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ml.chartshapes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ml.chartshapes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ml.chartshapes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ml.chartshapes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ml.chartshapes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ml.chartshapes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ml.chartshapes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ml.chartshapes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5.xml" ContentType="application/vnd.openxmlformats-officedocument.drawing+xml"/>
  <Override PartName="/xl/charts/chart2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ml.chartshapes+xml"/>
  <Override PartName="/xl/charts/chart3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0.xml" ContentType="application/vnd.openxmlformats-officedocument.drawingml.chartshapes+xml"/>
  <Override PartName="/xl/charts/chart3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1.xml" ContentType="application/vnd.openxmlformats-officedocument.drawingml.chartshapes+xml"/>
  <Override PartName="/xl/charts/chart3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2.xml" ContentType="application/vnd.openxmlformats-officedocument.drawingml.chartshapes+xml"/>
  <Override PartName="/xl/charts/chart3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3.xml" ContentType="application/vnd.openxmlformats-officedocument.drawingml.chartshapes+xml"/>
  <Override PartName="/xl/charts/chart3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4.xml" ContentType="application/vnd.openxmlformats-officedocument.drawingml.chartshapes+xml"/>
  <Override PartName="/xl/charts/chart3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5.xml" ContentType="application/vnd.openxmlformats-officedocument.drawingml.chartshapes+xml"/>
  <Override PartName="/xl/charts/chart3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4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4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4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2.xml" ContentType="application/vnd.openxmlformats-officedocument.drawing+xml"/>
  <Override PartName="/xl/charts/chart4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3.xml" ContentType="application/vnd.openxmlformats-officedocument.drawing+xml"/>
  <Override PartName="/xl/charts/chart4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4.xml" ContentType="application/vnd.openxmlformats-officedocument.drawingml.chartshapes+xml"/>
  <Override PartName="/xl/charts/chart4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37.xml" ContentType="application/vnd.openxmlformats-officedocument.drawing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BI_ABRIL_20223\ESTADISTICAS 2020_2023\"/>
    </mc:Choice>
  </mc:AlternateContent>
  <xr:revisionPtr revIDLastSave="0" documentId="13_ncr:1_{59CDB0C9-7E7F-4332-8200-60C50DA61F0E}" xr6:coauthVersionLast="47" xr6:coauthVersionMax="47" xr10:uidLastSave="{00000000-0000-0000-0000-000000000000}"/>
  <bookViews>
    <workbookView xWindow="-120" yWindow="-120" windowWidth="20730" windowHeight="11310" firstSheet="1" activeTab="1" xr2:uid="{00000000-000D-0000-FFFF-FFFF00000000}"/>
  </bookViews>
  <sheets>
    <sheet name="DANE" sheetId="220" state="hidden" r:id="rId1"/>
    <sheet name="1. Población_Afiliada_Regimen" sheetId="114" r:id="rId2"/>
    <sheet name="2. Gráficos_Cobertura_Dpto" sheetId="80" r:id="rId3"/>
    <sheet name="3. Gráficos_%Tendencia_Subreg" sheetId="222" r:id="rId4"/>
    <sheet name="4. Gráficos_Afiliados_Reg_Subre" sheetId="237" r:id="rId5"/>
    <sheet name="5.Gráfico_Afiliados_EPS_Régimen" sheetId="14" r:id="rId6"/>
    <sheet name="6. Gráficos_Tendencia_EPS" sheetId="236" r:id="rId7"/>
    <sheet name="3C. Afiliados_ Suspendidos_RC" sheetId="229" state="hidden" r:id="rId8"/>
    <sheet name="7. Afiliados_ EPS_Mpio_RS" sheetId="228" r:id="rId9"/>
    <sheet name="8. Afiliados_EPS_Mpio_RC " sheetId="186" r:id="rId10"/>
    <sheet name="9. Tendencia_por mes_RS" sheetId="39" r:id="rId11"/>
    <sheet name="10. Tendencia_por mes_ RC" sheetId="234" r:id="rId12"/>
    <sheet name="11. Tendencia_por mes_REX" sheetId="235" r:id="rId13"/>
    <sheet name="12. Tendencia_Valores_Años" sheetId="16" state="hidden" r:id="rId14"/>
    <sheet name="DATOS TD" sheetId="202" state="hidden" r:id="rId15"/>
    <sheet name="12. Afiliados_Nivel_Sexo_Zona" sheetId="192" r:id="rId16"/>
    <sheet name="TD" sheetId="233" state="hidden" r:id="rId17"/>
    <sheet name="13. Afiliados_Grupo_edad_RS" sheetId="193" r:id="rId18"/>
    <sheet name="Curso_vida" sheetId="238" state="hidden" r:id="rId19"/>
    <sheet name="13A. RS_Curso_Vida" sheetId="239" r:id="rId20"/>
    <sheet name="14. Afiliados_Grupo_edad_RC" sheetId="225" r:id="rId21"/>
    <sheet name="14A. RC_Curso_Vida" sheetId="240" r:id="rId22"/>
    <sheet name="14A. REx_Curso_Vida" sheetId="241" r:id="rId23"/>
    <sheet name="15. Tipo_Población_RS" sheetId="207" r:id="rId24"/>
    <sheet name="16. Cobertura_Nacional_Deptos" sheetId="218" r:id="rId25"/>
    <sheet name="A. Codigos_Municipio" sheetId="204" state="hidden" r:id="rId26"/>
    <sheet name="B. NUEVOS CODIGO EPS" sheetId="212" state="hidden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" localSheetId="11">'[1]CUADRO No 4'!#REF!</definedName>
    <definedName name="\" localSheetId="12">'[1]CUADRO No 4'!#REF!</definedName>
    <definedName name="\" localSheetId="19">'[1]CUADRO No 4'!#REF!</definedName>
    <definedName name="\" localSheetId="20">'[1]CUADRO No 4'!#REF!</definedName>
    <definedName name="\" localSheetId="21">'[1]CUADRO No 4'!#REF!</definedName>
    <definedName name="\" localSheetId="22">'[1]CUADRO No 4'!#REF!</definedName>
    <definedName name="\" localSheetId="7">'[1]CUADRO No 4'!#REF!</definedName>
    <definedName name="\" localSheetId="6">'[1]CUADRO No 4'!#REF!</definedName>
    <definedName name="\" localSheetId="8">'[1]CUADRO No 4'!#REF!</definedName>
    <definedName name="\" localSheetId="18">'[1]CUADRO No 4'!#REF!</definedName>
    <definedName name="\">'[1]CUADRO No 4'!#REF!</definedName>
    <definedName name="\a" localSheetId="11">'[1]CUADRO No 4'!#REF!</definedName>
    <definedName name="\a" localSheetId="12">'[1]CUADRO No 4'!#REF!</definedName>
    <definedName name="\a" localSheetId="19">'[1]CUADRO No 4'!#REF!</definedName>
    <definedName name="\a" localSheetId="20">'[1]CUADRO No 4'!#REF!</definedName>
    <definedName name="\a" localSheetId="21">'[1]CUADRO No 4'!#REF!</definedName>
    <definedName name="\a" localSheetId="22">'[1]CUADRO No 4'!#REF!</definedName>
    <definedName name="\a" localSheetId="7">'[1]CUADRO No 4'!#REF!</definedName>
    <definedName name="\a" localSheetId="6">'[1]CUADRO No 4'!#REF!</definedName>
    <definedName name="\a" localSheetId="8">'[1]CUADRO No 4'!#REF!</definedName>
    <definedName name="\a" localSheetId="18">'[1]CUADRO No 4'!#REF!</definedName>
    <definedName name="\a">'[1]CUADRO No 4'!#REF!</definedName>
    <definedName name="\c" localSheetId="11">#REF!</definedName>
    <definedName name="\c" localSheetId="12">#REF!</definedName>
    <definedName name="\c" localSheetId="19">#REF!</definedName>
    <definedName name="\c" localSheetId="20">#REF!</definedName>
    <definedName name="\c" localSheetId="21">#REF!</definedName>
    <definedName name="\c" localSheetId="22">#REF!</definedName>
    <definedName name="\c" localSheetId="7">#REF!</definedName>
    <definedName name="\c" localSheetId="4">#REF!</definedName>
    <definedName name="\c" localSheetId="6">#REF!</definedName>
    <definedName name="\c" localSheetId="8">#REF!</definedName>
    <definedName name="\c" localSheetId="18">#REF!</definedName>
    <definedName name="\c">#REF!</definedName>
    <definedName name="\i" localSheetId="11">#REF!</definedName>
    <definedName name="\i" localSheetId="12">#REF!</definedName>
    <definedName name="\i" localSheetId="19">#REF!</definedName>
    <definedName name="\i" localSheetId="20">#REF!</definedName>
    <definedName name="\i" localSheetId="21">#REF!</definedName>
    <definedName name="\i" localSheetId="22">#REF!</definedName>
    <definedName name="\i" localSheetId="3">#REF!</definedName>
    <definedName name="\i" localSheetId="7">#REF!</definedName>
    <definedName name="\i" localSheetId="4">#REF!</definedName>
    <definedName name="\i" localSheetId="6">#REF!</definedName>
    <definedName name="\i" localSheetId="8">#REF!</definedName>
    <definedName name="\i" localSheetId="18">#REF!</definedName>
    <definedName name="\i">#REF!</definedName>
    <definedName name="\r" localSheetId="11">#REF!</definedName>
    <definedName name="\r" localSheetId="12">#REF!</definedName>
    <definedName name="\r" localSheetId="19">#REF!</definedName>
    <definedName name="\r" localSheetId="20">#REF!</definedName>
    <definedName name="\r" localSheetId="21">#REF!</definedName>
    <definedName name="\r" localSheetId="22">#REF!</definedName>
    <definedName name="\r" localSheetId="3">#REF!</definedName>
    <definedName name="\r" localSheetId="7">#REF!</definedName>
    <definedName name="\r" localSheetId="4">#REF!</definedName>
    <definedName name="\r" localSheetId="6">#REF!</definedName>
    <definedName name="\r" localSheetId="8">#REF!</definedName>
    <definedName name="\r" localSheetId="18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1">#REF!</definedName>
    <definedName name="__1_13__Reporte_Ministerio___Definitivo_" localSheetId="12">#REF!</definedName>
    <definedName name="__1_13__Reporte_Ministerio___Definitivo_" localSheetId="19">#REF!</definedName>
    <definedName name="__1_13__Reporte_Ministerio___Definitivo_" localSheetId="20">#REF!</definedName>
    <definedName name="__1_13__Reporte_Ministerio___Definitivo_" localSheetId="21">#REF!</definedName>
    <definedName name="__1_13__Reporte_Ministerio___Definitivo_" localSheetId="22">#REF!</definedName>
    <definedName name="__1_13__Reporte_Ministerio___Definitivo_" localSheetId="3">#REF!</definedName>
    <definedName name="__1_13__Reporte_Ministerio___Definitivo_" localSheetId="7">#REF!</definedName>
    <definedName name="__1_13__Reporte_Ministerio___Definitivo_" localSheetId="4">#REF!</definedName>
    <definedName name="__1_13__Reporte_Ministerio___Definitivo_" localSheetId="6">#REF!</definedName>
    <definedName name="__1_13__Reporte_Ministerio___Definitivo_" localSheetId="8">#REF!</definedName>
    <definedName name="__1_13__Reporte_Ministerio___Definitivo_" localSheetId="18">#REF!</definedName>
    <definedName name="__1_13__Reporte_Ministerio___Definitivo_">#REF!</definedName>
    <definedName name="__CAU103" localSheetId="17">[4]Hoja1!$A$1:$C$10607</definedName>
    <definedName name="__CAU103" localSheetId="19">[5]Hoja1!$A$1:$C$10607</definedName>
    <definedName name="__CAU103" localSheetId="20">[4]Hoja1!$A$1:$C$10607</definedName>
    <definedName name="__CAU103" localSheetId="21">[5]Hoja1!$A$1:$C$10607</definedName>
    <definedName name="__CAU103" localSheetId="22">[5]Hoja1!$A$1:$C$10607</definedName>
    <definedName name="__CAU103">[6]Hoja1!$A$1:$C$10607</definedName>
    <definedName name="_1" localSheetId="11">[7]LIS183!#REF!</definedName>
    <definedName name="_1" localSheetId="12">[7]LIS183!#REF!</definedName>
    <definedName name="_1" localSheetId="15">[7]LIS183!#REF!</definedName>
    <definedName name="_1" localSheetId="17">[8]LIS183!#REF!</definedName>
    <definedName name="_1" localSheetId="19">[9]LIS183!#REF!</definedName>
    <definedName name="_1" localSheetId="20">[8]LIS183!#REF!</definedName>
    <definedName name="_1" localSheetId="21">[9]LIS183!#REF!</definedName>
    <definedName name="_1" localSheetId="22">[9]LIS183!#REF!</definedName>
    <definedName name="_1" localSheetId="3">[7]LIS183!#REF!</definedName>
    <definedName name="_1" localSheetId="7">[7]LIS183!#REF!</definedName>
    <definedName name="_1" localSheetId="4">[7]LIS183!#REF!</definedName>
    <definedName name="_1" localSheetId="6">[7]LIS183!#REF!</definedName>
    <definedName name="_1" localSheetId="8">[7]LIS183!#REF!</definedName>
    <definedName name="_1" localSheetId="18">[7]LIS183!#REF!</definedName>
    <definedName name="_1">[7]LIS183!#REF!</definedName>
    <definedName name="_1_13__Reporte_Ministerio___Definitivo_" localSheetId="11">#REF!</definedName>
    <definedName name="_1_13__Reporte_Ministerio___Definitivo_" localSheetId="12">#REF!</definedName>
    <definedName name="_1_13__Reporte_Ministerio___Definitivo_" localSheetId="19">#REF!</definedName>
    <definedName name="_1_13__Reporte_Ministerio___Definitivo_" localSheetId="20">#REF!</definedName>
    <definedName name="_1_13__Reporte_Ministerio___Definitivo_" localSheetId="21">#REF!</definedName>
    <definedName name="_1_13__Reporte_Ministerio___Definitivo_" localSheetId="22">#REF!</definedName>
    <definedName name="_1_13__Reporte_Ministerio___Definitivo_" localSheetId="3">#REF!</definedName>
    <definedName name="_1_13__Reporte_Ministerio___Definitivo_" localSheetId="7">#REF!</definedName>
    <definedName name="_1_13__Reporte_Ministerio___Definitivo_" localSheetId="4">#REF!</definedName>
    <definedName name="_1_13__Reporte_Ministerio___Definitivo_" localSheetId="6">#REF!</definedName>
    <definedName name="_1_13__Reporte_Ministerio___Definitivo_" localSheetId="8">#REF!</definedName>
    <definedName name="_1_13__Reporte_Ministerio___Definitivo_" localSheetId="18">#REF!</definedName>
    <definedName name="_1_13__Reporte_Ministerio___Definitivo_">#REF!</definedName>
    <definedName name="_10" localSheetId="11">[7]LIS183!#REF!</definedName>
    <definedName name="_10" localSheetId="12">[7]LIS183!#REF!</definedName>
    <definedName name="_10" localSheetId="15">[7]LIS183!#REF!</definedName>
    <definedName name="_10" localSheetId="17">[8]LIS183!#REF!</definedName>
    <definedName name="_10" localSheetId="19">[9]LIS183!#REF!</definedName>
    <definedName name="_10" localSheetId="20">[8]LIS183!#REF!</definedName>
    <definedName name="_10" localSheetId="21">[9]LIS183!#REF!</definedName>
    <definedName name="_10" localSheetId="22">[9]LIS183!#REF!</definedName>
    <definedName name="_10" localSheetId="3">[7]LIS183!#REF!</definedName>
    <definedName name="_10" localSheetId="7">[7]LIS183!#REF!</definedName>
    <definedName name="_10" localSheetId="4">[7]LIS183!#REF!</definedName>
    <definedName name="_10" localSheetId="6">[7]LIS183!#REF!</definedName>
    <definedName name="_10" localSheetId="8">[7]LIS183!#REF!</definedName>
    <definedName name="_10" localSheetId="18">[7]LIS183!#REF!</definedName>
    <definedName name="_10">[7]LIS183!#REF!</definedName>
    <definedName name="_100" localSheetId="11">[7]LIS183!#REF!</definedName>
    <definedName name="_100" localSheetId="12">[7]LIS183!#REF!</definedName>
    <definedName name="_100" localSheetId="15">[7]LIS183!#REF!</definedName>
    <definedName name="_100" localSheetId="17">[8]LIS183!#REF!</definedName>
    <definedName name="_100" localSheetId="19">[9]LIS183!#REF!</definedName>
    <definedName name="_100" localSheetId="20">[8]LIS183!#REF!</definedName>
    <definedName name="_100" localSheetId="21">[9]LIS183!#REF!</definedName>
    <definedName name="_100" localSheetId="22">[9]LIS183!#REF!</definedName>
    <definedName name="_100" localSheetId="3">[7]LIS183!#REF!</definedName>
    <definedName name="_100" localSheetId="7">[7]LIS183!#REF!</definedName>
    <definedName name="_100" localSheetId="4">[7]LIS183!#REF!</definedName>
    <definedName name="_100" localSheetId="6">[7]LIS183!#REF!</definedName>
    <definedName name="_100" localSheetId="8">[7]LIS183!#REF!</definedName>
    <definedName name="_100" localSheetId="18">[7]LIS183!#REF!</definedName>
    <definedName name="_100">[7]LIS183!#REF!</definedName>
    <definedName name="_101" localSheetId="11">[7]LIS183!#REF!</definedName>
    <definedName name="_101" localSheetId="12">[7]LIS183!#REF!</definedName>
    <definedName name="_101" localSheetId="15">[7]LIS183!#REF!</definedName>
    <definedName name="_101" localSheetId="17">[8]LIS183!#REF!</definedName>
    <definedName name="_101" localSheetId="19">[9]LIS183!#REF!</definedName>
    <definedName name="_101" localSheetId="20">[8]LIS183!#REF!</definedName>
    <definedName name="_101" localSheetId="21">[9]LIS183!#REF!</definedName>
    <definedName name="_101" localSheetId="22">[9]LIS183!#REF!</definedName>
    <definedName name="_101" localSheetId="3">[7]LIS183!#REF!</definedName>
    <definedName name="_101" localSheetId="7">[7]LIS183!#REF!</definedName>
    <definedName name="_101" localSheetId="4">[7]LIS183!#REF!</definedName>
    <definedName name="_101" localSheetId="6">[7]LIS183!#REF!</definedName>
    <definedName name="_101" localSheetId="8">[7]LIS183!#REF!</definedName>
    <definedName name="_101" localSheetId="18">[7]LIS183!#REF!</definedName>
    <definedName name="_101">[7]LIS183!#REF!</definedName>
    <definedName name="_102" localSheetId="11">[7]LIS183!#REF!</definedName>
    <definedName name="_102" localSheetId="12">[7]LIS183!#REF!</definedName>
    <definedName name="_102" localSheetId="15">[7]LIS183!#REF!</definedName>
    <definedName name="_102" localSheetId="17">[8]LIS183!#REF!</definedName>
    <definedName name="_102" localSheetId="19">[9]LIS183!#REF!</definedName>
    <definedName name="_102" localSheetId="20">[8]LIS183!#REF!</definedName>
    <definedName name="_102" localSheetId="21">[9]LIS183!#REF!</definedName>
    <definedName name="_102" localSheetId="22">[9]LIS183!#REF!</definedName>
    <definedName name="_102" localSheetId="3">[7]LIS183!#REF!</definedName>
    <definedName name="_102" localSheetId="7">[7]LIS183!#REF!</definedName>
    <definedName name="_102" localSheetId="4">[7]LIS183!#REF!</definedName>
    <definedName name="_102" localSheetId="6">[7]LIS183!#REF!</definedName>
    <definedName name="_102" localSheetId="8">[7]LIS183!#REF!</definedName>
    <definedName name="_102" localSheetId="18">[7]LIS183!#REF!</definedName>
    <definedName name="_102">[7]LIS183!#REF!</definedName>
    <definedName name="_103" localSheetId="11">[7]LIS183!#REF!</definedName>
    <definedName name="_103" localSheetId="12">[7]LIS183!#REF!</definedName>
    <definedName name="_103" localSheetId="17">[8]LIS183!#REF!</definedName>
    <definedName name="_103" localSheetId="19">[9]LIS183!#REF!</definedName>
    <definedName name="_103" localSheetId="20">[8]LIS183!#REF!</definedName>
    <definedName name="_103" localSheetId="21">[9]LIS183!#REF!</definedName>
    <definedName name="_103" localSheetId="22">[9]LIS183!#REF!</definedName>
    <definedName name="_103" localSheetId="3">[7]LIS183!#REF!</definedName>
    <definedName name="_103" localSheetId="7">[7]LIS183!#REF!</definedName>
    <definedName name="_103" localSheetId="4">[7]LIS183!#REF!</definedName>
    <definedName name="_103" localSheetId="6">[7]LIS183!#REF!</definedName>
    <definedName name="_103" localSheetId="8">[7]LIS183!#REF!</definedName>
    <definedName name="_103" localSheetId="18">[7]LIS183!#REF!</definedName>
    <definedName name="_103">[7]LIS183!#REF!</definedName>
    <definedName name="_104" localSheetId="11">[7]LIS183!#REF!</definedName>
    <definedName name="_104" localSheetId="12">[7]LIS183!#REF!</definedName>
    <definedName name="_104" localSheetId="17">[8]LIS183!#REF!</definedName>
    <definedName name="_104" localSheetId="19">[9]LIS183!#REF!</definedName>
    <definedName name="_104" localSheetId="20">[8]LIS183!#REF!</definedName>
    <definedName name="_104" localSheetId="21">[9]LIS183!#REF!</definedName>
    <definedName name="_104" localSheetId="22">[9]LIS183!#REF!</definedName>
    <definedName name="_104" localSheetId="7">[7]LIS183!#REF!</definedName>
    <definedName name="_104" localSheetId="6">[7]LIS183!#REF!</definedName>
    <definedName name="_104" localSheetId="8">[7]LIS183!#REF!</definedName>
    <definedName name="_104" localSheetId="18">[7]LIS183!#REF!</definedName>
    <definedName name="_104">[7]LIS183!#REF!</definedName>
    <definedName name="_105" localSheetId="11">[7]LIS183!#REF!</definedName>
    <definedName name="_105" localSheetId="12">[7]LIS183!#REF!</definedName>
    <definedName name="_105" localSheetId="17">[8]LIS183!#REF!</definedName>
    <definedName name="_105" localSheetId="19">[9]LIS183!#REF!</definedName>
    <definedName name="_105" localSheetId="20">[8]LIS183!#REF!</definedName>
    <definedName name="_105" localSheetId="21">[9]LIS183!#REF!</definedName>
    <definedName name="_105" localSheetId="22">[9]LIS183!#REF!</definedName>
    <definedName name="_105" localSheetId="7">[7]LIS183!#REF!</definedName>
    <definedName name="_105" localSheetId="6">[7]LIS183!#REF!</definedName>
    <definedName name="_105" localSheetId="8">[7]LIS183!#REF!</definedName>
    <definedName name="_105" localSheetId="18">[7]LIS183!#REF!</definedName>
    <definedName name="_105">[7]LIS183!#REF!</definedName>
    <definedName name="_106" localSheetId="11">[7]LIS183!#REF!</definedName>
    <definedName name="_106" localSheetId="12">[7]LIS183!#REF!</definedName>
    <definedName name="_106" localSheetId="17">[8]LIS183!#REF!</definedName>
    <definedName name="_106" localSheetId="19">[9]LIS183!#REF!</definedName>
    <definedName name="_106" localSheetId="20">[8]LIS183!#REF!</definedName>
    <definedName name="_106" localSheetId="21">[9]LIS183!#REF!</definedName>
    <definedName name="_106" localSheetId="22">[9]LIS183!#REF!</definedName>
    <definedName name="_106" localSheetId="7">[7]LIS183!#REF!</definedName>
    <definedName name="_106" localSheetId="6">[7]LIS183!#REF!</definedName>
    <definedName name="_106" localSheetId="8">[7]LIS183!#REF!</definedName>
    <definedName name="_106" localSheetId="18">[7]LIS183!#REF!</definedName>
    <definedName name="_106">[7]LIS183!#REF!</definedName>
    <definedName name="_107" localSheetId="11">[7]LIS183!#REF!</definedName>
    <definedName name="_107" localSheetId="12">[7]LIS183!#REF!</definedName>
    <definedName name="_107" localSheetId="17">[8]LIS183!#REF!</definedName>
    <definedName name="_107" localSheetId="19">[9]LIS183!#REF!</definedName>
    <definedName name="_107" localSheetId="20">[8]LIS183!#REF!</definedName>
    <definedName name="_107" localSheetId="21">[9]LIS183!#REF!</definedName>
    <definedName name="_107" localSheetId="22">[9]LIS183!#REF!</definedName>
    <definedName name="_107" localSheetId="7">[7]LIS183!#REF!</definedName>
    <definedName name="_107" localSheetId="6">[7]LIS183!#REF!</definedName>
    <definedName name="_107" localSheetId="8">[7]LIS183!#REF!</definedName>
    <definedName name="_107" localSheetId="18">[7]LIS183!#REF!</definedName>
    <definedName name="_107">[7]LIS183!#REF!</definedName>
    <definedName name="_108" localSheetId="11">[7]LIS183!#REF!</definedName>
    <definedName name="_108" localSheetId="12">[7]LIS183!#REF!</definedName>
    <definedName name="_108" localSheetId="17">[8]LIS183!#REF!</definedName>
    <definedName name="_108" localSheetId="19">[9]LIS183!#REF!</definedName>
    <definedName name="_108" localSheetId="20">[8]LIS183!#REF!</definedName>
    <definedName name="_108" localSheetId="21">[9]LIS183!#REF!</definedName>
    <definedName name="_108" localSheetId="22">[9]LIS183!#REF!</definedName>
    <definedName name="_108" localSheetId="7">[7]LIS183!#REF!</definedName>
    <definedName name="_108" localSheetId="6">[7]LIS183!#REF!</definedName>
    <definedName name="_108" localSheetId="8">[7]LIS183!#REF!</definedName>
    <definedName name="_108" localSheetId="18">[7]LIS183!#REF!</definedName>
    <definedName name="_108">[7]LIS183!#REF!</definedName>
    <definedName name="_109" localSheetId="11">[7]LIS183!#REF!</definedName>
    <definedName name="_109" localSheetId="12">[7]LIS183!#REF!</definedName>
    <definedName name="_109" localSheetId="17">[8]LIS183!#REF!</definedName>
    <definedName name="_109" localSheetId="19">[9]LIS183!#REF!</definedName>
    <definedName name="_109" localSheetId="20">[8]LIS183!#REF!</definedName>
    <definedName name="_109" localSheetId="21">[9]LIS183!#REF!</definedName>
    <definedName name="_109" localSheetId="22">[9]LIS183!#REF!</definedName>
    <definedName name="_109" localSheetId="7">[7]LIS183!#REF!</definedName>
    <definedName name="_109" localSheetId="6">[7]LIS183!#REF!</definedName>
    <definedName name="_109" localSheetId="8">[7]LIS183!#REF!</definedName>
    <definedName name="_109" localSheetId="18">[7]LIS183!#REF!</definedName>
    <definedName name="_109">[7]LIS183!#REF!</definedName>
    <definedName name="_11" localSheetId="11">[7]LIS183!#REF!</definedName>
    <definedName name="_11" localSheetId="12">[7]LIS183!#REF!</definedName>
    <definedName name="_11" localSheetId="17">[8]LIS183!#REF!</definedName>
    <definedName name="_11" localSheetId="19">[9]LIS183!#REF!</definedName>
    <definedName name="_11" localSheetId="20">[8]LIS183!#REF!</definedName>
    <definedName name="_11" localSheetId="21">[9]LIS183!#REF!</definedName>
    <definedName name="_11" localSheetId="22">[9]LIS183!#REF!</definedName>
    <definedName name="_11" localSheetId="7">[7]LIS183!#REF!</definedName>
    <definedName name="_11" localSheetId="6">[7]LIS183!#REF!</definedName>
    <definedName name="_11" localSheetId="8">[7]LIS183!#REF!</definedName>
    <definedName name="_11" localSheetId="18">[7]LIS183!#REF!</definedName>
    <definedName name="_11">[7]LIS183!#REF!</definedName>
    <definedName name="_110" localSheetId="11">[7]LIS183!#REF!</definedName>
    <definedName name="_110" localSheetId="12">[7]LIS183!#REF!</definedName>
    <definedName name="_110" localSheetId="17">[8]LIS183!#REF!</definedName>
    <definedName name="_110" localSheetId="19">[9]LIS183!#REF!</definedName>
    <definedName name="_110" localSheetId="20">[8]LIS183!#REF!</definedName>
    <definedName name="_110" localSheetId="21">[9]LIS183!#REF!</definedName>
    <definedName name="_110" localSheetId="22">[9]LIS183!#REF!</definedName>
    <definedName name="_110" localSheetId="7">[7]LIS183!#REF!</definedName>
    <definedName name="_110" localSheetId="6">[7]LIS183!#REF!</definedName>
    <definedName name="_110" localSheetId="8">[7]LIS183!#REF!</definedName>
    <definedName name="_110" localSheetId="18">[7]LIS183!#REF!</definedName>
    <definedName name="_110">[7]LIS183!#REF!</definedName>
    <definedName name="_111" localSheetId="11">[7]LIS183!#REF!</definedName>
    <definedName name="_111" localSheetId="12">[7]LIS183!#REF!</definedName>
    <definedName name="_111" localSheetId="17">[8]LIS183!#REF!</definedName>
    <definedName name="_111" localSheetId="19">[9]LIS183!#REF!</definedName>
    <definedName name="_111" localSheetId="20">[8]LIS183!#REF!</definedName>
    <definedName name="_111" localSheetId="21">[9]LIS183!#REF!</definedName>
    <definedName name="_111" localSheetId="22">[9]LIS183!#REF!</definedName>
    <definedName name="_111" localSheetId="7">[7]LIS183!#REF!</definedName>
    <definedName name="_111" localSheetId="6">[7]LIS183!#REF!</definedName>
    <definedName name="_111" localSheetId="8">[7]LIS183!#REF!</definedName>
    <definedName name="_111" localSheetId="18">[7]LIS183!#REF!</definedName>
    <definedName name="_111">[7]LIS183!#REF!</definedName>
    <definedName name="_112" localSheetId="11">[7]LIS183!#REF!</definedName>
    <definedName name="_112" localSheetId="12">[7]LIS183!#REF!</definedName>
    <definedName name="_112" localSheetId="17">[8]LIS183!#REF!</definedName>
    <definedName name="_112" localSheetId="19">[9]LIS183!#REF!</definedName>
    <definedName name="_112" localSheetId="20">[8]LIS183!#REF!</definedName>
    <definedName name="_112" localSheetId="21">[9]LIS183!#REF!</definedName>
    <definedName name="_112" localSheetId="22">[9]LIS183!#REF!</definedName>
    <definedName name="_112" localSheetId="7">[7]LIS183!#REF!</definedName>
    <definedName name="_112" localSheetId="6">[7]LIS183!#REF!</definedName>
    <definedName name="_112" localSheetId="8">[7]LIS183!#REF!</definedName>
    <definedName name="_112" localSheetId="18">[7]LIS183!#REF!</definedName>
    <definedName name="_112">[7]LIS183!#REF!</definedName>
    <definedName name="_113" localSheetId="11">[7]LIS183!#REF!</definedName>
    <definedName name="_113" localSheetId="12">[7]LIS183!#REF!</definedName>
    <definedName name="_113" localSheetId="17">[8]LIS183!#REF!</definedName>
    <definedName name="_113" localSheetId="19">[9]LIS183!#REF!</definedName>
    <definedName name="_113" localSheetId="20">[8]LIS183!#REF!</definedName>
    <definedName name="_113" localSheetId="21">[9]LIS183!#REF!</definedName>
    <definedName name="_113" localSheetId="22">[9]LIS183!#REF!</definedName>
    <definedName name="_113" localSheetId="7">[7]LIS183!#REF!</definedName>
    <definedName name="_113" localSheetId="6">[7]LIS183!#REF!</definedName>
    <definedName name="_113" localSheetId="8">[7]LIS183!#REF!</definedName>
    <definedName name="_113" localSheetId="18">[7]LIS183!#REF!</definedName>
    <definedName name="_113">[7]LIS183!#REF!</definedName>
    <definedName name="_114" localSheetId="11">[7]LIS183!#REF!</definedName>
    <definedName name="_114" localSheetId="12">[7]LIS183!#REF!</definedName>
    <definedName name="_114" localSheetId="17">[8]LIS183!#REF!</definedName>
    <definedName name="_114" localSheetId="19">[9]LIS183!#REF!</definedName>
    <definedName name="_114" localSheetId="20">[8]LIS183!#REF!</definedName>
    <definedName name="_114" localSheetId="21">[9]LIS183!#REF!</definedName>
    <definedName name="_114" localSheetId="22">[9]LIS183!#REF!</definedName>
    <definedName name="_114" localSheetId="7">[7]LIS183!#REF!</definedName>
    <definedName name="_114" localSheetId="6">[7]LIS183!#REF!</definedName>
    <definedName name="_114" localSheetId="8">[7]LIS183!#REF!</definedName>
    <definedName name="_114" localSheetId="18">[7]LIS183!#REF!</definedName>
    <definedName name="_114">[7]LIS183!#REF!</definedName>
    <definedName name="_115" localSheetId="11">[7]LIS183!#REF!</definedName>
    <definedName name="_115" localSheetId="12">[7]LIS183!#REF!</definedName>
    <definedName name="_115" localSheetId="17">[8]LIS183!#REF!</definedName>
    <definedName name="_115" localSheetId="19">[9]LIS183!#REF!</definedName>
    <definedName name="_115" localSheetId="20">[8]LIS183!#REF!</definedName>
    <definedName name="_115" localSheetId="21">[9]LIS183!#REF!</definedName>
    <definedName name="_115" localSheetId="22">[9]LIS183!#REF!</definedName>
    <definedName name="_115" localSheetId="7">[7]LIS183!#REF!</definedName>
    <definedName name="_115" localSheetId="6">[7]LIS183!#REF!</definedName>
    <definedName name="_115" localSheetId="8">[7]LIS183!#REF!</definedName>
    <definedName name="_115" localSheetId="18">[7]LIS183!#REF!</definedName>
    <definedName name="_115">[7]LIS183!#REF!</definedName>
    <definedName name="_1154" localSheetId="11">[7]LIS183!#REF!</definedName>
    <definedName name="_1154" localSheetId="12">[7]LIS183!#REF!</definedName>
    <definedName name="_1154" localSheetId="17">[8]LIS183!#REF!</definedName>
    <definedName name="_1154" localSheetId="19">[9]LIS183!#REF!</definedName>
    <definedName name="_1154" localSheetId="20">[8]LIS183!#REF!</definedName>
    <definedName name="_1154" localSheetId="21">[9]LIS183!#REF!</definedName>
    <definedName name="_1154" localSheetId="22">[9]LIS183!#REF!</definedName>
    <definedName name="_1154" localSheetId="7">[7]LIS183!#REF!</definedName>
    <definedName name="_1154" localSheetId="6">[7]LIS183!#REF!</definedName>
    <definedName name="_1154" localSheetId="8">[7]LIS183!#REF!</definedName>
    <definedName name="_1154" localSheetId="18">[7]LIS183!#REF!</definedName>
    <definedName name="_1154">[7]LIS183!#REF!</definedName>
    <definedName name="_116" localSheetId="11">[7]LIS183!#REF!</definedName>
    <definedName name="_116" localSheetId="12">[7]LIS183!#REF!</definedName>
    <definedName name="_116" localSheetId="17">[8]LIS183!#REF!</definedName>
    <definedName name="_116" localSheetId="19">[9]LIS183!#REF!</definedName>
    <definedName name="_116" localSheetId="20">[8]LIS183!#REF!</definedName>
    <definedName name="_116" localSheetId="21">[9]LIS183!#REF!</definedName>
    <definedName name="_116" localSheetId="22">[9]LIS183!#REF!</definedName>
    <definedName name="_116" localSheetId="7">[7]LIS183!#REF!</definedName>
    <definedName name="_116" localSheetId="6">[7]LIS183!#REF!</definedName>
    <definedName name="_116" localSheetId="8">[7]LIS183!#REF!</definedName>
    <definedName name="_116" localSheetId="18">[7]LIS183!#REF!</definedName>
    <definedName name="_116">[7]LIS183!#REF!</definedName>
    <definedName name="_117" localSheetId="11">[7]LIS183!#REF!</definedName>
    <definedName name="_117" localSheetId="12">[7]LIS183!#REF!</definedName>
    <definedName name="_117" localSheetId="17">[8]LIS183!#REF!</definedName>
    <definedName name="_117" localSheetId="19">[9]LIS183!#REF!</definedName>
    <definedName name="_117" localSheetId="20">[8]LIS183!#REF!</definedName>
    <definedName name="_117" localSheetId="21">[9]LIS183!#REF!</definedName>
    <definedName name="_117" localSheetId="22">[9]LIS183!#REF!</definedName>
    <definedName name="_117" localSheetId="7">[7]LIS183!#REF!</definedName>
    <definedName name="_117" localSheetId="6">[7]LIS183!#REF!</definedName>
    <definedName name="_117" localSheetId="8">[7]LIS183!#REF!</definedName>
    <definedName name="_117" localSheetId="18">[7]LIS183!#REF!</definedName>
    <definedName name="_117">[7]LIS183!#REF!</definedName>
    <definedName name="_118" localSheetId="11">[7]LIS183!#REF!</definedName>
    <definedName name="_118" localSheetId="12">[7]LIS183!#REF!</definedName>
    <definedName name="_118" localSheetId="17">[8]LIS183!#REF!</definedName>
    <definedName name="_118" localSheetId="19">[9]LIS183!#REF!</definedName>
    <definedName name="_118" localSheetId="20">[8]LIS183!#REF!</definedName>
    <definedName name="_118" localSheetId="21">[9]LIS183!#REF!</definedName>
    <definedName name="_118" localSheetId="22">[9]LIS183!#REF!</definedName>
    <definedName name="_118" localSheetId="7">[7]LIS183!#REF!</definedName>
    <definedName name="_118" localSheetId="6">[7]LIS183!#REF!</definedName>
    <definedName name="_118" localSheetId="8">[7]LIS183!#REF!</definedName>
    <definedName name="_118" localSheetId="18">[7]LIS183!#REF!</definedName>
    <definedName name="_118">[7]LIS183!#REF!</definedName>
    <definedName name="_119" localSheetId="11">[7]LIS183!#REF!</definedName>
    <definedName name="_119" localSheetId="12">[7]LIS183!#REF!</definedName>
    <definedName name="_119" localSheetId="17">[8]LIS183!#REF!</definedName>
    <definedName name="_119" localSheetId="19">[9]LIS183!#REF!</definedName>
    <definedName name="_119" localSheetId="20">[8]LIS183!#REF!</definedName>
    <definedName name="_119" localSheetId="21">[9]LIS183!#REF!</definedName>
    <definedName name="_119" localSheetId="22">[9]LIS183!#REF!</definedName>
    <definedName name="_119" localSheetId="7">[7]LIS183!#REF!</definedName>
    <definedName name="_119" localSheetId="6">[7]LIS183!#REF!</definedName>
    <definedName name="_119" localSheetId="8">[7]LIS183!#REF!</definedName>
    <definedName name="_119" localSheetId="18">[7]LIS183!#REF!</definedName>
    <definedName name="_119">[7]LIS183!#REF!</definedName>
    <definedName name="_12" localSheetId="11">[7]LIS183!#REF!</definedName>
    <definedName name="_12" localSheetId="12">[7]LIS183!#REF!</definedName>
    <definedName name="_12" localSheetId="17">[8]LIS183!#REF!</definedName>
    <definedName name="_12" localSheetId="19">[9]LIS183!#REF!</definedName>
    <definedName name="_12" localSheetId="20">[8]LIS183!#REF!</definedName>
    <definedName name="_12" localSheetId="21">[9]LIS183!#REF!</definedName>
    <definedName name="_12" localSheetId="22">[9]LIS183!#REF!</definedName>
    <definedName name="_12" localSheetId="7">[7]LIS183!#REF!</definedName>
    <definedName name="_12" localSheetId="6">[7]LIS183!#REF!</definedName>
    <definedName name="_12" localSheetId="8">[7]LIS183!#REF!</definedName>
    <definedName name="_12" localSheetId="18">[7]LIS183!#REF!</definedName>
    <definedName name="_12">[7]LIS183!#REF!</definedName>
    <definedName name="_120" localSheetId="11">[7]LIS183!#REF!</definedName>
    <definedName name="_120" localSheetId="12">[7]LIS183!#REF!</definedName>
    <definedName name="_120" localSheetId="17">[8]LIS183!#REF!</definedName>
    <definedName name="_120" localSheetId="19">[9]LIS183!#REF!</definedName>
    <definedName name="_120" localSheetId="20">[8]LIS183!#REF!</definedName>
    <definedName name="_120" localSheetId="21">[9]LIS183!#REF!</definedName>
    <definedName name="_120" localSheetId="22">[9]LIS183!#REF!</definedName>
    <definedName name="_120" localSheetId="7">[7]LIS183!#REF!</definedName>
    <definedName name="_120" localSheetId="6">[7]LIS183!#REF!</definedName>
    <definedName name="_120" localSheetId="8">[7]LIS183!#REF!</definedName>
    <definedName name="_120" localSheetId="18">[7]LIS183!#REF!</definedName>
    <definedName name="_120">[7]LIS183!#REF!</definedName>
    <definedName name="_121" localSheetId="11">[7]LIS183!#REF!</definedName>
    <definedName name="_121" localSheetId="12">[7]LIS183!#REF!</definedName>
    <definedName name="_121" localSheetId="17">[8]LIS183!#REF!</definedName>
    <definedName name="_121" localSheetId="19">[9]LIS183!#REF!</definedName>
    <definedName name="_121" localSheetId="20">[8]LIS183!#REF!</definedName>
    <definedName name="_121" localSheetId="21">[9]LIS183!#REF!</definedName>
    <definedName name="_121" localSheetId="22">[9]LIS183!#REF!</definedName>
    <definedName name="_121" localSheetId="7">[7]LIS183!#REF!</definedName>
    <definedName name="_121" localSheetId="6">[7]LIS183!#REF!</definedName>
    <definedName name="_121" localSheetId="8">[7]LIS183!#REF!</definedName>
    <definedName name="_121" localSheetId="18">[7]LIS183!#REF!</definedName>
    <definedName name="_121">[7]LIS183!#REF!</definedName>
    <definedName name="_122" localSheetId="11">[7]LIS183!#REF!</definedName>
    <definedName name="_122" localSheetId="12">[7]LIS183!#REF!</definedName>
    <definedName name="_122" localSheetId="17">[8]LIS183!#REF!</definedName>
    <definedName name="_122" localSheetId="19">[9]LIS183!#REF!</definedName>
    <definedName name="_122" localSheetId="20">[8]LIS183!#REF!</definedName>
    <definedName name="_122" localSheetId="21">[9]LIS183!#REF!</definedName>
    <definedName name="_122" localSheetId="22">[9]LIS183!#REF!</definedName>
    <definedName name="_122" localSheetId="7">[7]LIS183!#REF!</definedName>
    <definedName name="_122" localSheetId="6">[7]LIS183!#REF!</definedName>
    <definedName name="_122" localSheetId="8">[7]LIS183!#REF!</definedName>
    <definedName name="_122" localSheetId="18">[7]LIS183!#REF!</definedName>
    <definedName name="_122">[7]LIS183!#REF!</definedName>
    <definedName name="_123" localSheetId="11">[7]LIS183!#REF!</definedName>
    <definedName name="_123" localSheetId="12">[7]LIS183!#REF!</definedName>
    <definedName name="_123" localSheetId="17">[8]LIS183!#REF!</definedName>
    <definedName name="_123" localSheetId="19">[9]LIS183!#REF!</definedName>
    <definedName name="_123" localSheetId="20">[8]LIS183!#REF!</definedName>
    <definedName name="_123" localSheetId="21">[9]LIS183!#REF!</definedName>
    <definedName name="_123" localSheetId="22">[9]LIS183!#REF!</definedName>
    <definedName name="_123" localSheetId="7">[7]LIS183!#REF!</definedName>
    <definedName name="_123" localSheetId="6">[7]LIS183!#REF!</definedName>
    <definedName name="_123" localSheetId="8">[7]LIS183!#REF!</definedName>
    <definedName name="_123" localSheetId="18">[7]LIS183!#REF!</definedName>
    <definedName name="_123">[7]LIS183!#REF!</definedName>
    <definedName name="_124" localSheetId="11">[7]LIS183!#REF!</definedName>
    <definedName name="_124" localSheetId="12">[7]LIS183!#REF!</definedName>
    <definedName name="_124" localSheetId="17">[8]LIS183!#REF!</definedName>
    <definedName name="_124" localSheetId="19">[9]LIS183!#REF!</definedName>
    <definedName name="_124" localSheetId="20">[8]LIS183!#REF!</definedName>
    <definedName name="_124" localSheetId="21">[9]LIS183!#REF!</definedName>
    <definedName name="_124" localSheetId="22">[9]LIS183!#REF!</definedName>
    <definedName name="_124" localSheetId="7">[7]LIS183!#REF!</definedName>
    <definedName name="_124" localSheetId="6">[7]LIS183!#REF!</definedName>
    <definedName name="_124" localSheetId="8">[7]LIS183!#REF!</definedName>
    <definedName name="_124" localSheetId="18">[7]LIS183!#REF!</definedName>
    <definedName name="_124">[7]LIS183!#REF!</definedName>
    <definedName name="_125" localSheetId="11">[7]LIS183!#REF!</definedName>
    <definedName name="_125" localSheetId="12">[7]LIS183!#REF!</definedName>
    <definedName name="_125" localSheetId="17">[8]LIS183!#REF!</definedName>
    <definedName name="_125" localSheetId="19">[9]LIS183!#REF!</definedName>
    <definedName name="_125" localSheetId="20">[8]LIS183!#REF!</definedName>
    <definedName name="_125" localSheetId="21">[9]LIS183!#REF!</definedName>
    <definedName name="_125" localSheetId="22">[9]LIS183!#REF!</definedName>
    <definedName name="_125" localSheetId="7">[7]LIS183!#REF!</definedName>
    <definedName name="_125" localSheetId="6">[7]LIS183!#REF!</definedName>
    <definedName name="_125" localSheetId="8">[7]LIS183!#REF!</definedName>
    <definedName name="_125" localSheetId="18">[7]LIS183!#REF!</definedName>
    <definedName name="_125">[7]LIS183!#REF!</definedName>
    <definedName name="_126" localSheetId="11">[7]LIS183!#REF!</definedName>
    <definedName name="_126" localSheetId="12">[7]LIS183!#REF!</definedName>
    <definedName name="_126" localSheetId="17">[8]LIS183!#REF!</definedName>
    <definedName name="_126" localSheetId="19">[9]LIS183!#REF!</definedName>
    <definedName name="_126" localSheetId="20">[8]LIS183!#REF!</definedName>
    <definedName name="_126" localSheetId="21">[9]LIS183!#REF!</definedName>
    <definedName name="_126" localSheetId="22">[9]LIS183!#REF!</definedName>
    <definedName name="_126" localSheetId="7">[7]LIS183!#REF!</definedName>
    <definedName name="_126" localSheetId="6">[7]LIS183!#REF!</definedName>
    <definedName name="_126" localSheetId="8">[7]LIS183!#REF!</definedName>
    <definedName name="_126" localSheetId="18">[7]LIS183!#REF!</definedName>
    <definedName name="_126">[7]LIS183!#REF!</definedName>
    <definedName name="_127" localSheetId="11">[7]LIS183!#REF!</definedName>
    <definedName name="_127" localSheetId="12">[7]LIS183!#REF!</definedName>
    <definedName name="_127" localSheetId="17">[8]LIS183!#REF!</definedName>
    <definedName name="_127" localSheetId="19">[9]LIS183!#REF!</definedName>
    <definedName name="_127" localSheetId="20">[8]LIS183!#REF!</definedName>
    <definedName name="_127" localSheetId="21">[9]LIS183!#REF!</definedName>
    <definedName name="_127" localSheetId="22">[9]LIS183!#REF!</definedName>
    <definedName name="_127" localSheetId="7">[7]LIS183!#REF!</definedName>
    <definedName name="_127" localSheetId="6">[7]LIS183!#REF!</definedName>
    <definedName name="_127" localSheetId="8">[7]LIS183!#REF!</definedName>
    <definedName name="_127" localSheetId="18">[7]LIS183!#REF!</definedName>
    <definedName name="_127">[7]LIS183!#REF!</definedName>
    <definedName name="_128" localSheetId="11">[7]LIS183!#REF!</definedName>
    <definedName name="_128" localSheetId="12">[7]LIS183!#REF!</definedName>
    <definedName name="_128" localSheetId="17">[8]LIS183!#REF!</definedName>
    <definedName name="_128" localSheetId="19">[9]LIS183!#REF!</definedName>
    <definedName name="_128" localSheetId="20">[8]LIS183!#REF!</definedName>
    <definedName name="_128" localSheetId="21">[9]LIS183!#REF!</definedName>
    <definedName name="_128" localSheetId="22">[9]LIS183!#REF!</definedName>
    <definedName name="_128" localSheetId="7">[7]LIS183!#REF!</definedName>
    <definedName name="_128" localSheetId="6">[7]LIS183!#REF!</definedName>
    <definedName name="_128" localSheetId="8">[7]LIS183!#REF!</definedName>
    <definedName name="_128" localSheetId="18">[7]LIS183!#REF!</definedName>
    <definedName name="_128">[7]LIS183!#REF!</definedName>
    <definedName name="_129" localSheetId="11">[7]LIS183!#REF!</definedName>
    <definedName name="_129" localSheetId="12">[7]LIS183!#REF!</definedName>
    <definedName name="_129" localSheetId="17">[8]LIS183!#REF!</definedName>
    <definedName name="_129" localSheetId="19">[9]LIS183!#REF!</definedName>
    <definedName name="_129" localSheetId="20">[8]LIS183!#REF!</definedName>
    <definedName name="_129" localSheetId="21">[9]LIS183!#REF!</definedName>
    <definedName name="_129" localSheetId="22">[9]LIS183!#REF!</definedName>
    <definedName name="_129" localSheetId="7">[7]LIS183!#REF!</definedName>
    <definedName name="_129" localSheetId="6">[7]LIS183!#REF!</definedName>
    <definedName name="_129" localSheetId="8">[7]LIS183!#REF!</definedName>
    <definedName name="_129" localSheetId="18">[7]LIS183!#REF!</definedName>
    <definedName name="_129">[7]LIS183!#REF!</definedName>
    <definedName name="_13" localSheetId="11">[7]LIS183!#REF!</definedName>
    <definedName name="_13" localSheetId="12">[7]LIS183!#REF!</definedName>
    <definedName name="_13" localSheetId="17">[8]LIS183!#REF!</definedName>
    <definedName name="_13" localSheetId="19">[9]LIS183!#REF!</definedName>
    <definedName name="_13" localSheetId="20">[8]LIS183!#REF!</definedName>
    <definedName name="_13" localSheetId="21">[9]LIS183!#REF!</definedName>
    <definedName name="_13" localSheetId="22">[9]LIS183!#REF!</definedName>
    <definedName name="_13" localSheetId="7">[7]LIS183!#REF!</definedName>
    <definedName name="_13" localSheetId="6">[7]LIS183!#REF!</definedName>
    <definedName name="_13" localSheetId="8">[7]LIS183!#REF!</definedName>
    <definedName name="_13" localSheetId="18">[7]LIS183!#REF!</definedName>
    <definedName name="_13">[7]LIS183!#REF!</definedName>
    <definedName name="_130" localSheetId="11">[7]LIS183!#REF!</definedName>
    <definedName name="_130" localSheetId="12">[7]LIS183!#REF!</definedName>
    <definedName name="_130" localSheetId="17">[8]LIS183!#REF!</definedName>
    <definedName name="_130" localSheetId="19">[9]LIS183!#REF!</definedName>
    <definedName name="_130" localSheetId="20">[8]LIS183!#REF!</definedName>
    <definedName name="_130" localSheetId="21">[9]LIS183!#REF!</definedName>
    <definedName name="_130" localSheetId="22">[9]LIS183!#REF!</definedName>
    <definedName name="_130" localSheetId="7">[7]LIS183!#REF!</definedName>
    <definedName name="_130" localSheetId="6">[7]LIS183!#REF!</definedName>
    <definedName name="_130" localSheetId="8">[7]LIS183!#REF!</definedName>
    <definedName name="_130" localSheetId="18">[7]LIS183!#REF!</definedName>
    <definedName name="_130">[7]LIS183!#REF!</definedName>
    <definedName name="_131" localSheetId="11">[7]LIS183!#REF!</definedName>
    <definedName name="_131" localSheetId="12">[7]LIS183!#REF!</definedName>
    <definedName name="_131" localSheetId="17">[8]LIS183!#REF!</definedName>
    <definedName name="_131" localSheetId="19">[9]LIS183!#REF!</definedName>
    <definedName name="_131" localSheetId="20">[8]LIS183!#REF!</definedName>
    <definedName name="_131" localSheetId="21">[9]LIS183!#REF!</definedName>
    <definedName name="_131" localSheetId="22">[9]LIS183!#REF!</definedName>
    <definedName name="_131" localSheetId="7">[7]LIS183!#REF!</definedName>
    <definedName name="_131" localSheetId="6">[7]LIS183!#REF!</definedName>
    <definedName name="_131" localSheetId="8">[7]LIS183!#REF!</definedName>
    <definedName name="_131" localSheetId="18">[7]LIS183!#REF!</definedName>
    <definedName name="_131">[7]LIS183!#REF!</definedName>
    <definedName name="_132" localSheetId="11">[7]LIS183!#REF!</definedName>
    <definedName name="_132" localSheetId="12">[7]LIS183!#REF!</definedName>
    <definedName name="_132" localSheetId="17">[8]LIS183!#REF!</definedName>
    <definedName name="_132" localSheetId="19">[9]LIS183!#REF!</definedName>
    <definedName name="_132" localSheetId="20">[8]LIS183!#REF!</definedName>
    <definedName name="_132" localSheetId="21">[9]LIS183!#REF!</definedName>
    <definedName name="_132" localSheetId="22">[9]LIS183!#REF!</definedName>
    <definedName name="_132" localSheetId="7">[7]LIS183!#REF!</definedName>
    <definedName name="_132" localSheetId="6">[7]LIS183!#REF!</definedName>
    <definedName name="_132" localSheetId="8">[7]LIS183!#REF!</definedName>
    <definedName name="_132" localSheetId="18">[7]LIS183!#REF!</definedName>
    <definedName name="_132">[7]LIS183!#REF!</definedName>
    <definedName name="_133" localSheetId="11">[7]LIS183!#REF!</definedName>
    <definedName name="_133" localSheetId="12">[7]LIS183!#REF!</definedName>
    <definedName name="_133" localSheetId="17">[8]LIS183!#REF!</definedName>
    <definedName name="_133" localSheetId="19">[9]LIS183!#REF!</definedName>
    <definedName name="_133" localSheetId="20">[8]LIS183!#REF!</definedName>
    <definedName name="_133" localSheetId="21">[9]LIS183!#REF!</definedName>
    <definedName name="_133" localSheetId="22">[9]LIS183!#REF!</definedName>
    <definedName name="_133" localSheetId="7">[7]LIS183!#REF!</definedName>
    <definedName name="_133" localSheetId="6">[7]LIS183!#REF!</definedName>
    <definedName name="_133" localSheetId="8">[7]LIS183!#REF!</definedName>
    <definedName name="_133" localSheetId="18">[7]LIS183!#REF!</definedName>
    <definedName name="_133">[7]LIS183!#REF!</definedName>
    <definedName name="_134" localSheetId="11">[7]LIS183!#REF!</definedName>
    <definedName name="_134" localSheetId="12">[7]LIS183!#REF!</definedName>
    <definedName name="_134" localSheetId="17">[8]LIS183!#REF!</definedName>
    <definedName name="_134" localSheetId="19">[9]LIS183!#REF!</definedName>
    <definedName name="_134" localSheetId="20">[8]LIS183!#REF!</definedName>
    <definedName name="_134" localSheetId="21">[9]LIS183!#REF!</definedName>
    <definedName name="_134" localSheetId="22">[9]LIS183!#REF!</definedName>
    <definedName name="_134" localSheetId="7">[7]LIS183!#REF!</definedName>
    <definedName name="_134" localSheetId="6">[7]LIS183!#REF!</definedName>
    <definedName name="_134" localSheetId="8">[7]LIS183!#REF!</definedName>
    <definedName name="_134" localSheetId="18">[7]LIS183!#REF!</definedName>
    <definedName name="_134">[7]LIS183!#REF!</definedName>
    <definedName name="_135" localSheetId="11">[7]LIS183!#REF!</definedName>
    <definedName name="_135" localSheetId="12">[7]LIS183!#REF!</definedName>
    <definedName name="_135" localSheetId="17">[8]LIS183!#REF!</definedName>
    <definedName name="_135" localSheetId="19">[9]LIS183!#REF!</definedName>
    <definedName name="_135" localSheetId="20">[8]LIS183!#REF!</definedName>
    <definedName name="_135" localSheetId="21">[9]LIS183!#REF!</definedName>
    <definedName name="_135" localSheetId="22">[9]LIS183!#REF!</definedName>
    <definedName name="_135" localSheetId="7">[7]LIS183!#REF!</definedName>
    <definedName name="_135" localSheetId="6">[7]LIS183!#REF!</definedName>
    <definedName name="_135" localSheetId="8">[7]LIS183!#REF!</definedName>
    <definedName name="_135" localSheetId="18">[7]LIS183!#REF!</definedName>
    <definedName name="_135">[7]LIS183!#REF!</definedName>
    <definedName name="_136" localSheetId="11">[7]LIS183!#REF!</definedName>
    <definedName name="_136" localSheetId="12">[7]LIS183!#REF!</definedName>
    <definedName name="_136" localSheetId="17">[8]LIS183!#REF!</definedName>
    <definedName name="_136" localSheetId="19">[9]LIS183!#REF!</definedName>
    <definedName name="_136" localSheetId="20">[8]LIS183!#REF!</definedName>
    <definedName name="_136" localSheetId="21">[9]LIS183!#REF!</definedName>
    <definedName name="_136" localSheetId="22">[9]LIS183!#REF!</definedName>
    <definedName name="_136" localSheetId="7">[7]LIS183!#REF!</definedName>
    <definedName name="_136" localSheetId="6">[7]LIS183!#REF!</definedName>
    <definedName name="_136" localSheetId="8">[7]LIS183!#REF!</definedName>
    <definedName name="_136" localSheetId="18">[7]LIS183!#REF!</definedName>
    <definedName name="_136">[7]LIS183!#REF!</definedName>
    <definedName name="_137" localSheetId="11">[7]LIS183!#REF!</definedName>
    <definedName name="_137" localSheetId="12">[7]LIS183!#REF!</definedName>
    <definedName name="_137" localSheetId="17">[8]LIS183!#REF!</definedName>
    <definedName name="_137" localSheetId="19">[9]LIS183!#REF!</definedName>
    <definedName name="_137" localSheetId="20">[8]LIS183!#REF!</definedName>
    <definedName name="_137" localSheetId="21">[9]LIS183!#REF!</definedName>
    <definedName name="_137" localSheetId="22">[9]LIS183!#REF!</definedName>
    <definedName name="_137" localSheetId="7">[7]LIS183!#REF!</definedName>
    <definedName name="_137" localSheetId="6">[7]LIS183!#REF!</definedName>
    <definedName name="_137" localSheetId="8">[7]LIS183!#REF!</definedName>
    <definedName name="_137" localSheetId="18">[7]LIS183!#REF!</definedName>
    <definedName name="_137">[7]LIS183!#REF!</definedName>
    <definedName name="_138" localSheetId="11">[7]LIS183!#REF!</definedName>
    <definedName name="_138" localSheetId="12">[7]LIS183!#REF!</definedName>
    <definedName name="_138" localSheetId="17">[8]LIS183!#REF!</definedName>
    <definedName name="_138" localSheetId="19">[9]LIS183!#REF!</definedName>
    <definedName name="_138" localSheetId="20">[8]LIS183!#REF!</definedName>
    <definedName name="_138" localSheetId="21">[9]LIS183!#REF!</definedName>
    <definedName name="_138" localSheetId="22">[9]LIS183!#REF!</definedName>
    <definedName name="_138" localSheetId="7">[7]LIS183!#REF!</definedName>
    <definedName name="_138" localSheetId="6">[7]LIS183!#REF!</definedName>
    <definedName name="_138" localSheetId="8">[7]LIS183!#REF!</definedName>
    <definedName name="_138" localSheetId="18">[7]LIS183!#REF!</definedName>
    <definedName name="_138">[7]LIS183!#REF!</definedName>
    <definedName name="_139" localSheetId="11">[7]LIS183!#REF!</definedName>
    <definedName name="_139" localSheetId="12">[7]LIS183!#REF!</definedName>
    <definedName name="_139" localSheetId="17">[8]LIS183!#REF!</definedName>
    <definedName name="_139" localSheetId="19">[9]LIS183!#REF!</definedName>
    <definedName name="_139" localSheetId="20">[8]LIS183!#REF!</definedName>
    <definedName name="_139" localSheetId="21">[9]LIS183!#REF!</definedName>
    <definedName name="_139" localSheetId="22">[9]LIS183!#REF!</definedName>
    <definedName name="_139" localSheetId="7">[7]LIS183!#REF!</definedName>
    <definedName name="_139" localSheetId="6">[7]LIS183!#REF!</definedName>
    <definedName name="_139" localSheetId="8">[7]LIS183!#REF!</definedName>
    <definedName name="_139" localSheetId="18">[7]LIS183!#REF!</definedName>
    <definedName name="_139">[7]LIS183!#REF!</definedName>
    <definedName name="_14" localSheetId="11">[7]LIS183!#REF!</definedName>
    <definedName name="_14" localSheetId="12">[7]LIS183!#REF!</definedName>
    <definedName name="_14" localSheetId="17">[8]LIS183!#REF!</definedName>
    <definedName name="_14" localSheetId="19">[9]LIS183!#REF!</definedName>
    <definedName name="_14" localSheetId="20">[8]LIS183!#REF!</definedName>
    <definedName name="_14" localSheetId="21">[9]LIS183!#REF!</definedName>
    <definedName name="_14" localSheetId="22">[9]LIS183!#REF!</definedName>
    <definedName name="_14" localSheetId="7">[7]LIS183!#REF!</definedName>
    <definedName name="_14" localSheetId="6">[7]LIS183!#REF!</definedName>
    <definedName name="_14" localSheetId="8">[7]LIS183!#REF!</definedName>
    <definedName name="_14" localSheetId="18">[7]LIS183!#REF!</definedName>
    <definedName name="_14">[7]LIS183!#REF!</definedName>
    <definedName name="_140" localSheetId="11">[7]LIS183!#REF!</definedName>
    <definedName name="_140" localSheetId="12">[7]LIS183!#REF!</definedName>
    <definedName name="_140" localSheetId="17">[8]LIS183!#REF!</definedName>
    <definedName name="_140" localSheetId="19">[9]LIS183!#REF!</definedName>
    <definedName name="_140" localSheetId="20">[8]LIS183!#REF!</definedName>
    <definedName name="_140" localSheetId="21">[9]LIS183!#REF!</definedName>
    <definedName name="_140" localSheetId="22">[9]LIS183!#REF!</definedName>
    <definedName name="_140" localSheetId="7">[7]LIS183!#REF!</definedName>
    <definedName name="_140" localSheetId="6">[7]LIS183!#REF!</definedName>
    <definedName name="_140" localSheetId="8">[7]LIS183!#REF!</definedName>
    <definedName name="_140" localSheetId="18">[7]LIS183!#REF!</definedName>
    <definedName name="_140">[7]LIS183!#REF!</definedName>
    <definedName name="_141" localSheetId="11">[7]LIS183!#REF!</definedName>
    <definedName name="_141" localSheetId="12">[7]LIS183!#REF!</definedName>
    <definedName name="_141" localSheetId="17">[8]LIS183!#REF!</definedName>
    <definedName name="_141" localSheetId="19">[9]LIS183!#REF!</definedName>
    <definedName name="_141" localSheetId="20">[8]LIS183!#REF!</definedName>
    <definedName name="_141" localSheetId="21">[9]LIS183!#REF!</definedName>
    <definedName name="_141" localSheetId="22">[9]LIS183!#REF!</definedName>
    <definedName name="_141" localSheetId="7">[7]LIS183!#REF!</definedName>
    <definedName name="_141" localSheetId="6">[7]LIS183!#REF!</definedName>
    <definedName name="_141" localSheetId="8">[7]LIS183!#REF!</definedName>
    <definedName name="_141" localSheetId="18">[7]LIS183!#REF!</definedName>
    <definedName name="_141">[7]LIS183!#REF!</definedName>
    <definedName name="_142" localSheetId="11">[7]LIS183!#REF!</definedName>
    <definedName name="_142" localSheetId="12">[7]LIS183!#REF!</definedName>
    <definedName name="_142" localSheetId="17">[8]LIS183!#REF!</definedName>
    <definedName name="_142" localSheetId="19">[9]LIS183!#REF!</definedName>
    <definedName name="_142" localSheetId="20">[8]LIS183!#REF!</definedName>
    <definedName name="_142" localSheetId="21">[9]LIS183!#REF!</definedName>
    <definedName name="_142" localSheetId="22">[9]LIS183!#REF!</definedName>
    <definedName name="_142" localSheetId="7">[7]LIS183!#REF!</definedName>
    <definedName name="_142" localSheetId="6">[7]LIS183!#REF!</definedName>
    <definedName name="_142" localSheetId="8">[7]LIS183!#REF!</definedName>
    <definedName name="_142" localSheetId="18">[7]LIS183!#REF!</definedName>
    <definedName name="_142">[7]LIS183!#REF!</definedName>
    <definedName name="_143" localSheetId="11">[7]LIS183!#REF!</definedName>
    <definedName name="_143" localSheetId="12">[7]LIS183!#REF!</definedName>
    <definedName name="_143" localSheetId="17">[8]LIS183!#REF!</definedName>
    <definedName name="_143" localSheetId="19">[9]LIS183!#REF!</definedName>
    <definedName name="_143" localSheetId="20">[8]LIS183!#REF!</definedName>
    <definedName name="_143" localSheetId="21">[9]LIS183!#REF!</definedName>
    <definedName name="_143" localSheetId="22">[9]LIS183!#REF!</definedName>
    <definedName name="_143" localSheetId="7">[7]LIS183!#REF!</definedName>
    <definedName name="_143" localSheetId="6">[7]LIS183!#REF!</definedName>
    <definedName name="_143" localSheetId="8">[7]LIS183!#REF!</definedName>
    <definedName name="_143" localSheetId="18">[7]LIS183!#REF!</definedName>
    <definedName name="_143">[7]LIS183!#REF!</definedName>
    <definedName name="_144" localSheetId="11">[7]LIS183!#REF!</definedName>
    <definedName name="_144" localSheetId="12">[7]LIS183!#REF!</definedName>
    <definedName name="_144" localSheetId="17">[8]LIS183!#REF!</definedName>
    <definedName name="_144" localSheetId="19">[9]LIS183!#REF!</definedName>
    <definedName name="_144" localSheetId="20">[8]LIS183!#REF!</definedName>
    <definedName name="_144" localSheetId="21">[9]LIS183!#REF!</definedName>
    <definedName name="_144" localSheetId="22">[9]LIS183!#REF!</definedName>
    <definedName name="_144" localSheetId="7">[7]LIS183!#REF!</definedName>
    <definedName name="_144" localSheetId="6">[7]LIS183!#REF!</definedName>
    <definedName name="_144" localSheetId="8">[7]LIS183!#REF!</definedName>
    <definedName name="_144" localSheetId="18">[7]LIS183!#REF!</definedName>
    <definedName name="_144">[7]LIS183!#REF!</definedName>
    <definedName name="_145" localSheetId="11">[7]LIS183!#REF!</definedName>
    <definedName name="_145" localSheetId="12">[7]LIS183!#REF!</definedName>
    <definedName name="_145" localSheetId="17">[8]LIS183!#REF!</definedName>
    <definedName name="_145" localSheetId="19">[9]LIS183!#REF!</definedName>
    <definedName name="_145" localSheetId="20">[8]LIS183!#REF!</definedName>
    <definedName name="_145" localSheetId="21">[9]LIS183!#REF!</definedName>
    <definedName name="_145" localSheetId="22">[9]LIS183!#REF!</definedName>
    <definedName name="_145" localSheetId="7">[7]LIS183!#REF!</definedName>
    <definedName name="_145" localSheetId="6">[7]LIS183!#REF!</definedName>
    <definedName name="_145" localSheetId="8">[7]LIS183!#REF!</definedName>
    <definedName name="_145" localSheetId="18">[7]LIS183!#REF!</definedName>
    <definedName name="_145">[7]LIS183!#REF!</definedName>
    <definedName name="_146" localSheetId="11">[7]LIS183!#REF!</definedName>
    <definedName name="_146" localSheetId="12">[7]LIS183!#REF!</definedName>
    <definedName name="_146" localSheetId="17">[8]LIS183!#REF!</definedName>
    <definedName name="_146" localSheetId="19">[9]LIS183!#REF!</definedName>
    <definedName name="_146" localSheetId="20">[8]LIS183!#REF!</definedName>
    <definedName name="_146" localSheetId="21">[9]LIS183!#REF!</definedName>
    <definedName name="_146" localSheetId="22">[9]LIS183!#REF!</definedName>
    <definedName name="_146" localSheetId="7">[7]LIS183!#REF!</definedName>
    <definedName name="_146" localSheetId="6">[7]LIS183!#REF!</definedName>
    <definedName name="_146" localSheetId="8">[7]LIS183!#REF!</definedName>
    <definedName name="_146" localSheetId="18">[7]LIS183!#REF!</definedName>
    <definedName name="_146">[7]LIS183!#REF!</definedName>
    <definedName name="_147" localSheetId="11">[7]LIS183!#REF!</definedName>
    <definedName name="_147" localSheetId="12">[7]LIS183!#REF!</definedName>
    <definedName name="_147" localSheetId="17">[8]LIS183!#REF!</definedName>
    <definedName name="_147" localSheetId="19">[9]LIS183!#REF!</definedName>
    <definedName name="_147" localSheetId="20">[8]LIS183!#REF!</definedName>
    <definedName name="_147" localSheetId="21">[9]LIS183!#REF!</definedName>
    <definedName name="_147" localSheetId="22">[9]LIS183!#REF!</definedName>
    <definedName name="_147" localSheetId="7">[7]LIS183!#REF!</definedName>
    <definedName name="_147" localSheetId="6">[7]LIS183!#REF!</definedName>
    <definedName name="_147" localSheetId="8">[7]LIS183!#REF!</definedName>
    <definedName name="_147" localSheetId="18">[7]LIS183!#REF!</definedName>
    <definedName name="_147">[7]LIS183!#REF!</definedName>
    <definedName name="_148" localSheetId="11">[7]LIS183!#REF!</definedName>
    <definedName name="_148" localSheetId="12">[7]LIS183!#REF!</definedName>
    <definedName name="_148" localSheetId="17">[8]LIS183!#REF!</definedName>
    <definedName name="_148" localSheetId="19">[9]LIS183!#REF!</definedName>
    <definedName name="_148" localSheetId="20">[8]LIS183!#REF!</definedName>
    <definedName name="_148" localSheetId="21">[9]LIS183!#REF!</definedName>
    <definedName name="_148" localSheetId="22">[9]LIS183!#REF!</definedName>
    <definedName name="_148" localSheetId="7">[7]LIS183!#REF!</definedName>
    <definedName name="_148" localSheetId="6">[7]LIS183!#REF!</definedName>
    <definedName name="_148" localSheetId="8">[7]LIS183!#REF!</definedName>
    <definedName name="_148" localSheetId="18">[7]LIS183!#REF!</definedName>
    <definedName name="_148">[7]LIS183!#REF!</definedName>
    <definedName name="_149" localSheetId="11">[7]LIS183!#REF!</definedName>
    <definedName name="_149" localSheetId="12">[7]LIS183!#REF!</definedName>
    <definedName name="_149" localSheetId="17">[8]LIS183!#REF!</definedName>
    <definedName name="_149" localSheetId="19">[9]LIS183!#REF!</definedName>
    <definedName name="_149" localSheetId="20">[8]LIS183!#REF!</definedName>
    <definedName name="_149" localSheetId="21">[9]LIS183!#REF!</definedName>
    <definedName name="_149" localSheetId="22">[9]LIS183!#REF!</definedName>
    <definedName name="_149" localSheetId="7">[7]LIS183!#REF!</definedName>
    <definedName name="_149" localSheetId="6">[7]LIS183!#REF!</definedName>
    <definedName name="_149" localSheetId="8">[7]LIS183!#REF!</definedName>
    <definedName name="_149" localSheetId="18">[7]LIS183!#REF!</definedName>
    <definedName name="_149">[7]LIS183!#REF!</definedName>
    <definedName name="_15" localSheetId="11">[7]LIS183!#REF!</definedName>
    <definedName name="_15" localSheetId="12">[7]LIS183!#REF!</definedName>
    <definedName name="_15" localSheetId="17">[8]LIS183!#REF!</definedName>
    <definedName name="_15" localSheetId="19">[9]LIS183!#REF!</definedName>
    <definedName name="_15" localSheetId="20">[8]LIS183!#REF!</definedName>
    <definedName name="_15" localSheetId="21">[9]LIS183!#REF!</definedName>
    <definedName name="_15" localSheetId="22">[9]LIS183!#REF!</definedName>
    <definedName name="_15" localSheetId="7">[7]LIS183!#REF!</definedName>
    <definedName name="_15" localSheetId="6">[7]LIS183!#REF!</definedName>
    <definedName name="_15" localSheetId="8">[7]LIS183!#REF!</definedName>
    <definedName name="_15" localSheetId="18">[7]LIS183!#REF!</definedName>
    <definedName name="_15">[7]LIS183!#REF!</definedName>
    <definedName name="_150" localSheetId="11">[7]LIS183!#REF!</definedName>
    <definedName name="_150" localSheetId="12">[7]LIS183!#REF!</definedName>
    <definedName name="_150" localSheetId="17">[8]LIS183!#REF!</definedName>
    <definedName name="_150" localSheetId="19">[9]LIS183!#REF!</definedName>
    <definedName name="_150" localSheetId="20">[8]LIS183!#REF!</definedName>
    <definedName name="_150" localSheetId="21">[9]LIS183!#REF!</definedName>
    <definedName name="_150" localSheetId="22">[9]LIS183!#REF!</definedName>
    <definedName name="_150" localSheetId="7">[7]LIS183!#REF!</definedName>
    <definedName name="_150" localSheetId="6">[7]LIS183!#REF!</definedName>
    <definedName name="_150" localSheetId="8">[7]LIS183!#REF!</definedName>
    <definedName name="_150" localSheetId="18">[7]LIS183!#REF!</definedName>
    <definedName name="_150">[7]LIS183!#REF!</definedName>
    <definedName name="_151" localSheetId="11">[7]LIS183!#REF!</definedName>
    <definedName name="_151" localSheetId="12">[7]LIS183!#REF!</definedName>
    <definedName name="_151" localSheetId="17">[8]LIS183!#REF!</definedName>
    <definedName name="_151" localSheetId="19">[9]LIS183!#REF!</definedName>
    <definedName name="_151" localSheetId="20">[8]LIS183!#REF!</definedName>
    <definedName name="_151" localSheetId="21">[9]LIS183!#REF!</definedName>
    <definedName name="_151" localSheetId="22">[9]LIS183!#REF!</definedName>
    <definedName name="_151" localSheetId="7">[7]LIS183!#REF!</definedName>
    <definedName name="_151" localSheetId="6">[7]LIS183!#REF!</definedName>
    <definedName name="_151" localSheetId="8">[7]LIS183!#REF!</definedName>
    <definedName name="_151" localSheetId="18">[7]LIS183!#REF!</definedName>
    <definedName name="_151">[7]LIS183!#REF!</definedName>
    <definedName name="_152" localSheetId="11">[7]LIS183!#REF!</definedName>
    <definedName name="_152" localSheetId="12">[7]LIS183!#REF!</definedName>
    <definedName name="_152" localSheetId="17">[8]LIS183!#REF!</definedName>
    <definedName name="_152" localSheetId="19">[9]LIS183!#REF!</definedName>
    <definedName name="_152" localSheetId="20">[8]LIS183!#REF!</definedName>
    <definedName name="_152" localSheetId="21">[9]LIS183!#REF!</definedName>
    <definedName name="_152" localSheetId="22">[9]LIS183!#REF!</definedName>
    <definedName name="_152" localSheetId="7">[7]LIS183!#REF!</definedName>
    <definedName name="_152" localSheetId="6">[7]LIS183!#REF!</definedName>
    <definedName name="_152" localSheetId="8">[7]LIS183!#REF!</definedName>
    <definedName name="_152" localSheetId="18">[7]LIS183!#REF!</definedName>
    <definedName name="_152">[7]LIS183!#REF!</definedName>
    <definedName name="_153" localSheetId="11">[7]LIS183!#REF!</definedName>
    <definedName name="_153" localSheetId="12">[7]LIS183!#REF!</definedName>
    <definedName name="_153" localSheetId="17">[8]LIS183!#REF!</definedName>
    <definedName name="_153" localSheetId="19">[9]LIS183!#REF!</definedName>
    <definedName name="_153" localSheetId="20">[8]LIS183!#REF!</definedName>
    <definedName name="_153" localSheetId="21">[9]LIS183!#REF!</definedName>
    <definedName name="_153" localSheetId="22">[9]LIS183!#REF!</definedName>
    <definedName name="_153" localSheetId="7">[7]LIS183!#REF!</definedName>
    <definedName name="_153" localSheetId="6">[7]LIS183!#REF!</definedName>
    <definedName name="_153" localSheetId="8">[7]LIS183!#REF!</definedName>
    <definedName name="_153" localSheetId="18">[7]LIS183!#REF!</definedName>
    <definedName name="_153">[7]LIS183!#REF!</definedName>
    <definedName name="_154" localSheetId="11">[7]LIS183!#REF!</definedName>
    <definedName name="_154" localSheetId="12">[7]LIS183!#REF!</definedName>
    <definedName name="_154" localSheetId="17">[8]LIS183!#REF!</definedName>
    <definedName name="_154" localSheetId="19">[9]LIS183!#REF!</definedName>
    <definedName name="_154" localSheetId="20">[8]LIS183!#REF!</definedName>
    <definedName name="_154" localSheetId="21">[9]LIS183!#REF!</definedName>
    <definedName name="_154" localSheetId="22">[9]LIS183!#REF!</definedName>
    <definedName name="_154" localSheetId="7">[7]LIS183!#REF!</definedName>
    <definedName name="_154" localSheetId="6">[7]LIS183!#REF!</definedName>
    <definedName name="_154" localSheetId="8">[7]LIS183!#REF!</definedName>
    <definedName name="_154" localSheetId="18">[7]LIS183!#REF!</definedName>
    <definedName name="_154">[7]LIS183!#REF!</definedName>
    <definedName name="_155" localSheetId="11">[7]LIS183!#REF!</definedName>
    <definedName name="_155" localSheetId="12">[7]LIS183!#REF!</definedName>
    <definedName name="_155" localSheetId="17">[8]LIS183!#REF!</definedName>
    <definedName name="_155" localSheetId="19">[9]LIS183!#REF!</definedName>
    <definedName name="_155" localSheetId="20">[8]LIS183!#REF!</definedName>
    <definedName name="_155" localSheetId="21">[9]LIS183!#REF!</definedName>
    <definedName name="_155" localSheetId="22">[9]LIS183!#REF!</definedName>
    <definedName name="_155" localSheetId="7">[7]LIS183!#REF!</definedName>
    <definedName name="_155" localSheetId="6">[7]LIS183!#REF!</definedName>
    <definedName name="_155" localSheetId="8">[7]LIS183!#REF!</definedName>
    <definedName name="_155" localSheetId="18">[7]LIS183!#REF!</definedName>
    <definedName name="_155">[7]LIS183!#REF!</definedName>
    <definedName name="_156" localSheetId="11">[7]LIS183!#REF!</definedName>
    <definedName name="_156" localSheetId="12">[7]LIS183!#REF!</definedName>
    <definedName name="_156" localSheetId="17">[8]LIS183!#REF!</definedName>
    <definedName name="_156" localSheetId="19">[9]LIS183!#REF!</definedName>
    <definedName name="_156" localSheetId="20">[8]LIS183!#REF!</definedName>
    <definedName name="_156" localSheetId="21">[9]LIS183!#REF!</definedName>
    <definedName name="_156" localSheetId="22">[9]LIS183!#REF!</definedName>
    <definedName name="_156" localSheetId="7">[7]LIS183!#REF!</definedName>
    <definedName name="_156" localSheetId="6">[7]LIS183!#REF!</definedName>
    <definedName name="_156" localSheetId="8">[7]LIS183!#REF!</definedName>
    <definedName name="_156" localSheetId="18">[7]LIS183!#REF!</definedName>
    <definedName name="_156">[7]LIS183!#REF!</definedName>
    <definedName name="_157" localSheetId="11">[7]LIS183!#REF!</definedName>
    <definedName name="_157" localSheetId="12">[7]LIS183!#REF!</definedName>
    <definedName name="_157" localSheetId="17">[8]LIS183!#REF!</definedName>
    <definedName name="_157" localSheetId="19">[9]LIS183!#REF!</definedName>
    <definedName name="_157" localSheetId="20">[8]LIS183!#REF!</definedName>
    <definedName name="_157" localSheetId="21">[9]LIS183!#REF!</definedName>
    <definedName name="_157" localSheetId="22">[9]LIS183!#REF!</definedName>
    <definedName name="_157" localSheetId="7">[7]LIS183!#REF!</definedName>
    <definedName name="_157" localSheetId="6">[7]LIS183!#REF!</definedName>
    <definedName name="_157" localSheetId="8">[7]LIS183!#REF!</definedName>
    <definedName name="_157" localSheetId="18">[7]LIS183!#REF!</definedName>
    <definedName name="_157">[7]LIS183!#REF!</definedName>
    <definedName name="_158" localSheetId="11">[7]LIS183!#REF!</definedName>
    <definedName name="_158" localSheetId="12">[7]LIS183!#REF!</definedName>
    <definedName name="_158" localSheetId="17">[8]LIS183!#REF!</definedName>
    <definedName name="_158" localSheetId="19">[9]LIS183!#REF!</definedName>
    <definedName name="_158" localSheetId="20">[8]LIS183!#REF!</definedName>
    <definedName name="_158" localSheetId="21">[9]LIS183!#REF!</definedName>
    <definedName name="_158" localSheetId="22">[9]LIS183!#REF!</definedName>
    <definedName name="_158" localSheetId="7">[7]LIS183!#REF!</definedName>
    <definedName name="_158" localSheetId="6">[7]LIS183!#REF!</definedName>
    <definedName name="_158" localSheetId="8">[7]LIS183!#REF!</definedName>
    <definedName name="_158" localSheetId="18">[7]LIS183!#REF!</definedName>
    <definedName name="_158">[7]LIS183!#REF!</definedName>
    <definedName name="_159" localSheetId="11">[7]LIS183!#REF!</definedName>
    <definedName name="_159" localSheetId="12">[7]LIS183!#REF!</definedName>
    <definedName name="_159" localSheetId="17">[8]LIS183!#REF!</definedName>
    <definedName name="_159" localSheetId="19">[9]LIS183!#REF!</definedName>
    <definedName name="_159" localSheetId="20">[8]LIS183!#REF!</definedName>
    <definedName name="_159" localSheetId="21">[9]LIS183!#REF!</definedName>
    <definedName name="_159" localSheetId="22">[9]LIS183!#REF!</definedName>
    <definedName name="_159" localSheetId="7">[7]LIS183!#REF!</definedName>
    <definedName name="_159" localSheetId="6">[7]LIS183!#REF!</definedName>
    <definedName name="_159" localSheetId="8">[7]LIS183!#REF!</definedName>
    <definedName name="_159" localSheetId="18">[7]LIS183!#REF!</definedName>
    <definedName name="_159">[7]LIS183!#REF!</definedName>
    <definedName name="_16" localSheetId="11">[7]LIS183!#REF!</definedName>
    <definedName name="_16" localSheetId="12">[7]LIS183!#REF!</definedName>
    <definedName name="_16" localSheetId="17">[8]LIS183!#REF!</definedName>
    <definedName name="_16" localSheetId="19">[9]LIS183!#REF!</definedName>
    <definedName name="_16" localSheetId="20">[8]LIS183!#REF!</definedName>
    <definedName name="_16" localSheetId="21">[9]LIS183!#REF!</definedName>
    <definedName name="_16" localSheetId="22">[9]LIS183!#REF!</definedName>
    <definedName name="_16" localSheetId="7">[7]LIS183!#REF!</definedName>
    <definedName name="_16" localSheetId="6">[7]LIS183!#REF!</definedName>
    <definedName name="_16" localSheetId="8">[7]LIS183!#REF!</definedName>
    <definedName name="_16" localSheetId="18">[7]LIS183!#REF!</definedName>
    <definedName name="_16">[7]LIS183!#REF!</definedName>
    <definedName name="_160" localSheetId="11">[7]LIS183!#REF!</definedName>
    <definedName name="_160" localSheetId="12">[7]LIS183!#REF!</definedName>
    <definedName name="_160" localSheetId="17">[8]LIS183!#REF!</definedName>
    <definedName name="_160" localSheetId="19">[9]LIS183!#REF!</definedName>
    <definedName name="_160" localSheetId="20">[8]LIS183!#REF!</definedName>
    <definedName name="_160" localSheetId="21">[9]LIS183!#REF!</definedName>
    <definedName name="_160" localSheetId="22">[9]LIS183!#REF!</definedName>
    <definedName name="_160" localSheetId="7">[7]LIS183!#REF!</definedName>
    <definedName name="_160" localSheetId="6">[7]LIS183!#REF!</definedName>
    <definedName name="_160" localSheetId="8">[7]LIS183!#REF!</definedName>
    <definedName name="_160" localSheetId="18">[7]LIS183!#REF!</definedName>
    <definedName name="_160">[7]LIS183!#REF!</definedName>
    <definedName name="_161" localSheetId="11">[7]LIS183!#REF!</definedName>
    <definedName name="_161" localSheetId="12">[7]LIS183!#REF!</definedName>
    <definedName name="_161" localSheetId="17">[8]LIS183!#REF!</definedName>
    <definedName name="_161" localSheetId="19">[9]LIS183!#REF!</definedName>
    <definedName name="_161" localSheetId="20">[8]LIS183!#REF!</definedName>
    <definedName name="_161" localSheetId="21">[9]LIS183!#REF!</definedName>
    <definedName name="_161" localSheetId="22">[9]LIS183!#REF!</definedName>
    <definedName name="_161" localSheetId="7">[7]LIS183!#REF!</definedName>
    <definedName name="_161" localSheetId="6">[7]LIS183!#REF!</definedName>
    <definedName name="_161" localSheetId="8">[7]LIS183!#REF!</definedName>
    <definedName name="_161" localSheetId="18">[7]LIS183!#REF!</definedName>
    <definedName name="_161">[7]LIS183!#REF!</definedName>
    <definedName name="_162" localSheetId="11">[7]LIS183!#REF!</definedName>
    <definedName name="_162" localSheetId="12">[7]LIS183!#REF!</definedName>
    <definedName name="_162" localSheetId="17">[8]LIS183!#REF!</definedName>
    <definedName name="_162" localSheetId="19">[9]LIS183!#REF!</definedName>
    <definedName name="_162" localSheetId="20">[8]LIS183!#REF!</definedName>
    <definedName name="_162" localSheetId="21">[9]LIS183!#REF!</definedName>
    <definedName name="_162" localSheetId="22">[9]LIS183!#REF!</definedName>
    <definedName name="_162" localSheetId="7">[7]LIS183!#REF!</definedName>
    <definedName name="_162" localSheetId="6">[7]LIS183!#REF!</definedName>
    <definedName name="_162" localSheetId="8">[7]LIS183!#REF!</definedName>
    <definedName name="_162" localSheetId="18">[7]LIS183!#REF!</definedName>
    <definedName name="_162">[7]LIS183!#REF!</definedName>
    <definedName name="_163" localSheetId="11">[7]LIS183!#REF!</definedName>
    <definedName name="_163" localSheetId="12">[7]LIS183!#REF!</definedName>
    <definedName name="_163" localSheetId="17">[8]LIS183!#REF!</definedName>
    <definedName name="_163" localSheetId="19">[9]LIS183!#REF!</definedName>
    <definedName name="_163" localSheetId="20">[8]LIS183!#REF!</definedName>
    <definedName name="_163" localSheetId="21">[9]LIS183!#REF!</definedName>
    <definedName name="_163" localSheetId="22">[9]LIS183!#REF!</definedName>
    <definedName name="_163" localSheetId="7">[7]LIS183!#REF!</definedName>
    <definedName name="_163" localSheetId="6">[7]LIS183!#REF!</definedName>
    <definedName name="_163" localSheetId="8">[7]LIS183!#REF!</definedName>
    <definedName name="_163" localSheetId="18">[7]LIS183!#REF!</definedName>
    <definedName name="_163">[7]LIS183!#REF!</definedName>
    <definedName name="_164" localSheetId="11">[7]LIS183!#REF!</definedName>
    <definedName name="_164" localSheetId="12">[7]LIS183!#REF!</definedName>
    <definedName name="_164" localSheetId="17">[8]LIS183!#REF!</definedName>
    <definedName name="_164" localSheetId="19">[9]LIS183!#REF!</definedName>
    <definedName name="_164" localSheetId="20">[8]LIS183!#REF!</definedName>
    <definedName name="_164" localSheetId="21">[9]LIS183!#REF!</definedName>
    <definedName name="_164" localSheetId="22">[9]LIS183!#REF!</definedName>
    <definedName name="_164" localSheetId="7">[7]LIS183!#REF!</definedName>
    <definedName name="_164" localSheetId="6">[7]LIS183!#REF!</definedName>
    <definedName name="_164" localSheetId="8">[7]LIS183!#REF!</definedName>
    <definedName name="_164" localSheetId="18">[7]LIS183!#REF!</definedName>
    <definedName name="_164">[7]LIS183!#REF!</definedName>
    <definedName name="_165" localSheetId="11">[7]LIS183!#REF!</definedName>
    <definedName name="_165" localSheetId="12">[7]LIS183!#REF!</definedName>
    <definedName name="_165" localSheetId="17">[8]LIS183!#REF!</definedName>
    <definedName name="_165" localSheetId="19">[9]LIS183!#REF!</definedName>
    <definedName name="_165" localSheetId="20">[8]LIS183!#REF!</definedName>
    <definedName name="_165" localSheetId="21">[9]LIS183!#REF!</definedName>
    <definedName name="_165" localSheetId="22">[9]LIS183!#REF!</definedName>
    <definedName name="_165" localSheetId="7">[7]LIS183!#REF!</definedName>
    <definedName name="_165" localSheetId="6">[7]LIS183!#REF!</definedName>
    <definedName name="_165" localSheetId="8">[7]LIS183!#REF!</definedName>
    <definedName name="_165" localSheetId="18">[7]LIS183!#REF!</definedName>
    <definedName name="_165">[7]LIS183!#REF!</definedName>
    <definedName name="_166" localSheetId="11">[7]LIS183!#REF!</definedName>
    <definedName name="_166" localSheetId="12">[7]LIS183!#REF!</definedName>
    <definedName name="_166" localSheetId="17">[8]LIS183!#REF!</definedName>
    <definedName name="_166" localSheetId="19">[9]LIS183!#REF!</definedName>
    <definedName name="_166" localSheetId="20">[8]LIS183!#REF!</definedName>
    <definedName name="_166" localSheetId="21">[9]LIS183!#REF!</definedName>
    <definedName name="_166" localSheetId="22">[9]LIS183!#REF!</definedName>
    <definedName name="_166" localSheetId="7">[7]LIS183!#REF!</definedName>
    <definedName name="_166" localSheetId="6">[7]LIS183!#REF!</definedName>
    <definedName name="_166" localSheetId="8">[7]LIS183!#REF!</definedName>
    <definedName name="_166" localSheetId="18">[7]LIS183!#REF!</definedName>
    <definedName name="_166">[7]LIS183!#REF!</definedName>
    <definedName name="_167" localSheetId="11">[7]LIS183!#REF!</definedName>
    <definedName name="_167" localSheetId="12">[7]LIS183!#REF!</definedName>
    <definedName name="_167" localSheetId="17">[8]LIS183!#REF!</definedName>
    <definedName name="_167" localSheetId="19">[9]LIS183!#REF!</definedName>
    <definedName name="_167" localSheetId="20">[8]LIS183!#REF!</definedName>
    <definedName name="_167" localSheetId="21">[9]LIS183!#REF!</definedName>
    <definedName name="_167" localSheetId="22">[9]LIS183!#REF!</definedName>
    <definedName name="_167" localSheetId="7">[7]LIS183!#REF!</definedName>
    <definedName name="_167" localSheetId="6">[7]LIS183!#REF!</definedName>
    <definedName name="_167" localSheetId="8">[7]LIS183!#REF!</definedName>
    <definedName name="_167" localSheetId="18">[7]LIS183!#REF!</definedName>
    <definedName name="_167">[7]LIS183!#REF!</definedName>
    <definedName name="_168" localSheetId="11">[7]LIS183!#REF!</definedName>
    <definedName name="_168" localSheetId="12">[7]LIS183!#REF!</definedName>
    <definedName name="_168" localSheetId="17">[8]LIS183!#REF!</definedName>
    <definedName name="_168" localSheetId="19">[9]LIS183!#REF!</definedName>
    <definedName name="_168" localSheetId="20">[8]LIS183!#REF!</definedName>
    <definedName name="_168" localSheetId="21">[9]LIS183!#REF!</definedName>
    <definedName name="_168" localSheetId="22">[9]LIS183!#REF!</definedName>
    <definedName name="_168" localSheetId="7">[7]LIS183!#REF!</definedName>
    <definedName name="_168" localSheetId="6">[7]LIS183!#REF!</definedName>
    <definedName name="_168" localSheetId="8">[7]LIS183!#REF!</definedName>
    <definedName name="_168" localSheetId="18">[7]LIS183!#REF!</definedName>
    <definedName name="_168">[7]LIS183!#REF!</definedName>
    <definedName name="_169" localSheetId="11">[7]LIS183!#REF!</definedName>
    <definedName name="_169" localSheetId="12">[7]LIS183!#REF!</definedName>
    <definedName name="_169" localSheetId="17">[8]LIS183!#REF!</definedName>
    <definedName name="_169" localSheetId="19">[9]LIS183!#REF!</definedName>
    <definedName name="_169" localSheetId="20">[8]LIS183!#REF!</definedName>
    <definedName name="_169" localSheetId="21">[9]LIS183!#REF!</definedName>
    <definedName name="_169" localSheetId="22">[9]LIS183!#REF!</definedName>
    <definedName name="_169" localSheetId="7">[7]LIS183!#REF!</definedName>
    <definedName name="_169" localSheetId="6">[7]LIS183!#REF!</definedName>
    <definedName name="_169" localSheetId="8">[7]LIS183!#REF!</definedName>
    <definedName name="_169" localSheetId="18">[7]LIS183!#REF!</definedName>
    <definedName name="_169">[7]LIS183!#REF!</definedName>
    <definedName name="_17" localSheetId="11">[7]LIS183!#REF!</definedName>
    <definedName name="_17" localSheetId="12">[7]LIS183!#REF!</definedName>
    <definedName name="_17" localSheetId="17">[8]LIS183!#REF!</definedName>
    <definedName name="_17" localSheetId="19">[9]LIS183!#REF!</definedName>
    <definedName name="_17" localSheetId="20">[8]LIS183!#REF!</definedName>
    <definedName name="_17" localSheetId="21">[9]LIS183!#REF!</definedName>
    <definedName name="_17" localSheetId="22">[9]LIS183!#REF!</definedName>
    <definedName name="_17" localSheetId="7">[7]LIS183!#REF!</definedName>
    <definedName name="_17" localSheetId="6">[7]LIS183!#REF!</definedName>
    <definedName name="_17" localSheetId="8">[7]LIS183!#REF!</definedName>
    <definedName name="_17" localSheetId="18">[7]LIS183!#REF!</definedName>
    <definedName name="_17">[7]LIS183!#REF!</definedName>
    <definedName name="_170" localSheetId="11">[7]LIS183!#REF!</definedName>
    <definedName name="_170" localSheetId="12">[7]LIS183!#REF!</definedName>
    <definedName name="_170" localSheetId="17">[8]LIS183!#REF!</definedName>
    <definedName name="_170" localSheetId="19">[9]LIS183!#REF!</definedName>
    <definedName name="_170" localSheetId="20">[8]LIS183!#REF!</definedName>
    <definedName name="_170" localSheetId="21">[9]LIS183!#REF!</definedName>
    <definedName name="_170" localSheetId="22">[9]LIS183!#REF!</definedName>
    <definedName name="_170" localSheetId="7">[7]LIS183!#REF!</definedName>
    <definedName name="_170" localSheetId="6">[7]LIS183!#REF!</definedName>
    <definedName name="_170" localSheetId="8">[7]LIS183!#REF!</definedName>
    <definedName name="_170" localSheetId="18">[7]LIS183!#REF!</definedName>
    <definedName name="_170">[7]LIS183!#REF!</definedName>
    <definedName name="_171" localSheetId="11">[7]LIS183!#REF!</definedName>
    <definedName name="_171" localSheetId="12">[7]LIS183!#REF!</definedName>
    <definedName name="_171" localSheetId="17">[8]LIS183!#REF!</definedName>
    <definedName name="_171" localSheetId="19">[9]LIS183!#REF!</definedName>
    <definedName name="_171" localSheetId="20">[8]LIS183!#REF!</definedName>
    <definedName name="_171" localSheetId="21">[9]LIS183!#REF!</definedName>
    <definedName name="_171" localSheetId="22">[9]LIS183!#REF!</definedName>
    <definedName name="_171" localSheetId="7">[7]LIS183!#REF!</definedName>
    <definedName name="_171" localSheetId="6">[7]LIS183!#REF!</definedName>
    <definedName name="_171" localSheetId="8">[7]LIS183!#REF!</definedName>
    <definedName name="_171" localSheetId="18">[7]LIS183!#REF!</definedName>
    <definedName name="_171">[7]LIS183!#REF!</definedName>
    <definedName name="_172" localSheetId="11">[7]LIS183!#REF!</definedName>
    <definedName name="_172" localSheetId="12">[7]LIS183!#REF!</definedName>
    <definedName name="_172" localSheetId="17">[8]LIS183!#REF!</definedName>
    <definedName name="_172" localSheetId="19">[9]LIS183!#REF!</definedName>
    <definedName name="_172" localSheetId="20">[8]LIS183!#REF!</definedName>
    <definedName name="_172" localSheetId="21">[9]LIS183!#REF!</definedName>
    <definedName name="_172" localSheetId="22">[9]LIS183!#REF!</definedName>
    <definedName name="_172" localSheetId="7">[7]LIS183!#REF!</definedName>
    <definedName name="_172" localSheetId="6">[7]LIS183!#REF!</definedName>
    <definedName name="_172" localSheetId="8">[7]LIS183!#REF!</definedName>
    <definedName name="_172" localSheetId="18">[7]LIS183!#REF!</definedName>
    <definedName name="_172">[7]LIS183!#REF!</definedName>
    <definedName name="_173" localSheetId="11">[7]LIS183!#REF!</definedName>
    <definedName name="_173" localSheetId="12">[7]LIS183!#REF!</definedName>
    <definedName name="_173" localSheetId="17">[8]LIS183!#REF!</definedName>
    <definedName name="_173" localSheetId="19">[9]LIS183!#REF!</definedName>
    <definedName name="_173" localSheetId="20">[8]LIS183!#REF!</definedName>
    <definedName name="_173" localSheetId="21">[9]LIS183!#REF!</definedName>
    <definedName name="_173" localSheetId="22">[9]LIS183!#REF!</definedName>
    <definedName name="_173" localSheetId="7">[7]LIS183!#REF!</definedName>
    <definedName name="_173" localSheetId="6">[7]LIS183!#REF!</definedName>
    <definedName name="_173" localSheetId="8">[7]LIS183!#REF!</definedName>
    <definedName name="_173" localSheetId="18">[7]LIS183!#REF!</definedName>
    <definedName name="_173">[7]LIS183!#REF!</definedName>
    <definedName name="_174" localSheetId="11">[7]LIS183!#REF!</definedName>
    <definedName name="_174" localSheetId="12">[7]LIS183!#REF!</definedName>
    <definedName name="_174" localSheetId="17">[8]LIS183!#REF!</definedName>
    <definedName name="_174" localSheetId="19">[9]LIS183!#REF!</definedName>
    <definedName name="_174" localSheetId="20">[8]LIS183!#REF!</definedName>
    <definedName name="_174" localSheetId="21">[9]LIS183!#REF!</definedName>
    <definedName name="_174" localSheetId="22">[9]LIS183!#REF!</definedName>
    <definedName name="_174" localSheetId="7">[7]LIS183!#REF!</definedName>
    <definedName name="_174" localSheetId="6">[7]LIS183!#REF!</definedName>
    <definedName name="_174" localSheetId="8">[7]LIS183!#REF!</definedName>
    <definedName name="_174" localSheetId="18">[7]LIS183!#REF!</definedName>
    <definedName name="_174">[7]LIS183!#REF!</definedName>
    <definedName name="_175" localSheetId="11">[7]LIS183!#REF!</definedName>
    <definedName name="_175" localSheetId="12">[7]LIS183!#REF!</definedName>
    <definedName name="_175" localSheetId="17">[8]LIS183!#REF!</definedName>
    <definedName name="_175" localSheetId="19">[9]LIS183!#REF!</definedName>
    <definedName name="_175" localSheetId="20">[8]LIS183!#REF!</definedName>
    <definedName name="_175" localSheetId="21">[9]LIS183!#REF!</definedName>
    <definedName name="_175" localSheetId="22">[9]LIS183!#REF!</definedName>
    <definedName name="_175" localSheetId="7">[7]LIS183!#REF!</definedName>
    <definedName name="_175" localSheetId="6">[7]LIS183!#REF!</definedName>
    <definedName name="_175" localSheetId="8">[7]LIS183!#REF!</definedName>
    <definedName name="_175" localSheetId="18">[7]LIS183!#REF!</definedName>
    <definedName name="_175">[7]LIS183!#REF!</definedName>
    <definedName name="_176" localSheetId="11">[7]LIS183!#REF!</definedName>
    <definedName name="_176" localSheetId="12">[7]LIS183!#REF!</definedName>
    <definedName name="_176" localSheetId="17">[8]LIS183!#REF!</definedName>
    <definedName name="_176" localSheetId="19">[9]LIS183!#REF!</definedName>
    <definedName name="_176" localSheetId="20">[8]LIS183!#REF!</definedName>
    <definedName name="_176" localSheetId="21">[9]LIS183!#REF!</definedName>
    <definedName name="_176" localSheetId="22">[9]LIS183!#REF!</definedName>
    <definedName name="_176" localSheetId="7">[7]LIS183!#REF!</definedName>
    <definedName name="_176" localSheetId="6">[7]LIS183!#REF!</definedName>
    <definedName name="_176" localSheetId="8">[7]LIS183!#REF!</definedName>
    <definedName name="_176" localSheetId="18">[7]LIS183!#REF!</definedName>
    <definedName name="_176">[7]LIS183!#REF!</definedName>
    <definedName name="_177" localSheetId="11">[7]LIS183!#REF!</definedName>
    <definedName name="_177" localSheetId="12">[7]LIS183!#REF!</definedName>
    <definedName name="_177" localSheetId="17">[8]LIS183!#REF!</definedName>
    <definedName name="_177" localSheetId="19">[9]LIS183!#REF!</definedName>
    <definedName name="_177" localSheetId="20">[8]LIS183!#REF!</definedName>
    <definedName name="_177" localSheetId="21">[9]LIS183!#REF!</definedName>
    <definedName name="_177" localSheetId="22">[9]LIS183!#REF!</definedName>
    <definedName name="_177" localSheetId="7">[7]LIS183!#REF!</definedName>
    <definedName name="_177" localSheetId="6">[7]LIS183!#REF!</definedName>
    <definedName name="_177" localSheetId="8">[7]LIS183!#REF!</definedName>
    <definedName name="_177" localSheetId="18">[7]LIS183!#REF!</definedName>
    <definedName name="_177">[7]LIS183!#REF!</definedName>
    <definedName name="_178" localSheetId="11">[7]LIS183!#REF!</definedName>
    <definedName name="_178" localSheetId="12">[7]LIS183!#REF!</definedName>
    <definedName name="_178" localSheetId="17">[8]LIS183!#REF!</definedName>
    <definedName name="_178" localSheetId="19">[9]LIS183!#REF!</definedName>
    <definedName name="_178" localSheetId="20">[8]LIS183!#REF!</definedName>
    <definedName name="_178" localSheetId="21">[9]LIS183!#REF!</definedName>
    <definedName name="_178" localSheetId="22">[9]LIS183!#REF!</definedName>
    <definedName name="_178" localSheetId="7">[7]LIS183!#REF!</definedName>
    <definedName name="_178" localSheetId="6">[7]LIS183!#REF!</definedName>
    <definedName name="_178" localSheetId="8">[7]LIS183!#REF!</definedName>
    <definedName name="_178" localSheetId="18">[7]LIS183!#REF!</definedName>
    <definedName name="_178">[7]LIS183!#REF!</definedName>
    <definedName name="_179" localSheetId="11">[7]LIS183!#REF!</definedName>
    <definedName name="_179" localSheetId="12">[7]LIS183!#REF!</definedName>
    <definedName name="_179" localSheetId="17">[8]LIS183!#REF!</definedName>
    <definedName name="_179" localSheetId="19">[9]LIS183!#REF!</definedName>
    <definedName name="_179" localSheetId="20">[8]LIS183!#REF!</definedName>
    <definedName name="_179" localSheetId="21">[9]LIS183!#REF!</definedName>
    <definedName name="_179" localSheetId="22">[9]LIS183!#REF!</definedName>
    <definedName name="_179" localSheetId="7">[7]LIS183!#REF!</definedName>
    <definedName name="_179" localSheetId="6">[7]LIS183!#REF!</definedName>
    <definedName name="_179" localSheetId="8">[7]LIS183!#REF!</definedName>
    <definedName name="_179" localSheetId="18">[7]LIS183!#REF!</definedName>
    <definedName name="_179">[7]LIS183!#REF!</definedName>
    <definedName name="_18" localSheetId="11">[7]LIS183!#REF!</definedName>
    <definedName name="_18" localSheetId="12">[7]LIS183!#REF!</definedName>
    <definedName name="_18" localSheetId="17">[8]LIS183!#REF!</definedName>
    <definedName name="_18" localSheetId="19">[9]LIS183!#REF!</definedName>
    <definedName name="_18" localSheetId="20">[8]LIS183!#REF!</definedName>
    <definedName name="_18" localSheetId="21">[9]LIS183!#REF!</definedName>
    <definedName name="_18" localSheetId="22">[9]LIS183!#REF!</definedName>
    <definedName name="_18" localSheetId="7">[7]LIS183!#REF!</definedName>
    <definedName name="_18" localSheetId="6">[7]LIS183!#REF!</definedName>
    <definedName name="_18" localSheetId="8">[7]LIS183!#REF!</definedName>
    <definedName name="_18" localSheetId="18">[7]LIS183!#REF!</definedName>
    <definedName name="_18">[7]LIS183!#REF!</definedName>
    <definedName name="_180" localSheetId="11">[7]LIS183!#REF!</definedName>
    <definedName name="_180" localSheetId="12">[7]LIS183!#REF!</definedName>
    <definedName name="_180" localSheetId="17">[8]LIS183!#REF!</definedName>
    <definedName name="_180" localSheetId="19">[9]LIS183!#REF!</definedName>
    <definedName name="_180" localSheetId="20">[8]LIS183!#REF!</definedName>
    <definedName name="_180" localSheetId="21">[9]LIS183!#REF!</definedName>
    <definedName name="_180" localSheetId="22">[9]LIS183!#REF!</definedName>
    <definedName name="_180" localSheetId="7">[7]LIS183!#REF!</definedName>
    <definedName name="_180" localSheetId="6">[7]LIS183!#REF!</definedName>
    <definedName name="_180" localSheetId="8">[7]LIS183!#REF!</definedName>
    <definedName name="_180" localSheetId="18">[7]LIS183!#REF!</definedName>
    <definedName name="_180">[7]LIS183!#REF!</definedName>
    <definedName name="_181" localSheetId="11">[7]LIS183!#REF!</definedName>
    <definedName name="_181" localSheetId="12">[7]LIS183!#REF!</definedName>
    <definedName name="_181" localSheetId="17">[8]LIS183!#REF!</definedName>
    <definedName name="_181" localSheetId="19">[9]LIS183!#REF!</definedName>
    <definedName name="_181" localSheetId="20">[8]LIS183!#REF!</definedName>
    <definedName name="_181" localSheetId="21">[9]LIS183!#REF!</definedName>
    <definedName name="_181" localSheetId="22">[9]LIS183!#REF!</definedName>
    <definedName name="_181" localSheetId="7">[7]LIS183!#REF!</definedName>
    <definedName name="_181" localSheetId="6">[7]LIS183!#REF!</definedName>
    <definedName name="_181" localSheetId="8">[7]LIS183!#REF!</definedName>
    <definedName name="_181" localSheetId="18">[7]LIS183!#REF!</definedName>
    <definedName name="_181">[7]LIS183!#REF!</definedName>
    <definedName name="_182" localSheetId="11">[7]LIS183!#REF!</definedName>
    <definedName name="_182" localSheetId="12">[7]LIS183!#REF!</definedName>
    <definedName name="_182" localSheetId="17">[8]LIS183!#REF!</definedName>
    <definedName name="_182" localSheetId="19">[9]LIS183!#REF!</definedName>
    <definedName name="_182" localSheetId="20">[8]LIS183!#REF!</definedName>
    <definedName name="_182" localSheetId="21">[9]LIS183!#REF!</definedName>
    <definedName name="_182" localSheetId="22">[9]LIS183!#REF!</definedName>
    <definedName name="_182" localSheetId="7">[7]LIS183!#REF!</definedName>
    <definedName name="_182" localSheetId="6">[7]LIS183!#REF!</definedName>
    <definedName name="_182" localSheetId="8">[7]LIS183!#REF!</definedName>
    <definedName name="_182" localSheetId="18">[7]LIS183!#REF!</definedName>
    <definedName name="_182">[7]LIS183!#REF!</definedName>
    <definedName name="_183" localSheetId="11">[7]LIS183!#REF!</definedName>
    <definedName name="_183" localSheetId="12">[7]LIS183!#REF!</definedName>
    <definedName name="_183" localSheetId="17">[8]LIS183!#REF!</definedName>
    <definedName name="_183" localSheetId="19">[9]LIS183!#REF!</definedName>
    <definedName name="_183" localSheetId="20">[8]LIS183!#REF!</definedName>
    <definedName name="_183" localSheetId="21">[9]LIS183!#REF!</definedName>
    <definedName name="_183" localSheetId="22">[9]LIS183!#REF!</definedName>
    <definedName name="_183" localSheetId="7">[7]LIS183!#REF!</definedName>
    <definedName name="_183" localSheetId="6">[7]LIS183!#REF!</definedName>
    <definedName name="_183" localSheetId="8">[7]LIS183!#REF!</definedName>
    <definedName name="_183" localSheetId="18">[7]LIS183!#REF!</definedName>
    <definedName name="_183">[7]LIS183!#REF!</definedName>
    <definedName name="_184" localSheetId="11">[7]LIS183!#REF!</definedName>
    <definedName name="_184" localSheetId="12">[7]LIS183!#REF!</definedName>
    <definedName name="_184" localSheetId="17">[8]LIS183!#REF!</definedName>
    <definedName name="_184" localSheetId="19">[9]LIS183!#REF!</definedName>
    <definedName name="_184" localSheetId="20">[8]LIS183!#REF!</definedName>
    <definedName name="_184" localSheetId="21">[9]LIS183!#REF!</definedName>
    <definedName name="_184" localSheetId="22">[9]LIS183!#REF!</definedName>
    <definedName name="_184" localSheetId="7">[7]LIS183!#REF!</definedName>
    <definedName name="_184" localSheetId="6">[7]LIS183!#REF!</definedName>
    <definedName name="_184" localSheetId="8">[7]LIS183!#REF!</definedName>
    <definedName name="_184" localSheetId="18">[7]LIS183!#REF!</definedName>
    <definedName name="_184">[7]LIS183!#REF!</definedName>
    <definedName name="_185" localSheetId="11">[7]LIS183!#REF!</definedName>
    <definedName name="_185" localSheetId="12">[7]LIS183!#REF!</definedName>
    <definedName name="_185" localSheetId="17">[8]LIS183!#REF!</definedName>
    <definedName name="_185" localSheetId="19">[9]LIS183!#REF!</definedName>
    <definedName name="_185" localSheetId="20">[8]LIS183!#REF!</definedName>
    <definedName name="_185" localSheetId="21">[9]LIS183!#REF!</definedName>
    <definedName name="_185" localSheetId="22">[9]LIS183!#REF!</definedName>
    <definedName name="_185" localSheetId="7">[7]LIS183!#REF!</definedName>
    <definedName name="_185" localSheetId="6">[7]LIS183!#REF!</definedName>
    <definedName name="_185" localSheetId="8">[7]LIS183!#REF!</definedName>
    <definedName name="_185" localSheetId="18">[7]LIS183!#REF!</definedName>
    <definedName name="_185">[7]LIS183!#REF!</definedName>
    <definedName name="_186" localSheetId="11">[7]LIS183!#REF!</definedName>
    <definedName name="_186" localSheetId="12">[7]LIS183!#REF!</definedName>
    <definedName name="_186" localSheetId="17">[8]LIS183!#REF!</definedName>
    <definedName name="_186" localSheetId="19">[9]LIS183!#REF!</definedName>
    <definedName name="_186" localSheetId="20">[8]LIS183!#REF!</definedName>
    <definedName name="_186" localSheetId="21">[9]LIS183!#REF!</definedName>
    <definedName name="_186" localSheetId="22">[9]LIS183!#REF!</definedName>
    <definedName name="_186" localSheetId="7">[7]LIS183!#REF!</definedName>
    <definedName name="_186" localSheetId="6">[7]LIS183!#REF!</definedName>
    <definedName name="_186" localSheetId="8">[7]LIS183!#REF!</definedName>
    <definedName name="_186" localSheetId="18">[7]LIS183!#REF!</definedName>
    <definedName name="_186">[7]LIS183!#REF!</definedName>
    <definedName name="_187" localSheetId="11">[7]LIS183!#REF!</definedName>
    <definedName name="_187" localSheetId="12">[7]LIS183!#REF!</definedName>
    <definedName name="_187" localSheetId="17">[8]LIS183!#REF!</definedName>
    <definedName name="_187" localSheetId="19">[9]LIS183!#REF!</definedName>
    <definedName name="_187" localSheetId="20">[8]LIS183!#REF!</definedName>
    <definedName name="_187" localSheetId="21">[9]LIS183!#REF!</definedName>
    <definedName name="_187" localSheetId="22">[9]LIS183!#REF!</definedName>
    <definedName name="_187" localSheetId="7">[7]LIS183!#REF!</definedName>
    <definedName name="_187" localSheetId="6">[7]LIS183!#REF!</definedName>
    <definedName name="_187" localSheetId="8">[7]LIS183!#REF!</definedName>
    <definedName name="_187" localSheetId="18">[7]LIS183!#REF!</definedName>
    <definedName name="_187">[7]LIS183!#REF!</definedName>
    <definedName name="_188" localSheetId="11">[7]LIS183!#REF!</definedName>
    <definedName name="_188" localSheetId="12">[7]LIS183!#REF!</definedName>
    <definedName name="_188" localSheetId="17">[8]LIS183!#REF!</definedName>
    <definedName name="_188" localSheetId="19">[9]LIS183!#REF!</definedName>
    <definedName name="_188" localSheetId="20">[8]LIS183!#REF!</definedName>
    <definedName name="_188" localSheetId="21">[9]LIS183!#REF!</definedName>
    <definedName name="_188" localSheetId="22">[9]LIS183!#REF!</definedName>
    <definedName name="_188" localSheetId="7">[7]LIS183!#REF!</definedName>
    <definedName name="_188" localSheetId="6">[7]LIS183!#REF!</definedName>
    <definedName name="_188" localSheetId="8">[7]LIS183!#REF!</definedName>
    <definedName name="_188" localSheetId="18">[7]LIS183!#REF!</definedName>
    <definedName name="_188">[7]LIS183!#REF!</definedName>
    <definedName name="_189" localSheetId="11">[7]LIS183!#REF!</definedName>
    <definedName name="_189" localSheetId="12">[7]LIS183!#REF!</definedName>
    <definedName name="_189" localSheetId="17">[8]LIS183!#REF!</definedName>
    <definedName name="_189" localSheetId="19">[9]LIS183!#REF!</definedName>
    <definedName name="_189" localSheetId="20">[8]LIS183!#REF!</definedName>
    <definedName name="_189" localSheetId="21">[9]LIS183!#REF!</definedName>
    <definedName name="_189" localSheetId="22">[9]LIS183!#REF!</definedName>
    <definedName name="_189" localSheetId="7">[7]LIS183!#REF!</definedName>
    <definedName name="_189" localSheetId="6">[7]LIS183!#REF!</definedName>
    <definedName name="_189" localSheetId="8">[7]LIS183!#REF!</definedName>
    <definedName name="_189" localSheetId="18">[7]LIS183!#REF!</definedName>
    <definedName name="_189">[7]LIS183!#REF!</definedName>
    <definedName name="_19" localSheetId="11">[7]LIS183!#REF!</definedName>
    <definedName name="_19" localSheetId="12">[7]LIS183!#REF!</definedName>
    <definedName name="_19" localSheetId="17">[8]LIS183!#REF!</definedName>
    <definedName name="_19" localSheetId="19">[9]LIS183!#REF!</definedName>
    <definedName name="_19" localSheetId="20">[8]LIS183!#REF!</definedName>
    <definedName name="_19" localSheetId="21">[9]LIS183!#REF!</definedName>
    <definedName name="_19" localSheetId="22">[9]LIS183!#REF!</definedName>
    <definedName name="_19" localSheetId="7">[7]LIS183!#REF!</definedName>
    <definedName name="_19" localSheetId="6">[7]LIS183!#REF!</definedName>
    <definedName name="_19" localSheetId="8">[7]LIS183!#REF!</definedName>
    <definedName name="_19" localSheetId="18">[7]LIS183!#REF!</definedName>
    <definedName name="_19">[7]LIS183!#REF!</definedName>
    <definedName name="_190" localSheetId="11">[7]LIS183!#REF!</definedName>
    <definedName name="_190" localSheetId="12">[7]LIS183!#REF!</definedName>
    <definedName name="_190" localSheetId="17">[8]LIS183!#REF!</definedName>
    <definedName name="_190" localSheetId="19">[9]LIS183!#REF!</definedName>
    <definedName name="_190" localSheetId="20">[8]LIS183!#REF!</definedName>
    <definedName name="_190" localSheetId="21">[9]LIS183!#REF!</definedName>
    <definedName name="_190" localSheetId="22">[9]LIS183!#REF!</definedName>
    <definedName name="_190" localSheetId="7">[7]LIS183!#REF!</definedName>
    <definedName name="_190" localSheetId="6">[7]LIS183!#REF!</definedName>
    <definedName name="_190" localSheetId="8">[7]LIS183!#REF!</definedName>
    <definedName name="_190" localSheetId="18">[7]LIS183!#REF!</definedName>
    <definedName name="_190">[7]LIS183!#REF!</definedName>
    <definedName name="_191" localSheetId="11">[7]LIS183!#REF!</definedName>
    <definedName name="_191" localSheetId="12">[7]LIS183!#REF!</definedName>
    <definedName name="_191" localSheetId="17">[8]LIS183!#REF!</definedName>
    <definedName name="_191" localSheetId="19">[9]LIS183!#REF!</definedName>
    <definedName name="_191" localSheetId="20">[8]LIS183!#REF!</definedName>
    <definedName name="_191" localSheetId="21">[9]LIS183!#REF!</definedName>
    <definedName name="_191" localSheetId="22">[9]LIS183!#REF!</definedName>
    <definedName name="_191" localSheetId="7">[7]LIS183!#REF!</definedName>
    <definedName name="_191" localSheetId="6">[7]LIS183!#REF!</definedName>
    <definedName name="_191" localSheetId="8">[7]LIS183!#REF!</definedName>
    <definedName name="_191" localSheetId="18">[7]LIS183!#REF!</definedName>
    <definedName name="_191">[7]LIS183!#REF!</definedName>
    <definedName name="_192" localSheetId="11">[7]LIS183!#REF!</definedName>
    <definedName name="_192" localSheetId="12">[7]LIS183!#REF!</definedName>
    <definedName name="_192" localSheetId="17">[8]LIS183!#REF!</definedName>
    <definedName name="_192" localSheetId="19">[9]LIS183!#REF!</definedName>
    <definedName name="_192" localSheetId="20">[8]LIS183!#REF!</definedName>
    <definedName name="_192" localSheetId="21">[9]LIS183!#REF!</definedName>
    <definedName name="_192" localSheetId="22">[9]LIS183!#REF!</definedName>
    <definedName name="_192" localSheetId="7">[7]LIS183!#REF!</definedName>
    <definedName name="_192" localSheetId="6">[7]LIS183!#REF!</definedName>
    <definedName name="_192" localSheetId="8">[7]LIS183!#REF!</definedName>
    <definedName name="_192" localSheetId="18">[7]LIS183!#REF!</definedName>
    <definedName name="_192">[7]LIS183!#REF!</definedName>
    <definedName name="_193" localSheetId="11">[7]LIS183!#REF!</definedName>
    <definedName name="_193" localSheetId="12">[7]LIS183!#REF!</definedName>
    <definedName name="_193" localSheetId="17">[8]LIS183!#REF!</definedName>
    <definedName name="_193" localSheetId="19">[9]LIS183!#REF!</definedName>
    <definedName name="_193" localSheetId="20">[8]LIS183!#REF!</definedName>
    <definedName name="_193" localSheetId="21">[9]LIS183!#REF!</definedName>
    <definedName name="_193" localSheetId="22">[9]LIS183!#REF!</definedName>
    <definedName name="_193" localSheetId="7">[7]LIS183!#REF!</definedName>
    <definedName name="_193" localSheetId="6">[7]LIS183!#REF!</definedName>
    <definedName name="_193" localSheetId="8">[7]LIS183!#REF!</definedName>
    <definedName name="_193" localSheetId="18">[7]LIS183!#REF!</definedName>
    <definedName name="_193">[7]LIS183!#REF!</definedName>
    <definedName name="_194" localSheetId="11">[7]LIS183!#REF!</definedName>
    <definedName name="_194" localSheetId="12">[7]LIS183!#REF!</definedName>
    <definedName name="_194" localSheetId="17">[8]LIS183!#REF!</definedName>
    <definedName name="_194" localSheetId="19">[9]LIS183!#REF!</definedName>
    <definedName name="_194" localSheetId="20">[8]LIS183!#REF!</definedName>
    <definedName name="_194" localSheetId="21">[9]LIS183!#REF!</definedName>
    <definedName name="_194" localSheetId="22">[9]LIS183!#REF!</definedName>
    <definedName name="_194" localSheetId="7">[7]LIS183!#REF!</definedName>
    <definedName name="_194" localSheetId="6">[7]LIS183!#REF!</definedName>
    <definedName name="_194" localSheetId="8">[7]LIS183!#REF!</definedName>
    <definedName name="_194" localSheetId="18">[7]LIS183!#REF!</definedName>
    <definedName name="_194">[7]LIS183!#REF!</definedName>
    <definedName name="_195" localSheetId="11">[7]LIS183!#REF!</definedName>
    <definedName name="_195" localSheetId="12">[7]LIS183!#REF!</definedName>
    <definedName name="_195" localSheetId="17">[8]LIS183!#REF!</definedName>
    <definedName name="_195" localSheetId="19">[9]LIS183!#REF!</definedName>
    <definedName name="_195" localSheetId="20">[8]LIS183!#REF!</definedName>
    <definedName name="_195" localSheetId="21">[9]LIS183!#REF!</definedName>
    <definedName name="_195" localSheetId="22">[9]LIS183!#REF!</definedName>
    <definedName name="_195" localSheetId="7">[7]LIS183!#REF!</definedName>
    <definedName name="_195" localSheetId="6">[7]LIS183!#REF!</definedName>
    <definedName name="_195" localSheetId="8">[7]LIS183!#REF!</definedName>
    <definedName name="_195" localSheetId="18">[7]LIS183!#REF!</definedName>
    <definedName name="_195">[7]LIS183!#REF!</definedName>
    <definedName name="_196" localSheetId="11">[7]LIS183!#REF!</definedName>
    <definedName name="_196" localSheetId="12">[7]LIS183!#REF!</definedName>
    <definedName name="_196" localSheetId="17">[8]LIS183!#REF!</definedName>
    <definedName name="_196" localSheetId="19">[9]LIS183!#REF!</definedName>
    <definedName name="_196" localSheetId="20">[8]LIS183!#REF!</definedName>
    <definedName name="_196" localSheetId="21">[9]LIS183!#REF!</definedName>
    <definedName name="_196" localSheetId="22">[9]LIS183!#REF!</definedName>
    <definedName name="_196" localSheetId="7">[7]LIS183!#REF!</definedName>
    <definedName name="_196" localSheetId="6">[7]LIS183!#REF!</definedName>
    <definedName name="_196" localSheetId="8">[7]LIS183!#REF!</definedName>
    <definedName name="_196" localSheetId="18">[7]LIS183!#REF!</definedName>
    <definedName name="_196">[7]LIS183!#REF!</definedName>
    <definedName name="_197" localSheetId="11">[7]LIS183!#REF!</definedName>
    <definedName name="_197" localSheetId="12">[7]LIS183!#REF!</definedName>
    <definedName name="_197" localSheetId="17">[8]LIS183!#REF!</definedName>
    <definedName name="_197" localSheetId="19">[9]LIS183!#REF!</definedName>
    <definedName name="_197" localSheetId="20">[8]LIS183!#REF!</definedName>
    <definedName name="_197" localSheetId="21">[9]LIS183!#REF!</definedName>
    <definedName name="_197" localSheetId="22">[9]LIS183!#REF!</definedName>
    <definedName name="_197" localSheetId="7">[7]LIS183!#REF!</definedName>
    <definedName name="_197" localSheetId="6">[7]LIS183!#REF!</definedName>
    <definedName name="_197" localSheetId="8">[7]LIS183!#REF!</definedName>
    <definedName name="_197" localSheetId="18">[7]LIS183!#REF!</definedName>
    <definedName name="_197">[7]LIS183!#REF!</definedName>
    <definedName name="_198" localSheetId="11">[7]LIS183!#REF!</definedName>
    <definedName name="_198" localSheetId="12">[7]LIS183!#REF!</definedName>
    <definedName name="_198" localSheetId="17">[8]LIS183!#REF!</definedName>
    <definedName name="_198" localSheetId="19">[9]LIS183!#REF!</definedName>
    <definedName name="_198" localSheetId="20">[8]LIS183!#REF!</definedName>
    <definedName name="_198" localSheetId="21">[9]LIS183!#REF!</definedName>
    <definedName name="_198" localSheetId="22">[9]LIS183!#REF!</definedName>
    <definedName name="_198" localSheetId="7">[7]LIS183!#REF!</definedName>
    <definedName name="_198" localSheetId="6">[7]LIS183!#REF!</definedName>
    <definedName name="_198" localSheetId="8">[7]LIS183!#REF!</definedName>
    <definedName name="_198" localSheetId="18">[7]LIS183!#REF!</definedName>
    <definedName name="_198">[7]LIS183!#REF!</definedName>
    <definedName name="_199" localSheetId="11">[7]LIS183!#REF!</definedName>
    <definedName name="_199" localSheetId="12">[7]LIS183!#REF!</definedName>
    <definedName name="_199" localSheetId="17">[8]LIS183!#REF!</definedName>
    <definedName name="_199" localSheetId="19">[9]LIS183!#REF!</definedName>
    <definedName name="_199" localSheetId="20">[8]LIS183!#REF!</definedName>
    <definedName name="_199" localSheetId="21">[9]LIS183!#REF!</definedName>
    <definedName name="_199" localSheetId="22">[9]LIS183!#REF!</definedName>
    <definedName name="_199" localSheetId="7">[7]LIS183!#REF!</definedName>
    <definedName name="_199" localSheetId="6">[7]LIS183!#REF!</definedName>
    <definedName name="_199" localSheetId="8">[7]LIS183!#REF!</definedName>
    <definedName name="_199" localSheetId="18">[7]LIS183!#REF!</definedName>
    <definedName name="_199">[7]LIS183!#REF!</definedName>
    <definedName name="_2" localSheetId="11">[7]LIS183!#REF!</definedName>
    <definedName name="_2" localSheetId="12">[7]LIS183!#REF!</definedName>
    <definedName name="_2" localSheetId="17">[8]LIS183!#REF!</definedName>
    <definedName name="_2" localSheetId="19">[9]LIS183!#REF!</definedName>
    <definedName name="_2" localSheetId="20">[8]LIS183!#REF!</definedName>
    <definedName name="_2" localSheetId="21">[9]LIS183!#REF!</definedName>
    <definedName name="_2" localSheetId="22">[9]LIS183!#REF!</definedName>
    <definedName name="_2" localSheetId="7">[7]LIS183!#REF!</definedName>
    <definedName name="_2" localSheetId="6">[7]LIS183!#REF!</definedName>
    <definedName name="_2" localSheetId="8">[7]LIS183!#REF!</definedName>
    <definedName name="_2" localSheetId="18">[7]LIS183!#REF!</definedName>
    <definedName name="_2">[7]LIS183!#REF!</definedName>
    <definedName name="_20" localSheetId="11">[7]LIS183!#REF!</definedName>
    <definedName name="_20" localSheetId="12">[7]LIS183!#REF!</definedName>
    <definedName name="_20" localSheetId="17">[8]LIS183!#REF!</definedName>
    <definedName name="_20" localSheetId="19">[9]LIS183!#REF!</definedName>
    <definedName name="_20" localSheetId="20">[8]LIS183!#REF!</definedName>
    <definedName name="_20" localSheetId="21">[9]LIS183!#REF!</definedName>
    <definedName name="_20" localSheetId="22">[9]LIS183!#REF!</definedName>
    <definedName name="_20" localSheetId="7">[7]LIS183!#REF!</definedName>
    <definedName name="_20" localSheetId="6">[7]LIS183!#REF!</definedName>
    <definedName name="_20" localSheetId="8">[7]LIS183!#REF!</definedName>
    <definedName name="_20" localSheetId="18">[7]LIS183!#REF!</definedName>
    <definedName name="_20">[7]LIS183!#REF!</definedName>
    <definedName name="_21" localSheetId="11">[7]LIS183!#REF!</definedName>
    <definedName name="_21" localSheetId="12">[7]LIS183!#REF!</definedName>
    <definedName name="_21" localSheetId="17">[8]LIS183!#REF!</definedName>
    <definedName name="_21" localSheetId="19">[9]LIS183!#REF!</definedName>
    <definedName name="_21" localSheetId="20">[8]LIS183!#REF!</definedName>
    <definedName name="_21" localSheetId="21">[9]LIS183!#REF!</definedName>
    <definedName name="_21" localSheetId="22">[9]LIS183!#REF!</definedName>
    <definedName name="_21" localSheetId="7">[7]LIS183!#REF!</definedName>
    <definedName name="_21" localSheetId="6">[7]LIS183!#REF!</definedName>
    <definedName name="_21" localSheetId="8">[7]LIS183!#REF!</definedName>
    <definedName name="_21" localSheetId="18">[7]LIS183!#REF!</definedName>
    <definedName name="_21">[7]LIS183!#REF!</definedName>
    <definedName name="_22" localSheetId="11">[7]LIS183!#REF!</definedName>
    <definedName name="_22" localSheetId="12">[7]LIS183!#REF!</definedName>
    <definedName name="_22" localSheetId="17">[8]LIS183!#REF!</definedName>
    <definedName name="_22" localSheetId="19">[9]LIS183!#REF!</definedName>
    <definedName name="_22" localSheetId="20">[8]LIS183!#REF!</definedName>
    <definedName name="_22" localSheetId="21">[9]LIS183!#REF!</definedName>
    <definedName name="_22" localSheetId="22">[9]LIS183!#REF!</definedName>
    <definedName name="_22" localSheetId="7">[7]LIS183!#REF!</definedName>
    <definedName name="_22" localSheetId="6">[7]LIS183!#REF!</definedName>
    <definedName name="_22" localSheetId="8">[7]LIS183!#REF!</definedName>
    <definedName name="_22" localSheetId="18">[7]LIS183!#REF!</definedName>
    <definedName name="_22">[7]LIS183!#REF!</definedName>
    <definedName name="_23" localSheetId="11">[7]LIS183!#REF!</definedName>
    <definedName name="_23" localSheetId="12">[7]LIS183!#REF!</definedName>
    <definedName name="_23" localSheetId="17">[8]LIS183!#REF!</definedName>
    <definedName name="_23" localSheetId="19">[9]LIS183!#REF!</definedName>
    <definedName name="_23" localSheetId="20">[8]LIS183!#REF!</definedName>
    <definedName name="_23" localSheetId="21">[9]LIS183!#REF!</definedName>
    <definedName name="_23" localSheetId="22">[9]LIS183!#REF!</definedName>
    <definedName name="_23" localSheetId="7">[7]LIS183!#REF!</definedName>
    <definedName name="_23" localSheetId="6">[7]LIS183!#REF!</definedName>
    <definedName name="_23" localSheetId="8">[7]LIS183!#REF!</definedName>
    <definedName name="_23" localSheetId="18">[7]LIS183!#REF!</definedName>
    <definedName name="_23">[7]LIS183!#REF!</definedName>
    <definedName name="_24" localSheetId="11">[7]LIS183!#REF!</definedName>
    <definedName name="_24" localSheetId="12">[7]LIS183!#REF!</definedName>
    <definedName name="_24" localSheetId="17">[8]LIS183!#REF!</definedName>
    <definedName name="_24" localSheetId="19">[9]LIS183!#REF!</definedName>
    <definedName name="_24" localSheetId="20">[8]LIS183!#REF!</definedName>
    <definedName name="_24" localSheetId="21">[9]LIS183!#REF!</definedName>
    <definedName name="_24" localSheetId="22">[9]LIS183!#REF!</definedName>
    <definedName name="_24" localSheetId="7">[7]LIS183!#REF!</definedName>
    <definedName name="_24" localSheetId="6">[7]LIS183!#REF!</definedName>
    <definedName name="_24" localSheetId="8">[7]LIS183!#REF!</definedName>
    <definedName name="_24" localSheetId="18">[7]LIS183!#REF!</definedName>
    <definedName name="_24">[7]LIS183!#REF!</definedName>
    <definedName name="_25" localSheetId="11">[7]LIS183!#REF!</definedName>
    <definedName name="_25" localSheetId="12">[7]LIS183!#REF!</definedName>
    <definedName name="_25" localSheetId="17">[8]LIS183!#REF!</definedName>
    <definedName name="_25" localSheetId="19">[9]LIS183!#REF!</definedName>
    <definedName name="_25" localSheetId="20">[8]LIS183!#REF!</definedName>
    <definedName name="_25" localSheetId="21">[9]LIS183!#REF!</definedName>
    <definedName name="_25" localSheetId="22">[9]LIS183!#REF!</definedName>
    <definedName name="_25" localSheetId="7">[7]LIS183!#REF!</definedName>
    <definedName name="_25" localSheetId="6">[7]LIS183!#REF!</definedName>
    <definedName name="_25" localSheetId="8">[7]LIS183!#REF!</definedName>
    <definedName name="_25" localSheetId="18">[7]LIS183!#REF!</definedName>
    <definedName name="_25">[7]LIS183!#REF!</definedName>
    <definedName name="_26" localSheetId="11">[7]LIS183!#REF!</definedName>
    <definedName name="_26" localSheetId="12">[7]LIS183!#REF!</definedName>
    <definedName name="_26" localSheetId="17">[8]LIS183!#REF!</definedName>
    <definedName name="_26" localSheetId="19">[9]LIS183!#REF!</definedName>
    <definedName name="_26" localSheetId="20">[8]LIS183!#REF!</definedName>
    <definedName name="_26" localSheetId="21">[9]LIS183!#REF!</definedName>
    <definedName name="_26" localSheetId="22">[9]LIS183!#REF!</definedName>
    <definedName name="_26" localSheetId="7">[7]LIS183!#REF!</definedName>
    <definedName name="_26" localSheetId="6">[7]LIS183!#REF!</definedName>
    <definedName name="_26" localSheetId="8">[7]LIS183!#REF!</definedName>
    <definedName name="_26" localSheetId="18">[7]LIS183!#REF!</definedName>
    <definedName name="_26">[7]LIS183!#REF!</definedName>
    <definedName name="_27" localSheetId="11">[7]LIS183!#REF!</definedName>
    <definedName name="_27" localSheetId="12">[7]LIS183!#REF!</definedName>
    <definedName name="_27" localSheetId="17">[8]LIS183!#REF!</definedName>
    <definedName name="_27" localSheetId="19">[9]LIS183!#REF!</definedName>
    <definedName name="_27" localSheetId="20">[8]LIS183!#REF!</definedName>
    <definedName name="_27" localSheetId="21">[9]LIS183!#REF!</definedName>
    <definedName name="_27" localSheetId="22">[9]LIS183!#REF!</definedName>
    <definedName name="_27" localSheetId="7">[7]LIS183!#REF!</definedName>
    <definedName name="_27" localSheetId="6">[7]LIS183!#REF!</definedName>
    <definedName name="_27" localSheetId="8">[7]LIS183!#REF!</definedName>
    <definedName name="_27" localSheetId="18">[7]LIS183!#REF!</definedName>
    <definedName name="_27">[7]LIS183!#REF!</definedName>
    <definedName name="_28" localSheetId="11">[7]LIS183!#REF!</definedName>
    <definedName name="_28" localSheetId="12">[7]LIS183!#REF!</definedName>
    <definedName name="_28" localSheetId="17">[8]LIS183!#REF!</definedName>
    <definedName name="_28" localSheetId="19">[9]LIS183!#REF!</definedName>
    <definedName name="_28" localSheetId="20">[8]LIS183!#REF!</definedName>
    <definedName name="_28" localSheetId="21">[9]LIS183!#REF!</definedName>
    <definedName name="_28" localSheetId="22">[9]LIS183!#REF!</definedName>
    <definedName name="_28" localSheetId="7">[7]LIS183!#REF!</definedName>
    <definedName name="_28" localSheetId="6">[7]LIS183!#REF!</definedName>
    <definedName name="_28" localSheetId="8">[7]LIS183!#REF!</definedName>
    <definedName name="_28" localSheetId="18">[7]LIS183!#REF!</definedName>
    <definedName name="_28">[7]LIS183!#REF!</definedName>
    <definedName name="_29" localSheetId="11">[7]LIS183!#REF!</definedName>
    <definedName name="_29" localSheetId="12">[7]LIS183!#REF!</definedName>
    <definedName name="_29" localSheetId="17">[8]LIS183!#REF!</definedName>
    <definedName name="_29" localSheetId="19">[9]LIS183!#REF!</definedName>
    <definedName name="_29" localSheetId="20">[8]LIS183!#REF!</definedName>
    <definedName name="_29" localSheetId="21">[9]LIS183!#REF!</definedName>
    <definedName name="_29" localSheetId="22">[9]LIS183!#REF!</definedName>
    <definedName name="_29" localSheetId="7">[7]LIS183!#REF!</definedName>
    <definedName name="_29" localSheetId="6">[7]LIS183!#REF!</definedName>
    <definedName name="_29" localSheetId="8">[7]LIS183!#REF!</definedName>
    <definedName name="_29" localSheetId="18">[7]LIS183!#REF!</definedName>
    <definedName name="_29">[7]LIS183!#REF!</definedName>
    <definedName name="_3" localSheetId="11">[7]LIS183!#REF!</definedName>
    <definedName name="_3" localSheetId="12">[7]LIS183!#REF!</definedName>
    <definedName name="_3" localSheetId="17">[8]LIS183!#REF!</definedName>
    <definedName name="_3" localSheetId="19">[9]LIS183!#REF!</definedName>
    <definedName name="_3" localSheetId="20">[8]LIS183!#REF!</definedName>
    <definedName name="_3" localSheetId="21">[9]LIS183!#REF!</definedName>
    <definedName name="_3" localSheetId="22">[9]LIS183!#REF!</definedName>
    <definedName name="_3" localSheetId="7">[7]LIS183!#REF!</definedName>
    <definedName name="_3" localSheetId="6">[7]LIS183!#REF!</definedName>
    <definedName name="_3" localSheetId="8">[7]LIS183!#REF!</definedName>
    <definedName name="_3" localSheetId="18">[7]LIS183!#REF!</definedName>
    <definedName name="_3">[7]LIS183!#REF!</definedName>
    <definedName name="_30" localSheetId="11">[7]LIS183!#REF!</definedName>
    <definedName name="_30" localSheetId="12">[7]LIS183!#REF!</definedName>
    <definedName name="_30" localSheetId="17">[8]LIS183!#REF!</definedName>
    <definedName name="_30" localSheetId="19">[9]LIS183!#REF!</definedName>
    <definedName name="_30" localSheetId="20">[8]LIS183!#REF!</definedName>
    <definedName name="_30" localSheetId="21">[9]LIS183!#REF!</definedName>
    <definedName name="_30" localSheetId="22">[9]LIS183!#REF!</definedName>
    <definedName name="_30" localSheetId="7">[7]LIS183!#REF!</definedName>
    <definedName name="_30" localSheetId="6">[7]LIS183!#REF!</definedName>
    <definedName name="_30" localSheetId="8">[7]LIS183!#REF!</definedName>
    <definedName name="_30" localSheetId="18">[7]LIS183!#REF!</definedName>
    <definedName name="_30">[7]LIS183!#REF!</definedName>
    <definedName name="_31" localSheetId="11">[7]LIS183!#REF!</definedName>
    <definedName name="_31" localSheetId="12">[7]LIS183!#REF!</definedName>
    <definedName name="_31" localSheetId="17">[8]LIS183!#REF!</definedName>
    <definedName name="_31" localSheetId="19">[9]LIS183!#REF!</definedName>
    <definedName name="_31" localSheetId="20">[8]LIS183!#REF!</definedName>
    <definedName name="_31" localSheetId="21">[9]LIS183!#REF!</definedName>
    <definedName name="_31" localSheetId="22">[9]LIS183!#REF!</definedName>
    <definedName name="_31" localSheetId="7">[7]LIS183!#REF!</definedName>
    <definedName name="_31" localSheetId="6">[7]LIS183!#REF!</definedName>
    <definedName name="_31" localSheetId="8">[7]LIS183!#REF!</definedName>
    <definedName name="_31" localSheetId="18">[7]LIS183!#REF!</definedName>
    <definedName name="_31">[7]LIS183!#REF!</definedName>
    <definedName name="_32" localSheetId="11">[7]LIS183!#REF!</definedName>
    <definedName name="_32" localSheetId="12">[7]LIS183!#REF!</definedName>
    <definedName name="_32" localSheetId="17">[8]LIS183!#REF!</definedName>
    <definedName name="_32" localSheetId="19">[9]LIS183!#REF!</definedName>
    <definedName name="_32" localSheetId="20">[8]LIS183!#REF!</definedName>
    <definedName name="_32" localSheetId="21">[9]LIS183!#REF!</definedName>
    <definedName name="_32" localSheetId="22">[9]LIS183!#REF!</definedName>
    <definedName name="_32" localSheetId="7">[7]LIS183!#REF!</definedName>
    <definedName name="_32" localSheetId="6">[7]LIS183!#REF!</definedName>
    <definedName name="_32" localSheetId="8">[7]LIS183!#REF!</definedName>
    <definedName name="_32" localSheetId="18">[7]LIS183!#REF!</definedName>
    <definedName name="_32">[7]LIS183!#REF!</definedName>
    <definedName name="_33" localSheetId="11">[7]LIS183!#REF!</definedName>
    <definedName name="_33" localSheetId="12">[7]LIS183!#REF!</definedName>
    <definedName name="_33" localSheetId="17">[8]LIS183!#REF!</definedName>
    <definedName name="_33" localSheetId="19">[9]LIS183!#REF!</definedName>
    <definedName name="_33" localSheetId="20">[8]LIS183!#REF!</definedName>
    <definedName name="_33" localSheetId="21">[9]LIS183!#REF!</definedName>
    <definedName name="_33" localSheetId="22">[9]LIS183!#REF!</definedName>
    <definedName name="_33" localSheetId="7">[7]LIS183!#REF!</definedName>
    <definedName name="_33" localSheetId="6">[7]LIS183!#REF!</definedName>
    <definedName name="_33" localSheetId="8">[7]LIS183!#REF!</definedName>
    <definedName name="_33" localSheetId="18">[7]LIS183!#REF!</definedName>
    <definedName name="_33">[7]LIS183!#REF!</definedName>
    <definedName name="_34" localSheetId="11">[7]LIS183!#REF!</definedName>
    <definedName name="_34" localSheetId="12">[7]LIS183!#REF!</definedName>
    <definedName name="_34" localSheetId="17">[8]LIS183!#REF!</definedName>
    <definedName name="_34" localSheetId="19">[9]LIS183!#REF!</definedName>
    <definedName name="_34" localSheetId="20">[8]LIS183!#REF!</definedName>
    <definedName name="_34" localSheetId="21">[9]LIS183!#REF!</definedName>
    <definedName name="_34" localSheetId="22">[9]LIS183!#REF!</definedName>
    <definedName name="_34" localSheetId="7">[7]LIS183!#REF!</definedName>
    <definedName name="_34" localSheetId="6">[7]LIS183!#REF!</definedName>
    <definedName name="_34" localSheetId="8">[7]LIS183!#REF!</definedName>
    <definedName name="_34" localSheetId="18">[7]LIS183!#REF!</definedName>
    <definedName name="_34">[7]LIS183!#REF!</definedName>
    <definedName name="_35" localSheetId="11">[7]LIS183!#REF!</definedName>
    <definedName name="_35" localSheetId="12">[7]LIS183!#REF!</definedName>
    <definedName name="_35" localSheetId="17">[8]LIS183!#REF!</definedName>
    <definedName name="_35" localSheetId="19">[9]LIS183!#REF!</definedName>
    <definedName name="_35" localSheetId="20">[8]LIS183!#REF!</definedName>
    <definedName name="_35" localSheetId="21">[9]LIS183!#REF!</definedName>
    <definedName name="_35" localSheetId="22">[9]LIS183!#REF!</definedName>
    <definedName name="_35" localSheetId="7">[7]LIS183!#REF!</definedName>
    <definedName name="_35" localSheetId="6">[7]LIS183!#REF!</definedName>
    <definedName name="_35" localSheetId="8">[7]LIS183!#REF!</definedName>
    <definedName name="_35" localSheetId="18">[7]LIS183!#REF!</definedName>
    <definedName name="_35">[7]LIS183!#REF!</definedName>
    <definedName name="_36" localSheetId="11">[7]LIS183!#REF!</definedName>
    <definedName name="_36" localSheetId="12">[7]LIS183!#REF!</definedName>
    <definedName name="_36" localSheetId="17">[8]LIS183!#REF!</definedName>
    <definedName name="_36" localSheetId="19">[9]LIS183!#REF!</definedName>
    <definedName name="_36" localSheetId="20">[8]LIS183!#REF!</definedName>
    <definedName name="_36" localSheetId="21">[9]LIS183!#REF!</definedName>
    <definedName name="_36" localSheetId="22">[9]LIS183!#REF!</definedName>
    <definedName name="_36" localSheetId="7">[7]LIS183!#REF!</definedName>
    <definedName name="_36" localSheetId="6">[7]LIS183!#REF!</definedName>
    <definedName name="_36" localSheetId="8">[7]LIS183!#REF!</definedName>
    <definedName name="_36" localSheetId="18">[7]LIS183!#REF!</definedName>
    <definedName name="_36">[7]LIS183!#REF!</definedName>
    <definedName name="_37" localSheetId="11">[7]LIS183!#REF!</definedName>
    <definedName name="_37" localSheetId="12">[7]LIS183!#REF!</definedName>
    <definedName name="_37" localSheetId="17">[8]LIS183!#REF!</definedName>
    <definedName name="_37" localSheetId="19">[9]LIS183!#REF!</definedName>
    <definedName name="_37" localSheetId="20">[8]LIS183!#REF!</definedName>
    <definedName name="_37" localSheetId="21">[9]LIS183!#REF!</definedName>
    <definedName name="_37" localSheetId="22">[9]LIS183!#REF!</definedName>
    <definedName name="_37" localSheetId="7">[7]LIS183!#REF!</definedName>
    <definedName name="_37" localSheetId="6">[7]LIS183!#REF!</definedName>
    <definedName name="_37" localSheetId="8">[7]LIS183!#REF!</definedName>
    <definedName name="_37" localSheetId="18">[7]LIS183!#REF!</definedName>
    <definedName name="_37">[7]LIS183!#REF!</definedName>
    <definedName name="_38" localSheetId="11">[7]LIS183!#REF!</definedName>
    <definedName name="_38" localSheetId="12">[7]LIS183!#REF!</definedName>
    <definedName name="_38" localSheetId="17">[8]LIS183!#REF!</definedName>
    <definedName name="_38" localSheetId="19">[9]LIS183!#REF!</definedName>
    <definedName name="_38" localSheetId="20">[8]LIS183!#REF!</definedName>
    <definedName name="_38" localSheetId="21">[9]LIS183!#REF!</definedName>
    <definedName name="_38" localSheetId="22">[9]LIS183!#REF!</definedName>
    <definedName name="_38" localSheetId="7">[7]LIS183!#REF!</definedName>
    <definedName name="_38" localSheetId="6">[7]LIS183!#REF!</definedName>
    <definedName name="_38" localSheetId="8">[7]LIS183!#REF!</definedName>
    <definedName name="_38" localSheetId="18">[7]LIS183!#REF!</definedName>
    <definedName name="_38">[7]LIS183!#REF!</definedName>
    <definedName name="_39" localSheetId="11">[7]LIS183!#REF!</definedName>
    <definedName name="_39" localSheetId="12">[7]LIS183!#REF!</definedName>
    <definedName name="_39" localSheetId="17">[8]LIS183!#REF!</definedName>
    <definedName name="_39" localSheetId="19">[9]LIS183!#REF!</definedName>
    <definedName name="_39" localSheetId="20">[8]LIS183!#REF!</definedName>
    <definedName name="_39" localSheetId="21">[9]LIS183!#REF!</definedName>
    <definedName name="_39" localSheetId="22">[9]LIS183!#REF!</definedName>
    <definedName name="_39" localSheetId="7">[7]LIS183!#REF!</definedName>
    <definedName name="_39" localSheetId="6">[7]LIS183!#REF!</definedName>
    <definedName name="_39" localSheetId="8">[7]LIS183!#REF!</definedName>
    <definedName name="_39" localSheetId="18">[7]LIS183!#REF!</definedName>
    <definedName name="_39">[7]LIS183!#REF!</definedName>
    <definedName name="_4" localSheetId="11">[7]LIS183!#REF!</definedName>
    <definedName name="_4" localSheetId="12">[7]LIS183!#REF!</definedName>
    <definedName name="_4" localSheetId="17">[8]LIS183!#REF!</definedName>
    <definedName name="_4" localSheetId="19">[9]LIS183!#REF!</definedName>
    <definedName name="_4" localSheetId="20">[8]LIS183!#REF!</definedName>
    <definedName name="_4" localSheetId="21">[9]LIS183!#REF!</definedName>
    <definedName name="_4" localSheetId="22">[9]LIS183!#REF!</definedName>
    <definedName name="_4" localSheetId="7">[7]LIS183!#REF!</definedName>
    <definedName name="_4" localSheetId="6">[7]LIS183!#REF!</definedName>
    <definedName name="_4" localSheetId="8">[7]LIS183!#REF!</definedName>
    <definedName name="_4" localSheetId="18">[7]LIS183!#REF!</definedName>
    <definedName name="_4">[7]LIS183!#REF!</definedName>
    <definedName name="_40" localSheetId="11">[7]LIS183!#REF!</definedName>
    <definedName name="_40" localSheetId="12">[7]LIS183!#REF!</definedName>
    <definedName name="_40" localSheetId="17">[8]LIS183!#REF!</definedName>
    <definedName name="_40" localSheetId="19">[9]LIS183!#REF!</definedName>
    <definedName name="_40" localSheetId="20">[8]LIS183!#REF!</definedName>
    <definedName name="_40" localSheetId="21">[9]LIS183!#REF!</definedName>
    <definedName name="_40" localSheetId="22">[9]LIS183!#REF!</definedName>
    <definedName name="_40" localSheetId="7">[7]LIS183!#REF!</definedName>
    <definedName name="_40" localSheetId="6">[7]LIS183!#REF!</definedName>
    <definedName name="_40" localSheetId="8">[7]LIS183!#REF!</definedName>
    <definedName name="_40" localSheetId="18">[7]LIS183!#REF!</definedName>
    <definedName name="_40">[7]LIS183!#REF!</definedName>
    <definedName name="_41" localSheetId="11">[7]LIS183!#REF!</definedName>
    <definedName name="_41" localSheetId="12">[7]LIS183!#REF!</definedName>
    <definedName name="_41" localSheetId="17">[8]LIS183!#REF!</definedName>
    <definedName name="_41" localSheetId="19">[9]LIS183!#REF!</definedName>
    <definedName name="_41" localSheetId="20">[8]LIS183!#REF!</definedName>
    <definedName name="_41" localSheetId="21">[9]LIS183!#REF!</definedName>
    <definedName name="_41" localSheetId="22">[9]LIS183!#REF!</definedName>
    <definedName name="_41" localSheetId="7">[7]LIS183!#REF!</definedName>
    <definedName name="_41" localSheetId="6">[7]LIS183!#REF!</definedName>
    <definedName name="_41" localSheetId="8">[7]LIS183!#REF!</definedName>
    <definedName name="_41" localSheetId="18">[7]LIS183!#REF!</definedName>
    <definedName name="_41">[7]LIS183!#REF!</definedName>
    <definedName name="_42" localSheetId="11">[7]LIS183!#REF!</definedName>
    <definedName name="_42" localSheetId="12">[7]LIS183!#REF!</definedName>
    <definedName name="_42" localSheetId="17">[8]LIS183!#REF!</definedName>
    <definedName name="_42" localSheetId="19">[9]LIS183!#REF!</definedName>
    <definedName name="_42" localSheetId="20">[8]LIS183!#REF!</definedName>
    <definedName name="_42" localSheetId="21">[9]LIS183!#REF!</definedName>
    <definedName name="_42" localSheetId="22">[9]LIS183!#REF!</definedName>
    <definedName name="_42" localSheetId="7">[7]LIS183!#REF!</definedName>
    <definedName name="_42" localSheetId="6">[7]LIS183!#REF!</definedName>
    <definedName name="_42" localSheetId="8">[7]LIS183!#REF!</definedName>
    <definedName name="_42" localSheetId="18">[7]LIS183!#REF!</definedName>
    <definedName name="_42">[7]LIS183!#REF!</definedName>
    <definedName name="_43" localSheetId="11">[7]LIS183!#REF!</definedName>
    <definedName name="_43" localSheetId="12">[7]LIS183!#REF!</definedName>
    <definedName name="_43" localSheetId="17">[8]LIS183!#REF!</definedName>
    <definedName name="_43" localSheetId="19">[9]LIS183!#REF!</definedName>
    <definedName name="_43" localSheetId="20">[8]LIS183!#REF!</definedName>
    <definedName name="_43" localSheetId="21">[9]LIS183!#REF!</definedName>
    <definedName name="_43" localSheetId="22">[9]LIS183!#REF!</definedName>
    <definedName name="_43" localSheetId="7">[7]LIS183!#REF!</definedName>
    <definedName name="_43" localSheetId="6">[7]LIS183!#REF!</definedName>
    <definedName name="_43" localSheetId="8">[7]LIS183!#REF!</definedName>
    <definedName name="_43" localSheetId="18">[7]LIS183!#REF!</definedName>
    <definedName name="_43">[7]LIS183!#REF!</definedName>
    <definedName name="_44" localSheetId="11">[7]LIS183!#REF!</definedName>
    <definedName name="_44" localSheetId="12">[7]LIS183!#REF!</definedName>
    <definedName name="_44" localSheetId="17">[8]LIS183!#REF!</definedName>
    <definedName name="_44" localSheetId="19">[9]LIS183!#REF!</definedName>
    <definedName name="_44" localSheetId="20">[8]LIS183!#REF!</definedName>
    <definedName name="_44" localSheetId="21">[9]LIS183!#REF!</definedName>
    <definedName name="_44" localSheetId="22">[9]LIS183!#REF!</definedName>
    <definedName name="_44" localSheetId="7">[7]LIS183!#REF!</definedName>
    <definedName name="_44" localSheetId="6">[7]LIS183!#REF!</definedName>
    <definedName name="_44" localSheetId="8">[7]LIS183!#REF!</definedName>
    <definedName name="_44" localSheetId="18">[7]LIS183!#REF!</definedName>
    <definedName name="_44">[7]LIS183!#REF!</definedName>
    <definedName name="_45" localSheetId="11">[7]LIS183!#REF!</definedName>
    <definedName name="_45" localSheetId="12">[7]LIS183!#REF!</definedName>
    <definedName name="_45" localSheetId="17">[8]LIS183!#REF!</definedName>
    <definedName name="_45" localSheetId="19">[9]LIS183!#REF!</definedName>
    <definedName name="_45" localSheetId="20">[8]LIS183!#REF!</definedName>
    <definedName name="_45" localSheetId="21">[9]LIS183!#REF!</definedName>
    <definedName name="_45" localSheetId="22">[9]LIS183!#REF!</definedName>
    <definedName name="_45" localSheetId="7">[7]LIS183!#REF!</definedName>
    <definedName name="_45" localSheetId="6">[7]LIS183!#REF!</definedName>
    <definedName name="_45" localSheetId="8">[7]LIS183!#REF!</definedName>
    <definedName name="_45" localSheetId="18">[7]LIS183!#REF!</definedName>
    <definedName name="_45">[7]LIS183!#REF!</definedName>
    <definedName name="_46" localSheetId="11">[7]LIS183!#REF!</definedName>
    <definedName name="_46" localSheetId="12">[7]LIS183!#REF!</definedName>
    <definedName name="_46" localSheetId="17">[8]LIS183!#REF!</definedName>
    <definedName name="_46" localSheetId="19">[9]LIS183!#REF!</definedName>
    <definedName name="_46" localSheetId="20">[8]LIS183!#REF!</definedName>
    <definedName name="_46" localSheetId="21">[9]LIS183!#REF!</definedName>
    <definedName name="_46" localSheetId="22">[9]LIS183!#REF!</definedName>
    <definedName name="_46" localSheetId="7">[7]LIS183!#REF!</definedName>
    <definedName name="_46" localSheetId="6">[7]LIS183!#REF!</definedName>
    <definedName name="_46" localSheetId="8">[7]LIS183!#REF!</definedName>
    <definedName name="_46" localSheetId="18">[7]LIS183!#REF!</definedName>
    <definedName name="_46">[7]LIS183!#REF!</definedName>
    <definedName name="_47" localSheetId="11">[7]LIS183!#REF!</definedName>
    <definedName name="_47" localSheetId="12">[7]LIS183!#REF!</definedName>
    <definedName name="_47" localSheetId="17">[8]LIS183!#REF!</definedName>
    <definedName name="_47" localSheetId="19">[9]LIS183!#REF!</definedName>
    <definedName name="_47" localSheetId="20">[8]LIS183!#REF!</definedName>
    <definedName name="_47" localSheetId="21">[9]LIS183!#REF!</definedName>
    <definedName name="_47" localSheetId="22">[9]LIS183!#REF!</definedName>
    <definedName name="_47" localSheetId="7">[7]LIS183!#REF!</definedName>
    <definedName name="_47" localSheetId="6">[7]LIS183!#REF!</definedName>
    <definedName name="_47" localSheetId="8">[7]LIS183!#REF!</definedName>
    <definedName name="_47" localSheetId="18">[7]LIS183!#REF!</definedName>
    <definedName name="_47">[7]LIS183!#REF!</definedName>
    <definedName name="_48" localSheetId="11">[7]LIS183!#REF!</definedName>
    <definedName name="_48" localSheetId="12">[7]LIS183!#REF!</definedName>
    <definedName name="_48" localSheetId="17">[8]LIS183!#REF!</definedName>
    <definedName name="_48" localSheetId="19">[9]LIS183!#REF!</definedName>
    <definedName name="_48" localSheetId="20">[8]LIS183!#REF!</definedName>
    <definedName name="_48" localSheetId="21">[9]LIS183!#REF!</definedName>
    <definedName name="_48" localSheetId="22">[9]LIS183!#REF!</definedName>
    <definedName name="_48" localSheetId="7">[7]LIS183!#REF!</definedName>
    <definedName name="_48" localSheetId="6">[7]LIS183!#REF!</definedName>
    <definedName name="_48" localSheetId="8">[7]LIS183!#REF!</definedName>
    <definedName name="_48" localSheetId="18">[7]LIS183!#REF!</definedName>
    <definedName name="_48">[7]LIS183!#REF!</definedName>
    <definedName name="_49" localSheetId="11">[7]LIS183!#REF!</definedName>
    <definedName name="_49" localSheetId="12">[7]LIS183!#REF!</definedName>
    <definedName name="_49" localSheetId="17">[8]LIS183!#REF!</definedName>
    <definedName name="_49" localSheetId="19">[9]LIS183!#REF!</definedName>
    <definedName name="_49" localSheetId="20">[8]LIS183!#REF!</definedName>
    <definedName name="_49" localSheetId="21">[9]LIS183!#REF!</definedName>
    <definedName name="_49" localSheetId="22">[9]LIS183!#REF!</definedName>
    <definedName name="_49" localSheetId="7">[7]LIS183!#REF!</definedName>
    <definedName name="_49" localSheetId="6">[7]LIS183!#REF!</definedName>
    <definedName name="_49" localSheetId="8">[7]LIS183!#REF!</definedName>
    <definedName name="_49" localSheetId="18">[7]LIS183!#REF!</definedName>
    <definedName name="_49">[7]LIS183!#REF!</definedName>
    <definedName name="_5" localSheetId="11">[7]LIS183!#REF!</definedName>
    <definedName name="_5" localSheetId="12">[7]LIS183!#REF!</definedName>
    <definedName name="_5" localSheetId="17">[8]LIS183!#REF!</definedName>
    <definedName name="_5" localSheetId="19">[9]LIS183!#REF!</definedName>
    <definedName name="_5" localSheetId="20">[8]LIS183!#REF!</definedName>
    <definedName name="_5" localSheetId="21">[9]LIS183!#REF!</definedName>
    <definedName name="_5" localSheetId="22">[9]LIS183!#REF!</definedName>
    <definedName name="_5" localSheetId="7">[7]LIS183!#REF!</definedName>
    <definedName name="_5" localSheetId="6">[7]LIS183!#REF!</definedName>
    <definedName name="_5" localSheetId="8">[7]LIS183!#REF!</definedName>
    <definedName name="_5" localSheetId="18">[7]LIS183!#REF!</definedName>
    <definedName name="_5">[7]LIS183!#REF!</definedName>
    <definedName name="_50" localSheetId="11">[7]LIS183!#REF!</definedName>
    <definedName name="_50" localSheetId="12">[7]LIS183!#REF!</definedName>
    <definedName name="_50" localSheetId="17">[8]LIS183!#REF!</definedName>
    <definedName name="_50" localSheetId="19">[9]LIS183!#REF!</definedName>
    <definedName name="_50" localSheetId="20">[8]LIS183!#REF!</definedName>
    <definedName name="_50" localSheetId="21">[9]LIS183!#REF!</definedName>
    <definedName name="_50" localSheetId="22">[9]LIS183!#REF!</definedName>
    <definedName name="_50" localSheetId="7">[7]LIS183!#REF!</definedName>
    <definedName name="_50" localSheetId="6">[7]LIS183!#REF!</definedName>
    <definedName name="_50" localSheetId="8">[7]LIS183!#REF!</definedName>
    <definedName name="_50" localSheetId="18">[7]LIS183!#REF!</definedName>
    <definedName name="_50">[7]LIS183!#REF!</definedName>
    <definedName name="_51" localSheetId="11">[7]LIS183!#REF!</definedName>
    <definedName name="_51" localSheetId="12">[7]LIS183!#REF!</definedName>
    <definedName name="_51" localSheetId="17">[8]LIS183!#REF!</definedName>
    <definedName name="_51" localSheetId="19">[9]LIS183!#REF!</definedName>
    <definedName name="_51" localSheetId="20">[8]LIS183!#REF!</definedName>
    <definedName name="_51" localSheetId="21">[9]LIS183!#REF!</definedName>
    <definedName name="_51" localSheetId="22">[9]LIS183!#REF!</definedName>
    <definedName name="_51" localSheetId="7">[7]LIS183!#REF!</definedName>
    <definedName name="_51" localSheetId="6">[7]LIS183!#REF!</definedName>
    <definedName name="_51" localSheetId="8">[7]LIS183!#REF!</definedName>
    <definedName name="_51" localSheetId="18">[7]LIS183!#REF!</definedName>
    <definedName name="_51">[7]LIS183!#REF!</definedName>
    <definedName name="_52" localSheetId="11">[7]LIS183!#REF!</definedName>
    <definedName name="_52" localSheetId="12">[7]LIS183!#REF!</definedName>
    <definedName name="_52" localSheetId="17">[8]LIS183!#REF!</definedName>
    <definedName name="_52" localSheetId="19">[9]LIS183!#REF!</definedName>
    <definedName name="_52" localSheetId="20">[8]LIS183!#REF!</definedName>
    <definedName name="_52" localSheetId="21">[9]LIS183!#REF!</definedName>
    <definedName name="_52" localSheetId="22">[9]LIS183!#REF!</definedName>
    <definedName name="_52" localSheetId="7">[7]LIS183!#REF!</definedName>
    <definedName name="_52" localSheetId="6">[7]LIS183!#REF!</definedName>
    <definedName name="_52" localSheetId="8">[7]LIS183!#REF!</definedName>
    <definedName name="_52" localSheetId="18">[7]LIS183!#REF!</definedName>
    <definedName name="_52">[7]LIS183!#REF!</definedName>
    <definedName name="_53" localSheetId="11">[7]LIS183!#REF!</definedName>
    <definedName name="_53" localSheetId="12">[7]LIS183!#REF!</definedName>
    <definedName name="_53" localSheetId="17">[8]LIS183!#REF!</definedName>
    <definedName name="_53" localSheetId="19">[9]LIS183!#REF!</definedName>
    <definedName name="_53" localSheetId="20">[8]LIS183!#REF!</definedName>
    <definedName name="_53" localSheetId="21">[9]LIS183!#REF!</definedName>
    <definedName name="_53" localSheetId="22">[9]LIS183!#REF!</definedName>
    <definedName name="_53" localSheetId="7">[7]LIS183!#REF!</definedName>
    <definedName name="_53" localSheetId="6">[7]LIS183!#REF!</definedName>
    <definedName name="_53" localSheetId="8">[7]LIS183!#REF!</definedName>
    <definedName name="_53" localSheetId="18">[7]LIS183!#REF!</definedName>
    <definedName name="_53">[7]LIS183!#REF!</definedName>
    <definedName name="_54" localSheetId="11">[7]LIS183!#REF!</definedName>
    <definedName name="_54" localSheetId="12">[7]LIS183!#REF!</definedName>
    <definedName name="_54" localSheetId="17">[8]LIS183!#REF!</definedName>
    <definedName name="_54" localSheetId="19">[9]LIS183!#REF!</definedName>
    <definedName name="_54" localSheetId="20">[8]LIS183!#REF!</definedName>
    <definedName name="_54" localSheetId="21">[9]LIS183!#REF!</definedName>
    <definedName name="_54" localSheetId="22">[9]LIS183!#REF!</definedName>
    <definedName name="_54" localSheetId="7">[7]LIS183!#REF!</definedName>
    <definedName name="_54" localSheetId="6">[7]LIS183!#REF!</definedName>
    <definedName name="_54" localSheetId="8">[7]LIS183!#REF!</definedName>
    <definedName name="_54" localSheetId="18">[7]LIS183!#REF!</definedName>
    <definedName name="_54">[7]LIS183!#REF!</definedName>
    <definedName name="_55" localSheetId="11">[7]LIS183!#REF!</definedName>
    <definedName name="_55" localSheetId="12">[7]LIS183!#REF!</definedName>
    <definedName name="_55" localSheetId="17">[8]LIS183!#REF!</definedName>
    <definedName name="_55" localSheetId="19">[9]LIS183!#REF!</definedName>
    <definedName name="_55" localSheetId="20">[8]LIS183!#REF!</definedName>
    <definedName name="_55" localSheetId="21">[9]LIS183!#REF!</definedName>
    <definedName name="_55" localSheetId="22">[9]LIS183!#REF!</definedName>
    <definedName name="_55" localSheetId="7">[7]LIS183!#REF!</definedName>
    <definedName name="_55" localSheetId="6">[7]LIS183!#REF!</definedName>
    <definedName name="_55" localSheetId="8">[7]LIS183!#REF!</definedName>
    <definedName name="_55" localSheetId="18">[7]LIS183!#REF!</definedName>
    <definedName name="_55">[7]LIS183!#REF!</definedName>
    <definedName name="_56" localSheetId="11">[7]LIS183!#REF!</definedName>
    <definedName name="_56" localSheetId="12">[7]LIS183!#REF!</definedName>
    <definedName name="_56" localSheetId="17">[8]LIS183!#REF!</definedName>
    <definedName name="_56" localSheetId="19">[9]LIS183!#REF!</definedName>
    <definedName name="_56" localSheetId="20">[8]LIS183!#REF!</definedName>
    <definedName name="_56" localSheetId="21">[9]LIS183!#REF!</definedName>
    <definedName name="_56" localSheetId="22">[9]LIS183!#REF!</definedName>
    <definedName name="_56" localSheetId="7">[7]LIS183!#REF!</definedName>
    <definedName name="_56" localSheetId="6">[7]LIS183!#REF!</definedName>
    <definedName name="_56" localSheetId="8">[7]LIS183!#REF!</definedName>
    <definedName name="_56" localSheetId="18">[7]LIS183!#REF!</definedName>
    <definedName name="_56">[7]LIS183!#REF!</definedName>
    <definedName name="_57" localSheetId="11">[7]LIS183!#REF!</definedName>
    <definedName name="_57" localSheetId="12">[7]LIS183!#REF!</definedName>
    <definedName name="_57" localSheetId="17">[8]LIS183!#REF!</definedName>
    <definedName name="_57" localSheetId="19">[9]LIS183!#REF!</definedName>
    <definedName name="_57" localSheetId="20">[8]LIS183!#REF!</definedName>
    <definedName name="_57" localSheetId="21">[9]LIS183!#REF!</definedName>
    <definedName name="_57" localSheetId="22">[9]LIS183!#REF!</definedName>
    <definedName name="_57" localSheetId="7">[7]LIS183!#REF!</definedName>
    <definedName name="_57" localSheetId="6">[7]LIS183!#REF!</definedName>
    <definedName name="_57" localSheetId="8">[7]LIS183!#REF!</definedName>
    <definedName name="_57" localSheetId="18">[7]LIS183!#REF!</definedName>
    <definedName name="_57">[7]LIS183!#REF!</definedName>
    <definedName name="_58" localSheetId="11">[7]LIS183!#REF!</definedName>
    <definedName name="_58" localSheetId="12">[7]LIS183!#REF!</definedName>
    <definedName name="_58" localSheetId="17">[8]LIS183!#REF!</definedName>
    <definedName name="_58" localSheetId="19">[9]LIS183!#REF!</definedName>
    <definedName name="_58" localSheetId="20">[8]LIS183!#REF!</definedName>
    <definedName name="_58" localSheetId="21">[9]LIS183!#REF!</definedName>
    <definedName name="_58" localSheetId="22">[9]LIS183!#REF!</definedName>
    <definedName name="_58" localSheetId="7">[7]LIS183!#REF!</definedName>
    <definedName name="_58" localSheetId="6">[7]LIS183!#REF!</definedName>
    <definedName name="_58" localSheetId="8">[7]LIS183!#REF!</definedName>
    <definedName name="_58" localSheetId="18">[7]LIS183!#REF!</definedName>
    <definedName name="_58">[7]LIS183!#REF!</definedName>
    <definedName name="_59" localSheetId="11">[7]LIS183!#REF!</definedName>
    <definedName name="_59" localSheetId="12">[7]LIS183!#REF!</definedName>
    <definedName name="_59" localSheetId="17">[8]LIS183!#REF!</definedName>
    <definedName name="_59" localSheetId="19">[9]LIS183!#REF!</definedName>
    <definedName name="_59" localSheetId="20">[8]LIS183!#REF!</definedName>
    <definedName name="_59" localSheetId="21">[9]LIS183!#REF!</definedName>
    <definedName name="_59" localSheetId="22">[9]LIS183!#REF!</definedName>
    <definedName name="_59" localSheetId="7">[7]LIS183!#REF!</definedName>
    <definedName name="_59" localSheetId="6">[7]LIS183!#REF!</definedName>
    <definedName name="_59" localSheetId="8">[7]LIS183!#REF!</definedName>
    <definedName name="_59" localSheetId="18">[7]LIS183!#REF!</definedName>
    <definedName name="_59">[7]LIS183!#REF!</definedName>
    <definedName name="_6" localSheetId="11">[7]LIS183!#REF!</definedName>
    <definedName name="_6" localSheetId="12">[7]LIS183!#REF!</definedName>
    <definedName name="_6" localSheetId="17">[8]LIS183!#REF!</definedName>
    <definedName name="_6" localSheetId="19">[9]LIS183!#REF!</definedName>
    <definedName name="_6" localSheetId="20">[8]LIS183!#REF!</definedName>
    <definedName name="_6" localSheetId="21">[9]LIS183!#REF!</definedName>
    <definedName name="_6" localSheetId="22">[9]LIS183!#REF!</definedName>
    <definedName name="_6" localSheetId="7">[7]LIS183!#REF!</definedName>
    <definedName name="_6" localSheetId="6">[7]LIS183!#REF!</definedName>
    <definedName name="_6" localSheetId="8">[7]LIS183!#REF!</definedName>
    <definedName name="_6" localSheetId="18">[7]LIS183!#REF!</definedName>
    <definedName name="_6">[7]LIS183!#REF!</definedName>
    <definedName name="_60" localSheetId="11">[7]LIS183!#REF!</definedName>
    <definedName name="_60" localSheetId="12">[7]LIS183!#REF!</definedName>
    <definedName name="_60" localSheetId="17">[8]LIS183!#REF!</definedName>
    <definedName name="_60" localSheetId="19">[9]LIS183!#REF!</definedName>
    <definedName name="_60" localSheetId="20">[8]LIS183!#REF!</definedName>
    <definedName name="_60" localSheetId="21">[9]LIS183!#REF!</definedName>
    <definedName name="_60" localSheetId="22">[9]LIS183!#REF!</definedName>
    <definedName name="_60" localSheetId="7">[7]LIS183!#REF!</definedName>
    <definedName name="_60" localSheetId="6">[7]LIS183!#REF!</definedName>
    <definedName name="_60" localSheetId="8">[7]LIS183!#REF!</definedName>
    <definedName name="_60" localSheetId="18">[7]LIS183!#REF!</definedName>
    <definedName name="_60">[7]LIS183!#REF!</definedName>
    <definedName name="_61" localSheetId="11">[7]LIS183!#REF!</definedName>
    <definedName name="_61" localSheetId="12">[7]LIS183!#REF!</definedName>
    <definedName name="_61" localSheetId="17">[8]LIS183!#REF!</definedName>
    <definedName name="_61" localSheetId="19">[9]LIS183!#REF!</definedName>
    <definedName name="_61" localSheetId="20">[8]LIS183!#REF!</definedName>
    <definedName name="_61" localSheetId="21">[9]LIS183!#REF!</definedName>
    <definedName name="_61" localSheetId="22">[9]LIS183!#REF!</definedName>
    <definedName name="_61" localSheetId="7">[7]LIS183!#REF!</definedName>
    <definedName name="_61" localSheetId="6">[7]LIS183!#REF!</definedName>
    <definedName name="_61" localSheetId="8">[7]LIS183!#REF!</definedName>
    <definedName name="_61" localSheetId="18">[7]LIS183!#REF!</definedName>
    <definedName name="_61">[7]LIS183!#REF!</definedName>
    <definedName name="_62" localSheetId="11">[7]LIS183!#REF!</definedName>
    <definedName name="_62" localSheetId="12">[7]LIS183!#REF!</definedName>
    <definedName name="_62" localSheetId="17">[8]LIS183!#REF!</definedName>
    <definedName name="_62" localSheetId="19">[9]LIS183!#REF!</definedName>
    <definedName name="_62" localSheetId="20">[8]LIS183!#REF!</definedName>
    <definedName name="_62" localSheetId="21">[9]LIS183!#REF!</definedName>
    <definedName name="_62" localSheetId="22">[9]LIS183!#REF!</definedName>
    <definedName name="_62" localSheetId="7">[7]LIS183!#REF!</definedName>
    <definedName name="_62" localSheetId="6">[7]LIS183!#REF!</definedName>
    <definedName name="_62" localSheetId="8">[7]LIS183!#REF!</definedName>
    <definedName name="_62" localSheetId="18">[7]LIS183!#REF!</definedName>
    <definedName name="_62">[7]LIS183!#REF!</definedName>
    <definedName name="_63" localSheetId="11">[7]LIS183!#REF!</definedName>
    <definedName name="_63" localSheetId="12">[7]LIS183!#REF!</definedName>
    <definedName name="_63" localSheetId="17">[8]LIS183!#REF!</definedName>
    <definedName name="_63" localSheetId="19">[9]LIS183!#REF!</definedName>
    <definedName name="_63" localSheetId="20">[8]LIS183!#REF!</definedName>
    <definedName name="_63" localSheetId="21">[9]LIS183!#REF!</definedName>
    <definedName name="_63" localSheetId="22">[9]LIS183!#REF!</definedName>
    <definedName name="_63" localSheetId="7">[7]LIS183!#REF!</definedName>
    <definedName name="_63" localSheetId="6">[7]LIS183!#REF!</definedName>
    <definedName name="_63" localSheetId="8">[7]LIS183!#REF!</definedName>
    <definedName name="_63" localSheetId="18">[7]LIS183!#REF!</definedName>
    <definedName name="_63">[7]LIS183!#REF!</definedName>
    <definedName name="_64" localSheetId="11">[7]LIS183!#REF!</definedName>
    <definedName name="_64" localSheetId="12">[7]LIS183!#REF!</definedName>
    <definedName name="_64" localSheetId="17">[8]LIS183!#REF!</definedName>
    <definedName name="_64" localSheetId="19">[9]LIS183!#REF!</definedName>
    <definedName name="_64" localSheetId="20">[8]LIS183!#REF!</definedName>
    <definedName name="_64" localSheetId="21">[9]LIS183!#REF!</definedName>
    <definedName name="_64" localSheetId="22">[9]LIS183!#REF!</definedName>
    <definedName name="_64" localSheetId="7">[7]LIS183!#REF!</definedName>
    <definedName name="_64" localSheetId="6">[7]LIS183!#REF!</definedName>
    <definedName name="_64" localSheetId="8">[7]LIS183!#REF!</definedName>
    <definedName name="_64" localSheetId="18">[7]LIS183!#REF!</definedName>
    <definedName name="_64">[7]LIS183!#REF!</definedName>
    <definedName name="_65" localSheetId="11">[7]LIS183!#REF!</definedName>
    <definedName name="_65" localSheetId="12">[7]LIS183!#REF!</definedName>
    <definedName name="_65" localSheetId="17">[8]LIS183!#REF!</definedName>
    <definedName name="_65" localSheetId="19">[9]LIS183!#REF!</definedName>
    <definedName name="_65" localSheetId="20">[8]LIS183!#REF!</definedName>
    <definedName name="_65" localSheetId="21">[9]LIS183!#REF!</definedName>
    <definedName name="_65" localSheetId="22">[9]LIS183!#REF!</definedName>
    <definedName name="_65" localSheetId="7">[7]LIS183!#REF!</definedName>
    <definedName name="_65" localSheetId="6">[7]LIS183!#REF!</definedName>
    <definedName name="_65" localSheetId="8">[7]LIS183!#REF!</definedName>
    <definedName name="_65" localSheetId="18">[7]LIS183!#REF!</definedName>
    <definedName name="_65">[7]LIS183!#REF!</definedName>
    <definedName name="_66" localSheetId="11">[7]LIS183!#REF!</definedName>
    <definedName name="_66" localSheetId="12">[7]LIS183!#REF!</definedName>
    <definedName name="_66" localSheetId="17">[8]LIS183!#REF!</definedName>
    <definedName name="_66" localSheetId="19">[9]LIS183!#REF!</definedName>
    <definedName name="_66" localSheetId="20">[8]LIS183!#REF!</definedName>
    <definedName name="_66" localSheetId="21">[9]LIS183!#REF!</definedName>
    <definedName name="_66" localSheetId="22">[9]LIS183!#REF!</definedName>
    <definedName name="_66" localSheetId="7">[7]LIS183!#REF!</definedName>
    <definedName name="_66" localSheetId="6">[7]LIS183!#REF!</definedName>
    <definedName name="_66" localSheetId="8">[7]LIS183!#REF!</definedName>
    <definedName name="_66" localSheetId="18">[7]LIS183!#REF!</definedName>
    <definedName name="_66">[7]LIS183!#REF!</definedName>
    <definedName name="_67" localSheetId="11">[7]LIS183!#REF!</definedName>
    <definedName name="_67" localSheetId="12">[7]LIS183!#REF!</definedName>
    <definedName name="_67" localSheetId="17">[8]LIS183!#REF!</definedName>
    <definedName name="_67" localSheetId="19">[9]LIS183!#REF!</definedName>
    <definedName name="_67" localSheetId="20">[8]LIS183!#REF!</definedName>
    <definedName name="_67" localSheetId="21">[9]LIS183!#REF!</definedName>
    <definedName name="_67" localSheetId="22">[9]LIS183!#REF!</definedName>
    <definedName name="_67" localSheetId="7">[7]LIS183!#REF!</definedName>
    <definedName name="_67" localSheetId="6">[7]LIS183!#REF!</definedName>
    <definedName name="_67" localSheetId="8">[7]LIS183!#REF!</definedName>
    <definedName name="_67" localSheetId="18">[7]LIS183!#REF!</definedName>
    <definedName name="_67">[7]LIS183!#REF!</definedName>
    <definedName name="_68" localSheetId="11">[7]LIS183!#REF!</definedName>
    <definedName name="_68" localSheetId="12">[7]LIS183!#REF!</definedName>
    <definedName name="_68" localSheetId="17">[8]LIS183!#REF!</definedName>
    <definedName name="_68" localSheetId="19">[9]LIS183!#REF!</definedName>
    <definedName name="_68" localSheetId="20">[8]LIS183!#REF!</definedName>
    <definedName name="_68" localSheetId="21">[9]LIS183!#REF!</definedName>
    <definedName name="_68" localSheetId="22">[9]LIS183!#REF!</definedName>
    <definedName name="_68" localSheetId="7">[7]LIS183!#REF!</definedName>
    <definedName name="_68" localSheetId="6">[7]LIS183!#REF!</definedName>
    <definedName name="_68" localSheetId="8">[7]LIS183!#REF!</definedName>
    <definedName name="_68" localSheetId="18">[7]LIS183!#REF!</definedName>
    <definedName name="_68">[7]LIS183!#REF!</definedName>
    <definedName name="_69" localSheetId="11">[7]LIS183!#REF!</definedName>
    <definedName name="_69" localSheetId="12">[7]LIS183!#REF!</definedName>
    <definedName name="_69" localSheetId="17">[8]LIS183!#REF!</definedName>
    <definedName name="_69" localSheetId="19">[9]LIS183!#REF!</definedName>
    <definedName name="_69" localSheetId="20">[8]LIS183!#REF!</definedName>
    <definedName name="_69" localSheetId="21">[9]LIS183!#REF!</definedName>
    <definedName name="_69" localSheetId="22">[9]LIS183!#REF!</definedName>
    <definedName name="_69" localSheetId="7">[7]LIS183!#REF!</definedName>
    <definedName name="_69" localSheetId="6">[7]LIS183!#REF!</definedName>
    <definedName name="_69" localSheetId="8">[7]LIS183!#REF!</definedName>
    <definedName name="_69" localSheetId="18">[7]LIS183!#REF!</definedName>
    <definedName name="_69">[7]LIS183!#REF!</definedName>
    <definedName name="_7" localSheetId="11">[7]LIS183!#REF!</definedName>
    <definedName name="_7" localSheetId="12">[7]LIS183!#REF!</definedName>
    <definedName name="_7" localSheetId="17">[8]LIS183!#REF!</definedName>
    <definedName name="_7" localSheetId="19">[9]LIS183!#REF!</definedName>
    <definedName name="_7" localSheetId="20">[8]LIS183!#REF!</definedName>
    <definedName name="_7" localSheetId="21">[9]LIS183!#REF!</definedName>
    <definedName name="_7" localSheetId="22">[9]LIS183!#REF!</definedName>
    <definedName name="_7" localSheetId="7">[7]LIS183!#REF!</definedName>
    <definedName name="_7" localSheetId="6">[7]LIS183!#REF!</definedName>
    <definedName name="_7" localSheetId="8">[7]LIS183!#REF!</definedName>
    <definedName name="_7" localSheetId="18">[7]LIS183!#REF!</definedName>
    <definedName name="_7">[7]LIS183!#REF!</definedName>
    <definedName name="_70" localSheetId="11">[7]LIS183!#REF!</definedName>
    <definedName name="_70" localSheetId="12">[7]LIS183!#REF!</definedName>
    <definedName name="_70" localSheetId="17">[8]LIS183!#REF!</definedName>
    <definedName name="_70" localSheetId="19">[9]LIS183!#REF!</definedName>
    <definedName name="_70" localSheetId="20">[8]LIS183!#REF!</definedName>
    <definedName name="_70" localSheetId="21">[9]LIS183!#REF!</definedName>
    <definedName name="_70" localSheetId="22">[9]LIS183!#REF!</definedName>
    <definedName name="_70" localSheetId="7">[7]LIS183!#REF!</definedName>
    <definedName name="_70" localSheetId="6">[7]LIS183!#REF!</definedName>
    <definedName name="_70" localSheetId="8">[7]LIS183!#REF!</definedName>
    <definedName name="_70" localSheetId="18">[7]LIS183!#REF!</definedName>
    <definedName name="_70">[7]LIS183!#REF!</definedName>
    <definedName name="_71" localSheetId="11">[7]LIS183!#REF!</definedName>
    <definedName name="_71" localSheetId="12">[7]LIS183!#REF!</definedName>
    <definedName name="_71" localSheetId="17">[8]LIS183!#REF!</definedName>
    <definedName name="_71" localSheetId="19">[9]LIS183!#REF!</definedName>
    <definedName name="_71" localSheetId="20">[8]LIS183!#REF!</definedName>
    <definedName name="_71" localSheetId="21">[9]LIS183!#REF!</definedName>
    <definedName name="_71" localSheetId="22">[9]LIS183!#REF!</definedName>
    <definedName name="_71" localSheetId="7">[7]LIS183!#REF!</definedName>
    <definedName name="_71" localSheetId="6">[7]LIS183!#REF!</definedName>
    <definedName name="_71" localSheetId="8">[7]LIS183!#REF!</definedName>
    <definedName name="_71" localSheetId="18">[7]LIS183!#REF!</definedName>
    <definedName name="_71">[7]LIS183!#REF!</definedName>
    <definedName name="_72" localSheetId="11">[7]LIS183!#REF!</definedName>
    <definedName name="_72" localSheetId="12">[7]LIS183!#REF!</definedName>
    <definedName name="_72" localSheetId="17">[8]LIS183!#REF!</definedName>
    <definedName name="_72" localSheetId="19">[9]LIS183!#REF!</definedName>
    <definedName name="_72" localSheetId="20">[8]LIS183!#REF!</definedName>
    <definedName name="_72" localSheetId="21">[9]LIS183!#REF!</definedName>
    <definedName name="_72" localSheetId="22">[9]LIS183!#REF!</definedName>
    <definedName name="_72" localSheetId="7">[7]LIS183!#REF!</definedName>
    <definedName name="_72" localSheetId="6">[7]LIS183!#REF!</definedName>
    <definedName name="_72" localSheetId="8">[7]LIS183!#REF!</definedName>
    <definedName name="_72" localSheetId="18">[7]LIS183!#REF!</definedName>
    <definedName name="_72">[7]LIS183!#REF!</definedName>
    <definedName name="_73" localSheetId="11">[7]LIS183!#REF!</definedName>
    <definedName name="_73" localSheetId="12">[7]LIS183!#REF!</definedName>
    <definedName name="_73" localSheetId="17">[8]LIS183!#REF!</definedName>
    <definedName name="_73" localSheetId="19">[9]LIS183!#REF!</definedName>
    <definedName name="_73" localSheetId="20">[8]LIS183!#REF!</definedName>
    <definedName name="_73" localSheetId="21">[9]LIS183!#REF!</definedName>
    <definedName name="_73" localSheetId="22">[9]LIS183!#REF!</definedName>
    <definedName name="_73" localSheetId="7">[7]LIS183!#REF!</definedName>
    <definedName name="_73" localSheetId="6">[7]LIS183!#REF!</definedName>
    <definedName name="_73" localSheetId="8">[7]LIS183!#REF!</definedName>
    <definedName name="_73" localSheetId="18">[7]LIS183!#REF!</definedName>
    <definedName name="_73">[7]LIS183!#REF!</definedName>
    <definedName name="_74" localSheetId="11">[7]LIS183!#REF!</definedName>
    <definedName name="_74" localSheetId="12">[7]LIS183!#REF!</definedName>
    <definedName name="_74" localSheetId="17">[8]LIS183!#REF!</definedName>
    <definedName name="_74" localSheetId="19">[9]LIS183!#REF!</definedName>
    <definedName name="_74" localSheetId="20">[8]LIS183!#REF!</definedName>
    <definedName name="_74" localSheetId="21">[9]LIS183!#REF!</definedName>
    <definedName name="_74" localSheetId="22">[9]LIS183!#REF!</definedName>
    <definedName name="_74" localSheetId="7">[7]LIS183!#REF!</definedName>
    <definedName name="_74" localSheetId="6">[7]LIS183!#REF!</definedName>
    <definedName name="_74" localSheetId="8">[7]LIS183!#REF!</definedName>
    <definedName name="_74" localSheetId="18">[7]LIS183!#REF!</definedName>
    <definedName name="_74">[7]LIS183!#REF!</definedName>
    <definedName name="_75" localSheetId="11">[7]LIS183!#REF!</definedName>
    <definedName name="_75" localSheetId="12">[7]LIS183!#REF!</definedName>
    <definedName name="_75" localSheetId="17">[8]LIS183!#REF!</definedName>
    <definedName name="_75" localSheetId="19">[9]LIS183!#REF!</definedName>
    <definedName name="_75" localSheetId="20">[8]LIS183!#REF!</definedName>
    <definedName name="_75" localSheetId="21">[9]LIS183!#REF!</definedName>
    <definedName name="_75" localSheetId="22">[9]LIS183!#REF!</definedName>
    <definedName name="_75" localSheetId="7">[7]LIS183!#REF!</definedName>
    <definedName name="_75" localSheetId="6">[7]LIS183!#REF!</definedName>
    <definedName name="_75" localSheetId="8">[7]LIS183!#REF!</definedName>
    <definedName name="_75" localSheetId="18">[7]LIS183!#REF!</definedName>
    <definedName name="_75">[7]LIS183!#REF!</definedName>
    <definedName name="_76" localSheetId="11">[7]LIS183!#REF!</definedName>
    <definedName name="_76" localSheetId="12">[7]LIS183!#REF!</definedName>
    <definedName name="_76" localSheetId="17">[8]LIS183!#REF!</definedName>
    <definedName name="_76" localSheetId="19">[9]LIS183!#REF!</definedName>
    <definedName name="_76" localSheetId="20">[8]LIS183!#REF!</definedName>
    <definedName name="_76" localSheetId="21">[9]LIS183!#REF!</definedName>
    <definedName name="_76" localSheetId="22">[9]LIS183!#REF!</definedName>
    <definedName name="_76" localSheetId="7">[7]LIS183!#REF!</definedName>
    <definedName name="_76" localSheetId="6">[7]LIS183!#REF!</definedName>
    <definedName name="_76" localSheetId="8">[7]LIS183!#REF!</definedName>
    <definedName name="_76" localSheetId="18">[7]LIS183!#REF!</definedName>
    <definedName name="_76">[7]LIS183!#REF!</definedName>
    <definedName name="_77" localSheetId="11">[7]LIS183!#REF!</definedName>
    <definedName name="_77" localSheetId="12">[7]LIS183!#REF!</definedName>
    <definedName name="_77" localSheetId="17">[8]LIS183!#REF!</definedName>
    <definedName name="_77" localSheetId="19">[9]LIS183!#REF!</definedName>
    <definedName name="_77" localSheetId="20">[8]LIS183!#REF!</definedName>
    <definedName name="_77" localSheetId="21">[9]LIS183!#REF!</definedName>
    <definedName name="_77" localSheetId="22">[9]LIS183!#REF!</definedName>
    <definedName name="_77" localSheetId="7">[7]LIS183!#REF!</definedName>
    <definedName name="_77" localSheetId="6">[7]LIS183!#REF!</definedName>
    <definedName name="_77" localSheetId="8">[7]LIS183!#REF!</definedName>
    <definedName name="_77" localSheetId="18">[7]LIS183!#REF!</definedName>
    <definedName name="_77">[7]LIS183!#REF!</definedName>
    <definedName name="_78" localSheetId="11">[7]LIS183!#REF!</definedName>
    <definedName name="_78" localSheetId="12">[7]LIS183!#REF!</definedName>
    <definedName name="_78" localSheetId="17">[8]LIS183!#REF!</definedName>
    <definedName name="_78" localSheetId="19">[9]LIS183!#REF!</definedName>
    <definedName name="_78" localSheetId="20">[8]LIS183!#REF!</definedName>
    <definedName name="_78" localSheetId="21">[9]LIS183!#REF!</definedName>
    <definedName name="_78" localSheetId="22">[9]LIS183!#REF!</definedName>
    <definedName name="_78" localSheetId="7">[7]LIS183!#REF!</definedName>
    <definedName name="_78" localSheetId="6">[7]LIS183!#REF!</definedName>
    <definedName name="_78" localSheetId="8">[7]LIS183!#REF!</definedName>
    <definedName name="_78" localSheetId="18">[7]LIS183!#REF!</definedName>
    <definedName name="_78">[7]LIS183!#REF!</definedName>
    <definedName name="_79" localSheetId="11">[7]LIS183!#REF!</definedName>
    <definedName name="_79" localSheetId="12">[7]LIS183!#REF!</definedName>
    <definedName name="_79" localSheetId="17">[8]LIS183!#REF!</definedName>
    <definedName name="_79" localSheetId="19">[9]LIS183!#REF!</definedName>
    <definedName name="_79" localSheetId="20">[8]LIS183!#REF!</definedName>
    <definedName name="_79" localSheetId="21">[9]LIS183!#REF!</definedName>
    <definedName name="_79" localSheetId="22">[9]LIS183!#REF!</definedName>
    <definedName name="_79" localSheetId="7">[7]LIS183!#REF!</definedName>
    <definedName name="_79" localSheetId="6">[7]LIS183!#REF!</definedName>
    <definedName name="_79" localSheetId="8">[7]LIS183!#REF!</definedName>
    <definedName name="_79" localSheetId="18">[7]LIS183!#REF!</definedName>
    <definedName name="_79">[7]LIS183!#REF!</definedName>
    <definedName name="_8" localSheetId="11">[7]LIS183!#REF!</definedName>
    <definedName name="_8" localSheetId="12">[7]LIS183!#REF!</definedName>
    <definedName name="_8" localSheetId="17">[8]LIS183!#REF!</definedName>
    <definedName name="_8" localSheetId="19">[9]LIS183!#REF!</definedName>
    <definedName name="_8" localSheetId="20">[8]LIS183!#REF!</definedName>
    <definedName name="_8" localSheetId="21">[9]LIS183!#REF!</definedName>
    <definedName name="_8" localSheetId="22">[9]LIS183!#REF!</definedName>
    <definedName name="_8" localSheetId="7">[7]LIS183!#REF!</definedName>
    <definedName name="_8" localSheetId="6">[7]LIS183!#REF!</definedName>
    <definedName name="_8" localSheetId="8">[7]LIS183!#REF!</definedName>
    <definedName name="_8" localSheetId="18">[7]LIS183!#REF!</definedName>
    <definedName name="_8">[7]LIS183!#REF!</definedName>
    <definedName name="_80" localSheetId="11">[7]LIS183!#REF!</definedName>
    <definedName name="_80" localSheetId="12">[7]LIS183!#REF!</definedName>
    <definedName name="_80" localSheetId="17">[8]LIS183!#REF!</definedName>
    <definedName name="_80" localSheetId="19">[9]LIS183!#REF!</definedName>
    <definedName name="_80" localSheetId="20">[8]LIS183!#REF!</definedName>
    <definedName name="_80" localSheetId="21">[9]LIS183!#REF!</definedName>
    <definedName name="_80" localSheetId="22">[9]LIS183!#REF!</definedName>
    <definedName name="_80" localSheetId="7">[7]LIS183!#REF!</definedName>
    <definedName name="_80" localSheetId="6">[7]LIS183!#REF!</definedName>
    <definedName name="_80" localSheetId="8">[7]LIS183!#REF!</definedName>
    <definedName name="_80" localSheetId="18">[7]LIS183!#REF!</definedName>
    <definedName name="_80">[7]LIS183!#REF!</definedName>
    <definedName name="_81" localSheetId="11">[7]LIS183!#REF!</definedName>
    <definedName name="_81" localSheetId="12">[7]LIS183!#REF!</definedName>
    <definedName name="_81" localSheetId="17">[8]LIS183!#REF!</definedName>
    <definedName name="_81" localSheetId="19">[9]LIS183!#REF!</definedName>
    <definedName name="_81" localSheetId="20">[8]LIS183!#REF!</definedName>
    <definedName name="_81" localSheetId="21">[9]LIS183!#REF!</definedName>
    <definedName name="_81" localSheetId="22">[9]LIS183!#REF!</definedName>
    <definedName name="_81" localSheetId="7">[7]LIS183!#REF!</definedName>
    <definedName name="_81" localSheetId="6">[7]LIS183!#REF!</definedName>
    <definedName name="_81" localSheetId="8">[7]LIS183!#REF!</definedName>
    <definedName name="_81" localSheetId="18">[7]LIS183!#REF!</definedName>
    <definedName name="_81">[7]LIS183!#REF!</definedName>
    <definedName name="_82" localSheetId="11">[7]LIS183!#REF!</definedName>
    <definedName name="_82" localSheetId="12">[7]LIS183!#REF!</definedName>
    <definedName name="_82" localSheetId="17">[8]LIS183!#REF!</definedName>
    <definedName name="_82" localSheetId="19">[9]LIS183!#REF!</definedName>
    <definedName name="_82" localSheetId="20">[8]LIS183!#REF!</definedName>
    <definedName name="_82" localSheetId="21">[9]LIS183!#REF!</definedName>
    <definedName name="_82" localSheetId="22">[9]LIS183!#REF!</definedName>
    <definedName name="_82" localSheetId="7">[7]LIS183!#REF!</definedName>
    <definedName name="_82" localSheetId="6">[7]LIS183!#REF!</definedName>
    <definedName name="_82" localSheetId="8">[7]LIS183!#REF!</definedName>
    <definedName name="_82" localSheetId="18">[7]LIS183!#REF!</definedName>
    <definedName name="_82">[7]LIS183!#REF!</definedName>
    <definedName name="_83" localSheetId="11">[7]LIS183!#REF!</definedName>
    <definedName name="_83" localSheetId="12">[7]LIS183!#REF!</definedName>
    <definedName name="_83" localSheetId="17">[8]LIS183!#REF!</definedName>
    <definedName name="_83" localSheetId="19">[9]LIS183!#REF!</definedName>
    <definedName name="_83" localSheetId="20">[8]LIS183!#REF!</definedName>
    <definedName name="_83" localSheetId="21">[9]LIS183!#REF!</definedName>
    <definedName name="_83" localSheetId="22">[9]LIS183!#REF!</definedName>
    <definedName name="_83" localSheetId="7">[7]LIS183!#REF!</definedName>
    <definedName name="_83" localSheetId="6">[7]LIS183!#REF!</definedName>
    <definedName name="_83" localSheetId="8">[7]LIS183!#REF!</definedName>
    <definedName name="_83" localSheetId="18">[7]LIS183!#REF!</definedName>
    <definedName name="_83">[7]LIS183!#REF!</definedName>
    <definedName name="_84" localSheetId="11">[7]LIS183!#REF!</definedName>
    <definedName name="_84" localSheetId="12">[7]LIS183!#REF!</definedName>
    <definedName name="_84" localSheetId="17">[8]LIS183!#REF!</definedName>
    <definedName name="_84" localSheetId="19">[9]LIS183!#REF!</definedName>
    <definedName name="_84" localSheetId="20">[8]LIS183!#REF!</definedName>
    <definedName name="_84" localSheetId="21">[9]LIS183!#REF!</definedName>
    <definedName name="_84" localSheetId="22">[9]LIS183!#REF!</definedName>
    <definedName name="_84" localSheetId="7">[7]LIS183!#REF!</definedName>
    <definedName name="_84" localSheetId="6">[7]LIS183!#REF!</definedName>
    <definedName name="_84" localSheetId="8">[7]LIS183!#REF!</definedName>
    <definedName name="_84" localSheetId="18">[7]LIS183!#REF!</definedName>
    <definedName name="_84">[7]LIS183!#REF!</definedName>
    <definedName name="_85" localSheetId="11">[7]LIS183!#REF!</definedName>
    <definedName name="_85" localSheetId="12">[7]LIS183!#REF!</definedName>
    <definedName name="_85" localSheetId="17">[8]LIS183!#REF!</definedName>
    <definedName name="_85" localSheetId="19">[9]LIS183!#REF!</definedName>
    <definedName name="_85" localSheetId="20">[8]LIS183!#REF!</definedName>
    <definedName name="_85" localSheetId="21">[9]LIS183!#REF!</definedName>
    <definedName name="_85" localSheetId="22">[9]LIS183!#REF!</definedName>
    <definedName name="_85" localSheetId="7">[7]LIS183!#REF!</definedName>
    <definedName name="_85" localSheetId="6">[7]LIS183!#REF!</definedName>
    <definedName name="_85" localSheetId="8">[7]LIS183!#REF!</definedName>
    <definedName name="_85" localSheetId="18">[7]LIS183!#REF!</definedName>
    <definedName name="_85">[7]LIS183!#REF!</definedName>
    <definedName name="_86" localSheetId="11">[7]LIS183!#REF!</definedName>
    <definedName name="_86" localSheetId="12">[7]LIS183!#REF!</definedName>
    <definedName name="_86" localSheetId="17">[8]LIS183!#REF!</definedName>
    <definedName name="_86" localSheetId="19">[9]LIS183!#REF!</definedName>
    <definedName name="_86" localSheetId="20">[8]LIS183!#REF!</definedName>
    <definedName name="_86" localSheetId="21">[9]LIS183!#REF!</definedName>
    <definedName name="_86" localSheetId="22">[9]LIS183!#REF!</definedName>
    <definedName name="_86" localSheetId="7">[7]LIS183!#REF!</definedName>
    <definedName name="_86" localSheetId="6">[7]LIS183!#REF!</definedName>
    <definedName name="_86" localSheetId="8">[7]LIS183!#REF!</definedName>
    <definedName name="_86" localSheetId="18">[7]LIS183!#REF!</definedName>
    <definedName name="_86">[7]LIS183!#REF!</definedName>
    <definedName name="_87" localSheetId="11">[7]LIS183!#REF!</definedName>
    <definedName name="_87" localSheetId="12">[7]LIS183!#REF!</definedName>
    <definedName name="_87" localSheetId="17">[8]LIS183!#REF!</definedName>
    <definedName name="_87" localSheetId="19">[9]LIS183!#REF!</definedName>
    <definedName name="_87" localSheetId="20">[8]LIS183!#REF!</definedName>
    <definedName name="_87" localSheetId="21">[9]LIS183!#REF!</definedName>
    <definedName name="_87" localSheetId="22">[9]LIS183!#REF!</definedName>
    <definedName name="_87" localSheetId="7">[7]LIS183!#REF!</definedName>
    <definedName name="_87" localSheetId="6">[7]LIS183!#REF!</definedName>
    <definedName name="_87" localSheetId="8">[7]LIS183!#REF!</definedName>
    <definedName name="_87" localSheetId="18">[7]LIS183!#REF!</definedName>
    <definedName name="_87">[7]LIS183!#REF!</definedName>
    <definedName name="_88" localSheetId="11">[7]LIS183!#REF!</definedName>
    <definedName name="_88" localSheetId="12">[7]LIS183!#REF!</definedName>
    <definedName name="_88" localSheetId="17">[8]LIS183!#REF!</definedName>
    <definedName name="_88" localSheetId="19">[9]LIS183!#REF!</definedName>
    <definedName name="_88" localSheetId="20">[8]LIS183!#REF!</definedName>
    <definedName name="_88" localSheetId="21">[9]LIS183!#REF!</definedName>
    <definedName name="_88" localSheetId="22">[9]LIS183!#REF!</definedName>
    <definedName name="_88" localSheetId="7">[7]LIS183!#REF!</definedName>
    <definedName name="_88" localSheetId="6">[7]LIS183!#REF!</definedName>
    <definedName name="_88" localSheetId="8">[7]LIS183!#REF!</definedName>
    <definedName name="_88" localSheetId="18">[7]LIS183!#REF!</definedName>
    <definedName name="_88">[7]LIS183!#REF!</definedName>
    <definedName name="_89" localSheetId="11">[7]LIS183!#REF!</definedName>
    <definedName name="_89" localSheetId="12">[7]LIS183!#REF!</definedName>
    <definedName name="_89" localSheetId="17">[8]LIS183!#REF!</definedName>
    <definedName name="_89" localSheetId="19">[9]LIS183!#REF!</definedName>
    <definedName name="_89" localSheetId="20">[8]LIS183!#REF!</definedName>
    <definedName name="_89" localSheetId="21">[9]LIS183!#REF!</definedName>
    <definedName name="_89" localSheetId="22">[9]LIS183!#REF!</definedName>
    <definedName name="_89" localSheetId="7">[7]LIS183!#REF!</definedName>
    <definedName name="_89" localSheetId="6">[7]LIS183!#REF!</definedName>
    <definedName name="_89" localSheetId="8">[7]LIS183!#REF!</definedName>
    <definedName name="_89" localSheetId="18">[7]LIS183!#REF!</definedName>
    <definedName name="_89">[7]LIS183!#REF!</definedName>
    <definedName name="_9" localSheetId="11">[7]LIS183!#REF!</definedName>
    <definedName name="_9" localSheetId="12">[7]LIS183!#REF!</definedName>
    <definedName name="_9" localSheetId="17">[8]LIS183!#REF!</definedName>
    <definedName name="_9" localSheetId="19">[9]LIS183!#REF!</definedName>
    <definedName name="_9" localSheetId="20">[8]LIS183!#REF!</definedName>
    <definedName name="_9" localSheetId="21">[9]LIS183!#REF!</definedName>
    <definedName name="_9" localSheetId="22">[9]LIS183!#REF!</definedName>
    <definedName name="_9" localSheetId="7">[7]LIS183!#REF!</definedName>
    <definedName name="_9" localSheetId="6">[7]LIS183!#REF!</definedName>
    <definedName name="_9" localSheetId="8">[7]LIS183!#REF!</definedName>
    <definedName name="_9" localSheetId="18">[7]LIS183!#REF!</definedName>
    <definedName name="_9">[7]LIS183!#REF!</definedName>
    <definedName name="_90" localSheetId="11">[7]LIS183!#REF!</definedName>
    <definedName name="_90" localSheetId="12">[7]LIS183!#REF!</definedName>
    <definedName name="_90" localSheetId="17">[8]LIS183!#REF!</definedName>
    <definedName name="_90" localSheetId="19">[9]LIS183!#REF!</definedName>
    <definedName name="_90" localSheetId="20">[8]LIS183!#REF!</definedName>
    <definedName name="_90" localSheetId="21">[9]LIS183!#REF!</definedName>
    <definedName name="_90" localSheetId="22">[9]LIS183!#REF!</definedName>
    <definedName name="_90" localSheetId="7">[7]LIS183!#REF!</definedName>
    <definedName name="_90" localSheetId="6">[7]LIS183!#REF!</definedName>
    <definedName name="_90" localSheetId="8">[7]LIS183!#REF!</definedName>
    <definedName name="_90" localSheetId="18">[7]LIS183!#REF!</definedName>
    <definedName name="_90">[7]LIS183!#REF!</definedName>
    <definedName name="_91" localSheetId="11">[7]LIS183!#REF!</definedName>
    <definedName name="_91" localSheetId="12">[7]LIS183!#REF!</definedName>
    <definedName name="_91" localSheetId="17">[8]LIS183!#REF!</definedName>
    <definedName name="_91" localSheetId="19">[9]LIS183!#REF!</definedName>
    <definedName name="_91" localSheetId="20">[8]LIS183!#REF!</definedName>
    <definedName name="_91" localSheetId="21">[9]LIS183!#REF!</definedName>
    <definedName name="_91" localSheetId="22">[9]LIS183!#REF!</definedName>
    <definedName name="_91" localSheetId="7">[7]LIS183!#REF!</definedName>
    <definedName name="_91" localSheetId="6">[7]LIS183!#REF!</definedName>
    <definedName name="_91" localSheetId="8">[7]LIS183!#REF!</definedName>
    <definedName name="_91" localSheetId="18">[7]LIS183!#REF!</definedName>
    <definedName name="_91">[7]LIS183!#REF!</definedName>
    <definedName name="_92" localSheetId="11">[7]LIS183!#REF!</definedName>
    <definedName name="_92" localSheetId="12">[7]LIS183!#REF!</definedName>
    <definedName name="_92" localSheetId="17">[8]LIS183!#REF!</definedName>
    <definedName name="_92" localSheetId="19">[9]LIS183!#REF!</definedName>
    <definedName name="_92" localSheetId="20">[8]LIS183!#REF!</definedName>
    <definedName name="_92" localSheetId="21">[9]LIS183!#REF!</definedName>
    <definedName name="_92" localSheetId="22">[9]LIS183!#REF!</definedName>
    <definedName name="_92" localSheetId="7">[7]LIS183!#REF!</definedName>
    <definedName name="_92" localSheetId="6">[7]LIS183!#REF!</definedName>
    <definedName name="_92" localSheetId="8">[7]LIS183!#REF!</definedName>
    <definedName name="_92" localSheetId="18">[7]LIS183!#REF!</definedName>
    <definedName name="_92">[7]LIS183!#REF!</definedName>
    <definedName name="_93" localSheetId="11">[7]LIS183!#REF!</definedName>
    <definedName name="_93" localSheetId="12">[7]LIS183!#REF!</definedName>
    <definedName name="_93" localSheetId="17">[8]LIS183!#REF!</definedName>
    <definedName name="_93" localSheetId="19">[9]LIS183!#REF!</definedName>
    <definedName name="_93" localSheetId="20">[8]LIS183!#REF!</definedName>
    <definedName name="_93" localSheetId="21">[9]LIS183!#REF!</definedName>
    <definedName name="_93" localSheetId="22">[9]LIS183!#REF!</definedName>
    <definedName name="_93" localSheetId="7">[7]LIS183!#REF!</definedName>
    <definedName name="_93" localSheetId="6">[7]LIS183!#REF!</definedName>
    <definedName name="_93" localSheetId="8">[7]LIS183!#REF!</definedName>
    <definedName name="_93" localSheetId="18">[7]LIS183!#REF!</definedName>
    <definedName name="_93">[7]LIS183!#REF!</definedName>
    <definedName name="_94" localSheetId="11">[7]LIS183!#REF!</definedName>
    <definedName name="_94" localSheetId="12">[7]LIS183!#REF!</definedName>
    <definedName name="_94" localSheetId="17">[8]LIS183!#REF!</definedName>
    <definedName name="_94" localSheetId="19">[9]LIS183!#REF!</definedName>
    <definedName name="_94" localSheetId="20">[8]LIS183!#REF!</definedName>
    <definedName name="_94" localSheetId="21">[9]LIS183!#REF!</definedName>
    <definedName name="_94" localSheetId="22">[9]LIS183!#REF!</definedName>
    <definedName name="_94" localSheetId="7">[7]LIS183!#REF!</definedName>
    <definedName name="_94" localSheetId="6">[7]LIS183!#REF!</definedName>
    <definedName name="_94" localSheetId="8">[7]LIS183!#REF!</definedName>
    <definedName name="_94" localSheetId="18">[7]LIS183!#REF!</definedName>
    <definedName name="_94">[7]LIS183!#REF!</definedName>
    <definedName name="_95" localSheetId="11">[7]LIS183!#REF!</definedName>
    <definedName name="_95" localSheetId="12">[7]LIS183!#REF!</definedName>
    <definedName name="_95" localSheetId="17">[8]LIS183!#REF!</definedName>
    <definedName name="_95" localSheetId="19">[9]LIS183!#REF!</definedName>
    <definedName name="_95" localSheetId="20">[8]LIS183!#REF!</definedName>
    <definedName name="_95" localSheetId="21">[9]LIS183!#REF!</definedName>
    <definedName name="_95" localSheetId="22">[9]LIS183!#REF!</definedName>
    <definedName name="_95" localSheetId="7">[7]LIS183!#REF!</definedName>
    <definedName name="_95" localSheetId="6">[7]LIS183!#REF!</definedName>
    <definedName name="_95" localSheetId="8">[7]LIS183!#REF!</definedName>
    <definedName name="_95" localSheetId="18">[7]LIS183!#REF!</definedName>
    <definedName name="_95">[7]LIS183!#REF!</definedName>
    <definedName name="_96" localSheetId="11">[7]LIS183!#REF!</definedName>
    <definedName name="_96" localSheetId="12">[7]LIS183!#REF!</definedName>
    <definedName name="_96" localSheetId="17">[8]LIS183!#REF!</definedName>
    <definedName name="_96" localSheetId="19">[9]LIS183!#REF!</definedName>
    <definedName name="_96" localSheetId="20">[8]LIS183!#REF!</definedName>
    <definedName name="_96" localSheetId="21">[9]LIS183!#REF!</definedName>
    <definedName name="_96" localSheetId="22">[9]LIS183!#REF!</definedName>
    <definedName name="_96" localSheetId="7">[7]LIS183!#REF!</definedName>
    <definedName name="_96" localSheetId="6">[7]LIS183!#REF!</definedName>
    <definedName name="_96" localSheetId="8">[7]LIS183!#REF!</definedName>
    <definedName name="_96" localSheetId="18">[7]LIS183!#REF!</definedName>
    <definedName name="_96">[7]LIS183!#REF!</definedName>
    <definedName name="_97" localSheetId="11">[7]LIS183!#REF!</definedName>
    <definedName name="_97" localSheetId="12">[7]LIS183!#REF!</definedName>
    <definedName name="_97" localSheetId="17">[8]LIS183!#REF!</definedName>
    <definedName name="_97" localSheetId="19">[9]LIS183!#REF!</definedName>
    <definedName name="_97" localSheetId="20">[8]LIS183!#REF!</definedName>
    <definedName name="_97" localSheetId="21">[9]LIS183!#REF!</definedName>
    <definedName name="_97" localSheetId="22">[9]LIS183!#REF!</definedName>
    <definedName name="_97" localSheetId="7">[7]LIS183!#REF!</definedName>
    <definedName name="_97" localSheetId="6">[7]LIS183!#REF!</definedName>
    <definedName name="_97" localSheetId="8">[7]LIS183!#REF!</definedName>
    <definedName name="_97" localSheetId="18">[7]LIS183!#REF!</definedName>
    <definedName name="_97">[7]LIS183!#REF!</definedName>
    <definedName name="_98" localSheetId="11">[7]LIS183!#REF!</definedName>
    <definedName name="_98" localSheetId="12">[7]LIS183!#REF!</definedName>
    <definedName name="_98" localSheetId="17">[8]LIS183!#REF!</definedName>
    <definedName name="_98" localSheetId="19">[9]LIS183!#REF!</definedName>
    <definedName name="_98" localSheetId="20">[8]LIS183!#REF!</definedName>
    <definedName name="_98" localSheetId="21">[9]LIS183!#REF!</definedName>
    <definedName name="_98" localSheetId="22">[9]LIS183!#REF!</definedName>
    <definedName name="_98" localSheetId="7">[7]LIS183!#REF!</definedName>
    <definedName name="_98" localSheetId="6">[7]LIS183!#REF!</definedName>
    <definedName name="_98" localSheetId="8">[7]LIS183!#REF!</definedName>
    <definedName name="_98" localSheetId="18">[7]LIS183!#REF!</definedName>
    <definedName name="_98">[7]LIS183!#REF!</definedName>
    <definedName name="_99" localSheetId="11">[7]LIS183!#REF!</definedName>
    <definedName name="_99" localSheetId="12">[7]LIS183!#REF!</definedName>
    <definedName name="_99" localSheetId="17">[8]LIS183!#REF!</definedName>
    <definedName name="_99" localSheetId="19">[9]LIS183!#REF!</definedName>
    <definedName name="_99" localSheetId="20">[8]LIS183!#REF!</definedName>
    <definedName name="_99" localSheetId="21">[9]LIS183!#REF!</definedName>
    <definedName name="_99" localSheetId="22">[9]LIS183!#REF!</definedName>
    <definedName name="_99" localSheetId="7">[7]LIS183!#REF!</definedName>
    <definedName name="_99" localSheetId="6">[7]LIS183!#REF!</definedName>
    <definedName name="_99" localSheetId="8">[7]LIS183!#REF!</definedName>
    <definedName name="_99" localSheetId="18">[7]LIS183!#REF!</definedName>
    <definedName name="_99">[7]LIS183!#REF!</definedName>
    <definedName name="_CAU103" localSheetId="15">[4]Hoja1!$A$1:$C$10607</definedName>
    <definedName name="_CAU103" localSheetId="17">[10]Hoja1!$A$1:$C$10607</definedName>
    <definedName name="_CAU103" localSheetId="19">[10]Hoja1!$A$1:$C$10607</definedName>
    <definedName name="_CAU103" localSheetId="20">[10]Hoja1!$A$1:$C$10607</definedName>
    <definedName name="_CAU103" localSheetId="21">[10]Hoja1!$A$1:$C$10607</definedName>
    <definedName name="_CAU103" localSheetId="22">[10]Hoja1!$A$1:$C$10607</definedName>
    <definedName name="_CAU103" localSheetId="4">[11]Hoja1!$A$1:$C$10607</definedName>
    <definedName name="_CAU103" localSheetId="18">[5]Hoja1!$A$1:$C$10607</definedName>
    <definedName name="_CAU103">[4]Hoja1!$A$1:$C$10607</definedName>
    <definedName name="_xlnm._FilterDatabase" localSheetId="1" hidden="1">'1. Población_Afiliada_Regimen'!$C$3:$M$138</definedName>
    <definedName name="_xlnm._FilterDatabase" localSheetId="11" hidden="1">'10. Tendencia_por mes_ RC'!$DH$2:$DK$141</definedName>
    <definedName name="_xlnm._FilterDatabase" localSheetId="12" hidden="1">'11. Tendencia_por mes_REX'!$CJ$2:$CM$141</definedName>
    <definedName name="_xlnm._FilterDatabase" localSheetId="15" hidden="1">'12. Afiliados_Nivel_Sexo_Zona'!$BM$7:$BQ$132</definedName>
    <definedName name="_xlnm._FilterDatabase" localSheetId="17" hidden="1">'13. Afiliados_Grupo_edad_RS'!$C$1:$N$139</definedName>
    <definedName name="_xlnm._FilterDatabase" localSheetId="19" hidden="1">'13A. RS_Curso_Vida'!$C$1:$N$139</definedName>
    <definedName name="_xlnm._FilterDatabase" localSheetId="20" hidden="1">'14. Afiliados_Grupo_edad_RC'!$C$1:$N$139</definedName>
    <definedName name="_xlnm._FilterDatabase" localSheetId="21" hidden="1">'14A. RC_Curso_Vida'!$C$1:$N$139</definedName>
    <definedName name="_xlnm._FilterDatabase" localSheetId="22" hidden="1">'14A. REx_Curso_Vida'!$C$1:$N$139</definedName>
    <definedName name="_xlnm._FilterDatabase" localSheetId="3" hidden="1">'3. Gráficos_%Tendencia_Subreg'!#REF!</definedName>
    <definedName name="_xlnm._FilterDatabase" localSheetId="7" hidden="1">'3C. Afiliados_ Suspendidos_RC'!$AH$4:$AP$4</definedName>
    <definedName name="_xlnm._FilterDatabase" localSheetId="5" hidden="1">'5.Gráfico_Afiliados_EPS_Régimen'!$A$23:$D$23</definedName>
    <definedName name="_xlnm._FilterDatabase" localSheetId="6" hidden="1">'6. Gráficos_Tendencia_EPS'!$A$28:$D$28</definedName>
    <definedName name="_xlnm._FilterDatabase" localSheetId="8" hidden="1">'7. Afiliados_ EPS_Mpio_RS'!$X$5:$AW$851</definedName>
    <definedName name="_xlnm._FilterDatabase" localSheetId="9" hidden="1">'8. Afiliados_EPS_Mpio_RC '!$W$4:$AU$929</definedName>
    <definedName name="_xlnm._FilterDatabase" localSheetId="10" hidden="1">'9. Tendencia_por mes_RS'!$ER$2:$EU$138</definedName>
    <definedName name="_xlnm._FilterDatabase" localSheetId="25" hidden="1">'A. Codigos_Municipio'!$B$1:$J$126</definedName>
    <definedName name="_xlnm._FilterDatabase" localSheetId="14" hidden="1">'DATOS TD'!$A$1:$AG$3065</definedName>
    <definedName name="A" localSheetId="11">[7]LIS183!#REF!</definedName>
    <definedName name="A" localSheetId="12">[7]LIS183!#REF!</definedName>
    <definedName name="A" localSheetId="19">[7]LIS183!#REF!</definedName>
    <definedName name="A" localSheetId="20">[7]LIS183!#REF!</definedName>
    <definedName name="A" localSheetId="21">[7]LIS183!#REF!</definedName>
    <definedName name="A" localSheetId="22">[7]LIS183!#REF!</definedName>
    <definedName name="A" localSheetId="3">[7]LIS183!#REF!</definedName>
    <definedName name="A" localSheetId="7">[7]LIS183!#REF!</definedName>
    <definedName name="A" localSheetId="4">[7]LIS183!#REF!</definedName>
    <definedName name="A" localSheetId="6">[7]LIS183!#REF!</definedName>
    <definedName name="A" localSheetId="8">[7]LIS183!#REF!</definedName>
    <definedName name="A" localSheetId="18">[7]LIS183!#REF!</definedName>
    <definedName name="A">[7]LIS183!#REF!</definedName>
    <definedName name="A_impresión_IM" localSheetId="11">#REF!</definedName>
    <definedName name="A_impresión_IM" localSheetId="12">#REF!</definedName>
    <definedName name="A_impresión_IM" localSheetId="19">#REF!</definedName>
    <definedName name="A_impresión_IM" localSheetId="20">#REF!</definedName>
    <definedName name="A_impresión_IM" localSheetId="21">#REF!</definedName>
    <definedName name="A_impresión_IM" localSheetId="22">#REF!</definedName>
    <definedName name="A_impresión_IM" localSheetId="3">#REF!</definedName>
    <definedName name="A_impresión_IM" localSheetId="7">#REF!</definedName>
    <definedName name="A_impresión_IM" localSheetId="4">#REF!</definedName>
    <definedName name="A_impresión_IM" localSheetId="6">#REF!</definedName>
    <definedName name="A_impresión_IM" localSheetId="8">#REF!</definedName>
    <definedName name="A_impresión_IM" localSheetId="18">#REF!</definedName>
    <definedName name="A_impresión_IM">#REF!</definedName>
    <definedName name="APIA">[12]Hoja1!$A$8:$B$8</definedName>
    <definedName name="_xlnm.Print_Area" localSheetId="1">'1. Población_Afiliada_Regimen'!$A$1:$M$143</definedName>
    <definedName name="_xlnm.Print_Area" localSheetId="13">'12. Tendencia_Valores_Años'!$A$1:$P$53</definedName>
    <definedName name="_xlnm.Print_Area" localSheetId="2">'2. Gráficos_Cobertura_Dpto'!$A$1:$L$44</definedName>
    <definedName name="asdewq" localSheetId="11">#REF!</definedName>
    <definedName name="asdewq" localSheetId="12">#REF!</definedName>
    <definedName name="asdewq" localSheetId="15">#REF!</definedName>
    <definedName name="asdewq" localSheetId="17">#REF!</definedName>
    <definedName name="asdewq" localSheetId="19">#REF!</definedName>
    <definedName name="asdewq" localSheetId="20">#REF!</definedName>
    <definedName name="asdewq" localSheetId="21">#REF!</definedName>
    <definedName name="asdewq" localSheetId="22">#REF!</definedName>
    <definedName name="asdewq" localSheetId="3">#REF!</definedName>
    <definedName name="asdewq" localSheetId="7">#REF!</definedName>
    <definedName name="asdewq" localSheetId="4">#REF!</definedName>
    <definedName name="asdewq" localSheetId="6">#REF!</definedName>
    <definedName name="asdewq" localSheetId="8">#REF!</definedName>
    <definedName name="asdewq" localSheetId="18">#REF!</definedName>
    <definedName name="asdewq">#REF!</definedName>
    <definedName name="_xlnm.Database" localSheetId="11">#REF!</definedName>
    <definedName name="_xlnm.Database" localSheetId="12">#REF!</definedName>
    <definedName name="_xlnm.Database" localSheetId="15">#REF!</definedName>
    <definedName name="_xlnm.Database" localSheetId="17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3">#REF!</definedName>
    <definedName name="_xlnm.Database" localSheetId="7">#REF!</definedName>
    <definedName name="_xlnm.Database" localSheetId="4">#REF!</definedName>
    <definedName name="_xlnm.Database" localSheetId="6">#REF!</definedName>
    <definedName name="_xlnm.Database" localSheetId="8">#REF!</definedName>
    <definedName name="_xlnm.Database" localSheetId="18">#REF!</definedName>
    <definedName name="_xlnm.Database">#REF!</definedName>
    <definedName name="bASEDEDATOS1" localSheetId="11">#REF!</definedName>
    <definedName name="bASEDEDATOS1" localSheetId="12">#REF!</definedName>
    <definedName name="bASEDEDATOS1" localSheetId="19">#REF!</definedName>
    <definedName name="bASEDEDATOS1" localSheetId="20">#REF!</definedName>
    <definedName name="bASEDEDATOS1" localSheetId="21">#REF!</definedName>
    <definedName name="bASEDEDATOS1" localSheetId="22">#REF!</definedName>
    <definedName name="bASEDEDATOS1" localSheetId="3">#REF!</definedName>
    <definedName name="bASEDEDATOS1" localSheetId="7">#REF!</definedName>
    <definedName name="bASEDEDATOS1" localSheetId="4">#REF!</definedName>
    <definedName name="bASEDEDATOS1" localSheetId="6">#REF!</definedName>
    <definedName name="bASEDEDATOS1" localSheetId="8">#REF!</definedName>
    <definedName name="bASEDEDATOS1" localSheetId="18">#REF!</definedName>
    <definedName name="bASEDEDATOS1">#REF!</definedName>
    <definedName name="BELEN_DE_UMBRIA">[12]Hoja1!$A$12:$B$12</definedName>
    <definedName name="BUCARAMANGA">[12]Hoja1!$A$22:$B$22</definedName>
    <definedName name="BVFD" localSheetId="11">#REF!</definedName>
    <definedName name="BVFD" localSheetId="12">#REF!</definedName>
    <definedName name="BVFD" localSheetId="19">#REF!</definedName>
    <definedName name="BVFD" localSheetId="20">#REF!</definedName>
    <definedName name="BVFD" localSheetId="21">#REF!</definedName>
    <definedName name="BVFD" localSheetId="22">#REF!</definedName>
    <definedName name="BVFD" localSheetId="3">#REF!</definedName>
    <definedName name="BVFD" localSheetId="7">#REF!</definedName>
    <definedName name="BVFD" localSheetId="4">#REF!</definedName>
    <definedName name="BVFD" localSheetId="6">#REF!</definedName>
    <definedName name="BVFD" localSheetId="8">#REF!</definedName>
    <definedName name="BVFD" localSheetId="18">#REF!</definedName>
    <definedName name="BVFD">#REF!</definedName>
    <definedName name="bvg" localSheetId="11">#REF!</definedName>
    <definedName name="bvg" localSheetId="12">#REF!</definedName>
    <definedName name="bvg" localSheetId="15">#REF!</definedName>
    <definedName name="bvg" localSheetId="17">#REF!</definedName>
    <definedName name="bvg" localSheetId="19">#REF!</definedName>
    <definedName name="bvg" localSheetId="20">#REF!</definedName>
    <definedName name="bvg" localSheetId="21">#REF!</definedName>
    <definedName name="bvg" localSheetId="22">#REF!</definedName>
    <definedName name="bvg" localSheetId="3">#REF!</definedName>
    <definedName name="bvg" localSheetId="7">#REF!</definedName>
    <definedName name="bvg" localSheetId="4">#REF!</definedName>
    <definedName name="bvg" localSheetId="6">#REF!</definedName>
    <definedName name="bvg" localSheetId="8">#REF!</definedName>
    <definedName name="bvg" localSheetId="18">#REF!</definedName>
    <definedName name="bvg">#REF!</definedName>
    <definedName name="CARMEN_DE_APICALA">[12]Hoja1!$A$3:$B$3</definedName>
    <definedName name="CAU" localSheetId="11">#REF!</definedName>
    <definedName name="CAU" localSheetId="12">#REF!</definedName>
    <definedName name="CAU" localSheetId="15">#REF!</definedName>
    <definedName name="CAU" localSheetId="17">#REF!</definedName>
    <definedName name="CAU" localSheetId="19">#REF!</definedName>
    <definedName name="CAU" localSheetId="20">#REF!</definedName>
    <definedName name="CAU" localSheetId="21">#REF!</definedName>
    <definedName name="CAU" localSheetId="22">#REF!</definedName>
    <definedName name="CAU" localSheetId="3">#REF!</definedName>
    <definedName name="CAU" localSheetId="7">#REF!</definedName>
    <definedName name="CAU" localSheetId="4">#REF!</definedName>
    <definedName name="CAU" localSheetId="6">#REF!</definedName>
    <definedName name="CAU" localSheetId="8">#REF!</definedName>
    <definedName name="CAU" localSheetId="18">#REF!</definedName>
    <definedName name="CAU">#REF!</definedName>
    <definedName name="CENSO1964" localSheetId="11">#REF!</definedName>
    <definedName name="CENSO1964" localSheetId="12">#REF!</definedName>
    <definedName name="CENSO1964" localSheetId="19">#REF!</definedName>
    <definedName name="CENSO1964" localSheetId="20">#REF!</definedName>
    <definedName name="CENSO1964" localSheetId="21">#REF!</definedName>
    <definedName name="CENSO1964" localSheetId="22">#REF!</definedName>
    <definedName name="CENSO1964" localSheetId="3">#REF!</definedName>
    <definedName name="CENSO1964" localSheetId="7">#REF!</definedName>
    <definedName name="CENSO1964" localSheetId="4">#REF!</definedName>
    <definedName name="CENSO1964" localSheetId="6">#REF!</definedName>
    <definedName name="CENSO1964" localSheetId="8">#REF!</definedName>
    <definedName name="CENSO1964" localSheetId="18">#REF!</definedName>
    <definedName name="CENSO1964">#REF!</definedName>
    <definedName name="CENSO1973" localSheetId="11">#REF!</definedName>
    <definedName name="CENSO1973" localSheetId="12">#REF!</definedName>
    <definedName name="CENSO1973" localSheetId="19">#REF!</definedName>
    <definedName name="CENSO1973" localSheetId="20">#REF!</definedName>
    <definedName name="CENSO1973" localSheetId="21">#REF!</definedName>
    <definedName name="CENSO1973" localSheetId="22">#REF!</definedName>
    <definedName name="CENSO1973" localSheetId="3">#REF!</definedName>
    <definedName name="CENSO1973" localSheetId="7">#REF!</definedName>
    <definedName name="CENSO1973" localSheetId="4">#REF!</definedName>
    <definedName name="CENSO1973" localSheetId="6">#REF!</definedName>
    <definedName name="CENSO1973" localSheetId="8">#REF!</definedName>
    <definedName name="CENSO1973" localSheetId="18">#REF!</definedName>
    <definedName name="CENSO1973">#REF!</definedName>
    <definedName name="CENSO1985" localSheetId="11">#REF!</definedName>
    <definedName name="CENSO1985" localSheetId="12">#REF!</definedName>
    <definedName name="CENSO1985" localSheetId="19">#REF!</definedName>
    <definedName name="CENSO1985" localSheetId="20">#REF!</definedName>
    <definedName name="CENSO1985" localSheetId="21">#REF!</definedName>
    <definedName name="CENSO1985" localSheetId="22">#REF!</definedName>
    <definedName name="CENSO1985" localSheetId="3">#REF!</definedName>
    <definedName name="CENSO1985" localSheetId="7">#REF!</definedName>
    <definedName name="CENSO1985" localSheetId="6">#REF!</definedName>
    <definedName name="CENSO1985" localSheetId="8">#REF!</definedName>
    <definedName name="CENSO1985" localSheetId="18">#REF!</definedName>
    <definedName name="CENSO1985">#REF!</definedName>
    <definedName name="cffbhf" localSheetId="11">#REF!</definedName>
    <definedName name="cffbhf" localSheetId="12">#REF!</definedName>
    <definedName name="cffbhf" localSheetId="15">#REF!</definedName>
    <definedName name="cffbhf" localSheetId="17">#REF!</definedName>
    <definedName name="cffbhf" localSheetId="19">#REF!</definedName>
    <definedName name="cffbhf" localSheetId="20">#REF!</definedName>
    <definedName name="cffbhf" localSheetId="21">#REF!</definedName>
    <definedName name="cffbhf" localSheetId="22">#REF!</definedName>
    <definedName name="cffbhf" localSheetId="3">#REF!</definedName>
    <definedName name="cffbhf" localSheetId="7">#REF!</definedName>
    <definedName name="cffbhf" localSheetId="6">#REF!</definedName>
    <definedName name="cffbhf" localSheetId="8">#REF!</definedName>
    <definedName name="cffbhf" localSheetId="18">#REF!</definedName>
    <definedName name="cffbhf">#REF!</definedName>
    <definedName name="COBER" localSheetId="11">[7]LIS183!#REF!</definedName>
    <definedName name="COBER" localSheetId="12">[7]LIS183!#REF!</definedName>
    <definedName name="COBER" localSheetId="19">[7]LIS183!#REF!</definedName>
    <definedName name="COBER" localSheetId="20">[7]LIS183!#REF!</definedName>
    <definedName name="COBER" localSheetId="21">[7]LIS183!#REF!</definedName>
    <definedName name="COBER" localSheetId="22">[7]LIS183!#REF!</definedName>
    <definedName name="COBER" localSheetId="3">[7]LIS183!#REF!</definedName>
    <definedName name="COBER" localSheetId="7">[7]LIS183!#REF!</definedName>
    <definedName name="COBER" localSheetId="4">[7]LIS183!#REF!</definedName>
    <definedName name="COBER" localSheetId="6">[7]LIS183!#REF!</definedName>
    <definedName name="COBER" localSheetId="8">[7]LIS183!#REF!</definedName>
    <definedName name="COBER" localSheetId="18">[7]LIS183!#REF!</definedName>
    <definedName name="COBER">[7]LIS183!#REF!</definedName>
    <definedName name="CODIGO_DIVIPOLA" localSheetId="1">#REF!</definedName>
    <definedName name="CODIGO_DIVIPOLA" localSheetId="11">#REF!</definedName>
    <definedName name="CODIGO_DIVIPOLA" localSheetId="12">#REF!</definedName>
    <definedName name="CODIGO_DIVIPOLA" localSheetId="15">#REF!</definedName>
    <definedName name="CODIGO_DIVIPOLA" localSheetId="13">#REF!</definedName>
    <definedName name="CODIGO_DIVIPOLA" localSheetId="17">#REF!</definedName>
    <definedName name="CODIGO_DIVIPOLA" localSheetId="19">#REF!</definedName>
    <definedName name="CODIGO_DIVIPOLA" localSheetId="20">#REF!</definedName>
    <definedName name="CODIGO_DIVIPOLA" localSheetId="21">#REF!</definedName>
    <definedName name="CODIGO_DIVIPOLA" localSheetId="22">#REF!</definedName>
    <definedName name="CODIGO_DIVIPOLA" localSheetId="2">#REF!</definedName>
    <definedName name="CODIGO_DIVIPOLA" localSheetId="3">#REF!</definedName>
    <definedName name="CODIGO_DIVIPOLA" localSheetId="7">#REF!</definedName>
    <definedName name="CODIGO_DIVIPOLA" localSheetId="4">#REF!</definedName>
    <definedName name="CODIGO_DIVIPOLA" localSheetId="6">#REF!</definedName>
    <definedName name="CODIGO_DIVIPOLA" localSheetId="8">#REF!</definedName>
    <definedName name="CODIGO_DIVIPOLA" localSheetId="10">#REF!</definedName>
    <definedName name="CODIGO_DIVIPOLA" localSheetId="18">#REF!</definedName>
    <definedName name="CODIGO_DIVIPOLA">#REF!</definedName>
    <definedName name="CUNDAY">[12]Hoja1!$A$4:$B$4</definedName>
    <definedName name="D" localSheetId="11">[7]LIS183!#REF!</definedName>
    <definedName name="D" localSheetId="12">[7]LIS183!#REF!</definedName>
    <definedName name="D" localSheetId="19">[7]LIS183!#REF!</definedName>
    <definedName name="D" localSheetId="20">[7]LIS183!#REF!</definedName>
    <definedName name="D" localSheetId="21">[7]LIS183!#REF!</definedName>
    <definedName name="D" localSheetId="22">[7]LIS183!#REF!</definedName>
    <definedName name="D" localSheetId="3">[7]LIS183!#REF!</definedName>
    <definedName name="D" localSheetId="7">[7]LIS183!#REF!</definedName>
    <definedName name="D" localSheetId="4">[7]LIS183!#REF!</definedName>
    <definedName name="D" localSheetId="6">[7]LIS183!#REF!</definedName>
    <definedName name="D" localSheetId="8">[7]LIS183!#REF!</definedName>
    <definedName name="D" localSheetId="18">[7]LIS183!#REF!</definedName>
    <definedName name="D">[7]LIS183!#REF!</definedName>
    <definedName name="DboREGISTRO_LEY_617" localSheetId="1">#REF!</definedName>
    <definedName name="DboREGISTRO_LEY_617" localSheetId="11">#REF!</definedName>
    <definedName name="DboREGISTRO_LEY_617" localSheetId="12">#REF!</definedName>
    <definedName name="DboREGISTRO_LEY_617" localSheetId="15">#REF!</definedName>
    <definedName name="DboREGISTRO_LEY_617" localSheetId="13">#REF!</definedName>
    <definedName name="DboREGISTRO_LEY_617" localSheetId="17">#REF!</definedName>
    <definedName name="DboREGISTRO_LEY_617" localSheetId="19">#REF!</definedName>
    <definedName name="DboREGISTRO_LEY_617" localSheetId="20">#REF!</definedName>
    <definedName name="DboREGISTRO_LEY_617" localSheetId="21">#REF!</definedName>
    <definedName name="DboREGISTRO_LEY_617" localSheetId="22">#REF!</definedName>
    <definedName name="DboREGISTRO_LEY_617" localSheetId="2">#REF!</definedName>
    <definedName name="DboREGISTRO_LEY_617" localSheetId="3">#REF!</definedName>
    <definedName name="DboREGISTRO_LEY_617" localSheetId="7">#REF!</definedName>
    <definedName name="DboREGISTRO_LEY_617" localSheetId="4">#REF!</definedName>
    <definedName name="DboREGISTRO_LEY_617" localSheetId="6">#REF!</definedName>
    <definedName name="DboREGISTRO_LEY_617" localSheetId="8">#REF!</definedName>
    <definedName name="DboREGISTRO_LEY_617" localSheetId="10">#REF!</definedName>
    <definedName name="DboREGISTRO_LEY_617" localSheetId="18">#REF!</definedName>
    <definedName name="DboREGISTRO_LEY_617">#REF!</definedName>
    <definedName name="Def" localSheetId="11">#REF!</definedName>
    <definedName name="Def" localSheetId="12">#REF!</definedName>
    <definedName name="Def" localSheetId="15">#REF!</definedName>
    <definedName name="Def" localSheetId="17">#REF!</definedName>
    <definedName name="Def" localSheetId="19">#REF!</definedName>
    <definedName name="Def" localSheetId="20">#REF!</definedName>
    <definedName name="Def" localSheetId="21">#REF!</definedName>
    <definedName name="Def" localSheetId="22">#REF!</definedName>
    <definedName name="Def" localSheetId="3">#REF!</definedName>
    <definedName name="Def" localSheetId="7">#REF!</definedName>
    <definedName name="Def" localSheetId="4">#REF!</definedName>
    <definedName name="Def" localSheetId="6">#REF!</definedName>
    <definedName name="Def" localSheetId="8">#REF!</definedName>
    <definedName name="Def" localSheetId="18">#REF!</definedName>
    <definedName name="Def">#REF!</definedName>
    <definedName name="defr" localSheetId="11">[7]LIS183!#REF!</definedName>
    <definedName name="defr" localSheetId="12">[7]LIS183!#REF!</definedName>
    <definedName name="defr" localSheetId="19">[7]LIS183!#REF!</definedName>
    <definedName name="defr" localSheetId="20">[7]LIS183!#REF!</definedName>
    <definedName name="defr" localSheetId="21">[7]LIS183!#REF!</definedName>
    <definedName name="defr" localSheetId="22">[7]LIS183!#REF!</definedName>
    <definedName name="defr" localSheetId="3">[7]LIS183!#REF!</definedName>
    <definedName name="defr" localSheetId="7">[7]LIS183!#REF!</definedName>
    <definedName name="defr" localSheetId="4">[7]LIS183!#REF!</definedName>
    <definedName name="defr" localSheetId="6">[7]LIS183!#REF!</definedName>
    <definedName name="defr" localSheetId="8">[7]LIS183!#REF!</definedName>
    <definedName name="defr" localSheetId="18">[7]LIS183!#REF!</definedName>
    <definedName name="defr">[7]LIS183!#REF!</definedName>
    <definedName name="defrts" localSheetId="11">#REF!</definedName>
    <definedName name="defrts" localSheetId="12">#REF!</definedName>
    <definedName name="defrts" localSheetId="15">#REF!</definedName>
    <definedName name="defrts" localSheetId="17">#REF!</definedName>
    <definedName name="defrts" localSheetId="19">#REF!</definedName>
    <definedName name="defrts" localSheetId="20">#REF!</definedName>
    <definedName name="defrts" localSheetId="21">#REF!</definedName>
    <definedName name="defrts" localSheetId="22">#REF!</definedName>
    <definedName name="defrts" localSheetId="3">#REF!</definedName>
    <definedName name="defrts" localSheetId="7">#REF!</definedName>
    <definedName name="defrts" localSheetId="4">#REF!</definedName>
    <definedName name="defrts" localSheetId="6">#REF!</definedName>
    <definedName name="defrts" localSheetId="8">#REF!</definedName>
    <definedName name="defrts" localSheetId="18">#REF!</definedName>
    <definedName name="defrts">#REF!</definedName>
    <definedName name="DEFUNCIONES10" localSheetId="11">#REF!</definedName>
    <definedName name="DEFUNCIONES10" localSheetId="12">#REF!</definedName>
    <definedName name="DEFUNCIONES10" localSheetId="19">#REF!</definedName>
    <definedName name="DEFUNCIONES10" localSheetId="20">#REF!</definedName>
    <definedName name="DEFUNCIONES10" localSheetId="21">#REF!</definedName>
    <definedName name="DEFUNCIONES10" localSheetId="22">#REF!</definedName>
    <definedName name="DEFUNCIONES10" localSheetId="3">#REF!</definedName>
    <definedName name="DEFUNCIONES10" localSheetId="7">#REF!</definedName>
    <definedName name="DEFUNCIONES10" localSheetId="4">#REF!</definedName>
    <definedName name="DEFUNCIONES10" localSheetId="6">#REF!</definedName>
    <definedName name="DEFUNCIONES10" localSheetId="8">#REF!</definedName>
    <definedName name="DEFUNCIONES10" localSheetId="18">#REF!</definedName>
    <definedName name="DEFUNCIONES10">#REF!</definedName>
    <definedName name="DGGG" localSheetId="11">#REF!</definedName>
    <definedName name="DGGG" localSheetId="12">#REF!</definedName>
    <definedName name="DGGG" localSheetId="19">#REF!</definedName>
    <definedName name="DGGG" localSheetId="20">#REF!</definedName>
    <definedName name="DGGG" localSheetId="21">#REF!</definedName>
    <definedName name="DGGG" localSheetId="22">#REF!</definedName>
    <definedName name="DGGG" localSheetId="3">#REF!</definedName>
    <definedName name="DGGG" localSheetId="7">#REF!</definedName>
    <definedName name="DGGG" localSheetId="4">#REF!</definedName>
    <definedName name="DGGG" localSheetId="6">#REF!</definedName>
    <definedName name="DGGG" localSheetId="8">#REF!</definedName>
    <definedName name="DGGG" localSheetId="18">#REF!</definedName>
    <definedName name="DGGG">#REF!</definedName>
    <definedName name="DIAAN" localSheetId="11">#REF!</definedName>
    <definedName name="DIAAN" localSheetId="12">#REF!</definedName>
    <definedName name="DIAAN" localSheetId="19">#REF!</definedName>
    <definedName name="DIAAN" localSheetId="20">#REF!</definedName>
    <definedName name="DIAAN" localSheetId="21">#REF!</definedName>
    <definedName name="DIAAN" localSheetId="22">#REF!</definedName>
    <definedName name="DIAAN" localSheetId="3">#REF!</definedName>
    <definedName name="DIAAN" localSheetId="7">#REF!</definedName>
    <definedName name="DIAAN" localSheetId="6">#REF!</definedName>
    <definedName name="DIAAN" localSheetId="8">#REF!</definedName>
    <definedName name="DIAAN" localSheetId="18">#REF!</definedName>
    <definedName name="DIAAN">#REF!</definedName>
    <definedName name="DIAGNOSTICOS4" localSheetId="11">#REF!</definedName>
    <definedName name="DIAGNOSTICOS4" localSheetId="12">#REF!</definedName>
    <definedName name="DIAGNOSTICOS4" localSheetId="15">#REF!</definedName>
    <definedName name="DIAGNOSTICOS4" localSheetId="17">#REF!</definedName>
    <definedName name="DIAGNOSTICOS4" localSheetId="19">#REF!</definedName>
    <definedName name="DIAGNOSTICOS4" localSheetId="20">#REF!</definedName>
    <definedName name="DIAGNOSTICOS4" localSheetId="21">#REF!</definedName>
    <definedName name="DIAGNOSTICOS4" localSheetId="22">#REF!</definedName>
    <definedName name="DIAGNOSTICOS4" localSheetId="3">#REF!</definedName>
    <definedName name="DIAGNOSTICOS4" localSheetId="7">#REF!</definedName>
    <definedName name="DIAGNOSTICOS4" localSheetId="6">#REF!</definedName>
    <definedName name="DIAGNOSTICOS4" localSheetId="8">#REF!</definedName>
    <definedName name="DIAGNOSTICOS4" localSheetId="18">#REF!</definedName>
    <definedName name="DIAGNOSTICOS4">#REF!</definedName>
    <definedName name="diGNOSTICO5" localSheetId="11">#REF!</definedName>
    <definedName name="diGNOSTICO5" localSheetId="12">#REF!</definedName>
    <definedName name="diGNOSTICO5" localSheetId="19">#REF!</definedName>
    <definedName name="diGNOSTICO5" localSheetId="20">#REF!</definedName>
    <definedName name="diGNOSTICO5" localSheetId="21">#REF!</definedName>
    <definedName name="diGNOSTICO5" localSheetId="22">#REF!</definedName>
    <definedName name="diGNOSTICO5" localSheetId="3">#REF!</definedName>
    <definedName name="diGNOSTICO5" localSheetId="7">#REF!</definedName>
    <definedName name="diGNOSTICO5" localSheetId="6">#REF!</definedName>
    <definedName name="diGNOSTICO5" localSheetId="8">#REF!</definedName>
    <definedName name="diGNOSTICO5" localSheetId="18">#REF!</definedName>
    <definedName name="diGNOSTICO5">#REF!</definedName>
    <definedName name="DILLA" localSheetId="11">#REF!</definedName>
    <definedName name="DILLA" localSheetId="12">#REF!</definedName>
    <definedName name="DILLA" localSheetId="19">#REF!</definedName>
    <definedName name="DILLA" localSheetId="20">#REF!</definedName>
    <definedName name="DILLA" localSheetId="21">#REF!</definedName>
    <definedName name="DILLA" localSheetId="22">#REF!</definedName>
    <definedName name="DILLA" localSheetId="3">#REF!</definedName>
    <definedName name="DILLA" localSheetId="7">#REF!</definedName>
    <definedName name="DILLA" localSheetId="6">#REF!</definedName>
    <definedName name="DILLA" localSheetId="8">#REF!</definedName>
    <definedName name="DILLA" localSheetId="18">#REF!</definedName>
    <definedName name="DILLA">#REF!</definedName>
    <definedName name="DOSQUEBRADAS">[12]Hoja1!$A$18:$B$18</definedName>
    <definedName name="E" localSheetId="11">[7]LIS183!#REF!</definedName>
    <definedName name="E" localSheetId="12">[7]LIS183!#REF!</definedName>
    <definedName name="E" localSheetId="17">[4]Hoja1!$A$1:$C$10607</definedName>
    <definedName name="E" localSheetId="19">[5]Hoja1!$A$1:$C$10607</definedName>
    <definedName name="E" localSheetId="20">[4]Hoja1!$A$1:$C$10607</definedName>
    <definedName name="E" localSheetId="21">[5]Hoja1!$A$1:$C$10607</definedName>
    <definedName name="E" localSheetId="22">[5]Hoja1!$A$1:$C$10607</definedName>
    <definedName name="E" localSheetId="3">[7]LIS183!#REF!</definedName>
    <definedName name="E" localSheetId="7">[7]LIS183!#REF!</definedName>
    <definedName name="E" localSheetId="4">[7]LIS183!#REF!</definedName>
    <definedName name="E" localSheetId="6">[7]LIS183!#REF!</definedName>
    <definedName name="E" localSheetId="8">[7]LIS183!#REF!</definedName>
    <definedName name="E" localSheetId="18">[7]LIS183!#REF!</definedName>
    <definedName name="E">[7]LIS183!#REF!</definedName>
    <definedName name="edad" localSheetId="11">#REF!</definedName>
    <definedName name="edad" localSheetId="12">#REF!</definedName>
    <definedName name="edad" localSheetId="15">#REF!</definedName>
    <definedName name="edad" localSheetId="17">#REF!</definedName>
    <definedName name="edad" localSheetId="19">#REF!</definedName>
    <definedName name="edad" localSheetId="20">#REF!</definedName>
    <definedName name="edad" localSheetId="21">#REF!</definedName>
    <definedName name="edad" localSheetId="22">#REF!</definedName>
    <definedName name="edad" localSheetId="3">#REF!</definedName>
    <definedName name="edad" localSheetId="7">#REF!</definedName>
    <definedName name="edad" localSheetId="4">#REF!</definedName>
    <definedName name="edad" localSheetId="6">#REF!</definedName>
    <definedName name="edad" localSheetId="8">#REF!</definedName>
    <definedName name="edad" localSheetId="18">#REF!</definedName>
    <definedName name="edad">#REF!</definedName>
    <definedName name="egghgh" localSheetId="11">#REF!</definedName>
    <definedName name="egghgh" localSheetId="12">#REF!</definedName>
    <definedName name="egghgh" localSheetId="15">#REF!</definedName>
    <definedName name="egghgh" localSheetId="17">#REF!</definedName>
    <definedName name="egghgh" localSheetId="19">#REF!</definedName>
    <definedName name="egghgh" localSheetId="20">#REF!</definedName>
    <definedName name="egghgh" localSheetId="21">#REF!</definedName>
    <definedName name="egghgh" localSheetId="22">#REF!</definedName>
    <definedName name="egghgh" localSheetId="3">#REF!</definedName>
    <definedName name="egghgh" localSheetId="7">#REF!</definedName>
    <definedName name="egghgh" localSheetId="4">#REF!</definedName>
    <definedName name="egghgh" localSheetId="6">#REF!</definedName>
    <definedName name="egghgh" localSheetId="8">#REF!</definedName>
    <definedName name="egghgh" localSheetId="18">#REF!</definedName>
    <definedName name="egghgh">#REF!</definedName>
    <definedName name="fda" localSheetId="11">#REF!</definedName>
    <definedName name="fda" localSheetId="12">#REF!</definedName>
    <definedName name="fda" localSheetId="19">#REF!</definedName>
    <definedName name="fda" localSheetId="20">#REF!</definedName>
    <definedName name="fda" localSheetId="21">#REF!</definedName>
    <definedName name="fda" localSheetId="22">#REF!</definedName>
    <definedName name="fda" localSheetId="3">#REF!</definedName>
    <definedName name="fda" localSheetId="7">#REF!</definedName>
    <definedName name="fda" localSheetId="4">#REF!</definedName>
    <definedName name="fda" localSheetId="6">#REF!</definedName>
    <definedName name="fda" localSheetId="8">#REF!</definedName>
    <definedName name="fda" localSheetId="18">#REF!</definedName>
    <definedName name="fda">#REF!</definedName>
    <definedName name="FLORIDABLANCA_HOSP">[12]Hoja1!$A$19:$B$19</definedName>
    <definedName name="G" localSheetId="11">[7]LIS183!#REF!</definedName>
    <definedName name="G" localSheetId="12">[7]LIS183!#REF!</definedName>
    <definedName name="G" localSheetId="19">[7]LIS183!#REF!</definedName>
    <definedName name="G" localSheetId="20">[7]LIS183!#REF!</definedName>
    <definedName name="G" localSheetId="21">[7]LIS183!#REF!</definedName>
    <definedName name="G" localSheetId="22">[7]LIS183!#REF!</definedName>
    <definedName name="G" localSheetId="3">[7]LIS183!#REF!</definedName>
    <definedName name="G" localSheetId="7">[7]LIS183!#REF!</definedName>
    <definedName name="G" localSheetId="4">[7]LIS183!#REF!</definedName>
    <definedName name="G" localSheetId="6">[7]LIS183!#REF!</definedName>
    <definedName name="G" localSheetId="8">[7]LIS183!#REF!</definedName>
    <definedName name="G" localSheetId="18">[7]LIS183!#REF!</definedName>
    <definedName name="G">[7]LIS183!#REF!</definedName>
    <definedName name="GBV" localSheetId="11">#REF!</definedName>
    <definedName name="GBV" localSheetId="12">#REF!</definedName>
    <definedName name="GBV" localSheetId="19">#REF!</definedName>
    <definedName name="GBV" localSheetId="20">#REF!</definedName>
    <definedName name="GBV" localSheetId="21">#REF!</definedName>
    <definedName name="GBV" localSheetId="22">#REF!</definedName>
    <definedName name="GBV" localSheetId="3">#REF!</definedName>
    <definedName name="GBV" localSheetId="7">#REF!</definedName>
    <definedName name="GBV" localSheetId="4">#REF!</definedName>
    <definedName name="GBV" localSheetId="6">#REF!</definedName>
    <definedName name="GBV" localSheetId="8">#REF!</definedName>
    <definedName name="GBV" localSheetId="18">#REF!</definedName>
    <definedName name="GBV">#REF!</definedName>
    <definedName name="gedad" localSheetId="4">[13]Hoja4!$A$1:$B$45</definedName>
    <definedName name="gedad">[13]Hoja4!$A$1:$B$45</definedName>
    <definedName name="GHHGF" localSheetId="11">#REF!</definedName>
    <definedName name="GHHGF" localSheetId="12">#REF!</definedName>
    <definedName name="GHHGF" localSheetId="15">#REF!</definedName>
    <definedName name="GHHGF" localSheetId="17">#REF!</definedName>
    <definedName name="GHHGF" localSheetId="19">#REF!</definedName>
    <definedName name="GHHGF" localSheetId="20">#REF!</definedName>
    <definedName name="GHHGF" localSheetId="21">#REF!</definedName>
    <definedName name="GHHGF" localSheetId="22">#REF!</definedName>
    <definedName name="GHHGF" localSheetId="3">#REF!</definedName>
    <definedName name="GHHGF" localSheetId="7">#REF!</definedName>
    <definedName name="GHHGF" localSheetId="4">#REF!</definedName>
    <definedName name="GHHGF" localSheetId="6">#REF!</definedName>
    <definedName name="GHHGF" localSheetId="8">#REF!</definedName>
    <definedName name="GHHGF" localSheetId="18">#REF!</definedName>
    <definedName name="GHHGF">#REF!</definedName>
    <definedName name="GIRON">[12]Hoja1!$A$15:$B$15</definedName>
    <definedName name="GJGJU" localSheetId="11">#REF!</definedName>
    <definedName name="GJGJU" localSheetId="12">#REF!</definedName>
    <definedName name="GJGJU" localSheetId="15">#REF!</definedName>
    <definedName name="GJGJU" localSheetId="17">#REF!</definedName>
    <definedName name="GJGJU" localSheetId="19">#REF!</definedName>
    <definedName name="GJGJU" localSheetId="20">#REF!</definedName>
    <definedName name="GJGJU" localSheetId="21">#REF!</definedName>
    <definedName name="GJGJU" localSheetId="22">#REF!</definedName>
    <definedName name="GJGJU" localSheetId="3">#REF!</definedName>
    <definedName name="GJGJU" localSheetId="7">#REF!</definedName>
    <definedName name="GJGJU" localSheetId="4">#REF!</definedName>
    <definedName name="GJGJU" localSheetId="6">#REF!</definedName>
    <definedName name="GJGJU" localSheetId="8">#REF!</definedName>
    <definedName name="GJGJU" localSheetId="18">#REF!</definedName>
    <definedName name="GJGJU">#REF!</definedName>
    <definedName name="GRUPO105" localSheetId="11">#REF!</definedName>
    <definedName name="GRUPO105" localSheetId="12">#REF!</definedName>
    <definedName name="GRUPO105" localSheetId="15">#REF!</definedName>
    <definedName name="GRUPO105" localSheetId="17">#REF!</definedName>
    <definedName name="GRUPO105" localSheetId="19">#REF!</definedName>
    <definedName name="GRUPO105" localSheetId="20">#REF!</definedName>
    <definedName name="GRUPO105" localSheetId="21">#REF!</definedName>
    <definedName name="GRUPO105" localSheetId="22">#REF!</definedName>
    <definedName name="GRUPO105" localSheetId="3">#REF!</definedName>
    <definedName name="GRUPO105" localSheetId="7">#REF!</definedName>
    <definedName name="GRUPO105" localSheetId="4">#REF!</definedName>
    <definedName name="GRUPO105" localSheetId="6">#REF!</definedName>
    <definedName name="GRUPO105" localSheetId="8">#REF!</definedName>
    <definedName name="GRUPO105" localSheetId="18">#REF!</definedName>
    <definedName name="GRUPO105">#REF!</definedName>
    <definedName name="GUAMO">[12]Hoja1!$A$13:$B$13</definedName>
    <definedName name="GUATICA">[12]Hoja1!$A$9:$B$9</definedName>
    <definedName name="ICONONZO">[12]Hoja1!$A$6:$B$6</definedName>
    <definedName name="INFARTOMIO2000" localSheetId="11">#REF!</definedName>
    <definedName name="INFARTOMIO2000" localSheetId="12">#REF!</definedName>
    <definedName name="INFARTOMIO2000" localSheetId="15">#REF!</definedName>
    <definedName name="INFARTOMIO2000" localSheetId="17">#REF!</definedName>
    <definedName name="INFARTOMIO2000" localSheetId="19">#REF!</definedName>
    <definedName name="INFARTOMIO2000" localSheetId="20">#REF!</definedName>
    <definedName name="INFARTOMIO2000" localSheetId="21">#REF!</definedName>
    <definedName name="INFARTOMIO2000" localSheetId="22">#REF!</definedName>
    <definedName name="INFARTOMIO2000" localSheetId="3">#REF!</definedName>
    <definedName name="INFARTOMIO2000" localSheetId="7">#REF!</definedName>
    <definedName name="INFARTOMIO2000" localSheetId="4">#REF!</definedName>
    <definedName name="INFARTOMIO2000" localSheetId="6">#REF!</definedName>
    <definedName name="INFARTOMIO2000" localSheetId="8">#REF!</definedName>
    <definedName name="INFARTOMIO2000" localSheetId="18">#REF!</definedName>
    <definedName name="INFARTOMIO2000">#REF!</definedName>
    <definedName name="J" localSheetId="11">[7]LIS183!#REF!</definedName>
    <definedName name="J" localSheetId="12">[7]LIS183!#REF!</definedName>
    <definedName name="J" localSheetId="19">[7]LIS183!#REF!</definedName>
    <definedName name="J" localSheetId="20">[7]LIS183!#REF!</definedName>
    <definedName name="J" localSheetId="21">[7]LIS183!#REF!</definedName>
    <definedName name="J" localSheetId="22">[7]LIS183!#REF!</definedName>
    <definedName name="J" localSheetId="3">[7]LIS183!#REF!</definedName>
    <definedName name="J" localSheetId="7">[7]LIS183!#REF!</definedName>
    <definedName name="J" localSheetId="4">[7]LIS183!#REF!</definedName>
    <definedName name="J" localSheetId="6">[7]LIS183!#REF!</definedName>
    <definedName name="J" localSheetId="8">[7]LIS183!#REF!</definedName>
    <definedName name="J" localSheetId="18">[7]LIS183!#REF!</definedName>
    <definedName name="J">[7]LIS183!#REF!</definedName>
    <definedName name="JHHH" localSheetId="11">#REF!</definedName>
    <definedName name="JHHH" localSheetId="12">#REF!</definedName>
    <definedName name="JHHH" localSheetId="15">#REF!</definedName>
    <definedName name="JHHH" localSheetId="17">#REF!</definedName>
    <definedName name="JHHH" localSheetId="19">#REF!</definedName>
    <definedName name="JHHH" localSheetId="20">#REF!</definedName>
    <definedName name="JHHH" localSheetId="21">#REF!</definedName>
    <definedName name="JHHH" localSheetId="22">#REF!</definedName>
    <definedName name="JHHH" localSheetId="3">#REF!</definedName>
    <definedName name="JHHH" localSheetId="7">#REF!</definedName>
    <definedName name="JHHH" localSheetId="4">#REF!</definedName>
    <definedName name="JHHH" localSheetId="6">#REF!</definedName>
    <definedName name="JHHH" localSheetId="8">#REF!</definedName>
    <definedName name="JHHH" localSheetId="18">#REF!</definedName>
    <definedName name="JHHH">#REF!</definedName>
    <definedName name="jkohuigui" localSheetId="11">#REF!</definedName>
    <definedName name="jkohuigui" localSheetId="12">#REF!</definedName>
    <definedName name="jkohuigui" localSheetId="19">#REF!</definedName>
    <definedName name="jkohuigui" localSheetId="20">#REF!</definedName>
    <definedName name="jkohuigui" localSheetId="21">#REF!</definedName>
    <definedName name="jkohuigui" localSheetId="22">#REF!</definedName>
    <definedName name="jkohuigui" localSheetId="3">#REF!</definedName>
    <definedName name="jkohuigui" localSheetId="7">#REF!</definedName>
    <definedName name="jkohuigui" localSheetId="4">#REF!</definedName>
    <definedName name="jkohuigui" localSheetId="6">#REF!</definedName>
    <definedName name="jkohuigui" localSheetId="8">#REF!</definedName>
    <definedName name="jkohuigui" localSheetId="18">#REF!</definedName>
    <definedName name="jkohuigui">#REF!</definedName>
    <definedName name="JYGY" localSheetId="11">#REF!</definedName>
    <definedName name="JYGY" localSheetId="12">#REF!</definedName>
    <definedName name="JYGY" localSheetId="15">#REF!</definedName>
    <definedName name="JYGY" localSheetId="17">#REF!</definedName>
    <definedName name="JYGY" localSheetId="19">#REF!</definedName>
    <definedName name="JYGY" localSheetId="20">#REF!</definedName>
    <definedName name="JYGY" localSheetId="21">#REF!</definedName>
    <definedName name="JYGY" localSheetId="22">#REF!</definedName>
    <definedName name="JYGY" localSheetId="3">#REF!</definedName>
    <definedName name="JYGY" localSheetId="7">#REF!</definedName>
    <definedName name="JYGY" localSheetId="4">#REF!</definedName>
    <definedName name="JYGY" localSheetId="6">#REF!</definedName>
    <definedName name="JYGY" localSheetId="8">#REF!</definedName>
    <definedName name="JYGY" localSheetId="18">#REF!</definedName>
    <definedName name="JYGY">#REF!</definedName>
    <definedName name="K" localSheetId="11">[7]LIS183!#REF!</definedName>
    <definedName name="K" localSheetId="12">[7]LIS183!#REF!</definedName>
    <definedName name="K" localSheetId="19">[7]LIS183!#REF!</definedName>
    <definedName name="K" localSheetId="20">[7]LIS183!#REF!</definedName>
    <definedName name="K" localSheetId="21">[7]LIS183!#REF!</definedName>
    <definedName name="K" localSheetId="22">[7]LIS183!#REF!</definedName>
    <definedName name="K" localSheetId="3">[7]LIS183!#REF!</definedName>
    <definedName name="K" localSheetId="7">[7]LIS183!#REF!</definedName>
    <definedName name="K" localSheetId="4">[7]LIS183!#REF!</definedName>
    <definedName name="K" localSheetId="6">[7]LIS183!#REF!</definedName>
    <definedName name="K" localSheetId="8">[7]LIS183!#REF!</definedName>
    <definedName name="K" localSheetId="18">[7]LIS183!#REF!</definedName>
    <definedName name="K">[7]LIS183!#REF!</definedName>
    <definedName name="kkkk" localSheetId="11">'[14]CUADRO No 4'!#REF!</definedName>
    <definedName name="kkkk" localSheetId="12">'[14]CUADRO No 4'!#REF!</definedName>
    <definedName name="kkkk" localSheetId="19">'[14]CUADRO No 4'!#REF!</definedName>
    <definedName name="kkkk" localSheetId="20">'[14]CUADRO No 4'!#REF!</definedName>
    <definedName name="kkkk" localSheetId="21">'[14]CUADRO No 4'!#REF!</definedName>
    <definedName name="kkkk" localSheetId="22">'[14]CUADRO No 4'!#REF!</definedName>
    <definedName name="kkkk" localSheetId="3">'[14]CUADRO No 4'!#REF!</definedName>
    <definedName name="kkkk" localSheetId="7">'[14]CUADRO No 4'!#REF!</definedName>
    <definedName name="kkkk" localSheetId="4">'[14]CUADRO No 4'!#REF!</definedName>
    <definedName name="kkkk" localSheetId="6">'[14]CUADRO No 4'!#REF!</definedName>
    <definedName name="kkkk" localSheetId="8">'[14]CUADRO No 4'!#REF!</definedName>
    <definedName name="kkkk" localSheetId="18">'[14]CUADRO No 4'!#REF!</definedName>
    <definedName name="kkkk">'[14]CUADRO No 4'!#REF!</definedName>
    <definedName name="kkl" localSheetId="11">#REF!</definedName>
    <definedName name="kkl" localSheetId="12">#REF!</definedName>
    <definedName name="kkl" localSheetId="15">#REF!</definedName>
    <definedName name="kkl" localSheetId="17">#REF!</definedName>
    <definedName name="kkl" localSheetId="19">#REF!</definedName>
    <definedName name="kkl" localSheetId="20">#REF!</definedName>
    <definedName name="kkl" localSheetId="21">#REF!</definedName>
    <definedName name="kkl" localSheetId="22">#REF!</definedName>
    <definedName name="kkl" localSheetId="3">#REF!</definedName>
    <definedName name="kkl" localSheetId="7">#REF!</definedName>
    <definedName name="kkl" localSheetId="4">#REF!</definedName>
    <definedName name="kkl" localSheetId="6">#REF!</definedName>
    <definedName name="kkl" localSheetId="8">#REF!</definedName>
    <definedName name="kkl" localSheetId="18">#REF!</definedName>
    <definedName name="kkl">#REF!</definedName>
    <definedName name="LA_CELIA">[12]Hoja1!$A$5:$B$5</definedName>
    <definedName name="LA_VIRGINIA">[12]Hoja1!$A$17:$B$17</definedName>
    <definedName name="ldddk" localSheetId="11">'[14]CUADRO No 4'!#REF!</definedName>
    <definedName name="ldddk" localSheetId="12">'[14]CUADRO No 4'!#REF!</definedName>
    <definedName name="ldddk" localSheetId="19">'[14]CUADRO No 4'!#REF!</definedName>
    <definedName name="ldddk" localSheetId="20">'[14]CUADRO No 4'!#REF!</definedName>
    <definedName name="ldddk" localSheetId="21">'[14]CUADRO No 4'!#REF!</definedName>
    <definedName name="ldddk" localSheetId="22">'[14]CUADRO No 4'!#REF!</definedName>
    <definedName name="ldddk" localSheetId="3">'[14]CUADRO No 4'!#REF!</definedName>
    <definedName name="ldddk" localSheetId="7">'[14]CUADRO No 4'!#REF!</definedName>
    <definedName name="ldddk" localSheetId="4">'[14]CUADRO No 4'!#REF!</definedName>
    <definedName name="ldddk" localSheetId="6">'[14]CUADRO No 4'!#REF!</definedName>
    <definedName name="ldddk" localSheetId="8">'[14]CUADRO No 4'!#REF!</definedName>
    <definedName name="ldddk" localSheetId="18">'[14]CUADRO No 4'!#REF!</definedName>
    <definedName name="ldddk">'[14]CUADRO No 4'!#REF!</definedName>
    <definedName name="lijnmmlñ" localSheetId="11">#REF!</definedName>
    <definedName name="lijnmmlñ" localSheetId="12">#REF!</definedName>
    <definedName name="lijnmmlñ" localSheetId="15">#REF!</definedName>
    <definedName name="lijnmmlñ" localSheetId="17">#REF!</definedName>
    <definedName name="lijnmmlñ" localSheetId="19">#REF!</definedName>
    <definedName name="lijnmmlñ" localSheetId="20">#REF!</definedName>
    <definedName name="lijnmmlñ" localSheetId="21">#REF!</definedName>
    <definedName name="lijnmmlñ" localSheetId="22">#REF!</definedName>
    <definedName name="lijnmmlñ" localSheetId="3">#REF!</definedName>
    <definedName name="lijnmmlñ" localSheetId="7">#REF!</definedName>
    <definedName name="lijnmmlñ" localSheetId="4">#REF!</definedName>
    <definedName name="lijnmmlñ" localSheetId="6">#REF!</definedName>
    <definedName name="lijnmmlñ" localSheetId="8">#REF!</definedName>
    <definedName name="lijnmmlñ" localSheetId="18">#REF!</definedName>
    <definedName name="lijnmmlñ">#REF!</definedName>
    <definedName name="lñ" localSheetId="11">#REF!</definedName>
    <definedName name="lñ" localSheetId="12">#REF!</definedName>
    <definedName name="lñ" localSheetId="15">#REF!</definedName>
    <definedName name="lñ" localSheetId="17">#REF!</definedName>
    <definedName name="lñ" localSheetId="19">#REF!</definedName>
    <definedName name="lñ" localSheetId="20">#REF!</definedName>
    <definedName name="lñ" localSheetId="21">#REF!</definedName>
    <definedName name="lñ" localSheetId="22">#REF!</definedName>
    <definedName name="lñ" localSheetId="3">#REF!</definedName>
    <definedName name="lñ" localSheetId="7">#REF!</definedName>
    <definedName name="lñ" localSheetId="4">#REF!</definedName>
    <definedName name="lñ" localSheetId="6">#REF!</definedName>
    <definedName name="lñ" localSheetId="8">#REF!</definedName>
    <definedName name="lñ" localSheetId="18">#REF!</definedName>
    <definedName name="lñ">#REF!</definedName>
    <definedName name="m" localSheetId="11">'[1]CUADRO No 4'!#REF!</definedName>
    <definedName name="m" localSheetId="12">'[1]CUADRO No 4'!#REF!</definedName>
    <definedName name="m" localSheetId="19">'[1]CUADRO No 4'!#REF!</definedName>
    <definedName name="m" localSheetId="20">'[1]CUADRO No 4'!#REF!</definedName>
    <definedName name="m" localSheetId="21">'[1]CUADRO No 4'!#REF!</definedName>
    <definedName name="m" localSheetId="22">'[1]CUADRO No 4'!#REF!</definedName>
    <definedName name="m" localSheetId="3">'[1]CUADRO No 4'!#REF!</definedName>
    <definedName name="m" localSheetId="7">'[1]CUADRO No 4'!#REF!</definedName>
    <definedName name="m" localSheetId="4">'[1]CUADRO No 4'!#REF!</definedName>
    <definedName name="m" localSheetId="6">'[1]CUADRO No 4'!#REF!</definedName>
    <definedName name="m" localSheetId="8">'[1]CUADRO No 4'!#REF!</definedName>
    <definedName name="m" localSheetId="18">'[1]CUADRO No 4'!#REF!</definedName>
    <definedName name="m">'[1]CUADRO No 4'!#REF!</definedName>
    <definedName name="MACRO" localSheetId="11">#REF!</definedName>
    <definedName name="MACRO" localSheetId="12">#REF!</definedName>
    <definedName name="MACRO" localSheetId="19">#REF!</definedName>
    <definedName name="MACRO" localSheetId="20">#REF!</definedName>
    <definedName name="MACRO" localSheetId="21">#REF!</definedName>
    <definedName name="MACRO" localSheetId="22">#REF!</definedName>
    <definedName name="MACRO" localSheetId="3">#REF!</definedName>
    <definedName name="MACRO" localSheetId="7">#REF!</definedName>
    <definedName name="MACRO" localSheetId="4">#REF!</definedName>
    <definedName name="MACRO" localSheetId="6">#REF!</definedName>
    <definedName name="MACRO" localSheetId="8">#REF!</definedName>
    <definedName name="MACRO" localSheetId="18">#REF!</definedName>
    <definedName name="MACRO">#REF!</definedName>
    <definedName name="MARSELLA">[12]Hoja1!$A$11:$B$11</definedName>
    <definedName name="MATANZA">[12]Hoja1!$A$2:$B$2</definedName>
    <definedName name="MISTRATO">[12]Hoja1!$A$10:$B$10</definedName>
    <definedName name="mlkl" localSheetId="11">#REF!</definedName>
    <definedName name="mlkl" localSheetId="12">#REF!</definedName>
    <definedName name="mlkl" localSheetId="15">#REF!</definedName>
    <definedName name="mlkl" localSheetId="17">#REF!</definedName>
    <definedName name="mlkl" localSheetId="19">#REF!</definedName>
    <definedName name="mlkl" localSheetId="20">#REF!</definedName>
    <definedName name="mlkl" localSheetId="21">#REF!</definedName>
    <definedName name="mlkl" localSheetId="22">#REF!</definedName>
    <definedName name="mlkl" localSheetId="3">#REF!</definedName>
    <definedName name="mlkl" localSheetId="7">#REF!</definedName>
    <definedName name="mlkl" localSheetId="4">#REF!</definedName>
    <definedName name="mlkl" localSheetId="6">#REF!</definedName>
    <definedName name="mlkl" localSheetId="8">#REF!</definedName>
    <definedName name="mlkl" localSheetId="18">#REF!</definedName>
    <definedName name="mlkl">#REF!</definedName>
    <definedName name="MORTALIDAD" localSheetId="11">#REF!</definedName>
    <definedName name="MORTALIDAD" localSheetId="12">#REF!</definedName>
    <definedName name="MORTALIDAD" localSheetId="19">#REF!</definedName>
    <definedName name="MORTALIDAD" localSheetId="20">#REF!</definedName>
    <definedName name="MORTALIDAD" localSheetId="21">#REF!</definedName>
    <definedName name="MORTALIDAD" localSheetId="22">#REF!</definedName>
    <definedName name="MORTALIDAD" localSheetId="3">#REF!</definedName>
    <definedName name="MORTALIDAD" localSheetId="7">#REF!</definedName>
    <definedName name="MORTALIDAD" localSheetId="4">#REF!</definedName>
    <definedName name="MORTALIDAD" localSheetId="6">#REF!</definedName>
    <definedName name="MORTALIDAD" localSheetId="8">#REF!</definedName>
    <definedName name="MORTALIDAD" localSheetId="18">#REF!</definedName>
    <definedName name="MORTALIDAD">#REF!</definedName>
    <definedName name="MPIOS" localSheetId="11">#REF!</definedName>
    <definedName name="MPIOS" localSheetId="12">#REF!</definedName>
    <definedName name="MPIOS" localSheetId="15">#REF!</definedName>
    <definedName name="MPIOS" localSheetId="17">#REF!</definedName>
    <definedName name="MPIOS" localSheetId="19">#REF!</definedName>
    <definedName name="MPIOS" localSheetId="20">#REF!</definedName>
    <definedName name="MPIOS" localSheetId="21">#REF!</definedName>
    <definedName name="MPIOS" localSheetId="22">#REF!</definedName>
    <definedName name="MPIOS" localSheetId="3">#REF!</definedName>
    <definedName name="MPIOS" localSheetId="7">#REF!</definedName>
    <definedName name="MPIOS" localSheetId="4">#REF!</definedName>
    <definedName name="MPIOS" localSheetId="6">#REF!</definedName>
    <definedName name="MPIOS" localSheetId="8">#REF!</definedName>
    <definedName name="MPIOS" localSheetId="18">#REF!</definedName>
    <definedName name="MPIOS">#REF!</definedName>
    <definedName name="Ñ" localSheetId="11">[7]LIS183!#REF!</definedName>
    <definedName name="Ñ" localSheetId="12">[7]LIS183!#REF!</definedName>
    <definedName name="Ñ" localSheetId="19">[7]LIS183!#REF!</definedName>
    <definedName name="Ñ" localSheetId="20">[7]LIS183!#REF!</definedName>
    <definedName name="Ñ" localSheetId="21">[7]LIS183!#REF!</definedName>
    <definedName name="Ñ" localSheetId="22">[7]LIS183!#REF!</definedName>
    <definedName name="Ñ" localSheetId="3">[7]LIS183!#REF!</definedName>
    <definedName name="Ñ" localSheetId="7">[7]LIS183!#REF!</definedName>
    <definedName name="Ñ" localSheetId="4">[7]LIS183!#REF!</definedName>
    <definedName name="Ñ" localSheetId="6">[7]LIS183!#REF!</definedName>
    <definedName name="Ñ" localSheetId="8">[7]LIS183!#REF!</definedName>
    <definedName name="Ñ" localSheetId="18">[7]LIS183!#REF!</definedName>
    <definedName name="Ñ">[7]LIS183!#REF!</definedName>
    <definedName name="P" localSheetId="11">[7]LIS183!#REF!</definedName>
    <definedName name="P" localSheetId="12">[7]LIS183!#REF!</definedName>
    <definedName name="P" localSheetId="19">[7]LIS183!#REF!</definedName>
    <definedName name="P" localSheetId="20">[7]LIS183!#REF!</definedName>
    <definedName name="P" localSheetId="21">[7]LIS183!#REF!</definedName>
    <definedName name="P" localSheetId="22">[7]LIS183!#REF!</definedName>
    <definedName name="P" localSheetId="3">[7]LIS183!#REF!</definedName>
    <definedName name="P" localSheetId="7">[7]LIS183!#REF!</definedName>
    <definedName name="P" localSheetId="4">[7]LIS183!#REF!</definedName>
    <definedName name="P" localSheetId="6">[7]LIS183!#REF!</definedName>
    <definedName name="P" localSheetId="8">[7]LIS183!#REF!</definedName>
    <definedName name="P" localSheetId="18">[7]LIS183!#REF!</definedName>
    <definedName name="P">[7]LIS183!#REF!</definedName>
    <definedName name="PEREIRA">[12]Hoja1!$A$21:$B$21</definedName>
    <definedName name="q" localSheetId="11">'[1]CUADRO No 4'!#REF!</definedName>
    <definedName name="q" localSheetId="12">'[1]CUADRO No 4'!#REF!</definedName>
    <definedName name="q" localSheetId="19">'[1]CUADRO No 4'!#REF!</definedName>
    <definedName name="q" localSheetId="20">'[1]CUADRO No 4'!#REF!</definedName>
    <definedName name="q" localSheetId="21">'[1]CUADRO No 4'!#REF!</definedName>
    <definedName name="q" localSheetId="22">'[1]CUADRO No 4'!#REF!</definedName>
    <definedName name="q" localSheetId="3">'[1]CUADRO No 4'!#REF!</definedName>
    <definedName name="q" localSheetId="7">'[1]CUADRO No 4'!#REF!</definedName>
    <definedName name="q" localSheetId="4">'[1]CUADRO No 4'!#REF!</definedName>
    <definedName name="q" localSheetId="6">'[1]CUADRO No 4'!#REF!</definedName>
    <definedName name="q" localSheetId="8">'[1]CUADRO No 4'!#REF!</definedName>
    <definedName name="q" localSheetId="18">'[1]CUADRO No 4'!#REF!</definedName>
    <definedName name="q">'[1]CUADRO No 4'!#REF!</definedName>
    <definedName name="QUINCHIA">[12]Hoja1!$A$14:$B$14</definedName>
    <definedName name="RA" localSheetId="11">#REF!</definedName>
    <definedName name="RA" localSheetId="12">#REF!</definedName>
    <definedName name="RA" localSheetId="15">#REF!</definedName>
    <definedName name="RA" localSheetId="17">#REF!</definedName>
    <definedName name="RA" localSheetId="19">#REF!</definedName>
    <definedName name="RA" localSheetId="20">#REF!</definedName>
    <definedName name="RA" localSheetId="21">#REF!</definedName>
    <definedName name="RA" localSheetId="22">#REF!</definedName>
    <definedName name="RA" localSheetId="3">#REF!</definedName>
    <definedName name="RA" localSheetId="7">#REF!</definedName>
    <definedName name="RA" localSheetId="4">#REF!</definedName>
    <definedName name="RA" localSheetId="6">#REF!</definedName>
    <definedName name="RA" localSheetId="8">#REF!</definedName>
    <definedName name="RA" localSheetId="18">#REF!</definedName>
    <definedName name="RA">#REF!</definedName>
    <definedName name="RDPTO" localSheetId="11">#REF!</definedName>
    <definedName name="RDPTO" localSheetId="12">#REF!</definedName>
    <definedName name="RDPTO" localSheetId="19">#REF!</definedName>
    <definedName name="RDPTO" localSheetId="20">#REF!</definedName>
    <definedName name="RDPTO" localSheetId="21">#REF!</definedName>
    <definedName name="RDPTO" localSheetId="22">#REF!</definedName>
    <definedName name="RDPTO" localSheetId="3">#REF!</definedName>
    <definedName name="RDPTO" localSheetId="7">#REF!</definedName>
    <definedName name="RDPTO" localSheetId="4">#REF!</definedName>
    <definedName name="RDPTO" localSheetId="6">#REF!</definedName>
    <definedName name="RDPTO" localSheetId="8">#REF!</definedName>
    <definedName name="RDPTO" localSheetId="18">#REF!</definedName>
    <definedName name="RDPTO">#REF!</definedName>
    <definedName name="rrrrrr" localSheetId="11">#REF!</definedName>
    <definedName name="rrrrrr" localSheetId="12">#REF!</definedName>
    <definedName name="rrrrrr" localSheetId="15">#REF!</definedName>
    <definedName name="rrrrrr" localSheetId="17">#REF!</definedName>
    <definedName name="rrrrrr" localSheetId="19">#REF!</definedName>
    <definedName name="rrrrrr" localSheetId="20">#REF!</definedName>
    <definedName name="rrrrrr" localSheetId="21">#REF!</definedName>
    <definedName name="rrrrrr" localSheetId="22">#REF!</definedName>
    <definedName name="rrrrrr" localSheetId="3">#REF!</definedName>
    <definedName name="rrrrrr" localSheetId="7">#REF!</definedName>
    <definedName name="rrrrrr" localSheetId="4">#REF!</definedName>
    <definedName name="rrrrrr" localSheetId="6">#REF!</definedName>
    <definedName name="rrrrrr" localSheetId="8">#REF!</definedName>
    <definedName name="rrrrrr" localSheetId="18">#REF!</definedName>
    <definedName name="rrrrrr">#REF!</definedName>
    <definedName name="S" localSheetId="11">[7]LIS183!#REF!</definedName>
    <definedName name="S" localSheetId="12">[7]LIS183!#REF!</definedName>
    <definedName name="S" localSheetId="19">[7]LIS183!#REF!</definedName>
    <definedName name="S" localSheetId="20">[7]LIS183!#REF!</definedName>
    <definedName name="S" localSheetId="21">[7]LIS183!#REF!</definedName>
    <definedName name="S" localSheetId="22">[7]LIS183!#REF!</definedName>
    <definedName name="S" localSheetId="3">[7]LIS183!#REF!</definedName>
    <definedName name="S" localSheetId="7">[7]LIS183!#REF!</definedName>
    <definedName name="S" localSheetId="4">[7]LIS183!#REF!</definedName>
    <definedName name="S" localSheetId="6">[7]LIS183!#REF!</definedName>
    <definedName name="S" localSheetId="8">[7]LIS183!#REF!</definedName>
    <definedName name="S" localSheetId="18">[7]LIS183!#REF!</definedName>
    <definedName name="S">[7]LIS183!#REF!</definedName>
    <definedName name="SALDAÑA">[12]Hoja1!$A$7:$B$7</definedName>
    <definedName name="SANTA_MARTA">[12]Hoja1!$A$20:$B$20</definedName>
    <definedName name="SANTA_ROSA_DE_CABAL">[12]Hoja1!$A$16:$B$16</definedName>
    <definedName name="SF" localSheetId="11">#REF!</definedName>
    <definedName name="SF" localSheetId="12">#REF!</definedName>
    <definedName name="SF" localSheetId="19">#REF!</definedName>
    <definedName name="SF" localSheetId="20">#REF!</definedName>
    <definedName name="SF" localSheetId="21">#REF!</definedName>
    <definedName name="SF" localSheetId="22">#REF!</definedName>
    <definedName name="SF" localSheetId="3">#REF!</definedName>
    <definedName name="SF" localSheetId="7">#REF!</definedName>
    <definedName name="SF" localSheetId="4">#REF!</definedName>
    <definedName name="SF" localSheetId="6">#REF!</definedName>
    <definedName name="SF" localSheetId="8">#REF!</definedName>
    <definedName name="SF" localSheetId="18">#REF!</definedName>
    <definedName name="SF">#REF!</definedName>
    <definedName name="SFJDHK" localSheetId="11">#REF!</definedName>
    <definedName name="SFJDHK" localSheetId="12">#REF!</definedName>
    <definedName name="SFJDHK" localSheetId="19">#REF!</definedName>
    <definedName name="SFJDHK" localSheetId="20">#REF!</definedName>
    <definedName name="SFJDHK" localSheetId="21">#REF!</definedName>
    <definedName name="SFJDHK" localSheetId="22">#REF!</definedName>
    <definedName name="SFJDHK" localSheetId="3">#REF!</definedName>
    <definedName name="SFJDHK" localSheetId="7">#REF!</definedName>
    <definedName name="SFJDHK" localSheetId="4">#REF!</definedName>
    <definedName name="SFJDHK" localSheetId="6">#REF!</definedName>
    <definedName name="SFJDHK" localSheetId="8">#REF!</definedName>
    <definedName name="SFJDHK" localSheetId="18">#REF!</definedName>
    <definedName name="SFJDHK">#REF!</definedName>
    <definedName name="sse" localSheetId="11">#REF!</definedName>
    <definedName name="sse" localSheetId="12">#REF!</definedName>
    <definedName name="sse" localSheetId="19">#REF!</definedName>
    <definedName name="sse" localSheetId="20">#REF!</definedName>
    <definedName name="sse" localSheetId="21">#REF!</definedName>
    <definedName name="sse" localSheetId="22">#REF!</definedName>
    <definedName name="sse" localSheetId="3">#REF!</definedName>
    <definedName name="sse" localSheetId="7">#REF!</definedName>
    <definedName name="sse" localSheetId="4">#REF!</definedName>
    <definedName name="sse" localSheetId="6">#REF!</definedName>
    <definedName name="sse" localSheetId="8">#REF!</definedName>
    <definedName name="sse" localSheetId="18">#REF!</definedName>
    <definedName name="sse">#REF!</definedName>
    <definedName name="SSSS" localSheetId="11">[7]LIS183!#REF!</definedName>
    <definedName name="SSSS" localSheetId="12">[7]LIS183!#REF!</definedName>
    <definedName name="SSSS" localSheetId="19">[7]LIS183!#REF!</definedName>
    <definedName name="SSSS" localSheetId="21">[7]LIS183!#REF!</definedName>
    <definedName name="SSSS" localSheetId="22">[7]LIS183!#REF!</definedName>
    <definedName name="SSSS" localSheetId="7">[7]LIS183!#REF!</definedName>
    <definedName name="SSSS" localSheetId="4">[7]LIS183!#REF!</definedName>
    <definedName name="SSSS" localSheetId="6">[7]LIS183!#REF!</definedName>
    <definedName name="SSSS" localSheetId="18">[7]LIS183!#REF!</definedName>
    <definedName name="SSSS">[7]LIS183!#REF!</definedName>
    <definedName name="SUAREZ">[12]Hoja1!$A$1:$B$1</definedName>
    <definedName name="T" localSheetId="11">[7]LIS183!#REF!</definedName>
    <definedName name="T" localSheetId="12">[7]LIS183!#REF!</definedName>
    <definedName name="T" localSheetId="19">[7]LIS183!#REF!</definedName>
    <definedName name="T" localSheetId="20">[7]LIS183!#REF!</definedName>
    <definedName name="T" localSheetId="21">[7]LIS183!#REF!</definedName>
    <definedName name="T" localSheetId="22">[7]LIS183!#REF!</definedName>
    <definedName name="T" localSheetId="7">[7]LIS183!#REF!</definedName>
    <definedName name="T" localSheetId="6">[7]LIS183!#REF!</definedName>
    <definedName name="T" localSheetId="8">[7]LIS183!#REF!</definedName>
    <definedName name="T" localSheetId="18">[7]LIS183!#REF!</definedName>
    <definedName name="T">[7]LIS183!#REF!</definedName>
    <definedName name="Tbldiagnosticos_copia" localSheetId="11">#REF!</definedName>
    <definedName name="Tbldiagnosticos_copia" localSheetId="12">#REF!</definedName>
    <definedName name="Tbldiagnosticos_copia" localSheetId="15">#REF!</definedName>
    <definedName name="Tbldiagnosticos_copia" localSheetId="17">#REF!</definedName>
    <definedName name="Tbldiagnosticos_copia" localSheetId="19">#REF!</definedName>
    <definedName name="Tbldiagnosticos_copia" localSheetId="20">#REF!</definedName>
    <definedName name="Tbldiagnosticos_copia" localSheetId="21">#REF!</definedName>
    <definedName name="Tbldiagnosticos_copia" localSheetId="22">#REF!</definedName>
    <definedName name="Tbldiagnosticos_copia" localSheetId="3">#REF!</definedName>
    <definedName name="Tbldiagnosticos_copia" localSheetId="7">#REF!</definedName>
    <definedName name="Tbldiagnosticos_copia" localSheetId="4">#REF!</definedName>
    <definedName name="Tbldiagnosticos_copia" localSheetId="6">#REF!</definedName>
    <definedName name="Tbldiagnosticos_copia" localSheetId="8">#REF!</definedName>
    <definedName name="Tbldiagnosticos_copia" localSheetId="18">#REF!</definedName>
    <definedName name="Tbldiagnosticos_copia">#REF!</definedName>
    <definedName name="_xlnm.Print_Titles" localSheetId="1">'1. Población_Afiliada_Regimen'!$2:$3</definedName>
    <definedName name="_xlnm.Print_Titles" localSheetId="15">'12. Afiliados_Nivel_Sexo_Zona'!$B$5:$JL$6</definedName>
    <definedName name="Títulos_a_imprimir_IM" localSheetId="11">#REF!</definedName>
    <definedName name="Títulos_a_imprimir_IM" localSheetId="12">#REF!</definedName>
    <definedName name="Títulos_a_imprimir_IM" localSheetId="19">#REF!</definedName>
    <definedName name="Títulos_a_imprimir_IM" localSheetId="20">#REF!</definedName>
    <definedName name="Títulos_a_imprimir_IM" localSheetId="21">#REF!</definedName>
    <definedName name="Títulos_a_imprimir_IM" localSheetId="22">#REF!</definedName>
    <definedName name="Títulos_a_imprimir_IM" localSheetId="3">#REF!</definedName>
    <definedName name="Títulos_a_imprimir_IM" localSheetId="7">#REF!</definedName>
    <definedName name="Títulos_a_imprimir_IM" localSheetId="4">#REF!</definedName>
    <definedName name="Títulos_a_imprimir_IM" localSheetId="6">#REF!</definedName>
    <definedName name="Títulos_a_imprimir_IM" localSheetId="8">#REF!</definedName>
    <definedName name="Títulos_a_imprimir_IM" localSheetId="18">#REF!</definedName>
    <definedName name="Títulos_a_imprimir_IM">#REF!</definedName>
    <definedName name="Total" localSheetId="15">[15]Barrios!$C$257</definedName>
    <definedName name="Total" localSheetId="19">[16]Barrios!$C$257</definedName>
    <definedName name="Total" localSheetId="21">[16]Barrios!$C$257</definedName>
    <definedName name="Total" localSheetId="22">[16]Barrios!$C$257</definedName>
    <definedName name="Total" localSheetId="4">[17]Barrios!$C$257</definedName>
    <definedName name="Total" localSheetId="18">[16]Barrios!$C$257</definedName>
    <definedName name="Total">[18]Barrios!$C$257</definedName>
    <definedName name="Total1" localSheetId="15">[19]Barrios!$C$257</definedName>
    <definedName name="Total1" localSheetId="19">[20]Barrios!$C$257</definedName>
    <definedName name="Total1" localSheetId="21">[20]Barrios!$C$257</definedName>
    <definedName name="Total1" localSheetId="22">[20]Barrios!$C$257</definedName>
    <definedName name="Total1" localSheetId="4">[21]Barrios!$C$257</definedName>
    <definedName name="Total1" localSheetId="18">[20]Barrios!$C$257</definedName>
    <definedName name="Total1">[22]Barrios!$C$257</definedName>
    <definedName name="UJN" localSheetId="11">#REF!</definedName>
    <definedName name="UJN" localSheetId="12">#REF!</definedName>
    <definedName name="UJN" localSheetId="15">#REF!</definedName>
    <definedName name="UJN" localSheetId="17">#REF!</definedName>
    <definedName name="UJN" localSheetId="19">#REF!</definedName>
    <definedName name="UJN" localSheetId="20">#REF!</definedName>
    <definedName name="UJN" localSheetId="21">#REF!</definedName>
    <definedName name="UJN" localSheetId="22">#REF!</definedName>
    <definedName name="UJN" localSheetId="3">#REF!</definedName>
    <definedName name="UJN" localSheetId="7">#REF!</definedName>
    <definedName name="UJN" localSheetId="4">#REF!</definedName>
    <definedName name="UJN" localSheetId="6">#REF!</definedName>
    <definedName name="UJN" localSheetId="8">#REF!</definedName>
    <definedName name="UJN" localSheetId="18">#REF!</definedName>
    <definedName name="UJN">#REF!</definedName>
    <definedName name="vcbg" localSheetId="11">#REF!</definedName>
    <definedName name="vcbg" localSheetId="12">#REF!</definedName>
    <definedName name="vcbg" localSheetId="15">#REF!</definedName>
    <definedName name="vcbg" localSheetId="17">#REF!</definedName>
    <definedName name="vcbg" localSheetId="19">#REF!</definedName>
    <definedName name="vcbg" localSheetId="20">#REF!</definedName>
    <definedName name="vcbg" localSheetId="21">#REF!</definedName>
    <definedName name="vcbg" localSheetId="22">#REF!</definedName>
    <definedName name="vcbg" localSheetId="3">#REF!</definedName>
    <definedName name="vcbg" localSheetId="7">#REF!</definedName>
    <definedName name="vcbg" localSheetId="4">#REF!</definedName>
    <definedName name="vcbg" localSheetId="6">#REF!</definedName>
    <definedName name="vcbg" localSheetId="8">#REF!</definedName>
    <definedName name="vcbg" localSheetId="18">#REF!</definedName>
    <definedName name="vcbg">#REF!</definedName>
    <definedName name="VECTORES" localSheetId="11">#REF!</definedName>
    <definedName name="VECTORES" localSheetId="12">#REF!</definedName>
    <definedName name="VECTORES" localSheetId="15">#REF!</definedName>
    <definedName name="VECTORES" localSheetId="17">#REF!</definedName>
    <definedName name="VECTORES" localSheetId="19">#REF!</definedName>
    <definedName name="VECTORES" localSheetId="20">#REF!</definedName>
    <definedName name="VECTORES" localSheetId="21">#REF!</definedName>
    <definedName name="VECTORES" localSheetId="22">#REF!</definedName>
    <definedName name="VECTORES" localSheetId="3">#REF!</definedName>
    <definedName name="VECTORES" localSheetId="7">#REF!</definedName>
    <definedName name="VECTORES" localSheetId="4">#REF!</definedName>
    <definedName name="VECTORES" localSheetId="6">#REF!</definedName>
    <definedName name="VECTORES" localSheetId="8">#REF!</definedName>
    <definedName name="VECTORES" localSheetId="18">#REF!</definedName>
    <definedName name="VECTORES">#REF!</definedName>
    <definedName name="W" localSheetId="11">[7]LIS183!#REF!</definedName>
    <definedName name="W" localSheetId="12">[7]LIS183!#REF!</definedName>
    <definedName name="W" localSheetId="19">[7]LIS183!#REF!</definedName>
    <definedName name="W" localSheetId="20">[7]LIS183!#REF!</definedName>
    <definedName name="W" localSheetId="21">[7]LIS183!#REF!</definedName>
    <definedName name="W" localSheetId="22">[7]LIS183!#REF!</definedName>
    <definedName name="W" localSheetId="3">[7]LIS183!#REF!</definedName>
    <definedName name="W" localSheetId="7">[7]LIS183!#REF!</definedName>
    <definedName name="W" localSheetId="4">[7]LIS183!#REF!</definedName>
    <definedName name="W" localSheetId="6">[7]LIS183!#REF!</definedName>
    <definedName name="W" localSheetId="8">[7]LIS183!#REF!</definedName>
    <definedName name="W" localSheetId="18">[7]LIS183!#REF!</definedName>
    <definedName name="W">[7]LIS183!#REF!</definedName>
    <definedName name="Z" localSheetId="11">'[1]CUADRO No 4'!#REF!</definedName>
    <definedName name="Z" localSheetId="12">'[1]CUADRO No 4'!#REF!</definedName>
    <definedName name="Z" localSheetId="19">'[1]CUADRO No 4'!#REF!</definedName>
    <definedName name="Z" localSheetId="20">'[1]CUADRO No 4'!#REF!</definedName>
    <definedName name="Z" localSheetId="21">'[1]CUADRO No 4'!#REF!</definedName>
    <definedName name="Z" localSheetId="22">'[1]CUADRO No 4'!#REF!</definedName>
    <definedName name="Z" localSheetId="3">'[1]CUADRO No 4'!#REF!</definedName>
    <definedName name="Z" localSheetId="7">'[1]CUADRO No 4'!#REF!</definedName>
    <definedName name="Z" localSheetId="4">'[1]CUADRO No 4'!#REF!</definedName>
    <definedName name="Z" localSheetId="6">'[1]CUADRO No 4'!#REF!</definedName>
    <definedName name="Z" localSheetId="8">'[1]CUADRO No 4'!#REF!</definedName>
    <definedName name="Z" localSheetId="18">'[1]CUADRO No 4'!#REF!</definedName>
    <definedName name="Z">'[1]CUADRO No 4'!#REF!</definedName>
  </definedNames>
  <calcPr calcId="191028"/>
  <pivotCaches>
    <pivotCache cacheId="8" r:id="rId52"/>
    <pivotCache cacheId="9" r:id="rId53"/>
    <pivotCache cacheId="10" r:id="rId54"/>
    <pivotCache cacheId="11" r:id="rId55"/>
    <pivotCache cacheId="12" r:id="rId56"/>
    <pivotCache cacheId="13" r:id="rId57"/>
    <pivotCache cacheId="14" r:id="rId58"/>
    <pivotCache cacheId="15" r:id="rId59"/>
  </pivotCaches>
</workbook>
</file>

<file path=xl/calcChain.xml><?xml version="1.0" encoding="utf-8"?>
<calcChain xmlns="http://schemas.openxmlformats.org/spreadsheetml/2006/main">
  <c r="M128" i="114" l="1"/>
  <c r="M104" i="114"/>
  <c r="M80" i="114"/>
  <c r="M62" i="114"/>
  <c r="M42" i="114"/>
  <c r="M31" i="114"/>
  <c r="M19" i="114"/>
  <c r="M12" i="114"/>
  <c r="M5" i="114"/>
  <c r="G128" i="114"/>
  <c r="G104" i="114"/>
  <c r="G80" i="114"/>
  <c r="G62" i="114"/>
  <c r="G42" i="114"/>
  <c r="G31" i="114"/>
  <c r="G19" i="114"/>
  <c r="G12" i="114"/>
  <c r="E128" i="114"/>
  <c r="E104" i="114"/>
  <c r="E80" i="114"/>
  <c r="E62" i="114"/>
  <c r="E42" i="114"/>
  <c r="E31" i="114"/>
  <c r="E19" i="114"/>
  <c r="E6" i="114"/>
  <c r="E11" i="114"/>
  <c r="E12" i="114"/>
  <c r="M6" i="114"/>
  <c r="S12798" i="202"/>
  <c r="S12799" i="202"/>
  <c r="S12800" i="202"/>
  <c r="S12801" i="202"/>
  <c r="S12802" i="202"/>
  <c r="S12803" i="202"/>
  <c r="S12804" i="202"/>
  <c r="S12805" i="202"/>
  <c r="S12806" i="202"/>
  <c r="S12807" i="202"/>
  <c r="C16" i="14" l="1"/>
  <c r="AL11653" i="202" l="1"/>
  <c r="AL11654" i="202"/>
  <c r="AL11655" i="202"/>
  <c r="AL11656" i="202"/>
  <c r="AL11657" i="202"/>
  <c r="AL11658" i="202"/>
  <c r="AL11659" i="202"/>
  <c r="AL11660" i="202"/>
  <c r="AL11661" i="202"/>
  <c r="AL11662" i="202"/>
  <c r="AL11663" i="202"/>
  <c r="AL11664" i="202"/>
  <c r="AL11647" i="202" l="1"/>
  <c r="AL11648" i="202"/>
  <c r="AL11649" i="202"/>
  <c r="AL11650" i="202"/>
  <c r="AL11651" i="202"/>
  <c r="AL11652" i="202"/>
  <c r="AL11643" i="202" l="1"/>
  <c r="AL11644" i="202"/>
  <c r="AL11645" i="202"/>
  <c r="AL11646" i="202"/>
  <c r="C40" i="14" l="1"/>
  <c r="S12792" i="202" l="1"/>
  <c r="S12793" i="202"/>
  <c r="S12794" i="202"/>
  <c r="S12795" i="202"/>
  <c r="S12796" i="202"/>
  <c r="S12797" i="202"/>
  <c r="Z6" i="207" l="1"/>
  <c r="AA6" i="207"/>
  <c r="AB6" i="207"/>
  <c r="AC6" i="207"/>
  <c r="AD6" i="207"/>
  <c r="AE6" i="207"/>
  <c r="AF6" i="207"/>
  <c r="AG6" i="207"/>
  <c r="AH6" i="207"/>
  <c r="AI6" i="207"/>
  <c r="AJ6" i="207"/>
  <c r="AK6" i="207"/>
  <c r="AL6" i="207"/>
  <c r="AM6" i="207"/>
  <c r="AN6" i="207"/>
  <c r="AO6" i="207"/>
  <c r="AP6" i="207"/>
  <c r="AQ6" i="207"/>
  <c r="AR6" i="207"/>
  <c r="AS6" i="207"/>
  <c r="AT6" i="207"/>
  <c r="AU6" i="207"/>
  <c r="AV6" i="207"/>
  <c r="AW6" i="207"/>
  <c r="AX6" i="207"/>
  <c r="AY6" i="207"/>
  <c r="AZ6" i="207"/>
  <c r="BA6" i="207"/>
  <c r="BB6" i="207"/>
  <c r="BC6" i="207"/>
  <c r="N139" i="240" l="1"/>
  <c r="O139" i="240" s="1"/>
  <c r="L139" i="240"/>
  <c r="M139" i="240" s="1"/>
  <c r="J139" i="240"/>
  <c r="K139" i="240" s="1"/>
  <c r="H139" i="240"/>
  <c r="I139" i="240" s="1"/>
  <c r="F139" i="240"/>
  <c r="G139" i="240" s="1"/>
  <c r="D139" i="240"/>
  <c r="E139" i="240" s="1"/>
  <c r="N138" i="240"/>
  <c r="O138" i="240" s="1"/>
  <c r="L138" i="240"/>
  <c r="M138" i="240" s="1"/>
  <c r="J138" i="240"/>
  <c r="K138" i="240" s="1"/>
  <c r="H138" i="240"/>
  <c r="I138" i="240" s="1"/>
  <c r="F138" i="240"/>
  <c r="G138" i="240" s="1"/>
  <c r="D138" i="240"/>
  <c r="E138" i="240" s="1"/>
  <c r="N137" i="240"/>
  <c r="O137" i="240" s="1"/>
  <c r="L137" i="240"/>
  <c r="M137" i="240" s="1"/>
  <c r="J137" i="240"/>
  <c r="K137" i="240" s="1"/>
  <c r="H137" i="240"/>
  <c r="I137" i="240" s="1"/>
  <c r="F137" i="240"/>
  <c r="G137" i="240" s="1"/>
  <c r="D137" i="240"/>
  <c r="E137" i="240" s="1"/>
  <c r="N136" i="240"/>
  <c r="O136" i="240" s="1"/>
  <c r="L136" i="240"/>
  <c r="M136" i="240" s="1"/>
  <c r="J136" i="240"/>
  <c r="K136" i="240" s="1"/>
  <c r="H136" i="240"/>
  <c r="I136" i="240" s="1"/>
  <c r="F136" i="240"/>
  <c r="G136" i="240" s="1"/>
  <c r="D136" i="240"/>
  <c r="E136" i="240" s="1"/>
  <c r="N135" i="240"/>
  <c r="O135" i="240" s="1"/>
  <c r="L135" i="240"/>
  <c r="M135" i="240" s="1"/>
  <c r="J135" i="240"/>
  <c r="K135" i="240" s="1"/>
  <c r="H135" i="240"/>
  <c r="I135" i="240" s="1"/>
  <c r="F135" i="240"/>
  <c r="G135" i="240" s="1"/>
  <c r="D135" i="240"/>
  <c r="E135" i="240" s="1"/>
  <c r="N134" i="240"/>
  <c r="O134" i="240" s="1"/>
  <c r="L134" i="240"/>
  <c r="M134" i="240" s="1"/>
  <c r="J134" i="240"/>
  <c r="K134" i="240" s="1"/>
  <c r="H134" i="240"/>
  <c r="I134" i="240" s="1"/>
  <c r="F134" i="240"/>
  <c r="G134" i="240" s="1"/>
  <c r="D134" i="240"/>
  <c r="E134" i="240" s="1"/>
  <c r="N133" i="240"/>
  <c r="O133" i="240" s="1"/>
  <c r="L133" i="240"/>
  <c r="M133" i="240" s="1"/>
  <c r="J133" i="240"/>
  <c r="K133" i="240" s="1"/>
  <c r="H133" i="240"/>
  <c r="I133" i="240" s="1"/>
  <c r="F133" i="240"/>
  <c r="G133" i="240" s="1"/>
  <c r="D133" i="240"/>
  <c r="E133" i="240" s="1"/>
  <c r="N132" i="240"/>
  <c r="O132" i="240" s="1"/>
  <c r="L132" i="240"/>
  <c r="M132" i="240" s="1"/>
  <c r="J132" i="240"/>
  <c r="K132" i="240" s="1"/>
  <c r="H132" i="240"/>
  <c r="I132" i="240" s="1"/>
  <c r="F132" i="240"/>
  <c r="G132" i="240" s="1"/>
  <c r="D132" i="240"/>
  <c r="E132" i="240" s="1"/>
  <c r="N131" i="240"/>
  <c r="O131" i="240" s="1"/>
  <c r="L131" i="240"/>
  <c r="M131" i="240" s="1"/>
  <c r="J131" i="240"/>
  <c r="H131" i="240"/>
  <c r="I131" i="240" s="1"/>
  <c r="F131" i="240"/>
  <c r="G131" i="240" s="1"/>
  <c r="D131" i="240"/>
  <c r="E131" i="240" s="1"/>
  <c r="N130" i="240"/>
  <c r="O130" i="240" s="1"/>
  <c r="L130" i="240"/>
  <c r="J130" i="240"/>
  <c r="K130" i="240" s="1"/>
  <c r="H130" i="240"/>
  <c r="I130" i="240" s="1"/>
  <c r="F130" i="240"/>
  <c r="G130" i="240" s="1"/>
  <c r="D130" i="240"/>
  <c r="E130" i="240" s="1"/>
  <c r="N128" i="240"/>
  <c r="O128" i="240" s="1"/>
  <c r="L128" i="240"/>
  <c r="M128" i="240" s="1"/>
  <c r="J128" i="240"/>
  <c r="K128" i="240" s="1"/>
  <c r="H128" i="240"/>
  <c r="I128" i="240" s="1"/>
  <c r="F128" i="240"/>
  <c r="G128" i="240" s="1"/>
  <c r="D128" i="240"/>
  <c r="E128" i="240" s="1"/>
  <c r="N127" i="240"/>
  <c r="O127" i="240" s="1"/>
  <c r="L127" i="240"/>
  <c r="M127" i="240" s="1"/>
  <c r="J127" i="240"/>
  <c r="K127" i="240" s="1"/>
  <c r="H127" i="240"/>
  <c r="I127" i="240" s="1"/>
  <c r="F127" i="240"/>
  <c r="G127" i="240" s="1"/>
  <c r="D127" i="240"/>
  <c r="E127" i="240" s="1"/>
  <c r="N126" i="240"/>
  <c r="O126" i="240" s="1"/>
  <c r="L126" i="240"/>
  <c r="M126" i="240" s="1"/>
  <c r="J126" i="240"/>
  <c r="K126" i="240" s="1"/>
  <c r="H126" i="240"/>
  <c r="I126" i="240" s="1"/>
  <c r="F126" i="240"/>
  <c r="G126" i="240" s="1"/>
  <c r="D126" i="240"/>
  <c r="E126" i="240" s="1"/>
  <c r="N125" i="240"/>
  <c r="O125" i="240" s="1"/>
  <c r="L125" i="240"/>
  <c r="M125" i="240" s="1"/>
  <c r="J125" i="240"/>
  <c r="K125" i="240" s="1"/>
  <c r="H125" i="240"/>
  <c r="I125" i="240" s="1"/>
  <c r="F125" i="240"/>
  <c r="G125" i="240" s="1"/>
  <c r="D125" i="240"/>
  <c r="E125" i="240" s="1"/>
  <c r="N124" i="240"/>
  <c r="O124" i="240" s="1"/>
  <c r="L124" i="240"/>
  <c r="M124" i="240" s="1"/>
  <c r="J124" i="240"/>
  <c r="K124" i="240" s="1"/>
  <c r="H124" i="240"/>
  <c r="I124" i="240" s="1"/>
  <c r="F124" i="240"/>
  <c r="G124" i="240" s="1"/>
  <c r="D124" i="240"/>
  <c r="E124" i="240" s="1"/>
  <c r="N123" i="240"/>
  <c r="O123" i="240" s="1"/>
  <c r="L123" i="240"/>
  <c r="M123" i="240" s="1"/>
  <c r="J123" i="240"/>
  <c r="K123" i="240" s="1"/>
  <c r="H123" i="240"/>
  <c r="I123" i="240" s="1"/>
  <c r="F123" i="240"/>
  <c r="G123" i="240" s="1"/>
  <c r="D123" i="240"/>
  <c r="E123" i="240" s="1"/>
  <c r="N122" i="240"/>
  <c r="O122" i="240" s="1"/>
  <c r="L122" i="240"/>
  <c r="M122" i="240" s="1"/>
  <c r="J122" i="240"/>
  <c r="K122" i="240" s="1"/>
  <c r="H122" i="240"/>
  <c r="I122" i="240" s="1"/>
  <c r="F122" i="240"/>
  <c r="G122" i="240" s="1"/>
  <c r="D122" i="240"/>
  <c r="E122" i="240" s="1"/>
  <c r="N121" i="240"/>
  <c r="O121" i="240" s="1"/>
  <c r="L121" i="240"/>
  <c r="M121" i="240" s="1"/>
  <c r="J121" i="240"/>
  <c r="K121" i="240" s="1"/>
  <c r="H121" i="240"/>
  <c r="I121" i="240" s="1"/>
  <c r="F121" i="240"/>
  <c r="G121" i="240" s="1"/>
  <c r="D121" i="240"/>
  <c r="E121" i="240" s="1"/>
  <c r="N120" i="240"/>
  <c r="O120" i="240" s="1"/>
  <c r="L120" i="240"/>
  <c r="M120" i="240" s="1"/>
  <c r="J120" i="240"/>
  <c r="K120" i="240" s="1"/>
  <c r="H120" i="240"/>
  <c r="I120" i="240" s="1"/>
  <c r="F120" i="240"/>
  <c r="G120" i="240" s="1"/>
  <c r="D120" i="240"/>
  <c r="E120" i="240" s="1"/>
  <c r="N119" i="240"/>
  <c r="O119" i="240" s="1"/>
  <c r="L119" i="240"/>
  <c r="M119" i="240" s="1"/>
  <c r="J119" i="240"/>
  <c r="K119" i="240" s="1"/>
  <c r="H119" i="240"/>
  <c r="I119" i="240" s="1"/>
  <c r="F119" i="240"/>
  <c r="G119" i="240" s="1"/>
  <c r="D119" i="240"/>
  <c r="E119" i="240" s="1"/>
  <c r="N118" i="240"/>
  <c r="O118" i="240" s="1"/>
  <c r="L118" i="240"/>
  <c r="M118" i="240" s="1"/>
  <c r="J118" i="240"/>
  <c r="K118" i="240" s="1"/>
  <c r="H118" i="240"/>
  <c r="I118" i="240" s="1"/>
  <c r="F118" i="240"/>
  <c r="G118" i="240" s="1"/>
  <c r="D118" i="240"/>
  <c r="E118" i="240" s="1"/>
  <c r="N117" i="240"/>
  <c r="O117" i="240" s="1"/>
  <c r="L117" i="240"/>
  <c r="M117" i="240" s="1"/>
  <c r="J117" i="240"/>
  <c r="K117" i="240" s="1"/>
  <c r="H117" i="240"/>
  <c r="I117" i="240" s="1"/>
  <c r="F117" i="240"/>
  <c r="G117" i="240" s="1"/>
  <c r="D117" i="240"/>
  <c r="E117" i="240" s="1"/>
  <c r="N116" i="240"/>
  <c r="O116" i="240" s="1"/>
  <c r="L116" i="240"/>
  <c r="M116" i="240" s="1"/>
  <c r="J116" i="240"/>
  <c r="K116" i="240" s="1"/>
  <c r="H116" i="240"/>
  <c r="I116" i="240" s="1"/>
  <c r="F116" i="240"/>
  <c r="G116" i="240" s="1"/>
  <c r="D116" i="240"/>
  <c r="E116" i="240" s="1"/>
  <c r="N115" i="240"/>
  <c r="O115" i="240" s="1"/>
  <c r="L115" i="240"/>
  <c r="M115" i="240" s="1"/>
  <c r="J115" i="240"/>
  <c r="K115" i="240" s="1"/>
  <c r="H115" i="240"/>
  <c r="I115" i="240" s="1"/>
  <c r="F115" i="240"/>
  <c r="G115" i="240" s="1"/>
  <c r="D115" i="240"/>
  <c r="E115" i="240" s="1"/>
  <c r="N114" i="240"/>
  <c r="O114" i="240" s="1"/>
  <c r="L114" i="240"/>
  <c r="M114" i="240" s="1"/>
  <c r="J114" i="240"/>
  <c r="K114" i="240" s="1"/>
  <c r="H114" i="240"/>
  <c r="I114" i="240" s="1"/>
  <c r="F114" i="240"/>
  <c r="G114" i="240" s="1"/>
  <c r="D114" i="240"/>
  <c r="E114" i="240" s="1"/>
  <c r="N113" i="240"/>
  <c r="O113" i="240" s="1"/>
  <c r="L113" i="240"/>
  <c r="M113" i="240" s="1"/>
  <c r="J113" i="240"/>
  <c r="K113" i="240" s="1"/>
  <c r="H113" i="240"/>
  <c r="I113" i="240" s="1"/>
  <c r="F113" i="240"/>
  <c r="G113" i="240" s="1"/>
  <c r="D113" i="240"/>
  <c r="E113" i="240" s="1"/>
  <c r="N112" i="240"/>
  <c r="O112" i="240" s="1"/>
  <c r="L112" i="240"/>
  <c r="M112" i="240" s="1"/>
  <c r="J112" i="240"/>
  <c r="K112" i="240" s="1"/>
  <c r="H112" i="240"/>
  <c r="I112" i="240" s="1"/>
  <c r="F112" i="240"/>
  <c r="G112" i="240" s="1"/>
  <c r="D112" i="240"/>
  <c r="E112" i="240" s="1"/>
  <c r="N111" i="240"/>
  <c r="O111" i="240" s="1"/>
  <c r="L111" i="240"/>
  <c r="M111" i="240" s="1"/>
  <c r="J111" i="240"/>
  <c r="K111" i="240" s="1"/>
  <c r="H111" i="240"/>
  <c r="I111" i="240" s="1"/>
  <c r="F111" i="240"/>
  <c r="G111" i="240" s="1"/>
  <c r="D111" i="240"/>
  <c r="E111" i="240" s="1"/>
  <c r="N110" i="240"/>
  <c r="O110" i="240" s="1"/>
  <c r="L110" i="240"/>
  <c r="M110" i="240" s="1"/>
  <c r="J110" i="240"/>
  <c r="K110" i="240" s="1"/>
  <c r="H110" i="240"/>
  <c r="I110" i="240" s="1"/>
  <c r="F110" i="240"/>
  <c r="G110" i="240" s="1"/>
  <c r="D110" i="240"/>
  <c r="E110" i="240" s="1"/>
  <c r="N109" i="240"/>
  <c r="O109" i="240" s="1"/>
  <c r="L109" i="240"/>
  <c r="M109" i="240" s="1"/>
  <c r="J109" i="240"/>
  <c r="K109" i="240" s="1"/>
  <c r="H109" i="240"/>
  <c r="I109" i="240" s="1"/>
  <c r="F109" i="240"/>
  <c r="G109" i="240" s="1"/>
  <c r="D109" i="240"/>
  <c r="E109" i="240" s="1"/>
  <c r="N108" i="240"/>
  <c r="O108" i="240" s="1"/>
  <c r="L108" i="240"/>
  <c r="J108" i="240"/>
  <c r="K108" i="240" s="1"/>
  <c r="H108" i="240"/>
  <c r="I108" i="240" s="1"/>
  <c r="F108" i="240"/>
  <c r="G108" i="240" s="1"/>
  <c r="D108" i="240"/>
  <c r="E108" i="240" s="1"/>
  <c r="N107" i="240"/>
  <c r="O107" i="240" s="1"/>
  <c r="L107" i="240"/>
  <c r="M107" i="240" s="1"/>
  <c r="J107" i="240"/>
  <c r="K107" i="240" s="1"/>
  <c r="H107" i="240"/>
  <c r="I107" i="240" s="1"/>
  <c r="F107" i="240"/>
  <c r="D107" i="240"/>
  <c r="E107" i="240" s="1"/>
  <c r="N106" i="240"/>
  <c r="O106" i="240" s="1"/>
  <c r="L106" i="240"/>
  <c r="M106" i="240" s="1"/>
  <c r="J106" i="240"/>
  <c r="K106" i="240" s="1"/>
  <c r="H106" i="240"/>
  <c r="I106" i="240" s="1"/>
  <c r="F106" i="240"/>
  <c r="G106" i="240" s="1"/>
  <c r="D106" i="240"/>
  <c r="E106" i="240" s="1"/>
  <c r="N104" i="240"/>
  <c r="O104" i="240" s="1"/>
  <c r="L104" i="240"/>
  <c r="M104" i="240" s="1"/>
  <c r="J104" i="240"/>
  <c r="K104" i="240" s="1"/>
  <c r="H104" i="240"/>
  <c r="I104" i="240" s="1"/>
  <c r="F104" i="240"/>
  <c r="G104" i="240" s="1"/>
  <c r="D104" i="240"/>
  <c r="E104" i="240" s="1"/>
  <c r="N103" i="240"/>
  <c r="O103" i="240" s="1"/>
  <c r="L103" i="240"/>
  <c r="M103" i="240" s="1"/>
  <c r="J103" i="240"/>
  <c r="K103" i="240" s="1"/>
  <c r="H103" i="240"/>
  <c r="I103" i="240" s="1"/>
  <c r="F103" i="240"/>
  <c r="G103" i="240" s="1"/>
  <c r="D103" i="240"/>
  <c r="E103" i="240" s="1"/>
  <c r="N102" i="240"/>
  <c r="O102" i="240" s="1"/>
  <c r="L102" i="240"/>
  <c r="M102" i="240" s="1"/>
  <c r="J102" i="240"/>
  <c r="K102" i="240" s="1"/>
  <c r="H102" i="240"/>
  <c r="I102" i="240" s="1"/>
  <c r="F102" i="240"/>
  <c r="G102" i="240" s="1"/>
  <c r="D102" i="240"/>
  <c r="E102" i="240" s="1"/>
  <c r="N101" i="240"/>
  <c r="O101" i="240" s="1"/>
  <c r="L101" i="240"/>
  <c r="M101" i="240" s="1"/>
  <c r="J101" i="240"/>
  <c r="K101" i="240" s="1"/>
  <c r="H101" i="240"/>
  <c r="I101" i="240" s="1"/>
  <c r="F101" i="240"/>
  <c r="G101" i="240" s="1"/>
  <c r="D101" i="240"/>
  <c r="E101" i="240" s="1"/>
  <c r="N100" i="240"/>
  <c r="O100" i="240" s="1"/>
  <c r="L100" i="240"/>
  <c r="M100" i="240" s="1"/>
  <c r="J100" i="240"/>
  <c r="K100" i="240" s="1"/>
  <c r="H100" i="240"/>
  <c r="I100" i="240" s="1"/>
  <c r="F100" i="240"/>
  <c r="G100" i="240" s="1"/>
  <c r="D100" i="240"/>
  <c r="E100" i="240" s="1"/>
  <c r="N99" i="240"/>
  <c r="O99" i="240" s="1"/>
  <c r="L99" i="240"/>
  <c r="M99" i="240" s="1"/>
  <c r="J99" i="240"/>
  <c r="K99" i="240" s="1"/>
  <c r="H99" i="240"/>
  <c r="I99" i="240" s="1"/>
  <c r="F99" i="240"/>
  <c r="G99" i="240" s="1"/>
  <c r="D99" i="240"/>
  <c r="E99" i="240" s="1"/>
  <c r="N98" i="240"/>
  <c r="O98" i="240" s="1"/>
  <c r="L98" i="240"/>
  <c r="M98" i="240" s="1"/>
  <c r="J98" i="240"/>
  <c r="K98" i="240" s="1"/>
  <c r="H98" i="240"/>
  <c r="I98" i="240" s="1"/>
  <c r="F98" i="240"/>
  <c r="G98" i="240" s="1"/>
  <c r="D98" i="240"/>
  <c r="E98" i="240" s="1"/>
  <c r="N97" i="240"/>
  <c r="O97" i="240" s="1"/>
  <c r="L97" i="240"/>
  <c r="M97" i="240" s="1"/>
  <c r="J97" i="240"/>
  <c r="K97" i="240" s="1"/>
  <c r="H97" i="240"/>
  <c r="I97" i="240" s="1"/>
  <c r="F97" i="240"/>
  <c r="G97" i="240" s="1"/>
  <c r="D97" i="240"/>
  <c r="E97" i="240" s="1"/>
  <c r="N96" i="240"/>
  <c r="O96" i="240" s="1"/>
  <c r="L96" i="240"/>
  <c r="M96" i="240" s="1"/>
  <c r="J96" i="240"/>
  <c r="K96" i="240" s="1"/>
  <c r="H96" i="240"/>
  <c r="I96" i="240" s="1"/>
  <c r="F96" i="240"/>
  <c r="G96" i="240" s="1"/>
  <c r="D96" i="240"/>
  <c r="E96" i="240" s="1"/>
  <c r="N95" i="240"/>
  <c r="O95" i="240" s="1"/>
  <c r="L95" i="240"/>
  <c r="M95" i="240" s="1"/>
  <c r="J95" i="240"/>
  <c r="K95" i="240" s="1"/>
  <c r="H95" i="240"/>
  <c r="I95" i="240" s="1"/>
  <c r="F95" i="240"/>
  <c r="G95" i="240" s="1"/>
  <c r="D95" i="240"/>
  <c r="E95" i="240" s="1"/>
  <c r="N94" i="240"/>
  <c r="O94" i="240" s="1"/>
  <c r="L94" i="240"/>
  <c r="M94" i="240" s="1"/>
  <c r="J94" i="240"/>
  <c r="K94" i="240" s="1"/>
  <c r="H94" i="240"/>
  <c r="I94" i="240" s="1"/>
  <c r="F94" i="240"/>
  <c r="G94" i="240" s="1"/>
  <c r="D94" i="240"/>
  <c r="E94" i="240" s="1"/>
  <c r="N93" i="240"/>
  <c r="O93" i="240" s="1"/>
  <c r="L93" i="240"/>
  <c r="M93" i="240" s="1"/>
  <c r="J93" i="240"/>
  <c r="K93" i="240" s="1"/>
  <c r="H93" i="240"/>
  <c r="I93" i="240" s="1"/>
  <c r="F93" i="240"/>
  <c r="G93" i="240" s="1"/>
  <c r="D93" i="240"/>
  <c r="E93" i="240" s="1"/>
  <c r="N92" i="240"/>
  <c r="O92" i="240" s="1"/>
  <c r="L92" i="240"/>
  <c r="M92" i="240" s="1"/>
  <c r="J92" i="240"/>
  <c r="K92" i="240" s="1"/>
  <c r="H92" i="240"/>
  <c r="I92" i="240" s="1"/>
  <c r="F92" i="240"/>
  <c r="G92" i="240" s="1"/>
  <c r="D92" i="240"/>
  <c r="E92" i="240" s="1"/>
  <c r="N91" i="240"/>
  <c r="O91" i="240" s="1"/>
  <c r="L91" i="240"/>
  <c r="M91" i="240" s="1"/>
  <c r="J91" i="240"/>
  <c r="K91" i="240" s="1"/>
  <c r="H91" i="240"/>
  <c r="F91" i="240"/>
  <c r="G91" i="240" s="1"/>
  <c r="D91" i="240"/>
  <c r="E91" i="240" s="1"/>
  <c r="N90" i="240"/>
  <c r="O90" i="240" s="1"/>
  <c r="L90" i="240"/>
  <c r="M90" i="240" s="1"/>
  <c r="J90" i="240"/>
  <c r="K90" i="240" s="1"/>
  <c r="H90" i="240"/>
  <c r="I90" i="240" s="1"/>
  <c r="F90" i="240"/>
  <c r="G90" i="240" s="1"/>
  <c r="D90" i="240"/>
  <c r="E90" i="240" s="1"/>
  <c r="N89" i="240"/>
  <c r="O89" i="240" s="1"/>
  <c r="L89" i="240"/>
  <c r="M89" i="240" s="1"/>
  <c r="J89" i="240"/>
  <c r="K89" i="240" s="1"/>
  <c r="H89" i="240"/>
  <c r="I89" i="240" s="1"/>
  <c r="F89" i="240"/>
  <c r="G89" i="240" s="1"/>
  <c r="D89" i="240"/>
  <c r="E89" i="240" s="1"/>
  <c r="N88" i="240"/>
  <c r="O88" i="240" s="1"/>
  <c r="L88" i="240"/>
  <c r="M88" i="240" s="1"/>
  <c r="J88" i="240"/>
  <c r="K88" i="240" s="1"/>
  <c r="H88" i="240"/>
  <c r="I88" i="240" s="1"/>
  <c r="F88" i="240"/>
  <c r="G88" i="240" s="1"/>
  <c r="D88" i="240"/>
  <c r="E88" i="240" s="1"/>
  <c r="N87" i="240"/>
  <c r="O87" i="240" s="1"/>
  <c r="L87" i="240"/>
  <c r="M87" i="240" s="1"/>
  <c r="J87" i="240"/>
  <c r="K87" i="240" s="1"/>
  <c r="H87" i="240"/>
  <c r="I87" i="240" s="1"/>
  <c r="F87" i="240"/>
  <c r="G87" i="240" s="1"/>
  <c r="D87" i="240"/>
  <c r="E87" i="240" s="1"/>
  <c r="N86" i="240"/>
  <c r="O86" i="240" s="1"/>
  <c r="L86" i="240"/>
  <c r="J86" i="240"/>
  <c r="K86" i="240" s="1"/>
  <c r="H86" i="240"/>
  <c r="I86" i="240" s="1"/>
  <c r="F86" i="240"/>
  <c r="G86" i="240" s="1"/>
  <c r="D86" i="240"/>
  <c r="E86" i="240" s="1"/>
  <c r="N85" i="240"/>
  <c r="O85" i="240" s="1"/>
  <c r="L85" i="240"/>
  <c r="M85" i="240" s="1"/>
  <c r="J85" i="240"/>
  <c r="K85" i="240" s="1"/>
  <c r="H85" i="240"/>
  <c r="I85" i="240" s="1"/>
  <c r="F85" i="240"/>
  <c r="G85" i="240" s="1"/>
  <c r="D85" i="240"/>
  <c r="E85" i="240" s="1"/>
  <c r="N84" i="240"/>
  <c r="O84" i="240" s="1"/>
  <c r="L84" i="240"/>
  <c r="M84" i="240" s="1"/>
  <c r="J84" i="240"/>
  <c r="K84" i="240" s="1"/>
  <c r="H84" i="240"/>
  <c r="I84" i="240" s="1"/>
  <c r="F84" i="240"/>
  <c r="G84" i="240" s="1"/>
  <c r="D84" i="240"/>
  <c r="N83" i="240"/>
  <c r="O83" i="240" s="1"/>
  <c r="L83" i="240"/>
  <c r="M83" i="240" s="1"/>
  <c r="J83" i="240"/>
  <c r="K83" i="240" s="1"/>
  <c r="H83" i="240"/>
  <c r="I83" i="240" s="1"/>
  <c r="F83" i="240"/>
  <c r="G83" i="240" s="1"/>
  <c r="D83" i="240"/>
  <c r="E83" i="240" s="1"/>
  <c r="N82" i="240"/>
  <c r="O82" i="240" s="1"/>
  <c r="L82" i="240"/>
  <c r="M82" i="240" s="1"/>
  <c r="J82" i="240"/>
  <c r="H82" i="240"/>
  <c r="I82" i="240" s="1"/>
  <c r="F82" i="240"/>
  <c r="G82" i="240" s="1"/>
  <c r="D82" i="240"/>
  <c r="E82" i="240" s="1"/>
  <c r="N80" i="240"/>
  <c r="O80" i="240" s="1"/>
  <c r="L80" i="240"/>
  <c r="M80" i="240" s="1"/>
  <c r="J80" i="240"/>
  <c r="K80" i="240" s="1"/>
  <c r="H80" i="240"/>
  <c r="I80" i="240" s="1"/>
  <c r="F80" i="240"/>
  <c r="G80" i="240" s="1"/>
  <c r="D80" i="240"/>
  <c r="E80" i="240" s="1"/>
  <c r="N79" i="240"/>
  <c r="O79" i="240" s="1"/>
  <c r="L79" i="240"/>
  <c r="M79" i="240" s="1"/>
  <c r="J79" i="240"/>
  <c r="K79" i="240" s="1"/>
  <c r="H79" i="240"/>
  <c r="I79" i="240" s="1"/>
  <c r="F79" i="240"/>
  <c r="G79" i="240" s="1"/>
  <c r="D79" i="240"/>
  <c r="E79" i="240" s="1"/>
  <c r="N78" i="240"/>
  <c r="O78" i="240" s="1"/>
  <c r="L78" i="240"/>
  <c r="M78" i="240" s="1"/>
  <c r="J78" i="240"/>
  <c r="K78" i="240" s="1"/>
  <c r="H78" i="240"/>
  <c r="I78" i="240" s="1"/>
  <c r="F78" i="240"/>
  <c r="G78" i="240" s="1"/>
  <c r="D78" i="240"/>
  <c r="E78" i="240" s="1"/>
  <c r="N77" i="240"/>
  <c r="O77" i="240" s="1"/>
  <c r="L77" i="240"/>
  <c r="M77" i="240" s="1"/>
  <c r="J77" i="240"/>
  <c r="K77" i="240" s="1"/>
  <c r="H77" i="240"/>
  <c r="I77" i="240" s="1"/>
  <c r="F77" i="240"/>
  <c r="G77" i="240" s="1"/>
  <c r="D77" i="240"/>
  <c r="E77" i="240" s="1"/>
  <c r="N76" i="240"/>
  <c r="O76" i="240" s="1"/>
  <c r="L76" i="240"/>
  <c r="M76" i="240" s="1"/>
  <c r="J76" i="240"/>
  <c r="K76" i="240" s="1"/>
  <c r="H76" i="240"/>
  <c r="I76" i="240" s="1"/>
  <c r="F76" i="240"/>
  <c r="G76" i="240" s="1"/>
  <c r="D76" i="240"/>
  <c r="E76" i="240" s="1"/>
  <c r="N75" i="240"/>
  <c r="O75" i="240" s="1"/>
  <c r="L75" i="240"/>
  <c r="M75" i="240" s="1"/>
  <c r="J75" i="240"/>
  <c r="K75" i="240" s="1"/>
  <c r="H75" i="240"/>
  <c r="I75" i="240" s="1"/>
  <c r="F75" i="240"/>
  <c r="G75" i="240" s="1"/>
  <c r="D75" i="240"/>
  <c r="E75" i="240" s="1"/>
  <c r="N74" i="240"/>
  <c r="O74" i="240" s="1"/>
  <c r="L74" i="240"/>
  <c r="M74" i="240" s="1"/>
  <c r="J74" i="240"/>
  <c r="K74" i="240" s="1"/>
  <c r="H74" i="240"/>
  <c r="I74" i="240" s="1"/>
  <c r="F74" i="240"/>
  <c r="G74" i="240" s="1"/>
  <c r="D74" i="240"/>
  <c r="E74" i="240" s="1"/>
  <c r="N73" i="240"/>
  <c r="O73" i="240" s="1"/>
  <c r="L73" i="240"/>
  <c r="M73" i="240" s="1"/>
  <c r="J73" i="240"/>
  <c r="K73" i="240" s="1"/>
  <c r="H73" i="240"/>
  <c r="I73" i="240" s="1"/>
  <c r="F73" i="240"/>
  <c r="G73" i="240" s="1"/>
  <c r="D73" i="240"/>
  <c r="E73" i="240" s="1"/>
  <c r="N72" i="240"/>
  <c r="O72" i="240" s="1"/>
  <c r="L72" i="240"/>
  <c r="M72" i="240" s="1"/>
  <c r="J72" i="240"/>
  <c r="K72" i="240" s="1"/>
  <c r="H72" i="240"/>
  <c r="I72" i="240" s="1"/>
  <c r="F72" i="240"/>
  <c r="G72" i="240" s="1"/>
  <c r="D72" i="240"/>
  <c r="E72" i="240" s="1"/>
  <c r="N71" i="240"/>
  <c r="O71" i="240" s="1"/>
  <c r="L71" i="240"/>
  <c r="M71" i="240" s="1"/>
  <c r="J71" i="240"/>
  <c r="K71" i="240" s="1"/>
  <c r="H71" i="240"/>
  <c r="I71" i="240" s="1"/>
  <c r="F71" i="240"/>
  <c r="G71" i="240" s="1"/>
  <c r="D71" i="240"/>
  <c r="E71" i="240" s="1"/>
  <c r="N70" i="240"/>
  <c r="O70" i="240" s="1"/>
  <c r="L70" i="240"/>
  <c r="M70" i="240" s="1"/>
  <c r="J70" i="240"/>
  <c r="K70" i="240" s="1"/>
  <c r="H70" i="240"/>
  <c r="I70" i="240" s="1"/>
  <c r="F70" i="240"/>
  <c r="G70" i="240" s="1"/>
  <c r="D70" i="240"/>
  <c r="E70" i="240" s="1"/>
  <c r="N69" i="240"/>
  <c r="O69" i="240" s="1"/>
  <c r="L69" i="240"/>
  <c r="M69" i="240" s="1"/>
  <c r="J69" i="240"/>
  <c r="K69" i="240" s="1"/>
  <c r="H69" i="240"/>
  <c r="I69" i="240" s="1"/>
  <c r="F69" i="240"/>
  <c r="G69" i="240" s="1"/>
  <c r="D69" i="240"/>
  <c r="E69" i="240" s="1"/>
  <c r="N68" i="240"/>
  <c r="O68" i="240" s="1"/>
  <c r="L68" i="240"/>
  <c r="M68" i="240" s="1"/>
  <c r="J68" i="240"/>
  <c r="K68" i="240" s="1"/>
  <c r="H68" i="240"/>
  <c r="I68" i="240" s="1"/>
  <c r="F68" i="240"/>
  <c r="G68" i="240" s="1"/>
  <c r="D68" i="240"/>
  <c r="E68" i="240" s="1"/>
  <c r="N67" i="240"/>
  <c r="O67" i="240" s="1"/>
  <c r="L67" i="240"/>
  <c r="M67" i="240" s="1"/>
  <c r="J67" i="240"/>
  <c r="K67" i="240" s="1"/>
  <c r="H67" i="240"/>
  <c r="I67" i="240" s="1"/>
  <c r="F67" i="240"/>
  <c r="G67" i="240" s="1"/>
  <c r="D67" i="240"/>
  <c r="E67" i="240" s="1"/>
  <c r="N66" i="240"/>
  <c r="O66" i="240" s="1"/>
  <c r="L66" i="240"/>
  <c r="M66" i="240" s="1"/>
  <c r="J66" i="240"/>
  <c r="K66" i="240" s="1"/>
  <c r="H66" i="240"/>
  <c r="I66" i="240" s="1"/>
  <c r="F66" i="240"/>
  <c r="G66" i="240" s="1"/>
  <c r="D66" i="240"/>
  <c r="E66" i="240" s="1"/>
  <c r="N65" i="240"/>
  <c r="O65" i="240" s="1"/>
  <c r="L65" i="240"/>
  <c r="M65" i="240" s="1"/>
  <c r="J65" i="240"/>
  <c r="K65" i="240" s="1"/>
  <c r="H65" i="240"/>
  <c r="I65" i="240" s="1"/>
  <c r="F65" i="240"/>
  <c r="G65" i="240" s="1"/>
  <c r="D65" i="240"/>
  <c r="E65" i="240" s="1"/>
  <c r="N64" i="240"/>
  <c r="O64" i="240" s="1"/>
  <c r="L64" i="240"/>
  <c r="M64" i="240" s="1"/>
  <c r="J64" i="240"/>
  <c r="K64" i="240" s="1"/>
  <c r="H64" i="240"/>
  <c r="F64" i="240"/>
  <c r="G64" i="240" s="1"/>
  <c r="D64" i="240"/>
  <c r="E64" i="240" s="1"/>
  <c r="N62" i="240"/>
  <c r="O62" i="240" s="1"/>
  <c r="L62" i="240"/>
  <c r="M62" i="240" s="1"/>
  <c r="J62" i="240"/>
  <c r="K62" i="240" s="1"/>
  <c r="H62" i="240"/>
  <c r="I62" i="240" s="1"/>
  <c r="F62" i="240"/>
  <c r="G62" i="240" s="1"/>
  <c r="D62" i="240"/>
  <c r="E62" i="240" s="1"/>
  <c r="N61" i="240"/>
  <c r="O61" i="240" s="1"/>
  <c r="L61" i="240"/>
  <c r="M61" i="240" s="1"/>
  <c r="J61" i="240"/>
  <c r="K61" i="240" s="1"/>
  <c r="H61" i="240"/>
  <c r="I61" i="240" s="1"/>
  <c r="F61" i="240"/>
  <c r="G61" i="240" s="1"/>
  <c r="D61" i="240"/>
  <c r="E61" i="240" s="1"/>
  <c r="N60" i="240"/>
  <c r="O60" i="240" s="1"/>
  <c r="L60" i="240"/>
  <c r="M60" i="240" s="1"/>
  <c r="J60" i="240"/>
  <c r="K60" i="240" s="1"/>
  <c r="H60" i="240"/>
  <c r="I60" i="240" s="1"/>
  <c r="F60" i="240"/>
  <c r="G60" i="240" s="1"/>
  <c r="D60" i="240"/>
  <c r="E60" i="240" s="1"/>
  <c r="N59" i="240"/>
  <c r="O59" i="240" s="1"/>
  <c r="L59" i="240"/>
  <c r="M59" i="240" s="1"/>
  <c r="J59" i="240"/>
  <c r="K59" i="240" s="1"/>
  <c r="H59" i="240"/>
  <c r="I59" i="240" s="1"/>
  <c r="F59" i="240"/>
  <c r="G59" i="240" s="1"/>
  <c r="D59" i="240"/>
  <c r="E59" i="240" s="1"/>
  <c r="N58" i="240"/>
  <c r="O58" i="240" s="1"/>
  <c r="L58" i="240"/>
  <c r="M58" i="240" s="1"/>
  <c r="J58" i="240"/>
  <c r="K58" i="240" s="1"/>
  <c r="H58" i="240"/>
  <c r="I58" i="240" s="1"/>
  <c r="F58" i="240"/>
  <c r="G58" i="240" s="1"/>
  <c r="D58" i="240"/>
  <c r="E58" i="240" s="1"/>
  <c r="N57" i="240"/>
  <c r="O57" i="240" s="1"/>
  <c r="L57" i="240"/>
  <c r="M57" i="240" s="1"/>
  <c r="J57" i="240"/>
  <c r="K57" i="240" s="1"/>
  <c r="H57" i="240"/>
  <c r="I57" i="240" s="1"/>
  <c r="F57" i="240"/>
  <c r="G57" i="240" s="1"/>
  <c r="D57" i="240"/>
  <c r="E57" i="240" s="1"/>
  <c r="N56" i="240"/>
  <c r="O56" i="240" s="1"/>
  <c r="L56" i="240"/>
  <c r="M56" i="240" s="1"/>
  <c r="J56" i="240"/>
  <c r="K56" i="240" s="1"/>
  <c r="H56" i="240"/>
  <c r="I56" i="240" s="1"/>
  <c r="F56" i="240"/>
  <c r="G56" i="240" s="1"/>
  <c r="D56" i="240"/>
  <c r="E56" i="240" s="1"/>
  <c r="N55" i="240"/>
  <c r="O55" i="240" s="1"/>
  <c r="L55" i="240"/>
  <c r="M55" i="240" s="1"/>
  <c r="J55" i="240"/>
  <c r="K55" i="240" s="1"/>
  <c r="H55" i="240"/>
  <c r="I55" i="240" s="1"/>
  <c r="F55" i="240"/>
  <c r="G55" i="240" s="1"/>
  <c r="D55" i="240"/>
  <c r="E55" i="240" s="1"/>
  <c r="N54" i="240"/>
  <c r="O54" i="240" s="1"/>
  <c r="L54" i="240"/>
  <c r="M54" i="240" s="1"/>
  <c r="J54" i="240"/>
  <c r="K54" i="240" s="1"/>
  <c r="H54" i="240"/>
  <c r="I54" i="240" s="1"/>
  <c r="F54" i="240"/>
  <c r="G54" i="240" s="1"/>
  <c r="D54" i="240"/>
  <c r="E54" i="240" s="1"/>
  <c r="N53" i="240"/>
  <c r="O53" i="240" s="1"/>
  <c r="L53" i="240"/>
  <c r="M53" i="240" s="1"/>
  <c r="J53" i="240"/>
  <c r="K53" i="240" s="1"/>
  <c r="H53" i="240"/>
  <c r="I53" i="240" s="1"/>
  <c r="F53" i="240"/>
  <c r="G53" i="240" s="1"/>
  <c r="D53" i="240"/>
  <c r="E53" i="240" s="1"/>
  <c r="N52" i="240"/>
  <c r="O52" i="240" s="1"/>
  <c r="L52" i="240"/>
  <c r="M52" i="240" s="1"/>
  <c r="J52" i="240"/>
  <c r="K52" i="240" s="1"/>
  <c r="H52" i="240"/>
  <c r="I52" i="240" s="1"/>
  <c r="F52" i="240"/>
  <c r="G52" i="240" s="1"/>
  <c r="D52" i="240"/>
  <c r="E52" i="240" s="1"/>
  <c r="N51" i="240"/>
  <c r="O51" i="240" s="1"/>
  <c r="L51" i="240"/>
  <c r="M51" i="240" s="1"/>
  <c r="J51" i="240"/>
  <c r="K51" i="240" s="1"/>
  <c r="H51" i="240"/>
  <c r="I51" i="240" s="1"/>
  <c r="F51" i="240"/>
  <c r="G51" i="240" s="1"/>
  <c r="D51" i="240"/>
  <c r="E51" i="240" s="1"/>
  <c r="N50" i="240"/>
  <c r="O50" i="240" s="1"/>
  <c r="L50" i="240"/>
  <c r="M50" i="240" s="1"/>
  <c r="J50" i="240"/>
  <c r="K50" i="240" s="1"/>
  <c r="H50" i="240"/>
  <c r="I50" i="240" s="1"/>
  <c r="F50" i="240"/>
  <c r="G50" i="240" s="1"/>
  <c r="D50" i="240"/>
  <c r="E50" i="240" s="1"/>
  <c r="N49" i="240"/>
  <c r="O49" i="240" s="1"/>
  <c r="L49" i="240"/>
  <c r="M49" i="240" s="1"/>
  <c r="J49" i="240"/>
  <c r="K49" i="240" s="1"/>
  <c r="H49" i="240"/>
  <c r="I49" i="240" s="1"/>
  <c r="F49" i="240"/>
  <c r="G49" i="240" s="1"/>
  <c r="D49" i="240"/>
  <c r="E49" i="240" s="1"/>
  <c r="N48" i="240"/>
  <c r="O48" i="240" s="1"/>
  <c r="L48" i="240"/>
  <c r="M48" i="240" s="1"/>
  <c r="J48" i="240"/>
  <c r="K48" i="240" s="1"/>
  <c r="H48" i="240"/>
  <c r="I48" i="240" s="1"/>
  <c r="F48" i="240"/>
  <c r="G48" i="240" s="1"/>
  <c r="D48" i="240"/>
  <c r="E48" i="240" s="1"/>
  <c r="N47" i="240"/>
  <c r="O47" i="240" s="1"/>
  <c r="L47" i="240"/>
  <c r="M47" i="240" s="1"/>
  <c r="J47" i="240"/>
  <c r="K47" i="240" s="1"/>
  <c r="H47" i="240"/>
  <c r="I47" i="240" s="1"/>
  <c r="F47" i="240"/>
  <c r="G47" i="240" s="1"/>
  <c r="D47" i="240"/>
  <c r="E47" i="240" s="1"/>
  <c r="N46" i="240"/>
  <c r="L46" i="240"/>
  <c r="M46" i="240" s="1"/>
  <c r="J46" i="240"/>
  <c r="K46" i="240" s="1"/>
  <c r="H46" i="240"/>
  <c r="I46" i="240" s="1"/>
  <c r="F46" i="240"/>
  <c r="G46" i="240" s="1"/>
  <c r="D46" i="240"/>
  <c r="E46" i="240" s="1"/>
  <c r="N45" i="240"/>
  <c r="O45" i="240" s="1"/>
  <c r="L45" i="240"/>
  <c r="M45" i="240" s="1"/>
  <c r="J45" i="240"/>
  <c r="K45" i="240" s="1"/>
  <c r="H45" i="240"/>
  <c r="I45" i="240" s="1"/>
  <c r="F45" i="240"/>
  <c r="G45" i="240" s="1"/>
  <c r="D45" i="240"/>
  <c r="E45" i="240" s="1"/>
  <c r="N44" i="240"/>
  <c r="O44" i="240" s="1"/>
  <c r="L44" i="240"/>
  <c r="M44" i="240" s="1"/>
  <c r="J44" i="240"/>
  <c r="H44" i="240"/>
  <c r="I44" i="240" s="1"/>
  <c r="F44" i="240"/>
  <c r="G44" i="240" s="1"/>
  <c r="D44" i="240"/>
  <c r="E44" i="240" s="1"/>
  <c r="N42" i="240"/>
  <c r="O42" i="240" s="1"/>
  <c r="L42" i="240"/>
  <c r="M42" i="240" s="1"/>
  <c r="J42" i="240"/>
  <c r="K42" i="240" s="1"/>
  <c r="H42" i="240"/>
  <c r="I42" i="240" s="1"/>
  <c r="F42" i="240"/>
  <c r="G42" i="240" s="1"/>
  <c r="D42" i="240"/>
  <c r="E42" i="240" s="1"/>
  <c r="N41" i="240"/>
  <c r="O41" i="240" s="1"/>
  <c r="L41" i="240"/>
  <c r="M41" i="240" s="1"/>
  <c r="J41" i="240"/>
  <c r="K41" i="240" s="1"/>
  <c r="H41" i="240"/>
  <c r="I41" i="240" s="1"/>
  <c r="F41" i="240"/>
  <c r="G41" i="240" s="1"/>
  <c r="D41" i="240"/>
  <c r="E41" i="240" s="1"/>
  <c r="N40" i="240"/>
  <c r="O40" i="240" s="1"/>
  <c r="L40" i="240"/>
  <c r="M40" i="240" s="1"/>
  <c r="J40" i="240"/>
  <c r="K40" i="240" s="1"/>
  <c r="H40" i="240"/>
  <c r="I40" i="240" s="1"/>
  <c r="F40" i="240"/>
  <c r="G40" i="240" s="1"/>
  <c r="D40" i="240"/>
  <c r="E40" i="240" s="1"/>
  <c r="N39" i="240"/>
  <c r="O39" i="240" s="1"/>
  <c r="L39" i="240"/>
  <c r="M39" i="240" s="1"/>
  <c r="J39" i="240"/>
  <c r="K39" i="240" s="1"/>
  <c r="H39" i="240"/>
  <c r="I39" i="240" s="1"/>
  <c r="F39" i="240"/>
  <c r="G39" i="240" s="1"/>
  <c r="D39" i="240"/>
  <c r="E39" i="240" s="1"/>
  <c r="N38" i="240"/>
  <c r="O38" i="240" s="1"/>
  <c r="L38" i="240"/>
  <c r="M38" i="240" s="1"/>
  <c r="J38" i="240"/>
  <c r="K38" i="240" s="1"/>
  <c r="H38" i="240"/>
  <c r="I38" i="240" s="1"/>
  <c r="F38" i="240"/>
  <c r="G38" i="240" s="1"/>
  <c r="D38" i="240"/>
  <c r="E38" i="240" s="1"/>
  <c r="N37" i="240"/>
  <c r="O37" i="240" s="1"/>
  <c r="L37" i="240"/>
  <c r="M37" i="240" s="1"/>
  <c r="J37" i="240"/>
  <c r="K37" i="240" s="1"/>
  <c r="H37" i="240"/>
  <c r="I37" i="240" s="1"/>
  <c r="F37" i="240"/>
  <c r="G37" i="240" s="1"/>
  <c r="D37" i="240"/>
  <c r="E37" i="240" s="1"/>
  <c r="N36" i="240"/>
  <c r="O36" i="240" s="1"/>
  <c r="L36" i="240"/>
  <c r="M36" i="240" s="1"/>
  <c r="J36" i="240"/>
  <c r="K36" i="240" s="1"/>
  <c r="H36" i="240"/>
  <c r="I36" i="240" s="1"/>
  <c r="F36" i="240"/>
  <c r="G36" i="240" s="1"/>
  <c r="D36" i="240"/>
  <c r="E36" i="240" s="1"/>
  <c r="N35" i="240"/>
  <c r="O35" i="240" s="1"/>
  <c r="L35" i="240"/>
  <c r="M35" i="240" s="1"/>
  <c r="J35" i="240"/>
  <c r="K35" i="240" s="1"/>
  <c r="H35" i="240"/>
  <c r="I35" i="240" s="1"/>
  <c r="F35" i="240"/>
  <c r="G35" i="240" s="1"/>
  <c r="D35" i="240"/>
  <c r="E35" i="240" s="1"/>
  <c r="N34" i="240"/>
  <c r="O34" i="240" s="1"/>
  <c r="L34" i="240"/>
  <c r="M34" i="240" s="1"/>
  <c r="J34" i="240"/>
  <c r="K34" i="240" s="1"/>
  <c r="H34" i="240"/>
  <c r="I34" i="240" s="1"/>
  <c r="F34" i="240"/>
  <c r="G34" i="240" s="1"/>
  <c r="D34" i="240"/>
  <c r="E34" i="240" s="1"/>
  <c r="N33" i="240"/>
  <c r="L33" i="240"/>
  <c r="J33" i="240"/>
  <c r="H33" i="240"/>
  <c r="I33" i="240" s="1"/>
  <c r="F33" i="240"/>
  <c r="G33" i="240" s="1"/>
  <c r="D33" i="240"/>
  <c r="F32" i="240"/>
  <c r="G32" i="240" s="1"/>
  <c r="N31" i="240"/>
  <c r="O31" i="240" s="1"/>
  <c r="L31" i="240"/>
  <c r="M31" i="240" s="1"/>
  <c r="J31" i="240"/>
  <c r="K31" i="240" s="1"/>
  <c r="H31" i="240"/>
  <c r="I31" i="240" s="1"/>
  <c r="F31" i="240"/>
  <c r="G31" i="240" s="1"/>
  <c r="D31" i="240"/>
  <c r="E31" i="240" s="1"/>
  <c r="N30" i="240"/>
  <c r="O30" i="240" s="1"/>
  <c r="L30" i="240"/>
  <c r="M30" i="240" s="1"/>
  <c r="J30" i="240"/>
  <c r="K30" i="240" s="1"/>
  <c r="H30" i="240"/>
  <c r="I30" i="240" s="1"/>
  <c r="F30" i="240"/>
  <c r="G30" i="240" s="1"/>
  <c r="D30" i="240"/>
  <c r="E30" i="240" s="1"/>
  <c r="N29" i="240"/>
  <c r="O29" i="240" s="1"/>
  <c r="L29" i="240"/>
  <c r="M29" i="240" s="1"/>
  <c r="J29" i="240"/>
  <c r="K29" i="240" s="1"/>
  <c r="H29" i="240"/>
  <c r="I29" i="240" s="1"/>
  <c r="F29" i="240"/>
  <c r="G29" i="240" s="1"/>
  <c r="D29" i="240"/>
  <c r="E29" i="240" s="1"/>
  <c r="N28" i="240"/>
  <c r="O28" i="240" s="1"/>
  <c r="L28" i="240"/>
  <c r="M28" i="240" s="1"/>
  <c r="J28" i="240"/>
  <c r="K28" i="240" s="1"/>
  <c r="H28" i="240"/>
  <c r="I28" i="240" s="1"/>
  <c r="F28" i="240"/>
  <c r="G28" i="240" s="1"/>
  <c r="D28" i="240"/>
  <c r="E28" i="240" s="1"/>
  <c r="N27" i="240"/>
  <c r="O27" i="240" s="1"/>
  <c r="L27" i="240"/>
  <c r="M27" i="240" s="1"/>
  <c r="J27" i="240"/>
  <c r="K27" i="240" s="1"/>
  <c r="H27" i="240"/>
  <c r="I27" i="240" s="1"/>
  <c r="F27" i="240"/>
  <c r="G27" i="240" s="1"/>
  <c r="D27" i="240"/>
  <c r="E27" i="240" s="1"/>
  <c r="N26" i="240"/>
  <c r="O26" i="240" s="1"/>
  <c r="L26" i="240"/>
  <c r="M26" i="240" s="1"/>
  <c r="J26" i="240"/>
  <c r="K26" i="240" s="1"/>
  <c r="H26" i="240"/>
  <c r="I26" i="240" s="1"/>
  <c r="F26" i="240"/>
  <c r="G26" i="240" s="1"/>
  <c r="D26" i="240"/>
  <c r="E26" i="240" s="1"/>
  <c r="N25" i="240"/>
  <c r="O25" i="240" s="1"/>
  <c r="L25" i="240"/>
  <c r="M25" i="240" s="1"/>
  <c r="J25" i="240"/>
  <c r="K25" i="240" s="1"/>
  <c r="H25" i="240"/>
  <c r="I25" i="240" s="1"/>
  <c r="F25" i="240"/>
  <c r="G25" i="240" s="1"/>
  <c r="D25" i="240"/>
  <c r="E25" i="240" s="1"/>
  <c r="N24" i="240"/>
  <c r="O24" i="240" s="1"/>
  <c r="L24" i="240"/>
  <c r="M24" i="240" s="1"/>
  <c r="J24" i="240"/>
  <c r="K24" i="240" s="1"/>
  <c r="H24" i="240"/>
  <c r="I24" i="240" s="1"/>
  <c r="F24" i="240"/>
  <c r="G24" i="240" s="1"/>
  <c r="D24" i="240"/>
  <c r="E24" i="240" s="1"/>
  <c r="N23" i="240"/>
  <c r="O23" i="240" s="1"/>
  <c r="L23" i="240"/>
  <c r="M23" i="240" s="1"/>
  <c r="J23" i="240"/>
  <c r="K23" i="240" s="1"/>
  <c r="H23" i="240"/>
  <c r="I23" i="240" s="1"/>
  <c r="F23" i="240"/>
  <c r="G23" i="240" s="1"/>
  <c r="D23" i="240"/>
  <c r="E23" i="240" s="1"/>
  <c r="N22" i="240"/>
  <c r="L22" i="240"/>
  <c r="M22" i="240" s="1"/>
  <c r="J22" i="240"/>
  <c r="K22" i="240" s="1"/>
  <c r="H22" i="240"/>
  <c r="I22" i="240" s="1"/>
  <c r="F22" i="240"/>
  <c r="D22" i="240"/>
  <c r="E22" i="240" s="1"/>
  <c r="N21" i="240"/>
  <c r="O21" i="240" s="1"/>
  <c r="L21" i="240"/>
  <c r="J21" i="240"/>
  <c r="H21" i="240"/>
  <c r="I21" i="240" s="1"/>
  <c r="F21" i="240"/>
  <c r="G21" i="240" s="1"/>
  <c r="D21" i="240"/>
  <c r="N19" i="240"/>
  <c r="O19" i="240" s="1"/>
  <c r="L19" i="240"/>
  <c r="M19" i="240" s="1"/>
  <c r="J19" i="240"/>
  <c r="K19" i="240" s="1"/>
  <c r="H19" i="240"/>
  <c r="I19" i="240" s="1"/>
  <c r="F19" i="240"/>
  <c r="G19" i="240" s="1"/>
  <c r="D19" i="240"/>
  <c r="E19" i="240" s="1"/>
  <c r="N18" i="240"/>
  <c r="O18" i="240" s="1"/>
  <c r="L18" i="240"/>
  <c r="M18" i="240" s="1"/>
  <c r="J18" i="240"/>
  <c r="K18" i="240" s="1"/>
  <c r="H18" i="240"/>
  <c r="I18" i="240" s="1"/>
  <c r="F18" i="240"/>
  <c r="G18" i="240" s="1"/>
  <c r="D18" i="240"/>
  <c r="E18" i="240" s="1"/>
  <c r="N17" i="240"/>
  <c r="O17" i="240" s="1"/>
  <c r="L17" i="240"/>
  <c r="M17" i="240" s="1"/>
  <c r="J17" i="240"/>
  <c r="K17" i="240" s="1"/>
  <c r="H17" i="240"/>
  <c r="I17" i="240" s="1"/>
  <c r="F17" i="240"/>
  <c r="G17" i="240" s="1"/>
  <c r="D17" i="240"/>
  <c r="E17" i="240" s="1"/>
  <c r="N16" i="240"/>
  <c r="O16" i="240" s="1"/>
  <c r="L16" i="240"/>
  <c r="M16" i="240" s="1"/>
  <c r="J16" i="240"/>
  <c r="K16" i="240" s="1"/>
  <c r="H16" i="240"/>
  <c r="I16" i="240" s="1"/>
  <c r="F16" i="240"/>
  <c r="G16" i="240" s="1"/>
  <c r="D16" i="240"/>
  <c r="E16" i="240" s="1"/>
  <c r="N15" i="240"/>
  <c r="O15" i="240" s="1"/>
  <c r="L15" i="240"/>
  <c r="M15" i="240" s="1"/>
  <c r="J15" i="240"/>
  <c r="H15" i="240"/>
  <c r="I15" i="240" s="1"/>
  <c r="F15" i="240"/>
  <c r="G15" i="240" s="1"/>
  <c r="D15" i="240"/>
  <c r="E15" i="240" s="1"/>
  <c r="N14" i="240"/>
  <c r="L14" i="240"/>
  <c r="M14" i="240" s="1"/>
  <c r="J14" i="240"/>
  <c r="K14" i="240" s="1"/>
  <c r="H14" i="240"/>
  <c r="F14" i="240"/>
  <c r="G14" i="240" s="1"/>
  <c r="D14" i="240"/>
  <c r="E14" i="240" s="1"/>
  <c r="F13" i="240"/>
  <c r="G13" i="240" s="1"/>
  <c r="N12" i="240"/>
  <c r="O12" i="240" s="1"/>
  <c r="L12" i="240"/>
  <c r="M12" i="240" s="1"/>
  <c r="J12" i="240"/>
  <c r="K12" i="240" s="1"/>
  <c r="H12" i="240"/>
  <c r="I12" i="240" s="1"/>
  <c r="F12" i="240"/>
  <c r="G12" i="240" s="1"/>
  <c r="D12" i="240"/>
  <c r="E12" i="240" s="1"/>
  <c r="N11" i="240"/>
  <c r="O11" i="240" s="1"/>
  <c r="L11" i="240"/>
  <c r="M11" i="240" s="1"/>
  <c r="J11" i="240"/>
  <c r="K11" i="240" s="1"/>
  <c r="H11" i="240"/>
  <c r="I11" i="240" s="1"/>
  <c r="F11" i="240"/>
  <c r="G11" i="240" s="1"/>
  <c r="D11" i="240"/>
  <c r="E11" i="240" s="1"/>
  <c r="N10" i="240"/>
  <c r="O10" i="240" s="1"/>
  <c r="L10" i="240"/>
  <c r="M10" i="240" s="1"/>
  <c r="J10" i="240"/>
  <c r="K10" i="240" s="1"/>
  <c r="H10" i="240"/>
  <c r="I10" i="240" s="1"/>
  <c r="F10" i="240"/>
  <c r="G10" i="240" s="1"/>
  <c r="D10" i="240"/>
  <c r="E10" i="240" s="1"/>
  <c r="N9" i="240"/>
  <c r="O9" i="240" s="1"/>
  <c r="L9" i="240"/>
  <c r="M9" i="240" s="1"/>
  <c r="J9" i="240"/>
  <c r="K9" i="240" s="1"/>
  <c r="H9" i="240"/>
  <c r="I9" i="240" s="1"/>
  <c r="F9" i="240"/>
  <c r="G9" i="240" s="1"/>
  <c r="D9" i="240"/>
  <c r="E9" i="240" s="1"/>
  <c r="N8" i="240"/>
  <c r="O8" i="240" s="1"/>
  <c r="L8" i="240"/>
  <c r="M8" i="240" s="1"/>
  <c r="J8" i="240"/>
  <c r="K8" i="240" s="1"/>
  <c r="H8" i="240"/>
  <c r="F8" i="240"/>
  <c r="G8" i="240" s="1"/>
  <c r="D8" i="240"/>
  <c r="E8" i="240" s="1"/>
  <c r="N7" i="240"/>
  <c r="O7" i="240" s="1"/>
  <c r="L7" i="240"/>
  <c r="J7" i="240"/>
  <c r="H7" i="240"/>
  <c r="I7" i="240" s="1"/>
  <c r="F7" i="240"/>
  <c r="D7" i="240"/>
  <c r="N139" i="239"/>
  <c r="O139" i="239" s="1"/>
  <c r="L139" i="239"/>
  <c r="M139" i="239" s="1"/>
  <c r="J139" i="239"/>
  <c r="K139" i="239" s="1"/>
  <c r="N138" i="239"/>
  <c r="O138" i="239" s="1"/>
  <c r="L138" i="239"/>
  <c r="M138" i="239" s="1"/>
  <c r="J138" i="239"/>
  <c r="K138" i="239" s="1"/>
  <c r="N137" i="239"/>
  <c r="O137" i="239" s="1"/>
  <c r="L137" i="239"/>
  <c r="M137" i="239" s="1"/>
  <c r="J137" i="239"/>
  <c r="K137" i="239" s="1"/>
  <c r="N136" i="239"/>
  <c r="O136" i="239" s="1"/>
  <c r="L136" i="239"/>
  <c r="M136" i="239" s="1"/>
  <c r="J136" i="239"/>
  <c r="K136" i="239" s="1"/>
  <c r="N135" i="239"/>
  <c r="O135" i="239" s="1"/>
  <c r="L135" i="239"/>
  <c r="M135" i="239" s="1"/>
  <c r="J135" i="239"/>
  <c r="K135" i="239" s="1"/>
  <c r="N134" i="239"/>
  <c r="O134" i="239" s="1"/>
  <c r="L134" i="239"/>
  <c r="M134" i="239" s="1"/>
  <c r="J134" i="239"/>
  <c r="K134" i="239" s="1"/>
  <c r="N133" i="239"/>
  <c r="O133" i="239" s="1"/>
  <c r="L133" i="239"/>
  <c r="M133" i="239" s="1"/>
  <c r="J133" i="239"/>
  <c r="K133" i="239" s="1"/>
  <c r="N132" i="239"/>
  <c r="O132" i="239" s="1"/>
  <c r="L132" i="239"/>
  <c r="M132" i="239" s="1"/>
  <c r="J132" i="239"/>
  <c r="K132" i="239" s="1"/>
  <c r="N131" i="239"/>
  <c r="O131" i="239" s="1"/>
  <c r="L131" i="239"/>
  <c r="M131" i="239" s="1"/>
  <c r="J131" i="239"/>
  <c r="K131" i="239" s="1"/>
  <c r="N130" i="239"/>
  <c r="O130" i="239" s="1"/>
  <c r="L130" i="239"/>
  <c r="M130" i="239" s="1"/>
  <c r="J130" i="239"/>
  <c r="K130" i="239" s="1"/>
  <c r="N128" i="239"/>
  <c r="O128" i="239" s="1"/>
  <c r="L128" i="239"/>
  <c r="M128" i="239" s="1"/>
  <c r="J128" i="239"/>
  <c r="K128" i="239" s="1"/>
  <c r="N127" i="239"/>
  <c r="O127" i="239" s="1"/>
  <c r="L127" i="239"/>
  <c r="M127" i="239" s="1"/>
  <c r="J127" i="239"/>
  <c r="K127" i="239" s="1"/>
  <c r="N126" i="239"/>
  <c r="O126" i="239" s="1"/>
  <c r="L126" i="239"/>
  <c r="M126" i="239" s="1"/>
  <c r="J126" i="239"/>
  <c r="K126" i="239" s="1"/>
  <c r="N125" i="239"/>
  <c r="O125" i="239" s="1"/>
  <c r="L125" i="239"/>
  <c r="M125" i="239" s="1"/>
  <c r="J125" i="239"/>
  <c r="K125" i="239" s="1"/>
  <c r="N124" i="239"/>
  <c r="O124" i="239" s="1"/>
  <c r="L124" i="239"/>
  <c r="M124" i="239" s="1"/>
  <c r="J124" i="239"/>
  <c r="K124" i="239" s="1"/>
  <c r="N123" i="239"/>
  <c r="O123" i="239" s="1"/>
  <c r="L123" i="239"/>
  <c r="M123" i="239" s="1"/>
  <c r="J123" i="239"/>
  <c r="K123" i="239" s="1"/>
  <c r="N122" i="239"/>
  <c r="O122" i="239" s="1"/>
  <c r="L122" i="239"/>
  <c r="M122" i="239" s="1"/>
  <c r="J122" i="239"/>
  <c r="K122" i="239" s="1"/>
  <c r="N121" i="239"/>
  <c r="O121" i="239" s="1"/>
  <c r="L121" i="239"/>
  <c r="M121" i="239" s="1"/>
  <c r="J121" i="239"/>
  <c r="K121" i="239" s="1"/>
  <c r="N120" i="239"/>
  <c r="O120" i="239" s="1"/>
  <c r="L120" i="239"/>
  <c r="M120" i="239" s="1"/>
  <c r="J120" i="239"/>
  <c r="K120" i="239" s="1"/>
  <c r="N119" i="239"/>
  <c r="O119" i="239" s="1"/>
  <c r="L119" i="239"/>
  <c r="M119" i="239" s="1"/>
  <c r="J119" i="239"/>
  <c r="K119" i="239" s="1"/>
  <c r="N118" i="239"/>
  <c r="O118" i="239" s="1"/>
  <c r="L118" i="239"/>
  <c r="M118" i="239" s="1"/>
  <c r="J118" i="239"/>
  <c r="K118" i="239" s="1"/>
  <c r="N117" i="239"/>
  <c r="O117" i="239" s="1"/>
  <c r="L117" i="239"/>
  <c r="M117" i="239" s="1"/>
  <c r="J117" i="239"/>
  <c r="K117" i="239" s="1"/>
  <c r="N116" i="239"/>
  <c r="O116" i="239" s="1"/>
  <c r="L116" i="239"/>
  <c r="M116" i="239" s="1"/>
  <c r="J116" i="239"/>
  <c r="K116" i="239" s="1"/>
  <c r="N115" i="239"/>
  <c r="O115" i="239" s="1"/>
  <c r="L115" i="239"/>
  <c r="M115" i="239" s="1"/>
  <c r="J115" i="239"/>
  <c r="K115" i="239" s="1"/>
  <c r="N114" i="239"/>
  <c r="O114" i="239" s="1"/>
  <c r="L114" i="239"/>
  <c r="M114" i="239" s="1"/>
  <c r="J114" i="239"/>
  <c r="K114" i="239" s="1"/>
  <c r="N113" i="239"/>
  <c r="O113" i="239" s="1"/>
  <c r="L113" i="239"/>
  <c r="M113" i="239" s="1"/>
  <c r="J113" i="239"/>
  <c r="K113" i="239" s="1"/>
  <c r="N112" i="239"/>
  <c r="O112" i="239" s="1"/>
  <c r="L112" i="239"/>
  <c r="M112" i="239" s="1"/>
  <c r="J112" i="239"/>
  <c r="K112" i="239" s="1"/>
  <c r="N111" i="239"/>
  <c r="O111" i="239" s="1"/>
  <c r="L111" i="239"/>
  <c r="M111" i="239" s="1"/>
  <c r="J111" i="239"/>
  <c r="K111" i="239" s="1"/>
  <c r="N110" i="239"/>
  <c r="O110" i="239" s="1"/>
  <c r="L110" i="239"/>
  <c r="M110" i="239" s="1"/>
  <c r="J110" i="239"/>
  <c r="K110" i="239" s="1"/>
  <c r="N109" i="239"/>
  <c r="O109" i="239" s="1"/>
  <c r="L109" i="239"/>
  <c r="M109" i="239" s="1"/>
  <c r="J109" i="239"/>
  <c r="K109" i="239" s="1"/>
  <c r="N108" i="239"/>
  <c r="O108" i="239" s="1"/>
  <c r="L108" i="239"/>
  <c r="M108" i="239" s="1"/>
  <c r="J108" i="239"/>
  <c r="K108" i="239" s="1"/>
  <c r="N107" i="239"/>
  <c r="O107" i="239" s="1"/>
  <c r="L107" i="239"/>
  <c r="M107" i="239" s="1"/>
  <c r="J107" i="239"/>
  <c r="K107" i="239" s="1"/>
  <c r="N106" i="239"/>
  <c r="O106" i="239" s="1"/>
  <c r="L106" i="239"/>
  <c r="M106" i="239" s="1"/>
  <c r="J106" i="239"/>
  <c r="K106" i="239" s="1"/>
  <c r="N104" i="239"/>
  <c r="O104" i="239" s="1"/>
  <c r="L104" i="239"/>
  <c r="M104" i="239" s="1"/>
  <c r="J104" i="239"/>
  <c r="K104" i="239" s="1"/>
  <c r="N103" i="239"/>
  <c r="O103" i="239" s="1"/>
  <c r="L103" i="239"/>
  <c r="M103" i="239" s="1"/>
  <c r="J103" i="239"/>
  <c r="K103" i="239" s="1"/>
  <c r="N102" i="239"/>
  <c r="O102" i="239" s="1"/>
  <c r="L102" i="239"/>
  <c r="M102" i="239" s="1"/>
  <c r="J102" i="239"/>
  <c r="K102" i="239" s="1"/>
  <c r="N101" i="239"/>
  <c r="O101" i="239" s="1"/>
  <c r="L101" i="239"/>
  <c r="M101" i="239" s="1"/>
  <c r="J101" i="239"/>
  <c r="K101" i="239" s="1"/>
  <c r="N100" i="239"/>
  <c r="O100" i="239" s="1"/>
  <c r="L100" i="239"/>
  <c r="M100" i="239" s="1"/>
  <c r="J100" i="239"/>
  <c r="K100" i="239" s="1"/>
  <c r="N99" i="239"/>
  <c r="O99" i="239" s="1"/>
  <c r="L99" i="239"/>
  <c r="M99" i="239" s="1"/>
  <c r="J99" i="239"/>
  <c r="K99" i="239" s="1"/>
  <c r="N98" i="239"/>
  <c r="O98" i="239" s="1"/>
  <c r="L98" i="239"/>
  <c r="M98" i="239" s="1"/>
  <c r="J98" i="239"/>
  <c r="K98" i="239" s="1"/>
  <c r="N97" i="239"/>
  <c r="O97" i="239" s="1"/>
  <c r="L97" i="239"/>
  <c r="M97" i="239" s="1"/>
  <c r="J97" i="239"/>
  <c r="K97" i="239" s="1"/>
  <c r="N96" i="239"/>
  <c r="O96" i="239" s="1"/>
  <c r="L96" i="239"/>
  <c r="M96" i="239" s="1"/>
  <c r="J96" i="239"/>
  <c r="K96" i="239" s="1"/>
  <c r="N95" i="239"/>
  <c r="O95" i="239" s="1"/>
  <c r="L95" i="239"/>
  <c r="M95" i="239" s="1"/>
  <c r="J95" i="239"/>
  <c r="K95" i="239" s="1"/>
  <c r="N94" i="239"/>
  <c r="O94" i="239" s="1"/>
  <c r="L94" i="239"/>
  <c r="M94" i="239" s="1"/>
  <c r="J94" i="239"/>
  <c r="K94" i="239" s="1"/>
  <c r="N93" i="239"/>
  <c r="O93" i="239" s="1"/>
  <c r="L93" i="239"/>
  <c r="M93" i="239" s="1"/>
  <c r="J93" i="239"/>
  <c r="K93" i="239" s="1"/>
  <c r="N92" i="239"/>
  <c r="O92" i="239" s="1"/>
  <c r="L92" i="239"/>
  <c r="M92" i="239" s="1"/>
  <c r="J92" i="239"/>
  <c r="K92" i="239" s="1"/>
  <c r="N91" i="239"/>
  <c r="O91" i="239" s="1"/>
  <c r="L91" i="239"/>
  <c r="M91" i="239" s="1"/>
  <c r="J91" i="239"/>
  <c r="K91" i="239" s="1"/>
  <c r="N90" i="239"/>
  <c r="O90" i="239" s="1"/>
  <c r="L90" i="239"/>
  <c r="M90" i="239" s="1"/>
  <c r="J90" i="239"/>
  <c r="K90" i="239" s="1"/>
  <c r="N89" i="239"/>
  <c r="O89" i="239" s="1"/>
  <c r="L89" i="239"/>
  <c r="M89" i="239" s="1"/>
  <c r="J89" i="239"/>
  <c r="K89" i="239" s="1"/>
  <c r="N88" i="239"/>
  <c r="O88" i="239" s="1"/>
  <c r="L88" i="239"/>
  <c r="M88" i="239" s="1"/>
  <c r="J88" i="239"/>
  <c r="K88" i="239" s="1"/>
  <c r="N87" i="239"/>
  <c r="O87" i="239" s="1"/>
  <c r="L87" i="239"/>
  <c r="M87" i="239" s="1"/>
  <c r="J87" i="239"/>
  <c r="K87" i="239" s="1"/>
  <c r="N86" i="239"/>
  <c r="O86" i="239" s="1"/>
  <c r="L86" i="239"/>
  <c r="M86" i="239" s="1"/>
  <c r="J86" i="239"/>
  <c r="K86" i="239" s="1"/>
  <c r="N85" i="239"/>
  <c r="O85" i="239" s="1"/>
  <c r="L85" i="239"/>
  <c r="M85" i="239" s="1"/>
  <c r="J85" i="239"/>
  <c r="K85" i="239" s="1"/>
  <c r="N84" i="239"/>
  <c r="O84" i="239" s="1"/>
  <c r="L84" i="239"/>
  <c r="M84" i="239" s="1"/>
  <c r="J84" i="239"/>
  <c r="K84" i="239" s="1"/>
  <c r="N83" i="239"/>
  <c r="O83" i="239" s="1"/>
  <c r="L83" i="239"/>
  <c r="M83" i="239" s="1"/>
  <c r="J83" i="239"/>
  <c r="K83" i="239" s="1"/>
  <c r="N82" i="239"/>
  <c r="O82" i="239" s="1"/>
  <c r="L82" i="239"/>
  <c r="M82" i="239" s="1"/>
  <c r="J82" i="239"/>
  <c r="K82" i="239" s="1"/>
  <c r="N80" i="239"/>
  <c r="O80" i="239" s="1"/>
  <c r="L80" i="239"/>
  <c r="M80" i="239" s="1"/>
  <c r="J80" i="239"/>
  <c r="K80" i="239" s="1"/>
  <c r="N79" i="239"/>
  <c r="O79" i="239" s="1"/>
  <c r="L79" i="239"/>
  <c r="M79" i="239" s="1"/>
  <c r="J79" i="239"/>
  <c r="K79" i="239" s="1"/>
  <c r="N78" i="239"/>
  <c r="O78" i="239" s="1"/>
  <c r="L78" i="239"/>
  <c r="M78" i="239" s="1"/>
  <c r="J78" i="239"/>
  <c r="K78" i="239" s="1"/>
  <c r="N77" i="239"/>
  <c r="O77" i="239" s="1"/>
  <c r="L77" i="239"/>
  <c r="M77" i="239" s="1"/>
  <c r="J77" i="239"/>
  <c r="K77" i="239" s="1"/>
  <c r="N76" i="239"/>
  <c r="O76" i="239" s="1"/>
  <c r="L76" i="239"/>
  <c r="M76" i="239" s="1"/>
  <c r="J76" i="239"/>
  <c r="K76" i="239" s="1"/>
  <c r="N75" i="239"/>
  <c r="O75" i="239" s="1"/>
  <c r="L75" i="239"/>
  <c r="M75" i="239" s="1"/>
  <c r="J75" i="239"/>
  <c r="K75" i="239" s="1"/>
  <c r="N74" i="239"/>
  <c r="O74" i="239" s="1"/>
  <c r="L74" i="239"/>
  <c r="M74" i="239" s="1"/>
  <c r="J74" i="239"/>
  <c r="K74" i="239" s="1"/>
  <c r="N73" i="239"/>
  <c r="O73" i="239" s="1"/>
  <c r="L73" i="239"/>
  <c r="M73" i="239" s="1"/>
  <c r="J73" i="239"/>
  <c r="K73" i="239" s="1"/>
  <c r="N72" i="239"/>
  <c r="O72" i="239" s="1"/>
  <c r="L72" i="239"/>
  <c r="M72" i="239" s="1"/>
  <c r="J72" i="239"/>
  <c r="K72" i="239" s="1"/>
  <c r="N71" i="239"/>
  <c r="O71" i="239" s="1"/>
  <c r="L71" i="239"/>
  <c r="M71" i="239" s="1"/>
  <c r="J71" i="239"/>
  <c r="K71" i="239" s="1"/>
  <c r="N70" i="239"/>
  <c r="O70" i="239" s="1"/>
  <c r="L70" i="239"/>
  <c r="M70" i="239" s="1"/>
  <c r="J70" i="239"/>
  <c r="K70" i="239" s="1"/>
  <c r="N69" i="239"/>
  <c r="O69" i="239" s="1"/>
  <c r="L69" i="239"/>
  <c r="M69" i="239" s="1"/>
  <c r="J69" i="239"/>
  <c r="K69" i="239" s="1"/>
  <c r="N68" i="239"/>
  <c r="O68" i="239" s="1"/>
  <c r="L68" i="239"/>
  <c r="M68" i="239" s="1"/>
  <c r="J68" i="239"/>
  <c r="K68" i="239" s="1"/>
  <c r="N67" i="239"/>
  <c r="O67" i="239" s="1"/>
  <c r="L67" i="239"/>
  <c r="M67" i="239" s="1"/>
  <c r="J67" i="239"/>
  <c r="K67" i="239" s="1"/>
  <c r="N66" i="239"/>
  <c r="O66" i="239" s="1"/>
  <c r="L66" i="239"/>
  <c r="M66" i="239" s="1"/>
  <c r="J66" i="239"/>
  <c r="K66" i="239" s="1"/>
  <c r="N65" i="239"/>
  <c r="O65" i="239" s="1"/>
  <c r="L65" i="239"/>
  <c r="M65" i="239" s="1"/>
  <c r="J65" i="239"/>
  <c r="K65" i="239" s="1"/>
  <c r="N64" i="239"/>
  <c r="O64" i="239" s="1"/>
  <c r="L64" i="239"/>
  <c r="M64" i="239" s="1"/>
  <c r="J64" i="239"/>
  <c r="K64" i="239" s="1"/>
  <c r="N62" i="239"/>
  <c r="O62" i="239" s="1"/>
  <c r="L62" i="239"/>
  <c r="M62" i="239" s="1"/>
  <c r="J62" i="239"/>
  <c r="K62" i="239" s="1"/>
  <c r="N61" i="239"/>
  <c r="O61" i="239" s="1"/>
  <c r="L61" i="239"/>
  <c r="M61" i="239" s="1"/>
  <c r="J61" i="239"/>
  <c r="K61" i="239" s="1"/>
  <c r="N60" i="239"/>
  <c r="O60" i="239" s="1"/>
  <c r="L60" i="239"/>
  <c r="M60" i="239" s="1"/>
  <c r="J60" i="239"/>
  <c r="K60" i="239" s="1"/>
  <c r="N59" i="239"/>
  <c r="O59" i="239" s="1"/>
  <c r="L59" i="239"/>
  <c r="M59" i="239" s="1"/>
  <c r="J59" i="239"/>
  <c r="K59" i="239" s="1"/>
  <c r="N58" i="239"/>
  <c r="O58" i="239" s="1"/>
  <c r="L58" i="239"/>
  <c r="M58" i="239" s="1"/>
  <c r="J58" i="239"/>
  <c r="K58" i="239" s="1"/>
  <c r="N57" i="239"/>
  <c r="O57" i="239" s="1"/>
  <c r="L57" i="239"/>
  <c r="M57" i="239" s="1"/>
  <c r="J57" i="239"/>
  <c r="K57" i="239" s="1"/>
  <c r="N56" i="239"/>
  <c r="O56" i="239" s="1"/>
  <c r="L56" i="239"/>
  <c r="M56" i="239" s="1"/>
  <c r="J56" i="239"/>
  <c r="K56" i="239" s="1"/>
  <c r="N55" i="239"/>
  <c r="O55" i="239" s="1"/>
  <c r="L55" i="239"/>
  <c r="M55" i="239" s="1"/>
  <c r="J55" i="239"/>
  <c r="K55" i="239" s="1"/>
  <c r="N54" i="239"/>
  <c r="O54" i="239" s="1"/>
  <c r="L54" i="239"/>
  <c r="M54" i="239" s="1"/>
  <c r="J54" i="239"/>
  <c r="K54" i="239" s="1"/>
  <c r="N53" i="239"/>
  <c r="O53" i="239" s="1"/>
  <c r="L53" i="239"/>
  <c r="M53" i="239" s="1"/>
  <c r="J53" i="239"/>
  <c r="K53" i="239" s="1"/>
  <c r="N52" i="239"/>
  <c r="O52" i="239" s="1"/>
  <c r="L52" i="239"/>
  <c r="M52" i="239" s="1"/>
  <c r="J52" i="239"/>
  <c r="K52" i="239" s="1"/>
  <c r="N51" i="239"/>
  <c r="O51" i="239" s="1"/>
  <c r="L51" i="239"/>
  <c r="M51" i="239" s="1"/>
  <c r="J51" i="239"/>
  <c r="K51" i="239" s="1"/>
  <c r="N50" i="239"/>
  <c r="O50" i="239" s="1"/>
  <c r="L50" i="239"/>
  <c r="M50" i="239" s="1"/>
  <c r="J50" i="239"/>
  <c r="K50" i="239" s="1"/>
  <c r="N49" i="239"/>
  <c r="O49" i="239" s="1"/>
  <c r="L49" i="239"/>
  <c r="M49" i="239" s="1"/>
  <c r="J49" i="239"/>
  <c r="K49" i="239" s="1"/>
  <c r="N48" i="239"/>
  <c r="O48" i="239" s="1"/>
  <c r="L48" i="239"/>
  <c r="M48" i="239" s="1"/>
  <c r="J48" i="239"/>
  <c r="K48" i="239" s="1"/>
  <c r="N47" i="239"/>
  <c r="O47" i="239" s="1"/>
  <c r="L47" i="239"/>
  <c r="M47" i="239" s="1"/>
  <c r="J47" i="239"/>
  <c r="K47" i="239" s="1"/>
  <c r="N46" i="239"/>
  <c r="O46" i="239" s="1"/>
  <c r="L46" i="239"/>
  <c r="M46" i="239" s="1"/>
  <c r="J46" i="239"/>
  <c r="K46" i="239" s="1"/>
  <c r="N45" i="239"/>
  <c r="O45" i="239" s="1"/>
  <c r="L45" i="239"/>
  <c r="M45" i="239" s="1"/>
  <c r="J45" i="239"/>
  <c r="K45" i="239" s="1"/>
  <c r="N44" i="239"/>
  <c r="O44" i="239" s="1"/>
  <c r="L44" i="239"/>
  <c r="M44" i="239" s="1"/>
  <c r="J44" i="239"/>
  <c r="K44" i="239" s="1"/>
  <c r="N42" i="239"/>
  <c r="O42" i="239" s="1"/>
  <c r="L42" i="239"/>
  <c r="M42" i="239" s="1"/>
  <c r="J42" i="239"/>
  <c r="K42" i="239" s="1"/>
  <c r="N41" i="239"/>
  <c r="O41" i="239" s="1"/>
  <c r="L41" i="239"/>
  <c r="M41" i="239" s="1"/>
  <c r="J41" i="239"/>
  <c r="K41" i="239" s="1"/>
  <c r="N40" i="239"/>
  <c r="O40" i="239" s="1"/>
  <c r="L40" i="239"/>
  <c r="M40" i="239" s="1"/>
  <c r="J40" i="239"/>
  <c r="K40" i="239" s="1"/>
  <c r="N39" i="239"/>
  <c r="O39" i="239" s="1"/>
  <c r="L39" i="239"/>
  <c r="M39" i="239" s="1"/>
  <c r="J39" i="239"/>
  <c r="K39" i="239" s="1"/>
  <c r="N38" i="239"/>
  <c r="O38" i="239" s="1"/>
  <c r="L38" i="239"/>
  <c r="M38" i="239" s="1"/>
  <c r="J38" i="239"/>
  <c r="K38" i="239" s="1"/>
  <c r="N37" i="239"/>
  <c r="O37" i="239" s="1"/>
  <c r="L37" i="239"/>
  <c r="M37" i="239" s="1"/>
  <c r="J37" i="239"/>
  <c r="K37" i="239" s="1"/>
  <c r="N36" i="239"/>
  <c r="O36" i="239" s="1"/>
  <c r="L36" i="239"/>
  <c r="M36" i="239" s="1"/>
  <c r="J36" i="239"/>
  <c r="K36" i="239" s="1"/>
  <c r="N35" i="239"/>
  <c r="O35" i="239" s="1"/>
  <c r="L35" i="239"/>
  <c r="M35" i="239" s="1"/>
  <c r="J35" i="239"/>
  <c r="K35" i="239" s="1"/>
  <c r="N34" i="239"/>
  <c r="O34" i="239" s="1"/>
  <c r="L34" i="239"/>
  <c r="M34" i="239" s="1"/>
  <c r="J34" i="239"/>
  <c r="K34" i="239" s="1"/>
  <c r="N33" i="239"/>
  <c r="O33" i="239" s="1"/>
  <c r="L33" i="239"/>
  <c r="M33" i="239" s="1"/>
  <c r="J33" i="239"/>
  <c r="K33" i="239" s="1"/>
  <c r="N31" i="239"/>
  <c r="O31" i="239" s="1"/>
  <c r="L31" i="239"/>
  <c r="M31" i="239" s="1"/>
  <c r="J31" i="239"/>
  <c r="K31" i="239" s="1"/>
  <c r="N30" i="239"/>
  <c r="O30" i="239" s="1"/>
  <c r="L30" i="239"/>
  <c r="M30" i="239" s="1"/>
  <c r="J30" i="239"/>
  <c r="K30" i="239" s="1"/>
  <c r="N29" i="239"/>
  <c r="O29" i="239" s="1"/>
  <c r="L29" i="239"/>
  <c r="M29" i="239" s="1"/>
  <c r="J29" i="239"/>
  <c r="K29" i="239" s="1"/>
  <c r="N28" i="239"/>
  <c r="O28" i="239" s="1"/>
  <c r="L28" i="239"/>
  <c r="M28" i="239" s="1"/>
  <c r="J28" i="239"/>
  <c r="K28" i="239" s="1"/>
  <c r="N27" i="239"/>
  <c r="O27" i="239" s="1"/>
  <c r="L27" i="239"/>
  <c r="M27" i="239" s="1"/>
  <c r="J27" i="239"/>
  <c r="K27" i="239" s="1"/>
  <c r="N26" i="239"/>
  <c r="O26" i="239" s="1"/>
  <c r="L26" i="239"/>
  <c r="M26" i="239" s="1"/>
  <c r="J26" i="239"/>
  <c r="K26" i="239" s="1"/>
  <c r="N25" i="239"/>
  <c r="O25" i="239" s="1"/>
  <c r="L25" i="239"/>
  <c r="M25" i="239" s="1"/>
  <c r="J25" i="239"/>
  <c r="K25" i="239" s="1"/>
  <c r="N24" i="239"/>
  <c r="O24" i="239" s="1"/>
  <c r="L24" i="239"/>
  <c r="M24" i="239" s="1"/>
  <c r="J24" i="239"/>
  <c r="K24" i="239" s="1"/>
  <c r="N23" i="239"/>
  <c r="O23" i="239" s="1"/>
  <c r="L23" i="239"/>
  <c r="M23" i="239" s="1"/>
  <c r="J23" i="239"/>
  <c r="K23" i="239" s="1"/>
  <c r="N22" i="239"/>
  <c r="O22" i="239" s="1"/>
  <c r="L22" i="239"/>
  <c r="M22" i="239" s="1"/>
  <c r="J22" i="239"/>
  <c r="K22" i="239" s="1"/>
  <c r="N21" i="239"/>
  <c r="O21" i="239" s="1"/>
  <c r="L21" i="239"/>
  <c r="M21" i="239" s="1"/>
  <c r="J21" i="239"/>
  <c r="K21" i="239" s="1"/>
  <c r="N19" i="239"/>
  <c r="O19" i="239" s="1"/>
  <c r="L19" i="239"/>
  <c r="M19" i="239" s="1"/>
  <c r="J19" i="239"/>
  <c r="K19" i="239" s="1"/>
  <c r="N18" i="239"/>
  <c r="O18" i="239" s="1"/>
  <c r="L18" i="239"/>
  <c r="M18" i="239" s="1"/>
  <c r="J18" i="239"/>
  <c r="K18" i="239" s="1"/>
  <c r="N17" i="239"/>
  <c r="O17" i="239" s="1"/>
  <c r="L17" i="239"/>
  <c r="M17" i="239" s="1"/>
  <c r="J17" i="239"/>
  <c r="K17" i="239" s="1"/>
  <c r="N16" i="239"/>
  <c r="O16" i="239" s="1"/>
  <c r="L16" i="239"/>
  <c r="M16" i="239" s="1"/>
  <c r="J16" i="239"/>
  <c r="K16" i="239" s="1"/>
  <c r="N15" i="239"/>
  <c r="O15" i="239" s="1"/>
  <c r="L15" i="239"/>
  <c r="M15" i="239" s="1"/>
  <c r="J15" i="239"/>
  <c r="K15" i="239" s="1"/>
  <c r="N14" i="239"/>
  <c r="O14" i="239" s="1"/>
  <c r="L14" i="239"/>
  <c r="M14" i="239" s="1"/>
  <c r="J14" i="239"/>
  <c r="K14" i="239" s="1"/>
  <c r="N12" i="239"/>
  <c r="O12" i="239" s="1"/>
  <c r="L12" i="239"/>
  <c r="M12" i="239" s="1"/>
  <c r="J12" i="239"/>
  <c r="K12" i="239" s="1"/>
  <c r="N11" i="239"/>
  <c r="O11" i="239" s="1"/>
  <c r="L11" i="239"/>
  <c r="M11" i="239" s="1"/>
  <c r="J11" i="239"/>
  <c r="K11" i="239" s="1"/>
  <c r="N10" i="239"/>
  <c r="O10" i="239" s="1"/>
  <c r="L10" i="239"/>
  <c r="M10" i="239" s="1"/>
  <c r="J10" i="239"/>
  <c r="K10" i="239" s="1"/>
  <c r="N9" i="239"/>
  <c r="O9" i="239" s="1"/>
  <c r="L9" i="239"/>
  <c r="M9" i="239" s="1"/>
  <c r="J9" i="239"/>
  <c r="K9" i="239" s="1"/>
  <c r="N8" i="239"/>
  <c r="O8" i="239" s="1"/>
  <c r="L8" i="239"/>
  <c r="M8" i="239" s="1"/>
  <c r="J8" i="239"/>
  <c r="K8" i="239" s="1"/>
  <c r="N7" i="239"/>
  <c r="O7" i="239" s="1"/>
  <c r="L7" i="239"/>
  <c r="M7" i="239" s="1"/>
  <c r="J7" i="239"/>
  <c r="K7" i="239" s="1"/>
  <c r="H139" i="239"/>
  <c r="I139" i="239" s="1"/>
  <c r="H138" i="239"/>
  <c r="I138" i="239" s="1"/>
  <c r="H137" i="239"/>
  <c r="I137" i="239" s="1"/>
  <c r="H136" i="239"/>
  <c r="I136" i="239" s="1"/>
  <c r="H135" i="239"/>
  <c r="I135" i="239" s="1"/>
  <c r="H134" i="239"/>
  <c r="I134" i="239" s="1"/>
  <c r="H133" i="239"/>
  <c r="I133" i="239" s="1"/>
  <c r="H132" i="239"/>
  <c r="I132" i="239" s="1"/>
  <c r="H131" i="239"/>
  <c r="I131" i="239" s="1"/>
  <c r="H130" i="239"/>
  <c r="I130" i="239" s="1"/>
  <c r="H128" i="239"/>
  <c r="I128" i="239" s="1"/>
  <c r="H127" i="239"/>
  <c r="I127" i="239" s="1"/>
  <c r="H126" i="239"/>
  <c r="I126" i="239" s="1"/>
  <c r="H125" i="239"/>
  <c r="I125" i="239" s="1"/>
  <c r="H124" i="239"/>
  <c r="I124" i="239" s="1"/>
  <c r="H123" i="239"/>
  <c r="I123" i="239" s="1"/>
  <c r="H122" i="239"/>
  <c r="I122" i="239" s="1"/>
  <c r="H121" i="239"/>
  <c r="I121" i="239" s="1"/>
  <c r="H120" i="239"/>
  <c r="I120" i="239" s="1"/>
  <c r="H119" i="239"/>
  <c r="I119" i="239" s="1"/>
  <c r="H118" i="239"/>
  <c r="I118" i="239" s="1"/>
  <c r="H117" i="239"/>
  <c r="I117" i="239" s="1"/>
  <c r="H116" i="239"/>
  <c r="I116" i="239" s="1"/>
  <c r="H115" i="239"/>
  <c r="I115" i="239" s="1"/>
  <c r="H114" i="239"/>
  <c r="I114" i="239" s="1"/>
  <c r="H113" i="239"/>
  <c r="I113" i="239" s="1"/>
  <c r="H112" i="239"/>
  <c r="I112" i="239" s="1"/>
  <c r="H111" i="239"/>
  <c r="I111" i="239" s="1"/>
  <c r="H110" i="239"/>
  <c r="I110" i="239" s="1"/>
  <c r="H109" i="239"/>
  <c r="I109" i="239" s="1"/>
  <c r="H108" i="239"/>
  <c r="I108" i="239" s="1"/>
  <c r="H107" i="239"/>
  <c r="I107" i="239" s="1"/>
  <c r="H106" i="239"/>
  <c r="I106" i="239" s="1"/>
  <c r="H104" i="239"/>
  <c r="I104" i="239" s="1"/>
  <c r="H103" i="239"/>
  <c r="I103" i="239" s="1"/>
  <c r="H102" i="239"/>
  <c r="I102" i="239" s="1"/>
  <c r="H101" i="239"/>
  <c r="I101" i="239" s="1"/>
  <c r="H100" i="239"/>
  <c r="I100" i="239" s="1"/>
  <c r="H99" i="239"/>
  <c r="I99" i="239" s="1"/>
  <c r="H98" i="239"/>
  <c r="I98" i="239" s="1"/>
  <c r="H97" i="239"/>
  <c r="I97" i="239" s="1"/>
  <c r="H96" i="239"/>
  <c r="I96" i="239" s="1"/>
  <c r="H95" i="239"/>
  <c r="I95" i="239" s="1"/>
  <c r="H94" i="239"/>
  <c r="I94" i="239" s="1"/>
  <c r="H93" i="239"/>
  <c r="I93" i="239" s="1"/>
  <c r="H92" i="239"/>
  <c r="I92" i="239" s="1"/>
  <c r="H91" i="239"/>
  <c r="I91" i="239" s="1"/>
  <c r="H90" i="239"/>
  <c r="I90" i="239" s="1"/>
  <c r="H89" i="239"/>
  <c r="I89" i="239" s="1"/>
  <c r="H88" i="239"/>
  <c r="I88" i="239" s="1"/>
  <c r="H87" i="239"/>
  <c r="I87" i="239" s="1"/>
  <c r="H86" i="239"/>
  <c r="I86" i="239" s="1"/>
  <c r="H85" i="239"/>
  <c r="I85" i="239" s="1"/>
  <c r="H84" i="239"/>
  <c r="I84" i="239" s="1"/>
  <c r="H83" i="239"/>
  <c r="I83" i="239" s="1"/>
  <c r="H82" i="239"/>
  <c r="I82" i="239" s="1"/>
  <c r="H80" i="239"/>
  <c r="I80" i="239" s="1"/>
  <c r="H79" i="239"/>
  <c r="I79" i="239" s="1"/>
  <c r="H78" i="239"/>
  <c r="I78" i="239" s="1"/>
  <c r="H77" i="239"/>
  <c r="I77" i="239" s="1"/>
  <c r="H76" i="239"/>
  <c r="I76" i="239" s="1"/>
  <c r="H75" i="239"/>
  <c r="I75" i="239" s="1"/>
  <c r="H74" i="239"/>
  <c r="I74" i="239" s="1"/>
  <c r="H73" i="239"/>
  <c r="I73" i="239" s="1"/>
  <c r="H72" i="239"/>
  <c r="I72" i="239" s="1"/>
  <c r="H71" i="239"/>
  <c r="I71" i="239" s="1"/>
  <c r="H70" i="239"/>
  <c r="I70" i="239" s="1"/>
  <c r="H69" i="239"/>
  <c r="I69" i="239" s="1"/>
  <c r="H68" i="239"/>
  <c r="I68" i="239" s="1"/>
  <c r="H67" i="239"/>
  <c r="I67" i="239" s="1"/>
  <c r="H66" i="239"/>
  <c r="I66" i="239" s="1"/>
  <c r="H65" i="239"/>
  <c r="I65" i="239" s="1"/>
  <c r="H64" i="239"/>
  <c r="I64" i="239" s="1"/>
  <c r="H62" i="239"/>
  <c r="I62" i="239" s="1"/>
  <c r="H61" i="239"/>
  <c r="I61" i="239" s="1"/>
  <c r="H60" i="239"/>
  <c r="I60" i="239" s="1"/>
  <c r="H59" i="239"/>
  <c r="I59" i="239" s="1"/>
  <c r="H58" i="239"/>
  <c r="I58" i="239" s="1"/>
  <c r="H57" i="239"/>
  <c r="I57" i="239" s="1"/>
  <c r="H56" i="239"/>
  <c r="I56" i="239" s="1"/>
  <c r="H55" i="239"/>
  <c r="I55" i="239" s="1"/>
  <c r="H54" i="239"/>
  <c r="I54" i="239" s="1"/>
  <c r="H53" i="239"/>
  <c r="I53" i="239" s="1"/>
  <c r="H52" i="239"/>
  <c r="I52" i="239" s="1"/>
  <c r="H51" i="239"/>
  <c r="I51" i="239" s="1"/>
  <c r="H50" i="239"/>
  <c r="I50" i="239" s="1"/>
  <c r="H49" i="239"/>
  <c r="I49" i="239" s="1"/>
  <c r="H48" i="239"/>
  <c r="I48" i="239" s="1"/>
  <c r="H47" i="239"/>
  <c r="I47" i="239" s="1"/>
  <c r="H46" i="239"/>
  <c r="I46" i="239" s="1"/>
  <c r="H45" i="239"/>
  <c r="I45" i="239" s="1"/>
  <c r="H44" i="239"/>
  <c r="I44" i="239" s="1"/>
  <c r="H42" i="239"/>
  <c r="I42" i="239" s="1"/>
  <c r="H41" i="239"/>
  <c r="I41" i="239" s="1"/>
  <c r="H40" i="239"/>
  <c r="I40" i="239" s="1"/>
  <c r="H39" i="239"/>
  <c r="I39" i="239" s="1"/>
  <c r="H38" i="239"/>
  <c r="I38" i="239" s="1"/>
  <c r="H37" i="239"/>
  <c r="I37" i="239" s="1"/>
  <c r="H36" i="239"/>
  <c r="I36" i="239" s="1"/>
  <c r="H35" i="239"/>
  <c r="I35" i="239" s="1"/>
  <c r="H34" i="239"/>
  <c r="I34" i="239" s="1"/>
  <c r="H33" i="239"/>
  <c r="I33" i="239" s="1"/>
  <c r="H31" i="239"/>
  <c r="I31" i="239" s="1"/>
  <c r="H30" i="239"/>
  <c r="I30" i="239" s="1"/>
  <c r="H29" i="239"/>
  <c r="I29" i="239" s="1"/>
  <c r="H28" i="239"/>
  <c r="I28" i="239" s="1"/>
  <c r="H27" i="239"/>
  <c r="I27" i="239" s="1"/>
  <c r="H26" i="239"/>
  <c r="I26" i="239" s="1"/>
  <c r="H25" i="239"/>
  <c r="I25" i="239" s="1"/>
  <c r="H24" i="239"/>
  <c r="I24" i="239" s="1"/>
  <c r="H23" i="239"/>
  <c r="I23" i="239" s="1"/>
  <c r="H22" i="239"/>
  <c r="I22" i="239" s="1"/>
  <c r="H21" i="239"/>
  <c r="I21" i="239" s="1"/>
  <c r="H19" i="239"/>
  <c r="I19" i="239" s="1"/>
  <c r="H18" i="239"/>
  <c r="I18" i="239" s="1"/>
  <c r="H17" i="239"/>
  <c r="I17" i="239" s="1"/>
  <c r="H16" i="239"/>
  <c r="I16" i="239" s="1"/>
  <c r="H15" i="239"/>
  <c r="I15" i="239" s="1"/>
  <c r="H14" i="239"/>
  <c r="I14" i="239" s="1"/>
  <c r="H12" i="239"/>
  <c r="I12" i="239" s="1"/>
  <c r="H11" i="239"/>
  <c r="I11" i="239" s="1"/>
  <c r="H10" i="239"/>
  <c r="I10" i="239" s="1"/>
  <c r="H9" i="239"/>
  <c r="I9" i="239" s="1"/>
  <c r="H8" i="239"/>
  <c r="I8" i="239" s="1"/>
  <c r="H7" i="239"/>
  <c r="I7" i="239" s="1"/>
  <c r="F139" i="239"/>
  <c r="G139" i="239" s="1"/>
  <c r="F138" i="239"/>
  <c r="G138" i="239" s="1"/>
  <c r="F137" i="239"/>
  <c r="G137" i="239" s="1"/>
  <c r="F136" i="239"/>
  <c r="G136" i="239" s="1"/>
  <c r="F135" i="239"/>
  <c r="G135" i="239" s="1"/>
  <c r="F134" i="239"/>
  <c r="G134" i="239" s="1"/>
  <c r="F133" i="239"/>
  <c r="G133" i="239" s="1"/>
  <c r="F132" i="239"/>
  <c r="G132" i="239" s="1"/>
  <c r="F131" i="239"/>
  <c r="G131" i="239" s="1"/>
  <c r="F130" i="239"/>
  <c r="G130" i="239" s="1"/>
  <c r="F128" i="239"/>
  <c r="G128" i="239" s="1"/>
  <c r="F127" i="239"/>
  <c r="G127" i="239" s="1"/>
  <c r="F126" i="239"/>
  <c r="G126" i="239" s="1"/>
  <c r="F125" i="239"/>
  <c r="G125" i="239" s="1"/>
  <c r="F124" i="239"/>
  <c r="G124" i="239" s="1"/>
  <c r="F123" i="239"/>
  <c r="G123" i="239" s="1"/>
  <c r="F122" i="239"/>
  <c r="G122" i="239" s="1"/>
  <c r="F121" i="239"/>
  <c r="G121" i="239" s="1"/>
  <c r="F120" i="239"/>
  <c r="G120" i="239" s="1"/>
  <c r="F119" i="239"/>
  <c r="G119" i="239" s="1"/>
  <c r="F118" i="239"/>
  <c r="G118" i="239" s="1"/>
  <c r="F117" i="239"/>
  <c r="G117" i="239" s="1"/>
  <c r="F116" i="239"/>
  <c r="G116" i="239" s="1"/>
  <c r="F115" i="239"/>
  <c r="G115" i="239" s="1"/>
  <c r="F114" i="239"/>
  <c r="G114" i="239" s="1"/>
  <c r="F113" i="239"/>
  <c r="G113" i="239" s="1"/>
  <c r="F112" i="239"/>
  <c r="G112" i="239" s="1"/>
  <c r="F111" i="239"/>
  <c r="G111" i="239" s="1"/>
  <c r="F110" i="239"/>
  <c r="G110" i="239" s="1"/>
  <c r="F109" i="239"/>
  <c r="G109" i="239" s="1"/>
  <c r="F108" i="239"/>
  <c r="G108" i="239" s="1"/>
  <c r="F107" i="239"/>
  <c r="G107" i="239" s="1"/>
  <c r="F106" i="239"/>
  <c r="G106" i="239" s="1"/>
  <c r="F104" i="239"/>
  <c r="G104" i="239" s="1"/>
  <c r="F103" i="239"/>
  <c r="G103" i="239" s="1"/>
  <c r="F102" i="239"/>
  <c r="G102" i="239" s="1"/>
  <c r="F101" i="239"/>
  <c r="G101" i="239" s="1"/>
  <c r="F100" i="239"/>
  <c r="G100" i="239" s="1"/>
  <c r="F99" i="239"/>
  <c r="G99" i="239" s="1"/>
  <c r="F98" i="239"/>
  <c r="G98" i="239" s="1"/>
  <c r="F97" i="239"/>
  <c r="G97" i="239" s="1"/>
  <c r="F96" i="239"/>
  <c r="G96" i="239" s="1"/>
  <c r="F95" i="239"/>
  <c r="G95" i="239" s="1"/>
  <c r="F94" i="239"/>
  <c r="G94" i="239" s="1"/>
  <c r="F93" i="239"/>
  <c r="G93" i="239" s="1"/>
  <c r="F92" i="239"/>
  <c r="G92" i="239" s="1"/>
  <c r="F91" i="239"/>
  <c r="G91" i="239" s="1"/>
  <c r="F90" i="239"/>
  <c r="G90" i="239" s="1"/>
  <c r="F89" i="239"/>
  <c r="G89" i="239" s="1"/>
  <c r="F88" i="239"/>
  <c r="G88" i="239" s="1"/>
  <c r="F87" i="239"/>
  <c r="G87" i="239" s="1"/>
  <c r="F86" i="239"/>
  <c r="G86" i="239" s="1"/>
  <c r="F85" i="239"/>
  <c r="G85" i="239" s="1"/>
  <c r="F84" i="239"/>
  <c r="G84" i="239" s="1"/>
  <c r="F83" i="239"/>
  <c r="G83" i="239" s="1"/>
  <c r="F82" i="239"/>
  <c r="G82" i="239" s="1"/>
  <c r="F80" i="239"/>
  <c r="G80" i="239" s="1"/>
  <c r="F79" i="239"/>
  <c r="G79" i="239" s="1"/>
  <c r="F78" i="239"/>
  <c r="G78" i="239" s="1"/>
  <c r="F77" i="239"/>
  <c r="G77" i="239" s="1"/>
  <c r="F76" i="239"/>
  <c r="G76" i="239" s="1"/>
  <c r="F75" i="239"/>
  <c r="G75" i="239" s="1"/>
  <c r="F74" i="239"/>
  <c r="G74" i="239" s="1"/>
  <c r="F73" i="239"/>
  <c r="G73" i="239" s="1"/>
  <c r="F72" i="239"/>
  <c r="G72" i="239" s="1"/>
  <c r="F71" i="239"/>
  <c r="G71" i="239" s="1"/>
  <c r="F70" i="239"/>
  <c r="G70" i="239" s="1"/>
  <c r="F69" i="239"/>
  <c r="G69" i="239" s="1"/>
  <c r="F68" i="239"/>
  <c r="G68" i="239" s="1"/>
  <c r="F67" i="239"/>
  <c r="G67" i="239" s="1"/>
  <c r="F66" i="239"/>
  <c r="G66" i="239" s="1"/>
  <c r="F65" i="239"/>
  <c r="G65" i="239" s="1"/>
  <c r="F64" i="239"/>
  <c r="G64" i="239" s="1"/>
  <c r="F62" i="239"/>
  <c r="G62" i="239" s="1"/>
  <c r="F61" i="239"/>
  <c r="G61" i="239" s="1"/>
  <c r="F60" i="239"/>
  <c r="G60" i="239" s="1"/>
  <c r="F59" i="239"/>
  <c r="G59" i="239" s="1"/>
  <c r="F58" i="239"/>
  <c r="G58" i="239" s="1"/>
  <c r="F57" i="239"/>
  <c r="G57" i="239" s="1"/>
  <c r="F56" i="239"/>
  <c r="G56" i="239" s="1"/>
  <c r="F55" i="239"/>
  <c r="G55" i="239" s="1"/>
  <c r="F54" i="239"/>
  <c r="G54" i="239" s="1"/>
  <c r="F53" i="239"/>
  <c r="G53" i="239" s="1"/>
  <c r="F52" i="239"/>
  <c r="G52" i="239" s="1"/>
  <c r="F51" i="239"/>
  <c r="G51" i="239" s="1"/>
  <c r="F50" i="239"/>
  <c r="G50" i="239" s="1"/>
  <c r="F49" i="239"/>
  <c r="G49" i="239" s="1"/>
  <c r="F48" i="239"/>
  <c r="G48" i="239" s="1"/>
  <c r="F47" i="239"/>
  <c r="G47" i="239" s="1"/>
  <c r="F46" i="239"/>
  <c r="G46" i="239" s="1"/>
  <c r="F45" i="239"/>
  <c r="G45" i="239" s="1"/>
  <c r="F44" i="239"/>
  <c r="F42" i="239"/>
  <c r="G42" i="239" s="1"/>
  <c r="F41" i="239"/>
  <c r="G41" i="239" s="1"/>
  <c r="F40" i="239"/>
  <c r="G40" i="239" s="1"/>
  <c r="F39" i="239"/>
  <c r="G39" i="239" s="1"/>
  <c r="F38" i="239"/>
  <c r="G38" i="239" s="1"/>
  <c r="F37" i="239"/>
  <c r="G37" i="239" s="1"/>
  <c r="F36" i="239"/>
  <c r="G36" i="239" s="1"/>
  <c r="F35" i="239"/>
  <c r="G35" i="239" s="1"/>
  <c r="F34" i="239"/>
  <c r="G34" i="239" s="1"/>
  <c r="F33" i="239"/>
  <c r="G33" i="239" s="1"/>
  <c r="F32" i="239"/>
  <c r="G32" i="239" s="1"/>
  <c r="F31" i="239"/>
  <c r="G31" i="239" s="1"/>
  <c r="F30" i="239"/>
  <c r="G30" i="239" s="1"/>
  <c r="F29" i="239"/>
  <c r="G29" i="239" s="1"/>
  <c r="F28" i="239"/>
  <c r="G28" i="239" s="1"/>
  <c r="F27" i="239"/>
  <c r="G27" i="239" s="1"/>
  <c r="F26" i="239"/>
  <c r="G26" i="239" s="1"/>
  <c r="F25" i="239"/>
  <c r="G25" i="239" s="1"/>
  <c r="F24" i="239"/>
  <c r="G24" i="239" s="1"/>
  <c r="F23" i="239"/>
  <c r="G23" i="239" s="1"/>
  <c r="F22" i="239"/>
  <c r="G22" i="239" s="1"/>
  <c r="F21" i="239"/>
  <c r="G21" i="239" s="1"/>
  <c r="F19" i="239"/>
  <c r="G19" i="239" s="1"/>
  <c r="F18" i="239"/>
  <c r="G18" i="239" s="1"/>
  <c r="F17" i="239"/>
  <c r="G17" i="239" s="1"/>
  <c r="F16" i="239"/>
  <c r="G16" i="239" s="1"/>
  <c r="F15" i="239"/>
  <c r="G15" i="239" s="1"/>
  <c r="F14" i="239"/>
  <c r="G14" i="239" s="1"/>
  <c r="F13" i="239"/>
  <c r="G13" i="239" s="1"/>
  <c r="F12" i="239"/>
  <c r="G12" i="239" s="1"/>
  <c r="F11" i="239"/>
  <c r="G11" i="239" s="1"/>
  <c r="F10" i="239"/>
  <c r="G10" i="239" s="1"/>
  <c r="F9" i="239"/>
  <c r="G9" i="239" s="1"/>
  <c r="F8" i="239"/>
  <c r="G8" i="239" s="1"/>
  <c r="F7" i="239"/>
  <c r="G7" i="239" s="1"/>
  <c r="D139" i="239"/>
  <c r="E139" i="239" s="1"/>
  <c r="D138" i="239"/>
  <c r="E138" i="239" s="1"/>
  <c r="D137" i="239"/>
  <c r="E137" i="239" s="1"/>
  <c r="D136" i="239"/>
  <c r="E136" i="239" s="1"/>
  <c r="D135" i="239"/>
  <c r="E135" i="239" s="1"/>
  <c r="D134" i="239"/>
  <c r="E134" i="239" s="1"/>
  <c r="D133" i="239"/>
  <c r="E133" i="239" s="1"/>
  <c r="D132" i="239"/>
  <c r="E132" i="239" s="1"/>
  <c r="D131" i="239"/>
  <c r="E131" i="239" s="1"/>
  <c r="D130" i="239"/>
  <c r="E130" i="239" s="1"/>
  <c r="D128" i="239"/>
  <c r="E128" i="239" s="1"/>
  <c r="D127" i="239"/>
  <c r="E127" i="239" s="1"/>
  <c r="D126" i="239"/>
  <c r="E126" i="239" s="1"/>
  <c r="D125" i="239"/>
  <c r="E125" i="239" s="1"/>
  <c r="D124" i="239"/>
  <c r="E124" i="239" s="1"/>
  <c r="D123" i="239"/>
  <c r="E123" i="239" s="1"/>
  <c r="D122" i="239"/>
  <c r="E122" i="239" s="1"/>
  <c r="D121" i="239"/>
  <c r="E121" i="239" s="1"/>
  <c r="D120" i="239"/>
  <c r="E120" i="239" s="1"/>
  <c r="D119" i="239"/>
  <c r="E119" i="239" s="1"/>
  <c r="D118" i="239"/>
  <c r="E118" i="239" s="1"/>
  <c r="D117" i="239"/>
  <c r="E117" i="239" s="1"/>
  <c r="D116" i="239"/>
  <c r="E116" i="239" s="1"/>
  <c r="D115" i="239"/>
  <c r="E115" i="239" s="1"/>
  <c r="D114" i="239"/>
  <c r="E114" i="239" s="1"/>
  <c r="D113" i="239"/>
  <c r="E113" i="239" s="1"/>
  <c r="D112" i="239"/>
  <c r="E112" i="239" s="1"/>
  <c r="D111" i="239"/>
  <c r="E111" i="239" s="1"/>
  <c r="D110" i="239"/>
  <c r="E110" i="239" s="1"/>
  <c r="D109" i="239"/>
  <c r="E109" i="239" s="1"/>
  <c r="D108" i="239"/>
  <c r="E108" i="239" s="1"/>
  <c r="D107" i="239"/>
  <c r="E107" i="239" s="1"/>
  <c r="D106" i="239"/>
  <c r="E106" i="239" s="1"/>
  <c r="D104" i="239"/>
  <c r="E104" i="239" s="1"/>
  <c r="D103" i="239"/>
  <c r="E103" i="239" s="1"/>
  <c r="D102" i="239"/>
  <c r="E102" i="239" s="1"/>
  <c r="D101" i="239"/>
  <c r="E101" i="239" s="1"/>
  <c r="D100" i="239"/>
  <c r="E100" i="239" s="1"/>
  <c r="D99" i="239"/>
  <c r="E99" i="239" s="1"/>
  <c r="D98" i="239"/>
  <c r="E98" i="239" s="1"/>
  <c r="D97" i="239"/>
  <c r="E97" i="239" s="1"/>
  <c r="D96" i="239"/>
  <c r="E96" i="239" s="1"/>
  <c r="D95" i="239"/>
  <c r="E95" i="239" s="1"/>
  <c r="D94" i="239"/>
  <c r="E94" i="239" s="1"/>
  <c r="D93" i="239"/>
  <c r="E93" i="239" s="1"/>
  <c r="D92" i="239"/>
  <c r="E92" i="239" s="1"/>
  <c r="D91" i="239"/>
  <c r="E91" i="239" s="1"/>
  <c r="D90" i="239"/>
  <c r="E90" i="239" s="1"/>
  <c r="D89" i="239"/>
  <c r="E89" i="239" s="1"/>
  <c r="D88" i="239"/>
  <c r="E88" i="239" s="1"/>
  <c r="D87" i="239"/>
  <c r="E87" i="239" s="1"/>
  <c r="D86" i="239"/>
  <c r="E86" i="239" s="1"/>
  <c r="D85" i="239"/>
  <c r="E85" i="239" s="1"/>
  <c r="D84" i="239"/>
  <c r="E84" i="239" s="1"/>
  <c r="D83" i="239"/>
  <c r="E83" i="239" s="1"/>
  <c r="D82" i="239"/>
  <c r="E82" i="239" s="1"/>
  <c r="D80" i="239"/>
  <c r="E80" i="239" s="1"/>
  <c r="D79" i="239"/>
  <c r="E79" i="239" s="1"/>
  <c r="D78" i="239"/>
  <c r="E78" i="239" s="1"/>
  <c r="D77" i="239"/>
  <c r="E77" i="239" s="1"/>
  <c r="D76" i="239"/>
  <c r="E76" i="239" s="1"/>
  <c r="D75" i="239"/>
  <c r="E75" i="239" s="1"/>
  <c r="D74" i="239"/>
  <c r="E74" i="239" s="1"/>
  <c r="D73" i="239"/>
  <c r="E73" i="239" s="1"/>
  <c r="D72" i="239"/>
  <c r="E72" i="239" s="1"/>
  <c r="D71" i="239"/>
  <c r="E71" i="239" s="1"/>
  <c r="D70" i="239"/>
  <c r="E70" i="239" s="1"/>
  <c r="D69" i="239"/>
  <c r="E69" i="239" s="1"/>
  <c r="D68" i="239"/>
  <c r="E68" i="239" s="1"/>
  <c r="D67" i="239"/>
  <c r="E67" i="239" s="1"/>
  <c r="D66" i="239"/>
  <c r="E66" i="239" s="1"/>
  <c r="D65" i="239"/>
  <c r="E65" i="239" s="1"/>
  <c r="D64" i="239"/>
  <c r="E64" i="239" s="1"/>
  <c r="D62" i="239"/>
  <c r="E62" i="239" s="1"/>
  <c r="D61" i="239"/>
  <c r="E61" i="239" s="1"/>
  <c r="D60" i="239"/>
  <c r="E60" i="239" s="1"/>
  <c r="D59" i="239"/>
  <c r="E59" i="239" s="1"/>
  <c r="D58" i="239"/>
  <c r="E58" i="239" s="1"/>
  <c r="D57" i="239"/>
  <c r="E57" i="239" s="1"/>
  <c r="D56" i="239"/>
  <c r="E56" i="239" s="1"/>
  <c r="D55" i="239"/>
  <c r="E55" i="239" s="1"/>
  <c r="D54" i="239"/>
  <c r="E54" i="239" s="1"/>
  <c r="D53" i="239"/>
  <c r="E53" i="239" s="1"/>
  <c r="D52" i="239"/>
  <c r="E52" i="239" s="1"/>
  <c r="D51" i="239"/>
  <c r="E51" i="239" s="1"/>
  <c r="D50" i="239"/>
  <c r="E50" i="239" s="1"/>
  <c r="D49" i="239"/>
  <c r="E49" i="239" s="1"/>
  <c r="D48" i="239"/>
  <c r="E48" i="239" s="1"/>
  <c r="D47" i="239"/>
  <c r="E47" i="239" s="1"/>
  <c r="D46" i="239"/>
  <c r="E46" i="239" s="1"/>
  <c r="D45" i="239"/>
  <c r="E45" i="239" s="1"/>
  <c r="D44" i="239"/>
  <c r="E44" i="239" s="1"/>
  <c r="D42" i="239"/>
  <c r="E42" i="239" s="1"/>
  <c r="D41" i="239"/>
  <c r="E41" i="239" s="1"/>
  <c r="D40" i="239"/>
  <c r="E40" i="239" s="1"/>
  <c r="D39" i="239"/>
  <c r="E39" i="239" s="1"/>
  <c r="D38" i="239"/>
  <c r="E38" i="239" s="1"/>
  <c r="D37" i="239"/>
  <c r="E37" i="239" s="1"/>
  <c r="D36" i="239"/>
  <c r="E36" i="239" s="1"/>
  <c r="D35" i="239"/>
  <c r="E35" i="239" s="1"/>
  <c r="D34" i="239"/>
  <c r="E34" i="239" s="1"/>
  <c r="D33" i="239"/>
  <c r="E33" i="239" s="1"/>
  <c r="D31" i="239"/>
  <c r="E31" i="239" s="1"/>
  <c r="D30" i="239"/>
  <c r="E30" i="239" s="1"/>
  <c r="D29" i="239"/>
  <c r="E29" i="239" s="1"/>
  <c r="D28" i="239"/>
  <c r="E28" i="239" s="1"/>
  <c r="D27" i="239"/>
  <c r="E27" i="239" s="1"/>
  <c r="D26" i="239"/>
  <c r="E26" i="239" s="1"/>
  <c r="D25" i="239"/>
  <c r="E25" i="239" s="1"/>
  <c r="D24" i="239"/>
  <c r="E24" i="239" s="1"/>
  <c r="D23" i="239"/>
  <c r="E23" i="239" s="1"/>
  <c r="D22" i="239"/>
  <c r="E22" i="239" s="1"/>
  <c r="D21" i="239"/>
  <c r="E21" i="239" s="1"/>
  <c r="D19" i="239"/>
  <c r="E19" i="239" s="1"/>
  <c r="D18" i="239"/>
  <c r="E18" i="239" s="1"/>
  <c r="D17" i="239"/>
  <c r="E17" i="239" s="1"/>
  <c r="D16" i="239"/>
  <c r="E16" i="239" s="1"/>
  <c r="D15" i="239"/>
  <c r="E15" i="239" s="1"/>
  <c r="D14" i="239"/>
  <c r="E14" i="239" s="1"/>
  <c r="D12" i="239"/>
  <c r="E12" i="239" s="1"/>
  <c r="D11" i="239"/>
  <c r="E11" i="239" s="1"/>
  <c r="D10" i="239"/>
  <c r="E10" i="239" s="1"/>
  <c r="D9" i="239"/>
  <c r="E9" i="239" s="1"/>
  <c r="D8" i="239"/>
  <c r="E8" i="239" s="1"/>
  <c r="D7" i="239"/>
  <c r="E7" i="239" s="1"/>
  <c r="AV7" i="186"/>
  <c r="AV8" i="186"/>
  <c r="AV9" i="186"/>
  <c r="AV10" i="186"/>
  <c r="AV11" i="186"/>
  <c r="AV12" i="186"/>
  <c r="AV13" i="186"/>
  <c r="AV14" i="186"/>
  <c r="AV15" i="186"/>
  <c r="AV16" i="186"/>
  <c r="AV17" i="186"/>
  <c r="AV18" i="186"/>
  <c r="AV19" i="186"/>
  <c r="AV20" i="186"/>
  <c r="AV21" i="186"/>
  <c r="AV22" i="186"/>
  <c r="AV23" i="186"/>
  <c r="AV24" i="186"/>
  <c r="AV25" i="186"/>
  <c r="AV26" i="186"/>
  <c r="AV27" i="186"/>
  <c r="AV28" i="186"/>
  <c r="AV29" i="186"/>
  <c r="AV30" i="186"/>
  <c r="AV31" i="186"/>
  <c r="AV32" i="186"/>
  <c r="AV33" i="186"/>
  <c r="AV34" i="186"/>
  <c r="AV35" i="186"/>
  <c r="AV36" i="186"/>
  <c r="AV37" i="186"/>
  <c r="AV38" i="186"/>
  <c r="AV39" i="186"/>
  <c r="AV40" i="186"/>
  <c r="AV41" i="186"/>
  <c r="AV42" i="186"/>
  <c r="AV43" i="186"/>
  <c r="AV44" i="186"/>
  <c r="AV45" i="186"/>
  <c r="AV46" i="186"/>
  <c r="AV47" i="186"/>
  <c r="AV48" i="186"/>
  <c r="AV49" i="186"/>
  <c r="AV50" i="186"/>
  <c r="AV51" i="186"/>
  <c r="AV52" i="186"/>
  <c r="AV53" i="186"/>
  <c r="AV54" i="186"/>
  <c r="AV55" i="186"/>
  <c r="AV56" i="186"/>
  <c r="AV57" i="186"/>
  <c r="AV58" i="186"/>
  <c r="AV59" i="186"/>
  <c r="AV60" i="186"/>
  <c r="AV61" i="186"/>
  <c r="AV62" i="186"/>
  <c r="AV63" i="186"/>
  <c r="AV64" i="186"/>
  <c r="AV65" i="186"/>
  <c r="AV66" i="186"/>
  <c r="AV67" i="186"/>
  <c r="AV68" i="186"/>
  <c r="AV69" i="186"/>
  <c r="AV70" i="186"/>
  <c r="AV71" i="186"/>
  <c r="AV72" i="186"/>
  <c r="AV73" i="186"/>
  <c r="AV74" i="186"/>
  <c r="AV75" i="186"/>
  <c r="AV76" i="186"/>
  <c r="AV77" i="186"/>
  <c r="AV78" i="186"/>
  <c r="AV79" i="186"/>
  <c r="AV80" i="186"/>
  <c r="AV81" i="186"/>
  <c r="AV82" i="186"/>
  <c r="AV83" i="186"/>
  <c r="AV84" i="186"/>
  <c r="AV85" i="186"/>
  <c r="AV86" i="186"/>
  <c r="AV87" i="186"/>
  <c r="AV88" i="186"/>
  <c r="AV89" i="186"/>
  <c r="AV90" i="186"/>
  <c r="AV91" i="186"/>
  <c r="AV92" i="186"/>
  <c r="AV93" i="186"/>
  <c r="AV94" i="186"/>
  <c r="AV95" i="186"/>
  <c r="AV96" i="186"/>
  <c r="AV97" i="186"/>
  <c r="AV98" i="186"/>
  <c r="AV99" i="186"/>
  <c r="AV100" i="186"/>
  <c r="AV101" i="186"/>
  <c r="AV102" i="186"/>
  <c r="AV103" i="186"/>
  <c r="AV104" i="186"/>
  <c r="AV105" i="186"/>
  <c r="AV106" i="186"/>
  <c r="AV107" i="186"/>
  <c r="AV108" i="186"/>
  <c r="AV109" i="186"/>
  <c r="AV110" i="186"/>
  <c r="AV111" i="186"/>
  <c r="AV112" i="186"/>
  <c r="AV113" i="186"/>
  <c r="AV114" i="186"/>
  <c r="AV115" i="186"/>
  <c r="AV116" i="186"/>
  <c r="AV117" i="186"/>
  <c r="AV118" i="186"/>
  <c r="AV119" i="186"/>
  <c r="AV120" i="186"/>
  <c r="AV121" i="186"/>
  <c r="AV122" i="186"/>
  <c r="AV123" i="186"/>
  <c r="AV124" i="186"/>
  <c r="AV125" i="186"/>
  <c r="AV126" i="186"/>
  <c r="AV127" i="186"/>
  <c r="AV128" i="186"/>
  <c r="AV129" i="186"/>
  <c r="AV130" i="186"/>
  <c r="AV131" i="186"/>
  <c r="AV132" i="186"/>
  <c r="AV133" i="186"/>
  <c r="AV134" i="186"/>
  <c r="AV135" i="186"/>
  <c r="AV136" i="186"/>
  <c r="AV137" i="186"/>
  <c r="AV138" i="186"/>
  <c r="AV139" i="186"/>
  <c r="AV140" i="186"/>
  <c r="AV141" i="186"/>
  <c r="AV142" i="186"/>
  <c r="AV143" i="186"/>
  <c r="AV144" i="186"/>
  <c r="AV145" i="186"/>
  <c r="AV146" i="186"/>
  <c r="AV147" i="186"/>
  <c r="AV148" i="186"/>
  <c r="AV149" i="186"/>
  <c r="AV150" i="186"/>
  <c r="AV151" i="186"/>
  <c r="AV152" i="186"/>
  <c r="AV153" i="186"/>
  <c r="AV154" i="186"/>
  <c r="AV155" i="186"/>
  <c r="AV156" i="186"/>
  <c r="AV157" i="186"/>
  <c r="AV158" i="186"/>
  <c r="AV159" i="186"/>
  <c r="AV160" i="186"/>
  <c r="AV161" i="186"/>
  <c r="AV162" i="186"/>
  <c r="AV163" i="186"/>
  <c r="AV164" i="186"/>
  <c r="AV165" i="186"/>
  <c r="AV166" i="186"/>
  <c r="AV167" i="186"/>
  <c r="AV168" i="186"/>
  <c r="AV169" i="186"/>
  <c r="AV170" i="186"/>
  <c r="AV171" i="186"/>
  <c r="AV172" i="186"/>
  <c r="AV173" i="186"/>
  <c r="AV174" i="186"/>
  <c r="AV175" i="186"/>
  <c r="AV176" i="186"/>
  <c r="AV177" i="186"/>
  <c r="AV178" i="186"/>
  <c r="AV179" i="186"/>
  <c r="AV180" i="186"/>
  <c r="AV181" i="186"/>
  <c r="AV182" i="186"/>
  <c r="AV183" i="186"/>
  <c r="AV184" i="186"/>
  <c r="AV185" i="186"/>
  <c r="AV186" i="186"/>
  <c r="AV187" i="186"/>
  <c r="AV188" i="186"/>
  <c r="AV189" i="186"/>
  <c r="AV190" i="186"/>
  <c r="AV191" i="186"/>
  <c r="AV192" i="186"/>
  <c r="AV193" i="186"/>
  <c r="AV194" i="186"/>
  <c r="AV195" i="186"/>
  <c r="AV196" i="186"/>
  <c r="AV197" i="186"/>
  <c r="AV198" i="186"/>
  <c r="AV199" i="186"/>
  <c r="AV200" i="186"/>
  <c r="AV201" i="186"/>
  <c r="AV202" i="186"/>
  <c r="AV203" i="186"/>
  <c r="AV204" i="186"/>
  <c r="AV205" i="186"/>
  <c r="AV206" i="186"/>
  <c r="AV207" i="186"/>
  <c r="AV208" i="186"/>
  <c r="AV209" i="186"/>
  <c r="AV210" i="186"/>
  <c r="AV211" i="186"/>
  <c r="AV212" i="186"/>
  <c r="AV213" i="186"/>
  <c r="AV214" i="186"/>
  <c r="AV215" i="186"/>
  <c r="AV216" i="186"/>
  <c r="AV217" i="186"/>
  <c r="AV218" i="186"/>
  <c r="AV219" i="186"/>
  <c r="AV220" i="186"/>
  <c r="AV221" i="186"/>
  <c r="AV222" i="186"/>
  <c r="AV223" i="186"/>
  <c r="AV224" i="186"/>
  <c r="AV225" i="186"/>
  <c r="AV226" i="186"/>
  <c r="AV227" i="186"/>
  <c r="AV228" i="186"/>
  <c r="AV229" i="186"/>
  <c r="AV230" i="186"/>
  <c r="AV231" i="186"/>
  <c r="AV232" i="186"/>
  <c r="AV233" i="186"/>
  <c r="AV234" i="186"/>
  <c r="AV235" i="186"/>
  <c r="AV236" i="186"/>
  <c r="AV237" i="186"/>
  <c r="AV238" i="186"/>
  <c r="AV239" i="186"/>
  <c r="AV240" i="186"/>
  <c r="AV241" i="186"/>
  <c r="AV242" i="186"/>
  <c r="AV243" i="186"/>
  <c r="AV244" i="186"/>
  <c r="AV245" i="186"/>
  <c r="AV246" i="186"/>
  <c r="AV247" i="186"/>
  <c r="AV248" i="186"/>
  <c r="AV249" i="186"/>
  <c r="AV250" i="186"/>
  <c r="AV251" i="186"/>
  <c r="AV252" i="186"/>
  <c r="AV253" i="186"/>
  <c r="AV254" i="186"/>
  <c r="AV255" i="186"/>
  <c r="AV256" i="186"/>
  <c r="AV257" i="186"/>
  <c r="AV258" i="186"/>
  <c r="AV259" i="186"/>
  <c r="AV260" i="186"/>
  <c r="AV261" i="186"/>
  <c r="AV262" i="186"/>
  <c r="AV263" i="186"/>
  <c r="AV264" i="186"/>
  <c r="AV265" i="186"/>
  <c r="AV266" i="186"/>
  <c r="AV267" i="186"/>
  <c r="AV268" i="186"/>
  <c r="AV269" i="186"/>
  <c r="AV270" i="186"/>
  <c r="AV271" i="186"/>
  <c r="AV272" i="186"/>
  <c r="AV273" i="186"/>
  <c r="AV274" i="186"/>
  <c r="AV275" i="186"/>
  <c r="AV276" i="186"/>
  <c r="AV277" i="186"/>
  <c r="AV278" i="186"/>
  <c r="AV279" i="186"/>
  <c r="AV280" i="186"/>
  <c r="AV281" i="186"/>
  <c r="AV282" i="186"/>
  <c r="AV283" i="186"/>
  <c r="AV284" i="186"/>
  <c r="AV285" i="186"/>
  <c r="AV286" i="186"/>
  <c r="AV287" i="186"/>
  <c r="AV288" i="186"/>
  <c r="AV289" i="186"/>
  <c r="AV290" i="186"/>
  <c r="AV291" i="186"/>
  <c r="AV292" i="186"/>
  <c r="AV293" i="186"/>
  <c r="AV294" i="186"/>
  <c r="AV295" i="186"/>
  <c r="AV296" i="186"/>
  <c r="AV297" i="186"/>
  <c r="AV298" i="186"/>
  <c r="AV299" i="186"/>
  <c r="AV300" i="186"/>
  <c r="AV301" i="186"/>
  <c r="AV302" i="186"/>
  <c r="AV303" i="186"/>
  <c r="AV304" i="186"/>
  <c r="AV305" i="186"/>
  <c r="AV306" i="186"/>
  <c r="AV307" i="186"/>
  <c r="AV308" i="186"/>
  <c r="AV309" i="186"/>
  <c r="AV310" i="186"/>
  <c r="AV311" i="186"/>
  <c r="AV312" i="186"/>
  <c r="AV313" i="186"/>
  <c r="AV314" i="186"/>
  <c r="AV315" i="186"/>
  <c r="AV316" i="186"/>
  <c r="AV317" i="186"/>
  <c r="AV318" i="186"/>
  <c r="AV319" i="186"/>
  <c r="AV320" i="186"/>
  <c r="AV321" i="186"/>
  <c r="AV322" i="186"/>
  <c r="AV323" i="186"/>
  <c r="AV324" i="186"/>
  <c r="AV325" i="186"/>
  <c r="AV326" i="186"/>
  <c r="AV327" i="186"/>
  <c r="AV328" i="186"/>
  <c r="AV329" i="186"/>
  <c r="AV330" i="186"/>
  <c r="AV331" i="186"/>
  <c r="AV332" i="186"/>
  <c r="AV333" i="186"/>
  <c r="AV334" i="186"/>
  <c r="AV335" i="186"/>
  <c r="AV336" i="186"/>
  <c r="AV337" i="186"/>
  <c r="AV338" i="186"/>
  <c r="AV339" i="186"/>
  <c r="AV340" i="186"/>
  <c r="AV341" i="186"/>
  <c r="AV342" i="186"/>
  <c r="AV343" i="186"/>
  <c r="AV344" i="186"/>
  <c r="AV345" i="186"/>
  <c r="AV346" i="186"/>
  <c r="AV347" i="186"/>
  <c r="AV348" i="186"/>
  <c r="AV349" i="186"/>
  <c r="AV350" i="186"/>
  <c r="AV351" i="186"/>
  <c r="AV352" i="186"/>
  <c r="AV353" i="186"/>
  <c r="AV354" i="186"/>
  <c r="AV355" i="186"/>
  <c r="AV356" i="186"/>
  <c r="AV357" i="186"/>
  <c r="AV358" i="186"/>
  <c r="AV359" i="186"/>
  <c r="AV360" i="186"/>
  <c r="AV361" i="186"/>
  <c r="AV362" i="186"/>
  <c r="AV363" i="186"/>
  <c r="AV364" i="186"/>
  <c r="AV365" i="186"/>
  <c r="AV366" i="186"/>
  <c r="AV367" i="186"/>
  <c r="AV368" i="186"/>
  <c r="AV369" i="186"/>
  <c r="AV370" i="186"/>
  <c r="AV371" i="186"/>
  <c r="AV372" i="186"/>
  <c r="AV373" i="186"/>
  <c r="AV374" i="186"/>
  <c r="AV375" i="186"/>
  <c r="AV376" i="186"/>
  <c r="AV377" i="186"/>
  <c r="AV378" i="186"/>
  <c r="AV379" i="186"/>
  <c r="AV380" i="186"/>
  <c r="AV381" i="186"/>
  <c r="AV382" i="186"/>
  <c r="AV383" i="186"/>
  <c r="AV384" i="186"/>
  <c r="AV385" i="186"/>
  <c r="AV386" i="186"/>
  <c r="AV387" i="186"/>
  <c r="AV388" i="186"/>
  <c r="AV389" i="186"/>
  <c r="AV390" i="186"/>
  <c r="AV391" i="186"/>
  <c r="AV392" i="186"/>
  <c r="AV393" i="186"/>
  <c r="AV394" i="186"/>
  <c r="AV395" i="186"/>
  <c r="AV396" i="186"/>
  <c r="AV397" i="186"/>
  <c r="AV398" i="186"/>
  <c r="AV399" i="186"/>
  <c r="AV400" i="186"/>
  <c r="AV401" i="186"/>
  <c r="AV402" i="186"/>
  <c r="AV403" i="186"/>
  <c r="AV404" i="186"/>
  <c r="AV405" i="186"/>
  <c r="AV406" i="186"/>
  <c r="AV407" i="186"/>
  <c r="AV408" i="186"/>
  <c r="AV409" i="186"/>
  <c r="AV410" i="186"/>
  <c r="AV411" i="186"/>
  <c r="AV412" i="186"/>
  <c r="AV413" i="186"/>
  <c r="AV414" i="186"/>
  <c r="AV415" i="186"/>
  <c r="AV416" i="186"/>
  <c r="AV417" i="186"/>
  <c r="AV418" i="186"/>
  <c r="AV419" i="186"/>
  <c r="AV420" i="186"/>
  <c r="AV421" i="186"/>
  <c r="AV422" i="186"/>
  <c r="AV423" i="186"/>
  <c r="AV424" i="186"/>
  <c r="AV425" i="186"/>
  <c r="AV426" i="186"/>
  <c r="AV427" i="186"/>
  <c r="AV428" i="186"/>
  <c r="AV429" i="186"/>
  <c r="AV430" i="186"/>
  <c r="AV431" i="186"/>
  <c r="AV432" i="186"/>
  <c r="AV433" i="186"/>
  <c r="AV434" i="186"/>
  <c r="AV435" i="186"/>
  <c r="AV436" i="186"/>
  <c r="AV437" i="186"/>
  <c r="AV438" i="186"/>
  <c r="AV439" i="186"/>
  <c r="AV440" i="186"/>
  <c r="AV441" i="186"/>
  <c r="AV442" i="186"/>
  <c r="AV443" i="186"/>
  <c r="AV444" i="186"/>
  <c r="AV445" i="186"/>
  <c r="AV446" i="186"/>
  <c r="AV447" i="186"/>
  <c r="AV448" i="186"/>
  <c r="AV449" i="186"/>
  <c r="AV450" i="186"/>
  <c r="AV451" i="186"/>
  <c r="AV452" i="186"/>
  <c r="AV453" i="186"/>
  <c r="AV454" i="186"/>
  <c r="AV455" i="186"/>
  <c r="AV456" i="186"/>
  <c r="AV457" i="186"/>
  <c r="AV458" i="186"/>
  <c r="AV459" i="186"/>
  <c r="AV460" i="186"/>
  <c r="AV461" i="186"/>
  <c r="AV462" i="186"/>
  <c r="AV463" i="186"/>
  <c r="AV464" i="186"/>
  <c r="AV465" i="186"/>
  <c r="AV466" i="186"/>
  <c r="AV467" i="186"/>
  <c r="AV468" i="186"/>
  <c r="AV469" i="186"/>
  <c r="AV470" i="186"/>
  <c r="AV471" i="186"/>
  <c r="AV472" i="186"/>
  <c r="AV473" i="186"/>
  <c r="AV474" i="186"/>
  <c r="AV475" i="186"/>
  <c r="AV476" i="186"/>
  <c r="AV477" i="186"/>
  <c r="AV478" i="186"/>
  <c r="AV479" i="186"/>
  <c r="AV480" i="186"/>
  <c r="AV481" i="186"/>
  <c r="AV482" i="186"/>
  <c r="AV483" i="186"/>
  <c r="AV484" i="186"/>
  <c r="AV485" i="186"/>
  <c r="AV486" i="186"/>
  <c r="AV487" i="186"/>
  <c r="AV488" i="186"/>
  <c r="AV489" i="186"/>
  <c r="AV490" i="186"/>
  <c r="AV491" i="186"/>
  <c r="AV492" i="186"/>
  <c r="AV493" i="186"/>
  <c r="AV494" i="186"/>
  <c r="AV495" i="186"/>
  <c r="AV496" i="186"/>
  <c r="AV497" i="186"/>
  <c r="AV498" i="186"/>
  <c r="AV499" i="186"/>
  <c r="AV500" i="186"/>
  <c r="AV501" i="186"/>
  <c r="AV502" i="186"/>
  <c r="AV503" i="186"/>
  <c r="AV504" i="186"/>
  <c r="AV505" i="186"/>
  <c r="AV506" i="186"/>
  <c r="AV507" i="186"/>
  <c r="AV508" i="186"/>
  <c r="AV509" i="186"/>
  <c r="AV510" i="186"/>
  <c r="AV511" i="186"/>
  <c r="AV512" i="186"/>
  <c r="AV513" i="186"/>
  <c r="AV514" i="186"/>
  <c r="AV515" i="186"/>
  <c r="AV516" i="186"/>
  <c r="AV517" i="186"/>
  <c r="AV518" i="186"/>
  <c r="AV519" i="186"/>
  <c r="AV520" i="186"/>
  <c r="AV521" i="186"/>
  <c r="AV522" i="186"/>
  <c r="AV523" i="186"/>
  <c r="AV524" i="186"/>
  <c r="AV525" i="186"/>
  <c r="AV526" i="186"/>
  <c r="AV527" i="186"/>
  <c r="AV528" i="186"/>
  <c r="AV529" i="186"/>
  <c r="AV530" i="186"/>
  <c r="AV531" i="186"/>
  <c r="AV532" i="186"/>
  <c r="AV533" i="186"/>
  <c r="AV534" i="186"/>
  <c r="AV535" i="186"/>
  <c r="AV536" i="186"/>
  <c r="AV537" i="186"/>
  <c r="AV538" i="186"/>
  <c r="AV539" i="186"/>
  <c r="AV540" i="186"/>
  <c r="AV541" i="186"/>
  <c r="AV542" i="186"/>
  <c r="AV543" i="186"/>
  <c r="AV544" i="186"/>
  <c r="AV545" i="186"/>
  <c r="AV546" i="186"/>
  <c r="AV547" i="186"/>
  <c r="AV548" i="186"/>
  <c r="AV549" i="186"/>
  <c r="AV550" i="186"/>
  <c r="AV551" i="186"/>
  <c r="AV552" i="186"/>
  <c r="AV553" i="186"/>
  <c r="AV554" i="186"/>
  <c r="AV555" i="186"/>
  <c r="AV556" i="186"/>
  <c r="AV557" i="186"/>
  <c r="AV558" i="186"/>
  <c r="AV559" i="186"/>
  <c r="AV560" i="186"/>
  <c r="AV561" i="186"/>
  <c r="AV562" i="186"/>
  <c r="AV563" i="186"/>
  <c r="AV564" i="186"/>
  <c r="AV565" i="186"/>
  <c r="AV566" i="186"/>
  <c r="AV567" i="186"/>
  <c r="AV568" i="186"/>
  <c r="AV569" i="186"/>
  <c r="AV570" i="186"/>
  <c r="AV571" i="186"/>
  <c r="AV572" i="186"/>
  <c r="AV573" i="186"/>
  <c r="AV574" i="186"/>
  <c r="AV575" i="186"/>
  <c r="AV576" i="186"/>
  <c r="AV577" i="186"/>
  <c r="AV578" i="186"/>
  <c r="AV579" i="186"/>
  <c r="AV580" i="186"/>
  <c r="AV581" i="186"/>
  <c r="AV582" i="186"/>
  <c r="AV583" i="186"/>
  <c r="AV584" i="186"/>
  <c r="AV585" i="186"/>
  <c r="AV586" i="186"/>
  <c r="AV587" i="186"/>
  <c r="AV588" i="186"/>
  <c r="AV589" i="186"/>
  <c r="AV590" i="186"/>
  <c r="AV591" i="186"/>
  <c r="AV592" i="186"/>
  <c r="AV593" i="186"/>
  <c r="AV594" i="186"/>
  <c r="AV595" i="186"/>
  <c r="AV596" i="186"/>
  <c r="AV597" i="186"/>
  <c r="AV598" i="186"/>
  <c r="AV599" i="186"/>
  <c r="AV600" i="186"/>
  <c r="AV601" i="186"/>
  <c r="AV602" i="186"/>
  <c r="AV603" i="186"/>
  <c r="AV604" i="186"/>
  <c r="AV605" i="186"/>
  <c r="AV606" i="186"/>
  <c r="AV607" i="186"/>
  <c r="AV608" i="186"/>
  <c r="AV609" i="186"/>
  <c r="AV610" i="186"/>
  <c r="AV611" i="186"/>
  <c r="AV612" i="186"/>
  <c r="AV613" i="186"/>
  <c r="AV614" i="186"/>
  <c r="AV615" i="186"/>
  <c r="AV616" i="186"/>
  <c r="AV617" i="186"/>
  <c r="AV618" i="186"/>
  <c r="AV619" i="186"/>
  <c r="AV620" i="186"/>
  <c r="AV621" i="186"/>
  <c r="AV622" i="186"/>
  <c r="AV623" i="186"/>
  <c r="AV624" i="186"/>
  <c r="AV625" i="186"/>
  <c r="AV626" i="186"/>
  <c r="AV627" i="186"/>
  <c r="AV628" i="186"/>
  <c r="AV629" i="186"/>
  <c r="AV630" i="186"/>
  <c r="AV631" i="186"/>
  <c r="AV632" i="186"/>
  <c r="AV633" i="186"/>
  <c r="AV634" i="186"/>
  <c r="AV635" i="186"/>
  <c r="AV636" i="186"/>
  <c r="AV637" i="186"/>
  <c r="AV638" i="186"/>
  <c r="AV639" i="186"/>
  <c r="AV640" i="186"/>
  <c r="AV641" i="186"/>
  <c r="AV642" i="186"/>
  <c r="AV643" i="186"/>
  <c r="AV644" i="186"/>
  <c r="AV645" i="186"/>
  <c r="AV646" i="186"/>
  <c r="AV647" i="186"/>
  <c r="AV648" i="186"/>
  <c r="AV649" i="186"/>
  <c r="AV650" i="186"/>
  <c r="AV651" i="186"/>
  <c r="AV652" i="186"/>
  <c r="AV653" i="186"/>
  <c r="AV654" i="186"/>
  <c r="AV655" i="186"/>
  <c r="AV656" i="186"/>
  <c r="AV657" i="186"/>
  <c r="AV658" i="186"/>
  <c r="AV659" i="186"/>
  <c r="AV660" i="186"/>
  <c r="AV661" i="186"/>
  <c r="AV662" i="186"/>
  <c r="AV663" i="186"/>
  <c r="AV664" i="186"/>
  <c r="AV665" i="186"/>
  <c r="AV666" i="186"/>
  <c r="AV667" i="186"/>
  <c r="AV668" i="186"/>
  <c r="AV669" i="186"/>
  <c r="AV670" i="186"/>
  <c r="AV671" i="186"/>
  <c r="AV672" i="186"/>
  <c r="AV673" i="186"/>
  <c r="AV674" i="186"/>
  <c r="AV675" i="186"/>
  <c r="AV676" i="186"/>
  <c r="AV677" i="186"/>
  <c r="AV678" i="186"/>
  <c r="AV679" i="186"/>
  <c r="AV680" i="186"/>
  <c r="AV681" i="186"/>
  <c r="AV682" i="186"/>
  <c r="AV683" i="186"/>
  <c r="AV684" i="186"/>
  <c r="AV685" i="186"/>
  <c r="AV686" i="186"/>
  <c r="AV687" i="186"/>
  <c r="AV688" i="186"/>
  <c r="AV689" i="186"/>
  <c r="AV690" i="186"/>
  <c r="AV691" i="186"/>
  <c r="AV692" i="186"/>
  <c r="AV693" i="186"/>
  <c r="AV694" i="186"/>
  <c r="AV695" i="186"/>
  <c r="AV696" i="186"/>
  <c r="AV697" i="186"/>
  <c r="AV698" i="186"/>
  <c r="AV699" i="186"/>
  <c r="AV700" i="186"/>
  <c r="AV701" i="186"/>
  <c r="AV702" i="186"/>
  <c r="AV703" i="186"/>
  <c r="AV704" i="186"/>
  <c r="AV705" i="186"/>
  <c r="AV706" i="186"/>
  <c r="AV707" i="186"/>
  <c r="AV708" i="186"/>
  <c r="AV709" i="186"/>
  <c r="AV710" i="186"/>
  <c r="AV711" i="186"/>
  <c r="AV712" i="186"/>
  <c r="AV713" i="186"/>
  <c r="AV714" i="186"/>
  <c r="AV715" i="186"/>
  <c r="AV716" i="186"/>
  <c r="AV717" i="186"/>
  <c r="AV718" i="186"/>
  <c r="AV719" i="186"/>
  <c r="AV720" i="186"/>
  <c r="AV721" i="186"/>
  <c r="AV722" i="186"/>
  <c r="AV723" i="186"/>
  <c r="AV724" i="186"/>
  <c r="AV725" i="186"/>
  <c r="AV726" i="186"/>
  <c r="AV727" i="186"/>
  <c r="AV728" i="186"/>
  <c r="AV729" i="186"/>
  <c r="AV730" i="186"/>
  <c r="AV731" i="186"/>
  <c r="AV732" i="186"/>
  <c r="AV733" i="186"/>
  <c r="AV734" i="186"/>
  <c r="AV735" i="186"/>
  <c r="AV736" i="186"/>
  <c r="AV737" i="186"/>
  <c r="AV738" i="186"/>
  <c r="AV739" i="186"/>
  <c r="AV740" i="186"/>
  <c r="AV741" i="186"/>
  <c r="AV742" i="186"/>
  <c r="AV743" i="186"/>
  <c r="AV744" i="186"/>
  <c r="AV745" i="186"/>
  <c r="AV746" i="186"/>
  <c r="AV747" i="186"/>
  <c r="AV748" i="186"/>
  <c r="AV749" i="186"/>
  <c r="AV750" i="186"/>
  <c r="AV751" i="186"/>
  <c r="AV752" i="186"/>
  <c r="AV753" i="186"/>
  <c r="AV754" i="186"/>
  <c r="AV755" i="186"/>
  <c r="AV756" i="186"/>
  <c r="AV757" i="186"/>
  <c r="AV758" i="186"/>
  <c r="AV759" i="186"/>
  <c r="AV760" i="186"/>
  <c r="AV761" i="186"/>
  <c r="AV762" i="186"/>
  <c r="AV763" i="186"/>
  <c r="AV764" i="186"/>
  <c r="AV765" i="186"/>
  <c r="AV766" i="186"/>
  <c r="AV767" i="186"/>
  <c r="AV768" i="186"/>
  <c r="AV769" i="186"/>
  <c r="AV770" i="186"/>
  <c r="AV771" i="186"/>
  <c r="AV772" i="186"/>
  <c r="AV773" i="186"/>
  <c r="AV774" i="186"/>
  <c r="AV775" i="186"/>
  <c r="AV776" i="186"/>
  <c r="AV777" i="186"/>
  <c r="AV778" i="186"/>
  <c r="AV779" i="186"/>
  <c r="AV780" i="186"/>
  <c r="AV781" i="186"/>
  <c r="AV782" i="186"/>
  <c r="AV783" i="186"/>
  <c r="AV784" i="186"/>
  <c r="AV785" i="186"/>
  <c r="AV786" i="186"/>
  <c r="AV787" i="186"/>
  <c r="AV788" i="186"/>
  <c r="AV789" i="186"/>
  <c r="AV790" i="186"/>
  <c r="AV791" i="186"/>
  <c r="AV792" i="186"/>
  <c r="AV793" i="186"/>
  <c r="AV794" i="186"/>
  <c r="AV795" i="186"/>
  <c r="AV796" i="186"/>
  <c r="AV797" i="186"/>
  <c r="AV798" i="186"/>
  <c r="AV799" i="186"/>
  <c r="AV800" i="186"/>
  <c r="AV801" i="186"/>
  <c r="AV802" i="186"/>
  <c r="AV803" i="186"/>
  <c r="AV804" i="186"/>
  <c r="AV805" i="186"/>
  <c r="AV806" i="186"/>
  <c r="AV807" i="186"/>
  <c r="AV808" i="186"/>
  <c r="AV809" i="186"/>
  <c r="AV810" i="186"/>
  <c r="AV811" i="186"/>
  <c r="AV812" i="186"/>
  <c r="AV813" i="186"/>
  <c r="AV814" i="186"/>
  <c r="AV815" i="186"/>
  <c r="AV816" i="186"/>
  <c r="AV817" i="186"/>
  <c r="AV818" i="186"/>
  <c r="AV819" i="186"/>
  <c r="AV820" i="186"/>
  <c r="AV821" i="186"/>
  <c r="AV822" i="186"/>
  <c r="AV823" i="186"/>
  <c r="AV824" i="186"/>
  <c r="AV825" i="186"/>
  <c r="AV826" i="186"/>
  <c r="AV827" i="186"/>
  <c r="AV828" i="186"/>
  <c r="AV829" i="186"/>
  <c r="AV830" i="186"/>
  <c r="AV831" i="186"/>
  <c r="AV832" i="186"/>
  <c r="AV833" i="186"/>
  <c r="AV834" i="186"/>
  <c r="AV835" i="186"/>
  <c r="AV836" i="186"/>
  <c r="AV837" i="186"/>
  <c r="AV838" i="186"/>
  <c r="AV839" i="186"/>
  <c r="AV840" i="186"/>
  <c r="AV841" i="186"/>
  <c r="AV842" i="186"/>
  <c r="AV843" i="186"/>
  <c r="AV844" i="186"/>
  <c r="AV845" i="186"/>
  <c r="AV846" i="186"/>
  <c r="AV847" i="186"/>
  <c r="AV848" i="186"/>
  <c r="AV849" i="186"/>
  <c r="AV850" i="186"/>
  <c r="AV851" i="186"/>
  <c r="AV852" i="186"/>
  <c r="AV853" i="186"/>
  <c r="AV854" i="186"/>
  <c r="AV855" i="186"/>
  <c r="AV856" i="186"/>
  <c r="AV857" i="186"/>
  <c r="AV858" i="186"/>
  <c r="AV859" i="186"/>
  <c r="AV860" i="186"/>
  <c r="AV861" i="186"/>
  <c r="AV862" i="186"/>
  <c r="AV863" i="186"/>
  <c r="AV864" i="186"/>
  <c r="AV865" i="186"/>
  <c r="AV866" i="186"/>
  <c r="AV867" i="186"/>
  <c r="AV868" i="186"/>
  <c r="AV869" i="186"/>
  <c r="AV870" i="186"/>
  <c r="AV871" i="186"/>
  <c r="AV872" i="186"/>
  <c r="AV873" i="186"/>
  <c r="AV874" i="186"/>
  <c r="AV875" i="186"/>
  <c r="AV876" i="186"/>
  <c r="AV877" i="186"/>
  <c r="AV878" i="186"/>
  <c r="AV879" i="186"/>
  <c r="AV880" i="186"/>
  <c r="AV881" i="186"/>
  <c r="AV882" i="186"/>
  <c r="AV883" i="186"/>
  <c r="AV884" i="186"/>
  <c r="AV885" i="186"/>
  <c r="AV886" i="186"/>
  <c r="AV887" i="186"/>
  <c r="AV888" i="186"/>
  <c r="AV889" i="186"/>
  <c r="AV890" i="186"/>
  <c r="AV891" i="186"/>
  <c r="AV892" i="186"/>
  <c r="AV893" i="186"/>
  <c r="AV894" i="186"/>
  <c r="AV895" i="186"/>
  <c r="AV896" i="186"/>
  <c r="AV897" i="186"/>
  <c r="AV898" i="186"/>
  <c r="AV899" i="186"/>
  <c r="AV900" i="186"/>
  <c r="AV901" i="186"/>
  <c r="AV902" i="186"/>
  <c r="AV903" i="186"/>
  <c r="AV904" i="186"/>
  <c r="AV905" i="186"/>
  <c r="AV906" i="186"/>
  <c r="AV907" i="186"/>
  <c r="AV908" i="186"/>
  <c r="AV909" i="186"/>
  <c r="AV910" i="186"/>
  <c r="AV911" i="186"/>
  <c r="AV912" i="186"/>
  <c r="AV913" i="186"/>
  <c r="AV914" i="186"/>
  <c r="AV915" i="186"/>
  <c r="AV916" i="186"/>
  <c r="AV917" i="186"/>
  <c r="AV918" i="186"/>
  <c r="AV919" i="186"/>
  <c r="AV920" i="186"/>
  <c r="AV921" i="186"/>
  <c r="AV922" i="186"/>
  <c r="AV923" i="186"/>
  <c r="AV924" i="186"/>
  <c r="AV925" i="186"/>
  <c r="AV926" i="186"/>
  <c r="AV927" i="186"/>
  <c r="AV928" i="186"/>
  <c r="AV929" i="186"/>
  <c r="N6" i="240" l="1"/>
  <c r="N13" i="240"/>
  <c r="F81" i="240"/>
  <c r="G81" i="240" s="1"/>
  <c r="L13" i="240"/>
  <c r="H13" i="240"/>
  <c r="I13" i="240" s="1"/>
  <c r="J32" i="240"/>
  <c r="F105" i="239"/>
  <c r="G105" i="239" s="1"/>
  <c r="J20" i="240"/>
  <c r="D32" i="240"/>
  <c r="E32" i="240" s="1"/>
  <c r="H63" i="240"/>
  <c r="I63" i="240" s="1"/>
  <c r="K131" i="240"/>
  <c r="J129" i="240"/>
  <c r="G44" i="239"/>
  <c r="F43" i="239"/>
  <c r="G43" i="239" s="1"/>
  <c r="F20" i="239"/>
  <c r="G20" i="239" s="1"/>
  <c r="G7" i="240"/>
  <c r="F6" i="240"/>
  <c r="G6" i="240" s="1"/>
  <c r="L6" i="240"/>
  <c r="D13" i="240"/>
  <c r="E13" i="240" s="1"/>
  <c r="D20" i="240"/>
  <c r="E20" i="240" s="1"/>
  <c r="N20" i="240"/>
  <c r="O33" i="240"/>
  <c r="N32" i="240"/>
  <c r="N43" i="240"/>
  <c r="F63" i="239"/>
  <c r="G63" i="239" s="1"/>
  <c r="F6" i="239"/>
  <c r="G6" i="239" s="1"/>
  <c r="D43" i="240"/>
  <c r="E43" i="240" s="1"/>
  <c r="N105" i="240"/>
  <c r="H129" i="240"/>
  <c r="I129" i="240" s="1"/>
  <c r="F81" i="239"/>
  <c r="G81" i="239" s="1"/>
  <c r="H6" i="240"/>
  <c r="I6" i="240" s="1"/>
  <c r="L20" i="240"/>
  <c r="F20" i="240"/>
  <c r="G20" i="240" s="1"/>
  <c r="L32" i="240"/>
  <c r="J43" i="240"/>
  <c r="J63" i="240"/>
  <c r="L105" i="240"/>
  <c r="F129" i="239"/>
  <c r="G129" i="239" s="1"/>
  <c r="D6" i="240"/>
  <c r="E6" i="240" s="1"/>
  <c r="J6" i="240"/>
  <c r="J13" i="240"/>
  <c r="K44" i="240"/>
  <c r="O46" i="240"/>
  <c r="L63" i="240"/>
  <c r="I64" i="240"/>
  <c r="H81" i="240"/>
  <c r="I81" i="240" s="1"/>
  <c r="I91" i="240"/>
  <c r="K7" i="240"/>
  <c r="O14" i="240"/>
  <c r="K15" i="240"/>
  <c r="K21" i="240"/>
  <c r="G22" i="240"/>
  <c r="O22" i="240"/>
  <c r="K33" i="240"/>
  <c r="F43" i="240"/>
  <c r="G43" i="240" s="1"/>
  <c r="D63" i="240"/>
  <c r="E63" i="240" s="1"/>
  <c r="J81" i="240"/>
  <c r="K82" i="240"/>
  <c r="N63" i="240"/>
  <c r="H20" i="240"/>
  <c r="I20" i="240" s="1"/>
  <c r="H32" i="240"/>
  <c r="I32" i="240" s="1"/>
  <c r="E7" i="240"/>
  <c r="M7" i="240"/>
  <c r="I8" i="240"/>
  <c r="I14" i="240"/>
  <c r="E21" i="240"/>
  <c r="M21" i="240"/>
  <c r="E33" i="240"/>
  <c r="M33" i="240"/>
  <c r="H43" i="240"/>
  <c r="I43" i="240" s="1"/>
  <c r="F63" i="240"/>
  <c r="G63" i="240" s="1"/>
  <c r="N81" i="240"/>
  <c r="D105" i="240"/>
  <c r="E105" i="240" s="1"/>
  <c r="E84" i="240"/>
  <c r="D81" i="240"/>
  <c r="E81" i="240" s="1"/>
  <c r="L43" i="240"/>
  <c r="M86" i="240"/>
  <c r="L81" i="240"/>
  <c r="G107" i="240"/>
  <c r="F105" i="240"/>
  <c r="G105" i="240" s="1"/>
  <c r="M130" i="240"/>
  <c r="L129" i="240"/>
  <c r="H105" i="240"/>
  <c r="I105" i="240" s="1"/>
  <c r="N129" i="240"/>
  <c r="J105" i="240"/>
  <c r="M108" i="240"/>
  <c r="D129" i="240"/>
  <c r="E129" i="240" s="1"/>
  <c r="F129" i="240"/>
  <c r="G129" i="240" s="1"/>
  <c r="U7" i="186"/>
  <c r="U8" i="186"/>
  <c r="U9" i="186"/>
  <c r="U10" i="186"/>
  <c r="U11" i="186"/>
  <c r="U12" i="186"/>
  <c r="U13" i="186"/>
  <c r="U14" i="186"/>
  <c r="U15" i="186"/>
  <c r="U16" i="186"/>
  <c r="U17" i="186"/>
  <c r="U18" i="186"/>
  <c r="U19" i="186"/>
  <c r="U20" i="186"/>
  <c r="U21" i="186"/>
  <c r="U22" i="186"/>
  <c r="U23" i="186"/>
  <c r="U24" i="186"/>
  <c r="U25" i="186"/>
  <c r="U26" i="186"/>
  <c r="U27" i="186"/>
  <c r="U28" i="186"/>
  <c r="U29" i="186"/>
  <c r="U30" i="186"/>
  <c r="U31" i="186"/>
  <c r="U32" i="186"/>
  <c r="U33" i="186"/>
  <c r="U34" i="186"/>
  <c r="U35" i="186"/>
  <c r="U36" i="186"/>
  <c r="U37" i="186"/>
  <c r="U38" i="186"/>
  <c r="U39" i="186"/>
  <c r="U40" i="186"/>
  <c r="U41" i="186"/>
  <c r="U42" i="186"/>
  <c r="U43" i="186"/>
  <c r="U44" i="186"/>
  <c r="U45" i="186"/>
  <c r="U46" i="186"/>
  <c r="U47" i="186"/>
  <c r="U48" i="186"/>
  <c r="U49" i="186"/>
  <c r="U50" i="186"/>
  <c r="U51" i="186"/>
  <c r="U52" i="186"/>
  <c r="U53" i="186"/>
  <c r="U54" i="186"/>
  <c r="U55" i="186"/>
  <c r="U56" i="186"/>
  <c r="U57" i="186"/>
  <c r="U58" i="186"/>
  <c r="U59" i="186"/>
  <c r="U60" i="186"/>
  <c r="U61" i="186"/>
  <c r="U62" i="186"/>
  <c r="U63" i="186"/>
  <c r="U64" i="186"/>
  <c r="U65" i="186"/>
  <c r="U66" i="186"/>
  <c r="U67" i="186"/>
  <c r="U68" i="186"/>
  <c r="U69" i="186"/>
  <c r="U70" i="186"/>
  <c r="U71" i="186"/>
  <c r="U72" i="186"/>
  <c r="U73" i="186"/>
  <c r="U74" i="186"/>
  <c r="U75" i="186"/>
  <c r="U76" i="186"/>
  <c r="U77" i="186"/>
  <c r="U78" i="186"/>
  <c r="U79" i="186"/>
  <c r="U80" i="186"/>
  <c r="U81" i="186"/>
  <c r="U82" i="186"/>
  <c r="U83" i="186"/>
  <c r="U84" i="186"/>
  <c r="U85" i="186"/>
  <c r="U86" i="186"/>
  <c r="U87" i="186"/>
  <c r="U88" i="186"/>
  <c r="U89" i="186"/>
  <c r="U90" i="186"/>
  <c r="U91" i="186"/>
  <c r="U92" i="186"/>
  <c r="U93" i="186"/>
  <c r="U94" i="186"/>
  <c r="U95" i="186"/>
  <c r="U96" i="186"/>
  <c r="U97" i="186"/>
  <c r="U98" i="186"/>
  <c r="U99" i="186"/>
  <c r="U100" i="186"/>
  <c r="U101" i="186"/>
  <c r="U102" i="186"/>
  <c r="U103" i="186"/>
  <c r="U104" i="186"/>
  <c r="U105" i="186"/>
  <c r="U106" i="186"/>
  <c r="U107" i="186"/>
  <c r="U108" i="186"/>
  <c r="U109" i="186"/>
  <c r="U110" i="186"/>
  <c r="U111" i="186"/>
  <c r="U112" i="186"/>
  <c r="U113" i="186"/>
  <c r="U114" i="186"/>
  <c r="U115" i="186"/>
  <c r="U116" i="186"/>
  <c r="U117" i="186"/>
  <c r="U118" i="186"/>
  <c r="U119" i="186"/>
  <c r="U120" i="186"/>
  <c r="U121" i="186"/>
  <c r="U122" i="186"/>
  <c r="U123" i="186"/>
  <c r="U124" i="186"/>
  <c r="U125" i="186"/>
  <c r="U126" i="186"/>
  <c r="U127" i="186"/>
  <c r="U128" i="186"/>
  <c r="U129" i="186"/>
  <c r="U130" i="186"/>
  <c r="U131" i="186"/>
  <c r="U132" i="186"/>
  <c r="U133" i="186"/>
  <c r="U134" i="186"/>
  <c r="U135" i="186"/>
  <c r="U136" i="186"/>
  <c r="U137" i="186"/>
  <c r="U138" i="186"/>
  <c r="V7" i="186"/>
  <c r="V8" i="186"/>
  <c r="V9" i="186"/>
  <c r="V10" i="186"/>
  <c r="V11" i="186"/>
  <c r="V12" i="186"/>
  <c r="V13" i="186"/>
  <c r="V14" i="186"/>
  <c r="V15" i="186"/>
  <c r="V16" i="186"/>
  <c r="V17" i="186"/>
  <c r="V18" i="186"/>
  <c r="V19" i="186"/>
  <c r="V20" i="186"/>
  <c r="V21" i="186"/>
  <c r="V22" i="186"/>
  <c r="V23" i="186"/>
  <c r="V24" i="186"/>
  <c r="V25" i="186"/>
  <c r="V26" i="186"/>
  <c r="V27" i="186"/>
  <c r="V28" i="186"/>
  <c r="V29" i="186"/>
  <c r="V30" i="186"/>
  <c r="V31" i="186"/>
  <c r="V32" i="186"/>
  <c r="V33" i="186"/>
  <c r="V34" i="186"/>
  <c r="V35" i="186"/>
  <c r="V36" i="186"/>
  <c r="V37" i="186"/>
  <c r="V38" i="186"/>
  <c r="V39" i="186"/>
  <c r="V40" i="186"/>
  <c r="V41" i="186"/>
  <c r="V42" i="186"/>
  <c r="V43" i="186"/>
  <c r="V44" i="186"/>
  <c r="V45" i="186"/>
  <c r="V46" i="186"/>
  <c r="V47" i="186"/>
  <c r="V48" i="186"/>
  <c r="V49" i="186"/>
  <c r="V50" i="186"/>
  <c r="V51" i="186"/>
  <c r="V52" i="186"/>
  <c r="V53" i="186"/>
  <c r="V54" i="186"/>
  <c r="V55" i="186"/>
  <c r="V56" i="186"/>
  <c r="V57" i="186"/>
  <c r="V58" i="186"/>
  <c r="V59" i="186"/>
  <c r="V60" i="186"/>
  <c r="V61" i="186"/>
  <c r="V62" i="186"/>
  <c r="V63" i="186"/>
  <c r="V64" i="186"/>
  <c r="V65" i="186"/>
  <c r="V66" i="186"/>
  <c r="V67" i="186"/>
  <c r="V68" i="186"/>
  <c r="V69" i="186"/>
  <c r="V70" i="186"/>
  <c r="V71" i="186"/>
  <c r="V72" i="186"/>
  <c r="V73" i="186"/>
  <c r="V74" i="186"/>
  <c r="V75" i="186"/>
  <c r="V76" i="186"/>
  <c r="V77" i="186"/>
  <c r="V78" i="186"/>
  <c r="V79" i="186"/>
  <c r="V80" i="186"/>
  <c r="V81" i="186"/>
  <c r="V82" i="186"/>
  <c r="V83" i="186"/>
  <c r="V84" i="186"/>
  <c r="V85" i="186"/>
  <c r="V86" i="186"/>
  <c r="V87" i="186"/>
  <c r="V88" i="186"/>
  <c r="V89" i="186"/>
  <c r="V90" i="186"/>
  <c r="V91" i="186"/>
  <c r="V92" i="186"/>
  <c r="V93" i="186"/>
  <c r="V94" i="186"/>
  <c r="V95" i="186"/>
  <c r="V96" i="186"/>
  <c r="V97" i="186"/>
  <c r="V98" i="186"/>
  <c r="V99" i="186"/>
  <c r="V100" i="186"/>
  <c r="V101" i="186"/>
  <c r="V102" i="186"/>
  <c r="V103" i="186"/>
  <c r="V104" i="186"/>
  <c r="V105" i="186"/>
  <c r="V106" i="186"/>
  <c r="V107" i="186"/>
  <c r="V108" i="186"/>
  <c r="V109" i="186"/>
  <c r="V110" i="186"/>
  <c r="V111" i="186"/>
  <c r="V112" i="186"/>
  <c r="V113" i="186"/>
  <c r="V114" i="186"/>
  <c r="V115" i="186"/>
  <c r="V116" i="186"/>
  <c r="V117" i="186"/>
  <c r="V118" i="186"/>
  <c r="V119" i="186"/>
  <c r="V120" i="186"/>
  <c r="V121" i="186"/>
  <c r="V122" i="186"/>
  <c r="V123" i="186"/>
  <c r="V124" i="186"/>
  <c r="V125" i="186"/>
  <c r="V126" i="186"/>
  <c r="V127" i="186"/>
  <c r="V128" i="186"/>
  <c r="V129" i="186"/>
  <c r="V130" i="186"/>
  <c r="V131" i="186"/>
  <c r="V132" i="186"/>
  <c r="V133" i="186"/>
  <c r="V134" i="186"/>
  <c r="V135" i="186"/>
  <c r="V136" i="186"/>
  <c r="V137" i="186"/>
  <c r="V138" i="186"/>
  <c r="V6" i="186"/>
  <c r="T7" i="186"/>
  <c r="T8" i="186"/>
  <c r="T9" i="186"/>
  <c r="T10" i="186"/>
  <c r="T11" i="186"/>
  <c r="T12" i="186"/>
  <c r="T13" i="186"/>
  <c r="T14" i="186"/>
  <c r="T15" i="186"/>
  <c r="T16" i="186"/>
  <c r="T17" i="186"/>
  <c r="T18" i="186"/>
  <c r="T19" i="186"/>
  <c r="T20" i="186"/>
  <c r="T21" i="186"/>
  <c r="T22" i="186"/>
  <c r="T23" i="186"/>
  <c r="T24" i="186"/>
  <c r="T25" i="186"/>
  <c r="T26" i="186"/>
  <c r="T27" i="186"/>
  <c r="T28" i="186"/>
  <c r="T29" i="186"/>
  <c r="T30" i="186"/>
  <c r="T31" i="186"/>
  <c r="T32" i="186"/>
  <c r="T33" i="186"/>
  <c r="T34" i="186"/>
  <c r="T35" i="186"/>
  <c r="T36" i="186"/>
  <c r="T37" i="186"/>
  <c r="T38" i="186"/>
  <c r="T39" i="186"/>
  <c r="T40" i="186"/>
  <c r="T41" i="186"/>
  <c r="T42" i="186"/>
  <c r="T43" i="186"/>
  <c r="T44" i="186"/>
  <c r="T45" i="186"/>
  <c r="T46" i="186"/>
  <c r="T47" i="186"/>
  <c r="T48" i="186"/>
  <c r="T49" i="186"/>
  <c r="T50" i="186"/>
  <c r="T51" i="186"/>
  <c r="T52" i="186"/>
  <c r="T53" i="186"/>
  <c r="T54" i="186"/>
  <c r="T55" i="186"/>
  <c r="T56" i="186"/>
  <c r="T57" i="186"/>
  <c r="T58" i="186"/>
  <c r="T59" i="186"/>
  <c r="T60" i="186"/>
  <c r="T61" i="186"/>
  <c r="T62" i="186"/>
  <c r="T63" i="186"/>
  <c r="T64" i="186"/>
  <c r="T65" i="186"/>
  <c r="T66" i="186"/>
  <c r="T67" i="186"/>
  <c r="T68" i="186"/>
  <c r="T69" i="186"/>
  <c r="T70" i="186"/>
  <c r="T71" i="186"/>
  <c r="T72" i="186"/>
  <c r="T73" i="186"/>
  <c r="T74" i="186"/>
  <c r="T75" i="186"/>
  <c r="T76" i="186"/>
  <c r="T77" i="186"/>
  <c r="T78" i="186"/>
  <c r="T79" i="186"/>
  <c r="T80" i="186"/>
  <c r="T81" i="186"/>
  <c r="T82" i="186"/>
  <c r="T83" i="186"/>
  <c r="T84" i="186"/>
  <c r="T85" i="186"/>
  <c r="T86" i="186"/>
  <c r="T87" i="186"/>
  <c r="T88" i="186"/>
  <c r="T89" i="186"/>
  <c r="T90" i="186"/>
  <c r="T91" i="186"/>
  <c r="T92" i="186"/>
  <c r="T93" i="186"/>
  <c r="T94" i="186"/>
  <c r="T95" i="186"/>
  <c r="T96" i="186"/>
  <c r="T97" i="186"/>
  <c r="T98" i="186"/>
  <c r="T99" i="186"/>
  <c r="T100" i="186"/>
  <c r="T101" i="186"/>
  <c r="T102" i="186"/>
  <c r="T103" i="186"/>
  <c r="T104" i="186"/>
  <c r="T105" i="186"/>
  <c r="T106" i="186"/>
  <c r="T107" i="186"/>
  <c r="T108" i="186"/>
  <c r="T109" i="186"/>
  <c r="T110" i="186"/>
  <c r="T111" i="186"/>
  <c r="T112" i="186"/>
  <c r="T113" i="186"/>
  <c r="T114" i="186"/>
  <c r="T115" i="186"/>
  <c r="T116" i="186"/>
  <c r="T117" i="186"/>
  <c r="T118" i="186"/>
  <c r="T119" i="186"/>
  <c r="T120" i="186"/>
  <c r="T121" i="186"/>
  <c r="T122" i="186"/>
  <c r="T123" i="186"/>
  <c r="T124" i="186"/>
  <c r="T125" i="186"/>
  <c r="T126" i="186"/>
  <c r="T127" i="186"/>
  <c r="T128" i="186"/>
  <c r="T129" i="186"/>
  <c r="T130" i="186"/>
  <c r="T131" i="186"/>
  <c r="T132" i="186"/>
  <c r="T133" i="186"/>
  <c r="T134" i="186"/>
  <c r="T135" i="186"/>
  <c r="T136" i="186"/>
  <c r="T137" i="186"/>
  <c r="T138" i="186"/>
  <c r="T6" i="186"/>
  <c r="S7" i="186"/>
  <c r="S8" i="186"/>
  <c r="S9" i="186"/>
  <c r="S10" i="186"/>
  <c r="S11" i="186"/>
  <c r="S12" i="186"/>
  <c r="S13" i="186"/>
  <c r="S14" i="186"/>
  <c r="S15" i="186"/>
  <c r="S16" i="186"/>
  <c r="S17" i="186"/>
  <c r="S18" i="186"/>
  <c r="S19" i="186"/>
  <c r="S20" i="186"/>
  <c r="S21" i="186"/>
  <c r="S22" i="186"/>
  <c r="S23" i="186"/>
  <c r="S24" i="186"/>
  <c r="S25" i="186"/>
  <c r="S26" i="186"/>
  <c r="S27" i="186"/>
  <c r="S28" i="186"/>
  <c r="S29" i="186"/>
  <c r="S30" i="186"/>
  <c r="S31" i="186"/>
  <c r="S32" i="186"/>
  <c r="S33" i="186"/>
  <c r="S34" i="186"/>
  <c r="S35" i="186"/>
  <c r="S36" i="186"/>
  <c r="S37" i="186"/>
  <c r="S38" i="186"/>
  <c r="S39" i="186"/>
  <c r="S40" i="186"/>
  <c r="S41" i="186"/>
  <c r="S42" i="186"/>
  <c r="S43" i="186"/>
  <c r="S44" i="186"/>
  <c r="S45" i="186"/>
  <c r="S46" i="186"/>
  <c r="S47" i="186"/>
  <c r="S48" i="186"/>
  <c r="S49" i="186"/>
  <c r="S50" i="186"/>
  <c r="S51" i="186"/>
  <c r="S52" i="186"/>
  <c r="S53" i="186"/>
  <c r="S54" i="186"/>
  <c r="S55" i="186"/>
  <c r="S56" i="186"/>
  <c r="S57" i="186"/>
  <c r="S58" i="186"/>
  <c r="S59" i="186"/>
  <c r="S60" i="186"/>
  <c r="S61" i="186"/>
  <c r="S62" i="186"/>
  <c r="S63" i="186"/>
  <c r="S64" i="186"/>
  <c r="S65" i="186"/>
  <c r="S66" i="186"/>
  <c r="S67" i="186"/>
  <c r="S68" i="186"/>
  <c r="S69" i="186"/>
  <c r="S70" i="186"/>
  <c r="S71" i="186"/>
  <c r="S72" i="186"/>
  <c r="S73" i="186"/>
  <c r="S74" i="186"/>
  <c r="S75" i="186"/>
  <c r="S76" i="186"/>
  <c r="S77" i="186"/>
  <c r="S78" i="186"/>
  <c r="S79" i="186"/>
  <c r="S80" i="186"/>
  <c r="S81" i="186"/>
  <c r="S82" i="186"/>
  <c r="S83" i="186"/>
  <c r="S84" i="186"/>
  <c r="S85" i="186"/>
  <c r="S86" i="186"/>
  <c r="S87" i="186"/>
  <c r="S88" i="186"/>
  <c r="S89" i="186"/>
  <c r="S90" i="186"/>
  <c r="S91" i="186"/>
  <c r="S92" i="186"/>
  <c r="S93" i="186"/>
  <c r="S94" i="186"/>
  <c r="S95" i="186"/>
  <c r="S96" i="186"/>
  <c r="S97" i="186"/>
  <c r="S98" i="186"/>
  <c r="S99" i="186"/>
  <c r="S100" i="186"/>
  <c r="S101" i="186"/>
  <c r="S102" i="186"/>
  <c r="S103" i="186"/>
  <c r="S104" i="186"/>
  <c r="S105" i="186"/>
  <c r="S106" i="186"/>
  <c r="S107" i="186"/>
  <c r="S108" i="186"/>
  <c r="S109" i="186"/>
  <c r="S110" i="186"/>
  <c r="S111" i="186"/>
  <c r="S112" i="186"/>
  <c r="S113" i="186"/>
  <c r="S114" i="186"/>
  <c r="S115" i="186"/>
  <c r="S116" i="186"/>
  <c r="S117" i="186"/>
  <c r="S118" i="186"/>
  <c r="S119" i="186"/>
  <c r="S120" i="186"/>
  <c r="S121" i="186"/>
  <c r="S122" i="186"/>
  <c r="S123" i="186"/>
  <c r="S124" i="186"/>
  <c r="S125" i="186"/>
  <c r="S126" i="186"/>
  <c r="S127" i="186"/>
  <c r="S128" i="186"/>
  <c r="S129" i="186"/>
  <c r="S130" i="186"/>
  <c r="S131" i="186"/>
  <c r="S132" i="186"/>
  <c r="S133" i="186"/>
  <c r="S134" i="186"/>
  <c r="S135" i="186"/>
  <c r="S136" i="186"/>
  <c r="S137" i="186"/>
  <c r="S138" i="186"/>
  <c r="S6" i="186"/>
  <c r="C37" i="14"/>
  <c r="B8" i="228"/>
  <c r="C8" i="228"/>
  <c r="D8" i="228"/>
  <c r="E8" i="228"/>
  <c r="F8" i="228"/>
  <c r="G8" i="228"/>
  <c r="H8" i="228"/>
  <c r="I8" i="228"/>
  <c r="J8" i="228"/>
  <c r="K8" i="228"/>
  <c r="L8" i="228"/>
  <c r="M8" i="228"/>
  <c r="N8" i="228"/>
  <c r="O8" i="228"/>
  <c r="P8" i="228"/>
  <c r="Q8" i="228"/>
  <c r="R8" i="228"/>
  <c r="S8" i="228"/>
  <c r="T8" i="228"/>
  <c r="U8" i="228"/>
  <c r="V8" i="228"/>
  <c r="W8" i="228"/>
  <c r="B9" i="228"/>
  <c r="C9" i="228"/>
  <c r="D9" i="228"/>
  <c r="E9" i="228"/>
  <c r="F9" i="228"/>
  <c r="G9" i="228"/>
  <c r="H9" i="228"/>
  <c r="I9" i="228"/>
  <c r="J9" i="228"/>
  <c r="K9" i="228"/>
  <c r="L9" i="228"/>
  <c r="M9" i="228"/>
  <c r="N9" i="228"/>
  <c r="O9" i="228"/>
  <c r="P9" i="228"/>
  <c r="Q9" i="228"/>
  <c r="R9" i="228"/>
  <c r="S9" i="228"/>
  <c r="T9" i="228"/>
  <c r="U9" i="228"/>
  <c r="V9" i="228"/>
  <c r="W9" i="228"/>
  <c r="B10" i="228"/>
  <c r="C10" i="228"/>
  <c r="D10" i="228"/>
  <c r="E10" i="228"/>
  <c r="F10" i="228"/>
  <c r="G10" i="228"/>
  <c r="H10" i="228"/>
  <c r="I10" i="228"/>
  <c r="J10" i="228"/>
  <c r="K10" i="228"/>
  <c r="L10" i="228"/>
  <c r="M10" i="228"/>
  <c r="N10" i="228"/>
  <c r="O10" i="228"/>
  <c r="P10" i="228"/>
  <c r="Q10" i="228"/>
  <c r="R10" i="228"/>
  <c r="S10" i="228"/>
  <c r="T10" i="228"/>
  <c r="U10" i="228"/>
  <c r="V10" i="228"/>
  <c r="W10" i="228"/>
  <c r="B11" i="228"/>
  <c r="C11" i="228"/>
  <c r="D11" i="228"/>
  <c r="E11" i="228"/>
  <c r="F11" i="228"/>
  <c r="G11" i="228"/>
  <c r="H11" i="228"/>
  <c r="I11" i="228"/>
  <c r="J11" i="228"/>
  <c r="K11" i="228"/>
  <c r="L11" i="228"/>
  <c r="M11" i="228"/>
  <c r="N11" i="228"/>
  <c r="O11" i="228"/>
  <c r="P11" i="228"/>
  <c r="Q11" i="228"/>
  <c r="R11" i="228"/>
  <c r="S11" i="228"/>
  <c r="T11" i="228"/>
  <c r="U11" i="228"/>
  <c r="V11" i="228"/>
  <c r="W11" i="228"/>
  <c r="B12" i="228"/>
  <c r="C12" i="228"/>
  <c r="D12" i="228"/>
  <c r="E12" i="228"/>
  <c r="F12" i="228"/>
  <c r="G12" i="228"/>
  <c r="H12" i="228"/>
  <c r="I12" i="228"/>
  <c r="J12" i="228"/>
  <c r="K12" i="228"/>
  <c r="L12" i="228"/>
  <c r="M12" i="228"/>
  <c r="N12" i="228"/>
  <c r="O12" i="228"/>
  <c r="P12" i="228"/>
  <c r="Q12" i="228"/>
  <c r="R12" i="228"/>
  <c r="S12" i="228"/>
  <c r="T12" i="228"/>
  <c r="U12" i="228"/>
  <c r="V12" i="228"/>
  <c r="W12" i="228"/>
  <c r="B13" i="228"/>
  <c r="C13" i="228"/>
  <c r="D13" i="228"/>
  <c r="E13" i="228"/>
  <c r="F13" i="228"/>
  <c r="G13" i="228"/>
  <c r="H13" i="228"/>
  <c r="I13" i="228"/>
  <c r="J13" i="228"/>
  <c r="K13" i="228"/>
  <c r="L13" i="228"/>
  <c r="M13" i="228"/>
  <c r="N13" i="228"/>
  <c r="O13" i="228"/>
  <c r="P13" i="228"/>
  <c r="Q13" i="228"/>
  <c r="R13" i="228"/>
  <c r="S13" i="228"/>
  <c r="T13" i="228"/>
  <c r="U13" i="228"/>
  <c r="V13" i="228"/>
  <c r="W13" i="228"/>
  <c r="B14" i="228"/>
  <c r="C14" i="228"/>
  <c r="D14" i="228"/>
  <c r="E14" i="228"/>
  <c r="F14" i="228"/>
  <c r="G14" i="228"/>
  <c r="H14" i="228"/>
  <c r="I14" i="228"/>
  <c r="J14" i="228"/>
  <c r="K14" i="228"/>
  <c r="L14" i="228"/>
  <c r="M14" i="228"/>
  <c r="N14" i="228"/>
  <c r="O14" i="228"/>
  <c r="P14" i="228"/>
  <c r="Q14" i="228"/>
  <c r="R14" i="228"/>
  <c r="S14" i="228"/>
  <c r="T14" i="228"/>
  <c r="U14" i="228"/>
  <c r="V14" i="228"/>
  <c r="W14" i="228"/>
  <c r="B15" i="228"/>
  <c r="C15" i="228"/>
  <c r="D15" i="228"/>
  <c r="E15" i="228"/>
  <c r="F15" i="228"/>
  <c r="G15" i="228"/>
  <c r="H15" i="228"/>
  <c r="I15" i="228"/>
  <c r="J15" i="228"/>
  <c r="K15" i="228"/>
  <c r="L15" i="228"/>
  <c r="M15" i="228"/>
  <c r="N15" i="228"/>
  <c r="O15" i="228"/>
  <c r="P15" i="228"/>
  <c r="Q15" i="228"/>
  <c r="R15" i="228"/>
  <c r="S15" i="228"/>
  <c r="T15" i="228"/>
  <c r="U15" i="228"/>
  <c r="V15" i="228"/>
  <c r="W15" i="228"/>
  <c r="B16" i="228"/>
  <c r="C16" i="228"/>
  <c r="D16" i="228"/>
  <c r="E16" i="228"/>
  <c r="F16" i="228"/>
  <c r="G16" i="228"/>
  <c r="H16" i="228"/>
  <c r="I16" i="228"/>
  <c r="J16" i="228"/>
  <c r="K16" i="228"/>
  <c r="L16" i="228"/>
  <c r="M16" i="228"/>
  <c r="N16" i="228"/>
  <c r="O16" i="228"/>
  <c r="P16" i="228"/>
  <c r="Q16" i="228"/>
  <c r="R16" i="228"/>
  <c r="S16" i="228"/>
  <c r="T16" i="228"/>
  <c r="U16" i="228"/>
  <c r="V16" i="228"/>
  <c r="W16" i="228"/>
  <c r="B17" i="228"/>
  <c r="C17" i="228"/>
  <c r="D17" i="228"/>
  <c r="E17" i="228"/>
  <c r="F17" i="228"/>
  <c r="G17" i="228"/>
  <c r="H17" i="228"/>
  <c r="I17" i="228"/>
  <c r="J17" i="228"/>
  <c r="K17" i="228"/>
  <c r="L17" i="228"/>
  <c r="M17" i="228"/>
  <c r="N17" i="228"/>
  <c r="O17" i="228"/>
  <c r="P17" i="228"/>
  <c r="Q17" i="228"/>
  <c r="R17" i="228"/>
  <c r="S17" i="228"/>
  <c r="T17" i="228"/>
  <c r="U17" i="228"/>
  <c r="V17" i="228"/>
  <c r="W17" i="228"/>
  <c r="B18" i="228"/>
  <c r="C18" i="228"/>
  <c r="D18" i="228"/>
  <c r="E18" i="228"/>
  <c r="F18" i="228"/>
  <c r="G18" i="228"/>
  <c r="H18" i="228"/>
  <c r="I18" i="228"/>
  <c r="J18" i="228"/>
  <c r="K18" i="228"/>
  <c r="L18" i="228"/>
  <c r="M18" i="228"/>
  <c r="N18" i="228"/>
  <c r="O18" i="228"/>
  <c r="P18" i="228"/>
  <c r="Q18" i="228"/>
  <c r="R18" i="228"/>
  <c r="S18" i="228"/>
  <c r="T18" i="228"/>
  <c r="U18" i="228"/>
  <c r="V18" i="228"/>
  <c r="W18" i="228"/>
  <c r="B19" i="228"/>
  <c r="C19" i="228"/>
  <c r="D19" i="228"/>
  <c r="E19" i="228"/>
  <c r="F19" i="228"/>
  <c r="G19" i="228"/>
  <c r="H19" i="228"/>
  <c r="I19" i="228"/>
  <c r="J19" i="228"/>
  <c r="K19" i="228"/>
  <c r="L19" i="228"/>
  <c r="M19" i="228"/>
  <c r="N19" i="228"/>
  <c r="O19" i="228"/>
  <c r="P19" i="228"/>
  <c r="Q19" i="228"/>
  <c r="R19" i="228"/>
  <c r="S19" i="228"/>
  <c r="T19" i="228"/>
  <c r="U19" i="228"/>
  <c r="V19" i="228"/>
  <c r="W19" i="228"/>
  <c r="B20" i="228"/>
  <c r="C20" i="228"/>
  <c r="D20" i="228"/>
  <c r="E20" i="228"/>
  <c r="F20" i="228"/>
  <c r="G20" i="228"/>
  <c r="H20" i="228"/>
  <c r="I20" i="228"/>
  <c r="J20" i="228"/>
  <c r="K20" i="228"/>
  <c r="L20" i="228"/>
  <c r="M20" i="228"/>
  <c r="N20" i="228"/>
  <c r="O20" i="228"/>
  <c r="P20" i="228"/>
  <c r="Q20" i="228"/>
  <c r="R20" i="228"/>
  <c r="S20" i="228"/>
  <c r="T20" i="228"/>
  <c r="U20" i="228"/>
  <c r="V20" i="228"/>
  <c r="W20" i="228"/>
  <c r="B21" i="228"/>
  <c r="C21" i="228"/>
  <c r="D21" i="228"/>
  <c r="E21" i="228"/>
  <c r="F21" i="228"/>
  <c r="G21" i="228"/>
  <c r="H21" i="228"/>
  <c r="I21" i="228"/>
  <c r="J21" i="228"/>
  <c r="K21" i="228"/>
  <c r="L21" i="228"/>
  <c r="M21" i="228"/>
  <c r="N21" i="228"/>
  <c r="O21" i="228"/>
  <c r="P21" i="228"/>
  <c r="Q21" i="228"/>
  <c r="R21" i="228"/>
  <c r="S21" i="228"/>
  <c r="T21" i="228"/>
  <c r="U21" i="228"/>
  <c r="V21" i="228"/>
  <c r="W21" i="228"/>
  <c r="B22" i="228"/>
  <c r="C22" i="228"/>
  <c r="D22" i="228"/>
  <c r="E22" i="228"/>
  <c r="F22" i="228"/>
  <c r="G22" i="228"/>
  <c r="H22" i="228"/>
  <c r="I22" i="228"/>
  <c r="J22" i="228"/>
  <c r="K22" i="228"/>
  <c r="L22" i="228"/>
  <c r="M22" i="228"/>
  <c r="N22" i="228"/>
  <c r="O22" i="228"/>
  <c r="P22" i="228"/>
  <c r="Q22" i="228"/>
  <c r="R22" i="228"/>
  <c r="S22" i="228"/>
  <c r="T22" i="228"/>
  <c r="U22" i="228"/>
  <c r="V22" i="228"/>
  <c r="W22" i="228"/>
  <c r="B23" i="228"/>
  <c r="C23" i="228"/>
  <c r="D23" i="228"/>
  <c r="E23" i="228"/>
  <c r="F23" i="228"/>
  <c r="G23" i="228"/>
  <c r="H23" i="228"/>
  <c r="I23" i="228"/>
  <c r="J23" i="228"/>
  <c r="K23" i="228"/>
  <c r="L23" i="228"/>
  <c r="M23" i="228"/>
  <c r="N23" i="228"/>
  <c r="O23" i="228"/>
  <c r="P23" i="228"/>
  <c r="Q23" i="228"/>
  <c r="R23" i="228"/>
  <c r="S23" i="228"/>
  <c r="T23" i="228"/>
  <c r="U23" i="228"/>
  <c r="V23" i="228"/>
  <c r="W23" i="228"/>
  <c r="B24" i="228"/>
  <c r="C24" i="228"/>
  <c r="D24" i="228"/>
  <c r="E24" i="228"/>
  <c r="F24" i="228"/>
  <c r="G24" i="228"/>
  <c r="H24" i="228"/>
  <c r="I24" i="228"/>
  <c r="J24" i="228"/>
  <c r="K24" i="228"/>
  <c r="L24" i="228"/>
  <c r="M24" i="228"/>
  <c r="N24" i="228"/>
  <c r="O24" i="228"/>
  <c r="P24" i="228"/>
  <c r="Q24" i="228"/>
  <c r="R24" i="228"/>
  <c r="S24" i="228"/>
  <c r="T24" i="228"/>
  <c r="U24" i="228"/>
  <c r="V24" i="228"/>
  <c r="W24" i="228"/>
  <c r="B25" i="228"/>
  <c r="C25" i="228"/>
  <c r="D25" i="228"/>
  <c r="E25" i="228"/>
  <c r="F25" i="228"/>
  <c r="G25" i="228"/>
  <c r="H25" i="228"/>
  <c r="I25" i="228"/>
  <c r="J25" i="228"/>
  <c r="K25" i="228"/>
  <c r="L25" i="228"/>
  <c r="M25" i="228"/>
  <c r="N25" i="228"/>
  <c r="O25" i="228"/>
  <c r="P25" i="228"/>
  <c r="Q25" i="228"/>
  <c r="R25" i="228"/>
  <c r="S25" i="228"/>
  <c r="T25" i="228"/>
  <c r="U25" i="228"/>
  <c r="V25" i="228"/>
  <c r="W25" i="228"/>
  <c r="B26" i="228"/>
  <c r="C26" i="228"/>
  <c r="D26" i="228"/>
  <c r="E26" i="228"/>
  <c r="F26" i="228"/>
  <c r="G26" i="228"/>
  <c r="H26" i="228"/>
  <c r="I26" i="228"/>
  <c r="J26" i="228"/>
  <c r="K26" i="228"/>
  <c r="L26" i="228"/>
  <c r="M26" i="228"/>
  <c r="N26" i="228"/>
  <c r="O26" i="228"/>
  <c r="P26" i="228"/>
  <c r="Q26" i="228"/>
  <c r="R26" i="228"/>
  <c r="S26" i="228"/>
  <c r="T26" i="228"/>
  <c r="U26" i="228"/>
  <c r="V26" i="228"/>
  <c r="W26" i="228"/>
  <c r="B27" i="228"/>
  <c r="C27" i="228"/>
  <c r="D27" i="228"/>
  <c r="E27" i="228"/>
  <c r="F27" i="228"/>
  <c r="G27" i="228"/>
  <c r="H27" i="228"/>
  <c r="I27" i="228"/>
  <c r="J27" i="228"/>
  <c r="K27" i="228"/>
  <c r="L27" i="228"/>
  <c r="M27" i="228"/>
  <c r="N27" i="228"/>
  <c r="O27" i="228"/>
  <c r="P27" i="228"/>
  <c r="Q27" i="228"/>
  <c r="R27" i="228"/>
  <c r="S27" i="228"/>
  <c r="T27" i="228"/>
  <c r="U27" i="228"/>
  <c r="V27" i="228"/>
  <c r="W27" i="228"/>
  <c r="B28" i="228"/>
  <c r="C28" i="228"/>
  <c r="D28" i="228"/>
  <c r="E28" i="228"/>
  <c r="F28" i="228"/>
  <c r="G28" i="228"/>
  <c r="H28" i="228"/>
  <c r="I28" i="228"/>
  <c r="J28" i="228"/>
  <c r="K28" i="228"/>
  <c r="L28" i="228"/>
  <c r="M28" i="228"/>
  <c r="N28" i="228"/>
  <c r="O28" i="228"/>
  <c r="P28" i="228"/>
  <c r="Q28" i="228"/>
  <c r="R28" i="228"/>
  <c r="S28" i="228"/>
  <c r="T28" i="228"/>
  <c r="U28" i="228"/>
  <c r="V28" i="228"/>
  <c r="W28" i="228"/>
  <c r="B29" i="228"/>
  <c r="C29" i="228"/>
  <c r="D29" i="228"/>
  <c r="E29" i="228"/>
  <c r="F29" i="228"/>
  <c r="G29" i="228"/>
  <c r="H29" i="228"/>
  <c r="I29" i="228"/>
  <c r="J29" i="228"/>
  <c r="K29" i="228"/>
  <c r="L29" i="228"/>
  <c r="M29" i="228"/>
  <c r="N29" i="228"/>
  <c r="O29" i="228"/>
  <c r="P29" i="228"/>
  <c r="Q29" i="228"/>
  <c r="R29" i="228"/>
  <c r="S29" i="228"/>
  <c r="T29" i="228"/>
  <c r="U29" i="228"/>
  <c r="V29" i="228"/>
  <c r="W29" i="228"/>
  <c r="B30" i="228"/>
  <c r="C30" i="228"/>
  <c r="D30" i="228"/>
  <c r="E30" i="228"/>
  <c r="F30" i="228"/>
  <c r="G30" i="228"/>
  <c r="H30" i="228"/>
  <c r="I30" i="228"/>
  <c r="J30" i="228"/>
  <c r="K30" i="228"/>
  <c r="L30" i="228"/>
  <c r="M30" i="228"/>
  <c r="N30" i="228"/>
  <c r="O30" i="228"/>
  <c r="P30" i="228"/>
  <c r="Q30" i="228"/>
  <c r="R30" i="228"/>
  <c r="S30" i="228"/>
  <c r="T30" i="228"/>
  <c r="U30" i="228"/>
  <c r="V30" i="228"/>
  <c r="W30" i="228"/>
  <c r="B31" i="228"/>
  <c r="C31" i="228"/>
  <c r="D31" i="228"/>
  <c r="E31" i="228"/>
  <c r="F31" i="228"/>
  <c r="G31" i="228"/>
  <c r="H31" i="228"/>
  <c r="I31" i="228"/>
  <c r="J31" i="228"/>
  <c r="K31" i="228"/>
  <c r="L31" i="228"/>
  <c r="M31" i="228"/>
  <c r="N31" i="228"/>
  <c r="O31" i="228"/>
  <c r="P31" i="228"/>
  <c r="Q31" i="228"/>
  <c r="R31" i="228"/>
  <c r="S31" i="228"/>
  <c r="T31" i="228"/>
  <c r="U31" i="228"/>
  <c r="V31" i="228"/>
  <c r="W31" i="228"/>
  <c r="B32" i="228"/>
  <c r="C32" i="228"/>
  <c r="D32" i="228"/>
  <c r="E32" i="228"/>
  <c r="F32" i="228"/>
  <c r="G32" i="228"/>
  <c r="H32" i="228"/>
  <c r="I32" i="228"/>
  <c r="J32" i="228"/>
  <c r="K32" i="228"/>
  <c r="L32" i="228"/>
  <c r="M32" i="228"/>
  <c r="N32" i="228"/>
  <c r="O32" i="228"/>
  <c r="P32" i="228"/>
  <c r="Q32" i="228"/>
  <c r="R32" i="228"/>
  <c r="S32" i="228"/>
  <c r="T32" i="228"/>
  <c r="U32" i="228"/>
  <c r="V32" i="228"/>
  <c r="W32" i="228"/>
  <c r="B33" i="228"/>
  <c r="C33" i="228"/>
  <c r="D33" i="228"/>
  <c r="E33" i="228"/>
  <c r="F33" i="228"/>
  <c r="G33" i="228"/>
  <c r="H33" i="228"/>
  <c r="I33" i="228"/>
  <c r="J33" i="228"/>
  <c r="K33" i="228"/>
  <c r="L33" i="228"/>
  <c r="M33" i="228"/>
  <c r="N33" i="228"/>
  <c r="O33" i="228"/>
  <c r="P33" i="228"/>
  <c r="Q33" i="228"/>
  <c r="R33" i="228"/>
  <c r="S33" i="228"/>
  <c r="T33" i="228"/>
  <c r="U33" i="228"/>
  <c r="V33" i="228"/>
  <c r="W33" i="228"/>
  <c r="B34" i="228"/>
  <c r="C34" i="228"/>
  <c r="D34" i="228"/>
  <c r="E34" i="228"/>
  <c r="F34" i="228"/>
  <c r="G34" i="228"/>
  <c r="H34" i="228"/>
  <c r="I34" i="228"/>
  <c r="J34" i="228"/>
  <c r="K34" i="228"/>
  <c r="L34" i="228"/>
  <c r="M34" i="228"/>
  <c r="N34" i="228"/>
  <c r="O34" i="228"/>
  <c r="P34" i="228"/>
  <c r="Q34" i="228"/>
  <c r="R34" i="228"/>
  <c r="S34" i="228"/>
  <c r="T34" i="228"/>
  <c r="U34" i="228"/>
  <c r="V34" i="228"/>
  <c r="W34" i="228"/>
  <c r="B35" i="228"/>
  <c r="C35" i="228"/>
  <c r="D35" i="228"/>
  <c r="E35" i="228"/>
  <c r="F35" i="228"/>
  <c r="G35" i="228"/>
  <c r="H35" i="228"/>
  <c r="I35" i="228"/>
  <c r="J35" i="228"/>
  <c r="K35" i="228"/>
  <c r="L35" i="228"/>
  <c r="M35" i="228"/>
  <c r="N35" i="228"/>
  <c r="O35" i="228"/>
  <c r="P35" i="228"/>
  <c r="Q35" i="228"/>
  <c r="R35" i="228"/>
  <c r="S35" i="228"/>
  <c r="T35" i="228"/>
  <c r="U35" i="228"/>
  <c r="V35" i="228"/>
  <c r="W35" i="228"/>
  <c r="B36" i="228"/>
  <c r="C36" i="228"/>
  <c r="D36" i="228"/>
  <c r="E36" i="228"/>
  <c r="F36" i="228"/>
  <c r="G36" i="228"/>
  <c r="H36" i="228"/>
  <c r="I36" i="228"/>
  <c r="J36" i="228"/>
  <c r="K36" i="228"/>
  <c r="L36" i="228"/>
  <c r="M36" i="228"/>
  <c r="N36" i="228"/>
  <c r="O36" i="228"/>
  <c r="P36" i="228"/>
  <c r="Q36" i="228"/>
  <c r="R36" i="228"/>
  <c r="S36" i="228"/>
  <c r="T36" i="228"/>
  <c r="U36" i="228"/>
  <c r="V36" i="228"/>
  <c r="W36" i="228"/>
  <c r="B37" i="228"/>
  <c r="C37" i="228"/>
  <c r="D37" i="228"/>
  <c r="E37" i="228"/>
  <c r="F37" i="228"/>
  <c r="G37" i="228"/>
  <c r="H37" i="228"/>
  <c r="I37" i="228"/>
  <c r="J37" i="228"/>
  <c r="K37" i="228"/>
  <c r="L37" i="228"/>
  <c r="M37" i="228"/>
  <c r="N37" i="228"/>
  <c r="O37" i="228"/>
  <c r="P37" i="228"/>
  <c r="Q37" i="228"/>
  <c r="R37" i="228"/>
  <c r="S37" i="228"/>
  <c r="T37" i="228"/>
  <c r="U37" i="228"/>
  <c r="V37" i="228"/>
  <c r="W37" i="228"/>
  <c r="B38" i="228"/>
  <c r="C38" i="228"/>
  <c r="D38" i="228"/>
  <c r="E38" i="228"/>
  <c r="F38" i="228"/>
  <c r="G38" i="228"/>
  <c r="H38" i="228"/>
  <c r="I38" i="228"/>
  <c r="J38" i="228"/>
  <c r="K38" i="228"/>
  <c r="L38" i="228"/>
  <c r="M38" i="228"/>
  <c r="N38" i="228"/>
  <c r="O38" i="228"/>
  <c r="P38" i="228"/>
  <c r="Q38" i="228"/>
  <c r="R38" i="228"/>
  <c r="S38" i="228"/>
  <c r="T38" i="228"/>
  <c r="U38" i="228"/>
  <c r="V38" i="228"/>
  <c r="W38" i="228"/>
  <c r="B39" i="228"/>
  <c r="C39" i="228"/>
  <c r="D39" i="228"/>
  <c r="E39" i="228"/>
  <c r="F39" i="228"/>
  <c r="G39" i="228"/>
  <c r="H39" i="228"/>
  <c r="I39" i="228"/>
  <c r="J39" i="228"/>
  <c r="K39" i="228"/>
  <c r="L39" i="228"/>
  <c r="M39" i="228"/>
  <c r="N39" i="228"/>
  <c r="O39" i="228"/>
  <c r="P39" i="228"/>
  <c r="Q39" i="228"/>
  <c r="R39" i="228"/>
  <c r="S39" i="228"/>
  <c r="T39" i="228"/>
  <c r="U39" i="228"/>
  <c r="V39" i="228"/>
  <c r="W39" i="228"/>
  <c r="B40" i="228"/>
  <c r="C40" i="228"/>
  <c r="D40" i="228"/>
  <c r="E40" i="228"/>
  <c r="F40" i="228"/>
  <c r="G40" i="228"/>
  <c r="H40" i="228"/>
  <c r="I40" i="228"/>
  <c r="J40" i="228"/>
  <c r="K40" i="228"/>
  <c r="L40" i="228"/>
  <c r="M40" i="228"/>
  <c r="N40" i="228"/>
  <c r="O40" i="228"/>
  <c r="P40" i="228"/>
  <c r="Q40" i="228"/>
  <c r="R40" i="228"/>
  <c r="S40" i="228"/>
  <c r="T40" i="228"/>
  <c r="U40" i="228"/>
  <c r="V40" i="228"/>
  <c r="W40" i="228"/>
  <c r="B41" i="228"/>
  <c r="C41" i="228"/>
  <c r="D41" i="228"/>
  <c r="E41" i="228"/>
  <c r="F41" i="228"/>
  <c r="G41" i="228"/>
  <c r="H41" i="228"/>
  <c r="I41" i="228"/>
  <c r="J41" i="228"/>
  <c r="K41" i="228"/>
  <c r="L41" i="228"/>
  <c r="M41" i="228"/>
  <c r="N41" i="228"/>
  <c r="O41" i="228"/>
  <c r="P41" i="228"/>
  <c r="Q41" i="228"/>
  <c r="R41" i="228"/>
  <c r="S41" i="228"/>
  <c r="T41" i="228"/>
  <c r="U41" i="228"/>
  <c r="V41" i="228"/>
  <c r="W41" i="228"/>
  <c r="B42" i="228"/>
  <c r="C42" i="228"/>
  <c r="D42" i="228"/>
  <c r="E42" i="228"/>
  <c r="F42" i="228"/>
  <c r="G42" i="228"/>
  <c r="H42" i="228"/>
  <c r="I42" i="228"/>
  <c r="J42" i="228"/>
  <c r="K42" i="228"/>
  <c r="L42" i="228"/>
  <c r="M42" i="228"/>
  <c r="N42" i="228"/>
  <c r="O42" i="228"/>
  <c r="P42" i="228"/>
  <c r="Q42" i="228"/>
  <c r="R42" i="228"/>
  <c r="S42" i="228"/>
  <c r="T42" i="228"/>
  <c r="U42" i="228"/>
  <c r="V42" i="228"/>
  <c r="W42" i="228"/>
  <c r="B43" i="228"/>
  <c r="C43" i="228"/>
  <c r="D43" i="228"/>
  <c r="E43" i="228"/>
  <c r="F43" i="228"/>
  <c r="G43" i="228"/>
  <c r="H43" i="228"/>
  <c r="I43" i="228"/>
  <c r="J43" i="228"/>
  <c r="K43" i="228"/>
  <c r="L43" i="228"/>
  <c r="M43" i="228"/>
  <c r="N43" i="228"/>
  <c r="O43" i="228"/>
  <c r="P43" i="228"/>
  <c r="Q43" i="228"/>
  <c r="R43" i="228"/>
  <c r="S43" i="228"/>
  <c r="T43" i="228"/>
  <c r="U43" i="228"/>
  <c r="V43" i="228"/>
  <c r="W43" i="228"/>
  <c r="B44" i="228"/>
  <c r="C44" i="228"/>
  <c r="D44" i="228"/>
  <c r="E44" i="228"/>
  <c r="F44" i="228"/>
  <c r="G44" i="228"/>
  <c r="H44" i="228"/>
  <c r="I44" i="228"/>
  <c r="J44" i="228"/>
  <c r="K44" i="228"/>
  <c r="L44" i="228"/>
  <c r="M44" i="228"/>
  <c r="N44" i="228"/>
  <c r="O44" i="228"/>
  <c r="P44" i="228"/>
  <c r="Q44" i="228"/>
  <c r="R44" i="228"/>
  <c r="S44" i="228"/>
  <c r="T44" i="228"/>
  <c r="U44" i="228"/>
  <c r="V44" i="228"/>
  <c r="W44" i="228"/>
  <c r="B45" i="228"/>
  <c r="C45" i="228"/>
  <c r="D45" i="228"/>
  <c r="E45" i="228"/>
  <c r="F45" i="228"/>
  <c r="G45" i="228"/>
  <c r="H45" i="228"/>
  <c r="I45" i="228"/>
  <c r="J45" i="228"/>
  <c r="K45" i="228"/>
  <c r="L45" i="228"/>
  <c r="M45" i="228"/>
  <c r="N45" i="228"/>
  <c r="O45" i="228"/>
  <c r="P45" i="228"/>
  <c r="Q45" i="228"/>
  <c r="R45" i="228"/>
  <c r="S45" i="228"/>
  <c r="T45" i="228"/>
  <c r="U45" i="228"/>
  <c r="V45" i="228"/>
  <c r="W45" i="228"/>
  <c r="B46" i="228"/>
  <c r="C46" i="228"/>
  <c r="D46" i="228"/>
  <c r="E46" i="228"/>
  <c r="F46" i="228"/>
  <c r="G46" i="228"/>
  <c r="H46" i="228"/>
  <c r="I46" i="228"/>
  <c r="J46" i="228"/>
  <c r="K46" i="228"/>
  <c r="L46" i="228"/>
  <c r="M46" i="228"/>
  <c r="N46" i="228"/>
  <c r="O46" i="228"/>
  <c r="P46" i="228"/>
  <c r="Q46" i="228"/>
  <c r="R46" i="228"/>
  <c r="S46" i="228"/>
  <c r="T46" i="228"/>
  <c r="U46" i="228"/>
  <c r="V46" i="228"/>
  <c r="W46" i="228"/>
  <c r="B47" i="228"/>
  <c r="C47" i="228"/>
  <c r="D47" i="228"/>
  <c r="E47" i="228"/>
  <c r="F47" i="228"/>
  <c r="G47" i="228"/>
  <c r="H47" i="228"/>
  <c r="I47" i="228"/>
  <c r="J47" i="228"/>
  <c r="K47" i="228"/>
  <c r="L47" i="228"/>
  <c r="M47" i="228"/>
  <c r="N47" i="228"/>
  <c r="O47" i="228"/>
  <c r="P47" i="228"/>
  <c r="Q47" i="228"/>
  <c r="R47" i="228"/>
  <c r="S47" i="228"/>
  <c r="T47" i="228"/>
  <c r="U47" i="228"/>
  <c r="V47" i="228"/>
  <c r="W47" i="228"/>
  <c r="B48" i="228"/>
  <c r="C48" i="228"/>
  <c r="D48" i="228"/>
  <c r="E48" i="228"/>
  <c r="F48" i="228"/>
  <c r="G48" i="228"/>
  <c r="H48" i="228"/>
  <c r="I48" i="228"/>
  <c r="J48" i="228"/>
  <c r="K48" i="228"/>
  <c r="L48" i="228"/>
  <c r="M48" i="228"/>
  <c r="N48" i="228"/>
  <c r="O48" i="228"/>
  <c r="P48" i="228"/>
  <c r="Q48" i="228"/>
  <c r="R48" i="228"/>
  <c r="S48" i="228"/>
  <c r="T48" i="228"/>
  <c r="U48" i="228"/>
  <c r="V48" i="228"/>
  <c r="W48" i="228"/>
  <c r="B49" i="228"/>
  <c r="C49" i="228"/>
  <c r="D49" i="228"/>
  <c r="E49" i="228"/>
  <c r="F49" i="228"/>
  <c r="G49" i="228"/>
  <c r="H49" i="228"/>
  <c r="I49" i="228"/>
  <c r="J49" i="228"/>
  <c r="K49" i="228"/>
  <c r="L49" i="228"/>
  <c r="M49" i="228"/>
  <c r="N49" i="228"/>
  <c r="O49" i="228"/>
  <c r="P49" i="228"/>
  <c r="Q49" i="228"/>
  <c r="R49" i="228"/>
  <c r="S49" i="228"/>
  <c r="T49" i="228"/>
  <c r="U49" i="228"/>
  <c r="V49" i="228"/>
  <c r="W49" i="228"/>
  <c r="B50" i="228"/>
  <c r="C50" i="228"/>
  <c r="D50" i="228"/>
  <c r="E50" i="228"/>
  <c r="F50" i="228"/>
  <c r="G50" i="228"/>
  <c r="H50" i="228"/>
  <c r="I50" i="228"/>
  <c r="J50" i="228"/>
  <c r="K50" i="228"/>
  <c r="L50" i="228"/>
  <c r="M50" i="228"/>
  <c r="N50" i="228"/>
  <c r="O50" i="228"/>
  <c r="P50" i="228"/>
  <c r="Q50" i="228"/>
  <c r="R50" i="228"/>
  <c r="S50" i="228"/>
  <c r="T50" i="228"/>
  <c r="U50" i="228"/>
  <c r="V50" i="228"/>
  <c r="W50" i="228"/>
  <c r="B51" i="228"/>
  <c r="C51" i="228"/>
  <c r="D51" i="228"/>
  <c r="E51" i="228"/>
  <c r="F51" i="228"/>
  <c r="G51" i="228"/>
  <c r="H51" i="228"/>
  <c r="I51" i="228"/>
  <c r="J51" i="228"/>
  <c r="K51" i="228"/>
  <c r="L51" i="228"/>
  <c r="M51" i="228"/>
  <c r="N51" i="228"/>
  <c r="O51" i="228"/>
  <c r="P51" i="228"/>
  <c r="Q51" i="228"/>
  <c r="R51" i="228"/>
  <c r="S51" i="228"/>
  <c r="T51" i="228"/>
  <c r="U51" i="228"/>
  <c r="V51" i="228"/>
  <c r="W51" i="228"/>
  <c r="B52" i="228"/>
  <c r="C52" i="228"/>
  <c r="D52" i="228"/>
  <c r="E52" i="228"/>
  <c r="F52" i="228"/>
  <c r="G52" i="228"/>
  <c r="H52" i="228"/>
  <c r="I52" i="228"/>
  <c r="J52" i="228"/>
  <c r="K52" i="228"/>
  <c r="L52" i="228"/>
  <c r="M52" i="228"/>
  <c r="N52" i="228"/>
  <c r="O52" i="228"/>
  <c r="P52" i="228"/>
  <c r="Q52" i="228"/>
  <c r="R52" i="228"/>
  <c r="S52" i="228"/>
  <c r="T52" i="228"/>
  <c r="U52" i="228"/>
  <c r="V52" i="228"/>
  <c r="W52" i="228"/>
  <c r="B53" i="228"/>
  <c r="C53" i="228"/>
  <c r="D53" i="228"/>
  <c r="E53" i="228"/>
  <c r="F53" i="228"/>
  <c r="G53" i="228"/>
  <c r="H53" i="228"/>
  <c r="I53" i="228"/>
  <c r="J53" i="228"/>
  <c r="K53" i="228"/>
  <c r="L53" i="228"/>
  <c r="M53" i="228"/>
  <c r="N53" i="228"/>
  <c r="O53" i="228"/>
  <c r="P53" i="228"/>
  <c r="Q53" i="228"/>
  <c r="R53" i="228"/>
  <c r="S53" i="228"/>
  <c r="T53" i="228"/>
  <c r="U53" i="228"/>
  <c r="V53" i="228"/>
  <c r="W53" i="228"/>
  <c r="B54" i="228"/>
  <c r="C54" i="228"/>
  <c r="D54" i="228"/>
  <c r="E54" i="228"/>
  <c r="F54" i="228"/>
  <c r="G54" i="228"/>
  <c r="H54" i="228"/>
  <c r="I54" i="228"/>
  <c r="J54" i="228"/>
  <c r="K54" i="228"/>
  <c r="L54" i="228"/>
  <c r="M54" i="228"/>
  <c r="N54" i="228"/>
  <c r="O54" i="228"/>
  <c r="P54" i="228"/>
  <c r="Q54" i="228"/>
  <c r="R54" i="228"/>
  <c r="S54" i="228"/>
  <c r="T54" i="228"/>
  <c r="U54" i="228"/>
  <c r="V54" i="228"/>
  <c r="W54" i="228"/>
  <c r="B55" i="228"/>
  <c r="C55" i="228"/>
  <c r="D55" i="228"/>
  <c r="E55" i="228"/>
  <c r="F55" i="228"/>
  <c r="G55" i="228"/>
  <c r="H55" i="228"/>
  <c r="I55" i="228"/>
  <c r="J55" i="228"/>
  <c r="K55" i="228"/>
  <c r="L55" i="228"/>
  <c r="M55" i="228"/>
  <c r="N55" i="228"/>
  <c r="O55" i="228"/>
  <c r="P55" i="228"/>
  <c r="Q55" i="228"/>
  <c r="R55" i="228"/>
  <c r="S55" i="228"/>
  <c r="T55" i="228"/>
  <c r="U55" i="228"/>
  <c r="V55" i="228"/>
  <c r="W55" i="228"/>
  <c r="B56" i="228"/>
  <c r="C56" i="228"/>
  <c r="D56" i="228"/>
  <c r="E56" i="228"/>
  <c r="F56" i="228"/>
  <c r="G56" i="228"/>
  <c r="H56" i="228"/>
  <c r="I56" i="228"/>
  <c r="J56" i="228"/>
  <c r="K56" i="228"/>
  <c r="L56" i="228"/>
  <c r="M56" i="228"/>
  <c r="N56" i="228"/>
  <c r="O56" i="228"/>
  <c r="P56" i="228"/>
  <c r="Q56" i="228"/>
  <c r="R56" i="228"/>
  <c r="S56" i="228"/>
  <c r="T56" i="228"/>
  <c r="U56" i="228"/>
  <c r="V56" i="228"/>
  <c r="W56" i="228"/>
  <c r="B57" i="228"/>
  <c r="C57" i="228"/>
  <c r="D57" i="228"/>
  <c r="E57" i="228"/>
  <c r="F57" i="228"/>
  <c r="G57" i="228"/>
  <c r="H57" i="228"/>
  <c r="I57" i="228"/>
  <c r="J57" i="228"/>
  <c r="K57" i="228"/>
  <c r="L57" i="228"/>
  <c r="M57" i="228"/>
  <c r="N57" i="228"/>
  <c r="O57" i="228"/>
  <c r="P57" i="228"/>
  <c r="Q57" i="228"/>
  <c r="R57" i="228"/>
  <c r="S57" i="228"/>
  <c r="T57" i="228"/>
  <c r="U57" i="228"/>
  <c r="V57" i="228"/>
  <c r="W57" i="228"/>
  <c r="B58" i="228"/>
  <c r="C58" i="228"/>
  <c r="D58" i="228"/>
  <c r="E58" i="228"/>
  <c r="F58" i="228"/>
  <c r="G58" i="228"/>
  <c r="H58" i="228"/>
  <c r="I58" i="228"/>
  <c r="J58" i="228"/>
  <c r="K58" i="228"/>
  <c r="L58" i="228"/>
  <c r="M58" i="228"/>
  <c r="N58" i="228"/>
  <c r="O58" i="228"/>
  <c r="P58" i="228"/>
  <c r="Q58" i="228"/>
  <c r="R58" i="228"/>
  <c r="S58" i="228"/>
  <c r="T58" i="228"/>
  <c r="U58" i="228"/>
  <c r="V58" i="228"/>
  <c r="W58" i="228"/>
  <c r="B59" i="228"/>
  <c r="C59" i="228"/>
  <c r="D59" i="228"/>
  <c r="E59" i="228"/>
  <c r="F59" i="228"/>
  <c r="G59" i="228"/>
  <c r="H59" i="228"/>
  <c r="I59" i="228"/>
  <c r="J59" i="228"/>
  <c r="K59" i="228"/>
  <c r="L59" i="228"/>
  <c r="M59" i="228"/>
  <c r="N59" i="228"/>
  <c r="O59" i="228"/>
  <c r="P59" i="228"/>
  <c r="Q59" i="228"/>
  <c r="R59" i="228"/>
  <c r="S59" i="228"/>
  <c r="T59" i="228"/>
  <c r="U59" i="228"/>
  <c r="V59" i="228"/>
  <c r="W59" i="228"/>
  <c r="B60" i="228"/>
  <c r="C60" i="228"/>
  <c r="D60" i="228"/>
  <c r="E60" i="228"/>
  <c r="F60" i="228"/>
  <c r="G60" i="228"/>
  <c r="H60" i="228"/>
  <c r="I60" i="228"/>
  <c r="J60" i="228"/>
  <c r="K60" i="228"/>
  <c r="L60" i="228"/>
  <c r="M60" i="228"/>
  <c r="N60" i="228"/>
  <c r="O60" i="228"/>
  <c r="P60" i="228"/>
  <c r="Q60" i="228"/>
  <c r="R60" i="228"/>
  <c r="S60" i="228"/>
  <c r="T60" i="228"/>
  <c r="U60" i="228"/>
  <c r="V60" i="228"/>
  <c r="W60" i="228"/>
  <c r="B61" i="228"/>
  <c r="C61" i="228"/>
  <c r="D61" i="228"/>
  <c r="E61" i="228"/>
  <c r="F61" i="228"/>
  <c r="G61" i="228"/>
  <c r="H61" i="228"/>
  <c r="I61" i="228"/>
  <c r="J61" i="228"/>
  <c r="K61" i="228"/>
  <c r="L61" i="228"/>
  <c r="M61" i="228"/>
  <c r="N61" i="228"/>
  <c r="O61" i="228"/>
  <c r="P61" i="228"/>
  <c r="Q61" i="228"/>
  <c r="R61" i="228"/>
  <c r="S61" i="228"/>
  <c r="T61" i="228"/>
  <c r="U61" i="228"/>
  <c r="V61" i="228"/>
  <c r="W61" i="228"/>
  <c r="B62" i="228"/>
  <c r="C62" i="228"/>
  <c r="D62" i="228"/>
  <c r="E62" i="228"/>
  <c r="F62" i="228"/>
  <c r="G62" i="228"/>
  <c r="H62" i="228"/>
  <c r="I62" i="228"/>
  <c r="J62" i="228"/>
  <c r="K62" i="228"/>
  <c r="L62" i="228"/>
  <c r="M62" i="228"/>
  <c r="N62" i="228"/>
  <c r="O62" i="228"/>
  <c r="P62" i="228"/>
  <c r="Q62" i="228"/>
  <c r="R62" i="228"/>
  <c r="S62" i="228"/>
  <c r="T62" i="228"/>
  <c r="U62" i="228"/>
  <c r="V62" i="228"/>
  <c r="W62" i="228"/>
  <c r="B63" i="228"/>
  <c r="C63" i="228"/>
  <c r="D63" i="228"/>
  <c r="E63" i="228"/>
  <c r="F63" i="228"/>
  <c r="G63" i="228"/>
  <c r="H63" i="228"/>
  <c r="I63" i="228"/>
  <c r="J63" i="228"/>
  <c r="K63" i="228"/>
  <c r="L63" i="228"/>
  <c r="M63" i="228"/>
  <c r="N63" i="228"/>
  <c r="O63" i="228"/>
  <c r="P63" i="228"/>
  <c r="Q63" i="228"/>
  <c r="R63" i="228"/>
  <c r="S63" i="228"/>
  <c r="T63" i="228"/>
  <c r="U63" i="228"/>
  <c r="V63" i="228"/>
  <c r="W63" i="228"/>
  <c r="B64" i="228"/>
  <c r="C64" i="228"/>
  <c r="D64" i="228"/>
  <c r="E64" i="228"/>
  <c r="F64" i="228"/>
  <c r="G64" i="228"/>
  <c r="H64" i="228"/>
  <c r="I64" i="228"/>
  <c r="J64" i="228"/>
  <c r="K64" i="228"/>
  <c r="L64" i="228"/>
  <c r="M64" i="228"/>
  <c r="N64" i="228"/>
  <c r="O64" i="228"/>
  <c r="P64" i="228"/>
  <c r="Q64" i="228"/>
  <c r="R64" i="228"/>
  <c r="S64" i="228"/>
  <c r="T64" i="228"/>
  <c r="U64" i="228"/>
  <c r="V64" i="228"/>
  <c r="W64" i="228"/>
  <c r="B65" i="228"/>
  <c r="C65" i="228"/>
  <c r="D65" i="228"/>
  <c r="E65" i="228"/>
  <c r="F65" i="228"/>
  <c r="G65" i="228"/>
  <c r="H65" i="228"/>
  <c r="I65" i="228"/>
  <c r="J65" i="228"/>
  <c r="K65" i="228"/>
  <c r="L65" i="228"/>
  <c r="M65" i="228"/>
  <c r="N65" i="228"/>
  <c r="O65" i="228"/>
  <c r="P65" i="228"/>
  <c r="Q65" i="228"/>
  <c r="R65" i="228"/>
  <c r="S65" i="228"/>
  <c r="T65" i="228"/>
  <c r="U65" i="228"/>
  <c r="V65" i="228"/>
  <c r="W65" i="228"/>
  <c r="B66" i="228"/>
  <c r="C66" i="228"/>
  <c r="D66" i="228"/>
  <c r="E66" i="228"/>
  <c r="F66" i="228"/>
  <c r="G66" i="228"/>
  <c r="H66" i="228"/>
  <c r="I66" i="228"/>
  <c r="J66" i="228"/>
  <c r="K66" i="228"/>
  <c r="L66" i="228"/>
  <c r="M66" i="228"/>
  <c r="N66" i="228"/>
  <c r="O66" i="228"/>
  <c r="P66" i="228"/>
  <c r="Q66" i="228"/>
  <c r="R66" i="228"/>
  <c r="S66" i="228"/>
  <c r="T66" i="228"/>
  <c r="U66" i="228"/>
  <c r="V66" i="228"/>
  <c r="W66" i="228"/>
  <c r="B67" i="228"/>
  <c r="C67" i="228"/>
  <c r="D67" i="228"/>
  <c r="E67" i="228"/>
  <c r="F67" i="228"/>
  <c r="G67" i="228"/>
  <c r="H67" i="228"/>
  <c r="I67" i="228"/>
  <c r="J67" i="228"/>
  <c r="K67" i="228"/>
  <c r="L67" i="228"/>
  <c r="M67" i="228"/>
  <c r="N67" i="228"/>
  <c r="O67" i="228"/>
  <c r="P67" i="228"/>
  <c r="Q67" i="228"/>
  <c r="R67" i="228"/>
  <c r="S67" i="228"/>
  <c r="T67" i="228"/>
  <c r="U67" i="228"/>
  <c r="V67" i="228"/>
  <c r="W67" i="228"/>
  <c r="B68" i="228"/>
  <c r="C68" i="228"/>
  <c r="D68" i="228"/>
  <c r="E68" i="228"/>
  <c r="F68" i="228"/>
  <c r="G68" i="228"/>
  <c r="H68" i="228"/>
  <c r="I68" i="228"/>
  <c r="J68" i="228"/>
  <c r="K68" i="228"/>
  <c r="L68" i="228"/>
  <c r="M68" i="228"/>
  <c r="N68" i="228"/>
  <c r="O68" i="228"/>
  <c r="P68" i="228"/>
  <c r="Q68" i="228"/>
  <c r="R68" i="228"/>
  <c r="S68" i="228"/>
  <c r="T68" i="228"/>
  <c r="U68" i="228"/>
  <c r="V68" i="228"/>
  <c r="W68" i="228"/>
  <c r="B69" i="228"/>
  <c r="C69" i="228"/>
  <c r="D69" i="228"/>
  <c r="E69" i="228"/>
  <c r="F69" i="228"/>
  <c r="G69" i="228"/>
  <c r="H69" i="228"/>
  <c r="I69" i="228"/>
  <c r="J69" i="228"/>
  <c r="K69" i="228"/>
  <c r="L69" i="228"/>
  <c r="M69" i="228"/>
  <c r="N69" i="228"/>
  <c r="O69" i="228"/>
  <c r="P69" i="228"/>
  <c r="Q69" i="228"/>
  <c r="R69" i="228"/>
  <c r="S69" i="228"/>
  <c r="T69" i="228"/>
  <c r="U69" i="228"/>
  <c r="V69" i="228"/>
  <c r="W69" i="228"/>
  <c r="B70" i="228"/>
  <c r="C70" i="228"/>
  <c r="D70" i="228"/>
  <c r="E70" i="228"/>
  <c r="F70" i="228"/>
  <c r="G70" i="228"/>
  <c r="H70" i="228"/>
  <c r="I70" i="228"/>
  <c r="J70" i="228"/>
  <c r="K70" i="228"/>
  <c r="L70" i="228"/>
  <c r="M70" i="228"/>
  <c r="N70" i="228"/>
  <c r="O70" i="228"/>
  <c r="P70" i="228"/>
  <c r="Q70" i="228"/>
  <c r="R70" i="228"/>
  <c r="S70" i="228"/>
  <c r="T70" i="228"/>
  <c r="U70" i="228"/>
  <c r="V70" i="228"/>
  <c r="W70" i="228"/>
  <c r="B71" i="228"/>
  <c r="C71" i="228"/>
  <c r="D71" i="228"/>
  <c r="E71" i="228"/>
  <c r="F71" i="228"/>
  <c r="G71" i="228"/>
  <c r="H71" i="228"/>
  <c r="I71" i="228"/>
  <c r="J71" i="228"/>
  <c r="K71" i="228"/>
  <c r="L71" i="228"/>
  <c r="M71" i="228"/>
  <c r="N71" i="228"/>
  <c r="O71" i="228"/>
  <c r="P71" i="228"/>
  <c r="Q71" i="228"/>
  <c r="R71" i="228"/>
  <c r="S71" i="228"/>
  <c r="T71" i="228"/>
  <c r="U71" i="228"/>
  <c r="V71" i="228"/>
  <c r="W71" i="228"/>
  <c r="B72" i="228"/>
  <c r="C72" i="228"/>
  <c r="D72" i="228"/>
  <c r="E72" i="228"/>
  <c r="F72" i="228"/>
  <c r="G72" i="228"/>
  <c r="H72" i="228"/>
  <c r="I72" i="228"/>
  <c r="J72" i="228"/>
  <c r="K72" i="228"/>
  <c r="L72" i="228"/>
  <c r="M72" i="228"/>
  <c r="N72" i="228"/>
  <c r="O72" i="228"/>
  <c r="P72" i="228"/>
  <c r="Q72" i="228"/>
  <c r="R72" i="228"/>
  <c r="S72" i="228"/>
  <c r="T72" i="228"/>
  <c r="U72" i="228"/>
  <c r="V72" i="228"/>
  <c r="W72" i="228"/>
  <c r="B73" i="228"/>
  <c r="C73" i="228"/>
  <c r="D73" i="228"/>
  <c r="E73" i="228"/>
  <c r="F73" i="228"/>
  <c r="G73" i="228"/>
  <c r="H73" i="228"/>
  <c r="I73" i="228"/>
  <c r="J73" i="228"/>
  <c r="K73" i="228"/>
  <c r="L73" i="228"/>
  <c r="M73" i="228"/>
  <c r="N73" i="228"/>
  <c r="O73" i="228"/>
  <c r="P73" i="228"/>
  <c r="Q73" i="228"/>
  <c r="R73" i="228"/>
  <c r="S73" i="228"/>
  <c r="T73" i="228"/>
  <c r="U73" i="228"/>
  <c r="V73" i="228"/>
  <c r="W73" i="228"/>
  <c r="B74" i="228"/>
  <c r="C74" i="228"/>
  <c r="D74" i="228"/>
  <c r="E74" i="228"/>
  <c r="F74" i="228"/>
  <c r="G74" i="228"/>
  <c r="H74" i="228"/>
  <c r="I74" i="228"/>
  <c r="J74" i="228"/>
  <c r="K74" i="228"/>
  <c r="L74" i="228"/>
  <c r="M74" i="228"/>
  <c r="N74" i="228"/>
  <c r="O74" i="228"/>
  <c r="P74" i="228"/>
  <c r="Q74" i="228"/>
  <c r="R74" i="228"/>
  <c r="S74" i="228"/>
  <c r="T74" i="228"/>
  <c r="U74" i="228"/>
  <c r="V74" i="228"/>
  <c r="W74" i="228"/>
  <c r="B75" i="228"/>
  <c r="C75" i="228"/>
  <c r="D75" i="228"/>
  <c r="E75" i="228"/>
  <c r="F75" i="228"/>
  <c r="G75" i="228"/>
  <c r="H75" i="228"/>
  <c r="I75" i="228"/>
  <c r="J75" i="228"/>
  <c r="K75" i="228"/>
  <c r="L75" i="228"/>
  <c r="M75" i="228"/>
  <c r="N75" i="228"/>
  <c r="O75" i="228"/>
  <c r="P75" i="228"/>
  <c r="Q75" i="228"/>
  <c r="R75" i="228"/>
  <c r="S75" i="228"/>
  <c r="T75" i="228"/>
  <c r="U75" i="228"/>
  <c r="V75" i="228"/>
  <c r="W75" i="228"/>
  <c r="B76" i="228"/>
  <c r="C76" i="228"/>
  <c r="D76" i="228"/>
  <c r="E76" i="228"/>
  <c r="F76" i="228"/>
  <c r="G76" i="228"/>
  <c r="H76" i="228"/>
  <c r="I76" i="228"/>
  <c r="J76" i="228"/>
  <c r="K76" i="228"/>
  <c r="L76" i="228"/>
  <c r="M76" i="228"/>
  <c r="N76" i="228"/>
  <c r="O76" i="228"/>
  <c r="P76" i="228"/>
  <c r="Q76" i="228"/>
  <c r="R76" i="228"/>
  <c r="S76" i="228"/>
  <c r="T76" i="228"/>
  <c r="U76" i="228"/>
  <c r="V76" i="228"/>
  <c r="W76" i="228"/>
  <c r="B77" i="228"/>
  <c r="C77" i="228"/>
  <c r="D77" i="228"/>
  <c r="E77" i="228"/>
  <c r="F77" i="228"/>
  <c r="G77" i="228"/>
  <c r="H77" i="228"/>
  <c r="I77" i="228"/>
  <c r="J77" i="228"/>
  <c r="K77" i="228"/>
  <c r="L77" i="228"/>
  <c r="M77" i="228"/>
  <c r="N77" i="228"/>
  <c r="O77" i="228"/>
  <c r="P77" i="228"/>
  <c r="Q77" i="228"/>
  <c r="R77" i="228"/>
  <c r="S77" i="228"/>
  <c r="T77" i="228"/>
  <c r="U77" i="228"/>
  <c r="V77" i="228"/>
  <c r="W77" i="228"/>
  <c r="B78" i="228"/>
  <c r="C78" i="228"/>
  <c r="D78" i="228"/>
  <c r="E78" i="228"/>
  <c r="F78" i="228"/>
  <c r="G78" i="228"/>
  <c r="H78" i="228"/>
  <c r="I78" i="228"/>
  <c r="J78" i="228"/>
  <c r="K78" i="228"/>
  <c r="L78" i="228"/>
  <c r="M78" i="228"/>
  <c r="N78" i="228"/>
  <c r="O78" i="228"/>
  <c r="P78" i="228"/>
  <c r="Q78" i="228"/>
  <c r="R78" i="228"/>
  <c r="S78" i="228"/>
  <c r="T78" i="228"/>
  <c r="U78" i="228"/>
  <c r="V78" i="228"/>
  <c r="W78" i="228"/>
  <c r="B79" i="228"/>
  <c r="C79" i="228"/>
  <c r="D79" i="228"/>
  <c r="E79" i="228"/>
  <c r="F79" i="228"/>
  <c r="G79" i="228"/>
  <c r="H79" i="228"/>
  <c r="I79" i="228"/>
  <c r="J79" i="228"/>
  <c r="K79" i="228"/>
  <c r="L79" i="228"/>
  <c r="M79" i="228"/>
  <c r="N79" i="228"/>
  <c r="O79" i="228"/>
  <c r="P79" i="228"/>
  <c r="Q79" i="228"/>
  <c r="R79" i="228"/>
  <c r="S79" i="228"/>
  <c r="T79" i="228"/>
  <c r="U79" i="228"/>
  <c r="V79" i="228"/>
  <c r="W79" i="228"/>
  <c r="B80" i="228"/>
  <c r="C80" i="228"/>
  <c r="D80" i="228"/>
  <c r="E80" i="228"/>
  <c r="F80" i="228"/>
  <c r="G80" i="228"/>
  <c r="H80" i="228"/>
  <c r="I80" i="228"/>
  <c r="J80" i="228"/>
  <c r="K80" i="228"/>
  <c r="L80" i="228"/>
  <c r="M80" i="228"/>
  <c r="N80" i="228"/>
  <c r="O80" i="228"/>
  <c r="P80" i="228"/>
  <c r="Q80" i="228"/>
  <c r="R80" i="228"/>
  <c r="S80" i="228"/>
  <c r="T80" i="228"/>
  <c r="U80" i="228"/>
  <c r="V80" i="228"/>
  <c r="W80" i="228"/>
  <c r="B81" i="228"/>
  <c r="C81" i="228"/>
  <c r="D81" i="228"/>
  <c r="E81" i="228"/>
  <c r="F81" i="228"/>
  <c r="G81" i="228"/>
  <c r="H81" i="228"/>
  <c r="I81" i="228"/>
  <c r="J81" i="228"/>
  <c r="K81" i="228"/>
  <c r="L81" i="228"/>
  <c r="M81" i="228"/>
  <c r="N81" i="228"/>
  <c r="O81" i="228"/>
  <c r="P81" i="228"/>
  <c r="Q81" i="228"/>
  <c r="R81" i="228"/>
  <c r="S81" i="228"/>
  <c r="T81" i="228"/>
  <c r="U81" i="228"/>
  <c r="V81" i="228"/>
  <c r="W81" i="228"/>
  <c r="B82" i="228"/>
  <c r="C82" i="228"/>
  <c r="D82" i="228"/>
  <c r="E82" i="228"/>
  <c r="F82" i="228"/>
  <c r="G82" i="228"/>
  <c r="H82" i="228"/>
  <c r="I82" i="228"/>
  <c r="J82" i="228"/>
  <c r="K82" i="228"/>
  <c r="L82" i="228"/>
  <c r="M82" i="228"/>
  <c r="N82" i="228"/>
  <c r="O82" i="228"/>
  <c r="P82" i="228"/>
  <c r="Q82" i="228"/>
  <c r="R82" i="228"/>
  <c r="S82" i="228"/>
  <c r="T82" i="228"/>
  <c r="U82" i="228"/>
  <c r="V82" i="228"/>
  <c r="W82" i="228"/>
  <c r="B83" i="228"/>
  <c r="C83" i="228"/>
  <c r="D83" i="228"/>
  <c r="E83" i="228"/>
  <c r="F83" i="228"/>
  <c r="G83" i="228"/>
  <c r="H83" i="228"/>
  <c r="I83" i="228"/>
  <c r="J83" i="228"/>
  <c r="K83" i="228"/>
  <c r="L83" i="228"/>
  <c r="M83" i="228"/>
  <c r="N83" i="228"/>
  <c r="O83" i="228"/>
  <c r="P83" i="228"/>
  <c r="Q83" i="228"/>
  <c r="R83" i="228"/>
  <c r="S83" i="228"/>
  <c r="T83" i="228"/>
  <c r="U83" i="228"/>
  <c r="V83" i="228"/>
  <c r="W83" i="228"/>
  <c r="B84" i="228"/>
  <c r="C84" i="228"/>
  <c r="D84" i="228"/>
  <c r="E84" i="228"/>
  <c r="F84" i="228"/>
  <c r="G84" i="228"/>
  <c r="H84" i="228"/>
  <c r="I84" i="228"/>
  <c r="J84" i="228"/>
  <c r="K84" i="228"/>
  <c r="L84" i="228"/>
  <c r="M84" i="228"/>
  <c r="N84" i="228"/>
  <c r="O84" i="228"/>
  <c r="P84" i="228"/>
  <c r="Q84" i="228"/>
  <c r="R84" i="228"/>
  <c r="S84" i="228"/>
  <c r="T84" i="228"/>
  <c r="U84" i="228"/>
  <c r="V84" i="228"/>
  <c r="W84" i="228"/>
  <c r="B85" i="228"/>
  <c r="C85" i="228"/>
  <c r="D85" i="228"/>
  <c r="E85" i="228"/>
  <c r="F85" i="228"/>
  <c r="G85" i="228"/>
  <c r="H85" i="228"/>
  <c r="I85" i="228"/>
  <c r="J85" i="228"/>
  <c r="K85" i="228"/>
  <c r="L85" i="228"/>
  <c r="M85" i="228"/>
  <c r="N85" i="228"/>
  <c r="O85" i="228"/>
  <c r="P85" i="228"/>
  <c r="Q85" i="228"/>
  <c r="R85" i="228"/>
  <c r="S85" i="228"/>
  <c r="T85" i="228"/>
  <c r="U85" i="228"/>
  <c r="V85" i="228"/>
  <c r="W85" i="228"/>
  <c r="B86" i="228"/>
  <c r="C86" i="228"/>
  <c r="D86" i="228"/>
  <c r="E86" i="228"/>
  <c r="F86" i="228"/>
  <c r="G86" i="228"/>
  <c r="H86" i="228"/>
  <c r="I86" i="228"/>
  <c r="J86" i="228"/>
  <c r="K86" i="228"/>
  <c r="L86" i="228"/>
  <c r="M86" i="228"/>
  <c r="N86" i="228"/>
  <c r="O86" i="228"/>
  <c r="P86" i="228"/>
  <c r="Q86" i="228"/>
  <c r="R86" i="228"/>
  <c r="S86" i="228"/>
  <c r="T86" i="228"/>
  <c r="U86" i="228"/>
  <c r="V86" i="228"/>
  <c r="W86" i="228"/>
  <c r="B87" i="228"/>
  <c r="C87" i="228"/>
  <c r="D87" i="228"/>
  <c r="E87" i="228"/>
  <c r="F87" i="228"/>
  <c r="G87" i="228"/>
  <c r="H87" i="228"/>
  <c r="I87" i="228"/>
  <c r="J87" i="228"/>
  <c r="K87" i="228"/>
  <c r="L87" i="228"/>
  <c r="M87" i="228"/>
  <c r="N87" i="228"/>
  <c r="O87" i="228"/>
  <c r="P87" i="228"/>
  <c r="Q87" i="228"/>
  <c r="R87" i="228"/>
  <c r="S87" i="228"/>
  <c r="T87" i="228"/>
  <c r="U87" i="228"/>
  <c r="V87" i="228"/>
  <c r="W87" i="228"/>
  <c r="B88" i="228"/>
  <c r="C88" i="228"/>
  <c r="D88" i="228"/>
  <c r="E88" i="228"/>
  <c r="F88" i="228"/>
  <c r="G88" i="228"/>
  <c r="H88" i="228"/>
  <c r="I88" i="228"/>
  <c r="J88" i="228"/>
  <c r="K88" i="228"/>
  <c r="L88" i="228"/>
  <c r="M88" i="228"/>
  <c r="N88" i="228"/>
  <c r="O88" i="228"/>
  <c r="P88" i="228"/>
  <c r="Q88" i="228"/>
  <c r="R88" i="228"/>
  <c r="S88" i="228"/>
  <c r="T88" i="228"/>
  <c r="U88" i="228"/>
  <c r="V88" i="228"/>
  <c r="W88" i="228"/>
  <c r="B89" i="228"/>
  <c r="C89" i="228"/>
  <c r="D89" i="228"/>
  <c r="E89" i="228"/>
  <c r="F89" i="228"/>
  <c r="G89" i="228"/>
  <c r="H89" i="228"/>
  <c r="I89" i="228"/>
  <c r="J89" i="228"/>
  <c r="K89" i="228"/>
  <c r="L89" i="228"/>
  <c r="M89" i="228"/>
  <c r="N89" i="228"/>
  <c r="O89" i="228"/>
  <c r="P89" i="228"/>
  <c r="Q89" i="228"/>
  <c r="R89" i="228"/>
  <c r="S89" i="228"/>
  <c r="T89" i="228"/>
  <c r="U89" i="228"/>
  <c r="V89" i="228"/>
  <c r="W89" i="228"/>
  <c r="B90" i="228"/>
  <c r="C90" i="228"/>
  <c r="D90" i="228"/>
  <c r="E90" i="228"/>
  <c r="F90" i="228"/>
  <c r="G90" i="228"/>
  <c r="H90" i="228"/>
  <c r="I90" i="228"/>
  <c r="J90" i="228"/>
  <c r="K90" i="228"/>
  <c r="L90" i="228"/>
  <c r="M90" i="228"/>
  <c r="N90" i="228"/>
  <c r="O90" i="228"/>
  <c r="P90" i="228"/>
  <c r="Q90" i="228"/>
  <c r="R90" i="228"/>
  <c r="S90" i="228"/>
  <c r="T90" i="228"/>
  <c r="U90" i="228"/>
  <c r="V90" i="228"/>
  <c r="W90" i="228"/>
  <c r="B91" i="228"/>
  <c r="C91" i="228"/>
  <c r="D91" i="228"/>
  <c r="E91" i="228"/>
  <c r="F91" i="228"/>
  <c r="G91" i="228"/>
  <c r="H91" i="228"/>
  <c r="I91" i="228"/>
  <c r="J91" i="228"/>
  <c r="K91" i="228"/>
  <c r="L91" i="228"/>
  <c r="M91" i="228"/>
  <c r="N91" i="228"/>
  <c r="O91" i="228"/>
  <c r="P91" i="228"/>
  <c r="Q91" i="228"/>
  <c r="R91" i="228"/>
  <c r="S91" i="228"/>
  <c r="T91" i="228"/>
  <c r="U91" i="228"/>
  <c r="V91" i="228"/>
  <c r="W91" i="228"/>
  <c r="B92" i="228"/>
  <c r="C92" i="228"/>
  <c r="D92" i="228"/>
  <c r="E92" i="228"/>
  <c r="F92" i="228"/>
  <c r="G92" i="228"/>
  <c r="H92" i="228"/>
  <c r="I92" i="228"/>
  <c r="J92" i="228"/>
  <c r="K92" i="228"/>
  <c r="L92" i="228"/>
  <c r="M92" i="228"/>
  <c r="N92" i="228"/>
  <c r="O92" i="228"/>
  <c r="P92" i="228"/>
  <c r="Q92" i="228"/>
  <c r="R92" i="228"/>
  <c r="S92" i="228"/>
  <c r="T92" i="228"/>
  <c r="U92" i="228"/>
  <c r="V92" i="228"/>
  <c r="W92" i="228"/>
  <c r="B93" i="228"/>
  <c r="C93" i="228"/>
  <c r="D93" i="228"/>
  <c r="E93" i="228"/>
  <c r="F93" i="228"/>
  <c r="G93" i="228"/>
  <c r="H93" i="228"/>
  <c r="I93" i="228"/>
  <c r="J93" i="228"/>
  <c r="K93" i="228"/>
  <c r="L93" i="228"/>
  <c r="M93" i="228"/>
  <c r="N93" i="228"/>
  <c r="O93" i="228"/>
  <c r="P93" i="228"/>
  <c r="Q93" i="228"/>
  <c r="R93" i="228"/>
  <c r="S93" i="228"/>
  <c r="T93" i="228"/>
  <c r="U93" i="228"/>
  <c r="V93" i="228"/>
  <c r="W93" i="228"/>
  <c r="B94" i="228"/>
  <c r="C94" i="228"/>
  <c r="D94" i="228"/>
  <c r="E94" i="228"/>
  <c r="F94" i="228"/>
  <c r="G94" i="228"/>
  <c r="H94" i="228"/>
  <c r="I94" i="228"/>
  <c r="J94" i="228"/>
  <c r="K94" i="228"/>
  <c r="L94" i="228"/>
  <c r="M94" i="228"/>
  <c r="N94" i="228"/>
  <c r="O94" i="228"/>
  <c r="P94" i="228"/>
  <c r="Q94" i="228"/>
  <c r="R94" i="228"/>
  <c r="S94" i="228"/>
  <c r="T94" i="228"/>
  <c r="U94" i="228"/>
  <c r="V94" i="228"/>
  <c r="W94" i="228"/>
  <c r="B95" i="228"/>
  <c r="C95" i="228"/>
  <c r="D95" i="228"/>
  <c r="E95" i="228"/>
  <c r="F95" i="228"/>
  <c r="G95" i="228"/>
  <c r="H95" i="228"/>
  <c r="I95" i="228"/>
  <c r="J95" i="228"/>
  <c r="K95" i="228"/>
  <c r="L95" i="228"/>
  <c r="M95" i="228"/>
  <c r="N95" i="228"/>
  <c r="O95" i="228"/>
  <c r="P95" i="228"/>
  <c r="Q95" i="228"/>
  <c r="R95" i="228"/>
  <c r="S95" i="228"/>
  <c r="T95" i="228"/>
  <c r="U95" i="228"/>
  <c r="V95" i="228"/>
  <c r="W95" i="228"/>
  <c r="B96" i="228"/>
  <c r="C96" i="228"/>
  <c r="D96" i="228"/>
  <c r="E96" i="228"/>
  <c r="F96" i="228"/>
  <c r="G96" i="228"/>
  <c r="H96" i="228"/>
  <c r="I96" i="228"/>
  <c r="J96" i="228"/>
  <c r="K96" i="228"/>
  <c r="L96" i="228"/>
  <c r="M96" i="228"/>
  <c r="N96" i="228"/>
  <c r="O96" i="228"/>
  <c r="P96" i="228"/>
  <c r="Q96" i="228"/>
  <c r="R96" i="228"/>
  <c r="S96" i="228"/>
  <c r="T96" i="228"/>
  <c r="U96" i="228"/>
  <c r="V96" i="228"/>
  <c r="W96" i="228"/>
  <c r="B97" i="228"/>
  <c r="C97" i="228"/>
  <c r="D97" i="228"/>
  <c r="E97" i="228"/>
  <c r="F97" i="228"/>
  <c r="G97" i="228"/>
  <c r="H97" i="228"/>
  <c r="I97" i="228"/>
  <c r="J97" i="228"/>
  <c r="K97" i="228"/>
  <c r="L97" i="228"/>
  <c r="M97" i="228"/>
  <c r="N97" i="228"/>
  <c r="O97" i="228"/>
  <c r="P97" i="228"/>
  <c r="Q97" i="228"/>
  <c r="R97" i="228"/>
  <c r="S97" i="228"/>
  <c r="T97" i="228"/>
  <c r="U97" i="228"/>
  <c r="V97" i="228"/>
  <c r="W97" i="228"/>
  <c r="B98" i="228"/>
  <c r="C98" i="228"/>
  <c r="D98" i="228"/>
  <c r="E98" i="228"/>
  <c r="F98" i="228"/>
  <c r="G98" i="228"/>
  <c r="H98" i="228"/>
  <c r="I98" i="228"/>
  <c r="J98" i="228"/>
  <c r="K98" i="228"/>
  <c r="L98" i="228"/>
  <c r="M98" i="228"/>
  <c r="N98" i="228"/>
  <c r="O98" i="228"/>
  <c r="P98" i="228"/>
  <c r="Q98" i="228"/>
  <c r="R98" i="228"/>
  <c r="S98" i="228"/>
  <c r="T98" i="228"/>
  <c r="U98" i="228"/>
  <c r="V98" i="228"/>
  <c r="W98" i="228"/>
  <c r="B99" i="228"/>
  <c r="C99" i="228"/>
  <c r="D99" i="228"/>
  <c r="E99" i="228"/>
  <c r="F99" i="228"/>
  <c r="G99" i="228"/>
  <c r="H99" i="228"/>
  <c r="I99" i="228"/>
  <c r="J99" i="228"/>
  <c r="K99" i="228"/>
  <c r="L99" i="228"/>
  <c r="M99" i="228"/>
  <c r="N99" i="228"/>
  <c r="O99" i="228"/>
  <c r="P99" i="228"/>
  <c r="Q99" i="228"/>
  <c r="R99" i="228"/>
  <c r="S99" i="228"/>
  <c r="T99" i="228"/>
  <c r="U99" i="228"/>
  <c r="V99" i="228"/>
  <c r="W99" i="228"/>
  <c r="B100" i="228"/>
  <c r="C100" i="228"/>
  <c r="D100" i="228"/>
  <c r="E100" i="228"/>
  <c r="F100" i="228"/>
  <c r="G100" i="228"/>
  <c r="H100" i="228"/>
  <c r="I100" i="228"/>
  <c r="J100" i="228"/>
  <c r="K100" i="228"/>
  <c r="L100" i="228"/>
  <c r="M100" i="228"/>
  <c r="N100" i="228"/>
  <c r="O100" i="228"/>
  <c r="P100" i="228"/>
  <c r="Q100" i="228"/>
  <c r="R100" i="228"/>
  <c r="S100" i="228"/>
  <c r="T100" i="228"/>
  <c r="U100" i="228"/>
  <c r="V100" i="228"/>
  <c r="W100" i="228"/>
  <c r="B101" i="228"/>
  <c r="C101" i="228"/>
  <c r="D101" i="228"/>
  <c r="E101" i="228"/>
  <c r="F101" i="228"/>
  <c r="G101" i="228"/>
  <c r="H101" i="228"/>
  <c r="I101" i="228"/>
  <c r="J101" i="228"/>
  <c r="K101" i="228"/>
  <c r="L101" i="228"/>
  <c r="M101" i="228"/>
  <c r="N101" i="228"/>
  <c r="O101" i="228"/>
  <c r="P101" i="228"/>
  <c r="Q101" i="228"/>
  <c r="R101" i="228"/>
  <c r="S101" i="228"/>
  <c r="T101" i="228"/>
  <c r="U101" i="228"/>
  <c r="V101" i="228"/>
  <c r="W101" i="228"/>
  <c r="B102" i="228"/>
  <c r="C102" i="228"/>
  <c r="D102" i="228"/>
  <c r="E102" i="228"/>
  <c r="F102" i="228"/>
  <c r="G102" i="228"/>
  <c r="H102" i="228"/>
  <c r="I102" i="228"/>
  <c r="J102" i="228"/>
  <c r="K102" i="228"/>
  <c r="L102" i="228"/>
  <c r="M102" i="228"/>
  <c r="N102" i="228"/>
  <c r="O102" i="228"/>
  <c r="P102" i="228"/>
  <c r="Q102" i="228"/>
  <c r="R102" i="228"/>
  <c r="S102" i="228"/>
  <c r="T102" i="228"/>
  <c r="U102" i="228"/>
  <c r="V102" i="228"/>
  <c r="W102" i="228"/>
  <c r="B103" i="228"/>
  <c r="C103" i="228"/>
  <c r="D103" i="228"/>
  <c r="E103" i="228"/>
  <c r="F103" i="228"/>
  <c r="G103" i="228"/>
  <c r="H103" i="228"/>
  <c r="I103" i="228"/>
  <c r="J103" i="228"/>
  <c r="K103" i="228"/>
  <c r="L103" i="228"/>
  <c r="M103" i="228"/>
  <c r="N103" i="228"/>
  <c r="O103" i="228"/>
  <c r="P103" i="228"/>
  <c r="Q103" i="228"/>
  <c r="R103" i="228"/>
  <c r="S103" i="228"/>
  <c r="T103" i="228"/>
  <c r="U103" i="228"/>
  <c r="V103" i="228"/>
  <c r="W103" i="228"/>
  <c r="B104" i="228"/>
  <c r="C104" i="228"/>
  <c r="D104" i="228"/>
  <c r="E104" i="228"/>
  <c r="F104" i="228"/>
  <c r="G104" i="228"/>
  <c r="H104" i="228"/>
  <c r="I104" i="228"/>
  <c r="J104" i="228"/>
  <c r="K104" i="228"/>
  <c r="L104" i="228"/>
  <c r="M104" i="228"/>
  <c r="N104" i="228"/>
  <c r="O104" i="228"/>
  <c r="P104" i="228"/>
  <c r="Q104" i="228"/>
  <c r="R104" i="228"/>
  <c r="S104" i="228"/>
  <c r="T104" i="228"/>
  <c r="U104" i="228"/>
  <c r="V104" i="228"/>
  <c r="W104" i="228"/>
  <c r="B105" i="228"/>
  <c r="C105" i="228"/>
  <c r="D105" i="228"/>
  <c r="E105" i="228"/>
  <c r="F105" i="228"/>
  <c r="G105" i="228"/>
  <c r="H105" i="228"/>
  <c r="I105" i="228"/>
  <c r="J105" i="228"/>
  <c r="K105" i="228"/>
  <c r="L105" i="228"/>
  <c r="M105" i="228"/>
  <c r="N105" i="228"/>
  <c r="O105" i="228"/>
  <c r="P105" i="228"/>
  <c r="Q105" i="228"/>
  <c r="R105" i="228"/>
  <c r="S105" i="228"/>
  <c r="T105" i="228"/>
  <c r="U105" i="228"/>
  <c r="V105" i="228"/>
  <c r="W105" i="228"/>
  <c r="B106" i="228"/>
  <c r="C106" i="228"/>
  <c r="D106" i="228"/>
  <c r="E106" i="228"/>
  <c r="F106" i="228"/>
  <c r="G106" i="228"/>
  <c r="H106" i="228"/>
  <c r="I106" i="228"/>
  <c r="J106" i="228"/>
  <c r="K106" i="228"/>
  <c r="L106" i="228"/>
  <c r="M106" i="228"/>
  <c r="N106" i="228"/>
  <c r="O106" i="228"/>
  <c r="P106" i="228"/>
  <c r="Q106" i="228"/>
  <c r="R106" i="228"/>
  <c r="S106" i="228"/>
  <c r="T106" i="228"/>
  <c r="U106" i="228"/>
  <c r="V106" i="228"/>
  <c r="W106" i="228"/>
  <c r="B107" i="228"/>
  <c r="C107" i="228"/>
  <c r="D107" i="228"/>
  <c r="E107" i="228"/>
  <c r="F107" i="228"/>
  <c r="G107" i="228"/>
  <c r="H107" i="228"/>
  <c r="I107" i="228"/>
  <c r="J107" i="228"/>
  <c r="K107" i="228"/>
  <c r="L107" i="228"/>
  <c r="M107" i="228"/>
  <c r="N107" i="228"/>
  <c r="O107" i="228"/>
  <c r="P107" i="228"/>
  <c r="Q107" i="228"/>
  <c r="R107" i="228"/>
  <c r="S107" i="228"/>
  <c r="T107" i="228"/>
  <c r="U107" i="228"/>
  <c r="V107" i="228"/>
  <c r="W107" i="228"/>
  <c r="B108" i="228"/>
  <c r="C108" i="228"/>
  <c r="D108" i="228"/>
  <c r="E108" i="228"/>
  <c r="F108" i="228"/>
  <c r="G108" i="228"/>
  <c r="H108" i="228"/>
  <c r="I108" i="228"/>
  <c r="J108" i="228"/>
  <c r="K108" i="228"/>
  <c r="L108" i="228"/>
  <c r="M108" i="228"/>
  <c r="N108" i="228"/>
  <c r="O108" i="228"/>
  <c r="P108" i="228"/>
  <c r="Q108" i="228"/>
  <c r="R108" i="228"/>
  <c r="S108" i="228"/>
  <c r="T108" i="228"/>
  <c r="U108" i="228"/>
  <c r="V108" i="228"/>
  <c r="W108" i="228"/>
  <c r="B109" i="228"/>
  <c r="C109" i="228"/>
  <c r="D109" i="228"/>
  <c r="E109" i="228"/>
  <c r="F109" i="228"/>
  <c r="G109" i="228"/>
  <c r="H109" i="228"/>
  <c r="I109" i="228"/>
  <c r="J109" i="228"/>
  <c r="K109" i="228"/>
  <c r="L109" i="228"/>
  <c r="M109" i="228"/>
  <c r="N109" i="228"/>
  <c r="O109" i="228"/>
  <c r="P109" i="228"/>
  <c r="Q109" i="228"/>
  <c r="R109" i="228"/>
  <c r="S109" i="228"/>
  <c r="T109" i="228"/>
  <c r="U109" i="228"/>
  <c r="V109" i="228"/>
  <c r="W109" i="228"/>
  <c r="B110" i="228"/>
  <c r="C110" i="228"/>
  <c r="D110" i="228"/>
  <c r="E110" i="228"/>
  <c r="F110" i="228"/>
  <c r="G110" i="228"/>
  <c r="H110" i="228"/>
  <c r="I110" i="228"/>
  <c r="J110" i="228"/>
  <c r="K110" i="228"/>
  <c r="L110" i="228"/>
  <c r="M110" i="228"/>
  <c r="N110" i="228"/>
  <c r="O110" i="228"/>
  <c r="P110" i="228"/>
  <c r="Q110" i="228"/>
  <c r="R110" i="228"/>
  <c r="S110" i="228"/>
  <c r="T110" i="228"/>
  <c r="U110" i="228"/>
  <c r="V110" i="228"/>
  <c r="W110" i="228"/>
  <c r="B111" i="228"/>
  <c r="C111" i="228"/>
  <c r="D111" i="228"/>
  <c r="E111" i="228"/>
  <c r="F111" i="228"/>
  <c r="G111" i="228"/>
  <c r="H111" i="228"/>
  <c r="I111" i="228"/>
  <c r="J111" i="228"/>
  <c r="K111" i="228"/>
  <c r="L111" i="228"/>
  <c r="M111" i="228"/>
  <c r="N111" i="228"/>
  <c r="O111" i="228"/>
  <c r="P111" i="228"/>
  <c r="Q111" i="228"/>
  <c r="R111" i="228"/>
  <c r="S111" i="228"/>
  <c r="T111" i="228"/>
  <c r="U111" i="228"/>
  <c r="V111" i="228"/>
  <c r="W111" i="228"/>
  <c r="B112" i="228"/>
  <c r="C112" i="228"/>
  <c r="D112" i="228"/>
  <c r="E112" i="228"/>
  <c r="F112" i="228"/>
  <c r="G112" i="228"/>
  <c r="H112" i="228"/>
  <c r="I112" i="228"/>
  <c r="J112" i="228"/>
  <c r="K112" i="228"/>
  <c r="L112" i="228"/>
  <c r="M112" i="228"/>
  <c r="N112" i="228"/>
  <c r="O112" i="228"/>
  <c r="P112" i="228"/>
  <c r="Q112" i="228"/>
  <c r="R112" i="228"/>
  <c r="S112" i="228"/>
  <c r="T112" i="228"/>
  <c r="U112" i="228"/>
  <c r="V112" i="228"/>
  <c r="W112" i="228"/>
  <c r="B113" i="228"/>
  <c r="C113" i="228"/>
  <c r="D113" i="228"/>
  <c r="E113" i="228"/>
  <c r="F113" i="228"/>
  <c r="G113" i="228"/>
  <c r="H113" i="228"/>
  <c r="I113" i="228"/>
  <c r="J113" i="228"/>
  <c r="K113" i="228"/>
  <c r="L113" i="228"/>
  <c r="M113" i="228"/>
  <c r="N113" i="228"/>
  <c r="O113" i="228"/>
  <c r="P113" i="228"/>
  <c r="Q113" i="228"/>
  <c r="R113" i="228"/>
  <c r="S113" i="228"/>
  <c r="T113" i="228"/>
  <c r="U113" i="228"/>
  <c r="V113" i="228"/>
  <c r="W113" i="228"/>
  <c r="B114" i="228"/>
  <c r="C114" i="228"/>
  <c r="D114" i="228"/>
  <c r="E114" i="228"/>
  <c r="F114" i="228"/>
  <c r="G114" i="228"/>
  <c r="H114" i="228"/>
  <c r="I114" i="228"/>
  <c r="J114" i="228"/>
  <c r="K114" i="228"/>
  <c r="L114" i="228"/>
  <c r="M114" i="228"/>
  <c r="N114" i="228"/>
  <c r="O114" i="228"/>
  <c r="P114" i="228"/>
  <c r="Q114" i="228"/>
  <c r="R114" i="228"/>
  <c r="S114" i="228"/>
  <c r="T114" i="228"/>
  <c r="U114" i="228"/>
  <c r="V114" i="228"/>
  <c r="W114" i="228"/>
  <c r="B115" i="228"/>
  <c r="C115" i="228"/>
  <c r="D115" i="228"/>
  <c r="E115" i="228"/>
  <c r="F115" i="228"/>
  <c r="G115" i="228"/>
  <c r="H115" i="228"/>
  <c r="I115" i="228"/>
  <c r="J115" i="228"/>
  <c r="K115" i="228"/>
  <c r="L115" i="228"/>
  <c r="M115" i="228"/>
  <c r="N115" i="228"/>
  <c r="O115" i="228"/>
  <c r="P115" i="228"/>
  <c r="Q115" i="228"/>
  <c r="R115" i="228"/>
  <c r="S115" i="228"/>
  <c r="T115" i="228"/>
  <c r="U115" i="228"/>
  <c r="V115" i="228"/>
  <c r="W115" i="228"/>
  <c r="B116" i="228"/>
  <c r="C116" i="228"/>
  <c r="D116" i="228"/>
  <c r="E116" i="228"/>
  <c r="F116" i="228"/>
  <c r="G116" i="228"/>
  <c r="H116" i="228"/>
  <c r="I116" i="228"/>
  <c r="J116" i="228"/>
  <c r="K116" i="228"/>
  <c r="L116" i="228"/>
  <c r="M116" i="228"/>
  <c r="N116" i="228"/>
  <c r="O116" i="228"/>
  <c r="P116" i="228"/>
  <c r="Q116" i="228"/>
  <c r="R116" i="228"/>
  <c r="S116" i="228"/>
  <c r="T116" i="228"/>
  <c r="U116" i="228"/>
  <c r="V116" i="228"/>
  <c r="W116" i="228"/>
  <c r="B117" i="228"/>
  <c r="C117" i="228"/>
  <c r="D117" i="228"/>
  <c r="E117" i="228"/>
  <c r="F117" i="228"/>
  <c r="G117" i="228"/>
  <c r="H117" i="228"/>
  <c r="I117" i="228"/>
  <c r="J117" i="228"/>
  <c r="K117" i="228"/>
  <c r="L117" i="228"/>
  <c r="M117" i="228"/>
  <c r="N117" i="228"/>
  <c r="O117" i="228"/>
  <c r="P117" i="228"/>
  <c r="Q117" i="228"/>
  <c r="R117" i="228"/>
  <c r="S117" i="228"/>
  <c r="T117" i="228"/>
  <c r="U117" i="228"/>
  <c r="V117" i="228"/>
  <c r="W117" i="228"/>
  <c r="B118" i="228"/>
  <c r="C118" i="228"/>
  <c r="D118" i="228"/>
  <c r="E118" i="228"/>
  <c r="F118" i="228"/>
  <c r="G118" i="228"/>
  <c r="H118" i="228"/>
  <c r="I118" i="228"/>
  <c r="J118" i="228"/>
  <c r="K118" i="228"/>
  <c r="L118" i="228"/>
  <c r="M118" i="228"/>
  <c r="N118" i="228"/>
  <c r="O118" i="228"/>
  <c r="P118" i="228"/>
  <c r="Q118" i="228"/>
  <c r="R118" i="228"/>
  <c r="S118" i="228"/>
  <c r="T118" i="228"/>
  <c r="U118" i="228"/>
  <c r="V118" i="228"/>
  <c r="W118" i="228"/>
  <c r="B119" i="228"/>
  <c r="C119" i="228"/>
  <c r="D119" i="228"/>
  <c r="E119" i="228"/>
  <c r="F119" i="228"/>
  <c r="G119" i="228"/>
  <c r="H119" i="228"/>
  <c r="I119" i="228"/>
  <c r="J119" i="228"/>
  <c r="K119" i="228"/>
  <c r="L119" i="228"/>
  <c r="M119" i="228"/>
  <c r="N119" i="228"/>
  <c r="O119" i="228"/>
  <c r="P119" i="228"/>
  <c r="Q119" i="228"/>
  <c r="R119" i="228"/>
  <c r="S119" i="228"/>
  <c r="T119" i="228"/>
  <c r="U119" i="228"/>
  <c r="V119" i="228"/>
  <c r="W119" i="228"/>
  <c r="B120" i="228"/>
  <c r="C120" i="228"/>
  <c r="D120" i="228"/>
  <c r="E120" i="228"/>
  <c r="F120" i="228"/>
  <c r="G120" i="228"/>
  <c r="H120" i="228"/>
  <c r="I120" i="228"/>
  <c r="J120" i="228"/>
  <c r="K120" i="228"/>
  <c r="L120" i="228"/>
  <c r="M120" i="228"/>
  <c r="N120" i="228"/>
  <c r="O120" i="228"/>
  <c r="P120" i="228"/>
  <c r="Q120" i="228"/>
  <c r="R120" i="228"/>
  <c r="S120" i="228"/>
  <c r="T120" i="228"/>
  <c r="U120" i="228"/>
  <c r="V120" i="228"/>
  <c r="W120" i="228"/>
  <c r="B121" i="228"/>
  <c r="C121" i="228"/>
  <c r="D121" i="228"/>
  <c r="E121" i="228"/>
  <c r="F121" i="228"/>
  <c r="G121" i="228"/>
  <c r="H121" i="228"/>
  <c r="I121" i="228"/>
  <c r="J121" i="228"/>
  <c r="K121" i="228"/>
  <c r="L121" i="228"/>
  <c r="M121" i="228"/>
  <c r="N121" i="228"/>
  <c r="O121" i="228"/>
  <c r="P121" i="228"/>
  <c r="Q121" i="228"/>
  <c r="R121" i="228"/>
  <c r="S121" i="228"/>
  <c r="T121" i="228"/>
  <c r="U121" i="228"/>
  <c r="V121" i="228"/>
  <c r="W121" i="228"/>
  <c r="B122" i="228"/>
  <c r="C122" i="228"/>
  <c r="D122" i="228"/>
  <c r="E122" i="228"/>
  <c r="F122" i="228"/>
  <c r="G122" i="228"/>
  <c r="H122" i="228"/>
  <c r="I122" i="228"/>
  <c r="J122" i="228"/>
  <c r="K122" i="228"/>
  <c r="L122" i="228"/>
  <c r="M122" i="228"/>
  <c r="N122" i="228"/>
  <c r="O122" i="228"/>
  <c r="P122" i="228"/>
  <c r="Q122" i="228"/>
  <c r="R122" i="228"/>
  <c r="S122" i="228"/>
  <c r="T122" i="228"/>
  <c r="U122" i="228"/>
  <c r="V122" i="228"/>
  <c r="W122" i="228"/>
  <c r="B123" i="228"/>
  <c r="C123" i="228"/>
  <c r="D123" i="228"/>
  <c r="E123" i="228"/>
  <c r="F123" i="228"/>
  <c r="G123" i="228"/>
  <c r="H123" i="228"/>
  <c r="I123" i="228"/>
  <c r="J123" i="228"/>
  <c r="K123" i="228"/>
  <c r="L123" i="228"/>
  <c r="M123" i="228"/>
  <c r="N123" i="228"/>
  <c r="O123" i="228"/>
  <c r="P123" i="228"/>
  <c r="Q123" i="228"/>
  <c r="R123" i="228"/>
  <c r="S123" i="228"/>
  <c r="T123" i="228"/>
  <c r="U123" i="228"/>
  <c r="V123" i="228"/>
  <c r="W123" i="228"/>
  <c r="B124" i="228"/>
  <c r="C124" i="228"/>
  <c r="D124" i="228"/>
  <c r="E124" i="228"/>
  <c r="F124" i="228"/>
  <c r="G124" i="228"/>
  <c r="H124" i="228"/>
  <c r="I124" i="228"/>
  <c r="J124" i="228"/>
  <c r="K124" i="228"/>
  <c r="L124" i="228"/>
  <c r="M124" i="228"/>
  <c r="N124" i="228"/>
  <c r="O124" i="228"/>
  <c r="P124" i="228"/>
  <c r="Q124" i="228"/>
  <c r="R124" i="228"/>
  <c r="S124" i="228"/>
  <c r="T124" i="228"/>
  <c r="U124" i="228"/>
  <c r="V124" i="228"/>
  <c r="W124" i="228"/>
  <c r="B125" i="228"/>
  <c r="C125" i="228"/>
  <c r="D125" i="228"/>
  <c r="E125" i="228"/>
  <c r="F125" i="228"/>
  <c r="G125" i="228"/>
  <c r="H125" i="228"/>
  <c r="I125" i="228"/>
  <c r="J125" i="228"/>
  <c r="K125" i="228"/>
  <c r="L125" i="228"/>
  <c r="M125" i="228"/>
  <c r="N125" i="228"/>
  <c r="O125" i="228"/>
  <c r="P125" i="228"/>
  <c r="Q125" i="228"/>
  <c r="R125" i="228"/>
  <c r="S125" i="228"/>
  <c r="T125" i="228"/>
  <c r="U125" i="228"/>
  <c r="V125" i="228"/>
  <c r="W125" i="228"/>
  <c r="B126" i="228"/>
  <c r="C126" i="228"/>
  <c r="D126" i="228"/>
  <c r="E126" i="228"/>
  <c r="F126" i="228"/>
  <c r="G126" i="228"/>
  <c r="H126" i="228"/>
  <c r="I126" i="228"/>
  <c r="J126" i="228"/>
  <c r="K126" i="228"/>
  <c r="L126" i="228"/>
  <c r="M126" i="228"/>
  <c r="N126" i="228"/>
  <c r="O126" i="228"/>
  <c r="P126" i="228"/>
  <c r="Q126" i="228"/>
  <c r="R126" i="228"/>
  <c r="S126" i="228"/>
  <c r="T126" i="228"/>
  <c r="U126" i="228"/>
  <c r="V126" i="228"/>
  <c r="W126" i="228"/>
  <c r="B127" i="228"/>
  <c r="C127" i="228"/>
  <c r="D127" i="228"/>
  <c r="E127" i="228"/>
  <c r="F127" i="228"/>
  <c r="G127" i="228"/>
  <c r="H127" i="228"/>
  <c r="I127" i="228"/>
  <c r="J127" i="228"/>
  <c r="K127" i="228"/>
  <c r="L127" i="228"/>
  <c r="M127" i="228"/>
  <c r="N127" i="228"/>
  <c r="O127" i="228"/>
  <c r="P127" i="228"/>
  <c r="Q127" i="228"/>
  <c r="R127" i="228"/>
  <c r="S127" i="228"/>
  <c r="T127" i="228"/>
  <c r="U127" i="228"/>
  <c r="V127" i="228"/>
  <c r="W127" i="228"/>
  <c r="B128" i="228"/>
  <c r="C128" i="228"/>
  <c r="D128" i="228"/>
  <c r="E128" i="228"/>
  <c r="F128" i="228"/>
  <c r="G128" i="228"/>
  <c r="H128" i="228"/>
  <c r="I128" i="228"/>
  <c r="J128" i="228"/>
  <c r="K128" i="228"/>
  <c r="L128" i="228"/>
  <c r="M128" i="228"/>
  <c r="N128" i="228"/>
  <c r="O128" i="228"/>
  <c r="P128" i="228"/>
  <c r="Q128" i="228"/>
  <c r="R128" i="228"/>
  <c r="S128" i="228"/>
  <c r="T128" i="228"/>
  <c r="U128" i="228"/>
  <c r="V128" i="228"/>
  <c r="W128" i="228"/>
  <c r="B129" i="228"/>
  <c r="C129" i="228"/>
  <c r="D129" i="228"/>
  <c r="E129" i="228"/>
  <c r="F129" i="228"/>
  <c r="G129" i="228"/>
  <c r="H129" i="228"/>
  <c r="I129" i="228"/>
  <c r="J129" i="228"/>
  <c r="K129" i="228"/>
  <c r="L129" i="228"/>
  <c r="M129" i="228"/>
  <c r="N129" i="228"/>
  <c r="O129" i="228"/>
  <c r="P129" i="228"/>
  <c r="Q129" i="228"/>
  <c r="R129" i="228"/>
  <c r="S129" i="228"/>
  <c r="T129" i="228"/>
  <c r="U129" i="228"/>
  <c r="V129" i="228"/>
  <c r="W129" i="228"/>
  <c r="B130" i="228"/>
  <c r="C130" i="228"/>
  <c r="D130" i="228"/>
  <c r="E130" i="228"/>
  <c r="F130" i="228"/>
  <c r="G130" i="228"/>
  <c r="H130" i="228"/>
  <c r="I130" i="228"/>
  <c r="J130" i="228"/>
  <c r="K130" i="228"/>
  <c r="L130" i="228"/>
  <c r="M130" i="228"/>
  <c r="N130" i="228"/>
  <c r="O130" i="228"/>
  <c r="P130" i="228"/>
  <c r="Q130" i="228"/>
  <c r="R130" i="228"/>
  <c r="S130" i="228"/>
  <c r="T130" i="228"/>
  <c r="U130" i="228"/>
  <c r="V130" i="228"/>
  <c r="W130" i="228"/>
  <c r="B131" i="228"/>
  <c r="C131" i="228"/>
  <c r="D131" i="228"/>
  <c r="E131" i="228"/>
  <c r="F131" i="228"/>
  <c r="G131" i="228"/>
  <c r="H131" i="228"/>
  <c r="I131" i="228"/>
  <c r="J131" i="228"/>
  <c r="K131" i="228"/>
  <c r="L131" i="228"/>
  <c r="M131" i="228"/>
  <c r="N131" i="228"/>
  <c r="O131" i="228"/>
  <c r="P131" i="228"/>
  <c r="Q131" i="228"/>
  <c r="R131" i="228"/>
  <c r="S131" i="228"/>
  <c r="T131" i="228"/>
  <c r="U131" i="228"/>
  <c r="V131" i="228"/>
  <c r="W131" i="228"/>
  <c r="B132" i="228"/>
  <c r="C132" i="228"/>
  <c r="D132" i="228"/>
  <c r="E132" i="228"/>
  <c r="F132" i="228"/>
  <c r="G132" i="228"/>
  <c r="H132" i="228"/>
  <c r="I132" i="228"/>
  <c r="J132" i="228"/>
  <c r="K132" i="228"/>
  <c r="L132" i="228"/>
  <c r="M132" i="228"/>
  <c r="N132" i="228"/>
  <c r="O132" i="228"/>
  <c r="P132" i="228"/>
  <c r="Q132" i="228"/>
  <c r="R132" i="228"/>
  <c r="S132" i="228"/>
  <c r="T132" i="228"/>
  <c r="U132" i="228"/>
  <c r="V132" i="228"/>
  <c r="W132" i="228"/>
  <c r="B133" i="228"/>
  <c r="C133" i="228"/>
  <c r="D133" i="228"/>
  <c r="E133" i="228"/>
  <c r="F133" i="228"/>
  <c r="G133" i="228"/>
  <c r="H133" i="228"/>
  <c r="I133" i="228"/>
  <c r="J133" i="228"/>
  <c r="K133" i="228"/>
  <c r="L133" i="228"/>
  <c r="M133" i="228"/>
  <c r="N133" i="228"/>
  <c r="O133" i="228"/>
  <c r="P133" i="228"/>
  <c r="Q133" i="228"/>
  <c r="R133" i="228"/>
  <c r="S133" i="228"/>
  <c r="T133" i="228"/>
  <c r="U133" i="228"/>
  <c r="V133" i="228"/>
  <c r="W133" i="228"/>
  <c r="B134" i="228"/>
  <c r="C134" i="228"/>
  <c r="D134" i="228"/>
  <c r="E134" i="228"/>
  <c r="F134" i="228"/>
  <c r="G134" i="228"/>
  <c r="H134" i="228"/>
  <c r="I134" i="228"/>
  <c r="J134" i="228"/>
  <c r="K134" i="228"/>
  <c r="L134" i="228"/>
  <c r="M134" i="228"/>
  <c r="N134" i="228"/>
  <c r="O134" i="228"/>
  <c r="P134" i="228"/>
  <c r="Q134" i="228"/>
  <c r="R134" i="228"/>
  <c r="S134" i="228"/>
  <c r="T134" i="228"/>
  <c r="U134" i="228"/>
  <c r="V134" i="228"/>
  <c r="W134" i="228"/>
  <c r="B135" i="228"/>
  <c r="C135" i="228"/>
  <c r="D135" i="228"/>
  <c r="E135" i="228"/>
  <c r="F135" i="228"/>
  <c r="G135" i="228"/>
  <c r="H135" i="228"/>
  <c r="I135" i="228"/>
  <c r="J135" i="228"/>
  <c r="K135" i="228"/>
  <c r="L135" i="228"/>
  <c r="M135" i="228"/>
  <c r="N135" i="228"/>
  <c r="O135" i="228"/>
  <c r="P135" i="228"/>
  <c r="Q135" i="228"/>
  <c r="R135" i="228"/>
  <c r="S135" i="228"/>
  <c r="T135" i="228"/>
  <c r="U135" i="228"/>
  <c r="V135" i="228"/>
  <c r="W135" i="228"/>
  <c r="B136" i="228"/>
  <c r="C136" i="228"/>
  <c r="D136" i="228"/>
  <c r="E136" i="228"/>
  <c r="F136" i="228"/>
  <c r="G136" i="228"/>
  <c r="H136" i="228"/>
  <c r="I136" i="228"/>
  <c r="J136" i="228"/>
  <c r="K136" i="228"/>
  <c r="L136" i="228"/>
  <c r="M136" i="228"/>
  <c r="N136" i="228"/>
  <c r="O136" i="228"/>
  <c r="P136" i="228"/>
  <c r="Q136" i="228"/>
  <c r="R136" i="228"/>
  <c r="S136" i="228"/>
  <c r="T136" i="228"/>
  <c r="U136" i="228"/>
  <c r="V136" i="228"/>
  <c r="W136" i="228"/>
  <c r="B137" i="228"/>
  <c r="C137" i="228"/>
  <c r="D137" i="228"/>
  <c r="E137" i="228"/>
  <c r="F137" i="228"/>
  <c r="G137" i="228"/>
  <c r="H137" i="228"/>
  <c r="I137" i="228"/>
  <c r="J137" i="228"/>
  <c r="K137" i="228"/>
  <c r="L137" i="228"/>
  <c r="M137" i="228"/>
  <c r="N137" i="228"/>
  <c r="O137" i="228"/>
  <c r="P137" i="228"/>
  <c r="Q137" i="228"/>
  <c r="R137" i="228"/>
  <c r="S137" i="228"/>
  <c r="T137" i="228"/>
  <c r="U137" i="228"/>
  <c r="V137" i="228"/>
  <c r="W137" i="228"/>
  <c r="B138" i="228"/>
  <c r="C138" i="228"/>
  <c r="D138" i="228"/>
  <c r="E138" i="228"/>
  <c r="F138" i="228"/>
  <c r="G138" i="228"/>
  <c r="H138" i="228"/>
  <c r="I138" i="228"/>
  <c r="J138" i="228"/>
  <c r="K138" i="228"/>
  <c r="L138" i="228"/>
  <c r="M138" i="228"/>
  <c r="N138" i="228"/>
  <c r="O138" i="228"/>
  <c r="P138" i="228"/>
  <c r="Q138" i="228"/>
  <c r="R138" i="228"/>
  <c r="S138" i="228"/>
  <c r="T138" i="228"/>
  <c r="U138" i="228"/>
  <c r="V138" i="228"/>
  <c r="W138" i="228"/>
  <c r="B139" i="228"/>
  <c r="C139" i="228"/>
  <c r="D139" i="228"/>
  <c r="E139" i="228"/>
  <c r="F139" i="228"/>
  <c r="G139" i="228"/>
  <c r="H139" i="228"/>
  <c r="I139" i="228"/>
  <c r="J139" i="228"/>
  <c r="K139" i="228"/>
  <c r="L139" i="228"/>
  <c r="M139" i="228"/>
  <c r="N139" i="228"/>
  <c r="O139" i="228"/>
  <c r="P139" i="228"/>
  <c r="Q139" i="228"/>
  <c r="R139" i="228"/>
  <c r="S139" i="228"/>
  <c r="T139" i="228"/>
  <c r="U139" i="228"/>
  <c r="V139" i="228"/>
  <c r="W139" i="228"/>
  <c r="W7" i="228"/>
  <c r="V7" i="228"/>
  <c r="U7" i="228"/>
  <c r="T7" i="228"/>
  <c r="S7" i="228"/>
  <c r="R7" i="228"/>
  <c r="Q7" i="228"/>
  <c r="P7" i="228"/>
  <c r="D6" i="228"/>
  <c r="E6" i="228"/>
  <c r="F6" i="228"/>
  <c r="G6" i="228"/>
  <c r="H6" i="228"/>
  <c r="I6" i="228"/>
  <c r="J6" i="228"/>
  <c r="K6" i="228"/>
  <c r="L6" i="228"/>
  <c r="M6" i="228"/>
  <c r="N6" i="228"/>
  <c r="O6" i="228"/>
  <c r="P6" i="228"/>
  <c r="Q6" i="228"/>
  <c r="R6" i="228"/>
  <c r="S6" i="228"/>
  <c r="T6" i="228"/>
  <c r="U6" i="228"/>
  <c r="V6" i="228"/>
  <c r="W6" i="228"/>
  <c r="C6" i="228"/>
  <c r="B6" i="228"/>
  <c r="B7" i="228"/>
  <c r="C15" i="14"/>
  <c r="C112" i="14"/>
  <c r="F5" i="239" l="1"/>
  <c r="G5" i="239" s="1"/>
  <c r="J5" i="240"/>
  <c r="L5" i="240"/>
  <c r="D5" i="240"/>
  <c r="E5" i="240" s="1"/>
  <c r="N5" i="240"/>
  <c r="H5" i="240"/>
  <c r="I5" i="240" s="1"/>
  <c r="F5" i="240"/>
  <c r="G5" i="240" s="1"/>
  <c r="M13" i="80" l="1"/>
  <c r="M12" i="80" s="1"/>
  <c r="I13" i="80" l="1"/>
  <c r="L13" i="80"/>
  <c r="L12" i="80" s="1"/>
  <c r="K13" i="80"/>
  <c r="K12" i="80" s="1"/>
  <c r="J13" i="80"/>
  <c r="J12" i="80" s="1"/>
  <c r="L8" i="80"/>
  <c r="K8" i="80"/>
  <c r="J8" i="80"/>
  <c r="I8" i="80"/>
  <c r="L6" i="80"/>
  <c r="K6" i="80"/>
  <c r="J6" i="80"/>
  <c r="I6" i="80"/>
  <c r="L4" i="80"/>
  <c r="K4" i="80"/>
  <c r="J4" i="80"/>
  <c r="I4" i="80"/>
  <c r="I11" i="80" l="1"/>
  <c r="I10" i="80" s="1"/>
  <c r="I12" i="80"/>
  <c r="K11" i="80"/>
  <c r="K10" i="80" s="1"/>
  <c r="J11" i="80"/>
  <c r="J10" i="80" s="1"/>
  <c r="L11" i="80"/>
  <c r="L10" i="80" s="1"/>
  <c r="CZ6" i="233"/>
  <c r="DA6" i="233"/>
  <c r="DB6" i="233"/>
  <c r="DC6" i="233"/>
  <c r="CZ7" i="233"/>
  <c r="DA7" i="233"/>
  <c r="DB7" i="233"/>
  <c r="DC7" i="233"/>
  <c r="CZ8" i="233"/>
  <c r="DA8" i="233"/>
  <c r="DB8" i="233"/>
  <c r="DC8" i="233"/>
  <c r="CZ9" i="233"/>
  <c r="DA9" i="233"/>
  <c r="DB9" i="233"/>
  <c r="DC9" i="233"/>
  <c r="CZ10" i="233"/>
  <c r="DA10" i="233"/>
  <c r="DB10" i="233"/>
  <c r="DC10" i="233"/>
  <c r="CZ11" i="233"/>
  <c r="DA11" i="233"/>
  <c r="DB11" i="233"/>
  <c r="DC11" i="233"/>
  <c r="CZ12" i="233"/>
  <c r="DA12" i="233"/>
  <c r="DB12" i="233"/>
  <c r="DC12" i="233"/>
  <c r="CZ13" i="233"/>
  <c r="DA13" i="233"/>
  <c r="DB13" i="233"/>
  <c r="DC13" i="233"/>
  <c r="CZ14" i="233"/>
  <c r="DA14" i="233"/>
  <c r="DB14" i="233"/>
  <c r="DC14" i="233"/>
  <c r="CZ15" i="233"/>
  <c r="DA15" i="233"/>
  <c r="DB15" i="233"/>
  <c r="DC15" i="233"/>
  <c r="CZ16" i="233"/>
  <c r="DA16" i="233"/>
  <c r="DB16" i="233"/>
  <c r="DC16" i="233"/>
  <c r="CZ17" i="233"/>
  <c r="DA17" i="233"/>
  <c r="DB17" i="233"/>
  <c r="DC17" i="233"/>
  <c r="CZ18" i="233"/>
  <c r="DA18" i="233"/>
  <c r="DB18" i="233"/>
  <c r="DC18" i="233"/>
  <c r="CZ19" i="233"/>
  <c r="DA19" i="233"/>
  <c r="DB19" i="233"/>
  <c r="DC19" i="233"/>
  <c r="CZ20" i="233"/>
  <c r="DA20" i="233"/>
  <c r="DB20" i="233"/>
  <c r="DC20" i="233"/>
  <c r="CZ21" i="233"/>
  <c r="DA21" i="233"/>
  <c r="DB21" i="233"/>
  <c r="DC21" i="233"/>
  <c r="CZ22" i="233"/>
  <c r="DA22" i="233"/>
  <c r="DB22" i="233"/>
  <c r="DC22" i="233"/>
  <c r="CZ23" i="233"/>
  <c r="DA23" i="233"/>
  <c r="DB23" i="233"/>
  <c r="DC23" i="233"/>
  <c r="CZ24" i="233"/>
  <c r="DA24" i="233"/>
  <c r="DB24" i="233"/>
  <c r="DC24" i="233"/>
  <c r="CZ25" i="233"/>
  <c r="DA25" i="233"/>
  <c r="DB25" i="233"/>
  <c r="DC25" i="233"/>
  <c r="CZ26" i="233"/>
  <c r="DA26" i="233"/>
  <c r="DB26" i="233"/>
  <c r="DC26" i="233"/>
  <c r="CZ27" i="233"/>
  <c r="DA27" i="233"/>
  <c r="DB27" i="233"/>
  <c r="DC27" i="233"/>
  <c r="CZ28" i="233"/>
  <c r="DA28" i="233"/>
  <c r="DB28" i="233"/>
  <c r="DC28" i="233"/>
  <c r="CZ29" i="233"/>
  <c r="DA29" i="233"/>
  <c r="DB29" i="233"/>
  <c r="DC29" i="233"/>
  <c r="CZ30" i="233"/>
  <c r="DA30" i="233"/>
  <c r="DB30" i="233"/>
  <c r="DC30" i="233"/>
  <c r="CZ31" i="233"/>
  <c r="DA31" i="233"/>
  <c r="DB31" i="233"/>
  <c r="DC31" i="233"/>
  <c r="CZ32" i="233"/>
  <c r="DA32" i="233"/>
  <c r="DB32" i="233"/>
  <c r="DC32" i="233"/>
  <c r="CZ33" i="233"/>
  <c r="DA33" i="233"/>
  <c r="DB33" i="233"/>
  <c r="DC33" i="233"/>
  <c r="CZ34" i="233"/>
  <c r="DA34" i="233"/>
  <c r="DB34" i="233"/>
  <c r="DC34" i="233"/>
  <c r="CZ35" i="233"/>
  <c r="DA35" i="233"/>
  <c r="DB35" i="233"/>
  <c r="DC35" i="233"/>
  <c r="CZ36" i="233"/>
  <c r="DA36" i="233"/>
  <c r="DB36" i="233"/>
  <c r="DC36" i="233"/>
  <c r="CZ37" i="233"/>
  <c r="DA37" i="233"/>
  <c r="DB37" i="233"/>
  <c r="DC37" i="233"/>
  <c r="CZ38" i="233"/>
  <c r="DA38" i="233"/>
  <c r="DB38" i="233"/>
  <c r="DC38" i="233"/>
  <c r="CZ39" i="233"/>
  <c r="DA39" i="233"/>
  <c r="DB39" i="233"/>
  <c r="DC39" i="233"/>
  <c r="CZ40" i="233"/>
  <c r="DA40" i="233"/>
  <c r="DB40" i="233"/>
  <c r="DC40" i="233"/>
  <c r="CZ41" i="233"/>
  <c r="DA41" i="233"/>
  <c r="DB41" i="233"/>
  <c r="DC41" i="233"/>
  <c r="CZ42" i="233"/>
  <c r="DA42" i="233"/>
  <c r="DB42" i="233"/>
  <c r="DC42" i="233"/>
  <c r="CZ43" i="233"/>
  <c r="DA43" i="233"/>
  <c r="DB43" i="233"/>
  <c r="DC43" i="233"/>
  <c r="CZ44" i="233"/>
  <c r="DA44" i="233"/>
  <c r="DB44" i="233"/>
  <c r="DC44" i="233"/>
  <c r="CZ45" i="233"/>
  <c r="DA45" i="233"/>
  <c r="DB45" i="233"/>
  <c r="DC45" i="233"/>
  <c r="CZ46" i="233"/>
  <c r="DA46" i="233"/>
  <c r="DB46" i="233"/>
  <c r="DC46" i="233"/>
  <c r="CZ47" i="233"/>
  <c r="DA47" i="233"/>
  <c r="DB47" i="233"/>
  <c r="DC47" i="233"/>
  <c r="CZ48" i="233"/>
  <c r="DA48" i="233"/>
  <c r="DB48" i="233"/>
  <c r="DC48" i="233"/>
  <c r="CZ49" i="233"/>
  <c r="DA49" i="233"/>
  <c r="DB49" i="233"/>
  <c r="DC49" i="233"/>
  <c r="CZ50" i="233"/>
  <c r="DA50" i="233"/>
  <c r="DB50" i="233"/>
  <c r="DC50" i="233"/>
  <c r="CZ51" i="233"/>
  <c r="DA51" i="233"/>
  <c r="DB51" i="233"/>
  <c r="DC51" i="233"/>
  <c r="CZ52" i="233"/>
  <c r="DA52" i="233"/>
  <c r="DB52" i="233"/>
  <c r="DC52" i="233"/>
  <c r="CZ53" i="233"/>
  <c r="DA53" i="233"/>
  <c r="DB53" i="233"/>
  <c r="DC53" i="233"/>
  <c r="CZ54" i="233"/>
  <c r="DA54" i="233"/>
  <c r="DB54" i="233"/>
  <c r="DC54" i="233"/>
  <c r="CZ55" i="233"/>
  <c r="DA55" i="233"/>
  <c r="DB55" i="233"/>
  <c r="DC55" i="233"/>
  <c r="CZ56" i="233"/>
  <c r="DA56" i="233"/>
  <c r="DB56" i="233"/>
  <c r="DC56" i="233"/>
  <c r="CZ57" i="233"/>
  <c r="DA57" i="233"/>
  <c r="DB57" i="233"/>
  <c r="DC57" i="233"/>
  <c r="CZ58" i="233"/>
  <c r="DA58" i="233"/>
  <c r="DB58" i="233"/>
  <c r="DC58" i="233"/>
  <c r="CZ59" i="233"/>
  <c r="DA59" i="233"/>
  <c r="DB59" i="233"/>
  <c r="DC59" i="233"/>
  <c r="CZ60" i="233"/>
  <c r="DA60" i="233"/>
  <c r="DB60" i="233"/>
  <c r="DC60" i="233"/>
  <c r="CZ61" i="233"/>
  <c r="DA61" i="233"/>
  <c r="DB61" i="233"/>
  <c r="DC61" i="233"/>
  <c r="CZ62" i="233"/>
  <c r="DA62" i="233"/>
  <c r="DB62" i="233"/>
  <c r="DC62" i="233"/>
  <c r="CZ63" i="233"/>
  <c r="DA63" i="233"/>
  <c r="DB63" i="233"/>
  <c r="DC63" i="233"/>
  <c r="CZ64" i="233"/>
  <c r="DA64" i="233"/>
  <c r="DB64" i="233"/>
  <c r="DC64" i="233"/>
  <c r="CZ65" i="233"/>
  <c r="DA65" i="233"/>
  <c r="DB65" i="233"/>
  <c r="DC65" i="233"/>
  <c r="CZ66" i="233"/>
  <c r="DA66" i="233"/>
  <c r="DB66" i="233"/>
  <c r="DC66" i="233"/>
  <c r="CZ67" i="233"/>
  <c r="DA67" i="233"/>
  <c r="DB67" i="233"/>
  <c r="DC67" i="233"/>
  <c r="CZ68" i="233"/>
  <c r="DA68" i="233"/>
  <c r="DB68" i="233"/>
  <c r="DC68" i="233"/>
  <c r="CZ69" i="233"/>
  <c r="DA69" i="233"/>
  <c r="DB69" i="233"/>
  <c r="DC69" i="233"/>
  <c r="CZ70" i="233"/>
  <c r="DA70" i="233"/>
  <c r="DB70" i="233"/>
  <c r="DC70" i="233"/>
  <c r="CZ71" i="233"/>
  <c r="DA71" i="233"/>
  <c r="DB71" i="233"/>
  <c r="DC71" i="233"/>
  <c r="CZ72" i="233"/>
  <c r="DA72" i="233"/>
  <c r="DB72" i="233"/>
  <c r="DC72" i="233"/>
  <c r="CZ73" i="233"/>
  <c r="DA73" i="233"/>
  <c r="DB73" i="233"/>
  <c r="DC73" i="233"/>
  <c r="CZ74" i="233"/>
  <c r="DA74" i="233"/>
  <c r="DB74" i="233"/>
  <c r="DC74" i="233"/>
  <c r="CZ75" i="233"/>
  <c r="DA75" i="233"/>
  <c r="DB75" i="233"/>
  <c r="DC75" i="233"/>
  <c r="CZ76" i="233"/>
  <c r="DA76" i="233"/>
  <c r="DB76" i="233"/>
  <c r="DC76" i="233"/>
  <c r="CZ77" i="233"/>
  <c r="DA77" i="233"/>
  <c r="DB77" i="233"/>
  <c r="DC77" i="233"/>
  <c r="CZ78" i="233"/>
  <c r="DA78" i="233"/>
  <c r="DB78" i="233"/>
  <c r="DC78" i="233"/>
  <c r="CZ79" i="233"/>
  <c r="DA79" i="233"/>
  <c r="DB79" i="233"/>
  <c r="DC79" i="233"/>
  <c r="CZ80" i="233"/>
  <c r="DA80" i="233"/>
  <c r="DB80" i="233"/>
  <c r="DC80" i="233"/>
  <c r="CZ81" i="233"/>
  <c r="DA81" i="233"/>
  <c r="DB81" i="233"/>
  <c r="DC81" i="233"/>
  <c r="CZ82" i="233"/>
  <c r="DA82" i="233"/>
  <c r="DB82" i="233"/>
  <c r="DC82" i="233"/>
  <c r="CZ83" i="233"/>
  <c r="DA83" i="233"/>
  <c r="DB83" i="233"/>
  <c r="DC83" i="233"/>
  <c r="CZ84" i="233"/>
  <c r="DA84" i="233"/>
  <c r="DB84" i="233"/>
  <c r="DC84" i="233"/>
  <c r="CZ85" i="233"/>
  <c r="DA85" i="233"/>
  <c r="DB85" i="233"/>
  <c r="DC85" i="233"/>
  <c r="CZ86" i="233"/>
  <c r="DA86" i="233"/>
  <c r="DB86" i="233"/>
  <c r="DC86" i="233"/>
  <c r="CZ87" i="233"/>
  <c r="DA87" i="233"/>
  <c r="DB87" i="233"/>
  <c r="DC87" i="233"/>
  <c r="CZ88" i="233"/>
  <c r="DA88" i="233"/>
  <c r="DB88" i="233"/>
  <c r="DC88" i="233"/>
  <c r="CZ89" i="233"/>
  <c r="DA89" i="233"/>
  <c r="DB89" i="233"/>
  <c r="DC89" i="233"/>
  <c r="CZ90" i="233"/>
  <c r="DA90" i="233"/>
  <c r="DB90" i="233"/>
  <c r="DC90" i="233"/>
  <c r="CZ91" i="233"/>
  <c r="DA91" i="233"/>
  <c r="DB91" i="233"/>
  <c r="DC91" i="233"/>
  <c r="CZ92" i="233"/>
  <c r="DA92" i="233"/>
  <c r="DB92" i="233"/>
  <c r="DC92" i="233"/>
  <c r="CZ93" i="233"/>
  <c r="DA93" i="233"/>
  <c r="DB93" i="233"/>
  <c r="DC93" i="233"/>
  <c r="CZ94" i="233"/>
  <c r="DA94" i="233"/>
  <c r="DB94" i="233"/>
  <c r="DC94" i="233"/>
  <c r="CZ95" i="233"/>
  <c r="DA95" i="233"/>
  <c r="DB95" i="233"/>
  <c r="DC95" i="233"/>
  <c r="CZ96" i="233"/>
  <c r="DA96" i="233"/>
  <c r="DB96" i="233"/>
  <c r="DC96" i="233"/>
  <c r="CZ97" i="233"/>
  <c r="DA97" i="233"/>
  <c r="DB97" i="233"/>
  <c r="DC97" i="233"/>
  <c r="CZ98" i="233"/>
  <c r="DA98" i="233"/>
  <c r="DB98" i="233"/>
  <c r="DC98" i="233"/>
  <c r="CZ99" i="233"/>
  <c r="DA99" i="233"/>
  <c r="DB99" i="233"/>
  <c r="DC99" i="233"/>
  <c r="CZ100" i="233"/>
  <c r="DA100" i="233"/>
  <c r="DB100" i="233"/>
  <c r="DC100" i="233"/>
  <c r="CZ101" i="233"/>
  <c r="DA101" i="233"/>
  <c r="DB101" i="233"/>
  <c r="DC101" i="233"/>
  <c r="CZ102" i="233"/>
  <c r="DA102" i="233"/>
  <c r="DB102" i="233"/>
  <c r="DC102" i="233"/>
  <c r="CZ103" i="233"/>
  <c r="DA103" i="233"/>
  <c r="DB103" i="233"/>
  <c r="DC103" i="233"/>
  <c r="CZ104" i="233"/>
  <c r="DA104" i="233"/>
  <c r="DB104" i="233"/>
  <c r="DC104" i="233"/>
  <c r="CZ105" i="233"/>
  <c r="DA105" i="233"/>
  <c r="DB105" i="233"/>
  <c r="DC105" i="233"/>
  <c r="CZ106" i="233"/>
  <c r="DA106" i="233"/>
  <c r="DB106" i="233"/>
  <c r="DC106" i="233"/>
  <c r="CZ107" i="233"/>
  <c r="DA107" i="233"/>
  <c r="DB107" i="233"/>
  <c r="DC107" i="233"/>
  <c r="CZ108" i="233"/>
  <c r="DA108" i="233"/>
  <c r="DB108" i="233"/>
  <c r="DC108" i="233"/>
  <c r="CZ109" i="233"/>
  <c r="DA109" i="233"/>
  <c r="DB109" i="233"/>
  <c r="DC109" i="233"/>
  <c r="CZ110" i="233"/>
  <c r="DA110" i="233"/>
  <c r="DB110" i="233"/>
  <c r="DC110" i="233"/>
  <c r="CZ111" i="233"/>
  <c r="DA111" i="233"/>
  <c r="DB111" i="233"/>
  <c r="DC111" i="233"/>
  <c r="CZ112" i="233"/>
  <c r="DA112" i="233"/>
  <c r="DB112" i="233"/>
  <c r="DC112" i="233"/>
  <c r="CZ113" i="233"/>
  <c r="DA113" i="233"/>
  <c r="DB113" i="233"/>
  <c r="DC113" i="233"/>
  <c r="CZ114" i="233"/>
  <c r="DA114" i="233"/>
  <c r="DB114" i="233"/>
  <c r="DC114" i="233"/>
  <c r="CZ115" i="233"/>
  <c r="DA115" i="233"/>
  <c r="DB115" i="233"/>
  <c r="DC115" i="233"/>
  <c r="CZ116" i="233"/>
  <c r="DA116" i="233"/>
  <c r="DB116" i="233"/>
  <c r="DC116" i="233"/>
  <c r="CZ117" i="233"/>
  <c r="DA117" i="233"/>
  <c r="DB117" i="233"/>
  <c r="DC117" i="233"/>
  <c r="CZ118" i="233"/>
  <c r="DA118" i="233"/>
  <c r="DB118" i="233"/>
  <c r="DC118" i="233"/>
  <c r="CZ119" i="233"/>
  <c r="DA119" i="233"/>
  <c r="DB119" i="233"/>
  <c r="DC119" i="233"/>
  <c r="CZ120" i="233"/>
  <c r="DA120" i="233"/>
  <c r="DB120" i="233"/>
  <c r="DC120" i="233"/>
  <c r="CZ121" i="233"/>
  <c r="DA121" i="233"/>
  <c r="DB121" i="233"/>
  <c r="DC121" i="233"/>
  <c r="CZ122" i="233"/>
  <c r="DA122" i="233"/>
  <c r="DB122" i="233"/>
  <c r="DC122" i="233"/>
  <c r="CZ123" i="233"/>
  <c r="DA123" i="233"/>
  <c r="DB123" i="233"/>
  <c r="DC123" i="233"/>
  <c r="CZ124" i="233"/>
  <c r="DA124" i="233"/>
  <c r="DB124" i="233"/>
  <c r="DC124" i="233"/>
  <c r="CZ125" i="233"/>
  <c r="DA125" i="233"/>
  <c r="DB125" i="233"/>
  <c r="DC125" i="233"/>
  <c r="CZ126" i="233"/>
  <c r="DA126" i="233"/>
  <c r="DB126" i="233"/>
  <c r="DC126" i="233"/>
  <c r="CZ127" i="233"/>
  <c r="DA127" i="233"/>
  <c r="DB127" i="233"/>
  <c r="DC127" i="233"/>
  <c r="CZ128" i="233"/>
  <c r="DA128" i="233"/>
  <c r="DB128" i="233"/>
  <c r="DC128" i="233"/>
  <c r="CZ129" i="233"/>
  <c r="DA129" i="233"/>
  <c r="DB129" i="233"/>
  <c r="DC129" i="233"/>
  <c r="DC5" i="233"/>
  <c r="DB5" i="233"/>
  <c r="DA5" i="233"/>
  <c r="CZ5" i="233"/>
  <c r="S3" i="202" l="1"/>
  <c r="S4" i="202"/>
  <c r="S5" i="202"/>
  <c r="S6" i="202"/>
  <c r="S7" i="202"/>
  <c r="S8" i="202"/>
  <c r="S9" i="202"/>
  <c r="S10" i="202"/>
  <c r="S11" i="202"/>
  <c r="S12" i="202"/>
  <c r="S13" i="202"/>
  <c r="S14" i="202"/>
  <c r="S15" i="202"/>
  <c r="S16" i="202"/>
  <c r="S17" i="202"/>
  <c r="S18" i="202"/>
  <c r="S19" i="202"/>
  <c r="S20" i="202"/>
  <c r="S21" i="202"/>
  <c r="S22" i="202"/>
  <c r="S23" i="202"/>
  <c r="S24" i="202"/>
  <c r="S25" i="202"/>
  <c r="S26" i="202"/>
  <c r="S27" i="202"/>
  <c r="S28" i="202"/>
  <c r="S29" i="202"/>
  <c r="S30" i="202"/>
  <c r="S31" i="202"/>
  <c r="S32" i="202"/>
  <c r="S33" i="202"/>
  <c r="S34" i="202"/>
  <c r="S35" i="202"/>
  <c r="S36" i="202"/>
  <c r="S37" i="202"/>
  <c r="S38" i="202"/>
  <c r="S39" i="202"/>
  <c r="S40" i="202"/>
  <c r="S41" i="202"/>
  <c r="S42" i="202"/>
  <c r="S43" i="202"/>
  <c r="S44" i="202"/>
  <c r="S45" i="202"/>
  <c r="S46" i="202"/>
  <c r="S47" i="202"/>
  <c r="S48" i="202"/>
  <c r="S49" i="202"/>
  <c r="S50" i="202"/>
  <c r="S51" i="202"/>
  <c r="S52" i="202"/>
  <c r="S53" i="202"/>
  <c r="S54" i="202"/>
  <c r="S55" i="202"/>
  <c r="S56" i="202"/>
  <c r="S57" i="202"/>
  <c r="S58" i="202"/>
  <c r="S59" i="202"/>
  <c r="S60" i="202"/>
  <c r="S61" i="202"/>
  <c r="S62" i="202"/>
  <c r="S63" i="202"/>
  <c r="S64" i="202"/>
  <c r="S65" i="202"/>
  <c r="S66" i="202"/>
  <c r="S67" i="202"/>
  <c r="S68" i="202"/>
  <c r="S69" i="202"/>
  <c r="S70" i="202"/>
  <c r="S71" i="202"/>
  <c r="S72" i="202"/>
  <c r="S73" i="202"/>
  <c r="S74" i="202"/>
  <c r="S75" i="202"/>
  <c r="S76" i="202"/>
  <c r="S77" i="202"/>
  <c r="S78" i="202"/>
  <c r="S79" i="202"/>
  <c r="S80" i="202"/>
  <c r="S81" i="202"/>
  <c r="S82" i="202"/>
  <c r="S83" i="202"/>
  <c r="S84" i="202"/>
  <c r="S85" i="202"/>
  <c r="S86" i="202"/>
  <c r="S87" i="202"/>
  <c r="S88" i="202"/>
  <c r="S89" i="202"/>
  <c r="S90" i="202"/>
  <c r="S91" i="202"/>
  <c r="S92" i="202"/>
  <c r="S93" i="202"/>
  <c r="S94" i="202"/>
  <c r="S95" i="202"/>
  <c r="S96" i="202"/>
  <c r="S97" i="202"/>
  <c r="S98" i="202"/>
  <c r="S99" i="202"/>
  <c r="S100" i="202"/>
  <c r="S101" i="202"/>
  <c r="S102" i="202"/>
  <c r="S103" i="202"/>
  <c r="S104" i="202"/>
  <c r="S105" i="202"/>
  <c r="S106" i="202"/>
  <c r="S107" i="202"/>
  <c r="S108" i="202"/>
  <c r="S109" i="202"/>
  <c r="S110" i="202"/>
  <c r="S111" i="202"/>
  <c r="S112" i="202"/>
  <c r="S113" i="202"/>
  <c r="S114" i="202"/>
  <c r="S115" i="202"/>
  <c r="S116" i="202"/>
  <c r="S117" i="202"/>
  <c r="S118" i="202"/>
  <c r="S119" i="202"/>
  <c r="S120" i="202"/>
  <c r="S121" i="202"/>
  <c r="S122" i="202"/>
  <c r="S123" i="202"/>
  <c r="S124" i="202"/>
  <c r="S125" i="202"/>
  <c r="S126" i="202"/>
  <c r="S127" i="202"/>
  <c r="S128" i="202"/>
  <c r="S129" i="202"/>
  <c r="S130" i="202"/>
  <c r="S131" i="202"/>
  <c r="S132" i="202"/>
  <c r="S133" i="202"/>
  <c r="S134" i="202"/>
  <c r="S135" i="202"/>
  <c r="S136" i="202"/>
  <c r="S137" i="202"/>
  <c r="S138" i="202"/>
  <c r="S139" i="202"/>
  <c r="S140" i="202"/>
  <c r="S141" i="202"/>
  <c r="S142" i="202"/>
  <c r="S143" i="202"/>
  <c r="S144" i="202"/>
  <c r="S145" i="202"/>
  <c r="S146" i="202"/>
  <c r="S147" i="202"/>
  <c r="S148" i="202"/>
  <c r="S149" i="202"/>
  <c r="S150" i="202"/>
  <c r="S151" i="202"/>
  <c r="S152" i="202"/>
  <c r="S153" i="202"/>
  <c r="S154" i="202"/>
  <c r="S155" i="202"/>
  <c r="S156" i="202"/>
  <c r="S157" i="202"/>
  <c r="S158" i="202"/>
  <c r="S159" i="202"/>
  <c r="S160" i="202"/>
  <c r="S161" i="202"/>
  <c r="S162" i="202"/>
  <c r="S163" i="202"/>
  <c r="S164" i="202"/>
  <c r="S165" i="202"/>
  <c r="S166" i="202"/>
  <c r="S167" i="202"/>
  <c r="S168" i="202"/>
  <c r="S169" i="202"/>
  <c r="S170" i="202"/>
  <c r="S171" i="202"/>
  <c r="S172" i="202"/>
  <c r="S173" i="202"/>
  <c r="S174" i="202"/>
  <c r="S175" i="202"/>
  <c r="S176" i="202"/>
  <c r="S177" i="202"/>
  <c r="S178" i="202"/>
  <c r="S179" i="202"/>
  <c r="S180" i="202"/>
  <c r="S181" i="202"/>
  <c r="S182" i="202"/>
  <c r="S183" i="202"/>
  <c r="S184" i="202"/>
  <c r="S185" i="202"/>
  <c r="S186" i="202"/>
  <c r="S187" i="202"/>
  <c r="S188" i="202"/>
  <c r="S189" i="202"/>
  <c r="S190" i="202"/>
  <c r="S191" i="202"/>
  <c r="S192" i="202"/>
  <c r="S193" i="202"/>
  <c r="S194" i="202"/>
  <c r="S195" i="202"/>
  <c r="S196" i="202"/>
  <c r="S197" i="202"/>
  <c r="S198" i="202"/>
  <c r="S199" i="202"/>
  <c r="S200" i="202"/>
  <c r="S201" i="202"/>
  <c r="S202" i="202"/>
  <c r="S203" i="202"/>
  <c r="S204" i="202"/>
  <c r="S205" i="202"/>
  <c r="S206" i="202"/>
  <c r="S207" i="202"/>
  <c r="S208" i="202"/>
  <c r="S209" i="202"/>
  <c r="S210" i="202"/>
  <c r="S211" i="202"/>
  <c r="S212" i="202"/>
  <c r="S213" i="202"/>
  <c r="S214" i="202"/>
  <c r="S215" i="202"/>
  <c r="S216" i="202"/>
  <c r="S217" i="202"/>
  <c r="S218" i="202"/>
  <c r="S219" i="202"/>
  <c r="S220" i="202"/>
  <c r="S221" i="202"/>
  <c r="S222" i="202"/>
  <c r="S223" i="202"/>
  <c r="S224" i="202"/>
  <c r="S225" i="202"/>
  <c r="S226" i="202"/>
  <c r="S227" i="202"/>
  <c r="S228" i="202"/>
  <c r="S229" i="202"/>
  <c r="S230" i="202"/>
  <c r="S231" i="202"/>
  <c r="S232" i="202"/>
  <c r="S233" i="202"/>
  <c r="S234" i="202"/>
  <c r="S235" i="202"/>
  <c r="S236" i="202"/>
  <c r="S237" i="202"/>
  <c r="S238" i="202"/>
  <c r="S239" i="202"/>
  <c r="S240" i="202"/>
  <c r="S241" i="202"/>
  <c r="S242" i="202"/>
  <c r="S243" i="202"/>
  <c r="S244" i="202"/>
  <c r="S245" i="202"/>
  <c r="S246" i="202"/>
  <c r="S247" i="202"/>
  <c r="S248" i="202"/>
  <c r="S249" i="202"/>
  <c r="S250" i="202"/>
  <c r="S251" i="202"/>
  <c r="S252" i="202"/>
  <c r="S253" i="202"/>
  <c r="S254" i="202"/>
  <c r="S255" i="202"/>
  <c r="S256" i="202"/>
  <c r="S257" i="202"/>
  <c r="S258" i="202"/>
  <c r="S259" i="202"/>
  <c r="S260" i="202"/>
  <c r="S261" i="202"/>
  <c r="S262" i="202"/>
  <c r="S263" i="202"/>
  <c r="S264" i="202"/>
  <c r="S265" i="202"/>
  <c r="S266" i="202"/>
  <c r="S267" i="202"/>
  <c r="S268" i="202"/>
  <c r="S269" i="202"/>
  <c r="S270" i="202"/>
  <c r="S271" i="202"/>
  <c r="S272" i="202"/>
  <c r="S273" i="202"/>
  <c r="S274" i="202"/>
  <c r="S275" i="202"/>
  <c r="S276" i="202"/>
  <c r="S277" i="202"/>
  <c r="S278" i="202"/>
  <c r="S279" i="202"/>
  <c r="S280" i="202"/>
  <c r="S281" i="202"/>
  <c r="S282" i="202"/>
  <c r="S283" i="202"/>
  <c r="S284" i="202"/>
  <c r="S285" i="202"/>
  <c r="S286" i="202"/>
  <c r="S287" i="202"/>
  <c r="S288" i="202"/>
  <c r="S289" i="202"/>
  <c r="S290" i="202"/>
  <c r="S291" i="202"/>
  <c r="S292" i="202"/>
  <c r="S293" i="202"/>
  <c r="S294" i="202"/>
  <c r="S295" i="202"/>
  <c r="S296" i="202"/>
  <c r="S297" i="202"/>
  <c r="S298" i="202"/>
  <c r="S299" i="202"/>
  <c r="S300" i="202"/>
  <c r="S301" i="202"/>
  <c r="S302" i="202"/>
  <c r="S303" i="202"/>
  <c r="S304" i="202"/>
  <c r="S305" i="202"/>
  <c r="S306" i="202"/>
  <c r="S307" i="202"/>
  <c r="S308" i="202"/>
  <c r="S309" i="202"/>
  <c r="S310" i="202"/>
  <c r="S311" i="202"/>
  <c r="S312" i="202"/>
  <c r="S313" i="202"/>
  <c r="S314" i="202"/>
  <c r="S315" i="202"/>
  <c r="S316" i="202"/>
  <c r="S317" i="202"/>
  <c r="S318" i="202"/>
  <c r="S319" i="202"/>
  <c r="S320" i="202"/>
  <c r="S321" i="202"/>
  <c r="S322" i="202"/>
  <c r="S323" i="202"/>
  <c r="S324" i="202"/>
  <c r="S325" i="202"/>
  <c r="S326" i="202"/>
  <c r="S327" i="202"/>
  <c r="S328" i="202"/>
  <c r="S329" i="202"/>
  <c r="S330" i="202"/>
  <c r="S331" i="202"/>
  <c r="S332" i="202"/>
  <c r="S333" i="202"/>
  <c r="S334" i="202"/>
  <c r="S335" i="202"/>
  <c r="S336" i="202"/>
  <c r="S337" i="202"/>
  <c r="S338" i="202"/>
  <c r="S339" i="202"/>
  <c r="S340" i="202"/>
  <c r="S341" i="202"/>
  <c r="S342" i="202"/>
  <c r="S343" i="202"/>
  <c r="S344" i="202"/>
  <c r="S345" i="202"/>
  <c r="S346" i="202"/>
  <c r="S347" i="202"/>
  <c r="S348" i="202"/>
  <c r="S349" i="202"/>
  <c r="S350" i="202"/>
  <c r="S351" i="202"/>
  <c r="S352" i="202"/>
  <c r="S353" i="202"/>
  <c r="S354" i="202"/>
  <c r="S355" i="202"/>
  <c r="S356" i="202"/>
  <c r="S357" i="202"/>
  <c r="S358" i="202"/>
  <c r="S359" i="202"/>
  <c r="S360" i="202"/>
  <c r="S361" i="202"/>
  <c r="S362" i="202"/>
  <c r="S363" i="202"/>
  <c r="S364" i="202"/>
  <c r="S365" i="202"/>
  <c r="S366" i="202"/>
  <c r="S367" i="202"/>
  <c r="S368" i="202"/>
  <c r="S369" i="202"/>
  <c r="S370" i="202"/>
  <c r="S371" i="202"/>
  <c r="S372" i="202"/>
  <c r="S373" i="202"/>
  <c r="S374" i="202"/>
  <c r="S375" i="202"/>
  <c r="S376" i="202"/>
  <c r="S377" i="202"/>
  <c r="S378" i="202"/>
  <c r="S379" i="202"/>
  <c r="S380" i="202"/>
  <c r="S381" i="202"/>
  <c r="S382" i="202"/>
  <c r="S383" i="202"/>
  <c r="S384" i="202"/>
  <c r="S385" i="202"/>
  <c r="S386" i="202"/>
  <c r="S387" i="202"/>
  <c r="S388" i="202"/>
  <c r="S389" i="202"/>
  <c r="S390" i="202"/>
  <c r="S391" i="202"/>
  <c r="S392" i="202"/>
  <c r="S393" i="202"/>
  <c r="S394" i="202"/>
  <c r="S395" i="202"/>
  <c r="S396" i="202"/>
  <c r="S397" i="202"/>
  <c r="S398" i="202"/>
  <c r="S399" i="202"/>
  <c r="S400" i="202"/>
  <c r="S401" i="202"/>
  <c r="S402" i="202"/>
  <c r="S403" i="202"/>
  <c r="S404" i="202"/>
  <c r="S405" i="202"/>
  <c r="S406" i="202"/>
  <c r="S407" i="202"/>
  <c r="S408" i="202"/>
  <c r="S409" i="202"/>
  <c r="S410" i="202"/>
  <c r="S411" i="202"/>
  <c r="S412" i="202"/>
  <c r="S413" i="202"/>
  <c r="S414" i="202"/>
  <c r="S415" i="202"/>
  <c r="S416" i="202"/>
  <c r="S417" i="202"/>
  <c r="S418" i="202"/>
  <c r="S419" i="202"/>
  <c r="S420" i="202"/>
  <c r="S421" i="202"/>
  <c r="S422" i="202"/>
  <c r="S423" i="202"/>
  <c r="S424" i="202"/>
  <c r="S425" i="202"/>
  <c r="S426" i="202"/>
  <c r="S427" i="202"/>
  <c r="S428" i="202"/>
  <c r="S429" i="202"/>
  <c r="S430" i="202"/>
  <c r="S431" i="202"/>
  <c r="S432" i="202"/>
  <c r="S433" i="202"/>
  <c r="S434" i="202"/>
  <c r="S435" i="202"/>
  <c r="S436" i="202"/>
  <c r="S437" i="202"/>
  <c r="S438" i="202"/>
  <c r="S439" i="202"/>
  <c r="S440" i="202"/>
  <c r="S441" i="202"/>
  <c r="S442" i="202"/>
  <c r="S443" i="202"/>
  <c r="S444" i="202"/>
  <c r="S445" i="202"/>
  <c r="S446" i="202"/>
  <c r="S447" i="202"/>
  <c r="S448" i="202"/>
  <c r="S449" i="202"/>
  <c r="S450" i="202"/>
  <c r="S451" i="202"/>
  <c r="S452" i="202"/>
  <c r="S453" i="202"/>
  <c r="S454" i="202"/>
  <c r="S455" i="202"/>
  <c r="S456" i="202"/>
  <c r="S457" i="202"/>
  <c r="S458" i="202"/>
  <c r="S459" i="202"/>
  <c r="S460" i="202"/>
  <c r="S461" i="202"/>
  <c r="S462" i="202"/>
  <c r="S463" i="202"/>
  <c r="S464" i="202"/>
  <c r="S465" i="202"/>
  <c r="S466" i="202"/>
  <c r="S467" i="202"/>
  <c r="S468" i="202"/>
  <c r="S469" i="202"/>
  <c r="S470" i="202"/>
  <c r="S471" i="202"/>
  <c r="S472" i="202"/>
  <c r="S473" i="202"/>
  <c r="S474" i="202"/>
  <c r="S475" i="202"/>
  <c r="S476" i="202"/>
  <c r="S477" i="202"/>
  <c r="S478" i="202"/>
  <c r="S479" i="202"/>
  <c r="S480" i="202"/>
  <c r="S481" i="202"/>
  <c r="S482" i="202"/>
  <c r="S483" i="202"/>
  <c r="S484" i="202"/>
  <c r="S485" i="202"/>
  <c r="S486" i="202"/>
  <c r="S487" i="202"/>
  <c r="S488" i="202"/>
  <c r="S489" i="202"/>
  <c r="S490" i="202"/>
  <c r="S491" i="202"/>
  <c r="S492" i="202"/>
  <c r="S493" i="202"/>
  <c r="S494" i="202"/>
  <c r="S495" i="202"/>
  <c r="S496" i="202"/>
  <c r="S497" i="202"/>
  <c r="S498" i="202"/>
  <c r="S499" i="202"/>
  <c r="S500" i="202"/>
  <c r="S501" i="202"/>
  <c r="S502" i="202"/>
  <c r="S503" i="202"/>
  <c r="S504" i="202"/>
  <c r="S505" i="202"/>
  <c r="S506" i="202"/>
  <c r="S507" i="202"/>
  <c r="S508" i="202"/>
  <c r="S509" i="202"/>
  <c r="S510" i="202"/>
  <c r="S511" i="202"/>
  <c r="S512" i="202"/>
  <c r="S513" i="202"/>
  <c r="S514" i="202"/>
  <c r="S515" i="202"/>
  <c r="S516" i="202"/>
  <c r="S517" i="202"/>
  <c r="S518" i="202"/>
  <c r="S519" i="202"/>
  <c r="S520" i="202"/>
  <c r="S521" i="202"/>
  <c r="S522" i="202"/>
  <c r="S523" i="202"/>
  <c r="S524" i="202"/>
  <c r="S525" i="202"/>
  <c r="S526" i="202"/>
  <c r="S527" i="202"/>
  <c r="S528" i="202"/>
  <c r="S529" i="202"/>
  <c r="S530" i="202"/>
  <c r="S531" i="202"/>
  <c r="S532" i="202"/>
  <c r="S533" i="202"/>
  <c r="S534" i="202"/>
  <c r="S535" i="202"/>
  <c r="S536" i="202"/>
  <c r="S537" i="202"/>
  <c r="S538" i="202"/>
  <c r="S539" i="202"/>
  <c r="S540" i="202"/>
  <c r="S541" i="202"/>
  <c r="S542" i="202"/>
  <c r="S543" i="202"/>
  <c r="S544" i="202"/>
  <c r="S545" i="202"/>
  <c r="S546" i="202"/>
  <c r="S547" i="202"/>
  <c r="S548" i="202"/>
  <c r="S549" i="202"/>
  <c r="S550" i="202"/>
  <c r="S551" i="202"/>
  <c r="S552" i="202"/>
  <c r="S553" i="202"/>
  <c r="S554" i="202"/>
  <c r="S555" i="202"/>
  <c r="S556" i="202"/>
  <c r="S557" i="202"/>
  <c r="S558" i="202"/>
  <c r="S559" i="202"/>
  <c r="S560" i="202"/>
  <c r="S561" i="202"/>
  <c r="S562" i="202"/>
  <c r="S563" i="202"/>
  <c r="S564" i="202"/>
  <c r="S565" i="202"/>
  <c r="S566" i="202"/>
  <c r="S567" i="202"/>
  <c r="S568" i="202"/>
  <c r="S569" i="202"/>
  <c r="S570" i="202"/>
  <c r="S571" i="202"/>
  <c r="S572" i="202"/>
  <c r="S573" i="202"/>
  <c r="S574" i="202"/>
  <c r="S575" i="202"/>
  <c r="S576" i="202"/>
  <c r="S577" i="202"/>
  <c r="S578" i="202"/>
  <c r="S579" i="202"/>
  <c r="S580" i="202"/>
  <c r="S581" i="202"/>
  <c r="S582" i="202"/>
  <c r="S583" i="202"/>
  <c r="S584" i="202"/>
  <c r="S585" i="202"/>
  <c r="S586" i="202"/>
  <c r="S587" i="202"/>
  <c r="S588" i="202"/>
  <c r="S589" i="202"/>
  <c r="S590" i="202"/>
  <c r="S591" i="202"/>
  <c r="S592" i="202"/>
  <c r="S593" i="202"/>
  <c r="S594" i="202"/>
  <c r="S595" i="202"/>
  <c r="S596" i="202"/>
  <c r="S597" i="202"/>
  <c r="S598" i="202"/>
  <c r="S599" i="202"/>
  <c r="S600" i="202"/>
  <c r="S601" i="202"/>
  <c r="S602" i="202"/>
  <c r="S603" i="202"/>
  <c r="S604" i="202"/>
  <c r="S605" i="202"/>
  <c r="S606" i="202"/>
  <c r="S607" i="202"/>
  <c r="S608" i="202"/>
  <c r="S609" i="202"/>
  <c r="S610" i="202"/>
  <c r="S611" i="202"/>
  <c r="S612" i="202"/>
  <c r="S613" i="202"/>
  <c r="S614" i="202"/>
  <c r="S615" i="202"/>
  <c r="S616" i="202"/>
  <c r="S617" i="202"/>
  <c r="S618" i="202"/>
  <c r="S619" i="202"/>
  <c r="S620" i="202"/>
  <c r="S621" i="202"/>
  <c r="S622" i="202"/>
  <c r="S623" i="202"/>
  <c r="S624" i="202"/>
  <c r="S625" i="202"/>
  <c r="S626" i="202"/>
  <c r="S627" i="202"/>
  <c r="S628" i="202"/>
  <c r="S629" i="202"/>
  <c r="S630" i="202"/>
  <c r="S631" i="202"/>
  <c r="S632" i="202"/>
  <c r="S633" i="202"/>
  <c r="S634" i="202"/>
  <c r="S635" i="202"/>
  <c r="S636" i="202"/>
  <c r="S637" i="202"/>
  <c r="S638" i="202"/>
  <c r="S639" i="202"/>
  <c r="S640" i="202"/>
  <c r="S641" i="202"/>
  <c r="S642" i="202"/>
  <c r="S643" i="202"/>
  <c r="S644" i="202"/>
  <c r="S645" i="202"/>
  <c r="S646" i="202"/>
  <c r="S647" i="202"/>
  <c r="S648" i="202"/>
  <c r="S649" i="202"/>
  <c r="S650" i="202"/>
  <c r="S651" i="202"/>
  <c r="S652" i="202"/>
  <c r="S653" i="202"/>
  <c r="S654" i="202"/>
  <c r="S655" i="202"/>
  <c r="S656" i="202"/>
  <c r="S657" i="202"/>
  <c r="S658" i="202"/>
  <c r="S659" i="202"/>
  <c r="S660" i="202"/>
  <c r="S661" i="202"/>
  <c r="S662" i="202"/>
  <c r="S663" i="202"/>
  <c r="S664" i="202"/>
  <c r="S665" i="202"/>
  <c r="S666" i="202"/>
  <c r="S667" i="202"/>
  <c r="S668" i="202"/>
  <c r="S669" i="202"/>
  <c r="S670" i="202"/>
  <c r="S671" i="202"/>
  <c r="S672" i="202"/>
  <c r="S673" i="202"/>
  <c r="S674" i="202"/>
  <c r="S675" i="202"/>
  <c r="S676" i="202"/>
  <c r="S677" i="202"/>
  <c r="S678" i="202"/>
  <c r="S679" i="202"/>
  <c r="S680" i="202"/>
  <c r="S681" i="202"/>
  <c r="S682" i="202"/>
  <c r="S683" i="202"/>
  <c r="S684" i="202"/>
  <c r="S685" i="202"/>
  <c r="S686" i="202"/>
  <c r="S687" i="202"/>
  <c r="S688" i="202"/>
  <c r="S689" i="202"/>
  <c r="S690" i="202"/>
  <c r="S691" i="202"/>
  <c r="S692" i="202"/>
  <c r="S693" i="202"/>
  <c r="S694" i="202"/>
  <c r="S695" i="202"/>
  <c r="S696" i="202"/>
  <c r="S697" i="202"/>
  <c r="S698" i="202"/>
  <c r="S699" i="202"/>
  <c r="S700" i="202"/>
  <c r="S701" i="202"/>
  <c r="S702" i="202"/>
  <c r="S703" i="202"/>
  <c r="S704" i="202"/>
  <c r="S705" i="202"/>
  <c r="S706" i="202"/>
  <c r="S707" i="202"/>
  <c r="S708" i="202"/>
  <c r="S709" i="202"/>
  <c r="S710" i="202"/>
  <c r="S711" i="202"/>
  <c r="S712" i="202"/>
  <c r="S713" i="202"/>
  <c r="S714" i="202"/>
  <c r="S715" i="202"/>
  <c r="S716" i="202"/>
  <c r="S717" i="202"/>
  <c r="S718" i="202"/>
  <c r="S719" i="202"/>
  <c r="S720" i="202"/>
  <c r="S721" i="202"/>
  <c r="S722" i="202"/>
  <c r="S723" i="202"/>
  <c r="S724" i="202"/>
  <c r="S725" i="202"/>
  <c r="S726" i="202"/>
  <c r="S727" i="202"/>
  <c r="S728" i="202"/>
  <c r="S729" i="202"/>
  <c r="S730" i="202"/>
  <c r="S731" i="202"/>
  <c r="S732" i="202"/>
  <c r="S733" i="202"/>
  <c r="S734" i="202"/>
  <c r="S735" i="202"/>
  <c r="S736" i="202"/>
  <c r="S737" i="202"/>
  <c r="S738" i="202"/>
  <c r="S739" i="202"/>
  <c r="S740" i="202"/>
  <c r="S741" i="202"/>
  <c r="S742" i="202"/>
  <c r="S743" i="202"/>
  <c r="S744" i="202"/>
  <c r="S745" i="202"/>
  <c r="S746" i="202"/>
  <c r="S747" i="202"/>
  <c r="S748" i="202"/>
  <c r="S749" i="202"/>
  <c r="S750" i="202"/>
  <c r="S751" i="202"/>
  <c r="S752" i="202"/>
  <c r="S753" i="202"/>
  <c r="S754" i="202"/>
  <c r="S755" i="202"/>
  <c r="S756" i="202"/>
  <c r="S757" i="202"/>
  <c r="S758" i="202"/>
  <c r="S759" i="202"/>
  <c r="S760" i="202"/>
  <c r="S761" i="202"/>
  <c r="S762" i="202"/>
  <c r="S763" i="202"/>
  <c r="S764" i="202"/>
  <c r="S765" i="202"/>
  <c r="S766" i="202"/>
  <c r="S767" i="202"/>
  <c r="S768" i="202"/>
  <c r="S769" i="202"/>
  <c r="S770" i="202"/>
  <c r="S771" i="202"/>
  <c r="S772" i="202"/>
  <c r="S773" i="202"/>
  <c r="S774" i="202"/>
  <c r="S775" i="202"/>
  <c r="S776" i="202"/>
  <c r="S777" i="202"/>
  <c r="S778" i="202"/>
  <c r="S779" i="202"/>
  <c r="S780" i="202"/>
  <c r="S781" i="202"/>
  <c r="S782" i="202"/>
  <c r="S783" i="202"/>
  <c r="S784" i="202"/>
  <c r="S785" i="202"/>
  <c r="S786" i="202"/>
  <c r="S787" i="202"/>
  <c r="S788" i="202"/>
  <c r="S789" i="202"/>
  <c r="S790" i="202"/>
  <c r="S791" i="202"/>
  <c r="S792" i="202"/>
  <c r="S793" i="202"/>
  <c r="S794" i="202"/>
  <c r="S795" i="202"/>
  <c r="S796" i="202"/>
  <c r="S797" i="202"/>
  <c r="S798" i="202"/>
  <c r="S799" i="202"/>
  <c r="S800" i="202"/>
  <c r="S801" i="202"/>
  <c r="S802" i="202"/>
  <c r="S803" i="202"/>
  <c r="S804" i="202"/>
  <c r="S805" i="202"/>
  <c r="S806" i="202"/>
  <c r="S807" i="202"/>
  <c r="S808" i="202"/>
  <c r="S809" i="202"/>
  <c r="S810" i="202"/>
  <c r="S811" i="202"/>
  <c r="S812" i="202"/>
  <c r="S813" i="202"/>
  <c r="S814" i="202"/>
  <c r="S815" i="202"/>
  <c r="S816" i="202"/>
  <c r="S817" i="202"/>
  <c r="S818" i="202"/>
  <c r="S819" i="202"/>
  <c r="S820" i="202"/>
  <c r="S821" i="202"/>
  <c r="S822" i="202"/>
  <c r="S823" i="202"/>
  <c r="S824" i="202"/>
  <c r="S825" i="202"/>
  <c r="S826" i="202"/>
  <c r="S827" i="202"/>
  <c r="S828" i="202"/>
  <c r="S829" i="202"/>
  <c r="S830" i="202"/>
  <c r="S831" i="202"/>
  <c r="S832" i="202"/>
  <c r="S833" i="202"/>
  <c r="S834" i="202"/>
  <c r="S835" i="202"/>
  <c r="S836" i="202"/>
  <c r="S837" i="202"/>
  <c r="S838" i="202"/>
  <c r="S839" i="202"/>
  <c r="S840" i="202"/>
  <c r="S841" i="202"/>
  <c r="S842" i="202"/>
  <c r="S843" i="202"/>
  <c r="S844" i="202"/>
  <c r="S845" i="202"/>
  <c r="S846" i="202"/>
  <c r="S847" i="202"/>
  <c r="S848" i="202"/>
  <c r="S849" i="202"/>
  <c r="S850" i="202"/>
  <c r="S851" i="202"/>
  <c r="S852" i="202"/>
  <c r="S853" i="202"/>
  <c r="S854" i="202"/>
  <c r="S855" i="202"/>
  <c r="S856" i="202"/>
  <c r="S857" i="202"/>
  <c r="S858" i="202"/>
  <c r="S859" i="202"/>
  <c r="S860" i="202"/>
  <c r="S861" i="202"/>
  <c r="S862" i="202"/>
  <c r="S863" i="202"/>
  <c r="S864" i="202"/>
  <c r="S865" i="202"/>
  <c r="S866" i="202"/>
  <c r="S867" i="202"/>
  <c r="S868" i="202"/>
  <c r="S869" i="202"/>
  <c r="S870" i="202"/>
  <c r="S871" i="202"/>
  <c r="S872" i="202"/>
  <c r="S873" i="202"/>
  <c r="S874" i="202"/>
  <c r="S875" i="202"/>
  <c r="S876" i="202"/>
  <c r="S877" i="202"/>
  <c r="S878" i="202"/>
  <c r="S879" i="202"/>
  <c r="S880" i="202"/>
  <c r="S881" i="202"/>
  <c r="S882" i="202"/>
  <c r="S883" i="202"/>
  <c r="S884" i="202"/>
  <c r="S885" i="202"/>
  <c r="S886" i="202"/>
  <c r="S887" i="202"/>
  <c r="S888" i="202"/>
  <c r="S889" i="202"/>
  <c r="S890" i="202"/>
  <c r="S891" i="202"/>
  <c r="S892" i="202"/>
  <c r="S893" i="202"/>
  <c r="S894" i="202"/>
  <c r="S895" i="202"/>
  <c r="S896" i="202"/>
  <c r="S897" i="202"/>
  <c r="S898" i="202"/>
  <c r="S899" i="202"/>
  <c r="S900" i="202"/>
  <c r="S901" i="202"/>
  <c r="S902" i="202"/>
  <c r="S903" i="202"/>
  <c r="S904" i="202"/>
  <c r="S905" i="202"/>
  <c r="S906" i="202"/>
  <c r="S907" i="202"/>
  <c r="S908" i="202"/>
  <c r="S909" i="202"/>
  <c r="S910" i="202"/>
  <c r="S911" i="202"/>
  <c r="S912" i="202"/>
  <c r="S913" i="202"/>
  <c r="S914" i="202"/>
  <c r="S915" i="202"/>
  <c r="S916" i="202"/>
  <c r="S917" i="202"/>
  <c r="S918" i="202"/>
  <c r="S919" i="202"/>
  <c r="S920" i="202"/>
  <c r="S921" i="202"/>
  <c r="S922" i="202"/>
  <c r="S923" i="202"/>
  <c r="S924" i="202"/>
  <c r="S925" i="202"/>
  <c r="S926" i="202"/>
  <c r="S927" i="202"/>
  <c r="S928" i="202"/>
  <c r="S929" i="202"/>
  <c r="S930" i="202"/>
  <c r="S931" i="202"/>
  <c r="S932" i="202"/>
  <c r="S933" i="202"/>
  <c r="S934" i="202"/>
  <c r="S935" i="202"/>
  <c r="S936" i="202"/>
  <c r="S937" i="202"/>
  <c r="S938" i="202"/>
  <c r="S939" i="202"/>
  <c r="S940" i="202"/>
  <c r="S941" i="202"/>
  <c r="S942" i="202"/>
  <c r="S943" i="202"/>
  <c r="S944" i="202"/>
  <c r="S945" i="202"/>
  <c r="S946" i="202"/>
  <c r="S947" i="202"/>
  <c r="S948" i="202"/>
  <c r="S949" i="202"/>
  <c r="S950" i="202"/>
  <c r="S951" i="202"/>
  <c r="S952" i="202"/>
  <c r="S953" i="202"/>
  <c r="S954" i="202"/>
  <c r="S955" i="202"/>
  <c r="S956" i="202"/>
  <c r="S957" i="202"/>
  <c r="S958" i="202"/>
  <c r="S959" i="202"/>
  <c r="S960" i="202"/>
  <c r="S961" i="202"/>
  <c r="S962" i="202"/>
  <c r="S963" i="202"/>
  <c r="S964" i="202"/>
  <c r="S965" i="202"/>
  <c r="S966" i="202"/>
  <c r="S967" i="202"/>
  <c r="S968" i="202"/>
  <c r="S969" i="202"/>
  <c r="S970" i="202"/>
  <c r="S971" i="202"/>
  <c r="S972" i="202"/>
  <c r="S973" i="202"/>
  <c r="S974" i="202"/>
  <c r="S975" i="202"/>
  <c r="S976" i="202"/>
  <c r="S977" i="202"/>
  <c r="S978" i="202"/>
  <c r="S979" i="202"/>
  <c r="S980" i="202"/>
  <c r="S981" i="202"/>
  <c r="S982" i="202"/>
  <c r="S983" i="202"/>
  <c r="S984" i="202"/>
  <c r="S985" i="202"/>
  <c r="S986" i="202"/>
  <c r="S987" i="202"/>
  <c r="S988" i="202"/>
  <c r="S989" i="202"/>
  <c r="S990" i="202"/>
  <c r="S991" i="202"/>
  <c r="S992" i="202"/>
  <c r="S993" i="202"/>
  <c r="S994" i="202"/>
  <c r="S995" i="202"/>
  <c r="S996" i="202"/>
  <c r="S997" i="202"/>
  <c r="S998" i="202"/>
  <c r="S999" i="202"/>
  <c r="S1000" i="202"/>
  <c r="S1001" i="202"/>
  <c r="S1002" i="202"/>
  <c r="S1003" i="202"/>
  <c r="S1004" i="202"/>
  <c r="S1005" i="202"/>
  <c r="S1006" i="202"/>
  <c r="S1007" i="202"/>
  <c r="S1008" i="202"/>
  <c r="S1009" i="202"/>
  <c r="S1010" i="202"/>
  <c r="S1011" i="202"/>
  <c r="S1012" i="202"/>
  <c r="S1013" i="202"/>
  <c r="S1014" i="202"/>
  <c r="S1015" i="202"/>
  <c r="S1016" i="202"/>
  <c r="S1017" i="202"/>
  <c r="S1018" i="202"/>
  <c r="S1019" i="202"/>
  <c r="S1020" i="202"/>
  <c r="S1021" i="202"/>
  <c r="S1022" i="202"/>
  <c r="S1023" i="202"/>
  <c r="S1024" i="202"/>
  <c r="S1025" i="202"/>
  <c r="S1026" i="202"/>
  <c r="S1027" i="202"/>
  <c r="S1028" i="202"/>
  <c r="S1029" i="202"/>
  <c r="S1030" i="202"/>
  <c r="S1031" i="202"/>
  <c r="S1032" i="202"/>
  <c r="S1033" i="202"/>
  <c r="S1034" i="202"/>
  <c r="S1035" i="202"/>
  <c r="S1036" i="202"/>
  <c r="S1037" i="202"/>
  <c r="S1038" i="202"/>
  <c r="S1039" i="202"/>
  <c r="S1040" i="202"/>
  <c r="S1041" i="202"/>
  <c r="S1042" i="202"/>
  <c r="S1043" i="202"/>
  <c r="S1044" i="202"/>
  <c r="S1045" i="202"/>
  <c r="S1046" i="202"/>
  <c r="S1047" i="202"/>
  <c r="S1048" i="202"/>
  <c r="S1049" i="202"/>
  <c r="S1050" i="202"/>
  <c r="S1051" i="202"/>
  <c r="S1052" i="202"/>
  <c r="S1053" i="202"/>
  <c r="S1054" i="202"/>
  <c r="S1055" i="202"/>
  <c r="S1056" i="202"/>
  <c r="S1057" i="202"/>
  <c r="S1058" i="202"/>
  <c r="S1059" i="202"/>
  <c r="S1060" i="202"/>
  <c r="S1061" i="202"/>
  <c r="S1062" i="202"/>
  <c r="S1063" i="202"/>
  <c r="S1064" i="202"/>
  <c r="S1065" i="202"/>
  <c r="S1066" i="202"/>
  <c r="S1067" i="202"/>
  <c r="S1068" i="202"/>
  <c r="S1069" i="202"/>
  <c r="S1070" i="202"/>
  <c r="S1071" i="202"/>
  <c r="S1072" i="202"/>
  <c r="S1073" i="202"/>
  <c r="S1074" i="202"/>
  <c r="S1075" i="202"/>
  <c r="S1076" i="202"/>
  <c r="S1077" i="202"/>
  <c r="S1078" i="202"/>
  <c r="S1079" i="202"/>
  <c r="S1080" i="202"/>
  <c r="S1081" i="202"/>
  <c r="S1082" i="202"/>
  <c r="S1083" i="202"/>
  <c r="S1084" i="202"/>
  <c r="S1085" i="202"/>
  <c r="S1086" i="202"/>
  <c r="S1087" i="202"/>
  <c r="S1088" i="202"/>
  <c r="S1089" i="202"/>
  <c r="S1090" i="202"/>
  <c r="S1091" i="202"/>
  <c r="S1092" i="202"/>
  <c r="S1093" i="202"/>
  <c r="S1094" i="202"/>
  <c r="S1095" i="202"/>
  <c r="S1096" i="202"/>
  <c r="S1097" i="202"/>
  <c r="S1098" i="202"/>
  <c r="S1099" i="202"/>
  <c r="S1100" i="202"/>
  <c r="S1101" i="202"/>
  <c r="S1102" i="202"/>
  <c r="S1103" i="202"/>
  <c r="S1104" i="202"/>
  <c r="S1105" i="202"/>
  <c r="S1106" i="202"/>
  <c r="S1107" i="202"/>
  <c r="S1108" i="202"/>
  <c r="S1109" i="202"/>
  <c r="S1110" i="202"/>
  <c r="S1111" i="202"/>
  <c r="S1112" i="202"/>
  <c r="S1113" i="202"/>
  <c r="S1114" i="202"/>
  <c r="S1115" i="202"/>
  <c r="S1116" i="202"/>
  <c r="S1117" i="202"/>
  <c r="S1118" i="202"/>
  <c r="S1119" i="202"/>
  <c r="S1120" i="202"/>
  <c r="S1121" i="202"/>
  <c r="S1122" i="202"/>
  <c r="S1123" i="202"/>
  <c r="S1124" i="202"/>
  <c r="S1125" i="202"/>
  <c r="S1126" i="202"/>
  <c r="S1127" i="202"/>
  <c r="S1128" i="202"/>
  <c r="S1129" i="202"/>
  <c r="S1130" i="202"/>
  <c r="S1131" i="202"/>
  <c r="S1132" i="202"/>
  <c r="S1133" i="202"/>
  <c r="S1134" i="202"/>
  <c r="S1135" i="202"/>
  <c r="S1136" i="202"/>
  <c r="S1137" i="202"/>
  <c r="S1138" i="202"/>
  <c r="S1139" i="202"/>
  <c r="S1140" i="202"/>
  <c r="S1141" i="202"/>
  <c r="S1142" i="202"/>
  <c r="S1143" i="202"/>
  <c r="S1144" i="202"/>
  <c r="S1145" i="202"/>
  <c r="S1146" i="202"/>
  <c r="S1147" i="202"/>
  <c r="S1148" i="202"/>
  <c r="S1149" i="202"/>
  <c r="S1150" i="202"/>
  <c r="S1151" i="202"/>
  <c r="S1152" i="202"/>
  <c r="S1153" i="202"/>
  <c r="S1154" i="202"/>
  <c r="S1155" i="202"/>
  <c r="S1156" i="202"/>
  <c r="S1157" i="202"/>
  <c r="S1158" i="202"/>
  <c r="S1159" i="202"/>
  <c r="S1160" i="202"/>
  <c r="S1161" i="202"/>
  <c r="S1162" i="202"/>
  <c r="S1163" i="202"/>
  <c r="S1164" i="202"/>
  <c r="S1165" i="202"/>
  <c r="S1166" i="202"/>
  <c r="S1167" i="202"/>
  <c r="S1168" i="202"/>
  <c r="S1169" i="202"/>
  <c r="S1170" i="202"/>
  <c r="S1171" i="202"/>
  <c r="S1172" i="202"/>
  <c r="S1173" i="202"/>
  <c r="S1174" i="202"/>
  <c r="S1175" i="202"/>
  <c r="S1176" i="202"/>
  <c r="S1177" i="202"/>
  <c r="S1178" i="202"/>
  <c r="S1179" i="202"/>
  <c r="S1180" i="202"/>
  <c r="S1181" i="202"/>
  <c r="S1182" i="202"/>
  <c r="S1183" i="202"/>
  <c r="S1184" i="202"/>
  <c r="S1185" i="202"/>
  <c r="S1186" i="202"/>
  <c r="S1187" i="202"/>
  <c r="S1188" i="202"/>
  <c r="S1189" i="202"/>
  <c r="S1190" i="202"/>
  <c r="S1191" i="202"/>
  <c r="S1192" i="202"/>
  <c r="S1193" i="202"/>
  <c r="S1194" i="202"/>
  <c r="S1195" i="202"/>
  <c r="S1196" i="202"/>
  <c r="S1197" i="202"/>
  <c r="S1198" i="202"/>
  <c r="S1199" i="202"/>
  <c r="S1200" i="202"/>
  <c r="S1201" i="202"/>
  <c r="S1202" i="202"/>
  <c r="S1203" i="202"/>
  <c r="S1204" i="202"/>
  <c r="S1205" i="202"/>
  <c r="S1206" i="202"/>
  <c r="S1207" i="202"/>
  <c r="S1208" i="202"/>
  <c r="S1209" i="202"/>
  <c r="S1210" i="202"/>
  <c r="S1211" i="202"/>
  <c r="S1212" i="202"/>
  <c r="S1213" i="202"/>
  <c r="S1214" i="202"/>
  <c r="S1215" i="202"/>
  <c r="S1216" i="202"/>
  <c r="S1217" i="202"/>
  <c r="S1218" i="202"/>
  <c r="S1219" i="202"/>
  <c r="S1220" i="202"/>
  <c r="S1221" i="202"/>
  <c r="S1222" i="202"/>
  <c r="S1223" i="202"/>
  <c r="S1224" i="202"/>
  <c r="S1225" i="202"/>
  <c r="S1226" i="202"/>
  <c r="S1227" i="202"/>
  <c r="S1228" i="202"/>
  <c r="S1229" i="202"/>
  <c r="S1230" i="202"/>
  <c r="S1231" i="202"/>
  <c r="S1232" i="202"/>
  <c r="S1233" i="202"/>
  <c r="S1234" i="202"/>
  <c r="S1235" i="202"/>
  <c r="S1236" i="202"/>
  <c r="S1237" i="202"/>
  <c r="S1238" i="202"/>
  <c r="S1239" i="202"/>
  <c r="S1240" i="202"/>
  <c r="S1241" i="202"/>
  <c r="S1242" i="202"/>
  <c r="S1243" i="202"/>
  <c r="S1244" i="202"/>
  <c r="S1245" i="202"/>
  <c r="S1246" i="202"/>
  <c r="S1247" i="202"/>
  <c r="S1248" i="202"/>
  <c r="S1249" i="202"/>
  <c r="S1250" i="202"/>
  <c r="S1251" i="202"/>
  <c r="S1252" i="202"/>
  <c r="S1253" i="202"/>
  <c r="S1254" i="202"/>
  <c r="S1255" i="202"/>
  <c r="S1256" i="202"/>
  <c r="S1257" i="202"/>
  <c r="S1258" i="202"/>
  <c r="S1259" i="202"/>
  <c r="S1260" i="202"/>
  <c r="S1261" i="202"/>
  <c r="S1262" i="202"/>
  <c r="S1263" i="202"/>
  <c r="S1264" i="202"/>
  <c r="S1265" i="202"/>
  <c r="S1266" i="202"/>
  <c r="S1267" i="202"/>
  <c r="S1268" i="202"/>
  <c r="S1269" i="202"/>
  <c r="S1270" i="202"/>
  <c r="S1271" i="202"/>
  <c r="S1272" i="202"/>
  <c r="S1273" i="202"/>
  <c r="S1274" i="202"/>
  <c r="S1275" i="202"/>
  <c r="S1276" i="202"/>
  <c r="S1277" i="202"/>
  <c r="S1278" i="202"/>
  <c r="S1279" i="202"/>
  <c r="S1280" i="202"/>
  <c r="S1281" i="202"/>
  <c r="S1282" i="202"/>
  <c r="S1283" i="202"/>
  <c r="S1284" i="202"/>
  <c r="S1285" i="202"/>
  <c r="S1286" i="202"/>
  <c r="S1287" i="202"/>
  <c r="S1288" i="202"/>
  <c r="S1289" i="202"/>
  <c r="S1290" i="202"/>
  <c r="S1291" i="202"/>
  <c r="S1292" i="202"/>
  <c r="S1293" i="202"/>
  <c r="S1294" i="202"/>
  <c r="S1295" i="202"/>
  <c r="S1296" i="202"/>
  <c r="S1297" i="202"/>
  <c r="S1298" i="202"/>
  <c r="S1299" i="202"/>
  <c r="S1300" i="202"/>
  <c r="S1301" i="202"/>
  <c r="S1302" i="202"/>
  <c r="S1303" i="202"/>
  <c r="S1304" i="202"/>
  <c r="S1305" i="202"/>
  <c r="S1306" i="202"/>
  <c r="S1307" i="202"/>
  <c r="S1308" i="202"/>
  <c r="S1309" i="202"/>
  <c r="S1310" i="202"/>
  <c r="S1311" i="202"/>
  <c r="S1312" i="202"/>
  <c r="S1313" i="202"/>
  <c r="S1314" i="202"/>
  <c r="S1315" i="202"/>
  <c r="S1316" i="202"/>
  <c r="S1317" i="202"/>
  <c r="S1318" i="202"/>
  <c r="S1319" i="202"/>
  <c r="S1320" i="202"/>
  <c r="S1321" i="202"/>
  <c r="S1322" i="202"/>
  <c r="S1323" i="202"/>
  <c r="S1324" i="202"/>
  <c r="S1325" i="202"/>
  <c r="S1326" i="202"/>
  <c r="S1327" i="202"/>
  <c r="S1328" i="202"/>
  <c r="S1329" i="202"/>
  <c r="S1330" i="202"/>
  <c r="S1331" i="202"/>
  <c r="S1332" i="202"/>
  <c r="S1333" i="202"/>
  <c r="S1334" i="202"/>
  <c r="S1335" i="202"/>
  <c r="S1336" i="202"/>
  <c r="S1337" i="202"/>
  <c r="S1338" i="202"/>
  <c r="S1339" i="202"/>
  <c r="S1340" i="202"/>
  <c r="S1341" i="202"/>
  <c r="S1342" i="202"/>
  <c r="S1343" i="202"/>
  <c r="S1344" i="202"/>
  <c r="S1345" i="202"/>
  <c r="S1346" i="202"/>
  <c r="S1347" i="202"/>
  <c r="S1348" i="202"/>
  <c r="S1349" i="202"/>
  <c r="S1350" i="202"/>
  <c r="S1351" i="202"/>
  <c r="S1352" i="202"/>
  <c r="S1353" i="202"/>
  <c r="S1354" i="202"/>
  <c r="S1355" i="202"/>
  <c r="S1356" i="202"/>
  <c r="S1357" i="202"/>
  <c r="S1358" i="202"/>
  <c r="S1359" i="202"/>
  <c r="S1360" i="202"/>
  <c r="S1361" i="202"/>
  <c r="S1362" i="202"/>
  <c r="S1363" i="202"/>
  <c r="S1364" i="202"/>
  <c r="S1365" i="202"/>
  <c r="S1366" i="202"/>
  <c r="S1367" i="202"/>
  <c r="S1368" i="202"/>
  <c r="S1369" i="202"/>
  <c r="S1370" i="202"/>
  <c r="S1371" i="202"/>
  <c r="S1372" i="202"/>
  <c r="S1373" i="202"/>
  <c r="S1374" i="202"/>
  <c r="S1375" i="202"/>
  <c r="S1376" i="202"/>
  <c r="S1377" i="202"/>
  <c r="S1378" i="202"/>
  <c r="S1379" i="202"/>
  <c r="S1380" i="202"/>
  <c r="S1381" i="202"/>
  <c r="S1382" i="202"/>
  <c r="S1383" i="202"/>
  <c r="S1384" i="202"/>
  <c r="S1385" i="202"/>
  <c r="S1386" i="202"/>
  <c r="S1387" i="202"/>
  <c r="S1388" i="202"/>
  <c r="S1389" i="202"/>
  <c r="S1390" i="202"/>
  <c r="S1391" i="202"/>
  <c r="S1392" i="202"/>
  <c r="S1393" i="202"/>
  <c r="S1394" i="202"/>
  <c r="S1395" i="202"/>
  <c r="S1396" i="202"/>
  <c r="S1397" i="202"/>
  <c r="S1398" i="202"/>
  <c r="S1399" i="202"/>
  <c r="S1400" i="202"/>
  <c r="S1401" i="202"/>
  <c r="S1402" i="202"/>
  <c r="S1403" i="202"/>
  <c r="S1404" i="202"/>
  <c r="S1405" i="202"/>
  <c r="S1406" i="202"/>
  <c r="S1407" i="202"/>
  <c r="S1408" i="202"/>
  <c r="S1409" i="202"/>
  <c r="S1410" i="202"/>
  <c r="S1411" i="202"/>
  <c r="S1412" i="202"/>
  <c r="S1413" i="202"/>
  <c r="S1414" i="202"/>
  <c r="S1415" i="202"/>
  <c r="S1416" i="202"/>
  <c r="S1417" i="202"/>
  <c r="S1418" i="202"/>
  <c r="S1419" i="202"/>
  <c r="S1420" i="202"/>
  <c r="S1421" i="202"/>
  <c r="S1422" i="202"/>
  <c r="S1423" i="202"/>
  <c r="S1424" i="202"/>
  <c r="S1425" i="202"/>
  <c r="S1426" i="202"/>
  <c r="S1427" i="202"/>
  <c r="S1428" i="202"/>
  <c r="S1429" i="202"/>
  <c r="S1430" i="202"/>
  <c r="S1431" i="202"/>
  <c r="S1432" i="202"/>
  <c r="S1433" i="202"/>
  <c r="S1434" i="202"/>
  <c r="S1435" i="202"/>
  <c r="S1436" i="202"/>
  <c r="S1437" i="202"/>
  <c r="S1438" i="202"/>
  <c r="S1439" i="202"/>
  <c r="S1440" i="202"/>
  <c r="S1441" i="202"/>
  <c r="S1442" i="202"/>
  <c r="S1443" i="202"/>
  <c r="S1444" i="202"/>
  <c r="S1445" i="202"/>
  <c r="S1446" i="202"/>
  <c r="S1447" i="202"/>
  <c r="S1448" i="202"/>
  <c r="S1449" i="202"/>
  <c r="S1450" i="202"/>
  <c r="S1451" i="202"/>
  <c r="S1452" i="202"/>
  <c r="S1453" i="202"/>
  <c r="S1454" i="202"/>
  <c r="S1455" i="202"/>
  <c r="S1456" i="202"/>
  <c r="S1457" i="202"/>
  <c r="S1458" i="202"/>
  <c r="S1459" i="202"/>
  <c r="S1460" i="202"/>
  <c r="S1461" i="202"/>
  <c r="S1462" i="202"/>
  <c r="S1463" i="202"/>
  <c r="S1464" i="202"/>
  <c r="S1465" i="202"/>
  <c r="S1466" i="202"/>
  <c r="S1467" i="202"/>
  <c r="S1468" i="202"/>
  <c r="S1469" i="202"/>
  <c r="S1470" i="202"/>
  <c r="S1471" i="202"/>
  <c r="S1472" i="202"/>
  <c r="S1473" i="202"/>
  <c r="S1474" i="202"/>
  <c r="S1475" i="202"/>
  <c r="S1476" i="202"/>
  <c r="S1477" i="202"/>
  <c r="S1478" i="202"/>
  <c r="S1479" i="202"/>
  <c r="S1480" i="202"/>
  <c r="S1481" i="202"/>
  <c r="S1482" i="202"/>
  <c r="S1483" i="202"/>
  <c r="S1484" i="202"/>
  <c r="S1485" i="202"/>
  <c r="S1486" i="202"/>
  <c r="S1487" i="202"/>
  <c r="S1488" i="202"/>
  <c r="S1489" i="202"/>
  <c r="S1490" i="202"/>
  <c r="S1491" i="202"/>
  <c r="S1492" i="202"/>
  <c r="S1493" i="202"/>
  <c r="S1494" i="202"/>
  <c r="S1495" i="202"/>
  <c r="S1496" i="202"/>
  <c r="S1497" i="202"/>
  <c r="S1498" i="202"/>
  <c r="S1499" i="202"/>
  <c r="S1500" i="202"/>
  <c r="S1501" i="202"/>
  <c r="S1502" i="202"/>
  <c r="S1503" i="202"/>
  <c r="S1504" i="202"/>
  <c r="S1505" i="202"/>
  <c r="S1506" i="202"/>
  <c r="S1507" i="202"/>
  <c r="S1508" i="202"/>
  <c r="S1509" i="202"/>
  <c r="S1510" i="202"/>
  <c r="S1511" i="202"/>
  <c r="S1512" i="202"/>
  <c r="S1513" i="202"/>
  <c r="S1514" i="202"/>
  <c r="S1515" i="202"/>
  <c r="S1516" i="202"/>
  <c r="S1517" i="202"/>
  <c r="S1518" i="202"/>
  <c r="S1519" i="202"/>
  <c r="S1520" i="202"/>
  <c r="S1521" i="202"/>
  <c r="S1522" i="202"/>
  <c r="S1523" i="202"/>
  <c r="S1524" i="202"/>
  <c r="S1525" i="202"/>
  <c r="S1526" i="202"/>
  <c r="S1527" i="202"/>
  <c r="S1528" i="202"/>
  <c r="S1529" i="202"/>
  <c r="S1530" i="202"/>
  <c r="S1531" i="202"/>
  <c r="S1532" i="202"/>
  <c r="S1533" i="202"/>
  <c r="S1534" i="202"/>
  <c r="S1535" i="202"/>
  <c r="S1536" i="202"/>
  <c r="S1537" i="202"/>
  <c r="S1538" i="202"/>
  <c r="S1539" i="202"/>
  <c r="S1540" i="202"/>
  <c r="S1541" i="202"/>
  <c r="S1542" i="202"/>
  <c r="S1543" i="202"/>
  <c r="S1544" i="202"/>
  <c r="S1545" i="202"/>
  <c r="S1546" i="202"/>
  <c r="S1547" i="202"/>
  <c r="S1548" i="202"/>
  <c r="S1549" i="202"/>
  <c r="S1550" i="202"/>
  <c r="S1551" i="202"/>
  <c r="S1552" i="202"/>
  <c r="S1553" i="202"/>
  <c r="S1554" i="202"/>
  <c r="S1555" i="202"/>
  <c r="S1556" i="202"/>
  <c r="S1557" i="202"/>
  <c r="S1558" i="202"/>
  <c r="S1559" i="202"/>
  <c r="S1560" i="202"/>
  <c r="S1561" i="202"/>
  <c r="S1562" i="202"/>
  <c r="S1563" i="202"/>
  <c r="S1564" i="202"/>
  <c r="S1565" i="202"/>
  <c r="S1566" i="202"/>
  <c r="S1567" i="202"/>
  <c r="S1568" i="202"/>
  <c r="S1569" i="202"/>
  <c r="S1570" i="202"/>
  <c r="S1571" i="202"/>
  <c r="S1572" i="202"/>
  <c r="S1573" i="202"/>
  <c r="S1574" i="202"/>
  <c r="S1575" i="202"/>
  <c r="S1576" i="202"/>
  <c r="S1577" i="202"/>
  <c r="S1578" i="202"/>
  <c r="S1579" i="202"/>
  <c r="S1580" i="202"/>
  <c r="S1581" i="202"/>
  <c r="S1582" i="202"/>
  <c r="S1583" i="202"/>
  <c r="S1584" i="202"/>
  <c r="S1585" i="202"/>
  <c r="S1586" i="202"/>
  <c r="S1587" i="202"/>
  <c r="S1588" i="202"/>
  <c r="S1589" i="202"/>
  <c r="S1590" i="202"/>
  <c r="S1591" i="202"/>
  <c r="S1592" i="202"/>
  <c r="S1593" i="202"/>
  <c r="S1594" i="202"/>
  <c r="S1595" i="202"/>
  <c r="S1596" i="202"/>
  <c r="S1597" i="202"/>
  <c r="S1598" i="202"/>
  <c r="S1599" i="202"/>
  <c r="S1600" i="202"/>
  <c r="S1601" i="202"/>
  <c r="S1602" i="202"/>
  <c r="S1603" i="202"/>
  <c r="S1604" i="202"/>
  <c r="S1605" i="202"/>
  <c r="S1606" i="202"/>
  <c r="S1607" i="202"/>
  <c r="S1608" i="202"/>
  <c r="S1609" i="202"/>
  <c r="S1610" i="202"/>
  <c r="S1611" i="202"/>
  <c r="S1612" i="202"/>
  <c r="S1613" i="202"/>
  <c r="S1614" i="202"/>
  <c r="S1615" i="202"/>
  <c r="S1616" i="202"/>
  <c r="S1617" i="202"/>
  <c r="S1618" i="202"/>
  <c r="S1619" i="202"/>
  <c r="S1620" i="202"/>
  <c r="S1621" i="202"/>
  <c r="S1622" i="202"/>
  <c r="S1623" i="202"/>
  <c r="S1624" i="202"/>
  <c r="S1625" i="202"/>
  <c r="S1626" i="202"/>
  <c r="S1627" i="202"/>
  <c r="S1628" i="202"/>
  <c r="S1629" i="202"/>
  <c r="S1630" i="202"/>
  <c r="S1631" i="202"/>
  <c r="S1632" i="202"/>
  <c r="S1633" i="202"/>
  <c r="S1634" i="202"/>
  <c r="S1635" i="202"/>
  <c r="S1636" i="202"/>
  <c r="S1637" i="202"/>
  <c r="S1638" i="202"/>
  <c r="S1639" i="202"/>
  <c r="S1640" i="202"/>
  <c r="S1641" i="202"/>
  <c r="S1642" i="202"/>
  <c r="S1643" i="202"/>
  <c r="S1644" i="202"/>
  <c r="S1645" i="202"/>
  <c r="S1646" i="202"/>
  <c r="S1647" i="202"/>
  <c r="S1648" i="202"/>
  <c r="S1649" i="202"/>
  <c r="S1650" i="202"/>
  <c r="S1651" i="202"/>
  <c r="S1652" i="202"/>
  <c r="S1653" i="202"/>
  <c r="S1654" i="202"/>
  <c r="S1655" i="202"/>
  <c r="S1656" i="202"/>
  <c r="S1657" i="202"/>
  <c r="S1658" i="202"/>
  <c r="S1659" i="202"/>
  <c r="S1660" i="202"/>
  <c r="S1661" i="202"/>
  <c r="S1662" i="202"/>
  <c r="S1663" i="202"/>
  <c r="S1664" i="202"/>
  <c r="S1665" i="202"/>
  <c r="S1666" i="202"/>
  <c r="S1667" i="202"/>
  <c r="S1668" i="202"/>
  <c r="S1669" i="202"/>
  <c r="S1670" i="202"/>
  <c r="S1671" i="202"/>
  <c r="S1672" i="202"/>
  <c r="S1673" i="202"/>
  <c r="S1674" i="202"/>
  <c r="S1675" i="202"/>
  <c r="S1676" i="202"/>
  <c r="S1677" i="202"/>
  <c r="S1678" i="202"/>
  <c r="S1679" i="202"/>
  <c r="S1680" i="202"/>
  <c r="S1681" i="202"/>
  <c r="S1682" i="202"/>
  <c r="S1683" i="202"/>
  <c r="S1684" i="202"/>
  <c r="S1685" i="202"/>
  <c r="S1686" i="202"/>
  <c r="S1687" i="202"/>
  <c r="S1688" i="202"/>
  <c r="S1689" i="202"/>
  <c r="S1690" i="202"/>
  <c r="S1691" i="202"/>
  <c r="S1692" i="202"/>
  <c r="S1693" i="202"/>
  <c r="S1694" i="202"/>
  <c r="S1695" i="202"/>
  <c r="S1696" i="202"/>
  <c r="S1697" i="202"/>
  <c r="S1698" i="202"/>
  <c r="S1699" i="202"/>
  <c r="S1700" i="202"/>
  <c r="S1701" i="202"/>
  <c r="S1702" i="202"/>
  <c r="S1703" i="202"/>
  <c r="S1704" i="202"/>
  <c r="S1705" i="202"/>
  <c r="S1706" i="202"/>
  <c r="S1707" i="202"/>
  <c r="S1708" i="202"/>
  <c r="S1709" i="202"/>
  <c r="S1710" i="202"/>
  <c r="S1711" i="202"/>
  <c r="S1712" i="202"/>
  <c r="S1713" i="202"/>
  <c r="S1714" i="202"/>
  <c r="S1715" i="202"/>
  <c r="S1716" i="202"/>
  <c r="S1717" i="202"/>
  <c r="S1718" i="202"/>
  <c r="S1719" i="202"/>
  <c r="S1720" i="202"/>
  <c r="S1721" i="202"/>
  <c r="S1722" i="202"/>
  <c r="S1723" i="202"/>
  <c r="S1724" i="202"/>
  <c r="S1725" i="202"/>
  <c r="S1726" i="202"/>
  <c r="S1727" i="202"/>
  <c r="S1728" i="202"/>
  <c r="S1729" i="202"/>
  <c r="S1730" i="202"/>
  <c r="S1731" i="202"/>
  <c r="S1732" i="202"/>
  <c r="S1733" i="202"/>
  <c r="S1734" i="202"/>
  <c r="S1735" i="202"/>
  <c r="S1736" i="202"/>
  <c r="S1737" i="202"/>
  <c r="S1738" i="202"/>
  <c r="S1739" i="202"/>
  <c r="S1740" i="202"/>
  <c r="S1741" i="202"/>
  <c r="S1742" i="202"/>
  <c r="S1743" i="202"/>
  <c r="S1744" i="202"/>
  <c r="S1745" i="202"/>
  <c r="S1746" i="202"/>
  <c r="S1747" i="202"/>
  <c r="S1748" i="202"/>
  <c r="S1749" i="202"/>
  <c r="S1750" i="202"/>
  <c r="S1751" i="202"/>
  <c r="S1752" i="202"/>
  <c r="S1753" i="202"/>
  <c r="S1754" i="202"/>
  <c r="S1755" i="202"/>
  <c r="S1756" i="202"/>
  <c r="S1757" i="202"/>
  <c r="S1758" i="202"/>
  <c r="S1759" i="202"/>
  <c r="S1760" i="202"/>
  <c r="S1761" i="202"/>
  <c r="S1762" i="202"/>
  <c r="S1763" i="202"/>
  <c r="S1764" i="202"/>
  <c r="S1765" i="202"/>
  <c r="S1766" i="202"/>
  <c r="S1767" i="202"/>
  <c r="S1768" i="202"/>
  <c r="S1769" i="202"/>
  <c r="S1770" i="202"/>
  <c r="S1771" i="202"/>
  <c r="S1772" i="202"/>
  <c r="S1773" i="202"/>
  <c r="S1774" i="202"/>
  <c r="S1775" i="202"/>
  <c r="S1776" i="202"/>
  <c r="S1777" i="202"/>
  <c r="S1778" i="202"/>
  <c r="S1779" i="202"/>
  <c r="S1780" i="202"/>
  <c r="S1781" i="202"/>
  <c r="S1782" i="202"/>
  <c r="S1783" i="202"/>
  <c r="S1784" i="202"/>
  <c r="S1785" i="202"/>
  <c r="S1786" i="202"/>
  <c r="S1787" i="202"/>
  <c r="S1788" i="202"/>
  <c r="S1789" i="202"/>
  <c r="S1790" i="202"/>
  <c r="S1791" i="202"/>
  <c r="S1792" i="202"/>
  <c r="S1793" i="202"/>
  <c r="S1794" i="202"/>
  <c r="S1795" i="202"/>
  <c r="S1796" i="202"/>
  <c r="S1797" i="202"/>
  <c r="S1798" i="202"/>
  <c r="S1799" i="202"/>
  <c r="S1800" i="202"/>
  <c r="S1801" i="202"/>
  <c r="S1802" i="202"/>
  <c r="S1803" i="202"/>
  <c r="S1804" i="202"/>
  <c r="S1805" i="202"/>
  <c r="S1806" i="202"/>
  <c r="S1807" i="202"/>
  <c r="S1808" i="202"/>
  <c r="S1809" i="202"/>
  <c r="S1810" i="202"/>
  <c r="S1811" i="202"/>
  <c r="S1812" i="202"/>
  <c r="S1813" i="202"/>
  <c r="S1814" i="202"/>
  <c r="S1815" i="202"/>
  <c r="S1816" i="202"/>
  <c r="S1817" i="202"/>
  <c r="S1818" i="202"/>
  <c r="S1819" i="202"/>
  <c r="S1820" i="202"/>
  <c r="S1821" i="202"/>
  <c r="S1822" i="202"/>
  <c r="S1823" i="202"/>
  <c r="S1824" i="202"/>
  <c r="S1825" i="202"/>
  <c r="S1826" i="202"/>
  <c r="S1827" i="202"/>
  <c r="S1828" i="202"/>
  <c r="S1829" i="202"/>
  <c r="S1830" i="202"/>
  <c r="S1831" i="202"/>
  <c r="S1832" i="202"/>
  <c r="S1833" i="202"/>
  <c r="S1834" i="202"/>
  <c r="S1835" i="202"/>
  <c r="S1836" i="202"/>
  <c r="S1837" i="202"/>
  <c r="S1838" i="202"/>
  <c r="S1839" i="202"/>
  <c r="S1840" i="202"/>
  <c r="S1841" i="202"/>
  <c r="S1842" i="202"/>
  <c r="S1843" i="202"/>
  <c r="S1844" i="202"/>
  <c r="S1845" i="202"/>
  <c r="S1846" i="202"/>
  <c r="S1847" i="202"/>
  <c r="S1848" i="202"/>
  <c r="S1849" i="202"/>
  <c r="S1850" i="202"/>
  <c r="S1851" i="202"/>
  <c r="S1852" i="202"/>
  <c r="S1853" i="202"/>
  <c r="S1854" i="202"/>
  <c r="S1855" i="202"/>
  <c r="S1856" i="202"/>
  <c r="S1857" i="202"/>
  <c r="S1858" i="202"/>
  <c r="S1859" i="202"/>
  <c r="S1860" i="202"/>
  <c r="S1861" i="202"/>
  <c r="S1862" i="202"/>
  <c r="S1863" i="202"/>
  <c r="S1864" i="202"/>
  <c r="S1865" i="202"/>
  <c r="S1866" i="202"/>
  <c r="S1867" i="202"/>
  <c r="S1868" i="202"/>
  <c r="S1869" i="202"/>
  <c r="S1870" i="202"/>
  <c r="S1871" i="202"/>
  <c r="S1872" i="202"/>
  <c r="S1873" i="202"/>
  <c r="S1874" i="202"/>
  <c r="S1875" i="202"/>
  <c r="S1876" i="202"/>
  <c r="S1877" i="202"/>
  <c r="S1878" i="202"/>
  <c r="S1879" i="202"/>
  <c r="S1880" i="202"/>
  <c r="S1881" i="202"/>
  <c r="S1882" i="202"/>
  <c r="S1883" i="202"/>
  <c r="S1884" i="202"/>
  <c r="S1885" i="202"/>
  <c r="S1886" i="202"/>
  <c r="S1887" i="202"/>
  <c r="S1888" i="202"/>
  <c r="S1889" i="202"/>
  <c r="S1890" i="202"/>
  <c r="S1891" i="202"/>
  <c r="S1892" i="202"/>
  <c r="S1893" i="202"/>
  <c r="S1894" i="202"/>
  <c r="S1895" i="202"/>
  <c r="S1896" i="202"/>
  <c r="S1897" i="202"/>
  <c r="S1898" i="202"/>
  <c r="S1899" i="202"/>
  <c r="S1900" i="202"/>
  <c r="S1901" i="202"/>
  <c r="S1902" i="202"/>
  <c r="S1903" i="202"/>
  <c r="S1904" i="202"/>
  <c r="S1905" i="202"/>
  <c r="S1906" i="202"/>
  <c r="S1907" i="202"/>
  <c r="S1908" i="202"/>
  <c r="S1909" i="202"/>
  <c r="S1910" i="202"/>
  <c r="S1911" i="202"/>
  <c r="S1912" i="202"/>
  <c r="S1913" i="202"/>
  <c r="S1914" i="202"/>
  <c r="S1915" i="202"/>
  <c r="S1916" i="202"/>
  <c r="S1917" i="202"/>
  <c r="S1918" i="202"/>
  <c r="S1919" i="202"/>
  <c r="S1920" i="202"/>
  <c r="S1921" i="202"/>
  <c r="S1922" i="202"/>
  <c r="S1923" i="202"/>
  <c r="S1924" i="202"/>
  <c r="S1925" i="202"/>
  <c r="S1926" i="202"/>
  <c r="S1927" i="202"/>
  <c r="S1928" i="202"/>
  <c r="S1929" i="202"/>
  <c r="S1930" i="202"/>
  <c r="S1931" i="202"/>
  <c r="S1932" i="202"/>
  <c r="S1933" i="202"/>
  <c r="S1934" i="202"/>
  <c r="S1935" i="202"/>
  <c r="S1936" i="202"/>
  <c r="S1937" i="202"/>
  <c r="S1938" i="202"/>
  <c r="S1939" i="202"/>
  <c r="S1940" i="202"/>
  <c r="S1941" i="202"/>
  <c r="S1942" i="202"/>
  <c r="S1943" i="202"/>
  <c r="S1944" i="202"/>
  <c r="S1945" i="202"/>
  <c r="S1946" i="202"/>
  <c r="S1947" i="202"/>
  <c r="S1948" i="202"/>
  <c r="S1949" i="202"/>
  <c r="S1950" i="202"/>
  <c r="S1951" i="202"/>
  <c r="S1952" i="202"/>
  <c r="S1953" i="202"/>
  <c r="S1954" i="202"/>
  <c r="S1955" i="202"/>
  <c r="S1956" i="202"/>
  <c r="S1957" i="202"/>
  <c r="S1958" i="202"/>
  <c r="S1959" i="202"/>
  <c r="S1960" i="202"/>
  <c r="S1961" i="202"/>
  <c r="S1962" i="202"/>
  <c r="S1963" i="202"/>
  <c r="S1964" i="202"/>
  <c r="S1965" i="202"/>
  <c r="S1966" i="202"/>
  <c r="S1967" i="202"/>
  <c r="S1968" i="202"/>
  <c r="S1969" i="202"/>
  <c r="S1970" i="202"/>
  <c r="S1971" i="202"/>
  <c r="S1972" i="202"/>
  <c r="S1973" i="202"/>
  <c r="S1974" i="202"/>
  <c r="S1975" i="202"/>
  <c r="S1976" i="202"/>
  <c r="S1977" i="202"/>
  <c r="S1978" i="202"/>
  <c r="S1979" i="202"/>
  <c r="S1980" i="202"/>
  <c r="S1981" i="202"/>
  <c r="S1982" i="202"/>
  <c r="S1983" i="202"/>
  <c r="S1984" i="202"/>
  <c r="S1985" i="202"/>
  <c r="S1986" i="202"/>
  <c r="S1987" i="202"/>
  <c r="S1988" i="202"/>
  <c r="S1989" i="202"/>
  <c r="S1990" i="202"/>
  <c r="S1991" i="202"/>
  <c r="S1992" i="202"/>
  <c r="S1993" i="202"/>
  <c r="S1994" i="202"/>
  <c r="S1995" i="202"/>
  <c r="S1996" i="202"/>
  <c r="S1997" i="202"/>
  <c r="S1998" i="202"/>
  <c r="S1999" i="202"/>
  <c r="S2000" i="202"/>
  <c r="S2001" i="202"/>
  <c r="S2002" i="202"/>
  <c r="S2003" i="202"/>
  <c r="S2004" i="202"/>
  <c r="S2005" i="202"/>
  <c r="S2006" i="202"/>
  <c r="S2007" i="202"/>
  <c r="S2008" i="202"/>
  <c r="S2009" i="202"/>
  <c r="S2010" i="202"/>
  <c r="S2011" i="202"/>
  <c r="S2012" i="202"/>
  <c r="S2013" i="202"/>
  <c r="S2014" i="202"/>
  <c r="S2015" i="202"/>
  <c r="S2016" i="202"/>
  <c r="S2017" i="202"/>
  <c r="S2018" i="202"/>
  <c r="S2019" i="202"/>
  <c r="S2020" i="202"/>
  <c r="S2021" i="202"/>
  <c r="S2022" i="202"/>
  <c r="S2023" i="202"/>
  <c r="S2024" i="202"/>
  <c r="S2025" i="202"/>
  <c r="S2026" i="202"/>
  <c r="S2027" i="202"/>
  <c r="S2028" i="202"/>
  <c r="S2029" i="202"/>
  <c r="S2030" i="202"/>
  <c r="S2031" i="202"/>
  <c r="S2032" i="202"/>
  <c r="S2033" i="202"/>
  <c r="S2034" i="202"/>
  <c r="S2035" i="202"/>
  <c r="S2036" i="202"/>
  <c r="S2037" i="202"/>
  <c r="S2038" i="202"/>
  <c r="S2039" i="202"/>
  <c r="S2040" i="202"/>
  <c r="S2041" i="202"/>
  <c r="S2042" i="202"/>
  <c r="S2043" i="202"/>
  <c r="S2044" i="202"/>
  <c r="S2045" i="202"/>
  <c r="S2046" i="202"/>
  <c r="S2047" i="202"/>
  <c r="S2048" i="202"/>
  <c r="S2049" i="202"/>
  <c r="S2050" i="202"/>
  <c r="S2051" i="202"/>
  <c r="S2052" i="202"/>
  <c r="S2053" i="202"/>
  <c r="S2054" i="202"/>
  <c r="S2055" i="202"/>
  <c r="S2056" i="202"/>
  <c r="S2057" i="202"/>
  <c r="S2058" i="202"/>
  <c r="S2059" i="202"/>
  <c r="S2060" i="202"/>
  <c r="S2061" i="202"/>
  <c r="S2062" i="202"/>
  <c r="S2063" i="202"/>
  <c r="S2064" i="202"/>
  <c r="S2065" i="202"/>
  <c r="S2066" i="202"/>
  <c r="S2067" i="202"/>
  <c r="S2068" i="202"/>
  <c r="S2069" i="202"/>
  <c r="S2070" i="202"/>
  <c r="S2071" i="202"/>
  <c r="S2072" i="202"/>
  <c r="S2073" i="202"/>
  <c r="S2074" i="202"/>
  <c r="S2075" i="202"/>
  <c r="S2076" i="202"/>
  <c r="S2077" i="202"/>
  <c r="S2078" i="202"/>
  <c r="S2079" i="202"/>
  <c r="S2080" i="202"/>
  <c r="S2081" i="202"/>
  <c r="S2082" i="202"/>
  <c r="S2083" i="202"/>
  <c r="S2084" i="202"/>
  <c r="S2085" i="202"/>
  <c r="S2086" i="202"/>
  <c r="S2087" i="202"/>
  <c r="S2088" i="202"/>
  <c r="S2089" i="202"/>
  <c r="S2090" i="202"/>
  <c r="S2091" i="202"/>
  <c r="S2092" i="202"/>
  <c r="S2093" i="202"/>
  <c r="S2094" i="202"/>
  <c r="S2095" i="202"/>
  <c r="S2096" i="202"/>
  <c r="S2097" i="202"/>
  <c r="S2098" i="202"/>
  <c r="S2099" i="202"/>
  <c r="S2100" i="202"/>
  <c r="S2101" i="202"/>
  <c r="S2102" i="202"/>
  <c r="S2103" i="202"/>
  <c r="S2104" i="202"/>
  <c r="S2105" i="202"/>
  <c r="S2106" i="202"/>
  <c r="S2107" i="202"/>
  <c r="S2108" i="202"/>
  <c r="S2109" i="202"/>
  <c r="S2110" i="202"/>
  <c r="S2111" i="202"/>
  <c r="S2112" i="202"/>
  <c r="S2113" i="202"/>
  <c r="S2114" i="202"/>
  <c r="S2115" i="202"/>
  <c r="S2116" i="202"/>
  <c r="S2117" i="202"/>
  <c r="S2118" i="202"/>
  <c r="S2119" i="202"/>
  <c r="S2120" i="202"/>
  <c r="S2121" i="202"/>
  <c r="S2122" i="202"/>
  <c r="S2123" i="202"/>
  <c r="S2124" i="202"/>
  <c r="S2125" i="202"/>
  <c r="S2126" i="202"/>
  <c r="S2127" i="202"/>
  <c r="S2128" i="202"/>
  <c r="S2129" i="202"/>
  <c r="S2130" i="202"/>
  <c r="S2131" i="202"/>
  <c r="S2132" i="202"/>
  <c r="S2133" i="202"/>
  <c r="S2134" i="202"/>
  <c r="S2135" i="202"/>
  <c r="S2136" i="202"/>
  <c r="S2137" i="202"/>
  <c r="S2138" i="202"/>
  <c r="S2139" i="202"/>
  <c r="S2140" i="202"/>
  <c r="S2141" i="202"/>
  <c r="S2142" i="202"/>
  <c r="S2143" i="202"/>
  <c r="S2144" i="202"/>
  <c r="S2145" i="202"/>
  <c r="S2146" i="202"/>
  <c r="S2147" i="202"/>
  <c r="S2148" i="202"/>
  <c r="S2149" i="202"/>
  <c r="S2150" i="202"/>
  <c r="S2151" i="202"/>
  <c r="S2152" i="202"/>
  <c r="S2153" i="202"/>
  <c r="S2154" i="202"/>
  <c r="S2155" i="202"/>
  <c r="S2156" i="202"/>
  <c r="S2157" i="202"/>
  <c r="S2158" i="202"/>
  <c r="S2159" i="202"/>
  <c r="S2160" i="202"/>
  <c r="S2161" i="202"/>
  <c r="S2162" i="202"/>
  <c r="S2163" i="202"/>
  <c r="S2164" i="202"/>
  <c r="S2165" i="202"/>
  <c r="S2166" i="202"/>
  <c r="S2167" i="202"/>
  <c r="S2168" i="202"/>
  <c r="S2169" i="202"/>
  <c r="S2170" i="202"/>
  <c r="S2171" i="202"/>
  <c r="S2172" i="202"/>
  <c r="S2173" i="202"/>
  <c r="S2174" i="202"/>
  <c r="S2175" i="202"/>
  <c r="S2176" i="202"/>
  <c r="S2177" i="202"/>
  <c r="S2178" i="202"/>
  <c r="S2179" i="202"/>
  <c r="S2180" i="202"/>
  <c r="S2181" i="202"/>
  <c r="S2182" i="202"/>
  <c r="S2183" i="202"/>
  <c r="S2184" i="202"/>
  <c r="S2185" i="202"/>
  <c r="S2186" i="202"/>
  <c r="S2187" i="202"/>
  <c r="S2188" i="202"/>
  <c r="S2189" i="202"/>
  <c r="S2190" i="202"/>
  <c r="S2191" i="202"/>
  <c r="S2192" i="202"/>
  <c r="S2193" i="202"/>
  <c r="S2194" i="202"/>
  <c r="S2195" i="202"/>
  <c r="S2196" i="202"/>
  <c r="S2197" i="202"/>
  <c r="S2198" i="202"/>
  <c r="S2199" i="202"/>
  <c r="S2200" i="202"/>
  <c r="S2201" i="202"/>
  <c r="S2202" i="202"/>
  <c r="S2203" i="202"/>
  <c r="S2204" i="202"/>
  <c r="S2205" i="202"/>
  <c r="S2206" i="202"/>
  <c r="S2207" i="202"/>
  <c r="S2208" i="202"/>
  <c r="S2209" i="202"/>
  <c r="S2210" i="202"/>
  <c r="S2211" i="202"/>
  <c r="S2212" i="202"/>
  <c r="S2213" i="202"/>
  <c r="S2214" i="202"/>
  <c r="S2215" i="202"/>
  <c r="S2216" i="202"/>
  <c r="S2217" i="202"/>
  <c r="S2218" i="202"/>
  <c r="S2219" i="202"/>
  <c r="S2220" i="202"/>
  <c r="S2221" i="202"/>
  <c r="S2222" i="202"/>
  <c r="S2223" i="202"/>
  <c r="S2224" i="202"/>
  <c r="S2225" i="202"/>
  <c r="S2226" i="202"/>
  <c r="S2227" i="202"/>
  <c r="S2228" i="202"/>
  <c r="S2229" i="202"/>
  <c r="S2230" i="202"/>
  <c r="S2231" i="202"/>
  <c r="S2232" i="202"/>
  <c r="S2233" i="202"/>
  <c r="S2234" i="202"/>
  <c r="S2235" i="202"/>
  <c r="S2236" i="202"/>
  <c r="S2237" i="202"/>
  <c r="S2238" i="202"/>
  <c r="S2239" i="202"/>
  <c r="S2240" i="202"/>
  <c r="S2241" i="202"/>
  <c r="S2242" i="202"/>
  <c r="S2243" i="202"/>
  <c r="S2244" i="202"/>
  <c r="S2245" i="202"/>
  <c r="S2246" i="202"/>
  <c r="S2247" i="202"/>
  <c r="S2248" i="202"/>
  <c r="S2249" i="202"/>
  <c r="S2250" i="202"/>
  <c r="S2251" i="202"/>
  <c r="S2252" i="202"/>
  <c r="S2253" i="202"/>
  <c r="S2254" i="202"/>
  <c r="S2255" i="202"/>
  <c r="S2256" i="202"/>
  <c r="S2257" i="202"/>
  <c r="S2258" i="202"/>
  <c r="S2259" i="202"/>
  <c r="S2260" i="202"/>
  <c r="S2261" i="202"/>
  <c r="S2262" i="202"/>
  <c r="S2263" i="202"/>
  <c r="S2264" i="202"/>
  <c r="S2265" i="202"/>
  <c r="S2266" i="202"/>
  <c r="S2267" i="202"/>
  <c r="S2268" i="202"/>
  <c r="S2269" i="202"/>
  <c r="S2270" i="202"/>
  <c r="S2271" i="202"/>
  <c r="S2272" i="202"/>
  <c r="S2273" i="202"/>
  <c r="S2274" i="202"/>
  <c r="S2275" i="202"/>
  <c r="S2276" i="202"/>
  <c r="S2277" i="202"/>
  <c r="S2278" i="202"/>
  <c r="S2279" i="202"/>
  <c r="S2280" i="202"/>
  <c r="S2281" i="202"/>
  <c r="S2282" i="202"/>
  <c r="S2283" i="202"/>
  <c r="S2284" i="202"/>
  <c r="S2285" i="202"/>
  <c r="S2286" i="202"/>
  <c r="S2287" i="202"/>
  <c r="S2288" i="202"/>
  <c r="S2289" i="202"/>
  <c r="S2290" i="202"/>
  <c r="S2291" i="202"/>
  <c r="S2292" i="202"/>
  <c r="S2293" i="202"/>
  <c r="S2294" i="202"/>
  <c r="S2295" i="202"/>
  <c r="S2296" i="202"/>
  <c r="S2297" i="202"/>
  <c r="S2298" i="202"/>
  <c r="S2299" i="202"/>
  <c r="S2300" i="202"/>
  <c r="S2301" i="202"/>
  <c r="S2302" i="202"/>
  <c r="S2303" i="202"/>
  <c r="S2304" i="202"/>
  <c r="S2305" i="202"/>
  <c r="S2306" i="202"/>
  <c r="S2307" i="202"/>
  <c r="S2308" i="202"/>
  <c r="S2309" i="202"/>
  <c r="S2310" i="202"/>
  <c r="S2311" i="202"/>
  <c r="S2312" i="202"/>
  <c r="S2313" i="202"/>
  <c r="S2314" i="202"/>
  <c r="S2315" i="202"/>
  <c r="S2316" i="202"/>
  <c r="S2317" i="202"/>
  <c r="S2318" i="202"/>
  <c r="S2319" i="202"/>
  <c r="S2320" i="202"/>
  <c r="S2321" i="202"/>
  <c r="S2322" i="202"/>
  <c r="S2323" i="202"/>
  <c r="S2324" i="202"/>
  <c r="S2325" i="202"/>
  <c r="S2326" i="202"/>
  <c r="S2327" i="202"/>
  <c r="S2328" i="202"/>
  <c r="S2329" i="202"/>
  <c r="S2330" i="202"/>
  <c r="S2331" i="202"/>
  <c r="S2332" i="202"/>
  <c r="S2333" i="202"/>
  <c r="S2334" i="202"/>
  <c r="S2335" i="202"/>
  <c r="S2336" i="202"/>
  <c r="S2337" i="202"/>
  <c r="S2338" i="202"/>
  <c r="S2339" i="202"/>
  <c r="S2340" i="202"/>
  <c r="S2341" i="202"/>
  <c r="S2342" i="202"/>
  <c r="S2343" i="202"/>
  <c r="S2344" i="202"/>
  <c r="S2345" i="202"/>
  <c r="S2346" i="202"/>
  <c r="S2347" i="202"/>
  <c r="S2348" i="202"/>
  <c r="S2349" i="202"/>
  <c r="S2350" i="202"/>
  <c r="S2351" i="202"/>
  <c r="S2352" i="202"/>
  <c r="S2353" i="202"/>
  <c r="S2354" i="202"/>
  <c r="S2355" i="202"/>
  <c r="S2356" i="202"/>
  <c r="S2357" i="202"/>
  <c r="S2358" i="202"/>
  <c r="S2359" i="202"/>
  <c r="S2360" i="202"/>
  <c r="S2361" i="202"/>
  <c r="S2362" i="202"/>
  <c r="S2363" i="202"/>
  <c r="S2364" i="202"/>
  <c r="S2365" i="202"/>
  <c r="S2366" i="202"/>
  <c r="S2367" i="202"/>
  <c r="S2368" i="202"/>
  <c r="S2369" i="202"/>
  <c r="S2370" i="202"/>
  <c r="S2371" i="202"/>
  <c r="S2372" i="202"/>
  <c r="S2373" i="202"/>
  <c r="S2374" i="202"/>
  <c r="S2375" i="202"/>
  <c r="S2376" i="202"/>
  <c r="S2377" i="202"/>
  <c r="S2378" i="202"/>
  <c r="S2379" i="202"/>
  <c r="S2380" i="202"/>
  <c r="S2381" i="202"/>
  <c r="S2382" i="202"/>
  <c r="S2383" i="202"/>
  <c r="S2384" i="202"/>
  <c r="S2385" i="202"/>
  <c r="S2386" i="202"/>
  <c r="S2387" i="202"/>
  <c r="S2388" i="202"/>
  <c r="S2389" i="202"/>
  <c r="S2390" i="202"/>
  <c r="S2391" i="202"/>
  <c r="S2392" i="202"/>
  <c r="S2393" i="202"/>
  <c r="S2394" i="202"/>
  <c r="S2395" i="202"/>
  <c r="S2396" i="202"/>
  <c r="S2397" i="202"/>
  <c r="S2398" i="202"/>
  <c r="S2399" i="202"/>
  <c r="S2400" i="202"/>
  <c r="S2401" i="202"/>
  <c r="S2402" i="202"/>
  <c r="S2403" i="202"/>
  <c r="S2404" i="202"/>
  <c r="S2405" i="202"/>
  <c r="S2406" i="202"/>
  <c r="S2407" i="202"/>
  <c r="S2408" i="202"/>
  <c r="S2409" i="202"/>
  <c r="S2410" i="202"/>
  <c r="S2411" i="202"/>
  <c r="S2412" i="202"/>
  <c r="S2413" i="202"/>
  <c r="S2414" i="202"/>
  <c r="S2415" i="202"/>
  <c r="S2416" i="202"/>
  <c r="S2417" i="202"/>
  <c r="S2418" i="202"/>
  <c r="S2419" i="202"/>
  <c r="S2420" i="202"/>
  <c r="S2421" i="202"/>
  <c r="S2422" i="202"/>
  <c r="S2423" i="202"/>
  <c r="S2424" i="202"/>
  <c r="S2425" i="202"/>
  <c r="S2426" i="202"/>
  <c r="S2427" i="202"/>
  <c r="S2428" i="202"/>
  <c r="S2429" i="202"/>
  <c r="S2430" i="202"/>
  <c r="S2431" i="202"/>
  <c r="S2432" i="202"/>
  <c r="S2433" i="202"/>
  <c r="S2434" i="202"/>
  <c r="S2435" i="202"/>
  <c r="S2436" i="202"/>
  <c r="S2437" i="202"/>
  <c r="S2438" i="202"/>
  <c r="S2439" i="202"/>
  <c r="S2440" i="202"/>
  <c r="S2441" i="202"/>
  <c r="S2442" i="202"/>
  <c r="S2443" i="202"/>
  <c r="S2444" i="202"/>
  <c r="S2445" i="202"/>
  <c r="S2446" i="202"/>
  <c r="S2447" i="202"/>
  <c r="S2448" i="202"/>
  <c r="S2449" i="202"/>
  <c r="S2450" i="202"/>
  <c r="S2451" i="202"/>
  <c r="S2452" i="202"/>
  <c r="S2453" i="202"/>
  <c r="S2454" i="202"/>
  <c r="S2455" i="202"/>
  <c r="S2456" i="202"/>
  <c r="S2457" i="202"/>
  <c r="S2458" i="202"/>
  <c r="S2459" i="202"/>
  <c r="S2460" i="202"/>
  <c r="S2461" i="202"/>
  <c r="S2462" i="202"/>
  <c r="S2463" i="202"/>
  <c r="S2464" i="202"/>
  <c r="S2465" i="202"/>
  <c r="S2466" i="202"/>
  <c r="S2467" i="202"/>
  <c r="S2468" i="202"/>
  <c r="S2469" i="202"/>
  <c r="S2470" i="202"/>
  <c r="S2471" i="202"/>
  <c r="S2472" i="202"/>
  <c r="S2473" i="202"/>
  <c r="S2474" i="202"/>
  <c r="S2475" i="202"/>
  <c r="S2476" i="202"/>
  <c r="S2477" i="202"/>
  <c r="S2478" i="202"/>
  <c r="S2479" i="202"/>
  <c r="S2480" i="202"/>
  <c r="S2481" i="202"/>
  <c r="S2482" i="202"/>
  <c r="S2483" i="202"/>
  <c r="S2484" i="202"/>
  <c r="S2485" i="202"/>
  <c r="S2486" i="202"/>
  <c r="S2487" i="202"/>
  <c r="S2488" i="202"/>
  <c r="S2489" i="202"/>
  <c r="S2490" i="202"/>
  <c r="S2491" i="202"/>
  <c r="S2492" i="202"/>
  <c r="S2493" i="202"/>
  <c r="S2494" i="202"/>
  <c r="S2495" i="202"/>
  <c r="S2496" i="202"/>
  <c r="S2497" i="202"/>
  <c r="S2498" i="202"/>
  <c r="S2499" i="202"/>
  <c r="S2500" i="202"/>
  <c r="S2501" i="202"/>
  <c r="S2502" i="202"/>
  <c r="S2503" i="202"/>
  <c r="S2504" i="202"/>
  <c r="S2505" i="202"/>
  <c r="S2506" i="202"/>
  <c r="S2507" i="202"/>
  <c r="S2508" i="202"/>
  <c r="S2509" i="202"/>
  <c r="S2510" i="202"/>
  <c r="S2511" i="202"/>
  <c r="S2512" i="202"/>
  <c r="S2513" i="202"/>
  <c r="S2514" i="202"/>
  <c r="S2515" i="202"/>
  <c r="S2516" i="202"/>
  <c r="S2517" i="202"/>
  <c r="S2518" i="202"/>
  <c r="S2519" i="202"/>
  <c r="S2520" i="202"/>
  <c r="S2521" i="202"/>
  <c r="S2522" i="202"/>
  <c r="S2523" i="202"/>
  <c r="S2524" i="202"/>
  <c r="S2525" i="202"/>
  <c r="S2526" i="202"/>
  <c r="S2527" i="202"/>
  <c r="S2528" i="202"/>
  <c r="S2529" i="202"/>
  <c r="S2530" i="202"/>
  <c r="S2531" i="202"/>
  <c r="S2532" i="202"/>
  <c r="S2533" i="202"/>
  <c r="S2534" i="202"/>
  <c r="S2535" i="202"/>
  <c r="S2536" i="202"/>
  <c r="S2537" i="202"/>
  <c r="S2538" i="202"/>
  <c r="S2539" i="202"/>
  <c r="S2540" i="202"/>
  <c r="S2541" i="202"/>
  <c r="S2542" i="202"/>
  <c r="S2543" i="202"/>
  <c r="S2544" i="202"/>
  <c r="S2545" i="202"/>
  <c r="S2546" i="202"/>
  <c r="S2547" i="202"/>
  <c r="S2548" i="202"/>
  <c r="S2549" i="202"/>
  <c r="S2550" i="202"/>
  <c r="S2551" i="202"/>
  <c r="S2552" i="202"/>
  <c r="S2553" i="202"/>
  <c r="S2554" i="202"/>
  <c r="S2555" i="202"/>
  <c r="S2556" i="202"/>
  <c r="S2557" i="202"/>
  <c r="S2558" i="202"/>
  <c r="S2559" i="202"/>
  <c r="S2560" i="202"/>
  <c r="S2561" i="202"/>
  <c r="S2562" i="202"/>
  <c r="S2563" i="202"/>
  <c r="S2564" i="202"/>
  <c r="S2565" i="202"/>
  <c r="S2566" i="202"/>
  <c r="S2567" i="202"/>
  <c r="S2568" i="202"/>
  <c r="S2569" i="202"/>
  <c r="S2570" i="202"/>
  <c r="S2571" i="202"/>
  <c r="S2572" i="202"/>
  <c r="S2573" i="202"/>
  <c r="S2574" i="202"/>
  <c r="S2575" i="202"/>
  <c r="S2576" i="202"/>
  <c r="S2577" i="202"/>
  <c r="S2578" i="202"/>
  <c r="S2579" i="202"/>
  <c r="S2580" i="202"/>
  <c r="S2581" i="202"/>
  <c r="S2582" i="202"/>
  <c r="S2583" i="202"/>
  <c r="S2584" i="202"/>
  <c r="S2585" i="202"/>
  <c r="S2586" i="202"/>
  <c r="S2587" i="202"/>
  <c r="S2588" i="202"/>
  <c r="S2589" i="202"/>
  <c r="S2590" i="202"/>
  <c r="S2591" i="202"/>
  <c r="S2592" i="202"/>
  <c r="S2593" i="202"/>
  <c r="S2594" i="202"/>
  <c r="S2595" i="202"/>
  <c r="S2596" i="202"/>
  <c r="S2597" i="202"/>
  <c r="S2598" i="202"/>
  <c r="S2599" i="202"/>
  <c r="S2600" i="202"/>
  <c r="S2601" i="202"/>
  <c r="S2602" i="202"/>
  <c r="S2603" i="202"/>
  <c r="S2604" i="202"/>
  <c r="S2605" i="202"/>
  <c r="S2606" i="202"/>
  <c r="S2607" i="202"/>
  <c r="S2608" i="202"/>
  <c r="S2609" i="202"/>
  <c r="S2610" i="202"/>
  <c r="S2611" i="202"/>
  <c r="S2612" i="202"/>
  <c r="S2613" i="202"/>
  <c r="S2614" i="202"/>
  <c r="S2615" i="202"/>
  <c r="S2616" i="202"/>
  <c r="S2617" i="202"/>
  <c r="S2618" i="202"/>
  <c r="S2619" i="202"/>
  <c r="S2620" i="202"/>
  <c r="S2621" i="202"/>
  <c r="S2622" i="202"/>
  <c r="S2623" i="202"/>
  <c r="S2624" i="202"/>
  <c r="S2625" i="202"/>
  <c r="S2626" i="202"/>
  <c r="S2627" i="202"/>
  <c r="S2628" i="202"/>
  <c r="S2629" i="202"/>
  <c r="S2630" i="202"/>
  <c r="S2631" i="202"/>
  <c r="S2632" i="202"/>
  <c r="S2633" i="202"/>
  <c r="S2634" i="202"/>
  <c r="S2635" i="202"/>
  <c r="S2636" i="202"/>
  <c r="S2637" i="202"/>
  <c r="S2638" i="202"/>
  <c r="S2639" i="202"/>
  <c r="S2640" i="202"/>
  <c r="S2641" i="202"/>
  <c r="S2642" i="202"/>
  <c r="S2643" i="202"/>
  <c r="S2644" i="202"/>
  <c r="S2645" i="202"/>
  <c r="S2646" i="202"/>
  <c r="S2647" i="202"/>
  <c r="S2648" i="202"/>
  <c r="S2649" i="202"/>
  <c r="S2650" i="202"/>
  <c r="S2651" i="202"/>
  <c r="S2652" i="202"/>
  <c r="S2653" i="202"/>
  <c r="S2654" i="202"/>
  <c r="S2655" i="202"/>
  <c r="S2656" i="202"/>
  <c r="S2657" i="202"/>
  <c r="S2658" i="202"/>
  <c r="S2659" i="202"/>
  <c r="S2660" i="202"/>
  <c r="S2661" i="202"/>
  <c r="S2662" i="202"/>
  <c r="S2663" i="202"/>
  <c r="S2664" i="202"/>
  <c r="S2665" i="202"/>
  <c r="S2666" i="202"/>
  <c r="S2667" i="202"/>
  <c r="S2668" i="202"/>
  <c r="S2669" i="202"/>
  <c r="S2670" i="202"/>
  <c r="S2671" i="202"/>
  <c r="S2672" i="202"/>
  <c r="S2673" i="202"/>
  <c r="S2674" i="202"/>
  <c r="S2675" i="202"/>
  <c r="S2676" i="202"/>
  <c r="S2677" i="202"/>
  <c r="S2678" i="202"/>
  <c r="S2679" i="202"/>
  <c r="S2680" i="202"/>
  <c r="S2681" i="202"/>
  <c r="S2682" i="202"/>
  <c r="S2683" i="202"/>
  <c r="S2684" i="202"/>
  <c r="S2685" i="202"/>
  <c r="S2686" i="202"/>
  <c r="S2687" i="202"/>
  <c r="S2688" i="202"/>
  <c r="S2689" i="202"/>
  <c r="S2690" i="202"/>
  <c r="S2691" i="202"/>
  <c r="S2692" i="202"/>
  <c r="S2693" i="202"/>
  <c r="S2694" i="202"/>
  <c r="S2695" i="202"/>
  <c r="S2696" i="202"/>
  <c r="S2697" i="202"/>
  <c r="S2698" i="202"/>
  <c r="S2699" i="202"/>
  <c r="S2700" i="202"/>
  <c r="S2701" i="202"/>
  <c r="S2702" i="202"/>
  <c r="S2703" i="202"/>
  <c r="S2704" i="202"/>
  <c r="S2705" i="202"/>
  <c r="S2706" i="202"/>
  <c r="S2707" i="202"/>
  <c r="S2708" i="202"/>
  <c r="S2709" i="202"/>
  <c r="S2710" i="202"/>
  <c r="S2711" i="202"/>
  <c r="S2712" i="202"/>
  <c r="S2713" i="202"/>
  <c r="S2714" i="202"/>
  <c r="S2715" i="202"/>
  <c r="S2716" i="202"/>
  <c r="S2717" i="202"/>
  <c r="S2718" i="202"/>
  <c r="S2719" i="202"/>
  <c r="S2720" i="202"/>
  <c r="S2721" i="202"/>
  <c r="S2722" i="202"/>
  <c r="S2723" i="202"/>
  <c r="S2724" i="202"/>
  <c r="S2725" i="202"/>
  <c r="S2726" i="202"/>
  <c r="S2727" i="202"/>
  <c r="S2728" i="202"/>
  <c r="S2729" i="202"/>
  <c r="S2730" i="202"/>
  <c r="S2731" i="202"/>
  <c r="S2732" i="202"/>
  <c r="S2733" i="202"/>
  <c r="S2734" i="202"/>
  <c r="S2735" i="202"/>
  <c r="S2736" i="202"/>
  <c r="S2737" i="202"/>
  <c r="S2738" i="202"/>
  <c r="S2739" i="202"/>
  <c r="S2740" i="202"/>
  <c r="S2741" i="202"/>
  <c r="S2742" i="202"/>
  <c r="S2743" i="202"/>
  <c r="S2744" i="202"/>
  <c r="S2745" i="202"/>
  <c r="S2746" i="202"/>
  <c r="S2747" i="202"/>
  <c r="S2748" i="202"/>
  <c r="S2749" i="202"/>
  <c r="S2750" i="202"/>
  <c r="S2751" i="202"/>
  <c r="S2752" i="202"/>
  <c r="S2753" i="202"/>
  <c r="S2754" i="202"/>
  <c r="S2755" i="202"/>
  <c r="S2756" i="202"/>
  <c r="S2757" i="202"/>
  <c r="S2758" i="202"/>
  <c r="S2759" i="202"/>
  <c r="S2760" i="202"/>
  <c r="S2761" i="202"/>
  <c r="S2762" i="202"/>
  <c r="S2763" i="202"/>
  <c r="S2764" i="202"/>
  <c r="S2765" i="202"/>
  <c r="S2766" i="202"/>
  <c r="S2767" i="202"/>
  <c r="S2768" i="202"/>
  <c r="S2769" i="202"/>
  <c r="S2770" i="202"/>
  <c r="S2771" i="202"/>
  <c r="S2772" i="202"/>
  <c r="S2773" i="202"/>
  <c r="S2774" i="202"/>
  <c r="S2775" i="202"/>
  <c r="S2776" i="202"/>
  <c r="S2777" i="202"/>
  <c r="S2778" i="202"/>
  <c r="S2779" i="202"/>
  <c r="S2780" i="202"/>
  <c r="S2781" i="202"/>
  <c r="S2782" i="202"/>
  <c r="S2783" i="202"/>
  <c r="S2784" i="202"/>
  <c r="S2785" i="202"/>
  <c r="S2786" i="202"/>
  <c r="S2787" i="202"/>
  <c r="S2788" i="202"/>
  <c r="S2789" i="202"/>
  <c r="S2790" i="202"/>
  <c r="S2791" i="202"/>
  <c r="S2792" i="202"/>
  <c r="S2793" i="202"/>
  <c r="S2794" i="202"/>
  <c r="S2795" i="202"/>
  <c r="S2796" i="202"/>
  <c r="S2797" i="202"/>
  <c r="S2798" i="202"/>
  <c r="S2799" i="202"/>
  <c r="S2800" i="202"/>
  <c r="S2801" i="202"/>
  <c r="S2802" i="202"/>
  <c r="S2803" i="202"/>
  <c r="S2804" i="202"/>
  <c r="S2805" i="202"/>
  <c r="S2806" i="202"/>
  <c r="S2807" i="202"/>
  <c r="S2808" i="202"/>
  <c r="S2809" i="202"/>
  <c r="S2810" i="202"/>
  <c r="S2811" i="202"/>
  <c r="S2812" i="202"/>
  <c r="S2813" i="202"/>
  <c r="S2814" i="202"/>
  <c r="S2815" i="202"/>
  <c r="S2816" i="202"/>
  <c r="S2817" i="202"/>
  <c r="S2818" i="202"/>
  <c r="S2819" i="202"/>
  <c r="S2820" i="202"/>
  <c r="S2821" i="202"/>
  <c r="S2822" i="202"/>
  <c r="S2823" i="202"/>
  <c r="S2824" i="202"/>
  <c r="S2825" i="202"/>
  <c r="S2826" i="202"/>
  <c r="S2827" i="202"/>
  <c r="S2828" i="202"/>
  <c r="S2829" i="202"/>
  <c r="S2830" i="202"/>
  <c r="S2831" i="202"/>
  <c r="S2832" i="202"/>
  <c r="S2833" i="202"/>
  <c r="S2834" i="202"/>
  <c r="S2835" i="202"/>
  <c r="S2836" i="202"/>
  <c r="S2837" i="202"/>
  <c r="S2838" i="202"/>
  <c r="S2839" i="202"/>
  <c r="S2840" i="202"/>
  <c r="S2841" i="202"/>
  <c r="S2842" i="202"/>
  <c r="S2843" i="202"/>
  <c r="S2844" i="202"/>
  <c r="S2845" i="202"/>
  <c r="S2846" i="202"/>
  <c r="S2847" i="202"/>
  <c r="S2848" i="202"/>
  <c r="S2849" i="202"/>
  <c r="S2850" i="202"/>
  <c r="S2851" i="202"/>
  <c r="S2852" i="202"/>
  <c r="S2853" i="202"/>
  <c r="S2854" i="202"/>
  <c r="S2855" i="202"/>
  <c r="S2856" i="202"/>
  <c r="S2857" i="202"/>
  <c r="S2858" i="202"/>
  <c r="S2859" i="202"/>
  <c r="S2860" i="202"/>
  <c r="S2861" i="202"/>
  <c r="S2862" i="202"/>
  <c r="S2863" i="202"/>
  <c r="S2864" i="202"/>
  <c r="S2865" i="202"/>
  <c r="S2866" i="202"/>
  <c r="S2867" i="202"/>
  <c r="S2868" i="202"/>
  <c r="S2869" i="202"/>
  <c r="S2870" i="202"/>
  <c r="S2871" i="202"/>
  <c r="S2872" i="202"/>
  <c r="S2873" i="202"/>
  <c r="S2874" i="202"/>
  <c r="S2875" i="202"/>
  <c r="S2876" i="202"/>
  <c r="S2877" i="202"/>
  <c r="S2878" i="202"/>
  <c r="S2879" i="202"/>
  <c r="S2880" i="202"/>
  <c r="S2881" i="202"/>
  <c r="S2882" i="202"/>
  <c r="S2883" i="202"/>
  <c r="S2884" i="202"/>
  <c r="S2885" i="202"/>
  <c r="S2886" i="202"/>
  <c r="S2887" i="202"/>
  <c r="S2888" i="202"/>
  <c r="S2889" i="202"/>
  <c r="S2890" i="202"/>
  <c r="S2891" i="202"/>
  <c r="S2892" i="202"/>
  <c r="S2893" i="202"/>
  <c r="S2894" i="202"/>
  <c r="S2895" i="202"/>
  <c r="S2896" i="202"/>
  <c r="S2897" i="202"/>
  <c r="S2898" i="202"/>
  <c r="S2899" i="202"/>
  <c r="S2900" i="202"/>
  <c r="S2901" i="202"/>
  <c r="S2902" i="202"/>
  <c r="S2903" i="202"/>
  <c r="S2904" i="202"/>
  <c r="S2905" i="202"/>
  <c r="S2906" i="202"/>
  <c r="S2907" i="202"/>
  <c r="S2908" i="202"/>
  <c r="S2909" i="202"/>
  <c r="S2910" i="202"/>
  <c r="S2911" i="202"/>
  <c r="S2912" i="202"/>
  <c r="S2913" i="202"/>
  <c r="S2914" i="202"/>
  <c r="S2915" i="202"/>
  <c r="S2916" i="202"/>
  <c r="S2917" i="202"/>
  <c r="S2918" i="202"/>
  <c r="S2919" i="202"/>
  <c r="S2920" i="202"/>
  <c r="S2921" i="202"/>
  <c r="S2922" i="202"/>
  <c r="S2923" i="202"/>
  <c r="S2924" i="202"/>
  <c r="S2925" i="202"/>
  <c r="S2926" i="202"/>
  <c r="S2927" i="202"/>
  <c r="S2928" i="202"/>
  <c r="S2929" i="202"/>
  <c r="S2930" i="202"/>
  <c r="S2931" i="202"/>
  <c r="S2932" i="202"/>
  <c r="S2933" i="202"/>
  <c r="S2934" i="202"/>
  <c r="S2935" i="202"/>
  <c r="S2936" i="202"/>
  <c r="S2937" i="202"/>
  <c r="S2938" i="202"/>
  <c r="S2939" i="202"/>
  <c r="S2940" i="202"/>
  <c r="S2941" i="202"/>
  <c r="S2942" i="202"/>
  <c r="S2943" i="202"/>
  <c r="S2944" i="202"/>
  <c r="S2945" i="202"/>
  <c r="S2946" i="202"/>
  <c r="S2947" i="202"/>
  <c r="S2948" i="202"/>
  <c r="S2949" i="202"/>
  <c r="S2950" i="202"/>
  <c r="S2951" i="202"/>
  <c r="S2952" i="202"/>
  <c r="S2953" i="202"/>
  <c r="S2954" i="202"/>
  <c r="S2955" i="202"/>
  <c r="S2956" i="202"/>
  <c r="S2957" i="202"/>
  <c r="S2958" i="202"/>
  <c r="S2959" i="202"/>
  <c r="S2960" i="202"/>
  <c r="S2961" i="202"/>
  <c r="S2962" i="202"/>
  <c r="S2963" i="202"/>
  <c r="S2964" i="202"/>
  <c r="S2965" i="202"/>
  <c r="S2966" i="202"/>
  <c r="S2967" i="202"/>
  <c r="S2968" i="202"/>
  <c r="S2969" i="202"/>
  <c r="S2970" i="202"/>
  <c r="S2971" i="202"/>
  <c r="S2972" i="202"/>
  <c r="S2973" i="202"/>
  <c r="S2974" i="202"/>
  <c r="S2975" i="202"/>
  <c r="S2976" i="202"/>
  <c r="S2977" i="202"/>
  <c r="S2978" i="202"/>
  <c r="S2979" i="202"/>
  <c r="S2980" i="202"/>
  <c r="S2981" i="202"/>
  <c r="S2982" i="202"/>
  <c r="S2983" i="202"/>
  <c r="S2984" i="202"/>
  <c r="S2985" i="202"/>
  <c r="S2986" i="202"/>
  <c r="S2987" i="202"/>
  <c r="S2988" i="202"/>
  <c r="S2989" i="202"/>
  <c r="S2990" i="202"/>
  <c r="S2991" i="202"/>
  <c r="S2992" i="202"/>
  <c r="S2993" i="202"/>
  <c r="S2994" i="202"/>
  <c r="S2995" i="202"/>
  <c r="S2996" i="202"/>
  <c r="S2997" i="202"/>
  <c r="S2998" i="202"/>
  <c r="S2999" i="202"/>
  <c r="S3000" i="202"/>
  <c r="S3001" i="202"/>
  <c r="S3002" i="202"/>
  <c r="S3003" i="202"/>
  <c r="S3004" i="202"/>
  <c r="S3005" i="202"/>
  <c r="S3006" i="202"/>
  <c r="S3007" i="202"/>
  <c r="S3008" i="202"/>
  <c r="S3009" i="202"/>
  <c r="S3010" i="202"/>
  <c r="S3011" i="202"/>
  <c r="S3012" i="202"/>
  <c r="S3013" i="202"/>
  <c r="S3014" i="202"/>
  <c r="S3015" i="202"/>
  <c r="S3016" i="202"/>
  <c r="S3017" i="202"/>
  <c r="S3018" i="202"/>
  <c r="S3019" i="202"/>
  <c r="S3020" i="202"/>
  <c r="S3021" i="202"/>
  <c r="S3022" i="202"/>
  <c r="S3023" i="202"/>
  <c r="S3024" i="202"/>
  <c r="S3025" i="202"/>
  <c r="S3026" i="202"/>
  <c r="S3027" i="202"/>
  <c r="S3028" i="202"/>
  <c r="S3029" i="202"/>
  <c r="S3030" i="202"/>
  <c r="S3031" i="202"/>
  <c r="S3032" i="202"/>
  <c r="S3033" i="202"/>
  <c r="S3034" i="202"/>
  <c r="S3035" i="202"/>
  <c r="S3036" i="202"/>
  <c r="S3037" i="202"/>
  <c r="S3038" i="202"/>
  <c r="S3039" i="202"/>
  <c r="S3040" i="202"/>
  <c r="S3041" i="202"/>
  <c r="S3042" i="202"/>
  <c r="S3043" i="202"/>
  <c r="S3044" i="202"/>
  <c r="S3045" i="202"/>
  <c r="S3046" i="202"/>
  <c r="S3047" i="202"/>
  <c r="S3048" i="202"/>
  <c r="S3049" i="202"/>
  <c r="S3050" i="202"/>
  <c r="S3051" i="202"/>
  <c r="S3052" i="202"/>
  <c r="S3053" i="202"/>
  <c r="S3054" i="202"/>
  <c r="S3055" i="202"/>
  <c r="S3056" i="202"/>
  <c r="S3057" i="202"/>
  <c r="S3058" i="202"/>
  <c r="S3059" i="202"/>
  <c r="S3060" i="202"/>
  <c r="S3061" i="202"/>
  <c r="S3062" i="202"/>
  <c r="S3063" i="202"/>
  <c r="S3064" i="202"/>
  <c r="S3065" i="202"/>
  <c r="S3066" i="202"/>
  <c r="S3067" i="202"/>
  <c r="S3068" i="202"/>
  <c r="S3069" i="202"/>
  <c r="S3070" i="202"/>
  <c r="S3071" i="202"/>
  <c r="S3072" i="202"/>
  <c r="S3073" i="202"/>
  <c r="S3074" i="202"/>
  <c r="S3075" i="202"/>
  <c r="S3076" i="202"/>
  <c r="S3077" i="202"/>
  <c r="S3078" i="202"/>
  <c r="S3079" i="202"/>
  <c r="S3080" i="202"/>
  <c r="S3081" i="202"/>
  <c r="S3082" i="202"/>
  <c r="S3083" i="202"/>
  <c r="S3084" i="202"/>
  <c r="S3085" i="202"/>
  <c r="S3086" i="202"/>
  <c r="S3087" i="202"/>
  <c r="S3088" i="202"/>
  <c r="S3089" i="202"/>
  <c r="S3090" i="202"/>
  <c r="S3091" i="202"/>
  <c r="S3092" i="202"/>
  <c r="S3093" i="202"/>
  <c r="S3094" i="202"/>
  <c r="S3095" i="202"/>
  <c r="S3096" i="202"/>
  <c r="S3097" i="202"/>
  <c r="S3098" i="202"/>
  <c r="S3099" i="202"/>
  <c r="S3100" i="202"/>
  <c r="S3101" i="202"/>
  <c r="S3102" i="202"/>
  <c r="S3103" i="202"/>
  <c r="S3104" i="202"/>
  <c r="S3105" i="202"/>
  <c r="S3106" i="202"/>
  <c r="S3107" i="202"/>
  <c r="S3108" i="202"/>
  <c r="S3109" i="202"/>
  <c r="S3110" i="202"/>
  <c r="S3111" i="202"/>
  <c r="S3112" i="202"/>
  <c r="S3113" i="202"/>
  <c r="S3114" i="202"/>
  <c r="S3115" i="202"/>
  <c r="S3116" i="202"/>
  <c r="S3117" i="202"/>
  <c r="S3118" i="202"/>
  <c r="S3119" i="202"/>
  <c r="S3120" i="202"/>
  <c r="S3121" i="202"/>
  <c r="S3122" i="202"/>
  <c r="S3123" i="202"/>
  <c r="S3124" i="202"/>
  <c r="S3125" i="202"/>
  <c r="S3126" i="202"/>
  <c r="S3127" i="202"/>
  <c r="S3128" i="202"/>
  <c r="S3129" i="202"/>
  <c r="S3130" i="202"/>
  <c r="S3131" i="202"/>
  <c r="S3132" i="202"/>
  <c r="S3133" i="202"/>
  <c r="S3134" i="202"/>
  <c r="S3135" i="202"/>
  <c r="S3136" i="202"/>
  <c r="S3137" i="202"/>
  <c r="S3138" i="202"/>
  <c r="S3139" i="202"/>
  <c r="S3140" i="202"/>
  <c r="S3141" i="202"/>
  <c r="S3142" i="202"/>
  <c r="S3143" i="202"/>
  <c r="S3144" i="202"/>
  <c r="S3145" i="202"/>
  <c r="S3146" i="202"/>
  <c r="S3147" i="202"/>
  <c r="S3148" i="202"/>
  <c r="S3149" i="202"/>
  <c r="S3150" i="202"/>
  <c r="S3151" i="202"/>
  <c r="S3152" i="202"/>
  <c r="S3153" i="202"/>
  <c r="S3154" i="202"/>
  <c r="S3155" i="202"/>
  <c r="S3156" i="202"/>
  <c r="S3157" i="202"/>
  <c r="S3158" i="202"/>
  <c r="S3159" i="202"/>
  <c r="S3160" i="202"/>
  <c r="S3161" i="202"/>
  <c r="S3162" i="202"/>
  <c r="S3163" i="202"/>
  <c r="S3164" i="202"/>
  <c r="S3165" i="202"/>
  <c r="S3166" i="202"/>
  <c r="S3167" i="202"/>
  <c r="S3168" i="202"/>
  <c r="S3169" i="202"/>
  <c r="S3170" i="202"/>
  <c r="S3171" i="202"/>
  <c r="S3172" i="202"/>
  <c r="S3173" i="202"/>
  <c r="S3174" i="202"/>
  <c r="S3175" i="202"/>
  <c r="S3176" i="202"/>
  <c r="S3177" i="202"/>
  <c r="S3178" i="202"/>
  <c r="S3179" i="202"/>
  <c r="S3180" i="202"/>
  <c r="S3181" i="202"/>
  <c r="S3182" i="202"/>
  <c r="S3183" i="202"/>
  <c r="S3184" i="202"/>
  <c r="S3185" i="202"/>
  <c r="S3186" i="202"/>
  <c r="S3187" i="202"/>
  <c r="S3188" i="202"/>
  <c r="S3189" i="202"/>
  <c r="S3190" i="202"/>
  <c r="S3191" i="202"/>
  <c r="S3192" i="202"/>
  <c r="S3193" i="202"/>
  <c r="S3194" i="202"/>
  <c r="S3195" i="202"/>
  <c r="S3196" i="202"/>
  <c r="S3197" i="202"/>
  <c r="S3198" i="202"/>
  <c r="S3199" i="202"/>
  <c r="S3200" i="202"/>
  <c r="S3201" i="202"/>
  <c r="S3202" i="202"/>
  <c r="S3203" i="202"/>
  <c r="S3204" i="202"/>
  <c r="S3205" i="202"/>
  <c r="S3206" i="202"/>
  <c r="S3207" i="202"/>
  <c r="S3208" i="202"/>
  <c r="S3209" i="202"/>
  <c r="S3210" i="202"/>
  <c r="S3211" i="202"/>
  <c r="S3212" i="202"/>
  <c r="S3213" i="202"/>
  <c r="S3214" i="202"/>
  <c r="S3215" i="202"/>
  <c r="S3216" i="202"/>
  <c r="S3217" i="202"/>
  <c r="S3218" i="202"/>
  <c r="S3219" i="202"/>
  <c r="S3220" i="202"/>
  <c r="S3221" i="202"/>
  <c r="S3222" i="202"/>
  <c r="S3223" i="202"/>
  <c r="S3224" i="202"/>
  <c r="S3225" i="202"/>
  <c r="S3226" i="202"/>
  <c r="S3227" i="202"/>
  <c r="S3228" i="202"/>
  <c r="S3229" i="202"/>
  <c r="S3230" i="202"/>
  <c r="S3231" i="202"/>
  <c r="S3232" i="202"/>
  <c r="S3233" i="202"/>
  <c r="S3234" i="202"/>
  <c r="S3235" i="202"/>
  <c r="S3236" i="202"/>
  <c r="S3237" i="202"/>
  <c r="S3238" i="202"/>
  <c r="S3239" i="202"/>
  <c r="S3240" i="202"/>
  <c r="S3241" i="202"/>
  <c r="S3242" i="202"/>
  <c r="S3243" i="202"/>
  <c r="S3244" i="202"/>
  <c r="S3245" i="202"/>
  <c r="S3246" i="202"/>
  <c r="S3247" i="202"/>
  <c r="S3248" i="202"/>
  <c r="S3249" i="202"/>
  <c r="S3250" i="202"/>
  <c r="S3251" i="202"/>
  <c r="S3252" i="202"/>
  <c r="S3253" i="202"/>
  <c r="S3254" i="202"/>
  <c r="S3255" i="202"/>
  <c r="S3256" i="202"/>
  <c r="S3257" i="202"/>
  <c r="S3258" i="202"/>
  <c r="S3259" i="202"/>
  <c r="S3260" i="202"/>
  <c r="S3261" i="202"/>
  <c r="S3262" i="202"/>
  <c r="S3263" i="202"/>
  <c r="S3264" i="202"/>
  <c r="S3265" i="202"/>
  <c r="S3266" i="202"/>
  <c r="S3267" i="202"/>
  <c r="S3268" i="202"/>
  <c r="S3269" i="202"/>
  <c r="S3270" i="202"/>
  <c r="S3271" i="202"/>
  <c r="S3272" i="202"/>
  <c r="S3273" i="202"/>
  <c r="S3274" i="202"/>
  <c r="S3275" i="202"/>
  <c r="S3276" i="202"/>
  <c r="S3277" i="202"/>
  <c r="S3278" i="202"/>
  <c r="S3279" i="202"/>
  <c r="S3280" i="202"/>
  <c r="S3281" i="202"/>
  <c r="S3282" i="202"/>
  <c r="S3283" i="202"/>
  <c r="S3284" i="202"/>
  <c r="S3285" i="202"/>
  <c r="S3286" i="202"/>
  <c r="S3287" i="202"/>
  <c r="S3288" i="202"/>
  <c r="S3289" i="202"/>
  <c r="S3290" i="202"/>
  <c r="S3291" i="202"/>
  <c r="S3292" i="202"/>
  <c r="S3293" i="202"/>
  <c r="S3294" i="202"/>
  <c r="S3295" i="202"/>
  <c r="S3296" i="202"/>
  <c r="S3297" i="202"/>
  <c r="S3298" i="202"/>
  <c r="S3299" i="202"/>
  <c r="S3300" i="202"/>
  <c r="S3301" i="202"/>
  <c r="S3302" i="202"/>
  <c r="S3303" i="202"/>
  <c r="S3304" i="202"/>
  <c r="S3305" i="202"/>
  <c r="S3306" i="202"/>
  <c r="S3307" i="202"/>
  <c r="S3308" i="202"/>
  <c r="S3309" i="202"/>
  <c r="S3310" i="202"/>
  <c r="S3311" i="202"/>
  <c r="S3312" i="202"/>
  <c r="S3313" i="202"/>
  <c r="S3314" i="202"/>
  <c r="S3315" i="202"/>
  <c r="S3316" i="202"/>
  <c r="S3317" i="202"/>
  <c r="S3318" i="202"/>
  <c r="S3319" i="202"/>
  <c r="S3320" i="202"/>
  <c r="S3321" i="202"/>
  <c r="S3322" i="202"/>
  <c r="S3323" i="202"/>
  <c r="S3324" i="202"/>
  <c r="S3325" i="202"/>
  <c r="S3326" i="202"/>
  <c r="S3327" i="202"/>
  <c r="S3328" i="202"/>
  <c r="S3329" i="202"/>
  <c r="S3330" i="202"/>
  <c r="S3331" i="202"/>
  <c r="S3332" i="202"/>
  <c r="S3333" i="202"/>
  <c r="S3334" i="202"/>
  <c r="S3335" i="202"/>
  <c r="S3336" i="202"/>
  <c r="S3337" i="202"/>
  <c r="S3338" i="202"/>
  <c r="S3339" i="202"/>
  <c r="S3340" i="202"/>
  <c r="S3341" i="202"/>
  <c r="S3342" i="202"/>
  <c r="S3343" i="202"/>
  <c r="S3344" i="202"/>
  <c r="S3345" i="202"/>
  <c r="S3346" i="202"/>
  <c r="S3347" i="202"/>
  <c r="S3348" i="202"/>
  <c r="S3349" i="202"/>
  <c r="S3350" i="202"/>
  <c r="S3351" i="202"/>
  <c r="S3352" i="202"/>
  <c r="S3353" i="202"/>
  <c r="S3354" i="202"/>
  <c r="S3355" i="202"/>
  <c r="S3356" i="202"/>
  <c r="S3357" i="202"/>
  <c r="S3358" i="202"/>
  <c r="S3359" i="202"/>
  <c r="S3360" i="202"/>
  <c r="S3361" i="202"/>
  <c r="S3362" i="202"/>
  <c r="S3363" i="202"/>
  <c r="S3364" i="202"/>
  <c r="S3365" i="202"/>
  <c r="S3366" i="202"/>
  <c r="S3367" i="202"/>
  <c r="S3368" i="202"/>
  <c r="S3369" i="202"/>
  <c r="S3370" i="202"/>
  <c r="S3371" i="202"/>
  <c r="S3372" i="202"/>
  <c r="S3373" i="202"/>
  <c r="S3374" i="202"/>
  <c r="S3375" i="202"/>
  <c r="S3376" i="202"/>
  <c r="S3377" i="202"/>
  <c r="S3378" i="202"/>
  <c r="S3379" i="202"/>
  <c r="S3380" i="202"/>
  <c r="S3381" i="202"/>
  <c r="S3382" i="202"/>
  <c r="S3383" i="202"/>
  <c r="S3384" i="202"/>
  <c r="S3385" i="202"/>
  <c r="S3386" i="202"/>
  <c r="S3387" i="202"/>
  <c r="S3388" i="202"/>
  <c r="S3389" i="202"/>
  <c r="S3390" i="202"/>
  <c r="S3391" i="202"/>
  <c r="S3392" i="202"/>
  <c r="S3393" i="202"/>
  <c r="S3394" i="202"/>
  <c r="S3395" i="202"/>
  <c r="S3396" i="202"/>
  <c r="S3397" i="202"/>
  <c r="S3398" i="202"/>
  <c r="S3399" i="202"/>
  <c r="S3400" i="202"/>
  <c r="S3401" i="202"/>
  <c r="S3402" i="202"/>
  <c r="S3403" i="202"/>
  <c r="S3404" i="202"/>
  <c r="S3405" i="202"/>
  <c r="S3406" i="202"/>
  <c r="S3407" i="202"/>
  <c r="S3408" i="202"/>
  <c r="S3409" i="202"/>
  <c r="S3410" i="202"/>
  <c r="S3411" i="202"/>
  <c r="S3412" i="202"/>
  <c r="S3413" i="202"/>
  <c r="S3414" i="202"/>
  <c r="S3415" i="202"/>
  <c r="S3416" i="202"/>
  <c r="S3417" i="202"/>
  <c r="S3418" i="202"/>
  <c r="S3419" i="202"/>
  <c r="S3420" i="202"/>
  <c r="S3421" i="202"/>
  <c r="S3422" i="202"/>
  <c r="S3423" i="202"/>
  <c r="S3424" i="202"/>
  <c r="S3425" i="202"/>
  <c r="S3426" i="202"/>
  <c r="S3427" i="202"/>
  <c r="S3428" i="202"/>
  <c r="S3429" i="202"/>
  <c r="S3430" i="202"/>
  <c r="S3431" i="202"/>
  <c r="S3432" i="202"/>
  <c r="S3433" i="202"/>
  <c r="S3434" i="202"/>
  <c r="S3435" i="202"/>
  <c r="S3436" i="202"/>
  <c r="S3437" i="202"/>
  <c r="S3438" i="202"/>
  <c r="S3439" i="202"/>
  <c r="S3440" i="202"/>
  <c r="S3441" i="202"/>
  <c r="S3442" i="202"/>
  <c r="S3443" i="202"/>
  <c r="S3444" i="202"/>
  <c r="S3445" i="202"/>
  <c r="S3446" i="202"/>
  <c r="S3447" i="202"/>
  <c r="S3448" i="202"/>
  <c r="S3449" i="202"/>
  <c r="S3450" i="202"/>
  <c r="S3451" i="202"/>
  <c r="S3452" i="202"/>
  <c r="S3453" i="202"/>
  <c r="S3454" i="202"/>
  <c r="S3455" i="202"/>
  <c r="S3456" i="202"/>
  <c r="S3457" i="202"/>
  <c r="S3458" i="202"/>
  <c r="S3459" i="202"/>
  <c r="S3460" i="202"/>
  <c r="S3461" i="202"/>
  <c r="S3462" i="202"/>
  <c r="S3463" i="202"/>
  <c r="S3464" i="202"/>
  <c r="S3465" i="202"/>
  <c r="S3466" i="202"/>
  <c r="S3467" i="202"/>
  <c r="S3468" i="202"/>
  <c r="S3469" i="202"/>
  <c r="S3470" i="202"/>
  <c r="S3471" i="202"/>
  <c r="S3472" i="202"/>
  <c r="S3473" i="202"/>
  <c r="S3474" i="202"/>
  <c r="S3475" i="202"/>
  <c r="S3476" i="202"/>
  <c r="S3477" i="202"/>
  <c r="S3478" i="202"/>
  <c r="S3479" i="202"/>
  <c r="S3480" i="202"/>
  <c r="S3481" i="202"/>
  <c r="S3482" i="202"/>
  <c r="S3483" i="202"/>
  <c r="S3484" i="202"/>
  <c r="S3485" i="202"/>
  <c r="S3486" i="202"/>
  <c r="S3487" i="202"/>
  <c r="S3488" i="202"/>
  <c r="S3489" i="202"/>
  <c r="S3490" i="202"/>
  <c r="S3491" i="202"/>
  <c r="S3492" i="202"/>
  <c r="S3493" i="202"/>
  <c r="S3494" i="202"/>
  <c r="S3495" i="202"/>
  <c r="S3496" i="202"/>
  <c r="S3497" i="202"/>
  <c r="S3498" i="202"/>
  <c r="S3499" i="202"/>
  <c r="S3500" i="202"/>
  <c r="S3501" i="202"/>
  <c r="S3502" i="202"/>
  <c r="S3503" i="202"/>
  <c r="S3504" i="202"/>
  <c r="S3505" i="202"/>
  <c r="S3506" i="202"/>
  <c r="S3507" i="202"/>
  <c r="S3508" i="202"/>
  <c r="S3509" i="202"/>
  <c r="S3510" i="202"/>
  <c r="S3511" i="202"/>
  <c r="S3512" i="202"/>
  <c r="S3513" i="202"/>
  <c r="S3514" i="202"/>
  <c r="S3515" i="202"/>
  <c r="S3516" i="202"/>
  <c r="S3517" i="202"/>
  <c r="S3518" i="202"/>
  <c r="S3519" i="202"/>
  <c r="S3520" i="202"/>
  <c r="S3521" i="202"/>
  <c r="S3522" i="202"/>
  <c r="S3523" i="202"/>
  <c r="S3524" i="202"/>
  <c r="S3525" i="202"/>
  <c r="S3526" i="202"/>
  <c r="S3527" i="202"/>
  <c r="S3528" i="202"/>
  <c r="S3529" i="202"/>
  <c r="S3530" i="202"/>
  <c r="S3531" i="202"/>
  <c r="S3532" i="202"/>
  <c r="S3533" i="202"/>
  <c r="S3534" i="202"/>
  <c r="S3535" i="202"/>
  <c r="S3536" i="202"/>
  <c r="S3537" i="202"/>
  <c r="S3538" i="202"/>
  <c r="S3539" i="202"/>
  <c r="S3540" i="202"/>
  <c r="S3541" i="202"/>
  <c r="S3542" i="202"/>
  <c r="S3543" i="202"/>
  <c r="S3544" i="202"/>
  <c r="S3545" i="202"/>
  <c r="S3546" i="202"/>
  <c r="S3547" i="202"/>
  <c r="S3548" i="202"/>
  <c r="S3549" i="202"/>
  <c r="S3550" i="202"/>
  <c r="S3551" i="202"/>
  <c r="S3552" i="202"/>
  <c r="S3553" i="202"/>
  <c r="S3554" i="202"/>
  <c r="S3555" i="202"/>
  <c r="S3556" i="202"/>
  <c r="S3557" i="202"/>
  <c r="S3558" i="202"/>
  <c r="S3559" i="202"/>
  <c r="S3560" i="202"/>
  <c r="S3561" i="202"/>
  <c r="S3562" i="202"/>
  <c r="S3563" i="202"/>
  <c r="S3564" i="202"/>
  <c r="S3565" i="202"/>
  <c r="S3566" i="202"/>
  <c r="S3567" i="202"/>
  <c r="S3568" i="202"/>
  <c r="S3569" i="202"/>
  <c r="S3570" i="202"/>
  <c r="S3571" i="202"/>
  <c r="S3572" i="202"/>
  <c r="S3573" i="202"/>
  <c r="S3574" i="202"/>
  <c r="S3575" i="202"/>
  <c r="S3576" i="202"/>
  <c r="S3577" i="202"/>
  <c r="S3578" i="202"/>
  <c r="S3579" i="202"/>
  <c r="S3580" i="202"/>
  <c r="S3581" i="202"/>
  <c r="S3582" i="202"/>
  <c r="S3583" i="202"/>
  <c r="S3584" i="202"/>
  <c r="S3585" i="202"/>
  <c r="S3586" i="202"/>
  <c r="S3587" i="202"/>
  <c r="S3588" i="202"/>
  <c r="S3589" i="202"/>
  <c r="S3590" i="202"/>
  <c r="S3591" i="202"/>
  <c r="S3592" i="202"/>
  <c r="S3593" i="202"/>
  <c r="S3594" i="202"/>
  <c r="S3595" i="202"/>
  <c r="S3596" i="202"/>
  <c r="S3597" i="202"/>
  <c r="S3598" i="202"/>
  <c r="S3599" i="202"/>
  <c r="S3600" i="202"/>
  <c r="S3601" i="202"/>
  <c r="S3602" i="202"/>
  <c r="S3603" i="202"/>
  <c r="S3604" i="202"/>
  <c r="S3605" i="202"/>
  <c r="S3606" i="202"/>
  <c r="S3607" i="202"/>
  <c r="S3608" i="202"/>
  <c r="S3609" i="202"/>
  <c r="S3610" i="202"/>
  <c r="S3611" i="202"/>
  <c r="S3612" i="202"/>
  <c r="S3613" i="202"/>
  <c r="S3614" i="202"/>
  <c r="S3615" i="202"/>
  <c r="S3616" i="202"/>
  <c r="S3617" i="202"/>
  <c r="S3618" i="202"/>
  <c r="S3619" i="202"/>
  <c r="S3620" i="202"/>
  <c r="S3621" i="202"/>
  <c r="S3622" i="202"/>
  <c r="S3623" i="202"/>
  <c r="S3624" i="202"/>
  <c r="S3625" i="202"/>
  <c r="S3626" i="202"/>
  <c r="S3627" i="202"/>
  <c r="S3628" i="202"/>
  <c r="S3629" i="202"/>
  <c r="S3630" i="202"/>
  <c r="S3631" i="202"/>
  <c r="S3632" i="202"/>
  <c r="S3633" i="202"/>
  <c r="S3634" i="202"/>
  <c r="S3635" i="202"/>
  <c r="S3636" i="202"/>
  <c r="S3637" i="202"/>
  <c r="S3638" i="202"/>
  <c r="S3639" i="202"/>
  <c r="S3640" i="202"/>
  <c r="S3641" i="202"/>
  <c r="S3642" i="202"/>
  <c r="S3643" i="202"/>
  <c r="S3644" i="202"/>
  <c r="S3645" i="202"/>
  <c r="S3646" i="202"/>
  <c r="S3647" i="202"/>
  <c r="S3648" i="202"/>
  <c r="S3649" i="202"/>
  <c r="S3650" i="202"/>
  <c r="S3651" i="202"/>
  <c r="S3652" i="202"/>
  <c r="S3653" i="202"/>
  <c r="S3654" i="202"/>
  <c r="S3655" i="202"/>
  <c r="S3656" i="202"/>
  <c r="S3657" i="202"/>
  <c r="S3658" i="202"/>
  <c r="S3659" i="202"/>
  <c r="S3660" i="202"/>
  <c r="S3661" i="202"/>
  <c r="S3662" i="202"/>
  <c r="S3663" i="202"/>
  <c r="S3664" i="202"/>
  <c r="S3665" i="202"/>
  <c r="S3666" i="202"/>
  <c r="S3667" i="202"/>
  <c r="S3668" i="202"/>
  <c r="S3669" i="202"/>
  <c r="S3670" i="202"/>
  <c r="S3671" i="202"/>
  <c r="S3672" i="202"/>
  <c r="S3673" i="202"/>
  <c r="S3674" i="202"/>
  <c r="S3675" i="202"/>
  <c r="S3676" i="202"/>
  <c r="S3677" i="202"/>
  <c r="S3678" i="202"/>
  <c r="S3679" i="202"/>
  <c r="S3680" i="202"/>
  <c r="S3681" i="202"/>
  <c r="S3682" i="202"/>
  <c r="S3683" i="202"/>
  <c r="S3684" i="202"/>
  <c r="S3685" i="202"/>
  <c r="S3686" i="202"/>
  <c r="S3687" i="202"/>
  <c r="S3688" i="202"/>
  <c r="S3689" i="202"/>
  <c r="S3690" i="202"/>
  <c r="S3691" i="202"/>
  <c r="S3692" i="202"/>
  <c r="S3693" i="202"/>
  <c r="S3694" i="202"/>
  <c r="S3695" i="202"/>
  <c r="S3696" i="202"/>
  <c r="S3697" i="202"/>
  <c r="S3698" i="202"/>
  <c r="S3699" i="202"/>
  <c r="S3700" i="202"/>
  <c r="S3701" i="202"/>
  <c r="S3702" i="202"/>
  <c r="S3703" i="202"/>
  <c r="S3704" i="202"/>
  <c r="S3705" i="202"/>
  <c r="S3706" i="202"/>
  <c r="S3707" i="202"/>
  <c r="S3708" i="202"/>
  <c r="S3709" i="202"/>
  <c r="S3710" i="202"/>
  <c r="S3711" i="202"/>
  <c r="S3712" i="202"/>
  <c r="S3713" i="202"/>
  <c r="S3714" i="202"/>
  <c r="S3715" i="202"/>
  <c r="S3716" i="202"/>
  <c r="S3717" i="202"/>
  <c r="S3718" i="202"/>
  <c r="S3719" i="202"/>
  <c r="S3720" i="202"/>
  <c r="S3721" i="202"/>
  <c r="S3722" i="202"/>
  <c r="S3723" i="202"/>
  <c r="S3724" i="202"/>
  <c r="S3725" i="202"/>
  <c r="S3726" i="202"/>
  <c r="S3727" i="202"/>
  <c r="S3728" i="202"/>
  <c r="S3729" i="202"/>
  <c r="S3730" i="202"/>
  <c r="S3731" i="202"/>
  <c r="S3732" i="202"/>
  <c r="S3733" i="202"/>
  <c r="S3734" i="202"/>
  <c r="S3735" i="202"/>
  <c r="S3736" i="202"/>
  <c r="S3737" i="202"/>
  <c r="S3738" i="202"/>
  <c r="S3739" i="202"/>
  <c r="S3740" i="202"/>
  <c r="S3741" i="202"/>
  <c r="S3742" i="202"/>
  <c r="S3743" i="202"/>
  <c r="S3744" i="202"/>
  <c r="S3745" i="202"/>
  <c r="S3746" i="202"/>
  <c r="S3747" i="202"/>
  <c r="S3748" i="202"/>
  <c r="S3749" i="202"/>
  <c r="S3750" i="202"/>
  <c r="S3751" i="202"/>
  <c r="S3752" i="202"/>
  <c r="S3753" i="202"/>
  <c r="S3754" i="202"/>
  <c r="S3755" i="202"/>
  <c r="S3756" i="202"/>
  <c r="S3757" i="202"/>
  <c r="S3758" i="202"/>
  <c r="S3759" i="202"/>
  <c r="S3760" i="202"/>
  <c r="S3761" i="202"/>
  <c r="S3762" i="202"/>
  <c r="S3763" i="202"/>
  <c r="S3764" i="202"/>
  <c r="S3765" i="202"/>
  <c r="S3766" i="202"/>
  <c r="S3767" i="202"/>
  <c r="S3768" i="202"/>
  <c r="S3769" i="202"/>
  <c r="S3770" i="202"/>
  <c r="S3771" i="202"/>
  <c r="S3772" i="202"/>
  <c r="S3773" i="202"/>
  <c r="S3774" i="202"/>
  <c r="S3775" i="202"/>
  <c r="S3776" i="202"/>
  <c r="S3777" i="202"/>
  <c r="S3778" i="202"/>
  <c r="S3779" i="202"/>
  <c r="S3780" i="202"/>
  <c r="S3781" i="202"/>
  <c r="S3782" i="202"/>
  <c r="S3783" i="202"/>
  <c r="S3784" i="202"/>
  <c r="S3785" i="202"/>
  <c r="S3786" i="202"/>
  <c r="S3787" i="202"/>
  <c r="S3788" i="202"/>
  <c r="S3789" i="202"/>
  <c r="S3790" i="202"/>
  <c r="S3791" i="202"/>
  <c r="S3792" i="202"/>
  <c r="S3793" i="202"/>
  <c r="S3794" i="202"/>
  <c r="S3795" i="202"/>
  <c r="S3796" i="202"/>
  <c r="S3797" i="202"/>
  <c r="S3798" i="202"/>
  <c r="S3799" i="202"/>
  <c r="S3800" i="202"/>
  <c r="S3801" i="202"/>
  <c r="S3802" i="202"/>
  <c r="S3803" i="202"/>
  <c r="S3804" i="202"/>
  <c r="S3805" i="202"/>
  <c r="S3806" i="202"/>
  <c r="S3807" i="202"/>
  <c r="S3808" i="202"/>
  <c r="S3809" i="202"/>
  <c r="S3810" i="202"/>
  <c r="S3811" i="202"/>
  <c r="S3812" i="202"/>
  <c r="S3813" i="202"/>
  <c r="S3814" i="202"/>
  <c r="S3815" i="202"/>
  <c r="S3816" i="202"/>
  <c r="S3817" i="202"/>
  <c r="S3818" i="202"/>
  <c r="S3819" i="202"/>
  <c r="S3820" i="202"/>
  <c r="S3821" i="202"/>
  <c r="S3822" i="202"/>
  <c r="S3823" i="202"/>
  <c r="S3824" i="202"/>
  <c r="S3825" i="202"/>
  <c r="S3826" i="202"/>
  <c r="S3827" i="202"/>
  <c r="S3828" i="202"/>
  <c r="S3829" i="202"/>
  <c r="S3830" i="202"/>
  <c r="S3831" i="202"/>
  <c r="S3832" i="202"/>
  <c r="S3833" i="202"/>
  <c r="S3834" i="202"/>
  <c r="S3835" i="202"/>
  <c r="S3836" i="202"/>
  <c r="S3837" i="202"/>
  <c r="S3838" i="202"/>
  <c r="S3839" i="202"/>
  <c r="S3840" i="202"/>
  <c r="S3841" i="202"/>
  <c r="S3842" i="202"/>
  <c r="S3843" i="202"/>
  <c r="S3844" i="202"/>
  <c r="S3845" i="202"/>
  <c r="S3846" i="202"/>
  <c r="S3847" i="202"/>
  <c r="S3848" i="202"/>
  <c r="S3849" i="202"/>
  <c r="S3850" i="202"/>
  <c r="S3851" i="202"/>
  <c r="S3852" i="202"/>
  <c r="S3853" i="202"/>
  <c r="S3854" i="202"/>
  <c r="S3855" i="202"/>
  <c r="S3856" i="202"/>
  <c r="S3857" i="202"/>
  <c r="S3858" i="202"/>
  <c r="S3859" i="202"/>
  <c r="S3860" i="202"/>
  <c r="S3861" i="202"/>
  <c r="S3862" i="202"/>
  <c r="S3863" i="202"/>
  <c r="S3864" i="202"/>
  <c r="S3865" i="202"/>
  <c r="S3866" i="202"/>
  <c r="S3867" i="202"/>
  <c r="S3868" i="202"/>
  <c r="S3869" i="202"/>
  <c r="S3870" i="202"/>
  <c r="S3871" i="202"/>
  <c r="S3872" i="202"/>
  <c r="S3873" i="202"/>
  <c r="S3874" i="202"/>
  <c r="S3875" i="202"/>
  <c r="S3876" i="202"/>
  <c r="S3877" i="202"/>
  <c r="S3878" i="202"/>
  <c r="S3879" i="202"/>
  <c r="S3880" i="202"/>
  <c r="S3881" i="202"/>
  <c r="S3882" i="202"/>
  <c r="S3883" i="202"/>
  <c r="S3884" i="202"/>
  <c r="S3885" i="202"/>
  <c r="S3886" i="202"/>
  <c r="S3887" i="202"/>
  <c r="S3888" i="202"/>
  <c r="S3889" i="202"/>
  <c r="S3890" i="202"/>
  <c r="S3891" i="202"/>
  <c r="S3892" i="202"/>
  <c r="S3893" i="202"/>
  <c r="S3894" i="202"/>
  <c r="S3895" i="202"/>
  <c r="S3896" i="202"/>
  <c r="S3897" i="202"/>
  <c r="S3898" i="202"/>
  <c r="S3899" i="202"/>
  <c r="S3900" i="202"/>
  <c r="S3901" i="202"/>
  <c r="S3902" i="202"/>
  <c r="S3903" i="202"/>
  <c r="S3904" i="202"/>
  <c r="S3905" i="202"/>
  <c r="S3906" i="202"/>
  <c r="S3907" i="202"/>
  <c r="S3908" i="202"/>
  <c r="S3909" i="202"/>
  <c r="S3910" i="202"/>
  <c r="S3911" i="202"/>
  <c r="S3912" i="202"/>
  <c r="S3913" i="202"/>
  <c r="S3914" i="202"/>
  <c r="S3915" i="202"/>
  <c r="S3916" i="202"/>
  <c r="S3917" i="202"/>
  <c r="S3918" i="202"/>
  <c r="S3919" i="202"/>
  <c r="S3920" i="202"/>
  <c r="S3921" i="202"/>
  <c r="S3922" i="202"/>
  <c r="S3923" i="202"/>
  <c r="S3924" i="202"/>
  <c r="S3925" i="202"/>
  <c r="S3926" i="202"/>
  <c r="S3927" i="202"/>
  <c r="S3928" i="202"/>
  <c r="S3929" i="202"/>
  <c r="S3930" i="202"/>
  <c r="S3931" i="202"/>
  <c r="S3932" i="202"/>
  <c r="S3933" i="202"/>
  <c r="S3934" i="202"/>
  <c r="S3935" i="202"/>
  <c r="S3936" i="202"/>
  <c r="S3937" i="202"/>
  <c r="S3938" i="202"/>
  <c r="S3939" i="202"/>
  <c r="S3940" i="202"/>
  <c r="S3941" i="202"/>
  <c r="S3942" i="202"/>
  <c r="S3943" i="202"/>
  <c r="S3944" i="202"/>
  <c r="S3945" i="202"/>
  <c r="S3946" i="202"/>
  <c r="S3947" i="202"/>
  <c r="S3948" i="202"/>
  <c r="S3949" i="202"/>
  <c r="S3950" i="202"/>
  <c r="S3951" i="202"/>
  <c r="S3952" i="202"/>
  <c r="S3953" i="202"/>
  <c r="S3954" i="202"/>
  <c r="S3955" i="202"/>
  <c r="S3956" i="202"/>
  <c r="S3957" i="202"/>
  <c r="S3958" i="202"/>
  <c r="S3959" i="202"/>
  <c r="S3960" i="202"/>
  <c r="S3961" i="202"/>
  <c r="S3962" i="202"/>
  <c r="S3963" i="202"/>
  <c r="S3964" i="202"/>
  <c r="S3965" i="202"/>
  <c r="S3966" i="202"/>
  <c r="S3967" i="202"/>
  <c r="S3968" i="202"/>
  <c r="S3969" i="202"/>
  <c r="S3970" i="202"/>
  <c r="S3971" i="202"/>
  <c r="S3972" i="202"/>
  <c r="S3973" i="202"/>
  <c r="S3974" i="202"/>
  <c r="S3975" i="202"/>
  <c r="S3976" i="202"/>
  <c r="S3977" i="202"/>
  <c r="S3978" i="202"/>
  <c r="S3979" i="202"/>
  <c r="S3980" i="202"/>
  <c r="S3981" i="202"/>
  <c r="S3982" i="202"/>
  <c r="S3983" i="202"/>
  <c r="S3984" i="202"/>
  <c r="S3985" i="202"/>
  <c r="S3986" i="202"/>
  <c r="S3987" i="202"/>
  <c r="S3988" i="202"/>
  <c r="S3989" i="202"/>
  <c r="S3990" i="202"/>
  <c r="S3991" i="202"/>
  <c r="S3992" i="202"/>
  <c r="S3993" i="202"/>
  <c r="S3994" i="202"/>
  <c r="S3995" i="202"/>
  <c r="S3996" i="202"/>
  <c r="S3997" i="202"/>
  <c r="S3998" i="202"/>
  <c r="S3999" i="202"/>
  <c r="S4000" i="202"/>
  <c r="S4001" i="202"/>
  <c r="S4002" i="202"/>
  <c r="S4003" i="202"/>
  <c r="S4004" i="202"/>
  <c r="S4005" i="202"/>
  <c r="S4006" i="202"/>
  <c r="S4007" i="202"/>
  <c r="S4008" i="202"/>
  <c r="S4009" i="202"/>
  <c r="S4010" i="202"/>
  <c r="S4011" i="202"/>
  <c r="S4012" i="202"/>
  <c r="S4013" i="202"/>
  <c r="S4014" i="202"/>
  <c r="S4015" i="202"/>
  <c r="S4016" i="202"/>
  <c r="S4017" i="202"/>
  <c r="S4018" i="202"/>
  <c r="S4019" i="202"/>
  <c r="S4020" i="202"/>
  <c r="S4021" i="202"/>
  <c r="S4022" i="202"/>
  <c r="S4023" i="202"/>
  <c r="S4024" i="202"/>
  <c r="S4025" i="202"/>
  <c r="S4026" i="202"/>
  <c r="S4027" i="202"/>
  <c r="S4028" i="202"/>
  <c r="S4029" i="202"/>
  <c r="S4030" i="202"/>
  <c r="S4031" i="202"/>
  <c r="S4032" i="202"/>
  <c r="S4033" i="202"/>
  <c r="S4034" i="202"/>
  <c r="S4035" i="202"/>
  <c r="S4036" i="202"/>
  <c r="S4037" i="202"/>
  <c r="S4038" i="202"/>
  <c r="S4039" i="202"/>
  <c r="S4040" i="202"/>
  <c r="S4041" i="202"/>
  <c r="S4042" i="202"/>
  <c r="S4043" i="202"/>
  <c r="S4044" i="202"/>
  <c r="S4045" i="202"/>
  <c r="S4046" i="202"/>
  <c r="S4047" i="202"/>
  <c r="S4048" i="202"/>
  <c r="S4049" i="202"/>
  <c r="S4050" i="202"/>
  <c r="S4051" i="202"/>
  <c r="S4052" i="202"/>
  <c r="S4053" i="202"/>
  <c r="S4054" i="202"/>
  <c r="S4055" i="202"/>
  <c r="S4056" i="202"/>
  <c r="S4057" i="202"/>
  <c r="S4058" i="202"/>
  <c r="S4059" i="202"/>
  <c r="S4060" i="202"/>
  <c r="S4061" i="202"/>
  <c r="S4062" i="202"/>
  <c r="S4063" i="202"/>
  <c r="S4064" i="202"/>
  <c r="S4065" i="202"/>
  <c r="S4066" i="202"/>
  <c r="S4067" i="202"/>
  <c r="S4068" i="202"/>
  <c r="S4069" i="202"/>
  <c r="S4070" i="202"/>
  <c r="S4071" i="202"/>
  <c r="S4072" i="202"/>
  <c r="S4073" i="202"/>
  <c r="S4074" i="202"/>
  <c r="S4075" i="202"/>
  <c r="S4076" i="202"/>
  <c r="S4077" i="202"/>
  <c r="S4078" i="202"/>
  <c r="S4079" i="202"/>
  <c r="S4080" i="202"/>
  <c r="S4081" i="202"/>
  <c r="S4082" i="202"/>
  <c r="S4083" i="202"/>
  <c r="S4084" i="202"/>
  <c r="S4085" i="202"/>
  <c r="S4086" i="202"/>
  <c r="S4087" i="202"/>
  <c r="S4088" i="202"/>
  <c r="S4089" i="202"/>
  <c r="S4090" i="202"/>
  <c r="S4091" i="202"/>
  <c r="S4092" i="202"/>
  <c r="S4093" i="202"/>
  <c r="S4094" i="202"/>
  <c r="S4095" i="202"/>
  <c r="S4096" i="202"/>
  <c r="S4097" i="202"/>
  <c r="S4098" i="202"/>
  <c r="S4099" i="202"/>
  <c r="S4100" i="202"/>
  <c r="S4101" i="202"/>
  <c r="S4102" i="202"/>
  <c r="S4103" i="202"/>
  <c r="S4104" i="202"/>
  <c r="S4105" i="202"/>
  <c r="S4106" i="202"/>
  <c r="S4107" i="202"/>
  <c r="S4108" i="202"/>
  <c r="S4109" i="202"/>
  <c r="S4110" i="202"/>
  <c r="S4111" i="202"/>
  <c r="S4112" i="202"/>
  <c r="S4113" i="202"/>
  <c r="S4114" i="202"/>
  <c r="S4115" i="202"/>
  <c r="S4116" i="202"/>
  <c r="S4117" i="202"/>
  <c r="S4118" i="202"/>
  <c r="S4119" i="202"/>
  <c r="S4120" i="202"/>
  <c r="S4121" i="202"/>
  <c r="S4122" i="202"/>
  <c r="S4123" i="202"/>
  <c r="S4124" i="202"/>
  <c r="S4125" i="202"/>
  <c r="S4126" i="202"/>
  <c r="S4127" i="202"/>
  <c r="S4128" i="202"/>
  <c r="S4129" i="202"/>
  <c r="S4130" i="202"/>
  <c r="S4131" i="202"/>
  <c r="S4132" i="202"/>
  <c r="S4133" i="202"/>
  <c r="S4134" i="202"/>
  <c r="S4135" i="202"/>
  <c r="S4136" i="202"/>
  <c r="S4137" i="202"/>
  <c r="S4138" i="202"/>
  <c r="S4139" i="202"/>
  <c r="S4140" i="202"/>
  <c r="S4141" i="202"/>
  <c r="S4142" i="202"/>
  <c r="S4143" i="202"/>
  <c r="S4144" i="202"/>
  <c r="S4145" i="202"/>
  <c r="S4146" i="202"/>
  <c r="S4147" i="202"/>
  <c r="S4148" i="202"/>
  <c r="S4149" i="202"/>
  <c r="S4150" i="202"/>
  <c r="S4151" i="202"/>
  <c r="S4152" i="202"/>
  <c r="S4153" i="202"/>
  <c r="S4154" i="202"/>
  <c r="S4155" i="202"/>
  <c r="S4156" i="202"/>
  <c r="S4157" i="202"/>
  <c r="S4158" i="202"/>
  <c r="S4159" i="202"/>
  <c r="S4160" i="202"/>
  <c r="S4161" i="202"/>
  <c r="S4162" i="202"/>
  <c r="S4163" i="202"/>
  <c r="S4164" i="202"/>
  <c r="S4165" i="202"/>
  <c r="S4166" i="202"/>
  <c r="S4167" i="202"/>
  <c r="S4168" i="202"/>
  <c r="S4169" i="202"/>
  <c r="S4170" i="202"/>
  <c r="S4171" i="202"/>
  <c r="S4172" i="202"/>
  <c r="S4173" i="202"/>
  <c r="S4174" i="202"/>
  <c r="S4175" i="202"/>
  <c r="S4176" i="202"/>
  <c r="S4177" i="202"/>
  <c r="S4178" i="202"/>
  <c r="S4179" i="202"/>
  <c r="S4180" i="202"/>
  <c r="S4181" i="202"/>
  <c r="S4182" i="202"/>
  <c r="S4183" i="202"/>
  <c r="S4184" i="202"/>
  <c r="S4185" i="202"/>
  <c r="S4186" i="202"/>
  <c r="S4187" i="202"/>
  <c r="S4188" i="202"/>
  <c r="S4189" i="202"/>
  <c r="S4190" i="202"/>
  <c r="S4191" i="202"/>
  <c r="S4192" i="202"/>
  <c r="S4193" i="202"/>
  <c r="S4194" i="202"/>
  <c r="S4195" i="202"/>
  <c r="S4196" i="202"/>
  <c r="S4197" i="202"/>
  <c r="S4198" i="202"/>
  <c r="S4199" i="202"/>
  <c r="S4200" i="202"/>
  <c r="S4201" i="202"/>
  <c r="S4202" i="202"/>
  <c r="S4203" i="202"/>
  <c r="S4204" i="202"/>
  <c r="S4205" i="202"/>
  <c r="S4206" i="202"/>
  <c r="S4207" i="202"/>
  <c r="S4208" i="202"/>
  <c r="S4209" i="202"/>
  <c r="S4210" i="202"/>
  <c r="S4211" i="202"/>
  <c r="S4212" i="202"/>
  <c r="S4213" i="202"/>
  <c r="S4214" i="202"/>
  <c r="S4215" i="202"/>
  <c r="S4216" i="202"/>
  <c r="S4217" i="202"/>
  <c r="S4218" i="202"/>
  <c r="S4219" i="202"/>
  <c r="S4220" i="202"/>
  <c r="S4221" i="202"/>
  <c r="S4222" i="202"/>
  <c r="S4223" i="202"/>
  <c r="S4224" i="202"/>
  <c r="S4225" i="202"/>
  <c r="S4226" i="202"/>
  <c r="S4227" i="202"/>
  <c r="S4228" i="202"/>
  <c r="S4229" i="202"/>
  <c r="S4230" i="202"/>
  <c r="S4231" i="202"/>
  <c r="S4232" i="202"/>
  <c r="S4233" i="202"/>
  <c r="S4234" i="202"/>
  <c r="S4235" i="202"/>
  <c r="S4236" i="202"/>
  <c r="S4237" i="202"/>
  <c r="S4238" i="202"/>
  <c r="S4239" i="202"/>
  <c r="S4240" i="202"/>
  <c r="S4241" i="202"/>
  <c r="S4242" i="202"/>
  <c r="S4243" i="202"/>
  <c r="S4244" i="202"/>
  <c r="S4245" i="202"/>
  <c r="S4246" i="202"/>
  <c r="S4247" i="202"/>
  <c r="S4248" i="202"/>
  <c r="S4249" i="202"/>
  <c r="S4250" i="202"/>
  <c r="S4251" i="202"/>
  <c r="S4252" i="202"/>
  <c r="S4253" i="202"/>
  <c r="S4254" i="202"/>
  <c r="S4255" i="202"/>
  <c r="S4256" i="202"/>
  <c r="S4257" i="202"/>
  <c r="S4258" i="202"/>
  <c r="S4259" i="202"/>
  <c r="S4260" i="202"/>
  <c r="S4261" i="202"/>
  <c r="S4262" i="202"/>
  <c r="S4263" i="202"/>
  <c r="S4264" i="202"/>
  <c r="S4265" i="202"/>
  <c r="S4266" i="202"/>
  <c r="S4267" i="202"/>
  <c r="S4268" i="202"/>
  <c r="S4269" i="202"/>
  <c r="S4270" i="202"/>
  <c r="S4271" i="202"/>
  <c r="S4272" i="202"/>
  <c r="S4273" i="202"/>
  <c r="S4274" i="202"/>
  <c r="S4275" i="202"/>
  <c r="S4276" i="202"/>
  <c r="S4277" i="202"/>
  <c r="S4278" i="202"/>
  <c r="S4279" i="202"/>
  <c r="S4280" i="202"/>
  <c r="S4281" i="202"/>
  <c r="S4282" i="202"/>
  <c r="S4283" i="202"/>
  <c r="S4284" i="202"/>
  <c r="S4285" i="202"/>
  <c r="S4286" i="202"/>
  <c r="S4287" i="202"/>
  <c r="S4288" i="202"/>
  <c r="S4289" i="202"/>
  <c r="S4290" i="202"/>
  <c r="S4291" i="202"/>
  <c r="S4292" i="202"/>
  <c r="S4293" i="202"/>
  <c r="S4294" i="202"/>
  <c r="S4295" i="202"/>
  <c r="S4296" i="202"/>
  <c r="S4297" i="202"/>
  <c r="S4298" i="202"/>
  <c r="S4299" i="202"/>
  <c r="S4300" i="202"/>
  <c r="S4301" i="202"/>
  <c r="S4302" i="202"/>
  <c r="S4303" i="202"/>
  <c r="S4304" i="202"/>
  <c r="S4305" i="202"/>
  <c r="S4306" i="202"/>
  <c r="S4307" i="202"/>
  <c r="S4308" i="202"/>
  <c r="S4309" i="202"/>
  <c r="S4310" i="202"/>
  <c r="S4311" i="202"/>
  <c r="S4312" i="202"/>
  <c r="S4313" i="202"/>
  <c r="S4314" i="202"/>
  <c r="S4315" i="202"/>
  <c r="S4316" i="202"/>
  <c r="S4317" i="202"/>
  <c r="S4318" i="202"/>
  <c r="S4319" i="202"/>
  <c r="S4320" i="202"/>
  <c r="S4321" i="202"/>
  <c r="S4322" i="202"/>
  <c r="S4323" i="202"/>
  <c r="S4324" i="202"/>
  <c r="S4325" i="202"/>
  <c r="S4326" i="202"/>
  <c r="S4327" i="202"/>
  <c r="S4328" i="202"/>
  <c r="S4329" i="202"/>
  <c r="S4330" i="202"/>
  <c r="S4331" i="202"/>
  <c r="S4332" i="202"/>
  <c r="S4333" i="202"/>
  <c r="S4334" i="202"/>
  <c r="S4335" i="202"/>
  <c r="S4336" i="202"/>
  <c r="S4337" i="202"/>
  <c r="S4338" i="202"/>
  <c r="S4339" i="202"/>
  <c r="S4340" i="202"/>
  <c r="S4341" i="202"/>
  <c r="S4342" i="202"/>
  <c r="S4343" i="202"/>
  <c r="S4344" i="202"/>
  <c r="S4345" i="202"/>
  <c r="S4346" i="202"/>
  <c r="S4347" i="202"/>
  <c r="S4348" i="202"/>
  <c r="S4349" i="202"/>
  <c r="S4350" i="202"/>
  <c r="S4351" i="202"/>
  <c r="S4352" i="202"/>
  <c r="S4353" i="202"/>
  <c r="S4354" i="202"/>
  <c r="S4355" i="202"/>
  <c r="S4356" i="202"/>
  <c r="S4357" i="202"/>
  <c r="S4358" i="202"/>
  <c r="S4359" i="202"/>
  <c r="S4360" i="202"/>
  <c r="S4361" i="202"/>
  <c r="S4362" i="202"/>
  <c r="S4363" i="202"/>
  <c r="S4364" i="202"/>
  <c r="S4365" i="202"/>
  <c r="S4366" i="202"/>
  <c r="S4367" i="202"/>
  <c r="S4368" i="202"/>
  <c r="S4369" i="202"/>
  <c r="S4370" i="202"/>
  <c r="S4371" i="202"/>
  <c r="S4372" i="202"/>
  <c r="S4373" i="202"/>
  <c r="S4374" i="202"/>
  <c r="S4375" i="202"/>
  <c r="S4376" i="202"/>
  <c r="S4377" i="202"/>
  <c r="S4378" i="202"/>
  <c r="S4379" i="202"/>
  <c r="S4380" i="202"/>
  <c r="S4381" i="202"/>
  <c r="S4382" i="202"/>
  <c r="S4383" i="202"/>
  <c r="S4384" i="202"/>
  <c r="S4385" i="202"/>
  <c r="S4386" i="202"/>
  <c r="S4387" i="202"/>
  <c r="S4388" i="202"/>
  <c r="S4389" i="202"/>
  <c r="S4390" i="202"/>
  <c r="S4391" i="202"/>
  <c r="S4392" i="202"/>
  <c r="S4393" i="202"/>
  <c r="S4394" i="202"/>
  <c r="S4395" i="202"/>
  <c r="S4396" i="202"/>
  <c r="S4397" i="202"/>
  <c r="S4398" i="202"/>
  <c r="S4399" i="202"/>
  <c r="S4400" i="202"/>
  <c r="S4401" i="202"/>
  <c r="S4402" i="202"/>
  <c r="S4403" i="202"/>
  <c r="S4404" i="202"/>
  <c r="S4405" i="202"/>
  <c r="S4406" i="202"/>
  <c r="S4407" i="202"/>
  <c r="S4408" i="202"/>
  <c r="S4409" i="202"/>
  <c r="S4410" i="202"/>
  <c r="S4411" i="202"/>
  <c r="S4412" i="202"/>
  <c r="S4413" i="202"/>
  <c r="S4414" i="202"/>
  <c r="S4415" i="202"/>
  <c r="S4416" i="202"/>
  <c r="S4417" i="202"/>
  <c r="S4418" i="202"/>
  <c r="S4419" i="202"/>
  <c r="S4420" i="202"/>
  <c r="S4421" i="202"/>
  <c r="S4422" i="202"/>
  <c r="S4423" i="202"/>
  <c r="S4424" i="202"/>
  <c r="S4425" i="202"/>
  <c r="S4426" i="202"/>
  <c r="S4427" i="202"/>
  <c r="S4428" i="202"/>
  <c r="S4429" i="202"/>
  <c r="S4430" i="202"/>
  <c r="S4431" i="202"/>
  <c r="S4432" i="202"/>
  <c r="S4433" i="202"/>
  <c r="S4434" i="202"/>
  <c r="S4435" i="202"/>
  <c r="S4436" i="202"/>
  <c r="S4437" i="202"/>
  <c r="S4438" i="202"/>
  <c r="S4439" i="202"/>
  <c r="S4440" i="202"/>
  <c r="S4441" i="202"/>
  <c r="S4442" i="202"/>
  <c r="S4443" i="202"/>
  <c r="S4444" i="202"/>
  <c r="S4445" i="202"/>
  <c r="S4446" i="202"/>
  <c r="S4447" i="202"/>
  <c r="S4448" i="202"/>
  <c r="S4449" i="202"/>
  <c r="S4450" i="202"/>
  <c r="S4451" i="202"/>
  <c r="S4452" i="202"/>
  <c r="S4453" i="202"/>
  <c r="S4454" i="202"/>
  <c r="S4455" i="202"/>
  <c r="S4456" i="202"/>
  <c r="S4457" i="202"/>
  <c r="S4458" i="202"/>
  <c r="S4459" i="202"/>
  <c r="S4460" i="202"/>
  <c r="S4461" i="202"/>
  <c r="S4462" i="202"/>
  <c r="S4463" i="202"/>
  <c r="S4464" i="202"/>
  <c r="S4465" i="202"/>
  <c r="S4466" i="202"/>
  <c r="S4467" i="202"/>
  <c r="S4468" i="202"/>
  <c r="S4469" i="202"/>
  <c r="S4470" i="202"/>
  <c r="S4471" i="202"/>
  <c r="S4472" i="202"/>
  <c r="S4473" i="202"/>
  <c r="S4474" i="202"/>
  <c r="S4475" i="202"/>
  <c r="S4476" i="202"/>
  <c r="S4477" i="202"/>
  <c r="S4478" i="202"/>
  <c r="S4479" i="202"/>
  <c r="S4480" i="202"/>
  <c r="S4481" i="202"/>
  <c r="S4482" i="202"/>
  <c r="S4483" i="202"/>
  <c r="S4484" i="202"/>
  <c r="S4485" i="202"/>
  <c r="S4486" i="202"/>
  <c r="S4487" i="202"/>
  <c r="S4488" i="202"/>
  <c r="S4489" i="202"/>
  <c r="S4490" i="202"/>
  <c r="S4491" i="202"/>
  <c r="S4492" i="202"/>
  <c r="S4493" i="202"/>
  <c r="S4494" i="202"/>
  <c r="S4495" i="202"/>
  <c r="S4496" i="202"/>
  <c r="S4497" i="202"/>
  <c r="S4498" i="202"/>
  <c r="S4499" i="202"/>
  <c r="S4500" i="202"/>
  <c r="S4501" i="202"/>
  <c r="S4502" i="202"/>
  <c r="S4503" i="202"/>
  <c r="S4504" i="202"/>
  <c r="S4505" i="202"/>
  <c r="S4506" i="202"/>
  <c r="S4507" i="202"/>
  <c r="S4508" i="202"/>
  <c r="S4509" i="202"/>
  <c r="S4510" i="202"/>
  <c r="S4511" i="202"/>
  <c r="S4512" i="202"/>
  <c r="S4513" i="202"/>
  <c r="S4514" i="202"/>
  <c r="S4515" i="202"/>
  <c r="S4516" i="202"/>
  <c r="S4517" i="202"/>
  <c r="S4518" i="202"/>
  <c r="S4519" i="202"/>
  <c r="S4520" i="202"/>
  <c r="S4521" i="202"/>
  <c r="S4522" i="202"/>
  <c r="S4523" i="202"/>
  <c r="S4524" i="202"/>
  <c r="S4525" i="202"/>
  <c r="S4526" i="202"/>
  <c r="S4527" i="202"/>
  <c r="S4528" i="202"/>
  <c r="S4529" i="202"/>
  <c r="S4530" i="202"/>
  <c r="S4531" i="202"/>
  <c r="S4532" i="202"/>
  <c r="S4533" i="202"/>
  <c r="S4534" i="202"/>
  <c r="S4535" i="202"/>
  <c r="S4536" i="202"/>
  <c r="S4537" i="202"/>
  <c r="S4538" i="202"/>
  <c r="S4539" i="202"/>
  <c r="S4540" i="202"/>
  <c r="S4541" i="202"/>
  <c r="S4542" i="202"/>
  <c r="S4543" i="202"/>
  <c r="S4544" i="202"/>
  <c r="S4545" i="202"/>
  <c r="S4546" i="202"/>
  <c r="S4547" i="202"/>
  <c r="S4548" i="202"/>
  <c r="S4549" i="202"/>
  <c r="S4550" i="202"/>
  <c r="S4551" i="202"/>
  <c r="S4552" i="202"/>
  <c r="S4553" i="202"/>
  <c r="S4554" i="202"/>
  <c r="S4555" i="202"/>
  <c r="S4556" i="202"/>
  <c r="S4557" i="202"/>
  <c r="S4558" i="202"/>
  <c r="S4559" i="202"/>
  <c r="S4560" i="202"/>
  <c r="S4561" i="202"/>
  <c r="S4562" i="202"/>
  <c r="S4563" i="202"/>
  <c r="S4564" i="202"/>
  <c r="S4565" i="202"/>
  <c r="S4566" i="202"/>
  <c r="S4567" i="202"/>
  <c r="S4568" i="202"/>
  <c r="S4569" i="202"/>
  <c r="S4570" i="202"/>
  <c r="S4571" i="202"/>
  <c r="S4572" i="202"/>
  <c r="S4573" i="202"/>
  <c r="S4574" i="202"/>
  <c r="S4575" i="202"/>
  <c r="S4576" i="202"/>
  <c r="S4577" i="202"/>
  <c r="S4578" i="202"/>
  <c r="S4579" i="202"/>
  <c r="S4580" i="202"/>
  <c r="S4581" i="202"/>
  <c r="S4582" i="202"/>
  <c r="S4583" i="202"/>
  <c r="S4584" i="202"/>
  <c r="S4585" i="202"/>
  <c r="S4586" i="202"/>
  <c r="S4587" i="202"/>
  <c r="S4588" i="202"/>
  <c r="S4589" i="202"/>
  <c r="S4590" i="202"/>
  <c r="S4591" i="202"/>
  <c r="S4592" i="202"/>
  <c r="S4593" i="202"/>
  <c r="S4594" i="202"/>
  <c r="S4595" i="202"/>
  <c r="S4596" i="202"/>
  <c r="S4597" i="202"/>
  <c r="S4598" i="202"/>
  <c r="S4599" i="202"/>
  <c r="S4600" i="202"/>
  <c r="S4601" i="202"/>
  <c r="S4602" i="202"/>
  <c r="S4603" i="202"/>
  <c r="S4604" i="202"/>
  <c r="S4605" i="202"/>
  <c r="S4606" i="202"/>
  <c r="S4607" i="202"/>
  <c r="S4608" i="202"/>
  <c r="S4609" i="202"/>
  <c r="S4610" i="202"/>
  <c r="S4611" i="202"/>
  <c r="S4612" i="202"/>
  <c r="S4613" i="202"/>
  <c r="S4614" i="202"/>
  <c r="S4615" i="202"/>
  <c r="S4616" i="202"/>
  <c r="S4617" i="202"/>
  <c r="S4618" i="202"/>
  <c r="S4619" i="202"/>
  <c r="S4620" i="202"/>
  <c r="S4621" i="202"/>
  <c r="S4622" i="202"/>
  <c r="S4623" i="202"/>
  <c r="S4624" i="202"/>
  <c r="S4625" i="202"/>
  <c r="S4626" i="202"/>
  <c r="S4627" i="202"/>
  <c r="S4628" i="202"/>
  <c r="S4629" i="202"/>
  <c r="S4630" i="202"/>
  <c r="S4631" i="202"/>
  <c r="S4632" i="202"/>
  <c r="S4633" i="202"/>
  <c r="S4634" i="202"/>
  <c r="S4635" i="202"/>
  <c r="S4636" i="202"/>
  <c r="S4637" i="202"/>
  <c r="S4638" i="202"/>
  <c r="S4639" i="202"/>
  <c r="S4640" i="202"/>
  <c r="S4641" i="202"/>
  <c r="S4642" i="202"/>
  <c r="S4643" i="202"/>
  <c r="S4644" i="202"/>
  <c r="S4645" i="202"/>
  <c r="S4646" i="202"/>
  <c r="S4647" i="202"/>
  <c r="S4648" i="202"/>
  <c r="S4649" i="202"/>
  <c r="S4650" i="202"/>
  <c r="S4651" i="202"/>
  <c r="S4652" i="202"/>
  <c r="S4653" i="202"/>
  <c r="S4654" i="202"/>
  <c r="S4655" i="202"/>
  <c r="S4656" i="202"/>
  <c r="S4657" i="202"/>
  <c r="S4658" i="202"/>
  <c r="S4659" i="202"/>
  <c r="S4660" i="202"/>
  <c r="S4661" i="202"/>
  <c r="S4662" i="202"/>
  <c r="S4663" i="202"/>
  <c r="S4664" i="202"/>
  <c r="S4665" i="202"/>
  <c r="S4666" i="202"/>
  <c r="S4667" i="202"/>
  <c r="S4668" i="202"/>
  <c r="S4669" i="202"/>
  <c r="S4670" i="202"/>
  <c r="S4671" i="202"/>
  <c r="S4672" i="202"/>
  <c r="S4673" i="202"/>
  <c r="S4674" i="202"/>
  <c r="S4675" i="202"/>
  <c r="S4676" i="202"/>
  <c r="S4677" i="202"/>
  <c r="S4678" i="202"/>
  <c r="S4679" i="202"/>
  <c r="S4680" i="202"/>
  <c r="S4681" i="202"/>
  <c r="S4682" i="202"/>
  <c r="S4683" i="202"/>
  <c r="S4684" i="202"/>
  <c r="S4685" i="202"/>
  <c r="S4686" i="202"/>
  <c r="S4687" i="202"/>
  <c r="S4688" i="202"/>
  <c r="S4689" i="202"/>
  <c r="S4690" i="202"/>
  <c r="S4691" i="202"/>
  <c r="S4692" i="202"/>
  <c r="S4693" i="202"/>
  <c r="S4694" i="202"/>
  <c r="S4695" i="202"/>
  <c r="S4696" i="202"/>
  <c r="S4697" i="202"/>
  <c r="S4698" i="202"/>
  <c r="S4699" i="202"/>
  <c r="S4700" i="202"/>
  <c r="S4701" i="202"/>
  <c r="S4702" i="202"/>
  <c r="S4703" i="202"/>
  <c r="S4704" i="202"/>
  <c r="S4705" i="202"/>
  <c r="S4706" i="202"/>
  <c r="S4707" i="202"/>
  <c r="S4708" i="202"/>
  <c r="S4709" i="202"/>
  <c r="S4710" i="202"/>
  <c r="S4711" i="202"/>
  <c r="S4712" i="202"/>
  <c r="S4713" i="202"/>
  <c r="S4714" i="202"/>
  <c r="S4715" i="202"/>
  <c r="S4716" i="202"/>
  <c r="S4717" i="202"/>
  <c r="S4718" i="202"/>
  <c r="S4719" i="202"/>
  <c r="S4720" i="202"/>
  <c r="S4721" i="202"/>
  <c r="S4722" i="202"/>
  <c r="S4723" i="202"/>
  <c r="S4724" i="202"/>
  <c r="S4725" i="202"/>
  <c r="S4726" i="202"/>
  <c r="S4727" i="202"/>
  <c r="S4728" i="202"/>
  <c r="S4729" i="202"/>
  <c r="S4730" i="202"/>
  <c r="S4731" i="202"/>
  <c r="S4732" i="202"/>
  <c r="S4733" i="202"/>
  <c r="S4734" i="202"/>
  <c r="S4735" i="202"/>
  <c r="S4736" i="202"/>
  <c r="S4737" i="202"/>
  <c r="S4738" i="202"/>
  <c r="S4739" i="202"/>
  <c r="S4740" i="202"/>
  <c r="S4741" i="202"/>
  <c r="S4742" i="202"/>
  <c r="S4743" i="202"/>
  <c r="S4744" i="202"/>
  <c r="S4745" i="202"/>
  <c r="S4746" i="202"/>
  <c r="S4747" i="202"/>
  <c r="S4748" i="202"/>
  <c r="S4749" i="202"/>
  <c r="S4750" i="202"/>
  <c r="S4751" i="202"/>
  <c r="S4752" i="202"/>
  <c r="S4753" i="202"/>
  <c r="S4754" i="202"/>
  <c r="S4755" i="202"/>
  <c r="S4756" i="202"/>
  <c r="S4757" i="202"/>
  <c r="S4758" i="202"/>
  <c r="S4759" i="202"/>
  <c r="S4760" i="202"/>
  <c r="S4761" i="202"/>
  <c r="S4762" i="202"/>
  <c r="S4763" i="202"/>
  <c r="S4764" i="202"/>
  <c r="S4765" i="202"/>
  <c r="S4766" i="202"/>
  <c r="S4767" i="202"/>
  <c r="S4768" i="202"/>
  <c r="S4769" i="202"/>
  <c r="S4770" i="202"/>
  <c r="S4771" i="202"/>
  <c r="S4772" i="202"/>
  <c r="S4773" i="202"/>
  <c r="S4774" i="202"/>
  <c r="S4775" i="202"/>
  <c r="S4776" i="202"/>
  <c r="S4777" i="202"/>
  <c r="S4778" i="202"/>
  <c r="S4779" i="202"/>
  <c r="S4780" i="202"/>
  <c r="S4781" i="202"/>
  <c r="S4782" i="202"/>
  <c r="S4783" i="202"/>
  <c r="S4784" i="202"/>
  <c r="S4785" i="202"/>
  <c r="S4786" i="202"/>
  <c r="S4787" i="202"/>
  <c r="S4788" i="202"/>
  <c r="S4789" i="202"/>
  <c r="S4790" i="202"/>
  <c r="S4791" i="202"/>
  <c r="S4792" i="202"/>
  <c r="S4793" i="202"/>
  <c r="S4794" i="202"/>
  <c r="S4795" i="202"/>
  <c r="S4796" i="202"/>
  <c r="S4797" i="202"/>
  <c r="S4798" i="202"/>
  <c r="S4799" i="202"/>
  <c r="S4800" i="202"/>
  <c r="S4801" i="202"/>
  <c r="S4802" i="202"/>
  <c r="S4803" i="202"/>
  <c r="S4804" i="202"/>
  <c r="S4805" i="202"/>
  <c r="S4806" i="202"/>
  <c r="S4807" i="202"/>
  <c r="S4808" i="202"/>
  <c r="S4809" i="202"/>
  <c r="S4810" i="202"/>
  <c r="S4811" i="202"/>
  <c r="S4812" i="202"/>
  <c r="S4813" i="202"/>
  <c r="S4814" i="202"/>
  <c r="S4815" i="202"/>
  <c r="S4816" i="202"/>
  <c r="S4817" i="202"/>
  <c r="S4818" i="202"/>
  <c r="S4819" i="202"/>
  <c r="S4820" i="202"/>
  <c r="S4821" i="202"/>
  <c r="S4822" i="202"/>
  <c r="S4823" i="202"/>
  <c r="S4824" i="202"/>
  <c r="S4825" i="202"/>
  <c r="S4826" i="202"/>
  <c r="S4827" i="202"/>
  <c r="S4828" i="202"/>
  <c r="S4829" i="202"/>
  <c r="S4830" i="202"/>
  <c r="S4831" i="202"/>
  <c r="S4832" i="202"/>
  <c r="S4833" i="202"/>
  <c r="S4834" i="202"/>
  <c r="S4835" i="202"/>
  <c r="S4836" i="202"/>
  <c r="S4837" i="202"/>
  <c r="S4838" i="202"/>
  <c r="S4839" i="202"/>
  <c r="S4840" i="202"/>
  <c r="S4841" i="202"/>
  <c r="S4842" i="202"/>
  <c r="S4843" i="202"/>
  <c r="S4844" i="202"/>
  <c r="S4845" i="202"/>
  <c r="S4846" i="202"/>
  <c r="S4847" i="202"/>
  <c r="S4848" i="202"/>
  <c r="S4849" i="202"/>
  <c r="S4850" i="202"/>
  <c r="S4851" i="202"/>
  <c r="S4852" i="202"/>
  <c r="S4853" i="202"/>
  <c r="S4854" i="202"/>
  <c r="S4855" i="202"/>
  <c r="S4856" i="202"/>
  <c r="S4857" i="202"/>
  <c r="S4858" i="202"/>
  <c r="S4859" i="202"/>
  <c r="S4860" i="202"/>
  <c r="S4861" i="202"/>
  <c r="S4862" i="202"/>
  <c r="S4863" i="202"/>
  <c r="S4864" i="202"/>
  <c r="S4865" i="202"/>
  <c r="S4866" i="202"/>
  <c r="S4867" i="202"/>
  <c r="S4868" i="202"/>
  <c r="S4869" i="202"/>
  <c r="S4870" i="202"/>
  <c r="S4871" i="202"/>
  <c r="S4872" i="202"/>
  <c r="S4873" i="202"/>
  <c r="S4874" i="202"/>
  <c r="S4875" i="202"/>
  <c r="S4876" i="202"/>
  <c r="S4877" i="202"/>
  <c r="S4878" i="202"/>
  <c r="S4879" i="202"/>
  <c r="S4880" i="202"/>
  <c r="S4881" i="202"/>
  <c r="S4882" i="202"/>
  <c r="S4883" i="202"/>
  <c r="S4884" i="202"/>
  <c r="S4885" i="202"/>
  <c r="S4886" i="202"/>
  <c r="S4887" i="202"/>
  <c r="S4888" i="202"/>
  <c r="S4889" i="202"/>
  <c r="S4890" i="202"/>
  <c r="S4891" i="202"/>
  <c r="S4892" i="202"/>
  <c r="S4893" i="202"/>
  <c r="S4894" i="202"/>
  <c r="S4895" i="202"/>
  <c r="S4896" i="202"/>
  <c r="S4897" i="202"/>
  <c r="S4898" i="202"/>
  <c r="S4899" i="202"/>
  <c r="S4900" i="202"/>
  <c r="S4901" i="202"/>
  <c r="S4902" i="202"/>
  <c r="S4903" i="202"/>
  <c r="S4904" i="202"/>
  <c r="S4905" i="202"/>
  <c r="S4906" i="202"/>
  <c r="S4907" i="202"/>
  <c r="S4908" i="202"/>
  <c r="S4909" i="202"/>
  <c r="S4910" i="202"/>
  <c r="S4911" i="202"/>
  <c r="S4912" i="202"/>
  <c r="S4913" i="202"/>
  <c r="S4914" i="202"/>
  <c r="S4915" i="202"/>
  <c r="S4916" i="202"/>
  <c r="S4917" i="202"/>
  <c r="S4918" i="202"/>
  <c r="S4919" i="202"/>
  <c r="S4920" i="202"/>
  <c r="S4921" i="202"/>
  <c r="S4922" i="202"/>
  <c r="S4923" i="202"/>
  <c r="S4924" i="202"/>
  <c r="S4925" i="202"/>
  <c r="S4926" i="202"/>
  <c r="S4927" i="202"/>
  <c r="S4928" i="202"/>
  <c r="S4929" i="202"/>
  <c r="S4930" i="202"/>
  <c r="S4931" i="202"/>
  <c r="S4932" i="202"/>
  <c r="S4933" i="202"/>
  <c r="S4934" i="202"/>
  <c r="S4935" i="202"/>
  <c r="S4936" i="202"/>
  <c r="S4937" i="202"/>
  <c r="S4938" i="202"/>
  <c r="S4939" i="202"/>
  <c r="S4940" i="202"/>
  <c r="S4941" i="202"/>
  <c r="S4942" i="202"/>
  <c r="S4943" i="202"/>
  <c r="S4944" i="202"/>
  <c r="S4945" i="202"/>
  <c r="S4946" i="202"/>
  <c r="S4947" i="202"/>
  <c r="S4948" i="202"/>
  <c r="S4949" i="202"/>
  <c r="S4950" i="202"/>
  <c r="S4951" i="202"/>
  <c r="S4952" i="202"/>
  <c r="S4953" i="202"/>
  <c r="S4954" i="202"/>
  <c r="S4955" i="202"/>
  <c r="S4956" i="202"/>
  <c r="S4957" i="202"/>
  <c r="S4958" i="202"/>
  <c r="S4959" i="202"/>
  <c r="S4960" i="202"/>
  <c r="S4961" i="202"/>
  <c r="S4962" i="202"/>
  <c r="S4963" i="202"/>
  <c r="S4964" i="202"/>
  <c r="S4965" i="202"/>
  <c r="S4966" i="202"/>
  <c r="S4967" i="202"/>
  <c r="S4968" i="202"/>
  <c r="S4969" i="202"/>
  <c r="S4970" i="202"/>
  <c r="S4971" i="202"/>
  <c r="S4972" i="202"/>
  <c r="S4973" i="202"/>
  <c r="S4974" i="202"/>
  <c r="S4975" i="202"/>
  <c r="S4976" i="202"/>
  <c r="S4977" i="202"/>
  <c r="S4978" i="202"/>
  <c r="S4979" i="202"/>
  <c r="S4980" i="202"/>
  <c r="S4981" i="202"/>
  <c r="S4982" i="202"/>
  <c r="S4983" i="202"/>
  <c r="S4984" i="202"/>
  <c r="S4985" i="202"/>
  <c r="S4986" i="202"/>
  <c r="S4987" i="202"/>
  <c r="S4988" i="202"/>
  <c r="S4989" i="202"/>
  <c r="S4990" i="202"/>
  <c r="S4991" i="202"/>
  <c r="S4992" i="202"/>
  <c r="S4993" i="202"/>
  <c r="S4994" i="202"/>
  <c r="S4995" i="202"/>
  <c r="S4996" i="202"/>
  <c r="S4997" i="202"/>
  <c r="S4998" i="202"/>
  <c r="S4999" i="202"/>
  <c r="S5000" i="202"/>
  <c r="S5001" i="202"/>
  <c r="S5002" i="202"/>
  <c r="S5003" i="202"/>
  <c r="S5004" i="202"/>
  <c r="S5005" i="202"/>
  <c r="S5006" i="202"/>
  <c r="S5007" i="202"/>
  <c r="S5008" i="202"/>
  <c r="S5009" i="202"/>
  <c r="S5010" i="202"/>
  <c r="S5011" i="202"/>
  <c r="S5012" i="202"/>
  <c r="S5013" i="202"/>
  <c r="S5014" i="202"/>
  <c r="S5015" i="202"/>
  <c r="S5016" i="202"/>
  <c r="S5017" i="202"/>
  <c r="S5018" i="202"/>
  <c r="S5019" i="202"/>
  <c r="S5020" i="202"/>
  <c r="S5021" i="202"/>
  <c r="S5022" i="202"/>
  <c r="S5023" i="202"/>
  <c r="S5024" i="202"/>
  <c r="S5025" i="202"/>
  <c r="S5026" i="202"/>
  <c r="S5027" i="202"/>
  <c r="S5028" i="202"/>
  <c r="S5029" i="202"/>
  <c r="S5030" i="202"/>
  <c r="S5031" i="202"/>
  <c r="S5032" i="202"/>
  <c r="S5033" i="202"/>
  <c r="S5034" i="202"/>
  <c r="S5035" i="202"/>
  <c r="S5036" i="202"/>
  <c r="S5037" i="202"/>
  <c r="S5038" i="202"/>
  <c r="S5039" i="202"/>
  <c r="S5040" i="202"/>
  <c r="S5041" i="202"/>
  <c r="S5042" i="202"/>
  <c r="S5043" i="202"/>
  <c r="S5044" i="202"/>
  <c r="S5045" i="202"/>
  <c r="S5046" i="202"/>
  <c r="S5047" i="202"/>
  <c r="S5048" i="202"/>
  <c r="S5049" i="202"/>
  <c r="S5050" i="202"/>
  <c r="S5051" i="202"/>
  <c r="S5052" i="202"/>
  <c r="S5053" i="202"/>
  <c r="S5054" i="202"/>
  <c r="S5055" i="202"/>
  <c r="S5056" i="202"/>
  <c r="S5057" i="202"/>
  <c r="S5058" i="202"/>
  <c r="S5059" i="202"/>
  <c r="S5060" i="202"/>
  <c r="S5061" i="202"/>
  <c r="S5062" i="202"/>
  <c r="S5063" i="202"/>
  <c r="S5064" i="202"/>
  <c r="S5065" i="202"/>
  <c r="S5066" i="202"/>
  <c r="S5067" i="202"/>
  <c r="S5068" i="202"/>
  <c r="S5069" i="202"/>
  <c r="S5070" i="202"/>
  <c r="S5071" i="202"/>
  <c r="S5072" i="202"/>
  <c r="S5073" i="202"/>
  <c r="S5074" i="202"/>
  <c r="S5075" i="202"/>
  <c r="S5076" i="202"/>
  <c r="S5077" i="202"/>
  <c r="S5078" i="202"/>
  <c r="S5079" i="202"/>
  <c r="S5080" i="202"/>
  <c r="S5081" i="202"/>
  <c r="S5082" i="202"/>
  <c r="S5083" i="202"/>
  <c r="S5084" i="202"/>
  <c r="S5085" i="202"/>
  <c r="S5086" i="202"/>
  <c r="S5087" i="202"/>
  <c r="S5088" i="202"/>
  <c r="S5089" i="202"/>
  <c r="S5090" i="202"/>
  <c r="S5091" i="202"/>
  <c r="S5092" i="202"/>
  <c r="S5093" i="202"/>
  <c r="S5094" i="202"/>
  <c r="S5095" i="202"/>
  <c r="S5096" i="202"/>
  <c r="S5097" i="202"/>
  <c r="S5098" i="202"/>
  <c r="S5099" i="202"/>
  <c r="S5100" i="202"/>
  <c r="S5101" i="202"/>
  <c r="S5102" i="202"/>
  <c r="S5103" i="202"/>
  <c r="S5104" i="202"/>
  <c r="S5105" i="202"/>
  <c r="S5106" i="202"/>
  <c r="S5107" i="202"/>
  <c r="S5108" i="202"/>
  <c r="S5109" i="202"/>
  <c r="S5110" i="202"/>
  <c r="S5111" i="202"/>
  <c r="S5112" i="202"/>
  <c r="S5113" i="202"/>
  <c r="S5114" i="202"/>
  <c r="S5115" i="202"/>
  <c r="S5116" i="202"/>
  <c r="S5117" i="202"/>
  <c r="S5118" i="202"/>
  <c r="S5119" i="202"/>
  <c r="S5120" i="202"/>
  <c r="S5121" i="202"/>
  <c r="S5122" i="202"/>
  <c r="S5123" i="202"/>
  <c r="S5124" i="202"/>
  <c r="S5125" i="202"/>
  <c r="S5126" i="202"/>
  <c r="S5127" i="202"/>
  <c r="S5128" i="202"/>
  <c r="S5129" i="202"/>
  <c r="S5130" i="202"/>
  <c r="S5131" i="202"/>
  <c r="S5132" i="202"/>
  <c r="S5133" i="202"/>
  <c r="S5134" i="202"/>
  <c r="S5135" i="202"/>
  <c r="S5136" i="202"/>
  <c r="S5137" i="202"/>
  <c r="S5138" i="202"/>
  <c r="S5139" i="202"/>
  <c r="S5140" i="202"/>
  <c r="S5141" i="202"/>
  <c r="S5142" i="202"/>
  <c r="S5143" i="202"/>
  <c r="S5144" i="202"/>
  <c r="S5145" i="202"/>
  <c r="S5146" i="202"/>
  <c r="S5147" i="202"/>
  <c r="S5148" i="202"/>
  <c r="S5149" i="202"/>
  <c r="S5150" i="202"/>
  <c r="S5151" i="202"/>
  <c r="S5152" i="202"/>
  <c r="S5153" i="202"/>
  <c r="S5154" i="202"/>
  <c r="S5155" i="202"/>
  <c r="S5156" i="202"/>
  <c r="S5157" i="202"/>
  <c r="S5158" i="202"/>
  <c r="S5159" i="202"/>
  <c r="S5160" i="202"/>
  <c r="S5161" i="202"/>
  <c r="S5162" i="202"/>
  <c r="S5163" i="202"/>
  <c r="S5164" i="202"/>
  <c r="S5165" i="202"/>
  <c r="S5166" i="202"/>
  <c r="S5167" i="202"/>
  <c r="S5168" i="202"/>
  <c r="S5169" i="202"/>
  <c r="S5170" i="202"/>
  <c r="S5171" i="202"/>
  <c r="S5172" i="202"/>
  <c r="S5173" i="202"/>
  <c r="S5174" i="202"/>
  <c r="S5175" i="202"/>
  <c r="S5176" i="202"/>
  <c r="S5177" i="202"/>
  <c r="S5178" i="202"/>
  <c r="S5179" i="202"/>
  <c r="S5180" i="202"/>
  <c r="S5181" i="202"/>
  <c r="S5182" i="202"/>
  <c r="S5183" i="202"/>
  <c r="S5184" i="202"/>
  <c r="S5185" i="202"/>
  <c r="S5186" i="202"/>
  <c r="S5187" i="202"/>
  <c r="S5188" i="202"/>
  <c r="S5189" i="202"/>
  <c r="S5190" i="202"/>
  <c r="S5191" i="202"/>
  <c r="S5192" i="202"/>
  <c r="S5193" i="202"/>
  <c r="S5194" i="202"/>
  <c r="S5195" i="202"/>
  <c r="S5196" i="202"/>
  <c r="S5197" i="202"/>
  <c r="S5198" i="202"/>
  <c r="S5199" i="202"/>
  <c r="S5200" i="202"/>
  <c r="S5201" i="202"/>
  <c r="S5202" i="202"/>
  <c r="S5203" i="202"/>
  <c r="S5204" i="202"/>
  <c r="S5205" i="202"/>
  <c r="S5206" i="202"/>
  <c r="S5207" i="202"/>
  <c r="S5208" i="202"/>
  <c r="S5209" i="202"/>
  <c r="S5210" i="202"/>
  <c r="S5211" i="202"/>
  <c r="S5212" i="202"/>
  <c r="S5213" i="202"/>
  <c r="S5214" i="202"/>
  <c r="S5215" i="202"/>
  <c r="S5216" i="202"/>
  <c r="S5217" i="202"/>
  <c r="S5218" i="202"/>
  <c r="S5219" i="202"/>
  <c r="S5220" i="202"/>
  <c r="S5221" i="202"/>
  <c r="S5222" i="202"/>
  <c r="S5223" i="202"/>
  <c r="S5224" i="202"/>
  <c r="S5225" i="202"/>
  <c r="S5226" i="202"/>
  <c r="S5227" i="202"/>
  <c r="S5228" i="202"/>
  <c r="S5229" i="202"/>
  <c r="S5230" i="202"/>
  <c r="S5231" i="202"/>
  <c r="S5232" i="202"/>
  <c r="S5233" i="202"/>
  <c r="S5234" i="202"/>
  <c r="S5235" i="202"/>
  <c r="S5236" i="202"/>
  <c r="S5237" i="202"/>
  <c r="S5238" i="202"/>
  <c r="S5239" i="202"/>
  <c r="S5240" i="202"/>
  <c r="S5241" i="202"/>
  <c r="S5242" i="202"/>
  <c r="S5243" i="202"/>
  <c r="S5244" i="202"/>
  <c r="S5245" i="202"/>
  <c r="S5246" i="202"/>
  <c r="S5247" i="202"/>
  <c r="S5248" i="202"/>
  <c r="S5249" i="202"/>
  <c r="S5250" i="202"/>
  <c r="S5251" i="202"/>
  <c r="S5252" i="202"/>
  <c r="S5253" i="202"/>
  <c r="S5254" i="202"/>
  <c r="S5255" i="202"/>
  <c r="S5256" i="202"/>
  <c r="S5257" i="202"/>
  <c r="S5258" i="202"/>
  <c r="S5259" i="202"/>
  <c r="S5260" i="202"/>
  <c r="S5261" i="202"/>
  <c r="S5262" i="202"/>
  <c r="S5263" i="202"/>
  <c r="S5264" i="202"/>
  <c r="S5265" i="202"/>
  <c r="S5266" i="202"/>
  <c r="S5267" i="202"/>
  <c r="S5268" i="202"/>
  <c r="S5269" i="202"/>
  <c r="S5270" i="202"/>
  <c r="S5271" i="202"/>
  <c r="S5272" i="202"/>
  <c r="S5273" i="202"/>
  <c r="S5274" i="202"/>
  <c r="S5275" i="202"/>
  <c r="S5276" i="202"/>
  <c r="S5277" i="202"/>
  <c r="S5278" i="202"/>
  <c r="S5279" i="202"/>
  <c r="S5280" i="202"/>
  <c r="S5281" i="202"/>
  <c r="S5282" i="202"/>
  <c r="S5283" i="202"/>
  <c r="S5284" i="202"/>
  <c r="S5285" i="202"/>
  <c r="S5286" i="202"/>
  <c r="S5287" i="202"/>
  <c r="S5288" i="202"/>
  <c r="S5289" i="202"/>
  <c r="S5290" i="202"/>
  <c r="S5291" i="202"/>
  <c r="S5292" i="202"/>
  <c r="S5293" i="202"/>
  <c r="S5294" i="202"/>
  <c r="S5295" i="202"/>
  <c r="S5296" i="202"/>
  <c r="S5297" i="202"/>
  <c r="S5298" i="202"/>
  <c r="S5299" i="202"/>
  <c r="S5300" i="202"/>
  <c r="S5301" i="202"/>
  <c r="S5302" i="202"/>
  <c r="S5303" i="202"/>
  <c r="S5304" i="202"/>
  <c r="S5305" i="202"/>
  <c r="S5306" i="202"/>
  <c r="S5307" i="202"/>
  <c r="S5308" i="202"/>
  <c r="S5309" i="202"/>
  <c r="S5310" i="202"/>
  <c r="S5311" i="202"/>
  <c r="S5312" i="202"/>
  <c r="S5313" i="202"/>
  <c r="S5314" i="202"/>
  <c r="S5315" i="202"/>
  <c r="S5316" i="202"/>
  <c r="S5317" i="202"/>
  <c r="S5318" i="202"/>
  <c r="S5319" i="202"/>
  <c r="S5320" i="202"/>
  <c r="S5321" i="202"/>
  <c r="S5322" i="202"/>
  <c r="S5323" i="202"/>
  <c r="S5324" i="202"/>
  <c r="S5325" i="202"/>
  <c r="S5326" i="202"/>
  <c r="S5327" i="202"/>
  <c r="S5328" i="202"/>
  <c r="S5329" i="202"/>
  <c r="S5330" i="202"/>
  <c r="S5331" i="202"/>
  <c r="S5332" i="202"/>
  <c r="S5333" i="202"/>
  <c r="S5334" i="202"/>
  <c r="S5335" i="202"/>
  <c r="S5336" i="202"/>
  <c r="S5337" i="202"/>
  <c r="S5338" i="202"/>
  <c r="S5339" i="202"/>
  <c r="S5340" i="202"/>
  <c r="S5341" i="202"/>
  <c r="S5342" i="202"/>
  <c r="S5343" i="202"/>
  <c r="S5344" i="202"/>
  <c r="S5345" i="202"/>
  <c r="S5346" i="202"/>
  <c r="S5347" i="202"/>
  <c r="S5348" i="202"/>
  <c r="S5349" i="202"/>
  <c r="S5350" i="202"/>
  <c r="S5351" i="202"/>
  <c r="S5352" i="202"/>
  <c r="S5353" i="202"/>
  <c r="S5354" i="202"/>
  <c r="S5355" i="202"/>
  <c r="S5356" i="202"/>
  <c r="S5357" i="202"/>
  <c r="S5358" i="202"/>
  <c r="S5359" i="202"/>
  <c r="S5360" i="202"/>
  <c r="S5361" i="202"/>
  <c r="S5362" i="202"/>
  <c r="S5363" i="202"/>
  <c r="S5364" i="202"/>
  <c r="S5365" i="202"/>
  <c r="S5366" i="202"/>
  <c r="S5367" i="202"/>
  <c r="S5368" i="202"/>
  <c r="S5369" i="202"/>
  <c r="S5370" i="202"/>
  <c r="S5371" i="202"/>
  <c r="S5372" i="202"/>
  <c r="S5373" i="202"/>
  <c r="S5374" i="202"/>
  <c r="S5375" i="202"/>
  <c r="S5376" i="202"/>
  <c r="S5377" i="202"/>
  <c r="S5378" i="202"/>
  <c r="S5379" i="202"/>
  <c r="S5380" i="202"/>
  <c r="S5381" i="202"/>
  <c r="S5382" i="202"/>
  <c r="S5383" i="202"/>
  <c r="S5384" i="202"/>
  <c r="S5385" i="202"/>
  <c r="S5386" i="202"/>
  <c r="S5387" i="202"/>
  <c r="S5388" i="202"/>
  <c r="S5389" i="202"/>
  <c r="S5390" i="202"/>
  <c r="S5391" i="202"/>
  <c r="S5392" i="202"/>
  <c r="S5393" i="202"/>
  <c r="S5394" i="202"/>
  <c r="S5395" i="202"/>
  <c r="S5396" i="202"/>
  <c r="S5397" i="202"/>
  <c r="S5398" i="202"/>
  <c r="S5399" i="202"/>
  <c r="S5400" i="202"/>
  <c r="S5401" i="202"/>
  <c r="S5402" i="202"/>
  <c r="S5403" i="202"/>
  <c r="S5404" i="202"/>
  <c r="S5405" i="202"/>
  <c r="S5406" i="202"/>
  <c r="S5407" i="202"/>
  <c r="S5408" i="202"/>
  <c r="S5409" i="202"/>
  <c r="S5410" i="202"/>
  <c r="S5411" i="202"/>
  <c r="S5412" i="202"/>
  <c r="S5413" i="202"/>
  <c r="S5414" i="202"/>
  <c r="S5415" i="202"/>
  <c r="S5416" i="202"/>
  <c r="S5417" i="202"/>
  <c r="S5418" i="202"/>
  <c r="S5419" i="202"/>
  <c r="S5420" i="202"/>
  <c r="S5421" i="202"/>
  <c r="S5422" i="202"/>
  <c r="S5423" i="202"/>
  <c r="S5424" i="202"/>
  <c r="S5425" i="202"/>
  <c r="S5426" i="202"/>
  <c r="S5427" i="202"/>
  <c r="S5428" i="202"/>
  <c r="S5429" i="202"/>
  <c r="S5430" i="202"/>
  <c r="S5431" i="202"/>
  <c r="S5432" i="202"/>
  <c r="S5433" i="202"/>
  <c r="S5434" i="202"/>
  <c r="S5435" i="202"/>
  <c r="S5436" i="202"/>
  <c r="S5437" i="202"/>
  <c r="S5438" i="202"/>
  <c r="S5439" i="202"/>
  <c r="S5440" i="202"/>
  <c r="S5441" i="202"/>
  <c r="S5442" i="202"/>
  <c r="S5443" i="202"/>
  <c r="S5444" i="202"/>
  <c r="S5445" i="202"/>
  <c r="S5446" i="202"/>
  <c r="S5447" i="202"/>
  <c r="S5448" i="202"/>
  <c r="S5449" i="202"/>
  <c r="S5450" i="202"/>
  <c r="S5451" i="202"/>
  <c r="S5452" i="202"/>
  <c r="S5453" i="202"/>
  <c r="S5454" i="202"/>
  <c r="S5455" i="202"/>
  <c r="S5456" i="202"/>
  <c r="S5457" i="202"/>
  <c r="S5458" i="202"/>
  <c r="S5459" i="202"/>
  <c r="S5460" i="202"/>
  <c r="S5461" i="202"/>
  <c r="S5462" i="202"/>
  <c r="S5463" i="202"/>
  <c r="S5464" i="202"/>
  <c r="S5465" i="202"/>
  <c r="S5466" i="202"/>
  <c r="S5467" i="202"/>
  <c r="S5468" i="202"/>
  <c r="S5469" i="202"/>
  <c r="S5470" i="202"/>
  <c r="S5471" i="202"/>
  <c r="S5472" i="202"/>
  <c r="S5473" i="202"/>
  <c r="S5474" i="202"/>
  <c r="S5475" i="202"/>
  <c r="S5476" i="202"/>
  <c r="S5477" i="202"/>
  <c r="S5478" i="202"/>
  <c r="S5479" i="202"/>
  <c r="S5480" i="202"/>
  <c r="S5481" i="202"/>
  <c r="S5482" i="202"/>
  <c r="S5483" i="202"/>
  <c r="S5484" i="202"/>
  <c r="S5485" i="202"/>
  <c r="S5486" i="202"/>
  <c r="S5487" i="202"/>
  <c r="S5488" i="202"/>
  <c r="S5489" i="202"/>
  <c r="S5490" i="202"/>
  <c r="S5491" i="202"/>
  <c r="S5492" i="202"/>
  <c r="S5493" i="202"/>
  <c r="S5494" i="202"/>
  <c r="S5495" i="202"/>
  <c r="S5496" i="202"/>
  <c r="S5497" i="202"/>
  <c r="S5498" i="202"/>
  <c r="S5499" i="202"/>
  <c r="S5500" i="202"/>
  <c r="S5501" i="202"/>
  <c r="S5502" i="202"/>
  <c r="S5503" i="202"/>
  <c r="S5504" i="202"/>
  <c r="S5505" i="202"/>
  <c r="S5506" i="202"/>
  <c r="S5507" i="202"/>
  <c r="S5508" i="202"/>
  <c r="S5509" i="202"/>
  <c r="S5510" i="202"/>
  <c r="S5511" i="202"/>
  <c r="S5512" i="202"/>
  <c r="S5513" i="202"/>
  <c r="S5514" i="202"/>
  <c r="S5515" i="202"/>
  <c r="S5516" i="202"/>
  <c r="S5517" i="202"/>
  <c r="S5518" i="202"/>
  <c r="S5519" i="202"/>
  <c r="S5520" i="202"/>
  <c r="S5521" i="202"/>
  <c r="S5522" i="202"/>
  <c r="S5523" i="202"/>
  <c r="S5524" i="202"/>
  <c r="S5525" i="202"/>
  <c r="S5526" i="202"/>
  <c r="S5527" i="202"/>
  <c r="S5528" i="202"/>
  <c r="S5529" i="202"/>
  <c r="S5530" i="202"/>
  <c r="S5531" i="202"/>
  <c r="S5532" i="202"/>
  <c r="S5533" i="202"/>
  <c r="S5534" i="202"/>
  <c r="S5535" i="202"/>
  <c r="S5536" i="202"/>
  <c r="S5537" i="202"/>
  <c r="S5538" i="202"/>
  <c r="S5539" i="202"/>
  <c r="S5540" i="202"/>
  <c r="S5541" i="202"/>
  <c r="S5542" i="202"/>
  <c r="S5543" i="202"/>
  <c r="S5544" i="202"/>
  <c r="S5545" i="202"/>
  <c r="S5546" i="202"/>
  <c r="S5547" i="202"/>
  <c r="S5548" i="202"/>
  <c r="S5549" i="202"/>
  <c r="S5550" i="202"/>
  <c r="S5551" i="202"/>
  <c r="S5552" i="202"/>
  <c r="S5553" i="202"/>
  <c r="S5554" i="202"/>
  <c r="S5555" i="202"/>
  <c r="S5556" i="202"/>
  <c r="S5557" i="202"/>
  <c r="S5558" i="202"/>
  <c r="S5559" i="202"/>
  <c r="S5560" i="202"/>
  <c r="S5561" i="202"/>
  <c r="S5562" i="202"/>
  <c r="S5563" i="202"/>
  <c r="S5564" i="202"/>
  <c r="S5565" i="202"/>
  <c r="S5566" i="202"/>
  <c r="S5567" i="202"/>
  <c r="S5568" i="202"/>
  <c r="S5569" i="202"/>
  <c r="S5570" i="202"/>
  <c r="S5571" i="202"/>
  <c r="S5572" i="202"/>
  <c r="S5573" i="202"/>
  <c r="S5574" i="202"/>
  <c r="S5575" i="202"/>
  <c r="S5576" i="202"/>
  <c r="S5577" i="202"/>
  <c r="S5578" i="202"/>
  <c r="S5579" i="202"/>
  <c r="S5580" i="202"/>
  <c r="S5581" i="202"/>
  <c r="S5582" i="202"/>
  <c r="S5583" i="202"/>
  <c r="S5584" i="202"/>
  <c r="S5585" i="202"/>
  <c r="S5586" i="202"/>
  <c r="S5587" i="202"/>
  <c r="S5588" i="202"/>
  <c r="S5589" i="202"/>
  <c r="S5590" i="202"/>
  <c r="S5591" i="202"/>
  <c r="S5592" i="202"/>
  <c r="S5593" i="202"/>
  <c r="S5594" i="202"/>
  <c r="S5595" i="202"/>
  <c r="S5596" i="202"/>
  <c r="S5597" i="202"/>
  <c r="S5598" i="202"/>
  <c r="S5599" i="202"/>
  <c r="S5600" i="202"/>
  <c r="S5601" i="202"/>
  <c r="S5602" i="202"/>
  <c r="S5603" i="202"/>
  <c r="S5604" i="202"/>
  <c r="S5605" i="202"/>
  <c r="S5606" i="202"/>
  <c r="S5607" i="202"/>
  <c r="S5608" i="202"/>
  <c r="S5609" i="202"/>
  <c r="S5610" i="202"/>
  <c r="S5611" i="202"/>
  <c r="S5612" i="202"/>
  <c r="S5613" i="202"/>
  <c r="S5614" i="202"/>
  <c r="S5615" i="202"/>
  <c r="S5616" i="202"/>
  <c r="S5617" i="202"/>
  <c r="S5618" i="202"/>
  <c r="S5619" i="202"/>
  <c r="S5620" i="202"/>
  <c r="S5621" i="202"/>
  <c r="S5622" i="202"/>
  <c r="S5623" i="202"/>
  <c r="S5624" i="202"/>
  <c r="S5625" i="202"/>
  <c r="S5626" i="202"/>
  <c r="S5627" i="202"/>
  <c r="S5628" i="202"/>
  <c r="S5629" i="202"/>
  <c r="S5630" i="202"/>
  <c r="S5631" i="202"/>
  <c r="S5632" i="202"/>
  <c r="S5633" i="202"/>
  <c r="S5634" i="202"/>
  <c r="S5635" i="202"/>
  <c r="S5636" i="202"/>
  <c r="S5637" i="202"/>
  <c r="S5638" i="202"/>
  <c r="S5639" i="202"/>
  <c r="S5640" i="202"/>
  <c r="S5641" i="202"/>
  <c r="S5642" i="202"/>
  <c r="S5643" i="202"/>
  <c r="S5644" i="202"/>
  <c r="S5645" i="202"/>
  <c r="S5646" i="202"/>
  <c r="S5647" i="202"/>
  <c r="S5648" i="202"/>
  <c r="S5649" i="202"/>
  <c r="S5650" i="202"/>
  <c r="S5651" i="202"/>
  <c r="S5652" i="202"/>
  <c r="S5653" i="202"/>
  <c r="S5654" i="202"/>
  <c r="S5655" i="202"/>
  <c r="S5656" i="202"/>
  <c r="S5657" i="202"/>
  <c r="S5658" i="202"/>
  <c r="S5659" i="202"/>
  <c r="S5660" i="202"/>
  <c r="S5661" i="202"/>
  <c r="S5662" i="202"/>
  <c r="S5663" i="202"/>
  <c r="S5664" i="202"/>
  <c r="S5665" i="202"/>
  <c r="S5666" i="202"/>
  <c r="S5667" i="202"/>
  <c r="S5668" i="202"/>
  <c r="S5669" i="202"/>
  <c r="S5670" i="202"/>
  <c r="S5671" i="202"/>
  <c r="S5672" i="202"/>
  <c r="S5673" i="202"/>
  <c r="S5674" i="202"/>
  <c r="S5675" i="202"/>
  <c r="S5676" i="202"/>
  <c r="S5677" i="202"/>
  <c r="S5678" i="202"/>
  <c r="S5679" i="202"/>
  <c r="S5680" i="202"/>
  <c r="S5681" i="202"/>
  <c r="S5682" i="202"/>
  <c r="S5683" i="202"/>
  <c r="S5684" i="202"/>
  <c r="S5685" i="202"/>
  <c r="S5686" i="202"/>
  <c r="S5687" i="202"/>
  <c r="S5688" i="202"/>
  <c r="S5689" i="202"/>
  <c r="S5690" i="202"/>
  <c r="S5691" i="202"/>
  <c r="S5692" i="202"/>
  <c r="S5693" i="202"/>
  <c r="S5694" i="202"/>
  <c r="S5695" i="202"/>
  <c r="S5696" i="202"/>
  <c r="S5697" i="202"/>
  <c r="S5698" i="202"/>
  <c r="S5699" i="202"/>
  <c r="S5700" i="202"/>
  <c r="S5701" i="202"/>
  <c r="S5702" i="202"/>
  <c r="S5703" i="202"/>
  <c r="S5704" i="202"/>
  <c r="S5705" i="202"/>
  <c r="S5706" i="202"/>
  <c r="S5707" i="202"/>
  <c r="S5708" i="202"/>
  <c r="S5709" i="202"/>
  <c r="S5710" i="202"/>
  <c r="S5711" i="202"/>
  <c r="S5712" i="202"/>
  <c r="S5713" i="202"/>
  <c r="S5714" i="202"/>
  <c r="S5715" i="202"/>
  <c r="S5716" i="202"/>
  <c r="S5717" i="202"/>
  <c r="S5718" i="202"/>
  <c r="S5719" i="202"/>
  <c r="S5720" i="202"/>
  <c r="S5721" i="202"/>
  <c r="S5722" i="202"/>
  <c r="S5723" i="202"/>
  <c r="S5724" i="202"/>
  <c r="S5725" i="202"/>
  <c r="S5726" i="202"/>
  <c r="S5727" i="202"/>
  <c r="S5728" i="202"/>
  <c r="S5729" i="202"/>
  <c r="S5730" i="202"/>
  <c r="S5731" i="202"/>
  <c r="S5732" i="202"/>
  <c r="S5733" i="202"/>
  <c r="S5734" i="202"/>
  <c r="S5735" i="202"/>
  <c r="S5736" i="202"/>
  <c r="S5737" i="202"/>
  <c r="S5738" i="202"/>
  <c r="S5739" i="202"/>
  <c r="S5740" i="202"/>
  <c r="S5741" i="202"/>
  <c r="S5742" i="202"/>
  <c r="S5743" i="202"/>
  <c r="S5744" i="202"/>
  <c r="S5745" i="202"/>
  <c r="S5746" i="202"/>
  <c r="S5747" i="202"/>
  <c r="S5748" i="202"/>
  <c r="S5749" i="202"/>
  <c r="S5750" i="202"/>
  <c r="S5751" i="202"/>
  <c r="S5752" i="202"/>
  <c r="S5753" i="202"/>
  <c r="S5754" i="202"/>
  <c r="S5755" i="202"/>
  <c r="S5756" i="202"/>
  <c r="S5757" i="202"/>
  <c r="S5758" i="202"/>
  <c r="S5759" i="202"/>
  <c r="S5760" i="202"/>
  <c r="S5761" i="202"/>
  <c r="S5762" i="202"/>
  <c r="S5763" i="202"/>
  <c r="S5764" i="202"/>
  <c r="S5765" i="202"/>
  <c r="S5766" i="202"/>
  <c r="S5767" i="202"/>
  <c r="S5768" i="202"/>
  <c r="S5769" i="202"/>
  <c r="S5770" i="202"/>
  <c r="S5771" i="202"/>
  <c r="S5772" i="202"/>
  <c r="S5773" i="202"/>
  <c r="S5774" i="202"/>
  <c r="S5775" i="202"/>
  <c r="S5776" i="202"/>
  <c r="S5777" i="202"/>
  <c r="S5778" i="202"/>
  <c r="S5779" i="202"/>
  <c r="S5780" i="202"/>
  <c r="S5781" i="202"/>
  <c r="S5782" i="202"/>
  <c r="S5783" i="202"/>
  <c r="S5784" i="202"/>
  <c r="S5785" i="202"/>
  <c r="S5786" i="202"/>
  <c r="S5787" i="202"/>
  <c r="S5788" i="202"/>
  <c r="S5789" i="202"/>
  <c r="S5790" i="202"/>
  <c r="S5791" i="202"/>
  <c r="S5792" i="202"/>
  <c r="S5793" i="202"/>
  <c r="S5794" i="202"/>
  <c r="S5795" i="202"/>
  <c r="S5796" i="202"/>
  <c r="S5797" i="202"/>
  <c r="S5798" i="202"/>
  <c r="S5799" i="202"/>
  <c r="S5800" i="202"/>
  <c r="S5801" i="202"/>
  <c r="S5802" i="202"/>
  <c r="S5803" i="202"/>
  <c r="S5804" i="202"/>
  <c r="S5805" i="202"/>
  <c r="S5806" i="202"/>
  <c r="S5807" i="202"/>
  <c r="S5808" i="202"/>
  <c r="S5809" i="202"/>
  <c r="S5810" i="202"/>
  <c r="S5811" i="202"/>
  <c r="S5812" i="202"/>
  <c r="S5813" i="202"/>
  <c r="S5814" i="202"/>
  <c r="S5815" i="202"/>
  <c r="S5816" i="202"/>
  <c r="S5817" i="202"/>
  <c r="S5818" i="202"/>
  <c r="S5819" i="202"/>
  <c r="S5820" i="202"/>
  <c r="S5821" i="202"/>
  <c r="S5822" i="202"/>
  <c r="S5823" i="202"/>
  <c r="S5824" i="202"/>
  <c r="S5825" i="202"/>
  <c r="S5826" i="202"/>
  <c r="S5827" i="202"/>
  <c r="S5828" i="202"/>
  <c r="S5829" i="202"/>
  <c r="S5830" i="202"/>
  <c r="S5831" i="202"/>
  <c r="S5832" i="202"/>
  <c r="S5833" i="202"/>
  <c r="S5834" i="202"/>
  <c r="S5835" i="202"/>
  <c r="S5836" i="202"/>
  <c r="S5837" i="202"/>
  <c r="S5838" i="202"/>
  <c r="S5839" i="202"/>
  <c r="S5840" i="202"/>
  <c r="S5841" i="202"/>
  <c r="S5842" i="202"/>
  <c r="S5843" i="202"/>
  <c r="S5844" i="202"/>
  <c r="S5845" i="202"/>
  <c r="S5846" i="202"/>
  <c r="S5847" i="202"/>
  <c r="S5848" i="202"/>
  <c r="S5849" i="202"/>
  <c r="S5850" i="202"/>
  <c r="S5851" i="202"/>
  <c r="S5852" i="202"/>
  <c r="S5853" i="202"/>
  <c r="S5854" i="202"/>
  <c r="S5855" i="202"/>
  <c r="S5856" i="202"/>
  <c r="S5857" i="202"/>
  <c r="S5858" i="202"/>
  <c r="S5859" i="202"/>
  <c r="S5860" i="202"/>
  <c r="S5861" i="202"/>
  <c r="S5862" i="202"/>
  <c r="S5863" i="202"/>
  <c r="S5864" i="202"/>
  <c r="S5865" i="202"/>
  <c r="S5866" i="202"/>
  <c r="S5867" i="202"/>
  <c r="S5868" i="202"/>
  <c r="S5869" i="202"/>
  <c r="S5870" i="202"/>
  <c r="S5871" i="202"/>
  <c r="S5872" i="202"/>
  <c r="S5873" i="202"/>
  <c r="S5874" i="202"/>
  <c r="S5875" i="202"/>
  <c r="S5876" i="202"/>
  <c r="S5877" i="202"/>
  <c r="S5878" i="202"/>
  <c r="S5879" i="202"/>
  <c r="S5880" i="202"/>
  <c r="S5881" i="202"/>
  <c r="S5882" i="202"/>
  <c r="S5883" i="202"/>
  <c r="S5884" i="202"/>
  <c r="S5885" i="202"/>
  <c r="S5886" i="202"/>
  <c r="S5887" i="202"/>
  <c r="S5888" i="202"/>
  <c r="S5889" i="202"/>
  <c r="S5890" i="202"/>
  <c r="S5891" i="202"/>
  <c r="S5892" i="202"/>
  <c r="S5893" i="202"/>
  <c r="S5894" i="202"/>
  <c r="S5895" i="202"/>
  <c r="S5896" i="202"/>
  <c r="S5897" i="202"/>
  <c r="S5898" i="202"/>
  <c r="S5899" i="202"/>
  <c r="S5900" i="202"/>
  <c r="S5901" i="202"/>
  <c r="S5902" i="202"/>
  <c r="S5903" i="202"/>
  <c r="S5904" i="202"/>
  <c r="S5905" i="202"/>
  <c r="S5906" i="202"/>
  <c r="S5907" i="202"/>
  <c r="S5908" i="202"/>
  <c r="S5909" i="202"/>
  <c r="S5910" i="202"/>
  <c r="S5911" i="202"/>
  <c r="S5912" i="202"/>
  <c r="S5913" i="202"/>
  <c r="S5914" i="202"/>
  <c r="S5915" i="202"/>
  <c r="S5916" i="202"/>
  <c r="S5917" i="202"/>
  <c r="S5918" i="202"/>
  <c r="S5919" i="202"/>
  <c r="S5920" i="202"/>
  <c r="S5921" i="202"/>
  <c r="S5922" i="202"/>
  <c r="S5923" i="202"/>
  <c r="S5924" i="202"/>
  <c r="S5925" i="202"/>
  <c r="S5926" i="202"/>
  <c r="S5927" i="202"/>
  <c r="S5928" i="202"/>
  <c r="S5929" i="202"/>
  <c r="S5930" i="202"/>
  <c r="S5931" i="202"/>
  <c r="S5932" i="202"/>
  <c r="S5933" i="202"/>
  <c r="S5934" i="202"/>
  <c r="S5935" i="202"/>
  <c r="S5936" i="202"/>
  <c r="S5937" i="202"/>
  <c r="S5938" i="202"/>
  <c r="S5939" i="202"/>
  <c r="S5940" i="202"/>
  <c r="S5941" i="202"/>
  <c r="S5942" i="202"/>
  <c r="S5943" i="202"/>
  <c r="S5944" i="202"/>
  <c r="S5945" i="202"/>
  <c r="S5946" i="202"/>
  <c r="S5947" i="202"/>
  <c r="S5948" i="202"/>
  <c r="S5949" i="202"/>
  <c r="S5950" i="202"/>
  <c r="S5951" i="202"/>
  <c r="S5952" i="202"/>
  <c r="S5953" i="202"/>
  <c r="S5954" i="202"/>
  <c r="S5955" i="202"/>
  <c r="S5956" i="202"/>
  <c r="S5957" i="202"/>
  <c r="S5958" i="202"/>
  <c r="S5959" i="202"/>
  <c r="S5960" i="202"/>
  <c r="S5961" i="202"/>
  <c r="S5962" i="202"/>
  <c r="S5963" i="202"/>
  <c r="S5964" i="202"/>
  <c r="S5965" i="202"/>
  <c r="S5966" i="202"/>
  <c r="S5967" i="202"/>
  <c r="S5968" i="202"/>
  <c r="S5969" i="202"/>
  <c r="S5970" i="202"/>
  <c r="S5971" i="202"/>
  <c r="S5972" i="202"/>
  <c r="S5973" i="202"/>
  <c r="S5974" i="202"/>
  <c r="S5975" i="202"/>
  <c r="S5976" i="202"/>
  <c r="S5977" i="202"/>
  <c r="S5978" i="202"/>
  <c r="S5979" i="202"/>
  <c r="S5980" i="202"/>
  <c r="S5981" i="202"/>
  <c r="S5982" i="202"/>
  <c r="S5983" i="202"/>
  <c r="S5984" i="202"/>
  <c r="S5985" i="202"/>
  <c r="S5986" i="202"/>
  <c r="S5987" i="202"/>
  <c r="S5988" i="202"/>
  <c r="S5989" i="202"/>
  <c r="S5990" i="202"/>
  <c r="S5991" i="202"/>
  <c r="S5992" i="202"/>
  <c r="S5993" i="202"/>
  <c r="S5994" i="202"/>
  <c r="S5995" i="202"/>
  <c r="S5996" i="202"/>
  <c r="S5997" i="202"/>
  <c r="S5998" i="202"/>
  <c r="S5999" i="202"/>
  <c r="S6000" i="202"/>
  <c r="S6001" i="202"/>
  <c r="S6002" i="202"/>
  <c r="S6003" i="202"/>
  <c r="S6004" i="202"/>
  <c r="S6005" i="202"/>
  <c r="S6006" i="202"/>
  <c r="S6007" i="202"/>
  <c r="S6008" i="202"/>
  <c r="S6009" i="202"/>
  <c r="S6010" i="202"/>
  <c r="S6011" i="202"/>
  <c r="S6012" i="202"/>
  <c r="S6013" i="202"/>
  <c r="S6014" i="202"/>
  <c r="S6015" i="202"/>
  <c r="S6016" i="202"/>
  <c r="S6017" i="202"/>
  <c r="S6018" i="202"/>
  <c r="S6019" i="202"/>
  <c r="S6020" i="202"/>
  <c r="S6021" i="202"/>
  <c r="S6022" i="202"/>
  <c r="S6023" i="202"/>
  <c r="S6024" i="202"/>
  <c r="S6025" i="202"/>
  <c r="S6026" i="202"/>
  <c r="S6027" i="202"/>
  <c r="S6028" i="202"/>
  <c r="S6029" i="202"/>
  <c r="S6030" i="202"/>
  <c r="S6031" i="202"/>
  <c r="S6032" i="202"/>
  <c r="S6033" i="202"/>
  <c r="S6034" i="202"/>
  <c r="S6035" i="202"/>
  <c r="S6036" i="202"/>
  <c r="S6037" i="202"/>
  <c r="S6038" i="202"/>
  <c r="S6039" i="202"/>
  <c r="S6040" i="202"/>
  <c r="S6041" i="202"/>
  <c r="S6042" i="202"/>
  <c r="S6043" i="202"/>
  <c r="S6044" i="202"/>
  <c r="S6045" i="202"/>
  <c r="S6046" i="202"/>
  <c r="S6047" i="202"/>
  <c r="S6048" i="202"/>
  <c r="S6049" i="202"/>
  <c r="S6050" i="202"/>
  <c r="S6051" i="202"/>
  <c r="S6052" i="202"/>
  <c r="S6053" i="202"/>
  <c r="S6054" i="202"/>
  <c r="S6055" i="202"/>
  <c r="S6056" i="202"/>
  <c r="S6057" i="202"/>
  <c r="S6058" i="202"/>
  <c r="S6059" i="202"/>
  <c r="S6060" i="202"/>
  <c r="S6061" i="202"/>
  <c r="S6062" i="202"/>
  <c r="S6063" i="202"/>
  <c r="S6064" i="202"/>
  <c r="S6065" i="202"/>
  <c r="S6066" i="202"/>
  <c r="S6067" i="202"/>
  <c r="S6068" i="202"/>
  <c r="S6069" i="202"/>
  <c r="S6070" i="202"/>
  <c r="S6071" i="202"/>
  <c r="S6072" i="202"/>
  <c r="S6073" i="202"/>
  <c r="S6074" i="202"/>
  <c r="S6075" i="202"/>
  <c r="S6076" i="202"/>
  <c r="S6077" i="202"/>
  <c r="S6078" i="202"/>
  <c r="S6079" i="202"/>
  <c r="S6080" i="202"/>
  <c r="S6081" i="202"/>
  <c r="S6082" i="202"/>
  <c r="S6083" i="202"/>
  <c r="S6084" i="202"/>
  <c r="S6085" i="202"/>
  <c r="S6086" i="202"/>
  <c r="S6087" i="202"/>
  <c r="S6088" i="202"/>
  <c r="S6089" i="202"/>
  <c r="S6090" i="202"/>
  <c r="S6091" i="202"/>
  <c r="S6092" i="202"/>
  <c r="S6093" i="202"/>
  <c r="S6094" i="202"/>
  <c r="S6095" i="202"/>
  <c r="S6096" i="202"/>
  <c r="S6097" i="202"/>
  <c r="S6098" i="202"/>
  <c r="S6099" i="202"/>
  <c r="S6100" i="202"/>
  <c r="S6101" i="202"/>
  <c r="S6102" i="202"/>
  <c r="S6103" i="202"/>
  <c r="S6104" i="202"/>
  <c r="S6105" i="202"/>
  <c r="S6106" i="202"/>
  <c r="S6107" i="202"/>
  <c r="S6108" i="202"/>
  <c r="S6109" i="202"/>
  <c r="S6110" i="202"/>
  <c r="S6111" i="202"/>
  <c r="S6112" i="202"/>
  <c r="S6113" i="202"/>
  <c r="S6114" i="202"/>
  <c r="S6115" i="202"/>
  <c r="S6116" i="202"/>
  <c r="S6117" i="202"/>
  <c r="S6118" i="202"/>
  <c r="S6119" i="202"/>
  <c r="S6120" i="202"/>
  <c r="S6121" i="202"/>
  <c r="S6122" i="202"/>
  <c r="S6123" i="202"/>
  <c r="S6124" i="202"/>
  <c r="S6125" i="202"/>
  <c r="S6126" i="202"/>
  <c r="S6127" i="202"/>
  <c r="S6128" i="202"/>
  <c r="S6129" i="202"/>
  <c r="S6130" i="202"/>
  <c r="S6131" i="202"/>
  <c r="S6132" i="202"/>
  <c r="S6133" i="202"/>
  <c r="S6134" i="202"/>
  <c r="S6135" i="202"/>
  <c r="S6136" i="202"/>
  <c r="S6137" i="202"/>
  <c r="S6138" i="202"/>
  <c r="S6139" i="202"/>
  <c r="S6140" i="202"/>
  <c r="S6141" i="202"/>
  <c r="S6142" i="202"/>
  <c r="S6143" i="202"/>
  <c r="S6144" i="202"/>
  <c r="S6145" i="202"/>
  <c r="S6146" i="202"/>
  <c r="S6147" i="202"/>
  <c r="S6148" i="202"/>
  <c r="S6149" i="202"/>
  <c r="S6150" i="202"/>
  <c r="S6151" i="202"/>
  <c r="S6152" i="202"/>
  <c r="S6153" i="202"/>
  <c r="S6154" i="202"/>
  <c r="S6155" i="202"/>
  <c r="S6156" i="202"/>
  <c r="S6157" i="202"/>
  <c r="S6158" i="202"/>
  <c r="S6159" i="202"/>
  <c r="S6160" i="202"/>
  <c r="S6161" i="202"/>
  <c r="S6162" i="202"/>
  <c r="S6163" i="202"/>
  <c r="S6164" i="202"/>
  <c r="S6165" i="202"/>
  <c r="S6166" i="202"/>
  <c r="S6167" i="202"/>
  <c r="S6168" i="202"/>
  <c r="S6169" i="202"/>
  <c r="S6170" i="202"/>
  <c r="S6171" i="202"/>
  <c r="S6172" i="202"/>
  <c r="S6173" i="202"/>
  <c r="S6174" i="202"/>
  <c r="S6175" i="202"/>
  <c r="S6176" i="202"/>
  <c r="S6177" i="202"/>
  <c r="S6178" i="202"/>
  <c r="S6179" i="202"/>
  <c r="S6180" i="202"/>
  <c r="S6181" i="202"/>
  <c r="S6182" i="202"/>
  <c r="S6183" i="202"/>
  <c r="S6184" i="202"/>
  <c r="S6185" i="202"/>
  <c r="S6186" i="202"/>
  <c r="S6187" i="202"/>
  <c r="S6188" i="202"/>
  <c r="S6189" i="202"/>
  <c r="S6190" i="202"/>
  <c r="S6191" i="202"/>
  <c r="S6192" i="202"/>
  <c r="S6193" i="202"/>
  <c r="S6194" i="202"/>
  <c r="S6195" i="202"/>
  <c r="S6196" i="202"/>
  <c r="S6197" i="202"/>
  <c r="S6198" i="202"/>
  <c r="S6199" i="202"/>
  <c r="S6200" i="202"/>
  <c r="S6201" i="202"/>
  <c r="S6202" i="202"/>
  <c r="S6203" i="202"/>
  <c r="S6204" i="202"/>
  <c r="S6205" i="202"/>
  <c r="S6206" i="202"/>
  <c r="S6207" i="202"/>
  <c r="S6208" i="202"/>
  <c r="S6209" i="202"/>
  <c r="S6210" i="202"/>
  <c r="S6211" i="202"/>
  <c r="S6212" i="202"/>
  <c r="S6213" i="202"/>
  <c r="S6214" i="202"/>
  <c r="S6215" i="202"/>
  <c r="S6216" i="202"/>
  <c r="S6217" i="202"/>
  <c r="S6218" i="202"/>
  <c r="S6219" i="202"/>
  <c r="S6220" i="202"/>
  <c r="S6221" i="202"/>
  <c r="S6222" i="202"/>
  <c r="S6223" i="202"/>
  <c r="S6224" i="202"/>
  <c r="S6225" i="202"/>
  <c r="S6226" i="202"/>
  <c r="S6227" i="202"/>
  <c r="S6228" i="202"/>
  <c r="S6229" i="202"/>
  <c r="S6230" i="202"/>
  <c r="S6231" i="202"/>
  <c r="S6232" i="202"/>
  <c r="S6233" i="202"/>
  <c r="S6234" i="202"/>
  <c r="S6235" i="202"/>
  <c r="S6236" i="202"/>
  <c r="S6237" i="202"/>
  <c r="S6238" i="202"/>
  <c r="S6239" i="202"/>
  <c r="S6240" i="202"/>
  <c r="S6241" i="202"/>
  <c r="S6242" i="202"/>
  <c r="S6243" i="202"/>
  <c r="S6244" i="202"/>
  <c r="S6245" i="202"/>
  <c r="S6246" i="202"/>
  <c r="S6247" i="202"/>
  <c r="S6248" i="202"/>
  <c r="S6249" i="202"/>
  <c r="S6250" i="202"/>
  <c r="S6251" i="202"/>
  <c r="S6252" i="202"/>
  <c r="S6253" i="202"/>
  <c r="S6254" i="202"/>
  <c r="S6255" i="202"/>
  <c r="S6256" i="202"/>
  <c r="S6257" i="202"/>
  <c r="S6258" i="202"/>
  <c r="S6259" i="202"/>
  <c r="S6260" i="202"/>
  <c r="S6261" i="202"/>
  <c r="S6262" i="202"/>
  <c r="S6263" i="202"/>
  <c r="S6264" i="202"/>
  <c r="S6265" i="202"/>
  <c r="S6266" i="202"/>
  <c r="S6267" i="202"/>
  <c r="S6268" i="202"/>
  <c r="S6269" i="202"/>
  <c r="S6270" i="202"/>
  <c r="S6271" i="202"/>
  <c r="S6272" i="202"/>
  <c r="S6273" i="202"/>
  <c r="S6274" i="202"/>
  <c r="S6275" i="202"/>
  <c r="S6276" i="202"/>
  <c r="S6277" i="202"/>
  <c r="S6278" i="202"/>
  <c r="S6279" i="202"/>
  <c r="S6280" i="202"/>
  <c r="S6281" i="202"/>
  <c r="S6282" i="202"/>
  <c r="S6283" i="202"/>
  <c r="S6284" i="202"/>
  <c r="S6285" i="202"/>
  <c r="S6286" i="202"/>
  <c r="S6287" i="202"/>
  <c r="S6288" i="202"/>
  <c r="S6289" i="202"/>
  <c r="S6290" i="202"/>
  <c r="S6291" i="202"/>
  <c r="S6292" i="202"/>
  <c r="S6293" i="202"/>
  <c r="S6294" i="202"/>
  <c r="S6295" i="202"/>
  <c r="S6296" i="202"/>
  <c r="S6297" i="202"/>
  <c r="S6298" i="202"/>
  <c r="S6299" i="202"/>
  <c r="S6300" i="202"/>
  <c r="S6301" i="202"/>
  <c r="S6302" i="202"/>
  <c r="S6303" i="202"/>
  <c r="S6304" i="202"/>
  <c r="S6305" i="202"/>
  <c r="S6306" i="202"/>
  <c r="S6307" i="202"/>
  <c r="S6308" i="202"/>
  <c r="S6309" i="202"/>
  <c r="S6310" i="202"/>
  <c r="S6311" i="202"/>
  <c r="S6312" i="202"/>
  <c r="S6313" i="202"/>
  <c r="S6314" i="202"/>
  <c r="S6315" i="202"/>
  <c r="S6316" i="202"/>
  <c r="S6317" i="202"/>
  <c r="S6318" i="202"/>
  <c r="S6319" i="202"/>
  <c r="S6320" i="202"/>
  <c r="S6321" i="202"/>
  <c r="S6322" i="202"/>
  <c r="S6323" i="202"/>
  <c r="S6324" i="202"/>
  <c r="S6325" i="202"/>
  <c r="S6326" i="202"/>
  <c r="S6327" i="202"/>
  <c r="S6328" i="202"/>
  <c r="S6329" i="202"/>
  <c r="S6330" i="202"/>
  <c r="S6331" i="202"/>
  <c r="S6332" i="202"/>
  <c r="S6333" i="202"/>
  <c r="S6334" i="202"/>
  <c r="S6335" i="202"/>
  <c r="S6336" i="202"/>
  <c r="S6337" i="202"/>
  <c r="S6338" i="202"/>
  <c r="S6339" i="202"/>
  <c r="S6340" i="202"/>
  <c r="S6341" i="202"/>
  <c r="S6342" i="202"/>
  <c r="S6343" i="202"/>
  <c r="S6344" i="202"/>
  <c r="S6345" i="202"/>
  <c r="S6346" i="202"/>
  <c r="S6347" i="202"/>
  <c r="S6348" i="202"/>
  <c r="S6349" i="202"/>
  <c r="S6350" i="202"/>
  <c r="S6351" i="202"/>
  <c r="S6352" i="202"/>
  <c r="S6353" i="202"/>
  <c r="S6354" i="202"/>
  <c r="S6355" i="202"/>
  <c r="S6356" i="202"/>
  <c r="S6357" i="202"/>
  <c r="S6358" i="202"/>
  <c r="S6359" i="202"/>
  <c r="S6360" i="202"/>
  <c r="S6361" i="202"/>
  <c r="S6362" i="202"/>
  <c r="S6363" i="202"/>
  <c r="S6364" i="202"/>
  <c r="S6365" i="202"/>
  <c r="S6366" i="202"/>
  <c r="S6367" i="202"/>
  <c r="S6368" i="202"/>
  <c r="S6369" i="202"/>
  <c r="S6370" i="202"/>
  <c r="S6371" i="202"/>
  <c r="S6372" i="202"/>
  <c r="S6373" i="202"/>
  <c r="S6374" i="202"/>
  <c r="S6375" i="202"/>
  <c r="S6376" i="202"/>
  <c r="S6377" i="202"/>
  <c r="S6378" i="202"/>
  <c r="S6379" i="202"/>
  <c r="S6380" i="202"/>
  <c r="S6381" i="202"/>
  <c r="S6382" i="202"/>
  <c r="S6383" i="202"/>
  <c r="S6384" i="202"/>
  <c r="S6385" i="202"/>
  <c r="S6386" i="202"/>
  <c r="S6387" i="202"/>
  <c r="S6388" i="202"/>
  <c r="S6389" i="202"/>
  <c r="S6390" i="202"/>
  <c r="S6391" i="202"/>
  <c r="S6392" i="202"/>
  <c r="S6393" i="202"/>
  <c r="S6394" i="202"/>
  <c r="S6395" i="202"/>
  <c r="S6396" i="202"/>
  <c r="S6397" i="202"/>
  <c r="S6398" i="202"/>
  <c r="S6399" i="202"/>
  <c r="S6400" i="202"/>
  <c r="S6401" i="202"/>
  <c r="S6402" i="202"/>
  <c r="S6403" i="202"/>
  <c r="S6404" i="202"/>
  <c r="S6405" i="202"/>
  <c r="S6406" i="202"/>
  <c r="S6407" i="202"/>
  <c r="S6408" i="202"/>
  <c r="S6409" i="202"/>
  <c r="S6410" i="202"/>
  <c r="S6411" i="202"/>
  <c r="S6412" i="202"/>
  <c r="S6413" i="202"/>
  <c r="S6414" i="202"/>
  <c r="S6415" i="202"/>
  <c r="S6416" i="202"/>
  <c r="S6417" i="202"/>
  <c r="S6418" i="202"/>
  <c r="S6419" i="202"/>
  <c r="S6420" i="202"/>
  <c r="S6421" i="202"/>
  <c r="S6422" i="202"/>
  <c r="S6423" i="202"/>
  <c r="S6424" i="202"/>
  <c r="S6425" i="202"/>
  <c r="S6426" i="202"/>
  <c r="S6427" i="202"/>
  <c r="S6428" i="202"/>
  <c r="S6429" i="202"/>
  <c r="S6430" i="202"/>
  <c r="S6431" i="202"/>
  <c r="S6432" i="202"/>
  <c r="S6433" i="202"/>
  <c r="S6434" i="202"/>
  <c r="S6435" i="202"/>
  <c r="S6436" i="202"/>
  <c r="S6437" i="202"/>
  <c r="S6438" i="202"/>
  <c r="S6439" i="202"/>
  <c r="S6440" i="202"/>
  <c r="S6441" i="202"/>
  <c r="S6442" i="202"/>
  <c r="S6443" i="202"/>
  <c r="S6444" i="202"/>
  <c r="S6445" i="202"/>
  <c r="S6446" i="202"/>
  <c r="S6447" i="202"/>
  <c r="S6448" i="202"/>
  <c r="S6449" i="202"/>
  <c r="S6450" i="202"/>
  <c r="S6451" i="202"/>
  <c r="S6452" i="202"/>
  <c r="S6453" i="202"/>
  <c r="S6454" i="202"/>
  <c r="S6455" i="202"/>
  <c r="S6456" i="202"/>
  <c r="S6457" i="202"/>
  <c r="S6458" i="202"/>
  <c r="S6459" i="202"/>
  <c r="S6460" i="202"/>
  <c r="S6461" i="202"/>
  <c r="S6462" i="202"/>
  <c r="S6463" i="202"/>
  <c r="S6464" i="202"/>
  <c r="S6465" i="202"/>
  <c r="S6466" i="202"/>
  <c r="S6467" i="202"/>
  <c r="S6468" i="202"/>
  <c r="S6469" i="202"/>
  <c r="S6470" i="202"/>
  <c r="S6471" i="202"/>
  <c r="S6472" i="202"/>
  <c r="S6473" i="202"/>
  <c r="S6474" i="202"/>
  <c r="S6475" i="202"/>
  <c r="S6476" i="202"/>
  <c r="S6477" i="202"/>
  <c r="S6478" i="202"/>
  <c r="S6479" i="202"/>
  <c r="S6480" i="202"/>
  <c r="S6481" i="202"/>
  <c r="S6482" i="202"/>
  <c r="S6483" i="202"/>
  <c r="S6484" i="202"/>
  <c r="S6485" i="202"/>
  <c r="S6486" i="202"/>
  <c r="S6487" i="202"/>
  <c r="S6488" i="202"/>
  <c r="S6489" i="202"/>
  <c r="S6490" i="202"/>
  <c r="S6491" i="202"/>
  <c r="S6492" i="202"/>
  <c r="S6493" i="202"/>
  <c r="S6494" i="202"/>
  <c r="S6495" i="202"/>
  <c r="S6496" i="202"/>
  <c r="S6497" i="202"/>
  <c r="S6498" i="202"/>
  <c r="S6499" i="202"/>
  <c r="S6500" i="202"/>
  <c r="S6501" i="202"/>
  <c r="S6502" i="202"/>
  <c r="S6503" i="202"/>
  <c r="S6504" i="202"/>
  <c r="S6505" i="202"/>
  <c r="S6506" i="202"/>
  <c r="S6507" i="202"/>
  <c r="S6508" i="202"/>
  <c r="S6509" i="202"/>
  <c r="S6510" i="202"/>
  <c r="S6511" i="202"/>
  <c r="S6512" i="202"/>
  <c r="S6513" i="202"/>
  <c r="S6514" i="202"/>
  <c r="S6515" i="202"/>
  <c r="S6516" i="202"/>
  <c r="S6517" i="202"/>
  <c r="S6518" i="202"/>
  <c r="S6519" i="202"/>
  <c r="S6520" i="202"/>
  <c r="S6521" i="202"/>
  <c r="S6522" i="202"/>
  <c r="S6523" i="202"/>
  <c r="S6524" i="202"/>
  <c r="S6525" i="202"/>
  <c r="S6526" i="202"/>
  <c r="S6527" i="202"/>
  <c r="S6528" i="202"/>
  <c r="S6529" i="202"/>
  <c r="S6530" i="202"/>
  <c r="S6531" i="202"/>
  <c r="S6532" i="202"/>
  <c r="S6533" i="202"/>
  <c r="S6534" i="202"/>
  <c r="S6535" i="202"/>
  <c r="S6536" i="202"/>
  <c r="S6537" i="202"/>
  <c r="S6538" i="202"/>
  <c r="S6539" i="202"/>
  <c r="S6540" i="202"/>
  <c r="S6541" i="202"/>
  <c r="S6542" i="202"/>
  <c r="S6543" i="202"/>
  <c r="S6544" i="202"/>
  <c r="S6545" i="202"/>
  <c r="S6546" i="202"/>
  <c r="S6547" i="202"/>
  <c r="S6548" i="202"/>
  <c r="S6549" i="202"/>
  <c r="S6550" i="202"/>
  <c r="S6551" i="202"/>
  <c r="S6552" i="202"/>
  <c r="S6553" i="202"/>
  <c r="S6554" i="202"/>
  <c r="S6555" i="202"/>
  <c r="S6556" i="202"/>
  <c r="S6557" i="202"/>
  <c r="S6558" i="202"/>
  <c r="S6559" i="202"/>
  <c r="S6560" i="202"/>
  <c r="S6561" i="202"/>
  <c r="S6562" i="202"/>
  <c r="S6563" i="202"/>
  <c r="S6564" i="202"/>
  <c r="S6565" i="202"/>
  <c r="S6566" i="202"/>
  <c r="S6567" i="202"/>
  <c r="S6568" i="202"/>
  <c r="S6569" i="202"/>
  <c r="S6570" i="202"/>
  <c r="S6571" i="202"/>
  <c r="S6572" i="202"/>
  <c r="S6573" i="202"/>
  <c r="S6574" i="202"/>
  <c r="S6575" i="202"/>
  <c r="S6576" i="202"/>
  <c r="S6577" i="202"/>
  <c r="S6578" i="202"/>
  <c r="S6579" i="202"/>
  <c r="S6580" i="202"/>
  <c r="S6581" i="202"/>
  <c r="S6582" i="202"/>
  <c r="S6583" i="202"/>
  <c r="S6584" i="202"/>
  <c r="S6585" i="202"/>
  <c r="S6586" i="202"/>
  <c r="S6587" i="202"/>
  <c r="S6588" i="202"/>
  <c r="S6589" i="202"/>
  <c r="S6590" i="202"/>
  <c r="S6591" i="202"/>
  <c r="S6592" i="202"/>
  <c r="S6593" i="202"/>
  <c r="S6594" i="202"/>
  <c r="S6595" i="202"/>
  <c r="S6596" i="202"/>
  <c r="S6597" i="202"/>
  <c r="S6598" i="202"/>
  <c r="S6599" i="202"/>
  <c r="S6600" i="202"/>
  <c r="S6601" i="202"/>
  <c r="S6602" i="202"/>
  <c r="S6603" i="202"/>
  <c r="S6604" i="202"/>
  <c r="S6605" i="202"/>
  <c r="S6606" i="202"/>
  <c r="S6607" i="202"/>
  <c r="S6608" i="202"/>
  <c r="S6609" i="202"/>
  <c r="S6610" i="202"/>
  <c r="S6611" i="202"/>
  <c r="S6612" i="202"/>
  <c r="S6613" i="202"/>
  <c r="S6614" i="202"/>
  <c r="S6615" i="202"/>
  <c r="S6616" i="202"/>
  <c r="S6617" i="202"/>
  <c r="S6618" i="202"/>
  <c r="S6619" i="202"/>
  <c r="S6620" i="202"/>
  <c r="S6621" i="202"/>
  <c r="S6622" i="202"/>
  <c r="S6623" i="202"/>
  <c r="S6624" i="202"/>
  <c r="S6625" i="202"/>
  <c r="S6626" i="202"/>
  <c r="S6627" i="202"/>
  <c r="S6628" i="202"/>
  <c r="S6629" i="202"/>
  <c r="S6630" i="202"/>
  <c r="S6631" i="202"/>
  <c r="S6632" i="202"/>
  <c r="S6633" i="202"/>
  <c r="S6634" i="202"/>
  <c r="S6635" i="202"/>
  <c r="S6636" i="202"/>
  <c r="S6637" i="202"/>
  <c r="S6638" i="202"/>
  <c r="S6639" i="202"/>
  <c r="S6640" i="202"/>
  <c r="S6641" i="202"/>
  <c r="S6642" i="202"/>
  <c r="S6643" i="202"/>
  <c r="S6644" i="202"/>
  <c r="S6645" i="202"/>
  <c r="S6646" i="202"/>
  <c r="S6647" i="202"/>
  <c r="S6648" i="202"/>
  <c r="S6649" i="202"/>
  <c r="S6650" i="202"/>
  <c r="S6651" i="202"/>
  <c r="S6652" i="202"/>
  <c r="S6653" i="202"/>
  <c r="S6654" i="202"/>
  <c r="S6655" i="202"/>
  <c r="S6656" i="202"/>
  <c r="S6657" i="202"/>
  <c r="S6658" i="202"/>
  <c r="S6659" i="202"/>
  <c r="S6660" i="202"/>
  <c r="S6661" i="202"/>
  <c r="S6662" i="202"/>
  <c r="S6663" i="202"/>
  <c r="S6664" i="202"/>
  <c r="S6665" i="202"/>
  <c r="S6666" i="202"/>
  <c r="S6667" i="202"/>
  <c r="S6668" i="202"/>
  <c r="S6669" i="202"/>
  <c r="S6670" i="202"/>
  <c r="S6671" i="202"/>
  <c r="S6672" i="202"/>
  <c r="S6673" i="202"/>
  <c r="S6674" i="202"/>
  <c r="S6675" i="202"/>
  <c r="S6676" i="202"/>
  <c r="S6677" i="202"/>
  <c r="S6678" i="202"/>
  <c r="S6679" i="202"/>
  <c r="S6680" i="202"/>
  <c r="S6681" i="202"/>
  <c r="S6682" i="202"/>
  <c r="S6683" i="202"/>
  <c r="S6684" i="202"/>
  <c r="S6685" i="202"/>
  <c r="S6686" i="202"/>
  <c r="S6687" i="202"/>
  <c r="S6688" i="202"/>
  <c r="S6689" i="202"/>
  <c r="S6690" i="202"/>
  <c r="S6691" i="202"/>
  <c r="S6692" i="202"/>
  <c r="S6693" i="202"/>
  <c r="S6694" i="202"/>
  <c r="S6695" i="202"/>
  <c r="S6696" i="202"/>
  <c r="S6697" i="202"/>
  <c r="S6698" i="202"/>
  <c r="S6699" i="202"/>
  <c r="S6700" i="202"/>
  <c r="S6701" i="202"/>
  <c r="S6702" i="202"/>
  <c r="S6703" i="202"/>
  <c r="S6704" i="202"/>
  <c r="S6705" i="202"/>
  <c r="S6706" i="202"/>
  <c r="S6707" i="202"/>
  <c r="S6708" i="202"/>
  <c r="S6709" i="202"/>
  <c r="S6710" i="202"/>
  <c r="S6711" i="202"/>
  <c r="S6712" i="202"/>
  <c r="S6713" i="202"/>
  <c r="S6714" i="202"/>
  <c r="S6715" i="202"/>
  <c r="S6716" i="202"/>
  <c r="S6717" i="202"/>
  <c r="S6718" i="202"/>
  <c r="S6719" i="202"/>
  <c r="S6720" i="202"/>
  <c r="S6721" i="202"/>
  <c r="S6722" i="202"/>
  <c r="S6723" i="202"/>
  <c r="S6724" i="202"/>
  <c r="S6725" i="202"/>
  <c r="S6726" i="202"/>
  <c r="S6727" i="202"/>
  <c r="S6728" i="202"/>
  <c r="S6729" i="202"/>
  <c r="S6730" i="202"/>
  <c r="S6731" i="202"/>
  <c r="S6732" i="202"/>
  <c r="S6733" i="202"/>
  <c r="S6734" i="202"/>
  <c r="S6735" i="202"/>
  <c r="S6736" i="202"/>
  <c r="S6737" i="202"/>
  <c r="S6738" i="202"/>
  <c r="S6739" i="202"/>
  <c r="S6740" i="202"/>
  <c r="S6741" i="202"/>
  <c r="S6742" i="202"/>
  <c r="S6743" i="202"/>
  <c r="S6744" i="202"/>
  <c r="S6745" i="202"/>
  <c r="S6746" i="202"/>
  <c r="S6747" i="202"/>
  <c r="S6748" i="202"/>
  <c r="S6749" i="202"/>
  <c r="S6750" i="202"/>
  <c r="S6751" i="202"/>
  <c r="S6752" i="202"/>
  <c r="S6753" i="202"/>
  <c r="S6754" i="202"/>
  <c r="S6755" i="202"/>
  <c r="S6756" i="202"/>
  <c r="S6757" i="202"/>
  <c r="S6758" i="202"/>
  <c r="S6759" i="202"/>
  <c r="S6760" i="202"/>
  <c r="S6761" i="202"/>
  <c r="S6762" i="202"/>
  <c r="S6763" i="202"/>
  <c r="S6764" i="202"/>
  <c r="S6765" i="202"/>
  <c r="S6766" i="202"/>
  <c r="S6767" i="202"/>
  <c r="S6768" i="202"/>
  <c r="S6769" i="202"/>
  <c r="S6770" i="202"/>
  <c r="S6771" i="202"/>
  <c r="S6772" i="202"/>
  <c r="S6773" i="202"/>
  <c r="S6774" i="202"/>
  <c r="S6775" i="202"/>
  <c r="S6776" i="202"/>
  <c r="S6777" i="202"/>
  <c r="S6778" i="202"/>
  <c r="S6779" i="202"/>
  <c r="S6780" i="202"/>
  <c r="S6781" i="202"/>
  <c r="S6782" i="202"/>
  <c r="S6783" i="202"/>
  <c r="S6784" i="202"/>
  <c r="S6785" i="202"/>
  <c r="S6786" i="202"/>
  <c r="S6787" i="202"/>
  <c r="S6788" i="202"/>
  <c r="S6789" i="202"/>
  <c r="S6790" i="202"/>
  <c r="S6791" i="202"/>
  <c r="S6792" i="202"/>
  <c r="S6793" i="202"/>
  <c r="S6794" i="202"/>
  <c r="S6795" i="202"/>
  <c r="S6796" i="202"/>
  <c r="S6797" i="202"/>
  <c r="S6798" i="202"/>
  <c r="S6799" i="202"/>
  <c r="S6800" i="202"/>
  <c r="S6801" i="202"/>
  <c r="S6802" i="202"/>
  <c r="S6803" i="202"/>
  <c r="S6804" i="202"/>
  <c r="S6805" i="202"/>
  <c r="S6806" i="202"/>
  <c r="S6807" i="202"/>
  <c r="S6808" i="202"/>
  <c r="S6809" i="202"/>
  <c r="S6810" i="202"/>
  <c r="S6811" i="202"/>
  <c r="S6812" i="202"/>
  <c r="S6813" i="202"/>
  <c r="S6814" i="202"/>
  <c r="S6815" i="202"/>
  <c r="S6816" i="202"/>
  <c r="S6817" i="202"/>
  <c r="S6818" i="202"/>
  <c r="S6819" i="202"/>
  <c r="S6820" i="202"/>
  <c r="S6821" i="202"/>
  <c r="S6822" i="202"/>
  <c r="S6823" i="202"/>
  <c r="S6824" i="202"/>
  <c r="S6825" i="202"/>
  <c r="S6826" i="202"/>
  <c r="S6827" i="202"/>
  <c r="S6828" i="202"/>
  <c r="S6829" i="202"/>
  <c r="S6830" i="202"/>
  <c r="S6831" i="202"/>
  <c r="S6832" i="202"/>
  <c r="S6833" i="202"/>
  <c r="S6834" i="202"/>
  <c r="S6835" i="202"/>
  <c r="S6836" i="202"/>
  <c r="S6837" i="202"/>
  <c r="S6838" i="202"/>
  <c r="S6839" i="202"/>
  <c r="S6840" i="202"/>
  <c r="S6841" i="202"/>
  <c r="S6842" i="202"/>
  <c r="S6843" i="202"/>
  <c r="S6844" i="202"/>
  <c r="S6845" i="202"/>
  <c r="S6846" i="202"/>
  <c r="S6847" i="202"/>
  <c r="S6848" i="202"/>
  <c r="S6849" i="202"/>
  <c r="S6850" i="202"/>
  <c r="S6851" i="202"/>
  <c r="S6852" i="202"/>
  <c r="S6853" i="202"/>
  <c r="S6854" i="202"/>
  <c r="S6855" i="202"/>
  <c r="S6856" i="202"/>
  <c r="S6857" i="202"/>
  <c r="S6858" i="202"/>
  <c r="S6859" i="202"/>
  <c r="S6860" i="202"/>
  <c r="S6861" i="202"/>
  <c r="S6862" i="202"/>
  <c r="S6863" i="202"/>
  <c r="S6864" i="202"/>
  <c r="S6865" i="202"/>
  <c r="S6866" i="202"/>
  <c r="S6867" i="202"/>
  <c r="S6868" i="202"/>
  <c r="S6869" i="202"/>
  <c r="S6870" i="202"/>
  <c r="S6871" i="202"/>
  <c r="S6872" i="202"/>
  <c r="S6873" i="202"/>
  <c r="S6874" i="202"/>
  <c r="S6875" i="202"/>
  <c r="S6876" i="202"/>
  <c r="S6877" i="202"/>
  <c r="S6878" i="202"/>
  <c r="S6879" i="202"/>
  <c r="S6880" i="202"/>
  <c r="S6881" i="202"/>
  <c r="S6882" i="202"/>
  <c r="S6883" i="202"/>
  <c r="S6884" i="202"/>
  <c r="S6885" i="202"/>
  <c r="S6886" i="202"/>
  <c r="S6887" i="202"/>
  <c r="S6888" i="202"/>
  <c r="S6889" i="202"/>
  <c r="S6890" i="202"/>
  <c r="S6891" i="202"/>
  <c r="S6892" i="202"/>
  <c r="S6893" i="202"/>
  <c r="S6894" i="202"/>
  <c r="S6895" i="202"/>
  <c r="S6896" i="202"/>
  <c r="S6897" i="202"/>
  <c r="S6898" i="202"/>
  <c r="S6899" i="202"/>
  <c r="S6900" i="202"/>
  <c r="S6901" i="202"/>
  <c r="S6902" i="202"/>
  <c r="S6903" i="202"/>
  <c r="S6904" i="202"/>
  <c r="S6905" i="202"/>
  <c r="S6906" i="202"/>
  <c r="S6907" i="202"/>
  <c r="S6908" i="202"/>
  <c r="S6909" i="202"/>
  <c r="S6910" i="202"/>
  <c r="S6911" i="202"/>
  <c r="S6912" i="202"/>
  <c r="S6913" i="202"/>
  <c r="S6914" i="202"/>
  <c r="S6915" i="202"/>
  <c r="S6916" i="202"/>
  <c r="S6917" i="202"/>
  <c r="S6918" i="202"/>
  <c r="S6919" i="202"/>
  <c r="S6920" i="202"/>
  <c r="S6921" i="202"/>
  <c r="S6922" i="202"/>
  <c r="S6923" i="202"/>
  <c r="S6924" i="202"/>
  <c r="S6925" i="202"/>
  <c r="S6926" i="202"/>
  <c r="S6927" i="202"/>
  <c r="S6928" i="202"/>
  <c r="S6929" i="202"/>
  <c r="S6930" i="202"/>
  <c r="S6931" i="202"/>
  <c r="S6932" i="202"/>
  <c r="S6933" i="202"/>
  <c r="S6934" i="202"/>
  <c r="S6935" i="202"/>
  <c r="S6936" i="202"/>
  <c r="S6937" i="202"/>
  <c r="S6938" i="202"/>
  <c r="S6939" i="202"/>
  <c r="S6940" i="202"/>
  <c r="S6941" i="202"/>
  <c r="S6942" i="202"/>
  <c r="S6943" i="202"/>
  <c r="S6944" i="202"/>
  <c r="S6945" i="202"/>
  <c r="S6946" i="202"/>
  <c r="S6947" i="202"/>
  <c r="S6948" i="202"/>
  <c r="S6949" i="202"/>
  <c r="S6950" i="202"/>
  <c r="S6951" i="202"/>
  <c r="S6952" i="202"/>
  <c r="S6953" i="202"/>
  <c r="S6954" i="202"/>
  <c r="S6955" i="202"/>
  <c r="S6956" i="202"/>
  <c r="S6957" i="202"/>
  <c r="S6958" i="202"/>
  <c r="S6959" i="202"/>
  <c r="S6960" i="202"/>
  <c r="S6961" i="202"/>
  <c r="S6962" i="202"/>
  <c r="S6963" i="202"/>
  <c r="S6964" i="202"/>
  <c r="S6965" i="202"/>
  <c r="S6966" i="202"/>
  <c r="S6967" i="202"/>
  <c r="S6968" i="202"/>
  <c r="S6969" i="202"/>
  <c r="S6970" i="202"/>
  <c r="S6971" i="202"/>
  <c r="S6972" i="202"/>
  <c r="S6973" i="202"/>
  <c r="S6974" i="202"/>
  <c r="S6975" i="202"/>
  <c r="S6976" i="202"/>
  <c r="S6977" i="202"/>
  <c r="S6978" i="202"/>
  <c r="S6979" i="202"/>
  <c r="S6980" i="202"/>
  <c r="S6981" i="202"/>
  <c r="S6982" i="202"/>
  <c r="S6983" i="202"/>
  <c r="S6984" i="202"/>
  <c r="S6985" i="202"/>
  <c r="S6986" i="202"/>
  <c r="S6987" i="202"/>
  <c r="S6988" i="202"/>
  <c r="S6989" i="202"/>
  <c r="S6990" i="202"/>
  <c r="S6991" i="202"/>
  <c r="S6992" i="202"/>
  <c r="S6993" i="202"/>
  <c r="S6994" i="202"/>
  <c r="S6995" i="202"/>
  <c r="S6996" i="202"/>
  <c r="S6997" i="202"/>
  <c r="S6998" i="202"/>
  <c r="S6999" i="202"/>
  <c r="S7000" i="202"/>
  <c r="S7001" i="202"/>
  <c r="S7002" i="202"/>
  <c r="S7003" i="202"/>
  <c r="S7004" i="202"/>
  <c r="S7005" i="202"/>
  <c r="S7006" i="202"/>
  <c r="S7007" i="202"/>
  <c r="S7008" i="202"/>
  <c r="S7009" i="202"/>
  <c r="S7010" i="202"/>
  <c r="S7011" i="202"/>
  <c r="S7012" i="202"/>
  <c r="S7013" i="202"/>
  <c r="S7014" i="202"/>
  <c r="S7015" i="202"/>
  <c r="S7016" i="202"/>
  <c r="S7017" i="202"/>
  <c r="S7018" i="202"/>
  <c r="S7019" i="202"/>
  <c r="S7020" i="202"/>
  <c r="S7021" i="202"/>
  <c r="S7022" i="202"/>
  <c r="S7023" i="202"/>
  <c r="S7024" i="202"/>
  <c r="S7025" i="202"/>
  <c r="S7026" i="202"/>
  <c r="S7027" i="202"/>
  <c r="S7028" i="202"/>
  <c r="S7029" i="202"/>
  <c r="S7030" i="202"/>
  <c r="S7031" i="202"/>
  <c r="S7032" i="202"/>
  <c r="S7033" i="202"/>
  <c r="S7034" i="202"/>
  <c r="S7035" i="202"/>
  <c r="S7036" i="202"/>
  <c r="S7037" i="202"/>
  <c r="S7038" i="202"/>
  <c r="S7039" i="202"/>
  <c r="S7040" i="202"/>
  <c r="S7041" i="202"/>
  <c r="S7042" i="202"/>
  <c r="S7043" i="202"/>
  <c r="S7044" i="202"/>
  <c r="S7045" i="202"/>
  <c r="S7046" i="202"/>
  <c r="S7047" i="202"/>
  <c r="S7048" i="202"/>
  <c r="S7049" i="202"/>
  <c r="S7050" i="202"/>
  <c r="S7051" i="202"/>
  <c r="S7052" i="202"/>
  <c r="S7053" i="202"/>
  <c r="S7054" i="202"/>
  <c r="S7055" i="202"/>
  <c r="S7056" i="202"/>
  <c r="S7057" i="202"/>
  <c r="S7058" i="202"/>
  <c r="S7059" i="202"/>
  <c r="S7060" i="202"/>
  <c r="S7061" i="202"/>
  <c r="S7062" i="202"/>
  <c r="S7063" i="202"/>
  <c r="S7064" i="202"/>
  <c r="S7065" i="202"/>
  <c r="S7066" i="202"/>
  <c r="S7067" i="202"/>
  <c r="S7068" i="202"/>
  <c r="S7069" i="202"/>
  <c r="S7070" i="202"/>
  <c r="S7071" i="202"/>
  <c r="S7072" i="202"/>
  <c r="S7073" i="202"/>
  <c r="S7074" i="202"/>
  <c r="S7075" i="202"/>
  <c r="S7076" i="202"/>
  <c r="S7077" i="202"/>
  <c r="S7078" i="202"/>
  <c r="S7079" i="202"/>
  <c r="S7080" i="202"/>
  <c r="S7081" i="202"/>
  <c r="S7082" i="202"/>
  <c r="S7083" i="202"/>
  <c r="S7084" i="202"/>
  <c r="S7085" i="202"/>
  <c r="S7086" i="202"/>
  <c r="S7087" i="202"/>
  <c r="S7088" i="202"/>
  <c r="S7089" i="202"/>
  <c r="S7090" i="202"/>
  <c r="S7091" i="202"/>
  <c r="S7092" i="202"/>
  <c r="S7093" i="202"/>
  <c r="S7094" i="202"/>
  <c r="S7095" i="202"/>
  <c r="S7096" i="202"/>
  <c r="S7097" i="202"/>
  <c r="S7098" i="202"/>
  <c r="S7099" i="202"/>
  <c r="S7100" i="202"/>
  <c r="S7101" i="202"/>
  <c r="S7102" i="202"/>
  <c r="S7103" i="202"/>
  <c r="S7104" i="202"/>
  <c r="S7105" i="202"/>
  <c r="S7106" i="202"/>
  <c r="S7107" i="202"/>
  <c r="S7108" i="202"/>
  <c r="S7109" i="202"/>
  <c r="S7110" i="202"/>
  <c r="S7111" i="202"/>
  <c r="S7112" i="202"/>
  <c r="S7113" i="202"/>
  <c r="S7114" i="202"/>
  <c r="S7115" i="202"/>
  <c r="S7116" i="202"/>
  <c r="S7117" i="202"/>
  <c r="S7118" i="202"/>
  <c r="S7119" i="202"/>
  <c r="S7120" i="202"/>
  <c r="S7121" i="202"/>
  <c r="S7122" i="202"/>
  <c r="S7123" i="202"/>
  <c r="S7124" i="202"/>
  <c r="S7125" i="202"/>
  <c r="S7126" i="202"/>
  <c r="S7127" i="202"/>
  <c r="S7128" i="202"/>
  <c r="S7129" i="202"/>
  <c r="S7130" i="202"/>
  <c r="S7131" i="202"/>
  <c r="S7132" i="202"/>
  <c r="S7133" i="202"/>
  <c r="S7134" i="202"/>
  <c r="S7135" i="202"/>
  <c r="S7136" i="202"/>
  <c r="S7137" i="202"/>
  <c r="S7138" i="202"/>
  <c r="S7139" i="202"/>
  <c r="S7140" i="202"/>
  <c r="S7141" i="202"/>
  <c r="S7142" i="202"/>
  <c r="S7143" i="202"/>
  <c r="S7144" i="202"/>
  <c r="S7145" i="202"/>
  <c r="S7146" i="202"/>
  <c r="S7147" i="202"/>
  <c r="S7148" i="202"/>
  <c r="S7149" i="202"/>
  <c r="S7150" i="202"/>
  <c r="S7151" i="202"/>
  <c r="S7152" i="202"/>
  <c r="S7153" i="202"/>
  <c r="S7154" i="202"/>
  <c r="S7155" i="202"/>
  <c r="S7156" i="202"/>
  <c r="S7157" i="202"/>
  <c r="S7158" i="202"/>
  <c r="S7159" i="202"/>
  <c r="S7160" i="202"/>
  <c r="S7161" i="202"/>
  <c r="S7162" i="202"/>
  <c r="S7163" i="202"/>
  <c r="S7164" i="202"/>
  <c r="S7165" i="202"/>
  <c r="S7166" i="202"/>
  <c r="S7167" i="202"/>
  <c r="S7168" i="202"/>
  <c r="S7169" i="202"/>
  <c r="S7170" i="202"/>
  <c r="S7171" i="202"/>
  <c r="S7172" i="202"/>
  <c r="S7173" i="202"/>
  <c r="S7174" i="202"/>
  <c r="S7175" i="202"/>
  <c r="S7176" i="202"/>
  <c r="S7177" i="202"/>
  <c r="S7178" i="202"/>
  <c r="S7179" i="202"/>
  <c r="S7180" i="202"/>
  <c r="S7181" i="202"/>
  <c r="S7182" i="202"/>
  <c r="S7183" i="202"/>
  <c r="S7184" i="202"/>
  <c r="S7185" i="202"/>
  <c r="S7186" i="202"/>
  <c r="S7187" i="202"/>
  <c r="S7188" i="202"/>
  <c r="S7189" i="202"/>
  <c r="S7190" i="202"/>
  <c r="S7191" i="202"/>
  <c r="S7192" i="202"/>
  <c r="S7193" i="202"/>
  <c r="S7194" i="202"/>
  <c r="S7195" i="202"/>
  <c r="S7196" i="202"/>
  <c r="S7197" i="202"/>
  <c r="S7198" i="202"/>
  <c r="S7199" i="202"/>
  <c r="S7200" i="202"/>
  <c r="S7201" i="202"/>
  <c r="S7202" i="202"/>
  <c r="S7203" i="202"/>
  <c r="S7204" i="202"/>
  <c r="S7205" i="202"/>
  <c r="S7206" i="202"/>
  <c r="S7207" i="202"/>
  <c r="S7208" i="202"/>
  <c r="S7209" i="202"/>
  <c r="S7210" i="202"/>
  <c r="S7211" i="202"/>
  <c r="S7212" i="202"/>
  <c r="S7213" i="202"/>
  <c r="S7214" i="202"/>
  <c r="S7215" i="202"/>
  <c r="S7216" i="202"/>
  <c r="S7217" i="202"/>
  <c r="S7218" i="202"/>
  <c r="S7219" i="202"/>
  <c r="S7220" i="202"/>
  <c r="S7221" i="202"/>
  <c r="S7222" i="202"/>
  <c r="S7223" i="202"/>
  <c r="S7224" i="202"/>
  <c r="S7225" i="202"/>
  <c r="S7226" i="202"/>
  <c r="S7227" i="202"/>
  <c r="S7228" i="202"/>
  <c r="S7229" i="202"/>
  <c r="S7230" i="202"/>
  <c r="S7231" i="202"/>
  <c r="S7232" i="202"/>
  <c r="S7233" i="202"/>
  <c r="S7234" i="202"/>
  <c r="S7235" i="202"/>
  <c r="S7236" i="202"/>
  <c r="S7237" i="202"/>
  <c r="S7238" i="202"/>
  <c r="S7239" i="202"/>
  <c r="S7240" i="202"/>
  <c r="S7241" i="202"/>
  <c r="S7242" i="202"/>
  <c r="S7243" i="202"/>
  <c r="S7244" i="202"/>
  <c r="S7245" i="202"/>
  <c r="S7246" i="202"/>
  <c r="S7247" i="202"/>
  <c r="S7248" i="202"/>
  <c r="S7249" i="202"/>
  <c r="S7250" i="202"/>
  <c r="S7251" i="202"/>
  <c r="S7252" i="202"/>
  <c r="S7253" i="202"/>
  <c r="S7254" i="202"/>
  <c r="S7255" i="202"/>
  <c r="S7256" i="202"/>
  <c r="S7257" i="202"/>
  <c r="S7258" i="202"/>
  <c r="S7259" i="202"/>
  <c r="S7260" i="202"/>
  <c r="S7261" i="202"/>
  <c r="S7262" i="202"/>
  <c r="S7263" i="202"/>
  <c r="S7264" i="202"/>
  <c r="S7265" i="202"/>
  <c r="S7266" i="202"/>
  <c r="S7267" i="202"/>
  <c r="S7268" i="202"/>
  <c r="S7269" i="202"/>
  <c r="S7270" i="202"/>
  <c r="S7271" i="202"/>
  <c r="S7272" i="202"/>
  <c r="S7273" i="202"/>
  <c r="S7274" i="202"/>
  <c r="S7275" i="202"/>
  <c r="S7276" i="202"/>
  <c r="S7277" i="202"/>
  <c r="S7278" i="202"/>
  <c r="S7279" i="202"/>
  <c r="S7280" i="202"/>
  <c r="S7281" i="202"/>
  <c r="S7282" i="202"/>
  <c r="S7283" i="202"/>
  <c r="S7284" i="202"/>
  <c r="S7285" i="202"/>
  <c r="S7286" i="202"/>
  <c r="S7287" i="202"/>
  <c r="S7288" i="202"/>
  <c r="S7289" i="202"/>
  <c r="S7290" i="202"/>
  <c r="S7291" i="202"/>
  <c r="S7292" i="202"/>
  <c r="S7293" i="202"/>
  <c r="S7294" i="202"/>
  <c r="S7295" i="202"/>
  <c r="S7296" i="202"/>
  <c r="S7297" i="202"/>
  <c r="S7298" i="202"/>
  <c r="S7299" i="202"/>
  <c r="S7300" i="202"/>
  <c r="S7301" i="202"/>
  <c r="S7302" i="202"/>
  <c r="S7303" i="202"/>
  <c r="S7304" i="202"/>
  <c r="S7305" i="202"/>
  <c r="S7306" i="202"/>
  <c r="S7307" i="202"/>
  <c r="S7308" i="202"/>
  <c r="S7309" i="202"/>
  <c r="S7310" i="202"/>
  <c r="S7311" i="202"/>
  <c r="S7312" i="202"/>
  <c r="S7313" i="202"/>
  <c r="S7314" i="202"/>
  <c r="S7315" i="202"/>
  <c r="S7316" i="202"/>
  <c r="S7317" i="202"/>
  <c r="S7318" i="202"/>
  <c r="S7319" i="202"/>
  <c r="S7320" i="202"/>
  <c r="S7321" i="202"/>
  <c r="S7322" i="202"/>
  <c r="S7323" i="202"/>
  <c r="S7324" i="202"/>
  <c r="S7325" i="202"/>
  <c r="S7326" i="202"/>
  <c r="S7327" i="202"/>
  <c r="S7328" i="202"/>
  <c r="S7329" i="202"/>
  <c r="S7330" i="202"/>
  <c r="S7331" i="202"/>
  <c r="S7332" i="202"/>
  <c r="S7333" i="202"/>
  <c r="S7334" i="202"/>
  <c r="S7335" i="202"/>
  <c r="S7336" i="202"/>
  <c r="S7337" i="202"/>
  <c r="S7338" i="202"/>
  <c r="S7339" i="202"/>
  <c r="S7340" i="202"/>
  <c r="S7341" i="202"/>
  <c r="S7342" i="202"/>
  <c r="S7343" i="202"/>
  <c r="S7344" i="202"/>
  <c r="S7345" i="202"/>
  <c r="S7346" i="202"/>
  <c r="S7347" i="202"/>
  <c r="S7348" i="202"/>
  <c r="S7349" i="202"/>
  <c r="S7350" i="202"/>
  <c r="S7351" i="202"/>
  <c r="S7352" i="202"/>
  <c r="S7353" i="202"/>
  <c r="S7354" i="202"/>
  <c r="S7355" i="202"/>
  <c r="S7356" i="202"/>
  <c r="S7357" i="202"/>
  <c r="S7358" i="202"/>
  <c r="S7359" i="202"/>
  <c r="S7360" i="202"/>
  <c r="S7361" i="202"/>
  <c r="S7362" i="202"/>
  <c r="S7363" i="202"/>
  <c r="S7364" i="202"/>
  <c r="S7365" i="202"/>
  <c r="S7366" i="202"/>
  <c r="S7367" i="202"/>
  <c r="S7368" i="202"/>
  <c r="S7369" i="202"/>
  <c r="S7370" i="202"/>
  <c r="S7371" i="202"/>
  <c r="S7372" i="202"/>
  <c r="S7373" i="202"/>
  <c r="S7374" i="202"/>
  <c r="S7375" i="202"/>
  <c r="S7376" i="202"/>
  <c r="S7377" i="202"/>
  <c r="S7378" i="202"/>
  <c r="S7379" i="202"/>
  <c r="S7380" i="202"/>
  <c r="S7381" i="202"/>
  <c r="S7382" i="202"/>
  <c r="S7383" i="202"/>
  <c r="S7384" i="202"/>
  <c r="S7385" i="202"/>
  <c r="S7386" i="202"/>
  <c r="S7387" i="202"/>
  <c r="S7388" i="202"/>
  <c r="S7389" i="202"/>
  <c r="S7390" i="202"/>
  <c r="S7391" i="202"/>
  <c r="S7392" i="202"/>
  <c r="S7393" i="202"/>
  <c r="S7394" i="202"/>
  <c r="S7395" i="202"/>
  <c r="S7396" i="202"/>
  <c r="S7397" i="202"/>
  <c r="S7398" i="202"/>
  <c r="S7399" i="202"/>
  <c r="S7400" i="202"/>
  <c r="S7401" i="202"/>
  <c r="S7402" i="202"/>
  <c r="S7403" i="202"/>
  <c r="S7404" i="202"/>
  <c r="S7405" i="202"/>
  <c r="S7406" i="202"/>
  <c r="S7407" i="202"/>
  <c r="S7408" i="202"/>
  <c r="S7409" i="202"/>
  <c r="S7410" i="202"/>
  <c r="S7411" i="202"/>
  <c r="S7412" i="202"/>
  <c r="S7413" i="202"/>
  <c r="S7414" i="202"/>
  <c r="S7415" i="202"/>
  <c r="S7416" i="202"/>
  <c r="S7417" i="202"/>
  <c r="S7418" i="202"/>
  <c r="S7419" i="202"/>
  <c r="S7420" i="202"/>
  <c r="S7421" i="202"/>
  <c r="S7422" i="202"/>
  <c r="S7423" i="202"/>
  <c r="S7424" i="202"/>
  <c r="S7425" i="202"/>
  <c r="S7426" i="202"/>
  <c r="S7427" i="202"/>
  <c r="S7428" i="202"/>
  <c r="S7429" i="202"/>
  <c r="S7430" i="202"/>
  <c r="S7431" i="202"/>
  <c r="S7432" i="202"/>
  <c r="S7433" i="202"/>
  <c r="S7434" i="202"/>
  <c r="S7435" i="202"/>
  <c r="S7436" i="202"/>
  <c r="S7437" i="202"/>
  <c r="S7438" i="202"/>
  <c r="S7439" i="202"/>
  <c r="S7440" i="202"/>
  <c r="S7441" i="202"/>
  <c r="S7442" i="202"/>
  <c r="S7443" i="202"/>
  <c r="S7444" i="202"/>
  <c r="S7445" i="202"/>
  <c r="S7446" i="202"/>
  <c r="S7447" i="202"/>
  <c r="S7448" i="202"/>
  <c r="S7449" i="202"/>
  <c r="S7450" i="202"/>
  <c r="S7451" i="202"/>
  <c r="S7452" i="202"/>
  <c r="S7453" i="202"/>
  <c r="S7454" i="202"/>
  <c r="S7455" i="202"/>
  <c r="S7456" i="202"/>
  <c r="S7457" i="202"/>
  <c r="S7458" i="202"/>
  <c r="S7459" i="202"/>
  <c r="S7460" i="202"/>
  <c r="S7461" i="202"/>
  <c r="S7462" i="202"/>
  <c r="S7463" i="202"/>
  <c r="S7464" i="202"/>
  <c r="S7465" i="202"/>
  <c r="S7466" i="202"/>
  <c r="S7467" i="202"/>
  <c r="S7468" i="202"/>
  <c r="S7469" i="202"/>
  <c r="S7470" i="202"/>
  <c r="S7471" i="202"/>
  <c r="S7472" i="202"/>
  <c r="S7473" i="202"/>
  <c r="S7474" i="202"/>
  <c r="S7475" i="202"/>
  <c r="S7476" i="202"/>
  <c r="S7477" i="202"/>
  <c r="S7478" i="202"/>
  <c r="S7479" i="202"/>
  <c r="S7480" i="202"/>
  <c r="S7481" i="202"/>
  <c r="S7482" i="202"/>
  <c r="S7483" i="202"/>
  <c r="S7484" i="202"/>
  <c r="S7485" i="202"/>
  <c r="S7486" i="202"/>
  <c r="S7487" i="202"/>
  <c r="S7488" i="202"/>
  <c r="S7489" i="202"/>
  <c r="S7490" i="202"/>
  <c r="S7491" i="202"/>
  <c r="S7492" i="202"/>
  <c r="S7493" i="202"/>
  <c r="S7494" i="202"/>
  <c r="S7495" i="202"/>
  <c r="S7496" i="202"/>
  <c r="S7497" i="202"/>
  <c r="S7498" i="202"/>
  <c r="S7499" i="202"/>
  <c r="S7500" i="202"/>
  <c r="S7501" i="202"/>
  <c r="S7502" i="202"/>
  <c r="S7503" i="202"/>
  <c r="S7504" i="202"/>
  <c r="S7505" i="202"/>
  <c r="S7506" i="202"/>
  <c r="S7507" i="202"/>
  <c r="S7508" i="202"/>
  <c r="S7509" i="202"/>
  <c r="S7510" i="202"/>
  <c r="S7511" i="202"/>
  <c r="S7512" i="202"/>
  <c r="S7513" i="202"/>
  <c r="S7514" i="202"/>
  <c r="S7515" i="202"/>
  <c r="S7516" i="202"/>
  <c r="S7517" i="202"/>
  <c r="S7518" i="202"/>
  <c r="S7519" i="202"/>
  <c r="S7520" i="202"/>
  <c r="S7521" i="202"/>
  <c r="S7522" i="202"/>
  <c r="S7523" i="202"/>
  <c r="S7524" i="202"/>
  <c r="S7525" i="202"/>
  <c r="S7526" i="202"/>
  <c r="S7527" i="202"/>
  <c r="S7528" i="202"/>
  <c r="S7529" i="202"/>
  <c r="S7530" i="202"/>
  <c r="S7531" i="202"/>
  <c r="S7532" i="202"/>
  <c r="S7533" i="202"/>
  <c r="S7534" i="202"/>
  <c r="S7535" i="202"/>
  <c r="S7536" i="202"/>
  <c r="S7537" i="202"/>
  <c r="S7538" i="202"/>
  <c r="S7539" i="202"/>
  <c r="S7540" i="202"/>
  <c r="S7541" i="202"/>
  <c r="S7542" i="202"/>
  <c r="S7543" i="202"/>
  <c r="S7544" i="202"/>
  <c r="S7545" i="202"/>
  <c r="S7546" i="202"/>
  <c r="S7547" i="202"/>
  <c r="S7548" i="202"/>
  <c r="S7549" i="202"/>
  <c r="S7550" i="202"/>
  <c r="S7551" i="202"/>
  <c r="S7552" i="202"/>
  <c r="S7553" i="202"/>
  <c r="S7554" i="202"/>
  <c r="S7555" i="202"/>
  <c r="S7556" i="202"/>
  <c r="S7557" i="202"/>
  <c r="S7558" i="202"/>
  <c r="S7559" i="202"/>
  <c r="S7560" i="202"/>
  <c r="S7561" i="202"/>
  <c r="S7562" i="202"/>
  <c r="S7563" i="202"/>
  <c r="S7564" i="202"/>
  <c r="S7565" i="202"/>
  <c r="S7566" i="202"/>
  <c r="S7567" i="202"/>
  <c r="S7568" i="202"/>
  <c r="S7569" i="202"/>
  <c r="S7570" i="202"/>
  <c r="S7571" i="202"/>
  <c r="S7572" i="202"/>
  <c r="S7573" i="202"/>
  <c r="S7574" i="202"/>
  <c r="S7575" i="202"/>
  <c r="S7576" i="202"/>
  <c r="S7577" i="202"/>
  <c r="S7578" i="202"/>
  <c r="S7579" i="202"/>
  <c r="S7580" i="202"/>
  <c r="S7581" i="202"/>
  <c r="S7582" i="202"/>
  <c r="S7583" i="202"/>
  <c r="S7584" i="202"/>
  <c r="S7585" i="202"/>
  <c r="S7586" i="202"/>
  <c r="S7587" i="202"/>
  <c r="S7588" i="202"/>
  <c r="S7589" i="202"/>
  <c r="S7590" i="202"/>
  <c r="S7591" i="202"/>
  <c r="S7592" i="202"/>
  <c r="S7593" i="202"/>
  <c r="S7594" i="202"/>
  <c r="S7595" i="202"/>
  <c r="S7596" i="202"/>
  <c r="S7597" i="202"/>
  <c r="S7598" i="202"/>
  <c r="S7599" i="202"/>
  <c r="S7600" i="202"/>
  <c r="S7601" i="202"/>
  <c r="S7602" i="202"/>
  <c r="S7603" i="202"/>
  <c r="S7604" i="202"/>
  <c r="S7605" i="202"/>
  <c r="S7606" i="202"/>
  <c r="S7607" i="202"/>
  <c r="S7608" i="202"/>
  <c r="S7609" i="202"/>
  <c r="S7610" i="202"/>
  <c r="S7611" i="202"/>
  <c r="S7612" i="202"/>
  <c r="S7613" i="202"/>
  <c r="S7614" i="202"/>
  <c r="S7615" i="202"/>
  <c r="S7616" i="202"/>
  <c r="S7617" i="202"/>
  <c r="S7618" i="202"/>
  <c r="S7619" i="202"/>
  <c r="S7620" i="202"/>
  <c r="S7621" i="202"/>
  <c r="S7622" i="202"/>
  <c r="S7623" i="202"/>
  <c r="S7624" i="202"/>
  <c r="S7625" i="202"/>
  <c r="S7626" i="202"/>
  <c r="S7627" i="202"/>
  <c r="S7628" i="202"/>
  <c r="S7629" i="202"/>
  <c r="S7630" i="202"/>
  <c r="S7631" i="202"/>
  <c r="S7632" i="202"/>
  <c r="S7633" i="202"/>
  <c r="S7634" i="202"/>
  <c r="S7635" i="202"/>
  <c r="S7636" i="202"/>
  <c r="S7637" i="202"/>
  <c r="S7638" i="202"/>
  <c r="S7639" i="202"/>
  <c r="S7640" i="202"/>
  <c r="S7641" i="202"/>
  <c r="S7642" i="202"/>
  <c r="S7643" i="202"/>
  <c r="S7644" i="202"/>
  <c r="S7645" i="202"/>
  <c r="S7646" i="202"/>
  <c r="S7647" i="202"/>
  <c r="S7648" i="202"/>
  <c r="S7649" i="202"/>
  <c r="S7650" i="202"/>
  <c r="S7651" i="202"/>
  <c r="S7652" i="202"/>
  <c r="S7653" i="202"/>
  <c r="S7654" i="202"/>
  <c r="S7655" i="202"/>
  <c r="S7656" i="202"/>
  <c r="S7657" i="202"/>
  <c r="S7658" i="202"/>
  <c r="S7659" i="202"/>
  <c r="S7660" i="202"/>
  <c r="S7661" i="202"/>
  <c r="S7662" i="202"/>
  <c r="S7663" i="202"/>
  <c r="S7664" i="202"/>
  <c r="S7665" i="202"/>
  <c r="S7666" i="202"/>
  <c r="S7667" i="202"/>
  <c r="S7668" i="202"/>
  <c r="S7669" i="202"/>
  <c r="S7670" i="202"/>
  <c r="S7671" i="202"/>
  <c r="S7672" i="202"/>
  <c r="S7673" i="202"/>
  <c r="S7674" i="202"/>
  <c r="S7675" i="202"/>
  <c r="S7676" i="202"/>
  <c r="S7677" i="202"/>
  <c r="S7678" i="202"/>
  <c r="S7679" i="202"/>
  <c r="S7680" i="202"/>
  <c r="S7681" i="202"/>
  <c r="S7682" i="202"/>
  <c r="S7683" i="202"/>
  <c r="S7684" i="202"/>
  <c r="S7685" i="202"/>
  <c r="S7686" i="202"/>
  <c r="S7687" i="202"/>
  <c r="S7688" i="202"/>
  <c r="S7689" i="202"/>
  <c r="S7690" i="202"/>
  <c r="S7691" i="202"/>
  <c r="S7692" i="202"/>
  <c r="S7693" i="202"/>
  <c r="S7694" i="202"/>
  <c r="S7695" i="202"/>
  <c r="S7696" i="202"/>
  <c r="S7697" i="202"/>
  <c r="S7698" i="202"/>
  <c r="S7699" i="202"/>
  <c r="S7700" i="202"/>
  <c r="S7701" i="202"/>
  <c r="S7702" i="202"/>
  <c r="S7703" i="202"/>
  <c r="S7704" i="202"/>
  <c r="S7705" i="202"/>
  <c r="S7706" i="202"/>
  <c r="S7707" i="202"/>
  <c r="S7708" i="202"/>
  <c r="S7709" i="202"/>
  <c r="S7710" i="202"/>
  <c r="S7711" i="202"/>
  <c r="S7712" i="202"/>
  <c r="S7713" i="202"/>
  <c r="S7714" i="202"/>
  <c r="S7715" i="202"/>
  <c r="S7716" i="202"/>
  <c r="S7717" i="202"/>
  <c r="S7718" i="202"/>
  <c r="S7719" i="202"/>
  <c r="S7720" i="202"/>
  <c r="S7721" i="202"/>
  <c r="S7722" i="202"/>
  <c r="S7723" i="202"/>
  <c r="S7724" i="202"/>
  <c r="S7725" i="202"/>
  <c r="S7726" i="202"/>
  <c r="S7727" i="202"/>
  <c r="S7728" i="202"/>
  <c r="S7729" i="202"/>
  <c r="S7730" i="202"/>
  <c r="S7731" i="202"/>
  <c r="S7732" i="202"/>
  <c r="S7733" i="202"/>
  <c r="S7734" i="202"/>
  <c r="S7735" i="202"/>
  <c r="S7736" i="202"/>
  <c r="S7737" i="202"/>
  <c r="S7738" i="202"/>
  <c r="S7739" i="202"/>
  <c r="S7740" i="202"/>
  <c r="S7741" i="202"/>
  <c r="S7742" i="202"/>
  <c r="S7743" i="202"/>
  <c r="S7744" i="202"/>
  <c r="S7745" i="202"/>
  <c r="S7746" i="202"/>
  <c r="S7747" i="202"/>
  <c r="S7748" i="202"/>
  <c r="S7749" i="202"/>
  <c r="S7750" i="202"/>
  <c r="S7751" i="202"/>
  <c r="S7752" i="202"/>
  <c r="S7753" i="202"/>
  <c r="S7754" i="202"/>
  <c r="S7755" i="202"/>
  <c r="S7756" i="202"/>
  <c r="S7757" i="202"/>
  <c r="S7758" i="202"/>
  <c r="S7759" i="202"/>
  <c r="S7760" i="202"/>
  <c r="S7761" i="202"/>
  <c r="S7762" i="202"/>
  <c r="S7763" i="202"/>
  <c r="S7764" i="202"/>
  <c r="S7765" i="202"/>
  <c r="S7766" i="202"/>
  <c r="S7767" i="202"/>
  <c r="S7768" i="202"/>
  <c r="S7769" i="202"/>
  <c r="S7770" i="202"/>
  <c r="S7771" i="202"/>
  <c r="S7772" i="202"/>
  <c r="S7773" i="202"/>
  <c r="S7774" i="202"/>
  <c r="S7775" i="202"/>
  <c r="S7776" i="202"/>
  <c r="S7777" i="202"/>
  <c r="S7778" i="202"/>
  <c r="S7779" i="202"/>
  <c r="S7780" i="202"/>
  <c r="S7781" i="202"/>
  <c r="S7782" i="202"/>
  <c r="S7783" i="202"/>
  <c r="S7784" i="202"/>
  <c r="S7785" i="202"/>
  <c r="S7786" i="202"/>
  <c r="S7787" i="202"/>
  <c r="S7788" i="202"/>
  <c r="S7789" i="202"/>
  <c r="S7790" i="202"/>
  <c r="S7791" i="202"/>
  <c r="S7792" i="202"/>
  <c r="S7793" i="202"/>
  <c r="S7794" i="202"/>
  <c r="S7795" i="202"/>
  <c r="S7796" i="202"/>
  <c r="S7797" i="202"/>
  <c r="S7798" i="202"/>
  <c r="S7799" i="202"/>
  <c r="S7800" i="202"/>
  <c r="S7801" i="202"/>
  <c r="S7802" i="202"/>
  <c r="S7803" i="202"/>
  <c r="S7804" i="202"/>
  <c r="S7805" i="202"/>
  <c r="S7806" i="202"/>
  <c r="S7807" i="202"/>
  <c r="S7808" i="202"/>
  <c r="S7809" i="202"/>
  <c r="S7810" i="202"/>
  <c r="S7811" i="202"/>
  <c r="S7812" i="202"/>
  <c r="S7813" i="202"/>
  <c r="S7814" i="202"/>
  <c r="S7815" i="202"/>
  <c r="S7816" i="202"/>
  <c r="S7817" i="202"/>
  <c r="S7818" i="202"/>
  <c r="S7819" i="202"/>
  <c r="S7820" i="202"/>
  <c r="S7821" i="202"/>
  <c r="S7822" i="202"/>
  <c r="S7823" i="202"/>
  <c r="S7824" i="202"/>
  <c r="S7825" i="202"/>
  <c r="S7826" i="202"/>
  <c r="S7827" i="202"/>
  <c r="S7828" i="202"/>
  <c r="S7829" i="202"/>
  <c r="S7830" i="202"/>
  <c r="S7831" i="202"/>
  <c r="S7832" i="202"/>
  <c r="S7833" i="202"/>
  <c r="S7834" i="202"/>
  <c r="S7835" i="202"/>
  <c r="S7836" i="202"/>
  <c r="S7837" i="202"/>
  <c r="S7838" i="202"/>
  <c r="S7839" i="202"/>
  <c r="S7840" i="202"/>
  <c r="S7841" i="202"/>
  <c r="S7842" i="202"/>
  <c r="S7843" i="202"/>
  <c r="S7844" i="202"/>
  <c r="S7845" i="202"/>
  <c r="S7846" i="202"/>
  <c r="S7847" i="202"/>
  <c r="S7848" i="202"/>
  <c r="S7849" i="202"/>
  <c r="S7850" i="202"/>
  <c r="S7851" i="202"/>
  <c r="S7852" i="202"/>
  <c r="S7853" i="202"/>
  <c r="S7854" i="202"/>
  <c r="S7855" i="202"/>
  <c r="S7856" i="202"/>
  <c r="S7857" i="202"/>
  <c r="S7858" i="202"/>
  <c r="S7859" i="202"/>
  <c r="S7860" i="202"/>
  <c r="S7861" i="202"/>
  <c r="S7862" i="202"/>
  <c r="S7863" i="202"/>
  <c r="S7864" i="202"/>
  <c r="S7865" i="202"/>
  <c r="S7866" i="202"/>
  <c r="S7867" i="202"/>
  <c r="S7868" i="202"/>
  <c r="S7869" i="202"/>
  <c r="S7870" i="202"/>
  <c r="S7871" i="202"/>
  <c r="S7872" i="202"/>
  <c r="S7873" i="202"/>
  <c r="S7874" i="202"/>
  <c r="S7875" i="202"/>
  <c r="S7876" i="202"/>
  <c r="S7877" i="202"/>
  <c r="S7878" i="202"/>
  <c r="S7879" i="202"/>
  <c r="S7880" i="202"/>
  <c r="S7881" i="202"/>
  <c r="S7882" i="202"/>
  <c r="S7883" i="202"/>
  <c r="S7884" i="202"/>
  <c r="S7885" i="202"/>
  <c r="S7886" i="202"/>
  <c r="S7887" i="202"/>
  <c r="S7888" i="202"/>
  <c r="S7889" i="202"/>
  <c r="S7890" i="202"/>
  <c r="S7891" i="202"/>
  <c r="S7892" i="202"/>
  <c r="S7893" i="202"/>
  <c r="S7894" i="202"/>
  <c r="S7895" i="202"/>
  <c r="S7896" i="202"/>
  <c r="S7897" i="202"/>
  <c r="S7898" i="202"/>
  <c r="S7899" i="202"/>
  <c r="S7900" i="202"/>
  <c r="S7901" i="202"/>
  <c r="S7902" i="202"/>
  <c r="S7903" i="202"/>
  <c r="S7904" i="202"/>
  <c r="S7905" i="202"/>
  <c r="S7906" i="202"/>
  <c r="S7907" i="202"/>
  <c r="S7908" i="202"/>
  <c r="S7909" i="202"/>
  <c r="S7910" i="202"/>
  <c r="S7911" i="202"/>
  <c r="S7912" i="202"/>
  <c r="S7913" i="202"/>
  <c r="S7914" i="202"/>
  <c r="S7915" i="202"/>
  <c r="S7916" i="202"/>
  <c r="S7917" i="202"/>
  <c r="S7918" i="202"/>
  <c r="S7919" i="202"/>
  <c r="S7920" i="202"/>
  <c r="S7921" i="202"/>
  <c r="S7922" i="202"/>
  <c r="S7923" i="202"/>
  <c r="S7924" i="202"/>
  <c r="S7925" i="202"/>
  <c r="S7926" i="202"/>
  <c r="S7927" i="202"/>
  <c r="S7928" i="202"/>
  <c r="S7929" i="202"/>
  <c r="S7930" i="202"/>
  <c r="S7931" i="202"/>
  <c r="S7932" i="202"/>
  <c r="S7933" i="202"/>
  <c r="S7934" i="202"/>
  <c r="S7935" i="202"/>
  <c r="S7936" i="202"/>
  <c r="S7937" i="202"/>
  <c r="S7938" i="202"/>
  <c r="S7939" i="202"/>
  <c r="S7940" i="202"/>
  <c r="S7941" i="202"/>
  <c r="S7942" i="202"/>
  <c r="S7943" i="202"/>
  <c r="S7944" i="202"/>
  <c r="S7945" i="202"/>
  <c r="S7946" i="202"/>
  <c r="S7947" i="202"/>
  <c r="S7948" i="202"/>
  <c r="S7949" i="202"/>
  <c r="S7950" i="202"/>
  <c r="S7951" i="202"/>
  <c r="S7952" i="202"/>
  <c r="S7953" i="202"/>
  <c r="S7954" i="202"/>
  <c r="S7955" i="202"/>
  <c r="S7956" i="202"/>
  <c r="S7957" i="202"/>
  <c r="S7958" i="202"/>
  <c r="S7959" i="202"/>
  <c r="S7960" i="202"/>
  <c r="S7961" i="202"/>
  <c r="S7962" i="202"/>
  <c r="S7963" i="202"/>
  <c r="S7964" i="202"/>
  <c r="S7965" i="202"/>
  <c r="S7966" i="202"/>
  <c r="S7967" i="202"/>
  <c r="S7968" i="202"/>
  <c r="S7969" i="202"/>
  <c r="S7970" i="202"/>
  <c r="S7971" i="202"/>
  <c r="S7972" i="202"/>
  <c r="S7973" i="202"/>
  <c r="S7974" i="202"/>
  <c r="S7975" i="202"/>
  <c r="S7976" i="202"/>
  <c r="S7977" i="202"/>
  <c r="S7978" i="202"/>
  <c r="S7979" i="202"/>
  <c r="S7980" i="202"/>
  <c r="S7981" i="202"/>
  <c r="S7982" i="202"/>
  <c r="S7983" i="202"/>
  <c r="S7984" i="202"/>
  <c r="S7985" i="202"/>
  <c r="S7986" i="202"/>
  <c r="S7987" i="202"/>
  <c r="S7988" i="202"/>
  <c r="S7989" i="202"/>
  <c r="S7990" i="202"/>
  <c r="S7991" i="202"/>
  <c r="S7992" i="202"/>
  <c r="S7993" i="202"/>
  <c r="S7994" i="202"/>
  <c r="S7995" i="202"/>
  <c r="S7996" i="202"/>
  <c r="S7997" i="202"/>
  <c r="S7998" i="202"/>
  <c r="S7999" i="202"/>
  <c r="S8000" i="202"/>
  <c r="S8001" i="202"/>
  <c r="S8002" i="202"/>
  <c r="S8003" i="202"/>
  <c r="S8004" i="202"/>
  <c r="S8005" i="202"/>
  <c r="S8006" i="202"/>
  <c r="S8007" i="202"/>
  <c r="S8008" i="202"/>
  <c r="S8009" i="202"/>
  <c r="S8010" i="202"/>
  <c r="S8011" i="202"/>
  <c r="S8012" i="202"/>
  <c r="S8013" i="202"/>
  <c r="S8014" i="202"/>
  <c r="S8015" i="202"/>
  <c r="S8016" i="202"/>
  <c r="S8017" i="202"/>
  <c r="S8018" i="202"/>
  <c r="S8019" i="202"/>
  <c r="S8020" i="202"/>
  <c r="S8021" i="202"/>
  <c r="S8022" i="202"/>
  <c r="S8023" i="202"/>
  <c r="S8024" i="202"/>
  <c r="S8025" i="202"/>
  <c r="S8026" i="202"/>
  <c r="S8027" i="202"/>
  <c r="S8028" i="202"/>
  <c r="S8029" i="202"/>
  <c r="S8030" i="202"/>
  <c r="S8031" i="202"/>
  <c r="S8032" i="202"/>
  <c r="S8033" i="202"/>
  <c r="S8034" i="202"/>
  <c r="S8035" i="202"/>
  <c r="S8036" i="202"/>
  <c r="S8037" i="202"/>
  <c r="S8038" i="202"/>
  <c r="S8039" i="202"/>
  <c r="S8040" i="202"/>
  <c r="S8041" i="202"/>
  <c r="S8042" i="202"/>
  <c r="S8043" i="202"/>
  <c r="S8044" i="202"/>
  <c r="S8045" i="202"/>
  <c r="S8046" i="202"/>
  <c r="S8047" i="202"/>
  <c r="S8048" i="202"/>
  <c r="S8049" i="202"/>
  <c r="S8050" i="202"/>
  <c r="S8051" i="202"/>
  <c r="S8052" i="202"/>
  <c r="S8053" i="202"/>
  <c r="S8054" i="202"/>
  <c r="S8055" i="202"/>
  <c r="S8056" i="202"/>
  <c r="S8057" i="202"/>
  <c r="S8058" i="202"/>
  <c r="S8059" i="202"/>
  <c r="S8060" i="202"/>
  <c r="S8061" i="202"/>
  <c r="S8062" i="202"/>
  <c r="S8063" i="202"/>
  <c r="S8064" i="202"/>
  <c r="S8065" i="202"/>
  <c r="S8066" i="202"/>
  <c r="S8067" i="202"/>
  <c r="S8068" i="202"/>
  <c r="S8069" i="202"/>
  <c r="S8070" i="202"/>
  <c r="S8071" i="202"/>
  <c r="S8072" i="202"/>
  <c r="S8073" i="202"/>
  <c r="S8074" i="202"/>
  <c r="S8075" i="202"/>
  <c r="S8076" i="202"/>
  <c r="S8077" i="202"/>
  <c r="S8078" i="202"/>
  <c r="S8079" i="202"/>
  <c r="S8080" i="202"/>
  <c r="S8081" i="202"/>
  <c r="S8082" i="202"/>
  <c r="S8083" i="202"/>
  <c r="S8084" i="202"/>
  <c r="S8085" i="202"/>
  <c r="S8086" i="202"/>
  <c r="S8087" i="202"/>
  <c r="S8088" i="202"/>
  <c r="S8089" i="202"/>
  <c r="S8090" i="202"/>
  <c r="S8091" i="202"/>
  <c r="S8092" i="202"/>
  <c r="S8093" i="202"/>
  <c r="S8094" i="202"/>
  <c r="S8095" i="202"/>
  <c r="S8096" i="202"/>
  <c r="S8097" i="202"/>
  <c r="S8098" i="202"/>
  <c r="S8099" i="202"/>
  <c r="S8100" i="202"/>
  <c r="S8101" i="202"/>
  <c r="S8102" i="202"/>
  <c r="S8103" i="202"/>
  <c r="S8104" i="202"/>
  <c r="S8105" i="202"/>
  <c r="S8106" i="202"/>
  <c r="S8107" i="202"/>
  <c r="S8108" i="202"/>
  <c r="S8109" i="202"/>
  <c r="S8110" i="202"/>
  <c r="S8111" i="202"/>
  <c r="S8112" i="202"/>
  <c r="S8113" i="202"/>
  <c r="S8114" i="202"/>
  <c r="S8115" i="202"/>
  <c r="S8116" i="202"/>
  <c r="S8117" i="202"/>
  <c r="S8118" i="202"/>
  <c r="S8119" i="202"/>
  <c r="S8120" i="202"/>
  <c r="S8121" i="202"/>
  <c r="S8122" i="202"/>
  <c r="S8123" i="202"/>
  <c r="S8124" i="202"/>
  <c r="S8125" i="202"/>
  <c r="S8126" i="202"/>
  <c r="S8127" i="202"/>
  <c r="S8128" i="202"/>
  <c r="S8129" i="202"/>
  <c r="S8130" i="202"/>
  <c r="S8131" i="202"/>
  <c r="S8132" i="202"/>
  <c r="S8133" i="202"/>
  <c r="S8134" i="202"/>
  <c r="S8135" i="202"/>
  <c r="S8136" i="202"/>
  <c r="S8137" i="202"/>
  <c r="S8138" i="202"/>
  <c r="S8139" i="202"/>
  <c r="S8140" i="202"/>
  <c r="S8141" i="202"/>
  <c r="S8142" i="202"/>
  <c r="S8143" i="202"/>
  <c r="S8144" i="202"/>
  <c r="S8145" i="202"/>
  <c r="S8146" i="202"/>
  <c r="S8147" i="202"/>
  <c r="S8148" i="202"/>
  <c r="S8149" i="202"/>
  <c r="S8150" i="202"/>
  <c r="S8151" i="202"/>
  <c r="S8152" i="202"/>
  <c r="S8153" i="202"/>
  <c r="S8154" i="202"/>
  <c r="S8155" i="202"/>
  <c r="S8156" i="202"/>
  <c r="S8157" i="202"/>
  <c r="S8158" i="202"/>
  <c r="S8159" i="202"/>
  <c r="S8160" i="202"/>
  <c r="S8161" i="202"/>
  <c r="S8162" i="202"/>
  <c r="S8163" i="202"/>
  <c r="S8164" i="202"/>
  <c r="S8165" i="202"/>
  <c r="S8166" i="202"/>
  <c r="S8167" i="202"/>
  <c r="S8168" i="202"/>
  <c r="S8169" i="202"/>
  <c r="S8170" i="202"/>
  <c r="S8171" i="202"/>
  <c r="S8172" i="202"/>
  <c r="S8173" i="202"/>
  <c r="S8174" i="202"/>
  <c r="S8175" i="202"/>
  <c r="S8176" i="202"/>
  <c r="S8177" i="202"/>
  <c r="S8178" i="202"/>
  <c r="S8179" i="202"/>
  <c r="S8180" i="202"/>
  <c r="S8181" i="202"/>
  <c r="S8182" i="202"/>
  <c r="S8183" i="202"/>
  <c r="S8184" i="202"/>
  <c r="S8185" i="202"/>
  <c r="S8186" i="202"/>
  <c r="S8187" i="202"/>
  <c r="S8188" i="202"/>
  <c r="S8189" i="202"/>
  <c r="S8190" i="202"/>
  <c r="S8191" i="202"/>
  <c r="S8192" i="202"/>
  <c r="S8193" i="202"/>
  <c r="S8194" i="202"/>
  <c r="S8195" i="202"/>
  <c r="S8196" i="202"/>
  <c r="S8197" i="202"/>
  <c r="S8198" i="202"/>
  <c r="S8199" i="202"/>
  <c r="S8200" i="202"/>
  <c r="S8201" i="202"/>
  <c r="S8202" i="202"/>
  <c r="S8203" i="202"/>
  <c r="S8204" i="202"/>
  <c r="S8205" i="202"/>
  <c r="S8206" i="202"/>
  <c r="S8207" i="202"/>
  <c r="S8208" i="202"/>
  <c r="S8209" i="202"/>
  <c r="S8210" i="202"/>
  <c r="S8211" i="202"/>
  <c r="S8212" i="202"/>
  <c r="S8213" i="202"/>
  <c r="S8214" i="202"/>
  <c r="S8215" i="202"/>
  <c r="S8216" i="202"/>
  <c r="S8217" i="202"/>
  <c r="S8218" i="202"/>
  <c r="S8219" i="202"/>
  <c r="S8220" i="202"/>
  <c r="S8221" i="202"/>
  <c r="S8222" i="202"/>
  <c r="S8223" i="202"/>
  <c r="S8224" i="202"/>
  <c r="S8225" i="202"/>
  <c r="S8226" i="202"/>
  <c r="S8227" i="202"/>
  <c r="S8228" i="202"/>
  <c r="S8229" i="202"/>
  <c r="S8230" i="202"/>
  <c r="S8231" i="202"/>
  <c r="S8232" i="202"/>
  <c r="S8233" i="202"/>
  <c r="S8234" i="202"/>
  <c r="S8235" i="202"/>
  <c r="S8236" i="202"/>
  <c r="S8237" i="202"/>
  <c r="S8238" i="202"/>
  <c r="S8239" i="202"/>
  <c r="S8240" i="202"/>
  <c r="S8241" i="202"/>
  <c r="S8242" i="202"/>
  <c r="S8243" i="202"/>
  <c r="S8244" i="202"/>
  <c r="S8245" i="202"/>
  <c r="S8246" i="202"/>
  <c r="S8247" i="202"/>
  <c r="S8248" i="202"/>
  <c r="S8249" i="202"/>
  <c r="S8250" i="202"/>
  <c r="S8251" i="202"/>
  <c r="S8252" i="202"/>
  <c r="S8253" i="202"/>
  <c r="S8254" i="202"/>
  <c r="S8255" i="202"/>
  <c r="S8256" i="202"/>
  <c r="S8257" i="202"/>
  <c r="S8258" i="202"/>
  <c r="S8259" i="202"/>
  <c r="S8260" i="202"/>
  <c r="S8261" i="202"/>
  <c r="S8262" i="202"/>
  <c r="S8263" i="202"/>
  <c r="S8264" i="202"/>
  <c r="S8265" i="202"/>
  <c r="S8266" i="202"/>
  <c r="S8267" i="202"/>
  <c r="S8268" i="202"/>
  <c r="S8269" i="202"/>
  <c r="S8270" i="202"/>
  <c r="S8271" i="202"/>
  <c r="S8272" i="202"/>
  <c r="S8273" i="202"/>
  <c r="S8274" i="202"/>
  <c r="S8275" i="202"/>
  <c r="S8276" i="202"/>
  <c r="S8277" i="202"/>
  <c r="S8278" i="202"/>
  <c r="S8279" i="202"/>
  <c r="S8280" i="202"/>
  <c r="S8281" i="202"/>
  <c r="S8282" i="202"/>
  <c r="S8283" i="202"/>
  <c r="S8284" i="202"/>
  <c r="S8285" i="202"/>
  <c r="S8286" i="202"/>
  <c r="S8287" i="202"/>
  <c r="S8288" i="202"/>
  <c r="S8289" i="202"/>
  <c r="S8290" i="202"/>
  <c r="S8291" i="202"/>
  <c r="S8292" i="202"/>
  <c r="S8293" i="202"/>
  <c r="S8294" i="202"/>
  <c r="S8295" i="202"/>
  <c r="S8296" i="202"/>
  <c r="S8297" i="202"/>
  <c r="S8298" i="202"/>
  <c r="S8299" i="202"/>
  <c r="S8300" i="202"/>
  <c r="S8301" i="202"/>
  <c r="S8302" i="202"/>
  <c r="S8303" i="202"/>
  <c r="S8304" i="202"/>
  <c r="S8305" i="202"/>
  <c r="S8306" i="202"/>
  <c r="S8307" i="202"/>
  <c r="S8308" i="202"/>
  <c r="S8309" i="202"/>
  <c r="S8310" i="202"/>
  <c r="S8311" i="202"/>
  <c r="S8312" i="202"/>
  <c r="S8313" i="202"/>
  <c r="S8314" i="202"/>
  <c r="S8315" i="202"/>
  <c r="S8316" i="202"/>
  <c r="S8317" i="202"/>
  <c r="S8318" i="202"/>
  <c r="S8319" i="202"/>
  <c r="S8320" i="202"/>
  <c r="S8321" i="202"/>
  <c r="S8322" i="202"/>
  <c r="S8323" i="202"/>
  <c r="S8324" i="202"/>
  <c r="S8325" i="202"/>
  <c r="S8326" i="202"/>
  <c r="S8327" i="202"/>
  <c r="S8328" i="202"/>
  <c r="S8329" i="202"/>
  <c r="S8330" i="202"/>
  <c r="S8331" i="202"/>
  <c r="S8332" i="202"/>
  <c r="S8333" i="202"/>
  <c r="S8334" i="202"/>
  <c r="S8335" i="202"/>
  <c r="S8336" i="202"/>
  <c r="S8337" i="202"/>
  <c r="S8338" i="202"/>
  <c r="S8339" i="202"/>
  <c r="S8340" i="202"/>
  <c r="S8341" i="202"/>
  <c r="S8342" i="202"/>
  <c r="S8343" i="202"/>
  <c r="S8344" i="202"/>
  <c r="S8345" i="202"/>
  <c r="S8346" i="202"/>
  <c r="S8347" i="202"/>
  <c r="S8348" i="202"/>
  <c r="S8349" i="202"/>
  <c r="S8350" i="202"/>
  <c r="S8351" i="202"/>
  <c r="S8352" i="202"/>
  <c r="S8353" i="202"/>
  <c r="S8354" i="202"/>
  <c r="S8355" i="202"/>
  <c r="S8356" i="202"/>
  <c r="S8357" i="202"/>
  <c r="S8358" i="202"/>
  <c r="S8359" i="202"/>
  <c r="S8360" i="202"/>
  <c r="S8361" i="202"/>
  <c r="S8362" i="202"/>
  <c r="S8363" i="202"/>
  <c r="S8364" i="202"/>
  <c r="S8365" i="202"/>
  <c r="S8366" i="202"/>
  <c r="S8367" i="202"/>
  <c r="S8368" i="202"/>
  <c r="S8369" i="202"/>
  <c r="S8370" i="202"/>
  <c r="S8371" i="202"/>
  <c r="S8372" i="202"/>
  <c r="S8373" i="202"/>
  <c r="S8374" i="202"/>
  <c r="S8375" i="202"/>
  <c r="S8376" i="202"/>
  <c r="S8377" i="202"/>
  <c r="S8378" i="202"/>
  <c r="S8379" i="202"/>
  <c r="S8380" i="202"/>
  <c r="S8381" i="202"/>
  <c r="S8382" i="202"/>
  <c r="S8383" i="202"/>
  <c r="S8384" i="202"/>
  <c r="S8385" i="202"/>
  <c r="S8386" i="202"/>
  <c r="S8387" i="202"/>
  <c r="S8388" i="202"/>
  <c r="S8389" i="202"/>
  <c r="S8390" i="202"/>
  <c r="S8391" i="202"/>
  <c r="S8392" i="202"/>
  <c r="S8393" i="202"/>
  <c r="S8394" i="202"/>
  <c r="S8395" i="202"/>
  <c r="S8396" i="202"/>
  <c r="S8397" i="202"/>
  <c r="S8398" i="202"/>
  <c r="S8399" i="202"/>
  <c r="S8400" i="202"/>
  <c r="S8401" i="202"/>
  <c r="S8402" i="202"/>
  <c r="S8403" i="202"/>
  <c r="S8404" i="202"/>
  <c r="S8405" i="202"/>
  <c r="S8406" i="202"/>
  <c r="S8407" i="202"/>
  <c r="S8408" i="202"/>
  <c r="S8409" i="202"/>
  <c r="S8410" i="202"/>
  <c r="S8411" i="202"/>
  <c r="S8412" i="202"/>
  <c r="S8413" i="202"/>
  <c r="S8414" i="202"/>
  <c r="S8415" i="202"/>
  <c r="S8416" i="202"/>
  <c r="S8417" i="202"/>
  <c r="S8418" i="202"/>
  <c r="S8419" i="202"/>
  <c r="S8420" i="202"/>
  <c r="S8421" i="202"/>
  <c r="S8422" i="202"/>
  <c r="S8423" i="202"/>
  <c r="S8424" i="202"/>
  <c r="S8425" i="202"/>
  <c r="S8426" i="202"/>
  <c r="S8427" i="202"/>
  <c r="S8428" i="202"/>
  <c r="S8429" i="202"/>
  <c r="S8430" i="202"/>
  <c r="S8431" i="202"/>
  <c r="S8432" i="202"/>
  <c r="S8433" i="202"/>
  <c r="S8434" i="202"/>
  <c r="S8435" i="202"/>
  <c r="S8436" i="202"/>
  <c r="S8437" i="202"/>
  <c r="S8438" i="202"/>
  <c r="S8439" i="202"/>
  <c r="S8440" i="202"/>
  <c r="S8441" i="202"/>
  <c r="S8442" i="202"/>
  <c r="S8443" i="202"/>
  <c r="S8444" i="202"/>
  <c r="S8445" i="202"/>
  <c r="S8446" i="202"/>
  <c r="S8447" i="202"/>
  <c r="S8448" i="202"/>
  <c r="S8449" i="202"/>
  <c r="S8450" i="202"/>
  <c r="S8451" i="202"/>
  <c r="S8452" i="202"/>
  <c r="S8453" i="202"/>
  <c r="S8454" i="202"/>
  <c r="S8455" i="202"/>
  <c r="S8456" i="202"/>
  <c r="S8457" i="202"/>
  <c r="S8458" i="202"/>
  <c r="S8459" i="202"/>
  <c r="S8460" i="202"/>
  <c r="S8461" i="202"/>
  <c r="S8462" i="202"/>
  <c r="S8463" i="202"/>
  <c r="S8464" i="202"/>
  <c r="S8465" i="202"/>
  <c r="S8466" i="202"/>
  <c r="S8467" i="202"/>
  <c r="S8468" i="202"/>
  <c r="S8469" i="202"/>
  <c r="S8470" i="202"/>
  <c r="S8471" i="202"/>
  <c r="S8472" i="202"/>
  <c r="S8473" i="202"/>
  <c r="S8474" i="202"/>
  <c r="S8475" i="202"/>
  <c r="S8476" i="202"/>
  <c r="S8477" i="202"/>
  <c r="S8478" i="202"/>
  <c r="S8479" i="202"/>
  <c r="S8480" i="202"/>
  <c r="S8481" i="202"/>
  <c r="S8482" i="202"/>
  <c r="S8483" i="202"/>
  <c r="S8484" i="202"/>
  <c r="S8485" i="202"/>
  <c r="S8486" i="202"/>
  <c r="S8487" i="202"/>
  <c r="S8488" i="202"/>
  <c r="S8489" i="202"/>
  <c r="S8490" i="202"/>
  <c r="S8491" i="202"/>
  <c r="S8492" i="202"/>
  <c r="S8493" i="202"/>
  <c r="S8494" i="202"/>
  <c r="S8495" i="202"/>
  <c r="S8496" i="202"/>
  <c r="S8497" i="202"/>
  <c r="S8498" i="202"/>
  <c r="S8499" i="202"/>
  <c r="S8500" i="202"/>
  <c r="S8501" i="202"/>
  <c r="S8502" i="202"/>
  <c r="S8503" i="202"/>
  <c r="S8504" i="202"/>
  <c r="S8505" i="202"/>
  <c r="S8506" i="202"/>
  <c r="S8507" i="202"/>
  <c r="S8508" i="202"/>
  <c r="S8509" i="202"/>
  <c r="S8510" i="202"/>
  <c r="S8511" i="202"/>
  <c r="S8512" i="202"/>
  <c r="S8513" i="202"/>
  <c r="S8514" i="202"/>
  <c r="S8515" i="202"/>
  <c r="S8516" i="202"/>
  <c r="S8517" i="202"/>
  <c r="S8518" i="202"/>
  <c r="S8519" i="202"/>
  <c r="S8520" i="202"/>
  <c r="S8521" i="202"/>
  <c r="S8522" i="202"/>
  <c r="S8523" i="202"/>
  <c r="S8524" i="202"/>
  <c r="S8525" i="202"/>
  <c r="S8526" i="202"/>
  <c r="S8527" i="202"/>
  <c r="S8528" i="202"/>
  <c r="S8529" i="202"/>
  <c r="S8530" i="202"/>
  <c r="S8531" i="202"/>
  <c r="S8532" i="202"/>
  <c r="S8533" i="202"/>
  <c r="S8534" i="202"/>
  <c r="S8535" i="202"/>
  <c r="S8536" i="202"/>
  <c r="S8537" i="202"/>
  <c r="S8538" i="202"/>
  <c r="S8539" i="202"/>
  <c r="S8540" i="202"/>
  <c r="S8541" i="202"/>
  <c r="S8542" i="202"/>
  <c r="S8543" i="202"/>
  <c r="S8544" i="202"/>
  <c r="S8545" i="202"/>
  <c r="S8546" i="202"/>
  <c r="S8547" i="202"/>
  <c r="S8548" i="202"/>
  <c r="S8549" i="202"/>
  <c r="S8550" i="202"/>
  <c r="S8551" i="202"/>
  <c r="S8552" i="202"/>
  <c r="S8553" i="202"/>
  <c r="S8554" i="202"/>
  <c r="S8555" i="202"/>
  <c r="S8556" i="202"/>
  <c r="S8557" i="202"/>
  <c r="S8558" i="202"/>
  <c r="S8559" i="202"/>
  <c r="S8560" i="202"/>
  <c r="S8561" i="202"/>
  <c r="S8562" i="202"/>
  <c r="S8563" i="202"/>
  <c r="S8564" i="202"/>
  <c r="S8565" i="202"/>
  <c r="S8566" i="202"/>
  <c r="S8567" i="202"/>
  <c r="S8568" i="202"/>
  <c r="S8569" i="202"/>
  <c r="S8570" i="202"/>
  <c r="S8571" i="202"/>
  <c r="S8572" i="202"/>
  <c r="S8573" i="202"/>
  <c r="S8574" i="202"/>
  <c r="S8575" i="202"/>
  <c r="S8576" i="202"/>
  <c r="S8577" i="202"/>
  <c r="S8578" i="202"/>
  <c r="S8579" i="202"/>
  <c r="S8580" i="202"/>
  <c r="S8581" i="202"/>
  <c r="S8582" i="202"/>
  <c r="S8583" i="202"/>
  <c r="S8584" i="202"/>
  <c r="S8585" i="202"/>
  <c r="S8586" i="202"/>
  <c r="S8587" i="202"/>
  <c r="S8588" i="202"/>
  <c r="S8589" i="202"/>
  <c r="S8590" i="202"/>
  <c r="S8591" i="202"/>
  <c r="S8592" i="202"/>
  <c r="S8593" i="202"/>
  <c r="S8594" i="202"/>
  <c r="S8595" i="202"/>
  <c r="S8596" i="202"/>
  <c r="S8597" i="202"/>
  <c r="S8598" i="202"/>
  <c r="S8599" i="202"/>
  <c r="S8600" i="202"/>
  <c r="S8601" i="202"/>
  <c r="S8602" i="202"/>
  <c r="S8603" i="202"/>
  <c r="S8604" i="202"/>
  <c r="S8605" i="202"/>
  <c r="S8606" i="202"/>
  <c r="S8607" i="202"/>
  <c r="S8608" i="202"/>
  <c r="S8609" i="202"/>
  <c r="S8610" i="202"/>
  <c r="S8611" i="202"/>
  <c r="S8612" i="202"/>
  <c r="S8613" i="202"/>
  <c r="S8614" i="202"/>
  <c r="S8615" i="202"/>
  <c r="S8616" i="202"/>
  <c r="S8617" i="202"/>
  <c r="S8618" i="202"/>
  <c r="S8619" i="202"/>
  <c r="S8620" i="202"/>
  <c r="S8621" i="202"/>
  <c r="S8622" i="202"/>
  <c r="S8623" i="202"/>
  <c r="S8624" i="202"/>
  <c r="S8625" i="202"/>
  <c r="S8626" i="202"/>
  <c r="S8627" i="202"/>
  <c r="S8628" i="202"/>
  <c r="S8629" i="202"/>
  <c r="S8630" i="202"/>
  <c r="S8631" i="202"/>
  <c r="S8632" i="202"/>
  <c r="S8633" i="202"/>
  <c r="S8634" i="202"/>
  <c r="S8635" i="202"/>
  <c r="S8636" i="202"/>
  <c r="S8637" i="202"/>
  <c r="S8638" i="202"/>
  <c r="S8639" i="202"/>
  <c r="S8640" i="202"/>
  <c r="S8641" i="202"/>
  <c r="S8642" i="202"/>
  <c r="S8643" i="202"/>
  <c r="S8644" i="202"/>
  <c r="S8645" i="202"/>
  <c r="S8646" i="202"/>
  <c r="S8647" i="202"/>
  <c r="S8648" i="202"/>
  <c r="S8649" i="202"/>
  <c r="S8650" i="202"/>
  <c r="S8651" i="202"/>
  <c r="S8652" i="202"/>
  <c r="S8653" i="202"/>
  <c r="S8654" i="202"/>
  <c r="S8655" i="202"/>
  <c r="S8656" i="202"/>
  <c r="S8657" i="202"/>
  <c r="S8658" i="202"/>
  <c r="S8659" i="202"/>
  <c r="S8660" i="202"/>
  <c r="S8661" i="202"/>
  <c r="S8662" i="202"/>
  <c r="S8663" i="202"/>
  <c r="S8664" i="202"/>
  <c r="S8665" i="202"/>
  <c r="S8666" i="202"/>
  <c r="S8667" i="202"/>
  <c r="S8668" i="202"/>
  <c r="S8669" i="202"/>
  <c r="S8670" i="202"/>
  <c r="S8671" i="202"/>
  <c r="S8672" i="202"/>
  <c r="S8673" i="202"/>
  <c r="S8674" i="202"/>
  <c r="S8675" i="202"/>
  <c r="S8676" i="202"/>
  <c r="S8677" i="202"/>
  <c r="S8678" i="202"/>
  <c r="S8679" i="202"/>
  <c r="S8680" i="202"/>
  <c r="S8681" i="202"/>
  <c r="S8682" i="202"/>
  <c r="S8683" i="202"/>
  <c r="S8684" i="202"/>
  <c r="S8685" i="202"/>
  <c r="S8686" i="202"/>
  <c r="S8687" i="202"/>
  <c r="S8688" i="202"/>
  <c r="S8689" i="202"/>
  <c r="S8690" i="202"/>
  <c r="S8691" i="202"/>
  <c r="S8692" i="202"/>
  <c r="S8693" i="202"/>
  <c r="S8694" i="202"/>
  <c r="S8695" i="202"/>
  <c r="S8696" i="202"/>
  <c r="S8697" i="202"/>
  <c r="S8698" i="202"/>
  <c r="S8699" i="202"/>
  <c r="S8700" i="202"/>
  <c r="S8701" i="202"/>
  <c r="S8702" i="202"/>
  <c r="S8703" i="202"/>
  <c r="S8704" i="202"/>
  <c r="S8705" i="202"/>
  <c r="S8706" i="202"/>
  <c r="S8707" i="202"/>
  <c r="S8708" i="202"/>
  <c r="S8709" i="202"/>
  <c r="S8710" i="202"/>
  <c r="S8711" i="202"/>
  <c r="S8712" i="202"/>
  <c r="S8713" i="202"/>
  <c r="S8714" i="202"/>
  <c r="S8715" i="202"/>
  <c r="S8716" i="202"/>
  <c r="S8717" i="202"/>
  <c r="S8718" i="202"/>
  <c r="S8719" i="202"/>
  <c r="S8720" i="202"/>
  <c r="S8721" i="202"/>
  <c r="S8722" i="202"/>
  <c r="S8723" i="202"/>
  <c r="S8724" i="202"/>
  <c r="S8725" i="202"/>
  <c r="S8726" i="202"/>
  <c r="S8727" i="202"/>
  <c r="S8728" i="202"/>
  <c r="S8729" i="202"/>
  <c r="S8730" i="202"/>
  <c r="S8731" i="202"/>
  <c r="S8732" i="202"/>
  <c r="S8733" i="202"/>
  <c r="S8734" i="202"/>
  <c r="S8735" i="202"/>
  <c r="S8736" i="202"/>
  <c r="S8737" i="202"/>
  <c r="S8738" i="202"/>
  <c r="S8739" i="202"/>
  <c r="S8740" i="202"/>
  <c r="S8741" i="202"/>
  <c r="S8742" i="202"/>
  <c r="S8743" i="202"/>
  <c r="S8744" i="202"/>
  <c r="S8745" i="202"/>
  <c r="S8746" i="202"/>
  <c r="S8747" i="202"/>
  <c r="S8748" i="202"/>
  <c r="S8749" i="202"/>
  <c r="S8750" i="202"/>
  <c r="S8751" i="202"/>
  <c r="S8752" i="202"/>
  <c r="S8753" i="202"/>
  <c r="S8754" i="202"/>
  <c r="S8755" i="202"/>
  <c r="S8756" i="202"/>
  <c r="S8757" i="202"/>
  <c r="S8758" i="202"/>
  <c r="S8759" i="202"/>
  <c r="S8760" i="202"/>
  <c r="S8761" i="202"/>
  <c r="S8762" i="202"/>
  <c r="S8763" i="202"/>
  <c r="S8764" i="202"/>
  <c r="S8765" i="202"/>
  <c r="S8766" i="202"/>
  <c r="S8767" i="202"/>
  <c r="S8768" i="202"/>
  <c r="S8769" i="202"/>
  <c r="S8770" i="202"/>
  <c r="S8771" i="202"/>
  <c r="S8772" i="202"/>
  <c r="S8773" i="202"/>
  <c r="S8774" i="202"/>
  <c r="S8775" i="202"/>
  <c r="S8776" i="202"/>
  <c r="S8777" i="202"/>
  <c r="S8778" i="202"/>
  <c r="S8779" i="202"/>
  <c r="S8780" i="202"/>
  <c r="S8781" i="202"/>
  <c r="S8782" i="202"/>
  <c r="S8783" i="202"/>
  <c r="S8784" i="202"/>
  <c r="S8785" i="202"/>
  <c r="S8786" i="202"/>
  <c r="S8787" i="202"/>
  <c r="S8788" i="202"/>
  <c r="S8789" i="202"/>
  <c r="S8790" i="202"/>
  <c r="S8791" i="202"/>
  <c r="S8792" i="202"/>
  <c r="S8793" i="202"/>
  <c r="S8794" i="202"/>
  <c r="S8795" i="202"/>
  <c r="S8796" i="202"/>
  <c r="S8797" i="202"/>
  <c r="S8798" i="202"/>
  <c r="S8799" i="202"/>
  <c r="S8800" i="202"/>
  <c r="S8801" i="202"/>
  <c r="S8802" i="202"/>
  <c r="S8803" i="202"/>
  <c r="S8804" i="202"/>
  <c r="S8805" i="202"/>
  <c r="S8806" i="202"/>
  <c r="S8807" i="202"/>
  <c r="S8808" i="202"/>
  <c r="S8809" i="202"/>
  <c r="S8810" i="202"/>
  <c r="S8811" i="202"/>
  <c r="S8812" i="202"/>
  <c r="S8813" i="202"/>
  <c r="S8814" i="202"/>
  <c r="S8815" i="202"/>
  <c r="S8816" i="202"/>
  <c r="S8817" i="202"/>
  <c r="S8818" i="202"/>
  <c r="S8819" i="202"/>
  <c r="S8820" i="202"/>
  <c r="S8821" i="202"/>
  <c r="S8822" i="202"/>
  <c r="S8823" i="202"/>
  <c r="S8824" i="202"/>
  <c r="S8825" i="202"/>
  <c r="S8826" i="202"/>
  <c r="S8827" i="202"/>
  <c r="S8828" i="202"/>
  <c r="S8829" i="202"/>
  <c r="S8830" i="202"/>
  <c r="S8831" i="202"/>
  <c r="S8832" i="202"/>
  <c r="S8833" i="202"/>
  <c r="S8834" i="202"/>
  <c r="S8835" i="202"/>
  <c r="S8836" i="202"/>
  <c r="S8837" i="202"/>
  <c r="S8838" i="202"/>
  <c r="S8839" i="202"/>
  <c r="S8840" i="202"/>
  <c r="S8841" i="202"/>
  <c r="S8842" i="202"/>
  <c r="S8843" i="202"/>
  <c r="S8844" i="202"/>
  <c r="S8845" i="202"/>
  <c r="S8846" i="202"/>
  <c r="S8847" i="202"/>
  <c r="S8848" i="202"/>
  <c r="S8849" i="202"/>
  <c r="S8850" i="202"/>
  <c r="S8851" i="202"/>
  <c r="S8852" i="202"/>
  <c r="S8853" i="202"/>
  <c r="S8854" i="202"/>
  <c r="S8855" i="202"/>
  <c r="S8856" i="202"/>
  <c r="S8857" i="202"/>
  <c r="S8858" i="202"/>
  <c r="S8859" i="202"/>
  <c r="S8860" i="202"/>
  <c r="S8861" i="202"/>
  <c r="S8862" i="202"/>
  <c r="S8863" i="202"/>
  <c r="S8864" i="202"/>
  <c r="S8865" i="202"/>
  <c r="S8866" i="202"/>
  <c r="S8867" i="202"/>
  <c r="S8868" i="202"/>
  <c r="S8869" i="202"/>
  <c r="S8870" i="202"/>
  <c r="S8871" i="202"/>
  <c r="S8872" i="202"/>
  <c r="S8873" i="202"/>
  <c r="S8874" i="202"/>
  <c r="S8875" i="202"/>
  <c r="S8876" i="202"/>
  <c r="S8877" i="202"/>
  <c r="S8878" i="202"/>
  <c r="S8879" i="202"/>
  <c r="S8880" i="202"/>
  <c r="S8881" i="202"/>
  <c r="S8882" i="202"/>
  <c r="S8883" i="202"/>
  <c r="S8884" i="202"/>
  <c r="S8885" i="202"/>
  <c r="S8886" i="202"/>
  <c r="S8887" i="202"/>
  <c r="S8888" i="202"/>
  <c r="S8889" i="202"/>
  <c r="S8890" i="202"/>
  <c r="S8891" i="202"/>
  <c r="S8892" i="202"/>
  <c r="S8893" i="202"/>
  <c r="S8894" i="202"/>
  <c r="S8895" i="202"/>
  <c r="S8896" i="202"/>
  <c r="S8897" i="202"/>
  <c r="S8898" i="202"/>
  <c r="S8899" i="202"/>
  <c r="S8900" i="202"/>
  <c r="S8901" i="202"/>
  <c r="S8902" i="202"/>
  <c r="S8903" i="202"/>
  <c r="S8904" i="202"/>
  <c r="S8905" i="202"/>
  <c r="S8906" i="202"/>
  <c r="S8907" i="202"/>
  <c r="S8908" i="202"/>
  <c r="S8909" i="202"/>
  <c r="S8910" i="202"/>
  <c r="S8911" i="202"/>
  <c r="S8912" i="202"/>
  <c r="S8913" i="202"/>
  <c r="S8914" i="202"/>
  <c r="S8915" i="202"/>
  <c r="S8916" i="202"/>
  <c r="S8917" i="202"/>
  <c r="S8918" i="202"/>
  <c r="S8919" i="202"/>
  <c r="S8920" i="202"/>
  <c r="S8921" i="202"/>
  <c r="S8922" i="202"/>
  <c r="S8923" i="202"/>
  <c r="S8924" i="202"/>
  <c r="S8925" i="202"/>
  <c r="S8926" i="202"/>
  <c r="S8927" i="202"/>
  <c r="S8928" i="202"/>
  <c r="S8929" i="202"/>
  <c r="S8930" i="202"/>
  <c r="S8931" i="202"/>
  <c r="S8932" i="202"/>
  <c r="S8933" i="202"/>
  <c r="S8934" i="202"/>
  <c r="S8935" i="202"/>
  <c r="S8936" i="202"/>
  <c r="S8937" i="202"/>
  <c r="S8938" i="202"/>
  <c r="S8939" i="202"/>
  <c r="S8940" i="202"/>
  <c r="S8941" i="202"/>
  <c r="S8942" i="202"/>
  <c r="S8943" i="202"/>
  <c r="S8944" i="202"/>
  <c r="S8945" i="202"/>
  <c r="S8946" i="202"/>
  <c r="S8947" i="202"/>
  <c r="S8948" i="202"/>
  <c r="S8949" i="202"/>
  <c r="S8950" i="202"/>
  <c r="S8951" i="202"/>
  <c r="S8952" i="202"/>
  <c r="S8953" i="202"/>
  <c r="S8954" i="202"/>
  <c r="S8955" i="202"/>
  <c r="S8956" i="202"/>
  <c r="S8957" i="202"/>
  <c r="S8958" i="202"/>
  <c r="S8959" i="202"/>
  <c r="S8960" i="202"/>
  <c r="S8961" i="202"/>
  <c r="S8962" i="202"/>
  <c r="S8963" i="202"/>
  <c r="S8964" i="202"/>
  <c r="S8965" i="202"/>
  <c r="S8966" i="202"/>
  <c r="S8967" i="202"/>
  <c r="S8968" i="202"/>
  <c r="S8969" i="202"/>
  <c r="S8970" i="202"/>
  <c r="S8971" i="202"/>
  <c r="S8972" i="202"/>
  <c r="S8973" i="202"/>
  <c r="S8974" i="202"/>
  <c r="S8975" i="202"/>
  <c r="S8976" i="202"/>
  <c r="S8977" i="202"/>
  <c r="S8978" i="202"/>
  <c r="S8979" i="202"/>
  <c r="S8980" i="202"/>
  <c r="S8981" i="202"/>
  <c r="S8982" i="202"/>
  <c r="S8983" i="202"/>
  <c r="S8984" i="202"/>
  <c r="S8985" i="202"/>
  <c r="S8986" i="202"/>
  <c r="S8987" i="202"/>
  <c r="S8988" i="202"/>
  <c r="S8989" i="202"/>
  <c r="S8990" i="202"/>
  <c r="S8991" i="202"/>
  <c r="S8992" i="202"/>
  <c r="S8993" i="202"/>
  <c r="S8994" i="202"/>
  <c r="S8995" i="202"/>
  <c r="S8996" i="202"/>
  <c r="S8997" i="202"/>
  <c r="S8998" i="202"/>
  <c r="S8999" i="202"/>
  <c r="S9000" i="202"/>
  <c r="S9001" i="202"/>
  <c r="S9002" i="202"/>
  <c r="S9003" i="202"/>
  <c r="S9004" i="202"/>
  <c r="S9005" i="202"/>
  <c r="S9006" i="202"/>
  <c r="S9007" i="202"/>
  <c r="S9008" i="202"/>
  <c r="S9009" i="202"/>
  <c r="S9010" i="202"/>
  <c r="S9011" i="202"/>
  <c r="S9012" i="202"/>
  <c r="S9013" i="202"/>
  <c r="S9014" i="202"/>
  <c r="S9015" i="202"/>
  <c r="S9016" i="202"/>
  <c r="S9017" i="202"/>
  <c r="S9018" i="202"/>
  <c r="S9019" i="202"/>
  <c r="S9020" i="202"/>
  <c r="S9021" i="202"/>
  <c r="S9022" i="202"/>
  <c r="S9023" i="202"/>
  <c r="S9024" i="202"/>
  <c r="S9025" i="202"/>
  <c r="S9026" i="202"/>
  <c r="S9027" i="202"/>
  <c r="S9028" i="202"/>
  <c r="S9029" i="202"/>
  <c r="S9030" i="202"/>
  <c r="S9031" i="202"/>
  <c r="S9032" i="202"/>
  <c r="S9033" i="202"/>
  <c r="S9034" i="202"/>
  <c r="S9035" i="202"/>
  <c r="S9036" i="202"/>
  <c r="S9037" i="202"/>
  <c r="S9038" i="202"/>
  <c r="S9039" i="202"/>
  <c r="S9040" i="202"/>
  <c r="S9041" i="202"/>
  <c r="S9042" i="202"/>
  <c r="S9043" i="202"/>
  <c r="S9044" i="202"/>
  <c r="S9045" i="202"/>
  <c r="S9046" i="202"/>
  <c r="S9047" i="202"/>
  <c r="S9048" i="202"/>
  <c r="S9049" i="202"/>
  <c r="S9050" i="202"/>
  <c r="S9051" i="202"/>
  <c r="S9052" i="202"/>
  <c r="S9053" i="202"/>
  <c r="S9054" i="202"/>
  <c r="S9055" i="202"/>
  <c r="S9056" i="202"/>
  <c r="S9057" i="202"/>
  <c r="S9058" i="202"/>
  <c r="S9059" i="202"/>
  <c r="S9060" i="202"/>
  <c r="S9061" i="202"/>
  <c r="S9062" i="202"/>
  <c r="S9063" i="202"/>
  <c r="S9064" i="202"/>
  <c r="S9065" i="202"/>
  <c r="S9066" i="202"/>
  <c r="S9067" i="202"/>
  <c r="S9068" i="202"/>
  <c r="S9069" i="202"/>
  <c r="S9070" i="202"/>
  <c r="S9071" i="202"/>
  <c r="S9072" i="202"/>
  <c r="S9073" i="202"/>
  <c r="S9074" i="202"/>
  <c r="S9075" i="202"/>
  <c r="S9076" i="202"/>
  <c r="S9077" i="202"/>
  <c r="S9078" i="202"/>
  <c r="S9079" i="202"/>
  <c r="S9080" i="202"/>
  <c r="S9081" i="202"/>
  <c r="S9082" i="202"/>
  <c r="S9083" i="202"/>
  <c r="S9084" i="202"/>
  <c r="S9085" i="202"/>
  <c r="S9086" i="202"/>
  <c r="S9087" i="202"/>
  <c r="S9088" i="202"/>
  <c r="S9089" i="202"/>
  <c r="S9090" i="202"/>
  <c r="S9091" i="202"/>
  <c r="S9092" i="202"/>
  <c r="S9093" i="202"/>
  <c r="S9094" i="202"/>
  <c r="S9095" i="202"/>
  <c r="S9096" i="202"/>
  <c r="S9097" i="202"/>
  <c r="S9098" i="202"/>
  <c r="S9099" i="202"/>
  <c r="S9100" i="202"/>
  <c r="S9101" i="202"/>
  <c r="S9102" i="202"/>
  <c r="S9103" i="202"/>
  <c r="S9104" i="202"/>
  <c r="S9105" i="202"/>
  <c r="S9106" i="202"/>
  <c r="S9107" i="202"/>
  <c r="S9108" i="202"/>
  <c r="S9109" i="202"/>
  <c r="S9110" i="202"/>
  <c r="S9111" i="202"/>
  <c r="S9112" i="202"/>
  <c r="S9113" i="202"/>
  <c r="S9114" i="202"/>
  <c r="S9115" i="202"/>
  <c r="S9116" i="202"/>
  <c r="S9117" i="202"/>
  <c r="S9118" i="202"/>
  <c r="S9119" i="202"/>
  <c r="S9120" i="202"/>
  <c r="S9121" i="202"/>
  <c r="S9122" i="202"/>
  <c r="S9123" i="202"/>
  <c r="S9124" i="202"/>
  <c r="S9125" i="202"/>
  <c r="S9126" i="202"/>
  <c r="S9127" i="202"/>
  <c r="S9128" i="202"/>
  <c r="S9129" i="202"/>
  <c r="S9130" i="202"/>
  <c r="S9131" i="202"/>
  <c r="S9132" i="202"/>
  <c r="S9133" i="202"/>
  <c r="S9134" i="202"/>
  <c r="S9135" i="202"/>
  <c r="S9136" i="202"/>
  <c r="S9137" i="202"/>
  <c r="S9138" i="202"/>
  <c r="S9139" i="202"/>
  <c r="S9140" i="202"/>
  <c r="S9141" i="202"/>
  <c r="S9142" i="202"/>
  <c r="S9143" i="202"/>
  <c r="S9144" i="202"/>
  <c r="S9145" i="202"/>
  <c r="S9146" i="202"/>
  <c r="S9147" i="202"/>
  <c r="S9148" i="202"/>
  <c r="S9149" i="202"/>
  <c r="S9150" i="202"/>
  <c r="S9151" i="202"/>
  <c r="S9152" i="202"/>
  <c r="S9153" i="202"/>
  <c r="S9154" i="202"/>
  <c r="S9155" i="202"/>
  <c r="S9156" i="202"/>
  <c r="S9157" i="202"/>
  <c r="S9158" i="202"/>
  <c r="S9159" i="202"/>
  <c r="S9160" i="202"/>
  <c r="S9161" i="202"/>
  <c r="S9162" i="202"/>
  <c r="S9163" i="202"/>
  <c r="S9164" i="202"/>
  <c r="S9165" i="202"/>
  <c r="S9166" i="202"/>
  <c r="S9167" i="202"/>
  <c r="S9168" i="202"/>
  <c r="S9169" i="202"/>
  <c r="S9170" i="202"/>
  <c r="S9171" i="202"/>
  <c r="S9172" i="202"/>
  <c r="S9173" i="202"/>
  <c r="S9174" i="202"/>
  <c r="S9175" i="202"/>
  <c r="S9176" i="202"/>
  <c r="S9177" i="202"/>
  <c r="S9178" i="202"/>
  <c r="S9179" i="202"/>
  <c r="S9180" i="202"/>
  <c r="S9181" i="202"/>
  <c r="S9182" i="202"/>
  <c r="S9183" i="202"/>
  <c r="S9184" i="202"/>
  <c r="S9185" i="202"/>
  <c r="S9186" i="202"/>
  <c r="S9187" i="202"/>
  <c r="S9188" i="202"/>
  <c r="S9189" i="202"/>
  <c r="S9190" i="202"/>
  <c r="S9191" i="202"/>
  <c r="S9192" i="202"/>
  <c r="S9193" i="202"/>
  <c r="S9194" i="202"/>
  <c r="S9195" i="202"/>
  <c r="S9196" i="202"/>
  <c r="S9197" i="202"/>
  <c r="S9198" i="202"/>
  <c r="S9199" i="202"/>
  <c r="S9200" i="202"/>
  <c r="S9201" i="202"/>
  <c r="S9202" i="202"/>
  <c r="S9203" i="202"/>
  <c r="S9204" i="202"/>
  <c r="S9205" i="202"/>
  <c r="S9206" i="202"/>
  <c r="S9207" i="202"/>
  <c r="S9208" i="202"/>
  <c r="S9209" i="202"/>
  <c r="S9210" i="202"/>
  <c r="S9211" i="202"/>
  <c r="S9212" i="202"/>
  <c r="S9213" i="202"/>
  <c r="S9214" i="202"/>
  <c r="S9215" i="202"/>
  <c r="S9216" i="202"/>
  <c r="S9217" i="202"/>
  <c r="S9218" i="202"/>
  <c r="S9219" i="202"/>
  <c r="S9220" i="202"/>
  <c r="S9221" i="202"/>
  <c r="S9222" i="202"/>
  <c r="S9223" i="202"/>
  <c r="S9224" i="202"/>
  <c r="S9225" i="202"/>
  <c r="S9226" i="202"/>
  <c r="S9227" i="202"/>
  <c r="S9228" i="202"/>
  <c r="S9229" i="202"/>
  <c r="S9230" i="202"/>
  <c r="S9231" i="202"/>
  <c r="S9232" i="202"/>
  <c r="S9233" i="202"/>
  <c r="S9234" i="202"/>
  <c r="S9235" i="202"/>
  <c r="S9236" i="202"/>
  <c r="S9237" i="202"/>
  <c r="S9238" i="202"/>
  <c r="S9239" i="202"/>
  <c r="S9240" i="202"/>
  <c r="S9241" i="202"/>
  <c r="S9242" i="202"/>
  <c r="S9243" i="202"/>
  <c r="S9244" i="202"/>
  <c r="S9245" i="202"/>
  <c r="S9246" i="202"/>
  <c r="S9247" i="202"/>
  <c r="S9248" i="202"/>
  <c r="S9249" i="202"/>
  <c r="S9250" i="202"/>
  <c r="S9251" i="202"/>
  <c r="S9252" i="202"/>
  <c r="S9253" i="202"/>
  <c r="S9254" i="202"/>
  <c r="S9255" i="202"/>
  <c r="S9256" i="202"/>
  <c r="S9257" i="202"/>
  <c r="S9258" i="202"/>
  <c r="S9259" i="202"/>
  <c r="S9260" i="202"/>
  <c r="S9261" i="202"/>
  <c r="S9262" i="202"/>
  <c r="S9263" i="202"/>
  <c r="S9264" i="202"/>
  <c r="S9265" i="202"/>
  <c r="S9266" i="202"/>
  <c r="S9267" i="202"/>
  <c r="S9268" i="202"/>
  <c r="S9269" i="202"/>
  <c r="S9270" i="202"/>
  <c r="S9271" i="202"/>
  <c r="S9272" i="202"/>
  <c r="S9273" i="202"/>
  <c r="S9274" i="202"/>
  <c r="S9275" i="202"/>
  <c r="S9276" i="202"/>
  <c r="S9277" i="202"/>
  <c r="S9278" i="202"/>
  <c r="S9279" i="202"/>
  <c r="S9280" i="202"/>
  <c r="S9281" i="202"/>
  <c r="S9282" i="202"/>
  <c r="S9283" i="202"/>
  <c r="S9284" i="202"/>
  <c r="S9285" i="202"/>
  <c r="S9286" i="202"/>
  <c r="S9287" i="202"/>
  <c r="S9288" i="202"/>
  <c r="S9289" i="202"/>
  <c r="S9290" i="202"/>
  <c r="S9291" i="202"/>
  <c r="S9292" i="202"/>
  <c r="S9293" i="202"/>
  <c r="S9294" i="202"/>
  <c r="S9295" i="202"/>
  <c r="S9296" i="202"/>
  <c r="S9297" i="202"/>
  <c r="S9298" i="202"/>
  <c r="S9299" i="202"/>
  <c r="S9300" i="202"/>
  <c r="S9301" i="202"/>
  <c r="S9302" i="202"/>
  <c r="S9303" i="202"/>
  <c r="S9304" i="202"/>
  <c r="S9305" i="202"/>
  <c r="S9306" i="202"/>
  <c r="S9307" i="202"/>
  <c r="S9308" i="202"/>
  <c r="S9309" i="202"/>
  <c r="S9310" i="202"/>
  <c r="S9311" i="202"/>
  <c r="S9312" i="202"/>
  <c r="S9313" i="202"/>
  <c r="S9314" i="202"/>
  <c r="S9315" i="202"/>
  <c r="S9316" i="202"/>
  <c r="S9317" i="202"/>
  <c r="S9318" i="202"/>
  <c r="S9319" i="202"/>
  <c r="S9320" i="202"/>
  <c r="S9321" i="202"/>
  <c r="S9322" i="202"/>
  <c r="S9323" i="202"/>
  <c r="S9324" i="202"/>
  <c r="S9325" i="202"/>
  <c r="S9326" i="202"/>
  <c r="S9327" i="202"/>
  <c r="S9328" i="202"/>
  <c r="S9329" i="202"/>
  <c r="S9330" i="202"/>
  <c r="S9331" i="202"/>
  <c r="S9332" i="202"/>
  <c r="S9333" i="202"/>
  <c r="S9334" i="202"/>
  <c r="S9335" i="202"/>
  <c r="S9336" i="202"/>
  <c r="S9337" i="202"/>
  <c r="S9338" i="202"/>
  <c r="S9339" i="202"/>
  <c r="S9340" i="202"/>
  <c r="S9341" i="202"/>
  <c r="S9342" i="202"/>
  <c r="S9343" i="202"/>
  <c r="S9344" i="202"/>
  <c r="S9345" i="202"/>
  <c r="S9346" i="202"/>
  <c r="S9347" i="202"/>
  <c r="S9348" i="202"/>
  <c r="S9349" i="202"/>
  <c r="S9350" i="202"/>
  <c r="S9351" i="202"/>
  <c r="S9352" i="202"/>
  <c r="S9353" i="202"/>
  <c r="S9354" i="202"/>
  <c r="S9355" i="202"/>
  <c r="S9356" i="202"/>
  <c r="S9357" i="202"/>
  <c r="S9358" i="202"/>
  <c r="S9359" i="202"/>
  <c r="S9360" i="202"/>
  <c r="S9361" i="202"/>
  <c r="S9362" i="202"/>
  <c r="S9363" i="202"/>
  <c r="S9364" i="202"/>
  <c r="S9365" i="202"/>
  <c r="S9366" i="202"/>
  <c r="S9367" i="202"/>
  <c r="S9368" i="202"/>
  <c r="S9369" i="202"/>
  <c r="S9370" i="202"/>
  <c r="S9371" i="202"/>
  <c r="S9372" i="202"/>
  <c r="S9373" i="202"/>
  <c r="S9374" i="202"/>
  <c r="S9375" i="202"/>
  <c r="S9376" i="202"/>
  <c r="S9377" i="202"/>
  <c r="S9378" i="202"/>
  <c r="S9379" i="202"/>
  <c r="S9380" i="202"/>
  <c r="S9381" i="202"/>
  <c r="S9382" i="202"/>
  <c r="S9383" i="202"/>
  <c r="S9384" i="202"/>
  <c r="S9385" i="202"/>
  <c r="S9386" i="202"/>
  <c r="S9387" i="202"/>
  <c r="S9388" i="202"/>
  <c r="S9389" i="202"/>
  <c r="S9390" i="202"/>
  <c r="S9391" i="202"/>
  <c r="S9392" i="202"/>
  <c r="S9393" i="202"/>
  <c r="S9394" i="202"/>
  <c r="S9395" i="202"/>
  <c r="S9396" i="202"/>
  <c r="S9397" i="202"/>
  <c r="S9398" i="202"/>
  <c r="S9399" i="202"/>
  <c r="S9400" i="202"/>
  <c r="S9401" i="202"/>
  <c r="S9402" i="202"/>
  <c r="S9403" i="202"/>
  <c r="S9404" i="202"/>
  <c r="S9405" i="202"/>
  <c r="S9406" i="202"/>
  <c r="S9407" i="202"/>
  <c r="S9408" i="202"/>
  <c r="S9409" i="202"/>
  <c r="S9410" i="202"/>
  <c r="S9411" i="202"/>
  <c r="S9412" i="202"/>
  <c r="S9413" i="202"/>
  <c r="S9414" i="202"/>
  <c r="S9415" i="202"/>
  <c r="S9416" i="202"/>
  <c r="S9417" i="202"/>
  <c r="S9418" i="202"/>
  <c r="S9419" i="202"/>
  <c r="S9420" i="202"/>
  <c r="S9421" i="202"/>
  <c r="S9422" i="202"/>
  <c r="S9423" i="202"/>
  <c r="S9424" i="202"/>
  <c r="S9425" i="202"/>
  <c r="S9426" i="202"/>
  <c r="S9427" i="202"/>
  <c r="S9428" i="202"/>
  <c r="S9429" i="202"/>
  <c r="S9430" i="202"/>
  <c r="S9431" i="202"/>
  <c r="S9432" i="202"/>
  <c r="S9433" i="202"/>
  <c r="S9434" i="202"/>
  <c r="S9435" i="202"/>
  <c r="S9436" i="202"/>
  <c r="S9437" i="202"/>
  <c r="S9438" i="202"/>
  <c r="S9439" i="202"/>
  <c r="S9440" i="202"/>
  <c r="S9441" i="202"/>
  <c r="S9442" i="202"/>
  <c r="S9443" i="202"/>
  <c r="S9444" i="202"/>
  <c r="S9445" i="202"/>
  <c r="S9446" i="202"/>
  <c r="S9447" i="202"/>
  <c r="S9448" i="202"/>
  <c r="S9449" i="202"/>
  <c r="S9450" i="202"/>
  <c r="S9451" i="202"/>
  <c r="S9452" i="202"/>
  <c r="S9453" i="202"/>
  <c r="S9454" i="202"/>
  <c r="S9455" i="202"/>
  <c r="S9456" i="202"/>
  <c r="S9457" i="202"/>
  <c r="S9458" i="202"/>
  <c r="S9459" i="202"/>
  <c r="S9460" i="202"/>
  <c r="S9461" i="202"/>
  <c r="S9462" i="202"/>
  <c r="S9463" i="202"/>
  <c r="S9464" i="202"/>
  <c r="S9465" i="202"/>
  <c r="S9466" i="202"/>
  <c r="S9467" i="202"/>
  <c r="S9468" i="202"/>
  <c r="S9469" i="202"/>
  <c r="S9470" i="202"/>
  <c r="S9471" i="202"/>
  <c r="S9472" i="202"/>
  <c r="S9473" i="202"/>
  <c r="S9474" i="202"/>
  <c r="S9475" i="202"/>
  <c r="S9476" i="202"/>
  <c r="S9477" i="202"/>
  <c r="S9478" i="202"/>
  <c r="S9479" i="202"/>
  <c r="S9480" i="202"/>
  <c r="S9481" i="202"/>
  <c r="S9482" i="202"/>
  <c r="S9483" i="202"/>
  <c r="S9484" i="202"/>
  <c r="S9485" i="202"/>
  <c r="S9486" i="202"/>
  <c r="S9487" i="202"/>
  <c r="S9488" i="202"/>
  <c r="S9489" i="202"/>
  <c r="S9490" i="202"/>
  <c r="S9491" i="202"/>
  <c r="S9492" i="202"/>
  <c r="S9493" i="202"/>
  <c r="S9494" i="202"/>
  <c r="S9495" i="202"/>
  <c r="S9496" i="202"/>
  <c r="S9497" i="202"/>
  <c r="S9498" i="202"/>
  <c r="S9499" i="202"/>
  <c r="S9500" i="202"/>
  <c r="S9501" i="202"/>
  <c r="S9502" i="202"/>
  <c r="S9503" i="202"/>
  <c r="S9504" i="202"/>
  <c r="S9505" i="202"/>
  <c r="S9506" i="202"/>
  <c r="S9507" i="202"/>
  <c r="S9508" i="202"/>
  <c r="S9509" i="202"/>
  <c r="S9510" i="202"/>
  <c r="S9511" i="202"/>
  <c r="S9512" i="202"/>
  <c r="S9513" i="202"/>
  <c r="S9514" i="202"/>
  <c r="S9515" i="202"/>
  <c r="S9516" i="202"/>
  <c r="S9517" i="202"/>
  <c r="S9518" i="202"/>
  <c r="S9519" i="202"/>
  <c r="S9520" i="202"/>
  <c r="S9521" i="202"/>
  <c r="S9522" i="202"/>
  <c r="S9523" i="202"/>
  <c r="S9524" i="202"/>
  <c r="S9525" i="202"/>
  <c r="S9526" i="202"/>
  <c r="S9527" i="202"/>
  <c r="S9528" i="202"/>
  <c r="S9529" i="202"/>
  <c r="S9530" i="202"/>
  <c r="S9531" i="202"/>
  <c r="S9532" i="202"/>
  <c r="S9533" i="202"/>
  <c r="S9534" i="202"/>
  <c r="S9535" i="202"/>
  <c r="S9536" i="202"/>
  <c r="S9537" i="202"/>
  <c r="S9538" i="202"/>
  <c r="S9539" i="202"/>
  <c r="S9540" i="202"/>
  <c r="S9541" i="202"/>
  <c r="S9542" i="202"/>
  <c r="S9543" i="202"/>
  <c r="S9544" i="202"/>
  <c r="S9545" i="202"/>
  <c r="S9546" i="202"/>
  <c r="S9547" i="202"/>
  <c r="S9548" i="202"/>
  <c r="S9549" i="202"/>
  <c r="S9550" i="202"/>
  <c r="S9551" i="202"/>
  <c r="S9552" i="202"/>
  <c r="S9553" i="202"/>
  <c r="S9554" i="202"/>
  <c r="S9555" i="202"/>
  <c r="S9556" i="202"/>
  <c r="S9557" i="202"/>
  <c r="S9558" i="202"/>
  <c r="S9559" i="202"/>
  <c r="S9560" i="202"/>
  <c r="S9561" i="202"/>
  <c r="S9562" i="202"/>
  <c r="S9563" i="202"/>
  <c r="S9564" i="202"/>
  <c r="S9565" i="202"/>
  <c r="S9566" i="202"/>
  <c r="S9567" i="202"/>
  <c r="S9568" i="202"/>
  <c r="S9569" i="202"/>
  <c r="S9570" i="202"/>
  <c r="S9571" i="202"/>
  <c r="S9572" i="202"/>
  <c r="S9573" i="202"/>
  <c r="S9574" i="202"/>
  <c r="S9575" i="202"/>
  <c r="S9576" i="202"/>
  <c r="S9577" i="202"/>
  <c r="S9578" i="202"/>
  <c r="S9579" i="202"/>
  <c r="S9580" i="202"/>
  <c r="S9581" i="202"/>
  <c r="S9582" i="202"/>
  <c r="S9583" i="202"/>
  <c r="S9584" i="202"/>
  <c r="S9585" i="202"/>
  <c r="S9586" i="202"/>
  <c r="S9587" i="202"/>
  <c r="S9588" i="202"/>
  <c r="S9589" i="202"/>
  <c r="S9590" i="202"/>
  <c r="S9591" i="202"/>
  <c r="S9592" i="202"/>
  <c r="S9593" i="202"/>
  <c r="S9594" i="202"/>
  <c r="S9595" i="202"/>
  <c r="S9596" i="202"/>
  <c r="S9597" i="202"/>
  <c r="S9598" i="202"/>
  <c r="S9599" i="202"/>
  <c r="S9600" i="202"/>
  <c r="S9601" i="202"/>
  <c r="S9602" i="202"/>
  <c r="S9603" i="202"/>
  <c r="S9604" i="202"/>
  <c r="S9605" i="202"/>
  <c r="S9606" i="202"/>
  <c r="S9607" i="202"/>
  <c r="S9608" i="202"/>
  <c r="S9609" i="202"/>
  <c r="S9610" i="202"/>
  <c r="S9611" i="202"/>
  <c r="S9612" i="202"/>
  <c r="S9613" i="202"/>
  <c r="S9614" i="202"/>
  <c r="S9615" i="202"/>
  <c r="S9616" i="202"/>
  <c r="S9617" i="202"/>
  <c r="S9618" i="202"/>
  <c r="S9619" i="202"/>
  <c r="S9620" i="202"/>
  <c r="S9621" i="202"/>
  <c r="S9622" i="202"/>
  <c r="S9623" i="202"/>
  <c r="S9624" i="202"/>
  <c r="S9625" i="202"/>
  <c r="S9626" i="202"/>
  <c r="S9627" i="202"/>
  <c r="S9628" i="202"/>
  <c r="S9629" i="202"/>
  <c r="S9630" i="202"/>
  <c r="S9631" i="202"/>
  <c r="S9632" i="202"/>
  <c r="S9633" i="202"/>
  <c r="S9634" i="202"/>
  <c r="S9635" i="202"/>
  <c r="S9636" i="202"/>
  <c r="S9637" i="202"/>
  <c r="S9638" i="202"/>
  <c r="S9639" i="202"/>
  <c r="S9640" i="202"/>
  <c r="S9641" i="202"/>
  <c r="S9642" i="202"/>
  <c r="S9643" i="202"/>
  <c r="S9644" i="202"/>
  <c r="S9645" i="202"/>
  <c r="S9646" i="202"/>
  <c r="S9647" i="202"/>
  <c r="S9648" i="202"/>
  <c r="S9649" i="202"/>
  <c r="S9650" i="202"/>
  <c r="S9651" i="202"/>
  <c r="S9652" i="202"/>
  <c r="S9653" i="202"/>
  <c r="S9654" i="202"/>
  <c r="S9655" i="202"/>
  <c r="S9656" i="202"/>
  <c r="S9657" i="202"/>
  <c r="S9658" i="202"/>
  <c r="S9659" i="202"/>
  <c r="S9660" i="202"/>
  <c r="S9661" i="202"/>
  <c r="S9662" i="202"/>
  <c r="S9663" i="202"/>
  <c r="S9664" i="202"/>
  <c r="S9665" i="202"/>
  <c r="S9666" i="202"/>
  <c r="S9667" i="202"/>
  <c r="S9668" i="202"/>
  <c r="S9669" i="202"/>
  <c r="S9670" i="202"/>
  <c r="S9671" i="202"/>
  <c r="S9672" i="202"/>
  <c r="S9673" i="202"/>
  <c r="S9674" i="202"/>
  <c r="S9675" i="202"/>
  <c r="S9676" i="202"/>
  <c r="S9677" i="202"/>
  <c r="S9678" i="202"/>
  <c r="S9679" i="202"/>
  <c r="S9680" i="202"/>
  <c r="S9681" i="202"/>
  <c r="S9682" i="202"/>
  <c r="S9683" i="202"/>
  <c r="S9684" i="202"/>
  <c r="S9685" i="202"/>
  <c r="S9686" i="202"/>
  <c r="S9687" i="202"/>
  <c r="S9688" i="202"/>
  <c r="S9689" i="202"/>
  <c r="S9690" i="202"/>
  <c r="S9691" i="202"/>
  <c r="S9692" i="202"/>
  <c r="S9693" i="202"/>
  <c r="S9694" i="202"/>
  <c r="S9695" i="202"/>
  <c r="S9696" i="202"/>
  <c r="S9697" i="202"/>
  <c r="S9698" i="202"/>
  <c r="S9699" i="202"/>
  <c r="S9700" i="202"/>
  <c r="S9701" i="202"/>
  <c r="S9702" i="202"/>
  <c r="S9703" i="202"/>
  <c r="S9704" i="202"/>
  <c r="S9705" i="202"/>
  <c r="S9706" i="202"/>
  <c r="S9707" i="202"/>
  <c r="S9708" i="202"/>
  <c r="S9709" i="202"/>
  <c r="S9710" i="202"/>
  <c r="S9711" i="202"/>
  <c r="S9712" i="202"/>
  <c r="S9713" i="202"/>
  <c r="S9714" i="202"/>
  <c r="S9715" i="202"/>
  <c r="S9716" i="202"/>
  <c r="S9717" i="202"/>
  <c r="S9718" i="202"/>
  <c r="S9719" i="202"/>
  <c r="S9720" i="202"/>
  <c r="S9721" i="202"/>
  <c r="S9722" i="202"/>
  <c r="S9723" i="202"/>
  <c r="S9724" i="202"/>
  <c r="S9725" i="202"/>
  <c r="S9726" i="202"/>
  <c r="S9727" i="202"/>
  <c r="S9728" i="202"/>
  <c r="S9729" i="202"/>
  <c r="S9730" i="202"/>
  <c r="S9731" i="202"/>
  <c r="S9732" i="202"/>
  <c r="S9733" i="202"/>
  <c r="S9734" i="202"/>
  <c r="S9735" i="202"/>
  <c r="S9736" i="202"/>
  <c r="S9737" i="202"/>
  <c r="S9738" i="202"/>
  <c r="S9739" i="202"/>
  <c r="S9740" i="202"/>
  <c r="S9741" i="202"/>
  <c r="S9742" i="202"/>
  <c r="S9743" i="202"/>
  <c r="S9744" i="202"/>
  <c r="S9745" i="202"/>
  <c r="S9746" i="202"/>
  <c r="S9747" i="202"/>
  <c r="S9748" i="202"/>
  <c r="S9749" i="202"/>
  <c r="S9750" i="202"/>
  <c r="S9751" i="202"/>
  <c r="S9752" i="202"/>
  <c r="S9753" i="202"/>
  <c r="S9754" i="202"/>
  <c r="S9755" i="202"/>
  <c r="S9756" i="202"/>
  <c r="S9757" i="202"/>
  <c r="S9758" i="202"/>
  <c r="S9759" i="202"/>
  <c r="S9760" i="202"/>
  <c r="S9761" i="202"/>
  <c r="S9762" i="202"/>
  <c r="S9763" i="202"/>
  <c r="S9764" i="202"/>
  <c r="S9765" i="202"/>
  <c r="S9766" i="202"/>
  <c r="S9767" i="202"/>
  <c r="S9768" i="202"/>
  <c r="S9769" i="202"/>
  <c r="S9770" i="202"/>
  <c r="S9771" i="202"/>
  <c r="S9772" i="202"/>
  <c r="S9773" i="202"/>
  <c r="S9774" i="202"/>
  <c r="S9775" i="202"/>
  <c r="S9776" i="202"/>
  <c r="S9777" i="202"/>
  <c r="S9778" i="202"/>
  <c r="S9779" i="202"/>
  <c r="S9780" i="202"/>
  <c r="S9781" i="202"/>
  <c r="S9782" i="202"/>
  <c r="S9783" i="202"/>
  <c r="S9784" i="202"/>
  <c r="S9785" i="202"/>
  <c r="S9786" i="202"/>
  <c r="S9787" i="202"/>
  <c r="S9788" i="202"/>
  <c r="S9789" i="202"/>
  <c r="S9790" i="202"/>
  <c r="S9791" i="202"/>
  <c r="S9792" i="202"/>
  <c r="S9793" i="202"/>
  <c r="S9794" i="202"/>
  <c r="S9795" i="202"/>
  <c r="S9796" i="202"/>
  <c r="S9797" i="202"/>
  <c r="S9798" i="202"/>
  <c r="S9799" i="202"/>
  <c r="S9800" i="202"/>
  <c r="S9801" i="202"/>
  <c r="S9802" i="202"/>
  <c r="S9803" i="202"/>
  <c r="S9804" i="202"/>
  <c r="S9805" i="202"/>
  <c r="S9806" i="202"/>
  <c r="S9807" i="202"/>
  <c r="S9808" i="202"/>
  <c r="S9809" i="202"/>
  <c r="S9810" i="202"/>
  <c r="S9811" i="202"/>
  <c r="S9812" i="202"/>
  <c r="S9813" i="202"/>
  <c r="S9814" i="202"/>
  <c r="S9815" i="202"/>
  <c r="S9816" i="202"/>
  <c r="S9817" i="202"/>
  <c r="S9818" i="202"/>
  <c r="S9819" i="202"/>
  <c r="S9820" i="202"/>
  <c r="S9821" i="202"/>
  <c r="S9822" i="202"/>
  <c r="S9823" i="202"/>
  <c r="S9824" i="202"/>
  <c r="S9825" i="202"/>
  <c r="S9826" i="202"/>
  <c r="S9827" i="202"/>
  <c r="S9828" i="202"/>
  <c r="S9829" i="202"/>
  <c r="S9830" i="202"/>
  <c r="S9831" i="202"/>
  <c r="S9832" i="202"/>
  <c r="S9833" i="202"/>
  <c r="S9834" i="202"/>
  <c r="S9835" i="202"/>
  <c r="S9836" i="202"/>
  <c r="S9837" i="202"/>
  <c r="S9838" i="202"/>
  <c r="S9839" i="202"/>
  <c r="S9840" i="202"/>
  <c r="S9841" i="202"/>
  <c r="S9842" i="202"/>
  <c r="S9843" i="202"/>
  <c r="S9844" i="202"/>
  <c r="S9845" i="202"/>
  <c r="S9846" i="202"/>
  <c r="S9847" i="202"/>
  <c r="S9848" i="202"/>
  <c r="S9849" i="202"/>
  <c r="S9850" i="202"/>
  <c r="S9851" i="202"/>
  <c r="S9852" i="202"/>
  <c r="S9853" i="202"/>
  <c r="S9854" i="202"/>
  <c r="S9855" i="202"/>
  <c r="S9856" i="202"/>
  <c r="S9857" i="202"/>
  <c r="S9858" i="202"/>
  <c r="S9859" i="202"/>
  <c r="S9860" i="202"/>
  <c r="S9861" i="202"/>
  <c r="S9862" i="202"/>
  <c r="S9863" i="202"/>
  <c r="S9864" i="202"/>
  <c r="S9865" i="202"/>
  <c r="S9866" i="202"/>
  <c r="S9867" i="202"/>
  <c r="S9868" i="202"/>
  <c r="S9869" i="202"/>
  <c r="S9870" i="202"/>
  <c r="S9871" i="202"/>
  <c r="S9872" i="202"/>
  <c r="S9873" i="202"/>
  <c r="S9874" i="202"/>
  <c r="S9875" i="202"/>
  <c r="S9876" i="202"/>
  <c r="S9877" i="202"/>
  <c r="S9878" i="202"/>
  <c r="S9879" i="202"/>
  <c r="S9880" i="202"/>
  <c r="S9881" i="202"/>
  <c r="S9882" i="202"/>
  <c r="S9883" i="202"/>
  <c r="S9884" i="202"/>
  <c r="S9885" i="202"/>
  <c r="S9886" i="202"/>
  <c r="S9887" i="202"/>
  <c r="S9888" i="202"/>
  <c r="S9889" i="202"/>
  <c r="S9890" i="202"/>
  <c r="S9891" i="202"/>
  <c r="S9892" i="202"/>
  <c r="S9893" i="202"/>
  <c r="S9894" i="202"/>
  <c r="S9895" i="202"/>
  <c r="S9896" i="202"/>
  <c r="S9897" i="202"/>
  <c r="S9898" i="202"/>
  <c r="S9899" i="202"/>
  <c r="S9900" i="202"/>
  <c r="S9901" i="202"/>
  <c r="S9902" i="202"/>
  <c r="S9903" i="202"/>
  <c r="S9904" i="202"/>
  <c r="S9905" i="202"/>
  <c r="S9906" i="202"/>
  <c r="S9907" i="202"/>
  <c r="S9908" i="202"/>
  <c r="S9909" i="202"/>
  <c r="S9910" i="202"/>
  <c r="S9911" i="202"/>
  <c r="S9912" i="202"/>
  <c r="S9913" i="202"/>
  <c r="S9914" i="202"/>
  <c r="S9915" i="202"/>
  <c r="S9916" i="202"/>
  <c r="S9917" i="202"/>
  <c r="S9918" i="202"/>
  <c r="S9919" i="202"/>
  <c r="S9920" i="202"/>
  <c r="S9921" i="202"/>
  <c r="S9922" i="202"/>
  <c r="S9923" i="202"/>
  <c r="S9924" i="202"/>
  <c r="S9925" i="202"/>
  <c r="S9926" i="202"/>
  <c r="S9927" i="202"/>
  <c r="S9928" i="202"/>
  <c r="S9929" i="202"/>
  <c r="S9930" i="202"/>
  <c r="S9931" i="202"/>
  <c r="S9932" i="202"/>
  <c r="S9933" i="202"/>
  <c r="S9934" i="202"/>
  <c r="S9935" i="202"/>
  <c r="S9936" i="202"/>
  <c r="S9937" i="202"/>
  <c r="S9938" i="202"/>
  <c r="S9939" i="202"/>
  <c r="S9940" i="202"/>
  <c r="S9941" i="202"/>
  <c r="S9942" i="202"/>
  <c r="S9943" i="202"/>
  <c r="S9944" i="202"/>
  <c r="S9945" i="202"/>
  <c r="S9946" i="202"/>
  <c r="S9947" i="202"/>
  <c r="S9948" i="202"/>
  <c r="S9949" i="202"/>
  <c r="S9950" i="202"/>
  <c r="S9951" i="202"/>
  <c r="S9952" i="202"/>
  <c r="S9953" i="202"/>
  <c r="S9954" i="202"/>
  <c r="S9955" i="202"/>
  <c r="S9956" i="202"/>
  <c r="S9957" i="202"/>
  <c r="S9958" i="202"/>
  <c r="S9959" i="202"/>
  <c r="S9960" i="202"/>
  <c r="S9961" i="202"/>
  <c r="S9962" i="202"/>
  <c r="S9963" i="202"/>
  <c r="S9964" i="202"/>
  <c r="S9965" i="202"/>
  <c r="S9966" i="202"/>
  <c r="S9967" i="202"/>
  <c r="S9968" i="202"/>
  <c r="S9969" i="202"/>
  <c r="S9970" i="202"/>
  <c r="S9971" i="202"/>
  <c r="S9972" i="202"/>
  <c r="S9973" i="202"/>
  <c r="S9974" i="202"/>
  <c r="S9975" i="202"/>
  <c r="S9976" i="202"/>
  <c r="S9977" i="202"/>
  <c r="S9978" i="202"/>
  <c r="S9979" i="202"/>
  <c r="S9980" i="202"/>
  <c r="S9981" i="202"/>
  <c r="S9982" i="202"/>
  <c r="S9983" i="202"/>
  <c r="S9984" i="202"/>
  <c r="S9985" i="202"/>
  <c r="S9986" i="202"/>
  <c r="S9987" i="202"/>
  <c r="S9988" i="202"/>
  <c r="S9989" i="202"/>
  <c r="S9990" i="202"/>
  <c r="S9991" i="202"/>
  <c r="S9992" i="202"/>
  <c r="S9993" i="202"/>
  <c r="S9994" i="202"/>
  <c r="S9995" i="202"/>
  <c r="S9996" i="202"/>
  <c r="S9997" i="202"/>
  <c r="S9998" i="202"/>
  <c r="S9999" i="202"/>
  <c r="S10000" i="202"/>
  <c r="S10001" i="202"/>
  <c r="S10002" i="202"/>
  <c r="S10003" i="202"/>
  <c r="S10004" i="202"/>
  <c r="S10005" i="202"/>
  <c r="S10006" i="202"/>
  <c r="S10007" i="202"/>
  <c r="S10008" i="202"/>
  <c r="S10009" i="202"/>
  <c r="S10010" i="202"/>
  <c r="S10011" i="202"/>
  <c r="S10012" i="202"/>
  <c r="S10013" i="202"/>
  <c r="S10014" i="202"/>
  <c r="S10015" i="202"/>
  <c r="S10016" i="202"/>
  <c r="S10017" i="202"/>
  <c r="S10018" i="202"/>
  <c r="S10019" i="202"/>
  <c r="S10020" i="202"/>
  <c r="S10021" i="202"/>
  <c r="S10022" i="202"/>
  <c r="S10023" i="202"/>
  <c r="S10024" i="202"/>
  <c r="S10025" i="202"/>
  <c r="S10026" i="202"/>
  <c r="S10027" i="202"/>
  <c r="S10028" i="202"/>
  <c r="S10029" i="202"/>
  <c r="S10030" i="202"/>
  <c r="S10031" i="202"/>
  <c r="S10032" i="202"/>
  <c r="S10033" i="202"/>
  <c r="S10034" i="202"/>
  <c r="S10035" i="202"/>
  <c r="S10036" i="202"/>
  <c r="S10037" i="202"/>
  <c r="S10038" i="202"/>
  <c r="S10039" i="202"/>
  <c r="S10040" i="202"/>
  <c r="S10041" i="202"/>
  <c r="S10042" i="202"/>
  <c r="S10043" i="202"/>
  <c r="S10044" i="202"/>
  <c r="S10045" i="202"/>
  <c r="S10046" i="202"/>
  <c r="S10047" i="202"/>
  <c r="S10048" i="202"/>
  <c r="S10049" i="202"/>
  <c r="S10050" i="202"/>
  <c r="S10051" i="202"/>
  <c r="S10052" i="202"/>
  <c r="S10053" i="202"/>
  <c r="S10054" i="202"/>
  <c r="S10055" i="202"/>
  <c r="S10056" i="202"/>
  <c r="S10057" i="202"/>
  <c r="S10058" i="202"/>
  <c r="S10059" i="202"/>
  <c r="S10060" i="202"/>
  <c r="S10061" i="202"/>
  <c r="S10062" i="202"/>
  <c r="S10063" i="202"/>
  <c r="S10064" i="202"/>
  <c r="S10065" i="202"/>
  <c r="S10066" i="202"/>
  <c r="S10067" i="202"/>
  <c r="S10068" i="202"/>
  <c r="S10069" i="202"/>
  <c r="S10070" i="202"/>
  <c r="S10071" i="202"/>
  <c r="S10072" i="202"/>
  <c r="S10073" i="202"/>
  <c r="S10074" i="202"/>
  <c r="S10075" i="202"/>
  <c r="S10076" i="202"/>
  <c r="S10077" i="202"/>
  <c r="S10078" i="202"/>
  <c r="S10079" i="202"/>
  <c r="S10080" i="202"/>
  <c r="S10081" i="202"/>
  <c r="S10082" i="202"/>
  <c r="S10083" i="202"/>
  <c r="S10084" i="202"/>
  <c r="S10085" i="202"/>
  <c r="S10086" i="202"/>
  <c r="S10087" i="202"/>
  <c r="S10088" i="202"/>
  <c r="S10089" i="202"/>
  <c r="S10090" i="202"/>
  <c r="S10091" i="202"/>
  <c r="S10092" i="202"/>
  <c r="S10093" i="202"/>
  <c r="S10094" i="202"/>
  <c r="S10095" i="202"/>
  <c r="S10096" i="202"/>
  <c r="S10097" i="202"/>
  <c r="S10098" i="202"/>
  <c r="S10099" i="202"/>
  <c r="S10100" i="202"/>
  <c r="S10101" i="202"/>
  <c r="S10102" i="202"/>
  <c r="S10103" i="202"/>
  <c r="S10104" i="202"/>
  <c r="S10105" i="202"/>
  <c r="S10106" i="202"/>
  <c r="S10107" i="202"/>
  <c r="S10108" i="202"/>
  <c r="S10109" i="202"/>
  <c r="S10110" i="202"/>
  <c r="S10111" i="202"/>
  <c r="S10112" i="202"/>
  <c r="S10113" i="202"/>
  <c r="S10114" i="202"/>
  <c r="S10115" i="202"/>
  <c r="S10116" i="202"/>
  <c r="S10117" i="202"/>
  <c r="S10118" i="202"/>
  <c r="S10119" i="202"/>
  <c r="S10120" i="202"/>
  <c r="S10121" i="202"/>
  <c r="S10122" i="202"/>
  <c r="S10123" i="202"/>
  <c r="S10124" i="202"/>
  <c r="S10125" i="202"/>
  <c r="S10126" i="202"/>
  <c r="S10127" i="202"/>
  <c r="S10128" i="202"/>
  <c r="S10129" i="202"/>
  <c r="S10130" i="202"/>
  <c r="S10131" i="202"/>
  <c r="S10132" i="202"/>
  <c r="S10133" i="202"/>
  <c r="S10134" i="202"/>
  <c r="S10135" i="202"/>
  <c r="S10136" i="202"/>
  <c r="S10137" i="202"/>
  <c r="S10138" i="202"/>
  <c r="S10139" i="202"/>
  <c r="S10140" i="202"/>
  <c r="S10141" i="202"/>
  <c r="S10142" i="202"/>
  <c r="S10143" i="202"/>
  <c r="S10144" i="202"/>
  <c r="S10145" i="202"/>
  <c r="S10146" i="202"/>
  <c r="S10147" i="202"/>
  <c r="S10148" i="202"/>
  <c r="S10149" i="202"/>
  <c r="S10150" i="202"/>
  <c r="S10151" i="202"/>
  <c r="S10152" i="202"/>
  <c r="S10153" i="202"/>
  <c r="S10154" i="202"/>
  <c r="S10155" i="202"/>
  <c r="S10156" i="202"/>
  <c r="S10157" i="202"/>
  <c r="S10158" i="202"/>
  <c r="S10159" i="202"/>
  <c r="S10160" i="202"/>
  <c r="S10161" i="202"/>
  <c r="S10162" i="202"/>
  <c r="S10163" i="202"/>
  <c r="S10164" i="202"/>
  <c r="S10165" i="202"/>
  <c r="S10166" i="202"/>
  <c r="S10167" i="202"/>
  <c r="S10168" i="202"/>
  <c r="S10169" i="202"/>
  <c r="S10170" i="202"/>
  <c r="S10171" i="202"/>
  <c r="S10172" i="202"/>
  <c r="S10173" i="202"/>
  <c r="S10174" i="202"/>
  <c r="S10175" i="202"/>
  <c r="S10176" i="202"/>
  <c r="S10177" i="202"/>
  <c r="S10178" i="202"/>
  <c r="S10179" i="202"/>
  <c r="S10180" i="202"/>
  <c r="S10181" i="202"/>
  <c r="S10182" i="202"/>
  <c r="S10183" i="202"/>
  <c r="S10184" i="202"/>
  <c r="S10185" i="202"/>
  <c r="S10186" i="202"/>
  <c r="S10187" i="202"/>
  <c r="S10188" i="202"/>
  <c r="S10189" i="202"/>
  <c r="S10190" i="202"/>
  <c r="S10191" i="202"/>
  <c r="S10192" i="202"/>
  <c r="S10193" i="202"/>
  <c r="S10194" i="202"/>
  <c r="S10195" i="202"/>
  <c r="S10196" i="202"/>
  <c r="S10197" i="202"/>
  <c r="S10198" i="202"/>
  <c r="S10199" i="202"/>
  <c r="S10200" i="202"/>
  <c r="S10201" i="202"/>
  <c r="S10202" i="202"/>
  <c r="S10203" i="202"/>
  <c r="S10204" i="202"/>
  <c r="S10205" i="202"/>
  <c r="S10206" i="202"/>
  <c r="S10207" i="202"/>
  <c r="S10208" i="202"/>
  <c r="S10209" i="202"/>
  <c r="S10210" i="202"/>
  <c r="S10211" i="202"/>
  <c r="S10212" i="202"/>
  <c r="S10213" i="202"/>
  <c r="S10214" i="202"/>
  <c r="S10215" i="202"/>
  <c r="S10216" i="202"/>
  <c r="S10217" i="202"/>
  <c r="S10218" i="202"/>
  <c r="S10219" i="202"/>
  <c r="S10220" i="202"/>
  <c r="S10221" i="202"/>
  <c r="S10222" i="202"/>
  <c r="S10223" i="202"/>
  <c r="S10224" i="202"/>
  <c r="S10225" i="202"/>
  <c r="S10226" i="202"/>
  <c r="S10227" i="202"/>
  <c r="S10228" i="202"/>
  <c r="S10229" i="202"/>
  <c r="S10230" i="202"/>
  <c r="S10231" i="202"/>
  <c r="S10232" i="202"/>
  <c r="S10233" i="202"/>
  <c r="S10234" i="202"/>
  <c r="S10235" i="202"/>
  <c r="S10236" i="202"/>
  <c r="S10237" i="202"/>
  <c r="S10238" i="202"/>
  <c r="S10239" i="202"/>
  <c r="S10240" i="202"/>
  <c r="S10241" i="202"/>
  <c r="S10242" i="202"/>
  <c r="S10243" i="202"/>
  <c r="S10244" i="202"/>
  <c r="S10245" i="202"/>
  <c r="S10246" i="202"/>
  <c r="S10247" i="202"/>
  <c r="S10248" i="202"/>
  <c r="S10249" i="202"/>
  <c r="S10250" i="202"/>
  <c r="S10251" i="202"/>
  <c r="S10252" i="202"/>
  <c r="S10253" i="202"/>
  <c r="S10254" i="202"/>
  <c r="S10255" i="202"/>
  <c r="S10256" i="202"/>
  <c r="S10257" i="202"/>
  <c r="S10258" i="202"/>
  <c r="S10259" i="202"/>
  <c r="S10260" i="202"/>
  <c r="S10261" i="202"/>
  <c r="S10262" i="202"/>
  <c r="S10263" i="202"/>
  <c r="S10264" i="202"/>
  <c r="S10265" i="202"/>
  <c r="S10266" i="202"/>
  <c r="S10267" i="202"/>
  <c r="S10268" i="202"/>
  <c r="S10269" i="202"/>
  <c r="S10270" i="202"/>
  <c r="S10271" i="202"/>
  <c r="S10272" i="202"/>
  <c r="S10273" i="202"/>
  <c r="S10274" i="202"/>
  <c r="S10275" i="202"/>
  <c r="S10276" i="202"/>
  <c r="S10277" i="202"/>
  <c r="S10278" i="202"/>
  <c r="S10279" i="202"/>
  <c r="S10280" i="202"/>
  <c r="S10281" i="202"/>
  <c r="S10282" i="202"/>
  <c r="S10283" i="202"/>
  <c r="S10284" i="202"/>
  <c r="S10285" i="202"/>
  <c r="S10286" i="202"/>
  <c r="S10287" i="202"/>
  <c r="S10288" i="202"/>
  <c r="S10289" i="202"/>
  <c r="S10290" i="202"/>
  <c r="S10291" i="202"/>
  <c r="S10292" i="202"/>
  <c r="S10293" i="202"/>
  <c r="S10294" i="202"/>
  <c r="S10295" i="202"/>
  <c r="S10296" i="202"/>
  <c r="S10297" i="202"/>
  <c r="S10298" i="202"/>
  <c r="S10299" i="202"/>
  <c r="S10300" i="202"/>
  <c r="S10301" i="202"/>
  <c r="S10302" i="202"/>
  <c r="S10303" i="202"/>
  <c r="S10304" i="202"/>
  <c r="S10305" i="202"/>
  <c r="S10306" i="202"/>
  <c r="S10307" i="202"/>
  <c r="S10308" i="202"/>
  <c r="S10309" i="202"/>
  <c r="S10310" i="202"/>
  <c r="S10311" i="202"/>
  <c r="S10312" i="202"/>
  <c r="S10313" i="202"/>
  <c r="S10314" i="202"/>
  <c r="S10315" i="202"/>
  <c r="S10316" i="202"/>
  <c r="S10317" i="202"/>
  <c r="S10318" i="202"/>
  <c r="S10319" i="202"/>
  <c r="S10320" i="202"/>
  <c r="S10321" i="202"/>
  <c r="S10322" i="202"/>
  <c r="S10323" i="202"/>
  <c r="S10324" i="202"/>
  <c r="S10325" i="202"/>
  <c r="S10326" i="202"/>
  <c r="S10327" i="202"/>
  <c r="S10328" i="202"/>
  <c r="S10329" i="202"/>
  <c r="S10330" i="202"/>
  <c r="S10331" i="202"/>
  <c r="S10332" i="202"/>
  <c r="S10333" i="202"/>
  <c r="S10334" i="202"/>
  <c r="S10335" i="202"/>
  <c r="S10336" i="202"/>
  <c r="S10337" i="202"/>
  <c r="S10338" i="202"/>
  <c r="S10339" i="202"/>
  <c r="S10340" i="202"/>
  <c r="S10341" i="202"/>
  <c r="S10342" i="202"/>
  <c r="S10343" i="202"/>
  <c r="S10344" i="202"/>
  <c r="S10345" i="202"/>
  <c r="S10346" i="202"/>
  <c r="S10347" i="202"/>
  <c r="S10348" i="202"/>
  <c r="S10349" i="202"/>
  <c r="S10350" i="202"/>
  <c r="S10351" i="202"/>
  <c r="S10352" i="202"/>
  <c r="S10353" i="202"/>
  <c r="S10354" i="202"/>
  <c r="S10355" i="202"/>
  <c r="S10356" i="202"/>
  <c r="S10357" i="202"/>
  <c r="S10358" i="202"/>
  <c r="S10359" i="202"/>
  <c r="S10360" i="202"/>
  <c r="S10361" i="202"/>
  <c r="S10362" i="202"/>
  <c r="S10363" i="202"/>
  <c r="S10364" i="202"/>
  <c r="S10365" i="202"/>
  <c r="S10366" i="202"/>
  <c r="S10367" i="202"/>
  <c r="S10368" i="202"/>
  <c r="S10369" i="202"/>
  <c r="S10370" i="202"/>
  <c r="S10371" i="202"/>
  <c r="S10372" i="202"/>
  <c r="S10373" i="202"/>
  <c r="S10374" i="202"/>
  <c r="S10375" i="202"/>
  <c r="S10376" i="202"/>
  <c r="S10377" i="202"/>
  <c r="S10378" i="202"/>
  <c r="S10379" i="202"/>
  <c r="S10380" i="202"/>
  <c r="S10381" i="202"/>
  <c r="S10382" i="202"/>
  <c r="S10383" i="202"/>
  <c r="S10384" i="202"/>
  <c r="S10385" i="202"/>
  <c r="S10386" i="202"/>
  <c r="S10387" i="202"/>
  <c r="S10388" i="202"/>
  <c r="S10389" i="202"/>
  <c r="S10390" i="202"/>
  <c r="S10391" i="202"/>
  <c r="S10392" i="202"/>
  <c r="S10393" i="202"/>
  <c r="S10394" i="202"/>
  <c r="S10395" i="202"/>
  <c r="S10396" i="202"/>
  <c r="S10397" i="202"/>
  <c r="S10398" i="202"/>
  <c r="S10399" i="202"/>
  <c r="S10400" i="202"/>
  <c r="S10401" i="202"/>
  <c r="S10402" i="202"/>
  <c r="S10403" i="202"/>
  <c r="S10404" i="202"/>
  <c r="S10405" i="202"/>
  <c r="S10406" i="202"/>
  <c r="S10407" i="202"/>
  <c r="S10408" i="202"/>
  <c r="S10409" i="202"/>
  <c r="S10410" i="202"/>
  <c r="S10411" i="202"/>
  <c r="S10412" i="202"/>
  <c r="S10413" i="202"/>
  <c r="S10414" i="202"/>
  <c r="S10415" i="202"/>
  <c r="S10416" i="202"/>
  <c r="S10417" i="202"/>
  <c r="S10418" i="202"/>
  <c r="S10419" i="202"/>
  <c r="S10420" i="202"/>
  <c r="S10421" i="202"/>
  <c r="S10422" i="202"/>
  <c r="S10423" i="202"/>
  <c r="S10424" i="202"/>
  <c r="S10425" i="202"/>
  <c r="S10426" i="202"/>
  <c r="S10427" i="202"/>
  <c r="S10428" i="202"/>
  <c r="S10429" i="202"/>
  <c r="S10430" i="202"/>
  <c r="S10431" i="202"/>
  <c r="S10432" i="202"/>
  <c r="S10433" i="202"/>
  <c r="S10434" i="202"/>
  <c r="S10435" i="202"/>
  <c r="S10436" i="202"/>
  <c r="S10437" i="202"/>
  <c r="S10438" i="202"/>
  <c r="S10439" i="202"/>
  <c r="S10440" i="202"/>
  <c r="S10441" i="202"/>
  <c r="S10442" i="202"/>
  <c r="S10443" i="202"/>
  <c r="S10444" i="202"/>
  <c r="S10445" i="202"/>
  <c r="S10446" i="202"/>
  <c r="S10447" i="202"/>
  <c r="S10448" i="202"/>
  <c r="S10449" i="202"/>
  <c r="S10450" i="202"/>
  <c r="S10451" i="202"/>
  <c r="S10452" i="202"/>
  <c r="S10453" i="202"/>
  <c r="S10454" i="202"/>
  <c r="S10455" i="202"/>
  <c r="S10456" i="202"/>
  <c r="S10457" i="202"/>
  <c r="S10458" i="202"/>
  <c r="S10459" i="202"/>
  <c r="S10460" i="202"/>
  <c r="S10461" i="202"/>
  <c r="S10462" i="202"/>
  <c r="S10463" i="202"/>
  <c r="S10464" i="202"/>
  <c r="S10465" i="202"/>
  <c r="S10466" i="202"/>
  <c r="S10467" i="202"/>
  <c r="S10468" i="202"/>
  <c r="S10469" i="202"/>
  <c r="S10470" i="202"/>
  <c r="S10471" i="202"/>
  <c r="S10472" i="202"/>
  <c r="S10473" i="202"/>
  <c r="S10474" i="202"/>
  <c r="S10475" i="202"/>
  <c r="S10476" i="202"/>
  <c r="S10477" i="202"/>
  <c r="S10478" i="202"/>
  <c r="S10479" i="202"/>
  <c r="S10480" i="202"/>
  <c r="S10481" i="202"/>
  <c r="S10482" i="202"/>
  <c r="S10483" i="202"/>
  <c r="S10484" i="202"/>
  <c r="S10485" i="202"/>
  <c r="S10486" i="202"/>
  <c r="S10487" i="202"/>
  <c r="S10488" i="202"/>
  <c r="S10489" i="202"/>
  <c r="S10490" i="202"/>
  <c r="S10491" i="202"/>
  <c r="S10492" i="202"/>
  <c r="S10493" i="202"/>
  <c r="S10494" i="202"/>
  <c r="S10495" i="202"/>
  <c r="S10496" i="202"/>
  <c r="S10497" i="202"/>
  <c r="S10498" i="202"/>
  <c r="S10499" i="202"/>
  <c r="S10500" i="202"/>
  <c r="S10501" i="202"/>
  <c r="S10502" i="202"/>
  <c r="S10503" i="202"/>
  <c r="S10504" i="202"/>
  <c r="S10505" i="202"/>
  <c r="S10506" i="202"/>
  <c r="S10507" i="202"/>
  <c r="S10508" i="202"/>
  <c r="S10509" i="202"/>
  <c r="S10510" i="202"/>
  <c r="S10511" i="202"/>
  <c r="S10512" i="202"/>
  <c r="S10513" i="202"/>
  <c r="S10514" i="202"/>
  <c r="S10515" i="202"/>
  <c r="S10516" i="202"/>
  <c r="S10517" i="202"/>
  <c r="S10518" i="202"/>
  <c r="S10519" i="202"/>
  <c r="S10520" i="202"/>
  <c r="S10521" i="202"/>
  <c r="S10522" i="202"/>
  <c r="S10523" i="202"/>
  <c r="S10524" i="202"/>
  <c r="S10525" i="202"/>
  <c r="S10526" i="202"/>
  <c r="S10527" i="202"/>
  <c r="S10528" i="202"/>
  <c r="S10529" i="202"/>
  <c r="S10530" i="202"/>
  <c r="S10531" i="202"/>
  <c r="S10532" i="202"/>
  <c r="S10533" i="202"/>
  <c r="S10534" i="202"/>
  <c r="S10535" i="202"/>
  <c r="S10536" i="202"/>
  <c r="S10537" i="202"/>
  <c r="S10538" i="202"/>
  <c r="S10539" i="202"/>
  <c r="S10540" i="202"/>
  <c r="S10541" i="202"/>
  <c r="S10542" i="202"/>
  <c r="S10543" i="202"/>
  <c r="S10544" i="202"/>
  <c r="S10545" i="202"/>
  <c r="S10546" i="202"/>
  <c r="S10547" i="202"/>
  <c r="S10548" i="202"/>
  <c r="S10549" i="202"/>
  <c r="S10550" i="202"/>
  <c r="S10551" i="202"/>
  <c r="S10552" i="202"/>
  <c r="S10553" i="202"/>
  <c r="S10554" i="202"/>
  <c r="S10555" i="202"/>
  <c r="S10556" i="202"/>
  <c r="S10557" i="202"/>
  <c r="S10558" i="202"/>
  <c r="S10559" i="202"/>
  <c r="S10560" i="202"/>
  <c r="S10561" i="202"/>
  <c r="S10562" i="202"/>
  <c r="S10563" i="202"/>
  <c r="S10564" i="202"/>
  <c r="S10565" i="202"/>
  <c r="S10566" i="202"/>
  <c r="S10567" i="202"/>
  <c r="S10568" i="202"/>
  <c r="S10569" i="202"/>
  <c r="S10570" i="202"/>
  <c r="S10571" i="202"/>
  <c r="S10572" i="202"/>
  <c r="S10573" i="202"/>
  <c r="S10574" i="202"/>
  <c r="S10575" i="202"/>
  <c r="S10576" i="202"/>
  <c r="S10577" i="202"/>
  <c r="S10578" i="202"/>
  <c r="S10579" i="202"/>
  <c r="S10580" i="202"/>
  <c r="S10581" i="202"/>
  <c r="S10582" i="202"/>
  <c r="S10583" i="202"/>
  <c r="S10584" i="202"/>
  <c r="S10585" i="202"/>
  <c r="S10586" i="202"/>
  <c r="S10587" i="202"/>
  <c r="S10588" i="202"/>
  <c r="S10589" i="202"/>
  <c r="S10590" i="202"/>
  <c r="S10591" i="202"/>
  <c r="S10592" i="202"/>
  <c r="S10593" i="202"/>
  <c r="S10594" i="202"/>
  <c r="S10595" i="202"/>
  <c r="S10596" i="202"/>
  <c r="S10597" i="202"/>
  <c r="S10598" i="202"/>
  <c r="S10599" i="202"/>
  <c r="S10600" i="202"/>
  <c r="S10601" i="202"/>
  <c r="S10602" i="202"/>
  <c r="S10603" i="202"/>
  <c r="S10604" i="202"/>
  <c r="S10605" i="202"/>
  <c r="S10606" i="202"/>
  <c r="S10607" i="202"/>
  <c r="S10608" i="202"/>
  <c r="S10609" i="202"/>
  <c r="S10610" i="202"/>
  <c r="S10611" i="202"/>
  <c r="S10612" i="202"/>
  <c r="S10613" i="202"/>
  <c r="S10614" i="202"/>
  <c r="S10615" i="202"/>
  <c r="S10616" i="202"/>
  <c r="S10617" i="202"/>
  <c r="S10618" i="202"/>
  <c r="S10619" i="202"/>
  <c r="S10620" i="202"/>
  <c r="S10621" i="202"/>
  <c r="S10622" i="202"/>
  <c r="S10623" i="202"/>
  <c r="S10624" i="202"/>
  <c r="S10625" i="202"/>
  <c r="S10626" i="202"/>
  <c r="S10627" i="202"/>
  <c r="S10628" i="202"/>
  <c r="S10629" i="202"/>
  <c r="S10630" i="202"/>
  <c r="S10631" i="202"/>
  <c r="S10632" i="202"/>
  <c r="S10633" i="202"/>
  <c r="S10634" i="202"/>
  <c r="S10635" i="202"/>
  <c r="S10636" i="202"/>
  <c r="S10637" i="202"/>
  <c r="S10638" i="202"/>
  <c r="S10639" i="202"/>
  <c r="S10640" i="202"/>
  <c r="S10641" i="202"/>
  <c r="S10642" i="202"/>
  <c r="S10643" i="202"/>
  <c r="S10644" i="202"/>
  <c r="S10645" i="202"/>
  <c r="S10646" i="202"/>
  <c r="S10647" i="202"/>
  <c r="S10648" i="202"/>
  <c r="S10649" i="202"/>
  <c r="S10650" i="202"/>
  <c r="S10651" i="202"/>
  <c r="S10652" i="202"/>
  <c r="S10653" i="202"/>
  <c r="S10654" i="202"/>
  <c r="S10655" i="202"/>
  <c r="S10656" i="202"/>
  <c r="S10657" i="202"/>
  <c r="S10658" i="202"/>
  <c r="S10659" i="202"/>
  <c r="S10660" i="202"/>
  <c r="S10661" i="202"/>
  <c r="S10662" i="202"/>
  <c r="S10663" i="202"/>
  <c r="S10664" i="202"/>
  <c r="S10665" i="202"/>
  <c r="S10666" i="202"/>
  <c r="S10667" i="202"/>
  <c r="S10668" i="202"/>
  <c r="S10669" i="202"/>
  <c r="S10670" i="202"/>
  <c r="S10671" i="202"/>
  <c r="S10672" i="202"/>
  <c r="S10673" i="202"/>
  <c r="S10674" i="202"/>
  <c r="S10675" i="202"/>
  <c r="S10676" i="202"/>
  <c r="S10677" i="202"/>
  <c r="S10678" i="202"/>
  <c r="S10679" i="202"/>
  <c r="S10680" i="202"/>
  <c r="S10681" i="202"/>
  <c r="S10682" i="202"/>
  <c r="S10683" i="202"/>
  <c r="S10684" i="202"/>
  <c r="S10685" i="202"/>
  <c r="S10686" i="202"/>
  <c r="S10687" i="202"/>
  <c r="S10688" i="202"/>
  <c r="S10689" i="202"/>
  <c r="S10690" i="202"/>
  <c r="S10691" i="202"/>
  <c r="S10692" i="202"/>
  <c r="S10693" i="202"/>
  <c r="S10694" i="202"/>
  <c r="S10695" i="202"/>
  <c r="S10696" i="202"/>
  <c r="S10697" i="202"/>
  <c r="S10698" i="202"/>
  <c r="S10699" i="202"/>
  <c r="S10700" i="202"/>
  <c r="S10701" i="202"/>
  <c r="S10702" i="202"/>
  <c r="S10703" i="202"/>
  <c r="S10704" i="202"/>
  <c r="S10705" i="202"/>
  <c r="S10706" i="202"/>
  <c r="S10707" i="202"/>
  <c r="S10708" i="202"/>
  <c r="S10709" i="202"/>
  <c r="S10710" i="202"/>
  <c r="S10711" i="202"/>
  <c r="S10712" i="202"/>
  <c r="S10713" i="202"/>
  <c r="S10714" i="202"/>
  <c r="S10715" i="202"/>
  <c r="S10716" i="202"/>
  <c r="S10717" i="202"/>
  <c r="S10718" i="202"/>
  <c r="S10719" i="202"/>
  <c r="S10720" i="202"/>
  <c r="S10721" i="202"/>
  <c r="S10722" i="202"/>
  <c r="S10723" i="202"/>
  <c r="S10724" i="202"/>
  <c r="S10725" i="202"/>
  <c r="S10726" i="202"/>
  <c r="S10727" i="202"/>
  <c r="S10728" i="202"/>
  <c r="S10729" i="202"/>
  <c r="S10730" i="202"/>
  <c r="S10731" i="202"/>
  <c r="S10732" i="202"/>
  <c r="S10733" i="202"/>
  <c r="S10734" i="202"/>
  <c r="S10735" i="202"/>
  <c r="S10736" i="202"/>
  <c r="S10737" i="202"/>
  <c r="S10738" i="202"/>
  <c r="S10739" i="202"/>
  <c r="S10740" i="202"/>
  <c r="S10741" i="202"/>
  <c r="S10742" i="202"/>
  <c r="S10743" i="202"/>
  <c r="S10744" i="202"/>
  <c r="S10745" i="202"/>
  <c r="S10746" i="202"/>
  <c r="S10747" i="202"/>
  <c r="S10748" i="202"/>
  <c r="S10749" i="202"/>
  <c r="S10750" i="202"/>
  <c r="S10751" i="202"/>
  <c r="S10752" i="202"/>
  <c r="S10753" i="202"/>
  <c r="S10754" i="202"/>
  <c r="S10755" i="202"/>
  <c r="S10756" i="202"/>
  <c r="S10757" i="202"/>
  <c r="S10758" i="202"/>
  <c r="S10759" i="202"/>
  <c r="S10760" i="202"/>
  <c r="S10761" i="202"/>
  <c r="S10762" i="202"/>
  <c r="S10763" i="202"/>
  <c r="S10764" i="202"/>
  <c r="S10765" i="202"/>
  <c r="S10766" i="202"/>
  <c r="S10767" i="202"/>
  <c r="S10768" i="202"/>
  <c r="S10769" i="202"/>
  <c r="S10770" i="202"/>
  <c r="S10771" i="202"/>
  <c r="S10772" i="202"/>
  <c r="S10773" i="202"/>
  <c r="S10774" i="202"/>
  <c r="S10775" i="202"/>
  <c r="S10776" i="202"/>
  <c r="S10777" i="202"/>
  <c r="S10778" i="202"/>
  <c r="S10779" i="202"/>
  <c r="S10780" i="202"/>
  <c r="S10781" i="202"/>
  <c r="S10782" i="202"/>
  <c r="S10783" i="202"/>
  <c r="S10784" i="202"/>
  <c r="S10785" i="202"/>
  <c r="S10786" i="202"/>
  <c r="S10787" i="202"/>
  <c r="S10788" i="202"/>
  <c r="S10789" i="202"/>
  <c r="S10790" i="202"/>
  <c r="S10791" i="202"/>
  <c r="S10792" i="202"/>
  <c r="S10793" i="202"/>
  <c r="S10794" i="202"/>
  <c r="S10795" i="202"/>
  <c r="S10796" i="202"/>
  <c r="S10797" i="202"/>
  <c r="S10798" i="202"/>
  <c r="S10799" i="202"/>
  <c r="S10800" i="202"/>
  <c r="S10801" i="202"/>
  <c r="S10802" i="202"/>
  <c r="S10803" i="202"/>
  <c r="S10804" i="202"/>
  <c r="S10805" i="202"/>
  <c r="S10806" i="202"/>
  <c r="S10807" i="202"/>
  <c r="S10808" i="202"/>
  <c r="S10809" i="202"/>
  <c r="S10810" i="202"/>
  <c r="S10811" i="202"/>
  <c r="S10812" i="202"/>
  <c r="S10813" i="202"/>
  <c r="S10814" i="202"/>
  <c r="S10815" i="202"/>
  <c r="S10816" i="202"/>
  <c r="S10817" i="202"/>
  <c r="S10818" i="202"/>
  <c r="S10819" i="202"/>
  <c r="S10820" i="202"/>
  <c r="S10821" i="202"/>
  <c r="S10822" i="202"/>
  <c r="S10823" i="202"/>
  <c r="S10824" i="202"/>
  <c r="S10825" i="202"/>
  <c r="S10826" i="202"/>
  <c r="S10827" i="202"/>
  <c r="S10828" i="202"/>
  <c r="S10829" i="202"/>
  <c r="S10830" i="202"/>
  <c r="S10831" i="202"/>
  <c r="S10832" i="202"/>
  <c r="S10833" i="202"/>
  <c r="S10834" i="202"/>
  <c r="S10835" i="202"/>
  <c r="S10836" i="202"/>
  <c r="S10837" i="202"/>
  <c r="S10838" i="202"/>
  <c r="S10839" i="202"/>
  <c r="S10840" i="202"/>
  <c r="S10841" i="202"/>
  <c r="S10842" i="202"/>
  <c r="S10843" i="202"/>
  <c r="S10844" i="202"/>
  <c r="S10845" i="202"/>
  <c r="S10846" i="202"/>
  <c r="S10847" i="202"/>
  <c r="S10848" i="202"/>
  <c r="S10849" i="202"/>
  <c r="S10850" i="202"/>
  <c r="S10851" i="202"/>
  <c r="S10852" i="202"/>
  <c r="S10853" i="202"/>
  <c r="S10854" i="202"/>
  <c r="S10855" i="202"/>
  <c r="S10856" i="202"/>
  <c r="S10857" i="202"/>
  <c r="S10858" i="202"/>
  <c r="S10859" i="202"/>
  <c r="S10860" i="202"/>
  <c r="S10861" i="202"/>
  <c r="S10862" i="202"/>
  <c r="S10863" i="202"/>
  <c r="S10864" i="202"/>
  <c r="S10865" i="202"/>
  <c r="S10866" i="202"/>
  <c r="S10867" i="202"/>
  <c r="S10868" i="202"/>
  <c r="S10869" i="202"/>
  <c r="S10870" i="202"/>
  <c r="S10871" i="202"/>
  <c r="S10872" i="202"/>
  <c r="S10873" i="202"/>
  <c r="S10874" i="202"/>
  <c r="S10875" i="202"/>
  <c r="S10876" i="202"/>
  <c r="S10877" i="202"/>
  <c r="S10878" i="202"/>
  <c r="S10879" i="202"/>
  <c r="S10880" i="202"/>
  <c r="S10881" i="202"/>
  <c r="S10882" i="202"/>
  <c r="S10883" i="202"/>
  <c r="S10884" i="202"/>
  <c r="S10885" i="202"/>
  <c r="S10886" i="202"/>
  <c r="S10887" i="202"/>
  <c r="S10888" i="202"/>
  <c r="S10889" i="202"/>
  <c r="S10890" i="202"/>
  <c r="S10891" i="202"/>
  <c r="S10892" i="202"/>
  <c r="S10893" i="202"/>
  <c r="S10894" i="202"/>
  <c r="S10895" i="202"/>
  <c r="S10896" i="202"/>
  <c r="S10897" i="202"/>
  <c r="S10898" i="202"/>
  <c r="S10899" i="202"/>
  <c r="S10900" i="202"/>
  <c r="S10901" i="202"/>
  <c r="S10902" i="202"/>
  <c r="S10903" i="202"/>
  <c r="S10904" i="202"/>
  <c r="S10905" i="202"/>
  <c r="S10906" i="202"/>
  <c r="S10907" i="202"/>
  <c r="S10908" i="202"/>
  <c r="S10909" i="202"/>
  <c r="S10910" i="202"/>
  <c r="S10911" i="202"/>
  <c r="S10912" i="202"/>
  <c r="S10913" i="202"/>
  <c r="S10914" i="202"/>
  <c r="S10915" i="202"/>
  <c r="S10916" i="202"/>
  <c r="S10917" i="202"/>
  <c r="S10918" i="202"/>
  <c r="S10919" i="202"/>
  <c r="S10920" i="202"/>
  <c r="S10921" i="202"/>
  <c r="S10922" i="202"/>
  <c r="S10923" i="202"/>
  <c r="S10924" i="202"/>
  <c r="S10925" i="202"/>
  <c r="S10926" i="202"/>
  <c r="S10927" i="202"/>
  <c r="S10928" i="202"/>
  <c r="S10929" i="202"/>
  <c r="S10930" i="202"/>
  <c r="S10931" i="202"/>
  <c r="S10932" i="202"/>
  <c r="S10933" i="202"/>
  <c r="S10934" i="202"/>
  <c r="S10935" i="202"/>
  <c r="S10936" i="202"/>
  <c r="S10937" i="202"/>
  <c r="S10938" i="202"/>
  <c r="S10939" i="202"/>
  <c r="S10940" i="202"/>
  <c r="S10941" i="202"/>
  <c r="S10942" i="202"/>
  <c r="S10943" i="202"/>
  <c r="S10944" i="202"/>
  <c r="S10945" i="202"/>
  <c r="S10946" i="202"/>
  <c r="S10947" i="202"/>
  <c r="S10948" i="202"/>
  <c r="S10949" i="202"/>
  <c r="S10950" i="202"/>
  <c r="S10951" i="202"/>
  <c r="S10952" i="202"/>
  <c r="S10953" i="202"/>
  <c r="S10954" i="202"/>
  <c r="S10955" i="202"/>
  <c r="S10956" i="202"/>
  <c r="S10957" i="202"/>
  <c r="S10958" i="202"/>
  <c r="S10959" i="202"/>
  <c r="S10960" i="202"/>
  <c r="S10961" i="202"/>
  <c r="S10962" i="202"/>
  <c r="S10963" i="202"/>
  <c r="S10964" i="202"/>
  <c r="S10965" i="202"/>
  <c r="S10966" i="202"/>
  <c r="S10967" i="202"/>
  <c r="S10968" i="202"/>
  <c r="S10969" i="202"/>
  <c r="S10970" i="202"/>
  <c r="S10971" i="202"/>
  <c r="S10972" i="202"/>
  <c r="S10973" i="202"/>
  <c r="S10974" i="202"/>
  <c r="S10975" i="202"/>
  <c r="S10976" i="202"/>
  <c r="S10977" i="202"/>
  <c r="S10978" i="202"/>
  <c r="S10979" i="202"/>
  <c r="S10980" i="202"/>
  <c r="S10981" i="202"/>
  <c r="S10982" i="202"/>
  <c r="S10983" i="202"/>
  <c r="S10984" i="202"/>
  <c r="S10985" i="202"/>
  <c r="S10986" i="202"/>
  <c r="S10987" i="202"/>
  <c r="S10988" i="202"/>
  <c r="S10989" i="202"/>
  <c r="S10990" i="202"/>
  <c r="S10991" i="202"/>
  <c r="S10992" i="202"/>
  <c r="S10993" i="202"/>
  <c r="S10994" i="202"/>
  <c r="S10995" i="202"/>
  <c r="S10996" i="202"/>
  <c r="S10997" i="202"/>
  <c r="S10998" i="202"/>
  <c r="S10999" i="202"/>
  <c r="S11000" i="202"/>
  <c r="S11001" i="202"/>
  <c r="S11002" i="202"/>
  <c r="S11003" i="202"/>
  <c r="S11004" i="202"/>
  <c r="S11005" i="202"/>
  <c r="S11006" i="202"/>
  <c r="S11007" i="202"/>
  <c r="S11008" i="202"/>
  <c r="S11009" i="202"/>
  <c r="S11010" i="202"/>
  <c r="S11011" i="202"/>
  <c r="S11012" i="202"/>
  <c r="S11013" i="202"/>
  <c r="S11014" i="202"/>
  <c r="S11015" i="202"/>
  <c r="S11016" i="202"/>
  <c r="S11017" i="202"/>
  <c r="S11018" i="202"/>
  <c r="S11019" i="202"/>
  <c r="S11020" i="202"/>
  <c r="S11021" i="202"/>
  <c r="S11022" i="202"/>
  <c r="S11023" i="202"/>
  <c r="S11024" i="202"/>
  <c r="S11025" i="202"/>
  <c r="S11026" i="202"/>
  <c r="S11027" i="202"/>
  <c r="S11028" i="202"/>
  <c r="S11029" i="202"/>
  <c r="S11030" i="202"/>
  <c r="S11031" i="202"/>
  <c r="S11032" i="202"/>
  <c r="S11033" i="202"/>
  <c r="S11034" i="202"/>
  <c r="S11035" i="202"/>
  <c r="S11036" i="202"/>
  <c r="S11037" i="202"/>
  <c r="S11038" i="202"/>
  <c r="S11039" i="202"/>
  <c r="S11040" i="202"/>
  <c r="S11041" i="202"/>
  <c r="S11042" i="202"/>
  <c r="S11043" i="202"/>
  <c r="S11044" i="202"/>
  <c r="S11045" i="202"/>
  <c r="S11046" i="202"/>
  <c r="S11047" i="202"/>
  <c r="S11048" i="202"/>
  <c r="S11049" i="202"/>
  <c r="S11050" i="202"/>
  <c r="S11051" i="202"/>
  <c r="S11052" i="202"/>
  <c r="S11053" i="202"/>
  <c r="S11054" i="202"/>
  <c r="S11055" i="202"/>
  <c r="S11056" i="202"/>
  <c r="S11057" i="202"/>
  <c r="S11058" i="202"/>
  <c r="S11059" i="202"/>
  <c r="S11060" i="202"/>
  <c r="S11061" i="202"/>
  <c r="S11062" i="202"/>
  <c r="S11063" i="202"/>
  <c r="S11064" i="202"/>
  <c r="S11065" i="202"/>
  <c r="S11066" i="202"/>
  <c r="S11067" i="202"/>
  <c r="S11068" i="202"/>
  <c r="S11069" i="202"/>
  <c r="S11070" i="202"/>
  <c r="S11071" i="202"/>
  <c r="S11072" i="202"/>
  <c r="S11073" i="202"/>
  <c r="S11074" i="202"/>
  <c r="S11075" i="202"/>
  <c r="S11076" i="202"/>
  <c r="S11077" i="202"/>
  <c r="S11078" i="202"/>
  <c r="S11079" i="202"/>
  <c r="S11080" i="202"/>
  <c r="S11081" i="202"/>
  <c r="S11082" i="202"/>
  <c r="S11083" i="202"/>
  <c r="S11084" i="202"/>
  <c r="S11085" i="202"/>
  <c r="S11086" i="202"/>
  <c r="S11087" i="202"/>
  <c r="S11088" i="202"/>
  <c r="S11089" i="202"/>
  <c r="S11090" i="202"/>
  <c r="S11091" i="202"/>
  <c r="S11092" i="202"/>
  <c r="S11093" i="202"/>
  <c r="S11094" i="202"/>
  <c r="S11095" i="202"/>
  <c r="S11096" i="202"/>
  <c r="S11097" i="202"/>
  <c r="S11098" i="202"/>
  <c r="S11099" i="202"/>
  <c r="S11100" i="202"/>
  <c r="S11101" i="202"/>
  <c r="S11102" i="202"/>
  <c r="S11103" i="202"/>
  <c r="S11104" i="202"/>
  <c r="S11105" i="202"/>
  <c r="S11106" i="202"/>
  <c r="S11107" i="202"/>
  <c r="S11108" i="202"/>
  <c r="S11109" i="202"/>
  <c r="S11110" i="202"/>
  <c r="S11111" i="202"/>
  <c r="S11112" i="202"/>
  <c r="S11113" i="202"/>
  <c r="S11114" i="202"/>
  <c r="S11115" i="202"/>
  <c r="S11116" i="202"/>
  <c r="S11117" i="202"/>
  <c r="S11118" i="202"/>
  <c r="S11119" i="202"/>
  <c r="S11120" i="202"/>
  <c r="S11121" i="202"/>
  <c r="S11122" i="202"/>
  <c r="S11123" i="202"/>
  <c r="S11124" i="202"/>
  <c r="S11125" i="202"/>
  <c r="S11126" i="202"/>
  <c r="S11127" i="202"/>
  <c r="S11128" i="202"/>
  <c r="S11129" i="202"/>
  <c r="S11130" i="202"/>
  <c r="S11131" i="202"/>
  <c r="S11132" i="202"/>
  <c r="S11133" i="202"/>
  <c r="S11134" i="202"/>
  <c r="S11135" i="202"/>
  <c r="S11136" i="202"/>
  <c r="S11137" i="202"/>
  <c r="S11138" i="202"/>
  <c r="S11139" i="202"/>
  <c r="S11140" i="202"/>
  <c r="S11141" i="202"/>
  <c r="S11142" i="202"/>
  <c r="S11143" i="202"/>
  <c r="S11144" i="202"/>
  <c r="S11145" i="202"/>
  <c r="S11146" i="202"/>
  <c r="S11147" i="202"/>
  <c r="S11148" i="202"/>
  <c r="S11149" i="202"/>
  <c r="S11150" i="202"/>
  <c r="S11151" i="202"/>
  <c r="S11152" i="202"/>
  <c r="S11153" i="202"/>
  <c r="S11154" i="202"/>
  <c r="S11155" i="202"/>
  <c r="S11156" i="202"/>
  <c r="S11157" i="202"/>
  <c r="S11158" i="202"/>
  <c r="S11159" i="202"/>
  <c r="S11160" i="202"/>
  <c r="S11161" i="202"/>
  <c r="S11162" i="202"/>
  <c r="S11163" i="202"/>
  <c r="S11164" i="202"/>
  <c r="S11165" i="202"/>
  <c r="S11166" i="202"/>
  <c r="S11167" i="202"/>
  <c r="S11168" i="202"/>
  <c r="S11169" i="202"/>
  <c r="S11170" i="202"/>
  <c r="S11171" i="202"/>
  <c r="S11172" i="202"/>
  <c r="S11173" i="202"/>
  <c r="S11174" i="202"/>
  <c r="S11175" i="202"/>
  <c r="S11176" i="202"/>
  <c r="S11177" i="202"/>
  <c r="S11178" i="202"/>
  <c r="S11179" i="202"/>
  <c r="S11180" i="202"/>
  <c r="S11181" i="202"/>
  <c r="S11182" i="202"/>
  <c r="S11183" i="202"/>
  <c r="S11184" i="202"/>
  <c r="S11185" i="202"/>
  <c r="S11186" i="202"/>
  <c r="S11187" i="202"/>
  <c r="S11188" i="202"/>
  <c r="S11189" i="202"/>
  <c r="S11190" i="202"/>
  <c r="S11191" i="202"/>
  <c r="S11192" i="202"/>
  <c r="S11193" i="202"/>
  <c r="S11194" i="202"/>
  <c r="S11195" i="202"/>
  <c r="S11196" i="202"/>
  <c r="S11197" i="202"/>
  <c r="S11198" i="202"/>
  <c r="S11199" i="202"/>
  <c r="S11200" i="202"/>
  <c r="S11201" i="202"/>
  <c r="S11202" i="202"/>
  <c r="S11203" i="202"/>
  <c r="S11204" i="202"/>
  <c r="S11205" i="202"/>
  <c r="S11206" i="202"/>
  <c r="S11207" i="202"/>
  <c r="S11208" i="202"/>
  <c r="S11209" i="202"/>
  <c r="S11210" i="202"/>
  <c r="S11211" i="202"/>
  <c r="S11212" i="202"/>
  <c r="S11213" i="202"/>
  <c r="S11214" i="202"/>
  <c r="S11215" i="202"/>
  <c r="S11216" i="202"/>
  <c r="S11217" i="202"/>
  <c r="S11218" i="202"/>
  <c r="S11219" i="202"/>
  <c r="S11220" i="202"/>
  <c r="S11221" i="202"/>
  <c r="S11222" i="202"/>
  <c r="S11223" i="202"/>
  <c r="S11224" i="202"/>
  <c r="S11225" i="202"/>
  <c r="S11226" i="202"/>
  <c r="S11227" i="202"/>
  <c r="S11228" i="202"/>
  <c r="S11229" i="202"/>
  <c r="S11230" i="202"/>
  <c r="S11231" i="202"/>
  <c r="S11232" i="202"/>
  <c r="S11233" i="202"/>
  <c r="S11234" i="202"/>
  <c r="S11235" i="202"/>
  <c r="S11236" i="202"/>
  <c r="S11237" i="202"/>
  <c r="S11238" i="202"/>
  <c r="S11239" i="202"/>
  <c r="S11240" i="202"/>
  <c r="S11241" i="202"/>
  <c r="S11242" i="202"/>
  <c r="S11243" i="202"/>
  <c r="S11244" i="202"/>
  <c r="S11245" i="202"/>
  <c r="S11246" i="202"/>
  <c r="S11247" i="202"/>
  <c r="S11248" i="202"/>
  <c r="S11249" i="202"/>
  <c r="S11250" i="202"/>
  <c r="S11251" i="202"/>
  <c r="S11252" i="202"/>
  <c r="S11253" i="202"/>
  <c r="S11254" i="202"/>
  <c r="S11255" i="202"/>
  <c r="S11256" i="202"/>
  <c r="S11257" i="202"/>
  <c r="S11258" i="202"/>
  <c r="S11259" i="202"/>
  <c r="S11260" i="202"/>
  <c r="S11261" i="202"/>
  <c r="S11262" i="202"/>
  <c r="S11263" i="202"/>
  <c r="S11264" i="202"/>
  <c r="S11265" i="202"/>
  <c r="S11266" i="202"/>
  <c r="S11267" i="202"/>
  <c r="S11268" i="202"/>
  <c r="S11269" i="202"/>
  <c r="S11270" i="202"/>
  <c r="S11271" i="202"/>
  <c r="S11272" i="202"/>
  <c r="S11273" i="202"/>
  <c r="S11274" i="202"/>
  <c r="S11275" i="202"/>
  <c r="S11276" i="202"/>
  <c r="S11277" i="202"/>
  <c r="S11278" i="202"/>
  <c r="S11279" i="202"/>
  <c r="S11280" i="202"/>
  <c r="S11281" i="202"/>
  <c r="S11282" i="202"/>
  <c r="S11283" i="202"/>
  <c r="S11284" i="202"/>
  <c r="S11285" i="202"/>
  <c r="S11286" i="202"/>
  <c r="S11287" i="202"/>
  <c r="S11288" i="202"/>
  <c r="S11289" i="202"/>
  <c r="S11290" i="202"/>
  <c r="S11291" i="202"/>
  <c r="S11292" i="202"/>
  <c r="S11293" i="202"/>
  <c r="S11294" i="202"/>
  <c r="S11295" i="202"/>
  <c r="S11296" i="202"/>
  <c r="S11297" i="202"/>
  <c r="S11298" i="202"/>
  <c r="S11299" i="202"/>
  <c r="S11300" i="202"/>
  <c r="S11301" i="202"/>
  <c r="S11302" i="202"/>
  <c r="S11303" i="202"/>
  <c r="S11304" i="202"/>
  <c r="S11305" i="202"/>
  <c r="S11306" i="202"/>
  <c r="S11307" i="202"/>
  <c r="S11308" i="202"/>
  <c r="S11309" i="202"/>
  <c r="S11310" i="202"/>
  <c r="S11311" i="202"/>
  <c r="S11312" i="202"/>
  <c r="S11313" i="202"/>
  <c r="S11314" i="202"/>
  <c r="S11315" i="202"/>
  <c r="S11316" i="202"/>
  <c r="S11317" i="202"/>
  <c r="S11318" i="202"/>
  <c r="S11319" i="202"/>
  <c r="S11320" i="202"/>
  <c r="S11321" i="202"/>
  <c r="S11322" i="202"/>
  <c r="S11323" i="202"/>
  <c r="S11324" i="202"/>
  <c r="S11325" i="202"/>
  <c r="S11326" i="202"/>
  <c r="S11327" i="202"/>
  <c r="S11328" i="202"/>
  <c r="S11329" i="202"/>
  <c r="S11330" i="202"/>
  <c r="S11331" i="202"/>
  <c r="S11332" i="202"/>
  <c r="S11333" i="202"/>
  <c r="S11334" i="202"/>
  <c r="S11335" i="202"/>
  <c r="S11336" i="202"/>
  <c r="S11337" i="202"/>
  <c r="S11338" i="202"/>
  <c r="S11339" i="202"/>
  <c r="S11340" i="202"/>
  <c r="S11341" i="202"/>
  <c r="S11342" i="202"/>
  <c r="S11343" i="202"/>
  <c r="S11344" i="202"/>
  <c r="S11345" i="202"/>
  <c r="S11346" i="202"/>
  <c r="S11347" i="202"/>
  <c r="S11348" i="202"/>
  <c r="S11349" i="202"/>
  <c r="S11350" i="202"/>
  <c r="S11351" i="202"/>
  <c r="S11352" i="202"/>
  <c r="S11353" i="202"/>
  <c r="S11354" i="202"/>
  <c r="S11355" i="202"/>
  <c r="S11356" i="202"/>
  <c r="S11357" i="202"/>
  <c r="S11358" i="202"/>
  <c r="S11359" i="202"/>
  <c r="S11360" i="202"/>
  <c r="S11361" i="202"/>
  <c r="S11362" i="202"/>
  <c r="S11363" i="202"/>
  <c r="S11364" i="202"/>
  <c r="S11365" i="202"/>
  <c r="S11366" i="202"/>
  <c r="S11367" i="202"/>
  <c r="S11368" i="202"/>
  <c r="S11369" i="202"/>
  <c r="S11370" i="202"/>
  <c r="S11371" i="202"/>
  <c r="S11372" i="202"/>
  <c r="S11373" i="202"/>
  <c r="S11374" i="202"/>
  <c r="S11375" i="202"/>
  <c r="S11376" i="202"/>
  <c r="S11377" i="202"/>
  <c r="S11378" i="202"/>
  <c r="S11379" i="202"/>
  <c r="S11380" i="202"/>
  <c r="S11381" i="202"/>
  <c r="S11382" i="202"/>
  <c r="S11383" i="202"/>
  <c r="S11384" i="202"/>
  <c r="S11385" i="202"/>
  <c r="S11386" i="202"/>
  <c r="S11387" i="202"/>
  <c r="S11388" i="202"/>
  <c r="S11389" i="202"/>
  <c r="S11390" i="202"/>
  <c r="S11391" i="202"/>
  <c r="S11392" i="202"/>
  <c r="S11393" i="202"/>
  <c r="S11394" i="202"/>
  <c r="S11395" i="202"/>
  <c r="S11396" i="202"/>
  <c r="S11397" i="202"/>
  <c r="S11398" i="202"/>
  <c r="S11399" i="202"/>
  <c r="S11400" i="202"/>
  <c r="S11401" i="202"/>
  <c r="S11402" i="202"/>
  <c r="S11403" i="202"/>
  <c r="S11404" i="202"/>
  <c r="S11405" i="202"/>
  <c r="S11406" i="202"/>
  <c r="S11407" i="202"/>
  <c r="S11408" i="202"/>
  <c r="S11409" i="202"/>
  <c r="S11410" i="202"/>
  <c r="S11411" i="202"/>
  <c r="S11412" i="202"/>
  <c r="S11413" i="202"/>
  <c r="S11414" i="202"/>
  <c r="S11415" i="202"/>
  <c r="S11416" i="202"/>
  <c r="S11417" i="202"/>
  <c r="S11418" i="202"/>
  <c r="S11419" i="202"/>
  <c r="S11420" i="202"/>
  <c r="S11421" i="202"/>
  <c r="S11422" i="202"/>
  <c r="S11423" i="202"/>
  <c r="S11424" i="202"/>
  <c r="S11425" i="202"/>
  <c r="S11426" i="202"/>
  <c r="S11427" i="202"/>
  <c r="S11428" i="202"/>
  <c r="S11429" i="202"/>
  <c r="S11430" i="202"/>
  <c r="S11431" i="202"/>
  <c r="S11432" i="202"/>
  <c r="S11433" i="202"/>
  <c r="S11434" i="202"/>
  <c r="S11435" i="202"/>
  <c r="S11436" i="202"/>
  <c r="S11437" i="202"/>
  <c r="S11438" i="202"/>
  <c r="S11439" i="202"/>
  <c r="S11440" i="202"/>
  <c r="S11441" i="202"/>
  <c r="S11442" i="202"/>
  <c r="S11443" i="202"/>
  <c r="S11444" i="202"/>
  <c r="S11445" i="202"/>
  <c r="S11446" i="202"/>
  <c r="S11447" i="202"/>
  <c r="S11448" i="202"/>
  <c r="S11449" i="202"/>
  <c r="S11450" i="202"/>
  <c r="S11451" i="202"/>
  <c r="S11452" i="202"/>
  <c r="S11453" i="202"/>
  <c r="S11454" i="202"/>
  <c r="S11455" i="202"/>
  <c r="S11456" i="202"/>
  <c r="S11457" i="202"/>
  <c r="S11458" i="202"/>
  <c r="S11459" i="202"/>
  <c r="S11460" i="202"/>
  <c r="S11461" i="202"/>
  <c r="S11462" i="202"/>
  <c r="S11463" i="202"/>
  <c r="S11464" i="202"/>
  <c r="S11465" i="202"/>
  <c r="S11466" i="202"/>
  <c r="S11467" i="202"/>
  <c r="S11468" i="202"/>
  <c r="S11469" i="202"/>
  <c r="S11470" i="202"/>
  <c r="S11471" i="202"/>
  <c r="S11472" i="202"/>
  <c r="S11473" i="202"/>
  <c r="S11474" i="202"/>
  <c r="S11475" i="202"/>
  <c r="S11476" i="202"/>
  <c r="S11477" i="202"/>
  <c r="S11478" i="202"/>
  <c r="S11479" i="202"/>
  <c r="S11480" i="202"/>
  <c r="S11481" i="202"/>
  <c r="S11482" i="202"/>
  <c r="S11483" i="202"/>
  <c r="S11484" i="202"/>
  <c r="S11485" i="202"/>
  <c r="S11486" i="202"/>
  <c r="S11487" i="202"/>
  <c r="S11488" i="202"/>
  <c r="S11489" i="202"/>
  <c r="S11490" i="202"/>
  <c r="S11491" i="202"/>
  <c r="S11492" i="202"/>
  <c r="S11493" i="202"/>
  <c r="S11494" i="202"/>
  <c r="S11495" i="202"/>
  <c r="S11496" i="202"/>
  <c r="S11497" i="202"/>
  <c r="S11498" i="202"/>
  <c r="S11499" i="202"/>
  <c r="S11500" i="202"/>
  <c r="S11501" i="202"/>
  <c r="S11502" i="202"/>
  <c r="S11503" i="202"/>
  <c r="S11504" i="202"/>
  <c r="S11505" i="202"/>
  <c r="S11506" i="202"/>
  <c r="S11507" i="202"/>
  <c r="S11508" i="202"/>
  <c r="S11509" i="202"/>
  <c r="S11510" i="202"/>
  <c r="S11511" i="202"/>
  <c r="S11512" i="202"/>
  <c r="S11513" i="202"/>
  <c r="S11514" i="202"/>
  <c r="S11515" i="202"/>
  <c r="S11516" i="202"/>
  <c r="S11517" i="202"/>
  <c r="S11518" i="202"/>
  <c r="S11519" i="202"/>
  <c r="S11520" i="202"/>
  <c r="S11521" i="202"/>
  <c r="S11522" i="202"/>
  <c r="S11523" i="202"/>
  <c r="S11524" i="202"/>
  <c r="S11525" i="202"/>
  <c r="S11526" i="202"/>
  <c r="S11527" i="202"/>
  <c r="S11528" i="202"/>
  <c r="S11529" i="202"/>
  <c r="S11530" i="202"/>
  <c r="S11531" i="202"/>
  <c r="S11532" i="202"/>
  <c r="S11533" i="202"/>
  <c r="S11534" i="202"/>
  <c r="S11535" i="202"/>
  <c r="S11536" i="202"/>
  <c r="S11537" i="202"/>
  <c r="S11538" i="202"/>
  <c r="S11539" i="202"/>
  <c r="S11540" i="202"/>
  <c r="S11541" i="202"/>
  <c r="S11542" i="202"/>
  <c r="S11543" i="202"/>
  <c r="S11544" i="202"/>
  <c r="S11545" i="202"/>
  <c r="S11546" i="202"/>
  <c r="S11547" i="202"/>
  <c r="S11548" i="202"/>
  <c r="S11549" i="202"/>
  <c r="S11550" i="202"/>
  <c r="S11551" i="202"/>
  <c r="S11552" i="202"/>
  <c r="S11553" i="202"/>
  <c r="S11554" i="202"/>
  <c r="S11555" i="202"/>
  <c r="S11556" i="202"/>
  <c r="S11557" i="202"/>
  <c r="S11558" i="202"/>
  <c r="S11559" i="202"/>
  <c r="S11560" i="202"/>
  <c r="S11561" i="202"/>
  <c r="S11562" i="202"/>
  <c r="S11563" i="202"/>
  <c r="S11564" i="202"/>
  <c r="S11565" i="202"/>
  <c r="S11566" i="202"/>
  <c r="S11567" i="202"/>
  <c r="S11568" i="202"/>
  <c r="S11569" i="202"/>
  <c r="S11570" i="202"/>
  <c r="S11571" i="202"/>
  <c r="S11572" i="202"/>
  <c r="S11573" i="202"/>
  <c r="S11574" i="202"/>
  <c r="S11575" i="202"/>
  <c r="S11576" i="202"/>
  <c r="S11577" i="202"/>
  <c r="S11578" i="202"/>
  <c r="S11579" i="202"/>
  <c r="S11580" i="202"/>
  <c r="S11581" i="202"/>
  <c r="S11582" i="202"/>
  <c r="S11583" i="202"/>
  <c r="S11584" i="202"/>
  <c r="S11585" i="202"/>
  <c r="S11586" i="202"/>
  <c r="S11587" i="202"/>
  <c r="S11588" i="202"/>
  <c r="S11589" i="202"/>
  <c r="S11590" i="202"/>
  <c r="S11591" i="202"/>
  <c r="S11592" i="202"/>
  <c r="S11593" i="202"/>
  <c r="S11594" i="202"/>
  <c r="S11595" i="202"/>
  <c r="S11596" i="202"/>
  <c r="S11597" i="202"/>
  <c r="S11598" i="202"/>
  <c r="S11599" i="202"/>
  <c r="S11600" i="202"/>
  <c r="S11601" i="202"/>
  <c r="S11602" i="202"/>
  <c r="S11603" i="202"/>
  <c r="S11604" i="202"/>
  <c r="S11605" i="202"/>
  <c r="S11606" i="202"/>
  <c r="S11607" i="202"/>
  <c r="S11608" i="202"/>
  <c r="S11609" i="202"/>
  <c r="S11610" i="202"/>
  <c r="S11611" i="202"/>
  <c r="S11612" i="202"/>
  <c r="S11613" i="202"/>
  <c r="S11614" i="202"/>
  <c r="S11615" i="202"/>
  <c r="S11616" i="202"/>
  <c r="S11617" i="202"/>
  <c r="S11618" i="202"/>
  <c r="S11619" i="202"/>
  <c r="S11620" i="202"/>
  <c r="S11621" i="202"/>
  <c r="S11622" i="202"/>
  <c r="S11623" i="202"/>
  <c r="S11624" i="202"/>
  <c r="S11625" i="202"/>
  <c r="S11626" i="202"/>
  <c r="S11627" i="202"/>
  <c r="S11628" i="202"/>
  <c r="S11629" i="202"/>
  <c r="S11630" i="202"/>
  <c r="S11631" i="202"/>
  <c r="S11632" i="202"/>
  <c r="S11633" i="202"/>
  <c r="S11634" i="202"/>
  <c r="S11635" i="202"/>
  <c r="S11636" i="202"/>
  <c r="S11637" i="202"/>
  <c r="S11638" i="202"/>
  <c r="S11639" i="202"/>
  <c r="S11640" i="202"/>
  <c r="S11641" i="202"/>
  <c r="S11642" i="202"/>
  <c r="S11643" i="202"/>
  <c r="S11644" i="202"/>
  <c r="S11645" i="202"/>
  <c r="S11646" i="202"/>
  <c r="S11647" i="202"/>
  <c r="S11648" i="202"/>
  <c r="S11649" i="202"/>
  <c r="S11650" i="202"/>
  <c r="S11651" i="202"/>
  <c r="S11652" i="202"/>
  <c r="S11653" i="202"/>
  <c r="S11654" i="202"/>
  <c r="S11655" i="202"/>
  <c r="S11656" i="202"/>
  <c r="S11657" i="202"/>
  <c r="S11658" i="202"/>
  <c r="S11659" i="202"/>
  <c r="S11660" i="202"/>
  <c r="S11661" i="202"/>
  <c r="S11662" i="202"/>
  <c r="S11663" i="202"/>
  <c r="S11664" i="202"/>
  <c r="S11665" i="202"/>
  <c r="S11666" i="202"/>
  <c r="S11667" i="202"/>
  <c r="S11668" i="202"/>
  <c r="S11669" i="202"/>
  <c r="S11670" i="202"/>
  <c r="S11671" i="202"/>
  <c r="S11672" i="202"/>
  <c r="S11673" i="202"/>
  <c r="S11674" i="202"/>
  <c r="S11675" i="202"/>
  <c r="S11676" i="202"/>
  <c r="S11677" i="202"/>
  <c r="S11678" i="202"/>
  <c r="S11679" i="202"/>
  <c r="S11680" i="202"/>
  <c r="S11681" i="202"/>
  <c r="S11682" i="202"/>
  <c r="S11683" i="202"/>
  <c r="S11684" i="202"/>
  <c r="S11685" i="202"/>
  <c r="S11686" i="202"/>
  <c r="S11687" i="202"/>
  <c r="S11688" i="202"/>
  <c r="S11689" i="202"/>
  <c r="S11690" i="202"/>
  <c r="S11691" i="202"/>
  <c r="S11692" i="202"/>
  <c r="S11693" i="202"/>
  <c r="S11694" i="202"/>
  <c r="S11695" i="202"/>
  <c r="S11696" i="202"/>
  <c r="S11697" i="202"/>
  <c r="S11698" i="202"/>
  <c r="S11699" i="202"/>
  <c r="S11700" i="202"/>
  <c r="S11701" i="202"/>
  <c r="S11702" i="202"/>
  <c r="S11703" i="202"/>
  <c r="S11704" i="202"/>
  <c r="S11705" i="202"/>
  <c r="S11706" i="202"/>
  <c r="S11707" i="202"/>
  <c r="S11708" i="202"/>
  <c r="S11709" i="202"/>
  <c r="S11710" i="202"/>
  <c r="S11711" i="202"/>
  <c r="S11712" i="202"/>
  <c r="S11713" i="202"/>
  <c r="S11714" i="202"/>
  <c r="S11715" i="202"/>
  <c r="S11716" i="202"/>
  <c r="S11717" i="202"/>
  <c r="S11718" i="202"/>
  <c r="S11719" i="202"/>
  <c r="S11720" i="202"/>
  <c r="S11721" i="202"/>
  <c r="S11722" i="202"/>
  <c r="S11723" i="202"/>
  <c r="S11724" i="202"/>
  <c r="S11725" i="202"/>
  <c r="S11726" i="202"/>
  <c r="S11727" i="202"/>
  <c r="S11728" i="202"/>
  <c r="S11729" i="202"/>
  <c r="S11730" i="202"/>
  <c r="S11731" i="202"/>
  <c r="S11732" i="202"/>
  <c r="S11733" i="202"/>
  <c r="S11734" i="202"/>
  <c r="S11735" i="202"/>
  <c r="S11736" i="202"/>
  <c r="S11737" i="202"/>
  <c r="S11738" i="202"/>
  <c r="S11739" i="202"/>
  <c r="S11740" i="202"/>
  <c r="S11741" i="202"/>
  <c r="S11742" i="202"/>
  <c r="S11743" i="202"/>
  <c r="S11744" i="202"/>
  <c r="S11745" i="202"/>
  <c r="S11746" i="202"/>
  <c r="S11747" i="202"/>
  <c r="S11748" i="202"/>
  <c r="S11749" i="202"/>
  <c r="S11750" i="202"/>
  <c r="S11751" i="202"/>
  <c r="S11752" i="202"/>
  <c r="S11753" i="202"/>
  <c r="S11754" i="202"/>
  <c r="S11755" i="202"/>
  <c r="S11756" i="202"/>
  <c r="S11757" i="202"/>
  <c r="S11758" i="202"/>
  <c r="S11759" i="202"/>
  <c r="S11760" i="202"/>
  <c r="S11761" i="202"/>
  <c r="S11762" i="202"/>
  <c r="S11763" i="202"/>
  <c r="S11764" i="202"/>
  <c r="S11765" i="202"/>
  <c r="S11766" i="202"/>
  <c r="S11767" i="202"/>
  <c r="S11768" i="202"/>
  <c r="S11769" i="202"/>
  <c r="S11770" i="202"/>
  <c r="S11771" i="202"/>
  <c r="S11772" i="202"/>
  <c r="S11773" i="202"/>
  <c r="S11774" i="202"/>
  <c r="S11775" i="202"/>
  <c r="S11776" i="202"/>
  <c r="S11777" i="202"/>
  <c r="S11778" i="202"/>
  <c r="S11779" i="202"/>
  <c r="S11780" i="202"/>
  <c r="S11781" i="202"/>
  <c r="S11782" i="202"/>
  <c r="S11783" i="202"/>
  <c r="S11784" i="202"/>
  <c r="S11785" i="202"/>
  <c r="S11786" i="202"/>
  <c r="S11787" i="202"/>
  <c r="S11788" i="202"/>
  <c r="S11789" i="202"/>
  <c r="S11790" i="202"/>
  <c r="S11791" i="202"/>
  <c r="S11792" i="202"/>
  <c r="S11793" i="202"/>
  <c r="S11794" i="202"/>
  <c r="S11795" i="202"/>
  <c r="S11796" i="202"/>
  <c r="S11797" i="202"/>
  <c r="S11798" i="202"/>
  <c r="S11799" i="202"/>
  <c r="S11800" i="202"/>
  <c r="S11801" i="202"/>
  <c r="S11802" i="202"/>
  <c r="S11803" i="202"/>
  <c r="S11804" i="202"/>
  <c r="S11805" i="202"/>
  <c r="S11806" i="202"/>
  <c r="S11807" i="202"/>
  <c r="S11808" i="202"/>
  <c r="S11809" i="202"/>
  <c r="S11810" i="202"/>
  <c r="S11811" i="202"/>
  <c r="S11812" i="202"/>
  <c r="S11813" i="202"/>
  <c r="S11814" i="202"/>
  <c r="S11815" i="202"/>
  <c r="S11816" i="202"/>
  <c r="S11817" i="202"/>
  <c r="S11818" i="202"/>
  <c r="S11819" i="202"/>
  <c r="S11820" i="202"/>
  <c r="S11821" i="202"/>
  <c r="S11822" i="202"/>
  <c r="S11823" i="202"/>
  <c r="S11824" i="202"/>
  <c r="S11825" i="202"/>
  <c r="S11826" i="202"/>
  <c r="S11827" i="202"/>
  <c r="S11828" i="202"/>
  <c r="S11829" i="202"/>
  <c r="S11830" i="202"/>
  <c r="S11831" i="202"/>
  <c r="S11832" i="202"/>
  <c r="S11833" i="202"/>
  <c r="S11834" i="202"/>
  <c r="S11835" i="202"/>
  <c r="S11836" i="202"/>
  <c r="S11837" i="202"/>
  <c r="S11838" i="202"/>
  <c r="S11839" i="202"/>
  <c r="S11840" i="202"/>
  <c r="S11841" i="202"/>
  <c r="S11842" i="202"/>
  <c r="S11843" i="202"/>
  <c r="S11844" i="202"/>
  <c r="S11845" i="202"/>
  <c r="S11846" i="202"/>
  <c r="S11847" i="202"/>
  <c r="S11848" i="202"/>
  <c r="S11849" i="202"/>
  <c r="S11850" i="202"/>
  <c r="S11851" i="202"/>
  <c r="S11852" i="202"/>
  <c r="S11853" i="202"/>
  <c r="S11854" i="202"/>
  <c r="S11855" i="202"/>
  <c r="S11856" i="202"/>
  <c r="S11857" i="202"/>
  <c r="S11858" i="202"/>
  <c r="S11859" i="202"/>
  <c r="S11860" i="202"/>
  <c r="S11861" i="202"/>
  <c r="S11862" i="202"/>
  <c r="S11863" i="202"/>
  <c r="S11864" i="202"/>
  <c r="S11865" i="202"/>
  <c r="S11866" i="202"/>
  <c r="S11867" i="202"/>
  <c r="S11868" i="202"/>
  <c r="S11869" i="202"/>
  <c r="S11870" i="202"/>
  <c r="S11871" i="202"/>
  <c r="S11872" i="202"/>
  <c r="S11873" i="202"/>
  <c r="S11874" i="202"/>
  <c r="S11875" i="202"/>
  <c r="S11876" i="202"/>
  <c r="S11877" i="202"/>
  <c r="S11878" i="202"/>
  <c r="S11879" i="202"/>
  <c r="S11880" i="202"/>
  <c r="S11881" i="202"/>
  <c r="S11882" i="202"/>
  <c r="S11883" i="202"/>
  <c r="S11884" i="202"/>
  <c r="S11885" i="202"/>
  <c r="S11886" i="202"/>
  <c r="S11887" i="202"/>
  <c r="S11888" i="202"/>
  <c r="S11889" i="202"/>
  <c r="S11890" i="202"/>
  <c r="S11891" i="202"/>
  <c r="S11892" i="202"/>
  <c r="S11893" i="202"/>
  <c r="S11894" i="202"/>
  <c r="S11895" i="202"/>
  <c r="S11896" i="202"/>
  <c r="S11897" i="202"/>
  <c r="S11898" i="202"/>
  <c r="S11899" i="202"/>
  <c r="S11900" i="202"/>
  <c r="S11901" i="202"/>
  <c r="S11902" i="202"/>
  <c r="S11903" i="202"/>
  <c r="S11904" i="202"/>
  <c r="S11905" i="202"/>
  <c r="S11906" i="202"/>
  <c r="S11907" i="202"/>
  <c r="S11908" i="202"/>
  <c r="S11909" i="202"/>
  <c r="S11910" i="202"/>
  <c r="S11911" i="202"/>
  <c r="S11912" i="202"/>
  <c r="S11913" i="202"/>
  <c r="S11914" i="202"/>
  <c r="S11915" i="202"/>
  <c r="S11916" i="202"/>
  <c r="S11917" i="202"/>
  <c r="S11918" i="202"/>
  <c r="S11919" i="202"/>
  <c r="S11920" i="202"/>
  <c r="S11921" i="202"/>
  <c r="S11922" i="202"/>
  <c r="S11923" i="202"/>
  <c r="S11924" i="202"/>
  <c r="S11925" i="202"/>
  <c r="S11926" i="202"/>
  <c r="S11927" i="202"/>
  <c r="S11928" i="202"/>
  <c r="S11929" i="202"/>
  <c r="S11930" i="202"/>
  <c r="S11931" i="202"/>
  <c r="S11932" i="202"/>
  <c r="S11933" i="202"/>
  <c r="S11934" i="202"/>
  <c r="S11935" i="202"/>
  <c r="S11936" i="202"/>
  <c r="S11937" i="202"/>
  <c r="S11938" i="202"/>
  <c r="S11939" i="202"/>
  <c r="S11940" i="202"/>
  <c r="S11941" i="202"/>
  <c r="S11942" i="202"/>
  <c r="S11943" i="202"/>
  <c r="S11944" i="202"/>
  <c r="S11945" i="202"/>
  <c r="S11946" i="202"/>
  <c r="S11947" i="202"/>
  <c r="S11948" i="202"/>
  <c r="S11949" i="202"/>
  <c r="S11950" i="202"/>
  <c r="S11951" i="202"/>
  <c r="S11952" i="202"/>
  <c r="S11953" i="202"/>
  <c r="S11954" i="202"/>
  <c r="S11955" i="202"/>
  <c r="S11956" i="202"/>
  <c r="S11957" i="202"/>
  <c r="S11958" i="202"/>
  <c r="S11959" i="202"/>
  <c r="S11960" i="202"/>
  <c r="S11961" i="202"/>
  <c r="S11962" i="202"/>
  <c r="S11963" i="202"/>
  <c r="S11964" i="202"/>
  <c r="S11965" i="202"/>
  <c r="S11966" i="202"/>
  <c r="S11967" i="202"/>
  <c r="S11968" i="202"/>
  <c r="S11969" i="202"/>
  <c r="S11970" i="202"/>
  <c r="S11971" i="202"/>
  <c r="S11972" i="202"/>
  <c r="S11973" i="202"/>
  <c r="S11974" i="202"/>
  <c r="S11975" i="202"/>
  <c r="S11976" i="202"/>
  <c r="S11977" i="202"/>
  <c r="S11978" i="202"/>
  <c r="S11979" i="202"/>
  <c r="S11980" i="202"/>
  <c r="S11981" i="202"/>
  <c r="S11982" i="202"/>
  <c r="S11983" i="202"/>
  <c r="S11984" i="202"/>
  <c r="S11985" i="202"/>
  <c r="S11986" i="202"/>
  <c r="S11987" i="202"/>
  <c r="S11988" i="202"/>
  <c r="S11989" i="202"/>
  <c r="S11990" i="202"/>
  <c r="S11991" i="202"/>
  <c r="S11992" i="202"/>
  <c r="S11993" i="202"/>
  <c r="S11994" i="202"/>
  <c r="S11995" i="202"/>
  <c r="S11996" i="202"/>
  <c r="S11997" i="202"/>
  <c r="S11998" i="202"/>
  <c r="S11999" i="202"/>
  <c r="S12000" i="202"/>
  <c r="S12001" i="202"/>
  <c r="S12002" i="202"/>
  <c r="S12003" i="202"/>
  <c r="S12004" i="202"/>
  <c r="S12005" i="202"/>
  <c r="S12006" i="202"/>
  <c r="S12007" i="202"/>
  <c r="S12008" i="202"/>
  <c r="S12009" i="202"/>
  <c r="S12010" i="202"/>
  <c r="S12011" i="202"/>
  <c r="S12012" i="202"/>
  <c r="S12013" i="202"/>
  <c r="S12014" i="202"/>
  <c r="S12015" i="202"/>
  <c r="S12016" i="202"/>
  <c r="S12017" i="202"/>
  <c r="S12018" i="202"/>
  <c r="S12019" i="202"/>
  <c r="S12020" i="202"/>
  <c r="S12021" i="202"/>
  <c r="S12022" i="202"/>
  <c r="S12023" i="202"/>
  <c r="S12024" i="202"/>
  <c r="S12025" i="202"/>
  <c r="S12026" i="202"/>
  <c r="S12027" i="202"/>
  <c r="S12028" i="202"/>
  <c r="S12029" i="202"/>
  <c r="S12030" i="202"/>
  <c r="S12031" i="202"/>
  <c r="S12032" i="202"/>
  <c r="S12033" i="202"/>
  <c r="S12034" i="202"/>
  <c r="S12035" i="202"/>
  <c r="S12036" i="202"/>
  <c r="S12037" i="202"/>
  <c r="S12038" i="202"/>
  <c r="S12039" i="202"/>
  <c r="S12040" i="202"/>
  <c r="S12041" i="202"/>
  <c r="S12042" i="202"/>
  <c r="S12043" i="202"/>
  <c r="S12044" i="202"/>
  <c r="S12045" i="202"/>
  <c r="S12046" i="202"/>
  <c r="S12047" i="202"/>
  <c r="S12048" i="202"/>
  <c r="S12049" i="202"/>
  <c r="S12050" i="202"/>
  <c r="S12051" i="202"/>
  <c r="S12052" i="202"/>
  <c r="S12053" i="202"/>
  <c r="S12054" i="202"/>
  <c r="S12055" i="202"/>
  <c r="S12056" i="202"/>
  <c r="S12057" i="202"/>
  <c r="S12058" i="202"/>
  <c r="S12059" i="202"/>
  <c r="S12060" i="202"/>
  <c r="S12061" i="202"/>
  <c r="S12062" i="202"/>
  <c r="S12063" i="202"/>
  <c r="S12064" i="202"/>
  <c r="S12065" i="202"/>
  <c r="S12066" i="202"/>
  <c r="S12067" i="202"/>
  <c r="S12068" i="202"/>
  <c r="S12069" i="202"/>
  <c r="S12070" i="202"/>
  <c r="S12071" i="202"/>
  <c r="S12072" i="202"/>
  <c r="S12073" i="202"/>
  <c r="S12074" i="202"/>
  <c r="S12075" i="202"/>
  <c r="S12076" i="202"/>
  <c r="S12077" i="202"/>
  <c r="S12078" i="202"/>
  <c r="S12079" i="202"/>
  <c r="S12080" i="202"/>
  <c r="S12081" i="202"/>
  <c r="S12082" i="202"/>
  <c r="S12083" i="202"/>
  <c r="S12084" i="202"/>
  <c r="S12085" i="202"/>
  <c r="S12086" i="202"/>
  <c r="S12087" i="202"/>
  <c r="S12088" i="202"/>
  <c r="S12089" i="202"/>
  <c r="S12090" i="202"/>
  <c r="S12091" i="202"/>
  <c r="S12092" i="202"/>
  <c r="S12093" i="202"/>
  <c r="S12094" i="202"/>
  <c r="S12095" i="202"/>
  <c r="S12096" i="202"/>
  <c r="S12097" i="202"/>
  <c r="S12098" i="202"/>
  <c r="S12099" i="202"/>
  <c r="S12100" i="202"/>
  <c r="S12101" i="202"/>
  <c r="S12102" i="202"/>
  <c r="S12103" i="202"/>
  <c r="S12104" i="202"/>
  <c r="S12105" i="202"/>
  <c r="S12106" i="202"/>
  <c r="S12107" i="202"/>
  <c r="S12108" i="202"/>
  <c r="S12109" i="202"/>
  <c r="S12110" i="202"/>
  <c r="S12111" i="202"/>
  <c r="S12112" i="202"/>
  <c r="S12113" i="202"/>
  <c r="S12114" i="202"/>
  <c r="S12115" i="202"/>
  <c r="S12116" i="202"/>
  <c r="S12117" i="202"/>
  <c r="S12118" i="202"/>
  <c r="S12119" i="202"/>
  <c r="S12120" i="202"/>
  <c r="S12121" i="202"/>
  <c r="S12122" i="202"/>
  <c r="S12123" i="202"/>
  <c r="S12124" i="202"/>
  <c r="S12125" i="202"/>
  <c r="S12126" i="202"/>
  <c r="S12127" i="202"/>
  <c r="S12128" i="202"/>
  <c r="S12129" i="202"/>
  <c r="S12130" i="202"/>
  <c r="S12131" i="202"/>
  <c r="S12132" i="202"/>
  <c r="S12133" i="202"/>
  <c r="S12134" i="202"/>
  <c r="S12135" i="202"/>
  <c r="S12136" i="202"/>
  <c r="S12137" i="202"/>
  <c r="S12138" i="202"/>
  <c r="S12139" i="202"/>
  <c r="S12140" i="202"/>
  <c r="S12141" i="202"/>
  <c r="S12142" i="202"/>
  <c r="S12143" i="202"/>
  <c r="S12144" i="202"/>
  <c r="S12145" i="202"/>
  <c r="S12146" i="202"/>
  <c r="S12147" i="202"/>
  <c r="S12148" i="202"/>
  <c r="S12149" i="202"/>
  <c r="S12150" i="202"/>
  <c r="S12151" i="202"/>
  <c r="S12152" i="202"/>
  <c r="S12153" i="202"/>
  <c r="S12154" i="202"/>
  <c r="S12155" i="202"/>
  <c r="S12156" i="202"/>
  <c r="S12157" i="202"/>
  <c r="S12158" i="202"/>
  <c r="S12159" i="202"/>
  <c r="S12160" i="202"/>
  <c r="S12161" i="202"/>
  <c r="S12162" i="202"/>
  <c r="S12163" i="202"/>
  <c r="S12164" i="202"/>
  <c r="S12165" i="202"/>
  <c r="S12166" i="202"/>
  <c r="S12167" i="202"/>
  <c r="S12168" i="202"/>
  <c r="S12169" i="202"/>
  <c r="S12170" i="202"/>
  <c r="S12171" i="202"/>
  <c r="S12172" i="202"/>
  <c r="S12173" i="202"/>
  <c r="S12174" i="202"/>
  <c r="S12175" i="202"/>
  <c r="S12176" i="202"/>
  <c r="S12177" i="202"/>
  <c r="S12178" i="202"/>
  <c r="S12179" i="202"/>
  <c r="S12180" i="202"/>
  <c r="S12181" i="202"/>
  <c r="S12182" i="202"/>
  <c r="S12183" i="202"/>
  <c r="S12184" i="202"/>
  <c r="S12185" i="202"/>
  <c r="S12186" i="202"/>
  <c r="S12187" i="202"/>
  <c r="S12188" i="202"/>
  <c r="S12189" i="202"/>
  <c r="S12190" i="202"/>
  <c r="S12191" i="202"/>
  <c r="S12192" i="202"/>
  <c r="S12193" i="202"/>
  <c r="S12194" i="202"/>
  <c r="S12195" i="202"/>
  <c r="S12196" i="202"/>
  <c r="S12197" i="202"/>
  <c r="S12198" i="202"/>
  <c r="S12199" i="202"/>
  <c r="S12200" i="202"/>
  <c r="S12201" i="202"/>
  <c r="S12202" i="202"/>
  <c r="S12203" i="202"/>
  <c r="S12204" i="202"/>
  <c r="S12205" i="202"/>
  <c r="S12206" i="202"/>
  <c r="S12207" i="202"/>
  <c r="S12208" i="202"/>
  <c r="S12209" i="202"/>
  <c r="S12210" i="202"/>
  <c r="S12211" i="202"/>
  <c r="S12212" i="202"/>
  <c r="S12213" i="202"/>
  <c r="S12214" i="202"/>
  <c r="S12215" i="202"/>
  <c r="S12216" i="202"/>
  <c r="S12217" i="202"/>
  <c r="S12218" i="202"/>
  <c r="S12219" i="202"/>
  <c r="S12220" i="202"/>
  <c r="S12221" i="202"/>
  <c r="S12222" i="202"/>
  <c r="S12223" i="202"/>
  <c r="S12224" i="202"/>
  <c r="S12225" i="202"/>
  <c r="S12226" i="202"/>
  <c r="S12227" i="202"/>
  <c r="S12228" i="202"/>
  <c r="S12229" i="202"/>
  <c r="S12230" i="202"/>
  <c r="S12231" i="202"/>
  <c r="S12232" i="202"/>
  <c r="S12233" i="202"/>
  <c r="S12234" i="202"/>
  <c r="S12235" i="202"/>
  <c r="S12236" i="202"/>
  <c r="S12237" i="202"/>
  <c r="S12238" i="202"/>
  <c r="S12239" i="202"/>
  <c r="S12240" i="202"/>
  <c r="S12241" i="202"/>
  <c r="S12242" i="202"/>
  <c r="S12243" i="202"/>
  <c r="S12244" i="202"/>
  <c r="S12245" i="202"/>
  <c r="S12246" i="202"/>
  <c r="S12247" i="202"/>
  <c r="S12248" i="202"/>
  <c r="S12249" i="202"/>
  <c r="S12250" i="202"/>
  <c r="S12251" i="202"/>
  <c r="S12252" i="202"/>
  <c r="S12253" i="202"/>
  <c r="S12254" i="202"/>
  <c r="S12255" i="202"/>
  <c r="S12256" i="202"/>
  <c r="S12257" i="202"/>
  <c r="S12258" i="202"/>
  <c r="S12259" i="202"/>
  <c r="S12260" i="202"/>
  <c r="S12261" i="202"/>
  <c r="S12262" i="202"/>
  <c r="S12263" i="202"/>
  <c r="S12264" i="202"/>
  <c r="S12265" i="202"/>
  <c r="S12266" i="202"/>
  <c r="S12267" i="202"/>
  <c r="S12268" i="202"/>
  <c r="S12269" i="202"/>
  <c r="S12270" i="202"/>
  <c r="S12271" i="202"/>
  <c r="S12272" i="202"/>
  <c r="S12273" i="202"/>
  <c r="S12274" i="202"/>
  <c r="S12275" i="202"/>
  <c r="S12276" i="202"/>
  <c r="S12277" i="202"/>
  <c r="S12278" i="202"/>
  <c r="S12279" i="202"/>
  <c r="S12280" i="202"/>
  <c r="S12281" i="202"/>
  <c r="S12282" i="202"/>
  <c r="S12283" i="202"/>
  <c r="S12284" i="202"/>
  <c r="S12285" i="202"/>
  <c r="S12286" i="202"/>
  <c r="S12287" i="202"/>
  <c r="S12288" i="202"/>
  <c r="S12289" i="202"/>
  <c r="S12290" i="202"/>
  <c r="S12291" i="202"/>
  <c r="S12292" i="202"/>
  <c r="S12293" i="202"/>
  <c r="S12294" i="202"/>
  <c r="S12295" i="202"/>
  <c r="S12296" i="202"/>
  <c r="S12297" i="202"/>
  <c r="S12298" i="202"/>
  <c r="S12299" i="202"/>
  <c r="S12300" i="202"/>
  <c r="S12301" i="202"/>
  <c r="S12302" i="202"/>
  <c r="S12303" i="202"/>
  <c r="S12304" i="202"/>
  <c r="S12305" i="202"/>
  <c r="S12306" i="202"/>
  <c r="S12307" i="202"/>
  <c r="S12308" i="202"/>
  <c r="S12309" i="202"/>
  <c r="S12310" i="202"/>
  <c r="S12311" i="202"/>
  <c r="S12312" i="202"/>
  <c r="S12313" i="202"/>
  <c r="S12314" i="202"/>
  <c r="S12315" i="202"/>
  <c r="S12316" i="202"/>
  <c r="S12317" i="202"/>
  <c r="S12318" i="202"/>
  <c r="S12319" i="202"/>
  <c r="S12320" i="202"/>
  <c r="S12321" i="202"/>
  <c r="S12322" i="202"/>
  <c r="S12323" i="202"/>
  <c r="S12324" i="202"/>
  <c r="S12325" i="202"/>
  <c r="S12326" i="202"/>
  <c r="S12327" i="202"/>
  <c r="S12328" i="202"/>
  <c r="S12329" i="202"/>
  <c r="S12330" i="202"/>
  <c r="S12331" i="202"/>
  <c r="S12332" i="202"/>
  <c r="S12333" i="202"/>
  <c r="S12334" i="202"/>
  <c r="S12335" i="202"/>
  <c r="S12336" i="202"/>
  <c r="S12337" i="202"/>
  <c r="S12338" i="202"/>
  <c r="S12339" i="202"/>
  <c r="S12340" i="202"/>
  <c r="S12341" i="202"/>
  <c r="S12342" i="202"/>
  <c r="S12343" i="202"/>
  <c r="S12344" i="202"/>
  <c r="S12345" i="202"/>
  <c r="S12346" i="202"/>
  <c r="S12347" i="202"/>
  <c r="S12348" i="202"/>
  <c r="S12349" i="202"/>
  <c r="S12350" i="202"/>
  <c r="S12351" i="202"/>
  <c r="S12352" i="202"/>
  <c r="S12353" i="202"/>
  <c r="S12354" i="202"/>
  <c r="S12355" i="202"/>
  <c r="S12356" i="202"/>
  <c r="S12357" i="202"/>
  <c r="S12358" i="202"/>
  <c r="S12359" i="202"/>
  <c r="S12360" i="202"/>
  <c r="S12361" i="202"/>
  <c r="S12362" i="202"/>
  <c r="S12363" i="202"/>
  <c r="S12364" i="202"/>
  <c r="S12365" i="202"/>
  <c r="S12366" i="202"/>
  <c r="S12367" i="202"/>
  <c r="S12368" i="202"/>
  <c r="S12369" i="202"/>
  <c r="S12370" i="202"/>
  <c r="S12371" i="202"/>
  <c r="S12372" i="202"/>
  <c r="S12373" i="202"/>
  <c r="S12374" i="202"/>
  <c r="S12375" i="202"/>
  <c r="S12376" i="202"/>
  <c r="S12377" i="202"/>
  <c r="S12378" i="202"/>
  <c r="S12379" i="202"/>
  <c r="S12380" i="202"/>
  <c r="S12381" i="202"/>
  <c r="S12382" i="202"/>
  <c r="S12383" i="202"/>
  <c r="S12384" i="202"/>
  <c r="S12385" i="202"/>
  <c r="S12386" i="202"/>
  <c r="S12387" i="202"/>
  <c r="S12388" i="202"/>
  <c r="S12389" i="202"/>
  <c r="S12390" i="202"/>
  <c r="S12391" i="202"/>
  <c r="S12392" i="202"/>
  <c r="S12393" i="202"/>
  <c r="S12394" i="202"/>
  <c r="S12395" i="202"/>
  <c r="S12396" i="202"/>
  <c r="S12397" i="202"/>
  <c r="S12398" i="202"/>
  <c r="S12399" i="202"/>
  <c r="S12400" i="202"/>
  <c r="S12401" i="202"/>
  <c r="S12402" i="202"/>
  <c r="S12403" i="202"/>
  <c r="S12404" i="202"/>
  <c r="S12405" i="202"/>
  <c r="S12406" i="202"/>
  <c r="S12407" i="202"/>
  <c r="S12408" i="202"/>
  <c r="S12409" i="202"/>
  <c r="S12410" i="202"/>
  <c r="S12411" i="202"/>
  <c r="S12412" i="202"/>
  <c r="S12413" i="202"/>
  <c r="S12414" i="202"/>
  <c r="S12415" i="202"/>
  <c r="S12416" i="202"/>
  <c r="S12417" i="202"/>
  <c r="S12418" i="202"/>
  <c r="S12419" i="202"/>
  <c r="S12420" i="202"/>
  <c r="S12421" i="202"/>
  <c r="S12422" i="202"/>
  <c r="S12423" i="202"/>
  <c r="S12424" i="202"/>
  <c r="S12425" i="202"/>
  <c r="S12426" i="202"/>
  <c r="S12427" i="202"/>
  <c r="S12428" i="202"/>
  <c r="S12429" i="202"/>
  <c r="S12430" i="202"/>
  <c r="S12431" i="202"/>
  <c r="S12432" i="202"/>
  <c r="S12433" i="202"/>
  <c r="S12434" i="202"/>
  <c r="S12435" i="202"/>
  <c r="S12436" i="202"/>
  <c r="S12437" i="202"/>
  <c r="S12438" i="202"/>
  <c r="S12439" i="202"/>
  <c r="S12440" i="202"/>
  <c r="S12441" i="202"/>
  <c r="S12442" i="202"/>
  <c r="S12443" i="202"/>
  <c r="S12444" i="202"/>
  <c r="S12445" i="202"/>
  <c r="S12446" i="202"/>
  <c r="S12447" i="202"/>
  <c r="S12448" i="202"/>
  <c r="S12449" i="202"/>
  <c r="S12450" i="202"/>
  <c r="S12451" i="202"/>
  <c r="S12452" i="202"/>
  <c r="S12453" i="202"/>
  <c r="S12454" i="202"/>
  <c r="S12455" i="202"/>
  <c r="S12456" i="202"/>
  <c r="S12457" i="202"/>
  <c r="S12458" i="202"/>
  <c r="S12459" i="202"/>
  <c r="S12460" i="202"/>
  <c r="S12461" i="202"/>
  <c r="S12462" i="202"/>
  <c r="S12463" i="202"/>
  <c r="S12464" i="202"/>
  <c r="S12465" i="202"/>
  <c r="S12466" i="202"/>
  <c r="S12467" i="202"/>
  <c r="S12468" i="202"/>
  <c r="S12469" i="202"/>
  <c r="S12470" i="202"/>
  <c r="S12471" i="202"/>
  <c r="S12472" i="202"/>
  <c r="S12473" i="202"/>
  <c r="S12474" i="202"/>
  <c r="S12475" i="202"/>
  <c r="S12476" i="202"/>
  <c r="S12477" i="202"/>
  <c r="S12478" i="202"/>
  <c r="S12479" i="202"/>
  <c r="S12480" i="202"/>
  <c r="S12481" i="202"/>
  <c r="S12482" i="202"/>
  <c r="S12483" i="202"/>
  <c r="S12484" i="202"/>
  <c r="S12485" i="202"/>
  <c r="S12486" i="202"/>
  <c r="S12487" i="202"/>
  <c r="S12488" i="202"/>
  <c r="S12489" i="202"/>
  <c r="S12490" i="202"/>
  <c r="S12491" i="202"/>
  <c r="S12492" i="202"/>
  <c r="S12493" i="202"/>
  <c r="S12494" i="202"/>
  <c r="S12495" i="202"/>
  <c r="S12496" i="202"/>
  <c r="S12497" i="202"/>
  <c r="S12498" i="202"/>
  <c r="S12499" i="202"/>
  <c r="S12500" i="202"/>
  <c r="S12501" i="202"/>
  <c r="S12502" i="202"/>
  <c r="S12503" i="202"/>
  <c r="S12504" i="202"/>
  <c r="S12505" i="202"/>
  <c r="S12506" i="202"/>
  <c r="S12507" i="202"/>
  <c r="S12508" i="202"/>
  <c r="S12509" i="202"/>
  <c r="S12510" i="202"/>
  <c r="S12511" i="202"/>
  <c r="S12512" i="202"/>
  <c r="S12513" i="202"/>
  <c r="S12514" i="202"/>
  <c r="S12515" i="202"/>
  <c r="S12516" i="202"/>
  <c r="S12517" i="202"/>
  <c r="S12518" i="202"/>
  <c r="S12519" i="202"/>
  <c r="S12520" i="202"/>
  <c r="S12521" i="202"/>
  <c r="S12522" i="202"/>
  <c r="S12523" i="202"/>
  <c r="S12524" i="202"/>
  <c r="S12525" i="202"/>
  <c r="S12526" i="202"/>
  <c r="S12527" i="202"/>
  <c r="S12528" i="202"/>
  <c r="S12529" i="202"/>
  <c r="S12530" i="202"/>
  <c r="S12531" i="202"/>
  <c r="S12532" i="202"/>
  <c r="S12533" i="202"/>
  <c r="S12534" i="202"/>
  <c r="S12535" i="202"/>
  <c r="S12536" i="202"/>
  <c r="S12537" i="202"/>
  <c r="S12538" i="202"/>
  <c r="S12539" i="202"/>
  <c r="S12540" i="202"/>
  <c r="S12541" i="202"/>
  <c r="S12542" i="202"/>
  <c r="S12543" i="202"/>
  <c r="S12544" i="202"/>
  <c r="S12545" i="202"/>
  <c r="S12546" i="202"/>
  <c r="S12547" i="202"/>
  <c r="S12548" i="202"/>
  <c r="S12549" i="202"/>
  <c r="S12550" i="202"/>
  <c r="S12551" i="202"/>
  <c r="S12552" i="202"/>
  <c r="S12553" i="202"/>
  <c r="S12554" i="202"/>
  <c r="S12555" i="202"/>
  <c r="S12556" i="202"/>
  <c r="S12557" i="202"/>
  <c r="S12558" i="202"/>
  <c r="S12559" i="202"/>
  <c r="S12560" i="202"/>
  <c r="S12561" i="202"/>
  <c r="S12562" i="202"/>
  <c r="S12563" i="202"/>
  <c r="S12564" i="202"/>
  <c r="S12565" i="202"/>
  <c r="S12566" i="202"/>
  <c r="S12567" i="202"/>
  <c r="S12568" i="202"/>
  <c r="S12569" i="202"/>
  <c r="S12570" i="202"/>
  <c r="S12571" i="202"/>
  <c r="S12572" i="202"/>
  <c r="S12573" i="202"/>
  <c r="S12574" i="202"/>
  <c r="S12575" i="202"/>
  <c r="S12576" i="202"/>
  <c r="S12577" i="202"/>
  <c r="S12578" i="202"/>
  <c r="S12579" i="202"/>
  <c r="S12580" i="202"/>
  <c r="S12581" i="202"/>
  <c r="S12582" i="202"/>
  <c r="S12583" i="202"/>
  <c r="S12584" i="202"/>
  <c r="S12585" i="202"/>
  <c r="S12586" i="202"/>
  <c r="S12587" i="202"/>
  <c r="S12588" i="202"/>
  <c r="S12589" i="202"/>
  <c r="S12590" i="202"/>
  <c r="S12591" i="202"/>
  <c r="S12592" i="202"/>
  <c r="S12593" i="202"/>
  <c r="S12594" i="202"/>
  <c r="S12595" i="202"/>
  <c r="S12596" i="202"/>
  <c r="S12597" i="202"/>
  <c r="S12598" i="202"/>
  <c r="S12599" i="202"/>
  <c r="S12600" i="202"/>
  <c r="S12601" i="202"/>
  <c r="S12602" i="202"/>
  <c r="S12603" i="202"/>
  <c r="S12604" i="202"/>
  <c r="S12605" i="202"/>
  <c r="S12606" i="202"/>
  <c r="S12607" i="202"/>
  <c r="S12608" i="202"/>
  <c r="S12609" i="202"/>
  <c r="S12610" i="202"/>
  <c r="S12611" i="202"/>
  <c r="S12612" i="202"/>
  <c r="S12613" i="202"/>
  <c r="S12614" i="202"/>
  <c r="S12615" i="202"/>
  <c r="S12616" i="202"/>
  <c r="S12617" i="202"/>
  <c r="S12618" i="202"/>
  <c r="S12619" i="202"/>
  <c r="S12620" i="202"/>
  <c r="S12621" i="202"/>
  <c r="S12622" i="202"/>
  <c r="S12623" i="202"/>
  <c r="S12624" i="202"/>
  <c r="S12625" i="202"/>
  <c r="S12626" i="202"/>
  <c r="S12627" i="202"/>
  <c r="S12628" i="202"/>
  <c r="S12629" i="202"/>
  <c r="S12630" i="202"/>
  <c r="S12631" i="202"/>
  <c r="S12632" i="202"/>
  <c r="S12633" i="202"/>
  <c r="S12634" i="202"/>
  <c r="S12635" i="202"/>
  <c r="S12636" i="202"/>
  <c r="S12637" i="202"/>
  <c r="S12638" i="202"/>
  <c r="S12639" i="202"/>
  <c r="S12640" i="202"/>
  <c r="S12641" i="202"/>
  <c r="S12642" i="202"/>
  <c r="S12643" i="202"/>
  <c r="S12644" i="202"/>
  <c r="S12645" i="202"/>
  <c r="S12646" i="202"/>
  <c r="S12647" i="202"/>
  <c r="S12648" i="202"/>
  <c r="S12649" i="202"/>
  <c r="S12650" i="202"/>
  <c r="S12651" i="202"/>
  <c r="S12652" i="202"/>
  <c r="S12653" i="202"/>
  <c r="S12654" i="202"/>
  <c r="S12655" i="202"/>
  <c r="S12656" i="202"/>
  <c r="S12657" i="202"/>
  <c r="S12658" i="202"/>
  <c r="S12659" i="202"/>
  <c r="S12660" i="202"/>
  <c r="S12661" i="202"/>
  <c r="S12662" i="202"/>
  <c r="S12663" i="202"/>
  <c r="S12664" i="202"/>
  <c r="S12665" i="202"/>
  <c r="S12666" i="202"/>
  <c r="S12667" i="202"/>
  <c r="S12668" i="202"/>
  <c r="S12669" i="202"/>
  <c r="S12670" i="202"/>
  <c r="S12671" i="202"/>
  <c r="S12672" i="202"/>
  <c r="S12673" i="202"/>
  <c r="S12674" i="202"/>
  <c r="S12675" i="202"/>
  <c r="S12676" i="202"/>
  <c r="S12677" i="202"/>
  <c r="S12678" i="202"/>
  <c r="S12679" i="202"/>
  <c r="S12680" i="202"/>
  <c r="S12681" i="202"/>
  <c r="S12682" i="202"/>
  <c r="S12683" i="202"/>
  <c r="S12684" i="202"/>
  <c r="S12685" i="202"/>
  <c r="S12686" i="202"/>
  <c r="S12687" i="202"/>
  <c r="S12688" i="202"/>
  <c r="S12689" i="202"/>
  <c r="S12690" i="202"/>
  <c r="S12691" i="202"/>
  <c r="S12692" i="202"/>
  <c r="S12693" i="202"/>
  <c r="S12694" i="202"/>
  <c r="S12695" i="202"/>
  <c r="S12696" i="202"/>
  <c r="S12697" i="202"/>
  <c r="S12698" i="202"/>
  <c r="S12699" i="202"/>
  <c r="S12700" i="202"/>
  <c r="S12701" i="202"/>
  <c r="S12702" i="202"/>
  <c r="S12703" i="202"/>
  <c r="S12704" i="202"/>
  <c r="S12705" i="202"/>
  <c r="S12706" i="202"/>
  <c r="S12707" i="202"/>
  <c r="S12708" i="202"/>
  <c r="S12709" i="202"/>
  <c r="S12710" i="202"/>
  <c r="S12711" i="202"/>
  <c r="S12712" i="202"/>
  <c r="S12713" i="202"/>
  <c r="S12714" i="202"/>
  <c r="S12715" i="202"/>
  <c r="S12716" i="202"/>
  <c r="S12717" i="202"/>
  <c r="S12718" i="202"/>
  <c r="S12719" i="202"/>
  <c r="S12720" i="202"/>
  <c r="S12721" i="202"/>
  <c r="S12722" i="202"/>
  <c r="S12723" i="202"/>
  <c r="S12724" i="202"/>
  <c r="S12725" i="202"/>
  <c r="S12726" i="202"/>
  <c r="S12727" i="202"/>
  <c r="S12728" i="202"/>
  <c r="S12729" i="202"/>
  <c r="S12730" i="202"/>
  <c r="S12731" i="202"/>
  <c r="S12732" i="202"/>
  <c r="S12733" i="202"/>
  <c r="S12734" i="202"/>
  <c r="S12735" i="202"/>
  <c r="S12736" i="202"/>
  <c r="S12737" i="202"/>
  <c r="S12738" i="202"/>
  <c r="S12739" i="202"/>
  <c r="S12740" i="202"/>
  <c r="S12741" i="202"/>
  <c r="S12742" i="202"/>
  <c r="S12743" i="202"/>
  <c r="S12744" i="202"/>
  <c r="S12745" i="202"/>
  <c r="S12746" i="202"/>
  <c r="S12747" i="202"/>
  <c r="S12748" i="202"/>
  <c r="S12749" i="202"/>
  <c r="S12750" i="202"/>
  <c r="S12751" i="202"/>
  <c r="S12752" i="202"/>
  <c r="S12753" i="202"/>
  <c r="S12754" i="202"/>
  <c r="S12755" i="202"/>
  <c r="S12756" i="202"/>
  <c r="S12757" i="202"/>
  <c r="S12758" i="202"/>
  <c r="S12759" i="202"/>
  <c r="S12760" i="202"/>
  <c r="S12761" i="202"/>
  <c r="S12762" i="202"/>
  <c r="S12763" i="202"/>
  <c r="S12764" i="202"/>
  <c r="S12765" i="202"/>
  <c r="S12766" i="202"/>
  <c r="S12767" i="202"/>
  <c r="S12768" i="202"/>
  <c r="S12769" i="202"/>
  <c r="S12770" i="202"/>
  <c r="S12771" i="202"/>
  <c r="S12772" i="202"/>
  <c r="S12773" i="202"/>
  <c r="S12774" i="202"/>
  <c r="S12775" i="202"/>
  <c r="S12776" i="202"/>
  <c r="S12777" i="202"/>
  <c r="S12778" i="202"/>
  <c r="S12779" i="202"/>
  <c r="S12780" i="202"/>
  <c r="S12781" i="202"/>
  <c r="S12782" i="202"/>
  <c r="S12783" i="202"/>
  <c r="S12784" i="202"/>
  <c r="S12785" i="202"/>
  <c r="S12786" i="202"/>
  <c r="S12787" i="202"/>
  <c r="S12788" i="202"/>
  <c r="S12789" i="202"/>
  <c r="S12790" i="202"/>
  <c r="S12791" i="202"/>
  <c r="S2" i="202"/>
  <c r="AL3" i="202"/>
  <c r="AL4" i="202"/>
  <c r="AL5" i="202"/>
  <c r="AL6" i="202"/>
  <c r="AL7" i="202"/>
  <c r="AL8" i="202"/>
  <c r="AL9" i="202"/>
  <c r="AL10" i="202"/>
  <c r="AL11" i="202"/>
  <c r="AL12" i="202"/>
  <c r="AL13" i="202"/>
  <c r="AL14" i="202"/>
  <c r="AL15" i="202"/>
  <c r="AL16" i="202"/>
  <c r="AL17" i="202"/>
  <c r="AL18" i="202"/>
  <c r="AL19" i="202"/>
  <c r="AL20" i="202"/>
  <c r="AL21" i="202"/>
  <c r="AL22" i="202"/>
  <c r="AL23" i="202"/>
  <c r="AL24" i="202"/>
  <c r="AL25" i="202"/>
  <c r="AL26" i="202"/>
  <c r="AL27" i="202"/>
  <c r="AL28" i="202"/>
  <c r="AL29" i="202"/>
  <c r="AL30" i="202"/>
  <c r="AL31" i="202"/>
  <c r="AL32" i="202"/>
  <c r="AL33" i="202"/>
  <c r="AL34" i="202"/>
  <c r="AL35" i="202"/>
  <c r="AL36" i="202"/>
  <c r="AL37" i="202"/>
  <c r="AL38" i="202"/>
  <c r="AL39" i="202"/>
  <c r="AL40" i="202"/>
  <c r="AL41" i="202"/>
  <c r="AL42" i="202"/>
  <c r="AL43" i="202"/>
  <c r="AL44" i="202"/>
  <c r="AL45" i="202"/>
  <c r="AL46" i="202"/>
  <c r="AL47" i="202"/>
  <c r="AL48" i="202"/>
  <c r="AL49" i="202"/>
  <c r="AL50" i="202"/>
  <c r="AL51" i="202"/>
  <c r="AL52" i="202"/>
  <c r="AL53" i="202"/>
  <c r="AL54" i="202"/>
  <c r="AL55" i="202"/>
  <c r="AL56" i="202"/>
  <c r="AL57" i="202"/>
  <c r="AL58" i="202"/>
  <c r="AL59" i="202"/>
  <c r="AL60" i="202"/>
  <c r="AL61" i="202"/>
  <c r="AL62" i="202"/>
  <c r="AL63" i="202"/>
  <c r="AL64" i="202"/>
  <c r="AL65" i="202"/>
  <c r="AL66" i="202"/>
  <c r="AL67" i="202"/>
  <c r="AL68" i="202"/>
  <c r="AL69" i="202"/>
  <c r="AL70" i="202"/>
  <c r="AL71" i="202"/>
  <c r="AL72" i="202"/>
  <c r="AL73" i="202"/>
  <c r="AL74" i="202"/>
  <c r="AL75" i="202"/>
  <c r="AL76" i="202"/>
  <c r="AL77" i="202"/>
  <c r="AL78" i="202"/>
  <c r="AL79" i="202"/>
  <c r="AL80" i="202"/>
  <c r="AL81" i="202"/>
  <c r="AL82" i="202"/>
  <c r="AL83" i="202"/>
  <c r="AL84" i="202"/>
  <c r="AL85" i="202"/>
  <c r="AL86" i="202"/>
  <c r="AL87" i="202"/>
  <c r="AL88" i="202"/>
  <c r="AL89" i="202"/>
  <c r="AL90" i="202"/>
  <c r="AL91" i="202"/>
  <c r="AL92" i="202"/>
  <c r="AL93" i="202"/>
  <c r="AL94" i="202"/>
  <c r="AL95" i="202"/>
  <c r="AL96" i="202"/>
  <c r="AL97" i="202"/>
  <c r="AL98" i="202"/>
  <c r="AL99" i="202"/>
  <c r="AL100" i="202"/>
  <c r="AL101" i="202"/>
  <c r="AL102" i="202"/>
  <c r="AL103" i="202"/>
  <c r="AL104" i="202"/>
  <c r="AL105" i="202"/>
  <c r="AL106" i="202"/>
  <c r="AL107" i="202"/>
  <c r="AL108" i="202"/>
  <c r="AL109" i="202"/>
  <c r="AL110" i="202"/>
  <c r="AL111" i="202"/>
  <c r="AL112" i="202"/>
  <c r="AL113" i="202"/>
  <c r="AL114" i="202"/>
  <c r="AL115" i="202"/>
  <c r="AL116" i="202"/>
  <c r="AL117" i="202"/>
  <c r="AL118" i="202"/>
  <c r="AL119" i="202"/>
  <c r="AL120" i="202"/>
  <c r="AL121" i="202"/>
  <c r="AL122" i="202"/>
  <c r="AL123" i="202"/>
  <c r="AL124" i="202"/>
  <c r="AL125" i="202"/>
  <c r="AL126" i="202"/>
  <c r="AL127" i="202"/>
  <c r="AL128" i="202"/>
  <c r="AL129" i="202"/>
  <c r="AL130" i="202"/>
  <c r="AL131" i="202"/>
  <c r="AL132" i="202"/>
  <c r="AL133" i="202"/>
  <c r="AL134" i="202"/>
  <c r="AL135" i="202"/>
  <c r="AL136" i="202"/>
  <c r="AL137" i="202"/>
  <c r="AL138" i="202"/>
  <c r="AL139" i="202"/>
  <c r="AL140" i="202"/>
  <c r="AL141" i="202"/>
  <c r="AL142" i="202"/>
  <c r="AL143" i="202"/>
  <c r="AL144" i="202"/>
  <c r="AL145" i="202"/>
  <c r="AL146" i="202"/>
  <c r="AL147" i="202"/>
  <c r="AL148" i="202"/>
  <c r="AL149" i="202"/>
  <c r="AL150" i="202"/>
  <c r="AL151" i="202"/>
  <c r="AL152" i="202"/>
  <c r="AL153" i="202"/>
  <c r="AL154" i="202"/>
  <c r="AL155" i="202"/>
  <c r="AL156" i="202"/>
  <c r="AL157" i="202"/>
  <c r="AL158" i="202"/>
  <c r="AL159" i="202"/>
  <c r="AL160" i="202"/>
  <c r="AL161" i="202"/>
  <c r="AL162" i="202"/>
  <c r="AL163" i="202"/>
  <c r="AL164" i="202"/>
  <c r="AL165" i="202"/>
  <c r="AL166" i="202"/>
  <c r="AL167" i="202"/>
  <c r="AL168" i="202"/>
  <c r="AL169" i="202"/>
  <c r="AL170" i="202"/>
  <c r="AL171" i="202"/>
  <c r="AL172" i="202"/>
  <c r="AL173" i="202"/>
  <c r="AL174" i="202"/>
  <c r="AL175" i="202"/>
  <c r="AL176" i="202"/>
  <c r="AL177" i="202"/>
  <c r="AL178" i="202"/>
  <c r="AL179" i="202"/>
  <c r="AL180" i="202"/>
  <c r="AL181" i="202"/>
  <c r="AL182" i="202"/>
  <c r="AL183" i="202"/>
  <c r="AL184" i="202"/>
  <c r="AL185" i="202"/>
  <c r="AL186" i="202"/>
  <c r="AL187" i="202"/>
  <c r="AL188" i="202"/>
  <c r="AL189" i="202"/>
  <c r="AL190" i="202"/>
  <c r="AL191" i="202"/>
  <c r="AL192" i="202"/>
  <c r="AL193" i="202"/>
  <c r="AL194" i="202"/>
  <c r="AL195" i="202"/>
  <c r="AL196" i="202"/>
  <c r="AL197" i="202"/>
  <c r="AL198" i="202"/>
  <c r="AL199" i="202"/>
  <c r="AL200" i="202"/>
  <c r="AL201" i="202"/>
  <c r="AL202" i="202"/>
  <c r="AL203" i="202"/>
  <c r="AL204" i="202"/>
  <c r="AL205" i="202"/>
  <c r="AL206" i="202"/>
  <c r="AL207" i="202"/>
  <c r="AL208" i="202"/>
  <c r="AL209" i="202"/>
  <c r="AL210" i="202"/>
  <c r="AL211" i="202"/>
  <c r="AL212" i="202"/>
  <c r="AL213" i="202"/>
  <c r="AL214" i="202"/>
  <c r="AL215" i="202"/>
  <c r="AL216" i="202"/>
  <c r="AL217" i="202"/>
  <c r="AL218" i="202"/>
  <c r="AL219" i="202"/>
  <c r="AL220" i="202"/>
  <c r="AL221" i="202"/>
  <c r="AL222" i="202"/>
  <c r="AL223" i="202"/>
  <c r="AL224" i="202"/>
  <c r="AL225" i="202"/>
  <c r="AL226" i="202"/>
  <c r="AL227" i="202"/>
  <c r="AL228" i="202"/>
  <c r="AL229" i="202"/>
  <c r="AL230" i="202"/>
  <c r="AL231" i="202"/>
  <c r="AL232" i="202"/>
  <c r="AL233" i="202"/>
  <c r="AL234" i="202"/>
  <c r="AL235" i="202"/>
  <c r="AL236" i="202"/>
  <c r="AL237" i="202"/>
  <c r="AL238" i="202"/>
  <c r="AL239" i="202"/>
  <c r="AL240" i="202"/>
  <c r="AL241" i="202"/>
  <c r="AL242" i="202"/>
  <c r="AL243" i="202"/>
  <c r="AL244" i="202"/>
  <c r="AL245" i="202"/>
  <c r="AL246" i="202"/>
  <c r="AL247" i="202"/>
  <c r="AL248" i="202"/>
  <c r="AL249" i="202"/>
  <c r="AL250" i="202"/>
  <c r="AL251" i="202"/>
  <c r="AL252" i="202"/>
  <c r="AL253" i="202"/>
  <c r="AL254" i="202"/>
  <c r="AL255" i="202"/>
  <c r="AL256" i="202"/>
  <c r="AL257" i="202"/>
  <c r="AL258" i="202"/>
  <c r="AL259" i="202"/>
  <c r="AL260" i="202"/>
  <c r="AL261" i="202"/>
  <c r="AL262" i="202"/>
  <c r="AL263" i="202"/>
  <c r="AL264" i="202"/>
  <c r="AL265" i="202"/>
  <c r="AL266" i="202"/>
  <c r="AL267" i="202"/>
  <c r="AL268" i="202"/>
  <c r="AL269" i="202"/>
  <c r="AL270" i="202"/>
  <c r="AL271" i="202"/>
  <c r="AL272" i="202"/>
  <c r="AL273" i="202"/>
  <c r="AL274" i="202"/>
  <c r="AL275" i="202"/>
  <c r="AL276" i="202"/>
  <c r="AL277" i="202"/>
  <c r="AL278" i="202"/>
  <c r="AL279" i="202"/>
  <c r="AL280" i="202"/>
  <c r="AL281" i="202"/>
  <c r="AL282" i="202"/>
  <c r="AL283" i="202"/>
  <c r="AL284" i="202"/>
  <c r="AL285" i="202"/>
  <c r="AL286" i="202"/>
  <c r="AL287" i="202"/>
  <c r="AL288" i="202"/>
  <c r="AL289" i="202"/>
  <c r="AL290" i="202"/>
  <c r="AL291" i="202"/>
  <c r="AL292" i="202"/>
  <c r="AL293" i="202"/>
  <c r="AL294" i="202"/>
  <c r="AL295" i="202"/>
  <c r="AL296" i="202"/>
  <c r="AL297" i="202"/>
  <c r="AL298" i="202"/>
  <c r="AL299" i="202"/>
  <c r="AL300" i="202"/>
  <c r="AL301" i="202"/>
  <c r="AL302" i="202"/>
  <c r="AL303" i="202"/>
  <c r="AL304" i="202"/>
  <c r="AL305" i="202"/>
  <c r="AL306" i="202"/>
  <c r="AL307" i="202"/>
  <c r="AL308" i="202"/>
  <c r="AL309" i="202"/>
  <c r="AL310" i="202"/>
  <c r="AL311" i="202"/>
  <c r="AL312" i="202"/>
  <c r="AL313" i="202"/>
  <c r="AL314" i="202"/>
  <c r="AL315" i="202"/>
  <c r="AL316" i="202"/>
  <c r="AL317" i="202"/>
  <c r="AL318" i="202"/>
  <c r="AL319" i="202"/>
  <c r="AL320" i="202"/>
  <c r="AL321" i="202"/>
  <c r="AL322" i="202"/>
  <c r="AL323" i="202"/>
  <c r="AL324" i="202"/>
  <c r="AL325" i="202"/>
  <c r="AL326" i="202"/>
  <c r="AL327" i="202"/>
  <c r="AL328" i="202"/>
  <c r="AL329" i="202"/>
  <c r="AL330" i="202"/>
  <c r="AL331" i="202"/>
  <c r="AL332" i="202"/>
  <c r="AL333" i="202"/>
  <c r="AL334" i="202"/>
  <c r="AL335" i="202"/>
  <c r="AL336" i="202"/>
  <c r="AL337" i="202"/>
  <c r="AL338" i="202"/>
  <c r="AL339" i="202"/>
  <c r="AL340" i="202"/>
  <c r="AL341" i="202"/>
  <c r="AL342" i="202"/>
  <c r="AL343" i="202"/>
  <c r="AL344" i="202"/>
  <c r="AL345" i="202"/>
  <c r="AL346" i="202"/>
  <c r="AL347" i="202"/>
  <c r="AL348" i="202"/>
  <c r="AL349" i="202"/>
  <c r="AL350" i="202"/>
  <c r="AL351" i="202"/>
  <c r="AL352" i="202"/>
  <c r="AL353" i="202"/>
  <c r="AL354" i="202"/>
  <c r="AL355" i="202"/>
  <c r="AL356" i="202"/>
  <c r="AL357" i="202"/>
  <c r="AL358" i="202"/>
  <c r="AL359" i="202"/>
  <c r="AL360" i="202"/>
  <c r="AL361" i="202"/>
  <c r="AL362" i="202"/>
  <c r="AL363" i="202"/>
  <c r="AL364" i="202"/>
  <c r="AL365" i="202"/>
  <c r="AL366" i="202"/>
  <c r="AL367" i="202"/>
  <c r="AL368" i="202"/>
  <c r="AL369" i="202"/>
  <c r="AL370" i="202"/>
  <c r="AL371" i="202"/>
  <c r="AL372" i="202"/>
  <c r="AL373" i="202"/>
  <c r="AL374" i="202"/>
  <c r="AL375" i="202"/>
  <c r="AL376" i="202"/>
  <c r="AL377" i="202"/>
  <c r="AL378" i="202"/>
  <c r="AL379" i="202"/>
  <c r="AL380" i="202"/>
  <c r="AL381" i="202"/>
  <c r="AL382" i="202"/>
  <c r="AL383" i="202"/>
  <c r="AL384" i="202"/>
  <c r="AL385" i="202"/>
  <c r="AL386" i="202"/>
  <c r="AL387" i="202"/>
  <c r="AL388" i="202"/>
  <c r="AL389" i="202"/>
  <c r="AL390" i="202"/>
  <c r="AL391" i="202"/>
  <c r="AL392" i="202"/>
  <c r="AL393" i="202"/>
  <c r="AL394" i="202"/>
  <c r="AL395" i="202"/>
  <c r="AL396" i="202"/>
  <c r="AL397" i="202"/>
  <c r="AL398" i="202"/>
  <c r="AL399" i="202"/>
  <c r="AL400" i="202"/>
  <c r="AL401" i="202"/>
  <c r="AL402" i="202"/>
  <c r="AL403" i="202"/>
  <c r="AL404" i="202"/>
  <c r="AL405" i="202"/>
  <c r="AL406" i="202"/>
  <c r="AL407" i="202"/>
  <c r="AL408" i="202"/>
  <c r="AL409" i="202"/>
  <c r="AL410" i="202"/>
  <c r="AL411" i="202"/>
  <c r="AL412" i="202"/>
  <c r="AL413" i="202"/>
  <c r="AL414" i="202"/>
  <c r="AL415" i="202"/>
  <c r="AL416" i="202"/>
  <c r="AL417" i="202"/>
  <c r="AL418" i="202"/>
  <c r="AL419" i="202"/>
  <c r="AL420" i="202"/>
  <c r="AL421" i="202"/>
  <c r="AL422" i="202"/>
  <c r="AL423" i="202"/>
  <c r="AL424" i="202"/>
  <c r="AL425" i="202"/>
  <c r="AL426" i="202"/>
  <c r="AL427" i="202"/>
  <c r="AL428" i="202"/>
  <c r="AL429" i="202"/>
  <c r="AL430" i="202"/>
  <c r="AL431" i="202"/>
  <c r="AL432" i="202"/>
  <c r="AL433" i="202"/>
  <c r="AL434" i="202"/>
  <c r="AL435" i="202"/>
  <c r="AL436" i="202"/>
  <c r="AL437" i="202"/>
  <c r="AL438" i="202"/>
  <c r="AL439" i="202"/>
  <c r="AL440" i="202"/>
  <c r="AL441" i="202"/>
  <c r="AL442" i="202"/>
  <c r="AL443" i="202"/>
  <c r="AL444" i="202"/>
  <c r="AL445" i="202"/>
  <c r="AL446" i="202"/>
  <c r="AL447" i="202"/>
  <c r="AL448" i="202"/>
  <c r="AL449" i="202"/>
  <c r="AL450" i="202"/>
  <c r="AL451" i="202"/>
  <c r="AL452" i="202"/>
  <c r="AL453" i="202"/>
  <c r="AL454" i="202"/>
  <c r="AL455" i="202"/>
  <c r="AL456" i="202"/>
  <c r="AL457" i="202"/>
  <c r="AL458" i="202"/>
  <c r="AL459" i="202"/>
  <c r="AL460" i="202"/>
  <c r="AL461" i="202"/>
  <c r="AL462" i="202"/>
  <c r="AL463" i="202"/>
  <c r="AL464" i="202"/>
  <c r="AL465" i="202"/>
  <c r="AL466" i="202"/>
  <c r="AL467" i="202"/>
  <c r="AL468" i="202"/>
  <c r="AL469" i="202"/>
  <c r="AL470" i="202"/>
  <c r="AL471" i="202"/>
  <c r="AL472" i="202"/>
  <c r="AL473" i="202"/>
  <c r="AL474" i="202"/>
  <c r="AL475" i="202"/>
  <c r="AL476" i="202"/>
  <c r="AL477" i="202"/>
  <c r="AL478" i="202"/>
  <c r="AL479" i="202"/>
  <c r="AL480" i="202"/>
  <c r="AL481" i="202"/>
  <c r="AL482" i="202"/>
  <c r="AL483" i="202"/>
  <c r="AL484" i="202"/>
  <c r="AL485" i="202"/>
  <c r="AL486" i="202"/>
  <c r="AL487" i="202"/>
  <c r="AL488" i="202"/>
  <c r="AL489" i="202"/>
  <c r="AL490" i="202"/>
  <c r="AL491" i="202"/>
  <c r="AL492" i="202"/>
  <c r="AL493" i="202"/>
  <c r="AL494" i="202"/>
  <c r="AL495" i="202"/>
  <c r="AL496" i="202"/>
  <c r="AL497" i="202"/>
  <c r="AL498" i="202"/>
  <c r="AL499" i="202"/>
  <c r="AL500" i="202"/>
  <c r="AL501" i="202"/>
  <c r="AL502" i="202"/>
  <c r="AL503" i="202"/>
  <c r="AL504" i="202"/>
  <c r="AL505" i="202"/>
  <c r="AL506" i="202"/>
  <c r="AL507" i="202"/>
  <c r="AL508" i="202"/>
  <c r="AL509" i="202"/>
  <c r="AL510" i="202"/>
  <c r="AL511" i="202"/>
  <c r="AL512" i="202"/>
  <c r="AL513" i="202"/>
  <c r="AL514" i="202"/>
  <c r="AL515" i="202"/>
  <c r="AL516" i="202"/>
  <c r="AL517" i="202"/>
  <c r="AL518" i="202"/>
  <c r="AL519" i="202"/>
  <c r="AL520" i="202"/>
  <c r="AL521" i="202"/>
  <c r="AL522" i="202"/>
  <c r="AL523" i="202"/>
  <c r="AL524" i="202"/>
  <c r="AL525" i="202"/>
  <c r="AL526" i="202"/>
  <c r="AL527" i="202"/>
  <c r="AL528" i="202"/>
  <c r="AL529" i="202"/>
  <c r="AL530" i="202"/>
  <c r="AL531" i="202"/>
  <c r="AL532" i="202"/>
  <c r="AL533" i="202"/>
  <c r="AL534" i="202"/>
  <c r="AL535" i="202"/>
  <c r="AL536" i="202"/>
  <c r="AL537" i="202"/>
  <c r="AL538" i="202"/>
  <c r="AL539" i="202"/>
  <c r="AL540" i="202"/>
  <c r="AL541" i="202"/>
  <c r="AL542" i="202"/>
  <c r="AL543" i="202"/>
  <c r="AL544" i="202"/>
  <c r="AL545" i="202"/>
  <c r="AL546" i="202"/>
  <c r="AL547" i="202"/>
  <c r="AL548" i="202"/>
  <c r="AL549" i="202"/>
  <c r="AL550" i="202"/>
  <c r="AL551" i="202"/>
  <c r="AL552" i="202"/>
  <c r="AL553" i="202"/>
  <c r="AL554" i="202"/>
  <c r="AL555" i="202"/>
  <c r="AL556" i="202"/>
  <c r="AL557" i="202"/>
  <c r="AL558" i="202"/>
  <c r="AL559" i="202"/>
  <c r="AL560" i="202"/>
  <c r="AL561" i="202"/>
  <c r="AL562" i="202"/>
  <c r="AL563" i="202"/>
  <c r="AL564" i="202"/>
  <c r="AL565" i="202"/>
  <c r="AL566" i="202"/>
  <c r="AL567" i="202"/>
  <c r="AL568" i="202"/>
  <c r="AL569" i="202"/>
  <c r="AL570" i="202"/>
  <c r="AL571" i="202"/>
  <c r="AL572" i="202"/>
  <c r="AL573" i="202"/>
  <c r="AL574" i="202"/>
  <c r="AL575" i="202"/>
  <c r="AL576" i="202"/>
  <c r="AL577" i="202"/>
  <c r="AL578" i="202"/>
  <c r="AL579" i="202"/>
  <c r="AL580" i="202"/>
  <c r="AL581" i="202"/>
  <c r="AL582" i="202"/>
  <c r="AL583" i="202"/>
  <c r="AL584" i="202"/>
  <c r="AL585" i="202"/>
  <c r="AL586" i="202"/>
  <c r="AL587" i="202"/>
  <c r="AL588" i="202"/>
  <c r="AL589" i="202"/>
  <c r="AL590" i="202"/>
  <c r="AL591" i="202"/>
  <c r="AL592" i="202"/>
  <c r="AL593" i="202"/>
  <c r="AL594" i="202"/>
  <c r="AL595" i="202"/>
  <c r="AL596" i="202"/>
  <c r="AL597" i="202"/>
  <c r="AL598" i="202"/>
  <c r="AL599" i="202"/>
  <c r="AL600" i="202"/>
  <c r="AL601" i="202"/>
  <c r="AL602" i="202"/>
  <c r="AL603" i="202"/>
  <c r="AL604" i="202"/>
  <c r="AL605" i="202"/>
  <c r="AL606" i="202"/>
  <c r="AL607" i="202"/>
  <c r="AL608" i="202"/>
  <c r="AL609" i="202"/>
  <c r="AL610" i="202"/>
  <c r="AL611" i="202"/>
  <c r="AL612" i="202"/>
  <c r="AL613" i="202"/>
  <c r="AL614" i="202"/>
  <c r="AL615" i="202"/>
  <c r="AL616" i="202"/>
  <c r="AL617" i="202"/>
  <c r="AL618" i="202"/>
  <c r="AL619" i="202"/>
  <c r="AL620" i="202"/>
  <c r="AL621" i="202"/>
  <c r="AL622" i="202"/>
  <c r="AL623" i="202"/>
  <c r="AL624" i="202"/>
  <c r="AL625" i="202"/>
  <c r="AL626" i="202"/>
  <c r="AL627" i="202"/>
  <c r="AL628" i="202"/>
  <c r="AL629" i="202"/>
  <c r="AL630" i="202"/>
  <c r="AL631" i="202"/>
  <c r="AL632" i="202"/>
  <c r="AL633" i="202"/>
  <c r="AL634" i="202"/>
  <c r="AL635" i="202"/>
  <c r="AL636" i="202"/>
  <c r="AL637" i="202"/>
  <c r="AL638" i="202"/>
  <c r="AL639" i="202"/>
  <c r="AL640" i="202"/>
  <c r="AL641" i="202"/>
  <c r="AL642" i="202"/>
  <c r="AL643" i="202"/>
  <c r="AL644" i="202"/>
  <c r="AL645" i="202"/>
  <c r="AL646" i="202"/>
  <c r="AL647" i="202"/>
  <c r="AL648" i="202"/>
  <c r="AL649" i="202"/>
  <c r="AL650" i="202"/>
  <c r="AL651" i="202"/>
  <c r="AL652" i="202"/>
  <c r="AL653" i="202"/>
  <c r="AL654" i="202"/>
  <c r="AL655" i="202"/>
  <c r="AL656" i="202"/>
  <c r="AL657" i="202"/>
  <c r="AL658" i="202"/>
  <c r="AL659" i="202"/>
  <c r="AL660" i="202"/>
  <c r="AL661" i="202"/>
  <c r="AL662" i="202"/>
  <c r="AL663" i="202"/>
  <c r="AL664" i="202"/>
  <c r="AL665" i="202"/>
  <c r="AL666" i="202"/>
  <c r="AL667" i="202"/>
  <c r="AL668" i="202"/>
  <c r="AL669" i="202"/>
  <c r="AL670" i="202"/>
  <c r="AL671" i="202"/>
  <c r="AL672" i="202"/>
  <c r="AL673" i="202"/>
  <c r="AL674" i="202"/>
  <c r="AL675" i="202"/>
  <c r="AL676" i="202"/>
  <c r="AL677" i="202"/>
  <c r="AL678" i="202"/>
  <c r="AL679" i="202"/>
  <c r="AL680" i="202"/>
  <c r="AL681" i="202"/>
  <c r="AL682" i="202"/>
  <c r="AL683" i="202"/>
  <c r="AL684" i="202"/>
  <c r="AL685" i="202"/>
  <c r="AL686" i="202"/>
  <c r="AL687" i="202"/>
  <c r="AL688" i="202"/>
  <c r="AL689" i="202"/>
  <c r="AL690" i="202"/>
  <c r="AL691" i="202"/>
  <c r="AL692" i="202"/>
  <c r="AL693" i="202"/>
  <c r="AL694" i="202"/>
  <c r="AL695" i="202"/>
  <c r="AL696" i="202"/>
  <c r="AL697" i="202"/>
  <c r="AL698" i="202"/>
  <c r="AL699" i="202"/>
  <c r="AL700" i="202"/>
  <c r="AL701" i="202"/>
  <c r="AL702" i="202"/>
  <c r="AL703" i="202"/>
  <c r="AL704" i="202"/>
  <c r="AL705" i="202"/>
  <c r="AL706" i="202"/>
  <c r="AL707" i="202"/>
  <c r="AL708" i="202"/>
  <c r="AL709" i="202"/>
  <c r="AL710" i="202"/>
  <c r="AL711" i="202"/>
  <c r="AL712" i="202"/>
  <c r="AL713" i="202"/>
  <c r="AL714" i="202"/>
  <c r="AL715" i="202"/>
  <c r="AL716" i="202"/>
  <c r="AL717" i="202"/>
  <c r="AL718" i="202"/>
  <c r="AL719" i="202"/>
  <c r="AL720" i="202"/>
  <c r="AL721" i="202"/>
  <c r="AL722" i="202"/>
  <c r="AL723" i="202"/>
  <c r="AL724" i="202"/>
  <c r="AL725" i="202"/>
  <c r="AL726" i="202"/>
  <c r="AL727" i="202"/>
  <c r="AL728" i="202"/>
  <c r="AL729" i="202"/>
  <c r="AL730" i="202"/>
  <c r="AL731" i="202"/>
  <c r="AL732" i="202"/>
  <c r="AL733" i="202"/>
  <c r="AL734" i="202"/>
  <c r="AL735" i="202"/>
  <c r="AL736" i="202"/>
  <c r="AL737" i="202"/>
  <c r="AL738" i="202"/>
  <c r="AL739" i="202"/>
  <c r="AL740" i="202"/>
  <c r="AL741" i="202"/>
  <c r="AL742" i="202"/>
  <c r="AL743" i="202"/>
  <c r="AL744" i="202"/>
  <c r="AL745" i="202"/>
  <c r="AL746" i="202"/>
  <c r="AL747" i="202"/>
  <c r="AL748" i="202"/>
  <c r="AL749" i="202"/>
  <c r="AL750" i="202"/>
  <c r="AL751" i="202"/>
  <c r="AL752" i="202"/>
  <c r="AL753" i="202"/>
  <c r="AL754" i="202"/>
  <c r="AL755" i="202"/>
  <c r="AL756" i="202"/>
  <c r="AL757" i="202"/>
  <c r="AL758" i="202"/>
  <c r="AL759" i="202"/>
  <c r="AL760" i="202"/>
  <c r="AL761" i="202"/>
  <c r="AL762" i="202"/>
  <c r="AL763" i="202"/>
  <c r="AL764" i="202"/>
  <c r="AL765" i="202"/>
  <c r="AL766" i="202"/>
  <c r="AL767" i="202"/>
  <c r="AL768" i="202"/>
  <c r="AL769" i="202"/>
  <c r="AL770" i="202"/>
  <c r="AL771" i="202"/>
  <c r="AL772" i="202"/>
  <c r="AL773" i="202"/>
  <c r="AL774" i="202"/>
  <c r="AL775" i="202"/>
  <c r="AL776" i="202"/>
  <c r="AL777" i="202"/>
  <c r="AL778" i="202"/>
  <c r="AL779" i="202"/>
  <c r="AL780" i="202"/>
  <c r="AL781" i="202"/>
  <c r="AL782" i="202"/>
  <c r="AL783" i="202"/>
  <c r="AL784" i="202"/>
  <c r="AL785" i="202"/>
  <c r="AL786" i="202"/>
  <c r="AL787" i="202"/>
  <c r="AL788" i="202"/>
  <c r="AL789" i="202"/>
  <c r="AL790" i="202"/>
  <c r="AL791" i="202"/>
  <c r="AL792" i="202"/>
  <c r="AL793" i="202"/>
  <c r="AL794" i="202"/>
  <c r="AL795" i="202"/>
  <c r="AL796" i="202"/>
  <c r="AL797" i="202"/>
  <c r="AL798" i="202"/>
  <c r="AL799" i="202"/>
  <c r="AL800" i="202"/>
  <c r="AL801" i="202"/>
  <c r="AL802" i="202"/>
  <c r="AL803" i="202"/>
  <c r="AL804" i="202"/>
  <c r="AL805" i="202"/>
  <c r="AL806" i="202"/>
  <c r="AL807" i="202"/>
  <c r="AL808" i="202"/>
  <c r="AL809" i="202"/>
  <c r="AL810" i="202"/>
  <c r="AL811" i="202"/>
  <c r="AL812" i="202"/>
  <c r="AL813" i="202"/>
  <c r="AL814" i="202"/>
  <c r="AL815" i="202"/>
  <c r="AL816" i="202"/>
  <c r="AL817" i="202"/>
  <c r="AL818" i="202"/>
  <c r="AL819" i="202"/>
  <c r="AL820" i="202"/>
  <c r="AL821" i="202"/>
  <c r="AL822" i="202"/>
  <c r="AL823" i="202"/>
  <c r="AL824" i="202"/>
  <c r="AL825" i="202"/>
  <c r="AL826" i="202"/>
  <c r="AL827" i="202"/>
  <c r="AL828" i="202"/>
  <c r="AL829" i="202"/>
  <c r="AL830" i="202"/>
  <c r="AL831" i="202"/>
  <c r="AL832" i="202"/>
  <c r="AL833" i="202"/>
  <c r="AL834" i="202"/>
  <c r="AL835" i="202"/>
  <c r="AL836" i="202"/>
  <c r="AL837" i="202"/>
  <c r="AL838" i="202"/>
  <c r="AL839" i="202"/>
  <c r="AL840" i="202"/>
  <c r="AL841" i="202"/>
  <c r="AL842" i="202"/>
  <c r="AL843" i="202"/>
  <c r="AL844" i="202"/>
  <c r="AL845" i="202"/>
  <c r="AL846" i="202"/>
  <c r="AL847" i="202"/>
  <c r="AL848" i="202"/>
  <c r="AL849" i="202"/>
  <c r="AL850" i="202"/>
  <c r="AL851" i="202"/>
  <c r="AL852" i="202"/>
  <c r="AL853" i="202"/>
  <c r="AL854" i="202"/>
  <c r="AL855" i="202"/>
  <c r="AL856" i="202"/>
  <c r="AL857" i="202"/>
  <c r="AL858" i="202"/>
  <c r="AL859" i="202"/>
  <c r="AL860" i="202"/>
  <c r="AL861" i="202"/>
  <c r="AL862" i="202"/>
  <c r="AL863" i="202"/>
  <c r="AL864" i="202"/>
  <c r="AL865" i="202"/>
  <c r="AL866" i="202"/>
  <c r="AL867" i="202"/>
  <c r="AL868" i="202"/>
  <c r="AL869" i="202"/>
  <c r="AL870" i="202"/>
  <c r="AL871" i="202"/>
  <c r="AL872" i="202"/>
  <c r="AL873" i="202"/>
  <c r="AL874" i="202"/>
  <c r="AL875" i="202"/>
  <c r="AL876" i="202"/>
  <c r="AL877" i="202"/>
  <c r="AL878" i="202"/>
  <c r="AL879" i="202"/>
  <c r="AL880" i="202"/>
  <c r="AL881" i="202"/>
  <c r="AL882" i="202"/>
  <c r="AL883" i="202"/>
  <c r="AL884" i="202"/>
  <c r="AL885" i="202"/>
  <c r="AL886" i="202"/>
  <c r="AL887" i="202"/>
  <c r="AL888" i="202"/>
  <c r="AL889" i="202"/>
  <c r="AL890" i="202"/>
  <c r="AL891" i="202"/>
  <c r="AL892" i="202"/>
  <c r="AL893" i="202"/>
  <c r="AL894" i="202"/>
  <c r="AL895" i="202"/>
  <c r="AL896" i="202"/>
  <c r="AL897" i="202"/>
  <c r="AL898" i="202"/>
  <c r="AL899" i="202"/>
  <c r="AL900" i="202"/>
  <c r="AL901" i="202"/>
  <c r="AL902" i="202"/>
  <c r="AL903" i="202"/>
  <c r="AL904" i="202"/>
  <c r="AL905" i="202"/>
  <c r="AL906" i="202"/>
  <c r="AL907" i="202"/>
  <c r="AL908" i="202"/>
  <c r="AL909" i="202"/>
  <c r="AL910" i="202"/>
  <c r="AL911" i="202"/>
  <c r="AL912" i="202"/>
  <c r="AL913" i="202"/>
  <c r="AL914" i="202"/>
  <c r="AL915" i="202"/>
  <c r="AL916" i="202"/>
  <c r="AL917" i="202"/>
  <c r="AL918" i="202"/>
  <c r="AL919" i="202"/>
  <c r="AL920" i="202"/>
  <c r="AL921" i="202"/>
  <c r="AL922" i="202"/>
  <c r="AL923" i="202"/>
  <c r="AL924" i="202"/>
  <c r="AL925" i="202"/>
  <c r="AL926" i="202"/>
  <c r="AL927" i="202"/>
  <c r="AL928" i="202"/>
  <c r="AL929" i="202"/>
  <c r="AL930" i="202"/>
  <c r="AL931" i="202"/>
  <c r="AL932" i="202"/>
  <c r="AL933" i="202"/>
  <c r="AL934" i="202"/>
  <c r="AL935" i="202"/>
  <c r="AL936" i="202"/>
  <c r="AL937" i="202"/>
  <c r="AL938" i="202"/>
  <c r="AL939" i="202"/>
  <c r="AL940" i="202"/>
  <c r="AL941" i="202"/>
  <c r="AL942" i="202"/>
  <c r="AL943" i="202"/>
  <c r="AL944" i="202"/>
  <c r="AL945" i="202"/>
  <c r="AL946" i="202"/>
  <c r="AL947" i="202"/>
  <c r="AL948" i="202"/>
  <c r="AL949" i="202"/>
  <c r="AL950" i="202"/>
  <c r="AL951" i="202"/>
  <c r="AL952" i="202"/>
  <c r="AL953" i="202"/>
  <c r="AL954" i="202"/>
  <c r="AL955" i="202"/>
  <c r="AL956" i="202"/>
  <c r="AL957" i="202"/>
  <c r="AL958" i="202"/>
  <c r="AL959" i="202"/>
  <c r="AL960" i="202"/>
  <c r="AL961" i="202"/>
  <c r="AL962" i="202"/>
  <c r="AL963" i="202"/>
  <c r="AL964" i="202"/>
  <c r="AL965" i="202"/>
  <c r="AL966" i="202"/>
  <c r="AL967" i="202"/>
  <c r="AL968" i="202"/>
  <c r="AL969" i="202"/>
  <c r="AL970" i="202"/>
  <c r="AL971" i="202"/>
  <c r="AL972" i="202"/>
  <c r="AL973" i="202"/>
  <c r="AL974" i="202"/>
  <c r="AL975" i="202"/>
  <c r="AL976" i="202"/>
  <c r="AL977" i="202"/>
  <c r="AL978" i="202"/>
  <c r="AL979" i="202"/>
  <c r="AL980" i="202"/>
  <c r="AL981" i="202"/>
  <c r="AL982" i="202"/>
  <c r="AL983" i="202"/>
  <c r="AL984" i="202"/>
  <c r="AL985" i="202"/>
  <c r="AL986" i="202"/>
  <c r="AL987" i="202"/>
  <c r="AL988" i="202"/>
  <c r="AL989" i="202"/>
  <c r="AL990" i="202"/>
  <c r="AL991" i="202"/>
  <c r="AL992" i="202"/>
  <c r="AL993" i="202"/>
  <c r="AL994" i="202"/>
  <c r="AL995" i="202"/>
  <c r="AL996" i="202"/>
  <c r="AL997" i="202"/>
  <c r="AL998" i="202"/>
  <c r="AL999" i="202"/>
  <c r="AL1000" i="202"/>
  <c r="AL1001" i="202"/>
  <c r="AL1002" i="202"/>
  <c r="AL1003" i="202"/>
  <c r="AL1004" i="202"/>
  <c r="AL1005" i="202"/>
  <c r="AL1006" i="202"/>
  <c r="AL1007" i="202"/>
  <c r="AL1008" i="202"/>
  <c r="AL1009" i="202"/>
  <c r="AL1010" i="202"/>
  <c r="AL1011" i="202"/>
  <c r="AL1012" i="202"/>
  <c r="AL1013" i="202"/>
  <c r="AL1014" i="202"/>
  <c r="AL1015" i="202"/>
  <c r="AL1016" i="202"/>
  <c r="AL1017" i="202"/>
  <c r="AL1018" i="202"/>
  <c r="AL1019" i="202"/>
  <c r="AL1020" i="202"/>
  <c r="AL1021" i="202"/>
  <c r="AL1022" i="202"/>
  <c r="AL1023" i="202"/>
  <c r="AL1024" i="202"/>
  <c r="AL1025" i="202"/>
  <c r="AL1026" i="202"/>
  <c r="AL1027" i="202"/>
  <c r="AL1028" i="202"/>
  <c r="AL1029" i="202"/>
  <c r="AL1030" i="202"/>
  <c r="AL1031" i="202"/>
  <c r="AL1032" i="202"/>
  <c r="AL1033" i="202"/>
  <c r="AL1034" i="202"/>
  <c r="AL1035" i="202"/>
  <c r="AL1036" i="202"/>
  <c r="AL1037" i="202"/>
  <c r="AL1038" i="202"/>
  <c r="AL1039" i="202"/>
  <c r="AL1040" i="202"/>
  <c r="AL1041" i="202"/>
  <c r="AL1042" i="202"/>
  <c r="AL1043" i="202"/>
  <c r="AL1044" i="202"/>
  <c r="AL1045" i="202"/>
  <c r="AL1046" i="202"/>
  <c r="AL1047" i="202"/>
  <c r="AL1048" i="202"/>
  <c r="AL1049" i="202"/>
  <c r="AL1050" i="202"/>
  <c r="AL1051" i="202"/>
  <c r="AL1052" i="202"/>
  <c r="AL1053" i="202"/>
  <c r="AL1054" i="202"/>
  <c r="AL1055" i="202"/>
  <c r="AL1056" i="202"/>
  <c r="AL1057" i="202"/>
  <c r="AL1058" i="202"/>
  <c r="AL1059" i="202"/>
  <c r="AL1060" i="202"/>
  <c r="AL1061" i="202"/>
  <c r="AL1062" i="202"/>
  <c r="AL1063" i="202"/>
  <c r="AL1064" i="202"/>
  <c r="AL1065" i="202"/>
  <c r="AL1066" i="202"/>
  <c r="AL1067" i="202"/>
  <c r="AL1068" i="202"/>
  <c r="AL1069" i="202"/>
  <c r="AL1070" i="202"/>
  <c r="AL1071" i="202"/>
  <c r="AL1072" i="202"/>
  <c r="AL1073" i="202"/>
  <c r="AL1074" i="202"/>
  <c r="AL1075" i="202"/>
  <c r="AL1076" i="202"/>
  <c r="AL1077" i="202"/>
  <c r="AL1078" i="202"/>
  <c r="AL1079" i="202"/>
  <c r="AL1080" i="202"/>
  <c r="AL1081" i="202"/>
  <c r="AL1082" i="202"/>
  <c r="AL1083" i="202"/>
  <c r="AL1084" i="202"/>
  <c r="AL1085" i="202"/>
  <c r="AL1086" i="202"/>
  <c r="AL1087" i="202"/>
  <c r="AL1088" i="202"/>
  <c r="AL1089" i="202"/>
  <c r="AL1090" i="202"/>
  <c r="AL1091" i="202"/>
  <c r="AL1092" i="202"/>
  <c r="AL1093" i="202"/>
  <c r="AL1094" i="202"/>
  <c r="AL1095" i="202"/>
  <c r="AL1096" i="202"/>
  <c r="AL1097" i="202"/>
  <c r="AL1098" i="202"/>
  <c r="AL1099" i="202"/>
  <c r="AL1100" i="202"/>
  <c r="AL1101" i="202"/>
  <c r="AL1102" i="202"/>
  <c r="AL1103" i="202"/>
  <c r="AL1104" i="202"/>
  <c r="AL1105" i="202"/>
  <c r="AL1106" i="202"/>
  <c r="AL1107" i="202"/>
  <c r="AL1108" i="202"/>
  <c r="AL1109" i="202"/>
  <c r="AL1110" i="202"/>
  <c r="AL1111" i="202"/>
  <c r="AL1112" i="202"/>
  <c r="AL1113" i="202"/>
  <c r="AL1114" i="202"/>
  <c r="AL1115" i="202"/>
  <c r="AL1116" i="202"/>
  <c r="AL1117" i="202"/>
  <c r="AL1118" i="202"/>
  <c r="AL1119" i="202"/>
  <c r="AL1120" i="202"/>
  <c r="AL1121" i="202"/>
  <c r="AL1122" i="202"/>
  <c r="AL1123" i="202"/>
  <c r="AL1124" i="202"/>
  <c r="AL1125" i="202"/>
  <c r="AL1126" i="202"/>
  <c r="AL1127" i="202"/>
  <c r="AL1128" i="202"/>
  <c r="AL1129" i="202"/>
  <c r="AL1130" i="202"/>
  <c r="AL1131" i="202"/>
  <c r="AL1132" i="202"/>
  <c r="AL1133" i="202"/>
  <c r="AL1134" i="202"/>
  <c r="AL1135" i="202"/>
  <c r="AL1136" i="202"/>
  <c r="AL1137" i="202"/>
  <c r="AL1138" i="202"/>
  <c r="AL1139" i="202"/>
  <c r="AL1140" i="202"/>
  <c r="AL1141" i="202"/>
  <c r="AL1142" i="202"/>
  <c r="AL1143" i="202"/>
  <c r="AL1144" i="202"/>
  <c r="AL1145" i="202"/>
  <c r="AL1146" i="202"/>
  <c r="AL1147" i="202"/>
  <c r="AL1148" i="202"/>
  <c r="AL1149" i="202"/>
  <c r="AL1150" i="202"/>
  <c r="AL1151" i="202"/>
  <c r="AL1152" i="202"/>
  <c r="AL1153" i="202"/>
  <c r="AL1154" i="202"/>
  <c r="AL1155" i="202"/>
  <c r="AL1156" i="202"/>
  <c r="AL1157" i="202"/>
  <c r="AL1158" i="202"/>
  <c r="AL1159" i="202"/>
  <c r="AL1160" i="202"/>
  <c r="AL1161" i="202"/>
  <c r="AL1162" i="202"/>
  <c r="AL1163" i="202"/>
  <c r="AL1164" i="202"/>
  <c r="AL1165" i="202"/>
  <c r="AL1166" i="202"/>
  <c r="AL1167" i="202"/>
  <c r="AL1168" i="202"/>
  <c r="AL1169" i="202"/>
  <c r="AL1170" i="202"/>
  <c r="AL1171" i="202"/>
  <c r="AL1172" i="202"/>
  <c r="AL1173" i="202"/>
  <c r="AL1174" i="202"/>
  <c r="AL1175" i="202"/>
  <c r="AL1176" i="202"/>
  <c r="AL1177" i="202"/>
  <c r="AL1178" i="202"/>
  <c r="AL1179" i="202"/>
  <c r="AL1180" i="202"/>
  <c r="AL1181" i="202"/>
  <c r="AL1182" i="202"/>
  <c r="AL1183" i="202"/>
  <c r="AL1184" i="202"/>
  <c r="AL1185" i="202"/>
  <c r="AL1186" i="202"/>
  <c r="AL1187" i="202"/>
  <c r="AL1188" i="202"/>
  <c r="AL1189" i="202"/>
  <c r="AL1190" i="202"/>
  <c r="AL1191" i="202"/>
  <c r="AL1192" i="202"/>
  <c r="AL1193" i="202"/>
  <c r="AL1194" i="202"/>
  <c r="AL1195" i="202"/>
  <c r="AL1196" i="202"/>
  <c r="AL1197" i="202"/>
  <c r="AL1198" i="202"/>
  <c r="AL1199" i="202"/>
  <c r="AL1200" i="202"/>
  <c r="AL1201" i="202"/>
  <c r="AL1202" i="202"/>
  <c r="AL1203" i="202"/>
  <c r="AL1204" i="202"/>
  <c r="AL1205" i="202"/>
  <c r="AL1206" i="202"/>
  <c r="AL1207" i="202"/>
  <c r="AL1208" i="202"/>
  <c r="AL1209" i="202"/>
  <c r="AL1210" i="202"/>
  <c r="AL1211" i="202"/>
  <c r="AL1212" i="202"/>
  <c r="AL1213" i="202"/>
  <c r="AL1214" i="202"/>
  <c r="AL1215" i="202"/>
  <c r="AL1216" i="202"/>
  <c r="AL1217" i="202"/>
  <c r="AL1218" i="202"/>
  <c r="AL1219" i="202"/>
  <c r="AL1220" i="202"/>
  <c r="AL1221" i="202"/>
  <c r="AL1222" i="202"/>
  <c r="AL1223" i="202"/>
  <c r="AL1224" i="202"/>
  <c r="AL1225" i="202"/>
  <c r="AL1226" i="202"/>
  <c r="AL1227" i="202"/>
  <c r="AL1228" i="202"/>
  <c r="AL1229" i="202"/>
  <c r="AL1230" i="202"/>
  <c r="AL1231" i="202"/>
  <c r="AL1232" i="202"/>
  <c r="AL1233" i="202"/>
  <c r="AL1234" i="202"/>
  <c r="AL1235" i="202"/>
  <c r="AL1236" i="202"/>
  <c r="AL1237" i="202"/>
  <c r="AL1238" i="202"/>
  <c r="AL1239" i="202"/>
  <c r="AL1240" i="202"/>
  <c r="AL1241" i="202"/>
  <c r="AL1242" i="202"/>
  <c r="AL1243" i="202"/>
  <c r="AL1244" i="202"/>
  <c r="AL1245" i="202"/>
  <c r="AL1246" i="202"/>
  <c r="AL1247" i="202"/>
  <c r="AL1248" i="202"/>
  <c r="AL1249" i="202"/>
  <c r="AL1250" i="202"/>
  <c r="AL1251" i="202"/>
  <c r="AL1252" i="202"/>
  <c r="AL1253" i="202"/>
  <c r="AL1254" i="202"/>
  <c r="AL1255" i="202"/>
  <c r="AL1256" i="202"/>
  <c r="AL1257" i="202"/>
  <c r="AL1258" i="202"/>
  <c r="AL1259" i="202"/>
  <c r="AL1260" i="202"/>
  <c r="AL1261" i="202"/>
  <c r="AL1262" i="202"/>
  <c r="AL1263" i="202"/>
  <c r="AL1264" i="202"/>
  <c r="AL1265" i="202"/>
  <c r="AL1266" i="202"/>
  <c r="AL1267" i="202"/>
  <c r="AL1268" i="202"/>
  <c r="AL1269" i="202"/>
  <c r="AL1270" i="202"/>
  <c r="AL1271" i="202"/>
  <c r="AL1272" i="202"/>
  <c r="AL1273" i="202"/>
  <c r="AL1274" i="202"/>
  <c r="AL1275" i="202"/>
  <c r="AL1276" i="202"/>
  <c r="AL1277" i="202"/>
  <c r="AL1278" i="202"/>
  <c r="AL1279" i="202"/>
  <c r="AL1280" i="202"/>
  <c r="AL1281" i="202"/>
  <c r="AL1282" i="202"/>
  <c r="AL1283" i="202"/>
  <c r="AL1284" i="202"/>
  <c r="AL1285" i="202"/>
  <c r="AL1286" i="202"/>
  <c r="AL1287" i="202"/>
  <c r="AL1288" i="202"/>
  <c r="AL1289" i="202"/>
  <c r="AL1290" i="202"/>
  <c r="AL1291" i="202"/>
  <c r="AL1292" i="202"/>
  <c r="AL1293" i="202"/>
  <c r="AL1294" i="202"/>
  <c r="AL1295" i="202"/>
  <c r="AL1296" i="202"/>
  <c r="AL1297" i="202"/>
  <c r="AL1298" i="202"/>
  <c r="AL1299" i="202"/>
  <c r="AL1300" i="202"/>
  <c r="AL1301" i="202"/>
  <c r="AL1302" i="202"/>
  <c r="AL1303" i="202"/>
  <c r="AL1304" i="202"/>
  <c r="AL1305" i="202"/>
  <c r="AL1306" i="202"/>
  <c r="AL1307" i="202"/>
  <c r="AL1308" i="202"/>
  <c r="AL1309" i="202"/>
  <c r="AL1310" i="202"/>
  <c r="AL1311" i="202"/>
  <c r="AL1312" i="202"/>
  <c r="AL1313" i="202"/>
  <c r="AL1314" i="202"/>
  <c r="AL1315" i="202"/>
  <c r="AL1316" i="202"/>
  <c r="AL1317" i="202"/>
  <c r="AL1318" i="202"/>
  <c r="AL1319" i="202"/>
  <c r="AL1320" i="202"/>
  <c r="AL1321" i="202"/>
  <c r="AL1322" i="202"/>
  <c r="AL1323" i="202"/>
  <c r="AL1324" i="202"/>
  <c r="AL1325" i="202"/>
  <c r="AL1326" i="202"/>
  <c r="AL1327" i="202"/>
  <c r="AL1328" i="202"/>
  <c r="AL1329" i="202"/>
  <c r="AL1330" i="202"/>
  <c r="AL1331" i="202"/>
  <c r="AL1332" i="202"/>
  <c r="AL1333" i="202"/>
  <c r="AL1334" i="202"/>
  <c r="AL1335" i="202"/>
  <c r="AL1336" i="202"/>
  <c r="AL1337" i="202"/>
  <c r="AL1338" i="202"/>
  <c r="AL1339" i="202"/>
  <c r="AL1340" i="202"/>
  <c r="AL1341" i="202"/>
  <c r="AL1342" i="202"/>
  <c r="AL1343" i="202"/>
  <c r="AL1344" i="202"/>
  <c r="AL1345" i="202"/>
  <c r="AL1346" i="202"/>
  <c r="AL1347" i="202"/>
  <c r="AL1348" i="202"/>
  <c r="AL1349" i="202"/>
  <c r="AL1350" i="202"/>
  <c r="AL1351" i="202"/>
  <c r="AL1352" i="202"/>
  <c r="AL1353" i="202"/>
  <c r="AL1354" i="202"/>
  <c r="AL1355" i="202"/>
  <c r="AL1356" i="202"/>
  <c r="AL1357" i="202"/>
  <c r="AL1358" i="202"/>
  <c r="AL1359" i="202"/>
  <c r="AL1360" i="202"/>
  <c r="AL1361" i="202"/>
  <c r="AL1362" i="202"/>
  <c r="AL1363" i="202"/>
  <c r="AL1364" i="202"/>
  <c r="AL1365" i="202"/>
  <c r="AL1366" i="202"/>
  <c r="AL1367" i="202"/>
  <c r="AL1368" i="202"/>
  <c r="AL1369" i="202"/>
  <c r="AL1370" i="202"/>
  <c r="AL1371" i="202"/>
  <c r="AL1372" i="202"/>
  <c r="AL1373" i="202"/>
  <c r="AL1374" i="202"/>
  <c r="AL1375" i="202"/>
  <c r="AL1376" i="202"/>
  <c r="AL1377" i="202"/>
  <c r="AL1378" i="202"/>
  <c r="AL1379" i="202"/>
  <c r="AL1380" i="202"/>
  <c r="AL1381" i="202"/>
  <c r="AL1382" i="202"/>
  <c r="AL1383" i="202"/>
  <c r="AL1384" i="202"/>
  <c r="AL1385" i="202"/>
  <c r="AL1386" i="202"/>
  <c r="AL1387" i="202"/>
  <c r="AL1388" i="202"/>
  <c r="AL1389" i="202"/>
  <c r="AL1390" i="202"/>
  <c r="AL1391" i="202"/>
  <c r="AL1392" i="202"/>
  <c r="AL1393" i="202"/>
  <c r="AL1394" i="202"/>
  <c r="AL1395" i="202"/>
  <c r="AL1396" i="202"/>
  <c r="AL1397" i="202"/>
  <c r="AL1398" i="202"/>
  <c r="AL1399" i="202"/>
  <c r="AL1400" i="202"/>
  <c r="AL1401" i="202"/>
  <c r="AL1402" i="202"/>
  <c r="AL1403" i="202"/>
  <c r="AL1404" i="202"/>
  <c r="AL1405" i="202"/>
  <c r="AL1406" i="202"/>
  <c r="AL1407" i="202"/>
  <c r="AL1408" i="202"/>
  <c r="AL1409" i="202"/>
  <c r="AL1410" i="202"/>
  <c r="AL1411" i="202"/>
  <c r="AL1412" i="202"/>
  <c r="AL1413" i="202"/>
  <c r="AL1414" i="202"/>
  <c r="AL1415" i="202"/>
  <c r="AL1416" i="202"/>
  <c r="AL1417" i="202"/>
  <c r="AL1418" i="202"/>
  <c r="AL1419" i="202"/>
  <c r="AL1420" i="202"/>
  <c r="AL1421" i="202"/>
  <c r="AL1422" i="202"/>
  <c r="AL1423" i="202"/>
  <c r="AL1424" i="202"/>
  <c r="AL1425" i="202"/>
  <c r="AL1426" i="202"/>
  <c r="AL1427" i="202"/>
  <c r="AL1428" i="202"/>
  <c r="AL1429" i="202"/>
  <c r="AL1430" i="202"/>
  <c r="AL1431" i="202"/>
  <c r="AL1432" i="202"/>
  <c r="AL1433" i="202"/>
  <c r="AL1434" i="202"/>
  <c r="AL1435" i="202"/>
  <c r="AL1436" i="202"/>
  <c r="AL1437" i="202"/>
  <c r="AL1438" i="202"/>
  <c r="AL1439" i="202"/>
  <c r="AL1440" i="202"/>
  <c r="AL1441" i="202"/>
  <c r="AL1442" i="202"/>
  <c r="AL1443" i="202"/>
  <c r="AL1444" i="202"/>
  <c r="AL1445" i="202"/>
  <c r="AL1446" i="202"/>
  <c r="AL1447" i="202"/>
  <c r="AL1448" i="202"/>
  <c r="AL1449" i="202"/>
  <c r="AL1450" i="202"/>
  <c r="AL1451" i="202"/>
  <c r="AL1452" i="202"/>
  <c r="AL1453" i="202"/>
  <c r="AL1454" i="202"/>
  <c r="AL1455" i="202"/>
  <c r="AL1456" i="202"/>
  <c r="AL1457" i="202"/>
  <c r="AL1458" i="202"/>
  <c r="AL1459" i="202"/>
  <c r="AL1460" i="202"/>
  <c r="AL1461" i="202"/>
  <c r="AL1462" i="202"/>
  <c r="AL1463" i="202"/>
  <c r="AL1464" i="202"/>
  <c r="AL1465" i="202"/>
  <c r="AL1466" i="202"/>
  <c r="AL1467" i="202"/>
  <c r="AL1468" i="202"/>
  <c r="AL1469" i="202"/>
  <c r="AL1470" i="202"/>
  <c r="AL1471" i="202"/>
  <c r="AL1472" i="202"/>
  <c r="AL1473" i="202"/>
  <c r="AL1474" i="202"/>
  <c r="AL1475" i="202"/>
  <c r="AL1476" i="202"/>
  <c r="AL1477" i="202"/>
  <c r="AL1478" i="202"/>
  <c r="AL1479" i="202"/>
  <c r="AL1480" i="202"/>
  <c r="AL1481" i="202"/>
  <c r="AL1482" i="202"/>
  <c r="AL1483" i="202"/>
  <c r="AL1484" i="202"/>
  <c r="AL1485" i="202"/>
  <c r="AL1486" i="202"/>
  <c r="AL1487" i="202"/>
  <c r="AL1488" i="202"/>
  <c r="AL1489" i="202"/>
  <c r="AL1490" i="202"/>
  <c r="AL1491" i="202"/>
  <c r="AL1492" i="202"/>
  <c r="AL1493" i="202"/>
  <c r="AL1494" i="202"/>
  <c r="AL1495" i="202"/>
  <c r="AL1496" i="202"/>
  <c r="AL1497" i="202"/>
  <c r="AL1498" i="202"/>
  <c r="AL1499" i="202"/>
  <c r="AL1500" i="202"/>
  <c r="AL1501" i="202"/>
  <c r="AL1502" i="202"/>
  <c r="AL1503" i="202"/>
  <c r="AL1504" i="202"/>
  <c r="AL1505" i="202"/>
  <c r="AL1506" i="202"/>
  <c r="AL1507" i="202"/>
  <c r="AL1508" i="202"/>
  <c r="AL1509" i="202"/>
  <c r="AL1510" i="202"/>
  <c r="AL1511" i="202"/>
  <c r="AL1512" i="202"/>
  <c r="AL1513" i="202"/>
  <c r="AL1514" i="202"/>
  <c r="AL1515" i="202"/>
  <c r="AL1516" i="202"/>
  <c r="AL1517" i="202"/>
  <c r="AL1518" i="202"/>
  <c r="AL1519" i="202"/>
  <c r="AL1520" i="202"/>
  <c r="AL1521" i="202"/>
  <c r="AL1522" i="202"/>
  <c r="AL1523" i="202"/>
  <c r="AL1524" i="202"/>
  <c r="AL1525" i="202"/>
  <c r="AL1526" i="202"/>
  <c r="AL1527" i="202"/>
  <c r="AL1528" i="202"/>
  <c r="AL1529" i="202"/>
  <c r="AL1530" i="202"/>
  <c r="AL1531" i="202"/>
  <c r="AL1532" i="202"/>
  <c r="AL1533" i="202"/>
  <c r="AL1534" i="202"/>
  <c r="AL1535" i="202"/>
  <c r="AL1536" i="202"/>
  <c r="AL1537" i="202"/>
  <c r="AL1538" i="202"/>
  <c r="AL1539" i="202"/>
  <c r="AL1540" i="202"/>
  <c r="AL1541" i="202"/>
  <c r="AL1542" i="202"/>
  <c r="AL1543" i="202"/>
  <c r="AL1544" i="202"/>
  <c r="AL1545" i="202"/>
  <c r="AL1546" i="202"/>
  <c r="AL1547" i="202"/>
  <c r="AL1548" i="202"/>
  <c r="AL1549" i="202"/>
  <c r="AL1550" i="202"/>
  <c r="AL1551" i="202"/>
  <c r="AL1552" i="202"/>
  <c r="AL1553" i="202"/>
  <c r="AL1554" i="202"/>
  <c r="AL1555" i="202"/>
  <c r="AL1556" i="202"/>
  <c r="AL1557" i="202"/>
  <c r="AL1558" i="202"/>
  <c r="AL1559" i="202"/>
  <c r="AL1560" i="202"/>
  <c r="AL1561" i="202"/>
  <c r="AL1562" i="202"/>
  <c r="AL1563" i="202"/>
  <c r="AL1564" i="202"/>
  <c r="AL1565" i="202"/>
  <c r="AL1566" i="202"/>
  <c r="AL1567" i="202"/>
  <c r="AL1568" i="202"/>
  <c r="AL1569" i="202"/>
  <c r="AL1570" i="202"/>
  <c r="AL1571" i="202"/>
  <c r="AL1572" i="202"/>
  <c r="AL1573" i="202"/>
  <c r="AL1574" i="202"/>
  <c r="AL1575" i="202"/>
  <c r="AL1576" i="202"/>
  <c r="AL1577" i="202"/>
  <c r="AL1578" i="202"/>
  <c r="AL1579" i="202"/>
  <c r="AL1580" i="202"/>
  <c r="AL1581" i="202"/>
  <c r="AL1582" i="202"/>
  <c r="AL1583" i="202"/>
  <c r="AL1584" i="202"/>
  <c r="AL1585" i="202"/>
  <c r="AL1586" i="202"/>
  <c r="AL1587" i="202"/>
  <c r="AL1588" i="202"/>
  <c r="AL1589" i="202"/>
  <c r="AL1590" i="202"/>
  <c r="AL1591" i="202"/>
  <c r="AL1592" i="202"/>
  <c r="AL1593" i="202"/>
  <c r="AL1594" i="202"/>
  <c r="AL1595" i="202"/>
  <c r="AL1596" i="202"/>
  <c r="AL1597" i="202"/>
  <c r="AL1598" i="202"/>
  <c r="AL1599" i="202"/>
  <c r="AL1600" i="202"/>
  <c r="AL1601" i="202"/>
  <c r="AL1602" i="202"/>
  <c r="AL1603" i="202"/>
  <c r="AL1604" i="202"/>
  <c r="AL1605" i="202"/>
  <c r="AL1606" i="202"/>
  <c r="AL1607" i="202"/>
  <c r="AL1608" i="202"/>
  <c r="AL1609" i="202"/>
  <c r="AL1610" i="202"/>
  <c r="AL1611" i="202"/>
  <c r="AL1612" i="202"/>
  <c r="AL1613" i="202"/>
  <c r="AL1614" i="202"/>
  <c r="AL1615" i="202"/>
  <c r="AL1616" i="202"/>
  <c r="AL1617" i="202"/>
  <c r="AL1618" i="202"/>
  <c r="AL1619" i="202"/>
  <c r="AL1620" i="202"/>
  <c r="AL1621" i="202"/>
  <c r="AL1622" i="202"/>
  <c r="AL1623" i="202"/>
  <c r="AL1624" i="202"/>
  <c r="AL1625" i="202"/>
  <c r="AL1626" i="202"/>
  <c r="AL1627" i="202"/>
  <c r="AL1628" i="202"/>
  <c r="AL1629" i="202"/>
  <c r="AL1630" i="202"/>
  <c r="AL1631" i="202"/>
  <c r="AL1632" i="202"/>
  <c r="AL1633" i="202"/>
  <c r="AL1634" i="202"/>
  <c r="AL1635" i="202"/>
  <c r="AL1636" i="202"/>
  <c r="AL1637" i="202"/>
  <c r="AL1638" i="202"/>
  <c r="AL1639" i="202"/>
  <c r="AL1640" i="202"/>
  <c r="AL1641" i="202"/>
  <c r="AL1642" i="202"/>
  <c r="AL1643" i="202"/>
  <c r="AL1644" i="202"/>
  <c r="AL1645" i="202"/>
  <c r="AL1646" i="202"/>
  <c r="AL1647" i="202"/>
  <c r="AL1648" i="202"/>
  <c r="AL1649" i="202"/>
  <c r="AL1650" i="202"/>
  <c r="AL1651" i="202"/>
  <c r="AL1652" i="202"/>
  <c r="AL1653" i="202"/>
  <c r="AL1654" i="202"/>
  <c r="AL1655" i="202"/>
  <c r="AL1656" i="202"/>
  <c r="AL1657" i="202"/>
  <c r="AL1658" i="202"/>
  <c r="AL1659" i="202"/>
  <c r="AL1660" i="202"/>
  <c r="AL1661" i="202"/>
  <c r="AL1662" i="202"/>
  <c r="AL1663" i="202"/>
  <c r="AL1664" i="202"/>
  <c r="AL1665" i="202"/>
  <c r="AL1666" i="202"/>
  <c r="AL1667" i="202"/>
  <c r="AL1668" i="202"/>
  <c r="AL1669" i="202"/>
  <c r="AL1670" i="202"/>
  <c r="AL1671" i="202"/>
  <c r="AL1672" i="202"/>
  <c r="AL1673" i="202"/>
  <c r="AL1674" i="202"/>
  <c r="AL1675" i="202"/>
  <c r="AL1676" i="202"/>
  <c r="AL1677" i="202"/>
  <c r="AL1678" i="202"/>
  <c r="AL1679" i="202"/>
  <c r="AL1680" i="202"/>
  <c r="AL1681" i="202"/>
  <c r="AL1682" i="202"/>
  <c r="AL1683" i="202"/>
  <c r="AL1684" i="202"/>
  <c r="AL1685" i="202"/>
  <c r="AL1686" i="202"/>
  <c r="AL1687" i="202"/>
  <c r="AL1688" i="202"/>
  <c r="AL1689" i="202"/>
  <c r="AL1690" i="202"/>
  <c r="AL1691" i="202"/>
  <c r="AL1692" i="202"/>
  <c r="AL1693" i="202"/>
  <c r="AL1694" i="202"/>
  <c r="AL1695" i="202"/>
  <c r="AL1696" i="202"/>
  <c r="AL1697" i="202"/>
  <c r="AL1698" i="202"/>
  <c r="AL1699" i="202"/>
  <c r="AL1700" i="202"/>
  <c r="AL1701" i="202"/>
  <c r="AL1702" i="202"/>
  <c r="AL1703" i="202"/>
  <c r="AL1704" i="202"/>
  <c r="AL1705" i="202"/>
  <c r="AL1706" i="202"/>
  <c r="AL1707" i="202"/>
  <c r="AL1708" i="202"/>
  <c r="AL1709" i="202"/>
  <c r="AL1710" i="202"/>
  <c r="AL1711" i="202"/>
  <c r="AL1712" i="202"/>
  <c r="AL1713" i="202"/>
  <c r="AL1714" i="202"/>
  <c r="AL1715" i="202"/>
  <c r="AL1716" i="202"/>
  <c r="AL1717" i="202"/>
  <c r="AL1718" i="202"/>
  <c r="AL1719" i="202"/>
  <c r="AL1720" i="202"/>
  <c r="AL1721" i="202"/>
  <c r="AL1722" i="202"/>
  <c r="AL1723" i="202"/>
  <c r="AL1724" i="202"/>
  <c r="AL1725" i="202"/>
  <c r="AL1726" i="202"/>
  <c r="AL1727" i="202"/>
  <c r="AL1728" i="202"/>
  <c r="AL1729" i="202"/>
  <c r="AL1730" i="202"/>
  <c r="AL1731" i="202"/>
  <c r="AL1732" i="202"/>
  <c r="AL1733" i="202"/>
  <c r="AL1734" i="202"/>
  <c r="AL1735" i="202"/>
  <c r="AL1736" i="202"/>
  <c r="AL1737" i="202"/>
  <c r="AL1738" i="202"/>
  <c r="AL1739" i="202"/>
  <c r="AL1740" i="202"/>
  <c r="AL1741" i="202"/>
  <c r="AL1742" i="202"/>
  <c r="AL1743" i="202"/>
  <c r="AL1744" i="202"/>
  <c r="AL1745" i="202"/>
  <c r="AL1746" i="202"/>
  <c r="AL1747" i="202"/>
  <c r="AL1748" i="202"/>
  <c r="AL1749" i="202"/>
  <c r="AL1750" i="202"/>
  <c r="AL1751" i="202"/>
  <c r="AL1752" i="202"/>
  <c r="AL1753" i="202"/>
  <c r="AL1754" i="202"/>
  <c r="AL1755" i="202"/>
  <c r="AL1756" i="202"/>
  <c r="AL1757" i="202"/>
  <c r="AL1758" i="202"/>
  <c r="AL1759" i="202"/>
  <c r="AL1760" i="202"/>
  <c r="AL1761" i="202"/>
  <c r="AL1762" i="202"/>
  <c r="AL1763" i="202"/>
  <c r="AL1764" i="202"/>
  <c r="AL1765" i="202"/>
  <c r="AL1766" i="202"/>
  <c r="AL1767" i="202"/>
  <c r="AL1768" i="202"/>
  <c r="AL1769" i="202"/>
  <c r="AL1770" i="202"/>
  <c r="AL1771" i="202"/>
  <c r="AL1772" i="202"/>
  <c r="AL1773" i="202"/>
  <c r="AL1774" i="202"/>
  <c r="AL1775" i="202"/>
  <c r="AL1776" i="202"/>
  <c r="AL1777" i="202"/>
  <c r="AL1778" i="202"/>
  <c r="AL1779" i="202"/>
  <c r="AL1780" i="202"/>
  <c r="AL1781" i="202"/>
  <c r="AL1782" i="202"/>
  <c r="AL1783" i="202"/>
  <c r="AL1784" i="202"/>
  <c r="AL1785" i="202"/>
  <c r="AL1786" i="202"/>
  <c r="AL1787" i="202"/>
  <c r="AL1788" i="202"/>
  <c r="AL1789" i="202"/>
  <c r="AL1790" i="202"/>
  <c r="AL1791" i="202"/>
  <c r="AL1792" i="202"/>
  <c r="AL1793" i="202"/>
  <c r="AL1794" i="202"/>
  <c r="AL1795" i="202"/>
  <c r="AL1796" i="202"/>
  <c r="AL1797" i="202"/>
  <c r="AL1798" i="202"/>
  <c r="AL1799" i="202"/>
  <c r="AL1800" i="202"/>
  <c r="AL1801" i="202"/>
  <c r="AL1802" i="202"/>
  <c r="AL1803" i="202"/>
  <c r="AL1804" i="202"/>
  <c r="AL1805" i="202"/>
  <c r="AL1806" i="202"/>
  <c r="AL1807" i="202"/>
  <c r="AL1808" i="202"/>
  <c r="AL1809" i="202"/>
  <c r="AL1810" i="202"/>
  <c r="AL1811" i="202"/>
  <c r="AL1812" i="202"/>
  <c r="AL1813" i="202"/>
  <c r="AL1814" i="202"/>
  <c r="AL1815" i="202"/>
  <c r="AL1816" i="202"/>
  <c r="AL1817" i="202"/>
  <c r="AL1818" i="202"/>
  <c r="AL1819" i="202"/>
  <c r="AL1820" i="202"/>
  <c r="AL1821" i="202"/>
  <c r="AL1822" i="202"/>
  <c r="AL1823" i="202"/>
  <c r="AL1824" i="202"/>
  <c r="AL1825" i="202"/>
  <c r="AL1826" i="202"/>
  <c r="AL1827" i="202"/>
  <c r="AL1828" i="202"/>
  <c r="AL1829" i="202"/>
  <c r="AL1830" i="202"/>
  <c r="AL1831" i="202"/>
  <c r="AL1832" i="202"/>
  <c r="AL1833" i="202"/>
  <c r="AL1834" i="202"/>
  <c r="AL1835" i="202"/>
  <c r="AL1836" i="202"/>
  <c r="AL1837" i="202"/>
  <c r="AL1838" i="202"/>
  <c r="AL1839" i="202"/>
  <c r="AL1840" i="202"/>
  <c r="AL1841" i="202"/>
  <c r="AL1842" i="202"/>
  <c r="AL1843" i="202"/>
  <c r="AL1844" i="202"/>
  <c r="AL1845" i="202"/>
  <c r="AL1846" i="202"/>
  <c r="AL1847" i="202"/>
  <c r="AL1848" i="202"/>
  <c r="AL1849" i="202"/>
  <c r="AL1850" i="202"/>
  <c r="AL1851" i="202"/>
  <c r="AL1852" i="202"/>
  <c r="AL1853" i="202"/>
  <c r="AL1854" i="202"/>
  <c r="AL1855" i="202"/>
  <c r="AL1856" i="202"/>
  <c r="AL1857" i="202"/>
  <c r="AL1858" i="202"/>
  <c r="AL1859" i="202"/>
  <c r="AL1860" i="202"/>
  <c r="AL1861" i="202"/>
  <c r="AL1862" i="202"/>
  <c r="AL1863" i="202"/>
  <c r="AL1864" i="202"/>
  <c r="AL1865" i="202"/>
  <c r="AL1866" i="202"/>
  <c r="AL1867" i="202"/>
  <c r="AL1868" i="202"/>
  <c r="AL1869" i="202"/>
  <c r="AL1870" i="202"/>
  <c r="AL1871" i="202"/>
  <c r="AL1872" i="202"/>
  <c r="AL1873" i="202"/>
  <c r="AL1874" i="202"/>
  <c r="AL1875" i="202"/>
  <c r="AL1876" i="202"/>
  <c r="AL1877" i="202"/>
  <c r="AL1878" i="202"/>
  <c r="AL1879" i="202"/>
  <c r="AL1880" i="202"/>
  <c r="AL1881" i="202"/>
  <c r="AL1882" i="202"/>
  <c r="AL1883" i="202"/>
  <c r="AL1884" i="202"/>
  <c r="AL1885" i="202"/>
  <c r="AL1886" i="202"/>
  <c r="AL1887" i="202"/>
  <c r="AL1888" i="202"/>
  <c r="AL1889" i="202"/>
  <c r="AL1890" i="202"/>
  <c r="AL1891" i="202"/>
  <c r="AL1892" i="202"/>
  <c r="AL1893" i="202"/>
  <c r="AL1894" i="202"/>
  <c r="AL1895" i="202"/>
  <c r="AL1896" i="202"/>
  <c r="AL1897" i="202"/>
  <c r="AL1898" i="202"/>
  <c r="AL1899" i="202"/>
  <c r="AL1900" i="202"/>
  <c r="AL1901" i="202"/>
  <c r="AL1902" i="202"/>
  <c r="AL1903" i="202"/>
  <c r="AL1904" i="202"/>
  <c r="AL1905" i="202"/>
  <c r="AL1906" i="202"/>
  <c r="AL1907" i="202"/>
  <c r="AL1908" i="202"/>
  <c r="AL1909" i="202"/>
  <c r="AL1910" i="202"/>
  <c r="AL1911" i="202"/>
  <c r="AL1912" i="202"/>
  <c r="AL1913" i="202"/>
  <c r="AL1914" i="202"/>
  <c r="AL1915" i="202"/>
  <c r="AL1916" i="202"/>
  <c r="AL1917" i="202"/>
  <c r="AL1918" i="202"/>
  <c r="AL1919" i="202"/>
  <c r="AL1920" i="202"/>
  <c r="AL1921" i="202"/>
  <c r="AL1922" i="202"/>
  <c r="AL1923" i="202"/>
  <c r="AL1924" i="202"/>
  <c r="AL1925" i="202"/>
  <c r="AL1926" i="202"/>
  <c r="AL1927" i="202"/>
  <c r="AL1928" i="202"/>
  <c r="AL1929" i="202"/>
  <c r="AL1930" i="202"/>
  <c r="AL1931" i="202"/>
  <c r="AL1932" i="202"/>
  <c r="AL1933" i="202"/>
  <c r="AL1934" i="202"/>
  <c r="AL1935" i="202"/>
  <c r="AL1936" i="202"/>
  <c r="AL1937" i="202"/>
  <c r="AL1938" i="202"/>
  <c r="AL1939" i="202"/>
  <c r="AL1940" i="202"/>
  <c r="AL1941" i="202"/>
  <c r="AL1942" i="202"/>
  <c r="AL1943" i="202"/>
  <c r="AL1944" i="202"/>
  <c r="AL1945" i="202"/>
  <c r="AL1946" i="202"/>
  <c r="AL1947" i="202"/>
  <c r="AL1948" i="202"/>
  <c r="AL1949" i="202"/>
  <c r="AL1950" i="202"/>
  <c r="AL1951" i="202"/>
  <c r="AL1952" i="202"/>
  <c r="AL1953" i="202"/>
  <c r="AL1954" i="202"/>
  <c r="AL1955" i="202"/>
  <c r="AL1956" i="202"/>
  <c r="AL1957" i="202"/>
  <c r="AL1958" i="202"/>
  <c r="AL1959" i="202"/>
  <c r="AL1960" i="202"/>
  <c r="AL1961" i="202"/>
  <c r="AL1962" i="202"/>
  <c r="AL1963" i="202"/>
  <c r="AL1964" i="202"/>
  <c r="AL1965" i="202"/>
  <c r="AL1966" i="202"/>
  <c r="AL1967" i="202"/>
  <c r="AL1968" i="202"/>
  <c r="AL1969" i="202"/>
  <c r="AL1970" i="202"/>
  <c r="AL1971" i="202"/>
  <c r="AL1972" i="202"/>
  <c r="AL1973" i="202"/>
  <c r="AL1974" i="202"/>
  <c r="AL1975" i="202"/>
  <c r="AL1976" i="202"/>
  <c r="AL1977" i="202"/>
  <c r="AL1978" i="202"/>
  <c r="AL1979" i="202"/>
  <c r="AL1980" i="202"/>
  <c r="AL1981" i="202"/>
  <c r="AL1982" i="202"/>
  <c r="AL1983" i="202"/>
  <c r="AL1984" i="202"/>
  <c r="AL1985" i="202"/>
  <c r="AL1986" i="202"/>
  <c r="AL1987" i="202"/>
  <c r="AL1988" i="202"/>
  <c r="AL1989" i="202"/>
  <c r="AL1990" i="202"/>
  <c r="AL1991" i="202"/>
  <c r="AL1992" i="202"/>
  <c r="AL1993" i="202"/>
  <c r="AL1994" i="202"/>
  <c r="AL1995" i="202"/>
  <c r="AL1996" i="202"/>
  <c r="AL1997" i="202"/>
  <c r="AL1998" i="202"/>
  <c r="AL1999" i="202"/>
  <c r="AL2000" i="202"/>
  <c r="AL2001" i="202"/>
  <c r="AL2002" i="202"/>
  <c r="AL2003" i="202"/>
  <c r="AL2004" i="202"/>
  <c r="AL2005" i="202"/>
  <c r="AL2006" i="202"/>
  <c r="AL2007" i="202"/>
  <c r="AL2008" i="202"/>
  <c r="AL2009" i="202"/>
  <c r="AL2010" i="202"/>
  <c r="AL2011" i="202"/>
  <c r="AL2012" i="202"/>
  <c r="AL2013" i="202"/>
  <c r="AL2014" i="202"/>
  <c r="AL2015" i="202"/>
  <c r="AL2016" i="202"/>
  <c r="AL2017" i="202"/>
  <c r="AL2018" i="202"/>
  <c r="AL2019" i="202"/>
  <c r="AL2020" i="202"/>
  <c r="AL2021" i="202"/>
  <c r="AL2022" i="202"/>
  <c r="AL2023" i="202"/>
  <c r="AL2024" i="202"/>
  <c r="AL2025" i="202"/>
  <c r="AL2026" i="202"/>
  <c r="AL2027" i="202"/>
  <c r="AL2028" i="202"/>
  <c r="AL2029" i="202"/>
  <c r="AL2030" i="202"/>
  <c r="AL2031" i="202"/>
  <c r="AL2032" i="202"/>
  <c r="AL2033" i="202"/>
  <c r="AL2034" i="202"/>
  <c r="AL2035" i="202"/>
  <c r="AL2036" i="202"/>
  <c r="AL2037" i="202"/>
  <c r="AL2038" i="202"/>
  <c r="AL2039" i="202"/>
  <c r="AL2040" i="202"/>
  <c r="AL2041" i="202"/>
  <c r="AL2042" i="202"/>
  <c r="AL2043" i="202"/>
  <c r="AL2044" i="202"/>
  <c r="AL2045" i="202"/>
  <c r="AL2046" i="202"/>
  <c r="AL2047" i="202"/>
  <c r="AL2048" i="202"/>
  <c r="AL2049" i="202"/>
  <c r="AL2050" i="202"/>
  <c r="AL2051" i="202"/>
  <c r="AL2052" i="202"/>
  <c r="AL2053" i="202"/>
  <c r="AL2054" i="202"/>
  <c r="AL2055" i="202"/>
  <c r="AL2056" i="202"/>
  <c r="AL2057" i="202"/>
  <c r="AL2058" i="202"/>
  <c r="AL2059" i="202"/>
  <c r="AL2060" i="202"/>
  <c r="AL2061" i="202"/>
  <c r="AL2062" i="202"/>
  <c r="AL2063" i="202"/>
  <c r="AL2064" i="202"/>
  <c r="AL2065" i="202"/>
  <c r="AL2066" i="202"/>
  <c r="AL2067" i="202"/>
  <c r="AL2068" i="202"/>
  <c r="AL2069" i="202"/>
  <c r="AL2070" i="202"/>
  <c r="AL2071" i="202"/>
  <c r="AL2072" i="202"/>
  <c r="AL2073" i="202"/>
  <c r="AL2074" i="202"/>
  <c r="AL2075" i="202"/>
  <c r="AL2076" i="202"/>
  <c r="AL2077" i="202"/>
  <c r="AL2078" i="202"/>
  <c r="AL2079" i="202"/>
  <c r="AL2080" i="202"/>
  <c r="AL2081" i="202"/>
  <c r="AL2082" i="202"/>
  <c r="AL2083" i="202"/>
  <c r="AL2084" i="202"/>
  <c r="AL2085" i="202"/>
  <c r="AL2086" i="202"/>
  <c r="AL2087" i="202"/>
  <c r="AL2088" i="202"/>
  <c r="AL2089" i="202"/>
  <c r="AL2090" i="202"/>
  <c r="AL2091" i="202"/>
  <c r="AL2092" i="202"/>
  <c r="AL2093" i="202"/>
  <c r="AL2094" i="202"/>
  <c r="AL2095" i="202"/>
  <c r="AL2096" i="202"/>
  <c r="AL2097" i="202"/>
  <c r="AL2098" i="202"/>
  <c r="AL2099" i="202"/>
  <c r="AL2100" i="202"/>
  <c r="AL2101" i="202"/>
  <c r="AL2102" i="202"/>
  <c r="AL2103" i="202"/>
  <c r="AL2104" i="202"/>
  <c r="AL2105" i="202"/>
  <c r="AL2106" i="202"/>
  <c r="AL2107" i="202"/>
  <c r="AL2108" i="202"/>
  <c r="AL2109" i="202"/>
  <c r="AL2110" i="202"/>
  <c r="AL2111" i="202"/>
  <c r="AL2112" i="202"/>
  <c r="AL2113" i="202"/>
  <c r="AL2114" i="202"/>
  <c r="AL2115" i="202"/>
  <c r="AL2116" i="202"/>
  <c r="AL2117" i="202"/>
  <c r="AL2118" i="202"/>
  <c r="AL2119" i="202"/>
  <c r="AL2120" i="202"/>
  <c r="AL2121" i="202"/>
  <c r="AL2122" i="202"/>
  <c r="AL2123" i="202"/>
  <c r="AL2124" i="202"/>
  <c r="AL2125" i="202"/>
  <c r="AL2126" i="202"/>
  <c r="AL2127" i="202"/>
  <c r="AL2128" i="202"/>
  <c r="AL2129" i="202"/>
  <c r="AL2130" i="202"/>
  <c r="AL2131" i="202"/>
  <c r="AL2132" i="202"/>
  <c r="AL2133" i="202"/>
  <c r="AL2134" i="202"/>
  <c r="AL2135" i="202"/>
  <c r="AL2136" i="202"/>
  <c r="AL2137" i="202"/>
  <c r="AL2138" i="202"/>
  <c r="AL2139" i="202"/>
  <c r="AL2140" i="202"/>
  <c r="AL2141" i="202"/>
  <c r="AL2142" i="202"/>
  <c r="AL2143" i="202"/>
  <c r="AL2144" i="202"/>
  <c r="AL2145" i="202"/>
  <c r="AL2146" i="202"/>
  <c r="AL2147" i="202"/>
  <c r="AL2148" i="202"/>
  <c r="AL2149" i="202"/>
  <c r="AL2150" i="202"/>
  <c r="AL2151" i="202"/>
  <c r="AL2152" i="202"/>
  <c r="AL2153" i="202"/>
  <c r="AL2154" i="202"/>
  <c r="AL2155" i="202"/>
  <c r="AL2156" i="202"/>
  <c r="AL2157" i="202"/>
  <c r="AL2158" i="202"/>
  <c r="AL2159" i="202"/>
  <c r="AL2160" i="202"/>
  <c r="AL2161" i="202"/>
  <c r="AL2162" i="202"/>
  <c r="AL2163" i="202"/>
  <c r="AL2164" i="202"/>
  <c r="AL2165" i="202"/>
  <c r="AL2166" i="202"/>
  <c r="AL2167" i="202"/>
  <c r="AL2168" i="202"/>
  <c r="AL2169" i="202"/>
  <c r="AL2170" i="202"/>
  <c r="AL2171" i="202"/>
  <c r="AL2172" i="202"/>
  <c r="AL2173" i="202"/>
  <c r="AL2174" i="202"/>
  <c r="AL2175" i="202"/>
  <c r="AL2176" i="202"/>
  <c r="AL2177" i="202"/>
  <c r="AL2178" i="202"/>
  <c r="AL2179" i="202"/>
  <c r="AL2180" i="202"/>
  <c r="AL2181" i="202"/>
  <c r="AL2182" i="202"/>
  <c r="AL2183" i="202"/>
  <c r="AL2184" i="202"/>
  <c r="AL2185" i="202"/>
  <c r="AL2186" i="202"/>
  <c r="AL2187" i="202"/>
  <c r="AL2188" i="202"/>
  <c r="AL2189" i="202"/>
  <c r="AL2190" i="202"/>
  <c r="AL2191" i="202"/>
  <c r="AL2192" i="202"/>
  <c r="AL2193" i="202"/>
  <c r="AL2194" i="202"/>
  <c r="AL2195" i="202"/>
  <c r="AL2196" i="202"/>
  <c r="AL2197" i="202"/>
  <c r="AL2198" i="202"/>
  <c r="AL2199" i="202"/>
  <c r="AL2200" i="202"/>
  <c r="AL2201" i="202"/>
  <c r="AL2202" i="202"/>
  <c r="AL2203" i="202"/>
  <c r="AL2204" i="202"/>
  <c r="AL2205" i="202"/>
  <c r="AL2206" i="202"/>
  <c r="AL2207" i="202"/>
  <c r="AL2208" i="202"/>
  <c r="AL2209" i="202"/>
  <c r="AL2210" i="202"/>
  <c r="AL2211" i="202"/>
  <c r="AL2212" i="202"/>
  <c r="AL2213" i="202"/>
  <c r="AL2214" i="202"/>
  <c r="AL2215" i="202"/>
  <c r="AL2216" i="202"/>
  <c r="AL2217" i="202"/>
  <c r="AL2218" i="202"/>
  <c r="AL2219" i="202"/>
  <c r="AL2220" i="202"/>
  <c r="AL2221" i="202"/>
  <c r="AL2222" i="202"/>
  <c r="AL2223" i="202"/>
  <c r="AL2224" i="202"/>
  <c r="AL2225" i="202"/>
  <c r="AL2226" i="202"/>
  <c r="AL2227" i="202"/>
  <c r="AL2228" i="202"/>
  <c r="AL2229" i="202"/>
  <c r="AL2230" i="202"/>
  <c r="AL2231" i="202"/>
  <c r="AL2232" i="202"/>
  <c r="AL2233" i="202"/>
  <c r="AL2234" i="202"/>
  <c r="AL2235" i="202"/>
  <c r="AL2236" i="202"/>
  <c r="AL2237" i="202"/>
  <c r="AL2238" i="202"/>
  <c r="AL2239" i="202"/>
  <c r="AL2240" i="202"/>
  <c r="AL2241" i="202"/>
  <c r="AL2242" i="202"/>
  <c r="AL2243" i="202"/>
  <c r="AL2244" i="202"/>
  <c r="AL2245" i="202"/>
  <c r="AL2246" i="202"/>
  <c r="AL2247" i="202"/>
  <c r="AL2248" i="202"/>
  <c r="AL2249" i="202"/>
  <c r="AL2250" i="202"/>
  <c r="AL2251" i="202"/>
  <c r="AL2252" i="202"/>
  <c r="AL2253" i="202"/>
  <c r="AL2254" i="202"/>
  <c r="AL2255" i="202"/>
  <c r="AL2256" i="202"/>
  <c r="AL2257" i="202"/>
  <c r="AL2258" i="202"/>
  <c r="AL2259" i="202"/>
  <c r="AL2260" i="202"/>
  <c r="AL2261" i="202"/>
  <c r="AL2262" i="202"/>
  <c r="AL2263" i="202"/>
  <c r="AL2264" i="202"/>
  <c r="AL2265" i="202"/>
  <c r="AL2266" i="202"/>
  <c r="AL2267" i="202"/>
  <c r="AL2268" i="202"/>
  <c r="AL2269" i="202"/>
  <c r="AL2270" i="202"/>
  <c r="AL2271" i="202"/>
  <c r="AL2272" i="202"/>
  <c r="AL2273" i="202"/>
  <c r="AL2274" i="202"/>
  <c r="AL2275" i="202"/>
  <c r="AL2276" i="202"/>
  <c r="AL2277" i="202"/>
  <c r="AL2278" i="202"/>
  <c r="AL2279" i="202"/>
  <c r="AL2280" i="202"/>
  <c r="AL2281" i="202"/>
  <c r="AL2282" i="202"/>
  <c r="AL2283" i="202"/>
  <c r="AL2284" i="202"/>
  <c r="AL2285" i="202"/>
  <c r="AL2286" i="202"/>
  <c r="AL2287" i="202"/>
  <c r="AL2288" i="202"/>
  <c r="AL2289" i="202"/>
  <c r="AL2290" i="202"/>
  <c r="AL2291" i="202"/>
  <c r="AL2292" i="202"/>
  <c r="AL2293" i="202"/>
  <c r="AL2294" i="202"/>
  <c r="AL2295" i="202"/>
  <c r="AL2296" i="202"/>
  <c r="AL2297" i="202"/>
  <c r="AL2298" i="202"/>
  <c r="AL2299" i="202"/>
  <c r="AL2300" i="202"/>
  <c r="AL2301" i="202"/>
  <c r="AL2302" i="202"/>
  <c r="AL2303" i="202"/>
  <c r="AL2304" i="202"/>
  <c r="AL2305" i="202"/>
  <c r="AL2306" i="202"/>
  <c r="AL2307" i="202"/>
  <c r="AL2308" i="202"/>
  <c r="AL2309" i="202"/>
  <c r="AL2310" i="202"/>
  <c r="AL2311" i="202"/>
  <c r="AL2312" i="202"/>
  <c r="AL2313" i="202"/>
  <c r="AL2314" i="202"/>
  <c r="AL2315" i="202"/>
  <c r="AL2316" i="202"/>
  <c r="AL2317" i="202"/>
  <c r="AL2318" i="202"/>
  <c r="AL2319" i="202"/>
  <c r="AL2320" i="202"/>
  <c r="AL2321" i="202"/>
  <c r="AL2322" i="202"/>
  <c r="AL2323" i="202"/>
  <c r="AL2324" i="202"/>
  <c r="AL2325" i="202"/>
  <c r="AL2326" i="202"/>
  <c r="AL2327" i="202"/>
  <c r="AL2328" i="202"/>
  <c r="AL2329" i="202"/>
  <c r="AL2330" i="202"/>
  <c r="AL2331" i="202"/>
  <c r="AL2332" i="202"/>
  <c r="AL2333" i="202"/>
  <c r="AL2334" i="202"/>
  <c r="AL2335" i="202"/>
  <c r="AL2336" i="202"/>
  <c r="AL2337" i="202"/>
  <c r="AL2338" i="202"/>
  <c r="AL2339" i="202"/>
  <c r="AL2340" i="202"/>
  <c r="AL2341" i="202"/>
  <c r="AL2342" i="202"/>
  <c r="AL2343" i="202"/>
  <c r="AL2344" i="202"/>
  <c r="AL2345" i="202"/>
  <c r="AL2346" i="202"/>
  <c r="AL2347" i="202"/>
  <c r="AL2348" i="202"/>
  <c r="AL2349" i="202"/>
  <c r="AL2350" i="202"/>
  <c r="AL2351" i="202"/>
  <c r="AL2352" i="202"/>
  <c r="AL2353" i="202"/>
  <c r="AL2354" i="202"/>
  <c r="AL2355" i="202"/>
  <c r="AL2356" i="202"/>
  <c r="AL2357" i="202"/>
  <c r="AL2358" i="202"/>
  <c r="AL2359" i="202"/>
  <c r="AL2360" i="202"/>
  <c r="AL2361" i="202"/>
  <c r="AL2362" i="202"/>
  <c r="AL2363" i="202"/>
  <c r="AL2364" i="202"/>
  <c r="AL2365" i="202"/>
  <c r="AL2366" i="202"/>
  <c r="AL2367" i="202"/>
  <c r="AL2368" i="202"/>
  <c r="AL2369" i="202"/>
  <c r="AL2370" i="202"/>
  <c r="AL2371" i="202"/>
  <c r="AL2372" i="202"/>
  <c r="AL2373" i="202"/>
  <c r="AL2374" i="202"/>
  <c r="AL2375" i="202"/>
  <c r="AL2376" i="202"/>
  <c r="AL2377" i="202"/>
  <c r="AL2378" i="202"/>
  <c r="AL2379" i="202"/>
  <c r="AL2380" i="202"/>
  <c r="AL2381" i="202"/>
  <c r="AL2382" i="202"/>
  <c r="AL2383" i="202"/>
  <c r="AL2384" i="202"/>
  <c r="AL2385" i="202"/>
  <c r="AL2386" i="202"/>
  <c r="AL2387" i="202"/>
  <c r="AL2388" i="202"/>
  <c r="AL2389" i="202"/>
  <c r="AL2390" i="202"/>
  <c r="AL2391" i="202"/>
  <c r="AL2392" i="202"/>
  <c r="AL2393" i="202"/>
  <c r="AL2394" i="202"/>
  <c r="AL2395" i="202"/>
  <c r="AL2396" i="202"/>
  <c r="AL2397" i="202"/>
  <c r="AL2398" i="202"/>
  <c r="AL2399" i="202"/>
  <c r="AL2400" i="202"/>
  <c r="AL2401" i="202"/>
  <c r="AL2402" i="202"/>
  <c r="AL2403" i="202"/>
  <c r="AL2404" i="202"/>
  <c r="AL2405" i="202"/>
  <c r="AL2406" i="202"/>
  <c r="AL2407" i="202"/>
  <c r="AL2408" i="202"/>
  <c r="AL2409" i="202"/>
  <c r="AL2410" i="202"/>
  <c r="AL2411" i="202"/>
  <c r="AL2412" i="202"/>
  <c r="AL2413" i="202"/>
  <c r="AL2414" i="202"/>
  <c r="AL2415" i="202"/>
  <c r="AL2416" i="202"/>
  <c r="AL2417" i="202"/>
  <c r="AL2418" i="202"/>
  <c r="AL2419" i="202"/>
  <c r="AL2420" i="202"/>
  <c r="AL2421" i="202"/>
  <c r="AL2422" i="202"/>
  <c r="AL2423" i="202"/>
  <c r="AL2424" i="202"/>
  <c r="AL2425" i="202"/>
  <c r="AL2426" i="202"/>
  <c r="AL2427" i="202"/>
  <c r="AL2428" i="202"/>
  <c r="AL2429" i="202"/>
  <c r="AL2430" i="202"/>
  <c r="AL2431" i="202"/>
  <c r="AL2432" i="202"/>
  <c r="AL2433" i="202"/>
  <c r="AL2434" i="202"/>
  <c r="AL2435" i="202"/>
  <c r="AL2436" i="202"/>
  <c r="AL2437" i="202"/>
  <c r="AL2438" i="202"/>
  <c r="AL2439" i="202"/>
  <c r="AL2440" i="202"/>
  <c r="AL2441" i="202"/>
  <c r="AL2442" i="202"/>
  <c r="AL2443" i="202"/>
  <c r="AL2444" i="202"/>
  <c r="AL2445" i="202"/>
  <c r="AL2446" i="202"/>
  <c r="AL2447" i="202"/>
  <c r="AL2448" i="202"/>
  <c r="AL2449" i="202"/>
  <c r="AL2450" i="202"/>
  <c r="AL2451" i="202"/>
  <c r="AL2452" i="202"/>
  <c r="AL2453" i="202"/>
  <c r="AL2454" i="202"/>
  <c r="AL2455" i="202"/>
  <c r="AL2456" i="202"/>
  <c r="AL2457" i="202"/>
  <c r="AL2458" i="202"/>
  <c r="AL2459" i="202"/>
  <c r="AL2460" i="202"/>
  <c r="AL2461" i="202"/>
  <c r="AL2462" i="202"/>
  <c r="AL2463" i="202"/>
  <c r="AL2464" i="202"/>
  <c r="AL2465" i="202"/>
  <c r="AL2466" i="202"/>
  <c r="AL2467" i="202"/>
  <c r="AL2468" i="202"/>
  <c r="AL2469" i="202"/>
  <c r="AL2470" i="202"/>
  <c r="AL2471" i="202"/>
  <c r="AL2472" i="202"/>
  <c r="AL2473" i="202"/>
  <c r="AL2474" i="202"/>
  <c r="AL2475" i="202"/>
  <c r="AL2476" i="202"/>
  <c r="AL2477" i="202"/>
  <c r="AL2478" i="202"/>
  <c r="AL2479" i="202"/>
  <c r="AL2480" i="202"/>
  <c r="AL2481" i="202"/>
  <c r="AL2482" i="202"/>
  <c r="AL2483" i="202"/>
  <c r="AL2484" i="202"/>
  <c r="AL2485" i="202"/>
  <c r="AL2486" i="202"/>
  <c r="AL2487" i="202"/>
  <c r="AL2488" i="202"/>
  <c r="AL2489" i="202"/>
  <c r="AL2490" i="202"/>
  <c r="AL2491" i="202"/>
  <c r="AL2492" i="202"/>
  <c r="AL2493" i="202"/>
  <c r="AL2494" i="202"/>
  <c r="AL2495" i="202"/>
  <c r="AL2496" i="202"/>
  <c r="AL2497" i="202"/>
  <c r="AL2498" i="202"/>
  <c r="AL2499" i="202"/>
  <c r="AL2500" i="202"/>
  <c r="AL2501" i="202"/>
  <c r="AL2502" i="202"/>
  <c r="AL2503" i="202"/>
  <c r="AL2504" i="202"/>
  <c r="AL2505" i="202"/>
  <c r="AL2506" i="202"/>
  <c r="AL2507" i="202"/>
  <c r="AL2508" i="202"/>
  <c r="AL2509" i="202"/>
  <c r="AL2510" i="202"/>
  <c r="AL2511" i="202"/>
  <c r="AL2512" i="202"/>
  <c r="AL2513" i="202"/>
  <c r="AL2514" i="202"/>
  <c r="AL2515" i="202"/>
  <c r="AL2516" i="202"/>
  <c r="AL2517" i="202"/>
  <c r="AL2518" i="202"/>
  <c r="AL2519" i="202"/>
  <c r="AL2520" i="202"/>
  <c r="AL2521" i="202"/>
  <c r="AL2522" i="202"/>
  <c r="AL2523" i="202"/>
  <c r="AL2524" i="202"/>
  <c r="AL2525" i="202"/>
  <c r="AL2526" i="202"/>
  <c r="AL2527" i="202"/>
  <c r="AL2528" i="202"/>
  <c r="AL2529" i="202"/>
  <c r="AL2530" i="202"/>
  <c r="AL2531" i="202"/>
  <c r="AL2532" i="202"/>
  <c r="AL2533" i="202"/>
  <c r="AL2534" i="202"/>
  <c r="AL2535" i="202"/>
  <c r="AL2536" i="202"/>
  <c r="AL2537" i="202"/>
  <c r="AL2538" i="202"/>
  <c r="AL2539" i="202"/>
  <c r="AL2540" i="202"/>
  <c r="AL2541" i="202"/>
  <c r="AL2542" i="202"/>
  <c r="AL2543" i="202"/>
  <c r="AL2544" i="202"/>
  <c r="AL2545" i="202"/>
  <c r="AL2546" i="202"/>
  <c r="AL2547" i="202"/>
  <c r="AL2548" i="202"/>
  <c r="AL2549" i="202"/>
  <c r="AL2550" i="202"/>
  <c r="AL2551" i="202"/>
  <c r="AL2552" i="202"/>
  <c r="AL2553" i="202"/>
  <c r="AL2554" i="202"/>
  <c r="AL2555" i="202"/>
  <c r="AL2556" i="202"/>
  <c r="AL2557" i="202"/>
  <c r="AL2558" i="202"/>
  <c r="AL2559" i="202"/>
  <c r="AL2560" i="202"/>
  <c r="AL2561" i="202"/>
  <c r="AL2562" i="202"/>
  <c r="AL2563" i="202"/>
  <c r="AL2564" i="202"/>
  <c r="AL2565" i="202"/>
  <c r="AL2566" i="202"/>
  <c r="AL2567" i="202"/>
  <c r="AL2568" i="202"/>
  <c r="AL2569" i="202"/>
  <c r="AL2570" i="202"/>
  <c r="AL2571" i="202"/>
  <c r="AL2572" i="202"/>
  <c r="AL2573" i="202"/>
  <c r="AL2574" i="202"/>
  <c r="AL2575" i="202"/>
  <c r="AL2576" i="202"/>
  <c r="AL2577" i="202"/>
  <c r="AL2578" i="202"/>
  <c r="AL2579" i="202"/>
  <c r="AL2580" i="202"/>
  <c r="AL2581" i="202"/>
  <c r="AL2582" i="202"/>
  <c r="AL2583" i="202"/>
  <c r="AL2584" i="202"/>
  <c r="AL2585" i="202"/>
  <c r="AL2586" i="202"/>
  <c r="AL2587" i="202"/>
  <c r="AL2588" i="202"/>
  <c r="AL2589" i="202"/>
  <c r="AL2590" i="202"/>
  <c r="AL2591" i="202"/>
  <c r="AL2592" i="202"/>
  <c r="AL2593" i="202"/>
  <c r="AL2594" i="202"/>
  <c r="AL2595" i="202"/>
  <c r="AL2596" i="202"/>
  <c r="AL2597" i="202"/>
  <c r="AL2598" i="202"/>
  <c r="AL2599" i="202"/>
  <c r="AL2600" i="202"/>
  <c r="AL2601" i="202"/>
  <c r="AL2602" i="202"/>
  <c r="AL2603" i="202"/>
  <c r="AL2604" i="202"/>
  <c r="AL2605" i="202"/>
  <c r="AL2606" i="202"/>
  <c r="AL2607" i="202"/>
  <c r="AL2608" i="202"/>
  <c r="AL2609" i="202"/>
  <c r="AL2610" i="202"/>
  <c r="AL2611" i="202"/>
  <c r="AL2612" i="202"/>
  <c r="AL2613" i="202"/>
  <c r="AL2614" i="202"/>
  <c r="AL2615" i="202"/>
  <c r="AL2616" i="202"/>
  <c r="AL2617" i="202"/>
  <c r="AL2618" i="202"/>
  <c r="AL2619" i="202"/>
  <c r="AL2620" i="202"/>
  <c r="AL2621" i="202"/>
  <c r="AL2622" i="202"/>
  <c r="AL2623" i="202"/>
  <c r="AL2624" i="202"/>
  <c r="AL2625" i="202"/>
  <c r="AL2626" i="202"/>
  <c r="AL2627" i="202"/>
  <c r="AL2628" i="202"/>
  <c r="AL2629" i="202"/>
  <c r="AL2630" i="202"/>
  <c r="AL2631" i="202"/>
  <c r="AL2632" i="202"/>
  <c r="AL2633" i="202"/>
  <c r="AL2634" i="202"/>
  <c r="AL2635" i="202"/>
  <c r="AL2636" i="202"/>
  <c r="AL2637" i="202"/>
  <c r="AL2638" i="202"/>
  <c r="AL2639" i="202"/>
  <c r="AL2640" i="202"/>
  <c r="AL2641" i="202"/>
  <c r="AL2642" i="202"/>
  <c r="AL2643" i="202"/>
  <c r="AL2644" i="202"/>
  <c r="AL2645" i="202"/>
  <c r="AL2646" i="202"/>
  <c r="AL2647" i="202"/>
  <c r="AL2648" i="202"/>
  <c r="AL2649" i="202"/>
  <c r="AL2650" i="202"/>
  <c r="AL2651" i="202"/>
  <c r="AL2652" i="202"/>
  <c r="AL2653" i="202"/>
  <c r="AL2654" i="202"/>
  <c r="AL2655" i="202"/>
  <c r="AL2656" i="202"/>
  <c r="AL2657" i="202"/>
  <c r="AL2658" i="202"/>
  <c r="AL2659" i="202"/>
  <c r="AL2660" i="202"/>
  <c r="AL2661" i="202"/>
  <c r="AL2662" i="202"/>
  <c r="AL2663" i="202"/>
  <c r="AL2664" i="202"/>
  <c r="AL2665" i="202"/>
  <c r="AL2666" i="202"/>
  <c r="AL2667" i="202"/>
  <c r="AL2668" i="202"/>
  <c r="AL2669" i="202"/>
  <c r="AL2670" i="202"/>
  <c r="AL2671" i="202"/>
  <c r="AL2672" i="202"/>
  <c r="AL2673" i="202"/>
  <c r="AL2674" i="202"/>
  <c r="AL2675" i="202"/>
  <c r="AL2676" i="202"/>
  <c r="AL2677" i="202"/>
  <c r="AL2678" i="202"/>
  <c r="AL2679" i="202"/>
  <c r="AL2680" i="202"/>
  <c r="AL2681" i="202"/>
  <c r="AL2682" i="202"/>
  <c r="AL2683" i="202"/>
  <c r="AL2684" i="202"/>
  <c r="AL2685" i="202"/>
  <c r="AL2686" i="202"/>
  <c r="AL2687" i="202"/>
  <c r="AL2688" i="202"/>
  <c r="AL2689" i="202"/>
  <c r="AL2690" i="202"/>
  <c r="AL2691" i="202"/>
  <c r="AL2692" i="202"/>
  <c r="AL2693" i="202"/>
  <c r="AL2694" i="202"/>
  <c r="AL2695" i="202"/>
  <c r="AL2696" i="202"/>
  <c r="AL2697" i="202"/>
  <c r="AL2698" i="202"/>
  <c r="AL2699" i="202"/>
  <c r="AL2700" i="202"/>
  <c r="AL2701" i="202"/>
  <c r="AL2702" i="202"/>
  <c r="AL2703" i="202"/>
  <c r="AL2704" i="202"/>
  <c r="AL2705" i="202"/>
  <c r="AL2706" i="202"/>
  <c r="AL2707" i="202"/>
  <c r="AL2708" i="202"/>
  <c r="AL2709" i="202"/>
  <c r="AL2710" i="202"/>
  <c r="AL2711" i="202"/>
  <c r="AL2712" i="202"/>
  <c r="AL2713" i="202"/>
  <c r="AL2714" i="202"/>
  <c r="AL2715" i="202"/>
  <c r="AL2716" i="202"/>
  <c r="AL2717" i="202"/>
  <c r="AL2718" i="202"/>
  <c r="AL2719" i="202"/>
  <c r="AL2720" i="202"/>
  <c r="AL2721" i="202"/>
  <c r="AL2722" i="202"/>
  <c r="AL2723" i="202"/>
  <c r="AL2724" i="202"/>
  <c r="AL2725" i="202"/>
  <c r="AL2726" i="202"/>
  <c r="AL2727" i="202"/>
  <c r="AL2728" i="202"/>
  <c r="AL2729" i="202"/>
  <c r="AL2730" i="202"/>
  <c r="AL2731" i="202"/>
  <c r="AL2732" i="202"/>
  <c r="AL2733" i="202"/>
  <c r="AL2734" i="202"/>
  <c r="AL2735" i="202"/>
  <c r="AL2736" i="202"/>
  <c r="AL2737" i="202"/>
  <c r="AL2738" i="202"/>
  <c r="AL2739" i="202"/>
  <c r="AL2740" i="202"/>
  <c r="AL2741" i="202"/>
  <c r="AL2742" i="202"/>
  <c r="AL2743" i="202"/>
  <c r="AL2744" i="202"/>
  <c r="AL2745" i="202"/>
  <c r="AL2746" i="202"/>
  <c r="AL2747" i="202"/>
  <c r="AL2748" i="202"/>
  <c r="AL2749" i="202"/>
  <c r="AL2750" i="202"/>
  <c r="AL2751" i="202"/>
  <c r="AL2752" i="202"/>
  <c r="AL2753" i="202"/>
  <c r="AL2754" i="202"/>
  <c r="AL2755" i="202"/>
  <c r="AL2756" i="202"/>
  <c r="AL2757" i="202"/>
  <c r="AL2758" i="202"/>
  <c r="AL2759" i="202"/>
  <c r="AL2760" i="202"/>
  <c r="AL2761" i="202"/>
  <c r="AL2762" i="202"/>
  <c r="AL2763" i="202"/>
  <c r="AL2764" i="202"/>
  <c r="AL2765" i="202"/>
  <c r="AL2766" i="202"/>
  <c r="AL2767" i="202"/>
  <c r="AL2768" i="202"/>
  <c r="AL2769" i="202"/>
  <c r="AL2770" i="202"/>
  <c r="AL2771" i="202"/>
  <c r="AL2772" i="202"/>
  <c r="AL2773" i="202"/>
  <c r="AL2774" i="202"/>
  <c r="AL2775" i="202"/>
  <c r="AL2776" i="202"/>
  <c r="AL2777" i="202"/>
  <c r="AL2778" i="202"/>
  <c r="AL2779" i="202"/>
  <c r="AL2780" i="202"/>
  <c r="AL2781" i="202"/>
  <c r="AL2782" i="202"/>
  <c r="AL2783" i="202"/>
  <c r="AL2784" i="202"/>
  <c r="AL2785" i="202"/>
  <c r="AL2786" i="202"/>
  <c r="AL2787" i="202"/>
  <c r="AL2788" i="202"/>
  <c r="AL2789" i="202"/>
  <c r="AL2790" i="202"/>
  <c r="AL2791" i="202"/>
  <c r="AL2792" i="202"/>
  <c r="AL2793" i="202"/>
  <c r="AL2794" i="202"/>
  <c r="AL2795" i="202"/>
  <c r="AL2796" i="202"/>
  <c r="AL2797" i="202"/>
  <c r="AL2798" i="202"/>
  <c r="AL2799" i="202"/>
  <c r="AL2800" i="202"/>
  <c r="AL2801" i="202"/>
  <c r="AL2802" i="202"/>
  <c r="AL2803" i="202"/>
  <c r="AL2804" i="202"/>
  <c r="AL2805" i="202"/>
  <c r="AL2806" i="202"/>
  <c r="AL2807" i="202"/>
  <c r="AL2808" i="202"/>
  <c r="AL2809" i="202"/>
  <c r="AL2810" i="202"/>
  <c r="AL2811" i="202"/>
  <c r="AL2812" i="202"/>
  <c r="AL2813" i="202"/>
  <c r="AL2814" i="202"/>
  <c r="AL2815" i="202"/>
  <c r="AL2816" i="202"/>
  <c r="AL2817" i="202"/>
  <c r="AL2818" i="202"/>
  <c r="AL2819" i="202"/>
  <c r="AL2820" i="202"/>
  <c r="AL2821" i="202"/>
  <c r="AL2822" i="202"/>
  <c r="AL2823" i="202"/>
  <c r="AL2824" i="202"/>
  <c r="AL2825" i="202"/>
  <c r="AL2826" i="202"/>
  <c r="AL2827" i="202"/>
  <c r="AL2828" i="202"/>
  <c r="AL2829" i="202"/>
  <c r="AL2830" i="202"/>
  <c r="AL2831" i="202"/>
  <c r="AL2832" i="202"/>
  <c r="AL2833" i="202"/>
  <c r="AL2834" i="202"/>
  <c r="AL2835" i="202"/>
  <c r="AL2836" i="202"/>
  <c r="AL2837" i="202"/>
  <c r="AL2838" i="202"/>
  <c r="AL2839" i="202"/>
  <c r="AL2840" i="202"/>
  <c r="AL2841" i="202"/>
  <c r="AL2842" i="202"/>
  <c r="AL2843" i="202"/>
  <c r="AL2844" i="202"/>
  <c r="AL2845" i="202"/>
  <c r="AL2846" i="202"/>
  <c r="AL2847" i="202"/>
  <c r="AL2848" i="202"/>
  <c r="AL2849" i="202"/>
  <c r="AL2850" i="202"/>
  <c r="AL2851" i="202"/>
  <c r="AL2852" i="202"/>
  <c r="AL2853" i="202"/>
  <c r="AL2854" i="202"/>
  <c r="AL2855" i="202"/>
  <c r="AL2856" i="202"/>
  <c r="AL2857" i="202"/>
  <c r="AL2858" i="202"/>
  <c r="AL2859" i="202"/>
  <c r="AL2860" i="202"/>
  <c r="AL2861" i="202"/>
  <c r="AL2862" i="202"/>
  <c r="AL2863" i="202"/>
  <c r="AL2864" i="202"/>
  <c r="AL2865" i="202"/>
  <c r="AL2866" i="202"/>
  <c r="AL2867" i="202"/>
  <c r="AL2868" i="202"/>
  <c r="AL2869" i="202"/>
  <c r="AL2870" i="202"/>
  <c r="AL2871" i="202"/>
  <c r="AL2872" i="202"/>
  <c r="AL2873" i="202"/>
  <c r="AL2874" i="202"/>
  <c r="AL2875" i="202"/>
  <c r="AL2876" i="202"/>
  <c r="AL2877" i="202"/>
  <c r="AL2878" i="202"/>
  <c r="AL2879" i="202"/>
  <c r="AL2880" i="202"/>
  <c r="AL2881" i="202"/>
  <c r="AL2882" i="202"/>
  <c r="AL2883" i="202"/>
  <c r="AL2884" i="202"/>
  <c r="AL2885" i="202"/>
  <c r="AL2886" i="202"/>
  <c r="AL2887" i="202"/>
  <c r="AL2888" i="202"/>
  <c r="AL2889" i="202"/>
  <c r="AL2890" i="202"/>
  <c r="AL2891" i="202"/>
  <c r="AL2892" i="202"/>
  <c r="AL2893" i="202"/>
  <c r="AL2894" i="202"/>
  <c r="AL2895" i="202"/>
  <c r="AL2896" i="202"/>
  <c r="AL2897" i="202"/>
  <c r="AL2898" i="202"/>
  <c r="AL2899" i="202"/>
  <c r="AL2900" i="202"/>
  <c r="AL2901" i="202"/>
  <c r="AL2902" i="202"/>
  <c r="AL2903" i="202"/>
  <c r="AL2904" i="202"/>
  <c r="AL2905" i="202"/>
  <c r="AL2906" i="202"/>
  <c r="AL2907" i="202"/>
  <c r="AL2908" i="202"/>
  <c r="AL2909" i="202"/>
  <c r="AL2910" i="202"/>
  <c r="AL2911" i="202"/>
  <c r="AL2912" i="202"/>
  <c r="AL2913" i="202"/>
  <c r="AL2914" i="202"/>
  <c r="AL2915" i="202"/>
  <c r="AL2916" i="202"/>
  <c r="AL2917" i="202"/>
  <c r="AL2918" i="202"/>
  <c r="AL2919" i="202"/>
  <c r="AL2920" i="202"/>
  <c r="AL2921" i="202"/>
  <c r="AL2922" i="202"/>
  <c r="AL2923" i="202"/>
  <c r="AL2924" i="202"/>
  <c r="AL2925" i="202"/>
  <c r="AL2926" i="202"/>
  <c r="AL2927" i="202"/>
  <c r="AL2928" i="202"/>
  <c r="AL2929" i="202"/>
  <c r="AL2930" i="202"/>
  <c r="AL2931" i="202"/>
  <c r="AL2932" i="202"/>
  <c r="AL2933" i="202"/>
  <c r="AL2934" i="202"/>
  <c r="AL2935" i="202"/>
  <c r="AL2936" i="202"/>
  <c r="AL2937" i="202"/>
  <c r="AL2938" i="202"/>
  <c r="AL2939" i="202"/>
  <c r="AL2940" i="202"/>
  <c r="AL2941" i="202"/>
  <c r="AL2942" i="202"/>
  <c r="AL2943" i="202"/>
  <c r="AL2944" i="202"/>
  <c r="AL2945" i="202"/>
  <c r="AL2946" i="202"/>
  <c r="AL2947" i="202"/>
  <c r="AL2948" i="202"/>
  <c r="AL2949" i="202"/>
  <c r="AL2950" i="202"/>
  <c r="AL2951" i="202"/>
  <c r="AL2952" i="202"/>
  <c r="AL2953" i="202"/>
  <c r="AL2954" i="202"/>
  <c r="AL2955" i="202"/>
  <c r="AL2956" i="202"/>
  <c r="AL2957" i="202"/>
  <c r="AL2958" i="202"/>
  <c r="AL2959" i="202"/>
  <c r="AL2960" i="202"/>
  <c r="AL2961" i="202"/>
  <c r="AL2962" i="202"/>
  <c r="AL2963" i="202"/>
  <c r="AL2964" i="202"/>
  <c r="AL2965" i="202"/>
  <c r="AL2966" i="202"/>
  <c r="AL2967" i="202"/>
  <c r="AL2968" i="202"/>
  <c r="AL2969" i="202"/>
  <c r="AL2970" i="202"/>
  <c r="AL2971" i="202"/>
  <c r="AL2972" i="202"/>
  <c r="AL2973" i="202"/>
  <c r="AL2974" i="202"/>
  <c r="AL2975" i="202"/>
  <c r="AL2976" i="202"/>
  <c r="AL2977" i="202"/>
  <c r="AL2978" i="202"/>
  <c r="AL2979" i="202"/>
  <c r="AL2980" i="202"/>
  <c r="AL2981" i="202"/>
  <c r="AL2982" i="202"/>
  <c r="AL2983" i="202"/>
  <c r="AL2984" i="202"/>
  <c r="AL2985" i="202"/>
  <c r="AL2986" i="202"/>
  <c r="AL2987" i="202"/>
  <c r="AL2988" i="202"/>
  <c r="AL2989" i="202"/>
  <c r="AL2990" i="202"/>
  <c r="AL2991" i="202"/>
  <c r="AL2992" i="202"/>
  <c r="AL2993" i="202"/>
  <c r="AL2994" i="202"/>
  <c r="AL2995" i="202"/>
  <c r="AL2996" i="202"/>
  <c r="AL2997" i="202"/>
  <c r="AL2998" i="202"/>
  <c r="AL2999" i="202"/>
  <c r="AL3000" i="202"/>
  <c r="AL3001" i="202"/>
  <c r="AL3002" i="202"/>
  <c r="AL3003" i="202"/>
  <c r="AL3004" i="202"/>
  <c r="AL3005" i="202"/>
  <c r="AL3006" i="202"/>
  <c r="AL3007" i="202"/>
  <c r="AL3008" i="202"/>
  <c r="AL3009" i="202"/>
  <c r="AL3010" i="202"/>
  <c r="AL3011" i="202"/>
  <c r="AL3012" i="202"/>
  <c r="AL3013" i="202"/>
  <c r="AL3014" i="202"/>
  <c r="AL3015" i="202"/>
  <c r="AL3016" i="202"/>
  <c r="AL3017" i="202"/>
  <c r="AL3018" i="202"/>
  <c r="AL3019" i="202"/>
  <c r="AL3020" i="202"/>
  <c r="AL3021" i="202"/>
  <c r="AL3022" i="202"/>
  <c r="AL3023" i="202"/>
  <c r="AL3024" i="202"/>
  <c r="AL3025" i="202"/>
  <c r="AL3026" i="202"/>
  <c r="AL3027" i="202"/>
  <c r="AL3028" i="202"/>
  <c r="AL3029" i="202"/>
  <c r="AL3030" i="202"/>
  <c r="AL3031" i="202"/>
  <c r="AL3032" i="202"/>
  <c r="AL3033" i="202"/>
  <c r="AL3034" i="202"/>
  <c r="AL3035" i="202"/>
  <c r="AL3036" i="202"/>
  <c r="AL3037" i="202"/>
  <c r="AL3038" i="202"/>
  <c r="AL3039" i="202"/>
  <c r="AL3040" i="202"/>
  <c r="AL3041" i="202"/>
  <c r="AL3042" i="202"/>
  <c r="AL3043" i="202"/>
  <c r="AL3044" i="202"/>
  <c r="AL3045" i="202"/>
  <c r="AL3046" i="202"/>
  <c r="AL3047" i="202"/>
  <c r="AL3048" i="202"/>
  <c r="AL3049" i="202"/>
  <c r="AL3050" i="202"/>
  <c r="AL3051" i="202"/>
  <c r="AL3052" i="202"/>
  <c r="AL3053" i="202"/>
  <c r="AL3054" i="202"/>
  <c r="AL3055" i="202"/>
  <c r="AL3056" i="202"/>
  <c r="AL3057" i="202"/>
  <c r="AL3058" i="202"/>
  <c r="AL3059" i="202"/>
  <c r="AL3060" i="202"/>
  <c r="AL3061" i="202"/>
  <c r="AL3062" i="202"/>
  <c r="AL3063" i="202"/>
  <c r="AL3064" i="202"/>
  <c r="AL3065" i="202"/>
  <c r="AL3066" i="202"/>
  <c r="AL3067" i="202"/>
  <c r="AL3068" i="202"/>
  <c r="AL3069" i="202"/>
  <c r="AL3070" i="202"/>
  <c r="AL3071" i="202"/>
  <c r="AL3072" i="202"/>
  <c r="AL3073" i="202"/>
  <c r="AL3074" i="202"/>
  <c r="AL3075" i="202"/>
  <c r="AL3076" i="202"/>
  <c r="AL3077" i="202"/>
  <c r="AL3078" i="202"/>
  <c r="AL3079" i="202"/>
  <c r="AL3080" i="202"/>
  <c r="AL3081" i="202"/>
  <c r="AL3082" i="202"/>
  <c r="AL3083" i="202"/>
  <c r="AL3084" i="202"/>
  <c r="AL3085" i="202"/>
  <c r="AL3086" i="202"/>
  <c r="AL3087" i="202"/>
  <c r="AL3088" i="202"/>
  <c r="AL3089" i="202"/>
  <c r="AL3090" i="202"/>
  <c r="AL3091" i="202"/>
  <c r="AL3092" i="202"/>
  <c r="AL3093" i="202"/>
  <c r="AL3094" i="202"/>
  <c r="AL3095" i="202"/>
  <c r="AL3096" i="202"/>
  <c r="AL3097" i="202"/>
  <c r="AL3098" i="202"/>
  <c r="AL3099" i="202"/>
  <c r="AL3100" i="202"/>
  <c r="AL3101" i="202"/>
  <c r="AL3102" i="202"/>
  <c r="AL3103" i="202"/>
  <c r="AL3104" i="202"/>
  <c r="AL3105" i="202"/>
  <c r="AL3106" i="202"/>
  <c r="AL3107" i="202"/>
  <c r="AL3108" i="202"/>
  <c r="AL3109" i="202"/>
  <c r="AL3110" i="202"/>
  <c r="AL3111" i="202"/>
  <c r="AL3112" i="202"/>
  <c r="AL3113" i="202"/>
  <c r="AL3114" i="202"/>
  <c r="AL3115" i="202"/>
  <c r="AL3116" i="202"/>
  <c r="AL3117" i="202"/>
  <c r="AL3118" i="202"/>
  <c r="AL3119" i="202"/>
  <c r="AL3120" i="202"/>
  <c r="AL3121" i="202"/>
  <c r="AL3122" i="202"/>
  <c r="AL3123" i="202"/>
  <c r="AL3124" i="202"/>
  <c r="AL3125" i="202"/>
  <c r="AL3126" i="202"/>
  <c r="AL3127" i="202"/>
  <c r="AL3128" i="202"/>
  <c r="AL3129" i="202"/>
  <c r="AL3130" i="202"/>
  <c r="AL3131" i="202"/>
  <c r="AL3132" i="202"/>
  <c r="AL3133" i="202"/>
  <c r="AL3134" i="202"/>
  <c r="AL3135" i="202"/>
  <c r="AL3136" i="202"/>
  <c r="AL3137" i="202"/>
  <c r="AL3138" i="202"/>
  <c r="AL3139" i="202"/>
  <c r="AL3140" i="202"/>
  <c r="AL3141" i="202"/>
  <c r="AL3142" i="202"/>
  <c r="AL3143" i="202"/>
  <c r="AL3144" i="202"/>
  <c r="AL3145" i="202"/>
  <c r="AL3146" i="202"/>
  <c r="AL3147" i="202"/>
  <c r="AL3148" i="202"/>
  <c r="AL3149" i="202"/>
  <c r="AL3150" i="202"/>
  <c r="AL3151" i="202"/>
  <c r="AL3152" i="202"/>
  <c r="AL3153" i="202"/>
  <c r="AL3154" i="202"/>
  <c r="AL3155" i="202"/>
  <c r="AL3156" i="202"/>
  <c r="AL3157" i="202"/>
  <c r="AL3158" i="202"/>
  <c r="AL3159" i="202"/>
  <c r="AL3160" i="202"/>
  <c r="AL3161" i="202"/>
  <c r="AL3162" i="202"/>
  <c r="AL3163" i="202"/>
  <c r="AL3164" i="202"/>
  <c r="AL3165" i="202"/>
  <c r="AL3166" i="202"/>
  <c r="AL3167" i="202"/>
  <c r="AL3168" i="202"/>
  <c r="AL3169" i="202"/>
  <c r="AL3170" i="202"/>
  <c r="AL3171" i="202"/>
  <c r="AL3172" i="202"/>
  <c r="AL3173" i="202"/>
  <c r="AL3174" i="202"/>
  <c r="AL3175" i="202"/>
  <c r="AL3176" i="202"/>
  <c r="AL3177" i="202"/>
  <c r="AL3178" i="202"/>
  <c r="AL3179" i="202"/>
  <c r="AL3180" i="202"/>
  <c r="AL3181" i="202"/>
  <c r="AL3182" i="202"/>
  <c r="AL3183" i="202"/>
  <c r="AL3184" i="202"/>
  <c r="AL3185" i="202"/>
  <c r="AL3186" i="202"/>
  <c r="AL3187" i="202"/>
  <c r="AL3188" i="202"/>
  <c r="AL3189" i="202"/>
  <c r="AL3190" i="202"/>
  <c r="AL3191" i="202"/>
  <c r="AL3192" i="202"/>
  <c r="AL3193" i="202"/>
  <c r="AL3194" i="202"/>
  <c r="AL3195" i="202"/>
  <c r="AL3196" i="202"/>
  <c r="AL3197" i="202"/>
  <c r="AL3198" i="202"/>
  <c r="AL3199" i="202"/>
  <c r="AL3200" i="202"/>
  <c r="AL3201" i="202"/>
  <c r="AL3202" i="202"/>
  <c r="AL3203" i="202"/>
  <c r="AL3204" i="202"/>
  <c r="AL3205" i="202"/>
  <c r="AL3206" i="202"/>
  <c r="AL3207" i="202"/>
  <c r="AL3208" i="202"/>
  <c r="AL3209" i="202"/>
  <c r="AL3210" i="202"/>
  <c r="AL3211" i="202"/>
  <c r="AL3212" i="202"/>
  <c r="AL3213" i="202"/>
  <c r="AL3214" i="202"/>
  <c r="AL3215" i="202"/>
  <c r="AL3216" i="202"/>
  <c r="AL3217" i="202"/>
  <c r="AL3218" i="202"/>
  <c r="AL3219" i="202"/>
  <c r="AL3220" i="202"/>
  <c r="AL3221" i="202"/>
  <c r="AL3222" i="202"/>
  <c r="AL3223" i="202"/>
  <c r="AL3224" i="202"/>
  <c r="AL3225" i="202"/>
  <c r="AL3226" i="202"/>
  <c r="AL3227" i="202"/>
  <c r="AL3228" i="202"/>
  <c r="AL3229" i="202"/>
  <c r="AL3230" i="202"/>
  <c r="AL3231" i="202"/>
  <c r="AL3232" i="202"/>
  <c r="AL3233" i="202"/>
  <c r="AL3234" i="202"/>
  <c r="AL3235" i="202"/>
  <c r="AL3236" i="202"/>
  <c r="AL3237" i="202"/>
  <c r="AL3238" i="202"/>
  <c r="AL3239" i="202"/>
  <c r="AL3240" i="202"/>
  <c r="AL3241" i="202"/>
  <c r="AL3242" i="202"/>
  <c r="AL3243" i="202"/>
  <c r="AL3244" i="202"/>
  <c r="AL3245" i="202"/>
  <c r="AL3246" i="202"/>
  <c r="AL3247" i="202"/>
  <c r="AL3248" i="202"/>
  <c r="AL3249" i="202"/>
  <c r="AL3250" i="202"/>
  <c r="AL3251" i="202"/>
  <c r="AL3252" i="202"/>
  <c r="AL3253" i="202"/>
  <c r="AL3254" i="202"/>
  <c r="AL3255" i="202"/>
  <c r="AL3256" i="202"/>
  <c r="AL3257" i="202"/>
  <c r="AL3258" i="202"/>
  <c r="AL3259" i="202"/>
  <c r="AL3260" i="202"/>
  <c r="AL3261" i="202"/>
  <c r="AL3262" i="202"/>
  <c r="AL3263" i="202"/>
  <c r="AL3264" i="202"/>
  <c r="AL3265" i="202"/>
  <c r="AL3266" i="202"/>
  <c r="AL3267" i="202"/>
  <c r="AL3268" i="202"/>
  <c r="AL3269" i="202"/>
  <c r="AL3270" i="202"/>
  <c r="AL3271" i="202"/>
  <c r="AL3272" i="202"/>
  <c r="AL3273" i="202"/>
  <c r="AL3274" i="202"/>
  <c r="AL3275" i="202"/>
  <c r="AL3276" i="202"/>
  <c r="AL3277" i="202"/>
  <c r="AL3278" i="202"/>
  <c r="AL3279" i="202"/>
  <c r="AL3280" i="202"/>
  <c r="AL3281" i="202"/>
  <c r="AL3282" i="202"/>
  <c r="AL3283" i="202"/>
  <c r="AL3284" i="202"/>
  <c r="AL3285" i="202"/>
  <c r="AL3286" i="202"/>
  <c r="AL3287" i="202"/>
  <c r="AL3288" i="202"/>
  <c r="AL3289" i="202"/>
  <c r="AL3290" i="202"/>
  <c r="AL3291" i="202"/>
  <c r="AL3292" i="202"/>
  <c r="AL3293" i="202"/>
  <c r="AL3294" i="202"/>
  <c r="AL3295" i="202"/>
  <c r="AL3296" i="202"/>
  <c r="AL3297" i="202"/>
  <c r="AL3298" i="202"/>
  <c r="AL3299" i="202"/>
  <c r="AL3300" i="202"/>
  <c r="AL3301" i="202"/>
  <c r="AL3302" i="202"/>
  <c r="AL3303" i="202"/>
  <c r="AL3304" i="202"/>
  <c r="AL3305" i="202"/>
  <c r="AL3306" i="202"/>
  <c r="AL3307" i="202"/>
  <c r="AL3308" i="202"/>
  <c r="AL3309" i="202"/>
  <c r="AL3310" i="202"/>
  <c r="AL3311" i="202"/>
  <c r="AL3312" i="202"/>
  <c r="AL3313" i="202"/>
  <c r="AL3314" i="202"/>
  <c r="AL3315" i="202"/>
  <c r="AL3316" i="202"/>
  <c r="AL3317" i="202"/>
  <c r="AL3318" i="202"/>
  <c r="AL3319" i="202"/>
  <c r="AL3320" i="202"/>
  <c r="AL3321" i="202"/>
  <c r="AL3322" i="202"/>
  <c r="AL3323" i="202"/>
  <c r="AL3324" i="202"/>
  <c r="AL3325" i="202"/>
  <c r="AL3326" i="202"/>
  <c r="AL3327" i="202"/>
  <c r="AL3328" i="202"/>
  <c r="AL3329" i="202"/>
  <c r="AL3330" i="202"/>
  <c r="AL3331" i="202"/>
  <c r="AL3332" i="202"/>
  <c r="AL3333" i="202"/>
  <c r="AL3334" i="202"/>
  <c r="AL3335" i="202"/>
  <c r="AL3336" i="202"/>
  <c r="AL3337" i="202"/>
  <c r="AL3338" i="202"/>
  <c r="AL3339" i="202"/>
  <c r="AL3340" i="202"/>
  <c r="AL3341" i="202"/>
  <c r="AL3342" i="202"/>
  <c r="AL3343" i="202"/>
  <c r="AL3344" i="202"/>
  <c r="AL3345" i="202"/>
  <c r="AL3346" i="202"/>
  <c r="AL3347" i="202"/>
  <c r="AL3348" i="202"/>
  <c r="AL3349" i="202"/>
  <c r="AL3350" i="202"/>
  <c r="AL3351" i="202"/>
  <c r="AL3352" i="202"/>
  <c r="AL3353" i="202"/>
  <c r="AL3354" i="202"/>
  <c r="AL3355" i="202"/>
  <c r="AL3356" i="202"/>
  <c r="AL3357" i="202"/>
  <c r="AL3358" i="202"/>
  <c r="AL3359" i="202"/>
  <c r="AL3360" i="202"/>
  <c r="AL3361" i="202"/>
  <c r="AL3362" i="202"/>
  <c r="AL3363" i="202"/>
  <c r="AL3364" i="202"/>
  <c r="AL3365" i="202"/>
  <c r="AL3366" i="202"/>
  <c r="AL3367" i="202"/>
  <c r="AL3368" i="202"/>
  <c r="AL3369" i="202"/>
  <c r="AL3370" i="202"/>
  <c r="AL3371" i="202"/>
  <c r="AL3372" i="202"/>
  <c r="AL3373" i="202"/>
  <c r="AL3374" i="202"/>
  <c r="AL3375" i="202"/>
  <c r="AL3376" i="202"/>
  <c r="AL3377" i="202"/>
  <c r="AL3378" i="202"/>
  <c r="AL3379" i="202"/>
  <c r="AL3380" i="202"/>
  <c r="AL3381" i="202"/>
  <c r="AL3382" i="202"/>
  <c r="AL3383" i="202"/>
  <c r="AL3384" i="202"/>
  <c r="AL3385" i="202"/>
  <c r="AL3386" i="202"/>
  <c r="AL3387" i="202"/>
  <c r="AL3388" i="202"/>
  <c r="AL3389" i="202"/>
  <c r="AL3390" i="202"/>
  <c r="AL3391" i="202"/>
  <c r="AL3392" i="202"/>
  <c r="AL3393" i="202"/>
  <c r="AL3394" i="202"/>
  <c r="AL3395" i="202"/>
  <c r="AL3396" i="202"/>
  <c r="AL3397" i="202"/>
  <c r="AL3398" i="202"/>
  <c r="AL3399" i="202"/>
  <c r="AL3400" i="202"/>
  <c r="AL3401" i="202"/>
  <c r="AL3402" i="202"/>
  <c r="AL3403" i="202"/>
  <c r="AL3404" i="202"/>
  <c r="AL3405" i="202"/>
  <c r="AL3406" i="202"/>
  <c r="AL3407" i="202"/>
  <c r="AL3408" i="202"/>
  <c r="AL3409" i="202"/>
  <c r="AL3410" i="202"/>
  <c r="AL3411" i="202"/>
  <c r="AL3412" i="202"/>
  <c r="AL3413" i="202"/>
  <c r="AL3414" i="202"/>
  <c r="AL3415" i="202"/>
  <c r="AL3416" i="202"/>
  <c r="AL3417" i="202"/>
  <c r="AL3418" i="202"/>
  <c r="AL3419" i="202"/>
  <c r="AL3420" i="202"/>
  <c r="AL3421" i="202"/>
  <c r="AL3422" i="202"/>
  <c r="AL3423" i="202"/>
  <c r="AL3424" i="202"/>
  <c r="AL3425" i="202"/>
  <c r="AL3426" i="202"/>
  <c r="AL3427" i="202"/>
  <c r="AL3428" i="202"/>
  <c r="AL3429" i="202"/>
  <c r="AL3430" i="202"/>
  <c r="AL3431" i="202"/>
  <c r="AL3432" i="202"/>
  <c r="AL3433" i="202"/>
  <c r="AL3434" i="202"/>
  <c r="AL3435" i="202"/>
  <c r="AL3436" i="202"/>
  <c r="AL3437" i="202"/>
  <c r="AL3438" i="202"/>
  <c r="AL3439" i="202"/>
  <c r="AL3440" i="202"/>
  <c r="AL3441" i="202"/>
  <c r="AL3442" i="202"/>
  <c r="AL3443" i="202"/>
  <c r="AL3444" i="202"/>
  <c r="AL3445" i="202"/>
  <c r="AL3446" i="202"/>
  <c r="AL3447" i="202"/>
  <c r="AL3448" i="202"/>
  <c r="AL3449" i="202"/>
  <c r="AL3450" i="202"/>
  <c r="AL3451" i="202"/>
  <c r="AL3452" i="202"/>
  <c r="AL3453" i="202"/>
  <c r="AL3454" i="202"/>
  <c r="AL3455" i="202"/>
  <c r="AL3456" i="202"/>
  <c r="AL3457" i="202"/>
  <c r="AL3458" i="202"/>
  <c r="AL3459" i="202"/>
  <c r="AL3460" i="202"/>
  <c r="AL3461" i="202"/>
  <c r="AL3462" i="202"/>
  <c r="AL3463" i="202"/>
  <c r="AL3464" i="202"/>
  <c r="AL3465" i="202"/>
  <c r="AL3466" i="202"/>
  <c r="AL3467" i="202"/>
  <c r="AL3468" i="202"/>
  <c r="AL3469" i="202"/>
  <c r="AL3470" i="202"/>
  <c r="AL3471" i="202"/>
  <c r="AL3472" i="202"/>
  <c r="AL3473" i="202"/>
  <c r="AL3474" i="202"/>
  <c r="AL3475" i="202"/>
  <c r="AL3476" i="202"/>
  <c r="AL3477" i="202"/>
  <c r="AL3478" i="202"/>
  <c r="AL3479" i="202"/>
  <c r="AL3480" i="202"/>
  <c r="AL3481" i="202"/>
  <c r="AL3482" i="202"/>
  <c r="AL3483" i="202"/>
  <c r="AL3484" i="202"/>
  <c r="AL3485" i="202"/>
  <c r="AL3486" i="202"/>
  <c r="AL3487" i="202"/>
  <c r="AL3488" i="202"/>
  <c r="AL3489" i="202"/>
  <c r="AL3490" i="202"/>
  <c r="AL3491" i="202"/>
  <c r="AL3492" i="202"/>
  <c r="AL3493" i="202"/>
  <c r="AL3494" i="202"/>
  <c r="AL3495" i="202"/>
  <c r="AL3496" i="202"/>
  <c r="AL3497" i="202"/>
  <c r="AL3498" i="202"/>
  <c r="AL3499" i="202"/>
  <c r="AL3500" i="202"/>
  <c r="AL3501" i="202"/>
  <c r="AL3502" i="202"/>
  <c r="AL3503" i="202"/>
  <c r="AL3504" i="202"/>
  <c r="AL3505" i="202"/>
  <c r="AL3506" i="202"/>
  <c r="AL3507" i="202"/>
  <c r="AL3508" i="202"/>
  <c r="AL3509" i="202"/>
  <c r="AL3510" i="202"/>
  <c r="AL3511" i="202"/>
  <c r="AL3512" i="202"/>
  <c r="AL3513" i="202"/>
  <c r="AL3514" i="202"/>
  <c r="AL3515" i="202"/>
  <c r="AL3516" i="202"/>
  <c r="AL3517" i="202"/>
  <c r="AL3518" i="202"/>
  <c r="AL3519" i="202"/>
  <c r="AL3520" i="202"/>
  <c r="AL3521" i="202"/>
  <c r="AL3522" i="202"/>
  <c r="AL3523" i="202"/>
  <c r="AL3524" i="202"/>
  <c r="AL3525" i="202"/>
  <c r="AL3526" i="202"/>
  <c r="AL3527" i="202"/>
  <c r="AL3528" i="202"/>
  <c r="AL3529" i="202"/>
  <c r="AL3530" i="202"/>
  <c r="AL3531" i="202"/>
  <c r="AL3532" i="202"/>
  <c r="AL3533" i="202"/>
  <c r="AL3534" i="202"/>
  <c r="AL3535" i="202"/>
  <c r="AL3536" i="202"/>
  <c r="AL3537" i="202"/>
  <c r="AL3538" i="202"/>
  <c r="AL3539" i="202"/>
  <c r="AL3540" i="202"/>
  <c r="AL3541" i="202"/>
  <c r="AL3542" i="202"/>
  <c r="AL3543" i="202"/>
  <c r="AL3544" i="202"/>
  <c r="AL3545" i="202"/>
  <c r="AL3546" i="202"/>
  <c r="AL3547" i="202"/>
  <c r="AL3548" i="202"/>
  <c r="AL3549" i="202"/>
  <c r="AL3550" i="202"/>
  <c r="AL3551" i="202"/>
  <c r="AL3552" i="202"/>
  <c r="AL3553" i="202"/>
  <c r="AL3554" i="202"/>
  <c r="AL3555" i="202"/>
  <c r="AL3556" i="202"/>
  <c r="AL3557" i="202"/>
  <c r="AL3558" i="202"/>
  <c r="AL3559" i="202"/>
  <c r="AL3560" i="202"/>
  <c r="AL3561" i="202"/>
  <c r="AL3562" i="202"/>
  <c r="AL3563" i="202"/>
  <c r="AL3564" i="202"/>
  <c r="AL3565" i="202"/>
  <c r="AL3566" i="202"/>
  <c r="AL3567" i="202"/>
  <c r="AL3568" i="202"/>
  <c r="AL3569" i="202"/>
  <c r="AL3570" i="202"/>
  <c r="AL3571" i="202"/>
  <c r="AL3572" i="202"/>
  <c r="AL3573" i="202"/>
  <c r="AL3574" i="202"/>
  <c r="AL3575" i="202"/>
  <c r="AL3576" i="202"/>
  <c r="AL3577" i="202"/>
  <c r="AL3578" i="202"/>
  <c r="AL3579" i="202"/>
  <c r="AL3580" i="202"/>
  <c r="AL3581" i="202"/>
  <c r="AL3582" i="202"/>
  <c r="AL3583" i="202"/>
  <c r="AL3584" i="202"/>
  <c r="AL3585" i="202"/>
  <c r="AL3586" i="202"/>
  <c r="AL3587" i="202"/>
  <c r="AL3588" i="202"/>
  <c r="AL3589" i="202"/>
  <c r="AL3590" i="202"/>
  <c r="AL3591" i="202"/>
  <c r="AL3592" i="202"/>
  <c r="AL3593" i="202"/>
  <c r="AL3594" i="202"/>
  <c r="AL3595" i="202"/>
  <c r="AL3596" i="202"/>
  <c r="AL3597" i="202"/>
  <c r="AL3598" i="202"/>
  <c r="AL3599" i="202"/>
  <c r="AL3600" i="202"/>
  <c r="AL3601" i="202"/>
  <c r="AL3602" i="202"/>
  <c r="AL3603" i="202"/>
  <c r="AL3604" i="202"/>
  <c r="AL3605" i="202"/>
  <c r="AL3606" i="202"/>
  <c r="AL3607" i="202"/>
  <c r="AL3608" i="202"/>
  <c r="AL3609" i="202"/>
  <c r="AL3610" i="202"/>
  <c r="AL3611" i="202"/>
  <c r="AL3612" i="202"/>
  <c r="AL3613" i="202"/>
  <c r="AL3614" i="202"/>
  <c r="AL3615" i="202"/>
  <c r="AL3616" i="202"/>
  <c r="AL3617" i="202"/>
  <c r="AL3618" i="202"/>
  <c r="AL3619" i="202"/>
  <c r="AL3620" i="202"/>
  <c r="AL3621" i="202"/>
  <c r="AL3622" i="202"/>
  <c r="AL3623" i="202"/>
  <c r="AL3624" i="202"/>
  <c r="AL3625" i="202"/>
  <c r="AL3626" i="202"/>
  <c r="AL3627" i="202"/>
  <c r="AL3628" i="202"/>
  <c r="AL3629" i="202"/>
  <c r="AL3630" i="202"/>
  <c r="AL3631" i="202"/>
  <c r="AL3632" i="202"/>
  <c r="AL3633" i="202"/>
  <c r="AL3634" i="202"/>
  <c r="AL3635" i="202"/>
  <c r="AL3636" i="202"/>
  <c r="AL3637" i="202"/>
  <c r="AL3638" i="202"/>
  <c r="AL3639" i="202"/>
  <c r="AL3640" i="202"/>
  <c r="AL3641" i="202"/>
  <c r="AL3642" i="202"/>
  <c r="AL3643" i="202"/>
  <c r="AL3644" i="202"/>
  <c r="AL3645" i="202"/>
  <c r="AL3646" i="202"/>
  <c r="AL3647" i="202"/>
  <c r="AL3648" i="202"/>
  <c r="AL3649" i="202"/>
  <c r="AL3650" i="202"/>
  <c r="AL3651" i="202"/>
  <c r="AL3652" i="202"/>
  <c r="AL3653" i="202"/>
  <c r="AL3654" i="202"/>
  <c r="AL3655" i="202"/>
  <c r="AL3656" i="202"/>
  <c r="AL3657" i="202"/>
  <c r="AL3658" i="202"/>
  <c r="AL3659" i="202"/>
  <c r="AL3660" i="202"/>
  <c r="AL3661" i="202"/>
  <c r="AL3662" i="202"/>
  <c r="AL3663" i="202"/>
  <c r="AL3664" i="202"/>
  <c r="AL3665" i="202"/>
  <c r="AL3666" i="202"/>
  <c r="AL3667" i="202"/>
  <c r="AL3668" i="202"/>
  <c r="AL3669" i="202"/>
  <c r="AL3670" i="202"/>
  <c r="AL3671" i="202"/>
  <c r="AL3672" i="202"/>
  <c r="AL3673" i="202"/>
  <c r="AL3674" i="202"/>
  <c r="AL3675" i="202"/>
  <c r="AL3676" i="202"/>
  <c r="AL3677" i="202"/>
  <c r="AL3678" i="202"/>
  <c r="AL3679" i="202"/>
  <c r="AL3680" i="202"/>
  <c r="AL3681" i="202"/>
  <c r="AL3682" i="202"/>
  <c r="AL3683" i="202"/>
  <c r="AL3684" i="202"/>
  <c r="AL3685" i="202"/>
  <c r="AL3686" i="202"/>
  <c r="AL3687" i="202"/>
  <c r="AL3688" i="202"/>
  <c r="AL3689" i="202"/>
  <c r="AL3690" i="202"/>
  <c r="AL3691" i="202"/>
  <c r="AL3692" i="202"/>
  <c r="AL3693" i="202"/>
  <c r="AL3694" i="202"/>
  <c r="AL3695" i="202"/>
  <c r="AL3696" i="202"/>
  <c r="AL3697" i="202"/>
  <c r="AL3698" i="202"/>
  <c r="AL3699" i="202"/>
  <c r="AL3700" i="202"/>
  <c r="AL3701" i="202"/>
  <c r="AL3702" i="202"/>
  <c r="AL3703" i="202"/>
  <c r="AL3704" i="202"/>
  <c r="AL3705" i="202"/>
  <c r="AL3706" i="202"/>
  <c r="AL3707" i="202"/>
  <c r="AL3708" i="202"/>
  <c r="AL3709" i="202"/>
  <c r="AL3710" i="202"/>
  <c r="AL3711" i="202"/>
  <c r="AL3712" i="202"/>
  <c r="AL3713" i="202"/>
  <c r="AL3714" i="202"/>
  <c r="AL3715" i="202"/>
  <c r="AL3716" i="202"/>
  <c r="AL3717" i="202"/>
  <c r="AL3718" i="202"/>
  <c r="AL3719" i="202"/>
  <c r="AL3720" i="202"/>
  <c r="AL3721" i="202"/>
  <c r="AL3722" i="202"/>
  <c r="AL3723" i="202"/>
  <c r="AL3724" i="202"/>
  <c r="AL3725" i="202"/>
  <c r="AL3726" i="202"/>
  <c r="AL3727" i="202"/>
  <c r="AL3728" i="202"/>
  <c r="AL3729" i="202"/>
  <c r="AL3730" i="202"/>
  <c r="AL3731" i="202"/>
  <c r="AL3732" i="202"/>
  <c r="AL3733" i="202"/>
  <c r="AL3734" i="202"/>
  <c r="AL3735" i="202"/>
  <c r="AL3736" i="202"/>
  <c r="AL3737" i="202"/>
  <c r="AL3738" i="202"/>
  <c r="AL3739" i="202"/>
  <c r="AL3740" i="202"/>
  <c r="AL3741" i="202"/>
  <c r="AL3742" i="202"/>
  <c r="AL3743" i="202"/>
  <c r="AL3744" i="202"/>
  <c r="AL3745" i="202"/>
  <c r="AL3746" i="202"/>
  <c r="AL3747" i="202"/>
  <c r="AL3748" i="202"/>
  <c r="AL3749" i="202"/>
  <c r="AL3750" i="202"/>
  <c r="AL3751" i="202"/>
  <c r="AL3752" i="202"/>
  <c r="AL3753" i="202"/>
  <c r="AL3754" i="202"/>
  <c r="AL3755" i="202"/>
  <c r="AL3756" i="202"/>
  <c r="AL3757" i="202"/>
  <c r="AL3758" i="202"/>
  <c r="AL3759" i="202"/>
  <c r="AL3760" i="202"/>
  <c r="AL3761" i="202"/>
  <c r="AL3762" i="202"/>
  <c r="AL3763" i="202"/>
  <c r="AL3764" i="202"/>
  <c r="AL3765" i="202"/>
  <c r="AL3766" i="202"/>
  <c r="AL3767" i="202"/>
  <c r="AL3768" i="202"/>
  <c r="AL3769" i="202"/>
  <c r="AL3770" i="202"/>
  <c r="AL3771" i="202"/>
  <c r="AL3772" i="202"/>
  <c r="AL3773" i="202"/>
  <c r="AL3774" i="202"/>
  <c r="AL3775" i="202"/>
  <c r="AL3776" i="202"/>
  <c r="AL3777" i="202"/>
  <c r="AL3778" i="202"/>
  <c r="AL3779" i="202"/>
  <c r="AL3780" i="202"/>
  <c r="AL3781" i="202"/>
  <c r="AL3782" i="202"/>
  <c r="AL3783" i="202"/>
  <c r="AL3784" i="202"/>
  <c r="AL3785" i="202"/>
  <c r="AL3786" i="202"/>
  <c r="AL3787" i="202"/>
  <c r="AL3788" i="202"/>
  <c r="AL3789" i="202"/>
  <c r="AL3790" i="202"/>
  <c r="AL3791" i="202"/>
  <c r="AL3792" i="202"/>
  <c r="AL3793" i="202"/>
  <c r="AL3794" i="202"/>
  <c r="AL3795" i="202"/>
  <c r="AL3796" i="202"/>
  <c r="AL3797" i="202"/>
  <c r="AL3798" i="202"/>
  <c r="AL3799" i="202"/>
  <c r="AL3800" i="202"/>
  <c r="AL3801" i="202"/>
  <c r="AL3802" i="202"/>
  <c r="AL3803" i="202"/>
  <c r="AL3804" i="202"/>
  <c r="AL3805" i="202"/>
  <c r="AL3806" i="202"/>
  <c r="AL3807" i="202"/>
  <c r="AL3808" i="202"/>
  <c r="AL3809" i="202"/>
  <c r="AL3810" i="202"/>
  <c r="AL3811" i="202"/>
  <c r="AL3812" i="202"/>
  <c r="AL3813" i="202"/>
  <c r="AL3814" i="202"/>
  <c r="AL3815" i="202"/>
  <c r="AL3816" i="202"/>
  <c r="AL3817" i="202"/>
  <c r="AL3818" i="202"/>
  <c r="AL3819" i="202"/>
  <c r="AL3820" i="202"/>
  <c r="AL3821" i="202"/>
  <c r="AL3822" i="202"/>
  <c r="AL3823" i="202"/>
  <c r="AL3824" i="202"/>
  <c r="AL3825" i="202"/>
  <c r="AL3826" i="202"/>
  <c r="AL3827" i="202"/>
  <c r="AL3828" i="202"/>
  <c r="AL3829" i="202"/>
  <c r="AL3830" i="202"/>
  <c r="AL3831" i="202"/>
  <c r="AL3832" i="202"/>
  <c r="AL3833" i="202"/>
  <c r="AL3834" i="202"/>
  <c r="AL3835" i="202"/>
  <c r="AL3836" i="202"/>
  <c r="AL3837" i="202"/>
  <c r="AL3838" i="202"/>
  <c r="AL3839" i="202"/>
  <c r="AL3840" i="202"/>
  <c r="AL3841" i="202"/>
  <c r="AL3842" i="202"/>
  <c r="AL3843" i="202"/>
  <c r="AL3844" i="202"/>
  <c r="AL3845" i="202"/>
  <c r="AL3846" i="202"/>
  <c r="AL3847" i="202"/>
  <c r="AL3848" i="202"/>
  <c r="AL3849" i="202"/>
  <c r="AL3850" i="202"/>
  <c r="AL3851" i="202"/>
  <c r="AL3852" i="202"/>
  <c r="AL3853" i="202"/>
  <c r="AL3854" i="202"/>
  <c r="AL3855" i="202"/>
  <c r="AL3856" i="202"/>
  <c r="AL3857" i="202"/>
  <c r="AL3858" i="202"/>
  <c r="AL3859" i="202"/>
  <c r="AL3860" i="202"/>
  <c r="AL3861" i="202"/>
  <c r="AL3862" i="202"/>
  <c r="AL3863" i="202"/>
  <c r="AL3864" i="202"/>
  <c r="AL3865" i="202"/>
  <c r="AL3866" i="202"/>
  <c r="AL3867" i="202"/>
  <c r="AL3868" i="202"/>
  <c r="AL3869" i="202"/>
  <c r="AL3870" i="202"/>
  <c r="AL3871" i="202"/>
  <c r="AL3872" i="202"/>
  <c r="AL3873" i="202"/>
  <c r="AL3874" i="202"/>
  <c r="AL3875" i="202"/>
  <c r="AL3876" i="202"/>
  <c r="AL3877" i="202"/>
  <c r="AL3878" i="202"/>
  <c r="AL3879" i="202"/>
  <c r="AL3880" i="202"/>
  <c r="AL3881" i="202"/>
  <c r="AL3882" i="202"/>
  <c r="AL3883" i="202"/>
  <c r="AL3884" i="202"/>
  <c r="AL3885" i="202"/>
  <c r="AL3886" i="202"/>
  <c r="AL3887" i="202"/>
  <c r="AL3888" i="202"/>
  <c r="AL3889" i="202"/>
  <c r="AL3890" i="202"/>
  <c r="AL3891" i="202"/>
  <c r="AL3892" i="202"/>
  <c r="AL3893" i="202"/>
  <c r="AL3894" i="202"/>
  <c r="AL3895" i="202"/>
  <c r="AL3896" i="202"/>
  <c r="AL3897" i="202"/>
  <c r="AL3898" i="202"/>
  <c r="AL3899" i="202"/>
  <c r="AL3900" i="202"/>
  <c r="AL3901" i="202"/>
  <c r="AL3902" i="202"/>
  <c r="AL3903" i="202"/>
  <c r="AL3904" i="202"/>
  <c r="AL3905" i="202"/>
  <c r="AL3906" i="202"/>
  <c r="AL3907" i="202"/>
  <c r="AL3908" i="202"/>
  <c r="AL3909" i="202"/>
  <c r="AL3910" i="202"/>
  <c r="AL3911" i="202"/>
  <c r="AL3912" i="202"/>
  <c r="AL3913" i="202"/>
  <c r="AL3914" i="202"/>
  <c r="AL3915" i="202"/>
  <c r="AL3916" i="202"/>
  <c r="AL3917" i="202"/>
  <c r="AL3918" i="202"/>
  <c r="AL3919" i="202"/>
  <c r="AL3920" i="202"/>
  <c r="AL3921" i="202"/>
  <c r="AL3922" i="202"/>
  <c r="AL3923" i="202"/>
  <c r="AL3924" i="202"/>
  <c r="AL3925" i="202"/>
  <c r="AL3926" i="202"/>
  <c r="AL3927" i="202"/>
  <c r="AL3928" i="202"/>
  <c r="AL3929" i="202"/>
  <c r="AL3930" i="202"/>
  <c r="AL3931" i="202"/>
  <c r="AL3932" i="202"/>
  <c r="AL3933" i="202"/>
  <c r="AL3934" i="202"/>
  <c r="AL3935" i="202"/>
  <c r="AL3936" i="202"/>
  <c r="AL3937" i="202"/>
  <c r="AL3938" i="202"/>
  <c r="AL3939" i="202"/>
  <c r="AL3940" i="202"/>
  <c r="AL3941" i="202"/>
  <c r="AL3942" i="202"/>
  <c r="AL3943" i="202"/>
  <c r="AL3944" i="202"/>
  <c r="AL3945" i="202"/>
  <c r="AL3946" i="202"/>
  <c r="AL3947" i="202"/>
  <c r="AL3948" i="202"/>
  <c r="AL3949" i="202"/>
  <c r="AL3950" i="202"/>
  <c r="AL3951" i="202"/>
  <c r="AL3952" i="202"/>
  <c r="AL3953" i="202"/>
  <c r="AL3954" i="202"/>
  <c r="AL3955" i="202"/>
  <c r="AL3956" i="202"/>
  <c r="AL3957" i="202"/>
  <c r="AL3958" i="202"/>
  <c r="AL3959" i="202"/>
  <c r="AL3960" i="202"/>
  <c r="AL3961" i="202"/>
  <c r="AL3962" i="202"/>
  <c r="AL3963" i="202"/>
  <c r="AL3964" i="202"/>
  <c r="AL3965" i="202"/>
  <c r="AL3966" i="202"/>
  <c r="AL3967" i="202"/>
  <c r="AL3968" i="202"/>
  <c r="AL3969" i="202"/>
  <c r="AL3970" i="202"/>
  <c r="AL3971" i="202"/>
  <c r="AL3972" i="202"/>
  <c r="AL3973" i="202"/>
  <c r="AL3974" i="202"/>
  <c r="AL3975" i="202"/>
  <c r="AL3976" i="202"/>
  <c r="AL3977" i="202"/>
  <c r="AL3978" i="202"/>
  <c r="AL3979" i="202"/>
  <c r="AL3980" i="202"/>
  <c r="AL3981" i="202"/>
  <c r="AL3982" i="202"/>
  <c r="AL3983" i="202"/>
  <c r="AL3984" i="202"/>
  <c r="AL3985" i="202"/>
  <c r="AL3986" i="202"/>
  <c r="AL3987" i="202"/>
  <c r="AL3988" i="202"/>
  <c r="AL3989" i="202"/>
  <c r="AL3990" i="202"/>
  <c r="AL3991" i="202"/>
  <c r="AL3992" i="202"/>
  <c r="AL3993" i="202"/>
  <c r="AL3994" i="202"/>
  <c r="AL3995" i="202"/>
  <c r="AL3996" i="202"/>
  <c r="AL3997" i="202"/>
  <c r="AL3998" i="202"/>
  <c r="AL3999" i="202"/>
  <c r="AL4000" i="202"/>
  <c r="AL4001" i="202"/>
  <c r="AL4002" i="202"/>
  <c r="AL4003" i="202"/>
  <c r="AL4004" i="202"/>
  <c r="AL4005" i="202"/>
  <c r="AL4006" i="202"/>
  <c r="AL4007" i="202"/>
  <c r="AL4008" i="202"/>
  <c r="AL4009" i="202"/>
  <c r="AL4010" i="202"/>
  <c r="AL4011" i="202"/>
  <c r="AL4012" i="202"/>
  <c r="AL4013" i="202"/>
  <c r="AL4014" i="202"/>
  <c r="AL4015" i="202"/>
  <c r="AL4016" i="202"/>
  <c r="AL4017" i="202"/>
  <c r="AL4018" i="202"/>
  <c r="AL4019" i="202"/>
  <c r="AL4020" i="202"/>
  <c r="AL4021" i="202"/>
  <c r="AL4022" i="202"/>
  <c r="AL4023" i="202"/>
  <c r="AL4024" i="202"/>
  <c r="AL4025" i="202"/>
  <c r="AL4026" i="202"/>
  <c r="AL4027" i="202"/>
  <c r="AL4028" i="202"/>
  <c r="AL4029" i="202"/>
  <c r="AL4030" i="202"/>
  <c r="AL4031" i="202"/>
  <c r="AL4032" i="202"/>
  <c r="AL4033" i="202"/>
  <c r="AL4034" i="202"/>
  <c r="AL4035" i="202"/>
  <c r="AL4036" i="202"/>
  <c r="AL4037" i="202"/>
  <c r="AL4038" i="202"/>
  <c r="AL4039" i="202"/>
  <c r="AL4040" i="202"/>
  <c r="AL4041" i="202"/>
  <c r="AL4042" i="202"/>
  <c r="AL4043" i="202"/>
  <c r="AL4044" i="202"/>
  <c r="AL4045" i="202"/>
  <c r="AL4046" i="202"/>
  <c r="AL4047" i="202"/>
  <c r="AL4048" i="202"/>
  <c r="AL4049" i="202"/>
  <c r="AL4050" i="202"/>
  <c r="AL4051" i="202"/>
  <c r="AL4052" i="202"/>
  <c r="AL4053" i="202"/>
  <c r="AL4054" i="202"/>
  <c r="AL4055" i="202"/>
  <c r="AL4056" i="202"/>
  <c r="AL4057" i="202"/>
  <c r="AL4058" i="202"/>
  <c r="AL4059" i="202"/>
  <c r="AL4060" i="202"/>
  <c r="AL4061" i="202"/>
  <c r="AL4062" i="202"/>
  <c r="AL4063" i="202"/>
  <c r="AL4064" i="202"/>
  <c r="AL4065" i="202"/>
  <c r="AL4066" i="202"/>
  <c r="AL4067" i="202"/>
  <c r="AL4068" i="202"/>
  <c r="AL4069" i="202"/>
  <c r="AL4070" i="202"/>
  <c r="AL4071" i="202"/>
  <c r="AL4072" i="202"/>
  <c r="AL4073" i="202"/>
  <c r="AL4074" i="202"/>
  <c r="AL4075" i="202"/>
  <c r="AL4076" i="202"/>
  <c r="AL4077" i="202"/>
  <c r="AL4078" i="202"/>
  <c r="AL4079" i="202"/>
  <c r="AL4080" i="202"/>
  <c r="AL4081" i="202"/>
  <c r="AL4082" i="202"/>
  <c r="AL4083" i="202"/>
  <c r="AL4084" i="202"/>
  <c r="AL4085" i="202"/>
  <c r="AL4086" i="202"/>
  <c r="AL4087" i="202"/>
  <c r="AL4088" i="202"/>
  <c r="AL4089" i="202"/>
  <c r="AL4090" i="202"/>
  <c r="AL4091" i="202"/>
  <c r="AL4092" i="202"/>
  <c r="AL4093" i="202"/>
  <c r="AL4094" i="202"/>
  <c r="AL4095" i="202"/>
  <c r="AL4096" i="202"/>
  <c r="AL4097" i="202"/>
  <c r="AL4098" i="202"/>
  <c r="AL4099" i="202"/>
  <c r="AL4100" i="202"/>
  <c r="AL4101" i="202"/>
  <c r="AL4102" i="202"/>
  <c r="AL4103" i="202"/>
  <c r="AL4104" i="202"/>
  <c r="AL4105" i="202"/>
  <c r="AL4106" i="202"/>
  <c r="AL4107" i="202"/>
  <c r="AL4108" i="202"/>
  <c r="AL4109" i="202"/>
  <c r="AL4110" i="202"/>
  <c r="AL4111" i="202"/>
  <c r="AL4112" i="202"/>
  <c r="AL4113" i="202"/>
  <c r="AL4114" i="202"/>
  <c r="AL4115" i="202"/>
  <c r="AL4116" i="202"/>
  <c r="AL4117" i="202"/>
  <c r="AL4118" i="202"/>
  <c r="AL4119" i="202"/>
  <c r="AL4120" i="202"/>
  <c r="AL4121" i="202"/>
  <c r="AL4122" i="202"/>
  <c r="AL4123" i="202"/>
  <c r="AL4124" i="202"/>
  <c r="AL4125" i="202"/>
  <c r="AL4126" i="202"/>
  <c r="AL4127" i="202"/>
  <c r="AL4128" i="202"/>
  <c r="AL4129" i="202"/>
  <c r="AL4130" i="202"/>
  <c r="AL4131" i="202"/>
  <c r="AL4132" i="202"/>
  <c r="AL4133" i="202"/>
  <c r="AL4134" i="202"/>
  <c r="AL4135" i="202"/>
  <c r="AL4136" i="202"/>
  <c r="AL4137" i="202"/>
  <c r="AL4138" i="202"/>
  <c r="AL4139" i="202"/>
  <c r="AL4140" i="202"/>
  <c r="AL4141" i="202"/>
  <c r="AL4142" i="202"/>
  <c r="AL4143" i="202"/>
  <c r="AL4144" i="202"/>
  <c r="AL4145" i="202"/>
  <c r="AL4146" i="202"/>
  <c r="AL4147" i="202"/>
  <c r="AL4148" i="202"/>
  <c r="AL4149" i="202"/>
  <c r="AL4150" i="202"/>
  <c r="AL4151" i="202"/>
  <c r="AL4152" i="202"/>
  <c r="AL4153" i="202"/>
  <c r="AL4154" i="202"/>
  <c r="AL4155" i="202"/>
  <c r="AL4156" i="202"/>
  <c r="AL4157" i="202"/>
  <c r="AL4158" i="202"/>
  <c r="AL4159" i="202"/>
  <c r="AL4160" i="202"/>
  <c r="AL4161" i="202"/>
  <c r="AL4162" i="202"/>
  <c r="AL4163" i="202"/>
  <c r="AL4164" i="202"/>
  <c r="AL4165" i="202"/>
  <c r="AL4166" i="202"/>
  <c r="AL4167" i="202"/>
  <c r="AL4168" i="202"/>
  <c r="AL4169" i="202"/>
  <c r="AL4170" i="202"/>
  <c r="AL4171" i="202"/>
  <c r="AL4172" i="202"/>
  <c r="AL4173" i="202"/>
  <c r="AL4174" i="202"/>
  <c r="AL4175" i="202"/>
  <c r="AL4176" i="202"/>
  <c r="AL4177" i="202"/>
  <c r="AL4178" i="202"/>
  <c r="AL4179" i="202"/>
  <c r="AL4180" i="202"/>
  <c r="AL4181" i="202"/>
  <c r="AL4182" i="202"/>
  <c r="AL4183" i="202"/>
  <c r="AL4184" i="202"/>
  <c r="AL4185" i="202"/>
  <c r="AL4186" i="202"/>
  <c r="AL4187" i="202"/>
  <c r="AL4188" i="202"/>
  <c r="AL4189" i="202"/>
  <c r="AL4190" i="202"/>
  <c r="AL4191" i="202"/>
  <c r="AL4192" i="202"/>
  <c r="AL4193" i="202"/>
  <c r="AL4194" i="202"/>
  <c r="AL4195" i="202"/>
  <c r="AL4196" i="202"/>
  <c r="AL4197" i="202"/>
  <c r="AL4198" i="202"/>
  <c r="AL4199" i="202"/>
  <c r="AL4200" i="202"/>
  <c r="AL4201" i="202"/>
  <c r="AL4202" i="202"/>
  <c r="AL4203" i="202"/>
  <c r="AL4204" i="202"/>
  <c r="AL4205" i="202"/>
  <c r="AL4206" i="202"/>
  <c r="AL4207" i="202"/>
  <c r="AL4208" i="202"/>
  <c r="AL4209" i="202"/>
  <c r="AL4210" i="202"/>
  <c r="AL4211" i="202"/>
  <c r="AL4212" i="202"/>
  <c r="AL4213" i="202"/>
  <c r="AL4214" i="202"/>
  <c r="AL4215" i="202"/>
  <c r="AL4216" i="202"/>
  <c r="AL4217" i="202"/>
  <c r="AL4218" i="202"/>
  <c r="AL4219" i="202"/>
  <c r="AL4220" i="202"/>
  <c r="AL4221" i="202"/>
  <c r="AL4222" i="202"/>
  <c r="AL4223" i="202"/>
  <c r="AL4224" i="202"/>
  <c r="AL4225" i="202"/>
  <c r="AL4226" i="202"/>
  <c r="AL4227" i="202"/>
  <c r="AL4228" i="202"/>
  <c r="AL4229" i="202"/>
  <c r="AL4230" i="202"/>
  <c r="AL4231" i="202"/>
  <c r="AL4232" i="202"/>
  <c r="AL4233" i="202"/>
  <c r="AL4234" i="202"/>
  <c r="AL4235" i="202"/>
  <c r="AL4236" i="202"/>
  <c r="AL4237" i="202"/>
  <c r="AL4238" i="202"/>
  <c r="AL4239" i="202"/>
  <c r="AL4240" i="202"/>
  <c r="AL4241" i="202"/>
  <c r="AL4242" i="202"/>
  <c r="AL4243" i="202"/>
  <c r="AL4244" i="202"/>
  <c r="AL4245" i="202"/>
  <c r="AL4246" i="202"/>
  <c r="AL4247" i="202"/>
  <c r="AL4248" i="202"/>
  <c r="AL4249" i="202"/>
  <c r="AL4250" i="202"/>
  <c r="AL4251" i="202"/>
  <c r="AL4252" i="202"/>
  <c r="AL4253" i="202"/>
  <c r="AL4254" i="202"/>
  <c r="AL4255" i="202"/>
  <c r="AL4256" i="202"/>
  <c r="AL4257" i="202"/>
  <c r="AL4258" i="202"/>
  <c r="AL4259" i="202"/>
  <c r="AL4260" i="202"/>
  <c r="AL4261" i="202"/>
  <c r="AL4262" i="202"/>
  <c r="AL4263" i="202"/>
  <c r="AL4264" i="202"/>
  <c r="AL4265" i="202"/>
  <c r="AL4266" i="202"/>
  <c r="AL4267" i="202"/>
  <c r="AL4268" i="202"/>
  <c r="AL4269" i="202"/>
  <c r="AL4270" i="202"/>
  <c r="AL4271" i="202"/>
  <c r="AL4272" i="202"/>
  <c r="AL4273" i="202"/>
  <c r="AL4274" i="202"/>
  <c r="AL4275" i="202"/>
  <c r="AL4276" i="202"/>
  <c r="AL4277" i="202"/>
  <c r="AL4278" i="202"/>
  <c r="AL4279" i="202"/>
  <c r="AL4280" i="202"/>
  <c r="AL4281" i="202"/>
  <c r="AL4282" i="202"/>
  <c r="AL4283" i="202"/>
  <c r="AL4284" i="202"/>
  <c r="AL4285" i="202"/>
  <c r="AL4286" i="202"/>
  <c r="AL4287" i="202"/>
  <c r="AL4288" i="202"/>
  <c r="AL4289" i="202"/>
  <c r="AL4290" i="202"/>
  <c r="AL4291" i="202"/>
  <c r="AL4292" i="202"/>
  <c r="AL4293" i="202"/>
  <c r="AL4294" i="202"/>
  <c r="AL4295" i="202"/>
  <c r="AL4296" i="202"/>
  <c r="AL4297" i="202"/>
  <c r="AL4298" i="202"/>
  <c r="AL4299" i="202"/>
  <c r="AL4300" i="202"/>
  <c r="AL4301" i="202"/>
  <c r="AL4302" i="202"/>
  <c r="AL4303" i="202"/>
  <c r="AL4304" i="202"/>
  <c r="AL4305" i="202"/>
  <c r="AL4306" i="202"/>
  <c r="AL4307" i="202"/>
  <c r="AL4308" i="202"/>
  <c r="AL4309" i="202"/>
  <c r="AL4310" i="202"/>
  <c r="AL4311" i="202"/>
  <c r="AL4312" i="202"/>
  <c r="AL4313" i="202"/>
  <c r="AL4314" i="202"/>
  <c r="AL4315" i="202"/>
  <c r="AL4316" i="202"/>
  <c r="AL4317" i="202"/>
  <c r="AL4318" i="202"/>
  <c r="AL4319" i="202"/>
  <c r="AL4320" i="202"/>
  <c r="AL4321" i="202"/>
  <c r="AL4322" i="202"/>
  <c r="AL4323" i="202"/>
  <c r="AL4324" i="202"/>
  <c r="AL4325" i="202"/>
  <c r="AL4326" i="202"/>
  <c r="AL4327" i="202"/>
  <c r="AL4328" i="202"/>
  <c r="AL4329" i="202"/>
  <c r="AL4330" i="202"/>
  <c r="AL4331" i="202"/>
  <c r="AL4332" i="202"/>
  <c r="AL4333" i="202"/>
  <c r="AL4334" i="202"/>
  <c r="AL4335" i="202"/>
  <c r="AL4336" i="202"/>
  <c r="AL4337" i="202"/>
  <c r="AL4338" i="202"/>
  <c r="AL4339" i="202"/>
  <c r="AL4340" i="202"/>
  <c r="AL4341" i="202"/>
  <c r="AL4342" i="202"/>
  <c r="AL4343" i="202"/>
  <c r="AL4344" i="202"/>
  <c r="AL4345" i="202"/>
  <c r="AL4346" i="202"/>
  <c r="AL4347" i="202"/>
  <c r="AL4348" i="202"/>
  <c r="AL4349" i="202"/>
  <c r="AL4350" i="202"/>
  <c r="AL4351" i="202"/>
  <c r="AL4352" i="202"/>
  <c r="AL4353" i="202"/>
  <c r="AL4354" i="202"/>
  <c r="AL4355" i="202"/>
  <c r="AL4356" i="202"/>
  <c r="AL4357" i="202"/>
  <c r="AL4358" i="202"/>
  <c r="AL4359" i="202"/>
  <c r="AL4360" i="202"/>
  <c r="AL4361" i="202"/>
  <c r="AL4362" i="202"/>
  <c r="AL4363" i="202"/>
  <c r="AL4364" i="202"/>
  <c r="AL4365" i="202"/>
  <c r="AL4366" i="202"/>
  <c r="AL4367" i="202"/>
  <c r="AL4368" i="202"/>
  <c r="AL4369" i="202"/>
  <c r="AL4370" i="202"/>
  <c r="AL4371" i="202"/>
  <c r="AL4372" i="202"/>
  <c r="AL4373" i="202"/>
  <c r="AL4374" i="202"/>
  <c r="AL4375" i="202"/>
  <c r="AL4376" i="202"/>
  <c r="AL4377" i="202"/>
  <c r="AL4378" i="202"/>
  <c r="AL4379" i="202"/>
  <c r="AL4380" i="202"/>
  <c r="AL4381" i="202"/>
  <c r="AL4382" i="202"/>
  <c r="AL4383" i="202"/>
  <c r="AL4384" i="202"/>
  <c r="AL4385" i="202"/>
  <c r="AL4386" i="202"/>
  <c r="AL4387" i="202"/>
  <c r="AL4388" i="202"/>
  <c r="AL4389" i="202"/>
  <c r="AL4390" i="202"/>
  <c r="AL4391" i="202"/>
  <c r="AL4392" i="202"/>
  <c r="AL4393" i="202"/>
  <c r="AL4394" i="202"/>
  <c r="AL4395" i="202"/>
  <c r="AL4396" i="202"/>
  <c r="AL4397" i="202"/>
  <c r="AL4398" i="202"/>
  <c r="AL4399" i="202"/>
  <c r="AL4400" i="202"/>
  <c r="AL4401" i="202"/>
  <c r="AL4402" i="202"/>
  <c r="AL4403" i="202"/>
  <c r="AL4404" i="202"/>
  <c r="AL4405" i="202"/>
  <c r="AL4406" i="202"/>
  <c r="AL4407" i="202"/>
  <c r="AL4408" i="202"/>
  <c r="AL4409" i="202"/>
  <c r="AL4410" i="202"/>
  <c r="AL4411" i="202"/>
  <c r="AL4412" i="202"/>
  <c r="AL4413" i="202"/>
  <c r="AL4414" i="202"/>
  <c r="AL4415" i="202"/>
  <c r="AL4416" i="202"/>
  <c r="AL4417" i="202"/>
  <c r="AL4418" i="202"/>
  <c r="AL4419" i="202"/>
  <c r="AL4420" i="202"/>
  <c r="AL4421" i="202"/>
  <c r="AL4422" i="202"/>
  <c r="AL4423" i="202"/>
  <c r="AL4424" i="202"/>
  <c r="AL4425" i="202"/>
  <c r="AL4426" i="202"/>
  <c r="AL4427" i="202"/>
  <c r="AL4428" i="202"/>
  <c r="AL4429" i="202"/>
  <c r="AL4430" i="202"/>
  <c r="AL4431" i="202"/>
  <c r="AL4432" i="202"/>
  <c r="AL4433" i="202"/>
  <c r="AL4434" i="202"/>
  <c r="AL4435" i="202"/>
  <c r="AL4436" i="202"/>
  <c r="AL4437" i="202"/>
  <c r="AL4438" i="202"/>
  <c r="AL4439" i="202"/>
  <c r="AL4440" i="202"/>
  <c r="AL4441" i="202"/>
  <c r="AL4442" i="202"/>
  <c r="AL4443" i="202"/>
  <c r="AL4444" i="202"/>
  <c r="AL4445" i="202"/>
  <c r="AL4446" i="202"/>
  <c r="AL4447" i="202"/>
  <c r="AL4448" i="202"/>
  <c r="AL4449" i="202"/>
  <c r="AL4450" i="202"/>
  <c r="AL4451" i="202"/>
  <c r="AL4452" i="202"/>
  <c r="AL4453" i="202"/>
  <c r="AL4454" i="202"/>
  <c r="AL4455" i="202"/>
  <c r="AL4456" i="202"/>
  <c r="AL4457" i="202"/>
  <c r="AL4458" i="202"/>
  <c r="AL4459" i="202"/>
  <c r="AL4460" i="202"/>
  <c r="AL4461" i="202"/>
  <c r="AL4462" i="202"/>
  <c r="AL4463" i="202"/>
  <c r="AL4464" i="202"/>
  <c r="AL4465" i="202"/>
  <c r="AL4466" i="202"/>
  <c r="AL4467" i="202"/>
  <c r="AL4468" i="202"/>
  <c r="AL4469" i="202"/>
  <c r="AL4470" i="202"/>
  <c r="AL4471" i="202"/>
  <c r="AL4472" i="202"/>
  <c r="AL4473" i="202"/>
  <c r="AL4474" i="202"/>
  <c r="AL4475" i="202"/>
  <c r="AL4476" i="202"/>
  <c r="AL4477" i="202"/>
  <c r="AL4478" i="202"/>
  <c r="AL4479" i="202"/>
  <c r="AL4480" i="202"/>
  <c r="AL4481" i="202"/>
  <c r="AL4482" i="202"/>
  <c r="AL4483" i="202"/>
  <c r="AL4484" i="202"/>
  <c r="AL4485" i="202"/>
  <c r="AL4486" i="202"/>
  <c r="AL4487" i="202"/>
  <c r="AL4488" i="202"/>
  <c r="AL4489" i="202"/>
  <c r="AL4490" i="202"/>
  <c r="AL4491" i="202"/>
  <c r="AL4492" i="202"/>
  <c r="AL4493" i="202"/>
  <c r="AL4494" i="202"/>
  <c r="AL4495" i="202"/>
  <c r="AL4496" i="202"/>
  <c r="AL4497" i="202"/>
  <c r="AL4498" i="202"/>
  <c r="AL4499" i="202"/>
  <c r="AL4500" i="202"/>
  <c r="AL4501" i="202"/>
  <c r="AL4502" i="202"/>
  <c r="AL4503" i="202"/>
  <c r="AL4504" i="202"/>
  <c r="AL4505" i="202"/>
  <c r="AL4506" i="202"/>
  <c r="AL4507" i="202"/>
  <c r="AL4508" i="202"/>
  <c r="AL4509" i="202"/>
  <c r="AL4510" i="202"/>
  <c r="AL4511" i="202"/>
  <c r="AL4512" i="202"/>
  <c r="AL4513" i="202"/>
  <c r="AL4514" i="202"/>
  <c r="AL4515" i="202"/>
  <c r="AL4516" i="202"/>
  <c r="AL4517" i="202"/>
  <c r="AL4518" i="202"/>
  <c r="AL4519" i="202"/>
  <c r="AL4520" i="202"/>
  <c r="AL4521" i="202"/>
  <c r="AL4522" i="202"/>
  <c r="AL4523" i="202"/>
  <c r="AL4524" i="202"/>
  <c r="AL4525" i="202"/>
  <c r="AL4526" i="202"/>
  <c r="AL4527" i="202"/>
  <c r="AL4528" i="202"/>
  <c r="AL4529" i="202"/>
  <c r="AL4530" i="202"/>
  <c r="AL4531" i="202"/>
  <c r="AL4532" i="202"/>
  <c r="AL4533" i="202"/>
  <c r="AL4534" i="202"/>
  <c r="AL4535" i="202"/>
  <c r="AL4536" i="202"/>
  <c r="AL4537" i="202"/>
  <c r="AL4538" i="202"/>
  <c r="AL4539" i="202"/>
  <c r="AL4540" i="202"/>
  <c r="AL4541" i="202"/>
  <c r="AL4542" i="202"/>
  <c r="AL4543" i="202"/>
  <c r="AL4544" i="202"/>
  <c r="AL4545" i="202"/>
  <c r="AL4546" i="202"/>
  <c r="AL4547" i="202"/>
  <c r="AL4548" i="202"/>
  <c r="AL4549" i="202"/>
  <c r="AL4550" i="202"/>
  <c r="AL4551" i="202"/>
  <c r="AL4552" i="202"/>
  <c r="AL4553" i="202"/>
  <c r="AL4554" i="202"/>
  <c r="AL4555" i="202"/>
  <c r="AL4556" i="202"/>
  <c r="AL4557" i="202"/>
  <c r="AL4558" i="202"/>
  <c r="AL4559" i="202"/>
  <c r="AL4560" i="202"/>
  <c r="AL4561" i="202"/>
  <c r="AL4562" i="202"/>
  <c r="AL4563" i="202"/>
  <c r="AL4564" i="202"/>
  <c r="AL4565" i="202"/>
  <c r="AL4566" i="202"/>
  <c r="AL4567" i="202"/>
  <c r="AL4568" i="202"/>
  <c r="AL4569" i="202"/>
  <c r="AL4570" i="202"/>
  <c r="AL4571" i="202"/>
  <c r="AL4572" i="202"/>
  <c r="AL4573" i="202"/>
  <c r="AL4574" i="202"/>
  <c r="AL4575" i="202"/>
  <c r="AL4576" i="202"/>
  <c r="AL4577" i="202"/>
  <c r="AL4578" i="202"/>
  <c r="AL4579" i="202"/>
  <c r="AL4580" i="202"/>
  <c r="AL4581" i="202"/>
  <c r="AL4582" i="202"/>
  <c r="AL4583" i="202"/>
  <c r="AL4584" i="202"/>
  <c r="AL4585" i="202"/>
  <c r="AL4586" i="202"/>
  <c r="AL4587" i="202"/>
  <c r="AL4588" i="202"/>
  <c r="AL4589" i="202"/>
  <c r="AL4590" i="202"/>
  <c r="AL4591" i="202"/>
  <c r="AL4592" i="202"/>
  <c r="AL4593" i="202"/>
  <c r="AL4594" i="202"/>
  <c r="AL4595" i="202"/>
  <c r="AL4596" i="202"/>
  <c r="AL4597" i="202"/>
  <c r="AL4598" i="202"/>
  <c r="AL4599" i="202"/>
  <c r="AL4600" i="202"/>
  <c r="AL4601" i="202"/>
  <c r="AL4602" i="202"/>
  <c r="AL4603" i="202"/>
  <c r="AL4604" i="202"/>
  <c r="AL4605" i="202"/>
  <c r="AL4606" i="202"/>
  <c r="AL4607" i="202"/>
  <c r="AL4608" i="202"/>
  <c r="AL4609" i="202"/>
  <c r="AL4610" i="202"/>
  <c r="AL4611" i="202"/>
  <c r="AL4612" i="202"/>
  <c r="AL4613" i="202"/>
  <c r="AL4614" i="202"/>
  <c r="AL4615" i="202"/>
  <c r="AL4616" i="202"/>
  <c r="AL4617" i="202"/>
  <c r="AL4618" i="202"/>
  <c r="AL4619" i="202"/>
  <c r="AL4620" i="202"/>
  <c r="AL4621" i="202"/>
  <c r="AL4622" i="202"/>
  <c r="AL4623" i="202"/>
  <c r="AL4624" i="202"/>
  <c r="AL4625" i="202"/>
  <c r="AL4626" i="202"/>
  <c r="AL4627" i="202"/>
  <c r="AL4628" i="202"/>
  <c r="AL4629" i="202"/>
  <c r="AL4630" i="202"/>
  <c r="AL4631" i="202"/>
  <c r="AL4632" i="202"/>
  <c r="AL4633" i="202"/>
  <c r="AL4634" i="202"/>
  <c r="AL4635" i="202"/>
  <c r="AL4636" i="202"/>
  <c r="AL4637" i="202"/>
  <c r="AL4638" i="202"/>
  <c r="AL4639" i="202"/>
  <c r="AL4640" i="202"/>
  <c r="AL4641" i="202"/>
  <c r="AL4642" i="202"/>
  <c r="AL4643" i="202"/>
  <c r="AL4644" i="202"/>
  <c r="AL4645" i="202"/>
  <c r="AL4646" i="202"/>
  <c r="AL4647" i="202"/>
  <c r="AL4648" i="202"/>
  <c r="AL4649" i="202"/>
  <c r="AL4650" i="202"/>
  <c r="AL4651" i="202"/>
  <c r="AL4652" i="202"/>
  <c r="AL4653" i="202"/>
  <c r="AL4654" i="202"/>
  <c r="AL4655" i="202"/>
  <c r="AL4656" i="202"/>
  <c r="AL4657" i="202"/>
  <c r="AL4658" i="202"/>
  <c r="AL4659" i="202"/>
  <c r="AL4660" i="202"/>
  <c r="AL4661" i="202"/>
  <c r="AL4662" i="202"/>
  <c r="AL4663" i="202"/>
  <c r="AL4664" i="202"/>
  <c r="AL4665" i="202"/>
  <c r="AL4666" i="202"/>
  <c r="AL4667" i="202"/>
  <c r="AL4668" i="202"/>
  <c r="AL4669" i="202"/>
  <c r="AL4670" i="202"/>
  <c r="AL4671" i="202"/>
  <c r="AL4672" i="202"/>
  <c r="AL4673" i="202"/>
  <c r="AL4674" i="202"/>
  <c r="AL4675" i="202"/>
  <c r="AL4676" i="202"/>
  <c r="AL4677" i="202"/>
  <c r="AL4678" i="202"/>
  <c r="AL4679" i="202"/>
  <c r="AL4680" i="202"/>
  <c r="AL4681" i="202"/>
  <c r="AL4682" i="202"/>
  <c r="AL4683" i="202"/>
  <c r="AL4684" i="202"/>
  <c r="AL4685" i="202"/>
  <c r="AL4686" i="202"/>
  <c r="AL4687" i="202"/>
  <c r="AL4688" i="202"/>
  <c r="AL4689" i="202"/>
  <c r="AL4690" i="202"/>
  <c r="AL4691" i="202"/>
  <c r="AL4692" i="202"/>
  <c r="AL4693" i="202"/>
  <c r="AL4694" i="202"/>
  <c r="AL4695" i="202"/>
  <c r="AL4696" i="202"/>
  <c r="AL4697" i="202"/>
  <c r="AL4698" i="202"/>
  <c r="AL4699" i="202"/>
  <c r="AL4700" i="202"/>
  <c r="AL4701" i="202"/>
  <c r="AL4702" i="202"/>
  <c r="AL4703" i="202"/>
  <c r="AL4704" i="202"/>
  <c r="AL4705" i="202"/>
  <c r="AL4706" i="202"/>
  <c r="AL4707" i="202"/>
  <c r="AL4708" i="202"/>
  <c r="AL4709" i="202"/>
  <c r="AL4710" i="202"/>
  <c r="AL4711" i="202"/>
  <c r="AL4712" i="202"/>
  <c r="AL4713" i="202"/>
  <c r="AL4714" i="202"/>
  <c r="AL4715" i="202"/>
  <c r="AL4716" i="202"/>
  <c r="AL4717" i="202"/>
  <c r="AL4718" i="202"/>
  <c r="AL4719" i="202"/>
  <c r="AL4720" i="202"/>
  <c r="AL4721" i="202"/>
  <c r="AL4722" i="202"/>
  <c r="AL4723" i="202"/>
  <c r="AL4724" i="202"/>
  <c r="AL4725" i="202"/>
  <c r="AL4726" i="202"/>
  <c r="AL4727" i="202"/>
  <c r="AL4728" i="202"/>
  <c r="AL4729" i="202"/>
  <c r="AL4730" i="202"/>
  <c r="AL4731" i="202"/>
  <c r="AL4732" i="202"/>
  <c r="AL4733" i="202"/>
  <c r="AL4734" i="202"/>
  <c r="AL4735" i="202"/>
  <c r="AL4736" i="202"/>
  <c r="AL4737" i="202"/>
  <c r="AL4738" i="202"/>
  <c r="AL4739" i="202"/>
  <c r="AL4740" i="202"/>
  <c r="AL4741" i="202"/>
  <c r="AL4742" i="202"/>
  <c r="AL4743" i="202"/>
  <c r="AL4744" i="202"/>
  <c r="AL4745" i="202"/>
  <c r="AL4746" i="202"/>
  <c r="AL4747" i="202"/>
  <c r="AL4748" i="202"/>
  <c r="AL4749" i="202"/>
  <c r="AL4750" i="202"/>
  <c r="AL4751" i="202"/>
  <c r="AL4752" i="202"/>
  <c r="AL4753" i="202"/>
  <c r="AL4754" i="202"/>
  <c r="AL4755" i="202"/>
  <c r="AL4756" i="202"/>
  <c r="AL4757" i="202"/>
  <c r="AL4758" i="202"/>
  <c r="AL4759" i="202"/>
  <c r="AL4760" i="202"/>
  <c r="AL4761" i="202"/>
  <c r="AL4762" i="202"/>
  <c r="AL4763" i="202"/>
  <c r="AL4764" i="202"/>
  <c r="AL4765" i="202"/>
  <c r="AL4766" i="202"/>
  <c r="AL4767" i="202"/>
  <c r="AL4768" i="202"/>
  <c r="AL4769" i="202"/>
  <c r="AL4770" i="202"/>
  <c r="AL4771" i="202"/>
  <c r="AL4772" i="202"/>
  <c r="AL4773" i="202"/>
  <c r="AL4774" i="202"/>
  <c r="AL4775" i="202"/>
  <c r="AL4776" i="202"/>
  <c r="AL4777" i="202"/>
  <c r="AL4778" i="202"/>
  <c r="AL4779" i="202"/>
  <c r="AL4780" i="202"/>
  <c r="AL4781" i="202"/>
  <c r="AL4782" i="202"/>
  <c r="AL4783" i="202"/>
  <c r="AL4784" i="202"/>
  <c r="AL4785" i="202"/>
  <c r="AL4786" i="202"/>
  <c r="AL4787" i="202"/>
  <c r="AL4788" i="202"/>
  <c r="AL4789" i="202"/>
  <c r="AL4790" i="202"/>
  <c r="AL4791" i="202"/>
  <c r="AL4792" i="202"/>
  <c r="AL4793" i="202"/>
  <c r="AL4794" i="202"/>
  <c r="AL4795" i="202"/>
  <c r="AL4796" i="202"/>
  <c r="AL4797" i="202"/>
  <c r="AL4798" i="202"/>
  <c r="AL4799" i="202"/>
  <c r="AL4800" i="202"/>
  <c r="AL4801" i="202"/>
  <c r="AL4802" i="202"/>
  <c r="AL4803" i="202"/>
  <c r="AL4804" i="202"/>
  <c r="AL4805" i="202"/>
  <c r="AL4806" i="202"/>
  <c r="AL4807" i="202"/>
  <c r="AL4808" i="202"/>
  <c r="AL4809" i="202"/>
  <c r="AL4810" i="202"/>
  <c r="AL4811" i="202"/>
  <c r="AL4812" i="202"/>
  <c r="AL4813" i="202"/>
  <c r="AL4814" i="202"/>
  <c r="AL4815" i="202"/>
  <c r="AL4816" i="202"/>
  <c r="AL4817" i="202"/>
  <c r="AL4818" i="202"/>
  <c r="AL4819" i="202"/>
  <c r="AL4820" i="202"/>
  <c r="AL4821" i="202"/>
  <c r="AL4822" i="202"/>
  <c r="AL4823" i="202"/>
  <c r="AL4824" i="202"/>
  <c r="AL4825" i="202"/>
  <c r="AL4826" i="202"/>
  <c r="AL4827" i="202"/>
  <c r="AL4828" i="202"/>
  <c r="AL4829" i="202"/>
  <c r="AL4830" i="202"/>
  <c r="AL4831" i="202"/>
  <c r="AL4832" i="202"/>
  <c r="AL4833" i="202"/>
  <c r="AL4834" i="202"/>
  <c r="AL4835" i="202"/>
  <c r="AL4836" i="202"/>
  <c r="AL4837" i="202"/>
  <c r="AL4838" i="202"/>
  <c r="AL4839" i="202"/>
  <c r="AL4840" i="202"/>
  <c r="AL4841" i="202"/>
  <c r="AL4842" i="202"/>
  <c r="AL4843" i="202"/>
  <c r="AL4844" i="202"/>
  <c r="AL4845" i="202"/>
  <c r="AL4846" i="202"/>
  <c r="AL4847" i="202"/>
  <c r="AL4848" i="202"/>
  <c r="AL4849" i="202"/>
  <c r="AL4850" i="202"/>
  <c r="AL4851" i="202"/>
  <c r="AL4852" i="202"/>
  <c r="AL4853" i="202"/>
  <c r="AL4854" i="202"/>
  <c r="AL4855" i="202"/>
  <c r="AL4856" i="202"/>
  <c r="AL4857" i="202"/>
  <c r="AL4858" i="202"/>
  <c r="AL4859" i="202"/>
  <c r="AL4860" i="202"/>
  <c r="AL4861" i="202"/>
  <c r="AL4862" i="202"/>
  <c r="AL4863" i="202"/>
  <c r="AL4864" i="202"/>
  <c r="AL4865" i="202"/>
  <c r="AL4866" i="202"/>
  <c r="AL4867" i="202"/>
  <c r="AL4868" i="202"/>
  <c r="AL4869" i="202"/>
  <c r="AL4870" i="202"/>
  <c r="AL4871" i="202"/>
  <c r="AL4872" i="202"/>
  <c r="AL4873" i="202"/>
  <c r="AL4874" i="202"/>
  <c r="AL4875" i="202"/>
  <c r="AL4876" i="202"/>
  <c r="AL4877" i="202"/>
  <c r="AL4878" i="202"/>
  <c r="AL4879" i="202"/>
  <c r="AL4880" i="202"/>
  <c r="AL4881" i="202"/>
  <c r="AL4882" i="202"/>
  <c r="AL4883" i="202"/>
  <c r="AL4884" i="202"/>
  <c r="AL4885" i="202"/>
  <c r="AL4886" i="202"/>
  <c r="AL4887" i="202"/>
  <c r="AL4888" i="202"/>
  <c r="AL4889" i="202"/>
  <c r="AL4890" i="202"/>
  <c r="AL4891" i="202"/>
  <c r="AL4892" i="202"/>
  <c r="AL4893" i="202"/>
  <c r="AL4894" i="202"/>
  <c r="AL4895" i="202"/>
  <c r="AL4896" i="202"/>
  <c r="AL4897" i="202"/>
  <c r="AL4898" i="202"/>
  <c r="AL4899" i="202"/>
  <c r="AL4900" i="202"/>
  <c r="AL4901" i="202"/>
  <c r="AL4902" i="202"/>
  <c r="AL4903" i="202"/>
  <c r="AL4904" i="202"/>
  <c r="AL4905" i="202"/>
  <c r="AL4906" i="202"/>
  <c r="AL4907" i="202"/>
  <c r="AL4908" i="202"/>
  <c r="AL4909" i="202"/>
  <c r="AL4910" i="202"/>
  <c r="AL4911" i="202"/>
  <c r="AL4912" i="202"/>
  <c r="AL4913" i="202"/>
  <c r="AL4914" i="202"/>
  <c r="AL4915" i="202"/>
  <c r="AL4916" i="202"/>
  <c r="AL4917" i="202"/>
  <c r="AL4918" i="202"/>
  <c r="AL4919" i="202"/>
  <c r="AL4920" i="202"/>
  <c r="AL4921" i="202"/>
  <c r="AL4922" i="202"/>
  <c r="AL4923" i="202"/>
  <c r="AL4924" i="202"/>
  <c r="AL4925" i="202"/>
  <c r="AL4926" i="202"/>
  <c r="AL4927" i="202"/>
  <c r="AL4928" i="202"/>
  <c r="AL4929" i="202"/>
  <c r="AL4930" i="202"/>
  <c r="AL4931" i="202"/>
  <c r="AL4932" i="202"/>
  <c r="AL4933" i="202"/>
  <c r="AL4934" i="202"/>
  <c r="AL4935" i="202"/>
  <c r="AL4936" i="202"/>
  <c r="AL4937" i="202"/>
  <c r="AL4938" i="202"/>
  <c r="AL4939" i="202"/>
  <c r="AL4940" i="202"/>
  <c r="AL4941" i="202"/>
  <c r="AL4942" i="202"/>
  <c r="AL4943" i="202"/>
  <c r="AL4944" i="202"/>
  <c r="AL4945" i="202"/>
  <c r="AL4946" i="202"/>
  <c r="AL4947" i="202"/>
  <c r="AL4948" i="202"/>
  <c r="AL4949" i="202"/>
  <c r="AL4950" i="202"/>
  <c r="AL4951" i="202"/>
  <c r="AL4952" i="202"/>
  <c r="AL4953" i="202"/>
  <c r="AL4954" i="202"/>
  <c r="AL4955" i="202"/>
  <c r="AL4956" i="202"/>
  <c r="AL4957" i="202"/>
  <c r="AL4958" i="202"/>
  <c r="AL4959" i="202"/>
  <c r="AL4960" i="202"/>
  <c r="AL4961" i="202"/>
  <c r="AL4962" i="202"/>
  <c r="AL4963" i="202"/>
  <c r="AL4964" i="202"/>
  <c r="AL4965" i="202"/>
  <c r="AL4966" i="202"/>
  <c r="AL4967" i="202"/>
  <c r="AL4968" i="202"/>
  <c r="AL4969" i="202"/>
  <c r="AL4970" i="202"/>
  <c r="AL4971" i="202"/>
  <c r="AL4972" i="202"/>
  <c r="AL4973" i="202"/>
  <c r="AL4974" i="202"/>
  <c r="AL4975" i="202"/>
  <c r="AL4976" i="202"/>
  <c r="AL4977" i="202"/>
  <c r="AL4978" i="202"/>
  <c r="AL4979" i="202"/>
  <c r="AL4980" i="202"/>
  <c r="AL4981" i="202"/>
  <c r="AL4982" i="202"/>
  <c r="AL4983" i="202"/>
  <c r="AL4984" i="202"/>
  <c r="AL4985" i="202"/>
  <c r="AL4986" i="202"/>
  <c r="AL4987" i="202"/>
  <c r="AL4988" i="202"/>
  <c r="AL4989" i="202"/>
  <c r="AL4990" i="202"/>
  <c r="AL4991" i="202"/>
  <c r="AL4992" i="202"/>
  <c r="AL4993" i="202"/>
  <c r="AL4994" i="202"/>
  <c r="AL4995" i="202"/>
  <c r="AL4996" i="202"/>
  <c r="AL4997" i="202"/>
  <c r="AL4998" i="202"/>
  <c r="AL4999" i="202"/>
  <c r="AL5000" i="202"/>
  <c r="AL5001" i="202"/>
  <c r="AL5002" i="202"/>
  <c r="AL5003" i="202"/>
  <c r="AL5004" i="202"/>
  <c r="AL5005" i="202"/>
  <c r="AL5006" i="202"/>
  <c r="AL5007" i="202"/>
  <c r="AL5008" i="202"/>
  <c r="AL5009" i="202"/>
  <c r="AL5010" i="202"/>
  <c r="AL5011" i="202"/>
  <c r="AL5012" i="202"/>
  <c r="AL5013" i="202"/>
  <c r="AL5014" i="202"/>
  <c r="AL5015" i="202"/>
  <c r="AL5016" i="202"/>
  <c r="AL5017" i="202"/>
  <c r="AL5018" i="202"/>
  <c r="AL5019" i="202"/>
  <c r="AL5020" i="202"/>
  <c r="AL5021" i="202"/>
  <c r="AL5022" i="202"/>
  <c r="AL5023" i="202"/>
  <c r="AL5024" i="202"/>
  <c r="AL5025" i="202"/>
  <c r="AL5026" i="202"/>
  <c r="AL5027" i="202"/>
  <c r="AL5028" i="202"/>
  <c r="AL5029" i="202"/>
  <c r="AL5030" i="202"/>
  <c r="AL5031" i="202"/>
  <c r="AL5032" i="202"/>
  <c r="AL5033" i="202"/>
  <c r="AL5034" i="202"/>
  <c r="AL5035" i="202"/>
  <c r="AL5036" i="202"/>
  <c r="AL5037" i="202"/>
  <c r="AL5038" i="202"/>
  <c r="AL5039" i="202"/>
  <c r="AL5040" i="202"/>
  <c r="AL5041" i="202"/>
  <c r="AL5042" i="202"/>
  <c r="AL5043" i="202"/>
  <c r="AL5044" i="202"/>
  <c r="AL5045" i="202"/>
  <c r="AL5046" i="202"/>
  <c r="AL5047" i="202"/>
  <c r="AL5048" i="202"/>
  <c r="AL5049" i="202"/>
  <c r="AL5050" i="202"/>
  <c r="AL5051" i="202"/>
  <c r="AL5052" i="202"/>
  <c r="AL5053" i="202"/>
  <c r="AL5054" i="202"/>
  <c r="AL5055" i="202"/>
  <c r="AL5056" i="202"/>
  <c r="AL5057" i="202"/>
  <c r="AL5058" i="202"/>
  <c r="AL5059" i="202"/>
  <c r="AL5060" i="202"/>
  <c r="AL5061" i="202"/>
  <c r="AL5062" i="202"/>
  <c r="AL5063" i="202"/>
  <c r="AL5064" i="202"/>
  <c r="AL5065" i="202"/>
  <c r="AL5066" i="202"/>
  <c r="AL5067" i="202"/>
  <c r="AL5068" i="202"/>
  <c r="AL5069" i="202"/>
  <c r="AL5070" i="202"/>
  <c r="AL5071" i="202"/>
  <c r="AL5072" i="202"/>
  <c r="AL5073" i="202"/>
  <c r="AL5074" i="202"/>
  <c r="AL5075" i="202"/>
  <c r="AL5076" i="202"/>
  <c r="AL5077" i="202"/>
  <c r="AL5078" i="202"/>
  <c r="AL5079" i="202"/>
  <c r="AL5080" i="202"/>
  <c r="AL5081" i="202"/>
  <c r="AL5082" i="202"/>
  <c r="AL5083" i="202"/>
  <c r="AL5084" i="202"/>
  <c r="AL5085" i="202"/>
  <c r="AL5086" i="202"/>
  <c r="AL5087" i="202"/>
  <c r="AL5088" i="202"/>
  <c r="AL5089" i="202"/>
  <c r="AL5090" i="202"/>
  <c r="AL5091" i="202"/>
  <c r="AL5092" i="202"/>
  <c r="AL5093" i="202"/>
  <c r="AL5094" i="202"/>
  <c r="AL5095" i="202"/>
  <c r="AL5096" i="202"/>
  <c r="AL5097" i="202"/>
  <c r="AL5098" i="202"/>
  <c r="AL5099" i="202"/>
  <c r="AL5100" i="202"/>
  <c r="AL5101" i="202"/>
  <c r="AL5102" i="202"/>
  <c r="AL5103" i="202"/>
  <c r="AL5104" i="202"/>
  <c r="AL5105" i="202"/>
  <c r="AL5106" i="202"/>
  <c r="AL5107" i="202"/>
  <c r="AL5108" i="202"/>
  <c r="AL5109" i="202"/>
  <c r="AL5110" i="202"/>
  <c r="AL5111" i="202"/>
  <c r="AL5112" i="202"/>
  <c r="AL5113" i="202"/>
  <c r="AL5114" i="202"/>
  <c r="AL5115" i="202"/>
  <c r="AL5116" i="202"/>
  <c r="AL5117" i="202"/>
  <c r="AL5118" i="202"/>
  <c r="AL5119" i="202"/>
  <c r="AL5120" i="202"/>
  <c r="AL5121" i="202"/>
  <c r="AL5122" i="202"/>
  <c r="AL5123" i="202"/>
  <c r="AL5124" i="202"/>
  <c r="AL5125" i="202"/>
  <c r="AL5126" i="202"/>
  <c r="AL5127" i="202"/>
  <c r="AL5128" i="202"/>
  <c r="AL5129" i="202"/>
  <c r="AL5130" i="202"/>
  <c r="AL5131" i="202"/>
  <c r="AL5132" i="202"/>
  <c r="AL5133" i="202"/>
  <c r="AL5134" i="202"/>
  <c r="AL5135" i="202"/>
  <c r="AL5136" i="202"/>
  <c r="AL5137" i="202"/>
  <c r="AL5138" i="202"/>
  <c r="AL5139" i="202"/>
  <c r="AL5140" i="202"/>
  <c r="AL5141" i="202"/>
  <c r="AL5142" i="202"/>
  <c r="AL5143" i="202"/>
  <c r="AL5144" i="202"/>
  <c r="AL5145" i="202"/>
  <c r="AL5146" i="202"/>
  <c r="AL5147" i="202"/>
  <c r="AL5148" i="202"/>
  <c r="AL5149" i="202"/>
  <c r="AL5150" i="202"/>
  <c r="AL5151" i="202"/>
  <c r="AL5152" i="202"/>
  <c r="AL5153" i="202"/>
  <c r="AL5154" i="202"/>
  <c r="AL5155" i="202"/>
  <c r="AL5156" i="202"/>
  <c r="AL5157" i="202"/>
  <c r="AL5158" i="202"/>
  <c r="AL5159" i="202"/>
  <c r="AL5160" i="202"/>
  <c r="AL5161" i="202"/>
  <c r="AL5162" i="202"/>
  <c r="AL5163" i="202"/>
  <c r="AL5164" i="202"/>
  <c r="AL5165" i="202"/>
  <c r="AL5166" i="202"/>
  <c r="AL5167" i="202"/>
  <c r="AL5168" i="202"/>
  <c r="AL5169" i="202"/>
  <c r="AL5170" i="202"/>
  <c r="AL5171" i="202"/>
  <c r="AL5172" i="202"/>
  <c r="AL5173" i="202"/>
  <c r="AL5174" i="202"/>
  <c r="AL5175" i="202"/>
  <c r="AL5176" i="202"/>
  <c r="AL5177" i="202"/>
  <c r="AL5178" i="202"/>
  <c r="AL5179" i="202"/>
  <c r="AL5180" i="202"/>
  <c r="AL5181" i="202"/>
  <c r="AL5182" i="202"/>
  <c r="AL5183" i="202"/>
  <c r="AL5184" i="202"/>
  <c r="AL5185" i="202"/>
  <c r="AL5186" i="202"/>
  <c r="AL5187" i="202"/>
  <c r="AL5188" i="202"/>
  <c r="AL5189" i="202"/>
  <c r="AL5190" i="202"/>
  <c r="AL5191" i="202"/>
  <c r="AL5192" i="202"/>
  <c r="AL5193" i="202"/>
  <c r="AL5194" i="202"/>
  <c r="AL5195" i="202"/>
  <c r="AL5196" i="202"/>
  <c r="AL5197" i="202"/>
  <c r="AL5198" i="202"/>
  <c r="AL5199" i="202"/>
  <c r="AL5200" i="202"/>
  <c r="AL5201" i="202"/>
  <c r="AL5202" i="202"/>
  <c r="AL5203" i="202"/>
  <c r="AL5204" i="202"/>
  <c r="AL5205" i="202"/>
  <c r="AL5206" i="202"/>
  <c r="AL5207" i="202"/>
  <c r="AL5208" i="202"/>
  <c r="AL5209" i="202"/>
  <c r="AL5210" i="202"/>
  <c r="AL5211" i="202"/>
  <c r="AL5212" i="202"/>
  <c r="AL5213" i="202"/>
  <c r="AL5214" i="202"/>
  <c r="AL5215" i="202"/>
  <c r="AL5216" i="202"/>
  <c r="AL5217" i="202"/>
  <c r="AL5218" i="202"/>
  <c r="AL5219" i="202"/>
  <c r="AL5220" i="202"/>
  <c r="AL5221" i="202"/>
  <c r="AL5222" i="202"/>
  <c r="AL5223" i="202"/>
  <c r="AL5224" i="202"/>
  <c r="AL5225" i="202"/>
  <c r="AL5226" i="202"/>
  <c r="AL5227" i="202"/>
  <c r="AL5228" i="202"/>
  <c r="AL5229" i="202"/>
  <c r="AL5230" i="202"/>
  <c r="AL5231" i="202"/>
  <c r="AL5232" i="202"/>
  <c r="AL5233" i="202"/>
  <c r="AL5234" i="202"/>
  <c r="AL5235" i="202"/>
  <c r="AL5236" i="202"/>
  <c r="AL5237" i="202"/>
  <c r="AL5238" i="202"/>
  <c r="AL5239" i="202"/>
  <c r="AL5240" i="202"/>
  <c r="AL5241" i="202"/>
  <c r="AL5242" i="202"/>
  <c r="AL5243" i="202"/>
  <c r="AL5244" i="202"/>
  <c r="AL5245" i="202"/>
  <c r="AL5246" i="202"/>
  <c r="AL5247" i="202"/>
  <c r="AL5248" i="202"/>
  <c r="AL5249" i="202"/>
  <c r="AL5250" i="202"/>
  <c r="AL5251" i="202"/>
  <c r="AL5252" i="202"/>
  <c r="AL5253" i="202"/>
  <c r="AL5254" i="202"/>
  <c r="AL5255" i="202"/>
  <c r="AL5256" i="202"/>
  <c r="AL5257" i="202"/>
  <c r="AL5258" i="202"/>
  <c r="AL5259" i="202"/>
  <c r="AL5260" i="202"/>
  <c r="AL5261" i="202"/>
  <c r="AL5262" i="202"/>
  <c r="AL5263" i="202"/>
  <c r="AL5264" i="202"/>
  <c r="AL5265" i="202"/>
  <c r="AL5266" i="202"/>
  <c r="AL5267" i="202"/>
  <c r="AL5268" i="202"/>
  <c r="AL5269" i="202"/>
  <c r="AL5270" i="202"/>
  <c r="AL5271" i="202"/>
  <c r="AL5272" i="202"/>
  <c r="AL5273" i="202"/>
  <c r="AL5274" i="202"/>
  <c r="AL5275" i="202"/>
  <c r="AL5276" i="202"/>
  <c r="AL5277" i="202"/>
  <c r="AL5278" i="202"/>
  <c r="AL5279" i="202"/>
  <c r="AL5280" i="202"/>
  <c r="AL5281" i="202"/>
  <c r="AL5282" i="202"/>
  <c r="AL5283" i="202"/>
  <c r="AL5284" i="202"/>
  <c r="AL5285" i="202"/>
  <c r="AL5286" i="202"/>
  <c r="AL5287" i="202"/>
  <c r="AL5288" i="202"/>
  <c r="AL5289" i="202"/>
  <c r="AL5290" i="202"/>
  <c r="AL5291" i="202"/>
  <c r="AL5292" i="202"/>
  <c r="AL5293" i="202"/>
  <c r="AL5294" i="202"/>
  <c r="AL5295" i="202"/>
  <c r="AL5296" i="202"/>
  <c r="AL5297" i="202"/>
  <c r="AL5298" i="202"/>
  <c r="AL5299" i="202"/>
  <c r="AL5300" i="202"/>
  <c r="AL5301" i="202"/>
  <c r="AL5302" i="202"/>
  <c r="AL5303" i="202"/>
  <c r="AL5304" i="202"/>
  <c r="AL5305" i="202"/>
  <c r="AL5306" i="202"/>
  <c r="AL5307" i="202"/>
  <c r="AL5308" i="202"/>
  <c r="AL5309" i="202"/>
  <c r="AL5310" i="202"/>
  <c r="AL5311" i="202"/>
  <c r="AL5312" i="202"/>
  <c r="AL5313" i="202"/>
  <c r="AL5314" i="202"/>
  <c r="AL5315" i="202"/>
  <c r="AL5316" i="202"/>
  <c r="AL5317" i="202"/>
  <c r="AL5318" i="202"/>
  <c r="AL5319" i="202"/>
  <c r="AL5320" i="202"/>
  <c r="AL5321" i="202"/>
  <c r="AL5322" i="202"/>
  <c r="AL5323" i="202"/>
  <c r="AL5324" i="202"/>
  <c r="AL5325" i="202"/>
  <c r="AL5326" i="202"/>
  <c r="AL5327" i="202"/>
  <c r="AL5328" i="202"/>
  <c r="AL5329" i="202"/>
  <c r="AL5330" i="202"/>
  <c r="AL5331" i="202"/>
  <c r="AL5332" i="202"/>
  <c r="AL5333" i="202"/>
  <c r="AL5334" i="202"/>
  <c r="AL5335" i="202"/>
  <c r="AL5336" i="202"/>
  <c r="AL5337" i="202"/>
  <c r="AL5338" i="202"/>
  <c r="AL5339" i="202"/>
  <c r="AL5340" i="202"/>
  <c r="AL5341" i="202"/>
  <c r="AL5342" i="202"/>
  <c r="AL5343" i="202"/>
  <c r="AL5344" i="202"/>
  <c r="AL5345" i="202"/>
  <c r="AL5346" i="202"/>
  <c r="AL5347" i="202"/>
  <c r="AL5348" i="202"/>
  <c r="AL5349" i="202"/>
  <c r="AL5350" i="202"/>
  <c r="AL5351" i="202"/>
  <c r="AL5352" i="202"/>
  <c r="AL5353" i="202"/>
  <c r="AL5354" i="202"/>
  <c r="AL5355" i="202"/>
  <c r="AL5356" i="202"/>
  <c r="AL5357" i="202"/>
  <c r="AL5358" i="202"/>
  <c r="AL5359" i="202"/>
  <c r="AL5360" i="202"/>
  <c r="AL5361" i="202"/>
  <c r="AL5362" i="202"/>
  <c r="AL5363" i="202"/>
  <c r="AL5364" i="202"/>
  <c r="AL5365" i="202"/>
  <c r="AL5366" i="202"/>
  <c r="AL5367" i="202"/>
  <c r="AL5368" i="202"/>
  <c r="AL5369" i="202"/>
  <c r="AL5370" i="202"/>
  <c r="AL5371" i="202"/>
  <c r="AL5372" i="202"/>
  <c r="AL5373" i="202"/>
  <c r="AL5374" i="202"/>
  <c r="AL5375" i="202"/>
  <c r="AL5376" i="202"/>
  <c r="AL5377" i="202"/>
  <c r="AL5378" i="202"/>
  <c r="AL5379" i="202"/>
  <c r="AL5380" i="202"/>
  <c r="AL5381" i="202"/>
  <c r="AL5382" i="202"/>
  <c r="AL5383" i="202"/>
  <c r="AL5384" i="202"/>
  <c r="AL5385" i="202"/>
  <c r="AL5386" i="202"/>
  <c r="AL5387" i="202"/>
  <c r="AL5388" i="202"/>
  <c r="AL5389" i="202"/>
  <c r="AL5390" i="202"/>
  <c r="AL5391" i="202"/>
  <c r="AL5392" i="202"/>
  <c r="AL5393" i="202"/>
  <c r="AL5394" i="202"/>
  <c r="AL5395" i="202"/>
  <c r="AL5396" i="202"/>
  <c r="AL5397" i="202"/>
  <c r="AL5398" i="202"/>
  <c r="AL5399" i="202"/>
  <c r="AL5400" i="202"/>
  <c r="AL5401" i="202"/>
  <c r="AL5402" i="202"/>
  <c r="AL5403" i="202"/>
  <c r="AL5404" i="202"/>
  <c r="AL5405" i="202"/>
  <c r="AL5406" i="202"/>
  <c r="AL5407" i="202"/>
  <c r="AL5408" i="202"/>
  <c r="AL5409" i="202"/>
  <c r="AL5410" i="202"/>
  <c r="AL5411" i="202"/>
  <c r="AL5412" i="202"/>
  <c r="AL5413" i="202"/>
  <c r="AL5414" i="202"/>
  <c r="AL5415" i="202"/>
  <c r="AL5416" i="202"/>
  <c r="AL5417" i="202"/>
  <c r="AL5418" i="202"/>
  <c r="AL5419" i="202"/>
  <c r="AL5420" i="202"/>
  <c r="AL5421" i="202"/>
  <c r="AL5422" i="202"/>
  <c r="AL5423" i="202"/>
  <c r="AL5424" i="202"/>
  <c r="AL5425" i="202"/>
  <c r="AL5426" i="202"/>
  <c r="AL5427" i="202"/>
  <c r="AL5428" i="202"/>
  <c r="AL5429" i="202"/>
  <c r="AL5430" i="202"/>
  <c r="AL5431" i="202"/>
  <c r="AL5432" i="202"/>
  <c r="AL5433" i="202"/>
  <c r="AL5434" i="202"/>
  <c r="AL5435" i="202"/>
  <c r="AL5436" i="202"/>
  <c r="AL5437" i="202"/>
  <c r="AL5438" i="202"/>
  <c r="AL5439" i="202"/>
  <c r="AL5440" i="202"/>
  <c r="AL5441" i="202"/>
  <c r="AL5442" i="202"/>
  <c r="AL5443" i="202"/>
  <c r="AL5444" i="202"/>
  <c r="AL5445" i="202"/>
  <c r="AL5446" i="202"/>
  <c r="AL5447" i="202"/>
  <c r="AL5448" i="202"/>
  <c r="AL5449" i="202"/>
  <c r="AL5450" i="202"/>
  <c r="AL5451" i="202"/>
  <c r="AL5452" i="202"/>
  <c r="AL5453" i="202"/>
  <c r="AL5454" i="202"/>
  <c r="AL5455" i="202"/>
  <c r="AL5456" i="202"/>
  <c r="AL5457" i="202"/>
  <c r="AL5458" i="202"/>
  <c r="AL5459" i="202"/>
  <c r="AL5460" i="202"/>
  <c r="AL5461" i="202"/>
  <c r="AL5462" i="202"/>
  <c r="AL5463" i="202"/>
  <c r="AL5464" i="202"/>
  <c r="AL5465" i="202"/>
  <c r="AL5466" i="202"/>
  <c r="AL5467" i="202"/>
  <c r="AL5468" i="202"/>
  <c r="AL5469" i="202"/>
  <c r="AL5470" i="202"/>
  <c r="AL5471" i="202"/>
  <c r="AL5472" i="202"/>
  <c r="AL5473" i="202"/>
  <c r="AL5474" i="202"/>
  <c r="AL5475" i="202"/>
  <c r="AL5476" i="202"/>
  <c r="AL5477" i="202"/>
  <c r="AL5478" i="202"/>
  <c r="AL5479" i="202"/>
  <c r="AL5480" i="202"/>
  <c r="AL5481" i="202"/>
  <c r="AL5482" i="202"/>
  <c r="AL5483" i="202"/>
  <c r="AL5484" i="202"/>
  <c r="AL5485" i="202"/>
  <c r="AL5486" i="202"/>
  <c r="AL5487" i="202"/>
  <c r="AL5488" i="202"/>
  <c r="AL5489" i="202"/>
  <c r="AL5490" i="202"/>
  <c r="AL5491" i="202"/>
  <c r="AL5492" i="202"/>
  <c r="AL5493" i="202"/>
  <c r="AL5494" i="202"/>
  <c r="AL5495" i="202"/>
  <c r="AL5496" i="202"/>
  <c r="AL5497" i="202"/>
  <c r="AL5498" i="202"/>
  <c r="AL5499" i="202"/>
  <c r="AL5500" i="202"/>
  <c r="AL5501" i="202"/>
  <c r="AL5502" i="202"/>
  <c r="AL5503" i="202"/>
  <c r="AL5504" i="202"/>
  <c r="AL5505" i="202"/>
  <c r="AL5506" i="202"/>
  <c r="AL5507" i="202"/>
  <c r="AL5508" i="202"/>
  <c r="AL5509" i="202"/>
  <c r="AL5510" i="202"/>
  <c r="AL5511" i="202"/>
  <c r="AL5512" i="202"/>
  <c r="AL5513" i="202"/>
  <c r="AL5514" i="202"/>
  <c r="AL5515" i="202"/>
  <c r="AL5516" i="202"/>
  <c r="AL5517" i="202"/>
  <c r="AL5518" i="202"/>
  <c r="AL5519" i="202"/>
  <c r="AL5520" i="202"/>
  <c r="AL5521" i="202"/>
  <c r="AL5522" i="202"/>
  <c r="AL5523" i="202"/>
  <c r="AL5524" i="202"/>
  <c r="AL5525" i="202"/>
  <c r="AL5526" i="202"/>
  <c r="AL5527" i="202"/>
  <c r="AL5528" i="202"/>
  <c r="AL5529" i="202"/>
  <c r="AL5530" i="202"/>
  <c r="AL5531" i="202"/>
  <c r="AL5532" i="202"/>
  <c r="AL5533" i="202"/>
  <c r="AL5534" i="202"/>
  <c r="AL5535" i="202"/>
  <c r="AL5536" i="202"/>
  <c r="AL5537" i="202"/>
  <c r="AL5538" i="202"/>
  <c r="AL5539" i="202"/>
  <c r="AL5540" i="202"/>
  <c r="AL5541" i="202"/>
  <c r="AL5542" i="202"/>
  <c r="AL5543" i="202"/>
  <c r="AL5544" i="202"/>
  <c r="AL5545" i="202"/>
  <c r="AL5546" i="202"/>
  <c r="AL5547" i="202"/>
  <c r="AL5548" i="202"/>
  <c r="AL5549" i="202"/>
  <c r="AL5550" i="202"/>
  <c r="AL5551" i="202"/>
  <c r="AL5552" i="202"/>
  <c r="AL5553" i="202"/>
  <c r="AL5554" i="202"/>
  <c r="AL5555" i="202"/>
  <c r="AL5556" i="202"/>
  <c r="AL5557" i="202"/>
  <c r="AL5558" i="202"/>
  <c r="AL5559" i="202"/>
  <c r="AL5560" i="202"/>
  <c r="AL5561" i="202"/>
  <c r="AL5562" i="202"/>
  <c r="AL5563" i="202"/>
  <c r="AL5564" i="202"/>
  <c r="AL5565" i="202"/>
  <c r="AL5566" i="202"/>
  <c r="AL5567" i="202"/>
  <c r="AL5568" i="202"/>
  <c r="AL5569" i="202"/>
  <c r="AL5570" i="202"/>
  <c r="AL5571" i="202"/>
  <c r="AL5572" i="202"/>
  <c r="AL5573" i="202"/>
  <c r="AL5574" i="202"/>
  <c r="AL5575" i="202"/>
  <c r="AL5576" i="202"/>
  <c r="AL5577" i="202"/>
  <c r="AL5578" i="202"/>
  <c r="AL5579" i="202"/>
  <c r="AL5580" i="202"/>
  <c r="AL5581" i="202"/>
  <c r="AL5582" i="202"/>
  <c r="AL5583" i="202"/>
  <c r="AL5584" i="202"/>
  <c r="AL5585" i="202"/>
  <c r="AL5586" i="202"/>
  <c r="AL5587" i="202"/>
  <c r="AL5588" i="202"/>
  <c r="AL5589" i="202"/>
  <c r="AL5590" i="202"/>
  <c r="AL5591" i="202"/>
  <c r="AL5592" i="202"/>
  <c r="AL5593" i="202"/>
  <c r="AL5594" i="202"/>
  <c r="AL5595" i="202"/>
  <c r="AL5596" i="202"/>
  <c r="AL5597" i="202"/>
  <c r="AL5598" i="202"/>
  <c r="AL5599" i="202"/>
  <c r="AL5600" i="202"/>
  <c r="AL5601" i="202"/>
  <c r="AL5602" i="202"/>
  <c r="AL5603" i="202"/>
  <c r="AL5604" i="202"/>
  <c r="AL5605" i="202"/>
  <c r="AL5606" i="202"/>
  <c r="AL5607" i="202"/>
  <c r="AL5608" i="202"/>
  <c r="AL5609" i="202"/>
  <c r="AL5610" i="202"/>
  <c r="AL5611" i="202"/>
  <c r="AL5612" i="202"/>
  <c r="AL5613" i="202"/>
  <c r="AL5614" i="202"/>
  <c r="AL5615" i="202"/>
  <c r="AL5616" i="202"/>
  <c r="AL5617" i="202"/>
  <c r="AL5618" i="202"/>
  <c r="AL5619" i="202"/>
  <c r="AL5620" i="202"/>
  <c r="AL5621" i="202"/>
  <c r="AL5622" i="202"/>
  <c r="AL5623" i="202"/>
  <c r="AL5624" i="202"/>
  <c r="AL5625" i="202"/>
  <c r="AL5626" i="202"/>
  <c r="AL5627" i="202"/>
  <c r="AL5628" i="202"/>
  <c r="AL5629" i="202"/>
  <c r="AL5630" i="202"/>
  <c r="AL5631" i="202"/>
  <c r="AL5632" i="202"/>
  <c r="AL5633" i="202"/>
  <c r="AL5634" i="202"/>
  <c r="AL5635" i="202"/>
  <c r="AL5636" i="202"/>
  <c r="AL5637" i="202"/>
  <c r="AL5638" i="202"/>
  <c r="AL5639" i="202"/>
  <c r="AL5640" i="202"/>
  <c r="AL5641" i="202"/>
  <c r="AL5642" i="202"/>
  <c r="AL5643" i="202"/>
  <c r="AL5644" i="202"/>
  <c r="AL5645" i="202"/>
  <c r="AL5646" i="202"/>
  <c r="AL5647" i="202"/>
  <c r="AL5648" i="202"/>
  <c r="AL5649" i="202"/>
  <c r="AL5650" i="202"/>
  <c r="AL5651" i="202"/>
  <c r="AL5652" i="202"/>
  <c r="AL5653" i="202"/>
  <c r="AL5654" i="202"/>
  <c r="AL5655" i="202"/>
  <c r="AL5656" i="202"/>
  <c r="AL5657" i="202"/>
  <c r="AL5658" i="202"/>
  <c r="AL5659" i="202"/>
  <c r="AL5660" i="202"/>
  <c r="AL5661" i="202"/>
  <c r="AL5662" i="202"/>
  <c r="AL5663" i="202"/>
  <c r="AL5664" i="202"/>
  <c r="AL5665" i="202"/>
  <c r="AL5666" i="202"/>
  <c r="AL5667" i="202"/>
  <c r="AL5668" i="202"/>
  <c r="AL5669" i="202"/>
  <c r="AL5670" i="202"/>
  <c r="AL5671" i="202"/>
  <c r="AL5672" i="202"/>
  <c r="AL5673" i="202"/>
  <c r="AL5674" i="202"/>
  <c r="AL5675" i="202"/>
  <c r="AL5676" i="202"/>
  <c r="AL5677" i="202"/>
  <c r="AL5678" i="202"/>
  <c r="AL5679" i="202"/>
  <c r="AL5680" i="202"/>
  <c r="AL5681" i="202"/>
  <c r="AL5682" i="202"/>
  <c r="AL5683" i="202"/>
  <c r="AL5684" i="202"/>
  <c r="AL5685" i="202"/>
  <c r="AL5686" i="202"/>
  <c r="AL5687" i="202"/>
  <c r="AL5688" i="202"/>
  <c r="AL5689" i="202"/>
  <c r="AL5690" i="202"/>
  <c r="AL5691" i="202"/>
  <c r="AL5692" i="202"/>
  <c r="AL5693" i="202"/>
  <c r="AL5694" i="202"/>
  <c r="AL5695" i="202"/>
  <c r="AL5696" i="202"/>
  <c r="AL5697" i="202"/>
  <c r="AL5698" i="202"/>
  <c r="AL5699" i="202"/>
  <c r="AL5700" i="202"/>
  <c r="AL5701" i="202"/>
  <c r="AL5702" i="202"/>
  <c r="AL5703" i="202"/>
  <c r="AL5704" i="202"/>
  <c r="AL5705" i="202"/>
  <c r="AL5706" i="202"/>
  <c r="AL5707" i="202"/>
  <c r="AL5708" i="202"/>
  <c r="AL5709" i="202"/>
  <c r="AL5710" i="202"/>
  <c r="AL5711" i="202"/>
  <c r="AL5712" i="202"/>
  <c r="AL5713" i="202"/>
  <c r="AL5714" i="202"/>
  <c r="AL5715" i="202"/>
  <c r="AL5716" i="202"/>
  <c r="AL5717" i="202"/>
  <c r="AL5718" i="202"/>
  <c r="AL5719" i="202"/>
  <c r="AL5720" i="202"/>
  <c r="AL5721" i="202"/>
  <c r="AL5722" i="202"/>
  <c r="AL5723" i="202"/>
  <c r="AL5724" i="202"/>
  <c r="AL5725" i="202"/>
  <c r="AL5726" i="202"/>
  <c r="AL5727" i="202"/>
  <c r="AL5728" i="202"/>
  <c r="AL5729" i="202"/>
  <c r="AL5730" i="202"/>
  <c r="AL5731" i="202"/>
  <c r="AL5732" i="202"/>
  <c r="AL5733" i="202"/>
  <c r="AL5734" i="202"/>
  <c r="AL5735" i="202"/>
  <c r="AL5736" i="202"/>
  <c r="AL5737" i="202"/>
  <c r="AL5738" i="202"/>
  <c r="AL5739" i="202"/>
  <c r="AL5740" i="202"/>
  <c r="AL5741" i="202"/>
  <c r="AL5742" i="202"/>
  <c r="AL5743" i="202"/>
  <c r="AL5744" i="202"/>
  <c r="AL5745" i="202"/>
  <c r="AL5746" i="202"/>
  <c r="AL5747" i="202"/>
  <c r="AL5748" i="202"/>
  <c r="AL5749" i="202"/>
  <c r="AL5750" i="202"/>
  <c r="AL5751" i="202"/>
  <c r="AL5752" i="202"/>
  <c r="AL5753" i="202"/>
  <c r="AL5754" i="202"/>
  <c r="AL5755" i="202"/>
  <c r="AL5756" i="202"/>
  <c r="AL5757" i="202"/>
  <c r="AL5758" i="202"/>
  <c r="AL5759" i="202"/>
  <c r="AL5760" i="202"/>
  <c r="AL5761" i="202"/>
  <c r="AL5762" i="202"/>
  <c r="AL5763" i="202"/>
  <c r="AL5764" i="202"/>
  <c r="AL5765" i="202"/>
  <c r="AL5766" i="202"/>
  <c r="AL5767" i="202"/>
  <c r="AL5768" i="202"/>
  <c r="AL5769" i="202"/>
  <c r="AL5770" i="202"/>
  <c r="AL5771" i="202"/>
  <c r="AL5772" i="202"/>
  <c r="AL5773" i="202"/>
  <c r="AL5774" i="202"/>
  <c r="AL5775" i="202"/>
  <c r="AL5776" i="202"/>
  <c r="AL5777" i="202"/>
  <c r="AL5778" i="202"/>
  <c r="AL5779" i="202"/>
  <c r="AL5780" i="202"/>
  <c r="AL5781" i="202"/>
  <c r="AL5782" i="202"/>
  <c r="AL5783" i="202"/>
  <c r="AL5784" i="202"/>
  <c r="AL5785" i="202"/>
  <c r="AL5786" i="202"/>
  <c r="AL5787" i="202"/>
  <c r="AL5788" i="202"/>
  <c r="AL5789" i="202"/>
  <c r="AL5790" i="202"/>
  <c r="AL5791" i="202"/>
  <c r="AL5792" i="202"/>
  <c r="AL5793" i="202"/>
  <c r="AL5794" i="202"/>
  <c r="AL5795" i="202"/>
  <c r="AL5796" i="202"/>
  <c r="AL5797" i="202"/>
  <c r="AL5798" i="202"/>
  <c r="AL5799" i="202"/>
  <c r="AL5800" i="202"/>
  <c r="AL5801" i="202"/>
  <c r="AL5802" i="202"/>
  <c r="AL5803" i="202"/>
  <c r="AL5804" i="202"/>
  <c r="AL5805" i="202"/>
  <c r="AL5806" i="202"/>
  <c r="AL5807" i="202"/>
  <c r="AL5808" i="202"/>
  <c r="AL5809" i="202"/>
  <c r="AL5810" i="202"/>
  <c r="AL5811" i="202"/>
  <c r="AL5812" i="202"/>
  <c r="AL5813" i="202"/>
  <c r="AL5814" i="202"/>
  <c r="AL5815" i="202"/>
  <c r="AL5816" i="202"/>
  <c r="AL5817" i="202"/>
  <c r="AL5818" i="202"/>
  <c r="AL5819" i="202"/>
  <c r="AL5820" i="202"/>
  <c r="AL5821" i="202"/>
  <c r="AL5822" i="202"/>
  <c r="AL5823" i="202"/>
  <c r="AL5824" i="202"/>
  <c r="AL5825" i="202"/>
  <c r="AL5826" i="202"/>
  <c r="AL5827" i="202"/>
  <c r="AL5828" i="202"/>
  <c r="AL5829" i="202"/>
  <c r="AL5830" i="202"/>
  <c r="AL5831" i="202"/>
  <c r="AL5832" i="202"/>
  <c r="AL5833" i="202"/>
  <c r="AL5834" i="202"/>
  <c r="AL5835" i="202"/>
  <c r="AL5836" i="202"/>
  <c r="AL5837" i="202"/>
  <c r="AL5838" i="202"/>
  <c r="AL5839" i="202"/>
  <c r="AL5840" i="202"/>
  <c r="AL5841" i="202"/>
  <c r="AL5842" i="202"/>
  <c r="AL5843" i="202"/>
  <c r="AL5844" i="202"/>
  <c r="AL5845" i="202"/>
  <c r="AL5846" i="202"/>
  <c r="AL5847" i="202"/>
  <c r="AL5848" i="202"/>
  <c r="AL5849" i="202"/>
  <c r="AL5850" i="202"/>
  <c r="AL5851" i="202"/>
  <c r="AL5852" i="202"/>
  <c r="AL5853" i="202"/>
  <c r="AL5854" i="202"/>
  <c r="AL5855" i="202"/>
  <c r="AL5856" i="202"/>
  <c r="AL5857" i="202"/>
  <c r="AL5858" i="202"/>
  <c r="AL5859" i="202"/>
  <c r="AL5860" i="202"/>
  <c r="AL5861" i="202"/>
  <c r="AL5862" i="202"/>
  <c r="AL5863" i="202"/>
  <c r="AL5864" i="202"/>
  <c r="AL5865" i="202"/>
  <c r="AL5866" i="202"/>
  <c r="AL5867" i="202"/>
  <c r="AL5868" i="202"/>
  <c r="AL5869" i="202"/>
  <c r="AL5870" i="202"/>
  <c r="AL5871" i="202"/>
  <c r="AL5872" i="202"/>
  <c r="AL5873" i="202"/>
  <c r="AL5874" i="202"/>
  <c r="AL5875" i="202"/>
  <c r="AL5876" i="202"/>
  <c r="AL5877" i="202"/>
  <c r="AL5878" i="202"/>
  <c r="AL5879" i="202"/>
  <c r="AL5880" i="202"/>
  <c r="AL5881" i="202"/>
  <c r="AL5882" i="202"/>
  <c r="AL5883" i="202"/>
  <c r="AL5884" i="202"/>
  <c r="AL5885" i="202"/>
  <c r="AL5886" i="202"/>
  <c r="AL5887" i="202"/>
  <c r="AL5888" i="202"/>
  <c r="AL5889" i="202"/>
  <c r="AL5890" i="202"/>
  <c r="AL5891" i="202"/>
  <c r="AL5892" i="202"/>
  <c r="AL5893" i="202"/>
  <c r="AL5894" i="202"/>
  <c r="AL5895" i="202"/>
  <c r="AL5896" i="202"/>
  <c r="AL5897" i="202"/>
  <c r="AL5898" i="202"/>
  <c r="AL5899" i="202"/>
  <c r="AL5900" i="202"/>
  <c r="AL5901" i="202"/>
  <c r="AL5902" i="202"/>
  <c r="AL5903" i="202"/>
  <c r="AL5904" i="202"/>
  <c r="AL5905" i="202"/>
  <c r="AL5906" i="202"/>
  <c r="AL5907" i="202"/>
  <c r="AL5908" i="202"/>
  <c r="AL5909" i="202"/>
  <c r="AL5910" i="202"/>
  <c r="AL5911" i="202"/>
  <c r="AL5912" i="202"/>
  <c r="AL5913" i="202"/>
  <c r="AL5914" i="202"/>
  <c r="AL5915" i="202"/>
  <c r="AL5916" i="202"/>
  <c r="AL5917" i="202"/>
  <c r="AL5918" i="202"/>
  <c r="AL5919" i="202"/>
  <c r="AL5920" i="202"/>
  <c r="AL5921" i="202"/>
  <c r="AL5922" i="202"/>
  <c r="AL5923" i="202"/>
  <c r="AL5924" i="202"/>
  <c r="AL5925" i="202"/>
  <c r="AL5926" i="202"/>
  <c r="AL5927" i="202"/>
  <c r="AL5928" i="202"/>
  <c r="AL5929" i="202"/>
  <c r="AL5930" i="202"/>
  <c r="AL5931" i="202"/>
  <c r="AL5932" i="202"/>
  <c r="AL5933" i="202"/>
  <c r="AL5934" i="202"/>
  <c r="AL5935" i="202"/>
  <c r="AL5936" i="202"/>
  <c r="AL5937" i="202"/>
  <c r="AL5938" i="202"/>
  <c r="AL5939" i="202"/>
  <c r="AL5940" i="202"/>
  <c r="AL5941" i="202"/>
  <c r="AL5942" i="202"/>
  <c r="AL5943" i="202"/>
  <c r="AL5944" i="202"/>
  <c r="AL5945" i="202"/>
  <c r="AL5946" i="202"/>
  <c r="AL5947" i="202"/>
  <c r="AL5948" i="202"/>
  <c r="AL5949" i="202"/>
  <c r="AL5950" i="202"/>
  <c r="AL5951" i="202"/>
  <c r="AL5952" i="202"/>
  <c r="AL5953" i="202"/>
  <c r="AL5954" i="202"/>
  <c r="AL5955" i="202"/>
  <c r="AL5956" i="202"/>
  <c r="AL5957" i="202"/>
  <c r="AL5958" i="202"/>
  <c r="AL5959" i="202"/>
  <c r="AL5960" i="202"/>
  <c r="AL5961" i="202"/>
  <c r="AL5962" i="202"/>
  <c r="AL5963" i="202"/>
  <c r="AL5964" i="202"/>
  <c r="AL5965" i="202"/>
  <c r="AL5966" i="202"/>
  <c r="AL5967" i="202"/>
  <c r="AL5968" i="202"/>
  <c r="AL5969" i="202"/>
  <c r="AL5970" i="202"/>
  <c r="AL5971" i="202"/>
  <c r="AL5972" i="202"/>
  <c r="AL5973" i="202"/>
  <c r="AL5974" i="202"/>
  <c r="AL5975" i="202"/>
  <c r="AL5976" i="202"/>
  <c r="AL5977" i="202"/>
  <c r="AL5978" i="202"/>
  <c r="AL5979" i="202"/>
  <c r="AL5980" i="202"/>
  <c r="AL5981" i="202"/>
  <c r="AL5982" i="202"/>
  <c r="AL5983" i="202"/>
  <c r="AL5984" i="202"/>
  <c r="AL5985" i="202"/>
  <c r="AL5986" i="202"/>
  <c r="AL5987" i="202"/>
  <c r="AL5988" i="202"/>
  <c r="AL5989" i="202"/>
  <c r="AL5990" i="202"/>
  <c r="AL5991" i="202"/>
  <c r="AL5992" i="202"/>
  <c r="AL5993" i="202"/>
  <c r="AL5994" i="202"/>
  <c r="AL5995" i="202"/>
  <c r="AL5996" i="202"/>
  <c r="AL5997" i="202"/>
  <c r="AL5998" i="202"/>
  <c r="AL5999" i="202"/>
  <c r="AL6000" i="202"/>
  <c r="AL6001" i="202"/>
  <c r="AL6002" i="202"/>
  <c r="AL6003" i="202"/>
  <c r="AL6004" i="202"/>
  <c r="AL6005" i="202"/>
  <c r="AL6006" i="202"/>
  <c r="AL6007" i="202"/>
  <c r="AL6008" i="202"/>
  <c r="AL6009" i="202"/>
  <c r="AL6010" i="202"/>
  <c r="AL6011" i="202"/>
  <c r="AL6012" i="202"/>
  <c r="AL6013" i="202"/>
  <c r="AL6014" i="202"/>
  <c r="AL6015" i="202"/>
  <c r="AL6016" i="202"/>
  <c r="AL6017" i="202"/>
  <c r="AL6018" i="202"/>
  <c r="AL6019" i="202"/>
  <c r="AL6020" i="202"/>
  <c r="AL6021" i="202"/>
  <c r="AL6022" i="202"/>
  <c r="AL6023" i="202"/>
  <c r="AL6024" i="202"/>
  <c r="AL6025" i="202"/>
  <c r="AL6026" i="202"/>
  <c r="AL6027" i="202"/>
  <c r="AL6028" i="202"/>
  <c r="AL6029" i="202"/>
  <c r="AL6030" i="202"/>
  <c r="AL6031" i="202"/>
  <c r="AL6032" i="202"/>
  <c r="AL6033" i="202"/>
  <c r="AL6034" i="202"/>
  <c r="AL6035" i="202"/>
  <c r="AL6036" i="202"/>
  <c r="AL6037" i="202"/>
  <c r="AL6038" i="202"/>
  <c r="AL6039" i="202"/>
  <c r="AL6040" i="202"/>
  <c r="AL6041" i="202"/>
  <c r="AL6042" i="202"/>
  <c r="AL6043" i="202"/>
  <c r="AL6044" i="202"/>
  <c r="AL6045" i="202"/>
  <c r="AL6046" i="202"/>
  <c r="AL6047" i="202"/>
  <c r="AL6048" i="202"/>
  <c r="AL6049" i="202"/>
  <c r="AL6050" i="202"/>
  <c r="AL6051" i="202"/>
  <c r="AL6052" i="202"/>
  <c r="AL6053" i="202"/>
  <c r="AL6054" i="202"/>
  <c r="AL6055" i="202"/>
  <c r="AL6056" i="202"/>
  <c r="AL6057" i="202"/>
  <c r="AL6058" i="202"/>
  <c r="AL6059" i="202"/>
  <c r="AL6060" i="202"/>
  <c r="AL6061" i="202"/>
  <c r="AL6062" i="202"/>
  <c r="AL6063" i="202"/>
  <c r="AL6064" i="202"/>
  <c r="AL6065" i="202"/>
  <c r="AL6066" i="202"/>
  <c r="AL6067" i="202"/>
  <c r="AL6068" i="202"/>
  <c r="AL6069" i="202"/>
  <c r="AL6070" i="202"/>
  <c r="AL6071" i="202"/>
  <c r="AL6072" i="202"/>
  <c r="AL6073" i="202"/>
  <c r="AL6074" i="202"/>
  <c r="AL6075" i="202"/>
  <c r="AL6076" i="202"/>
  <c r="AL6077" i="202"/>
  <c r="AL6078" i="202"/>
  <c r="AL6079" i="202"/>
  <c r="AL6080" i="202"/>
  <c r="AL6081" i="202"/>
  <c r="AL6082" i="202"/>
  <c r="AL6083" i="202"/>
  <c r="AL6084" i="202"/>
  <c r="AL6085" i="202"/>
  <c r="AL6086" i="202"/>
  <c r="AL6087" i="202"/>
  <c r="AL6088" i="202"/>
  <c r="AL6089" i="202"/>
  <c r="AL6090" i="202"/>
  <c r="AL6091" i="202"/>
  <c r="AL6092" i="202"/>
  <c r="AL6093" i="202"/>
  <c r="AL6094" i="202"/>
  <c r="AL6095" i="202"/>
  <c r="AL6096" i="202"/>
  <c r="AL6097" i="202"/>
  <c r="AL6098" i="202"/>
  <c r="AL6099" i="202"/>
  <c r="AL6100" i="202"/>
  <c r="AL6101" i="202"/>
  <c r="AL6102" i="202"/>
  <c r="AL6103" i="202"/>
  <c r="AL6104" i="202"/>
  <c r="AL6105" i="202"/>
  <c r="AL6106" i="202"/>
  <c r="AL6107" i="202"/>
  <c r="AL6108" i="202"/>
  <c r="AL6109" i="202"/>
  <c r="AL6110" i="202"/>
  <c r="AL6111" i="202"/>
  <c r="AL6112" i="202"/>
  <c r="AL6113" i="202"/>
  <c r="AL6114" i="202"/>
  <c r="AL6115" i="202"/>
  <c r="AL6116" i="202"/>
  <c r="AL6117" i="202"/>
  <c r="AL6118" i="202"/>
  <c r="AL6119" i="202"/>
  <c r="AL6120" i="202"/>
  <c r="AL6121" i="202"/>
  <c r="AL6122" i="202"/>
  <c r="AL6123" i="202"/>
  <c r="AL6124" i="202"/>
  <c r="AL6125" i="202"/>
  <c r="AL6126" i="202"/>
  <c r="AL6127" i="202"/>
  <c r="AL6128" i="202"/>
  <c r="AL6129" i="202"/>
  <c r="AL6130" i="202"/>
  <c r="AL6131" i="202"/>
  <c r="AL6132" i="202"/>
  <c r="AL6133" i="202"/>
  <c r="AL6134" i="202"/>
  <c r="AL6135" i="202"/>
  <c r="AL6136" i="202"/>
  <c r="AL6137" i="202"/>
  <c r="AL6138" i="202"/>
  <c r="AL6139" i="202"/>
  <c r="AL6140" i="202"/>
  <c r="AL6141" i="202"/>
  <c r="AL6142" i="202"/>
  <c r="AL6143" i="202"/>
  <c r="AL6144" i="202"/>
  <c r="AL6145" i="202"/>
  <c r="AL6146" i="202"/>
  <c r="AL6147" i="202"/>
  <c r="AL6148" i="202"/>
  <c r="AL6149" i="202"/>
  <c r="AL6150" i="202"/>
  <c r="AL6151" i="202"/>
  <c r="AL6152" i="202"/>
  <c r="AL6153" i="202"/>
  <c r="AL6154" i="202"/>
  <c r="AL6155" i="202"/>
  <c r="AL6156" i="202"/>
  <c r="AL6157" i="202"/>
  <c r="AL6158" i="202"/>
  <c r="AL6159" i="202"/>
  <c r="AL6160" i="202"/>
  <c r="AL6161" i="202"/>
  <c r="AL6162" i="202"/>
  <c r="AL6163" i="202"/>
  <c r="AL6164" i="202"/>
  <c r="AL6165" i="202"/>
  <c r="AL6166" i="202"/>
  <c r="AL6167" i="202"/>
  <c r="AL6168" i="202"/>
  <c r="AL6169" i="202"/>
  <c r="AL6170" i="202"/>
  <c r="AL6171" i="202"/>
  <c r="AL6172" i="202"/>
  <c r="AL6173" i="202"/>
  <c r="AL6174" i="202"/>
  <c r="AL6175" i="202"/>
  <c r="AL6176" i="202"/>
  <c r="AL6177" i="202"/>
  <c r="AL6178" i="202"/>
  <c r="AL6179" i="202"/>
  <c r="AL6180" i="202"/>
  <c r="AL6181" i="202"/>
  <c r="AL6182" i="202"/>
  <c r="AL6183" i="202"/>
  <c r="AL6184" i="202"/>
  <c r="AL6185" i="202"/>
  <c r="AL6186" i="202"/>
  <c r="AL6187" i="202"/>
  <c r="AL6188" i="202"/>
  <c r="AL6189" i="202"/>
  <c r="AL6190" i="202"/>
  <c r="AL6191" i="202"/>
  <c r="AL6192" i="202"/>
  <c r="AL6193" i="202"/>
  <c r="AL6194" i="202"/>
  <c r="AL6195" i="202"/>
  <c r="AL6196" i="202"/>
  <c r="AL6197" i="202"/>
  <c r="AL6198" i="202"/>
  <c r="AL6199" i="202"/>
  <c r="AL6200" i="202"/>
  <c r="AL6201" i="202"/>
  <c r="AL6202" i="202"/>
  <c r="AL6203" i="202"/>
  <c r="AL6204" i="202"/>
  <c r="AL6205" i="202"/>
  <c r="AL6206" i="202"/>
  <c r="AL6207" i="202"/>
  <c r="AL6208" i="202"/>
  <c r="AL6209" i="202"/>
  <c r="AL6210" i="202"/>
  <c r="AL6211" i="202"/>
  <c r="AL6212" i="202"/>
  <c r="AL6213" i="202"/>
  <c r="AL6214" i="202"/>
  <c r="AL6215" i="202"/>
  <c r="AL6216" i="202"/>
  <c r="AL6217" i="202"/>
  <c r="AL6218" i="202"/>
  <c r="AL6219" i="202"/>
  <c r="AL6220" i="202"/>
  <c r="AL6221" i="202"/>
  <c r="AL6222" i="202"/>
  <c r="AL6223" i="202"/>
  <c r="AL6224" i="202"/>
  <c r="AL6225" i="202"/>
  <c r="AL6226" i="202"/>
  <c r="AL6227" i="202"/>
  <c r="AL6228" i="202"/>
  <c r="AL6229" i="202"/>
  <c r="AL6230" i="202"/>
  <c r="AL6231" i="202"/>
  <c r="AL6232" i="202"/>
  <c r="AL6233" i="202"/>
  <c r="AL6234" i="202"/>
  <c r="AL6235" i="202"/>
  <c r="AL6236" i="202"/>
  <c r="AL6237" i="202"/>
  <c r="AL6238" i="202"/>
  <c r="AL6239" i="202"/>
  <c r="AL6240" i="202"/>
  <c r="AL6241" i="202"/>
  <c r="AL6242" i="202"/>
  <c r="AL6243" i="202"/>
  <c r="AL6244" i="202"/>
  <c r="AL6245" i="202"/>
  <c r="AL6246" i="202"/>
  <c r="AL6247" i="202"/>
  <c r="AL6248" i="202"/>
  <c r="AL6249" i="202"/>
  <c r="AL6250" i="202"/>
  <c r="AL6251" i="202"/>
  <c r="AL6252" i="202"/>
  <c r="AL6253" i="202"/>
  <c r="AL6254" i="202"/>
  <c r="AL6255" i="202"/>
  <c r="AL6256" i="202"/>
  <c r="AL6257" i="202"/>
  <c r="AL6258" i="202"/>
  <c r="AL6259" i="202"/>
  <c r="AL6260" i="202"/>
  <c r="AL6261" i="202"/>
  <c r="AL6262" i="202"/>
  <c r="AL6263" i="202"/>
  <c r="AL6264" i="202"/>
  <c r="AL6265" i="202"/>
  <c r="AL6266" i="202"/>
  <c r="AL6267" i="202"/>
  <c r="AL6268" i="202"/>
  <c r="AL6269" i="202"/>
  <c r="AL6270" i="202"/>
  <c r="AL6271" i="202"/>
  <c r="AL6272" i="202"/>
  <c r="AL6273" i="202"/>
  <c r="AL6274" i="202"/>
  <c r="AL6275" i="202"/>
  <c r="AL6276" i="202"/>
  <c r="AL6277" i="202"/>
  <c r="AL6278" i="202"/>
  <c r="AL6279" i="202"/>
  <c r="AL6280" i="202"/>
  <c r="AL6281" i="202"/>
  <c r="AL6282" i="202"/>
  <c r="AL6283" i="202"/>
  <c r="AL6284" i="202"/>
  <c r="AL6285" i="202"/>
  <c r="AL6286" i="202"/>
  <c r="AL6287" i="202"/>
  <c r="AL6288" i="202"/>
  <c r="AL6289" i="202"/>
  <c r="AL6290" i="202"/>
  <c r="AL6291" i="202"/>
  <c r="AL6292" i="202"/>
  <c r="AL6293" i="202"/>
  <c r="AL6294" i="202"/>
  <c r="AL6295" i="202"/>
  <c r="AL6296" i="202"/>
  <c r="AL6297" i="202"/>
  <c r="AL6298" i="202"/>
  <c r="AL6299" i="202"/>
  <c r="AL6300" i="202"/>
  <c r="AL6301" i="202"/>
  <c r="AL6302" i="202"/>
  <c r="AL6303" i="202"/>
  <c r="AL6304" i="202"/>
  <c r="AL6305" i="202"/>
  <c r="AL6306" i="202"/>
  <c r="AL6307" i="202"/>
  <c r="AL6308" i="202"/>
  <c r="AL6309" i="202"/>
  <c r="AL6310" i="202"/>
  <c r="AL6311" i="202"/>
  <c r="AL6312" i="202"/>
  <c r="AL6313" i="202"/>
  <c r="AL6314" i="202"/>
  <c r="AL6315" i="202"/>
  <c r="AL6316" i="202"/>
  <c r="AL6317" i="202"/>
  <c r="AL6318" i="202"/>
  <c r="AL6319" i="202"/>
  <c r="AL6320" i="202"/>
  <c r="AL6321" i="202"/>
  <c r="AL6322" i="202"/>
  <c r="AL6323" i="202"/>
  <c r="AL6324" i="202"/>
  <c r="AL6325" i="202"/>
  <c r="AL6326" i="202"/>
  <c r="AL6327" i="202"/>
  <c r="AL6328" i="202"/>
  <c r="AL6329" i="202"/>
  <c r="AL6330" i="202"/>
  <c r="AL6331" i="202"/>
  <c r="AL6332" i="202"/>
  <c r="AL6333" i="202"/>
  <c r="AL6334" i="202"/>
  <c r="AL6335" i="202"/>
  <c r="AL6336" i="202"/>
  <c r="AL6337" i="202"/>
  <c r="AL6338" i="202"/>
  <c r="AL6339" i="202"/>
  <c r="AL6340" i="202"/>
  <c r="AL6341" i="202"/>
  <c r="AL6342" i="202"/>
  <c r="AL6343" i="202"/>
  <c r="AL6344" i="202"/>
  <c r="AL6345" i="202"/>
  <c r="AL6346" i="202"/>
  <c r="AL6347" i="202"/>
  <c r="AL6348" i="202"/>
  <c r="AL6349" i="202"/>
  <c r="AL6350" i="202"/>
  <c r="AL6351" i="202"/>
  <c r="AL6352" i="202"/>
  <c r="AL6353" i="202"/>
  <c r="AL6354" i="202"/>
  <c r="AL6355" i="202"/>
  <c r="AL6356" i="202"/>
  <c r="AL6357" i="202"/>
  <c r="AL6358" i="202"/>
  <c r="AL6359" i="202"/>
  <c r="AL6360" i="202"/>
  <c r="AL6361" i="202"/>
  <c r="AL6362" i="202"/>
  <c r="AL6363" i="202"/>
  <c r="AL6364" i="202"/>
  <c r="AL6365" i="202"/>
  <c r="AL6366" i="202"/>
  <c r="AL6367" i="202"/>
  <c r="AL6368" i="202"/>
  <c r="AL6369" i="202"/>
  <c r="AL6370" i="202"/>
  <c r="AL6371" i="202"/>
  <c r="AL6372" i="202"/>
  <c r="AL6373" i="202"/>
  <c r="AL6374" i="202"/>
  <c r="AL6375" i="202"/>
  <c r="AL6376" i="202"/>
  <c r="AL6377" i="202"/>
  <c r="AL6378" i="202"/>
  <c r="AL6379" i="202"/>
  <c r="AL6380" i="202"/>
  <c r="AL6381" i="202"/>
  <c r="AL6382" i="202"/>
  <c r="AL6383" i="202"/>
  <c r="AL6384" i="202"/>
  <c r="AL6385" i="202"/>
  <c r="AL6386" i="202"/>
  <c r="AL6387" i="202"/>
  <c r="AL6388" i="202"/>
  <c r="AL6389" i="202"/>
  <c r="AL6390" i="202"/>
  <c r="AL6391" i="202"/>
  <c r="AL6392" i="202"/>
  <c r="AL6393" i="202"/>
  <c r="AL6394" i="202"/>
  <c r="AL6395" i="202"/>
  <c r="AL6396" i="202"/>
  <c r="AL6397" i="202"/>
  <c r="AL6398" i="202"/>
  <c r="AL6399" i="202"/>
  <c r="AL6400" i="202"/>
  <c r="AL6401" i="202"/>
  <c r="AL6402" i="202"/>
  <c r="AL6403" i="202"/>
  <c r="AL6404" i="202"/>
  <c r="AL6405" i="202"/>
  <c r="AL6406" i="202"/>
  <c r="AL6407" i="202"/>
  <c r="AL6408" i="202"/>
  <c r="AL6409" i="202"/>
  <c r="AL6410" i="202"/>
  <c r="AL6411" i="202"/>
  <c r="AL6412" i="202"/>
  <c r="AL6413" i="202"/>
  <c r="AL6414" i="202"/>
  <c r="AL6415" i="202"/>
  <c r="AL6416" i="202"/>
  <c r="AL6417" i="202"/>
  <c r="AL6418" i="202"/>
  <c r="AL6419" i="202"/>
  <c r="AL6420" i="202"/>
  <c r="AL6421" i="202"/>
  <c r="AL6422" i="202"/>
  <c r="AL6423" i="202"/>
  <c r="AL6424" i="202"/>
  <c r="AL6425" i="202"/>
  <c r="AL6426" i="202"/>
  <c r="AL6427" i="202"/>
  <c r="AL6428" i="202"/>
  <c r="AL6429" i="202"/>
  <c r="AL6430" i="202"/>
  <c r="AL6431" i="202"/>
  <c r="AL6432" i="202"/>
  <c r="AL6433" i="202"/>
  <c r="AL6434" i="202"/>
  <c r="AL6435" i="202"/>
  <c r="AL6436" i="202"/>
  <c r="AL6437" i="202"/>
  <c r="AL6438" i="202"/>
  <c r="AL6439" i="202"/>
  <c r="AL6440" i="202"/>
  <c r="AL6441" i="202"/>
  <c r="AL6442" i="202"/>
  <c r="AL6443" i="202"/>
  <c r="AL6444" i="202"/>
  <c r="AL6445" i="202"/>
  <c r="AL6446" i="202"/>
  <c r="AL6447" i="202"/>
  <c r="AL6448" i="202"/>
  <c r="AL6449" i="202"/>
  <c r="AL6450" i="202"/>
  <c r="AL6451" i="202"/>
  <c r="AL6452" i="202"/>
  <c r="AL6453" i="202"/>
  <c r="AL6454" i="202"/>
  <c r="AL6455" i="202"/>
  <c r="AL6456" i="202"/>
  <c r="AL6457" i="202"/>
  <c r="AL6458" i="202"/>
  <c r="AL6459" i="202"/>
  <c r="AL6460" i="202"/>
  <c r="AL6461" i="202"/>
  <c r="AL6462" i="202"/>
  <c r="AL6463" i="202"/>
  <c r="AL6464" i="202"/>
  <c r="AL6465" i="202"/>
  <c r="AL6466" i="202"/>
  <c r="AL6467" i="202"/>
  <c r="AL6468" i="202"/>
  <c r="AL6469" i="202"/>
  <c r="AL6470" i="202"/>
  <c r="AL6471" i="202"/>
  <c r="AL6472" i="202"/>
  <c r="AL6473" i="202"/>
  <c r="AL6474" i="202"/>
  <c r="AL6475" i="202"/>
  <c r="AL6476" i="202"/>
  <c r="AL6477" i="202"/>
  <c r="AL6478" i="202"/>
  <c r="AL6479" i="202"/>
  <c r="AL6480" i="202"/>
  <c r="AL6481" i="202"/>
  <c r="AL6482" i="202"/>
  <c r="AL6483" i="202"/>
  <c r="AL6484" i="202"/>
  <c r="AL6485" i="202"/>
  <c r="AL6486" i="202"/>
  <c r="AL6487" i="202"/>
  <c r="AL6488" i="202"/>
  <c r="AL6489" i="202"/>
  <c r="AL6490" i="202"/>
  <c r="AL6491" i="202"/>
  <c r="AL6492" i="202"/>
  <c r="AL6493" i="202"/>
  <c r="AL6494" i="202"/>
  <c r="AL6495" i="202"/>
  <c r="AL6496" i="202"/>
  <c r="AL6497" i="202"/>
  <c r="AL6498" i="202"/>
  <c r="AL6499" i="202"/>
  <c r="AL6500" i="202"/>
  <c r="AL6501" i="202"/>
  <c r="AL6502" i="202"/>
  <c r="AL6503" i="202"/>
  <c r="AL6504" i="202"/>
  <c r="AL6505" i="202"/>
  <c r="AL6506" i="202"/>
  <c r="AL6507" i="202"/>
  <c r="AL6508" i="202"/>
  <c r="AL6509" i="202"/>
  <c r="AL6510" i="202"/>
  <c r="AL6511" i="202"/>
  <c r="AL6512" i="202"/>
  <c r="AL6513" i="202"/>
  <c r="AL6514" i="202"/>
  <c r="AL6515" i="202"/>
  <c r="AL6516" i="202"/>
  <c r="AL6517" i="202"/>
  <c r="AL6518" i="202"/>
  <c r="AL6519" i="202"/>
  <c r="AL6520" i="202"/>
  <c r="AL6521" i="202"/>
  <c r="AL6522" i="202"/>
  <c r="AL6523" i="202"/>
  <c r="AL6524" i="202"/>
  <c r="AL6525" i="202"/>
  <c r="AL6526" i="202"/>
  <c r="AL6527" i="202"/>
  <c r="AL6528" i="202"/>
  <c r="AL6529" i="202"/>
  <c r="AL6530" i="202"/>
  <c r="AL6531" i="202"/>
  <c r="AL6532" i="202"/>
  <c r="AL6533" i="202"/>
  <c r="AL6534" i="202"/>
  <c r="AL6535" i="202"/>
  <c r="AL6536" i="202"/>
  <c r="AL6537" i="202"/>
  <c r="AL6538" i="202"/>
  <c r="AL6539" i="202"/>
  <c r="AL6540" i="202"/>
  <c r="AL6541" i="202"/>
  <c r="AL6542" i="202"/>
  <c r="AL6543" i="202"/>
  <c r="AL6544" i="202"/>
  <c r="AL6545" i="202"/>
  <c r="AL6546" i="202"/>
  <c r="AL6547" i="202"/>
  <c r="AL6548" i="202"/>
  <c r="AL6549" i="202"/>
  <c r="AL6550" i="202"/>
  <c r="AL6551" i="202"/>
  <c r="AL6552" i="202"/>
  <c r="AL6553" i="202"/>
  <c r="AL6554" i="202"/>
  <c r="AL6555" i="202"/>
  <c r="AL6556" i="202"/>
  <c r="AL6557" i="202"/>
  <c r="AL6558" i="202"/>
  <c r="AL6559" i="202"/>
  <c r="AL6560" i="202"/>
  <c r="AL6561" i="202"/>
  <c r="AL6562" i="202"/>
  <c r="AL6563" i="202"/>
  <c r="AL6564" i="202"/>
  <c r="AL6565" i="202"/>
  <c r="AL6566" i="202"/>
  <c r="AL6567" i="202"/>
  <c r="AL6568" i="202"/>
  <c r="AL6569" i="202"/>
  <c r="AL6570" i="202"/>
  <c r="AL6571" i="202"/>
  <c r="AL6572" i="202"/>
  <c r="AL6573" i="202"/>
  <c r="AL6574" i="202"/>
  <c r="AL6575" i="202"/>
  <c r="AL6576" i="202"/>
  <c r="AL6577" i="202"/>
  <c r="AL6578" i="202"/>
  <c r="AL6579" i="202"/>
  <c r="AL6580" i="202"/>
  <c r="AL6581" i="202"/>
  <c r="AL6582" i="202"/>
  <c r="AL6583" i="202"/>
  <c r="AL6584" i="202"/>
  <c r="AL6585" i="202"/>
  <c r="AL6586" i="202"/>
  <c r="AL6587" i="202"/>
  <c r="AL6588" i="202"/>
  <c r="AL6589" i="202"/>
  <c r="AL6590" i="202"/>
  <c r="AL6591" i="202"/>
  <c r="AL6592" i="202"/>
  <c r="AL6593" i="202"/>
  <c r="AL6594" i="202"/>
  <c r="AL6595" i="202"/>
  <c r="AL6596" i="202"/>
  <c r="AL6597" i="202"/>
  <c r="AL6598" i="202"/>
  <c r="AL6599" i="202"/>
  <c r="AL6600" i="202"/>
  <c r="AL6601" i="202"/>
  <c r="AL6602" i="202"/>
  <c r="AL6603" i="202"/>
  <c r="AL6604" i="202"/>
  <c r="AL6605" i="202"/>
  <c r="AL6606" i="202"/>
  <c r="AL6607" i="202"/>
  <c r="AL6608" i="202"/>
  <c r="AL6609" i="202"/>
  <c r="AL6610" i="202"/>
  <c r="AL6611" i="202"/>
  <c r="AL6612" i="202"/>
  <c r="AL6613" i="202"/>
  <c r="AL6614" i="202"/>
  <c r="AL6615" i="202"/>
  <c r="AL6616" i="202"/>
  <c r="AL6617" i="202"/>
  <c r="AL6618" i="202"/>
  <c r="AL6619" i="202"/>
  <c r="AL6620" i="202"/>
  <c r="AL6621" i="202"/>
  <c r="AL6622" i="202"/>
  <c r="AL6623" i="202"/>
  <c r="AL6624" i="202"/>
  <c r="AL6625" i="202"/>
  <c r="AL6626" i="202"/>
  <c r="AL6627" i="202"/>
  <c r="AL6628" i="202"/>
  <c r="AL6629" i="202"/>
  <c r="AL6630" i="202"/>
  <c r="AL6631" i="202"/>
  <c r="AL6632" i="202"/>
  <c r="AL6633" i="202"/>
  <c r="AL6634" i="202"/>
  <c r="AL6635" i="202"/>
  <c r="AL6636" i="202"/>
  <c r="AL6637" i="202"/>
  <c r="AL6638" i="202"/>
  <c r="AL6639" i="202"/>
  <c r="AL6640" i="202"/>
  <c r="AL6641" i="202"/>
  <c r="AL6642" i="202"/>
  <c r="AL6643" i="202"/>
  <c r="AL6644" i="202"/>
  <c r="AL6645" i="202"/>
  <c r="AL6646" i="202"/>
  <c r="AL6647" i="202"/>
  <c r="AL6648" i="202"/>
  <c r="AL6649" i="202"/>
  <c r="AL6650" i="202"/>
  <c r="AL6651" i="202"/>
  <c r="AL6652" i="202"/>
  <c r="AL6653" i="202"/>
  <c r="AL6654" i="202"/>
  <c r="AL6655" i="202"/>
  <c r="AL6656" i="202"/>
  <c r="AL6657" i="202"/>
  <c r="AL6658" i="202"/>
  <c r="AL6659" i="202"/>
  <c r="AL6660" i="202"/>
  <c r="AL6661" i="202"/>
  <c r="AL6662" i="202"/>
  <c r="AL6663" i="202"/>
  <c r="AL6664" i="202"/>
  <c r="AL6665" i="202"/>
  <c r="AL6666" i="202"/>
  <c r="AL6667" i="202"/>
  <c r="AL6668" i="202"/>
  <c r="AL6669" i="202"/>
  <c r="AL6670" i="202"/>
  <c r="AL6671" i="202"/>
  <c r="AL6672" i="202"/>
  <c r="AL6673" i="202"/>
  <c r="AL6674" i="202"/>
  <c r="AL6675" i="202"/>
  <c r="AL6676" i="202"/>
  <c r="AL6677" i="202"/>
  <c r="AL6678" i="202"/>
  <c r="AL6679" i="202"/>
  <c r="AL6680" i="202"/>
  <c r="AL6681" i="202"/>
  <c r="AL6682" i="202"/>
  <c r="AL6683" i="202"/>
  <c r="AL6684" i="202"/>
  <c r="AL6685" i="202"/>
  <c r="AL6686" i="202"/>
  <c r="AL6687" i="202"/>
  <c r="AL6688" i="202"/>
  <c r="AL6689" i="202"/>
  <c r="AL6690" i="202"/>
  <c r="AL6691" i="202"/>
  <c r="AL6692" i="202"/>
  <c r="AL6693" i="202"/>
  <c r="AL6694" i="202"/>
  <c r="AL6695" i="202"/>
  <c r="AL6696" i="202"/>
  <c r="AL6697" i="202"/>
  <c r="AL6698" i="202"/>
  <c r="AL6699" i="202"/>
  <c r="AL6700" i="202"/>
  <c r="AL6701" i="202"/>
  <c r="AL6702" i="202"/>
  <c r="AL6703" i="202"/>
  <c r="AL6704" i="202"/>
  <c r="AL6705" i="202"/>
  <c r="AL6706" i="202"/>
  <c r="AL6707" i="202"/>
  <c r="AL6708" i="202"/>
  <c r="AL6709" i="202"/>
  <c r="AL6710" i="202"/>
  <c r="AL6711" i="202"/>
  <c r="AL6712" i="202"/>
  <c r="AL6713" i="202"/>
  <c r="AL6714" i="202"/>
  <c r="AL6715" i="202"/>
  <c r="AL6716" i="202"/>
  <c r="AL6717" i="202"/>
  <c r="AL6718" i="202"/>
  <c r="AL6719" i="202"/>
  <c r="AL6720" i="202"/>
  <c r="AL6721" i="202"/>
  <c r="AL6722" i="202"/>
  <c r="AL6723" i="202"/>
  <c r="AL6724" i="202"/>
  <c r="AL6725" i="202"/>
  <c r="AL6726" i="202"/>
  <c r="AL6727" i="202"/>
  <c r="AL6728" i="202"/>
  <c r="AL6729" i="202"/>
  <c r="AL6730" i="202"/>
  <c r="AL6731" i="202"/>
  <c r="AL6732" i="202"/>
  <c r="AL6733" i="202"/>
  <c r="AL6734" i="202"/>
  <c r="AL6735" i="202"/>
  <c r="AL6736" i="202"/>
  <c r="AL6737" i="202"/>
  <c r="AL6738" i="202"/>
  <c r="AL6739" i="202"/>
  <c r="AL6740" i="202"/>
  <c r="AL6741" i="202"/>
  <c r="AL6742" i="202"/>
  <c r="AL6743" i="202"/>
  <c r="AL6744" i="202"/>
  <c r="AL6745" i="202"/>
  <c r="AL6746" i="202"/>
  <c r="AL6747" i="202"/>
  <c r="AL6748" i="202"/>
  <c r="AL6749" i="202"/>
  <c r="AL6750" i="202"/>
  <c r="AL6751" i="202"/>
  <c r="AL6752" i="202"/>
  <c r="AL6753" i="202"/>
  <c r="AL6754" i="202"/>
  <c r="AL6755" i="202"/>
  <c r="AL6756" i="202"/>
  <c r="AL6757" i="202"/>
  <c r="AL6758" i="202"/>
  <c r="AL6759" i="202"/>
  <c r="AL6760" i="202"/>
  <c r="AL6761" i="202"/>
  <c r="AL6762" i="202"/>
  <c r="AL6763" i="202"/>
  <c r="AL6764" i="202"/>
  <c r="AL6765" i="202"/>
  <c r="AL6766" i="202"/>
  <c r="AL6767" i="202"/>
  <c r="AL6768" i="202"/>
  <c r="AL6769" i="202"/>
  <c r="AL6770" i="202"/>
  <c r="AL6771" i="202"/>
  <c r="AL6772" i="202"/>
  <c r="AL6773" i="202"/>
  <c r="AL6774" i="202"/>
  <c r="AL6775" i="202"/>
  <c r="AL6776" i="202"/>
  <c r="AL6777" i="202"/>
  <c r="AL6778" i="202"/>
  <c r="AL6779" i="202"/>
  <c r="AL6780" i="202"/>
  <c r="AL6781" i="202"/>
  <c r="AL6782" i="202"/>
  <c r="AL6783" i="202"/>
  <c r="AL6784" i="202"/>
  <c r="AL6785" i="202"/>
  <c r="AL6786" i="202"/>
  <c r="AL6787" i="202"/>
  <c r="AL6788" i="202"/>
  <c r="AL6789" i="202"/>
  <c r="AL6790" i="202"/>
  <c r="AL6791" i="202"/>
  <c r="AL6792" i="202"/>
  <c r="AL6793" i="202"/>
  <c r="AL6794" i="202"/>
  <c r="AL6795" i="202"/>
  <c r="AL6796" i="202"/>
  <c r="AL6797" i="202"/>
  <c r="AL6798" i="202"/>
  <c r="AL6799" i="202"/>
  <c r="AL6800" i="202"/>
  <c r="AL6801" i="202"/>
  <c r="AL6802" i="202"/>
  <c r="AL6803" i="202"/>
  <c r="AL6804" i="202"/>
  <c r="AL6805" i="202"/>
  <c r="AL6806" i="202"/>
  <c r="AL6807" i="202"/>
  <c r="AL6808" i="202"/>
  <c r="AL6809" i="202"/>
  <c r="AL6810" i="202"/>
  <c r="AL6811" i="202"/>
  <c r="AL6812" i="202"/>
  <c r="AL6813" i="202"/>
  <c r="AL6814" i="202"/>
  <c r="AL6815" i="202"/>
  <c r="AL6816" i="202"/>
  <c r="AL6817" i="202"/>
  <c r="AL6818" i="202"/>
  <c r="AL6819" i="202"/>
  <c r="AL6820" i="202"/>
  <c r="AL6821" i="202"/>
  <c r="AL6822" i="202"/>
  <c r="AL6823" i="202"/>
  <c r="AL6824" i="202"/>
  <c r="AL6825" i="202"/>
  <c r="AL6826" i="202"/>
  <c r="AL6827" i="202"/>
  <c r="AL6828" i="202"/>
  <c r="AL6829" i="202"/>
  <c r="AL6830" i="202"/>
  <c r="AL6831" i="202"/>
  <c r="AL6832" i="202"/>
  <c r="AL6833" i="202"/>
  <c r="AL6834" i="202"/>
  <c r="AL6835" i="202"/>
  <c r="AL6836" i="202"/>
  <c r="AL6837" i="202"/>
  <c r="AL6838" i="202"/>
  <c r="AL6839" i="202"/>
  <c r="AL6840" i="202"/>
  <c r="AL6841" i="202"/>
  <c r="AL6842" i="202"/>
  <c r="AL6843" i="202"/>
  <c r="AL6844" i="202"/>
  <c r="AL6845" i="202"/>
  <c r="AL6846" i="202"/>
  <c r="AL6847" i="202"/>
  <c r="AL6848" i="202"/>
  <c r="AL6849" i="202"/>
  <c r="AL6850" i="202"/>
  <c r="AL6851" i="202"/>
  <c r="AL6852" i="202"/>
  <c r="AL6853" i="202"/>
  <c r="AL6854" i="202"/>
  <c r="AL6855" i="202"/>
  <c r="AL6856" i="202"/>
  <c r="AL6857" i="202"/>
  <c r="AL6858" i="202"/>
  <c r="AL6859" i="202"/>
  <c r="AL6860" i="202"/>
  <c r="AL6861" i="202"/>
  <c r="AL6862" i="202"/>
  <c r="AL6863" i="202"/>
  <c r="AL6864" i="202"/>
  <c r="AL6865" i="202"/>
  <c r="AL6866" i="202"/>
  <c r="AL6867" i="202"/>
  <c r="AL6868" i="202"/>
  <c r="AL6869" i="202"/>
  <c r="AL6870" i="202"/>
  <c r="AL6871" i="202"/>
  <c r="AL6872" i="202"/>
  <c r="AL6873" i="202"/>
  <c r="AL6874" i="202"/>
  <c r="AL6875" i="202"/>
  <c r="AL6876" i="202"/>
  <c r="AL6877" i="202"/>
  <c r="AL6878" i="202"/>
  <c r="AL6879" i="202"/>
  <c r="AL6880" i="202"/>
  <c r="AL6881" i="202"/>
  <c r="AL6882" i="202"/>
  <c r="AL6883" i="202"/>
  <c r="AL6884" i="202"/>
  <c r="AL6885" i="202"/>
  <c r="AL6886" i="202"/>
  <c r="AL6887" i="202"/>
  <c r="AL6888" i="202"/>
  <c r="AL6889" i="202"/>
  <c r="AL6890" i="202"/>
  <c r="AL6891" i="202"/>
  <c r="AL6892" i="202"/>
  <c r="AL6893" i="202"/>
  <c r="AL6894" i="202"/>
  <c r="AL6895" i="202"/>
  <c r="AL6896" i="202"/>
  <c r="AL6897" i="202"/>
  <c r="AL6898" i="202"/>
  <c r="AL6899" i="202"/>
  <c r="AL6900" i="202"/>
  <c r="AL6901" i="202"/>
  <c r="AL6902" i="202"/>
  <c r="AL6903" i="202"/>
  <c r="AL6904" i="202"/>
  <c r="AL6905" i="202"/>
  <c r="AL6906" i="202"/>
  <c r="AL6907" i="202"/>
  <c r="AL6908" i="202"/>
  <c r="AL6909" i="202"/>
  <c r="AL6910" i="202"/>
  <c r="AL6911" i="202"/>
  <c r="AL6912" i="202"/>
  <c r="AL6913" i="202"/>
  <c r="AL6914" i="202"/>
  <c r="AL6915" i="202"/>
  <c r="AL6916" i="202"/>
  <c r="AL6917" i="202"/>
  <c r="AL6918" i="202"/>
  <c r="AL6919" i="202"/>
  <c r="AL6920" i="202"/>
  <c r="AL6921" i="202"/>
  <c r="AL6922" i="202"/>
  <c r="AL6923" i="202"/>
  <c r="AL6924" i="202"/>
  <c r="AL6925" i="202"/>
  <c r="AL6926" i="202"/>
  <c r="AL6927" i="202"/>
  <c r="AL6928" i="202"/>
  <c r="AL6929" i="202"/>
  <c r="AL6930" i="202"/>
  <c r="AL6931" i="202"/>
  <c r="AL6932" i="202"/>
  <c r="AL6933" i="202"/>
  <c r="AL6934" i="202"/>
  <c r="AL6935" i="202"/>
  <c r="AL6936" i="202"/>
  <c r="AL6937" i="202"/>
  <c r="AL6938" i="202"/>
  <c r="AL6939" i="202"/>
  <c r="AL6940" i="202"/>
  <c r="AL6941" i="202"/>
  <c r="AL6942" i="202"/>
  <c r="AL6943" i="202"/>
  <c r="AL6944" i="202"/>
  <c r="AL6945" i="202"/>
  <c r="AL6946" i="202"/>
  <c r="AL6947" i="202"/>
  <c r="AL6948" i="202"/>
  <c r="AL6949" i="202"/>
  <c r="AL6950" i="202"/>
  <c r="AL6951" i="202"/>
  <c r="AL6952" i="202"/>
  <c r="AL6953" i="202"/>
  <c r="AL6954" i="202"/>
  <c r="AL6955" i="202"/>
  <c r="AL6956" i="202"/>
  <c r="AL6957" i="202"/>
  <c r="AL6958" i="202"/>
  <c r="AL6959" i="202"/>
  <c r="AL6960" i="202"/>
  <c r="AL6961" i="202"/>
  <c r="AL6962" i="202"/>
  <c r="AL6963" i="202"/>
  <c r="AL6964" i="202"/>
  <c r="AL6965" i="202"/>
  <c r="AL6966" i="202"/>
  <c r="AL6967" i="202"/>
  <c r="AL6968" i="202"/>
  <c r="AL6969" i="202"/>
  <c r="AL6970" i="202"/>
  <c r="AL6971" i="202"/>
  <c r="AL6972" i="202"/>
  <c r="AL6973" i="202"/>
  <c r="AL6974" i="202"/>
  <c r="AL6975" i="202"/>
  <c r="AL6976" i="202"/>
  <c r="AL6977" i="202"/>
  <c r="AL6978" i="202"/>
  <c r="AL6979" i="202"/>
  <c r="AL6980" i="202"/>
  <c r="AL6981" i="202"/>
  <c r="AL6982" i="202"/>
  <c r="AL6983" i="202"/>
  <c r="AL6984" i="202"/>
  <c r="AL6985" i="202"/>
  <c r="AL6986" i="202"/>
  <c r="AL6987" i="202"/>
  <c r="AL6988" i="202"/>
  <c r="AL6989" i="202"/>
  <c r="AL6990" i="202"/>
  <c r="AL6991" i="202"/>
  <c r="AL6992" i="202"/>
  <c r="AL6993" i="202"/>
  <c r="AL6994" i="202"/>
  <c r="AL6995" i="202"/>
  <c r="AL6996" i="202"/>
  <c r="AL6997" i="202"/>
  <c r="AL6998" i="202"/>
  <c r="AL6999" i="202"/>
  <c r="AL7000" i="202"/>
  <c r="AL7001" i="202"/>
  <c r="AL7002" i="202"/>
  <c r="AL7003" i="202"/>
  <c r="AL7004" i="202"/>
  <c r="AL7005" i="202"/>
  <c r="AL7006" i="202"/>
  <c r="AL7007" i="202"/>
  <c r="AL7008" i="202"/>
  <c r="AL7009" i="202"/>
  <c r="AL7010" i="202"/>
  <c r="AL7011" i="202"/>
  <c r="AL7012" i="202"/>
  <c r="AL7013" i="202"/>
  <c r="AL7014" i="202"/>
  <c r="AL7015" i="202"/>
  <c r="AL7016" i="202"/>
  <c r="AL7017" i="202"/>
  <c r="AL7018" i="202"/>
  <c r="AL7019" i="202"/>
  <c r="AL7020" i="202"/>
  <c r="AL7021" i="202"/>
  <c r="AL7022" i="202"/>
  <c r="AL7023" i="202"/>
  <c r="AL7024" i="202"/>
  <c r="AL7025" i="202"/>
  <c r="AL7026" i="202"/>
  <c r="AL7027" i="202"/>
  <c r="AL7028" i="202"/>
  <c r="AL7029" i="202"/>
  <c r="AL7030" i="202"/>
  <c r="AL7031" i="202"/>
  <c r="AL7032" i="202"/>
  <c r="AL7033" i="202"/>
  <c r="AL7034" i="202"/>
  <c r="AL7035" i="202"/>
  <c r="AL7036" i="202"/>
  <c r="AL7037" i="202"/>
  <c r="AL7038" i="202"/>
  <c r="AL7039" i="202"/>
  <c r="AL7040" i="202"/>
  <c r="AL7041" i="202"/>
  <c r="AL7042" i="202"/>
  <c r="AL7043" i="202"/>
  <c r="AL7044" i="202"/>
  <c r="AL7045" i="202"/>
  <c r="AL7046" i="202"/>
  <c r="AL7047" i="202"/>
  <c r="AL7048" i="202"/>
  <c r="AL7049" i="202"/>
  <c r="AL7050" i="202"/>
  <c r="AL7051" i="202"/>
  <c r="AL7052" i="202"/>
  <c r="AL7053" i="202"/>
  <c r="AL7054" i="202"/>
  <c r="AL7055" i="202"/>
  <c r="AL7056" i="202"/>
  <c r="AL7057" i="202"/>
  <c r="AL7058" i="202"/>
  <c r="AL7059" i="202"/>
  <c r="AL7060" i="202"/>
  <c r="AL7061" i="202"/>
  <c r="AL7062" i="202"/>
  <c r="AL7063" i="202"/>
  <c r="AL7064" i="202"/>
  <c r="AL7065" i="202"/>
  <c r="AL7066" i="202"/>
  <c r="AL7067" i="202"/>
  <c r="AL7068" i="202"/>
  <c r="AL7069" i="202"/>
  <c r="AL7070" i="202"/>
  <c r="AL7071" i="202"/>
  <c r="AL7072" i="202"/>
  <c r="AL7073" i="202"/>
  <c r="AL7074" i="202"/>
  <c r="AL7075" i="202"/>
  <c r="AL7076" i="202"/>
  <c r="AL7077" i="202"/>
  <c r="AL7078" i="202"/>
  <c r="AL7079" i="202"/>
  <c r="AL7080" i="202"/>
  <c r="AL7081" i="202"/>
  <c r="AL7082" i="202"/>
  <c r="AL7083" i="202"/>
  <c r="AL7084" i="202"/>
  <c r="AL7085" i="202"/>
  <c r="AL7086" i="202"/>
  <c r="AL7087" i="202"/>
  <c r="AL7088" i="202"/>
  <c r="AL7089" i="202"/>
  <c r="AL7090" i="202"/>
  <c r="AL7091" i="202"/>
  <c r="AL7092" i="202"/>
  <c r="AL7093" i="202"/>
  <c r="AL7094" i="202"/>
  <c r="AL7095" i="202"/>
  <c r="AL7096" i="202"/>
  <c r="AL7097" i="202"/>
  <c r="AL7098" i="202"/>
  <c r="AL7099" i="202"/>
  <c r="AL7100" i="202"/>
  <c r="AL7101" i="202"/>
  <c r="AL7102" i="202"/>
  <c r="AL7103" i="202"/>
  <c r="AL7104" i="202"/>
  <c r="AL7105" i="202"/>
  <c r="AL7106" i="202"/>
  <c r="AL7107" i="202"/>
  <c r="AL7108" i="202"/>
  <c r="AL7109" i="202"/>
  <c r="AL7110" i="202"/>
  <c r="AL7111" i="202"/>
  <c r="AL7112" i="202"/>
  <c r="AL7113" i="202"/>
  <c r="AL7114" i="202"/>
  <c r="AL7115" i="202"/>
  <c r="AL7116" i="202"/>
  <c r="AL7117" i="202"/>
  <c r="AL7118" i="202"/>
  <c r="AL7119" i="202"/>
  <c r="AL7120" i="202"/>
  <c r="AL7121" i="202"/>
  <c r="AL7122" i="202"/>
  <c r="AL7123" i="202"/>
  <c r="AL7124" i="202"/>
  <c r="AL7125" i="202"/>
  <c r="AL7126" i="202"/>
  <c r="AL7127" i="202"/>
  <c r="AL7128" i="202"/>
  <c r="AL7129" i="202"/>
  <c r="AL7130" i="202"/>
  <c r="AL7131" i="202"/>
  <c r="AL7132" i="202"/>
  <c r="AL7133" i="202"/>
  <c r="AL7134" i="202"/>
  <c r="AL7135" i="202"/>
  <c r="AL7136" i="202"/>
  <c r="AL7137" i="202"/>
  <c r="AL7138" i="202"/>
  <c r="AL7139" i="202"/>
  <c r="AL7140" i="202"/>
  <c r="AL7141" i="202"/>
  <c r="AL7142" i="202"/>
  <c r="AL7143" i="202"/>
  <c r="AL7144" i="202"/>
  <c r="AL7145" i="202"/>
  <c r="AL7146" i="202"/>
  <c r="AL7147" i="202"/>
  <c r="AL7148" i="202"/>
  <c r="AL7149" i="202"/>
  <c r="AL7150" i="202"/>
  <c r="AL7151" i="202"/>
  <c r="AL7152" i="202"/>
  <c r="AL7153" i="202"/>
  <c r="AL7154" i="202"/>
  <c r="AL7155" i="202"/>
  <c r="AL7156" i="202"/>
  <c r="AL7157" i="202"/>
  <c r="AL7158" i="202"/>
  <c r="AL7159" i="202"/>
  <c r="AL7160" i="202"/>
  <c r="AL7161" i="202"/>
  <c r="AL7162" i="202"/>
  <c r="AL7163" i="202"/>
  <c r="AL7164" i="202"/>
  <c r="AL7165" i="202"/>
  <c r="AL7166" i="202"/>
  <c r="AL7167" i="202"/>
  <c r="AL7168" i="202"/>
  <c r="AL7169" i="202"/>
  <c r="AL7170" i="202"/>
  <c r="AL7171" i="202"/>
  <c r="AL7172" i="202"/>
  <c r="AL7173" i="202"/>
  <c r="AL7174" i="202"/>
  <c r="AL7175" i="202"/>
  <c r="AL7176" i="202"/>
  <c r="AL7177" i="202"/>
  <c r="AL7178" i="202"/>
  <c r="AL7179" i="202"/>
  <c r="AL7180" i="202"/>
  <c r="AL7181" i="202"/>
  <c r="AL7182" i="202"/>
  <c r="AL7183" i="202"/>
  <c r="AL7184" i="202"/>
  <c r="AL7185" i="202"/>
  <c r="AL7186" i="202"/>
  <c r="AL7187" i="202"/>
  <c r="AL7188" i="202"/>
  <c r="AL7189" i="202"/>
  <c r="AL7190" i="202"/>
  <c r="AL7191" i="202"/>
  <c r="AL7192" i="202"/>
  <c r="AL7193" i="202"/>
  <c r="AL7194" i="202"/>
  <c r="AL7195" i="202"/>
  <c r="AL7196" i="202"/>
  <c r="AL7197" i="202"/>
  <c r="AL7198" i="202"/>
  <c r="AL7199" i="202"/>
  <c r="AL7200" i="202"/>
  <c r="AL7201" i="202"/>
  <c r="AL7202" i="202"/>
  <c r="AL7203" i="202"/>
  <c r="AL7204" i="202"/>
  <c r="AL7205" i="202"/>
  <c r="AL7206" i="202"/>
  <c r="AL7207" i="202"/>
  <c r="AL7208" i="202"/>
  <c r="AL7209" i="202"/>
  <c r="AL7210" i="202"/>
  <c r="AL7211" i="202"/>
  <c r="AL7212" i="202"/>
  <c r="AL7213" i="202"/>
  <c r="AL7214" i="202"/>
  <c r="AL7215" i="202"/>
  <c r="AL7216" i="202"/>
  <c r="AL7217" i="202"/>
  <c r="AL7218" i="202"/>
  <c r="AL7219" i="202"/>
  <c r="AL7220" i="202"/>
  <c r="AL7221" i="202"/>
  <c r="AL7222" i="202"/>
  <c r="AL7223" i="202"/>
  <c r="AL7224" i="202"/>
  <c r="AL7225" i="202"/>
  <c r="AL7226" i="202"/>
  <c r="AL7227" i="202"/>
  <c r="AL7228" i="202"/>
  <c r="AL7229" i="202"/>
  <c r="AL7230" i="202"/>
  <c r="AL7231" i="202"/>
  <c r="AL7232" i="202"/>
  <c r="AL7233" i="202"/>
  <c r="AL7234" i="202"/>
  <c r="AL7235" i="202"/>
  <c r="AL7236" i="202"/>
  <c r="AL7237" i="202"/>
  <c r="AL7238" i="202"/>
  <c r="AL7239" i="202"/>
  <c r="AL7240" i="202"/>
  <c r="AL7241" i="202"/>
  <c r="AL7242" i="202"/>
  <c r="AL7243" i="202"/>
  <c r="AL7244" i="202"/>
  <c r="AL7245" i="202"/>
  <c r="AL7246" i="202"/>
  <c r="AL7247" i="202"/>
  <c r="AL7248" i="202"/>
  <c r="AL7249" i="202"/>
  <c r="AL7250" i="202"/>
  <c r="AL7251" i="202"/>
  <c r="AL7252" i="202"/>
  <c r="AL7253" i="202"/>
  <c r="AL7254" i="202"/>
  <c r="AL7255" i="202"/>
  <c r="AL7256" i="202"/>
  <c r="AL7257" i="202"/>
  <c r="AL7258" i="202"/>
  <c r="AL7259" i="202"/>
  <c r="AL7260" i="202"/>
  <c r="AL7261" i="202"/>
  <c r="AL7262" i="202"/>
  <c r="AL7263" i="202"/>
  <c r="AL7264" i="202"/>
  <c r="AL7265" i="202"/>
  <c r="AL7266" i="202"/>
  <c r="AL7267" i="202"/>
  <c r="AL7268" i="202"/>
  <c r="AL7269" i="202"/>
  <c r="AL7270" i="202"/>
  <c r="AL7271" i="202"/>
  <c r="AL7272" i="202"/>
  <c r="AL7273" i="202"/>
  <c r="AL7274" i="202"/>
  <c r="AL7275" i="202"/>
  <c r="AL7276" i="202"/>
  <c r="AL7277" i="202"/>
  <c r="AL7278" i="202"/>
  <c r="AL7279" i="202"/>
  <c r="AL7280" i="202"/>
  <c r="AL7281" i="202"/>
  <c r="AL7282" i="202"/>
  <c r="AL7283" i="202"/>
  <c r="AL7284" i="202"/>
  <c r="AL7285" i="202"/>
  <c r="AL7286" i="202"/>
  <c r="AL7287" i="202"/>
  <c r="AL7288" i="202"/>
  <c r="AL7289" i="202"/>
  <c r="AL7290" i="202"/>
  <c r="AL7291" i="202"/>
  <c r="AL7292" i="202"/>
  <c r="AL7293" i="202"/>
  <c r="AL7294" i="202"/>
  <c r="AL7295" i="202"/>
  <c r="AL7296" i="202"/>
  <c r="AL7297" i="202"/>
  <c r="AL7298" i="202"/>
  <c r="AL7299" i="202"/>
  <c r="AL7300" i="202"/>
  <c r="AL7301" i="202"/>
  <c r="AL7302" i="202"/>
  <c r="AL7303" i="202"/>
  <c r="AL7304" i="202"/>
  <c r="AL7305" i="202"/>
  <c r="AL7306" i="202"/>
  <c r="AL7307" i="202"/>
  <c r="AL7308" i="202"/>
  <c r="AL7309" i="202"/>
  <c r="AL7310" i="202"/>
  <c r="AL7311" i="202"/>
  <c r="AL7312" i="202"/>
  <c r="AL7313" i="202"/>
  <c r="AL7314" i="202"/>
  <c r="AL7315" i="202"/>
  <c r="AL7316" i="202"/>
  <c r="AL7317" i="202"/>
  <c r="AL7318" i="202"/>
  <c r="AL7319" i="202"/>
  <c r="AL7320" i="202"/>
  <c r="AL7321" i="202"/>
  <c r="AL7322" i="202"/>
  <c r="AL7323" i="202"/>
  <c r="AL7324" i="202"/>
  <c r="AL7325" i="202"/>
  <c r="AL7326" i="202"/>
  <c r="AL7327" i="202"/>
  <c r="AL7328" i="202"/>
  <c r="AL7329" i="202"/>
  <c r="AL7330" i="202"/>
  <c r="AL7331" i="202"/>
  <c r="AL7332" i="202"/>
  <c r="AL7333" i="202"/>
  <c r="AL7334" i="202"/>
  <c r="AL7335" i="202"/>
  <c r="AL7336" i="202"/>
  <c r="AL7337" i="202"/>
  <c r="AL7338" i="202"/>
  <c r="AL7339" i="202"/>
  <c r="AL7340" i="202"/>
  <c r="AL7341" i="202"/>
  <c r="AL7342" i="202"/>
  <c r="AL7343" i="202"/>
  <c r="AL7344" i="202"/>
  <c r="AL7345" i="202"/>
  <c r="AL7346" i="202"/>
  <c r="AL7347" i="202"/>
  <c r="AL7348" i="202"/>
  <c r="AL7349" i="202"/>
  <c r="AL7350" i="202"/>
  <c r="AL7351" i="202"/>
  <c r="AL7352" i="202"/>
  <c r="AL7353" i="202"/>
  <c r="AL7354" i="202"/>
  <c r="AL7355" i="202"/>
  <c r="AL7356" i="202"/>
  <c r="AL7357" i="202"/>
  <c r="AL7358" i="202"/>
  <c r="AL7359" i="202"/>
  <c r="AL7360" i="202"/>
  <c r="AL7361" i="202"/>
  <c r="AL7362" i="202"/>
  <c r="AL7363" i="202"/>
  <c r="AL7364" i="202"/>
  <c r="AL7365" i="202"/>
  <c r="AL7366" i="202"/>
  <c r="AL7367" i="202"/>
  <c r="AL7368" i="202"/>
  <c r="AL7369" i="202"/>
  <c r="AL7370" i="202"/>
  <c r="AL7371" i="202"/>
  <c r="AL7372" i="202"/>
  <c r="AL7373" i="202"/>
  <c r="AL7374" i="202"/>
  <c r="AL7375" i="202"/>
  <c r="AL7376" i="202"/>
  <c r="AL7377" i="202"/>
  <c r="AL7378" i="202"/>
  <c r="AL7379" i="202"/>
  <c r="AL7380" i="202"/>
  <c r="AL7381" i="202"/>
  <c r="AL7382" i="202"/>
  <c r="AL7383" i="202"/>
  <c r="AL7384" i="202"/>
  <c r="AL7385" i="202"/>
  <c r="AL7386" i="202"/>
  <c r="AL7387" i="202"/>
  <c r="AL7388" i="202"/>
  <c r="AL7389" i="202"/>
  <c r="AL7390" i="202"/>
  <c r="AL7391" i="202"/>
  <c r="AL7392" i="202"/>
  <c r="AL7393" i="202"/>
  <c r="AL7394" i="202"/>
  <c r="AL7395" i="202"/>
  <c r="AL7396" i="202"/>
  <c r="AL7397" i="202"/>
  <c r="AL7398" i="202"/>
  <c r="AL7399" i="202"/>
  <c r="AL7400" i="202"/>
  <c r="AL7401" i="202"/>
  <c r="AL7402" i="202"/>
  <c r="AL7403" i="202"/>
  <c r="AL7404" i="202"/>
  <c r="AL7405" i="202"/>
  <c r="AL7406" i="202"/>
  <c r="AL7407" i="202"/>
  <c r="AL7408" i="202"/>
  <c r="AL7409" i="202"/>
  <c r="AL7410" i="202"/>
  <c r="AL7411" i="202"/>
  <c r="AL7412" i="202"/>
  <c r="AL7413" i="202"/>
  <c r="AL7414" i="202"/>
  <c r="AL7415" i="202"/>
  <c r="AL7416" i="202"/>
  <c r="AL7417" i="202"/>
  <c r="AL7418" i="202"/>
  <c r="AL7419" i="202"/>
  <c r="AL7420" i="202"/>
  <c r="AL7421" i="202"/>
  <c r="AL7422" i="202"/>
  <c r="AL7423" i="202"/>
  <c r="AL7424" i="202"/>
  <c r="AL7425" i="202"/>
  <c r="AL7426" i="202"/>
  <c r="AL7427" i="202"/>
  <c r="AL7428" i="202"/>
  <c r="AL7429" i="202"/>
  <c r="AL7430" i="202"/>
  <c r="AL7431" i="202"/>
  <c r="AL7432" i="202"/>
  <c r="AL7433" i="202"/>
  <c r="AL7434" i="202"/>
  <c r="AL7435" i="202"/>
  <c r="AL7436" i="202"/>
  <c r="AL7437" i="202"/>
  <c r="AL7438" i="202"/>
  <c r="AL7439" i="202"/>
  <c r="AL7440" i="202"/>
  <c r="AL7441" i="202"/>
  <c r="AL7442" i="202"/>
  <c r="AL7443" i="202"/>
  <c r="AL7444" i="202"/>
  <c r="AL7445" i="202"/>
  <c r="AL7446" i="202"/>
  <c r="AL7447" i="202"/>
  <c r="AL7448" i="202"/>
  <c r="AL7449" i="202"/>
  <c r="AL7450" i="202"/>
  <c r="AL7451" i="202"/>
  <c r="AL7452" i="202"/>
  <c r="AL7453" i="202"/>
  <c r="AL7454" i="202"/>
  <c r="AL7455" i="202"/>
  <c r="AL7456" i="202"/>
  <c r="AL7457" i="202"/>
  <c r="AL7458" i="202"/>
  <c r="AL7459" i="202"/>
  <c r="AL7460" i="202"/>
  <c r="AL7461" i="202"/>
  <c r="AL7462" i="202"/>
  <c r="AL7463" i="202"/>
  <c r="AL7464" i="202"/>
  <c r="AL7465" i="202"/>
  <c r="AL7466" i="202"/>
  <c r="AL7467" i="202"/>
  <c r="AL7468" i="202"/>
  <c r="AL7469" i="202"/>
  <c r="AL7470" i="202"/>
  <c r="AL7471" i="202"/>
  <c r="AL7472" i="202"/>
  <c r="AL7473" i="202"/>
  <c r="AL7474" i="202"/>
  <c r="AL7475" i="202"/>
  <c r="AL7476" i="202"/>
  <c r="AL7477" i="202"/>
  <c r="AL7478" i="202"/>
  <c r="AL7479" i="202"/>
  <c r="AL7480" i="202"/>
  <c r="AL7481" i="202"/>
  <c r="AL7482" i="202"/>
  <c r="AL7483" i="202"/>
  <c r="AL7484" i="202"/>
  <c r="AL7485" i="202"/>
  <c r="AL7486" i="202"/>
  <c r="AL7487" i="202"/>
  <c r="AL7488" i="202"/>
  <c r="AL7489" i="202"/>
  <c r="AL7490" i="202"/>
  <c r="AL7491" i="202"/>
  <c r="AL7492" i="202"/>
  <c r="AL7493" i="202"/>
  <c r="AL7494" i="202"/>
  <c r="AL7495" i="202"/>
  <c r="AL7496" i="202"/>
  <c r="AL7497" i="202"/>
  <c r="AL7498" i="202"/>
  <c r="AL7499" i="202"/>
  <c r="AL7500" i="202"/>
  <c r="AL7501" i="202"/>
  <c r="AL7502" i="202"/>
  <c r="AL7503" i="202"/>
  <c r="AL7504" i="202"/>
  <c r="AL7505" i="202"/>
  <c r="AL7506" i="202"/>
  <c r="AL7507" i="202"/>
  <c r="AL7508" i="202"/>
  <c r="AL7509" i="202"/>
  <c r="AL7510" i="202"/>
  <c r="AL7511" i="202"/>
  <c r="AL7512" i="202"/>
  <c r="AL7513" i="202"/>
  <c r="AL7514" i="202"/>
  <c r="AL7515" i="202"/>
  <c r="AL7516" i="202"/>
  <c r="AL7517" i="202"/>
  <c r="AL7518" i="202"/>
  <c r="AL7519" i="202"/>
  <c r="AL7520" i="202"/>
  <c r="AL7521" i="202"/>
  <c r="AL7522" i="202"/>
  <c r="AL7523" i="202"/>
  <c r="AL7524" i="202"/>
  <c r="AL7525" i="202"/>
  <c r="AL7526" i="202"/>
  <c r="AL7527" i="202"/>
  <c r="AL7528" i="202"/>
  <c r="AL7529" i="202"/>
  <c r="AL7530" i="202"/>
  <c r="AL7531" i="202"/>
  <c r="AL7532" i="202"/>
  <c r="AL7533" i="202"/>
  <c r="AL7534" i="202"/>
  <c r="AL7535" i="202"/>
  <c r="AL7536" i="202"/>
  <c r="AL7537" i="202"/>
  <c r="AL7538" i="202"/>
  <c r="AL7539" i="202"/>
  <c r="AL7540" i="202"/>
  <c r="AL7541" i="202"/>
  <c r="AL7542" i="202"/>
  <c r="AL7543" i="202"/>
  <c r="AL7544" i="202"/>
  <c r="AL7545" i="202"/>
  <c r="AL7546" i="202"/>
  <c r="AL7547" i="202"/>
  <c r="AL7548" i="202"/>
  <c r="AL7549" i="202"/>
  <c r="AL7550" i="202"/>
  <c r="AL7551" i="202"/>
  <c r="AL7552" i="202"/>
  <c r="AL7553" i="202"/>
  <c r="AL7554" i="202"/>
  <c r="AL7555" i="202"/>
  <c r="AL7556" i="202"/>
  <c r="AL7557" i="202"/>
  <c r="AL7558" i="202"/>
  <c r="AL7559" i="202"/>
  <c r="AL7560" i="202"/>
  <c r="AL7561" i="202"/>
  <c r="AL7562" i="202"/>
  <c r="AL7563" i="202"/>
  <c r="AL7564" i="202"/>
  <c r="AL7565" i="202"/>
  <c r="AL7566" i="202"/>
  <c r="AL7567" i="202"/>
  <c r="AL7568" i="202"/>
  <c r="AL7569" i="202"/>
  <c r="AL7570" i="202"/>
  <c r="AL7571" i="202"/>
  <c r="AL7572" i="202"/>
  <c r="AL7573" i="202"/>
  <c r="AL7574" i="202"/>
  <c r="AL7575" i="202"/>
  <c r="AL7576" i="202"/>
  <c r="AL7577" i="202"/>
  <c r="AL7578" i="202"/>
  <c r="AL7579" i="202"/>
  <c r="AL7580" i="202"/>
  <c r="AL7581" i="202"/>
  <c r="AL7582" i="202"/>
  <c r="AL7583" i="202"/>
  <c r="AL7584" i="202"/>
  <c r="AL7585" i="202"/>
  <c r="AL7586" i="202"/>
  <c r="AL7587" i="202"/>
  <c r="AL7588" i="202"/>
  <c r="AL7589" i="202"/>
  <c r="AL7590" i="202"/>
  <c r="AL7591" i="202"/>
  <c r="AL7592" i="202"/>
  <c r="AL7593" i="202"/>
  <c r="AL7594" i="202"/>
  <c r="AL7595" i="202"/>
  <c r="AL7596" i="202"/>
  <c r="AL7597" i="202"/>
  <c r="AL7598" i="202"/>
  <c r="AL7599" i="202"/>
  <c r="AL7600" i="202"/>
  <c r="AL7601" i="202"/>
  <c r="AL7602" i="202"/>
  <c r="AL7603" i="202"/>
  <c r="AL7604" i="202"/>
  <c r="AL7605" i="202"/>
  <c r="AL7606" i="202"/>
  <c r="AL7607" i="202"/>
  <c r="AL7608" i="202"/>
  <c r="AL7609" i="202"/>
  <c r="AL7610" i="202"/>
  <c r="AL7611" i="202"/>
  <c r="AL7612" i="202"/>
  <c r="AL7613" i="202"/>
  <c r="AL7614" i="202"/>
  <c r="AL7615" i="202"/>
  <c r="AL7616" i="202"/>
  <c r="AL7617" i="202"/>
  <c r="AL7618" i="202"/>
  <c r="AL7619" i="202"/>
  <c r="AL7620" i="202"/>
  <c r="AL7621" i="202"/>
  <c r="AL7622" i="202"/>
  <c r="AL7623" i="202"/>
  <c r="AL7624" i="202"/>
  <c r="AL7625" i="202"/>
  <c r="AL7626" i="202"/>
  <c r="AL7627" i="202"/>
  <c r="AL7628" i="202"/>
  <c r="AL7629" i="202"/>
  <c r="AL7630" i="202"/>
  <c r="AL7631" i="202"/>
  <c r="AL7632" i="202"/>
  <c r="AL7633" i="202"/>
  <c r="AL7634" i="202"/>
  <c r="AL7635" i="202"/>
  <c r="AL7636" i="202"/>
  <c r="AL7637" i="202"/>
  <c r="AL7638" i="202"/>
  <c r="AL7639" i="202"/>
  <c r="AL7640" i="202"/>
  <c r="AL7641" i="202"/>
  <c r="AL7642" i="202"/>
  <c r="AL7643" i="202"/>
  <c r="AL7644" i="202"/>
  <c r="AL7645" i="202"/>
  <c r="AL7646" i="202"/>
  <c r="AL7647" i="202"/>
  <c r="AL7648" i="202"/>
  <c r="AL7649" i="202"/>
  <c r="AL7650" i="202"/>
  <c r="AL7651" i="202"/>
  <c r="AL7652" i="202"/>
  <c r="AL7653" i="202"/>
  <c r="AL7654" i="202"/>
  <c r="AL7655" i="202"/>
  <c r="AL7656" i="202"/>
  <c r="AL7657" i="202"/>
  <c r="AL7658" i="202"/>
  <c r="AL7659" i="202"/>
  <c r="AL7660" i="202"/>
  <c r="AL7661" i="202"/>
  <c r="AL7662" i="202"/>
  <c r="AL7663" i="202"/>
  <c r="AL7664" i="202"/>
  <c r="AL7665" i="202"/>
  <c r="AL7666" i="202"/>
  <c r="AL7667" i="202"/>
  <c r="AL7668" i="202"/>
  <c r="AL7669" i="202"/>
  <c r="AL7670" i="202"/>
  <c r="AL7671" i="202"/>
  <c r="AL7672" i="202"/>
  <c r="AL7673" i="202"/>
  <c r="AL7674" i="202"/>
  <c r="AL7675" i="202"/>
  <c r="AL7676" i="202"/>
  <c r="AL7677" i="202"/>
  <c r="AL7678" i="202"/>
  <c r="AL7679" i="202"/>
  <c r="AL7680" i="202"/>
  <c r="AL7681" i="202"/>
  <c r="AL7682" i="202"/>
  <c r="AL7683" i="202"/>
  <c r="AL7684" i="202"/>
  <c r="AL7685" i="202"/>
  <c r="AL7686" i="202"/>
  <c r="AL7687" i="202"/>
  <c r="AL7688" i="202"/>
  <c r="AL7689" i="202"/>
  <c r="AL7690" i="202"/>
  <c r="AL7691" i="202"/>
  <c r="AL7692" i="202"/>
  <c r="AL7693" i="202"/>
  <c r="AL7694" i="202"/>
  <c r="AL7695" i="202"/>
  <c r="AL7696" i="202"/>
  <c r="AL7697" i="202"/>
  <c r="AL7698" i="202"/>
  <c r="AL7699" i="202"/>
  <c r="AL7700" i="202"/>
  <c r="AL7701" i="202"/>
  <c r="AL7702" i="202"/>
  <c r="AL7703" i="202"/>
  <c r="AL7704" i="202"/>
  <c r="AL7705" i="202"/>
  <c r="AL7706" i="202"/>
  <c r="AL7707" i="202"/>
  <c r="AL7708" i="202"/>
  <c r="AL7709" i="202"/>
  <c r="AL7710" i="202"/>
  <c r="AL7711" i="202"/>
  <c r="AL7712" i="202"/>
  <c r="AL7713" i="202"/>
  <c r="AL7714" i="202"/>
  <c r="AL7715" i="202"/>
  <c r="AL7716" i="202"/>
  <c r="AL7717" i="202"/>
  <c r="AL7718" i="202"/>
  <c r="AL7719" i="202"/>
  <c r="AL7720" i="202"/>
  <c r="AL7721" i="202"/>
  <c r="AL7722" i="202"/>
  <c r="AL7723" i="202"/>
  <c r="AL7724" i="202"/>
  <c r="AL7725" i="202"/>
  <c r="AL7726" i="202"/>
  <c r="AL7727" i="202"/>
  <c r="AL7728" i="202"/>
  <c r="AL7729" i="202"/>
  <c r="AL7730" i="202"/>
  <c r="AL7731" i="202"/>
  <c r="AL7732" i="202"/>
  <c r="AL7733" i="202"/>
  <c r="AL7734" i="202"/>
  <c r="AL7735" i="202"/>
  <c r="AL7736" i="202"/>
  <c r="AL7737" i="202"/>
  <c r="AL7738" i="202"/>
  <c r="AL7739" i="202"/>
  <c r="AL7740" i="202"/>
  <c r="AL7741" i="202"/>
  <c r="AL7742" i="202"/>
  <c r="AL7743" i="202"/>
  <c r="AL7744" i="202"/>
  <c r="AL7745" i="202"/>
  <c r="AL7746" i="202"/>
  <c r="AL7747" i="202"/>
  <c r="AL7748" i="202"/>
  <c r="AL7749" i="202"/>
  <c r="AL7750" i="202"/>
  <c r="AL7751" i="202"/>
  <c r="AL7752" i="202"/>
  <c r="AL7753" i="202"/>
  <c r="AL7754" i="202"/>
  <c r="AL7755" i="202"/>
  <c r="AL7756" i="202"/>
  <c r="AL7757" i="202"/>
  <c r="AL7758" i="202"/>
  <c r="AL7759" i="202"/>
  <c r="AL7760" i="202"/>
  <c r="AL7761" i="202"/>
  <c r="AL7762" i="202"/>
  <c r="AL7763" i="202"/>
  <c r="AL7764" i="202"/>
  <c r="AL7765" i="202"/>
  <c r="AL7766" i="202"/>
  <c r="AL7767" i="202"/>
  <c r="AL7768" i="202"/>
  <c r="AL7769" i="202"/>
  <c r="AL7770" i="202"/>
  <c r="AL7771" i="202"/>
  <c r="AL7772" i="202"/>
  <c r="AL7773" i="202"/>
  <c r="AL7774" i="202"/>
  <c r="AL7775" i="202"/>
  <c r="AL7776" i="202"/>
  <c r="AL7777" i="202"/>
  <c r="AL7778" i="202"/>
  <c r="AL7779" i="202"/>
  <c r="AL7780" i="202"/>
  <c r="AL7781" i="202"/>
  <c r="AL7782" i="202"/>
  <c r="AL7783" i="202"/>
  <c r="AL7784" i="202"/>
  <c r="AL7785" i="202"/>
  <c r="AL7786" i="202"/>
  <c r="AL7787" i="202"/>
  <c r="AL7788" i="202"/>
  <c r="AL7789" i="202"/>
  <c r="AL7790" i="202"/>
  <c r="AL7791" i="202"/>
  <c r="AL7792" i="202"/>
  <c r="AL7793" i="202"/>
  <c r="AL7794" i="202"/>
  <c r="AL7795" i="202"/>
  <c r="AL7796" i="202"/>
  <c r="AL7797" i="202"/>
  <c r="AL7798" i="202"/>
  <c r="AL7799" i="202"/>
  <c r="AL7800" i="202"/>
  <c r="AL7801" i="202"/>
  <c r="AL7802" i="202"/>
  <c r="AL7803" i="202"/>
  <c r="AL7804" i="202"/>
  <c r="AL7805" i="202"/>
  <c r="AL7806" i="202"/>
  <c r="AL7807" i="202"/>
  <c r="AL7808" i="202"/>
  <c r="AL7809" i="202"/>
  <c r="AL7810" i="202"/>
  <c r="AL7811" i="202"/>
  <c r="AL7812" i="202"/>
  <c r="AL7813" i="202"/>
  <c r="AL7814" i="202"/>
  <c r="AL7815" i="202"/>
  <c r="AL7816" i="202"/>
  <c r="AL7817" i="202"/>
  <c r="AL7818" i="202"/>
  <c r="AL7819" i="202"/>
  <c r="AL7820" i="202"/>
  <c r="AL7821" i="202"/>
  <c r="AL7822" i="202"/>
  <c r="AL7823" i="202"/>
  <c r="AL7824" i="202"/>
  <c r="AL7825" i="202"/>
  <c r="AL7826" i="202"/>
  <c r="AL7827" i="202"/>
  <c r="AL7828" i="202"/>
  <c r="AL7829" i="202"/>
  <c r="AL7830" i="202"/>
  <c r="AL7831" i="202"/>
  <c r="AL7832" i="202"/>
  <c r="AL7833" i="202"/>
  <c r="AL7834" i="202"/>
  <c r="AL7835" i="202"/>
  <c r="AL7836" i="202"/>
  <c r="AL7837" i="202"/>
  <c r="AL7838" i="202"/>
  <c r="AL7839" i="202"/>
  <c r="AL7840" i="202"/>
  <c r="AL7841" i="202"/>
  <c r="AL7842" i="202"/>
  <c r="AL7843" i="202"/>
  <c r="AL7844" i="202"/>
  <c r="AL7845" i="202"/>
  <c r="AL7846" i="202"/>
  <c r="AL7847" i="202"/>
  <c r="AL7848" i="202"/>
  <c r="AL7849" i="202"/>
  <c r="AL7850" i="202"/>
  <c r="AL7851" i="202"/>
  <c r="AL7852" i="202"/>
  <c r="AL7853" i="202"/>
  <c r="AL7854" i="202"/>
  <c r="AL7855" i="202"/>
  <c r="AL7856" i="202"/>
  <c r="AL7857" i="202"/>
  <c r="AL7858" i="202"/>
  <c r="AL7859" i="202"/>
  <c r="AL7860" i="202"/>
  <c r="AL7861" i="202"/>
  <c r="AL7862" i="202"/>
  <c r="AL7863" i="202"/>
  <c r="AL7864" i="202"/>
  <c r="AL7865" i="202"/>
  <c r="AL7866" i="202"/>
  <c r="AL7867" i="202"/>
  <c r="AL7868" i="202"/>
  <c r="AL7869" i="202"/>
  <c r="AL7870" i="202"/>
  <c r="AL7871" i="202"/>
  <c r="AL7872" i="202"/>
  <c r="AL7873" i="202"/>
  <c r="AL7874" i="202"/>
  <c r="AL7875" i="202"/>
  <c r="AL7876" i="202"/>
  <c r="AL7877" i="202"/>
  <c r="AL7878" i="202"/>
  <c r="AL7879" i="202"/>
  <c r="AL7880" i="202"/>
  <c r="AL7881" i="202"/>
  <c r="AL7882" i="202"/>
  <c r="AL7883" i="202"/>
  <c r="AL7884" i="202"/>
  <c r="AL7885" i="202"/>
  <c r="AL7886" i="202"/>
  <c r="AL7887" i="202"/>
  <c r="AL7888" i="202"/>
  <c r="AL7889" i="202"/>
  <c r="AL7890" i="202"/>
  <c r="AL7891" i="202"/>
  <c r="AL7892" i="202"/>
  <c r="AL7893" i="202"/>
  <c r="AL7894" i="202"/>
  <c r="AL7895" i="202"/>
  <c r="AL7896" i="202"/>
  <c r="AL7897" i="202"/>
  <c r="AL7898" i="202"/>
  <c r="AL7899" i="202"/>
  <c r="AL7900" i="202"/>
  <c r="AL7901" i="202"/>
  <c r="AL7902" i="202"/>
  <c r="AL7903" i="202"/>
  <c r="AL7904" i="202"/>
  <c r="AL7905" i="202"/>
  <c r="AL7906" i="202"/>
  <c r="AL7907" i="202"/>
  <c r="AL7908" i="202"/>
  <c r="AL7909" i="202"/>
  <c r="AL7910" i="202"/>
  <c r="AL7911" i="202"/>
  <c r="AL7912" i="202"/>
  <c r="AL7913" i="202"/>
  <c r="AL7914" i="202"/>
  <c r="AL7915" i="202"/>
  <c r="AL7916" i="202"/>
  <c r="AL7917" i="202"/>
  <c r="AL7918" i="202"/>
  <c r="AL7919" i="202"/>
  <c r="AL7920" i="202"/>
  <c r="AL7921" i="202"/>
  <c r="AL7922" i="202"/>
  <c r="AL7923" i="202"/>
  <c r="AL7924" i="202"/>
  <c r="AL7925" i="202"/>
  <c r="AL7926" i="202"/>
  <c r="AL7927" i="202"/>
  <c r="AL7928" i="202"/>
  <c r="AL7929" i="202"/>
  <c r="AL7930" i="202"/>
  <c r="AL7931" i="202"/>
  <c r="AL7932" i="202"/>
  <c r="AL7933" i="202"/>
  <c r="AL7934" i="202"/>
  <c r="AL7935" i="202"/>
  <c r="AL7936" i="202"/>
  <c r="AL7937" i="202"/>
  <c r="AL7938" i="202"/>
  <c r="AL7939" i="202"/>
  <c r="AL7940" i="202"/>
  <c r="AL7941" i="202"/>
  <c r="AL7942" i="202"/>
  <c r="AL7943" i="202"/>
  <c r="AL7944" i="202"/>
  <c r="AL7945" i="202"/>
  <c r="AL7946" i="202"/>
  <c r="AL7947" i="202"/>
  <c r="AL7948" i="202"/>
  <c r="AL7949" i="202"/>
  <c r="AL7950" i="202"/>
  <c r="AL7951" i="202"/>
  <c r="AL7952" i="202"/>
  <c r="AL7953" i="202"/>
  <c r="AL7954" i="202"/>
  <c r="AL7955" i="202"/>
  <c r="AL7956" i="202"/>
  <c r="AL7957" i="202"/>
  <c r="AL7958" i="202"/>
  <c r="AL7959" i="202"/>
  <c r="AL7960" i="202"/>
  <c r="AL7961" i="202"/>
  <c r="AL7962" i="202"/>
  <c r="AL7963" i="202"/>
  <c r="AL7964" i="202"/>
  <c r="AL7965" i="202"/>
  <c r="AL7966" i="202"/>
  <c r="AL7967" i="202"/>
  <c r="AL7968" i="202"/>
  <c r="AL7969" i="202"/>
  <c r="AL7970" i="202"/>
  <c r="AL7971" i="202"/>
  <c r="AL7972" i="202"/>
  <c r="AL7973" i="202"/>
  <c r="AL7974" i="202"/>
  <c r="AL7975" i="202"/>
  <c r="AL7976" i="202"/>
  <c r="AL7977" i="202"/>
  <c r="AL7978" i="202"/>
  <c r="AL7979" i="202"/>
  <c r="AL7980" i="202"/>
  <c r="AL7981" i="202"/>
  <c r="AL7982" i="202"/>
  <c r="AL7983" i="202"/>
  <c r="AL7984" i="202"/>
  <c r="AL7985" i="202"/>
  <c r="AL7986" i="202"/>
  <c r="AL7987" i="202"/>
  <c r="AL7988" i="202"/>
  <c r="AL7989" i="202"/>
  <c r="AL7990" i="202"/>
  <c r="AL7991" i="202"/>
  <c r="AL7992" i="202"/>
  <c r="AL7993" i="202"/>
  <c r="AL7994" i="202"/>
  <c r="AL7995" i="202"/>
  <c r="AL7996" i="202"/>
  <c r="AL7997" i="202"/>
  <c r="AL7998" i="202"/>
  <c r="AL7999" i="202"/>
  <c r="AL8000" i="202"/>
  <c r="AL8001" i="202"/>
  <c r="AL8002" i="202"/>
  <c r="AL8003" i="202"/>
  <c r="AL8004" i="202"/>
  <c r="AL8005" i="202"/>
  <c r="AL8006" i="202"/>
  <c r="AL8007" i="202"/>
  <c r="AL8008" i="202"/>
  <c r="AL8009" i="202"/>
  <c r="AL8010" i="202"/>
  <c r="AL8011" i="202"/>
  <c r="AL8012" i="202"/>
  <c r="AL8013" i="202"/>
  <c r="AL8014" i="202"/>
  <c r="AL8015" i="202"/>
  <c r="AL8016" i="202"/>
  <c r="AL8017" i="202"/>
  <c r="AL8018" i="202"/>
  <c r="AL8019" i="202"/>
  <c r="AL8020" i="202"/>
  <c r="AL8021" i="202"/>
  <c r="AL8022" i="202"/>
  <c r="AL8023" i="202"/>
  <c r="AL8024" i="202"/>
  <c r="AL8025" i="202"/>
  <c r="AL8026" i="202"/>
  <c r="AL8027" i="202"/>
  <c r="AL8028" i="202"/>
  <c r="AL8029" i="202"/>
  <c r="AL8030" i="202"/>
  <c r="AL8031" i="202"/>
  <c r="AL8032" i="202"/>
  <c r="AL8033" i="202"/>
  <c r="AL8034" i="202"/>
  <c r="AL8035" i="202"/>
  <c r="AL8036" i="202"/>
  <c r="AL8037" i="202"/>
  <c r="AL8038" i="202"/>
  <c r="AL8039" i="202"/>
  <c r="AL8040" i="202"/>
  <c r="AL8041" i="202"/>
  <c r="AL8042" i="202"/>
  <c r="AL8043" i="202"/>
  <c r="AL8044" i="202"/>
  <c r="AL8045" i="202"/>
  <c r="AL8046" i="202"/>
  <c r="AL8047" i="202"/>
  <c r="AL8048" i="202"/>
  <c r="AL8049" i="202"/>
  <c r="AL8050" i="202"/>
  <c r="AL8051" i="202"/>
  <c r="AL8052" i="202"/>
  <c r="AL8053" i="202"/>
  <c r="AL8054" i="202"/>
  <c r="AL8055" i="202"/>
  <c r="AL8056" i="202"/>
  <c r="AL8057" i="202"/>
  <c r="AL8058" i="202"/>
  <c r="AL8059" i="202"/>
  <c r="AL8060" i="202"/>
  <c r="AL8061" i="202"/>
  <c r="AL8062" i="202"/>
  <c r="AL8063" i="202"/>
  <c r="AL8064" i="202"/>
  <c r="AL8065" i="202"/>
  <c r="AL8066" i="202"/>
  <c r="AL8067" i="202"/>
  <c r="AL8068" i="202"/>
  <c r="AL8069" i="202"/>
  <c r="AL8070" i="202"/>
  <c r="AL8071" i="202"/>
  <c r="AL8072" i="202"/>
  <c r="AL8073" i="202"/>
  <c r="AL8074" i="202"/>
  <c r="AL8075" i="202"/>
  <c r="AL8076" i="202"/>
  <c r="AL8077" i="202"/>
  <c r="AL8078" i="202"/>
  <c r="AL8079" i="202"/>
  <c r="AL8080" i="202"/>
  <c r="AL8081" i="202"/>
  <c r="AL8082" i="202"/>
  <c r="AL8083" i="202"/>
  <c r="AL8084" i="202"/>
  <c r="AL8085" i="202"/>
  <c r="AL8086" i="202"/>
  <c r="AL8087" i="202"/>
  <c r="AL8088" i="202"/>
  <c r="AL8089" i="202"/>
  <c r="AL8090" i="202"/>
  <c r="AL8091" i="202"/>
  <c r="AL8092" i="202"/>
  <c r="AL8093" i="202"/>
  <c r="AL8094" i="202"/>
  <c r="AL8095" i="202"/>
  <c r="AL8096" i="202"/>
  <c r="AL8097" i="202"/>
  <c r="AL8098" i="202"/>
  <c r="AL8099" i="202"/>
  <c r="AL8100" i="202"/>
  <c r="AL8101" i="202"/>
  <c r="AL8102" i="202"/>
  <c r="AL8103" i="202"/>
  <c r="AL8104" i="202"/>
  <c r="AL8105" i="202"/>
  <c r="AL8106" i="202"/>
  <c r="AL8107" i="202"/>
  <c r="AL8108" i="202"/>
  <c r="AL8109" i="202"/>
  <c r="AL8110" i="202"/>
  <c r="AL8111" i="202"/>
  <c r="AL8112" i="202"/>
  <c r="AL8113" i="202"/>
  <c r="AL8114" i="202"/>
  <c r="AL8115" i="202"/>
  <c r="AL8116" i="202"/>
  <c r="AL8117" i="202"/>
  <c r="AL8118" i="202"/>
  <c r="AL8119" i="202"/>
  <c r="AL8120" i="202"/>
  <c r="AL8121" i="202"/>
  <c r="AL8122" i="202"/>
  <c r="AL8123" i="202"/>
  <c r="AL8124" i="202"/>
  <c r="AL8125" i="202"/>
  <c r="AL8126" i="202"/>
  <c r="AL8127" i="202"/>
  <c r="AL8128" i="202"/>
  <c r="AL8129" i="202"/>
  <c r="AL8130" i="202"/>
  <c r="AL8131" i="202"/>
  <c r="AL8132" i="202"/>
  <c r="AL8133" i="202"/>
  <c r="AL8134" i="202"/>
  <c r="AL8135" i="202"/>
  <c r="AL8136" i="202"/>
  <c r="AL8137" i="202"/>
  <c r="AL8138" i="202"/>
  <c r="AL8139" i="202"/>
  <c r="AL8140" i="202"/>
  <c r="AL8141" i="202"/>
  <c r="AL8142" i="202"/>
  <c r="AL8143" i="202"/>
  <c r="AL8144" i="202"/>
  <c r="AL8145" i="202"/>
  <c r="AL8146" i="202"/>
  <c r="AL8147" i="202"/>
  <c r="AL8148" i="202"/>
  <c r="AL8149" i="202"/>
  <c r="AL8150" i="202"/>
  <c r="AL8151" i="202"/>
  <c r="AL8152" i="202"/>
  <c r="AL8153" i="202"/>
  <c r="AL8154" i="202"/>
  <c r="AL8155" i="202"/>
  <c r="AL8156" i="202"/>
  <c r="AL8157" i="202"/>
  <c r="AL8158" i="202"/>
  <c r="AL8159" i="202"/>
  <c r="AL8160" i="202"/>
  <c r="AL8161" i="202"/>
  <c r="AL8162" i="202"/>
  <c r="AL8163" i="202"/>
  <c r="AL8164" i="202"/>
  <c r="AL8165" i="202"/>
  <c r="AL8166" i="202"/>
  <c r="AL8167" i="202"/>
  <c r="AL8168" i="202"/>
  <c r="AL8169" i="202"/>
  <c r="AL8170" i="202"/>
  <c r="AL8171" i="202"/>
  <c r="AL8172" i="202"/>
  <c r="AL8173" i="202"/>
  <c r="AL8174" i="202"/>
  <c r="AL8175" i="202"/>
  <c r="AL8176" i="202"/>
  <c r="AL8177" i="202"/>
  <c r="AL8178" i="202"/>
  <c r="AL8179" i="202"/>
  <c r="AL8180" i="202"/>
  <c r="AL8181" i="202"/>
  <c r="AL8182" i="202"/>
  <c r="AL8183" i="202"/>
  <c r="AL8184" i="202"/>
  <c r="AL8185" i="202"/>
  <c r="AL8186" i="202"/>
  <c r="AL8187" i="202"/>
  <c r="AL8188" i="202"/>
  <c r="AL8189" i="202"/>
  <c r="AL8190" i="202"/>
  <c r="AL8191" i="202"/>
  <c r="AL8192" i="202"/>
  <c r="AL8193" i="202"/>
  <c r="AL8194" i="202"/>
  <c r="AL8195" i="202"/>
  <c r="AL8196" i="202"/>
  <c r="AL8197" i="202"/>
  <c r="AL8198" i="202"/>
  <c r="AL8199" i="202"/>
  <c r="AL8200" i="202"/>
  <c r="AL8201" i="202"/>
  <c r="AL8202" i="202"/>
  <c r="AL8203" i="202"/>
  <c r="AL8204" i="202"/>
  <c r="AL8205" i="202"/>
  <c r="AL8206" i="202"/>
  <c r="AL8207" i="202"/>
  <c r="AL8208" i="202"/>
  <c r="AL8209" i="202"/>
  <c r="AL8210" i="202"/>
  <c r="AL8211" i="202"/>
  <c r="AL8212" i="202"/>
  <c r="AL8213" i="202"/>
  <c r="AL8214" i="202"/>
  <c r="AL8215" i="202"/>
  <c r="AL8216" i="202"/>
  <c r="AL8217" i="202"/>
  <c r="AL8218" i="202"/>
  <c r="AL8219" i="202"/>
  <c r="AL8220" i="202"/>
  <c r="AL8221" i="202"/>
  <c r="AL8222" i="202"/>
  <c r="AL8223" i="202"/>
  <c r="AL8224" i="202"/>
  <c r="AL8225" i="202"/>
  <c r="AL8226" i="202"/>
  <c r="AL8227" i="202"/>
  <c r="AL8228" i="202"/>
  <c r="AL8229" i="202"/>
  <c r="AL8230" i="202"/>
  <c r="AL8231" i="202"/>
  <c r="AL8232" i="202"/>
  <c r="AL8233" i="202"/>
  <c r="AL8234" i="202"/>
  <c r="AL8235" i="202"/>
  <c r="AL8236" i="202"/>
  <c r="AL8237" i="202"/>
  <c r="AL8238" i="202"/>
  <c r="AL8239" i="202"/>
  <c r="AL8240" i="202"/>
  <c r="AL8241" i="202"/>
  <c r="AL8242" i="202"/>
  <c r="AL8243" i="202"/>
  <c r="AL8244" i="202"/>
  <c r="AL8245" i="202"/>
  <c r="AL8246" i="202"/>
  <c r="AL8247" i="202"/>
  <c r="AL8248" i="202"/>
  <c r="AL8249" i="202"/>
  <c r="AL8250" i="202"/>
  <c r="AL8251" i="202"/>
  <c r="AL8252" i="202"/>
  <c r="AL8253" i="202"/>
  <c r="AL8254" i="202"/>
  <c r="AL8255" i="202"/>
  <c r="AL8256" i="202"/>
  <c r="AL8257" i="202"/>
  <c r="AL8258" i="202"/>
  <c r="AL8259" i="202"/>
  <c r="AL8260" i="202"/>
  <c r="AL8261" i="202"/>
  <c r="AL8262" i="202"/>
  <c r="AL8263" i="202"/>
  <c r="AL8264" i="202"/>
  <c r="AL8265" i="202"/>
  <c r="AL8266" i="202"/>
  <c r="AL8267" i="202"/>
  <c r="AL8268" i="202"/>
  <c r="AL8269" i="202"/>
  <c r="AL8270" i="202"/>
  <c r="AL8271" i="202"/>
  <c r="AL8272" i="202"/>
  <c r="AL8273" i="202"/>
  <c r="AL8274" i="202"/>
  <c r="AL8275" i="202"/>
  <c r="AL8276" i="202"/>
  <c r="AL8277" i="202"/>
  <c r="AL8278" i="202"/>
  <c r="AL8279" i="202"/>
  <c r="AL8280" i="202"/>
  <c r="AL8281" i="202"/>
  <c r="AL8282" i="202"/>
  <c r="AL8283" i="202"/>
  <c r="AL8284" i="202"/>
  <c r="AL8285" i="202"/>
  <c r="AL8286" i="202"/>
  <c r="AL8287" i="202"/>
  <c r="AL8288" i="202"/>
  <c r="AL8289" i="202"/>
  <c r="AL8290" i="202"/>
  <c r="AL8291" i="202"/>
  <c r="AL8292" i="202"/>
  <c r="AL8293" i="202"/>
  <c r="AL8294" i="202"/>
  <c r="AL8295" i="202"/>
  <c r="AL8296" i="202"/>
  <c r="AL8297" i="202"/>
  <c r="AL8298" i="202"/>
  <c r="AL8299" i="202"/>
  <c r="AL8300" i="202"/>
  <c r="AL8301" i="202"/>
  <c r="AL8302" i="202"/>
  <c r="AL8303" i="202"/>
  <c r="AL8304" i="202"/>
  <c r="AL8305" i="202"/>
  <c r="AL8306" i="202"/>
  <c r="AL8307" i="202"/>
  <c r="AL8308" i="202"/>
  <c r="AL8309" i="202"/>
  <c r="AL8310" i="202"/>
  <c r="AL8311" i="202"/>
  <c r="AL8312" i="202"/>
  <c r="AL8313" i="202"/>
  <c r="AL8314" i="202"/>
  <c r="AL8315" i="202"/>
  <c r="AL8316" i="202"/>
  <c r="AL8317" i="202"/>
  <c r="AL8318" i="202"/>
  <c r="AL8319" i="202"/>
  <c r="AL8320" i="202"/>
  <c r="AL8321" i="202"/>
  <c r="AL8322" i="202"/>
  <c r="AL8323" i="202"/>
  <c r="AL8324" i="202"/>
  <c r="AL8325" i="202"/>
  <c r="AL8326" i="202"/>
  <c r="AL8327" i="202"/>
  <c r="AL8328" i="202"/>
  <c r="AL8329" i="202"/>
  <c r="AL8330" i="202"/>
  <c r="AL8331" i="202"/>
  <c r="AL8332" i="202"/>
  <c r="AL8333" i="202"/>
  <c r="AL8334" i="202"/>
  <c r="AL8335" i="202"/>
  <c r="AL8336" i="202"/>
  <c r="AL8337" i="202"/>
  <c r="AL8338" i="202"/>
  <c r="AL8339" i="202"/>
  <c r="AL8340" i="202"/>
  <c r="AL8341" i="202"/>
  <c r="AL8342" i="202"/>
  <c r="AL8343" i="202"/>
  <c r="AL8344" i="202"/>
  <c r="AL8345" i="202"/>
  <c r="AL8346" i="202"/>
  <c r="AL8347" i="202"/>
  <c r="AL8348" i="202"/>
  <c r="AL8349" i="202"/>
  <c r="AL8350" i="202"/>
  <c r="AL8351" i="202"/>
  <c r="AL8352" i="202"/>
  <c r="AL8353" i="202"/>
  <c r="AL8354" i="202"/>
  <c r="AL8355" i="202"/>
  <c r="AL8356" i="202"/>
  <c r="AL8357" i="202"/>
  <c r="AL8358" i="202"/>
  <c r="AL8359" i="202"/>
  <c r="AL8360" i="202"/>
  <c r="AL8361" i="202"/>
  <c r="AL8362" i="202"/>
  <c r="AL8363" i="202"/>
  <c r="AL8364" i="202"/>
  <c r="AL8365" i="202"/>
  <c r="AL8366" i="202"/>
  <c r="AL8367" i="202"/>
  <c r="AL8368" i="202"/>
  <c r="AL8369" i="202"/>
  <c r="AL8370" i="202"/>
  <c r="AL8371" i="202"/>
  <c r="AL8372" i="202"/>
  <c r="AL8373" i="202"/>
  <c r="AL8374" i="202"/>
  <c r="AL8375" i="202"/>
  <c r="AL8376" i="202"/>
  <c r="AL8377" i="202"/>
  <c r="AL8378" i="202"/>
  <c r="AL8379" i="202"/>
  <c r="AL8380" i="202"/>
  <c r="AL8381" i="202"/>
  <c r="AL8382" i="202"/>
  <c r="AL8383" i="202"/>
  <c r="AL8384" i="202"/>
  <c r="AL8385" i="202"/>
  <c r="AL8386" i="202"/>
  <c r="AL8387" i="202"/>
  <c r="AL8388" i="202"/>
  <c r="AL8389" i="202"/>
  <c r="AL8390" i="202"/>
  <c r="AL8391" i="202"/>
  <c r="AL8392" i="202"/>
  <c r="AL8393" i="202"/>
  <c r="AL8394" i="202"/>
  <c r="AL8395" i="202"/>
  <c r="AL8396" i="202"/>
  <c r="AL8397" i="202"/>
  <c r="AL8398" i="202"/>
  <c r="AL8399" i="202"/>
  <c r="AL8400" i="202"/>
  <c r="AL8401" i="202"/>
  <c r="AL8402" i="202"/>
  <c r="AL8403" i="202"/>
  <c r="AL8404" i="202"/>
  <c r="AL8405" i="202"/>
  <c r="AL8406" i="202"/>
  <c r="AL8407" i="202"/>
  <c r="AL8408" i="202"/>
  <c r="AL8409" i="202"/>
  <c r="AL8410" i="202"/>
  <c r="AL8411" i="202"/>
  <c r="AL8412" i="202"/>
  <c r="AL8413" i="202"/>
  <c r="AL8414" i="202"/>
  <c r="AL8415" i="202"/>
  <c r="AL8416" i="202"/>
  <c r="AL8417" i="202"/>
  <c r="AL8418" i="202"/>
  <c r="AL8419" i="202"/>
  <c r="AL8420" i="202"/>
  <c r="AL8421" i="202"/>
  <c r="AL8422" i="202"/>
  <c r="AL8423" i="202"/>
  <c r="AL8424" i="202"/>
  <c r="AL8425" i="202"/>
  <c r="AL8426" i="202"/>
  <c r="AL8427" i="202"/>
  <c r="AL8428" i="202"/>
  <c r="AL8429" i="202"/>
  <c r="AL8430" i="202"/>
  <c r="AL8431" i="202"/>
  <c r="AL8432" i="202"/>
  <c r="AL8433" i="202"/>
  <c r="AL8434" i="202"/>
  <c r="AL8435" i="202"/>
  <c r="AL8436" i="202"/>
  <c r="AL8437" i="202"/>
  <c r="AL8438" i="202"/>
  <c r="AL8439" i="202"/>
  <c r="AL8440" i="202"/>
  <c r="AL8441" i="202"/>
  <c r="AL8442" i="202"/>
  <c r="AL8443" i="202"/>
  <c r="AL8444" i="202"/>
  <c r="AL8445" i="202"/>
  <c r="AL8446" i="202"/>
  <c r="AL8447" i="202"/>
  <c r="AL8448" i="202"/>
  <c r="AL8449" i="202"/>
  <c r="AL8450" i="202"/>
  <c r="AL8451" i="202"/>
  <c r="AL8452" i="202"/>
  <c r="AL8453" i="202"/>
  <c r="AL8454" i="202"/>
  <c r="AL8455" i="202"/>
  <c r="AL8456" i="202"/>
  <c r="AL8457" i="202"/>
  <c r="AL8458" i="202"/>
  <c r="AL8459" i="202"/>
  <c r="AL8460" i="202"/>
  <c r="AL8461" i="202"/>
  <c r="AL8462" i="202"/>
  <c r="AL8463" i="202"/>
  <c r="AL8464" i="202"/>
  <c r="AL8465" i="202"/>
  <c r="AL8466" i="202"/>
  <c r="AL8467" i="202"/>
  <c r="AL8468" i="202"/>
  <c r="AL8469" i="202"/>
  <c r="AL8470" i="202"/>
  <c r="AL8471" i="202"/>
  <c r="AL8472" i="202"/>
  <c r="AL8473" i="202"/>
  <c r="AL8474" i="202"/>
  <c r="AL8475" i="202"/>
  <c r="AL8476" i="202"/>
  <c r="AL8477" i="202"/>
  <c r="AL8478" i="202"/>
  <c r="AL8479" i="202"/>
  <c r="AL8480" i="202"/>
  <c r="AL8481" i="202"/>
  <c r="AL8482" i="202"/>
  <c r="AL8483" i="202"/>
  <c r="AL8484" i="202"/>
  <c r="AL8485" i="202"/>
  <c r="AL8486" i="202"/>
  <c r="AL8487" i="202"/>
  <c r="AL8488" i="202"/>
  <c r="AL8489" i="202"/>
  <c r="AL8490" i="202"/>
  <c r="AL8491" i="202"/>
  <c r="AL8492" i="202"/>
  <c r="AL8493" i="202"/>
  <c r="AL8494" i="202"/>
  <c r="AL8495" i="202"/>
  <c r="AL8496" i="202"/>
  <c r="AL8497" i="202"/>
  <c r="AL8498" i="202"/>
  <c r="AL8499" i="202"/>
  <c r="AL8500" i="202"/>
  <c r="AL8501" i="202"/>
  <c r="AL8502" i="202"/>
  <c r="AL8503" i="202"/>
  <c r="AL8504" i="202"/>
  <c r="AL8505" i="202"/>
  <c r="AL8506" i="202"/>
  <c r="AL8507" i="202"/>
  <c r="AL8508" i="202"/>
  <c r="AL8509" i="202"/>
  <c r="AL8510" i="202"/>
  <c r="AL8511" i="202"/>
  <c r="AL8512" i="202"/>
  <c r="AL8513" i="202"/>
  <c r="AL8514" i="202"/>
  <c r="AL8515" i="202"/>
  <c r="AL8516" i="202"/>
  <c r="AL8517" i="202"/>
  <c r="AL8518" i="202"/>
  <c r="AL8519" i="202"/>
  <c r="AL8520" i="202"/>
  <c r="AL8521" i="202"/>
  <c r="AL8522" i="202"/>
  <c r="AL8523" i="202"/>
  <c r="AL8524" i="202"/>
  <c r="AL8525" i="202"/>
  <c r="AL8526" i="202"/>
  <c r="AL8527" i="202"/>
  <c r="AL8528" i="202"/>
  <c r="AL8529" i="202"/>
  <c r="AL8530" i="202"/>
  <c r="AL8531" i="202"/>
  <c r="AL8532" i="202"/>
  <c r="AL8533" i="202"/>
  <c r="AL8534" i="202"/>
  <c r="AL8535" i="202"/>
  <c r="AL8536" i="202"/>
  <c r="AL8537" i="202"/>
  <c r="AL8538" i="202"/>
  <c r="AL8539" i="202"/>
  <c r="AL8540" i="202"/>
  <c r="AL8541" i="202"/>
  <c r="AL8542" i="202"/>
  <c r="AL8543" i="202"/>
  <c r="AL8544" i="202"/>
  <c r="AL8545" i="202"/>
  <c r="AL8546" i="202"/>
  <c r="AL8547" i="202"/>
  <c r="AL8548" i="202"/>
  <c r="AL8549" i="202"/>
  <c r="AL8550" i="202"/>
  <c r="AL8551" i="202"/>
  <c r="AL8552" i="202"/>
  <c r="AL8553" i="202"/>
  <c r="AL8554" i="202"/>
  <c r="AL8555" i="202"/>
  <c r="AL8556" i="202"/>
  <c r="AL8557" i="202"/>
  <c r="AL8558" i="202"/>
  <c r="AL8559" i="202"/>
  <c r="AL8560" i="202"/>
  <c r="AL8561" i="202"/>
  <c r="AL8562" i="202"/>
  <c r="AL8563" i="202"/>
  <c r="AL8564" i="202"/>
  <c r="AL8565" i="202"/>
  <c r="AL8566" i="202"/>
  <c r="AL8567" i="202"/>
  <c r="AL8568" i="202"/>
  <c r="AL8569" i="202"/>
  <c r="AL8570" i="202"/>
  <c r="AL8571" i="202"/>
  <c r="AL8572" i="202"/>
  <c r="AL8573" i="202"/>
  <c r="AL8574" i="202"/>
  <c r="AL8575" i="202"/>
  <c r="AL8576" i="202"/>
  <c r="AL8577" i="202"/>
  <c r="AL8578" i="202"/>
  <c r="AL8579" i="202"/>
  <c r="AL8580" i="202"/>
  <c r="AL8581" i="202"/>
  <c r="AL8582" i="202"/>
  <c r="AL8583" i="202"/>
  <c r="AL8584" i="202"/>
  <c r="AL8585" i="202"/>
  <c r="AL8586" i="202"/>
  <c r="AL8587" i="202"/>
  <c r="AL8588" i="202"/>
  <c r="AL8589" i="202"/>
  <c r="AL8590" i="202"/>
  <c r="AL8591" i="202"/>
  <c r="AL8592" i="202"/>
  <c r="AL8593" i="202"/>
  <c r="AL8594" i="202"/>
  <c r="AL8595" i="202"/>
  <c r="AL8596" i="202"/>
  <c r="AL8597" i="202"/>
  <c r="AL8598" i="202"/>
  <c r="AL8599" i="202"/>
  <c r="AL8600" i="202"/>
  <c r="AL8601" i="202"/>
  <c r="AL8602" i="202"/>
  <c r="AL8603" i="202"/>
  <c r="AL8604" i="202"/>
  <c r="AL8605" i="202"/>
  <c r="AL8606" i="202"/>
  <c r="AL8607" i="202"/>
  <c r="AL8608" i="202"/>
  <c r="AL8609" i="202"/>
  <c r="AL8610" i="202"/>
  <c r="AL8611" i="202"/>
  <c r="AL8612" i="202"/>
  <c r="AL8613" i="202"/>
  <c r="AL8614" i="202"/>
  <c r="AL8615" i="202"/>
  <c r="AL8616" i="202"/>
  <c r="AL8617" i="202"/>
  <c r="AL8618" i="202"/>
  <c r="AL8619" i="202"/>
  <c r="AL8620" i="202"/>
  <c r="AL8621" i="202"/>
  <c r="AL8622" i="202"/>
  <c r="AL8623" i="202"/>
  <c r="AL8624" i="202"/>
  <c r="AL8625" i="202"/>
  <c r="AL8626" i="202"/>
  <c r="AL8627" i="202"/>
  <c r="AL8628" i="202"/>
  <c r="AL8629" i="202"/>
  <c r="AL8630" i="202"/>
  <c r="AL8631" i="202"/>
  <c r="AL8632" i="202"/>
  <c r="AL8633" i="202"/>
  <c r="AL8634" i="202"/>
  <c r="AL8635" i="202"/>
  <c r="AL8636" i="202"/>
  <c r="AL8637" i="202"/>
  <c r="AL8638" i="202"/>
  <c r="AL8639" i="202"/>
  <c r="AL8640" i="202"/>
  <c r="AL8641" i="202"/>
  <c r="AL8642" i="202"/>
  <c r="AL8643" i="202"/>
  <c r="AL8644" i="202"/>
  <c r="AL8645" i="202"/>
  <c r="AL8646" i="202"/>
  <c r="AL8647" i="202"/>
  <c r="AL8648" i="202"/>
  <c r="AL8649" i="202"/>
  <c r="AL8650" i="202"/>
  <c r="AL8651" i="202"/>
  <c r="AL8652" i="202"/>
  <c r="AL8653" i="202"/>
  <c r="AL8654" i="202"/>
  <c r="AL8655" i="202"/>
  <c r="AL8656" i="202"/>
  <c r="AL8657" i="202"/>
  <c r="AL8658" i="202"/>
  <c r="AL8659" i="202"/>
  <c r="AL8660" i="202"/>
  <c r="AL8661" i="202"/>
  <c r="AL8662" i="202"/>
  <c r="AL8663" i="202"/>
  <c r="AL8664" i="202"/>
  <c r="AL8665" i="202"/>
  <c r="AL8666" i="202"/>
  <c r="AL8667" i="202"/>
  <c r="AL8668" i="202"/>
  <c r="AL8669" i="202"/>
  <c r="AL8670" i="202"/>
  <c r="AL8671" i="202"/>
  <c r="AL8672" i="202"/>
  <c r="AL8673" i="202"/>
  <c r="AL8674" i="202"/>
  <c r="AL8675" i="202"/>
  <c r="AL8676" i="202"/>
  <c r="AL8677" i="202"/>
  <c r="AL8678" i="202"/>
  <c r="AL8679" i="202"/>
  <c r="AL8680" i="202"/>
  <c r="AL8681" i="202"/>
  <c r="AL8682" i="202"/>
  <c r="AL8683" i="202"/>
  <c r="AL8684" i="202"/>
  <c r="AL8685" i="202"/>
  <c r="AL8686" i="202"/>
  <c r="AL8687" i="202"/>
  <c r="AL8688" i="202"/>
  <c r="AL8689" i="202"/>
  <c r="AL8690" i="202"/>
  <c r="AL8691" i="202"/>
  <c r="AL8692" i="202"/>
  <c r="AL8693" i="202"/>
  <c r="AL8694" i="202"/>
  <c r="AL8695" i="202"/>
  <c r="AL8696" i="202"/>
  <c r="AL8697" i="202"/>
  <c r="AL8698" i="202"/>
  <c r="AL8699" i="202"/>
  <c r="AL8700" i="202"/>
  <c r="AL8701" i="202"/>
  <c r="AL8702" i="202"/>
  <c r="AL8703" i="202"/>
  <c r="AL8704" i="202"/>
  <c r="AL8705" i="202"/>
  <c r="AL8706" i="202"/>
  <c r="AL8707" i="202"/>
  <c r="AL8708" i="202"/>
  <c r="AL8709" i="202"/>
  <c r="AL8710" i="202"/>
  <c r="AL8711" i="202"/>
  <c r="AL8712" i="202"/>
  <c r="AL8713" i="202"/>
  <c r="AL8714" i="202"/>
  <c r="AL8715" i="202"/>
  <c r="AL8716" i="202"/>
  <c r="AL8717" i="202"/>
  <c r="AL8718" i="202"/>
  <c r="AL8719" i="202"/>
  <c r="AL8720" i="202"/>
  <c r="AL8721" i="202"/>
  <c r="AL8722" i="202"/>
  <c r="AL8723" i="202"/>
  <c r="AL8724" i="202"/>
  <c r="AL8725" i="202"/>
  <c r="AL8726" i="202"/>
  <c r="AL8727" i="202"/>
  <c r="AL8728" i="202"/>
  <c r="AL8729" i="202"/>
  <c r="AL8730" i="202"/>
  <c r="AL8731" i="202"/>
  <c r="AL8732" i="202"/>
  <c r="AL8733" i="202"/>
  <c r="AL8734" i="202"/>
  <c r="AL8735" i="202"/>
  <c r="AL8736" i="202"/>
  <c r="AL8737" i="202"/>
  <c r="AL8738" i="202"/>
  <c r="AL8739" i="202"/>
  <c r="AL8740" i="202"/>
  <c r="AL8741" i="202"/>
  <c r="AL8742" i="202"/>
  <c r="AL8743" i="202"/>
  <c r="AL8744" i="202"/>
  <c r="AL8745" i="202"/>
  <c r="AL8746" i="202"/>
  <c r="AL8747" i="202"/>
  <c r="AL8748" i="202"/>
  <c r="AL8749" i="202"/>
  <c r="AL8750" i="202"/>
  <c r="AL8751" i="202"/>
  <c r="AL8752" i="202"/>
  <c r="AL8753" i="202"/>
  <c r="AL8754" i="202"/>
  <c r="AL8755" i="202"/>
  <c r="AL8756" i="202"/>
  <c r="AL8757" i="202"/>
  <c r="AL8758" i="202"/>
  <c r="AL8759" i="202"/>
  <c r="AL8760" i="202"/>
  <c r="AL8761" i="202"/>
  <c r="AL8762" i="202"/>
  <c r="AL8763" i="202"/>
  <c r="AL8764" i="202"/>
  <c r="AL8765" i="202"/>
  <c r="AL8766" i="202"/>
  <c r="AL8767" i="202"/>
  <c r="AL8768" i="202"/>
  <c r="AL8769" i="202"/>
  <c r="AL8770" i="202"/>
  <c r="AL8771" i="202"/>
  <c r="AL8772" i="202"/>
  <c r="AL8773" i="202"/>
  <c r="AL8774" i="202"/>
  <c r="AL8775" i="202"/>
  <c r="AL8776" i="202"/>
  <c r="AL8777" i="202"/>
  <c r="AL8778" i="202"/>
  <c r="AL8779" i="202"/>
  <c r="AL8780" i="202"/>
  <c r="AL8781" i="202"/>
  <c r="AL8782" i="202"/>
  <c r="AL8783" i="202"/>
  <c r="AL8784" i="202"/>
  <c r="AL8785" i="202"/>
  <c r="AL8786" i="202"/>
  <c r="AL8787" i="202"/>
  <c r="AL8788" i="202"/>
  <c r="AL8789" i="202"/>
  <c r="AL8790" i="202"/>
  <c r="AL8791" i="202"/>
  <c r="AL8792" i="202"/>
  <c r="AL8793" i="202"/>
  <c r="AL8794" i="202"/>
  <c r="AL8795" i="202"/>
  <c r="AL8796" i="202"/>
  <c r="AL8797" i="202"/>
  <c r="AL8798" i="202"/>
  <c r="AL8799" i="202"/>
  <c r="AL8800" i="202"/>
  <c r="AL8801" i="202"/>
  <c r="AL8802" i="202"/>
  <c r="AL8803" i="202"/>
  <c r="AL8804" i="202"/>
  <c r="AL8805" i="202"/>
  <c r="AL8806" i="202"/>
  <c r="AL8807" i="202"/>
  <c r="AL8808" i="202"/>
  <c r="AL8809" i="202"/>
  <c r="AL8810" i="202"/>
  <c r="AL8811" i="202"/>
  <c r="AL8812" i="202"/>
  <c r="AL8813" i="202"/>
  <c r="AL8814" i="202"/>
  <c r="AL8815" i="202"/>
  <c r="AL8816" i="202"/>
  <c r="AL8817" i="202"/>
  <c r="AL8818" i="202"/>
  <c r="AL8819" i="202"/>
  <c r="AL8820" i="202"/>
  <c r="AL8821" i="202"/>
  <c r="AL8822" i="202"/>
  <c r="AL8823" i="202"/>
  <c r="AL8824" i="202"/>
  <c r="AL8825" i="202"/>
  <c r="AL8826" i="202"/>
  <c r="AL8827" i="202"/>
  <c r="AL8828" i="202"/>
  <c r="AL8829" i="202"/>
  <c r="AL8830" i="202"/>
  <c r="AL8831" i="202"/>
  <c r="AL8832" i="202"/>
  <c r="AL8833" i="202"/>
  <c r="AL8834" i="202"/>
  <c r="AL8835" i="202"/>
  <c r="AL8836" i="202"/>
  <c r="AL8837" i="202"/>
  <c r="AL8838" i="202"/>
  <c r="AL8839" i="202"/>
  <c r="AL8840" i="202"/>
  <c r="AL8841" i="202"/>
  <c r="AL8842" i="202"/>
  <c r="AL8843" i="202"/>
  <c r="AL8844" i="202"/>
  <c r="AL8845" i="202"/>
  <c r="AL8846" i="202"/>
  <c r="AL8847" i="202"/>
  <c r="AL8848" i="202"/>
  <c r="AL8849" i="202"/>
  <c r="AL8850" i="202"/>
  <c r="AL8851" i="202"/>
  <c r="AL8852" i="202"/>
  <c r="AL8853" i="202"/>
  <c r="AL8854" i="202"/>
  <c r="AL8855" i="202"/>
  <c r="AL8856" i="202"/>
  <c r="AL8857" i="202"/>
  <c r="AL8858" i="202"/>
  <c r="AL8859" i="202"/>
  <c r="AL8860" i="202"/>
  <c r="AL8861" i="202"/>
  <c r="AL8862" i="202"/>
  <c r="AL8863" i="202"/>
  <c r="AL8864" i="202"/>
  <c r="AL8865" i="202"/>
  <c r="AL8866" i="202"/>
  <c r="AL8867" i="202"/>
  <c r="AL8868" i="202"/>
  <c r="AL8869" i="202"/>
  <c r="AL8870" i="202"/>
  <c r="AL8871" i="202"/>
  <c r="AL8872" i="202"/>
  <c r="AL8873" i="202"/>
  <c r="AL8874" i="202"/>
  <c r="AL8875" i="202"/>
  <c r="AL8876" i="202"/>
  <c r="AL8877" i="202"/>
  <c r="AL8878" i="202"/>
  <c r="AL8879" i="202"/>
  <c r="AL8880" i="202"/>
  <c r="AL8881" i="202"/>
  <c r="AL8882" i="202"/>
  <c r="AL8883" i="202"/>
  <c r="AL8884" i="202"/>
  <c r="AL8885" i="202"/>
  <c r="AL8886" i="202"/>
  <c r="AL8887" i="202"/>
  <c r="AL8888" i="202"/>
  <c r="AL8889" i="202"/>
  <c r="AL8890" i="202"/>
  <c r="AL8891" i="202"/>
  <c r="AL8892" i="202"/>
  <c r="AL8893" i="202"/>
  <c r="AL8894" i="202"/>
  <c r="AL8895" i="202"/>
  <c r="AL8896" i="202"/>
  <c r="AL8897" i="202"/>
  <c r="AL8898" i="202"/>
  <c r="AL8899" i="202"/>
  <c r="AL8900" i="202"/>
  <c r="AL8901" i="202"/>
  <c r="AL8902" i="202"/>
  <c r="AL8903" i="202"/>
  <c r="AL8904" i="202"/>
  <c r="AL8905" i="202"/>
  <c r="AL8906" i="202"/>
  <c r="AL8907" i="202"/>
  <c r="AL8908" i="202"/>
  <c r="AL8909" i="202"/>
  <c r="AL8910" i="202"/>
  <c r="AL8911" i="202"/>
  <c r="AL8912" i="202"/>
  <c r="AL8913" i="202"/>
  <c r="AL8914" i="202"/>
  <c r="AL8915" i="202"/>
  <c r="AL8916" i="202"/>
  <c r="AL8917" i="202"/>
  <c r="AL8918" i="202"/>
  <c r="AL8919" i="202"/>
  <c r="AL8920" i="202"/>
  <c r="AL8921" i="202"/>
  <c r="AL8922" i="202"/>
  <c r="AL8923" i="202"/>
  <c r="AL8924" i="202"/>
  <c r="AL8925" i="202"/>
  <c r="AL8926" i="202"/>
  <c r="AL8927" i="202"/>
  <c r="AL8928" i="202"/>
  <c r="AL8929" i="202"/>
  <c r="AL8930" i="202"/>
  <c r="AL8931" i="202"/>
  <c r="AL8932" i="202"/>
  <c r="AL8933" i="202"/>
  <c r="AL8934" i="202"/>
  <c r="AL8935" i="202"/>
  <c r="AL8936" i="202"/>
  <c r="AL8937" i="202"/>
  <c r="AL8938" i="202"/>
  <c r="AL8939" i="202"/>
  <c r="AL8940" i="202"/>
  <c r="AL8941" i="202"/>
  <c r="AL8942" i="202"/>
  <c r="AL8943" i="202"/>
  <c r="AL8944" i="202"/>
  <c r="AL8945" i="202"/>
  <c r="AL8946" i="202"/>
  <c r="AL8947" i="202"/>
  <c r="AL8948" i="202"/>
  <c r="AL8949" i="202"/>
  <c r="AL8950" i="202"/>
  <c r="AL8951" i="202"/>
  <c r="AL8952" i="202"/>
  <c r="AL8953" i="202"/>
  <c r="AL8954" i="202"/>
  <c r="AL8955" i="202"/>
  <c r="AL8956" i="202"/>
  <c r="AL8957" i="202"/>
  <c r="AL8958" i="202"/>
  <c r="AL8959" i="202"/>
  <c r="AL8960" i="202"/>
  <c r="AL8961" i="202"/>
  <c r="AL8962" i="202"/>
  <c r="AL8963" i="202"/>
  <c r="AL8964" i="202"/>
  <c r="AL8965" i="202"/>
  <c r="AL8966" i="202"/>
  <c r="AL8967" i="202"/>
  <c r="AL8968" i="202"/>
  <c r="AL8969" i="202"/>
  <c r="AL8970" i="202"/>
  <c r="AL8971" i="202"/>
  <c r="AL8972" i="202"/>
  <c r="AL8973" i="202"/>
  <c r="AL8974" i="202"/>
  <c r="AL8975" i="202"/>
  <c r="AL8976" i="202"/>
  <c r="AL8977" i="202"/>
  <c r="AL8978" i="202"/>
  <c r="AL8979" i="202"/>
  <c r="AL8980" i="202"/>
  <c r="AL8981" i="202"/>
  <c r="AL8982" i="202"/>
  <c r="AL8983" i="202"/>
  <c r="AL8984" i="202"/>
  <c r="AL8985" i="202"/>
  <c r="AL8986" i="202"/>
  <c r="AL8987" i="202"/>
  <c r="AL8988" i="202"/>
  <c r="AL8989" i="202"/>
  <c r="AL8990" i="202"/>
  <c r="AL8991" i="202"/>
  <c r="AL8992" i="202"/>
  <c r="AL8993" i="202"/>
  <c r="AL8994" i="202"/>
  <c r="AL8995" i="202"/>
  <c r="AL8996" i="202"/>
  <c r="AL8997" i="202"/>
  <c r="AL8998" i="202"/>
  <c r="AL8999" i="202"/>
  <c r="AL9000" i="202"/>
  <c r="AL9001" i="202"/>
  <c r="AL9002" i="202"/>
  <c r="AL9003" i="202"/>
  <c r="AL9004" i="202"/>
  <c r="AL9005" i="202"/>
  <c r="AL9006" i="202"/>
  <c r="AL9007" i="202"/>
  <c r="AL9008" i="202"/>
  <c r="AL9009" i="202"/>
  <c r="AL9010" i="202"/>
  <c r="AL9011" i="202"/>
  <c r="AL9012" i="202"/>
  <c r="AL9013" i="202"/>
  <c r="AL9014" i="202"/>
  <c r="AL9015" i="202"/>
  <c r="AL9016" i="202"/>
  <c r="AL9017" i="202"/>
  <c r="AL9018" i="202"/>
  <c r="AL9019" i="202"/>
  <c r="AL9020" i="202"/>
  <c r="AL9021" i="202"/>
  <c r="AL9022" i="202"/>
  <c r="AL9023" i="202"/>
  <c r="AL9024" i="202"/>
  <c r="AL9025" i="202"/>
  <c r="AL9026" i="202"/>
  <c r="AL9027" i="202"/>
  <c r="AL9028" i="202"/>
  <c r="AL9029" i="202"/>
  <c r="AL9030" i="202"/>
  <c r="AL9031" i="202"/>
  <c r="AL9032" i="202"/>
  <c r="AL9033" i="202"/>
  <c r="AL9034" i="202"/>
  <c r="AL9035" i="202"/>
  <c r="AL9036" i="202"/>
  <c r="AL9037" i="202"/>
  <c r="AL9038" i="202"/>
  <c r="AL9039" i="202"/>
  <c r="AL9040" i="202"/>
  <c r="AL9041" i="202"/>
  <c r="AL9042" i="202"/>
  <c r="AL9043" i="202"/>
  <c r="AL9044" i="202"/>
  <c r="AL9045" i="202"/>
  <c r="AL9046" i="202"/>
  <c r="AL9047" i="202"/>
  <c r="AL9048" i="202"/>
  <c r="AL9049" i="202"/>
  <c r="AL9050" i="202"/>
  <c r="AL9051" i="202"/>
  <c r="AL9052" i="202"/>
  <c r="AL9053" i="202"/>
  <c r="AL9054" i="202"/>
  <c r="AL9055" i="202"/>
  <c r="AL9056" i="202"/>
  <c r="AL9057" i="202"/>
  <c r="AL9058" i="202"/>
  <c r="AL9059" i="202"/>
  <c r="AL9060" i="202"/>
  <c r="AL9061" i="202"/>
  <c r="AL9062" i="202"/>
  <c r="AL9063" i="202"/>
  <c r="AL9064" i="202"/>
  <c r="AL9065" i="202"/>
  <c r="AL9066" i="202"/>
  <c r="AL9067" i="202"/>
  <c r="AL9068" i="202"/>
  <c r="AL9069" i="202"/>
  <c r="AL9070" i="202"/>
  <c r="AL9071" i="202"/>
  <c r="AL9072" i="202"/>
  <c r="AL9073" i="202"/>
  <c r="AL9074" i="202"/>
  <c r="AL9075" i="202"/>
  <c r="AL9076" i="202"/>
  <c r="AL9077" i="202"/>
  <c r="AL9078" i="202"/>
  <c r="AL9079" i="202"/>
  <c r="AL9080" i="202"/>
  <c r="AL9081" i="202"/>
  <c r="AL9082" i="202"/>
  <c r="AL9083" i="202"/>
  <c r="AL9084" i="202"/>
  <c r="AL9085" i="202"/>
  <c r="AL9086" i="202"/>
  <c r="AL9087" i="202"/>
  <c r="AL9088" i="202"/>
  <c r="AL9089" i="202"/>
  <c r="AL9090" i="202"/>
  <c r="AL9091" i="202"/>
  <c r="AL9092" i="202"/>
  <c r="AL9093" i="202"/>
  <c r="AL9094" i="202"/>
  <c r="AL9095" i="202"/>
  <c r="AL9096" i="202"/>
  <c r="AL9097" i="202"/>
  <c r="AL9098" i="202"/>
  <c r="AL9099" i="202"/>
  <c r="AL9100" i="202"/>
  <c r="AL9101" i="202"/>
  <c r="AL9102" i="202"/>
  <c r="AL9103" i="202"/>
  <c r="AL9104" i="202"/>
  <c r="AL9105" i="202"/>
  <c r="AL9106" i="202"/>
  <c r="AL9107" i="202"/>
  <c r="AL9108" i="202"/>
  <c r="AL9109" i="202"/>
  <c r="AL9110" i="202"/>
  <c r="AL9111" i="202"/>
  <c r="AL9112" i="202"/>
  <c r="AL9113" i="202"/>
  <c r="AL9114" i="202"/>
  <c r="AL9115" i="202"/>
  <c r="AL9116" i="202"/>
  <c r="AL9117" i="202"/>
  <c r="AL9118" i="202"/>
  <c r="AL9119" i="202"/>
  <c r="AL9120" i="202"/>
  <c r="AL9121" i="202"/>
  <c r="AL9122" i="202"/>
  <c r="AL9123" i="202"/>
  <c r="AL9124" i="202"/>
  <c r="AL9125" i="202"/>
  <c r="AL9126" i="202"/>
  <c r="AL9127" i="202"/>
  <c r="AL9128" i="202"/>
  <c r="AL9129" i="202"/>
  <c r="AL9130" i="202"/>
  <c r="AL9131" i="202"/>
  <c r="AL9132" i="202"/>
  <c r="AL9133" i="202"/>
  <c r="AL9134" i="202"/>
  <c r="AL9135" i="202"/>
  <c r="AL9136" i="202"/>
  <c r="AL9137" i="202"/>
  <c r="AL9138" i="202"/>
  <c r="AL9139" i="202"/>
  <c r="AL9140" i="202"/>
  <c r="AL9141" i="202"/>
  <c r="AL9142" i="202"/>
  <c r="AL9143" i="202"/>
  <c r="AL9144" i="202"/>
  <c r="AL9145" i="202"/>
  <c r="AL9146" i="202"/>
  <c r="AL9147" i="202"/>
  <c r="AL9148" i="202"/>
  <c r="AL9149" i="202"/>
  <c r="AL9150" i="202"/>
  <c r="AL9151" i="202"/>
  <c r="AL9152" i="202"/>
  <c r="AL9153" i="202"/>
  <c r="AL9154" i="202"/>
  <c r="AL9155" i="202"/>
  <c r="AL9156" i="202"/>
  <c r="AL9157" i="202"/>
  <c r="AL9158" i="202"/>
  <c r="AL9159" i="202"/>
  <c r="AL9160" i="202"/>
  <c r="AL9161" i="202"/>
  <c r="AL9162" i="202"/>
  <c r="AL9163" i="202"/>
  <c r="AL9164" i="202"/>
  <c r="AL9165" i="202"/>
  <c r="AL9166" i="202"/>
  <c r="AL9167" i="202"/>
  <c r="AL9168" i="202"/>
  <c r="AL9169" i="202"/>
  <c r="AL9170" i="202"/>
  <c r="AL9171" i="202"/>
  <c r="AL9172" i="202"/>
  <c r="AL9173" i="202"/>
  <c r="AL9174" i="202"/>
  <c r="AL9175" i="202"/>
  <c r="AL9176" i="202"/>
  <c r="AL9177" i="202"/>
  <c r="AL9178" i="202"/>
  <c r="AL9179" i="202"/>
  <c r="AL9180" i="202"/>
  <c r="AL9181" i="202"/>
  <c r="AL9182" i="202"/>
  <c r="AL9183" i="202"/>
  <c r="AL9184" i="202"/>
  <c r="AL9185" i="202"/>
  <c r="AL9186" i="202"/>
  <c r="AL9187" i="202"/>
  <c r="AL9188" i="202"/>
  <c r="AL9189" i="202"/>
  <c r="AL9190" i="202"/>
  <c r="AL9191" i="202"/>
  <c r="AL9192" i="202"/>
  <c r="AL9193" i="202"/>
  <c r="AL9194" i="202"/>
  <c r="AL9195" i="202"/>
  <c r="AL9196" i="202"/>
  <c r="AL9197" i="202"/>
  <c r="AL9198" i="202"/>
  <c r="AL9199" i="202"/>
  <c r="AL9200" i="202"/>
  <c r="AL9201" i="202"/>
  <c r="AL9202" i="202"/>
  <c r="AL9203" i="202"/>
  <c r="AL9204" i="202"/>
  <c r="AL9205" i="202"/>
  <c r="AL9206" i="202"/>
  <c r="AL9207" i="202"/>
  <c r="AL9208" i="202"/>
  <c r="AL9209" i="202"/>
  <c r="AL9210" i="202"/>
  <c r="AL9211" i="202"/>
  <c r="AL9212" i="202"/>
  <c r="AL9213" i="202"/>
  <c r="AL9214" i="202"/>
  <c r="AL9215" i="202"/>
  <c r="AL9216" i="202"/>
  <c r="AL9217" i="202"/>
  <c r="AL9218" i="202"/>
  <c r="AL9219" i="202"/>
  <c r="AL9220" i="202"/>
  <c r="AL9221" i="202"/>
  <c r="AL9222" i="202"/>
  <c r="AL9223" i="202"/>
  <c r="AL9224" i="202"/>
  <c r="AL9225" i="202"/>
  <c r="AL9226" i="202"/>
  <c r="AL9227" i="202"/>
  <c r="AL9228" i="202"/>
  <c r="AL9229" i="202"/>
  <c r="AL9230" i="202"/>
  <c r="AL9231" i="202"/>
  <c r="AL9232" i="202"/>
  <c r="AL9233" i="202"/>
  <c r="AL9234" i="202"/>
  <c r="AL9235" i="202"/>
  <c r="AL9236" i="202"/>
  <c r="AL9237" i="202"/>
  <c r="AL9238" i="202"/>
  <c r="AL9239" i="202"/>
  <c r="AL9240" i="202"/>
  <c r="AL9241" i="202"/>
  <c r="AL9242" i="202"/>
  <c r="AL9243" i="202"/>
  <c r="AL9244" i="202"/>
  <c r="AL9245" i="202"/>
  <c r="AL9246" i="202"/>
  <c r="AL9247" i="202"/>
  <c r="AL9248" i="202"/>
  <c r="AL9249" i="202"/>
  <c r="AL9250" i="202"/>
  <c r="AL9251" i="202"/>
  <c r="AL9252" i="202"/>
  <c r="AL9253" i="202"/>
  <c r="AL9254" i="202"/>
  <c r="AL9255" i="202"/>
  <c r="AL9256" i="202"/>
  <c r="AL9257" i="202"/>
  <c r="AL9258" i="202"/>
  <c r="AL9259" i="202"/>
  <c r="AL9260" i="202"/>
  <c r="AL9261" i="202"/>
  <c r="AL9262" i="202"/>
  <c r="AL9263" i="202"/>
  <c r="AL9264" i="202"/>
  <c r="AL9265" i="202"/>
  <c r="AL9266" i="202"/>
  <c r="AL9267" i="202"/>
  <c r="AL9268" i="202"/>
  <c r="AL9269" i="202"/>
  <c r="AL9270" i="202"/>
  <c r="AL9271" i="202"/>
  <c r="AL9272" i="202"/>
  <c r="AL9273" i="202"/>
  <c r="AL9274" i="202"/>
  <c r="AL9275" i="202"/>
  <c r="AL9276" i="202"/>
  <c r="AL9277" i="202"/>
  <c r="AL9278" i="202"/>
  <c r="AL9279" i="202"/>
  <c r="AL9280" i="202"/>
  <c r="AL9281" i="202"/>
  <c r="AL9282" i="202"/>
  <c r="AL9283" i="202"/>
  <c r="AL9284" i="202"/>
  <c r="AL9285" i="202"/>
  <c r="AL9286" i="202"/>
  <c r="AL9287" i="202"/>
  <c r="AL9288" i="202"/>
  <c r="AL9289" i="202"/>
  <c r="AL9290" i="202"/>
  <c r="AL9291" i="202"/>
  <c r="AL9292" i="202"/>
  <c r="AL9293" i="202"/>
  <c r="AL9294" i="202"/>
  <c r="AL9295" i="202"/>
  <c r="AL9296" i="202"/>
  <c r="AL9297" i="202"/>
  <c r="AL9298" i="202"/>
  <c r="AL9299" i="202"/>
  <c r="AL9300" i="202"/>
  <c r="AL9301" i="202"/>
  <c r="AL9302" i="202"/>
  <c r="AL9303" i="202"/>
  <c r="AL9304" i="202"/>
  <c r="AL9305" i="202"/>
  <c r="AL9306" i="202"/>
  <c r="AL9307" i="202"/>
  <c r="AL9308" i="202"/>
  <c r="AL9309" i="202"/>
  <c r="AL9310" i="202"/>
  <c r="AL9311" i="202"/>
  <c r="AL9312" i="202"/>
  <c r="AL9313" i="202"/>
  <c r="AL9314" i="202"/>
  <c r="AL9315" i="202"/>
  <c r="AL9316" i="202"/>
  <c r="AL9317" i="202"/>
  <c r="AL9318" i="202"/>
  <c r="AL9319" i="202"/>
  <c r="AL9320" i="202"/>
  <c r="AL9321" i="202"/>
  <c r="AL9322" i="202"/>
  <c r="AL9323" i="202"/>
  <c r="AL9324" i="202"/>
  <c r="AL9325" i="202"/>
  <c r="AL9326" i="202"/>
  <c r="AL9327" i="202"/>
  <c r="AL9328" i="202"/>
  <c r="AL9329" i="202"/>
  <c r="AL9330" i="202"/>
  <c r="AL9331" i="202"/>
  <c r="AL9332" i="202"/>
  <c r="AL9333" i="202"/>
  <c r="AL9334" i="202"/>
  <c r="AL9335" i="202"/>
  <c r="AL9336" i="202"/>
  <c r="AL9337" i="202"/>
  <c r="AL9338" i="202"/>
  <c r="AL9339" i="202"/>
  <c r="AL9340" i="202"/>
  <c r="AL9341" i="202"/>
  <c r="AL9342" i="202"/>
  <c r="AL9343" i="202"/>
  <c r="AL9344" i="202"/>
  <c r="AL9345" i="202"/>
  <c r="AL9346" i="202"/>
  <c r="AL9347" i="202"/>
  <c r="AL9348" i="202"/>
  <c r="AL9349" i="202"/>
  <c r="AL9350" i="202"/>
  <c r="AL9351" i="202"/>
  <c r="AL9352" i="202"/>
  <c r="AL9353" i="202"/>
  <c r="AL9354" i="202"/>
  <c r="AL9355" i="202"/>
  <c r="AL9356" i="202"/>
  <c r="AL9357" i="202"/>
  <c r="AL9358" i="202"/>
  <c r="AL9359" i="202"/>
  <c r="AL9360" i="202"/>
  <c r="AL9361" i="202"/>
  <c r="AL9362" i="202"/>
  <c r="AL9363" i="202"/>
  <c r="AL9364" i="202"/>
  <c r="AL9365" i="202"/>
  <c r="AL9366" i="202"/>
  <c r="AL9367" i="202"/>
  <c r="AL9368" i="202"/>
  <c r="AL9369" i="202"/>
  <c r="AL9370" i="202"/>
  <c r="AL9371" i="202"/>
  <c r="AL9372" i="202"/>
  <c r="AL9373" i="202"/>
  <c r="AL9374" i="202"/>
  <c r="AL9375" i="202"/>
  <c r="AL9376" i="202"/>
  <c r="AL9377" i="202"/>
  <c r="AL9378" i="202"/>
  <c r="AL9379" i="202"/>
  <c r="AL9380" i="202"/>
  <c r="AL9381" i="202"/>
  <c r="AL9382" i="202"/>
  <c r="AL9383" i="202"/>
  <c r="AL9384" i="202"/>
  <c r="AL9385" i="202"/>
  <c r="AL9386" i="202"/>
  <c r="AL9387" i="202"/>
  <c r="AL9388" i="202"/>
  <c r="AL9389" i="202"/>
  <c r="AL9390" i="202"/>
  <c r="AL9391" i="202"/>
  <c r="AL9392" i="202"/>
  <c r="AL9393" i="202"/>
  <c r="AL9394" i="202"/>
  <c r="AL9395" i="202"/>
  <c r="AL9396" i="202"/>
  <c r="AL9397" i="202"/>
  <c r="AL9398" i="202"/>
  <c r="AL9399" i="202"/>
  <c r="AL9400" i="202"/>
  <c r="AL9401" i="202"/>
  <c r="AL9402" i="202"/>
  <c r="AL9403" i="202"/>
  <c r="AL9404" i="202"/>
  <c r="AL9405" i="202"/>
  <c r="AL9406" i="202"/>
  <c r="AL9407" i="202"/>
  <c r="AL9408" i="202"/>
  <c r="AL9409" i="202"/>
  <c r="AL9410" i="202"/>
  <c r="AL9411" i="202"/>
  <c r="AL9412" i="202"/>
  <c r="AL9413" i="202"/>
  <c r="AL9414" i="202"/>
  <c r="AL9415" i="202"/>
  <c r="AL9416" i="202"/>
  <c r="AL9417" i="202"/>
  <c r="AL9418" i="202"/>
  <c r="AL9419" i="202"/>
  <c r="AL9420" i="202"/>
  <c r="AL9421" i="202"/>
  <c r="AL9422" i="202"/>
  <c r="AL9423" i="202"/>
  <c r="AL9424" i="202"/>
  <c r="AL9425" i="202"/>
  <c r="AL9426" i="202"/>
  <c r="AL9427" i="202"/>
  <c r="AL9428" i="202"/>
  <c r="AL9429" i="202"/>
  <c r="AL9430" i="202"/>
  <c r="AL9431" i="202"/>
  <c r="AL9432" i="202"/>
  <c r="AL9433" i="202"/>
  <c r="AL9434" i="202"/>
  <c r="AL9435" i="202"/>
  <c r="AL9436" i="202"/>
  <c r="AL9437" i="202"/>
  <c r="AL9438" i="202"/>
  <c r="AL9439" i="202"/>
  <c r="AL9440" i="202"/>
  <c r="AL9441" i="202"/>
  <c r="AL9442" i="202"/>
  <c r="AL9443" i="202"/>
  <c r="AL9444" i="202"/>
  <c r="AL9445" i="202"/>
  <c r="AL9446" i="202"/>
  <c r="AL9447" i="202"/>
  <c r="AL9448" i="202"/>
  <c r="AL9449" i="202"/>
  <c r="AL9450" i="202"/>
  <c r="AL9451" i="202"/>
  <c r="AL9452" i="202"/>
  <c r="AL9453" i="202"/>
  <c r="AL9454" i="202"/>
  <c r="AL9455" i="202"/>
  <c r="AL9456" i="202"/>
  <c r="AL9457" i="202"/>
  <c r="AL9458" i="202"/>
  <c r="AL9459" i="202"/>
  <c r="AL9460" i="202"/>
  <c r="AL9461" i="202"/>
  <c r="AL9462" i="202"/>
  <c r="AL9463" i="202"/>
  <c r="AL9464" i="202"/>
  <c r="AL9465" i="202"/>
  <c r="AL9466" i="202"/>
  <c r="AL9467" i="202"/>
  <c r="AL9468" i="202"/>
  <c r="AL9469" i="202"/>
  <c r="AL9470" i="202"/>
  <c r="AL9471" i="202"/>
  <c r="AL9472" i="202"/>
  <c r="AL9473" i="202"/>
  <c r="AL9474" i="202"/>
  <c r="AL9475" i="202"/>
  <c r="AL9476" i="202"/>
  <c r="AL9477" i="202"/>
  <c r="AL9478" i="202"/>
  <c r="AL9479" i="202"/>
  <c r="AL9480" i="202"/>
  <c r="AL9481" i="202"/>
  <c r="AL9482" i="202"/>
  <c r="AL9483" i="202"/>
  <c r="AL9484" i="202"/>
  <c r="AL9485" i="202"/>
  <c r="AL9486" i="202"/>
  <c r="AL9487" i="202"/>
  <c r="AL9488" i="202"/>
  <c r="AL9489" i="202"/>
  <c r="AL9490" i="202"/>
  <c r="AL9491" i="202"/>
  <c r="AL9492" i="202"/>
  <c r="AL9493" i="202"/>
  <c r="AL9494" i="202"/>
  <c r="AL9495" i="202"/>
  <c r="AL9496" i="202"/>
  <c r="AL9497" i="202"/>
  <c r="AL9498" i="202"/>
  <c r="AL9499" i="202"/>
  <c r="AL9500" i="202"/>
  <c r="AL9501" i="202"/>
  <c r="AL9502" i="202"/>
  <c r="AL9503" i="202"/>
  <c r="AL9504" i="202"/>
  <c r="AL9505" i="202"/>
  <c r="AL9506" i="202"/>
  <c r="AL9507" i="202"/>
  <c r="AL9508" i="202"/>
  <c r="AL9509" i="202"/>
  <c r="AL9510" i="202"/>
  <c r="AL9511" i="202"/>
  <c r="AL9512" i="202"/>
  <c r="AL9513" i="202"/>
  <c r="AL9514" i="202"/>
  <c r="AL9515" i="202"/>
  <c r="AL9516" i="202"/>
  <c r="AL9517" i="202"/>
  <c r="AL9518" i="202"/>
  <c r="AL9519" i="202"/>
  <c r="AL9520" i="202"/>
  <c r="AL9521" i="202"/>
  <c r="AL9522" i="202"/>
  <c r="AL9523" i="202"/>
  <c r="AL9524" i="202"/>
  <c r="AL9525" i="202"/>
  <c r="AL9526" i="202"/>
  <c r="AL9527" i="202"/>
  <c r="AL9528" i="202"/>
  <c r="AL9529" i="202"/>
  <c r="AL9530" i="202"/>
  <c r="AL9531" i="202"/>
  <c r="AL9532" i="202"/>
  <c r="AL9533" i="202"/>
  <c r="AL9534" i="202"/>
  <c r="AL9535" i="202"/>
  <c r="AL9536" i="202"/>
  <c r="AL9537" i="202"/>
  <c r="AL9538" i="202"/>
  <c r="AL9539" i="202"/>
  <c r="AL9540" i="202"/>
  <c r="AL9541" i="202"/>
  <c r="AL9542" i="202"/>
  <c r="AL9543" i="202"/>
  <c r="AL9544" i="202"/>
  <c r="AL9545" i="202"/>
  <c r="AL9546" i="202"/>
  <c r="AL9547" i="202"/>
  <c r="AL9548" i="202"/>
  <c r="AL9549" i="202"/>
  <c r="AL9550" i="202"/>
  <c r="AL9551" i="202"/>
  <c r="AL9552" i="202"/>
  <c r="AL9553" i="202"/>
  <c r="AL9554" i="202"/>
  <c r="AL9555" i="202"/>
  <c r="AL9556" i="202"/>
  <c r="AL9557" i="202"/>
  <c r="AL9558" i="202"/>
  <c r="AL9559" i="202"/>
  <c r="AL9560" i="202"/>
  <c r="AL9561" i="202"/>
  <c r="AL9562" i="202"/>
  <c r="AL9563" i="202"/>
  <c r="AL9564" i="202"/>
  <c r="AL9565" i="202"/>
  <c r="AL9566" i="202"/>
  <c r="AL9567" i="202"/>
  <c r="AL9568" i="202"/>
  <c r="AL9569" i="202"/>
  <c r="AL9570" i="202"/>
  <c r="AL9571" i="202"/>
  <c r="AL9572" i="202"/>
  <c r="AL9573" i="202"/>
  <c r="AL9574" i="202"/>
  <c r="AL9575" i="202"/>
  <c r="AL9576" i="202"/>
  <c r="AL9577" i="202"/>
  <c r="AL9578" i="202"/>
  <c r="AL9579" i="202"/>
  <c r="AL9580" i="202"/>
  <c r="AL9581" i="202"/>
  <c r="AL9582" i="202"/>
  <c r="AL9583" i="202"/>
  <c r="AL9584" i="202"/>
  <c r="AL9585" i="202"/>
  <c r="AL9586" i="202"/>
  <c r="AL9587" i="202"/>
  <c r="AL9588" i="202"/>
  <c r="AL9589" i="202"/>
  <c r="AL9590" i="202"/>
  <c r="AL9591" i="202"/>
  <c r="AL9592" i="202"/>
  <c r="AL9593" i="202"/>
  <c r="AL9594" i="202"/>
  <c r="AL9595" i="202"/>
  <c r="AL9596" i="202"/>
  <c r="AL9597" i="202"/>
  <c r="AL9598" i="202"/>
  <c r="AL9599" i="202"/>
  <c r="AL9600" i="202"/>
  <c r="AL9601" i="202"/>
  <c r="AL9602" i="202"/>
  <c r="AL9603" i="202"/>
  <c r="AL9604" i="202"/>
  <c r="AL9605" i="202"/>
  <c r="AL9606" i="202"/>
  <c r="AL9607" i="202"/>
  <c r="AL9608" i="202"/>
  <c r="AL9609" i="202"/>
  <c r="AL9610" i="202"/>
  <c r="AL9611" i="202"/>
  <c r="AL9612" i="202"/>
  <c r="AL9613" i="202"/>
  <c r="AL9614" i="202"/>
  <c r="AL9615" i="202"/>
  <c r="AL9616" i="202"/>
  <c r="AL9617" i="202"/>
  <c r="AL9618" i="202"/>
  <c r="AL9619" i="202"/>
  <c r="AL9620" i="202"/>
  <c r="AL9621" i="202"/>
  <c r="AL9622" i="202"/>
  <c r="AL9623" i="202"/>
  <c r="AL9624" i="202"/>
  <c r="AL9625" i="202"/>
  <c r="AL9626" i="202"/>
  <c r="AL9627" i="202"/>
  <c r="AL9628" i="202"/>
  <c r="AL9629" i="202"/>
  <c r="AL9630" i="202"/>
  <c r="AL9631" i="202"/>
  <c r="AL9632" i="202"/>
  <c r="AL9633" i="202"/>
  <c r="AL9634" i="202"/>
  <c r="AL9635" i="202"/>
  <c r="AL9636" i="202"/>
  <c r="AL9637" i="202"/>
  <c r="AL9638" i="202"/>
  <c r="AL9639" i="202"/>
  <c r="AL9640" i="202"/>
  <c r="AL9641" i="202"/>
  <c r="AL9642" i="202"/>
  <c r="AL9643" i="202"/>
  <c r="AL9644" i="202"/>
  <c r="AL9645" i="202"/>
  <c r="AL9646" i="202"/>
  <c r="AL9647" i="202"/>
  <c r="AL9648" i="202"/>
  <c r="AL9649" i="202"/>
  <c r="AL9650" i="202"/>
  <c r="AL9651" i="202"/>
  <c r="AL9652" i="202"/>
  <c r="AL9653" i="202"/>
  <c r="AL9654" i="202"/>
  <c r="AL9655" i="202"/>
  <c r="AL9656" i="202"/>
  <c r="AL9657" i="202"/>
  <c r="AL9658" i="202"/>
  <c r="AL9659" i="202"/>
  <c r="AL9660" i="202"/>
  <c r="AL9661" i="202"/>
  <c r="AL9662" i="202"/>
  <c r="AL9663" i="202"/>
  <c r="AL9664" i="202"/>
  <c r="AL9665" i="202"/>
  <c r="AL9666" i="202"/>
  <c r="AL9667" i="202"/>
  <c r="AL9668" i="202"/>
  <c r="AL9669" i="202"/>
  <c r="AL9670" i="202"/>
  <c r="AL9671" i="202"/>
  <c r="AL9672" i="202"/>
  <c r="AL9673" i="202"/>
  <c r="AL9674" i="202"/>
  <c r="AL9675" i="202"/>
  <c r="AL9676" i="202"/>
  <c r="AL9677" i="202"/>
  <c r="AL9678" i="202"/>
  <c r="AL9679" i="202"/>
  <c r="AL9680" i="202"/>
  <c r="AL9681" i="202"/>
  <c r="AL9682" i="202"/>
  <c r="AL9683" i="202"/>
  <c r="AL9684" i="202"/>
  <c r="AL9685" i="202"/>
  <c r="AL9686" i="202"/>
  <c r="AL9687" i="202"/>
  <c r="AL9688" i="202"/>
  <c r="AL9689" i="202"/>
  <c r="AL9690" i="202"/>
  <c r="AL9691" i="202"/>
  <c r="AL9692" i="202"/>
  <c r="AL9693" i="202"/>
  <c r="AL9694" i="202"/>
  <c r="AL9695" i="202"/>
  <c r="AL9696" i="202"/>
  <c r="AL9697" i="202"/>
  <c r="AL9698" i="202"/>
  <c r="AL9699" i="202"/>
  <c r="AL9700" i="202"/>
  <c r="AL9701" i="202"/>
  <c r="AL9702" i="202"/>
  <c r="AL9703" i="202"/>
  <c r="AL9704" i="202"/>
  <c r="AL9705" i="202"/>
  <c r="AL9706" i="202"/>
  <c r="AL9707" i="202"/>
  <c r="AL9708" i="202"/>
  <c r="AL9709" i="202"/>
  <c r="AL9710" i="202"/>
  <c r="AL9711" i="202"/>
  <c r="AL9712" i="202"/>
  <c r="AL9713" i="202"/>
  <c r="AL9714" i="202"/>
  <c r="AL9715" i="202"/>
  <c r="AL9716" i="202"/>
  <c r="AL9717" i="202"/>
  <c r="AL9718" i="202"/>
  <c r="AL9719" i="202"/>
  <c r="AL9720" i="202"/>
  <c r="AL9721" i="202"/>
  <c r="AL9722" i="202"/>
  <c r="AL9723" i="202"/>
  <c r="AL9724" i="202"/>
  <c r="AL9725" i="202"/>
  <c r="AL9726" i="202"/>
  <c r="AL9727" i="202"/>
  <c r="AL9728" i="202"/>
  <c r="AL9729" i="202"/>
  <c r="AL9730" i="202"/>
  <c r="AL9731" i="202"/>
  <c r="AL9732" i="202"/>
  <c r="AL9733" i="202"/>
  <c r="AL9734" i="202"/>
  <c r="AL9735" i="202"/>
  <c r="AL9736" i="202"/>
  <c r="AL9737" i="202"/>
  <c r="AL9738" i="202"/>
  <c r="AL9739" i="202"/>
  <c r="AL9740" i="202"/>
  <c r="AL9741" i="202"/>
  <c r="AL9742" i="202"/>
  <c r="AL9743" i="202"/>
  <c r="AL9744" i="202"/>
  <c r="AL9745" i="202"/>
  <c r="AL9746" i="202"/>
  <c r="AL9747" i="202"/>
  <c r="AL9748" i="202"/>
  <c r="AL9749" i="202"/>
  <c r="AL9750" i="202"/>
  <c r="AL9751" i="202"/>
  <c r="AL9752" i="202"/>
  <c r="AL9753" i="202"/>
  <c r="AL9754" i="202"/>
  <c r="AL9755" i="202"/>
  <c r="AL9756" i="202"/>
  <c r="AL9757" i="202"/>
  <c r="AL9758" i="202"/>
  <c r="AL9759" i="202"/>
  <c r="AL9760" i="202"/>
  <c r="AL9761" i="202"/>
  <c r="AL9762" i="202"/>
  <c r="AL9763" i="202"/>
  <c r="AL9764" i="202"/>
  <c r="AL9765" i="202"/>
  <c r="AL9766" i="202"/>
  <c r="AL9767" i="202"/>
  <c r="AL9768" i="202"/>
  <c r="AL9769" i="202"/>
  <c r="AL9770" i="202"/>
  <c r="AL9771" i="202"/>
  <c r="AL9772" i="202"/>
  <c r="AL9773" i="202"/>
  <c r="AL9774" i="202"/>
  <c r="AL9775" i="202"/>
  <c r="AL9776" i="202"/>
  <c r="AL9777" i="202"/>
  <c r="AL9778" i="202"/>
  <c r="AL9779" i="202"/>
  <c r="AL9780" i="202"/>
  <c r="AL9781" i="202"/>
  <c r="AL9782" i="202"/>
  <c r="AL9783" i="202"/>
  <c r="AL9784" i="202"/>
  <c r="AL9785" i="202"/>
  <c r="AL9786" i="202"/>
  <c r="AL9787" i="202"/>
  <c r="AL9788" i="202"/>
  <c r="AL9789" i="202"/>
  <c r="AL9790" i="202"/>
  <c r="AL9791" i="202"/>
  <c r="AL9792" i="202"/>
  <c r="AL9793" i="202"/>
  <c r="AL9794" i="202"/>
  <c r="AL9795" i="202"/>
  <c r="AL9796" i="202"/>
  <c r="AL9797" i="202"/>
  <c r="AL9798" i="202"/>
  <c r="AL9799" i="202"/>
  <c r="AL9800" i="202"/>
  <c r="AL9801" i="202"/>
  <c r="AL9802" i="202"/>
  <c r="AL9803" i="202"/>
  <c r="AL9804" i="202"/>
  <c r="AL9805" i="202"/>
  <c r="AL9806" i="202"/>
  <c r="AL9807" i="202"/>
  <c r="AL9808" i="202"/>
  <c r="AL9809" i="202"/>
  <c r="AL9810" i="202"/>
  <c r="AL9811" i="202"/>
  <c r="AL9812" i="202"/>
  <c r="AL9813" i="202"/>
  <c r="AL9814" i="202"/>
  <c r="AL9815" i="202"/>
  <c r="AL9816" i="202"/>
  <c r="AL9817" i="202"/>
  <c r="AL9818" i="202"/>
  <c r="AL9819" i="202"/>
  <c r="AL9820" i="202"/>
  <c r="AL9821" i="202"/>
  <c r="AL9822" i="202"/>
  <c r="AL9823" i="202"/>
  <c r="AL9824" i="202"/>
  <c r="AL9825" i="202"/>
  <c r="AL9826" i="202"/>
  <c r="AL9827" i="202"/>
  <c r="AL9828" i="202"/>
  <c r="AL9829" i="202"/>
  <c r="AL9830" i="202"/>
  <c r="AL9831" i="202"/>
  <c r="AL9832" i="202"/>
  <c r="AL9833" i="202"/>
  <c r="AL9834" i="202"/>
  <c r="AL9835" i="202"/>
  <c r="AL9836" i="202"/>
  <c r="AL9837" i="202"/>
  <c r="AL9838" i="202"/>
  <c r="AL9839" i="202"/>
  <c r="AL9840" i="202"/>
  <c r="AL9841" i="202"/>
  <c r="AL9842" i="202"/>
  <c r="AL9843" i="202"/>
  <c r="AL9844" i="202"/>
  <c r="AL9845" i="202"/>
  <c r="AL9846" i="202"/>
  <c r="AL9847" i="202"/>
  <c r="AL9848" i="202"/>
  <c r="AL9849" i="202"/>
  <c r="AL9850" i="202"/>
  <c r="AL9851" i="202"/>
  <c r="AL9852" i="202"/>
  <c r="AL9853" i="202"/>
  <c r="AL9854" i="202"/>
  <c r="AL9855" i="202"/>
  <c r="AL9856" i="202"/>
  <c r="AL9857" i="202"/>
  <c r="AL9858" i="202"/>
  <c r="AL9859" i="202"/>
  <c r="AL9860" i="202"/>
  <c r="AL9861" i="202"/>
  <c r="AL9862" i="202"/>
  <c r="AL9863" i="202"/>
  <c r="AL9864" i="202"/>
  <c r="AL9865" i="202"/>
  <c r="AL9866" i="202"/>
  <c r="AL9867" i="202"/>
  <c r="AL9868" i="202"/>
  <c r="AL9869" i="202"/>
  <c r="AL9870" i="202"/>
  <c r="AL9871" i="202"/>
  <c r="AL9872" i="202"/>
  <c r="AL9873" i="202"/>
  <c r="AL9874" i="202"/>
  <c r="AL9875" i="202"/>
  <c r="AL9876" i="202"/>
  <c r="AL9877" i="202"/>
  <c r="AL9878" i="202"/>
  <c r="AL9879" i="202"/>
  <c r="AL9880" i="202"/>
  <c r="AL9881" i="202"/>
  <c r="AL9882" i="202"/>
  <c r="AL9883" i="202"/>
  <c r="AL9884" i="202"/>
  <c r="AL9885" i="202"/>
  <c r="AL9886" i="202"/>
  <c r="AL9887" i="202"/>
  <c r="AL9888" i="202"/>
  <c r="AL9889" i="202"/>
  <c r="AL9890" i="202"/>
  <c r="AL9891" i="202"/>
  <c r="AL9892" i="202"/>
  <c r="AL9893" i="202"/>
  <c r="AL9894" i="202"/>
  <c r="AL9895" i="202"/>
  <c r="AL9896" i="202"/>
  <c r="AL9897" i="202"/>
  <c r="AL9898" i="202"/>
  <c r="AL9899" i="202"/>
  <c r="AL9900" i="202"/>
  <c r="AL9901" i="202"/>
  <c r="AL9902" i="202"/>
  <c r="AL9903" i="202"/>
  <c r="AL9904" i="202"/>
  <c r="AL9905" i="202"/>
  <c r="AL9906" i="202"/>
  <c r="AL9907" i="202"/>
  <c r="AL9908" i="202"/>
  <c r="AL9909" i="202"/>
  <c r="AL9910" i="202"/>
  <c r="AL9911" i="202"/>
  <c r="AL9912" i="202"/>
  <c r="AL9913" i="202"/>
  <c r="AL9914" i="202"/>
  <c r="AL9915" i="202"/>
  <c r="AL9916" i="202"/>
  <c r="AL9917" i="202"/>
  <c r="AL9918" i="202"/>
  <c r="AL9919" i="202"/>
  <c r="AL9920" i="202"/>
  <c r="AL9921" i="202"/>
  <c r="AL9922" i="202"/>
  <c r="AL9923" i="202"/>
  <c r="AL9924" i="202"/>
  <c r="AL9925" i="202"/>
  <c r="AL9926" i="202"/>
  <c r="AL9927" i="202"/>
  <c r="AL9928" i="202"/>
  <c r="AL9929" i="202"/>
  <c r="AL9930" i="202"/>
  <c r="AL9931" i="202"/>
  <c r="AL9932" i="202"/>
  <c r="AL9933" i="202"/>
  <c r="AL9934" i="202"/>
  <c r="AL9935" i="202"/>
  <c r="AL9936" i="202"/>
  <c r="AL9937" i="202"/>
  <c r="AL9938" i="202"/>
  <c r="AL9939" i="202"/>
  <c r="AL9940" i="202"/>
  <c r="AL9941" i="202"/>
  <c r="AL9942" i="202"/>
  <c r="AL9943" i="202"/>
  <c r="AL9944" i="202"/>
  <c r="AL9945" i="202"/>
  <c r="AL9946" i="202"/>
  <c r="AL9947" i="202"/>
  <c r="AL9948" i="202"/>
  <c r="AL9949" i="202"/>
  <c r="AL9950" i="202"/>
  <c r="AL9951" i="202"/>
  <c r="AL9952" i="202"/>
  <c r="AL9953" i="202"/>
  <c r="AL9954" i="202"/>
  <c r="AL9955" i="202"/>
  <c r="AL9956" i="202"/>
  <c r="AL9957" i="202"/>
  <c r="AL9958" i="202"/>
  <c r="AL9959" i="202"/>
  <c r="AL9960" i="202"/>
  <c r="AL9961" i="202"/>
  <c r="AL9962" i="202"/>
  <c r="AL9963" i="202"/>
  <c r="AL9964" i="202"/>
  <c r="AL9965" i="202"/>
  <c r="AL9966" i="202"/>
  <c r="AL9967" i="202"/>
  <c r="AL9968" i="202"/>
  <c r="AL9969" i="202"/>
  <c r="AL9970" i="202"/>
  <c r="AL9971" i="202"/>
  <c r="AL9972" i="202"/>
  <c r="AL9973" i="202"/>
  <c r="AL9974" i="202"/>
  <c r="AL9975" i="202"/>
  <c r="AL9976" i="202"/>
  <c r="AL9977" i="202"/>
  <c r="AL9978" i="202"/>
  <c r="AL9979" i="202"/>
  <c r="AL9980" i="202"/>
  <c r="AL9981" i="202"/>
  <c r="AL9982" i="202"/>
  <c r="AL9983" i="202"/>
  <c r="AL9984" i="202"/>
  <c r="AL9985" i="202"/>
  <c r="AL9986" i="202"/>
  <c r="AL9987" i="202"/>
  <c r="AL9988" i="202"/>
  <c r="AL9989" i="202"/>
  <c r="AL9990" i="202"/>
  <c r="AL9991" i="202"/>
  <c r="AL9992" i="202"/>
  <c r="AL9993" i="202"/>
  <c r="AL9994" i="202"/>
  <c r="AL9995" i="202"/>
  <c r="AL9996" i="202"/>
  <c r="AL9997" i="202"/>
  <c r="AL9998" i="202"/>
  <c r="AL9999" i="202"/>
  <c r="AL10000" i="202"/>
  <c r="AL10001" i="202"/>
  <c r="AL10002" i="202"/>
  <c r="AL10003" i="202"/>
  <c r="AL10004" i="202"/>
  <c r="AL10005" i="202"/>
  <c r="AL10006" i="202"/>
  <c r="AL10007" i="202"/>
  <c r="AL10008" i="202"/>
  <c r="AL10009" i="202"/>
  <c r="AL10010" i="202"/>
  <c r="AL10011" i="202"/>
  <c r="AL10012" i="202"/>
  <c r="AL10013" i="202"/>
  <c r="AL10014" i="202"/>
  <c r="AL10015" i="202"/>
  <c r="AL10016" i="202"/>
  <c r="AL10017" i="202"/>
  <c r="AL10018" i="202"/>
  <c r="AL10019" i="202"/>
  <c r="AL10020" i="202"/>
  <c r="AL10021" i="202"/>
  <c r="AL10022" i="202"/>
  <c r="AL10023" i="202"/>
  <c r="AL10024" i="202"/>
  <c r="AL10025" i="202"/>
  <c r="AL10026" i="202"/>
  <c r="AL10027" i="202"/>
  <c r="AL10028" i="202"/>
  <c r="AL10029" i="202"/>
  <c r="AL10030" i="202"/>
  <c r="AL10031" i="202"/>
  <c r="AL10032" i="202"/>
  <c r="AL10033" i="202"/>
  <c r="AL10034" i="202"/>
  <c r="AL10035" i="202"/>
  <c r="AL10036" i="202"/>
  <c r="AL10037" i="202"/>
  <c r="AL10038" i="202"/>
  <c r="AL10039" i="202"/>
  <c r="AL10040" i="202"/>
  <c r="AL10041" i="202"/>
  <c r="AL10042" i="202"/>
  <c r="AL10043" i="202"/>
  <c r="AL10044" i="202"/>
  <c r="AL10045" i="202"/>
  <c r="AL10046" i="202"/>
  <c r="AL10047" i="202"/>
  <c r="AL10048" i="202"/>
  <c r="AL10049" i="202"/>
  <c r="AL10050" i="202"/>
  <c r="AL10051" i="202"/>
  <c r="AL10052" i="202"/>
  <c r="AL10053" i="202"/>
  <c r="AL10054" i="202"/>
  <c r="AL10055" i="202"/>
  <c r="AL10056" i="202"/>
  <c r="AL10057" i="202"/>
  <c r="AL10058" i="202"/>
  <c r="AL10059" i="202"/>
  <c r="AL10060" i="202"/>
  <c r="AL10061" i="202"/>
  <c r="AL10062" i="202"/>
  <c r="AL10063" i="202"/>
  <c r="AL10064" i="202"/>
  <c r="AL10065" i="202"/>
  <c r="AL10066" i="202"/>
  <c r="AL10067" i="202"/>
  <c r="AL10068" i="202"/>
  <c r="AL10069" i="202"/>
  <c r="AL10070" i="202"/>
  <c r="AL10071" i="202"/>
  <c r="AL10072" i="202"/>
  <c r="AL10073" i="202"/>
  <c r="AL10074" i="202"/>
  <c r="AL10075" i="202"/>
  <c r="AL10076" i="202"/>
  <c r="AL10077" i="202"/>
  <c r="AL10078" i="202"/>
  <c r="AL10079" i="202"/>
  <c r="AL10080" i="202"/>
  <c r="AL10081" i="202"/>
  <c r="AL10082" i="202"/>
  <c r="AL10083" i="202"/>
  <c r="AL10084" i="202"/>
  <c r="AL10085" i="202"/>
  <c r="AL10086" i="202"/>
  <c r="AL10087" i="202"/>
  <c r="AL10088" i="202"/>
  <c r="AL10089" i="202"/>
  <c r="AL10090" i="202"/>
  <c r="AL10091" i="202"/>
  <c r="AL10092" i="202"/>
  <c r="AL10093" i="202"/>
  <c r="AL10094" i="202"/>
  <c r="AL10095" i="202"/>
  <c r="AL10096" i="202"/>
  <c r="AL10097" i="202"/>
  <c r="AL10098" i="202"/>
  <c r="AL10099" i="202"/>
  <c r="AL10100" i="202"/>
  <c r="AL10101" i="202"/>
  <c r="AL10102" i="202"/>
  <c r="AL10103" i="202"/>
  <c r="AL10104" i="202"/>
  <c r="AL10105" i="202"/>
  <c r="AL10106" i="202"/>
  <c r="AL10107" i="202"/>
  <c r="AL10108" i="202"/>
  <c r="AL10109" i="202"/>
  <c r="AL10110" i="202"/>
  <c r="AL10111" i="202"/>
  <c r="AL10112" i="202"/>
  <c r="AL10113" i="202"/>
  <c r="AL10114" i="202"/>
  <c r="AL10115" i="202"/>
  <c r="AL10116" i="202"/>
  <c r="AL10117" i="202"/>
  <c r="AL10118" i="202"/>
  <c r="AL10119" i="202"/>
  <c r="AL10120" i="202"/>
  <c r="AL10121" i="202"/>
  <c r="AL10122" i="202"/>
  <c r="AL10123" i="202"/>
  <c r="AL10124" i="202"/>
  <c r="AL10125" i="202"/>
  <c r="AL10126" i="202"/>
  <c r="AL10127" i="202"/>
  <c r="AL10128" i="202"/>
  <c r="AL10129" i="202"/>
  <c r="AL10130" i="202"/>
  <c r="AL10131" i="202"/>
  <c r="AL10132" i="202"/>
  <c r="AL10133" i="202"/>
  <c r="AL10134" i="202"/>
  <c r="AL10135" i="202"/>
  <c r="AL10136" i="202"/>
  <c r="AL10137" i="202"/>
  <c r="AL10138" i="202"/>
  <c r="AL10139" i="202"/>
  <c r="AL10140" i="202"/>
  <c r="AL10141" i="202"/>
  <c r="AL10142" i="202"/>
  <c r="AL10143" i="202"/>
  <c r="AL10144" i="202"/>
  <c r="AL10145" i="202"/>
  <c r="AL10146" i="202"/>
  <c r="AL10147" i="202"/>
  <c r="AL10148" i="202"/>
  <c r="AL10149" i="202"/>
  <c r="AL10150" i="202"/>
  <c r="AL10151" i="202"/>
  <c r="AL10152" i="202"/>
  <c r="AL10153" i="202"/>
  <c r="AL10154" i="202"/>
  <c r="AL10155" i="202"/>
  <c r="AL10156" i="202"/>
  <c r="AL10157" i="202"/>
  <c r="AL10158" i="202"/>
  <c r="AL10159" i="202"/>
  <c r="AL10160" i="202"/>
  <c r="AL10161" i="202"/>
  <c r="AL10162" i="202"/>
  <c r="AL10163" i="202"/>
  <c r="AL10164" i="202"/>
  <c r="AL10165" i="202"/>
  <c r="AL10166" i="202"/>
  <c r="AL10167" i="202"/>
  <c r="AL10168" i="202"/>
  <c r="AL10169" i="202"/>
  <c r="AL10170" i="202"/>
  <c r="AL10171" i="202"/>
  <c r="AL10172" i="202"/>
  <c r="AL10173" i="202"/>
  <c r="AL10174" i="202"/>
  <c r="AL10175" i="202"/>
  <c r="AL10176" i="202"/>
  <c r="AL10177" i="202"/>
  <c r="AL10178" i="202"/>
  <c r="AL10179" i="202"/>
  <c r="AL10180" i="202"/>
  <c r="AL10181" i="202"/>
  <c r="AL10182" i="202"/>
  <c r="AL10183" i="202"/>
  <c r="AL10184" i="202"/>
  <c r="AL10185" i="202"/>
  <c r="AL10186" i="202"/>
  <c r="AL10187" i="202"/>
  <c r="AL10188" i="202"/>
  <c r="AL10189" i="202"/>
  <c r="AL10190" i="202"/>
  <c r="AL10191" i="202"/>
  <c r="AL10192" i="202"/>
  <c r="AL10193" i="202"/>
  <c r="AL10194" i="202"/>
  <c r="AL10195" i="202"/>
  <c r="AL10196" i="202"/>
  <c r="AL10197" i="202"/>
  <c r="AL10198" i="202"/>
  <c r="AL10199" i="202"/>
  <c r="AL10200" i="202"/>
  <c r="AL10201" i="202"/>
  <c r="AL10202" i="202"/>
  <c r="AL10203" i="202"/>
  <c r="AL10204" i="202"/>
  <c r="AL10205" i="202"/>
  <c r="AL10206" i="202"/>
  <c r="AL10207" i="202"/>
  <c r="AL10208" i="202"/>
  <c r="AL10209" i="202"/>
  <c r="AL10210" i="202"/>
  <c r="AL10211" i="202"/>
  <c r="AL10212" i="202"/>
  <c r="AL10213" i="202"/>
  <c r="AL10214" i="202"/>
  <c r="AL10215" i="202"/>
  <c r="AL10216" i="202"/>
  <c r="AL10217" i="202"/>
  <c r="AL10218" i="202"/>
  <c r="AL10219" i="202"/>
  <c r="AL10220" i="202"/>
  <c r="AL10221" i="202"/>
  <c r="AL10222" i="202"/>
  <c r="AL10223" i="202"/>
  <c r="AL10224" i="202"/>
  <c r="AL10225" i="202"/>
  <c r="AL10226" i="202"/>
  <c r="AL10227" i="202"/>
  <c r="AL10228" i="202"/>
  <c r="AL10229" i="202"/>
  <c r="AL10230" i="202"/>
  <c r="AL10231" i="202"/>
  <c r="AL10232" i="202"/>
  <c r="AL10233" i="202"/>
  <c r="AL10234" i="202"/>
  <c r="AL10235" i="202"/>
  <c r="AL10236" i="202"/>
  <c r="AL10237" i="202"/>
  <c r="AL10238" i="202"/>
  <c r="AL10239" i="202"/>
  <c r="AL10240" i="202"/>
  <c r="AL10241" i="202"/>
  <c r="AL10242" i="202"/>
  <c r="AL10243" i="202"/>
  <c r="AL10244" i="202"/>
  <c r="AL10245" i="202"/>
  <c r="AL10246" i="202"/>
  <c r="AL10247" i="202"/>
  <c r="AL10248" i="202"/>
  <c r="AL10249" i="202"/>
  <c r="AL10250" i="202"/>
  <c r="AL10251" i="202"/>
  <c r="AL10252" i="202"/>
  <c r="AL10253" i="202"/>
  <c r="AL10254" i="202"/>
  <c r="AL10255" i="202"/>
  <c r="AL10256" i="202"/>
  <c r="AL10257" i="202"/>
  <c r="AL10258" i="202"/>
  <c r="AL10259" i="202"/>
  <c r="AL10260" i="202"/>
  <c r="AL10261" i="202"/>
  <c r="AL10262" i="202"/>
  <c r="AL10263" i="202"/>
  <c r="AL10264" i="202"/>
  <c r="AL10265" i="202"/>
  <c r="AL10266" i="202"/>
  <c r="AL10267" i="202"/>
  <c r="AL10268" i="202"/>
  <c r="AL10269" i="202"/>
  <c r="AL10270" i="202"/>
  <c r="AL10271" i="202"/>
  <c r="AL10272" i="202"/>
  <c r="AL10273" i="202"/>
  <c r="AL10274" i="202"/>
  <c r="AL10275" i="202"/>
  <c r="AL10276" i="202"/>
  <c r="AL10277" i="202"/>
  <c r="AL10278" i="202"/>
  <c r="AL10279" i="202"/>
  <c r="AL10280" i="202"/>
  <c r="AL10281" i="202"/>
  <c r="AL10282" i="202"/>
  <c r="AL10283" i="202"/>
  <c r="AL10284" i="202"/>
  <c r="AL10285" i="202"/>
  <c r="AL10286" i="202"/>
  <c r="AL10287" i="202"/>
  <c r="AL10288" i="202"/>
  <c r="AL10289" i="202"/>
  <c r="AL10290" i="202"/>
  <c r="AL10291" i="202"/>
  <c r="AL10292" i="202"/>
  <c r="AL10293" i="202"/>
  <c r="AL10294" i="202"/>
  <c r="AL10295" i="202"/>
  <c r="AL10296" i="202"/>
  <c r="AL10297" i="202"/>
  <c r="AL10298" i="202"/>
  <c r="AL10299" i="202"/>
  <c r="AL10300" i="202"/>
  <c r="AL10301" i="202"/>
  <c r="AL10302" i="202"/>
  <c r="AL10303" i="202"/>
  <c r="AL10304" i="202"/>
  <c r="AL10305" i="202"/>
  <c r="AL10306" i="202"/>
  <c r="AL10307" i="202"/>
  <c r="AL10308" i="202"/>
  <c r="AL10309" i="202"/>
  <c r="AL10310" i="202"/>
  <c r="AL10311" i="202"/>
  <c r="AL10312" i="202"/>
  <c r="AL10313" i="202"/>
  <c r="AL10314" i="202"/>
  <c r="AL10315" i="202"/>
  <c r="AL10316" i="202"/>
  <c r="AL10317" i="202"/>
  <c r="AL10318" i="202"/>
  <c r="AL10319" i="202"/>
  <c r="AL10320" i="202"/>
  <c r="AL10321" i="202"/>
  <c r="AL10322" i="202"/>
  <c r="AL10323" i="202"/>
  <c r="AL10324" i="202"/>
  <c r="AL10325" i="202"/>
  <c r="AL10326" i="202"/>
  <c r="AL10327" i="202"/>
  <c r="AL10328" i="202"/>
  <c r="AL10329" i="202"/>
  <c r="AL10330" i="202"/>
  <c r="AL10331" i="202"/>
  <c r="AL10332" i="202"/>
  <c r="AL10333" i="202"/>
  <c r="AL10334" i="202"/>
  <c r="AL10335" i="202"/>
  <c r="AL10336" i="202"/>
  <c r="AL10337" i="202"/>
  <c r="AL10338" i="202"/>
  <c r="AL10339" i="202"/>
  <c r="AL10340" i="202"/>
  <c r="AL10341" i="202"/>
  <c r="AL10342" i="202"/>
  <c r="AL10343" i="202"/>
  <c r="AL10344" i="202"/>
  <c r="AL10345" i="202"/>
  <c r="AL10346" i="202"/>
  <c r="AL10347" i="202"/>
  <c r="AL10348" i="202"/>
  <c r="AL10349" i="202"/>
  <c r="AL10350" i="202"/>
  <c r="AL10351" i="202"/>
  <c r="AL10352" i="202"/>
  <c r="AL10353" i="202"/>
  <c r="AL10354" i="202"/>
  <c r="AL10355" i="202"/>
  <c r="AL10356" i="202"/>
  <c r="AL10357" i="202"/>
  <c r="AL10358" i="202"/>
  <c r="AL10359" i="202"/>
  <c r="AL10360" i="202"/>
  <c r="AL10361" i="202"/>
  <c r="AL10362" i="202"/>
  <c r="AL10363" i="202"/>
  <c r="AL10364" i="202"/>
  <c r="AL10365" i="202"/>
  <c r="AL10366" i="202"/>
  <c r="AL10367" i="202"/>
  <c r="AL10368" i="202"/>
  <c r="AL10369" i="202"/>
  <c r="AL10370" i="202"/>
  <c r="AL10371" i="202"/>
  <c r="AL10372" i="202"/>
  <c r="AL10373" i="202"/>
  <c r="AL10374" i="202"/>
  <c r="AL10375" i="202"/>
  <c r="AL10376" i="202"/>
  <c r="AL10377" i="202"/>
  <c r="AL10378" i="202"/>
  <c r="AL10379" i="202"/>
  <c r="AL10380" i="202"/>
  <c r="AL10381" i="202"/>
  <c r="AL10382" i="202"/>
  <c r="AL10383" i="202"/>
  <c r="AL10384" i="202"/>
  <c r="AL10385" i="202"/>
  <c r="AL10386" i="202"/>
  <c r="AL10387" i="202"/>
  <c r="AL10388" i="202"/>
  <c r="AL10389" i="202"/>
  <c r="AL10390" i="202"/>
  <c r="AL10391" i="202"/>
  <c r="AL10392" i="202"/>
  <c r="AL10393" i="202"/>
  <c r="AL10394" i="202"/>
  <c r="AL10395" i="202"/>
  <c r="AL10396" i="202"/>
  <c r="AL10397" i="202"/>
  <c r="AL10398" i="202"/>
  <c r="AL10399" i="202"/>
  <c r="AL10400" i="202"/>
  <c r="AL10401" i="202"/>
  <c r="AL10402" i="202"/>
  <c r="AL10403" i="202"/>
  <c r="AL10404" i="202"/>
  <c r="AL10405" i="202"/>
  <c r="AL10406" i="202"/>
  <c r="AL10407" i="202"/>
  <c r="AL10408" i="202"/>
  <c r="AL10409" i="202"/>
  <c r="AL10410" i="202"/>
  <c r="AL10411" i="202"/>
  <c r="AL10412" i="202"/>
  <c r="AL10413" i="202"/>
  <c r="AL10414" i="202"/>
  <c r="AL10415" i="202"/>
  <c r="AL10416" i="202"/>
  <c r="AL10417" i="202"/>
  <c r="AL10418" i="202"/>
  <c r="AL10419" i="202"/>
  <c r="AL10420" i="202"/>
  <c r="AL10421" i="202"/>
  <c r="AL10422" i="202"/>
  <c r="AL10423" i="202"/>
  <c r="AL10424" i="202"/>
  <c r="AL10425" i="202"/>
  <c r="AL10426" i="202"/>
  <c r="AL10427" i="202"/>
  <c r="AL10428" i="202"/>
  <c r="AL10429" i="202"/>
  <c r="AL10430" i="202"/>
  <c r="AL10431" i="202"/>
  <c r="AL10432" i="202"/>
  <c r="AL10433" i="202"/>
  <c r="AL10434" i="202"/>
  <c r="AL10435" i="202"/>
  <c r="AL10436" i="202"/>
  <c r="AL10437" i="202"/>
  <c r="AL10438" i="202"/>
  <c r="AL10439" i="202"/>
  <c r="AL10440" i="202"/>
  <c r="AL10441" i="202"/>
  <c r="AL10442" i="202"/>
  <c r="AL10443" i="202"/>
  <c r="AL10444" i="202"/>
  <c r="AL10445" i="202"/>
  <c r="AL10446" i="202"/>
  <c r="AL10447" i="202"/>
  <c r="AL10448" i="202"/>
  <c r="AL10449" i="202"/>
  <c r="AL10450" i="202"/>
  <c r="AL10451" i="202"/>
  <c r="AL10452" i="202"/>
  <c r="AL10453" i="202"/>
  <c r="AL10454" i="202"/>
  <c r="AL10455" i="202"/>
  <c r="AL10456" i="202"/>
  <c r="AL10457" i="202"/>
  <c r="AL10458" i="202"/>
  <c r="AL10459" i="202"/>
  <c r="AL10460" i="202"/>
  <c r="AL10461" i="202"/>
  <c r="AL10462" i="202"/>
  <c r="AL10463" i="202"/>
  <c r="AL10464" i="202"/>
  <c r="AL10465" i="202"/>
  <c r="AL10466" i="202"/>
  <c r="AL10467" i="202"/>
  <c r="AL10468" i="202"/>
  <c r="AL10469" i="202"/>
  <c r="AL10470" i="202"/>
  <c r="AL10471" i="202"/>
  <c r="AL10472" i="202"/>
  <c r="AL10473" i="202"/>
  <c r="AL10474" i="202"/>
  <c r="AL10475" i="202"/>
  <c r="AL10476" i="202"/>
  <c r="AL10477" i="202"/>
  <c r="AL10478" i="202"/>
  <c r="AL10479" i="202"/>
  <c r="AL10480" i="202"/>
  <c r="AL10481" i="202"/>
  <c r="AL10482" i="202"/>
  <c r="AL10483" i="202"/>
  <c r="AL10484" i="202"/>
  <c r="AL10485" i="202"/>
  <c r="AL10486" i="202"/>
  <c r="AL10487" i="202"/>
  <c r="AL10488" i="202"/>
  <c r="AL10489" i="202"/>
  <c r="AL10490" i="202"/>
  <c r="AL10491" i="202"/>
  <c r="AL10492" i="202"/>
  <c r="AL10493" i="202"/>
  <c r="AL10494" i="202"/>
  <c r="AL10495" i="202"/>
  <c r="AL10496" i="202"/>
  <c r="AL10497" i="202"/>
  <c r="AL10498" i="202"/>
  <c r="AL10499" i="202"/>
  <c r="AL10500" i="202"/>
  <c r="AL10501" i="202"/>
  <c r="AL10502" i="202"/>
  <c r="AL10503" i="202"/>
  <c r="AL10504" i="202"/>
  <c r="AL10505" i="202"/>
  <c r="AL10506" i="202"/>
  <c r="AL10507" i="202"/>
  <c r="AL10508" i="202"/>
  <c r="AL10509" i="202"/>
  <c r="AL10510" i="202"/>
  <c r="AL10511" i="202"/>
  <c r="AL10512" i="202"/>
  <c r="AL10513" i="202"/>
  <c r="AL10514" i="202"/>
  <c r="AL10515" i="202"/>
  <c r="AL10516" i="202"/>
  <c r="AL10517" i="202"/>
  <c r="AL10518" i="202"/>
  <c r="AL10519" i="202"/>
  <c r="AL10520" i="202"/>
  <c r="AL10521" i="202"/>
  <c r="AL10522" i="202"/>
  <c r="AL10523" i="202"/>
  <c r="AL10524" i="202"/>
  <c r="AL10525" i="202"/>
  <c r="AL10526" i="202"/>
  <c r="AL10527" i="202"/>
  <c r="AL10528" i="202"/>
  <c r="AL10529" i="202"/>
  <c r="AL10530" i="202"/>
  <c r="AL10531" i="202"/>
  <c r="AL10532" i="202"/>
  <c r="AL10533" i="202"/>
  <c r="AL10534" i="202"/>
  <c r="AL10535" i="202"/>
  <c r="AL10536" i="202"/>
  <c r="AL10537" i="202"/>
  <c r="AL10538" i="202"/>
  <c r="AL10539" i="202"/>
  <c r="AL10540" i="202"/>
  <c r="AL10541" i="202"/>
  <c r="AL10542" i="202"/>
  <c r="AL10543" i="202"/>
  <c r="AL10544" i="202"/>
  <c r="AL10545" i="202"/>
  <c r="AL10546" i="202"/>
  <c r="AL10547" i="202"/>
  <c r="AL10548" i="202"/>
  <c r="AL10549" i="202"/>
  <c r="AL10550" i="202"/>
  <c r="AL10551" i="202"/>
  <c r="AL10552" i="202"/>
  <c r="AL10553" i="202"/>
  <c r="AL10554" i="202"/>
  <c r="AL10555" i="202"/>
  <c r="AL10556" i="202"/>
  <c r="AL10557" i="202"/>
  <c r="AL10558" i="202"/>
  <c r="AL10559" i="202"/>
  <c r="AL10560" i="202"/>
  <c r="AL10561" i="202"/>
  <c r="AL10562" i="202"/>
  <c r="AL10563" i="202"/>
  <c r="AL10564" i="202"/>
  <c r="AL10565" i="202"/>
  <c r="AL10566" i="202"/>
  <c r="AL10567" i="202"/>
  <c r="AL10568" i="202"/>
  <c r="AL10569" i="202"/>
  <c r="AL10570" i="202"/>
  <c r="AL10571" i="202"/>
  <c r="AL10572" i="202"/>
  <c r="AL10573" i="202"/>
  <c r="AL10574" i="202"/>
  <c r="AL10575" i="202"/>
  <c r="AL10576" i="202"/>
  <c r="AL10577" i="202"/>
  <c r="AL10578" i="202"/>
  <c r="AL10579" i="202"/>
  <c r="AL10580" i="202"/>
  <c r="AL10581" i="202"/>
  <c r="AL10582" i="202"/>
  <c r="AL10583" i="202"/>
  <c r="AL10584" i="202"/>
  <c r="AL10585" i="202"/>
  <c r="AL10586" i="202"/>
  <c r="AL10587" i="202"/>
  <c r="AL10588" i="202"/>
  <c r="AL10589" i="202"/>
  <c r="AL10590" i="202"/>
  <c r="AL10591" i="202"/>
  <c r="AL10592" i="202"/>
  <c r="AL10593" i="202"/>
  <c r="AL10594" i="202"/>
  <c r="AL10595" i="202"/>
  <c r="AL10596" i="202"/>
  <c r="AL10597" i="202"/>
  <c r="AL10598" i="202"/>
  <c r="AL10599" i="202"/>
  <c r="AL10600" i="202"/>
  <c r="AL10601" i="202"/>
  <c r="AL10602" i="202"/>
  <c r="AL10603" i="202"/>
  <c r="AL10604" i="202"/>
  <c r="AL10605" i="202"/>
  <c r="AL10606" i="202"/>
  <c r="AL10607" i="202"/>
  <c r="AL10608" i="202"/>
  <c r="AL10609" i="202"/>
  <c r="AL10610" i="202"/>
  <c r="AL10611" i="202"/>
  <c r="AL10612" i="202"/>
  <c r="AL10613" i="202"/>
  <c r="AL10614" i="202"/>
  <c r="AL10615" i="202"/>
  <c r="AL10616" i="202"/>
  <c r="AL10617" i="202"/>
  <c r="AL10618" i="202"/>
  <c r="AL10619" i="202"/>
  <c r="AL10620" i="202"/>
  <c r="AL10621" i="202"/>
  <c r="AL10622" i="202"/>
  <c r="AL10623" i="202"/>
  <c r="AL10624" i="202"/>
  <c r="AL10625" i="202"/>
  <c r="AL10626" i="202"/>
  <c r="AL10627" i="202"/>
  <c r="AL10628" i="202"/>
  <c r="AL10629" i="202"/>
  <c r="AL10630" i="202"/>
  <c r="AL10631" i="202"/>
  <c r="AL10632" i="202"/>
  <c r="AL10633" i="202"/>
  <c r="AL10634" i="202"/>
  <c r="AL10635" i="202"/>
  <c r="AL10636" i="202"/>
  <c r="AL10637" i="202"/>
  <c r="AL10638" i="202"/>
  <c r="AL10639" i="202"/>
  <c r="AL10640" i="202"/>
  <c r="AL10641" i="202"/>
  <c r="AL10642" i="202"/>
  <c r="AL10643" i="202"/>
  <c r="AL10644" i="202"/>
  <c r="AL10645" i="202"/>
  <c r="AL10646" i="202"/>
  <c r="AL10647" i="202"/>
  <c r="AL10648" i="202"/>
  <c r="AL10649" i="202"/>
  <c r="AL10650" i="202"/>
  <c r="AL10651" i="202"/>
  <c r="AL10652" i="202"/>
  <c r="AL10653" i="202"/>
  <c r="AL10654" i="202"/>
  <c r="AL10655" i="202"/>
  <c r="AL10656" i="202"/>
  <c r="AL10657" i="202"/>
  <c r="AL10658" i="202"/>
  <c r="AL10659" i="202"/>
  <c r="AL10660" i="202"/>
  <c r="AL10661" i="202"/>
  <c r="AL10662" i="202"/>
  <c r="AL10663" i="202"/>
  <c r="AL10664" i="202"/>
  <c r="AL10665" i="202"/>
  <c r="AL10666" i="202"/>
  <c r="AL10667" i="202"/>
  <c r="AL10668" i="202"/>
  <c r="AL10669" i="202"/>
  <c r="AL10670" i="202"/>
  <c r="AL10671" i="202"/>
  <c r="AL10672" i="202"/>
  <c r="AL10673" i="202"/>
  <c r="AL10674" i="202"/>
  <c r="AL10675" i="202"/>
  <c r="AL10676" i="202"/>
  <c r="AL10677" i="202"/>
  <c r="AL10678" i="202"/>
  <c r="AL10679" i="202"/>
  <c r="AL10680" i="202"/>
  <c r="AL10681" i="202"/>
  <c r="AL10682" i="202"/>
  <c r="AL10683" i="202"/>
  <c r="AL10684" i="202"/>
  <c r="AL10685" i="202"/>
  <c r="AL10686" i="202"/>
  <c r="AL10687" i="202"/>
  <c r="AL10688" i="202"/>
  <c r="AL10689" i="202"/>
  <c r="AL10690" i="202"/>
  <c r="AL10691" i="202"/>
  <c r="AL10692" i="202"/>
  <c r="AL10693" i="202"/>
  <c r="AL10694" i="202"/>
  <c r="AL10695" i="202"/>
  <c r="AL10696" i="202"/>
  <c r="AL10697" i="202"/>
  <c r="AL10698" i="202"/>
  <c r="AL10699" i="202"/>
  <c r="AL10700" i="202"/>
  <c r="AL10701" i="202"/>
  <c r="AL10702" i="202"/>
  <c r="AL10703" i="202"/>
  <c r="AL10704" i="202"/>
  <c r="AL10705" i="202"/>
  <c r="AL10706" i="202"/>
  <c r="AL10707" i="202"/>
  <c r="AL10708" i="202"/>
  <c r="AL10709" i="202"/>
  <c r="AL10710" i="202"/>
  <c r="AL10711" i="202"/>
  <c r="AL10712" i="202"/>
  <c r="AL10713" i="202"/>
  <c r="AL10714" i="202"/>
  <c r="AL10715" i="202"/>
  <c r="AL10716" i="202"/>
  <c r="AL10717" i="202"/>
  <c r="AL10718" i="202"/>
  <c r="AL10719" i="202"/>
  <c r="AL10720" i="202"/>
  <c r="AL10721" i="202"/>
  <c r="AL10722" i="202"/>
  <c r="AL10723" i="202"/>
  <c r="AL10724" i="202"/>
  <c r="AL10725" i="202"/>
  <c r="AL10726" i="202"/>
  <c r="AL10727" i="202"/>
  <c r="AL10728" i="202"/>
  <c r="AL10729" i="202"/>
  <c r="AL10730" i="202"/>
  <c r="AL10731" i="202"/>
  <c r="AL10732" i="202"/>
  <c r="AL10733" i="202"/>
  <c r="AL10734" i="202"/>
  <c r="AL10735" i="202"/>
  <c r="AL10736" i="202"/>
  <c r="AL10737" i="202"/>
  <c r="AL10738" i="202"/>
  <c r="AL10739" i="202"/>
  <c r="AL10740" i="202"/>
  <c r="AL10741" i="202"/>
  <c r="AL10742" i="202"/>
  <c r="AL10743" i="202"/>
  <c r="AL10744" i="202"/>
  <c r="AL10745" i="202"/>
  <c r="AL10746" i="202"/>
  <c r="AL10747" i="202"/>
  <c r="AL10748" i="202"/>
  <c r="AL10749" i="202"/>
  <c r="AL10750" i="202"/>
  <c r="AL10751" i="202"/>
  <c r="AL10752" i="202"/>
  <c r="AL10753" i="202"/>
  <c r="AL10754" i="202"/>
  <c r="AL10755" i="202"/>
  <c r="AL10756" i="202"/>
  <c r="AL10757" i="202"/>
  <c r="AL10758" i="202"/>
  <c r="AL10759" i="202"/>
  <c r="AL10760" i="202"/>
  <c r="AL10761" i="202"/>
  <c r="AL10762" i="202"/>
  <c r="AL10763" i="202"/>
  <c r="AL10764" i="202"/>
  <c r="AL10765" i="202"/>
  <c r="AL10766" i="202"/>
  <c r="AL10767" i="202"/>
  <c r="AL10768" i="202"/>
  <c r="AL10769" i="202"/>
  <c r="AL10770" i="202"/>
  <c r="AL10771" i="202"/>
  <c r="AL10772" i="202"/>
  <c r="AL10773" i="202"/>
  <c r="AL10774" i="202"/>
  <c r="AL10775" i="202"/>
  <c r="AL10776" i="202"/>
  <c r="AL10777" i="202"/>
  <c r="AL10778" i="202"/>
  <c r="AL10779" i="202"/>
  <c r="AL10780" i="202"/>
  <c r="AL10781" i="202"/>
  <c r="AL10782" i="202"/>
  <c r="AL10783" i="202"/>
  <c r="AL10784" i="202"/>
  <c r="AL10785" i="202"/>
  <c r="AL10786" i="202"/>
  <c r="AL10787" i="202"/>
  <c r="AL10788" i="202"/>
  <c r="AL10789" i="202"/>
  <c r="AL10790" i="202"/>
  <c r="AL10791" i="202"/>
  <c r="AL10792" i="202"/>
  <c r="AL10793" i="202"/>
  <c r="AL10794" i="202"/>
  <c r="AL10795" i="202"/>
  <c r="AL10796" i="202"/>
  <c r="AL10797" i="202"/>
  <c r="AL10798" i="202"/>
  <c r="AL10799" i="202"/>
  <c r="AL10800" i="202"/>
  <c r="AL10801" i="202"/>
  <c r="AL10802" i="202"/>
  <c r="AL10803" i="202"/>
  <c r="AL10804" i="202"/>
  <c r="AL10805" i="202"/>
  <c r="AL10806" i="202"/>
  <c r="AL10807" i="202"/>
  <c r="AL10808" i="202"/>
  <c r="AL10809" i="202"/>
  <c r="AL10810" i="202"/>
  <c r="AL10811" i="202"/>
  <c r="AL10812" i="202"/>
  <c r="AL10813" i="202"/>
  <c r="AL10814" i="202"/>
  <c r="AL10815" i="202"/>
  <c r="AL10816" i="202"/>
  <c r="AL10817" i="202"/>
  <c r="AL10818" i="202"/>
  <c r="AL10819" i="202"/>
  <c r="AL10820" i="202"/>
  <c r="AL10821" i="202"/>
  <c r="AL10822" i="202"/>
  <c r="AL10823" i="202"/>
  <c r="AL10824" i="202"/>
  <c r="AL10825" i="202"/>
  <c r="AL10826" i="202"/>
  <c r="AL10827" i="202"/>
  <c r="AL10828" i="202"/>
  <c r="AL10829" i="202"/>
  <c r="AL10830" i="202"/>
  <c r="AL10831" i="202"/>
  <c r="AL10832" i="202"/>
  <c r="AL10833" i="202"/>
  <c r="AL10834" i="202"/>
  <c r="AL10835" i="202"/>
  <c r="AL10836" i="202"/>
  <c r="AL10837" i="202"/>
  <c r="AL10838" i="202"/>
  <c r="AL10839" i="202"/>
  <c r="AL10840" i="202"/>
  <c r="AL10841" i="202"/>
  <c r="AL10842" i="202"/>
  <c r="AL10843" i="202"/>
  <c r="AL10844" i="202"/>
  <c r="AL10845" i="202"/>
  <c r="AL10846" i="202"/>
  <c r="AL10847" i="202"/>
  <c r="AL10848" i="202"/>
  <c r="AL10849" i="202"/>
  <c r="AL10850" i="202"/>
  <c r="AL10851" i="202"/>
  <c r="AL10852" i="202"/>
  <c r="AL10853" i="202"/>
  <c r="AL10854" i="202"/>
  <c r="AL10855" i="202"/>
  <c r="AL10856" i="202"/>
  <c r="AL10857" i="202"/>
  <c r="AL10858" i="202"/>
  <c r="AL10859" i="202"/>
  <c r="AL10860" i="202"/>
  <c r="AL10861" i="202"/>
  <c r="AL10862" i="202"/>
  <c r="AL10863" i="202"/>
  <c r="AL10864" i="202"/>
  <c r="AL10865" i="202"/>
  <c r="AL10866" i="202"/>
  <c r="AL10867" i="202"/>
  <c r="AL10868" i="202"/>
  <c r="AL10869" i="202"/>
  <c r="AL10870" i="202"/>
  <c r="AL10871" i="202"/>
  <c r="AL10872" i="202"/>
  <c r="AL10873" i="202"/>
  <c r="AL10874" i="202"/>
  <c r="AL10875" i="202"/>
  <c r="AL10876" i="202"/>
  <c r="AL10877" i="202"/>
  <c r="AL10878" i="202"/>
  <c r="AL10879" i="202"/>
  <c r="AL10880" i="202"/>
  <c r="AL10881" i="202"/>
  <c r="AL10882" i="202"/>
  <c r="AL10883" i="202"/>
  <c r="AL10884" i="202"/>
  <c r="AL10885" i="202"/>
  <c r="AL10886" i="202"/>
  <c r="AL10887" i="202"/>
  <c r="AL10888" i="202"/>
  <c r="AL10889" i="202"/>
  <c r="AL10890" i="202"/>
  <c r="AL10891" i="202"/>
  <c r="AL10892" i="202"/>
  <c r="AL10893" i="202"/>
  <c r="AL10894" i="202"/>
  <c r="AL10895" i="202"/>
  <c r="AL10896" i="202"/>
  <c r="AL10897" i="202"/>
  <c r="AL10898" i="202"/>
  <c r="AL10899" i="202"/>
  <c r="AL10900" i="202"/>
  <c r="AL10901" i="202"/>
  <c r="AL10902" i="202"/>
  <c r="AL10903" i="202"/>
  <c r="AL10904" i="202"/>
  <c r="AL10905" i="202"/>
  <c r="AL10906" i="202"/>
  <c r="AL10907" i="202"/>
  <c r="AL10908" i="202"/>
  <c r="AL10909" i="202"/>
  <c r="AL10910" i="202"/>
  <c r="AL10911" i="202"/>
  <c r="AL10912" i="202"/>
  <c r="AL10913" i="202"/>
  <c r="AL10914" i="202"/>
  <c r="AL10915" i="202"/>
  <c r="AL10916" i="202"/>
  <c r="AL10917" i="202"/>
  <c r="AL10918" i="202"/>
  <c r="AL10919" i="202"/>
  <c r="AL10920" i="202"/>
  <c r="AL10921" i="202"/>
  <c r="AL10922" i="202"/>
  <c r="AL10923" i="202"/>
  <c r="AL10924" i="202"/>
  <c r="AL10925" i="202"/>
  <c r="AL10926" i="202"/>
  <c r="AL10927" i="202"/>
  <c r="AL10928" i="202"/>
  <c r="AL10929" i="202"/>
  <c r="AL10930" i="202"/>
  <c r="AL10931" i="202"/>
  <c r="AL10932" i="202"/>
  <c r="AL10933" i="202"/>
  <c r="AL10934" i="202"/>
  <c r="AL10935" i="202"/>
  <c r="AL10936" i="202"/>
  <c r="AL10937" i="202"/>
  <c r="AL10938" i="202"/>
  <c r="AL10939" i="202"/>
  <c r="AL10940" i="202"/>
  <c r="AL10941" i="202"/>
  <c r="AL10942" i="202"/>
  <c r="AL10943" i="202"/>
  <c r="AL10944" i="202"/>
  <c r="AL10945" i="202"/>
  <c r="AL10946" i="202"/>
  <c r="AL10947" i="202"/>
  <c r="AL10948" i="202"/>
  <c r="AL10949" i="202"/>
  <c r="AL10950" i="202"/>
  <c r="AL10951" i="202"/>
  <c r="AL10952" i="202"/>
  <c r="AL10953" i="202"/>
  <c r="AL10954" i="202"/>
  <c r="AL10955" i="202"/>
  <c r="AL10956" i="202"/>
  <c r="AL10957" i="202"/>
  <c r="AL10958" i="202"/>
  <c r="AL10959" i="202"/>
  <c r="AL10960" i="202"/>
  <c r="AL10961" i="202"/>
  <c r="AL10962" i="202"/>
  <c r="AL10963" i="202"/>
  <c r="AL10964" i="202"/>
  <c r="AL10965" i="202"/>
  <c r="AL10966" i="202"/>
  <c r="AL10967" i="202"/>
  <c r="AL10968" i="202"/>
  <c r="AL10969" i="202"/>
  <c r="AL10970" i="202"/>
  <c r="AL10971" i="202"/>
  <c r="AL10972" i="202"/>
  <c r="AL10973" i="202"/>
  <c r="AL10974" i="202"/>
  <c r="AL10975" i="202"/>
  <c r="AL10976" i="202"/>
  <c r="AL10977" i="202"/>
  <c r="AL10978" i="202"/>
  <c r="AL10979" i="202"/>
  <c r="AL10980" i="202"/>
  <c r="AL10981" i="202"/>
  <c r="AL10982" i="202"/>
  <c r="AL10983" i="202"/>
  <c r="AL10984" i="202"/>
  <c r="AL10985" i="202"/>
  <c r="AL10986" i="202"/>
  <c r="AL10987" i="202"/>
  <c r="AL10988" i="202"/>
  <c r="AL10989" i="202"/>
  <c r="AL10990" i="202"/>
  <c r="AL10991" i="202"/>
  <c r="AL10992" i="202"/>
  <c r="AL10993" i="202"/>
  <c r="AL10994" i="202"/>
  <c r="AL10995" i="202"/>
  <c r="AL10996" i="202"/>
  <c r="AL10997" i="202"/>
  <c r="AL10998" i="202"/>
  <c r="AL10999" i="202"/>
  <c r="AL11000" i="202"/>
  <c r="AL11001" i="202"/>
  <c r="AL11002" i="202"/>
  <c r="AL11003" i="202"/>
  <c r="AL11004" i="202"/>
  <c r="AL11005" i="202"/>
  <c r="AL11006" i="202"/>
  <c r="AL11007" i="202"/>
  <c r="AL11008" i="202"/>
  <c r="AL11009" i="202"/>
  <c r="AL11010" i="202"/>
  <c r="AL11011" i="202"/>
  <c r="AL11012" i="202"/>
  <c r="AL11013" i="202"/>
  <c r="AL11014" i="202"/>
  <c r="AL11015" i="202"/>
  <c r="AL11016" i="202"/>
  <c r="AL11017" i="202"/>
  <c r="AL11018" i="202"/>
  <c r="AL11019" i="202"/>
  <c r="AL11020" i="202"/>
  <c r="AL11021" i="202"/>
  <c r="AL11022" i="202"/>
  <c r="AL11023" i="202"/>
  <c r="AL11024" i="202"/>
  <c r="AL11025" i="202"/>
  <c r="AL11026" i="202"/>
  <c r="AL11027" i="202"/>
  <c r="AL11028" i="202"/>
  <c r="AL11029" i="202"/>
  <c r="AL11030" i="202"/>
  <c r="AL11031" i="202"/>
  <c r="AL11032" i="202"/>
  <c r="AL11033" i="202"/>
  <c r="AL11034" i="202"/>
  <c r="AL11035" i="202"/>
  <c r="AL11036" i="202"/>
  <c r="AL11037" i="202"/>
  <c r="AL11038" i="202"/>
  <c r="AL11039" i="202"/>
  <c r="AL11040" i="202"/>
  <c r="AL11041" i="202"/>
  <c r="AL11042" i="202"/>
  <c r="AL11043" i="202"/>
  <c r="AL11044" i="202"/>
  <c r="AL11045" i="202"/>
  <c r="AL11046" i="202"/>
  <c r="AL11047" i="202"/>
  <c r="AL11048" i="202"/>
  <c r="AL11049" i="202"/>
  <c r="AL11050" i="202"/>
  <c r="AL11051" i="202"/>
  <c r="AL11052" i="202"/>
  <c r="AL11053" i="202"/>
  <c r="AL11054" i="202"/>
  <c r="AL11055" i="202"/>
  <c r="AL11056" i="202"/>
  <c r="AL11057" i="202"/>
  <c r="AL11058" i="202"/>
  <c r="AL11059" i="202"/>
  <c r="AL11060" i="202"/>
  <c r="AL11061" i="202"/>
  <c r="AL11062" i="202"/>
  <c r="AL11063" i="202"/>
  <c r="AL11064" i="202"/>
  <c r="AL11065" i="202"/>
  <c r="AL11066" i="202"/>
  <c r="AL11067" i="202"/>
  <c r="AL11068" i="202"/>
  <c r="AL11069" i="202"/>
  <c r="AL11070" i="202"/>
  <c r="AL11071" i="202"/>
  <c r="AL11072" i="202"/>
  <c r="AL11073" i="202"/>
  <c r="AL11074" i="202"/>
  <c r="AL11075" i="202"/>
  <c r="AL11076" i="202"/>
  <c r="AL11077" i="202"/>
  <c r="AL11078" i="202"/>
  <c r="AL11079" i="202"/>
  <c r="AL11080" i="202"/>
  <c r="AL11081" i="202"/>
  <c r="AL11082" i="202"/>
  <c r="AL11083" i="202"/>
  <c r="AL11084" i="202"/>
  <c r="AL11085" i="202"/>
  <c r="AL11086" i="202"/>
  <c r="AL11087" i="202"/>
  <c r="AL11088" i="202"/>
  <c r="AL11089" i="202"/>
  <c r="AL11090" i="202"/>
  <c r="AL11091" i="202"/>
  <c r="AL11092" i="202"/>
  <c r="AL11093" i="202"/>
  <c r="AL11094" i="202"/>
  <c r="AL11095" i="202"/>
  <c r="AL11096" i="202"/>
  <c r="AL11097" i="202"/>
  <c r="AL11098" i="202"/>
  <c r="AL11099" i="202"/>
  <c r="AL11100" i="202"/>
  <c r="AL11101" i="202"/>
  <c r="AL11102" i="202"/>
  <c r="AL11103" i="202"/>
  <c r="AL11104" i="202"/>
  <c r="AL11105" i="202"/>
  <c r="AL11106" i="202"/>
  <c r="AL11107" i="202"/>
  <c r="AL11108" i="202"/>
  <c r="AL11109" i="202"/>
  <c r="AL11110" i="202"/>
  <c r="AL11111" i="202"/>
  <c r="AL11112" i="202"/>
  <c r="AL11113" i="202"/>
  <c r="AL11114" i="202"/>
  <c r="AL11115" i="202"/>
  <c r="AL11116" i="202"/>
  <c r="AL11117" i="202"/>
  <c r="AL11118" i="202"/>
  <c r="AL11119" i="202"/>
  <c r="AL11120" i="202"/>
  <c r="AL11121" i="202"/>
  <c r="AL11122" i="202"/>
  <c r="AL11123" i="202"/>
  <c r="AL11124" i="202"/>
  <c r="AL11125" i="202"/>
  <c r="AL11126" i="202"/>
  <c r="AL11127" i="202"/>
  <c r="AL11128" i="202"/>
  <c r="AL11129" i="202"/>
  <c r="AL11130" i="202"/>
  <c r="AL11131" i="202"/>
  <c r="AL11132" i="202"/>
  <c r="AL11133" i="202"/>
  <c r="AL11134" i="202"/>
  <c r="AL11135" i="202"/>
  <c r="AL11136" i="202"/>
  <c r="AL11137" i="202"/>
  <c r="AL11138" i="202"/>
  <c r="AL11139" i="202"/>
  <c r="AL11140" i="202"/>
  <c r="AL11141" i="202"/>
  <c r="AL11142" i="202"/>
  <c r="AL11143" i="202"/>
  <c r="AL11144" i="202"/>
  <c r="AL11145" i="202"/>
  <c r="AL11146" i="202"/>
  <c r="AL11147" i="202"/>
  <c r="AL11148" i="202"/>
  <c r="AL11149" i="202"/>
  <c r="AL11150" i="202"/>
  <c r="AL11151" i="202"/>
  <c r="AL11152" i="202"/>
  <c r="AL11153" i="202"/>
  <c r="AL11154" i="202"/>
  <c r="AL11155" i="202"/>
  <c r="AL11156" i="202"/>
  <c r="AL11157" i="202"/>
  <c r="AL11158" i="202"/>
  <c r="AL11159" i="202"/>
  <c r="AL11160" i="202"/>
  <c r="AL11161" i="202"/>
  <c r="AL11162" i="202"/>
  <c r="AL11163" i="202"/>
  <c r="AL11164" i="202"/>
  <c r="AL11165" i="202"/>
  <c r="AL11166" i="202"/>
  <c r="AL11167" i="202"/>
  <c r="AL11168" i="202"/>
  <c r="AL11169" i="202"/>
  <c r="AL11170" i="202"/>
  <c r="AL11171" i="202"/>
  <c r="AL11172" i="202"/>
  <c r="AL11173" i="202"/>
  <c r="AL11174" i="202"/>
  <c r="AL11175" i="202"/>
  <c r="AL11176" i="202"/>
  <c r="AL11177" i="202"/>
  <c r="AL11178" i="202"/>
  <c r="AL11179" i="202"/>
  <c r="AL11180" i="202"/>
  <c r="AL11181" i="202"/>
  <c r="AL11182" i="202"/>
  <c r="AL11183" i="202"/>
  <c r="AL11184" i="202"/>
  <c r="AL11185" i="202"/>
  <c r="AL11186" i="202"/>
  <c r="AL11187" i="202"/>
  <c r="AL11188" i="202"/>
  <c r="AL11189" i="202"/>
  <c r="AL11190" i="202"/>
  <c r="AL11191" i="202"/>
  <c r="AL11192" i="202"/>
  <c r="AL11193" i="202"/>
  <c r="AL11194" i="202"/>
  <c r="AL11195" i="202"/>
  <c r="AL11196" i="202"/>
  <c r="AL11197" i="202"/>
  <c r="AL11198" i="202"/>
  <c r="AL11199" i="202"/>
  <c r="AL11200" i="202"/>
  <c r="AL11201" i="202"/>
  <c r="AL11202" i="202"/>
  <c r="AL11203" i="202"/>
  <c r="AL11204" i="202"/>
  <c r="AL11205" i="202"/>
  <c r="AL11206" i="202"/>
  <c r="AL11207" i="202"/>
  <c r="AL11208" i="202"/>
  <c r="AL11209" i="202"/>
  <c r="AL11210" i="202"/>
  <c r="AL11211" i="202"/>
  <c r="AL11212" i="202"/>
  <c r="AL11213" i="202"/>
  <c r="AL11214" i="202"/>
  <c r="AL11215" i="202"/>
  <c r="AL11216" i="202"/>
  <c r="AL11217" i="202"/>
  <c r="AL11218" i="202"/>
  <c r="AL11219" i="202"/>
  <c r="AL11220" i="202"/>
  <c r="AL11221" i="202"/>
  <c r="AL11222" i="202"/>
  <c r="AL11223" i="202"/>
  <c r="AL11224" i="202"/>
  <c r="AL11225" i="202"/>
  <c r="AL11226" i="202"/>
  <c r="AL11227" i="202"/>
  <c r="AL11228" i="202"/>
  <c r="AL11229" i="202"/>
  <c r="AL11230" i="202"/>
  <c r="AL11231" i="202"/>
  <c r="AL11232" i="202"/>
  <c r="AL11233" i="202"/>
  <c r="AL11234" i="202"/>
  <c r="AL11235" i="202"/>
  <c r="AL11236" i="202"/>
  <c r="AL11237" i="202"/>
  <c r="AL11238" i="202"/>
  <c r="AL11239" i="202"/>
  <c r="AL11240" i="202"/>
  <c r="AL11241" i="202"/>
  <c r="AL11242" i="202"/>
  <c r="AL11243" i="202"/>
  <c r="AL11244" i="202"/>
  <c r="AL11245" i="202"/>
  <c r="AL11246" i="202"/>
  <c r="AL11247" i="202"/>
  <c r="AL11248" i="202"/>
  <c r="AL11249" i="202"/>
  <c r="AL11250" i="202"/>
  <c r="AL11251" i="202"/>
  <c r="AL11252" i="202"/>
  <c r="AL11253" i="202"/>
  <c r="AL11254" i="202"/>
  <c r="AL11255" i="202"/>
  <c r="AL11256" i="202"/>
  <c r="AL11257" i="202"/>
  <c r="AL11258" i="202"/>
  <c r="AL11259" i="202"/>
  <c r="AL11260" i="202"/>
  <c r="AL11261" i="202"/>
  <c r="AL11262" i="202"/>
  <c r="AL11263" i="202"/>
  <c r="AL11264" i="202"/>
  <c r="AL11265" i="202"/>
  <c r="AL11266" i="202"/>
  <c r="AL11267" i="202"/>
  <c r="AL11268" i="202"/>
  <c r="AL11269" i="202"/>
  <c r="AL11270" i="202"/>
  <c r="AL11271" i="202"/>
  <c r="AL11272" i="202"/>
  <c r="AL11273" i="202"/>
  <c r="AL11274" i="202"/>
  <c r="AL11275" i="202"/>
  <c r="AL11276" i="202"/>
  <c r="AL11277" i="202"/>
  <c r="AL11278" i="202"/>
  <c r="AL11279" i="202"/>
  <c r="AL11280" i="202"/>
  <c r="AL11281" i="202"/>
  <c r="AL11282" i="202"/>
  <c r="AL11283" i="202"/>
  <c r="AL11284" i="202"/>
  <c r="AL11285" i="202"/>
  <c r="AL11286" i="202"/>
  <c r="AL11287" i="202"/>
  <c r="AL11288" i="202"/>
  <c r="AL11289" i="202"/>
  <c r="AL11290" i="202"/>
  <c r="AL11291" i="202"/>
  <c r="AL11292" i="202"/>
  <c r="AL11293" i="202"/>
  <c r="AL11294" i="202"/>
  <c r="AL11295" i="202"/>
  <c r="AL11296" i="202"/>
  <c r="AL11297" i="202"/>
  <c r="AL11298" i="202"/>
  <c r="AL11299" i="202"/>
  <c r="AL11300" i="202"/>
  <c r="AL11301" i="202"/>
  <c r="AL11302" i="202"/>
  <c r="AL11303" i="202"/>
  <c r="AL11304" i="202"/>
  <c r="AL11305" i="202"/>
  <c r="AL11306" i="202"/>
  <c r="AL11307" i="202"/>
  <c r="AL11308" i="202"/>
  <c r="AL11309" i="202"/>
  <c r="AL11310" i="202"/>
  <c r="AL11311" i="202"/>
  <c r="AL11312" i="202"/>
  <c r="AL11313" i="202"/>
  <c r="AL11314" i="202"/>
  <c r="AL11315" i="202"/>
  <c r="AL11316" i="202"/>
  <c r="AL11317" i="202"/>
  <c r="AL11318" i="202"/>
  <c r="AL11319" i="202"/>
  <c r="AL11320" i="202"/>
  <c r="AL11321" i="202"/>
  <c r="AL11322" i="202"/>
  <c r="AL11323" i="202"/>
  <c r="AL11324" i="202"/>
  <c r="AL11325" i="202"/>
  <c r="AL11326" i="202"/>
  <c r="AL11327" i="202"/>
  <c r="AL11328" i="202"/>
  <c r="AL11329" i="202"/>
  <c r="AL11330" i="202"/>
  <c r="AL11331" i="202"/>
  <c r="AL11332" i="202"/>
  <c r="AL11333" i="202"/>
  <c r="AL11334" i="202"/>
  <c r="AL11335" i="202"/>
  <c r="AL11336" i="202"/>
  <c r="AL11337" i="202"/>
  <c r="AL11338" i="202"/>
  <c r="AL11339" i="202"/>
  <c r="AL11340" i="202"/>
  <c r="AL11341" i="202"/>
  <c r="AL11342" i="202"/>
  <c r="AL11343" i="202"/>
  <c r="AL11344" i="202"/>
  <c r="AL11345" i="202"/>
  <c r="AL11346" i="202"/>
  <c r="AL11347" i="202"/>
  <c r="AL11348" i="202"/>
  <c r="AL11349" i="202"/>
  <c r="AL11350" i="202"/>
  <c r="AL11351" i="202"/>
  <c r="AL11352" i="202"/>
  <c r="AL11353" i="202"/>
  <c r="AL11354" i="202"/>
  <c r="AL11355" i="202"/>
  <c r="AL11356" i="202"/>
  <c r="AL11357" i="202"/>
  <c r="AL11358" i="202"/>
  <c r="AL11359" i="202"/>
  <c r="AL11360" i="202"/>
  <c r="AL11361" i="202"/>
  <c r="AL11362" i="202"/>
  <c r="AL11363" i="202"/>
  <c r="AL11364" i="202"/>
  <c r="AL11365" i="202"/>
  <c r="AL11366" i="202"/>
  <c r="AL11367" i="202"/>
  <c r="AL11368" i="202"/>
  <c r="AL11369" i="202"/>
  <c r="AL11370" i="202"/>
  <c r="AL11371" i="202"/>
  <c r="AL11372" i="202"/>
  <c r="AL11373" i="202"/>
  <c r="AL11374" i="202"/>
  <c r="AL11375" i="202"/>
  <c r="AL11376" i="202"/>
  <c r="AL11377" i="202"/>
  <c r="AL11378" i="202"/>
  <c r="AL11379" i="202"/>
  <c r="AL11380" i="202"/>
  <c r="AL11381" i="202"/>
  <c r="AL11382" i="202"/>
  <c r="AL11383" i="202"/>
  <c r="AL11384" i="202"/>
  <c r="AL11385" i="202"/>
  <c r="AL11386" i="202"/>
  <c r="AL11387" i="202"/>
  <c r="AL11388" i="202"/>
  <c r="AL11389" i="202"/>
  <c r="AL11390" i="202"/>
  <c r="AL11391" i="202"/>
  <c r="AL11392" i="202"/>
  <c r="AL11393" i="202"/>
  <c r="AL11394" i="202"/>
  <c r="AL11395" i="202"/>
  <c r="AL11396" i="202"/>
  <c r="AL11397" i="202"/>
  <c r="AL11398" i="202"/>
  <c r="AL11399" i="202"/>
  <c r="AL11400" i="202"/>
  <c r="AL11401" i="202"/>
  <c r="AL11402" i="202"/>
  <c r="AL11403" i="202"/>
  <c r="AL11404" i="202"/>
  <c r="AL11405" i="202"/>
  <c r="AL11406" i="202"/>
  <c r="AL11407" i="202"/>
  <c r="AL11408" i="202"/>
  <c r="AL11409" i="202"/>
  <c r="AL11410" i="202"/>
  <c r="AL11411" i="202"/>
  <c r="AL11412" i="202"/>
  <c r="AL11413" i="202"/>
  <c r="AL11414" i="202"/>
  <c r="AL11415" i="202"/>
  <c r="AL11416" i="202"/>
  <c r="AL11417" i="202"/>
  <c r="AL11418" i="202"/>
  <c r="AL11419" i="202"/>
  <c r="AL11420" i="202"/>
  <c r="AL11421" i="202"/>
  <c r="AL11422" i="202"/>
  <c r="AL11423" i="202"/>
  <c r="AL11424" i="202"/>
  <c r="AL11425" i="202"/>
  <c r="AL11426" i="202"/>
  <c r="AL11427" i="202"/>
  <c r="AL11428" i="202"/>
  <c r="AL11429" i="202"/>
  <c r="AL11430" i="202"/>
  <c r="AL11431" i="202"/>
  <c r="AL11432" i="202"/>
  <c r="AL11433" i="202"/>
  <c r="AL11434" i="202"/>
  <c r="AL11435" i="202"/>
  <c r="AL11436" i="202"/>
  <c r="AL11437" i="202"/>
  <c r="AL11438" i="202"/>
  <c r="AL11439" i="202"/>
  <c r="AL11440" i="202"/>
  <c r="AL11441" i="202"/>
  <c r="AL11442" i="202"/>
  <c r="AL11443" i="202"/>
  <c r="AL11444" i="202"/>
  <c r="AL11445" i="202"/>
  <c r="AL11446" i="202"/>
  <c r="AL11447" i="202"/>
  <c r="AL11448" i="202"/>
  <c r="AL11449" i="202"/>
  <c r="AL11450" i="202"/>
  <c r="AL11451" i="202"/>
  <c r="AL11452" i="202"/>
  <c r="AL11453" i="202"/>
  <c r="AL11454" i="202"/>
  <c r="AL11455" i="202"/>
  <c r="AL11456" i="202"/>
  <c r="AL11457" i="202"/>
  <c r="AL11458" i="202"/>
  <c r="AL11459" i="202"/>
  <c r="AL11460" i="202"/>
  <c r="AL11461" i="202"/>
  <c r="AL11462" i="202"/>
  <c r="AL11463" i="202"/>
  <c r="AL11464" i="202"/>
  <c r="AL11465" i="202"/>
  <c r="AL11466" i="202"/>
  <c r="AL11467" i="202"/>
  <c r="AL11468" i="202"/>
  <c r="AL11469" i="202"/>
  <c r="AL11470" i="202"/>
  <c r="AL11471" i="202"/>
  <c r="AL11472" i="202"/>
  <c r="AL11473" i="202"/>
  <c r="AL11474" i="202"/>
  <c r="AL11475" i="202"/>
  <c r="AL11476" i="202"/>
  <c r="AL11477" i="202"/>
  <c r="AL11478" i="202"/>
  <c r="AL11479" i="202"/>
  <c r="AL11480" i="202"/>
  <c r="AL11481" i="202"/>
  <c r="AL11482" i="202"/>
  <c r="AL11483" i="202"/>
  <c r="AL11484" i="202"/>
  <c r="AL11485" i="202"/>
  <c r="AL11486" i="202"/>
  <c r="AL11487" i="202"/>
  <c r="AL11488" i="202"/>
  <c r="AL11489" i="202"/>
  <c r="AL11490" i="202"/>
  <c r="AL11491" i="202"/>
  <c r="AL11492" i="202"/>
  <c r="AL11493" i="202"/>
  <c r="AL11494" i="202"/>
  <c r="AL11495" i="202"/>
  <c r="AL11496" i="202"/>
  <c r="AL11497" i="202"/>
  <c r="AL11498" i="202"/>
  <c r="AL11499" i="202"/>
  <c r="AL11500" i="202"/>
  <c r="AL11501" i="202"/>
  <c r="AL11502" i="202"/>
  <c r="AL11503" i="202"/>
  <c r="AL11504" i="202"/>
  <c r="AL11505" i="202"/>
  <c r="AL11506" i="202"/>
  <c r="AL11507" i="202"/>
  <c r="AL11508" i="202"/>
  <c r="AL11509" i="202"/>
  <c r="AL11510" i="202"/>
  <c r="AL11511" i="202"/>
  <c r="AL11512" i="202"/>
  <c r="AL11513" i="202"/>
  <c r="AL11514" i="202"/>
  <c r="AL11515" i="202"/>
  <c r="AL11516" i="202"/>
  <c r="AL11517" i="202"/>
  <c r="AL11518" i="202"/>
  <c r="AL11519" i="202"/>
  <c r="AL11520" i="202"/>
  <c r="AL11521" i="202"/>
  <c r="AL11522" i="202"/>
  <c r="AL11523" i="202"/>
  <c r="AL11524" i="202"/>
  <c r="AL11525" i="202"/>
  <c r="AL11526" i="202"/>
  <c r="AL11527" i="202"/>
  <c r="AL11528" i="202"/>
  <c r="AL11529" i="202"/>
  <c r="AL11530" i="202"/>
  <c r="AL11531" i="202"/>
  <c r="AL11532" i="202"/>
  <c r="AL11533" i="202"/>
  <c r="AL11534" i="202"/>
  <c r="AL11535" i="202"/>
  <c r="AL11536" i="202"/>
  <c r="AL11537" i="202"/>
  <c r="AL11538" i="202"/>
  <c r="AL11539" i="202"/>
  <c r="AL11540" i="202"/>
  <c r="AL11541" i="202"/>
  <c r="AL11542" i="202"/>
  <c r="AL11543" i="202"/>
  <c r="AL11544" i="202"/>
  <c r="AL11545" i="202"/>
  <c r="AL11546" i="202"/>
  <c r="AL11547" i="202"/>
  <c r="AL11548" i="202"/>
  <c r="AL11549" i="202"/>
  <c r="AL11550" i="202"/>
  <c r="AL11551" i="202"/>
  <c r="AL11552" i="202"/>
  <c r="AL11553" i="202"/>
  <c r="AL11554" i="202"/>
  <c r="AL11555" i="202"/>
  <c r="AL11556" i="202"/>
  <c r="AL11557" i="202"/>
  <c r="AL11558" i="202"/>
  <c r="AL11559" i="202"/>
  <c r="AL11560" i="202"/>
  <c r="AL11561" i="202"/>
  <c r="AL11562" i="202"/>
  <c r="AL11563" i="202"/>
  <c r="AL11564" i="202"/>
  <c r="AL11565" i="202"/>
  <c r="AL11566" i="202"/>
  <c r="AL11567" i="202"/>
  <c r="AL11568" i="202"/>
  <c r="AL11569" i="202"/>
  <c r="AL11570" i="202"/>
  <c r="AL11571" i="202"/>
  <c r="AL11572" i="202"/>
  <c r="AL11573" i="202"/>
  <c r="AL11574" i="202"/>
  <c r="AL11575" i="202"/>
  <c r="AL11576" i="202"/>
  <c r="AL11577" i="202"/>
  <c r="AL11578" i="202"/>
  <c r="AL11579" i="202"/>
  <c r="AL11580" i="202"/>
  <c r="AL11581" i="202"/>
  <c r="AL11582" i="202"/>
  <c r="AL11583" i="202"/>
  <c r="AL11584" i="202"/>
  <c r="AL11585" i="202"/>
  <c r="AL11586" i="202"/>
  <c r="AL11587" i="202"/>
  <c r="AL11588" i="202"/>
  <c r="AL11589" i="202"/>
  <c r="AL11590" i="202"/>
  <c r="AL11591" i="202"/>
  <c r="AL11592" i="202"/>
  <c r="AL11593" i="202"/>
  <c r="AL11594" i="202"/>
  <c r="AL11595" i="202"/>
  <c r="AL11596" i="202"/>
  <c r="AL11597" i="202"/>
  <c r="AL11598" i="202"/>
  <c r="AL11599" i="202"/>
  <c r="AL11600" i="202"/>
  <c r="AL11601" i="202"/>
  <c r="AL11602" i="202"/>
  <c r="AL11603" i="202"/>
  <c r="AL11604" i="202"/>
  <c r="AL11605" i="202"/>
  <c r="AL11606" i="202"/>
  <c r="AL11607" i="202"/>
  <c r="AL11608" i="202"/>
  <c r="AL11609" i="202"/>
  <c r="AL11610" i="202"/>
  <c r="AL11611" i="202"/>
  <c r="AL11612" i="202"/>
  <c r="AL11613" i="202"/>
  <c r="AL11614" i="202"/>
  <c r="AL11615" i="202"/>
  <c r="AL11616" i="202"/>
  <c r="AL11617" i="202"/>
  <c r="AL11618" i="202"/>
  <c r="AL11619" i="202"/>
  <c r="AL11620" i="202"/>
  <c r="AL11621" i="202"/>
  <c r="AL11622" i="202"/>
  <c r="AL11623" i="202"/>
  <c r="AL11624" i="202"/>
  <c r="AL11625" i="202"/>
  <c r="AL11626" i="202"/>
  <c r="AL11627" i="202"/>
  <c r="AL11628" i="202"/>
  <c r="AL11629" i="202"/>
  <c r="AL11630" i="202"/>
  <c r="AL11631" i="202"/>
  <c r="AL11632" i="202"/>
  <c r="AL11633" i="202"/>
  <c r="AL11634" i="202"/>
  <c r="AL11635" i="202"/>
  <c r="AL11636" i="202"/>
  <c r="AL11637" i="202"/>
  <c r="AL11638" i="202"/>
  <c r="AL11639" i="202"/>
  <c r="AL11640" i="202"/>
  <c r="AL11641" i="202"/>
  <c r="AL11642" i="202"/>
  <c r="AL2" i="202"/>
  <c r="B142" i="241" l="1"/>
  <c r="B141" i="241"/>
  <c r="B142" i="240"/>
  <c r="B141" i="240"/>
  <c r="B142" i="239"/>
  <c r="B141" i="239"/>
  <c r="P1" i="240"/>
  <c r="P1" i="239"/>
  <c r="P1" i="241"/>
  <c r="N139" i="241"/>
  <c r="L139" i="241"/>
  <c r="J139" i="241"/>
  <c r="H139" i="241"/>
  <c r="F139" i="241"/>
  <c r="D139" i="241"/>
  <c r="N138" i="241"/>
  <c r="L138" i="241"/>
  <c r="J138" i="241"/>
  <c r="H138" i="241"/>
  <c r="F138" i="241"/>
  <c r="D138" i="241"/>
  <c r="N137" i="241"/>
  <c r="L137" i="241"/>
  <c r="J137" i="241"/>
  <c r="H137" i="241"/>
  <c r="F137" i="241"/>
  <c r="D137" i="241"/>
  <c r="N136" i="241"/>
  <c r="L136" i="241"/>
  <c r="J136" i="241"/>
  <c r="H136" i="241"/>
  <c r="F136" i="241"/>
  <c r="D136" i="241"/>
  <c r="N135" i="241"/>
  <c r="L135" i="241"/>
  <c r="J135" i="241"/>
  <c r="H135" i="241"/>
  <c r="F135" i="241"/>
  <c r="D135" i="241"/>
  <c r="N134" i="241"/>
  <c r="L134" i="241"/>
  <c r="J134" i="241"/>
  <c r="H134" i="241"/>
  <c r="F134" i="241"/>
  <c r="D134" i="241"/>
  <c r="N133" i="241"/>
  <c r="L133" i="241"/>
  <c r="J133" i="241"/>
  <c r="H133" i="241"/>
  <c r="F133" i="241"/>
  <c r="D133" i="241"/>
  <c r="N132" i="241"/>
  <c r="L132" i="241"/>
  <c r="J132" i="241"/>
  <c r="H132" i="241"/>
  <c r="F132" i="241"/>
  <c r="D132" i="241"/>
  <c r="N131" i="241"/>
  <c r="L131" i="241"/>
  <c r="J131" i="241"/>
  <c r="H131" i="241"/>
  <c r="F131" i="241"/>
  <c r="D131" i="241"/>
  <c r="N130" i="241"/>
  <c r="L130" i="241"/>
  <c r="J130" i="241"/>
  <c r="H130" i="241"/>
  <c r="F130" i="241"/>
  <c r="D130" i="241"/>
  <c r="N128" i="241"/>
  <c r="L128" i="241"/>
  <c r="J128" i="241"/>
  <c r="H128" i="241"/>
  <c r="F128" i="241"/>
  <c r="D128" i="241"/>
  <c r="N127" i="241"/>
  <c r="L127" i="241"/>
  <c r="J127" i="241"/>
  <c r="H127" i="241"/>
  <c r="F127" i="241"/>
  <c r="D127" i="241"/>
  <c r="N126" i="241"/>
  <c r="L126" i="241"/>
  <c r="J126" i="241"/>
  <c r="H126" i="241"/>
  <c r="F126" i="241"/>
  <c r="D126" i="241"/>
  <c r="N125" i="241"/>
  <c r="L125" i="241"/>
  <c r="J125" i="241"/>
  <c r="H125" i="241"/>
  <c r="F125" i="241"/>
  <c r="D125" i="241"/>
  <c r="N124" i="241"/>
  <c r="L124" i="241"/>
  <c r="J124" i="241"/>
  <c r="H124" i="241"/>
  <c r="F124" i="241"/>
  <c r="D124" i="241"/>
  <c r="N123" i="241"/>
  <c r="L123" i="241"/>
  <c r="J123" i="241"/>
  <c r="H123" i="241"/>
  <c r="F123" i="241"/>
  <c r="D123" i="241"/>
  <c r="N122" i="241"/>
  <c r="L122" i="241"/>
  <c r="J122" i="241"/>
  <c r="H122" i="241"/>
  <c r="F122" i="241"/>
  <c r="D122" i="241"/>
  <c r="N121" i="241"/>
  <c r="L121" i="241"/>
  <c r="J121" i="241"/>
  <c r="H121" i="241"/>
  <c r="F121" i="241"/>
  <c r="D121" i="241"/>
  <c r="N120" i="241"/>
  <c r="L120" i="241"/>
  <c r="J120" i="241"/>
  <c r="H120" i="241"/>
  <c r="F120" i="241"/>
  <c r="D120" i="241"/>
  <c r="N119" i="241"/>
  <c r="L119" i="241"/>
  <c r="J119" i="241"/>
  <c r="H119" i="241"/>
  <c r="F119" i="241"/>
  <c r="D119" i="241"/>
  <c r="N118" i="241"/>
  <c r="L118" i="241"/>
  <c r="J118" i="241"/>
  <c r="H118" i="241"/>
  <c r="F118" i="241"/>
  <c r="D118" i="241"/>
  <c r="N117" i="241"/>
  <c r="L117" i="241"/>
  <c r="J117" i="241"/>
  <c r="H117" i="241"/>
  <c r="F117" i="241"/>
  <c r="D117" i="241"/>
  <c r="N116" i="241"/>
  <c r="L116" i="241"/>
  <c r="J116" i="241"/>
  <c r="H116" i="241"/>
  <c r="F116" i="241"/>
  <c r="D116" i="241"/>
  <c r="N115" i="241"/>
  <c r="L115" i="241"/>
  <c r="J115" i="241"/>
  <c r="H115" i="241"/>
  <c r="F115" i="241"/>
  <c r="D115" i="241"/>
  <c r="N114" i="241"/>
  <c r="L114" i="241"/>
  <c r="J114" i="241"/>
  <c r="H114" i="241"/>
  <c r="F114" i="241"/>
  <c r="D114" i="241"/>
  <c r="N113" i="241"/>
  <c r="L113" i="241"/>
  <c r="J113" i="241"/>
  <c r="H113" i="241"/>
  <c r="F113" i="241"/>
  <c r="D113" i="241"/>
  <c r="N112" i="241"/>
  <c r="L112" i="241"/>
  <c r="J112" i="241"/>
  <c r="H112" i="241"/>
  <c r="F112" i="241"/>
  <c r="D112" i="241"/>
  <c r="N111" i="241"/>
  <c r="L111" i="241"/>
  <c r="J111" i="241"/>
  <c r="H111" i="241"/>
  <c r="F111" i="241"/>
  <c r="D111" i="241"/>
  <c r="N110" i="241"/>
  <c r="L110" i="241"/>
  <c r="J110" i="241"/>
  <c r="H110" i="241"/>
  <c r="F110" i="241"/>
  <c r="D110" i="241"/>
  <c r="N109" i="241"/>
  <c r="L109" i="241"/>
  <c r="J109" i="241"/>
  <c r="H109" i="241"/>
  <c r="F109" i="241"/>
  <c r="D109" i="241"/>
  <c r="N108" i="241"/>
  <c r="L108" i="241"/>
  <c r="J108" i="241"/>
  <c r="H108" i="241"/>
  <c r="F108" i="241"/>
  <c r="D108" i="241"/>
  <c r="N107" i="241"/>
  <c r="L107" i="241"/>
  <c r="J107" i="241"/>
  <c r="H107" i="241"/>
  <c r="F107" i="241"/>
  <c r="D107" i="241"/>
  <c r="N106" i="241"/>
  <c r="L106" i="241"/>
  <c r="J106" i="241"/>
  <c r="H106" i="241"/>
  <c r="F106" i="241"/>
  <c r="D106" i="241"/>
  <c r="N104" i="241"/>
  <c r="L104" i="241"/>
  <c r="J104" i="241"/>
  <c r="H104" i="241"/>
  <c r="F104" i="241"/>
  <c r="D104" i="241"/>
  <c r="N103" i="241"/>
  <c r="L103" i="241"/>
  <c r="J103" i="241"/>
  <c r="H103" i="241"/>
  <c r="F103" i="241"/>
  <c r="D103" i="241"/>
  <c r="N102" i="241"/>
  <c r="L102" i="241"/>
  <c r="J102" i="241"/>
  <c r="H102" i="241"/>
  <c r="F102" i="241"/>
  <c r="D102" i="241"/>
  <c r="N101" i="241"/>
  <c r="L101" i="241"/>
  <c r="J101" i="241"/>
  <c r="H101" i="241"/>
  <c r="F101" i="241"/>
  <c r="D101" i="241"/>
  <c r="N100" i="241"/>
  <c r="L100" i="241"/>
  <c r="J100" i="241"/>
  <c r="H100" i="241"/>
  <c r="F100" i="241"/>
  <c r="D100" i="241"/>
  <c r="N99" i="241"/>
  <c r="L99" i="241"/>
  <c r="J99" i="241"/>
  <c r="H99" i="241"/>
  <c r="F99" i="241"/>
  <c r="D99" i="241"/>
  <c r="N98" i="241"/>
  <c r="L98" i="241"/>
  <c r="J98" i="241"/>
  <c r="H98" i="241"/>
  <c r="F98" i="241"/>
  <c r="D98" i="241"/>
  <c r="N97" i="241"/>
  <c r="L97" i="241"/>
  <c r="J97" i="241"/>
  <c r="H97" i="241"/>
  <c r="F97" i="241"/>
  <c r="D97" i="241"/>
  <c r="N96" i="241"/>
  <c r="L96" i="241"/>
  <c r="J96" i="241"/>
  <c r="H96" i="241"/>
  <c r="F96" i="241"/>
  <c r="D96" i="241"/>
  <c r="N95" i="241"/>
  <c r="L95" i="241"/>
  <c r="J95" i="241"/>
  <c r="H95" i="241"/>
  <c r="F95" i="241"/>
  <c r="D95" i="241"/>
  <c r="N94" i="241"/>
  <c r="L94" i="241"/>
  <c r="J94" i="241"/>
  <c r="H94" i="241"/>
  <c r="F94" i="241"/>
  <c r="D94" i="241"/>
  <c r="N93" i="241"/>
  <c r="L93" i="241"/>
  <c r="J93" i="241"/>
  <c r="H93" i="241"/>
  <c r="F93" i="241"/>
  <c r="D93" i="241"/>
  <c r="N92" i="241"/>
  <c r="L92" i="241"/>
  <c r="J92" i="241"/>
  <c r="H92" i="241"/>
  <c r="F92" i="241"/>
  <c r="D92" i="241"/>
  <c r="N91" i="241"/>
  <c r="L91" i="241"/>
  <c r="J91" i="241"/>
  <c r="H91" i="241"/>
  <c r="F91" i="241"/>
  <c r="D91" i="241"/>
  <c r="N90" i="241"/>
  <c r="L90" i="241"/>
  <c r="J90" i="241"/>
  <c r="H90" i="241"/>
  <c r="F90" i="241"/>
  <c r="D90" i="241"/>
  <c r="N89" i="241"/>
  <c r="L89" i="241"/>
  <c r="J89" i="241"/>
  <c r="H89" i="241"/>
  <c r="F89" i="241"/>
  <c r="D89" i="241"/>
  <c r="N88" i="241"/>
  <c r="L88" i="241"/>
  <c r="J88" i="241"/>
  <c r="H88" i="241"/>
  <c r="F88" i="241"/>
  <c r="D88" i="241"/>
  <c r="N87" i="241"/>
  <c r="L87" i="241"/>
  <c r="J87" i="241"/>
  <c r="H87" i="241"/>
  <c r="F87" i="241"/>
  <c r="D87" i="241"/>
  <c r="N86" i="241"/>
  <c r="L86" i="241"/>
  <c r="J86" i="241"/>
  <c r="H86" i="241"/>
  <c r="F86" i="241"/>
  <c r="D86" i="241"/>
  <c r="N85" i="241"/>
  <c r="L85" i="241"/>
  <c r="J85" i="241"/>
  <c r="H85" i="241"/>
  <c r="F85" i="241"/>
  <c r="D85" i="241"/>
  <c r="N84" i="241"/>
  <c r="L84" i="241"/>
  <c r="J84" i="241"/>
  <c r="H84" i="241"/>
  <c r="F84" i="241"/>
  <c r="D84" i="241"/>
  <c r="N83" i="241"/>
  <c r="L83" i="241"/>
  <c r="J83" i="241"/>
  <c r="H83" i="241"/>
  <c r="F83" i="241"/>
  <c r="D83" i="241"/>
  <c r="N82" i="241"/>
  <c r="L82" i="241"/>
  <c r="J82" i="241"/>
  <c r="H82" i="241"/>
  <c r="F82" i="241"/>
  <c r="D82" i="241"/>
  <c r="N80" i="241"/>
  <c r="L80" i="241"/>
  <c r="J80" i="241"/>
  <c r="H80" i="241"/>
  <c r="F80" i="241"/>
  <c r="D80" i="241"/>
  <c r="N79" i="241"/>
  <c r="L79" i="241"/>
  <c r="J79" i="241"/>
  <c r="H79" i="241"/>
  <c r="F79" i="241"/>
  <c r="D79" i="241"/>
  <c r="N78" i="241"/>
  <c r="L78" i="241"/>
  <c r="J78" i="241"/>
  <c r="H78" i="241"/>
  <c r="F78" i="241"/>
  <c r="D78" i="241"/>
  <c r="N77" i="241"/>
  <c r="L77" i="241"/>
  <c r="J77" i="241"/>
  <c r="H77" i="241"/>
  <c r="F77" i="241"/>
  <c r="D77" i="241"/>
  <c r="N76" i="241"/>
  <c r="L76" i="241"/>
  <c r="J76" i="241"/>
  <c r="H76" i="241"/>
  <c r="F76" i="241"/>
  <c r="D76" i="241"/>
  <c r="N75" i="241"/>
  <c r="L75" i="241"/>
  <c r="J75" i="241"/>
  <c r="H75" i="241"/>
  <c r="F75" i="241"/>
  <c r="D75" i="241"/>
  <c r="N74" i="241"/>
  <c r="L74" i="241"/>
  <c r="J74" i="241"/>
  <c r="H74" i="241"/>
  <c r="F74" i="241"/>
  <c r="D74" i="241"/>
  <c r="N73" i="241"/>
  <c r="L73" i="241"/>
  <c r="J73" i="241"/>
  <c r="H73" i="241"/>
  <c r="F73" i="241"/>
  <c r="D73" i="241"/>
  <c r="N72" i="241"/>
  <c r="L72" i="241"/>
  <c r="J72" i="241"/>
  <c r="H72" i="241"/>
  <c r="F72" i="241"/>
  <c r="D72" i="241"/>
  <c r="N71" i="241"/>
  <c r="L71" i="241"/>
  <c r="J71" i="241"/>
  <c r="H71" i="241"/>
  <c r="F71" i="241"/>
  <c r="D71" i="241"/>
  <c r="N70" i="241"/>
  <c r="L70" i="241"/>
  <c r="J70" i="241"/>
  <c r="H70" i="241"/>
  <c r="F70" i="241"/>
  <c r="D70" i="241"/>
  <c r="N69" i="241"/>
  <c r="L69" i="241"/>
  <c r="J69" i="241"/>
  <c r="H69" i="241"/>
  <c r="F69" i="241"/>
  <c r="D69" i="241"/>
  <c r="N68" i="241"/>
  <c r="L68" i="241"/>
  <c r="J68" i="241"/>
  <c r="H68" i="241"/>
  <c r="F68" i="241"/>
  <c r="D68" i="241"/>
  <c r="N67" i="241"/>
  <c r="L67" i="241"/>
  <c r="J67" i="241"/>
  <c r="H67" i="241"/>
  <c r="F67" i="241"/>
  <c r="D67" i="241"/>
  <c r="N66" i="241"/>
  <c r="L66" i="241"/>
  <c r="J66" i="241"/>
  <c r="H66" i="241"/>
  <c r="F66" i="241"/>
  <c r="D66" i="241"/>
  <c r="N65" i="241"/>
  <c r="L65" i="241"/>
  <c r="J65" i="241"/>
  <c r="H65" i="241"/>
  <c r="F65" i="241"/>
  <c r="D65" i="241"/>
  <c r="N64" i="241"/>
  <c r="L64" i="241"/>
  <c r="J64" i="241"/>
  <c r="H64" i="241"/>
  <c r="F64" i="241"/>
  <c r="D64" i="241"/>
  <c r="N62" i="241"/>
  <c r="L62" i="241"/>
  <c r="J62" i="241"/>
  <c r="H62" i="241"/>
  <c r="F62" i="241"/>
  <c r="D62" i="241"/>
  <c r="N61" i="241"/>
  <c r="L61" i="241"/>
  <c r="J61" i="241"/>
  <c r="H61" i="241"/>
  <c r="F61" i="241"/>
  <c r="D61" i="241"/>
  <c r="N60" i="241"/>
  <c r="L60" i="241"/>
  <c r="J60" i="241"/>
  <c r="H60" i="241"/>
  <c r="F60" i="241"/>
  <c r="D60" i="241"/>
  <c r="N59" i="241"/>
  <c r="L59" i="241"/>
  <c r="J59" i="241"/>
  <c r="H59" i="241"/>
  <c r="F59" i="241"/>
  <c r="D59" i="241"/>
  <c r="N58" i="241"/>
  <c r="L58" i="241"/>
  <c r="J58" i="241"/>
  <c r="H58" i="241"/>
  <c r="F58" i="241"/>
  <c r="D58" i="241"/>
  <c r="N57" i="241"/>
  <c r="L57" i="241"/>
  <c r="J57" i="241"/>
  <c r="H57" i="241"/>
  <c r="F57" i="241"/>
  <c r="D57" i="241"/>
  <c r="N56" i="241"/>
  <c r="L56" i="241"/>
  <c r="J56" i="241"/>
  <c r="H56" i="241"/>
  <c r="F56" i="241"/>
  <c r="D56" i="241"/>
  <c r="N55" i="241"/>
  <c r="L55" i="241"/>
  <c r="J55" i="241"/>
  <c r="H55" i="241"/>
  <c r="F55" i="241"/>
  <c r="D55" i="241"/>
  <c r="N54" i="241"/>
  <c r="L54" i="241"/>
  <c r="J54" i="241"/>
  <c r="H54" i="241"/>
  <c r="F54" i="241"/>
  <c r="D54" i="241"/>
  <c r="N53" i="241"/>
  <c r="L53" i="241"/>
  <c r="J53" i="241"/>
  <c r="H53" i="241"/>
  <c r="F53" i="241"/>
  <c r="D53" i="241"/>
  <c r="N52" i="241"/>
  <c r="L52" i="241"/>
  <c r="J52" i="241"/>
  <c r="H52" i="241"/>
  <c r="F52" i="241"/>
  <c r="D52" i="241"/>
  <c r="N51" i="241"/>
  <c r="L51" i="241"/>
  <c r="J51" i="241"/>
  <c r="H51" i="241"/>
  <c r="F51" i="241"/>
  <c r="D51" i="241"/>
  <c r="N50" i="241"/>
  <c r="L50" i="241"/>
  <c r="J50" i="241"/>
  <c r="H50" i="241"/>
  <c r="F50" i="241"/>
  <c r="D50" i="241"/>
  <c r="N49" i="241"/>
  <c r="L49" i="241"/>
  <c r="J49" i="241"/>
  <c r="H49" i="241"/>
  <c r="F49" i="241"/>
  <c r="D49" i="241"/>
  <c r="N48" i="241"/>
  <c r="L48" i="241"/>
  <c r="J48" i="241"/>
  <c r="H48" i="241"/>
  <c r="F48" i="241"/>
  <c r="D48" i="241"/>
  <c r="N47" i="241"/>
  <c r="L47" i="241"/>
  <c r="J47" i="241"/>
  <c r="H47" i="241"/>
  <c r="F47" i="241"/>
  <c r="D47" i="241"/>
  <c r="N46" i="241"/>
  <c r="L46" i="241"/>
  <c r="J46" i="241"/>
  <c r="H46" i="241"/>
  <c r="F46" i="241"/>
  <c r="D46" i="241"/>
  <c r="N45" i="241"/>
  <c r="L45" i="241"/>
  <c r="J45" i="241"/>
  <c r="H45" i="241"/>
  <c r="F45" i="241"/>
  <c r="D45" i="241"/>
  <c r="N44" i="241"/>
  <c r="L44" i="241"/>
  <c r="J44" i="241"/>
  <c r="H44" i="241"/>
  <c r="F44" i="241"/>
  <c r="D44" i="241"/>
  <c r="N42" i="241"/>
  <c r="L42" i="241"/>
  <c r="J42" i="241"/>
  <c r="H42" i="241"/>
  <c r="F42" i="241"/>
  <c r="D42" i="241"/>
  <c r="N41" i="241"/>
  <c r="L41" i="241"/>
  <c r="J41" i="241"/>
  <c r="H41" i="241"/>
  <c r="F41" i="241"/>
  <c r="D41" i="241"/>
  <c r="N40" i="241"/>
  <c r="L40" i="241"/>
  <c r="J40" i="241"/>
  <c r="H40" i="241"/>
  <c r="F40" i="241"/>
  <c r="D40" i="241"/>
  <c r="N39" i="241"/>
  <c r="L39" i="241"/>
  <c r="J39" i="241"/>
  <c r="H39" i="241"/>
  <c r="F39" i="241"/>
  <c r="D39" i="241"/>
  <c r="N38" i="241"/>
  <c r="L38" i="241"/>
  <c r="J38" i="241"/>
  <c r="H38" i="241"/>
  <c r="F38" i="241"/>
  <c r="D38" i="241"/>
  <c r="N37" i="241"/>
  <c r="L37" i="241"/>
  <c r="J37" i="241"/>
  <c r="H37" i="241"/>
  <c r="F37" i="241"/>
  <c r="D37" i="241"/>
  <c r="N36" i="241"/>
  <c r="L36" i="241"/>
  <c r="J36" i="241"/>
  <c r="H36" i="241"/>
  <c r="F36" i="241"/>
  <c r="D36" i="241"/>
  <c r="N35" i="241"/>
  <c r="L35" i="241"/>
  <c r="J35" i="241"/>
  <c r="H35" i="241"/>
  <c r="F35" i="241"/>
  <c r="D35" i="241"/>
  <c r="N34" i="241"/>
  <c r="L34" i="241"/>
  <c r="J34" i="241"/>
  <c r="H34" i="241"/>
  <c r="F34" i="241"/>
  <c r="D34" i="241"/>
  <c r="N33" i="241"/>
  <c r="L33" i="241"/>
  <c r="J33" i="241"/>
  <c r="H33" i="241"/>
  <c r="F33" i="241"/>
  <c r="D33" i="241"/>
  <c r="N31" i="241"/>
  <c r="L31" i="241"/>
  <c r="J31" i="241"/>
  <c r="H31" i="241"/>
  <c r="F31" i="241"/>
  <c r="D31" i="241"/>
  <c r="N30" i="241"/>
  <c r="L30" i="241"/>
  <c r="J30" i="241"/>
  <c r="H30" i="241"/>
  <c r="F30" i="241"/>
  <c r="D30" i="241"/>
  <c r="N29" i="241"/>
  <c r="L29" i="241"/>
  <c r="J29" i="241"/>
  <c r="H29" i="241"/>
  <c r="F29" i="241"/>
  <c r="D29" i="241"/>
  <c r="N28" i="241"/>
  <c r="L28" i="241"/>
  <c r="J28" i="241"/>
  <c r="H28" i="241"/>
  <c r="F28" i="241"/>
  <c r="D28" i="241"/>
  <c r="N27" i="241"/>
  <c r="L27" i="241"/>
  <c r="J27" i="241"/>
  <c r="H27" i="241"/>
  <c r="F27" i="241"/>
  <c r="D27" i="241"/>
  <c r="N26" i="241"/>
  <c r="L26" i="241"/>
  <c r="J26" i="241"/>
  <c r="H26" i="241"/>
  <c r="F26" i="241"/>
  <c r="D26" i="241"/>
  <c r="N25" i="241"/>
  <c r="L25" i="241"/>
  <c r="J25" i="241"/>
  <c r="H25" i="241"/>
  <c r="F25" i="241"/>
  <c r="D25" i="241"/>
  <c r="N24" i="241"/>
  <c r="L24" i="241"/>
  <c r="J24" i="241"/>
  <c r="H24" i="241"/>
  <c r="F24" i="241"/>
  <c r="D24" i="241"/>
  <c r="N23" i="241"/>
  <c r="L23" i="241"/>
  <c r="J23" i="241"/>
  <c r="H23" i="241"/>
  <c r="F23" i="241"/>
  <c r="D23" i="241"/>
  <c r="N22" i="241"/>
  <c r="L22" i="241"/>
  <c r="J22" i="241"/>
  <c r="H22" i="241"/>
  <c r="F22" i="241"/>
  <c r="D22" i="241"/>
  <c r="N21" i="241"/>
  <c r="L21" i="241"/>
  <c r="J21" i="241"/>
  <c r="H21" i="241"/>
  <c r="F21" i="241"/>
  <c r="D21" i="241"/>
  <c r="N19" i="241"/>
  <c r="L19" i="241"/>
  <c r="J19" i="241"/>
  <c r="H19" i="241"/>
  <c r="F19" i="241"/>
  <c r="D19" i="241"/>
  <c r="N18" i="241"/>
  <c r="L18" i="241"/>
  <c r="J18" i="241"/>
  <c r="H18" i="241"/>
  <c r="F18" i="241"/>
  <c r="D18" i="241"/>
  <c r="N17" i="241"/>
  <c r="L17" i="241"/>
  <c r="J17" i="241"/>
  <c r="H17" i="241"/>
  <c r="F17" i="241"/>
  <c r="D17" i="241"/>
  <c r="N16" i="241"/>
  <c r="L16" i="241"/>
  <c r="J16" i="241"/>
  <c r="H16" i="241"/>
  <c r="F16" i="241"/>
  <c r="D16" i="241"/>
  <c r="N15" i="241"/>
  <c r="L15" i="241"/>
  <c r="J15" i="241"/>
  <c r="H15" i="241"/>
  <c r="F15" i="241"/>
  <c r="D15" i="241"/>
  <c r="N14" i="241"/>
  <c r="L14" i="241"/>
  <c r="J14" i="241"/>
  <c r="H14" i="241"/>
  <c r="F14" i="241"/>
  <c r="D14" i="241"/>
  <c r="N12" i="241"/>
  <c r="L12" i="241"/>
  <c r="J12" i="241"/>
  <c r="H12" i="241"/>
  <c r="F12" i="241"/>
  <c r="D12" i="241"/>
  <c r="N11" i="241"/>
  <c r="L11" i="241"/>
  <c r="J11" i="241"/>
  <c r="H11" i="241"/>
  <c r="F11" i="241"/>
  <c r="D11" i="241"/>
  <c r="N10" i="241"/>
  <c r="L10" i="241"/>
  <c r="J10" i="241"/>
  <c r="H10" i="241"/>
  <c r="F10" i="241"/>
  <c r="D10" i="241"/>
  <c r="N9" i="241"/>
  <c r="L9" i="241"/>
  <c r="J9" i="241"/>
  <c r="H9" i="241"/>
  <c r="F9" i="241"/>
  <c r="D9" i="241"/>
  <c r="N8" i="241"/>
  <c r="L8" i="241"/>
  <c r="J8" i="241"/>
  <c r="H8" i="241"/>
  <c r="F8" i="241"/>
  <c r="D8" i="241"/>
  <c r="N7" i="241"/>
  <c r="L7" i="241"/>
  <c r="J7" i="241"/>
  <c r="H7" i="241"/>
  <c r="F7" i="241"/>
  <c r="D7" i="241"/>
  <c r="N129" i="241" l="1"/>
  <c r="P122" i="241"/>
  <c r="G122" i="241" s="1"/>
  <c r="P126" i="241"/>
  <c r="I126" i="241" s="1"/>
  <c r="H129" i="241"/>
  <c r="P121" i="241"/>
  <c r="I121" i="241" s="1"/>
  <c r="N105" i="241"/>
  <c r="P49" i="241"/>
  <c r="E49" i="241" s="1"/>
  <c r="P70" i="241"/>
  <c r="I70" i="241" s="1"/>
  <c r="P83" i="241"/>
  <c r="K83" i="241" s="1"/>
  <c r="P91" i="241"/>
  <c r="K91" i="241" s="1"/>
  <c r="P112" i="241"/>
  <c r="K112" i="241" s="1"/>
  <c r="P120" i="241"/>
  <c r="O120" i="241" s="1"/>
  <c r="J6" i="241"/>
  <c r="J32" i="241"/>
  <c r="J129" i="241"/>
  <c r="P9" i="241"/>
  <c r="I9" i="241" s="1"/>
  <c r="P136" i="241"/>
  <c r="E136" i="241" s="1"/>
  <c r="P8" i="241"/>
  <c r="O8" i="241" s="1"/>
  <c r="J13" i="241"/>
  <c r="N20" i="241"/>
  <c r="N32" i="241"/>
  <c r="F43" i="241"/>
  <c r="P73" i="241"/>
  <c r="G73" i="241" s="1"/>
  <c r="N81" i="241"/>
  <c r="P125" i="241"/>
  <c r="G125" i="241" s="1"/>
  <c r="P86" i="241"/>
  <c r="I86" i="241" s="1"/>
  <c r="P98" i="241"/>
  <c r="E98" i="241" s="1"/>
  <c r="P111" i="241"/>
  <c r="K111" i="241" s="1"/>
  <c r="P116" i="241"/>
  <c r="I116" i="241" s="1"/>
  <c r="P108" i="241"/>
  <c r="G108" i="241" s="1"/>
  <c r="P115" i="241"/>
  <c r="I115" i="241" s="1"/>
  <c r="P130" i="241"/>
  <c r="I130" i="241" s="1"/>
  <c r="N13" i="241"/>
  <c r="P16" i="241"/>
  <c r="I16" i="241" s="1"/>
  <c r="P68" i="241"/>
  <c r="M68" i="241" s="1"/>
  <c r="F105" i="241"/>
  <c r="L105" i="241"/>
  <c r="F129" i="241"/>
  <c r="P107" i="241"/>
  <c r="G107" i="241" s="1"/>
  <c r="P119" i="241"/>
  <c r="O119" i="241" s="1"/>
  <c r="P134" i="241"/>
  <c r="I134" i="241" s="1"/>
  <c r="P15" i="241"/>
  <c r="K15" i="241" s="1"/>
  <c r="P41" i="241"/>
  <c r="G41" i="241" s="1"/>
  <c r="P110" i="241"/>
  <c r="I110" i="241" s="1"/>
  <c r="P118" i="241"/>
  <c r="K118" i="241" s="1"/>
  <c r="O122" i="241"/>
  <c r="P133" i="241"/>
  <c r="O133" i="241" s="1"/>
  <c r="P137" i="241"/>
  <c r="O137" i="241" s="1"/>
  <c r="H20" i="241"/>
  <c r="P79" i="241"/>
  <c r="E79" i="241" s="1"/>
  <c r="P124" i="241"/>
  <c r="O124" i="241" s="1"/>
  <c r="P128" i="241"/>
  <c r="G128" i="241" s="1"/>
  <c r="P7" i="241"/>
  <c r="I7" i="241" s="1"/>
  <c r="P138" i="241"/>
  <c r="I138" i="241" s="1"/>
  <c r="H13" i="241"/>
  <c r="L43" i="241"/>
  <c r="L81" i="241"/>
  <c r="P106" i="241"/>
  <c r="O106" i="241" s="1"/>
  <c r="P109" i="241"/>
  <c r="I109" i="241" s="1"/>
  <c r="P113" i="241"/>
  <c r="E113" i="241" s="1"/>
  <c r="P114" i="241"/>
  <c r="M114" i="241" s="1"/>
  <c r="P117" i="241"/>
  <c r="O117" i="241" s="1"/>
  <c r="L129" i="241"/>
  <c r="E116" i="241"/>
  <c r="I106" i="241"/>
  <c r="K120" i="241"/>
  <c r="O111" i="241"/>
  <c r="K110" i="241"/>
  <c r="P26" i="241"/>
  <c r="I26" i="241" s="1"/>
  <c r="F20" i="241"/>
  <c r="L32" i="241"/>
  <c r="H43" i="241"/>
  <c r="J43" i="241"/>
  <c r="P82" i="241"/>
  <c r="I82" i="241" s="1"/>
  <c r="D81" i="241"/>
  <c r="P96" i="241"/>
  <c r="I96" i="241" s="1"/>
  <c r="M122" i="241"/>
  <c r="F6" i="241"/>
  <c r="H6" i="241"/>
  <c r="P17" i="241"/>
  <c r="E17" i="241" s="1"/>
  <c r="P50" i="241"/>
  <c r="K50" i="241" s="1"/>
  <c r="P94" i="241"/>
  <c r="I94" i="241" s="1"/>
  <c r="P104" i="241"/>
  <c r="I104" i="241" s="1"/>
  <c r="D105" i="241"/>
  <c r="P123" i="241"/>
  <c r="M123" i="241" s="1"/>
  <c r="P127" i="241"/>
  <c r="O127" i="241" s="1"/>
  <c r="D129" i="241"/>
  <c r="P131" i="241"/>
  <c r="I131" i="241" s="1"/>
  <c r="P135" i="241"/>
  <c r="G135" i="241" s="1"/>
  <c r="P139" i="241"/>
  <c r="M139" i="241" s="1"/>
  <c r="P14" i="241"/>
  <c r="E14" i="241" s="1"/>
  <c r="P48" i="241"/>
  <c r="E48" i="241" s="1"/>
  <c r="P57" i="241"/>
  <c r="G57" i="241" s="1"/>
  <c r="P66" i="241"/>
  <c r="O66" i="241" s="1"/>
  <c r="P92" i="241"/>
  <c r="K92" i="241" s="1"/>
  <c r="P132" i="241"/>
  <c r="M132" i="241" s="1"/>
  <c r="L6" i="241"/>
  <c r="P11" i="241"/>
  <c r="K11" i="241" s="1"/>
  <c r="P12" i="241"/>
  <c r="I12" i="241" s="1"/>
  <c r="F13" i="241"/>
  <c r="P34" i="241"/>
  <c r="E34" i="241" s="1"/>
  <c r="P37" i="241"/>
  <c r="K37" i="241" s="1"/>
  <c r="P102" i="241"/>
  <c r="I102" i="241" s="1"/>
  <c r="H105" i="241"/>
  <c r="N6" i="241"/>
  <c r="P10" i="241"/>
  <c r="I10" i="241" s="1"/>
  <c r="P22" i="241"/>
  <c r="M22" i="241" s="1"/>
  <c r="P30" i="241"/>
  <c r="M30" i="241" s="1"/>
  <c r="F32" i="241"/>
  <c r="J105" i="241"/>
  <c r="P19" i="241"/>
  <c r="K19" i="241" s="1"/>
  <c r="P21" i="241"/>
  <c r="G21" i="241" s="1"/>
  <c r="P40" i="241"/>
  <c r="E40" i="241" s="1"/>
  <c r="P88" i="241"/>
  <c r="M88" i="241" s="1"/>
  <c r="P100" i="241"/>
  <c r="I100" i="241" s="1"/>
  <c r="L13" i="241"/>
  <c r="P18" i="241"/>
  <c r="I18" i="241" s="1"/>
  <c r="J20" i="241"/>
  <c r="L20" i="241"/>
  <c r="P28" i="241"/>
  <c r="K28" i="241" s="1"/>
  <c r="H32" i="241"/>
  <c r="H63" i="241"/>
  <c r="M91" i="241"/>
  <c r="M12" i="241"/>
  <c r="D6" i="241"/>
  <c r="P25" i="241"/>
  <c r="K25" i="241" s="1"/>
  <c r="N43" i="241"/>
  <c r="P51" i="241"/>
  <c r="O51" i="241" s="1"/>
  <c r="P71" i="241"/>
  <c r="K71" i="241" s="1"/>
  <c r="P78" i="241"/>
  <c r="E78" i="241" s="1"/>
  <c r="P31" i="241"/>
  <c r="O31" i="241" s="1"/>
  <c r="P46" i="241"/>
  <c r="E46" i="241" s="1"/>
  <c r="D43" i="241"/>
  <c r="P62" i="241"/>
  <c r="E62" i="241" s="1"/>
  <c r="P67" i="241"/>
  <c r="G67" i="241" s="1"/>
  <c r="F63" i="241"/>
  <c r="P27" i="241"/>
  <c r="G27" i="241" s="1"/>
  <c r="D13" i="241"/>
  <c r="P23" i="241"/>
  <c r="K23" i="241" s="1"/>
  <c r="O26" i="241"/>
  <c r="D32" i="241"/>
  <c r="P33" i="241"/>
  <c r="K33" i="241" s="1"/>
  <c r="P52" i="241"/>
  <c r="I52" i="241" s="1"/>
  <c r="K79" i="241"/>
  <c r="E73" i="241"/>
  <c r="P74" i="241"/>
  <c r="I74" i="241" s="1"/>
  <c r="P75" i="241"/>
  <c r="M75" i="241" s="1"/>
  <c r="D20" i="241"/>
  <c r="P29" i="241"/>
  <c r="O29" i="241" s="1"/>
  <c r="P38" i="241"/>
  <c r="I38" i="241" s="1"/>
  <c r="P58" i="241"/>
  <c r="O58" i="241" s="1"/>
  <c r="P59" i="241"/>
  <c r="K59" i="241" s="1"/>
  <c r="P35" i="241"/>
  <c r="I35" i="241" s="1"/>
  <c r="P24" i="241"/>
  <c r="K24" i="241" s="1"/>
  <c r="P45" i="241"/>
  <c r="M45" i="241" s="1"/>
  <c r="J63" i="241"/>
  <c r="P42" i="241"/>
  <c r="G42" i="241" s="1"/>
  <c r="P44" i="241"/>
  <c r="O44" i="241" s="1"/>
  <c r="G62" i="241"/>
  <c r="D63" i="241"/>
  <c r="O91" i="241"/>
  <c r="P54" i="241"/>
  <c r="I54" i="241" s="1"/>
  <c r="P64" i="241"/>
  <c r="G64" i="241" s="1"/>
  <c r="P69" i="241"/>
  <c r="G69" i="241" s="1"/>
  <c r="P80" i="241"/>
  <c r="M80" i="241" s="1"/>
  <c r="E88" i="241"/>
  <c r="P89" i="241"/>
  <c r="K89" i="241" s="1"/>
  <c r="P39" i="241"/>
  <c r="O39" i="241" s="1"/>
  <c r="I73" i="241"/>
  <c r="I79" i="241"/>
  <c r="G88" i="241"/>
  <c r="P90" i="241"/>
  <c r="I90" i="241" s="1"/>
  <c r="E91" i="241"/>
  <c r="P55" i="241"/>
  <c r="G55" i="241" s="1"/>
  <c r="P60" i="241"/>
  <c r="M60" i="241" s="1"/>
  <c r="P65" i="241"/>
  <c r="G65" i="241" s="1"/>
  <c r="P76" i="241"/>
  <c r="E76" i="241" s="1"/>
  <c r="F81" i="241"/>
  <c r="G91" i="241"/>
  <c r="P36" i="241"/>
  <c r="O36" i="241" s="1"/>
  <c r="I41" i="241"/>
  <c r="I91" i="241"/>
  <c r="P56" i="241"/>
  <c r="M56" i="241" s="1"/>
  <c r="P61" i="241"/>
  <c r="G61" i="241" s="1"/>
  <c r="L63" i="241"/>
  <c r="P72" i="241"/>
  <c r="M72" i="241" s="1"/>
  <c r="P77" i="241"/>
  <c r="G77" i="241" s="1"/>
  <c r="M79" i="241"/>
  <c r="H81" i="241"/>
  <c r="P84" i="241"/>
  <c r="I45" i="241"/>
  <c r="P47" i="241"/>
  <c r="O47" i="241" s="1"/>
  <c r="P53" i="241"/>
  <c r="N63" i="241"/>
  <c r="O79" i="241"/>
  <c r="J81" i="241"/>
  <c r="P85" i="241"/>
  <c r="E85" i="241" s="1"/>
  <c r="P87" i="241"/>
  <c r="K87" i="241" s="1"/>
  <c r="P93" i="241"/>
  <c r="E93" i="241" s="1"/>
  <c r="P97" i="241"/>
  <c r="K97" i="241" s="1"/>
  <c r="P101" i="241"/>
  <c r="E101" i="241" s="1"/>
  <c r="E111" i="241"/>
  <c r="M111" i="241"/>
  <c r="E94" i="241"/>
  <c r="P95" i="241"/>
  <c r="K95" i="241" s="1"/>
  <c r="P99" i="241"/>
  <c r="E99" i="241" s="1"/>
  <c r="P103" i="241"/>
  <c r="E103" i="241" s="1"/>
  <c r="K68" i="241" l="1"/>
  <c r="G68" i="241"/>
  <c r="K7" i="241"/>
  <c r="I136" i="241"/>
  <c r="G136" i="241"/>
  <c r="G83" i="241"/>
  <c r="K62" i="241"/>
  <c r="I68" i="241"/>
  <c r="O68" i="241"/>
  <c r="E125" i="241"/>
  <c r="E126" i="241"/>
  <c r="O112" i="241"/>
  <c r="G126" i="241"/>
  <c r="G66" i="241"/>
  <c r="M51" i="241"/>
  <c r="G112" i="241"/>
  <c r="O126" i="241"/>
  <c r="E112" i="241"/>
  <c r="G111" i="241"/>
  <c r="K66" i="241"/>
  <c r="O94" i="241"/>
  <c r="M126" i="241"/>
  <c r="M112" i="241"/>
  <c r="E51" i="241"/>
  <c r="M66" i="241"/>
  <c r="E119" i="241"/>
  <c r="I83" i="241"/>
  <c r="E66" i="241"/>
  <c r="M94" i="241"/>
  <c r="G17" i="241"/>
  <c r="K126" i="241"/>
  <c r="I66" i="241"/>
  <c r="G114" i="241"/>
  <c r="E110" i="241"/>
  <c r="M17" i="241"/>
  <c r="K30" i="241"/>
  <c r="M78" i="241"/>
  <c r="E82" i="241"/>
  <c r="O110" i="241"/>
  <c r="M9" i="241"/>
  <c r="G119" i="241"/>
  <c r="I71" i="241"/>
  <c r="E83" i="241"/>
  <c r="I62" i="241"/>
  <c r="G28" i="241"/>
  <c r="E8" i="241"/>
  <c r="E9" i="241"/>
  <c r="I124" i="241"/>
  <c r="G110" i="241"/>
  <c r="O71" i="241"/>
  <c r="O73" i="241"/>
  <c r="O62" i="241"/>
  <c r="M73" i="241"/>
  <c r="K73" i="241"/>
  <c r="I57" i="241"/>
  <c r="G26" i="241"/>
  <c r="E26" i="241"/>
  <c r="K9" i="241"/>
  <c r="M110" i="241"/>
  <c r="I112" i="241"/>
  <c r="E71" i="241"/>
  <c r="M25" i="241"/>
  <c r="K26" i="241"/>
  <c r="K109" i="241"/>
  <c r="G71" i="241"/>
  <c r="O7" i="241"/>
  <c r="M119" i="241"/>
  <c r="O78" i="241"/>
  <c r="K58" i="241"/>
  <c r="M62" i="241"/>
  <c r="O83" i="241"/>
  <c r="G7" i="241"/>
  <c r="E15" i="241"/>
  <c r="M83" i="241"/>
  <c r="E109" i="241"/>
  <c r="I111" i="241"/>
  <c r="O108" i="241"/>
  <c r="K51" i="241"/>
  <c r="M58" i="241"/>
  <c r="G79" i="241"/>
  <c r="K17" i="241"/>
  <c r="O96" i="241"/>
  <c r="K96" i="241"/>
  <c r="E41" i="241"/>
  <c r="K121" i="241"/>
  <c r="O118" i="241"/>
  <c r="G58" i="241"/>
  <c r="E68" i="241"/>
  <c r="O17" i="241"/>
  <c r="M128" i="241"/>
  <c r="G76" i="241"/>
  <c r="O41" i="241"/>
  <c r="K41" i="241"/>
  <c r="I17" i="241"/>
  <c r="G9" i="241"/>
  <c r="K115" i="241"/>
  <c r="G92" i="241"/>
  <c r="E58" i="241"/>
  <c r="O9" i="241"/>
  <c r="O115" i="241"/>
  <c r="I92" i="241"/>
  <c r="K100" i="241"/>
  <c r="M41" i="241"/>
  <c r="M117" i="241"/>
  <c r="K114" i="241"/>
  <c r="E106" i="241"/>
  <c r="I128" i="241"/>
  <c r="E117" i="241"/>
  <c r="M98" i="241"/>
  <c r="M7" i="241"/>
  <c r="O15" i="241"/>
  <c r="E137" i="241"/>
  <c r="O136" i="241"/>
  <c r="I117" i="241"/>
  <c r="M125" i="241"/>
  <c r="O138" i="241"/>
  <c r="K137" i="241"/>
  <c r="O114" i="241"/>
  <c r="G137" i="241"/>
  <c r="K136" i="241"/>
  <c r="M138" i="241"/>
  <c r="E7" i="241"/>
  <c r="K117" i="241"/>
  <c r="M137" i="241"/>
  <c r="G94" i="241"/>
  <c r="E37" i="241"/>
  <c r="M16" i="241"/>
  <c r="O16" i="241"/>
  <c r="E128" i="241"/>
  <c r="G109" i="241"/>
  <c r="I125" i="241"/>
  <c r="O113" i="241"/>
  <c r="M121" i="241"/>
  <c r="M37" i="241"/>
  <c r="K134" i="241"/>
  <c r="E67" i="241"/>
  <c r="K104" i="241"/>
  <c r="I78" i="241"/>
  <c r="I25" i="241"/>
  <c r="E19" i="241"/>
  <c r="I15" i="241"/>
  <c r="K94" i="241"/>
  <c r="M15" i="241"/>
  <c r="E121" i="241"/>
  <c r="O125" i="241"/>
  <c r="O109" i="241"/>
  <c r="K125" i="241"/>
  <c r="O121" i="241"/>
  <c r="M136" i="241"/>
  <c r="I114" i="241"/>
  <c r="M115" i="241"/>
  <c r="E115" i="241"/>
  <c r="O50" i="241"/>
  <c r="G138" i="241"/>
  <c r="G117" i="241"/>
  <c r="M109" i="241"/>
  <c r="E114" i="241"/>
  <c r="G121" i="241"/>
  <c r="K70" i="241"/>
  <c r="G15" i="241"/>
  <c r="O37" i="241"/>
  <c r="G33" i="241"/>
  <c r="G16" i="241"/>
  <c r="M18" i="241"/>
  <c r="E138" i="241"/>
  <c r="M133" i="241"/>
  <c r="K138" i="241"/>
  <c r="G40" i="241"/>
  <c r="K98" i="241"/>
  <c r="G75" i="241"/>
  <c r="O82" i="241"/>
  <c r="O75" i="241"/>
  <c r="I50" i="241"/>
  <c r="E25" i="241"/>
  <c r="M100" i="241"/>
  <c r="O21" i="241"/>
  <c r="I133" i="241"/>
  <c r="I118" i="241"/>
  <c r="E118" i="241"/>
  <c r="G120" i="241"/>
  <c r="E120" i="241"/>
  <c r="M113" i="241"/>
  <c r="E108" i="241"/>
  <c r="K108" i="241"/>
  <c r="K128" i="241"/>
  <c r="G133" i="241"/>
  <c r="O100" i="241"/>
  <c r="I65" i="241"/>
  <c r="O40" i="241"/>
  <c r="I75" i="241"/>
  <c r="E50" i="241"/>
  <c r="G98" i="241"/>
  <c r="K75" i="241"/>
  <c r="K40" i="241"/>
  <c r="I98" i="241"/>
  <c r="I40" i="241"/>
  <c r="G118" i="241"/>
  <c r="M118" i="241"/>
  <c r="I120" i="241"/>
  <c r="M120" i="241"/>
  <c r="I113" i="241"/>
  <c r="M108" i="241"/>
  <c r="I108" i="241"/>
  <c r="O98" i="241"/>
  <c r="G82" i="241"/>
  <c r="E75" i="241"/>
  <c r="M40" i="241"/>
  <c r="E16" i="241"/>
  <c r="E133" i="241"/>
  <c r="G113" i="241"/>
  <c r="K133" i="241"/>
  <c r="K16" i="241"/>
  <c r="E122" i="241"/>
  <c r="I107" i="241"/>
  <c r="M106" i="241"/>
  <c r="K113" i="241"/>
  <c r="K124" i="241"/>
  <c r="E97" i="241"/>
  <c r="G48" i="241"/>
  <c r="O49" i="241"/>
  <c r="K22" i="241"/>
  <c r="E90" i="241"/>
  <c r="I76" i="241"/>
  <c r="I60" i="241"/>
  <c r="G70" i="241"/>
  <c r="M67" i="241"/>
  <c r="O92" i="241"/>
  <c r="M71" i="241"/>
  <c r="O48" i="241"/>
  <c r="I23" i="241"/>
  <c r="K49" i="241"/>
  <c r="E21" i="241"/>
  <c r="M21" i="241"/>
  <c r="K34" i="241"/>
  <c r="I34" i="241"/>
  <c r="G37" i="241"/>
  <c r="K8" i="241"/>
  <c r="O130" i="241"/>
  <c r="E134" i="241"/>
  <c r="K107" i="241"/>
  <c r="M124" i="241"/>
  <c r="K119" i="241"/>
  <c r="O128" i="241"/>
  <c r="K106" i="241"/>
  <c r="I137" i="241"/>
  <c r="K122" i="241"/>
  <c r="K46" i="241"/>
  <c r="G34" i="241"/>
  <c r="K64" i="241"/>
  <c r="M8" i="241"/>
  <c r="E86" i="241"/>
  <c r="M107" i="241"/>
  <c r="M74" i="241"/>
  <c r="I89" i="241"/>
  <c r="I64" i="241"/>
  <c r="K86" i="241"/>
  <c r="I37" i="241"/>
  <c r="O70" i="241"/>
  <c r="O59" i="241"/>
  <c r="I33" i="241"/>
  <c r="M49" i="241"/>
  <c r="K48" i="241"/>
  <c r="I48" i="241"/>
  <c r="O57" i="241"/>
  <c r="E18" i="241"/>
  <c r="M33" i="241"/>
  <c r="E30" i="241"/>
  <c r="O18" i="241"/>
  <c r="M34" i="241"/>
  <c r="I30" i="241"/>
  <c r="G130" i="241"/>
  <c r="M130" i="241"/>
  <c r="I8" i="241"/>
  <c r="O107" i="241"/>
  <c r="I122" i="241"/>
  <c r="I119" i="241"/>
  <c r="G106" i="241"/>
  <c r="E70" i="241"/>
  <c r="E124" i="241"/>
  <c r="E107" i="241"/>
  <c r="M89" i="241"/>
  <c r="M86" i="241"/>
  <c r="G100" i="241"/>
  <c r="I49" i="241"/>
  <c r="E27" i="241"/>
  <c r="M48" i="241"/>
  <c r="I46" i="241"/>
  <c r="O30" i="241"/>
  <c r="G46" i="241"/>
  <c r="I51" i="241"/>
  <c r="E10" i="241"/>
  <c r="G8" i="241"/>
  <c r="K18" i="241"/>
  <c r="I19" i="241"/>
  <c r="K21" i="241"/>
  <c r="E130" i="241"/>
  <c r="E127" i="241"/>
  <c r="K130" i="241"/>
  <c r="M70" i="241"/>
  <c r="O22" i="241"/>
  <c r="O86" i="241"/>
  <c r="M57" i="241"/>
  <c r="I97" i="241"/>
  <c r="G86" i="241"/>
  <c r="I21" i="241"/>
  <c r="G49" i="241"/>
  <c r="G22" i="241"/>
  <c r="K10" i="241"/>
  <c r="G124" i="241"/>
  <c r="N5" i="241"/>
  <c r="G115" i="241"/>
  <c r="O34" i="241"/>
  <c r="E22" i="241"/>
  <c r="O33" i="241"/>
  <c r="I132" i="241"/>
  <c r="E139" i="241"/>
  <c r="K135" i="241"/>
  <c r="M127" i="241"/>
  <c r="M116" i="241"/>
  <c r="O52" i="241"/>
  <c r="O45" i="241"/>
  <c r="E132" i="241"/>
  <c r="G116" i="241"/>
  <c r="E38" i="241"/>
  <c r="E100" i="241"/>
  <c r="E12" i="241"/>
  <c r="M19" i="241"/>
  <c r="M26" i="241"/>
  <c r="M135" i="241"/>
  <c r="K123" i="241"/>
  <c r="I135" i="241"/>
  <c r="O116" i="241"/>
  <c r="K127" i="241"/>
  <c r="G60" i="241"/>
  <c r="K116" i="241"/>
  <c r="G134" i="241"/>
  <c r="O134" i="241"/>
  <c r="I44" i="241"/>
  <c r="E33" i="241"/>
  <c r="G18" i="241"/>
  <c r="I22" i="241"/>
  <c r="K132" i="241"/>
  <c r="O139" i="241"/>
  <c r="K139" i="241"/>
  <c r="M134" i="241"/>
  <c r="G52" i="241"/>
  <c r="G12" i="241"/>
  <c r="G127" i="241"/>
  <c r="G139" i="241"/>
  <c r="G132" i="241"/>
  <c r="G123" i="241"/>
  <c r="E47" i="241"/>
  <c r="G38" i="241"/>
  <c r="E29" i="241"/>
  <c r="O123" i="241"/>
  <c r="O135" i="241"/>
  <c r="E131" i="241"/>
  <c r="I127" i="241"/>
  <c r="P105" i="241"/>
  <c r="K105" i="241" s="1"/>
  <c r="K102" i="241"/>
  <c r="K88" i="241"/>
  <c r="I69" i="241"/>
  <c r="M47" i="241"/>
  <c r="I56" i="241"/>
  <c r="I31" i="241"/>
  <c r="G50" i="241"/>
  <c r="E28" i="241"/>
  <c r="G51" i="241"/>
  <c r="G30" i="241"/>
  <c r="P6" i="241"/>
  <c r="E6" i="241" s="1"/>
  <c r="G10" i="241"/>
  <c r="G19" i="241"/>
  <c r="K12" i="241"/>
  <c r="G96" i="241"/>
  <c r="I139" i="241"/>
  <c r="E135" i="241"/>
  <c r="K131" i="241"/>
  <c r="M69" i="241"/>
  <c r="I55" i="241"/>
  <c r="M101" i="241"/>
  <c r="K69" i="241"/>
  <c r="O67" i="241"/>
  <c r="K78" i="241"/>
  <c r="E104" i="241"/>
  <c r="E59" i="241"/>
  <c r="G78" i="241"/>
  <c r="K45" i="241"/>
  <c r="E57" i="241"/>
  <c r="K67" i="241"/>
  <c r="M35" i="241"/>
  <c r="O14" i="241"/>
  <c r="K52" i="241"/>
  <c r="O28" i="241"/>
  <c r="P13" i="241"/>
  <c r="K13" i="241" s="1"/>
  <c r="O10" i="241"/>
  <c r="O12" i="241"/>
  <c r="M82" i="241"/>
  <c r="I11" i="241"/>
  <c r="G131" i="241"/>
  <c r="I123" i="241"/>
  <c r="E123" i="241"/>
  <c r="O132" i="241"/>
  <c r="G104" i="241"/>
  <c r="G102" i="241"/>
  <c r="E102" i="241"/>
  <c r="E74" i="241"/>
  <c r="G14" i="241"/>
  <c r="M50" i="241"/>
  <c r="M28" i="241"/>
  <c r="I14" i="241"/>
  <c r="M11" i="241"/>
  <c r="G11" i="241"/>
  <c r="O104" i="241"/>
  <c r="E92" i="241"/>
  <c r="M92" i="241"/>
  <c r="I28" i="241"/>
  <c r="P129" i="241"/>
  <c r="E129" i="241" s="1"/>
  <c r="O131" i="241"/>
  <c r="M131" i="241"/>
  <c r="M102" i="241"/>
  <c r="M14" i="241"/>
  <c r="K14" i="241"/>
  <c r="O88" i="241"/>
  <c r="O102" i="241"/>
  <c r="L5" i="241"/>
  <c r="I59" i="241"/>
  <c r="G74" i="241"/>
  <c r="I67" i="241"/>
  <c r="M76" i="241"/>
  <c r="I42" i="241"/>
  <c r="O74" i="241"/>
  <c r="O19" i="241"/>
  <c r="M10" i="241"/>
  <c r="K82" i="241"/>
  <c r="E96" i="241"/>
  <c r="M96" i="241"/>
  <c r="G59" i="241"/>
  <c r="K31" i="241"/>
  <c r="M31" i="241"/>
  <c r="E11" i="241"/>
  <c r="O11" i="241"/>
  <c r="P81" i="241"/>
  <c r="E81" i="241" s="1"/>
  <c r="K74" i="241"/>
  <c r="I88" i="241"/>
  <c r="K57" i="241"/>
  <c r="E69" i="241"/>
  <c r="O69" i="241"/>
  <c r="K55" i="241"/>
  <c r="E35" i="241"/>
  <c r="M104" i="241"/>
  <c r="O99" i="241"/>
  <c r="G99" i="241"/>
  <c r="K99" i="241"/>
  <c r="O53" i="241"/>
  <c r="G53" i="241"/>
  <c r="M87" i="241"/>
  <c r="O72" i="241"/>
  <c r="I103" i="241"/>
  <c r="M93" i="241"/>
  <c r="I84" i="241"/>
  <c r="O54" i="241"/>
  <c r="I95" i="241"/>
  <c r="G29" i="241"/>
  <c r="K29" i="241"/>
  <c r="G24" i="241"/>
  <c r="M39" i="241"/>
  <c r="E87" i="241"/>
  <c r="M44" i="241"/>
  <c r="I29" i="241"/>
  <c r="O25" i="241"/>
  <c r="P20" i="241"/>
  <c r="E20" i="241" s="1"/>
  <c r="O85" i="241"/>
  <c r="G85" i="241"/>
  <c r="G95" i="241"/>
  <c r="E95" i="241"/>
  <c r="E61" i="241"/>
  <c r="O56" i="241"/>
  <c r="I101" i="241"/>
  <c r="K85" i="241"/>
  <c r="G89" i="241"/>
  <c r="O89" i="241"/>
  <c r="K77" i="241"/>
  <c r="O80" i="241"/>
  <c r="M65" i="241"/>
  <c r="I53" i="241"/>
  <c r="K76" i="241"/>
  <c r="G84" i="241"/>
  <c r="K35" i="241"/>
  <c r="K39" i="241"/>
  <c r="E23" i="241"/>
  <c r="E42" i="241"/>
  <c r="G25" i="241"/>
  <c r="O23" i="241"/>
  <c r="K80" i="241"/>
  <c r="O84" i="241"/>
  <c r="M85" i="241"/>
  <c r="O55" i="241"/>
  <c r="E89" i="241"/>
  <c r="P63" i="241"/>
  <c r="I63" i="241" s="1"/>
  <c r="M64" i="241"/>
  <c r="O64" i="241"/>
  <c r="G72" i="241"/>
  <c r="G45" i="241"/>
  <c r="E45" i="241"/>
  <c r="E24" i="241"/>
  <c r="I24" i="241"/>
  <c r="E72" i="241"/>
  <c r="K47" i="241"/>
  <c r="O24" i="241"/>
  <c r="P32" i="241"/>
  <c r="E80" i="241"/>
  <c r="G39" i="241"/>
  <c r="M23" i="241"/>
  <c r="K101" i="241"/>
  <c r="G101" i="241"/>
  <c r="O101" i="241"/>
  <c r="M99" i="241"/>
  <c r="M95" i="241"/>
  <c r="G54" i="241"/>
  <c r="K72" i="241"/>
  <c r="K61" i="241"/>
  <c r="K93" i="241"/>
  <c r="P43" i="241"/>
  <c r="O43" i="241" s="1"/>
  <c r="E44" i="241"/>
  <c r="I47" i="241"/>
  <c r="E64" i="241"/>
  <c r="G47" i="241"/>
  <c r="O27" i="241"/>
  <c r="K27" i="241"/>
  <c r="I27" i="241"/>
  <c r="E54" i="241"/>
  <c r="M54" i="241"/>
  <c r="O97" i="241"/>
  <c r="G97" i="241"/>
  <c r="K90" i="241"/>
  <c r="O87" i="241"/>
  <c r="I80" i="241"/>
  <c r="M97" i="241"/>
  <c r="G80" i="241"/>
  <c r="I87" i="241"/>
  <c r="I77" i="241"/>
  <c r="G44" i="241"/>
  <c r="K65" i="241"/>
  <c r="K44" i="241"/>
  <c r="M27" i="241"/>
  <c r="I58" i="241"/>
  <c r="E60" i="241"/>
  <c r="M90" i="241"/>
  <c r="I39" i="241"/>
  <c r="O65" i="241"/>
  <c r="O77" i="241"/>
  <c r="H5" i="241"/>
  <c r="O103" i="241"/>
  <c r="G103" i="241"/>
  <c r="K103" i="241"/>
  <c r="G90" i="241"/>
  <c r="G93" i="241"/>
  <c r="O93" i="241"/>
  <c r="K54" i="241"/>
  <c r="K36" i="241"/>
  <c r="E36" i="241"/>
  <c r="O95" i="241"/>
  <c r="E55" i="241"/>
  <c r="M77" i="241"/>
  <c r="M61" i="241"/>
  <c r="I85" i="241"/>
  <c r="K56" i="241"/>
  <c r="O90" i="241"/>
  <c r="I61" i="241"/>
  <c r="M42" i="241"/>
  <c r="O42" i="241"/>
  <c r="K60" i="241"/>
  <c r="O35" i="241"/>
  <c r="G35" i="241"/>
  <c r="O38" i="241"/>
  <c r="M38" i="241"/>
  <c r="G56" i="241"/>
  <c r="K53" i="241"/>
  <c r="K42" i="241"/>
  <c r="E31" i="241"/>
  <c r="K38" i="241"/>
  <c r="O61" i="241"/>
  <c r="I6" i="241"/>
  <c r="F5" i="241"/>
  <c r="G31" i="241"/>
  <c r="J5" i="241"/>
  <c r="M103" i="241"/>
  <c r="E84" i="241"/>
  <c r="M84" i="241"/>
  <c r="E77" i="241"/>
  <c r="E53" i="241"/>
  <c r="G36" i="241"/>
  <c r="E65" i="241"/>
  <c r="M53" i="241"/>
  <c r="O76" i="241"/>
  <c r="O60" i="241"/>
  <c r="I99" i="241"/>
  <c r="K84" i="241"/>
  <c r="M55" i="241"/>
  <c r="G87" i="241"/>
  <c r="I72" i="241"/>
  <c r="I93" i="241"/>
  <c r="E56" i="241"/>
  <c r="E39" i="241"/>
  <c r="I36" i="241"/>
  <c r="M24" i="241"/>
  <c r="M36" i="241"/>
  <c r="E52" i="241"/>
  <c r="M52" i="241"/>
  <c r="O46" i="241"/>
  <c r="M46" i="241"/>
  <c r="M29" i="241"/>
  <c r="D5" i="241"/>
  <c r="M59" i="241"/>
  <c r="O6" i="241"/>
  <c r="G23" i="241"/>
  <c r="J63" i="239"/>
  <c r="O105" i="241" l="1"/>
  <c r="E43" i="241"/>
  <c r="E105" i="241"/>
  <c r="G105" i="241"/>
  <c r="M105" i="241"/>
  <c r="I105" i="241"/>
  <c r="O13" i="241"/>
  <c r="K81" i="241"/>
  <c r="G81" i="241"/>
  <c r="I81" i="241"/>
  <c r="M13" i="241"/>
  <c r="G6" i="241"/>
  <c r="I13" i="241"/>
  <c r="O81" i="241"/>
  <c r="M81" i="241"/>
  <c r="P112" i="240"/>
  <c r="E13" i="241"/>
  <c r="G13" i="241"/>
  <c r="P22" i="240"/>
  <c r="P30" i="240"/>
  <c r="P31" i="240"/>
  <c r="P35" i="240"/>
  <c r="P39" i="240"/>
  <c r="P116" i="240"/>
  <c r="P123" i="240"/>
  <c r="P124" i="240"/>
  <c r="P132" i="240"/>
  <c r="P106" i="240"/>
  <c r="P139" i="240"/>
  <c r="P128" i="240"/>
  <c r="P127" i="240"/>
  <c r="P136" i="240"/>
  <c r="P123" i="239"/>
  <c r="J13" i="239"/>
  <c r="P14" i="240"/>
  <c r="M63" i="241"/>
  <c r="P5" i="241"/>
  <c r="O5" i="241" s="1"/>
  <c r="K6" i="241"/>
  <c r="M6" i="241"/>
  <c r="G129" i="241"/>
  <c r="M129" i="241"/>
  <c r="O129" i="241"/>
  <c r="K129" i="241"/>
  <c r="I129" i="241"/>
  <c r="K63" i="241"/>
  <c r="G63" i="241"/>
  <c r="O63" i="241"/>
  <c r="K43" i="241"/>
  <c r="G43" i="241"/>
  <c r="I43" i="241"/>
  <c r="M43" i="241"/>
  <c r="I32" i="241"/>
  <c r="G32" i="241"/>
  <c r="M32" i="241"/>
  <c r="K32" i="241"/>
  <c r="O32" i="241"/>
  <c r="O20" i="241"/>
  <c r="K20" i="241"/>
  <c r="M20" i="241"/>
  <c r="I20" i="241"/>
  <c r="G20" i="241"/>
  <c r="E32" i="241"/>
  <c r="E63" i="241"/>
  <c r="P115" i="240"/>
  <c r="P126" i="240"/>
  <c r="P8" i="239"/>
  <c r="P35" i="239"/>
  <c r="P39" i="239"/>
  <c r="P44" i="239"/>
  <c r="P57" i="239"/>
  <c r="P69" i="239"/>
  <c r="L81" i="239"/>
  <c r="P88" i="239"/>
  <c r="L129" i="239"/>
  <c r="D129" i="239"/>
  <c r="E129" i="239" s="1"/>
  <c r="H129" i="239"/>
  <c r="I129" i="239" s="1"/>
  <c r="P50" i="239"/>
  <c r="P53" i="239"/>
  <c r="P54" i="239"/>
  <c r="N13" i="239"/>
  <c r="J20" i="239"/>
  <c r="P19" i="239"/>
  <c r="P113" i="239"/>
  <c r="P83" i="239"/>
  <c r="P96" i="239"/>
  <c r="P104" i="239"/>
  <c r="P15" i="239"/>
  <c r="P40" i="239"/>
  <c r="P28" i="239"/>
  <c r="N32" i="239"/>
  <c r="N129" i="239"/>
  <c r="P132" i="239"/>
  <c r="P136" i="239"/>
  <c r="P112" i="239"/>
  <c r="H6" i="239"/>
  <c r="I6" i="239" s="1"/>
  <c r="L6" i="239"/>
  <c r="P11" i="239"/>
  <c r="P16" i="239"/>
  <c r="H43" i="239"/>
  <c r="I43" i="239" s="1"/>
  <c r="P59" i="239"/>
  <c r="P60" i="239"/>
  <c r="P38" i="239"/>
  <c r="P66" i="239"/>
  <c r="P128" i="239"/>
  <c r="P12" i="239"/>
  <c r="L20" i="239"/>
  <c r="H32" i="239"/>
  <c r="I32" i="239" s="1"/>
  <c r="P41" i="239"/>
  <c r="P76" i="239"/>
  <c r="P106" i="239"/>
  <c r="P117" i="239"/>
  <c r="P118" i="239"/>
  <c r="P121" i="239"/>
  <c r="P122" i="239"/>
  <c r="P126" i="239"/>
  <c r="L32" i="239"/>
  <c r="P66" i="240"/>
  <c r="P44" i="240"/>
  <c r="P23" i="240"/>
  <c r="P24" i="240"/>
  <c r="P28" i="240"/>
  <c r="P37" i="240"/>
  <c r="P71" i="240"/>
  <c r="P134" i="240"/>
  <c r="P138" i="240"/>
  <c r="P10" i="240"/>
  <c r="P45" i="240"/>
  <c r="P46" i="240"/>
  <c r="P54" i="240"/>
  <c r="P87" i="240"/>
  <c r="P100" i="240"/>
  <c r="P113" i="240"/>
  <c r="P133" i="240"/>
  <c r="P130" i="240"/>
  <c r="P131" i="240"/>
  <c r="P135" i="240"/>
  <c r="P137" i="240"/>
  <c r="P125" i="240"/>
  <c r="P92" i="240"/>
  <c r="P84" i="240"/>
  <c r="P80" i="240"/>
  <c r="P68" i="240"/>
  <c r="P59" i="240"/>
  <c r="P33" i="240"/>
  <c r="P130" i="239"/>
  <c r="P134" i="239"/>
  <c r="P138" i="239"/>
  <c r="P131" i="239"/>
  <c r="P135" i="239"/>
  <c r="P139" i="239"/>
  <c r="J129" i="239"/>
  <c r="P133" i="239"/>
  <c r="P137" i="239"/>
  <c r="P127" i="239"/>
  <c r="P109" i="239"/>
  <c r="P114" i="239"/>
  <c r="P124" i="239"/>
  <c r="P115" i="239"/>
  <c r="P125" i="239"/>
  <c r="P94" i="239"/>
  <c r="P100" i="239"/>
  <c r="P101" i="239"/>
  <c r="P58" i="239"/>
  <c r="P34" i="239"/>
  <c r="J32" i="239"/>
  <c r="D20" i="239"/>
  <c r="E20" i="239" s="1"/>
  <c r="P29" i="239"/>
  <c r="H20" i="239"/>
  <c r="I20" i="239" s="1"/>
  <c r="P31" i="239"/>
  <c r="P27" i="239"/>
  <c r="P23" i="239"/>
  <c r="P9" i="239"/>
  <c r="N6" i="239"/>
  <c r="P10" i="239"/>
  <c r="D6" i="239"/>
  <c r="E6" i="239" s="1"/>
  <c r="P11" i="240"/>
  <c r="P17" i="240"/>
  <c r="P9" i="240"/>
  <c r="P15" i="240"/>
  <c r="P18" i="240"/>
  <c r="P12" i="240"/>
  <c r="P16" i="240"/>
  <c r="P21" i="240"/>
  <c r="P8" i="240"/>
  <c r="P27" i="240"/>
  <c r="P29" i="240"/>
  <c r="P7" i="240"/>
  <c r="P25" i="240"/>
  <c r="P61" i="240"/>
  <c r="P65" i="240"/>
  <c r="P79" i="240"/>
  <c r="P108" i="240"/>
  <c r="P36" i="240"/>
  <c r="P47" i="240"/>
  <c r="P40" i="240"/>
  <c r="P49" i="240"/>
  <c r="P50" i="240"/>
  <c r="P76" i="240"/>
  <c r="P114" i="240"/>
  <c r="P53" i="240"/>
  <c r="P64" i="240"/>
  <c r="P72" i="240"/>
  <c r="P19" i="240"/>
  <c r="P26" i="240"/>
  <c r="P34" i="240"/>
  <c r="P41" i="240"/>
  <c r="P51" i="240"/>
  <c r="P52" i="240"/>
  <c r="P55" i="240"/>
  <c r="P75" i="240"/>
  <c r="P57" i="240"/>
  <c r="P58" i="240"/>
  <c r="P77" i="240"/>
  <c r="P91" i="240"/>
  <c r="P95" i="240"/>
  <c r="P38" i="240"/>
  <c r="P42" i="240"/>
  <c r="P67" i="240"/>
  <c r="P78" i="240"/>
  <c r="P97" i="240"/>
  <c r="P48" i="240"/>
  <c r="P56" i="240"/>
  <c r="P73" i="240"/>
  <c r="P62" i="240"/>
  <c r="P103" i="240"/>
  <c r="P122" i="240"/>
  <c r="P69" i="240"/>
  <c r="P74" i="240"/>
  <c r="P82" i="240"/>
  <c r="P89" i="240"/>
  <c r="P99" i="240"/>
  <c r="P111" i="240"/>
  <c r="P60" i="240"/>
  <c r="P70" i="240"/>
  <c r="P83" i="240"/>
  <c r="P107" i="240"/>
  <c r="P90" i="240"/>
  <c r="P98" i="240"/>
  <c r="P109" i="240"/>
  <c r="P118" i="240"/>
  <c r="P85" i="240"/>
  <c r="P93" i="240"/>
  <c r="P101" i="240"/>
  <c r="P88" i="240"/>
  <c r="P96" i="240"/>
  <c r="P104" i="240"/>
  <c r="P110" i="240"/>
  <c r="P119" i="240"/>
  <c r="P120" i="240"/>
  <c r="P86" i="240"/>
  <c r="P94" i="240"/>
  <c r="P102" i="240"/>
  <c r="P117" i="240"/>
  <c r="P121" i="240"/>
  <c r="P7" i="239"/>
  <c r="P24" i="239"/>
  <c r="N43" i="239"/>
  <c r="P68" i="239"/>
  <c r="D13" i="239"/>
  <c r="E13" i="239" s="1"/>
  <c r="P22" i="239"/>
  <c r="P30" i="239"/>
  <c r="P33" i="239"/>
  <c r="P42" i="239"/>
  <c r="P49" i="239"/>
  <c r="P107" i="239"/>
  <c r="P45" i="239"/>
  <c r="L43" i="239"/>
  <c r="H13" i="239"/>
  <c r="I13" i="239" s="1"/>
  <c r="P14" i="239"/>
  <c r="N20" i="239"/>
  <c r="P61" i="239"/>
  <c r="P97" i="239"/>
  <c r="H81" i="239"/>
  <c r="I81" i="239" s="1"/>
  <c r="P21" i="239"/>
  <c r="J6" i="239"/>
  <c r="P25" i="239"/>
  <c r="D43" i="239"/>
  <c r="E43" i="239" s="1"/>
  <c r="P46" i="239"/>
  <c r="P93" i="239"/>
  <c r="D81" i="239"/>
  <c r="E81" i="239" s="1"/>
  <c r="P17" i="239"/>
  <c r="L63" i="239"/>
  <c r="L13" i="239"/>
  <c r="P26" i="239"/>
  <c r="D32" i="239"/>
  <c r="E32" i="239" s="1"/>
  <c r="P36" i="239"/>
  <c r="P52" i="239"/>
  <c r="P18" i="239"/>
  <c r="P70" i="239"/>
  <c r="P82" i="239"/>
  <c r="P37" i="239"/>
  <c r="J43" i="239"/>
  <c r="P47" i="239"/>
  <c r="P55" i="239"/>
  <c r="P62" i="239"/>
  <c r="N63" i="239"/>
  <c r="J81" i="239"/>
  <c r="P64" i="239"/>
  <c r="D63" i="239"/>
  <c r="E63" i="239" s="1"/>
  <c r="P65" i="239"/>
  <c r="P71" i="239"/>
  <c r="P89" i="239"/>
  <c r="P90" i="239"/>
  <c r="P116" i="239"/>
  <c r="P48" i="239"/>
  <c r="P56" i="239"/>
  <c r="P72" i="239"/>
  <c r="N81" i="239"/>
  <c r="H63" i="239"/>
  <c r="I63" i="239" s="1"/>
  <c r="P51" i="239"/>
  <c r="P67" i="239"/>
  <c r="P75" i="239"/>
  <c r="P85" i="239"/>
  <c r="P86" i="239"/>
  <c r="P77" i="239"/>
  <c r="P78" i="239"/>
  <c r="P119" i="239"/>
  <c r="P84" i="239"/>
  <c r="P95" i="239"/>
  <c r="P108" i="239"/>
  <c r="P73" i="239"/>
  <c r="P79" i="239"/>
  <c r="P102" i="239"/>
  <c r="P103" i="239"/>
  <c r="J105" i="239"/>
  <c r="P110" i="239"/>
  <c r="P111" i="239"/>
  <c r="P120" i="239"/>
  <c r="P91" i="239"/>
  <c r="H105" i="239"/>
  <c r="I105" i="239" s="1"/>
  <c r="P74" i="239"/>
  <c r="P80" i="239"/>
  <c r="L105" i="239"/>
  <c r="P87" i="239"/>
  <c r="P92" i="239"/>
  <c r="N105" i="239"/>
  <c r="P98" i="239"/>
  <c r="P99" i="239"/>
  <c r="D105" i="239"/>
  <c r="E105" i="239" s="1"/>
  <c r="O24" i="222"/>
  <c r="J56" i="222"/>
  <c r="K56" i="222" s="1"/>
  <c r="J55" i="222"/>
  <c r="K55" i="222" s="1"/>
  <c r="J54" i="222"/>
  <c r="K54" i="222" s="1"/>
  <c r="H56" i="222"/>
  <c r="H55" i="222"/>
  <c r="H54" i="222"/>
  <c r="F56" i="222"/>
  <c r="F55" i="222"/>
  <c r="F54" i="222"/>
  <c r="D56" i="222"/>
  <c r="D55" i="222"/>
  <c r="D54" i="222"/>
  <c r="J50" i="222"/>
  <c r="K50" i="222" s="1"/>
  <c r="J49" i="222"/>
  <c r="K49" i="222" s="1"/>
  <c r="J48" i="222"/>
  <c r="K48" i="222" s="1"/>
  <c r="H50" i="222"/>
  <c r="H49" i="222"/>
  <c r="H48" i="222"/>
  <c r="F50" i="222"/>
  <c r="F49" i="222"/>
  <c r="F48" i="222"/>
  <c r="D50" i="222"/>
  <c r="D49" i="222"/>
  <c r="D48" i="222"/>
  <c r="D44" i="222"/>
  <c r="D43" i="222"/>
  <c r="D42" i="222"/>
  <c r="F44" i="222"/>
  <c r="F43" i="222"/>
  <c r="F42" i="222"/>
  <c r="H44" i="222"/>
  <c r="H43" i="222"/>
  <c r="H42" i="222"/>
  <c r="J44" i="222"/>
  <c r="K44" i="222" s="1"/>
  <c r="J43" i="222"/>
  <c r="K43" i="222" s="1"/>
  <c r="J42" i="222"/>
  <c r="K42" i="222" s="1"/>
  <c r="J38" i="222"/>
  <c r="K38" i="222" s="1"/>
  <c r="J37" i="222"/>
  <c r="K37" i="222" s="1"/>
  <c r="J36" i="222"/>
  <c r="K36" i="222" s="1"/>
  <c r="H38" i="222"/>
  <c r="H37" i="222"/>
  <c r="H36" i="222"/>
  <c r="F38" i="222"/>
  <c r="F37" i="222"/>
  <c r="F36" i="222"/>
  <c r="D38" i="222"/>
  <c r="D37" i="222"/>
  <c r="D36" i="222"/>
  <c r="J32" i="222"/>
  <c r="K32" i="222" s="1"/>
  <c r="J31" i="222"/>
  <c r="K31" i="222" s="1"/>
  <c r="J30" i="222"/>
  <c r="K30" i="222" s="1"/>
  <c r="H32" i="222"/>
  <c r="H31" i="222"/>
  <c r="H30" i="222"/>
  <c r="F32" i="222"/>
  <c r="F31" i="222"/>
  <c r="F30" i="222"/>
  <c r="D32" i="222"/>
  <c r="D31" i="222"/>
  <c r="D30" i="222"/>
  <c r="J25" i="222"/>
  <c r="K25" i="222" s="1"/>
  <c r="J24" i="222"/>
  <c r="K24" i="222" s="1"/>
  <c r="J23" i="222"/>
  <c r="K23" i="222" s="1"/>
  <c r="H25" i="222"/>
  <c r="H24" i="222"/>
  <c r="H23" i="222"/>
  <c r="F25" i="222"/>
  <c r="F24" i="222"/>
  <c r="F23" i="222"/>
  <c r="D25" i="222"/>
  <c r="D24" i="222"/>
  <c r="D23" i="222"/>
  <c r="J18" i="222"/>
  <c r="K18" i="222" s="1"/>
  <c r="J19" i="222"/>
  <c r="K19" i="222" s="1"/>
  <c r="H18" i="222"/>
  <c r="H19" i="222"/>
  <c r="F18" i="222"/>
  <c r="F19" i="222"/>
  <c r="D18" i="222"/>
  <c r="D19" i="222"/>
  <c r="H17" i="222"/>
  <c r="F17" i="222"/>
  <c r="D17" i="222"/>
  <c r="J17" i="222"/>
  <c r="K17" i="222" s="1"/>
  <c r="M5" i="241" l="1"/>
  <c r="G5" i="241"/>
  <c r="K5" i="241"/>
  <c r="I5" i="241"/>
  <c r="E5" i="241"/>
  <c r="P43" i="239"/>
  <c r="M43" i="239" s="1"/>
  <c r="P129" i="240"/>
  <c r="P129" i="239"/>
  <c r="O129" i="239" s="1"/>
  <c r="L5" i="239"/>
  <c r="N5" i="239"/>
  <c r="P81" i="240"/>
  <c r="P20" i="240"/>
  <c r="P105" i="240"/>
  <c r="P32" i="240"/>
  <c r="P13" i="240"/>
  <c r="P63" i="240"/>
  <c r="P6" i="240"/>
  <c r="P43" i="240"/>
  <c r="J5" i="239"/>
  <c r="P105" i="239"/>
  <c r="M105" i="239" s="1"/>
  <c r="P13" i="239"/>
  <c r="M13" i="239" s="1"/>
  <c r="P81" i="239"/>
  <c r="O81" i="239" s="1"/>
  <c r="P20" i="239"/>
  <c r="O20" i="239" s="1"/>
  <c r="P32" i="239"/>
  <c r="M32" i="239" s="1"/>
  <c r="P63" i="239"/>
  <c r="K63" i="239" s="1"/>
  <c r="H5" i="239"/>
  <c r="I5" i="239" s="1"/>
  <c r="D5" i="239"/>
  <c r="E5" i="239" s="1"/>
  <c r="P6" i="239"/>
  <c r="O6" i="239" s="1"/>
  <c r="J13" i="222"/>
  <c r="K13" i="222" s="1"/>
  <c r="D13" i="222"/>
  <c r="D12" i="222"/>
  <c r="D11" i="222"/>
  <c r="D6" i="222"/>
  <c r="D7" i="222"/>
  <c r="D5" i="222"/>
  <c r="K43" i="239" l="1"/>
  <c r="O43" i="239"/>
  <c r="M129" i="239"/>
  <c r="K13" i="239"/>
  <c r="K129" i="239"/>
  <c r="M81" i="239"/>
  <c r="O63" i="239"/>
  <c r="O13" i="239"/>
  <c r="K20" i="239"/>
  <c r="K81" i="239"/>
  <c r="M63" i="239"/>
  <c r="K6" i="239"/>
  <c r="K32" i="239"/>
  <c r="K105" i="239"/>
  <c r="M6" i="239"/>
  <c r="M20" i="239"/>
  <c r="O32" i="239"/>
  <c r="O105" i="239"/>
  <c r="M81" i="240"/>
  <c r="O81" i="240"/>
  <c r="K81" i="240"/>
  <c r="O43" i="240"/>
  <c r="K43" i="240"/>
  <c r="M43" i="240"/>
  <c r="M32" i="240"/>
  <c r="K32" i="240"/>
  <c r="O32" i="240"/>
  <c r="K20" i="240"/>
  <c r="M20" i="240"/>
  <c r="O20" i="240"/>
  <c r="K6" i="240"/>
  <c r="M6" i="240"/>
  <c r="O6" i="240"/>
  <c r="M105" i="240"/>
  <c r="O105" i="240"/>
  <c r="K105" i="240"/>
  <c r="K63" i="240"/>
  <c r="M63" i="240"/>
  <c r="O63" i="240"/>
  <c r="K13" i="240"/>
  <c r="M13" i="240"/>
  <c r="O13" i="240"/>
  <c r="K129" i="240"/>
  <c r="M129" i="240"/>
  <c r="O129" i="240"/>
  <c r="P5" i="240"/>
  <c r="P5" i="239"/>
  <c r="O5" i="239" s="1"/>
  <c r="H13" i="222"/>
  <c r="F13" i="222"/>
  <c r="H12" i="222"/>
  <c r="F12" i="222"/>
  <c r="H11" i="222"/>
  <c r="F11" i="222"/>
  <c r="J6" i="222"/>
  <c r="J7" i="222"/>
  <c r="J5" i="222"/>
  <c r="H6" i="222"/>
  <c r="H7" i="222"/>
  <c r="H5" i="222"/>
  <c r="F6" i="222"/>
  <c r="F7" i="222"/>
  <c r="F5" i="222"/>
  <c r="M5" i="239" l="1"/>
  <c r="K5" i="239"/>
  <c r="M5" i="240"/>
  <c r="K5" i="240"/>
  <c r="O5" i="240"/>
  <c r="AX7" i="228"/>
  <c r="AX8" i="228"/>
  <c r="AX9" i="228"/>
  <c r="AX10" i="228"/>
  <c r="AX11" i="228"/>
  <c r="AX12" i="228"/>
  <c r="AX13" i="228"/>
  <c r="AX14" i="228"/>
  <c r="AX15" i="228"/>
  <c r="AX16" i="228"/>
  <c r="AX17" i="228"/>
  <c r="AX18" i="228"/>
  <c r="AX19" i="228"/>
  <c r="AX20" i="228"/>
  <c r="AX21" i="228"/>
  <c r="AX22" i="228"/>
  <c r="AX23" i="228"/>
  <c r="AX24" i="228"/>
  <c r="AX25" i="228"/>
  <c r="AX26" i="228"/>
  <c r="AX27" i="228"/>
  <c r="AX28" i="228"/>
  <c r="AX29" i="228"/>
  <c r="AX30" i="228"/>
  <c r="AX31" i="228"/>
  <c r="AX32" i="228"/>
  <c r="AX33" i="228"/>
  <c r="AX34" i="228"/>
  <c r="AX35" i="228"/>
  <c r="AX36" i="228"/>
  <c r="AX37" i="228"/>
  <c r="AX38" i="228"/>
  <c r="AX39" i="228"/>
  <c r="AX40" i="228"/>
  <c r="AX41" i="228"/>
  <c r="AX42" i="228"/>
  <c r="AX43" i="228"/>
  <c r="AX44" i="228"/>
  <c r="AX45" i="228"/>
  <c r="AX46" i="228"/>
  <c r="AX47" i="228"/>
  <c r="AX48" i="228"/>
  <c r="AX49" i="228"/>
  <c r="AX50" i="228"/>
  <c r="AX51" i="228"/>
  <c r="AX52" i="228"/>
  <c r="AX53" i="228"/>
  <c r="AX54" i="228"/>
  <c r="AX55" i="228"/>
  <c r="AX56" i="228"/>
  <c r="AX57" i="228"/>
  <c r="AX58" i="228"/>
  <c r="AX59" i="228"/>
  <c r="AX60" i="228"/>
  <c r="AX61" i="228"/>
  <c r="AX62" i="228"/>
  <c r="AX63" i="228"/>
  <c r="AX64" i="228"/>
  <c r="AX65" i="228"/>
  <c r="AX66" i="228"/>
  <c r="AX67" i="228"/>
  <c r="AX68" i="228"/>
  <c r="AX69" i="228"/>
  <c r="AX70" i="228"/>
  <c r="AX71" i="228"/>
  <c r="AX72" i="228"/>
  <c r="AX73" i="228"/>
  <c r="AX74" i="228"/>
  <c r="AX75" i="228"/>
  <c r="AX76" i="228"/>
  <c r="AX77" i="228"/>
  <c r="AX78" i="228"/>
  <c r="AX79" i="228"/>
  <c r="AX80" i="228"/>
  <c r="AX81" i="228"/>
  <c r="AX82" i="228"/>
  <c r="AX83" i="228"/>
  <c r="AX84" i="228"/>
  <c r="AX85" i="228"/>
  <c r="AX86" i="228"/>
  <c r="AX87" i="228"/>
  <c r="AX88" i="228"/>
  <c r="AX89" i="228"/>
  <c r="AX90" i="228"/>
  <c r="AX91" i="228"/>
  <c r="AX92" i="228"/>
  <c r="AX93" i="228"/>
  <c r="AX94" i="228"/>
  <c r="AX95" i="228"/>
  <c r="AX96" i="228"/>
  <c r="AX97" i="228"/>
  <c r="AX98" i="228"/>
  <c r="AX99" i="228"/>
  <c r="AX100" i="228"/>
  <c r="AX101" i="228"/>
  <c r="AX102" i="228"/>
  <c r="AX103" i="228"/>
  <c r="AX104" i="228"/>
  <c r="AX105" i="228"/>
  <c r="AX106" i="228"/>
  <c r="AX107" i="228"/>
  <c r="AX108" i="228"/>
  <c r="AX109" i="228"/>
  <c r="AX110" i="228"/>
  <c r="AX111" i="228"/>
  <c r="AX112" i="228"/>
  <c r="AX113" i="228"/>
  <c r="AX114" i="228"/>
  <c r="AX115" i="228"/>
  <c r="AX116" i="228"/>
  <c r="AX117" i="228"/>
  <c r="AX118" i="228"/>
  <c r="AX119" i="228"/>
  <c r="AX120" i="228"/>
  <c r="AX121" i="228"/>
  <c r="AX122" i="228"/>
  <c r="AX123" i="228"/>
  <c r="AX124" i="228"/>
  <c r="AX125" i="228"/>
  <c r="AX126" i="228"/>
  <c r="AX127" i="228"/>
  <c r="AX128" i="228"/>
  <c r="AX129" i="228"/>
  <c r="AX130" i="228"/>
  <c r="AX131" i="228"/>
  <c r="AX132" i="228"/>
  <c r="AX133" i="228"/>
  <c r="AX134" i="228"/>
  <c r="AX135" i="228"/>
  <c r="AX136" i="228"/>
  <c r="AX137" i="228"/>
  <c r="AX138" i="228"/>
  <c r="AX139" i="228"/>
  <c r="AX140" i="228"/>
  <c r="AX141" i="228"/>
  <c r="AX142" i="228"/>
  <c r="AX143" i="228"/>
  <c r="AX144" i="228"/>
  <c r="AX145" i="228"/>
  <c r="AX146" i="228"/>
  <c r="AX147" i="228"/>
  <c r="AX148" i="228"/>
  <c r="AX149" i="228"/>
  <c r="AX150" i="228"/>
  <c r="AX151" i="228"/>
  <c r="AX152" i="228"/>
  <c r="AX153" i="228"/>
  <c r="AX154" i="228"/>
  <c r="AX155" i="228"/>
  <c r="AX156" i="228"/>
  <c r="AX157" i="228"/>
  <c r="AX158" i="228"/>
  <c r="AX159" i="228"/>
  <c r="AX160" i="228"/>
  <c r="AX161" i="228"/>
  <c r="AX162" i="228"/>
  <c r="AX163" i="228"/>
  <c r="AX164" i="228"/>
  <c r="AX165" i="228"/>
  <c r="AX166" i="228"/>
  <c r="AX167" i="228"/>
  <c r="AX168" i="228"/>
  <c r="AX169" i="228"/>
  <c r="AX170" i="228"/>
  <c r="AX171" i="228"/>
  <c r="AX172" i="228"/>
  <c r="AX173" i="228"/>
  <c r="AX174" i="228"/>
  <c r="AX175" i="228"/>
  <c r="AX176" i="228"/>
  <c r="AX177" i="228"/>
  <c r="AX178" i="228"/>
  <c r="AX179" i="228"/>
  <c r="AX180" i="228"/>
  <c r="AX181" i="228"/>
  <c r="AX182" i="228"/>
  <c r="AX183" i="228"/>
  <c r="AX184" i="228"/>
  <c r="AX185" i="228"/>
  <c r="AX186" i="228"/>
  <c r="AX187" i="228"/>
  <c r="AX188" i="228"/>
  <c r="AX189" i="228"/>
  <c r="AX190" i="228"/>
  <c r="AX191" i="228"/>
  <c r="AX192" i="228"/>
  <c r="AX193" i="228"/>
  <c r="AX194" i="228"/>
  <c r="AX195" i="228"/>
  <c r="AX196" i="228"/>
  <c r="AX197" i="228"/>
  <c r="AX198" i="228"/>
  <c r="AX199" i="228"/>
  <c r="AX200" i="228"/>
  <c r="AX201" i="228"/>
  <c r="AX202" i="228"/>
  <c r="AX203" i="228"/>
  <c r="AX204" i="228"/>
  <c r="AX205" i="228"/>
  <c r="AX206" i="228"/>
  <c r="AX207" i="228"/>
  <c r="AX208" i="228"/>
  <c r="AX209" i="228"/>
  <c r="AX210" i="228"/>
  <c r="AX211" i="228"/>
  <c r="AX212" i="228"/>
  <c r="AX213" i="228"/>
  <c r="AX214" i="228"/>
  <c r="AX215" i="228"/>
  <c r="AX216" i="228"/>
  <c r="AX217" i="228"/>
  <c r="AX218" i="228"/>
  <c r="AX219" i="228"/>
  <c r="AX220" i="228"/>
  <c r="AX221" i="228"/>
  <c r="AX222" i="228"/>
  <c r="AX223" i="228"/>
  <c r="AX224" i="228"/>
  <c r="AX225" i="228"/>
  <c r="AX226" i="228"/>
  <c r="AX227" i="228"/>
  <c r="AX228" i="228"/>
  <c r="AX229" i="228"/>
  <c r="AX230" i="228"/>
  <c r="AX231" i="228"/>
  <c r="AX232" i="228"/>
  <c r="AX233" i="228"/>
  <c r="AX234" i="228"/>
  <c r="AX235" i="228"/>
  <c r="AX236" i="228"/>
  <c r="AX237" i="228"/>
  <c r="AX238" i="228"/>
  <c r="AX239" i="228"/>
  <c r="AX240" i="228"/>
  <c r="AX241" i="228"/>
  <c r="AX242" i="228"/>
  <c r="AX243" i="228"/>
  <c r="AX244" i="228"/>
  <c r="AX245" i="228"/>
  <c r="AX246" i="228"/>
  <c r="AX247" i="228"/>
  <c r="AX248" i="228"/>
  <c r="AX249" i="228"/>
  <c r="AX250" i="228"/>
  <c r="AX251" i="228"/>
  <c r="AX252" i="228"/>
  <c r="AX253" i="228"/>
  <c r="AX254" i="228"/>
  <c r="AX255" i="228"/>
  <c r="AX256" i="228"/>
  <c r="AX257" i="228"/>
  <c r="AX258" i="228"/>
  <c r="AX259" i="228"/>
  <c r="AX260" i="228"/>
  <c r="AX261" i="228"/>
  <c r="AX262" i="228"/>
  <c r="AX263" i="228"/>
  <c r="AX264" i="228"/>
  <c r="AX265" i="228"/>
  <c r="AX266" i="228"/>
  <c r="AX267" i="228"/>
  <c r="AX268" i="228"/>
  <c r="AX269" i="228"/>
  <c r="AX270" i="228"/>
  <c r="AX271" i="228"/>
  <c r="AX272" i="228"/>
  <c r="AX273" i="228"/>
  <c r="AX274" i="228"/>
  <c r="AX275" i="228"/>
  <c r="AX276" i="228"/>
  <c r="AX277" i="228"/>
  <c r="AX278" i="228"/>
  <c r="AX279" i="228"/>
  <c r="AX280" i="228"/>
  <c r="AX281" i="228"/>
  <c r="AX282" i="228"/>
  <c r="AX283" i="228"/>
  <c r="AX284" i="228"/>
  <c r="AX285" i="228"/>
  <c r="AX286" i="228"/>
  <c r="AX287" i="228"/>
  <c r="AX288" i="228"/>
  <c r="AX289" i="228"/>
  <c r="AX290" i="228"/>
  <c r="AX291" i="228"/>
  <c r="AX292" i="228"/>
  <c r="AX293" i="228"/>
  <c r="AX294" i="228"/>
  <c r="AX295" i="228"/>
  <c r="AX296" i="228"/>
  <c r="AX297" i="228"/>
  <c r="AX298" i="228"/>
  <c r="AX299" i="228"/>
  <c r="AX300" i="228"/>
  <c r="AX301" i="228"/>
  <c r="AX302" i="228"/>
  <c r="AX303" i="228"/>
  <c r="AX304" i="228"/>
  <c r="AX305" i="228"/>
  <c r="AX306" i="228"/>
  <c r="AX307" i="228"/>
  <c r="AX308" i="228"/>
  <c r="AX309" i="228"/>
  <c r="AX310" i="228"/>
  <c r="AX311" i="228"/>
  <c r="AX312" i="228"/>
  <c r="AX313" i="228"/>
  <c r="AX314" i="228"/>
  <c r="AX315" i="228"/>
  <c r="AX316" i="228"/>
  <c r="AX317" i="228"/>
  <c r="AX318" i="228"/>
  <c r="AX319" i="228"/>
  <c r="AX320" i="228"/>
  <c r="AX321" i="228"/>
  <c r="AX322" i="228"/>
  <c r="AX323" i="228"/>
  <c r="AX324" i="228"/>
  <c r="AX325" i="228"/>
  <c r="AX326" i="228"/>
  <c r="AX327" i="228"/>
  <c r="AX328" i="228"/>
  <c r="AX329" i="228"/>
  <c r="AX330" i="228"/>
  <c r="AX331" i="228"/>
  <c r="AX332" i="228"/>
  <c r="AX333" i="228"/>
  <c r="AX334" i="228"/>
  <c r="AX335" i="228"/>
  <c r="AX336" i="228"/>
  <c r="AX337" i="228"/>
  <c r="AX338" i="228"/>
  <c r="AX339" i="228"/>
  <c r="AX340" i="228"/>
  <c r="AX341" i="228"/>
  <c r="AX342" i="228"/>
  <c r="AX343" i="228"/>
  <c r="AX344" i="228"/>
  <c r="AX345" i="228"/>
  <c r="AX346" i="228"/>
  <c r="AX347" i="228"/>
  <c r="AX348" i="228"/>
  <c r="AX349" i="228"/>
  <c r="AX350" i="228"/>
  <c r="AX351" i="228"/>
  <c r="AX352" i="228"/>
  <c r="AX353" i="228"/>
  <c r="AX354" i="228"/>
  <c r="AX355" i="228"/>
  <c r="AX356" i="228"/>
  <c r="AX357" i="228"/>
  <c r="AX358" i="228"/>
  <c r="AX359" i="228"/>
  <c r="AX360" i="228"/>
  <c r="AX361" i="228"/>
  <c r="AX362" i="228"/>
  <c r="AX363" i="228"/>
  <c r="AX364" i="228"/>
  <c r="AX365" i="228"/>
  <c r="AX366" i="228"/>
  <c r="AX367" i="228"/>
  <c r="AX368" i="228"/>
  <c r="AX369" i="228"/>
  <c r="AX370" i="228"/>
  <c r="AX371" i="228"/>
  <c r="AX372" i="228"/>
  <c r="AX373" i="228"/>
  <c r="AX374" i="228"/>
  <c r="AX375" i="228"/>
  <c r="AX376" i="228"/>
  <c r="AX377" i="228"/>
  <c r="AX378" i="228"/>
  <c r="AX379" i="228"/>
  <c r="AX380" i="228"/>
  <c r="AX381" i="228"/>
  <c r="AX382" i="228"/>
  <c r="AX383" i="228"/>
  <c r="AX384" i="228"/>
  <c r="AX385" i="228"/>
  <c r="AX386" i="228"/>
  <c r="AX387" i="228"/>
  <c r="AX388" i="228"/>
  <c r="AX389" i="228"/>
  <c r="AX390" i="228"/>
  <c r="AX391" i="228"/>
  <c r="AX392" i="228"/>
  <c r="AX393" i="228"/>
  <c r="AX394" i="228"/>
  <c r="AX395" i="228"/>
  <c r="AX396" i="228"/>
  <c r="AX397" i="228"/>
  <c r="AX398" i="228"/>
  <c r="AX399" i="228"/>
  <c r="AX400" i="228"/>
  <c r="AX401" i="228"/>
  <c r="AX402" i="228"/>
  <c r="AX403" i="228"/>
  <c r="AX404" i="228"/>
  <c r="AX405" i="228"/>
  <c r="AX406" i="228"/>
  <c r="AX407" i="228"/>
  <c r="AX408" i="228"/>
  <c r="AX409" i="228"/>
  <c r="AX410" i="228"/>
  <c r="AX411" i="228"/>
  <c r="AX412" i="228"/>
  <c r="AX413" i="228"/>
  <c r="AX414" i="228"/>
  <c r="AX415" i="228"/>
  <c r="AX416" i="228"/>
  <c r="AX417" i="228"/>
  <c r="AX418" i="228"/>
  <c r="AX419" i="228"/>
  <c r="AX420" i="228"/>
  <c r="AX421" i="228"/>
  <c r="AX422" i="228"/>
  <c r="AX423" i="228"/>
  <c r="AX424" i="228"/>
  <c r="AX425" i="228"/>
  <c r="AX426" i="228"/>
  <c r="AX427" i="228"/>
  <c r="AX428" i="228"/>
  <c r="AX429" i="228"/>
  <c r="AX430" i="228"/>
  <c r="AX431" i="228"/>
  <c r="AX432" i="228"/>
  <c r="AX433" i="228"/>
  <c r="AX434" i="228"/>
  <c r="AX435" i="228"/>
  <c r="AX436" i="228"/>
  <c r="AX437" i="228"/>
  <c r="AX438" i="228"/>
  <c r="AX439" i="228"/>
  <c r="AX440" i="228"/>
  <c r="AX441" i="228"/>
  <c r="AX442" i="228"/>
  <c r="AX443" i="228"/>
  <c r="AX444" i="228"/>
  <c r="AX445" i="228"/>
  <c r="AX446" i="228"/>
  <c r="AX447" i="228"/>
  <c r="AX448" i="228"/>
  <c r="AX449" i="228"/>
  <c r="AX450" i="228"/>
  <c r="AX451" i="228"/>
  <c r="AX452" i="228"/>
  <c r="AX453" i="228"/>
  <c r="AX454" i="228"/>
  <c r="AX455" i="228"/>
  <c r="AX456" i="228"/>
  <c r="AX457" i="228"/>
  <c r="AX458" i="228"/>
  <c r="AX459" i="228"/>
  <c r="AX460" i="228"/>
  <c r="AX461" i="228"/>
  <c r="AX462" i="228"/>
  <c r="AX463" i="228"/>
  <c r="AX464" i="228"/>
  <c r="AX465" i="228"/>
  <c r="AX466" i="228"/>
  <c r="AX467" i="228"/>
  <c r="AX468" i="228"/>
  <c r="AX469" i="228"/>
  <c r="AX470" i="228"/>
  <c r="AX471" i="228"/>
  <c r="AX472" i="228"/>
  <c r="AX473" i="228"/>
  <c r="AX474" i="228"/>
  <c r="AX475" i="228"/>
  <c r="AX476" i="228"/>
  <c r="AX477" i="228"/>
  <c r="AX478" i="228"/>
  <c r="AX479" i="228"/>
  <c r="AX480" i="228"/>
  <c r="AX481" i="228"/>
  <c r="AX482" i="228"/>
  <c r="AX483" i="228"/>
  <c r="AX484" i="228"/>
  <c r="AX485" i="228"/>
  <c r="AX486" i="228"/>
  <c r="AX487" i="228"/>
  <c r="AX488" i="228"/>
  <c r="AX489" i="228"/>
  <c r="AX490" i="228"/>
  <c r="AX491" i="228"/>
  <c r="AX492" i="228"/>
  <c r="AX493" i="228"/>
  <c r="AX494" i="228"/>
  <c r="AX495" i="228"/>
  <c r="AX496" i="228"/>
  <c r="AX497" i="228"/>
  <c r="AX498" i="228"/>
  <c r="AX499" i="228"/>
  <c r="AX500" i="228"/>
  <c r="AX501" i="228"/>
  <c r="AX502" i="228"/>
  <c r="AX503" i="228"/>
  <c r="AX504" i="228"/>
  <c r="AX505" i="228"/>
  <c r="AX506" i="228"/>
  <c r="AX507" i="228"/>
  <c r="AX508" i="228"/>
  <c r="AX509" i="228"/>
  <c r="AX510" i="228"/>
  <c r="AX511" i="228"/>
  <c r="AX512" i="228"/>
  <c r="AX513" i="228"/>
  <c r="AX514" i="228"/>
  <c r="AX515" i="228"/>
  <c r="AX516" i="228"/>
  <c r="AX517" i="228"/>
  <c r="AX518" i="228"/>
  <c r="AX519" i="228"/>
  <c r="AX520" i="228"/>
  <c r="AX521" i="228"/>
  <c r="AX522" i="228"/>
  <c r="AX523" i="228"/>
  <c r="AX524" i="228"/>
  <c r="AX525" i="228"/>
  <c r="AX526" i="228"/>
  <c r="AX527" i="228"/>
  <c r="AX528" i="228"/>
  <c r="AX529" i="228"/>
  <c r="AX530" i="228"/>
  <c r="AX531" i="228"/>
  <c r="O38" i="236"/>
  <c r="O37" i="236"/>
  <c r="O25" i="236" s="1"/>
  <c r="O36" i="236"/>
  <c r="O35" i="236"/>
  <c r="O34" i="236"/>
  <c r="O33" i="236"/>
  <c r="O32" i="236"/>
  <c r="O31" i="236"/>
  <c r="O30" i="236"/>
  <c r="O29" i="236"/>
  <c r="O28" i="236"/>
  <c r="O27" i="236"/>
  <c r="O26" i="236"/>
  <c r="O24" i="236"/>
  <c r="O14" i="236"/>
  <c r="O13" i="236"/>
  <c r="O12" i="236"/>
  <c r="O11" i="236"/>
  <c r="O10" i="236"/>
  <c r="O9" i="236"/>
  <c r="O7" i="236"/>
  <c r="O6" i="236"/>
  <c r="O8" i="236" s="1"/>
  <c r="O5" i="236"/>
  <c r="O4" i="236"/>
  <c r="O3" i="236"/>
  <c r="O2" i="236"/>
  <c r="C49" i="14" l="1"/>
  <c r="C48" i="14"/>
  <c r="C56" i="14" s="1"/>
  <c r="C113" i="14"/>
  <c r="D53" i="14" l="1"/>
  <c r="D54" i="14"/>
  <c r="D55" i="14"/>
  <c r="V129" i="114"/>
  <c r="V6" i="114" l="1"/>
  <c r="V7" i="114"/>
  <c r="V8" i="114"/>
  <c r="V9" i="114"/>
  <c r="V10" i="114"/>
  <c r="V11" i="114"/>
  <c r="V12" i="114"/>
  <c r="V13" i="114"/>
  <c r="V14" i="114"/>
  <c r="V15" i="114"/>
  <c r="V16" i="114"/>
  <c r="V17" i="114"/>
  <c r="V18" i="114"/>
  <c r="V19" i="114"/>
  <c r="V20" i="114"/>
  <c r="V21" i="114"/>
  <c r="V22" i="114"/>
  <c r="V23" i="114"/>
  <c r="V24" i="114"/>
  <c r="V25" i="114"/>
  <c r="V26" i="114"/>
  <c r="V27" i="114"/>
  <c r="V28" i="114"/>
  <c r="V29" i="114"/>
  <c r="V30" i="114"/>
  <c r="V31" i="114"/>
  <c r="V32" i="114"/>
  <c r="V33" i="114"/>
  <c r="V34" i="114"/>
  <c r="V35" i="114"/>
  <c r="V36" i="114"/>
  <c r="V37" i="114"/>
  <c r="V38" i="114"/>
  <c r="V39" i="114"/>
  <c r="V40" i="114"/>
  <c r="V41" i="114"/>
  <c r="V42" i="114"/>
  <c r="V43" i="114"/>
  <c r="V44" i="114"/>
  <c r="V45" i="114"/>
  <c r="V46" i="114"/>
  <c r="V47" i="114"/>
  <c r="V48" i="114"/>
  <c r="V49" i="114"/>
  <c r="V50" i="114"/>
  <c r="V51" i="114"/>
  <c r="V52" i="114"/>
  <c r="V53" i="114"/>
  <c r="V54" i="114"/>
  <c r="V55" i="114"/>
  <c r="V56" i="114"/>
  <c r="V57" i="114"/>
  <c r="V58" i="114"/>
  <c r="V59" i="114"/>
  <c r="V60" i="114"/>
  <c r="V61" i="114"/>
  <c r="V62" i="114"/>
  <c r="V63" i="114"/>
  <c r="V64" i="114"/>
  <c r="V65" i="114"/>
  <c r="V66" i="114"/>
  <c r="V67" i="114"/>
  <c r="V68" i="114"/>
  <c r="V69" i="114"/>
  <c r="V70" i="114"/>
  <c r="V71" i="114"/>
  <c r="V72" i="114"/>
  <c r="V73" i="114"/>
  <c r="V74" i="114"/>
  <c r="V75" i="114"/>
  <c r="V76" i="114"/>
  <c r="V77" i="114"/>
  <c r="V78" i="114"/>
  <c r="V79" i="114"/>
  <c r="V80" i="114"/>
  <c r="V81" i="114"/>
  <c r="V82" i="114"/>
  <c r="V83" i="114"/>
  <c r="V84" i="114"/>
  <c r="V85" i="114"/>
  <c r="V86" i="114"/>
  <c r="V87" i="114"/>
  <c r="V88" i="114"/>
  <c r="V89" i="114"/>
  <c r="V90" i="114"/>
  <c r="V91" i="114"/>
  <c r="V92" i="114"/>
  <c r="V93" i="114"/>
  <c r="V94" i="114"/>
  <c r="V95" i="114"/>
  <c r="V96" i="114"/>
  <c r="V97" i="114"/>
  <c r="V98" i="114"/>
  <c r="V99" i="114"/>
  <c r="V100" i="114"/>
  <c r="V101" i="114"/>
  <c r="V102" i="114"/>
  <c r="V103" i="114"/>
  <c r="V104" i="114"/>
  <c r="V105" i="114"/>
  <c r="V106" i="114"/>
  <c r="V107" i="114"/>
  <c r="V108" i="114"/>
  <c r="V109" i="114"/>
  <c r="V110" i="114"/>
  <c r="V111" i="114"/>
  <c r="V112" i="114"/>
  <c r="V113" i="114"/>
  <c r="V114" i="114"/>
  <c r="V115" i="114"/>
  <c r="V116" i="114"/>
  <c r="V117" i="114"/>
  <c r="V118" i="114"/>
  <c r="V119" i="114"/>
  <c r="V120" i="114"/>
  <c r="V121" i="114"/>
  <c r="V122" i="114"/>
  <c r="V123" i="114"/>
  <c r="V124" i="114"/>
  <c r="V125" i="114"/>
  <c r="V126" i="114"/>
  <c r="V127" i="114"/>
  <c r="V128" i="114"/>
  <c r="V5" i="114"/>
  <c r="AC9" i="192" l="1"/>
  <c r="P5" i="233" l="1"/>
  <c r="B7" i="186" l="1"/>
  <c r="C7" i="186"/>
  <c r="D7" i="186"/>
  <c r="E7" i="186"/>
  <c r="F7" i="186"/>
  <c r="G7" i="186"/>
  <c r="H7" i="186"/>
  <c r="I7" i="186"/>
  <c r="J7" i="186"/>
  <c r="K7" i="186"/>
  <c r="L7" i="186"/>
  <c r="M7" i="186"/>
  <c r="N7" i="186"/>
  <c r="O7" i="186"/>
  <c r="P7" i="186"/>
  <c r="Q7" i="186"/>
  <c r="R7" i="186"/>
  <c r="B8" i="186"/>
  <c r="C8" i="186"/>
  <c r="D8" i="186"/>
  <c r="E8" i="186"/>
  <c r="F8" i="186"/>
  <c r="G8" i="186"/>
  <c r="H8" i="186"/>
  <c r="I8" i="186"/>
  <c r="J8" i="186"/>
  <c r="K8" i="186"/>
  <c r="L8" i="186"/>
  <c r="M8" i="186"/>
  <c r="N8" i="186"/>
  <c r="O8" i="186"/>
  <c r="P8" i="186"/>
  <c r="Q8" i="186"/>
  <c r="R8" i="186"/>
  <c r="B9" i="186"/>
  <c r="C9" i="186"/>
  <c r="D9" i="186"/>
  <c r="E9" i="186"/>
  <c r="F9" i="186"/>
  <c r="G9" i="186"/>
  <c r="H9" i="186"/>
  <c r="I9" i="186"/>
  <c r="J9" i="186"/>
  <c r="K9" i="186"/>
  <c r="L9" i="186"/>
  <c r="M9" i="186"/>
  <c r="N9" i="186"/>
  <c r="O9" i="186"/>
  <c r="P9" i="186"/>
  <c r="Q9" i="186"/>
  <c r="R9" i="186"/>
  <c r="B10" i="186"/>
  <c r="C10" i="186"/>
  <c r="D10" i="186"/>
  <c r="E10" i="186"/>
  <c r="F10" i="186"/>
  <c r="G10" i="186"/>
  <c r="H10" i="186"/>
  <c r="I10" i="186"/>
  <c r="J10" i="186"/>
  <c r="K10" i="186"/>
  <c r="L10" i="186"/>
  <c r="M10" i="186"/>
  <c r="N10" i="186"/>
  <c r="O10" i="186"/>
  <c r="P10" i="186"/>
  <c r="Q10" i="186"/>
  <c r="R10" i="186"/>
  <c r="B11" i="186"/>
  <c r="C11" i="186"/>
  <c r="D11" i="186"/>
  <c r="E11" i="186"/>
  <c r="F11" i="186"/>
  <c r="G11" i="186"/>
  <c r="H11" i="186"/>
  <c r="I11" i="186"/>
  <c r="J11" i="186"/>
  <c r="K11" i="186"/>
  <c r="L11" i="186"/>
  <c r="M11" i="186"/>
  <c r="N11" i="186"/>
  <c r="O11" i="186"/>
  <c r="P11" i="186"/>
  <c r="Q11" i="186"/>
  <c r="R11" i="186"/>
  <c r="B12" i="186"/>
  <c r="C12" i="186"/>
  <c r="D12" i="186"/>
  <c r="E12" i="186"/>
  <c r="F12" i="186"/>
  <c r="G12" i="186"/>
  <c r="H12" i="186"/>
  <c r="I12" i="186"/>
  <c r="J12" i="186"/>
  <c r="K12" i="186"/>
  <c r="L12" i="186"/>
  <c r="M12" i="186"/>
  <c r="N12" i="186"/>
  <c r="O12" i="186"/>
  <c r="P12" i="186"/>
  <c r="Q12" i="186"/>
  <c r="R12" i="186"/>
  <c r="B13" i="186"/>
  <c r="C13" i="186"/>
  <c r="D13" i="186"/>
  <c r="E13" i="186"/>
  <c r="F13" i="186"/>
  <c r="G13" i="186"/>
  <c r="H13" i="186"/>
  <c r="I13" i="186"/>
  <c r="J13" i="186"/>
  <c r="K13" i="186"/>
  <c r="L13" i="186"/>
  <c r="M13" i="186"/>
  <c r="N13" i="186"/>
  <c r="O13" i="186"/>
  <c r="P13" i="186"/>
  <c r="Q13" i="186"/>
  <c r="R13" i="186"/>
  <c r="B14" i="186"/>
  <c r="C14" i="186"/>
  <c r="D14" i="186"/>
  <c r="E14" i="186"/>
  <c r="F14" i="186"/>
  <c r="G14" i="186"/>
  <c r="H14" i="186"/>
  <c r="I14" i="186"/>
  <c r="J14" i="186"/>
  <c r="K14" i="186"/>
  <c r="L14" i="186"/>
  <c r="M14" i="186"/>
  <c r="N14" i="186"/>
  <c r="O14" i="186"/>
  <c r="P14" i="186"/>
  <c r="Q14" i="186"/>
  <c r="R14" i="186"/>
  <c r="B15" i="186"/>
  <c r="C15" i="186"/>
  <c r="D15" i="186"/>
  <c r="E15" i="186"/>
  <c r="F15" i="186"/>
  <c r="G15" i="186"/>
  <c r="H15" i="186"/>
  <c r="I15" i="186"/>
  <c r="J15" i="186"/>
  <c r="K15" i="186"/>
  <c r="L15" i="186"/>
  <c r="M15" i="186"/>
  <c r="N15" i="186"/>
  <c r="O15" i="186"/>
  <c r="P15" i="186"/>
  <c r="Q15" i="186"/>
  <c r="R15" i="186"/>
  <c r="B16" i="186"/>
  <c r="C16" i="186"/>
  <c r="D16" i="186"/>
  <c r="E16" i="186"/>
  <c r="F16" i="186"/>
  <c r="G16" i="186"/>
  <c r="H16" i="186"/>
  <c r="I16" i="186"/>
  <c r="J16" i="186"/>
  <c r="K16" i="186"/>
  <c r="L16" i="186"/>
  <c r="M16" i="186"/>
  <c r="N16" i="186"/>
  <c r="O16" i="186"/>
  <c r="P16" i="186"/>
  <c r="Q16" i="186"/>
  <c r="R16" i="186"/>
  <c r="B17" i="186"/>
  <c r="C17" i="186"/>
  <c r="D17" i="186"/>
  <c r="E17" i="186"/>
  <c r="F17" i="186"/>
  <c r="G17" i="186"/>
  <c r="H17" i="186"/>
  <c r="I17" i="186"/>
  <c r="J17" i="186"/>
  <c r="K17" i="186"/>
  <c r="L17" i="186"/>
  <c r="M17" i="186"/>
  <c r="N17" i="186"/>
  <c r="O17" i="186"/>
  <c r="P17" i="186"/>
  <c r="Q17" i="186"/>
  <c r="R17" i="186"/>
  <c r="B18" i="186"/>
  <c r="C18" i="186"/>
  <c r="D18" i="186"/>
  <c r="E18" i="186"/>
  <c r="F18" i="186"/>
  <c r="G18" i="186"/>
  <c r="H18" i="186"/>
  <c r="I18" i="186"/>
  <c r="J18" i="186"/>
  <c r="K18" i="186"/>
  <c r="L18" i="186"/>
  <c r="M18" i="186"/>
  <c r="N18" i="186"/>
  <c r="O18" i="186"/>
  <c r="P18" i="186"/>
  <c r="Q18" i="186"/>
  <c r="R18" i="186"/>
  <c r="B19" i="186"/>
  <c r="C19" i="186"/>
  <c r="D19" i="186"/>
  <c r="E19" i="186"/>
  <c r="F19" i="186"/>
  <c r="G19" i="186"/>
  <c r="H19" i="186"/>
  <c r="I19" i="186"/>
  <c r="J19" i="186"/>
  <c r="K19" i="186"/>
  <c r="L19" i="186"/>
  <c r="M19" i="186"/>
  <c r="N19" i="186"/>
  <c r="O19" i="186"/>
  <c r="P19" i="186"/>
  <c r="Q19" i="186"/>
  <c r="R19" i="186"/>
  <c r="B20" i="186"/>
  <c r="C20" i="186"/>
  <c r="D20" i="186"/>
  <c r="E20" i="186"/>
  <c r="F20" i="186"/>
  <c r="G20" i="186"/>
  <c r="H20" i="186"/>
  <c r="I20" i="186"/>
  <c r="J20" i="186"/>
  <c r="K20" i="186"/>
  <c r="L20" i="186"/>
  <c r="M20" i="186"/>
  <c r="N20" i="186"/>
  <c r="O20" i="186"/>
  <c r="P20" i="186"/>
  <c r="Q20" i="186"/>
  <c r="R20" i="186"/>
  <c r="B21" i="186"/>
  <c r="C21" i="186"/>
  <c r="D21" i="186"/>
  <c r="E21" i="186"/>
  <c r="F21" i="186"/>
  <c r="G21" i="186"/>
  <c r="H21" i="186"/>
  <c r="I21" i="186"/>
  <c r="J21" i="186"/>
  <c r="K21" i="186"/>
  <c r="L21" i="186"/>
  <c r="M21" i="186"/>
  <c r="N21" i="186"/>
  <c r="O21" i="186"/>
  <c r="P21" i="186"/>
  <c r="Q21" i="186"/>
  <c r="R21" i="186"/>
  <c r="B22" i="186"/>
  <c r="C22" i="186"/>
  <c r="D22" i="186"/>
  <c r="E22" i="186"/>
  <c r="F22" i="186"/>
  <c r="G22" i="186"/>
  <c r="H22" i="186"/>
  <c r="I22" i="186"/>
  <c r="J22" i="186"/>
  <c r="K22" i="186"/>
  <c r="L22" i="186"/>
  <c r="M22" i="186"/>
  <c r="N22" i="186"/>
  <c r="O22" i="186"/>
  <c r="P22" i="186"/>
  <c r="Q22" i="186"/>
  <c r="R22" i="186"/>
  <c r="B23" i="186"/>
  <c r="C23" i="186"/>
  <c r="D23" i="186"/>
  <c r="E23" i="186"/>
  <c r="F23" i="186"/>
  <c r="G23" i="186"/>
  <c r="H23" i="186"/>
  <c r="I23" i="186"/>
  <c r="J23" i="186"/>
  <c r="K23" i="186"/>
  <c r="L23" i="186"/>
  <c r="M23" i="186"/>
  <c r="N23" i="186"/>
  <c r="O23" i="186"/>
  <c r="P23" i="186"/>
  <c r="Q23" i="186"/>
  <c r="R23" i="186"/>
  <c r="B24" i="186"/>
  <c r="C24" i="186"/>
  <c r="D24" i="186"/>
  <c r="E24" i="186"/>
  <c r="F24" i="186"/>
  <c r="G24" i="186"/>
  <c r="H24" i="186"/>
  <c r="I24" i="186"/>
  <c r="J24" i="186"/>
  <c r="K24" i="186"/>
  <c r="L24" i="186"/>
  <c r="M24" i="186"/>
  <c r="N24" i="186"/>
  <c r="O24" i="186"/>
  <c r="P24" i="186"/>
  <c r="Q24" i="186"/>
  <c r="R24" i="186"/>
  <c r="B25" i="186"/>
  <c r="C25" i="186"/>
  <c r="D25" i="186"/>
  <c r="E25" i="186"/>
  <c r="F25" i="186"/>
  <c r="G25" i="186"/>
  <c r="H25" i="186"/>
  <c r="I25" i="186"/>
  <c r="J25" i="186"/>
  <c r="K25" i="186"/>
  <c r="L25" i="186"/>
  <c r="M25" i="186"/>
  <c r="N25" i="186"/>
  <c r="O25" i="186"/>
  <c r="P25" i="186"/>
  <c r="Q25" i="186"/>
  <c r="R25" i="186"/>
  <c r="B26" i="186"/>
  <c r="C26" i="186"/>
  <c r="D26" i="186"/>
  <c r="E26" i="186"/>
  <c r="F26" i="186"/>
  <c r="G26" i="186"/>
  <c r="H26" i="186"/>
  <c r="I26" i="186"/>
  <c r="J26" i="186"/>
  <c r="K26" i="186"/>
  <c r="L26" i="186"/>
  <c r="M26" i="186"/>
  <c r="N26" i="186"/>
  <c r="O26" i="186"/>
  <c r="P26" i="186"/>
  <c r="Q26" i="186"/>
  <c r="R26" i="186"/>
  <c r="B27" i="186"/>
  <c r="C27" i="186"/>
  <c r="D27" i="186"/>
  <c r="E27" i="186"/>
  <c r="F27" i="186"/>
  <c r="G27" i="186"/>
  <c r="H27" i="186"/>
  <c r="I27" i="186"/>
  <c r="J27" i="186"/>
  <c r="K27" i="186"/>
  <c r="L27" i="186"/>
  <c r="M27" i="186"/>
  <c r="N27" i="186"/>
  <c r="O27" i="186"/>
  <c r="P27" i="186"/>
  <c r="Q27" i="186"/>
  <c r="R27" i="186"/>
  <c r="B28" i="186"/>
  <c r="C28" i="186"/>
  <c r="D28" i="186"/>
  <c r="E28" i="186"/>
  <c r="F28" i="186"/>
  <c r="G28" i="186"/>
  <c r="H28" i="186"/>
  <c r="I28" i="186"/>
  <c r="J28" i="186"/>
  <c r="K28" i="186"/>
  <c r="L28" i="186"/>
  <c r="M28" i="186"/>
  <c r="N28" i="186"/>
  <c r="O28" i="186"/>
  <c r="P28" i="186"/>
  <c r="Q28" i="186"/>
  <c r="R28" i="186"/>
  <c r="B29" i="186"/>
  <c r="C29" i="186"/>
  <c r="D29" i="186"/>
  <c r="E29" i="186"/>
  <c r="F29" i="186"/>
  <c r="G29" i="186"/>
  <c r="H29" i="186"/>
  <c r="I29" i="186"/>
  <c r="J29" i="186"/>
  <c r="K29" i="186"/>
  <c r="L29" i="186"/>
  <c r="M29" i="186"/>
  <c r="N29" i="186"/>
  <c r="O29" i="186"/>
  <c r="P29" i="186"/>
  <c r="Q29" i="186"/>
  <c r="R29" i="186"/>
  <c r="B30" i="186"/>
  <c r="C30" i="186"/>
  <c r="D30" i="186"/>
  <c r="E30" i="186"/>
  <c r="F30" i="186"/>
  <c r="G30" i="186"/>
  <c r="H30" i="186"/>
  <c r="I30" i="186"/>
  <c r="J30" i="186"/>
  <c r="K30" i="186"/>
  <c r="L30" i="186"/>
  <c r="M30" i="186"/>
  <c r="N30" i="186"/>
  <c r="O30" i="186"/>
  <c r="P30" i="186"/>
  <c r="Q30" i="186"/>
  <c r="R30" i="186"/>
  <c r="B31" i="186"/>
  <c r="C31" i="186"/>
  <c r="D31" i="186"/>
  <c r="E31" i="186"/>
  <c r="F31" i="186"/>
  <c r="G31" i="186"/>
  <c r="H31" i="186"/>
  <c r="I31" i="186"/>
  <c r="J31" i="186"/>
  <c r="K31" i="186"/>
  <c r="L31" i="186"/>
  <c r="M31" i="186"/>
  <c r="N31" i="186"/>
  <c r="O31" i="186"/>
  <c r="P31" i="186"/>
  <c r="Q31" i="186"/>
  <c r="R31" i="186"/>
  <c r="B32" i="186"/>
  <c r="C32" i="186"/>
  <c r="D32" i="186"/>
  <c r="E32" i="186"/>
  <c r="F32" i="186"/>
  <c r="G32" i="186"/>
  <c r="H32" i="186"/>
  <c r="I32" i="186"/>
  <c r="J32" i="186"/>
  <c r="K32" i="186"/>
  <c r="L32" i="186"/>
  <c r="M32" i="186"/>
  <c r="N32" i="186"/>
  <c r="O32" i="186"/>
  <c r="P32" i="186"/>
  <c r="Q32" i="186"/>
  <c r="R32" i="186"/>
  <c r="B33" i="186"/>
  <c r="C33" i="186"/>
  <c r="D33" i="186"/>
  <c r="E33" i="186"/>
  <c r="F33" i="186"/>
  <c r="G33" i="186"/>
  <c r="H33" i="186"/>
  <c r="I33" i="186"/>
  <c r="J33" i="186"/>
  <c r="K33" i="186"/>
  <c r="L33" i="186"/>
  <c r="M33" i="186"/>
  <c r="N33" i="186"/>
  <c r="O33" i="186"/>
  <c r="P33" i="186"/>
  <c r="Q33" i="186"/>
  <c r="R33" i="186"/>
  <c r="B34" i="186"/>
  <c r="C34" i="186"/>
  <c r="D34" i="186"/>
  <c r="E34" i="186"/>
  <c r="F34" i="186"/>
  <c r="G34" i="186"/>
  <c r="H34" i="186"/>
  <c r="I34" i="186"/>
  <c r="J34" i="186"/>
  <c r="K34" i="186"/>
  <c r="L34" i="186"/>
  <c r="M34" i="186"/>
  <c r="N34" i="186"/>
  <c r="O34" i="186"/>
  <c r="P34" i="186"/>
  <c r="Q34" i="186"/>
  <c r="R34" i="186"/>
  <c r="B35" i="186"/>
  <c r="C35" i="186"/>
  <c r="D35" i="186"/>
  <c r="E35" i="186"/>
  <c r="F35" i="186"/>
  <c r="G35" i="186"/>
  <c r="H35" i="186"/>
  <c r="I35" i="186"/>
  <c r="J35" i="186"/>
  <c r="K35" i="186"/>
  <c r="L35" i="186"/>
  <c r="M35" i="186"/>
  <c r="N35" i="186"/>
  <c r="O35" i="186"/>
  <c r="P35" i="186"/>
  <c r="Q35" i="186"/>
  <c r="R35" i="186"/>
  <c r="B36" i="186"/>
  <c r="C36" i="186"/>
  <c r="D36" i="186"/>
  <c r="E36" i="186"/>
  <c r="F36" i="186"/>
  <c r="G36" i="186"/>
  <c r="H36" i="186"/>
  <c r="I36" i="186"/>
  <c r="J36" i="186"/>
  <c r="K36" i="186"/>
  <c r="L36" i="186"/>
  <c r="M36" i="186"/>
  <c r="N36" i="186"/>
  <c r="O36" i="186"/>
  <c r="P36" i="186"/>
  <c r="Q36" i="186"/>
  <c r="R36" i="186"/>
  <c r="B37" i="186"/>
  <c r="C37" i="186"/>
  <c r="D37" i="186"/>
  <c r="E37" i="186"/>
  <c r="F37" i="186"/>
  <c r="G37" i="186"/>
  <c r="H37" i="186"/>
  <c r="I37" i="186"/>
  <c r="J37" i="186"/>
  <c r="K37" i="186"/>
  <c r="L37" i="186"/>
  <c r="M37" i="186"/>
  <c r="N37" i="186"/>
  <c r="O37" i="186"/>
  <c r="P37" i="186"/>
  <c r="Q37" i="186"/>
  <c r="R37" i="186"/>
  <c r="B38" i="186"/>
  <c r="C38" i="186"/>
  <c r="D38" i="186"/>
  <c r="E38" i="186"/>
  <c r="F38" i="186"/>
  <c r="G38" i="186"/>
  <c r="H38" i="186"/>
  <c r="I38" i="186"/>
  <c r="J38" i="186"/>
  <c r="K38" i="186"/>
  <c r="L38" i="186"/>
  <c r="M38" i="186"/>
  <c r="N38" i="186"/>
  <c r="O38" i="186"/>
  <c r="P38" i="186"/>
  <c r="Q38" i="186"/>
  <c r="R38" i="186"/>
  <c r="B39" i="186"/>
  <c r="C39" i="186"/>
  <c r="D39" i="186"/>
  <c r="E39" i="186"/>
  <c r="F39" i="186"/>
  <c r="G39" i="186"/>
  <c r="H39" i="186"/>
  <c r="I39" i="186"/>
  <c r="J39" i="186"/>
  <c r="K39" i="186"/>
  <c r="L39" i="186"/>
  <c r="M39" i="186"/>
  <c r="N39" i="186"/>
  <c r="O39" i="186"/>
  <c r="P39" i="186"/>
  <c r="Q39" i="186"/>
  <c r="R39" i="186"/>
  <c r="B40" i="186"/>
  <c r="C40" i="186"/>
  <c r="D40" i="186"/>
  <c r="E40" i="186"/>
  <c r="F40" i="186"/>
  <c r="G40" i="186"/>
  <c r="H40" i="186"/>
  <c r="I40" i="186"/>
  <c r="J40" i="186"/>
  <c r="K40" i="186"/>
  <c r="L40" i="186"/>
  <c r="M40" i="186"/>
  <c r="N40" i="186"/>
  <c r="O40" i="186"/>
  <c r="P40" i="186"/>
  <c r="Q40" i="186"/>
  <c r="R40" i="186"/>
  <c r="B41" i="186"/>
  <c r="C41" i="186"/>
  <c r="D41" i="186"/>
  <c r="E41" i="186"/>
  <c r="F41" i="186"/>
  <c r="G41" i="186"/>
  <c r="H41" i="186"/>
  <c r="I41" i="186"/>
  <c r="J41" i="186"/>
  <c r="K41" i="186"/>
  <c r="L41" i="186"/>
  <c r="M41" i="186"/>
  <c r="N41" i="186"/>
  <c r="O41" i="186"/>
  <c r="P41" i="186"/>
  <c r="Q41" i="186"/>
  <c r="R41" i="186"/>
  <c r="B42" i="186"/>
  <c r="C42" i="186"/>
  <c r="D42" i="186"/>
  <c r="E42" i="186"/>
  <c r="F42" i="186"/>
  <c r="G42" i="186"/>
  <c r="H42" i="186"/>
  <c r="I42" i="186"/>
  <c r="J42" i="186"/>
  <c r="K42" i="186"/>
  <c r="L42" i="186"/>
  <c r="M42" i="186"/>
  <c r="N42" i="186"/>
  <c r="O42" i="186"/>
  <c r="P42" i="186"/>
  <c r="Q42" i="186"/>
  <c r="R42" i="186"/>
  <c r="B43" i="186"/>
  <c r="C43" i="186"/>
  <c r="D43" i="186"/>
  <c r="E43" i="186"/>
  <c r="F43" i="186"/>
  <c r="G43" i="186"/>
  <c r="H43" i="186"/>
  <c r="I43" i="186"/>
  <c r="J43" i="186"/>
  <c r="K43" i="186"/>
  <c r="L43" i="186"/>
  <c r="M43" i="186"/>
  <c r="N43" i="186"/>
  <c r="O43" i="186"/>
  <c r="P43" i="186"/>
  <c r="Q43" i="186"/>
  <c r="R43" i="186"/>
  <c r="B44" i="186"/>
  <c r="C44" i="186"/>
  <c r="D44" i="186"/>
  <c r="E44" i="186"/>
  <c r="F44" i="186"/>
  <c r="G44" i="186"/>
  <c r="H44" i="186"/>
  <c r="I44" i="186"/>
  <c r="J44" i="186"/>
  <c r="K44" i="186"/>
  <c r="L44" i="186"/>
  <c r="M44" i="186"/>
  <c r="N44" i="186"/>
  <c r="O44" i="186"/>
  <c r="P44" i="186"/>
  <c r="Q44" i="186"/>
  <c r="R44" i="186"/>
  <c r="B45" i="186"/>
  <c r="C45" i="186"/>
  <c r="D45" i="186"/>
  <c r="E45" i="186"/>
  <c r="F45" i="186"/>
  <c r="G45" i="186"/>
  <c r="H45" i="186"/>
  <c r="I45" i="186"/>
  <c r="J45" i="186"/>
  <c r="K45" i="186"/>
  <c r="L45" i="186"/>
  <c r="M45" i="186"/>
  <c r="N45" i="186"/>
  <c r="O45" i="186"/>
  <c r="P45" i="186"/>
  <c r="Q45" i="186"/>
  <c r="R45" i="186"/>
  <c r="B46" i="186"/>
  <c r="C46" i="186"/>
  <c r="D46" i="186"/>
  <c r="E46" i="186"/>
  <c r="F46" i="186"/>
  <c r="G46" i="186"/>
  <c r="H46" i="186"/>
  <c r="I46" i="186"/>
  <c r="J46" i="186"/>
  <c r="K46" i="186"/>
  <c r="L46" i="186"/>
  <c r="M46" i="186"/>
  <c r="N46" i="186"/>
  <c r="O46" i="186"/>
  <c r="P46" i="186"/>
  <c r="Q46" i="186"/>
  <c r="R46" i="186"/>
  <c r="B47" i="186"/>
  <c r="C47" i="186"/>
  <c r="D47" i="186"/>
  <c r="E47" i="186"/>
  <c r="F47" i="186"/>
  <c r="G47" i="186"/>
  <c r="H47" i="186"/>
  <c r="I47" i="186"/>
  <c r="J47" i="186"/>
  <c r="K47" i="186"/>
  <c r="L47" i="186"/>
  <c r="M47" i="186"/>
  <c r="N47" i="186"/>
  <c r="O47" i="186"/>
  <c r="P47" i="186"/>
  <c r="Q47" i="186"/>
  <c r="R47" i="186"/>
  <c r="B48" i="186"/>
  <c r="C48" i="186"/>
  <c r="D48" i="186"/>
  <c r="E48" i="186"/>
  <c r="F48" i="186"/>
  <c r="G48" i="186"/>
  <c r="H48" i="186"/>
  <c r="I48" i="186"/>
  <c r="J48" i="186"/>
  <c r="K48" i="186"/>
  <c r="L48" i="186"/>
  <c r="M48" i="186"/>
  <c r="N48" i="186"/>
  <c r="O48" i="186"/>
  <c r="P48" i="186"/>
  <c r="Q48" i="186"/>
  <c r="R48" i="186"/>
  <c r="B49" i="186"/>
  <c r="C49" i="186"/>
  <c r="D49" i="186"/>
  <c r="E49" i="186"/>
  <c r="F49" i="186"/>
  <c r="G49" i="186"/>
  <c r="H49" i="186"/>
  <c r="I49" i="186"/>
  <c r="J49" i="186"/>
  <c r="K49" i="186"/>
  <c r="L49" i="186"/>
  <c r="M49" i="186"/>
  <c r="N49" i="186"/>
  <c r="O49" i="186"/>
  <c r="P49" i="186"/>
  <c r="Q49" i="186"/>
  <c r="R49" i="186"/>
  <c r="B50" i="186"/>
  <c r="C50" i="186"/>
  <c r="D50" i="186"/>
  <c r="E50" i="186"/>
  <c r="F50" i="186"/>
  <c r="G50" i="186"/>
  <c r="H50" i="186"/>
  <c r="I50" i="186"/>
  <c r="J50" i="186"/>
  <c r="K50" i="186"/>
  <c r="L50" i="186"/>
  <c r="M50" i="186"/>
  <c r="N50" i="186"/>
  <c r="O50" i="186"/>
  <c r="P50" i="186"/>
  <c r="Q50" i="186"/>
  <c r="R50" i="186"/>
  <c r="B51" i="186"/>
  <c r="C51" i="186"/>
  <c r="D51" i="186"/>
  <c r="E51" i="186"/>
  <c r="F51" i="186"/>
  <c r="G51" i="186"/>
  <c r="H51" i="186"/>
  <c r="I51" i="186"/>
  <c r="J51" i="186"/>
  <c r="K51" i="186"/>
  <c r="L51" i="186"/>
  <c r="M51" i="186"/>
  <c r="N51" i="186"/>
  <c r="O51" i="186"/>
  <c r="P51" i="186"/>
  <c r="Q51" i="186"/>
  <c r="R51" i="186"/>
  <c r="B52" i="186"/>
  <c r="C52" i="186"/>
  <c r="D52" i="186"/>
  <c r="E52" i="186"/>
  <c r="F52" i="186"/>
  <c r="G52" i="186"/>
  <c r="H52" i="186"/>
  <c r="I52" i="186"/>
  <c r="J52" i="186"/>
  <c r="K52" i="186"/>
  <c r="L52" i="186"/>
  <c r="M52" i="186"/>
  <c r="N52" i="186"/>
  <c r="O52" i="186"/>
  <c r="P52" i="186"/>
  <c r="Q52" i="186"/>
  <c r="R52" i="186"/>
  <c r="B53" i="186"/>
  <c r="C53" i="186"/>
  <c r="D53" i="186"/>
  <c r="E53" i="186"/>
  <c r="F53" i="186"/>
  <c r="G53" i="186"/>
  <c r="H53" i="186"/>
  <c r="I53" i="186"/>
  <c r="J53" i="186"/>
  <c r="K53" i="186"/>
  <c r="L53" i="186"/>
  <c r="M53" i="186"/>
  <c r="N53" i="186"/>
  <c r="O53" i="186"/>
  <c r="P53" i="186"/>
  <c r="Q53" i="186"/>
  <c r="R53" i="186"/>
  <c r="B54" i="186"/>
  <c r="C54" i="186"/>
  <c r="D54" i="186"/>
  <c r="E54" i="186"/>
  <c r="F54" i="186"/>
  <c r="G54" i="186"/>
  <c r="H54" i="186"/>
  <c r="I54" i="186"/>
  <c r="J54" i="186"/>
  <c r="K54" i="186"/>
  <c r="L54" i="186"/>
  <c r="M54" i="186"/>
  <c r="N54" i="186"/>
  <c r="O54" i="186"/>
  <c r="P54" i="186"/>
  <c r="Q54" i="186"/>
  <c r="R54" i="186"/>
  <c r="B55" i="186"/>
  <c r="C55" i="186"/>
  <c r="D55" i="186"/>
  <c r="E55" i="186"/>
  <c r="F55" i="186"/>
  <c r="G55" i="186"/>
  <c r="H55" i="186"/>
  <c r="I55" i="186"/>
  <c r="J55" i="186"/>
  <c r="K55" i="186"/>
  <c r="L55" i="186"/>
  <c r="M55" i="186"/>
  <c r="N55" i="186"/>
  <c r="O55" i="186"/>
  <c r="P55" i="186"/>
  <c r="Q55" i="186"/>
  <c r="R55" i="186"/>
  <c r="B56" i="186"/>
  <c r="C56" i="186"/>
  <c r="D56" i="186"/>
  <c r="E56" i="186"/>
  <c r="F56" i="186"/>
  <c r="G56" i="186"/>
  <c r="H56" i="186"/>
  <c r="I56" i="186"/>
  <c r="J56" i="186"/>
  <c r="K56" i="186"/>
  <c r="L56" i="186"/>
  <c r="M56" i="186"/>
  <c r="N56" i="186"/>
  <c r="O56" i="186"/>
  <c r="P56" i="186"/>
  <c r="Q56" i="186"/>
  <c r="R56" i="186"/>
  <c r="B57" i="186"/>
  <c r="C57" i="186"/>
  <c r="D57" i="186"/>
  <c r="E57" i="186"/>
  <c r="F57" i="186"/>
  <c r="G57" i="186"/>
  <c r="H57" i="186"/>
  <c r="I57" i="186"/>
  <c r="J57" i="186"/>
  <c r="K57" i="186"/>
  <c r="L57" i="186"/>
  <c r="M57" i="186"/>
  <c r="N57" i="186"/>
  <c r="O57" i="186"/>
  <c r="P57" i="186"/>
  <c r="Q57" i="186"/>
  <c r="R57" i="186"/>
  <c r="B58" i="186"/>
  <c r="C58" i="186"/>
  <c r="D58" i="186"/>
  <c r="E58" i="186"/>
  <c r="F58" i="186"/>
  <c r="G58" i="186"/>
  <c r="H58" i="186"/>
  <c r="I58" i="186"/>
  <c r="J58" i="186"/>
  <c r="K58" i="186"/>
  <c r="L58" i="186"/>
  <c r="M58" i="186"/>
  <c r="N58" i="186"/>
  <c r="O58" i="186"/>
  <c r="P58" i="186"/>
  <c r="Q58" i="186"/>
  <c r="R58" i="186"/>
  <c r="B59" i="186"/>
  <c r="C59" i="186"/>
  <c r="D59" i="186"/>
  <c r="E59" i="186"/>
  <c r="F59" i="186"/>
  <c r="G59" i="186"/>
  <c r="H59" i="186"/>
  <c r="I59" i="186"/>
  <c r="J59" i="186"/>
  <c r="K59" i="186"/>
  <c r="L59" i="186"/>
  <c r="M59" i="186"/>
  <c r="N59" i="186"/>
  <c r="O59" i="186"/>
  <c r="P59" i="186"/>
  <c r="Q59" i="186"/>
  <c r="R59" i="186"/>
  <c r="B60" i="186"/>
  <c r="C60" i="186"/>
  <c r="D60" i="186"/>
  <c r="E60" i="186"/>
  <c r="F60" i="186"/>
  <c r="G60" i="186"/>
  <c r="H60" i="186"/>
  <c r="I60" i="186"/>
  <c r="J60" i="186"/>
  <c r="K60" i="186"/>
  <c r="L60" i="186"/>
  <c r="M60" i="186"/>
  <c r="N60" i="186"/>
  <c r="O60" i="186"/>
  <c r="P60" i="186"/>
  <c r="Q60" i="186"/>
  <c r="R60" i="186"/>
  <c r="B61" i="186"/>
  <c r="C61" i="186"/>
  <c r="D61" i="186"/>
  <c r="E61" i="186"/>
  <c r="F61" i="186"/>
  <c r="G61" i="186"/>
  <c r="H61" i="186"/>
  <c r="I61" i="186"/>
  <c r="J61" i="186"/>
  <c r="K61" i="186"/>
  <c r="L61" i="186"/>
  <c r="M61" i="186"/>
  <c r="N61" i="186"/>
  <c r="O61" i="186"/>
  <c r="P61" i="186"/>
  <c r="Q61" i="186"/>
  <c r="R61" i="186"/>
  <c r="B62" i="186"/>
  <c r="C62" i="186"/>
  <c r="D62" i="186"/>
  <c r="E62" i="186"/>
  <c r="F62" i="186"/>
  <c r="G62" i="186"/>
  <c r="H62" i="186"/>
  <c r="I62" i="186"/>
  <c r="J62" i="186"/>
  <c r="K62" i="186"/>
  <c r="L62" i="186"/>
  <c r="M62" i="186"/>
  <c r="N62" i="186"/>
  <c r="O62" i="186"/>
  <c r="P62" i="186"/>
  <c r="Q62" i="186"/>
  <c r="R62" i="186"/>
  <c r="B63" i="186"/>
  <c r="C63" i="186"/>
  <c r="D63" i="186"/>
  <c r="E63" i="186"/>
  <c r="F63" i="186"/>
  <c r="G63" i="186"/>
  <c r="H63" i="186"/>
  <c r="I63" i="186"/>
  <c r="J63" i="186"/>
  <c r="K63" i="186"/>
  <c r="L63" i="186"/>
  <c r="M63" i="186"/>
  <c r="N63" i="186"/>
  <c r="O63" i="186"/>
  <c r="P63" i="186"/>
  <c r="Q63" i="186"/>
  <c r="R63" i="186"/>
  <c r="B64" i="186"/>
  <c r="C64" i="186"/>
  <c r="D64" i="186"/>
  <c r="E64" i="186"/>
  <c r="F64" i="186"/>
  <c r="G64" i="186"/>
  <c r="H64" i="186"/>
  <c r="I64" i="186"/>
  <c r="J64" i="186"/>
  <c r="K64" i="186"/>
  <c r="L64" i="186"/>
  <c r="M64" i="186"/>
  <c r="N64" i="186"/>
  <c r="O64" i="186"/>
  <c r="P64" i="186"/>
  <c r="Q64" i="186"/>
  <c r="R64" i="186"/>
  <c r="B65" i="186"/>
  <c r="C65" i="186"/>
  <c r="D65" i="186"/>
  <c r="E65" i="186"/>
  <c r="F65" i="186"/>
  <c r="G65" i="186"/>
  <c r="H65" i="186"/>
  <c r="I65" i="186"/>
  <c r="J65" i="186"/>
  <c r="K65" i="186"/>
  <c r="L65" i="186"/>
  <c r="M65" i="186"/>
  <c r="N65" i="186"/>
  <c r="O65" i="186"/>
  <c r="P65" i="186"/>
  <c r="Q65" i="186"/>
  <c r="R65" i="186"/>
  <c r="B66" i="186"/>
  <c r="C66" i="186"/>
  <c r="D66" i="186"/>
  <c r="E66" i="186"/>
  <c r="F66" i="186"/>
  <c r="G66" i="186"/>
  <c r="H66" i="186"/>
  <c r="I66" i="186"/>
  <c r="J66" i="186"/>
  <c r="K66" i="186"/>
  <c r="L66" i="186"/>
  <c r="M66" i="186"/>
  <c r="N66" i="186"/>
  <c r="O66" i="186"/>
  <c r="P66" i="186"/>
  <c r="Q66" i="186"/>
  <c r="R66" i="186"/>
  <c r="B67" i="186"/>
  <c r="C67" i="186"/>
  <c r="D67" i="186"/>
  <c r="E67" i="186"/>
  <c r="F67" i="186"/>
  <c r="G67" i="186"/>
  <c r="H67" i="186"/>
  <c r="I67" i="186"/>
  <c r="J67" i="186"/>
  <c r="K67" i="186"/>
  <c r="L67" i="186"/>
  <c r="M67" i="186"/>
  <c r="N67" i="186"/>
  <c r="O67" i="186"/>
  <c r="P67" i="186"/>
  <c r="Q67" i="186"/>
  <c r="R67" i="186"/>
  <c r="B68" i="186"/>
  <c r="C68" i="186"/>
  <c r="D68" i="186"/>
  <c r="E68" i="186"/>
  <c r="F68" i="186"/>
  <c r="G68" i="186"/>
  <c r="H68" i="186"/>
  <c r="I68" i="186"/>
  <c r="J68" i="186"/>
  <c r="K68" i="186"/>
  <c r="L68" i="186"/>
  <c r="M68" i="186"/>
  <c r="N68" i="186"/>
  <c r="O68" i="186"/>
  <c r="P68" i="186"/>
  <c r="Q68" i="186"/>
  <c r="R68" i="186"/>
  <c r="B69" i="186"/>
  <c r="C69" i="186"/>
  <c r="D69" i="186"/>
  <c r="E69" i="186"/>
  <c r="F69" i="186"/>
  <c r="G69" i="186"/>
  <c r="H69" i="186"/>
  <c r="I69" i="186"/>
  <c r="J69" i="186"/>
  <c r="K69" i="186"/>
  <c r="L69" i="186"/>
  <c r="M69" i="186"/>
  <c r="N69" i="186"/>
  <c r="O69" i="186"/>
  <c r="P69" i="186"/>
  <c r="Q69" i="186"/>
  <c r="R69" i="186"/>
  <c r="B70" i="186"/>
  <c r="C70" i="186"/>
  <c r="D70" i="186"/>
  <c r="E70" i="186"/>
  <c r="F70" i="186"/>
  <c r="G70" i="186"/>
  <c r="H70" i="186"/>
  <c r="I70" i="186"/>
  <c r="J70" i="186"/>
  <c r="K70" i="186"/>
  <c r="L70" i="186"/>
  <c r="M70" i="186"/>
  <c r="N70" i="186"/>
  <c r="O70" i="186"/>
  <c r="P70" i="186"/>
  <c r="Q70" i="186"/>
  <c r="R70" i="186"/>
  <c r="B71" i="186"/>
  <c r="C71" i="186"/>
  <c r="D71" i="186"/>
  <c r="E71" i="186"/>
  <c r="F71" i="186"/>
  <c r="G71" i="186"/>
  <c r="H71" i="186"/>
  <c r="I71" i="186"/>
  <c r="J71" i="186"/>
  <c r="K71" i="186"/>
  <c r="L71" i="186"/>
  <c r="M71" i="186"/>
  <c r="N71" i="186"/>
  <c r="O71" i="186"/>
  <c r="P71" i="186"/>
  <c r="Q71" i="186"/>
  <c r="R71" i="186"/>
  <c r="B72" i="186"/>
  <c r="C72" i="186"/>
  <c r="D72" i="186"/>
  <c r="E72" i="186"/>
  <c r="F72" i="186"/>
  <c r="G72" i="186"/>
  <c r="H72" i="186"/>
  <c r="I72" i="186"/>
  <c r="J72" i="186"/>
  <c r="K72" i="186"/>
  <c r="L72" i="186"/>
  <c r="M72" i="186"/>
  <c r="N72" i="186"/>
  <c r="O72" i="186"/>
  <c r="P72" i="186"/>
  <c r="Q72" i="186"/>
  <c r="R72" i="186"/>
  <c r="B73" i="186"/>
  <c r="C73" i="186"/>
  <c r="D73" i="186"/>
  <c r="E73" i="186"/>
  <c r="F73" i="186"/>
  <c r="G73" i="186"/>
  <c r="H73" i="186"/>
  <c r="I73" i="186"/>
  <c r="J73" i="186"/>
  <c r="K73" i="186"/>
  <c r="L73" i="186"/>
  <c r="M73" i="186"/>
  <c r="N73" i="186"/>
  <c r="O73" i="186"/>
  <c r="P73" i="186"/>
  <c r="Q73" i="186"/>
  <c r="R73" i="186"/>
  <c r="B74" i="186"/>
  <c r="C74" i="186"/>
  <c r="D74" i="186"/>
  <c r="E74" i="186"/>
  <c r="F74" i="186"/>
  <c r="G74" i="186"/>
  <c r="H74" i="186"/>
  <c r="I74" i="186"/>
  <c r="J74" i="186"/>
  <c r="K74" i="186"/>
  <c r="L74" i="186"/>
  <c r="M74" i="186"/>
  <c r="N74" i="186"/>
  <c r="O74" i="186"/>
  <c r="P74" i="186"/>
  <c r="Q74" i="186"/>
  <c r="R74" i="186"/>
  <c r="B75" i="186"/>
  <c r="C75" i="186"/>
  <c r="D75" i="186"/>
  <c r="E75" i="186"/>
  <c r="F75" i="186"/>
  <c r="G75" i="186"/>
  <c r="H75" i="186"/>
  <c r="I75" i="186"/>
  <c r="J75" i="186"/>
  <c r="K75" i="186"/>
  <c r="L75" i="186"/>
  <c r="M75" i="186"/>
  <c r="N75" i="186"/>
  <c r="O75" i="186"/>
  <c r="P75" i="186"/>
  <c r="Q75" i="186"/>
  <c r="R75" i="186"/>
  <c r="B76" i="186"/>
  <c r="C76" i="186"/>
  <c r="D76" i="186"/>
  <c r="E76" i="186"/>
  <c r="F76" i="186"/>
  <c r="G76" i="186"/>
  <c r="H76" i="186"/>
  <c r="I76" i="186"/>
  <c r="J76" i="186"/>
  <c r="K76" i="186"/>
  <c r="L76" i="186"/>
  <c r="M76" i="186"/>
  <c r="N76" i="186"/>
  <c r="O76" i="186"/>
  <c r="P76" i="186"/>
  <c r="Q76" i="186"/>
  <c r="R76" i="186"/>
  <c r="B77" i="186"/>
  <c r="C77" i="186"/>
  <c r="D77" i="186"/>
  <c r="E77" i="186"/>
  <c r="F77" i="186"/>
  <c r="G77" i="186"/>
  <c r="H77" i="186"/>
  <c r="I77" i="186"/>
  <c r="J77" i="186"/>
  <c r="K77" i="186"/>
  <c r="L77" i="186"/>
  <c r="M77" i="186"/>
  <c r="N77" i="186"/>
  <c r="O77" i="186"/>
  <c r="P77" i="186"/>
  <c r="Q77" i="186"/>
  <c r="R77" i="186"/>
  <c r="B78" i="186"/>
  <c r="C78" i="186"/>
  <c r="D78" i="186"/>
  <c r="E78" i="186"/>
  <c r="F78" i="186"/>
  <c r="G78" i="186"/>
  <c r="H78" i="186"/>
  <c r="I78" i="186"/>
  <c r="J78" i="186"/>
  <c r="K78" i="186"/>
  <c r="L78" i="186"/>
  <c r="M78" i="186"/>
  <c r="N78" i="186"/>
  <c r="O78" i="186"/>
  <c r="P78" i="186"/>
  <c r="Q78" i="186"/>
  <c r="R78" i="186"/>
  <c r="B79" i="186"/>
  <c r="C79" i="186"/>
  <c r="D79" i="186"/>
  <c r="E79" i="186"/>
  <c r="F79" i="186"/>
  <c r="G79" i="186"/>
  <c r="H79" i="186"/>
  <c r="I79" i="186"/>
  <c r="J79" i="186"/>
  <c r="K79" i="186"/>
  <c r="L79" i="186"/>
  <c r="M79" i="186"/>
  <c r="N79" i="186"/>
  <c r="O79" i="186"/>
  <c r="P79" i="186"/>
  <c r="Q79" i="186"/>
  <c r="R79" i="186"/>
  <c r="B80" i="186"/>
  <c r="C80" i="186"/>
  <c r="D80" i="186"/>
  <c r="E80" i="186"/>
  <c r="F80" i="186"/>
  <c r="G80" i="186"/>
  <c r="H80" i="186"/>
  <c r="I80" i="186"/>
  <c r="J80" i="186"/>
  <c r="K80" i="186"/>
  <c r="L80" i="186"/>
  <c r="M80" i="186"/>
  <c r="N80" i="186"/>
  <c r="O80" i="186"/>
  <c r="P80" i="186"/>
  <c r="Q80" i="186"/>
  <c r="R80" i="186"/>
  <c r="B81" i="186"/>
  <c r="C81" i="186"/>
  <c r="D81" i="186"/>
  <c r="E81" i="186"/>
  <c r="F81" i="186"/>
  <c r="G81" i="186"/>
  <c r="H81" i="186"/>
  <c r="I81" i="186"/>
  <c r="J81" i="186"/>
  <c r="K81" i="186"/>
  <c r="L81" i="186"/>
  <c r="M81" i="186"/>
  <c r="N81" i="186"/>
  <c r="O81" i="186"/>
  <c r="P81" i="186"/>
  <c r="Q81" i="186"/>
  <c r="R81" i="186"/>
  <c r="B82" i="186"/>
  <c r="C82" i="186"/>
  <c r="D82" i="186"/>
  <c r="E82" i="186"/>
  <c r="F82" i="186"/>
  <c r="G82" i="186"/>
  <c r="H82" i="186"/>
  <c r="I82" i="186"/>
  <c r="J82" i="186"/>
  <c r="K82" i="186"/>
  <c r="L82" i="186"/>
  <c r="M82" i="186"/>
  <c r="N82" i="186"/>
  <c r="O82" i="186"/>
  <c r="P82" i="186"/>
  <c r="Q82" i="186"/>
  <c r="R82" i="186"/>
  <c r="B83" i="186"/>
  <c r="C83" i="186"/>
  <c r="D83" i="186"/>
  <c r="E83" i="186"/>
  <c r="F83" i="186"/>
  <c r="G83" i="186"/>
  <c r="H83" i="186"/>
  <c r="I83" i="186"/>
  <c r="J83" i="186"/>
  <c r="K83" i="186"/>
  <c r="L83" i="186"/>
  <c r="M83" i="186"/>
  <c r="N83" i="186"/>
  <c r="O83" i="186"/>
  <c r="P83" i="186"/>
  <c r="Q83" i="186"/>
  <c r="R83" i="186"/>
  <c r="B84" i="186"/>
  <c r="C84" i="186"/>
  <c r="D84" i="186"/>
  <c r="E84" i="186"/>
  <c r="F84" i="186"/>
  <c r="G84" i="186"/>
  <c r="H84" i="186"/>
  <c r="I84" i="186"/>
  <c r="J84" i="186"/>
  <c r="K84" i="186"/>
  <c r="L84" i="186"/>
  <c r="M84" i="186"/>
  <c r="N84" i="186"/>
  <c r="O84" i="186"/>
  <c r="P84" i="186"/>
  <c r="Q84" i="186"/>
  <c r="R84" i="186"/>
  <c r="B85" i="186"/>
  <c r="C85" i="186"/>
  <c r="D85" i="186"/>
  <c r="E85" i="186"/>
  <c r="F85" i="186"/>
  <c r="G85" i="186"/>
  <c r="H85" i="186"/>
  <c r="I85" i="186"/>
  <c r="J85" i="186"/>
  <c r="K85" i="186"/>
  <c r="L85" i="186"/>
  <c r="M85" i="186"/>
  <c r="N85" i="186"/>
  <c r="O85" i="186"/>
  <c r="P85" i="186"/>
  <c r="Q85" i="186"/>
  <c r="R85" i="186"/>
  <c r="B86" i="186"/>
  <c r="C86" i="186"/>
  <c r="D86" i="186"/>
  <c r="E86" i="186"/>
  <c r="F86" i="186"/>
  <c r="G86" i="186"/>
  <c r="H86" i="186"/>
  <c r="I86" i="186"/>
  <c r="J86" i="186"/>
  <c r="K86" i="186"/>
  <c r="L86" i="186"/>
  <c r="M86" i="186"/>
  <c r="N86" i="186"/>
  <c r="O86" i="186"/>
  <c r="P86" i="186"/>
  <c r="Q86" i="186"/>
  <c r="R86" i="186"/>
  <c r="B87" i="186"/>
  <c r="C87" i="186"/>
  <c r="D87" i="186"/>
  <c r="E87" i="186"/>
  <c r="F87" i="186"/>
  <c r="G87" i="186"/>
  <c r="H87" i="186"/>
  <c r="I87" i="186"/>
  <c r="J87" i="186"/>
  <c r="K87" i="186"/>
  <c r="L87" i="186"/>
  <c r="M87" i="186"/>
  <c r="N87" i="186"/>
  <c r="O87" i="186"/>
  <c r="P87" i="186"/>
  <c r="Q87" i="186"/>
  <c r="R87" i="186"/>
  <c r="B88" i="186"/>
  <c r="C88" i="186"/>
  <c r="D88" i="186"/>
  <c r="E88" i="186"/>
  <c r="F88" i="186"/>
  <c r="G88" i="186"/>
  <c r="H88" i="186"/>
  <c r="I88" i="186"/>
  <c r="J88" i="186"/>
  <c r="K88" i="186"/>
  <c r="L88" i="186"/>
  <c r="M88" i="186"/>
  <c r="N88" i="186"/>
  <c r="O88" i="186"/>
  <c r="P88" i="186"/>
  <c r="Q88" i="186"/>
  <c r="R88" i="186"/>
  <c r="B89" i="186"/>
  <c r="C89" i="186"/>
  <c r="D89" i="186"/>
  <c r="E89" i="186"/>
  <c r="F89" i="186"/>
  <c r="G89" i="186"/>
  <c r="H89" i="186"/>
  <c r="I89" i="186"/>
  <c r="J89" i="186"/>
  <c r="K89" i="186"/>
  <c r="L89" i="186"/>
  <c r="M89" i="186"/>
  <c r="N89" i="186"/>
  <c r="O89" i="186"/>
  <c r="P89" i="186"/>
  <c r="Q89" i="186"/>
  <c r="R89" i="186"/>
  <c r="B90" i="186"/>
  <c r="C90" i="186"/>
  <c r="D90" i="186"/>
  <c r="E90" i="186"/>
  <c r="F90" i="186"/>
  <c r="G90" i="186"/>
  <c r="H90" i="186"/>
  <c r="I90" i="186"/>
  <c r="J90" i="186"/>
  <c r="K90" i="186"/>
  <c r="L90" i="186"/>
  <c r="M90" i="186"/>
  <c r="N90" i="186"/>
  <c r="O90" i="186"/>
  <c r="P90" i="186"/>
  <c r="Q90" i="186"/>
  <c r="R90" i="186"/>
  <c r="B91" i="186"/>
  <c r="C91" i="186"/>
  <c r="D91" i="186"/>
  <c r="E91" i="186"/>
  <c r="F91" i="186"/>
  <c r="G91" i="186"/>
  <c r="H91" i="186"/>
  <c r="I91" i="186"/>
  <c r="J91" i="186"/>
  <c r="K91" i="186"/>
  <c r="L91" i="186"/>
  <c r="M91" i="186"/>
  <c r="N91" i="186"/>
  <c r="O91" i="186"/>
  <c r="P91" i="186"/>
  <c r="Q91" i="186"/>
  <c r="R91" i="186"/>
  <c r="B92" i="186"/>
  <c r="C92" i="186"/>
  <c r="D92" i="186"/>
  <c r="E92" i="186"/>
  <c r="F92" i="186"/>
  <c r="G92" i="186"/>
  <c r="H92" i="186"/>
  <c r="I92" i="186"/>
  <c r="J92" i="186"/>
  <c r="K92" i="186"/>
  <c r="L92" i="186"/>
  <c r="M92" i="186"/>
  <c r="N92" i="186"/>
  <c r="O92" i="186"/>
  <c r="P92" i="186"/>
  <c r="Q92" i="186"/>
  <c r="R92" i="186"/>
  <c r="B93" i="186"/>
  <c r="C93" i="186"/>
  <c r="D93" i="186"/>
  <c r="E93" i="186"/>
  <c r="F93" i="186"/>
  <c r="G93" i="186"/>
  <c r="H93" i="186"/>
  <c r="I93" i="186"/>
  <c r="J93" i="186"/>
  <c r="K93" i="186"/>
  <c r="L93" i="186"/>
  <c r="M93" i="186"/>
  <c r="N93" i="186"/>
  <c r="O93" i="186"/>
  <c r="P93" i="186"/>
  <c r="Q93" i="186"/>
  <c r="R93" i="186"/>
  <c r="B94" i="186"/>
  <c r="C94" i="186"/>
  <c r="D94" i="186"/>
  <c r="E94" i="186"/>
  <c r="F94" i="186"/>
  <c r="G94" i="186"/>
  <c r="H94" i="186"/>
  <c r="I94" i="186"/>
  <c r="J94" i="186"/>
  <c r="K94" i="186"/>
  <c r="L94" i="186"/>
  <c r="M94" i="186"/>
  <c r="N94" i="186"/>
  <c r="O94" i="186"/>
  <c r="P94" i="186"/>
  <c r="Q94" i="186"/>
  <c r="R94" i="186"/>
  <c r="B95" i="186"/>
  <c r="C95" i="186"/>
  <c r="D95" i="186"/>
  <c r="E95" i="186"/>
  <c r="F95" i="186"/>
  <c r="G95" i="186"/>
  <c r="H95" i="186"/>
  <c r="I95" i="186"/>
  <c r="J95" i="186"/>
  <c r="K95" i="186"/>
  <c r="L95" i="186"/>
  <c r="M95" i="186"/>
  <c r="N95" i="186"/>
  <c r="O95" i="186"/>
  <c r="P95" i="186"/>
  <c r="Q95" i="186"/>
  <c r="R95" i="186"/>
  <c r="B96" i="186"/>
  <c r="C96" i="186"/>
  <c r="D96" i="186"/>
  <c r="E96" i="186"/>
  <c r="F96" i="186"/>
  <c r="G96" i="186"/>
  <c r="H96" i="186"/>
  <c r="I96" i="186"/>
  <c r="J96" i="186"/>
  <c r="K96" i="186"/>
  <c r="L96" i="186"/>
  <c r="M96" i="186"/>
  <c r="N96" i="186"/>
  <c r="O96" i="186"/>
  <c r="P96" i="186"/>
  <c r="Q96" i="186"/>
  <c r="R96" i="186"/>
  <c r="B97" i="186"/>
  <c r="C97" i="186"/>
  <c r="D97" i="186"/>
  <c r="E97" i="186"/>
  <c r="F97" i="186"/>
  <c r="G97" i="186"/>
  <c r="H97" i="186"/>
  <c r="I97" i="186"/>
  <c r="J97" i="186"/>
  <c r="K97" i="186"/>
  <c r="L97" i="186"/>
  <c r="M97" i="186"/>
  <c r="N97" i="186"/>
  <c r="O97" i="186"/>
  <c r="P97" i="186"/>
  <c r="Q97" i="186"/>
  <c r="R97" i="186"/>
  <c r="B98" i="186"/>
  <c r="C98" i="186"/>
  <c r="D98" i="186"/>
  <c r="E98" i="186"/>
  <c r="F98" i="186"/>
  <c r="G98" i="186"/>
  <c r="H98" i="186"/>
  <c r="I98" i="186"/>
  <c r="J98" i="186"/>
  <c r="K98" i="186"/>
  <c r="L98" i="186"/>
  <c r="M98" i="186"/>
  <c r="N98" i="186"/>
  <c r="O98" i="186"/>
  <c r="P98" i="186"/>
  <c r="Q98" i="186"/>
  <c r="R98" i="186"/>
  <c r="B99" i="186"/>
  <c r="C99" i="186"/>
  <c r="D99" i="186"/>
  <c r="E99" i="186"/>
  <c r="F99" i="186"/>
  <c r="G99" i="186"/>
  <c r="H99" i="186"/>
  <c r="I99" i="186"/>
  <c r="J99" i="186"/>
  <c r="K99" i="186"/>
  <c r="L99" i="186"/>
  <c r="M99" i="186"/>
  <c r="N99" i="186"/>
  <c r="O99" i="186"/>
  <c r="P99" i="186"/>
  <c r="Q99" i="186"/>
  <c r="R99" i="186"/>
  <c r="B100" i="186"/>
  <c r="C100" i="186"/>
  <c r="D100" i="186"/>
  <c r="E100" i="186"/>
  <c r="F100" i="186"/>
  <c r="G100" i="186"/>
  <c r="H100" i="186"/>
  <c r="I100" i="186"/>
  <c r="J100" i="186"/>
  <c r="K100" i="186"/>
  <c r="L100" i="186"/>
  <c r="M100" i="186"/>
  <c r="N100" i="186"/>
  <c r="O100" i="186"/>
  <c r="P100" i="186"/>
  <c r="Q100" i="186"/>
  <c r="R100" i="186"/>
  <c r="B101" i="186"/>
  <c r="C101" i="186"/>
  <c r="D101" i="186"/>
  <c r="E101" i="186"/>
  <c r="F101" i="186"/>
  <c r="G101" i="186"/>
  <c r="H101" i="186"/>
  <c r="I101" i="186"/>
  <c r="J101" i="186"/>
  <c r="K101" i="186"/>
  <c r="L101" i="186"/>
  <c r="M101" i="186"/>
  <c r="N101" i="186"/>
  <c r="O101" i="186"/>
  <c r="P101" i="186"/>
  <c r="Q101" i="186"/>
  <c r="R101" i="186"/>
  <c r="B102" i="186"/>
  <c r="C102" i="186"/>
  <c r="D102" i="186"/>
  <c r="E102" i="186"/>
  <c r="F102" i="186"/>
  <c r="G102" i="186"/>
  <c r="H102" i="186"/>
  <c r="I102" i="186"/>
  <c r="J102" i="186"/>
  <c r="K102" i="186"/>
  <c r="L102" i="186"/>
  <c r="M102" i="186"/>
  <c r="N102" i="186"/>
  <c r="O102" i="186"/>
  <c r="P102" i="186"/>
  <c r="Q102" i="186"/>
  <c r="R102" i="186"/>
  <c r="B103" i="186"/>
  <c r="C103" i="186"/>
  <c r="D103" i="186"/>
  <c r="E103" i="186"/>
  <c r="F103" i="186"/>
  <c r="G103" i="186"/>
  <c r="H103" i="186"/>
  <c r="I103" i="186"/>
  <c r="J103" i="186"/>
  <c r="K103" i="186"/>
  <c r="L103" i="186"/>
  <c r="M103" i="186"/>
  <c r="N103" i="186"/>
  <c r="O103" i="186"/>
  <c r="P103" i="186"/>
  <c r="Q103" i="186"/>
  <c r="R103" i="186"/>
  <c r="B104" i="186"/>
  <c r="C104" i="186"/>
  <c r="D104" i="186"/>
  <c r="E104" i="186"/>
  <c r="F104" i="186"/>
  <c r="G104" i="186"/>
  <c r="H104" i="186"/>
  <c r="I104" i="186"/>
  <c r="J104" i="186"/>
  <c r="K104" i="186"/>
  <c r="L104" i="186"/>
  <c r="M104" i="186"/>
  <c r="N104" i="186"/>
  <c r="O104" i="186"/>
  <c r="P104" i="186"/>
  <c r="Q104" i="186"/>
  <c r="R104" i="186"/>
  <c r="B105" i="186"/>
  <c r="C105" i="186"/>
  <c r="D105" i="186"/>
  <c r="E105" i="186"/>
  <c r="F105" i="186"/>
  <c r="G105" i="186"/>
  <c r="H105" i="186"/>
  <c r="I105" i="186"/>
  <c r="J105" i="186"/>
  <c r="K105" i="186"/>
  <c r="L105" i="186"/>
  <c r="M105" i="186"/>
  <c r="N105" i="186"/>
  <c r="O105" i="186"/>
  <c r="P105" i="186"/>
  <c r="Q105" i="186"/>
  <c r="R105" i="186"/>
  <c r="B106" i="186"/>
  <c r="C106" i="186"/>
  <c r="D106" i="186"/>
  <c r="E106" i="186"/>
  <c r="F106" i="186"/>
  <c r="G106" i="186"/>
  <c r="H106" i="186"/>
  <c r="I106" i="186"/>
  <c r="J106" i="186"/>
  <c r="K106" i="186"/>
  <c r="L106" i="186"/>
  <c r="M106" i="186"/>
  <c r="N106" i="186"/>
  <c r="O106" i="186"/>
  <c r="P106" i="186"/>
  <c r="Q106" i="186"/>
  <c r="R106" i="186"/>
  <c r="B107" i="186"/>
  <c r="C107" i="186"/>
  <c r="D107" i="186"/>
  <c r="E107" i="186"/>
  <c r="F107" i="186"/>
  <c r="G107" i="186"/>
  <c r="H107" i="186"/>
  <c r="I107" i="186"/>
  <c r="J107" i="186"/>
  <c r="K107" i="186"/>
  <c r="L107" i="186"/>
  <c r="M107" i="186"/>
  <c r="N107" i="186"/>
  <c r="O107" i="186"/>
  <c r="P107" i="186"/>
  <c r="Q107" i="186"/>
  <c r="R107" i="186"/>
  <c r="B108" i="186"/>
  <c r="C108" i="186"/>
  <c r="D108" i="186"/>
  <c r="E108" i="186"/>
  <c r="F108" i="186"/>
  <c r="G108" i="186"/>
  <c r="H108" i="186"/>
  <c r="I108" i="186"/>
  <c r="J108" i="186"/>
  <c r="K108" i="186"/>
  <c r="L108" i="186"/>
  <c r="M108" i="186"/>
  <c r="N108" i="186"/>
  <c r="O108" i="186"/>
  <c r="P108" i="186"/>
  <c r="Q108" i="186"/>
  <c r="R108" i="186"/>
  <c r="B109" i="186"/>
  <c r="C109" i="186"/>
  <c r="D109" i="186"/>
  <c r="E109" i="186"/>
  <c r="F109" i="186"/>
  <c r="G109" i="186"/>
  <c r="H109" i="186"/>
  <c r="I109" i="186"/>
  <c r="J109" i="186"/>
  <c r="K109" i="186"/>
  <c r="L109" i="186"/>
  <c r="M109" i="186"/>
  <c r="N109" i="186"/>
  <c r="O109" i="186"/>
  <c r="P109" i="186"/>
  <c r="Q109" i="186"/>
  <c r="R109" i="186"/>
  <c r="B110" i="186"/>
  <c r="C110" i="186"/>
  <c r="D110" i="186"/>
  <c r="E110" i="186"/>
  <c r="F110" i="186"/>
  <c r="G110" i="186"/>
  <c r="H110" i="186"/>
  <c r="I110" i="186"/>
  <c r="J110" i="186"/>
  <c r="K110" i="186"/>
  <c r="L110" i="186"/>
  <c r="M110" i="186"/>
  <c r="N110" i="186"/>
  <c r="O110" i="186"/>
  <c r="P110" i="186"/>
  <c r="Q110" i="186"/>
  <c r="R110" i="186"/>
  <c r="B111" i="186"/>
  <c r="C111" i="186"/>
  <c r="D111" i="186"/>
  <c r="E111" i="186"/>
  <c r="F111" i="186"/>
  <c r="G111" i="186"/>
  <c r="H111" i="186"/>
  <c r="I111" i="186"/>
  <c r="J111" i="186"/>
  <c r="K111" i="186"/>
  <c r="L111" i="186"/>
  <c r="M111" i="186"/>
  <c r="N111" i="186"/>
  <c r="O111" i="186"/>
  <c r="P111" i="186"/>
  <c r="Q111" i="186"/>
  <c r="R111" i="186"/>
  <c r="B112" i="186"/>
  <c r="C112" i="186"/>
  <c r="D112" i="186"/>
  <c r="E112" i="186"/>
  <c r="F112" i="186"/>
  <c r="G112" i="186"/>
  <c r="H112" i="186"/>
  <c r="I112" i="186"/>
  <c r="J112" i="186"/>
  <c r="K112" i="186"/>
  <c r="L112" i="186"/>
  <c r="M112" i="186"/>
  <c r="N112" i="186"/>
  <c r="O112" i="186"/>
  <c r="P112" i="186"/>
  <c r="Q112" i="186"/>
  <c r="R112" i="186"/>
  <c r="B113" i="186"/>
  <c r="C113" i="186"/>
  <c r="D113" i="186"/>
  <c r="E113" i="186"/>
  <c r="F113" i="186"/>
  <c r="G113" i="186"/>
  <c r="H113" i="186"/>
  <c r="I113" i="186"/>
  <c r="J113" i="186"/>
  <c r="K113" i="186"/>
  <c r="L113" i="186"/>
  <c r="M113" i="186"/>
  <c r="N113" i="186"/>
  <c r="O113" i="186"/>
  <c r="P113" i="186"/>
  <c r="Q113" i="186"/>
  <c r="R113" i="186"/>
  <c r="B114" i="186"/>
  <c r="C114" i="186"/>
  <c r="D114" i="186"/>
  <c r="E114" i="186"/>
  <c r="F114" i="186"/>
  <c r="G114" i="186"/>
  <c r="H114" i="186"/>
  <c r="I114" i="186"/>
  <c r="J114" i="186"/>
  <c r="K114" i="186"/>
  <c r="L114" i="186"/>
  <c r="M114" i="186"/>
  <c r="N114" i="186"/>
  <c r="O114" i="186"/>
  <c r="P114" i="186"/>
  <c r="Q114" i="186"/>
  <c r="R114" i="186"/>
  <c r="B115" i="186"/>
  <c r="C115" i="186"/>
  <c r="D115" i="186"/>
  <c r="E115" i="186"/>
  <c r="F115" i="186"/>
  <c r="G115" i="186"/>
  <c r="H115" i="186"/>
  <c r="I115" i="186"/>
  <c r="J115" i="186"/>
  <c r="K115" i="186"/>
  <c r="L115" i="186"/>
  <c r="M115" i="186"/>
  <c r="N115" i="186"/>
  <c r="O115" i="186"/>
  <c r="P115" i="186"/>
  <c r="Q115" i="186"/>
  <c r="R115" i="186"/>
  <c r="B116" i="186"/>
  <c r="C116" i="186"/>
  <c r="D116" i="186"/>
  <c r="E116" i="186"/>
  <c r="F116" i="186"/>
  <c r="G116" i="186"/>
  <c r="H116" i="186"/>
  <c r="I116" i="186"/>
  <c r="J116" i="186"/>
  <c r="K116" i="186"/>
  <c r="L116" i="186"/>
  <c r="M116" i="186"/>
  <c r="N116" i="186"/>
  <c r="O116" i="186"/>
  <c r="P116" i="186"/>
  <c r="Q116" i="186"/>
  <c r="R116" i="186"/>
  <c r="B117" i="186"/>
  <c r="C117" i="186"/>
  <c r="D117" i="186"/>
  <c r="E117" i="186"/>
  <c r="F117" i="186"/>
  <c r="G117" i="186"/>
  <c r="H117" i="186"/>
  <c r="I117" i="186"/>
  <c r="J117" i="186"/>
  <c r="K117" i="186"/>
  <c r="L117" i="186"/>
  <c r="M117" i="186"/>
  <c r="N117" i="186"/>
  <c r="O117" i="186"/>
  <c r="P117" i="186"/>
  <c r="Q117" i="186"/>
  <c r="R117" i="186"/>
  <c r="B118" i="186"/>
  <c r="C118" i="186"/>
  <c r="D118" i="186"/>
  <c r="E118" i="186"/>
  <c r="F118" i="186"/>
  <c r="G118" i="186"/>
  <c r="H118" i="186"/>
  <c r="I118" i="186"/>
  <c r="J118" i="186"/>
  <c r="K118" i="186"/>
  <c r="L118" i="186"/>
  <c r="M118" i="186"/>
  <c r="N118" i="186"/>
  <c r="O118" i="186"/>
  <c r="P118" i="186"/>
  <c r="Q118" i="186"/>
  <c r="R118" i="186"/>
  <c r="B119" i="186"/>
  <c r="C119" i="186"/>
  <c r="D119" i="186"/>
  <c r="E119" i="186"/>
  <c r="F119" i="186"/>
  <c r="G119" i="186"/>
  <c r="H119" i="186"/>
  <c r="I119" i="186"/>
  <c r="J119" i="186"/>
  <c r="K119" i="186"/>
  <c r="L119" i="186"/>
  <c r="M119" i="186"/>
  <c r="N119" i="186"/>
  <c r="O119" i="186"/>
  <c r="P119" i="186"/>
  <c r="Q119" i="186"/>
  <c r="R119" i="186"/>
  <c r="B120" i="186"/>
  <c r="C120" i="186"/>
  <c r="D120" i="186"/>
  <c r="E120" i="186"/>
  <c r="F120" i="186"/>
  <c r="G120" i="186"/>
  <c r="H120" i="186"/>
  <c r="I120" i="186"/>
  <c r="J120" i="186"/>
  <c r="K120" i="186"/>
  <c r="L120" i="186"/>
  <c r="M120" i="186"/>
  <c r="N120" i="186"/>
  <c r="O120" i="186"/>
  <c r="P120" i="186"/>
  <c r="Q120" i="186"/>
  <c r="R120" i="186"/>
  <c r="B121" i="186"/>
  <c r="C121" i="186"/>
  <c r="D121" i="186"/>
  <c r="E121" i="186"/>
  <c r="F121" i="186"/>
  <c r="G121" i="186"/>
  <c r="H121" i="186"/>
  <c r="I121" i="186"/>
  <c r="J121" i="186"/>
  <c r="K121" i="186"/>
  <c r="L121" i="186"/>
  <c r="M121" i="186"/>
  <c r="N121" i="186"/>
  <c r="O121" i="186"/>
  <c r="P121" i="186"/>
  <c r="Q121" i="186"/>
  <c r="R121" i="186"/>
  <c r="B122" i="186"/>
  <c r="C122" i="186"/>
  <c r="D122" i="186"/>
  <c r="E122" i="186"/>
  <c r="F122" i="186"/>
  <c r="G122" i="186"/>
  <c r="H122" i="186"/>
  <c r="I122" i="186"/>
  <c r="J122" i="186"/>
  <c r="K122" i="186"/>
  <c r="L122" i="186"/>
  <c r="M122" i="186"/>
  <c r="N122" i="186"/>
  <c r="O122" i="186"/>
  <c r="P122" i="186"/>
  <c r="Q122" i="186"/>
  <c r="R122" i="186"/>
  <c r="B123" i="186"/>
  <c r="C123" i="186"/>
  <c r="D123" i="186"/>
  <c r="E123" i="186"/>
  <c r="F123" i="186"/>
  <c r="G123" i="186"/>
  <c r="H123" i="186"/>
  <c r="I123" i="186"/>
  <c r="J123" i="186"/>
  <c r="K123" i="186"/>
  <c r="L123" i="186"/>
  <c r="M123" i="186"/>
  <c r="N123" i="186"/>
  <c r="O123" i="186"/>
  <c r="P123" i="186"/>
  <c r="Q123" i="186"/>
  <c r="R123" i="186"/>
  <c r="B124" i="186"/>
  <c r="C124" i="186"/>
  <c r="D124" i="186"/>
  <c r="E124" i="186"/>
  <c r="F124" i="186"/>
  <c r="G124" i="186"/>
  <c r="H124" i="186"/>
  <c r="I124" i="186"/>
  <c r="J124" i="186"/>
  <c r="K124" i="186"/>
  <c r="L124" i="186"/>
  <c r="M124" i="186"/>
  <c r="N124" i="186"/>
  <c r="O124" i="186"/>
  <c r="P124" i="186"/>
  <c r="Q124" i="186"/>
  <c r="R124" i="186"/>
  <c r="B125" i="186"/>
  <c r="C125" i="186"/>
  <c r="D125" i="186"/>
  <c r="E125" i="186"/>
  <c r="F125" i="186"/>
  <c r="G125" i="186"/>
  <c r="H125" i="186"/>
  <c r="I125" i="186"/>
  <c r="J125" i="186"/>
  <c r="K125" i="186"/>
  <c r="L125" i="186"/>
  <c r="M125" i="186"/>
  <c r="N125" i="186"/>
  <c r="O125" i="186"/>
  <c r="P125" i="186"/>
  <c r="Q125" i="186"/>
  <c r="R125" i="186"/>
  <c r="B126" i="186"/>
  <c r="C126" i="186"/>
  <c r="D126" i="186"/>
  <c r="E126" i="186"/>
  <c r="F126" i="186"/>
  <c r="G126" i="186"/>
  <c r="H126" i="186"/>
  <c r="I126" i="186"/>
  <c r="J126" i="186"/>
  <c r="K126" i="186"/>
  <c r="L126" i="186"/>
  <c r="M126" i="186"/>
  <c r="N126" i="186"/>
  <c r="O126" i="186"/>
  <c r="P126" i="186"/>
  <c r="Q126" i="186"/>
  <c r="R126" i="186"/>
  <c r="B127" i="186"/>
  <c r="C127" i="186"/>
  <c r="D127" i="186"/>
  <c r="E127" i="186"/>
  <c r="F127" i="186"/>
  <c r="G127" i="186"/>
  <c r="H127" i="186"/>
  <c r="I127" i="186"/>
  <c r="J127" i="186"/>
  <c r="K127" i="186"/>
  <c r="L127" i="186"/>
  <c r="M127" i="186"/>
  <c r="N127" i="186"/>
  <c r="O127" i="186"/>
  <c r="P127" i="186"/>
  <c r="Q127" i="186"/>
  <c r="R127" i="186"/>
  <c r="B128" i="186"/>
  <c r="C128" i="186"/>
  <c r="D128" i="186"/>
  <c r="E128" i="186"/>
  <c r="F128" i="186"/>
  <c r="G128" i="186"/>
  <c r="H128" i="186"/>
  <c r="I128" i="186"/>
  <c r="J128" i="186"/>
  <c r="K128" i="186"/>
  <c r="L128" i="186"/>
  <c r="M128" i="186"/>
  <c r="N128" i="186"/>
  <c r="O128" i="186"/>
  <c r="P128" i="186"/>
  <c r="Q128" i="186"/>
  <c r="R128" i="186"/>
  <c r="B129" i="186"/>
  <c r="C129" i="186"/>
  <c r="D129" i="186"/>
  <c r="E129" i="186"/>
  <c r="F129" i="186"/>
  <c r="G129" i="186"/>
  <c r="H129" i="186"/>
  <c r="I129" i="186"/>
  <c r="J129" i="186"/>
  <c r="K129" i="186"/>
  <c r="L129" i="186"/>
  <c r="M129" i="186"/>
  <c r="N129" i="186"/>
  <c r="O129" i="186"/>
  <c r="P129" i="186"/>
  <c r="Q129" i="186"/>
  <c r="R129" i="186"/>
  <c r="B130" i="186"/>
  <c r="C130" i="186"/>
  <c r="D130" i="186"/>
  <c r="E130" i="186"/>
  <c r="F130" i="186"/>
  <c r="G130" i="186"/>
  <c r="H130" i="186"/>
  <c r="I130" i="186"/>
  <c r="J130" i="186"/>
  <c r="K130" i="186"/>
  <c r="L130" i="186"/>
  <c r="M130" i="186"/>
  <c r="N130" i="186"/>
  <c r="O130" i="186"/>
  <c r="P130" i="186"/>
  <c r="Q130" i="186"/>
  <c r="R130" i="186"/>
  <c r="B131" i="186"/>
  <c r="C131" i="186"/>
  <c r="D131" i="186"/>
  <c r="E131" i="186"/>
  <c r="F131" i="186"/>
  <c r="G131" i="186"/>
  <c r="H131" i="186"/>
  <c r="I131" i="186"/>
  <c r="J131" i="186"/>
  <c r="K131" i="186"/>
  <c r="L131" i="186"/>
  <c r="M131" i="186"/>
  <c r="N131" i="186"/>
  <c r="O131" i="186"/>
  <c r="P131" i="186"/>
  <c r="Q131" i="186"/>
  <c r="R131" i="186"/>
  <c r="B132" i="186"/>
  <c r="C132" i="186"/>
  <c r="D132" i="186"/>
  <c r="E132" i="186"/>
  <c r="F132" i="186"/>
  <c r="G132" i="186"/>
  <c r="H132" i="186"/>
  <c r="I132" i="186"/>
  <c r="J132" i="186"/>
  <c r="K132" i="186"/>
  <c r="L132" i="186"/>
  <c r="M132" i="186"/>
  <c r="N132" i="186"/>
  <c r="O132" i="186"/>
  <c r="P132" i="186"/>
  <c r="Q132" i="186"/>
  <c r="R132" i="186"/>
  <c r="B133" i="186"/>
  <c r="C133" i="186"/>
  <c r="D133" i="186"/>
  <c r="E133" i="186"/>
  <c r="F133" i="186"/>
  <c r="G133" i="186"/>
  <c r="H133" i="186"/>
  <c r="I133" i="186"/>
  <c r="J133" i="186"/>
  <c r="K133" i="186"/>
  <c r="L133" i="186"/>
  <c r="M133" i="186"/>
  <c r="N133" i="186"/>
  <c r="O133" i="186"/>
  <c r="P133" i="186"/>
  <c r="Q133" i="186"/>
  <c r="R133" i="186"/>
  <c r="B134" i="186"/>
  <c r="C134" i="186"/>
  <c r="D134" i="186"/>
  <c r="E134" i="186"/>
  <c r="F134" i="186"/>
  <c r="G134" i="186"/>
  <c r="H134" i="186"/>
  <c r="I134" i="186"/>
  <c r="J134" i="186"/>
  <c r="K134" i="186"/>
  <c r="L134" i="186"/>
  <c r="M134" i="186"/>
  <c r="N134" i="186"/>
  <c r="O134" i="186"/>
  <c r="P134" i="186"/>
  <c r="Q134" i="186"/>
  <c r="R134" i="186"/>
  <c r="B135" i="186"/>
  <c r="C135" i="186"/>
  <c r="D135" i="186"/>
  <c r="E135" i="186"/>
  <c r="F135" i="186"/>
  <c r="G135" i="186"/>
  <c r="H135" i="186"/>
  <c r="I135" i="186"/>
  <c r="J135" i="186"/>
  <c r="K135" i="186"/>
  <c r="L135" i="186"/>
  <c r="M135" i="186"/>
  <c r="N135" i="186"/>
  <c r="O135" i="186"/>
  <c r="P135" i="186"/>
  <c r="Q135" i="186"/>
  <c r="R135" i="186"/>
  <c r="B136" i="186"/>
  <c r="C136" i="186"/>
  <c r="D136" i="186"/>
  <c r="E136" i="186"/>
  <c r="F136" i="186"/>
  <c r="G136" i="186"/>
  <c r="H136" i="186"/>
  <c r="I136" i="186"/>
  <c r="J136" i="186"/>
  <c r="K136" i="186"/>
  <c r="L136" i="186"/>
  <c r="M136" i="186"/>
  <c r="N136" i="186"/>
  <c r="O136" i="186"/>
  <c r="P136" i="186"/>
  <c r="Q136" i="186"/>
  <c r="R136" i="186"/>
  <c r="B137" i="186"/>
  <c r="C137" i="186"/>
  <c r="D137" i="186"/>
  <c r="E137" i="186"/>
  <c r="F137" i="186"/>
  <c r="G137" i="186"/>
  <c r="H137" i="186"/>
  <c r="I137" i="186"/>
  <c r="J137" i="186"/>
  <c r="K137" i="186"/>
  <c r="L137" i="186"/>
  <c r="M137" i="186"/>
  <c r="N137" i="186"/>
  <c r="O137" i="186"/>
  <c r="P137" i="186"/>
  <c r="Q137" i="186"/>
  <c r="R137" i="186"/>
  <c r="B138" i="186"/>
  <c r="C138" i="186"/>
  <c r="D138" i="186"/>
  <c r="E138" i="186"/>
  <c r="F138" i="186"/>
  <c r="G138" i="186"/>
  <c r="H138" i="186"/>
  <c r="I138" i="186"/>
  <c r="J138" i="186"/>
  <c r="K138" i="186"/>
  <c r="L138" i="186"/>
  <c r="M138" i="186"/>
  <c r="N138" i="186"/>
  <c r="O138" i="186"/>
  <c r="P138" i="186"/>
  <c r="Q138" i="186"/>
  <c r="R138" i="186"/>
  <c r="U6" i="186"/>
  <c r="R6" i="186"/>
  <c r="Q6" i="186"/>
  <c r="P6" i="186"/>
  <c r="O6" i="186"/>
  <c r="N6" i="186"/>
  <c r="M6" i="186"/>
  <c r="L6" i="186"/>
  <c r="K6" i="186"/>
  <c r="J6" i="186"/>
  <c r="I6" i="186"/>
  <c r="H6" i="186"/>
  <c r="N5" i="233" l="1"/>
  <c r="K43" i="218" l="1"/>
  <c r="K42" i="218"/>
  <c r="K41" i="218"/>
  <c r="K40" i="218"/>
  <c r="K39" i="218"/>
  <c r="K38" i="218"/>
  <c r="K37" i="218"/>
  <c r="K36" i="218"/>
  <c r="K35" i="218"/>
  <c r="K34" i="218"/>
  <c r="K33" i="218"/>
  <c r="K32" i="218"/>
  <c r="K31" i="218"/>
  <c r="K30" i="218"/>
  <c r="K29" i="218"/>
  <c r="K28" i="218"/>
  <c r="K27" i="218"/>
  <c r="K26" i="218"/>
  <c r="K25" i="218"/>
  <c r="K24" i="218"/>
  <c r="K23" i="218"/>
  <c r="K22" i="218"/>
  <c r="K21" i="218"/>
  <c r="K20" i="218"/>
  <c r="K19" i="218"/>
  <c r="K18" i="218"/>
  <c r="K17" i="218"/>
  <c r="K16" i="218"/>
  <c r="K15" i="218"/>
  <c r="K14" i="218"/>
  <c r="K13" i="218"/>
  <c r="K12" i="218"/>
  <c r="K11" i="218"/>
  <c r="K9" i="218"/>
  <c r="P139" i="225" l="1"/>
  <c r="P138" i="225"/>
  <c r="P137" i="225"/>
  <c r="P136" i="225"/>
  <c r="P135" i="225"/>
  <c r="P134" i="225"/>
  <c r="P133" i="225"/>
  <c r="P132" i="225"/>
  <c r="P131" i="225"/>
  <c r="P130" i="225"/>
  <c r="P128" i="225"/>
  <c r="P127" i="225"/>
  <c r="P126" i="225"/>
  <c r="P125" i="225"/>
  <c r="P124" i="225"/>
  <c r="P123" i="225"/>
  <c r="P122" i="225"/>
  <c r="P121" i="225"/>
  <c r="P120" i="225"/>
  <c r="P119" i="225"/>
  <c r="P118" i="225"/>
  <c r="P117" i="225"/>
  <c r="P116" i="225"/>
  <c r="P115" i="225"/>
  <c r="P114" i="225"/>
  <c r="P113" i="225"/>
  <c r="P112" i="225"/>
  <c r="P111" i="225"/>
  <c r="P110" i="225"/>
  <c r="P109" i="225"/>
  <c r="P108" i="225"/>
  <c r="P107" i="225"/>
  <c r="P106" i="225"/>
  <c r="P104" i="225"/>
  <c r="P103" i="225"/>
  <c r="P102" i="225"/>
  <c r="P101" i="225"/>
  <c r="P100" i="225"/>
  <c r="P99" i="225"/>
  <c r="P98" i="225"/>
  <c r="P97" i="225"/>
  <c r="P96" i="225"/>
  <c r="P95" i="225"/>
  <c r="P94" i="225"/>
  <c r="P93" i="225"/>
  <c r="P92" i="225"/>
  <c r="P91" i="225"/>
  <c r="P90" i="225"/>
  <c r="P89" i="225"/>
  <c r="P88" i="225"/>
  <c r="P87" i="225"/>
  <c r="P86" i="225"/>
  <c r="P85" i="225"/>
  <c r="P84" i="225"/>
  <c r="P83" i="225"/>
  <c r="P82" i="225"/>
  <c r="P80" i="225"/>
  <c r="P79" i="225"/>
  <c r="P78" i="225"/>
  <c r="P77" i="225"/>
  <c r="P76" i="225"/>
  <c r="P75" i="225"/>
  <c r="P74" i="225"/>
  <c r="P73" i="225"/>
  <c r="P72" i="225"/>
  <c r="P71" i="225"/>
  <c r="P70" i="225"/>
  <c r="P69" i="225"/>
  <c r="P68" i="225"/>
  <c r="P67" i="225"/>
  <c r="P66" i="225"/>
  <c r="P65" i="225"/>
  <c r="P64" i="225"/>
  <c r="P62" i="225"/>
  <c r="P61" i="225"/>
  <c r="P60" i="225"/>
  <c r="P59" i="225"/>
  <c r="P58" i="225"/>
  <c r="P57" i="225"/>
  <c r="P56" i="225"/>
  <c r="P55" i="225"/>
  <c r="P54" i="225"/>
  <c r="P53" i="225"/>
  <c r="P52" i="225"/>
  <c r="P51" i="225"/>
  <c r="P50" i="225"/>
  <c r="P49" i="225"/>
  <c r="P48" i="225"/>
  <c r="P47" i="225"/>
  <c r="P46" i="225"/>
  <c r="P45" i="225"/>
  <c r="P44" i="225"/>
  <c r="P42" i="225"/>
  <c r="P41" i="225"/>
  <c r="P40" i="225"/>
  <c r="P39" i="225"/>
  <c r="P38" i="225"/>
  <c r="P37" i="225"/>
  <c r="P36" i="225"/>
  <c r="P35" i="225"/>
  <c r="P34" i="225"/>
  <c r="P33" i="225"/>
  <c r="P31" i="225"/>
  <c r="P30" i="225"/>
  <c r="P29" i="225"/>
  <c r="P28" i="225"/>
  <c r="P27" i="225"/>
  <c r="P26" i="225"/>
  <c r="P25" i="225"/>
  <c r="P24" i="225"/>
  <c r="P23" i="225"/>
  <c r="P22" i="225"/>
  <c r="P21" i="225"/>
  <c r="P19" i="225"/>
  <c r="P18" i="225"/>
  <c r="P17" i="225"/>
  <c r="P16" i="225"/>
  <c r="P15" i="225"/>
  <c r="P14" i="225"/>
  <c r="P12" i="225"/>
  <c r="P11" i="225"/>
  <c r="P10" i="225"/>
  <c r="P9" i="225"/>
  <c r="P8" i="225"/>
  <c r="P7" i="225"/>
  <c r="P139" i="193"/>
  <c r="P138" i="193"/>
  <c r="P137" i="193"/>
  <c r="P136" i="193"/>
  <c r="P135" i="193"/>
  <c r="P134" i="193"/>
  <c r="P133" i="193"/>
  <c r="P132" i="193"/>
  <c r="P131" i="193"/>
  <c r="P130" i="193"/>
  <c r="P128" i="193"/>
  <c r="P127" i="193"/>
  <c r="P126" i="193"/>
  <c r="P125" i="193"/>
  <c r="P124" i="193"/>
  <c r="P123" i="193"/>
  <c r="P122" i="193"/>
  <c r="P121" i="193"/>
  <c r="P120" i="193"/>
  <c r="P119" i="193"/>
  <c r="P118" i="193"/>
  <c r="P117" i="193"/>
  <c r="P116" i="193"/>
  <c r="P115" i="193"/>
  <c r="P114" i="193"/>
  <c r="P113" i="193"/>
  <c r="P112" i="193"/>
  <c r="P111" i="193"/>
  <c r="P110" i="193"/>
  <c r="P109" i="193"/>
  <c r="P108" i="193"/>
  <c r="P107" i="193"/>
  <c r="P106" i="193"/>
  <c r="P104" i="193"/>
  <c r="P103" i="193"/>
  <c r="P102" i="193"/>
  <c r="P101" i="193"/>
  <c r="P100" i="193"/>
  <c r="P99" i="193"/>
  <c r="P98" i="193"/>
  <c r="P97" i="193"/>
  <c r="P96" i="193"/>
  <c r="P95" i="193"/>
  <c r="P94" i="193"/>
  <c r="P93" i="193"/>
  <c r="P92" i="193"/>
  <c r="P91" i="193"/>
  <c r="P90" i="193"/>
  <c r="P89" i="193"/>
  <c r="P88" i="193"/>
  <c r="P87" i="193"/>
  <c r="P86" i="193"/>
  <c r="P85" i="193"/>
  <c r="P84" i="193"/>
  <c r="P83" i="193"/>
  <c r="P82" i="193"/>
  <c r="P80" i="193"/>
  <c r="P79" i="193"/>
  <c r="P78" i="193"/>
  <c r="P77" i="193"/>
  <c r="P76" i="193"/>
  <c r="P75" i="193"/>
  <c r="P74" i="193"/>
  <c r="P73" i="193"/>
  <c r="P72" i="193"/>
  <c r="P71" i="193"/>
  <c r="P70" i="193"/>
  <c r="P69" i="193"/>
  <c r="P68" i="193"/>
  <c r="P67" i="193"/>
  <c r="P66" i="193"/>
  <c r="P65" i="193"/>
  <c r="P64" i="193"/>
  <c r="P62" i="193"/>
  <c r="P61" i="193"/>
  <c r="P60" i="193"/>
  <c r="P59" i="193"/>
  <c r="P58" i="193"/>
  <c r="P57" i="193"/>
  <c r="P56" i="193"/>
  <c r="P55" i="193"/>
  <c r="P54" i="193"/>
  <c r="P53" i="193"/>
  <c r="P52" i="193"/>
  <c r="P51" i="193"/>
  <c r="P50" i="193"/>
  <c r="P49" i="193"/>
  <c r="P48" i="193"/>
  <c r="P47" i="193"/>
  <c r="P46" i="193"/>
  <c r="P45" i="193"/>
  <c r="P44" i="193"/>
  <c r="P42" i="193"/>
  <c r="P41" i="193"/>
  <c r="P40" i="193"/>
  <c r="P39" i="193"/>
  <c r="P38" i="193"/>
  <c r="P37" i="193"/>
  <c r="P36" i="193"/>
  <c r="P35" i="193"/>
  <c r="P34" i="193"/>
  <c r="P33" i="193"/>
  <c r="P31" i="193"/>
  <c r="P30" i="193"/>
  <c r="P29" i="193"/>
  <c r="P28" i="193"/>
  <c r="P27" i="193"/>
  <c r="P26" i="193"/>
  <c r="P25" i="193"/>
  <c r="P24" i="193"/>
  <c r="P23" i="193"/>
  <c r="P22" i="193"/>
  <c r="P21" i="193"/>
  <c r="P19" i="193"/>
  <c r="P18" i="193"/>
  <c r="P17" i="193"/>
  <c r="P16" i="193"/>
  <c r="P15" i="193"/>
  <c r="P14" i="193"/>
  <c r="P12" i="193"/>
  <c r="P11" i="193"/>
  <c r="P10" i="193"/>
  <c r="P9" i="193"/>
  <c r="P8" i="193"/>
  <c r="P7" i="193"/>
  <c r="AL6" i="233"/>
  <c r="AL7" i="233"/>
  <c r="AL8" i="233"/>
  <c r="AL9" i="233"/>
  <c r="AL10" i="233"/>
  <c r="AL11" i="233"/>
  <c r="AL12" i="233"/>
  <c r="AL13" i="233"/>
  <c r="AL14" i="233"/>
  <c r="AL15" i="233"/>
  <c r="AL16" i="233"/>
  <c r="AL17" i="233"/>
  <c r="AL18" i="233"/>
  <c r="AL19" i="233"/>
  <c r="AL20" i="233"/>
  <c r="AL21" i="233"/>
  <c r="AL22" i="233"/>
  <c r="AL23" i="233"/>
  <c r="AL24" i="233"/>
  <c r="AL25" i="233"/>
  <c r="AL26" i="233"/>
  <c r="AL27" i="233"/>
  <c r="AL28" i="233"/>
  <c r="AL29" i="233"/>
  <c r="AL30" i="233"/>
  <c r="AL31" i="233"/>
  <c r="AL32" i="233"/>
  <c r="AL33" i="233"/>
  <c r="AL34" i="233"/>
  <c r="AL35" i="233"/>
  <c r="AL36" i="233"/>
  <c r="AL37" i="233"/>
  <c r="AL38" i="233"/>
  <c r="AL39" i="233"/>
  <c r="AL40" i="233"/>
  <c r="AL41" i="233"/>
  <c r="AL42" i="233"/>
  <c r="AL43" i="233"/>
  <c r="AL44" i="233"/>
  <c r="AL45" i="233"/>
  <c r="AL46" i="233"/>
  <c r="AL47" i="233"/>
  <c r="AL48" i="233"/>
  <c r="AL49" i="233"/>
  <c r="AL50" i="233"/>
  <c r="AL51" i="233"/>
  <c r="AL52" i="233"/>
  <c r="AL53" i="233"/>
  <c r="AL54" i="233"/>
  <c r="AL55" i="233"/>
  <c r="AL56" i="233"/>
  <c r="AL57" i="233"/>
  <c r="AL58" i="233"/>
  <c r="AL59" i="233"/>
  <c r="AL60" i="233"/>
  <c r="AL61" i="233"/>
  <c r="AL62" i="233"/>
  <c r="AL63" i="233"/>
  <c r="AL64" i="233"/>
  <c r="AL65" i="233"/>
  <c r="AL66" i="233"/>
  <c r="AL67" i="233"/>
  <c r="AL68" i="233"/>
  <c r="AL69" i="233"/>
  <c r="AL70" i="233"/>
  <c r="AL71" i="233"/>
  <c r="AL72" i="233"/>
  <c r="AL73" i="233"/>
  <c r="AL74" i="233"/>
  <c r="AL75" i="233"/>
  <c r="AL76" i="233"/>
  <c r="AL77" i="233"/>
  <c r="AL78" i="233"/>
  <c r="AL79" i="233"/>
  <c r="AL80" i="233"/>
  <c r="AL81" i="233"/>
  <c r="AL82" i="233"/>
  <c r="AL83" i="233"/>
  <c r="AL84" i="233"/>
  <c r="AL85" i="233"/>
  <c r="AL86" i="233"/>
  <c r="AL87" i="233"/>
  <c r="AL88" i="233"/>
  <c r="AL89" i="233"/>
  <c r="AL90" i="233"/>
  <c r="AL91" i="233"/>
  <c r="AL92" i="233"/>
  <c r="AL93" i="233"/>
  <c r="AL94" i="233"/>
  <c r="AL95" i="233"/>
  <c r="AL96" i="233"/>
  <c r="AL97" i="233"/>
  <c r="AL98" i="233"/>
  <c r="AL99" i="233"/>
  <c r="AL100" i="233"/>
  <c r="AL101" i="233"/>
  <c r="AL102" i="233"/>
  <c r="AL103" i="233"/>
  <c r="AL104" i="233"/>
  <c r="AL105" i="233"/>
  <c r="AL106" i="233"/>
  <c r="AL107" i="233"/>
  <c r="AL108" i="233"/>
  <c r="AL109" i="233"/>
  <c r="AL110" i="233"/>
  <c r="AL111" i="233"/>
  <c r="AL112" i="233"/>
  <c r="AL113" i="233"/>
  <c r="AL114" i="233"/>
  <c r="AL115" i="233"/>
  <c r="AL116" i="233"/>
  <c r="AL117" i="233"/>
  <c r="AL118" i="233"/>
  <c r="AL119" i="233"/>
  <c r="AL120" i="233"/>
  <c r="AL121" i="233"/>
  <c r="AL122" i="233"/>
  <c r="AL123" i="233"/>
  <c r="AL124" i="233"/>
  <c r="AL125" i="233"/>
  <c r="AL126" i="233"/>
  <c r="AL127" i="233"/>
  <c r="AL128" i="233"/>
  <c r="AL129" i="233"/>
  <c r="AL5" i="233"/>
  <c r="AM6" i="233"/>
  <c r="AM7" i="233"/>
  <c r="AM8" i="233"/>
  <c r="AM9" i="233"/>
  <c r="AM10" i="233"/>
  <c r="AM11" i="233"/>
  <c r="AM12" i="233"/>
  <c r="AM13" i="233"/>
  <c r="AM14" i="233"/>
  <c r="AM15" i="233"/>
  <c r="AM16" i="233"/>
  <c r="AM17" i="233"/>
  <c r="AM18" i="233"/>
  <c r="AM19" i="233"/>
  <c r="AM20" i="233"/>
  <c r="AM21" i="233"/>
  <c r="AM22" i="233"/>
  <c r="AM23" i="233"/>
  <c r="AM24" i="233"/>
  <c r="AM25" i="233"/>
  <c r="AM26" i="233"/>
  <c r="AM27" i="233"/>
  <c r="AM28" i="233"/>
  <c r="AM29" i="233"/>
  <c r="AM30" i="233"/>
  <c r="AM31" i="233"/>
  <c r="AM32" i="233"/>
  <c r="AM33" i="233"/>
  <c r="AM34" i="233"/>
  <c r="AM35" i="233"/>
  <c r="AM36" i="233"/>
  <c r="AM37" i="233"/>
  <c r="AM38" i="233"/>
  <c r="AM39" i="233"/>
  <c r="AM40" i="233"/>
  <c r="AM41" i="233"/>
  <c r="AM42" i="233"/>
  <c r="AM43" i="233"/>
  <c r="AM44" i="233"/>
  <c r="AM45" i="233"/>
  <c r="AM46" i="233"/>
  <c r="AM47" i="233"/>
  <c r="AM48" i="233"/>
  <c r="AM49" i="233"/>
  <c r="AM50" i="233"/>
  <c r="AM51" i="233"/>
  <c r="AM52" i="233"/>
  <c r="AM53" i="233"/>
  <c r="AM54" i="233"/>
  <c r="AM55" i="233"/>
  <c r="AM56" i="233"/>
  <c r="AM57" i="233"/>
  <c r="AM58" i="233"/>
  <c r="AM59" i="233"/>
  <c r="AM60" i="233"/>
  <c r="AM61" i="233"/>
  <c r="AM62" i="233"/>
  <c r="AM63" i="233"/>
  <c r="AM64" i="233"/>
  <c r="AM65" i="233"/>
  <c r="AM66" i="233"/>
  <c r="AM67" i="233"/>
  <c r="AM68" i="233"/>
  <c r="AM69" i="233"/>
  <c r="AM70" i="233"/>
  <c r="AM71" i="233"/>
  <c r="AM72" i="233"/>
  <c r="AM73" i="233"/>
  <c r="AM74" i="233"/>
  <c r="AM75" i="233"/>
  <c r="AM76" i="233"/>
  <c r="AM77" i="233"/>
  <c r="AM78" i="233"/>
  <c r="AM79" i="233"/>
  <c r="AM80" i="233"/>
  <c r="AM81" i="233"/>
  <c r="AM82" i="233"/>
  <c r="AM83" i="233"/>
  <c r="AM84" i="233"/>
  <c r="AM85" i="233"/>
  <c r="AM86" i="233"/>
  <c r="AM87" i="233"/>
  <c r="AM88" i="233"/>
  <c r="AM89" i="233"/>
  <c r="AM90" i="233"/>
  <c r="AM91" i="233"/>
  <c r="AM92" i="233"/>
  <c r="AM93" i="233"/>
  <c r="AM94" i="233"/>
  <c r="AM95" i="233"/>
  <c r="AM96" i="233"/>
  <c r="AM97" i="233"/>
  <c r="AM98" i="233"/>
  <c r="AM99" i="233"/>
  <c r="AM100" i="233"/>
  <c r="AM101" i="233"/>
  <c r="AM102" i="233"/>
  <c r="AM103" i="233"/>
  <c r="AM104" i="233"/>
  <c r="AM105" i="233"/>
  <c r="AM106" i="233"/>
  <c r="AM107" i="233"/>
  <c r="AM108" i="233"/>
  <c r="AM109" i="233"/>
  <c r="AM110" i="233"/>
  <c r="AM111" i="233"/>
  <c r="AM112" i="233"/>
  <c r="AM113" i="233"/>
  <c r="AM114" i="233"/>
  <c r="AM115" i="233"/>
  <c r="AM116" i="233"/>
  <c r="AM117" i="233"/>
  <c r="AM118" i="233"/>
  <c r="AM119" i="233"/>
  <c r="AM120" i="233"/>
  <c r="AM121" i="233"/>
  <c r="AM122" i="233"/>
  <c r="AM123" i="233"/>
  <c r="AM124" i="233"/>
  <c r="AM125" i="233"/>
  <c r="AM126" i="233"/>
  <c r="AM127" i="233"/>
  <c r="AM128" i="233"/>
  <c r="AM129" i="233"/>
  <c r="AM5" i="233"/>
  <c r="P6" i="193" l="1"/>
  <c r="P32" i="193"/>
  <c r="P129" i="193"/>
  <c r="P105" i="193"/>
  <c r="P13" i="193"/>
  <c r="P43" i="193"/>
  <c r="P63" i="193"/>
  <c r="P81" i="193"/>
  <c r="P20" i="193"/>
  <c r="P5" i="193" l="1"/>
  <c r="C30" i="14" l="1"/>
  <c r="AM141" i="192" l="1"/>
  <c r="AK141" i="192"/>
  <c r="AI141" i="192"/>
  <c r="AG141" i="192"/>
  <c r="AE141" i="192"/>
  <c r="AC141" i="192"/>
  <c r="AM140" i="192"/>
  <c r="AK140" i="192"/>
  <c r="AI140" i="192"/>
  <c r="AG140" i="192"/>
  <c r="AE140" i="192"/>
  <c r="AC140" i="192"/>
  <c r="AM139" i="192"/>
  <c r="AK139" i="192"/>
  <c r="AI139" i="192"/>
  <c r="AG139" i="192"/>
  <c r="AE139" i="192"/>
  <c r="AC139" i="192"/>
  <c r="AM138" i="192"/>
  <c r="AK138" i="192"/>
  <c r="AI138" i="192"/>
  <c r="AG138" i="192"/>
  <c r="AE138" i="192"/>
  <c r="AC138" i="192"/>
  <c r="AM137" i="192"/>
  <c r="AK137" i="192"/>
  <c r="AI137" i="192"/>
  <c r="AG137" i="192"/>
  <c r="AE137" i="192"/>
  <c r="AC137" i="192"/>
  <c r="AM136" i="192"/>
  <c r="AK136" i="192"/>
  <c r="AI136" i="192"/>
  <c r="AG136" i="192"/>
  <c r="AE136" i="192"/>
  <c r="AC136" i="192"/>
  <c r="AM135" i="192"/>
  <c r="AK135" i="192"/>
  <c r="AI135" i="192"/>
  <c r="AG135" i="192"/>
  <c r="AE135" i="192"/>
  <c r="AC135" i="192"/>
  <c r="AM134" i="192"/>
  <c r="AK134" i="192"/>
  <c r="AI134" i="192"/>
  <c r="AG134" i="192"/>
  <c r="AE134" i="192"/>
  <c r="AC134" i="192"/>
  <c r="AM133" i="192"/>
  <c r="AK133" i="192"/>
  <c r="AI133" i="192"/>
  <c r="AG133" i="192"/>
  <c r="AE133" i="192"/>
  <c r="AC133" i="192"/>
  <c r="AM132" i="192"/>
  <c r="AK132" i="192"/>
  <c r="AI132" i="192"/>
  <c r="AG132" i="192"/>
  <c r="AE132" i="192"/>
  <c r="AC132" i="192"/>
  <c r="AM130" i="192"/>
  <c r="AK130" i="192"/>
  <c r="AI130" i="192"/>
  <c r="AG130" i="192"/>
  <c r="AE130" i="192"/>
  <c r="AC130" i="192"/>
  <c r="AM129" i="192"/>
  <c r="AK129" i="192"/>
  <c r="AI129" i="192"/>
  <c r="AG129" i="192"/>
  <c r="AE129" i="192"/>
  <c r="AC129" i="192"/>
  <c r="AM128" i="192"/>
  <c r="AK128" i="192"/>
  <c r="AI128" i="192"/>
  <c r="AG128" i="192"/>
  <c r="AE128" i="192"/>
  <c r="AC128" i="192"/>
  <c r="AM127" i="192"/>
  <c r="AK127" i="192"/>
  <c r="AI127" i="192"/>
  <c r="AG127" i="192"/>
  <c r="AE127" i="192"/>
  <c r="AC127" i="192"/>
  <c r="AM126" i="192"/>
  <c r="AK126" i="192"/>
  <c r="AI126" i="192"/>
  <c r="AG126" i="192"/>
  <c r="AE126" i="192"/>
  <c r="AC126" i="192"/>
  <c r="AM125" i="192"/>
  <c r="AK125" i="192"/>
  <c r="AI125" i="192"/>
  <c r="AG125" i="192"/>
  <c r="AE125" i="192"/>
  <c r="AC125" i="192"/>
  <c r="AM124" i="192"/>
  <c r="AK124" i="192"/>
  <c r="AI124" i="192"/>
  <c r="AG124" i="192"/>
  <c r="AE124" i="192"/>
  <c r="AC124" i="192"/>
  <c r="AM123" i="192"/>
  <c r="AK123" i="192"/>
  <c r="AI123" i="192"/>
  <c r="AG123" i="192"/>
  <c r="AE123" i="192"/>
  <c r="AC123" i="192"/>
  <c r="AM122" i="192"/>
  <c r="AK122" i="192"/>
  <c r="AI122" i="192"/>
  <c r="AG122" i="192"/>
  <c r="AE122" i="192"/>
  <c r="AC122" i="192"/>
  <c r="AM121" i="192"/>
  <c r="AK121" i="192"/>
  <c r="AI121" i="192"/>
  <c r="AG121" i="192"/>
  <c r="AE121" i="192"/>
  <c r="AC121" i="192"/>
  <c r="AM120" i="192"/>
  <c r="AK120" i="192"/>
  <c r="AI120" i="192"/>
  <c r="AG120" i="192"/>
  <c r="AE120" i="192"/>
  <c r="AC120" i="192"/>
  <c r="AM119" i="192"/>
  <c r="AK119" i="192"/>
  <c r="AI119" i="192"/>
  <c r="AG119" i="192"/>
  <c r="AE119" i="192"/>
  <c r="AC119" i="192"/>
  <c r="AM118" i="192"/>
  <c r="AK118" i="192"/>
  <c r="AI118" i="192"/>
  <c r="AG118" i="192"/>
  <c r="AE118" i="192"/>
  <c r="AC118" i="192"/>
  <c r="AM117" i="192"/>
  <c r="AK117" i="192"/>
  <c r="AI117" i="192"/>
  <c r="AG117" i="192"/>
  <c r="AE117" i="192"/>
  <c r="AC117" i="192"/>
  <c r="AM116" i="192"/>
  <c r="AK116" i="192"/>
  <c r="AI116" i="192"/>
  <c r="AG116" i="192"/>
  <c r="AE116" i="192"/>
  <c r="AC116" i="192"/>
  <c r="AM115" i="192"/>
  <c r="AK115" i="192"/>
  <c r="AI115" i="192"/>
  <c r="AG115" i="192"/>
  <c r="AE115" i="192"/>
  <c r="AC115" i="192"/>
  <c r="AM114" i="192"/>
  <c r="AK114" i="192"/>
  <c r="AI114" i="192"/>
  <c r="AG114" i="192"/>
  <c r="AE114" i="192"/>
  <c r="AC114" i="192"/>
  <c r="AM113" i="192"/>
  <c r="AK113" i="192"/>
  <c r="AI113" i="192"/>
  <c r="AG113" i="192"/>
  <c r="AE113" i="192"/>
  <c r="AC113" i="192"/>
  <c r="AM112" i="192"/>
  <c r="AK112" i="192"/>
  <c r="AI112" i="192"/>
  <c r="AG112" i="192"/>
  <c r="AE112" i="192"/>
  <c r="AC112" i="192"/>
  <c r="AM111" i="192"/>
  <c r="AK111" i="192"/>
  <c r="AI111" i="192"/>
  <c r="AG111" i="192"/>
  <c r="AE111" i="192"/>
  <c r="AC111" i="192"/>
  <c r="AM110" i="192"/>
  <c r="AK110" i="192"/>
  <c r="AI110" i="192"/>
  <c r="AG110" i="192"/>
  <c r="AE110" i="192"/>
  <c r="AC110" i="192"/>
  <c r="AM109" i="192"/>
  <c r="AK109" i="192"/>
  <c r="AI109" i="192"/>
  <c r="AG109" i="192"/>
  <c r="AE109" i="192"/>
  <c r="AC109" i="192"/>
  <c r="AM108" i="192"/>
  <c r="AK108" i="192"/>
  <c r="AI108" i="192"/>
  <c r="AG108" i="192"/>
  <c r="AE108" i="192"/>
  <c r="AC108" i="192"/>
  <c r="AM106" i="192"/>
  <c r="AK106" i="192"/>
  <c r="AI106" i="192"/>
  <c r="AG106" i="192"/>
  <c r="AE106" i="192"/>
  <c r="AC106" i="192"/>
  <c r="AM105" i="192"/>
  <c r="AK105" i="192"/>
  <c r="AI105" i="192"/>
  <c r="AG105" i="192"/>
  <c r="AE105" i="192"/>
  <c r="AC105" i="192"/>
  <c r="AM104" i="192"/>
  <c r="AK104" i="192"/>
  <c r="AI104" i="192"/>
  <c r="AG104" i="192"/>
  <c r="AE104" i="192"/>
  <c r="AC104" i="192"/>
  <c r="AM103" i="192"/>
  <c r="AK103" i="192"/>
  <c r="AI103" i="192"/>
  <c r="AG103" i="192"/>
  <c r="AE103" i="192"/>
  <c r="AC103" i="192"/>
  <c r="AM102" i="192"/>
  <c r="AK102" i="192"/>
  <c r="AI102" i="192"/>
  <c r="AG102" i="192"/>
  <c r="AE102" i="192"/>
  <c r="AC102" i="192"/>
  <c r="AM101" i="192"/>
  <c r="AK101" i="192"/>
  <c r="AI101" i="192"/>
  <c r="AG101" i="192"/>
  <c r="AE101" i="192"/>
  <c r="AC101" i="192"/>
  <c r="AM100" i="192"/>
  <c r="AK100" i="192"/>
  <c r="AI100" i="192"/>
  <c r="AG100" i="192"/>
  <c r="AE100" i="192"/>
  <c r="AC100" i="192"/>
  <c r="AM99" i="192"/>
  <c r="AK99" i="192"/>
  <c r="AI99" i="192"/>
  <c r="AG99" i="192"/>
  <c r="AE99" i="192"/>
  <c r="AC99" i="192"/>
  <c r="AM98" i="192"/>
  <c r="AK98" i="192"/>
  <c r="AI98" i="192"/>
  <c r="AG98" i="192"/>
  <c r="AE98" i="192"/>
  <c r="AC98" i="192"/>
  <c r="AM97" i="192"/>
  <c r="AK97" i="192"/>
  <c r="AI97" i="192"/>
  <c r="AG97" i="192"/>
  <c r="AE97" i="192"/>
  <c r="AC97" i="192"/>
  <c r="AM96" i="192"/>
  <c r="AK96" i="192"/>
  <c r="AI96" i="192"/>
  <c r="AG96" i="192"/>
  <c r="AE96" i="192"/>
  <c r="AC96" i="192"/>
  <c r="AM95" i="192"/>
  <c r="AK95" i="192"/>
  <c r="AI95" i="192"/>
  <c r="AG95" i="192"/>
  <c r="AE95" i="192"/>
  <c r="AC95" i="192"/>
  <c r="AM94" i="192"/>
  <c r="AK94" i="192"/>
  <c r="AI94" i="192"/>
  <c r="AG94" i="192"/>
  <c r="AE94" i="192"/>
  <c r="AC94" i="192"/>
  <c r="AM93" i="192"/>
  <c r="AK93" i="192"/>
  <c r="AI93" i="192"/>
  <c r="AG93" i="192"/>
  <c r="AE93" i="192"/>
  <c r="AC93" i="192"/>
  <c r="AM92" i="192"/>
  <c r="AK92" i="192"/>
  <c r="AI92" i="192"/>
  <c r="AG92" i="192"/>
  <c r="AE92" i="192"/>
  <c r="AC92" i="192"/>
  <c r="AM91" i="192"/>
  <c r="AK91" i="192"/>
  <c r="AI91" i="192"/>
  <c r="AG91" i="192"/>
  <c r="AE91" i="192"/>
  <c r="AC91" i="192"/>
  <c r="AM90" i="192"/>
  <c r="AK90" i="192"/>
  <c r="AI90" i="192"/>
  <c r="AG90" i="192"/>
  <c r="AE90" i="192"/>
  <c r="AC90" i="192"/>
  <c r="AM89" i="192"/>
  <c r="AK89" i="192"/>
  <c r="AI89" i="192"/>
  <c r="AG89" i="192"/>
  <c r="AE89" i="192"/>
  <c r="AC89" i="192"/>
  <c r="AM88" i="192"/>
  <c r="AK88" i="192"/>
  <c r="AI88" i="192"/>
  <c r="AG88" i="192"/>
  <c r="AE88" i="192"/>
  <c r="AC88" i="192"/>
  <c r="AM87" i="192"/>
  <c r="AK87" i="192"/>
  <c r="AI87" i="192"/>
  <c r="AG87" i="192"/>
  <c r="AE87" i="192"/>
  <c r="AC87" i="192"/>
  <c r="AM86" i="192"/>
  <c r="AK86" i="192"/>
  <c r="AI86" i="192"/>
  <c r="AG86" i="192"/>
  <c r="AE86" i="192"/>
  <c r="AC86" i="192"/>
  <c r="AM85" i="192"/>
  <c r="AK85" i="192"/>
  <c r="AI85" i="192"/>
  <c r="AG85" i="192"/>
  <c r="AE85" i="192"/>
  <c r="AC85" i="192"/>
  <c r="AM84" i="192"/>
  <c r="AK84" i="192"/>
  <c r="AI84" i="192"/>
  <c r="AG84" i="192"/>
  <c r="AE84" i="192"/>
  <c r="AC84" i="192"/>
  <c r="AM82" i="192"/>
  <c r="AK82" i="192"/>
  <c r="AI82" i="192"/>
  <c r="AG82" i="192"/>
  <c r="AE82" i="192"/>
  <c r="AC82" i="192"/>
  <c r="AM81" i="192"/>
  <c r="AK81" i="192"/>
  <c r="AI81" i="192"/>
  <c r="AG81" i="192"/>
  <c r="AE81" i="192"/>
  <c r="AC81" i="192"/>
  <c r="AM80" i="192"/>
  <c r="AK80" i="192"/>
  <c r="AI80" i="192"/>
  <c r="AG80" i="192"/>
  <c r="AE80" i="192"/>
  <c r="AC80" i="192"/>
  <c r="AM79" i="192"/>
  <c r="AK79" i="192"/>
  <c r="AI79" i="192"/>
  <c r="AG79" i="192"/>
  <c r="AE79" i="192"/>
  <c r="AC79" i="192"/>
  <c r="AM78" i="192"/>
  <c r="AK78" i="192"/>
  <c r="AI78" i="192"/>
  <c r="AG78" i="192"/>
  <c r="AE78" i="192"/>
  <c r="AC78" i="192"/>
  <c r="AM77" i="192"/>
  <c r="AK77" i="192"/>
  <c r="AI77" i="192"/>
  <c r="AG77" i="192"/>
  <c r="AE77" i="192"/>
  <c r="AC77" i="192"/>
  <c r="AM76" i="192"/>
  <c r="AK76" i="192"/>
  <c r="AI76" i="192"/>
  <c r="AG76" i="192"/>
  <c r="AE76" i="192"/>
  <c r="AC76" i="192"/>
  <c r="AM75" i="192"/>
  <c r="AK75" i="192"/>
  <c r="AI75" i="192"/>
  <c r="AG75" i="192"/>
  <c r="AE75" i="192"/>
  <c r="AC75" i="192"/>
  <c r="AM74" i="192"/>
  <c r="AK74" i="192"/>
  <c r="AI74" i="192"/>
  <c r="AG74" i="192"/>
  <c r="AE74" i="192"/>
  <c r="AC74" i="192"/>
  <c r="AM73" i="192"/>
  <c r="AK73" i="192"/>
  <c r="AI73" i="192"/>
  <c r="AG73" i="192"/>
  <c r="AE73" i="192"/>
  <c r="AC73" i="192"/>
  <c r="AM72" i="192"/>
  <c r="AK72" i="192"/>
  <c r="AI72" i="192"/>
  <c r="AG72" i="192"/>
  <c r="AE72" i="192"/>
  <c r="AC72" i="192"/>
  <c r="AM71" i="192"/>
  <c r="AK71" i="192"/>
  <c r="AI71" i="192"/>
  <c r="AG71" i="192"/>
  <c r="AE71" i="192"/>
  <c r="AC71" i="192"/>
  <c r="AM70" i="192"/>
  <c r="AK70" i="192"/>
  <c r="AI70" i="192"/>
  <c r="AG70" i="192"/>
  <c r="AE70" i="192"/>
  <c r="AC70" i="192"/>
  <c r="AM69" i="192"/>
  <c r="AK69" i="192"/>
  <c r="AI69" i="192"/>
  <c r="AG69" i="192"/>
  <c r="AE69" i="192"/>
  <c r="AC69" i="192"/>
  <c r="AM68" i="192"/>
  <c r="AK68" i="192"/>
  <c r="AI68" i="192"/>
  <c r="AG68" i="192"/>
  <c r="AE68" i="192"/>
  <c r="AC68" i="192"/>
  <c r="AM67" i="192"/>
  <c r="AK67" i="192"/>
  <c r="AI67" i="192"/>
  <c r="AG67" i="192"/>
  <c r="AE67" i="192"/>
  <c r="AC67" i="192"/>
  <c r="AM66" i="192"/>
  <c r="AK66" i="192"/>
  <c r="AI66" i="192"/>
  <c r="AG66" i="192"/>
  <c r="AE66" i="192"/>
  <c r="AC66" i="192"/>
  <c r="AM64" i="192"/>
  <c r="AK64" i="192"/>
  <c r="AI64" i="192"/>
  <c r="AG64" i="192"/>
  <c r="AE64" i="192"/>
  <c r="AC64" i="192"/>
  <c r="AM63" i="192"/>
  <c r="AK63" i="192"/>
  <c r="AI63" i="192"/>
  <c r="AG63" i="192"/>
  <c r="AE63" i="192"/>
  <c r="AC63" i="192"/>
  <c r="AM62" i="192"/>
  <c r="AK62" i="192"/>
  <c r="AI62" i="192"/>
  <c r="AG62" i="192"/>
  <c r="AE62" i="192"/>
  <c r="AC62" i="192"/>
  <c r="AM61" i="192"/>
  <c r="AK61" i="192"/>
  <c r="AI61" i="192"/>
  <c r="AG61" i="192"/>
  <c r="AE61" i="192"/>
  <c r="AC61" i="192"/>
  <c r="AM60" i="192"/>
  <c r="AK60" i="192"/>
  <c r="AI60" i="192"/>
  <c r="AG60" i="192"/>
  <c r="AE60" i="192"/>
  <c r="AC60" i="192"/>
  <c r="AM59" i="192"/>
  <c r="AK59" i="192"/>
  <c r="AI59" i="192"/>
  <c r="AG59" i="192"/>
  <c r="AE59" i="192"/>
  <c r="AC59" i="192"/>
  <c r="AM58" i="192"/>
  <c r="AK58" i="192"/>
  <c r="AI58" i="192"/>
  <c r="AG58" i="192"/>
  <c r="AE58" i="192"/>
  <c r="AC58" i="192"/>
  <c r="AM57" i="192"/>
  <c r="AK57" i="192"/>
  <c r="AI57" i="192"/>
  <c r="AG57" i="192"/>
  <c r="AE57" i="192"/>
  <c r="AC57" i="192"/>
  <c r="AM56" i="192"/>
  <c r="AK56" i="192"/>
  <c r="AI56" i="192"/>
  <c r="AG56" i="192"/>
  <c r="AE56" i="192"/>
  <c r="AC56" i="192"/>
  <c r="AM55" i="192"/>
  <c r="AK55" i="192"/>
  <c r="AI55" i="192"/>
  <c r="AG55" i="192"/>
  <c r="AE55" i="192"/>
  <c r="AC55" i="192"/>
  <c r="AM54" i="192"/>
  <c r="AK54" i="192"/>
  <c r="AI54" i="192"/>
  <c r="AG54" i="192"/>
  <c r="AE54" i="192"/>
  <c r="AC54" i="192"/>
  <c r="AM53" i="192"/>
  <c r="AK53" i="192"/>
  <c r="AI53" i="192"/>
  <c r="AG53" i="192"/>
  <c r="AE53" i="192"/>
  <c r="AC53" i="192"/>
  <c r="AM52" i="192"/>
  <c r="AK52" i="192"/>
  <c r="AI52" i="192"/>
  <c r="AG52" i="192"/>
  <c r="AE52" i="192"/>
  <c r="AC52" i="192"/>
  <c r="AM51" i="192"/>
  <c r="AK51" i="192"/>
  <c r="AI51" i="192"/>
  <c r="AG51" i="192"/>
  <c r="AE51" i="192"/>
  <c r="AC51" i="192"/>
  <c r="AM50" i="192"/>
  <c r="AK50" i="192"/>
  <c r="AI50" i="192"/>
  <c r="AG50" i="192"/>
  <c r="AE50" i="192"/>
  <c r="AC50" i="192"/>
  <c r="AM49" i="192"/>
  <c r="AK49" i="192"/>
  <c r="AI49" i="192"/>
  <c r="AG49" i="192"/>
  <c r="AE49" i="192"/>
  <c r="AC49" i="192"/>
  <c r="AM48" i="192"/>
  <c r="AK48" i="192"/>
  <c r="AI48" i="192"/>
  <c r="AG48" i="192"/>
  <c r="AE48" i="192"/>
  <c r="AC48" i="192"/>
  <c r="AM47" i="192"/>
  <c r="AK47" i="192"/>
  <c r="AI47" i="192"/>
  <c r="AG47" i="192"/>
  <c r="AE47" i="192"/>
  <c r="AC47" i="192"/>
  <c r="AM46" i="192"/>
  <c r="AK46" i="192"/>
  <c r="AI46" i="192"/>
  <c r="AG46" i="192"/>
  <c r="AE46" i="192"/>
  <c r="AC46" i="192"/>
  <c r="AM44" i="192"/>
  <c r="AK44" i="192"/>
  <c r="AI44" i="192"/>
  <c r="AG44" i="192"/>
  <c r="AE44" i="192"/>
  <c r="AC44" i="192"/>
  <c r="AM43" i="192"/>
  <c r="AK43" i="192"/>
  <c r="AI43" i="192"/>
  <c r="AG43" i="192"/>
  <c r="AE43" i="192"/>
  <c r="AC43" i="192"/>
  <c r="AM42" i="192"/>
  <c r="AK42" i="192"/>
  <c r="AI42" i="192"/>
  <c r="AG42" i="192"/>
  <c r="AE42" i="192"/>
  <c r="AC42" i="192"/>
  <c r="AM41" i="192"/>
  <c r="AK41" i="192"/>
  <c r="AI41" i="192"/>
  <c r="AG41" i="192"/>
  <c r="AE41" i="192"/>
  <c r="AC41" i="192"/>
  <c r="AM40" i="192"/>
  <c r="AK40" i="192"/>
  <c r="AI40" i="192"/>
  <c r="AG40" i="192"/>
  <c r="AE40" i="192"/>
  <c r="AC40" i="192"/>
  <c r="AM39" i="192"/>
  <c r="AK39" i="192"/>
  <c r="AI39" i="192"/>
  <c r="AG39" i="192"/>
  <c r="AE39" i="192"/>
  <c r="AC39" i="192"/>
  <c r="AM38" i="192"/>
  <c r="AK38" i="192"/>
  <c r="AI38" i="192"/>
  <c r="AG38" i="192"/>
  <c r="AE38" i="192"/>
  <c r="AC38" i="192"/>
  <c r="AM37" i="192"/>
  <c r="AK37" i="192"/>
  <c r="AI37" i="192"/>
  <c r="AG37" i="192"/>
  <c r="AE37" i="192"/>
  <c r="AC37" i="192"/>
  <c r="AM36" i="192"/>
  <c r="AK36" i="192"/>
  <c r="AI36" i="192"/>
  <c r="AG36" i="192"/>
  <c r="AE36" i="192"/>
  <c r="AC36" i="192"/>
  <c r="AM35" i="192"/>
  <c r="AK35" i="192"/>
  <c r="AI35" i="192"/>
  <c r="AG35" i="192"/>
  <c r="AE35" i="192"/>
  <c r="AC35" i="192"/>
  <c r="AM33" i="192"/>
  <c r="AK33" i="192"/>
  <c r="AI33" i="192"/>
  <c r="AG33" i="192"/>
  <c r="AE33" i="192"/>
  <c r="AC33" i="192"/>
  <c r="AM32" i="192"/>
  <c r="AK32" i="192"/>
  <c r="AI32" i="192"/>
  <c r="AG32" i="192"/>
  <c r="AE32" i="192"/>
  <c r="AC32" i="192"/>
  <c r="AM31" i="192"/>
  <c r="AK31" i="192"/>
  <c r="AI31" i="192"/>
  <c r="AG31" i="192"/>
  <c r="AE31" i="192"/>
  <c r="AC31" i="192"/>
  <c r="AM30" i="192"/>
  <c r="AK30" i="192"/>
  <c r="AI30" i="192"/>
  <c r="AG30" i="192"/>
  <c r="AE30" i="192"/>
  <c r="AC30" i="192"/>
  <c r="AM29" i="192"/>
  <c r="AK29" i="192"/>
  <c r="AI29" i="192"/>
  <c r="AG29" i="192"/>
  <c r="AE29" i="192"/>
  <c r="AC29" i="192"/>
  <c r="AM28" i="192"/>
  <c r="AK28" i="192"/>
  <c r="AI28" i="192"/>
  <c r="AG28" i="192"/>
  <c r="AE28" i="192"/>
  <c r="AC28" i="192"/>
  <c r="AM27" i="192"/>
  <c r="AK27" i="192"/>
  <c r="AI27" i="192"/>
  <c r="AG27" i="192"/>
  <c r="AE27" i="192"/>
  <c r="AC27" i="192"/>
  <c r="AM26" i="192"/>
  <c r="AK26" i="192"/>
  <c r="AI26" i="192"/>
  <c r="AG26" i="192"/>
  <c r="AE26" i="192"/>
  <c r="AC26" i="192"/>
  <c r="AM25" i="192"/>
  <c r="AK25" i="192"/>
  <c r="AI25" i="192"/>
  <c r="AG25" i="192"/>
  <c r="AE25" i="192"/>
  <c r="AC25" i="192"/>
  <c r="AM24" i="192"/>
  <c r="AK24" i="192"/>
  <c r="AI24" i="192"/>
  <c r="AG24" i="192"/>
  <c r="AE24" i="192"/>
  <c r="AC24" i="192"/>
  <c r="AM23" i="192"/>
  <c r="AK23" i="192"/>
  <c r="AI23" i="192"/>
  <c r="AG23" i="192"/>
  <c r="AE23" i="192"/>
  <c r="AC23" i="192"/>
  <c r="AM21" i="192"/>
  <c r="AK21" i="192"/>
  <c r="AI21" i="192"/>
  <c r="AG21" i="192"/>
  <c r="AE21" i="192"/>
  <c r="AC21" i="192"/>
  <c r="AM20" i="192"/>
  <c r="AK20" i="192"/>
  <c r="AI20" i="192"/>
  <c r="AG20" i="192"/>
  <c r="AE20" i="192"/>
  <c r="AC20" i="192"/>
  <c r="AM19" i="192"/>
  <c r="AK19" i="192"/>
  <c r="AI19" i="192"/>
  <c r="AG19" i="192"/>
  <c r="AE19" i="192"/>
  <c r="AC19" i="192"/>
  <c r="AM18" i="192"/>
  <c r="AK18" i="192"/>
  <c r="AI18" i="192"/>
  <c r="AG18" i="192"/>
  <c r="AE18" i="192"/>
  <c r="AC18" i="192"/>
  <c r="AM17" i="192"/>
  <c r="AK17" i="192"/>
  <c r="AI17" i="192"/>
  <c r="AG17" i="192"/>
  <c r="AE17" i="192"/>
  <c r="AC17" i="192"/>
  <c r="AM16" i="192"/>
  <c r="AK16" i="192"/>
  <c r="AI16" i="192"/>
  <c r="AG16" i="192"/>
  <c r="AE16" i="192"/>
  <c r="AC16" i="192"/>
  <c r="AM14" i="192"/>
  <c r="AK14" i="192"/>
  <c r="AI14" i="192"/>
  <c r="AG14" i="192"/>
  <c r="AE14" i="192"/>
  <c r="AC14" i="192"/>
  <c r="AM13" i="192"/>
  <c r="AK13" i="192"/>
  <c r="AI13" i="192"/>
  <c r="AG13" i="192"/>
  <c r="AE13" i="192"/>
  <c r="AC13" i="192"/>
  <c r="AM12" i="192"/>
  <c r="AK12" i="192"/>
  <c r="AI12" i="192"/>
  <c r="AG12" i="192"/>
  <c r="AE12" i="192"/>
  <c r="AC12" i="192"/>
  <c r="AM11" i="192"/>
  <c r="AK11" i="192"/>
  <c r="AI11" i="192"/>
  <c r="AG11" i="192"/>
  <c r="AE11" i="192"/>
  <c r="AC11" i="192"/>
  <c r="AM10" i="192"/>
  <c r="AK10" i="192"/>
  <c r="AI10" i="192"/>
  <c r="AG10" i="192"/>
  <c r="AE10" i="192"/>
  <c r="AC10" i="192"/>
  <c r="AM9" i="192"/>
  <c r="AK9" i="192"/>
  <c r="AI9" i="192"/>
  <c r="AG9" i="192"/>
  <c r="AE9" i="192"/>
  <c r="N6" i="233"/>
  <c r="O6" i="233"/>
  <c r="P6" i="233"/>
  <c r="Q6" i="233"/>
  <c r="R6" i="233"/>
  <c r="N7" i="233"/>
  <c r="O7" i="233"/>
  <c r="P7" i="233"/>
  <c r="Q7" i="233"/>
  <c r="R7" i="233"/>
  <c r="N8" i="233"/>
  <c r="O8" i="233"/>
  <c r="P8" i="233"/>
  <c r="Q8" i="233"/>
  <c r="R8" i="233"/>
  <c r="N9" i="233"/>
  <c r="O9" i="233"/>
  <c r="P9" i="233"/>
  <c r="Q9" i="233"/>
  <c r="R9" i="233"/>
  <c r="N10" i="233"/>
  <c r="O10" i="233"/>
  <c r="P10" i="233"/>
  <c r="Q10" i="233"/>
  <c r="R10" i="233"/>
  <c r="N11" i="233"/>
  <c r="O11" i="233"/>
  <c r="P11" i="233"/>
  <c r="Q11" i="233"/>
  <c r="R11" i="233"/>
  <c r="N12" i="233"/>
  <c r="O12" i="233"/>
  <c r="P12" i="233"/>
  <c r="Q12" i="233"/>
  <c r="R12" i="233"/>
  <c r="N13" i="233"/>
  <c r="O13" i="233"/>
  <c r="P13" i="233"/>
  <c r="Q13" i="233"/>
  <c r="R13" i="233"/>
  <c r="N14" i="233"/>
  <c r="O14" i="233"/>
  <c r="P14" i="233"/>
  <c r="Q14" i="233"/>
  <c r="R14" i="233"/>
  <c r="N15" i="233"/>
  <c r="O15" i="233"/>
  <c r="P15" i="233"/>
  <c r="Q15" i="233"/>
  <c r="R15" i="233"/>
  <c r="N16" i="233"/>
  <c r="O16" i="233"/>
  <c r="P16" i="233"/>
  <c r="Q16" i="233"/>
  <c r="R16" i="233"/>
  <c r="N17" i="233"/>
  <c r="O17" i="233"/>
  <c r="P17" i="233"/>
  <c r="Q17" i="233"/>
  <c r="R17" i="233"/>
  <c r="N18" i="233"/>
  <c r="O18" i="233"/>
  <c r="P18" i="233"/>
  <c r="Q18" i="233"/>
  <c r="R18" i="233"/>
  <c r="N19" i="233"/>
  <c r="O19" i="233"/>
  <c r="P19" i="233"/>
  <c r="Q19" i="233"/>
  <c r="R19" i="233"/>
  <c r="N20" i="233"/>
  <c r="O20" i="233"/>
  <c r="P20" i="233"/>
  <c r="Q20" i="233"/>
  <c r="R20" i="233"/>
  <c r="N21" i="233"/>
  <c r="O21" i="233"/>
  <c r="P21" i="233"/>
  <c r="Q21" i="233"/>
  <c r="R21" i="233"/>
  <c r="N22" i="233"/>
  <c r="O22" i="233"/>
  <c r="P22" i="233"/>
  <c r="Q22" i="233"/>
  <c r="R22" i="233"/>
  <c r="N23" i="233"/>
  <c r="O23" i="233"/>
  <c r="P23" i="233"/>
  <c r="Q23" i="233"/>
  <c r="R23" i="233"/>
  <c r="N24" i="233"/>
  <c r="O24" i="233"/>
  <c r="P24" i="233"/>
  <c r="Q24" i="233"/>
  <c r="R24" i="233"/>
  <c r="N25" i="233"/>
  <c r="O25" i="233"/>
  <c r="P25" i="233"/>
  <c r="Q25" i="233"/>
  <c r="R25" i="233"/>
  <c r="N26" i="233"/>
  <c r="O26" i="233"/>
  <c r="P26" i="233"/>
  <c r="Q26" i="233"/>
  <c r="R26" i="233"/>
  <c r="N27" i="233"/>
  <c r="O27" i="233"/>
  <c r="P27" i="233"/>
  <c r="Q27" i="233"/>
  <c r="R27" i="233"/>
  <c r="N28" i="233"/>
  <c r="O28" i="233"/>
  <c r="P28" i="233"/>
  <c r="Q28" i="233"/>
  <c r="R28" i="233"/>
  <c r="N29" i="233"/>
  <c r="O29" i="233"/>
  <c r="P29" i="233"/>
  <c r="Q29" i="233"/>
  <c r="R29" i="233"/>
  <c r="N30" i="233"/>
  <c r="O30" i="233"/>
  <c r="P30" i="233"/>
  <c r="Q30" i="233"/>
  <c r="R30" i="233"/>
  <c r="N31" i="233"/>
  <c r="O31" i="233"/>
  <c r="P31" i="233"/>
  <c r="Q31" i="233"/>
  <c r="R31" i="233"/>
  <c r="N32" i="233"/>
  <c r="O32" i="233"/>
  <c r="P32" i="233"/>
  <c r="Q32" i="233"/>
  <c r="R32" i="233"/>
  <c r="N33" i="233"/>
  <c r="O33" i="233"/>
  <c r="P33" i="233"/>
  <c r="Q33" i="233"/>
  <c r="R33" i="233"/>
  <c r="N34" i="233"/>
  <c r="O34" i="233"/>
  <c r="P34" i="233"/>
  <c r="Q34" i="233"/>
  <c r="R34" i="233"/>
  <c r="N35" i="233"/>
  <c r="O35" i="233"/>
  <c r="P35" i="233"/>
  <c r="Q35" i="233"/>
  <c r="R35" i="233"/>
  <c r="N36" i="233"/>
  <c r="O36" i="233"/>
  <c r="P36" i="233"/>
  <c r="Q36" i="233"/>
  <c r="R36" i="233"/>
  <c r="N37" i="233"/>
  <c r="O37" i="233"/>
  <c r="P37" i="233"/>
  <c r="Q37" i="233"/>
  <c r="R37" i="233"/>
  <c r="N38" i="233"/>
  <c r="O38" i="233"/>
  <c r="P38" i="233"/>
  <c r="Q38" i="233"/>
  <c r="R38" i="233"/>
  <c r="N39" i="233"/>
  <c r="O39" i="233"/>
  <c r="P39" i="233"/>
  <c r="Q39" i="233"/>
  <c r="R39" i="233"/>
  <c r="N40" i="233"/>
  <c r="O40" i="233"/>
  <c r="P40" i="233"/>
  <c r="Q40" i="233"/>
  <c r="R40" i="233"/>
  <c r="N41" i="233"/>
  <c r="O41" i="233"/>
  <c r="P41" i="233"/>
  <c r="Q41" i="233"/>
  <c r="R41" i="233"/>
  <c r="N42" i="233"/>
  <c r="O42" i="233"/>
  <c r="P42" i="233"/>
  <c r="Q42" i="233"/>
  <c r="R42" i="233"/>
  <c r="N43" i="233"/>
  <c r="O43" i="233"/>
  <c r="P43" i="233"/>
  <c r="Q43" i="233"/>
  <c r="R43" i="233"/>
  <c r="N44" i="233"/>
  <c r="O44" i="233"/>
  <c r="P44" i="233"/>
  <c r="Q44" i="233"/>
  <c r="R44" i="233"/>
  <c r="N45" i="233"/>
  <c r="O45" i="233"/>
  <c r="P45" i="233"/>
  <c r="Q45" i="233"/>
  <c r="R45" i="233"/>
  <c r="N46" i="233"/>
  <c r="O46" i="233"/>
  <c r="P46" i="233"/>
  <c r="Q46" i="233"/>
  <c r="R46" i="233"/>
  <c r="N47" i="233"/>
  <c r="O47" i="233"/>
  <c r="P47" i="233"/>
  <c r="Q47" i="233"/>
  <c r="R47" i="233"/>
  <c r="N48" i="233"/>
  <c r="O48" i="233"/>
  <c r="P48" i="233"/>
  <c r="Q48" i="233"/>
  <c r="R48" i="233"/>
  <c r="N49" i="233"/>
  <c r="O49" i="233"/>
  <c r="P49" i="233"/>
  <c r="Q49" i="233"/>
  <c r="R49" i="233"/>
  <c r="N50" i="233"/>
  <c r="O50" i="233"/>
  <c r="P50" i="233"/>
  <c r="Q50" i="233"/>
  <c r="R50" i="233"/>
  <c r="N51" i="233"/>
  <c r="O51" i="233"/>
  <c r="P51" i="233"/>
  <c r="Q51" i="233"/>
  <c r="R51" i="233"/>
  <c r="N52" i="233"/>
  <c r="O52" i="233"/>
  <c r="P52" i="233"/>
  <c r="Q52" i="233"/>
  <c r="R52" i="233"/>
  <c r="N53" i="233"/>
  <c r="O53" i="233"/>
  <c r="P53" i="233"/>
  <c r="Q53" i="233"/>
  <c r="R53" i="233"/>
  <c r="N54" i="233"/>
  <c r="O54" i="233"/>
  <c r="P54" i="233"/>
  <c r="Q54" i="233"/>
  <c r="R54" i="233"/>
  <c r="N55" i="233"/>
  <c r="O55" i="233"/>
  <c r="P55" i="233"/>
  <c r="Q55" i="233"/>
  <c r="R55" i="233"/>
  <c r="N56" i="233"/>
  <c r="O56" i="233"/>
  <c r="P56" i="233"/>
  <c r="Q56" i="233"/>
  <c r="R56" i="233"/>
  <c r="N57" i="233"/>
  <c r="O57" i="233"/>
  <c r="P57" i="233"/>
  <c r="Q57" i="233"/>
  <c r="R57" i="233"/>
  <c r="N58" i="233"/>
  <c r="O58" i="233"/>
  <c r="P58" i="233"/>
  <c r="Q58" i="233"/>
  <c r="R58" i="233"/>
  <c r="N59" i="233"/>
  <c r="O59" i="233"/>
  <c r="P59" i="233"/>
  <c r="Q59" i="233"/>
  <c r="R59" i="233"/>
  <c r="N60" i="233"/>
  <c r="O60" i="233"/>
  <c r="P60" i="233"/>
  <c r="Q60" i="233"/>
  <c r="R60" i="233"/>
  <c r="N61" i="233"/>
  <c r="O61" i="233"/>
  <c r="P61" i="233"/>
  <c r="Q61" i="233"/>
  <c r="R61" i="233"/>
  <c r="N62" i="233"/>
  <c r="O62" i="233"/>
  <c r="P62" i="233"/>
  <c r="Q62" i="233"/>
  <c r="R62" i="233"/>
  <c r="N63" i="233"/>
  <c r="O63" i="233"/>
  <c r="P63" i="233"/>
  <c r="Q63" i="233"/>
  <c r="R63" i="233"/>
  <c r="N64" i="233"/>
  <c r="O64" i="233"/>
  <c r="P64" i="233"/>
  <c r="Q64" i="233"/>
  <c r="R64" i="233"/>
  <c r="N65" i="233"/>
  <c r="O65" i="233"/>
  <c r="P65" i="233"/>
  <c r="Q65" i="233"/>
  <c r="R65" i="233"/>
  <c r="N66" i="233"/>
  <c r="O66" i="233"/>
  <c r="P66" i="233"/>
  <c r="Q66" i="233"/>
  <c r="R66" i="233"/>
  <c r="N67" i="233"/>
  <c r="O67" i="233"/>
  <c r="P67" i="233"/>
  <c r="Q67" i="233"/>
  <c r="R67" i="233"/>
  <c r="N68" i="233"/>
  <c r="O68" i="233"/>
  <c r="P68" i="233"/>
  <c r="Q68" i="233"/>
  <c r="R68" i="233"/>
  <c r="N69" i="233"/>
  <c r="O69" i="233"/>
  <c r="P69" i="233"/>
  <c r="Q69" i="233"/>
  <c r="R69" i="233"/>
  <c r="N70" i="233"/>
  <c r="O70" i="233"/>
  <c r="P70" i="233"/>
  <c r="Q70" i="233"/>
  <c r="R70" i="233"/>
  <c r="N71" i="233"/>
  <c r="O71" i="233"/>
  <c r="P71" i="233"/>
  <c r="Q71" i="233"/>
  <c r="R71" i="233"/>
  <c r="N72" i="233"/>
  <c r="O72" i="233"/>
  <c r="P72" i="233"/>
  <c r="Q72" i="233"/>
  <c r="R72" i="233"/>
  <c r="N73" i="233"/>
  <c r="O73" i="233"/>
  <c r="P73" i="233"/>
  <c r="Q73" i="233"/>
  <c r="R73" i="233"/>
  <c r="N74" i="233"/>
  <c r="O74" i="233"/>
  <c r="P74" i="233"/>
  <c r="Q74" i="233"/>
  <c r="R74" i="233"/>
  <c r="N75" i="233"/>
  <c r="O75" i="233"/>
  <c r="P75" i="233"/>
  <c r="Q75" i="233"/>
  <c r="R75" i="233"/>
  <c r="N76" i="233"/>
  <c r="O76" i="233"/>
  <c r="P76" i="233"/>
  <c r="Q76" i="233"/>
  <c r="R76" i="233"/>
  <c r="N77" i="233"/>
  <c r="O77" i="233"/>
  <c r="P77" i="233"/>
  <c r="Q77" i="233"/>
  <c r="R77" i="233"/>
  <c r="N78" i="233"/>
  <c r="O78" i="233"/>
  <c r="P78" i="233"/>
  <c r="Q78" i="233"/>
  <c r="R78" i="233"/>
  <c r="N79" i="233"/>
  <c r="O79" i="233"/>
  <c r="P79" i="233"/>
  <c r="Q79" i="233"/>
  <c r="R79" i="233"/>
  <c r="N80" i="233"/>
  <c r="O80" i="233"/>
  <c r="P80" i="233"/>
  <c r="Q80" i="233"/>
  <c r="R80" i="233"/>
  <c r="N81" i="233"/>
  <c r="O81" i="233"/>
  <c r="P81" i="233"/>
  <c r="Q81" i="233"/>
  <c r="R81" i="233"/>
  <c r="N82" i="233"/>
  <c r="O82" i="233"/>
  <c r="P82" i="233"/>
  <c r="Q82" i="233"/>
  <c r="R82" i="233"/>
  <c r="N83" i="233"/>
  <c r="O83" i="233"/>
  <c r="P83" i="233"/>
  <c r="Q83" i="233"/>
  <c r="R83" i="233"/>
  <c r="N84" i="233"/>
  <c r="O84" i="233"/>
  <c r="P84" i="233"/>
  <c r="Q84" i="233"/>
  <c r="R84" i="233"/>
  <c r="N85" i="233"/>
  <c r="O85" i="233"/>
  <c r="P85" i="233"/>
  <c r="Q85" i="233"/>
  <c r="R85" i="233"/>
  <c r="N86" i="233"/>
  <c r="O86" i="233"/>
  <c r="P86" i="233"/>
  <c r="Q86" i="233"/>
  <c r="R86" i="233"/>
  <c r="N87" i="233"/>
  <c r="O87" i="233"/>
  <c r="P87" i="233"/>
  <c r="Q87" i="233"/>
  <c r="R87" i="233"/>
  <c r="N88" i="233"/>
  <c r="O88" i="233"/>
  <c r="P88" i="233"/>
  <c r="Q88" i="233"/>
  <c r="R88" i="233"/>
  <c r="N89" i="233"/>
  <c r="O89" i="233"/>
  <c r="P89" i="233"/>
  <c r="Q89" i="233"/>
  <c r="R89" i="233"/>
  <c r="N90" i="233"/>
  <c r="O90" i="233"/>
  <c r="P90" i="233"/>
  <c r="Q90" i="233"/>
  <c r="R90" i="233"/>
  <c r="N91" i="233"/>
  <c r="O91" i="233"/>
  <c r="P91" i="233"/>
  <c r="Q91" i="233"/>
  <c r="R91" i="233"/>
  <c r="N92" i="233"/>
  <c r="O92" i="233"/>
  <c r="P92" i="233"/>
  <c r="Q92" i="233"/>
  <c r="R92" i="233"/>
  <c r="N93" i="233"/>
  <c r="O93" i="233"/>
  <c r="P93" i="233"/>
  <c r="Q93" i="233"/>
  <c r="R93" i="233"/>
  <c r="N94" i="233"/>
  <c r="O94" i="233"/>
  <c r="P94" i="233"/>
  <c r="Q94" i="233"/>
  <c r="R94" i="233"/>
  <c r="N95" i="233"/>
  <c r="O95" i="233"/>
  <c r="P95" i="233"/>
  <c r="Q95" i="233"/>
  <c r="R95" i="233"/>
  <c r="N96" i="233"/>
  <c r="O96" i="233"/>
  <c r="P96" i="233"/>
  <c r="Q96" i="233"/>
  <c r="R96" i="233"/>
  <c r="N97" i="233"/>
  <c r="O97" i="233"/>
  <c r="P97" i="233"/>
  <c r="Q97" i="233"/>
  <c r="R97" i="233"/>
  <c r="N98" i="233"/>
  <c r="O98" i="233"/>
  <c r="P98" i="233"/>
  <c r="Q98" i="233"/>
  <c r="R98" i="233"/>
  <c r="N99" i="233"/>
  <c r="O99" i="233"/>
  <c r="P99" i="233"/>
  <c r="Q99" i="233"/>
  <c r="R99" i="233"/>
  <c r="N100" i="233"/>
  <c r="O100" i="233"/>
  <c r="P100" i="233"/>
  <c r="Q100" i="233"/>
  <c r="R100" i="233"/>
  <c r="N101" i="233"/>
  <c r="O101" i="233"/>
  <c r="P101" i="233"/>
  <c r="Q101" i="233"/>
  <c r="R101" i="233"/>
  <c r="N102" i="233"/>
  <c r="O102" i="233"/>
  <c r="P102" i="233"/>
  <c r="Q102" i="233"/>
  <c r="R102" i="233"/>
  <c r="N103" i="233"/>
  <c r="O103" i="233"/>
  <c r="P103" i="233"/>
  <c r="Q103" i="233"/>
  <c r="R103" i="233"/>
  <c r="N104" i="233"/>
  <c r="O104" i="233"/>
  <c r="P104" i="233"/>
  <c r="Q104" i="233"/>
  <c r="R104" i="233"/>
  <c r="N105" i="233"/>
  <c r="O105" i="233"/>
  <c r="P105" i="233"/>
  <c r="Q105" i="233"/>
  <c r="R105" i="233"/>
  <c r="N106" i="233"/>
  <c r="O106" i="233"/>
  <c r="P106" i="233"/>
  <c r="Q106" i="233"/>
  <c r="R106" i="233"/>
  <c r="N107" i="233"/>
  <c r="O107" i="233"/>
  <c r="P107" i="233"/>
  <c r="Q107" i="233"/>
  <c r="R107" i="233"/>
  <c r="N108" i="233"/>
  <c r="O108" i="233"/>
  <c r="P108" i="233"/>
  <c r="Q108" i="233"/>
  <c r="R108" i="233"/>
  <c r="N109" i="233"/>
  <c r="O109" i="233"/>
  <c r="P109" i="233"/>
  <c r="Q109" i="233"/>
  <c r="R109" i="233"/>
  <c r="N110" i="233"/>
  <c r="O110" i="233"/>
  <c r="P110" i="233"/>
  <c r="Q110" i="233"/>
  <c r="R110" i="233"/>
  <c r="N111" i="233"/>
  <c r="O111" i="233"/>
  <c r="P111" i="233"/>
  <c r="Q111" i="233"/>
  <c r="R111" i="233"/>
  <c r="N112" i="233"/>
  <c r="O112" i="233"/>
  <c r="P112" i="233"/>
  <c r="Q112" i="233"/>
  <c r="R112" i="233"/>
  <c r="N113" i="233"/>
  <c r="O113" i="233"/>
  <c r="P113" i="233"/>
  <c r="Q113" i="233"/>
  <c r="R113" i="233"/>
  <c r="N114" i="233"/>
  <c r="O114" i="233"/>
  <c r="P114" i="233"/>
  <c r="Q114" i="233"/>
  <c r="R114" i="233"/>
  <c r="N115" i="233"/>
  <c r="O115" i="233"/>
  <c r="P115" i="233"/>
  <c r="Q115" i="233"/>
  <c r="R115" i="233"/>
  <c r="N116" i="233"/>
  <c r="O116" i="233"/>
  <c r="P116" i="233"/>
  <c r="Q116" i="233"/>
  <c r="R116" i="233"/>
  <c r="N117" i="233"/>
  <c r="O117" i="233"/>
  <c r="P117" i="233"/>
  <c r="Q117" i="233"/>
  <c r="R117" i="233"/>
  <c r="N118" i="233"/>
  <c r="O118" i="233"/>
  <c r="P118" i="233"/>
  <c r="Q118" i="233"/>
  <c r="R118" i="233"/>
  <c r="N119" i="233"/>
  <c r="O119" i="233"/>
  <c r="P119" i="233"/>
  <c r="Q119" i="233"/>
  <c r="R119" i="233"/>
  <c r="N120" i="233"/>
  <c r="O120" i="233"/>
  <c r="P120" i="233"/>
  <c r="Q120" i="233"/>
  <c r="R120" i="233"/>
  <c r="N121" i="233"/>
  <c r="O121" i="233"/>
  <c r="P121" i="233"/>
  <c r="Q121" i="233"/>
  <c r="R121" i="233"/>
  <c r="N122" i="233"/>
  <c r="O122" i="233"/>
  <c r="P122" i="233"/>
  <c r="Q122" i="233"/>
  <c r="R122" i="233"/>
  <c r="N123" i="233"/>
  <c r="O123" i="233"/>
  <c r="P123" i="233"/>
  <c r="Q123" i="233"/>
  <c r="R123" i="233"/>
  <c r="N124" i="233"/>
  <c r="O124" i="233"/>
  <c r="P124" i="233"/>
  <c r="Q124" i="233"/>
  <c r="R124" i="233"/>
  <c r="N125" i="233"/>
  <c r="O125" i="233"/>
  <c r="P125" i="233"/>
  <c r="Q125" i="233"/>
  <c r="R125" i="233"/>
  <c r="N126" i="233"/>
  <c r="O126" i="233"/>
  <c r="P126" i="233"/>
  <c r="Q126" i="233"/>
  <c r="R126" i="233"/>
  <c r="N127" i="233"/>
  <c r="O127" i="233"/>
  <c r="P127" i="233"/>
  <c r="Q127" i="233"/>
  <c r="R127" i="233"/>
  <c r="N128" i="233"/>
  <c r="O128" i="233"/>
  <c r="P128" i="233"/>
  <c r="Q128" i="233"/>
  <c r="R128" i="233"/>
  <c r="N129" i="233"/>
  <c r="O129" i="233"/>
  <c r="P129" i="233"/>
  <c r="Q129" i="233"/>
  <c r="R129" i="233"/>
  <c r="R5" i="233"/>
  <c r="Q5" i="233"/>
  <c r="O5" i="233"/>
  <c r="AE45" i="192" l="1"/>
  <c r="AE131" i="192"/>
  <c r="AI131" i="192"/>
  <c r="AK131" i="192"/>
  <c r="AK15" i="192"/>
  <c r="AK22" i="192"/>
  <c r="AK65" i="192"/>
  <c r="AK107" i="192"/>
  <c r="AK83" i="192"/>
  <c r="AI65" i="192"/>
  <c r="AI45" i="192"/>
  <c r="AK45" i="192"/>
  <c r="AK34" i="192"/>
  <c r="AE83" i="192"/>
  <c r="AE65" i="192"/>
  <c r="AE107" i="192"/>
  <c r="AI8" i="192"/>
  <c r="AE15" i="192"/>
  <c r="AI34" i="192"/>
  <c r="AI22" i="192"/>
  <c r="AK8" i="192"/>
  <c r="AI15" i="192"/>
  <c r="AI83" i="192"/>
  <c r="AI107" i="192"/>
  <c r="AE22" i="192"/>
  <c r="AE34" i="192"/>
  <c r="AE8" i="192"/>
  <c r="AI7" i="192" l="1"/>
  <c r="AK7" i="192"/>
  <c r="AE7" i="192"/>
  <c r="AJ6" i="233" l="1"/>
  <c r="AJ7" i="233"/>
  <c r="AJ8" i="233"/>
  <c r="AJ9" i="233"/>
  <c r="AJ10" i="233"/>
  <c r="AJ11" i="233"/>
  <c r="AJ12" i="233"/>
  <c r="AJ13" i="233"/>
  <c r="AJ14" i="233"/>
  <c r="AJ15" i="233"/>
  <c r="AJ16" i="233"/>
  <c r="AJ17" i="233"/>
  <c r="AJ18" i="233"/>
  <c r="AJ19" i="233"/>
  <c r="AJ20" i="233"/>
  <c r="AJ21" i="233"/>
  <c r="AJ22" i="233"/>
  <c r="AJ23" i="233"/>
  <c r="AJ24" i="233"/>
  <c r="AJ25" i="233"/>
  <c r="AJ26" i="233"/>
  <c r="AJ27" i="233"/>
  <c r="AJ28" i="233"/>
  <c r="AJ29" i="233"/>
  <c r="AJ30" i="233"/>
  <c r="AJ31" i="233"/>
  <c r="AJ32" i="233"/>
  <c r="AJ33" i="233"/>
  <c r="AJ34" i="233"/>
  <c r="AJ35" i="233"/>
  <c r="AJ36" i="233"/>
  <c r="AJ37" i="233"/>
  <c r="AJ38" i="233"/>
  <c r="AJ39" i="233"/>
  <c r="AJ40" i="233"/>
  <c r="AJ41" i="233"/>
  <c r="AJ42" i="233"/>
  <c r="AJ43" i="233"/>
  <c r="AJ44" i="233"/>
  <c r="AJ45" i="233"/>
  <c r="AJ46" i="233"/>
  <c r="AJ47" i="233"/>
  <c r="AJ48" i="233"/>
  <c r="AJ49" i="233"/>
  <c r="AJ50" i="233"/>
  <c r="AJ51" i="233"/>
  <c r="AJ52" i="233"/>
  <c r="AJ53" i="233"/>
  <c r="AJ54" i="233"/>
  <c r="AJ55" i="233"/>
  <c r="AJ56" i="233"/>
  <c r="AJ57" i="233"/>
  <c r="AJ58" i="233"/>
  <c r="AJ59" i="233"/>
  <c r="AJ60" i="233"/>
  <c r="AJ61" i="233"/>
  <c r="AJ62" i="233"/>
  <c r="AJ63" i="233"/>
  <c r="AJ64" i="233"/>
  <c r="AJ65" i="233"/>
  <c r="AJ66" i="233"/>
  <c r="AJ67" i="233"/>
  <c r="AJ68" i="233"/>
  <c r="AJ69" i="233"/>
  <c r="AJ70" i="233"/>
  <c r="AJ71" i="233"/>
  <c r="AJ72" i="233"/>
  <c r="AJ73" i="233"/>
  <c r="AJ74" i="233"/>
  <c r="AJ75" i="233"/>
  <c r="AJ76" i="233"/>
  <c r="AJ77" i="233"/>
  <c r="AJ78" i="233"/>
  <c r="AJ79" i="233"/>
  <c r="AJ80" i="233"/>
  <c r="AJ81" i="233"/>
  <c r="AJ82" i="233"/>
  <c r="AJ83" i="233"/>
  <c r="AJ84" i="233"/>
  <c r="AJ85" i="233"/>
  <c r="AJ86" i="233"/>
  <c r="AJ87" i="233"/>
  <c r="AJ88" i="233"/>
  <c r="AJ89" i="233"/>
  <c r="AJ90" i="233"/>
  <c r="AJ91" i="233"/>
  <c r="AJ92" i="233"/>
  <c r="AJ93" i="233"/>
  <c r="AJ94" i="233"/>
  <c r="AJ95" i="233"/>
  <c r="AJ96" i="233"/>
  <c r="AJ97" i="233"/>
  <c r="AJ98" i="233"/>
  <c r="AJ99" i="233"/>
  <c r="AJ100" i="233"/>
  <c r="AJ101" i="233"/>
  <c r="AJ102" i="233"/>
  <c r="AJ103" i="233"/>
  <c r="AJ104" i="233"/>
  <c r="AJ105" i="233"/>
  <c r="AJ106" i="233"/>
  <c r="AJ107" i="233"/>
  <c r="AJ108" i="233"/>
  <c r="AJ109" i="233"/>
  <c r="AJ110" i="233"/>
  <c r="AJ111" i="233"/>
  <c r="AJ112" i="233"/>
  <c r="AJ113" i="233"/>
  <c r="AJ114" i="233"/>
  <c r="AJ115" i="233"/>
  <c r="AJ116" i="233"/>
  <c r="AJ117" i="233"/>
  <c r="AJ118" i="233"/>
  <c r="AJ119" i="233"/>
  <c r="AJ120" i="233"/>
  <c r="AJ121" i="233"/>
  <c r="AJ122" i="233"/>
  <c r="AJ123" i="233"/>
  <c r="AJ124" i="233"/>
  <c r="AJ125" i="233"/>
  <c r="AJ126" i="233"/>
  <c r="AJ127" i="233"/>
  <c r="AJ128" i="233"/>
  <c r="AJ129" i="233"/>
  <c r="AJ130" i="233"/>
  <c r="AJ131" i="233"/>
  <c r="AJ5" i="233"/>
  <c r="C13" i="14" l="1"/>
  <c r="C17" i="14"/>
  <c r="C14" i="14"/>
  <c r="C93" i="14" s="1"/>
  <c r="C92" i="14" l="1"/>
  <c r="I9" i="218"/>
  <c r="I10" i="218"/>
  <c r="I11" i="218"/>
  <c r="I12" i="218"/>
  <c r="I13" i="218"/>
  <c r="I14" i="218"/>
  <c r="I15" i="218"/>
  <c r="I16" i="218"/>
  <c r="I17" i="218"/>
  <c r="I18" i="218"/>
  <c r="I19" i="218"/>
  <c r="I20" i="218"/>
  <c r="I21" i="218"/>
  <c r="I22" i="218"/>
  <c r="I23" i="218"/>
  <c r="I24" i="218"/>
  <c r="I25" i="218"/>
  <c r="I26" i="218"/>
  <c r="I27" i="218"/>
  <c r="I28" i="218"/>
  <c r="I29" i="218"/>
  <c r="I30" i="218"/>
  <c r="I31" i="218"/>
  <c r="I32" i="218"/>
  <c r="I33" i="218"/>
  <c r="I34" i="218"/>
  <c r="I35" i="218"/>
  <c r="I36" i="218"/>
  <c r="I37" i="218"/>
  <c r="I38" i="218"/>
  <c r="I39" i="218"/>
  <c r="I40" i="218"/>
  <c r="I41" i="218"/>
  <c r="I42" i="218"/>
  <c r="I43" i="218"/>
  <c r="AZ4" i="228" l="1"/>
  <c r="I63" i="14"/>
  <c r="C25" i="14" l="1"/>
  <c r="C4" i="14" l="1"/>
  <c r="C6" i="14"/>
  <c r="C105" i="14" l="1"/>
  <c r="T5" i="14"/>
  <c r="T7" i="14"/>
  <c r="C7" i="14" l="1"/>
  <c r="C101" i="14" s="1"/>
  <c r="C10" i="14"/>
  <c r="C8" i="14"/>
  <c r="C9" i="14"/>
  <c r="C94" i="14" s="1"/>
  <c r="C11" i="14"/>
  <c r="C12" i="14"/>
  <c r="C26" i="14"/>
  <c r="C27" i="14"/>
  <c r="C28" i="14"/>
  <c r="C81" i="14" s="1"/>
  <c r="C29" i="14"/>
  <c r="C31" i="14"/>
  <c r="C34" i="14"/>
  <c r="C32" i="14"/>
  <c r="C88" i="14" s="1"/>
  <c r="C33" i="14"/>
  <c r="C35" i="14"/>
  <c r="C86" i="14" s="1"/>
  <c r="C36" i="14"/>
  <c r="C39" i="14"/>
  <c r="C69" i="14" s="1"/>
  <c r="C38" i="14"/>
  <c r="C106" i="14" l="1"/>
  <c r="C107" i="14"/>
  <c r="C111" i="14"/>
  <c r="C108" i="14"/>
  <c r="C96" i="14"/>
  <c r="C97" i="14"/>
  <c r="C70" i="14"/>
  <c r="C95" i="14"/>
  <c r="C110" i="14"/>
  <c r="C109" i="14"/>
  <c r="C74" i="14"/>
  <c r="C85" i="14"/>
  <c r="T8" i="14"/>
  <c r="C71" i="14"/>
  <c r="T13" i="14"/>
  <c r="C84" i="14"/>
  <c r="C87" i="14"/>
  <c r="C83" i="14"/>
  <c r="T11" i="14"/>
  <c r="T6" i="14"/>
  <c r="T12" i="14"/>
  <c r="T9" i="14"/>
  <c r="T10" i="14"/>
  <c r="C82" i="14"/>
  <c r="C78" i="14"/>
  <c r="C72" i="14"/>
  <c r="C79" i="14"/>
  <c r="C89" i="14"/>
  <c r="C80" i="14"/>
  <c r="C73" i="14"/>
  <c r="F138" i="114" l="1"/>
  <c r="G138" i="114" s="1"/>
  <c r="F137" i="114"/>
  <c r="G137" i="114" s="1"/>
  <c r="F136" i="114"/>
  <c r="G136" i="114" s="1"/>
  <c r="F135" i="114"/>
  <c r="G135" i="114" s="1"/>
  <c r="F134" i="114"/>
  <c r="G134" i="114" s="1"/>
  <c r="F133" i="114"/>
  <c r="G133" i="114" s="1"/>
  <c r="F132" i="114"/>
  <c r="G132" i="114" s="1"/>
  <c r="F131" i="114"/>
  <c r="G131" i="114" s="1"/>
  <c r="F130" i="114"/>
  <c r="G130" i="114" s="1"/>
  <c r="F129" i="114"/>
  <c r="G129" i="114" s="1"/>
  <c r="F127" i="114"/>
  <c r="G127" i="114" s="1"/>
  <c r="F126" i="114"/>
  <c r="G126" i="114" s="1"/>
  <c r="F125" i="114"/>
  <c r="G125" i="114" s="1"/>
  <c r="F124" i="114"/>
  <c r="G124" i="114" s="1"/>
  <c r="F123" i="114"/>
  <c r="G123" i="114" s="1"/>
  <c r="F122" i="114"/>
  <c r="G122" i="114" s="1"/>
  <c r="F121" i="114"/>
  <c r="G121" i="114" s="1"/>
  <c r="F120" i="114"/>
  <c r="G120" i="114" s="1"/>
  <c r="F119" i="114"/>
  <c r="G119" i="114" s="1"/>
  <c r="F118" i="114"/>
  <c r="G118" i="114" s="1"/>
  <c r="F117" i="114"/>
  <c r="G117" i="114" s="1"/>
  <c r="F116" i="114"/>
  <c r="G116" i="114" s="1"/>
  <c r="F115" i="114"/>
  <c r="G115" i="114" s="1"/>
  <c r="F114" i="114"/>
  <c r="G114" i="114" s="1"/>
  <c r="F113" i="114"/>
  <c r="G113" i="114" s="1"/>
  <c r="F112" i="114"/>
  <c r="G112" i="114" s="1"/>
  <c r="F111" i="114"/>
  <c r="G111" i="114" s="1"/>
  <c r="F110" i="114"/>
  <c r="G110" i="114" s="1"/>
  <c r="F109" i="114"/>
  <c r="G109" i="114" s="1"/>
  <c r="F108" i="114"/>
  <c r="G108" i="114" s="1"/>
  <c r="F107" i="114"/>
  <c r="G107" i="114" s="1"/>
  <c r="F106" i="114"/>
  <c r="G106" i="114" s="1"/>
  <c r="F105" i="114"/>
  <c r="G105" i="114" s="1"/>
  <c r="F103" i="114"/>
  <c r="G103" i="114" s="1"/>
  <c r="F102" i="114"/>
  <c r="G102" i="114" s="1"/>
  <c r="F101" i="114"/>
  <c r="G101" i="114" s="1"/>
  <c r="F100" i="114"/>
  <c r="G100" i="114" s="1"/>
  <c r="F99" i="114"/>
  <c r="G99" i="114" s="1"/>
  <c r="F98" i="114"/>
  <c r="G98" i="114" s="1"/>
  <c r="F97" i="114"/>
  <c r="G97" i="114" s="1"/>
  <c r="F96" i="114"/>
  <c r="G96" i="114" s="1"/>
  <c r="F95" i="114"/>
  <c r="G95" i="114" s="1"/>
  <c r="F94" i="114"/>
  <c r="G94" i="114" s="1"/>
  <c r="F93" i="114"/>
  <c r="G93" i="114" s="1"/>
  <c r="F92" i="114"/>
  <c r="G92" i="114" s="1"/>
  <c r="F91" i="114"/>
  <c r="G91" i="114" s="1"/>
  <c r="F90" i="114"/>
  <c r="G90" i="114" s="1"/>
  <c r="F89" i="114"/>
  <c r="G89" i="114" s="1"/>
  <c r="F88" i="114"/>
  <c r="G88" i="114" s="1"/>
  <c r="F87" i="114"/>
  <c r="G87" i="114" s="1"/>
  <c r="F86" i="114"/>
  <c r="G86" i="114" s="1"/>
  <c r="F85" i="114"/>
  <c r="G85" i="114" s="1"/>
  <c r="F84" i="114"/>
  <c r="G84" i="114" s="1"/>
  <c r="F83" i="114"/>
  <c r="G83" i="114" s="1"/>
  <c r="F82" i="114"/>
  <c r="G82" i="114" s="1"/>
  <c r="F81" i="114"/>
  <c r="G81" i="114" s="1"/>
  <c r="F79" i="114"/>
  <c r="G79" i="114" s="1"/>
  <c r="F78" i="114"/>
  <c r="G78" i="114" s="1"/>
  <c r="F77" i="114"/>
  <c r="G77" i="114" s="1"/>
  <c r="F76" i="114"/>
  <c r="G76" i="114" s="1"/>
  <c r="F75" i="114"/>
  <c r="G75" i="114" s="1"/>
  <c r="F74" i="114"/>
  <c r="G74" i="114" s="1"/>
  <c r="F73" i="114"/>
  <c r="G73" i="114" s="1"/>
  <c r="F72" i="114"/>
  <c r="G72" i="114" s="1"/>
  <c r="F71" i="114"/>
  <c r="G71" i="114" s="1"/>
  <c r="F70" i="114"/>
  <c r="G70" i="114" s="1"/>
  <c r="F69" i="114"/>
  <c r="G69" i="114" s="1"/>
  <c r="F68" i="114"/>
  <c r="G68" i="114" s="1"/>
  <c r="F67" i="114"/>
  <c r="G67" i="114" s="1"/>
  <c r="F66" i="114"/>
  <c r="G66" i="114" s="1"/>
  <c r="F65" i="114"/>
  <c r="G65" i="114" s="1"/>
  <c r="F64" i="114"/>
  <c r="G64" i="114" s="1"/>
  <c r="F63" i="114"/>
  <c r="G63" i="114" s="1"/>
  <c r="F61" i="114"/>
  <c r="G61" i="114" s="1"/>
  <c r="F60" i="114"/>
  <c r="G60" i="114" s="1"/>
  <c r="F59" i="114"/>
  <c r="G59" i="114" s="1"/>
  <c r="F58" i="114"/>
  <c r="G58" i="114" s="1"/>
  <c r="F57" i="114"/>
  <c r="G57" i="114" s="1"/>
  <c r="F56" i="114"/>
  <c r="G56" i="114" s="1"/>
  <c r="F55" i="114"/>
  <c r="G55" i="114" s="1"/>
  <c r="F54" i="114"/>
  <c r="G54" i="114" s="1"/>
  <c r="F53" i="114"/>
  <c r="G53" i="114" s="1"/>
  <c r="F52" i="114"/>
  <c r="G52" i="114" s="1"/>
  <c r="F51" i="114"/>
  <c r="G51" i="114" s="1"/>
  <c r="F50" i="114"/>
  <c r="G50" i="114" s="1"/>
  <c r="F49" i="114"/>
  <c r="G49" i="114" s="1"/>
  <c r="F48" i="114"/>
  <c r="G48" i="114" s="1"/>
  <c r="F47" i="114"/>
  <c r="G47" i="114" s="1"/>
  <c r="F46" i="114"/>
  <c r="G46" i="114" s="1"/>
  <c r="F45" i="114"/>
  <c r="G45" i="114" s="1"/>
  <c r="F44" i="114"/>
  <c r="G44" i="114" s="1"/>
  <c r="F43" i="114"/>
  <c r="G43" i="114" s="1"/>
  <c r="F41" i="114"/>
  <c r="G41" i="114" s="1"/>
  <c r="F40" i="114"/>
  <c r="G40" i="114" s="1"/>
  <c r="F39" i="114"/>
  <c r="G39" i="114" s="1"/>
  <c r="F38" i="114"/>
  <c r="G38" i="114" s="1"/>
  <c r="F37" i="114"/>
  <c r="G37" i="114" s="1"/>
  <c r="F36" i="114"/>
  <c r="G36" i="114" s="1"/>
  <c r="F35" i="114"/>
  <c r="G35" i="114" s="1"/>
  <c r="F34" i="114"/>
  <c r="G34" i="114" s="1"/>
  <c r="F33" i="114"/>
  <c r="G33" i="114" s="1"/>
  <c r="F32" i="114"/>
  <c r="G32" i="114" s="1"/>
  <c r="F30" i="114"/>
  <c r="G30" i="114" s="1"/>
  <c r="F29" i="114"/>
  <c r="G29" i="114" s="1"/>
  <c r="F28" i="114"/>
  <c r="G28" i="114" s="1"/>
  <c r="F27" i="114"/>
  <c r="G27" i="114" s="1"/>
  <c r="F26" i="114"/>
  <c r="G26" i="114" s="1"/>
  <c r="F25" i="114"/>
  <c r="G25" i="114" s="1"/>
  <c r="F24" i="114"/>
  <c r="G24" i="114" s="1"/>
  <c r="F23" i="114"/>
  <c r="G23" i="114" s="1"/>
  <c r="F22" i="114"/>
  <c r="G22" i="114" s="1"/>
  <c r="F21" i="114"/>
  <c r="G21" i="114" s="1"/>
  <c r="F20" i="114"/>
  <c r="G20" i="114" s="1"/>
  <c r="F18" i="114"/>
  <c r="G18" i="114" s="1"/>
  <c r="F17" i="114"/>
  <c r="G17" i="114" s="1"/>
  <c r="F16" i="114"/>
  <c r="G16" i="114" s="1"/>
  <c r="F15" i="114"/>
  <c r="G15" i="114" s="1"/>
  <c r="F14" i="114"/>
  <c r="G14" i="114" s="1"/>
  <c r="F13" i="114"/>
  <c r="G13" i="114" s="1"/>
  <c r="F11" i="114"/>
  <c r="G11" i="114" s="1"/>
  <c r="F10" i="114"/>
  <c r="G10" i="114" s="1"/>
  <c r="F9" i="114"/>
  <c r="G9" i="114" s="1"/>
  <c r="F8" i="114"/>
  <c r="G8" i="114" s="1"/>
  <c r="F7" i="114"/>
  <c r="G7" i="114" s="1"/>
  <c r="F6" i="114"/>
  <c r="G6" i="114" s="1"/>
  <c r="C4" i="192"/>
  <c r="C5" i="14" l="1"/>
  <c r="C100" i="14" s="1"/>
  <c r="R1" i="225"/>
  <c r="R1" i="193"/>
  <c r="C47" i="218"/>
  <c r="DS49" i="234"/>
  <c r="FD26" i="39"/>
  <c r="X143" i="207"/>
  <c r="C46" i="218"/>
  <c r="C3" i="14"/>
  <c r="C102" i="14" s="1"/>
  <c r="CU17" i="235"/>
  <c r="CU16" i="235"/>
  <c r="CU15" i="235"/>
  <c r="CU48" i="235"/>
  <c r="X1" i="207"/>
  <c r="H41" i="218"/>
  <c r="J33" i="218"/>
  <c r="H25" i="218"/>
  <c r="F17" i="218"/>
  <c r="F9" i="218"/>
  <c r="T30" i="16"/>
  <c r="T28" i="16"/>
  <c r="T34" i="16"/>
  <c r="T32" i="16"/>
  <c r="S34" i="16"/>
  <c r="S32" i="16"/>
  <c r="S30" i="16"/>
  <c r="S28" i="16"/>
  <c r="N7" i="228"/>
  <c r="J77" i="114"/>
  <c r="J74" i="114"/>
  <c r="F46" i="218"/>
  <c r="O44" i="218"/>
  <c r="H43" i="218"/>
  <c r="H42" i="218"/>
  <c r="J42" i="218"/>
  <c r="H40" i="218"/>
  <c r="H39" i="218"/>
  <c r="H38" i="218"/>
  <c r="J38" i="218"/>
  <c r="H37" i="218"/>
  <c r="F36" i="218"/>
  <c r="H35" i="218"/>
  <c r="F35" i="218"/>
  <c r="H34" i="218"/>
  <c r="J32" i="218"/>
  <c r="H32" i="218"/>
  <c r="F32" i="218"/>
  <c r="D32" i="218"/>
  <c r="H31" i="218"/>
  <c r="D30" i="218"/>
  <c r="H29" i="218"/>
  <c r="H28" i="218"/>
  <c r="J28" i="218"/>
  <c r="J27" i="218"/>
  <c r="H27" i="218"/>
  <c r="F27" i="218"/>
  <c r="D27" i="218"/>
  <c r="H26" i="218"/>
  <c r="J26" i="218"/>
  <c r="F24" i="218"/>
  <c r="H23" i="218"/>
  <c r="J23" i="218"/>
  <c r="F22" i="218"/>
  <c r="D21" i="218"/>
  <c r="H20" i="218"/>
  <c r="D19" i="218"/>
  <c r="J19" i="218"/>
  <c r="H18" i="218"/>
  <c r="J18" i="218"/>
  <c r="F16" i="218"/>
  <c r="F15" i="218"/>
  <c r="F14" i="218"/>
  <c r="J14" i="218"/>
  <c r="H13" i="218"/>
  <c r="H12" i="218"/>
  <c r="D11" i="218"/>
  <c r="H10" i="218"/>
  <c r="J10" i="218"/>
  <c r="G8" i="218"/>
  <c r="E8" i="218"/>
  <c r="C8" i="218"/>
  <c r="X142" i="207"/>
  <c r="V140" i="207"/>
  <c r="U140" i="207"/>
  <c r="T140" i="207"/>
  <c r="S140" i="207"/>
  <c r="R140" i="207"/>
  <c r="Q140" i="207"/>
  <c r="P140" i="207"/>
  <c r="O140" i="207"/>
  <c r="N140" i="207"/>
  <c r="M140" i="207"/>
  <c r="L140" i="207"/>
  <c r="K140" i="207"/>
  <c r="J140" i="207"/>
  <c r="I140" i="207"/>
  <c r="H140" i="207"/>
  <c r="G140" i="207"/>
  <c r="F140" i="207"/>
  <c r="E140" i="207"/>
  <c r="D140" i="207"/>
  <c r="C140" i="207"/>
  <c r="B140" i="207"/>
  <c r="A140" i="207"/>
  <c r="V139" i="207"/>
  <c r="U139" i="207"/>
  <c r="T139" i="207"/>
  <c r="S139" i="207"/>
  <c r="R139" i="207"/>
  <c r="Q139" i="207"/>
  <c r="P139" i="207"/>
  <c r="O139" i="207"/>
  <c r="N139" i="207"/>
  <c r="M139" i="207"/>
  <c r="L139" i="207"/>
  <c r="K139" i="207"/>
  <c r="J139" i="207"/>
  <c r="I139" i="207"/>
  <c r="H139" i="207"/>
  <c r="G139" i="207"/>
  <c r="F139" i="207"/>
  <c r="E139" i="207"/>
  <c r="D139" i="207"/>
  <c r="C139" i="207"/>
  <c r="B139" i="207"/>
  <c r="A139" i="207"/>
  <c r="V138" i="207"/>
  <c r="U138" i="207"/>
  <c r="T138" i="207"/>
  <c r="S138" i="207"/>
  <c r="R138" i="207"/>
  <c r="Q138" i="207"/>
  <c r="P138" i="207"/>
  <c r="O138" i="207"/>
  <c r="N138" i="207"/>
  <c r="M138" i="207"/>
  <c r="L138" i="207"/>
  <c r="K138" i="207"/>
  <c r="J138" i="207"/>
  <c r="I138" i="207"/>
  <c r="H138" i="207"/>
  <c r="G138" i="207"/>
  <c r="F138" i="207"/>
  <c r="E138" i="207"/>
  <c r="D138" i="207"/>
  <c r="C138" i="207"/>
  <c r="B138" i="207"/>
  <c r="A138" i="207"/>
  <c r="V137" i="207"/>
  <c r="U137" i="207"/>
  <c r="T137" i="207"/>
  <c r="S137" i="207"/>
  <c r="R137" i="207"/>
  <c r="Q137" i="207"/>
  <c r="P137" i="207"/>
  <c r="O137" i="207"/>
  <c r="N137" i="207"/>
  <c r="M137" i="207"/>
  <c r="L137" i="207"/>
  <c r="K137" i="207"/>
  <c r="J137" i="207"/>
  <c r="I137" i="207"/>
  <c r="H137" i="207"/>
  <c r="G137" i="207"/>
  <c r="F137" i="207"/>
  <c r="E137" i="207"/>
  <c r="D137" i="207"/>
  <c r="C137" i="207"/>
  <c r="B137" i="207"/>
  <c r="A137" i="207"/>
  <c r="V136" i="207"/>
  <c r="U136" i="207"/>
  <c r="T136" i="207"/>
  <c r="S136" i="207"/>
  <c r="R136" i="207"/>
  <c r="Q136" i="207"/>
  <c r="P136" i="207"/>
  <c r="O136" i="207"/>
  <c r="N136" i="207"/>
  <c r="M136" i="207"/>
  <c r="L136" i="207"/>
  <c r="K136" i="207"/>
  <c r="J136" i="207"/>
  <c r="I136" i="207"/>
  <c r="H136" i="207"/>
  <c r="G136" i="207"/>
  <c r="F136" i="207"/>
  <c r="E136" i="207"/>
  <c r="D136" i="207"/>
  <c r="C136" i="207"/>
  <c r="B136" i="207"/>
  <c r="A136" i="207"/>
  <c r="V135" i="207"/>
  <c r="U135" i="207"/>
  <c r="T135" i="207"/>
  <c r="S135" i="207"/>
  <c r="R135" i="207"/>
  <c r="Q135" i="207"/>
  <c r="P135" i="207"/>
  <c r="O135" i="207"/>
  <c r="N135" i="207"/>
  <c r="M135" i="207"/>
  <c r="L135" i="207"/>
  <c r="K135" i="207"/>
  <c r="J135" i="207"/>
  <c r="I135" i="207"/>
  <c r="H135" i="207"/>
  <c r="G135" i="207"/>
  <c r="F135" i="207"/>
  <c r="E135" i="207"/>
  <c r="D135" i="207"/>
  <c r="C135" i="207"/>
  <c r="B135" i="207"/>
  <c r="A135" i="207"/>
  <c r="V134" i="207"/>
  <c r="U134" i="207"/>
  <c r="T134" i="207"/>
  <c r="S134" i="207"/>
  <c r="R134" i="207"/>
  <c r="Q134" i="207"/>
  <c r="P134" i="207"/>
  <c r="O134" i="207"/>
  <c r="N134" i="207"/>
  <c r="M134" i="207"/>
  <c r="L134" i="207"/>
  <c r="K134" i="207"/>
  <c r="J134" i="207"/>
  <c r="I134" i="207"/>
  <c r="H134" i="207"/>
  <c r="G134" i="207"/>
  <c r="F134" i="207"/>
  <c r="E134" i="207"/>
  <c r="D134" i="207"/>
  <c r="C134" i="207"/>
  <c r="B134" i="207"/>
  <c r="A134" i="207"/>
  <c r="V133" i="207"/>
  <c r="U133" i="207"/>
  <c r="T133" i="207"/>
  <c r="S133" i="207"/>
  <c r="R133" i="207"/>
  <c r="Q133" i="207"/>
  <c r="P133" i="207"/>
  <c r="O133" i="207"/>
  <c r="N133" i="207"/>
  <c r="M133" i="207"/>
  <c r="L133" i="207"/>
  <c r="K133" i="207"/>
  <c r="J133" i="207"/>
  <c r="I133" i="207"/>
  <c r="H133" i="207"/>
  <c r="G133" i="207"/>
  <c r="F133" i="207"/>
  <c r="E133" i="207"/>
  <c r="D133" i="207"/>
  <c r="C133" i="207"/>
  <c r="B133" i="207"/>
  <c r="A133" i="207"/>
  <c r="V132" i="207"/>
  <c r="U132" i="207"/>
  <c r="T132" i="207"/>
  <c r="S132" i="207"/>
  <c r="R132" i="207"/>
  <c r="Q132" i="207"/>
  <c r="P132" i="207"/>
  <c r="O132" i="207"/>
  <c r="N132" i="207"/>
  <c r="M132" i="207"/>
  <c r="L132" i="207"/>
  <c r="K132" i="207"/>
  <c r="J132" i="207"/>
  <c r="I132" i="207"/>
  <c r="H132" i="207"/>
  <c r="G132" i="207"/>
  <c r="F132" i="207"/>
  <c r="E132" i="207"/>
  <c r="D132" i="207"/>
  <c r="C132" i="207"/>
  <c r="B132" i="207"/>
  <c r="A132" i="207"/>
  <c r="V131" i="207"/>
  <c r="U131" i="207"/>
  <c r="T131" i="207"/>
  <c r="S131" i="207"/>
  <c r="R131" i="207"/>
  <c r="Q131" i="207"/>
  <c r="P131" i="207"/>
  <c r="O131" i="207"/>
  <c r="N131" i="207"/>
  <c r="M131" i="207"/>
  <c r="L131" i="207"/>
  <c r="K131" i="207"/>
  <c r="J131" i="207"/>
  <c r="I131" i="207"/>
  <c r="H131" i="207"/>
  <c r="G131" i="207"/>
  <c r="F131" i="207"/>
  <c r="E131" i="207"/>
  <c r="D131" i="207"/>
  <c r="C131" i="207"/>
  <c r="B131" i="207"/>
  <c r="A131" i="207"/>
  <c r="V130" i="207"/>
  <c r="U130" i="207"/>
  <c r="T130" i="207"/>
  <c r="S130" i="207"/>
  <c r="R130" i="207"/>
  <c r="Q130" i="207"/>
  <c r="P130" i="207"/>
  <c r="O130" i="207"/>
  <c r="N130" i="207"/>
  <c r="M130" i="207"/>
  <c r="L130" i="207"/>
  <c r="K130" i="207"/>
  <c r="J130" i="207"/>
  <c r="I130" i="207"/>
  <c r="H130" i="207"/>
  <c r="G130" i="207"/>
  <c r="F130" i="207"/>
  <c r="E130" i="207"/>
  <c r="D130" i="207"/>
  <c r="C130" i="207"/>
  <c r="B130" i="207"/>
  <c r="A130" i="207"/>
  <c r="V129" i="207"/>
  <c r="U129" i="207"/>
  <c r="T129" i="207"/>
  <c r="S129" i="207"/>
  <c r="R129" i="207"/>
  <c r="Q129" i="207"/>
  <c r="P129" i="207"/>
  <c r="O129" i="207"/>
  <c r="N129" i="207"/>
  <c r="M129" i="207"/>
  <c r="L129" i="207"/>
  <c r="K129" i="207"/>
  <c r="J129" i="207"/>
  <c r="I129" i="207"/>
  <c r="H129" i="207"/>
  <c r="G129" i="207"/>
  <c r="F129" i="207"/>
  <c r="E129" i="207"/>
  <c r="D129" i="207"/>
  <c r="C129" i="207"/>
  <c r="B129" i="207"/>
  <c r="A129" i="207"/>
  <c r="V128" i="207"/>
  <c r="U128" i="207"/>
  <c r="T128" i="207"/>
  <c r="S128" i="207"/>
  <c r="R128" i="207"/>
  <c r="Q128" i="207"/>
  <c r="P128" i="207"/>
  <c r="O128" i="207"/>
  <c r="N128" i="207"/>
  <c r="M128" i="207"/>
  <c r="L128" i="207"/>
  <c r="K128" i="207"/>
  <c r="J128" i="207"/>
  <c r="I128" i="207"/>
  <c r="H128" i="207"/>
  <c r="G128" i="207"/>
  <c r="F128" i="207"/>
  <c r="E128" i="207"/>
  <c r="D128" i="207"/>
  <c r="C128" i="207"/>
  <c r="B128" i="207"/>
  <c r="A128" i="207"/>
  <c r="V127" i="207"/>
  <c r="U127" i="207"/>
  <c r="T127" i="207"/>
  <c r="S127" i="207"/>
  <c r="R127" i="207"/>
  <c r="Q127" i="207"/>
  <c r="P127" i="207"/>
  <c r="O127" i="207"/>
  <c r="N127" i="207"/>
  <c r="M127" i="207"/>
  <c r="L127" i="207"/>
  <c r="K127" i="207"/>
  <c r="J127" i="207"/>
  <c r="I127" i="207"/>
  <c r="H127" i="207"/>
  <c r="G127" i="207"/>
  <c r="F127" i="207"/>
  <c r="E127" i="207"/>
  <c r="D127" i="207"/>
  <c r="C127" i="207"/>
  <c r="B127" i="207"/>
  <c r="A127" i="207"/>
  <c r="V126" i="207"/>
  <c r="U126" i="207"/>
  <c r="T126" i="207"/>
  <c r="S126" i="207"/>
  <c r="R126" i="207"/>
  <c r="Q126" i="207"/>
  <c r="P126" i="207"/>
  <c r="O126" i="207"/>
  <c r="N126" i="207"/>
  <c r="M126" i="207"/>
  <c r="L126" i="207"/>
  <c r="K126" i="207"/>
  <c r="J126" i="207"/>
  <c r="I126" i="207"/>
  <c r="H126" i="207"/>
  <c r="G126" i="207"/>
  <c r="F126" i="207"/>
  <c r="E126" i="207"/>
  <c r="D126" i="207"/>
  <c r="C126" i="207"/>
  <c r="B126" i="207"/>
  <c r="A126" i="207"/>
  <c r="V125" i="207"/>
  <c r="U125" i="207"/>
  <c r="T125" i="207"/>
  <c r="S125" i="207"/>
  <c r="R125" i="207"/>
  <c r="Q125" i="207"/>
  <c r="P125" i="207"/>
  <c r="O125" i="207"/>
  <c r="N125" i="207"/>
  <c r="M125" i="207"/>
  <c r="L125" i="207"/>
  <c r="K125" i="207"/>
  <c r="J125" i="207"/>
  <c r="I125" i="207"/>
  <c r="H125" i="207"/>
  <c r="G125" i="207"/>
  <c r="F125" i="207"/>
  <c r="E125" i="207"/>
  <c r="D125" i="207"/>
  <c r="C125" i="207"/>
  <c r="B125" i="207"/>
  <c r="A125" i="207"/>
  <c r="V124" i="207"/>
  <c r="U124" i="207"/>
  <c r="T124" i="207"/>
  <c r="S124" i="207"/>
  <c r="R124" i="207"/>
  <c r="Q124" i="207"/>
  <c r="P124" i="207"/>
  <c r="O124" i="207"/>
  <c r="N124" i="207"/>
  <c r="M124" i="207"/>
  <c r="L124" i="207"/>
  <c r="K124" i="207"/>
  <c r="J124" i="207"/>
  <c r="I124" i="207"/>
  <c r="H124" i="207"/>
  <c r="G124" i="207"/>
  <c r="F124" i="207"/>
  <c r="E124" i="207"/>
  <c r="D124" i="207"/>
  <c r="C124" i="207"/>
  <c r="B124" i="207"/>
  <c r="A124" i="207"/>
  <c r="V123" i="207"/>
  <c r="U123" i="207"/>
  <c r="T123" i="207"/>
  <c r="S123" i="207"/>
  <c r="R123" i="207"/>
  <c r="Q123" i="207"/>
  <c r="P123" i="207"/>
  <c r="O123" i="207"/>
  <c r="N123" i="207"/>
  <c r="M123" i="207"/>
  <c r="L123" i="207"/>
  <c r="K123" i="207"/>
  <c r="J123" i="207"/>
  <c r="I123" i="207"/>
  <c r="H123" i="207"/>
  <c r="G123" i="207"/>
  <c r="F123" i="207"/>
  <c r="E123" i="207"/>
  <c r="D123" i="207"/>
  <c r="C123" i="207"/>
  <c r="B123" i="207"/>
  <c r="A123" i="207"/>
  <c r="V122" i="207"/>
  <c r="U122" i="207"/>
  <c r="T122" i="207"/>
  <c r="S122" i="207"/>
  <c r="R122" i="207"/>
  <c r="Q122" i="207"/>
  <c r="P122" i="207"/>
  <c r="O122" i="207"/>
  <c r="N122" i="207"/>
  <c r="M122" i="207"/>
  <c r="L122" i="207"/>
  <c r="K122" i="207"/>
  <c r="J122" i="207"/>
  <c r="I122" i="207"/>
  <c r="H122" i="207"/>
  <c r="G122" i="207"/>
  <c r="F122" i="207"/>
  <c r="E122" i="207"/>
  <c r="D122" i="207"/>
  <c r="C122" i="207"/>
  <c r="B122" i="207"/>
  <c r="A122" i="207"/>
  <c r="V121" i="207"/>
  <c r="U121" i="207"/>
  <c r="T121" i="207"/>
  <c r="S121" i="207"/>
  <c r="R121" i="207"/>
  <c r="Q121" i="207"/>
  <c r="P121" i="207"/>
  <c r="O121" i="207"/>
  <c r="N121" i="207"/>
  <c r="M121" i="207"/>
  <c r="L121" i="207"/>
  <c r="K121" i="207"/>
  <c r="J121" i="207"/>
  <c r="I121" i="207"/>
  <c r="H121" i="207"/>
  <c r="G121" i="207"/>
  <c r="F121" i="207"/>
  <c r="E121" i="207"/>
  <c r="D121" i="207"/>
  <c r="C121" i="207"/>
  <c r="B121" i="207"/>
  <c r="A121" i="207"/>
  <c r="V120" i="207"/>
  <c r="U120" i="207"/>
  <c r="T120" i="207"/>
  <c r="S120" i="207"/>
  <c r="R120" i="207"/>
  <c r="Q120" i="207"/>
  <c r="P120" i="207"/>
  <c r="O120" i="207"/>
  <c r="N120" i="207"/>
  <c r="M120" i="207"/>
  <c r="L120" i="207"/>
  <c r="K120" i="207"/>
  <c r="J120" i="207"/>
  <c r="I120" i="207"/>
  <c r="H120" i="207"/>
  <c r="G120" i="207"/>
  <c r="F120" i="207"/>
  <c r="E120" i="207"/>
  <c r="D120" i="207"/>
  <c r="C120" i="207"/>
  <c r="B120" i="207"/>
  <c r="A120" i="207"/>
  <c r="V119" i="207"/>
  <c r="U119" i="207"/>
  <c r="T119" i="207"/>
  <c r="S119" i="207"/>
  <c r="R119" i="207"/>
  <c r="Q119" i="207"/>
  <c r="P119" i="207"/>
  <c r="O119" i="207"/>
  <c r="N119" i="207"/>
  <c r="M119" i="207"/>
  <c r="L119" i="207"/>
  <c r="K119" i="207"/>
  <c r="J119" i="207"/>
  <c r="I119" i="207"/>
  <c r="H119" i="207"/>
  <c r="G119" i="207"/>
  <c r="F119" i="207"/>
  <c r="E119" i="207"/>
  <c r="D119" i="207"/>
  <c r="C119" i="207"/>
  <c r="B119" i="207"/>
  <c r="A119" i="207"/>
  <c r="V118" i="207"/>
  <c r="U118" i="207"/>
  <c r="T118" i="207"/>
  <c r="S118" i="207"/>
  <c r="R118" i="207"/>
  <c r="Q118" i="207"/>
  <c r="P118" i="207"/>
  <c r="O118" i="207"/>
  <c r="N118" i="207"/>
  <c r="M118" i="207"/>
  <c r="L118" i="207"/>
  <c r="K118" i="207"/>
  <c r="J118" i="207"/>
  <c r="I118" i="207"/>
  <c r="H118" i="207"/>
  <c r="G118" i="207"/>
  <c r="F118" i="207"/>
  <c r="E118" i="207"/>
  <c r="D118" i="207"/>
  <c r="C118" i="207"/>
  <c r="B118" i="207"/>
  <c r="A118" i="207"/>
  <c r="V117" i="207"/>
  <c r="U117" i="207"/>
  <c r="T117" i="207"/>
  <c r="S117" i="207"/>
  <c r="R117" i="207"/>
  <c r="Q117" i="207"/>
  <c r="P117" i="207"/>
  <c r="O117" i="207"/>
  <c r="N117" i="207"/>
  <c r="M117" i="207"/>
  <c r="L117" i="207"/>
  <c r="K117" i="207"/>
  <c r="J117" i="207"/>
  <c r="I117" i="207"/>
  <c r="H117" i="207"/>
  <c r="G117" i="207"/>
  <c r="F117" i="207"/>
  <c r="E117" i="207"/>
  <c r="D117" i="207"/>
  <c r="C117" i="207"/>
  <c r="B117" i="207"/>
  <c r="A117" i="207"/>
  <c r="V116" i="207"/>
  <c r="U116" i="207"/>
  <c r="T116" i="207"/>
  <c r="S116" i="207"/>
  <c r="R116" i="207"/>
  <c r="Q116" i="207"/>
  <c r="P116" i="207"/>
  <c r="O116" i="207"/>
  <c r="N116" i="207"/>
  <c r="M116" i="207"/>
  <c r="L116" i="207"/>
  <c r="K116" i="207"/>
  <c r="J116" i="207"/>
  <c r="I116" i="207"/>
  <c r="H116" i="207"/>
  <c r="G116" i="207"/>
  <c r="F116" i="207"/>
  <c r="E116" i="207"/>
  <c r="D116" i="207"/>
  <c r="C116" i="207"/>
  <c r="B116" i="207"/>
  <c r="A116" i="207"/>
  <c r="V115" i="207"/>
  <c r="U115" i="207"/>
  <c r="T115" i="207"/>
  <c r="S115" i="207"/>
  <c r="R115" i="207"/>
  <c r="Q115" i="207"/>
  <c r="P115" i="207"/>
  <c r="O115" i="207"/>
  <c r="N115" i="207"/>
  <c r="M115" i="207"/>
  <c r="L115" i="207"/>
  <c r="K115" i="207"/>
  <c r="J115" i="207"/>
  <c r="I115" i="207"/>
  <c r="H115" i="207"/>
  <c r="G115" i="207"/>
  <c r="F115" i="207"/>
  <c r="E115" i="207"/>
  <c r="D115" i="207"/>
  <c r="C115" i="207"/>
  <c r="B115" i="207"/>
  <c r="A115" i="207"/>
  <c r="V114" i="207"/>
  <c r="U114" i="207"/>
  <c r="T114" i="207"/>
  <c r="S114" i="207"/>
  <c r="R114" i="207"/>
  <c r="Q114" i="207"/>
  <c r="P114" i="207"/>
  <c r="O114" i="207"/>
  <c r="N114" i="207"/>
  <c r="M114" i="207"/>
  <c r="L114" i="207"/>
  <c r="K114" i="207"/>
  <c r="J114" i="207"/>
  <c r="I114" i="207"/>
  <c r="H114" i="207"/>
  <c r="G114" i="207"/>
  <c r="F114" i="207"/>
  <c r="E114" i="207"/>
  <c r="D114" i="207"/>
  <c r="C114" i="207"/>
  <c r="B114" i="207"/>
  <c r="A114" i="207"/>
  <c r="V113" i="207"/>
  <c r="U113" i="207"/>
  <c r="T113" i="207"/>
  <c r="S113" i="207"/>
  <c r="R113" i="207"/>
  <c r="Q113" i="207"/>
  <c r="P113" i="207"/>
  <c r="O113" i="207"/>
  <c r="N113" i="207"/>
  <c r="M113" i="207"/>
  <c r="L113" i="207"/>
  <c r="K113" i="207"/>
  <c r="J113" i="207"/>
  <c r="I113" i="207"/>
  <c r="H113" i="207"/>
  <c r="G113" i="207"/>
  <c r="F113" i="207"/>
  <c r="E113" i="207"/>
  <c r="D113" i="207"/>
  <c r="C113" i="207"/>
  <c r="B113" i="207"/>
  <c r="A113" i="207"/>
  <c r="V112" i="207"/>
  <c r="U112" i="207"/>
  <c r="T112" i="207"/>
  <c r="S112" i="207"/>
  <c r="R112" i="207"/>
  <c r="Q112" i="207"/>
  <c r="P112" i="207"/>
  <c r="O112" i="207"/>
  <c r="N112" i="207"/>
  <c r="M112" i="207"/>
  <c r="L112" i="207"/>
  <c r="K112" i="207"/>
  <c r="J112" i="207"/>
  <c r="I112" i="207"/>
  <c r="H112" i="207"/>
  <c r="G112" i="207"/>
  <c r="F112" i="207"/>
  <c r="E112" i="207"/>
  <c r="D112" i="207"/>
  <c r="C112" i="207"/>
  <c r="B112" i="207"/>
  <c r="A112" i="207"/>
  <c r="V111" i="207"/>
  <c r="U111" i="207"/>
  <c r="T111" i="207"/>
  <c r="S111" i="207"/>
  <c r="R111" i="207"/>
  <c r="Q111" i="207"/>
  <c r="P111" i="207"/>
  <c r="O111" i="207"/>
  <c r="N111" i="207"/>
  <c r="M111" i="207"/>
  <c r="L111" i="207"/>
  <c r="K111" i="207"/>
  <c r="J111" i="207"/>
  <c r="I111" i="207"/>
  <c r="H111" i="207"/>
  <c r="G111" i="207"/>
  <c r="F111" i="207"/>
  <c r="E111" i="207"/>
  <c r="D111" i="207"/>
  <c r="C111" i="207"/>
  <c r="B111" i="207"/>
  <c r="A111" i="207"/>
  <c r="V110" i="207"/>
  <c r="U110" i="207"/>
  <c r="T110" i="207"/>
  <c r="S110" i="207"/>
  <c r="R110" i="207"/>
  <c r="Q110" i="207"/>
  <c r="P110" i="207"/>
  <c r="O110" i="207"/>
  <c r="N110" i="207"/>
  <c r="M110" i="207"/>
  <c r="L110" i="207"/>
  <c r="K110" i="207"/>
  <c r="J110" i="207"/>
  <c r="I110" i="207"/>
  <c r="H110" i="207"/>
  <c r="G110" i="207"/>
  <c r="F110" i="207"/>
  <c r="E110" i="207"/>
  <c r="D110" i="207"/>
  <c r="C110" i="207"/>
  <c r="B110" i="207"/>
  <c r="A110" i="207"/>
  <c r="V109" i="207"/>
  <c r="U109" i="207"/>
  <c r="T109" i="207"/>
  <c r="S109" i="207"/>
  <c r="R109" i="207"/>
  <c r="Q109" i="207"/>
  <c r="P109" i="207"/>
  <c r="O109" i="207"/>
  <c r="N109" i="207"/>
  <c r="M109" i="207"/>
  <c r="L109" i="207"/>
  <c r="K109" i="207"/>
  <c r="J109" i="207"/>
  <c r="I109" i="207"/>
  <c r="H109" i="207"/>
  <c r="G109" i="207"/>
  <c r="F109" i="207"/>
  <c r="E109" i="207"/>
  <c r="D109" i="207"/>
  <c r="C109" i="207"/>
  <c r="B109" i="207"/>
  <c r="A109" i="207"/>
  <c r="V108" i="207"/>
  <c r="U108" i="207"/>
  <c r="T108" i="207"/>
  <c r="S108" i="207"/>
  <c r="R108" i="207"/>
  <c r="Q108" i="207"/>
  <c r="P108" i="207"/>
  <c r="O108" i="207"/>
  <c r="N108" i="207"/>
  <c r="M108" i="207"/>
  <c r="L108" i="207"/>
  <c r="K108" i="207"/>
  <c r="J108" i="207"/>
  <c r="I108" i="207"/>
  <c r="H108" i="207"/>
  <c r="G108" i="207"/>
  <c r="F108" i="207"/>
  <c r="E108" i="207"/>
  <c r="D108" i="207"/>
  <c r="C108" i="207"/>
  <c r="B108" i="207"/>
  <c r="A108" i="207"/>
  <c r="V107" i="207"/>
  <c r="U107" i="207"/>
  <c r="T107" i="207"/>
  <c r="S107" i="207"/>
  <c r="R107" i="207"/>
  <c r="Q107" i="207"/>
  <c r="P107" i="207"/>
  <c r="O107" i="207"/>
  <c r="N107" i="207"/>
  <c r="M107" i="207"/>
  <c r="L107" i="207"/>
  <c r="K107" i="207"/>
  <c r="J107" i="207"/>
  <c r="I107" i="207"/>
  <c r="H107" i="207"/>
  <c r="G107" i="207"/>
  <c r="F107" i="207"/>
  <c r="E107" i="207"/>
  <c r="D107" i="207"/>
  <c r="C107" i="207"/>
  <c r="B107" i="207"/>
  <c r="A107" i="207"/>
  <c r="V106" i="207"/>
  <c r="U106" i="207"/>
  <c r="T106" i="207"/>
  <c r="S106" i="207"/>
  <c r="R106" i="207"/>
  <c r="Q106" i="207"/>
  <c r="P106" i="207"/>
  <c r="O106" i="207"/>
  <c r="N106" i="207"/>
  <c r="M106" i="207"/>
  <c r="L106" i="207"/>
  <c r="K106" i="207"/>
  <c r="J106" i="207"/>
  <c r="I106" i="207"/>
  <c r="H106" i="207"/>
  <c r="G106" i="207"/>
  <c r="F106" i="207"/>
  <c r="E106" i="207"/>
  <c r="D106" i="207"/>
  <c r="C106" i="207"/>
  <c r="B106" i="207"/>
  <c r="A106" i="207"/>
  <c r="V105" i="207"/>
  <c r="U105" i="207"/>
  <c r="T105" i="207"/>
  <c r="S105" i="207"/>
  <c r="R105" i="207"/>
  <c r="Q105" i="207"/>
  <c r="P105" i="207"/>
  <c r="O105" i="207"/>
  <c r="N105" i="207"/>
  <c r="M105" i="207"/>
  <c r="L105" i="207"/>
  <c r="K105" i="207"/>
  <c r="J105" i="207"/>
  <c r="I105" i="207"/>
  <c r="H105" i="207"/>
  <c r="G105" i="207"/>
  <c r="F105" i="207"/>
  <c r="E105" i="207"/>
  <c r="D105" i="207"/>
  <c r="C105" i="207"/>
  <c r="B105" i="207"/>
  <c r="A105" i="207"/>
  <c r="V104" i="207"/>
  <c r="U104" i="207"/>
  <c r="T104" i="207"/>
  <c r="S104" i="207"/>
  <c r="R104" i="207"/>
  <c r="Q104" i="207"/>
  <c r="P104" i="207"/>
  <c r="O104" i="207"/>
  <c r="N104" i="207"/>
  <c r="M104" i="207"/>
  <c r="L104" i="207"/>
  <c r="K104" i="207"/>
  <c r="J104" i="207"/>
  <c r="I104" i="207"/>
  <c r="H104" i="207"/>
  <c r="G104" i="207"/>
  <c r="F104" i="207"/>
  <c r="E104" i="207"/>
  <c r="D104" i="207"/>
  <c r="C104" i="207"/>
  <c r="B104" i="207"/>
  <c r="A104" i="207"/>
  <c r="V103" i="207"/>
  <c r="U103" i="207"/>
  <c r="T103" i="207"/>
  <c r="S103" i="207"/>
  <c r="R103" i="207"/>
  <c r="Q103" i="207"/>
  <c r="P103" i="207"/>
  <c r="O103" i="207"/>
  <c r="N103" i="207"/>
  <c r="M103" i="207"/>
  <c r="L103" i="207"/>
  <c r="K103" i="207"/>
  <c r="J103" i="207"/>
  <c r="I103" i="207"/>
  <c r="H103" i="207"/>
  <c r="G103" i="207"/>
  <c r="F103" i="207"/>
  <c r="E103" i="207"/>
  <c r="D103" i="207"/>
  <c r="C103" i="207"/>
  <c r="B103" i="207"/>
  <c r="A103" i="207"/>
  <c r="V102" i="207"/>
  <c r="U102" i="207"/>
  <c r="T102" i="207"/>
  <c r="S102" i="207"/>
  <c r="R102" i="207"/>
  <c r="Q102" i="207"/>
  <c r="P102" i="207"/>
  <c r="O102" i="207"/>
  <c r="N102" i="207"/>
  <c r="M102" i="207"/>
  <c r="L102" i="207"/>
  <c r="K102" i="207"/>
  <c r="J102" i="207"/>
  <c r="I102" i="207"/>
  <c r="H102" i="207"/>
  <c r="G102" i="207"/>
  <c r="F102" i="207"/>
  <c r="E102" i="207"/>
  <c r="D102" i="207"/>
  <c r="C102" i="207"/>
  <c r="B102" i="207"/>
  <c r="A102" i="207"/>
  <c r="V101" i="207"/>
  <c r="U101" i="207"/>
  <c r="T101" i="207"/>
  <c r="S101" i="207"/>
  <c r="R101" i="207"/>
  <c r="Q101" i="207"/>
  <c r="P101" i="207"/>
  <c r="O101" i="207"/>
  <c r="N101" i="207"/>
  <c r="M101" i="207"/>
  <c r="L101" i="207"/>
  <c r="K101" i="207"/>
  <c r="J101" i="207"/>
  <c r="I101" i="207"/>
  <c r="H101" i="207"/>
  <c r="G101" i="207"/>
  <c r="F101" i="207"/>
  <c r="E101" i="207"/>
  <c r="D101" i="207"/>
  <c r="C101" i="207"/>
  <c r="B101" i="207"/>
  <c r="A101" i="207"/>
  <c r="V100" i="207"/>
  <c r="U100" i="207"/>
  <c r="T100" i="207"/>
  <c r="S100" i="207"/>
  <c r="R100" i="207"/>
  <c r="Q100" i="207"/>
  <c r="P100" i="207"/>
  <c r="O100" i="207"/>
  <c r="N100" i="207"/>
  <c r="M100" i="207"/>
  <c r="L100" i="207"/>
  <c r="K100" i="207"/>
  <c r="J100" i="207"/>
  <c r="I100" i="207"/>
  <c r="H100" i="207"/>
  <c r="G100" i="207"/>
  <c r="F100" i="207"/>
  <c r="E100" i="207"/>
  <c r="D100" i="207"/>
  <c r="C100" i="207"/>
  <c r="B100" i="207"/>
  <c r="A100" i="207"/>
  <c r="V99" i="207"/>
  <c r="U99" i="207"/>
  <c r="T99" i="207"/>
  <c r="S99" i="207"/>
  <c r="R99" i="207"/>
  <c r="Q99" i="207"/>
  <c r="P99" i="207"/>
  <c r="O99" i="207"/>
  <c r="N99" i="207"/>
  <c r="M99" i="207"/>
  <c r="L99" i="207"/>
  <c r="K99" i="207"/>
  <c r="J99" i="207"/>
  <c r="I99" i="207"/>
  <c r="H99" i="207"/>
  <c r="G99" i="207"/>
  <c r="F99" i="207"/>
  <c r="E99" i="207"/>
  <c r="D99" i="207"/>
  <c r="C99" i="207"/>
  <c r="B99" i="207"/>
  <c r="A99" i="207"/>
  <c r="V98" i="207"/>
  <c r="U98" i="207"/>
  <c r="T98" i="207"/>
  <c r="S98" i="207"/>
  <c r="R98" i="207"/>
  <c r="Q98" i="207"/>
  <c r="P98" i="207"/>
  <c r="O98" i="207"/>
  <c r="N98" i="207"/>
  <c r="M98" i="207"/>
  <c r="L98" i="207"/>
  <c r="K98" i="207"/>
  <c r="J98" i="207"/>
  <c r="I98" i="207"/>
  <c r="H98" i="207"/>
  <c r="G98" i="207"/>
  <c r="F98" i="207"/>
  <c r="E98" i="207"/>
  <c r="D98" i="207"/>
  <c r="C98" i="207"/>
  <c r="B98" i="207"/>
  <c r="A98" i="207"/>
  <c r="V97" i="207"/>
  <c r="U97" i="207"/>
  <c r="T97" i="207"/>
  <c r="S97" i="207"/>
  <c r="R97" i="207"/>
  <c r="Q97" i="207"/>
  <c r="P97" i="207"/>
  <c r="O97" i="207"/>
  <c r="N97" i="207"/>
  <c r="M97" i="207"/>
  <c r="L97" i="207"/>
  <c r="K97" i="207"/>
  <c r="J97" i="207"/>
  <c r="I97" i="207"/>
  <c r="H97" i="207"/>
  <c r="G97" i="207"/>
  <c r="F97" i="207"/>
  <c r="E97" i="207"/>
  <c r="D97" i="207"/>
  <c r="C97" i="207"/>
  <c r="B97" i="207"/>
  <c r="A97" i="207"/>
  <c r="V96" i="207"/>
  <c r="U96" i="207"/>
  <c r="T96" i="207"/>
  <c r="S96" i="207"/>
  <c r="R96" i="207"/>
  <c r="Q96" i="207"/>
  <c r="P96" i="207"/>
  <c r="O96" i="207"/>
  <c r="N96" i="207"/>
  <c r="M96" i="207"/>
  <c r="L96" i="207"/>
  <c r="K96" i="207"/>
  <c r="J96" i="207"/>
  <c r="I96" i="207"/>
  <c r="H96" i="207"/>
  <c r="G96" i="207"/>
  <c r="F96" i="207"/>
  <c r="E96" i="207"/>
  <c r="D96" i="207"/>
  <c r="C96" i="207"/>
  <c r="B96" i="207"/>
  <c r="A96" i="207"/>
  <c r="V95" i="207"/>
  <c r="U95" i="207"/>
  <c r="T95" i="207"/>
  <c r="S95" i="207"/>
  <c r="R95" i="207"/>
  <c r="Q95" i="207"/>
  <c r="P95" i="207"/>
  <c r="O95" i="207"/>
  <c r="N95" i="207"/>
  <c r="M95" i="207"/>
  <c r="L95" i="207"/>
  <c r="K95" i="207"/>
  <c r="J95" i="207"/>
  <c r="I95" i="207"/>
  <c r="H95" i="207"/>
  <c r="G95" i="207"/>
  <c r="F95" i="207"/>
  <c r="E95" i="207"/>
  <c r="D95" i="207"/>
  <c r="C95" i="207"/>
  <c r="B95" i="207"/>
  <c r="A95" i="207"/>
  <c r="V94" i="207"/>
  <c r="U94" i="207"/>
  <c r="T94" i="207"/>
  <c r="S94" i="207"/>
  <c r="R94" i="207"/>
  <c r="Q94" i="207"/>
  <c r="P94" i="207"/>
  <c r="O94" i="207"/>
  <c r="N94" i="207"/>
  <c r="M94" i="207"/>
  <c r="L94" i="207"/>
  <c r="K94" i="207"/>
  <c r="J94" i="207"/>
  <c r="I94" i="207"/>
  <c r="H94" i="207"/>
  <c r="G94" i="207"/>
  <c r="F94" i="207"/>
  <c r="E94" i="207"/>
  <c r="D94" i="207"/>
  <c r="C94" i="207"/>
  <c r="B94" i="207"/>
  <c r="A94" i="207"/>
  <c r="V93" i="207"/>
  <c r="U93" i="207"/>
  <c r="T93" i="207"/>
  <c r="S93" i="207"/>
  <c r="R93" i="207"/>
  <c r="Q93" i="207"/>
  <c r="P93" i="207"/>
  <c r="O93" i="207"/>
  <c r="N93" i="207"/>
  <c r="M93" i="207"/>
  <c r="L93" i="207"/>
  <c r="K93" i="207"/>
  <c r="J93" i="207"/>
  <c r="I93" i="207"/>
  <c r="H93" i="207"/>
  <c r="G93" i="207"/>
  <c r="F93" i="207"/>
  <c r="E93" i="207"/>
  <c r="D93" i="207"/>
  <c r="C93" i="207"/>
  <c r="B93" i="207"/>
  <c r="A93" i="207"/>
  <c r="V92" i="207"/>
  <c r="U92" i="207"/>
  <c r="T92" i="207"/>
  <c r="S92" i="207"/>
  <c r="R92" i="207"/>
  <c r="Q92" i="207"/>
  <c r="P92" i="207"/>
  <c r="O92" i="207"/>
  <c r="N92" i="207"/>
  <c r="M92" i="207"/>
  <c r="L92" i="207"/>
  <c r="K92" i="207"/>
  <c r="J92" i="207"/>
  <c r="I92" i="207"/>
  <c r="H92" i="207"/>
  <c r="G92" i="207"/>
  <c r="F92" i="207"/>
  <c r="E92" i="207"/>
  <c r="D92" i="207"/>
  <c r="C92" i="207"/>
  <c r="B92" i="207"/>
  <c r="A92" i="207"/>
  <c r="V91" i="207"/>
  <c r="U91" i="207"/>
  <c r="T91" i="207"/>
  <c r="S91" i="207"/>
  <c r="R91" i="207"/>
  <c r="Q91" i="207"/>
  <c r="P91" i="207"/>
  <c r="O91" i="207"/>
  <c r="N91" i="207"/>
  <c r="M91" i="207"/>
  <c r="L91" i="207"/>
  <c r="K91" i="207"/>
  <c r="J91" i="207"/>
  <c r="I91" i="207"/>
  <c r="H91" i="207"/>
  <c r="G91" i="207"/>
  <c r="F91" i="207"/>
  <c r="E91" i="207"/>
  <c r="D91" i="207"/>
  <c r="C91" i="207"/>
  <c r="B91" i="207"/>
  <c r="A91" i="207"/>
  <c r="V90" i="207"/>
  <c r="U90" i="207"/>
  <c r="T90" i="207"/>
  <c r="S90" i="207"/>
  <c r="R90" i="207"/>
  <c r="Q90" i="207"/>
  <c r="P90" i="207"/>
  <c r="O90" i="207"/>
  <c r="N90" i="207"/>
  <c r="M90" i="207"/>
  <c r="L90" i="207"/>
  <c r="K90" i="207"/>
  <c r="J90" i="207"/>
  <c r="I90" i="207"/>
  <c r="H90" i="207"/>
  <c r="G90" i="207"/>
  <c r="F90" i="207"/>
  <c r="E90" i="207"/>
  <c r="D90" i="207"/>
  <c r="C90" i="207"/>
  <c r="B90" i="207"/>
  <c r="A90" i="207"/>
  <c r="V89" i="207"/>
  <c r="U89" i="207"/>
  <c r="T89" i="207"/>
  <c r="S89" i="207"/>
  <c r="R89" i="207"/>
  <c r="Q89" i="207"/>
  <c r="P89" i="207"/>
  <c r="O89" i="207"/>
  <c r="N89" i="207"/>
  <c r="M89" i="207"/>
  <c r="L89" i="207"/>
  <c r="K89" i="207"/>
  <c r="J89" i="207"/>
  <c r="I89" i="207"/>
  <c r="H89" i="207"/>
  <c r="G89" i="207"/>
  <c r="F89" i="207"/>
  <c r="E89" i="207"/>
  <c r="D89" i="207"/>
  <c r="C89" i="207"/>
  <c r="B89" i="207"/>
  <c r="A89" i="207"/>
  <c r="V88" i="207"/>
  <c r="U88" i="207"/>
  <c r="T88" i="207"/>
  <c r="S88" i="207"/>
  <c r="R88" i="207"/>
  <c r="Q88" i="207"/>
  <c r="P88" i="207"/>
  <c r="O88" i="207"/>
  <c r="N88" i="207"/>
  <c r="M88" i="207"/>
  <c r="L88" i="207"/>
  <c r="K88" i="207"/>
  <c r="J88" i="207"/>
  <c r="I88" i="207"/>
  <c r="H88" i="207"/>
  <c r="G88" i="207"/>
  <c r="F88" i="207"/>
  <c r="E88" i="207"/>
  <c r="D88" i="207"/>
  <c r="C88" i="207"/>
  <c r="B88" i="207"/>
  <c r="A88" i="207"/>
  <c r="V87" i="207"/>
  <c r="U87" i="207"/>
  <c r="T87" i="207"/>
  <c r="S87" i="207"/>
  <c r="R87" i="207"/>
  <c r="Q87" i="207"/>
  <c r="P87" i="207"/>
  <c r="O87" i="207"/>
  <c r="N87" i="207"/>
  <c r="M87" i="207"/>
  <c r="L87" i="207"/>
  <c r="K87" i="207"/>
  <c r="J87" i="207"/>
  <c r="I87" i="207"/>
  <c r="H87" i="207"/>
  <c r="G87" i="207"/>
  <c r="F87" i="207"/>
  <c r="E87" i="207"/>
  <c r="D87" i="207"/>
  <c r="C87" i="207"/>
  <c r="B87" i="207"/>
  <c r="A87" i="207"/>
  <c r="V86" i="207"/>
  <c r="U86" i="207"/>
  <c r="T86" i="207"/>
  <c r="S86" i="207"/>
  <c r="R86" i="207"/>
  <c r="Q86" i="207"/>
  <c r="P86" i="207"/>
  <c r="O86" i="207"/>
  <c r="N86" i="207"/>
  <c r="M86" i="207"/>
  <c r="L86" i="207"/>
  <c r="K86" i="207"/>
  <c r="J86" i="207"/>
  <c r="I86" i="207"/>
  <c r="H86" i="207"/>
  <c r="G86" i="207"/>
  <c r="F86" i="207"/>
  <c r="E86" i="207"/>
  <c r="D86" i="207"/>
  <c r="C86" i="207"/>
  <c r="B86" i="207"/>
  <c r="A86" i="207"/>
  <c r="V85" i="207"/>
  <c r="U85" i="207"/>
  <c r="T85" i="207"/>
  <c r="S85" i="207"/>
  <c r="R85" i="207"/>
  <c r="Q85" i="207"/>
  <c r="P85" i="207"/>
  <c r="O85" i="207"/>
  <c r="N85" i="207"/>
  <c r="M85" i="207"/>
  <c r="L85" i="207"/>
  <c r="K85" i="207"/>
  <c r="J85" i="207"/>
  <c r="I85" i="207"/>
  <c r="H85" i="207"/>
  <c r="G85" i="207"/>
  <c r="F85" i="207"/>
  <c r="E85" i="207"/>
  <c r="D85" i="207"/>
  <c r="C85" i="207"/>
  <c r="B85" i="207"/>
  <c r="A85" i="207"/>
  <c r="V84" i="207"/>
  <c r="U84" i="207"/>
  <c r="T84" i="207"/>
  <c r="S84" i="207"/>
  <c r="R84" i="207"/>
  <c r="Q84" i="207"/>
  <c r="P84" i="207"/>
  <c r="O84" i="207"/>
  <c r="N84" i="207"/>
  <c r="M84" i="207"/>
  <c r="L84" i="207"/>
  <c r="K84" i="207"/>
  <c r="J84" i="207"/>
  <c r="I84" i="207"/>
  <c r="H84" i="207"/>
  <c r="G84" i="207"/>
  <c r="F84" i="207"/>
  <c r="E84" i="207"/>
  <c r="D84" i="207"/>
  <c r="C84" i="207"/>
  <c r="B84" i="207"/>
  <c r="A84" i="207"/>
  <c r="V83" i="207"/>
  <c r="U83" i="207"/>
  <c r="T83" i="207"/>
  <c r="S83" i="207"/>
  <c r="R83" i="207"/>
  <c r="Q83" i="207"/>
  <c r="P83" i="207"/>
  <c r="O83" i="207"/>
  <c r="N83" i="207"/>
  <c r="M83" i="207"/>
  <c r="L83" i="207"/>
  <c r="K83" i="207"/>
  <c r="J83" i="207"/>
  <c r="I83" i="207"/>
  <c r="H83" i="207"/>
  <c r="G83" i="207"/>
  <c r="F83" i="207"/>
  <c r="E83" i="207"/>
  <c r="D83" i="207"/>
  <c r="C83" i="207"/>
  <c r="B83" i="207"/>
  <c r="A83" i="207"/>
  <c r="V82" i="207"/>
  <c r="U82" i="207"/>
  <c r="T82" i="207"/>
  <c r="S82" i="207"/>
  <c r="R82" i="207"/>
  <c r="Q82" i="207"/>
  <c r="P82" i="207"/>
  <c r="O82" i="207"/>
  <c r="N82" i="207"/>
  <c r="M82" i="207"/>
  <c r="L82" i="207"/>
  <c r="K82" i="207"/>
  <c r="J82" i="207"/>
  <c r="I82" i="207"/>
  <c r="H82" i="207"/>
  <c r="G82" i="207"/>
  <c r="F82" i="207"/>
  <c r="E82" i="207"/>
  <c r="D82" i="207"/>
  <c r="C82" i="207"/>
  <c r="B82" i="207"/>
  <c r="A82" i="207"/>
  <c r="V81" i="207"/>
  <c r="U81" i="207"/>
  <c r="T81" i="207"/>
  <c r="S81" i="207"/>
  <c r="R81" i="207"/>
  <c r="Q81" i="207"/>
  <c r="P81" i="207"/>
  <c r="O81" i="207"/>
  <c r="N81" i="207"/>
  <c r="M81" i="207"/>
  <c r="L81" i="207"/>
  <c r="K81" i="207"/>
  <c r="J81" i="207"/>
  <c r="I81" i="207"/>
  <c r="H81" i="207"/>
  <c r="G81" i="207"/>
  <c r="F81" i="207"/>
  <c r="E81" i="207"/>
  <c r="D81" i="207"/>
  <c r="C81" i="207"/>
  <c r="B81" i="207"/>
  <c r="A81" i="207"/>
  <c r="V80" i="207"/>
  <c r="U80" i="207"/>
  <c r="T80" i="207"/>
  <c r="S80" i="207"/>
  <c r="R80" i="207"/>
  <c r="Q80" i="207"/>
  <c r="P80" i="207"/>
  <c r="O80" i="207"/>
  <c r="N80" i="207"/>
  <c r="M80" i="207"/>
  <c r="L80" i="207"/>
  <c r="K80" i="207"/>
  <c r="J80" i="207"/>
  <c r="I80" i="207"/>
  <c r="H80" i="207"/>
  <c r="G80" i="207"/>
  <c r="F80" i="207"/>
  <c r="E80" i="207"/>
  <c r="D80" i="207"/>
  <c r="C80" i="207"/>
  <c r="B80" i="207"/>
  <c r="A80" i="207"/>
  <c r="V79" i="207"/>
  <c r="U79" i="207"/>
  <c r="T79" i="207"/>
  <c r="S79" i="207"/>
  <c r="R79" i="207"/>
  <c r="Q79" i="207"/>
  <c r="P79" i="207"/>
  <c r="O79" i="207"/>
  <c r="N79" i="207"/>
  <c r="M79" i="207"/>
  <c r="L79" i="207"/>
  <c r="K79" i="207"/>
  <c r="J79" i="207"/>
  <c r="I79" i="207"/>
  <c r="H79" i="207"/>
  <c r="G79" i="207"/>
  <c r="F79" i="207"/>
  <c r="E79" i="207"/>
  <c r="D79" i="207"/>
  <c r="C79" i="207"/>
  <c r="B79" i="207"/>
  <c r="A79" i="207"/>
  <c r="V78" i="207"/>
  <c r="U78" i="207"/>
  <c r="T78" i="207"/>
  <c r="S78" i="207"/>
  <c r="R78" i="207"/>
  <c r="Q78" i="207"/>
  <c r="P78" i="207"/>
  <c r="O78" i="207"/>
  <c r="N78" i="207"/>
  <c r="M78" i="207"/>
  <c r="L78" i="207"/>
  <c r="K78" i="207"/>
  <c r="J78" i="207"/>
  <c r="I78" i="207"/>
  <c r="H78" i="207"/>
  <c r="G78" i="207"/>
  <c r="F78" i="207"/>
  <c r="E78" i="207"/>
  <c r="D78" i="207"/>
  <c r="C78" i="207"/>
  <c r="B78" i="207"/>
  <c r="A78" i="207"/>
  <c r="V77" i="207"/>
  <c r="U77" i="207"/>
  <c r="T77" i="207"/>
  <c r="S77" i="207"/>
  <c r="R77" i="207"/>
  <c r="Q77" i="207"/>
  <c r="P77" i="207"/>
  <c r="O77" i="207"/>
  <c r="N77" i="207"/>
  <c r="M77" i="207"/>
  <c r="L77" i="207"/>
  <c r="K77" i="207"/>
  <c r="J77" i="207"/>
  <c r="I77" i="207"/>
  <c r="H77" i="207"/>
  <c r="G77" i="207"/>
  <c r="F77" i="207"/>
  <c r="E77" i="207"/>
  <c r="D77" i="207"/>
  <c r="C77" i="207"/>
  <c r="B77" i="207"/>
  <c r="A77" i="207"/>
  <c r="V76" i="207"/>
  <c r="U76" i="207"/>
  <c r="T76" i="207"/>
  <c r="S76" i="207"/>
  <c r="R76" i="207"/>
  <c r="Q76" i="207"/>
  <c r="P76" i="207"/>
  <c r="O76" i="207"/>
  <c r="N76" i="207"/>
  <c r="M76" i="207"/>
  <c r="L76" i="207"/>
  <c r="K76" i="207"/>
  <c r="J76" i="207"/>
  <c r="I76" i="207"/>
  <c r="H76" i="207"/>
  <c r="G76" i="207"/>
  <c r="F76" i="207"/>
  <c r="E76" i="207"/>
  <c r="D76" i="207"/>
  <c r="C76" i="207"/>
  <c r="B76" i="207"/>
  <c r="A76" i="207"/>
  <c r="V75" i="207"/>
  <c r="U75" i="207"/>
  <c r="T75" i="207"/>
  <c r="S75" i="207"/>
  <c r="R75" i="207"/>
  <c r="Q75" i="207"/>
  <c r="P75" i="207"/>
  <c r="O75" i="207"/>
  <c r="N75" i="207"/>
  <c r="M75" i="207"/>
  <c r="L75" i="207"/>
  <c r="K75" i="207"/>
  <c r="J75" i="207"/>
  <c r="I75" i="207"/>
  <c r="H75" i="207"/>
  <c r="G75" i="207"/>
  <c r="F75" i="207"/>
  <c r="E75" i="207"/>
  <c r="D75" i="207"/>
  <c r="C75" i="207"/>
  <c r="B75" i="207"/>
  <c r="A75" i="207"/>
  <c r="V74" i="207"/>
  <c r="U74" i="207"/>
  <c r="T74" i="207"/>
  <c r="S74" i="207"/>
  <c r="R74" i="207"/>
  <c r="Q74" i="207"/>
  <c r="P74" i="207"/>
  <c r="O74" i="207"/>
  <c r="N74" i="207"/>
  <c r="M74" i="207"/>
  <c r="L74" i="207"/>
  <c r="K74" i="207"/>
  <c r="J74" i="207"/>
  <c r="I74" i="207"/>
  <c r="H74" i="207"/>
  <c r="G74" i="207"/>
  <c r="F74" i="207"/>
  <c r="E74" i="207"/>
  <c r="D74" i="207"/>
  <c r="C74" i="207"/>
  <c r="B74" i="207"/>
  <c r="A74" i="207"/>
  <c r="V73" i="207"/>
  <c r="U73" i="207"/>
  <c r="T73" i="207"/>
  <c r="S73" i="207"/>
  <c r="R73" i="207"/>
  <c r="Q73" i="207"/>
  <c r="P73" i="207"/>
  <c r="O73" i="207"/>
  <c r="N73" i="207"/>
  <c r="M73" i="207"/>
  <c r="L73" i="207"/>
  <c r="K73" i="207"/>
  <c r="J73" i="207"/>
  <c r="I73" i="207"/>
  <c r="H73" i="207"/>
  <c r="G73" i="207"/>
  <c r="F73" i="207"/>
  <c r="E73" i="207"/>
  <c r="D73" i="207"/>
  <c r="C73" i="207"/>
  <c r="B73" i="207"/>
  <c r="A73" i="207"/>
  <c r="V72" i="207"/>
  <c r="U72" i="207"/>
  <c r="T72" i="207"/>
  <c r="S72" i="207"/>
  <c r="R72" i="207"/>
  <c r="Q72" i="207"/>
  <c r="P72" i="207"/>
  <c r="O72" i="207"/>
  <c r="N72" i="207"/>
  <c r="M72" i="207"/>
  <c r="L72" i="207"/>
  <c r="K72" i="207"/>
  <c r="J72" i="207"/>
  <c r="I72" i="207"/>
  <c r="H72" i="207"/>
  <c r="G72" i="207"/>
  <c r="F72" i="207"/>
  <c r="E72" i="207"/>
  <c r="D72" i="207"/>
  <c r="C72" i="207"/>
  <c r="B72" i="207"/>
  <c r="A72" i="207"/>
  <c r="V71" i="207"/>
  <c r="U71" i="207"/>
  <c r="T71" i="207"/>
  <c r="S71" i="207"/>
  <c r="R71" i="207"/>
  <c r="Q71" i="207"/>
  <c r="P71" i="207"/>
  <c r="O71" i="207"/>
  <c r="N71" i="207"/>
  <c r="M71" i="207"/>
  <c r="L71" i="207"/>
  <c r="K71" i="207"/>
  <c r="J71" i="207"/>
  <c r="I71" i="207"/>
  <c r="H71" i="207"/>
  <c r="G71" i="207"/>
  <c r="F71" i="207"/>
  <c r="E71" i="207"/>
  <c r="D71" i="207"/>
  <c r="C71" i="207"/>
  <c r="B71" i="207"/>
  <c r="A71" i="207"/>
  <c r="V70" i="207"/>
  <c r="U70" i="207"/>
  <c r="T70" i="207"/>
  <c r="S70" i="207"/>
  <c r="R70" i="207"/>
  <c r="Q70" i="207"/>
  <c r="P70" i="207"/>
  <c r="O70" i="207"/>
  <c r="N70" i="207"/>
  <c r="M70" i="207"/>
  <c r="L70" i="207"/>
  <c r="K70" i="207"/>
  <c r="J70" i="207"/>
  <c r="I70" i="207"/>
  <c r="H70" i="207"/>
  <c r="G70" i="207"/>
  <c r="F70" i="207"/>
  <c r="E70" i="207"/>
  <c r="D70" i="207"/>
  <c r="C70" i="207"/>
  <c r="B70" i="207"/>
  <c r="A70" i="207"/>
  <c r="V69" i="207"/>
  <c r="U69" i="207"/>
  <c r="T69" i="207"/>
  <c r="S69" i="207"/>
  <c r="R69" i="207"/>
  <c r="Q69" i="207"/>
  <c r="P69" i="207"/>
  <c r="O69" i="207"/>
  <c r="N69" i="207"/>
  <c r="M69" i="207"/>
  <c r="L69" i="207"/>
  <c r="K69" i="207"/>
  <c r="J69" i="207"/>
  <c r="I69" i="207"/>
  <c r="H69" i="207"/>
  <c r="G69" i="207"/>
  <c r="F69" i="207"/>
  <c r="E69" i="207"/>
  <c r="D69" i="207"/>
  <c r="C69" i="207"/>
  <c r="B69" i="207"/>
  <c r="A69" i="207"/>
  <c r="V68" i="207"/>
  <c r="U68" i="207"/>
  <c r="T68" i="207"/>
  <c r="S68" i="207"/>
  <c r="R68" i="207"/>
  <c r="Q68" i="207"/>
  <c r="P68" i="207"/>
  <c r="O68" i="207"/>
  <c r="N68" i="207"/>
  <c r="M68" i="207"/>
  <c r="L68" i="207"/>
  <c r="K68" i="207"/>
  <c r="J68" i="207"/>
  <c r="I68" i="207"/>
  <c r="H68" i="207"/>
  <c r="G68" i="207"/>
  <c r="F68" i="207"/>
  <c r="E68" i="207"/>
  <c r="D68" i="207"/>
  <c r="C68" i="207"/>
  <c r="B68" i="207"/>
  <c r="A68" i="207"/>
  <c r="V67" i="207"/>
  <c r="U67" i="207"/>
  <c r="T67" i="207"/>
  <c r="S67" i="207"/>
  <c r="R67" i="207"/>
  <c r="Q67" i="207"/>
  <c r="P67" i="207"/>
  <c r="O67" i="207"/>
  <c r="N67" i="207"/>
  <c r="M67" i="207"/>
  <c r="L67" i="207"/>
  <c r="K67" i="207"/>
  <c r="J67" i="207"/>
  <c r="I67" i="207"/>
  <c r="H67" i="207"/>
  <c r="G67" i="207"/>
  <c r="F67" i="207"/>
  <c r="E67" i="207"/>
  <c r="D67" i="207"/>
  <c r="C67" i="207"/>
  <c r="B67" i="207"/>
  <c r="A67" i="207"/>
  <c r="V66" i="207"/>
  <c r="U66" i="207"/>
  <c r="T66" i="207"/>
  <c r="S66" i="207"/>
  <c r="R66" i="207"/>
  <c r="Q66" i="207"/>
  <c r="P66" i="207"/>
  <c r="O66" i="207"/>
  <c r="N66" i="207"/>
  <c r="M66" i="207"/>
  <c r="L66" i="207"/>
  <c r="K66" i="207"/>
  <c r="J66" i="207"/>
  <c r="I66" i="207"/>
  <c r="H66" i="207"/>
  <c r="G66" i="207"/>
  <c r="F66" i="207"/>
  <c r="E66" i="207"/>
  <c r="D66" i="207"/>
  <c r="C66" i="207"/>
  <c r="B66" i="207"/>
  <c r="A66" i="207"/>
  <c r="V65" i="207"/>
  <c r="U65" i="207"/>
  <c r="T65" i="207"/>
  <c r="S65" i="207"/>
  <c r="R65" i="207"/>
  <c r="Q65" i="207"/>
  <c r="P65" i="207"/>
  <c r="O65" i="207"/>
  <c r="N65" i="207"/>
  <c r="M65" i="207"/>
  <c r="L65" i="207"/>
  <c r="K65" i="207"/>
  <c r="J65" i="207"/>
  <c r="I65" i="207"/>
  <c r="H65" i="207"/>
  <c r="G65" i="207"/>
  <c r="F65" i="207"/>
  <c r="E65" i="207"/>
  <c r="D65" i="207"/>
  <c r="C65" i="207"/>
  <c r="B65" i="207"/>
  <c r="A65" i="207"/>
  <c r="V64" i="207"/>
  <c r="U64" i="207"/>
  <c r="T64" i="207"/>
  <c r="S64" i="207"/>
  <c r="R64" i="207"/>
  <c r="Q64" i="207"/>
  <c r="P64" i="207"/>
  <c r="O64" i="207"/>
  <c r="N64" i="207"/>
  <c r="M64" i="207"/>
  <c r="L64" i="207"/>
  <c r="K64" i="207"/>
  <c r="J64" i="207"/>
  <c r="I64" i="207"/>
  <c r="H64" i="207"/>
  <c r="G64" i="207"/>
  <c r="F64" i="207"/>
  <c r="E64" i="207"/>
  <c r="D64" i="207"/>
  <c r="C64" i="207"/>
  <c r="B64" i="207"/>
  <c r="A64" i="207"/>
  <c r="V63" i="207"/>
  <c r="U63" i="207"/>
  <c r="T63" i="207"/>
  <c r="S63" i="207"/>
  <c r="R63" i="207"/>
  <c r="Q63" i="207"/>
  <c r="P63" i="207"/>
  <c r="O63" i="207"/>
  <c r="N63" i="207"/>
  <c r="M63" i="207"/>
  <c r="L63" i="207"/>
  <c r="K63" i="207"/>
  <c r="J63" i="207"/>
  <c r="I63" i="207"/>
  <c r="H63" i="207"/>
  <c r="G63" i="207"/>
  <c r="F63" i="207"/>
  <c r="E63" i="207"/>
  <c r="D63" i="207"/>
  <c r="C63" i="207"/>
  <c r="B63" i="207"/>
  <c r="A63" i="207"/>
  <c r="V62" i="207"/>
  <c r="U62" i="207"/>
  <c r="T62" i="207"/>
  <c r="S62" i="207"/>
  <c r="R62" i="207"/>
  <c r="Q62" i="207"/>
  <c r="P62" i="207"/>
  <c r="O62" i="207"/>
  <c r="N62" i="207"/>
  <c r="M62" i="207"/>
  <c r="L62" i="207"/>
  <c r="K62" i="207"/>
  <c r="J62" i="207"/>
  <c r="I62" i="207"/>
  <c r="H62" i="207"/>
  <c r="G62" i="207"/>
  <c r="F62" i="207"/>
  <c r="E62" i="207"/>
  <c r="D62" i="207"/>
  <c r="C62" i="207"/>
  <c r="B62" i="207"/>
  <c r="A62" i="207"/>
  <c r="V61" i="207"/>
  <c r="U61" i="207"/>
  <c r="T61" i="207"/>
  <c r="S61" i="207"/>
  <c r="R61" i="207"/>
  <c r="Q61" i="207"/>
  <c r="P61" i="207"/>
  <c r="O61" i="207"/>
  <c r="N61" i="207"/>
  <c r="M61" i="207"/>
  <c r="L61" i="207"/>
  <c r="K61" i="207"/>
  <c r="J61" i="207"/>
  <c r="I61" i="207"/>
  <c r="H61" i="207"/>
  <c r="G61" i="207"/>
  <c r="F61" i="207"/>
  <c r="E61" i="207"/>
  <c r="D61" i="207"/>
  <c r="C61" i="207"/>
  <c r="B61" i="207"/>
  <c r="A61" i="207"/>
  <c r="V60" i="207"/>
  <c r="U60" i="207"/>
  <c r="T60" i="207"/>
  <c r="S60" i="207"/>
  <c r="R60" i="207"/>
  <c r="Q60" i="207"/>
  <c r="P60" i="207"/>
  <c r="O60" i="207"/>
  <c r="N60" i="207"/>
  <c r="M60" i="207"/>
  <c r="L60" i="207"/>
  <c r="K60" i="207"/>
  <c r="J60" i="207"/>
  <c r="I60" i="207"/>
  <c r="H60" i="207"/>
  <c r="G60" i="207"/>
  <c r="F60" i="207"/>
  <c r="E60" i="207"/>
  <c r="D60" i="207"/>
  <c r="C60" i="207"/>
  <c r="B60" i="207"/>
  <c r="A60" i="207"/>
  <c r="V59" i="207"/>
  <c r="U59" i="207"/>
  <c r="T59" i="207"/>
  <c r="S59" i="207"/>
  <c r="R59" i="207"/>
  <c r="Q59" i="207"/>
  <c r="P59" i="207"/>
  <c r="O59" i="207"/>
  <c r="N59" i="207"/>
  <c r="M59" i="207"/>
  <c r="L59" i="207"/>
  <c r="K59" i="207"/>
  <c r="J59" i="207"/>
  <c r="I59" i="207"/>
  <c r="H59" i="207"/>
  <c r="G59" i="207"/>
  <c r="F59" i="207"/>
  <c r="E59" i="207"/>
  <c r="D59" i="207"/>
  <c r="C59" i="207"/>
  <c r="B59" i="207"/>
  <c r="A59" i="207"/>
  <c r="V58" i="207"/>
  <c r="U58" i="207"/>
  <c r="T58" i="207"/>
  <c r="S58" i="207"/>
  <c r="R58" i="207"/>
  <c r="Q58" i="207"/>
  <c r="P58" i="207"/>
  <c r="O58" i="207"/>
  <c r="N58" i="207"/>
  <c r="M58" i="207"/>
  <c r="L58" i="207"/>
  <c r="K58" i="207"/>
  <c r="J58" i="207"/>
  <c r="I58" i="207"/>
  <c r="H58" i="207"/>
  <c r="G58" i="207"/>
  <c r="F58" i="207"/>
  <c r="E58" i="207"/>
  <c r="D58" i="207"/>
  <c r="C58" i="207"/>
  <c r="B58" i="207"/>
  <c r="A58" i="207"/>
  <c r="V57" i="207"/>
  <c r="U57" i="207"/>
  <c r="T57" i="207"/>
  <c r="S57" i="207"/>
  <c r="R57" i="207"/>
  <c r="Q57" i="207"/>
  <c r="P57" i="207"/>
  <c r="O57" i="207"/>
  <c r="N57" i="207"/>
  <c r="M57" i="207"/>
  <c r="L57" i="207"/>
  <c r="K57" i="207"/>
  <c r="J57" i="207"/>
  <c r="I57" i="207"/>
  <c r="H57" i="207"/>
  <c r="G57" i="207"/>
  <c r="F57" i="207"/>
  <c r="E57" i="207"/>
  <c r="D57" i="207"/>
  <c r="C57" i="207"/>
  <c r="B57" i="207"/>
  <c r="A57" i="207"/>
  <c r="V56" i="207"/>
  <c r="U56" i="207"/>
  <c r="T56" i="207"/>
  <c r="S56" i="207"/>
  <c r="R56" i="207"/>
  <c r="Q56" i="207"/>
  <c r="P56" i="207"/>
  <c r="O56" i="207"/>
  <c r="N56" i="207"/>
  <c r="M56" i="207"/>
  <c r="L56" i="207"/>
  <c r="K56" i="207"/>
  <c r="J56" i="207"/>
  <c r="I56" i="207"/>
  <c r="H56" i="207"/>
  <c r="G56" i="207"/>
  <c r="F56" i="207"/>
  <c r="E56" i="207"/>
  <c r="D56" i="207"/>
  <c r="C56" i="207"/>
  <c r="B56" i="207"/>
  <c r="A56" i="207"/>
  <c r="V55" i="207"/>
  <c r="U55" i="207"/>
  <c r="T55" i="207"/>
  <c r="S55" i="207"/>
  <c r="R55" i="207"/>
  <c r="Q55" i="207"/>
  <c r="P55" i="207"/>
  <c r="O55" i="207"/>
  <c r="N55" i="207"/>
  <c r="M55" i="207"/>
  <c r="L55" i="207"/>
  <c r="K55" i="207"/>
  <c r="J55" i="207"/>
  <c r="I55" i="207"/>
  <c r="H55" i="207"/>
  <c r="G55" i="207"/>
  <c r="F55" i="207"/>
  <c r="E55" i="207"/>
  <c r="D55" i="207"/>
  <c r="C55" i="207"/>
  <c r="B55" i="207"/>
  <c r="A55" i="207"/>
  <c r="V54" i="207"/>
  <c r="U54" i="207"/>
  <c r="T54" i="207"/>
  <c r="S54" i="207"/>
  <c r="R54" i="207"/>
  <c r="Q54" i="207"/>
  <c r="P54" i="207"/>
  <c r="O54" i="207"/>
  <c r="N54" i="207"/>
  <c r="M54" i="207"/>
  <c r="L54" i="207"/>
  <c r="K54" i="207"/>
  <c r="J54" i="207"/>
  <c r="I54" i="207"/>
  <c r="H54" i="207"/>
  <c r="G54" i="207"/>
  <c r="F54" i="207"/>
  <c r="E54" i="207"/>
  <c r="D54" i="207"/>
  <c r="C54" i="207"/>
  <c r="B54" i="207"/>
  <c r="A54" i="207"/>
  <c r="V53" i="207"/>
  <c r="U53" i="207"/>
  <c r="T53" i="207"/>
  <c r="S53" i="207"/>
  <c r="R53" i="207"/>
  <c r="Q53" i="207"/>
  <c r="P53" i="207"/>
  <c r="O53" i="207"/>
  <c r="N53" i="207"/>
  <c r="M53" i="207"/>
  <c r="L53" i="207"/>
  <c r="K53" i="207"/>
  <c r="J53" i="207"/>
  <c r="I53" i="207"/>
  <c r="H53" i="207"/>
  <c r="G53" i="207"/>
  <c r="F53" i="207"/>
  <c r="E53" i="207"/>
  <c r="D53" i="207"/>
  <c r="C53" i="207"/>
  <c r="B53" i="207"/>
  <c r="A53" i="207"/>
  <c r="V52" i="207"/>
  <c r="U52" i="207"/>
  <c r="T52" i="207"/>
  <c r="S52" i="207"/>
  <c r="R52" i="207"/>
  <c r="Q52" i="207"/>
  <c r="P52" i="207"/>
  <c r="O52" i="207"/>
  <c r="N52" i="207"/>
  <c r="M52" i="207"/>
  <c r="L52" i="207"/>
  <c r="K52" i="207"/>
  <c r="J52" i="207"/>
  <c r="I52" i="207"/>
  <c r="H52" i="207"/>
  <c r="G52" i="207"/>
  <c r="F52" i="207"/>
  <c r="E52" i="207"/>
  <c r="D52" i="207"/>
  <c r="C52" i="207"/>
  <c r="B52" i="207"/>
  <c r="A52" i="207"/>
  <c r="V51" i="207"/>
  <c r="U51" i="207"/>
  <c r="T51" i="207"/>
  <c r="S51" i="207"/>
  <c r="R51" i="207"/>
  <c r="Q51" i="207"/>
  <c r="P51" i="207"/>
  <c r="O51" i="207"/>
  <c r="N51" i="207"/>
  <c r="M51" i="207"/>
  <c r="L51" i="207"/>
  <c r="K51" i="207"/>
  <c r="J51" i="207"/>
  <c r="I51" i="207"/>
  <c r="H51" i="207"/>
  <c r="G51" i="207"/>
  <c r="F51" i="207"/>
  <c r="E51" i="207"/>
  <c r="D51" i="207"/>
  <c r="C51" i="207"/>
  <c r="B51" i="207"/>
  <c r="A51" i="207"/>
  <c r="V50" i="207"/>
  <c r="U50" i="207"/>
  <c r="T50" i="207"/>
  <c r="S50" i="207"/>
  <c r="R50" i="207"/>
  <c r="Q50" i="207"/>
  <c r="P50" i="207"/>
  <c r="O50" i="207"/>
  <c r="N50" i="207"/>
  <c r="M50" i="207"/>
  <c r="L50" i="207"/>
  <c r="K50" i="207"/>
  <c r="J50" i="207"/>
  <c r="I50" i="207"/>
  <c r="H50" i="207"/>
  <c r="G50" i="207"/>
  <c r="F50" i="207"/>
  <c r="E50" i="207"/>
  <c r="D50" i="207"/>
  <c r="C50" i="207"/>
  <c r="B50" i="207"/>
  <c r="A50" i="207"/>
  <c r="V49" i="207"/>
  <c r="U49" i="207"/>
  <c r="T49" i="207"/>
  <c r="S49" i="207"/>
  <c r="R49" i="207"/>
  <c r="Q49" i="207"/>
  <c r="P49" i="207"/>
  <c r="O49" i="207"/>
  <c r="N49" i="207"/>
  <c r="M49" i="207"/>
  <c r="L49" i="207"/>
  <c r="K49" i="207"/>
  <c r="J49" i="207"/>
  <c r="I49" i="207"/>
  <c r="H49" i="207"/>
  <c r="G49" i="207"/>
  <c r="F49" i="207"/>
  <c r="E49" i="207"/>
  <c r="D49" i="207"/>
  <c r="C49" i="207"/>
  <c r="B49" i="207"/>
  <c r="A49" i="207"/>
  <c r="V48" i="207"/>
  <c r="U48" i="207"/>
  <c r="T48" i="207"/>
  <c r="S48" i="207"/>
  <c r="R48" i="207"/>
  <c r="Q48" i="207"/>
  <c r="P48" i="207"/>
  <c r="O48" i="207"/>
  <c r="N48" i="207"/>
  <c r="M48" i="207"/>
  <c r="L48" i="207"/>
  <c r="K48" i="207"/>
  <c r="J48" i="207"/>
  <c r="I48" i="207"/>
  <c r="H48" i="207"/>
  <c r="G48" i="207"/>
  <c r="F48" i="207"/>
  <c r="E48" i="207"/>
  <c r="D48" i="207"/>
  <c r="C48" i="207"/>
  <c r="B48" i="207"/>
  <c r="A48" i="207"/>
  <c r="V47" i="207"/>
  <c r="U47" i="207"/>
  <c r="T47" i="207"/>
  <c r="S47" i="207"/>
  <c r="R47" i="207"/>
  <c r="Q47" i="207"/>
  <c r="P47" i="207"/>
  <c r="O47" i="207"/>
  <c r="N47" i="207"/>
  <c r="M47" i="207"/>
  <c r="L47" i="207"/>
  <c r="K47" i="207"/>
  <c r="J47" i="207"/>
  <c r="I47" i="207"/>
  <c r="H47" i="207"/>
  <c r="G47" i="207"/>
  <c r="F47" i="207"/>
  <c r="E47" i="207"/>
  <c r="D47" i="207"/>
  <c r="C47" i="207"/>
  <c r="B47" i="207"/>
  <c r="A47" i="207"/>
  <c r="V46" i="207"/>
  <c r="U46" i="207"/>
  <c r="T46" i="207"/>
  <c r="S46" i="207"/>
  <c r="R46" i="207"/>
  <c r="Q46" i="207"/>
  <c r="P46" i="207"/>
  <c r="O46" i="207"/>
  <c r="N46" i="207"/>
  <c r="M46" i="207"/>
  <c r="L46" i="207"/>
  <c r="K46" i="207"/>
  <c r="J46" i="207"/>
  <c r="I46" i="207"/>
  <c r="H46" i="207"/>
  <c r="G46" i="207"/>
  <c r="F46" i="207"/>
  <c r="E46" i="207"/>
  <c r="D46" i="207"/>
  <c r="C46" i="207"/>
  <c r="B46" i="207"/>
  <c r="A46" i="207"/>
  <c r="V45" i="207"/>
  <c r="U45" i="207"/>
  <c r="T45" i="207"/>
  <c r="S45" i="207"/>
  <c r="R45" i="207"/>
  <c r="Q45" i="207"/>
  <c r="P45" i="207"/>
  <c r="O45" i="207"/>
  <c r="N45" i="207"/>
  <c r="M45" i="207"/>
  <c r="L45" i="207"/>
  <c r="K45" i="207"/>
  <c r="J45" i="207"/>
  <c r="I45" i="207"/>
  <c r="H45" i="207"/>
  <c r="G45" i="207"/>
  <c r="F45" i="207"/>
  <c r="E45" i="207"/>
  <c r="D45" i="207"/>
  <c r="C45" i="207"/>
  <c r="B45" i="207"/>
  <c r="A45" i="207"/>
  <c r="V44" i="207"/>
  <c r="U44" i="207"/>
  <c r="T44" i="207"/>
  <c r="S44" i="207"/>
  <c r="R44" i="207"/>
  <c r="Q44" i="207"/>
  <c r="P44" i="207"/>
  <c r="O44" i="207"/>
  <c r="N44" i="207"/>
  <c r="M44" i="207"/>
  <c r="L44" i="207"/>
  <c r="K44" i="207"/>
  <c r="J44" i="207"/>
  <c r="I44" i="207"/>
  <c r="H44" i="207"/>
  <c r="G44" i="207"/>
  <c r="F44" i="207"/>
  <c r="E44" i="207"/>
  <c r="D44" i="207"/>
  <c r="C44" i="207"/>
  <c r="B44" i="207"/>
  <c r="A44" i="207"/>
  <c r="V43" i="207"/>
  <c r="U43" i="207"/>
  <c r="T43" i="207"/>
  <c r="S43" i="207"/>
  <c r="R43" i="207"/>
  <c r="Q43" i="207"/>
  <c r="P43" i="207"/>
  <c r="O43" i="207"/>
  <c r="N43" i="207"/>
  <c r="M43" i="207"/>
  <c r="L43" i="207"/>
  <c r="K43" i="207"/>
  <c r="J43" i="207"/>
  <c r="I43" i="207"/>
  <c r="H43" i="207"/>
  <c r="G43" i="207"/>
  <c r="F43" i="207"/>
  <c r="E43" i="207"/>
  <c r="D43" i="207"/>
  <c r="C43" i="207"/>
  <c r="B43" i="207"/>
  <c r="A43" i="207"/>
  <c r="V42" i="207"/>
  <c r="U42" i="207"/>
  <c r="T42" i="207"/>
  <c r="S42" i="207"/>
  <c r="R42" i="207"/>
  <c r="Q42" i="207"/>
  <c r="P42" i="207"/>
  <c r="O42" i="207"/>
  <c r="N42" i="207"/>
  <c r="M42" i="207"/>
  <c r="L42" i="207"/>
  <c r="K42" i="207"/>
  <c r="J42" i="207"/>
  <c r="I42" i="207"/>
  <c r="H42" i="207"/>
  <c r="G42" i="207"/>
  <c r="F42" i="207"/>
  <c r="E42" i="207"/>
  <c r="D42" i="207"/>
  <c r="C42" i="207"/>
  <c r="B42" i="207"/>
  <c r="A42" i="207"/>
  <c r="V41" i="207"/>
  <c r="U41" i="207"/>
  <c r="T41" i="207"/>
  <c r="S41" i="207"/>
  <c r="R41" i="207"/>
  <c r="Q41" i="207"/>
  <c r="P41" i="207"/>
  <c r="O41" i="207"/>
  <c r="N41" i="207"/>
  <c r="M41" i="207"/>
  <c r="L41" i="207"/>
  <c r="K41" i="207"/>
  <c r="J41" i="207"/>
  <c r="I41" i="207"/>
  <c r="H41" i="207"/>
  <c r="G41" i="207"/>
  <c r="F41" i="207"/>
  <c r="E41" i="207"/>
  <c r="D41" i="207"/>
  <c r="C41" i="207"/>
  <c r="B41" i="207"/>
  <c r="A41" i="207"/>
  <c r="V40" i="207"/>
  <c r="U40" i="207"/>
  <c r="T40" i="207"/>
  <c r="S40" i="207"/>
  <c r="R40" i="207"/>
  <c r="Q40" i="207"/>
  <c r="P40" i="207"/>
  <c r="O40" i="207"/>
  <c r="N40" i="207"/>
  <c r="M40" i="207"/>
  <c r="L40" i="207"/>
  <c r="K40" i="207"/>
  <c r="J40" i="207"/>
  <c r="I40" i="207"/>
  <c r="H40" i="207"/>
  <c r="G40" i="207"/>
  <c r="F40" i="207"/>
  <c r="E40" i="207"/>
  <c r="D40" i="207"/>
  <c r="C40" i="207"/>
  <c r="B40" i="207"/>
  <c r="A40" i="207"/>
  <c r="V39" i="207"/>
  <c r="U39" i="207"/>
  <c r="T39" i="207"/>
  <c r="S39" i="207"/>
  <c r="R39" i="207"/>
  <c r="Q39" i="207"/>
  <c r="P39" i="207"/>
  <c r="O39" i="207"/>
  <c r="N39" i="207"/>
  <c r="M39" i="207"/>
  <c r="L39" i="207"/>
  <c r="K39" i="207"/>
  <c r="J39" i="207"/>
  <c r="I39" i="207"/>
  <c r="H39" i="207"/>
  <c r="G39" i="207"/>
  <c r="F39" i="207"/>
  <c r="E39" i="207"/>
  <c r="D39" i="207"/>
  <c r="C39" i="207"/>
  <c r="B39" i="207"/>
  <c r="A39" i="207"/>
  <c r="V38" i="207"/>
  <c r="U38" i="207"/>
  <c r="T38" i="207"/>
  <c r="S38" i="207"/>
  <c r="R38" i="207"/>
  <c r="Q38" i="207"/>
  <c r="P38" i="207"/>
  <c r="O38" i="207"/>
  <c r="N38" i="207"/>
  <c r="M38" i="207"/>
  <c r="L38" i="207"/>
  <c r="K38" i="207"/>
  <c r="J38" i="207"/>
  <c r="I38" i="207"/>
  <c r="H38" i="207"/>
  <c r="G38" i="207"/>
  <c r="F38" i="207"/>
  <c r="E38" i="207"/>
  <c r="D38" i="207"/>
  <c r="C38" i="207"/>
  <c r="B38" i="207"/>
  <c r="A38" i="207"/>
  <c r="V37" i="207"/>
  <c r="U37" i="207"/>
  <c r="T37" i="207"/>
  <c r="S37" i="207"/>
  <c r="R37" i="207"/>
  <c r="Q37" i="207"/>
  <c r="P37" i="207"/>
  <c r="O37" i="207"/>
  <c r="N37" i="207"/>
  <c r="M37" i="207"/>
  <c r="L37" i="207"/>
  <c r="K37" i="207"/>
  <c r="J37" i="207"/>
  <c r="I37" i="207"/>
  <c r="H37" i="207"/>
  <c r="G37" i="207"/>
  <c r="F37" i="207"/>
  <c r="E37" i="207"/>
  <c r="D37" i="207"/>
  <c r="C37" i="207"/>
  <c r="B37" i="207"/>
  <c r="A37" i="207"/>
  <c r="V36" i="207"/>
  <c r="U36" i="207"/>
  <c r="T36" i="207"/>
  <c r="S36" i="207"/>
  <c r="R36" i="207"/>
  <c r="Q36" i="207"/>
  <c r="P36" i="207"/>
  <c r="O36" i="207"/>
  <c r="N36" i="207"/>
  <c r="M36" i="207"/>
  <c r="L36" i="207"/>
  <c r="K36" i="207"/>
  <c r="J36" i="207"/>
  <c r="I36" i="207"/>
  <c r="H36" i="207"/>
  <c r="G36" i="207"/>
  <c r="F36" i="207"/>
  <c r="E36" i="207"/>
  <c r="D36" i="207"/>
  <c r="C36" i="207"/>
  <c r="B36" i="207"/>
  <c r="A36" i="207"/>
  <c r="V35" i="207"/>
  <c r="U35" i="207"/>
  <c r="T35" i="207"/>
  <c r="S35" i="207"/>
  <c r="R35" i="207"/>
  <c r="Q35" i="207"/>
  <c r="P35" i="207"/>
  <c r="O35" i="207"/>
  <c r="N35" i="207"/>
  <c r="M35" i="207"/>
  <c r="L35" i="207"/>
  <c r="K35" i="207"/>
  <c r="J35" i="207"/>
  <c r="I35" i="207"/>
  <c r="H35" i="207"/>
  <c r="G35" i="207"/>
  <c r="F35" i="207"/>
  <c r="E35" i="207"/>
  <c r="D35" i="207"/>
  <c r="C35" i="207"/>
  <c r="B35" i="207"/>
  <c r="A35" i="207"/>
  <c r="V34" i="207"/>
  <c r="U34" i="207"/>
  <c r="T34" i="207"/>
  <c r="S34" i="207"/>
  <c r="R34" i="207"/>
  <c r="Q34" i="207"/>
  <c r="P34" i="207"/>
  <c r="O34" i="207"/>
  <c r="N34" i="207"/>
  <c r="M34" i="207"/>
  <c r="L34" i="207"/>
  <c r="K34" i="207"/>
  <c r="J34" i="207"/>
  <c r="I34" i="207"/>
  <c r="H34" i="207"/>
  <c r="G34" i="207"/>
  <c r="F34" i="207"/>
  <c r="E34" i="207"/>
  <c r="D34" i="207"/>
  <c r="C34" i="207"/>
  <c r="B34" i="207"/>
  <c r="A34" i="207"/>
  <c r="V33" i="207"/>
  <c r="U33" i="207"/>
  <c r="T33" i="207"/>
  <c r="S33" i="207"/>
  <c r="R33" i="207"/>
  <c r="Q33" i="207"/>
  <c r="P33" i="207"/>
  <c r="O33" i="207"/>
  <c r="N33" i="207"/>
  <c r="M33" i="207"/>
  <c r="L33" i="207"/>
  <c r="K33" i="207"/>
  <c r="J33" i="207"/>
  <c r="I33" i="207"/>
  <c r="H33" i="207"/>
  <c r="G33" i="207"/>
  <c r="F33" i="207"/>
  <c r="E33" i="207"/>
  <c r="D33" i="207"/>
  <c r="C33" i="207"/>
  <c r="B33" i="207"/>
  <c r="A33" i="207"/>
  <c r="V32" i="207"/>
  <c r="U32" i="207"/>
  <c r="T32" i="207"/>
  <c r="S32" i="207"/>
  <c r="R32" i="207"/>
  <c r="Q32" i="207"/>
  <c r="P32" i="207"/>
  <c r="O32" i="207"/>
  <c r="N32" i="207"/>
  <c r="M32" i="207"/>
  <c r="L32" i="207"/>
  <c r="K32" i="207"/>
  <c r="J32" i="207"/>
  <c r="I32" i="207"/>
  <c r="H32" i="207"/>
  <c r="G32" i="207"/>
  <c r="F32" i="207"/>
  <c r="E32" i="207"/>
  <c r="D32" i="207"/>
  <c r="C32" i="207"/>
  <c r="B32" i="207"/>
  <c r="A32" i="207"/>
  <c r="V31" i="207"/>
  <c r="U31" i="207"/>
  <c r="T31" i="207"/>
  <c r="S31" i="207"/>
  <c r="R31" i="207"/>
  <c r="Q31" i="207"/>
  <c r="P31" i="207"/>
  <c r="O31" i="207"/>
  <c r="N31" i="207"/>
  <c r="M31" i="207"/>
  <c r="L31" i="207"/>
  <c r="K31" i="207"/>
  <c r="J31" i="207"/>
  <c r="I31" i="207"/>
  <c r="H31" i="207"/>
  <c r="G31" i="207"/>
  <c r="F31" i="207"/>
  <c r="E31" i="207"/>
  <c r="D31" i="207"/>
  <c r="C31" i="207"/>
  <c r="B31" i="207"/>
  <c r="A31" i="207"/>
  <c r="V30" i="207"/>
  <c r="U30" i="207"/>
  <c r="T30" i="207"/>
  <c r="S30" i="207"/>
  <c r="R30" i="207"/>
  <c r="Q30" i="207"/>
  <c r="P30" i="207"/>
  <c r="O30" i="207"/>
  <c r="N30" i="207"/>
  <c r="M30" i="207"/>
  <c r="L30" i="207"/>
  <c r="K30" i="207"/>
  <c r="J30" i="207"/>
  <c r="I30" i="207"/>
  <c r="H30" i="207"/>
  <c r="G30" i="207"/>
  <c r="F30" i="207"/>
  <c r="E30" i="207"/>
  <c r="D30" i="207"/>
  <c r="C30" i="207"/>
  <c r="B30" i="207"/>
  <c r="A30" i="207"/>
  <c r="V29" i="207"/>
  <c r="U29" i="207"/>
  <c r="T29" i="207"/>
  <c r="S29" i="207"/>
  <c r="R29" i="207"/>
  <c r="Q29" i="207"/>
  <c r="P29" i="207"/>
  <c r="O29" i="207"/>
  <c r="N29" i="207"/>
  <c r="M29" i="207"/>
  <c r="L29" i="207"/>
  <c r="K29" i="207"/>
  <c r="J29" i="207"/>
  <c r="I29" i="207"/>
  <c r="H29" i="207"/>
  <c r="G29" i="207"/>
  <c r="F29" i="207"/>
  <c r="E29" i="207"/>
  <c r="D29" i="207"/>
  <c r="C29" i="207"/>
  <c r="B29" i="207"/>
  <c r="A29" i="207"/>
  <c r="V28" i="207"/>
  <c r="U28" i="207"/>
  <c r="T28" i="207"/>
  <c r="S28" i="207"/>
  <c r="R28" i="207"/>
  <c r="Q28" i="207"/>
  <c r="P28" i="207"/>
  <c r="O28" i="207"/>
  <c r="N28" i="207"/>
  <c r="M28" i="207"/>
  <c r="L28" i="207"/>
  <c r="K28" i="207"/>
  <c r="J28" i="207"/>
  <c r="I28" i="207"/>
  <c r="H28" i="207"/>
  <c r="G28" i="207"/>
  <c r="F28" i="207"/>
  <c r="E28" i="207"/>
  <c r="D28" i="207"/>
  <c r="C28" i="207"/>
  <c r="B28" i="207"/>
  <c r="A28" i="207"/>
  <c r="V27" i="207"/>
  <c r="U27" i="207"/>
  <c r="T27" i="207"/>
  <c r="S27" i="207"/>
  <c r="R27" i="207"/>
  <c r="Q27" i="207"/>
  <c r="P27" i="207"/>
  <c r="O27" i="207"/>
  <c r="N27" i="207"/>
  <c r="M27" i="207"/>
  <c r="L27" i="207"/>
  <c r="K27" i="207"/>
  <c r="J27" i="207"/>
  <c r="I27" i="207"/>
  <c r="H27" i="207"/>
  <c r="G27" i="207"/>
  <c r="F27" i="207"/>
  <c r="E27" i="207"/>
  <c r="D27" i="207"/>
  <c r="C27" i="207"/>
  <c r="B27" i="207"/>
  <c r="A27" i="207"/>
  <c r="V26" i="207"/>
  <c r="U26" i="207"/>
  <c r="T26" i="207"/>
  <c r="S26" i="207"/>
  <c r="R26" i="207"/>
  <c r="Q26" i="207"/>
  <c r="P26" i="207"/>
  <c r="O26" i="207"/>
  <c r="N26" i="207"/>
  <c r="M26" i="207"/>
  <c r="L26" i="207"/>
  <c r="K26" i="207"/>
  <c r="J26" i="207"/>
  <c r="I26" i="207"/>
  <c r="H26" i="207"/>
  <c r="G26" i="207"/>
  <c r="F26" i="207"/>
  <c r="E26" i="207"/>
  <c r="D26" i="207"/>
  <c r="C26" i="207"/>
  <c r="B26" i="207"/>
  <c r="A26" i="207"/>
  <c r="V25" i="207"/>
  <c r="U25" i="207"/>
  <c r="T25" i="207"/>
  <c r="S25" i="207"/>
  <c r="R25" i="207"/>
  <c r="Q25" i="207"/>
  <c r="P25" i="207"/>
  <c r="O25" i="207"/>
  <c r="N25" i="207"/>
  <c r="M25" i="207"/>
  <c r="L25" i="207"/>
  <c r="K25" i="207"/>
  <c r="J25" i="207"/>
  <c r="I25" i="207"/>
  <c r="H25" i="207"/>
  <c r="G25" i="207"/>
  <c r="F25" i="207"/>
  <c r="E25" i="207"/>
  <c r="D25" i="207"/>
  <c r="C25" i="207"/>
  <c r="B25" i="207"/>
  <c r="A25" i="207"/>
  <c r="V24" i="207"/>
  <c r="U24" i="207"/>
  <c r="T24" i="207"/>
  <c r="S24" i="207"/>
  <c r="R24" i="207"/>
  <c r="Q24" i="207"/>
  <c r="P24" i="207"/>
  <c r="O24" i="207"/>
  <c r="N24" i="207"/>
  <c r="M24" i="207"/>
  <c r="L24" i="207"/>
  <c r="K24" i="207"/>
  <c r="J24" i="207"/>
  <c r="I24" i="207"/>
  <c r="H24" i="207"/>
  <c r="G24" i="207"/>
  <c r="F24" i="207"/>
  <c r="E24" i="207"/>
  <c r="D24" i="207"/>
  <c r="C24" i="207"/>
  <c r="B24" i="207"/>
  <c r="A24" i="207"/>
  <c r="V23" i="207"/>
  <c r="U23" i="207"/>
  <c r="T23" i="207"/>
  <c r="S23" i="207"/>
  <c r="R23" i="207"/>
  <c r="Q23" i="207"/>
  <c r="P23" i="207"/>
  <c r="O23" i="207"/>
  <c r="N23" i="207"/>
  <c r="M23" i="207"/>
  <c r="L23" i="207"/>
  <c r="K23" i="207"/>
  <c r="J23" i="207"/>
  <c r="I23" i="207"/>
  <c r="H23" i="207"/>
  <c r="G23" i="207"/>
  <c r="F23" i="207"/>
  <c r="E23" i="207"/>
  <c r="D23" i="207"/>
  <c r="C23" i="207"/>
  <c r="B23" i="207"/>
  <c r="A23" i="207"/>
  <c r="V22" i="207"/>
  <c r="U22" i="207"/>
  <c r="T22" i="207"/>
  <c r="S22" i="207"/>
  <c r="R22" i="207"/>
  <c r="Q22" i="207"/>
  <c r="P22" i="207"/>
  <c r="O22" i="207"/>
  <c r="N22" i="207"/>
  <c r="M22" i="207"/>
  <c r="L22" i="207"/>
  <c r="K22" i="207"/>
  <c r="J22" i="207"/>
  <c r="I22" i="207"/>
  <c r="H22" i="207"/>
  <c r="G22" i="207"/>
  <c r="F22" i="207"/>
  <c r="E22" i="207"/>
  <c r="D22" i="207"/>
  <c r="C22" i="207"/>
  <c r="B22" i="207"/>
  <c r="A22" i="207"/>
  <c r="V21" i="207"/>
  <c r="U21" i="207"/>
  <c r="T21" i="207"/>
  <c r="S21" i="207"/>
  <c r="R21" i="207"/>
  <c r="Q21" i="207"/>
  <c r="P21" i="207"/>
  <c r="O21" i="207"/>
  <c r="N21" i="207"/>
  <c r="M21" i="207"/>
  <c r="L21" i="207"/>
  <c r="K21" i="207"/>
  <c r="J21" i="207"/>
  <c r="I21" i="207"/>
  <c r="H21" i="207"/>
  <c r="G21" i="207"/>
  <c r="F21" i="207"/>
  <c r="E21" i="207"/>
  <c r="D21" i="207"/>
  <c r="C21" i="207"/>
  <c r="B21" i="207"/>
  <c r="A21" i="207"/>
  <c r="V20" i="207"/>
  <c r="U20" i="207"/>
  <c r="T20" i="207"/>
  <c r="S20" i="207"/>
  <c r="R20" i="207"/>
  <c r="Q20" i="207"/>
  <c r="P20" i="207"/>
  <c r="O20" i="207"/>
  <c r="N20" i="207"/>
  <c r="M20" i="207"/>
  <c r="L20" i="207"/>
  <c r="K20" i="207"/>
  <c r="J20" i="207"/>
  <c r="I20" i="207"/>
  <c r="H20" i="207"/>
  <c r="G20" i="207"/>
  <c r="F20" i="207"/>
  <c r="E20" i="207"/>
  <c r="D20" i="207"/>
  <c r="C20" i="207"/>
  <c r="B20" i="207"/>
  <c r="A20" i="207"/>
  <c r="V19" i="207"/>
  <c r="U19" i="207"/>
  <c r="T19" i="207"/>
  <c r="S19" i="207"/>
  <c r="R19" i="207"/>
  <c r="Q19" i="207"/>
  <c r="P19" i="207"/>
  <c r="O19" i="207"/>
  <c r="N19" i="207"/>
  <c r="M19" i="207"/>
  <c r="L19" i="207"/>
  <c r="K19" i="207"/>
  <c r="J19" i="207"/>
  <c r="I19" i="207"/>
  <c r="H19" i="207"/>
  <c r="G19" i="207"/>
  <c r="F19" i="207"/>
  <c r="E19" i="207"/>
  <c r="D19" i="207"/>
  <c r="C19" i="207"/>
  <c r="B19" i="207"/>
  <c r="A19" i="207"/>
  <c r="V18" i="207"/>
  <c r="U18" i="207"/>
  <c r="T18" i="207"/>
  <c r="S18" i="207"/>
  <c r="R18" i="207"/>
  <c r="Q18" i="207"/>
  <c r="P18" i="207"/>
  <c r="O18" i="207"/>
  <c r="N18" i="207"/>
  <c r="M18" i="207"/>
  <c r="L18" i="207"/>
  <c r="K18" i="207"/>
  <c r="J18" i="207"/>
  <c r="I18" i="207"/>
  <c r="H18" i="207"/>
  <c r="G18" i="207"/>
  <c r="F18" i="207"/>
  <c r="E18" i="207"/>
  <c r="D18" i="207"/>
  <c r="C18" i="207"/>
  <c r="B18" i="207"/>
  <c r="A18" i="207"/>
  <c r="V17" i="207"/>
  <c r="U17" i="207"/>
  <c r="T17" i="207"/>
  <c r="S17" i="207"/>
  <c r="R17" i="207"/>
  <c r="Q17" i="207"/>
  <c r="P17" i="207"/>
  <c r="O17" i="207"/>
  <c r="N17" i="207"/>
  <c r="M17" i="207"/>
  <c r="L17" i="207"/>
  <c r="K17" i="207"/>
  <c r="J17" i="207"/>
  <c r="I17" i="207"/>
  <c r="H17" i="207"/>
  <c r="G17" i="207"/>
  <c r="F17" i="207"/>
  <c r="E17" i="207"/>
  <c r="D17" i="207"/>
  <c r="C17" i="207"/>
  <c r="B17" i="207"/>
  <c r="A17" i="207"/>
  <c r="V16" i="207"/>
  <c r="U16" i="207"/>
  <c r="T16" i="207"/>
  <c r="S16" i="207"/>
  <c r="R16" i="207"/>
  <c r="Q16" i="207"/>
  <c r="P16" i="207"/>
  <c r="O16" i="207"/>
  <c r="N16" i="207"/>
  <c r="M16" i="207"/>
  <c r="L16" i="207"/>
  <c r="K16" i="207"/>
  <c r="J16" i="207"/>
  <c r="I16" i="207"/>
  <c r="H16" i="207"/>
  <c r="G16" i="207"/>
  <c r="F16" i="207"/>
  <c r="E16" i="207"/>
  <c r="D16" i="207"/>
  <c r="C16" i="207"/>
  <c r="B16" i="207"/>
  <c r="A16" i="207"/>
  <c r="V15" i="207"/>
  <c r="U15" i="207"/>
  <c r="T15" i="207"/>
  <c r="S15" i="207"/>
  <c r="R15" i="207"/>
  <c r="Q15" i="207"/>
  <c r="P15" i="207"/>
  <c r="O15" i="207"/>
  <c r="N15" i="207"/>
  <c r="M15" i="207"/>
  <c r="L15" i="207"/>
  <c r="K15" i="207"/>
  <c r="J15" i="207"/>
  <c r="I15" i="207"/>
  <c r="H15" i="207"/>
  <c r="G15" i="207"/>
  <c r="F15" i="207"/>
  <c r="E15" i="207"/>
  <c r="D15" i="207"/>
  <c r="C15" i="207"/>
  <c r="B15" i="207"/>
  <c r="A15" i="207"/>
  <c r="V14" i="207"/>
  <c r="U14" i="207"/>
  <c r="T14" i="207"/>
  <c r="S14" i="207"/>
  <c r="R14" i="207"/>
  <c r="Q14" i="207"/>
  <c r="P14" i="207"/>
  <c r="O14" i="207"/>
  <c r="N14" i="207"/>
  <c r="M14" i="207"/>
  <c r="L14" i="207"/>
  <c r="K14" i="207"/>
  <c r="J14" i="207"/>
  <c r="I14" i="207"/>
  <c r="H14" i="207"/>
  <c r="G14" i="207"/>
  <c r="F14" i="207"/>
  <c r="E14" i="207"/>
  <c r="D14" i="207"/>
  <c r="C14" i="207"/>
  <c r="B14" i="207"/>
  <c r="A14" i="207"/>
  <c r="V13" i="207"/>
  <c r="U13" i="207"/>
  <c r="T13" i="207"/>
  <c r="S13" i="207"/>
  <c r="R13" i="207"/>
  <c r="Q13" i="207"/>
  <c r="P13" i="207"/>
  <c r="O13" i="207"/>
  <c r="N13" i="207"/>
  <c r="M13" i="207"/>
  <c r="L13" i="207"/>
  <c r="K13" i="207"/>
  <c r="J13" i="207"/>
  <c r="I13" i="207"/>
  <c r="H13" i="207"/>
  <c r="G13" i="207"/>
  <c r="F13" i="207"/>
  <c r="E13" i="207"/>
  <c r="D13" i="207"/>
  <c r="C13" i="207"/>
  <c r="B13" i="207"/>
  <c r="A13" i="207"/>
  <c r="V12" i="207"/>
  <c r="U12" i="207"/>
  <c r="T12" i="207"/>
  <c r="S12" i="207"/>
  <c r="R12" i="207"/>
  <c r="Q12" i="207"/>
  <c r="P12" i="207"/>
  <c r="O12" i="207"/>
  <c r="N12" i="207"/>
  <c r="M12" i="207"/>
  <c r="L12" i="207"/>
  <c r="K12" i="207"/>
  <c r="J12" i="207"/>
  <c r="I12" i="207"/>
  <c r="H12" i="207"/>
  <c r="G12" i="207"/>
  <c r="F12" i="207"/>
  <c r="E12" i="207"/>
  <c r="D12" i="207"/>
  <c r="C12" i="207"/>
  <c r="B12" i="207"/>
  <c r="A12" i="207"/>
  <c r="V11" i="207"/>
  <c r="U11" i="207"/>
  <c r="T11" i="207"/>
  <c r="S11" i="207"/>
  <c r="R11" i="207"/>
  <c r="Q11" i="207"/>
  <c r="P11" i="207"/>
  <c r="O11" i="207"/>
  <c r="N11" i="207"/>
  <c r="M11" i="207"/>
  <c r="L11" i="207"/>
  <c r="K11" i="207"/>
  <c r="J11" i="207"/>
  <c r="I11" i="207"/>
  <c r="H11" i="207"/>
  <c r="G11" i="207"/>
  <c r="F11" i="207"/>
  <c r="E11" i="207"/>
  <c r="D11" i="207"/>
  <c r="C11" i="207"/>
  <c r="B11" i="207"/>
  <c r="A11" i="207"/>
  <c r="V10" i="207"/>
  <c r="U10" i="207"/>
  <c r="T10" i="207"/>
  <c r="S10" i="207"/>
  <c r="R10" i="207"/>
  <c r="Q10" i="207"/>
  <c r="P10" i="207"/>
  <c r="O10" i="207"/>
  <c r="N10" i="207"/>
  <c r="M10" i="207"/>
  <c r="L10" i="207"/>
  <c r="K10" i="207"/>
  <c r="J10" i="207"/>
  <c r="I10" i="207"/>
  <c r="H10" i="207"/>
  <c r="G10" i="207"/>
  <c r="F10" i="207"/>
  <c r="E10" i="207"/>
  <c r="D10" i="207"/>
  <c r="C10" i="207"/>
  <c r="B10" i="207"/>
  <c r="A10" i="207"/>
  <c r="V9" i="207"/>
  <c r="U9" i="207"/>
  <c r="T9" i="207"/>
  <c r="S9" i="207"/>
  <c r="R9" i="207"/>
  <c r="Q9" i="207"/>
  <c r="P9" i="207"/>
  <c r="O9" i="207"/>
  <c r="N9" i="207"/>
  <c r="M9" i="207"/>
  <c r="L9" i="207"/>
  <c r="K9" i="207"/>
  <c r="J9" i="207"/>
  <c r="I9" i="207"/>
  <c r="H9" i="207"/>
  <c r="G9" i="207"/>
  <c r="F9" i="207"/>
  <c r="E9" i="207"/>
  <c r="D9" i="207"/>
  <c r="C9" i="207"/>
  <c r="B9" i="207"/>
  <c r="A9" i="207"/>
  <c r="V8" i="207"/>
  <c r="U8" i="207"/>
  <c r="T8" i="207"/>
  <c r="S8" i="207"/>
  <c r="R8" i="207"/>
  <c r="Q8" i="207"/>
  <c r="P8" i="207"/>
  <c r="O8" i="207"/>
  <c r="N8" i="207"/>
  <c r="M8" i="207"/>
  <c r="L8" i="207"/>
  <c r="K8" i="207"/>
  <c r="J8" i="207"/>
  <c r="I8" i="207"/>
  <c r="H8" i="207"/>
  <c r="G8" i="207"/>
  <c r="F8" i="207"/>
  <c r="E8" i="207"/>
  <c r="D8" i="207"/>
  <c r="C8" i="207"/>
  <c r="B8" i="207"/>
  <c r="A8" i="207"/>
  <c r="AK130" i="233"/>
  <c r="AK129" i="233"/>
  <c r="AK128" i="233"/>
  <c r="AK127" i="233"/>
  <c r="AK126" i="233"/>
  <c r="AK125" i="233"/>
  <c r="AK124" i="233"/>
  <c r="AK123" i="233"/>
  <c r="AK122" i="233"/>
  <c r="AK121" i="233"/>
  <c r="AK120" i="233"/>
  <c r="AK119" i="233"/>
  <c r="AK118" i="233"/>
  <c r="AK117" i="233"/>
  <c r="AK116" i="233"/>
  <c r="AK115" i="233"/>
  <c r="AK114" i="233"/>
  <c r="AK113" i="233"/>
  <c r="AK112" i="233"/>
  <c r="AK111" i="233"/>
  <c r="AK110" i="233"/>
  <c r="AK109" i="233"/>
  <c r="AK108" i="233"/>
  <c r="AK107" i="233"/>
  <c r="AK106" i="233"/>
  <c r="AK105" i="233"/>
  <c r="AK104" i="233"/>
  <c r="AK103" i="233"/>
  <c r="AK102" i="233"/>
  <c r="AK101" i="233"/>
  <c r="AK100" i="233"/>
  <c r="AK99" i="233"/>
  <c r="AK98" i="233"/>
  <c r="AK97" i="233"/>
  <c r="AK96" i="233"/>
  <c r="AK95" i="233"/>
  <c r="AK94" i="233"/>
  <c r="AK93" i="233"/>
  <c r="AK92" i="233"/>
  <c r="AK91" i="233"/>
  <c r="AK90" i="233"/>
  <c r="AK89" i="233"/>
  <c r="AK88" i="233"/>
  <c r="AK87" i="233"/>
  <c r="AK86" i="233"/>
  <c r="AK85" i="233"/>
  <c r="AK84" i="233"/>
  <c r="AK83" i="233"/>
  <c r="AK82" i="233"/>
  <c r="AK81" i="233"/>
  <c r="AK80" i="233"/>
  <c r="AK79" i="233"/>
  <c r="AK78" i="233"/>
  <c r="AK77" i="233"/>
  <c r="AK76" i="233"/>
  <c r="AK75" i="233"/>
  <c r="AK74" i="233"/>
  <c r="AK73" i="233"/>
  <c r="AK72" i="233"/>
  <c r="AK71" i="233"/>
  <c r="AK70" i="233"/>
  <c r="AK69" i="233"/>
  <c r="AK68" i="233"/>
  <c r="AK67" i="233"/>
  <c r="AK66" i="233"/>
  <c r="AK65" i="233"/>
  <c r="AK64" i="233"/>
  <c r="AK63" i="233"/>
  <c r="AK62" i="233"/>
  <c r="AK61" i="233"/>
  <c r="AK60" i="233"/>
  <c r="AK59" i="233"/>
  <c r="AK58" i="233"/>
  <c r="AK57" i="233"/>
  <c r="AK56" i="233"/>
  <c r="AK55" i="233"/>
  <c r="AK54" i="233"/>
  <c r="AK53" i="233"/>
  <c r="AK52" i="233"/>
  <c r="AK51" i="233"/>
  <c r="AK50" i="233"/>
  <c r="AK49" i="233"/>
  <c r="AK48" i="233"/>
  <c r="AK47" i="233"/>
  <c r="AK46" i="233"/>
  <c r="AK45" i="233"/>
  <c r="AK44" i="233"/>
  <c r="AK43" i="233"/>
  <c r="AK42" i="233"/>
  <c r="AK41" i="233"/>
  <c r="AK40" i="233"/>
  <c r="AK39" i="233"/>
  <c r="AK38" i="233"/>
  <c r="AK37" i="233"/>
  <c r="AK36" i="233"/>
  <c r="AK35" i="233"/>
  <c r="AK34" i="233"/>
  <c r="AK33" i="233"/>
  <c r="AK32" i="233"/>
  <c r="AK31" i="233"/>
  <c r="AK30" i="233"/>
  <c r="AK29" i="233"/>
  <c r="AK28" i="233"/>
  <c r="AK27" i="233"/>
  <c r="AK26" i="233"/>
  <c r="AK25" i="233"/>
  <c r="AK24" i="233"/>
  <c r="AK23" i="233"/>
  <c r="AK22" i="233"/>
  <c r="AK21" i="233"/>
  <c r="AK20" i="233"/>
  <c r="AK19" i="233"/>
  <c r="AK18" i="233"/>
  <c r="AK17" i="233"/>
  <c r="AK16" i="233"/>
  <c r="AK15" i="233"/>
  <c r="AK14" i="233"/>
  <c r="AK13" i="233"/>
  <c r="AK12" i="233"/>
  <c r="AK11" i="233"/>
  <c r="AK10" i="233"/>
  <c r="AK9" i="233"/>
  <c r="AK8" i="233"/>
  <c r="AK7" i="233"/>
  <c r="AK6" i="233"/>
  <c r="AK5" i="233"/>
  <c r="C142" i="225"/>
  <c r="C141" i="225"/>
  <c r="N139" i="225"/>
  <c r="L139" i="225"/>
  <c r="J139" i="225"/>
  <c r="H139" i="225"/>
  <c r="F139" i="225"/>
  <c r="D139" i="225"/>
  <c r="N138" i="225"/>
  <c r="L138" i="225"/>
  <c r="J138" i="225"/>
  <c r="H138" i="225"/>
  <c r="F138" i="225"/>
  <c r="D138" i="225"/>
  <c r="N137" i="225"/>
  <c r="L137" i="225"/>
  <c r="J137" i="225"/>
  <c r="H137" i="225"/>
  <c r="F137" i="225"/>
  <c r="D137" i="225"/>
  <c r="N136" i="225"/>
  <c r="L136" i="225"/>
  <c r="J136" i="225"/>
  <c r="H136" i="225"/>
  <c r="F136" i="225"/>
  <c r="D136" i="225"/>
  <c r="N135" i="225"/>
  <c r="L135" i="225"/>
  <c r="J135" i="225"/>
  <c r="H135" i="225"/>
  <c r="F135" i="225"/>
  <c r="D135" i="225"/>
  <c r="N134" i="225"/>
  <c r="L134" i="225"/>
  <c r="J134" i="225"/>
  <c r="H134" i="225"/>
  <c r="F134" i="225"/>
  <c r="D134" i="225"/>
  <c r="N133" i="225"/>
  <c r="L133" i="225"/>
  <c r="J133" i="225"/>
  <c r="H133" i="225"/>
  <c r="F133" i="225"/>
  <c r="D133" i="225"/>
  <c r="N132" i="225"/>
  <c r="L132" i="225"/>
  <c r="J132" i="225"/>
  <c r="H132" i="225"/>
  <c r="F132" i="225"/>
  <c r="D132" i="225"/>
  <c r="N131" i="225"/>
  <c r="L131" i="225"/>
  <c r="J131" i="225"/>
  <c r="H131" i="225"/>
  <c r="F131" i="225"/>
  <c r="D131" i="225"/>
  <c r="N130" i="225"/>
  <c r="L130" i="225"/>
  <c r="J130" i="225"/>
  <c r="H130" i="225"/>
  <c r="F130" i="225"/>
  <c r="D130" i="225"/>
  <c r="N128" i="225"/>
  <c r="L128" i="225"/>
  <c r="J128" i="225"/>
  <c r="H128" i="225"/>
  <c r="F128" i="225"/>
  <c r="D128" i="225"/>
  <c r="N127" i="225"/>
  <c r="L127" i="225"/>
  <c r="J127" i="225"/>
  <c r="H127" i="225"/>
  <c r="F127" i="225"/>
  <c r="D127" i="225"/>
  <c r="N126" i="225"/>
  <c r="L126" i="225"/>
  <c r="J126" i="225"/>
  <c r="H126" i="225"/>
  <c r="F126" i="225"/>
  <c r="D126" i="225"/>
  <c r="N125" i="225"/>
  <c r="L125" i="225"/>
  <c r="J125" i="225"/>
  <c r="H125" i="225"/>
  <c r="F125" i="225"/>
  <c r="D125" i="225"/>
  <c r="N124" i="225"/>
  <c r="L124" i="225"/>
  <c r="J124" i="225"/>
  <c r="H124" i="225"/>
  <c r="F124" i="225"/>
  <c r="D124" i="225"/>
  <c r="N123" i="225"/>
  <c r="L123" i="225"/>
  <c r="J123" i="225"/>
  <c r="H123" i="225"/>
  <c r="F123" i="225"/>
  <c r="D123" i="225"/>
  <c r="N122" i="225"/>
  <c r="L122" i="225"/>
  <c r="J122" i="225"/>
  <c r="H122" i="225"/>
  <c r="F122" i="225"/>
  <c r="D122" i="225"/>
  <c r="N121" i="225"/>
  <c r="L121" i="225"/>
  <c r="J121" i="225"/>
  <c r="H121" i="225"/>
  <c r="F121" i="225"/>
  <c r="D121" i="225"/>
  <c r="N120" i="225"/>
  <c r="L120" i="225"/>
  <c r="J120" i="225"/>
  <c r="H120" i="225"/>
  <c r="F120" i="225"/>
  <c r="D120" i="225"/>
  <c r="N119" i="225"/>
  <c r="L119" i="225"/>
  <c r="J119" i="225"/>
  <c r="H119" i="225"/>
  <c r="F119" i="225"/>
  <c r="D119" i="225"/>
  <c r="N118" i="225"/>
  <c r="L118" i="225"/>
  <c r="J118" i="225"/>
  <c r="H118" i="225"/>
  <c r="F118" i="225"/>
  <c r="D118" i="225"/>
  <c r="N117" i="225"/>
  <c r="L117" i="225"/>
  <c r="J117" i="225"/>
  <c r="H117" i="225"/>
  <c r="F117" i="225"/>
  <c r="D117" i="225"/>
  <c r="N116" i="225"/>
  <c r="L116" i="225"/>
  <c r="J116" i="225"/>
  <c r="H116" i="225"/>
  <c r="F116" i="225"/>
  <c r="D116" i="225"/>
  <c r="N115" i="225"/>
  <c r="L115" i="225"/>
  <c r="J115" i="225"/>
  <c r="H115" i="225"/>
  <c r="F115" i="225"/>
  <c r="D115" i="225"/>
  <c r="N114" i="225"/>
  <c r="L114" i="225"/>
  <c r="J114" i="225"/>
  <c r="H114" i="225"/>
  <c r="F114" i="225"/>
  <c r="D114" i="225"/>
  <c r="N113" i="225"/>
  <c r="L113" i="225"/>
  <c r="J113" i="225"/>
  <c r="H113" i="225"/>
  <c r="F113" i="225"/>
  <c r="D113" i="225"/>
  <c r="N112" i="225"/>
  <c r="L112" i="225"/>
  <c r="J112" i="225"/>
  <c r="H112" i="225"/>
  <c r="F112" i="225"/>
  <c r="D112" i="225"/>
  <c r="N111" i="225"/>
  <c r="L111" i="225"/>
  <c r="J111" i="225"/>
  <c r="H111" i="225"/>
  <c r="F111" i="225"/>
  <c r="D111" i="225"/>
  <c r="N110" i="225"/>
  <c r="L110" i="225"/>
  <c r="J110" i="225"/>
  <c r="H110" i="225"/>
  <c r="F110" i="225"/>
  <c r="D110" i="225"/>
  <c r="N109" i="225"/>
  <c r="L109" i="225"/>
  <c r="J109" i="225"/>
  <c r="H109" i="225"/>
  <c r="F109" i="225"/>
  <c r="D109" i="225"/>
  <c r="N108" i="225"/>
  <c r="L108" i="225"/>
  <c r="J108" i="225"/>
  <c r="H108" i="225"/>
  <c r="F108" i="225"/>
  <c r="D108" i="225"/>
  <c r="N107" i="225"/>
  <c r="L107" i="225"/>
  <c r="J107" i="225"/>
  <c r="H107" i="225"/>
  <c r="F107" i="225"/>
  <c r="D107" i="225"/>
  <c r="N106" i="225"/>
  <c r="L106" i="225"/>
  <c r="J106" i="225"/>
  <c r="H106" i="225"/>
  <c r="F106" i="225"/>
  <c r="D106" i="225"/>
  <c r="N104" i="225"/>
  <c r="L104" i="225"/>
  <c r="J104" i="225"/>
  <c r="H104" i="225"/>
  <c r="F104" i="225"/>
  <c r="D104" i="225"/>
  <c r="N103" i="225"/>
  <c r="L103" i="225"/>
  <c r="J103" i="225"/>
  <c r="H103" i="225"/>
  <c r="F103" i="225"/>
  <c r="D103" i="225"/>
  <c r="N102" i="225"/>
  <c r="L102" i="225"/>
  <c r="J102" i="225"/>
  <c r="H102" i="225"/>
  <c r="F102" i="225"/>
  <c r="D102" i="225"/>
  <c r="N101" i="225"/>
  <c r="L101" i="225"/>
  <c r="J101" i="225"/>
  <c r="H101" i="225"/>
  <c r="F101" i="225"/>
  <c r="D101" i="225"/>
  <c r="N100" i="225"/>
  <c r="L100" i="225"/>
  <c r="J100" i="225"/>
  <c r="H100" i="225"/>
  <c r="F100" i="225"/>
  <c r="D100" i="225"/>
  <c r="N99" i="225"/>
  <c r="L99" i="225"/>
  <c r="J99" i="225"/>
  <c r="H99" i="225"/>
  <c r="F99" i="225"/>
  <c r="D99" i="225"/>
  <c r="N98" i="225"/>
  <c r="L98" i="225"/>
  <c r="J98" i="225"/>
  <c r="H98" i="225"/>
  <c r="F98" i="225"/>
  <c r="D98" i="225"/>
  <c r="N97" i="225"/>
  <c r="L97" i="225"/>
  <c r="J97" i="225"/>
  <c r="H97" i="225"/>
  <c r="F97" i="225"/>
  <c r="D97" i="225"/>
  <c r="N96" i="225"/>
  <c r="L96" i="225"/>
  <c r="J96" i="225"/>
  <c r="H96" i="225"/>
  <c r="F96" i="225"/>
  <c r="D96" i="225"/>
  <c r="N95" i="225"/>
  <c r="L95" i="225"/>
  <c r="J95" i="225"/>
  <c r="H95" i="225"/>
  <c r="F95" i="225"/>
  <c r="D95" i="225"/>
  <c r="N94" i="225"/>
  <c r="L94" i="225"/>
  <c r="J94" i="225"/>
  <c r="H94" i="225"/>
  <c r="F94" i="225"/>
  <c r="D94" i="225"/>
  <c r="N93" i="225"/>
  <c r="L93" i="225"/>
  <c r="J93" i="225"/>
  <c r="H93" i="225"/>
  <c r="F93" i="225"/>
  <c r="D93" i="225"/>
  <c r="N92" i="225"/>
  <c r="L92" i="225"/>
  <c r="J92" i="225"/>
  <c r="H92" i="225"/>
  <c r="F92" i="225"/>
  <c r="D92" i="225"/>
  <c r="N91" i="225"/>
  <c r="L91" i="225"/>
  <c r="J91" i="225"/>
  <c r="H91" i="225"/>
  <c r="F91" i="225"/>
  <c r="D91" i="225"/>
  <c r="N90" i="225"/>
  <c r="L90" i="225"/>
  <c r="J90" i="225"/>
  <c r="H90" i="225"/>
  <c r="F90" i="225"/>
  <c r="D90" i="225"/>
  <c r="N89" i="225"/>
  <c r="L89" i="225"/>
  <c r="J89" i="225"/>
  <c r="H89" i="225"/>
  <c r="F89" i="225"/>
  <c r="D89" i="225"/>
  <c r="N88" i="225"/>
  <c r="L88" i="225"/>
  <c r="J88" i="225"/>
  <c r="H88" i="225"/>
  <c r="F88" i="225"/>
  <c r="D88" i="225"/>
  <c r="N87" i="225"/>
  <c r="L87" i="225"/>
  <c r="J87" i="225"/>
  <c r="H87" i="225"/>
  <c r="F87" i="225"/>
  <c r="D87" i="225"/>
  <c r="N86" i="225"/>
  <c r="L86" i="225"/>
  <c r="J86" i="225"/>
  <c r="H86" i="225"/>
  <c r="F86" i="225"/>
  <c r="D86" i="225"/>
  <c r="N85" i="225"/>
  <c r="L85" i="225"/>
  <c r="J85" i="225"/>
  <c r="H85" i="225"/>
  <c r="F85" i="225"/>
  <c r="D85" i="225"/>
  <c r="N84" i="225"/>
  <c r="L84" i="225"/>
  <c r="J84" i="225"/>
  <c r="H84" i="225"/>
  <c r="F84" i="225"/>
  <c r="D84" i="225"/>
  <c r="N83" i="225"/>
  <c r="L83" i="225"/>
  <c r="J83" i="225"/>
  <c r="H83" i="225"/>
  <c r="F83" i="225"/>
  <c r="D83" i="225"/>
  <c r="N82" i="225"/>
  <c r="L82" i="225"/>
  <c r="J82" i="225"/>
  <c r="H82" i="225"/>
  <c r="F82" i="225"/>
  <c r="D82" i="225"/>
  <c r="N80" i="225"/>
  <c r="L80" i="225"/>
  <c r="J80" i="225"/>
  <c r="H80" i="225"/>
  <c r="F80" i="225"/>
  <c r="D80" i="225"/>
  <c r="N79" i="225"/>
  <c r="L79" i="225"/>
  <c r="J79" i="225"/>
  <c r="H79" i="225"/>
  <c r="F79" i="225"/>
  <c r="D79" i="225"/>
  <c r="N78" i="225"/>
  <c r="L78" i="225"/>
  <c r="J78" i="225"/>
  <c r="H78" i="225"/>
  <c r="F78" i="225"/>
  <c r="D78" i="225"/>
  <c r="N77" i="225"/>
  <c r="L77" i="225"/>
  <c r="J77" i="225"/>
  <c r="H77" i="225"/>
  <c r="F77" i="225"/>
  <c r="D77" i="225"/>
  <c r="N76" i="225"/>
  <c r="L76" i="225"/>
  <c r="J76" i="225"/>
  <c r="H76" i="225"/>
  <c r="F76" i="225"/>
  <c r="D76" i="225"/>
  <c r="N75" i="225"/>
  <c r="L75" i="225"/>
  <c r="J75" i="225"/>
  <c r="H75" i="225"/>
  <c r="F75" i="225"/>
  <c r="D75" i="225"/>
  <c r="N74" i="225"/>
  <c r="L74" i="225"/>
  <c r="J74" i="225"/>
  <c r="H74" i="225"/>
  <c r="F74" i="225"/>
  <c r="D74" i="225"/>
  <c r="N73" i="225"/>
  <c r="L73" i="225"/>
  <c r="J73" i="225"/>
  <c r="H73" i="225"/>
  <c r="F73" i="225"/>
  <c r="D73" i="225"/>
  <c r="N72" i="225"/>
  <c r="L72" i="225"/>
  <c r="J72" i="225"/>
  <c r="H72" i="225"/>
  <c r="F72" i="225"/>
  <c r="D72" i="225"/>
  <c r="N71" i="225"/>
  <c r="L71" i="225"/>
  <c r="J71" i="225"/>
  <c r="H71" i="225"/>
  <c r="F71" i="225"/>
  <c r="D71" i="225"/>
  <c r="N70" i="225"/>
  <c r="L70" i="225"/>
  <c r="J70" i="225"/>
  <c r="H70" i="225"/>
  <c r="F70" i="225"/>
  <c r="D70" i="225"/>
  <c r="N69" i="225"/>
  <c r="L69" i="225"/>
  <c r="J69" i="225"/>
  <c r="H69" i="225"/>
  <c r="F69" i="225"/>
  <c r="D69" i="225"/>
  <c r="N68" i="225"/>
  <c r="L68" i="225"/>
  <c r="J68" i="225"/>
  <c r="H68" i="225"/>
  <c r="F68" i="225"/>
  <c r="D68" i="225"/>
  <c r="N67" i="225"/>
  <c r="L67" i="225"/>
  <c r="J67" i="225"/>
  <c r="H67" i="225"/>
  <c r="F67" i="225"/>
  <c r="D67" i="225"/>
  <c r="N66" i="225"/>
  <c r="L66" i="225"/>
  <c r="J66" i="225"/>
  <c r="H66" i="225"/>
  <c r="F66" i="225"/>
  <c r="D66" i="225"/>
  <c r="N65" i="225"/>
  <c r="L65" i="225"/>
  <c r="J65" i="225"/>
  <c r="H65" i="225"/>
  <c r="F65" i="225"/>
  <c r="D65" i="225"/>
  <c r="N64" i="225"/>
  <c r="L64" i="225"/>
  <c r="J64" i="225"/>
  <c r="H64" i="225"/>
  <c r="F64" i="225"/>
  <c r="D64" i="225"/>
  <c r="N62" i="225"/>
  <c r="L62" i="225"/>
  <c r="J62" i="225"/>
  <c r="H62" i="225"/>
  <c r="F62" i="225"/>
  <c r="D62" i="225"/>
  <c r="N61" i="225"/>
  <c r="L61" i="225"/>
  <c r="J61" i="225"/>
  <c r="H61" i="225"/>
  <c r="F61" i="225"/>
  <c r="D61" i="225"/>
  <c r="N60" i="225"/>
  <c r="L60" i="225"/>
  <c r="J60" i="225"/>
  <c r="H60" i="225"/>
  <c r="F60" i="225"/>
  <c r="D60" i="225"/>
  <c r="N59" i="225"/>
  <c r="L59" i="225"/>
  <c r="J59" i="225"/>
  <c r="H59" i="225"/>
  <c r="F59" i="225"/>
  <c r="D59" i="225"/>
  <c r="N58" i="225"/>
  <c r="L58" i="225"/>
  <c r="J58" i="225"/>
  <c r="H58" i="225"/>
  <c r="F58" i="225"/>
  <c r="D58" i="225"/>
  <c r="N57" i="225"/>
  <c r="L57" i="225"/>
  <c r="J57" i="225"/>
  <c r="H57" i="225"/>
  <c r="F57" i="225"/>
  <c r="D57" i="225"/>
  <c r="N56" i="225"/>
  <c r="L56" i="225"/>
  <c r="J56" i="225"/>
  <c r="H56" i="225"/>
  <c r="F56" i="225"/>
  <c r="D56" i="225"/>
  <c r="N55" i="225"/>
  <c r="L55" i="225"/>
  <c r="J55" i="225"/>
  <c r="H55" i="225"/>
  <c r="F55" i="225"/>
  <c r="D55" i="225"/>
  <c r="N54" i="225"/>
  <c r="L54" i="225"/>
  <c r="J54" i="225"/>
  <c r="H54" i="225"/>
  <c r="F54" i="225"/>
  <c r="D54" i="225"/>
  <c r="N53" i="225"/>
  <c r="L53" i="225"/>
  <c r="J53" i="225"/>
  <c r="H53" i="225"/>
  <c r="F53" i="225"/>
  <c r="D53" i="225"/>
  <c r="N52" i="225"/>
  <c r="L52" i="225"/>
  <c r="J52" i="225"/>
  <c r="H52" i="225"/>
  <c r="F52" i="225"/>
  <c r="D52" i="225"/>
  <c r="N51" i="225"/>
  <c r="L51" i="225"/>
  <c r="J51" i="225"/>
  <c r="H51" i="225"/>
  <c r="F51" i="225"/>
  <c r="D51" i="225"/>
  <c r="N50" i="225"/>
  <c r="L50" i="225"/>
  <c r="J50" i="225"/>
  <c r="H50" i="225"/>
  <c r="F50" i="225"/>
  <c r="D50" i="225"/>
  <c r="N49" i="225"/>
  <c r="L49" i="225"/>
  <c r="J49" i="225"/>
  <c r="H49" i="225"/>
  <c r="F49" i="225"/>
  <c r="D49" i="225"/>
  <c r="N48" i="225"/>
  <c r="L48" i="225"/>
  <c r="J48" i="225"/>
  <c r="H48" i="225"/>
  <c r="F48" i="225"/>
  <c r="D48" i="225"/>
  <c r="N47" i="225"/>
  <c r="L47" i="225"/>
  <c r="J47" i="225"/>
  <c r="H47" i="225"/>
  <c r="F47" i="225"/>
  <c r="D47" i="225"/>
  <c r="N46" i="225"/>
  <c r="L46" i="225"/>
  <c r="J46" i="225"/>
  <c r="H46" i="225"/>
  <c r="F46" i="225"/>
  <c r="D46" i="225"/>
  <c r="N45" i="225"/>
  <c r="L45" i="225"/>
  <c r="J45" i="225"/>
  <c r="H45" i="225"/>
  <c r="F45" i="225"/>
  <c r="D45" i="225"/>
  <c r="N44" i="225"/>
  <c r="L44" i="225"/>
  <c r="J44" i="225"/>
  <c r="H44" i="225"/>
  <c r="F44" i="225"/>
  <c r="D44" i="225"/>
  <c r="N42" i="225"/>
  <c r="L42" i="225"/>
  <c r="J42" i="225"/>
  <c r="H42" i="225"/>
  <c r="F42" i="225"/>
  <c r="D42" i="225"/>
  <c r="N41" i="225"/>
  <c r="L41" i="225"/>
  <c r="J41" i="225"/>
  <c r="H41" i="225"/>
  <c r="F41" i="225"/>
  <c r="D41" i="225"/>
  <c r="N40" i="225"/>
  <c r="L40" i="225"/>
  <c r="J40" i="225"/>
  <c r="H40" i="225"/>
  <c r="F40" i="225"/>
  <c r="D40" i="225"/>
  <c r="N39" i="225"/>
  <c r="L39" i="225"/>
  <c r="J39" i="225"/>
  <c r="H39" i="225"/>
  <c r="F39" i="225"/>
  <c r="D39" i="225"/>
  <c r="N38" i="225"/>
  <c r="L38" i="225"/>
  <c r="J38" i="225"/>
  <c r="H38" i="225"/>
  <c r="F38" i="225"/>
  <c r="D38" i="225"/>
  <c r="N37" i="225"/>
  <c r="L37" i="225"/>
  <c r="J37" i="225"/>
  <c r="H37" i="225"/>
  <c r="F37" i="225"/>
  <c r="D37" i="225"/>
  <c r="N36" i="225"/>
  <c r="L36" i="225"/>
  <c r="J36" i="225"/>
  <c r="H36" i="225"/>
  <c r="F36" i="225"/>
  <c r="D36" i="225"/>
  <c r="N35" i="225"/>
  <c r="L35" i="225"/>
  <c r="J35" i="225"/>
  <c r="H35" i="225"/>
  <c r="F35" i="225"/>
  <c r="D35" i="225"/>
  <c r="N34" i="225"/>
  <c r="L34" i="225"/>
  <c r="J34" i="225"/>
  <c r="H34" i="225"/>
  <c r="F34" i="225"/>
  <c r="D34" i="225"/>
  <c r="N33" i="225"/>
  <c r="L33" i="225"/>
  <c r="J33" i="225"/>
  <c r="H33" i="225"/>
  <c r="F33" i="225"/>
  <c r="D33" i="225"/>
  <c r="N31" i="225"/>
  <c r="L31" i="225"/>
  <c r="J31" i="225"/>
  <c r="H31" i="225"/>
  <c r="F31" i="225"/>
  <c r="D31" i="225"/>
  <c r="N30" i="225"/>
  <c r="L30" i="225"/>
  <c r="J30" i="225"/>
  <c r="H30" i="225"/>
  <c r="F30" i="225"/>
  <c r="D30" i="225"/>
  <c r="N29" i="225"/>
  <c r="L29" i="225"/>
  <c r="J29" i="225"/>
  <c r="H29" i="225"/>
  <c r="F29" i="225"/>
  <c r="D29" i="225"/>
  <c r="N28" i="225"/>
  <c r="L28" i="225"/>
  <c r="J28" i="225"/>
  <c r="H28" i="225"/>
  <c r="F28" i="225"/>
  <c r="D28" i="225"/>
  <c r="N27" i="225"/>
  <c r="L27" i="225"/>
  <c r="J27" i="225"/>
  <c r="H27" i="225"/>
  <c r="F27" i="225"/>
  <c r="D27" i="225"/>
  <c r="N26" i="225"/>
  <c r="L26" i="225"/>
  <c r="J26" i="225"/>
  <c r="H26" i="225"/>
  <c r="F26" i="225"/>
  <c r="D26" i="225"/>
  <c r="N25" i="225"/>
  <c r="L25" i="225"/>
  <c r="J25" i="225"/>
  <c r="H25" i="225"/>
  <c r="F25" i="225"/>
  <c r="D25" i="225"/>
  <c r="N24" i="225"/>
  <c r="L24" i="225"/>
  <c r="J24" i="225"/>
  <c r="H24" i="225"/>
  <c r="F24" i="225"/>
  <c r="D24" i="225"/>
  <c r="N23" i="225"/>
  <c r="L23" i="225"/>
  <c r="J23" i="225"/>
  <c r="H23" i="225"/>
  <c r="F23" i="225"/>
  <c r="D23" i="225"/>
  <c r="N22" i="225"/>
  <c r="L22" i="225"/>
  <c r="J22" i="225"/>
  <c r="H22" i="225"/>
  <c r="F22" i="225"/>
  <c r="D22" i="225"/>
  <c r="N21" i="225"/>
  <c r="L21" i="225"/>
  <c r="J21" i="225"/>
  <c r="H21" i="225"/>
  <c r="F21" i="225"/>
  <c r="D21" i="225"/>
  <c r="N19" i="225"/>
  <c r="L19" i="225"/>
  <c r="J19" i="225"/>
  <c r="H19" i="225"/>
  <c r="F19" i="225"/>
  <c r="D19" i="225"/>
  <c r="N18" i="225"/>
  <c r="L18" i="225"/>
  <c r="J18" i="225"/>
  <c r="H18" i="225"/>
  <c r="F18" i="225"/>
  <c r="D18" i="225"/>
  <c r="N17" i="225"/>
  <c r="L17" i="225"/>
  <c r="J17" i="225"/>
  <c r="H17" i="225"/>
  <c r="F17" i="225"/>
  <c r="D17" i="225"/>
  <c r="N16" i="225"/>
  <c r="L16" i="225"/>
  <c r="J16" i="225"/>
  <c r="H16" i="225"/>
  <c r="F16" i="225"/>
  <c r="D16" i="225"/>
  <c r="N15" i="225"/>
  <c r="L15" i="225"/>
  <c r="J15" i="225"/>
  <c r="H15" i="225"/>
  <c r="F15" i="225"/>
  <c r="D15" i="225"/>
  <c r="N14" i="225"/>
  <c r="L14" i="225"/>
  <c r="J14" i="225"/>
  <c r="H14" i="225"/>
  <c r="F14" i="225"/>
  <c r="D14" i="225"/>
  <c r="N12" i="225"/>
  <c r="L12" i="225"/>
  <c r="J12" i="225"/>
  <c r="H12" i="225"/>
  <c r="F12" i="225"/>
  <c r="D12" i="225"/>
  <c r="N11" i="225"/>
  <c r="L11" i="225"/>
  <c r="J11" i="225"/>
  <c r="H11" i="225"/>
  <c r="F11" i="225"/>
  <c r="D11" i="225"/>
  <c r="N10" i="225"/>
  <c r="L10" i="225"/>
  <c r="J10" i="225"/>
  <c r="H10" i="225"/>
  <c r="F10" i="225"/>
  <c r="D10" i="225"/>
  <c r="N9" i="225"/>
  <c r="L9" i="225"/>
  <c r="J9" i="225"/>
  <c r="H9" i="225"/>
  <c r="F9" i="225"/>
  <c r="D9" i="225"/>
  <c r="N8" i="225"/>
  <c r="L8" i="225"/>
  <c r="J8" i="225"/>
  <c r="H8" i="225"/>
  <c r="F8" i="225"/>
  <c r="D8" i="225"/>
  <c r="N7" i="225"/>
  <c r="L7" i="225"/>
  <c r="J7" i="225"/>
  <c r="H7" i="225"/>
  <c r="F7" i="225"/>
  <c r="D7" i="225"/>
  <c r="B142" i="193"/>
  <c r="B141" i="193"/>
  <c r="N139" i="193"/>
  <c r="L139" i="193"/>
  <c r="J139" i="193"/>
  <c r="H139" i="193"/>
  <c r="F139" i="193"/>
  <c r="D139" i="193"/>
  <c r="N138" i="193"/>
  <c r="L138" i="193"/>
  <c r="J138" i="193"/>
  <c r="H138" i="193"/>
  <c r="F138" i="193"/>
  <c r="D138" i="193"/>
  <c r="N137" i="193"/>
  <c r="L137" i="193"/>
  <c r="J137" i="193"/>
  <c r="H137" i="193"/>
  <c r="F137" i="193"/>
  <c r="D137" i="193"/>
  <c r="N136" i="193"/>
  <c r="L136" i="193"/>
  <c r="J136" i="193"/>
  <c r="H136" i="193"/>
  <c r="F136" i="193"/>
  <c r="D136" i="193"/>
  <c r="N135" i="193"/>
  <c r="L135" i="193"/>
  <c r="J135" i="193"/>
  <c r="H135" i="193"/>
  <c r="F135" i="193"/>
  <c r="D135" i="193"/>
  <c r="N134" i="193"/>
  <c r="L134" i="193"/>
  <c r="J134" i="193"/>
  <c r="H134" i="193"/>
  <c r="F134" i="193"/>
  <c r="D134" i="193"/>
  <c r="N133" i="193"/>
  <c r="L133" i="193"/>
  <c r="J133" i="193"/>
  <c r="H133" i="193"/>
  <c r="F133" i="193"/>
  <c r="D133" i="193"/>
  <c r="N132" i="193"/>
  <c r="L132" i="193"/>
  <c r="J132" i="193"/>
  <c r="H132" i="193"/>
  <c r="F132" i="193"/>
  <c r="D132" i="193"/>
  <c r="N131" i="193"/>
  <c r="L131" i="193"/>
  <c r="J131" i="193"/>
  <c r="H131" i="193"/>
  <c r="F131" i="193"/>
  <c r="D131" i="193"/>
  <c r="N130" i="193"/>
  <c r="L130" i="193"/>
  <c r="J130" i="193"/>
  <c r="H130" i="193"/>
  <c r="F130" i="193"/>
  <c r="D130" i="193"/>
  <c r="N128" i="193"/>
  <c r="L128" i="193"/>
  <c r="J128" i="193"/>
  <c r="H128" i="193"/>
  <c r="F128" i="193"/>
  <c r="D128" i="193"/>
  <c r="N127" i="193"/>
  <c r="L127" i="193"/>
  <c r="J127" i="193"/>
  <c r="H127" i="193"/>
  <c r="F127" i="193"/>
  <c r="D127" i="193"/>
  <c r="N126" i="193"/>
  <c r="L126" i="193"/>
  <c r="J126" i="193"/>
  <c r="H126" i="193"/>
  <c r="F126" i="193"/>
  <c r="D126" i="193"/>
  <c r="N125" i="193"/>
  <c r="L125" i="193"/>
  <c r="J125" i="193"/>
  <c r="H125" i="193"/>
  <c r="F125" i="193"/>
  <c r="D125" i="193"/>
  <c r="N124" i="193"/>
  <c r="L124" i="193"/>
  <c r="J124" i="193"/>
  <c r="H124" i="193"/>
  <c r="F124" i="193"/>
  <c r="D124" i="193"/>
  <c r="N123" i="193"/>
  <c r="L123" i="193"/>
  <c r="J123" i="193"/>
  <c r="H123" i="193"/>
  <c r="F123" i="193"/>
  <c r="D123" i="193"/>
  <c r="N122" i="193"/>
  <c r="L122" i="193"/>
  <c r="J122" i="193"/>
  <c r="H122" i="193"/>
  <c r="F122" i="193"/>
  <c r="D122" i="193"/>
  <c r="N121" i="193"/>
  <c r="L121" i="193"/>
  <c r="J121" i="193"/>
  <c r="H121" i="193"/>
  <c r="F121" i="193"/>
  <c r="D121" i="193"/>
  <c r="N120" i="193"/>
  <c r="L120" i="193"/>
  <c r="J120" i="193"/>
  <c r="H120" i="193"/>
  <c r="F120" i="193"/>
  <c r="D120" i="193"/>
  <c r="N119" i="193"/>
  <c r="L119" i="193"/>
  <c r="J119" i="193"/>
  <c r="H119" i="193"/>
  <c r="F119" i="193"/>
  <c r="D119" i="193"/>
  <c r="N118" i="193"/>
  <c r="L118" i="193"/>
  <c r="J118" i="193"/>
  <c r="H118" i="193"/>
  <c r="F118" i="193"/>
  <c r="D118" i="193"/>
  <c r="N117" i="193"/>
  <c r="L117" i="193"/>
  <c r="J117" i="193"/>
  <c r="H117" i="193"/>
  <c r="F117" i="193"/>
  <c r="D117" i="193"/>
  <c r="N116" i="193"/>
  <c r="L116" i="193"/>
  <c r="J116" i="193"/>
  <c r="H116" i="193"/>
  <c r="F116" i="193"/>
  <c r="D116" i="193"/>
  <c r="N115" i="193"/>
  <c r="L115" i="193"/>
  <c r="J115" i="193"/>
  <c r="H115" i="193"/>
  <c r="F115" i="193"/>
  <c r="D115" i="193"/>
  <c r="N114" i="193"/>
  <c r="L114" i="193"/>
  <c r="J114" i="193"/>
  <c r="H114" i="193"/>
  <c r="F114" i="193"/>
  <c r="D114" i="193"/>
  <c r="N113" i="193"/>
  <c r="L113" i="193"/>
  <c r="J113" i="193"/>
  <c r="H113" i="193"/>
  <c r="F113" i="193"/>
  <c r="D113" i="193"/>
  <c r="N112" i="193"/>
  <c r="L112" i="193"/>
  <c r="J112" i="193"/>
  <c r="H112" i="193"/>
  <c r="F112" i="193"/>
  <c r="D112" i="193"/>
  <c r="N111" i="193"/>
  <c r="L111" i="193"/>
  <c r="J111" i="193"/>
  <c r="H111" i="193"/>
  <c r="F111" i="193"/>
  <c r="D111" i="193"/>
  <c r="N110" i="193"/>
  <c r="L110" i="193"/>
  <c r="J110" i="193"/>
  <c r="H110" i="193"/>
  <c r="F110" i="193"/>
  <c r="D110" i="193"/>
  <c r="N109" i="193"/>
  <c r="L109" i="193"/>
  <c r="J109" i="193"/>
  <c r="H109" i="193"/>
  <c r="F109" i="193"/>
  <c r="D109" i="193"/>
  <c r="N108" i="193"/>
  <c r="L108" i="193"/>
  <c r="J108" i="193"/>
  <c r="H108" i="193"/>
  <c r="F108" i="193"/>
  <c r="D108" i="193"/>
  <c r="N107" i="193"/>
  <c r="L107" i="193"/>
  <c r="J107" i="193"/>
  <c r="H107" i="193"/>
  <c r="F107" i="193"/>
  <c r="D107" i="193"/>
  <c r="N106" i="193"/>
  <c r="L106" i="193"/>
  <c r="J106" i="193"/>
  <c r="H106" i="193"/>
  <c r="F106" i="193"/>
  <c r="D106" i="193"/>
  <c r="N104" i="193"/>
  <c r="L104" i="193"/>
  <c r="J104" i="193"/>
  <c r="H104" i="193"/>
  <c r="F104" i="193"/>
  <c r="D104" i="193"/>
  <c r="N103" i="193"/>
  <c r="L103" i="193"/>
  <c r="J103" i="193"/>
  <c r="H103" i="193"/>
  <c r="F103" i="193"/>
  <c r="D103" i="193"/>
  <c r="N102" i="193"/>
  <c r="L102" i="193"/>
  <c r="J102" i="193"/>
  <c r="H102" i="193"/>
  <c r="F102" i="193"/>
  <c r="D102" i="193"/>
  <c r="N101" i="193"/>
  <c r="L101" i="193"/>
  <c r="J101" i="193"/>
  <c r="H101" i="193"/>
  <c r="F101" i="193"/>
  <c r="D101" i="193"/>
  <c r="N100" i="193"/>
  <c r="L100" i="193"/>
  <c r="J100" i="193"/>
  <c r="H100" i="193"/>
  <c r="F100" i="193"/>
  <c r="D100" i="193"/>
  <c r="N99" i="193"/>
  <c r="L99" i="193"/>
  <c r="J99" i="193"/>
  <c r="H99" i="193"/>
  <c r="F99" i="193"/>
  <c r="D99" i="193"/>
  <c r="N98" i="193"/>
  <c r="L98" i="193"/>
  <c r="J98" i="193"/>
  <c r="H98" i="193"/>
  <c r="F98" i="193"/>
  <c r="D98" i="193"/>
  <c r="N97" i="193"/>
  <c r="L97" i="193"/>
  <c r="J97" i="193"/>
  <c r="H97" i="193"/>
  <c r="F97" i="193"/>
  <c r="D97" i="193"/>
  <c r="N96" i="193"/>
  <c r="L96" i="193"/>
  <c r="J96" i="193"/>
  <c r="H96" i="193"/>
  <c r="F96" i="193"/>
  <c r="D96" i="193"/>
  <c r="N95" i="193"/>
  <c r="L95" i="193"/>
  <c r="J95" i="193"/>
  <c r="H95" i="193"/>
  <c r="F95" i="193"/>
  <c r="D95" i="193"/>
  <c r="N94" i="193"/>
  <c r="L94" i="193"/>
  <c r="J94" i="193"/>
  <c r="H94" i="193"/>
  <c r="F94" i="193"/>
  <c r="D94" i="193"/>
  <c r="N93" i="193"/>
  <c r="L93" i="193"/>
  <c r="J93" i="193"/>
  <c r="H93" i="193"/>
  <c r="F93" i="193"/>
  <c r="D93" i="193"/>
  <c r="N92" i="193"/>
  <c r="L92" i="193"/>
  <c r="J92" i="193"/>
  <c r="H92" i="193"/>
  <c r="F92" i="193"/>
  <c r="D92" i="193"/>
  <c r="N91" i="193"/>
  <c r="L91" i="193"/>
  <c r="J91" i="193"/>
  <c r="H91" i="193"/>
  <c r="F91" i="193"/>
  <c r="D91" i="193"/>
  <c r="N90" i="193"/>
  <c r="L90" i="193"/>
  <c r="J90" i="193"/>
  <c r="H90" i="193"/>
  <c r="F90" i="193"/>
  <c r="D90" i="193"/>
  <c r="N89" i="193"/>
  <c r="L89" i="193"/>
  <c r="J89" i="193"/>
  <c r="H89" i="193"/>
  <c r="F89" i="193"/>
  <c r="D89" i="193"/>
  <c r="N88" i="193"/>
  <c r="L88" i="193"/>
  <c r="J88" i="193"/>
  <c r="H88" i="193"/>
  <c r="F88" i="193"/>
  <c r="D88" i="193"/>
  <c r="N87" i="193"/>
  <c r="L87" i="193"/>
  <c r="J87" i="193"/>
  <c r="H87" i="193"/>
  <c r="F87" i="193"/>
  <c r="D87" i="193"/>
  <c r="N86" i="193"/>
  <c r="L86" i="193"/>
  <c r="J86" i="193"/>
  <c r="H86" i="193"/>
  <c r="F86" i="193"/>
  <c r="D86" i="193"/>
  <c r="N85" i="193"/>
  <c r="L85" i="193"/>
  <c r="J85" i="193"/>
  <c r="H85" i="193"/>
  <c r="F85" i="193"/>
  <c r="D85" i="193"/>
  <c r="N84" i="193"/>
  <c r="L84" i="193"/>
  <c r="J84" i="193"/>
  <c r="H84" i="193"/>
  <c r="F84" i="193"/>
  <c r="D84" i="193"/>
  <c r="N83" i="193"/>
  <c r="L83" i="193"/>
  <c r="J83" i="193"/>
  <c r="H83" i="193"/>
  <c r="F83" i="193"/>
  <c r="D83" i="193"/>
  <c r="N82" i="193"/>
  <c r="L82" i="193"/>
  <c r="J82" i="193"/>
  <c r="H82" i="193"/>
  <c r="F82" i="193"/>
  <c r="D82" i="193"/>
  <c r="N80" i="193"/>
  <c r="L80" i="193"/>
  <c r="J80" i="193"/>
  <c r="H80" i="193"/>
  <c r="F80" i="193"/>
  <c r="D80" i="193"/>
  <c r="N79" i="193"/>
  <c r="L79" i="193"/>
  <c r="J79" i="193"/>
  <c r="H79" i="193"/>
  <c r="F79" i="193"/>
  <c r="D79" i="193"/>
  <c r="N78" i="193"/>
  <c r="L78" i="193"/>
  <c r="J78" i="193"/>
  <c r="H78" i="193"/>
  <c r="F78" i="193"/>
  <c r="D78" i="193"/>
  <c r="N77" i="193"/>
  <c r="L77" i="193"/>
  <c r="J77" i="193"/>
  <c r="H77" i="193"/>
  <c r="F77" i="193"/>
  <c r="D77" i="193"/>
  <c r="N76" i="193"/>
  <c r="L76" i="193"/>
  <c r="J76" i="193"/>
  <c r="H76" i="193"/>
  <c r="F76" i="193"/>
  <c r="D76" i="193"/>
  <c r="N75" i="193"/>
  <c r="L75" i="193"/>
  <c r="J75" i="193"/>
  <c r="H75" i="193"/>
  <c r="F75" i="193"/>
  <c r="D75" i="193"/>
  <c r="N74" i="193"/>
  <c r="L74" i="193"/>
  <c r="J74" i="193"/>
  <c r="H74" i="193"/>
  <c r="F74" i="193"/>
  <c r="D74" i="193"/>
  <c r="N73" i="193"/>
  <c r="L73" i="193"/>
  <c r="J73" i="193"/>
  <c r="H73" i="193"/>
  <c r="F73" i="193"/>
  <c r="D73" i="193"/>
  <c r="N72" i="193"/>
  <c r="L72" i="193"/>
  <c r="J72" i="193"/>
  <c r="H72" i="193"/>
  <c r="F72" i="193"/>
  <c r="D72" i="193"/>
  <c r="N71" i="193"/>
  <c r="L71" i="193"/>
  <c r="J71" i="193"/>
  <c r="H71" i="193"/>
  <c r="F71" i="193"/>
  <c r="D71" i="193"/>
  <c r="N70" i="193"/>
  <c r="L70" i="193"/>
  <c r="J70" i="193"/>
  <c r="H70" i="193"/>
  <c r="F70" i="193"/>
  <c r="D70" i="193"/>
  <c r="N69" i="193"/>
  <c r="L69" i="193"/>
  <c r="J69" i="193"/>
  <c r="H69" i="193"/>
  <c r="F69" i="193"/>
  <c r="D69" i="193"/>
  <c r="N68" i="193"/>
  <c r="L68" i="193"/>
  <c r="J68" i="193"/>
  <c r="H68" i="193"/>
  <c r="F68" i="193"/>
  <c r="D68" i="193"/>
  <c r="N67" i="193"/>
  <c r="L67" i="193"/>
  <c r="J67" i="193"/>
  <c r="H67" i="193"/>
  <c r="F67" i="193"/>
  <c r="D67" i="193"/>
  <c r="N66" i="193"/>
  <c r="L66" i="193"/>
  <c r="J66" i="193"/>
  <c r="H66" i="193"/>
  <c r="F66" i="193"/>
  <c r="D66" i="193"/>
  <c r="N65" i="193"/>
  <c r="L65" i="193"/>
  <c r="J65" i="193"/>
  <c r="H65" i="193"/>
  <c r="F65" i="193"/>
  <c r="D65" i="193"/>
  <c r="N64" i="193"/>
  <c r="L64" i="193"/>
  <c r="J64" i="193"/>
  <c r="H64" i="193"/>
  <c r="F64" i="193"/>
  <c r="D64" i="193"/>
  <c r="N62" i="193"/>
  <c r="L62" i="193"/>
  <c r="J62" i="193"/>
  <c r="H62" i="193"/>
  <c r="F62" i="193"/>
  <c r="D62" i="193"/>
  <c r="N61" i="193"/>
  <c r="L61" i="193"/>
  <c r="J61" i="193"/>
  <c r="H61" i="193"/>
  <c r="F61" i="193"/>
  <c r="D61" i="193"/>
  <c r="N60" i="193"/>
  <c r="L60" i="193"/>
  <c r="J60" i="193"/>
  <c r="H60" i="193"/>
  <c r="F60" i="193"/>
  <c r="D60" i="193"/>
  <c r="N59" i="193"/>
  <c r="L59" i="193"/>
  <c r="J59" i="193"/>
  <c r="H59" i="193"/>
  <c r="F59" i="193"/>
  <c r="D59" i="193"/>
  <c r="N58" i="193"/>
  <c r="L58" i="193"/>
  <c r="J58" i="193"/>
  <c r="H58" i="193"/>
  <c r="F58" i="193"/>
  <c r="D58" i="193"/>
  <c r="N57" i="193"/>
  <c r="L57" i="193"/>
  <c r="J57" i="193"/>
  <c r="H57" i="193"/>
  <c r="F57" i="193"/>
  <c r="D57" i="193"/>
  <c r="N56" i="193"/>
  <c r="L56" i="193"/>
  <c r="J56" i="193"/>
  <c r="H56" i="193"/>
  <c r="F56" i="193"/>
  <c r="D56" i="193"/>
  <c r="N55" i="193"/>
  <c r="L55" i="193"/>
  <c r="J55" i="193"/>
  <c r="H55" i="193"/>
  <c r="F55" i="193"/>
  <c r="D55" i="193"/>
  <c r="N54" i="193"/>
  <c r="L54" i="193"/>
  <c r="J54" i="193"/>
  <c r="H54" i="193"/>
  <c r="F54" i="193"/>
  <c r="D54" i="193"/>
  <c r="N53" i="193"/>
  <c r="L53" i="193"/>
  <c r="J53" i="193"/>
  <c r="H53" i="193"/>
  <c r="F53" i="193"/>
  <c r="D53" i="193"/>
  <c r="N52" i="193"/>
  <c r="L52" i="193"/>
  <c r="J52" i="193"/>
  <c r="H52" i="193"/>
  <c r="F52" i="193"/>
  <c r="D52" i="193"/>
  <c r="N51" i="193"/>
  <c r="L51" i="193"/>
  <c r="J51" i="193"/>
  <c r="H51" i="193"/>
  <c r="F51" i="193"/>
  <c r="D51" i="193"/>
  <c r="N50" i="193"/>
  <c r="L50" i="193"/>
  <c r="J50" i="193"/>
  <c r="H50" i="193"/>
  <c r="F50" i="193"/>
  <c r="D50" i="193"/>
  <c r="N49" i="193"/>
  <c r="L49" i="193"/>
  <c r="J49" i="193"/>
  <c r="H49" i="193"/>
  <c r="F49" i="193"/>
  <c r="D49" i="193"/>
  <c r="N48" i="193"/>
  <c r="L48" i="193"/>
  <c r="J48" i="193"/>
  <c r="H48" i="193"/>
  <c r="F48" i="193"/>
  <c r="D48" i="193"/>
  <c r="N47" i="193"/>
  <c r="L47" i="193"/>
  <c r="J47" i="193"/>
  <c r="H47" i="193"/>
  <c r="F47" i="193"/>
  <c r="D47" i="193"/>
  <c r="N46" i="193"/>
  <c r="L46" i="193"/>
  <c r="J46" i="193"/>
  <c r="H46" i="193"/>
  <c r="F46" i="193"/>
  <c r="D46" i="193"/>
  <c r="N45" i="193"/>
  <c r="L45" i="193"/>
  <c r="J45" i="193"/>
  <c r="H45" i="193"/>
  <c r="F45" i="193"/>
  <c r="D45" i="193"/>
  <c r="N44" i="193"/>
  <c r="L44" i="193"/>
  <c r="J44" i="193"/>
  <c r="H44" i="193"/>
  <c r="F44" i="193"/>
  <c r="D44" i="193"/>
  <c r="N42" i="193"/>
  <c r="L42" i="193"/>
  <c r="J42" i="193"/>
  <c r="H42" i="193"/>
  <c r="F42" i="193"/>
  <c r="D42" i="193"/>
  <c r="N41" i="193"/>
  <c r="L41" i="193"/>
  <c r="J41" i="193"/>
  <c r="H41" i="193"/>
  <c r="F41" i="193"/>
  <c r="D41" i="193"/>
  <c r="N40" i="193"/>
  <c r="L40" i="193"/>
  <c r="J40" i="193"/>
  <c r="H40" i="193"/>
  <c r="F40" i="193"/>
  <c r="D40" i="193"/>
  <c r="N39" i="193"/>
  <c r="L39" i="193"/>
  <c r="J39" i="193"/>
  <c r="H39" i="193"/>
  <c r="F39" i="193"/>
  <c r="D39" i="193"/>
  <c r="N38" i="193"/>
  <c r="L38" i="193"/>
  <c r="J38" i="193"/>
  <c r="H38" i="193"/>
  <c r="F38" i="193"/>
  <c r="D38" i="193"/>
  <c r="N37" i="193"/>
  <c r="L37" i="193"/>
  <c r="J37" i="193"/>
  <c r="H37" i="193"/>
  <c r="F37" i="193"/>
  <c r="D37" i="193"/>
  <c r="N36" i="193"/>
  <c r="L36" i="193"/>
  <c r="J36" i="193"/>
  <c r="H36" i="193"/>
  <c r="F36" i="193"/>
  <c r="D36" i="193"/>
  <c r="N35" i="193"/>
  <c r="L35" i="193"/>
  <c r="J35" i="193"/>
  <c r="H35" i="193"/>
  <c r="F35" i="193"/>
  <c r="D35" i="193"/>
  <c r="N34" i="193"/>
  <c r="L34" i="193"/>
  <c r="J34" i="193"/>
  <c r="H34" i="193"/>
  <c r="F34" i="193"/>
  <c r="D34" i="193"/>
  <c r="N33" i="193"/>
  <c r="L33" i="193"/>
  <c r="J33" i="193"/>
  <c r="H33" i="193"/>
  <c r="F33" i="193"/>
  <c r="D33" i="193"/>
  <c r="N31" i="193"/>
  <c r="L31" i="193"/>
  <c r="J31" i="193"/>
  <c r="H31" i="193"/>
  <c r="F31" i="193"/>
  <c r="D31" i="193"/>
  <c r="N30" i="193"/>
  <c r="L30" i="193"/>
  <c r="J30" i="193"/>
  <c r="H30" i="193"/>
  <c r="F30" i="193"/>
  <c r="D30" i="193"/>
  <c r="N29" i="193"/>
  <c r="L29" i="193"/>
  <c r="J29" i="193"/>
  <c r="H29" i="193"/>
  <c r="F29" i="193"/>
  <c r="D29" i="193"/>
  <c r="N28" i="193"/>
  <c r="L28" i="193"/>
  <c r="J28" i="193"/>
  <c r="H28" i="193"/>
  <c r="F28" i="193"/>
  <c r="D28" i="193"/>
  <c r="N27" i="193"/>
  <c r="L27" i="193"/>
  <c r="J27" i="193"/>
  <c r="H27" i="193"/>
  <c r="F27" i="193"/>
  <c r="D27" i="193"/>
  <c r="N26" i="193"/>
  <c r="L26" i="193"/>
  <c r="J26" i="193"/>
  <c r="H26" i="193"/>
  <c r="F26" i="193"/>
  <c r="D26" i="193"/>
  <c r="N25" i="193"/>
  <c r="L25" i="193"/>
  <c r="J25" i="193"/>
  <c r="H25" i="193"/>
  <c r="F25" i="193"/>
  <c r="D25" i="193"/>
  <c r="N24" i="193"/>
  <c r="L24" i="193"/>
  <c r="J24" i="193"/>
  <c r="H24" i="193"/>
  <c r="F24" i="193"/>
  <c r="D24" i="193"/>
  <c r="N23" i="193"/>
  <c r="L23" i="193"/>
  <c r="J23" i="193"/>
  <c r="H23" i="193"/>
  <c r="F23" i="193"/>
  <c r="D23" i="193"/>
  <c r="N22" i="193"/>
  <c r="L22" i="193"/>
  <c r="J22" i="193"/>
  <c r="H22" i="193"/>
  <c r="F22" i="193"/>
  <c r="D22" i="193"/>
  <c r="N21" i="193"/>
  <c r="L21" i="193"/>
  <c r="J21" i="193"/>
  <c r="H21" i="193"/>
  <c r="F21" i="193"/>
  <c r="D21" i="193"/>
  <c r="N19" i="193"/>
  <c r="L19" i="193"/>
  <c r="J19" i="193"/>
  <c r="H19" i="193"/>
  <c r="F19" i="193"/>
  <c r="D19" i="193"/>
  <c r="N18" i="193"/>
  <c r="L18" i="193"/>
  <c r="J18" i="193"/>
  <c r="H18" i="193"/>
  <c r="F18" i="193"/>
  <c r="D18" i="193"/>
  <c r="N17" i="193"/>
  <c r="L17" i="193"/>
  <c r="J17" i="193"/>
  <c r="H17" i="193"/>
  <c r="F17" i="193"/>
  <c r="D17" i="193"/>
  <c r="N16" i="193"/>
  <c r="L16" i="193"/>
  <c r="J16" i="193"/>
  <c r="H16" i="193"/>
  <c r="F16" i="193"/>
  <c r="D16" i="193"/>
  <c r="N15" i="193"/>
  <c r="L15" i="193"/>
  <c r="J15" i="193"/>
  <c r="H15" i="193"/>
  <c r="F15" i="193"/>
  <c r="D15" i="193"/>
  <c r="N14" i="193"/>
  <c r="L14" i="193"/>
  <c r="J14" i="193"/>
  <c r="H14" i="193"/>
  <c r="F14" i="193"/>
  <c r="D14" i="193"/>
  <c r="N12" i="193"/>
  <c r="L12" i="193"/>
  <c r="J12" i="193"/>
  <c r="H12" i="193"/>
  <c r="F12" i="193"/>
  <c r="D12" i="193"/>
  <c r="N11" i="193"/>
  <c r="L11" i="193"/>
  <c r="J11" i="193"/>
  <c r="H11" i="193"/>
  <c r="F11" i="193"/>
  <c r="D11" i="193"/>
  <c r="N10" i="193"/>
  <c r="L10" i="193"/>
  <c r="J10" i="193"/>
  <c r="H10" i="193"/>
  <c r="F10" i="193"/>
  <c r="D10" i="193"/>
  <c r="N9" i="193"/>
  <c r="L9" i="193"/>
  <c r="J9" i="193"/>
  <c r="H9" i="193"/>
  <c r="F9" i="193"/>
  <c r="D9" i="193"/>
  <c r="N8" i="193"/>
  <c r="L8" i="193"/>
  <c r="J8" i="193"/>
  <c r="H8" i="193"/>
  <c r="F8" i="193"/>
  <c r="D8" i="193"/>
  <c r="N7" i="193"/>
  <c r="L7" i="193"/>
  <c r="J7" i="193"/>
  <c r="H7" i="193"/>
  <c r="F7" i="193"/>
  <c r="D7" i="193"/>
  <c r="B144" i="192"/>
  <c r="B143" i="192"/>
  <c r="W141" i="192"/>
  <c r="U141" i="192"/>
  <c r="S141" i="192"/>
  <c r="Q141" i="192"/>
  <c r="O141" i="192"/>
  <c r="M141" i="192"/>
  <c r="K141" i="192"/>
  <c r="I141" i="192"/>
  <c r="G141" i="192"/>
  <c r="E141" i="192"/>
  <c r="C141" i="192"/>
  <c r="W140" i="192"/>
  <c r="U140" i="192"/>
  <c r="S140" i="192"/>
  <c r="Q140" i="192"/>
  <c r="O140" i="192"/>
  <c r="M140" i="192"/>
  <c r="K140" i="192"/>
  <c r="I140" i="192"/>
  <c r="G140" i="192"/>
  <c r="E140" i="192"/>
  <c r="C140" i="192"/>
  <c r="W139" i="192"/>
  <c r="U139" i="192"/>
  <c r="S139" i="192"/>
  <c r="Q139" i="192"/>
  <c r="O139" i="192"/>
  <c r="M139" i="192"/>
  <c r="K139" i="192"/>
  <c r="I139" i="192"/>
  <c r="G139" i="192"/>
  <c r="E139" i="192"/>
  <c r="C139" i="192"/>
  <c r="W138" i="192"/>
  <c r="U138" i="192"/>
  <c r="S138" i="192"/>
  <c r="Q138" i="192"/>
  <c r="O138" i="192"/>
  <c r="M138" i="192"/>
  <c r="K138" i="192"/>
  <c r="I138" i="192"/>
  <c r="G138" i="192"/>
  <c r="E138" i="192"/>
  <c r="C138" i="192"/>
  <c r="W137" i="192"/>
  <c r="U137" i="192"/>
  <c r="S137" i="192"/>
  <c r="Q137" i="192"/>
  <c r="O137" i="192"/>
  <c r="M137" i="192"/>
  <c r="K137" i="192"/>
  <c r="I137" i="192"/>
  <c r="G137" i="192"/>
  <c r="E137" i="192"/>
  <c r="C137" i="192"/>
  <c r="W136" i="192"/>
  <c r="U136" i="192"/>
  <c r="S136" i="192"/>
  <c r="Q136" i="192"/>
  <c r="O136" i="192"/>
  <c r="M136" i="192"/>
  <c r="K136" i="192"/>
  <c r="I136" i="192"/>
  <c r="G136" i="192"/>
  <c r="E136" i="192"/>
  <c r="C136" i="192"/>
  <c r="W135" i="192"/>
  <c r="U135" i="192"/>
  <c r="S135" i="192"/>
  <c r="Q135" i="192"/>
  <c r="O135" i="192"/>
  <c r="M135" i="192"/>
  <c r="K135" i="192"/>
  <c r="I135" i="192"/>
  <c r="G135" i="192"/>
  <c r="E135" i="192"/>
  <c r="C135" i="192"/>
  <c r="W134" i="192"/>
  <c r="U134" i="192"/>
  <c r="S134" i="192"/>
  <c r="Q134" i="192"/>
  <c r="O134" i="192"/>
  <c r="M134" i="192"/>
  <c r="P134" i="192" s="1"/>
  <c r="K134" i="192"/>
  <c r="I134" i="192"/>
  <c r="G134" i="192"/>
  <c r="E134" i="192"/>
  <c r="C134" i="192"/>
  <c r="W133" i="192"/>
  <c r="U133" i="192"/>
  <c r="S133" i="192"/>
  <c r="Q133" i="192"/>
  <c r="O133" i="192"/>
  <c r="M133" i="192"/>
  <c r="K133" i="192"/>
  <c r="I133" i="192"/>
  <c r="G133" i="192"/>
  <c r="E133" i="192"/>
  <c r="C133" i="192"/>
  <c r="AG131" i="192"/>
  <c r="W132" i="192"/>
  <c r="U132" i="192"/>
  <c r="S132" i="192"/>
  <c r="Q132" i="192"/>
  <c r="O132" i="192"/>
  <c r="M132" i="192"/>
  <c r="K132" i="192"/>
  <c r="I132" i="192"/>
  <c r="G132" i="192"/>
  <c r="E132" i="192"/>
  <c r="C132" i="192"/>
  <c r="BV132" i="192"/>
  <c r="BV131" i="192"/>
  <c r="W130" i="192"/>
  <c r="U130" i="192"/>
  <c r="S130" i="192"/>
  <c r="Q130" i="192"/>
  <c r="O130" i="192"/>
  <c r="M130" i="192"/>
  <c r="N130" i="192" s="1"/>
  <c r="K130" i="192"/>
  <c r="I130" i="192"/>
  <c r="G130" i="192"/>
  <c r="E130" i="192"/>
  <c r="C130" i="192"/>
  <c r="BV130" i="192"/>
  <c r="W129" i="192"/>
  <c r="U129" i="192"/>
  <c r="S129" i="192"/>
  <c r="Q129" i="192"/>
  <c r="O129" i="192"/>
  <c r="M129" i="192"/>
  <c r="K129" i="192"/>
  <c r="I129" i="192"/>
  <c r="G129" i="192"/>
  <c r="E129" i="192"/>
  <c r="C129" i="192"/>
  <c r="BV129" i="192"/>
  <c r="W128" i="192"/>
  <c r="U128" i="192"/>
  <c r="S128" i="192"/>
  <c r="Q128" i="192"/>
  <c r="O128" i="192"/>
  <c r="M128" i="192"/>
  <c r="K128" i="192"/>
  <c r="I128" i="192"/>
  <c r="G128" i="192"/>
  <c r="E128" i="192"/>
  <c r="C128" i="192"/>
  <c r="BV128" i="192"/>
  <c r="W127" i="192"/>
  <c r="U127" i="192"/>
  <c r="S127" i="192"/>
  <c r="Q127" i="192"/>
  <c r="O127" i="192"/>
  <c r="M127" i="192"/>
  <c r="K127" i="192"/>
  <c r="I127" i="192"/>
  <c r="G127" i="192"/>
  <c r="E127" i="192"/>
  <c r="C127" i="192"/>
  <c r="BV127" i="192"/>
  <c r="W126" i="192"/>
  <c r="U126" i="192"/>
  <c r="S126" i="192"/>
  <c r="Q126" i="192"/>
  <c r="O126" i="192"/>
  <c r="M126" i="192"/>
  <c r="K126" i="192"/>
  <c r="I126" i="192"/>
  <c r="G126" i="192"/>
  <c r="E126" i="192"/>
  <c r="C126" i="192"/>
  <c r="BV126" i="192"/>
  <c r="W125" i="192"/>
  <c r="U125" i="192"/>
  <c r="S125" i="192"/>
  <c r="Q125" i="192"/>
  <c r="O125" i="192"/>
  <c r="M125" i="192"/>
  <c r="K125" i="192"/>
  <c r="I125" i="192"/>
  <c r="G125" i="192"/>
  <c r="E125" i="192"/>
  <c r="C125" i="192"/>
  <c r="BV125" i="192"/>
  <c r="W124" i="192"/>
  <c r="U124" i="192"/>
  <c r="S124" i="192"/>
  <c r="Q124" i="192"/>
  <c r="O124" i="192"/>
  <c r="M124" i="192"/>
  <c r="K124" i="192"/>
  <c r="I124" i="192"/>
  <c r="G124" i="192"/>
  <c r="E124" i="192"/>
  <c r="C124" i="192"/>
  <c r="BV124" i="192"/>
  <c r="W123" i="192"/>
  <c r="U123" i="192"/>
  <c r="S123" i="192"/>
  <c r="Q123" i="192"/>
  <c r="O123" i="192"/>
  <c r="M123" i="192"/>
  <c r="K123" i="192"/>
  <c r="I123" i="192"/>
  <c r="G123" i="192"/>
  <c r="E123" i="192"/>
  <c r="C123" i="192"/>
  <c r="BV123" i="192"/>
  <c r="W122" i="192"/>
  <c r="U122" i="192"/>
  <c r="S122" i="192"/>
  <c r="Q122" i="192"/>
  <c r="O122" i="192"/>
  <c r="M122" i="192"/>
  <c r="K122" i="192"/>
  <c r="I122" i="192"/>
  <c r="G122" i="192"/>
  <c r="E122" i="192"/>
  <c r="C122" i="192"/>
  <c r="BV122" i="192"/>
  <c r="W121" i="192"/>
  <c r="U121" i="192"/>
  <c r="S121" i="192"/>
  <c r="Q121" i="192"/>
  <c r="O121" i="192"/>
  <c r="M121" i="192"/>
  <c r="K121" i="192"/>
  <c r="I121" i="192"/>
  <c r="G121" i="192"/>
  <c r="E121" i="192"/>
  <c r="C121" i="192"/>
  <c r="BV121" i="192"/>
  <c r="W120" i="192"/>
  <c r="U120" i="192"/>
  <c r="S120" i="192"/>
  <c r="Q120" i="192"/>
  <c r="O120" i="192"/>
  <c r="M120" i="192"/>
  <c r="K120" i="192"/>
  <c r="I120" i="192"/>
  <c r="G120" i="192"/>
  <c r="E120" i="192"/>
  <c r="C120" i="192"/>
  <c r="BV120" i="192"/>
  <c r="W119" i="192"/>
  <c r="U119" i="192"/>
  <c r="S119" i="192"/>
  <c r="Q119" i="192"/>
  <c r="O119" i="192"/>
  <c r="M119" i="192"/>
  <c r="K119" i="192"/>
  <c r="I119" i="192"/>
  <c r="G119" i="192"/>
  <c r="E119" i="192"/>
  <c r="C119" i="192"/>
  <c r="BV119" i="192"/>
  <c r="W118" i="192"/>
  <c r="U118" i="192"/>
  <c r="S118" i="192"/>
  <c r="Q118" i="192"/>
  <c r="O118" i="192"/>
  <c r="M118" i="192"/>
  <c r="K118" i="192"/>
  <c r="I118" i="192"/>
  <c r="G118" i="192"/>
  <c r="E118" i="192"/>
  <c r="C118" i="192"/>
  <c r="BV118" i="192"/>
  <c r="W117" i="192"/>
  <c r="U117" i="192"/>
  <c r="S117" i="192"/>
  <c r="Q117" i="192"/>
  <c r="O117" i="192"/>
  <c r="M117" i="192"/>
  <c r="K117" i="192"/>
  <c r="I117" i="192"/>
  <c r="G117" i="192"/>
  <c r="E117" i="192"/>
  <c r="C117" i="192"/>
  <c r="BV117" i="192"/>
  <c r="W116" i="192"/>
  <c r="U116" i="192"/>
  <c r="S116" i="192"/>
  <c r="Q116" i="192"/>
  <c r="O116" i="192"/>
  <c r="M116" i="192"/>
  <c r="K116" i="192"/>
  <c r="I116" i="192"/>
  <c r="G116" i="192"/>
  <c r="E116" i="192"/>
  <c r="C116" i="192"/>
  <c r="BV116" i="192"/>
  <c r="W115" i="192"/>
  <c r="U115" i="192"/>
  <c r="S115" i="192"/>
  <c r="Q115" i="192"/>
  <c r="O115" i="192"/>
  <c r="M115" i="192"/>
  <c r="K115" i="192"/>
  <c r="I115" i="192"/>
  <c r="G115" i="192"/>
  <c r="E115" i="192"/>
  <c r="C115" i="192"/>
  <c r="BV115" i="192"/>
  <c r="W114" i="192"/>
  <c r="U114" i="192"/>
  <c r="S114" i="192"/>
  <c r="Q114" i="192"/>
  <c r="O114" i="192"/>
  <c r="M114" i="192"/>
  <c r="K114" i="192"/>
  <c r="I114" i="192"/>
  <c r="G114" i="192"/>
  <c r="E114" i="192"/>
  <c r="C114" i="192"/>
  <c r="BV114" i="192"/>
  <c r="W113" i="192"/>
  <c r="U113" i="192"/>
  <c r="S113" i="192"/>
  <c r="Q113" i="192"/>
  <c r="O113" i="192"/>
  <c r="M113" i="192"/>
  <c r="K113" i="192"/>
  <c r="I113" i="192"/>
  <c r="G113" i="192"/>
  <c r="E113" i="192"/>
  <c r="C113" i="192"/>
  <c r="BV113" i="192"/>
  <c r="W112" i="192"/>
  <c r="U112" i="192"/>
  <c r="S112" i="192"/>
  <c r="Q112" i="192"/>
  <c r="O112" i="192"/>
  <c r="M112" i="192"/>
  <c r="K112" i="192"/>
  <c r="I112" i="192"/>
  <c r="G112" i="192"/>
  <c r="E112" i="192"/>
  <c r="C112" i="192"/>
  <c r="BV112" i="192"/>
  <c r="W111" i="192"/>
  <c r="U111" i="192"/>
  <c r="S111" i="192"/>
  <c r="Q111" i="192"/>
  <c r="O111" i="192"/>
  <c r="M111" i="192"/>
  <c r="K111" i="192"/>
  <c r="I111" i="192"/>
  <c r="G111" i="192"/>
  <c r="E111" i="192"/>
  <c r="C111" i="192"/>
  <c r="BV111" i="192"/>
  <c r="W110" i="192"/>
  <c r="U110" i="192"/>
  <c r="S110" i="192"/>
  <c r="Q110" i="192"/>
  <c r="O110" i="192"/>
  <c r="M110" i="192"/>
  <c r="K110" i="192"/>
  <c r="I110" i="192"/>
  <c r="G110" i="192"/>
  <c r="E110" i="192"/>
  <c r="C110" i="192"/>
  <c r="BV110" i="192"/>
  <c r="W109" i="192"/>
  <c r="U109" i="192"/>
  <c r="S109" i="192"/>
  <c r="Q109" i="192"/>
  <c r="O109" i="192"/>
  <c r="M109" i="192"/>
  <c r="K109" i="192"/>
  <c r="I109" i="192"/>
  <c r="G109" i="192"/>
  <c r="E109" i="192"/>
  <c r="C109" i="192"/>
  <c r="BV109" i="192"/>
  <c r="W108" i="192"/>
  <c r="U108" i="192"/>
  <c r="S108" i="192"/>
  <c r="Q108" i="192"/>
  <c r="O108" i="192"/>
  <c r="M108" i="192"/>
  <c r="K108" i="192"/>
  <c r="I108" i="192"/>
  <c r="G108" i="192"/>
  <c r="E108" i="192"/>
  <c r="C108" i="192"/>
  <c r="BV108" i="192"/>
  <c r="BV107" i="192"/>
  <c r="W106" i="192"/>
  <c r="U106" i="192"/>
  <c r="S106" i="192"/>
  <c r="Q106" i="192"/>
  <c r="O106" i="192"/>
  <c r="M106" i="192"/>
  <c r="K106" i="192"/>
  <c r="I106" i="192"/>
  <c r="G106" i="192"/>
  <c r="E106" i="192"/>
  <c r="C106" i="192"/>
  <c r="BV106" i="192"/>
  <c r="W105" i="192"/>
  <c r="U105" i="192"/>
  <c r="S105" i="192"/>
  <c r="Q105" i="192"/>
  <c r="O105" i="192"/>
  <c r="M105" i="192"/>
  <c r="K105" i="192"/>
  <c r="I105" i="192"/>
  <c r="G105" i="192"/>
  <c r="E105" i="192"/>
  <c r="C105" i="192"/>
  <c r="BV105" i="192"/>
  <c r="W104" i="192"/>
  <c r="U104" i="192"/>
  <c r="S104" i="192"/>
  <c r="Q104" i="192"/>
  <c r="O104" i="192"/>
  <c r="M104" i="192"/>
  <c r="K104" i="192"/>
  <c r="I104" i="192"/>
  <c r="G104" i="192"/>
  <c r="E104" i="192"/>
  <c r="C104" i="192"/>
  <c r="BV104" i="192"/>
  <c r="W103" i="192"/>
  <c r="U103" i="192"/>
  <c r="S103" i="192"/>
  <c r="Q103" i="192"/>
  <c r="O103" i="192"/>
  <c r="M103" i="192"/>
  <c r="K103" i="192"/>
  <c r="I103" i="192"/>
  <c r="G103" i="192"/>
  <c r="E103" i="192"/>
  <c r="C103" i="192"/>
  <c r="BV103" i="192"/>
  <c r="W102" i="192"/>
  <c r="U102" i="192"/>
  <c r="S102" i="192"/>
  <c r="Q102" i="192"/>
  <c r="O102" i="192"/>
  <c r="M102" i="192"/>
  <c r="K102" i="192"/>
  <c r="I102" i="192"/>
  <c r="G102" i="192"/>
  <c r="E102" i="192"/>
  <c r="C102" i="192"/>
  <c r="BV102" i="192"/>
  <c r="W101" i="192"/>
  <c r="U101" i="192"/>
  <c r="S101" i="192"/>
  <c r="Q101" i="192"/>
  <c r="O101" i="192"/>
  <c r="M101" i="192"/>
  <c r="K101" i="192"/>
  <c r="I101" i="192"/>
  <c r="G101" i="192"/>
  <c r="E101" i="192"/>
  <c r="C101" i="192"/>
  <c r="BV101" i="192"/>
  <c r="W100" i="192"/>
  <c r="U100" i="192"/>
  <c r="S100" i="192"/>
  <c r="Q100" i="192"/>
  <c r="O100" i="192"/>
  <c r="M100" i="192"/>
  <c r="K100" i="192"/>
  <c r="I100" i="192"/>
  <c r="G100" i="192"/>
  <c r="E100" i="192"/>
  <c r="C100" i="192"/>
  <c r="BV100" i="192"/>
  <c r="W99" i="192"/>
  <c r="U99" i="192"/>
  <c r="S99" i="192"/>
  <c r="Q99" i="192"/>
  <c r="O99" i="192"/>
  <c r="M99" i="192"/>
  <c r="K99" i="192"/>
  <c r="I99" i="192"/>
  <c r="G99" i="192"/>
  <c r="E99" i="192"/>
  <c r="C99" i="192"/>
  <c r="BV99" i="192"/>
  <c r="W98" i="192"/>
  <c r="U98" i="192"/>
  <c r="S98" i="192"/>
  <c r="Q98" i="192"/>
  <c r="O98" i="192"/>
  <c r="M98" i="192"/>
  <c r="K98" i="192"/>
  <c r="I98" i="192"/>
  <c r="G98" i="192"/>
  <c r="E98" i="192"/>
  <c r="C98" i="192"/>
  <c r="BV98" i="192"/>
  <c r="W97" i="192"/>
  <c r="U97" i="192"/>
  <c r="S97" i="192"/>
  <c r="Q97" i="192"/>
  <c r="O97" i="192"/>
  <c r="M97" i="192"/>
  <c r="K97" i="192"/>
  <c r="I97" i="192"/>
  <c r="G97" i="192"/>
  <c r="E97" i="192"/>
  <c r="C97" i="192"/>
  <c r="BV97" i="192"/>
  <c r="W96" i="192"/>
  <c r="U96" i="192"/>
  <c r="S96" i="192"/>
  <c r="Q96" i="192"/>
  <c r="O96" i="192"/>
  <c r="M96" i="192"/>
  <c r="K96" i="192"/>
  <c r="I96" i="192"/>
  <c r="G96" i="192"/>
  <c r="E96" i="192"/>
  <c r="C96" i="192"/>
  <c r="BV96" i="192"/>
  <c r="W95" i="192"/>
  <c r="U95" i="192"/>
  <c r="S95" i="192"/>
  <c r="Q95" i="192"/>
  <c r="O95" i="192"/>
  <c r="M95" i="192"/>
  <c r="K95" i="192"/>
  <c r="I95" i="192"/>
  <c r="G95" i="192"/>
  <c r="E95" i="192"/>
  <c r="C95" i="192"/>
  <c r="BV95" i="192"/>
  <c r="W94" i="192"/>
  <c r="U94" i="192"/>
  <c r="S94" i="192"/>
  <c r="Q94" i="192"/>
  <c r="O94" i="192"/>
  <c r="M94" i="192"/>
  <c r="K94" i="192"/>
  <c r="I94" i="192"/>
  <c r="G94" i="192"/>
  <c r="E94" i="192"/>
  <c r="C94" i="192"/>
  <c r="BV94" i="192"/>
  <c r="W93" i="192"/>
  <c r="U93" i="192"/>
  <c r="S93" i="192"/>
  <c r="Q93" i="192"/>
  <c r="O93" i="192"/>
  <c r="M93" i="192"/>
  <c r="K93" i="192"/>
  <c r="I93" i="192"/>
  <c r="G93" i="192"/>
  <c r="E93" i="192"/>
  <c r="C93" i="192"/>
  <c r="BV93" i="192"/>
  <c r="W92" i="192"/>
  <c r="U92" i="192"/>
  <c r="S92" i="192"/>
  <c r="Q92" i="192"/>
  <c r="O92" i="192"/>
  <c r="M92" i="192"/>
  <c r="K92" i="192"/>
  <c r="I92" i="192"/>
  <c r="G92" i="192"/>
  <c r="E92" i="192"/>
  <c r="C92" i="192"/>
  <c r="BV92" i="192"/>
  <c r="W91" i="192"/>
  <c r="U91" i="192"/>
  <c r="S91" i="192"/>
  <c r="Q91" i="192"/>
  <c r="O91" i="192"/>
  <c r="M91" i="192"/>
  <c r="K91" i="192"/>
  <c r="I91" i="192"/>
  <c r="G91" i="192"/>
  <c r="E91" i="192"/>
  <c r="C91" i="192"/>
  <c r="BV91" i="192"/>
  <c r="W90" i="192"/>
  <c r="U90" i="192"/>
  <c r="S90" i="192"/>
  <c r="Q90" i="192"/>
  <c r="O90" i="192"/>
  <c r="M90" i="192"/>
  <c r="K90" i="192"/>
  <c r="I90" i="192"/>
  <c r="G90" i="192"/>
  <c r="E90" i="192"/>
  <c r="C90" i="192"/>
  <c r="BV90" i="192"/>
  <c r="W89" i="192"/>
  <c r="U89" i="192"/>
  <c r="S89" i="192"/>
  <c r="Q89" i="192"/>
  <c r="O89" i="192"/>
  <c r="M89" i="192"/>
  <c r="K89" i="192"/>
  <c r="I89" i="192"/>
  <c r="G89" i="192"/>
  <c r="E89" i="192"/>
  <c r="C89" i="192"/>
  <c r="BV89" i="192"/>
  <c r="W88" i="192"/>
  <c r="U88" i="192"/>
  <c r="S88" i="192"/>
  <c r="Q88" i="192"/>
  <c r="O88" i="192"/>
  <c r="M88" i="192"/>
  <c r="K88" i="192"/>
  <c r="I88" i="192"/>
  <c r="G88" i="192"/>
  <c r="E88" i="192"/>
  <c r="C88" i="192"/>
  <c r="BV88" i="192"/>
  <c r="W87" i="192"/>
  <c r="U87" i="192"/>
  <c r="S87" i="192"/>
  <c r="Q87" i="192"/>
  <c r="O87" i="192"/>
  <c r="M87" i="192"/>
  <c r="K87" i="192"/>
  <c r="I87" i="192"/>
  <c r="G87" i="192"/>
  <c r="E87" i="192"/>
  <c r="C87" i="192"/>
  <c r="BV87" i="192"/>
  <c r="W86" i="192"/>
  <c r="U86" i="192"/>
  <c r="S86" i="192"/>
  <c r="Q86" i="192"/>
  <c r="O86" i="192"/>
  <c r="M86" i="192"/>
  <c r="K86" i="192"/>
  <c r="I86" i="192"/>
  <c r="G86" i="192"/>
  <c r="E86" i="192"/>
  <c r="C86" i="192"/>
  <c r="BV86" i="192"/>
  <c r="W85" i="192"/>
  <c r="U85" i="192"/>
  <c r="S85" i="192"/>
  <c r="Q85" i="192"/>
  <c r="O85" i="192"/>
  <c r="M85" i="192"/>
  <c r="K85" i="192"/>
  <c r="I85" i="192"/>
  <c r="G85" i="192"/>
  <c r="E85" i="192"/>
  <c r="C85" i="192"/>
  <c r="BV85" i="192"/>
  <c r="W84" i="192"/>
  <c r="U84" i="192"/>
  <c r="S84" i="192"/>
  <c r="Q84" i="192"/>
  <c r="O84" i="192"/>
  <c r="M84" i="192"/>
  <c r="K84" i="192"/>
  <c r="I84" i="192"/>
  <c r="G84" i="192"/>
  <c r="E84" i="192"/>
  <c r="C84" i="192"/>
  <c r="BV84" i="192"/>
  <c r="BV83" i="192"/>
  <c r="W82" i="192"/>
  <c r="U82" i="192"/>
  <c r="S82" i="192"/>
  <c r="Q82" i="192"/>
  <c r="O82" i="192"/>
  <c r="M82" i="192"/>
  <c r="K82" i="192"/>
  <c r="I82" i="192"/>
  <c r="G82" i="192"/>
  <c r="E82" i="192"/>
  <c r="C82" i="192"/>
  <c r="BV82" i="192"/>
  <c r="W81" i="192"/>
  <c r="U81" i="192"/>
  <c r="S81" i="192"/>
  <c r="Q81" i="192"/>
  <c r="O81" i="192"/>
  <c r="M81" i="192"/>
  <c r="K81" i="192"/>
  <c r="I81" i="192"/>
  <c r="G81" i="192"/>
  <c r="E81" i="192"/>
  <c r="C81" i="192"/>
  <c r="BV81" i="192"/>
  <c r="W80" i="192"/>
  <c r="U80" i="192"/>
  <c r="S80" i="192"/>
  <c r="Q80" i="192"/>
  <c r="O80" i="192"/>
  <c r="M80" i="192"/>
  <c r="K80" i="192"/>
  <c r="I80" i="192"/>
  <c r="G80" i="192"/>
  <c r="E80" i="192"/>
  <c r="C80" i="192"/>
  <c r="BV80" i="192"/>
  <c r="W79" i="192"/>
  <c r="U79" i="192"/>
  <c r="S79" i="192"/>
  <c r="Q79" i="192"/>
  <c r="O79" i="192"/>
  <c r="M79" i="192"/>
  <c r="K79" i="192"/>
  <c r="I79" i="192"/>
  <c r="G79" i="192"/>
  <c r="E79" i="192"/>
  <c r="C79" i="192"/>
  <c r="BV79" i="192"/>
  <c r="W78" i="192"/>
  <c r="U78" i="192"/>
  <c r="S78" i="192"/>
  <c r="Q78" i="192"/>
  <c r="O78" i="192"/>
  <c r="M78" i="192"/>
  <c r="K78" i="192"/>
  <c r="I78" i="192"/>
  <c r="G78" i="192"/>
  <c r="E78" i="192"/>
  <c r="C78" i="192"/>
  <c r="BV78" i="192"/>
  <c r="W77" i="192"/>
  <c r="U77" i="192"/>
  <c r="S77" i="192"/>
  <c r="Q77" i="192"/>
  <c r="O77" i="192"/>
  <c r="M77" i="192"/>
  <c r="K77" i="192"/>
  <c r="I77" i="192"/>
  <c r="G77" i="192"/>
  <c r="E77" i="192"/>
  <c r="C77" i="192"/>
  <c r="BV77" i="192"/>
  <c r="W76" i="192"/>
  <c r="U76" i="192"/>
  <c r="S76" i="192"/>
  <c r="Q76" i="192"/>
  <c r="O76" i="192"/>
  <c r="M76" i="192"/>
  <c r="K76" i="192"/>
  <c r="I76" i="192"/>
  <c r="G76" i="192"/>
  <c r="E76" i="192"/>
  <c r="C76" i="192"/>
  <c r="BV76" i="192"/>
  <c r="W75" i="192"/>
  <c r="U75" i="192"/>
  <c r="S75" i="192"/>
  <c r="Q75" i="192"/>
  <c r="O75" i="192"/>
  <c r="M75" i="192"/>
  <c r="K75" i="192"/>
  <c r="I75" i="192"/>
  <c r="G75" i="192"/>
  <c r="E75" i="192"/>
  <c r="C75" i="192"/>
  <c r="BV75" i="192"/>
  <c r="W74" i="192"/>
  <c r="U74" i="192"/>
  <c r="S74" i="192"/>
  <c r="Q74" i="192"/>
  <c r="O74" i="192"/>
  <c r="M74" i="192"/>
  <c r="K74" i="192"/>
  <c r="I74" i="192"/>
  <c r="G74" i="192"/>
  <c r="E74" i="192"/>
  <c r="C74" i="192"/>
  <c r="BV74" i="192"/>
  <c r="W73" i="192"/>
  <c r="U73" i="192"/>
  <c r="S73" i="192"/>
  <c r="Q73" i="192"/>
  <c r="O73" i="192"/>
  <c r="M73" i="192"/>
  <c r="K73" i="192"/>
  <c r="I73" i="192"/>
  <c r="G73" i="192"/>
  <c r="E73" i="192"/>
  <c r="C73" i="192"/>
  <c r="BV73" i="192"/>
  <c r="W72" i="192"/>
  <c r="U72" i="192"/>
  <c r="S72" i="192"/>
  <c r="Q72" i="192"/>
  <c r="O72" i="192"/>
  <c r="M72" i="192"/>
  <c r="K72" i="192"/>
  <c r="I72" i="192"/>
  <c r="G72" i="192"/>
  <c r="E72" i="192"/>
  <c r="C72" i="192"/>
  <c r="BV72" i="192"/>
  <c r="W71" i="192"/>
  <c r="U71" i="192"/>
  <c r="S71" i="192"/>
  <c r="Q71" i="192"/>
  <c r="O71" i="192"/>
  <c r="M71" i="192"/>
  <c r="K71" i="192"/>
  <c r="I71" i="192"/>
  <c r="G71" i="192"/>
  <c r="E71" i="192"/>
  <c r="C71" i="192"/>
  <c r="BV71" i="192"/>
  <c r="W70" i="192"/>
  <c r="U70" i="192"/>
  <c r="S70" i="192"/>
  <c r="Q70" i="192"/>
  <c r="O70" i="192"/>
  <c r="M70" i="192"/>
  <c r="K70" i="192"/>
  <c r="I70" i="192"/>
  <c r="G70" i="192"/>
  <c r="E70" i="192"/>
  <c r="C70" i="192"/>
  <c r="BV70" i="192"/>
  <c r="W69" i="192"/>
  <c r="U69" i="192"/>
  <c r="S69" i="192"/>
  <c r="Q69" i="192"/>
  <c r="O69" i="192"/>
  <c r="M69" i="192"/>
  <c r="K69" i="192"/>
  <c r="I69" i="192"/>
  <c r="G69" i="192"/>
  <c r="E69" i="192"/>
  <c r="C69" i="192"/>
  <c r="BV69" i="192"/>
  <c r="W68" i="192"/>
  <c r="U68" i="192"/>
  <c r="S68" i="192"/>
  <c r="Q68" i="192"/>
  <c r="O68" i="192"/>
  <c r="M68" i="192"/>
  <c r="K68" i="192"/>
  <c r="I68" i="192"/>
  <c r="G68" i="192"/>
  <c r="E68" i="192"/>
  <c r="C68" i="192"/>
  <c r="BV68" i="192"/>
  <c r="W67" i="192"/>
  <c r="U67" i="192"/>
  <c r="S67" i="192"/>
  <c r="Q67" i="192"/>
  <c r="O67" i="192"/>
  <c r="M67" i="192"/>
  <c r="K67" i="192"/>
  <c r="I67" i="192"/>
  <c r="G67" i="192"/>
  <c r="E67" i="192"/>
  <c r="C67" i="192"/>
  <c r="BV67" i="192"/>
  <c r="W66" i="192"/>
  <c r="U66" i="192"/>
  <c r="S66" i="192"/>
  <c r="Q66" i="192"/>
  <c r="O66" i="192"/>
  <c r="M66" i="192"/>
  <c r="K66" i="192"/>
  <c r="I66" i="192"/>
  <c r="G66" i="192"/>
  <c r="E66" i="192"/>
  <c r="C66" i="192"/>
  <c r="BV66" i="192"/>
  <c r="BV65" i="192"/>
  <c r="W64" i="192"/>
  <c r="U64" i="192"/>
  <c r="S64" i="192"/>
  <c r="Q64" i="192"/>
  <c r="O64" i="192"/>
  <c r="M64" i="192"/>
  <c r="K64" i="192"/>
  <c r="I64" i="192"/>
  <c r="G64" i="192"/>
  <c r="E64" i="192"/>
  <c r="C64" i="192"/>
  <c r="BV64" i="192"/>
  <c r="W63" i="192"/>
  <c r="U63" i="192"/>
  <c r="S63" i="192"/>
  <c r="Q63" i="192"/>
  <c r="O63" i="192"/>
  <c r="M63" i="192"/>
  <c r="K63" i="192"/>
  <c r="I63" i="192"/>
  <c r="G63" i="192"/>
  <c r="E63" i="192"/>
  <c r="C63" i="192"/>
  <c r="BV63" i="192"/>
  <c r="W62" i="192"/>
  <c r="U62" i="192"/>
  <c r="S62" i="192"/>
  <c r="Q62" i="192"/>
  <c r="O62" i="192"/>
  <c r="M62" i="192"/>
  <c r="K62" i="192"/>
  <c r="I62" i="192"/>
  <c r="G62" i="192"/>
  <c r="E62" i="192"/>
  <c r="C62" i="192"/>
  <c r="BV62" i="192"/>
  <c r="W61" i="192"/>
  <c r="U61" i="192"/>
  <c r="S61" i="192"/>
  <c r="Q61" i="192"/>
  <c r="O61" i="192"/>
  <c r="M61" i="192"/>
  <c r="K61" i="192"/>
  <c r="I61" i="192"/>
  <c r="G61" i="192"/>
  <c r="E61" i="192"/>
  <c r="C61" i="192"/>
  <c r="BV61" i="192"/>
  <c r="W60" i="192"/>
  <c r="U60" i="192"/>
  <c r="S60" i="192"/>
  <c r="Q60" i="192"/>
  <c r="O60" i="192"/>
  <c r="M60" i="192"/>
  <c r="K60" i="192"/>
  <c r="I60" i="192"/>
  <c r="G60" i="192"/>
  <c r="E60" i="192"/>
  <c r="C60" i="192"/>
  <c r="BV60" i="192"/>
  <c r="W59" i="192"/>
  <c r="U59" i="192"/>
  <c r="S59" i="192"/>
  <c r="Q59" i="192"/>
  <c r="AP59" i="192" s="1"/>
  <c r="O59" i="192"/>
  <c r="M59" i="192"/>
  <c r="K59" i="192"/>
  <c r="I59" i="192"/>
  <c r="G59" i="192"/>
  <c r="E59" i="192"/>
  <c r="C59" i="192"/>
  <c r="BV59" i="192"/>
  <c r="W58" i="192"/>
  <c r="U58" i="192"/>
  <c r="S58" i="192"/>
  <c r="Q58" i="192"/>
  <c r="O58" i="192"/>
  <c r="M58" i="192"/>
  <c r="K58" i="192"/>
  <c r="I58" i="192"/>
  <c r="G58" i="192"/>
  <c r="E58" i="192"/>
  <c r="C58" i="192"/>
  <c r="BV58" i="192"/>
  <c r="W57" i="192"/>
  <c r="U57" i="192"/>
  <c r="S57" i="192"/>
  <c r="Q57" i="192"/>
  <c r="O57" i="192"/>
  <c r="M57" i="192"/>
  <c r="K57" i="192"/>
  <c r="I57" i="192"/>
  <c r="G57" i="192"/>
  <c r="E57" i="192"/>
  <c r="C57" i="192"/>
  <c r="BV57" i="192"/>
  <c r="W56" i="192"/>
  <c r="U56" i="192"/>
  <c r="S56" i="192"/>
  <c r="Q56" i="192"/>
  <c r="O56" i="192"/>
  <c r="M56" i="192"/>
  <c r="K56" i="192"/>
  <c r="I56" i="192"/>
  <c r="G56" i="192"/>
  <c r="E56" i="192"/>
  <c r="C56" i="192"/>
  <c r="BV56" i="192"/>
  <c r="W55" i="192"/>
  <c r="U55" i="192"/>
  <c r="S55" i="192"/>
  <c r="Q55" i="192"/>
  <c r="O55" i="192"/>
  <c r="M55" i="192"/>
  <c r="K55" i="192"/>
  <c r="I55" i="192"/>
  <c r="G55" i="192"/>
  <c r="E55" i="192"/>
  <c r="C55" i="192"/>
  <c r="BV55" i="192"/>
  <c r="W54" i="192"/>
  <c r="U54" i="192"/>
  <c r="S54" i="192"/>
  <c r="Q54" i="192"/>
  <c r="O54" i="192"/>
  <c r="M54" i="192"/>
  <c r="K54" i="192"/>
  <c r="I54" i="192"/>
  <c r="G54" i="192"/>
  <c r="E54" i="192"/>
  <c r="C54" i="192"/>
  <c r="BV54" i="192"/>
  <c r="W53" i="192"/>
  <c r="U53" i="192"/>
  <c r="S53" i="192"/>
  <c r="Q53" i="192"/>
  <c r="O53" i="192"/>
  <c r="M53" i="192"/>
  <c r="K53" i="192"/>
  <c r="I53" i="192"/>
  <c r="G53" i="192"/>
  <c r="E53" i="192"/>
  <c r="C53" i="192"/>
  <c r="BV53" i="192"/>
  <c r="W52" i="192"/>
  <c r="U52" i="192"/>
  <c r="S52" i="192"/>
  <c r="Q52" i="192"/>
  <c r="O52" i="192"/>
  <c r="M52" i="192"/>
  <c r="K52" i="192"/>
  <c r="I52" i="192"/>
  <c r="G52" i="192"/>
  <c r="E52" i="192"/>
  <c r="C52" i="192"/>
  <c r="BV52" i="192"/>
  <c r="W51" i="192"/>
  <c r="U51" i="192"/>
  <c r="S51" i="192"/>
  <c r="Q51" i="192"/>
  <c r="O51" i="192"/>
  <c r="M51" i="192"/>
  <c r="K51" i="192"/>
  <c r="I51" i="192"/>
  <c r="G51" i="192"/>
  <c r="E51" i="192"/>
  <c r="C51" i="192"/>
  <c r="BV51" i="192"/>
  <c r="W50" i="192"/>
  <c r="U50" i="192"/>
  <c r="S50" i="192"/>
  <c r="Q50" i="192"/>
  <c r="O50" i="192"/>
  <c r="M50" i="192"/>
  <c r="K50" i="192"/>
  <c r="I50" i="192"/>
  <c r="G50" i="192"/>
  <c r="E50" i="192"/>
  <c r="C50" i="192"/>
  <c r="BV50" i="192"/>
  <c r="W49" i="192"/>
  <c r="U49" i="192"/>
  <c r="S49" i="192"/>
  <c r="Q49" i="192"/>
  <c r="O49" i="192"/>
  <c r="M49" i="192"/>
  <c r="K49" i="192"/>
  <c r="I49" i="192"/>
  <c r="G49" i="192"/>
  <c r="E49" i="192"/>
  <c r="C49" i="192"/>
  <c r="BV49" i="192"/>
  <c r="W48" i="192"/>
  <c r="U48" i="192"/>
  <c r="S48" i="192"/>
  <c r="Q48" i="192"/>
  <c r="O48" i="192"/>
  <c r="M48" i="192"/>
  <c r="K48" i="192"/>
  <c r="I48" i="192"/>
  <c r="G48" i="192"/>
  <c r="E48" i="192"/>
  <c r="C48" i="192"/>
  <c r="BV48" i="192"/>
  <c r="W47" i="192"/>
  <c r="U47" i="192"/>
  <c r="S47" i="192"/>
  <c r="Q47" i="192"/>
  <c r="O47" i="192"/>
  <c r="M47" i="192"/>
  <c r="K47" i="192"/>
  <c r="I47" i="192"/>
  <c r="G47" i="192"/>
  <c r="E47" i="192"/>
  <c r="C47" i="192"/>
  <c r="BV47" i="192"/>
  <c r="W46" i="192"/>
  <c r="U46" i="192"/>
  <c r="S46" i="192"/>
  <c r="Q46" i="192"/>
  <c r="O46" i="192"/>
  <c r="M46" i="192"/>
  <c r="K46" i="192"/>
  <c r="I46" i="192"/>
  <c r="G46" i="192"/>
  <c r="E46" i="192"/>
  <c r="C46" i="192"/>
  <c r="BV46" i="192"/>
  <c r="BV45" i="192"/>
  <c r="W44" i="192"/>
  <c r="U44" i="192"/>
  <c r="S44" i="192"/>
  <c r="Q44" i="192"/>
  <c r="O44" i="192"/>
  <c r="M44" i="192"/>
  <c r="K44" i="192"/>
  <c r="I44" i="192"/>
  <c r="G44" i="192"/>
  <c r="E44" i="192"/>
  <c r="C44" i="192"/>
  <c r="BV44" i="192"/>
  <c r="W43" i="192"/>
  <c r="U43" i="192"/>
  <c r="S43" i="192"/>
  <c r="Q43" i="192"/>
  <c r="O43" i="192"/>
  <c r="M43" i="192"/>
  <c r="K43" i="192"/>
  <c r="I43" i="192"/>
  <c r="G43" i="192"/>
  <c r="E43" i="192"/>
  <c r="C43" i="192"/>
  <c r="BV43" i="192"/>
  <c r="W42" i="192"/>
  <c r="U42" i="192"/>
  <c r="S42" i="192"/>
  <c r="Q42" i="192"/>
  <c r="O42" i="192"/>
  <c r="M42" i="192"/>
  <c r="K42" i="192"/>
  <c r="I42" i="192"/>
  <c r="G42" i="192"/>
  <c r="E42" i="192"/>
  <c r="C42" i="192"/>
  <c r="BV42" i="192"/>
  <c r="W41" i="192"/>
  <c r="U41" i="192"/>
  <c r="S41" i="192"/>
  <c r="Q41" i="192"/>
  <c r="O41" i="192"/>
  <c r="M41" i="192"/>
  <c r="K41" i="192"/>
  <c r="I41" i="192"/>
  <c r="G41" i="192"/>
  <c r="E41" i="192"/>
  <c r="C41" i="192"/>
  <c r="BV41" i="192"/>
  <c r="W40" i="192"/>
  <c r="U40" i="192"/>
  <c r="S40" i="192"/>
  <c r="Q40" i="192"/>
  <c r="O40" i="192"/>
  <c r="M40" i="192"/>
  <c r="K40" i="192"/>
  <c r="I40" i="192"/>
  <c r="G40" i="192"/>
  <c r="E40" i="192"/>
  <c r="C40" i="192"/>
  <c r="BV40" i="192"/>
  <c r="W39" i="192"/>
  <c r="U39" i="192"/>
  <c r="S39" i="192"/>
  <c r="Q39" i="192"/>
  <c r="O39" i="192"/>
  <c r="M39" i="192"/>
  <c r="K39" i="192"/>
  <c r="I39" i="192"/>
  <c r="G39" i="192"/>
  <c r="E39" i="192"/>
  <c r="C39" i="192"/>
  <c r="BV39" i="192"/>
  <c r="W38" i="192"/>
  <c r="U38" i="192"/>
  <c r="S38" i="192"/>
  <c r="Q38" i="192"/>
  <c r="O38" i="192"/>
  <c r="M38" i="192"/>
  <c r="K38" i="192"/>
  <c r="I38" i="192"/>
  <c r="G38" i="192"/>
  <c r="E38" i="192"/>
  <c r="C38" i="192"/>
  <c r="BV38" i="192"/>
  <c r="W37" i="192"/>
  <c r="U37" i="192"/>
  <c r="S37" i="192"/>
  <c r="Q37" i="192"/>
  <c r="O37" i="192"/>
  <c r="M37" i="192"/>
  <c r="K37" i="192"/>
  <c r="I37" i="192"/>
  <c r="G37" i="192"/>
  <c r="E37" i="192"/>
  <c r="C37" i="192"/>
  <c r="BV37" i="192"/>
  <c r="W36" i="192"/>
  <c r="U36" i="192"/>
  <c r="S36" i="192"/>
  <c r="Q36" i="192"/>
  <c r="O36" i="192"/>
  <c r="M36" i="192"/>
  <c r="K36" i="192"/>
  <c r="I36" i="192"/>
  <c r="G36" i="192"/>
  <c r="E36" i="192"/>
  <c r="C36" i="192"/>
  <c r="BV36" i="192"/>
  <c r="W35" i="192"/>
  <c r="U35" i="192"/>
  <c r="S35" i="192"/>
  <c r="Q35" i="192"/>
  <c r="O35" i="192"/>
  <c r="M35" i="192"/>
  <c r="N35" i="192" s="1"/>
  <c r="K35" i="192"/>
  <c r="I35" i="192"/>
  <c r="G35" i="192"/>
  <c r="E35" i="192"/>
  <c r="C35" i="192"/>
  <c r="BV35" i="192"/>
  <c r="BV34" i="192"/>
  <c r="W33" i="192"/>
  <c r="U33" i="192"/>
  <c r="S33" i="192"/>
  <c r="Q33" i="192"/>
  <c r="O33" i="192"/>
  <c r="M33" i="192"/>
  <c r="K33" i="192"/>
  <c r="I33" i="192"/>
  <c r="G33" i="192"/>
  <c r="E33" i="192"/>
  <c r="C33" i="192"/>
  <c r="BV33" i="192"/>
  <c r="W32" i="192"/>
  <c r="U32" i="192"/>
  <c r="S32" i="192"/>
  <c r="Q32" i="192"/>
  <c r="O32" i="192"/>
  <c r="M32" i="192"/>
  <c r="K32" i="192"/>
  <c r="I32" i="192"/>
  <c r="G32" i="192"/>
  <c r="E32" i="192"/>
  <c r="C32" i="192"/>
  <c r="BV32" i="192"/>
  <c r="W31" i="192"/>
  <c r="U31" i="192"/>
  <c r="S31" i="192"/>
  <c r="Q31" i="192"/>
  <c r="O31" i="192"/>
  <c r="M31" i="192"/>
  <c r="K31" i="192"/>
  <c r="I31" i="192"/>
  <c r="G31" i="192"/>
  <c r="E31" i="192"/>
  <c r="C31" i="192"/>
  <c r="BV31" i="192"/>
  <c r="W30" i="192"/>
  <c r="U30" i="192"/>
  <c r="S30" i="192"/>
  <c r="Q30" i="192"/>
  <c r="O30" i="192"/>
  <c r="M30" i="192"/>
  <c r="K30" i="192"/>
  <c r="I30" i="192"/>
  <c r="G30" i="192"/>
  <c r="E30" i="192"/>
  <c r="C30" i="192"/>
  <c r="BV30" i="192"/>
  <c r="W29" i="192"/>
  <c r="U29" i="192"/>
  <c r="S29" i="192"/>
  <c r="Q29" i="192"/>
  <c r="O29" i="192"/>
  <c r="M29" i="192"/>
  <c r="K29" i="192"/>
  <c r="I29" i="192"/>
  <c r="G29" i="192"/>
  <c r="E29" i="192"/>
  <c r="C29" i="192"/>
  <c r="BV29" i="192"/>
  <c r="W28" i="192"/>
  <c r="U28" i="192"/>
  <c r="S28" i="192"/>
  <c r="Q28" i="192"/>
  <c r="O28" i="192"/>
  <c r="M28" i="192"/>
  <c r="K28" i="192"/>
  <c r="I28" i="192"/>
  <c r="G28" i="192"/>
  <c r="E28" i="192"/>
  <c r="C28" i="192"/>
  <c r="BV28" i="192"/>
  <c r="W27" i="192"/>
  <c r="U27" i="192"/>
  <c r="S27" i="192"/>
  <c r="Q27" i="192"/>
  <c r="O27" i="192"/>
  <c r="M27" i="192"/>
  <c r="K27" i="192"/>
  <c r="I27" i="192"/>
  <c r="G27" i="192"/>
  <c r="E27" i="192"/>
  <c r="C27" i="192"/>
  <c r="BV27" i="192"/>
  <c r="W26" i="192"/>
  <c r="U26" i="192"/>
  <c r="S26" i="192"/>
  <c r="Q26" i="192"/>
  <c r="O26" i="192"/>
  <c r="M26" i="192"/>
  <c r="K26" i="192"/>
  <c r="I26" i="192"/>
  <c r="G26" i="192"/>
  <c r="E26" i="192"/>
  <c r="C26" i="192"/>
  <c r="BV26" i="192"/>
  <c r="W25" i="192"/>
  <c r="U25" i="192"/>
  <c r="S25" i="192"/>
  <c r="Q25" i="192"/>
  <c r="O25" i="192"/>
  <c r="M25" i="192"/>
  <c r="K25" i="192"/>
  <c r="I25" i="192"/>
  <c r="G25" i="192"/>
  <c r="E25" i="192"/>
  <c r="C25" i="192"/>
  <c r="BV25" i="192"/>
  <c r="W24" i="192"/>
  <c r="U24" i="192"/>
  <c r="S24" i="192"/>
  <c r="Q24" i="192"/>
  <c r="O24" i="192"/>
  <c r="M24" i="192"/>
  <c r="K24" i="192"/>
  <c r="I24" i="192"/>
  <c r="G24" i="192"/>
  <c r="E24" i="192"/>
  <c r="C24" i="192"/>
  <c r="BV24" i="192"/>
  <c r="W23" i="192"/>
  <c r="U23" i="192"/>
  <c r="S23" i="192"/>
  <c r="Q23" i="192"/>
  <c r="O23" i="192"/>
  <c r="M23" i="192"/>
  <c r="K23" i="192"/>
  <c r="I23" i="192"/>
  <c r="G23" i="192"/>
  <c r="E23" i="192"/>
  <c r="C23" i="192"/>
  <c r="BV23" i="192"/>
  <c r="BV22" i="192"/>
  <c r="W21" i="192"/>
  <c r="U21" i="192"/>
  <c r="S21" i="192"/>
  <c r="Q21" i="192"/>
  <c r="O21" i="192"/>
  <c r="M21" i="192"/>
  <c r="K21" i="192"/>
  <c r="I21" i="192"/>
  <c r="G21" i="192"/>
  <c r="E21" i="192"/>
  <c r="C21" i="192"/>
  <c r="BV21" i="192"/>
  <c r="W20" i="192"/>
  <c r="U20" i="192"/>
  <c r="S20" i="192"/>
  <c r="Q20" i="192"/>
  <c r="O20" i="192"/>
  <c r="M20" i="192"/>
  <c r="K20" i="192"/>
  <c r="I20" i="192"/>
  <c r="G20" i="192"/>
  <c r="E20" i="192"/>
  <c r="C20" i="192"/>
  <c r="BV20" i="192"/>
  <c r="W19" i="192"/>
  <c r="U19" i="192"/>
  <c r="S19" i="192"/>
  <c r="Q19" i="192"/>
  <c r="O19" i="192"/>
  <c r="M19" i="192"/>
  <c r="K19" i="192"/>
  <c r="I19" i="192"/>
  <c r="G19" i="192"/>
  <c r="E19" i="192"/>
  <c r="C19" i="192"/>
  <c r="BV19" i="192"/>
  <c r="W18" i="192"/>
  <c r="U18" i="192"/>
  <c r="S18" i="192"/>
  <c r="Q18" i="192"/>
  <c r="O18" i="192"/>
  <c r="M18" i="192"/>
  <c r="K18" i="192"/>
  <c r="I18" i="192"/>
  <c r="G18" i="192"/>
  <c r="E18" i="192"/>
  <c r="C18" i="192"/>
  <c r="BV18" i="192"/>
  <c r="W17" i="192"/>
  <c r="U17" i="192"/>
  <c r="S17" i="192"/>
  <c r="Q17" i="192"/>
  <c r="O17" i="192"/>
  <c r="M17" i="192"/>
  <c r="K17" i="192"/>
  <c r="I17" i="192"/>
  <c r="G17" i="192"/>
  <c r="E17" i="192"/>
  <c r="C17" i="192"/>
  <c r="BV17" i="192"/>
  <c r="W16" i="192"/>
  <c r="U16" i="192"/>
  <c r="S16" i="192"/>
  <c r="Q16" i="192"/>
  <c r="O16" i="192"/>
  <c r="M16" i="192"/>
  <c r="K16" i="192"/>
  <c r="I16" i="192"/>
  <c r="G16" i="192"/>
  <c r="E16" i="192"/>
  <c r="C16" i="192"/>
  <c r="BV16" i="192"/>
  <c r="BV15" i="192"/>
  <c r="W14" i="192"/>
  <c r="U14" i="192"/>
  <c r="S14" i="192"/>
  <c r="Q14" i="192"/>
  <c r="O14" i="192"/>
  <c r="M14" i="192"/>
  <c r="K14" i="192"/>
  <c r="I14" i="192"/>
  <c r="G14" i="192"/>
  <c r="E14" i="192"/>
  <c r="C14" i="192"/>
  <c r="BV14" i="192"/>
  <c r="W13" i="192"/>
  <c r="U13" i="192"/>
  <c r="S13" i="192"/>
  <c r="Q13" i="192"/>
  <c r="O13" i="192"/>
  <c r="M13" i="192"/>
  <c r="K13" i="192"/>
  <c r="I13" i="192"/>
  <c r="G13" i="192"/>
  <c r="E13" i="192"/>
  <c r="C13" i="192"/>
  <c r="BV13" i="192"/>
  <c r="W12" i="192"/>
  <c r="U12" i="192"/>
  <c r="S12" i="192"/>
  <c r="Q12" i="192"/>
  <c r="O12" i="192"/>
  <c r="M12" i="192"/>
  <c r="K12" i="192"/>
  <c r="I12" i="192"/>
  <c r="G12" i="192"/>
  <c r="E12" i="192"/>
  <c r="C12" i="192"/>
  <c r="BV12" i="192"/>
  <c r="W11" i="192"/>
  <c r="U11" i="192"/>
  <c r="S11" i="192"/>
  <c r="Q11" i="192"/>
  <c r="O11" i="192"/>
  <c r="M11" i="192"/>
  <c r="K11" i="192"/>
  <c r="I11" i="192"/>
  <c r="G11" i="192"/>
  <c r="E11" i="192"/>
  <c r="C11" i="192"/>
  <c r="BV11" i="192"/>
  <c r="W10" i="192"/>
  <c r="U10" i="192"/>
  <c r="S10" i="192"/>
  <c r="Q10" i="192"/>
  <c r="O10" i="192"/>
  <c r="M10" i="192"/>
  <c r="K10" i="192"/>
  <c r="I10" i="192"/>
  <c r="G10" i="192"/>
  <c r="E10" i="192"/>
  <c r="C10" i="192"/>
  <c r="BV10" i="192"/>
  <c r="W9" i="192"/>
  <c r="U9" i="192"/>
  <c r="S9" i="192"/>
  <c r="Q9" i="192"/>
  <c r="O9" i="192"/>
  <c r="M9" i="192"/>
  <c r="K9" i="192"/>
  <c r="I9" i="192"/>
  <c r="G9" i="192"/>
  <c r="E9" i="192"/>
  <c r="C9" i="192"/>
  <c r="BV9" i="192"/>
  <c r="BV8" i="192"/>
  <c r="J16" i="80"/>
  <c r="K16" i="80" s="1"/>
  <c r="R13" i="80"/>
  <c r="R12" i="80" s="1"/>
  <c r="Q13" i="80"/>
  <c r="Q11" i="80" s="1"/>
  <c r="Q10" i="80" s="1"/>
  <c r="P13" i="80"/>
  <c r="P11" i="80" s="1"/>
  <c r="P10" i="80" s="1"/>
  <c r="O13" i="80"/>
  <c r="O11" i="80" s="1"/>
  <c r="O10" i="80" s="1"/>
  <c r="N13" i="80"/>
  <c r="N11" i="80" s="1"/>
  <c r="N10" i="80" s="1"/>
  <c r="M11" i="80"/>
  <c r="M10" i="80" s="1"/>
  <c r="G13" i="80"/>
  <c r="G12" i="80" s="1"/>
  <c r="F13" i="80"/>
  <c r="F12" i="80" s="1"/>
  <c r="E13" i="80"/>
  <c r="E12" i="80" s="1"/>
  <c r="G11" i="80"/>
  <c r="G10" i="80" s="1"/>
  <c r="F11" i="80"/>
  <c r="F10" i="80" s="1"/>
  <c r="E11" i="80"/>
  <c r="E10" i="80" s="1"/>
  <c r="T9" i="80"/>
  <c r="T13" i="80" s="1"/>
  <c r="S13" i="80"/>
  <c r="S12" i="80" s="1"/>
  <c r="R8" i="80"/>
  <c r="Q8" i="80"/>
  <c r="P8" i="80"/>
  <c r="O8" i="80"/>
  <c r="N8" i="80"/>
  <c r="M8" i="80"/>
  <c r="T6" i="80"/>
  <c r="S6" i="80"/>
  <c r="R6" i="80"/>
  <c r="Q6" i="80"/>
  <c r="P6" i="80"/>
  <c r="O6" i="80"/>
  <c r="N6" i="80"/>
  <c r="M6" i="80"/>
  <c r="G6" i="80"/>
  <c r="F6" i="80"/>
  <c r="E6" i="80"/>
  <c r="D6" i="80"/>
  <c r="C6" i="80"/>
  <c r="B6" i="80"/>
  <c r="D5" i="80"/>
  <c r="D11" i="80" s="1"/>
  <c r="D10" i="80" s="1"/>
  <c r="C5" i="80"/>
  <c r="C13" i="80" s="1"/>
  <c r="C12" i="80" s="1"/>
  <c r="B5" i="80"/>
  <c r="B13" i="80" s="1"/>
  <c r="B12" i="80" s="1"/>
  <c r="T4" i="80"/>
  <c r="S4" i="80"/>
  <c r="R4" i="80"/>
  <c r="Q4" i="80"/>
  <c r="P4" i="80"/>
  <c r="O4" i="80"/>
  <c r="N4" i="80"/>
  <c r="M4" i="80"/>
  <c r="G4" i="80"/>
  <c r="F4" i="80"/>
  <c r="E4" i="80"/>
  <c r="I2" i="80"/>
  <c r="K35" i="16"/>
  <c r="K34" i="16"/>
  <c r="D35" i="16"/>
  <c r="D34" i="16"/>
  <c r="C35" i="16"/>
  <c r="C34" i="16"/>
  <c r="B35" i="16"/>
  <c r="B34" i="16"/>
  <c r="N33" i="16"/>
  <c r="N32" i="16"/>
  <c r="M33" i="16"/>
  <c r="M32" i="16"/>
  <c r="K33" i="16"/>
  <c r="K32" i="16"/>
  <c r="J33" i="16"/>
  <c r="J32" i="16"/>
  <c r="I33" i="16"/>
  <c r="I32" i="16"/>
  <c r="H33" i="16"/>
  <c r="H32" i="16"/>
  <c r="G33" i="16"/>
  <c r="G32" i="16"/>
  <c r="F33" i="16"/>
  <c r="F32" i="16"/>
  <c r="E33" i="16"/>
  <c r="E32" i="16"/>
  <c r="D33" i="16"/>
  <c r="D32" i="16"/>
  <c r="C33" i="16"/>
  <c r="C32" i="16"/>
  <c r="B33" i="16"/>
  <c r="B32" i="16"/>
  <c r="K30" i="16"/>
  <c r="K28" i="16"/>
  <c r="O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B140" i="235"/>
  <c r="CV22" i="235"/>
  <c r="CT17" i="235"/>
  <c r="CT16" i="235"/>
  <c r="CU14" i="235"/>
  <c r="CU13" i="235"/>
  <c r="CU12" i="235"/>
  <c r="CU11" i="235"/>
  <c r="CU10" i="235"/>
  <c r="CU9" i="235"/>
  <c r="CU8" i="235"/>
  <c r="CU7" i="235"/>
  <c r="CU6" i="235"/>
  <c r="B140" i="234"/>
  <c r="DS43" i="234"/>
  <c r="DS42" i="234"/>
  <c r="DT25" i="234"/>
  <c r="DR17" i="234"/>
  <c r="DR16" i="234"/>
  <c r="D141" i="39"/>
  <c r="D140" i="39"/>
  <c r="AR128" i="39"/>
  <c r="AQ128" i="39"/>
  <c r="AP128" i="39"/>
  <c r="AH128" i="39"/>
  <c r="AG128" i="39"/>
  <c r="AF128" i="39"/>
  <c r="AE128" i="39"/>
  <c r="AD128" i="39"/>
  <c r="AC128" i="39"/>
  <c r="AB128" i="39"/>
  <c r="AA128" i="39"/>
  <c r="Z128" i="39"/>
  <c r="Y128" i="39"/>
  <c r="X128" i="39"/>
  <c r="W128" i="39"/>
  <c r="V128" i="39"/>
  <c r="U128" i="39"/>
  <c r="T128" i="39"/>
  <c r="S128" i="39"/>
  <c r="R128" i="39"/>
  <c r="Q128" i="39"/>
  <c r="P128" i="39"/>
  <c r="O128" i="39"/>
  <c r="N128" i="39"/>
  <c r="M128" i="39"/>
  <c r="L128" i="39"/>
  <c r="K128" i="39"/>
  <c r="J128" i="39"/>
  <c r="I128" i="39"/>
  <c r="H128" i="39"/>
  <c r="G128" i="39"/>
  <c r="F128" i="39"/>
  <c r="E128" i="39"/>
  <c r="D128" i="39"/>
  <c r="AR104" i="39"/>
  <c r="AQ104" i="39"/>
  <c r="AP104" i="39"/>
  <c r="AO104" i="39"/>
  <c r="AN104" i="39"/>
  <c r="AH104" i="39"/>
  <c r="AG104" i="39"/>
  <c r="AF104" i="39"/>
  <c r="AE104" i="39"/>
  <c r="AD104" i="39"/>
  <c r="AC104" i="39"/>
  <c r="AB104" i="39"/>
  <c r="AA104" i="39"/>
  <c r="Z104" i="39"/>
  <c r="Y104" i="39"/>
  <c r="X104" i="39"/>
  <c r="W104" i="39"/>
  <c r="V104" i="39"/>
  <c r="U104" i="39"/>
  <c r="T104" i="39"/>
  <c r="S104" i="39"/>
  <c r="R104" i="39"/>
  <c r="Q104" i="39"/>
  <c r="P104" i="39"/>
  <c r="O104" i="39"/>
  <c r="N104" i="39"/>
  <c r="M104" i="39"/>
  <c r="L104" i="39"/>
  <c r="K104" i="39"/>
  <c r="J104" i="39"/>
  <c r="I104" i="39"/>
  <c r="H104" i="39"/>
  <c r="G104" i="39"/>
  <c r="F104" i="39"/>
  <c r="E104" i="39"/>
  <c r="D104" i="39"/>
  <c r="AR80" i="39"/>
  <c r="AQ80" i="39"/>
  <c r="AP80" i="39"/>
  <c r="AO80" i="39"/>
  <c r="AH80" i="39"/>
  <c r="AG80" i="39"/>
  <c r="AF80" i="39"/>
  <c r="AE80" i="39"/>
  <c r="AD80" i="39"/>
  <c r="AC80" i="39"/>
  <c r="AB80" i="39"/>
  <c r="AA80" i="39"/>
  <c r="Z80" i="39"/>
  <c r="Y80" i="39"/>
  <c r="X80" i="39"/>
  <c r="W80" i="39"/>
  <c r="V80" i="39"/>
  <c r="U80" i="39"/>
  <c r="T80" i="39"/>
  <c r="S80" i="39"/>
  <c r="R80" i="39"/>
  <c r="Q80" i="39"/>
  <c r="P80" i="39"/>
  <c r="O80" i="39"/>
  <c r="N80" i="39"/>
  <c r="M80" i="39"/>
  <c r="L80" i="39"/>
  <c r="K80" i="39"/>
  <c r="J80" i="39"/>
  <c r="I80" i="39"/>
  <c r="H80" i="39"/>
  <c r="G80" i="39"/>
  <c r="F80" i="39"/>
  <c r="E80" i="39"/>
  <c r="D80" i="39"/>
  <c r="AR62" i="39"/>
  <c r="AH62" i="39"/>
  <c r="AG62" i="39"/>
  <c r="AF62" i="39"/>
  <c r="AE62" i="39"/>
  <c r="AD62" i="39"/>
  <c r="AC62" i="39"/>
  <c r="AB62" i="39"/>
  <c r="AA62" i="39"/>
  <c r="Z62" i="39"/>
  <c r="Y62" i="39"/>
  <c r="X62" i="39"/>
  <c r="W62" i="39"/>
  <c r="V62" i="39"/>
  <c r="U62" i="39"/>
  <c r="T62" i="39"/>
  <c r="S62" i="39"/>
  <c r="R62" i="39"/>
  <c r="Q62" i="39"/>
  <c r="P62" i="39"/>
  <c r="O62" i="39"/>
  <c r="N62" i="39"/>
  <c r="M62" i="39"/>
  <c r="L62" i="39"/>
  <c r="K62" i="39"/>
  <c r="J62" i="39"/>
  <c r="I62" i="39"/>
  <c r="H62" i="39"/>
  <c r="G62" i="39"/>
  <c r="F62" i="39"/>
  <c r="E62" i="39"/>
  <c r="D62" i="39"/>
  <c r="AR42" i="39"/>
  <c r="AQ42" i="39"/>
  <c r="AP42" i="39"/>
  <c r="AH42" i="39"/>
  <c r="AG42" i="39"/>
  <c r="AF42" i="39"/>
  <c r="AE42" i="39"/>
  <c r="AD42" i="39"/>
  <c r="AC42" i="39"/>
  <c r="AB42" i="39"/>
  <c r="AA42" i="39"/>
  <c r="Z42" i="39"/>
  <c r="Y42" i="39"/>
  <c r="X42" i="39"/>
  <c r="W42" i="39"/>
  <c r="V42" i="39"/>
  <c r="U42" i="39"/>
  <c r="T42" i="39"/>
  <c r="S42" i="39"/>
  <c r="R42" i="39"/>
  <c r="Q42" i="39"/>
  <c r="P42" i="39"/>
  <c r="O42" i="39"/>
  <c r="N42" i="39"/>
  <c r="M42" i="39"/>
  <c r="L42" i="39"/>
  <c r="K42" i="39"/>
  <c r="J42" i="39"/>
  <c r="I42" i="39"/>
  <c r="H42" i="39"/>
  <c r="G42" i="39"/>
  <c r="F42" i="39"/>
  <c r="E42" i="39"/>
  <c r="D42" i="39"/>
  <c r="AR31" i="39"/>
  <c r="AQ31" i="39"/>
  <c r="AP31" i="39"/>
  <c r="AO31" i="39"/>
  <c r="AH31" i="39"/>
  <c r="AG31" i="39"/>
  <c r="AF31" i="39"/>
  <c r="AE31" i="39"/>
  <c r="AD31" i="39"/>
  <c r="AC31" i="39"/>
  <c r="AB31" i="39"/>
  <c r="AA31" i="39"/>
  <c r="Z31" i="39"/>
  <c r="Y31" i="39"/>
  <c r="X31" i="39"/>
  <c r="W31" i="39"/>
  <c r="V31" i="39"/>
  <c r="U31" i="39"/>
  <c r="T31" i="39"/>
  <c r="S31" i="39"/>
  <c r="R31" i="39"/>
  <c r="Q31" i="39"/>
  <c r="P31" i="39"/>
  <c r="O31" i="39"/>
  <c r="N31" i="39"/>
  <c r="M31" i="39"/>
  <c r="L31" i="39"/>
  <c r="K31" i="39"/>
  <c r="J31" i="39"/>
  <c r="I31" i="39"/>
  <c r="H31" i="39"/>
  <c r="G31" i="39"/>
  <c r="F31" i="39"/>
  <c r="E31" i="39"/>
  <c r="D31" i="39"/>
  <c r="AR19" i="39"/>
  <c r="AQ19" i="39"/>
  <c r="AP19" i="39"/>
  <c r="AO19" i="39"/>
  <c r="AH19" i="39"/>
  <c r="AG19" i="39"/>
  <c r="AF19" i="39"/>
  <c r="AE19" i="39"/>
  <c r="AD19" i="39"/>
  <c r="AC19" i="39"/>
  <c r="AB19" i="39"/>
  <c r="AA19" i="39"/>
  <c r="Z19" i="39"/>
  <c r="Y19" i="39"/>
  <c r="X19" i="39"/>
  <c r="W19" i="39"/>
  <c r="V19" i="39"/>
  <c r="U19" i="39"/>
  <c r="T19" i="39"/>
  <c r="S19" i="39"/>
  <c r="R19" i="39"/>
  <c r="Q19" i="39"/>
  <c r="P19" i="39"/>
  <c r="O19" i="39"/>
  <c r="N19" i="39"/>
  <c r="M19" i="39"/>
  <c r="L19" i="39"/>
  <c r="K19" i="39"/>
  <c r="J19" i="39"/>
  <c r="I19" i="39"/>
  <c r="H19" i="39"/>
  <c r="G19" i="39"/>
  <c r="F19" i="39"/>
  <c r="E19" i="39"/>
  <c r="D19" i="39"/>
  <c r="FB17" i="39"/>
  <c r="FB16" i="39"/>
  <c r="AR12" i="39"/>
  <c r="AQ12" i="39"/>
  <c r="AP12" i="39"/>
  <c r="AH12" i="39"/>
  <c r="AG12" i="39"/>
  <c r="AF12" i="39"/>
  <c r="AE12" i="39"/>
  <c r="AD12" i="39"/>
  <c r="AC12" i="39"/>
  <c r="AB12" i="39"/>
  <c r="AA12" i="39"/>
  <c r="Z12" i="39"/>
  <c r="Y12" i="39"/>
  <c r="X12" i="39"/>
  <c r="W12" i="39"/>
  <c r="V12" i="39"/>
  <c r="U12" i="39"/>
  <c r="T12" i="39"/>
  <c r="S12" i="39"/>
  <c r="R12" i="39"/>
  <c r="Q12" i="39"/>
  <c r="P12" i="39"/>
  <c r="O12" i="39"/>
  <c r="N12" i="39"/>
  <c r="M12" i="39"/>
  <c r="L12" i="39"/>
  <c r="K12" i="39"/>
  <c r="J12" i="39"/>
  <c r="I12" i="39"/>
  <c r="H12" i="39"/>
  <c r="G12" i="39"/>
  <c r="F12" i="39"/>
  <c r="E12" i="39"/>
  <c r="D12" i="39"/>
  <c r="AR5" i="39"/>
  <c r="AQ5" i="39"/>
  <c r="AP5" i="39"/>
  <c r="AH5" i="39"/>
  <c r="AG5" i="39"/>
  <c r="AF5" i="39"/>
  <c r="AE5" i="39"/>
  <c r="AD5" i="39"/>
  <c r="AC5" i="39"/>
  <c r="AB5" i="39"/>
  <c r="AA5" i="39"/>
  <c r="Z5" i="39"/>
  <c r="Y5" i="39"/>
  <c r="X5" i="39"/>
  <c r="W5" i="39"/>
  <c r="V5" i="39"/>
  <c r="U5" i="39"/>
  <c r="T5" i="39"/>
  <c r="S5" i="39"/>
  <c r="R5" i="39"/>
  <c r="Q5" i="39"/>
  <c r="P5" i="39"/>
  <c r="O5" i="39"/>
  <c r="N5" i="39"/>
  <c r="M5" i="39"/>
  <c r="L5" i="39"/>
  <c r="K5" i="39"/>
  <c r="J5" i="39"/>
  <c r="I5" i="39"/>
  <c r="H5" i="39"/>
  <c r="G5" i="39"/>
  <c r="F5" i="39"/>
  <c r="E5" i="39"/>
  <c r="D5" i="39"/>
  <c r="AJ4" i="39"/>
  <c r="AI4" i="39"/>
  <c r="AR930" i="229"/>
  <c r="AR929" i="229"/>
  <c r="AR928" i="229"/>
  <c r="AR927" i="229"/>
  <c r="AR926" i="229"/>
  <c r="AR925" i="229"/>
  <c r="AR924" i="229"/>
  <c r="AR923" i="229"/>
  <c r="AR922" i="229"/>
  <c r="AR921" i="229"/>
  <c r="AR920" i="229"/>
  <c r="AR919" i="229"/>
  <c r="AR918" i="229"/>
  <c r="AR917" i="229"/>
  <c r="AR916" i="229"/>
  <c r="AR915" i="229"/>
  <c r="AR914" i="229"/>
  <c r="AR913" i="229"/>
  <c r="AR912" i="229"/>
  <c r="AR911" i="229"/>
  <c r="AR910" i="229"/>
  <c r="AR909" i="229"/>
  <c r="AR908" i="229"/>
  <c r="AR907" i="229"/>
  <c r="AR906" i="229"/>
  <c r="AR905" i="229"/>
  <c r="AR904" i="229"/>
  <c r="AR903" i="229"/>
  <c r="AR902" i="229"/>
  <c r="AR901" i="229"/>
  <c r="AR900" i="229"/>
  <c r="AR899" i="229"/>
  <c r="AR898" i="229"/>
  <c r="AR897" i="229"/>
  <c r="AR896" i="229"/>
  <c r="AR895" i="229"/>
  <c r="AR894" i="229"/>
  <c r="AR893" i="229"/>
  <c r="AR892" i="229"/>
  <c r="AR891" i="229"/>
  <c r="AR890" i="229"/>
  <c r="AR889" i="229"/>
  <c r="AR888" i="229"/>
  <c r="AR887" i="229"/>
  <c r="AR886" i="229"/>
  <c r="AR885" i="229"/>
  <c r="AR884" i="229"/>
  <c r="AR883" i="229"/>
  <c r="AR882" i="229"/>
  <c r="AR881" i="229"/>
  <c r="AR880" i="229"/>
  <c r="AR879" i="229"/>
  <c r="AR878" i="229"/>
  <c r="AR877" i="229"/>
  <c r="AR876" i="229"/>
  <c r="AR875" i="229"/>
  <c r="AR874" i="229"/>
  <c r="AR873" i="229"/>
  <c r="AR872" i="229"/>
  <c r="AR871" i="229"/>
  <c r="AR870" i="229"/>
  <c r="AR869" i="229"/>
  <c r="AR868" i="229"/>
  <c r="AR867" i="229"/>
  <c r="AR866" i="229"/>
  <c r="AR865" i="229"/>
  <c r="AR864" i="229"/>
  <c r="AR863" i="229"/>
  <c r="AR862" i="229"/>
  <c r="AR861" i="229"/>
  <c r="AR860" i="229"/>
  <c r="AR859" i="229"/>
  <c r="AR858" i="229"/>
  <c r="AR857" i="229"/>
  <c r="AR856" i="229"/>
  <c r="AR855" i="229"/>
  <c r="AR854" i="229"/>
  <c r="AR853" i="229"/>
  <c r="AR852" i="229"/>
  <c r="AR851" i="229"/>
  <c r="AR850" i="229"/>
  <c r="AR849" i="229"/>
  <c r="AR848" i="229"/>
  <c r="AR847" i="229"/>
  <c r="AR846" i="229"/>
  <c r="AR845" i="229"/>
  <c r="AR844" i="229"/>
  <c r="AR843" i="229"/>
  <c r="AR842" i="229"/>
  <c r="AR841" i="229"/>
  <c r="AR840" i="229"/>
  <c r="AR839" i="229"/>
  <c r="AR838" i="229"/>
  <c r="AR837" i="229"/>
  <c r="AR836" i="229"/>
  <c r="AR835" i="229"/>
  <c r="AR834" i="229"/>
  <c r="AR833" i="229"/>
  <c r="AR832" i="229"/>
  <c r="AR831" i="229"/>
  <c r="AR830" i="229"/>
  <c r="AR829" i="229"/>
  <c r="AR828" i="229"/>
  <c r="AR827" i="229"/>
  <c r="AR826" i="229"/>
  <c r="AR825" i="229"/>
  <c r="AR824" i="229"/>
  <c r="AR823" i="229"/>
  <c r="AR822" i="229"/>
  <c r="AR821" i="229"/>
  <c r="AR820" i="229"/>
  <c r="AR819" i="229"/>
  <c r="AR818" i="229"/>
  <c r="AR817" i="229"/>
  <c r="AR816" i="229"/>
  <c r="AR815" i="229"/>
  <c r="AR814" i="229"/>
  <c r="AR813" i="229"/>
  <c r="AR812" i="229"/>
  <c r="AR811" i="229"/>
  <c r="AR810" i="229"/>
  <c r="AR809" i="229"/>
  <c r="AR808" i="229"/>
  <c r="AR807" i="229"/>
  <c r="AR806" i="229"/>
  <c r="AR805" i="229"/>
  <c r="AR804" i="229"/>
  <c r="AR803" i="229"/>
  <c r="AR802" i="229"/>
  <c r="AR801" i="229"/>
  <c r="AR800" i="229"/>
  <c r="AR799" i="229"/>
  <c r="AR798" i="229"/>
  <c r="AR797" i="229"/>
  <c r="AR796" i="229"/>
  <c r="AR795" i="229"/>
  <c r="AR794" i="229"/>
  <c r="AR793" i="229"/>
  <c r="AR792" i="229"/>
  <c r="AR791" i="229"/>
  <c r="AR790" i="229"/>
  <c r="AR789" i="229"/>
  <c r="AR788" i="229"/>
  <c r="AR787" i="229"/>
  <c r="AR786" i="229"/>
  <c r="AR785" i="229"/>
  <c r="AR784" i="229"/>
  <c r="AR783" i="229"/>
  <c r="AR782" i="229"/>
  <c r="AR781" i="229"/>
  <c r="AR780" i="229"/>
  <c r="AR779" i="229"/>
  <c r="AR778" i="229"/>
  <c r="AR777" i="229"/>
  <c r="AR776" i="229"/>
  <c r="AR775" i="229"/>
  <c r="AR774" i="229"/>
  <c r="AR773" i="229"/>
  <c r="AR772" i="229"/>
  <c r="AR771" i="229"/>
  <c r="AR770" i="229"/>
  <c r="AR769" i="229"/>
  <c r="AR768" i="229"/>
  <c r="AR767" i="229"/>
  <c r="AR766" i="229"/>
  <c r="AR765" i="229"/>
  <c r="AR764" i="229"/>
  <c r="AR763" i="229"/>
  <c r="AR762" i="229"/>
  <c r="AR761" i="229"/>
  <c r="AR760" i="229"/>
  <c r="AR759" i="229"/>
  <c r="AR758" i="229"/>
  <c r="AR757" i="229"/>
  <c r="AR756" i="229"/>
  <c r="AR755" i="229"/>
  <c r="AR754" i="229"/>
  <c r="AR753" i="229"/>
  <c r="AR752" i="229"/>
  <c r="AR751" i="229"/>
  <c r="AR750" i="229"/>
  <c r="AR749" i="229"/>
  <c r="AR748" i="229"/>
  <c r="AR747" i="229"/>
  <c r="AR746" i="229"/>
  <c r="AR745" i="229"/>
  <c r="AR744" i="229"/>
  <c r="AR743" i="229"/>
  <c r="AR742" i="229"/>
  <c r="AR741" i="229"/>
  <c r="AR740" i="229"/>
  <c r="AR739" i="229"/>
  <c r="AR738" i="229"/>
  <c r="AR737" i="229"/>
  <c r="AR736" i="229"/>
  <c r="AR735" i="229"/>
  <c r="AR734" i="229"/>
  <c r="AR733" i="229"/>
  <c r="AR732" i="229"/>
  <c r="AR731" i="229"/>
  <c r="AR730" i="229"/>
  <c r="AR729" i="229"/>
  <c r="AR728" i="229"/>
  <c r="AR727" i="229"/>
  <c r="AR726" i="229"/>
  <c r="AR725" i="229"/>
  <c r="AR724" i="229"/>
  <c r="AR723" i="229"/>
  <c r="AR722" i="229"/>
  <c r="AR721" i="229"/>
  <c r="AR720" i="229"/>
  <c r="AR719" i="229"/>
  <c r="AR718" i="229"/>
  <c r="AR717" i="229"/>
  <c r="AR716" i="229"/>
  <c r="AR715" i="229"/>
  <c r="AR714" i="229"/>
  <c r="AR713" i="229"/>
  <c r="AR712" i="229"/>
  <c r="AR711" i="229"/>
  <c r="AR710" i="229"/>
  <c r="AR709" i="229"/>
  <c r="AR708" i="229"/>
  <c r="AR707" i="229"/>
  <c r="AR706" i="229"/>
  <c r="AR705" i="229"/>
  <c r="AR704" i="229"/>
  <c r="AR703" i="229"/>
  <c r="AR702" i="229"/>
  <c r="AR701" i="229"/>
  <c r="AR700" i="229"/>
  <c r="AR699" i="229"/>
  <c r="AR698" i="229"/>
  <c r="AR697" i="229"/>
  <c r="AR696" i="229"/>
  <c r="AR695" i="229"/>
  <c r="AR694" i="229"/>
  <c r="AR693" i="229"/>
  <c r="AR692" i="229"/>
  <c r="AR691" i="229"/>
  <c r="AR690" i="229"/>
  <c r="AR689" i="229"/>
  <c r="AR688" i="229"/>
  <c r="AR687" i="229"/>
  <c r="AR686" i="229"/>
  <c r="AR685" i="229"/>
  <c r="AR684" i="229"/>
  <c r="AR683" i="229"/>
  <c r="AR682" i="229"/>
  <c r="AR681" i="229"/>
  <c r="AR680" i="229"/>
  <c r="AR679" i="229"/>
  <c r="AR678" i="229"/>
  <c r="AR677" i="229"/>
  <c r="AR676" i="229"/>
  <c r="AR675" i="229"/>
  <c r="AR674" i="229"/>
  <c r="AR673" i="229"/>
  <c r="AR672" i="229"/>
  <c r="AR671" i="229"/>
  <c r="AR670" i="229"/>
  <c r="AR669" i="229"/>
  <c r="AR668" i="229"/>
  <c r="AR667" i="229"/>
  <c r="AR666" i="229"/>
  <c r="AR665" i="229"/>
  <c r="AR664" i="229"/>
  <c r="AR663" i="229"/>
  <c r="AR662" i="229"/>
  <c r="AR661" i="229"/>
  <c r="AR660" i="229"/>
  <c r="AR659" i="229"/>
  <c r="AR658" i="229"/>
  <c r="AR657" i="229"/>
  <c r="AR656" i="229"/>
  <c r="AR655" i="229"/>
  <c r="AR654" i="229"/>
  <c r="AR653" i="229"/>
  <c r="AR652" i="229"/>
  <c r="AR651" i="229"/>
  <c r="AR650" i="229"/>
  <c r="AR649" i="229"/>
  <c r="AR648" i="229"/>
  <c r="AR647" i="229"/>
  <c r="AR646" i="229"/>
  <c r="AR645" i="229"/>
  <c r="AR644" i="229"/>
  <c r="AR643" i="229"/>
  <c r="AR642" i="229"/>
  <c r="AR641" i="229"/>
  <c r="AR640" i="229"/>
  <c r="AR639" i="229"/>
  <c r="AR638" i="229"/>
  <c r="AR637" i="229"/>
  <c r="AR636" i="229"/>
  <c r="AR635" i="229"/>
  <c r="AR634" i="229"/>
  <c r="AR633" i="229"/>
  <c r="AR632" i="229"/>
  <c r="AR631" i="229"/>
  <c r="AR630" i="229"/>
  <c r="AR629" i="229"/>
  <c r="AR628" i="229"/>
  <c r="AR627" i="229"/>
  <c r="AR626" i="229"/>
  <c r="AR625" i="229"/>
  <c r="AR624" i="229"/>
  <c r="AR623" i="229"/>
  <c r="AR622" i="229"/>
  <c r="AR621" i="229"/>
  <c r="AR620" i="229"/>
  <c r="AR619" i="229"/>
  <c r="AR618" i="229"/>
  <c r="AR617" i="229"/>
  <c r="AR616" i="229"/>
  <c r="AR615" i="229"/>
  <c r="AR614" i="229"/>
  <c r="AR613" i="229"/>
  <c r="AR612" i="229"/>
  <c r="AR611" i="229"/>
  <c r="AR610" i="229"/>
  <c r="AR609" i="229"/>
  <c r="AR608" i="229"/>
  <c r="AR607" i="229"/>
  <c r="AR606" i="229"/>
  <c r="AR605" i="229"/>
  <c r="AR604" i="229"/>
  <c r="AR603" i="229"/>
  <c r="AR602" i="229"/>
  <c r="AR601" i="229"/>
  <c r="AR600" i="229"/>
  <c r="AR599" i="229"/>
  <c r="AR598" i="229"/>
  <c r="AR597" i="229"/>
  <c r="AR596" i="229"/>
  <c r="AR595" i="229"/>
  <c r="AR594" i="229"/>
  <c r="AR593" i="229"/>
  <c r="AR592" i="229"/>
  <c r="AR591" i="229"/>
  <c r="AR590" i="229"/>
  <c r="AR589" i="229"/>
  <c r="AR588" i="229"/>
  <c r="AR587" i="229"/>
  <c r="AR586" i="229"/>
  <c r="AR585" i="229"/>
  <c r="AR584" i="229"/>
  <c r="AR583" i="229"/>
  <c r="AR582" i="229"/>
  <c r="AR581" i="229"/>
  <c r="AR580" i="229"/>
  <c r="AR579" i="229"/>
  <c r="AR578" i="229"/>
  <c r="AR577" i="229"/>
  <c r="AR576" i="229"/>
  <c r="AR575" i="229"/>
  <c r="AR574" i="229"/>
  <c r="AR573" i="229"/>
  <c r="AR572" i="229"/>
  <c r="AR571" i="229"/>
  <c r="AR570" i="229"/>
  <c r="AR569" i="229"/>
  <c r="AR568" i="229"/>
  <c r="AR567" i="229"/>
  <c r="AR566" i="229"/>
  <c r="AR565" i="229"/>
  <c r="AR564" i="229"/>
  <c r="AR563" i="229"/>
  <c r="AR562" i="229"/>
  <c r="AR561" i="229"/>
  <c r="AR560" i="229"/>
  <c r="AR559" i="229"/>
  <c r="AR558" i="229"/>
  <c r="AR557" i="229"/>
  <c r="AR556" i="229"/>
  <c r="AR555" i="229"/>
  <c r="AR554" i="229"/>
  <c r="AR553" i="229"/>
  <c r="AR552" i="229"/>
  <c r="AR551" i="229"/>
  <c r="AR550" i="229"/>
  <c r="AR549" i="229"/>
  <c r="AR548" i="229"/>
  <c r="AR547" i="229"/>
  <c r="AR546" i="229"/>
  <c r="AR545" i="229"/>
  <c r="AR544" i="229"/>
  <c r="AR543" i="229"/>
  <c r="AR542" i="229"/>
  <c r="AR541" i="229"/>
  <c r="AR540" i="229"/>
  <c r="AR539" i="229"/>
  <c r="AR538" i="229"/>
  <c r="AR537" i="229"/>
  <c r="AR536" i="229"/>
  <c r="AR535" i="229"/>
  <c r="AR534" i="229"/>
  <c r="AR533" i="229"/>
  <c r="AR532" i="229"/>
  <c r="AR531" i="229"/>
  <c r="AR530" i="229"/>
  <c r="AR529" i="229"/>
  <c r="AR528" i="229"/>
  <c r="AR527" i="229"/>
  <c r="AR526" i="229"/>
  <c r="AR525" i="229"/>
  <c r="AR524" i="229"/>
  <c r="AR523" i="229"/>
  <c r="AR522" i="229"/>
  <c r="AR521" i="229"/>
  <c r="AR520" i="229"/>
  <c r="AR519" i="229"/>
  <c r="AR518" i="229"/>
  <c r="AR517" i="229"/>
  <c r="AR516" i="229"/>
  <c r="AR515" i="229"/>
  <c r="AR514" i="229"/>
  <c r="AR513" i="229"/>
  <c r="AR512" i="229"/>
  <c r="AR511" i="229"/>
  <c r="AR510" i="229"/>
  <c r="AR509" i="229"/>
  <c r="AR508" i="229"/>
  <c r="AR507" i="229"/>
  <c r="AR506" i="229"/>
  <c r="AR505" i="229"/>
  <c r="AR504" i="229"/>
  <c r="AR503" i="229"/>
  <c r="AR502" i="229"/>
  <c r="AR501" i="229"/>
  <c r="AR500" i="229"/>
  <c r="AR499" i="229"/>
  <c r="AR498" i="229"/>
  <c r="AR497" i="229"/>
  <c r="AR496" i="229"/>
  <c r="AR495" i="229"/>
  <c r="AR494" i="229"/>
  <c r="AR493" i="229"/>
  <c r="AR492" i="229"/>
  <c r="AR491" i="229"/>
  <c r="AR490" i="229"/>
  <c r="AR489" i="229"/>
  <c r="AR488" i="229"/>
  <c r="AR487" i="229"/>
  <c r="AR486" i="229"/>
  <c r="AR485" i="229"/>
  <c r="AR484" i="229"/>
  <c r="AR483" i="229"/>
  <c r="AR482" i="229"/>
  <c r="AR481" i="229"/>
  <c r="AR480" i="229"/>
  <c r="AR479" i="229"/>
  <c r="AR478" i="229"/>
  <c r="AR477" i="229"/>
  <c r="AR476" i="229"/>
  <c r="AR475" i="229"/>
  <c r="AR474" i="229"/>
  <c r="AR473" i="229"/>
  <c r="AR472" i="229"/>
  <c r="AR471" i="229"/>
  <c r="AR470" i="229"/>
  <c r="AR469" i="229"/>
  <c r="AR468" i="229"/>
  <c r="AR467" i="229"/>
  <c r="AR466" i="229"/>
  <c r="AR465" i="229"/>
  <c r="AR464" i="229"/>
  <c r="AR463" i="229"/>
  <c r="AR462" i="229"/>
  <c r="AR461" i="229"/>
  <c r="AR460" i="229"/>
  <c r="AR459" i="229"/>
  <c r="AR458" i="229"/>
  <c r="AR457" i="229"/>
  <c r="AR456" i="229"/>
  <c r="AR455" i="229"/>
  <c r="AR454" i="229"/>
  <c r="AR453" i="229"/>
  <c r="AR452" i="229"/>
  <c r="AR451" i="229"/>
  <c r="AR450" i="229"/>
  <c r="AR449" i="229"/>
  <c r="AR448" i="229"/>
  <c r="AR447" i="229"/>
  <c r="AR446" i="229"/>
  <c r="AR445" i="229"/>
  <c r="AR444" i="229"/>
  <c r="AR443" i="229"/>
  <c r="AR442" i="229"/>
  <c r="AR441" i="229"/>
  <c r="AR440" i="229"/>
  <c r="AR439" i="229"/>
  <c r="AR438" i="229"/>
  <c r="AR437" i="229"/>
  <c r="AR436" i="229"/>
  <c r="AR435" i="229"/>
  <c r="AR434" i="229"/>
  <c r="AR433" i="229"/>
  <c r="AR432" i="229"/>
  <c r="AR431" i="229"/>
  <c r="AR430" i="229"/>
  <c r="AR429" i="229"/>
  <c r="AR428" i="229"/>
  <c r="AR427" i="229"/>
  <c r="AR426" i="229"/>
  <c r="AR425" i="229"/>
  <c r="AR424" i="229"/>
  <c r="AR423" i="229"/>
  <c r="AR422" i="229"/>
  <c r="AR421" i="229"/>
  <c r="AR420" i="229"/>
  <c r="AR419" i="229"/>
  <c r="AR418" i="229"/>
  <c r="AR417" i="229"/>
  <c r="AR416" i="229"/>
  <c r="AR415" i="229"/>
  <c r="AR414" i="229"/>
  <c r="AR413" i="229"/>
  <c r="AR412" i="229"/>
  <c r="AR411" i="229"/>
  <c r="AR410" i="229"/>
  <c r="AR409" i="229"/>
  <c r="AR408" i="229"/>
  <c r="AR407" i="229"/>
  <c r="AR406" i="229"/>
  <c r="AR405" i="229"/>
  <c r="AR404" i="229"/>
  <c r="AR403" i="229"/>
  <c r="AR402" i="229"/>
  <c r="AR401" i="229"/>
  <c r="AR400" i="229"/>
  <c r="AR399" i="229"/>
  <c r="AR398" i="229"/>
  <c r="AR397" i="229"/>
  <c r="AR396" i="229"/>
  <c r="AR395" i="229"/>
  <c r="AR394" i="229"/>
  <c r="AR393" i="229"/>
  <c r="AR392" i="229"/>
  <c r="AR391" i="229"/>
  <c r="AR390" i="229"/>
  <c r="AR389" i="229"/>
  <c r="AR388" i="229"/>
  <c r="AR387" i="229"/>
  <c r="AR386" i="229"/>
  <c r="AR385" i="229"/>
  <c r="AR384" i="229"/>
  <c r="AR383" i="229"/>
  <c r="AR382" i="229"/>
  <c r="AR381" i="229"/>
  <c r="AR380" i="229"/>
  <c r="AR379" i="229"/>
  <c r="AR378" i="229"/>
  <c r="AR377" i="229"/>
  <c r="AR376" i="229"/>
  <c r="AR375" i="229"/>
  <c r="AR374" i="229"/>
  <c r="AR373" i="229"/>
  <c r="AR372" i="229"/>
  <c r="AR371" i="229"/>
  <c r="AR370" i="229"/>
  <c r="AR369" i="229"/>
  <c r="AR368" i="229"/>
  <c r="AR367" i="229"/>
  <c r="AR366" i="229"/>
  <c r="AR365" i="229"/>
  <c r="AR364" i="229"/>
  <c r="AR363" i="229"/>
  <c r="AR362" i="229"/>
  <c r="AR361" i="229"/>
  <c r="AR360" i="229"/>
  <c r="AR359" i="229"/>
  <c r="AR358" i="229"/>
  <c r="AR357" i="229"/>
  <c r="AR356" i="229"/>
  <c r="AR355" i="229"/>
  <c r="AR354" i="229"/>
  <c r="AR353" i="229"/>
  <c r="AR352" i="229"/>
  <c r="AR351" i="229"/>
  <c r="AR350" i="229"/>
  <c r="AR349" i="229"/>
  <c r="AR348" i="229"/>
  <c r="AR347" i="229"/>
  <c r="AR346" i="229"/>
  <c r="AR345" i="229"/>
  <c r="AR344" i="229"/>
  <c r="AR343" i="229"/>
  <c r="AR342" i="229"/>
  <c r="AR341" i="229"/>
  <c r="AR340" i="229"/>
  <c r="AR339" i="229"/>
  <c r="AR338" i="229"/>
  <c r="AR337" i="229"/>
  <c r="AR336" i="229"/>
  <c r="AR335" i="229"/>
  <c r="AR334" i="229"/>
  <c r="AR333" i="229"/>
  <c r="AR332" i="229"/>
  <c r="AR331" i="229"/>
  <c r="AR330" i="229"/>
  <c r="AR329" i="229"/>
  <c r="AR328" i="229"/>
  <c r="AR327" i="229"/>
  <c r="AR326" i="229"/>
  <c r="AR325" i="229"/>
  <c r="AR324" i="229"/>
  <c r="AR323" i="229"/>
  <c r="AR322" i="229"/>
  <c r="AR321" i="229"/>
  <c r="AR320" i="229"/>
  <c r="AR319" i="229"/>
  <c r="AR318" i="229"/>
  <c r="AR317" i="229"/>
  <c r="AR316" i="229"/>
  <c r="AR315" i="229"/>
  <c r="AR314" i="229"/>
  <c r="AR313" i="229"/>
  <c r="AR312" i="229"/>
  <c r="AR311" i="229"/>
  <c r="AR310" i="229"/>
  <c r="AR309" i="229"/>
  <c r="AR308" i="229"/>
  <c r="AR307" i="229"/>
  <c r="AR306" i="229"/>
  <c r="AR305" i="229"/>
  <c r="AR304" i="229"/>
  <c r="AR303" i="229"/>
  <c r="AR302" i="229"/>
  <c r="AR301" i="229"/>
  <c r="AR300" i="229"/>
  <c r="AR299" i="229"/>
  <c r="AR298" i="229"/>
  <c r="AR297" i="229"/>
  <c r="AR296" i="229"/>
  <c r="AR295" i="229"/>
  <c r="AR294" i="229"/>
  <c r="AR293" i="229"/>
  <c r="AR292" i="229"/>
  <c r="AR291" i="229"/>
  <c r="AR290" i="229"/>
  <c r="AR289" i="229"/>
  <c r="AR288" i="229"/>
  <c r="AR287" i="229"/>
  <c r="AR286" i="229"/>
  <c r="AR285" i="229"/>
  <c r="AR284" i="229"/>
  <c r="AR283" i="229"/>
  <c r="AR282" i="229"/>
  <c r="AR281" i="229"/>
  <c r="AR280" i="229"/>
  <c r="AR279" i="229"/>
  <c r="AR278" i="229"/>
  <c r="AR277" i="229"/>
  <c r="AR276" i="229"/>
  <c r="AR275" i="229"/>
  <c r="AR274" i="229"/>
  <c r="AR273" i="229"/>
  <c r="AR272" i="229"/>
  <c r="AR271" i="229"/>
  <c r="AR270" i="229"/>
  <c r="AR269" i="229"/>
  <c r="AR268" i="229"/>
  <c r="AR267" i="229"/>
  <c r="AR266" i="229"/>
  <c r="AR265" i="229"/>
  <c r="AR264" i="229"/>
  <c r="AR263" i="229"/>
  <c r="AR262" i="229"/>
  <c r="AR261" i="229"/>
  <c r="AR260" i="229"/>
  <c r="AR259" i="229"/>
  <c r="AR258" i="229"/>
  <c r="AR257" i="229"/>
  <c r="AR256" i="229"/>
  <c r="AR255" i="229"/>
  <c r="AR254" i="229"/>
  <c r="AR253" i="229"/>
  <c r="AR252" i="229"/>
  <c r="AR251" i="229"/>
  <c r="AR250" i="229"/>
  <c r="AR249" i="229"/>
  <c r="AR248" i="229"/>
  <c r="AR247" i="229"/>
  <c r="AR246" i="229"/>
  <c r="AR245" i="229"/>
  <c r="AR244" i="229"/>
  <c r="AR243" i="229"/>
  <c r="AR242" i="229"/>
  <c r="AR241" i="229"/>
  <c r="AR240" i="229"/>
  <c r="AR239" i="229"/>
  <c r="AR238" i="229"/>
  <c r="AR237" i="229"/>
  <c r="AR236" i="229"/>
  <c r="AR235" i="229"/>
  <c r="AR234" i="229"/>
  <c r="AR233" i="229"/>
  <c r="AR232" i="229"/>
  <c r="AR231" i="229"/>
  <c r="AR230" i="229"/>
  <c r="AR229" i="229"/>
  <c r="AR228" i="229"/>
  <c r="AR227" i="229"/>
  <c r="AR226" i="229"/>
  <c r="AR225" i="229"/>
  <c r="AR224" i="229"/>
  <c r="AR223" i="229"/>
  <c r="AR222" i="229"/>
  <c r="AR221" i="229"/>
  <c r="AR220" i="229"/>
  <c r="AR219" i="229"/>
  <c r="AR218" i="229"/>
  <c r="AR217" i="229"/>
  <c r="AR216" i="229"/>
  <c r="AR215" i="229"/>
  <c r="AR214" i="229"/>
  <c r="AR213" i="229"/>
  <c r="AR212" i="229"/>
  <c r="AR211" i="229"/>
  <c r="AR210" i="229"/>
  <c r="AR209" i="229"/>
  <c r="AR208" i="229"/>
  <c r="AR207" i="229"/>
  <c r="AR206" i="229"/>
  <c r="AR205" i="229"/>
  <c r="AR204" i="229"/>
  <c r="AR203" i="229"/>
  <c r="AR202" i="229"/>
  <c r="AR201" i="229"/>
  <c r="AR200" i="229"/>
  <c r="AR199" i="229"/>
  <c r="AR198" i="229"/>
  <c r="AR197" i="229"/>
  <c r="AR196" i="229"/>
  <c r="AR195" i="229"/>
  <c r="AR194" i="229"/>
  <c r="AR193" i="229"/>
  <c r="AR192" i="229"/>
  <c r="AR191" i="229"/>
  <c r="AR190" i="229"/>
  <c r="AR189" i="229"/>
  <c r="AR188" i="229"/>
  <c r="AR187" i="229"/>
  <c r="AR186" i="229"/>
  <c r="AR185" i="229"/>
  <c r="AR184" i="229"/>
  <c r="AR183" i="229"/>
  <c r="AR182" i="229"/>
  <c r="AR181" i="229"/>
  <c r="AR180" i="229"/>
  <c r="AR179" i="229"/>
  <c r="AR178" i="229"/>
  <c r="AR177" i="229"/>
  <c r="AR176" i="229"/>
  <c r="AR175" i="229"/>
  <c r="AR174" i="229"/>
  <c r="AR173" i="229"/>
  <c r="AR172" i="229"/>
  <c r="AR171" i="229"/>
  <c r="AR170" i="229"/>
  <c r="AR169" i="229"/>
  <c r="AR168" i="229"/>
  <c r="AR167" i="229"/>
  <c r="AR166" i="229"/>
  <c r="AR165" i="229"/>
  <c r="AR164" i="229"/>
  <c r="AR163" i="229"/>
  <c r="AR162" i="229"/>
  <c r="AR161" i="229"/>
  <c r="AR160" i="229"/>
  <c r="AR159" i="229"/>
  <c r="AR158" i="229"/>
  <c r="AR157" i="229"/>
  <c r="AR156" i="229"/>
  <c r="AR155" i="229"/>
  <c r="AR154" i="229"/>
  <c r="AR153" i="229"/>
  <c r="AR152" i="229"/>
  <c r="AR151" i="229"/>
  <c r="AR150" i="229"/>
  <c r="AR149" i="229"/>
  <c r="AR148" i="229"/>
  <c r="AR147" i="229"/>
  <c r="AR146" i="229"/>
  <c r="AR145" i="229"/>
  <c r="AR144" i="229"/>
  <c r="AR143" i="229"/>
  <c r="AR142" i="229"/>
  <c r="L142" i="229"/>
  <c r="AR141" i="229"/>
  <c r="AR140" i="229"/>
  <c r="J140" i="229"/>
  <c r="I140" i="229"/>
  <c r="H140" i="229"/>
  <c r="G140" i="229"/>
  <c r="F140" i="229"/>
  <c r="E140" i="229"/>
  <c r="D140" i="229"/>
  <c r="C140" i="229"/>
  <c r="B140" i="229"/>
  <c r="AR139" i="229"/>
  <c r="J139" i="229"/>
  <c r="I139" i="229"/>
  <c r="H139" i="229"/>
  <c r="G139" i="229"/>
  <c r="F139" i="229"/>
  <c r="E139" i="229"/>
  <c r="D139" i="229"/>
  <c r="C139" i="229"/>
  <c r="B139" i="229"/>
  <c r="AR138" i="229"/>
  <c r="J138" i="229"/>
  <c r="I138" i="229"/>
  <c r="H138" i="229"/>
  <c r="G138" i="229"/>
  <c r="F138" i="229"/>
  <c r="E138" i="229"/>
  <c r="D138" i="229"/>
  <c r="C138" i="229"/>
  <c r="B138" i="229"/>
  <c r="AR137" i="229"/>
  <c r="J137" i="229"/>
  <c r="I137" i="229"/>
  <c r="H137" i="229"/>
  <c r="G137" i="229"/>
  <c r="F137" i="229"/>
  <c r="E137" i="229"/>
  <c r="D137" i="229"/>
  <c r="C137" i="229"/>
  <c r="B137" i="229"/>
  <c r="AR136" i="229"/>
  <c r="J136" i="229"/>
  <c r="I136" i="229"/>
  <c r="H136" i="229"/>
  <c r="G136" i="229"/>
  <c r="F136" i="229"/>
  <c r="E136" i="229"/>
  <c r="D136" i="229"/>
  <c r="C136" i="229"/>
  <c r="B136" i="229"/>
  <c r="AR135" i="229"/>
  <c r="J135" i="229"/>
  <c r="I135" i="229"/>
  <c r="H135" i="229"/>
  <c r="G135" i="229"/>
  <c r="F135" i="229"/>
  <c r="E135" i="229"/>
  <c r="D135" i="229"/>
  <c r="C135" i="229"/>
  <c r="B135" i="229"/>
  <c r="AR134" i="229"/>
  <c r="J134" i="229"/>
  <c r="I134" i="229"/>
  <c r="H134" i="229"/>
  <c r="G134" i="229"/>
  <c r="F134" i="229"/>
  <c r="E134" i="229"/>
  <c r="D134" i="229"/>
  <c r="C134" i="229"/>
  <c r="B134" i="229"/>
  <c r="AR133" i="229"/>
  <c r="J133" i="229"/>
  <c r="I133" i="229"/>
  <c r="H133" i="229"/>
  <c r="G133" i="229"/>
  <c r="F133" i="229"/>
  <c r="E133" i="229"/>
  <c r="D133" i="229"/>
  <c r="C133" i="229"/>
  <c r="B133" i="229"/>
  <c r="AR132" i="229"/>
  <c r="J132" i="229"/>
  <c r="I132" i="229"/>
  <c r="H132" i="229"/>
  <c r="G132" i="229"/>
  <c r="F132" i="229"/>
  <c r="E132" i="229"/>
  <c r="D132" i="229"/>
  <c r="C132" i="229"/>
  <c r="B132" i="229"/>
  <c r="AR131" i="229"/>
  <c r="J131" i="229"/>
  <c r="I131" i="229"/>
  <c r="H131" i="229"/>
  <c r="G131" i="229"/>
  <c r="F131" i="229"/>
  <c r="E131" i="229"/>
  <c r="D131" i="229"/>
  <c r="C131" i="229"/>
  <c r="B131" i="229"/>
  <c r="AR130" i="229"/>
  <c r="J130" i="229"/>
  <c r="I130" i="229"/>
  <c r="H130" i="229"/>
  <c r="G130" i="229"/>
  <c r="F130" i="229"/>
  <c r="E130" i="229"/>
  <c r="D130" i="229"/>
  <c r="C130" i="229"/>
  <c r="B130" i="229"/>
  <c r="AR129" i="229"/>
  <c r="J129" i="229"/>
  <c r="I129" i="229"/>
  <c r="H129" i="229"/>
  <c r="G129" i="229"/>
  <c r="F129" i="229"/>
  <c r="E129" i="229"/>
  <c r="D129" i="229"/>
  <c r="C129" i="229"/>
  <c r="B129" i="229"/>
  <c r="AR128" i="229"/>
  <c r="J128" i="229"/>
  <c r="I128" i="229"/>
  <c r="H128" i="229"/>
  <c r="G128" i="229"/>
  <c r="F128" i="229"/>
  <c r="E128" i="229"/>
  <c r="D128" i="229"/>
  <c r="C128" i="229"/>
  <c r="B128" i="229"/>
  <c r="AR127" i="229"/>
  <c r="J127" i="229"/>
  <c r="I127" i="229"/>
  <c r="H127" i="229"/>
  <c r="G127" i="229"/>
  <c r="F127" i="229"/>
  <c r="E127" i="229"/>
  <c r="D127" i="229"/>
  <c r="C127" i="229"/>
  <c r="B127" i="229"/>
  <c r="AR126" i="229"/>
  <c r="J126" i="229"/>
  <c r="I126" i="229"/>
  <c r="H126" i="229"/>
  <c r="G126" i="229"/>
  <c r="F126" i="229"/>
  <c r="E126" i="229"/>
  <c r="D126" i="229"/>
  <c r="C126" i="229"/>
  <c r="B126" i="229"/>
  <c r="AR125" i="229"/>
  <c r="J125" i="229"/>
  <c r="I125" i="229"/>
  <c r="H125" i="229"/>
  <c r="G125" i="229"/>
  <c r="F125" i="229"/>
  <c r="E125" i="229"/>
  <c r="D125" i="229"/>
  <c r="C125" i="229"/>
  <c r="B125" i="229"/>
  <c r="AR124" i="229"/>
  <c r="J124" i="229"/>
  <c r="I124" i="229"/>
  <c r="H124" i="229"/>
  <c r="G124" i="229"/>
  <c r="F124" i="229"/>
  <c r="E124" i="229"/>
  <c r="D124" i="229"/>
  <c r="C124" i="229"/>
  <c r="B124" i="229"/>
  <c r="AR123" i="229"/>
  <c r="J123" i="229"/>
  <c r="I123" i="229"/>
  <c r="H123" i="229"/>
  <c r="G123" i="229"/>
  <c r="F123" i="229"/>
  <c r="E123" i="229"/>
  <c r="D123" i="229"/>
  <c r="C123" i="229"/>
  <c r="B123" i="229"/>
  <c r="AR122" i="229"/>
  <c r="J122" i="229"/>
  <c r="I122" i="229"/>
  <c r="H122" i="229"/>
  <c r="G122" i="229"/>
  <c r="F122" i="229"/>
  <c r="E122" i="229"/>
  <c r="D122" i="229"/>
  <c r="C122" i="229"/>
  <c r="B122" i="229"/>
  <c r="AR121" i="229"/>
  <c r="J121" i="229"/>
  <c r="I121" i="229"/>
  <c r="H121" i="229"/>
  <c r="G121" i="229"/>
  <c r="F121" i="229"/>
  <c r="E121" i="229"/>
  <c r="D121" i="229"/>
  <c r="C121" i="229"/>
  <c r="B121" i="229"/>
  <c r="AR120" i="229"/>
  <c r="J120" i="229"/>
  <c r="I120" i="229"/>
  <c r="H120" i="229"/>
  <c r="G120" i="229"/>
  <c r="F120" i="229"/>
  <c r="E120" i="229"/>
  <c r="D120" i="229"/>
  <c r="C120" i="229"/>
  <c r="B120" i="229"/>
  <c r="AR119" i="229"/>
  <c r="J119" i="229"/>
  <c r="I119" i="229"/>
  <c r="H119" i="229"/>
  <c r="G119" i="229"/>
  <c r="F119" i="229"/>
  <c r="E119" i="229"/>
  <c r="D119" i="229"/>
  <c r="C119" i="229"/>
  <c r="B119" i="229"/>
  <c r="AR118" i="229"/>
  <c r="J118" i="229"/>
  <c r="I118" i="229"/>
  <c r="H118" i="229"/>
  <c r="G118" i="229"/>
  <c r="F118" i="229"/>
  <c r="E118" i="229"/>
  <c r="D118" i="229"/>
  <c r="C118" i="229"/>
  <c r="B118" i="229"/>
  <c r="AR117" i="229"/>
  <c r="J117" i="229"/>
  <c r="I117" i="229"/>
  <c r="H117" i="229"/>
  <c r="G117" i="229"/>
  <c r="F117" i="229"/>
  <c r="E117" i="229"/>
  <c r="D117" i="229"/>
  <c r="C117" i="229"/>
  <c r="B117" i="229"/>
  <c r="AR116" i="229"/>
  <c r="J116" i="229"/>
  <c r="I116" i="229"/>
  <c r="H116" i="229"/>
  <c r="G116" i="229"/>
  <c r="F116" i="229"/>
  <c r="E116" i="229"/>
  <c r="D116" i="229"/>
  <c r="C116" i="229"/>
  <c r="B116" i="229"/>
  <c r="AR115" i="229"/>
  <c r="J115" i="229"/>
  <c r="I115" i="229"/>
  <c r="H115" i="229"/>
  <c r="G115" i="229"/>
  <c r="F115" i="229"/>
  <c r="E115" i="229"/>
  <c r="D115" i="229"/>
  <c r="C115" i="229"/>
  <c r="B115" i="229"/>
  <c r="AR114" i="229"/>
  <c r="J114" i="229"/>
  <c r="I114" i="229"/>
  <c r="H114" i="229"/>
  <c r="G114" i="229"/>
  <c r="F114" i="229"/>
  <c r="E114" i="229"/>
  <c r="D114" i="229"/>
  <c r="C114" i="229"/>
  <c r="B114" i="229"/>
  <c r="AR113" i="229"/>
  <c r="J113" i="229"/>
  <c r="I113" i="229"/>
  <c r="H113" i="229"/>
  <c r="G113" i="229"/>
  <c r="F113" i="229"/>
  <c r="E113" i="229"/>
  <c r="D113" i="229"/>
  <c r="C113" i="229"/>
  <c r="B113" i="229"/>
  <c r="AR112" i="229"/>
  <c r="J112" i="229"/>
  <c r="I112" i="229"/>
  <c r="H112" i="229"/>
  <c r="G112" i="229"/>
  <c r="F112" i="229"/>
  <c r="E112" i="229"/>
  <c r="D112" i="229"/>
  <c r="C112" i="229"/>
  <c r="B112" i="229"/>
  <c r="AR111" i="229"/>
  <c r="J111" i="229"/>
  <c r="I111" i="229"/>
  <c r="H111" i="229"/>
  <c r="G111" i="229"/>
  <c r="F111" i="229"/>
  <c r="E111" i="229"/>
  <c r="D111" i="229"/>
  <c r="C111" i="229"/>
  <c r="B111" i="229"/>
  <c r="AR110" i="229"/>
  <c r="J110" i="229"/>
  <c r="I110" i="229"/>
  <c r="H110" i="229"/>
  <c r="G110" i="229"/>
  <c r="F110" i="229"/>
  <c r="E110" i="229"/>
  <c r="D110" i="229"/>
  <c r="C110" i="229"/>
  <c r="B110" i="229"/>
  <c r="AR109" i="229"/>
  <c r="J109" i="229"/>
  <c r="I109" i="229"/>
  <c r="H109" i="229"/>
  <c r="G109" i="229"/>
  <c r="F109" i="229"/>
  <c r="E109" i="229"/>
  <c r="D109" i="229"/>
  <c r="C109" i="229"/>
  <c r="B109" i="229"/>
  <c r="AR108" i="229"/>
  <c r="J108" i="229"/>
  <c r="I108" i="229"/>
  <c r="H108" i="229"/>
  <c r="G108" i="229"/>
  <c r="F108" i="229"/>
  <c r="E108" i="229"/>
  <c r="D108" i="229"/>
  <c r="C108" i="229"/>
  <c r="B108" i="229"/>
  <c r="AR107" i="229"/>
  <c r="J107" i="229"/>
  <c r="I107" i="229"/>
  <c r="H107" i="229"/>
  <c r="G107" i="229"/>
  <c r="F107" i="229"/>
  <c r="E107" i="229"/>
  <c r="D107" i="229"/>
  <c r="C107" i="229"/>
  <c r="B107" i="229"/>
  <c r="AR106" i="229"/>
  <c r="J106" i="229"/>
  <c r="I106" i="229"/>
  <c r="H106" i="229"/>
  <c r="G106" i="229"/>
  <c r="F106" i="229"/>
  <c r="E106" i="229"/>
  <c r="D106" i="229"/>
  <c r="C106" i="229"/>
  <c r="B106" i="229"/>
  <c r="AR105" i="229"/>
  <c r="J105" i="229"/>
  <c r="I105" i="229"/>
  <c r="H105" i="229"/>
  <c r="G105" i="229"/>
  <c r="F105" i="229"/>
  <c r="E105" i="229"/>
  <c r="D105" i="229"/>
  <c r="C105" i="229"/>
  <c r="B105" i="229"/>
  <c r="AR104" i="229"/>
  <c r="J104" i="229"/>
  <c r="I104" i="229"/>
  <c r="H104" i="229"/>
  <c r="G104" i="229"/>
  <c r="F104" i="229"/>
  <c r="E104" i="229"/>
  <c r="D104" i="229"/>
  <c r="C104" i="229"/>
  <c r="B104" i="229"/>
  <c r="AR103" i="229"/>
  <c r="J103" i="229"/>
  <c r="I103" i="229"/>
  <c r="H103" i="229"/>
  <c r="G103" i="229"/>
  <c r="F103" i="229"/>
  <c r="E103" i="229"/>
  <c r="D103" i="229"/>
  <c r="C103" i="229"/>
  <c r="B103" i="229"/>
  <c r="AR102" i="229"/>
  <c r="J102" i="229"/>
  <c r="I102" i="229"/>
  <c r="H102" i="229"/>
  <c r="G102" i="229"/>
  <c r="F102" i="229"/>
  <c r="E102" i="229"/>
  <c r="D102" i="229"/>
  <c r="C102" i="229"/>
  <c r="B102" i="229"/>
  <c r="AR101" i="229"/>
  <c r="J101" i="229"/>
  <c r="I101" i="229"/>
  <c r="H101" i="229"/>
  <c r="G101" i="229"/>
  <c r="F101" i="229"/>
  <c r="E101" i="229"/>
  <c r="D101" i="229"/>
  <c r="C101" i="229"/>
  <c r="B101" i="229"/>
  <c r="AR100" i="229"/>
  <c r="J100" i="229"/>
  <c r="I100" i="229"/>
  <c r="H100" i="229"/>
  <c r="G100" i="229"/>
  <c r="F100" i="229"/>
  <c r="E100" i="229"/>
  <c r="D100" i="229"/>
  <c r="C100" i="229"/>
  <c r="B100" i="229"/>
  <c r="AR99" i="229"/>
  <c r="J99" i="229"/>
  <c r="I99" i="229"/>
  <c r="H99" i="229"/>
  <c r="G99" i="229"/>
  <c r="F99" i="229"/>
  <c r="E99" i="229"/>
  <c r="D99" i="229"/>
  <c r="C99" i="229"/>
  <c r="B99" i="229"/>
  <c r="AR98" i="229"/>
  <c r="J98" i="229"/>
  <c r="I98" i="229"/>
  <c r="H98" i="229"/>
  <c r="G98" i="229"/>
  <c r="F98" i="229"/>
  <c r="E98" i="229"/>
  <c r="D98" i="229"/>
  <c r="C98" i="229"/>
  <c r="B98" i="229"/>
  <c r="AR97" i="229"/>
  <c r="J97" i="229"/>
  <c r="I97" i="229"/>
  <c r="H97" i="229"/>
  <c r="G97" i="229"/>
  <c r="F97" i="229"/>
  <c r="E97" i="229"/>
  <c r="D97" i="229"/>
  <c r="C97" i="229"/>
  <c r="B97" i="229"/>
  <c r="AR96" i="229"/>
  <c r="J96" i="229"/>
  <c r="I96" i="229"/>
  <c r="H96" i="229"/>
  <c r="G96" i="229"/>
  <c r="F96" i="229"/>
  <c r="E96" i="229"/>
  <c r="D96" i="229"/>
  <c r="C96" i="229"/>
  <c r="B96" i="229"/>
  <c r="AR95" i="229"/>
  <c r="J95" i="229"/>
  <c r="I95" i="229"/>
  <c r="H95" i="229"/>
  <c r="G95" i="229"/>
  <c r="F95" i="229"/>
  <c r="E95" i="229"/>
  <c r="D95" i="229"/>
  <c r="C95" i="229"/>
  <c r="B95" i="229"/>
  <c r="AR94" i="229"/>
  <c r="J94" i="229"/>
  <c r="I94" i="229"/>
  <c r="H94" i="229"/>
  <c r="G94" i="229"/>
  <c r="F94" i="229"/>
  <c r="E94" i="229"/>
  <c r="D94" i="229"/>
  <c r="C94" i="229"/>
  <c r="B94" i="229"/>
  <c r="AR93" i="229"/>
  <c r="J93" i="229"/>
  <c r="I93" i="229"/>
  <c r="H93" i="229"/>
  <c r="G93" i="229"/>
  <c r="F93" i="229"/>
  <c r="E93" i="229"/>
  <c r="D93" i="229"/>
  <c r="C93" i="229"/>
  <c r="B93" i="229"/>
  <c r="AR92" i="229"/>
  <c r="J92" i="229"/>
  <c r="I92" i="229"/>
  <c r="H92" i="229"/>
  <c r="G92" i="229"/>
  <c r="F92" i="229"/>
  <c r="E92" i="229"/>
  <c r="D92" i="229"/>
  <c r="C92" i="229"/>
  <c r="B92" i="229"/>
  <c r="AR91" i="229"/>
  <c r="J91" i="229"/>
  <c r="I91" i="229"/>
  <c r="H91" i="229"/>
  <c r="G91" i="229"/>
  <c r="F91" i="229"/>
  <c r="E91" i="229"/>
  <c r="D91" i="229"/>
  <c r="C91" i="229"/>
  <c r="B91" i="229"/>
  <c r="AR90" i="229"/>
  <c r="J90" i="229"/>
  <c r="I90" i="229"/>
  <c r="H90" i="229"/>
  <c r="G90" i="229"/>
  <c r="F90" i="229"/>
  <c r="E90" i="229"/>
  <c r="D90" i="229"/>
  <c r="C90" i="229"/>
  <c r="B90" i="229"/>
  <c r="AR89" i="229"/>
  <c r="J89" i="229"/>
  <c r="I89" i="229"/>
  <c r="H89" i="229"/>
  <c r="G89" i="229"/>
  <c r="F89" i="229"/>
  <c r="E89" i="229"/>
  <c r="D89" i="229"/>
  <c r="C89" i="229"/>
  <c r="B89" i="229"/>
  <c r="AR88" i="229"/>
  <c r="J88" i="229"/>
  <c r="I88" i="229"/>
  <c r="H88" i="229"/>
  <c r="G88" i="229"/>
  <c r="F88" i="229"/>
  <c r="E88" i="229"/>
  <c r="D88" i="229"/>
  <c r="C88" i="229"/>
  <c r="B88" i="229"/>
  <c r="AR87" i="229"/>
  <c r="J87" i="229"/>
  <c r="I87" i="229"/>
  <c r="H87" i="229"/>
  <c r="G87" i="229"/>
  <c r="F87" i="229"/>
  <c r="E87" i="229"/>
  <c r="D87" i="229"/>
  <c r="C87" i="229"/>
  <c r="B87" i="229"/>
  <c r="AR86" i="229"/>
  <c r="J86" i="229"/>
  <c r="I86" i="229"/>
  <c r="H86" i="229"/>
  <c r="G86" i="229"/>
  <c r="F86" i="229"/>
  <c r="E86" i="229"/>
  <c r="D86" i="229"/>
  <c r="C86" i="229"/>
  <c r="B86" i="229"/>
  <c r="AR85" i="229"/>
  <c r="J85" i="229"/>
  <c r="I85" i="229"/>
  <c r="H85" i="229"/>
  <c r="G85" i="229"/>
  <c r="F85" i="229"/>
  <c r="E85" i="229"/>
  <c r="D85" i="229"/>
  <c r="C85" i="229"/>
  <c r="B85" i="229"/>
  <c r="AR84" i="229"/>
  <c r="J84" i="229"/>
  <c r="I84" i="229"/>
  <c r="H84" i="229"/>
  <c r="G84" i="229"/>
  <c r="F84" i="229"/>
  <c r="E84" i="229"/>
  <c r="D84" i="229"/>
  <c r="C84" i="229"/>
  <c r="B84" i="229"/>
  <c r="AR83" i="229"/>
  <c r="J83" i="229"/>
  <c r="I83" i="229"/>
  <c r="H83" i="229"/>
  <c r="G83" i="229"/>
  <c r="F83" i="229"/>
  <c r="E83" i="229"/>
  <c r="D83" i="229"/>
  <c r="C83" i="229"/>
  <c r="B83" i="229"/>
  <c r="AR82" i="229"/>
  <c r="J82" i="229"/>
  <c r="I82" i="229"/>
  <c r="H82" i="229"/>
  <c r="G82" i="229"/>
  <c r="F82" i="229"/>
  <c r="E82" i="229"/>
  <c r="D82" i="229"/>
  <c r="C82" i="229"/>
  <c r="B82" i="229"/>
  <c r="AR81" i="229"/>
  <c r="J81" i="229"/>
  <c r="I81" i="229"/>
  <c r="H81" i="229"/>
  <c r="G81" i="229"/>
  <c r="F81" i="229"/>
  <c r="E81" i="229"/>
  <c r="D81" i="229"/>
  <c r="C81" i="229"/>
  <c r="B81" i="229"/>
  <c r="AR80" i="229"/>
  <c r="J80" i="229"/>
  <c r="I80" i="229"/>
  <c r="H80" i="229"/>
  <c r="G80" i="229"/>
  <c r="F80" i="229"/>
  <c r="E80" i="229"/>
  <c r="D80" i="229"/>
  <c r="C80" i="229"/>
  <c r="B80" i="229"/>
  <c r="AR79" i="229"/>
  <c r="J79" i="229"/>
  <c r="I79" i="229"/>
  <c r="H79" i="229"/>
  <c r="G79" i="229"/>
  <c r="F79" i="229"/>
  <c r="E79" i="229"/>
  <c r="D79" i="229"/>
  <c r="C79" i="229"/>
  <c r="B79" i="229"/>
  <c r="AR78" i="229"/>
  <c r="J78" i="229"/>
  <c r="I78" i="229"/>
  <c r="H78" i="229"/>
  <c r="G78" i="229"/>
  <c r="F78" i="229"/>
  <c r="E78" i="229"/>
  <c r="D78" i="229"/>
  <c r="C78" i="229"/>
  <c r="B78" i="229"/>
  <c r="AR77" i="229"/>
  <c r="J77" i="229"/>
  <c r="I77" i="229"/>
  <c r="H77" i="229"/>
  <c r="G77" i="229"/>
  <c r="F77" i="229"/>
  <c r="E77" i="229"/>
  <c r="D77" i="229"/>
  <c r="C77" i="229"/>
  <c r="B77" i="229"/>
  <c r="AR76" i="229"/>
  <c r="J76" i="229"/>
  <c r="I76" i="229"/>
  <c r="H76" i="229"/>
  <c r="G76" i="229"/>
  <c r="F76" i="229"/>
  <c r="E76" i="229"/>
  <c r="D76" i="229"/>
  <c r="C76" i="229"/>
  <c r="B76" i="229"/>
  <c r="AR75" i="229"/>
  <c r="J75" i="229"/>
  <c r="I75" i="229"/>
  <c r="H75" i="229"/>
  <c r="G75" i="229"/>
  <c r="F75" i="229"/>
  <c r="E75" i="229"/>
  <c r="D75" i="229"/>
  <c r="C75" i="229"/>
  <c r="B75" i="229"/>
  <c r="AR74" i="229"/>
  <c r="J74" i="229"/>
  <c r="I74" i="229"/>
  <c r="H74" i="229"/>
  <c r="G74" i="229"/>
  <c r="F74" i="229"/>
  <c r="E74" i="229"/>
  <c r="D74" i="229"/>
  <c r="C74" i="229"/>
  <c r="B74" i="229"/>
  <c r="AR73" i="229"/>
  <c r="J73" i="229"/>
  <c r="I73" i="229"/>
  <c r="H73" i="229"/>
  <c r="G73" i="229"/>
  <c r="F73" i="229"/>
  <c r="E73" i="229"/>
  <c r="D73" i="229"/>
  <c r="C73" i="229"/>
  <c r="B73" i="229"/>
  <c r="AR72" i="229"/>
  <c r="J72" i="229"/>
  <c r="I72" i="229"/>
  <c r="H72" i="229"/>
  <c r="G72" i="229"/>
  <c r="F72" i="229"/>
  <c r="E72" i="229"/>
  <c r="D72" i="229"/>
  <c r="C72" i="229"/>
  <c r="B72" i="229"/>
  <c r="AR71" i="229"/>
  <c r="J71" i="229"/>
  <c r="I71" i="229"/>
  <c r="H71" i="229"/>
  <c r="G71" i="229"/>
  <c r="F71" i="229"/>
  <c r="E71" i="229"/>
  <c r="D71" i="229"/>
  <c r="C71" i="229"/>
  <c r="B71" i="229"/>
  <c r="AR70" i="229"/>
  <c r="J70" i="229"/>
  <c r="I70" i="229"/>
  <c r="H70" i="229"/>
  <c r="G70" i="229"/>
  <c r="F70" i="229"/>
  <c r="E70" i="229"/>
  <c r="D70" i="229"/>
  <c r="C70" i="229"/>
  <c r="B70" i="229"/>
  <c r="AR69" i="229"/>
  <c r="J69" i="229"/>
  <c r="I69" i="229"/>
  <c r="H69" i="229"/>
  <c r="G69" i="229"/>
  <c r="F69" i="229"/>
  <c r="E69" i="229"/>
  <c r="D69" i="229"/>
  <c r="C69" i="229"/>
  <c r="B69" i="229"/>
  <c r="AR68" i="229"/>
  <c r="J68" i="229"/>
  <c r="I68" i="229"/>
  <c r="H68" i="229"/>
  <c r="G68" i="229"/>
  <c r="F68" i="229"/>
  <c r="E68" i="229"/>
  <c r="D68" i="229"/>
  <c r="C68" i="229"/>
  <c r="B68" i="229"/>
  <c r="AR67" i="229"/>
  <c r="J67" i="229"/>
  <c r="I67" i="229"/>
  <c r="H67" i="229"/>
  <c r="G67" i="229"/>
  <c r="F67" i="229"/>
  <c r="E67" i="229"/>
  <c r="D67" i="229"/>
  <c r="C67" i="229"/>
  <c r="B67" i="229"/>
  <c r="AR66" i="229"/>
  <c r="J66" i="229"/>
  <c r="I66" i="229"/>
  <c r="H66" i="229"/>
  <c r="G66" i="229"/>
  <c r="F66" i="229"/>
  <c r="E66" i="229"/>
  <c r="D66" i="229"/>
  <c r="C66" i="229"/>
  <c r="B66" i="229"/>
  <c r="AR65" i="229"/>
  <c r="J65" i="229"/>
  <c r="I65" i="229"/>
  <c r="H65" i="229"/>
  <c r="G65" i="229"/>
  <c r="F65" i="229"/>
  <c r="E65" i="229"/>
  <c r="D65" i="229"/>
  <c r="C65" i="229"/>
  <c r="B65" i="229"/>
  <c r="AR64" i="229"/>
  <c r="J64" i="229"/>
  <c r="I64" i="229"/>
  <c r="H64" i="229"/>
  <c r="G64" i="229"/>
  <c r="F64" i="229"/>
  <c r="E64" i="229"/>
  <c r="D64" i="229"/>
  <c r="C64" i="229"/>
  <c r="B64" i="229"/>
  <c r="AR63" i="229"/>
  <c r="J63" i="229"/>
  <c r="I63" i="229"/>
  <c r="H63" i="229"/>
  <c r="G63" i="229"/>
  <c r="F63" i="229"/>
  <c r="E63" i="229"/>
  <c r="D63" i="229"/>
  <c r="C63" i="229"/>
  <c r="B63" i="229"/>
  <c r="AR62" i="229"/>
  <c r="J62" i="229"/>
  <c r="I62" i="229"/>
  <c r="H62" i="229"/>
  <c r="G62" i="229"/>
  <c r="F62" i="229"/>
  <c r="E62" i="229"/>
  <c r="D62" i="229"/>
  <c r="C62" i="229"/>
  <c r="B62" i="229"/>
  <c r="AR61" i="229"/>
  <c r="J61" i="229"/>
  <c r="I61" i="229"/>
  <c r="H61" i="229"/>
  <c r="G61" i="229"/>
  <c r="F61" i="229"/>
  <c r="E61" i="229"/>
  <c r="D61" i="229"/>
  <c r="C61" i="229"/>
  <c r="B61" i="229"/>
  <c r="AR60" i="229"/>
  <c r="J60" i="229"/>
  <c r="I60" i="229"/>
  <c r="H60" i="229"/>
  <c r="G60" i="229"/>
  <c r="F60" i="229"/>
  <c r="E60" i="229"/>
  <c r="D60" i="229"/>
  <c r="C60" i="229"/>
  <c r="B60" i="229"/>
  <c r="AR59" i="229"/>
  <c r="J59" i="229"/>
  <c r="I59" i="229"/>
  <c r="H59" i="229"/>
  <c r="G59" i="229"/>
  <c r="F59" i="229"/>
  <c r="E59" i="229"/>
  <c r="D59" i="229"/>
  <c r="C59" i="229"/>
  <c r="B59" i="229"/>
  <c r="AR58" i="229"/>
  <c r="J58" i="229"/>
  <c r="I58" i="229"/>
  <c r="H58" i="229"/>
  <c r="G58" i="229"/>
  <c r="F58" i="229"/>
  <c r="E58" i="229"/>
  <c r="D58" i="229"/>
  <c r="C58" i="229"/>
  <c r="B58" i="229"/>
  <c r="AR57" i="229"/>
  <c r="J57" i="229"/>
  <c r="I57" i="229"/>
  <c r="H57" i="229"/>
  <c r="G57" i="229"/>
  <c r="F57" i="229"/>
  <c r="E57" i="229"/>
  <c r="D57" i="229"/>
  <c r="C57" i="229"/>
  <c r="B57" i="229"/>
  <c r="AR56" i="229"/>
  <c r="J56" i="229"/>
  <c r="I56" i="229"/>
  <c r="H56" i="229"/>
  <c r="G56" i="229"/>
  <c r="F56" i="229"/>
  <c r="E56" i="229"/>
  <c r="D56" i="229"/>
  <c r="C56" i="229"/>
  <c r="B56" i="229"/>
  <c r="AR55" i="229"/>
  <c r="J55" i="229"/>
  <c r="I55" i="229"/>
  <c r="H55" i="229"/>
  <c r="G55" i="229"/>
  <c r="F55" i="229"/>
  <c r="E55" i="229"/>
  <c r="D55" i="229"/>
  <c r="C55" i="229"/>
  <c r="B55" i="229"/>
  <c r="AR54" i="229"/>
  <c r="J54" i="229"/>
  <c r="I54" i="229"/>
  <c r="H54" i="229"/>
  <c r="G54" i="229"/>
  <c r="F54" i="229"/>
  <c r="E54" i="229"/>
  <c r="D54" i="229"/>
  <c r="C54" i="229"/>
  <c r="B54" i="229"/>
  <c r="AR53" i="229"/>
  <c r="J53" i="229"/>
  <c r="I53" i="229"/>
  <c r="H53" i="229"/>
  <c r="G53" i="229"/>
  <c r="F53" i="229"/>
  <c r="E53" i="229"/>
  <c r="D53" i="229"/>
  <c r="C53" i="229"/>
  <c r="B53" i="229"/>
  <c r="AR52" i="229"/>
  <c r="J52" i="229"/>
  <c r="I52" i="229"/>
  <c r="H52" i="229"/>
  <c r="G52" i="229"/>
  <c r="F52" i="229"/>
  <c r="E52" i="229"/>
  <c r="D52" i="229"/>
  <c r="C52" i="229"/>
  <c r="B52" i="229"/>
  <c r="AR51" i="229"/>
  <c r="J51" i="229"/>
  <c r="I51" i="229"/>
  <c r="H51" i="229"/>
  <c r="G51" i="229"/>
  <c r="F51" i="229"/>
  <c r="E51" i="229"/>
  <c r="D51" i="229"/>
  <c r="C51" i="229"/>
  <c r="B51" i="229"/>
  <c r="AR50" i="229"/>
  <c r="J50" i="229"/>
  <c r="I50" i="229"/>
  <c r="H50" i="229"/>
  <c r="G50" i="229"/>
  <c r="F50" i="229"/>
  <c r="E50" i="229"/>
  <c r="D50" i="229"/>
  <c r="C50" i="229"/>
  <c r="B50" i="229"/>
  <c r="AR49" i="229"/>
  <c r="J49" i="229"/>
  <c r="I49" i="229"/>
  <c r="H49" i="229"/>
  <c r="G49" i="229"/>
  <c r="F49" i="229"/>
  <c r="E49" i="229"/>
  <c r="D49" i="229"/>
  <c r="C49" i="229"/>
  <c r="B49" i="229"/>
  <c r="AR48" i="229"/>
  <c r="J48" i="229"/>
  <c r="I48" i="229"/>
  <c r="H48" i="229"/>
  <c r="G48" i="229"/>
  <c r="F48" i="229"/>
  <c r="E48" i="229"/>
  <c r="D48" i="229"/>
  <c r="C48" i="229"/>
  <c r="B48" i="229"/>
  <c r="AR47" i="229"/>
  <c r="J47" i="229"/>
  <c r="I47" i="229"/>
  <c r="H47" i="229"/>
  <c r="G47" i="229"/>
  <c r="F47" i="229"/>
  <c r="E47" i="229"/>
  <c r="D47" i="229"/>
  <c r="C47" i="229"/>
  <c r="B47" i="229"/>
  <c r="AR46" i="229"/>
  <c r="J46" i="229"/>
  <c r="I46" i="229"/>
  <c r="H46" i="229"/>
  <c r="G46" i="229"/>
  <c r="F46" i="229"/>
  <c r="E46" i="229"/>
  <c r="D46" i="229"/>
  <c r="C46" i="229"/>
  <c r="B46" i="229"/>
  <c r="AR45" i="229"/>
  <c r="J45" i="229"/>
  <c r="I45" i="229"/>
  <c r="H45" i="229"/>
  <c r="G45" i="229"/>
  <c r="F45" i="229"/>
  <c r="E45" i="229"/>
  <c r="D45" i="229"/>
  <c r="C45" i="229"/>
  <c r="B45" i="229"/>
  <c r="AR44" i="229"/>
  <c r="J44" i="229"/>
  <c r="I44" i="229"/>
  <c r="H44" i="229"/>
  <c r="G44" i="229"/>
  <c r="F44" i="229"/>
  <c r="E44" i="229"/>
  <c r="D44" i="229"/>
  <c r="C44" i="229"/>
  <c r="B44" i="229"/>
  <c r="AR43" i="229"/>
  <c r="J43" i="229"/>
  <c r="I43" i="229"/>
  <c r="H43" i="229"/>
  <c r="G43" i="229"/>
  <c r="F43" i="229"/>
  <c r="E43" i="229"/>
  <c r="D43" i="229"/>
  <c r="C43" i="229"/>
  <c r="B43" i="229"/>
  <c r="AR42" i="229"/>
  <c r="J42" i="229"/>
  <c r="I42" i="229"/>
  <c r="H42" i="229"/>
  <c r="G42" i="229"/>
  <c r="F42" i="229"/>
  <c r="E42" i="229"/>
  <c r="D42" i="229"/>
  <c r="C42" i="229"/>
  <c r="B42" i="229"/>
  <c r="AR41" i="229"/>
  <c r="J41" i="229"/>
  <c r="I41" i="229"/>
  <c r="H41" i="229"/>
  <c r="G41" i="229"/>
  <c r="F41" i="229"/>
  <c r="E41" i="229"/>
  <c r="D41" i="229"/>
  <c r="C41" i="229"/>
  <c r="B41" i="229"/>
  <c r="AR40" i="229"/>
  <c r="J40" i="229"/>
  <c r="I40" i="229"/>
  <c r="H40" i="229"/>
  <c r="G40" i="229"/>
  <c r="F40" i="229"/>
  <c r="E40" i="229"/>
  <c r="D40" i="229"/>
  <c r="C40" i="229"/>
  <c r="B40" i="229"/>
  <c r="AR39" i="229"/>
  <c r="J39" i="229"/>
  <c r="I39" i="229"/>
  <c r="H39" i="229"/>
  <c r="G39" i="229"/>
  <c r="F39" i="229"/>
  <c r="E39" i="229"/>
  <c r="D39" i="229"/>
  <c r="C39" i="229"/>
  <c r="B39" i="229"/>
  <c r="AR38" i="229"/>
  <c r="J38" i="229"/>
  <c r="I38" i="229"/>
  <c r="H38" i="229"/>
  <c r="G38" i="229"/>
  <c r="F38" i="229"/>
  <c r="E38" i="229"/>
  <c r="D38" i="229"/>
  <c r="C38" i="229"/>
  <c r="B38" i="229"/>
  <c r="AR37" i="229"/>
  <c r="J37" i="229"/>
  <c r="I37" i="229"/>
  <c r="H37" i="229"/>
  <c r="G37" i="229"/>
  <c r="F37" i="229"/>
  <c r="E37" i="229"/>
  <c r="D37" i="229"/>
  <c r="C37" i="229"/>
  <c r="B37" i="229"/>
  <c r="AR36" i="229"/>
  <c r="J36" i="229"/>
  <c r="I36" i="229"/>
  <c r="H36" i="229"/>
  <c r="G36" i="229"/>
  <c r="F36" i="229"/>
  <c r="E36" i="229"/>
  <c r="D36" i="229"/>
  <c r="C36" i="229"/>
  <c r="B36" i="229"/>
  <c r="AR35" i="229"/>
  <c r="J35" i="229"/>
  <c r="I35" i="229"/>
  <c r="H35" i="229"/>
  <c r="G35" i="229"/>
  <c r="F35" i="229"/>
  <c r="E35" i="229"/>
  <c r="D35" i="229"/>
  <c r="C35" i="229"/>
  <c r="B35" i="229"/>
  <c r="AR34" i="229"/>
  <c r="J34" i="229"/>
  <c r="I34" i="229"/>
  <c r="H34" i="229"/>
  <c r="G34" i="229"/>
  <c r="F34" i="229"/>
  <c r="E34" i="229"/>
  <c r="D34" i="229"/>
  <c r="C34" i="229"/>
  <c r="B34" i="229"/>
  <c r="AR33" i="229"/>
  <c r="J33" i="229"/>
  <c r="I33" i="229"/>
  <c r="H33" i="229"/>
  <c r="G33" i="229"/>
  <c r="F33" i="229"/>
  <c r="E33" i="229"/>
  <c r="D33" i="229"/>
  <c r="C33" i="229"/>
  <c r="B33" i="229"/>
  <c r="AR32" i="229"/>
  <c r="J32" i="229"/>
  <c r="I32" i="229"/>
  <c r="H32" i="229"/>
  <c r="G32" i="229"/>
  <c r="F32" i="229"/>
  <c r="E32" i="229"/>
  <c r="D32" i="229"/>
  <c r="C32" i="229"/>
  <c r="B32" i="229"/>
  <c r="AR31" i="229"/>
  <c r="J31" i="229"/>
  <c r="I31" i="229"/>
  <c r="H31" i="229"/>
  <c r="G31" i="229"/>
  <c r="F31" i="229"/>
  <c r="E31" i="229"/>
  <c r="D31" i="229"/>
  <c r="C31" i="229"/>
  <c r="B31" i="229"/>
  <c r="AR30" i="229"/>
  <c r="J30" i="229"/>
  <c r="I30" i="229"/>
  <c r="H30" i="229"/>
  <c r="G30" i="229"/>
  <c r="F30" i="229"/>
  <c r="E30" i="229"/>
  <c r="D30" i="229"/>
  <c r="C30" i="229"/>
  <c r="B30" i="229"/>
  <c r="AR29" i="229"/>
  <c r="J29" i="229"/>
  <c r="I29" i="229"/>
  <c r="H29" i="229"/>
  <c r="G29" i="229"/>
  <c r="F29" i="229"/>
  <c r="E29" i="229"/>
  <c r="D29" i="229"/>
  <c r="C29" i="229"/>
  <c r="B29" i="229"/>
  <c r="AR28" i="229"/>
  <c r="J28" i="229"/>
  <c r="I28" i="229"/>
  <c r="H28" i="229"/>
  <c r="G28" i="229"/>
  <c r="F28" i="229"/>
  <c r="E28" i="229"/>
  <c r="D28" i="229"/>
  <c r="C28" i="229"/>
  <c r="B28" i="229"/>
  <c r="AR27" i="229"/>
  <c r="J27" i="229"/>
  <c r="I27" i="229"/>
  <c r="H27" i="229"/>
  <c r="G27" i="229"/>
  <c r="F27" i="229"/>
  <c r="E27" i="229"/>
  <c r="D27" i="229"/>
  <c r="C27" i="229"/>
  <c r="B27" i="229"/>
  <c r="AR26" i="229"/>
  <c r="J26" i="229"/>
  <c r="I26" i="229"/>
  <c r="H26" i="229"/>
  <c r="G26" i="229"/>
  <c r="F26" i="229"/>
  <c r="E26" i="229"/>
  <c r="D26" i="229"/>
  <c r="C26" i="229"/>
  <c r="B26" i="229"/>
  <c r="AR25" i="229"/>
  <c r="J25" i="229"/>
  <c r="I25" i="229"/>
  <c r="H25" i="229"/>
  <c r="G25" i="229"/>
  <c r="F25" i="229"/>
  <c r="E25" i="229"/>
  <c r="D25" i="229"/>
  <c r="C25" i="229"/>
  <c r="B25" i="229"/>
  <c r="AR24" i="229"/>
  <c r="J24" i="229"/>
  <c r="I24" i="229"/>
  <c r="H24" i="229"/>
  <c r="G24" i="229"/>
  <c r="F24" i="229"/>
  <c r="E24" i="229"/>
  <c r="D24" i="229"/>
  <c r="C24" i="229"/>
  <c r="B24" i="229"/>
  <c r="AR23" i="229"/>
  <c r="J23" i="229"/>
  <c r="I23" i="229"/>
  <c r="H23" i="229"/>
  <c r="G23" i="229"/>
  <c r="F23" i="229"/>
  <c r="E23" i="229"/>
  <c r="D23" i="229"/>
  <c r="C23" i="229"/>
  <c r="B23" i="229"/>
  <c r="AR22" i="229"/>
  <c r="J22" i="229"/>
  <c r="I22" i="229"/>
  <c r="H22" i="229"/>
  <c r="G22" i="229"/>
  <c r="F22" i="229"/>
  <c r="E22" i="229"/>
  <c r="D22" i="229"/>
  <c r="C22" i="229"/>
  <c r="B22" i="229"/>
  <c r="AR21" i="229"/>
  <c r="J21" i="229"/>
  <c r="I21" i="229"/>
  <c r="H21" i="229"/>
  <c r="G21" i="229"/>
  <c r="F21" i="229"/>
  <c r="E21" i="229"/>
  <c r="D21" i="229"/>
  <c r="C21" i="229"/>
  <c r="B21" i="229"/>
  <c r="AR20" i="229"/>
  <c r="J20" i="229"/>
  <c r="I20" i="229"/>
  <c r="H20" i="229"/>
  <c r="G20" i="229"/>
  <c r="F20" i="229"/>
  <c r="E20" i="229"/>
  <c r="D20" i="229"/>
  <c r="C20" i="229"/>
  <c r="B20" i="229"/>
  <c r="AR19" i="229"/>
  <c r="J19" i="229"/>
  <c r="I19" i="229"/>
  <c r="H19" i="229"/>
  <c r="G19" i="229"/>
  <c r="F19" i="229"/>
  <c r="E19" i="229"/>
  <c r="D19" i="229"/>
  <c r="C19" i="229"/>
  <c r="B19" i="229"/>
  <c r="AR18" i="229"/>
  <c r="J18" i="229"/>
  <c r="I18" i="229"/>
  <c r="H18" i="229"/>
  <c r="G18" i="229"/>
  <c r="F18" i="229"/>
  <c r="E18" i="229"/>
  <c r="D18" i="229"/>
  <c r="C18" i="229"/>
  <c r="B18" i="229"/>
  <c r="AR17" i="229"/>
  <c r="J17" i="229"/>
  <c r="I17" i="229"/>
  <c r="H17" i="229"/>
  <c r="G17" i="229"/>
  <c r="F17" i="229"/>
  <c r="E17" i="229"/>
  <c r="D17" i="229"/>
  <c r="C17" i="229"/>
  <c r="B17" i="229"/>
  <c r="AR16" i="229"/>
  <c r="J16" i="229"/>
  <c r="I16" i="229"/>
  <c r="H16" i="229"/>
  <c r="G16" i="229"/>
  <c r="F16" i="229"/>
  <c r="E16" i="229"/>
  <c r="D16" i="229"/>
  <c r="C16" i="229"/>
  <c r="B16" i="229"/>
  <c r="AR15" i="229"/>
  <c r="J15" i="229"/>
  <c r="I15" i="229"/>
  <c r="H15" i="229"/>
  <c r="G15" i="229"/>
  <c r="F15" i="229"/>
  <c r="E15" i="229"/>
  <c r="D15" i="229"/>
  <c r="C15" i="229"/>
  <c r="B15" i="229"/>
  <c r="AR14" i="229"/>
  <c r="J14" i="229"/>
  <c r="I14" i="229"/>
  <c r="H14" i="229"/>
  <c r="G14" i="229"/>
  <c r="F14" i="229"/>
  <c r="E14" i="229"/>
  <c r="D14" i="229"/>
  <c r="C14" i="229"/>
  <c r="B14" i="229"/>
  <c r="AR13" i="229"/>
  <c r="J13" i="229"/>
  <c r="I13" i="229"/>
  <c r="H13" i="229"/>
  <c r="G13" i="229"/>
  <c r="F13" i="229"/>
  <c r="E13" i="229"/>
  <c r="D13" i="229"/>
  <c r="C13" i="229"/>
  <c r="B13" i="229"/>
  <c r="AR12" i="229"/>
  <c r="J12" i="229"/>
  <c r="I12" i="229"/>
  <c r="H12" i="229"/>
  <c r="G12" i="229"/>
  <c r="F12" i="229"/>
  <c r="E12" i="229"/>
  <c r="D12" i="229"/>
  <c r="C12" i="229"/>
  <c r="B12" i="229"/>
  <c r="AR11" i="229"/>
  <c r="J11" i="229"/>
  <c r="I11" i="229"/>
  <c r="H11" i="229"/>
  <c r="G11" i="229"/>
  <c r="F11" i="229"/>
  <c r="E11" i="229"/>
  <c r="D11" i="229"/>
  <c r="C11" i="229"/>
  <c r="B11" i="229"/>
  <c r="AR10" i="229"/>
  <c r="J10" i="229"/>
  <c r="I10" i="229"/>
  <c r="H10" i="229"/>
  <c r="G10" i="229"/>
  <c r="F10" i="229"/>
  <c r="E10" i="229"/>
  <c r="D10" i="229"/>
  <c r="C10" i="229"/>
  <c r="B10" i="229"/>
  <c r="AR9" i="229"/>
  <c r="J9" i="229"/>
  <c r="I9" i="229"/>
  <c r="H9" i="229"/>
  <c r="G9" i="229"/>
  <c r="F9" i="229"/>
  <c r="E9" i="229"/>
  <c r="D9" i="229"/>
  <c r="C9" i="229"/>
  <c r="B9" i="229"/>
  <c r="AR8" i="229"/>
  <c r="J8" i="229"/>
  <c r="I8" i="229"/>
  <c r="H8" i="229"/>
  <c r="G8" i="229"/>
  <c r="F8" i="229"/>
  <c r="E8" i="229"/>
  <c r="D8" i="229"/>
  <c r="C8" i="229"/>
  <c r="B8" i="229"/>
  <c r="L3" i="229"/>
  <c r="X142" i="186"/>
  <c r="X141" i="186"/>
  <c r="G6" i="186"/>
  <c r="F6" i="186"/>
  <c r="E6" i="186"/>
  <c r="D6" i="186"/>
  <c r="C6" i="186"/>
  <c r="B6" i="186"/>
  <c r="AX851" i="228"/>
  <c r="AX850" i="228"/>
  <c r="AX849" i="228"/>
  <c r="AX848" i="228"/>
  <c r="AX847" i="228"/>
  <c r="AX846" i="228"/>
  <c r="AX845" i="228"/>
  <c r="AX844" i="228"/>
  <c r="AX843" i="228"/>
  <c r="AX842" i="228"/>
  <c r="AX841" i="228"/>
  <c r="AX840" i="228"/>
  <c r="AX839" i="228"/>
  <c r="AX838" i="228"/>
  <c r="AX837" i="228"/>
  <c r="AX836" i="228"/>
  <c r="AX835" i="228"/>
  <c r="AX834" i="228"/>
  <c r="AX833" i="228"/>
  <c r="AX832" i="228"/>
  <c r="AX831" i="228"/>
  <c r="AX830" i="228"/>
  <c r="AX829" i="228"/>
  <c r="AX828" i="228"/>
  <c r="AX827" i="228"/>
  <c r="AX826" i="228"/>
  <c r="AX825" i="228"/>
  <c r="AX824" i="228"/>
  <c r="AX823" i="228"/>
  <c r="AX822" i="228"/>
  <c r="AX821" i="228"/>
  <c r="AX820" i="228"/>
  <c r="AX819" i="228"/>
  <c r="AX818" i="228"/>
  <c r="AX817" i="228"/>
  <c r="AX816" i="228"/>
  <c r="AX815" i="228"/>
  <c r="AX814" i="228"/>
  <c r="AX813" i="228"/>
  <c r="AX812" i="228"/>
  <c r="AX811" i="228"/>
  <c r="AX810" i="228"/>
  <c r="AX809" i="228"/>
  <c r="AX808" i="228"/>
  <c r="AX807" i="228"/>
  <c r="AX806" i="228"/>
  <c r="AX805" i="228"/>
  <c r="AX804" i="228"/>
  <c r="AX803" i="228"/>
  <c r="AX802" i="228"/>
  <c r="AX801" i="228"/>
  <c r="AX800" i="228"/>
  <c r="AX799" i="228"/>
  <c r="AX798" i="228"/>
  <c r="AX797" i="228"/>
  <c r="AX796" i="228"/>
  <c r="AX795" i="228"/>
  <c r="AX794" i="228"/>
  <c r="AX793" i="228"/>
  <c r="AX792" i="228"/>
  <c r="AX791" i="228"/>
  <c r="AX790" i="228"/>
  <c r="AX789" i="228"/>
  <c r="AX788" i="228"/>
  <c r="AX787" i="228"/>
  <c r="AX786" i="228"/>
  <c r="AX785" i="228"/>
  <c r="AX784" i="228"/>
  <c r="AX783" i="228"/>
  <c r="AX782" i="228"/>
  <c r="AX781" i="228"/>
  <c r="AX780" i="228"/>
  <c r="AX779" i="228"/>
  <c r="AX778" i="228"/>
  <c r="AX777" i="228"/>
  <c r="AX776" i="228"/>
  <c r="AX775" i="228"/>
  <c r="AX774" i="228"/>
  <c r="AX773" i="228"/>
  <c r="AX772" i="228"/>
  <c r="AX771" i="228"/>
  <c r="AX770" i="228"/>
  <c r="AX769" i="228"/>
  <c r="AX768" i="228"/>
  <c r="AX767" i="228"/>
  <c r="AX766" i="228"/>
  <c r="AX765" i="228"/>
  <c r="AX764" i="228"/>
  <c r="AX763" i="228"/>
  <c r="AX762" i="228"/>
  <c r="AX761" i="228"/>
  <c r="AX760" i="228"/>
  <c r="AX759" i="228"/>
  <c r="AX758" i="228"/>
  <c r="AX757" i="228"/>
  <c r="AX756" i="228"/>
  <c r="AX755" i="228"/>
  <c r="AX754" i="228"/>
  <c r="AX753" i="228"/>
  <c r="AX752" i="228"/>
  <c r="AX751" i="228"/>
  <c r="AX750" i="228"/>
  <c r="AX749" i="228"/>
  <c r="AX748" i="228"/>
  <c r="AX747" i="228"/>
  <c r="AX746" i="228"/>
  <c r="AX745" i="228"/>
  <c r="AX744" i="228"/>
  <c r="AX743" i="228"/>
  <c r="AX742" i="228"/>
  <c r="AX741" i="228"/>
  <c r="AX740" i="228"/>
  <c r="AX739" i="228"/>
  <c r="AX738" i="228"/>
  <c r="AX737" i="228"/>
  <c r="AX736" i="228"/>
  <c r="AX735" i="228"/>
  <c r="AX734" i="228"/>
  <c r="AX733" i="228"/>
  <c r="AX732" i="228"/>
  <c r="AX731" i="228"/>
  <c r="AX730" i="228"/>
  <c r="AX729" i="228"/>
  <c r="AX728" i="228"/>
  <c r="AX727" i="228"/>
  <c r="AX726" i="228"/>
  <c r="AX725" i="228"/>
  <c r="AX724" i="228"/>
  <c r="AX723" i="228"/>
  <c r="AX722" i="228"/>
  <c r="AX721" i="228"/>
  <c r="AX720" i="228"/>
  <c r="AX719" i="228"/>
  <c r="AX718" i="228"/>
  <c r="AX717" i="228"/>
  <c r="AX716" i="228"/>
  <c r="AX715" i="228"/>
  <c r="AX714" i="228"/>
  <c r="AX713" i="228"/>
  <c r="AX712" i="228"/>
  <c r="AX711" i="228"/>
  <c r="AX710" i="228"/>
  <c r="AX709" i="228"/>
  <c r="AX708" i="228"/>
  <c r="AX707" i="228"/>
  <c r="AX706" i="228"/>
  <c r="AX705" i="228"/>
  <c r="AX704" i="228"/>
  <c r="AX703" i="228"/>
  <c r="AX702" i="228"/>
  <c r="AX701" i="228"/>
  <c r="AX700" i="228"/>
  <c r="AX699" i="228"/>
  <c r="AX698" i="228"/>
  <c r="AX697" i="228"/>
  <c r="AX696" i="228"/>
  <c r="AX695" i="228"/>
  <c r="AX694" i="228"/>
  <c r="AX693" i="228"/>
  <c r="AX692" i="228"/>
  <c r="AX691" i="228"/>
  <c r="AX690" i="228"/>
  <c r="AX689" i="228"/>
  <c r="AX688" i="228"/>
  <c r="AX687" i="228"/>
  <c r="AX686" i="228"/>
  <c r="AX685" i="228"/>
  <c r="AX684" i="228"/>
  <c r="AX683" i="228"/>
  <c r="AX682" i="228"/>
  <c r="AX681" i="228"/>
  <c r="AX680" i="228"/>
  <c r="AX679" i="228"/>
  <c r="AX678" i="228"/>
  <c r="AX677" i="228"/>
  <c r="AX676" i="228"/>
  <c r="AX675" i="228"/>
  <c r="AX674" i="228"/>
  <c r="AX673" i="228"/>
  <c r="AX672" i="228"/>
  <c r="AX671" i="228"/>
  <c r="AX670" i="228"/>
  <c r="AX669" i="228"/>
  <c r="AX668" i="228"/>
  <c r="AX667" i="228"/>
  <c r="AX666" i="228"/>
  <c r="AX665" i="228"/>
  <c r="AX664" i="228"/>
  <c r="AX663" i="228"/>
  <c r="AX662" i="228"/>
  <c r="AX661" i="228"/>
  <c r="AX660" i="228"/>
  <c r="AX659" i="228"/>
  <c r="AX658" i="228"/>
  <c r="AX657" i="228"/>
  <c r="AX656" i="228"/>
  <c r="AX655" i="228"/>
  <c r="AX654" i="228"/>
  <c r="AX653" i="228"/>
  <c r="AX652" i="228"/>
  <c r="AX651" i="228"/>
  <c r="AX650" i="228"/>
  <c r="AX649" i="228"/>
  <c r="AX648" i="228"/>
  <c r="AX647" i="228"/>
  <c r="AX646" i="228"/>
  <c r="AX645" i="228"/>
  <c r="AX644" i="228"/>
  <c r="AX643" i="228"/>
  <c r="AX642" i="228"/>
  <c r="AX641" i="228"/>
  <c r="AX640" i="228"/>
  <c r="AX639" i="228"/>
  <c r="AX638" i="228"/>
  <c r="AX637" i="228"/>
  <c r="AX636" i="228"/>
  <c r="AX635" i="228"/>
  <c r="AX634" i="228"/>
  <c r="AX633" i="228"/>
  <c r="AX632" i="228"/>
  <c r="AX631" i="228"/>
  <c r="AX630" i="228"/>
  <c r="AX629" i="228"/>
  <c r="AX628" i="228"/>
  <c r="AX627" i="228"/>
  <c r="AX626" i="228"/>
  <c r="AX625" i="228"/>
  <c r="AX624" i="228"/>
  <c r="AX623" i="228"/>
  <c r="AX622" i="228"/>
  <c r="AX621" i="228"/>
  <c r="AX620" i="228"/>
  <c r="AX619" i="228"/>
  <c r="AX618" i="228"/>
  <c r="AX617" i="228"/>
  <c r="AX616" i="228"/>
  <c r="AX615" i="228"/>
  <c r="AX614" i="228"/>
  <c r="AX613" i="228"/>
  <c r="AX612" i="228"/>
  <c r="AX611" i="228"/>
  <c r="AX610" i="228"/>
  <c r="AX609" i="228"/>
  <c r="AX608" i="228"/>
  <c r="AX607" i="228"/>
  <c r="AX606" i="228"/>
  <c r="AX605" i="228"/>
  <c r="AX604" i="228"/>
  <c r="AX603" i="228"/>
  <c r="AX602" i="228"/>
  <c r="AX601" i="228"/>
  <c r="AX600" i="228"/>
  <c r="AX599" i="228"/>
  <c r="AX598" i="228"/>
  <c r="AX597" i="228"/>
  <c r="AX596" i="228"/>
  <c r="AX595" i="228"/>
  <c r="AX594" i="228"/>
  <c r="AX593" i="228"/>
  <c r="AX592" i="228"/>
  <c r="AX591" i="228"/>
  <c r="AX590" i="228"/>
  <c r="AX589" i="228"/>
  <c r="AX588" i="228"/>
  <c r="AX587" i="228"/>
  <c r="AX586" i="228"/>
  <c r="AX585" i="228"/>
  <c r="AX584" i="228"/>
  <c r="AX583" i="228"/>
  <c r="AX582" i="228"/>
  <c r="AX581" i="228"/>
  <c r="AX580" i="228"/>
  <c r="AX579" i="228"/>
  <c r="AX578" i="228"/>
  <c r="AX577" i="228"/>
  <c r="AX576" i="228"/>
  <c r="AX575" i="228"/>
  <c r="AX574" i="228"/>
  <c r="AX573" i="228"/>
  <c r="AX572" i="228"/>
  <c r="AX571" i="228"/>
  <c r="AX570" i="228"/>
  <c r="AX569" i="228"/>
  <c r="AX568" i="228"/>
  <c r="AX567" i="228"/>
  <c r="AX566" i="228"/>
  <c r="AX565" i="228"/>
  <c r="AX564" i="228"/>
  <c r="AX563" i="228"/>
  <c r="AX562" i="228"/>
  <c r="AX561" i="228"/>
  <c r="AX560" i="228"/>
  <c r="AX559" i="228"/>
  <c r="AX558" i="228"/>
  <c r="AX557" i="228"/>
  <c r="AX556" i="228"/>
  <c r="AX555" i="228"/>
  <c r="AX554" i="228"/>
  <c r="AX553" i="228"/>
  <c r="AX552" i="228"/>
  <c r="AX551" i="228"/>
  <c r="AX550" i="228"/>
  <c r="AX549" i="228"/>
  <c r="AX548" i="228"/>
  <c r="AX547" i="228"/>
  <c r="AX546" i="228"/>
  <c r="AX545" i="228"/>
  <c r="AX544" i="228"/>
  <c r="AX543" i="228"/>
  <c r="AX542" i="228"/>
  <c r="AX541" i="228"/>
  <c r="AX540" i="228"/>
  <c r="AX539" i="228"/>
  <c r="AX538" i="228"/>
  <c r="AX537" i="228"/>
  <c r="AX536" i="228"/>
  <c r="AX535" i="228"/>
  <c r="AX534" i="228"/>
  <c r="AX533" i="228"/>
  <c r="AX532" i="228"/>
  <c r="AA142" i="228"/>
  <c r="AA141" i="228"/>
  <c r="O7" i="228"/>
  <c r="M7" i="228"/>
  <c r="L7" i="228"/>
  <c r="K7" i="228"/>
  <c r="J7" i="228"/>
  <c r="I7" i="228"/>
  <c r="H7" i="228"/>
  <c r="G7" i="228"/>
  <c r="F7" i="228"/>
  <c r="E7" i="228"/>
  <c r="D7" i="228"/>
  <c r="C7" i="228"/>
  <c r="B72" i="236"/>
  <c r="B71" i="236"/>
  <c r="C54" i="236"/>
  <c r="C53" i="236"/>
  <c r="C100" i="236"/>
  <c r="C52" i="236"/>
  <c r="C97" i="236" s="1"/>
  <c r="C51" i="236"/>
  <c r="C96" i="236"/>
  <c r="C50" i="236"/>
  <c r="C78" i="236"/>
  <c r="C49" i="236"/>
  <c r="C48" i="236"/>
  <c r="C98" i="236"/>
  <c r="C47" i="236"/>
  <c r="C101" i="236" s="1"/>
  <c r="C46" i="236"/>
  <c r="C84" i="236" s="1"/>
  <c r="C45" i="236"/>
  <c r="C99" i="236" s="1"/>
  <c r="K40" i="236"/>
  <c r="C44" i="236"/>
  <c r="C42" i="236"/>
  <c r="C81" i="236"/>
  <c r="C41" i="236"/>
  <c r="C40" i="236"/>
  <c r="C89" i="236" s="1"/>
  <c r="C39" i="236"/>
  <c r="C87" i="236"/>
  <c r="C38" i="236"/>
  <c r="C88" i="236" s="1"/>
  <c r="C37" i="236"/>
  <c r="C94" i="236" s="1"/>
  <c r="C36" i="236"/>
  <c r="C80" i="236" s="1"/>
  <c r="C35" i="236"/>
  <c r="C79" i="236"/>
  <c r="C34" i="236"/>
  <c r="C83" i="236" s="1"/>
  <c r="C33" i="236"/>
  <c r="C95" i="236"/>
  <c r="C32" i="236"/>
  <c r="C86" i="236" s="1"/>
  <c r="C31" i="236"/>
  <c r="C82" i="236" s="1"/>
  <c r="C30" i="236"/>
  <c r="C91" i="236"/>
  <c r="C29" i="236"/>
  <c r="C85" i="236" s="1"/>
  <c r="D25" i="236"/>
  <c r="C21" i="236"/>
  <c r="C20" i="236"/>
  <c r="C102" i="236" s="1"/>
  <c r="C19" i="236"/>
  <c r="C110" i="236" s="1"/>
  <c r="C18" i="236"/>
  <c r="C119" i="236" s="1"/>
  <c r="W23" i="236"/>
  <c r="C17" i="236"/>
  <c r="C103" i="236" s="1"/>
  <c r="C16" i="236"/>
  <c r="C111" i="236" s="1"/>
  <c r="C15" i="236"/>
  <c r="C107" i="236" s="1"/>
  <c r="C14" i="236"/>
  <c r="C106" i="236" s="1"/>
  <c r="C13" i="236"/>
  <c r="C105" i="236" s="1"/>
  <c r="C12" i="236"/>
  <c r="C11" i="236"/>
  <c r="C115" i="236" s="1"/>
  <c r="C10" i="236"/>
  <c r="C112" i="236" s="1"/>
  <c r="C9" i="236"/>
  <c r="C108" i="236" s="1"/>
  <c r="C7" i="236"/>
  <c r="C114" i="236" s="1"/>
  <c r="C6" i="236"/>
  <c r="C104" i="236" s="1"/>
  <c r="C5" i="236"/>
  <c r="C118" i="236" s="1"/>
  <c r="C4" i="236"/>
  <c r="C116" i="236" s="1"/>
  <c r="C3" i="236"/>
  <c r="C113" i="236" s="1"/>
  <c r="B60" i="14"/>
  <c r="B59" i="14"/>
  <c r="J42" i="14"/>
  <c r="C24" i="14"/>
  <c r="D20" i="14"/>
  <c r="R18" i="14"/>
  <c r="I18" i="14"/>
  <c r="H138" i="114"/>
  <c r="I138" i="114" s="1"/>
  <c r="D138" i="114"/>
  <c r="H137" i="114"/>
  <c r="CI137" i="235" s="1"/>
  <c r="CJ137" i="235" s="1"/>
  <c r="D137" i="114"/>
  <c r="H136" i="114"/>
  <c r="CI136" i="235" s="1"/>
  <c r="CJ136" i="235" s="1"/>
  <c r="D136" i="114"/>
  <c r="H135" i="114"/>
  <c r="CI135" i="235" s="1"/>
  <c r="CJ135" i="235" s="1"/>
  <c r="D135" i="114"/>
  <c r="E135" i="114" s="1"/>
  <c r="H134" i="114"/>
  <c r="CI134" i="235" s="1"/>
  <c r="CJ134" i="235" s="1"/>
  <c r="D134" i="114"/>
  <c r="H133" i="114"/>
  <c r="D133" i="114"/>
  <c r="E133" i="114" s="1"/>
  <c r="H132" i="114"/>
  <c r="CI132" i="235" s="1"/>
  <c r="CJ132" i="235" s="1"/>
  <c r="D132" i="114"/>
  <c r="H131" i="114"/>
  <c r="I131" i="114" s="1"/>
  <c r="D131" i="114"/>
  <c r="H130" i="114"/>
  <c r="CI130" i="235" s="1"/>
  <c r="CJ130" i="235" s="1"/>
  <c r="D130" i="114"/>
  <c r="H129" i="114"/>
  <c r="I129" i="114" s="1"/>
  <c r="D129" i="114"/>
  <c r="H127" i="114"/>
  <c r="CI127" i="235" s="1"/>
  <c r="CJ127" i="235" s="1"/>
  <c r="D127" i="114"/>
  <c r="E127" i="114" s="1"/>
  <c r="C63" i="236"/>
  <c r="C64" i="236"/>
  <c r="H126" i="114"/>
  <c r="CI126" i="235" s="1"/>
  <c r="CJ126" i="235" s="1"/>
  <c r="D126" i="114"/>
  <c r="J18" i="114"/>
  <c r="H125" i="114"/>
  <c r="CI125" i="235" s="1"/>
  <c r="CJ125" i="235" s="1"/>
  <c r="D125" i="114"/>
  <c r="J11" i="114"/>
  <c r="H124" i="114"/>
  <c r="CI124" i="235" s="1"/>
  <c r="CJ124" i="235" s="1"/>
  <c r="D124" i="114"/>
  <c r="J41" i="114"/>
  <c r="H123" i="114"/>
  <c r="CI123" i="235" s="1"/>
  <c r="CJ123" i="235" s="1"/>
  <c r="D123" i="114"/>
  <c r="E123" i="114" s="1"/>
  <c r="J79" i="114"/>
  <c r="H122" i="114"/>
  <c r="D122" i="114"/>
  <c r="J40" i="114"/>
  <c r="H121" i="114"/>
  <c r="CI121" i="235" s="1"/>
  <c r="CJ121" i="235" s="1"/>
  <c r="D121" i="114"/>
  <c r="J30" i="114"/>
  <c r="H120" i="114"/>
  <c r="CI120" i="235" s="1"/>
  <c r="CJ120" i="235" s="1"/>
  <c r="D120" i="114"/>
  <c r="E120" i="114" s="1"/>
  <c r="J127" i="114"/>
  <c r="H119" i="114"/>
  <c r="CI119" i="235" s="1"/>
  <c r="CJ119" i="235" s="1"/>
  <c r="D119" i="114"/>
  <c r="J39" i="114"/>
  <c r="H118" i="114"/>
  <c r="CI118" i="235" s="1"/>
  <c r="CJ118" i="235" s="1"/>
  <c r="D118" i="114"/>
  <c r="J126" i="114"/>
  <c r="H117" i="114"/>
  <c r="CI117" i="235" s="1"/>
  <c r="CJ117" i="235" s="1"/>
  <c r="D117" i="114"/>
  <c r="J78" i="114"/>
  <c r="H116" i="114"/>
  <c r="D116" i="114"/>
  <c r="J125" i="114"/>
  <c r="H115" i="114"/>
  <c r="D115" i="114"/>
  <c r="J61" i="114"/>
  <c r="H114" i="114"/>
  <c r="D114" i="114"/>
  <c r="E114" i="114" s="1"/>
  <c r="J29" i="114"/>
  <c r="H113" i="114"/>
  <c r="D113" i="114"/>
  <c r="J124" i="114"/>
  <c r="H112" i="114"/>
  <c r="D112" i="114"/>
  <c r="J123" i="114"/>
  <c r="H111" i="114"/>
  <c r="D111" i="114"/>
  <c r="J17" i="114"/>
  <c r="H110" i="114"/>
  <c r="D110" i="114"/>
  <c r="J122" i="114"/>
  <c r="H109" i="114"/>
  <c r="D109" i="114"/>
  <c r="J60" i="114"/>
  <c r="H108" i="114"/>
  <c r="D108" i="114"/>
  <c r="J103" i="114"/>
  <c r="H107" i="114"/>
  <c r="D107" i="114"/>
  <c r="J38" i="114"/>
  <c r="H106" i="114"/>
  <c r="D106" i="114"/>
  <c r="E106" i="114" s="1"/>
  <c r="J37" i="114"/>
  <c r="H105" i="114"/>
  <c r="CI105" i="235" s="1"/>
  <c r="CJ105" i="235" s="1"/>
  <c r="D105" i="114"/>
  <c r="J76" i="114"/>
  <c r="J44" i="114"/>
  <c r="H103" i="114"/>
  <c r="D103" i="114"/>
  <c r="J121" i="114"/>
  <c r="H102" i="114"/>
  <c r="D102" i="114"/>
  <c r="J101" i="114"/>
  <c r="H101" i="114"/>
  <c r="D101" i="114"/>
  <c r="E101" i="114" s="1"/>
  <c r="J36" i="114"/>
  <c r="H100" i="114"/>
  <c r="CI100" i="235" s="1"/>
  <c r="CJ100" i="235" s="1"/>
  <c r="D100" i="114"/>
  <c r="E100" i="114" s="1"/>
  <c r="J100" i="114"/>
  <c r="H99" i="114"/>
  <c r="D99" i="114"/>
  <c r="E99" i="114" s="1"/>
  <c r="J28" i="114"/>
  <c r="K28" i="114" s="1"/>
  <c r="H98" i="114"/>
  <c r="D98" i="114"/>
  <c r="J75" i="114"/>
  <c r="H97" i="114"/>
  <c r="CI97" i="235" s="1"/>
  <c r="CJ97" i="235" s="1"/>
  <c r="D97" i="114"/>
  <c r="J99" i="114"/>
  <c r="H96" i="114"/>
  <c r="I96" i="114" s="1"/>
  <c r="D96" i="114"/>
  <c r="J27" i="114"/>
  <c r="H95" i="114"/>
  <c r="I95" i="114" s="1"/>
  <c r="D95" i="114"/>
  <c r="E95" i="114" s="1"/>
  <c r="J59" i="114"/>
  <c r="H94" i="114"/>
  <c r="D94" i="114"/>
  <c r="J98" i="114"/>
  <c r="H93" i="114"/>
  <c r="D93" i="114"/>
  <c r="J97" i="114"/>
  <c r="H92" i="114"/>
  <c r="CI92" i="235" s="1"/>
  <c r="CJ92" i="235" s="1"/>
  <c r="D92" i="114"/>
  <c r="E92" i="114" s="1"/>
  <c r="J73" i="114"/>
  <c r="K73" i="114" s="1"/>
  <c r="H91" i="114"/>
  <c r="CI91" i="235" s="1"/>
  <c r="CJ91" i="235" s="1"/>
  <c r="D91" i="114"/>
  <c r="J120" i="114"/>
  <c r="H90" i="114"/>
  <c r="D90" i="114"/>
  <c r="J138" i="114"/>
  <c r="H89" i="114"/>
  <c r="D89" i="114"/>
  <c r="E89" i="114" s="1"/>
  <c r="J58" i="114"/>
  <c r="H88" i="114"/>
  <c r="D88" i="114"/>
  <c r="J96" i="114"/>
  <c r="H87" i="114"/>
  <c r="D87" i="114"/>
  <c r="J95" i="114"/>
  <c r="H86" i="114"/>
  <c r="D86" i="114"/>
  <c r="E86" i="114" s="1"/>
  <c r="J35" i="114"/>
  <c r="H85" i="114"/>
  <c r="D85" i="114"/>
  <c r="J10" i="114"/>
  <c r="H84" i="114"/>
  <c r="CI84" i="235" s="1"/>
  <c r="CJ84" i="235" s="1"/>
  <c r="D84" i="114"/>
  <c r="E84" i="114" s="1"/>
  <c r="J9" i="114"/>
  <c r="H83" i="114"/>
  <c r="CI83" i="235" s="1"/>
  <c r="CJ83" i="235" s="1"/>
  <c r="D83" i="114"/>
  <c r="E83" i="114" s="1"/>
  <c r="J8" i="114"/>
  <c r="H82" i="114"/>
  <c r="D82" i="114"/>
  <c r="J119" i="114"/>
  <c r="H81" i="114"/>
  <c r="D81" i="114"/>
  <c r="J57" i="114"/>
  <c r="J94" i="114"/>
  <c r="H79" i="114"/>
  <c r="I79" i="114" s="1"/>
  <c r="D79" i="114"/>
  <c r="J56" i="114"/>
  <c r="K56" i="114" s="1"/>
  <c r="H78" i="114"/>
  <c r="D78" i="114"/>
  <c r="E78" i="114" s="1"/>
  <c r="J26" i="114"/>
  <c r="H77" i="114"/>
  <c r="D77" i="114"/>
  <c r="J16" i="114"/>
  <c r="H76" i="114"/>
  <c r="D76" i="114"/>
  <c r="J93" i="114"/>
  <c r="H75" i="114"/>
  <c r="CI75" i="235" s="1"/>
  <c r="CJ75" i="235" s="1"/>
  <c r="D75" i="114"/>
  <c r="E75" i="114" s="1"/>
  <c r="J25" i="114"/>
  <c r="H74" i="114"/>
  <c r="D74" i="114"/>
  <c r="E74" i="114" s="1"/>
  <c r="J118" i="114"/>
  <c r="H73" i="114"/>
  <c r="I73" i="114" s="1"/>
  <c r="D73" i="114"/>
  <c r="J92" i="114"/>
  <c r="H72" i="114"/>
  <c r="D72" i="114"/>
  <c r="E72" i="114" s="1"/>
  <c r="J7" i="114"/>
  <c r="H71" i="114"/>
  <c r="D71" i="114"/>
  <c r="J55" i="114"/>
  <c r="H70" i="114"/>
  <c r="CI70" i="235" s="1"/>
  <c r="CJ70" i="235" s="1"/>
  <c r="D70" i="114"/>
  <c r="E70" i="114" s="1"/>
  <c r="J91" i="114"/>
  <c r="J69" i="114"/>
  <c r="H69" i="114"/>
  <c r="D69" i="114"/>
  <c r="J117" i="114"/>
  <c r="H68" i="114"/>
  <c r="D68" i="114"/>
  <c r="E68" i="114" s="1"/>
  <c r="J137" i="114"/>
  <c r="K137" i="114" s="1"/>
  <c r="H67" i="114"/>
  <c r="D67" i="114"/>
  <c r="J90" i="114"/>
  <c r="H66" i="114"/>
  <c r="D66" i="114"/>
  <c r="J116" i="114"/>
  <c r="H65" i="114"/>
  <c r="D65" i="114"/>
  <c r="J115" i="114"/>
  <c r="K115" i="114" s="1"/>
  <c r="H64" i="114"/>
  <c r="D64" i="114"/>
  <c r="J72" i="114"/>
  <c r="H63" i="114"/>
  <c r="D63" i="114"/>
  <c r="J136" i="114"/>
  <c r="J114" i="114"/>
  <c r="H61" i="114"/>
  <c r="I61" i="114" s="1"/>
  <c r="D61" i="114"/>
  <c r="E61" i="114" s="1"/>
  <c r="J54" i="114"/>
  <c r="H60" i="114"/>
  <c r="D60" i="114"/>
  <c r="E60" i="114" s="1"/>
  <c r="J89" i="114"/>
  <c r="H59" i="114"/>
  <c r="D59" i="114"/>
  <c r="J88" i="114"/>
  <c r="H58" i="114"/>
  <c r="D58" i="114"/>
  <c r="J71" i="114"/>
  <c r="K71" i="114" s="1"/>
  <c r="H57" i="114"/>
  <c r="D57" i="114"/>
  <c r="J87" i="114"/>
  <c r="H56" i="114"/>
  <c r="CI56" i="235" s="1"/>
  <c r="CJ56" i="235" s="1"/>
  <c r="D56" i="114"/>
  <c r="E56" i="114" s="1"/>
  <c r="J70" i="114"/>
  <c r="H55" i="114"/>
  <c r="D55" i="114"/>
  <c r="E55" i="114" s="1"/>
  <c r="J135" i="114"/>
  <c r="H54" i="114"/>
  <c r="D54" i="114"/>
  <c r="J53" i="114"/>
  <c r="H53" i="114"/>
  <c r="I53" i="114" s="1"/>
  <c r="D53" i="114"/>
  <c r="J52" i="114"/>
  <c r="H52" i="114"/>
  <c r="D52" i="114"/>
  <c r="E52" i="114" s="1"/>
  <c r="J113" i="114"/>
  <c r="K113" i="114" s="1"/>
  <c r="H51" i="114"/>
  <c r="D51" i="114"/>
  <c r="E51" i="114" s="1"/>
  <c r="J134" i="114"/>
  <c r="H50" i="114"/>
  <c r="CI50" i="235" s="1"/>
  <c r="CJ50" i="235" s="1"/>
  <c r="D50" i="114"/>
  <c r="J102" i="114"/>
  <c r="H49" i="114"/>
  <c r="D49" i="114"/>
  <c r="E49" i="114" s="1"/>
  <c r="J84" i="114"/>
  <c r="H48" i="114"/>
  <c r="D48" i="114"/>
  <c r="E48" i="114" s="1"/>
  <c r="J15" i="114"/>
  <c r="H47" i="114"/>
  <c r="I47" i="114" s="1"/>
  <c r="D47" i="114"/>
  <c r="J51" i="114"/>
  <c r="H46" i="114"/>
  <c r="D46" i="114"/>
  <c r="J68" i="114"/>
  <c r="H45" i="114"/>
  <c r="D45" i="114"/>
  <c r="J50" i="114"/>
  <c r="H44" i="114"/>
  <c r="D44" i="114"/>
  <c r="E44" i="114" s="1"/>
  <c r="J133" i="114"/>
  <c r="H43" i="114"/>
  <c r="CI43" i="235" s="1"/>
  <c r="CJ43" i="235" s="1"/>
  <c r="DG43" i="234"/>
  <c r="DH43" i="234" s="1"/>
  <c r="D43" i="114"/>
  <c r="J112" i="114"/>
  <c r="J86" i="114"/>
  <c r="H41" i="114"/>
  <c r="CI41" i="235" s="1"/>
  <c r="CJ41" i="235" s="1"/>
  <c r="D41" i="114"/>
  <c r="J85" i="114"/>
  <c r="H40" i="114"/>
  <c r="CI40" i="235" s="1"/>
  <c r="CJ40" i="235" s="1"/>
  <c r="D40" i="114"/>
  <c r="J110" i="114"/>
  <c r="H39" i="114"/>
  <c r="I39" i="114" s="1"/>
  <c r="D39" i="114"/>
  <c r="J34" i="114"/>
  <c r="H38" i="114"/>
  <c r="CI38" i="235" s="1"/>
  <c r="CJ38" i="235" s="1"/>
  <c r="D38" i="114"/>
  <c r="J23" i="114"/>
  <c r="H37" i="114"/>
  <c r="I37" i="114" s="1"/>
  <c r="D37" i="114"/>
  <c r="E37" i="114" s="1"/>
  <c r="J14" i="114"/>
  <c r="H36" i="114"/>
  <c r="D36" i="114"/>
  <c r="J67" i="114"/>
  <c r="H35" i="114"/>
  <c r="CI35" i="235" s="1"/>
  <c r="CJ35" i="235" s="1"/>
  <c r="D35" i="114"/>
  <c r="E35" i="114" s="1"/>
  <c r="J22" i="114"/>
  <c r="H34" i="114"/>
  <c r="CI34" i="235" s="1"/>
  <c r="CJ34" i="235" s="1"/>
  <c r="D34" i="114"/>
  <c r="J111" i="114"/>
  <c r="H33" i="114"/>
  <c r="CI33" i="235" s="1"/>
  <c r="CJ33" i="235" s="1"/>
  <c r="D33" i="114"/>
  <c r="E33" i="114" s="1"/>
  <c r="J6" i="114"/>
  <c r="H32" i="114"/>
  <c r="D32" i="114"/>
  <c r="J49" i="114"/>
  <c r="J66" i="114"/>
  <c r="H30" i="114"/>
  <c r="D30" i="114"/>
  <c r="E30" i="114" s="1"/>
  <c r="J132" i="114"/>
  <c r="H29" i="114"/>
  <c r="D29" i="114"/>
  <c r="J48" i="114"/>
  <c r="K48" i="114" s="1"/>
  <c r="H28" i="114"/>
  <c r="I28" i="114" s="1"/>
  <c r="D28" i="114"/>
  <c r="J13" i="114"/>
  <c r="H27" i="114"/>
  <c r="D27" i="114"/>
  <c r="E27" i="114" s="1"/>
  <c r="AE28" i="114"/>
  <c r="J47" i="114"/>
  <c r="H26" i="114"/>
  <c r="CI26" i="235" s="1"/>
  <c r="CJ26" i="235" s="1"/>
  <c r="D26" i="114"/>
  <c r="E26" i="114" s="1"/>
  <c r="J65" i="114"/>
  <c r="H25" i="114"/>
  <c r="CI25" i="235" s="1"/>
  <c r="CJ25" i="235" s="1"/>
  <c r="D25" i="114"/>
  <c r="E25" i="114" s="1"/>
  <c r="J109" i="114"/>
  <c r="J24" i="114"/>
  <c r="H24" i="114"/>
  <c r="CI24" i="235" s="1"/>
  <c r="CJ24" i="235" s="1"/>
  <c r="D24" i="114"/>
  <c r="E24" i="114" s="1"/>
  <c r="J108" i="114"/>
  <c r="H23" i="114"/>
  <c r="CI23" i="235" s="1"/>
  <c r="CJ23" i="235" s="1"/>
  <c r="D23" i="114"/>
  <c r="E23" i="114" s="1"/>
  <c r="J64" i="114"/>
  <c r="H22" i="114"/>
  <c r="D22" i="114"/>
  <c r="J131" i="114"/>
  <c r="H21" i="114"/>
  <c r="D21" i="114"/>
  <c r="J130" i="114"/>
  <c r="H20" i="114"/>
  <c r="D20" i="114"/>
  <c r="E20" i="114" s="1"/>
  <c r="J46" i="114"/>
  <c r="J83" i="114"/>
  <c r="H18" i="114"/>
  <c r="CI18" i="235" s="1"/>
  <c r="CJ18" i="235" s="1"/>
  <c r="D18" i="114"/>
  <c r="E18" i="114" s="1"/>
  <c r="J21" i="114"/>
  <c r="H17" i="114"/>
  <c r="CI17" i="235" s="1"/>
  <c r="CJ17" i="235" s="1"/>
  <c r="D17" i="114"/>
  <c r="E17" i="114" s="1"/>
  <c r="J20" i="114"/>
  <c r="H16" i="114"/>
  <c r="D16" i="114"/>
  <c r="E16" i="114" s="1"/>
  <c r="J45" i="114"/>
  <c r="H15" i="114"/>
  <c r="CI15" i="235" s="1"/>
  <c r="CJ15" i="235" s="1"/>
  <c r="D15" i="114"/>
  <c r="J33" i="114"/>
  <c r="H14" i="114"/>
  <c r="CI14" i="235" s="1"/>
  <c r="CJ14" i="235" s="1"/>
  <c r="D14" i="114"/>
  <c r="J63" i="114"/>
  <c r="H13" i="114"/>
  <c r="D13" i="114"/>
  <c r="J107" i="114"/>
  <c r="J106" i="114"/>
  <c r="K106" i="114" s="1"/>
  <c r="H11" i="114"/>
  <c r="D11" i="114"/>
  <c r="J32" i="114"/>
  <c r="H10" i="114"/>
  <c r="D10" i="114"/>
  <c r="J105" i="114"/>
  <c r="H9" i="114"/>
  <c r="CI9" i="235" s="1"/>
  <c r="CJ9" i="235" s="1"/>
  <c r="D9" i="114"/>
  <c r="J82" i="114"/>
  <c r="K82" i="114" s="1"/>
  <c r="H8" i="114"/>
  <c r="D8" i="114"/>
  <c r="E8" i="114" s="1"/>
  <c r="J43" i="114"/>
  <c r="H7" i="114"/>
  <c r="D7" i="114"/>
  <c r="J81" i="114"/>
  <c r="H6" i="114"/>
  <c r="D6" i="114"/>
  <c r="J129" i="114"/>
  <c r="H2" i="220"/>
  <c r="G2" i="220"/>
  <c r="F2" i="220"/>
  <c r="E2" i="220"/>
  <c r="D2" i="220"/>
  <c r="AN38" i="229"/>
  <c r="D35" i="218"/>
  <c r="AP98" i="192"/>
  <c r="AI9" i="229"/>
  <c r="AI13" i="229"/>
  <c r="AK16" i="229"/>
  <c r="AI17" i="229"/>
  <c r="AK24" i="229"/>
  <c r="AI25" i="229"/>
  <c r="AI29" i="229"/>
  <c r="AH22" i="229"/>
  <c r="N12" i="80"/>
  <c r="AM8" i="229"/>
  <c r="AM12" i="229"/>
  <c r="AM20" i="229"/>
  <c r="AM24" i="229"/>
  <c r="AM36" i="229"/>
  <c r="P12" i="80"/>
  <c r="AL17" i="229"/>
  <c r="AJ18" i="229"/>
  <c r="AI11" i="229"/>
  <c r="AI15" i="229"/>
  <c r="AI19" i="229"/>
  <c r="AK22" i="229"/>
  <c r="AI23" i="229"/>
  <c r="AI27" i="229"/>
  <c r="AL10" i="229"/>
  <c r="AH24" i="229"/>
  <c r="AN37" i="229"/>
  <c r="D16" i="218"/>
  <c r="F19" i="218"/>
  <c r="AI80" i="229"/>
  <c r="AM10" i="229"/>
  <c r="AM18" i="229"/>
  <c r="AM22" i="229"/>
  <c r="AM26" i="229"/>
  <c r="AO135" i="192"/>
  <c r="X135" i="192" s="1"/>
  <c r="D13" i="218"/>
  <c r="D37" i="218"/>
  <c r="AO24" i="229"/>
  <c r="AN32" i="229"/>
  <c r="AH9" i="229"/>
  <c r="AP9" i="229"/>
  <c r="AJ11" i="229"/>
  <c r="AO12" i="229"/>
  <c r="AN15" i="229"/>
  <c r="AH19" i="229"/>
  <c r="AP19" i="229"/>
  <c r="AK23" i="229"/>
  <c r="AK25" i="229"/>
  <c r="AM27" i="229"/>
  <c r="AJ28" i="229"/>
  <c r="AH29" i="229"/>
  <c r="AP29" i="229"/>
  <c r="AM30" i="229"/>
  <c r="AK35" i="229"/>
  <c r="AN36" i="229"/>
  <c r="AK37" i="229"/>
  <c r="AM39" i="229"/>
  <c r="AO104" i="229"/>
  <c r="AM55" i="229"/>
  <c r="AI43" i="229"/>
  <c r="F13" i="218"/>
  <c r="D15" i="218"/>
  <c r="F21" i="218"/>
  <c r="D23" i="218"/>
  <c r="F37" i="218"/>
  <c r="F39" i="218"/>
  <c r="AI28" i="229"/>
  <c r="AL8" i="229"/>
  <c r="AN10" i="229"/>
  <c r="AK11" i="229"/>
  <c r="AM13" i="229"/>
  <c r="AL16" i="229"/>
  <c r="AH17" i="229"/>
  <c r="AP17" i="229"/>
  <c r="AL18" i="229"/>
  <c r="AN20" i="229"/>
  <c r="AI22" i="229"/>
  <c r="AI24" i="229"/>
  <c r="AI26" i="229"/>
  <c r="AN27" i="229"/>
  <c r="AK31" i="229"/>
  <c r="AJ35" i="229"/>
  <c r="AO36" i="229"/>
  <c r="AJ41" i="229"/>
  <c r="AJ53" i="229"/>
  <c r="AJ61" i="229"/>
  <c r="H21" i="218"/>
  <c r="F28" i="218"/>
  <c r="J35" i="218"/>
  <c r="AK13" i="229"/>
  <c r="AM16" i="229"/>
  <c r="AJ23" i="229"/>
  <c r="AJ9" i="229"/>
  <c r="AO10" i="229"/>
  <c r="AI12" i="229"/>
  <c r="AH15" i="229"/>
  <c r="AP15" i="229"/>
  <c r="AJ19" i="229"/>
  <c r="AO20" i="229"/>
  <c r="AJ22" i="229"/>
  <c r="AM23" i="229"/>
  <c r="AJ24" i="229"/>
  <c r="AM25" i="229"/>
  <c r="AJ26" i="229"/>
  <c r="AL28" i="229"/>
  <c r="D43" i="218"/>
  <c r="AM15" i="229"/>
  <c r="AN8" i="229"/>
  <c r="AK9" i="229"/>
  <c r="AM11" i="229"/>
  <c r="AN16" i="229"/>
  <c r="AJ17" i="229"/>
  <c r="AN18" i="229"/>
  <c r="AK19" i="229"/>
  <c r="AN23" i="229"/>
  <c r="AN25" i="229"/>
  <c r="AH27" i="229"/>
  <c r="AP27" i="229"/>
  <c r="AK29" i="229"/>
  <c r="AP30" i="229"/>
  <c r="AN34" i="229"/>
  <c r="AN56" i="229"/>
  <c r="AL57" i="229"/>
  <c r="D36" i="218"/>
  <c r="AN12" i="229"/>
  <c r="AN17" i="229"/>
  <c r="AO22" i="229"/>
  <c r="AL31" i="229"/>
  <c r="AO8" i="229"/>
  <c r="AI10" i="229"/>
  <c r="AH13" i="229"/>
  <c r="AP13" i="229"/>
  <c r="AJ15" i="229"/>
  <c r="AO16" i="229"/>
  <c r="AK17" i="229"/>
  <c r="AO18" i="229"/>
  <c r="AI20" i="229"/>
  <c r="AL22" i="229"/>
  <c r="AL24" i="229"/>
  <c r="AL26" i="229"/>
  <c r="AN28" i="229"/>
  <c r="AI30" i="229"/>
  <c r="AN30" i="229"/>
  <c r="AK32" i="229"/>
  <c r="D14" i="218"/>
  <c r="D22" i="218"/>
  <c r="H36" i="218"/>
  <c r="D38" i="218"/>
  <c r="AL20" i="229"/>
  <c r="AJ25" i="229"/>
  <c r="AM9" i="229"/>
  <c r="AM7" i="229" s="1"/>
  <c r="AL12" i="229"/>
  <c r="AK15" i="229"/>
  <c r="AM19" i="229"/>
  <c r="AJ20" i="229"/>
  <c r="AH23" i="229"/>
  <c r="AP23" i="229"/>
  <c r="AH25" i="229"/>
  <c r="AP25" i="229"/>
  <c r="AJ27" i="229"/>
  <c r="AO28" i="229"/>
  <c r="AM29" i="229"/>
  <c r="AJ51" i="229"/>
  <c r="H14" i="218"/>
  <c r="H22" i="218"/>
  <c r="F38" i="218"/>
  <c r="AJ16" i="229"/>
  <c r="AO26" i="229"/>
  <c r="AI8" i="229"/>
  <c r="AH11" i="229"/>
  <c r="AP11" i="229"/>
  <c r="AJ13" i="229"/>
  <c r="AI16" i="229"/>
  <c r="AM17" i="229"/>
  <c r="AI18" i="229"/>
  <c r="AN19" i="229"/>
  <c r="AN22" i="229"/>
  <c r="AN24" i="229"/>
  <c r="AN26" i="229"/>
  <c r="AK27" i="229"/>
  <c r="AN29" i="229"/>
  <c r="AK43" i="229"/>
  <c r="T94" i="192"/>
  <c r="J30" i="218"/>
  <c r="H11" i="218"/>
  <c r="J13" i="218"/>
  <c r="H15" i="218"/>
  <c r="H16" i="218"/>
  <c r="F23" i="218"/>
  <c r="D24" i="218"/>
  <c r="J43" i="218"/>
  <c r="J11" i="218"/>
  <c r="J15" i="218"/>
  <c r="J21" i="218"/>
  <c r="H24" i="218"/>
  <c r="F30" i="218"/>
  <c r="H30" i="218"/>
  <c r="F43" i="218"/>
  <c r="F11" i="218"/>
  <c r="J37" i="218"/>
  <c r="J39" i="218"/>
  <c r="AO62" i="192"/>
  <c r="X62" i="192" s="1"/>
  <c r="T71" i="192"/>
  <c r="T79" i="192"/>
  <c r="T86" i="192"/>
  <c r="AO30" i="229"/>
  <c r="AJ37" i="229"/>
  <c r="AO38" i="229"/>
  <c r="AO40" i="229"/>
  <c r="AJ43" i="229"/>
  <c r="AL45" i="229"/>
  <c r="AL48" i="229"/>
  <c r="AJ49" i="229"/>
  <c r="C93" i="236"/>
  <c r="AO58" i="229"/>
  <c r="C92" i="236"/>
  <c r="C117" i="236"/>
  <c r="AL37" i="229"/>
  <c r="AK40" i="229"/>
  <c r="AN42" i="229"/>
  <c r="AI47" i="229"/>
  <c r="AI54" i="229"/>
  <c r="AM54" i="229"/>
  <c r="AJ57" i="229"/>
  <c r="AN62" i="229"/>
  <c r="AM28" i="229"/>
  <c r="AJ30" i="229"/>
  <c r="AM50" i="229"/>
  <c r="AO31" i="229"/>
  <c r="AO41" i="229"/>
  <c r="AM40" i="229"/>
  <c r="AK38" i="229"/>
  <c r="AJ36" i="229"/>
  <c r="AI35" i="229"/>
  <c r="AH32" i="229"/>
  <c r="AK30" i="229"/>
  <c r="AO29" i="229"/>
  <c r="AK28" i="229"/>
  <c r="AO27" i="229"/>
  <c r="AK26" i="229"/>
  <c r="AO25" i="229"/>
  <c r="AO23" i="229"/>
  <c r="AK20" i="229"/>
  <c r="AO19" i="229"/>
  <c r="AK18" i="229"/>
  <c r="AO17" i="229"/>
  <c r="AO15" i="229"/>
  <c r="AO13" i="229"/>
  <c r="AK12" i="229"/>
  <c r="AO11" i="229"/>
  <c r="AK10" i="229"/>
  <c r="AO9" i="229"/>
  <c r="AK8" i="229"/>
  <c r="AH30" i="229"/>
  <c r="AL29" i="229"/>
  <c r="AP28" i="229"/>
  <c r="AH28" i="229"/>
  <c r="AL27" i="229"/>
  <c r="AP26" i="229"/>
  <c r="AH26" i="229"/>
  <c r="AL25" i="229"/>
  <c r="AP24" i="229"/>
  <c r="AL23" i="229"/>
  <c r="AP22" i="229"/>
  <c r="AP20" i="229"/>
  <c r="AH20" i="229"/>
  <c r="AL19" i="229"/>
  <c r="AP18" i="229"/>
  <c r="AH18" i="229"/>
  <c r="AP16" i="229"/>
  <c r="AH16" i="229"/>
  <c r="AH14" i="229" s="1"/>
  <c r="AL15" i="229"/>
  <c r="AL13" i="229"/>
  <c r="AP12" i="229"/>
  <c r="AH12" i="229"/>
  <c r="AL11" i="229"/>
  <c r="AP10" i="229"/>
  <c r="AH10" i="229"/>
  <c r="AL9" i="229"/>
  <c r="AP8" i="229"/>
  <c r="AH8" i="229"/>
  <c r="AO42" i="229"/>
  <c r="AJ47" i="229"/>
  <c r="AL67" i="229"/>
  <c r="AP93" i="229"/>
  <c r="AO37" i="229"/>
  <c r="AL38" i="229"/>
  <c r="AO39" i="229"/>
  <c r="AN40" i="229"/>
  <c r="AK41" i="229"/>
  <c r="AO45" i="229"/>
  <c r="AN46" i="229"/>
  <c r="AN52" i="229"/>
  <c r="AN60" i="229"/>
  <c r="AH66" i="229"/>
  <c r="AJ31" i="229"/>
  <c r="AK34" i="229"/>
  <c r="AK36" i="229"/>
  <c r="AJ39" i="229"/>
  <c r="AJ45" i="229"/>
  <c r="AH49" i="229"/>
  <c r="AP49" i="229"/>
  <c r="AN50" i="229"/>
  <c r="AJ55" i="229"/>
  <c r="AH56" i="229"/>
  <c r="AP56" i="229"/>
  <c r="AJ59" i="229"/>
  <c r="AI7" i="229"/>
  <c r="AJ29" i="229"/>
  <c r="AO35" i="229"/>
  <c r="AK39" i="229"/>
  <c r="AK45" i="229"/>
  <c r="AK59" i="229"/>
  <c r="AJ63" i="229"/>
  <c r="AJ78" i="229"/>
  <c r="AJ32" i="229"/>
  <c r="AI34" i="229"/>
  <c r="AJ34" i="229"/>
  <c r="AM38" i="229"/>
  <c r="AL39" i="229"/>
  <c r="AN39" i="229"/>
  <c r="AL40" i="229"/>
  <c r="AM41" i="229"/>
  <c r="AH43" i="229"/>
  <c r="AP43" i="229"/>
  <c r="AL46" i="229"/>
  <c r="AH47" i="229"/>
  <c r="AP47" i="229"/>
  <c r="AI52" i="229"/>
  <c r="AM52" i="229"/>
  <c r="AM53" i="229"/>
  <c r="AH54" i="229"/>
  <c r="AP54" i="229"/>
  <c r="AL55" i="229"/>
  <c r="AO56" i="229"/>
  <c r="AK57" i="229"/>
  <c r="AI61" i="229"/>
  <c r="AL62" i="229"/>
  <c r="AH65" i="229"/>
  <c r="AP65" i="229"/>
  <c r="AI68" i="229"/>
  <c r="AH68" i="229"/>
  <c r="AM71" i="229"/>
  <c r="AK78" i="229"/>
  <c r="AH85" i="229"/>
  <c r="AP85" i="229"/>
  <c r="AK95" i="229"/>
  <c r="AM31" i="229"/>
  <c r="AN31" i="229"/>
  <c r="AL32" i="229"/>
  <c r="AM32" i="229"/>
  <c r="AM34" i="229"/>
  <c r="AL35" i="229"/>
  <c r="AN35" i="229"/>
  <c r="AL36" i="229"/>
  <c r="AM37" i="229"/>
  <c r="AH42" i="229"/>
  <c r="AP42" i="229"/>
  <c r="AM45" i="229"/>
  <c r="AI49" i="229"/>
  <c r="AL50" i="229"/>
  <c r="AH51" i="229"/>
  <c r="AP51" i="229"/>
  <c r="AN54" i="229"/>
  <c r="AI56" i="229"/>
  <c r="AM56" i="229"/>
  <c r="AM57" i="229"/>
  <c r="AH58" i="229"/>
  <c r="AP58" i="229"/>
  <c r="AL59" i="229"/>
  <c r="AO60" i="229"/>
  <c r="AK61" i="229"/>
  <c r="AK63" i="229"/>
  <c r="AP66" i="229"/>
  <c r="AM67" i="229"/>
  <c r="AH69" i="229"/>
  <c r="AP69" i="229"/>
  <c r="AL74" i="229"/>
  <c r="AN83" i="229"/>
  <c r="AK92" i="229"/>
  <c r="AI101" i="229"/>
  <c r="AH101" i="229"/>
  <c r="AL103" i="229"/>
  <c r="AL112" i="229"/>
  <c r="AL34" i="229"/>
  <c r="AM35" i="229"/>
  <c r="AH41" i="229"/>
  <c r="AP41" i="229"/>
  <c r="AI42" i="229"/>
  <c r="AK42" i="229"/>
  <c r="AO46" i="229"/>
  <c r="AK47" i="229"/>
  <c r="AI51" i="229"/>
  <c r="AL52" i="229"/>
  <c r="AH53" i="229"/>
  <c r="AP53" i="229"/>
  <c r="AI58" i="229"/>
  <c r="AM58" i="229"/>
  <c r="AM59" i="229"/>
  <c r="AH60" i="229"/>
  <c r="AP60" i="229"/>
  <c r="AL61" i="229"/>
  <c r="AO62" i="229"/>
  <c r="AI66" i="229"/>
  <c r="AN77" i="229"/>
  <c r="AL90" i="229"/>
  <c r="AL100" i="229"/>
  <c r="AO32" i="229"/>
  <c r="AO34" i="229"/>
  <c r="AH39" i="229"/>
  <c r="AP39" i="229"/>
  <c r="AH40" i="229"/>
  <c r="AP40" i="229"/>
  <c r="AI41" i="229"/>
  <c r="AM42" i="229"/>
  <c r="AL43" i="229"/>
  <c r="AO43" i="229"/>
  <c r="AH46" i="229"/>
  <c r="AP46" i="229"/>
  <c r="AL47" i="229"/>
  <c r="AO48" i="229"/>
  <c r="AK49" i="229"/>
  <c r="AI53" i="229"/>
  <c r="AL54" i="229"/>
  <c r="AH55" i="229"/>
  <c r="AP55" i="229"/>
  <c r="AN58" i="229"/>
  <c r="AI60" i="229"/>
  <c r="AM60" i="229"/>
  <c r="AM61" i="229"/>
  <c r="AH62" i="229"/>
  <c r="AP62" i="229"/>
  <c r="AL63" i="229"/>
  <c r="AL65" i="229"/>
  <c r="AH73" i="229"/>
  <c r="AP73" i="229"/>
  <c r="AH31" i="229"/>
  <c r="AH21" i="229"/>
  <c r="AP31" i="229"/>
  <c r="AP32" i="229"/>
  <c r="AH37" i="229"/>
  <c r="AP37" i="229"/>
  <c r="AH38" i="229"/>
  <c r="AP38" i="229"/>
  <c r="AI39" i="229"/>
  <c r="AI40" i="229"/>
  <c r="AJ40" i="229"/>
  <c r="AM43" i="229"/>
  <c r="AH45" i="229"/>
  <c r="AP45" i="229"/>
  <c r="AI46" i="229"/>
  <c r="AM46" i="229"/>
  <c r="AM47" i="229"/>
  <c r="AH48" i="229"/>
  <c r="AP48" i="229"/>
  <c r="AL49" i="229"/>
  <c r="AO50" i="229"/>
  <c r="AK51" i="229"/>
  <c r="AI55" i="229"/>
  <c r="AL56" i="229"/>
  <c r="AH57" i="229"/>
  <c r="AP57" i="229"/>
  <c r="AI62" i="229"/>
  <c r="AM62" i="229"/>
  <c r="AM63" i="229"/>
  <c r="AM65" i="229"/>
  <c r="AH67" i="229"/>
  <c r="AP67" i="229"/>
  <c r="AI70" i="229"/>
  <c r="AO88" i="229"/>
  <c r="AL108" i="229"/>
  <c r="AJ8" i="229"/>
  <c r="AP140" i="229"/>
  <c r="AH140" i="229"/>
  <c r="AL139" i="229"/>
  <c r="AP138" i="229"/>
  <c r="AH138" i="229"/>
  <c r="AL137" i="229"/>
  <c r="AP136" i="229"/>
  <c r="AH136" i="229"/>
  <c r="AL135" i="229"/>
  <c r="AP134" i="229"/>
  <c r="AH134" i="229"/>
  <c r="AL133" i="229"/>
  <c r="AP132" i="229"/>
  <c r="AH132" i="229"/>
  <c r="AL131" i="229"/>
  <c r="AL129" i="229"/>
  <c r="AP128" i="229"/>
  <c r="AH128" i="229"/>
  <c r="AL127" i="229"/>
  <c r="AP126" i="229"/>
  <c r="AH126" i="229"/>
  <c r="AL125" i="229"/>
  <c r="AP124" i="229"/>
  <c r="AH124" i="229"/>
  <c r="AL123" i="229"/>
  <c r="AN140" i="229"/>
  <c r="AJ139" i="229"/>
  <c r="AN138" i="229"/>
  <c r="AJ137" i="229"/>
  <c r="AN136" i="229"/>
  <c r="AJ135" i="229"/>
  <c r="AN134" i="229"/>
  <c r="AJ133" i="229"/>
  <c r="AN132" i="229"/>
  <c r="AJ131" i="229"/>
  <c r="AJ129" i="229"/>
  <c r="AN128" i="229"/>
  <c r="AJ127" i="229"/>
  <c r="AN126" i="229"/>
  <c r="AJ125" i="229"/>
  <c r="AN124" i="229"/>
  <c r="AJ123" i="229"/>
  <c r="AN122" i="229"/>
  <c r="AJ121" i="229"/>
  <c r="AN120" i="229"/>
  <c r="AJ119" i="229"/>
  <c r="AN118" i="229"/>
  <c r="AJ117" i="229"/>
  <c r="AN116" i="229"/>
  <c r="AJ115" i="229"/>
  <c r="AN114" i="229"/>
  <c r="AL140" i="229"/>
  <c r="AP139" i="229"/>
  <c r="AH139" i="229"/>
  <c r="AL138" i="229"/>
  <c r="AP137" i="229"/>
  <c r="AH137" i="229"/>
  <c r="AL136" i="229"/>
  <c r="AP135" i="229"/>
  <c r="AH135" i="229"/>
  <c r="AL134" i="229"/>
  <c r="AP133" i="229"/>
  <c r="AH133" i="229"/>
  <c r="AL132" i="229"/>
  <c r="AP131" i="229"/>
  <c r="AH131" i="229"/>
  <c r="AP129" i="229"/>
  <c r="AH129" i="229"/>
  <c r="AL128" i="229"/>
  <c r="AP127" i="229"/>
  <c r="AH127" i="229"/>
  <c r="AL126" i="229"/>
  <c r="AP125" i="229"/>
  <c r="AH125" i="229"/>
  <c r="AL124" i="229"/>
  <c r="AP123" i="229"/>
  <c r="AH123" i="229"/>
  <c r="AL122" i="229"/>
  <c r="AP121" i="229"/>
  <c r="AH121" i="229"/>
  <c r="AL120" i="229"/>
  <c r="AP119" i="229"/>
  <c r="AH119" i="229"/>
  <c r="AL118" i="229"/>
  <c r="AP117" i="229"/>
  <c r="AH117" i="229"/>
  <c r="AL116" i="229"/>
  <c r="AP115" i="229"/>
  <c r="AK140" i="229"/>
  <c r="AO139" i="229"/>
  <c r="AK138" i="229"/>
  <c r="AO137" i="229"/>
  <c r="AK136" i="229"/>
  <c r="AO135" i="229"/>
  <c r="AK134" i="229"/>
  <c r="AO133" i="229"/>
  <c r="AK132" i="229"/>
  <c r="AO131" i="229"/>
  <c r="AO129" i="229"/>
  <c r="AK128" i="229"/>
  <c r="AO127" i="229"/>
  <c r="AK126" i="229"/>
  <c r="AO125" i="229"/>
  <c r="AJ140" i="229"/>
  <c r="AN139" i="229"/>
  <c r="AJ138" i="229"/>
  <c r="AN137" i="229"/>
  <c r="AJ136" i="229"/>
  <c r="AN135" i="229"/>
  <c r="AJ134" i="229"/>
  <c r="AN133" i="229"/>
  <c r="AJ132" i="229"/>
  <c r="AN131" i="229"/>
  <c r="AN129" i="229"/>
  <c r="AJ128" i="229"/>
  <c r="AN127" i="229"/>
  <c r="AJ126" i="229"/>
  <c r="AN125" i="229"/>
  <c r="AJ124" i="229"/>
  <c r="AN123" i="229"/>
  <c r="AJ122" i="229"/>
  <c r="AN121" i="229"/>
  <c r="AJ120" i="229"/>
  <c r="AN119" i="229"/>
  <c r="AJ118" i="229"/>
  <c r="AN117" i="229"/>
  <c r="AJ116" i="229"/>
  <c r="AP120" i="229"/>
  <c r="AH118" i="229"/>
  <c r="AL114" i="229"/>
  <c r="AJ113" i="229"/>
  <c r="AJ112" i="229"/>
  <c r="AJ111" i="229"/>
  <c r="AJ110" i="229"/>
  <c r="AJ109" i="229"/>
  <c r="AJ108" i="229"/>
  <c r="AJ107" i="229"/>
  <c r="AN103" i="229"/>
  <c r="AJ98" i="229"/>
  <c r="AN95" i="229"/>
  <c r="AP122" i="229"/>
  <c r="AH120" i="229"/>
  <c r="AJ114" i="229"/>
  <c r="AH113" i="229"/>
  <c r="AH112" i="229"/>
  <c r="AH110" i="229"/>
  <c r="AH108" i="229"/>
  <c r="AJ105" i="229"/>
  <c r="AN102" i="229"/>
  <c r="AO101" i="229"/>
  <c r="AP100" i="229"/>
  <c r="AJ97" i="229"/>
  <c r="AN94" i="229"/>
  <c r="AO93" i="229"/>
  <c r="AP92" i="229"/>
  <c r="AH90" i="229"/>
  <c r="AL89" i="229"/>
  <c r="AP88" i="229"/>
  <c r="AH88" i="229"/>
  <c r="AL87" i="229"/>
  <c r="AP86" i="229"/>
  <c r="AH86" i="229"/>
  <c r="AL85" i="229"/>
  <c r="AP84" i="229"/>
  <c r="AH84" i="229"/>
  <c r="AL83" i="229"/>
  <c r="AL81" i="229"/>
  <c r="AP80" i="229"/>
  <c r="AH80" i="229"/>
  <c r="AL79" i="229"/>
  <c r="AP78" i="229"/>
  <c r="AH78" i="229"/>
  <c r="AL77" i="229"/>
  <c r="AP76" i="229"/>
  <c r="AH76" i="229"/>
  <c r="AL75" i="229"/>
  <c r="AP74" i="229"/>
  <c r="AH74" i="229"/>
  <c r="AL73" i="229"/>
  <c r="AP72" i="229"/>
  <c r="AH72" i="229"/>
  <c r="AH122" i="229"/>
  <c r="AN115" i="229"/>
  <c r="AH114" i="229"/>
  <c r="AJ104" i="229"/>
  <c r="AN101" i="229"/>
  <c r="AJ96" i="229"/>
  <c r="AN93" i="229"/>
  <c r="AL117" i="229"/>
  <c r="AL115" i="229"/>
  <c r="AH104" i="229"/>
  <c r="AJ103" i="229"/>
  <c r="AN100" i="229"/>
  <c r="AO99" i="229"/>
  <c r="AP98" i="229"/>
  <c r="AH96" i="229"/>
  <c r="AJ95" i="229"/>
  <c r="AN92" i="229"/>
  <c r="AO91" i="229"/>
  <c r="AJ89" i="229"/>
  <c r="AN88" i="229"/>
  <c r="AJ87" i="229"/>
  <c r="AN86" i="229"/>
  <c r="AJ85" i="229"/>
  <c r="AN84" i="229"/>
  <c r="AJ83" i="229"/>
  <c r="AJ81" i="229"/>
  <c r="AN80" i="229"/>
  <c r="AJ79" i="229"/>
  <c r="AN78" i="229"/>
  <c r="AJ77" i="229"/>
  <c r="AN76" i="229"/>
  <c r="AJ75" i="229"/>
  <c r="AN74" i="229"/>
  <c r="AJ73" i="229"/>
  <c r="AN72" i="229"/>
  <c r="AJ71" i="229"/>
  <c r="AL119" i="229"/>
  <c r="AH115" i="229"/>
  <c r="AP112" i="229"/>
  <c r="AP110" i="229"/>
  <c r="AP108" i="229"/>
  <c r="AH103" i="229"/>
  <c r="AJ102" i="229"/>
  <c r="AN99" i="229"/>
  <c r="AH95" i="229"/>
  <c r="AJ94" i="229"/>
  <c r="AN91" i="229"/>
  <c r="AL121" i="229"/>
  <c r="AP113" i="229"/>
  <c r="AN112" i="229"/>
  <c r="AN110" i="229"/>
  <c r="AN108" i="229"/>
  <c r="AJ101" i="229"/>
  <c r="AN98" i="229"/>
  <c r="AJ93" i="229"/>
  <c r="AN90" i="229"/>
  <c r="AP118" i="229"/>
  <c r="AH116" i="229"/>
  <c r="AP114" i="229"/>
  <c r="AL113" i="229"/>
  <c r="AL111" i="229"/>
  <c r="AL109" i="229"/>
  <c r="AL107" i="229"/>
  <c r="AN104" i="229"/>
  <c r="AJ99" i="229"/>
  <c r="AN96" i="229"/>
  <c r="AJ91" i="229"/>
  <c r="AN109" i="229"/>
  <c r="AO87" i="229"/>
  <c r="AI78" i="229"/>
  <c r="AK76" i="229"/>
  <c r="AL71" i="229"/>
  <c r="AH70" i="229"/>
  <c r="AI63" i="229"/>
  <c r="AP95" i="229"/>
  <c r="AJ92" i="229"/>
  <c r="AK84" i="229"/>
  <c r="AI76" i="229"/>
  <c r="AK74" i="229"/>
  <c r="AO67" i="229"/>
  <c r="AO65" i="229"/>
  <c r="AK62" i="229"/>
  <c r="AO61" i="229"/>
  <c r="AK60" i="229"/>
  <c r="AO59" i="229"/>
  <c r="AK58" i="229"/>
  <c r="AO57" i="229"/>
  <c r="AK56" i="229"/>
  <c r="AO55" i="229"/>
  <c r="AK54" i="229"/>
  <c r="AO53" i="229"/>
  <c r="AK52" i="229"/>
  <c r="AO51" i="229"/>
  <c r="AK50" i="229"/>
  <c r="AO49" i="229"/>
  <c r="AK48" i="229"/>
  <c r="AO47" i="229"/>
  <c r="AK46" i="229"/>
  <c r="AN111" i="229"/>
  <c r="AP103" i="229"/>
  <c r="AJ100" i="229"/>
  <c r="AO89" i="229"/>
  <c r="AO81" i="229"/>
  <c r="AO79" i="229"/>
  <c r="AI74" i="229"/>
  <c r="AK72" i="229"/>
  <c r="AP68" i="229"/>
  <c r="AO66" i="229"/>
  <c r="AJ62" i="229"/>
  <c r="AN61" i="229"/>
  <c r="AJ60" i="229"/>
  <c r="AN59" i="229"/>
  <c r="AJ58" i="229"/>
  <c r="AN57" i="229"/>
  <c r="AJ56" i="229"/>
  <c r="AN55" i="229"/>
  <c r="AJ54" i="229"/>
  <c r="AN53" i="229"/>
  <c r="AJ52" i="229"/>
  <c r="AN51" i="229"/>
  <c r="AJ50" i="229"/>
  <c r="AN49" i="229"/>
  <c r="AJ48" i="229"/>
  <c r="AN47" i="229"/>
  <c r="AJ46" i="229"/>
  <c r="AN45" i="229"/>
  <c r="AN43" i="229"/>
  <c r="AJ42" i="229"/>
  <c r="AN41" i="229"/>
  <c r="AN97" i="229"/>
  <c r="AK86" i="229"/>
  <c r="AM79" i="229"/>
  <c r="AO77" i="229"/>
  <c r="AI72" i="229"/>
  <c r="AO69" i="229"/>
  <c r="AN68" i="229"/>
  <c r="AN66" i="229"/>
  <c r="AN113" i="229"/>
  <c r="AN105" i="229"/>
  <c r="AK91" i="229"/>
  <c r="AO83" i="229"/>
  <c r="AM77" i="229"/>
  <c r="AO75" i="229"/>
  <c r="AP70" i="229"/>
  <c r="AM69" i="229"/>
  <c r="AK68" i="229"/>
  <c r="AK67" i="229"/>
  <c r="AK66" i="229"/>
  <c r="AK65" i="229"/>
  <c r="AP116" i="229"/>
  <c r="AL110" i="229"/>
  <c r="AK99" i="229"/>
  <c r="AK88" i="229"/>
  <c r="AM75" i="229"/>
  <c r="AO73" i="229"/>
  <c r="AN70" i="229"/>
  <c r="AL69" i="229"/>
  <c r="AJ67" i="229"/>
  <c r="AJ65" i="229"/>
  <c r="AN107" i="229"/>
  <c r="AO96" i="229"/>
  <c r="AH93" i="229"/>
  <c r="AO85" i="229"/>
  <c r="AK80" i="229"/>
  <c r="AM73" i="229"/>
  <c r="AO71" i="229"/>
  <c r="AK70" i="229"/>
  <c r="AJ69" i="229"/>
  <c r="AN9" i="229"/>
  <c r="AJ10" i="229"/>
  <c r="AN11" i="229"/>
  <c r="AJ12" i="229"/>
  <c r="AN13" i="229"/>
  <c r="AI31" i="229"/>
  <c r="AH35" i="229"/>
  <c r="AP35" i="229"/>
  <c r="AH36" i="229"/>
  <c r="AP36" i="229"/>
  <c r="AI37" i="229"/>
  <c r="AI38" i="229"/>
  <c r="AJ38" i="229"/>
  <c r="AL42" i="229"/>
  <c r="AI45" i="229"/>
  <c r="AI48" i="229"/>
  <c r="AM48" i="229"/>
  <c r="AM49" i="229"/>
  <c r="AH50" i="229"/>
  <c r="AP50" i="229"/>
  <c r="AL51" i="229"/>
  <c r="AO52" i="229"/>
  <c r="AK53" i="229"/>
  <c r="AI57" i="229"/>
  <c r="AL58" i="229"/>
  <c r="AH59" i="229"/>
  <c r="AP59" i="229"/>
  <c r="AN63" i="229"/>
  <c r="AJ70" i="229"/>
  <c r="AM97" i="229"/>
  <c r="AL30" i="229"/>
  <c r="AL21" i="229" s="1"/>
  <c r="AI32" i="229"/>
  <c r="AH34" i="229"/>
  <c r="AP34" i="229"/>
  <c r="AI36" i="229"/>
  <c r="AL41" i="229"/>
  <c r="AN48" i="229"/>
  <c r="AI50" i="229"/>
  <c r="AM51" i="229"/>
  <c r="AH52" i="229"/>
  <c r="AP52" i="229"/>
  <c r="AL53" i="229"/>
  <c r="AO54" i="229"/>
  <c r="AK55" i="229"/>
  <c r="AI59" i="229"/>
  <c r="AL60" i="229"/>
  <c r="AH61" i="229"/>
  <c r="AP61" i="229"/>
  <c r="AO63" i="229"/>
  <c r="AM72" i="229"/>
  <c r="AM86" i="229"/>
  <c r="AP96" i="229"/>
  <c r="AL98" i="229"/>
  <c r="AH107" i="229"/>
  <c r="AP107" i="229"/>
  <c r="AI69" i="229"/>
  <c r="AK71" i="229"/>
  <c r="AI73" i="229"/>
  <c r="AM74" i="229"/>
  <c r="AH75" i="229"/>
  <c r="AP75" i="229"/>
  <c r="AL76" i="229"/>
  <c r="AN79" i="229"/>
  <c r="AJ80" i="229"/>
  <c r="AM81" i="229"/>
  <c r="AL84" i="229"/>
  <c r="AI85" i="229"/>
  <c r="AK87" i="229"/>
  <c r="AM89" i="229"/>
  <c r="AJ90" i="229"/>
  <c r="AL92" i="229"/>
  <c r="AI93" i="229"/>
  <c r="AL95" i="229"/>
  <c r="AK98" i="229"/>
  <c r="AH99" i="229"/>
  <c r="AP99" i="229"/>
  <c r="AO102" i="229"/>
  <c r="AO105" i="229"/>
  <c r="AK118" i="229"/>
  <c r="AI123" i="229"/>
  <c r="AO124" i="229"/>
  <c r="AM125" i="229"/>
  <c r="AI127" i="229"/>
  <c r="AO128" i="229"/>
  <c r="AM129" i="229"/>
  <c r="AI131" i="229"/>
  <c r="AO132" i="229"/>
  <c r="AM133" i="229"/>
  <c r="AI135" i="229"/>
  <c r="AO136" i="229"/>
  <c r="AM137" i="229"/>
  <c r="AI139" i="229"/>
  <c r="AO140" i="229"/>
  <c r="AI65" i="229"/>
  <c r="AJ66" i="229"/>
  <c r="AI67" i="229"/>
  <c r="AJ68" i="229"/>
  <c r="AL70" i="229"/>
  <c r="AO72" i="229"/>
  <c r="AI75" i="229"/>
  <c r="AM76" i="229"/>
  <c r="AH77" i="229"/>
  <c r="AP77" i="229"/>
  <c r="AL78" i="229"/>
  <c r="AN81" i="229"/>
  <c r="AH83" i="229"/>
  <c r="AP83" i="229"/>
  <c r="AM84" i="229"/>
  <c r="AO86" i="229"/>
  <c r="AI88" i="229"/>
  <c r="AN89" i="229"/>
  <c r="AK90" i="229"/>
  <c r="AH91" i="229"/>
  <c r="AP91" i="229"/>
  <c r="AO94" i="229"/>
  <c r="AO97" i="229"/>
  <c r="AK101" i="229"/>
  <c r="AH102" i="229"/>
  <c r="AP102" i="229"/>
  <c r="AK104" i="229"/>
  <c r="AH105" i="229"/>
  <c r="AP105" i="229"/>
  <c r="AK112" i="229"/>
  <c r="AM114" i="229"/>
  <c r="AK69" i="229"/>
  <c r="AM70" i="229"/>
  <c r="AK73" i="229"/>
  <c r="AO74" i="229"/>
  <c r="AI77" i="229"/>
  <c r="AM78" i="229"/>
  <c r="AH79" i="229"/>
  <c r="AP79" i="229"/>
  <c r="AL80" i="229"/>
  <c r="AI83" i="229"/>
  <c r="AK85" i="229"/>
  <c r="AM87" i="229"/>
  <c r="AJ88" i="229"/>
  <c r="AK93" i="229"/>
  <c r="AH94" i="229"/>
  <c r="AP94" i="229"/>
  <c r="AK96" i="229"/>
  <c r="AH97" i="229"/>
  <c r="AP97" i="229"/>
  <c r="AO100" i="229"/>
  <c r="AL101" i="229"/>
  <c r="AO103" i="229"/>
  <c r="AL104" i="229"/>
  <c r="AO111" i="229"/>
  <c r="AM122" i="229"/>
  <c r="AL66" i="229"/>
  <c r="AL68" i="229"/>
  <c r="AN71" i="229"/>
  <c r="AK75" i="229"/>
  <c r="AO76" i="229"/>
  <c r="AI79" i="229"/>
  <c r="AM80" i="229"/>
  <c r="AH81" i="229"/>
  <c r="AP81" i="229"/>
  <c r="AO84" i="229"/>
  <c r="AI86" i="229"/>
  <c r="AN87" i="229"/>
  <c r="AH89" i="229"/>
  <c r="AP89" i="229"/>
  <c r="AO92" i="229"/>
  <c r="AL93" i="229"/>
  <c r="AO95" i="229"/>
  <c r="AL96" i="229"/>
  <c r="AH100" i="229"/>
  <c r="AK110" i="229"/>
  <c r="AH111" i="229"/>
  <c r="AP111" i="229"/>
  <c r="AM66" i="229"/>
  <c r="AM68" i="229"/>
  <c r="AO70" i="229"/>
  <c r="AJ72" i="229"/>
  <c r="AK77" i="229"/>
  <c r="AO78" i="229"/>
  <c r="AI81" i="229"/>
  <c r="AK83" i="229"/>
  <c r="AM85" i="229"/>
  <c r="AJ86" i="229"/>
  <c r="AL88" i="229"/>
  <c r="AI89" i="229"/>
  <c r="AH92" i="229"/>
  <c r="AO98" i="229"/>
  <c r="AL99" i="229"/>
  <c r="AK102" i="229"/>
  <c r="AK105" i="229"/>
  <c r="AO109" i="229"/>
  <c r="AH63" i="229"/>
  <c r="AP63" i="229"/>
  <c r="AN69" i="229"/>
  <c r="AH71" i="229"/>
  <c r="AP71" i="229"/>
  <c r="AN73" i="229"/>
  <c r="AJ74" i="229"/>
  <c r="AK79" i="229"/>
  <c r="AO80" i="229"/>
  <c r="AI84" i="229"/>
  <c r="AN85" i="229"/>
  <c r="AH87" i="229"/>
  <c r="AP87" i="229"/>
  <c r="AM88" i="229"/>
  <c r="AO90" i="229"/>
  <c r="AL91" i="229"/>
  <c r="AK94" i="229"/>
  <c r="AK97" i="229"/>
  <c r="AH98" i="229"/>
  <c r="AL102" i="229"/>
  <c r="AL105" i="229"/>
  <c r="AK108" i="229"/>
  <c r="AH109" i="229"/>
  <c r="AP109" i="229"/>
  <c r="AO115" i="229"/>
  <c r="AN65" i="229"/>
  <c r="AN67" i="229"/>
  <c r="AO68" i="229"/>
  <c r="AI71" i="229"/>
  <c r="AI64" i="229" s="1"/>
  <c r="AL72" i="229"/>
  <c r="AN75" i="229"/>
  <c r="AJ76" i="229"/>
  <c r="AK81" i="229"/>
  <c r="AM83" i="229"/>
  <c r="AJ84" i="229"/>
  <c r="AL86" i="229"/>
  <c r="AI87" i="229"/>
  <c r="AQ87" i="229" s="1"/>
  <c r="AK89" i="229"/>
  <c r="AP90" i="229"/>
  <c r="AL94" i="229"/>
  <c r="AL97" i="229"/>
  <c r="AK100" i="229"/>
  <c r="AP101" i="229"/>
  <c r="AK103" i="229"/>
  <c r="AP104" i="229"/>
  <c r="AP82" i="229" s="1"/>
  <c r="AM105" i="229"/>
  <c r="AO107" i="229"/>
  <c r="AO119" i="229"/>
  <c r="AI92" i="229"/>
  <c r="AM96" i="229"/>
  <c r="AI100" i="229"/>
  <c r="AM104" i="229"/>
  <c r="AK107" i="229"/>
  <c r="AK109" i="229"/>
  <c r="AK111" i="229"/>
  <c r="AK113" i="229"/>
  <c r="AI116" i="229"/>
  <c r="AM117" i="229"/>
  <c r="AK120" i="229"/>
  <c r="AO121" i="229"/>
  <c r="AM90" i="229"/>
  <c r="AI94" i="229"/>
  <c r="AM98" i="229"/>
  <c r="AI102" i="229"/>
  <c r="AM107" i="229"/>
  <c r="AM108" i="229"/>
  <c r="AM109" i="229"/>
  <c r="AM110" i="229"/>
  <c r="AM111" i="229"/>
  <c r="AM112" i="229"/>
  <c r="AM113" i="229"/>
  <c r="AK116" i="229"/>
  <c r="AO117" i="229"/>
  <c r="AM120" i="229"/>
  <c r="AI121" i="229"/>
  <c r="AM91" i="229"/>
  <c r="AI95" i="229"/>
  <c r="AM99" i="229"/>
  <c r="AI103" i="229"/>
  <c r="AO114" i="229"/>
  <c r="AI115" i="229"/>
  <c r="AM118" i="229"/>
  <c r="AI119" i="229"/>
  <c r="AO122" i="229"/>
  <c r="AK123" i="229"/>
  <c r="AI124" i="229"/>
  <c r="AM126" i="229"/>
  <c r="AK127" i="229"/>
  <c r="AI128" i="229"/>
  <c r="AK131" i="229"/>
  <c r="AI132" i="229"/>
  <c r="AM134" i="229"/>
  <c r="AK135" i="229"/>
  <c r="AI136" i="229"/>
  <c r="AM138" i="229"/>
  <c r="AK139" i="229"/>
  <c r="AI140" i="229"/>
  <c r="AM92" i="229"/>
  <c r="AI96" i="229"/>
  <c r="AM100" i="229"/>
  <c r="AI104" i="229"/>
  <c r="AQ104" i="229" s="1"/>
  <c r="AO108" i="229"/>
  <c r="AO110" i="229"/>
  <c r="AO112" i="229"/>
  <c r="AO113" i="229"/>
  <c r="AM116" i="229"/>
  <c r="AI117" i="229"/>
  <c r="AO120" i="229"/>
  <c r="AK121" i="229"/>
  <c r="AM93" i="229"/>
  <c r="AI97" i="229"/>
  <c r="AM101" i="229"/>
  <c r="AI105" i="229"/>
  <c r="AQ105" i="229" s="1"/>
  <c r="AI114" i="229"/>
  <c r="AK115" i="229"/>
  <c r="AO118" i="229"/>
  <c r="AK119" i="229"/>
  <c r="AI122" i="229"/>
  <c r="AM123" i="229"/>
  <c r="AK124" i="229"/>
  <c r="AI125" i="229"/>
  <c r="AO126" i="229"/>
  <c r="AM127" i="229"/>
  <c r="AI129" i="229"/>
  <c r="AM131" i="229"/>
  <c r="AQ131" i="229" s="1"/>
  <c r="AI133" i="229"/>
  <c r="AO134" i="229"/>
  <c r="AM135" i="229"/>
  <c r="AI137" i="229"/>
  <c r="AO138" i="229"/>
  <c r="AM139" i="229"/>
  <c r="AI90" i="229"/>
  <c r="AM94" i="229"/>
  <c r="AI98" i="229"/>
  <c r="AM102" i="229"/>
  <c r="AI107" i="229"/>
  <c r="AI108" i="229"/>
  <c r="AQ108" i="229" s="1"/>
  <c r="AI109" i="229"/>
  <c r="AI110" i="229"/>
  <c r="AI111" i="229"/>
  <c r="AI112" i="229"/>
  <c r="AQ112" i="229" s="1"/>
  <c r="AI113" i="229"/>
  <c r="AO116" i="229"/>
  <c r="AK117" i="229"/>
  <c r="AI120" i="229"/>
  <c r="AQ120" i="229" s="1"/>
  <c r="AM121" i="229"/>
  <c r="AI91" i="229"/>
  <c r="AM95" i="229"/>
  <c r="AI99" i="229"/>
  <c r="AQ99" i="229" s="1"/>
  <c r="AM103" i="229"/>
  <c r="AK114" i="229"/>
  <c r="AQ114" i="229" s="1"/>
  <c r="AM115" i="229"/>
  <c r="AI118" i="229"/>
  <c r="AM119" i="229"/>
  <c r="AK122" i="229"/>
  <c r="AQ122" i="229" s="1"/>
  <c r="AO123" i="229"/>
  <c r="AM124" i="229"/>
  <c r="AQ124" i="229" s="1"/>
  <c r="AK125" i="229"/>
  <c r="AI126" i="229"/>
  <c r="AM128" i="229"/>
  <c r="AK129" i="229"/>
  <c r="AM132" i="229"/>
  <c r="AK133" i="229"/>
  <c r="AQ133" i="229" s="1"/>
  <c r="AI134" i="229"/>
  <c r="AM136" i="229"/>
  <c r="AQ136" i="229" s="1"/>
  <c r="AK137" i="229"/>
  <c r="AI138" i="229"/>
  <c r="AQ138" i="229" s="1"/>
  <c r="AM140" i="229"/>
  <c r="H19" i="218"/>
  <c r="J22" i="218"/>
  <c r="J36" i="218"/>
  <c r="T8" i="80"/>
  <c r="P42" i="192"/>
  <c r="AO46" i="192"/>
  <c r="X46" i="192" s="1"/>
  <c r="D10" i="218"/>
  <c r="D18" i="218"/>
  <c r="D26" i="218"/>
  <c r="D29" i="218"/>
  <c r="D40" i="218"/>
  <c r="F10" i="218"/>
  <c r="J16" i="218"/>
  <c r="F18" i="218"/>
  <c r="J24" i="218"/>
  <c r="F26" i="218"/>
  <c r="F29" i="218"/>
  <c r="F40" i="218"/>
  <c r="D12" i="218"/>
  <c r="D20" i="218"/>
  <c r="D31" i="218"/>
  <c r="D34" i="218"/>
  <c r="D42" i="218"/>
  <c r="R98" i="192"/>
  <c r="AM131" i="192"/>
  <c r="F12" i="218"/>
  <c r="F20" i="218"/>
  <c r="D28" i="218"/>
  <c r="J29" i="218"/>
  <c r="F31" i="218"/>
  <c r="F34" i="218"/>
  <c r="D39" i="218"/>
  <c r="J40" i="218"/>
  <c r="F42" i="218"/>
  <c r="T98" i="192"/>
  <c r="AP58" i="192"/>
  <c r="J12" i="218"/>
  <c r="J20" i="218"/>
  <c r="J31" i="218"/>
  <c r="J34" i="218"/>
  <c r="AC131" i="192"/>
  <c r="R104" i="192"/>
  <c r="T90" i="192"/>
  <c r="R86" i="192"/>
  <c r="AP94" i="192"/>
  <c r="R94" i="192"/>
  <c r="AP13" i="192"/>
  <c r="AO61" i="192"/>
  <c r="V61" i="192" s="1"/>
  <c r="AO17" i="192"/>
  <c r="H17" i="192" s="1"/>
  <c r="AO54" i="192"/>
  <c r="X54" i="192" s="1"/>
  <c r="N125" i="192"/>
  <c r="N29" i="192"/>
  <c r="N67" i="192"/>
  <c r="AG15" i="192"/>
  <c r="T102" i="192"/>
  <c r="AP102" i="192"/>
  <c r="R102" i="192"/>
  <c r="T46" i="192"/>
  <c r="AP106" i="192"/>
  <c r="R106" i="192"/>
  <c r="T106" i="192"/>
  <c r="T133" i="192"/>
  <c r="R90" i="192"/>
  <c r="AP90" i="192"/>
  <c r="AP86" i="192"/>
  <c r="AO76" i="192"/>
  <c r="H62" i="192"/>
  <c r="P67" i="192"/>
  <c r="F12" i="114"/>
  <c r="DG109" i="234" s="1"/>
  <c r="DH109" i="234" s="1"/>
  <c r="F42" i="114"/>
  <c r="F80" i="114"/>
  <c r="DG69" i="234" s="1"/>
  <c r="DH69" i="234" s="1"/>
  <c r="DG103" i="234"/>
  <c r="DH103" i="234" s="1"/>
  <c r="DG9" i="234"/>
  <c r="DH9" i="234" s="1"/>
  <c r="DG39" i="234"/>
  <c r="DH39" i="234" s="1"/>
  <c r="DG54" i="234"/>
  <c r="DH54" i="234" s="1"/>
  <c r="DG76" i="234"/>
  <c r="DH76" i="234" s="1"/>
  <c r="DG88" i="234"/>
  <c r="DH88" i="234" s="1"/>
  <c r="DG113" i="234"/>
  <c r="DH113" i="234" s="1"/>
  <c r="DG7" i="234"/>
  <c r="DH7" i="234" s="1"/>
  <c r="DG11" i="234"/>
  <c r="DH11" i="234" s="1"/>
  <c r="DG22" i="234"/>
  <c r="DH22" i="234" s="1"/>
  <c r="DG24" i="234"/>
  <c r="DH24" i="234" s="1"/>
  <c r="DG26" i="234"/>
  <c r="DH26" i="234" s="1"/>
  <c r="DG36" i="234"/>
  <c r="DH36" i="234" s="1"/>
  <c r="DG45" i="234"/>
  <c r="DH45" i="234" s="1"/>
  <c r="DG48" i="234"/>
  <c r="DH48" i="234" s="1"/>
  <c r="DG61" i="234"/>
  <c r="DH61" i="234" s="1"/>
  <c r="DG70" i="234"/>
  <c r="DH70" i="234" s="1"/>
  <c r="DG73" i="234"/>
  <c r="DH73" i="234" s="1"/>
  <c r="DG82" i="234"/>
  <c r="DH82" i="234" s="1"/>
  <c r="DG85" i="234"/>
  <c r="DH85" i="234" s="1"/>
  <c r="DG108" i="234"/>
  <c r="DH108" i="234" s="1"/>
  <c r="DG63" i="234"/>
  <c r="DH63" i="234" s="1"/>
  <c r="DG79" i="234"/>
  <c r="DH79" i="234" s="1"/>
  <c r="DG91" i="234"/>
  <c r="DH91" i="234" s="1"/>
  <c r="DG118" i="234"/>
  <c r="DH118" i="234" s="1"/>
  <c r="DG28" i="234"/>
  <c r="DH28" i="234" s="1"/>
  <c r="DG30" i="234"/>
  <c r="DH30" i="234" s="1"/>
  <c r="DG33" i="234"/>
  <c r="DH33" i="234" s="1"/>
  <c r="DG55" i="234"/>
  <c r="DH55" i="234" s="1"/>
  <c r="DG58" i="234"/>
  <c r="DH58" i="234" s="1"/>
  <c r="DG64" i="234"/>
  <c r="DH64" i="234" s="1"/>
  <c r="DG67" i="234"/>
  <c r="DH67" i="234" s="1"/>
  <c r="DG92" i="234"/>
  <c r="DH92" i="234" s="1"/>
  <c r="DG95" i="234"/>
  <c r="DH95" i="234" s="1"/>
  <c r="DG114" i="234"/>
  <c r="DH114" i="234" s="1"/>
  <c r="DG15" i="234"/>
  <c r="DH15" i="234" s="1"/>
  <c r="F19" i="114"/>
  <c r="DG116" i="234" s="1"/>
  <c r="DH116" i="234" s="1"/>
  <c r="DG37" i="234"/>
  <c r="DH37" i="234" s="1"/>
  <c r="DG40" i="234"/>
  <c r="DH40" i="234" s="1"/>
  <c r="DG49" i="234"/>
  <c r="DH49" i="234" s="1"/>
  <c r="DG52" i="234"/>
  <c r="DH52" i="234" s="1"/>
  <c r="DG74" i="234"/>
  <c r="DH74" i="234" s="1"/>
  <c r="DG77" i="234"/>
  <c r="DH77" i="234" s="1"/>
  <c r="DG86" i="234"/>
  <c r="DH86" i="234" s="1"/>
  <c r="DG89" i="234"/>
  <c r="DH89" i="234" s="1"/>
  <c r="DG115" i="234"/>
  <c r="DH115" i="234" s="1"/>
  <c r="DG46" i="234"/>
  <c r="DH46" i="234" s="1"/>
  <c r="DG59" i="234"/>
  <c r="DH59" i="234" s="1"/>
  <c r="F62" i="114"/>
  <c r="DG51" i="234" s="1"/>
  <c r="DH51" i="234" s="1"/>
  <c r="DG68" i="234"/>
  <c r="DH68" i="234" s="1"/>
  <c r="DG71" i="234"/>
  <c r="DH71" i="234" s="1"/>
  <c r="DG83" i="234"/>
  <c r="DH83" i="234" s="1"/>
  <c r="DG105" i="234"/>
  <c r="DH105" i="234" s="1"/>
  <c r="DG110" i="234"/>
  <c r="DH110" i="234" s="1"/>
  <c r="DG137" i="234"/>
  <c r="DH137" i="234" s="1"/>
  <c r="DG10" i="234"/>
  <c r="DH10" i="234" s="1"/>
  <c r="DG25" i="234"/>
  <c r="DH25" i="234" s="1"/>
  <c r="DG32" i="234"/>
  <c r="DH32" i="234" s="1"/>
  <c r="DG41" i="234"/>
  <c r="DH41" i="234" s="1"/>
  <c r="DG53" i="234"/>
  <c r="DH53" i="234" s="1"/>
  <c r="DG56" i="234"/>
  <c r="DH56" i="234" s="1"/>
  <c r="DG65" i="234"/>
  <c r="DH65" i="234" s="1"/>
  <c r="DG78" i="234"/>
  <c r="DH78" i="234" s="1"/>
  <c r="DG90" i="234"/>
  <c r="DH90" i="234" s="1"/>
  <c r="DG111" i="234"/>
  <c r="DH111" i="234" s="1"/>
  <c r="DG17" i="234"/>
  <c r="DH17" i="234" s="1"/>
  <c r="DG8" i="234"/>
  <c r="DH8" i="234" s="1"/>
  <c r="DG21" i="234"/>
  <c r="DH21" i="234" s="1"/>
  <c r="DG29" i="234"/>
  <c r="DH29" i="234" s="1"/>
  <c r="DG38" i="234"/>
  <c r="DH38" i="234" s="1"/>
  <c r="DG50" i="234"/>
  <c r="DH50" i="234" s="1"/>
  <c r="DG72" i="234"/>
  <c r="DH72" i="234" s="1"/>
  <c r="DG75" i="234"/>
  <c r="DH75" i="234" s="1"/>
  <c r="DG84" i="234"/>
  <c r="DH84" i="234" s="1"/>
  <c r="DG87" i="234"/>
  <c r="DH87" i="234" s="1"/>
  <c r="DG127" i="234"/>
  <c r="DH127" i="234" s="1"/>
  <c r="DG6" i="234"/>
  <c r="DH6" i="234" s="1"/>
  <c r="DG23" i="234"/>
  <c r="DH23" i="234" s="1"/>
  <c r="DG27" i="234"/>
  <c r="DH27" i="234" s="1"/>
  <c r="F31" i="114"/>
  <c r="DG20" i="234" s="1"/>
  <c r="DH20" i="234" s="1"/>
  <c r="DG47" i="234"/>
  <c r="DH47" i="234" s="1"/>
  <c r="F5" i="114"/>
  <c r="E8" i="222" s="1"/>
  <c r="F8" i="222" s="1"/>
  <c r="DG14" i="234"/>
  <c r="DH14" i="234" s="1"/>
  <c r="DG16" i="234"/>
  <c r="DH16" i="234" s="1"/>
  <c r="DG18" i="234"/>
  <c r="DH18" i="234" s="1"/>
  <c r="DG34" i="234"/>
  <c r="DH34" i="234" s="1"/>
  <c r="DG44" i="234"/>
  <c r="DH44" i="234" s="1"/>
  <c r="DG57" i="234"/>
  <c r="DH57" i="234" s="1"/>
  <c r="DG60" i="234"/>
  <c r="DH60" i="234" s="1"/>
  <c r="DG66" i="234"/>
  <c r="DH66" i="234" s="1"/>
  <c r="DG81" i="234"/>
  <c r="DH81" i="234" s="1"/>
  <c r="DG94" i="234"/>
  <c r="DH94" i="234" s="1"/>
  <c r="DG107" i="234"/>
  <c r="DH107" i="234" s="1"/>
  <c r="DG112" i="234"/>
  <c r="DH112" i="234" s="1"/>
  <c r="DG129" i="234"/>
  <c r="DH129" i="234" s="1"/>
  <c r="F128" i="114"/>
  <c r="DG13" i="234"/>
  <c r="DH13" i="234" s="1"/>
  <c r="DG96" i="234"/>
  <c r="DH96" i="234" s="1"/>
  <c r="DG98" i="234"/>
  <c r="DH98" i="234" s="1"/>
  <c r="DG100" i="234"/>
  <c r="DH100" i="234" s="1"/>
  <c r="DG102" i="234"/>
  <c r="DH102" i="234" s="1"/>
  <c r="DG132" i="234"/>
  <c r="DH132" i="234" s="1"/>
  <c r="DG35" i="234"/>
  <c r="DH35" i="234" s="1"/>
  <c r="DG119" i="234"/>
  <c r="DH119" i="234" s="1"/>
  <c r="DG120" i="234"/>
  <c r="DH120" i="234" s="1"/>
  <c r="DG122" i="234"/>
  <c r="DH122" i="234" s="1"/>
  <c r="DG124" i="234"/>
  <c r="DH124" i="234" s="1"/>
  <c r="DG126" i="234"/>
  <c r="DH126" i="234" s="1"/>
  <c r="DG130" i="234"/>
  <c r="DH130" i="234" s="1"/>
  <c r="DG138" i="234"/>
  <c r="DH138" i="234" s="1"/>
  <c r="DG133" i="234"/>
  <c r="DH133" i="234" s="1"/>
  <c r="DG135" i="234"/>
  <c r="DH135" i="234" s="1"/>
  <c r="DG97" i="234"/>
  <c r="DH97" i="234" s="1"/>
  <c r="DG99" i="234"/>
  <c r="DH99" i="234" s="1"/>
  <c r="DG101" i="234"/>
  <c r="DH101" i="234" s="1"/>
  <c r="DG136" i="234"/>
  <c r="DH136" i="234" s="1"/>
  <c r="DG131" i="234"/>
  <c r="DH131" i="234" s="1"/>
  <c r="DG117" i="234"/>
  <c r="DH117" i="234" s="1"/>
  <c r="DG121" i="234"/>
  <c r="DH121" i="234" s="1"/>
  <c r="DG123" i="234"/>
  <c r="DH123" i="234" s="1"/>
  <c r="DG125" i="234"/>
  <c r="DH125" i="234" s="1"/>
  <c r="DG134" i="234"/>
  <c r="DH134" i="234" s="1"/>
  <c r="AM21" i="229"/>
  <c r="AQ15" i="229"/>
  <c r="AQ22" i="229"/>
  <c r="AP14" i="229"/>
  <c r="AQ24" i="229"/>
  <c r="AQ19" i="229"/>
  <c r="AP33" i="229"/>
  <c r="AO7" i="229"/>
  <c r="AQ25" i="229"/>
  <c r="AK14" i="229"/>
  <c r="AQ27" i="229"/>
  <c r="AJ14" i="229"/>
  <c r="AP7" i="229"/>
  <c r="AK21" i="229"/>
  <c r="AQ23" i="229"/>
  <c r="AN7" i="229"/>
  <c r="AJ21" i="229"/>
  <c r="AQ11" i="229"/>
  <c r="AN14" i="229"/>
  <c r="AO21" i="229"/>
  <c r="AI21" i="229"/>
  <c r="AN33" i="229"/>
  <c r="AQ13" i="229"/>
  <c r="AQ28" i="229"/>
  <c r="AQ9" i="229"/>
  <c r="AM14" i="229"/>
  <c r="AQ50" i="229"/>
  <c r="AK130" i="229"/>
  <c r="AN64" i="229"/>
  <c r="AP106" i="229"/>
  <c r="AQ61" i="229"/>
  <c r="AI44" i="229"/>
  <c r="AQ35" i="229"/>
  <c r="AJ64" i="229"/>
  <c r="AL106" i="229"/>
  <c r="AQ96" i="229"/>
  <c r="AQ78" i="229"/>
  <c r="AQ129" i="229"/>
  <c r="AQ73" i="229"/>
  <c r="AQ53" i="229"/>
  <c r="AQ41" i="229"/>
  <c r="AN82" i="229"/>
  <c r="AQ65" i="229"/>
  <c r="AH64" i="229"/>
  <c r="AQ26" i="229"/>
  <c r="AL44" i="229"/>
  <c r="AI82" i="229"/>
  <c r="AQ102" i="229"/>
  <c r="AQ77" i="229"/>
  <c r="AI130" i="229"/>
  <c r="AH106" i="229"/>
  <c r="AN44" i="229"/>
  <c r="AQ115" i="229"/>
  <c r="AJ130" i="229"/>
  <c r="AQ134" i="229"/>
  <c r="AQ67" i="229"/>
  <c r="AQ38" i="229"/>
  <c r="AL64" i="229"/>
  <c r="AQ46" i="229"/>
  <c r="AQ39" i="229"/>
  <c r="AQ51" i="229"/>
  <c r="AQ49" i="229"/>
  <c r="AO44" i="229"/>
  <c r="AQ12" i="229"/>
  <c r="AQ32" i="229"/>
  <c r="AQ81" i="229"/>
  <c r="AK64" i="229"/>
  <c r="AO82" i="229"/>
  <c r="AQ74" i="229"/>
  <c r="AQ86" i="229"/>
  <c r="AQ110" i="229"/>
  <c r="AQ125" i="229"/>
  <c r="AH130" i="229"/>
  <c r="AQ140" i="229"/>
  <c r="AM64" i="229"/>
  <c r="AP44" i="229"/>
  <c r="AQ55" i="229"/>
  <c r="AO33" i="229"/>
  <c r="AL33" i="229"/>
  <c r="AQ85" i="229"/>
  <c r="AJ44" i="229"/>
  <c r="AQ20" i="229"/>
  <c r="AQ29" i="229"/>
  <c r="AQ109" i="229"/>
  <c r="AQ75" i="229"/>
  <c r="AQ80" i="229"/>
  <c r="AJ106" i="229"/>
  <c r="AQ118" i="229"/>
  <c r="AN130" i="229"/>
  <c r="AP130" i="229"/>
  <c r="AH44" i="229"/>
  <c r="AQ45" i="229"/>
  <c r="AQ37" i="229"/>
  <c r="AQ60" i="229"/>
  <c r="AQ69" i="229"/>
  <c r="AQ58" i="229"/>
  <c r="AM33" i="229"/>
  <c r="AQ8" i="229"/>
  <c r="AH7" i="229"/>
  <c r="AL7" i="229"/>
  <c r="AK82" i="229"/>
  <c r="AQ79" i="229"/>
  <c r="AQ113" i="229"/>
  <c r="AJ7" i="229"/>
  <c r="AQ62" i="229"/>
  <c r="AM44" i="229"/>
  <c r="AQ47" i="229"/>
  <c r="AK44" i="229"/>
  <c r="AL14" i="229"/>
  <c r="AP21" i="229"/>
  <c r="AK106" i="229"/>
  <c r="AQ89" i="229"/>
  <c r="AH82" i="229"/>
  <c r="AQ83" i="229"/>
  <c r="AQ59" i="229"/>
  <c r="AQ93" i="229"/>
  <c r="AQ103" i="229"/>
  <c r="AQ76" i="229"/>
  <c r="AQ127" i="229"/>
  <c r="AL130" i="229"/>
  <c r="AQ101" i="229"/>
  <c r="AQ68" i="229"/>
  <c r="AJ33" i="229"/>
  <c r="AQ56" i="229"/>
  <c r="AK33" i="229"/>
  <c r="AQ66" i="229"/>
  <c r="AQ16" i="229"/>
  <c r="AO14" i="229"/>
  <c r="AQ71" i="229"/>
  <c r="AQ91" i="229"/>
  <c r="AH33" i="229"/>
  <c r="AQ34" i="229"/>
  <c r="AQ36" i="229"/>
  <c r="AO64" i="229"/>
  <c r="AQ70" i="229"/>
  <c r="AJ82" i="229"/>
  <c r="AL82" i="229"/>
  <c r="AQ117" i="229"/>
  <c r="AQ139" i="229"/>
  <c r="AQ132" i="229"/>
  <c r="AQ48" i="229"/>
  <c r="AQ31" i="229"/>
  <c r="AQ42" i="229"/>
  <c r="AI33" i="229"/>
  <c r="AQ10" i="229"/>
  <c r="AQ30" i="229"/>
  <c r="AQ98" i="229"/>
  <c r="AQ100" i="229"/>
  <c r="AQ52" i="229"/>
  <c r="AN106" i="229"/>
  <c r="AQ72" i="229"/>
  <c r="AQ84" i="229"/>
  <c r="AQ126" i="229"/>
  <c r="AQ57" i="229"/>
  <c r="AQ40" i="229"/>
  <c r="AP64" i="229"/>
  <c r="AQ54" i="229"/>
  <c r="AQ43" i="229"/>
  <c r="AQ18" i="229"/>
  <c r="AK7" i="229"/>
  <c r="AQ33" i="229"/>
  <c r="AK6" i="229"/>
  <c r="AJ6" i="229" l="1"/>
  <c r="AH6" i="229"/>
  <c r="AQ44" i="229"/>
  <c r="AP6" i="229"/>
  <c r="AQ137" i="229"/>
  <c r="AO130" i="229"/>
  <c r="AQ119" i="229"/>
  <c r="AQ121" i="229"/>
  <c r="AO106" i="229"/>
  <c r="AO6" i="229" s="1"/>
  <c r="AQ135" i="229"/>
  <c r="AQ128" i="229"/>
  <c r="AQ123" i="229"/>
  <c r="AQ95" i="229"/>
  <c r="AQ111" i="229"/>
  <c r="AM106" i="229"/>
  <c r="AM82" i="229"/>
  <c r="AQ82" i="229" s="1"/>
  <c r="AQ116" i="229"/>
  <c r="AQ107" i="229"/>
  <c r="AQ92" i="229"/>
  <c r="AQ97" i="229"/>
  <c r="AQ64" i="229"/>
  <c r="AQ94" i="229"/>
  <c r="AQ63" i="229"/>
  <c r="AQ88" i="229"/>
  <c r="AN21" i="229"/>
  <c r="AI14" i="229"/>
  <c r="AQ14" i="229" s="1"/>
  <c r="AQ17" i="229"/>
  <c r="AO30" i="192"/>
  <c r="N69" i="192"/>
  <c r="N81" i="192"/>
  <c r="R109" i="192"/>
  <c r="T113" i="192"/>
  <c r="R115" i="192"/>
  <c r="R117" i="192"/>
  <c r="T121" i="192"/>
  <c r="R129" i="192"/>
  <c r="T130" i="192"/>
  <c r="R47" i="192"/>
  <c r="AP49" i="192"/>
  <c r="R51" i="192"/>
  <c r="AP55" i="192"/>
  <c r="T59" i="192"/>
  <c r="T63" i="192"/>
  <c r="N91" i="192"/>
  <c r="CI44" i="235"/>
  <c r="CJ44" i="235" s="1"/>
  <c r="CK44" i="235" s="1"/>
  <c r="CI85" i="235"/>
  <c r="CJ85" i="235" s="1"/>
  <c r="CK85" i="235" s="1"/>
  <c r="CI36" i="235"/>
  <c r="CJ36" i="235" s="1"/>
  <c r="CK36" i="235" s="1"/>
  <c r="CI58" i="235"/>
  <c r="CJ58" i="235" s="1"/>
  <c r="CK58" i="235" s="1"/>
  <c r="CI64" i="235"/>
  <c r="CJ64" i="235" s="1"/>
  <c r="CI77" i="235"/>
  <c r="CJ77" i="235" s="1"/>
  <c r="CK77" i="235" s="1"/>
  <c r="CI99" i="235"/>
  <c r="CJ99" i="235" s="1"/>
  <c r="CK99" i="235" s="1"/>
  <c r="CI81" i="235"/>
  <c r="CJ81" i="235" s="1"/>
  <c r="CK81" i="235" s="1"/>
  <c r="CI27" i="235"/>
  <c r="CJ27" i="235" s="1"/>
  <c r="CK27" i="235" s="1"/>
  <c r="CI71" i="235"/>
  <c r="CJ71" i="235" s="1"/>
  <c r="CK71" i="235" s="1"/>
  <c r="CI101" i="235"/>
  <c r="CJ101" i="235" s="1"/>
  <c r="CI11" i="235"/>
  <c r="CJ11" i="235" s="1"/>
  <c r="CK11" i="235" s="1"/>
  <c r="CI21" i="235"/>
  <c r="CJ21" i="235" s="1"/>
  <c r="CK21" i="235" s="1"/>
  <c r="CI48" i="235"/>
  <c r="CJ48" i="235" s="1"/>
  <c r="CK48" i="235" s="1"/>
  <c r="CI65" i="235"/>
  <c r="CJ65" i="235" s="1"/>
  <c r="CK65" i="235" s="1"/>
  <c r="CI46" i="235"/>
  <c r="CJ46" i="235" s="1"/>
  <c r="CK46" i="235" s="1"/>
  <c r="CI87" i="235"/>
  <c r="CJ87" i="235" s="1"/>
  <c r="CK87" i="235" s="1"/>
  <c r="CI60" i="235"/>
  <c r="CJ60" i="235" s="1"/>
  <c r="CK60" i="235" s="1"/>
  <c r="CI10" i="235"/>
  <c r="CJ10" i="235" s="1"/>
  <c r="CI16" i="235"/>
  <c r="CJ16" i="235" s="1"/>
  <c r="CK16" i="235" s="1"/>
  <c r="CI22" i="235"/>
  <c r="CJ22" i="235" s="1"/>
  <c r="CK22" i="235" s="1"/>
  <c r="CI49" i="235"/>
  <c r="CJ49" i="235" s="1"/>
  <c r="CK49" i="235" s="1"/>
  <c r="CI63" i="235"/>
  <c r="CJ63" i="235" s="1"/>
  <c r="CK63" i="235" s="1"/>
  <c r="CI76" i="235"/>
  <c r="CJ76" i="235" s="1"/>
  <c r="CK76" i="235" s="1"/>
  <c r="CI82" i="235"/>
  <c r="CJ82" i="235" s="1"/>
  <c r="CK82" i="235" s="1"/>
  <c r="CI90" i="235"/>
  <c r="CJ90" i="235" s="1"/>
  <c r="CK90" i="235" s="1"/>
  <c r="CI98" i="235"/>
  <c r="CJ98" i="235" s="1"/>
  <c r="CI66" i="235"/>
  <c r="CJ66" i="235" s="1"/>
  <c r="CK66" i="235" s="1"/>
  <c r="CI107" i="235"/>
  <c r="CJ107" i="235" s="1"/>
  <c r="CI8" i="235"/>
  <c r="CJ8" i="235" s="1"/>
  <c r="CK8" i="235" s="1"/>
  <c r="CI30" i="235"/>
  <c r="CJ30" i="235" s="1"/>
  <c r="CK30" i="235" s="1"/>
  <c r="CI55" i="235"/>
  <c r="CJ55" i="235" s="1"/>
  <c r="CK55" i="235" s="1"/>
  <c r="CI74" i="235"/>
  <c r="CJ74" i="235" s="1"/>
  <c r="CK74" i="235" s="1"/>
  <c r="CI88" i="235"/>
  <c r="CJ88" i="235" s="1"/>
  <c r="CK88" i="235" s="1"/>
  <c r="CI110" i="235"/>
  <c r="CJ110" i="235" s="1"/>
  <c r="CK110" i="235" s="1"/>
  <c r="CI113" i="235"/>
  <c r="CJ113" i="235" s="1"/>
  <c r="CK113" i="235" s="1"/>
  <c r="CI6" i="235"/>
  <c r="CJ6" i="235" s="1"/>
  <c r="CK6" i="235" s="1"/>
  <c r="CI45" i="235"/>
  <c r="CJ45" i="235" s="1"/>
  <c r="CK45" i="235" s="1"/>
  <c r="CI67" i="235"/>
  <c r="CJ67" i="235" s="1"/>
  <c r="CK67" i="235" s="1"/>
  <c r="CI72" i="235"/>
  <c r="CJ72" i="235" s="1"/>
  <c r="CK72" i="235" s="1"/>
  <c r="CI94" i="235"/>
  <c r="CJ94" i="235" s="1"/>
  <c r="CK94" i="235" s="1"/>
  <c r="CI102" i="235"/>
  <c r="CJ102" i="235" s="1"/>
  <c r="CK102" i="235" s="1"/>
  <c r="CI108" i="235"/>
  <c r="CJ108" i="235" s="1"/>
  <c r="CK108" i="235" s="1"/>
  <c r="CI111" i="235"/>
  <c r="CJ111" i="235" s="1"/>
  <c r="CK111" i="235" s="1"/>
  <c r="CI114" i="235"/>
  <c r="CJ114" i="235" s="1"/>
  <c r="CK114" i="235" s="1"/>
  <c r="CI7" i="235"/>
  <c r="CJ7" i="235" s="1"/>
  <c r="CK7" i="235" s="1"/>
  <c r="CI13" i="235"/>
  <c r="CJ13" i="235" s="1"/>
  <c r="CK13" i="235" s="1"/>
  <c r="CI29" i="235"/>
  <c r="CJ29" i="235" s="1"/>
  <c r="CK29" i="235" s="1"/>
  <c r="CI54" i="235"/>
  <c r="CJ54" i="235" s="1"/>
  <c r="CK54" i="235" s="1"/>
  <c r="CI68" i="235"/>
  <c r="CJ68" i="235" s="1"/>
  <c r="CK68" i="235" s="1"/>
  <c r="CI103" i="235"/>
  <c r="CJ103" i="235" s="1"/>
  <c r="CK103" i="235" s="1"/>
  <c r="P91" i="192"/>
  <c r="P99" i="192"/>
  <c r="P132" i="192"/>
  <c r="CK10" i="235"/>
  <c r="CK38" i="235"/>
  <c r="CK98" i="235"/>
  <c r="CK120" i="235"/>
  <c r="CK137" i="235"/>
  <c r="CK33" i="235"/>
  <c r="CK41" i="235"/>
  <c r="CK101" i="235"/>
  <c r="CK107" i="235"/>
  <c r="CK123" i="235"/>
  <c r="CK14" i="235"/>
  <c r="CK25" i="235"/>
  <c r="CK118" i="235"/>
  <c r="CK126" i="235"/>
  <c r="CK130" i="235"/>
  <c r="CK134" i="235"/>
  <c r="CK17" i="235"/>
  <c r="CK23" i="235"/>
  <c r="CK50" i="235"/>
  <c r="CK64" i="235"/>
  <c r="CK83" i="235"/>
  <c r="CK91" i="235"/>
  <c r="CK105" i="235"/>
  <c r="CK121" i="235"/>
  <c r="CK34" i="235"/>
  <c r="CK124" i="235"/>
  <c r="CK135" i="235"/>
  <c r="CK9" i="235"/>
  <c r="CK15" i="235"/>
  <c r="CK26" i="235"/>
  <c r="CK56" i="235"/>
  <c r="CK75" i="235"/>
  <c r="CK97" i="235"/>
  <c r="CK119" i="235"/>
  <c r="CK18" i="235"/>
  <c r="CK24" i="235"/>
  <c r="CK40" i="235"/>
  <c r="CK43" i="235"/>
  <c r="CK70" i="235"/>
  <c r="CK84" i="235"/>
  <c r="CK92" i="235"/>
  <c r="CK100" i="235"/>
  <c r="CK127" i="235"/>
  <c r="CK132" i="235"/>
  <c r="CK136" i="235"/>
  <c r="CK35" i="235"/>
  <c r="CK117" i="235"/>
  <c r="CK125" i="235"/>
  <c r="T26" i="192"/>
  <c r="T97" i="192"/>
  <c r="T50" i="192"/>
  <c r="DI117" i="234"/>
  <c r="DI138" i="234"/>
  <c r="DI132" i="234"/>
  <c r="DI112" i="234"/>
  <c r="DI44" i="234"/>
  <c r="DI27" i="234"/>
  <c r="DI72" i="234"/>
  <c r="DI111" i="234"/>
  <c r="DI32" i="234"/>
  <c r="DI71" i="234"/>
  <c r="DI77" i="234"/>
  <c r="DI114" i="234"/>
  <c r="DI33" i="234"/>
  <c r="DI108" i="234"/>
  <c r="DI36" i="234"/>
  <c r="DI76" i="234"/>
  <c r="DI20" i="234"/>
  <c r="DI131" i="234"/>
  <c r="DI130" i="234"/>
  <c r="DI102" i="234"/>
  <c r="DI107" i="234"/>
  <c r="DI34" i="234"/>
  <c r="DI23" i="234"/>
  <c r="DI50" i="234"/>
  <c r="DI25" i="234"/>
  <c r="DI68" i="234"/>
  <c r="DI74" i="234"/>
  <c r="DI109" i="234"/>
  <c r="DI30" i="234"/>
  <c r="DI85" i="234"/>
  <c r="DI26" i="234"/>
  <c r="DI54" i="234"/>
  <c r="DI136" i="234"/>
  <c r="DI126" i="234"/>
  <c r="DI100" i="234"/>
  <c r="DI94" i="234"/>
  <c r="DI18" i="234"/>
  <c r="DI6" i="234"/>
  <c r="DI38" i="234"/>
  <c r="DI90" i="234"/>
  <c r="DI10" i="234"/>
  <c r="DI52" i="234"/>
  <c r="DI95" i="234"/>
  <c r="DI28" i="234"/>
  <c r="DI82" i="234"/>
  <c r="DI24" i="234"/>
  <c r="DI39" i="234"/>
  <c r="DI101" i="234"/>
  <c r="DI124" i="234"/>
  <c r="DI98" i="234"/>
  <c r="DI81" i="234"/>
  <c r="DI16" i="234"/>
  <c r="DI127" i="234"/>
  <c r="DI29" i="234"/>
  <c r="DI78" i="234"/>
  <c r="DI137" i="234"/>
  <c r="DI59" i="234"/>
  <c r="DI49" i="234"/>
  <c r="DI92" i="234"/>
  <c r="DI118" i="234"/>
  <c r="DI73" i="234"/>
  <c r="DI22" i="234"/>
  <c r="DI9" i="234"/>
  <c r="DI134" i="234"/>
  <c r="DI99" i="234"/>
  <c r="DI122" i="234"/>
  <c r="DI96" i="234"/>
  <c r="DI69" i="234"/>
  <c r="DI14" i="234"/>
  <c r="DI21" i="234"/>
  <c r="DI65" i="234"/>
  <c r="DI110" i="234"/>
  <c r="DI46" i="234"/>
  <c r="DI40" i="234"/>
  <c r="DI67" i="234"/>
  <c r="DI91" i="234"/>
  <c r="DI70" i="234"/>
  <c r="DI11" i="234"/>
  <c r="DI103" i="234"/>
  <c r="DI125" i="234"/>
  <c r="DI97" i="234"/>
  <c r="DI120" i="234"/>
  <c r="DI13" i="234"/>
  <c r="DI66" i="234"/>
  <c r="DI87" i="234"/>
  <c r="DI8" i="234"/>
  <c r="DI56" i="234"/>
  <c r="DI115" i="234"/>
  <c r="DI37" i="234"/>
  <c r="DI64" i="234"/>
  <c r="DI79" i="234"/>
  <c r="DI61" i="234"/>
  <c r="DI7" i="234"/>
  <c r="DI43" i="234"/>
  <c r="DI123" i="234"/>
  <c r="DI135" i="234"/>
  <c r="DI119" i="234"/>
  <c r="DI60" i="234"/>
  <c r="DI47" i="234"/>
  <c r="DI84" i="234"/>
  <c r="DI17" i="234"/>
  <c r="DI53" i="234"/>
  <c r="DI105" i="234"/>
  <c r="DI89" i="234"/>
  <c r="DI58" i="234"/>
  <c r="DI63" i="234"/>
  <c r="DI48" i="234"/>
  <c r="DI113" i="234"/>
  <c r="DI121" i="234"/>
  <c r="DI133" i="234"/>
  <c r="DI35" i="234"/>
  <c r="DI129" i="234"/>
  <c r="DI57" i="234"/>
  <c r="DI75" i="234"/>
  <c r="DI116" i="234"/>
  <c r="DI41" i="234"/>
  <c r="DI83" i="234"/>
  <c r="DI86" i="234"/>
  <c r="DI15" i="234"/>
  <c r="DI55" i="234"/>
  <c r="DI51" i="234"/>
  <c r="DI45" i="234"/>
  <c r="DI88" i="234"/>
  <c r="T51" i="192"/>
  <c r="R55" i="192"/>
  <c r="AP63" i="192"/>
  <c r="AP51" i="192"/>
  <c r="T89" i="192"/>
  <c r="R59" i="192"/>
  <c r="AP47" i="192"/>
  <c r="T55" i="192"/>
  <c r="T47" i="192"/>
  <c r="R63" i="192"/>
  <c r="AO79" i="192"/>
  <c r="X79" i="192" s="1"/>
  <c r="AO12" i="192"/>
  <c r="V12" i="192" s="1"/>
  <c r="AO138" i="192"/>
  <c r="P26" i="192"/>
  <c r="N99" i="192"/>
  <c r="N140" i="192"/>
  <c r="AP26" i="228"/>
  <c r="AP15" i="228"/>
  <c r="AQ100" i="228"/>
  <c r="AQ15" i="228"/>
  <c r="AP30" i="228"/>
  <c r="AP31" i="228"/>
  <c r="AS121" i="228"/>
  <c r="AP27" i="228"/>
  <c r="E43" i="114"/>
  <c r="D42" i="114"/>
  <c r="E81" i="114"/>
  <c r="D80" i="114"/>
  <c r="D31" i="114"/>
  <c r="D12" i="114"/>
  <c r="E105" i="114"/>
  <c r="D104" i="114"/>
  <c r="EQ93" i="39" s="1"/>
  <c r="ER93" i="39" s="1"/>
  <c r="D62" i="114"/>
  <c r="D5" i="114"/>
  <c r="C8" i="222" s="1"/>
  <c r="D8" i="222" s="1"/>
  <c r="AP57" i="192"/>
  <c r="T66" i="192"/>
  <c r="AP68" i="192"/>
  <c r="R70" i="192"/>
  <c r="T74" i="192"/>
  <c r="AP78" i="192"/>
  <c r="F62" i="192"/>
  <c r="R11" i="192"/>
  <c r="AP26" i="192"/>
  <c r="N43" i="192"/>
  <c r="N44" i="192"/>
  <c r="T54" i="192"/>
  <c r="AO92" i="192"/>
  <c r="J92" i="192" s="1"/>
  <c r="P20" i="192"/>
  <c r="T23" i="192"/>
  <c r="T27" i="192"/>
  <c r="T61" i="192"/>
  <c r="R26" i="192"/>
  <c r="AP104" i="192"/>
  <c r="AO133" i="192"/>
  <c r="N19" i="192"/>
  <c r="P139" i="192"/>
  <c r="N42" i="192"/>
  <c r="P108" i="192"/>
  <c r="N112" i="192"/>
  <c r="P116" i="192"/>
  <c r="P124" i="192"/>
  <c r="N128" i="192"/>
  <c r="N53" i="192"/>
  <c r="AS97" i="228"/>
  <c r="AR130" i="228"/>
  <c r="AU137" i="228"/>
  <c r="AR82" i="228"/>
  <c r="AQ42" i="228"/>
  <c r="AV27" i="228"/>
  <c r="AT130" i="228"/>
  <c r="AO21" i="228"/>
  <c r="AN21" i="228" s="1"/>
  <c r="AL6" i="229"/>
  <c r="BW10" i="192"/>
  <c r="BH10" i="192" s="1"/>
  <c r="AA46" i="192" s="1"/>
  <c r="BG10" i="192"/>
  <c r="Y46" i="192" s="1"/>
  <c r="BW12" i="192"/>
  <c r="BH12" i="192" s="1"/>
  <c r="AA108" i="192" s="1"/>
  <c r="BG12" i="192"/>
  <c r="Y108" i="192" s="1"/>
  <c r="BW14" i="192"/>
  <c r="BH14" i="192" s="1"/>
  <c r="AA109" i="192" s="1"/>
  <c r="BG14" i="192"/>
  <c r="Y109" i="192" s="1"/>
  <c r="BW23" i="192"/>
  <c r="BH23" i="192" s="1"/>
  <c r="AA49" i="192" s="1"/>
  <c r="BG23" i="192"/>
  <c r="Y49" i="192" s="1"/>
  <c r="BW25" i="192"/>
  <c r="BH25" i="192" s="1"/>
  <c r="AA67" i="192" s="1"/>
  <c r="BG25" i="192"/>
  <c r="Y67" i="192" s="1"/>
  <c r="BW27" i="192"/>
  <c r="BH27" i="192" s="1"/>
  <c r="AA111" i="192" s="1"/>
  <c r="BG27" i="192"/>
  <c r="Y111" i="192" s="1"/>
  <c r="BW29" i="192"/>
  <c r="BH29" i="192" s="1"/>
  <c r="AA113" i="192" s="1"/>
  <c r="BG29" i="192"/>
  <c r="Y113" i="192" s="1"/>
  <c r="BW31" i="192"/>
  <c r="BH31" i="192" s="1"/>
  <c r="AA50" i="192" s="1"/>
  <c r="BG31" i="192"/>
  <c r="Y50" i="192" s="1"/>
  <c r="BW33" i="192"/>
  <c r="BH33" i="192" s="1"/>
  <c r="AA51" i="192" s="1"/>
  <c r="BG33" i="192"/>
  <c r="Y51" i="192" s="1"/>
  <c r="AP43" i="192"/>
  <c r="BW46" i="192"/>
  <c r="BH46" i="192" s="1"/>
  <c r="AA89" i="192" s="1"/>
  <c r="BG46" i="192"/>
  <c r="Y89" i="192" s="1"/>
  <c r="BW48" i="192"/>
  <c r="BH48" i="192" s="1"/>
  <c r="AA136" i="192" s="1"/>
  <c r="BG48" i="192"/>
  <c r="Y136" i="192" s="1"/>
  <c r="BW50" i="192"/>
  <c r="BH50" i="192" s="1"/>
  <c r="AA71" i="192" s="1"/>
  <c r="BG50" i="192"/>
  <c r="Y71" i="192" s="1"/>
  <c r="BW52" i="192"/>
  <c r="BH52" i="192" s="1"/>
  <c r="AA18" i="192" s="1"/>
  <c r="BG52" i="192"/>
  <c r="Y18" i="192" s="1"/>
  <c r="BW54" i="192"/>
  <c r="BH54" i="192" s="1"/>
  <c r="AA137" i="192" s="1"/>
  <c r="BG54" i="192"/>
  <c r="Y137" i="192" s="1"/>
  <c r="BW56" i="192"/>
  <c r="BH56" i="192" s="1"/>
  <c r="AA55" i="192" s="1"/>
  <c r="BG56" i="192"/>
  <c r="Y55" i="192" s="1"/>
  <c r="BW58" i="192"/>
  <c r="BH58" i="192" s="1"/>
  <c r="AA138" i="192" s="1"/>
  <c r="BG58" i="192"/>
  <c r="Y138" i="192" s="1"/>
  <c r="BW60" i="192"/>
  <c r="BH60" i="192" s="1"/>
  <c r="AA90" i="192" s="1"/>
  <c r="BG60" i="192"/>
  <c r="Y90" i="192" s="1"/>
  <c r="BW62" i="192"/>
  <c r="BH62" i="192" s="1"/>
  <c r="AA91" i="192" s="1"/>
  <c r="BG62" i="192"/>
  <c r="Y91" i="192" s="1"/>
  <c r="BW64" i="192"/>
  <c r="BH64" i="192" s="1"/>
  <c r="AA57" i="192" s="1"/>
  <c r="BG64" i="192"/>
  <c r="Y57" i="192" s="1"/>
  <c r="R82" i="192"/>
  <c r="BW85" i="192"/>
  <c r="BH85" i="192" s="1"/>
  <c r="AA60" i="192" s="1"/>
  <c r="BG85" i="192"/>
  <c r="Y60" i="192" s="1"/>
  <c r="BW87" i="192"/>
  <c r="BH87" i="192" s="1"/>
  <c r="AA11" i="192" s="1"/>
  <c r="BG87" i="192"/>
  <c r="Y11" i="192" s="1"/>
  <c r="BW89" i="192"/>
  <c r="BH89" i="192" s="1"/>
  <c r="AA13" i="192" s="1"/>
  <c r="BG89" i="192"/>
  <c r="Y13" i="192" s="1"/>
  <c r="BW91" i="192"/>
  <c r="BH91" i="192" s="1"/>
  <c r="AA98" i="192" s="1"/>
  <c r="BG91" i="192"/>
  <c r="Y98" i="192" s="1"/>
  <c r="Z98" i="192" s="1"/>
  <c r="BW93" i="192"/>
  <c r="BH93" i="192" s="1"/>
  <c r="AA61" i="192" s="1"/>
  <c r="BG93" i="192"/>
  <c r="Y61" i="192" s="1"/>
  <c r="BW95" i="192"/>
  <c r="BH95" i="192" s="1"/>
  <c r="AA123" i="192" s="1"/>
  <c r="BG95" i="192"/>
  <c r="Y123" i="192" s="1"/>
  <c r="BW97" i="192"/>
  <c r="BH97" i="192" s="1"/>
  <c r="AA100" i="192" s="1"/>
  <c r="BG97" i="192"/>
  <c r="Y100" i="192" s="1"/>
  <c r="BW99" i="192"/>
  <c r="BH99" i="192" s="1"/>
  <c r="AA62" i="192" s="1"/>
  <c r="BG99" i="192"/>
  <c r="Y62" i="192" s="1"/>
  <c r="BW101" i="192"/>
  <c r="BH101" i="192" s="1"/>
  <c r="AA30" i="192" s="1"/>
  <c r="BG101" i="192"/>
  <c r="Y30" i="192" s="1"/>
  <c r="BW103" i="192"/>
  <c r="BH103" i="192" s="1"/>
  <c r="AA78" i="192" s="1"/>
  <c r="BG103" i="192"/>
  <c r="Y78" i="192" s="1"/>
  <c r="BW105" i="192"/>
  <c r="BH105" i="192" s="1"/>
  <c r="AA103" i="192" s="1"/>
  <c r="BG105" i="192"/>
  <c r="Y103" i="192" s="1"/>
  <c r="BW107" i="192"/>
  <c r="BH107" i="192" s="1"/>
  <c r="AA104" i="192" s="1"/>
  <c r="BG107" i="192"/>
  <c r="Y104" i="192" s="1"/>
  <c r="BW132" i="192"/>
  <c r="BH132" i="192" s="1"/>
  <c r="AA21" i="192" s="1"/>
  <c r="BG132" i="192"/>
  <c r="Y21" i="192" s="1"/>
  <c r="P136" i="192"/>
  <c r="AQ7" i="229"/>
  <c r="AM130" i="229"/>
  <c r="AQ130" i="229" s="1"/>
  <c r="AI106" i="229"/>
  <c r="AQ90" i="229"/>
  <c r="BW8" i="192"/>
  <c r="BH8" i="192" s="1"/>
  <c r="AA132" i="192" s="1"/>
  <c r="BG8" i="192"/>
  <c r="Y132" i="192" s="1"/>
  <c r="BW17" i="192"/>
  <c r="BH17" i="192" s="1"/>
  <c r="AA36" i="192" s="1"/>
  <c r="BG17" i="192"/>
  <c r="Y36" i="192" s="1"/>
  <c r="BW19" i="192"/>
  <c r="BH19" i="192" s="1"/>
  <c r="AA48" i="192" s="1"/>
  <c r="BG19" i="192"/>
  <c r="Y48" i="192" s="1"/>
  <c r="BW21" i="192"/>
  <c r="BH21" i="192" s="1"/>
  <c r="AA24" i="192" s="1"/>
  <c r="BG21" i="192"/>
  <c r="Y24" i="192" s="1"/>
  <c r="T31" i="192"/>
  <c r="P35" i="192"/>
  <c r="BW36" i="192"/>
  <c r="BH36" i="192" s="1"/>
  <c r="AA52" i="192" s="1"/>
  <c r="BG36" i="192"/>
  <c r="Y52" i="192" s="1"/>
  <c r="N37" i="192"/>
  <c r="AO37" i="192"/>
  <c r="X37" i="192" s="1"/>
  <c r="BW38" i="192"/>
  <c r="BH38" i="192" s="1"/>
  <c r="AA114" i="192" s="1"/>
  <c r="BG38" i="192"/>
  <c r="Y114" i="192" s="1"/>
  <c r="BW40" i="192"/>
  <c r="BH40" i="192" s="1"/>
  <c r="AA87" i="192" s="1"/>
  <c r="BG40" i="192"/>
  <c r="Y87" i="192" s="1"/>
  <c r="BW42" i="192"/>
  <c r="BH42" i="192" s="1"/>
  <c r="AA17" i="192" s="1"/>
  <c r="BG42" i="192"/>
  <c r="Y17" i="192" s="1"/>
  <c r="BW44" i="192"/>
  <c r="BH44" i="192" s="1"/>
  <c r="AA37" i="192" s="1"/>
  <c r="BG44" i="192"/>
  <c r="Y37" i="192" s="1"/>
  <c r="T58" i="192"/>
  <c r="T62" i="192"/>
  <c r="P66" i="192"/>
  <c r="BW67" i="192"/>
  <c r="BH67" i="192" s="1"/>
  <c r="AA75" i="192" s="1"/>
  <c r="BG67" i="192"/>
  <c r="Y75" i="192" s="1"/>
  <c r="AO68" i="192"/>
  <c r="BW69" i="192"/>
  <c r="BH69" i="192" s="1"/>
  <c r="AA119" i="192" s="1"/>
  <c r="BG69" i="192"/>
  <c r="Y119" i="192" s="1"/>
  <c r="BW71" i="192"/>
  <c r="BH71" i="192" s="1"/>
  <c r="AA140" i="192" s="1"/>
  <c r="BG71" i="192"/>
  <c r="Y140" i="192" s="1"/>
  <c r="AO72" i="192"/>
  <c r="BW73" i="192"/>
  <c r="BH73" i="192" s="1"/>
  <c r="AA94" i="192" s="1"/>
  <c r="BG73" i="192"/>
  <c r="Y94" i="192" s="1"/>
  <c r="Z94" i="192" s="1"/>
  <c r="N74" i="192"/>
  <c r="BW75" i="192"/>
  <c r="BH75" i="192" s="1"/>
  <c r="AA10" i="192" s="1"/>
  <c r="BG75" i="192"/>
  <c r="Y10" i="192" s="1"/>
  <c r="BW77" i="192"/>
  <c r="BH77" i="192" s="1"/>
  <c r="AA121" i="192" s="1"/>
  <c r="BG77" i="192"/>
  <c r="Y121" i="192" s="1"/>
  <c r="BW79" i="192"/>
  <c r="BH79" i="192" s="1"/>
  <c r="AA28" i="192" s="1"/>
  <c r="BG79" i="192"/>
  <c r="Y28" i="192" s="1"/>
  <c r="BW81" i="192"/>
  <c r="BH81" i="192" s="1"/>
  <c r="AA29" i="192" s="1"/>
  <c r="BG81" i="192"/>
  <c r="Y29" i="192" s="1"/>
  <c r="BW83" i="192"/>
  <c r="BH83" i="192" s="1"/>
  <c r="AA59" i="192" s="1"/>
  <c r="BG83" i="192"/>
  <c r="Y59" i="192" s="1"/>
  <c r="Z59" i="192" s="1"/>
  <c r="R97" i="192"/>
  <c r="BW108" i="192"/>
  <c r="BH108" i="192" s="1"/>
  <c r="AA124" i="192" s="1"/>
  <c r="BG108" i="192"/>
  <c r="Y124" i="192" s="1"/>
  <c r="BW110" i="192"/>
  <c r="BH110" i="192" s="1"/>
  <c r="AA40" i="192" s="1"/>
  <c r="BG110" i="192"/>
  <c r="Y40" i="192" s="1"/>
  <c r="BW112" i="192"/>
  <c r="BH112" i="192" s="1"/>
  <c r="AA41" i="192" s="1"/>
  <c r="BG112" i="192"/>
  <c r="Y41" i="192" s="1"/>
  <c r="BW114" i="192"/>
  <c r="BH114" i="192" s="1"/>
  <c r="AA63" i="192" s="1"/>
  <c r="AB63" i="192" s="1"/>
  <c r="BG114" i="192"/>
  <c r="Y63" i="192" s="1"/>
  <c r="BW116" i="192"/>
  <c r="BH116" i="192" s="1"/>
  <c r="AA20" i="192" s="1"/>
  <c r="BG116" i="192"/>
  <c r="Y20" i="192" s="1"/>
  <c r="BW118" i="192"/>
  <c r="BH118" i="192" s="1"/>
  <c r="AA127" i="192" s="1"/>
  <c r="BG118" i="192"/>
  <c r="Y127" i="192" s="1"/>
  <c r="BW120" i="192"/>
  <c r="BH120" i="192" s="1"/>
  <c r="AA32" i="192" s="1"/>
  <c r="BG120" i="192"/>
  <c r="Y32" i="192" s="1"/>
  <c r="BW122" i="192"/>
  <c r="BH122" i="192" s="1"/>
  <c r="AA128" i="192" s="1"/>
  <c r="BG122" i="192"/>
  <c r="Y128" i="192" s="1"/>
  <c r="BW124" i="192"/>
  <c r="BH124" i="192" s="1"/>
  <c r="AA129" i="192" s="1"/>
  <c r="BG124" i="192"/>
  <c r="Y129" i="192" s="1"/>
  <c r="BW126" i="192"/>
  <c r="BH126" i="192" s="1"/>
  <c r="AA130" i="192" s="1"/>
  <c r="BG126" i="192"/>
  <c r="Y130" i="192" s="1"/>
  <c r="BW128" i="192"/>
  <c r="BH128" i="192" s="1"/>
  <c r="AA43" i="192" s="1"/>
  <c r="BG128" i="192"/>
  <c r="Y43" i="192" s="1"/>
  <c r="BW130" i="192"/>
  <c r="BH130" i="192" s="1"/>
  <c r="AA44" i="192" s="1"/>
  <c r="BG130" i="192"/>
  <c r="Y44" i="192" s="1"/>
  <c r="BW9" i="192"/>
  <c r="BH9" i="192" s="1"/>
  <c r="AA84" i="192" s="1"/>
  <c r="BG9" i="192"/>
  <c r="Y84" i="192" s="1"/>
  <c r="BW11" i="192"/>
  <c r="BH11" i="192" s="1"/>
  <c r="AA85" i="192" s="1"/>
  <c r="BG11" i="192"/>
  <c r="Y85" i="192" s="1"/>
  <c r="BW13" i="192"/>
  <c r="BH13" i="192" s="1"/>
  <c r="AA35" i="192" s="1"/>
  <c r="BG13" i="192"/>
  <c r="Y35" i="192" s="1"/>
  <c r="BW15" i="192"/>
  <c r="BH15" i="192" s="1"/>
  <c r="AA110" i="192" s="1"/>
  <c r="BG15" i="192"/>
  <c r="Y110" i="192" s="1"/>
  <c r="BW24" i="192"/>
  <c r="BH24" i="192" s="1"/>
  <c r="AA133" i="192" s="1"/>
  <c r="BG24" i="192"/>
  <c r="Y133" i="192" s="1"/>
  <c r="BW26" i="192"/>
  <c r="BH26" i="192" s="1"/>
  <c r="AA134" i="192" s="1"/>
  <c r="BG26" i="192"/>
  <c r="Y134" i="192" s="1"/>
  <c r="BW28" i="192"/>
  <c r="BH28" i="192" s="1"/>
  <c r="AA112" i="192" s="1"/>
  <c r="BG28" i="192"/>
  <c r="Y112" i="192" s="1"/>
  <c r="BW30" i="192"/>
  <c r="BH30" i="192" s="1"/>
  <c r="AA68" i="192" s="1"/>
  <c r="AB68" i="192" s="1"/>
  <c r="BG30" i="192"/>
  <c r="Y68" i="192" s="1"/>
  <c r="BW32" i="192"/>
  <c r="BH32" i="192" s="1"/>
  <c r="AA16" i="192" s="1"/>
  <c r="BG32" i="192"/>
  <c r="Y16" i="192" s="1"/>
  <c r="BW34" i="192"/>
  <c r="BH34" i="192" s="1"/>
  <c r="AA135" i="192" s="1"/>
  <c r="BG34" i="192"/>
  <c r="Y135" i="192" s="1"/>
  <c r="BW47" i="192"/>
  <c r="BH47" i="192" s="1"/>
  <c r="AA115" i="192" s="1"/>
  <c r="BG47" i="192"/>
  <c r="Y115" i="192" s="1"/>
  <c r="BW49" i="192"/>
  <c r="BH49" i="192" s="1"/>
  <c r="AA53" i="192" s="1"/>
  <c r="BG49" i="192"/>
  <c r="Y53" i="192" s="1"/>
  <c r="R49" i="192"/>
  <c r="BW51" i="192"/>
  <c r="BH51" i="192" s="1"/>
  <c r="AA54" i="192" s="1"/>
  <c r="BG51" i="192"/>
  <c r="Y54" i="192" s="1"/>
  <c r="BW53" i="192"/>
  <c r="BH53" i="192" s="1"/>
  <c r="AA72" i="192" s="1"/>
  <c r="BG53" i="192"/>
  <c r="Y72" i="192" s="1"/>
  <c r="BW55" i="192"/>
  <c r="BH55" i="192" s="1"/>
  <c r="AA116" i="192" s="1"/>
  <c r="BG55" i="192"/>
  <c r="Y116" i="192" s="1"/>
  <c r="BW57" i="192"/>
  <c r="BH57" i="192" s="1"/>
  <c r="AA56" i="192" s="1"/>
  <c r="BG57" i="192"/>
  <c r="Y56" i="192" s="1"/>
  <c r="BW59" i="192"/>
  <c r="BH59" i="192" s="1"/>
  <c r="AA73" i="192" s="1"/>
  <c r="BG59" i="192"/>
  <c r="Y73" i="192" s="1"/>
  <c r="BW61" i="192"/>
  <c r="BH61" i="192" s="1"/>
  <c r="AA74" i="192" s="1"/>
  <c r="BG61" i="192"/>
  <c r="Y74" i="192" s="1"/>
  <c r="BW63" i="192"/>
  <c r="BH63" i="192" s="1"/>
  <c r="AA92" i="192" s="1"/>
  <c r="BG63" i="192"/>
  <c r="Y92" i="192" s="1"/>
  <c r="BW65" i="192"/>
  <c r="BH65" i="192" s="1"/>
  <c r="AA117" i="192" s="1"/>
  <c r="BG65" i="192"/>
  <c r="Y117" i="192" s="1"/>
  <c r="BW84" i="192"/>
  <c r="BH84" i="192" s="1"/>
  <c r="AA97" i="192" s="1"/>
  <c r="BG84" i="192"/>
  <c r="Y97" i="192" s="1"/>
  <c r="BW86" i="192"/>
  <c r="BH86" i="192" s="1"/>
  <c r="AA122" i="192" s="1"/>
  <c r="BG86" i="192"/>
  <c r="Y122" i="192" s="1"/>
  <c r="BW88" i="192"/>
  <c r="BH88" i="192" s="1"/>
  <c r="AA12" i="192" s="1"/>
  <c r="BG88" i="192"/>
  <c r="Y12" i="192" s="1"/>
  <c r="T88" i="192"/>
  <c r="BW90" i="192"/>
  <c r="BH90" i="192" s="1"/>
  <c r="AA38" i="192" s="1"/>
  <c r="BG90" i="192"/>
  <c r="Y38" i="192" s="1"/>
  <c r="BW92" i="192"/>
  <c r="BH92" i="192" s="1"/>
  <c r="AA99" i="192" s="1"/>
  <c r="BG92" i="192"/>
  <c r="Y99" i="192" s="1"/>
  <c r="BW94" i="192"/>
  <c r="BH94" i="192" s="1"/>
  <c r="AA141" i="192" s="1"/>
  <c r="BG94" i="192"/>
  <c r="Y141" i="192" s="1"/>
  <c r="BW96" i="192"/>
  <c r="BH96" i="192" s="1"/>
  <c r="AA76" i="192" s="1"/>
  <c r="BG96" i="192"/>
  <c r="Y76" i="192" s="1"/>
  <c r="BW98" i="192"/>
  <c r="BH98" i="192" s="1"/>
  <c r="AA101" i="192" s="1"/>
  <c r="BG98" i="192"/>
  <c r="Y101" i="192" s="1"/>
  <c r="BW100" i="192"/>
  <c r="BH100" i="192" s="1"/>
  <c r="AA77" i="192" s="1"/>
  <c r="BG100" i="192"/>
  <c r="Y77" i="192" s="1"/>
  <c r="BW102" i="192"/>
  <c r="BH102" i="192" s="1"/>
  <c r="AA102" i="192" s="1"/>
  <c r="BG102" i="192"/>
  <c r="Y102" i="192" s="1"/>
  <c r="BW104" i="192"/>
  <c r="BH104" i="192" s="1"/>
  <c r="AA31" i="192" s="1"/>
  <c r="BG104" i="192"/>
  <c r="Y31" i="192" s="1"/>
  <c r="BW106" i="192"/>
  <c r="BH106" i="192" s="1"/>
  <c r="AA39" i="192" s="1"/>
  <c r="BG106" i="192"/>
  <c r="Y39" i="192" s="1"/>
  <c r="T137" i="192"/>
  <c r="AU24" i="228"/>
  <c r="AV11" i="228"/>
  <c r="AO139" i="228"/>
  <c r="AN139" i="228" s="1"/>
  <c r="AO127" i="228"/>
  <c r="AN127" i="228" s="1"/>
  <c r="AP113" i="228"/>
  <c r="AR102" i="228"/>
  <c r="AS93" i="228"/>
  <c r="AR90" i="228"/>
  <c r="AQ87" i="228"/>
  <c r="AP84" i="228"/>
  <c r="AO80" i="228"/>
  <c r="AN80" i="228" s="1"/>
  <c r="AS76" i="228"/>
  <c r="AR73" i="228"/>
  <c r="AQ70" i="228"/>
  <c r="AP67" i="228"/>
  <c r="AO64" i="228"/>
  <c r="AS59" i="228"/>
  <c r="AR56" i="228"/>
  <c r="AV22" i="228"/>
  <c r="AT33" i="228"/>
  <c r="AV48" i="228"/>
  <c r="AT19" i="228"/>
  <c r="AR126" i="228"/>
  <c r="AR120" i="228"/>
  <c r="AP110" i="228"/>
  <c r="AR101" i="228"/>
  <c r="AQ97" i="228"/>
  <c r="AP93" i="228"/>
  <c r="AS88" i="228"/>
  <c r="AR84" i="228"/>
  <c r="AQ79" i="228"/>
  <c r="AO75" i="228"/>
  <c r="AN75" i="228" s="1"/>
  <c r="AS70" i="228"/>
  <c r="AR66" i="228"/>
  <c r="AP61" i="228"/>
  <c r="AO57" i="228"/>
  <c r="AN57" i="228" s="1"/>
  <c r="AQ53" i="228"/>
  <c r="AP50" i="228"/>
  <c r="AO47" i="228"/>
  <c r="AN47" i="228" s="1"/>
  <c r="AS42" i="228"/>
  <c r="AR39" i="228"/>
  <c r="AQ36" i="228"/>
  <c r="AP33" i="228"/>
  <c r="AO29" i="228"/>
  <c r="AN29" i="228" s="1"/>
  <c r="AS25" i="228"/>
  <c r="AR22" i="228"/>
  <c r="AQ18" i="228"/>
  <c r="AO11" i="228"/>
  <c r="AN11" i="228" s="1"/>
  <c r="AO113" i="228"/>
  <c r="AN113" i="228" s="1"/>
  <c r="AO96" i="228"/>
  <c r="AN96" i="228" s="1"/>
  <c r="AR88" i="228"/>
  <c r="AO79" i="228"/>
  <c r="AN79" i="228" s="1"/>
  <c r="AR71" i="228"/>
  <c r="AP64" i="228"/>
  <c r="AS54" i="228"/>
  <c r="AQ48" i="228"/>
  <c r="AS41" i="228"/>
  <c r="AP36" i="228"/>
  <c r="AS28" i="228"/>
  <c r="AP23" i="228"/>
  <c r="AR16" i="228"/>
  <c r="AP9" i="228"/>
  <c r="AP132" i="228"/>
  <c r="AP116" i="228"/>
  <c r="AP103" i="228"/>
  <c r="AR91" i="228"/>
  <c r="AS77" i="228"/>
  <c r="AO67" i="228"/>
  <c r="AN67" i="228" s="1"/>
  <c r="AS53" i="228"/>
  <c r="AO45" i="228"/>
  <c r="AN45" i="228" s="1"/>
  <c r="AR33" i="228"/>
  <c r="AS23" i="228"/>
  <c r="AS14" i="228"/>
  <c r="AP137" i="228"/>
  <c r="AP131" i="228"/>
  <c r="AR122" i="228"/>
  <c r="AS117" i="228"/>
  <c r="AO112" i="228"/>
  <c r="AN112" i="228" s="1"/>
  <c r="AS107" i="228"/>
  <c r="AQ101" i="228"/>
  <c r="AS92" i="228"/>
  <c r="AP83" i="228"/>
  <c r="AR72" i="228"/>
  <c r="AO62" i="228"/>
  <c r="AN62" i="228" s="1"/>
  <c r="AO54" i="228"/>
  <c r="AN54" i="228" s="1"/>
  <c r="AR47" i="228"/>
  <c r="AQ39" i="228"/>
  <c r="AO24" i="228"/>
  <c r="AN24" i="228" s="1"/>
  <c r="AS15" i="228"/>
  <c r="AQ8" i="228"/>
  <c r="AP126" i="228"/>
  <c r="AS111" i="228"/>
  <c r="AO99" i="228"/>
  <c r="AN99" i="228" s="1"/>
  <c r="AQ88" i="228"/>
  <c r="AR74" i="228"/>
  <c r="AS60" i="228"/>
  <c r="AR50" i="228"/>
  <c r="AO40" i="228"/>
  <c r="AN40" i="228" s="1"/>
  <c r="AO31" i="228"/>
  <c r="AN31" i="228" s="1"/>
  <c r="AP22" i="228"/>
  <c r="AR10" i="228"/>
  <c r="AP133" i="228"/>
  <c r="AP117" i="228"/>
  <c r="AP101" i="228"/>
  <c r="AP86" i="228"/>
  <c r="AP70" i="228"/>
  <c r="AR54" i="228"/>
  <c r="AP44" i="228"/>
  <c r="AS31" i="228"/>
  <c r="AR19" i="228"/>
  <c r="AQ7" i="228"/>
  <c r="AS137" i="228"/>
  <c r="AO133" i="228"/>
  <c r="AN133" i="228" s="1"/>
  <c r="AP127" i="228"/>
  <c r="AO122" i="228"/>
  <c r="AN122" i="228" s="1"/>
  <c r="AO117" i="228"/>
  <c r="AN117" i="228" s="1"/>
  <c r="AR112" i="228"/>
  <c r="AP108" i="228"/>
  <c r="AO103" i="228"/>
  <c r="AN103" i="228" s="1"/>
  <c r="AS98" i="228"/>
  <c r="AQ94" i="228"/>
  <c r="AP90" i="228"/>
  <c r="AO86" i="228"/>
  <c r="AN86" i="228" s="1"/>
  <c r="AR80" i="228"/>
  <c r="AQ76" i="228"/>
  <c r="AP72" i="228"/>
  <c r="AS67" i="228"/>
  <c r="AR62" i="228"/>
  <c r="AP56" i="228"/>
  <c r="AO48" i="228"/>
  <c r="AN48" i="228" s="1"/>
  <c r="AP34" i="228"/>
  <c r="AQ19" i="228"/>
  <c r="AP42" i="228"/>
  <c r="AR14" i="228"/>
  <c r="AS39" i="228"/>
  <c r="AO26" i="228"/>
  <c r="AN26" i="228" s="1"/>
  <c r="AP11" i="228"/>
  <c r="AQ46" i="228"/>
  <c r="AS17" i="228"/>
  <c r="AR45" i="228"/>
  <c r="AS30" i="228"/>
  <c r="AO17" i="228"/>
  <c r="AN17" i="228" s="1"/>
  <c r="AO7" i="228"/>
  <c r="AQ113" i="228"/>
  <c r="AV133" i="228"/>
  <c r="AV123" i="228"/>
  <c r="AR107" i="228"/>
  <c r="AV35" i="228"/>
  <c r="AS118" i="228"/>
  <c r="AQ103" i="228"/>
  <c r="AU139" i="228"/>
  <c r="AP135" i="228"/>
  <c r="AT87" i="228"/>
  <c r="AU100" i="228"/>
  <c r="AV95" i="228"/>
  <c r="AV79" i="228"/>
  <c r="AT64" i="228"/>
  <c r="AV45" i="228"/>
  <c r="AT26" i="228"/>
  <c r="AU85" i="228"/>
  <c r="AU37" i="228"/>
  <c r="AT121" i="228"/>
  <c r="AT99" i="228"/>
  <c r="AV84" i="228"/>
  <c r="AT61" i="228"/>
  <c r="AV40" i="228"/>
  <c r="AT17" i="228"/>
  <c r="AU124" i="228"/>
  <c r="AU88" i="228"/>
  <c r="AU50" i="228"/>
  <c r="AS7" i="228"/>
  <c r="AO108" i="228"/>
  <c r="AN108" i="228" s="1"/>
  <c r="AR133" i="228"/>
  <c r="AV21" i="228"/>
  <c r="AU10" i="228"/>
  <c r="AO137" i="228"/>
  <c r="AN137" i="228" s="1"/>
  <c r="AO125" i="228"/>
  <c r="AN125" i="228" s="1"/>
  <c r="AQ112" i="228"/>
  <c r="AS101" i="228"/>
  <c r="AO97" i="228"/>
  <c r="AN97" i="228" s="1"/>
  <c r="AO93" i="228"/>
  <c r="AN93" i="228" s="1"/>
  <c r="AS89" i="228"/>
  <c r="AR86" i="228"/>
  <c r="AQ83" i="228"/>
  <c r="AP79" i="228"/>
  <c r="AO76" i="228"/>
  <c r="AN76" i="228" s="1"/>
  <c r="AS72" i="228"/>
  <c r="AR69" i="228"/>
  <c r="AQ66" i="228"/>
  <c r="AP62" i="228"/>
  <c r="AO59" i="228"/>
  <c r="AN59" i="228" s="1"/>
  <c r="AS55" i="228"/>
  <c r="AU16" i="228"/>
  <c r="AV26" i="228"/>
  <c r="AU42" i="228"/>
  <c r="AV12" i="228"/>
  <c r="AQ124" i="228"/>
  <c r="AP119" i="228"/>
  <c r="AO109" i="228"/>
  <c r="AN109" i="228" s="1"/>
  <c r="AR100" i="228"/>
  <c r="AQ96" i="228"/>
  <c r="AO92" i="228"/>
  <c r="AN92" i="228" s="1"/>
  <c r="AS87" i="228"/>
  <c r="AR83" i="228"/>
  <c r="AP78" i="228"/>
  <c r="AO74" i="228"/>
  <c r="AN74" i="228" s="1"/>
  <c r="AS69" i="228"/>
  <c r="AQ65" i="228"/>
  <c r="AP60" i="228"/>
  <c r="AO56" i="228"/>
  <c r="AN56" i="228" s="1"/>
  <c r="AR52" i="228"/>
  <c r="AQ49" i="228"/>
  <c r="AP46" i="228"/>
  <c r="AO42" i="228"/>
  <c r="AN42" i="228" s="1"/>
  <c r="AS38" i="228"/>
  <c r="AR35" i="228"/>
  <c r="AQ31" i="228"/>
  <c r="AP28" i="228"/>
  <c r="AO25" i="228"/>
  <c r="AN25" i="228" s="1"/>
  <c r="AS21" i="228"/>
  <c r="AR17" i="228"/>
  <c r="AQ14" i="228"/>
  <c r="AP10" i="228"/>
  <c r="AQ102" i="228"/>
  <c r="AO94" i="228"/>
  <c r="AN94" i="228" s="1"/>
  <c r="AQ86" i="228"/>
  <c r="AO78" i="228"/>
  <c r="AN78" i="228" s="1"/>
  <c r="AR70" i="228"/>
  <c r="AO61" i="228"/>
  <c r="AN61" i="228" s="1"/>
  <c r="AP53" i="228"/>
  <c r="AS46" i="228"/>
  <c r="AP40" i="228"/>
  <c r="AR34" i="228"/>
  <c r="AO28" i="228"/>
  <c r="AN28" i="228" s="1"/>
  <c r="AR21" i="228"/>
  <c r="AO15" i="228"/>
  <c r="AN15" i="228" s="1"/>
  <c r="AR7" i="228"/>
  <c r="AQ127" i="228"/>
  <c r="AS112" i="228"/>
  <c r="AO100" i="228"/>
  <c r="AN100" i="228" s="1"/>
  <c r="AP87" i="228"/>
  <c r="AR75" i="228"/>
  <c r="AS62" i="228"/>
  <c r="AQ51" i="228"/>
  <c r="AR41" i="228"/>
  <c r="AQ21" i="228"/>
  <c r="AQ11" i="228"/>
  <c r="AS135" i="228"/>
  <c r="AQ126" i="228"/>
  <c r="AR121" i="228"/>
  <c r="AQ116" i="228"/>
  <c r="AO111" i="228"/>
  <c r="AN111" i="228" s="1"/>
  <c r="AR106" i="228"/>
  <c r="AP99" i="228"/>
  <c r="AS90" i="228"/>
  <c r="AP80" i="228"/>
  <c r="AQ69" i="228"/>
  <c r="AO60" i="228"/>
  <c r="AN60" i="228" s="1"/>
  <c r="AQ52" i="228"/>
  <c r="AO46" i="228"/>
  <c r="AN46" i="228" s="1"/>
  <c r="AS37" i="228"/>
  <c r="AR29" i="228"/>
  <c r="AQ22" i="228"/>
  <c r="AP14" i="228"/>
  <c r="AP138" i="228"/>
  <c r="AQ122" i="228"/>
  <c r="AR108" i="228"/>
  <c r="AS95" i="228"/>
  <c r="AP85" i="228"/>
  <c r="AQ71" i="228"/>
  <c r="AR57" i="228"/>
  <c r="AP48" i="228"/>
  <c r="AQ38" i="228"/>
  <c r="AR28" i="228"/>
  <c r="AO18" i="228"/>
  <c r="AN18" i="228" s="1"/>
  <c r="AP8" i="228"/>
  <c r="AR128" i="228"/>
  <c r="AS113" i="228"/>
  <c r="AS96" i="228"/>
  <c r="AO83" i="228"/>
  <c r="AN83" i="228" s="1"/>
  <c r="AO66" i="228"/>
  <c r="AN66" i="228" s="1"/>
  <c r="AP52" i="228"/>
  <c r="AS40" i="228"/>
  <c r="AQ29" i="228"/>
  <c r="AQ16" i="228"/>
  <c r="AP57" i="228"/>
  <c r="AR136" i="228"/>
  <c r="AS131" i="228"/>
  <c r="AS125" i="228"/>
  <c r="AS120" i="228"/>
  <c r="AS115" i="228"/>
  <c r="AQ111" i="228"/>
  <c r="AP107" i="228"/>
  <c r="AO102" i="228"/>
  <c r="AN102" i="228" s="1"/>
  <c r="AR97" i="228"/>
  <c r="AQ93" i="228"/>
  <c r="AP89" i="228"/>
  <c r="AS84" i="228"/>
  <c r="AR79" i="228"/>
  <c r="AQ75" i="228"/>
  <c r="AO71" i="228"/>
  <c r="AN71" i="228" s="1"/>
  <c r="AS66" i="228"/>
  <c r="AR61" i="228"/>
  <c r="AP55" i="228"/>
  <c r="AS44" i="228"/>
  <c r="AO30" i="228"/>
  <c r="AN30" i="228" s="1"/>
  <c r="AP16" i="228"/>
  <c r="AR31" i="228"/>
  <c r="AQ50" i="228"/>
  <c r="AR36" i="228"/>
  <c r="AS22" i="228"/>
  <c r="AO8" i="228"/>
  <c r="AN8" i="228" s="1"/>
  <c r="AO39" i="228"/>
  <c r="AN39" i="228" s="1"/>
  <c r="AP7" i="228"/>
  <c r="AQ41" i="228"/>
  <c r="AR27" i="228"/>
  <c r="AS12" i="228"/>
  <c r="AP128" i="228"/>
  <c r="AR138" i="228"/>
  <c r="AV131" i="228"/>
  <c r="AV121" i="228"/>
  <c r="AV89" i="228"/>
  <c r="AU133" i="228"/>
  <c r="AU115" i="228"/>
  <c r="AU97" i="228"/>
  <c r="AS130" i="228"/>
  <c r="AV132" i="228"/>
  <c r="AT71" i="228"/>
  <c r="AU64" i="228"/>
  <c r="AT90" i="228"/>
  <c r="AT76" i="228"/>
  <c r="AV59" i="228"/>
  <c r="AV41" i="228"/>
  <c r="AT22" i="228"/>
  <c r="AU73" i="228"/>
  <c r="AU27" i="228"/>
  <c r="AV118" i="228"/>
  <c r="AV96" i="228"/>
  <c r="AT75" i="228"/>
  <c r="AV54" i="228"/>
  <c r="AV36" i="228"/>
  <c r="AT11" i="228"/>
  <c r="AU116" i="228"/>
  <c r="AT18" i="228"/>
  <c r="AT24" i="228"/>
  <c r="AQ134" i="228"/>
  <c r="AQ120" i="228"/>
  <c r="AP109" i="228"/>
  <c r="AO101" i="228"/>
  <c r="AN101" i="228" s="1"/>
  <c r="AP96" i="228"/>
  <c r="AP92" i="228"/>
  <c r="AO89" i="228"/>
  <c r="AN89" i="228" s="1"/>
  <c r="AS85" i="228"/>
  <c r="AQ78" i="228"/>
  <c r="AP75" i="228"/>
  <c r="AO72" i="228"/>
  <c r="AN72" i="228" s="1"/>
  <c r="AS68" i="228"/>
  <c r="AR65" i="228"/>
  <c r="AQ61" i="228"/>
  <c r="AP58" i="228"/>
  <c r="AU34" i="228"/>
  <c r="AT10" i="228"/>
  <c r="AT15" i="228"/>
  <c r="AT37" i="228"/>
  <c r="AQ136" i="228"/>
  <c r="AO123" i="228"/>
  <c r="AN123" i="228" s="1"/>
  <c r="AQ114" i="228"/>
  <c r="AO107" i="228"/>
  <c r="AN107" i="228" s="1"/>
  <c r="AR99" i="228"/>
  <c r="AP95" i="228"/>
  <c r="AO91" i="228"/>
  <c r="AN91" i="228" s="1"/>
  <c r="AS86" i="228"/>
  <c r="AQ82" i="228"/>
  <c r="AP77" i="228"/>
  <c r="AO73" i="228"/>
  <c r="AN73" i="228" s="1"/>
  <c r="AR68" i="228"/>
  <c r="AQ64" i="228"/>
  <c r="AP59" i="228"/>
  <c r="AO55" i="228"/>
  <c r="AN55" i="228" s="1"/>
  <c r="AS51" i="228"/>
  <c r="AR48" i="228"/>
  <c r="AQ45" i="228"/>
  <c r="AP41" i="228"/>
  <c r="AO38" i="228"/>
  <c r="AN38" i="228" s="1"/>
  <c r="AS34" i="228"/>
  <c r="AR30" i="228"/>
  <c r="AQ27" i="228"/>
  <c r="AP24" i="228"/>
  <c r="AS16" i="228"/>
  <c r="AR12" i="228"/>
  <c r="AQ9" i="228"/>
  <c r="AS91" i="228"/>
  <c r="AQ84" i="228"/>
  <c r="AS75" i="228"/>
  <c r="AQ68" i="228"/>
  <c r="AS58" i="228"/>
  <c r="AR51" i="228"/>
  <c r="AP45" i="228"/>
  <c r="AR38" i="228"/>
  <c r="AO33" i="228"/>
  <c r="AQ26" i="228"/>
  <c r="AO19" i="228"/>
  <c r="AN19" i="228" s="1"/>
  <c r="AQ12" i="228"/>
  <c r="AQ139" i="228"/>
  <c r="AR123" i="228"/>
  <c r="AR110" i="228"/>
  <c r="AO98" i="228"/>
  <c r="AN98" i="228" s="1"/>
  <c r="AO84" i="228"/>
  <c r="AN84" i="228" s="1"/>
  <c r="AQ72" i="228"/>
  <c r="AR59" i="228"/>
  <c r="AO49" i="228"/>
  <c r="AN49" i="228" s="1"/>
  <c r="AP39" i="228"/>
  <c r="AS27" i="228"/>
  <c r="AS18" i="228"/>
  <c r="AO9" i="228"/>
  <c r="AN9" i="228" s="1"/>
  <c r="AS133" i="228"/>
  <c r="AP125" i="228"/>
  <c r="AP120" i="228"/>
  <c r="AP115" i="228"/>
  <c r="AS109" i="228"/>
  <c r="AR104" i="228"/>
  <c r="AP97" i="228"/>
  <c r="AR87" i="228"/>
  <c r="AO77" i="228"/>
  <c r="AN77" i="228" s="1"/>
  <c r="AQ67" i="228"/>
  <c r="AS57" i="228"/>
  <c r="AS50" i="228"/>
  <c r="AR42" i="228"/>
  <c r="AQ35" i="228"/>
  <c r="AS19" i="228"/>
  <c r="AR11" i="228"/>
  <c r="AR134" i="228"/>
  <c r="AR118" i="228"/>
  <c r="AQ106" i="228"/>
  <c r="AR92" i="228"/>
  <c r="AO82" i="228"/>
  <c r="AP68" i="228"/>
  <c r="AQ55" i="228"/>
  <c r="AS45" i="228"/>
  <c r="AO36" i="228"/>
  <c r="AN36" i="228" s="1"/>
  <c r="AO27" i="228"/>
  <c r="AN27" i="228" s="1"/>
  <c r="AR15" i="228"/>
  <c r="AQ59" i="228"/>
  <c r="AS124" i="228"/>
  <c r="AR109" i="228"/>
  <c r="AR93" i="228"/>
  <c r="AS78" i="228"/>
  <c r="AS61" i="228"/>
  <c r="AS49" i="228"/>
  <c r="AS36" i="228"/>
  <c r="AP12" i="228"/>
  <c r="AS52" i="228"/>
  <c r="AQ135" i="228"/>
  <c r="AQ130" i="228"/>
  <c r="AR124" i="228"/>
  <c r="AR119" i="228"/>
  <c r="AR114" i="228"/>
  <c r="AQ110" i="228"/>
  <c r="AP106" i="228"/>
  <c r="AS100" i="228"/>
  <c r="AR96" i="228"/>
  <c r="AQ92" i="228"/>
  <c r="AO88" i="228"/>
  <c r="AN88" i="228" s="1"/>
  <c r="AS83" i="228"/>
  <c r="AR78" i="228"/>
  <c r="AP74" i="228"/>
  <c r="AO70" i="228"/>
  <c r="AN70" i="228" s="1"/>
  <c r="AS65" i="228"/>
  <c r="AQ60" i="228"/>
  <c r="AQ54" i="228"/>
  <c r="AR40" i="228"/>
  <c r="AS26" i="228"/>
  <c r="AO12" i="228"/>
  <c r="AN12" i="228" s="1"/>
  <c r="AQ28" i="228"/>
  <c r="AP47" i="228"/>
  <c r="AQ33" i="228"/>
  <c r="AR18" i="228"/>
  <c r="AR53" i="228"/>
  <c r="AS35" i="228"/>
  <c r="AO52" i="228"/>
  <c r="AN52" i="228" s="1"/>
  <c r="AP38" i="228"/>
  <c r="AQ24" i="228"/>
  <c r="AR9" i="228"/>
  <c r="AS134" i="228"/>
  <c r="AT138" i="228"/>
  <c r="AT128" i="228"/>
  <c r="AT112" i="228"/>
  <c r="AV65" i="228"/>
  <c r="AQ125" i="228"/>
  <c r="AU111" i="228"/>
  <c r="AU59" i="228"/>
  <c r="AU7" i="228"/>
  <c r="AV130" i="228"/>
  <c r="AV52" i="228"/>
  <c r="AT104" i="228"/>
  <c r="AT86" i="228"/>
  <c r="AV73" i="228"/>
  <c r="AT56" i="228"/>
  <c r="AT38" i="228"/>
  <c r="AT12" i="228"/>
  <c r="AU65" i="228"/>
  <c r="AU15" i="228"/>
  <c r="AV112" i="228"/>
  <c r="AT93" i="228"/>
  <c r="AV70" i="228"/>
  <c r="AT51" i="228"/>
  <c r="AV28" i="228"/>
  <c r="AS139" i="228"/>
  <c r="AU108" i="228"/>
  <c r="AU70" i="228"/>
  <c r="AU26" i="228"/>
  <c r="AO134" i="228"/>
  <c r="AN134" i="228" s="1"/>
  <c r="AV137" i="228"/>
  <c r="AT14" i="228"/>
  <c r="AV17" i="228"/>
  <c r="AS127" i="228"/>
  <c r="AQ118" i="228"/>
  <c r="AQ108" i="228"/>
  <c r="AR98" i="228"/>
  <c r="AR94" i="228"/>
  <c r="AQ91" i="228"/>
  <c r="AP88" i="228"/>
  <c r="AO85" i="228"/>
  <c r="AN85" i="228" s="1"/>
  <c r="AS80" i="228"/>
  <c r="AR77" i="228"/>
  <c r="AQ74" i="228"/>
  <c r="AP71" i="228"/>
  <c r="AO68" i="228"/>
  <c r="AN68" i="228" s="1"/>
  <c r="AS64" i="228"/>
  <c r="AR60" i="228"/>
  <c r="AQ57" i="228"/>
  <c r="AT28" i="228"/>
  <c r="AU38" i="228"/>
  <c r="AV8" i="228"/>
  <c r="AV30" i="228"/>
  <c r="AO135" i="228"/>
  <c r="AN135" i="228" s="1"/>
  <c r="AP111" i="228"/>
  <c r="AS103" i="228"/>
  <c r="AQ98" i="228"/>
  <c r="AP94" i="228"/>
  <c r="AO90" i="228"/>
  <c r="AN90" i="228" s="1"/>
  <c r="AR85" i="228"/>
  <c r="AQ80" i="228"/>
  <c r="AP76" i="228"/>
  <c r="AS71" i="228"/>
  <c r="AR67" i="228"/>
  <c r="AQ62" i="228"/>
  <c r="AO58" i="228"/>
  <c r="AN58" i="228" s="1"/>
  <c r="AP54" i="228"/>
  <c r="AO51" i="228"/>
  <c r="AN51" i="228" s="1"/>
  <c r="AS47" i="228"/>
  <c r="AR44" i="228"/>
  <c r="AQ40" i="228"/>
  <c r="AP37" i="228"/>
  <c r="AO34" i="228"/>
  <c r="AN34" i="228" s="1"/>
  <c r="AS29" i="228"/>
  <c r="AR26" i="228"/>
  <c r="AQ23" i="228"/>
  <c r="AP19" i="228"/>
  <c r="AO16" i="228"/>
  <c r="AN16" i="228" s="1"/>
  <c r="AS11" i="228"/>
  <c r="AR8" i="228"/>
  <c r="AP98" i="228"/>
  <c r="AR89" i="228"/>
  <c r="AP82" i="228"/>
  <c r="AS73" i="228"/>
  <c r="AP66" i="228"/>
  <c r="AS56" i="228"/>
  <c r="AO50" i="228"/>
  <c r="AN50" i="228" s="1"/>
  <c r="AQ44" i="228"/>
  <c r="AO37" i="228"/>
  <c r="AN37" i="228" s="1"/>
  <c r="AQ30" i="228"/>
  <c r="AS24" i="228"/>
  <c r="AQ17" i="228"/>
  <c r="AS10" i="228"/>
  <c r="AR135" i="228"/>
  <c r="AS119" i="228"/>
  <c r="AQ107" i="228"/>
  <c r="AS94" i="228"/>
  <c r="AS79" i="228"/>
  <c r="AP69" i="228"/>
  <c r="AQ56" i="228"/>
  <c r="AQ47" i="228"/>
  <c r="AR37" i="228"/>
  <c r="AQ25" i="228"/>
  <c r="AP17" i="228"/>
  <c r="AQ138" i="228"/>
  <c r="AQ132" i="228"/>
  <c r="AS123" i="228"/>
  <c r="AO119" i="228"/>
  <c r="AN119" i="228" s="1"/>
  <c r="AP114" i="228"/>
  <c r="AS108" i="228"/>
  <c r="AR103" i="228"/>
  <c r="AO95" i="228"/>
  <c r="AN95" i="228" s="1"/>
  <c r="AQ85" i="228"/>
  <c r="AS74" i="228"/>
  <c r="AP65" i="228"/>
  <c r="AR55" i="228"/>
  <c r="AP49" i="228"/>
  <c r="AO41" i="228"/>
  <c r="AN41" i="228" s="1"/>
  <c r="AS33" i="228"/>
  <c r="AR25" i="228"/>
  <c r="AP18" i="228"/>
  <c r="AO10" i="228"/>
  <c r="AN10" i="228" s="1"/>
  <c r="AO131" i="228"/>
  <c r="AN131" i="228" s="1"/>
  <c r="AO115" i="228"/>
  <c r="AN115" i="228" s="1"/>
  <c r="AP102" i="228"/>
  <c r="AQ90" i="228"/>
  <c r="AR76" i="228"/>
  <c r="AO65" i="228"/>
  <c r="AN65" i="228" s="1"/>
  <c r="AO53" i="228"/>
  <c r="AN53" i="228" s="1"/>
  <c r="AQ34" i="228"/>
  <c r="AR24" i="228"/>
  <c r="AO14" i="228"/>
  <c r="AS136" i="228"/>
  <c r="AO121" i="228"/>
  <c r="AN121" i="228" s="1"/>
  <c r="AQ104" i="228"/>
  <c r="AQ89" i="228"/>
  <c r="AQ73" i="228"/>
  <c r="AR58" i="228"/>
  <c r="AR46" i="228"/>
  <c r="AP35" i="228"/>
  <c r="AO23" i="228"/>
  <c r="AN23" i="228" s="1"/>
  <c r="AS9" i="228"/>
  <c r="AP139" i="228"/>
  <c r="AP134" i="228"/>
  <c r="AQ128" i="228"/>
  <c r="AQ123" i="228"/>
  <c r="AP118" i="228"/>
  <c r="AR113" i="228"/>
  <c r="AQ109" i="228"/>
  <c r="AO104" i="228"/>
  <c r="AN104" i="228" s="1"/>
  <c r="AS99" i="228"/>
  <c r="AR95" i="228"/>
  <c r="AP91" i="228"/>
  <c r="AO87" i="228"/>
  <c r="AN87" i="228" s="1"/>
  <c r="AS82" i="228"/>
  <c r="AQ77" i="228"/>
  <c r="AP73" i="228"/>
  <c r="AO69" i="228"/>
  <c r="AN69" i="228" s="1"/>
  <c r="AR64" i="228"/>
  <c r="AQ58" i="228"/>
  <c r="AP51" i="228"/>
  <c r="AQ37" i="228"/>
  <c r="AR23" i="228"/>
  <c r="AS8" i="228"/>
  <c r="AO22" i="228"/>
  <c r="AO44" i="228"/>
  <c r="AP29" i="228"/>
  <c r="AR49" i="228"/>
  <c r="AP25" i="228"/>
  <c r="AS48" i="228"/>
  <c r="AO35" i="228"/>
  <c r="AN35" i="228" s="1"/>
  <c r="AP21" i="228"/>
  <c r="AQ10" i="228"/>
  <c r="AO130" i="228"/>
  <c r="AP136" i="228"/>
  <c r="AV125" i="228"/>
  <c r="AT110" i="228"/>
  <c r="AT54" i="228"/>
  <c r="AQ121" i="228"/>
  <c r="AU107" i="228"/>
  <c r="AU29" i="228"/>
  <c r="AT137" i="228"/>
  <c r="AV106" i="228"/>
  <c r="AU135" i="228"/>
  <c r="AV101" i="228"/>
  <c r="AT30" i="228"/>
  <c r="AT107" i="228"/>
  <c r="AV24" i="228"/>
  <c r="AU58" i="228"/>
  <c r="AO118" i="228"/>
  <c r="AN118" i="228" s="1"/>
  <c r="AV127" i="228"/>
  <c r="AV111" i="228"/>
  <c r="AT50" i="228"/>
  <c r="AO120" i="228"/>
  <c r="AN120" i="228" s="1"/>
  <c r="AS106" i="228"/>
  <c r="AU25" i="228"/>
  <c r="AV136" i="228"/>
  <c r="AT127" i="228"/>
  <c r="AV44" i="228"/>
  <c r="AV103" i="228"/>
  <c r="AV85" i="228"/>
  <c r="AV55" i="228"/>
  <c r="AT34" i="228"/>
  <c r="AU91" i="228"/>
  <c r="AU45" i="228"/>
  <c r="AV124" i="228"/>
  <c r="AV104" i="228"/>
  <c r="AV86" i="228"/>
  <c r="AT57" i="228"/>
  <c r="AT23" i="228"/>
  <c r="AU130" i="228"/>
  <c r="AU96" i="228"/>
  <c r="AU56" i="228"/>
  <c r="AU8" i="228"/>
  <c r="AS116" i="228"/>
  <c r="AT122" i="228"/>
  <c r="AV113" i="228"/>
  <c r="AT58" i="228"/>
  <c r="AS122" i="228"/>
  <c r="AO110" i="228"/>
  <c r="AN110" i="228" s="1"/>
  <c r="AU51" i="228"/>
  <c r="AV138" i="228"/>
  <c r="AV72" i="228"/>
  <c r="AU84" i="228"/>
  <c r="AV87" i="228"/>
  <c r="AT66" i="228"/>
  <c r="AT44" i="228"/>
  <c r="AV9" i="228"/>
  <c r="AU57" i="228"/>
  <c r="AV126" i="228"/>
  <c r="AV100" i="228"/>
  <c r="AT79" i="228"/>
  <c r="AT59" i="228"/>
  <c r="AT39" i="228"/>
  <c r="AT9" i="228"/>
  <c r="AU112" i="228"/>
  <c r="AU74" i="228"/>
  <c r="AU30" i="228"/>
  <c r="AQ131" i="228"/>
  <c r="AT134" i="228"/>
  <c r="AR115" i="228"/>
  <c r="AV39" i="228"/>
  <c r="AQ119" i="228"/>
  <c r="AU103" i="228"/>
  <c r="AU11" i="228"/>
  <c r="AT133" i="228"/>
  <c r="AV114" i="228"/>
  <c r="AS128" i="228"/>
  <c r="AV99" i="228"/>
  <c r="AT80" i="228"/>
  <c r="AT60" i="228"/>
  <c r="AV31" i="228"/>
  <c r="AT8" i="228"/>
  <c r="AU53" i="228"/>
  <c r="AT123" i="228"/>
  <c r="AV110" i="228"/>
  <c r="AV88" i="228"/>
  <c r="AT73" i="228"/>
  <c r="AT55" i="228"/>
  <c r="AT29" i="228"/>
  <c r="AV7" i="228"/>
  <c r="AU110" i="228"/>
  <c r="AU72" i="228"/>
  <c r="AU28" i="228"/>
  <c r="AV68" i="228"/>
  <c r="AU134" i="228"/>
  <c r="AU14" i="228"/>
  <c r="AV83" i="228"/>
  <c r="AU93" i="228"/>
  <c r="AV90" i="228"/>
  <c r="AU132" i="228"/>
  <c r="AU40" i="228"/>
  <c r="AV139" i="228"/>
  <c r="AT118" i="228"/>
  <c r="AV109" i="228"/>
  <c r="AT7" i="228"/>
  <c r="AU117" i="228"/>
  <c r="AU101" i="228"/>
  <c r="AO138" i="228"/>
  <c r="AN138" i="228" s="1"/>
  <c r="AV134" i="228"/>
  <c r="AP121" i="228"/>
  <c r="AQ133" i="228"/>
  <c r="AT98" i="228"/>
  <c r="AV75" i="228"/>
  <c r="AV51" i="228"/>
  <c r="AV29" i="228"/>
  <c r="AU83" i="228"/>
  <c r="AU35" i="228"/>
  <c r="AV120" i="228"/>
  <c r="AT101" i="228"/>
  <c r="AT77" i="228"/>
  <c r="AV50" i="228"/>
  <c r="AV16" i="228"/>
  <c r="AU122" i="228"/>
  <c r="AU86" i="228"/>
  <c r="AU48" i="228"/>
  <c r="AR137" i="228"/>
  <c r="AS104" i="228"/>
  <c r="AT120" i="228"/>
  <c r="AR111" i="228"/>
  <c r="AT46" i="228"/>
  <c r="AU119" i="228"/>
  <c r="AO106" i="228"/>
  <c r="AU21" i="228"/>
  <c r="AP123" i="228"/>
  <c r="AV60" i="228"/>
  <c r="AT100" i="228"/>
  <c r="AT82" i="228"/>
  <c r="AV57" i="228"/>
  <c r="AT40" i="228"/>
  <c r="AU89" i="228"/>
  <c r="AU41" i="228"/>
  <c r="AT117" i="228"/>
  <c r="AV94" i="228"/>
  <c r="AV76" i="228"/>
  <c r="AT53" i="228"/>
  <c r="AT35" i="228"/>
  <c r="AU136" i="228"/>
  <c r="AU104" i="228"/>
  <c r="AU62" i="228"/>
  <c r="AU18" i="228"/>
  <c r="AQ115" i="228"/>
  <c r="AT132" i="228"/>
  <c r="AP122" i="228"/>
  <c r="AT108" i="228"/>
  <c r="AQ137" i="228"/>
  <c r="AO116" i="228"/>
  <c r="AN116" i="228" s="1"/>
  <c r="AQ99" i="228"/>
  <c r="AO132" i="228"/>
  <c r="AN132" i="228" s="1"/>
  <c r="AT131" i="228"/>
  <c r="AT95" i="228"/>
  <c r="AU68" i="228"/>
  <c r="AT96" i="228"/>
  <c r="AT74" i="228"/>
  <c r="AV49" i="228"/>
  <c r="AU87" i="228"/>
  <c r="AU39" i="228"/>
  <c r="AT119" i="228"/>
  <c r="AV102" i="228"/>
  <c r="AT85" i="228"/>
  <c r="AT25" i="228"/>
  <c r="AU60" i="228"/>
  <c r="AV67" i="228"/>
  <c r="AU49" i="228"/>
  <c r="AV64" i="228"/>
  <c r="AU98" i="228"/>
  <c r="AU12" i="228"/>
  <c r="AV135" i="228"/>
  <c r="AT116" i="228"/>
  <c r="AP104" i="228"/>
  <c r="AS126" i="228"/>
  <c r="AS114" i="228"/>
  <c r="AU95" i="228"/>
  <c r="AO128" i="228"/>
  <c r="AN128" i="228" s="1"/>
  <c r="AR132" i="228"/>
  <c r="AV80" i="228"/>
  <c r="AU92" i="228"/>
  <c r="AT92" i="228"/>
  <c r="AT70" i="228"/>
  <c r="AT48" i="228"/>
  <c r="AV25" i="228"/>
  <c r="AU71" i="228"/>
  <c r="AU23" i="228"/>
  <c r="AT115" i="228"/>
  <c r="AV98" i="228"/>
  <c r="AV74" i="228"/>
  <c r="AT47" i="228"/>
  <c r="AV10" i="228"/>
  <c r="AU114" i="228"/>
  <c r="AU76" i="228"/>
  <c r="AU36" i="228"/>
  <c r="AR125" i="228"/>
  <c r="AR139" i="228"/>
  <c r="AV117" i="228"/>
  <c r="AP100" i="228"/>
  <c r="AS138" i="228"/>
  <c r="AQ117" i="228"/>
  <c r="AU99" i="228"/>
  <c r="AR116" i="228"/>
  <c r="AT41" i="228"/>
  <c r="AT94" i="228"/>
  <c r="AV77" i="228"/>
  <c r="AV53" i="228"/>
  <c r="AV33" i="228"/>
  <c r="AU79" i="228"/>
  <c r="AU33" i="228"/>
  <c r="AT111" i="228"/>
  <c r="AT89" i="228"/>
  <c r="AT69" i="228"/>
  <c r="AV46" i="228"/>
  <c r="AT27" i="228"/>
  <c r="AU128" i="228"/>
  <c r="AU94" i="228"/>
  <c r="AU54" i="228"/>
  <c r="AP130" i="228"/>
  <c r="AS102" i="228"/>
  <c r="AV119" i="228"/>
  <c r="AV97" i="228"/>
  <c r="AU125" i="228"/>
  <c r="AU113" i="228"/>
  <c r="AU75" i="228"/>
  <c r="AO124" i="228"/>
  <c r="AN124" i="228" s="1"/>
  <c r="AV128" i="228"/>
  <c r="AV56" i="228"/>
  <c r="AT106" i="228"/>
  <c r="AV93" i="228"/>
  <c r="AV71" i="228"/>
  <c r="AT42" i="228"/>
  <c r="AV23" i="228"/>
  <c r="AU77" i="228"/>
  <c r="AU31" i="228"/>
  <c r="AV116" i="228"/>
  <c r="AT97" i="228"/>
  <c r="AV82" i="228"/>
  <c r="AT65" i="228"/>
  <c r="AV38" i="228"/>
  <c r="AV18" i="228"/>
  <c r="AU126" i="228"/>
  <c r="AU90" i="228"/>
  <c r="AU52" i="228"/>
  <c r="AT49" i="228"/>
  <c r="AU102" i="228"/>
  <c r="AT52" i="228"/>
  <c r="AT125" i="228"/>
  <c r="AT45" i="228"/>
  <c r="AU78" i="228"/>
  <c r="AR127" i="228"/>
  <c r="AR131" i="228"/>
  <c r="AT114" i="228"/>
  <c r="AT62" i="228"/>
  <c r="AU123" i="228"/>
  <c r="AS110" i="228"/>
  <c r="AU55" i="228"/>
  <c r="AT139" i="228"/>
  <c r="AT67" i="228"/>
  <c r="AV107" i="228"/>
  <c r="AT88" i="228"/>
  <c r="AV61" i="228"/>
  <c r="AV37" i="228"/>
  <c r="AV19" i="228"/>
  <c r="AU61" i="228"/>
  <c r="AU9" i="228"/>
  <c r="AT109" i="228"/>
  <c r="AV92" i="228"/>
  <c r="AV66" i="228"/>
  <c r="AT31" i="228"/>
  <c r="AU138" i="228"/>
  <c r="AU106" i="228"/>
  <c r="AU66" i="228"/>
  <c r="AU22" i="228"/>
  <c r="AS132" i="228"/>
  <c r="AT124" i="228"/>
  <c r="AV115" i="228"/>
  <c r="AT78" i="228"/>
  <c r="AO126" i="228"/>
  <c r="AN126" i="228" s="1"/>
  <c r="AO114" i="228"/>
  <c r="AN114" i="228" s="1"/>
  <c r="AQ95" i="228"/>
  <c r="AU127" i="228"/>
  <c r="AT103" i="228"/>
  <c r="AU131" i="228"/>
  <c r="AV91" i="228"/>
  <c r="AT72" i="228"/>
  <c r="AV47" i="228"/>
  <c r="AT16" i="228"/>
  <c r="AU69" i="228"/>
  <c r="AU19" i="228"/>
  <c r="AV108" i="228"/>
  <c r="AT83" i="228"/>
  <c r="AV62" i="228"/>
  <c r="AV42" i="228"/>
  <c r="AT21" i="228"/>
  <c r="AU120" i="228"/>
  <c r="AU82" i="228"/>
  <c r="AU46" i="228"/>
  <c r="AP112" i="228"/>
  <c r="AT136" i="228"/>
  <c r="AT126" i="228"/>
  <c r="AR117" i="228"/>
  <c r="AV69" i="228"/>
  <c r="AU121" i="228"/>
  <c r="AU109" i="228"/>
  <c r="AU47" i="228"/>
  <c r="AT135" i="228"/>
  <c r="AV122" i="228"/>
  <c r="AO136" i="228"/>
  <c r="AN136" i="228" s="1"/>
  <c r="AT102" i="228"/>
  <c r="AT84" i="228"/>
  <c r="AT68" i="228"/>
  <c r="AT36" i="228"/>
  <c r="AV15" i="228"/>
  <c r="AU67" i="228"/>
  <c r="AU17" i="228"/>
  <c r="AT113" i="228"/>
  <c r="AT91" i="228"/>
  <c r="AV78" i="228"/>
  <c r="AV58" i="228"/>
  <c r="AV34" i="228"/>
  <c r="AV14" i="228"/>
  <c r="AU118" i="228"/>
  <c r="AU80" i="228"/>
  <c r="AU44" i="228"/>
  <c r="AP124" i="228"/>
  <c r="BW16" i="192"/>
  <c r="BH16" i="192" s="1"/>
  <c r="AA66" i="192" s="1"/>
  <c r="BG16" i="192"/>
  <c r="Y66" i="192" s="1"/>
  <c r="BW18" i="192"/>
  <c r="BH18" i="192" s="1"/>
  <c r="AA47" i="192" s="1"/>
  <c r="BG18" i="192"/>
  <c r="Y47" i="192" s="1"/>
  <c r="Z47" i="192" s="1"/>
  <c r="BW20" i="192"/>
  <c r="BH20" i="192" s="1"/>
  <c r="AA23" i="192" s="1"/>
  <c r="BG20" i="192"/>
  <c r="Y23" i="192" s="1"/>
  <c r="BW22" i="192"/>
  <c r="BH22" i="192" s="1"/>
  <c r="AA86" i="192" s="1"/>
  <c r="BG22" i="192"/>
  <c r="Y86" i="192" s="1"/>
  <c r="BW35" i="192"/>
  <c r="BH35" i="192" s="1"/>
  <c r="AA69" i="192" s="1"/>
  <c r="BG35" i="192"/>
  <c r="Y69" i="192" s="1"/>
  <c r="BW37" i="192"/>
  <c r="BH37" i="192" s="1"/>
  <c r="AA9" i="192" s="1"/>
  <c r="BG37" i="192"/>
  <c r="Y9" i="192" s="1"/>
  <c r="AO38" i="192"/>
  <c r="V38" i="192" s="1"/>
  <c r="BW39" i="192"/>
  <c r="BH39" i="192" s="1"/>
  <c r="AA25" i="192" s="1"/>
  <c r="BG39" i="192"/>
  <c r="Y25" i="192" s="1"/>
  <c r="N40" i="192"/>
  <c r="BW41" i="192"/>
  <c r="BH41" i="192" s="1"/>
  <c r="AA70" i="192" s="1"/>
  <c r="BG41" i="192"/>
  <c r="Y70" i="192" s="1"/>
  <c r="BW43" i="192"/>
  <c r="BH43" i="192" s="1"/>
  <c r="AA26" i="192" s="1"/>
  <c r="BG43" i="192"/>
  <c r="Y26" i="192" s="1"/>
  <c r="BW45" i="192"/>
  <c r="BH45" i="192" s="1"/>
  <c r="AA88" i="192" s="1"/>
  <c r="BG45" i="192"/>
  <c r="Y88" i="192" s="1"/>
  <c r="BW66" i="192"/>
  <c r="BH66" i="192" s="1"/>
  <c r="AA139" i="192" s="1"/>
  <c r="BG66" i="192"/>
  <c r="Y139" i="192" s="1"/>
  <c r="BW68" i="192"/>
  <c r="BH68" i="192" s="1"/>
  <c r="AA118" i="192" s="1"/>
  <c r="BG68" i="192"/>
  <c r="Y118" i="192" s="1"/>
  <c r="BW70" i="192"/>
  <c r="BH70" i="192" s="1"/>
  <c r="AA93" i="192" s="1"/>
  <c r="BG70" i="192"/>
  <c r="Y93" i="192" s="1"/>
  <c r="BW72" i="192"/>
  <c r="BH72" i="192" s="1"/>
  <c r="AA120" i="192" s="1"/>
  <c r="BG72" i="192"/>
  <c r="Y120" i="192" s="1"/>
  <c r="BW74" i="192"/>
  <c r="BH74" i="192" s="1"/>
  <c r="AA58" i="192" s="1"/>
  <c r="BG74" i="192"/>
  <c r="Y58" i="192" s="1"/>
  <c r="BW76" i="192"/>
  <c r="BH76" i="192" s="1"/>
  <c r="AA95" i="192" s="1"/>
  <c r="BG76" i="192"/>
  <c r="Y95" i="192" s="1"/>
  <c r="BW78" i="192"/>
  <c r="BH78" i="192" s="1"/>
  <c r="AA27" i="192" s="1"/>
  <c r="BG78" i="192"/>
  <c r="Y27" i="192" s="1"/>
  <c r="BW80" i="192"/>
  <c r="BH80" i="192" s="1"/>
  <c r="AA96" i="192" s="1"/>
  <c r="BG80" i="192"/>
  <c r="Y96" i="192" s="1"/>
  <c r="BW82" i="192"/>
  <c r="BH82" i="192" s="1"/>
  <c r="AA19" i="192" s="1"/>
  <c r="BG82" i="192"/>
  <c r="Y19" i="192" s="1"/>
  <c r="BW109" i="192"/>
  <c r="BH109" i="192" s="1"/>
  <c r="AA79" i="192" s="1"/>
  <c r="BG109" i="192"/>
  <c r="Y79" i="192" s="1"/>
  <c r="BW111" i="192"/>
  <c r="BH111" i="192" s="1"/>
  <c r="AA105" i="192" s="1"/>
  <c r="BG111" i="192"/>
  <c r="Y105" i="192" s="1"/>
  <c r="BW113" i="192"/>
  <c r="BH113" i="192" s="1"/>
  <c r="AA106" i="192" s="1"/>
  <c r="BG113" i="192"/>
  <c r="Y106" i="192" s="1"/>
  <c r="BW115" i="192"/>
  <c r="BH115" i="192" s="1"/>
  <c r="AA125" i="192" s="1"/>
  <c r="BG115" i="192"/>
  <c r="Y125" i="192" s="1"/>
  <c r="BW117" i="192"/>
  <c r="BH117" i="192" s="1"/>
  <c r="AA126" i="192" s="1"/>
  <c r="BG117" i="192"/>
  <c r="Y126" i="192" s="1"/>
  <c r="BW119" i="192"/>
  <c r="BH119" i="192" s="1"/>
  <c r="AA80" i="192" s="1"/>
  <c r="BG119" i="192"/>
  <c r="Y80" i="192" s="1"/>
  <c r="BW121" i="192"/>
  <c r="BH121" i="192" s="1"/>
  <c r="AA64" i="192" s="1"/>
  <c r="BG121" i="192"/>
  <c r="Y64" i="192" s="1"/>
  <c r="BW123" i="192"/>
  <c r="BH123" i="192" s="1"/>
  <c r="AA81" i="192" s="1"/>
  <c r="BG123" i="192"/>
  <c r="Y81" i="192" s="1"/>
  <c r="BW125" i="192"/>
  <c r="BH125" i="192" s="1"/>
  <c r="AA42" i="192" s="1"/>
  <c r="BG125" i="192"/>
  <c r="Y42" i="192" s="1"/>
  <c r="BW127" i="192"/>
  <c r="BH127" i="192" s="1"/>
  <c r="AA33" i="192" s="1"/>
  <c r="BG127" i="192"/>
  <c r="Y33" i="192" s="1"/>
  <c r="BW129" i="192"/>
  <c r="BH129" i="192" s="1"/>
  <c r="AA82" i="192" s="1"/>
  <c r="BG129" i="192"/>
  <c r="Y82" i="192" s="1"/>
  <c r="BW131" i="192"/>
  <c r="BH131" i="192" s="1"/>
  <c r="AA14" i="192" s="1"/>
  <c r="BG131" i="192"/>
  <c r="Y14" i="192" s="1"/>
  <c r="R43" i="192"/>
  <c r="AP139" i="192"/>
  <c r="T30" i="192"/>
  <c r="N13" i="192"/>
  <c r="P59" i="192"/>
  <c r="N86" i="192"/>
  <c r="P90" i="192"/>
  <c r="N94" i="192"/>
  <c r="N98" i="192"/>
  <c r="N141" i="192"/>
  <c r="N116" i="192"/>
  <c r="P81" i="192"/>
  <c r="P82" i="192"/>
  <c r="N136" i="192"/>
  <c r="P19" i="192"/>
  <c r="L68" i="192"/>
  <c r="AS139" i="186"/>
  <c r="AS131" i="186"/>
  <c r="AS122" i="186"/>
  <c r="AS114" i="186"/>
  <c r="AS106" i="186"/>
  <c r="AS97" i="186"/>
  <c r="AS89" i="186"/>
  <c r="AS80" i="186"/>
  <c r="AS72" i="186"/>
  <c r="AS64" i="186"/>
  <c r="AS55" i="186"/>
  <c r="AS47" i="186"/>
  <c r="AS38" i="186"/>
  <c r="AS29" i="186"/>
  <c r="AS21" i="186"/>
  <c r="AS11" i="186"/>
  <c r="AT137" i="186"/>
  <c r="AR132" i="186"/>
  <c r="AT128" i="186"/>
  <c r="AR123" i="186"/>
  <c r="AT120" i="186"/>
  <c r="AR115" i="186"/>
  <c r="AT112" i="186"/>
  <c r="AR107" i="186"/>
  <c r="AT103" i="186"/>
  <c r="AR98" i="186"/>
  <c r="AT95" i="186"/>
  <c r="AR90" i="186"/>
  <c r="AT87" i="186"/>
  <c r="AR82" i="186"/>
  <c r="AT78" i="186"/>
  <c r="AR73" i="186"/>
  <c r="AT70" i="186"/>
  <c r="AR65" i="186"/>
  <c r="AT61" i="186"/>
  <c r="AR56" i="186"/>
  <c r="AT53" i="186"/>
  <c r="AR48" i="186"/>
  <c r="AT45" i="186"/>
  <c r="AR39" i="186"/>
  <c r="AT36" i="186"/>
  <c r="AR30" i="186"/>
  <c r="AT27" i="186"/>
  <c r="AR22" i="186"/>
  <c r="AT18" i="186"/>
  <c r="AR12" i="186"/>
  <c r="AT9" i="186"/>
  <c r="AQ133" i="186"/>
  <c r="AN133" i="186" s="1"/>
  <c r="AQ122" i="186"/>
  <c r="AN122" i="186" s="1"/>
  <c r="AQ113" i="186"/>
  <c r="AN113" i="186" s="1"/>
  <c r="AQ103" i="186"/>
  <c r="AN103" i="186" s="1"/>
  <c r="AQ93" i="186"/>
  <c r="AN93" i="186" s="1"/>
  <c r="AQ84" i="186"/>
  <c r="AN84" i="186" s="1"/>
  <c r="AQ74" i="186"/>
  <c r="AN74" i="186" s="1"/>
  <c r="AQ65" i="186"/>
  <c r="AN65" i="186" s="1"/>
  <c r="AQ56" i="186"/>
  <c r="AN56" i="186" s="1"/>
  <c r="AQ48" i="186"/>
  <c r="AN48" i="186" s="1"/>
  <c r="AQ39" i="186"/>
  <c r="AN39" i="186" s="1"/>
  <c r="AQ29" i="186"/>
  <c r="AN29" i="186" s="1"/>
  <c r="AQ21" i="186"/>
  <c r="AN21" i="186" s="1"/>
  <c r="AQ11" i="186"/>
  <c r="AN11" i="186" s="1"/>
  <c r="AS138" i="186"/>
  <c r="AS130" i="186"/>
  <c r="AS121" i="186"/>
  <c r="AS113" i="186"/>
  <c r="AS104" i="186"/>
  <c r="AS96" i="186"/>
  <c r="AS88" i="186"/>
  <c r="AS79" i="186"/>
  <c r="AS71" i="186"/>
  <c r="AS62" i="186"/>
  <c r="AS54" i="186"/>
  <c r="AS46" i="186"/>
  <c r="AS37" i="186"/>
  <c r="AS28" i="186"/>
  <c r="AS19" i="186"/>
  <c r="AS10" i="186"/>
  <c r="AR137" i="186"/>
  <c r="AT134" i="186"/>
  <c r="AR128" i="186"/>
  <c r="AT125" i="186"/>
  <c r="AR120" i="186"/>
  <c r="AT117" i="186"/>
  <c r="AR112" i="186"/>
  <c r="AT109" i="186"/>
  <c r="AR103" i="186"/>
  <c r="AT100" i="186"/>
  <c r="AR95" i="186"/>
  <c r="AT92" i="186"/>
  <c r="AR87" i="186"/>
  <c r="AT84" i="186"/>
  <c r="AR78" i="186"/>
  <c r="AT75" i="186"/>
  <c r="AR70" i="186"/>
  <c r="AT67" i="186"/>
  <c r="AR61" i="186"/>
  <c r="AT58" i="186"/>
  <c r="AR53" i="186"/>
  <c r="AT50" i="186"/>
  <c r="AR45" i="186"/>
  <c r="AT41" i="186"/>
  <c r="AR36" i="186"/>
  <c r="AT33" i="186"/>
  <c r="AR27" i="186"/>
  <c r="AT24" i="186"/>
  <c r="AR18" i="186"/>
  <c r="AT15" i="186"/>
  <c r="AR9" i="186"/>
  <c r="AQ132" i="186"/>
  <c r="AN132" i="186" s="1"/>
  <c r="AQ121" i="186"/>
  <c r="AN121" i="186" s="1"/>
  <c r="AQ112" i="186"/>
  <c r="AN112" i="186" s="1"/>
  <c r="AQ101" i="186"/>
  <c r="AN101" i="186" s="1"/>
  <c r="AQ92" i="186"/>
  <c r="AN92" i="186" s="1"/>
  <c r="AQ83" i="186"/>
  <c r="AN83" i="186" s="1"/>
  <c r="AQ73" i="186"/>
  <c r="AN73" i="186" s="1"/>
  <c r="AQ64" i="186"/>
  <c r="AN64" i="186" s="1"/>
  <c r="AQ55" i="186"/>
  <c r="AN55" i="186" s="1"/>
  <c r="AQ47" i="186"/>
  <c r="AN47" i="186" s="1"/>
  <c r="AQ37" i="186"/>
  <c r="AN37" i="186" s="1"/>
  <c r="AQ28" i="186"/>
  <c r="AN28" i="186" s="1"/>
  <c r="AQ19" i="186"/>
  <c r="AN19" i="186" s="1"/>
  <c r="AQ10" i="186"/>
  <c r="AN10" i="186" s="1"/>
  <c r="AS137" i="186"/>
  <c r="AS128" i="186"/>
  <c r="AS120" i="186"/>
  <c r="AS112" i="186"/>
  <c r="AS103" i="186"/>
  <c r="AS95" i="186"/>
  <c r="AS87" i="186"/>
  <c r="AS78" i="186"/>
  <c r="AS70" i="186"/>
  <c r="AS61" i="186"/>
  <c r="AS53" i="186"/>
  <c r="AS45" i="186"/>
  <c r="AS36" i="186"/>
  <c r="AS27" i="186"/>
  <c r="AS18" i="186"/>
  <c r="AS9" i="186"/>
  <c r="AT139" i="186"/>
  <c r="AR134" i="186"/>
  <c r="AT131" i="186"/>
  <c r="AR125" i="186"/>
  <c r="AT122" i="186"/>
  <c r="AR117" i="186"/>
  <c r="AT114" i="186"/>
  <c r="AR109" i="186"/>
  <c r="AT106" i="186"/>
  <c r="AR100" i="186"/>
  <c r="AT97" i="186"/>
  <c r="AR92" i="186"/>
  <c r="AT89" i="186"/>
  <c r="AR84" i="186"/>
  <c r="AT80" i="186"/>
  <c r="AR75" i="186"/>
  <c r="AT72" i="186"/>
  <c r="AR67" i="186"/>
  <c r="AT64" i="186"/>
  <c r="AR58" i="186"/>
  <c r="AT55" i="186"/>
  <c r="AR50" i="186"/>
  <c r="AT47" i="186"/>
  <c r="AR41" i="186"/>
  <c r="AT38" i="186"/>
  <c r="AR33" i="186"/>
  <c r="AT29" i="186"/>
  <c r="AR24" i="186"/>
  <c r="AT21" i="186"/>
  <c r="AR15" i="186"/>
  <c r="AT11" i="186"/>
  <c r="AQ130" i="186"/>
  <c r="AN130" i="186" s="1"/>
  <c r="AQ120" i="186"/>
  <c r="AN120" i="186" s="1"/>
  <c r="AQ111" i="186"/>
  <c r="AN111" i="186" s="1"/>
  <c r="AQ100" i="186"/>
  <c r="AN100" i="186" s="1"/>
  <c r="AQ91" i="186"/>
  <c r="AN91" i="186" s="1"/>
  <c r="AQ82" i="186"/>
  <c r="AN82" i="186" s="1"/>
  <c r="AQ72" i="186"/>
  <c r="AN72" i="186" s="1"/>
  <c r="AQ62" i="186"/>
  <c r="AN62" i="186" s="1"/>
  <c r="AQ54" i="186"/>
  <c r="AN54" i="186" s="1"/>
  <c r="AQ46" i="186"/>
  <c r="AN46" i="186" s="1"/>
  <c r="AQ36" i="186"/>
  <c r="AN36" i="186" s="1"/>
  <c r="AQ27" i="186"/>
  <c r="AN27" i="186" s="1"/>
  <c r="AQ18" i="186"/>
  <c r="AN18" i="186" s="1"/>
  <c r="AQ9" i="186"/>
  <c r="AN9" i="186" s="1"/>
  <c r="AS136" i="186"/>
  <c r="AS127" i="186"/>
  <c r="AS119" i="186"/>
  <c r="AS111" i="186"/>
  <c r="AS102" i="186"/>
  <c r="AS94" i="186"/>
  <c r="AS86" i="186"/>
  <c r="AS77" i="186"/>
  <c r="AS69" i="186"/>
  <c r="AS60" i="186"/>
  <c r="AS52" i="186"/>
  <c r="AS44" i="186"/>
  <c r="AS35" i="186"/>
  <c r="AS26" i="186"/>
  <c r="AS17" i="186"/>
  <c r="AS8" i="186"/>
  <c r="AR139" i="186"/>
  <c r="AT136" i="186"/>
  <c r="AR131" i="186"/>
  <c r="AT127" i="186"/>
  <c r="AR122" i="186"/>
  <c r="AT119" i="186"/>
  <c r="AR114" i="186"/>
  <c r="AT111" i="186"/>
  <c r="AR106" i="186"/>
  <c r="AT102" i="186"/>
  <c r="AR97" i="186"/>
  <c r="AT94" i="186"/>
  <c r="AR89" i="186"/>
  <c r="AT86" i="186"/>
  <c r="AR80" i="186"/>
  <c r="AT77" i="186"/>
  <c r="AR72" i="186"/>
  <c r="AT69" i="186"/>
  <c r="AR64" i="186"/>
  <c r="AT60" i="186"/>
  <c r="AR55" i="186"/>
  <c r="AT52" i="186"/>
  <c r="AR47" i="186"/>
  <c r="AT44" i="186"/>
  <c r="AR38" i="186"/>
  <c r="AT35" i="186"/>
  <c r="AR29" i="186"/>
  <c r="AT26" i="186"/>
  <c r="AR21" i="186"/>
  <c r="AT17" i="186"/>
  <c r="AR11" i="186"/>
  <c r="AT8" i="186"/>
  <c r="AQ128" i="186"/>
  <c r="AN128" i="186" s="1"/>
  <c r="AQ119" i="186"/>
  <c r="AN119" i="186" s="1"/>
  <c r="AQ109" i="186"/>
  <c r="AN109" i="186" s="1"/>
  <c r="AQ99" i="186"/>
  <c r="AN99" i="186" s="1"/>
  <c r="AQ90" i="186"/>
  <c r="AN90" i="186" s="1"/>
  <c r="AQ80" i="186"/>
  <c r="AN80" i="186" s="1"/>
  <c r="AQ71" i="186"/>
  <c r="AN71" i="186" s="1"/>
  <c r="AQ61" i="186"/>
  <c r="AN61" i="186" s="1"/>
  <c r="AQ53" i="186"/>
  <c r="AN53" i="186" s="1"/>
  <c r="AQ45" i="186"/>
  <c r="AN45" i="186" s="1"/>
  <c r="AQ35" i="186"/>
  <c r="AN35" i="186" s="1"/>
  <c r="AQ26" i="186"/>
  <c r="AN26" i="186" s="1"/>
  <c r="AQ17" i="186"/>
  <c r="AN17" i="186" s="1"/>
  <c r="AQ8" i="186"/>
  <c r="AN8" i="186" s="1"/>
  <c r="AS135" i="186"/>
  <c r="AS126" i="186"/>
  <c r="AS118" i="186"/>
  <c r="AS110" i="186"/>
  <c r="AS101" i="186"/>
  <c r="AS93" i="186"/>
  <c r="AS85" i="186"/>
  <c r="AS76" i="186"/>
  <c r="AS68" i="186"/>
  <c r="AS59" i="186"/>
  <c r="AS51" i="186"/>
  <c r="AS42" i="186"/>
  <c r="AS34" i="186"/>
  <c r="AS25" i="186"/>
  <c r="AS16" i="186"/>
  <c r="AS7" i="186"/>
  <c r="AR136" i="186"/>
  <c r="AT133" i="186"/>
  <c r="AR127" i="186"/>
  <c r="AT124" i="186"/>
  <c r="AR119" i="186"/>
  <c r="AT116" i="186"/>
  <c r="AR111" i="186"/>
  <c r="AT108" i="186"/>
  <c r="AR102" i="186"/>
  <c r="AT99" i="186"/>
  <c r="AR94" i="186"/>
  <c r="AT91" i="186"/>
  <c r="AR86" i="186"/>
  <c r="AT83" i="186"/>
  <c r="AR77" i="186"/>
  <c r="AT74" i="186"/>
  <c r="AR69" i="186"/>
  <c r="AT66" i="186"/>
  <c r="AR60" i="186"/>
  <c r="AT57" i="186"/>
  <c r="AR52" i="186"/>
  <c r="AT49" i="186"/>
  <c r="AR44" i="186"/>
  <c r="AT40" i="186"/>
  <c r="AR35" i="186"/>
  <c r="AT31" i="186"/>
  <c r="AR26" i="186"/>
  <c r="AT23" i="186"/>
  <c r="AR17" i="186"/>
  <c r="AT14" i="186"/>
  <c r="AR8" i="186"/>
  <c r="AQ138" i="186"/>
  <c r="AN138" i="186" s="1"/>
  <c r="AQ127" i="186"/>
  <c r="AN127" i="186" s="1"/>
  <c r="AQ117" i="186"/>
  <c r="AN117" i="186" s="1"/>
  <c r="AQ108" i="186"/>
  <c r="AN108" i="186" s="1"/>
  <c r="AQ98" i="186"/>
  <c r="AN98" i="186" s="1"/>
  <c r="AQ89" i="186"/>
  <c r="AN89" i="186" s="1"/>
  <c r="AQ79" i="186"/>
  <c r="AN79" i="186" s="1"/>
  <c r="AQ69" i="186"/>
  <c r="AN69" i="186" s="1"/>
  <c r="AQ60" i="186"/>
  <c r="AN60" i="186" s="1"/>
  <c r="AQ52" i="186"/>
  <c r="AN52" i="186" s="1"/>
  <c r="AQ44" i="186"/>
  <c r="AN44" i="186" s="1"/>
  <c r="AQ34" i="186"/>
  <c r="AN34" i="186" s="1"/>
  <c r="AQ25" i="186"/>
  <c r="AN25" i="186" s="1"/>
  <c r="AQ16" i="186"/>
  <c r="AN16" i="186" s="1"/>
  <c r="AS134" i="186"/>
  <c r="AS125" i="186"/>
  <c r="AS117" i="186"/>
  <c r="AS109" i="186"/>
  <c r="AS100" i="186"/>
  <c r="AS92" i="186"/>
  <c r="AS84" i="186"/>
  <c r="AS75" i="186"/>
  <c r="AS67" i="186"/>
  <c r="AS58" i="186"/>
  <c r="AS50" i="186"/>
  <c r="AS41" i="186"/>
  <c r="AS33" i="186"/>
  <c r="AS24" i="186"/>
  <c r="AS15" i="186"/>
  <c r="AT138" i="186"/>
  <c r="AR133" i="186"/>
  <c r="AT130" i="186"/>
  <c r="AR124" i="186"/>
  <c r="AT121" i="186"/>
  <c r="AR116" i="186"/>
  <c r="AT113" i="186"/>
  <c r="AR108" i="186"/>
  <c r="AT104" i="186"/>
  <c r="AR99" i="186"/>
  <c r="AT96" i="186"/>
  <c r="AR91" i="186"/>
  <c r="AT88" i="186"/>
  <c r="AR83" i="186"/>
  <c r="AT79" i="186"/>
  <c r="AR74" i="186"/>
  <c r="AT71" i="186"/>
  <c r="AR66" i="186"/>
  <c r="AT62" i="186"/>
  <c r="AR57" i="186"/>
  <c r="AT54" i="186"/>
  <c r="AR49" i="186"/>
  <c r="AT46" i="186"/>
  <c r="AR40" i="186"/>
  <c r="AT37" i="186"/>
  <c r="AR31" i="186"/>
  <c r="AT28" i="186"/>
  <c r="AR23" i="186"/>
  <c r="AT19" i="186"/>
  <c r="AR14" i="186"/>
  <c r="AT10" i="186"/>
  <c r="AQ137" i="186"/>
  <c r="AN137" i="186" s="1"/>
  <c r="AQ125" i="186"/>
  <c r="AN125" i="186" s="1"/>
  <c r="AQ116" i="186"/>
  <c r="AN116" i="186" s="1"/>
  <c r="AQ107" i="186"/>
  <c r="AN107" i="186" s="1"/>
  <c r="AQ97" i="186"/>
  <c r="AN97" i="186" s="1"/>
  <c r="AQ88" i="186"/>
  <c r="AN88" i="186" s="1"/>
  <c r="AQ77" i="186"/>
  <c r="AN77" i="186" s="1"/>
  <c r="AQ68" i="186"/>
  <c r="AN68" i="186" s="1"/>
  <c r="AQ59" i="186"/>
  <c r="AN59" i="186" s="1"/>
  <c r="AQ51" i="186"/>
  <c r="AN51" i="186" s="1"/>
  <c r="AQ42" i="186"/>
  <c r="AN42" i="186" s="1"/>
  <c r="AQ33" i="186"/>
  <c r="AN33" i="186" s="1"/>
  <c r="AQ24" i="186"/>
  <c r="AN24" i="186" s="1"/>
  <c r="AS133" i="186"/>
  <c r="AS124" i="186"/>
  <c r="AS116" i="186"/>
  <c r="AS108" i="186"/>
  <c r="AS99" i="186"/>
  <c r="AS91" i="186"/>
  <c r="AS83" i="186"/>
  <c r="AS74" i="186"/>
  <c r="AS66" i="186"/>
  <c r="AS57" i="186"/>
  <c r="AS49" i="186"/>
  <c r="AS40" i="186"/>
  <c r="AS31" i="186"/>
  <c r="AS23" i="186"/>
  <c r="AS14" i="186"/>
  <c r="AR138" i="186"/>
  <c r="AT135" i="186"/>
  <c r="AR130" i="186"/>
  <c r="AT126" i="186"/>
  <c r="AR121" i="186"/>
  <c r="AT118" i="186"/>
  <c r="AR113" i="186"/>
  <c r="AT110" i="186"/>
  <c r="AR104" i="186"/>
  <c r="AT101" i="186"/>
  <c r="AR96" i="186"/>
  <c r="AT93" i="186"/>
  <c r="AR88" i="186"/>
  <c r="AT85" i="186"/>
  <c r="AR79" i="186"/>
  <c r="AT76" i="186"/>
  <c r="AR71" i="186"/>
  <c r="AT68" i="186"/>
  <c r="AR62" i="186"/>
  <c r="AT59" i="186"/>
  <c r="AR54" i="186"/>
  <c r="AT51" i="186"/>
  <c r="AR46" i="186"/>
  <c r="AT42" i="186"/>
  <c r="AR37" i="186"/>
  <c r="AT34" i="186"/>
  <c r="AR28" i="186"/>
  <c r="AT25" i="186"/>
  <c r="AR19" i="186"/>
  <c r="AT16" i="186"/>
  <c r="AR10" i="186"/>
  <c r="AT7" i="186"/>
  <c r="AQ136" i="186"/>
  <c r="AN136" i="186" s="1"/>
  <c r="AQ124" i="186"/>
  <c r="AN124" i="186" s="1"/>
  <c r="AQ115" i="186"/>
  <c r="AN115" i="186" s="1"/>
  <c r="AQ106" i="186"/>
  <c r="AN106" i="186" s="1"/>
  <c r="AQ96" i="186"/>
  <c r="AN96" i="186" s="1"/>
  <c r="AQ87" i="186"/>
  <c r="AN87" i="186" s="1"/>
  <c r="AQ76" i="186"/>
  <c r="AN76" i="186" s="1"/>
  <c r="AQ67" i="186"/>
  <c r="AN67" i="186" s="1"/>
  <c r="AQ58" i="186"/>
  <c r="AN58" i="186" s="1"/>
  <c r="AQ50" i="186"/>
  <c r="AN50" i="186" s="1"/>
  <c r="AQ41" i="186"/>
  <c r="AN41" i="186" s="1"/>
  <c r="AQ31" i="186"/>
  <c r="AN31" i="186" s="1"/>
  <c r="AQ23" i="186"/>
  <c r="AN23" i="186" s="1"/>
  <c r="AQ14" i="186"/>
  <c r="AN14" i="186" s="1"/>
  <c r="AS132" i="186"/>
  <c r="AS65" i="186"/>
  <c r="AT123" i="186"/>
  <c r="AR101" i="186"/>
  <c r="AT56" i="186"/>
  <c r="AR34" i="186"/>
  <c r="AQ114" i="186"/>
  <c r="AN114" i="186" s="1"/>
  <c r="AQ40" i="186"/>
  <c r="AN40" i="186" s="1"/>
  <c r="AQ66" i="186"/>
  <c r="AN66" i="186" s="1"/>
  <c r="AT107" i="186"/>
  <c r="AT39" i="186"/>
  <c r="AQ57" i="186"/>
  <c r="AN57" i="186" s="1"/>
  <c r="AS123" i="186"/>
  <c r="AS56" i="186"/>
  <c r="AT98" i="186"/>
  <c r="AR76" i="186"/>
  <c r="AT30" i="186"/>
  <c r="AR7" i="186"/>
  <c r="AQ104" i="186"/>
  <c r="AN104" i="186" s="1"/>
  <c r="AQ30" i="186"/>
  <c r="AN30" i="186" s="1"/>
  <c r="AS115" i="186"/>
  <c r="AS48" i="186"/>
  <c r="AR118" i="186"/>
  <c r="AT73" i="186"/>
  <c r="AR51" i="186"/>
  <c r="AQ95" i="186"/>
  <c r="AN95" i="186" s="1"/>
  <c r="AQ22" i="186"/>
  <c r="AN22" i="186" s="1"/>
  <c r="AS107" i="186"/>
  <c r="AS39" i="186"/>
  <c r="AT115" i="186"/>
  <c r="AR93" i="186"/>
  <c r="AT48" i="186"/>
  <c r="AR25" i="186"/>
  <c r="AQ85" i="186"/>
  <c r="AN85" i="186" s="1"/>
  <c r="AQ15" i="186"/>
  <c r="AN15" i="186" s="1"/>
  <c r="AS22" i="186"/>
  <c r="AT65" i="186"/>
  <c r="AS12" i="186"/>
  <c r="AR85" i="186"/>
  <c r="AS98" i="186"/>
  <c r="AS30" i="186"/>
  <c r="AR135" i="186"/>
  <c r="AT90" i="186"/>
  <c r="AR68" i="186"/>
  <c r="AT22" i="186"/>
  <c r="AQ75" i="186"/>
  <c r="AN75" i="186" s="1"/>
  <c r="AQ12" i="186"/>
  <c r="AN12" i="186" s="1"/>
  <c r="AS90" i="186"/>
  <c r="AR110" i="186"/>
  <c r="AR42" i="186"/>
  <c r="AS82" i="186"/>
  <c r="AQ135" i="186"/>
  <c r="AN135" i="186" s="1"/>
  <c r="AS73" i="186"/>
  <c r="AR126" i="186"/>
  <c r="AT82" i="186"/>
  <c r="AR59" i="186"/>
  <c r="AT12" i="186"/>
  <c r="AQ123" i="186"/>
  <c r="AN123" i="186" s="1"/>
  <c r="AQ49" i="186"/>
  <c r="AN49" i="186" s="1"/>
  <c r="AT132" i="186"/>
  <c r="AR16" i="186"/>
  <c r="AQ134" i="186"/>
  <c r="AN134" i="186" s="1"/>
  <c r="AQ70" i="186"/>
  <c r="AN70" i="186" s="1"/>
  <c r="AQ86" i="186"/>
  <c r="AN86" i="186" s="1"/>
  <c r="AQ126" i="186"/>
  <c r="AN126" i="186" s="1"/>
  <c r="AQ38" i="186"/>
  <c r="AN38" i="186" s="1"/>
  <c r="AQ118" i="186"/>
  <c r="AN118" i="186" s="1"/>
  <c r="AQ110" i="186"/>
  <c r="AN110" i="186" s="1"/>
  <c r="AQ139" i="186"/>
  <c r="AN139" i="186" s="1"/>
  <c r="AQ102" i="186"/>
  <c r="AN102" i="186" s="1"/>
  <c r="AQ131" i="186"/>
  <c r="AN131" i="186" s="1"/>
  <c r="AQ94" i="186"/>
  <c r="AN94" i="186" s="1"/>
  <c r="AQ78" i="186"/>
  <c r="AN78" i="186" s="1"/>
  <c r="AQ7" i="186"/>
  <c r="AN7" i="186" s="1"/>
  <c r="C98" i="14"/>
  <c r="C99" i="14"/>
  <c r="AP21" i="192"/>
  <c r="R67" i="192"/>
  <c r="R71" i="192"/>
  <c r="T75" i="192"/>
  <c r="AP79" i="192"/>
  <c r="AP130" i="192"/>
  <c r="AH130" i="192" s="1"/>
  <c r="R30" i="192"/>
  <c r="AP75" i="192"/>
  <c r="T104" i="192"/>
  <c r="R57" i="192"/>
  <c r="R62" i="192"/>
  <c r="T81" i="192"/>
  <c r="R87" i="192"/>
  <c r="AP67" i="192"/>
  <c r="AL67" i="192" s="1"/>
  <c r="R130" i="192"/>
  <c r="T11" i="192"/>
  <c r="AP11" i="192"/>
  <c r="AP30" i="192"/>
  <c r="AP97" i="192"/>
  <c r="R101" i="192"/>
  <c r="AP105" i="192"/>
  <c r="R111" i="192"/>
  <c r="AP115" i="192"/>
  <c r="T119" i="192"/>
  <c r="R123" i="192"/>
  <c r="P100" i="192"/>
  <c r="T101" i="192"/>
  <c r="T105" i="192"/>
  <c r="T110" i="192"/>
  <c r="AO111" i="192"/>
  <c r="H111" i="192" s="1"/>
  <c r="T114" i="192"/>
  <c r="N117" i="192"/>
  <c r="AP118" i="192"/>
  <c r="AJ118" i="192" s="1"/>
  <c r="AO119" i="192"/>
  <c r="V119" i="192" s="1"/>
  <c r="P121" i="192"/>
  <c r="T122" i="192"/>
  <c r="AO123" i="192"/>
  <c r="P125" i="192"/>
  <c r="R126" i="192"/>
  <c r="N129" i="192"/>
  <c r="H133" i="192"/>
  <c r="P137" i="192"/>
  <c r="AO58" i="192"/>
  <c r="F58" i="192" s="1"/>
  <c r="T35" i="192"/>
  <c r="T39" i="192"/>
  <c r="T43" i="192"/>
  <c r="AP134" i="192"/>
  <c r="AP23" i="192"/>
  <c r="N18" i="192"/>
  <c r="N51" i="192"/>
  <c r="N68" i="192"/>
  <c r="R69" i="192"/>
  <c r="P72" i="192"/>
  <c r="T73" i="192"/>
  <c r="AP77" i="192"/>
  <c r="AO104" i="192"/>
  <c r="H104" i="192" s="1"/>
  <c r="N106" i="192"/>
  <c r="N111" i="192"/>
  <c r="N115" i="192"/>
  <c r="T120" i="192"/>
  <c r="N123" i="192"/>
  <c r="R124" i="192"/>
  <c r="N127" i="192"/>
  <c r="P133" i="192"/>
  <c r="T9" i="192"/>
  <c r="AO69" i="192"/>
  <c r="X69" i="192" s="1"/>
  <c r="N75" i="192"/>
  <c r="N93" i="192"/>
  <c r="N101" i="192"/>
  <c r="N114" i="192"/>
  <c r="P122" i="192"/>
  <c r="AP18" i="192"/>
  <c r="R23" i="192"/>
  <c r="R27" i="192"/>
  <c r="AP31" i="192"/>
  <c r="AP41" i="192"/>
  <c r="AP46" i="192"/>
  <c r="Z46" i="192" s="1"/>
  <c r="R50" i="192"/>
  <c r="R54" i="192"/>
  <c r="R58" i="192"/>
  <c r="AP62" i="192"/>
  <c r="AJ62" i="192" s="1"/>
  <c r="T85" i="192"/>
  <c r="R89" i="192"/>
  <c r="AP93" i="192"/>
  <c r="AP127" i="192"/>
  <c r="AB127" i="192" s="1"/>
  <c r="T138" i="192"/>
  <c r="L138" i="192"/>
  <c r="H138" i="192"/>
  <c r="X138" i="192"/>
  <c r="V138" i="192"/>
  <c r="AO136" i="192"/>
  <c r="F136" i="192" s="1"/>
  <c r="AO13" i="192"/>
  <c r="X13" i="192" s="1"/>
  <c r="AO102" i="192"/>
  <c r="X102" i="192" s="1"/>
  <c r="AO141" i="192"/>
  <c r="L141" i="192" s="1"/>
  <c r="P74" i="192"/>
  <c r="P43" i="192"/>
  <c r="N82" i="192"/>
  <c r="N66" i="192"/>
  <c r="N26" i="192"/>
  <c r="EQ7" i="39"/>
  <c r="ER7" i="39" s="1"/>
  <c r="E7" i="114"/>
  <c r="EQ13" i="39"/>
  <c r="ER13" i="39" s="1"/>
  <c r="E13" i="114"/>
  <c r="EQ29" i="39"/>
  <c r="ER29" i="39" s="1"/>
  <c r="E29" i="114"/>
  <c r="EQ46" i="39"/>
  <c r="ER46" i="39" s="1"/>
  <c r="E46" i="114"/>
  <c r="EQ54" i="39"/>
  <c r="ER54" i="39" s="1"/>
  <c r="E54" i="114"/>
  <c r="EQ73" i="39"/>
  <c r="ER73" i="39" s="1"/>
  <c r="E73" i="114"/>
  <c r="EQ87" i="39"/>
  <c r="ER87" i="39" s="1"/>
  <c r="E87" i="114"/>
  <c r="EQ103" i="39"/>
  <c r="ER103" i="39" s="1"/>
  <c r="E103" i="114"/>
  <c r="EQ109" i="39"/>
  <c r="ER109" i="39" s="1"/>
  <c r="E109" i="114"/>
  <c r="EQ117" i="39"/>
  <c r="ER117" i="39" s="1"/>
  <c r="E117" i="114"/>
  <c r="EQ125" i="39"/>
  <c r="ER125" i="39" s="1"/>
  <c r="E125" i="114"/>
  <c r="EQ10" i="39"/>
  <c r="ER10" i="39" s="1"/>
  <c r="E10" i="114"/>
  <c r="EQ22" i="39"/>
  <c r="ER22" i="39" s="1"/>
  <c r="E22" i="114"/>
  <c r="EQ38" i="39"/>
  <c r="ER38" i="39" s="1"/>
  <c r="E38" i="114"/>
  <c r="EQ57" i="39"/>
  <c r="ER57" i="39" s="1"/>
  <c r="E57" i="114"/>
  <c r="EQ63" i="39"/>
  <c r="ER63" i="39" s="1"/>
  <c r="E63" i="114"/>
  <c r="EQ76" i="39"/>
  <c r="ER76" i="39" s="1"/>
  <c r="E76" i="114"/>
  <c r="EQ82" i="39"/>
  <c r="ER82" i="39" s="1"/>
  <c r="E82" i="114"/>
  <c r="EQ90" i="39"/>
  <c r="ER90" i="39" s="1"/>
  <c r="E90" i="114"/>
  <c r="EQ98" i="39"/>
  <c r="ER98" i="39" s="1"/>
  <c r="E98" i="114"/>
  <c r="EQ112" i="39"/>
  <c r="ER112" i="39" s="1"/>
  <c r="E112" i="114"/>
  <c r="EQ129" i="39"/>
  <c r="ER129" i="39" s="1"/>
  <c r="E129" i="114"/>
  <c r="EQ137" i="39"/>
  <c r="ER137" i="39" s="1"/>
  <c r="E137" i="114"/>
  <c r="EQ41" i="39"/>
  <c r="ER41" i="39" s="1"/>
  <c r="E41" i="114"/>
  <c r="EQ66" i="39"/>
  <c r="ER66" i="39" s="1"/>
  <c r="E66" i="114"/>
  <c r="EQ71" i="39"/>
  <c r="ER71" i="39" s="1"/>
  <c r="E71" i="114"/>
  <c r="EQ79" i="39"/>
  <c r="ER79" i="39" s="1"/>
  <c r="E79" i="114"/>
  <c r="EQ85" i="39"/>
  <c r="ER85" i="39" s="1"/>
  <c r="E85" i="114"/>
  <c r="E93" i="114"/>
  <c r="EQ107" i="39"/>
  <c r="ER107" i="39" s="1"/>
  <c r="E107" i="114"/>
  <c r="EQ115" i="39"/>
  <c r="ER115" i="39" s="1"/>
  <c r="E115" i="114"/>
  <c r="EQ14" i="39"/>
  <c r="ER14" i="39" s="1"/>
  <c r="E14" i="114"/>
  <c r="EQ36" i="39"/>
  <c r="ER36" i="39" s="1"/>
  <c r="E36" i="114"/>
  <c r="EQ47" i="39"/>
  <c r="ER47" i="39" s="1"/>
  <c r="E47" i="114"/>
  <c r="EQ69" i="39"/>
  <c r="ER69" i="39" s="1"/>
  <c r="E69" i="114"/>
  <c r="EQ88" i="39"/>
  <c r="ER88" i="39" s="1"/>
  <c r="E88" i="114"/>
  <c r="EQ96" i="39"/>
  <c r="ER96" i="39" s="1"/>
  <c r="E96" i="114"/>
  <c r="EQ110" i="39"/>
  <c r="ER110" i="39" s="1"/>
  <c r="E110" i="114"/>
  <c r="EQ118" i="39"/>
  <c r="ER118" i="39" s="1"/>
  <c r="E118" i="114"/>
  <c r="EQ126" i="39"/>
  <c r="ER126" i="39" s="1"/>
  <c r="E126" i="114"/>
  <c r="EQ130" i="39"/>
  <c r="ER130" i="39" s="1"/>
  <c r="E130" i="114"/>
  <c r="EQ134" i="39"/>
  <c r="ER134" i="39" s="1"/>
  <c r="E134" i="114"/>
  <c r="EQ138" i="39"/>
  <c r="ER138" i="39" s="1"/>
  <c r="E138" i="114"/>
  <c r="EQ39" i="39"/>
  <c r="ER39" i="39" s="1"/>
  <c r="E39" i="114"/>
  <c r="EQ50" i="39"/>
  <c r="ER50" i="39" s="1"/>
  <c r="E50" i="114"/>
  <c r="EQ58" i="39"/>
  <c r="ER58" i="39" s="1"/>
  <c r="E58" i="114"/>
  <c r="EQ64" i="39"/>
  <c r="ER64" i="39" s="1"/>
  <c r="E64" i="114"/>
  <c r="EQ77" i="39"/>
  <c r="ER77" i="39" s="1"/>
  <c r="E77" i="114"/>
  <c r="EQ91" i="39"/>
  <c r="ER91" i="39" s="1"/>
  <c r="E91" i="114"/>
  <c r="EQ113" i="39"/>
  <c r="ER113" i="39" s="1"/>
  <c r="E113" i="114"/>
  <c r="EQ121" i="39"/>
  <c r="ER121" i="39" s="1"/>
  <c r="E121" i="114"/>
  <c r="EQ28" i="39"/>
  <c r="ER28" i="39" s="1"/>
  <c r="E28" i="114"/>
  <c r="EQ34" i="39"/>
  <c r="ER34" i="39" s="1"/>
  <c r="E34" i="114"/>
  <c r="EQ45" i="39"/>
  <c r="ER45" i="39" s="1"/>
  <c r="E45" i="114"/>
  <c r="EQ53" i="39"/>
  <c r="ER53" i="39" s="1"/>
  <c r="E53" i="114"/>
  <c r="EQ67" i="39"/>
  <c r="ER67" i="39" s="1"/>
  <c r="E67" i="114"/>
  <c r="EQ94" i="39"/>
  <c r="ER94" i="39" s="1"/>
  <c r="E94" i="114"/>
  <c r="EQ102" i="39"/>
  <c r="ER102" i="39" s="1"/>
  <c r="E102" i="114"/>
  <c r="EQ108" i="39"/>
  <c r="ER108" i="39" s="1"/>
  <c r="E108" i="114"/>
  <c r="E116" i="114"/>
  <c r="EQ124" i="39"/>
  <c r="ER124" i="39" s="1"/>
  <c r="E124" i="114"/>
  <c r="EQ131" i="39"/>
  <c r="ER131" i="39" s="1"/>
  <c r="E131" i="114"/>
  <c r="EQ9" i="39"/>
  <c r="ER9" i="39" s="1"/>
  <c r="E9" i="114"/>
  <c r="EQ15" i="39"/>
  <c r="ER15" i="39" s="1"/>
  <c r="E15" i="114"/>
  <c r="EQ21" i="39"/>
  <c r="ER21" i="39" s="1"/>
  <c r="E21" i="114"/>
  <c r="EQ97" i="39"/>
  <c r="ER97" i="39" s="1"/>
  <c r="E97" i="114"/>
  <c r="EQ111" i="39"/>
  <c r="ER111" i="39" s="1"/>
  <c r="E111" i="114"/>
  <c r="EQ119" i="39"/>
  <c r="ER119" i="39" s="1"/>
  <c r="E119" i="114"/>
  <c r="EQ32" i="39"/>
  <c r="ER32" i="39" s="1"/>
  <c r="E32" i="114"/>
  <c r="EQ40" i="39"/>
  <c r="ER40" i="39" s="1"/>
  <c r="E40" i="114"/>
  <c r="EQ59" i="39"/>
  <c r="ER59" i="39" s="1"/>
  <c r="E59" i="114"/>
  <c r="EQ65" i="39"/>
  <c r="ER65" i="39" s="1"/>
  <c r="E65" i="114"/>
  <c r="EQ122" i="39"/>
  <c r="ER122" i="39" s="1"/>
  <c r="E122" i="114"/>
  <c r="EQ132" i="39"/>
  <c r="ER132" i="39" s="1"/>
  <c r="E132" i="114"/>
  <c r="EQ136" i="39"/>
  <c r="ER136" i="39" s="1"/>
  <c r="E136" i="114"/>
  <c r="C104" i="14"/>
  <c r="C103" i="14"/>
  <c r="L5" i="237"/>
  <c r="E39" i="222"/>
  <c r="F39" i="222" s="1"/>
  <c r="D5" i="237"/>
  <c r="E14" i="222"/>
  <c r="F14" i="222" s="1"/>
  <c r="R5" i="237"/>
  <c r="E57" i="222"/>
  <c r="F57" i="222" s="1"/>
  <c r="N5" i="237"/>
  <c r="E45" i="222"/>
  <c r="F45" i="222" s="1"/>
  <c r="H5" i="237"/>
  <c r="E26" i="222"/>
  <c r="F26" i="222" s="1"/>
  <c r="F5" i="237"/>
  <c r="E20" i="222"/>
  <c r="F20" i="222" s="1"/>
  <c r="J5" i="237"/>
  <c r="E33" i="222"/>
  <c r="F33" i="222" s="1"/>
  <c r="D4" i="80"/>
  <c r="D13" i="80"/>
  <c r="D12" i="80" s="1"/>
  <c r="T115" i="192"/>
  <c r="AP50" i="192"/>
  <c r="R75" i="192"/>
  <c r="T123" i="192"/>
  <c r="AP89" i="192"/>
  <c r="AL89" i="192" s="1"/>
  <c r="T41" i="192"/>
  <c r="AP71" i="192"/>
  <c r="AJ71" i="192" s="1"/>
  <c r="T67" i="192"/>
  <c r="R41" i="192"/>
  <c r="R105" i="192"/>
  <c r="T126" i="192"/>
  <c r="R31" i="192"/>
  <c r="AP140" i="192"/>
  <c r="AD140" i="192" s="1"/>
  <c r="AP27" i="192"/>
  <c r="AP111" i="192"/>
  <c r="AN111" i="192" s="1"/>
  <c r="T127" i="192"/>
  <c r="R119" i="192"/>
  <c r="R122" i="192"/>
  <c r="R79" i="192"/>
  <c r="R118" i="192"/>
  <c r="T118" i="192"/>
  <c r="AP114" i="192"/>
  <c r="AP119" i="192"/>
  <c r="AJ119" i="192" s="1"/>
  <c r="R114" i="192"/>
  <c r="AP54" i="192"/>
  <c r="R18" i="192"/>
  <c r="R16" i="192"/>
  <c r="AP20" i="192"/>
  <c r="AH20" i="192" s="1"/>
  <c r="AP122" i="192"/>
  <c r="AL122" i="192" s="1"/>
  <c r="R127" i="192"/>
  <c r="R110" i="192"/>
  <c r="AP110" i="192"/>
  <c r="Z110" i="192" s="1"/>
  <c r="AP126" i="192"/>
  <c r="T111" i="192"/>
  <c r="AP123" i="192"/>
  <c r="AB123" i="192" s="1"/>
  <c r="T14" i="192"/>
  <c r="AP19" i="192"/>
  <c r="AH19" i="192" s="1"/>
  <c r="T33" i="192"/>
  <c r="R38" i="192"/>
  <c r="R42" i="192"/>
  <c r="T91" i="192"/>
  <c r="R46" i="192"/>
  <c r="T18" i="192"/>
  <c r="AO137" i="192"/>
  <c r="X137" i="192" s="1"/>
  <c r="P40" i="192"/>
  <c r="P75" i="192"/>
  <c r="P114" i="192"/>
  <c r="P130" i="192"/>
  <c r="N122" i="192"/>
  <c r="P12" i="192"/>
  <c r="P27" i="192"/>
  <c r="P50" i="192"/>
  <c r="P58" i="192"/>
  <c r="P93" i="192"/>
  <c r="N132" i="192"/>
  <c r="P135" i="192"/>
  <c r="G8" i="192"/>
  <c r="R110" i="225"/>
  <c r="Q110" i="225" s="1"/>
  <c r="R114" i="225"/>
  <c r="Q114" i="225" s="1"/>
  <c r="R118" i="225"/>
  <c r="Q118" i="225" s="1"/>
  <c r="R122" i="225"/>
  <c r="Q122" i="225" s="1"/>
  <c r="R126" i="225"/>
  <c r="Q126" i="225" s="1"/>
  <c r="R131" i="225"/>
  <c r="Q131" i="225" s="1"/>
  <c r="R135" i="225"/>
  <c r="Q135" i="225" s="1"/>
  <c r="R139" i="225"/>
  <c r="Q139" i="225" s="1"/>
  <c r="R7" i="193"/>
  <c r="Q7" i="193" s="1"/>
  <c r="R11" i="193"/>
  <c r="Q11" i="193" s="1"/>
  <c r="R16" i="193"/>
  <c r="Q16" i="193" s="1"/>
  <c r="R21" i="193"/>
  <c r="Q21" i="193" s="1"/>
  <c r="R25" i="193"/>
  <c r="Q25" i="193" s="1"/>
  <c r="R29" i="193"/>
  <c r="Q29" i="193" s="1"/>
  <c r="R34" i="193"/>
  <c r="Q34" i="193" s="1"/>
  <c r="R38" i="193"/>
  <c r="Q38" i="193" s="1"/>
  <c r="R42" i="193"/>
  <c r="Q42" i="193" s="1"/>
  <c r="R47" i="193"/>
  <c r="Q47" i="193" s="1"/>
  <c r="R51" i="193"/>
  <c r="Q51" i="193" s="1"/>
  <c r="R55" i="193"/>
  <c r="Q55" i="193" s="1"/>
  <c r="R59" i="193"/>
  <c r="Q59" i="193" s="1"/>
  <c r="R64" i="193"/>
  <c r="Q64" i="193" s="1"/>
  <c r="R68" i="193"/>
  <c r="Q68" i="193" s="1"/>
  <c r="R72" i="193"/>
  <c r="Q72" i="193" s="1"/>
  <c r="R76" i="193"/>
  <c r="Q76" i="193" s="1"/>
  <c r="R80" i="193"/>
  <c r="Q80" i="193" s="1"/>
  <c r="R85" i="193"/>
  <c r="Q85" i="193" s="1"/>
  <c r="R89" i="193"/>
  <c r="Q89" i="193" s="1"/>
  <c r="R93" i="193"/>
  <c r="Q93" i="193" s="1"/>
  <c r="R97" i="193"/>
  <c r="Q97" i="193" s="1"/>
  <c r="R101" i="193"/>
  <c r="Q101" i="193" s="1"/>
  <c r="R106" i="193"/>
  <c r="Q106" i="193" s="1"/>
  <c r="R110" i="193"/>
  <c r="Q110" i="193" s="1"/>
  <c r="R114" i="193"/>
  <c r="Q114" i="193" s="1"/>
  <c r="R118" i="193"/>
  <c r="Q118" i="193" s="1"/>
  <c r="R122" i="193"/>
  <c r="Q122" i="193" s="1"/>
  <c r="R126" i="193"/>
  <c r="Q126" i="193" s="1"/>
  <c r="R131" i="193"/>
  <c r="Q131" i="193" s="1"/>
  <c r="R135" i="193"/>
  <c r="Q135" i="193" s="1"/>
  <c r="R139" i="193"/>
  <c r="Q139" i="193" s="1"/>
  <c r="AO20" i="192"/>
  <c r="L20" i="192" s="1"/>
  <c r="AO121" i="192"/>
  <c r="AO129" i="192"/>
  <c r="J129" i="192" s="1"/>
  <c r="AO134" i="192"/>
  <c r="L134" i="192" s="1"/>
  <c r="AO80" i="192"/>
  <c r="H80" i="192" s="1"/>
  <c r="AO53" i="192"/>
  <c r="V53" i="192" s="1"/>
  <c r="AO57" i="192"/>
  <c r="V57" i="192" s="1"/>
  <c r="AO84" i="192"/>
  <c r="P138" i="192"/>
  <c r="N138" i="192"/>
  <c r="P51" i="192"/>
  <c r="N58" i="192"/>
  <c r="N50" i="192"/>
  <c r="N46" i="192"/>
  <c r="N135" i="192"/>
  <c r="N118" i="192"/>
  <c r="P140" i="192"/>
  <c r="Z7" i="186"/>
  <c r="C75" i="14"/>
  <c r="R7" i="225"/>
  <c r="Q7" i="225" s="1"/>
  <c r="R11" i="225"/>
  <c r="Q11" i="225" s="1"/>
  <c r="R16" i="225"/>
  <c r="Q16" i="225" s="1"/>
  <c r="R21" i="225"/>
  <c r="Q21" i="225" s="1"/>
  <c r="R25" i="225"/>
  <c r="Q25" i="225" s="1"/>
  <c r="R29" i="225"/>
  <c r="Q29" i="225" s="1"/>
  <c r="R34" i="225"/>
  <c r="Q34" i="225" s="1"/>
  <c r="R38" i="225"/>
  <c r="Q38" i="225" s="1"/>
  <c r="R42" i="225"/>
  <c r="Q42" i="225" s="1"/>
  <c r="R47" i="225"/>
  <c r="Q47" i="225" s="1"/>
  <c r="R51" i="225"/>
  <c r="Q51" i="225" s="1"/>
  <c r="R55" i="225"/>
  <c r="Q55" i="225" s="1"/>
  <c r="R59" i="225"/>
  <c r="Q59" i="225" s="1"/>
  <c r="R64" i="225"/>
  <c r="Q64" i="225" s="1"/>
  <c r="R68" i="225"/>
  <c r="Q68" i="225" s="1"/>
  <c r="R72" i="225"/>
  <c r="Q72" i="225" s="1"/>
  <c r="R76" i="225"/>
  <c r="Q76" i="225" s="1"/>
  <c r="R80" i="225"/>
  <c r="Q80" i="225" s="1"/>
  <c r="R85" i="225"/>
  <c r="Q85" i="225" s="1"/>
  <c r="R89" i="225"/>
  <c r="Q89" i="225" s="1"/>
  <c r="R93" i="225"/>
  <c r="Q93" i="225" s="1"/>
  <c r="R97" i="225"/>
  <c r="Q97" i="225" s="1"/>
  <c r="R101" i="225"/>
  <c r="Q101" i="225" s="1"/>
  <c r="R106" i="225"/>
  <c r="Q106" i="225" s="1"/>
  <c r="R100" i="193"/>
  <c r="Q100" i="193" s="1"/>
  <c r="R104" i="193"/>
  <c r="Q104" i="193" s="1"/>
  <c r="R109" i="193"/>
  <c r="Q109" i="193" s="1"/>
  <c r="R113" i="193"/>
  <c r="Q113" i="193" s="1"/>
  <c r="R117" i="193"/>
  <c r="Q117" i="193" s="1"/>
  <c r="R121" i="193"/>
  <c r="Q121" i="193" s="1"/>
  <c r="R125" i="193"/>
  <c r="Q125" i="193" s="1"/>
  <c r="R130" i="193"/>
  <c r="Q130" i="193" s="1"/>
  <c r="R134" i="193"/>
  <c r="Q134" i="193" s="1"/>
  <c r="R138" i="193"/>
  <c r="Q138" i="193" s="1"/>
  <c r="R73" i="192"/>
  <c r="AP42" i="192"/>
  <c r="AD42" i="192" s="1"/>
  <c r="T78" i="192"/>
  <c r="T38" i="192"/>
  <c r="AP38" i="192"/>
  <c r="Z38" i="192" s="1"/>
  <c r="R81" i="192"/>
  <c r="T42" i="192"/>
  <c r="T19" i="192"/>
  <c r="R19" i="192"/>
  <c r="AP81" i="192"/>
  <c r="AJ81" i="192" s="1"/>
  <c r="Q34" i="192"/>
  <c r="AP73" i="192"/>
  <c r="AO98" i="192"/>
  <c r="V98" i="192" s="1"/>
  <c r="AO36" i="192"/>
  <c r="V36" i="192" s="1"/>
  <c r="AO44" i="192"/>
  <c r="AO110" i="192"/>
  <c r="D110" i="192" s="1"/>
  <c r="AO114" i="192"/>
  <c r="F114" i="192" s="1"/>
  <c r="AO118" i="192"/>
  <c r="H118" i="192" s="1"/>
  <c r="AO122" i="192"/>
  <c r="AO126" i="192"/>
  <c r="V126" i="192" s="1"/>
  <c r="AO130" i="192"/>
  <c r="V130" i="192" s="1"/>
  <c r="AO140" i="192"/>
  <c r="F140" i="192" s="1"/>
  <c r="P11" i="192"/>
  <c r="M131" i="192"/>
  <c r="P106" i="192"/>
  <c r="N90" i="192"/>
  <c r="P141" i="192"/>
  <c r="N23" i="192"/>
  <c r="P101" i="192"/>
  <c r="P98" i="192"/>
  <c r="P123" i="192"/>
  <c r="N59" i="192"/>
  <c r="N110" i="192"/>
  <c r="N126" i="192"/>
  <c r="N133" i="192"/>
  <c r="P115" i="192"/>
  <c r="N38" i="192"/>
  <c r="AM139" i="186"/>
  <c r="AE139" i="186"/>
  <c r="AM138" i="186"/>
  <c r="AE138" i="186"/>
  <c r="AM137" i="186"/>
  <c r="AE137" i="186"/>
  <c r="AM136" i="186"/>
  <c r="AE136" i="186"/>
  <c r="AM135" i="186"/>
  <c r="AE135" i="186"/>
  <c r="AM134" i="186"/>
  <c r="AE134" i="186"/>
  <c r="AM133" i="186"/>
  <c r="AE133" i="186"/>
  <c r="AM132" i="186"/>
  <c r="AE132" i="186"/>
  <c r="AM131" i="186"/>
  <c r="AE131" i="186"/>
  <c r="AM130" i="186"/>
  <c r="AE130" i="186"/>
  <c r="AM128" i="186"/>
  <c r="AE128" i="186"/>
  <c r="AM127" i="186"/>
  <c r="AE127" i="186"/>
  <c r="AM126" i="186"/>
  <c r="AE126" i="186"/>
  <c r="AM125" i="186"/>
  <c r="AE125" i="186"/>
  <c r="AM124" i="186"/>
  <c r="AE124" i="186"/>
  <c r="AM123" i="186"/>
  <c r="AE123" i="186"/>
  <c r="AM122" i="186"/>
  <c r="AE122" i="186"/>
  <c r="AM121" i="186"/>
  <c r="AE121" i="186"/>
  <c r="AM120" i="186"/>
  <c r="AE120" i="186"/>
  <c r="AM119" i="186"/>
  <c r="AE119" i="186"/>
  <c r="AM118" i="186"/>
  <c r="AE118" i="186"/>
  <c r="AM117" i="186"/>
  <c r="AE117" i="186"/>
  <c r="AM116" i="186"/>
  <c r="AE116" i="186"/>
  <c r="AM115" i="186"/>
  <c r="AE115" i="186"/>
  <c r="AM114" i="186"/>
  <c r="AE114" i="186"/>
  <c r="AM113" i="186"/>
  <c r="AE113" i="186"/>
  <c r="AM112" i="186"/>
  <c r="AE112" i="186"/>
  <c r="AM111" i="186"/>
  <c r="AE111" i="186"/>
  <c r="AL139" i="186"/>
  <c r="AD139" i="186"/>
  <c r="AL138" i="186"/>
  <c r="AD138" i="186"/>
  <c r="AL137" i="186"/>
  <c r="AD137" i="186"/>
  <c r="AL136" i="186"/>
  <c r="AD136" i="186"/>
  <c r="AL135" i="186"/>
  <c r="AD135" i="186"/>
  <c r="AL134" i="186"/>
  <c r="AD134" i="186"/>
  <c r="AL133" i="186"/>
  <c r="AD133" i="186"/>
  <c r="AL132" i="186"/>
  <c r="AD132" i="186"/>
  <c r="AL131" i="186"/>
  <c r="AD131" i="186"/>
  <c r="AL130" i="186"/>
  <c r="AD130" i="186"/>
  <c r="AL128" i="186"/>
  <c r="AD128" i="186"/>
  <c r="AL127" i="186"/>
  <c r="AD127" i="186"/>
  <c r="AL126" i="186"/>
  <c r="AD126" i="186"/>
  <c r="AL125" i="186"/>
  <c r="AD125" i="186"/>
  <c r="AL124" i="186"/>
  <c r="AD124" i="186"/>
  <c r="AL123" i="186"/>
  <c r="AD123" i="186"/>
  <c r="AL122" i="186"/>
  <c r="AD122" i="186"/>
  <c r="AL121" i="186"/>
  <c r="AD121" i="186"/>
  <c r="AL120" i="186"/>
  <c r="AD120" i="186"/>
  <c r="AL119" i="186"/>
  <c r="AD119" i="186"/>
  <c r="AL118" i="186"/>
  <c r="AD118" i="186"/>
  <c r="AL117" i="186"/>
  <c r="AD117" i="186"/>
  <c r="AL116" i="186"/>
  <c r="AD116" i="186"/>
  <c r="AL115" i="186"/>
  <c r="AD115" i="186"/>
  <c r="AL114" i="186"/>
  <c r="AD114" i="186"/>
  <c r="AL113" i="186"/>
  <c r="AD113" i="186"/>
  <c r="AL112" i="186"/>
  <c r="AD112" i="186"/>
  <c r="AL111" i="186"/>
  <c r="AD111" i="186"/>
  <c r="AK139" i="186"/>
  <c r="AK138" i="186"/>
  <c r="AK137" i="186"/>
  <c r="AK136" i="186"/>
  <c r="AK135" i="186"/>
  <c r="AK134" i="186"/>
  <c r="AK133" i="186"/>
  <c r="AK132" i="186"/>
  <c r="AK131" i="186"/>
  <c r="AK130" i="186"/>
  <c r="AK128" i="186"/>
  <c r="AK127" i="186"/>
  <c r="AK126" i="186"/>
  <c r="AK125" i="186"/>
  <c r="AK124" i="186"/>
  <c r="AK123" i="186"/>
  <c r="AK122" i="186"/>
  <c r="AK121" i="186"/>
  <c r="AK120" i="186"/>
  <c r="AK119" i="186"/>
  <c r="AK118" i="186"/>
  <c r="AK117" i="186"/>
  <c r="AK116" i="186"/>
  <c r="AK115" i="186"/>
  <c r="AK114" i="186"/>
  <c r="AK113" i="186"/>
  <c r="AK112" i="186"/>
  <c r="AK111" i="186"/>
  <c r="AJ139" i="186"/>
  <c r="AC139" i="186"/>
  <c r="AJ138" i="186"/>
  <c r="AC138" i="186"/>
  <c r="AJ137" i="186"/>
  <c r="AC137" i="186"/>
  <c r="AJ136" i="186"/>
  <c r="AC136" i="186"/>
  <c r="AJ135" i="186"/>
  <c r="AC135" i="186"/>
  <c r="AJ134" i="186"/>
  <c r="AC134" i="186"/>
  <c r="AJ133" i="186"/>
  <c r="AC133" i="186"/>
  <c r="AJ132" i="186"/>
  <c r="AC132" i="186"/>
  <c r="AJ131" i="186"/>
  <c r="AC131" i="186"/>
  <c r="AJ130" i="186"/>
  <c r="AC130" i="186"/>
  <c r="AJ128" i="186"/>
  <c r="AC128" i="186"/>
  <c r="AJ127" i="186"/>
  <c r="AC127" i="186"/>
  <c r="AJ126" i="186"/>
  <c r="AC126" i="186"/>
  <c r="AJ125" i="186"/>
  <c r="AC125" i="186"/>
  <c r="AJ124" i="186"/>
  <c r="AC124" i="186"/>
  <c r="AJ123" i="186"/>
  <c r="AC123" i="186"/>
  <c r="AJ122" i="186"/>
  <c r="AC122" i="186"/>
  <c r="AJ121" i="186"/>
  <c r="AC121" i="186"/>
  <c r="AJ120" i="186"/>
  <c r="AC120" i="186"/>
  <c r="AJ119" i="186"/>
  <c r="AC119" i="186"/>
  <c r="AJ118" i="186"/>
  <c r="AC118" i="186"/>
  <c r="AJ117" i="186"/>
  <c r="AC117" i="186"/>
  <c r="AJ116" i="186"/>
  <c r="AC116" i="186"/>
  <c r="AJ115" i="186"/>
  <c r="AC115" i="186"/>
  <c r="AJ114" i="186"/>
  <c r="AC114" i="186"/>
  <c r="AJ113" i="186"/>
  <c r="AC113" i="186"/>
  <c r="AJ112" i="186"/>
  <c r="AC112" i="186"/>
  <c r="AJ111" i="186"/>
  <c r="AC111" i="186"/>
  <c r="AI139" i="186"/>
  <c r="AB139" i="186"/>
  <c r="AI138" i="186"/>
  <c r="AB138" i="186"/>
  <c r="AI137" i="186"/>
  <c r="AB137" i="186"/>
  <c r="AI136" i="186"/>
  <c r="AB136" i="186"/>
  <c r="AI135" i="186"/>
  <c r="AB135" i="186"/>
  <c r="AI134" i="186"/>
  <c r="AB134" i="186"/>
  <c r="AI133" i="186"/>
  <c r="AB133" i="186"/>
  <c r="AI132" i="186"/>
  <c r="AB132" i="186"/>
  <c r="AI131" i="186"/>
  <c r="AB131" i="186"/>
  <c r="AI130" i="186"/>
  <c r="AB130" i="186"/>
  <c r="AI128" i="186"/>
  <c r="AB128" i="186"/>
  <c r="AI127" i="186"/>
  <c r="AB127" i="186"/>
  <c r="AI126" i="186"/>
  <c r="AB126" i="186"/>
  <c r="AI125" i="186"/>
  <c r="AB125" i="186"/>
  <c r="AI124" i="186"/>
  <c r="AB124" i="186"/>
  <c r="AI123" i="186"/>
  <c r="AB123" i="186"/>
  <c r="AI122" i="186"/>
  <c r="AB122" i="186"/>
  <c r="AI121" i="186"/>
  <c r="AB121" i="186"/>
  <c r="AI120" i="186"/>
  <c r="AB120" i="186"/>
  <c r="AI119" i="186"/>
  <c r="AB119" i="186"/>
  <c r="AI118" i="186"/>
  <c r="AB118" i="186"/>
  <c r="AI117" i="186"/>
  <c r="AB117" i="186"/>
  <c r="AI116" i="186"/>
  <c r="AB116" i="186"/>
  <c r="AI115" i="186"/>
  <c r="AB115" i="186"/>
  <c r="AI114" i="186"/>
  <c r="AB114" i="186"/>
  <c r="AI113" i="186"/>
  <c r="AB113" i="186"/>
  <c r="AI112" i="186"/>
  <c r="AB112" i="186"/>
  <c r="AI111" i="186"/>
  <c r="AB111" i="186"/>
  <c r="AP139" i="186"/>
  <c r="AA139" i="186" s="1"/>
  <c r="AH139" i="186"/>
  <c r="AF139" i="186" s="1"/>
  <c r="AP138" i="186"/>
  <c r="AA138" i="186" s="1"/>
  <c r="AH138" i="186"/>
  <c r="AF138" i="186" s="1"/>
  <c r="AP137" i="186"/>
  <c r="AA137" i="186" s="1"/>
  <c r="AH137" i="186"/>
  <c r="AF137" i="186" s="1"/>
  <c r="AP136" i="186"/>
  <c r="AA136" i="186" s="1"/>
  <c r="AH136" i="186"/>
  <c r="AF136" i="186" s="1"/>
  <c r="AP135" i="186"/>
  <c r="AA135" i="186" s="1"/>
  <c r="AH135" i="186"/>
  <c r="AF135" i="186" s="1"/>
  <c r="AP134" i="186"/>
  <c r="AA134" i="186" s="1"/>
  <c r="AH134" i="186"/>
  <c r="AF134" i="186" s="1"/>
  <c r="AP133" i="186"/>
  <c r="AA133" i="186" s="1"/>
  <c r="AH133" i="186"/>
  <c r="AF133" i="186" s="1"/>
  <c r="AP132" i="186"/>
  <c r="AA132" i="186" s="1"/>
  <c r="AH132" i="186"/>
  <c r="AF132" i="186" s="1"/>
  <c r="AP131" i="186"/>
  <c r="AA131" i="186" s="1"/>
  <c r="AH131" i="186"/>
  <c r="AF131" i="186" s="1"/>
  <c r="AP130" i="186"/>
  <c r="AA130" i="186" s="1"/>
  <c r="AH130" i="186"/>
  <c r="AF130" i="186" s="1"/>
  <c r="AP128" i="186"/>
  <c r="AA128" i="186" s="1"/>
  <c r="AH128" i="186"/>
  <c r="AF128" i="186" s="1"/>
  <c r="AP127" i="186"/>
  <c r="AA127" i="186" s="1"/>
  <c r="AH127" i="186"/>
  <c r="AF127" i="186" s="1"/>
  <c r="AP126" i="186"/>
  <c r="AA126" i="186" s="1"/>
  <c r="AH126" i="186"/>
  <c r="AF126" i="186" s="1"/>
  <c r="AP125" i="186"/>
  <c r="AA125" i="186" s="1"/>
  <c r="AH125" i="186"/>
  <c r="AF125" i="186" s="1"/>
  <c r="AP124" i="186"/>
  <c r="AA124" i="186" s="1"/>
  <c r="AH124" i="186"/>
  <c r="AF124" i="186" s="1"/>
  <c r="AP123" i="186"/>
  <c r="AA123" i="186" s="1"/>
  <c r="AH123" i="186"/>
  <c r="AF123" i="186" s="1"/>
  <c r="AP122" i="186"/>
  <c r="AA122" i="186" s="1"/>
  <c r="AH122" i="186"/>
  <c r="AF122" i="186" s="1"/>
  <c r="AP121" i="186"/>
  <c r="AA121" i="186" s="1"/>
  <c r="AH121" i="186"/>
  <c r="AF121" i="186" s="1"/>
  <c r="AP120" i="186"/>
  <c r="AA120" i="186" s="1"/>
  <c r="AH120" i="186"/>
  <c r="AF120" i="186" s="1"/>
  <c r="AP119" i="186"/>
  <c r="AA119" i="186" s="1"/>
  <c r="AH119" i="186"/>
  <c r="AF119" i="186" s="1"/>
  <c r="AP118" i="186"/>
  <c r="AA118" i="186" s="1"/>
  <c r="AH118" i="186"/>
  <c r="AF118" i="186" s="1"/>
  <c r="AP117" i="186"/>
  <c r="AA117" i="186" s="1"/>
  <c r="AH117" i="186"/>
  <c r="AF117" i="186" s="1"/>
  <c r="AP116" i="186"/>
  <c r="AA116" i="186" s="1"/>
  <c r="AH116" i="186"/>
  <c r="AF116" i="186" s="1"/>
  <c r="AP115" i="186"/>
  <c r="AA115" i="186" s="1"/>
  <c r="AH115" i="186"/>
  <c r="AF115" i="186" s="1"/>
  <c r="AP114" i="186"/>
  <c r="AA114" i="186" s="1"/>
  <c r="AH114" i="186"/>
  <c r="AF114" i="186" s="1"/>
  <c r="AP113" i="186"/>
  <c r="AA113" i="186" s="1"/>
  <c r="AH113" i="186"/>
  <c r="AF113" i="186" s="1"/>
  <c r="AP112" i="186"/>
  <c r="AA112" i="186" s="1"/>
  <c r="AH112" i="186"/>
  <c r="AF112" i="186" s="1"/>
  <c r="AP111" i="186"/>
  <c r="AA111" i="186" s="1"/>
  <c r="AH111" i="186"/>
  <c r="AF111" i="186" s="1"/>
  <c r="AP110" i="186"/>
  <c r="AA110" i="186" s="1"/>
  <c r="AO139" i="186"/>
  <c r="Z137" i="186"/>
  <c r="AG134" i="186"/>
  <c r="AO131" i="186"/>
  <c r="Z128" i="186"/>
  <c r="AG125" i="186"/>
  <c r="AO122" i="186"/>
  <c r="Z120" i="186"/>
  <c r="AG117" i="186"/>
  <c r="AO114" i="186"/>
  <c r="Z112" i="186"/>
  <c r="AK110" i="186"/>
  <c r="AK109" i="186"/>
  <c r="AK108" i="186"/>
  <c r="AK107" i="186"/>
  <c r="AK106" i="186"/>
  <c r="AK104" i="186"/>
  <c r="AK103" i="186"/>
  <c r="AK102" i="186"/>
  <c r="AK101" i="186"/>
  <c r="AK100" i="186"/>
  <c r="AK99" i="186"/>
  <c r="AK98" i="186"/>
  <c r="AK97" i="186"/>
  <c r="AK96" i="186"/>
  <c r="AK95" i="186"/>
  <c r="AK94" i="186"/>
  <c r="AK93" i="186"/>
  <c r="AK92" i="186"/>
  <c r="AK91" i="186"/>
  <c r="AK90" i="186"/>
  <c r="AK89" i="186"/>
  <c r="AK88" i="186"/>
  <c r="AK87" i="186"/>
  <c r="AK86" i="186"/>
  <c r="AK85" i="186"/>
  <c r="AG139" i="186"/>
  <c r="AO136" i="186"/>
  <c r="Z134" i="186"/>
  <c r="AG131" i="186"/>
  <c r="AO127" i="186"/>
  <c r="Z125" i="186"/>
  <c r="AG122" i="186"/>
  <c r="AO119" i="186"/>
  <c r="Z117" i="186"/>
  <c r="AG114" i="186"/>
  <c r="AO111" i="186"/>
  <c r="AJ110" i="186"/>
  <c r="AC110" i="186"/>
  <c r="AJ109" i="186"/>
  <c r="AC109" i="186"/>
  <c r="AJ108" i="186"/>
  <c r="AC108" i="186"/>
  <c r="AJ107" i="186"/>
  <c r="AC107" i="186"/>
  <c r="AJ106" i="186"/>
  <c r="AC106" i="186"/>
  <c r="AJ104" i="186"/>
  <c r="AC104" i="186"/>
  <c r="AJ103" i="186"/>
  <c r="AC103" i="186"/>
  <c r="AJ102" i="186"/>
  <c r="AC102" i="186"/>
  <c r="AJ101" i="186"/>
  <c r="AC101" i="186"/>
  <c r="AJ100" i="186"/>
  <c r="AC100" i="186"/>
  <c r="AJ99" i="186"/>
  <c r="AC99" i="186"/>
  <c r="AJ98" i="186"/>
  <c r="AC98" i="186"/>
  <c r="AJ97" i="186"/>
  <c r="AC97" i="186"/>
  <c r="AJ96" i="186"/>
  <c r="AC96" i="186"/>
  <c r="AJ95" i="186"/>
  <c r="AC95" i="186"/>
  <c r="AJ94" i="186"/>
  <c r="AC94" i="186"/>
  <c r="AJ93" i="186"/>
  <c r="AC93" i="186"/>
  <c r="AJ92" i="186"/>
  <c r="Z139" i="186"/>
  <c r="AG136" i="186"/>
  <c r="AO133" i="186"/>
  <c r="Z131" i="186"/>
  <c r="AG127" i="186"/>
  <c r="AO124" i="186"/>
  <c r="Z122" i="186"/>
  <c r="AG119" i="186"/>
  <c r="AO116" i="186"/>
  <c r="Z114" i="186"/>
  <c r="AG111" i="186"/>
  <c r="AI110" i="186"/>
  <c r="AB110" i="186"/>
  <c r="AI109" i="186"/>
  <c r="AB109" i="186"/>
  <c r="AI108" i="186"/>
  <c r="AB108" i="186"/>
  <c r="AI107" i="186"/>
  <c r="AB107" i="186"/>
  <c r="AI106" i="186"/>
  <c r="AB106" i="186"/>
  <c r="AI104" i="186"/>
  <c r="AB104" i="186"/>
  <c r="AI103" i="186"/>
  <c r="AB103" i="186"/>
  <c r="AI102" i="186"/>
  <c r="AB102" i="186"/>
  <c r="AI101" i="186"/>
  <c r="AB101" i="186"/>
  <c r="AI100" i="186"/>
  <c r="AB100" i="186"/>
  <c r="AI99" i="186"/>
  <c r="AB99" i="186"/>
  <c r="AI98" i="186"/>
  <c r="AB98" i="186"/>
  <c r="AI97" i="186"/>
  <c r="AB97" i="186"/>
  <c r="AI96" i="186"/>
  <c r="AB96" i="186"/>
  <c r="AI95" i="186"/>
  <c r="AB95" i="186"/>
  <c r="AI94" i="186"/>
  <c r="AB94" i="186"/>
  <c r="AI93" i="186"/>
  <c r="AB93" i="186"/>
  <c r="AI92" i="186"/>
  <c r="AB92" i="186"/>
  <c r="AI91" i="186"/>
  <c r="AB91" i="186"/>
  <c r="AI90" i="186"/>
  <c r="AB90" i="186"/>
  <c r="AI89" i="186"/>
  <c r="AB89" i="186"/>
  <c r="AI88" i="186"/>
  <c r="AB88" i="186"/>
  <c r="AI87" i="186"/>
  <c r="AB87" i="186"/>
  <c r="AI86" i="186"/>
  <c r="AB86" i="186"/>
  <c r="AI85" i="186"/>
  <c r="AB85" i="186"/>
  <c r="AO138" i="186"/>
  <c r="Z136" i="186"/>
  <c r="AG133" i="186"/>
  <c r="AO130" i="186"/>
  <c r="Z127" i="186"/>
  <c r="AG124" i="186"/>
  <c r="AO121" i="186"/>
  <c r="Z119" i="186"/>
  <c r="AG116" i="186"/>
  <c r="AO113" i="186"/>
  <c r="Z111" i="186"/>
  <c r="AH110" i="186"/>
  <c r="AF110" i="186" s="1"/>
  <c r="AP109" i="186"/>
  <c r="AA109" i="186" s="1"/>
  <c r="AH109" i="186"/>
  <c r="AF109" i="186" s="1"/>
  <c r="AP108" i="186"/>
  <c r="AA108" i="186" s="1"/>
  <c r="AH108" i="186"/>
  <c r="AF108" i="186" s="1"/>
  <c r="AP107" i="186"/>
  <c r="AA107" i="186" s="1"/>
  <c r="AH107" i="186"/>
  <c r="AF107" i="186" s="1"/>
  <c r="AP106" i="186"/>
  <c r="AA106" i="186" s="1"/>
  <c r="AH106" i="186"/>
  <c r="AF106" i="186" s="1"/>
  <c r="AP104" i="186"/>
  <c r="AA104" i="186" s="1"/>
  <c r="AH104" i="186"/>
  <c r="AF104" i="186" s="1"/>
  <c r="AP103" i="186"/>
  <c r="AA103" i="186" s="1"/>
  <c r="AH103" i="186"/>
  <c r="AF103" i="186" s="1"/>
  <c r="AP102" i="186"/>
  <c r="AA102" i="186" s="1"/>
  <c r="AH102" i="186"/>
  <c r="AF102" i="186" s="1"/>
  <c r="AP101" i="186"/>
  <c r="AA101" i="186" s="1"/>
  <c r="AH101" i="186"/>
  <c r="AF101" i="186" s="1"/>
  <c r="AP100" i="186"/>
  <c r="AA100" i="186" s="1"/>
  <c r="AH100" i="186"/>
  <c r="AF100" i="186" s="1"/>
  <c r="AP99" i="186"/>
  <c r="AA99" i="186" s="1"/>
  <c r="AH99" i="186"/>
  <c r="AF99" i="186" s="1"/>
  <c r="AP98" i="186"/>
  <c r="AA98" i="186" s="1"/>
  <c r="AH98" i="186"/>
  <c r="AF98" i="186" s="1"/>
  <c r="AP97" i="186"/>
  <c r="AA97" i="186" s="1"/>
  <c r="AH97" i="186"/>
  <c r="AF97" i="186" s="1"/>
  <c r="AP96" i="186"/>
  <c r="AA96" i="186" s="1"/>
  <c r="AH96" i="186"/>
  <c r="AF96" i="186" s="1"/>
  <c r="AP95" i="186"/>
  <c r="AA95" i="186" s="1"/>
  <c r="AH95" i="186"/>
  <c r="AF95" i="186" s="1"/>
  <c r="AP94" i="186"/>
  <c r="AA94" i="186" s="1"/>
  <c r="AH94" i="186"/>
  <c r="AF94" i="186" s="1"/>
  <c r="AP93" i="186"/>
  <c r="AA93" i="186" s="1"/>
  <c r="AH93" i="186"/>
  <c r="AF93" i="186" s="1"/>
  <c r="AP92" i="186"/>
  <c r="AA92" i="186" s="1"/>
  <c r="AH92" i="186"/>
  <c r="AF92" i="186" s="1"/>
  <c r="AP91" i="186"/>
  <c r="AA91" i="186" s="1"/>
  <c r="AH91" i="186"/>
  <c r="AF91" i="186" s="1"/>
  <c r="AP90" i="186"/>
  <c r="AA90" i="186" s="1"/>
  <c r="AH90" i="186"/>
  <c r="AF90" i="186" s="1"/>
  <c r="AP89" i="186"/>
  <c r="AA89" i="186" s="1"/>
  <c r="AH89" i="186"/>
  <c r="AF89" i="186" s="1"/>
  <c r="AP88" i="186"/>
  <c r="AA88" i="186" s="1"/>
  <c r="AH88" i="186"/>
  <c r="AF88" i="186" s="1"/>
  <c r="AP87" i="186"/>
  <c r="AA87" i="186" s="1"/>
  <c r="AH87" i="186"/>
  <c r="AF87" i="186" s="1"/>
  <c r="AP86" i="186"/>
  <c r="AA86" i="186" s="1"/>
  <c r="AH86" i="186"/>
  <c r="AF86" i="186" s="1"/>
  <c r="AP85" i="186"/>
  <c r="AA85" i="186" s="1"/>
  <c r="AH85" i="186"/>
  <c r="AF85" i="186" s="1"/>
  <c r="AG138" i="186"/>
  <c r="AO135" i="186"/>
  <c r="Z133" i="186"/>
  <c r="AG130" i="186"/>
  <c r="AO126" i="186"/>
  <c r="Z124" i="186"/>
  <c r="AG121" i="186"/>
  <c r="AO118" i="186"/>
  <c r="Z116" i="186"/>
  <c r="AG113" i="186"/>
  <c r="AO110" i="186"/>
  <c r="AG110" i="186"/>
  <c r="Z110" i="186"/>
  <c r="AO109" i="186"/>
  <c r="AG109" i="186"/>
  <c r="Z109" i="186"/>
  <c r="AO108" i="186"/>
  <c r="AG108" i="186"/>
  <c r="Z108" i="186"/>
  <c r="AO107" i="186"/>
  <c r="AG107" i="186"/>
  <c r="Z107" i="186"/>
  <c r="AO106" i="186"/>
  <c r="AG106" i="186"/>
  <c r="Z106" i="186"/>
  <c r="AO104" i="186"/>
  <c r="AG104" i="186"/>
  <c r="Z104" i="186"/>
  <c r="AO103" i="186"/>
  <c r="AG103" i="186"/>
  <c r="Z103" i="186"/>
  <c r="AO102" i="186"/>
  <c r="AG102" i="186"/>
  <c r="Z102" i="186"/>
  <c r="AO101" i="186"/>
  <c r="AG101" i="186"/>
  <c r="Z101" i="186"/>
  <c r="AO100" i="186"/>
  <c r="AG100" i="186"/>
  <c r="Z100" i="186"/>
  <c r="AO99" i="186"/>
  <c r="AG99" i="186"/>
  <c r="Z99" i="186"/>
  <c r="AO98" i="186"/>
  <c r="AG98" i="186"/>
  <c r="Z98" i="186"/>
  <c r="AO97" i="186"/>
  <c r="AG97" i="186"/>
  <c r="Z97" i="186"/>
  <c r="AO96" i="186"/>
  <c r="AG96" i="186"/>
  <c r="Z96" i="186"/>
  <c r="AO95" i="186"/>
  <c r="AG95" i="186"/>
  <c r="Z95" i="186"/>
  <c r="AO94" i="186"/>
  <c r="AG94" i="186"/>
  <c r="Z94" i="186"/>
  <c r="AO93" i="186"/>
  <c r="AG93" i="186"/>
  <c r="Z93" i="186"/>
  <c r="AO92" i="186"/>
  <c r="AG92" i="186"/>
  <c r="Z92" i="186"/>
  <c r="AO91" i="186"/>
  <c r="AG91" i="186"/>
  <c r="Z91" i="186"/>
  <c r="AO90" i="186"/>
  <c r="AG90" i="186"/>
  <c r="Z90" i="186"/>
  <c r="AO89" i="186"/>
  <c r="AG89" i="186"/>
  <c r="Z89" i="186"/>
  <c r="AO88" i="186"/>
  <c r="AG88" i="186"/>
  <c r="Z88" i="186"/>
  <c r="AO87" i="186"/>
  <c r="AG87" i="186"/>
  <c r="Z87" i="186"/>
  <c r="AO86" i="186"/>
  <c r="AG86" i="186"/>
  <c r="Z86" i="186"/>
  <c r="AO85" i="186"/>
  <c r="AG85" i="186"/>
  <c r="Z85" i="186"/>
  <c r="Z138" i="186"/>
  <c r="AG135" i="186"/>
  <c r="AO132" i="186"/>
  <c r="Z130" i="186"/>
  <c r="AG126" i="186"/>
  <c r="AO123" i="186"/>
  <c r="Z121" i="186"/>
  <c r="AG118" i="186"/>
  <c r="AO115" i="186"/>
  <c r="Z113" i="186"/>
  <c r="AO137" i="186"/>
  <c r="Z135" i="186"/>
  <c r="AG132" i="186"/>
  <c r="AO128" i="186"/>
  <c r="Z126" i="186"/>
  <c r="AG123" i="186"/>
  <c r="AO120" i="186"/>
  <c r="Z118" i="186"/>
  <c r="AG115" i="186"/>
  <c r="AO112" i="186"/>
  <c r="AM110" i="186"/>
  <c r="AE110" i="186"/>
  <c r="AM109" i="186"/>
  <c r="AE109" i="186"/>
  <c r="AM108" i="186"/>
  <c r="AE108" i="186"/>
  <c r="AM107" i="186"/>
  <c r="AE107" i="186"/>
  <c r="AM106" i="186"/>
  <c r="AE106" i="186"/>
  <c r="AM104" i="186"/>
  <c r="AE104" i="186"/>
  <c r="AM103" i="186"/>
  <c r="AE103" i="186"/>
  <c r="AM102" i="186"/>
  <c r="AE102" i="186"/>
  <c r="AM101" i="186"/>
  <c r="AE101" i="186"/>
  <c r="AM100" i="186"/>
  <c r="AE100" i="186"/>
  <c r="AM99" i="186"/>
  <c r="AE99" i="186"/>
  <c r="AM98" i="186"/>
  <c r="AE98" i="186"/>
  <c r="AM97" i="186"/>
  <c r="AE97" i="186"/>
  <c r="AM96" i="186"/>
  <c r="AE96" i="186"/>
  <c r="AM95" i="186"/>
  <c r="AE95" i="186"/>
  <c r="AM94" i="186"/>
  <c r="AE94" i="186"/>
  <c r="AM93" i="186"/>
  <c r="AE93" i="186"/>
  <c r="AM92" i="186"/>
  <c r="AE92" i="186"/>
  <c r="AM91" i="186"/>
  <c r="AE91" i="186"/>
  <c r="AM90" i="186"/>
  <c r="AE90" i="186"/>
  <c r="AM89" i="186"/>
  <c r="AE89" i="186"/>
  <c r="AM88" i="186"/>
  <c r="AE88" i="186"/>
  <c r="AM87" i="186"/>
  <c r="AE87" i="186"/>
  <c r="AM86" i="186"/>
  <c r="AE86" i="186"/>
  <c r="AM85" i="186"/>
  <c r="AE85" i="186"/>
  <c r="AG137" i="186"/>
  <c r="Z115" i="186"/>
  <c r="AL108" i="186"/>
  <c r="AD102" i="186"/>
  <c r="AL99" i="186"/>
  <c r="AD94" i="186"/>
  <c r="AC92" i="186"/>
  <c r="AD91" i="186"/>
  <c r="AJ89" i="186"/>
  <c r="AL88" i="186"/>
  <c r="AL84" i="186"/>
  <c r="AD84" i="186"/>
  <c r="AL83" i="186"/>
  <c r="AD83" i="186"/>
  <c r="AL82" i="186"/>
  <c r="AD82" i="186"/>
  <c r="AL80" i="186"/>
  <c r="AD80" i="186"/>
  <c r="AL79" i="186"/>
  <c r="AD79" i="186"/>
  <c r="AL78" i="186"/>
  <c r="AD78" i="186"/>
  <c r="AL77" i="186"/>
  <c r="AD77" i="186"/>
  <c r="AL76" i="186"/>
  <c r="AD76" i="186"/>
  <c r="AO134" i="186"/>
  <c r="AG112" i="186"/>
  <c r="AD108" i="186"/>
  <c r="AL104" i="186"/>
  <c r="AD99" i="186"/>
  <c r="AL96" i="186"/>
  <c r="AC91" i="186"/>
  <c r="AD90" i="186"/>
  <c r="Z132" i="186"/>
  <c r="AL110" i="186"/>
  <c r="AD104" i="186"/>
  <c r="AL101" i="186"/>
  <c r="AD96" i="186"/>
  <c r="AL93" i="186"/>
  <c r="AC90" i="186"/>
  <c r="AD89" i="186"/>
  <c r="AJ87" i="186"/>
  <c r="AL86" i="186"/>
  <c r="AJ84" i="186"/>
  <c r="AC84" i="186"/>
  <c r="AJ83" i="186"/>
  <c r="AC83" i="186"/>
  <c r="AJ82" i="186"/>
  <c r="AC82" i="186"/>
  <c r="AJ80" i="186"/>
  <c r="AC80" i="186"/>
  <c r="AJ79" i="186"/>
  <c r="AC79" i="186"/>
  <c r="AJ78" i="186"/>
  <c r="AC78" i="186"/>
  <c r="AJ77" i="186"/>
  <c r="AC77" i="186"/>
  <c r="AJ76" i="186"/>
  <c r="AC76" i="186"/>
  <c r="AJ75" i="186"/>
  <c r="AC75" i="186"/>
  <c r="AJ74" i="186"/>
  <c r="AC74" i="186"/>
  <c r="AJ73" i="186"/>
  <c r="AC73" i="186"/>
  <c r="AJ72" i="186"/>
  <c r="AC72" i="186"/>
  <c r="AJ71" i="186"/>
  <c r="AC71" i="186"/>
  <c r="AJ70" i="186"/>
  <c r="AC70" i="186"/>
  <c r="AJ69" i="186"/>
  <c r="AC69" i="186"/>
  <c r="AJ68" i="186"/>
  <c r="AC68" i="186"/>
  <c r="AJ67" i="186"/>
  <c r="AC67" i="186"/>
  <c r="AG128" i="186"/>
  <c r="AD110" i="186"/>
  <c r="AL107" i="186"/>
  <c r="AD101" i="186"/>
  <c r="AL98" i="186"/>
  <c r="AD93" i="186"/>
  <c r="AO125" i="186"/>
  <c r="AD107" i="186"/>
  <c r="AL103" i="186"/>
  <c r="AD98" i="186"/>
  <c r="AL95" i="186"/>
  <c r="AC88" i="186"/>
  <c r="AD87" i="186"/>
  <c r="AJ85" i="186"/>
  <c r="AP84" i="186"/>
  <c r="AA84" i="186" s="1"/>
  <c r="AH84" i="186"/>
  <c r="AF84" i="186" s="1"/>
  <c r="AP83" i="186"/>
  <c r="AA83" i="186" s="1"/>
  <c r="AH83" i="186"/>
  <c r="AF83" i="186" s="1"/>
  <c r="AP82" i="186"/>
  <c r="AA82" i="186" s="1"/>
  <c r="AH82" i="186"/>
  <c r="AF82" i="186" s="1"/>
  <c r="AP80" i="186"/>
  <c r="AA80" i="186" s="1"/>
  <c r="AH80" i="186"/>
  <c r="AF80" i="186" s="1"/>
  <c r="AP79" i="186"/>
  <c r="AA79" i="186" s="1"/>
  <c r="AH79" i="186"/>
  <c r="AF79" i="186" s="1"/>
  <c r="AP78" i="186"/>
  <c r="AA78" i="186" s="1"/>
  <c r="AH78" i="186"/>
  <c r="AF78" i="186" s="1"/>
  <c r="AP77" i="186"/>
  <c r="AA77" i="186" s="1"/>
  <c r="AH77" i="186"/>
  <c r="AF77" i="186" s="1"/>
  <c r="AP76" i="186"/>
  <c r="AA76" i="186" s="1"/>
  <c r="AH76" i="186"/>
  <c r="AF76" i="186" s="1"/>
  <c r="AP75" i="186"/>
  <c r="AA75" i="186" s="1"/>
  <c r="Z123" i="186"/>
  <c r="AL109" i="186"/>
  <c r="AD103" i="186"/>
  <c r="AL100" i="186"/>
  <c r="AD95" i="186"/>
  <c r="AL92" i="186"/>
  <c r="AL91" i="186"/>
  <c r="AC87" i="186"/>
  <c r="AD86" i="186"/>
  <c r="AO84" i="186"/>
  <c r="AG84" i="186"/>
  <c r="Z84" i="186"/>
  <c r="AO83" i="186"/>
  <c r="AG83" i="186"/>
  <c r="Z83" i="186"/>
  <c r="AO82" i="186"/>
  <c r="AG82" i="186"/>
  <c r="Z82" i="186"/>
  <c r="AO80" i="186"/>
  <c r="AG80" i="186"/>
  <c r="Z80" i="186"/>
  <c r="AO79" i="186"/>
  <c r="AG79" i="186"/>
  <c r="Z79" i="186"/>
  <c r="AO78" i="186"/>
  <c r="AG78" i="186"/>
  <c r="Z78" i="186"/>
  <c r="AO77" i="186"/>
  <c r="AG77" i="186"/>
  <c r="Z77" i="186"/>
  <c r="AO76" i="186"/>
  <c r="AG76" i="186"/>
  <c r="Z76" i="186"/>
  <c r="AO75" i="186"/>
  <c r="AG75" i="186"/>
  <c r="Z75" i="186"/>
  <c r="AO74" i="186"/>
  <c r="AG74" i="186"/>
  <c r="Z74" i="186"/>
  <c r="AO73" i="186"/>
  <c r="AG73" i="186"/>
  <c r="Z73" i="186"/>
  <c r="AO72" i="186"/>
  <c r="AG72" i="186"/>
  <c r="Z72" i="186"/>
  <c r="AO71" i="186"/>
  <c r="AG71" i="186"/>
  <c r="Z71" i="186"/>
  <c r="AO70" i="186"/>
  <c r="AG70" i="186"/>
  <c r="Z70" i="186"/>
  <c r="AO69" i="186"/>
  <c r="AG69" i="186"/>
  <c r="Z69" i="186"/>
  <c r="AO68" i="186"/>
  <c r="AG68" i="186"/>
  <c r="Z68" i="186"/>
  <c r="AO67" i="186"/>
  <c r="AG67" i="186"/>
  <c r="Z67" i="186"/>
  <c r="AO66" i="186"/>
  <c r="AG66" i="186"/>
  <c r="Z66" i="186"/>
  <c r="AO65" i="186"/>
  <c r="AG65" i="186"/>
  <c r="Z65" i="186"/>
  <c r="AO64" i="186"/>
  <c r="AG64" i="186"/>
  <c r="Z64" i="186"/>
  <c r="AO62" i="186"/>
  <c r="AG62" i="186"/>
  <c r="Z62" i="186"/>
  <c r="AO61" i="186"/>
  <c r="AG61" i="186"/>
  <c r="Z61" i="186"/>
  <c r="AO60" i="186"/>
  <c r="AG60" i="186"/>
  <c r="Z60" i="186"/>
  <c r="AG120" i="186"/>
  <c r="AD109" i="186"/>
  <c r="AL106" i="186"/>
  <c r="AD100" i="186"/>
  <c r="AL97" i="186"/>
  <c r="AJ91" i="186"/>
  <c r="AL90" i="186"/>
  <c r="AC86" i="186"/>
  <c r="AD85" i="186"/>
  <c r="AO117" i="186"/>
  <c r="AL87" i="186"/>
  <c r="AC85" i="186"/>
  <c r="AB84" i="186"/>
  <c r="AE82" i="186"/>
  <c r="AI80" i="186"/>
  <c r="AK79" i="186"/>
  <c r="AM78" i="186"/>
  <c r="AH75" i="186"/>
  <c r="AF75" i="186" s="1"/>
  <c r="AE74" i="186"/>
  <c r="AD73" i="186"/>
  <c r="AP72" i="186"/>
  <c r="AA72" i="186" s="1"/>
  <c r="AM71" i="186"/>
  <c r="AB71" i="186"/>
  <c r="AL70" i="186"/>
  <c r="AK69" i="186"/>
  <c r="AI68" i="186"/>
  <c r="AH67" i="186"/>
  <c r="AF67" i="186" s="1"/>
  <c r="AH66" i="186"/>
  <c r="AF66" i="186" s="1"/>
  <c r="AJ65" i="186"/>
  <c r="AL64" i="186"/>
  <c r="AC64" i="186"/>
  <c r="AP62" i="186"/>
  <c r="AA62" i="186" s="1"/>
  <c r="AD62" i="186"/>
  <c r="AH61" i="186"/>
  <c r="AF61" i="186" s="1"/>
  <c r="AJ60" i="186"/>
  <c r="AJ90" i="186"/>
  <c r="AB83" i="186"/>
  <c r="AE80" i="186"/>
  <c r="AI79" i="186"/>
  <c r="AK78" i="186"/>
  <c r="AM77" i="186"/>
  <c r="AE75" i="186"/>
  <c r="AD74" i="186"/>
  <c r="AP73" i="186"/>
  <c r="AA73" i="186" s="1"/>
  <c r="AM72" i="186"/>
  <c r="AB72" i="186"/>
  <c r="AL71" i="186"/>
  <c r="AK70" i="186"/>
  <c r="AI69" i="186"/>
  <c r="AH68" i="186"/>
  <c r="AF68" i="186" s="1"/>
  <c r="AE67" i="186"/>
  <c r="AE66" i="186"/>
  <c r="AI65" i="186"/>
  <c r="AK64" i="186"/>
  <c r="AB64" i="186"/>
  <c r="AM62" i="186"/>
  <c r="AE61" i="186"/>
  <c r="AI60" i="186"/>
  <c r="AM59" i="186"/>
  <c r="AE59" i="186"/>
  <c r="AD106" i="186"/>
  <c r="AL89" i="186"/>
  <c r="AB82" i="186"/>
  <c r="AE79" i="186"/>
  <c r="AI78" i="186"/>
  <c r="AK77" i="186"/>
  <c r="AM76" i="186"/>
  <c r="AD75" i="186"/>
  <c r="AP74" i="186"/>
  <c r="AA74" i="186" s="1"/>
  <c r="AM73" i="186"/>
  <c r="AB73" i="186"/>
  <c r="AL72" i="186"/>
  <c r="AK71" i="186"/>
  <c r="AI70" i="186"/>
  <c r="AH69" i="186"/>
  <c r="AF69" i="186" s="1"/>
  <c r="AE68" i="186"/>
  <c r="AD67" i="186"/>
  <c r="AP66" i="186"/>
  <c r="AA66" i="186" s="1"/>
  <c r="AD66" i="186"/>
  <c r="AH65" i="186"/>
  <c r="AF65" i="186" s="1"/>
  <c r="AJ64" i="186"/>
  <c r="AL62" i="186"/>
  <c r="AC62" i="186"/>
  <c r="AP61" i="186"/>
  <c r="AA61" i="186" s="1"/>
  <c r="AD61" i="186"/>
  <c r="AH60" i="186"/>
  <c r="AF60" i="186" s="1"/>
  <c r="AL59" i="186"/>
  <c r="AD59" i="186"/>
  <c r="AL58" i="186"/>
  <c r="AD58" i="186"/>
  <c r="AL57" i="186"/>
  <c r="AD57" i="186"/>
  <c r="AL56" i="186"/>
  <c r="AD56" i="186"/>
  <c r="AL55" i="186"/>
  <c r="AD55" i="186"/>
  <c r="AL54" i="186"/>
  <c r="AD54" i="186"/>
  <c r="AL53" i="186"/>
  <c r="AD53" i="186"/>
  <c r="AL52" i="186"/>
  <c r="AD52" i="186"/>
  <c r="AL51" i="186"/>
  <c r="AD51" i="186"/>
  <c r="AL50" i="186"/>
  <c r="AD50" i="186"/>
  <c r="AL49" i="186"/>
  <c r="AD49" i="186"/>
  <c r="AL48" i="186"/>
  <c r="AD48" i="186"/>
  <c r="AL47" i="186"/>
  <c r="AD47" i="186"/>
  <c r="AL46" i="186"/>
  <c r="AD46" i="186"/>
  <c r="AL45" i="186"/>
  <c r="AL102" i="186"/>
  <c r="AC89" i="186"/>
  <c r="AM84" i="186"/>
  <c r="AB80" i="186"/>
  <c r="AE78" i="186"/>
  <c r="AI77" i="186"/>
  <c r="AK76" i="186"/>
  <c r="AM74" i="186"/>
  <c r="AB74" i="186"/>
  <c r="AL73" i="186"/>
  <c r="AK72" i="186"/>
  <c r="AI71" i="186"/>
  <c r="AH70" i="186"/>
  <c r="AF70" i="186" s="1"/>
  <c r="AE69" i="186"/>
  <c r="AD68" i="186"/>
  <c r="AP67" i="186"/>
  <c r="AA67" i="186" s="1"/>
  <c r="AM66" i="186"/>
  <c r="AE65" i="186"/>
  <c r="AI64" i="186"/>
  <c r="AK62" i="186"/>
  <c r="AB62" i="186"/>
  <c r="AM61" i="186"/>
  <c r="AE60" i="186"/>
  <c r="AK59" i="186"/>
  <c r="AJ86" i="186"/>
  <c r="AK84" i="186"/>
  <c r="AM83" i="186"/>
  <c r="AB79" i="186"/>
  <c r="AE77" i="186"/>
  <c r="AI76" i="186"/>
  <c r="AM75" i="186"/>
  <c r="AB75" i="186"/>
  <c r="AL74" i="186"/>
  <c r="AK73" i="186"/>
  <c r="AI72" i="186"/>
  <c r="AH71" i="186"/>
  <c r="AF71" i="186" s="1"/>
  <c r="AE70" i="186"/>
  <c r="AD69" i="186"/>
  <c r="AP68" i="186"/>
  <c r="AA68" i="186" s="1"/>
  <c r="AM67" i="186"/>
  <c r="AB67" i="186"/>
  <c r="AL66" i="186"/>
  <c r="AC66" i="186"/>
  <c r="AP65" i="186"/>
  <c r="AA65" i="186" s="1"/>
  <c r="AD65" i="186"/>
  <c r="AH64" i="186"/>
  <c r="AF64" i="186" s="1"/>
  <c r="AJ62" i="186"/>
  <c r="AL61" i="186"/>
  <c r="AC61" i="186"/>
  <c r="AP60" i="186"/>
  <c r="AA60" i="186" s="1"/>
  <c r="AD60" i="186"/>
  <c r="AJ59" i="186"/>
  <c r="AC59" i="186"/>
  <c r="AJ58" i="186"/>
  <c r="AC58" i="186"/>
  <c r="AJ57" i="186"/>
  <c r="AC57" i="186"/>
  <c r="AJ56" i="186"/>
  <c r="AC56" i="186"/>
  <c r="AJ55" i="186"/>
  <c r="AC55" i="186"/>
  <c r="AJ54" i="186"/>
  <c r="AC54" i="186"/>
  <c r="AJ53" i="186"/>
  <c r="AC53" i="186"/>
  <c r="AJ52" i="186"/>
  <c r="AC52" i="186"/>
  <c r="AJ51" i="186"/>
  <c r="AC51" i="186"/>
  <c r="AJ50" i="186"/>
  <c r="AC50" i="186"/>
  <c r="AJ49" i="186"/>
  <c r="AC49" i="186"/>
  <c r="AJ48" i="186"/>
  <c r="AC48" i="186"/>
  <c r="AJ47" i="186"/>
  <c r="AC47" i="186"/>
  <c r="AJ46" i="186"/>
  <c r="AC46" i="186"/>
  <c r="AD97" i="186"/>
  <c r="AJ88" i="186"/>
  <c r="AI84" i="186"/>
  <c r="AK83" i="186"/>
  <c r="AM82" i="186"/>
  <c r="AB78" i="186"/>
  <c r="AE76" i="186"/>
  <c r="AL75" i="186"/>
  <c r="AK74" i="186"/>
  <c r="AI73" i="186"/>
  <c r="AH72" i="186"/>
  <c r="AF72" i="186" s="1"/>
  <c r="AE71" i="186"/>
  <c r="AD70" i="186"/>
  <c r="AP69" i="186"/>
  <c r="AA69" i="186" s="1"/>
  <c r="AM68" i="186"/>
  <c r="AB68" i="186"/>
  <c r="AL67" i="186"/>
  <c r="AK66" i="186"/>
  <c r="AB66" i="186"/>
  <c r="AM65" i="186"/>
  <c r="AE64" i="186"/>
  <c r="AI62" i="186"/>
  <c r="AK61" i="186"/>
  <c r="AB61" i="186"/>
  <c r="AM60" i="186"/>
  <c r="AI59" i="186"/>
  <c r="AB59" i="186"/>
  <c r="AI58" i="186"/>
  <c r="AB58" i="186"/>
  <c r="AI57" i="186"/>
  <c r="AB57" i="186"/>
  <c r="AI56" i="186"/>
  <c r="AB56" i="186"/>
  <c r="AI55" i="186"/>
  <c r="AB55" i="186"/>
  <c r="AI54" i="186"/>
  <c r="AB54" i="186"/>
  <c r="AI53" i="186"/>
  <c r="AB53" i="186"/>
  <c r="AI52" i="186"/>
  <c r="AB52" i="186"/>
  <c r="AI51" i="186"/>
  <c r="AB51" i="186"/>
  <c r="AI50" i="186"/>
  <c r="AB50" i="186"/>
  <c r="AI49" i="186"/>
  <c r="AB49" i="186"/>
  <c r="AI48" i="186"/>
  <c r="AB48" i="186"/>
  <c r="AI47" i="186"/>
  <c r="AB47" i="186"/>
  <c r="AI46" i="186"/>
  <c r="AB46" i="186"/>
  <c r="AL94" i="186"/>
  <c r="AD88" i="186"/>
  <c r="AE84" i="186"/>
  <c r="AI83" i="186"/>
  <c r="AK82" i="186"/>
  <c r="AM80" i="186"/>
  <c r="AB77" i="186"/>
  <c r="AK75" i="186"/>
  <c r="AI74" i="186"/>
  <c r="AH73" i="186"/>
  <c r="AF73" i="186" s="1"/>
  <c r="AE72" i="186"/>
  <c r="AD71" i="186"/>
  <c r="AP70" i="186"/>
  <c r="AA70" i="186" s="1"/>
  <c r="AM69" i="186"/>
  <c r="AB69" i="186"/>
  <c r="AL68" i="186"/>
  <c r="AK67" i="186"/>
  <c r="AJ66" i="186"/>
  <c r="AL65" i="186"/>
  <c r="AC65" i="186"/>
  <c r="AP64" i="186"/>
  <c r="AA64" i="186" s="1"/>
  <c r="AD64" i="186"/>
  <c r="AH62" i="186"/>
  <c r="AF62" i="186" s="1"/>
  <c r="AJ61" i="186"/>
  <c r="AL60" i="186"/>
  <c r="AC60" i="186"/>
  <c r="AP59" i="186"/>
  <c r="AA59" i="186" s="1"/>
  <c r="AH59" i="186"/>
  <c r="AF59" i="186" s="1"/>
  <c r="AP58" i="186"/>
  <c r="AA58" i="186" s="1"/>
  <c r="AH58" i="186"/>
  <c r="AF58" i="186" s="1"/>
  <c r="AP57" i="186"/>
  <c r="AA57" i="186" s="1"/>
  <c r="AH57" i="186"/>
  <c r="AF57" i="186" s="1"/>
  <c r="AP56" i="186"/>
  <c r="AA56" i="186" s="1"/>
  <c r="AH56" i="186"/>
  <c r="AF56" i="186" s="1"/>
  <c r="AP55" i="186"/>
  <c r="AA55" i="186" s="1"/>
  <c r="AH55" i="186"/>
  <c r="AF55" i="186" s="1"/>
  <c r="AP54" i="186"/>
  <c r="AA54" i="186" s="1"/>
  <c r="AH54" i="186"/>
  <c r="AF54" i="186" s="1"/>
  <c r="AP53" i="186"/>
  <c r="AA53" i="186" s="1"/>
  <c r="AH53" i="186"/>
  <c r="AF53" i="186" s="1"/>
  <c r="AP52" i="186"/>
  <c r="AA52" i="186" s="1"/>
  <c r="AH52" i="186"/>
  <c r="AF52" i="186" s="1"/>
  <c r="AP51" i="186"/>
  <c r="AA51" i="186" s="1"/>
  <c r="AH51" i="186"/>
  <c r="AF51" i="186" s="1"/>
  <c r="AP50" i="186"/>
  <c r="AA50" i="186" s="1"/>
  <c r="AH50" i="186"/>
  <c r="AF50" i="186" s="1"/>
  <c r="AP49" i="186"/>
  <c r="AA49" i="186" s="1"/>
  <c r="AH49" i="186"/>
  <c r="AF49" i="186" s="1"/>
  <c r="AP48" i="186"/>
  <c r="AA48" i="186" s="1"/>
  <c r="AH48" i="186"/>
  <c r="AF48" i="186" s="1"/>
  <c r="AP47" i="186"/>
  <c r="AA47" i="186" s="1"/>
  <c r="AH47" i="186"/>
  <c r="AF47" i="186" s="1"/>
  <c r="AP46" i="186"/>
  <c r="AA46" i="186" s="1"/>
  <c r="AH46" i="186"/>
  <c r="AF46" i="186" s="1"/>
  <c r="AP45" i="186"/>
  <c r="AA45" i="186" s="1"/>
  <c r="AD92" i="186"/>
  <c r="AE73" i="186"/>
  <c r="AB65" i="186"/>
  <c r="AK60" i="186"/>
  <c r="AG58" i="186"/>
  <c r="AK57" i="186"/>
  <c r="AM56" i="186"/>
  <c r="AO55" i="186"/>
  <c r="Z53" i="186"/>
  <c r="AE51" i="186"/>
  <c r="AG50" i="186"/>
  <c r="AK49" i="186"/>
  <c r="AM48" i="186"/>
  <c r="AO47" i="186"/>
  <c r="AG45" i="186"/>
  <c r="Z45" i="186"/>
  <c r="AO44" i="186"/>
  <c r="AG44" i="186"/>
  <c r="Z44" i="186"/>
  <c r="AO42" i="186"/>
  <c r="AG42" i="186"/>
  <c r="Z42" i="186"/>
  <c r="AO41" i="186"/>
  <c r="AG41" i="186"/>
  <c r="Z41" i="186"/>
  <c r="AO40" i="186"/>
  <c r="AG40" i="186"/>
  <c r="Z40" i="186"/>
  <c r="AO39" i="186"/>
  <c r="AG39" i="186"/>
  <c r="Z39" i="186"/>
  <c r="AO38" i="186"/>
  <c r="AG38" i="186"/>
  <c r="Z38" i="186"/>
  <c r="AO37" i="186"/>
  <c r="AG37" i="186"/>
  <c r="Z37" i="186"/>
  <c r="AO36" i="186"/>
  <c r="AG36" i="186"/>
  <c r="Z36" i="186"/>
  <c r="AO35" i="186"/>
  <c r="AG35" i="186"/>
  <c r="Z35" i="186"/>
  <c r="AO34" i="186"/>
  <c r="AG34" i="186"/>
  <c r="Z34" i="186"/>
  <c r="AO33" i="186"/>
  <c r="AG33" i="186"/>
  <c r="Z33" i="186"/>
  <c r="AO31" i="186"/>
  <c r="AG31" i="186"/>
  <c r="Z31" i="186"/>
  <c r="AO30" i="186"/>
  <c r="AG30" i="186"/>
  <c r="Z30" i="186"/>
  <c r="AO29" i="186"/>
  <c r="AG29" i="186"/>
  <c r="Z29" i="186"/>
  <c r="AO28" i="186"/>
  <c r="AG28" i="186"/>
  <c r="Z28" i="186"/>
  <c r="AO27" i="186"/>
  <c r="AG27" i="186"/>
  <c r="Z27" i="186"/>
  <c r="AO26" i="186"/>
  <c r="AG26" i="186"/>
  <c r="Z26" i="186"/>
  <c r="AO25" i="186"/>
  <c r="AG25" i="186"/>
  <c r="Z25" i="186"/>
  <c r="AO24" i="186"/>
  <c r="AG24" i="186"/>
  <c r="Z24" i="186"/>
  <c r="AO23" i="186"/>
  <c r="AG23" i="186"/>
  <c r="Z23" i="186"/>
  <c r="AO22" i="186"/>
  <c r="AG22" i="186"/>
  <c r="Z22" i="186"/>
  <c r="AO21" i="186"/>
  <c r="AG21" i="186"/>
  <c r="AK68" i="186"/>
  <c r="AM64" i="186"/>
  <c r="AB60" i="186"/>
  <c r="AE58" i="186"/>
  <c r="AG57" i="186"/>
  <c r="AK56" i="186"/>
  <c r="AM55" i="186"/>
  <c r="AO54" i="186"/>
  <c r="Z52" i="186"/>
  <c r="AE50" i="186"/>
  <c r="AG49" i="186"/>
  <c r="AK48" i="186"/>
  <c r="AM47" i="186"/>
  <c r="AO46" i="186"/>
  <c r="AL85" i="186"/>
  <c r="AD72" i="186"/>
  <c r="AO59" i="186"/>
  <c r="AE57" i="186"/>
  <c r="AG56" i="186"/>
  <c r="AK55" i="186"/>
  <c r="AM54" i="186"/>
  <c r="AO53" i="186"/>
  <c r="Z51" i="186"/>
  <c r="AE49" i="186"/>
  <c r="AG48" i="186"/>
  <c r="AK47" i="186"/>
  <c r="AM46" i="186"/>
  <c r="AO45" i="186"/>
  <c r="AE45" i="186"/>
  <c r="AM44" i="186"/>
  <c r="AE44" i="186"/>
  <c r="AM42" i="186"/>
  <c r="AE42" i="186"/>
  <c r="AM41" i="186"/>
  <c r="AE41" i="186"/>
  <c r="AM40" i="186"/>
  <c r="AE40" i="186"/>
  <c r="AM39" i="186"/>
  <c r="AE39" i="186"/>
  <c r="AM38" i="186"/>
  <c r="AE38" i="186"/>
  <c r="AM37" i="186"/>
  <c r="AE37" i="186"/>
  <c r="AM36" i="186"/>
  <c r="AE36" i="186"/>
  <c r="AM35" i="186"/>
  <c r="AE35" i="186"/>
  <c r="AM34" i="186"/>
  <c r="AE34" i="186"/>
  <c r="AM33" i="186"/>
  <c r="AE33" i="186"/>
  <c r="AM31" i="186"/>
  <c r="AE31" i="186"/>
  <c r="AM30" i="186"/>
  <c r="AE30" i="186"/>
  <c r="AM29" i="186"/>
  <c r="AE29" i="186"/>
  <c r="AM28" i="186"/>
  <c r="AE28" i="186"/>
  <c r="AM27" i="186"/>
  <c r="AE27" i="186"/>
  <c r="AM26" i="186"/>
  <c r="AE26" i="186"/>
  <c r="AM25" i="186"/>
  <c r="AE25" i="186"/>
  <c r="AM24" i="186"/>
  <c r="AE24" i="186"/>
  <c r="AM23" i="186"/>
  <c r="AE23" i="186"/>
  <c r="AM22" i="186"/>
  <c r="AE22" i="186"/>
  <c r="AM21" i="186"/>
  <c r="AE21" i="186"/>
  <c r="AM19" i="186"/>
  <c r="AE19" i="186"/>
  <c r="AM18" i="186"/>
  <c r="AE18" i="186"/>
  <c r="AM17" i="186"/>
  <c r="AE17" i="186"/>
  <c r="AM16" i="186"/>
  <c r="AE16" i="186"/>
  <c r="AM15" i="186"/>
  <c r="AE15" i="186"/>
  <c r="AM14" i="186"/>
  <c r="AE14" i="186"/>
  <c r="AM12" i="186"/>
  <c r="AE12" i="186"/>
  <c r="AM11" i="186"/>
  <c r="AB76" i="186"/>
  <c r="AP71" i="186"/>
  <c r="AA71" i="186" s="1"/>
  <c r="AI67" i="186"/>
  <c r="AG59" i="186"/>
  <c r="Z58" i="186"/>
  <c r="AE56" i="186"/>
  <c r="AG55" i="186"/>
  <c r="AK54" i="186"/>
  <c r="AM53" i="186"/>
  <c r="AO52" i="186"/>
  <c r="Z50" i="186"/>
  <c r="AE48" i="186"/>
  <c r="AG47" i="186"/>
  <c r="AK46" i="186"/>
  <c r="AM45" i="186"/>
  <c r="AD45" i="186"/>
  <c r="AL44" i="186"/>
  <c r="AD44" i="186"/>
  <c r="AL42" i="186"/>
  <c r="AD42" i="186"/>
  <c r="AL41" i="186"/>
  <c r="AD41" i="186"/>
  <c r="AL40" i="186"/>
  <c r="AD40" i="186"/>
  <c r="AL39" i="186"/>
  <c r="AD39" i="186"/>
  <c r="AL38" i="186"/>
  <c r="AD38" i="186"/>
  <c r="AL37" i="186"/>
  <c r="AD37" i="186"/>
  <c r="AL36" i="186"/>
  <c r="AD36" i="186"/>
  <c r="AL35" i="186"/>
  <c r="AD35" i="186"/>
  <c r="AL34" i="186"/>
  <c r="AD34" i="186"/>
  <c r="AL33" i="186"/>
  <c r="AD33" i="186"/>
  <c r="AL31" i="186"/>
  <c r="AD31" i="186"/>
  <c r="AL30" i="186"/>
  <c r="AD30" i="186"/>
  <c r="AL29" i="186"/>
  <c r="AD29" i="186"/>
  <c r="AL28" i="186"/>
  <c r="AD28" i="186"/>
  <c r="AL27" i="186"/>
  <c r="AD27" i="186"/>
  <c r="AL26" i="186"/>
  <c r="AD26" i="186"/>
  <c r="AL25" i="186"/>
  <c r="AD25" i="186"/>
  <c r="AL24" i="186"/>
  <c r="AD24" i="186"/>
  <c r="AL23" i="186"/>
  <c r="AD23" i="186"/>
  <c r="AL22" i="186"/>
  <c r="AD22" i="186"/>
  <c r="AL21" i="186"/>
  <c r="AD21" i="186"/>
  <c r="AL19" i="186"/>
  <c r="AD19" i="186"/>
  <c r="AL18" i="186"/>
  <c r="AD18" i="186"/>
  <c r="AL17" i="186"/>
  <c r="AD17" i="186"/>
  <c r="AL16" i="186"/>
  <c r="AD16" i="186"/>
  <c r="AL15" i="186"/>
  <c r="AD15" i="186"/>
  <c r="AL14" i="186"/>
  <c r="AD14" i="186"/>
  <c r="AL12" i="186"/>
  <c r="AD12" i="186"/>
  <c r="AE83" i="186"/>
  <c r="AI75" i="186"/>
  <c r="AE62" i="186"/>
  <c r="Z59" i="186"/>
  <c r="Z57" i="186"/>
  <c r="AE55" i="186"/>
  <c r="AG54" i="186"/>
  <c r="AK53" i="186"/>
  <c r="AM52" i="186"/>
  <c r="AO51" i="186"/>
  <c r="Z49" i="186"/>
  <c r="AE47" i="186"/>
  <c r="AG46" i="186"/>
  <c r="AK45" i="186"/>
  <c r="AK44" i="186"/>
  <c r="AK42" i="186"/>
  <c r="AK41" i="186"/>
  <c r="AK40" i="186"/>
  <c r="AK39" i="186"/>
  <c r="AK38" i="186"/>
  <c r="AK37" i="186"/>
  <c r="AK36" i="186"/>
  <c r="AK35" i="186"/>
  <c r="AK34" i="186"/>
  <c r="AK33" i="186"/>
  <c r="AK31" i="186"/>
  <c r="AK30" i="186"/>
  <c r="AK29" i="186"/>
  <c r="AK28" i="186"/>
  <c r="AK27" i="186"/>
  <c r="AK26" i="186"/>
  <c r="AK25" i="186"/>
  <c r="AK24" i="186"/>
  <c r="AK23" i="186"/>
  <c r="AK22" i="186"/>
  <c r="AK21" i="186"/>
  <c r="AI82" i="186"/>
  <c r="AM70" i="186"/>
  <c r="AI66" i="186"/>
  <c r="AO58" i="186"/>
  <c r="Z56" i="186"/>
  <c r="AE54" i="186"/>
  <c r="AG53" i="186"/>
  <c r="AK52" i="186"/>
  <c r="AM51" i="186"/>
  <c r="AO50" i="186"/>
  <c r="Z48" i="186"/>
  <c r="AE46" i="186"/>
  <c r="AJ45" i="186"/>
  <c r="AC45" i="186"/>
  <c r="AJ44" i="186"/>
  <c r="AC44" i="186"/>
  <c r="AJ42" i="186"/>
  <c r="AC42" i="186"/>
  <c r="AJ41" i="186"/>
  <c r="AC41" i="186"/>
  <c r="AJ40" i="186"/>
  <c r="AC40" i="186"/>
  <c r="AJ39" i="186"/>
  <c r="AC39" i="186"/>
  <c r="AJ38" i="186"/>
  <c r="AC38" i="186"/>
  <c r="AJ37" i="186"/>
  <c r="AC37" i="186"/>
  <c r="AJ36" i="186"/>
  <c r="AC36" i="186"/>
  <c r="AJ35" i="186"/>
  <c r="AC35" i="186"/>
  <c r="AJ34" i="186"/>
  <c r="AC34" i="186"/>
  <c r="AJ33" i="186"/>
  <c r="AC33" i="186"/>
  <c r="AJ31" i="186"/>
  <c r="AC31" i="186"/>
  <c r="AJ30" i="186"/>
  <c r="AC30" i="186"/>
  <c r="AJ29" i="186"/>
  <c r="AC29" i="186"/>
  <c r="AJ28" i="186"/>
  <c r="AC28" i="186"/>
  <c r="AJ27" i="186"/>
  <c r="AC27" i="186"/>
  <c r="AJ26" i="186"/>
  <c r="AC26" i="186"/>
  <c r="AJ25" i="186"/>
  <c r="AC25" i="186"/>
  <c r="AJ24" i="186"/>
  <c r="AC24" i="186"/>
  <c r="AJ23" i="186"/>
  <c r="AC23" i="186"/>
  <c r="AJ22" i="186"/>
  <c r="AK80" i="186"/>
  <c r="AH74" i="186"/>
  <c r="AF74" i="186" s="1"/>
  <c r="AB70" i="186"/>
  <c r="AI61" i="186"/>
  <c r="AM58" i="186"/>
  <c r="AO57" i="186"/>
  <c r="Z55" i="186"/>
  <c r="AE53" i="186"/>
  <c r="AG52" i="186"/>
  <c r="AK51" i="186"/>
  <c r="AM50" i="186"/>
  <c r="AO49" i="186"/>
  <c r="Z47" i="186"/>
  <c r="AI45" i="186"/>
  <c r="AB45" i="186"/>
  <c r="AI44" i="186"/>
  <c r="AB44" i="186"/>
  <c r="AI42" i="186"/>
  <c r="AB42" i="186"/>
  <c r="AI41" i="186"/>
  <c r="AB41" i="186"/>
  <c r="AI40" i="186"/>
  <c r="AB40" i="186"/>
  <c r="AI39" i="186"/>
  <c r="AB39" i="186"/>
  <c r="AI38" i="186"/>
  <c r="AB38" i="186"/>
  <c r="AI37" i="186"/>
  <c r="AB37" i="186"/>
  <c r="AI36" i="186"/>
  <c r="AB36" i="186"/>
  <c r="AI35" i="186"/>
  <c r="AB35" i="186"/>
  <c r="AI34" i="186"/>
  <c r="AB34" i="186"/>
  <c r="AI33" i="186"/>
  <c r="AB33" i="186"/>
  <c r="AI31" i="186"/>
  <c r="AB31" i="186"/>
  <c r="AI30" i="186"/>
  <c r="AB30" i="186"/>
  <c r="AI29" i="186"/>
  <c r="AB29" i="186"/>
  <c r="AI28" i="186"/>
  <c r="AB28" i="186"/>
  <c r="AI27" i="186"/>
  <c r="AB27" i="186"/>
  <c r="AI26" i="186"/>
  <c r="AB26" i="186"/>
  <c r="AI25" i="186"/>
  <c r="AB25" i="186"/>
  <c r="AI24" i="186"/>
  <c r="AB24" i="186"/>
  <c r="AI23" i="186"/>
  <c r="AB23" i="186"/>
  <c r="AI22" i="186"/>
  <c r="AB22" i="186"/>
  <c r="AI21" i="186"/>
  <c r="AB21" i="186"/>
  <c r="AI19" i="186"/>
  <c r="AB19" i="186"/>
  <c r="AI18" i="186"/>
  <c r="AB18" i="186"/>
  <c r="AI17" i="186"/>
  <c r="AB17" i="186"/>
  <c r="AI16" i="186"/>
  <c r="AB16" i="186"/>
  <c r="AI15" i="186"/>
  <c r="AB15" i="186"/>
  <c r="AI14" i="186"/>
  <c r="AB14" i="186"/>
  <c r="AI12" i="186"/>
  <c r="AB12" i="186"/>
  <c r="AM79" i="186"/>
  <c r="AO48" i="186"/>
  <c r="AH40" i="186"/>
  <c r="AF40" i="186" s="1"/>
  <c r="AP37" i="186"/>
  <c r="AA37" i="186" s="1"/>
  <c r="AH31" i="186"/>
  <c r="AF31" i="186" s="1"/>
  <c r="AP28" i="186"/>
  <c r="AA28" i="186" s="1"/>
  <c r="AH23" i="186"/>
  <c r="AF23" i="186" s="1"/>
  <c r="AP21" i="186"/>
  <c r="AA21" i="186" s="1"/>
  <c r="AH19" i="186"/>
  <c r="AF19" i="186" s="1"/>
  <c r="AG18" i="186"/>
  <c r="AP16" i="186"/>
  <c r="AA16" i="186" s="1"/>
  <c r="AO15" i="186"/>
  <c r="AC15" i="186"/>
  <c r="AK12" i="186"/>
  <c r="Z12" i="186"/>
  <c r="AK11" i="186"/>
  <c r="AK10" i="186"/>
  <c r="AK9" i="186"/>
  <c r="AK8" i="186"/>
  <c r="AK7" i="186"/>
  <c r="AP31" i="186"/>
  <c r="AA31" i="186" s="1"/>
  <c r="Z21" i="186"/>
  <c r="AD10" i="186"/>
  <c r="AD8" i="186"/>
  <c r="AP42" i="186"/>
  <c r="AA42" i="186" s="1"/>
  <c r="AH37" i="186"/>
  <c r="AF37" i="186" s="1"/>
  <c r="AP34" i="186"/>
  <c r="AA34" i="186" s="1"/>
  <c r="AH28" i="186"/>
  <c r="AF28" i="186" s="1"/>
  <c r="AP25" i="186"/>
  <c r="AA25" i="186" s="1"/>
  <c r="AG19" i="186"/>
  <c r="AP17" i="186"/>
  <c r="AA17" i="186" s="1"/>
  <c r="AO16" i="186"/>
  <c r="AC16" i="186"/>
  <c r="AK14" i="186"/>
  <c r="Z14" i="186"/>
  <c r="AJ12" i="186"/>
  <c r="AJ11" i="186"/>
  <c r="AC11" i="186"/>
  <c r="AJ10" i="186"/>
  <c r="AC10" i="186"/>
  <c r="AJ9" i="186"/>
  <c r="AC9" i="186"/>
  <c r="AJ8" i="186"/>
  <c r="AC8" i="186"/>
  <c r="AJ7" i="186"/>
  <c r="AC7" i="186"/>
  <c r="AH35" i="186"/>
  <c r="AF35" i="186" s="1"/>
  <c r="AP23" i="186"/>
  <c r="AA23" i="186" s="1"/>
  <c r="AP15" i="186"/>
  <c r="AA15" i="186" s="1"/>
  <c r="AL11" i="186"/>
  <c r="AL69" i="186"/>
  <c r="Z54" i="186"/>
  <c r="AH42" i="186"/>
  <c r="AF42" i="186" s="1"/>
  <c r="AP39" i="186"/>
  <c r="AA39" i="186" s="1"/>
  <c r="AH34" i="186"/>
  <c r="AF34" i="186" s="1"/>
  <c r="AP30" i="186"/>
  <c r="AA30" i="186" s="1"/>
  <c r="AH25" i="186"/>
  <c r="AF25" i="186" s="1"/>
  <c r="AP22" i="186"/>
  <c r="AA22" i="186" s="1"/>
  <c r="AJ21" i="186"/>
  <c r="AP18" i="186"/>
  <c r="AA18" i="186" s="1"/>
  <c r="AO17" i="186"/>
  <c r="AC17" i="186"/>
  <c r="AK15" i="186"/>
  <c r="Z15" i="186"/>
  <c r="AJ14" i="186"/>
  <c r="AH12" i="186"/>
  <c r="AF12" i="186" s="1"/>
  <c r="AI11" i="186"/>
  <c r="AB11" i="186"/>
  <c r="AI10" i="186"/>
  <c r="AB10" i="186"/>
  <c r="AI9" i="186"/>
  <c r="AB9" i="186"/>
  <c r="AI8" i="186"/>
  <c r="AB8" i="186"/>
  <c r="AI7" i="186"/>
  <c r="AB7" i="186"/>
  <c r="AK65" i="186"/>
  <c r="Z46" i="186"/>
  <c r="AH39" i="186"/>
  <c r="AF39" i="186" s="1"/>
  <c r="AP36" i="186"/>
  <c r="AA36" i="186" s="1"/>
  <c r="AH30" i="186"/>
  <c r="AF30" i="186" s="1"/>
  <c r="AP27" i="186"/>
  <c r="AA27" i="186" s="1"/>
  <c r="AH22" i="186"/>
  <c r="AF22" i="186" s="1"/>
  <c r="AH21" i="186"/>
  <c r="AF21" i="186" s="1"/>
  <c r="AP19" i="186"/>
  <c r="AA19" i="186" s="1"/>
  <c r="AO18" i="186"/>
  <c r="AC18" i="186"/>
  <c r="AK16" i="186"/>
  <c r="Z16" i="186"/>
  <c r="AJ15" i="186"/>
  <c r="AH14" i="186"/>
  <c r="AF14" i="186" s="1"/>
  <c r="AG12" i="186"/>
  <c r="AH11" i="186"/>
  <c r="AF11" i="186" s="1"/>
  <c r="AP10" i="186"/>
  <c r="AA10" i="186" s="1"/>
  <c r="AH10" i="186"/>
  <c r="AF10" i="186" s="1"/>
  <c r="AP9" i="186"/>
  <c r="AA9" i="186" s="1"/>
  <c r="AH9" i="186"/>
  <c r="AF9" i="186" s="1"/>
  <c r="AP8" i="186"/>
  <c r="AA8" i="186" s="1"/>
  <c r="AH8" i="186"/>
  <c r="AF8" i="186" s="1"/>
  <c r="AP7" i="186"/>
  <c r="AA7" i="186" s="1"/>
  <c r="AH7" i="186"/>
  <c r="AF7" i="186" s="1"/>
  <c r="AP40" i="186"/>
  <c r="AA40" i="186" s="1"/>
  <c r="AH26" i="186"/>
  <c r="AF26" i="186" s="1"/>
  <c r="AG17" i="186"/>
  <c r="AC14" i="186"/>
  <c r="AL9" i="186"/>
  <c r="AD7" i="186"/>
  <c r="AE52" i="186"/>
  <c r="AH45" i="186"/>
  <c r="AF45" i="186" s="1"/>
  <c r="AP41" i="186"/>
  <c r="AA41" i="186" s="1"/>
  <c r="AH36" i="186"/>
  <c r="AF36" i="186" s="1"/>
  <c r="AP33" i="186"/>
  <c r="AA33" i="186" s="1"/>
  <c r="AH27" i="186"/>
  <c r="AF27" i="186" s="1"/>
  <c r="AP24" i="186"/>
  <c r="AA24" i="186" s="1"/>
  <c r="AC22" i="186"/>
  <c r="AO19" i="186"/>
  <c r="AC19" i="186"/>
  <c r="AK17" i="186"/>
  <c r="Z17" i="186"/>
  <c r="AJ16" i="186"/>
  <c r="AH15" i="186"/>
  <c r="AF15" i="186" s="1"/>
  <c r="AG14" i="186"/>
  <c r="AP11" i="186"/>
  <c r="AA11" i="186" s="1"/>
  <c r="AG11" i="186"/>
  <c r="Z11" i="186"/>
  <c r="AO10" i="186"/>
  <c r="AG10" i="186"/>
  <c r="Z10" i="186"/>
  <c r="AO9" i="186"/>
  <c r="AG9" i="186"/>
  <c r="Z9" i="186"/>
  <c r="AO8" i="186"/>
  <c r="AG8" i="186"/>
  <c r="Z8" i="186"/>
  <c r="AO7" i="186"/>
  <c r="AG7" i="186"/>
  <c r="AH44" i="186"/>
  <c r="AF44" i="186" s="1"/>
  <c r="AJ19" i="186"/>
  <c r="AK58" i="186"/>
  <c r="AG51" i="186"/>
  <c r="AH41" i="186"/>
  <c r="AF41" i="186" s="1"/>
  <c r="AP38" i="186"/>
  <c r="AA38" i="186" s="1"/>
  <c r="AH33" i="186"/>
  <c r="AF33" i="186" s="1"/>
  <c r="AP29" i="186"/>
  <c r="AA29" i="186" s="1"/>
  <c r="AH24" i="186"/>
  <c r="AF24" i="186" s="1"/>
  <c r="AC21" i="186"/>
  <c r="AK18" i="186"/>
  <c r="Z18" i="186"/>
  <c r="AJ17" i="186"/>
  <c r="AH16" i="186"/>
  <c r="AF16" i="186" s="1"/>
  <c r="AG15" i="186"/>
  <c r="AP12" i="186"/>
  <c r="AA12" i="186" s="1"/>
  <c r="AO11" i="186"/>
  <c r="AM49" i="186"/>
  <c r="AH18" i="186"/>
  <c r="AF18" i="186" s="1"/>
  <c r="AD11" i="186"/>
  <c r="AD9" i="186"/>
  <c r="AL7" i="186"/>
  <c r="AM57" i="186"/>
  <c r="AK50" i="186"/>
  <c r="AP44" i="186"/>
  <c r="AA44" i="186" s="1"/>
  <c r="AH38" i="186"/>
  <c r="AF38" i="186" s="1"/>
  <c r="AP35" i="186"/>
  <c r="AA35" i="186" s="1"/>
  <c r="AH29" i="186"/>
  <c r="AF29" i="186" s="1"/>
  <c r="AP26" i="186"/>
  <c r="AA26" i="186" s="1"/>
  <c r="AK19" i="186"/>
  <c r="Z19" i="186"/>
  <c r="AJ18" i="186"/>
  <c r="AH17" i="186"/>
  <c r="AF17" i="186" s="1"/>
  <c r="AG16" i="186"/>
  <c r="AP14" i="186"/>
  <c r="AA14" i="186" s="1"/>
  <c r="AO12" i="186"/>
  <c r="AC12" i="186"/>
  <c r="AE11" i="186"/>
  <c r="AM10" i="186"/>
  <c r="AE10" i="186"/>
  <c r="AM9" i="186"/>
  <c r="AE9" i="186"/>
  <c r="AM8" i="186"/>
  <c r="AE8" i="186"/>
  <c r="AM7" i="186"/>
  <c r="AE7" i="186"/>
  <c r="AO56" i="186"/>
  <c r="AO14" i="186"/>
  <c r="AL10" i="186"/>
  <c r="AL8" i="186"/>
  <c r="T4" i="14"/>
  <c r="T3" i="14"/>
  <c r="R37" i="225"/>
  <c r="Q37" i="225" s="1"/>
  <c r="R41" i="225"/>
  <c r="Q41" i="225" s="1"/>
  <c r="R46" i="225"/>
  <c r="Q46" i="225" s="1"/>
  <c r="R50" i="225"/>
  <c r="Q50" i="225" s="1"/>
  <c r="R54" i="225"/>
  <c r="Q54" i="225" s="1"/>
  <c r="R58" i="225"/>
  <c r="Q58" i="225" s="1"/>
  <c r="R62" i="225"/>
  <c r="Q62" i="225" s="1"/>
  <c r="R67" i="225"/>
  <c r="Q67" i="225" s="1"/>
  <c r="R71" i="225"/>
  <c r="Q71" i="225" s="1"/>
  <c r="R75" i="225"/>
  <c r="Q75" i="225" s="1"/>
  <c r="R79" i="225"/>
  <c r="Q79" i="225" s="1"/>
  <c r="R84" i="225"/>
  <c r="Q84" i="225" s="1"/>
  <c r="R88" i="225"/>
  <c r="Q88" i="225" s="1"/>
  <c r="R92" i="225"/>
  <c r="Q92" i="225" s="1"/>
  <c r="R121" i="225"/>
  <c r="Q121" i="225" s="1"/>
  <c r="R125" i="225"/>
  <c r="Q125" i="225" s="1"/>
  <c r="R130" i="225"/>
  <c r="Q130" i="225" s="1"/>
  <c r="R134" i="225"/>
  <c r="Q134" i="225" s="1"/>
  <c r="R138" i="225"/>
  <c r="Q138" i="225" s="1"/>
  <c r="R10" i="225"/>
  <c r="Q10" i="225" s="1"/>
  <c r="R15" i="225"/>
  <c r="Q15" i="225" s="1"/>
  <c r="R19" i="225"/>
  <c r="Q19" i="225" s="1"/>
  <c r="R24" i="225"/>
  <c r="Q24" i="225" s="1"/>
  <c r="R28" i="225"/>
  <c r="Q28" i="225" s="1"/>
  <c r="R33" i="225"/>
  <c r="Q33" i="225" s="1"/>
  <c r="R96" i="225"/>
  <c r="Q96" i="225" s="1"/>
  <c r="R100" i="225"/>
  <c r="Q100" i="225" s="1"/>
  <c r="R104" i="225"/>
  <c r="Q104" i="225" s="1"/>
  <c r="R109" i="225"/>
  <c r="Q109" i="225" s="1"/>
  <c r="R113" i="225"/>
  <c r="Q113" i="225" s="1"/>
  <c r="R117" i="225"/>
  <c r="Q117" i="225" s="1"/>
  <c r="R9" i="225"/>
  <c r="Q9" i="225" s="1"/>
  <c r="R14" i="225"/>
  <c r="Q14" i="225" s="1"/>
  <c r="R18" i="225"/>
  <c r="Q18" i="225" s="1"/>
  <c r="R23" i="225"/>
  <c r="Q23" i="225" s="1"/>
  <c r="R27" i="225"/>
  <c r="Q27" i="225" s="1"/>
  <c r="R31" i="225"/>
  <c r="Q31" i="225" s="1"/>
  <c r="R36" i="225"/>
  <c r="Q36" i="225" s="1"/>
  <c r="R40" i="225"/>
  <c r="Q40" i="225" s="1"/>
  <c r="R45" i="225"/>
  <c r="Q45" i="225" s="1"/>
  <c r="R49" i="225"/>
  <c r="Q49" i="225" s="1"/>
  <c r="R53" i="225"/>
  <c r="Q53" i="225" s="1"/>
  <c r="R57" i="225"/>
  <c r="Q57" i="225" s="1"/>
  <c r="R61" i="225"/>
  <c r="Q61" i="225" s="1"/>
  <c r="R66" i="225"/>
  <c r="Q66" i="225" s="1"/>
  <c r="R70" i="225"/>
  <c r="Q70" i="225" s="1"/>
  <c r="R74" i="225"/>
  <c r="Q74" i="225" s="1"/>
  <c r="R78" i="225"/>
  <c r="Q78" i="225" s="1"/>
  <c r="R83" i="225"/>
  <c r="Q83" i="225" s="1"/>
  <c r="R87" i="225"/>
  <c r="Q87" i="225" s="1"/>
  <c r="R91" i="225"/>
  <c r="Q91" i="225" s="1"/>
  <c r="R95" i="225"/>
  <c r="Q95" i="225" s="1"/>
  <c r="R99" i="225"/>
  <c r="Q99" i="225" s="1"/>
  <c r="R103" i="225"/>
  <c r="Q103" i="225" s="1"/>
  <c r="R108" i="225"/>
  <c r="Q108" i="225" s="1"/>
  <c r="R112" i="225"/>
  <c r="Q112" i="225" s="1"/>
  <c r="R116" i="225"/>
  <c r="Q116" i="225" s="1"/>
  <c r="R120" i="225"/>
  <c r="Q120" i="225" s="1"/>
  <c r="R124" i="225"/>
  <c r="Q124" i="225" s="1"/>
  <c r="R128" i="225"/>
  <c r="Q128" i="225" s="1"/>
  <c r="R133" i="225"/>
  <c r="Q133" i="225" s="1"/>
  <c r="R137" i="225"/>
  <c r="Q137" i="225" s="1"/>
  <c r="R8" i="225"/>
  <c r="Q8" i="225" s="1"/>
  <c r="R12" i="225"/>
  <c r="Q12" i="225" s="1"/>
  <c r="R17" i="225"/>
  <c r="Q17" i="225" s="1"/>
  <c r="R22" i="225"/>
  <c r="Q22" i="225" s="1"/>
  <c r="R26" i="225"/>
  <c r="Q26" i="225" s="1"/>
  <c r="R30" i="225"/>
  <c r="Q30" i="225" s="1"/>
  <c r="R35" i="225"/>
  <c r="Q35" i="225" s="1"/>
  <c r="R39" i="225"/>
  <c r="Q39" i="225" s="1"/>
  <c r="R44" i="225"/>
  <c r="Q44" i="225" s="1"/>
  <c r="R48" i="225"/>
  <c r="Q48" i="225" s="1"/>
  <c r="R52" i="225"/>
  <c r="Q52" i="225" s="1"/>
  <c r="R56" i="225"/>
  <c r="Q56" i="225" s="1"/>
  <c r="R60" i="225"/>
  <c r="Q60" i="225" s="1"/>
  <c r="R65" i="225"/>
  <c r="Q65" i="225" s="1"/>
  <c r="R69" i="225"/>
  <c r="Q69" i="225" s="1"/>
  <c r="R73" i="225"/>
  <c r="Q73" i="225" s="1"/>
  <c r="R77" i="225"/>
  <c r="Q77" i="225" s="1"/>
  <c r="R82" i="225"/>
  <c r="Q82" i="225" s="1"/>
  <c r="R86" i="225"/>
  <c r="Q86" i="225" s="1"/>
  <c r="R90" i="225"/>
  <c r="Q90" i="225" s="1"/>
  <c r="R94" i="225"/>
  <c r="Q94" i="225" s="1"/>
  <c r="R98" i="225"/>
  <c r="Q98" i="225" s="1"/>
  <c r="R102" i="225"/>
  <c r="Q102" i="225" s="1"/>
  <c r="R107" i="225"/>
  <c r="Q107" i="225" s="1"/>
  <c r="R111" i="225"/>
  <c r="Q111" i="225" s="1"/>
  <c r="R115" i="225"/>
  <c r="Q115" i="225" s="1"/>
  <c r="R119" i="225"/>
  <c r="Q119" i="225" s="1"/>
  <c r="R123" i="225"/>
  <c r="Q123" i="225" s="1"/>
  <c r="R127" i="225"/>
  <c r="Q127" i="225" s="1"/>
  <c r="R132" i="225"/>
  <c r="Q132" i="225" s="1"/>
  <c r="R136" i="225"/>
  <c r="Q136" i="225" s="1"/>
  <c r="R10" i="193"/>
  <c r="Q10" i="193" s="1"/>
  <c r="R15" i="193"/>
  <c r="Q15" i="193" s="1"/>
  <c r="R19" i="193"/>
  <c r="Q19" i="193" s="1"/>
  <c r="R24" i="193"/>
  <c r="Q24" i="193" s="1"/>
  <c r="R28" i="193"/>
  <c r="Q28" i="193" s="1"/>
  <c r="R33" i="193"/>
  <c r="Q33" i="193" s="1"/>
  <c r="R37" i="193"/>
  <c r="Q37" i="193" s="1"/>
  <c r="R41" i="193"/>
  <c r="Q41" i="193" s="1"/>
  <c r="R46" i="193"/>
  <c r="Q46" i="193" s="1"/>
  <c r="R50" i="193"/>
  <c r="Q50" i="193" s="1"/>
  <c r="R54" i="193"/>
  <c r="Q54" i="193" s="1"/>
  <c r="R58" i="193"/>
  <c r="Q58" i="193" s="1"/>
  <c r="R62" i="193"/>
  <c r="Q62" i="193" s="1"/>
  <c r="R67" i="193"/>
  <c r="Q67" i="193" s="1"/>
  <c r="R71" i="193"/>
  <c r="Q71" i="193" s="1"/>
  <c r="R75" i="193"/>
  <c r="Q75" i="193" s="1"/>
  <c r="R79" i="193"/>
  <c r="Q79" i="193" s="1"/>
  <c r="R84" i="193"/>
  <c r="Q84" i="193" s="1"/>
  <c r="R88" i="193"/>
  <c r="Q88" i="193" s="1"/>
  <c r="R92" i="193"/>
  <c r="Q92" i="193" s="1"/>
  <c r="R96" i="193"/>
  <c r="Q96" i="193" s="1"/>
  <c r="R9" i="193"/>
  <c r="Q9" i="193" s="1"/>
  <c r="R14" i="193"/>
  <c r="Q14" i="193" s="1"/>
  <c r="R18" i="193"/>
  <c r="Q18" i="193" s="1"/>
  <c r="R23" i="193"/>
  <c r="Q23" i="193" s="1"/>
  <c r="R27" i="193"/>
  <c r="Q27" i="193" s="1"/>
  <c r="R31" i="193"/>
  <c r="Q31" i="193" s="1"/>
  <c r="R36" i="193"/>
  <c r="Q36" i="193" s="1"/>
  <c r="R40" i="193"/>
  <c r="Q40" i="193" s="1"/>
  <c r="R45" i="193"/>
  <c r="Q45" i="193" s="1"/>
  <c r="R49" i="193"/>
  <c r="Q49" i="193" s="1"/>
  <c r="R53" i="193"/>
  <c r="Q53" i="193" s="1"/>
  <c r="R57" i="193"/>
  <c r="Q57" i="193" s="1"/>
  <c r="R61" i="193"/>
  <c r="Q61" i="193" s="1"/>
  <c r="R66" i="193"/>
  <c r="Q66" i="193" s="1"/>
  <c r="R70" i="193"/>
  <c r="Q70" i="193" s="1"/>
  <c r="R74" i="193"/>
  <c r="Q74" i="193" s="1"/>
  <c r="R78" i="193"/>
  <c r="Q78" i="193" s="1"/>
  <c r="R83" i="193"/>
  <c r="Q83" i="193" s="1"/>
  <c r="R87" i="193"/>
  <c r="Q87" i="193" s="1"/>
  <c r="R91" i="193"/>
  <c r="Q91" i="193" s="1"/>
  <c r="R95" i="193"/>
  <c r="Q95" i="193" s="1"/>
  <c r="R99" i="193"/>
  <c r="Q99" i="193" s="1"/>
  <c r="R103" i="193"/>
  <c r="Q103" i="193" s="1"/>
  <c r="R108" i="193"/>
  <c r="Q108" i="193" s="1"/>
  <c r="R112" i="193"/>
  <c r="Q112" i="193" s="1"/>
  <c r="R116" i="193"/>
  <c r="Q116" i="193" s="1"/>
  <c r="R120" i="193"/>
  <c r="Q120" i="193" s="1"/>
  <c r="R124" i="193"/>
  <c r="Q124" i="193" s="1"/>
  <c r="R128" i="193"/>
  <c r="Q128" i="193" s="1"/>
  <c r="R133" i="193"/>
  <c r="Q133" i="193" s="1"/>
  <c r="R137" i="193"/>
  <c r="Q137" i="193" s="1"/>
  <c r="R8" i="193"/>
  <c r="Q8" i="193" s="1"/>
  <c r="R12" i="193"/>
  <c r="Q12" i="193" s="1"/>
  <c r="R17" i="193"/>
  <c r="Q17" i="193" s="1"/>
  <c r="R22" i="193"/>
  <c r="Q22" i="193" s="1"/>
  <c r="R26" i="193"/>
  <c r="Q26" i="193" s="1"/>
  <c r="R30" i="193"/>
  <c r="Q30" i="193" s="1"/>
  <c r="R35" i="193"/>
  <c r="Q35" i="193" s="1"/>
  <c r="R39" i="193"/>
  <c r="Q39" i="193" s="1"/>
  <c r="R44" i="193"/>
  <c r="Q44" i="193" s="1"/>
  <c r="R48" i="193"/>
  <c r="Q48" i="193" s="1"/>
  <c r="R52" i="193"/>
  <c r="Q52" i="193" s="1"/>
  <c r="R56" i="193"/>
  <c r="Q56" i="193" s="1"/>
  <c r="R60" i="193"/>
  <c r="Q60" i="193" s="1"/>
  <c r="R65" i="193"/>
  <c r="Q65" i="193" s="1"/>
  <c r="R69" i="193"/>
  <c r="Q69" i="193" s="1"/>
  <c r="R73" i="193"/>
  <c r="Q73" i="193" s="1"/>
  <c r="R77" i="193"/>
  <c r="Q77" i="193" s="1"/>
  <c r="R82" i="193"/>
  <c r="Q82" i="193" s="1"/>
  <c r="R86" i="193"/>
  <c r="Q86" i="193" s="1"/>
  <c r="R90" i="193"/>
  <c r="Q90" i="193" s="1"/>
  <c r="R94" i="193"/>
  <c r="Q94" i="193" s="1"/>
  <c r="R98" i="193"/>
  <c r="Q98" i="193" s="1"/>
  <c r="R102" i="193"/>
  <c r="Q102" i="193" s="1"/>
  <c r="R107" i="193"/>
  <c r="Q107" i="193" s="1"/>
  <c r="R111" i="193"/>
  <c r="Q111" i="193" s="1"/>
  <c r="R115" i="193"/>
  <c r="Q115" i="193" s="1"/>
  <c r="R119" i="193"/>
  <c r="Q119" i="193" s="1"/>
  <c r="R123" i="193"/>
  <c r="Q123" i="193" s="1"/>
  <c r="R127" i="193"/>
  <c r="Q127" i="193" s="1"/>
  <c r="R132" i="193"/>
  <c r="Q132" i="193" s="1"/>
  <c r="R136" i="193"/>
  <c r="Q136" i="193" s="1"/>
  <c r="AB79" i="192"/>
  <c r="AB43" i="192"/>
  <c r="Z86" i="192"/>
  <c r="T82" i="192"/>
  <c r="H121" i="192"/>
  <c r="D121" i="192"/>
  <c r="AO25" i="192"/>
  <c r="H25" i="192" s="1"/>
  <c r="AO139" i="192"/>
  <c r="X139" i="192" s="1"/>
  <c r="F37" i="192"/>
  <c r="L133" i="192"/>
  <c r="W131" i="192"/>
  <c r="AO95" i="192"/>
  <c r="J95" i="192" s="1"/>
  <c r="H37" i="192"/>
  <c r="V133" i="192"/>
  <c r="F54" i="192"/>
  <c r="AO29" i="192"/>
  <c r="J29" i="192" s="1"/>
  <c r="X133" i="192"/>
  <c r="L37" i="192"/>
  <c r="D37" i="192"/>
  <c r="AO60" i="192"/>
  <c r="D60" i="192" s="1"/>
  <c r="AO52" i="192"/>
  <c r="D52" i="192" s="1"/>
  <c r="AO87" i="192"/>
  <c r="V87" i="192" s="1"/>
  <c r="V37" i="192"/>
  <c r="N71" i="192"/>
  <c r="N30" i="192"/>
  <c r="P84" i="192"/>
  <c r="N92" i="192"/>
  <c r="N100" i="192"/>
  <c r="P119" i="192"/>
  <c r="AA86" i="228"/>
  <c r="L43" i="114"/>
  <c r="M43" i="114" s="1"/>
  <c r="H9" i="218"/>
  <c r="D41" i="218"/>
  <c r="H33" i="218"/>
  <c r="D9" i="218"/>
  <c r="J9" i="218"/>
  <c r="D17" i="218"/>
  <c r="K8" i="218"/>
  <c r="F8" i="218" s="1"/>
  <c r="W4" i="218" s="1"/>
  <c r="J41" i="218"/>
  <c r="F33" i="218"/>
  <c r="H17" i="218"/>
  <c r="J25" i="218"/>
  <c r="F41" i="218"/>
  <c r="J17" i="218"/>
  <c r="F25" i="218"/>
  <c r="D25" i="218"/>
  <c r="D33" i="218"/>
  <c r="D105" i="225"/>
  <c r="AA131" i="192"/>
  <c r="B5" i="237"/>
  <c r="Z126" i="192"/>
  <c r="T136" i="192"/>
  <c r="R133" i="192"/>
  <c r="R141" i="192"/>
  <c r="AB55" i="192"/>
  <c r="AB86" i="192"/>
  <c r="Z127" i="192"/>
  <c r="T10" i="192"/>
  <c r="AP14" i="192"/>
  <c r="AJ14" i="192" s="1"/>
  <c r="R25" i="192"/>
  <c r="T29" i="192"/>
  <c r="AP33" i="192"/>
  <c r="AL33" i="192" s="1"/>
  <c r="R64" i="192"/>
  <c r="AP87" i="192"/>
  <c r="AD87" i="192" s="1"/>
  <c r="R91" i="192"/>
  <c r="R95" i="192"/>
  <c r="R99" i="192"/>
  <c r="AP103" i="192"/>
  <c r="Z103" i="192" s="1"/>
  <c r="AO74" i="192"/>
  <c r="J74" i="192" s="1"/>
  <c r="AO14" i="192"/>
  <c r="V14" i="192" s="1"/>
  <c r="AO33" i="192"/>
  <c r="X33" i="192" s="1"/>
  <c r="J121" i="192"/>
  <c r="D133" i="192"/>
  <c r="J134" i="192"/>
  <c r="AO106" i="192"/>
  <c r="J106" i="192" s="1"/>
  <c r="AO21" i="192"/>
  <c r="X21" i="192" s="1"/>
  <c r="J54" i="192"/>
  <c r="J62" i="192"/>
  <c r="J135" i="192"/>
  <c r="P18" i="192"/>
  <c r="P76" i="192"/>
  <c r="N87" i="192"/>
  <c r="P95" i="192"/>
  <c r="P103" i="192"/>
  <c r="P47" i="192"/>
  <c r="P55" i="192"/>
  <c r="N63" i="192"/>
  <c r="N124" i="192"/>
  <c r="K131" i="192"/>
  <c r="H84" i="192"/>
  <c r="S8" i="80"/>
  <c r="DJ125" i="234"/>
  <c r="DK125" i="234" s="1"/>
  <c r="DJ97" i="234"/>
  <c r="DK97" i="234" s="1"/>
  <c r="DJ124" i="234"/>
  <c r="DK124" i="234" s="1"/>
  <c r="DJ102" i="234"/>
  <c r="DK102" i="234" s="1"/>
  <c r="DJ57" i="234"/>
  <c r="DK57" i="234" s="1"/>
  <c r="DJ84" i="234"/>
  <c r="DK84" i="234" s="1"/>
  <c r="DJ17" i="234"/>
  <c r="DK17" i="234" s="1"/>
  <c r="DJ65" i="234"/>
  <c r="DK65" i="234" s="1"/>
  <c r="DJ10" i="234"/>
  <c r="DK10" i="234" s="1"/>
  <c r="DJ71" i="234"/>
  <c r="DK71" i="234" s="1"/>
  <c r="DJ86" i="234"/>
  <c r="DK86" i="234" s="1"/>
  <c r="DJ64" i="234"/>
  <c r="DK64" i="234" s="1"/>
  <c r="DJ24" i="234"/>
  <c r="DK24" i="234" s="1"/>
  <c r="DJ135" i="234"/>
  <c r="DK135" i="234" s="1"/>
  <c r="DJ100" i="234"/>
  <c r="DK100" i="234" s="1"/>
  <c r="DJ75" i="234"/>
  <c r="DK75" i="234" s="1"/>
  <c r="DJ68" i="234"/>
  <c r="DK68" i="234" s="1"/>
  <c r="DJ118" i="234"/>
  <c r="DK118" i="234" s="1"/>
  <c r="DJ121" i="234"/>
  <c r="DK121" i="234" s="1"/>
  <c r="DJ120" i="234"/>
  <c r="DK120" i="234" s="1"/>
  <c r="DJ98" i="234"/>
  <c r="DK98" i="234" s="1"/>
  <c r="DJ107" i="234"/>
  <c r="DK107" i="234" s="1"/>
  <c r="DJ34" i="234"/>
  <c r="DK34" i="234" s="1"/>
  <c r="DJ72" i="234"/>
  <c r="DK72" i="234" s="1"/>
  <c r="DJ111" i="234"/>
  <c r="DK111" i="234" s="1"/>
  <c r="DJ56" i="234"/>
  <c r="DK56" i="234" s="1"/>
  <c r="DJ137" i="234"/>
  <c r="DK137" i="234" s="1"/>
  <c r="DJ74" i="234"/>
  <c r="DK74" i="234" s="1"/>
  <c r="DJ114" i="234"/>
  <c r="DK114" i="234" s="1"/>
  <c r="DJ55" i="234"/>
  <c r="DK55" i="234" s="1"/>
  <c r="DJ91" i="234"/>
  <c r="DK91" i="234" s="1"/>
  <c r="DJ85" i="234"/>
  <c r="DK85" i="234" s="1"/>
  <c r="DJ48" i="234"/>
  <c r="DK48" i="234" s="1"/>
  <c r="DJ11" i="234"/>
  <c r="DK11" i="234" s="1"/>
  <c r="DJ39" i="234"/>
  <c r="DK39" i="234" s="1"/>
  <c r="DJ123" i="234"/>
  <c r="DK123" i="234" s="1"/>
  <c r="DJ44" i="234"/>
  <c r="DK44" i="234" s="1"/>
  <c r="DJ116" i="234"/>
  <c r="DK116" i="234" s="1"/>
  <c r="DJ77" i="234"/>
  <c r="DK77" i="234" s="1"/>
  <c r="DJ108" i="234"/>
  <c r="DK108" i="234" s="1"/>
  <c r="DJ54" i="234"/>
  <c r="DK54" i="234" s="1"/>
  <c r="DJ117" i="234"/>
  <c r="DK117" i="234" s="1"/>
  <c r="DJ133" i="234"/>
  <c r="DK133" i="234" s="1"/>
  <c r="DJ119" i="234"/>
  <c r="DK119" i="234" s="1"/>
  <c r="DJ96" i="234"/>
  <c r="DK96" i="234" s="1"/>
  <c r="DJ94" i="234"/>
  <c r="DK94" i="234" s="1"/>
  <c r="DJ18" i="234"/>
  <c r="DK18" i="234" s="1"/>
  <c r="DJ23" i="234"/>
  <c r="DK23" i="234" s="1"/>
  <c r="DJ50" i="234"/>
  <c r="DK50" i="234" s="1"/>
  <c r="DJ110" i="234"/>
  <c r="DK110" i="234" s="1"/>
  <c r="DJ59" i="234"/>
  <c r="DK59" i="234" s="1"/>
  <c r="DJ52" i="234"/>
  <c r="DK52" i="234" s="1"/>
  <c r="DJ109" i="234"/>
  <c r="DK109" i="234" s="1"/>
  <c r="DJ33" i="234"/>
  <c r="DK33" i="234" s="1"/>
  <c r="DJ79" i="234"/>
  <c r="DK79" i="234" s="1"/>
  <c r="DJ7" i="234"/>
  <c r="DK7" i="234" s="1"/>
  <c r="DJ9" i="234"/>
  <c r="DK9" i="234" s="1"/>
  <c r="DJ131" i="234"/>
  <c r="DK131" i="234" s="1"/>
  <c r="DJ13" i="234"/>
  <c r="DK13" i="234" s="1"/>
  <c r="DJ81" i="234"/>
  <c r="DK81" i="234" s="1"/>
  <c r="DJ16" i="234"/>
  <c r="DK16" i="234" s="1"/>
  <c r="DJ6" i="234"/>
  <c r="DK6" i="234" s="1"/>
  <c r="DJ38" i="234"/>
  <c r="DK38" i="234" s="1"/>
  <c r="DJ53" i="234"/>
  <c r="DK53" i="234" s="1"/>
  <c r="DJ49" i="234"/>
  <c r="DK49" i="234" s="1"/>
  <c r="DJ95" i="234"/>
  <c r="DK95" i="234" s="1"/>
  <c r="DJ30" i="234"/>
  <c r="DK30" i="234" s="1"/>
  <c r="DJ82" i="234"/>
  <c r="DK82" i="234" s="1"/>
  <c r="DJ45" i="234"/>
  <c r="DK45" i="234" s="1"/>
  <c r="DJ113" i="234"/>
  <c r="DK113" i="234" s="1"/>
  <c r="DJ112" i="234"/>
  <c r="DK112" i="234" s="1"/>
  <c r="DJ15" i="234"/>
  <c r="DK15" i="234" s="1"/>
  <c r="DJ61" i="234"/>
  <c r="DK61" i="234" s="1"/>
  <c r="DJ136" i="234"/>
  <c r="DK136" i="234" s="1"/>
  <c r="DJ138" i="234"/>
  <c r="DK138" i="234" s="1"/>
  <c r="DJ69" i="234"/>
  <c r="DK69" i="234" s="1"/>
  <c r="DJ14" i="234"/>
  <c r="DK14" i="234" s="1"/>
  <c r="DJ127" i="234"/>
  <c r="DK127" i="234" s="1"/>
  <c r="DJ29" i="234"/>
  <c r="DK29" i="234" s="1"/>
  <c r="DJ90" i="234"/>
  <c r="DK90" i="234" s="1"/>
  <c r="DJ41" i="234"/>
  <c r="DK41" i="234" s="1"/>
  <c r="DJ105" i="234"/>
  <c r="DK105" i="234" s="1"/>
  <c r="DJ46" i="234"/>
  <c r="DK46" i="234" s="1"/>
  <c r="DJ40" i="234"/>
  <c r="DK40" i="234" s="1"/>
  <c r="DJ28" i="234"/>
  <c r="DK28" i="234" s="1"/>
  <c r="DJ103" i="234"/>
  <c r="DK103" i="234" s="1"/>
  <c r="DJ20" i="234"/>
  <c r="DK20" i="234" s="1"/>
  <c r="DJ101" i="234"/>
  <c r="DK101" i="234" s="1"/>
  <c r="DJ130" i="234"/>
  <c r="DK130" i="234" s="1"/>
  <c r="DJ35" i="234"/>
  <c r="DK35" i="234" s="1"/>
  <c r="DJ66" i="234"/>
  <c r="DK66" i="234" s="1"/>
  <c r="DJ21" i="234"/>
  <c r="DK21" i="234" s="1"/>
  <c r="DJ78" i="234"/>
  <c r="DK78" i="234" s="1"/>
  <c r="DJ32" i="234"/>
  <c r="DK32" i="234" s="1"/>
  <c r="DJ83" i="234"/>
  <c r="DK83" i="234" s="1"/>
  <c r="DJ115" i="234"/>
  <c r="DK115" i="234" s="1"/>
  <c r="DJ37" i="234"/>
  <c r="DK37" i="234" s="1"/>
  <c r="DJ92" i="234"/>
  <c r="DK92" i="234" s="1"/>
  <c r="DJ63" i="234"/>
  <c r="DK63" i="234" s="1"/>
  <c r="DJ73" i="234"/>
  <c r="DK73" i="234" s="1"/>
  <c r="DJ36" i="234"/>
  <c r="DK36" i="234" s="1"/>
  <c r="DJ88" i="234"/>
  <c r="DK88" i="234" s="1"/>
  <c r="DJ122" i="234"/>
  <c r="DK122" i="234" s="1"/>
  <c r="DJ27" i="234"/>
  <c r="DK27" i="234" s="1"/>
  <c r="DJ58" i="234"/>
  <c r="DK58" i="234" s="1"/>
  <c r="DJ22" i="234"/>
  <c r="DK22" i="234" s="1"/>
  <c r="DJ134" i="234"/>
  <c r="DK134" i="234" s="1"/>
  <c r="DJ99" i="234"/>
  <c r="DK99" i="234" s="1"/>
  <c r="DJ126" i="234"/>
  <c r="DK126" i="234" s="1"/>
  <c r="DJ132" i="234"/>
  <c r="DK132" i="234" s="1"/>
  <c r="DJ129" i="234"/>
  <c r="DK129" i="234" s="1"/>
  <c r="DJ60" i="234"/>
  <c r="DK60" i="234" s="1"/>
  <c r="DJ47" i="234"/>
  <c r="DK47" i="234" s="1"/>
  <c r="DJ87" i="234"/>
  <c r="DK87" i="234" s="1"/>
  <c r="DJ8" i="234"/>
  <c r="DK8" i="234" s="1"/>
  <c r="DJ25" i="234"/>
  <c r="DK25" i="234" s="1"/>
  <c r="DJ89" i="234"/>
  <c r="DK89" i="234" s="1"/>
  <c r="DJ67" i="234"/>
  <c r="DK67" i="234" s="1"/>
  <c r="DJ51" i="234"/>
  <c r="DK51" i="234" s="1"/>
  <c r="DJ70" i="234"/>
  <c r="DK70" i="234" s="1"/>
  <c r="DJ26" i="234"/>
  <c r="DK26" i="234" s="1"/>
  <c r="DJ76" i="234"/>
  <c r="DK76" i="234" s="1"/>
  <c r="DJ43" i="234"/>
  <c r="DK43" i="234" s="1"/>
  <c r="CL14" i="235"/>
  <c r="CM14" i="235" s="1"/>
  <c r="CL27" i="235"/>
  <c r="CM27" i="235" s="1"/>
  <c r="CL38" i="235"/>
  <c r="CM38" i="235" s="1"/>
  <c r="CL97" i="235"/>
  <c r="CM97" i="235" s="1"/>
  <c r="CL110" i="235"/>
  <c r="CM110" i="235" s="1"/>
  <c r="CL118" i="235"/>
  <c r="CM118" i="235" s="1"/>
  <c r="CL17" i="235"/>
  <c r="CM17" i="235" s="1"/>
  <c r="CL25" i="235"/>
  <c r="CM25" i="235" s="1"/>
  <c r="CL33" i="235"/>
  <c r="CM33" i="235" s="1"/>
  <c r="CL41" i="235"/>
  <c r="CM41" i="235" s="1"/>
  <c r="CL68" i="235"/>
  <c r="CM68" i="235" s="1"/>
  <c r="CL84" i="235"/>
  <c r="CM84" i="235" s="1"/>
  <c r="CL92" i="235"/>
  <c r="CM92" i="235" s="1"/>
  <c r="CL100" i="235"/>
  <c r="CM100" i="235" s="1"/>
  <c r="CL113" i="235"/>
  <c r="CM113" i="235" s="1"/>
  <c r="CL121" i="235"/>
  <c r="CM121" i="235" s="1"/>
  <c r="CL130" i="235"/>
  <c r="CM130" i="235" s="1"/>
  <c r="CL134" i="235"/>
  <c r="CM134" i="235" s="1"/>
  <c r="CL105" i="235"/>
  <c r="CM105" i="235" s="1"/>
  <c r="CL9" i="235"/>
  <c r="CM9" i="235" s="1"/>
  <c r="CL23" i="235"/>
  <c r="CM23" i="235" s="1"/>
  <c r="CL36" i="235"/>
  <c r="CM36" i="235" s="1"/>
  <c r="CL60" i="235"/>
  <c r="CM60" i="235" s="1"/>
  <c r="CL87" i="235"/>
  <c r="CM87" i="235" s="1"/>
  <c r="CL103" i="235"/>
  <c r="CM103" i="235" s="1"/>
  <c r="CL124" i="235"/>
  <c r="CM124" i="235" s="1"/>
  <c r="CL15" i="235"/>
  <c r="CM15" i="235" s="1"/>
  <c r="CL90" i="235"/>
  <c r="CM90" i="235" s="1"/>
  <c r="CL98" i="235"/>
  <c r="CM98" i="235" s="1"/>
  <c r="CL111" i="235"/>
  <c r="CM111" i="235" s="1"/>
  <c r="CL119" i="235"/>
  <c r="CM119" i="235" s="1"/>
  <c r="CL135" i="235"/>
  <c r="CM135" i="235" s="1"/>
  <c r="CL18" i="235"/>
  <c r="CM18" i="235" s="1"/>
  <c r="CL26" i="235"/>
  <c r="CM26" i="235" s="1"/>
  <c r="CL34" i="235"/>
  <c r="CM34" i="235" s="1"/>
  <c r="CL50" i="235"/>
  <c r="CM50" i="235" s="1"/>
  <c r="CL74" i="235"/>
  <c r="CM74" i="235" s="1"/>
  <c r="CL85" i="235"/>
  <c r="CM85" i="235" s="1"/>
  <c r="CL101" i="235"/>
  <c r="CM101" i="235" s="1"/>
  <c r="CL114" i="235"/>
  <c r="CM114" i="235" s="1"/>
  <c r="CL127" i="235"/>
  <c r="CM127" i="235" s="1"/>
  <c r="CL11" i="235"/>
  <c r="CM11" i="235" s="1"/>
  <c r="CL70" i="235"/>
  <c r="CM70" i="235" s="1"/>
  <c r="CL126" i="235"/>
  <c r="CM126" i="235" s="1"/>
  <c r="CL24" i="235"/>
  <c r="CM24" i="235" s="1"/>
  <c r="CL64" i="235"/>
  <c r="CM64" i="235" s="1"/>
  <c r="CL117" i="235"/>
  <c r="CM117" i="235" s="1"/>
  <c r="CL125" i="235"/>
  <c r="CM125" i="235" s="1"/>
  <c r="CL132" i="235"/>
  <c r="CM132" i="235" s="1"/>
  <c r="CL136" i="235"/>
  <c r="CM136" i="235" s="1"/>
  <c r="CL16" i="235"/>
  <c r="CM16" i="235" s="1"/>
  <c r="CL40" i="235"/>
  <c r="CM40" i="235" s="1"/>
  <c r="CL56" i="235"/>
  <c r="CM56" i="235" s="1"/>
  <c r="CL83" i="235"/>
  <c r="CM83" i="235" s="1"/>
  <c r="CL91" i="235"/>
  <c r="CM91" i="235" s="1"/>
  <c r="CL120" i="235"/>
  <c r="CM120" i="235" s="1"/>
  <c r="CL22" i="235"/>
  <c r="CM22" i="235" s="1"/>
  <c r="CL35" i="235"/>
  <c r="CM35" i="235" s="1"/>
  <c r="CL43" i="235"/>
  <c r="CM43" i="235" s="1"/>
  <c r="CL75" i="235"/>
  <c r="CM75" i="235" s="1"/>
  <c r="CL94" i="235"/>
  <c r="CM94" i="235" s="1"/>
  <c r="CL102" i="235"/>
  <c r="CM102" i="235" s="1"/>
  <c r="CL107" i="235"/>
  <c r="CM107" i="235" s="1"/>
  <c r="CL123" i="235"/>
  <c r="CM123" i="235" s="1"/>
  <c r="CL137" i="235"/>
  <c r="CM137" i="235" s="1"/>
  <c r="AB59" i="192"/>
  <c r="Q131" i="192"/>
  <c r="T13" i="192"/>
  <c r="R138" i="192"/>
  <c r="L36" i="192"/>
  <c r="H69" i="192"/>
  <c r="J46" i="192"/>
  <c r="F46" i="192"/>
  <c r="V84" i="192"/>
  <c r="J17" i="192"/>
  <c r="AO26" i="192"/>
  <c r="F26" i="192" s="1"/>
  <c r="J44" i="192"/>
  <c r="J79" i="192"/>
  <c r="AO96" i="192"/>
  <c r="J96" i="192" s="1"/>
  <c r="J118" i="192"/>
  <c r="J122" i="192"/>
  <c r="J130" i="192"/>
  <c r="J30" i="192"/>
  <c r="J53" i="192"/>
  <c r="J61" i="192"/>
  <c r="J84" i="192"/>
  <c r="AO91" i="192"/>
  <c r="V91" i="192" s="1"/>
  <c r="J137" i="192"/>
  <c r="X68" i="192"/>
  <c r="D79" i="192"/>
  <c r="H54" i="192"/>
  <c r="D68" i="192"/>
  <c r="D76" i="192"/>
  <c r="J69" i="192"/>
  <c r="V54" i="192"/>
  <c r="J98" i="192"/>
  <c r="J102" i="192"/>
  <c r="U131" i="192"/>
  <c r="J133" i="192"/>
  <c r="J141" i="192"/>
  <c r="V79" i="192"/>
  <c r="J37" i="192"/>
  <c r="J68" i="192"/>
  <c r="J72" i="192"/>
  <c r="J76" i="192"/>
  <c r="J119" i="192"/>
  <c r="J123" i="192"/>
  <c r="J138" i="192"/>
  <c r="N108" i="192"/>
  <c r="P102" i="192"/>
  <c r="N27" i="192"/>
  <c r="N31" i="192"/>
  <c r="N54" i="192"/>
  <c r="P62" i="192"/>
  <c r="N79" i="192"/>
  <c r="P61" i="192"/>
  <c r="N39" i="192"/>
  <c r="N137" i="192"/>
  <c r="N70" i="192"/>
  <c r="N78" i="192"/>
  <c r="N134" i="192"/>
  <c r="P10" i="192"/>
  <c r="N14" i="192"/>
  <c r="P69" i="192"/>
  <c r="P77" i="192"/>
  <c r="L122" i="192"/>
  <c r="C131" i="192"/>
  <c r="E131" i="192"/>
  <c r="I131" i="192"/>
  <c r="I122" i="114"/>
  <c r="K64" i="114"/>
  <c r="K89" i="114"/>
  <c r="I89" i="114"/>
  <c r="K21" i="114"/>
  <c r="AR4" i="39"/>
  <c r="AH139" i="192"/>
  <c r="AN139" i="192"/>
  <c r="AJ139" i="192"/>
  <c r="AL139" i="192"/>
  <c r="AD139" i="192"/>
  <c r="AF139" i="192"/>
  <c r="AJ63" i="192"/>
  <c r="AF63" i="192"/>
  <c r="AL63" i="192"/>
  <c r="AH63" i="192"/>
  <c r="AN63" i="192"/>
  <c r="AD63" i="192"/>
  <c r="AF67" i="192"/>
  <c r="AB27" i="192"/>
  <c r="AH27" i="192"/>
  <c r="AN27" i="192"/>
  <c r="AJ27" i="192"/>
  <c r="AD27" i="192"/>
  <c r="AF27" i="192"/>
  <c r="AL27" i="192"/>
  <c r="AP129" i="192"/>
  <c r="Z129" i="192" s="1"/>
  <c r="S131" i="192"/>
  <c r="AH59" i="192"/>
  <c r="AN59" i="192"/>
  <c r="AJ59" i="192"/>
  <c r="AD59" i="192"/>
  <c r="AL59" i="192"/>
  <c r="AF59" i="192"/>
  <c r="AH75" i="192"/>
  <c r="AN75" i="192"/>
  <c r="AJ75" i="192"/>
  <c r="AD75" i="192"/>
  <c r="AL75" i="192"/>
  <c r="AF75" i="192"/>
  <c r="R39" i="192"/>
  <c r="AP39" i="192"/>
  <c r="Z39" i="192" s="1"/>
  <c r="R35" i="192"/>
  <c r="AP35" i="192"/>
  <c r="Z35" i="192" s="1"/>
  <c r="R78" i="192"/>
  <c r="AP82" i="192"/>
  <c r="Z82" i="192" s="1"/>
  <c r="T87" i="192"/>
  <c r="AH123" i="192"/>
  <c r="AN123" i="192"/>
  <c r="AJ123" i="192"/>
  <c r="AD123" i="192"/>
  <c r="AL123" i="192"/>
  <c r="AF123" i="192"/>
  <c r="T70" i="192"/>
  <c r="AJ38" i="192"/>
  <c r="AL38" i="192"/>
  <c r="AH38" i="192"/>
  <c r="AF38" i="192"/>
  <c r="AD38" i="192"/>
  <c r="AN38" i="192"/>
  <c r="T129" i="192"/>
  <c r="AL97" i="192"/>
  <c r="AH97" i="192"/>
  <c r="AN97" i="192"/>
  <c r="AF97" i="192"/>
  <c r="AD97" i="192"/>
  <c r="AJ97" i="192"/>
  <c r="AL26" i="192"/>
  <c r="AH26" i="192"/>
  <c r="AN26" i="192"/>
  <c r="AJ26" i="192"/>
  <c r="AD26" i="192"/>
  <c r="AF26" i="192"/>
  <c r="AF104" i="192"/>
  <c r="AL104" i="192"/>
  <c r="AH104" i="192"/>
  <c r="AN104" i="192"/>
  <c r="AJ104" i="192"/>
  <c r="AD104" i="192"/>
  <c r="AP52" i="192"/>
  <c r="Z52" i="192" s="1"/>
  <c r="AN77" i="192"/>
  <c r="AJ77" i="192"/>
  <c r="AL77" i="192"/>
  <c r="AH77" i="192"/>
  <c r="AF77" i="192"/>
  <c r="AD77" i="192"/>
  <c r="AJ78" i="192"/>
  <c r="AL78" i="192"/>
  <c r="AH78" i="192"/>
  <c r="AF78" i="192"/>
  <c r="AD78" i="192"/>
  <c r="AN78" i="192"/>
  <c r="AP99" i="192"/>
  <c r="Z99" i="192" s="1"/>
  <c r="AH115" i="192"/>
  <c r="AN115" i="192"/>
  <c r="AJ115" i="192"/>
  <c r="AD115" i="192"/>
  <c r="AF115" i="192"/>
  <c r="AL115" i="192"/>
  <c r="AJ55" i="192"/>
  <c r="AF55" i="192"/>
  <c r="AL55" i="192"/>
  <c r="AH55" i="192"/>
  <c r="AN55" i="192"/>
  <c r="AD55" i="192"/>
  <c r="AN11" i="192"/>
  <c r="AJ11" i="192"/>
  <c r="AP91" i="192"/>
  <c r="Z91" i="192" s="1"/>
  <c r="AL73" i="192"/>
  <c r="AH73" i="192"/>
  <c r="AN73" i="192"/>
  <c r="AJ73" i="192"/>
  <c r="AD73" i="192"/>
  <c r="AF73" i="192"/>
  <c r="R10" i="192"/>
  <c r="AP95" i="192"/>
  <c r="Z95" i="192" s="1"/>
  <c r="AJ23" i="192"/>
  <c r="AF23" i="192"/>
  <c r="AL23" i="192"/>
  <c r="AH23" i="192"/>
  <c r="AN23" i="192"/>
  <c r="AD23" i="192"/>
  <c r="T25" i="192"/>
  <c r="AJ31" i="192"/>
  <c r="AF31" i="192"/>
  <c r="AL31" i="192"/>
  <c r="AH31" i="192"/>
  <c r="AN31" i="192"/>
  <c r="AD31" i="192"/>
  <c r="R74" i="192"/>
  <c r="T139" i="192"/>
  <c r="R66" i="192"/>
  <c r="AP10" i="192"/>
  <c r="Z114" i="192"/>
  <c r="AL114" i="192"/>
  <c r="AH114" i="192"/>
  <c r="AN114" i="192"/>
  <c r="AJ114" i="192"/>
  <c r="AD114" i="192"/>
  <c r="AF114" i="192"/>
  <c r="R103" i="192"/>
  <c r="AL98" i="192"/>
  <c r="AH98" i="192"/>
  <c r="AN98" i="192"/>
  <c r="AJ98" i="192"/>
  <c r="AF98" i="192"/>
  <c r="AD98" i="192"/>
  <c r="T116" i="192"/>
  <c r="AH43" i="192"/>
  <c r="AN43" i="192"/>
  <c r="AJ43" i="192"/>
  <c r="AD43" i="192"/>
  <c r="AL43" i="192"/>
  <c r="AF43" i="192"/>
  <c r="Z30" i="192"/>
  <c r="AJ30" i="192"/>
  <c r="AL30" i="192"/>
  <c r="AF30" i="192"/>
  <c r="AN30" i="192"/>
  <c r="AH30" i="192"/>
  <c r="AD30" i="192"/>
  <c r="R33" i="192"/>
  <c r="AL50" i="192"/>
  <c r="AH50" i="192"/>
  <c r="AN50" i="192"/>
  <c r="AJ50" i="192"/>
  <c r="AD50" i="192"/>
  <c r="AF50" i="192"/>
  <c r="T95" i="192"/>
  <c r="AL57" i="192"/>
  <c r="AN57" i="192"/>
  <c r="AD57" i="192"/>
  <c r="AH57" i="192"/>
  <c r="AF57" i="192"/>
  <c r="AJ57" i="192"/>
  <c r="AJ79" i="192"/>
  <c r="AF79" i="192"/>
  <c r="AL79" i="192"/>
  <c r="AH79" i="192"/>
  <c r="AD79" i="192"/>
  <c r="AN79" i="192"/>
  <c r="AL41" i="192"/>
  <c r="AN41" i="192"/>
  <c r="AJ41" i="192"/>
  <c r="AD41" i="192"/>
  <c r="AF41" i="192"/>
  <c r="AH41" i="192"/>
  <c r="AB51" i="192"/>
  <c r="AH51" i="192"/>
  <c r="AN51" i="192"/>
  <c r="AJ51" i="192"/>
  <c r="AD51" i="192"/>
  <c r="AF51" i="192"/>
  <c r="AL51" i="192"/>
  <c r="AP74" i="192"/>
  <c r="T99" i="192"/>
  <c r="AL18" i="192"/>
  <c r="AH18" i="192"/>
  <c r="AN18" i="192"/>
  <c r="AJ18" i="192"/>
  <c r="AD18" i="192"/>
  <c r="AF18" i="192"/>
  <c r="T37" i="192"/>
  <c r="AJ102" i="192"/>
  <c r="AL102" i="192"/>
  <c r="AH102" i="192"/>
  <c r="AF102" i="192"/>
  <c r="AD102" i="192"/>
  <c r="AN102" i="192"/>
  <c r="Z13" i="192"/>
  <c r="AN13" i="192"/>
  <c r="AJ13" i="192"/>
  <c r="AL13" i="192"/>
  <c r="AH13" i="192"/>
  <c r="AF13" i="192"/>
  <c r="AD13" i="192"/>
  <c r="R121" i="192"/>
  <c r="AP70" i="192"/>
  <c r="AN21" i="192"/>
  <c r="AJ21" i="192"/>
  <c r="AL21" i="192"/>
  <c r="AD21" i="192"/>
  <c r="AH21" i="192"/>
  <c r="AF21" i="192"/>
  <c r="AP113" i="192"/>
  <c r="Z113" i="192" s="1"/>
  <c r="AH68" i="192"/>
  <c r="AN68" i="192"/>
  <c r="AJ68" i="192"/>
  <c r="AF68" i="192"/>
  <c r="AL68" i="192"/>
  <c r="AD68" i="192"/>
  <c r="AN93" i="192"/>
  <c r="AJ93" i="192"/>
  <c r="AL93" i="192"/>
  <c r="AF93" i="192"/>
  <c r="AD93" i="192"/>
  <c r="AH93" i="192"/>
  <c r="AL90" i="192"/>
  <c r="AH90" i="192"/>
  <c r="AN90" i="192"/>
  <c r="AJ90" i="192"/>
  <c r="AD90" i="192"/>
  <c r="AF90" i="192"/>
  <c r="AP109" i="192"/>
  <c r="Z109" i="192" s="1"/>
  <c r="AJ127" i="192"/>
  <c r="AF127" i="192"/>
  <c r="AL127" i="192"/>
  <c r="AH127" i="192"/>
  <c r="AN127" i="192"/>
  <c r="AD127" i="192"/>
  <c r="R14" i="192"/>
  <c r="AP121" i="192"/>
  <c r="AB121" i="192" s="1"/>
  <c r="AJ126" i="192"/>
  <c r="AL126" i="192"/>
  <c r="AN126" i="192"/>
  <c r="AF126" i="192"/>
  <c r="AD126" i="192"/>
  <c r="AH126" i="192"/>
  <c r="AP12" i="192"/>
  <c r="AP17" i="192"/>
  <c r="AB17" i="192" s="1"/>
  <c r="R21" i="192"/>
  <c r="T132" i="192"/>
  <c r="T135" i="192"/>
  <c r="AJ86" i="192"/>
  <c r="AL86" i="192"/>
  <c r="AH86" i="192"/>
  <c r="AN86" i="192"/>
  <c r="AD86" i="192"/>
  <c r="AF86" i="192"/>
  <c r="AD71" i="192"/>
  <c r="R113" i="192"/>
  <c r="AJ110" i="192"/>
  <c r="AL110" i="192"/>
  <c r="AB54" i="192"/>
  <c r="AJ54" i="192"/>
  <c r="AL54" i="192"/>
  <c r="AH54" i="192"/>
  <c r="AF54" i="192"/>
  <c r="AN54" i="192"/>
  <c r="AD54" i="192"/>
  <c r="AJ94" i="192"/>
  <c r="AL94" i="192"/>
  <c r="AF94" i="192"/>
  <c r="AN94" i="192"/>
  <c r="AD94" i="192"/>
  <c r="AH94" i="192"/>
  <c r="T103" i="192"/>
  <c r="AL130" i="192"/>
  <c r="Q45" i="192"/>
  <c r="AN140" i="192"/>
  <c r="AL105" i="192"/>
  <c r="AH105" i="192"/>
  <c r="AN105" i="192"/>
  <c r="AJ105" i="192"/>
  <c r="AD105" i="192"/>
  <c r="AF105" i="192"/>
  <c r="AJ134" i="192"/>
  <c r="AL134" i="192"/>
  <c r="AF134" i="192"/>
  <c r="AN134" i="192"/>
  <c r="AH134" i="192"/>
  <c r="AD134" i="192"/>
  <c r="AL106" i="192"/>
  <c r="AH106" i="192"/>
  <c r="AN106" i="192"/>
  <c r="AJ106" i="192"/>
  <c r="AF106" i="192"/>
  <c r="AD106" i="192"/>
  <c r="AD81" i="192"/>
  <c r="AP66" i="192"/>
  <c r="Z66" i="192" s="1"/>
  <c r="AJ46" i="192"/>
  <c r="AL46" i="192"/>
  <c r="AH46" i="192"/>
  <c r="AD46" i="192"/>
  <c r="AN46" i="192"/>
  <c r="AF46" i="192"/>
  <c r="AL49" i="192"/>
  <c r="AN49" i="192"/>
  <c r="AJ49" i="192"/>
  <c r="AD49" i="192"/>
  <c r="AH49" i="192"/>
  <c r="AF49" i="192"/>
  <c r="AL58" i="192"/>
  <c r="AH58" i="192"/>
  <c r="AN58" i="192"/>
  <c r="AJ58" i="192"/>
  <c r="AF58" i="192"/>
  <c r="AD58" i="192"/>
  <c r="T84" i="192"/>
  <c r="AP92" i="192"/>
  <c r="T109" i="192"/>
  <c r="AP117" i="192"/>
  <c r="Z117" i="192" s="1"/>
  <c r="T125" i="192"/>
  <c r="AP137" i="192"/>
  <c r="AC83" i="192"/>
  <c r="AB77" i="192"/>
  <c r="AB93" i="192"/>
  <c r="AB134" i="192"/>
  <c r="Z134" i="192"/>
  <c r="V76" i="192"/>
  <c r="AP132" i="192"/>
  <c r="Z132" i="192" s="1"/>
  <c r="T117" i="192"/>
  <c r="AP37" i="192"/>
  <c r="R140" i="192"/>
  <c r="AP85" i="192"/>
  <c r="R9" i="192"/>
  <c r="AP29" i="192"/>
  <c r="N11" i="192"/>
  <c r="N10" i="192"/>
  <c r="AP138" i="192"/>
  <c r="R136" i="192"/>
  <c r="T141" i="192"/>
  <c r="Q8" i="192"/>
  <c r="AP101" i="192"/>
  <c r="I8" i="192"/>
  <c r="K15" i="192"/>
  <c r="I15" i="192"/>
  <c r="X76" i="192"/>
  <c r="V46" i="192"/>
  <c r="Q107" i="192"/>
  <c r="Q65" i="192"/>
  <c r="T140" i="192"/>
  <c r="R85" i="192"/>
  <c r="AB23" i="192"/>
  <c r="Q22" i="192"/>
  <c r="P94" i="192"/>
  <c r="R61" i="192"/>
  <c r="P70" i="192"/>
  <c r="V62" i="192"/>
  <c r="R135" i="192"/>
  <c r="Q83" i="192"/>
  <c r="T21" i="192"/>
  <c r="AP136" i="192"/>
  <c r="T53" i="192"/>
  <c r="T77" i="192"/>
  <c r="AB13" i="192"/>
  <c r="R93" i="192"/>
  <c r="AP69" i="192"/>
  <c r="N95" i="192"/>
  <c r="Z23" i="192"/>
  <c r="AP135" i="192"/>
  <c r="R137" i="192"/>
  <c r="R53" i="192"/>
  <c r="R13" i="192"/>
  <c r="AP125" i="192"/>
  <c r="AB125" i="192" s="1"/>
  <c r="AP61" i="192"/>
  <c r="L13" i="192"/>
  <c r="T134" i="192"/>
  <c r="R125" i="192"/>
  <c r="N55" i="192"/>
  <c r="R77" i="192"/>
  <c r="T93" i="192"/>
  <c r="N12" i="192"/>
  <c r="P13" i="192"/>
  <c r="N20" i="192"/>
  <c r="P21" i="192"/>
  <c r="N28" i="192"/>
  <c r="P29" i="192"/>
  <c r="P36" i="192"/>
  <c r="P44" i="192"/>
  <c r="N52" i="192"/>
  <c r="N60" i="192"/>
  <c r="P68" i="192"/>
  <c r="N109" i="192"/>
  <c r="X118" i="192"/>
  <c r="H136" i="192"/>
  <c r="V68" i="192"/>
  <c r="H46" i="192"/>
  <c r="H87" i="192"/>
  <c r="N62" i="192"/>
  <c r="P54" i="192"/>
  <c r="AP141" i="192"/>
  <c r="Z141" i="192" s="1"/>
  <c r="D123" i="192"/>
  <c r="H123" i="192"/>
  <c r="H141" i="192"/>
  <c r="F53" i="192"/>
  <c r="D92" i="192"/>
  <c r="D84" i="192"/>
  <c r="D53" i="192"/>
  <c r="F76" i="192"/>
  <c r="F84" i="192"/>
  <c r="F133" i="192"/>
  <c r="F134" i="192"/>
  <c r="F141" i="192"/>
  <c r="L53" i="192"/>
  <c r="V141" i="192"/>
  <c r="X58" i="192"/>
  <c r="D46" i="192"/>
  <c r="D54" i="192"/>
  <c r="D62" i="192"/>
  <c r="V95" i="192"/>
  <c r="H53" i="192"/>
  <c r="X84" i="192"/>
  <c r="AO89" i="192"/>
  <c r="L89" i="192" s="1"/>
  <c r="V44" i="192"/>
  <c r="X53" i="192"/>
  <c r="L87" i="192"/>
  <c r="P23" i="192"/>
  <c r="P78" i="192"/>
  <c r="P39" i="192"/>
  <c r="P31" i="192"/>
  <c r="P86" i="192"/>
  <c r="P38" i="192"/>
  <c r="P30" i="192"/>
  <c r="P71" i="192"/>
  <c r="P14" i="192"/>
  <c r="P111" i="192"/>
  <c r="P79" i="192"/>
  <c r="P9" i="192"/>
  <c r="N16" i="192"/>
  <c r="P17" i="192"/>
  <c r="N24" i="192"/>
  <c r="N25" i="192"/>
  <c r="N32" i="192"/>
  <c r="N33" i="192"/>
  <c r="N41" i="192"/>
  <c r="N48" i="192"/>
  <c r="N49" i="192"/>
  <c r="P56" i="192"/>
  <c r="N57" i="192"/>
  <c r="P64" i="192"/>
  <c r="N72" i="192"/>
  <c r="P73" i="192"/>
  <c r="N80" i="192"/>
  <c r="N88" i="192"/>
  <c r="P89" i="192"/>
  <c r="P96" i="192"/>
  <c r="P97" i="192"/>
  <c r="N104" i="192"/>
  <c r="P105" i="192"/>
  <c r="O107" i="192"/>
  <c r="P113" i="192"/>
  <c r="P120" i="192"/>
  <c r="N121" i="192"/>
  <c r="P128" i="192"/>
  <c r="P129" i="192"/>
  <c r="P126" i="192"/>
  <c r="P118" i="192"/>
  <c r="P127" i="192"/>
  <c r="N47" i="192"/>
  <c r="P110" i="192"/>
  <c r="N103" i="192"/>
  <c r="N119" i="192"/>
  <c r="P63" i="192"/>
  <c r="P87" i="192"/>
  <c r="P46" i="192"/>
  <c r="N102" i="192"/>
  <c r="F138" i="192"/>
  <c r="H76" i="192"/>
  <c r="F12" i="192"/>
  <c r="C8" i="192"/>
  <c r="E15" i="192"/>
  <c r="C15" i="192"/>
  <c r="W4" i="39"/>
  <c r="L6" i="225"/>
  <c r="D6" i="225"/>
  <c r="H6" i="225"/>
  <c r="L13" i="225"/>
  <c r="L20" i="225"/>
  <c r="D20" i="225"/>
  <c r="H20" i="225"/>
  <c r="L32" i="225"/>
  <c r="D32" i="225"/>
  <c r="D43" i="225"/>
  <c r="H43" i="225"/>
  <c r="L43" i="225"/>
  <c r="L63" i="225"/>
  <c r="D63" i="225"/>
  <c r="H63" i="225"/>
  <c r="D81" i="225"/>
  <c r="H81" i="225"/>
  <c r="L81" i="225"/>
  <c r="L105" i="225"/>
  <c r="H105" i="225"/>
  <c r="L129" i="225"/>
  <c r="D129" i="225"/>
  <c r="AM8" i="192"/>
  <c r="AO77" i="192"/>
  <c r="X77" i="192" s="1"/>
  <c r="AO78" i="192"/>
  <c r="D78" i="192" s="1"/>
  <c r="AO85" i="192"/>
  <c r="J85" i="192" s="1"/>
  <c r="AO9" i="192"/>
  <c r="J9" i="192" s="1"/>
  <c r="AO41" i="192"/>
  <c r="F41" i="192" s="1"/>
  <c r="AO49" i="192"/>
  <c r="X49" i="192" s="1"/>
  <c r="AO97" i="192"/>
  <c r="V97" i="192" s="1"/>
  <c r="AO105" i="192"/>
  <c r="L105" i="192" s="1"/>
  <c r="P16" i="192"/>
  <c r="N96" i="192"/>
  <c r="N73" i="192"/>
  <c r="N17" i="192"/>
  <c r="N113" i="192"/>
  <c r="P112" i="192"/>
  <c r="P48" i="192"/>
  <c r="P88" i="192"/>
  <c r="N120" i="192"/>
  <c r="N105" i="192"/>
  <c r="N89" i="192"/>
  <c r="P57" i="192"/>
  <c r="N9" i="192"/>
  <c r="N56" i="192"/>
  <c r="P41" i="192"/>
  <c r="P49" i="192"/>
  <c r="P80" i="192"/>
  <c r="P32" i="192"/>
  <c r="M22" i="192"/>
  <c r="P104" i="192"/>
  <c r="N64" i="192"/>
  <c r="P24" i="192"/>
  <c r="P33" i="192"/>
  <c r="N97" i="192"/>
  <c r="P25" i="192"/>
  <c r="C76" i="14"/>
  <c r="K124" i="114"/>
  <c r="I32" i="114"/>
  <c r="K74" i="114"/>
  <c r="K133" i="114"/>
  <c r="I57" i="114"/>
  <c r="K57" i="114"/>
  <c r="I36" i="114"/>
  <c r="I8" i="218"/>
  <c r="H32" i="225"/>
  <c r="D13" i="225"/>
  <c r="H129" i="225"/>
  <c r="H13" i="225"/>
  <c r="N81" i="225"/>
  <c r="N129" i="225"/>
  <c r="AG8" i="192"/>
  <c r="AC8" i="192"/>
  <c r="K8" i="192"/>
  <c r="G15" i="192"/>
  <c r="V17" i="192"/>
  <c r="AM15" i="192"/>
  <c r="AC15" i="192"/>
  <c r="I22" i="192"/>
  <c r="G22" i="192"/>
  <c r="E22" i="192"/>
  <c r="AM22" i="192"/>
  <c r="AG22" i="192"/>
  <c r="AC22" i="192"/>
  <c r="AB30" i="192"/>
  <c r="Z31" i="192"/>
  <c r="AG34" i="192"/>
  <c r="AC34" i="192"/>
  <c r="K34" i="192"/>
  <c r="AB38" i="192"/>
  <c r="I34" i="192"/>
  <c r="G34" i="192"/>
  <c r="E34" i="192"/>
  <c r="K45" i="192"/>
  <c r="I45" i="192"/>
  <c r="G45" i="192"/>
  <c r="E45" i="192"/>
  <c r="C45" i="192"/>
  <c r="AG45" i="192"/>
  <c r="M45" i="192"/>
  <c r="Z55" i="192"/>
  <c r="Z63" i="192"/>
  <c r="AG65" i="192"/>
  <c r="AC65" i="192"/>
  <c r="Z71" i="192"/>
  <c r="Z79" i="192"/>
  <c r="AG83" i="192"/>
  <c r="M83" i="192"/>
  <c r="E83" i="192"/>
  <c r="AM83" i="192"/>
  <c r="AB94" i="192"/>
  <c r="AG107" i="192"/>
  <c r="AM107" i="192"/>
  <c r="V121" i="192"/>
  <c r="R132" i="192"/>
  <c r="AP133" i="192"/>
  <c r="Z133" i="192" s="1"/>
  <c r="R134" i="192"/>
  <c r="R139" i="192"/>
  <c r="AO11" i="192"/>
  <c r="J11" i="192" s="1"/>
  <c r="T12" i="192"/>
  <c r="AO19" i="192"/>
  <c r="H19" i="192" s="1"/>
  <c r="T20" i="192"/>
  <c r="AO27" i="192"/>
  <c r="X27" i="192" s="1"/>
  <c r="R28" i="192"/>
  <c r="AO35" i="192"/>
  <c r="J35" i="192" s="1"/>
  <c r="AO43" i="192"/>
  <c r="J43" i="192" s="1"/>
  <c r="Z49" i="192"/>
  <c r="Z57" i="192"/>
  <c r="AO59" i="192"/>
  <c r="H59" i="192" s="1"/>
  <c r="T60" i="192"/>
  <c r="AO67" i="192"/>
  <c r="H67" i="192" s="1"/>
  <c r="Z73" i="192"/>
  <c r="AO75" i="192"/>
  <c r="X75" i="192" s="1"/>
  <c r="R76" i="192"/>
  <c r="Z81" i="192"/>
  <c r="R92" i="192"/>
  <c r="Z97" i="192"/>
  <c r="R100" i="192"/>
  <c r="AP116" i="192"/>
  <c r="AB116" i="192" s="1"/>
  <c r="X122" i="192"/>
  <c r="V123" i="192"/>
  <c r="AP124" i="192"/>
  <c r="Z124" i="192" s="1"/>
  <c r="D134" i="192"/>
  <c r="D135" i="192"/>
  <c r="D138" i="192"/>
  <c r="D141" i="192"/>
  <c r="AB33" i="192"/>
  <c r="AB73" i="192"/>
  <c r="AB81" i="192"/>
  <c r="AB97" i="192"/>
  <c r="Z106" i="192"/>
  <c r="AB129" i="192"/>
  <c r="AO101" i="192"/>
  <c r="J101" i="192" s="1"/>
  <c r="AO109" i="192"/>
  <c r="L109" i="192" s="1"/>
  <c r="AO124" i="192"/>
  <c r="J124" i="192" s="1"/>
  <c r="AP24" i="192"/>
  <c r="AB24" i="192" s="1"/>
  <c r="AP32" i="192"/>
  <c r="Z32" i="192" s="1"/>
  <c r="T40" i="192"/>
  <c r="T48" i="192"/>
  <c r="R56" i="192"/>
  <c r="AP72" i="192"/>
  <c r="Z72" i="192" s="1"/>
  <c r="AP80" i="192"/>
  <c r="AP88" i="192"/>
  <c r="AB88" i="192" s="1"/>
  <c r="T96" i="192"/>
  <c r="AP112" i="192"/>
  <c r="AB112" i="192" s="1"/>
  <c r="AP120" i="192"/>
  <c r="R128" i="192"/>
  <c r="AO31" i="192"/>
  <c r="F31" i="192" s="1"/>
  <c r="AO63" i="192"/>
  <c r="H63" i="192" s="1"/>
  <c r="AO103" i="192"/>
  <c r="X103" i="192" s="1"/>
  <c r="AO127" i="192"/>
  <c r="F127" i="192" s="1"/>
  <c r="AC107" i="192"/>
  <c r="AM45" i="192"/>
  <c r="AC45" i="192"/>
  <c r="AM65" i="192"/>
  <c r="AB46" i="192"/>
  <c r="AB126" i="192"/>
  <c r="I72" i="114"/>
  <c r="I116" i="114"/>
  <c r="M15" i="192"/>
  <c r="P53" i="192"/>
  <c r="O15" i="192"/>
  <c r="M8" i="192"/>
  <c r="N21" i="192"/>
  <c r="N76" i="192"/>
  <c r="P117" i="192"/>
  <c r="O34" i="192"/>
  <c r="M65" i="192"/>
  <c r="P85" i="192"/>
  <c r="N61" i="192"/>
  <c r="N85" i="192"/>
  <c r="N84" i="192"/>
  <c r="P60" i="192"/>
  <c r="P52" i="192"/>
  <c r="P109" i="192"/>
  <c r="O22" i="192"/>
  <c r="O83" i="192"/>
  <c r="P37" i="192"/>
  <c r="M34" i="192"/>
  <c r="P92" i="192"/>
  <c r="N77" i="192"/>
  <c r="O65" i="192"/>
  <c r="O45" i="192"/>
  <c r="M107" i="192"/>
  <c r="O8" i="192"/>
  <c r="P28" i="192"/>
  <c r="N36" i="192"/>
  <c r="N139" i="192"/>
  <c r="I107" i="192"/>
  <c r="G107" i="192"/>
  <c r="E107" i="192"/>
  <c r="K107" i="192"/>
  <c r="K65" i="192"/>
  <c r="K83" i="192"/>
  <c r="I83" i="192"/>
  <c r="G83" i="192"/>
  <c r="C83" i="192"/>
  <c r="I65" i="192"/>
  <c r="G65" i="192"/>
  <c r="E65" i="192"/>
  <c r="F74" i="192"/>
  <c r="V106" i="192"/>
  <c r="D57" i="192"/>
  <c r="X57" i="192"/>
  <c r="V80" i="192"/>
  <c r="H44" i="192"/>
  <c r="D44" i="192"/>
  <c r="L121" i="192"/>
  <c r="F121" i="192"/>
  <c r="X92" i="192"/>
  <c r="X123" i="192"/>
  <c r="F123" i="192"/>
  <c r="AO90" i="192"/>
  <c r="J90" i="192" s="1"/>
  <c r="AO73" i="192"/>
  <c r="J73" i="192" s="1"/>
  <c r="D61" i="192"/>
  <c r="D140" i="192"/>
  <c r="F44" i="192"/>
  <c r="L69" i="192"/>
  <c r="L44" i="192"/>
  <c r="X121" i="192"/>
  <c r="H61" i="192"/>
  <c r="D17" i="192"/>
  <c r="AO115" i="192"/>
  <c r="V115" i="192" s="1"/>
  <c r="AO99" i="192"/>
  <c r="F99" i="192" s="1"/>
  <c r="AO28" i="192"/>
  <c r="H28" i="192" s="1"/>
  <c r="H122" i="192"/>
  <c r="X44" i="192"/>
  <c r="V58" i="192"/>
  <c r="X17" i="192"/>
  <c r="D102" i="192"/>
  <c r="AO82" i="192"/>
  <c r="J82" i="192" s="1"/>
  <c r="AO94" i="192"/>
  <c r="D94" i="192" s="1"/>
  <c r="D122" i="192"/>
  <c r="D126" i="192"/>
  <c r="V122" i="192"/>
  <c r="F122" i="192"/>
  <c r="D69" i="192"/>
  <c r="V102" i="192"/>
  <c r="AO113" i="192"/>
  <c r="J113" i="192" s="1"/>
  <c r="L102" i="192"/>
  <c r="L17" i="192"/>
  <c r="L19" i="192"/>
  <c r="L61" i="192"/>
  <c r="F61" i="192"/>
  <c r="X61" i="192"/>
  <c r="V92" i="192"/>
  <c r="H102" i="192"/>
  <c r="AO32" i="192"/>
  <c r="F32" i="192" s="1"/>
  <c r="AO40" i="192"/>
  <c r="F40" i="192" s="1"/>
  <c r="AO64" i="192"/>
  <c r="X64" i="192" s="1"/>
  <c r="AO112" i="192"/>
  <c r="J112" i="192" s="1"/>
  <c r="R11" i="80"/>
  <c r="R10" i="80" s="1"/>
  <c r="AB105" i="192"/>
  <c r="I20" i="114"/>
  <c r="CI131" i="235"/>
  <c r="CJ131" i="235" s="1"/>
  <c r="I29" i="114"/>
  <c r="I48" i="114"/>
  <c r="I54" i="114"/>
  <c r="K70" i="114"/>
  <c r="I121" i="114"/>
  <c r="K78" i="114"/>
  <c r="I108" i="114"/>
  <c r="I90" i="114"/>
  <c r="K45" i="114"/>
  <c r="I78" i="114"/>
  <c r="I112" i="114"/>
  <c r="I123" i="114"/>
  <c r="I107" i="114"/>
  <c r="I97" i="114"/>
  <c r="J105" i="225"/>
  <c r="G34" i="225"/>
  <c r="F43" i="225"/>
  <c r="J81" i="225"/>
  <c r="J13" i="193"/>
  <c r="N129" i="193"/>
  <c r="AB75" i="192"/>
  <c r="Z78" i="192"/>
  <c r="AB87" i="192"/>
  <c r="AB78" i="192"/>
  <c r="R29" i="192"/>
  <c r="T36" i="192"/>
  <c r="R37" i="192"/>
  <c r="R44" i="192"/>
  <c r="AP53" i="192"/>
  <c r="T69" i="192"/>
  <c r="S107" i="192"/>
  <c r="Z90" i="192"/>
  <c r="AB57" i="192"/>
  <c r="Z58" i="192"/>
  <c r="Z50" i="192"/>
  <c r="Z11" i="192"/>
  <c r="AB18" i="192"/>
  <c r="AB26" i="192"/>
  <c r="Z43" i="192"/>
  <c r="AB58" i="192"/>
  <c r="Z75" i="192"/>
  <c r="AB82" i="192"/>
  <c r="AB90" i="192"/>
  <c r="AB98" i="192"/>
  <c r="AB106" i="192"/>
  <c r="AB114" i="192"/>
  <c r="Z115" i="192"/>
  <c r="Z123" i="192"/>
  <c r="AB50" i="192"/>
  <c r="AP9" i="192"/>
  <c r="Z9" i="192" s="1"/>
  <c r="S15" i="192"/>
  <c r="R17" i="192"/>
  <c r="AP25" i="192"/>
  <c r="AB25" i="192" s="1"/>
  <c r="T49" i="192"/>
  <c r="T57" i="192"/>
  <c r="T64" i="192"/>
  <c r="AM34" i="192"/>
  <c r="AA8" i="192"/>
  <c r="AB74" i="192"/>
  <c r="AA65" i="192"/>
  <c r="AA15" i="192"/>
  <c r="Y15" i="192"/>
  <c r="Y65" i="192"/>
  <c r="CI79" i="235"/>
  <c r="CJ79" i="235" s="1"/>
  <c r="I74" i="114"/>
  <c r="I113" i="114"/>
  <c r="CI129" i="235"/>
  <c r="CJ129" i="235" s="1"/>
  <c r="CI95" i="235"/>
  <c r="CJ95" i="235" s="1"/>
  <c r="I87" i="114"/>
  <c r="U22" i="192"/>
  <c r="AO24" i="192"/>
  <c r="H24" i="192" s="1"/>
  <c r="AO71" i="192"/>
  <c r="V71" i="192" s="1"/>
  <c r="AO117" i="192"/>
  <c r="H117" i="192" s="1"/>
  <c r="F68" i="192"/>
  <c r="H68" i="192"/>
  <c r="U65" i="192"/>
  <c r="H135" i="192"/>
  <c r="V135" i="192"/>
  <c r="L135" i="192"/>
  <c r="F135" i="192"/>
  <c r="X129" i="192"/>
  <c r="X72" i="192"/>
  <c r="H72" i="192"/>
  <c r="V72" i="192"/>
  <c r="D72" i="192"/>
  <c r="L72" i="192"/>
  <c r="AO55" i="192"/>
  <c r="X55" i="192" s="1"/>
  <c r="AO70" i="192"/>
  <c r="J70" i="192" s="1"/>
  <c r="U107" i="192"/>
  <c r="AO116" i="192"/>
  <c r="X116" i="192" s="1"/>
  <c r="F98" i="192"/>
  <c r="F130" i="192"/>
  <c r="AO16" i="192"/>
  <c r="D16" i="192" s="1"/>
  <c r="U15" i="192"/>
  <c r="AO39" i="192"/>
  <c r="V39" i="192" s="1"/>
  <c r="W34" i="192"/>
  <c r="AO47" i="192"/>
  <c r="J47" i="192" s="1"/>
  <c r="U83" i="192"/>
  <c r="AO86" i="192"/>
  <c r="J86" i="192" s="1"/>
  <c r="AO132" i="192"/>
  <c r="J132" i="192" s="1"/>
  <c r="W83" i="192"/>
  <c r="W45" i="192"/>
  <c r="W8" i="192"/>
  <c r="AO10" i="192"/>
  <c r="D10" i="192" s="1"/>
  <c r="W15" i="192"/>
  <c r="AO18" i="192"/>
  <c r="D18" i="192" s="1"/>
  <c r="U34" i="192"/>
  <c r="AO42" i="192"/>
  <c r="D42" i="192" s="1"/>
  <c r="AO50" i="192"/>
  <c r="J50" i="192" s="1"/>
  <c r="AO51" i="192"/>
  <c r="V51" i="192" s="1"/>
  <c r="W65" i="192"/>
  <c r="AO66" i="192"/>
  <c r="D66" i="192" s="1"/>
  <c r="AO81" i="192"/>
  <c r="V81" i="192" s="1"/>
  <c r="AO88" i="192"/>
  <c r="D88" i="192" s="1"/>
  <c r="AO120" i="192"/>
  <c r="V120" i="192" s="1"/>
  <c r="AO128" i="192"/>
  <c r="J128" i="192" s="1"/>
  <c r="L111" i="192"/>
  <c r="F111" i="192"/>
  <c r="X104" i="192"/>
  <c r="H119" i="192"/>
  <c r="F119" i="192"/>
  <c r="AO23" i="192"/>
  <c r="X23" i="192" s="1"/>
  <c r="W22" i="192"/>
  <c r="AO48" i="192"/>
  <c r="J48" i="192" s="1"/>
  <c r="U45" i="192"/>
  <c r="AO100" i="192"/>
  <c r="J100" i="192" s="1"/>
  <c r="AO108" i="192"/>
  <c r="J108" i="192" s="1"/>
  <c r="W107" i="192"/>
  <c r="AO125" i="192"/>
  <c r="V125" i="192" s="1"/>
  <c r="V129" i="192"/>
  <c r="AO56" i="192"/>
  <c r="V56" i="192" s="1"/>
  <c r="L130" i="192"/>
  <c r="D130" i="192"/>
  <c r="H130" i="192"/>
  <c r="L98" i="192"/>
  <c r="D98" i="192"/>
  <c r="L129" i="192"/>
  <c r="AO93" i="192"/>
  <c r="X93" i="192" s="1"/>
  <c r="V111" i="192"/>
  <c r="H98" i="192"/>
  <c r="X30" i="192"/>
  <c r="H30" i="192"/>
  <c r="F30" i="192"/>
  <c r="V30" i="192"/>
  <c r="D30" i="192"/>
  <c r="X130" i="192"/>
  <c r="X98" i="192"/>
  <c r="V134" i="192"/>
  <c r="X134" i="192"/>
  <c r="H134" i="192"/>
  <c r="L30" i="192"/>
  <c r="L54" i="192"/>
  <c r="L62" i="192"/>
  <c r="F79" i="192"/>
  <c r="L92" i="192"/>
  <c r="F95" i="192"/>
  <c r="F102" i="192"/>
  <c r="L123" i="192"/>
  <c r="U8" i="192"/>
  <c r="O131" i="192"/>
  <c r="F17" i="192"/>
  <c r="C34" i="192"/>
  <c r="F72" i="192"/>
  <c r="L46" i="192"/>
  <c r="E8" i="192"/>
  <c r="L84" i="192"/>
  <c r="K22" i="192"/>
  <c r="C65" i="192"/>
  <c r="G131" i="192"/>
  <c r="C22" i="192"/>
  <c r="L76" i="192"/>
  <c r="C107" i="192"/>
  <c r="AQ4" i="39"/>
  <c r="AP4" i="39"/>
  <c r="T12" i="80"/>
  <c r="T11" i="80"/>
  <c r="T10" i="80" s="1"/>
  <c r="S11" i="80"/>
  <c r="S10" i="80" s="1"/>
  <c r="O12" i="80"/>
  <c r="K4" i="39"/>
  <c r="S4" i="39"/>
  <c r="AA4" i="39"/>
  <c r="J4" i="39"/>
  <c r="R4" i="39"/>
  <c r="AB4" i="39"/>
  <c r="AG4" i="39"/>
  <c r="F4" i="39"/>
  <c r="N4" i="39"/>
  <c r="V4" i="39"/>
  <c r="AD4" i="39"/>
  <c r="Z4" i="39"/>
  <c r="AH4" i="39"/>
  <c r="E4" i="39"/>
  <c r="M4" i="39"/>
  <c r="U4" i="39"/>
  <c r="AC4" i="39"/>
  <c r="I4" i="39"/>
  <c r="Q4" i="39"/>
  <c r="Y4" i="39"/>
  <c r="G4" i="39"/>
  <c r="O4" i="39"/>
  <c r="AE4" i="39"/>
  <c r="D4" i="39"/>
  <c r="L4" i="39"/>
  <c r="T4" i="39"/>
  <c r="H4" i="39"/>
  <c r="P4" i="39"/>
  <c r="X4" i="39"/>
  <c r="AF4" i="39"/>
  <c r="C11" i="80"/>
  <c r="C10" i="80" s="1"/>
  <c r="C4" i="80"/>
  <c r="I23" i="114"/>
  <c r="I10" i="114"/>
  <c r="I40" i="114"/>
  <c r="I88" i="114"/>
  <c r="I81" i="114"/>
  <c r="I132" i="114"/>
  <c r="I70" i="114"/>
  <c r="I60" i="114"/>
  <c r="I119" i="114"/>
  <c r="I114" i="114"/>
  <c r="CI112" i="235"/>
  <c r="CJ112" i="235" s="1"/>
  <c r="K69" i="114"/>
  <c r="K136" i="114"/>
  <c r="K35" i="114"/>
  <c r="I9" i="114"/>
  <c r="I94" i="114"/>
  <c r="I52" i="114"/>
  <c r="I77" i="114"/>
  <c r="I22" i="114"/>
  <c r="I102" i="114"/>
  <c r="K86" i="114"/>
  <c r="K107" i="114"/>
  <c r="K13" i="114"/>
  <c r="K65" i="114"/>
  <c r="K11" i="114"/>
  <c r="I111" i="114"/>
  <c r="I106" i="114"/>
  <c r="I56" i="114"/>
  <c r="K68" i="114"/>
  <c r="I83" i="114"/>
  <c r="I30" i="114"/>
  <c r="I99" i="114"/>
  <c r="CI78" i="235"/>
  <c r="CJ78" i="235" s="1"/>
  <c r="I137" i="114"/>
  <c r="CI73" i="235"/>
  <c r="CJ73" i="235" s="1"/>
  <c r="K95" i="114"/>
  <c r="K102" i="114"/>
  <c r="K40" i="114"/>
  <c r="I14" i="114"/>
  <c r="I11" i="114"/>
  <c r="I38" i="114"/>
  <c r="I65" i="114"/>
  <c r="I71" i="114"/>
  <c r="CI32" i="235"/>
  <c r="CJ32" i="235" s="1"/>
  <c r="I120" i="114"/>
  <c r="CI53" i="235"/>
  <c r="CJ53" i="235" s="1"/>
  <c r="I46" i="114"/>
  <c r="I44" i="114"/>
  <c r="I26" i="114"/>
  <c r="CI28" i="235"/>
  <c r="CJ28" i="235" s="1"/>
  <c r="I105" i="114"/>
  <c r="I66" i="114"/>
  <c r="I18" i="114"/>
  <c r="I63" i="114"/>
  <c r="K22" i="114"/>
  <c r="K72" i="114"/>
  <c r="K94" i="114"/>
  <c r="K114" i="114"/>
  <c r="K76" i="114"/>
  <c r="CI47" i="235"/>
  <c r="CJ47" i="235" s="1"/>
  <c r="L24" i="114"/>
  <c r="M24" i="114" s="1"/>
  <c r="I118" i="114"/>
  <c r="CI61" i="235"/>
  <c r="CJ61" i="235" s="1"/>
  <c r="K131" i="114"/>
  <c r="K123" i="114"/>
  <c r="K77" i="114"/>
  <c r="K132" i="114"/>
  <c r="K120" i="114"/>
  <c r="K103" i="114"/>
  <c r="K90" i="114"/>
  <c r="K18" i="114"/>
  <c r="K52" i="114"/>
  <c r="K26" i="114"/>
  <c r="K10" i="114"/>
  <c r="K60" i="114"/>
  <c r="K109" i="114"/>
  <c r="L75" i="114"/>
  <c r="M75" i="114" s="1"/>
  <c r="CI138" i="235"/>
  <c r="CJ138" i="235" s="1"/>
  <c r="CI122" i="235"/>
  <c r="CJ122" i="235" s="1"/>
  <c r="CI96" i="235"/>
  <c r="CJ96" i="235" s="1"/>
  <c r="I115" i="114"/>
  <c r="I15" i="114"/>
  <c r="I13" i="114"/>
  <c r="CI115" i="235"/>
  <c r="CJ115" i="235" s="1"/>
  <c r="CI39" i="235"/>
  <c r="CJ39" i="235" s="1"/>
  <c r="K41" i="114"/>
  <c r="H19" i="114"/>
  <c r="CI116" i="235" s="1"/>
  <c r="I82" i="114"/>
  <c r="CI89" i="235"/>
  <c r="CJ89" i="235" s="1"/>
  <c r="I27" i="114"/>
  <c r="CI37" i="235"/>
  <c r="CJ37" i="235" s="1"/>
  <c r="I49" i="114"/>
  <c r="I17" i="114"/>
  <c r="I98" i="114"/>
  <c r="I21" i="114"/>
  <c r="I55" i="114"/>
  <c r="I91" i="114"/>
  <c r="I103" i="114"/>
  <c r="H12" i="114"/>
  <c r="CI109" i="235" s="1"/>
  <c r="J20" i="193"/>
  <c r="N32" i="193"/>
  <c r="F32" i="225"/>
  <c r="N13" i="225"/>
  <c r="F20" i="225"/>
  <c r="N43" i="225"/>
  <c r="F6" i="225"/>
  <c r="N32" i="225"/>
  <c r="G56" i="225"/>
  <c r="F81" i="225"/>
  <c r="N63" i="225"/>
  <c r="J13" i="225"/>
  <c r="J20" i="225"/>
  <c r="J43" i="225"/>
  <c r="J63" i="225"/>
  <c r="G52" i="225"/>
  <c r="J6" i="225"/>
  <c r="F63" i="225"/>
  <c r="N6" i="225"/>
  <c r="F13" i="225"/>
  <c r="O15" i="225"/>
  <c r="N20" i="225"/>
  <c r="J32" i="225"/>
  <c r="O37" i="225"/>
  <c r="O54" i="225"/>
  <c r="O101" i="225"/>
  <c r="N105" i="225"/>
  <c r="F105" i="225"/>
  <c r="O114" i="225"/>
  <c r="J129" i="225"/>
  <c r="F129" i="225"/>
  <c r="L32" i="193"/>
  <c r="F6" i="193"/>
  <c r="J6" i="193"/>
  <c r="N6" i="193"/>
  <c r="N13" i="193"/>
  <c r="F13" i="193"/>
  <c r="F20" i="193"/>
  <c r="F32" i="193"/>
  <c r="J32" i="193"/>
  <c r="F43" i="193"/>
  <c r="J43" i="193"/>
  <c r="F63" i="193"/>
  <c r="J63" i="193"/>
  <c r="F81" i="193"/>
  <c r="J81" i="193"/>
  <c r="F105" i="193"/>
  <c r="J105" i="193"/>
  <c r="N105" i="193"/>
  <c r="E125" i="193"/>
  <c r="F129" i="193"/>
  <c r="J129" i="193"/>
  <c r="O25" i="193"/>
  <c r="N43" i="193"/>
  <c r="N63" i="193"/>
  <c r="O79" i="193"/>
  <c r="N81" i="193"/>
  <c r="N20" i="193"/>
  <c r="H13" i="193"/>
  <c r="D32" i="193"/>
  <c r="L63" i="193"/>
  <c r="L105" i="193"/>
  <c r="D129" i="193"/>
  <c r="L43" i="193"/>
  <c r="H63" i="193"/>
  <c r="D105" i="193"/>
  <c r="E118" i="193"/>
  <c r="E122" i="193"/>
  <c r="H129" i="193"/>
  <c r="L20" i="193"/>
  <c r="H6" i="193"/>
  <c r="D13" i="193"/>
  <c r="H20" i="193"/>
  <c r="H43" i="193"/>
  <c r="H81" i="193"/>
  <c r="L6" i="193"/>
  <c r="L13" i="193"/>
  <c r="D20" i="193"/>
  <c r="E29" i="193"/>
  <c r="D81" i="193"/>
  <c r="H32" i="193"/>
  <c r="H105" i="193"/>
  <c r="L129" i="193"/>
  <c r="D6" i="193"/>
  <c r="D43" i="193"/>
  <c r="L81" i="193"/>
  <c r="M91" i="193"/>
  <c r="D63" i="193"/>
  <c r="Z18" i="192"/>
  <c r="AB49" i="192"/>
  <c r="Z139" i="192"/>
  <c r="Z42" i="192"/>
  <c r="K111" i="114"/>
  <c r="K116" i="114"/>
  <c r="K96" i="114"/>
  <c r="K30" i="114"/>
  <c r="K81" i="114"/>
  <c r="J80" i="114"/>
  <c r="N7" i="237" s="1"/>
  <c r="J31" i="114"/>
  <c r="K32" i="114"/>
  <c r="K97" i="114"/>
  <c r="K61" i="114"/>
  <c r="K39" i="114"/>
  <c r="K49" i="114"/>
  <c r="K91" i="114"/>
  <c r="K9" i="114"/>
  <c r="K83" i="114"/>
  <c r="K47" i="114"/>
  <c r="K112" i="114"/>
  <c r="K88" i="114"/>
  <c r="K54" i="114"/>
  <c r="K119" i="114"/>
  <c r="J19" i="114"/>
  <c r="F7" i="237" s="1"/>
  <c r="K20" i="114"/>
  <c r="J12" i="114"/>
  <c r="D7" i="237" s="1"/>
  <c r="K14" i="114"/>
  <c r="K87" i="114"/>
  <c r="K55" i="114"/>
  <c r="K27" i="114"/>
  <c r="K121" i="114"/>
  <c r="K38" i="114"/>
  <c r="K108" i="114"/>
  <c r="K66" i="114"/>
  <c r="K17" i="114"/>
  <c r="K127" i="114"/>
  <c r="K37" i="114"/>
  <c r="K129" i="114"/>
  <c r="J128" i="114"/>
  <c r="R7" i="237" s="1"/>
  <c r="K105" i="114"/>
  <c r="K63" i="114"/>
  <c r="J62" i="114"/>
  <c r="L7" i="237" s="1"/>
  <c r="K46" i="114"/>
  <c r="K98" i="114"/>
  <c r="K36" i="114"/>
  <c r="K130" i="114"/>
  <c r="K122" i="114"/>
  <c r="K23" i="114"/>
  <c r="K53" i="114"/>
  <c r="K138" i="114"/>
  <c r="K99" i="114"/>
  <c r="J42" i="114"/>
  <c r="J7" i="237" s="1"/>
  <c r="K44" i="114"/>
  <c r="K29" i="114"/>
  <c r="K79" i="114"/>
  <c r="H5" i="114"/>
  <c r="I8" i="114"/>
  <c r="L49" i="114"/>
  <c r="M49" i="114" s="1"/>
  <c r="K25" i="114"/>
  <c r="K135" i="114"/>
  <c r="L61" i="114"/>
  <c r="M61" i="114" s="1"/>
  <c r="K92" i="114"/>
  <c r="I124" i="114"/>
  <c r="CI59" i="235"/>
  <c r="CJ59" i="235" s="1"/>
  <c r="I136" i="114"/>
  <c r="I133" i="114"/>
  <c r="L18" i="114"/>
  <c r="M18" i="114" s="1"/>
  <c r="L56" i="114"/>
  <c r="M56" i="114" s="1"/>
  <c r="L68" i="114"/>
  <c r="M68" i="114" s="1"/>
  <c r="H128" i="114"/>
  <c r="I86" i="114"/>
  <c r="CI52" i="235"/>
  <c r="CJ52" i="235" s="1"/>
  <c r="H80" i="114"/>
  <c r="CI69" i="235" s="1"/>
  <c r="I64" i="114"/>
  <c r="L26" i="114"/>
  <c r="M26" i="114" s="1"/>
  <c r="L51" i="114"/>
  <c r="M51" i="114" s="1"/>
  <c r="L135" i="114"/>
  <c r="M135" i="114" s="1"/>
  <c r="L37" i="114"/>
  <c r="M37" i="114" s="1"/>
  <c r="I127" i="114"/>
  <c r="CI133" i="235"/>
  <c r="CJ133" i="235" s="1"/>
  <c r="CI86" i="235"/>
  <c r="CJ86" i="235" s="1"/>
  <c r="CI57" i="235"/>
  <c r="CJ57" i="235" s="1"/>
  <c r="L20" i="114"/>
  <c r="M20" i="114" s="1"/>
  <c r="L70" i="114"/>
  <c r="M70" i="114" s="1"/>
  <c r="I45" i="114"/>
  <c r="I35" i="114"/>
  <c r="I130" i="114"/>
  <c r="L17" i="114"/>
  <c r="M17" i="114" s="1"/>
  <c r="L33" i="114"/>
  <c r="M33" i="114" s="1"/>
  <c r="L89" i="114"/>
  <c r="M89" i="114" s="1"/>
  <c r="H62" i="114"/>
  <c r="CI51" i="235" s="1"/>
  <c r="I25" i="114"/>
  <c r="I69" i="114"/>
  <c r="H31" i="114"/>
  <c r="CI20" i="235" s="1"/>
  <c r="L25" i="114"/>
  <c r="M25" i="114" s="1"/>
  <c r="L81" i="114"/>
  <c r="M81" i="114" s="1"/>
  <c r="H42" i="114"/>
  <c r="L30" i="114"/>
  <c r="M30" i="114" s="1"/>
  <c r="L52" i="114"/>
  <c r="M52" i="114" s="1"/>
  <c r="L100" i="114"/>
  <c r="M100" i="114" s="1"/>
  <c r="L133" i="114"/>
  <c r="M133" i="114" s="1"/>
  <c r="AB32" i="192"/>
  <c r="AB52" i="192"/>
  <c r="Z68" i="192"/>
  <c r="AB9" i="192"/>
  <c r="AB139" i="192"/>
  <c r="R80" i="192"/>
  <c r="R120" i="192"/>
  <c r="R40" i="192"/>
  <c r="S8" i="192"/>
  <c r="R88" i="192"/>
  <c r="R12" i="192"/>
  <c r="T100" i="192"/>
  <c r="R116" i="192"/>
  <c r="R20" i="192"/>
  <c r="AP84" i="192"/>
  <c r="AP96" i="192"/>
  <c r="AB39" i="192"/>
  <c r="Z104" i="192"/>
  <c r="Z130" i="192"/>
  <c r="AP40" i="192"/>
  <c r="T80" i="192"/>
  <c r="S34" i="192"/>
  <c r="AP36" i="192"/>
  <c r="R112" i="192"/>
  <c r="R60" i="192"/>
  <c r="R96" i="192"/>
  <c r="AP56" i="192"/>
  <c r="R84" i="192"/>
  <c r="T92" i="192"/>
  <c r="AB21" i="192"/>
  <c r="AB132" i="192"/>
  <c r="Z51" i="192"/>
  <c r="Z77" i="192"/>
  <c r="S65" i="192"/>
  <c r="T76" i="192"/>
  <c r="S22" i="192"/>
  <c r="Z74" i="192"/>
  <c r="T68" i="192"/>
  <c r="AP28" i="192"/>
  <c r="T52" i="192"/>
  <c r="AP44" i="192"/>
  <c r="AP60" i="192"/>
  <c r="AP100" i="192"/>
  <c r="R68" i="192"/>
  <c r="T44" i="192"/>
  <c r="Z102" i="192"/>
  <c r="T108" i="192"/>
  <c r="T24" i="192"/>
  <c r="R52" i="192"/>
  <c r="R36" i="192"/>
  <c r="S45" i="192"/>
  <c r="AP108" i="192"/>
  <c r="T17" i="192"/>
  <c r="T32" i="192"/>
  <c r="R48" i="192"/>
  <c r="T28" i="192"/>
  <c r="AB102" i="192"/>
  <c r="AB41" i="192"/>
  <c r="Z41" i="192"/>
  <c r="AP76" i="192"/>
  <c r="R72" i="192"/>
  <c r="S83" i="192"/>
  <c r="AP128" i="192"/>
  <c r="T112" i="192"/>
  <c r="AP48" i="192"/>
  <c r="R108" i="192"/>
  <c r="T124" i="192"/>
  <c r="AB42" i="192"/>
  <c r="Z21" i="192"/>
  <c r="AB104" i="192"/>
  <c r="T72" i="192"/>
  <c r="AP64" i="192"/>
  <c r="R24" i="192"/>
  <c r="T128" i="192"/>
  <c r="T16" i="192"/>
  <c r="Q15" i="192"/>
  <c r="Z69" i="192"/>
  <c r="AP16" i="192"/>
  <c r="T56" i="192"/>
  <c r="R32" i="192"/>
  <c r="F38" i="192"/>
  <c r="D96" i="192"/>
  <c r="F94" i="192"/>
  <c r="V114" i="192"/>
  <c r="X38" i="192"/>
  <c r="D19" i="192"/>
  <c r="F19" i="192"/>
  <c r="H38" i="192"/>
  <c r="X19" i="192"/>
  <c r="D38" i="192"/>
  <c r="AA7" i="228"/>
  <c r="AA10" i="228"/>
  <c r="AH8" i="228"/>
  <c r="C22" i="236"/>
  <c r="C8" i="236"/>
  <c r="C43" i="236"/>
  <c r="D42" i="236" s="1"/>
  <c r="C55" i="236"/>
  <c r="C90" i="236"/>
  <c r="C109" i="236"/>
  <c r="AC24" i="228"/>
  <c r="AG9" i="228"/>
  <c r="AG10" i="228"/>
  <c r="AG8" i="228"/>
  <c r="AF10" i="228"/>
  <c r="AA8" i="228"/>
  <c r="AG7" i="228"/>
  <c r="AF7" i="228"/>
  <c r="AH97" i="228"/>
  <c r="AL10" i="228"/>
  <c r="AE9" i="228"/>
  <c r="AG55" i="228"/>
  <c r="AF9" i="228"/>
  <c r="AG67" i="228"/>
  <c r="AF8" i="228"/>
  <c r="AA9" i="228"/>
  <c r="AK64" i="228"/>
  <c r="AM22" i="228"/>
  <c r="AB22" i="228" s="1"/>
  <c r="AM88" i="228"/>
  <c r="AB88" i="228" s="1"/>
  <c r="AM93" i="228"/>
  <c r="AB93" i="228" s="1"/>
  <c r="AI47" i="228"/>
  <c r="AI73" i="228"/>
  <c r="AI101" i="228"/>
  <c r="AI131" i="228"/>
  <c r="AI24" i="228"/>
  <c r="AI54" i="228"/>
  <c r="AI78" i="228"/>
  <c r="AI104" i="228"/>
  <c r="AI130" i="228"/>
  <c r="AE7" i="228"/>
  <c r="AK15" i="228"/>
  <c r="AC11" i="228"/>
  <c r="AA15" i="228"/>
  <c r="AC15" i="228"/>
  <c r="AF34" i="228"/>
  <c r="AE16" i="228"/>
  <c r="AG11" i="228"/>
  <c r="AF21" i="228"/>
  <c r="AL139" i="228"/>
  <c r="AL135" i="228"/>
  <c r="AL131" i="228"/>
  <c r="AL126" i="228"/>
  <c r="AL122" i="228"/>
  <c r="AL118" i="228"/>
  <c r="AL114" i="228"/>
  <c r="AC139" i="228"/>
  <c r="AC135" i="228"/>
  <c r="AC131" i="228"/>
  <c r="AC126" i="228"/>
  <c r="AC122" i="228"/>
  <c r="AC118" i="228"/>
  <c r="AC114" i="228"/>
  <c r="AA112" i="228"/>
  <c r="AG126" i="228"/>
  <c r="AA120" i="228"/>
  <c r="AG131" i="228"/>
  <c r="AM60" i="228"/>
  <c r="AB60" i="228" s="1"/>
  <c r="AM79" i="228"/>
  <c r="AB79" i="228" s="1"/>
  <c r="AM85" i="228"/>
  <c r="AB85" i="228" s="1"/>
  <c r="AI21" i="228"/>
  <c r="AI49" i="228"/>
  <c r="AI77" i="228"/>
  <c r="AI103" i="228"/>
  <c r="AI135" i="228"/>
  <c r="AI28" i="228"/>
  <c r="AI56" i="228"/>
  <c r="AI82" i="228"/>
  <c r="AI106" i="228"/>
  <c r="AI134" i="228"/>
  <c r="AE17" i="228"/>
  <c r="AJ12" i="228"/>
  <c r="AL15" i="228"/>
  <c r="AL40" i="228"/>
  <c r="AF11" i="228"/>
  <c r="AK17" i="228"/>
  <c r="AF25" i="228"/>
  <c r="AE18" i="228"/>
  <c r="AH138" i="228"/>
  <c r="AH134" i="228"/>
  <c r="AH130" i="228"/>
  <c r="AH125" i="228"/>
  <c r="AH121" i="228"/>
  <c r="AH117" i="228"/>
  <c r="AF139" i="228"/>
  <c r="AF135" i="228"/>
  <c r="AF131" i="228"/>
  <c r="AF126" i="228"/>
  <c r="AF122" i="228"/>
  <c r="AF118" i="228"/>
  <c r="AF114" i="228"/>
  <c r="AE139" i="228"/>
  <c r="AE135" i="228"/>
  <c r="AE131" i="228"/>
  <c r="AE126" i="228"/>
  <c r="AE122" i="228"/>
  <c r="AE118" i="228"/>
  <c r="AE114" i="228"/>
  <c r="AJ138" i="228"/>
  <c r="AJ134" i="228"/>
  <c r="AJ130" i="228"/>
  <c r="AJ125" i="228"/>
  <c r="AJ121" i="228"/>
  <c r="AJ117" i="228"/>
  <c r="AJ113" i="228"/>
  <c r="AK107" i="228"/>
  <c r="AK102" i="228"/>
  <c r="AK98" i="228"/>
  <c r="AK139" i="228"/>
  <c r="AK119" i="228"/>
  <c r="AA137" i="228"/>
  <c r="AM12" i="228"/>
  <c r="AB12" i="228" s="1"/>
  <c r="AM52" i="228"/>
  <c r="AB52" i="228" s="1"/>
  <c r="AM112" i="228"/>
  <c r="AB112" i="228" s="1"/>
  <c r="AM109" i="228"/>
  <c r="AB109" i="228" s="1"/>
  <c r="AI25" i="228"/>
  <c r="AI51" i="228"/>
  <c r="AI83" i="228"/>
  <c r="AI109" i="228"/>
  <c r="AI137" i="228"/>
  <c r="AI34" i="228"/>
  <c r="AI58" i="228"/>
  <c r="AI86" i="228"/>
  <c r="AI110" i="228"/>
  <c r="AI136" i="228"/>
  <c r="AL7" i="228"/>
  <c r="AE8" i="228"/>
  <c r="AA19" i="228"/>
  <c r="AL16" i="228"/>
  <c r="AA16" i="228"/>
  <c r="AE12" i="228"/>
  <c r="AA18" i="228"/>
  <c r="AE14" i="228"/>
  <c r="AF29" i="228"/>
  <c r="AL138" i="228"/>
  <c r="AL134" i="228"/>
  <c r="AL130" i="228"/>
  <c r="AL125" i="228"/>
  <c r="AL121" i="228"/>
  <c r="AL117" i="228"/>
  <c r="AL113" i="228"/>
  <c r="AC138" i="228"/>
  <c r="AC134" i="228"/>
  <c r="AC130" i="228"/>
  <c r="AC125" i="228"/>
  <c r="AC121" i="228"/>
  <c r="AC117" i="228"/>
  <c r="AC113" i="228"/>
  <c r="AG138" i="228"/>
  <c r="AA132" i="228"/>
  <c r="AM27" i="228"/>
  <c r="AB27" i="228" s="1"/>
  <c r="AM103" i="228"/>
  <c r="AB103" i="228" s="1"/>
  <c r="AM100" i="228"/>
  <c r="AB100" i="228" s="1"/>
  <c r="AI29" i="228"/>
  <c r="AI55" i="228"/>
  <c r="AI85" i="228"/>
  <c r="AI113" i="228"/>
  <c r="AI139" i="228"/>
  <c r="AI38" i="228"/>
  <c r="AI62" i="228"/>
  <c r="AI88" i="228"/>
  <c r="AI114" i="228"/>
  <c r="AI138" i="228"/>
  <c r="AC9" i="228"/>
  <c r="AF23" i="228"/>
  <c r="AE11" i="228"/>
  <c r="AG17" i="228"/>
  <c r="AH7" i="228"/>
  <c r="AE15" i="228"/>
  <c r="AJ11" i="228"/>
  <c r="AH137" i="228"/>
  <c r="AH133" i="228"/>
  <c r="AH128" i="228"/>
  <c r="AH124" i="228"/>
  <c r="AH120" i="228"/>
  <c r="AH116" i="228"/>
  <c r="AF138" i="228"/>
  <c r="AF134" i="228"/>
  <c r="AF130" i="228"/>
  <c r="AF125" i="228"/>
  <c r="AF121" i="228"/>
  <c r="AF117" i="228"/>
  <c r="AF113" i="228"/>
  <c r="AE138" i="228"/>
  <c r="AE134" i="228"/>
  <c r="AE130" i="228"/>
  <c r="AE125" i="228"/>
  <c r="AE121" i="228"/>
  <c r="AE117" i="228"/>
  <c r="AE113" i="228"/>
  <c r="AJ137" i="228"/>
  <c r="AJ133" i="228"/>
  <c r="AJ128" i="228"/>
  <c r="AJ124" i="228"/>
  <c r="AJ120" i="228"/>
  <c r="AJ116" i="228"/>
  <c r="AJ112" i="228"/>
  <c r="AK110" i="228"/>
  <c r="AK106" i="228"/>
  <c r="AK101" i="228"/>
  <c r="AK97" i="228"/>
  <c r="AK131" i="228"/>
  <c r="AA124" i="228"/>
  <c r="AG135" i="228"/>
  <c r="AG127" i="228"/>
  <c r="AM38" i="228"/>
  <c r="AB38" i="228" s="1"/>
  <c r="AM62" i="228"/>
  <c r="AB62" i="228" s="1"/>
  <c r="AM131" i="228"/>
  <c r="AB131" i="228" s="1"/>
  <c r="AM136" i="228"/>
  <c r="AB136" i="228" s="1"/>
  <c r="AM124" i="228"/>
  <c r="AB124" i="228" s="1"/>
  <c r="AI31" i="228"/>
  <c r="AI59" i="228"/>
  <c r="AI87" i="228"/>
  <c r="AI117" i="228"/>
  <c r="AI10" i="228"/>
  <c r="AI40" i="228"/>
  <c r="AI66" i="228"/>
  <c r="AI90" i="228"/>
  <c r="AI118" i="228"/>
  <c r="AI9" i="228"/>
  <c r="AL11" i="228"/>
  <c r="AH10" i="228"/>
  <c r="AF27" i="228"/>
  <c r="AJ89" i="228"/>
  <c r="AG19" i="228"/>
  <c r="AL42" i="228"/>
  <c r="AF12" i="228"/>
  <c r="AL137" i="228"/>
  <c r="AL133" i="228"/>
  <c r="AL128" i="228"/>
  <c r="AL124" i="228"/>
  <c r="AL120" i="228"/>
  <c r="AL116" i="228"/>
  <c r="AL112" i="228"/>
  <c r="AC137" i="228"/>
  <c r="AC133" i="228"/>
  <c r="AC128" i="228"/>
  <c r="AC124" i="228"/>
  <c r="AC120" i="228"/>
  <c r="AC116" i="228"/>
  <c r="AC112" i="228"/>
  <c r="AG130" i="228"/>
  <c r="AK123" i="228"/>
  <c r="AG113" i="228"/>
  <c r="AM29" i="228"/>
  <c r="AB29" i="228" s="1"/>
  <c r="AM53" i="228"/>
  <c r="AB53" i="228" s="1"/>
  <c r="AM122" i="228"/>
  <c r="AB122" i="228" s="1"/>
  <c r="AM127" i="228"/>
  <c r="AB127" i="228" s="1"/>
  <c r="AM116" i="228"/>
  <c r="AB116" i="228" s="1"/>
  <c r="AI33" i="228"/>
  <c r="AI65" i="228"/>
  <c r="AI91" i="228"/>
  <c r="AI119" i="228"/>
  <c r="AI14" i="228"/>
  <c r="AI42" i="228"/>
  <c r="AI70" i="228"/>
  <c r="AI94" i="228"/>
  <c r="AI120" i="228"/>
  <c r="AI15" i="228"/>
  <c r="AJ15" i="228"/>
  <c r="AC35" i="228"/>
  <c r="AC12" i="228"/>
  <c r="AL18" i="228"/>
  <c r="AH9" i="228"/>
  <c r="AL17" i="228"/>
  <c r="AC7" i="228"/>
  <c r="AJ33" i="228"/>
  <c r="AH136" i="228"/>
  <c r="AH132" i="228"/>
  <c r="AH127" i="228"/>
  <c r="AH123" i="228"/>
  <c r="AH119" i="228"/>
  <c r="AH115" i="228"/>
  <c r="AF137" i="228"/>
  <c r="AF133" i="228"/>
  <c r="AF128" i="228"/>
  <c r="AF124" i="228"/>
  <c r="AF120" i="228"/>
  <c r="AF116" i="228"/>
  <c r="AF112" i="228"/>
  <c r="AE137" i="228"/>
  <c r="AE133" i="228"/>
  <c r="AE128" i="228"/>
  <c r="AE124" i="228"/>
  <c r="AE120" i="228"/>
  <c r="AE116" i="228"/>
  <c r="AE112" i="228"/>
  <c r="AJ136" i="228"/>
  <c r="AJ132" i="228"/>
  <c r="AJ127" i="228"/>
  <c r="AJ123" i="228"/>
  <c r="AJ119" i="228"/>
  <c r="AJ115" i="228"/>
  <c r="AK109" i="228"/>
  <c r="AK104" i="228"/>
  <c r="AK100" i="228"/>
  <c r="AK96" i="228"/>
  <c r="AA136" i="228"/>
  <c r="AG122" i="228"/>
  <c r="AH112" i="228"/>
  <c r="AM39" i="228"/>
  <c r="AB39" i="228" s="1"/>
  <c r="AM82" i="228"/>
  <c r="AB82" i="228" s="1"/>
  <c r="AM7" i="228"/>
  <c r="AB7" i="228" s="1"/>
  <c r="AI41" i="228"/>
  <c r="AI69" i="228"/>
  <c r="AI99" i="228"/>
  <c r="AI125" i="228"/>
  <c r="AI22" i="228"/>
  <c r="AI50" i="228"/>
  <c r="AI74" i="228"/>
  <c r="AI102" i="228"/>
  <c r="AI126" i="228"/>
  <c r="AL46" i="228"/>
  <c r="AH41" i="228"/>
  <c r="AK12" i="228"/>
  <c r="AA14" i="228"/>
  <c r="AF26" i="228"/>
  <c r="AL30" i="228"/>
  <c r="AK19" i="228"/>
  <c r="AG16" i="228"/>
  <c r="AH139" i="228"/>
  <c r="AH135" i="228"/>
  <c r="AH131" i="228"/>
  <c r="AH126" i="228"/>
  <c r="AH122" i="228"/>
  <c r="AH118" i="228"/>
  <c r="AH114" i="228"/>
  <c r="AF136" i="228"/>
  <c r="AF132" i="228"/>
  <c r="AF127" i="228"/>
  <c r="AF123" i="228"/>
  <c r="AF119" i="228"/>
  <c r="AF115" i="228"/>
  <c r="AF111" i="228"/>
  <c r="AE136" i="228"/>
  <c r="AE132" i="228"/>
  <c r="AE127" i="228"/>
  <c r="AE123" i="228"/>
  <c r="AE119" i="228"/>
  <c r="AE115" i="228"/>
  <c r="AJ139" i="228"/>
  <c r="AJ135" i="228"/>
  <c r="AJ131" i="228"/>
  <c r="AJ126" i="228"/>
  <c r="AJ122" i="228"/>
  <c r="AJ118" i="228"/>
  <c r="AJ114" i="228"/>
  <c r="AK112" i="228"/>
  <c r="AK108" i="228"/>
  <c r="AK103" i="228"/>
  <c r="AK99" i="228"/>
  <c r="AK95" i="228"/>
  <c r="AG134" i="228"/>
  <c r="AK127" i="228"/>
  <c r="AK132" i="228"/>
  <c r="AM69" i="228"/>
  <c r="AB69" i="228" s="1"/>
  <c r="AI18" i="228"/>
  <c r="AA12" i="228"/>
  <c r="AL136" i="228"/>
  <c r="AC132" i="228"/>
  <c r="AK128" i="228"/>
  <c r="AA111" i="228"/>
  <c r="AG108" i="228"/>
  <c r="AA102" i="228"/>
  <c r="AG99" i="228"/>
  <c r="AG136" i="228"/>
  <c r="AA130" i="228"/>
  <c r="AG116" i="228"/>
  <c r="AK114" i="228"/>
  <c r="AC110" i="228"/>
  <c r="AE101" i="228"/>
  <c r="AE111" i="228"/>
  <c r="AH113" i="228"/>
  <c r="AL102" i="228"/>
  <c r="AK116" i="228"/>
  <c r="AJ104" i="228"/>
  <c r="AJ96" i="228"/>
  <c r="AA93" i="228"/>
  <c r="AA117" i="228"/>
  <c r="AJ107" i="228"/>
  <c r="AF98" i="228"/>
  <c r="AA121" i="228"/>
  <c r="AF93" i="228"/>
  <c r="AC88" i="228"/>
  <c r="AE78" i="228"/>
  <c r="AE74" i="228"/>
  <c r="AE70" i="228"/>
  <c r="AE66" i="228"/>
  <c r="AE61" i="228"/>
  <c r="AH96" i="228"/>
  <c r="AC85" i="228"/>
  <c r="AK79" i="228"/>
  <c r="AK75" i="228"/>
  <c r="AK71" i="228"/>
  <c r="AK67" i="228"/>
  <c r="AE92" i="228"/>
  <c r="AC82" i="228"/>
  <c r="AC77" i="228"/>
  <c r="AC73" i="228"/>
  <c r="AC69" i="228"/>
  <c r="AG112" i="228"/>
  <c r="AC87" i="228"/>
  <c r="AG125" i="228"/>
  <c r="AG88" i="228"/>
  <c r="AF83" i="228"/>
  <c r="AM132" i="228"/>
  <c r="AB132" i="228" s="1"/>
  <c r="AI46" i="228"/>
  <c r="AK58" i="228"/>
  <c r="AL132" i="228"/>
  <c r="AC127" i="228"/>
  <c r="AJ111" i="228"/>
  <c r="AA108" i="228"/>
  <c r="AG104" i="228"/>
  <c r="AA99" i="228"/>
  <c r="AG96" i="228"/>
  <c r="AG128" i="228"/>
  <c r="AA122" i="228"/>
  <c r="AF110" i="228"/>
  <c r="AE100" i="228"/>
  <c r="AA139" i="228"/>
  <c r="AC103" i="228"/>
  <c r="AL110" i="228"/>
  <c r="AL101" i="228"/>
  <c r="AJ103" i="228"/>
  <c r="AJ95" i="228"/>
  <c r="AF106" i="228"/>
  <c r="AF97" i="228"/>
  <c r="AG92" i="228"/>
  <c r="AF87" i="228"/>
  <c r="AL77" i="228"/>
  <c r="AL73" i="228"/>
  <c r="AL69" i="228"/>
  <c r="AL65" i="228"/>
  <c r="AL60" i="228"/>
  <c r="AG89" i="228"/>
  <c r="AF84" i="228"/>
  <c r="AH91" i="228"/>
  <c r="AG86" i="228"/>
  <c r="AK80" i="228"/>
  <c r="AJ76" i="228"/>
  <c r="AJ72" i="228"/>
  <c r="AJ68" i="228"/>
  <c r="AG91" i="228"/>
  <c r="AF86" i="228"/>
  <c r="AJ80" i="228"/>
  <c r="AM40" i="228"/>
  <c r="AB40" i="228" s="1"/>
  <c r="AI72" i="228"/>
  <c r="AL127" i="228"/>
  <c r="AC123" i="228"/>
  <c r="AG110" i="228"/>
  <c r="AA104" i="228"/>
  <c r="AG101" i="228"/>
  <c r="AA96" i="228"/>
  <c r="AK121" i="228"/>
  <c r="AK138" i="228"/>
  <c r="AJ108" i="228"/>
  <c r="AE99" i="228"/>
  <c r="AL109" i="228"/>
  <c r="AC111" i="228"/>
  <c r="AH109" i="228"/>
  <c r="AL100" i="228"/>
  <c r="AG123" i="228"/>
  <c r="AJ102" i="228"/>
  <c r="AA95" i="228"/>
  <c r="AK115" i="228"/>
  <c r="AF104" i="228"/>
  <c r="AF96" i="228"/>
  <c r="AK91" i="228"/>
  <c r="AJ86" i="228"/>
  <c r="AE82" i="228"/>
  <c r="AE77" i="228"/>
  <c r="AE73" i="228"/>
  <c r="AE69" i="228"/>
  <c r="AE65" i="228"/>
  <c r="AE60" i="228"/>
  <c r="AF94" i="228"/>
  <c r="AK88" i="228"/>
  <c r="AJ83" i="228"/>
  <c r="AK78" i="228"/>
  <c r="AK74" i="228"/>
  <c r="AK70" i="228"/>
  <c r="AE109" i="228"/>
  <c r="AL90" i="228"/>
  <c r="AK85" i="228"/>
  <c r="AC80" i="228"/>
  <c r="AC76" i="228"/>
  <c r="AC72" i="228"/>
  <c r="AC68" i="228"/>
  <c r="AC96" i="228"/>
  <c r="AK90" i="228"/>
  <c r="AJ85" i="228"/>
  <c r="AH101" i="228"/>
  <c r="AC92" i="228"/>
  <c r="AA82" i="228"/>
  <c r="AH76" i="228"/>
  <c r="AI98" i="228"/>
  <c r="AL123" i="228"/>
  <c r="AC119" i="228"/>
  <c r="AA110" i="228"/>
  <c r="AG107" i="228"/>
  <c r="AA101" i="228"/>
  <c r="AG98" i="228"/>
  <c r="AA134" i="228"/>
  <c r="AG120" i="228"/>
  <c r="AF109" i="228"/>
  <c r="AG133" i="228"/>
  <c r="AE110" i="228"/>
  <c r="AE98" i="228"/>
  <c r="AK134" i="228"/>
  <c r="AH108" i="228"/>
  <c r="AC102" i="228"/>
  <c r="AK120" i="228"/>
  <c r="AA135" i="228"/>
  <c r="AG119" i="228"/>
  <c r="AE108" i="228"/>
  <c r="AL99" i="228"/>
  <c r="AK122" i="228"/>
  <c r="AJ110" i="228"/>
  <c r="AJ101" i="228"/>
  <c r="AF103" i="228"/>
  <c r="AG95" i="228"/>
  <c r="AL76" i="228"/>
  <c r="AL72" i="228"/>
  <c r="AL68" i="228"/>
  <c r="AL64" i="228"/>
  <c r="AA131" i="228"/>
  <c r="AE93" i="228"/>
  <c r="AA83" i="228"/>
  <c r="AH106" i="228"/>
  <c r="AC90" i="228"/>
  <c r="AJ79" i="228"/>
  <c r="AJ75" i="228"/>
  <c r="AJ71" i="228"/>
  <c r="AJ67" i="228"/>
  <c r="AH95" i="228"/>
  <c r="AA85" i="228"/>
  <c r="AH100" i="228"/>
  <c r="AF91" i="228"/>
  <c r="AI37" i="228"/>
  <c r="AI122" i="228"/>
  <c r="AL119" i="228"/>
  <c r="AC115" i="228"/>
  <c r="AK135" i="228"/>
  <c r="AA107" i="228"/>
  <c r="AG103" i="228"/>
  <c r="AA98" i="228"/>
  <c r="AK133" i="228"/>
  <c r="AA126" i="228"/>
  <c r="AE106" i="228"/>
  <c r="AE97" i="228"/>
  <c r="AE107" i="228"/>
  <c r="AJ109" i="228"/>
  <c r="AC95" i="228"/>
  <c r="AK118" i="228"/>
  <c r="AL98" i="228"/>
  <c r="AG121" i="228"/>
  <c r="AJ100" i="228"/>
  <c r="AG94" i="228"/>
  <c r="AK111" i="228"/>
  <c r="AF102" i="228"/>
  <c r="AC98" i="228"/>
  <c r="AE80" i="228"/>
  <c r="AE76" i="228"/>
  <c r="AE72" i="228"/>
  <c r="AE68" i="228"/>
  <c r="AE64" i="228"/>
  <c r="AF92" i="228"/>
  <c r="AK77" i="228"/>
  <c r="AK73" i="228"/>
  <c r="AK69" i="228"/>
  <c r="AF89" i="228"/>
  <c r="AC79" i="228"/>
  <c r="AC75" i="228"/>
  <c r="AC71" i="228"/>
  <c r="AC67" i="228"/>
  <c r="AC94" i="228"/>
  <c r="AJ90" i="228"/>
  <c r="AE86" i="228"/>
  <c r="AH79" i="228"/>
  <c r="AH75" i="228"/>
  <c r="AI67" i="228"/>
  <c r="AI19" i="228"/>
  <c r="AC14" i="228"/>
  <c r="AE10" i="228"/>
  <c r="AL115" i="228"/>
  <c r="AA128" i="228"/>
  <c r="AG139" i="228"/>
  <c r="AG109" i="228"/>
  <c r="AA103" i="228"/>
  <c r="AG100" i="228"/>
  <c r="AG132" i="228"/>
  <c r="AK125" i="228"/>
  <c r="AF108" i="228"/>
  <c r="AA127" i="228"/>
  <c r="AL108" i="228"/>
  <c r="AG114" i="228"/>
  <c r="AE104" i="228"/>
  <c r="AE96" i="228"/>
  <c r="AA115" i="228"/>
  <c r="AC106" i="228"/>
  <c r="AC101" i="228"/>
  <c r="AK130" i="228"/>
  <c r="AL106" i="228"/>
  <c r="AL97" i="228"/>
  <c r="AC108" i="228"/>
  <c r="AJ99" i="228"/>
  <c r="AA94" i="228"/>
  <c r="AF101" i="228"/>
  <c r="AE90" i="228"/>
  <c r="AL79" i="228"/>
  <c r="AL75" i="228"/>
  <c r="AL71" i="228"/>
  <c r="AL67" i="228"/>
  <c r="AL62" i="228"/>
  <c r="AA119" i="228"/>
  <c r="AJ91" i="228"/>
  <c r="AE87" i="228"/>
  <c r="AL95" i="228"/>
  <c r="AJ88" i="228"/>
  <c r="AE84" i="228"/>
  <c r="AJ78" i="228"/>
  <c r="AJ74" i="228"/>
  <c r="AJ70" i="228"/>
  <c r="AJ66" i="228"/>
  <c r="AE89" i="228"/>
  <c r="AF95" i="228"/>
  <c r="AA90" i="228"/>
  <c r="AH85" i="228"/>
  <c r="AM64" i="228"/>
  <c r="AB64" i="228" s="1"/>
  <c r="AI121" i="228"/>
  <c r="AG18" i="228"/>
  <c r="AJ7" i="228"/>
  <c r="AC136" i="228"/>
  <c r="AA133" i="228"/>
  <c r="AH111" i="228"/>
  <c r="AA106" i="228"/>
  <c r="AG102" i="228"/>
  <c r="AA97" i="228"/>
  <c r="AK137" i="228"/>
  <c r="AK117" i="228"/>
  <c r="AG111" i="228"/>
  <c r="AF107" i="228"/>
  <c r="AG115" i="228"/>
  <c r="AE102" i="228"/>
  <c r="AK94" i="228"/>
  <c r="AK113" i="228"/>
  <c r="AC104" i="228"/>
  <c r="AA114" i="228"/>
  <c r="AK124" i="228"/>
  <c r="AL103" i="228"/>
  <c r="AG117" i="228"/>
  <c r="AJ106" i="228"/>
  <c r="AJ97" i="228"/>
  <c r="AG93" i="228"/>
  <c r="AA123" i="228"/>
  <c r="AF99" i="228"/>
  <c r="AH94" i="228"/>
  <c r="AL88" i="228"/>
  <c r="AK83" i="228"/>
  <c r="AL78" i="228"/>
  <c r="AL74" i="228"/>
  <c r="AL70" i="228"/>
  <c r="AL66" i="228"/>
  <c r="AL61" i="228"/>
  <c r="AC97" i="228"/>
  <c r="AL85" i="228"/>
  <c r="AL82" i="228"/>
  <c r="AJ77" i="228"/>
  <c r="AJ73" i="228"/>
  <c r="AJ69" i="228"/>
  <c r="AL87" i="228"/>
  <c r="AK82" i="228"/>
  <c r="AL93" i="228"/>
  <c r="AC84" i="228"/>
  <c r="AF22" i="228"/>
  <c r="AG106" i="228"/>
  <c r="AA125" i="228"/>
  <c r="AH89" i="228"/>
  <c r="AA91" i="228"/>
  <c r="AH83" i="228"/>
  <c r="AJ82" i="228"/>
  <c r="AH90" i="228"/>
  <c r="AG85" i="228"/>
  <c r="AA80" i="228"/>
  <c r="AG77" i="228"/>
  <c r="AA72" i="228"/>
  <c r="AG69" i="228"/>
  <c r="AA64" i="228"/>
  <c r="AG60" i="228"/>
  <c r="AG90" i="228"/>
  <c r="AF85" i="228"/>
  <c r="AF79" i="228"/>
  <c r="AF75" i="228"/>
  <c r="AF71" i="228"/>
  <c r="AF67" i="228"/>
  <c r="AF62" i="228"/>
  <c r="AF58" i="228"/>
  <c r="AL57" i="228"/>
  <c r="AJ53" i="228"/>
  <c r="AJ49" i="228"/>
  <c r="AJ45" i="228"/>
  <c r="AJ40" i="228"/>
  <c r="AJ36" i="228"/>
  <c r="AC59" i="228"/>
  <c r="AE58" i="228"/>
  <c r="AA52" i="228"/>
  <c r="AG49" i="228"/>
  <c r="AA44" i="228"/>
  <c r="AG40" i="228"/>
  <c r="AA35" i="228"/>
  <c r="AG31" i="228"/>
  <c r="AL111" i="228"/>
  <c r="AC109" i="228"/>
  <c r="AG84" i="228"/>
  <c r="AH86" i="228"/>
  <c r="AC78" i="228"/>
  <c r="AH78" i="228"/>
  <c r="AH72" i="228"/>
  <c r="AH68" i="228"/>
  <c r="AH64" i="228"/>
  <c r="AE95" i="228"/>
  <c r="AL89" i="228"/>
  <c r="AK84" i="228"/>
  <c r="AA77" i="228"/>
  <c r="AG74" i="228"/>
  <c r="AA69" i="228"/>
  <c r="AG66" i="228"/>
  <c r="AA60" i="228"/>
  <c r="AG57" i="228"/>
  <c r="AK89" i="228"/>
  <c r="AJ84" i="228"/>
  <c r="AC57" i="228"/>
  <c r="AC53" i="228"/>
  <c r="AC49" i="228"/>
  <c r="AC45" i="228"/>
  <c r="AC40" i="228"/>
  <c r="AC36" i="228"/>
  <c r="AH58" i="228"/>
  <c r="AH54" i="228"/>
  <c r="AH50" i="228"/>
  <c r="AH46" i="228"/>
  <c r="AC99" i="228"/>
  <c r="AA57" i="228"/>
  <c r="AG54" i="228"/>
  <c r="AA49" i="228"/>
  <c r="AG46" i="228"/>
  <c r="AA40" i="228"/>
  <c r="AG37" i="228"/>
  <c r="AA31" i="228"/>
  <c r="AA100" i="228"/>
  <c r="AA116" i="228"/>
  <c r="AL104" i="228"/>
  <c r="AF100" i="228"/>
  <c r="AE79" i="228"/>
  <c r="AL80" i="228"/>
  <c r="AC74" i="228"/>
  <c r="AH104" i="228"/>
  <c r="AH77" i="228"/>
  <c r="AC89" i="228"/>
  <c r="AG79" i="228"/>
  <c r="AA74" i="228"/>
  <c r="AG71" i="228"/>
  <c r="AA66" i="228"/>
  <c r="AG62" i="228"/>
  <c r="AL94" i="228"/>
  <c r="AA84" i="228"/>
  <c r="AF78" i="228"/>
  <c r="AF74" i="228"/>
  <c r="AF70" i="228"/>
  <c r="AF66" i="228"/>
  <c r="AF61" i="228"/>
  <c r="AF57" i="228"/>
  <c r="AK65" i="228"/>
  <c r="AJ56" i="228"/>
  <c r="AJ52" i="228"/>
  <c r="AJ48" i="228"/>
  <c r="AJ44" i="228"/>
  <c r="AJ39" i="228"/>
  <c r="AF90" i="228"/>
  <c r="AJ65" i="228"/>
  <c r="AK57" i="228"/>
  <c r="AJ94" i="228"/>
  <c r="AK66" i="228"/>
  <c r="AA54" i="228"/>
  <c r="AG51" i="228"/>
  <c r="AA46" i="228"/>
  <c r="AG42" i="228"/>
  <c r="AL12" i="228"/>
  <c r="AG97" i="228"/>
  <c r="AH107" i="228"/>
  <c r="AC107" i="228"/>
  <c r="AE75" i="228"/>
  <c r="AK76" i="228"/>
  <c r="AC70" i="228"/>
  <c r="AH71" i="228"/>
  <c r="AH67" i="228"/>
  <c r="AH110" i="228"/>
  <c r="AK93" i="228"/>
  <c r="AF88" i="228"/>
  <c r="AA79" i="228"/>
  <c r="AG76" i="228"/>
  <c r="AA71" i="228"/>
  <c r="AG68" i="228"/>
  <c r="AA62" i="228"/>
  <c r="AG59" i="228"/>
  <c r="AA113" i="228"/>
  <c r="AJ93" i="228"/>
  <c r="AJ62" i="228"/>
  <c r="AC56" i="228"/>
  <c r="AC52" i="228"/>
  <c r="AC48" i="228"/>
  <c r="AC44" i="228"/>
  <c r="AC39" i="228"/>
  <c r="AJ57" i="228"/>
  <c r="AH53" i="228"/>
  <c r="AH49" i="228"/>
  <c r="AH45" i="228"/>
  <c r="AC91" i="228"/>
  <c r="AG56" i="228"/>
  <c r="AA51" i="228"/>
  <c r="AG48" i="228"/>
  <c r="AA42" i="228"/>
  <c r="AG39" i="228"/>
  <c r="AA34" i="228"/>
  <c r="AG30" i="228"/>
  <c r="AJ59" i="228"/>
  <c r="AF55" i="228"/>
  <c r="AF51" i="228"/>
  <c r="AK136" i="228"/>
  <c r="AA138" i="228"/>
  <c r="AG118" i="228"/>
  <c r="AE71" i="228"/>
  <c r="AK72" i="228"/>
  <c r="AL92" i="228"/>
  <c r="AL107" i="228"/>
  <c r="AK92" i="228"/>
  <c r="AJ87" i="228"/>
  <c r="AE83" i="228"/>
  <c r="AA76" i="228"/>
  <c r="AG73" i="228"/>
  <c r="AA68" i="228"/>
  <c r="AG65" i="228"/>
  <c r="AA59" i="228"/>
  <c r="AH102" i="228"/>
  <c r="AJ92" i="228"/>
  <c r="AE88" i="228"/>
  <c r="AF77" i="228"/>
  <c r="AF73" i="228"/>
  <c r="AF69" i="228"/>
  <c r="AF65" i="228"/>
  <c r="AF60" i="228"/>
  <c r="AH93" i="228"/>
  <c r="AK61" i="228"/>
  <c r="AJ55" i="228"/>
  <c r="AJ51" i="228"/>
  <c r="AJ47" i="228"/>
  <c r="AJ42" i="228"/>
  <c r="AJ38" i="228"/>
  <c r="AL83" i="228"/>
  <c r="AJ61" i="228"/>
  <c r="AG87" i="228"/>
  <c r="AC64" i="228"/>
  <c r="AA56" i="228"/>
  <c r="AG53" i="228"/>
  <c r="AA48" i="228"/>
  <c r="AG45" i="228"/>
  <c r="AA39" i="228"/>
  <c r="AG36" i="228"/>
  <c r="AA30" i="228"/>
  <c r="AJ58" i="228"/>
  <c r="AK54" i="228"/>
  <c r="AK50" i="228"/>
  <c r="AK46" i="228"/>
  <c r="AK41" i="228"/>
  <c r="AK37" i="228"/>
  <c r="AA109" i="228"/>
  <c r="AA118" i="228"/>
  <c r="AL96" i="228"/>
  <c r="AH103" i="228"/>
  <c r="AA88" i="228"/>
  <c r="AG83" i="228"/>
  <c r="AL84" i="228"/>
  <c r="AH73" i="228"/>
  <c r="AH69" i="228"/>
  <c r="AH65" i="228"/>
  <c r="AH99" i="228"/>
  <c r="AE91" i="228"/>
  <c r="AH80" i="228"/>
  <c r="AA75" i="228"/>
  <c r="AG72" i="228"/>
  <c r="AA67" i="228"/>
  <c r="AG64" i="228"/>
  <c r="AA58" i="228"/>
  <c r="AH98" i="228"/>
  <c r="AC86" i="228"/>
  <c r="AE59" i="228"/>
  <c r="AC54" i="228"/>
  <c r="AC50" i="228"/>
  <c r="AC46" i="228"/>
  <c r="AC41" i="228"/>
  <c r="AC37" i="228"/>
  <c r="AL59" i="228"/>
  <c r="AH55" i="228"/>
  <c r="AH51" i="228"/>
  <c r="AH47" i="228"/>
  <c r="AH42" i="228"/>
  <c r="AK59" i="228"/>
  <c r="AA55" i="228"/>
  <c r="AG52" i="228"/>
  <c r="AA47" i="228"/>
  <c r="AG44" i="228"/>
  <c r="AA38" i="228"/>
  <c r="AG35" i="228"/>
  <c r="AH57" i="228"/>
  <c r="AF53" i="228"/>
  <c r="AF49" i="228"/>
  <c r="AE62" i="228"/>
  <c r="AH74" i="228"/>
  <c r="AG75" i="228"/>
  <c r="AF72" i="228"/>
  <c r="AF82" i="228"/>
  <c r="AJ46" i="228"/>
  <c r="AJ60" i="228"/>
  <c r="AA41" i="228"/>
  <c r="AA33" i="228"/>
  <c r="AF44" i="228"/>
  <c r="AC66" i="228"/>
  <c r="AK53" i="228"/>
  <c r="AK44" i="228"/>
  <c r="AK34" i="228"/>
  <c r="AK29" i="228"/>
  <c r="AL39" i="228"/>
  <c r="AF16" i="228"/>
  <c r="AL51" i="228"/>
  <c r="AL27" i="228"/>
  <c r="AL23" i="228"/>
  <c r="AH59" i="228"/>
  <c r="AH30" i="228"/>
  <c r="AL52" i="228"/>
  <c r="AC31" i="228"/>
  <c r="AC27" i="228"/>
  <c r="AC23" i="228"/>
  <c r="AE56" i="228"/>
  <c r="AC18" i="228"/>
  <c r="AE30" i="228"/>
  <c r="AC61" i="228"/>
  <c r="AH36" i="228"/>
  <c r="AA29" i="228"/>
  <c r="AG26" i="228"/>
  <c r="AA21" i="228"/>
  <c r="AJ9" i="228"/>
  <c r="AA17" i="228"/>
  <c r="AK68" i="228"/>
  <c r="AH70" i="228"/>
  <c r="AA87" i="228"/>
  <c r="AA73" i="228"/>
  <c r="AG61" i="228"/>
  <c r="AH87" i="228"/>
  <c r="AC42" i="228"/>
  <c r="AH56" i="228"/>
  <c r="AG50" i="228"/>
  <c r="AF54" i="228"/>
  <c r="AF48" i="228"/>
  <c r="AF38" i="228"/>
  <c r="AJ64" i="228"/>
  <c r="AK48" i="228"/>
  <c r="AK38" i="228"/>
  <c r="AL37" i="228"/>
  <c r="AL47" i="228"/>
  <c r="AE34" i="228"/>
  <c r="AE27" i="228"/>
  <c r="AE23" i="228"/>
  <c r="AE55" i="228"/>
  <c r="AJ35" i="228"/>
  <c r="AL29" i="228"/>
  <c r="AK25" i="228"/>
  <c r="AK21" i="228"/>
  <c r="AL48" i="228"/>
  <c r="AJ26" i="228"/>
  <c r="AJ22" i="228"/>
  <c r="AE52" i="228"/>
  <c r="AJ17" i="228"/>
  <c r="AH29" i="228"/>
  <c r="AH25" i="228"/>
  <c r="AH21" i="228"/>
  <c r="AE57" i="228"/>
  <c r="AE35" i="228"/>
  <c r="AA26" i="228"/>
  <c r="AG23" i="228"/>
  <c r="AH19" i="228"/>
  <c r="AH15" i="228"/>
  <c r="AJ10" i="228"/>
  <c r="AE94" i="228"/>
  <c r="AA61" i="228"/>
  <c r="AL86" i="228"/>
  <c r="AF68" i="228"/>
  <c r="AJ41" i="228"/>
  <c r="AA50" i="228"/>
  <c r="AG38" i="228"/>
  <c r="AF42" i="228"/>
  <c r="AF37" i="228"/>
  <c r="AL58" i="228"/>
  <c r="AG137" i="228"/>
  <c r="AK62" i="228"/>
  <c r="AK52" i="228"/>
  <c r="AK42" i="228"/>
  <c r="AK33" i="228"/>
  <c r="AE54" i="228"/>
  <c r="AF19" i="228"/>
  <c r="AF15" i="228"/>
  <c r="AH33" i="228"/>
  <c r="AL26" i="228"/>
  <c r="AL22" i="228"/>
  <c r="AE51" i="228"/>
  <c r="AL44" i="228"/>
  <c r="AF30" i="228"/>
  <c r="AC26" i="228"/>
  <c r="AC22" i="228"/>
  <c r="AE48" i="228"/>
  <c r="AE33" i="228"/>
  <c r="AC17" i="228"/>
  <c r="AF35" i="228"/>
  <c r="AE53" i="228"/>
  <c r="AH34" i="228"/>
  <c r="AG28" i="228"/>
  <c r="AA23" i="228"/>
  <c r="AC10" i="228"/>
  <c r="AA11" i="228"/>
  <c r="AC93" i="228"/>
  <c r="AH66" i="228"/>
  <c r="AH82" i="228"/>
  <c r="AG70" i="228"/>
  <c r="AG82" i="228"/>
  <c r="AC55" i="228"/>
  <c r="AC38" i="228"/>
  <c r="AH52" i="228"/>
  <c r="AA37" i="228"/>
  <c r="AK126" i="228"/>
  <c r="AH60" i="228"/>
  <c r="AF47" i="228"/>
  <c r="AF41" i="228"/>
  <c r="AC58" i="228"/>
  <c r="AA89" i="228"/>
  <c r="AK56" i="228"/>
  <c r="AK47" i="228"/>
  <c r="AE50" i="228"/>
  <c r="AE40" i="228"/>
  <c r="AE26" i="228"/>
  <c r="AE22" i="228"/>
  <c r="AE47" i="228"/>
  <c r="AC34" i="228"/>
  <c r="AK28" i="228"/>
  <c r="AK24" i="228"/>
  <c r="AL19" i="228"/>
  <c r="AE39" i="228"/>
  <c r="AJ29" i="228"/>
  <c r="AJ25" i="228"/>
  <c r="AJ21" i="228"/>
  <c r="AE44" i="228"/>
  <c r="AL31" i="228"/>
  <c r="AJ16" i="228"/>
  <c r="AH28" i="228"/>
  <c r="AH24" i="228"/>
  <c r="AK10" i="228"/>
  <c r="AE49" i="228"/>
  <c r="AL33" i="228"/>
  <c r="AA28" i="228"/>
  <c r="AG25" i="228"/>
  <c r="AH18" i="228"/>
  <c r="AH14" i="228"/>
  <c r="AL9" i="228"/>
  <c r="AK11" i="228"/>
  <c r="AF24" i="228"/>
  <c r="AI95" i="228"/>
  <c r="AJ98" i="228"/>
  <c r="AH88" i="228"/>
  <c r="AA70" i="228"/>
  <c r="AG58" i="228"/>
  <c r="AG80" i="228"/>
  <c r="AF64" i="228"/>
  <c r="AJ54" i="228"/>
  <c r="AJ37" i="228"/>
  <c r="AH61" i="228"/>
  <c r="AG47" i="228"/>
  <c r="AA36" i="228"/>
  <c r="AH84" i="228"/>
  <c r="AF52" i="228"/>
  <c r="AF46" i="228"/>
  <c r="AF36" i="228"/>
  <c r="AC65" i="228"/>
  <c r="AE85" i="228"/>
  <c r="AK51" i="228"/>
  <c r="AK36" i="228"/>
  <c r="AK31" i="228"/>
  <c r="AE46" i="228"/>
  <c r="AF31" i="228"/>
  <c r="AF18" i="228"/>
  <c r="AF14" i="228"/>
  <c r="AL25" i="228"/>
  <c r="AL21" i="228"/>
  <c r="AE19" i="228"/>
  <c r="AE37" i="228"/>
  <c r="AC29" i="228"/>
  <c r="AC25" i="228"/>
  <c r="AC21" i="228"/>
  <c r="AL38" i="228"/>
  <c r="AC16" i="228"/>
  <c r="AC33" i="228"/>
  <c r="AE45" i="228"/>
  <c r="AA25" i="228"/>
  <c r="AG22" i="228"/>
  <c r="AG12" i="228"/>
  <c r="AF28" i="228"/>
  <c r="AG78" i="228"/>
  <c r="AC100" i="228"/>
  <c r="AC51" i="228"/>
  <c r="AL91" i="228"/>
  <c r="AH48" i="228"/>
  <c r="AA45" i="228"/>
  <c r="AF80" i="228"/>
  <c r="AF40" i="228"/>
  <c r="AC60" i="228"/>
  <c r="AK55" i="228"/>
  <c r="AK40" i="228"/>
  <c r="AE42" i="228"/>
  <c r="AJ30" i="228"/>
  <c r="AE29" i="228"/>
  <c r="AE25" i="228"/>
  <c r="AE21" i="228"/>
  <c r="AH39" i="228"/>
  <c r="AF33" i="228"/>
  <c r="AK27" i="228"/>
  <c r="AK23" i="228"/>
  <c r="AL34" i="228"/>
  <c r="AJ28" i="228"/>
  <c r="AJ24" i="228"/>
  <c r="AL36" i="228"/>
  <c r="AJ19" i="228"/>
  <c r="AL53" i="228"/>
  <c r="AJ31" i="228"/>
  <c r="AH27" i="228"/>
  <c r="AH23" i="228"/>
  <c r="AL41" i="228"/>
  <c r="AC30" i="228"/>
  <c r="AG27" i="228"/>
  <c r="AA22" i="228"/>
  <c r="AH17" i="228"/>
  <c r="AH12" i="228"/>
  <c r="AC8" i="228"/>
  <c r="AG14" i="228"/>
  <c r="AE36" i="228"/>
  <c r="AE103" i="228"/>
  <c r="AE67" i="228"/>
  <c r="AA65" i="228"/>
  <c r="AA92" i="228"/>
  <c r="AK86" i="228"/>
  <c r="AC47" i="228"/>
  <c r="AK60" i="228"/>
  <c r="AH62" i="228"/>
  <c r="AH44" i="228"/>
  <c r="AA53" i="228"/>
  <c r="AG41" i="228"/>
  <c r="AG33" i="228"/>
  <c r="AF56" i="228"/>
  <c r="AF39" i="228"/>
  <c r="AH92" i="228"/>
  <c r="AC62" i="228"/>
  <c r="AK49" i="228"/>
  <c r="AK39" i="228"/>
  <c r="AH40" i="228"/>
  <c r="AL55" i="228"/>
  <c r="AE28" i="228"/>
  <c r="AE24" i="228"/>
  <c r="AH37" i="228"/>
  <c r="AE31" i="228"/>
  <c r="AK26" i="228"/>
  <c r="AK22" i="228"/>
  <c r="AL56" i="228"/>
  <c r="AJ27" i="228"/>
  <c r="AJ23" i="228"/>
  <c r="AJ34" i="228"/>
  <c r="AJ18" i="228"/>
  <c r="AL45" i="228"/>
  <c r="AH26" i="228"/>
  <c r="AH22" i="228"/>
  <c r="AG29" i="228"/>
  <c r="AA24" i="228"/>
  <c r="AG21" i="228"/>
  <c r="AH16" i="228"/>
  <c r="AH11" i="228"/>
  <c r="AK16" i="228"/>
  <c r="AL50" i="228"/>
  <c r="AC28" i="228"/>
  <c r="AL24" i="228"/>
  <c r="AE41" i="228"/>
  <c r="AA78" i="228"/>
  <c r="AG15" i="228"/>
  <c r="AG24" i="228"/>
  <c r="AL28" i="228"/>
  <c r="AK30" i="228"/>
  <c r="AF45" i="228"/>
  <c r="AC83" i="228"/>
  <c r="AA27" i="228"/>
  <c r="AL49" i="228"/>
  <c r="AL35" i="228"/>
  <c r="AK35" i="228"/>
  <c r="AF50" i="228"/>
  <c r="AK87" i="228"/>
  <c r="AC19" i="228"/>
  <c r="AJ50" i="228"/>
  <c r="AJ8" i="228"/>
  <c r="AH38" i="228"/>
  <c r="AF17" i="228"/>
  <c r="AK45" i="228"/>
  <c r="AF59" i="228"/>
  <c r="AG124" i="228"/>
  <c r="AH35" i="228"/>
  <c r="AG34" i="228"/>
  <c r="AF76" i="228"/>
  <c r="AM24" i="228"/>
  <c r="AB24" i="228" s="1"/>
  <c r="AM42" i="228"/>
  <c r="AB42" i="228" s="1"/>
  <c r="AM21" i="228"/>
  <c r="AB21" i="228" s="1"/>
  <c r="AM26" i="228"/>
  <c r="AB26" i="228" s="1"/>
  <c r="AM48" i="228"/>
  <c r="AB48" i="228" s="1"/>
  <c r="AM11" i="228"/>
  <c r="AB11" i="228" s="1"/>
  <c r="AM106" i="228"/>
  <c r="AB106" i="228" s="1"/>
  <c r="AM130" i="228"/>
  <c r="AB130" i="228" s="1"/>
  <c r="AM98" i="228"/>
  <c r="AB98" i="228" s="1"/>
  <c r="AM87" i="228"/>
  <c r="AB87" i="228" s="1"/>
  <c r="AM111" i="228"/>
  <c r="AB111" i="228" s="1"/>
  <c r="AM135" i="228"/>
  <c r="AB135" i="228" s="1"/>
  <c r="AM68" i="228"/>
  <c r="AB68" i="228" s="1"/>
  <c r="AM84" i="228"/>
  <c r="AB84" i="228" s="1"/>
  <c r="AM99" i="228"/>
  <c r="AB99" i="228" s="1"/>
  <c r="AM25" i="228"/>
  <c r="AB25" i="228" s="1"/>
  <c r="AM33" i="228"/>
  <c r="AB33" i="228" s="1"/>
  <c r="AM51" i="228"/>
  <c r="AB51" i="228" s="1"/>
  <c r="AM17" i="228"/>
  <c r="AB17" i="228" s="1"/>
  <c r="AM15" i="228"/>
  <c r="AB15" i="228" s="1"/>
  <c r="AM54" i="228"/>
  <c r="AB54" i="228" s="1"/>
  <c r="AM97" i="228"/>
  <c r="AB97" i="228" s="1"/>
  <c r="AM121" i="228"/>
  <c r="AB121" i="228" s="1"/>
  <c r="AM65" i="228"/>
  <c r="AB65" i="228" s="1"/>
  <c r="AM78" i="228"/>
  <c r="AB78" i="228" s="1"/>
  <c r="AM102" i="228"/>
  <c r="AB102" i="228" s="1"/>
  <c r="AM126" i="228"/>
  <c r="AB126" i="228" s="1"/>
  <c r="AM115" i="228"/>
  <c r="AB115" i="228" s="1"/>
  <c r="AM75" i="228"/>
  <c r="AB75" i="228" s="1"/>
  <c r="AM91" i="228"/>
  <c r="AB91" i="228" s="1"/>
  <c r="AI23" i="228"/>
  <c r="AI39" i="228"/>
  <c r="AI57" i="228"/>
  <c r="AI75" i="228"/>
  <c r="AI93" i="228"/>
  <c r="AI111" i="228"/>
  <c r="AI127" i="228"/>
  <c r="AI12" i="228"/>
  <c r="AI30" i="228"/>
  <c r="AI48" i="228"/>
  <c r="AI64" i="228"/>
  <c r="AI80" i="228"/>
  <c r="AI96" i="228"/>
  <c r="AI112" i="228"/>
  <c r="AI128" i="228"/>
  <c r="AI11" i="228"/>
  <c r="AK7" i="228"/>
  <c r="AE38" i="228"/>
  <c r="AM55" i="228"/>
  <c r="AB55" i="228" s="1"/>
  <c r="AM9" i="228"/>
  <c r="AB9" i="228" s="1"/>
  <c r="AM16" i="228"/>
  <c r="AB16" i="228" s="1"/>
  <c r="AM34" i="228"/>
  <c r="AB34" i="228" s="1"/>
  <c r="AM57" i="228"/>
  <c r="AB57" i="228" s="1"/>
  <c r="AM61" i="228"/>
  <c r="AB61" i="228" s="1"/>
  <c r="AM45" i="228"/>
  <c r="AB45" i="228" s="1"/>
  <c r="AM89" i="228"/>
  <c r="AB89" i="228" s="1"/>
  <c r="AM113" i="228"/>
  <c r="AB113" i="228" s="1"/>
  <c r="AM137" i="228"/>
  <c r="AB137" i="228" s="1"/>
  <c r="AM70" i="228"/>
  <c r="AB70" i="228" s="1"/>
  <c r="AM94" i="228"/>
  <c r="AB94" i="228" s="1"/>
  <c r="AM118" i="228"/>
  <c r="AB118" i="228" s="1"/>
  <c r="AM134" i="228"/>
  <c r="AB134" i="228" s="1"/>
  <c r="AM67" i="228"/>
  <c r="AB67" i="228" s="1"/>
  <c r="AM83" i="228"/>
  <c r="AB83" i="228" s="1"/>
  <c r="AM46" i="228"/>
  <c r="AB46" i="228" s="1"/>
  <c r="AM49" i="228"/>
  <c r="AB49" i="228" s="1"/>
  <c r="AM8" i="228"/>
  <c r="AB8" i="228" s="1"/>
  <c r="AM56" i="228"/>
  <c r="AB56" i="228" s="1"/>
  <c r="AM23" i="228"/>
  <c r="AB23" i="228" s="1"/>
  <c r="AM44" i="228"/>
  <c r="AB44" i="228" s="1"/>
  <c r="AM28" i="228"/>
  <c r="AB28" i="228" s="1"/>
  <c r="AM80" i="228"/>
  <c r="AB80" i="228" s="1"/>
  <c r="AM104" i="228"/>
  <c r="AB104" i="228" s="1"/>
  <c r="AM128" i="228"/>
  <c r="AB128" i="228" s="1"/>
  <c r="AM90" i="228"/>
  <c r="AB90" i="228" s="1"/>
  <c r="AM86" i="228"/>
  <c r="AB86" i="228" s="1"/>
  <c r="AM110" i="228"/>
  <c r="AB110" i="228" s="1"/>
  <c r="AM125" i="228"/>
  <c r="AB125" i="228" s="1"/>
  <c r="AM123" i="228"/>
  <c r="AB123" i="228" s="1"/>
  <c r="AM74" i="228"/>
  <c r="AB74" i="228" s="1"/>
  <c r="AI27" i="228"/>
  <c r="AI45" i="228"/>
  <c r="AI61" i="228"/>
  <c r="AI79" i="228"/>
  <c r="AI97" i="228"/>
  <c r="AI115" i="228"/>
  <c r="AI133" i="228"/>
  <c r="AI16" i="228"/>
  <c r="AI36" i="228"/>
  <c r="AI52" i="228"/>
  <c r="AI68" i="228"/>
  <c r="AI84" i="228"/>
  <c r="AI100" i="228"/>
  <c r="AI116" i="228"/>
  <c r="AI132" i="228"/>
  <c r="AI17" i="228"/>
  <c r="AK9" i="228"/>
  <c r="AL54" i="228"/>
  <c r="AK18" i="228"/>
  <c r="AK8" i="228"/>
  <c r="AM37" i="228"/>
  <c r="AB37" i="228" s="1"/>
  <c r="AM47" i="228"/>
  <c r="AB47" i="228" s="1"/>
  <c r="AM10" i="228"/>
  <c r="AB10" i="228" s="1"/>
  <c r="AM31" i="228"/>
  <c r="AB31" i="228" s="1"/>
  <c r="AM14" i="228"/>
  <c r="AB14" i="228" s="1"/>
  <c r="AM19" i="228"/>
  <c r="AB19" i="228" s="1"/>
  <c r="AM58" i="228"/>
  <c r="AB58" i="228" s="1"/>
  <c r="AM139" i="228"/>
  <c r="AB139" i="228" s="1"/>
  <c r="AM72" i="228"/>
  <c r="AB72" i="228" s="1"/>
  <c r="AM96" i="228"/>
  <c r="AB96" i="228" s="1"/>
  <c r="AM120" i="228"/>
  <c r="AB120" i="228" s="1"/>
  <c r="AM73" i="228"/>
  <c r="AB73" i="228" s="1"/>
  <c r="AM77" i="228"/>
  <c r="AB77" i="228" s="1"/>
  <c r="AM101" i="228"/>
  <c r="AB101" i="228" s="1"/>
  <c r="AM117" i="228"/>
  <c r="AB117" i="228" s="1"/>
  <c r="AM133" i="228"/>
  <c r="AB133" i="228" s="1"/>
  <c r="AM66" i="228"/>
  <c r="AB66" i="228" s="1"/>
  <c r="AM41" i="228"/>
  <c r="AB41" i="228" s="1"/>
  <c r="AM59" i="228"/>
  <c r="AB59" i="228" s="1"/>
  <c r="AM30" i="228"/>
  <c r="AB30" i="228" s="1"/>
  <c r="AM35" i="228"/>
  <c r="AB35" i="228" s="1"/>
  <c r="AM18" i="228"/>
  <c r="AB18" i="228" s="1"/>
  <c r="AM36" i="228"/>
  <c r="AB36" i="228" s="1"/>
  <c r="AM114" i="228"/>
  <c r="AB114" i="228" s="1"/>
  <c r="AM138" i="228"/>
  <c r="AB138" i="228" s="1"/>
  <c r="AM71" i="228"/>
  <c r="AB71" i="228" s="1"/>
  <c r="AM95" i="228"/>
  <c r="AB95" i="228" s="1"/>
  <c r="AM119" i="228"/>
  <c r="AB119" i="228" s="1"/>
  <c r="AM107" i="228"/>
  <c r="AB107" i="228" s="1"/>
  <c r="AM76" i="228"/>
  <c r="AB76" i="228" s="1"/>
  <c r="AM92" i="228"/>
  <c r="AB92" i="228" s="1"/>
  <c r="AM108" i="228"/>
  <c r="AB108" i="228" s="1"/>
  <c r="AI35" i="228"/>
  <c r="AI53" i="228"/>
  <c r="AI71" i="228"/>
  <c r="AI89" i="228"/>
  <c r="AI107" i="228"/>
  <c r="AI123" i="228"/>
  <c r="AI8" i="228"/>
  <c r="AI26" i="228"/>
  <c r="AI44" i="228"/>
  <c r="AI60" i="228"/>
  <c r="AI76" i="228"/>
  <c r="AI92" i="228"/>
  <c r="AI108" i="228"/>
  <c r="AI124" i="228"/>
  <c r="AI7" i="228"/>
  <c r="AL8" i="228"/>
  <c r="AK14" i="228"/>
  <c r="AH31" i="228"/>
  <c r="AJ14" i="228"/>
  <c r="AL14" i="228"/>
  <c r="AM50" i="228"/>
  <c r="AB50" i="228" s="1"/>
  <c r="C41" i="14"/>
  <c r="D39" i="14" s="1"/>
  <c r="C18" i="14"/>
  <c r="D15" i="14" s="1"/>
  <c r="B4" i="80"/>
  <c r="B11" i="80"/>
  <c r="B10" i="80" s="1"/>
  <c r="Q12" i="80"/>
  <c r="DG19" i="234"/>
  <c r="DH19" i="234" s="1"/>
  <c r="C19" i="114"/>
  <c r="I24" i="114"/>
  <c r="K24" i="114"/>
  <c r="I50" i="114"/>
  <c r="K50" i="114"/>
  <c r="I92" i="114"/>
  <c r="C128" i="114"/>
  <c r="I134" i="114"/>
  <c r="K134" i="114"/>
  <c r="I7" i="114"/>
  <c r="K7" i="114"/>
  <c r="K43" i="114"/>
  <c r="I43" i="114"/>
  <c r="C42" i="114"/>
  <c r="I93" i="114"/>
  <c r="K93" i="114"/>
  <c r="K6" i="114"/>
  <c r="I6" i="114"/>
  <c r="C5" i="114"/>
  <c r="K84" i="114"/>
  <c r="C80" i="114"/>
  <c r="I84" i="114"/>
  <c r="I117" i="114"/>
  <c r="K117" i="114"/>
  <c r="K118" i="114"/>
  <c r="C12" i="114"/>
  <c r="K15" i="114"/>
  <c r="I33" i="114"/>
  <c r="C31" i="114"/>
  <c r="K33" i="114"/>
  <c r="K75" i="114"/>
  <c r="I125" i="114"/>
  <c r="I16" i="114"/>
  <c r="K16" i="114"/>
  <c r="K34" i="114"/>
  <c r="K51" i="114"/>
  <c r="I51" i="114"/>
  <c r="I76" i="114"/>
  <c r="I101" i="114"/>
  <c r="K101" i="114"/>
  <c r="K126" i="114"/>
  <c r="I126" i="114"/>
  <c r="K58" i="114"/>
  <c r="C62" i="114"/>
  <c r="K67" i="114"/>
  <c r="I67" i="114"/>
  <c r="I100" i="114"/>
  <c r="K100" i="114"/>
  <c r="C104" i="114"/>
  <c r="I109" i="114"/>
  <c r="DG31" i="234"/>
  <c r="DH31" i="234" s="1"/>
  <c r="J5" i="114"/>
  <c r="K8" i="114"/>
  <c r="K59" i="114"/>
  <c r="I59" i="114"/>
  <c r="I68" i="114"/>
  <c r="K85" i="114"/>
  <c r="I85" i="114"/>
  <c r="K110" i="114"/>
  <c r="I110" i="114"/>
  <c r="I75" i="114"/>
  <c r="I135" i="114"/>
  <c r="I34" i="114"/>
  <c r="K125" i="114"/>
  <c r="I58" i="114"/>
  <c r="I41" i="114"/>
  <c r="DG12" i="234"/>
  <c r="DH12" i="234" s="1"/>
  <c r="L113" i="114"/>
  <c r="M113" i="114" s="1"/>
  <c r="EQ6" i="39"/>
  <c r="ER6" i="39" s="1"/>
  <c r="L129" i="114"/>
  <c r="M129" i="114" s="1"/>
  <c r="EQ75" i="39"/>
  <c r="ER75" i="39" s="1"/>
  <c r="L9" i="114"/>
  <c r="M9" i="114" s="1"/>
  <c r="EQ51" i="39"/>
  <c r="ER51" i="39" s="1"/>
  <c r="L53" i="114"/>
  <c r="M53" i="114" s="1"/>
  <c r="L134" i="114"/>
  <c r="M134" i="114" s="1"/>
  <c r="L79" i="114"/>
  <c r="M79" i="114" s="1"/>
  <c r="L101" i="114"/>
  <c r="M101" i="114" s="1"/>
  <c r="L74" i="114"/>
  <c r="M74" i="114" s="1"/>
  <c r="L35" i="114"/>
  <c r="M35" i="114" s="1"/>
  <c r="L28" i="114"/>
  <c r="M28" i="114" s="1"/>
  <c r="EQ133" i="39"/>
  <c r="ER133" i="39" s="1"/>
  <c r="L138" i="114"/>
  <c r="M138" i="114" s="1"/>
  <c r="L115" i="114"/>
  <c r="M115" i="114" s="1"/>
  <c r="EQ81" i="39"/>
  <c r="ER81" i="39" s="1"/>
  <c r="L91" i="114"/>
  <c r="M91" i="114" s="1"/>
  <c r="EQ127" i="39"/>
  <c r="ER127" i="39" s="1"/>
  <c r="L88" i="114"/>
  <c r="M88" i="114" s="1"/>
  <c r="EQ101" i="39"/>
  <c r="ER101" i="39" s="1"/>
  <c r="EQ55" i="39"/>
  <c r="ER55" i="39" s="1"/>
  <c r="L102" i="114"/>
  <c r="M102" i="114" s="1"/>
  <c r="D128" i="114"/>
  <c r="L59" i="114"/>
  <c r="M59" i="114" s="1"/>
  <c r="L13" i="114"/>
  <c r="M13" i="114" s="1"/>
  <c r="L57" i="114"/>
  <c r="M57" i="114" s="1"/>
  <c r="L137" i="114"/>
  <c r="M137" i="114" s="1"/>
  <c r="L83" i="114"/>
  <c r="M83" i="114" s="1"/>
  <c r="L118" i="114"/>
  <c r="M118" i="114" s="1"/>
  <c r="L95" i="114"/>
  <c r="M95" i="114" s="1"/>
  <c r="L90" i="114"/>
  <c r="M90" i="114" s="1"/>
  <c r="L85" i="114"/>
  <c r="M85" i="114" s="1"/>
  <c r="L131" i="114"/>
  <c r="M131" i="114" s="1"/>
  <c r="L58" i="114"/>
  <c r="M58" i="114" s="1"/>
  <c r="EQ26" i="39"/>
  <c r="ER26" i="39" s="1"/>
  <c r="EQ68" i="39"/>
  <c r="ER68" i="39" s="1"/>
  <c r="L65" i="114"/>
  <c r="M65" i="114" s="1"/>
  <c r="L107" i="114"/>
  <c r="M107" i="114" s="1"/>
  <c r="L63" i="114"/>
  <c r="M63" i="114" s="1"/>
  <c r="EQ95" i="39"/>
  <c r="ER95" i="39" s="1"/>
  <c r="L46" i="114"/>
  <c r="M46" i="114" s="1"/>
  <c r="L29" i="114"/>
  <c r="M29" i="114" s="1"/>
  <c r="L6" i="114"/>
  <c r="L15" i="114"/>
  <c r="M15" i="114" s="1"/>
  <c r="L97" i="114"/>
  <c r="M97" i="114" s="1"/>
  <c r="EQ37" i="39"/>
  <c r="ER37" i="39" s="1"/>
  <c r="L54" i="114"/>
  <c r="M54" i="114" s="1"/>
  <c r="L10" i="114"/>
  <c r="M10" i="114" s="1"/>
  <c r="EQ100" i="39"/>
  <c r="ER100" i="39" s="1"/>
  <c r="L93" i="114"/>
  <c r="M93" i="114" s="1"/>
  <c r="L21" i="114"/>
  <c r="M21" i="114" s="1"/>
  <c r="EQ61" i="39"/>
  <c r="ER61" i="39" s="1"/>
  <c r="L7" i="114"/>
  <c r="M7" i="114" s="1"/>
  <c r="EQ105" i="39"/>
  <c r="ER105" i="39" s="1"/>
  <c r="L105" i="114"/>
  <c r="M105" i="114" s="1"/>
  <c r="L76" i="114"/>
  <c r="M76" i="114" s="1"/>
  <c r="L110" i="114"/>
  <c r="M110" i="114" s="1"/>
  <c r="L86" i="114"/>
  <c r="M86" i="114" s="1"/>
  <c r="L126" i="114"/>
  <c r="M126" i="114" s="1"/>
  <c r="L103" i="114"/>
  <c r="M103" i="114" s="1"/>
  <c r="L136" i="114"/>
  <c r="M136" i="114" s="1"/>
  <c r="L55" i="114"/>
  <c r="M55" i="114" s="1"/>
  <c r="L106" i="114"/>
  <c r="M106" i="114" s="1"/>
  <c r="L116" i="114"/>
  <c r="M116" i="114" s="1"/>
  <c r="L109" i="114"/>
  <c r="M109" i="114" s="1"/>
  <c r="L119" i="114"/>
  <c r="M119" i="114" s="1"/>
  <c r="L14" i="114"/>
  <c r="M14" i="114" s="1"/>
  <c r="L94" i="114"/>
  <c r="M94" i="114" s="1"/>
  <c r="EQ35" i="39"/>
  <c r="ER35" i="39" s="1"/>
  <c r="L45" i="114"/>
  <c r="M45" i="114" s="1"/>
  <c r="L50" i="114"/>
  <c r="M50" i="114" s="1"/>
  <c r="L67" i="114"/>
  <c r="M67" i="114" s="1"/>
  <c r="L8" i="114"/>
  <c r="M8" i="114" s="1"/>
  <c r="L112" i="114"/>
  <c r="M112" i="114" s="1"/>
  <c r="L34" i="114"/>
  <c r="M34" i="114" s="1"/>
  <c r="L72" i="114"/>
  <c r="M72" i="114" s="1"/>
  <c r="EQ25" i="39"/>
  <c r="ER25" i="39" s="1"/>
  <c r="L39" i="114"/>
  <c r="M39" i="114" s="1"/>
  <c r="L69" i="114"/>
  <c r="M69" i="114" s="1"/>
  <c r="L44" i="114"/>
  <c r="M44" i="114" s="1"/>
  <c r="EQ72" i="39"/>
  <c r="ER72" i="39" s="1"/>
  <c r="L77" i="114"/>
  <c r="M77" i="114" s="1"/>
  <c r="EQ84" i="39"/>
  <c r="ER84" i="39" s="1"/>
  <c r="EQ135" i="39"/>
  <c r="ER135" i="39" s="1"/>
  <c r="L64" i="114"/>
  <c r="M64" i="114" s="1"/>
  <c r="L127" i="114"/>
  <c r="M127" i="114" s="1"/>
  <c r="EQ44" i="39"/>
  <c r="ER44" i="39" s="1"/>
  <c r="EQ18" i="39"/>
  <c r="ER18" i="39" s="1"/>
  <c r="L132" i="114"/>
  <c r="M132" i="114" s="1"/>
  <c r="L96" i="114"/>
  <c r="M96" i="114" s="1"/>
  <c r="L32" i="114"/>
  <c r="M32" i="114" s="1"/>
  <c r="L124" i="114"/>
  <c r="M124" i="114" s="1"/>
  <c r="L130" i="114"/>
  <c r="M130" i="114" s="1"/>
  <c r="L38" i="114"/>
  <c r="M38" i="114" s="1"/>
  <c r="EQ52" i="39"/>
  <c r="ER52" i="39" s="1"/>
  <c r="L41" i="114"/>
  <c r="M41" i="114" s="1"/>
  <c r="L73" i="114"/>
  <c r="M73" i="114" s="1"/>
  <c r="L108" i="114"/>
  <c r="M108" i="114" s="1"/>
  <c r="L98" i="114"/>
  <c r="M98" i="114" s="1"/>
  <c r="D19" i="114"/>
  <c r="EQ116" i="39" s="1"/>
  <c r="ER116" i="39" s="1"/>
  <c r="EQ20" i="39"/>
  <c r="ER20" i="39" s="1"/>
  <c r="L82" i="114"/>
  <c r="M82" i="114" s="1"/>
  <c r="EQ30" i="39"/>
  <c r="ER30" i="39" s="1"/>
  <c r="EQ92" i="39"/>
  <c r="ER92" i="39" s="1"/>
  <c r="EQ43" i="39"/>
  <c r="ER43" i="39" s="1"/>
  <c r="L78" i="114"/>
  <c r="M78" i="114" s="1"/>
  <c r="L87" i="114"/>
  <c r="M87" i="114" s="1"/>
  <c r="EQ16" i="39"/>
  <c r="ER16" i="39" s="1"/>
  <c r="L23" i="114"/>
  <c r="M23" i="114" s="1"/>
  <c r="EQ23" i="39"/>
  <c r="ER23" i="39" s="1"/>
  <c r="L27" i="114"/>
  <c r="M27" i="114" s="1"/>
  <c r="EQ27" i="39"/>
  <c r="ER27" i="39" s="1"/>
  <c r="EQ33" i="39"/>
  <c r="ER33" i="39" s="1"/>
  <c r="EQ74" i="39"/>
  <c r="ER74" i="39" s="1"/>
  <c r="L121" i="114"/>
  <c r="M121" i="114" s="1"/>
  <c r="L47" i="114"/>
  <c r="M47" i="114" s="1"/>
  <c r="L111" i="114"/>
  <c r="M111" i="114" s="1"/>
  <c r="L84" i="114"/>
  <c r="M84" i="114" s="1"/>
  <c r="EQ8" i="39"/>
  <c r="ER8" i="39" s="1"/>
  <c r="L11" i="114"/>
  <c r="M11" i="114" s="1"/>
  <c r="EQ89" i="39"/>
  <c r="ER89" i="39" s="1"/>
  <c r="EQ49" i="39"/>
  <c r="ER49" i="39" s="1"/>
  <c r="EQ60" i="39"/>
  <c r="ER60" i="39" s="1"/>
  <c r="L60" i="114"/>
  <c r="M60" i="114" s="1"/>
  <c r="L71" i="114"/>
  <c r="M71" i="114" s="1"/>
  <c r="EQ86" i="39"/>
  <c r="ER86" i="39" s="1"/>
  <c r="EQ114" i="39"/>
  <c r="ER114" i="39" s="1"/>
  <c r="L114" i="114"/>
  <c r="M114" i="114" s="1"/>
  <c r="L117" i="114"/>
  <c r="M117" i="114" s="1"/>
  <c r="L40" i="114"/>
  <c r="M40" i="114" s="1"/>
  <c r="L22" i="114"/>
  <c r="M22" i="114" s="1"/>
  <c r="EQ83" i="39"/>
  <c r="ER83" i="39" s="1"/>
  <c r="EQ120" i="39"/>
  <c r="ER120" i="39" s="1"/>
  <c r="L120" i="114"/>
  <c r="M120" i="114" s="1"/>
  <c r="L16" i="114"/>
  <c r="M16" i="114" s="1"/>
  <c r="EQ11" i="39"/>
  <c r="ER11" i="39" s="1"/>
  <c r="EQ123" i="39"/>
  <c r="ER123" i="39" s="1"/>
  <c r="L122" i="114"/>
  <c r="M122" i="114" s="1"/>
  <c r="L125" i="114"/>
  <c r="M125" i="114" s="1"/>
  <c r="L66" i="114"/>
  <c r="M66" i="114" s="1"/>
  <c r="EQ24" i="39"/>
  <c r="ER24" i="39" s="1"/>
  <c r="EQ70" i="39"/>
  <c r="ER70" i="39" s="1"/>
  <c r="L36" i="114"/>
  <c r="M36" i="114" s="1"/>
  <c r="L92" i="114"/>
  <c r="M92" i="114" s="1"/>
  <c r="L123" i="114"/>
  <c r="M123" i="114" s="1"/>
  <c r="EQ17" i="39"/>
  <c r="ER17" i="39" s="1"/>
  <c r="EQ48" i="39"/>
  <c r="ER48" i="39" s="1"/>
  <c r="L48" i="114"/>
  <c r="M48" i="114" s="1"/>
  <c r="EQ56" i="39"/>
  <c r="ER56" i="39" s="1"/>
  <c r="EQ78" i="39"/>
  <c r="ER78" i="39" s="1"/>
  <c r="EQ99" i="39"/>
  <c r="ER99" i="39" s="1"/>
  <c r="L99" i="114"/>
  <c r="M99" i="114" s="1"/>
  <c r="DG5" i="234"/>
  <c r="DH5" i="234" s="1"/>
  <c r="DG42" i="234"/>
  <c r="DH42" i="234" s="1"/>
  <c r="DG128" i="234"/>
  <c r="DH128" i="234" s="1"/>
  <c r="DG62" i="234"/>
  <c r="DH62" i="234" s="1"/>
  <c r="CL88" i="235" l="1"/>
  <c r="CM88" i="235" s="1"/>
  <c r="CL10" i="235"/>
  <c r="CM10" i="235" s="1"/>
  <c r="CL58" i="235"/>
  <c r="CM58" i="235" s="1"/>
  <c r="CL71" i="235"/>
  <c r="CM71" i="235" s="1"/>
  <c r="CL21" i="235"/>
  <c r="CM21" i="235" s="1"/>
  <c r="CL66" i="235"/>
  <c r="CM66" i="235" s="1"/>
  <c r="CL108" i="235"/>
  <c r="CM108" i="235" s="1"/>
  <c r="CL6" i="235"/>
  <c r="CM6" i="235" s="1"/>
  <c r="CL82" i="235"/>
  <c r="CM82" i="235" s="1"/>
  <c r="CL44" i="235"/>
  <c r="CM44" i="235" s="1"/>
  <c r="CL54" i="235"/>
  <c r="CM54" i="235" s="1"/>
  <c r="C23" i="236"/>
  <c r="AI6" i="229"/>
  <c r="AQ106" i="229"/>
  <c r="AN6" i="229"/>
  <c r="AQ21" i="229"/>
  <c r="ET109" i="39"/>
  <c r="EU109" i="39" s="1"/>
  <c r="O118" i="225"/>
  <c r="Y22" i="192"/>
  <c r="Y8" i="192"/>
  <c r="AA22" i="192"/>
  <c r="Y107" i="192"/>
  <c r="AA45" i="192"/>
  <c r="AA34" i="192"/>
  <c r="Y34" i="192"/>
  <c r="AA83" i="192"/>
  <c r="Y131" i="192"/>
  <c r="AA107" i="192"/>
  <c r="AB47" i="192"/>
  <c r="AB11" i="192"/>
  <c r="AB115" i="192"/>
  <c r="AN47" i="192"/>
  <c r="AH140" i="192"/>
  <c r="AJ89" i="192"/>
  <c r="AD67" i="192"/>
  <c r="AB122" i="192"/>
  <c r="AB89" i="192"/>
  <c r="AD47" i="192"/>
  <c r="AF89" i="192"/>
  <c r="AD122" i="192"/>
  <c r="AL19" i="192"/>
  <c r="AJ67" i="192"/>
  <c r="AB67" i="192"/>
  <c r="AB140" i="192"/>
  <c r="AH47" i="192"/>
  <c r="AD130" i="192"/>
  <c r="AD89" i="192"/>
  <c r="AF122" i="192"/>
  <c r="AD19" i="192"/>
  <c r="AN67" i="192"/>
  <c r="Z19" i="192"/>
  <c r="AL47" i="192"/>
  <c r="AL140" i="192"/>
  <c r="AF130" i="192"/>
  <c r="AN89" i="192"/>
  <c r="AJ122" i="192"/>
  <c r="AF19" i="192"/>
  <c r="AH67" i="192"/>
  <c r="AF47" i="192"/>
  <c r="AF140" i="192"/>
  <c r="AJ130" i="192"/>
  <c r="AH89" i="192"/>
  <c r="AN122" i="192"/>
  <c r="AJ19" i="192"/>
  <c r="AB19" i="192"/>
  <c r="AB130" i="192"/>
  <c r="Z140" i="192"/>
  <c r="AJ47" i="192"/>
  <c r="AJ140" i="192"/>
  <c r="AN130" i="192"/>
  <c r="AH122" i="192"/>
  <c r="AN19" i="192"/>
  <c r="Z67" i="192"/>
  <c r="Z122" i="192"/>
  <c r="AN81" i="192"/>
  <c r="AF110" i="192"/>
  <c r="AF42" i="192"/>
  <c r="AH81" i="192"/>
  <c r="AN110" i="192"/>
  <c r="AF11" i="192"/>
  <c r="AJ42" i="192"/>
  <c r="Z112" i="192"/>
  <c r="AL81" i="192"/>
  <c r="AD110" i="192"/>
  <c r="AL11" i="192"/>
  <c r="AN42" i="192"/>
  <c r="AH110" i="192"/>
  <c r="AD11" i="192"/>
  <c r="AH42" i="192"/>
  <c r="AL42" i="192"/>
  <c r="AF81" i="192"/>
  <c r="AH11" i="192"/>
  <c r="E47" i="193"/>
  <c r="O41" i="193"/>
  <c r="E11" i="193"/>
  <c r="E80" i="193"/>
  <c r="L33" i="192"/>
  <c r="J25" i="192"/>
  <c r="H58" i="192"/>
  <c r="V136" i="192"/>
  <c r="H126" i="192"/>
  <c r="J58" i="192"/>
  <c r="D58" i="192"/>
  <c r="D136" i="192"/>
  <c r="J136" i="192"/>
  <c r="J126" i="192"/>
  <c r="L58" i="192"/>
  <c r="D12" i="192"/>
  <c r="X126" i="192"/>
  <c r="F25" i="192"/>
  <c r="L136" i="192"/>
  <c r="X136" i="192"/>
  <c r="F126" i="192"/>
  <c r="L25" i="192"/>
  <c r="J33" i="192"/>
  <c r="CL99" i="235"/>
  <c r="CM99" i="235" s="1"/>
  <c r="ET112" i="39"/>
  <c r="EU112" i="39" s="1"/>
  <c r="CL48" i="235"/>
  <c r="CM48" i="235" s="1"/>
  <c r="CL77" i="235"/>
  <c r="CM77" i="235" s="1"/>
  <c r="CL49" i="235"/>
  <c r="CM49" i="235" s="1"/>
  <c r="CL63" i="235"/>
  <c r="CM63" i="235" s="1"/>
  <c r="CL8" i="235"/>
  <c r="CM8" i="235" s="1"/>
  <c r="CL45" i="235"/>
  <c r="CM45" i="235" s="1"/>
  <c r="S4" i="237"/>
  <c r="CI5" i="235"/>
  <c r="CJ5" i="235" s="1"/>
  <c r="CK5" i="235" s="1"/>
  <c r="CL7" i="235"/>
  <c r="CM7" i="235" s="1"/>
  <c r="CL46" i="235"/>
  <c r="CM46" i="235" s="1"/>
  <c r="CL81" i="235"/>
  <c r="CM81" i="235" s="1"/>
  <c r="CL13" i="235"/>
  <c r="CM13" i="235" s="1"/>
  <c r="CL30" i="235"/>
  <c r="CM30" i="235" s="1"/>
  <c r="CL65" i="235"/>
  <c r="CM65" i="235" s="1"/>
  <c r="CL67" i="235"/>
  <c r="CM67" i="235" s="1"/>
  <c r="CI12" i="235"/>
  <c r="CJ12" i="235" s="1"/>
  <c r="CK12" i="235" s="1"/>
  <c r="CL72" i="235"/>
  <c r="CM72" i="235" s="1"/>
  <c r="CL76" i="235"/>
  <c r="CM76" i="235" s="1"/>
  <c r="CL55" i="235"/>
  <c r="CM55" i="235" s="1"/>
  <c r="CL29" i="235"/>
  <c r="CM29" i="235" s="1"/>
  <c r="CJ20" i="235"/>
  <c r="CK20" i="235" s="1"/>
  <c r="CL20" i="235"/>
  <c r="CM20" i="235" s="1"/>
  <c r="CJ116" i="235"/>
  <c r="CK116" i="235" s="1"/>
  <c r="CL116" i="235"/>
  <c r="CM116" i="235" s="1"/>
  <c r="CJ51" i="235"/>
  <c r="CK51" i="235" s="1"/>
  <c r="CL51" i="235"/>
  <c r="CM51" i="235" s="1"/>
  <c r="CJ109" i="235"/>
  <c r="CK109" i="235" s="1"/>
  <c r="CL109" i="235"/>
  <c r="CM109" i="235" s="1"/>
  <c r="CJ69" i="235"/>
  <c r="CK69" i="235" s="1"/>
  <c r="CL69" i="235"/>
  <c r="CM69" i="235" s="1"/>
  <c r="Q4" i="237"/>
  <c r="H7" i="237"/>
  <c r="F104" i="114"/>
  <c r="DG106" i="234"/>
  <c r="Z33" i="192"/>
  <c r="Z105" i="192"/>
  <c r="Z27" i="192"/>
  <c r="Z93" i="192"/>
  <c r="AB110" i="192"/>
  <c r="Z89" i="192"/>
  <c r="Y45" i="192"/>
  <c r="Y83" i="192"/>
  <c r="Z92" i="192"/>
  <c r="Z12" i="192"/>
  <c r="Z26" i="192"/>
  <c r="Z137" i="192"/>
  <c r="AB53" i="192"/>
  <c r="Z10" i="192"/>
  <c r="D80" i="192"/>
  <c r="D119" i="192"/>
  <c r="V69" i="192"/>
  <c r="D25" i="192"/>
  <c r="H92" i="192"/>
  <c r="L57" i="192"/>
  <c r="J57" i="192"/>
  <c r="J12" i="192"/>
  <c r="D32" i="192"/>
  <c r="L119" i="192"/>
  <c r="X119" i="192"/>
  <c r="X25" i="192"/>
  <c r="F69" i="192"/>
  <c r="H57" i="192"/>
  <c r="L118" i="192"/>
  <c r="F13" i="192"/>
  <c r="J111" i="192"/>
  <c r="J38" i="192"/>
  <c r="F92" i="192"/>
  <c r="L38" i="192"/>
  <c r="H32" i="192"/>
  <c r="F118" i="192"/>
  <c r="X111" i="192"/>
  <c r="F80" i="192"/>
  <c r="L126" i="192"/>
  <c r="V41" i="192"/>
  <c r="V25" i="192"/>
  <c r="H12" i="192"/>
  <c r="L12" i="192"/>
  <c r="J80" i="192"/>
  <c r="X141" i="192"/>
  <c r="V118" i="192"/>
  <c r="D111" i="192"/>
  <c r="F57" i="192"/>
  <c r="L80" i="192"/>
  <c r="D41" i="192"/>
  <c r="X12" i="192"/>
  <c r="H13" i="192"/>
  <c r="D118" i="192"/>
  <c r="V52" i="192"/>
  <c r="L41" i="192"/>
  <c r="D13" i="192"/>
  <c r="J52" i="192"/>
  <c r="X52" i="192"/>
  <c r="X80" i="192"/>
  <c r="J13" i="192"/>
  <c r="CK86" i="235"/>
  <c r="CK122" i="235"/>
  <c r="CK61" i="235"/>
  <c r="CK133" i="235"/>
  <c r="CK52" i="235"/>
  <c r="CK59" i="235"/>
  <c r="CK138" i="235"/>
  <c r="CK53" i="235"/>
  <c r="CK131" i="235"/>
  <c r="CK39" i="235"/>
  <c r="CK79" i="235"/>
  <c r="CK115" i="235"/>
  <c r="CK47" i="235"/>
  <c r="CK32" i="235"/>
  <c r="CK37" i="235"/>
  <c r="CK73" i="235"/>
  <c r="CK112" i="235"/>
  <c r="CK28" i="235"/>
  <c r="CK89" i="235"/>
  <c r="CK78" i="235"/>
  <c r="CK95" i="235"/>
  <c r="CK57" i="235"/>
  <c r="CK96" i="235"/>
  <c r="CK129" i="235"/>
  <c r="K29" i="225"/>
  <c r="I64" i="225"/>
  <c r="G29" i="225"/>
  <c r="O110" i="225"/>
  <c r="L21" i="192"/>
  <c r="L74" i="192"/>
  <c r="H140" i="192"/>
  <c r="V74" i="192"/>
  <c r="D137" i="192"/>
  <c r="J104" i="192"/>
  <c r="X36" i="192"/>
  <c r="V140" i="192"/>
  <c r="L140" i="192"/>
  <c r="D91" i="192"/>
  <c r="V137" i="192"/>
  <c r="H137" i="192"/>
  <c r="J140" i="192"/>
  <c r="J36" i="192"/>
  <c r="L137" i="192"/>
  <c r="F36" i="192"/>
  <c r="L91" i="192"/>
  <c r="J21" i="192"/>
  <c r="L104" i="192"/>
  <c r="F87" i="192"/>
  <c r="D129" i="192"/>
  <c r="F21" i="192"/>
  <c r="F104" i="192"/>
  <c r="D104" i="192"/>
  <c r="D21" i="192"/>
  <c r="H91" i="192"/>
  <c r="X91" i="192"/>
  <c r="F137" i="192"/>
  <c r="X140" i="192"/>
  <c r="D36" i="192"/>
  <c r="V104" i="192"/>
  <c r="F129" i="192"/>
  <c r="X74" i="192"/>
  <c r="H129" i="192"/>
  <c r="H36" i="192"/>
  <c r="ET124" i="39"/>
  <c r="EU124" i="39" s="1"/>
  <c r="DI12" i="234"/>
  <c r="DI128" i="234"/>
  <c r="DI42" i="234"/>
  <c r="DI31" i="234"/>
  <c r="DI5" i="234"/>
  <c r="DI19" i="234"/>
  <c r="DI62" i="234"/>
  <c r="M71" i="193"/>
  <c r="Z88" i="192"/>
  <c r="L79" i="192"/>
  <c r="H79" i="192"/>
  <c r="ES56" i="39"/>
  <c r="ES24" i="39"/>
  <c r="ES120" i="39"/>
  <c r="ES23" i="39"/>
  <c r="ES122" i="39"/>
  <c r="ES32" i="39"/>
  <c r="ES21" i="39"/>
  <c r="ES129" i="39"/>
  <c r="ES20" i="39"/>
  <c r="ES105" i="39"/>
  <c r="ES37" i="39"/>
  <c r="ES124" i="39"/>
  <c r="ES94" i="39"/>
  <c r="ES34" i="39"/>
  <c r="ES91" i="39"/>
  <c r="ES50" i="39"/>
  <c r="ES130" i="39"/>
  <c r="ES96" i="39"/>
  <c r="ES36" i="39"/>
  <c r="ES93" i="39"/>
  <c r="ES66" i="39"/>
  <c r="ES112" i="39"/>
  <c r="ES76" i="39"/>
  <c r="ES22" i="39"/>
  <c r="ES109" i="39"/>
  <c r="ES54" i="39"/>
  <c r="ES7" i="39"/>
  <c r="ES44" i="39"/>
  <c r="ES102" i="39"/>
  <c r="ES117" i="39"/>
  <c r="ES48" i="39"/>
  <c r="ES60" i="39"/>
  <c r="ES16" i="39"/>
  <c r="ES135" i="39"/>
  <c r="ES25" i="39"/>
  <c r="ES35" i="39"/>
  <c r="ES55" i="39"/>
  <c r="ES133" i="39"/>
  <c r="ES51" i="39"/>
  <c r="ES65" i="39"/>
  <c r="ES119" i="39"/>
  <c r="ES15" i="39"/>
  <c r="ES70" i="39"/>
  <c r="ES95" i="39"/>
  <c r="ES45" i="39"/>
  <c r="ES58" i="39"/>
  <c r="ES110" i="39"/>
  <c r="ES71" i="39"/>
  <c r="ES13" i="39"/>
  <c r="ES17" i="39"/>
  <c r="ES49" i="39"/>
  <c r="ES84" i="39"/>
  <c r="ES61" i="39"/>
  <c r="ES68" i="39"/>
  <c r="ES101" i="39"/>
  <c r="ES116" i="39"/>
  <c r="ES67" i="39"/>
  <c r="ES28" i="39"/>
  <c r="ES77" i="39"/>
  <c r="ES39" i="39"/>
  <c r="ES126" i="39"/>
  <c r="ES88" i="39"/>
  <c r="ES14" i="39"/>
  <c r="ES85" i="39"/>
  <c r="ES41" i="39"/>
  <c r="ES98" i="39"/>
  <c r="ES63" i="39"/>
  <c r="ES10" i="39"/>
  <c r="ES103" i="39"/>
  <c r="ES46" i="39"/>
  <c r="O4" i="237"/>
  <c r="ES38" i="39"/>
  <c r="ES123" i="39"/>
  <c r="ES89" i="39"/>
  <c r="ES74" i="39"/>
  <c r="ES26" i="39"/>
  <c r="ES75" i="39"/>
  <c r="ES136" i="39"/>
  <c r="ES59" i="39"/>
  <c r="ES111" i="39"/>
  <c r="ES9" i="39"/>
  <c r="ES78" i="39"/>
  <c r="ES86" i="39"/>
  <c r="ES30" i="39"/>
  <c r="ES131" i="39"/>
  <c r="ES113" i="39"/>
  <c r="ES134" i="39"/>
  <c r="ES47" i="39"/>
  <c r="ES82" i="39"/>
  <c r="ES73" i="39"/>
  <c r="ES83" i="39"/>
  <c r="ES11" i="39"/>
  <c r="ES33" i="39"/>
  <c r="ES43" i="39"/>
  <c r="ES127" i="39"/>
  <c r="ES108" i="39"/>
  <c r="ES53" i="39"/>
  <c r="ES121" i="39"/>
  <c r="ES64" i="39"/>
  <c r="ES138" i="39"/>
  <c r="ES118" i="39"/>
  <c r="ES69" i="39"/>
  <c r="ES115" i="39"/>
  <c r="ES79" i="39"/>
  <c r="ES137" i="39"/>
  <c r="ES90" i="39"/>
  <c r="ES57" i="39"/>
  <c r="ES125" i="39"/>
  <c r="ES87" i="39"/>
  <c r="ES29" i="39"/>
  <c r="ES52" i="39"/>
  <c r="ES81" i="39"/>
  <c r="ES107" i="39"/>
  <c r="ES99" i="39"/>
  <c r="ES114" i="39"/>
  <c r="ES8" i="39"/>
  <c r="ES27" i="39"/>
  <c r="ES92" i="39"/>
  <c r="ES18" i="39"/>
  <c r="ES72" i="39"/>
  <c r="ES100" i="39"/>
  <c r="ES6" i="39"/>
  <c r="ES132" i="39"/>
  <c r="ES40" i="39"/>
  <c r="ES97" i="39"/>
  <c r="ET126" i="39"/>
  <c r="EU126" i="39" s="1"/>
  <c r="G4" i="237"/>
  <c r="M4" i="237"/>
  <c r="ET59" i="39"/>
  <c r="EU59" i="39" s="1"/>
  <c r="ET111" i="39"/>
  <c r="EU111" i="39" s="1"/>
  <c r="ET9" i="39"/>
  <c r="EU9" i="39" s="1"/>
  <c r="O42" i="225"/>
  <c r="O55" i="193"/>
  <c r="I115" i="193"/>
  <c r="E89" i="193"/>
  <c r="AB31" i="192"/>
  <c r="H60" i="192"/>
  <c r="Z14" i="192"/>
  <c r="Z54" i="192"/>
  <c r="AN22" i="228"/>
  <c r="AN20" i="228" s="1"/>
  <c r="AO20" i="228"/>
  <c r="AO4" i="228"/>
  <c r="AO6" i="228"/>
  <c r="D5" i="236"/>
  <c r="D6" i="236"/>
  <c r="V19" i="192"/>
  <c r="AB99" i="192"/>
  <c r="AB117" i="192"/>
  <c r="L14" i="192"/>
  <c r="H52" i="192"/>
  <c r="V21" i="192"/>
  <c r="H21" i="192"/>
  <c r="H74" i="192"/>
  <c r="D74" i="192"/>
  <c r="AB10" i="192"/>
  <c r="F91" i="192"/>
  <c r="L106" i="192"/>
  <c r="D106" i="192"/>
  <c r="L9" i="192"/>
  <c r="D87" i="192"/>
  <c r="F14" i="192"/>
  <c r="V13" i="192"/>
  <c r="AO13" i="228"/>
  <c r="AN14" i="228"/>
  <c r="AN13" i="228" s="1"/>
  <c r="AN7" i="228"/>
  <c r="AN6" i="228" s="1"/>
  <c r="D20" i="236"/>
  <c r="D41" i="236"/>
  <c r="X94" i="192"/>
  <c r="L52" i="192"/>
  <c r="D31" i="192"/>
  <c r="AB66" i="192"/>
  <c r="F106" i="192"/>
  <c r="X106" i="192"/>
  <c r="N22" i="192"/>
  <c r="X87" i="192"/>
  <c r="AN87" i="192"/>
  <c r="AN106" i="228"/>
  <c r="AN105" i="228" s="1"/>
  <c r="AO105" i="228"/>
  <c r="AM6" i="229"/>
  <c r="AQ6" i="229" s="1"/>
  <c r="C56" i="236"/>
  <c r="D52" i="236" s="1"/>
  <c r="F52" i="192"/>
  <c r="Z87" i="192"/>
  <c r="H106" i="192"/>
  <c r="AO129" i="228"/>
  <c r="AN130" i="228"/>
  <c r="AN129" i="228" s="1"/>
  <c r="AO43" i="228"/>
  <c r="AN44" i="228"/>
  <c r="AN43" i="228" s="1"/>
  <c r="AN82" i="228"/>
  <c r="AN81" i="228" s="1"/>
  <c r="AO81" i="228"/>
  <c r="AO32" i="228"/>
  <c r="AN33" i="228"/>
  <c r="AN32" i="228" s="1"/>
  <c r="AO63" i="228"/>
  <c r="AN64" i="228"/>
  <c r="AN63" i="228" s="1"/>
  <c r="ET39" i="39"/>
  <c r="EU39" i="39" s="1"/>
  <c r="ET88" i="39"/>
  <c r="EU88" i="39" s="1"/>
  <c r="ET76" i="39"/>
  <c r="EU76" i="39" s="1"/>
  <c r="ET41" i="39"/>
  <c r="EU41" i="39" s="1"/>
  <c r="ET54" i="39"/>
  <c r="EU54" i="39" s="1"/>
  <c r="ET7" i="39"/>
  <c r="EU7" i="39" s="1"/>
  <c r="ET22" i="39"/>
  <c r="EU22" i="39" s="1"/>
  <c r="ET50" i="39"/>
  <c r="EU50" i="39" s="1"/>
  <c r="ET96" i="39"/>
  <c r="EU96" i="39" s="1"/>
  <c r="ET94" i="39"/>
  <c r="EU94" i="39" s="1"/>
  <c r="ET93" i="39"/>
  <c r="EU93" i="39" s="1"/>
  <c r="ET34" i="39"/>
  <c r="EU34" i="39" s="1"/>
  <c r="ET66" i="39"/>
  <c r="EU66" i="39" s="1"/>
  <c r="ET91" i="39"/>
  <c r="EU91" i="39" s="1"/>
  <c r="ET130" i="39"/>
  <c r="EU130" i="39" s="1"/>
  <c r="ET36" i="39"/>
  <c r="EU36" i="39" s="1"/>
  <c r="ET15" i="39"/>
  <c r="EU15" i="39" s="1"/>
  <c r="ET119" i="39"/>
  <c r="EU119" i="39" s="1"/>
  <c r="ET65" i="39"/>
  <c r="EU65" i="39" s="1"/>
  <c r="ET67" i="39"/>
  <c r="EU67" i="39" s="1"/>
  <c r="ET10" i="39"/>
  <c r="EU10" i="39" s="1"/>
  <c r="ET103" i="39"/>
  <c r="EU103" i="39" s="1"/>
  <c r="ET98" i="39"/>
  <c r="EU98" i="39" s="1"/>
  <c r="ET14" i="39"/>
  <c r="EU14" i="39" s="1"/>
  <c r="ET28" i="39"/>
  <c r="EU28" i="39" s="1"/>
  <c r="ET46" i="39"/>
  <c r="EU46" i="39" s="1"/>
  <c r="ET85" i="39"/>
  <c r="EU85" i="39" s="1"/>
  <c r="ET63" i="39"/>
  <c r="EU63" i="39" s="1"/>
  <c r="ET136" i="39"/>
  <c r="EU136" i="39" s="1"/>
  <c r="ET77" i="39"/>
  <c r="EU77" i="39" s="1"/>
  <c r="ET116" i="39"/>
  <c r="EU116" i="39" s="1"/>
  <c r="ET108" i="39"/>
  <c r="EU108" i="39" s="1"/>
  <c r="ET69" i="39"/>
  <c r="EU69" i="39" s="1"/>
  <c r="ET79" i="39"/>
  <c r="EU79" i="39" s="1"/>
  <c r="ET118" i="39"/>
  <c r="EU118" i="39" s="1"/>
  <c r="ET115" i="39"/>
  <c r="EU115" i="39" s="1"/>
  <c r="ET29" i="39"/>
  <c r="EU29" i="39" s="1"/>
  <c r="ET121" i="39"/>
  <c r="EU121" i="39" s="1"/>
  <c r="ET90" i="39"/>
  <c r="EU90" i="39" s="1"/>
  <c r="ET53" i="39"/>
  <c r="EU53" i="39" s="1"/>
  <c r="ET64" i="39"/>
  <c r="EU64" i="39" s="1"/>
  <c r="ET137" i="39"/>
  <c r="EU137" i="39" s="1"/>
  <c r="ET125" i="39"/>
  <c r="EU125" i="39" s="1"/>
  <c r="ET57" i="39"/>
  <c r="EU57" i="39" s="1"/>
  <c r="ET138" i="39"/>
  <c r="EU138" i="39" s="1"/>
  <c r="ET87" i="39"/>
  <c r="EU87" i="39" s="1"/>
  <c r="E89" i="225"/>
  <c r="O121" i="193"/>
  <c r="AJ33" i="192"/>
  <c r="AD33" i="192"/>
  <c r="AH33" i="192"/>
  <c r="AF33" i="192"/>
  <c r="Z24" i="192"/>
  <c r="AN33" i="192"/>
  <c r="AT13" i="186"/>
  <c r="AQ6" i="186"/>
  <c r="AQ13" i="186"/>
  <c r="AQ81" i="186"/>
  <c r="AT105" i="186"/>
  <c r="AQ105" i="186"/>
  <c r="AQ43" i="186"/>
  <c r="AT63" i="186"/>
  <c r="AT81" i="186"/>
  <c r="AT20" i="186"/>
  <c r="AT129" i="186"/>
  <c r="AQ63" i="186"/>
  <c r="AT32" i="186"/>
  <c r="AQ20" i="186"/>
  <c r="AQ32" i="186"/>
  <c r="AT6" i="186"/>
  <c r="AT4" i="186"/>
  <c r="AT43" i="186"/>
  <c r="AQ129" i="186"/>
  <c r="AU13" i="228"/>
  <c r="AU32" i="228"/>
  <c r="AU63" i="228"/>
  <c r="AU81" i="228"/>
  <c r="AU20" i="228"/>
  <c r="AU105" i="228"/>
  <c r="AU129" i="228"/>
  <c r="AU6" i="228"/>
  <c r="AU4" i="228"/>
  <c r="AU43" i="228"/>
  <c r="AQ63" i="228"/>
  <c r="AQ13" i="228"/>
  <c r="AQ105" i="228"/>
  <c r="AQ6" i="228"/>
  <c r="AQ4" i="228"/>
  <c r="AQ81" i="228"/>
  <c r="AQ32" i="228"/>
  <c r="AQ20" i="228"/>
  <c r="AQ43" i="228"/>
  <c r="AQ129" i="228"/>
  <c r="D37" i="14"/>
  <c r="D38" i="14"/>
  <c r="ET32" i="39"/>
  <c r="EU32" i="39" s="1"/>
  <c r="ET122" i="39"/>
  <c r="EU122" i="39" s="1"/>
  <c r="ET21" i="39"/>
  <c r="EU21" i="39" s="1"/>
  <c r="ET40" i="39"/>
  <c r="EU40" i="39" s="1"/>
  <c r="ET97" i="39"/>
  <c r="EU97" i="39" s="1"/>
  <c r="ET132" i="39"/>
  <c r="EU132" i="39" s="1"/>
  <c r="ET102" i="39"/>
  <c r="EU102" i="39" s="1"/>
  <c r="ET73" i="39"/>
  <c r="EU73" i="39" s="1"/>
  <c r="ET107" i="39"/>
  <c r="EU107" i="39" s="1"/>
  <c r="ET38" i="39"/>
  <c r="EU38" i="39" s="1"/>
  <c r="ET117" i="39"/>
  <c r="EU117" i="39" s="1"/>
  <c r="ET131" i="39"/>
  <c r="EU131" i="39" s="1"/>
  <c r="ET134" i="39"/>
  <c r="EU134" i="39" s="1"/>
  <c r="ET45" i="39"/>
  <c r="EU45" i="39" s="1"/>
  <c r="ET47" i="39"/>
  <c r="EU47" i="39" s="1"/>
  <c r="ET82" i="39"/>
  <c r="EU82" i="39" s="1"/>
  <c r="ET13" i="39"/>
  <c r="EU13" i="39" s="1"/>
  <c r="ET113" i="39"/>
  <c r="EU113" i="39" s="1"/>
  <c r="K4" i="237"/>
  <c r="ET58" i="39"/>
  <c r="EU58" i="39" s="1"/>
  <c r="ET110" i="39"/>
  <c r="EU110" i="39" s="1"/>
  <c r="ET129" i="39"/>
  <c r="EU129" i="39" s="1"/>
  <c r="ET71" i="39"/>
  <c r="EU71" i="39" s="1"/>
  <c r="K36" i="225"/>
  <c r="G73" i="225"/>
  <c r="G107" i="225"/>
  <c r="K19" i="225"/>
  <c r="K92" i="225"/>
  <c r="E138" i="225"/>
  <c r="M70" i="193"/>
  <c r="I39" i="193"/>
  <c r="E97" i="193"/>
  <c r="I107" i="193"/>
  <c r="E126" i="193"/>
  <c r="I73" i="193"/>
  <c r="E131" i="193"/>
  <c r="M137" i="193"/>
  <c r="E42" i="193"/>
  <c r="E76" i="193"/>
  <c r="E110" i="193"/>
  <c r="O109" i="193"/>
  <c r="AB141" i="192"/>
  <c r="AB95" i="192"/>
  <c r="AH87" i="192"/>
  <c r="AL87" i="192"/>
  <c r="AF87" i="192"/>
  <c r="AJ87" i="192"/>
  <c r="Z17" i="192"/>
  <c r="AB91" i="192"/>
  <c r="T65" i="192"/>
  <c r="H114" i="192"/>
  <c r="AB20" i="192"/>
  <c r="AN14" i="192"/>
  <c r="J114" i="192"/>
  <c r="Z118" i="192"/>
  <c r="AB118" i="192"/>
  <c r="Z62" i="192"/>
  <c r="Z53" i="192"/>
  <c r="AB14" i="192"/>
  <c r="AH62" i="192"/>
  <c r="AD118" i="192"/>
  <c r="AD20" i="192"/>
  <c r="AD14" i="192"/>
  <c r="D114" i="192"/>
  <c r="X114" i="192"/>
  <c r="V20" i="192"/>
  <c r="AD62" i="192"/>
  <c r="AN118" i="192"/>
  <c r="AL20" i="192"/>
  <c r="AF14" i="192"/>
  <c r="H20" i="192"/>
  <c r="AB62" i="192"/>
  <c r="AF62" i="192"/>
  <c r="AF118" i="192"/>
  <c r="AF20" i="192"/>
  <c r="AH14" i="192"/>
  <c r="J20" i="192"/>
  <c r="L114" i="192"/>
  <c r="F20" i="192"/>
  <c r="AB137" i="192"/>
  <c r="AN62" i="192"/>
  <c r="AH118" i="192"/>
  <c r="AJ20" i="192"/>
  <c r="AL14" i="192"/>
  <c r="D20" i="192"/>
  <c r="X20" i="192"/>
  <c r="AL62" i="192"/>
  <c r="AL118" i="192"/>
  <c r="AN20" i="192"/>
  <c r="Z20" i="192"/>
  <c r="X35" i="192"/>
  <c r="R131" i="192"/>
  <c r="F85" i="192"/>
  <c r="H35" i="192"/>
  <c r="H16" i="192"/>
  <c r="H43" i="192"/>
  <c r="F11" i="192"/>
  <c r="L35" i="192"/>
  <c r="L43" i="192"/>
  <c r="D43" i="192"/>
  <c r="F9" i="192"/>
  <c r="V85" i="192"/>
  <c r="C26" i="222"/>
  <c r="D26" i="222" s="1"/>
  <c r="I4" i="237"/>
  <c r="C14" i="222"/>
  <c r="D14" i="222" s="1"/>
  <c r="E4" i="237"/>
  <c r="G8" i="222"/>
  <c r="H8" i="222" s="1"/>
  <c r="AD59" i="228"/>
  <c r="AW59" i="228" s="1"/>
  <c r="AD10" i="228"/>
  <c r="AW10" i="228" s="1"/>
  <c r="AD76" i="228"/>
  <c r="AW76" i="228" s="1"/>
  <c r="AD108" i="228"/>
  <c r="AW108" i="228" s="1"/>
  <c r="AD109" i="228"/>
  <c r="AW109" i="228" s="1"/>
  <c r="AD65" i="228"/>
  <c r="AW65" i="228" s="1"/>
  <c r="AD74" i="228"/>
  <c r="AW74" i="228" s="1"/>
  <c r="AD124" i="228"/>
  <c r="AW124" i="228" s="1"/>
  <c r="AD139" i="228"/>
  <c r="AW139" i="228" s="1"/>
  <c r="AD25" i="228"/>
  <c r="AW25" i="228" s="1"/>
  <c r="AD58" i="228"/>
  <c r="AW58" i="228" s="1"/>
  <c r="AD102" i="228"/>
  <c r="AW102" i="228" s="1"/>
  <c r="AD41" i="228"/>
  <c r="AW41" i="228" s="1"/>
  <c r="AD29" i="228"/>
  <c r="AW29" i="228" s="1"/>
  <c r="AD45" i="228"/>
  <c r="AW45" i="228" s="1"/>
  <c r="AD19" i="228"/>
  <c r="AW19" i="228" s="1"/>
  <c r="AD50" i="228"/>
  <c r="AW50" i="228" s="1"/>
  <c r="AD80" i="228"/>
  <c r="AW80" i="228" s="1"/>
  <c r="AD93" i="228"/>
  <c r="AW93" i="228" s="1"/>
  <c r="AD69" i="228"/>
  <c r="AW69" i="228" s="1"/>
  <c r="AD100" i="228"/>
  <c r="AW100" i="228" s="1"/>
  <c r="AD78" i="228"/>
  <c r="AW78" i="228" s="1"/>
  <c r="AD128" i="228"/>
  <c r="AW128" i="228" s="1"/>
  <c r="AD113" i="228"/>
  <c r="AW113" i="228" s="1"/>
  <c r="AD8" i="228"/>
  <c r="AW8" i="228" s="1"/>
  <c r="AD31" i="228"/>
  <c r="AW31" i="228" s="1"/>
  <c r="AD54" i="228"/>
  <c r="AW54" i="228" s="1"/>
  <c r="AD38" i="228"/>
  <c r="AW38" i="228" s="1"/>
  <c r="AD24" i="228"/>
  <c r="AW24" i="228" s="1"/>
  <c r="AD44" i="228"/>
  <c r="AD51" i="228"/>
  <c r="AW51" i="228" s="1"/>
  <c r="AD73" i="228"/>
  <c r="AW73" i="228" s="1"/>
  <c r="AD115" i="228"/>
  <c r="AW115" i="228" s="1"/>
  <c r="AD133" i="228"/>
  <c r="AW133" i="228" s="1"/>
  <c r="AD117" i="228"/>
  <c r="AW117" i="228" s="1"/>
  <c r="AD14" i="228"/>
  <c r="AD114" i="228"/>
  <c r="AW114" i="228" s="1"/>
  <c r="AD53" i="228"/>
  <c r="AW53" i="228" s="1"/>
  <c r="AD28" i="228"/>
  <c r="AW28" i="228" s="1"/>
  <c r="AD49" i="228"/>
  <c r="AW49" i="228" s="1"/>
  <c r="AD47" i="228"/>
  <c r="AW47" i="228" s="1"/>
  <c r="AD33" i="228"/>
  <c r="AD88" i="228"/>
  <c r="AW88" i="228" s="1"/>
  <c r="AD107" i="228"/>
  <c r="AW107" i="228" s="1"/>
  <c r="AD98" i="228"/>
  <c r="AW98" i="228" s="1"/>
  <c r="AD77" i="228"/>
  <c r="AW77" i="228" s="1"/>
  <c r="AD119" i="228"/>
  <c r="AW119" i="228" s="1"/>
  <c r="AD137" i="228"/>
  <c r="AW137" i="228" s="1"/>
  <c r="AD121" i="228"/>
  <c r="AW121" i="228" s="1"/>
  <c r="AD118" i="228"/>
  <c r="AW118" i="228" s="1"/>
  <c r="AD9" i="228"/>
  <c r="AW9" i="228" s="1"/>
  <c r="AD46" i="228"/>
  <c r="AW46" i="228" s="1"/>
  <c r="AD22" i="228"/>
  <c r="AD48" i="228"/>
  <c r="AW48" i="228" s="1"/>
  <c r="AD52" i="228"/>
  <c r="AW52" i="228" s="1"/>
  <c r="AD55" i="228"/>
  <c r="AW55" i="228" s="1"/>
  <c r="AD30" i="228"/>
  <c r="AW30" i="228" s="1"/>
  <c r="AD91" i="228"/>
  <c r="AW91" i="228" s="1"/>
  <c r="AD71" i="228"/>
  <c r="AW71" i="228" s="1"/>
  <c r="AD79" i="228"/>
  <c r="AW79" i="228" s="1"/>
  <c r="AD95" i="228"/>
  <c r="AW95" i="228" s="1"/>
  <c r="AD84" i="228"/>
  <c r="AW84" i="228" s="1"/>
  <c r="AD97" i="228"/>
  <c r="AW97" i="228" s="1"/>
  <c r="AD110" i="228"/>
  <c r="AW110" i="228" s="1"/>
  <c r="AD82" i="228"/>
  <c r="AD111" i="228"/>
  <c r="AW111" i="228" s="1"/>
  <c r="AD123" i="228"/>
  <c r="AW123" i="228" s="1"/>
  <c r="AD125" i="228"/>
  <c r="AW125" i="228" s="1"/>
  <c r="AD12" i="228"/>
  <c r="AW12" i="228" s="1"/>
  <c r="AD122" i="228"/>
  <c r="AW122" i="228" s="1"/>
  <c r="AD67" i="228"/>
  <c r="AW67" i="228" s="1"/>
  <c r="AD42" i="228"/>
  <c r="AW42" i="228" s="1"/>
  <c r="AD85" i="228"/>
  <c r="AW85" i="228" s="1"/>
  <c r="AD26" i="228"/>
  <c r="AW26" i="228" s="1"/>
  <c r="AD23" i="228"/>
  <c r="AW23" i="228" s="1"/>
  <c r="AD62" i="228"/>
  <c r="AW62" i="228" s="1"/>
  <c r="AD64" i="228"/>
  <c r="AD106" i="228"/>
  <c r="AD61" i="228"/>
  <c r="AW61" i="228" s="1"/>
  <c r="AD101" i="228"/>
  <c r="AW101" i="228" s="1"/>
  <c r="AD127" i="228"/>
  <c r="AW127" i="228" s="1"/>
  <c r="AD112" i="228"/>
  <c r="AW112" i="228" s="1"/>
  <c r="AD130" i="228"/>
  <c r="AD11" i="228"/>
  <c r="AW11" i="228" s="1"/>
  <c r="AD126" i="228"/>
  <c r="AW126" i="228" s="1"/>
  <c r="AD37" i="228"/>
  <c r="AW37" i="228" s="1"/>
  <c r="AD103" i="228"/>
  <c r="AW103" i="228" s="1"/>
  <c r="AD39" i="228"/>
  <c r="AW39" i="228" s="1"/>
  <c r="AD40" i="228"/>
  <c r="AW40" i="228" s="1"/>
  <c r="AD94" i="228"/>
  <c r="AW94" i="228" s="1"/>
  <c r="AD35" i="228"/>
  <c r="AW35" i="228" s="1"/>
  <c r="AD27" i="228"/>
  <c r="AW27" i="228" s="1"/>
  <c r="AD56" i="228"/>
  <c r="AW56" i="228" s="1"/>
  <c r="AD83" i="228"/>
  <c r="AW83" i="228" s="1"/>
  <c r="AD75" i="228"/>
  <c r="AW75" i="228" s="1"/>
  <c r="AD96" i="228"/>
  <c r="AW96" i="228" s="1"/>
  <c r="AD86" i="228"/>
  <c r="AW86" i="228" s="1"/>
  <c r="AD68" i="228"/>
  <c r="AW68" i="228" s="1"/>
  <c r="AD92" i="228"/>
  <c r="AW92" i="228" s="1"/>
  <c r="AD66" i="228"/>
  <c r="AW66" i="228" s="1"/>
  <c r="AD132" i="228"/>
  <c r="AW132" i="228" s="1"/>
  <c r="AD116" i="228"/>
  <c r="AW116" i="228" s="1"/>
  <c r="AD134" i="228"/>
  <c r="AW134" i="228" s="1"/>
  <c r="AD15" i="228"/>
  <c r="AW15" i="228" s="1"/>
  <c r="AD131" i="228"/>
  <c r="AW131" i="228" s="1"/>
  <c r="AD18" i="228"/>
  <c r="AW18" i="228" s="1"/>
  <c r="AD16" i="228"/>
  <c r="AW16" i="228" s="1"/>
  <c r="AD7" i="228"/>
  <c r="AD36" i="228"/>
  <c r="AW36" i="228" s="1"/>
  <c r="AD21" i="228"/>
  <c r="AW21" i="228" s="1"/>
  <c r="AD57" i="228"/>
  <c r="AW57" i="228" s="1"/>
  <c r="AD34" i="228"/>
  <c r="AW34" i="228" s="1"/>
  <c r="AD89" i="228"/>
  <c r="AW89" i="228" s="1"/>
  <c r="AD87" i="228"/>
  <c r="AW87" i="228" s="1"/>
  <c r="AD90" i="228"/>
  <c r="AW90" i="228" s="1"/>
  <c r="AD104" i="228"/>
  <c r="AW104" i="228" s="1"/>
  <c r="AD72" i="228"/>
  <c r="AW72" i="228" s="1"/>
  <c r="AD60" i="228"/>
  <c r="AW60" i="228" s="1"/>
  <c r="AD99" i="228"/>
  <c r="AW99" i="228" s="1"/>
  <c r="AD70" i="228"/>
  <c r="AW70" i="228" s="1"/>
  <c r="AD136" i="228"/>
  <c r="AW136" i="228" s="1"/>
  <c r="AD120" i="228"/>
  <c r="AW120" i="228" s="1"/>
  <c r="AD138" i="228"/>
  <c r="AW138" i="228" s="1"/>
  <c r="AD135" i="228"/>
  <c r="AW135" i="228" s="1"/>
  <c r="AD17" i="228"/>
  <c r="AW17" i="228" s="1"/>
  <c r="R4" i="237"/>
  <c r="C57" i="222"/>
  <c r="D57" i="222" s="1"/>
  <c r="F4" i="237"/>
  <c r="C20" i="222"/>
  <c r="D20" i="222" s="1"/>
  <c r="L6" i="237"/>
  <c r="G39" i="222"/>
  <c r="H39" i="222" s="1"/>
  <c r="J6" i="237"/>
  <c r="G33" i="222"/>
  <c r="H33" i="222" s="1"/>
  <c r="N6" i="237"/>
  <c r="G45" i="222"/>
  <c r="H45" i="222" s="1"/>
  <c r="F6" i="237"/>
  <c r="G20" i="222"/>
  <c r="H20" i="222" s="1"/>
  <c r="D6" i="237"/>
  <c r="G14" i="222"/>
  <c r="H14" i="222" s="1"/>
  <c r="H6" i="237"/>
  <c r="G26" i="222"/>
  <c r="H26" i="222" s="1"/>
  <c r="R6" i="237"/>
  <c r="G57" i="222"/>
  <c r="H57" i="222" s="1"/>
  <c r="G60" i="225"/>
  <c r="G138" i="225"/>
  <c r="I138" i="225"/>
  <c r="K138" i="225"/>
  <c r="O46" i="225"/>
  <c r="O16" i="225"/>
  <c r="O85" i="225"/>
  <c r="M138" i="225"/>
  <c r="G127" i="225"/>
  <c r="O138" i="225"/>
  <c r="K53" i="225"/>
  <c r="K18" i="225"/>
  <c r="K41" i="225"/>
  <c r="G47" i="225"/>
  <c r="O75" i="225"/>
  <c r="K90" i="225"/>
  <c r="E51" i="193"/>
  <c r="E16" i="193"/>
  <c r="M117" i="193"/>
  <c r="O62" i="193"/>
  <c r="I8" i="193"/>
  <c r="M112" i="193"/>
  <c r="I44" i="193"/>
  <c r="M108" i="193"/>
  <c r="E106" i="193"/>
  <c r="I82" i="193"/>
  <c r="O67" i="193"/>
  <c r="G96" i="193"/>
  <c r="I111" i="193"/>
  <c r="I12" i="193"/>
  <c r="O77" i="193"/>
  <c r="AB119" i="192"/>
  <c r="Z111" i="192"/>
  <c r="AD111" i="192"/>
  <c r="AN71" i="192"/>
  <c r="AD119" i="192"/>
  <c r="AL111" i="192"/>
  <c r="T131" i="192"/>
  <c r="AB113" i="192"/>
  <c r="AH71" i="192"/>
  <c r="AN119" i="192"/>
  <c r="AF111" i="192"/>
  <c r="Z119" i="192"/>
  <c r="AL71" i="192"/>
  <c r="AH119" i="192"/>
  <c r="AJ111" i="192"/>
  <c r="AH111" i="192"/>
  <c r="AF71" i="192"/>
  <c r="AL119" i="192"/>
  <c r="AB111" i="192"/>
  <c r="AB71" i="192"/>
  <c r="AP131" i="192"/>
  <c r="AH131" i="192" s="1"/>
  <c r="Z116" i="192"/>
  <c r="AF119" i="192"/>
  <c r="T15" i="192"/>
  <c r="L110" i="192"/>
  <c r="H85" i="192"/>
  <c r="V110" i="192"/>
  <c r="L139" i="192"/>
  <c r="X78" i="192"/>
  <c r="X85" i="192"/>
  <c r="F29" i="192"/>
  <c r="J139" i="192"/>
  <c r="L78" i="192"/>
  <c r="H139" i="192"/>
  <c r="D139" i="192"/>
  <c r="F139" i="192"/>
  <c r="X29" i="192"/>
  <c r="L29" i="192"/>
  <c r="F96" i="192"/>
  <c r="F33" i="192"/>
  <c r="X63" i="192"/>
  <c r="F110" i="192"/>
  <c r="D29" i="192"/>
  <c r="V139" i="192"/>
  <c r="V29" i="192"/>
  <c r="L96" i="192"/>
  <c r="V28" i="192"/>
  <c r="H96" i="192"/>
  <c r="H29" i="192"/>
  <c r="J110" i="192"/>
  <c r="D73" i="192"/>
  <c r="L101" i="192"/>
  <c r="H110" i="192"/>
  <c r="L85" i="192"/>
  <c r="D33" i="192"/>
  <c r="H33" i="192"/>
  <c r="V33" i="192"/>
  <c r="X96" i="192"/>
  <c r="V96" i="192"/>
  <c r="X110" i="192"/>
  <c r="D85" i="192"/>
  <c r="P131" i="192"/>
  <c r="N65" i="114"/>
  <c r="N58" i="114"/>
  <c r="N91" i="114"/>
  <c r="N133" i="114"/>
  <c r="N34" i="114"/>
  <c r="N105" i="114"/>
  <c r="N97" i="114"/>
  <c r="N61" i="114"/>
  <c r="N15" i="114"/>
  <c r="N83" i="114"/>
  <c r="N52" i="114"/>
  <c r="N138" i="114"/>
  <c r="N113" i="114"/>
  <c r="N89" i="114"/>
  <c r="N18" i="114"/>
  <c r="N75" i="114"/>
  <c r="N24" i="114"/>
  <c r="N63" i="114"/>
  <c r="N57" i="114"/>
  <c r="N49" i="114"/>
  <c r="N76" i="114"/>
  <c r="N54" i="114"/>
  <c r="N88" i="114"/>
  <c r="N79" i="114"/>
  <c r="N25" i="114"/>
  <c r="N118" i="114"/>
  <c r="N102" i="114"/>
  <c r="G82" i="225"/>
  <c r="O125" i="225"/>
  <c r="K115" i="225"/>
  <c r="O112" i="225"/>
  <c r="K78" i="225"/>
  <c r="K9" i="225"/>
  <c r="G48" i="225"/>
  <c r="K67" i="225"/>
  <c r="K28" i="225"/>
  <c r="E72" i="193"/>
  <c r="O138" i="193"/>
  <c r="O88" i="193"/>
  <c r="K133" i="193"/>
  <c r="E38" i="193"/>
  <c r="I136" i="193"/>
  <c r="I35" i="193"/>
  <c r="E139" i="193"/>
  <c r="M66" i="193"/>
  <c r="O104" i="193"/>
  <c r="I19" i="193"/>
  <c r="M54" i="193"/>
  <c r="I69" i="193"/>
  <c r="I102" i="193"/>
  <c r="G134" i="193"/>
  <c r="E135" i="193"/>
  <c r="E101" i="193"/>
  <c r="I30" i="193"/>
  <c r="K134" i="193"/>
  <c r="M134" i="193"/>
  <c r="I65" i="193"/>
  <c r="I132" i="193"/>
  <c r="I134" i="193"/>
  <c r="M128" i="193"/>
  <c r="E134" i="193"/>
  <c r="I98" i="193"/>
  <c r="E95" i="193"/>
  <c r="O134" i="193"/>
  <c r="K132" i="225"/>
  <c r="G30" i="225"/>
  <c r="K84" i="225"/>
  <c r="K10" i="225"/>
  <c r="G38" i="225"/>
  <c r="O102" i="225"/>
  <c r="G72" i="225"/>
  <c r="K136" i="225"/>
  <c r="K104" i="225"/>
  <c r="O50" i="225"/>
  <c r="G65" i="225"/>
  <c r="I127" i="193"/>
  <c r="M61" i="193"/>
  <c r="M124" i="193"/>
  <c r="M23" i="193"/>
  <c r="I10" i="193"/>
  <c r="I94" i="193"/>
  <c r="M27" i="193"/>
  <c r="M57" i="193"/>
  <c r="K50" i="193"/>
  <c r="I26" i="193"/>
  <c r="I119" i="193"/>
  <c r="M49" i="193"/>
  <c r="M116" i="193"/>
  <c r="I52" i="193"/>
  <c r="O130" i="193"/>
  <c r="I86" i="193"/>
  <c r="I17" i="193"/>
  <c r="K14" i="193"/>
  <c r="AB109" i="192"/>
  <c r="T83" i="192"/>
  <c r="AB103" i="192"/>
  <c r="AN103" i="192"/>
  <c r="AP107" i="192"/>
  <c r="AJ107" i="192" s="1"/>
  <c r="H103" i="192"/>
  <c r="H11" i="192"/>
  <c r="V75" i="192"/>
  <c r="D75" i="192"/>
  <c r="X109" i="192"/>
  <c r="H78" i="192"/>
  <c r="J91" i="192"/>
  <c r="D11" i="192"/>
  <c r="V11" i="192"/>
  <c r="F43" i="192"/>
  <c r="J87" i="192"/>
  <c r="V78" i="192"/>
  <c r="H109" i="192"/>
  <c r="L11" i="192"/>
  <c r="V109" i="192"/>
  <c r="V43" i="192"/>
  <c r="X43" i="192"/>
  <c r="F78" i="192"/>
  <c r="F103" i="192"/>
  <c r="X11" i="192"/>
  <c r="AT20" i="228"/>
  <c r="D18" i="236"/>
  <c r="D12" i="236"/>
  <c r="D16" i="236"/>
  <c r="D9" i="236"/>
  <c r="N68" i="114"/>
  <c r="I117" i="225"/>
  <c r="G108" i="225"/>
  <c r="G117" i="225"/>
  <c r="O117" i="225"/>
  <c r="K62" i="225"/>
  <c r="E117" i="225"/>
  <c r="I121" i="225"/>
  <c r="K117" i="225"/>
  <c r="M117" i="225"/>
  <c r="K33" i="225"/>
  <c r="K14" i="225"/>
  <c r="O116" i="225"/>
  <c r="K86" i="225"/>
  <c r="G17" i="225"/>
  <c r="E49" i="225"/>
  <c r="G69" i="225"/>
  <c r="K66" i="225"/>
  <c r="G111" i="225"/>
  <c r="G77" i="225"/>
  <c r="G102" i="225"/>
  <c r="G8" i="225"/>
  <c r="K74" i="225"/>
  <c r="M111" i="225"/>
  <c r="K40" i="225"/>
  <c r="I56" i="193"/>
  <c r="I90" i="193"/>
  <c r="M53" i="193"/>
  <c r="I22" i="193"/>
  <c r="O75" i="193"/>
  <c r="M120" i="193"/>
  <c r="AD103" i="192"/>
  <c r="AH103" i="192"/>
  <c r="AL103" i="192"/>
  <c r="AF103" i="192"/>
  <c r="AJ103" i="192"/>
  <c r="L115" i="192"/>
  <c r="H115" i="192"/>
  <c r="H95" i="192"/>
  <c r="D95" i="192"/>
  <c r="F115" i="192"/>
  <c r="L95" i="192"/>
  <c r="F60" i="192"/>
  <c r="X95" i="192"/>
  <c r="H94" i="192"/>
  <c r="J60" i="192"/>
  <c r="L94" i="192"/>
  <c r="V105" i="192"/>
  <c r="J19" i="192"/>
  <c r="V94" i="192"/>
  <c r="X60" i="192"/>
  <c r="L60" i="192"/>
  <c r="J115" i="192"/>
  <c r="V60" i="192"/>
  <c r="J78" i="192"/>
  <c r="AT105" i="228"/>
  <c r="AT63" i="228"/>
  <c r="AT13" i="228"/>
  <c r="AT129" i="228"/>
  <c r="AT32" i="228"/>
  <c r="AT43" i="228"/>
  <c r="AT6" i="228"/>
  <c r="AT81" i="228"/>
  <c r="AT4" i="228"/>
  <c r="AV13" i="228"/>
  <c r="D28" i="14"/>
  <c r="D8" i="218"/>
  <c r="W2" i="218" s="1"/>
  <c r="J8" i="218"/>
  <c r="H8" i="218"/>
  <c r="W3" i="218" s="1"/>
  <c r="M64" i="225"/>
  <c r="O64" i="225"/>
  <c r="E64" i="225"/>
  <c r="K64" i="225"/>
  <c r="P81" i="225"/>
  <c r="P20" i="225"/>
  <c r="P63" i="225"/>
  <c r="P13" i="225"/>
  <c r="P32" i="225"/>
  <c r="P105" i="225"/>
  <c r="P43" i="225"/>
  <c r="P129" i="225"/>
  <c r="P6" i="225"/>
  <c r="I29" i="225"/>
  <c r="D63" i="192"/>
  <c r="H14" i="192"/>
  <c r="J18" i="192"/>
  <c r="J94" i="192"/>
  <c r="X14" i="192"/>
  <c r="J32" i="192"/>
  <c r="J116" i="192"/>
  <c r="J14" i="192"/>
  <c r="J75" i="192"/>
  <c r="V9" i="192"/>
  <c r="D14" i="192"/>
  <c r="V89" i="192"/>
  <c r="H9" i="192"/>
  <c r="D9" i="192"/>
  <c r="V27" i="192"/>
  <c r="L63" i="192"/>
  <c r="X9" i="192"/>
  <c r="J66" i="192"/>
  <c r="AV129" i="228"/>
  <c r="AV81" i="228"/>
  <c r="AV20" i="228"/>
  <c r="AV6" i="228"/>
  <c r="AV4" i="228"/>
  <c r="AV32" i="228"/>
  <c r="AV43" i="228"/>
  <c r="AV63" i="228"/>
  <c r="AV105" i="228"/>
  <c r="D16" i="14"/>
  <c r="ET99" i="39"/>
  <c r="EU99" i="39" s="1"/>
  <c r="ET43" i="39"/>
  <c r="EU43" i="39" s="1"/>
  <c r="ET52" i="39"/>
  <c r="EU52" i="39" s="1"/>
  <c r="DJ31" i="234"/>
  <c r="DK31" i="234" s="1"/>
  <c r="DJ19" i="234"/>
  <c r="DK19" i="234" s="1"/>
  <c r="ET78" i="39"/>
  <c r="EU78" i="39" s="1"/>
  <c r="ET11" i="39"/>
  <c r="EU11" i="39" s="1"/>
  <c r="ET92" i="39"/>
  <c r="EU92" i="39" s="1"/>
  <c r="ET72" i="39"/>
  <c r="EU72" i="39" s="1"/>
  <c r="ET25" i="39"/>
  <c r="EU25" i="39" s="1"/>
  <c r="ET61" i="39"/>
  <c r="EU61" i="39" s="1"/>
  <c r="ET26" i="39"/>
  <c r="EU26" i="39" s="1"/>
  <c r="DJ12" i="234"/>
  <c r="DK12" i="234" s="1"/>
  <c r="DJ5" i="234"/>
  <c r="DK5" i="234" s="1"/>
  <c r="ET24" i="39"/>
  <c r="EU24" i="39" s="1"/>
  <c r="ET120" i="39"/>
  <c r="EU120" i="39" s="1"/>
  <c r="ET60" i="39"/>
  <c r="EU60" i="39" s="1"/>
  <c r="ET33" i="39"/>
  <c r="EU33" i="39" s="1"/>
  <c r="ET135" i="39"/>
  <c r="EU135" i="39" s="1"/>
  <c r="ET35" i="39"/>
  <c r="EU35" i="39" s="1"/>
  <c r="ET81" i="39"/>
  <c r="EU81" i="39" s="1"/>
  <c r="ET48" i="39"/>
  <c r="EU48" i="39" s="1"/>
  <c r="ET83" i="39"/>
  <c r="EU83" i="39" s="1"/>
  <c r="ET49" i="39"/>
  <c r="EU49" i="39" s="1"/>
  <c r="ET27" i="39"/>
  <c r="EU27" i="39" s="1"/>
  <c r="ET20" i="39"/>
  <c r="EU20" i="39" s="1"/>
  <c r="ET84" i="39"/>
  <c r="EU84" i="39" s="1"/>
  <c r="ET100" i="39"/>
  <c r="EU100" i="39" s="1"/>
  <c r="ET95" i="39"/>
  <c r="EU95" i="39" s="1"/>
  <c r="ET68" i="39"/>
  <c r="EU68" i="39" s="1"/>
  <c r="ET6" i="39"/>
  <c r="EU6" i="39" s="1"/>
  <c r="DJ62" i="234"/>
  <c r="DK62" i="234" s="1"/>
  <c r="ET23" i="39"/>
  <c r="EU23" i="39" s="1"/>
  <c r="ET44" i="39"/>
  <c r="EU44" i="39" s="1"/>
  <c r="DJ128" i="234"/>
  <c r="DK128" i="234" s="1"/>
  <c r="ET56" i="39"/>
  <c r="EU56" i="39" s="1"/>
  <c r="ET8" i="39"/>
  <c r="EU8" i="39" s="1"/>
  <c r="ET16" i="39"/>
  <c r="EU16" i="39" s="1"/>
  <c r="ET30" i="39"/>
  <c r="EU30" i="39" s="1"/>
  <c r="ET37" i="39"/>
  <c r="EU37" i="39" s="1"/>
  <c r="ET127" i="39"/>
  <c r="EU127" i="39" s="1"/>
  <c r="ET133" i="39"/>
  <c r="EU133" i="39" s="1"/>
  <c r="ET75" i="39"/>
  <c r="EU75" i="39" s="1"/>
  <c r="ET17" i="39"/>
  <c r="EU17" i="39" s="1"/>
  <c r="ET123" i="39"/>
  <c r="EU123" i="39" s="1"/>
  <c r="ET114" i="39"/>
  <c r="EU114" i="39" s="1"/>
  <c r="ET105" i="39"/>
  <c r="EU105" i="39" s="1"/>
  <c r="ET55" i="39"/>
  <c r="EU55" i="39" s="1"/>
  <c r="ET86" i="39"/>
  <c r="EU86" i="39" s="1"/>
  <c r="ET89" i="39"/>
  <c r="EU89" i="39" s="1"/>
  <c r="ET18" i="39"/>
  <c r="EU18" i="39" s="1"/>
  <c r="ET101" i="39"/>
  <c r="EU101" i="39" s="1"/>
  <c r="ET51" i="39"/>
  <c r="EU51" i="39" s="1"/>
  <c r="DJ42" i="234"/>
  <c r="DK42" i="234" s="1"/>
  <c r="ET70" i="39"/>
  <c r="EU70" i="39" s="1"/>
  <c r="ET74" i="39"/>
  <c r="EU74" i="39" s="1"/>
  <c r="CL89" i="235"/>
  <c r="CM89" i="235" s="1"/>
  <c r="CL78" i="235"/>
  <c r="CM78" i="235" s="1"/>
  <c r="CL96" i="235"/>
  <c r="CM96" i="235" s="1"/>
  <c r="CL122" i="235"/>
  <c r="CM122" i="235" s="1"/>
  <c r="CL61" i="235"/>
  <c r="CM61" i="235" s="1"/>
  <c r="CL79" i="235"/>
  <c r="CM79" i="235" s="1"/>
  <c r="CL57" i="235"/>
  <c r="CM57" i="235" s="1"/>
  <c r="CL138" i="235"/>
  <c r="CM138" i="235" s="1"/>
  <c r="CL53" i="235"/>
  <c r="CM53" i="235" s="1"/>
  <c r="CL86" i="235"/>
  <c r="CM86" i="235" s="1"/>
  <c r="CL39" i="235"/>
  <c r="CM39" i="235" s="1"/>
  <c r="CL131" i="235"/>
  <c r="CM131" i="235" s="1"/>
  <c r="CL133" i="235"/>
  <c r="CM133" i="235" s="1"/>
  <c r="CL115" i="235"/>
  <c r="CM115" i="235" s="1"/>
  <c r="CL47" i="235"/>
  <c r="CM47" i="235" s="1"/>
  <c r="CL32" i="235"/>
  <c r="CM32" i="235" s="1"/>
  <c r="CL52" i="235"/>
  <c r="CM52" i="235" s="1"/>
  <c r="CL59" i="235"/>
  <c r="CM59" i="235" s="1"/>
  <c r="CL37" i="235"/>
  <c r="CM37" i="235" s="1"/>
  <c r="CL73" i="235"/>
  <c r="CM73" i="235" s="1"/>
  <c r="CL112" i="235"/>
  <c r="CM112" i="235" s="1"/>
  <c r="CL95" i="235"/>
  <c r="CM95" i="235" s="1"/>
  <c r="CL28" i="235"/>
  <c r="CM28" i="235" s="1"/>
  <c r="CL129" i="235"/>
  <c r="CM129" i="235" s="1"/>
  <c r="O89" i="225"/>
  <c r="I125" i="225"/>
  <c r="K125" i="225"/>
  <c r="G89" i="225"/>
  <c r="M89" i="225"/>
  <c r="E125" i="225"/>
  <c r="G125" i="225"/>
  <c r="M125" i="225"/>
  <c r="O54" i="193"/>
  <c r="J28" i="192"/>
  <c r="J125" i="192"/>
  <c r="J93" i="192"/>
  <c r="L28" i="192"/>
  <c r="D103" i="192"/>
  <c r="D26" i="192"/>
  <c r="L103" i="192"/>
  <c r="D124" i="192"/>
  <c r="J24" i="192"/>
  <c r="J117" i="192"/>
  <c r="J71" i="192"/>
  <c r="J89" i="192"/>
  <c r="L127" i="192"/>
  <c r="X124" i="192"/>
  <c r="D28" i="192"/>
  <c r="F49" i="192"/>
  <c r="V63" i="192"/>
  <c r="D67" i="192"/>
  <c r="V103" i="192"/>
  <c r="V67" i="192"/>
  <c r="L26" i="192"/>
  <c r="F124" i="192"/>
  <c r="V35" i="192"/>
  <c r="V49" i="192"/>
  <c r="H41" i="192"/>
  <c r="F75" i="192"/>
  <c r="F35" i="192"/>
  <c r="J63" i="192"/>
  <c r="J16" i="192"/>
  <c r="J81" i="192"/>
  <c r="J64" i="192"/>
  <c r="J49" i="192"/>
  <c r="J67" i="192"/>
  <c r="V127" i="192"/>
  <c r="X127" i="192"/>
  <c r="X28" i="192"/>
  <c r="H101" i="192"/>
  <c r="D101" i="192"/>
  <c r="F67" i="192"/>
  <c r="L97" i="192"/>
  <c r="H26" i="192"/>
  <c r="H124" i="192"/>
  <c r="H105" i="192"/>
  <c r="H49" i="192"/>
  <c r="X41" i="192"/>
  <c r="L75" i="192"/>
  <c r="D35" i="192"/>
  <c r="J59" i="192"/>
  <c r="J77" i="192"/>
  <c r="J103" i="192"/>
  <c r="J10" i="192"/>
  <c r="J97" i="192"/>
  <c r="D127" i="192"/>
  <c r="V101" i="192"/>
  <c r="X67" i="192"/>
  <c r="F97" i="192"/>
  <c r="X101" i="192"/>
  <c r="D109" i="192"/>
  <c r="X97" i="192"/>
  <c r="D49" i="192"/>
  <c r="H97" i="192"/>
  <c r="J127" i="192"/>
  <c r="J55" i="192"/>
  <c r="J99" i="192"/>
  <c r="J56" i="192"/>
  <c r="J26" i="192"/>
  <c r="V124" i="192"/>
  <c r="H127" i="192"/>
  <c r="L124" i="192"/>
  <c r="F101" i="192"/>
  <c r="D97" i="192"/>
  <c r="F109" i="192"/>
  <c r="V26" i="192"/>
  <c r="L49" i="192"/>
  <c r="F63" i="192"/>
  <c r="J41" i="192"/>
  <c r="J51" i="192"/>
  <c r="J109" i="192"/>
  <c r="J39" i="192"/>
  <c r="J88" i="192"/>
  <c r="J40" i="192"/>
  <c r="J105" i="192"/>
  <c r="J31" i="192"/>
  <c r="J23" i="192"/>
  <c r="F28" i="192"/>
  <c r="H99" i="192"/>
  <c r="X26" i="192"/>
  <c r="J120" i="192"/>
  <c r="J42" i="192"/>
  <c r="J27" i="192"/>
  <c r="G7" i="192"/>
  <c r="K7" i="192"/>
  <c r="I89" i="225"/>
  <c r="E107" i="225"/>
  <c r="I107" i="225"/>
  <c r="K89" i="225"/>
  <c r="O107" i="225"/>
  <c r="M107" i="225"/>
  <c r="K107" i="225"/>
  <c r="L5" i="225"/>
  <c r="I132" i="225"/>
  <c r="E132" i="225"/>
  <c r="I88" i="193"/>
  <c r="AH36" i="192"/>
  <c r="AN36" i="192"/>
  <c r="AJ36" i="192"/>
  <c r="AF36" i="192"/>
  <c r="AL36" i="192"/>
  <c r="AD36" i="192"/>
  <c r="AL9" i="192"/>
  <c r="AN9" i="192"/>
  <c r="AJ9" i="192"/>
  <c r="AD9" i="192"/>
  <c r="AH9" i="192"/>
  <c r="AF9" i="192"/>
  <c r="AF112" i="192"/>
  <c r="AL112" i="192"/>
  <c r="AH112" i="192"/>
  <c r="AN112" i="192"/>
  <c r="AD112" i="192"/>
  <c r="AJ112" i="192"/>
  <c r="AF32" i="192"/>
  <c r="AL32" i="192"/>
  <c r="AH32" i="192"/>
  <c r="AN32" i="192"/>
  <c r="AD32" i="192"/>
  <c r="AJ32" i="192"/>
  <c r="AN109" i="192"/>
  <c r="AJ109" i="192"/>
  <c r="AL109" i="192"/>
  <c r="AF109" i="192"/>
  <c r="AH109" i="192"/>
  <c r="AD109" i="192"/>
  <c r="AL74" i="192"/>
  <c r="AH74" i="192"/>
  <c r="AN74" i="192"/>
  <c r="AJ74" i="192"/>
  <c r="AD74" i="192"/>
  <c r="AF74" i="192"/>
  <c r="AH35" i="192"/>
  <c r="AN35" i="192"/>
  <c r="AJ35" i="192"/>
  <c r="AD35" i="192"/>
  <c r="AL35" i="192"/>
  <c r="AF35" i="192"/>
  <c r="AB35" i="192"/>
  <c r="AF128" i="192"/>
  <c r="AL128" i="192"/>
  <c r="AH128" i="192"/>
  <c r="AN128" i="192"/>
  <c r="AD128" i="192"/>
  <c r="AJ128" i="192"/>
  <c r="AF24" i="192"/>
  <c r="AL24" i="192"/>
  <c r="AH24" i="192"/>
  <c r="AN24" i="192"/>
  <c r="AD24" i="192"/>
  <c r="AJ24" i="192"/>
  <c r="AN141" i="192"/>
  <c r="AJ141" i="192"/>
  <c r="AL141" i="192"/>
  <c r="AD141" i="192"/>
  <c r="AH141" i="192"/>
  <c r="AF141" i="192"/>
  <c r="AN37" i="192"/>
  <c r="AJ37" i="192"/>
  <c r="AL37" i="192"/>
  <c r="AF37" i="192"/>
  <c r="AD37" i="192"/>
  <c r="AH37" i="192"/>
  <c r="AL66" i="192"/>
  <c r="AH66" i="192"/>
  <c r="AN66" i="192"/>
  <c r="AJ66" i="192"/>
  <c r="AF66" i="192"/>
  <c r="AD66" i="192"/>
  <c r="AJ70" i="192"/>
  <c r="AL70" i="192"/>
  <c r="AF70" i="192"/>
  <c r="AH70" i="192"/>
  <c r="AD70" i="192"/>
  <c r="AN70" i="192"/>
  <c r="AB70" i="192"/>
  <c r="AH100" i="192"/>
  <c r="AN100" i="192"/>
  <c r="AJ100" i="192"/>
  <c r="AF100" i="192"/>
  <c r="AL100" i="192"/>
  <c r="AD100" i="192"/>
  <c r="AF96" i="192"/>
  <c r="AL96" i="192"/>
  <c r="AH96" i="192"/>
  <c r="AN96" i="192"/>
  <c r="AD96" i="192"/>
  <c r="AJ96" i="192"/>
  <c r="AF88" i="192"/>
  <c r="AL88" i="192"/>
  <c r="AH88" i="192"/>
  <c r="AN88" i="192"/>
  <c r="AD88" i="192"/>
  <c r="AJ88" i="192"/>
  <c r="AH116" i="192"/>
  <c r="AN116" i="192"/>
  <c r="AJ116" i="192"/>
  <c r="AF116" i="192"/>
  <c r="AL116" i="192"/>
  <c r="AD116" i="192"/>
  <c r="AN61" i="192"/>
  <c r="AJ61" i="192"/>
  <c r="AL61" i="192"/>
  <c r="AH61" i="192"/>
  <c r="AF61" i="192"/>
  <c r="AD61" i="192"/>
  <c r="Z70" i="192"/>
  <c r="AL138" i="192"/>
  <c r="AH138" i="192"/>
  <c r="AN138" i="192"/>
  <c r="AJ138" i="192"/>
  <c r="AD138" i="192"/>
  <c r="AF138" i="192"/>
  <c r="AF137" i="192"/>
  <c r="AL137" i="192"/>
  <c r="AH137" i="192"/>
  <c r="AN137" i="192"/>
  <c r="AJ137" i="192"/>
  <c r="AD137" i="192"/>
  <c r="AL17" i="192"/>
  <c r="AN17" i="192"/>
  <c r="AJ17" i="192"/>
  <c r="AH17" i="192"/>
  <c r="AF17" i="192"/>
  <c r="AD17" i="192"/>
  <c r="AL121" i="192"/>
  <c r="AH121" i="192"/>
  <c r="AN121" i="192"/>
  <c r="AD121" i="192"/>
  <c r="AF121" i="192"/>
  <c r="AJ121" i="192"/>
  <c r="AL113" i="192"/>
  <c r="AH113" i="192"/>
  <c r="AN113" i="192"/>
  <c r="AJ113" i="192"/>
  <c r="AD113" i="192"/>
  <c r="AF113" i="192"/>
  <c r="AH99" i="192"/>
  <c r="AN99" i="192"/>
  <c r="AJ99" i="192"/>
  <c r="AD99" i="192"/>
  <c r="AL99" i="192"/>
  <c r="AF99" i="192"/>
  <c r="AJ39" i="192"/>
  <c r="AF39" i="192"/>
  <c r="AL39" i="192"/>
  <c r="AH39" i="192"/>
  <c r="AN39" i="192"/>
  <c r="AD39" i="192"/>
  <c r="AH60" i="192"/>
  <c r="AN60" i="192"/>
  <c r="AJ60" i="192"/>
  <c r="AF60" i="192"/>
  <c r="AL60" i="192"/>
  <c r="AD60" i="192"/>
  <c r="AF40" i="192"/>
  <c r="AL40" i="192"/>
  <c r="AH40" i="192"/>
  <c r="AN40" i="192"/>
  <c r="AJ40" i="192"/>
  <c r="AD40" i="192"/>
  <c r="AH84" i="192"/>
  <c r="AN84" i="192"/>
  <c r="AJ84" i="192"/>
  <c r="AF84" i="192"/>
  <c r="AL84" i="192"/>
  <c r="AD84" i="192"/>
  <c r="AF80" i="192"/>
  <c r="AL80" i="192"/>
  <c r="AH80" i="192"/>
  <c r="AN80" i="192"/>
  <c r="AD80" i="192"/>
  <c r="AJ80" i="192"/>
  <c r="AN125" i="192"/>
  <c r="AJ125" i="192"/>
  <c r="AL125" i="192"/>
  <c r="AF125" i="192"/>
  <c r="AD125" i="192"/>
  <c r="AH125" i="192"/>
  <c r="AF136" i="192"/>
  <c r="AL136" i="192"/>
  <c r="AH136" i="192"/>
  <c r="AN136" i="192"/>
  <c r="AJ136" i="192"/>
  <c r="AD136" i="192"/>
  <c r="AH132" i="192"/>
  <c r="AN132" i="192"/>
  <c r="AD132" i="192"/>
  <c r="AJ132" i="192"/>
  <c r="AF132" i="192"/>
  <c r="AL132" i="192"/>
  <c r="AB12" i="192"/>
  <c r="AH12" i="192"/>
  <c r="AN12" i="192"/>
  <c r="AJ12" i="192"/>
  <c r="AF12" i="192"/>
  <c r="AL12" i="192"/>
  <c r="AD12" i="192"/>
  <c r="AH76" i="192"/>
  <c r="AN76" i="192"/>
  <c r="AJ76" i="192"/>
  <c r="AF76" i="192"/>
  <c r="AL76" i="192"/>
  <c r="AD76" i="192"/>
  <c r="AH44" i="192"/>
  <c r="AN44" i="192"/>
  <c r="AJ44" i="192"/>
  <c r="AF44" i="192"/>
  <c r="AL44" i="192"/>
  <c r="AD44" i="192"/>
  <c r="AF56" i="192"/>
  <c r="AL56" i="192"/>
  <c r="AH56" i="192"/>
  <c r="AN56" i="192"/>
  <c r="AD56" i="192"/>
  <c r="AJ56" i="192"/>
  <c r="AB72" i="192"/>
  <c r="AF72" i="192"/>
  <c r="AL72" i="192"/>
  <c r="AH72" i="192"/>
  <c r="AN72" i="192"/>
  <c r="AJ72" i="192"/>
  <c r="AD72" i="192"/>
  <c r="AN117" i="192"/>
  <c r="AJ117" i="192"/>
  <c r="AL117" i="192"/>
  <c r="AF117" i="192"/>
  <c r="AD117" i="192"/>
  <c r="AH117" i="192"/>
  <c r="AF64" i="192"/>
  <c r="AL64" i="192"/>
  <c r="AH64" i="192"/>
  <c r="AN64" i="192"/>
  <c r="AD64" i="192"/>
  <c r="AJ64" i="192"/>
  <c r="AL25" i="192"/>
  <c r="AN25" i="192"/>
  <c r="AD25" i="192"/>
  <c r="AH25" i="192"/>
  <c r="AF25" i="192"/>
  <c r="AJ25" i="192"/>
  <c r="AB69" i="192"/>
  <c r="AN69" i="192"/>
  <c r="AJ69" i="192"/>
  <c r="AL69" i="192"/>
  <c r="AF69" i="192"/>
  <c r="AH69" i="192"/>
  <c r="AD69" i="192"/>
  <c r="AN29" i="192"/>
  <c r="AJ29" i="192"/>
  <c r="AL29" i="192"/>
  <c r="AF29" i="192"/>
  <c r="AH29" i="192"/>
  <c r="AD29" i="192"/>
  <c r="AF16" i="192"/>
  <c r="AL16" i="192"/>
  <c r="AN16" i="192"/>
  <c r="AD16" i="192"/>
  <c r="AH16" i="192"/>
  <c r="AJ16" i="192"/>
  <c r="AF48" i="192"/>
  <c r="AL48" i="192"/>
  <c r="AH48" i="192"/>
  <c r="AN48" i="192"/>
  <c r="AD48" i="192"/>
  <c r="AJ48" i="192"/>
  <c r="AH28" i="192"/>
  <c r="AN28" i="192"/>
  <c r="AJ28" i="192"/>
  <c r="AF28" i="192"/>
  <c r="AL28" i="192"/>
  <c r="AD28" i="192"/>
  <c r="AN53" i="192"/>
  <c r="AJ53" i="192"/>
  <c r="AL53" i="192"/>
  <c r="AH53" i="192"/>
  <c r="AF53" i="192"/>
  <c r="AD53" i="192"/>
  <c r="AN133" i="192"/>
  <c r="AJ133" i="192"/>
  <c r="AL133" i="192"/>
  <c r="AH133" i="192"/>
  <c r="AF133" i="192"/>
  <c r="AD133" i="192"/>
  <c r="Z101" i="192"/>
  <c r="AN101" i="192"/>
  <c r="AJ101" i="192"/>
  <c r="AL101" i="192"/>
  <c r="AH101" i="192"/>
  <c r="AF101" i="192"/>
  <c r="AD101" i="192"/>
  <c r="AB92" i="192"/>
  <c r="AH92" i="192"/>
  <c r="AN92" i="192"/>
  <c r="AJ92" i="192"/>
  <c r="AF92" i="192"/>
  <c r="AL92" i="192"/>
  <c r="AD92" i="192"/>
  <c r="AL10" i="192"/>
  <c r="AH10" i="192"/>
  <c r="AN10" i="192"/>
  <c r="AJ10" i="192"/>
  <c r="AF10" i="192"/>
  <c r="AD10" i="192"/>
  <c r="AH52" i="192"/>
  <c r="AN52" i="192"/>
  <c r="AJ52" i="192"/>
  <c r="AF52" i="192"/>
  <c r="AL52" i="192"/>
  <c r="AD52" i="192"/>
  <c r="AL82" i="192"/>
  <c r="AH82" i="192"/>
  <c r="AN82" i="192"/>
  <c r="AJ82" i="192"/>
  <c r="AD82" i="192"/>
  <c r="AF82" i="192"/>
  <c r="AH108" i="192"/>
  <c r="AN108" i="192"/>
  <c r="AJ108" i="192"/>
  <c r="AF108" i="192"/>
  <c r="AL108" i="192"/>
  <c r="AD108" i="192"/>
  <c r="AF120" i="192"/>
  <c r="AL120" i="192"/>
  <c r="AH120" i="192"/>
  <c r="AN120" i="192"/>
  <c r="AD120" i="192"/>
  <c r="AJ120" i="192"/>
  <c r="AB124" i="192"/>
  <c r="AH124" i="192"/>
  <c r="AN124" i="192"/>
  <c r="AJ124" i="192"/>
  <c r="AF124" i="192"/>
  <c r="AL124" i="192"/>
  <c r="AD124" i="192"/>
  <c r="AJ135" i="192"/>
  <c r="AF135" i="192"/>
  <c r="AL135" i="192"/>
  <c r="AH135" i="192"/>
  <c r="AN135" i="192"/>
  <c r="AD135" i="192"/>
  <c r="AN85" i="192"/>
  <c r="AJ85" i="192"/>
  <c r="AL85" i="192"/>
  <c r="AH85" i="192"/>
  <c r="AD85" i="192"/>
  <c r="AF85" i="192"/>
  <c r="Z121" i="192"/>
  <c r="AJ95" i="192"/>
  <c r="AF95" i="192"/>
  <c r="AL95" i="192"/>
  <c r="AH95" i="192"/>
  <c r="AN95" i="192"/>
  <c r="AD95" i="192"/>
  <c r="AH91" i="192"/>
  <c r="AN91" i="192"/>
  <c r="AJ91" i="192"/>
  <c r="AD91" i="192"/>
  <c r="AF91" i="192"/>
  <c r="AL91" i="192"/>
  <c r="AL129" i="192"/>
  <c r="AH129" i="192"/>
  <c r="AN129" i="192"/>
  <c r="AD129" i="192"/>
  <c r="AJ129" i="192"/>
  <c r="AF129" i="192"/>
  <c r="Z120" i="192"/>
  <c r="D77" i="192"/>
  <c r="D89" i="192"/>
  <c r="Z29" i="192"/>
  <c r="AB29" i="192"/>
  <c r="AB136" i="192"/>
  <c r="Z136" i="192"/>
  <c r="AB120" i="192"/>
  <c r="V77" i="192"/>
  <c r="D59" i="192"/>
  <c r="V24" i="192"/>
  <c r="D115" i="192"/>
  <c r="H75" i="192"/>
  <c r="P45" i="192"/>
  <c r="AB101" i="192"/>
  <c r="X115" i="192"/>
  <c r="H73" i="192"/>
  <c r="F59" i="192"/>
  <c r="F89" i="192"/>
  <c r="P65" i="192"/>
  <c r="AB85" i="192"/>
  <c r="Z85" i="192"/>
  <c r="V64" i="192"/>
  <c r="F73" i="192"/>
  <c r="Z125" i="192"/>
  <c r="Z135" i="192"/>
  <c r="AB135" i="192"/>
  <c r="H89" i="192"/>
  <c r="L73" i="192"/>
  <c r="L77" i="192"/>
  <c r="D27" i="192"/>
  <c r="AB138" i="192"/>
  <c r="Z138" i="192"/>
  <c r="Z37" i="192"/>
  <c r="AB37" i="192"/>
  <c r="P22" i="192"/>
  <c r="X89" i="192"/>
  <c r="H77" i="192"/>
  <c r="D40" i="192"/>
  <c r="H27" i="192"/>
  <c r="F77" i="192"/>
  <c r="AB61" i="192"/>
  <c r="Z61" i="192"/>
  <c r="L16" i="192"/>
  <c r="D105" i="192"/>
  <c r="F16" i="192"/>
  <c r="L99" i="192"/>
  <c r="X59" i="192"/>
  <c r="X105" i="192"/>
  <c r="AO15" i="192"/>
  <c r="L15" i="192" s="1"/>
  <c r="F27" i="192"/>
  <c r="V59" i="192"/>
  <c r="F105" i="192"/>
  <c r="X16" i="192"/>
  <c r="X39" i="192"/>
  <c r="D39" i="192"/>
  <c r="V16" i="192"/>
  <c r="D99" i="192"/>
  <c r="X99" i="192"/>
  <c r="L59" i="192"/>
  <c r="L27" i="192"/>
  <c r="N83" i="192"/>
  <c r="I7" i="192"/>
  <c r="E7" i="192"/>
  <c r="N37" i="114"/>
  <c r="D5" i="225"/>
  <c r="E85" i="225"/>
  <c r="O121" i="225"/>
  <c r="G85" i="225"/>
  <c r="K49" i="225"/>
  <c r="G121" i="225"/>
  <c r="M85" i="225"/>
  <c r="E29" i="225"/>
  <c r="H5" i="225"/>
  <c r="K121" i="225"/>
  <c r="E121" i="225"/>
  <c r="I85" i="225"/>
  <c r="M121" i="225"/>
  <c r="I55" i="193"/>
  <c r="K125" i="193"/>
  <c r="AG7" i="192"/>
  <c r="T107" i="192"/>
  <c r="AB80" i="192"/>
  <c r="R107" i="192"/>
  <c r="Z80" i="192"/>
  <c r="AO83" i="192"/>
  <c r="H83" i="192" s="1"/>
  <c r="O7" i="192"/>
  <c r="N131" i="192"/>
  <c r="M49" i="225"/>
  <c r="E102" i="225"/>
  <c r="K127" i="225"/>
  <c r="K54" i="225"/>
  <c r="I49" i="225"/>
  <c r="M102" i="225"/>
  <c r="I102" i="225"/>
  <c r="G49" i="225"/>
  <c r="M132" i="225"/>
  <c r="K102" i="225"/>
  <c r="I34" i="225"/>
  <c r="O132" i="225"/>
  <c r="O49" i="225"/>
  <c r="I127" i="225"/>
  <c r="G132" i="225"/>
  <c r="K47" i="225"/>
  <c r="K112" i="225"/>
  <c r="E127" i="225"/>
  <c r="X40" i="192"/>
  <c r="AB133" i="192"/>
  <c r="L67" i="192"/>
  <c r="N34" i="192"/>
  <c r="H40" i="192"/>
  <c r="AO107" i="192"/>
  <c r="J107" i="192" s="1"/>
  <c r="U7" i="192"/>
  <c r="V40" i="192"/>
  <c r="P83" i="192"/>
  <c r="V31" i="192"/>
  <c r="H31" i="192"/>
  <c r="L31" i="192"/>
  <c r="X31" i="192"/>
  <c r="L40" i="192"/>
  <c r="N15" i="192"/>
  <c r="AM7" i="192"/>
  <c r="AC7" i="192"/>
  <c r="CI19" i="235"/>
  <c r="CJ19" i="235" s="1"/>
  <c r="M95" i="193"/>
  <c r="I71" i="193"/>
  <c r="O71" i="193"/>
  <c r="K71" i="193"/>
  <c r="G71" i="193"/>
  <c r="M7" i="192"/>
  <c r="N8" i="192"/>
  <c r="P15" i="192"/>
  <c r="P8" i="192"/>
  <c r="P107" i="192"/>
  <c r="N107" i="192"/>
  <c r="N65" i="192"/>
  <c r="P34" i="192"/>
  <c r="N45" i="192"/>
  <c r="C7" i="192"/>
  <c r="D64" i="192"/>
  <c r="F64" i="192"/>
  <c r="L82" i="192"/>
  <c r="V82" i="192"/>
  <c r="F82" i="192"/>
  <c r="D82" i="192"/>
  <c r="H82" i="192"/>
  <c r="H90" i="192"/>
  <c r="V90" i="192"/>
  <c r="D90" i="192"/>
  <c r="L90" i="192"/>
  <c r="F90" i="192"/>
  <c r="X82" i="192"/>
  <c r="AO34" i="192"/>
  <c r="V34" i="192" s="1"/>
  <c r="X32" i="192"/>
  <c r="L64" i="192"/>
  <c r="X42" i="192"/>
  <c r="W7" i="192"/>
  <c r="D113" i="192"/>
  <c r="X113" i="192"/>
  <c r="F113" i="192"/>
  <c r="H113" i="192"/>
  <c r="L113" i="192"/>
  <c r="L32" i="192"/>
  <c r="H86" i="192"/>
  <c r="H71" i="192"/>
  <c r="V113" i="192"/>
  <c r="V32" i="192"/>
  <c r="AO22" i="192"/>
  <c r="J22" i="192" s="1"/>
  <c r="AO65" i="192"/>
  <c r="L65" i="192" s="1"/>
  <c r="H64" i="192"/>
  <c r="V99" i="192"/>
  <c r="F39" i="192"/>
  <c r="X112" i="192"/>
  <c r="H112" i="192"/>
  <c r="F112" i="192"/>
  <c r="V112" i="192"/>
  <c r="D112" i="192"/>
  <c r="L112" i="192"/>
  <c r="V73" i="192"/>
  <c r="X73" i="192"/>
  <c r="X90" i="192"/>
  <c r="AS129" i="228"/>
  <c r="AS13" i="228"/>
  <c r="AS63" i="228"/>
  <c r="AS32" i="228"/>
  <c r="AS4" i="228"/>
  <c r="AS6" i="228"/>
  <c r="AS81" i="228"/>
  <c r="AS43" i="228"/>
  <c r="AS20" i="228"/>
  <c r="AS105" i="228"/>
  <c r="AR129" i="228"/>
  <c r="AR43" i="228"/>
  <c r="AR13" i="228"/>
  <c r="AR32" i="228"/>
  <c r="AR105" i="228"/>
  <c r="AR20" i="228"/>
  <c r="AR81" i="228"/>
  <c r="AR63" i="228"/>
  <c r="AR4" i="228"/>
  <c r="AR6" i="228"/>
  <c r="N26" i="114"/>
  <c r="O47" i="225"/>
  <c r="M29" i="225"/>
  <c r="O29" i="225"/>
  <c r="E47" i="225"/>
  <c r="K85" i="225"/>
  <c r="M127" i="225"/>
  <c r="O127" i="225"/>
  <c r="O19" i="225"/>
  <c r="E34" i="225"/>
  <c r="G98" i="225"/>
  <c r="M98" i="225"/>
  <c r="O98" i="225"/>
  <c r="I98" i="225"/>
  <c r="E98" i="225"/>
  <c r="E113" i="225"/>
  <c r="O113" i="225"/>
  <c r="K113" i="225"/>
  <c r="G113" i="225"/>
  <c r="M113" i="225"/>
  <c r="I113" i="225"/>
  <c r="E123" i="225"/>
  <c r="G123" i="225"/>
  <c r="I123" i="225"/>
  <c r="O123" i="225"/>
  <c r="M123" i="225"/>
  <c r="E112" i="225"/>
  <c r="G112" i="225"/>
  <c r="M112" i="225"/>
  <c r="I112" i="225"/>
  <c r="K119" i="225"/>
  <c r="I119" i="225"/>
  <c r="E119" i="225"/>
  <c r="G119" i="225"/>
  <c r="O119" i="225"/>
  <c r="M119" i="225"/>
  <c r="G64" i="225"/>
  <c r="M25" i="225"/>
  <c r="E25" i="225"/>
  <c r="I25" i="225"/>
  <c r="O25" i="225"/>
  <c r="G25" i="225"/>
  <c r="K25" i="225"/>
  <c r="K123" i="225"/>
  <c r="M90" i="225"/>
  <c r="O90" i="225"/>
  <c r="G90" i="225"/>
  <c r="E90" i="225"/>
  <c r="I90" i="225"/>
  <c r="K98" i="225"/>
  <c r="K111" i="225"/>
  <c r="I111" i="225"/>
  <c r="M115" i="225"/>
  <c r="E115" i="225"/>
  <c r="I115" i="225"/>
  <c r="O115" i="225"/>
  <c r="G115" i="225"/>
  <c r="M86" i="225"/>
  <c r="I86" i="225"/>
  <c r="G86" i="225"/>
  <c r="E86" i="225"/>
  <c r="O86" i="225"/>
  <c r="E38" i="225"/>
  <c r="K38" i="225"/>
  <c r="O38" i="225"/>
  <c r="I38" i="225"/>
  <c r="M38" i="225"/>
  <c r="I116" i="225"/>
  <c r="K116" i="225"/>
  <c r="M116" i="225"/>
  <c r="E116" i="225"/>
  <c r="G116" i="225"/>
  <c r="G66" i="225"/>
  <c r="O111" i="225"/>
  <c r="M34" i="225"/>
  <c r="K34" i="225"/>
  <c r="O34" i="225"/>
  <c r="M72" i="225"/>
  <c r="I72" i="225"/>
  <c r="O72" i="225"/>
  <c r="K72" i="225"/>
  <c r="E72" i="225"/>
  <c r="E111" i="225"/>
  <c r="K94" i="225"/>
  <c r="E94" i="225"/>
  <c r="G94" i="225"/>
  <c r="O94" i="225"/>
  <c r="I94" i="225"/>
  <c r="M94" i="225"/>
  <c r="I47" i="225"/>
  <c r="M47" i="225"/>
  <c r="O136" i="225"/>
  <c r="G136" i="225"/>
  <c r="I136" i="225"/>
  <c r="M136" i="225"/>
  <c r="E136" i="225"/>
  <c r="O50" i="193"/>
  <c r="G117" i="193"/>
  <c r="K54" i="193"/>
  <c r="K10" i="193"/>
  <c r="E54" i="193"/>
  <c r="E50" i="193"/>
  <c r="E10" i="193"/>
  <c r="G10" i="193"/>
  <c r="O10" i="193"/>
  <c r="M10" i="193"/>
  <c r="AP83" i="192"/>
  <c r="Z25" i="192"/>
  <c r="R83" i="192"/>
  <c r="AA7" i="192"/>
  <c r="F100" i="192"/>
  <c r="D100" i="192"/>
  <c r="H100" i="192"/>
  <c r="V100" i="192"/>
  <c r="L100" i="192"/>
  <c r="V88" i="192"/>
  <c r="F88" i="192"/>
  <c r="H88" i="192"/>
  <c r="L88" i="192"/>
  <c r="F132" i="192"/>
  <c r="D132" i="192"/>
  <c r="X132" i="192"/>
  <c r="L132" i="192"/>
  <c r="AO131" i="192"/>
  <c r="J131" i="192" s="1"/>
  <c r="F81" i="192"/>
  <c r="H81" i="192"/>
  <c r="D81" i="192"/>
  <c r="L81" i="192"/>
  <c r="X81" i="192"/>
  <c r="F66" i="192"/>
  <c r="V66" i="192"/>
  <c r="H66" i="192"/>
  <c r="L66" i="192"/>
  <c r="X66" i="192"/>
  <c r="H39" i="192"/>
  <c r="L39" i="192"/>
  <c r="H132" i="192"/>
  <c r="D51" i="192"/>
  <c r="L51" i="192"/>
  <c r="F51" i="192"/>
  <c r="X51" i="192"/>
  <c r="H51" i="192"/>
  <c r="H10" i="192"/>
  <c r="L10" i="192"/>
  <c r="V10" i="192"/>
  <c r="AO8" i="192"/>
  <c r="J8" i="192" s="1"/>
  <c r="X10" i="192"/>
  <c r="F10" i="192"/>
  <c r="F117" i="192"/>
  <c r="X117" i="192"/>
  <c r="L117" i="192"/>
  <c r="D117" i="192"/>
  <c r="H48" i="192"/>
  <c r="L48" i="192"/>
  <c r="D48" i="192"/>
  <c r="X48" i="192"/>
  <c r="F48" i="192"/>
  <c r="X128" i="192"/>
  <c r="L128" i="192"/>
  <c r="D128" i="192"/>
  <c r="F128" i="192"/>
  <c r="H128" i="192"/>
  <c r="L50" i="192"/>
  <c r="H50" i="192"/>
  <c r="V50" i="192"/>
  <c r="F50" i="192"/>
  <c r="D50" i="192"/>
  <c r="X18" i="192"/>
  <c r="H18" i="192"/>
  <c r="L18" i="192"/>
  <c r="V18" i="192"/>
  <c r="F18" i="192"/>
  <c r="L70" i="192"/>
  <c r="D70" i="192"/>
  <c r="H70" i="192"/>
  <c r="V70" i="192"/>
  <c r="F70" i="192"/>
  <c r="V117" i="192"/>
  <c r="F125" i="192"/>
  <c r="D125" i="192"/>
  <c r="L125" i="192"/>
  <c r="H125" i="192"/>
  <c r="X125" i="192"/>
  <c r="V128" i="192"/>
  <c r="X50" i="192"/>
  <c r="X70" i="192"/>
  <c r="L93" i="192"/>
  <c r="H93" i="192"/>
  <c r="D93" i="192"/>
  <c r="V93" i="192"/>
  <c r="F93" i="192"/>
  <c r="D23" i="192"/>
  <c r="F23" i="192"/>
  <c r="L23" i="192"/>
  <c r="V23" i="192"/>
  <c r="H23" i="192"/>
  <c r="V42" i="192"/>
  <c r="L42" i="192"/>
  <c r="F42" i="192"/>
  <c r="H42" i="192"/>
  <c r="D55" i="192"/>
  <c r="L55" i="192"/>
  <c r="H55" i="192"/>
  <c r="F55" i="192"/>
  <c r="V55" i="192"/>
  <c r="X71" i="192"/>
  <c r="F71" i="192"/>
  <c r="L71" i="192"/>
  <c r="D71" i="192"/>
  <c r="L56" i="192"/>
  <c r="D56" i="192"/>
  <c r="H56" i="192"/>
  <c r="X56" i="192"/>
  <c r="F56" i="192"/>
  <c r="H108" i="192"/>
  <c r="L108" i="192"/>
  <c r="V108" i="192"/>
  <c r="D108" i="192"/>
  <c r="F108" i="192"/>
  <c r="L120" i="192"/>
  <c r="H120" i="192"/>
  <c r="D120" i="192"/>
  <c r="X120" i="192"/>
  <c r="F120" i="192"/>
  <c r="D86" i="192"/>
  <c r="X86" i="192"/>
  <c r="L86" i="192"/>
  <c r="F86" i="192"/>
  <c r="H47" i="192"/>
  <c r="L47" i="192"/>
  <c r="D47" i="192"/>
  <c r="F47" i="192"/>
  <c r="AO45" i="192"/>
  <c r="X45" i="192" s="1"/>
  <c r="V47" i="192"/>
  <c r="X24" i="192"/>
  <c r="L24" i="192"/>
  <c r="F24" i="192"/>
  <c r="D24" i="192"/>
  <c r="X108" i="192"/>
  <c r="X100" i="192"/>
  <c r="X88" i="192"/>
  <c r="V132" i="192"/>
  <c r="X47" i="192"/>
  <c r="F116" i="192"/>
  <c r="L116" i="192"/>
  <c r="H116" i="192"/>
  <c r="D116" i="192"/>
  <c r="V116" i="192"/>
  <c r="V86" i="192"/>
  <c r="V48" i="192"/>
  <c r="D14" i="14"/>
  <c r="CI62" i="235"/>
  <c r="CJ62" i="235" s="1"/>
  <c r="N56" i="114"/>
  <c r="N17" i="114"/>
  <c r="L62" i="114"/>
  <c r="N51" i="114" s="1"/>
  <c r="CI128" i="235"/>
  <c r="CJ128" i="235" s="1"/>
  <c r="N70" i="114"/>
  <c r="N81" i="114"/>
  <c r="N33" i="114"/>
  <c r="CI31" i="235"/>
  <c r="CJ31" i="235" s="1"/>
  <c r="N30" i="114"/>
  <c r="N135" i="114"/>
  <c r="N100" i="114"/>
  <c r="E71" i="193"/>
  <c r="M125" i="193"/>
  <c r="M50" i="193"/>
  <c r="K55" i="193"/>
  <c r="E55" i="193"/>
  <c r="K88" i="193"/>
  <c r="G50" i="193"/>
  <c r="G55" i="193"/>
  <c r="G88" i="193"/>
  <c r="I50" i="193"/>
  <c r="I25" i="193"/>
  <c r="I125" i="193"/>
  <c r="E88" i="193"/>
  <c r="G125" i="193"/>
  <c r="M88" i="193"/>
  <c r="M25" i="193"/>
  <c r="O125" i="193"/>
  <c r="G133" i="193"/>
  <c r="M96" i="193"/>
  <c r="G19" i="193"/>
  <c r="K124" i="225"/>
  <c r="O124" i="225"/>
  <c r="M124" i="225"/>
  <c r="E124" i="225"/>
  <c r="I124" i="225"/>
  <c r="G124" i="225"/>
  <c r="M110" i="225"/>
  <c r="K110" i="225"/>
  <c r="E110" i="225"/>
  <c r="G110" i="225"/>
  <c r="I110" i="225"/>
  <c r="E106" i="225"/>
  <c r="G106" i="225"/>
  <c r="M106" i="225"/>
  <c r="K106" i="225"/>
  <c r="R105" i="225"/>
  <c r="O105" i="225" s="1"/>
  <c r="I106" i="225"/>
  <c r="O106" i="225"/>
  <c r="K101" i="225"/>
  <c r="M101" i="225"/>
  <c r="E101" i="225"/>
  <c r="G101" i="225"/>
  <c r="I101" i="225"/>
  <c r="I59" i="225"/>
  <c r="G59" i="225"/>
  <c r="O59" i="225"/>
  <c r="E59" i="225"/>
  <c r="K59" i="225"/>
  <c r="M59" i="225"/>
  <c r="M41" i="225"/>
  <c r="E41" i="225"/>
  <c r="G41" i="225"/>
  <c r="I41" i="225"/>
  <c r="I16" i="225"/>
  <c r="M16" i="225"/>
  <c r="G16" i="225"/>
  <c r="K16" i="225"/>
  <c r="E16" i="225"/>
  <c r="I56" i="225"/>
  <c r="M56" i="225"/>
  <c r="E56" i="225"/>
  <c r="K56" i="225"/>
  <c r="O56" i="225"/>
  <c r="F5" i="225"/>
  <c r="I22" i="225"/>
  <c r="M22" i="225"/>
  <c r="E22" i="225"/>
  <c r="K22" i="225"/>
  <c r="O22" i="225"/>
  <c r="M35" i="225"/>
  <c r="I35" i="225"/>
  <c r="O35" i="225"/>
  <c r="K35" i="225"/>
  <c r="E35" i="225"/>
  <c r="K135" i="225"/>
  <c r="I135" i="225"/>
  <c r="G135" i="225"/>
  <c r="M135" i="225"/>
  <c r="O135" i="225"/>
  <c r="E135" i="225"/>
  <c r="K97" i="225"/>
  <c r="O97" i="225"/>
  <c r="M97" i="225"/>
  <c r="G97" i="225"/>
  <c r="I97" i="225"/>
  <c r="E97" i="225"/>
  <c r="E92" i="225"/>
  <c r="I92" i="225"/>
  <c r="G92" i="225"/>
  <c r="M92" i="225"/>
  <c r="O92" i="225"/>
  <c r="I79" i="225"/>
  <c r="E79" i="225"/>
  <c r="M79" i="225"/>
  <c r="G79" i="225"/>
  <c r="K79" i="225"/>
  <c r="E71" i="225"/>
  <c r="G71" i="225"/>
  <c r="I71" i="225"/>
  <c r="M71" i="225"/>
  <c r="K71" i="225"/>
  <c r="I28" i="225"/>
  <c r="E28" i="225"/>
  <c r="G28" i="225"/>
  <c r="M28" i="225"/>
  <c r="O23" i="225"/>
  <c r="I23" i="225"/>
  <c r="M23" i="225"/>
  <c r="E23" i="225"/>
  <c r="K11" i="225"/>
  <c r="I11" i="225"/>
  <c r="G11" i="225"/>
  <c r="M11" i="225"/>
  <c r="O11" i="225"/>
  <c r="E11" i="225"/>
  <c r="M44" i="225"/>
  <c r="K44" i="225"/>
  <c r="E44" i="225"/>
  <c r="I44" i="225"/>
  <c r="O44" i="225"/>
  <c r="R43" i="225"/>
  <c r="K23" i="225"/>
  <c r="E73" i="225"/>
  <c r="M73" i="225"/>
  <c r="O73" i="225"/>
  <c r="I73" i="225"/>
  <c r="K73" i="225"/>
  <c r="G139" i="225"/>
  <c r="E139" i="225"/>
  <c r="K139" i="225"/>
  <c r="I139" i="225"/>
  <c r="O139" i="225"/>
  <c r="M139" i="225"/>
  <c r="E134" i="225"/>
  <c r="O134" i="225"/>
  <c r="I134" i="225"/>
  <c r="M134" i="225"/>
  <c r="G134" i="225"/>
  <c r="K134" i="225"/>
  <c r="M130" i="225"/>
  <c r="E130" i="225"/>
  <c r="R129" i="225"/>
  <c r="G130" i="225"/>
  <c r="I130" i="225"/>
  <c r="O130" i="225"/>
  <c r="K130" i="225"/>
  <c r="K96" i="225"/>
  <c r="I96" i="225"/>
  <c r="O96" i="225"/>
  <c r="M96" i="225"/>
  <c r="G96" i="225"/>
  <c r="E96" i="225"/>
  <c r="E84" i="225"/>
  <c r="I84" i="225"/>
  <c r="O84" i="225"/>
  <c r="M84" i="225"/>
  <c r="G84" i="225"/>
  <c r="O78" i="225"/>
  <c r="I78" i="225"/>
  <c r="G78" i="225"/>
  <c r="M78" i="225"/>
  <c r="E78" i="225"/>
  <c r="E54" i="225"/>
  <c r="G54" i="225"/>
  <c r="M54" i="225"/>
  <c r="I54" i="225"/>
  <c r="G33" i="225"/>
  <c r="R32" i="225"/>
  <c r="M33" i="225"/>
  <c r="I33" i="225"/>
  <c r="E33" i="225"/>
  <c r="G21" i="225"/>
  <c r="K21" i="225"/>
  <c r="I21" i="225"/>
  <c r="M21" i="225"/>
  <c r="R20" i="225"/>
  <c r="E21" i="225"/>
  <c r="O21" i="225"/>
  <c r="M15" i="225"/>
  <c r="I15" i="225"/>
  <c r="E15" i="225"/>
  <c r="G15" i="225"/>
  <c r="K15" i="225"/>
  <c r="I10" i="225"/>
  <c r="E10" i="225"/>
  <c r="G10" i="225"/>
  <c r="M10" i="225"/>
  <c r="J5" i="225"/>
  <c r="M45" i="225"/>
  <c r="E45" i="225"/>
  <c r="O45" i="225"/>
  <c r="G45" i="225"/>
  <c r="I45" i="225"/>
  <c r="K77" i="225"/>
  <c r="I77" i="225"/>
  <c r="O77" i="225"/>
  <c r="E77" i="225"/>
  <c r="M77" i="225"/>
  <c r="O48" i="225"/>
  <c r="E48" i="225"/>
  <c r="M48" i="225"/>
  <c r="K48" i="225"/>
  <c r="I48" i="225"/>
  <c r="E8" i="225"/>
  <c r="K8" i="225"/>
  <c r="O8" i="225"/>
  <c r="I8" i="225"/>
  <c r="M8" i="225"/>
  <c r="M46" i="225"/>
  <c r="G46" i="225"/>
  <c r="I46" i="225"/>
  <c r="K46" i="225"/>
  <c r="E46" i="225"/>
  <c r="K128" i="225"/>
  <c r="M128" i="225"/>
  <c r="O128" i="225"/>
  <c r="G128" i="225"/>
  <c r="I128" i="225"/>
  <c r="E128" i="225"/>
  <c r="M122" i="225"/>
  <c r="E122" i="225"/>
  <c r="I122" i="225"/>
  <c r="K122" i="225"/>
  <c r="G122" i="225"/>
  <c r="O122" i="225"/>
  <c r="G118" i="225"/>
  <c r="E118" i="225"/>
  <c r="M118" i="225"/>
  <c r="I118" i="225"/>
  <c r="K118" i="225"/>
  <c r="O109" i="225"/>
  <c r="M109" i="225"/>
  <c r="G109" i="225"/>
  <c r="E109" i="225"/>
  <c r="I109" i="225"/>
  <c r="K109" i="225"/>
  <c r="E76" i="225"/>
  <c r="K76" i="225"/>
  <c r="M76" i="225"/>
  <c r="I76" i="225"/>
  <c r="G76" i="225"/>
  <c r="O76" i="225"/>
  <c r="E70" i="225"/>
  <c r="O70" i="225"/>
  <c r="G70" i="225"/>
  <c r="I70" i="225"/>
  <c r="M70" i="225"/>
  <c r="I58" i="225"/>
  <c r="E58" i="225"/>
  <c r="M58" i="225"/>
  <c r="G58" i="225"/>
  <c r="K58" i="225"/>
  <c r="O27" i="225"/>
  <c r="I27" i="225"/>
  <c r="M27" i="225"/>
  <c r="E27" i="225"/>
  <c r="G27" i="225"/>
  <c r="K69" i="225"/>
  <c r="O69" i="225"/>
  <c r="M69" i="225"/>
  <c r="E69" i="225"/>
  <c r="I69" i="225"/>
  <c r="M26" i="225"/>
  <c r="I26" i="225"/>
  <c r="E26" i="225"/>
  <c r="K26" i="225"/>
  <c r="O26" i="225"/>
  <c r="O71" i="225"/>
  <c r="M39" i="225"/>
  <c r="K39" i="225"/>
  <c r="O39" i="225"/>
  <c r="I39" i="225"/>
  <c r="E39" i="225"/>
  <c r="I133" i="225"/>
  <c r="E133" i="225"/>
  <c r="O133" i="225"/>
  <c r="K133" i="225"/>
  <c r="M133" i="225"/>
  <c r="G133" i="225"/>
  <c r="O104" i="225"/>
  <c r="M104" i="225"/>
  <c r="G104" i="225"/>
  <c r="I104" i="225"/>
  <c r="E104" i="225"/>
  <c r="G100" i="225"/>
  <c r="M100" i="225"/>
  <c r="E100" i="225"/>
  <c r="O100" i="225"/>
  <c r="K100" i="225"/>
  <c r="I100" i="225"/>
  <c r="E95" i="225"/>
  <c r="M95" i="225"/>
  <c r="O95" i="225"/>
  <c r="K95" i="225"/>
  <c r="I95" i="225"/>
  <c r="G95" i="225"/>
  <c r="G91" i="225"/>
  <c r="O91" i="225"/>
  <c r="E91" i="225"/>
  <c r="M91" i="225"/>
  <c r="I91" i="225"/>
  <c r="K91" i="225"/>
  <c r="I83" i="225"/>
  <c r="M83" i="225"/>
  <c r="E83" i="225"/>
  <c r="G83" i="225"/>
  <c r="O83" i="225"/>
  <c r="K83" i="225"/>
  <c r="I53" i="225"/>
  <c r="M53" i="225"/>
  <c r="E53" i="225"/>
  <c r="G53" i="225"/>
  <c r="O53" i="225"/>
  <c r="G37" i="225"/>
  <c r="I37" i="225"/>
  <c r="E37" i="225"/>
  <c r="M37" i="225"/>
  <c r="K37" i="225"/>
  <c r="I19" i="225"/>
  <c r="G19" i="225"/>
  <c r="M19" i="225"/>
  <c r="E19" i="225"/>
  <c r="M14" i="225"/>
  <c r="I14" i="225"/>
  <c r="R13" i="225"/>
  <c r="E14" i="225"/>
  <c r="O14" i="225"/>
  <c r="G14" i="225"/>
  <c r="M65" i="225"/>
  <c r="K65" i="225"/>
  <c r="E65" i="225"/>
  <c r="R63" i="225"/>
  <c r="I65" i="225"/>
  <c r="O65" i="225"/>
  <c r="M30" i="225"/>
  <c r="K30" i="225"/>
  <c r="E30" i="225"/>
  <c r="I30" i="225"/>
  <c r="O30" i="225"/>
  <c r="O12" i="225"/>
  <c r="E12" i="225"/>
  <c r="M12" i="225"/>
  <c r="I12" i="225"/>
  <c r="K12" i="225"/>
  <c r="K70" i="225"/>
  <c r="O41" i="225"/>
  <c r="G39" i="225"/>
  <c r="K45" i="225"/>
  <c r="G131" i="225"/>
  <c r="K131" i="225"/>
  <c r="I131" i="225"/>
  <c r="E131" i="225"/>
  <c r="M131" i="225"/>
  <c r="I114" i="225"/>
  <c r="E114" i="225"/>
  <c r="G114" i="225"/>
  <c r="M114" i="225"/>
  <c r="K114" i="225"/>
  <c r="I108" i="225"/>
  <c r="O108" i="225"/>
  <c r="E108" i="225"/>
  <c r="K108" i="225"/>
  <c r="M108" i="225"/>
  <c r="O99" i="225"/>
  <c r="I99" i="225"/>
  <c r="E99" i="225"/>
  <c r="K99" i="225"/>
  <c r="M99" i="225"/>
  <c r="G88" i="225"/>
  <c r="I88" i="225"/>
  <c r="M88" i="225"/>
  <c r="E88" i="225"/>
  <c r="O88" i="225"/>
  <c r="E68" i="225"/>
  <c r="O68" i="225"/>
  <c r="K68" i="225"/>
  <c r="M68" i="225"/>
  <c r="G68" i="225"/>
  <c r="I68" i="225"/>
  <c r="E57" i="225"/>
  <c r="O57" i="225"/>
  <c r="I57" i="225"/>
  <c r="M57" i="225"/>
  <c r="K51" i="225"/>
  <c r="E51" i="225"/>
  <c r="M51" i="225"/>
  <c r="G51" i="225"/>
  <c r="O51" i="225"/>
  <c r="I51" i="225"/>
  <c r="O36" i="225"/>
  <c r="G36" i="225"/>
  <c r="I36" i="225"/>
  <c r="E36" i="225"/>
  <c r="M36" i="225"/>
  <c r="E31" i="225"/>
  <c r="O31" i="225"/>
  <c r="M31" i="225"/>
  <c r="I31" i="225"/>
  <c r="M24" i="225"/>
  <c r="G24" i="225"/>
  <c r="I24" i="225"/>
  <c r="E24" i="225"/>
  <c r="K24" i="225"/>
  <c r="G9" i="225"/>
  <c r="E9" i="225"/>
  <c r="I9" i="225"/>
  <c r="M9" i="225"/>
  <c r="O9" i="225"/>
  <c r="O24" i="225"/>
  <c r="M40" i="225"/>
  <c r="I40" i="225"/>
  <c r="E40" i="225"/>
  <c r="O40" i="225"/>
  <c r="G40" i="225"/>
  <c r="G12" i="225"/>
  <c r="O67" i="225"/>
  <c r="I82" i="225"/>
  <c r="O82" i="225"/>
  <c r="E82" i="225"/>
  <c r="R81" i="225"/>
  <c r="M82" i="225"/>
  <c r="K82" i="225"/>
  <c r="E62" i="225"/>
  <c r="I62" i="225"/>
  <c r="G62" i="225"/>
  <c r="M62" i="225"/>
  <c r="O10" i="225"/>
  <c r="I137" i="225"/>
  <c r="O137" i="225"/>
  <c r="E137" i="225"/>
  <c r="M137" i="225"/>
  <c r="K137" i="225"/>
  <c r="G137" i="225"/>
  <c r="K126" i="225"/>
  <c r="G126" i="225"/>
  <c r="E126" i="225"/>
  <c r="M126" i="225"/>
  <c r="O126" i="225"/>
  <c r="I126" i="225"/>
  <c r="O103" i="225"/>
  <c r="E103" i="225"/>
  <c r="I103" i="225"/>
  <c r="M103" i="225"/>
  <c r="K103" i="225"/>
  <c r="G103" i="225"/>
  <c r="K88" i="225"/>
  <c r="M74" i="225"/>
  <c r="I74" i="225"/>
  <c r="G74" i="225"/>
  <c r="O74" i="225"/>
  <c r="E74" i="225"/>
  <c r="G57" i="225"/>
  <c r="G42" i="225"/>
  <c r="E42" i="225"/>
  <c r="K42" i="225"/>
  <c r="M42" i="225"/>
  <c r="I42" i="225"/>
  <c r="G31" i="225"/>
  <c r="M7" i="225"/>
  <c r="K7" i="225"/>
  <c r="R6" i="225"/>
  <c r="E7" i="225"/>
  <c r="G7" i="225"/>
  <c r="O7" i="225"/>
  <c r="I7" i="225"/>
  <c r="G26" i="225"/>
  <c r="G44" i="225"/>
  <c r="O66" i="225"/>
  <c r="E66" i="225"/>
  <c r="I66" i="225"/>
  <c r="M66" i="225"/>
  <c r="O28" i="225"/>
  <c r="K57" i="225"/>
  <c r="O62" i="225"/>
  <c r="O33" i="225"/>
  <c r="O79" i="225"/>
  <c r="K31" i="225"/>
  <c r="G35" i="225"/>
  <c r="O131" i="225"/>
  <c r="O120" i="225"/>
  <c r="I120" i="225"/>
  <c r="E120" i="225"/>
  <c r="G120" i="225"/>
  <c r="K120" i="225"/>
  <c r="M120" i="225"/>
  <c r="G99" i="225"/>
  <c r="E93" i="225"/>
  <c r="M93" i="225"/>
  <c r="G93" i="225"/>
  <c r="O93" i="225"/>
  <c r="I93" i="225"/>
  <c r="K93" i="225"/>
  <c r="K87" i="225"/>
  <c r="M87" i="225"/>
  <c r="E87" i="225"/>
  <c r="I87" i="225"/>
  <c r="G87" i="225"/>
  <c r="O87" i="225"/>
  <c r="K80" i="225"/>
  <c r="G80" i="225"/>
  <c r="I80" i="225"/>
  <c r="M80" i="225"/>
  <c r="O80" i="225"/>
  <c r="E80" i="225"/>
  <c r="E67" i="225"/>
  <c r="M67" i="225"/>
  <c r="G67" i="225"/>
  <c r="I67" i="225"/>
  <c r="M61" i="225"/>
  <c r="E61" i="225"/>
  <c r="G61" i="225"/>
  <c r="O61" i="225"/>
  <c r="I61" i="225"/>
  <c r="I55" i="225"/>
  <c r="K55" i="225"/>
  <c r="M55" i="225"/>
  <c r="E55" i="225"/>
  <c r="O55" i="225"/>
  <c r="G55" i="225"/>
  <c r="I50" i="225"/>
  <c r="G50" i="225"/>
  <c r="E50" i="225"/>
  <c r="K50" i="225"/>
  <c r="M50" i="225"/>
  <c r="G23" i="225"/>
  <c r="M18" i="225"/>
  <c r="I18" i="225"/>
  <c r="E18" i="225"/>
  <c r="G18" i="225"/>
  <c r="O18" i="225"/>
  <c r="N5" i="225"/>
  <c r="E75" i="225"/>
  <c r="I75" i="225"/>
  <c r="M75" i="225"/>
  <c r="K75" i="225"/>
  <c r="G75" i="225"/>
  <c r="I60" i="225"/>
  <c r="O60" i="225"/>
  <c r="M60" i="225"/>
  <c r="E60" i="225"/>
  <c r="K60" i="225"/>
  <c r="O17" i="225"/>
  <c r="I17" i="225"/>
  <c r="M17" i="225"/>
  <c r="E17" i="225"/>
  <c r="K17" i="225"/>
  <c r="O52" i="225"/>
  <c r="I52" i="225"/>
  <c r="E52" i="225"/>
  <c r="K52" i="225"/>
  <c r="M52" i="225"/>
  <c r="O58" i="225"/>
  <c r="K27" i="225"/>
  <c r="K61" i="225"/>
  <c r="G22" i="225"/>
  <c r="I117" i="193"/>
  <c r="E96" i="193"/>
  <c r="O14" i="193"/>
  <c r="I96" i="193"/>
  <c r="O95" i="193"/>
  <c r="E19" i="193"/>
  <c r="I130" i="193"/>
  <c r="K96" i="193"/>
  <c r="M19" i="193"/>
  <c r="E25" i="193"/>
  <c r="O96" i="193"/>
  <c r="I95" i="193"/>
  <c r="G25" i="193"/>
  <c r="K19" i="193"/>
  <c r="M14" i="193"/>
  <c r="M133" i="193"/>
  <c r="K117" i="193"/>
  <c r="K95" i="193"/>
  <c r="E117" i="193"/>
  <c r="O19" i="193"/>
  <c r="K77" i="193"/>
  <c r="E14" i="193"/>
  <c r="G54" i="193"/>
  <c r="G77" i="193"/>
  <c r="I77" i="193"/>
  <c r="N5" i="193"/>
  <c r="I54" i="193"/>
  <c r="O133" i="193"/>
  <c r="M77" i="193"/>
  <c r="E77" i="193"/>
  <c r="O117" i="193"/>
  <c r="J5" i="193"/>
  <c r="F5" i="193"/>
  <c r="E133" i="193"/>
  <c r="M130" i="193"/>
  <c r="G130" i="193"/>
  <c r="M24" i="193"/>
  <c r="K24" i="193"/>
  <c r="G24" i="193"/>
  <c r="E24" i="193"/>
  <c r="I24" i="193"/>
  <c r="G48" i="193"/>
  <c r="K48" i="193"/>
  <c r="M58" i="193"/>
  <c r="I58" i="193"/>
  <c r="K58" i="193"/>
  <c r="E58" i="193"/>
  <c r="O58" i="193"/>
  <c r="G58" i="193"/>
  <c r="I48" i="193"/>
  <c r="G14" i="193"/>
  <c r="I15" i="193"/>
  <c r="E15" i="193"/>
  <c r="G15" i="193"/>
  <c r="K15" i="193"/>
  <c r="M15" i="193"/>
  <c r="E48" i="193"/>
  <c r="E33" i="193"/>
  <c r="K33" i="193"/>
  <c r="M33" i="193"/>
  <c r="G33" i="193"/>
  <c r="I33" i="193"/>
  <c r="M84" i="193"/>
  <c r="E84" i="193"/>
  <c r="I84" i="193"/>
  <c r="K84" i="193"/>
  <c r="G84" i="193"/>
  <c r="I100" i="193"/>
  <c r="M100" i="193"/>
  <c r="G100" i="193"/>
  <c r="K100" i="193"/>
  <c r="E100" i="193"/>
  <c r="O24" i="193"/>
  <c r="I92" i="193"/>
  <c r="K92" i="193"/>
  <c r="E92" i="193"/>
  <c r="G92" i="193"/>
  <c r="M92" i="193"/>
  <c r="G121" i="193"/>
  <c r="K121" i="193"/>
  <c r="E121" i="193"/>
  <c r="I121" i="193"/>
  <c r="M121" i="193"/>
  <c r="K41" i="193"/>
  <c r="M41" i="193"/>
  <c r="E41" i="193"/>
  <c r="G41" i="193"/>
  <c r="I41" i="193"/>
  <c r="O92" i="193"/>
  <c r="E37" i="193"/>
  <c r="M37" i="193"/>
  <c r="I37" i="193"/>
  <c r="G37" i="193"/>
  <c r="K37" i="193"/>
  <c r="I28" i="193"/>
  <c r="G28" i="193"/>
  <c r="E28" i="193"/>
  <c r="M28" i="193"/>
  <c r="K28" i="193"/>
  <c r="O46" i="193"/>
  <c r="I46" i="193"/>
  <c r="G46" i="193"/>
  <c r="E46" i="193"/>
  <c r="M46" i="193"/>
  <c r="K46" i="193"/>
  <c r="M67" i="193"/>
  <c r="K67" i="193"/>
  <c r="E67" i="193"/>
  <c r="G67" i="193"/>
  <c r="I67" i="193"/>
  <c r="K25" i="193"/>
  <c r="O48" i="193"/>
  <c r="I14" i="193"/>
  <c r="O100" i="193"/>
  <c r="E109" i="193"/>
  <c r="I109" i="193"/>
  <c r="K109" i="193"/>
  <c r="M109" i="193"/>
  <c r="G109" i="193"/>
  <c r="I113" i="193"/>
  <c r="M113" i="193"/>
  <c r="E113" i="193"/>
  <c r="G113" i="193"/>
  <c r="O113" i="193"/>
  <c r="K113" i="193"/>
  <c r="O33" i="193"/>
  <c r="M48" i="193"/>
  <c r="I133" i="193"/>
  <c r="M55" i="193"/>
  <c r="K130" i="193"/>
  <c r="O84" i="193"/>
  <c r="O37" i="193"/>
  <c r="E79" i="193"/>
  <c r="G79" i="193"/>
  <c r="M79" i="193"/>
  <c r="I79" i="193"/>
  <c r="K79" i="193"/>
  <c r="G62" i="193"/>
  <c r="E62" i="193"/>
  <c r="K62" i="193"/>
  <c r="M62" i="193"/>
  <c r="I62" i="193"/>
  <c r="M75" i="193"/>
  <c r="E75" i="193"/>
  <c r="K75" i="193"/>
  <c r="I75" i="193"/>
  <c r="G75" i="193"/>
  <c r="O28" i="193"/>
  <c r="G95" i="193"/>
  <c r="R13" i="193"/>
  <c r="E130" i="193"/>
  <c r="O15" i="193"/>
  <c r="K104" i="193"/>
  <c r="M104" i="193"/>
  <c r="G104" i="193"/>
  <c r="I104" i="193"/>
  <c r="E104" i="193"/>
  <c r="K138" i="193"/>
  <c r="I138" i="193"/>
  <c r="M138" i="193"/>
  <c r="G138" i="193"/>
  <c r="E138" i="193"/>
  <c r="I18" i="193"/>
  <c r="O18" i="193"/>
  <c r="K18" i="193"/>
  <c r="E18" i="193"/>
  <c r="G18" i="193"/>
  <c r="M52" i="193"/>
  <c r="O52" i="193"/>
  <c r="K52" i="193"/>
  <c r="G52" i="193"/>
  <c r="E52" i="193"/>
  <c r="K102" i="193"/>
  <c r="M102" i="193"/>
  <c r="G102" i="193"/>
  <c r="E102" i="193"/>
  <c r="O102" i="193"/>
  <c r="E74" i="193"/>
  <c r="M74" i="193"/>
  <c r="K74" i="193"/>
  <c r="I74" i="193"/>
  <c r="O74" i="193"/>
  <c r="G74" i="193"/>
  <c r="M22" i="193"/>
  <c r="O22" i="193"/>
  <c r="K22" i="193"/>
  <c r="G22" i="193"/>
  <c r="E22" i="193"/>
  <c r="H5" i="193"/>
  <c r="M80" i="193"/>
  <c r="O80" i="193"/>
  <c r="I80" i="193"/>
  <c r="G80" i="193"/>
  <c r="K80" i="193"/>
  <c r="K57" i="193"/>
  <c r="G57" i="193"/>
  <c r="O57" i="193"/>
  <c r="E57" i="193"/>
  <c r="I57" i="193"/>
  <c r="G34" i="193"/>
  <c r="R32" i="193"/>
  <c r="K34" i="193"/>
  <c r="O34" i="193"/>
  <c r="I34" i="193"/>
  <c r="M34" i="193"/>
  <c r="E34" i="193"/>
  <c r="M136" i="193"/>
  <c r="G136" i="193"/>
  <c r="K136" i="193"/>
  <c r="E136" i="193"/>
  <c r="O136" i="193"/>
  <c r="G91" i="193"/>
  <c r="O91" i="193"/>
  <c r="K91" i="193"/>
  <c r="E91" i="193"/>
  <c r="I91" i="193"/>
  <c r="O72" i="193"/>
  <c r="M72" i="193"/>
  <c r="K72" i="193"/>
  <c r="G72" i="193"/>
  <c r="I72" i="193"/>
  <c r="M119" i="193"/>
  <c r="O119" i="193"/>
  <c r="G119" i="193"/>
  <c r="E119" i="193"/>
  <c r="K119" i="193"/>
  <c r="O76" i="193"/>
  <c r="I76" i="193"/>
  <c r="K76" i="193"/>
  <c r="G76" i="193"/>
  <c r="M76" i="193"/>
  <c r="K11" i="193"/>
  <c r="G11" i="193"/>
  <c r="O11" i="193"/>
  <c r="M11" i="193"/>
  <c r="I11" i="193"/>
  <c r="K65" i="193"/>
  <c r="E65" i="193"/>
  <c r="O65" i="193"/>
  <c r="M65" i="193"/>
  <c r="G65" i="193"/>
  <c r="M107" i="193"/>
  <c r="O107" i="193"/>
  <c r="E107" i="193"/>
  <c r="K107" i="193"/>
  <c r="G107" i="193"/>
  <c r="O7" i="193"/>
  <c r="M7" i="193"/>
  <c r="I7" i="193"/>
  <c r="G7" i="193"/>
  <c r="R6" i="193"/>
  <c r="K7" i="193"/>
  <c r="E7" i="193"/>
  <c r="E35" i="193"/>
  <c r="M35" i="193"/>
  <c r="O35" i="193"/>
  <c r="K35" i="193"/>
  <c r="G35" i="193"/>
  <c r="G89" i="193"/>
  <c r="O89" i="193"/>
  <c r="I89" i="193"/>
  <c r="K89" i="193"/>
  <c r="M89" i="193"/>
  <c r="G21" i="193"/>
  <c r="K21" i="193"/>
  <c r="O21" i="193"/>
  <c r="I21" i="193"/>
  <c r="M21" i="193"/>
  <c r="R20" i="193"/>
  <c r="G93" i="193"/>
  <c r="K93" i="193"/>
  <c r="I93" i="193"/>
  <c r="O93" i="193"/>
  <c r="M93" i="193"/>
  <c r="I45" i="193"/>
  <c r="K45" i="193"/>
  <c r="O45" i="193"/>
  <c r="G45" i="193"/>
  <c r="E45" i="193"/>
  <c r="O86" i="193"/>
  <c r="M86" i="193"/>
  <c r="K86" i="193"/>
  <c r="E86" i="193"/>
  <c r="G86" i="193"/>
  <c r="E26" i="193"/>
  <c r="G26" i="193"/>
  <c r="M26" i="193"/>
  <c r="K26" i="193"/>
  <c r="O26" i="193"/>
  <c r="M45" i="193"/>
  <c r="O87" i="193"/>
  <c r="K87" i="193"/>
  <c r="G87" i="193"/>
  <c r="E87" i="193"/>
  <c r="I87" i="193"/>
  <c r="G83" i="193"/>
  <c r="K83" i="193"/>
  <c r="O83" i="193"/>
  <c r="E83" i="193"/>
  <c r="I83" i="193"/>
  <c r="M64" i="193"/>
  <c r="O64" i="193"/>
  <c r="G64" i="193"/>
  <c r="E64" i="193"/>
  <c r="K64" i="193"/>
  <c r="I64" i="193"/>
  <c r="R63" i="193"/>
  <c r="K47" i="193"/>
  <c r="G47" i="193"/>
  <c r="I47" i="193"/>
  <c r="M47" i="193"/>
  <c r="O47" i="193"/>
  <c r="D5" i="193"/>
  <c r="G137" i="193"/>
  <c r="E137" i="193"/>
  <c r="I137" i="193"/>
  <c r="O137" i="193"/>
  <c r="K137" i="193"/>
  <c r="K126" i="193"/>
  <c r="I126" i="193"/>
  <c r="G126" i="193"/>
  <c r="M126" i="193"/>
  <c r="O126" i="193"/>
  <c r="E128" i="193"/>
  <c r="G128" i="193"/>
  <c r="K128" i="193"/>
  <c r="I128" i="193"/>
  <c r="O128" i="193"/>
  <c r="K135" i="193"/>
  <c r="M135" i="193"/>
  <c r="O135" i="193"/>
  <c r="I135" i="193"/>
  <c r="G135" i="193"/>
  <c r="G70" i="193"/>
  <c r="I70" i="193"/>
  <c r="E70" i="193"/>
  <c r="O70" i="193"/>
  <c r="K70" i="193"/>
  <c r="I38" i="193"/>
  <c r="K38" i="193"/>
  <c r="O38" i="193"/>
  <c r="G38" i="193"/>
  <c r="M38" i="193"/>
  <c r="K127" i="193"/>
  <c r="O127" i="193"/>
  <c r="G127" i="193"/>
  <c r="M127" i="193"/>
  <c r="E127" i="193"/>
  <c r="I23" i="193"/>
  <c r="G23" i="193"/>
  <c r="O23" i="193"/>
  <c r="K23" i="193"/>
  <c r="E23" i="193"/>
  <c r="I108" i="193"/>
  <c r="O108" i="193"/>
  <c r="G108" i="193"/>
  <c r="K108" i="193"/>
  <c r="E108" i="193"/>
  <c r="O112" i="193"/>
  <c r="E112" i="193"/>
  <c r="G112" i="193"/>
  <c r="K112" i="193"/>
  <c r="I112" i="193"/>
  <c r="G39" i="193"/>
  <c r="O39" i="193"/>
  <c r="K39" i="193"/>
  <c r="M39" i="193"/>
  <c r="E39" i="193"/>
  <c r="K78" i="193"/>
  <c r="G78" i="193"/>
  <c r="E78" i="193"/>
  <c r="O78" i="193"/>
  <c r="I78" i="193"/>
  <c r="K116" i="193"/>
  <c r="G116" i="193"/>
  <c r="I116" i="193"/>
  <c r="O116" i="193"/>
  <c r="E116" i="193"/>
  <c r="I101" i="193"/>
  <c r="O101" i="193"/>
  <c r="M101" i="193"/>
  <c r="G101" i="193"/>
  <c r="K101" i="193"/>
  <c r="G44" i="193"/>
  <c r="E44" i="193"/>
  <c r="R43" i="193"/>
  <c r="O44" i="193"/>
  <c r="K44" i="193"/>
  <c r="M44" i="193"/>
  <c r="E93" i="193"/>
  <c r="E40" i="193"/>
  <c r="G40" i="193"/>
  <c r="I40" i="193"/>
  <c r="O40" i="193"/>
  <c r="K40" i="193"/>
  <c r="M60" i="193"/>
  <c r="K60" i="193"/>
  <c r="G60" i="193"/>
  <c r="E60" i="193"/>
  <c r="O60" i="193"/>
  <c r="G36" i="193"/>
  <c r="K36" i="193"/>
  <c r="I36" i="193"/>
  <c r="O36" i="193"/>
  <c r="E36" i="193"/>
  <c r="M36" i="193"/>
  <c r="O16" i="193"/>
  <c r="I16" i="193"/>
  <c r="M16" i="193"/>
  <c r="G16" i="193"/>
  <c r="K16" i="193"/>
  <c r="I110" i="193"/>
  <c r="K110" i="193"/>
  <c r="G110" i="193"/>
  <c r="M110" i="193"/>
  <c r="O110" i="193"/>
  <c r="M139" i="193"/>
  <c r="K139" i="193"/>
  <c r="G139" i="193"/>
  <c r="O139" i="193"/>
  <c r="I139" i="193"/>
  <c r="I118" i="193"/>
  <c r="G118" i="193"/>
  <c r="K118" i="193"/>
  <c r="O118" i="193"/>
  <c r="M118" i="193"/>
  <c r="G56" i="193"/>
  <c r="K56" i="193"/>
  <c r="E56" i="193"/>
  <c r="M56" i="193"/>
  <c r="O56" i="193"/>
  <c r="M78" i="193"/>
  <c r="I49" i="193"/>
  <c r="G49" i="193"/>
  <c r="E49" i="193"/>
  <c r="O49" i="193"/>
  <c r="K49" i="193"/>
  <c r="M17" i="193"/>
  <c r="E17" i="193"/>
  <c r="K17" i="193"/>
  <c r="G17" i="193"/>
  <c r="O17" i="193"/>
  <c r="G123" i="193"/>
  <c r="E123" i="193"/>
  <c r="K123" i="193"/>
  <c r="O123" i="193"/>
  <c r="M123" i="193"/>
  <c r="M68" i="193"/>
  <c r="I68" i="193"/>
  <c r="K68" i="193"/>
  <c r="G68" i="193"/>
  <c r="O68" i="193"/>
  <c r="G30" i="193"/>
  <c r="E30" i="193"/>
  <c r="M30" i="193"/>
  <c r="K30" i="193"/>
  <c r="O30" i="193"/>
  <c r="M29" i="193"/>
  <c r="K29" i="193"/>
  <c r="O29" i="193"/>
  <c r="G29" i="193"/>
  <c r="I29" i="193"/>
  <c r="K114" i="193"/>
  <c r="G114" i="193"/>
  <c r="M114" i="193"/>
  <c r="I114" i="193"/>
  <c r="O114" i="193"/>
  <c r="I124" i="193"/>
  <c r="O124" i="193"/>
  <c r="G124" i="193"/>
  <c r="K124" i="193"/>
  <c r="E124" i="193"/>
  <c r="G99" i="193"/>
  <c r="E99" i="193"/>
  <c r="O99" i="193"/>
  <c r="K99" i="193"/>
  <c r="M99" i="193"/>
  <c r="I99" i="193"/>
  <c r="M12" i="193"/>
  <c r="E12" i="193"/>
  <c r="G12" i="193"/>
  <c r="O12" i="193"/>
  <c r="K12" i="193"/>
  <c r="I97" i="193"/>
  <c r="M97" i="193"/>
  <c r="O97" i="193"/>
  <c r="K97" i="193"/>
  <c r="G97" i="193"/>
  <c r="G42" i="193"/>
  <c r="K42" i="193"/>
  <c r="I42" i="193"/>
  <c r="M42" i="193"/>
  <c r="O42" i="193"/>
  <c r="I123" i="193"/>
  <c r="E68" i="193"/>
  <c r="G85" i="193"/>
  <c r="I85" i="193"/>
  <c r="M85" i="193"/>
  <c r="O85" i="193"/>
  <c r="K85" i="193"/>
  <c r="E85" i="193"/>
  <c r="O103" i="193"/>
  <c r="K103" i="193"/>
  <c r="E103" i="193"/>
  <c r="I103" i="193"/>
  <c r="G103" i="193"/>
  <c r="O31" i="193"/>
  <c r="I31" i="193"/>
  <c r="E31" i="193"/>
  <c r="G31" i="193"/>
  <c r="K31" i="193"/>
  <c r="E120" i="193"/>
  <c r="G120" i="193"/>
  <c r="O120" i="193"/>
  <c r="K120" i="193"/>
  <c r="I120" i="193"/>
  <c r="M94" i="193"/>
  <c r="O94" i="193"/>
  <c r="E94" i="193"/>
  <c r="K94" i="193"/>
  <c r="G94" i="193"/>
  <c r="G59" i="193"/>
  <c r="O59" i="193"/>
  <c r="I59" i="193"/>
  <c r="K59" i="193"/>
  <c r="M59" i="193"/>
  <c r="E59" i="193"/>
  <c r="K69" i="193"/>
  <c r="O69" i="193"/>
  <c r="M69" i="193"/>
  <c r="E69" i="193"/>
  <c r="G69" i="193"/>
  <c r="K106" i="193"/>
  <c r="O106" i="193"/>
  <c r="M106" i="193"/>
  <c r="R105" i="193"/>
  <c r="G106" i="193"/>
  <c r="I106" i="193"/>
  <c r="O98" i="193"/>
  <c r="M98" i="193"/>
  <c r="E98" i="193"/>
  <c r="G98" i="193"/>
  <c r="K98" i="193"/>
  <c r="K61" i="193"/>
  <c r="E61" i="193"/>
  <c r="O61" i="193"/>
  <c r="I61" i="193"/>
  <c r="G61" i="193"/>
  <c r="G9" i="193"/>
  <c r="E9" i="193"/>
  <c r="K9" i="193"/>
  <c r="O9" i="193"/>
  <c r="M9" i="193"/>
  <c r="I9" i="193"/>
  <c r="O82" i="193"/>
  <c r="M82" i="193"/>
  <c r="K82" i="193"/>
  <c r="G82" i="193"/>
  <c r="R81" i="193"/>
  <c r="E82" i="193"/>
  <c r="O53" i="193"/>
  <c r="E53" i="193"/>
  <c r="I53" i="193"/>
  <c r="K53" i="193"/>
  <c r="G53" i="193"/>
  <c r="I27" i="193"/>
  <c r="E27" i="193"/>
  <c r="K27" i="193"/>
  <c r="O27" i="193"/>
  <c r="G27" i="193"/>
  <c r="K8" i="193"/>
  <c r="O8" i="193"/>
  <c r="G8" i="193"/>
  <c r="M8" i="193"/>
  <c r="E8" i="193"/>
  <c r="M51" i="193"/>
  <c r="O51" i="193"/>
  <c r="I51" i="193"/>
  <c r="K51" i="193"/>
  <c r="G51" i="193"/>
  <c r="K131" i="193"/>
  <c r="M131" i="193"/>
  <c r="O131" i="193"/>
  <c r="G131" i="193"/>
  <c r="R129" i="193"/>
  <c r="I131" i="193"/>
  <c r="G66" i="193"/>
  <c r="E66" i="193"/>
  <c r="O66" i="193"/>
  <c r="I66" i="193"/>
  <c r="K66" i="193"/>
  <c r="M103" i="193"/>
  <c r="M31" i="193"/>
  <c r="E21" i="193"/>
  <c r="M40" i="193"/>
  <c r="E73" i="193"/>
  <c r="G73" i="193"/>
  <c r="M73" i="193"/>
  <c r="K73" i="193"/>
  <c r="O73" i="193"/>
  <c r="K111" i="193"/>
  <c r="M111" i="193"/>
  <c r="E111" i="193"/>
  <c r="O111" i="193"/>
  <c r="G111" i="193"/>
  <c r="M87" i="193"/>
  <c r="I60" i="193"/>
  <c r="L5" i="193"/>
  <c r="E114" i="193"/>
  <c r="O132" i="193"/>
  <c r="M132" i="193"/>
  <c r="G132" i="193"/>
  <c r="K132" i="193"/>
  <c r="E132" i="193"/>
  <c r="K122" i="193"/>
  <c r="M122" i="193"/>
  <c r="G122" i="193"/>
  <c r="I122" i="193"/>
  <c r="O122" i="193"/>
  <c r="K115" i="193"/>
  <c r="G115" i="193"/>
  <c r="E115" i="193"/>
  <c r="M115" i="193"/>
  <c r="O115" i="193"/>
  <c r="K90" i="193"/>
  <c r="E90" i="193"/>
  <c r="O90" i="193"/>
  <c r="G90" i="193"/>
  <c r="M90" i="193"/>
  <c r="M83" i="193"/>
  <c r="M18" i="193"/>
  <c r="Y7" i="192"/>
  <c r="CI42" i="235"/>
  <c r="CJ42" i="235" s="1"/>
  <c r="B6" i="237"/>
  <c r="Z100" i="192"/>
  <c r="AB100" i="192"/>
  <c r="T22" i="192"/>
  <c r="AP22" i="192"/>
  <c r="R22" i="192"/>
  <c r="Z16" i="192"/>
  <c r="AB16" i="192"/>
  <c r="Z60" i="192"/>
  <c r="AB60" i="192"/>
  <c r="AP34" i="192"/>
  <c r="T34" i="192"/>
  <c r="R34" i="192"/>
  <c r="R65" i="192"/>
  <c r="AB76" i="192"/>
  <c r="Z76" i="192"/>
  <c r="Z44" i="192"/>
  <c r="AB44" i="192"/>
  <c r="Z108" i="192"/>
  <c r="AB108" i="192"/>
  <c r="AB56" i="192"/>
  <c r="Z56" i="192"/>
  <c r="AB40" i="192"/>
  <c r="Z40" i="192"/>
  <c r="Z64" i="192"/>
  <c r="AB64" i="192"/>
  <c r="Z48" i="192"/>
  <c r="AB48" i="192"/>
  <c r="R45" i="192"/>
  <c r="AP45" i="192"/>
  <c r="T45" i="192"/>
  <c r="Z28" i="192"/>
  <c r="AB28" i="192"/>
  <c r="Z96" i="192"/>
  <c r="AB96" i="192"/>
  <c r="Z84" i="192"/>
  <c r="AB84" i="192"/>
  <c r="S7" i="192"/>
  <c r="T8" i="192"/>
  <c r="R8" i="192"/>
  <c r="AP8" i="192"/>
  <c r="AP15" i="192"/>
  <c r="R15" i="192"/>
  <c r="Q7" i="192"/>
  <c r="AB128" i="192"/>
  <c r="Z128" i="192"/>
  <c r="Z36" i="192"/>
  <c r="AB36" i="192"/>
  <c r="AP65" i="192"/>
  <c r="F107" i="192"/>
  <c r="D65" i="192"/>
  <c r="L34" i="192"/>
  <c r="F34" i="192"/>
  <c r="X34" i="192"/>
  <c r="D14" i="236"/>
  <c r="D17" i="236"/>
  <c r="D10" i="236"/>
  <c r="D19" i="236"/>
  <c r="D15" i="236"/>
  <c r="D32" i="236"/>
  <c r="D4" i="236"/>
  <c r="D7" i="236"/>
  <c r="D11" i="236"/>
  <c r="D36" i="236"/>
  <c r="D30" i="236"/>
  <c r="D49" i="236"/>
  <c r="D46" i="236"/>
  <c r="D34" i="236"/>
  <c r="D33" i="236"/>
  <c r="D38" i="236"/>
  <c r="D50" i="236"/>
  <c r="D31" i="236"/>
  <c r="D45" i="236"/>
  <c r="D37" i="236"/>
  <c r="D51" i="236"/>
  <c r="D47" i="236"/>
  <c r="D53" i="236"/>
  <c r="D40" i="236"/>
  <c r="D48" i="236"/>
  <c r="D35" i="236"/>
  <c r="D44" i="236"/>
  <c r="D54" i="236"/>
  <c r="D39" i="236"/>
  <c r="D29" i="236"/>
  <c r="AL13" i="228"/>
  <c r="AJ13" i="228"/>
  <c r="AG81" i="228"/>
  <c r="AK13" i="228"/>
  <c r="AJ63" i="228"/>
  <c r="AI43" i="228"/>
  <c r="AP20" i="228"/>
  <c r="AK129" i="228"/>
  <c r="AE129" i="228"/>
  <c r="AF32" i="228"/>
  <c r="AF63" i="228"/>
  <c r="AG43" i="228"/>
  <c r="AE43" i="228"/>
  <c r="AC105" i="228"/>
  <c r="AP105" i="228"/>
  <c r="AE63" i="228"/>
  <c r="AA81" i="228"/>
  <c r="AC81" i="228"/>
  <c r="AG129" i="228"/>
  <c r="AC129" i="228"/>
  <c r="AI129" i="228"/>
  <c r="AP43" i="228"/>
  <c r="AM13" i="228"/>
  <c r="AC32" i="228"/>
  <c r="AH13" i="228"/>
  <c r="AJ20" i="228"/>
  <c r="AA4" i="228"/>
  <c r="AA6" i="228"/>
  <c r="AE32" i="228"/>
  <c r="AA43" i="228"/>
  <c r="AJ81" i="228"/>
  <c r="AM63" i="228"/>
  <c r="AE105" i="228"/>
  <c r="AB81" i="228"/>
  <c r="AI13" i="228"/>
  <c r="AK105" i="228"/>
  <c r="AF20" i="228"/>
  <c r="AB63" i="228"/>
  <c r="AM105" i="228"/>
  <c r="AI63" i="228"/>
  <c r="AM32" i="228"/>
  <c r="AG32" i="228"/>
  <c r="AK43" i="228"/>
  <c r="AF81" i="228"/>
  <c r="AG105" i="228"/>
  <c r="AB32" i="228"/>
  <c r="AE13" i="228"/>
  <c r="AH129" i="228"/>
  <c r="AF6" i="228"/>
  <c r="AF4" i="228"/>
  <c r="AG4" i="228"/>
  <c r="AG6" i="228"/>
  <c r="AI4" i="228"/>
  <c r="AI6" i="228"/>
  <c r="AM43" i="228"/>
  <c r="AM129" i="228"/>
  <c r="AG13" i="228"/>
  <c r="AF13" i="228"/>
  <c r="AH81" i="228"/>
  <c r="AB20" i="228"/>
  <c r="AH20" i="228"/>
  <c r="AA32" i="228"/>
  <c r="AL81" i="228"/>
  <c r="AA105" i="228"/>
  <c r="AC13" i="228"/>
  <c r="AE81" i="228"/>
  <c r="AP81" i="228"/>
  <c r="AF105" i="228"/>
  <c r="AA129" i="228"/>
  <c r="AM6" i="228"/>
  <c r="AM4" i="228"/>
  <c r="AP13" i="228"/>
  <c r="AP6" i="228"/>
  <c r="AP4" i="228"/>
  <c r="AK4" i="228"/>
  <c r="AK6" i="228"/>
  <c r="AJ43" i="228"/>
  <c r="AA63" i="228"/>
  <c r="AK81" i="228"/>
  <c r="AH105" i="228"/>
  <c r="AL63" i="228"/>
  <c r="AM81" i="228"/>
  <c r="AB129" i="228"/>
  <c r="AI105" i="228"/>
  <c r="AI20" i="228"/>
  <c r="AG20" i="228"/>
  <c r="AH43" i="228"/>
  <c r="AP63" i="228"/>
  <c r="AJ6" i="228"/>
  <c r="AJ4" i="228"/>
  <c r="AB105" i="228"/>
  <c r="AA13" i="228"/>
  <c r="AJ32" i="228"/>
  <c r="AI32" i="228"/>
  <c r="AI81" i="228"/>
  <c r="AK63" i="228"/>
  <c r="AE20" i="228"/>
  <c r="AB13" i="228"/>
  <c r="AC20" i="228"/>
  <c r="AL32" i="228"/>
  <c r="AL43" i="228"/>
  <c r="AH32" i="228"/>
  <c r="AK32" i="228"/>
  <c r="AA20" i="228"/>
  <c r="AB43" i="228"/>
  <c r="AP32" i="228"/>
  <c r="AJ105" i="228"/>
  <c r="AP129" i="228"/>
  <c r="AL105" i="228"/>
  <c r="AB6" i="228"/>
  <c r="AB4" i="228"/>
  <c r="AL6" i="228"/>
  <c r="AL4" i="228"/>
  <c r="AJ129" i="228"/>
  <c r="AM20" i="228"/>
  <c r="AL20" i="228"/>
  <c r="AK20" i="228"/>
  <c r="AF43" i="228"/>
  <c r="AG63" i="228"/>
  <c r="AC63" i="228"/>
  <c r="AC43" i="228"/>
  <c r="AH63" i="228"/>
  <c r="AC4" i="228"/>
  <c r="AC6" i="228"/>
  <c r="AF129" i="228"/>
  <c r="AH6" i="228"/>
  <c r="AH4" i="228"/>
  <c r="AL129" i="228"/>
  <c r="AE4" i="228"/>
  <c r="AE6" i="228"/>
  <c r="D8" i="14"/>
  <c r="D13" i="14"/>
  <c r="D12" i="14"/>
  <c r="D7" i="14"/>
  <c r="D5" i="14"/>
  <c r="D17" i="14"/>
  <c r="D9" i="14"/>
  <c r="D3" i="14"/>
  <c r="D11" i="14"/>
  <c r="D10" i="14"/>
  <c r="D6" i="14"/>
  <c r="D4" i="14"/>
  <c r="D40" i="14"/>
  <c r="D33" i="14"/>
  <c r="D24" i="14"/>
  <c r="D31" i="14"/>
  <c r="D25" i="14"/>
  <c r="D30" i="14"/>
  <c r="D34" i="14"/>
  <c r="D32" i="14"/>
  <c r="D26" i="14"/>
  <c r="D27" i="14"/>
  <c r="D36" i="14"/>
  <c r="D35" i="14"/>
  <c r="D29" i="14"/>
  <c r="K31" i="114"/>
  <c r="I31" i="114"/>
  <c r="I5" i="237"/>
  <c r="O5" i="237"/>
  <c r="I80" i="114"/>
  <c r="O6" i="237" s="1"/>
  <c r="K80" i="114"/>
  <c r="O7" i="237" s="1"/>
  <c r="K62" i="114"/>
  <c r="M7" i="237" s="1"/>
  <c r="I62" i="114"/>
  <c r="M6" i="237" s="1"/>
  <c r="M5" i="237"/>
  <c r="I5" i="114"/>
  <c r="C6" i="237" s="1"/>
  <c r="G5" i="114"/>
  <c r="C5" i="237" s="1"/>
  <c r="B7" i="237"/>
  <c r="K5" i="114"/>
  <c r="C7" i="237" s="1"/>
  <c r="E5" i="237"/>
  <c r="K12" i="114"/>
  <c r="E7" i="237" s="1"/>
  <c r="I12" i="114"/>
  <c r="E6" i="237" s="1"/>
  <c r="K128" i="114"/>
  <c r="S7" i="237" s="1"/>
  <c r="C4" i="114"/>
  <c r="I128" i="114"/>
  <c r="S6" i="237" s="1"/>
  <c r="S5" i="237"/>
  <c r="I19" i="114"/>
  <c r="G6" i="237" s="1"/>
  <c r="K19" i="114"/>
  <c r="G7" i="237" s="1"/>
  <c r="G5" i="237"/>
  <c r="I42" i="114"/>
  <c r="K6" i="237" s="1"/>
  <c r="K42" i="114"/>
  <c r="K7" i="237" s="1"/>
  <c r="K5" i="237"/>
  <c r="N129" i="114"/>
  <c r="N101" i="114"/>
  <c r="N9" i="114"/>
  <c r="N53" i="114"/>
  <c r="N13" i="114"/>
  <c r="N134" i="114"/>
  <c r="N35" i="114"/>
  <c r="N115" i="114"/>
  <c r="N74" i="114"/>
  <c r="N28" i="114"/>
  <c r="N59" i="114"/>
  <c r="C45" i="222"/>
  <c r="D45" i="222" s="1"/>
  <c r="N4" i="237"/>
  <c r="EQ80" i="39"/>
  <c r="ER80" i="39" s="1"/>
  <c r="N29" i="114"/>
  <c r="N46" i="114"/>
  <c r="EQ12" i="39"/>
  <c r="ER12" i="39" s="1"/>
  <c r="N10" i="114"/>
  <c r="N6" i="114"/>
  <c r="L12" i="114"/>
  <c r="N109" i="114" s="1"/>
  <c r="D4" i="237"/>
  <c r="EQ128" i="39"/>
  <c r="ER128" i="39" s="1"/>
  <c r="L128" i="114"/>
  <c r="L80" i="114"/>
  <c r="N69" i="114" s="1"/>
  <c r="C51" i="222"/>
  <c r="D51" i="222" s="1"/>
  <c r="N85" i="114"/>
  <c r="N137" i="114"/>
  <c r="N132" i="114"/>
  <c r="N7" i="114"/>
  <c r="C39" i="222"/>
  <c r="D39" i="222" s="1"/>
  <c r="EQ62" i="39"/>
  <c r="ER62" i="39" s="1"/>
  <c r="N131" i="114"/>
  <c r="L4" i="237"/>
  <c r="P4" i="237"/>
  <c r="N107" i="114"/>
  <c r="EQ104" i="39"/>
  <c r="ER104" i="39" s="1"/>
  <c r="N90" i="114"/>
  <c r="N95" i="114"/>
  <c r="EQ31" i="39"/>
  <c r="ER31" i="39" s="1"/>
  <c r="L31" i="114"/>
  <c r="N20" i="114" s="1"/>
  <c r="H4" i="237"/>
  <c r="N14" i="114"/>
  <c r="N8" i="114"/>
  <c r="N126" i="114"/>
  <c r="N127" i="114"/>
  <c r="N110" i="114"/>
  <c r="N21" i="114"/>
  <c r="N86" i="114"/>
  <c r="N136" i="114"/>
  <c r="N119" i="114"/>
  <c r="N67" i="114"/>
  <c r="N94" i="114"/>
  <c r="N45" i="114"/>
  <c r="N50" i="114"/>
  <c r="N103" i="114"/>
  <c r="N55" i="114"/>
  <c r="N72" i="114"/>
  <c r="N39" i="114"/>
  <c r="N64" i="114"/>
  <c r="N112" i="114"/>
  <c r="N77" i="114"/>
  <c r="N32" i="114"/>
  <c r="N44" i="114"/>
  <c r="N124" i="114"/>
  <c r="EQ5" i="39"/>
  <c r="ER5" i="39" s="1"/>
  <c r="L5" i="114"/>
  <c r="B4" i="237"/>
  <c r="E5" i="114"/>
  <c r="C4" i="237" s="1"/>
  <c r="N96" i="114"/>
  <c r="N82" i="114"/>
  <c r="N98" i="114"/>
  <c r="N108" i="114"/>
  <c r="N73" i="114"/>
  <c r="N38" i="114"/>
  <c r="N41" i="114"/>
  <c r="N130" i="114"/>
  <c r="EQ19" i="39"/>
  <c r="ER19" i="39" s="1"/>
  <c r="L19" i="114"/>
  <c r="N116" i="114" s="1"/>
  <c r="N99" i="114"/>
  <c r="N48" i="114"/>
  <c r="N71" i="114"/>
  <c r="N78" i="114"/>
  <c r="N120" i="114"/>
  <c r="N60" i="114"/>
  <c r="N66" i="114"/>
  <c r="N125" i="114"/>
  <c r="J4" i="237"/>
  <c r="L42" i="114"/>
  <c r="D4" i="114"/>
  <c r="EQ106" i="39" s="1"/>
  <c r="ER106" i="39" s="1"/>
  <c r="ES106" i="39" s="1"/>
  <c r="C33" i="222"/>
  <c r="D33" i="222" s="1"/>
  <c r="EQ42" i="39"/>
  <c r="ER42" i="39" s="1"/>
  <c r="N117" i="114"/>
  <c r="N84" i="114"/>
  <c r="N121" i="114"/>
  <c r="N27" i="114"/>
  <c r="N87" i="114"/>
  <c r="N36" i="114"/>
  <c r="N122" i="114"/>
  <c r="N22" i="114"/>
  <c r="N40" i="114"/>
  <c r="N114" i="114"/>
  <c r="N47" i="114"/>
  <c r="N43" i="114"/>
  <c r="N123" i="114"/>
  <c r="N11" i="114"/>
  <c r="N111" i="114"/>
  <c r="N92" i="114"/>
  <c r="N16" i="114"/>
  <c r="N23" i="114"/>
  <c r="D13" i="236" l="1"/>
  <c r="D3" i="236"/>
  <c r="D8" i="236" s="1"/>
  <c r="D21" i="236"/>
  <c r="CL5" i="235"/>
  <c r="CM5" i="235" s="1"/>
  <c r="DG93" i="234"/>
  <c r="DH93" i="234" s="1"/>
  <c r="DI93" i="234" s="1"/>
  <c r="F4" i="114"/>
  <c r="W7" i="80" s="1"/>
  <c r="P5" i="237"/>
  <c r="E51" i="222"/>
  <c r="F51" i="222" s="1"/>
  <c r="CL12" i="235"/>
  <c r="CM12" i="235" s="1"/>
  <c r="I6" i="237"/>
  <c r="ET106" i="39"/>
  <c r="EU106" i="39" s="1"/>
  <c r="DH106" i="234"/>
  <c r="DI106" i="234" s="1"/>
  <c r="DJ106" i="234"/>
  <c r="DK106" i="234" s="1"/>
  <c r="DG104" i="234"/>
  <c r="Q5" i="237"/>
  <c r="I7" i="237"/>
  <c r="H104" i="114"/>
  <c r="CI106" i="235"/>
  <c r="CK62" i="235"/>
  <c r="CK19" i="235"/>
  <c r="CK128" i="235"/>
  <c r="CK42" i="235"/>
  <c r="CK31" i="235"/>
  <c r="EQ4" i="39"/>
  <c r="ER4" i="39" s="1"/>
  <c r="D107" i="192"/>
  <c r="L107" i="192"/>
  <c r="V107" i="192"/>
  <c r="X107" i="192"/>
  <c r="H107" i="192"/>
  <c r="ES19" i="39"/>
  <c r="ES104" i="39"/>
  <c r="ES128" i="39"/>
  <c r="ES42" i="39"/>
  <c r="ES31" i="39"/>
  <c r="ES5" i="39"/>
  <c r="ES12" i="39"/>
  <c r="ES62" i="39"/>
  <c r="ES80" i="39"/>
  <c r="AN4" i="228"/>
  <c r="D22" i="236"/>
  <c r="D34" i="192"/>
  <c r="H65" i="192"/>
  <c r="X8" i="192"/>
  <c r="AO5" i="228"/>
  <c r="AW33" i="228"/>
  <c r="AW32" i="228" s="1"/>
  <c r="AW130" i="228"/>
  <c r="AW129" i="228" s="1"/>
  <c r="H34" i="192"/>
  <c r="V65" i="192"/>
  <c r="AL131" i="192"/>
  <c r="AW64" i="228"/>
  <c r="AW63" i="228" s="1"/>
  <c r="AW82" i="228"/>
  <c r="AW81" i="228" s="1"/>
  <c r="AW22" i="228"/>
  <c r="AW20" i="228" s="1"/>
  <c r="AW44" i="228"/>
  <c r="AW43" i="228" s="1"/>
  <c r="AW106" i="228"/>
  <c r="AW105" i="228" s="1"/>
  <c r="AW7" i="228"/>
  <c r="AW6" i="228" s="1"/>
  <c r="AW14" i="228"/>
  <c r="AW13" i="228" s="1"/>
  <c r="AD131" i="192"/>
  <c r="AJ131" i="192"/>
  <c r="AN131" i="192"/>
  <c r="Z131" i="192"/>
  <c r="AB131" i="192"/>
  <c r="AT5" i="186"/>
  <c r="AQ5" i="186"/>
  <c r="AU5" i="228"/>
  <c r="AQ5" i="228"/>
  <c r="Q43" i="225"/>
  <c r="Z107" i="192"/>
  <c r="AF107" i="192"/>
  <c r="AB107" i="192"/>
  <c r="AD107" i="192"/>
  <c r="AN107" i="192"/>
  <c r="AH107" i="192"/>
  <c r="AF131" i="192"/>
  <c r="V22" i="192"/>
  <c r="D83" i="192"/>
  <c r="AD63" i="228"/>
  <c r="AD81" i="228"/>
  <c r="AD43" i="228"/>
  <c r="AD32" i="228"/>
  <c r="AD129" i="228"/>
  <c r="AD6" i="228"/>
  <c r="AD105" i="228"/>
  <c r="AD20" i="228"/>
  <c r="AD4" i="228"/>
  <c r="AD13" i="228"/>
  <c r="I33" i="222"/>
  <c r="J33" i="222" s="1"/>
  <c r="K33" i="222" s="1"/>
  <c r="O8" i="237"/>
  <c r="I45" i="222"/>
  <c r="J45" i="222" s="1"/>
  <c r="K45" i="222" s="1"/>
  <c r="N62" i="114"/>
  <c r="I39" i="222"/>
  <c r="J39" i="222" s="1"/>
  <c r="K39" i="222" s="1"/>
  <c r="S8" i="237"/>
  <c r="I57" i="222"/>
  <c r="J57" i="222" s="1"/>
  <c r="K57" i="222" s="1"/>
  <c r="I20" i="222"/>
  <c r="J20" i="222" s="1"/>
  <c r="K20" i="222" s="1"/>
  <c r="N5" i="114"/>
  <c r="I8" i="222"/>
  <c r="H8" i="237"/>
  <c r="I26" i="222"/>
  <c r="J26" i="222" s="1"/>
  <c r="K26" i="222" s="1"/>
  <c r="I8" i="237"/>
  <c r="N12" i="114"/>
  <c r="I14" i="222"/>
  <c r="J14" i="222" s="1"/>
  <c r="K14" i="222" s="1"/>
  <c r="AL107" i="192"/>
  <c r="P7" i="192"/>
  <c r="Q6" i="225"/>
  <c r="Q32" i="225"/>
  <c r="E129" i="193"/>
  <c r="Q129" i="193"/>
  <c r="E43" i="193"/>
  <c r="Q43" i="193"/>
  <c r="E63" i="193"/>
  <c r="Q63" i="193"/>
  <c r="E20" i="193"/>
  <c r="Q20" i="193"/>
  <c r="O13" i="193"/>
  <c r="Q13" i="193"/>
  <c r="E105" i="193"/>
  <c r="Q105" i="193"/>
  <c r="I81" i="193"/>
  <c r="Q81" i="193"/>
  <c r="E6" i="193"/>
  <c r="Q6" i="193"/>
  <c r="I32" i="193"/>
  <c r="Q32" i="193"/>
  <c r="J7" i="192"/>
  <c r="AT5" i="228"/>
  <c r="W5" i="218"/>
  <c r="G129" i="225"/>
  <c r="Q129" i="225"/>
  <c r="G105" i="225"/>
  <c r="Q105" i="225"/>
  <c r="G81" i="225"/>
  <c r="Q81" i="225"/>
  <c r="G63" i="225"/>
  <c r="Q63" i="225"/>
  <c r="K20" i="225"/>
  <c r="Q20" i="225"/>
  <c r="K13" i="225"/>
  <c r="Q13" i="225"/>
  <c r="P5" i="225"/>
  <c r="X83" i="192"/>
  <c r="L83" i="192"/>
  <c r="J65" i="192"/>
  <c r="F83" i="192"/>
  <c r="V83" i="192"/>
  <c r="AV5" i="228"/>
  <c r="ET5" i="39"/>
  <c r="EU5" i="39" s="1"/>
  <c r="ET31" i="39"/>
  <c r="EU31" i="39" s="1"/>
  <c r="ET62" i="39"/>
  <c r="EU62" i="39" s="1"/>
  <c r="ET80" i="39"/>
  <c r="EU80" i="39" s="1"/>
  <c r="ET42" i="39"/>
  <c r="EU42" i="39" s="1"/>
  <c r="ET128" i="39"/>
  <c r="EU128" i="39" s="1"/>
  <c r="ET12" i="39"/>
  <c r="EU12" i="39" s="1"/>
  <c r="ET19" i="39"/>
  <c r="EU19" i="39" s="1"/>
  <c r="ET104" i="39"/>
  <c r="EU104" i="39" s="1"/>
  <c r="CL31" i="235"/>
  <c r="CM31" i="235" s="1"/>
  <c r="CL19" i="235"/>
  <c r="CM19" i="235" s="1"/>
  <c r="CL62" i="235"/>
  <c r="CM62" i="235" s="1"/>
  <c r="CL42" i="235"/>
  <c r="CM42" i="235" s="1"/>
  <c r="CL128" i="235"/>
  <c r="CM128" i="235" s="1"/>
  <c r="J15" i="192"/>
  <c r="J45" i="192"/>
  <c r="F8" i="192"/>
  <c r="J34" i="192"/>
  <c r="J83" i="192"/>
  <c r="AN45" i="192"/>
  <c r="AJ45" i="192"/>
  <c r="AL45" i="192"/>
  <c r="AF45" i="192"/>
  <c r="AH45" i="192"/>
  <c r="AD45" i="192"/>
  <c r="Z83" i="192"/>
  <c r="AH83" i="192"/>
  <c r="AN83" i="192"/>
  <c r="AJ83" i="192"/>
  <c r="AF83" i="192"/>
  <c r="AD83" i="192"/>
  <c r="AL83" i="192"/>
  <c r="AL65" i="192"/>
  <c r="AN65" i="192"/>
  <c r="AD65" i="192"/>
  <c r="AJ65" i="192"/>
  <c r="AF65" i="192"/>
  <c r="AH65" i="192"/>
  <c r="AJ22" i="192"/>
  <c r="AL22" i="192"/>
  <c r="AN22" i="192"/>
  <c r="AD22" i="192"/>
  <c r="AH22" i="192"/>
  <c r="AF22" i="192"/>
  <c r="AJ15" i="192"/>
  <c r="AF15" i="192"/>
  <c r="AL15" i="192"/>
  <c r="AH15" i="192"/>
  <c r="AD15" i="192"/>
  <c r="AN15" i="192"/>
  <c r="AF8" i="192"/>
  <c r="AL8" i="192"/>
  <c r="AJ8" i="192"/>
  <c r="AL34" i="192"/>
  <c r="AH34" i="192"/>
  <c r="AN34" i="192"/>
  <c r="AJ34" i="192"/>
  <c r="AD34" i="192"/>
  <c r="AF34" i="192"/>
  <c r="T7" i="192"/>
  <c r="F15" i="192"/>
  <c r="D15" i="192"/>
  <c r="X15" i="192"/>
  <c r="AO7" i="192"/>
  <c r="L7" i="192" s="1"/>
  <c r="V15" i="192"/>
  <c r="H15" i="192"/>
  <c r="AB83" i="192"/>
  <c r="H22" i="192"/>
  <c r="F65" i="192"/>
  <c r="F22" i="192"/>
  <c r="X65" i="192"/>
  <c r="D22" i="192"/>
  <c r="L22" i="192"/>
  <c r="X22" i="192"/>
  <c r="N7" i="192"/>
  <c r="V45" i="192"/>
  <c r="AS5" i="228"/>
  <c r="AR5" i="228"/>
  <c r="O13" i="225"/>
  <c r="R7" i="192"/>
  <c r="L8" i="237"/>
  <c r="L131" i="192"/>
  <c r="X131" i="192"/>
  <c r="D131" i="192"/>
  <c r="F131" i="192"/>
  <c r="V131" i="192"/>
  <c r="H131" i="192"/>
  <c r="H45" i="192"/>
  <c r="L45" i="192"/>
  <c r="F45" i="192"/>
  <c r="D45" i="192"/>
  <c r="H8" i="192"/>
  <c r="D8" i="192"/>
  <c r="L8" i="192"/>
  <c r="V8" i="192"/>
  <c r="M13" i="193"/>
  <c r="M63" i="193"/>
  <c r="M6" i="225"/>
  <c r="E6" i="225"/>
  <c r="I6" i="225"/>
  <c r="R5" i="225"/>
  <c r="I63" i="225"/>
  <c r="E63" i="225"/>
  <c r="M63" i="225"/>
  <c r="M32" i="225"/>
  <c r="E32" i="225"/>
  <c r="I32" i="225"/>
  <c r="E43" i="225"/>
  <c r="I43" i="225"/>
  <c r="M43" i="225"/>
  <c r="G43" i="225"/>
  <c r="M20" i="225"/>
  <c r="I20" i="225"/>
  <c r="E20" i="225"/>
  <c r="G32" i="225"/>
  <c r="G13" i="225"/>
  <c r="O63" i="225"/>
  <c r="M81" i="225"/>
  <c r="E81" i="225"/>
  <c r="O81" i="225"/>
  <c r="I81" i="225"/>
  <c r="K81" i="225"/>
  <c r="O20" i="225"/>
  <c r="O32" i="225"/>
  <c r="K6" i="225"/>
  <c r="E129" i="225"/>
  <c r="O129" i="225"/>
  <c r="M129" i="225"/>
  <c r="I129" i="225"/>
  <c r="K129" i="225"/>
  <c r="K32" i="225"/>
  <c r="O43" i="225"/>
  <c r="E105" i="225"/>
  <c r="I105" i="225"/>
  <c r="K105" i="225"/>
  <c r="M105" i="225"/>
  <c r="O6" i="225"/>
  <c r="K63" i="225"/>
  <c r="I13" i="225"/>
  <c r="M13" i="225"/>
  <c r="E13" i="225"/>
  <c r="K43" i="225"/>
  <c r="G6" i="225"/>
  <c r="G20" i="225"/>
  <c r="E13" i="193"/>
  <c r="G13" i="193"/>
  <c r="K13" i="193"/>
  <c r="M6" i="193"/>
  <c r="I13" i="193"/>
  <c r="I63" i="193"/>
  <c r="I20" i="193"/>
  <c r="M81" i="193"/>
  <c r="M20" i="193"/>
  <c r="E32" i="193"/>
  <c r="I43" i="193"/>
  <c r="G6" i="193"/>
  <c r="R5" i="193"/>
  <c r="O6" i="193"/>
  <c r="K6" i="193"/>
  <c r="O129" i="193"/>
  <c r="K129" i="193"/>
  <c r="G129" i="193"/>
  <c r="G43" i="193"/>
  <c r="O43" i="193"/>
  <c r="K43" i="193"/>
  <c r="O105" i="193"/>
  <c r="K105" i="193"/>
  <c r="G105" i="193"/>
  <c r="O81" i="193"/>
  <c r="K81" i="193"/>
  <c r="G81" i="193"/>
  <c r="M129" i="193"/>
  <c r="I129" i="193"/>
  <c r="E81" i="193"/>
  <c r="G63" i="193"/>
  <c r="O63" i="193"/>
  <c r="K63" i="193"/>
  <c r="M105" i="193"/>
  <c r="K20" i="193"/>
  <c r="G20" i="193"/>
  <c r="O20" i="193"/>
  <c r="I105" i="193"/>
  <c r="G32" i="193"/>
  <c r="O32" i="193"/>
  <c r="M32" i="193"/>
  <c r="K32" i="193"/>
  <c r="M43" i="193"/>
  <c r="I6" i="193"/>
  <c r="Z45" i="192"/>
  <c r="AB45" i="192"/>
  <c r="AB34" i="192"/>
  <c r="Z34" i="192"/>
  <c r="AB22" i="192"/>
  <c r="Z22" i="192"/>
  <c r="Z65" i="192"/>
  <c r="AB65" i="192"/>
  <c r="AB15" i="192"/>
  <c r="Z15" i="192"/>
  <c r="AB8" i="192"/>
  <c r="AH8" i="192"/>
  <c r="AP7" i="192"/>
  <c r="AN8" i="192"/>
  <c r="Z8" i="192"/>
  <c r="AD8" i="192"/>
  <c r="F7" i="192"/>
  <c r="D55" i="236"/>
  <c r="D43" i="236"/>
  <c r="AE5" i="228"/>
  <c r="AH5" i="228"/>
  <c r="AN5" i="228"/>
  <c r="AC5" i="228"/>
  <c r="AM5" i="228"/>
  <c r="AG5" i="228"/>
  <c r="AF5" i="228"/>
  <c r="AL5" i="228"/>
  <c r="AA5" i="228"/>
  <c r="AB5" i="228"/>
  <c r="AP5" i="228"/>
  <c r="AI5" i="228"/>
  <c r="AJ5" i="228"/>
  <c r="AK5" i="228"/>
  <c r="D18" i="14"/>
  <c r="D41" i="14"/>
  <c r="W14" i="80"/>
  <c r="R8" i="237"/>
  <c r="D8" i="237"/>
  <c r="N128" i="114"/>
  <c r="N80" i="114"/>
  <c r="N8" i="237"/>
  <c r="N31" i="114"/>
  <c r="B8" i="237"/>
  <c r="F8" i="237"/>
  <c r="N19" i="114"/>
  <c r="J8" i="237"/>
  <c r="N42" i="114"/>
  <c r="W5" i="80"/>
  <c r="E4" i="114"/>
  <c r="U29" i="16"/>
  <c r="DJ93" i="234" l="1"/>
  <c r="DK93" i="234" s="1"/>
  <c r="DG80" i="234"/>
  <c r="DH80" i="234" s="1"/>
  <c r="DI80" i="234" s="1"/>
  <c r="T14" i="14"/>
  <c r="U3" i="14" s="1"/>
  <c r="G4" i="114"/>
  <c r="AB32" i="114" s="1"/>
  <c r="P6" i="237"/>
  <c r="H4" i="114"/>
  <c r="DH104" i="234"/>
  <c r="DI104" i="234" s="1"/>
  <c r="DJ104" i="234"/>
  <c r="DK104" i="234" s="1"/>
  <c r="DG4" i="234"/>
  <c r="CJ106" i="235"/>
  <c r="CK106" i="235" s="1"/>
  <c r="CL106" i="235"/>
  <c r="CM106" i="235" s="1"/>
  <c r="CI104" i="235"/>
  <c r="CI93" i="235"/>
  <c r="I104" i="114"/>
  <c r="Q6" i="237" s="1"/>
  <c r="N106" i="114"/>
  <c r="ES4" i="39"/>
  <c r="ET4" i="39"/>
  <c r="EU4" i="39" s="1"/>
  <c r="H7" i="192"/>
  <c r="D7" i="192"/>
  <c r="V7" i="192"/>
  <c r="X7" i="192"/>
  <c r="AD5" i="228"/>
  <c r="AW5" i="228" s="1"/>
  <c r="J8" i="222"/>
  <c r="K8" i="222" s="1"/>
  <c r="Q5" i="225"/>
  <c r="M5" i="193"/>
  <c r="Q5" i="193"/>
  <c r="AF7" i="192"/>
  <c r="AL7" i="192"/>
  <c r="AJ7" i="192"/>
  <c r="AH7" i="192"/>
  <c r="M8" i="237"/>
  <c r="E5" i="225"/>
  <c r="M5" i="225"/>
  <c r="I5" i="225"/>
  <c r="K5" i="225"/>
  <c r="G5" i="225"/>
  <c r="O5" i="225"/>
  <c r="I5" i="193"/>
  <c r="E5" i="193"/>
  <c r="O5" i="193"/>
  <c r="K5" i="193"/>
  <c r="G5" i="193"/>
  <c r="AD7" i="192"/>
  <c r="AB7" i="192"/>
  <c r="Z7" i="192"/>
  <c r="AN7" i="192"/>
  <c r="W6" i="80"/>
  <c r="H19" i="80" s="1"/>
  <c r="E8" i="237"/>
  <c r="C8" i="237"/>
  <c r="G8" i="237"/>
  <c r="AB31" i="114"/>
  <c r="K8" i="237"/>
  <c r="W4" i="80"/>
  <c r="H18" i="80" s="1"/>
  <c r="U28" i="16"/>
  <c r="DJ80" i="234" l="1"/>
  <c r="DK80" i="234" s="1"/>
  <c r="U4" i="14"/>
  <c r="U11" i="14"/>
  <c r="U6" i="14"/>
  <c r="U9" i="14"/>
  <c r="U10" i="14"/>
  <c r="U8" i="14"/>
  <c r="U13" i="14"/>
  <c r="U12" i="14"/>
  <c r="U7" i="14"/>
  <c r="U5" i="14"/>
  <c r="C65" i="236"/>
  <c r="C68" i="236" s="1"/>
  <c r="D65" i="236" s="1"/>
  <c r="I4" i="114"/>
  <c r="CJ93" i="235"/>
  <c r="CK93" i="235" s="1"/>
  <c r="CL93" i="235"/>
  <c r="CM93" i="235" s="1"/>
  <c r="CI80" i="235"/>
  <c r="CI4" i="235" s="1"/>
  <c r="CJ104" i="235"/>
  <c r="CK104" i="235" s="1"/>
  <c r="CL104" i="235"/>
  <c r="CM104" i="235" s="1"/>
  <c r="DH4" i="234"/>
  <c r="DI4" i="234" s="1"/>
  <c r="DJ4" i="234"/>
  <c r="DK4" i="234" s="1"/>
  <c r="N93" i="114"/>
  <c r="D47" i="14"/>
  <c r="D51" i="14"/>
  <c r="D52" i="14"/>
  <c r="D49" i="14"/>
  <c r="D56" i="14"/>
  <c r="D48" i="14"/>
  <c r="D50" i="14"/>
  <c r="H20" i="80"/>
  <c r="D67" i="236" l="1"/>
  <c r="D64" i="236"/>
  <c r="AB33" i="114"/>
  <c r="D68" i="236"/>
  <c r="D66" i="236"/>
  <c r="D63" i="236"/>
  <c r="D62" i="236"/>
  <c r="CJ4" i="235"/>
  <c r="CK4" i="235" s="1"/>
  <c r="CL4" i="235"/>
  <c r="CM4" i="235" s="1"/>
  <c r="CJ80" i="235"/>
  <c r="CK80" i="235" s="1"/>
  <c r="CL80" i="235"/>
  <c r="CM80" i="235" s="1"/>
  <c r="AU59" i="186"/>
  <c r="AU36" i="186"/>
  <c r="AU29" i="186"/>
  <c r="AU39" i="186"/>
  <c r="AU55" i="186"/>
  <c r="AU73" i="186"/>
  <c r="AU30" i="186"/>
  <c r="AU45" i="186"/>
  <c r="AU62" i="186"/>
  <c r="AU60" i="186"/>
  <c r="AU61" i="186"/>
  <c r="AU11" i="186"/>
  <c r="AU9" i="186"/>
  <c r="AU56" i="186"/>
  <c r="AU70" i="186"/>
  <c r="AU102" i="186"/>
  <c r="AU31" i="186"/>
  <c r="AU112" i="186"/>
  <c r="AU40" i="186"/>
  <c r="AU136" i="186"/>
  <c r="AU50" i="186"/>
  <c r="AU135" i="186"/>
  <c r="AU117" i="186"/>
  <c r="AU126" i="186"/>
  <c r="AU88" i="186"/>
  <c r="AU95" i="186"/>
  <c r="AO43" i="186"/>
  <c r="AG81" i="186"/>
  <c r="AC105" i="186"/>
  <c r="AU119" i="186"/>
  <c r="AI129" i="186"/>
  <c r="AJ81" i="186"/>
  <c r="AB13" i="186"/>
  <c r="AU139" i="186"/>
  <c r="AU84" i="186"/>
  <c r="AU138" i="186"/>
  <c r="AU94" i="186"/>
  <c r="AE129" i="186"/>
  <c r="AU128" i="186"/>
  <c r="AU137" i="186"/>
  <c r="AN63" i="186"/>
  <c r="AB20" i="186"/>
  <c r="AL81" i="186"/>
  <c r="AU77" i="186"/>
  <c r="AU132" i="186"/>
  <c r="AI81" i="186"/>
  <c r="AU127" i="186"/>
  <c r="AU80" i="186"/>
  <c r="AU42" i="186"/>
  <c r="AH13" i="186"/>
  <c r="AG20" i="186"/>
  <c r="AL105" i="186"/>
  <c r="AU109" i="186"/>
  <c r="AP129" i="186"/>
  <c r="AF105" i="186"/>
  <c r="AG43" i="186"/>
  <c r="AG129" i="186"/>
  <c r="Z129" i="186"/>
  <c r="AG32" i="186"/>
  <c r="AN105" i="186"/>
  <c r="AM13" i="186"/>
  <c r="AJ105" i="186"/>
  <c r="AR20" i="186"/>
  <c r="AP81" i="186"/>
  <c r="AJ63" i="186"/>
  <c r="AC81" i="186"/>
  <c r="AU65" i="186"/>
  <c r="AU48" i="186"/>
  <c r="AU28" i="186"/>
  <c r="AO63" i="186"/>
  <c r="AC20" i="186"/>
  <c r="AC129" i="186"/>
  <c r="AJ129" i="186"/>
  <c r="AU37" i="186"/>
  <c r="AU53" i="186"/>
  <c r="AU134" i="186"/>
  <c r="AG105" i="186"/>
  <c r="AJ43" i="186"/>
  <c r="AH81" i="186"/>
  <c r="Z20" i="186"/>
  <c r="AF43" i="186"/>
  <c r="AC6" i="186"/>
  <c r="AD105" i="186"/>
  <c r="AR13" i="186"/>
  <c r="AU133" i="186"/>
  <c r="AD129" i="186"/>
  <c r="AE13" i="186"/>
  <c r="AM63" i="186"/>
  <c r="AU106" i="186"/>
  <c r="AU22" i="186"/>
  <c r="AM105" i="186"/>
  <c r="AS105" i="186"/>
  <c r="AU122" i="186"/>
  <c r="AK43" i="186"/>
  <c r="AU52" i="186"/>
  <c r="AU74" i="186"/>
  <c r="AU54" i="186"/>
  <c r="AR32" i="186"/>
  <c r="AU46" i="186"/>
  <c r="AM20" i="186"/>
  <c r="AS63" i="186"/>
  <c r="AH32" i="186"/>
  <c r="AU67" i="186"/>
  <c r="AU92" i="186"/>
  <c r="AU19" i="186"/>
  <c r="AR81" i="186"/>
  <c r="AS81" i="186"/>
  <c r="AK81" i="186"/>
  <c r="AU83" i="186"/>
  <c r="AM129" i="186"/>
  <c r="AO20" i="186"/>
  <c r="AO32" i="186"/>
  <c r="AN81" i="186"/>
  <c r="AU131" i="186"/>
  <c r="AB43" i="186"/>
  <c r="AN6" i="186"/>
  <c r="AI32" i="186"/>
  <c r="AE63" i="186"/>
  <c r="AU38" i="186"/>
  <c r="AJ13" i="186"/>
  <c r="AM32" i="186"/>
  <c r="AU26" i="186"/>
  <c r="AK32" i="186"/>
  <c r="AA6" i="186"/>
  <c r="AG13" i="186"/>
  <c r="AH129" i="186"/>
  <c r="AO6" i="186"/>
  <c r="AU17" i="186"/>
  <c r="AB129" i="186"/>
  <c r="AM81" i="186"/>
  <c r="AU99" i="186"/>
  <c r="AU68" i="186"/>
  <c r="AP6" i="186"/>
  <c r="AU71" i="186"/>
  <c r="AE20" i="186"/>
  <c r="AJ20" i="186"/>
  <c r="AR105" i="186"/>
  <c r="AU66" i="186"/>
  <c r="AU89" i="186"/>
  <c r="AU12" i="186"/>
  <c r="AD20" i="186"/>
  <c r="AI43" i="186"/>
  <c r="AS129" i="186"/>
  <c r="AS13" i="186"/>
  <c r="AP63" i="186"/>
  <c r="AU57" i="186"/>
  <c r="AG63" i="186"/>
  <c r="AU110" i="186"/>
  <c r="AU51" i="186"/>
  <c r="AU118" i="186"/>
  <c r="AR6" i="186"/>
  <c r="AJ32" i="186"/>
  <c r="AU108" i="186"/>
  <c r="AL32" i="186"/>
  <c r="AU16" i="186"/>
  <c r="AU34" i="186"/>
  <c r="AU58" i="186"/>
  <c r="AA13" i="186"/>
  <c r="AU47" i="186"/>
  <c r="AB63" i="186"/>
  <c r="AU35" i="186"/>
  <c r="AK13" i="186"/>
  <c r="AB32" i="186"/>
  <c r="AB105" i="186"/>
  <c r="AN20" i="186"/>
  <c r="AE6" i="186"/>
  <c r="AK129" i="186"/>
  <c r="AU75" i="186"/>
  <c r="AU25" i="186"/>
  <c r="AU121" i="186"/>
  <c r="AO129" i="186"/>
  <c r="AE43" i="186"/>
  <c r="AC43" i="186"/>
  <c r="AU10" i="186"/>
  <c r="AO81" i="186"/>
  <c r="AU72" i="186"/>
  <c r="AL13" i="186"/>
  <c r="AS6" i="186"/>
  <c r="AG4" i="186"/>
  <c r="AG6" i="186"/>
  <c r="AO105" i="186"/>
  <c r="AU120" i="186"/>
  <c r="AC32" i="186"/>
  <c r="AU115" i="186"/>
  <c r="AH43" i="186"/>
  <c r="AS32" i="186"/>
  <c r="AF20" i="186"/>
  <c r="AH20" i="186"/>
  <c r="AU125" i="186"/>
  <c r="AU27" i="186"/>
  <c r="AU69" i="186"/>
  <c r="AD13" i="186"/>
  <c r="AL129" i="186"/>
  <c r="AU93" i="186"/>
  <c r="AU104" i="186"/>
  <c r="AO13" i="186"/>
  <c r="AU18" i="186"/>
  <c r="AR63" i="186"/>
  <c r="AP20" i="186"/>
  <c r="AN43" i="186"/>
  <c r="AU97" i="186"/>
  <c r="AU114" i="186"/>
  <c r="AN129" i="186"/>
  <c r="AF63" i="186"/>
  <c r="AE105" i="186"/>
  <c r="AL63" i="186"/>
  <c r="AU101" i="186"/>
  <c r="AS20" i="186"/>
  <c r="AU116" i="186"/>
  <c r="AD32" i="186"/>
  <c r="AI20" i="186"/>
  <c r="AD43" i="186"/>
  <c r="AU79" i="186"/>
  <c r="AU85" i="186"/>
  <c r="AB81" i="186"/>
  <c r="AD81" i="186"/>
  <c r="AI6" i="186"/>
  <c r="AU98" i="186"/>
  <c r="AM43" i="186"/>
  <c r="AD63" i="186"/>
  <c r="AI13" i="186"/>
  <c r="AU103" i="186"/>
  <c r="AC63" i="186"/>
  <c r="AN13" i="186"/>
  <c r="AS4" i="186"/>
  <c r="AF129" i="186"/>
  <c r="AR129" i="186"/>
  <c r="AE81" i="186"/>
  <c r="AL43" i="186"/>
  <c r="Z13" i="186"/>
  <c r="AU21" i="186"/>
  <c r="AU78" i="186"/>
  <c r="AU123" i="186"/>
  <c r="AN32" i="186"/>
  <c r="AU24" i="186"/>
  <c r="AU76" i="186"/>
  <c r="AH4" i="186"/>
  <c r="AH6" i="186"/>
  <c r="AP13" i="186"/>
  <c r="AF13" i="186"/>
  <c r="AI63" i="186"/>
  <c r="AK20" i="186"/>
  <c r="AR43" i="186"/>
  <c r="AU100" i="186"/>
  <c r="AK6" i="186"/>
  <c r="AI105" i="186"/>
  <c r="AU87" i="186"/>
  <c r="AA20" i="186"/>
  <c r="AK105" i="186"/>
  <c r="AU91" i="186"/>
  <c r="AU49" i="186"/>
  <c r="AU23" i="186"/>
  <c r="AU90" i="186"/>
  <c r="AU111" i="186"/>
  <c r="Z43" i="186"/>
  <c r="AL20" i="186"/>
  <c r="AG5" i="186" l="1"/>
  <c r="AU20" i="186"/>
  <c r="AI5" i="186"/>
  <c r="AF32" i="186"/>
  <c r="AE32" i="186"/>
  <c r="AE5" i="186" s="1"/>
  <c r="AE4" i="186"/>
  <c r="Z81" i="186"/>
  <c r="AS43" i="186"/>
  <c r="AS5" i="186" s="1"/>
  <c r="AU33" i="186"/>
  <c r="AA81" i="186"/>
  <c r="AU82" i="186"/>
  <c r="AO4" i="186"/>
  <c r="Z105" i="186"/>
  <c r="AN5" i="186"/>
  <c r="AF81" i="186"/>
  <c r="AU96" i="186"/>
  <c r="AJ4" i="186"/>
  <c r="AJ6" i="186"/>
  <c r="AJ5" i="186" s="1"/>
  <c r="Z63" i="186"/>
  <c r="AN4" i="186"/>
  <c r="AU14" i="186"/>
  <c r="AU41" i="186"/>
  <c r="AP32" i="186"/>
  <c r="AR5" i="186"/>
  <c r="AU15" i="186"/>
  <c r="AI4" i="186"/>
  <c r="AK63" i="186"/>
  <c r="AK5" i="186" s="1"/>
  <c r="AU130" i="186"/>
  <c r="AU129" i="186" s="1"/>
  <c r="AB4" i="186"/>
  <c r="AB6" i="186"/>
  <c r="AB5" i="186" s="1"/>
  <c r="AP105" i="186"/>
  <c r="Z32" i="186"/>
  <c r="AU64" i="186"/>
  <c r="AU63" i="186" s="1"/>
  <c r="AP43" i="186"/>
  <c r="AA43" i="186"/>
  <c r="AA105" i="186"/>
  <c r="AK4" i="186"/>
  <c r="AM6" i="186"/>
  <c r="AM5" i="186" s="1"/>
  <c r="AM4" i="186"/>
  <c r="AU124" i="186"/>
  <c r="AA63" i="186"/>
  <c r="AP4" i="186"/>
  <c r="AL4" i="186"/>
  <c r="AU113" i="186"/>
  <c r="AO5" i="186"/>
  <c r="Z6" i="186"/>
  <c r="Z4" i="186"/>
  <c r="AU8" i="186"/>
  <c r="AD4" i="186"/>
  <c r="AD6" i="186"/>
  <c r="AD5" i="186" s="1"/>
  <c r="AH63" i="186"/>
  <c r="AC4" i="186"/>
  <c r="AU107" i="186"/>
  <c r="AU86" i="186"/>
  <c r="AH105" i="186"/>
  <c r="AA129" i="186"/>
  <c r="AL6" i="186"/>
  <c r="AL5" i="186" s="1"/>
  <c r="AC13" i="186"/>
  <c r="AC5" i="186" s="1"/>
  <c r="AR4" i="186"/>
  <c r="AH5" i="186" l="1"/>
  <c r="AU105" i="186"/>
  <c r="Z5" i="186"/>
  <c r="AU13" i="186"/>
  <c r="AA32" i="186"/>
  <c r="AA5" i="186" s="1"/>
  <c r="AU44" i="186"/>
  <c r="AU43" i="186" s="1"/>
  <c r="AF4" i="186"/>
  <c r="AF6" i="186"/>
  <c r="AF5" i="186" s="1"/>
  <c r="AU32" i="186"/>
  <c r="AP5" i="186"/>
  <c r="AA4" i="186"/>
  <c r="AU7" i="186"/>
  <c r="AU6" i="186" s="1"/>
  <c r="AU81" i="186"/>
  <c r="AU5" i="186" l="1"/>
  <c r="J104" i="114" l="1"/>
  <c r="J4" i="114" s="1"/>
  <c r="G51" i="222" l="1"/>
  <c r="H51" i="222" s="1"/>
  <c r="P7" i="237"/>
  <c r="K104" i="114"/>
  <c r="Q7" i="237" s="1"/>
  <c r="L104" i="114"/>
  <c r="I51" i="222" s="1"/>
  <c r="J51" i="222" s="1"/>
  <c r="K51" i="222" s="1"/>
  <c r="L4" i="114"/>
  <c r="N4" i="114" s="1"/>
  <c r="K4" i="114"/>
  <c r="W9" i="80"/>
  <c r="U31" i="16"/>
  <c r="P2" i="114"/>
  <c r="P8" i="237" l="1"/>
  <c r="N104" i="114"/>
  <c r="Q8" i="237"/>
  <c r="W13" i="80"/>
  <c r="W8" i="80"/>
  <c r="M4" i="114"/>
  <c r="K30" i="80" s="1"/>
  <c r="AB34" i="114"/>
  <c r="AB35" i="114" s="1"/>
  <c r="U33" i="16"/>
  <c r="U32" i="16" s="1"/>
  <c r="P1" i="16"/>
  <c r="U35" i="16"/>
  <c r="U34" i="16" s="1"/>
  <c r="U30" i="16"/>
  <c r="W12" i="80" l="1"/>
  <c r="W11" i="80"/>
  <c r="W10" i="80" s="1"/>
</calcChain>
</file>

<file path=xl/sharedStrings.xml><?xml version="1.0" encoding="utf-8"?>
<sst xmlns="http://schemas.openxmlformats.org/spreadsheetml/2006/main" count="58812" uniqueCount="1275">
  <si>
    <t>Municipio</t>
  </si>
  <si>
    <t>Nombre Municipio</t>
  </si>
  <si>
    <t>Total</t>
  </si>
  <si>
    <t>cod</t>
  </si>
  <si>
    <t>Cod_mpio</t>
  </si>
  <si>
    <t>05001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</si>
  <si>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</si>
  <si>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</si>
  <si>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</si>
  <si>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</si>
  <si>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</si>
  <si>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</si>
  <si>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</si>
  <si>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</si>
  <si>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</si>
  <si>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</si>
  <si>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</si>
  <si>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</si>
  <si>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</si>
  <si>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</si>
  <si>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</si>
  <si>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</si>
  <si>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</si>
  <si>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</si>
  <si>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</si>
  <si>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</si>
  <si>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</si>
  <si>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Santa Fé de Antioquia</t>
  </si>
  <si>
    <t>05044</t>
  </si>
  <si>
    <t>Anza</t>
  </si>
  <si>
    <t>Anzá</t>
  </si>
  <si>
    <t>05045</t>
  </si>
  <si>
    <t>Apartadó</t>
  </si>
  <si>
    <t>05051</t>
  </si>
  <si>
    <t>Arboletes  (3)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</si>
  <si>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</si>
  <si>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</si>
  <si>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</si>
  <si>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</si>
  <si>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</si>
  <si>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</si>
  <si>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</si>
  <si>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</si>
  <si>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</si>
  <si>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</si>
  <si>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</si>
  <si>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</si>
  <si>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</si>
  <si>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</si>
  <si>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</si>
  <si>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</si>
  <si>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</si>
  <si>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</si>
  <si>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</si>
  <si>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</si>
  <si>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</si>
  <si>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</si>
  <si>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</si>
  <si>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</si>
  <si>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</si>
  <si>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</si>
  <si>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</si>
  <si>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</si>
  <si>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</si>
  <si>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</si>
  <si>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</si>
  <si>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</si>
  <si>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</si>
  <si>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</si>
  <si>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</si>
  <si>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</si>
  <si>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</si>
  <si>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</si>
  <si>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</si>
  <si>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</si>
  <si>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</si>
  <si>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</si>
  <si>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</si>
  <si>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</si>
  <si>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</si>
  <si>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</si>
  <si>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</si>
  <si>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</si>
  <si>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  (3)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</si>
  <si>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</si>
  <si>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</si>
  <si>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</si>
  <si>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</si>
  <si>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</si>
  <si>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</si>
  <si>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</si>
  <si>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</si>
  <si>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</si>
  <si>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</si>
  <si>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</si>
  <si>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Donmatías</t>
  </si>
  <si>
    <t>05240</t>
  </si>
  <si>
    <t>Ebéjico</t>
  </si>
  <si>
    <t>05250</t>
  </si>
  <si>
    <t>El Bagre</t>
  </si>
  <si>
    <t>05264</t>
  </si>
  <si>
    <t>Entrerrios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</si>
  <si>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</si>
  <si>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</si>
  <si>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</si>
  <si>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</si>
  <si>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</si>
  <si>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</si>
  <si>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</si>
  <si>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</si>
  <si>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</si>
  <si>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</si>
  <si>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</si>
  <si>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</si>
  <si>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</si>
  <si>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</si>
  <si>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</si>
  <si>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</si>
  <si>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</si>
  <si>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</si>
  <si>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</si>
  <si>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</si>
  <si>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</si>
  <si>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</si>
  <si>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</si>
  <si>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</si>
  <si>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</si>
  <si>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</si>
  <si>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</si>
  <si>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</si>
  <si>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</si>
  <si>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</si>
  <si>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</si>
  <si>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</si>
  <si>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</si>
  <si>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</si>
  <si>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</si>
  <si>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</si>
  <si>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</si>
  <si>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</si>
  <si>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</si>
  <si>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</si>
  <si>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</si>
  <si>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</si>
  <si>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</si>
  <si>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</si>
  <si>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</si>
  <si>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</si>
  <si>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</si>
  <si>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</si>
  <si>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</si>
  <si>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</si>
  <si>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</si>
  <si>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</si>
  <si>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</si>
  <si>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</si>
  <si>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</si>
  <si>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</si>
  <si>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</si>
  <si>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</si>
  <si>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</si>
  <si>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</si>
  <si>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</si>
  <si>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</si>
  <si>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</si>
  <si>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</si>
  <si>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</si>
  <si>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</si>
  <si>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</si>
  <si>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</si>
  <si>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</si>
  <si>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</si>
  <si>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</si>
  <si>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</si>
  <si>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</si>
  <si>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</si>
  <si>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</si>
  <si>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</si>
  <si>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</si>
  <si>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</si>
  <si>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</si>
  <si>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</si>
  <si>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</si>
  <si>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</si>
  <si>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</si>
  <si>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</si>
  <si>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</si>
  <si>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</si>
  <si>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</si>
  <si>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</si>
  <si>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</si>
  <si>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</si>
  <si>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</si>
  <si>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</si>
  <si>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</si>
  <si>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</si>
  <si>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</si>
  <si>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</si>
  <si>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</si>
  <si>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</si>
  <si>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</si>
  <si>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</si>
  <si>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</si>
  <si>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</si>
  <si>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San Pedro de Los Milagros</t>
  </si>
  <si>
    <t>05665</t>
  </si>
  <si>
    <t>San Pedro de Uraba</t>
  </si>
  <si>
    <t>San Pedro de Urabá</t>
  </si>
  <si>
    <t>05667</t>
  </si>
  <si>
    <t>San Rafael</t>
  </si>
  <si>
    <t>05670</t>
  </si>
  <si>
    <t>San Roque</t>
  </si>
  <si>
    <t>05674</t>
  </si>
  <si>
    <t>San Vicente</t>
  </si>
  <si>
    <t>San Vicente Ferrer</t>
  </si>
  <si>
    <t>05679</t>
  </si>
  <si>
    <t>Santa Bárbara (3)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</si>
  <si>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</si>
  <si>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</si>
  <si>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</si>
  <si>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</si>
  <si>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</si>
  <si>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</si>
  <si>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</si>
  <si>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</si>
  <si>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</si>
  <si>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</si>
  <si>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</si>
  <si>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</si>
  <si>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</si>
  <si>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</si>
  <si>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</si>
  <si>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</si>
  <si>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</si>
  <si>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</si>
  <si>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</si>
  <si>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</si>
  <si>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</si>
  <si>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</si>
  <si>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</si>
  <si>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</si>
  <si>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</si>
  <si>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</si>
  <si>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</si>
  <si>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</si>
  <si>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</si>
  <si>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</si>
  <si>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</si>
  <si>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</si>
  <si>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</si>
  <si>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  (3)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</si>
  <si>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</si>
  <si>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</si>
  <si>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</si>
  <si>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</si>
  <si>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</si>
  <si>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</si>
  <si>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</si>
  <si>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</si>
  <si>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</si>
  <si>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</si>
  <si>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</si>
  <si>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</si>
  <si>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</si>
  <si>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</si>
  <si>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</si>
  <si>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</si>
  <si>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</si>
  <si>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 xml:space="preserve">FECHA DE CORTE: </t>
  </si>
  <si>
    <t>Diciembre 2021</t>
  </si>
  <si>
    <t>COBERTURA POBLACIÓN ACTIVA AFILIADA AL SGSSS EN EL DEPARTAMENTO DE ANTIOQUIA, POR SUBREGIÓN, MUNICIPIO Y RÉGIMEN. 
Según Población Proyectada DANE 2021.</t>
  </si>
  <si>
    <t>COD 
MPIO</t>
  </si>
  <si>
    <t>MUNICIPIO</t>
  </si>
  <si>
    <t>Población proyectada</t>
  </si>
  <si>
    <t>REGIMEN SUBSIDIADO</t>
  </si>
  <si>
    <t>REGIMEN CONTRIBUTIVO</t>
  </si>
  <si>
    <r>
      <t xml:space="preserve">REGIMEN EXCEPCIÓN
</t>
    </r>
    <r>
      <rPr>
        <b/>
        <sz val="8"/>
        <color theme="1"/>
        <rFont val="Calibri"/>
        <family val="2"/>
        <scheme val="minor"/>
      </rPr>
      <t>(Magisterio, Ecopetrol, 
UdeA, Unal)</t>
    </r>
  </si>
  <si>
    <t>FUERZA PÚBLICA
(Militares y Policia)</t>
  </si>
  <si>
    <t xml:space="preserve">Total afiliados  al SGSSS </t>
  </si>
  <si>
    <t>Población diferencia</t>
  </si>
  <si>
    <t xml:space="preserve"> DANE 2021</t>
  </si>
  <si>
    <t xml:space="preserve">Total Afiliados </t>
  </si>
  <si>
    <t xml:space="preserve">%  de cobertura </t>
  </si>
  <si>
    <t>% de Cobertura
RS+RC+RE</t>
  </si>
  <si>
    <t xml:space="preserve"> </t>
  </si>
  <si>
    <t>TOTAL DEPARTAMENTO</t>
  </si>
  <si>
    <t>R. excepción</t>
  </si>
  <si>
    <t>Ejercito y policia</t>
  </si>
  <si>
    <t>Ejercito</t>
  </si>
  <si>
    <t>Policia</t>
  </si>
  <si>
    <t>MAGDALENA MEDIO</t>
  </si>
  <si>
    <t>Campo20</t>
  </si>
  <si>
    <t>CuentaDeCampo6</t>
  </si>
  <si>
    <t>Campo9</t>
  </si>
  <si>
    <t>CuentaDeCampo2</t>
  </si>
  <si>
    <t>CARACOLI</t>
  </si>
  <si>
    <t>MACEO</t>
  </si>
  <si>
    <t>PUERTO BERRIO</t>
  </si>
  <si>
    <t>PUERTO NARE</t>
  </si>
  <si>
    <t>PUERTO TRIUNFO</t>
  </si>
  <si>
    <t>YONDO</t>
  </si>
  <si>
    <t>BAJO CAUCA</t>
  </si>
  <si>
    <t>CACERES</t>
  </si>
  <si>
    <t>CAUCASIA</t>
  </si>
  <si>
    <t>EL BAGRE</t>
  </si>
  <si>
    <t>NECHI</t>
  </si>
  <si>
    <t>TARAZA</t>
  </si>
  <si>
    <t>ZARAGOZA</t>
  </si>
  <si>
    <t>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</si>
  <si>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</si>
  <si>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</si>
  <si>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</si>
  <si>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</si>
  <si>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</si>
  <si>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</si>
  <si>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</si>
  <si>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</si>
  <si>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</si>
  <si>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</si>
  <si>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</si>
  <si>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NORDESTE</t>
  </si>
  <si>
    <t>R. Subsidiado</t>
  </si>
  <si>
    <t>AMALFI</t>
  </si>
  <si>
    <t>R. Contributivo</t>
  </si>
  <si>
    <t>ANORI</t>
  </si>
  <si>
    <t>R. Excepción</t>
  </si>
  <si>
    <t>CISNEROS</t>
  </si>
  <si>
    <t>R. Especial (Policia y Ejercito)</t>
  </si>
  <si>
    <t>REMEDIOS</t>
  </si>
  <si>
    <t>P. Sin afiliación</t>
  </si>
  <si>
    <t>SAN ROQUE</t>
  </si>
  <si>
    <t>SANTO DOMINGO</t>
  </si>
  <si>
    <t>SEGOVIA</t>
  </si>
  <si>
    <t>VEGACHI</t>
  </si>
  <si>
    <t>YALI</t>
  </si>
  <si>
    <t>YOLOMBO</t>
  </si>
  <si>
    <t>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</si>
  <si>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</si>
  <si>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</si>
  <si>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</si>
  <si>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</si>
  <si>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</si>
  <si>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</si>
  <si>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</si>
  <si>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</si>
  <si>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</si>
  <si>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</si>
  <si>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</si>
  <si>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</si>
  <si>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</si>
  <si>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</si>
  <si>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</si>
  <si>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</si>
  <si>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</si>
  <si>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</si>
  <si>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</si>
  <si>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</si>
  <si>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</si>
  <si>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</si>
  <si>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</si>
  <si>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</si>
  <si>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</si>
  <si>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</si>
  <si>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</si>
  <si>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</si>
  <si>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</si>
  <si>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</si>
  <si>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</si>
  <si>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</si>
  <si>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</si>
  <si>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</si>
  <si>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</si>
  <si>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</si>
  <si>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</si>
  <si>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</si>
  <si>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</si>
  <si>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</si>
  <si>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</si>
  <si>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</si>
  <si>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</si>
  <si>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</si>
  <si>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</si>
  <si>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</si>
  <si>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</si>
  <si>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</si>
  <si>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</si>
  <si>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</si>
  <si>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</si>
  <si>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</si>
  <si>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</si>
  <si>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</si>
  <si>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</si>
  <si>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</si>
  <si>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</si>
  <si>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</si>
  <si>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</si>
  <si>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</si>
  <si>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</si>
  <si>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</si>
  <si>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</si>
  <si>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</si>
  <si>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</si>
  <si>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</si>
  <si>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</si>
  <si>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</si>
  <si>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</si>
  <si>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</si>
  <si>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</si>
  <si>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</si>
  <si>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</si>
  <si>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</si>
  <si>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</si>
  <si>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</si>
  <si>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</si>
  <si>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</si>
  <si>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</si>
  <si>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</si>
  <si>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</si>
  <si>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</si>
  <si>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</si>
  <si>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</si>
  <si>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</si>
  <si>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</si>
  <si>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</si>
  <si>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</si>
  <si>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</si>
  <si>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</si>
  <si>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</si>
  <si>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</si>
  <si>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</si>
  <si>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</si>
  <si>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</si>
  <si>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</si>
  <si>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</si>
  <si>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>SISPRO-BODEGA DE DATOS DICIEMBRE 2021</t>
  </si>
  <si>
    <t>PROYECCIÓN DANE 2021</t>
  </si>
  <si>
    <t>Realizado por:</t>
  </si>
  <si>
    <t>Julio César Fabra Arrieta</t>
  </si>
  <si>
    <t>PORCENTAJE DE LA POBLACION ANTIOQUEÑA AFILIADA AL SISTEMA GENERAL DE SEGURIDAD SOCIAL EN SALUD, POR REGÍMENES SEGÚN ADRES .   2015 - 2021.</t>
  </si>
  <si>
    <t xml:space="preserve"> FECHA DE CORTE:</t>
  </si>
  <si>
    <t xml:space="preserve"> CRITERIOS</t>
  </si>
  <si>
    <t>2004</t>
  </si>
  <si>
    <t>2005</t>
  </si>
  <si>
    <t>2006</t>
  </si>
  <si>
    <t>2007</t>
  </si>
  <si>
    <t>2008</t>
  </si>
  <si>
    <t>2010</t>
  </si>
  <si>
    <t>2009</t>
  </si>
  <si>
    <t>% De afiliados al Regimen Subsidiado</t>
  </si>
  <si>
    <t>Nº Afiliados Régimen Subsidiado</t>
  </si>
  <si>
    <t>% De afiliados al Régimen Contributivo</t>
  </si>
  <si>
    <t>Nº Afiliados Régimen Contributivo</t>
  </si>
  <si>
    <t>% De afiliados al Régimen Excepción</t>
  </si>
  <si>
    <t>Nº Afiliados Régimen Excepción</t>
  </si>
  <si>
    <t>% PNA el SGSSS</t>
  </si>
  <si>
    <t>Nº PNA al SGSSS</t>
  </si>
  <si>
    <t>% Total Cobertura en el SGSSS</t>
  </si>
  <si>
    <t>Nº Afiliados SGSSS</t>
  </si>
  <si>
    <t xml:space="preserve">DANE </t>
  </si>
  <si>
    <t>Cobertura de afiliados al SGSSS por mes en Antioquia, año 2020</t>
  </si>
  <si>
    <t>Régimen Subsidiado</t>
  </si>
  <si>
    <t>MES</t>
  </si>
  <si>
    <t>% Cobertura</t>
  </si>
  <si>
    <t>Régimen Contributivo</t>
  </si>
  <si>
    <t>Enero</t>
  </si>
  <si>
    <t>PNA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</si>
  <si>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</si>
  <si>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</si>
  <si>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</si>
  <si>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</si>
  <si>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</si>
  <si>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</si>
  <si>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</si>
  <si>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</si>
  <si>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</si>
  <si>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</si>
  <si>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</si>
  <si>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Nota: El Régimen de Excepción incluye las fuerzas militares y policia</t>
  </si>
  <si>
    <t>Fuente: CUBO BDUA ADRES, información de la Fuerza Pública (Policia y Ejercito). 2015-2021</t>
  </si>
  <si>
    <t>AFILIADOS A RÉGIMEN SUBSIDIADO- REGIMEN CONTRIBUTIVO- POBLACION SIN ASEGURAR EN DEPARTAMENTO DE ANTIOQUIA, 2018-2021</t>
  </si>
  <si>
    <t>Regional  Magdalena Medio</t>
  </si>
  <si>
    <t>DANE</t>
  </si>
  <si>
    <t>subsidiado</t>
  </si>
  <si>
    <t>%</t>
  </si>
  <si>
    <t>Contributivo</t>
  </si>
  <si>
    <t>Excepción</t>
  </si>
  <si>
    <t>Total AfilIados</t>
  </si>
  <si>
    <t>Cobertura total</t>
  </si>
  <si>
    <t>Sin Cobertura</t>
  </si>
  <si>
    <t>Regional  Bajo Cauca</t>
  </si>
  <si>
    <t>Uraba</t>
  </si>
  <si>
    <t>Regional Nordeste</t>
  </si>
  <si>
    <t>Occidente</t>
  </si>
  <si>
    <t>Norte</t>
  </si>
  <si>
    <t>Oriente</t>
  </si>
  <si>
    <t>Suroeste</t>
  </si>
  <si>
    <t>Valle de aburra</t>
  </si>
  <si>
    <t>VALLE ABURRA</t>
  </si>
  <si>
    <t>Número de Afiliados</t>
  </si>
  <si>
    <t>% Afiliados</t>
  </si>
  <si>
    <t>Fuerza Pública</t>
  </si>
  <si>
    <t>Total Cobertura</t>
  </si>
  <si>
    <t>Total afiliados por EPS al Régimen Subsidiado</t>
  </si>
  <si>
    <t>Total afiliados por EPS en Antioquia</t>
  </si>
  <si>
    <t>CODIGO Ministerio</t>
  </si>
  <si>
    <t>NOMBRE EPS-S</t>
  </si>
  <si>
    <t>NRO. AFILIADOS</t>
  </si>
  <si>
    <t>% afiliados</t>
  </si>
  <si>
    <t>NOMBRE EPS</t>
  </si>
  <si>
    <t>EPSS40</t>
  </si>
  <si>
    <t>Savia Salud</t>
  </si>
  <si>
    <t>1. SURA.</t>
  </si>
  <si>
    <t>ESS024</t>
  </si>
  <si>
    <t>Coosalud</t>
  </si>
  <si>
    <t>2. Savia Salud</t>
  </si>
  <si>
    <t>EPSS10</t>
  </si>
  <si>
    <t>SURA.</t>
  </si>
  <si>
    <t>3. La Nueva EPS</t>
  </si>
  <si>
    <t>EPSS37</t>
  </si>
  <si>
    <t>La Nueva EPS</t>
  </si>
  <si>
    <t xml:space="preserve">4. Salud Total </t>
  </si>
  <si>
    <t>EPSS16</t>
  </si>
  <si>
    <t>Coomeva S.A.</t>
  </si>
  <si>
    <t>5. Coosalud</t>
  </si>
  <si>
    <t>ESS091</t>
  </si>
  <si>
    <t>Ecoopsos</t>
  </si>
  <si>
    <t>6. Coomeva</t>
  </si>
  <si>
    <t>EPSI03</t>
  </si>
  <si>
    <t>AIC</t>
  </si>
  <si>
    <t>7. Sanitas S.A.</t>
  </si>
  <si>
    <t>EPSS02</t>
  </si>
  <si>
    <t xml:space="preserve">Salud Total </t>
  </si>
  <si>
    <t>8. Ecoopsos</t>
  </si>
  <si>
    <t>EPSS05</t>
  </si>
  <si>
    <t>Sanitas S.A.</t>
  </si>
  <si>
    <t>9. AIC</t>
  </si>
  <si>
    <t>EPSS08</t>
  </si>
  <si>
    <t>Compensar EPS</t>
  </si>
  <si>
    <t>10. Compensar EPS</t>
  </si>
  <si>
    <t>EPSS18</t>
  </si>
  <si>
    <t xml:space="preserve">Servicio Occidental </t>
  </si>
  <si>
    <t>11. SOS</t>
  </si>
  <si>
    <t>CCF102</t>
  </si>
  <si>
    <t>COMFACHOCO</t>
  </si>
  <si>
    <t>ESS207</t>
  </si>
  <si>
    <t>Mutual SER</t>
  </si>
  <si>
    <t>ESS062</t>
  </si>
  <si>
    <t xml:space="preserve">ASMET SALUD </t>
  </si>
  <si>
    <t>CCF055</t>
  </si>
  <si>
    <t>CAJACOPI ATLANTICO</t>
  </si>
  <si>
    <t>Total Afiliado Régimen Subsidiado</t>
  </si>
  <si>
    <t xml:space="preserve">Total Afiliados por EPS Régimen Contributivo, </t>
  </si>
  <si>
    <t>N° DE AFILIADOS</t>
  </si>
  <si>
    <t>EPS010</t>
  </si>
  <si>
    <t>EPS037</t>
  </si>
  <si>
    <t>EPS002</t>
  </si>
  <si>
    <t>EPS016</t>
  </si>
  <si>
    <t>EPS040</t>
  </si>
  <si>
    <t>EPS005</t>
  </si>
  <si>
    <t>EPS042</t>
  </si>
  <si>
    <t>EAS016</t>
  </si>
  <si>
    <t>EPM</t>
  </si>
  <si>
    <t>ESSC91</t>
  </si>
  <si>
    <t>EPS008</t>
  </si>
  <si>
    <t xml:space="preserve">COMPENSAR E.P.S. </t>
  </si>
  <si>
    <t>EAS027</t>
  </si>
  <si>
    <t>Fondo Ferrocarriles Nal</t>
  </si>
  <si>
    <t>EPSIC3</t>
  </si>
  <si>
    <t>EPS018</t>
  </si>
  <si>
    <t>ESSC07</t>
  </si>
  <si>
    <t>MUTUAL SER</t>
  </si>
  <si>
    <t>EPS017</t>
  </si>
  <si>
    <t xml:space="preserve">Famisanar </t>
  </si>
  <si>
    <t>CCFC55</t>
  </si>
  <si>
    <t xml:space="preserve">CAJACOPI </t>
  </si>
  <si>
    <t>EPS012</t>
  </si>
  <si>
    <t>Comfenalco Valle</t>
  </si>
  <si>
    <t xml:space="preserve">Total Afiliados por EPS Régimen Excepción, </t>
  </si>
  <si>
    <t>RES004</t>
  </si>
  <si>
    <t>Magisterio</t>
  </si>
  <si>
    <t>POL001</t>
  </si>
  <si>
    <t>Policia Nacional</t>
  </si>
  <si>
    <t>FMS001</t>
  </si>
  <si>
    <t>Ejercito Nacional</t>
  </si>
  <si>
    <t>RES011</t>
  </si>
  <si>
    <t>Universidad de Antioquia</t>
  </si>
  <si>
    <t>RES008</t>
  </si>
  <si>
    <t>Universidad Nacional</t>
  </si>
  <si>
    <t>RES002</t>
  </si>
  <si>
    <t>Ecopetrol</t>
  </si>
  <si>
    <t>RES012</t>
  </si>
  <si>
    <t>Universidad de Córdoba</t>
  </si>
  <si>
    <t>RES013</t>
  </si>
  <si>
    <t>Universiad de Nariño</t>
  </si>
  <si>
    <t>RES006</t>
  </si>
  <si>
    <t>Universidad Industrial de Santander UIS</t>
  </si>
  <si>
    <t>Total Afiliados</t>
  </si>
  <si>
    <t>Campo17</t>
  </si>
  <si>
    <t>EPS041</t>
  </si>
  <si>
    <t>EPS048</t>
  </si>
  <si>
    <t>ESSC24</t>
  </si>
  <si>
    <t>Campo2</t>
  </si>
  <si>
    <t>EPSS41</t>
  </si>
  <si>
    <t>EPSS42</t>
  </si>
  <si>
    <t>Código</t>
  </si>
  <si>
    <t>EPS Subsidiado</t>
  </si>
  <si>
    <t>Asociación Indígena del Cauca</t>
  </si>
  <si>
    <t>Total afiliados</t>
  </si>
  <si>
    <t>EPSS44</t>
  </si>
  <si>
    <t>MEDIMAS</t>
  </si>
  <si>
    <t xml:space="preserve">ASOCIACIÓN MUTUAL SER </t>
  </si>
  <si>
    <t>EPSS17</t>
  </si>
  <si>
    <t>FAMISANAR</t>
  </si>
  <si>
    <t>ASMET  SALUD</t>
  </si>
  <si>
    <t>Total Afiliados Movilidad</t>
  </si>
  <si>
    <t>TOTAL AFILIADOS RÉGIMEN SUBSIDIADO</t>
  </si>
  <si>
    <t>EPS Contributivo</t>
  </si>
  <si>
    <t>EPS044</t>
  </si>
  <si>
    <t>COOSALUD</t>
  </si>
  <si>
    <t>NUEVA EPS S.A. -CM</t>
  </si>
  <si>
    <t>Compensar</t>
  </si>
  <si>
    <t>EPS023</t>
  </si>
  <si>
    <t xml:space="preserve">Cruz Blanca </t>
  </si>
  <si>
    <t>EPS033</t>
  </si>
  <si>
    <t>SALUDVIDA S.A. E.P.S.</t>
  </si>
  <si>
    <t>EPS001</t>
  </si>
  <si>
    <t>ALIANSALUD E.P.S.</t>
  </si>
  <si>
    <t>CAJACOPI ATLANTICO -CM</t>
  </si>
  <si>
    <t>EPSC25</t>
  </si>
  <si>
    <t>CAPRESOCA</t>
  </si>
  <si>
    <t>EPSC34</t>
  </si>
  <si>
    <t>Capital Salud</t>
  </si>
  <si>
    <t>ESSC62</t>
  </si>
  <si>
    <t>Asmet Salud</t>
  </si>
  <si>
    <t>ESSC33</t>
  </si>
  <si>
    <t>COMPARTA</t>
  </si>
  <si>
    <t>RES001</t>
  </si>
  <si>
    <t>RES003</t>
  </si>
  <si>
    <t>NÚMERO DE USUARIOS SUSPENDIDOS EN EL RÉGIMEN CONTRIBUTIVO, POR EPS, MUNICIPIO Y SUBREGIÓN</t>
  </si>
  <si>
    <t>FECHA DE CORTE:</t>
  </si>
  <si>
    <t>SUSPENDIDOS CONTRIBUTIVO DICIEMBRE 2016</t>
  </si>
  <si>
    <t>Total Usuarios Suspendidos
Diciembre</t>
  </si>
  <si>
    <t>SUSPENDIDOS CONTRIBUTIVO DICIEMBRE 2017</t>
  </si>
  <si>
    <t>SUSPENDIDOS CONTRIBUTIVO JULIO 2018</t>
  </si>
  <si>
    <t>SUBREGIÓN</t>
  </si>
  <si>
    <t>COD-MPIO</t>
  </si>
  <si>
    <t xml:space="preserve">SURA.
</t>
  </si>
  <si>
    <t xml:space="preserve">Cafesalud EPS
</t>
  </si>
  <si>
    <t xml:space="preserve">Salud Total
</t>
  </si>
  <si>
    <t xml:space="preserve">Coomeva SA
</t>
  </si>
  <si>
    <t xml:space="preserve">Cruz Blanca 
</t>
  </si>
  <si>
    <t xml:space="preserve">Sanitas S.A.
</t>
  </si>
  <si>
    <t>SAVIA SALUD</t>
  </si>
  <si>
    <t>Famisanar</t>
  </si>
  <si>
    <t xml:space="preserve">EPM
</t>
  </si>
  <si>
    <t>Medimas</t>
  </si>
  <si>
    <t>EPS003</t>
  </si>
  <si>
    <t>Total  Afiliados  en Antioquia</t>
  </si>
  <si>
    <t>Total Magdalena Medio</t>
  </si>
  <si>
    <t>Concatenar</t>
  </si>
  <si>
    <t>Cod_sub</t>
  </si>
  <si>
    <t>Magdalena Medio</t>
  </si>
  <si>
    <t>1</t>
  </si>
  <si>
    <t>ESSC02</t>
  </si>
  <si>
    <t>Total  Bajo Cauca</t>
  </si>
  <si>
    <t>Bajo Cauca</t>
  </si>
  <si>
    <t>2</t>
  </si>
  <si>
    <t>Total Uraba</t>
  </si>
  <si>
    <t>Urabá</t>
  </si>
  <si>
    <t>3</t>
  </si>
  <si>
    <t>Total Nordeste</t>
  </si>
  <si>
    <t>Nordeste</t>
  </si>
  <si>
    <t>Total Occidente</t>
  </si>
  <si>
    <t>4</t>
  </si>
  <si>
    <t>5</t>
  </si>
  <si>
    <t>Total Norte</t>
  </si>
  <si>
    <t>6</t>
  </si>
  <si>
    <t>Total Oriente</t>
  </si>
  <si>
    <t>7</t>
  </si>
  <si>
    <t>Total Suroeste</t>
  </si>
  <si>
    <t>Total Valle de Aburra</t>
  </si>
  <si>
    <t>Valle de aburrá</t>
  </si>
  <si>
    <t>PROYECCIÓN DANE 2017</t>
  </si>
  <si>
    <t>8</t>
  </si>
  <si>
    <t>9</t>
  </si>
  <si>
    <t>AFILIADOS POR MUNICIPIO AL RÉGIMEN SUBSIDIADO EN ANTIOQUIA, DICIEMBRE 2021</t>
  </si>
  <si>
    <t xml:space="preserve">La nueva EPS
</t>
  </si>
  <si>
    <t>Nueva EPS</t>
  </si>
  <si>
    <t xml:space="preserve">Coomeva S.A.
</t>
  </si>
  <si>
    <t xml:space="preserve">Salud Total
 </t>
  </si>
  <si>
    <t xml:space="preserve">Servicio Occidental 
</t>
  </si>
  <si>
    <t>Coosalud CM</t>
  </si>
  <si>
    <t>ASMET SALUD</t>
  </si>
  <si>
    <t>MEDIMÁS EPS</t>
  </si>
  <si>
    <t>MALLAMAS</t>
  </si>
  <si>
    <t>TOTAL AFILIADOS</t>
  </si>
  <si>
    <t>EPSS48</t>
  </si>
  <si>
    <t>EPSS45</t>
  </si>
  <si>
    <t>EPSI05</t>
  </si>
  <si>
    <t>Participacion EPS municipios</t>
  </si>
  <si>
    <t>Total Afiliados en Antioquia</t>
  </si>
  <si>
    <t xml:space="preserve"> Bajo Cauca</t>
  </si>
  <si>
    <t>Valle de Aburra</t>
  </si>
  <si>
    <t>AFILIADOS POR MUNICIPIO AL RÉGIMEN CONTRIBUTIVO EN ANTIOQUIA, DICIEMBRE 2021</t>
  </si>
  <si>
    <t xml:space="preserve">MUTUALSER </t>
  </si>
  <si>
    <t>Participacion de EPS en  municipios</t>
  </si>
  <si>
    <t>CCF024</t>
  </si>
  <si>
    <t>ESSC76</t>
  </si>
  <si>
    <t>AFILIADOS AL RÉGIMEN SUBSIDIADO AL DEPARTAMENTO DE ANTIOQUIA BDUA . FECHA DE CORTE: 2010-2020</t>
  </si>
  <si>
    <t>Mes actual vs Mes anterior</t>
  </si>
  <si>
    <t>2021 vs 2020</t>
  </si>
  <si>
    <t>CONVENCIONES</t>
  </si>
  <si>
    <t>COD_MPIO</t>
  </si>
  <si>
    <t>REGIÓN</t>
  </si>
  <si>
    <t>AFILIADOS AL REGIMEN SUBSIDIADO 2010</t>
  </si>
  <si>
    <t>AFILIADOS AL REGIMEN SUBSIDIADO 2011</t>
  </si>
  <si>
    <t>AFILIADOS AL REGIMEN SUBSIDIADO 2012</t>
  </si>
  <si>
    <t>AFILIADOS AL REGIMEN SUBSIDIADO  2013</t>
  </si>
  <si>
    <t>AFILIADOS AL REGIMEN SUBSIDIADO  2014</t>
  </si>
  <si>
    <t>AFILIADOS AL REGIMEN SUBSIDIADO  2015</t>
  </si>
  <si>
    <t>AFILIADOS AL REGIMEN SUBSIDIADO 2016</t>
  </si>
  <si>
    <t>AFILIADOS AL REGIMEN SUBSIDIADO 2017</t>
  </si>
  <si>
    <t>AFILIADOS AL REGIMEN SUBSIDIADO 2018</t>
  </si>
  <si>
    <t>AFILIADOS 2019</t>
  </si>
  <si>
    <t>AFILIADOS 2020</t>
  </si>
  <si>
    <t>Diferencia en Valor absoluto
(Diciembre 2021 menos Noviembre 2021)</t>
  </si>
  <si>
    <t>% Variación</t>
  </si>
  <si>
    <t>Diferencia en valor absoluto
(2021 menos 2020)</t>
  </si>
  <si>
    <t>Disminución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</si>
  <si>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</si>
  <si>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</si>
  <si>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</si>
  <si>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</si>
  <si>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</si>
  <si>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</si>
  <si>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</si>
  <si>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</si>
  <si>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</si>
  <si>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</si>
  <si>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</si>
  <si>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</si>
  <si>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ABRIL</t>
  </si>
  <si>
    <t>Igual</t>
  </si>
  <si>
    <t>TOTAL ANTIOQUIA</t>
  </si>
  <si>
    <t>Aumento</t>
  </si>
  <si>
    <t>CONVENCIONES % VARIACIÓN</t>
  </si>
  <si>
    <t>&gt; 0,5%</t>
  </si>
  <si>
    <t>&lt;0,1% y ≥0,01%</t>
  </si>
  <si>
    <t>&lt; 0,01%</t>
  </si>
  <si>
    <t>URABÁ</t>
  </si>
  <si>
    <t>PEÑOL</t>
  </si>
  <si>
    <t>RETIRO</t>
  </si>
  <si>
    <t>VALLE  DE ABURRA</t>
  </si>
  <si>
    <t>VALLE DE ABURRÁ</t>
  </si>
  <si>
    <t>AFILIADOS AL RÉGIMEN CONTRIBUTIVO AL DEPARTAMENTO DE ANTIOQUIA BDUA . FECHA DE CORTE: 2013-2020</t>
  </si>
  <si>
    <t>AFILIADOS A RÉGIMEN SUBSIDIADO AL DEPARTAMENTO DE ANTIOQUIA SEGÚN BASE DE DATOS UNICA DE AFILIADOS DEL FOSYGA - BDUA . FECHA DE CORTE: 2013-2019</t>
  </si>
  <si>
    <t>AFILIADOS AL REGIMEN CONTRIBUTIVO 2013</t>
  </si>
  <si>
    <t>AFILIADOS AL REGIMEN CONTRIBUTIVO 2014</t>
  </si>
  <si>
    <t>AFILIADOS AL REGIMEN CONTRIBUTIVO 2015</t>
  </si>
  <si>
    <t>AFILIADOS AL REGIMEN CONTRIBUTIVO 2016</t>
  </si>
  <si>
    <t>AFILIADOS AL REGIMEN CONTRIBUTIVO 2017</t>
  </si>
  <si>
    <t>AFILIADOS AL REGIMEN CONTRIBUTIVO 2018</t>
  </si>
  <si>
    <t>AFILIADOS AL RÉGIMEN EXCEPCIÓN AL DEPARTAMENTO DE ANTIOQUIA BDUA . FECHA DE CORTE: 2015-2020</t>
  </si>
  <si>
    <t>AFILIADOS A RÉGIMEN SUBSIDIADO AL DEPARTAMENTO DE ANTIOQUIA SEGÚN BASE DE DATOS UNICA DE AFILIADOS DEL FOSYGA - BDUA . FECHA DE CORTE: 2015-2019</t>
  </si>
  <si>
    <t xml:space="preserve">
</t>
  </si>
  <si>
    <t>AFILIADOS AL REGIMEN EXCEPCIÓN 2015</t>
  </si>
  <si>
    <t>AFILIADOS AL REGIMEN EXCEPCIÓN  2016</t>
  </si>
  <si>
    <t>AFILIADOS AL REGIMEN  EXCEPCIÓN 2017</t>
  </si>
  <si>
    <t>AFILIADOS AL REGIMEN EXCEPCIÓN  2018</t>
  </si>
  <si>
    <t>&lt;0,1% y &gt;0,5%</t>
  </si>
  <si>
    <t>&lt; 0,1%</t>
  </si>
  <si>
    <t>Fuente: Base  de Datos de Regimen Subsidiado y Contributivo 2006-2019, Poblacion Proyectada DANE 2006 -2020.</t>
  </si>
  <si>
    <t>% Cobertura en el SGSSS</t>
  </si>
  <si>
    <t>Campo16</t>
  </si>
  <si>
    <t>Campo12</t>
  </si>
  <si>
    <t>Campo21</t>
  </si>
  <si>
    <t>Campo15</t>
  </si>
  <si>
    <t>Edad</t>
  </si>
  <si>
    <t>Grupos Interes Salud</t>
  </si>
  <si>
    <t>Expr1</t>
  </si>
  <si>
    <t>Campo11</t>
  </si>
  <si>
    <t>001</t>
  </si>
  <si>
    <t/>
  </si>
  <si>
    <t>M</t>
  </si>
  <si>
    <t>U</t>
  </si>
  <si>
    <t>142</t>
  </si>
  <si>
    <t>13</t>
  </si>
  <si>
    <t>A</t>
  </si>
  <si>
    <t>F</t>
  </si>
  <si>
    <t>R</t>
  </si>
  <si>
    <t>15</t>
  </si>
  <si>
    <t>16</t>
  </si>
  <si>
    <t>B</t>
  </si>
  <si>
    <t>002</t>
  </si>
  <si>
    <t>22</t>
  </si>
  <si>
    <t>23</t>
  </si>
  <si>
    <t>C</t>
  </si>
  <si>
    <t>004</t>
  </si>
  <si>
    <t>27</t>
  </si>
  <si>
    <t>30</t>
  </si>
  <si>
    <t>021</t>
  </si>
  <si>
    <t>31</t>
  </si>
  <si>
    <t>030</t>
  </si>
  <si>
    <t>031</t>
  </si>
  <si>
    <t>034</t>
  </si>
  <si>
    <t>425</t>
  </si>
  <si>
    <t>11</t>
  </si>
  <si>
    <t>036</t>
  </si>
  <si>
    <t>14</t>
  </si>
  <si>
    <t>038</t>
  </si>
  <si>
    <t>19</t>
  </si>
  <si>
    <t>040</t>
  </si>
  <si>
    <t>042</t>
  </si>
  <si>
    <t>044</t>
  </si>
  <si>
    <t>045</t>
  </si>
  <si>
    <t>N</t>
  </si>
  <si>
    <t>051</t>
  </si>
  <si>
    <t>055</t>
  </si>
  <si>
    <t>O</t>
  </si>
  <si>
    <t>579</t>
  </si>
  <si>
    <t>10</t>
  </si>
  <si>
    <t>059</t>
  </si>
  <si>
    <t>079</t>
  </si>
  <si>
    <t>086</t>
  </si>
  <si>
    <t>17</t>
  </si>
  <si>
    <t>088</t>
  </si>
  <si>
    <t>18</t>
  </si>
  <si>
    <t>091</t>
  </si>
  <si>
    <t>093</t>
  </si>
  <si>
    <t>24</t>
  </si>
  <si>
    <t>101</t>
  </si>
  <si>
    <t>25</t>
  </si>
  <si>
    <t>107</t>
  </si>
  <si>
    <t>113</t>
  </si>
  <si>
    <t>120</t>
  </si>
  <si>
    <t>125</t>
  </si>
  <si>
    <t>585</t>
  </si>
  <si>
    <t>129</t>
  </si>
  <si>
    <t>134</t>
  </si>
  <si>
    <t>138</t>
  </si>
  <si>
    <t>145</t>
  </si>
  <si>
    <t>147</t>
  </si>
  <si>
    <t>148</t>
  </si>
  <si>
    <t>150</t>
  </si>
  <si>
    <t>154</t>
  </si>
  <si>
    <t>591</t>
  </si>
  <si>
    <t>172</t>
  </si>
  <si>
    <t>190</t>
  </si>
  <si>
    <t>197</t>
  </si>
  <si>
    <t>206</t>
  </si>
  <si>
    <t>209</t>
  </si>
  <si>
    <t>212</t>
  </si>
  <si>
    <t>234</t>
  </si>
  <si>
    <t>893</t>
  </si>
  <si>
    <t>237</t>
  </si>
  <si>
    <t>240</t>
  </si>
  <si>
    <t>250</t>
  </si>
  <si>
    <t>264</t>
  </si>
  <si>
    <t>266</t>
  </si>
  <si>
    <t>282</t>
  </si>
  <si>
    <t>284</t>
  </si>
  <si>
    <t>306</t>
  </si>
  <si>
    <t>308</t>
  </si>
  <si>
    <t>310</t>
  </si>
  <si>
    <t>313</t>
  </si>
  <si>
    <t>315</t>
  </si>
  <si>
    <t>318</t>
  </si>
  <si>
    <t>321</t>
  </si>
  <si>
    <t>347</t>
  </si>
  <si>
    <t>353</t>
  </si>
  <si>
    <t>360</t>
  </si>
  <si>
    <t>361</t>
  </si>
  <si>
    <t>364</t>
  </si>
  <si>
    <t>368</t>
  </si>
  <si>
    <t>376</t>
  </si>
  <si>
    <t>29</t>
  </si>
  <si>
    <t>380</t>
  </si>
  <si>
    <t>390</t>
  </si>
  <si>
    <t>32</t>
  </si>
  <si>
    <t>400</t>
  </si>
  <si>
    <t>411</t>
  </si>
  <si>
    <t>440</t>
  </si>
  <si>
    <t>467</t>
  </si>
  <si>
    <t>475</t>
  </si>
  <si>
    <t>480</t>
  </si>
  <si>
    <t>483</t>
  </si>
  <si>
    <t>490</t>
  </si>
  <si>
    <t>495</t>
  </si>
  <si>
    <t>501</t>
  </si>
  <si>
    <t>541</t>
  </si>
  <si>
    <t>543</t>
  </si>
  <si>
    <t>576</t>
  </si>
  <si>
    <t>604</t>
  </si>
  <si>
    <t>607</t>
  </si>
  <si>
    <t>790</t>
  </si>
  <si>
    <t>615</t>
  </si>
  <si>
    <t>628</t>
  </si>
  <si>
    <t>631</t>
  </si>
  <si>
    <t>642</t>
  </si>
  <si>
    <t>647</t>
  </si>
  <si>
    <t>895</t>
  </si>
  <si>
    <t>649</t>
  </si>
  <si>
    <t>652</t>
  </si>
  <si>
    <t>656</t>
  </si>
  <si>
    <t>658</t>
  </si>
  <si>
    <t>659</t>
  </si>
  <si>
    <t>660</t>
  </si>
  <si>
    <t>664</t>
  </si>
  <si>
    <t>665</t>
  </si>
  <si>
    <t>667</t>
  </si>
  <si>
    <t>670</t>
  </si>
  <si>
    <t>674</t>
  </si>
  <si>
    <t>679</t>
  </si>
  <si>
    <t>686</t>
  </si>
  <si>
    <t>690</t>
  </si>
  <si>
    <t>697</t>
  </si>
  <si>
    <t>736</t>
  </si>
  <si>
    <t>756</t>
  </si>
  <si>
    <t>761</t>
  </si>
  <si>
    <t>789</t>
  </si>
  <si>
    <t>792</t>
  </si>
  <si>
    <t>809</t>
  </si>
  <si>
    <t>819</t>
  </si>
  <si>
    <t>837</t>
  </si>
  <si>
    <t>842</t>
  </si>
  <si>
    <t>847</t>
  </si>
  <si>
    <t>854</t>
  </si>
  <si>
    <t>856</t>
  </si>
  <si>
    <t>858</t>
  </si>
  <si>
    <t>861</t>
  </si>
  <si>
    <t>873</t>
  </si>
  <si>
    <t>885</t>
  </si>
  <si>
    <t>887</t>
  </si>
  <si>
    <t>890</t>
  </si>
  <si>
    <t>12</t>
  </si>
  <si>
    <t xml:space="preserve">  POBLACIÓN AFILIADA AL SGSSS * DE SALUD, POR NIVEL, GENERO, ZONA Y TIPO DE AFILIADO</t>
  </si>
  <si>
    <t>EN LOS MUNICIPIOS DE ANTIOQUIA</t>
  </si>
  <si>
    <t>COD MPIO</t>
  </si>
  <si>
    <t>SUBREGIONES Y MUNICIPIOS</t>
  </si>
  <si>
    <t>POBLACIÓN SEGÚN NIVEL SISBEN EN R. SUBSIDIADO</t>
  </si>
  <si>
    <t>GENERO  EN R. SUBSIDIADO</t>
  </si>
  <si>
    <t>GENERO EN R. CONTRIBUTIVO</t>
  </si>
  <si>
    <t>ZONA EN R.SUBSIDIADO</t>
  </si>
  <si>
    <t>ZONA EN R.CONTRIBUTIVO</t>
  </si>
  <si>
    <t>TIPO  DE AFILIACIÓN EN R. CONTRIBUTIVO</t>
  </si>
  <si>
    <t>TOTAL PERSONAS AFILIADAS 
R. SUBSIDIADOS</t>
  </si>
  <si>
    <t>TOTAL PERSONAS AFILIADAS 
R. CONTRIBUTIVO</t>
  </si>
  <si>
    <t>Sin SISBEN</t>
  </si>
  <si>
    <t>Masculino</t>
  </si>
  <si>
    <t>Femenino</t>
  </si>
  <si>
    <t>Urbana</t>
  </si>
  <si>
    <t>Rural</t>
  </si>
  <si>
    <t>Cotizante Masculino</t>
  </si>
  <si>
    <t>Cotizante Femenino</t>
  </si>
  <si>
    <t>Beneficiario Masculino</t>
  </si>
  <si>
    <t>Beneficiario Femenino</t>
  </si>
  <si>
    <t>Adicional Masculino</t>
  </si>
  <si>
    <t>Adicional Femenino</t>
  </si>
  <si>
    <t>TOTAL DEPTO.</t>
  </si>
  <si>
    <t>sin sisben</t>
  </si>
  <si>
    <t>Vigia del Fuerte</t>
  </si>
  <si>
    <t>Santa Fe de Antioquia</t>
  </si>
  <si>
    <t xml:space="preserve">Briceño </t>
  </si>
  <si>
    <t>Carolina del Príncipe</t>
  </si>
  <si>
    <t>San Andrés de C.</t>
  </si>
  <si>
    <t>San José de la M.</t>
  </si>
  <si>
    <t>San Pedro de los M.</t>
  </si>
  <si>
    <t xml:space="preserve">Argelia </t>
  </si>
  <si>
    <t xml:space="preserve">Granada </t>
  </si>
  <si>
    <t>La Ceja del Tambo</t>
  </si>
  <si>
    <t xml:space="preserve">La Unión </t>
  </si>
  <si>
    <t>El Peñol</t>
  </si>
  <si>
    <t>El Retiro</t>
  </si>
  <si>
    <t xml:space="preserve">Rionegro </t>
  </si>
  <si>
    <t xml:space="preserve">San Carlos </t>
  </si>
  <si>
    <t xml:space="preserve">San Luis </t>
  </si>
  <si>
    <t>Ciudad Bolivar</t>
  </si>
  <si>
    <t xml:space="preserve">Santa Bárbara </t>
  </si>
  <si>
    <t xml:space="preserve">Caldas </t>
  </si>
  <si>
    <t>Itaguí</t>
  </si>
  <si>
    <t>Suma de CuentaDeCampo6</t>
  </si>
  <si>
    <t>Etiquetas de columna</t>
  </si>
  <si>
    <t>N+C</t>
  </si>
  <si>
    <t>1+A</t>
  </si>
  <si>
    <t>2+B</t>
  </si>
  <si>
    <t>O+""</t>
  </si>
  <si>
    <t>Suma de CuentaDeCampo2</t>
  </si>
  <si>
    <t>Etiquetas de fila</t>
  </si>
  <si>
    <t>Total general</t>
  </si>
  <si>
    <t>POBLACIÓN AFILIADA AL RÉGIMEN SUBSIDIADO POR GRUPOS DE EDAD Y MUNICIPIOS.
ANTIOQUIA 
Población Afiliada al Régimen Subsidiado según BDUA</t>
  </si>
  <si>
    <t>GRUPOS DE EDAD (EN AÑOS)</t>
  </si>
  <si>
    <t>TOTAL PERSONAS AFILIADAS</t>
  </si>
  <si>
    <t>&lt; de 1</t>
  </si>
  <si>
    <t xml:space="preserve"> 1 - 4</t>
  </si>
  <si>
    <t xml:space="preserve"> 5 - 14</t>
  </si>
  <si>
    <t>15 - 44</t>
  </si>
  <si>
    <t>45 - 59</t>
  </si>
  <si>
    <t>60 - 79</t>
  </si>
  <si>
    <t>80 y más</t>
  </si>
  <si>
    <t>3-4</t>
  </si>
  <si>
    <t>5-6-7</t>
  </si>
  <si>
    <t>8-9-10-11</t>
  </si>
  <si>
    <t>cod_mpio</t>
  </si>
  <si>
    <t>60 y más</t>
  </si>
  <si>
    <t>Primera Infancia</t>
  </si>
  <si>
    <t>Infancia</t>
  </si>
  <si>
    <t>Adolescente</t>
  </si>
  <si>
    <t>Juventud</t>
  </si>
  <si>
    <t>Adulto</t>
  </si>
  <si>
    <t>Vejez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</si>
  <si>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Subsidiado según BDUA</t>
    </r>
  </si>
  <si>
    <t>(en blanco)</t>
  </si>
  <si>
    <t>POBLACIÓN AFILIADA AL RÉGIMEN CONTRIBUTIVO* POR GRUPOS DE EDAD Y MUNICIPIOS.
ANTIOQUIA 
Población Afiliada al Régimen Contributivo BDUA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</si>
  <si>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Contributivo según BDUA</t>
    </r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</si>
  <si>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Excepción según BDEX (Sin Fuerza Pública).</t>
    </r>
  </si>
  <si>
    <t>De 0 a 05 años</t>
  </si>
  <si>
    <t>De 06 a 11 años</t>
  </si>
  <si>
    <t>De 12 a 17 años</t>
  </si>
  <si>
    <t>De 18 a 28 años</t>
  </si>
  <si>
    <t>De 29 a 59 años</t>
  </si>
  <si>
    <t>De 60 y más</t>
  </si>
  <si>
    <t>SECRETARIA SECCIONAL  DE SALUD Y PROTECCIÓN SOCIAL DE ANTIOQUIA</t>
  </si>
  <si>
    <t>DISTRIBUCIÓN DE AFILIADOS AL RÉGIMEN SUBSIDIADO POR TIPO DE POBLACIÓN EN ANTIOQUIA
Población Afiliada al Régimen Subsidiado según BDUA</t>
  </si>
  <si>
    <t>Habitante de la calle</t>
  </si>
  <si>
    <t>Población infantil a cargo del ICBF</t>
  </si>
  <si>
    <t>Madres Comunitarias</t>
  </si>
  <si>
    <t>Creador o gestor Cultural</t>
  </si>
  <si>
    <t>Población Sisbenizada</t>
  </si>
  <si>
    <t>Menor desvinculado del conflicto armado</t>
  </si>
  <si>
    <t>Población discapacitada</t>
  </si>
  <si>
    <t>Población desmovilizada</t>
  </si>
  <si>
    <t>Población Víctima</t>
  </si>
  <si>
    <t>Población infantil vulnerable diferente del ICBF</t>
  </si>
  <si>
    <t>Programa de protección de testigos</t>
  </si>
  <si>
    <t>Población en centros Psiquiatricos</t>
  </si>
  <si>
    <t>Población rural migratoria</t>
  </si>
  <si>
    <t>Población reclusa</t>
  </si>
  <si>
    <t>Población rural no  migratoria</t>
  </si>
  <si>
    <t>Adulto mayor en centro de protección</t>
  </si>
  <si>
    <t>Comunidades Indígenas</t>
  </si>
  <si>
    <t>ROM
Gitanos</t>
  </si>
  <si>
    <t>Afrocolombianos</t>
  </si>
  <si>
    <t>Población Inpec</t>
  </si>
  <si>
    <t>Personas que dejen de ser madres comunitarias</t>
  </si>
  <si>
    <t>Colombianos Deportados de Venezuela</t>
  </si>
  <si>
    <t>Jovenes adolescentes a cargo del ICBF - R. Penal</t>
  </si>
  <si>
    <t>Recien Nacidos  y menores de edad de padres de no Afiliados</t>
  </si>
  <si>
    <t>Personas con discapacidad de escasos recursos y en condiciones de recursos y en abandono</t>
  </si>
  <si>
    <t>Venezolanos con PEP</t>
  </si>
  <si>
    <t>Afilado de oficio sin encuesta SISBEN</t>
  </si>
  <si>
    <t>Personas detenidas sin condena o medida de aseguramiento en centros de detención transitoria</t>
  </si>
  <si>
    <t>Población sin 
caracterización</t>
  </si>
  <si>
    <t>Total población Régimen Subsidiado</t>
  </si>
  <si>
    <t>COD-Pbo</t>
  </si>
  <si>
    <t>COBERTURA AFILIACIÓN AL SGSSS A NIVEL NACIONAL, POR DEPARTAMENTOS SEGÚN RÉGIMEN DE SALUD,
ACTIVOS, SUSPENDIDOS, ACTIVOS POR EMERGENCIA, PROTECCIÓN LABORAL, NO INCLUYE FUERZA PÚBLICA.</t>
  </si>
  <si>
    <t>CONTRIBUTIVO</t>
  </si>
  <si>
    <t>SUBSIDIADO</t>
  </si>
  <si>
    <t>EXCEPCION</t>
  </si>
  <si>
    <t>Sin afiliar</t>
  </si>
  <si>
    <t>Departamento</t>
  </si>
  <si>
    <t>Proyección DANE 2021</t>
  </si>
  <si>
    <t>Total Colombia</t>
  </si>
  <si>
    <t>AMAZONAS</t>
  </si>
  <si>
    <t>Amazonas</t>
  </si>
  <si>
    <t>ANTIOQUIA</t>
  </si>
  <si>
    <t>Antioquia (3)</t>
  </si>
  <si>
    <t>ARAUCA</t>
  </si>
  <si>
    <t>Arauca (3)</t>
  </si>
  <si>
    <t>ATLANTICO</t>
  </si>
  <si>
    <t>Atlántico</t>
  </si>
  <si>
    <t>BOGOTA D.C.</t>
  </si>
  <si>
    <t>Bogotá, D.C.</t>
  </si>
  <si>
    <t>BOLIVAR</t>
  </si>
  <si>
    <t>Bolívar (1) (3)</t>
  </si>
  <si>
    <t>BOYACA</t>
  </si>
  <si>
    <t>Boyacá (3)</t>
  </si>
  <si>
    <t>Caldas (3)</t>
  </si>
  <si>
    <t>CAQUETA</t>
  </si>
  <si>
    <t>Caquetá (3)</t>
  </si>
  <si>
    <t>CASANARE</t>
  </si>
  <si>
    <t>Casanare</t>
  </si>
  <si>
    <t>CAUCA</t>
  </si>
  <si>
    <t>Cauca (1) (3)</t>
  </si>
  <si>
    <t>CESAR</t>
  </si>
  <si>
    <t>Cesar (3)</t>
  </si>
  <si>
    <t>CHOCO</t>
  </si>
  <si>
    <t>Chocó (2) (3)</t>
  </si>
  <si>
    <t>CORDOBA</t>
  </si>
  <si>
    <t>Córdoba (1) (3) (5)</t>
  </si>
  <si>
    <t>CUNDINAMARCA</t>
  </si>
  <si>
    <t>Cundinamarca (3)</t>
  </si>
  <si>
    <t>GUAINIA</t>
  </si>
  <si>
    <t>Guainía</t>
  </si>
  <si>
    <t>GUAVIARE</t>
  </si>
  <si>
    <t>Guaviare</t>
  </si>
  <si>
    <t>HUILA</t>
  </si>
  <si>
    <t>Huila</t>
  </si>
  <si>
    <t>INPEC</t>
  </si>
  <si>
    <t>LA GUAJIRA</t>
  </si>
  <si>
    <t>La Guajira (3)</t>
  </si>
  <si>
    <t>MAGDALENA</t>
  </si>
  <si>
    <t>Magdalena (3)</t>
  </si>
  <si>
    <t>META</t>
  </si>
  <si>
    <t>Meta (3)</t>
  </si>
  <si>
    <t>NARINO</t>
  </si>
  <si>
    <t>Nariño (3)</t>
  </si>
  <si>
    <t>NO APLICA</t>
  </si>
  <si>
    <t>NORTE DE SANTANDER</t>
  </si>
  <si>
    <t>Norte De Santander (3)</t>
  </si>
  <si>
    <t>PUTUMAYO</t>
  </si>
  <si>
    <t>Putumayo (3)</t>
  </si>
  <si>
    <t>QUINDIO</t>
  </si>
  <si>
    <t>Quindio</t>
  </si>
  <si>
    <t>RISARALDA</t>
  </si>
  <si>
    <t>Risaralda</t>
  </si>
  <si>
    <t>SAN ANDRES</t>
  </si>
  <si>
    <t>San Andrés</t>
  </si>
  <si>
    <t>SANTANDER</t>
  </si>
  <si>
    <t>Santander (3)</t>
  </si>
  <si>
    <t>SUCRE</t>
  </si>
  <si>
    <t>Sucre (3)</t>
  </si>
  <si>
    <t>TOLIMA</t>
  </si>
  <si>
    <t>Tolima (3)</t>
  </si>
  <si>
    <t>VALLE</t>
  </si>
  <si>
    <t>Valle Del Cauca</t>
  </si>
  <si>
    <t>VAUPES</t>
  </si>
  <si>
    <t>Vaupés</t>
  </si>
  <si>
    <t>VICHADA</t>
  </si>
  <si>
    <t>Vichada</t>
  </si>
  <si>
    <t>NACIONAL</t>
  </si>
  <si>
    <t>cod mpio</t>
  </si>
  <si>
    <t>cod depto</t>
  </si>
  <si>
    <t>nom depto</t>
  </si>
  <si>
    <t>region</t>
  </si>
  <si>
    <t>municipio con tilde</t>
  </si>
  <si>
    <t>mpio sin tilde</t>
  </si>
  <si>
    <t>05</t>
  </si>
  <si>
    <t>Antioquia</t>
  </si>
  <si>
    <t>Abriaqui</t>
  </si>
  <si>
    <t>Alejandria</t>
  </si>
  <si>
    <t>Amaga</t>
  </si>
  <si>
    <t>Angelopolis</t>
  </si>
  <si>
    <t>Anori</t>
  </si>
  <si>
    <t>Apartado</t>
  </si>
  <si>
    <t>Buritica</t>
  </si>
  <si>
    <t>Caceres</t>
  </si>
  <si>
    <t>Caracoli</t>
  </si>
  <si>
    <t>Chigorodo</t>
  </si>
  <si>
    <t>Cocorna</t>
  </si>
  <si>
    <t>Concepcion</t>
  </si>
  <si>
    <t>norte</t>
  </si>
  <si>
    <t>Donmatias</t>
  </si>
  <si>
    <t>Ebejico</t>
  </si>
  <si>
    <t>Gomez Plata</t>
  </si>
  <si>
    <t>Guatape</t>
  </si>
  <si>
    <t>Jardin</t>
  </si>
  <si>
    <t>Jerico</t>
  </si>
  <si>
    <t>La Union</t>
  </si>
  <si>
    <t>Medellin</t>
  </si>
  <si>
    <t>Murindo</t>
  </si>
  <si>
    <t>Mutata</t>
  </si>
  <si>
    <t>Nechi</t>
  </si>
  <si>
    <t>Necocli</t>
  </si>
  <si>
    <t>Puerto Berrio</t>
  </si>
  <si>
    <t>San Andrés de Cuerquia</t>
  </si>
  <si>
    <t>San Andres de Cuerquia</t>
  </si>
  <si>
    <t>San Jeronimo</t>
  </si>
  <si>
    <t>San Jose de La Montaña</t>
  </si>
  <si>
    <t>San Juan de Uraba</t>
  </si>
  <si>
    <t>San Pedro de los Milagros</t>
  </si>
  <si>
    <t>Santa Barbara</t>
  </si>
  <si>
    <t>Santafe de Antioquia</t>
  </si>
  <si>
    <t>Sopetran</t>
  </si>
  <si>
    <t>Tamesis</t>
  </si>
  <si>
    <t>Taraza</t>
  </si>
  <si>
    <t>Titiribi</t>
  </si>
  <si>
    <t>Valparaiso</t>
  </si>
  <si>
    <t>Vegachi</t>
  </si>
  <si>
    <t>Yali</t>
  </si>
  <si>
    <t>Yolombo</t>
  </si>
  <si>
    <t>Yondo</t>
  </si>
  <si>
    <t>EPS CONTRIBUTIVAS HABILITADAS PARA OPERAR EN SUBSIDIADAS</t>
  </si>
  <si>
    <t>EPS SUBSIDIADAS INICIALES</t>
  </si>
  <si>
    <t>COD</t>
  </si>
  <si>
    <t>ENTIDAD</t>
  </si>
  <si>
    <t>CODIGO EPS-S</t>
  </si>
  <si>
    <t>EPSS01</t>
  </si>
  <si>
    <t>CCF002</t>
  </si>
  <si>
    <t xml:space="preserve">SALUD TOTAL S.A. </t>
  </si>
  <si>
    <t>EPSM03</t>
  </si>
  <si>
    <t>CAFESALUD EPS S.A.</t>
  </si>
  <si>
    <t>EPS020</t>
  </si>
  <si>
    <t>Caprecom</t>
  </si>
  <si>
    <t>EPS SANITAS</t>
  </si>
  <si>
    <t>ESS002</t>
  </si>
  <si>
    <t>Emdisalud</t>
  </si>
  <si>
    <t>COMPENSAR EPS</t>
  </si>
  <si>
    <t>EPS Y MEDICINA PREPAGADA SURAMERICANA S.A</t>
  </si>
  <si>
    <t>EPSS12</t>
  </si>
  <si>
    <t xml:space="preserve">COMFENALCO VALLE </t>
  </si>
  <si>
    <t>COOMEVA EPS S.A.</t>
  </si>
  <si>
    <t>FAMISANAR E.P.S. LTDA - CAFAM COLSUBSIDIO</t>
  </si>
  <si>
    <t>SERVICIO OCCIDENTAL DE SALUD</t>
  </si>
  <si>
    <t>EPSS23</t>
  </si>
  <si>
    <t>CRUZ BLANCA EPS</t>
  </si>
  <si>
    <t>EPSM33</t>
  </si>
  <si>
    <t>SALUDVIDA S.A. EPS</t>
  </si>
  <si>
    <t>NUEVA EPS S.A.</t>
  </si>
  <si>
    <t>EPSS39</t>
  </si>
  <si>
    <t>GOLDEN GROUP S.A. EPS</t>
  </si>
  <si>
    <t>EPS SUBSIDIADAS HABILITADAS PARA OPERAR COMO CONTRIBUTIVAS</t>
  </si>
  <si>
    <t>EPS CONTRIBUTIVAS INICIALES</t>
  </si>
  <si>
    <t>CODIGO SNS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</si>
  <si>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</si>
  <si>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</si>
  <si>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</si>
  <si>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</si>
  <si>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</si>
  <si>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</si>
  <si>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EPS013</t>
  </si>
  <si>
    <t>EPS Saludcoop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</si>
  <si>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</si>
  <si>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</si>
  <si>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</si>
  <si>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</si>
  <si>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</si>
  <si>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</si>
  <si>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 xml:space="preserve">Cafesalud </t>
  </si>
  <si>
    <t>CCFC24</t>
  </si>
  <si>
    <t>CAJA DE COMPENSACIÓN FAMILIAR DEL HUILA "COMFAMILIAR"</t>
  </si>
  <si>
    <t>CCFC27</t>
  </si>
  <si>
    <t>CAJA DE COMPENSACIÓN FAMILIAR DE NARIÑO "COMFAMILIAR NARIÑO"</t>
  </si>
  <si>
    <t>F. Médico Preventiva</t>
  </si>
  <si>
    <t>CCFC33</t>
  </si>
  <si>
    <t>CAJA DE COMPENSACIÓN FAMILIAR DE SUCRE</t>
  </si>
  <si>
    <t>CCFC53</t>
  </si>
  <si>
    <t>CAJA DE COMPENSACIÓN FAMILIAR DE CUNDINAMARCA COMFACUNDI</t>
  </si>
  <si>
    <t>Aliansalud S.A.</t>
  </si>
  <si>
    <t>CAJA DE COMPENSACION FAMILIAR  CAJACOPI ATLANTICO</t>
  </si>
  <si>
    <t>CCFC10</t>
  </si>
  <si>
    <t>COLSUBSIDIO</t>
  </si>
  <si>
    <t>CCFC20</t>
  </si>
  <si>
    <t>CAJA DE COMPENSACIÓN FAMILIAR DEL CHOCÓ COMFACHOCO</t>
  </si>
  <si>
    <t>EPSC22</t>
  </si>
  <si>
    <t>A.R.S. CONVIDA</t>
  </si>
  <si>
    <t>CAJA DE PREVISION SOCIAL Y SEGURIDAD DEL CASANARE - CAPRESOCA - E.P.S.</t>
  </si>
  <si>
    <t>EPSIC1</t>
  </si>
  <si>
    <t>ASOCIACIÓN INDÍGENA DEL CESAR Y LA GUAJIRA DUSAKAWI</t>
  </si>
  <si>
    <t>EPSIC2</t>
  </si>
  <si>
    <t>MANEXKA EPSI</t>
  </si>
  <si>
    <t>ASOCIACIÓN INDÍGENA DEL CAUCA</t>
  </si>
  <si>
    <t>SaludVida S.A.</t>
  </si>
  <si>
    <t>EPSIC4</t>
  </si>
  <si>
    <t>ANASWAYUU</t>
  </si>
  <si>
    <t>COMPENSAR</t>
  </si>
  <si>
    <t>EPSIC5</t>
  </si>
  <si>
    <t>EPSIC6</t>
  </si>
  <si>
    <t>PIJAOS SALUD EPSI</t>
  </si>
  <si>
    <t>EPSC03</t>
  </si>
  <si>
    <t>CAFESALUD  E.P.S.  S.A.</t>
  </si>
  <si>
    <t>EPSC33</t>
  </si>
  <si>
    <t>SALUDVIDA S.A .E.P.S</t>
  </si>
  <si>
    <t>CAPITAL SALUD EPS</t>
  </si>
  <si>
    <t>EMDISALUD E.S.S.</t>
  </si>
  <si>
    <t>COOPERATIVA DE SALUD Y DESARROLLO INTEGRAL ZONA SUR ORIENTAL DE CARTAGENA LTDA. COOSALUD E.S.S.</t>
  </si>
  <si>
    <t>ASOCIACIÓN MUTUAL LA ESPERANZA ASMET  SALUD</t>
  </si>
  <si>
    <t>ASOCIACIÓN MUTUAL BARRIOS UNIDOS DE QUIBDÓ E.S.S.</t>
  </si>
  <si>
    <t>ECOOPSOS EMPRES SOLIDARIA DE SALUD</t>
  </si>
  <si>
    <t>ESSC18</t>
  </si>
  <si>
    <t>ASOCIACIÓN MUTUAL EMPRESA SOLIDARIA DE SALUD DE NARIÑO E.S.S. EMSSANAR E.S.S.</t>
  </si>
  <si>
    <t>COOPERATIVA DE SALUD COMUNITARIA-COMPARTA</t>
  </si>
  <si>
    <t>ASOCIACIÓN MUTUAL SER EMPRESA SOLIDARIA DE SALUD ESS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</si>
  <si>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- Proyecciones de población con base en el Censo Nacional de Población y Vivienda 2018 (febrero2020)</t>
    </r>
  </si>
  <si>
    <t>Las series de estimaciones de población aquí presentadas, están sujetas a ajustes de acuerdo con la disponibilidad de nueva información.</t>
  </si>
  <si>
    <t>Fecha de actualización de la serie población año 2023 (post pandemia)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</si>
</sst>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&quot;$&quot;* #,##0.00_-;\-&quot;$&quot;* #,##0.00_-;_-&quot;$&quot;* &quot;-&quot;??_-;_-@_-"/>
    <numFmt numFmtId="168" formatCode="_ * #,##0.00_ ;_ * \-#,##0.00_ ;_ * &quot;-&quot;??_ ;_ @_ "/>
    <numFmt numFmtId="169" formatCode="_ [$€-2]\ * #,##0.00_ ;_ [$€-2]\ * \-#,##0.00_ ;_ [$€-2]\ * &quot;-&quot;??_ "/>
    <numFmt numFmtId="170" formatCode="_-* #,##0_-;\-* #,##0_-;_-* &quot;-&quot;??_-;_-@_-"/>
    <numFmt numFmtId="171" formatCode="0.0"/>
    <numFmt numFmtId="172" formatCode="_-* #.##0.00_-;\-* #.##0.00_-;_-* &quot;-&quot;??_-;_-@_-"/>
    <numFmt numFmtId="173" formatCode="#.##"/>
    <numFmt numFmtId="174" formatCode="#.#"/>
    <numFmt numFmtId="175" formatCode="_-* #,##0.00\ _€_-;\-* #,##0.00\ _€_-;_-* &quot;-&quot;??\ _€_-;_-@_-"/>
    <numFmt numFmtId="176" formatCode="#."/>
    <numFmt numFmtId="177" formatCode="_-[$€-2]* #,##0.00_-;\-[$€-2]* #,##0.00_-;_-[$€-2]* &quot;-&quot;??_-"/>
    <numFmt numFmtId="178" formatCode="[$-10409]#,##0;\(#,##0\)"/>
    <numFmt numFmtId="179" formatCode="0.0_);\(0.0\)"/>
    <numFmt numFmtId="180" formatCode="#,##0.0"/>
    <numFmt numFmtId="181" formatCode="0.0%"/>
    <numFmt numFmtId="182" formatCode="#,###"/>
    <numFmt numFmtId="183" formatCode="_(* #,##0_);_(* \(#,##0\);_(* &quot;-&quot;??_);_(@_)"/>
  </numFmts>
  <fonts count="17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10"/>
      <color rgb="FF484848"/>
      <name val="Tahoma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Segoe UI"/>
      <family val="2"/>
      <charset val="204"/>
    </font>
    <font>
      <sz val="9"/>
      <name val="Segoe UI"/>
      <family val="2"/>
      <charset val="204"/>
    </font>
    <font>
      <sz val="16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0"/>
      <name val="Arial"/>
      <family val="2"/>
    </font>
    <font>
      <b/>
      <sz val="11"/>
      <color rgb="FF006100"/>
      <name val="Calibri"/>
      <family val="2"/>
      <scheme val="minor"/>
    </font>
    <font>
      <b/>
      <sz val="16"/>
      <color indexed="56"/>
      <name val="Cambria"/>
      <family val="2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11"/>
      <color rgb="FF9C6500"/>
      <name val="Calibri"/>
      <family val="2"/>
      <scheme val="minor"/>
    </font>
    <font>
      <b/>
      <sz val="16"/>
      <color indexed="62"/>
      <name val="Cambria"/>
      <family val="2"/>
    </font>
    <font>
      <b/>
      <sz val="14"/>
      <color indexed="62"/>
      <name val="Cambria"/>
      <family val="2"/>
    </font>
    <font>
      <sz val="10"/>
      <color indexed="8"/>
      <name val="Arial"/>
      <family val="2"/>
    </font>
    <font>
      <b/>
      <sz val="10"/>
      <color indexed="56"/>
      <name val="Cambria"/>
      <family val="2"/>
    </font>
    <font>
      <b/>
      <sz val="9"/>
      <color indexed="56"/>
      <name val="Cambria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Cambria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008000"/>
      <name val="Calibri"/>
      <family val="2"/>
      <scheme val="minor"/>
    </font>
    <font>
      <b/>
      <sz val="11"/>
      <color rgb="FF009900"/>
      <name val="Calibri"/>
      <family val="2"/>
      <scheme val="minor"/>
    </font>
    <font>
      <b/>
      <sz val="10"/>
      <color rgb="FF009900"/>
      <name val="Arial"/>
      <family val="2"/>
    </font>
    <font>
      <sz val="10"/>
      <color indexed="8"/>
      <name val="Arial"/>
      <family val="2"/>
    </font>
    <font>
      <b/>
      <sz val="14"/>
      <color indexed="56"/>
      <name val="Calibri"/>
      <family val="2"/>
    </font>
    <font>
      <b/>
      <sz val="9"/>
      <name val="Arial Narrow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Segoe UI"/>
      <family val="2"/>
    </font>
    <font>
      <b/>
      <sz val="8"/>
      <name val="Segoe UI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009900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00B050"/>
        <bgColor theme="4" tint="0.7999816888943144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90">
        <stop position="0">
          <color rgb="FF00CCFF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CC00"/>
        </stop>
      </gradientFill>
    </fill>
    <fill>
      <gradientFill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8" tint="0.80001220740379042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4" tint="0.79998168889431442"/>
        <bgColor indexed="64"/>
      </patternFill>
    </fill>
    <fill>
      <gradientFill degree="90">
        <stop position="0">
          <color theme="0"/>
        </stop>
        <stop position="1">
          <color rgb="FF66FF33"/>
        </stop>
      </gradient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693">
    <xf numFmtId="0" fontId="0" fillId="0" borderId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0" fontId="27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8" fontId="33" fillId="0" borderId="0" applyFont="0" applyFill="0" applyBorder="0" applyAlignment="0" applyProtection="0"/>
    <xf numFmtId="0" fontId="25" fillId="0" borderId="0"/>
    <xf numFmtId="0" fontId="34" fillId="0" borderId="0"/>
    <xf numFmtId="0" fontId="26" fillId="0" borderId="0"/>
    <xf numFmtId="0" fontId="28" fillId="0" borderId="0"/>
    <xf numFmtId="0" fontId="24" fillId="0" borderId="0"/>
    <xf numFmtId="0" fontId="28" fillId="0" borderId="0"/>
    <xf numFmtId="0" fontId="23" fillId="0" borderId="0"/>
    <xf numFmtId="0" fontId="22" fillId="0" borderId="0"/>
    <xf numFmtId="0" fontId="21" fillId="0" borderId="0"/>
    <xf numFmtId="0" fontId="50" fillId="0" borderId="0"/>
    <xf numFmtId="0" fontId="20" fillId="0" borderId="0"/>
    <xf numFmtId="172" fontId="26" fillId="0" borderId="0" applyFont="0" applyFill="0" applyBorder="0" applyAlignment="0" applyProtection="0"/>
    <xf numFmtId="0" fontId="27" fillId="0" borderId="0"/>
    <xf numFmtId="0" fontId="20" fillId="0" borderId="0"/>
    <xf numFmtId="0" fontId="19" fillId="0" borderId="0"/>
    <xf numFmtId="0" fontId="18" fillId="0" borderId="0"/>
    <xf numFmtId="0" fontId="53" fillId="0" borderId="0"/>
    <xf numFmtId="168" fontId="2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17" fillId="0" borderId="0"/>
    <xf numFmtId="0" fontId="16" fillId="0" borderId="0"/>
    <xf numFmtId="0" fontId="15" fillId="0" borderId="0"/>
    <xf numFmtId="0" fontId="60" fillId="0" borderId="0"/>
    <xf numFmtId="3" fontId="65" fillId="0" borderId="13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2" borderId="0" applyNumberFormat="0" applyBorder="0" applyAlignment="0" applyProtection="0"/>
    <xf numFmtId="0" fontId="3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18" borderId="0" applyNumberFormat="0" applyBorder="0" applyAlignment="0" applyProtection="0"/>
    <xf numFmtId="0" fontId="3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20" borderId="0" applyNumberFormat="0" applyBorder="0" applyAlignment="0" applyProtection="0"/>
    <xf numFmtId="0" fontId="3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22" borderId="0" applyNumberFormat="0" applyBorder="0" applyAlignment="0" applyProtection="0"/>
    <xf numFmtId="0" fontId="3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24" borderId="0" applyNumberFormat="0" applyBorder="0" applyAlignment="0" applyProtection="0"/>
    <xf numFmtId="0" fontId="35" fillId="34" borderId="0" applyNumberFormat="0" applyBorder="0" applyAlignment="0" applyProtection="0"/>
    <xf numFmtId="0" fontId="15" fillId="26" borderId="0" applyNumberFormat="0" applyBorder="0" applyAlignment="0" applyProtection="0"/>
    <xf numFmtId="0" fontId="35" fillId="33" borderId="0" applyNumberFormat="0" applyBorder="0" applyAlignment="0" applyProtection="0"/>
    <xf numFmtId="0" fontId="15" fillId="39" borderId="0" applyNumberFormat="0" applyBorder="0" applyAlignment="0" applyProtection="0"/>
    <xf numFmtId="0" fontId="15" fillId="28" borderId="0" applyNumberFormat="0" applyBorder="0" applyAlignment="0" applyProtection="0"/>
    <xf numFmtId="0" fontId="35" fillId="34" borderId="0" applyNumberFormat="0" applyBorder="0" applyAlignment="0" applyProtection="0"/>
    <xf numFmtId="0" fontId="35" fillId="31" borderId="0" applyNumberFormat="0" applyBorder="0" applyAlignment="0" applyProtection="0"/>
    <xf numFmtId="0" fontId="35" fillId="40" borderId="0" applyNumberFormat="0" applyBorder="0" applyAlignment="0" applyProtection="0"/>
    <xf numFmtId="0" fontId="35" fillId="36" borderId="0" applyNumberFormat="0" applyBorder="0" applyAlignment="0" applyProtection="0"/>
    <xf numFmtId="0" fontId="35" fillId="34" borderId="0" applyNumberFormat="0" applyBorder="0" applyAlignment="0" applyProtection="0"/>
    <xf numFmtId="0" fontId="35" fillId="32" borderId="0" applyNumberFormat="0" applyBorder="0" applyAlignment="0" applyProtection="0"/>
    <xf numFmtId="0" fontId="3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19" borderId="0" applyNumberFormat="0" applyBorder="0" applyAlignment="0" applyProtection="0"/>
    <xf numFmtId="0" fontId="35" fillId="31" borderId="0" applyNumberFormat="0" applyBorder="0" applyAlignment="0" applyProtection="0"/>
    <xf numFmtId="0" fontId="15" fillId="21" borderId="0" applyNumberFormat="0" applyBorder="0" applyAlignment="0" applyProtection="0"/>
    <xf numFmtId="0" fontId="3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23" borderId="0" applyNumberFormat="0" applyBorder="0" applyAlignment="0" applyProtection="0"/>
    <xf numFmtId="0" fontId="3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25" borderId="0" applyNumberFormat="0" applyBorder="0" applyAlignment="0" applyProtection="0"/>
    <xf numFmtId="0" fontId="3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27" borderId="0" applyNumberFormat="0" applyBorder="0" applyAlignment="0" applyProtection="0"/>
    <xf numFmtId="0" fontId="3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29" borderId="0" applyNumberFormat="0" applyBorder="0" applyAlignment="0" applyProtection="0"/>
    <xf numFmtId="0" fontId="66" fillId="34" borderId="0" applyNumberFormat="0" applyBorder="0" applyAlignment="0" applyProtection="0"/>
    <xf numFmtId="0" fontId="66" fillId="43" borderId="0" applyNumberFormat="0" applyBorder="0" applyAlignment="0" applyProtection="0"/>
    <xf numFmtId="0" fontId="66" fillId="42" borderId="0" applyNumberFormat="0" applyBorder="0" applyAlignment="0" applyProtection="0"/>
    <xf numFmtId="0" fontId="66" fillId="36" borderId="0" applyNumberFormat="0" applyBorder="0" applyAlignment="0" applyProtection="0"/>
    <xf numFmtId="0" fontId="66" fillId="34" borderId="0" applyNumberFormat="0" applyBorder="0" applyAlignment="0" applyProtection="0"/>
    <xf numFmtId="0" fontId="66" fillId="31" borderId="0" applyNumberFormat="0" applyBorder="0" applyAlignment="0" applyProtection="0"/>
    <xf numFmtId="0" fontId="66" fillId="44" borderId="0" applyNumberFormat="0" applyBorder="0" applyAlignment="0" applyProtection="0"/>
    <xf numFmtId="0" fontId="66" fillId="31" borderId="0" applyNumberFormat="0" applyBorder="0" applyAlignment="0" applyProtection="0"/>
    <xf numFmtId="0" fontId="66" fillId="41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8" borderId="0" applyNumberFormat="0" applyBorder="0" applyAlignment="0" applyProtection="0"/>
    <xf numFmtId="0" fontId="66" fillId="43" borderId="0" applyNumberFormat="0" applyBorder="0" applyAlignment="0" applyProtection="0"/>
    <xf numFmtId="0" fontId="66" fillId="42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7" fillId="38" borderId="0" applyNumberFormat="0" applyBorder="0" applyAlignment="0" applyProtection="0"/>
    <xf numFmtId="0" fontId="68" fillId="37" borderId="0" applyNumberFormat="0" applyBorder="0" applyAlignment="0" applyProtection="0"/>
    <xf numFmtId="0" fontId="69" fillId="51" borderId="51" applyNumberFormat="0" applyAlignment="0" applyProtection="0"/>
    <xf numFmtId="0" fontId="70" fillId="39" borderId="51" applyNumberFormat="0" applyAlignment="0" applyProtection="0"/>
    <xf numFmtId="0" fontId="71" fillId="52" borderId="52" applyNumberFormat="0" applyAlignment="0" applyProtection="0"/>
    <xf numFmtId="0" fontId="72" fillId="0" borderId="53" applyNumberFormat="0" applyFill="0" applyAlignment="0" applyProtection="0"/>
    <xf numFmtId="0" fontId="71" fillId="52" borderId="52" applyNumberFormat="0" applyAlignment="0" applyProtection="0"/>
    <xf numFmtId="0" fontId="73" fillId="0" borderId="0" applyNumberFormat="0" applyFill="0" applyBorder="0" applyAlignment="0" applyProtection="0"/>
    <xf numFmtId="0" fontId="66" fillId="53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3" borderId="0" applyNumberFormat="0" applyBorder="0" applyAlignment="0" applyProtection="0"/>
    <xf numFmtId="0" fontId="74" fillId="33" borderId="51" applyNumberFormat="0" applyAlignment="0" applyProtection="0"/>
    <xf numFmtId="169" fontId="26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68" fillId="34" borderId="0" applyNumberFormat="0" applyBorder="0" applyAlignment="0" applyProtection="0"/>
    <xf numFmtId="0" fontId="76" fillId="0" borderId="54" applyNumberFormat="0" applyFill="0" applyAlignment="0" applyProtection="0"/>
    <xf numFmtId="0" fontId="77" fillId="0" borderId="55" applyNumberFormat="0" applyFill="0" applyAlignment="0" applyProtection="0"/>
    <xf numFmtId="0" fontId="78" fillId="0" borderId="56" applyNumberFormat="0" applyFill="0" applyAlignment="0" applyProtection="0"/>
    <xf numFmtId="0" fontId="78" fillId="0" borderId="0" applyNumberFormat="0" applyFill="0" applyBorder="0" applyAlignment="0" applyProtection="0"/>
    <xf numFmtId="0" fontId="67" fillId="36" borderId="0" applyNumberFormat="0" applyBorder="0" applyAlignment="0" applyProtection="0"/>
    <xf numFmtId="0" fontId="74" fillId="40" borderId="51" applyNumberFormat="0" applyAlignment="0" applyProtection="0"/>
    <xf numFmtId="0" fontId="79" fillId="0" borderId="57" applyNumberFormat="0" applyFill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80" fillId="4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5" fillId="0" borderId="0"/>
    <xf numFmtId="0" fontId="26" fillId="0" borderId="0"/>
    <xf numFmtId="0" fontId="26" fillId="0" borderId="0"/>
    <xf numFmtId="0" fontId="3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15" fillId="0" borderId="0"/>
    <xf numFmtId="0" fontId="35" fillId="0" borderId="0"/>
    <xf numFmtId="0" fontId="15" fillId="0" borderId="0"/>
    <xf numFmtId="0" fontId="26" fillId="0" borderId="0"/>
    <xf numFmtId="0" fontId="26" fillId="0" borderId="0"/>
    <xf numFmtId="0" fontId="3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81" fillId="0" borderId="0"/>
    <xf numFmtId="0" fontId="26" fillId="0" borderId="0"/>
    <xf numFmtId="0" fontId="15" fillId="0" borderId="0"/>
    <xf numFmtId="0" fontId="8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26" fillId="32" borderId="11" applyNumberFormat="0" applyFont="0" applyAlignment="0" applyProtection="0"/>
    <xf numFmtId="0" fontId="15" fillId="17" borderId="48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15" fillId="17" borderId="48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17" borderId="48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15" fillId="17" borderId="48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35" fillId="32" borderId="11" applyNumberFormat="0" applyFont="0" applyAlignment="0" applyProtection="0"/>
    <xf numFmtId="0" fontId="26" fillId="32" borderId="11" applyNumberFormat="0" applyFont="0" applyAlignment="0" applyProtection="0"/>
    <xf numFmtId="0" fontId="82" fillId="51" borderId="58" applyNumberFormat="0" applyAlignment="0" applyProtection="0"/>
    <xf numFmtId="9" fontId="26" fillId="0" borderId="0" applyFont="0" applyFill="0" applyBorder="0" applyAlignment="0" applyProtection="0"/>
    <xf numFmtId="0" fontId="82" fillId="39" borderId="58" applyNumberFormat="0" applyAlignment="0" applyProtection="0"/>
    <xf numFmtId="0" fontId="79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59" applyNumberFormat="0" applyFill="0" applyAlignment="0" applyProtection="0"/>
    <xf numFmtId="0" fontId="85" fillId="0" borderId="60" applyNumberFormat="0" applyFill="0" applyAlignment="0" applyProtection="0"/>
    <xf numFmtId="0" fontId="73" fillId="0" borderId="61" applyNumberFormat="0" applyFill="0" applyAlignment="0" applyProtection="0"/>
    <xf numFmtId="0" fontId="86" fillId="0" borderId="0" applyNumberFormat="0" applyFill="0" applyBorder="0" applyAlignment="0" applyProtection="0"/>
    <xf numFmtId="0" fontId="87" fillId="0" borderId="62" applyNumberFormat="0" applyFill="0" applyAlignment="0" applyProtection="0"/>
    <xf numFmtId="0" fontId="79" fillId="0" borderId="0" applyNumberFormat="0" applyFill="0" applyBorder="0" applyAlignment="0" applyProtection="0"/>
    <xf numFmtId="0" fontId="26" fillId="0" borderId="0"/>
    <xf numFmtId="0" fontId="15" fillId="0" borderId="0"/>
    <xf numFmtId="0" fontId="28" fillId="0" borderId="0"/>
    <xf numFmtId="0" fontId="14" fillId="0" borderId="0"/>
    <xf numFmtId="0" fontId="27" fillId="0" borderId="0" applyFill="0" applyBorder="0" applyAlignment="0" applyProtection="0"/>
    <xf numFmtId="0" fontId="28" fillId="0" borderId="0"/>
    <xf numFmtId="0" fontId="13" fillId="0" borderId="0"/>
    <xf numFmtId="0" fontId="95" fillId="0" borderId="0"/>
    <xf numFmtId="0" fontId="12" fillId="0" borderId="0"/>
    <xf numFmtId="0" fontId="11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7" fontId="97" fillId="0" borderId="0" applyFont="0" applyFill="0" applyBorder="0" applyAlignment="0" applyProtection="0"/>
    <xf numFmtId="176" fontId="98" fillId="0" borderId="0">
      <protection locked="0"/>
    </xf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4" borderId="0" applyNumberFormat="0" applyBorder="0" applyAlignment="0" applyProtection="0"/>
    <xf numFmtId="0" fontId="35" fillId="33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41" borderId="0" applyNumberFormat="0" applyBorder="0" applyAlignment="0" applyProtection="0"/>
    <xf numFmtId="0" fontId="35" fillId="38" borderId="0" applyNumberFormat="0" applyBorder="0" applyAlignment="0" applyProtection="0"/>
    <xf numFmtId="0" fontId="35" fillId="30" borderId="0" applyNumberFormat="0" applyBorder="0" applyAlignment="0" applyProtection="0"/>
    <xf numFmtId="0" fontId="35" fillId="42" borderId="0" applyNumberFormat="0" applyBorder="0" applyAlignment="0" applyProtection="0"/>
    <xf numFmtId="169" fontId="99" fillId="0" borderId="0" applyFont="0" applyFill="0" applyBorder="0" applyAlignment="0" applyProtection="0"/>
    <xf numFmtId="177" fontId="26" fillId="0" borderId="0" applyFont="0" applyFill="0" applyBorder="0" applyAlignment="0" applyProtection="0"/>
    <xf numFmtId="169" fontId="99" fillId="0" borderId="0" applyFont="0" applyFill="0" applyBorder="0" applyAlignment="0" applyProtection="0"/>
    <xf numFmtId="175" fontId="35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" fillId="0" borderId="0"/>
    <xf numFmtId="0" fontId="28" fillId="0" borderId="0"/>
    <xf numFmtId="0" fontId="8" fillId="0" borderId="0"/>
    <xf numFmtId="0" fontId="7" fillId="0" borderId="0"/>
    <xf numFmtId="0" fontId="28" fillId="0" borderId="0"/>
    <xf numFmtId="0" fontId="105" fillId="0" borderId="0"/>
    <xf numFmtId="0" fontId="6" fillId="0" borderId="0"/>
    <xf numFmtId="0" fontId="107" fillId="0" borderId="0"/>
    <xf numFmtId="0" fontId="5" fillId="0" borderId="0"/>
    <xf numFmtId="0" fontId="26" fillId="0" borderId="0"/>
    <xf numFmtId="0" fontId="108" fillId="0" borderId="0"/>
    <xf numFmtId="0" fontId="28" fillId="0" borderId="0"/>
    <xf numFmtId="0" fontId="4" fillId="0" borderId="0"/>
    <xf numFmtId="0" fontId="4" fillId="0" borderId="0"/>
    <xf numFmtId="0" fontId="110" fillId="0" borderId="0"/>
    <xf numFmtId="0" fontId="111" fillId="0" borderId="0"/>
    <xf numFmtId="0" fontId="111" fillId="0" borderId="0"/>
    <xf numFmtId="0" fontId="113" fillId="0" borderId="0"/>
    <xf numFmtId="9" fontId="1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116" fillId="0" borderId="0"/>
    <xf numFmtId="166" fontId="118" fillId="0" borderId="0" applyFont="0" applyFill="0" applyBorder="0" applyAlignment="0" applyProtection="0"/>
    <xf numFmtId="0" fontId="119" fillId="0" borderId="0"/>
    <xf numFmtId="0" fontId="120" fillId="0" borderId="0"/>
    <xf numFmtId="0" fontId="120" fillId="0" borderId="0"/>
    <xf numFmtId="0" fontId="121" fillId="0" borderId="0"/>
    <xf numFmtId="0" fontId="122" fillId="0" borderId="0"/>
    <xf numFmtId="0" fontId="123" fillId="0" borderId="0"/>
    <xf numFmtId="41" fontId="124" fillId="0" borderId="0" applyFont="0" applyFill="0" applyBorder="0" applyAlignment="0" applyProtection="0"/>
    <xf numFmtId="0" fontId="123" fillId="0" borderId="0"/>
    <xf numFmtId="0" fontId="125" fillId="0" borderId="0"/>
    <xf numFmtId="0" fontId="125" fillId="0" borderId="0"/>
    <xf numFmtId="0" fontId="126" fillId="0" borderId="0"/>
    <xf numFmtId="166" fontId="2" fillId="0" borderId="0" applyFont="0" applyFill="0" applyBorder="0" applyAlignment="0" applyProtection="0"/>
    <xf numFmtId="0" fontId="2" fillId="0" borderId="0"/>
    <xf numFmtId="0" fontId="133" fillId="67" borderId="0" applyNumberFormat="0" applyBorder="0" applyAlignment="0" applyProtection="0"/>
    <xf numFmtId="0" fontId="134" fillId="68" borderId="0" applyNumberFormat="0" applyBorder="0" applyAlignment="0" applyProtection="0"/>
    <xf numFmtId="0" fontId="135" fillId="69" borderId="86" applyNumberFormat="0" applyAlignment="0" applyProtection="0"/>
    <xf numFmtId="0" fontId="136" fillId="69" borderId="85" applyNumberFormat="0" applyAlignment="0" applyProtection="0"/>
    <xf numFmtId="0" fontId="146" fillId="0" borderId="0"/>
    <xf numFmtId="0" fontId="149" fillId="0" borderId="0"/>
    <xf numFmtId="0" fontId="150" fillId="0" borderId="0"/>
    <xf numFmtId="0" fontId="150" fillId="0" borderId="0"/>
    <xf numFmtId="0" fontId="150" fillId="0" borderId="0"/>
    <xf numFmtId="0" fontId="163" fillId="0" borderId="0"/>
    <xf numFmtId="0" fontId="28" fillId="0" borderId="0"/>
    <xf numFmtId="0" fontId="167" fillId="0" borderId="0"/>
    <xf numFmtId="0" fontId="28" fillId="0" borderId="0"/>
    <xf numFmtId="0" fontId="1" fillId="0" borderId="0"/>
    <xf numFmtId="0" fontId="1" fillId="0" borderId="0"/>
    <xf numFmtId="0" fontId="170" fillId="0" borderId="0"/>
    <xf numFmtId="0" fontId="171" fillId="0" borderId="0"/>
    <xf numFmtId="0" fontId="171" fillId="0" borderId="0"/>
    <xf numFmtId="0" fontId="171" fillId="0" borderId="0"/>
    <xf numFmtId="0" fontId="171" fillId="0" borderId="0"/>
    <xf numFmtId="0" fontId="171" fillId="0" borderId="0"/>
    <xf numFmtId="0" fontId="171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28" fillId="0" borderId="0"/>
  </cellStyleXfs>
  <cellXfs count="1094">
    <xf numFmtId="0" fontId="0" fillId="0" borderId="0" xfId="0"/>
    <xf numFmtId="0" fontId="0" fillId="0" borderId="1" xfId="0" applyBorder="1"/>
    <xf numFmtId="0" fontId="29" fillId="0" borderId="0" xfId="0" applyFont="1"/>
    <xf numFmtId="0" fontId="30" fillId="0" borderId="0" xfId="0" applyFont="1"/>
    <xf numFmtId="3" fontId="0" fillId="0" borderId="1" xfId="0" applyNumberFormat="1" applyBorder="1"/>
    <xf numFmtId="0" fontId="29" fillId="0" borderId="0" xfId="0" applyFont="1" applyAlignment="1">
      <alignment horizontal="centerContinuous" wrapText="1"/>
    </xf>
    <xf numFmtId="3" fontId="0" fillId="0" borderId="0" xfId="0" applyNumberFormat="1"/>
    <xf numFmtId="0" fontId="26" fillId="0" borderId="0" xfId="0" applyFont="1"/>
    <xf numFmtId="0" fontId="0" fillId="0" borderId="0" xfId="0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left"/>
    </xf>
    <xf numFmtId="0" fontId="26" fillId="0" borderId="0" xfId="0" applyFont="1" applyAlignment="1">
      <alignment horizontal="centerContinuous" wrapText="1"/>
    </xf>
    <xf numFmtId="170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35" fillId="0" borderId="0" xfId="17" applyFont="1" applyAlignment="1">
      <alignment wrapText="1"/>
    </xf>
    <xf numFmtId="0" fontId="35" fillId="0" borderId="0" xfId="17" applyFont="1" applyAlignment="1">
      <alignment horizontal="right" wrapText="1"/>
    </xf>
    <xf numFmtId="0" fontId="35" fillId="0" borderId="1" xfId="15" applyFont="1" applyBorder="1" applyAlignment="1">
      <alignment wrapText="1"/>
    </xf>
    <xf numFmtId="3" fontId="39" fillId="0" borderId="0" xfId="0" applyNumberFormat="1" applyFont="1"/>
    <xf numFmtId="0" fontId="38" fillId="8" borderId="1" xfId="0" applyFont="1" applyFill="1" applyBorder="1" applyAlignment="1">
      <alignment horizontal="center" vertical="center"/>
    </xf>
    <xf numFmtId="1" fontId="38" fillId="8" borderId="1" xfId="0" applyNumberFormat="1" applyFont="1" applyFill="1" applyBorder="1" applyAlignment="1">
      <alignment vertical="center" wrapText="1" shrinkToFit="1"/>
    </xf>
    <xf numFmtId="0" fontId="44" fillId="0" borderId="1" xfId="0" applyFont="1" applyBorder="1" applyAlignment="1">
      <alignment vertical="center" wrapText="1"/>
    </xf>
    <xf numFmtId="1" fontId="39" fillId="0" borderId="0" xfId="0" applyNumberFormat="1" applyFont="1"/>
    <xf numFmtId="0" fontId="40" fillId="0" borderId="0" xfId="0" applyFont="1"/>
    <xf numFmtId="0" fontId="0" fillId="0" borderId="0" xfId="0" applyAlignment="1">
      <alignment vertical="center"/>
    </xf>
    <xf numFmtId="0" fontId="0" fillId="0" borderId="0" xfId="0" pivotButton="1"/>
    <xf numFmtId="0" fontId="26" fillId="0" borderId="0" xfId="0" applyFont="1" applyAlignment="1">
      <alignment wrapText="1"/>
    </xf>
    <xf numFmtId="3" fontId="30" fillId="0" borderId="1" xfId="0" applyNumberFormat="1" applyFont="1" applyBorder="1"/>
    <xf numFmtId="2" fontId="44" fillId="0" borderId="1" xfId="0" applyNumberFormat="1" applyFont="1" applyBorder="1" applyAlignment="1">
      <alignment horizontal="center" vertical="center" wrapText="1"/>
    </xf>
    <xf numFmtId="0" fontId="40" fillId="4" borderId="1" xfId="15" applyFont="1" applyFill="1" applyBorder="1" applyAlignment="1">
      <alignment wrapText="1"/>
    </xf>
    <xf numFmtId="0" fontId="39" fillId="4" borderId="5" xfId="0" applyFont="1" applyFill="1" applyBorder="1"/>
    <xf numFmtId="0" fontId="0" fillId="0" borderId="15" xfId="0" applyBorder="1"/>
    <xf numFmtId="0" fontId="16" fillId="0" borderId="0" xfId="40"/>
    <xf numFmtId="0" fontId="16" fillId="0" borderId="1" xfId="40" applyBorder="1"/>
    <xf numFmtId="0" fontId="45" fillId="8" borderId="1" xfId="0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3" fontId="57" fillId="10" borderId="1" xfId="40" applyNumberFormat="1" applyFont="1" applyFill="1" applyBorder="1" applyAlignment="1">
      <alignment horizontal="center"/>
    </xf>
    <xf numFmtId="3" fontId="16" fillId="0" borderId="1" xfId="40" applyNumberFormat="1" applyBorder="1" applyAlignment="1">
      <alignment horizontal="center"/>
    </xf>
    <xf numFmtId="3" fontId="56" fillId="10" borderId="1" xfId="40" applyNumberFormat="1" applyFont="1" applyFill="1" applyBorder="1" applyAlignment="1">
      <alignment horizontal="center"/>
    </xf>
    <xf numFmtId="0" fontId="16" fillId="0" borderId="5" xfId="40" applyBorder="1" applyAlignment="1">
      <alignment horizontal="left"/>
    </xf>
    <xf numFmtId="2" fontId="41" fillId="8" borderId="5" xfId="40" applyNumberFormat="1" applyFont="1" applyFill="1" applyBorder="1" applyAlignment="1">
      <alignment horizontal="center" vertical="center" wrapText="1"/>
    </xf>
    <xf numFmtId="3" fontId="56" fillId="10" borderId="15" xfId="40" applyNumberFormat="1" applyFont="1" applyFill="1" applyBorder="1" applyAlignment="1">
      <alignment horizontal="center"/>
    </xf>
    <xf numFmtId="3" fontId="57" fillId="10" borderId="15" xfId="40" applyNumberFormat="1" applyFont="1" applyFill="1" applyBorder="1" applyAlignment="1">
      <alignment horizontal="center"/>
    </xf>
    <xf numFmtId="3" fontId="16" fillId="0" borderId="15" xfId="40" applyNumberFormat="1" applyBorder="1" applyAlignment="1">
      <alignment horizontal="center"/>
    </xf>
    <xf numFmtId="3" fontId="16" fillId="0" borderId="27" xfId="40" applyNumberFormat="1" applyBorder="1" applyAlignment="1">
      <alignment horizontal="center"/>
    </xf>
    <xf numFmtId="3" fontId="16" fillId="0" borderId="22" xfId="40" applyNumberFormat="1" applyBorder="1" applyAlignment="1">
      <alignment horizontal="center"/>
    </xf>
    <xf numFmtId="0" fontId="40" fillId="4" borderId="1" xfId="15" applyFont="1" applyFill="1" applyBorder="1" applyAlignment="1">
      <alignment vertical="center" wrapText="1"/>
    </xf>
    <xf numFmtId="3" fontId="39" fillId="4" borderId="15" xfId="0" applyNumberFormat="1" applyFont="1" applyFill="1" applyBorder="1" applyAlignment="1">
      <alignment horizontal="center" vertical="center"/>
    </xf>
    <xf numFmtId="3" fontId="39" fillId="4" borderId="1" xfId="0" applyNumberFormat="1" applyFont="1" applyFill="1" applyBorder="1" applyAlignment="1">
      <alignment horizontal="center" vertical="center"/>
    </xf>
    <xf numFmtId="0" fontId="43" fillId="4" borderId="1" xfId="15" applyFont="1" applyFill="1" applyBorder="1" applyAlignment="1">
      <alignment vertical="center" wrapText="1"/>
    </xf>
    <xf numFmtId="0" fontId="39" fillId="4" borderId="5" xfId="0" applyFont="1" applyFill="1" applyBorder="1" applyAlignment="1">
      <alignment vertical="center"/>
    </xf>
    <xf numFmtId="3" fontId="39" fillId="4" borderId="15" xfId="0" applyNumberFormat="1" applyFont="1" applyFill="1" applyBorder="1" applyAlignment="1">
      <alignment vertical="center"/>
    </xf>
    <xf numFmtId="3" fontId="39" fillId="4" borderId="1" xfId="0" applyNumberFormat="1" applyFont="1" applyFill="1" applyBorder="1" applyAlignment="1">
      <alignment vertical="center"/>
    </xf>
    <xf numFmtId="3" fontId="39" fillId="4" borderId="26" xfId="0" applyNumberFormat="1" applyFont="1" applyFill="1" applyBorder="1" applyAlignment="1">
      <alignment vertical="center"/>
    </xf>
    <xf numFmtId="3" fontId="39" fillId="4" borderId="1" xfId="13" applyNumberFormat="1" applyFont="1" applyFill="1" applyBorder="1" applyAlignment="1">
      <alignment horizontal="right" vertical="center" wrapText="1"/>
    </xf>
    <xf numFmtId="3" fontId="39" fillId="4" borderId="5" xfId="0" applyNumberFormat="1" applyFont="1" applyFill="1" applyBorder="1" applyAlignment="1">
      <alignment vertical="center"/>
    </xf>
    <xf numFmtId="0" fontId="35" fillId="0" borderId="1" xfId="15" applyFont="1" applyBorder="1" applyAlignment="1">
      <alignment vertical="center" wrapText="1"/>
    </xf>
    <xf numFmtId="3" fontId="43" fillId="4" borderId="1" xfId="15" applyNumberFormat="1" applyFont="1" applyFill="1" applyBorder="1" applyAlignment="1">
      <alignment vertical="center" wrapText="1"/>
    </xf>
    <xf numFmtId="0" fontId="49" fillId="9" borderId="9" xfId="0" applyFont="1" applyFill="1" applyBorder="1" applyAlignment="1">
      <alignment horizontal="center" vertical="center"/>
    </xf>
    <xf numFmtId="49" fontId="27" fillId="0" borderId="0" xfId="0" applyNumberFormat="1" applyFont="1" applyAlignment="1">
      <alignment vertical="center" wrapText="1"/>
    </xf>
    <xf numFmtId="3" fontId="39" fillId="4" borderId="5" xfId="0" applyNumberFormat="1" applyFont="1" applyFill="1" applyBorder="1" applyAlignment="1">
      <alignment horizontal="center" vertical="center"/>
    </xf>
    <xf numFmtId="17" fontId="27" fillId="0" borderId="0" xfId="0" applyNumberFormat="1" applyFont="1" applyAlignment="1">
      <alignment vertical="center" wrapText="1"/>
    </xf>
    <xf numFmtId="0" fontId="58" fillId="0" borderId="0" xfId="14" applyFont="1"/>
    <xf numFmtId="0" fontId="59" fillId="0" borderId="0" xfId="41" applyFont="1" applyAlignment="1">
      <alignment vertical="center"/>
    </xf>
    <xf numFmtId="0" fontId="61" fillId="0" borderId="0" xfId="42" applyFont="1"/>
    <xf numFmtId="0" fontId="62" fillId="0" borderId="0" xfId="42" applyFont="1"/>
    <xf numFmtId="0" fontId="26" fillId="0" borderId="0" xfId="14"/>
    <xf numFmtId="0" fontId="26" fillId="0" borderId="0" xfId="316"/>
    <xf numFmtId="0" fontId="35" fillId="0" borderId="11" xfId="570" applyFont="1" applyBorder="1" applyAlignment="1">
      <alignment wrapText="1"/>
    </xf>
    <xf numFmtId="0" fontId="35" fillId="0" borderId="11" xfId="570" applyFont="1" applyBorder="1" applyAlignment="1">
      <alignment horizontal="right" wrapText="1"/>
    </xf>
    <xf numFmtId="0" fontId="63" fillId="8" borderId="1" xfId="14" applyFont="1" applyFill="1" applyBorder="1" applyAlignment="1">
      <alignment vertical="center"/>
    </xf>
    <xf numFmtId="3" fontId="88" fillId="55" borderId="1" xfId="568" applyNumberFormat="1" applyFont="1" applyFill="1" applyBorder="1" applyAlignment="1">
      <alignment horizontal="center" vertical="center"/>
    </xf>
    <xf numFmtId="3" fontId="38" fillId="8" borderId="1" xfId="316" applyNumberFormat="1" applyFont="1" applyFill="1" applyBorder="1"/>
    <xf numFmtId="3" fontId="38" fillId="8" borderId="1" xfId="316" applyNumberFormat="1" applyFont="1" applyFill="1" applyBorder="1" applyAlignment="1">
      <alignment horizontal="center"/>
    </xf>
    <xf numFmtId="0" fontId="39" fillId="0" borderId="0" xfId="316" applyFont="1"/>
    <xf numFmtId="3" fontId="88" fillId="55" borderId="2" xfId="568" applyNumberFormat="1" applyFont="1" applyFill="1" applyBorder="1" applyAlignment="1">
      <alignment horizontal="center" wrapText="1"/>
    </xf>
    <xf numFmtId="0" fontId="92" fillId="0" borderId="0" xfId="40" applyFont="1"/>
    <xf numFmtId="3" fontId="38" fillId="8" borderId="49" xfId="14" applyNumberFormat="1" applyFont="1" applyFill="1" applyBorder="1" applyAlignment="1">
      <alignment horizontal="center"/>
    </xf>
    <xf numFmtId="0" fontId="58" fillId="56" borderId="0" xfId="14" applyFont="1" applyFill="1"/>
    <xf numFmtId="0" fontId="26" fillId="0" borderId="0" xfId="316" applyAlignment="1">
      <alignment horizontal="center" vertical="center"/>
    </xf>
    <xf numFmtId="49" fontId="26" fillId="0" borderId="0" xfId="316" applyNumberFormat="1" applyAlignment="1">
      <alignment horizontal="center" vertical="center"/>
    </xf>
    <xf numFmtId="171" fontId="88" fillId="55" borderId="1" xfId="568" applyNumberFormat="1" applyFont="1" applyFill="1" applyBorder="1" applyAlignment="1">
      <alignment horizontal="center" vertical="center"/>
    </xf>
    <xf numFmtId="171" fontId="38" fillId="8" borderId="1" xfId="316" applyNumberFormat="1" applyFont="1" applyFill="1" applyBorder="1" applyAlignment="1">
      <alignment horizontal="center"/>
    </xf>
    <xf numFmtId="171" fontId="38" fillId="8" borderId="4" xfId="316" applyNumberFormat="1" applyFont="1" applyFill="1" applyBorder="1" applyAlignment="1">
      <alignment horizontal="center"/>
    </xf>
    <xf numFmtId="0" fontId="14" fillId="0" borderId="0" xfId="571"/>
    <xf numFmtId="49" fontId="14" fillId="0" borderId="0" xfId="571" applyNumberFormat="1"/>
    <xf numFmtId="0" fontId="14" fillId="3" borderId="1" xfId="571" applyFill="1" applyBorder="1"/>
    <xf numFmtId="0" fontId="65" fillId="3" borderId="1" xfId="572" quotePrefix="1" applyFont="1" applyFill="1" applyBorder="1"/>
    <xf numFmtId="49" fontId="65" fillId="3" borderId="1" xfId="572" quotePrefix="1" applyNumberFormat="1" applyFont="1" applyFill="1" applyBorder="1"/>
    <xf numFmtId="3" fontId="65" fillId="3" borderId="1" xfId="572" quotePrefix="1" applyNumberFormat="1" applyFont="1" applyFill="1" applyBorder="1"/>
    <xf numFmtId="1" fontId="26" fillId="3" borderId="1" xfId="571" applyNumberFormat="1" applyFont="1" applyFill="1" applyBorder="1" applyAlignment="1" applyProtection="1">
      <alignment vertical="center"/>
      <protection locked="0"/>
    </xf>
    <xf numFmtId="0" fontId="14" fillId="0" borderId="1" xfId="571" applyBorder="1"/>
    <xf numFmtId="49" fontId="14" fillId="0" borderId="1" xfId="571" applyNumberFormat="1" applyBorder="1"/>
    <xf numFmtId="3" fontId="38" fillId="8" borderId="50" xfId="14" applyNumberFormat="1" applyFont="1" applyFill="1" applyBorder="1" applyAlignment="1">
      <alignment horizontal="center" vertical="center"/>
    </xf>
    <xf numFmtId="0" fontId="16" fillId="58" borderId="0" xfId="40" applyFill="1"/>
    <xf numFmtId="2" fontId="41" fillId="8" borderId="1" xfId="40" applyNumberFormat="1" applyFont="1" applyFill="1" applyBorder="1" applyAlignment="1">
      <alignment horizontal="center" vertical="center" wrapText="1"/>
    </xf>
    <xf numFmtId="3" fontId="57" fillId="10" borderId="1" xfId="40" applyNumberFormat="1" applyFont="1" applyFill="1" applyBorder="1" applyAlignment="1">
      <alignment horizontal="right"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2" fontId="26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left" vertical="center" wrapText="1"/>
    </xf>
    <xf numFmtId="0" fontId="100" fillId="0" borderId="66" xfId="0" applyFont="1" applyBorder="1" applyAlignment="1">
      <alignment vertical="center"/>
    </xf>
    <xf numFmtId="0" fontId="100" fillId="0" borderId="64" xfId="0" applyFont="1" applyBorder="1" applyAlignment="1">
      <alignment vertical="center" wrapText="1"/>
    </xf>
    <xf numFmtId="0" fontId="101" fillId="0" borderId="42" xfId="0" applyFont="1" applyBorder="1" applyAlignment="1">
      <alignment vertical="center"/>
    </xf>
    <xf numFmtId="0" fontId="101" fillId="0" borderId="67" xfId="0" applyFont="1" applyBorder="1" applyAlignment="1">
      <alignment vertical="center" wrapText="1"/>
    </xf>
    <xf numFmtId="0" fontId="102" fillId="0" borderId="0" xfId="0" applyFont="1" applyAlignment="1">
      <alignment vertical="center"/>
    </xf>
    <xf numFmtId="0" fontId="100" fillId="0" borderId="42" xfId="0" applyFont="1" applyBorder="1" applyAlignment="1">
      <alignment vertical="center"/>
    </xf>
    <xf numFmtId="0" fontId="100" fillId="0" borderId="67" xfId="0" applyFont="1" applyBorder="1" applyAlignment="1">
      <alignment vertical="center" wrapText="1"/>
    </xf>
    <xf numFmtId="0" fontId="103" fillId="0" borderId="0" xfId="0" applyFont="1"/>
    <xf numFmtId="0" fontId="65" fillId="0" borderId="4" xfId="14" applyFont="1" applyBorder="1"/>
    <xf numFmtId="3" fontId="31" fillId="0" borderId="32" xfId="14" applyNumberFormat="1" applyFont="1" applyBorder="1" applyAlignment="1">
      <alignment horizontal="right"/>
    </xf>
    <xf numFmtId="0" fontId="29" fillId="0" borderId="0" xfId="0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5" fillId="0" borderId="1" xfId="627" applyFont="1" applyBorder="1" applyAlignment="1">
      <alignment wrapText="1"/>
    </xf>
    <xf numFmtId="0" fontId="35" fillId="0" borderId="1" xfId="575" applyFont="1" applyBorder="1" applyAlignment="1">
      <alignment wrapText="1"/>
    </xf>
    <xf numFmtId="3" fontId="29" fillId="0" borderId="1" xfId="0" applyNumberFormat="1" applyFont="1" applyBorder="1" applyAlignment="1">
      <alignment horizontal="center" vertical="center"/>
    </xf>
    <xf numFmtId="3" fontId="29" fillId="0" borderId="12" xfId="0" applyNumberFormat="1" applyFont="1" applyBorder="1" applyAlignment="1">
      <alignment horizontal="center" vertical="center"/>
    </xf>
    <xf numFmtId="0" fontId="38" fillId="8" borderId="5" xfId="0" applyFont="1" applyFill="1" applyBorder="1" applyAlignment="1">
      <alignment horizontal="center" vertical="center"/>
    </xf>
    <xf numFmtId="3" fontId="29" fillId="0" borderId="1" xfId="0" applyNumberFormat="1" applyFont="1" applyBorder="1" applyAlignment="1">
      <alignment vertical="center"/>
    </xf>
    <xf numFmtId="3" fontId="29" fillId="0" borderId="15" xfId="0" applyNumberFormat="1" applyFont="1" applyBorder="1" applyAlignment="1">
      <alignment horizontal="center" vertical="center"/>
    </xf>
    <xf numFmtId="0" fontId="38" fillId="8" borderId="5" xfId="0" applyFont="1" applyFill="1" applyBorder="1" applyAlignment="1">
      <alignment horizontal="center" vertical="center" wrapText="1"/>
    </xf>
    <xf numFmtId="0" fontId="87" fillId="63" borderId="1" xfId="630" applyFont="1" applyFill="1" applyBorder="1" applyAlignment="1">
      <alignment horizontal="center" vertical="center"/>
    </xf>
    <xf numFmtId="0" fontId="52" fillId="60" borderId="1" xfId="0" applyFont="1" applyFill="1" applyBorder="1" applyAlignment="1">
      <alignment horizontal="center" vertical="center"/>
    </xf>
    <xf numFmtId="0" fontId="35" fillId="0" borderId="70" xfId="630" applyFont="1" applyBorder="1" applyAlignment="1">
      <alignment wrapText="1"/>
    </xf>
    <xf numFmtId="0" fontId="35" fillId="0" borderId="11" xfId="630" applyFont="1" applyBorder="1" applyAlignment="1">
      <alignment wrapText="1"/>
    </xf>
    <xf numFmtId="0" fontId="39" fillId="0" borderId="0" xfId="0" applyFont="1"/>
    <xf numFmtId="2" fontId="45" fillId="61" borderId="1" xfId="0" applyNumberFormat="1" applyFont="1" applyFill="1" applyBorder="1" applyAlignment="1">
      <alignment horizontal="center" vertical="center" wrapText="1"/>
    </xf>
    <xf numFmtId="3" fontId="49" fillId="61" borderId="1" xfId="0" applyNumberFormat="1" applyFont="1" applyFill="1" applyBorder="1" applyAlignment="1">
      <alignment vertical="center"/>
    </xf>
    <xf numFmtId="0" fontId="38" fillId="61" borderId="17" xfId="0" applyFont="1" applyFill="1" applyBorder="1" applyAlignment="1">
      <alignment horizontal="centerContinuous" vertical="center" wrapText="1"/>
    </xf>
    <xf numFmtId="0" fontId="38" fillId="61" borderId="12" xfId="0" applyFont="1" applyFill="1" applyBorder="1" applyAlignment="1">
      <alignment horizontal="centerContinuous" vertical="center" wrapText="1"/>
    </xf>
    <xf numFmtId="0" fontId="52" fillId="11" borderId="71" xfId="0" applyFont="1" applyFill="1" applyBorder="1" applyAlignment="1">
      <alignment horizontal="left"/>
    </xf>
    <xf numFmtId="0" fontId="52" fillId="11" borderId="71" xfId="0" applyFont="1" applyFill="1" applyBorder="1"/>
    <xf numFmtId="3" fontId="39" fillId="4" borderId="12" xfId="0" applyNumberFormat="1" applyFont="1" applyFill="1" applyBorder="1" applyAlignment="1">
      <alignment vertical="center"/>
    </xf>
    <xf numFmtId="0" fontId="105" fillId="0" borderId="0" xfId="631"/>
    <xf numFmtId="0" fontId="26" fillId="3" borderId="0" xfId="631" applyFont="1" applyFill="1"/>
    <xf numFmtId="171" fontId="39" fillId="0" borderId="0" xfId="0" applyNumberFormat="1" applyFont="1"/>
    <xf numFmtId="10" fontId="39" fillId="0" borderId="0" xfId="0" applyNumberFormat="1" applyFont="1"/>
    <xf numFmtId="2" fontId="41" fillId="8" borderId="17" xfId="40" applyNumberFormat="1" applyFont="1" applyFill="1" applyBorder="1" applyAlignment="1">
      <alignment vertical="top"/>
    </xf>
    <xf numFmtId="2" fontId="41" fillId="8" borderId="12" xfId="40" applyNumberFormat="1" applyFont="1" applyFill="1" applyBorder="1" applyAlignment="1">
      <alignment vertical="center"/>
    </xf>
    <xf numFmtId="0" fontId="43" fillId="4" borderId="1" xfId="15" applyFont="1" applyFill="1" applyBorder="1" applyAlignment="1">
      <alignment horizontal="left" vertical="center" wrapText="1"/>
    </xf>
    <xf numFmtId="0" fontId="29" fillId="0" borderId="0" xfId="0" applyFont="1" applyAlignment="1">
      <alignment wrapText="1"/>
    </xf>
    <xf numFmtId="0" fontId="26" fillId="3" borderId="0" xfId="631" applyFont="1" applyFill="1" applyAlignment="1">
      <alignment horizontal="centerContinuous" vertical="center" wrapText="1"/>
    </xf>
    <xf numFmtId="4" fontId="26" fillId="3" borderId="0" xfId="631" applyNumberFormat="1" applyFont="1" applyFill="1"/>
    <xf numFmtId="0" fontId="38" fillId="3" borderId="0" xfId="0" applyFont="1" applyFill="1" applyAlignment="1">
      <alignment horizontal="center" vertical="center"/>
    </xf>
    <xf numFmtId="3" fontId="57" fillId="10" borderId="26" xfId="40" applyNumberFormat="1" applyFont="1" applyFill="1" applyBorder="1" applyAlignment="1">
      <alignment horizontal="center"/>
    </xf>
    <xf numFmtId="3" fontId="16" fillId="0" borderId="26" xfId="40" applyNumberFormat="1" applyBorder="1" applyAlignment="1">
      <alignment horizontal="center"/>
    </xf>
    <xf numFmtId="3" fontId="56" fillId="10" borderId="26" xfId="40" applyNumberFormat="1" applyFont="1" applyFill="1" applyBorder="1" applyAlignment="1">
      <alignment horizontal="center"/>
    </xf>
    <xf numFmtId="3" fontId="16" fillId="0" borderId="28" xfId="40" applyNumberFormat="1" applyBorder="1" applyAlignment="1">
      <alignment horizontal="center"/>
    </xf>
    <xf numFmtId="0" fontId="59" fillId="13" borderId="15" xfId="40" applyFont="1" applyFill="1" applyBorder="1" applyAlignment="1">
      <alignment horizontal="center" vertical="center" wrapText="1"/>
    </xf>
    <xf numFmtId="0" fontId="59" fillId="13" borderId="1" xfId="40" applyFont="1" applyFill="1" applyBorder="1" applyAlignment="1">
      <alignment horizontal="center" vertical="center" wrapText="1"/>
    </xf>
    <xf numFmtId="0" fontId="59" fillId="13" borderId="26" xfId="4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/>
    </xf>
    <xf numFmtId="0" fontId="54" fillId="3" borderId="0" xfId="631" applyFont="1" applyFill="1" applyAlignment="1">
      <alignment vertical="center"/>
    </xf>
    <xf numFmtId="3" fontId="26" fillId="3" borderId="0" xfId="631" applyNumberFormat="1" applyFont="1" applyFill="1" applyAlignment="1">
      <alignment horizontal="center" vertical="center"/>
    </xf>
    <xf numFmtId="3" fontId="26" fillId="3" borderId="0" xfId="631" applyNumberFormat="1" applyFont="1" applyFill="1"/>
    <xf numFmtId="2" fontId="26" fillId="3" borderId="0" xfId="631" applyNumberFormat="1" applyFont="1" applyFill="1"/>
    <xf numFmtId="3" fontId="58" fillId="0" borderId="0" xfId="14" applyNumberFormat="1" applyFont="1"/>
    <xf numFmtId="0" fontId="59" fillId="13" borderId="5" xfId="40" applyFont="1" applyFill="1" applyBorder="1" applyAlignment="1">
      <alignment horizontal="center" vertical="center" wrapText="1"/>
    </xf>
    <xf numFmtId="0" fontId="0" fillId="6" borderId="0" xfId="0" applyFill="1"/>
    <xf numFmtId="0" fontId="47" fillId="0" borderId="0" xfId="0" applyFont="1" applyAlignment="1">
      <alignment wrapText="1"/>
    </xf>
    <xf numFmtId="2" fontId="41" fillId="61" borderId="13" xfId="40" applyNumberFormat="1" applyFont="1" applyFill="1" applyBorder="1" applyAlignment="1">
      <alignment vertical="top"/>
    </xf>
    <xf numFmtId="0" fontId="26" fillId="0" borderId="2" xfId="40" applyFont="1" applyBorder="1" applyAlignment="1">
      <alignment horizontal="center" vertical="center" wrapText="1"/>
    </xf>
    <xf numFmtId="0" fontId="26" fillId="0" borderId="8" xfId="40" applyFont="1" applyBorder="1" applyAlignment="1">
      <alignment horizontal="center" vertical="center" wrapText="1"/>
    </xf>
    <xf numFmtId="0" fontId="26" fillId="0" borderId="9" xfId="40" applyFont="1" applyBorder="1" applyAlignment="1">
      <alignment horizontal="center" vertical="center" wrapText="1"/>
    </xf>
    <xf numFmtId="3" fontId="56" fillId="62" borderId="40" xfId="40" applyNumberFormat="1" applyFont="1" applyFill="1" applyBorder="1" applyAlignment="1">
      <alignment horizontal="center"/>
    </xf>
    <xf numFmtId="3" fontId="56" fillId="62" borderId="3" xfId="40" applyNumberFormat="1" applyFont="1" applyFill="1" applyBorder="1" applyAlignment="1">
      <alignment horizontal="center"/>
    </xf>
    <xf numFmtId="3" fontId="56" fillId="62" borderId="47" xfId="40" applyNumberFormat="1" applyFont="1" applyFill="1" applyBorder="1" applyAlignment="1">
      <alignment horizontal="center"/>
    </xf>
    <xf numFmtId="17" fontId="29" fillId="0" borderId="6" xfId="0" applyNumberFormat="1" applyFont="1" applyBorder="1" applyAlignment="1">
      <alignment horizontal="center" wrapText="1"/>
    </xf>
    <xf numFmtId="0" fontId="35" fillId="0" borderId="11" xfId="637" applyFont="1" applyBorder="1" applyAlignment="1">
      <alignment wrapText="1"/>
    </xf>
    <xf numFmtId="0" fontId="35" fillId="0" borderId="11" xfId="637" applyFont="1" applyBorder="1" applyAlignment="1">
      <alignment horizontal="right" wrapText="1"/>
    </xf>
    <xf numFmtId="3" fontId="57" fillId="10" borderId="77" xfId="40" applyNumberFormat="1" applyFont="1" applyFill="1" applyBorder="1" applyAlignment="1">
      <alignment horizontal="right"/>
    </xf>
    <xf numFmtId="3" fontId="16" fillId="0" borderId="77" xfId="40" applyNumberFormat="1" applyBorder="1" applyAlignment="1">
      <alignment horizontal="right"/>
    </xf>
    <xf numFmtId="3" fontId="16" fillId="0" borderId="37" xfId="40" applyNumberFormat="1" applyBorder="1" applyAlignment="1">
      <alignment horizontal="right"/>
    </xf>
    <xf numFmtId="49" fontId="38" fillId="0" borderId="0" xfId="0" applyNumberFormat="1" applyFont="1"/>
    <xf numFmtId="0" fontId="38" fillId="0" borderId="0" xfId="0" applyFont="1"/>
    <xf numFmtId="2" fontId="41" fillId="61" borderId="79" xfId="40" applyNumberFormat="1" applyFont="1" applyFill="1" applyBorder="1" applyAlignment="1">
      <alignment vertical="top"/>
    </xf>
    <xf numFmtId="2" fontId="41" fillId="61" borderId="76" xfId="40" applyNumberFormat="1" applyFont="1" applyFill="1" applyBorder="1" applyAlignment="1">
      <alignment vertical="top"/>
    </xf>
    <xf numFmtId="2" fontId="41" fillId="8" borderId="69" xfId="40" applyNumberFormat="1" applyFont="1" applyFill="1" applyBorder="1" applyAlignment="1">
      <alignment vertical="top"/>
    </xf>
    <xf numFmtId="2" fontId="41" fillId="8" borderId="21" xfId="40" applyNumberFormat="1" applyFont="1" applyFill="1" applyBorder="1" applyAlignment="1">
      <alignment vertical="top"/>
    </xf>
    <xf numFmtId="0" fontId="16" fillId="0" borderId="26" xfId="40" applyBorder="1" applyAlignment="1">
      <alignment horizontal="left"/>
    </xf>
    <xf numFmtId="2" fontId="41" fillId="8" borderId="69" xfId="40" applyNumberFormat="1" applyFont="1" applyFill="1" applyBorder="1" applyAlignment="1">
      <alignment vertical="center"/>
    </xf>
    <xf numFmtId="2" fontId="41" fillId="8" borderId="26" xfId="40" applyNumberFormat="1" applyFont="1" applyFill="1" applyBorder="1" applyAlignment="1">
      <alignment horizontal="center" vertical="center" wrapText="1"/>
    </xf>
    <xf numFmtId="1" fontId="26" fillId="0" borderId="15" xfId="0" applyNumberFormat="1" applyFont="1" applyBorder="1" applyAlignment="1">
      <alignment wrapText="1" shrinkToFit="1"/>
    </xf>
    <xf numFmtId="0" fontId="37" fillId="0" borderId="15" xfId="14" applyFont="1" applyBorder="1"/>
    <xf numFmtId="0" fontId="26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26" fillId="2" borderId="15" xfId="6" applyNumberFormat="1" applyFont="1" applyFill="1" applyBorder="1" applyAlignment="1">
      <alignment horizontal="left" wrapText="1" shrinkToFit="1"/>
    </xf>
    <xf numFmtId="0" fontId="26" fillId="0" borderId="15" xfId="0" applyFont="1" applyBorder="1"/>
    <xf numFmtId="1" fontId="26" fillId="0" borderId="15" xfId="8" applyNumberFormat="1" applyBorder="1"/>
    <xf numFmtId="0" fontId="16" fillId="0" borderId="22" xfId="40" applyBorder="1"/>
    <xf numFmtId="0" fontId="16" fillId="0" borderId="28" xfId="40" applyBorder="1" applyAlignment="1">
      <alignment horizontal="left"/>
    </xf>
    <xf numFmtId="3" fontId="38" fillId="8" borderId="42" xfId="14" applyNumberFormat="1" applyFont="1" applyFill="1" applyBorder="1" applyAlignment="1">
      <alignment horizontal="center" vertical="center"/>
    </xf>
    <xf numFmtId="1" fontId="38" fillId="8" borderId="69" xfId="0" applyNumberFormat="1" applyFont="1" applyFill="1" applyBorder="1" applyAlignment="1">
      <alignment vertical="center" wrapText="1" shrinkToFit="1"/>
    </xf>
    <xf numFmtId="3" fontId="38" fillId="8" borderId="1" xfId="14" applyNumberFormat="1" applyFont="1" applyFill="1" applyBorder="1" applyAlignment="1">
      <alignment vertical="center"/>
    </xf>
    <xf numFmtId="171" fontId="38" fillId="8" borderId="1" xfId="14" applyNumberFormat="1" applyFont="1" applyFill="1" applyBorder="1" applyAlignment="1">
      <alignment horizontal="center" vertical="center"/>
    </xf>
    <xf numFmtId="174" fontId="38" fillId="8" borderId="1" xfId="14" applyNumberFormat="1" applyFont="1" applyFill="1" applyBorder="1" applyAlignment="1">
      <alignment horizontal="center" vertical="center"/>
    </xf>
    <xf numFmtId="3" fontId="38" fillId="8" borderId="1" xfId="14" applyNumberFormat="1" applyFont="1" applyFill="1" applyBorder="1" applyAlignment="1">
      <alignment horizontal="center" vertical="center"/>
    </xf>
    <xf numFmtId="3" fontId="38" fillId="8" borderId="1" xfId="14" applyNumberFormat="1" applyFont="1" applyFill="1" applyBorder="1" applyAlignment="1">
      <alignment horizontal="right" vertical="center"/>
    </xf>
    <xf numFmtId="171" fontId="38" fillId="8" borderId="1" xfId="14" applyNumberFormat="1" applyFont="1" applyFill="1" applyBorder="1" applyAlignment="1">
      <alignment horizontal="right" vertical="center"/>
    </xf>
    <xf numFmtId="174" fontId="38" fillId="8" borderId="1" xfId="14" applyNumberFormat="1" applyFont="1" applyFill="1" applyBorder="1" applyAlignment="1">
      <alignment horizontal="right" vertical="center"/>
    </xf>
    <xf numFmtId="173" fontId="38" fillId="8" borderId="1" xfId="14" applyNumberFormat="1" applyFont="1" applyFill="1" applyBorder="1" applyAlignment="1">
      <alignment horizontal="center" vertical="center"/>
    </xf>
    <xf numFmtId="3" fontId="38" fillId="8" borderId="80" xfId="14" applyNumberFormat="1" applyFont="1" applyFill="1" applyBorder="1" applyAlignment="1">
      <alignment vertical="center"/>
    </xf>
    <xf numFmtId="171" fontId="38" fillId="8" borderId="50" xfId="14" applyNumberFormat="1" applyFont="1" applyFill="1" applyBorder="1" applyAlignment="1">
      <alignment horizontal="center" vertical="center"/>
    </xf>
    <xf numFmtId="3" fontId="38" fillId="8" borderId="50" xfId="14" applyNumberFormat="1" applyFont="1" applyFill="1" applyBorder="1" applyAlignment="1">
      <alignment vertical="center"/>
    </xf>
    <xf numFmtId="174" fontId="38" fillId="8" borderId="50" xfId="14" applyNumberFormat="1" applyFont="1" applyFill="1" applyBorder="1" applyAlignment="1">
      <alignment horizontal="center" vertical="center"/>
    </xf>
    <xf numFmtId="174" fontId="38" fillId="8" borderId="81" xfId="14" applyNumberFormat="1" applyFont="1" applyFill="1" applyBorder="1" applyAlignment="1">
      <alignment horizontal="center" vertical="center"/>
    </xf>
    <xf numFmtId="171" fontId="38" fillId="8" borderId="81" xfId="14" applyNumberFormat="1" applyFont="1" applyFill="1" applyBorder="1" applyAlignment="1">
      <alignment horizontal="center" vertical="center"/>
    </xf>
    <xf numFmtId="0" fontId="63" fillId="8" borderId="5" xfId="14" applyFont="1" applyFill="1" applyBorder="1" applyAlignment="1">
      <alignment vertical="center"/>
    </xf>
    <xf numFmtId="0" fontId="63" fillId="8" borderId="5" xfId="14" applyFont="1" applyFill="1" applyBorder="1" applyAlignment="1">
      <alignment horizontal="left" vertical="center"/>
    </xf>
    <xf numFmtId="3" fontId="38" fillId="8" borderId="15" xfId="14" applyNumberFormat="1" applyFont="1" applyFill="1" applyBorder="1" applyAlignment="1">
      <alignment vertical="center"/>
    </xf>
    <xf numFmtId="180" fontId="38" fillId="8" borderId="26" xfId="14" applyNumberFormat="1" applyFont="1" applyFill="1" applyBorder="1" applyAlignment="1">
      <alignment horizontal="center" vertical="center"/>
    </xf>
    <xf numFmtId="3" fontId="38" fillId="8" borderId="15" xfId="14" applyNumberFormat="1" applyFont="1" applyFill="1" applyBorder="1" applyAlignment="1">
      <alignment horizontal="right" vertical="center"/>
    </xf>
    <xf numFmtId="180" fontId="38" fillId="8" borderId="26" xfId="14" applyNumberFormat="1" applyFont="1" applyFill="1" applyBorder="1" applyAlignment="1">
      <alignment horizontal="right" vertical="center"/>
    </xf>
    <xf numFmtId="174" fontId="38" fillId="8" borderId="26" xfId="14" applyNumberFormat="1" applyFont="1" applyFill="1" applyBorder="1" applyAlignment="1">
      <alignment horizontal="center" vertical="center"/>
    </xf>
    <xf numFmtId="174" fontId="38" fillId="8" borderId="26" xfId="14" applyNumberFormat="1" applyFont="1" applyFill="1" applyBorder="1" applyAlignment="1">
      <alignment horizontal="right" vertical="center"/>
    </xf>
    <xf numFmtId="171" fontId="38" fillId="8" borderId="26" xfId="14" applyNumberFormat="1" applyFont="1" applyFill="1" applyBorder="1" applyAlignment="1">
      <alignment horizontal="center" vertical="center"/>
    </xf>
    <xf numFmtId="171" fontId="38" fillId="8" borderId="26" xfId="14" applyNumberFormat="1" applyFont="1" applyFill="1" applyBorder="1" applyAlignment="1">
      <alignment horizontal="right" vertical="center"/>
    </xf>
    <xf numFmtId="3" fontId="38" fillId="8" borderId="77" xfId="14" applyNumberFormat="1" applyFont="1" applyFill="1" applyBorder="1" applyAlignment="1">
      <alignment horizontal="center" vertical="center"/>
    </xf>
    <xf numFmtId="3" fontId="38" fillId="8" borderId="77" xfId="14" applyNumberFormat="1" applyFont="1" applyFill="1" applyBorder="1" applyAlignment="1">
      <alignment horizontal="right" vertical="center"/>
    </xf>
    <xf numFmtId="3" fontId="56" fillId="62" borderId="78" xfId="40" applyNumberFormat="1" applyFont="1" applyFill="1" applyBorder="1" applyAlignment="1">
      <alignment horizontal="center"/>
    </xf>
    <xf numFmtId="0" fontId="26" fillId="0" borderId="27" xfId="40" applyFont="1" applyBorder="1" applyAlignment="1">
      <alignment horizontal="center" vertical="center" wrapText="1"/>
    </xf>
    <xf numFmtId="0" fontId="26" fillId="0" borderId="22" xfId="40" applyFont="1" applyBorder="1" applyAlignment="1">
      <alignment horizontal="center" vertical="center" wrapText="1"/>
    </xf>
    <xf numFmtId="0" fontId="26" fillId="0" borderId="28" xfId="40" applyFont="1" applyBorder="1" applyAlignment="1">
      <alignment horizontal="center" vertical="center" wrapText="1"/>
    </xf>
    <xf numFmtId="0" fontId="26" fillId="0" borderId="41" xfId="4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0" fillId="0" borderId="13" xfId="14" applyFont="1" applyBorder="1" applyAlignment="1">
      <alignment vertical="center" wrapText="1"/>
    </xf>
    <xf numFmtId="0" fontId="90" fillId="0" borderId="13" xfId="14" applyFont="1" applyBorder="1" applyAlignment="1">
      <alignment vertical="center"/>
    </xf>
    <xf numFmtId="17" fontId="29" fillId="3" borderId="0" xfId="0" applyNumberFormat="1" applyFont="1" applyFill="1" applyAlignment="1">
      <alignment wrapText="1"/>
    </xf>
    <xf numFmtId="0" fontId="58" fillId="3" borderId="0" xfId="14" applyFont="1" applyFill="1"/>
    <xf numFmtId="0" fontId="58" fillId="3" borderId="0" xfId="14" applyFont="1" applyFill="1" applyAlignment="1">
      <alignment horizontal="center" vertical="center" wrapText="1"/>
    </xf>
    <xf numFmtId="0" fontId="26" fillId="0" borderId="9" xfId="40" applyFont="1" applyBorder="1" applyAlignment="1">
      <alignment horizontal="center" vertical="center"/>
    </xf>
    <xf numFmtId="0" fontId="26" fillId="0" borderId="2" xfId="40" applyFont="1" applyBorder="1" applyAlignment="1">
      <alignment horizontal="center" vertical="center"/>
    </xf>
    <xf numFmtId="0" fontId="26" fillId="0" borderId="10" xfId="40" applyFont="1" applyBorder="1" applyAlignment="1">
      <alignment horizontal="center" vertical="center"/>
    </xf>
    <xf numFmtId="0" fontId="35" fillId="0" borderId="11" xfId="637" applyFont="1" applyBorder="1"/>
    <xf numFmtId="0" fontId="35" fillId="0" borderId="11" xfId="637" applyFont="1" applyBorder="1" applyAlignment="1">
      <alignment horizontal="right"/>
    </xf>
    <xf numFmtId="0" fontId="112" fillId="0" borderId="0" xfId="0" applyFont="1"/>
    <xf numFmtId="0" fontId="91" fillId="0" borderId="1" xfId="627" applyFont="1" applyBorder="1" applyAlignment="1">
      <alignment wrapText="1"/>
    </xf>
    <xf numFmtId="3" fontId="29" fillId="0" borderId="0" xfId="0" applyNumberFormat="1" applyFont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63" fillId="61" borderId="17" xfId="0" applyFont="1" applyFill="1" applyBorder="1" applyAlignment="1">
      <alignment horizontal="centerContinuous" vertical="center" wrapText="1"/>
    </xf>
    <xf numFmtId="1" fontId="112" fillId="0" borderId="0" xfId="0" applyNumberFormat="1" applyFont="1"/>
    <xf numFmtId="0" fontId="26" fillId="15" borderId="1" xfId="0" applyFont="1" applyFill="1" applyBorder="1"/>
    <xf numFmtId="1" fontId="26" fillId="15" borderId="1" xfId="0" applyNumberFormat="1" applyFont="1" applyFill="1" applyBorder="1" applyAlignment="1">
      <alignment vertical="center" shrinkToFit="1"/>
    </xf>
    <xf numFmtId="0" fontId="0" fillId="15" borderId="1" xfId="0" applyFill="1" applyBorder="1"/>
    <xf numFmtId="0" fontId="27" fillId="15" borderId="1" xfId="0" applyFont="1" applyFill="1" applyBorder="1" applyAlignment="1">
      <alignment vertical="center"/>
    </xf>
    <xf numFmtId="0" fontId="32" fillId="15" borderId="1" xfId="0" applyFont="1" applyFill="1" applyBorder="1" applyAlignment="1">
      <alignment vertical="center"/>
    </xf>
    <xf numFmtId="0" fontId="52" fillId="11" borderId="0" xfId="0" applyFont="1" applyFill="1"/>
    <xf numFmtId="0" fontId="35" fillId="0" borderId="11" xfId="649" applyFont="1" applyBorder="1" applyAlignment="1">
      <alignment wrapText="1"/>
    </xf>
    <xf numFmtId="0" fontId="35" fillId="0" borderId="11" xfId="649" applyFont="1" applyBorder="1" applyAlignment="1">
      <alignment horizontal="right" wrapText="1"/>
    </xf>
    <xf numFmtId="1" fontId="65" fillId="15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38" fillId="4" borderId="12" xfId="0" applyFont="1" applyFill="1" applyBorder="1" applyAlignment="1">
      <alignment horizontal="centerContinuous" vertical="center" wrapText="1"/>
    </xf>
    <xf numFmtId="2" fontId="45" fillId="4" borderId="1" xfId="0" applyNumberFormat="1" applyFont="1" applyFill="1" applyBorder="1" applyAlignment="1">
      <alignment horizontal="center" vertical="center" wrapText="1"/>
    </xf>
    <xf numFmtId="0" fontId="38" fillId="4" borderId="5" xfId="0" applyFont="1" applyFill="1" applyBorder="1" applyAlignment="1">
      <alignment horizontal="centerContinuous" vertical="center" wrapText="1"/>
    </xf>
    <xf numFmtId="3" fontId="49" fillId="4" borderId="1" xfId="0" applyNumberFormat="1" applyFont="1" applyFill="1" applyBorder="1" applyAlignment="1">
      <alignment vertical="center"/>
    </xf>
    <xf numFmtId="0" fontId="38" fillId="8" borderId="5" xfId="0" applyFont="1" applyFill="1" applyBorder="1" applyAlignment="1">
      <alignment vertical="center" wrapText="1"/>
    </xf>
    <xf numFmtId="0" fontId="0" fillId="0" borderId="1" xfId="0" pivotButton="1" applyBorder="1"/>
    <xf numFmtId="0" fontId="0" fillId="0" borderId="1" xfId="0" applyBorder="1" applyAlignment="1">
      <alignment horizontal="left" indent="1"/>
    </xf>
    <xf numFmtId="0" fontId="38" fillId="8" borderId="69" xfId="0" applyFont="1" applyFill="1" applyBorder="1" applyAlignment="1">
      <alignment horizontal="center" vertical="center"/>
    </xf>
    <xf numFmtId="0" fontId="46" fillId="3" borderId="0" xfId="0" applyFont="1" applyFill="1" applyAlignment="1">
      <alignment vertical="center"/>
    </xf>
    <xf numFmtId="3" fontId="29" fillId="0" borderId="26" xfId="0" applyNumberFormat="1" applyFont="1" applyBorder="1" applyAlignment="1">
      <alignment horizontal="center" vertical="center"/>
    </xf>
    <xf numFmtId="3" fontId="39" fillId="4" borderId="26" xfId="0" applyNumberFormat="1" applyFont="1" applyFill="1" applyBorder="1" applyAlignment="1">
      <alignment horizontal="center" vertical="center"/>
    </xf>
    <xf numFmtId="0" fontId="38" fillId="4" borderId="17" xfId="0" applyFont="1" applyFill="1" applyBorder="1" applyAlignment="1">
      <alignment horizontal="center" vertical="center" wrapText="1"/>
    </xf>
    <xf numFmtId="0" fontId="38" fillId="4" borderId="12" xfId="0" applyFont="1" applyFill="1" applyBorder="1" applyAlignment="1">
      <alignment horizontal="center" vertical="center" wrapText="1"/>
    </xf>
    <xf numFmtId="3" fontId="49" fillId="4" borderId="1" xfId="0" applyNumberFormat="1" applyFont="1" applyFill="1" applyBorder="1" applyAlignment="1">
      <alignment horizontal="center" vertical="center"/>
    </xf>
    <xf numFmtId="180" fontId="38" fillId="8" borderId="1" xfId="14" applyNumberFormat="1" applyFont="1" applyFill="1" applyBorder="1" applyAlignment="1">
      <alignment horizontal="center" vertical="center"/>
    </xf>
    <xf numFmtId="0" fontId="35" fillId="0" borderId="70" xfId="570" applyFont="1" applyBorder="1" applyAlignment="1">
      <alignment wrapText="1"/>
    </xf>
    <xf numFmtId="0" fontId="94" fillId="0" borderId="1" xfId="14" applyFont="1" applyBorder="1" applyAlignment="1">
      <alignment horizontal="center" vertical="center"/>
    </xf>
    <xf numFmtId="0" fontId="26" fillId="15" borderId="1" xfId="0" applyFont="1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10" fontId="26" fillId="0" borderId="1" xfId="644" applyNumberFormat="1" applyFont="1" applyFill="1" applyBorder="1" applyAlignment="1">
      <alignment horizontal="center" vertical="center"/>
    </xf>
    <xf numFmtId="0" fontId="35" fillId="0" borderId="0" xfId="627" applyFont="1" applyAlignment="1">
      <alignment wrapText="1"/>
    </xf>
    <xf numFmtId="0" fontId="35" fillId="0" borderId="0" xfId="627" applyFont="1" applyAlignment="1">
      <alignment horizontal="right" wrapText="1"/>
    </xf>
    <xf numFmtId="0" fontId="26" fillId="0" borderId="0" xfId="0" applyFont="1" applyAlignment="1">
      <alignment vertical="center"/>
    </xf>
    <xf numFmtId="0" fontId="58" fillId="6" borderId="0" xfId="14" applyFont="1" applyFill="1"/>
    <xf numFmtId="0" fontId="35" fillId="5" borderId="82" xfId="627" applyFont="1" applyFill="1" applyBorder="1" applyAlignment="1">
      <alignment horizontal="center"/>
    </xf>
    <xf numFmtId="3" fontId="0" fillId="13" borderId="1" xfId="0" applyNumberFormat="1" applyFill="1" applyBorder="1"/>
    <xf numFmtId="3" fontId="49" fillId="61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81" fontId="38" fillId="61" borderId="1" xfId="644" applyNumberFormat="1" applyFont="1" applyFill="1" applyBorder="1" applyAlignment="1">
      <alignment horizontal="center" vertical="center"/>
    </xf>
    <xf numFmtId="181" fontId="38" fillId="61" borderId="18" xfId="644" applyNumberFormat="1" applyFont="1" applyFill="1" applyBorder="1" applyAlignment="1">
      <alignment horizontal="center" vertical="center"/>
    </xf>
    <xf numFmtId="0" fontId="39" fillId="0" borderId="29" xfId="0" applyFont="1" applyBorder="1"/>
    <xf numFmtId="10" fontId="39" fillId="0" borderId="31" xfId="0" applyNumberFormat="1" applyFont="1" applyBorder="1"/>
    <xf numFmtId="0" fontId="39" fillId="0" borderId="33" xfId="0" applyFont="1" applyBorder="1"/>
    <xf numFmtId="10" fontId="39" fillId="0" borderId="38" xfId="0" applyNumberFormat="1" applyFont="1" applyBorder="1"/>
    <xf numFmtId="0" fontId="39" fillId="0" borderId="39" xfId="0" applyFont="1" applyBorder="1"/>
    <xf numFmtId="10" fontId="39" fillId="0" borderId="67" xfId="0" applyNumberFormat="1" applyFont="1" applyBorder="1"/>
    <xf numFmtId="0" fontId="35" fillId="5" borderId="0" xfId="573" applyFont="1" applyFill="1" applyAlignment="1">
      <alignment horizontal="center"/>
    </xf>
    <xf numFmtId="0" fontId="35" fillId="0" borderId="0" xfId="573" applyFont="1" applyAlignment="1">
      <alignment horizontal="right" wrapText="1"/>
    </xf>
    <xf numFmtId="0" fontId="87" fillId="0" borderId="1" xfId="575" applyFont="1" applyBorder="1" applyAlignment="1">
      <alignment wrapText="1"/>
    </xf>
    <xf numFmtId="3" fontId="38" fillId="8" borderId="1" xfId="14" applyNumberFormat="1" applyFont="1" applyFill="1" applyBorder="1" applyAlignment="1">
      <alignment horizontal="center"/>
    </xf>
    <xf numFmtId="0" fontId="37" fillId="0" borderId="0" xfId="14" applyFont="1"/>
    <xf numFmtId="171" fontId="128" fillId="0" borderId="63" xfId="578" applyNumberFormat="1" applyFont="1" applyFill="1" applyBorder="1" applyAlignment="1"/>
    <xf numFmtId="3" fontId="128" fillId="0" borderId="14" xfId="578" applyNumberFormat="1" applyFont="1" applyFill="1" applyBorder="1" applyAlignment="1">
      <alignment horizontal="center" vertical="center"/>
    </xf>
    <xf numFmtId="3" fontId="128" fillId="0" borderId="63" xfId="578" applyNumberFormat="1" applyFont="1" applyFill="1" applyBorder="1" applyAlignment="1">
      <alignment horizontal="center" vertical="center"/>
    </xf>
    <xf numFmtId="171" fontId="128" fillId="59" borderId="83" xfId="578" applyNumberFormat="1" applyFont="1" applyFill="1" applyBorder="1" applyAlignment="1"/>
    <xf numFmtId="3" fontId="128" fillId="59" borderId="0" xfId="578" applyNumberFormat="1" applyFont="1" applyFill="1" applyBorder="1" applyAlignment="1">
      <alignment horizontal="center" vertical="center"/>
    </xf>
    <xf numFmtId="3" fontId="128" fillId="59" borderId="83" xfId="578" applyNumberFormat="1" applyFont="1" applyFill="1" applyBorder="1" applyAlignment="1">
      <alignment horizontal="center" vertical="center"/>
    </xf>
    <xf numFmtId="171" fontId="128" fillId="0" borderId="83" xfId="578" applyNumberFormat="1" applyFont="1" applyFill="1" applyBorder="1" applyAlignment="1"/>
    <xf numFmtId="3" fontId="128" fillId="0" borderId="0" xfId="578" applyNumberFormat="1" applyFont="1" applyFill="1" applyBorder="1" applyAlignment="1">
      <alignment horizontal="center" vertical="center"/>
    </xf>
    <xf numFmtId="3" fontId="128" fillId="0" borderId="83" xfId="578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" fontId="129" fillId="15" borderId="1" xfId="0" applyNumberFormat="1" applyFont="1" applyFill="1" applyBorder="1" applyAlignment="1">
      <alignment vertical="center" shrinkToFit="1"/>
    </xf>
    <xf numFmtId="0" fontId="38" fillId="3" borderId="33" xfId="0" applyFont="1" applyFill="1" applyBorder="1" applyAlignment="1">
      <alignment horizontal="left" vertical="center" wrapText="1" shrinkToFit="1"/>
    </xf>
    <xf numFmtId="3" fontId="38" fillId="3" borderId="33" xfId="0" applyNumberFormat="1" applyFont="1" applyFill="1" applyBorder="1" applyAlignment="1">
      <alignment horizontal="left" vertical="center" wrapText="1" shrinkToFit="1"/>
    </xf>
    <xf numFmtId="0" fontId="38" fillId="3" borderId="33" xfId="0" applyFont="1" applyFill="1" applyBorder="1" applyAlignment="1">
      <alignment horizontal="left" vertical="center"/>
    </xf>
    <xf numFmtId="3" fontId="38" fillId="3" borderId="33" xfId="0" applyNumberFormat="1" applyFont="1" applyFill="1" applyBorder="1" applyAlignment="1">
      <alignment horizontal="left" vertical="center"/>
    </xf>
    <xf numFmtId="0" fontId="38" fillId="3" borderId="39" xfId="0" applyFont="1" applyFill="1" applyBorder="1" applyAlignment="1">
      <alignment horizontal="center" vertical="center"/>
    </xf>
    <xf numFmtId="0" fontId="112" fillId="0" borderId="0" xfId="0" applyFont="1" applyAlignment="1" applyProtection="1">
      <alignment vertical="top" wrapText="1"/>
      <protection locked="0"/>
    </xf>
    <xf numFmtId="0" fontId="112" fillId="0" borderId="0" xfId="0" applyFont="1" applyAlignment="1" applyProtection="1">
      <alignment vertical="top" wrapText="1" readingOrder="1"/>
      <protection locked="0"/>
    </xf>
    <xf numFmtId="0" fontId="0" fillId="3" borderId="0" xfId="0" applyFill="1" applyAlignment="1">
      <alignment horizontal="centerContinuous" readingOrder="1"/>
    </xf>
    <xf numFmtId="0" fontId="27" fillId="0" borderId="0" xfId="0" applyFont="1"/>
    <xf numFmtId="0" fontId="131" fillId="13" borderId="1" xfId="0" applyFont="1" applyFill="1" applyBorder="1" applyAlignment="1">
      <alignment vertical="center" wrapText="1"/>
    </xf>
    <xf numFmtId="0" fontId="132" fillId="0" borderId="1" xfId="0" applyFont="1" applyBorder="1" applyAlignment="1">
      <alignment vertical="center" wrapText="1"/>
    </xf>
    <xf numFmtId="3" fontId="65" fillId="0" borderId="1" xfId="0" applyNumberFormat="1" applyFont="1" applyBorder="1"/>
    <xf numFmtId="10" fontId="65" fillId="0" borderId="1" xfId="644" applyNumberFormat="1" applyFont="1" applyFill="1" applyBorder="1" applyAlignment="1">
      <alignment horizontal="center" vertical="center"/>
    </xf>
    <xf numFmtId="3" fontId="49" fillId="66" borderId="1" xfId="4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/>
    </xf>
    <xf numFmtId="0" fontId="32" fillId="13" borderId="24" xfId="0" applyFont="1" applyFill="1" applyBorder="1" applyAlignment="1">
      <alignment horizontal="left" vertical="center" wrapText="1" shrinkToFit="1"/>
    </xf>
    <xf numFmtId="10" fontId="32" fillId="13" borderId="36" xfId="10" applyNumberFormat="1" applyFont="1" applyFill="1" applyBorder="1" applyAlignment="1">
      <alignment horizontal="center" vertical="center"/>
    </xf>
    <xf numFmtId="3" fontId="32" fillId="13" borderId="43" xfId="0" applyNumberFormat="1" applyFont="1" applyFill="1" applyBorder="1" applyAlignment="1">
      <alignment horizontal="left" vertical="center" wrapText="1" shrinkToFit="1"/>
    </xf>
    <xf numFmtId="3" fontId="27" fillId="13" borderId="37" xfId="0" applyNumberFormat="1" applyFont="1" applyFill="1" applyBorder="1" applyAlignment="1">
      <alignment horizontal="center" vertical="center" wrapText="1" shrinkToFit="1"/>
    </xf>
    <xf numFmtId="3" fontId="27" fillId="13" borderId="37" xfId="10" applyNumberFormat="1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left" vertical="center" wrapText="1" shrinkToFit="1"/>
    </xf>
    <xf numFmtId="10" fontId="32" fillId="14" borderId="36" xfId="10" applyNumberFormat="1" applyFont="1" applyFill="1" applyBorder="1" applyAlignment="1">
      <alignment horizontal="center" vertical="center"/>
    </xf>
    <xf numFmtId="0" fontId="32" fillId="14" borderId="46" xfId="0" applyFont="1" applyFill="1" applyBorder="1" applyAlignment="1">
      <alignment horizontal="left" vertical="center" wrapText="1" shrinkToFit="1"/>
    </xf>
    <xf numFmtId="3" fontId="27" fillId="14" borderId="45" xfId="8" applyNumberFormat="1" applyFont="1" applyFill="1" applyBorder="1" applyAlignment="1">
      <alignment horizontal="center" vertical="center"/>
    </xf>
    <xf numFmtId="0" fontId="27" fillId="14" borderId="45" xfId="0" applyFont="1" applyFill="1" applyBorder="1" applyAlignment="1">
      <alignment horizontal="center" vertical="center" wrapText="1" shrinkToFit="1"/>
    </xf>
    <xf numFmtId="3" fontId="27" fillId="14" borderId="45" xfId="7" applyNumberFormat="1" applyFont="1" applyFill="1" applyBorder="1" applyAlignment="1">
      <alignment horizontal="center" vertical="center"/>
    </xf>
    <xf numFmtId="3" fontId="27" fillId="14" borderId="45" xfId="10" applyNumberFormat="1" applyFont="1" applyFill="1" applyBorder="1" applyAlignment="1">
      <alignment horizontal="center" vertical="center"/>
    </xf>
    <xf numFmtId="0" fontId="32" fillId="65" borderId="24" xfId="0" applyFont="1" applyFill="1" applyBorder="1" applyAlignment="1">
      <alignment horizontal="left" vertical="center" wrapText="1" shrinkToFit="1"/>
    </xf>
    <xf numFmtId="10" fontId="32" fillId="65" borderId="36" xfId="10" applyNumberFormat="1" applyFont="1" applyFill="1" applyBorder="1" applyAlignment="1">
      <alignment horizontal="center" vertical="center"/>
    </xf>
    <xf numFmtId="0" fontId="32" fillId="65" borderId="46" xfId="0" applyFont="1" applyFill="1" applyBorder="1" applyAlignment="1">
      <alignment horizontal="left" vertical="center" wrapText="1" shrinkToFit="1"/>
    </xf>
    <xf numFmtId="3" fontId="27" fillId="65" borderId="45" xfId="8" applyNumberFormat="1" applyFont="1" applyFill="1" applyBorder="1" applyAlignment="1">
      <alignment horizontal="center" vertical="center"/>
    </xf>
    <xf numFmtId="0" fontId="27" fillId="65" borderId="45" xfId="0" applyFont="1" applyFill="1" applyBorder="1" applyAlignment="1">
      <alignment horizontal="center" vertical="center" wrapText="1" shrinkToFit="1"/>
    </xf>
    <xf numFmtId="3" fontId="27" fillId="65" borderId="45" xfId="7" applyNumberFormat="1" applyFont="1" applyFill="1" applyBorder="1" applyAlignment="1">
      <alignment horizontal="center" vertical="center"/>
    </xf>
    <xf numFmtId="3" fontId="27" fillId="65" borderId="45" xfId="10" applyNumberFormat="1" applyFont="1" applyFill="1" applyBorder="1" applyAlignment="1">
      <alignment horizontal="center" vertical="center"/>
    </xf>
    <xf numFmtId="0" fontId="32" fillId="57" borderId="24" xfId="0" applyFont="1" applyFill="1" applyBorder="1" applyAlignment="1">
      <alignment horizontal="left" vertical="center"/>
    </xf>
    <xf numFmtId="10" fontId="27" fillId="57" borderId="36" xfId="0" applyNumberFormat="1" applyFont="1" applyFill="1" applyBorder="1" applyAlignment="1">
      <alignment horizontal="center" vertical="center"/>
    </xf>
    <xf numFmtId="3" fontId="32" fillId="57" borderId="43" xfId="0" applyNumberFormat="1" applyFont="1" applyFill="1" applyBorder="1" applyAlignment="1">
      <alignment horizontal="left" vertical="center"/>
    </xf>
    <xf numFmtId="3" fontId="27" fillId="57" borderId="37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left" vertical="center"/>
    </xf>
    <xf numFmtId="10" fontId="32" fillId="16" borderId="36" xfId="0" applyNumberFormat="1" applyFont="1" applyFill="1" applyBorder="1" applyAlignment="1">
      <alignment horizontal="center" vertical="center"/>
    </xf>
    <xf numFmtId="3" fontId="32" fillId="16" borderId="43" xfId="0" applyNumberFormat="1" applyFont="1" applyFill="1" applyBorder="1" applyAlignment="1">
      <alignment horizontal="left" vertical="center"/>
    </xf>
    <xf numFmtId="3" fontId="27" fillId="16" borderId="37" xfId="0" applyNumberFormat="1" applyFont="1" applyFill="1" applyBorder="1" applyAlignment="1">
      <alignment horizontal="center" vertical="center"/>
    </xf>
    <xf numFmtId="3" fontId="27" fillId="16" borderId="37" xfId="10" applyNumberFormat="1" applyFont="1" applyFill="1" applyBorder="1" applyAlignment="1">
      <alignment horizontal="center" vertical="center"/>
    </xf>
    <xf numFmtId="0" fontId="137" fillId="9" borderId="10" xfId="0" applyFont="1" applyFill="1" applyBorder="1" applyAlignment="1">
      <alignment horizontal="center" vertical="center"/>
    </xf>
    <xf numFmtId="3" fontId="134" fillId="68" borderId="15" xfId="666" applyNumberFormat="1" applyBorder="1"/>
    <xf numFmtId="171" fontId="134" fillId="68" borderId="1" xfId="666" applyNumberFormat="1" applyBorder="1" applyAlignment="1">
      <alignment horizontal="center"/>
    </xf>
    <xf numFmtId="3" fontId="134" fillId="68" borderId="1" xfId="666" applyNumberFormat="1" applyBorder="1"/>
    <xf numFmtId="180" fontId="134" fillId="68" borderId="1" xfId="666" applyNumberFormat="1" applyBorder="1" applyAlignment="1">
      <alignment horizontal="center"/>
    </xf>
    <xf numFmtId="180" fontId="134" fillId="68" borderId="26" xfId="666" applyNumberFormat="1" applyBorder="1" applyAlignment="1">
      <alignment horizontal="center"/>
    </xf>
    <xf numFmtId="174" fontId="134" fillId="68" borderId="1" xfId="666" applyNumberFormat="1" applyBorder="1" applyAlignment="1">
      <alignment horizontal="center"/>
    </xf>
    <xf numFmtId="3" fontId="134" fillId="68" borderId="1" xfId="666" applyNumberFormat="1" applyBorder="1" applyAlignment="1">
      <alignment horizontal="right"/>
    </xf>
    <xf numFmtId="174" fontId="134" fillId="68" borderId="26" xfId="666" applyNumberFormat="1" applyBorder="1" applyAlignment="1">
      <alignment horizontal="center"/>
    </xf>
    <xf numFmtId="3" fontId="134" fillId="68" borderId="15" xfId="666" applyNumberFormat="1" applyBorder="1" applyAlignment="1">
      <alignment horizontal="right"/>
    </xf>
    <xf numFmtId="171" fontId="134" fillId="68" borderId="26" xfId="666" applyNumberFormat="1" applyBorder="1" applyAlignment="1">
      <alignment horizontal="center"/>
    </xf>
    <xf numFmtId="3" fontId="134" fillId="68" borderId="77" xfId="666" applyNumberFormat="1" applyBorder="1" applyAlignment="1">
      <alignment horizontal="center"/>
    </xf>
    <xf numFmtId="174" fontId="134" fillId="68" borderId="2" xfId="666" applyNumberFormat="1" applyBorder="1" applyAlignment="1">
      <alignment horizontal="center"/>
    </xf>
    <xf numFmtId="3" fontId="134" fillId="68" borderId="2" xfId="666" applyNumberFormat="1" applyBorder="1" applyAlignment="1">
      <alignment horizontal="right"/>
    </xf>
    <xf numFmtId="174" fontId="134" fillId="68" borderId="10" xfId="666" applyNumberFormat="1" applyBorder="1" applyAlignment="1">
      <alignment horizontal="center"/>
    </xf>
    <xf numFmtId="3" fontId="134" fillId="68" borderId="9" xfId="666" applyNumberFormat="1" applyBorder="1" applyAlignment="1">
      <alignment horizontal="right"/>
    </xf>
    <xf numFmtId="171" fontId="134" fillId="68" borderId="10" xfId="666" applyNumberFormat="1" applyBorder="1" applyAlignment="1">
      <alignment horizontal="center"/>
    </xf>
    <xf numFmtId="171" fontId="134" fillId="68" borderId="2" xfId="666" applyNumberFormat="1" applyBorder="1" applyAlignment="1">
      <alignment horizontal="center"/>
    </xf>
    <xf numFmtId="3" fontId="134" fillId="68" borderId="45" xfId="666" applyNumberFormat="1" applyBorder="1" applyAlignment="1">
      <alignment horizontal="center"/>
    </xf>
    <xf numFmtId="174" fontId="134" fillId="68" borderId="3" xfId="666" applyNumberFormat="1" applyBorder="1" applyAlignment="1">
      <alignment horizontal="center"/>
    </xf>
    <xf numFmtId="3" fontId="134" fillId="68" borderId="3" xfId="666" applyNumberFormat="1" applyBorder="1" applyAlignment="1">
      <alignment horizontal="right"/>
    </xf>
    <xf numFmtId="174" fontId="134" fillId="68" borderId="47" xfId="666" applyNumberFormat="1" applyBorder="1" applyAlignment="1">
      <alignment horizontal="center"/>
    </xf>
    <xf numFmtId="3" fontId="134" fillId="68" borderId="40" xfId="666" applyNumberFormat="1" applyBorder="1" applyAlignment="1">
      <alignment horizontal="right"/>
    </xf>
    <xf numFmtId="171" fontId="134" fillId="68" borderId="47" xfId="666" applyNumberFormat="1" applyBorder="1" applyAlignment="1">
      <alignment horizontal="center"/>
    </xf>
    <xf numFmtId="171" fontId="134" fillId="68" borderId="3" xfId="666" applyNumberFormat="1" applyBorder="1" applyAlignment="1">
      <alignment horizontal="center"/>
    </xf>
    <xf numFmtId="3" fontId="134" fillId="68" borderId="78" xfId="666" applyNumberFormat="1" applyBorder="1" applyAlignment="1">
      <alignment horizontal="center"/>
    </xf>
    <xf numFmtId="3" fontId="134" fillId="68" borderId="27" xfId="666" applyNumberFormat="1" applyBorder="1"/>
    <xf numFmtId="171" fontId="134" fillId="68" borderId="22" xfId="666" applyNumberFormat="1" applyBorder="1" applyAlignment="1">
      <alignment horizontal="center"/>
    </xf>
    <xf numFmtId="3" fontId="134" fillId="68" borderId="22" xfId="666" applyNumberFormat="1" applyBorder="1"/>
    <xf numFmtId="180" fontId="134" fillId="68" borderId="22" xfId="666" applyNumberFormat="1" applyBorder="1" applyAlignment="1">
      <alignment horizontal="center"/>
    </xf>
    <xf numFmtId="180" fontId="134" fillId="68" borderId="28" xfId="666" applyNumberFormat="1" applyBorder="1" applyAlignment="1">
      <alignment horizontal="center"/>
    </xf>
    <xf numFmtId="174" fontId="134" fillId="68" borderId="22" xfId="666" applyNumberFormat="1" applyBorder="1" applyAlignment="1">
      <alignment horizontal="center"/>
    </xf>
    <xf numFmtId="3" fontId="134" fillId="68" borderId="22" xfId="666" applyNumberFormat="1" applyBorder="1" applyAlignment="1">
      <alignment horizontal="right"/>
    </xf>
    <xf numFmtId="174" fontId="134" fillId="68" borderId="28" xfId="666" applyNumberFormat="1" applyBorder="1" applyAlignment="1">
      <alignment horizontal="center"/>
    </xf>
    <xf numFmtId="3" fontId="134" fillId="68" borderId="27" xfId="666" applyNumberFormat="1" applyBorder="1" applyAlignment="1">
      <alignment horizontal="right"/>
    </xf>
    <xf numFmtId="171" fontId="134" fillId="68" borderId="28" xfId="666" applyNumberFormat="1" applyBorder="1" applyAlignment="1">
      <alignment horizontal="center"/>
    </xf>
    <xf numFmtId="3" fontId="134" fillId="68" borderId="37" xfId="666" applyNumberFormat="1" applyBorder="1" applyAlignment="1">
      <alignment horizontal="center"/>
    </xf>
    <xf numFmtId="0" fontId="133" fillId="67" borderId="15" xfId="665" applyBorder="1"/>
    <xf numFmtId="0" fontId="133" fillId="67" borderId="5" xfId="665" applyBorder="1"/>
    <xf numFmtId="0" fontId="133" fillId="67" borderId="8" xfId="665" applyBorder="1"/>
    <xf numFmtId="0" fontId="133" fillId="67" borderId="19" xfId="665" applyBorder="1"/>
    <xf numFmtId="0" fontId="133" fillId="67" borderId="5" xfId="665" applyBorder="1" applyAlignment="1">
      <alignment vertical="center"/>
    </xf>
    <xf numFmtId="0" fontId="133" fillId="67" borderId="40" xfId="665" applyBorder="1"/>
    <xf numFmtId="3" fontId="134" fillId="68" borderId="5" xfId="666" applyNumberFormat="1" applyBorder="1" applyAlignment="1">
      <alignment horizontal="center" vertical="center"/>
    </xf>
    <xf numFmtId="3" fontId="134" fillId="68" borderId="15" xfId="666" applyNumberFormat="1" applyBorder="1" applyAlignment="1">
      <alignment horizontal="center" vertical="center"/>
    </xf>
    <xf numFmtId="3" fontId="134" fillId="68" borderId="27" xfId="666" applyNumberFormat="1" applyBorder="1" applyAlignment="1">
      <alignment horizontal="center" vertical="center"/>
    </xf>
    <xf numFmtId="0" fontId="133" fillId="67" borderId="1" xfId="665" applyBorder="1"/>
    <xf numFmtId="1" fontId="133" fillId="67" borderId="1" xfId="665" applyNumberFormat="1" applyBorder="1" applyAlignment="1">
      <alignment wrapText="1" shrinkToFit="1"/>
    </xf>
    <xf numFmtId="3" fontId="134" fillId="68" borderId="26" xfId="666" applyNumberFormat="1" applyBorder="1" applyAlignment="1">
      <alignment horizontal="center" vertical="center"/>
    </xf>
    <xf numFmtId="3" fontId="134" fillId="68" borderId="28" xfId="666" applyNumberFormat="1" applyBorder="1" applyAlignment="1">
      <alignment horizontal="center" vertical="center"/>
    </xf>
    <xf numFmtId="2" fontId="134" fillId="68" borderId="1" xfId="666" applyNumberFormat="1" applyBorder="1" applyAlignment="1">
      <alignment horizontal="center"/>
    </xf>
    <xf numFmtId="0" fontId="138" fillId="67" borderId="1" xfId="665" applyFont="1" applyBorder="1" applyAlignment="1">
      <alignment vertical="center" wrapText="1"/>
    </xf>
    <xf numFmtId="0" fontId="138" fillId="67" borderId="1" xfId="665" applyFont="1" applyBorder="1" applyAlignment="1">
      <alignment horizontal="center" vertical="center" wrapText="1"/>
    </xf>
    <xf numFmtId="0" fontId="133" fillId="67" borderId="1" xfId="665" applyBorder="1" applyAlignment="1">
      <alignment vertical="center"/>
    </xf>
    <xf numFmtId="0" fontId="133" fillId="67" borderId="1" xfId="665" applyBorder="1" applyAlignment="1">
      <alignment horizontal="left"/>
    </xf>
    <xf numFmtId="3" fontId="134" fillId="68" borderId="1" xfId="666" applyNumberFormat="1" applyBorder="1" applyAlignment="1">
      <alignment horizontal="center"/>
    </xf>
    <xf numFmtId="41" fontId="134" fillId="68" borderId="1" xfId="666" applyNumberFormat="1" applyBorder="1" applyAlignment="1">
      <alignment horizontal="center" vertical="center"/>
    </xf>
    <xf numFmtId="0" fontId="134" fillId="68" borderId="1" xfId="666" applyNumberFormat="1" applyBorder="1" applyAlignment="1">
      <alignment horizontal="center" vertical="center"/>
    </xf>
    <xf numFmtId="3" fontId="134" fillId="68" borderId="1" xfId="666" applyNumberFormat="1" applyBorder="1" applyAlignment="1">
      <alignment horizontal="right" vertical="center"/>
    </xf>
    <xf numFmtId="41" fontId="134" fillId="68" borderId="1" xfId="666" applyNumberFormat="1" applyBorder="1" applyAlignment="1">
      <alignment vertical="center"/>
    </xf>
    <xf numFmtId="0" fontId="134" fillId="68" borderId="1" xfId="666" applyNumberFormat="1" applyBorder="1" applyAlignment="1">
      <alignment vertical="center"/>
    </xf>
    <xf numFmtId="0" fontId="133" fillId="67" borderId="1" xfId="665" applyNumberFormat="1" applyBorder="1" applyAlignment="1">
      <alignment horizontal="left"/>
    </xf>
    <xf numFmtId="1" fontId="133" fillId="67" borderId="1" xfId="665" applyNumberFormat="1" applyBorder="1" applyAlignment="1">
      <alignment horizontal="left" wrapText="1" shrinkToFit="1"/>
    </xf>
    <xf numFmtId="1" fontId="133" fillId="67" borderId="1" xfId="665" applyNumberFormat="1" applyBorder="1"/>
    <xf numFmtId="1" fontId="133" fillId="67" borderId="1" xfId="665" applyNumberFormat="1" applyBorder="1" applyAlignment="1">
      <alignment horizontal="left"/>
    </xf>
    <xf numFmtId="0" fontId="86" fillId="0" borderId="0" xfId="565" applyAlignment="1">
      <alignment horizontal="left"/>
    </xf>
    <xf numFmtId="17" fontId="133" fillId="67" borderId="1" xfId="665" applyNumberFormat="1" applyBorder="1"/>
    <xf numFmtId="3" fontId="134" fillId="68" borderId="1" xfId="666" applyNumberFormat="1" applyBorder="1" applyAlignment="1">
      <alignment horizontal="center" vertical="center"/>
    </xf>
    <xf numFmtId="3" fontId="134" fillId="68" borderId="22" xfId="666" applyNumberFormat="1" applyBorder="1" applyAlignment="1">
      <alignment horizontal="center" vertical="center"/>
    </xf>
    <xf numFmtId="3" fontId="134" fillId="68" borderId="41" xfId="666" applyNumberFormat="1" applyBorder="1" applyAlignment="1">
      <alignment horizontal="center" vertical="center"/>
    </xf>
    <xf numFmtId="0" fontId="133" fillId="67" borderId="5" xfId="665" applyBorder="1" applyAlignment="1">
      <alignment horizontal="center" vertical="center"/>
    </xf>
    <xf numFmtId="0" fontId="138" fillId="67" borderId="1" xfId="665" applyFont="1" applyBorder="1" applyAlignment="1">
      <alignment horizontal="centerContinuous" vertical="center"/>
    </xf>
    <xf numFmtId="0" fontId="138" fillId="67" borderId="1" xfId="665" applyFont="1" applyBorder="1" applyAlignment="1">
      <alignment horizontal="centerContinuous" vertical="center" wrapText="1"/>
    </xf>
    <xf numFmtId="0" fontId="133" fillId="67" borderId="1" xfId="665" applyBorder="1" applyAlignment="1">
      <alignment vertical="center" wrapText="1"/>
    </xf>
    <xf numFmtId="0" fontId="133" fillId="67" borderId="1" xfId="665" applyBorder="1" applyAlignment="1">
      <alignment horizontal="centerContinuous" vertical="center"/>
    </xf>
    <xf numFmtId="0" fontId="133" fillId="67" borderId="1" xfId="665" applyBorder="1" applyAlignment="1">
      <alignment horizontal="centerContinuous" vertical="center" wrapText="1"/>
    </xf>
    <xf numFmtId="0" fontId="133" fillId="67" borderId="1" xfId="665" applyBorder="1" applyAlignment="1">
      <alignment horizontal="center" vertical="center" wrapText="1"/>
    </xf>
    <xf numFmtId="0" fontId="138" fillId="67" borderId="1" xfId="665" applyFont="1" applyBorder="1" applyAlignment="1">
      <alignment horizontal="center" vertical="center"/>
    </xf>
    <xf numFmtId="0" fontId="29" fillId="15" borderId="1" xfId="0" applyFont="1" applyFill="1" applyBorder="1"/>
    <xf numFmtId="4" fontId="134" fillId="68" borderId="1" xfId="666" applyNumberFormat="1" applyBorder="1"/>
    <xf numFmtId="2" fontId="134" fillId="68" borderId="1" xfId="666" applyNumberFormat="1" applyBorder="1"/>
    <xf numFmtId="0" fontId="133" fillId="67" borderId="5" xfId="665" applyBorder="1" applyAlignment="1">
      <alignment horizontal="center"/>
    </xf>
    <xf numFmtId="3" fontId="134" fillId="68" borderId="15" xfId="666" applyNumberFormat="1" applyBorder="1" applyAlignment="1">
      <alignment vertical="center"/>
    </xf>
    <xf numFmtId="3" fontId="134" fillId="68" borderId="1" xfId="666" applyNumberFormat="1" applyBorder="1" applyAlignment="1">
      <alignment vertical="center"/>
    </xf>
    <xf numFmtId="3" fontId="134" fillId="68" borderId="26" xfId="666" applyNumberFormat="1" applyBorder="1" applyAlignment="1">
      <alignment vertical="center"/>
    </xf>
    <xf numFmtId="3" fontId="134" fillId="68" borderId="1" xfId="666" applyNumberFormat="1" applyBorder="1" applyAlignment="1">
      <alignment horizontal="right" vertical="center" wrapText="1"/>
    </xf>
    <xf numFmtId="3" fontId="134" fillId="68" borderId="5" xfId="666" applyNumberFormat="1" applyBorder="1" applyAlignment="1">
      <alignment vertical="center"/>
    </xf>
    <xf numFmtId="3" fontId="134" fillId="68" borderId="12" xfId="666" applyNumberFormat="1" applyBorder="1" applyAlignment="1">
      <alignment vertical="center"/>
    </xf>
    <xf numFmtId="3" fontId="134" fillId="68" borderId="27" xfId="666" applyNumberFormat="1" applyBorder="1" applyAlignment="1">
      <alignment vertical="center"/>
    </xf>
    <xf numFmtId="3" fontId="134" fillId="68" borderId="22" xfId="666" applyNumberFormat="1" applyBorder="1" applyAlignment="1">
      <alignment vertical="center"/>
    </xf>
    <xf numFmtId="3" fontId="134" fillId="68" borderId="28" xfId="666" applyNumberFormat="1" applyBorder="1" applyAlignment="1">
      <alignment vertical="center"/>
    </xf>
    <xf numFmtId="3" fontId="134" fillId="68" borderId="22" xfId="666" applyNumberFormat="1" applyBorder="1" applyAlignment="1">
      <alignment horizontal="right" vertical="center" wrapText="1"/>
    </xf>
    <xf numFmtId="3" fontId="134" fillId="68" borderId="41" xfId="666" applyNumberFormat="1" applyBorder="1" applyAlignment="1">
      <alignment vertical="center"/>
    </xf>
    <xf numFmtId="3" fontId="134" fillId="68" borderId="23" xfId="666" applyNumberFormat="1" applyBorder="1" applyAlignment="1">
      <alignment vertical="center"/>
    </xf>
    <xf numFmtId="3" fontId="134" fillId="68" borderId="22" xfId="666" applyNumberFormat="1" applyBorder="1" applyAlignment="1">
      <alignment horizontal="center"/>
    </xf>
    <xf numFmtId="0" fontId="133" fillId="67" borderId="15" xfId="665" applyBorder="1" applyAlignment="1">
      <alignment horizontal="center" vertical="center" wrapText="1"/>
    </xf>
    <xf numFmtId="0" fontId="135" fillId="69" borderId="1" xfId="667" applyBorder="1"/>
    <xf numFmtId="0" fontId="26" fillId="0" borderId="8" xfId="40" applyFont="1" applyBorder="1" applyAlignment="1">
      <alignment horizontal="center" vertical="center"/>
    </xf>
    <xf numFmtId="0" fontId="135" fillId="69" borderId="15" xfId="667" applyBorder="1"/>
    <xf numFmtId="0" fontId="135" fillId="69" borderId="27" xfId="667" applyBorder="1"/>
    <xf numFmtId="0" fontId="135" fillId="69" borderId="22" xfId="667" applyBorder="1"/>
    <xf numFmtId="3" fontId="35" fillId="0" borderId="0" xfId="627" applyNumberFormat="1" applyFont="1" applyAlignment="1">
      <alignment wrapText="1"/>
    </xf>
    <xf numFmtId="0" fontId="145" fillId="0" borderId="0" xfId="561" applyFont="1" applyAlignment="1">
      <alignment vertical="center"/>
    </xf>
    <xf numFmtId="0" fontId="48" fillId="3" borderId="30" xfId="0" applyFont="1" applyFill="1" applyBorder="1" applyAlignment="1">
      <alignment horizontal="center" vertical="center"/>
    </xf>
    <xf numFmtId="0" fontId="48" fillId="3" borderId="31" xfId="0" applyFont="1" applyFill="1" applyBorder="1" applyAlignment="1">
      <alignment horizontal="center" vertical="center"/>
    </xf>
    <xf numFmtId="10" fontId="48" fillId="3" borderId="0" xfId="10" applyNumberFormat="1" applyFont="1" applyFill="1" applyBorder="1" applyAlignment="1">
      <alignment horizontal="center" vertical="center"/>
    </xf>
    <xf numFmtId="10" fontId="48" fillId="3" borderId="38" xfId="10" applyNumberFormat="1" applyFont="1" applyFill="1" applyBorder="1" applyAlignment="1">
      <alignment horizontal="center" vertical="center"/>
    </xf>
    <xf numFmtId="3" fontId="106" fillId="3" borderId="0" xfId="0" applyNumberFormat="1" applyFont="1" applyFill="1" applyAlignment="1">
      <alignment horizontal="center" vertical="center" wrapText="1" shrinkToFit="1"/>
    </xf>
    <xf numFmtId="3" fontId="106" fillId="3" borderId="0" xfId="10" applyNumberFormat="1" applyFont="1" applyFill="1" applyBorder="1" applyAlignment="1">
      <alignment horizontal="center" vertical="center"/>
    </xf>
    <xf numFmtId="3" fontId="106" fillId="3" borderId="0" xfId="0" applyNumberFormat="1" applyFont="1" applyFill="1" applyAlignment="1">
      <alignment horizontal="center" vertical="center"/>
    </xf>
    <xf numFmtId="3" fontId="106" fillId="3" borderId="38" xfId="0" applyNumberFormat="1" applyFont="1" applyFill="1" applyBorder="1" applyAlignment="1">
      <alignment horizontal="center" vertical="center"/>
    </xf>
    <xf numFmtId="3" fontId="106" fillId="3" borderId="0" xfId="8" applyNumberFormat="1" applyFont="1" applyFill="1" applyAlignment="1">
      <alignment horizontal="center" vertical="center"/>
    </xf>
    <xf numFmtId="0" fontId="106" fillId="3" borderId="0" xfId="0" applyFont="1" applyFill="1" applyAlignment="1">
      <alignment horizontal="center" vertical="center" wrapText="1" shrinkToFit="1"/>
    </xf>
    <xf numFmtId="3" fontId="106" fillId="3" borderId="0" xfId="7" applyNumberFormat="1" applyFont="1" applyFill="1" applyAlignment="1">
      <alignment horizontal="center" vertical="center"/>
    </xf>
    <xf numFmtId="10" fontId="106" fillId="3" borderId="0" xfId="0" applyNumberFormat="1" applyFont="1" applyFill="1" applyAlignment="1">
      <alignment horizontal="center" vertical="center"/>
    </xf>
    <xf numFmtId="10" fontId="106" fillId="3" borderId="38" xfId="0" applyNumberFormat="1" applyFont="1" applyFill="1" applyBorder="1" applyAlignment="1">
      <alignment horizontal="center" vertical="center"/>
    </xf>
    <xf numFmtId="10" fontId="106" fillId="3" borderId="0" xfId="10" applyNumberFormat="1" applyFont="1" applyFill="1" applyBorder="1" applyAlignment="1">
      <alignment horizontal="center" vertical="center"/>
    </xf>
    <xf numFmtId="10" fontId="106" fillId="3" borderId="38" xfId="10" applyNumberFormat="1" applyFont="1" applyFill="1" applyBorder="1" applyAlignment="1">
      <alignment horizontal="center" vertical="center"/>
    </xf>
    <xf numFmtId="3" fontId="106" fillId="3" borderId="38" xfId="10" applyNumberFormat="1" applyFont="1" applyFill="1" applyBorder="1" applyAlignment="1">
      <alignment horizontal="center" vertical="center"/>
    </xf>
    <xf numFmtId="3" fontId="48" fillId="3" borderId="84" xfId="0" applyNumberFormat="1" applyFont="1" applyFill="1" applyBorder="1" applyAlignment="1">
      <alignment horizontal="center" vertical="center"/>
    </xf>
    <xf numFmtId="3" fontId="48" fillId="3" borderId="84" xfId="7" applyNumberFormat="1" applyFont="1" applyFill="1" applyBorder="1" applyAlignment="1">
      <alignment horizontal="center" vertical="center"/>
    </xf>
    <xf numFmtId="3" fontId="48" fillId="3" borderId="84" xfId="10" applyNumberFormat="1" applyFont="1" applyFill="1" applyBorder="1" applyAlignment="1">
      <alignment horizontal="center" vertical="center"/>
    </xf>
    <xf numFmtId="3" fontId="48" fillId="3" borderId="67" xfId="0" applyNumberFormat="1" applyFont="1" applyFill="1" applyBorder="1" applyAlignment="1">
      <alignment horizontal="center" vertical="center"/>
    </xf>
    <xf numFmtId="17" fontId="133" fillId="67" borderId="0" xfId="665" applyNumberFormat="1" applyBorder="1"/>
    <xf numFmtId="0" fontId="38" fillId="3" borderId="33" xfId="0" applyFont="1" applyFill="1" applyBorder="1"/>
    <xf numFmtId="0" fontId="48" fillId="3" borderId="0" xfId="0" applyFont="1" applyFill="1" applyAlignment="1">
      <alignment horizontal="center" vertical="center"/>
    </xf>
    <xf numFmtId="49" fontId="48" fillId="3" borderId="0" xfId="0" applyNumberFormat="1" applyFont="1" applyFill="1" applyAlignment="1">
      <alignment horizontal="center" vertical="center"/>
    </xf>
    <xf numFmtId="1" fontId="48" fillId="3" borderId="0" xfId="0" applyNumberFormat="1" applyFont="1" applyFill="1" applyAlignment="1">
      <alignment horizontal="center" vertical="center"/>
    </xf>
    <xf numFmtId="0" fontId="73" fillId="0" borderId="0" xfId="564" applyBorder="1" applyAlignment="1">
      <alignment vertical="center"/>
    </xf>
    <xf numFmtId="17" fontId="38" fillId="0" borderId="0" xfId="0" applyNumberFormat="1" applyFont="1" applyAlignment="1">
      <alignment horizontal="center" vertical="center"/>
    </xf>
    <xf numFmtId="1" fontId="38" fillId="0" borderId="0" xfId="0" applyNumberFormat="1" applyFont="1" applyAlignment="1">
      <alignment horizontal="center" vertical="center"/>
    </xf>
    <xf numFmtId="49" fontId="38" fillId="0" borderId="0" xfId="0" applyNumberFormat="1" applyFont="1" applyAlignment="1">
      <alignment horizontal="center" vertical="center"/>
    </xf>
    <xf numFmtId="0" fontId="32" fillId="0" borderId="33" xfId="0" applyFont="1" applyBorder="1"/>
    <xf numFmtId="0" fontId="32" fillId="0" borderId="75" xfId="0" applyFont="1" applyBorder="1" applyAlignment="1">
      <alignment horizontal="center" vertical="center"/>
    </xf>
    <xf numFmtId="49" fontId="32" fillId="0" borderId="75" xfId="0" applyNumberFormat="1" applyFont="1" applyBorder="1" applyAlignment="1">
      <alignment horizontal="center" vertical="center"/>
    </xf>
    <xf numFmtId="1" fontId="32" fillId="0" borderId="75" xfId="0" applyNumberFormat="1" applyFont="1" applyBorder="1" applyAlignment="1">
      <alignment horizontal="center" vertical="center"/>
    </xf>
    <xf numFmtId="0" fontId="32" fillId="7" borderId="33" xfId="0" applyFont="1" applyFill="1" applyBorder="1" applyAlignment="1">
      <alignment horizontal="center" vertical="center"/>
    </xf>
    <xf numFmtId="3" fontId="93" fillId="7" borderId="75" xfId="0" applyNumberFormat="1" applyFont="1" applyFill="1" applyBorder="1" applyAlignment="1">
      <alignment horizontal="center" vertical="center"/>
    </xf>
    <xf numFmtId="3" fontId="93" fillId="7" borderId="75" xfId="7" applyNumberFormat="1" applyFont="1" applyFill="1" applyBorder="1" applyAlignment="1">
      <alignment horizontal="center" vertical="center"/>
    </xf>
    <xf numFmtId="3" fontId="93" fillId="7" borderId="75" xfId="10" applyNumberFormat="1" applyFont="1" applyFill="1" applyBorder="1" applyAlignment="1">
      <alignment horizontal="center" vertical="center"/>
    </xf>
    <xf numFmtId="0" fontId="144" fillId="0" borderId="0" xfId="561" applyFont="1" applyBorder="1" applyAlignment="1">
      <alignment horizontal="centerContinuous" vertical="center" wrapText="1"/>
    </xf>
    <xf numFmtId="0" fontId="29" fillId="0" borderId="0" xfId="0" applyFont="1" applyAlignment="1">
      <alignment vertical="center"/>
    </xf>
    <xf numFmtId="17" fontId="83" fillId="0" borderId="0" xfId="561" applyNumberFormat="1" applyBorder="1" applyAlignment="1">
      <alignment vertical="center"/>
    </xf>
    <xf numFmtId="3" fontId="16" fillId="0" borderId="0" xfId="40" applyNumberFormat="1"/>
    <xf numFmtId="0" fontId="135" fillId="69" borderId="5" xfId="667" applyBorder="1" applyAlignment="1">
      <alignment horizontal="center"/>
    </xf>
    <xf numFmtId="2" fontId="41" fillId="8" borderId="5" xfId="40" applyNumberFormat="1" applyFont="1" applyFill="1" applyBorder="1" applyAlignment="1">
      <alignment horizontal="center" vertical="center"/>
    </xf>
    <xf numFmtId="0" fontId="135" fillId="69" borderId="41" xfId="667" applyBorder="1" applyAlignment="1">
      <alignment horizontal="center"/>
    </xf>
    <xf numFmtId="41" fontId="0" fillId="0" borderId="0" xfId="658" applyFont="1"/>
    <xf numFmtId="0" fontId="58" fillId="0" borderId="1" xfId="14" applyFont="1" applyBorder="1"/>
    <xf numFmtId="0" fontId="58" fillId="4" borderId="1" xfId="14" applyFont="1" applyFill="1" applyBorder="1" applyAlignment="1">
      <alignment horizontal="center" vertical="center"/>
    </xf>
    <xf numFmtId="0" fontId="58" fillId="0" borderId="1" xfId="14" applyFont="1" applyBorder="1" applyAlignment="1">
      <alignment horizontal="center" vertical="center"/>
    </xf>
    <xf numFmtId="0" fontId="58" fillId="0" borderId="1" xfId="14" applyFont="1" applyBorder="1" applyAlignment="1">
      <alignment horizontal="center"/>
    </xf>
    <xf numFmtId="182" fontId="0" fillId="0" borderId="1" xfId="0" applyNumberFormat="1" applyBorder="1"/>
    <xf numFmtId="3" fontId="0" fillId="13" borderId="0" xfId="0" applyNumberFormat="1" applyFill="1"/>
    <xf numFmtId="0" fontId="136" fillId="69" borderId="2" xfId="668" applyBorder="1" applyAlignment="1">
      <alignment horizontal="center" vertical="center" wrapText="1"/>
    </xf>
    <xf numFmtId="0" fontId="136" fillId="69" borderId="2" xfId="668" applyBorder="1" applyAlignment="1">
      <alignment vertical="center" wrapText="1"/>
    </xf>
    <xf numFmtId="2" fontId="55" fillId="9" borderId="1" xfId="40" applyNumberFormat="1" applyFont="1" applyFill="1" applyBorder="1" applyAlignment="1">
      <alignment horizontal="center" vertical="center" wrapText="1"/>
    </xf>
    <xf numFmtId="3" fontId="51" fillId="70" borderId="1" xfId="40" applyNumberFormat="1" applyFont="1" applyFill="1" applyBorder="1" applyAlignment="1">
      <alignment horizontal="center" vertical="center" wrapText="1"/>
    </xf>
    <xf numFmtId="1" fontId="133" fillId="67" borderId="2" xfId="665" applyNumberFormat="1" applyBorder="1" applyAlignment="1">
      <alignment wrapText="1" shrinkToFit="1"/>
    </xf>
    <xf numFmtId="0" fontId="133" fillId="67" borderId="2" xfId="665" applyBorder="1"/>
    <xf numFmtId="0" fontId="133" fillId="67" borderId="2" xfId="665" applyNumberFormat="1" applyBorder="1" applyAlignment="1">
      <alignment horizontal="left"/>
    </xf>
    <xf numFmtId="41" fontId="134" fillId="68" borderId="2" xfId="666" applyNumberFormat="1" applyBorder="1" applyAlignment="1">
      <alignment horizontal="center" vertical="center"/>
    </xf>
    <xf numFmtId="0" fontId="134" fillId="68" borderId="2" xfId="666" applyNumberFormat="1" applyBorder="1" applyAlignment="1">
      <alignment horizontal="center" vertical="center"/>
    </xf>
    <xf numFmtId="3" fontId="134" fillId="68" borderId="2" xfId="666" applyNumberFormat="1" applyBorder="1" applyAlignment="1">
      <alignment horizontal="right" vertical="center"/>
    </xf>
    <xf numFmtId="41" fontId="134" fillId="68" borderId="2" xfId="666" applyNumberFormat="1" applyBorder="1" applyAlignment="1">
      <alignment vertical="center"/>
    </xf>
    <xf numFmtId="0" fontId="134" fillId="68" borderId="2" xfId="666" applyNumberFormat="1" applyBorder="1" applyAlignment="1">
      <alignment vertical="center"/>
    </xf>
    <xf numFmtId="1" fontId="133" fillId="67" borderId="2" xfId="665" applyNumberFormat="1" applyBorder="1" applyAlignment="1">
      <alignment horizontal="left"/>
    </xf>
    <xf numFmtId="1" fontId="133" fillId="67" borderId="3" xfId="665" applyNumberFormat="1" applyBorder="1" applyAlignment="1">
      <alignment wrapText="1" shrinkToFit="1"/>
    </xf>
    <xf numFmtId="0" fontId="133" fillId="67" borderId="3" xfId="665" applyBorder="1"/>
    <xf numFmtId="0" fontId="133" fillId="67" borderId="3" xfId="665" applyNumberFormat="1" applyBorder="1" applyAlignment="1">
      <alignment horizontal="left"/>
    </xf>
    <xf numFmtId="41" fontId="134" fillId="68" borderId="3" xfId="666" applyNumberFormat="1" applyBorder="1" applyAlignment="1">
      <alignment horizontal="center" vertical="center"/>
    </xf>
    <xf numFmtId="0" fontId="134" fillId="68" borderId="3" xfId="666" applyNumberFormat="1" applyBorder="1" applyAlignment="1">
      <alignment horizontal="center" vertical="center"/>
    </xf>
    <xf numFmtId="3" fontId="134" fillId="68" borderId="3" xfId="666" applyNumberFormat="1" applyBorder="1" applyAlignment="1">
      <alignment horizontal="right" vertical="center"/>
    </xf>
    <xf numFmtId="41" fontId="134" fillId="68" borderId="3" xfId="666" applyNumberFormat="1" applyBorder="1" applyAlignment="1">
      <alignment vertical="center"/>
    </xf>
    <xf numFmtId="0" fontId="134" fillId="68" borderId="3" xfId="666" applyNumberFormat="1" applyBorder="1" applyAlignment="1">
      <alignment vertical="center"/>
    </xf>
    <xf numFmtId="3" fontId="49" fillId="71" borderId="91" xfId="40" applyNumberFormat="1" applyFont="1" applyFill="1" applyBorder="1" applyAlignment="1">
      <alignment horizontal="center" vertical="center" wrapText="1"/>
    </xf>
    <xf numFmtId="3" fontId="49" fillId="71" borderId="92" xfId="40" applyNumberFormat="1" applyFont="1" applyFill="1" applyBorder="1" applyAlignment="1">
      <alignment horizontal="center" vertical="center" wrapText="1"/>
    </xf>
    <xf numFmtId="3" fontId="38" fillId="74" borderId="77" xfId="0" applyNumberFormat="1" applyFont="1" applyFill="1" applyBorder="1" applyAlignment="1">
      <alignment horizontal="center" vertical="center"/>
    </xf>
    <xf numFmtId="3" fontId="38" fillId="74" borderId="15" xfId="0" applyNumberFormat="1" applyFont="1" applyFill="1" applyBorder="1" applyAlignment="1">
      <alignment horizontal="center" vertical="center"/>
    </xf>
    <xf numFmtId="2" fontId="39" fillId="74" borderId="26" xfId="0" applyNumberFormat="1" applyFont="1" applyFill="1" applyBorder="1" applyAlignment="1">
      <alignment horizontal="center" vertical="center" wrapText="1" shrinkToFit="1"/>
    </xf>
    <xf numFmtId="183" fontId="38" fillId="74" borderId="77" xfId="651" applyNumberFormat="1" applyFont="1" applyFill="1" applyBorder="1" applyAlignment="1">
      <alignment horizontal="center" vertical="center" wrapText="1" shrinkToFit="1"/>
    </xf>
    <xf numFmtId="0" fontId="138" fillId="72" borderId="1" xfId="665" applyFont="1" applyFill="1" applyBorder="1"/>
    <xf numFmtId="2" fontId="138" fillId="72" borderId="1" xfId="665" applyNumberFormat="1" applyFont="1" applyFill="1" applyBorder="1" applyAlignment="1">
      <alignment horizontal="center"/>
    </xf>
    <xf numFmtId="0" fontId="45" fillId="72" borderId="1" xfId="0" applyFont="1" applyFill="1" applyBorder="1" applyAlignment="1">
      <alignment horizontal="center" vertical="center" wrapText="1"/>
    </xf>
    <xf numFmtId="0" fontId="38" fillId="72" borderId="1" xfId="0" applyFont="1" applyFill="1" applyBorder="1" applyAlignment="1">
      <alignment horizontal="center" vertical="center"/>
    </xf>
    <xf numFmtId="0" fontId="38" fillId="72" borderId="1" xfId="0" applyFont="1" applyFill="1" applyBorder="1" applyAlignment="1">
      <alignment horizontal="center" vertical="center" wrapText="1"/>
    </xf>
    <xf numFmtId="3" fontId="52" fillId="71" borderId="1" xfId="40" applyNumberFormat="1" applyFont="1" applyFill="1" applyBorder="1" applyAlignment="1">
      <alignment horizontal="center" vertical="center"/>
    </xf>
    <xf numFmtId="0" fontId="151" fillId="73" borderId="36" xfId="665" applyFont="1" applyFill="1" applyBorder="1" applyAlignment="1">
      <alignment horizontal="center" vertical="center" wrapText="1"/>
    </xf>
    <xf numFmtId="1" fontId="135" fillId="69" borderId="93" xfId="667" applyNumberFormat="1" applyBorder="1" applyAlignment="1">
      <alignment wrapText="1" shrinkToFit="1"/>
    </xf>
    <xf numFmtId="0" fontId="135" fillId="69" borderId="93" xfId="667" applyBorder="1"/>
    <xf numFmtId="1" fontId="38" fillId="74" borderId="77" xfId="0" applyNumberFormat="1" applyFont="1" applyFill="1" applyBorder="1" applyAlignment="1">
      <alignment vertical="center" wrapText="1" shrinkToFit="1"/>
    </xf>
    <xf numFmtId="0" fontId="135" fillId="69" borderId="93" xfId="667" applyBorder="1" applyAlignment="1">
      <alignment vertical="center"/>
    </xf>
    <xf numFmtId="0" fontId="135" fillId="69" borderId="93" xfId="667" applyBorder="1" applyAlignment="1">
      <alignment horizontal="left"/>
    </xf>
    <xf numFmtId="1" fontId="135" fillId="69" borderId="93" xfId="667" applyNumberFormat="1" applyBorder="1" applyAlignment="1">
      <alignment horizontal="left" wrapText="1" shrinkToFit="1"/>
    </xf>
    <xf numFmtId="1" fontId="135" fillId="69" borderId="93" xfId="667" applyNumberFormat="1" applyBorder="1"/>
    <xf numFmtId="1" fontId="135" fillId="69" borderId="94" xfId="667" applyNumberFormat="1" applyBorder="1" applyAlignment="1">
      <alignment wrapText="1" shrinkToFit="1"/>
    </xf>
    <xf numFmtId="0" fontId="135" fillId="69" borderId="94" xfId="667" applyBorder="1"/>
    <xf numFmtId="1" fontId="38" fillId="74" borderId="78" xfId="0" applyNumberFormat="1" applyFont="1" applyFill="1" applyBorder="1" applyAlignment="1">
      <alignment vertical="center" wrapText="1" shrinkToFit="1"/>
    </xf>
    <xf numFmtId="1" fontId="38" fillId="74" borderId="78" xfId="0" applyNumberFormat="1" applyFont="1" applyFill="1" applyBorder="1" applyAlignment="1">
      <alignment horizontal="left" vertical="center" wrapText="1" shrinkToFit="1"/>
    </xf>
    <xf numFmtId="3" fontId="38" fillId="74" borderId="78" xfId="0" applyNumberFormat="1" applyFont="1" applyFill="1" applyBorder="1" applyAlignment="1">
      <alignment horizontal="center" vertical="center"/>
    </xf>
    <xf numFmtId="3" fontId="38" fillId="74" borderId="40" xfId="0" applyNumberFormat="1" applyFont="1" applyFill="1" applyBorder="1" applyAlignment="1">
      <alignment horizontal="center" vertical="center"/>
    </xf>
    <xf numFmtId="2" fontId="38" fillId="74" borderId="47" xfId="0" applyNumberFormat="1" applyFont="1" applyFill="1" applyBorder="1" applyAlignment="1">
      <alignment horizontal="center" vertical="center" wrapText="1" shrinkToFit="1"/>
    </xf>
    <xf numFmtId="2" fontId="39" fillId="74" borderId="47" xfId="0" applyNumberFormat="1" applyFont="1" applyFill="1" applyBorder="1" applyAlignment="1">
      <alignment horizontal="center" vertical="center" wrapText="1" shrinkToFit="1"/>
    </xf>
    <xf numFmtId="183" fontId="38" fillId="74" borderId="78" xfId="651" applyNumberFormat="1" applyFont="1" applyFill="1" applyBorder="1" applyAlignment="1">
      <alignment horizontal="center" vertical="center" wrapText="1" shrinkToFit="1"/>
    </xf>
    <xf numFmtId="1" fontId="38" fillId="71" borderId="66" xfId="0" applyNumberFormat="1" applyFont="1" applyFill="1" applyBorder="1" applyAlignment="1">
      <alignment vertical="center" wrapText="1" shrinkToFit="1"/>
    </xf>
    <xf numFmtId="1" fontId="48" fillId="71" borderId="66" xfId="0" applyNumberFormat="1" applyFont="1" applyFill="1" applyBorder="1" applyAlignment="1">
      <alignment horizontal="center" vertical="center" wrapText="1" shrinkToFit="1"/>
    </xf>
    <xf numFmtId="3" fontId="48" fillId="71" borderId="66" xfId="0" applyNumberFormat="1" applyFont="1" applyFill="1" applyBorder="1" applyAlignment="1">
      <alignment horizontal="center" vertical="center"/>
    </xf>
    <xf numFmtId="3" fontId="48" fillId="71" borderId="88" xfId="0" applyNumberFormat="1" applyFont="1" applyFill="1" applyBorder="1" applyAlignment="1">
      <alignment horizontal="center" vertical="center"/>
    </xf>
    <xf numFmtId="10" fontId="48" fillId="71" borderId="89" xfId="9" applyNumberFormat="1" applyFont="1" applyFill="1" applyBorder="1" applyAlignment="1">
      <alignment horizontal="center" vertical="center"/>
    </xf>
    <xf numFmtId="10" fontId="48" fillId="71" borderId="89" xfId="0" applyNumberFormat="1" applyFont="1" applyFill="1" applyBorder="1" applyAlignment="1">
      <alignment horizontal="center" vertical="center" wrapText="1" shrinkToFit="1"/>
    </xf>
    <xf numFmtId="0" fontId="16" fillId="0" borderId="12" xfId="40" applyBorder="1"/>
    <xf numFmtId="0" fontId="153" fillId="72" borderId="90" xfId="665" applyFont="1" applyFill="1" applyBorder="1" applyAlignment="1">
      <alignment horizontal="center" vertical="center" wrapText="1"/>
    </xf>
    <xf numFmtId="0" fontId="153" fillId="72" borderId="91" xfId="665" applyFont="1" applyFill="1" applyBorder="1" applyAlignment="1">
      <alignment horizontal="center" vertical="center" wrapText="1"/>
    </xf>
    <xf numFmtId="0" fontId="59" fillId="72" borderId="92" xfId="665" applyFont="1" applyFill="1" applyBorder="1" applyAlignment="1">
      <alignment horizontal="center" vertical="center" wrapText="1"/>
    </xf>
    <xf numFmtId="0" fontId="57" fillId="73" borderId="88" xfId="665" applyFont="1" applyFill="1" applyBorder="1" applyAlignment="1">
      <alignment horizontal="center" vertical="center" wrapText="1"/>
    </xf>
    <xf numFmtId="0" fontId="57" fillId="73" borderId="49" xfId="665" applyFont="1" applyFill="1" applyBorder="1" applyAlignment="1">
      <alignment horizontal="center" vertical="center" wrapText="1"/>
    </xf>
    <xf numFmtId="0" fontId="57" fillId="73" borderId="49" xfId="665" applyFont="1" applyFill="1" applyBorder="1" applyAlignment="1">
      <alignment horizontal="center" wrapText="1"/>
    </xf>
    <xf numFmtId="0" fontId="153" fillId="72" borderId="89" xfId="665" applyFont="1" applyFill="1" applyBorder="1" applyAlignment="1">
      <alignment horizontal="center" vertical="center" wrapText="1"/>
    </xf>
    <xf numFmtId="3" fontId="57" fillId="10" borderId="3" xfId="40" applyNumberFormat="1" applyFont="1" applyFill="1" applyBorder="1" applyAlignment="1">
      <alignment horizontal="center"/>
    </xf>
    <xf numFmtId="3" fontId="52" fillId="71" borderId="88" xfId="40" applyNumberFormat="1" applyFont="1" applyFill="1" applyBorder="1" applyAlignment="1">
      <alignment horizontal="center" vertical="center"/>
    </xf>
    <xf numFmtId="3" fontId="52" fillId="71" borderId="49" xfId="40" applyNumberFormat="1" applyFont="1" applyFill="1" applyBorder="1" applyAlignment="1">
      <alignment horizontal="center" vertical="center"/>
    </xf>
    <xf numFmtId="3" fontId="52" fillId="71" borderId="64" xfId="40" applyNumberFormat="1" applyFont="1" applyFill="1" applyBorder="1" applyAlignment="1">
      <alignment horizontal="center" vertical="center"/>
    </xf>
    <xf numFmtId="3" fontId="57" fillId="73" borderId="3" xfId="40" applyNumberFormat="1" applyFont="1" applyFill="1" applyBorder="1" applyAlignment="1">
      <alignment horizontal="center"/>
    </xf>
    <xf numFmtId="2" fontId="41" fillId="8" borderId="13" xfId="40" applyNumberFormat="1" applyFont="1" applyFill="1" applyBorder="1" applyAlignment="1">
      <alignment vertical="top"/>
    </xf>
    <xf numFmtId="2" fontId="55" fillId="71" borderId="66" xfId="40" applyNumberFormat="1" applyFont="1" applyFill="1" applyBorder="1" applyAlignment="1">
      <alignment horizontal="center" vertical="center"/>
    </xf>
    <xf numFmtId="2" fontId="55" fillId="71" borderId="73" xfId="40" applyNumberFormat="1" applyFont="1" applyFill="1" applyBorder="1" applyAlignment="1">
      <alignment horizontal="center" vertical="center"/>
    </xf>
    <xf numFmtId="0" fontId="153" fillId="72" borderId="88" xfId="665" applyFont="1" applyFill="1" applyBorder="1" applyAlignment="1">
      <alignment horizontal="center" vertical="center" wrapText="1"/>
    </xf>
    <xf numFmtId="0" fontId="153" fillId="72" borderId="49" xfId="665" applyFont="1" applyFill="1" applyBorder="1" applyAlignment="1">
      <alignment horizontal="center" vertical="center" wrapText="1"/>
    </xf>
    <xf numFmtId="0" fontId="59" fillId="72" borderId="89" xfId="665" applyFont="1" applyFill="1" applyBorder="1" applyAlignment="1">
      <alignment horizontal="center" vertical="center" wrapText="1"/>
    </xf>
    <xf numFmtId="2" fontId="55" fillId="12" borderId="8" xfId="40" applyNumberFormat="1" applyFont="1" applyFill="1" applyBorder="1" applyAlignment="1">
      <alignment horizontal="centerContinuous" vertical="top"/>
    </xf>
    <xf numFmtId="2" fontId="41" fillId="61" borderId="1" xfId="40" applyNumberFormat="1" applyFont="1" applyFill="1" applyBorder="1" applyAlignment="1">
      <alignment vertical="top"/>
    </xf>
    <xf numFmtId="2" fontId="55" fillId="12" borderId="63" xfId="40" applyNumberFormat="1" applyFont="1" applyFill="1" applyBorder="1" applyAlignment="1">
      <alignment horizontal="centerContinuous" vertical="top"/>
    </xf>
    <xf numFmtId="2" fontId="55" fillId="71" borderId="3" xfId="40" applyNumberFormat="1" applyFont="1" applyFill="1" applyBorder="1" applyAlignment="1">
      <alignment horizontal="center" vertical="center"/>
    </xf>
    <xf numFmtId="2" fontId="55" fillId="12" borderId="84" xfId="40" applyNumberFormat="1" applyFont="1" applyFill="1" applyBorder="1" applyAlignment="1">
      <alignment horizontal="centerContinuous" vertical="top"/>
    </xf>
    <xf numFmtId="0" fontId="154" fillId="71" borderId="1" xfId="15" applyFont="1" applyFill="1" applyBorder="1" applyAlignment="1">
      <alignment vertical="center" wrapText="1"/>
    </xf>
    <xf numFmtId="0" fontId="106" fillId="71" borderId="1" xfId="0" applyFont="1" applyFill="1" applyBorder="1" applyAlignment="1">
      <alignment vertical="center"/>
    </xf>
    <xf numFmtId="41" fontId="155" fillId="71" borderId="1" xfId="658" applyFont="1" applyFill="1" applyBorder="1" applyAlignment="1">
      <alignment horizontal="center" vertical="center"/>
    </xf>
    <xf numFmtId="0" fontId="138" fillId="75" borderId="15" xfId="665" applyFont="1" applyFill="1" applyBorder="1" applyAlignment="1">
      <alignment horizontal="center" vertical="center"/>
    </xf>
    <xf numFmtId="0" fontId="138" fillId="75" borderId="1" xfId="665" applyFont="1" applyFill="1" applyBorder="1" applyAlignment="1">
      <alignment horizontal="center" vertical="center"/>
    </xf>
    <xf numFmtId="17" fontId="138" fillId="75" borderId="1" xfId="665" applyNumberFormat="1" applyFont="1" applyFill="1" applyBorder="1" applyAlignment="1">
      <alignment horizontal="center" vertical="center" wrapText="1" shrinkToFit="1"/>
    </xf>
    <xf numFmtId="17" fontId="138" fillId="75" borderId="26" xfId="665" applyNumberFormat="1" applyFont="1" applyFill="1" applyBorder="1" applyAlignment="1">
      <alignment horizontal="center" vertical="center" wrapText="1" shrinkToFit="1"/>
    </xf>
    <xf numFmtId="0" fontId="138" fillId="75" borderId="26" xfId="665" applyFont="1" applyFill="1" applyBorder="1" applyAlignment="1">
      <alignment horizontal="center" vertical="center"/>
    </xf>
    <xf numFmtId="0" fontId="138" fillId="75" borderId="5" xfId="665" applyFont="1" applyFill="1" applyBorder="1" applyAlignment="1">
      <alignment horizontal="center" vertical="center"/>
    </xf>
    <xf numFmtId="0" fontId="109" fillId="75" borderId="31" xfId="40" applyFont="1" applyFill="1" applyBorder="1" applyAlignment="1">
      <alignment vertical="center"/>
    </xf>
    <xf numFmtId="0" fontId="141" fillId="75" borderId="95" xfId="565" applyFont="1" applyFill="1" applyBorder="1" applyAlignment="1">
      <alignment horizontal="center" vertical="center"/>
    </xf>
    <xf numFmtId="0" fontId="141" fillId="75" borderId="4" xfId="565" applyFont="1" applyFill="1" applyBorder="1" applyAlignment="1">
      <alignment horizontal="center" vertical="center"/>
    </xf>
    <xf numFmtId="0" fontId="156" fillId="76" borderId="42" xfId="665" applyFont="1" applyFill="1" applyBorder="1" applyAlignment="1">
      <alignment horizontal="center" vertical="center" wrapText="1"/>
    </xf>
    <xf numFmtId="0" fontId="156" fillId="76" borderId="80" xfId="665" applyFont="1" applyFill="1" applyBorder="1" applyAlignment="1">
      <alignment horizontal="center" vertical="center" wrapText="1"/>
    </xf>
    <xf numFmtId="0" fontId="156" fillId="76" borderId="81" xfId="665" applyFont="1" applyFill="1" applyBorder="1" applyAlignment="1">
      <alignment horizontal="center" vertical="center" wrapText="1"/>
    </xf>
    <xf numFmtId="183" fontId="52" fillId="77" borderId="77" xfId="666" applyNumberFormat="1" applyFont="1" applyFill="1" applyBorder="1" applyAlignment="1">
      <alignment horizontal="center" vertical="center"/>
    </xf>
    <xf numFmtId="3" fontId="52" fillId="75" borderId="15" xfId="666" applyNumberFormat="1" applyFont="1" applyFill="1" applyBorder="1" applyAlignment="1">
      <alignment horizontal="center" vertical="center"/>
    </xf>
    <xf numFmtId="3" fontId="52" fillId="75" borderId="27" xfId="666" applyNumberFormat="1" applyFont="1" applyFill="1" applyBorder="1" applyAlignment="1">
      <alignment horizontal="center" vertical="center"/>
    </xf>
    <xf numFmtId="183" fontId="52" fillId="77" borderId="37" xfId="666" applyNumberFormat="1" applyFont="1" applyFill="1" applyBorder="1" applyAlignment="1">
      <alignment horizontal="center" vertical="center"/>
    </xf>
    <xf numFmtId="3" fontId="157" fillId="13" borderId="77" xfId="666" applyNumberFormat="1" applyFont="1" applyFill="1" applyBorder="1" applyAlignment="1">
      <alignment horizontal="center" vertical="center"/>
    </xf>
    <xf numFmtId="3" fontId="157" fillId="13" borderId="15" xfId="666" applyNumberFormat="1" applyFont="1" applyFill="1" applyBorder="1" applyAlignment="1">
      <alignment horizontal="center" vertical="center"/>
    </xf>
    <xf numFmtId="170" fontId="157" fillId="13" borderId="15" xfId="666" applyNumberFormat="1" applyFont="1" applyFill="1" applyBorder="1" applyAlignment="1">
      <alignment horizontal="center" vertical="center"/>
    </xf>
    <xf numFmtId="10" fontId="157" fillId="13" borderId="26" xfId="666" applyNumberFormat="1" applyFont="1" applyFill="1" applyBorder="1" applyAlignment="1">
      <alignment horizontal="center" vertical="center" wrapText="1" shrinkToFit="1"/>
    </xf>
    <xf numFmtId="3" fontId="157" fillId="13" borderId="37" xfId="666" applyNumberFormat="1" applyFont="1" applyFill="1" applyBorder="1" applyAlignment="1">
      <alignment horizontal="center" vertical="center"/>
    </xf>
    <xf numFmtId="3" fontId="157" fillId="13" borderId="27" xfId="666" applyNumberFormat="1" applyFont="1" applyFill="1" applyBorder="1" applyAlignment="1">
      <alignment horizontal="center" vertical="center"/>
    </xf>
    <xf numFmtId="170" fontId="157" fillId="13" borderId="27" xfId="666" applyNumberFormat="1" applyFont="1" applyFill="1" applyBorder="1" applyAlignment="1">
      <alignment horizontal="center" vertical="center"/>
    </xf>
    <xf numFmtId="10" fontId="157" fillId="13" borderId="28" xfId="666" applyNumberFormat="1" applyFont="1" applyFill="1" applyBorder="1" applyAlignment="1">
      <alignment horizontal="center" vertical="center" wrapText="1" shrinkToFit="1"/>
    </xf>
    <xf numFmtId="3" fontId="52" fillId="13" borderId="15" xfId="666" applyNumberFormat="1" applyFont="1" applyFill="1" applyBorder="1" applyAlignment="1">
      <alignment horizontal="center"/>
    </xf>
    <xf numFmtId="3" fontId="52" fillId="13" borderId="1" xfId="666" applyNumberFormat="1" applyFont="1" applyFill="1" applyBorder="1" applyAlignment="1">
      <alignment horizontal="center"/>
    </xf>
    <xf numFmtId="3" fontId="52" fillId="13" borderId="27" xfId="666" applyNumberFormat="1" applyFont="1" applyFill="1" applyBorder="1" applyAlignment="1">
      <alignment horizontal="center"/>
    </xf>
    <xf numFmtId="3" fontId="52" fillId="13" borderId="22" xfId="666" applyNumberFormat="1" applyFont="1" applyFill="1" applyBorder="1" applyAlignment="1">
      <alignment horizontal="center"/>
    </xf>
    <xf numFmtId="0" fontId="148" fillId="75" borderId="95" xfId="565" applyFont="1" applyFill="1" applyBorder="1" applyAlignment="1">
      <alignment horizontal="center" vertical="center" wrapText="1"/>
    </xf>
    <xf numFmtId="3" fontId="52" fillId="75" borderId="21" xfId="666" applyNumberFormat="1" applyFont="1" applyFill="1" applyBorder="1"/>
    <xf numFmtId="2" fontId="158" fillId="73" borderId="78" xfId="40" applyNumberFormat="1" applyFont="1" applyFill="1" applyBorder="1" applyAlignment="1">
      <alignment vertical="top"/>
    </xf>
    <xf numFmtId="3" fontId="52" fillId="73" borderId="40" xfId="40" applyNumberFormat="1" applyFont="1" applyFill="1" applyBorder="1" applyAlignment="1">
      <alignment horizontal="center"/>
    </xf>
    <xf numFmtId="3" fontId="52" fillId="73" borderId="3" xfId="40" applyNumberFormat="1" applyFont="1" applyFill="1" applyBorder="1" applyAlignment="1">
      <alignment horizontal="center"/>
    </xf>
    <xf numFmtId="3" fontId="52" fillId="73" borderId="76" xfId="40" applyNumberFormat="1" applyFont="1" applyFill="1" applyBorder="1"/>
    <xf numFmtId="2" fontId="158" fillId="73" borderId="77" xfId="40" applyNumberFormat="1" applyFont="1" applyFill="1" applyBorder="1" applyAlignment="1">
      <alignment vertical="center"/>
    </xf>
    <xf numFmtId="3" fontId="52" fillId="73" borderId="15" xfId="40" applyNumberFormat="1" applyFont="1" applyFill="1" applyBorder="1" applyAlignment="1">
      <alignment horizontal="center"/>
    </xf>
    <xf numFmtId="3" fontId="52" fillId="73" borderId="1" xfId="40" applyNumberFormat="1" applyFont="1" applyFill="1" applyBorder="1" applyAlignment="1">
      <alignment horizontal="center"/>
    </xf>
    <xf numFmtId="3" fontId="52" fillId="73" borderId="21" xfId="40" applyNumberFormat="1" applyFont="1" applyFill="1" applyBorder="1"/>
    <xf numFmtId="3" fontId="52" fillId="75" borderId="21" xfId="666" applyNumberFormat="1" applyFont="1" applyFill="1" applyBorder="1" applyAlignment="1">
      <alignment horizontal="right"/>
    </xf>
    <xf numFmtId="0" fontId="138" fillId="75" borderId="26" xfId="665" applyFont="1" applyFill="1" applyBorder="1" applyAlignment="1">
      <alignment horizontal="center" vertical="center" wrapText="1"/>
    </xf>
    <xf numFmtId="0" fontId="138" fillId="75" borderId="15" xfId="665" applyFont="1" applyFill="1" applyBorder="1" applyAlignment="1">
      <alignment horizontal="center" vertical="center" wrapText="1"/>
    </xf>
    <xf numFmtId="0" fontId="104" fillId="72" borderId="1" xfId="15" applyFont="1" applyFill="1" applyBorder="1" applyAlignment="1">
      <alignment horizontal="center" vertical="center" wrapText="1"/>
    </xf>
    <xf numFmtId="0" fontId="29" fillId="72" borderId="1" xfId="0" applyFont="1" applyFill="1" applyBorder="1"/>
    <xf numFmtId="0" fontId="29" fillId="72" borderId="5" xfId="0" applyFont="1" applyFill="1" applyBorder="1"/>
    <xf numFmtId="41" fontId="142" fillId="72" borderId="1" xfId="658" applyFont="1" applyFill="1" applyBorder="1" applyAlignment="1">
      <alignment horizontal="center" vertical="center"/>
    </xf>
    <xf numFmtId="41" fontId="142" fillId="72" borderId="5" xfId="658" applyFont="1" applyFill="1" applyBorder="1" applyAlignment="1">
      <alignment horizontal="center" vertical="center"/>
    </xf>
    <xf numFmtId="41" fontId="142" fillId="72" borderId="15" xfId="658" applyFont="1" applyFill="1" applyBorder="1" applyAlignment="1">
      <alignment horizontal="center" vertical="center"/>
    </xf>
    <xf numFmtId="41" fontId="142" fillId="72" borderId="26" xfId="658" applyFont="1" applyFill="1" applyBorder="1" applyAlignment="1">
      <alignment horizontal="center" vertical="center"/>
    </xf>
    <xf numFmtId="3" fontId="29" fillId="72" borderId="15" xfId="0" applyNumberFormat="1" applyFont="1" applyFill="1" applyBorder="1" applyAlignment="1">
      <alignment horizontal="center" vertical="center"/>
    </xf>
    <xf numFmtId="3" fontId="29" fillId="72" borderId="1" xfId="0" applyNumberFormat="1" applyFont="1" applyFill="1" applyBorder="1" applyAlignment="1">
      <alignment horizontal="center" vertical="center"/>
    </xf>
    <xf numFmtId="3" fontId="29" fillId="72" borderId="26" xfId="0" applyNumberFormat="1" applyFont="1" applyFill="1" applyBorder="1" applyAlignment="1">
      <alignment horizontal="center" vertical="center"/>
    </xf>
    <xf numFmtId="3" fontId="29" fillId="72" borderId="5" xfId="0" applyNumberFormat="1" applyFont="1" applyFill="1" applyBorder="1" applyAlignment="1">
      <alignment horizontal="center" vertical="center"/>
    </xf>
    <xf numFmtId="0" fontId="64" fillId="79" borderId="32" xfId="14" applyFont="1" applyFill="1" applyBorder="1"/>
    <xf numFmtId="17" fontId="64" fillId="79" borderId="19" xfId="14" applyNumberFormat="1" applyFont="1" applyFill="1" applyBorder="1" applyAlignment="1">
      <alignment vertical="center"/>
    </xf>
    <xf numFmtId="0" fontId="63" fillId="72" borderId="1" xfId="14" applyFont="1" applyFill="1" applyBorder="1" applyAlignment="1">
      <alignment vertical="center"/>
    </xf>
    <xf numFmtId="0" fontId="63" fillId="72" borderId="5" xfId="14" applyFont="1" applyFill="1" applyBorder="1" applyAlignment="1">
      <alignment vertical="center"/>
    </xf>
    <xf numFmtId="3" fontId="38" fillId="72" borderId="15" xfId="14" applyNumberFormat="1" applyFont="1" applyFill="1" applyBorder="1" applyAlignment="1">
      <alignment vertical="center"/>
    </xf>
    <xf numFmtId="171" fontId="38" fillId="72" borderId="1" xfId="14" applyNumberFormat="1" applyFont="1" applyFill="1" applyBorder="1" applyAlignment="1">
      <alignment horizontal="center" vertical="center"/>
    </xf>
    <xf numFmtId="3" fontId="38" fillId="72" borderId="1" xfId="14" applyNumberFormat="1" applyFont="1" applyFill="1" applyBorder="1" applyAlignment="1">
      <alignment vertical="center"/>
    </xf>
    <xf numFmtId="3" fontId="38" fillId="72" borderId="1" xfId="14" applyNumberFormat="1" applyFont="1" applyFill="1" applyBorder="1" applyAlignment="1">
      <alignment horizontal="center" vertical="center"/>
    </xf>
    <xf numFmtId="180" fontId="38" fillId="72" borderId="1" xfId="14" applyNumberFormat="1" applyFont="1" applyFill="1" applyBorder="1" applyAlignment="1">
      <alignment horizontal="center" vertical="center"/>
    </xf>
    <xf numFmtId="180" fontId="38" fillId="72" borderId="26" xfId="14" applyNumberFormat="1" applyFont="1" applyFill="1" applyBorder="1" applyAlignment="1">
      <alignment horizontal="center" vertical="center"/>
    </xf>
    <xf numFmtId="174" fontId="38" fillId="72" borderId="1" xfId="14" applyNumberFormat="1" applyFont="1" applyFill="1" applyBorder="1" applyAlignment="1">
      <alignment horizontal="center" vertical="center"/>
    </xf>
    <xf numFmtId="174" fontId="38" fillId="72" borderId="26" xfId="14" applyNumberFormat="1" applyFont="1" applyFill="1" applyBorder="1" applyAlignment="1">
      <alignment horizontal="center" vertical="center"/>
    </xf>
    <xf numFmtId="171" fontId="38" fillId="72" borderId="26" xfId="14" applyNumberFormat="1" applyFont="1" applyFill="1" applyBorder="1" applyAlignment="1">
      <alignment horizontal="center" vertical="center"/>
    </xf>
    <xf numFmtId="3" fontId="56" fillId="72" borderId="77" xfId="40" applyNumberFormat="1" applyFont="1" applyFill="1" applyBorder="1" applyAlignment="1">
      <alignment horizontal="center" vertical="center"/>
    </xf>
    <xf numFmtId="0" fontId="133" fillId="75" borderId="15" xfId="665" applyFill="1" applyBorder="1" applyAlignment="1">
      <alignment horizontal="center" vertical="center"/>
    </xf>
    <xf numFmtId="0" fontId="133" fillId="75" borderId="1" xfId="665" applyFill="1" applyBorder="1" applyAlignment="1">
      <alignment horizontal="center" vertical="center"/>
    </xf>
    <xf numFmtId="0" fontId="133" fillId="75" borderId="1" xfId="665" applyFill="1" applyBorder="1" applyAlignment="1">
      <alignment horizontal="center" vertical="center" wrapText="1"/>
    </xf>
    <xf numFmtId="0" fontId="133" fillId="75" borderId="26" xfId="665" applyFill="1" applyBorder="1" applyAlignment="1">
      <alignment horizontal="center" vertical="center"/>
    </xf>
    <xf numFmtId="0" fontId="133" fillId="75" borderId="2" xfId="665" applyFill="1" applyBorder="1" applyAlignment="1">
      <alignment horizontal="center" vertical="center"/>
    </xf>
    <xf numFmtId="0" fontId="133" fillId="75" borderId="10" xfId="665" applyFill="1" applyBorder="1" applyAlignment="1">
      <alignment horizontal="center" vertical="center"/>
    </xf>
    <xf numFmtId="0" fontId="133" fillId="75" borderId="9" xfId="665" applyFill="1" applyBorder="1" applyAlignment="1">
      <alignment horizontal="center" vertical="center"/>
    </xf>
    <xf numFmtId="3" fontId="138" fillId="75" borderId="2" xfId="665" applyNumberFormat="1" applyFont="1" applyFill="1" applyBorder="1" applyAlignment="1">
      <alignment horizontal="center" vertical="center" wrapText="1"/>
    </xf>
    <xf numFmtId="0" fontId="109" fillId="72" borderId="1" xfId="14" applyFont="1" applyFill="1" applyBorder="1" applyAlignment="1">
      <alignment horizontal="center" vertical="center"/>
    </xf>
    <xf numFmtId="3" fontId="109" fillId="72" borderId="1" xfId="568" applyNumberFormat="1" applyFont="1" applyFill="1" applyBorder="1" applyAlignment="1">
      <alignment horizontal="center" vertical="center"/>
    </xf>
    <xf numFmtId="171" fontId="109" fillId="72" borderId="1" xfId="568" applyNumberFormat="1" applyFont="1" applyFill="1" applyBorder="1" applyAlignment="1">
      <alignment horizontal="center" vertical="center"/>
    </xf>
    <xf numFmtId="173" fontId="109" fillId="72" borderId="1" xfId="568" applyNumberFormat="1" applyFont="1" applyFill="1" applyBorder="1" applyAlignment="1">
      <alignment horizontal="center" vertical="center"/>
    </xf>
    <xf numFmtId="174" fontId="109" fillId="72" borderId="1" xfId="568" applyNumberFormat="1" applyFont="1" applyFill="1" applyBorder="1" applyAlignment="1">
      <alignment horizontal="center" vertical="center"/>
    </xf>
    <xf numFmtId="174" fontId="109" fillId="72" borderId="5" xfId="568" applyNumberFormat="1" applyFont="1" applyFill="1" applyBorder="1" applyAlignment="1">
      <alignment horizontal="center" vertical="center"/>
    </xf>
    <xf numFmtId="0" fontId="84" fillId="75" borderId="1" xfId="562" applyFill="1" applyBorder="1" applyAlignment="1" applyProtection="1">
      <alignment horizontal="center" vertical="center" wrapText="1" readingOrder="1"/>
      <protection locked="0"/>
    </xf>
    <xf numFmtId="0" fontId="138" fillId="72" borderId="87" xfId="665" applyFont="1" applyFill="1" applyBorder="1" applyAlignment="1" applyProtection="1">
      <alignment horizontal="center" vertical="center" wrapText="1" readingOrder="1"/>
      <protection locked="0"/>
    </xf>
    <xf numFmtId="37" fontId="138" fillId="72" borderId="87" xfId="665" applyNumberFormat="1" applyFont="1" applyFill="1" applyBorder="1" applyAlignment="1" applyProtection="1">
      <alignment horizontal="center" vertical="center" wrapText="1" readingOrder="1"/>
      <protection locked="0"/>
    </xf>
    <xf numFmtId="171" fontId="138" fillId="72" borderId="87" xfId="665" applyNumberFormat="1" applyFont="1" applyFill="1" applyBorder="1" applyAlignment="1" applyProtection="1">
      <alignment horizontal="center" vertical="center" wrapText="1" readingOrder="1"/>
      <protection locked="0"/>
    </xf>
    <xf numFmtId="178" fontId="138" fillId="72" borderId="87" xfId="665" applyNumberFormat="1" applyFont="1" applyFill="1" applyBorder="1" applyAlignment="1" applyProtection="1">
      <alignment horizontal="center" vertical="center" wrapText="1" readingOrder="1"/>
      <protection locked="0"/>
    </xf>
    <xf numFmtId="178" fontId="52" fillId="75" borderId="68" xfId="666" applyNumberFormat="1" applyFont="1" applyFill="1" applyBorder="1" applyAlignment="1" applyProtection="1">
      <alignment vertical="top" wrapText="1" readingOrder="1"/>
      <protection locked="0"/>
    </xf>
    <xf numFmtId="179" fontId="52" fillId="75" borderId="68" xfId="666" applyNumberFormat="1" applyFont="1" applyFill="1" applyBorder="1" applyAlignment="1" applyProtection="1">
      <alignment horizontal="center" vertical="top" wrapText="1" readingOrder="1"/>
      <protection locked="0"/>
    </xf>
    <xf numFmtId="178" fontId="143" fillId="80" borderId="68" xfId="666" applyNumberFormat="1" applyFont="1" applyFill="1" applyBorder="1" applyAlignment="1" applyProtection="1">
      <alignment vertical="top" wrapText="1" readingOrder="1"/>
      <protection locked="0"/>
    </xf>
    <xf numFmtId="2" fontId="48" fillId="78" borderId="1" xfId="40" applyNumberFormat="1" applyFont="1" applyFill="1" applyBorder="1" applyAlignment="1">
      <alignment horizontal="center" vertical="center"/>
    </xf>
    <xf numFmtId="2" fontId="48" fillId="78" borderId="1" xfId="40" applyNumberFormat="1" applyFont="1" applyFill="1" applyBorder="1" applyAlignment="1">
      <alignment horizontal="center" vertical="center" wrapText="1"/>
    </xf>
    <xf numFmtId="0" fontId="151" fillId="78" borderId="3" xfId="665" applyFont="1" applyFill="1" applyBorder="1" applyAlignment="1">
      <alignment horizontal="center" vertical="center" wrapText="1"/>
    </xf>
    <xf numFmtId="0" fontId="152" fillId="78" borderId="3" xfId="665" applyFont="1" applyFill="1" applyBorder="1" applyAlignment="1">
      <alignment horizontal="center" vertical="center" wrapText="1"/>
    </xf>
    <xf numFmtId="0" fontId="139" fillId="71" borderId="2" xfId="565" applyFont="1" applyFill="1" applyBorder="1" applyAlignment="1">
      <alignment horizontal="center" vertical="center" wrapText="1"/>
    </xf>
    <xf numFmtId="49" fontId="140" fillId="71" borderId="2" xfId="565" applyNumberFormat="1" applyFont="1" applyFill="1" applyBorder="1" applyAlignment="1">
      <alignment horizontal="center" vertical="center" wrapText="1"/>
    </xf>
    <xf numFmtId="0" fontId="138" fillId="83" borderId="68" xfId="665" applyFont="1" applyFill="1" applyBorder="1" applyAlignment="1" applyProtection="1">
      <alignment vertical="top" wrapText="1" readingOrder="1"/>
      <protection locked="0"/>
    </xf>
    <xf numFmtId="178" fontId="92" fillId="82" borderId="68" xfId="666" applyNumberFormat="1" applyFont="1" applyFill="1" applyBorder="1" applyAlignment="1" applyProtection="1">
      <alignment vertical="top" wrapText="1" readingOrder="1"/>
      <protection locked="0"/>
    </xf>
    <xf numFmtId="179" fontId="92" fillId="82" borderId="68" xfId="666" applyNumberFormat="1" applyFont="1" applyFill="1" applyBorder="1" applyAlignment="1" applyProtection="1">
      <alignment horizontal="center" vertical="top" wrapText="1" readingOrder="1"/>
      <protection locked="0"/>
    </xf>
    <xf numFmtId="0" fontId="92" fillId="82" borderId="68" xfId="666" applyFont="1" applyFill="1" applyBorder="1" applyAlignment="1" applyProtection="1">
      <alignment vertical="top" wrapText="1" readingOrder="1"/>
      <protection locked="0"/>
    </xf>
    <xf numFmtId="0" fontId="90" fillId="72" borderId="13" xfId="14" applyFont="1" applyFill="1" applyBorder="1" applyAlignment="1">
      <alignment vertical="center"/>
    </xf>
    <xf numFmtId="14" fontId="159" fillId="72" borderId="1" xfId="565" applyNumberFormat="1" applyFont="1" applyFill="1" applyBorder="1" applyAlignment="1">
      <alignment horizontal="center" vertical="center" wrapText="1"/>
    </xf>
    <xf numFmtId="0" fontId="73" fillId="0" borderId="1" xfId="564" applyFill="1" applyBorder="1" applyAlignment="1">
      <alignment horizontal="center" vertical="center"/>
    </xf>
    <xf numFmtId="0" fontId="26" fillId="0" borderId="40" xfId="0" applyFont="1" applyBorder="1"/>
    <xf numFmtId="0" fontId="26" fillId="0" borderId="3" xfId="0" applyFont="1" applyBorder="1"/>
    <xf numFmtId="41" fontId="26" fillId="0" borderId="3" xfId="658" applyFont="1" applyFill="1" applyBorder="1"/>
    <xf numFmtId="41" fontId="26" fillId="0" borderId="19" xfId="658" applyFont="1" applyFill="1" applyBorder="1"/>
    <xf numFmtId="41" fontId="26" fillId="0" borderId="47" xfId="658" applyFont="1" applyFill="1" applyBorder="1"/>
    <xf numFmtId="0" fontId="26" fillId="0" borderId="1" xfId="0" applyFont="1" applyBorder="1"/>
    <xf numFmtId="41" fontId="26" fillId="0" borderId="1" xfId="658" applyFont="1" applyFill="1" applyBorder="1"/>
    <xf numFmtId="41" fontId="26" fillId="0" borderId="5" xfId="658" applyFont="1" applyFill="1" applyBorder="1"/>
    <xf numFmtId="0" fontId="0" fillId="0" borderId="6" xfId="0" applyBorder="1"/>
    <xf numFmtId="0" fontId="0" fillId="0" borderId="34" xfId="0" applyBorder="1"/>
    <xf numFmtId="41" fontId="26" fillId="0" borderId="34" xfId="658" applyFont="1" applyFill="1" applyBorder="1"/>
    <xf numFmtId="41" fontId="26" fillId="0" borderId="7" xfId="658" applyFont="1" applyFill="1" applyBorder="1"/>
    <xf numFmtId="41" fontId="26" fillId="0" borderId="35" xfId="658" applyFont="1" applyFill="1" applyBorder="1"/>
    <xf numFmtId="41" fontId="26" fillId="0" borderId="26" xfId="658" applyFont="1" applyFill="1" applyBorder="1"/>
    <xf numFmtId="0" fontId="0" fillId="0" borderId="27" xfId="0" applyBorder="1"/>
    <xf numFmtId="0" fontId="0" fillId="0" borderId="22" xfId="0" applyBorder="1"/>
    <xf numFmtId="41" fontId="26" fillId="0" borderId="22" xfId="658" applyFont="1" applyFill="1" applyBorder="1"/>
    <xf numFmtId="41" fontId="26" fillId="0" borderId="41" xfId="658" applyFont="1" applyFill="1" applyBorder="1"/>
    <xf numFmtId="41" fontId="26" fillId="0" borderId="28" xfId="658" applyFont="1" applyFill="1" applyBorder="1"/>
    <xf numFmtId="0" fontId="0" fillId="0" borderId="40" xfId="0" applyBorder="1"/>
    <xf numFmtId="0" fontId="0" fillId="0" borderId="3" xfId="0" applyBorder="1"/>
    <xf numFmtId="0" fontId="92" fillId="72" borderId="1" xfId="665" applyFont="1" applyFill="1" applyBorder="1" applyAlignment="1">
      <alignment vertical="center"/>
    </xf>
    <xf numFmtId="0" fontId="92" fillId="72" borderId="1" xfId="665" applyFont="1" applyFill="1" applyBorder="1" applyAlignment="1">
      <alignment vertical="center" wrapText="1"/>
    </xf>
    <xf numFmtId="3" fontId="51" fillId="72" borderId="1" xfId="0" applyNumberFormat="1" applyFont="1" applyFill="1" applyBorder="1" applyAlignment="1">
      <alignment vertical="center"/>
    </xf>
    <xf numFmtId="3" fontId="51" fillId="72" borderId="1" xfId="0" applyNumberFormat="1" applyFont="1" applyFill="1" applyBorder="1" applyAlignment="1">
      <alignment horizontal="center" vertical="center"/>
    </xf>
    <xf numFmtId="3" fontId="134" fillId="82" borderId="1" xfId="666" applyNumberFormat="1" applyFill="1" applyBorder="1"/>
    <xf numFmtId="2" fontId="134" fillId="82" borderId="1" xfId="666" applyNumberFormat="1" applyFill="1" applyBorder="1" applyAlignment="1">
      <alignment horizontal="center" vertical="center" wrapText="1"/>
    </xf>
    <xf numFmtId="3" fontId="134" fillId="82" borderId="0" xfId="666" applyNumberFormat="1" applyFill="1"/>
    <xf numFmtId="0" fontId="161" fillId="72" borderId="1" xfId="665" applyFont="1" applyFill="1" applyBorder="1" applyAlignment="1">
      <alignment vertical="center"/>
    </xf>
    <xf numFmtId="0" fontId="161" fillId="72" borderId="1" xfId="665" applyFont="1" applyFill="1" applyBorder="1" applyAlignment="1">
      <alignment wrapText="1"/>
    </xf>
    <xf numFmtId="0" fontId="161" fillId="72" borderId="1" xfId="665" applyFont="1" applyFill="1" applyBorder="1" applyAlignment="1">
      <alignment horizontal="left"/>
    </xf>
    <xf numFmtId="0" fontId="161" fillId="69" borderId="93" xfId="667" applyFont="1" applyBorder="1"/>
    <xf numFmtId="3" fontId="56" fillId="72" borderId="21" xfId="40" applyNumberFormat="1" applyFont="1" applyFill="1" applyBorder="1" applyAlignment="1">
      <alignment horizontal="center" vertical="center"/>
    </xf>
    <xf numFmtId="3" fontId="38" fillId="8" borderId="67" xfId="14" applyNumberFormat="1" applyFont="1" applyFill="1" applyBorder="1" applyAlignment="1">
      <alignment horizontal="center" vertical="center"/>
    </xf>
    <xf numFmtId="3" fontId="134" fillId="68" borderId="21" xfId="666" applyNumberFormat="1" applyBorder="1" applyAlignment="1">
      <alignment horizontal="center"/>
    </xf>
    <xf numFmtId="3" fontId="134" fillId="68" borderId="96" xfId="666" applyNumberFormat="1" applyBorder="1" applyAlignment="1">
      <alignment horizontal="center"/>
    </xf>
    <xf numFmtId="3" fontId="38" fillId="8" borderId="21" xfId="14" applyNumberFormat="1" applyFont="1" applyFill="1" applyBorder="1" applyAlignment="1">
      <alignment horizontal="center" vertical="center"/>
    </xf>
    <xf numFmtId="3" fontId="134" fillId="68" borderId="76" xfId="666" applyNumberFormat="1" applyBorder="1" applyAlignment="1">
      <alignment horizontal="center"/>
    </xf>
    <xf numFmtId="3" fontId="38" fillId="8" borderId="21" xfId="14" applyNumberFormat="1" applyFont="1" applyFill="1" applyBorder="1" applyAlignment="1">
      <alignment horizontal="right" vertical="center"/>
    </xf>
    <xf numFmtId="3" fontId="134" fillId="68" borderId="74" xfId="666" applyNumberFormat="1" applyBorder="1" applyAlignment="1">
      <alignment horizontal="center"/>
    </xf>
    <xf numFmtId="0" fontId="162" fillId="75" borderId="1" xfId="665" applyFont="1" applyFill="1" applyBorder="1" applyAlignment="1">
      <alignment horizontal="center" vertical="center" wrapText="1"/>
    </xf>
    <xf numFmtId="0" fontId="162" fillId="75" borderId="15" xfId="665" applyFont="1" applyFill="1" applyBorder="1" applyAlignment="1">
      <alignment horizontal="center" vertical="center" wrapText="1"/>
    </xf>
    <xf numFmtId="3" fontId="59" fillId="72" borderId="1" xfId="40" applyNumberFormat="1" applyFont="1" applyFill="1" applyBorder="1" applyAlignment="1">
      <alignment horizontal="center" vertical="center"/>
    </xf>
    <xf numFmtId="0" fontId="147" fillId="0" borderId="1" xfId="565" applyFont="1" applyBorder="1" applyAlignment="1">
      <alignment horizontal="center" vertical="center" wrapText="1"/>
    </xf>
    <xf numFmtId="0" fontId="30" fillId="78" borderId="2" xfId="40" applyFont="1" applyFill="1" applyBorder="1" applyAlignment="1">
      <alignment vertical="center" wrapText="1"/>
    </xf>
    <xf numFmtId="10" fontId="96" fillId="71" borderId="89" xfId="0" applyNumberFormat="1" applyFont="1" applyFill="1" applyBorder="1" applyAlignment="1">
      <alignment horizontal="center" vertical="center" wrapText="1" shrinkToFit="1"/>
    </xf>
    <xf numFmtId="17" fontId="0" fillId="0" borderId="0" xfId="0" applyNumberFormat="1" applyAlignment="1">
      <alignment horizontal="center" vertical="center"/>
    </xf>
    <xf numFmtId="3" fontId="52" fillId="70" borderId="5" xfId="40" applyNumberFormat="1" applyFont="1" applyFill="1" applyBorder="1" applyAlignment="1">
      <alignment horizontal="right" vertical="center"/>
    </xf>
    <xf numFmtId="41" fontId="112" fillId="0" borderId="1" xfId="658" applyFont="1" applyBorder="1" applyAlignment="1" applyProtection="1">
      <alignment vertical="top" wrapText="1"/>
      <protection locked="0"/>
    </xf>
    <xf numFmtId="41" fontId="112" fillId="0" borderId="1" xfId="658" applyFont="1" applyBorder="1" applyAlignment="1" applyProtection="1">
      <alignment vertical="top" wrapText="1" readingOrder="1"/>
      <protection locked="0"/>
    </xf>
    <xf numFmtId="41" fontId="112" fillId="0" borderId="1" xfId="658" applyFont="1" applyBorder="1"/>
    <xf numFmtId="41" fontId="155" fillId="71" borderId="5" xfId="658" applyFont="1" applyFill="1" applyBorder="1" applyAlignment="1">
      <alignment horizontal="center" vertical="center"/>
    </xf>
    <xf numFmtId="41" fontId="155" fillId="71" borderId="15" xfId="658" applyFont="1" applyFill="1" applyBorder="1" applyAlignment="1">
      <alignment horizontal="center" vertical="center"/>
    </xf>
    <xf numFmtId="41" fontId="134" fillId="68" borderId="1" xfId="658" applyFont="1" applyFill="1" applyBorder="1"/>
    <xf numFmtId="41" fontId="164" fillId="61" borderId="1" xfId="658" applyFont="1" applyFill="1" applyBorder="1"/>
    <xf numFmtId="0" fontId="30" fillId="78" borderId="2" xfId="40" applyFont="1" applyFill="1" applyBorder="1" applyAlignment="1">
      <alignment horizontal="center" vertical="center" wrapText="1"/>
    </xf>
    <xf numFmtId="0" fontId="35" fillId="0" borderId="11" xfId="675" applyFont="1" applyBorder="1" applyAlignment="1">
      <alignment wrapText="1"/>
    </xf>
    <xf numFmtId="0" fontId="35" fillId="0" borderId="11" xfId="675" applyFont="1" applyBorder="1" applyAlignment="1">
      <alignment horizontal="right" wrapText="1"/>
    </xf>
    <xf numFmtId="41" fontId="136" fillId="69" borderId="85" xfId="658" applyFont="1" applyFill="1" applyBorder="1"/>
    <xf numFmtId="41" fontId="165" fillId="69" borderId="85" xfId="658" applyFont="1" applyFill="1" applyBorder="1"/>
    <xf numFmtId="0" fontId="37" fillId="0" borderId="1" xfId="14" applyFont="1" applyBorder="1"/>
    <xf numFmtId="10" fontId="134" fillId="68" borderId="1" xfId="666" applyNumberFormat="1" applyBorder="1" applyAlignment="1">
      <alignment horizontal="center"/>
    </xf>
    <xf numFmtId="181" fontId="52" fillId="75" borderId="26" xfId="644" applyNumberFormat="1" applyFont="1" applyFill="1" applyBorder="1" applyAlignment="1">
      <alignment horizontal="center" vertical="center"/>
    </xf>
    <xf numFmtId="181" fontId="52" fillId="75" borderId="28" xfId="644" applyNumberFormat="1" applyFont="1" applyFill="1" applyBorder="1" applyAlignment="1">
      <alignment horizontal="center" vertical="center"/>
    </xf>
    <xf numFmtId="0" fontId="142" fillId="75" borderId="90" xfId="565" applyFont="1" applyFill="1" applyBorder="1" applyAlignment="1">
      <alignment horizontal="center" vertical="center"/>
    </xf>
    <xf numFmtId="0" fontId="142" fillId="75" borderId="91" xfId="565" applyFont="1" applyFill="1" applyBorder="1" applyAlignment="1">
      <alignment horizontal="center" vertical="center"/>
    </xf>
    <xf numFmtId="2" fontId="39" fillId="0" borderId="31" xfId="0" applyNumberFormat="1" applyFont="1" applyBorder="1" applyAlignment="1" applyProtection="1">
      <alignment vertical="top" wrapText="1" readingOrder="1"/>
      <protection locked="0"/>
    </xf>
    <xf numFmtId="2" fontId="39" fillId="0" borderId="38" xfId="0" applyNumberFormat="1" applyFont="1" applyBorder="1" applyAlignment="1" applyProtection="1">
      <alignment vertical="top" wrapText="1" readingOrder="1"/>
      <protection locked="0"/>
    </xf>
    <xf numFmtId="2" fontId="39" fillId="0" borderId="67" xfId="0" applyNumberFormat="1" applyFont="1" applyBorder="1" applyAlignment="1" applyProtection="1">
      <alignment vertical="top" wrapText="1" readingOrder="1"/>
      <protection locked="0"/>
    </xf>
    <xf numFmtId="0" fontId="35" fillId="5" borderId="0" xfId="677" applyFont="1" applyFill="1" applyAlignment="1">
      <alignment horizontal="center"/>
    </xf>
    <xf numFmtId="0" fontId="35" fillId="0" borderId="0" xfId="677" applyFont="1" applyAlignment="1">
      <alignment horizontal="right" wrapText="1"/>
    </xf>
    <xf numFmtId="0" fontId="90" fillId="0" borderId="29" xfId="14" applyFont="1" applyBorder="1" applyAlignment="1">
      <alignment vertical="center"/>
    </xf>
    <xf numFmtId="0" fontId="90" fillId="0" borderId="30" xfId="14" applyFont="1" applyBorder="1" applyAlignment="1">
      <alignment vertical="center"/>
    </xf>
    <xf numFmtId="0" fontId="90" fillId="72" borderId="30" xfId="14" applyFont="1" applyFill="1" applyBorder="1" applyAlignment="1">
      <alignment vertical="center"/>
    </xf>
    <xf numFmtId="3" fontId="138" fillId="75" borderId="23" xfId="665" applyNumberFormat="1" applyFont="1" applyFill="1" applyBorder="1" applyAlignment="1">
      <alignment horizontal="center" vertical="center" wrapText="1"/>
    </xf>
    <xf numFmtId="3" fontId="138" fillId="75" borderId="22" xfId="665" applyNumberFormat="1" applyFont="1" applyFill="1" applyBorder="1" applyAlignment="1">
      <alignment horizontal="center" vertical="center" wrapText="1"/>
    </xf>
    <xf numFmtId="3" fontId="138" fillId="75" borderId="28" xfId="665" applyNumberFormat="1" applyFont="1" applyFill="1" applyBorder="1" applyAlignment="1">
      <alignment horizontal="center" vertical="center" wrapText="1"/>
    </xf>
    <xf numFmtId="0" fontId="109" fillId="72" borderId="5" xfId="14" applyFont="1" applyFill="1" applyBorder="1" applyAlignment="1">
      <alignment horizontal="center" vertical="center"/>
    </xf>
    <xf numFmtId="3" fontId="109" fillId="72" borderId="65" xfId="568" applyNumberFormat="1" applyFont="1" applyFill="1" applyBorder="1" applyAlignment="1">
      <alignment horizontal="center" vertical="center"/>
    </xf>
    <xf numFmtId="171" fontId="109" fillId="72" borderId="34" xfId="568" applyNumberFormat="1" applyFont="1" applyFill="1" applyBorder="1" applyAlignment="1">
      <alignment horizontal="center" vertical="center"/>
    </xf>
    <xf numFmtId="3" fontId="109" fillId="72" borderId="34" xfId="568" applyNumberFormat="1" applyFont="1" applyFill="1" applyBorder="1" applyAlignment="1">
      <alignment horizontal="center" vertical="center"/>
    </xf>
    <xf numFmtId="173" fontId="109" fillId="72" borderId="34" xfId="568" applyNumberFormat="1" applyFont="1" applyFill="1" applyBorder="1" applyAlignment="1">
      <alignment horizontal="center" vertical="center"/>
    </xf>
    <xf numFmtId="174" fontId="109" fillId="72" borderId="34" xfId="568" applyNumberFormat="1" applyFont="1" applyFill="1" applyBorder="1" applyAlignment="1">
      <alignment horizontal="center" vertical="center"/>
    </xf>
    <xf numFmtId="174" fontId="109" fillId="72" borderId="7" xfId="568" applyNumberFormat="1" applyFont="1" applyFill="1" applyBorder="1" applyAlignment="1">
      <alignment horizontal="center" vertical="center"/>
    </xf>
    <xf numFmtId="3" fontId="59" fillId="72" borderId="35" xfId="678" applyNumberFormat="1" applyFont="1" applyFill="1" applyBorder="1" applyAlignment="1">
      <alignment horizontal="center" vertical="center"/>
    </xf>
    <xf numFmtId="1" fontId="38" fillId="8" borderId="15" xfId="316" applyNumberFormat="1" applyFont="1" applyFill="1" applyBorder="1" applyAlignment="1">
      <alignment vertical="center" wrapText="1" shrinkToFit="1"/>
    </xf>
    <xf numFmtId="3" fontId="88" fillId="55" borderId="12" xfId="568" applyNumberFormat="1" applyFont="1" applyFill="1" applyBorder="1" applyAlignment="1">
      <alignment horizontal="center" vertical="center"/>
    </xf>
    <xf numFmtId="3" fontId="38" fillId="8" borderId="26" xfId="14" applyNumberFormat="1" applyFont="1" applyFill="1" applyBorder="1" applyAlignment="1">
      <alignment horizontal="center" vertical="center"/>
    </xf>
    <xf numFmtId="0" fontId="26" fillId="0" borderId="15" xfId="316" applyBorder="1"/>
    <xf numFmtId="3" fontId="134" fillId="68" borderId="12" xfId="666" applyNumberFormat="1" applyBorder="1"/>
    <xf numFmtId="3" fontId="134" fillId="68" borderId="26" xfId="666" applyNumberFormat="1" applyBorder="1" applyAlignment="1">
      <alignment horizontal="center"/>
    </xf>
    <xf numFmtId="0" fontId="26" fillId="0" borderId="27" xfId="316" applyBorder="1"/>
    <xf numFmtId="0" fontId="133" fillId="67" borderId="41" xfId="665" applyBorder="1"/>
    <xf numFmtId="3" fontId="134" fillId="68" borderId="23" xfId="666" applyNumberFormat="1" applyBorder="1"/>
    <xf numFmtId="3" fontId="134" fillId="68" borderId="28" xfId="666" applyNumberFormat="1" applyBorder="1" applyAlignment="1">
      <alignment horizontal="center"/>
    </xf>
    <xf numFmtId="0" fontId="26" fillId="15" borderId="1" xfId="316" applyFill="1" applyBorder="1"/>
    <xf numFmtId="0" fontId="27" fillId="15" borderId="1" xfId="316" applyFont="1" applyFill="1" applyBorder="1" applyAlignment="1">
      <alignment vertical="center"/>
    </xf>
    <xf numFmtId="0" fontId="59" fillId="0" borderId="0" xfId="679" applyFont="1" applyAlignment="1">
      <alignment vertical="center"/>
    </xf>
    <xf numFmtId="49" fontId="159" fillId="72" borderId="35" xfId="565" applyNumberFormat="1" applyFont="1" applyFill="1" applyBorder="1" applyAlignment="1">
      <alignment horizontal="center" vertical="center" wrapText="1"/>
    </xf>
    <xf numFmtId="10" fontId="157" fillId="13" borderId="26" xfId="644" applyNumberFormat="1" applyFont="1" applyFill="1" applyBorder="1" applyAlignment="1">
      <alignment horizontal="center" vertical="center"/>
    </xf>
    <xf numFmtId="10" fontId="157" fillId="13" borderId="28" xfId="644" applyNumberFormat="1" applyFont="1" applyFill="1" applyBorder="1" applyAlignment="1">
      <alignment horizontal="center" vertical="center"/>
    </xf>
    <xf numFmtId="181" fontId="134" fillId="68" borderId="1" xfId="644" applyNumberFormat="1" applyFont="1" applyFill="1" applyBorder="1" applyAlignment="1">
      <alignment horizontal="center"/>
    </xf>
    <xf numFmtId="181" fontId="88" fillId="55" borderId="1" xfId="644" applyNumberFormat="1" applyFont="1" applyFill="1" applyBorder="1" applyAlignment="1">
      <alignment horizontal="center" vertical="center"/>
    </xf>
    <xf numFmtId="181" fontId="134" fillId="68" borderId="22" xfId="644" applyNumberFormat="1" applyFont="1" applyFill="1" applyBorder="1" applyAlignment="1">
      <alignment horizontal="center"/>
    </xf>
    <xf numFmtId="181" fontId="109" fillId="72" borderId="34" xfId="644" applyNumberFormat="1" applyFont="1" applyFill="1" applyBorder="1" applyAlignment="1">
      <alignment horizontal="center" vertical="center"/>
    </xf>
    <xf numFmtId="181" fontId="109" fillId="72" borderId="7" xfId="644" applyNumberFormat="1" applyFont="1" applyFill="1" applyBorder="1" applyAlignment="1">
      <alignment horizontal="center" vertical="center"/>
    </xf>
    <xf numFmtId="49" fontId="159" fillId="72" borderId="92" xfId="565" applyNumberFormat="1" applyFont="1" applyFill="1" applyBorder="1" applyAlignment="1">
      <alignment horizontal="center" vertical="center" wrapText="1"/>
    </xf>
    <xf numFmtId="0" fontId="138" fillId="75" borderId="21" xfId="665" applyFont="1" applyFill="1" applyBorder="1" applyAlignment="1">
      <alignment horizontal="center" vertical="center"/>
    </xf>
    <xf numFmtId="41" fontId="155" fillId="71" borderId="21" xfId="658" applyFont="1" applyFill="1" applyBorder="1" applyAlignment="1">
      <alignment horizontal="center" vertical="center"/>
    </xf>
    <xf numFmtId="3" fontId="39" fillId="4" borderId="21" xfId="0" applyNumberFormat="1" applyFont="1" applyFill="1" applyBorder="1" applyAlignment="1">
      <alignment vertical="center"/>
    </xf>
    <xf numFmtId="3" fontId="134" fillId="68" borderId="21" xfId="666" applyNumberFormat="1" applyBorder="1" applyAlignment="1">
      <alignment vertical="center"/>
    </xf>
    <xf numFmtId="41" fontId="142" fillId="72" borderId="21" xfId="658" applyFont="1" applyFill="1" applyBorder="1" applyAlignment="1">
      <alignment horizontal="center" vertical="center"/>
    </xf>
    <xf numFmtId="3" fontId="39" fillId="4" borderId="21" xfId="0" applyNumberFormat="1" applyFont="1" applyFill="1" applyBorder="1" applyAlignment="1">
      <alignment horizontal="center" vertical="center"/>
    </xf>
    <xf numFmtId="3" fontId="134" fillId="68" borderId="21" xfId="666" applyNumberFormat="1" applyBorder="1" applyAlignment="1">
      <alignment horizontal="center" vertical="center"/>
    </xf>
    <xf numFmtId="3" fontId="134" fillId="68" borderId="74" xfId="666" applyNumberFormat="1" applyBorder="1" applyAlignment="1">
      <alignment horizontal="center" vertical="center"/>
    </xf>
    <xf numFmtId="17" fontId="0" fillId="0" borderId="0" xfId="0" applyNumberFormat="1" applyAlignment="1">
      <alignment horizontal="left"/>
    </xf>
    <xf numFmtId="0" fontId="35" fillId="5" borderId="16" xfId="573" applyFont="1" applyFill="1" applyBorder="1" applyAlignment="1">
      <alignment horizontal="center"/>
    </xf>
    <xf numFmtId="0" fontId="35" fillId="0" borderId="11" xfId="573" applyFont="1" applyBorder="1" applyAlignment="1">
      <alignment wrapText="1"/>
    </xf>
    <xf numFmtId="0" fontId="35" fillId="0" borderId="11" xfId="573" applyFont="1" applyBorder="1" applyAlignment="1">
      <alignment horizontal="right" wrapText="1"/>
    </xf>
    <xf numFmtId="0" fontId="35" fillId="5" borderId="16" xfId="692" applyFont="1" applyFill="1" applyBorder="1" applyAlignment="1">
      <alignment horizontal="center"/>
    </xf>
    <xf numFmtId="0" fontId="35" fillId="0" borderId="11" xfId="692" applyFont="1" applyBorder="1" applyAlignment="1">
      <alignment horizontal="right" wrapText="1"/>
    </xf>
    <xf numFmtId="0" fontId="35" fillId="0" borderId="11" xfId="692" applyFont="1" applyBorder="1" applyAlignment="1">
      <alignment wrapText="1"/>
    </xf>
    <xf numFmtId="0" fontId="127" fillId="0" borderId="17" xfId="0" applyFont="1" applyBorder="1" applyAlignment="1">
      <alignment horizontal="center" vertical="center"/>
    </xf>
    <xf numFmtId="0" fontId="127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38" fillId="8" borderId="1" xfId="0" applyFont="1" applyFill="1" applyBorder="1" applyAlignment="1">
      <alignment horizontal="center" vertical="center" wrapText="1"/>
    </xf>
    <xf numFmtId="0" fontId="84" fillId="15" borderId="1" xfId="562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" fontId="83" fillId="15" borderId="1" xfId="561" applyNumberFormat="1" applyFill="1" applyBorder="1" applyAlignment="1">
      <alignment horizontal="center" vertical="center" shrinkToFit="1"/>
    </xf>
    <xf numFmtId="0" fontId="0" fillId="0" borderId="0" xfId="0" applyAlignment="1" applyProtection="1">
      <alignment vertical="top" wrapText="1"/>
      <protection locked="0"/>
    </xf>
    <xf numFmtId="0" fontId="35" fillId="5" borderId="16" xfId="691" applyFont="1" applyFill="1" applyBorder="1" applyAlignment="1">
      <alignment horizontal="center"/>
    </xf>
    <xf numFmtId="0" fontId="35" fillId="0" borderId="11" xfId="653" applyFont="1" applyBorder="1" applyAlignment="1">
      <alignment wrapText="1"/>
    </xf>
    <xf numFmtId="0" fontId="35" fillId="0" borderId="11" xfId="691" applyFont="1" applyBorder="1" applyAlignment="1">
      <alignment wrapText="1"/>
    </xf>
    <xf numFmtId="0" fontId="35" fillId="0" borderId="11" xfId="691" applyFont="1" applyBorder="1" applyAlignment="1">
      <alignment horizontal="right" wrapText="1"/>
    </xf>
    <xf numFmtId="0" fontId="35" fillId="5" borderId="16" xfId="687" applyFont="1" applyFill="1" applyBorder="1" applyAlignment="1">
      <alignment horizontal="center"/>
    </xf>
    <xf numFmtId="0" fontId="35" fillId="0" borderId="11" xfId="687" applyFont="1" applyBorder="1" applyAlignment="1">
      <alignment wrapText="1"/>
    </xf>
    <xf numFmtId="0" fontId="35" fillId="0" borderId="11" xfId="687" applyFont="1" applyBorder="1" applyAlignment="1">
      <alignment horizontal="right" wrapText="1"/>
    </xf>
    <xf numFmtId="0" fontId="35" fillId="0" borderId="0" xfId="655" applyFont="1" applyAlignment="1">
      <alignment wrapText="1"/>
    </xf>
    <xf numFmtId="0" fontId="35" fillId="0" borderId="0" xfId="655" applyFont="1" applyAlignment="1">
      <alignment horizontal="right" wrapText="1"/>
    </xf>
    <xf numFmtId="183" fontId="35" fillId="13" borderId="1" xfId="651" applyNumberFormat="1" applyFont="1" applyFill="1" applyBorder="1" applyAlignment="1">
      <alignment wrapText="1"/>
    </xf>
    <xf numFmtId="0" fontId="35" fillId="0" borderId="11" xfId="662" applyFont="1" applyBorder="1" applyAlignment="1">
      <alignment wrapText="1"/>
    </xf>
    <xf numFmtId="0" fontId="35" fillId="0" borderId="11" xfId="662" applyFont="1" applyBorder="1" applyAlignment="1">
      <alignment horizontal="right" wrapText="1"/>
    </xf>
    <xf numFmtId="0" fontId="35" fillId="0" borderId="11" xfId="683" applyFont="1" applyBorder="1" applyAlignment="1">
      <alignment wrapText="1"/>
    </xf>
    <xf numFmtId="0" fontId="35" fillId="0" borderId="11" xfId="683" applyFont="1" applyBorder="1" applyAlignment="1">
      <alignment horizontal="right" wrapText="1"/>
    </xf>
    <xf numFmtId="0" fontId="35" fillId="0" borderId="0" xfId="656" applyFont="1" applyAlignment="1">
      <alignment wrapText="1"/>
    </xf>
    <xf numFmtId="0" fontId="35" fillId="0" borderId="11" xfId="660" applyFont="1" applyBorder="1" applyAlignment="1">
      <alignment wrapText="1"/>
    </xf>
    <xf numFmtId="0" fontId="35" fillId="0" borderId="11" xfId="660" applyFont="1" applyBorder="1" applyAlignment="1">
      <alignment horizontal="right" wrapText="1"/>
    </xf>
    <xf numFmtId="0" fontId="1" fillId="0" borderId="0" xfId="40" applyFont="1"/>
    <xf numFmtId="0" fontId="35" fillId="5" borderId="16" xfId="654" applyFont="1" applyFill="1" applyBorder="1" applyAlignment="1">
      <alignment horizontal="center"/>
    </xf>
    <xf numFmtId="0" fontId="1" fillId="0" borderId="1" xfId="40" applyFont="1" applyBorder="1"/>
    <xf numFmtId="0" fontId="35" fillId="0" borderId="11" xfId="654" applyFont="1" applyBorder="1" applyAlignment="1">
      <alignment wrapText="1"/>
    </xf>
    <xf numFmtId="0" fontId="35" fillId="0" borderId="11" xfId="654" applyFont="1" applyBorder="1" applyAlignment="1">
      <alignment horizontal="right" wrapText="1"/>
    </xf>
    <xf numFmtId="1" fontId="26" fillId="0" borderId="27" xfId="0" applyNumberFormat="1" applyFont="1" applyBorder="1" applyAlignment="1">
      <alignment wrapText="1" shrinkToFit="1"/>
    </xf>
    <xf numFmtId="0" fontId="35" fillId="0" borderId="11" xfId="652" applyFont="1" applyBorder="1" applyAlignment="1">
      <alignment wrapText="1"/>
    </xf>
    <xf numFmtId="0" fontId="35" fillId="0" borderId="11" xfId="652" applyFont="1" applyBorder="1" applyAlignment="1">
      <alignment horizontal="right" wrapText="1"/>
    </xf>
    <xf numFmtId="0" fontId="35" fillId="0" borderId="11" xfId="650" applyFont="1" applyBorder="1" applyAlignment="1">
      <alignment wrapText="1"/>
    </xf>
    <xf numFmtId="0" fontId="35" fillId="0" borderId="11" xfId="650" applyFont="1" applyBorder="1" applyAlignment="1">
      <alignment horizontal="right" wrapText="1"/>
    </xf>
    <xf numFmtId="0" fontId="35" fillId="0" borderId="11" xfId="642" applyFont="1" applyBorder="1" applyAlignment="1">
      <alignment wrapText="1"/>
    </xf>
    <xf numFmtId="0" fontId="35" fillId="0" borderId="11" xfId="642" applyFont="1" applyBorder="1" applyAlignment="1">
      <alignment horizontal="right" wrapText="1"/>
    </xf>
    <xf numFmtId="0" fontId="35" fillId="0" borderId="11" xfId="636" applyFont="1" applyBorder="1" applyAlignment="1">
      <alignment wrapText="1"/>
    </xf>
    <xf numFmtId="0" fontId="35" fillId="0" borderId="11" xfId="636" applyFont="1" applyBorder="1" applyAlignment="1">
      <alignment horizontal="right" wrapText="1"/>
    </xf>
    <xf numFmtId="0" fontId="35" fillId="5" borderId="16" xfId="688" applyFont="1" applyFill="1" applyBorder="1" applyAlignment="1">
      <alignment horizontal="center"/>
    </xf>
    <xf numFmtId="0" fontId="1" fillId="0" borderId="12" xfId="40" applyFont="1" applyBorder="1"/>
    <xf numFmtId="0" fontId="35" fillId="0" borderId="11" xfId="688" applyFont="1" applyBorder="1" applyAlignment="1">
      <alignment wrapText="1"/>
    </xf>
    <xf numFmtId="0" fontId="35" fillId="0" borderId="11" xfId="688" applyFont="1" applyBorder="1" applyAlignment="1">
      <alignment horizontal="right" wrapText="1"/>
    </xf>
    <xf numFmtId="0" fontId="35" fillId="0" borderId="11" xfId="685" applyFont="1" applyBorder="1" applyAlignment="1">
      <alignment wrapText="1"/>
    </xf>
    <xf numFmtId="0" fontId="35" fillId="0" borderId="11" xfId="685" applyFont="1" applyBorder="1" applyAlignment="1">
      <alignment horizontal="right" wrapText="1"/>
    </xf>
    <xf numFmtId="0" fontId="35" fillId="0" borderId="11" xfId="681" applyFont="1" applyBorder="1" applyAlignment="1">
      <alignment wrapText="1"/>
    </xf>
    <xf numFmtId="0" fontId="35" fillId="0" borderId="11" xfId="681" applyFont="1" applyBorder="1" applyAlignment="1">
      <alignment horizontal="right" wrapText="1"/>
    </xf>
    <xf numFmtId="0" fontId="35" fillId="0" borderId="11" xfId="671" applyFont="1" applyBorder="1" applyAlignment="1">
      <alignment wrapText="1"/>
    </xf>
    <xf numFmtId="0" fontId="35" fillId="0" borderId="11" xfId="671" applyFont="1" applyBorder="1" applyAlignment="1">
      <alignment horizontal="right" wrapText="1"/>
    </xf>
    <xf numFmtId="0" fontId="35" fillId="0" borderId="11" xfId="669" applyFont="1" applyBorder="1" applyAlignment="1">
      <alignment wrapText="1"/>
    </xf>
    <xf numFmtId="0" fontId="35" fillId="0" borderId="11" xfId="669" applyFont="1" applyBorder="1" applyAlignment="1">
      <alignment horizontal="right" wrapText="1"/>
    </xf>
    <xf numFmtId="0" fontId="35" fillId="0" borderId="11" xfId="643" applyFont="1" applyBorder="1" applyAlignment="1">
      <alignment wrapText="1"/>
    </xf>
    <xf numFmtId="0" fontId="35" fillId="0" borderId="11" xfId="643" applyFont="1" applyBorder="1" applyAlignment="1">
      <alignment horizontal="right" wrapText="1"/>
    </xf>
    <xf numFmtId="0" fontId="35" fillId="0" borderId="11" xfId="641" applyFont="1" applyBorder="1" applyAlignment="1">
      <alignment wrapText="1"/>
    </xf>
    <xf numFmtId="0" fontId="35" fillId="0" borderId="11" xfId="641" applyFont="1" applyBorder="1" applyAlignment="1">
      <alignment horizontal="right" wrapText="1"/>
    </xf>
    <xf numFmtId="0" fontId="35" fillId="0" borderId="11" xfId="640" applyFont="1" applyBorder="1" applyAlignment="1">
      <alignment wrapText="1"/>
    </xf>
    <xf numFmtId="0" fontId="35" fillId="0" borderId="11" xfId="640" applyFont="1" applyBorder="1" applyAlignment="1">
      <alignment horizontal="right" wrapText="1"/>
    </xf>
    <xf numFmtId="0" fontId="35" fillId="0" borderId="11" xfId="633" applyFont="1" applyBorder="1" applyAlignment="1">
      <alignment wrapText="1"/>
    </xf>
    <xf numFmtId="0" fontId="35" fillId="0" borderId="11" xfId="633" applyFont="1" applyBorder="1" applyAlignment="1">
      <alignment horizontal="right" wrapText="1"/>
    </xf>
    <xf numFmtId="0" fontId="35" fillId="5" borderId="16" xfId="689" applyFont="1" applyFill="1" applyBorder="1" applyAlignment="1">
      <alignment horizontal="center"/>
    </xf>
    <xf numFmtId="0" fontId="35" fillId="0" borderId="11" xfId="689" applyFont="1" applyBorder="1" applyAlignment="1">
      <alignment wrapText="1"/>
    </xf>
    <xf numFmtId="0" fontId="35" fillId="0" borderId="11" xfId="689" applyFont="1" applyBorder="1" applyAlignment="1">
      <alignment horizontal="right" wrapText="1"/>
    </xf>
    <xf numFmtId="0" fontId="1" fillId="0" borderId="0" xfId="40" applyFont="1" applyAlignment="1">
      <alignment horizontal="left"/>
    </xf>
    <xf numFmtId="0" fontId="35" fillId="0" borderId="11" xfId="686" applyFont="1" applyBorder="1" applyAlignment="1">
      <alignment wrapText="1"/>
    </xf>
    <xf numFmtId="0" fontId="35" fillId="0" borderId="11" xfId="686" applyFont="1" applyBorder="1" applyAlignment="1">
      <alignment horizontal="right" wrapText="1"/>
    </xf>
    <xf numFmtId="0" fontId="35" fillId="0" borderId="11" xfId="684" applyFont="1" applyBorder="1" applyAlignment="1">
      <alignment wrapText="1"/>
    </xf>
    <xf numFmtId="0" fontId="35" fillId="0" borderId="11" xfId="684" applyFont="1" applyBorder="1" applyAlignment="1">
      <alignment horizontal="right" wrapText="1"/>
    </xf>
    <xf numFmtId="0" fontId="35" fillId="0" borderId="11" xfId="672" applyFont="1" applyBorder="1" applyAlignment="1">
      <alignment wrapText="1"/>
    </xf>
    <xf numFmtId="0" fontId="35" fillId="0" borderId="11" xfId="672" applyFont="1" applyBorder="1" applyAlignment="1">
      <alignment horizontal="right" wrapText="1"/>
    </xf>
    <xf numFmtId="0" fontId="35" fillId="0" borderId="11" xfId="659" applyFont="1" applyBorder="1" applyAlignment="1">
      <alignment wrapText="1"/>
    </xf>
    <xf numFmtId="0" fontId="35" fillId="0" borderId="11" xfId="659" applyFont="1" applyBorder="1" applyAlignment="1">
      <alignment horizontal="right" wrapText="1"/>
    </xf>
    <xf numFmtId="0" fontId="35" fillId="5" borderId="0" xfId="676" applyFont="1" applyFill="1" applyAlignment="1">
      <alignment horizontal="center"/>
    </xf>
    <xf numFmtId="0" fontId="35" fillId="0" borderId="0" xfId="676" applyFont="1" applyAlignment="1">
      <alignment horizontal="right" wrapText="1"/>
    </xf>
    <xf numFmtId="0" fontId="35" fillId="0" borderId="0" xfId="661" applyFont="1" applyAlignment="1">
      <alignment horizontal="right" wrapText="1"/>
    </xf>
    <xf numFmtId="0" fontId="35" fillId="0" borderId="11" xfId="674" applyFont="1" applyBorder="1" applyAlignment="1">
      <alignment wrapText="1"/>
    </xf>
    <xf numFmtId="0" fontId="35" fillId="0" borderId="11" xfId="674" applyFont="1" applyBorder="1" applyAlignment="1">
      <alignment horizontal="right" wrapText="1"/>
    </xf>
    <xf numFmtId="0" fontId="35" fillId="0" borderId="11" xfId="690" applyFont="1" applyBorder="1" applyAlignment="1">
      <alignment wrapText="1"/>
    </xf>
    <xf numFmtId="0" fontId="35" fillId="0" borderId="11" xfId="690" applyFont="1" applyBorder="1" applyAlignment="1">
      <alignment horizontal="right" wrapText="1"/>
    </xf>
    <xf numFmtId="0" fontId="35" fillId="0" borderId="11" xfId="682" applyFont="1" applyBorder="1" applyAlignment="1">
      <alignment wrapText="1"/>
    </xf>
    <xf numFmtId="0" fontId="35" fillId="0" borderId="11" xfId="682" applyFont="1" applyBorder="1" applyAlignment="1">
      <alignment horizontal="right" wrapText="1"/>
    </xf>
    <xf numFmtId="0" fontId="35" fillId="0" borderId="11" xfId="680" applyFont="1" applyBorder="1" applyAlignment="1">
      <alignment wrapText="1"/>
    </xf>
    <xf numFmtId="0" fontId="35" fillId="0" borderId="11" xfId="680" applyFont="1" applyBorder="1" applyAlignment="1">
      <alignment horizontal="right" wrapText="1"/>
    </xf>
    <xf numFmtId="0" fontId="35" fillId="0" borderId="11" xfId="673" applyFont="1" applyBorder="1" applyAlignment="1">
      <alignment horizontal="right" wrapText="1"/>
    </xf>
    <xf numFmtId="0" fontId="35" fillId="0" borderId="11" xfId="673" applyFont="1" applyBorder="1" applyAlignment="1">
      <alignment wrapText="1"/>
    </xf>
    <xf numFmtId="0" fontId="35" fillId="0" borderId="11" xfId="676" applyFont="1" applyBorder="1" applyAlignment="1">
      <alignment wrapText="1"/>
    </xf>
    <xf numFmtId="0" fontId="35" fillId="0" borderId="11" xfId="676" applyFont="1" applyBorder="1" applyAlignment="1">
      <alignment horizontal="right" wrapText="1"/>
    </xf>
    <xf numFmtId="0" fontId="35" fillId="0" borderId="11" xfId="670" applyFont="1" applyBorder="1" applyAlignment="1">
      <alignment horizontal="right" wrapText="1"/>
    </xf>
    <xf numFmtId="0" fontId="35" fillId="0" borderId="1" xfId="657" applyFont="1" applyBorder="1" applyAlignment="1">
      <alignment wrapText="1"/>
    </xf>
    <xf numFmtId="1" fontId="35" fillId="0" borderId="1" xfId="657" applyNumberFormat="1" applyFont="1" applyBorder="1" applyAlignment="1">
      <alignment horizontal="right" wrapText="1"/>
    </xf>
    <xf numFmtId="0" fontId="48" fillId="11" borderId="97" xfId="0" applyFont="1" applyFill="1" applyBorder="1"/>
    <xf numFmtId="3" fontId="1" fillId="70" borderId="5" xfId="40" applyNumberFormat="1" applyFont="1" applyFill="1" applyBorder="1" applyAlignment="1">
      <alignment horizontal="right" vertical="center"/>
    </xf>
    <xf numFmtId="3" fontId="1" fillId="70" borderId="1" xfId="40" applyNumberFormat="1" applyFont="1" applyFill="1" applyBorder="1" applyAlignment="1">
      <alignment horizontal="right" vertical="center"/>
    </xf>
    <xf numFmtId="0" fontId="173" fillId="0" borderId="14" xfId="0" applyFont="1" applyBorder="1" applyAlignment="1">
      <alignment vertical="center"/>
    </xf>
    <xf numFmtId="0" fontId="175" fillId="0" borderId="0" xfId="0" applyFont="1"/>
    <xf numFmtId="0" fontId="176" fillId="56" borderId="0" xfId="0" applyFont="1" applyFill="1"/>
    <xf numFmtId="0" fontId="0" fillId="56" borderId="0" xfId="0" applyFill="1"/>
    <xf numFmtId="0" fontId="0" fillId="56" borderId="0" xfId="0" applyFill="1" applyAlignment="1">
      <alignment horizontal="right" vertical="center"/>
    </xf>
    <xf numFmtId="0" fontId="127" fillId="0" borderId="14" xfId="0" applyFont="1" applyBorder="1" applyAlignment="1">
      <alignment horizontal="center" vertical="center"/>
    </xf>
    <xf numFmtId="0" fontId="127" fillId="0" borderId="13" xfId="0" applyFont="1" applyBorder="1" applyAlignment="1">
      <alignment horizontal="center" vertical="center"/>
    </xf>
    <xf numFmtId="0" fontId="127" fillId="0" borderId="63" xfId="0" applyFont="1" applyBorder="1" applyAlignment="1">
      <alignment horizontal="center" vertical="center" wrapText="1"/>
    </xf>
    <xf numFmtId="0" fontId="127" fillId="0" borderId="18" xfId="0" applyFont="1" applyBorder="1" applyAlignment="1">
      <alignment horizontal="center" vertical="center" wrapText="1"/>
    </xf>
    <xf numFmtId="0" fontId="127" fillId="0" borderId="17" xfId="0" applyFont="1" applyBorder="1" applyAlignment="1">
      <alignment horizontal="center" vertical="center"/>
    </xf>
    <xf numFmtId="0" fontId="127" fillId="0" borderId="12" xfId="0" applyFont="1" applyBorder="1" applyAlignment="1">
      <alignment horizontal="center" vertical="center"/>
    </xf>
    <xf numFmtId="0" fontId="141" fillId="71" borderId="2" xfId="565" applyFont="1" applyFill="1" applyBorder="1" applyAlignment="1">
      <alignment horizontal="center" vertical="center" wrapText="1"/>
    </xf>
    <xf numFmtId="0" fontId="151" fillId="72" borderId="44" xfId="665" applyFont="1" applyFill="1" applyBorder="1" applyAlignment="1">
      <alignment horizontal="center" vertical="center" wrapText="1"/>
    </xf>
    <xf numFmtId="0" fontId="151" fillId="72" borderId="42" xfId="665" applyFont="1" applyFill="1" applyBorder="1" applyAlignment="1">
      <alignment horizontal="center" vertical="center" wrapText="1"/>
    </xf>
    <xf numFmtId="0" fontId="166" fillId="0" borderId="0" xfId="0" applyFont="1" applyAlignment="1">
      <alignment horizontal="center" vertical="center" wrapText="1"/>
    </xf>
    <xf numFmtId="0" fontId="151" fillId="73" borderId="6" xfId="665" applyFont="1" applyFill="1" applyBorder="1" applyAlignment="1">
      <alignment horizontal="center" vertical="center" wrapText="1"/>
    </xf>
    <xf numFmtId="0" fontId="151" fillId="73" borderId="35" xfId="665" applyFont="1" applyFill="1" applyBorder="1" applyAlignment="1">
      <alignment horizontal="center" vertical="center" wrapText="1"/>
    </xf>
    <xf numFmtId="0" fontId="151" fillId="81" borderId="44" xfId="665" applyFont="1" applyFill="1" applyBorder="1" applyAlignment="1">
      <alignment horizontal="center" vertical="center" wrapText="1"/>
    </xf>
    <xf numFmtId="0" fontId="151" fillId="81" borderId="42" xfId="665" applyFont="1" applyFill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39" fillId="71" borderId="0" xfId="565" applyFont="1" applyFill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63" fillId="9" borderId="24" xfId="0" applyFont="1" applyFill="1" applyBorder="1" applyAlignment="1">
      <alignment horizontal="center" vertical="center"/>
    </xf>
    <xf numFmtId="0" fontId="63" fillId="9" borderId="25" xfId="0" applyFont="1" applyFill="1" applyBorder="1" applyAlignment="1">
      <alignment horizontal="center" vertical="center"/>
    </xf>
    <xf numFmtId="0" fontId="144" fillId="72" borderId="0" xfId="561" applyFont="1" applyFill="1" applyAlignment="1">
      <alignment horizontal="center" vertical="center"/>
    </xf>
    <xf numFmtId="1" fontId="145" fillId="15" borderId="5" xfId="561" applyNumberFormat="1" applyFont="1" applyFill="1" applyBorder="1" applyAlignment="1">
      <alignment horizontal="center" vertical="center" shrinkToFit="1"/>
    </xf>
    <xf numFmtId="1" fontId="145" fillId="15" borderId="17" xfId="561" applyNumberFormat="1" applyFont="1" applyFill="1" applyBorder="1" applyAlignment="1">
      <alignment horizontal="center" vertical="center" shrinkToFit="1"/>
    </xf>
    <xf numFmtId="1" fontId="145" fillId="15" borderId="12" xfId="561" applyNumberFormat="1" applyFont="1" applyFill="1" applyBorder="1" applyAlignment="1">
      <alignment horizontal="center" vertical="center" shrinkToFit="1"/>
    </xf>
    <xf numFmtId="0" fontId="168" fillId="15" borderId="5" xfId="562" applyFont="1" applyFill="1" applyBorder="1" applyAlignment="1">
      <alignment horizontal="center" vertical="center"/>
    </xf>
    <xf numFmtId="0" fontId="168" fillId="15" borderId="17" xfId="562" applyFont="1" applyFill="1" applyBorder="1" applyAlignment="1">
      <alignment horizontal="center" vertical="center"/>
    </xf>
    <xf numFmtId="0" fontId="168" fillId="15" borderId="12" xfId="562" applyFont="1" applyFill="1" applyBorder="1" applyAlignment="1">
      <alignment horizontal="center" vertical="center"/>
    </xf>
    <xf numFmtId="0" fontId="138" fillId="72" borderId="1" xfId="665" applyFont="1" applyFill="1" applyBorder="1" applyAlignment="1">
      <alignment horizontal="center"/>
    </xf>
    <xf numFmtId="0" fontId="48" fillId="72" borderId="1" xfId="0" applyFont="1" applyFill="1" applyBorder="1" applyAlignment="1">
      <alignment horizontal="center" vertical="center"/>
    </xf>
    <xf numFmtId="0" fontId="51" fillId="15" borderId="5" xfId="0" applyFont="1" applyFill="1" applyBorder="1" applyAlignment="1">
      <alignment horizontal="center" vertical="center"/>
    </xf>
    <xf numFmtId="0" fontId="51" fillId="15" borderId="17" xfId="0" applyFont="1" applyFill="1" applyBorder="1" applyAlignment="1">
      <alignment horizontal="center" vertical="center"/>
    </xf>
    <xf numFmtId="0" fontId="51" fillId="15" borderId="12" xfId="0" applyFont="1" applyFill="1" applyBorder="1" applyAlignment="1">
      <alignment horizontal="center" vertical="center"/>
    </xf>
    <xf numFmtId="0" fontId="139" fillId="71" borderId="1" xfId="565" applyFont="1" applyFill="1" applyBorder="1" applyAlignment="1">
      <alignment horizontal="center" vertical="center"/>
    </xf>
    <xf numFmtId="3" fontId="31" fillId="13" borderId="5" xfId="0" applyNumberFormat="1" applyFont="1" applyFill="1" applyBorder="1" applyAlignment="1">
      <alignment horizontal="center" vertical="center"/>
    </xf>
    <xf numFmtId="3" fontId="31" fillId="13" borderId="12" xfId="0" applyNumberFormat="1" applyFont="1" applyFill="1" applyBorder="1" applyAlignment="1">
      <alignment horizontal="center" vertical="center"/>
    </xf>
    <xf numFmtId="0" fontId="51" fillId="15" borderId="1" xfId="0" applyFont="1" applyFill="1" applyBorder="1" applyAlignment="1">
      <alignment horizontal="center" vertical="center"/>
    </xf>
    <xf numFmtId="0" fontId="38" fillId="8" borderId="8" xfId="0" applyFont="1" applyFill="1" applyBorder="1" applyAlignment="1">
      <alignment horizontal="center" vertical="center"/>
    </xf>
    <xf numFmtId="0" fontId="38" fillId="8" borderId="63" xfId="0" applyFont="1" applyFill="1" applyBorder="1" applyAlignment="1">
      <alignment horizontal="center" vertical="center"/>
    </xf>
    <xf numFmtId="3" fontId="49" fillId="8" borderId="5" xfId="0" applyNumberFormat="1" applyFont="1" applyFill="1" applyBorder="1" applyAlignment="1">
      <alignment horizontal="center" vertical="center"/>
    </xf>
    <xf numFmtId="3" fontId="49" fillId="8" borderId="12" xfId="0" applyNumberFormat="1" applyFont="1" applyFill="1" applyBorder="1" applyAlignment="1">
      <alignment horizontal="center" vertical="center"/>
    </xf>
    <xf numFmtId="0" fontId="38" fillId="8" borderId="1" xfId="0" applyFont="1" applyFill="1" applyBorder="1" applyAlignment="1">
      <alignment horizontal="center" vertical="center" wrapText="1"/>
    </xf>
    <xf numFmtId="1" fontId="26" fillId="15" borderId="5" xfId="0" applyNumberFormat="1" applyFont="1" applyFill="1" applyBorder="1" applyAlignment="1">
      <alignment horizontal="center" vertical="center" shrinkToFit="1"/>
    </xf>
    <xf numFmtId="1" fontId="26" fillId="15" borderId="12" xfId="0" applyNumberFormat="1" applyFont="1" applyFill="1" applyBorder="1" applyAlignment="1">
      <alignment horizontal="center" vertical="center" shrinkToFit="1"/>
    </xf>
    <xf numFmtId="1" fontId="26" fillId="15" borderId="8" xfId="0" applyNumberFormat="1" applyFont="1" applyFill="1" applyBorder="1" applyAlignment="1">
      <alignment horizontal="center" vertical="center" shrinkToFit="1"/>
    </xf>
    <xf numFmtId="1" fontId="26" fillId="15" borderId="14" xfId="0" applyNumberFormat="1" applyFont="1" applyFill="1" applyBorder="1" applyAlignment="1">
      <alignment horizontal="center" vertical="center" shrinkToFit="1"/>
    </xf>
    <xf numFmtId="0" fontId="32" fillId="15" borderId="32" xfId="0" applyFont="1" applyFill="1" applyBorder="1" applyAlignment="1">
      <alignment horizontal="center" vertical="center"/>
    </xf>
    <xf numFmtId="0" fontId="32" fillId="15" borderId="0" xfId="0" applyFont="1" applyFill="1" applyAlignment="1">
      <alignment horizontal="center" vertical="center"/>
    </xf>
    <xf numFmtId="17" fontId="29" fillId="0" borderId="0" xfId="0" applyNumberFormat="1" applyFont="1" applyAlignment="1">
      <alignment horizontal="center" vertical="center" wrapText="1"/>
    </xf>
    <xf numFmtId="17" fontId="29" fillId="0" borderId="0" xfId="0" applyNumberFormat="1" applyFont="1" applyAlignment="1">
      <alignment horizontal="center" wrapText="1"/>
    </xf>
    <xf numFmtId="17" fontId="31" fillId="3" borderId="5" xfId="0" applyNumberFormat="1" applyFont="1" applyFill="1" applyBorder="1" applyAlignment="1">
      <alignment horizontal="center" vertical="center" wrapText="1"/>
    </xf>
    <xf numFmtId="17" fontId="31" fillId="3" borderId="17" xfId="0" applyNumberFormat="1" applyFont="1" applyFill="1" applyBorder="1" applyAlignment="1">
      <alignment horizontal="center" vertical="center" wrapText="1"/>
    </xf>
    <xf numFmtId="0" fontId="52" fillId="0" borderId="6" xfId="40" applyFont="1" applyBorder="1" applyAlignment="1">
      <alignment horizontal="center"/>
    </xf>
    <xf numFmtId="0" fontId="52" fillId="0" borderId="34" xfId="40" applyFont="1" applyBorder="1" applyAlignment="1">
      <alignment horizontal="center"/>
    </xf>
    <xf numFmtId="0" fontId="52" fillId="0" borderId="7" xfId="40" applyFont="1" applyBorder="1" applyAlignment="1">
      <alignment horizontal="center"/>
    </xf>
    <xf numFmtId="0" fontId="52" fillId="0" borderId="35" xfId="40" applyFont="1" applyBorder="1" applyAlignment="1">
      <alignment horizontal="center"/>
    </xf>
    <xf numFmtId="0" fontId="63" fillId="64" borderId="44" xfId="40" applyFont="1" applyFill="1" applyBorder="1" applyAlignment="1">
      <alignment horizontal="center" vertical="center" wrapText="1"/>
    </xf>
    <xf numFmtId="0" fontId="63" fillId="64" borderId="75" xfId="40" applyFont="1" applyFill="1" applyBorder="1" applyAlignment="1">
      <alignment horizontal="center" vertical="center" wrapText="1"/>
    </xf>
    <xf numFmtId="0" fontId="63" fillId="64" borderId="42" xfId="40" applyFont="1" applyFill="1" applyBorder="1" applyAlignment="1">
      <alignment horizontal="center" vertical="center" wrapText="1"/>
    </xf>
    <xf numFmtId="2" fontId="55" fillId="0" borderId="15" xfId="40" applyNumberFormat="1" applyFont="1" applyBorder="1" applyAlignment="1">
      <alignment horizontal="center" vertical="center"/>
    </xf>
    <xf numFmtId="2" fontId="55" fillId="0" borderId="27" xfId="40" applyNumberFormat="1" applyFont="1" applyBorder="1" applyAlignment="1">
      <alignment horizontal="center" vertical="center"/>
    </xf>
    <xf numFmtId="2" fontId="55" fillId="0" borderId="1" xfId="40" applyNumberFormat="1" applyFont="1" applyBorder="1" applyAlignment="1">
      <alignment horizontal="center" vertical="center"/>
    </xf>
    <xf numFmtId="2" fontId="55" fillId="0" borderId="22" xfId="40" applyNumberFormat="1" applyFont="1" applyBorder="1" applyAlignment="1">
      <alignment horizontal="center" vertical="center"/>
    </xf>
    <xf numFmtId="2" fontId="55" fillId="0" borderId="26" xfId="40" applyNumberFormat="1" applyFont="1" applyBorder="1" applyAlignment="1">
      <alignment horizontal="center" vertical="center" wrapText="1"/>
    </xf>
    <xf numFmtId="2" fontId="55" fillId="0" borderId="28" xfId="40" applyNumberFormat="1" applyFont="1" applyBorder="1" applyAlignment="1">
      <alignment horizontal="center" vertical="center" wrapText="1"/>
    </xf>
    <xf numFmtId="2" fontId="130" fillId="0" borderId="6" xfId="40" applyNumberFormat="1" applyFont="1" applyBorder="1" applyAlignment="1">
      <alignment horizontal="center" vertical="center"/>
    </xf>
    <xf numFmtId="2" fontId="130" fillId="0" borderId="27" xfId="40" applyNumberFormat="1" applyFont="1" applyBorder="1" applyAlignment="1">
      <alignment horizontal="center" vertical="center"/>
    </xf>
    <xf numFmtId="2" fontId="55" fillId="0" borderId="65" xfId="40" applyNumberFormat="1" applyFont="1" applyBorder="1" applyAlignment="1">
      <alignment horizontal="center" vertical="center"/>
    </xf>
    <xf numFmtId="2" fontId="55" fillId="0" borderId="23" xfId="40" applyNumberFormat="1" applyFont="1" applyBorder="1" applyAlignment="1">
      <alignment horizontal="center" vertical="center"/>
    </xf>
    <xf numFmtId="2" fontId="55" fillId="0" borderId="7" xfId="40" applyNumberFormat="1" applyFont="1" applyBorder="1" applyAlignment="1">
      <alignment horizontal="center" vertical="center" wrapText="1"/>
    </xf>
    <xf numFmtId="2" fontId="55" fillId="0" borderId="41" xfId="40" applyNumberFormat="1" applyFont="1" applyBorder="1" applyAlignment="1">
      <alignment horizontal="center" vertical="center" wrapText="1"/>
    </xf>
    <xf numFmtId="17" fontId="144" fillId="72" borderId="29" xfId="561" applyNumberFormat="1" applyFont="1" applyFill="1" applyBorder="1" applyAlignment="1">
      <alignment horizontal="center" vertical="center" wrapText="1"/>
    </xf>
    <xf numFmtId="17" fontId="144" fillId="72" borderId="30" xfId="561" applyNumberFormat="1" applyFont="1" applyFill="1" applyBorder="1" applyAlignment="1">
      <alignment horizontal="center" vertical="center" wrapText="1"/>
    </xf>
    <xf numFmtId="17" fontId="144" fillId="72" borderId="31" xfId="561" applyNumberFormat="1" applyFont="1" applyFill="1" applyBorder="1" applyAlignment="1">
      <alignment horizontal="center" vertical="center" wrapText="1"/>
    </xf>
    <xf numFmtId="1" fontId="117" fillId="15" borderId="1" xfId="0" applyNumberFormat="1" applyFont="1" applyFill="1" applyBorder="1" applyAlignment="1">
      <alignment horizontal="center" vertical="center" shrinkToFit="1"/>
    </xf>
    <xf numFmtId="1" fontId="26" fillId="15" borderId="1" xfId="0" applyNumberFormat="1" applyFont="1" applyFill="1" applyBorder="1" applyAlignment="1">
      <alignment horizontal="center" vertical="center" shrinkToFit="1"/>
    </xf>
    <xf numFmtId="0" fontId="32" fillId="15" borderId="1" xfId="0" applyFont="1" applyFill="1" applyBorder="1" applyAlignment="1">
      <alignment horizontal="center" vertical="center"/>
    </xf>
    <xf numFmtId="17" fontId="144" fillId="72" borderId="72" xfId="561" applyNumberFormat="1" applyFont="1" applyFill="1" applyBorder="1" applyAlignment="1">
      <alignment horizontal="center" vertical="center" wrapText="1"/>
    </xf>
    <xf numFmtId="17" fontId="144" fillId="72" borderId="73" xfId="561" applyNumberFormat="1" applyFont="1" applyFill="1" applyBorder="1" applyAlignment="1">
      <alignment horizontal="center" vertical="center" wrapText="1"/>
    </xf>
    <xf numFmtId="2" fontId="73" fillId="0" borderId="5" xfId="564" applyNumberFormat="1" applyFill="1" applyBorder="1" applyAlignment="1">
      <alignment horizontal="center" vertical="center"/>
    </xf>
    <xf numFmtId="2" fontId="55" fillId="0" borderId="15" xfId="40" applyNumberFormat="1" applyFont="1" applyBorder="1" applyAlignment="1">
      <alignment horizontal="right" vertical="center"/>
    </xf>
    <xf numFmtId="2" fontId="55" fillId="0" borderId="9" xfId="40" applyNumberFormat="1" applyFont="1" applyBorder="1" applyAlignment="1">
      <alignment horizontal="right" vertical="center"/>
    </xf>
    <xf numFmtId="0" fontId="52" fillId="73" borderId="6" xfId="665" applyFont="1" applyFill="1" applyBorder="1" applyAlignment="1">
      <alignment horizontal="center" vertical="center" wrapText="1" shrinkToFit="1"/>
    </xf>
    <xf numFmtId="0" fontId="52" fillId="73" borderId="34" xfId="665" applyFont="1" applyFill="1" applyBorder="1" applyAlignment="1">
      <alignment horizontal="center" vertical="center" wrapText="1" shrinkToFit="1"/>
    </xf>
    <xf numFmtId="0" fontId="52" fillId="73" borderId="7" xfId="665" applyFont="1" applyFill="1" applyBorder="1" applyAlignment="1">
      <alignment horizontal="center" vertical="center" wrapText="1" shrinkToFit="1"/>
    </xf>
    <xf numFmtId="0" fontId="52" fillId="73" borderId="35" xfId="665" applyFont="1" applyFill="1" applyBorder="1" applyAlignment="1">
      <alignment horizontal="center" vertical="center" wrapText="1" shrinkToFit="1"/>
    </xf>
    <xf numFmtId="0" fontId="65" fillId="0" borderId="5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7" fontId="138" fillId="67" borderId="1" xfId="665" applyNumberFormat="1" applyFont="1" applyBorder="1" applyAlignment="1">
      <alignment horizontal="center" vertical="center" wrapText="1" shrinkToFit="1"/>
    </xf>
    <xf numFmtId="0" fontId="2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138" fillId="67" borderId="12" xfId="665" applyNumberFormat="1" applyFont="1" applyBorder="1" applyAlignment="1">
      <alignment horizontal="center" vertical="center" wrapText="1" shrinkToFit="1"/>
    </xf>
    <xf numFmtId="1" fontId="86" fillId="15" borderId="1" xfId="565" applyNumberFormat="1" applyFill="1" applyBorder="1" applyAlignment="1">
      <alignment horizontal="center" vertical="center" shrinkToFit="1"/>
    </xf>
    <xf numFmtId="0" fontId="84" fillId="15" borderId="1" xfId="562" applyFill="1" applyBorder="1" applyAlignment="1">
      <alignment horizontal="center" vertical="center"/>
    </xf>
    <xf numFmtId="0" fontId="49" fillId="3" borderId="1" xfId="0" applyFont="1" applyFill="1" applyBorder="1" applyAlignment="1">
      <alignment horizontal="center" vertical="center"/>
    </xf>
    <xf numFmtId="0" fontId="140" fillId="72" borderId="5" xfId="565" applyFont="1" applyFill="1" applyBorder="1" applyAlignment="1">
      <alignment horizontal="center" vertical="center"/>
    </xf>
    <xf numFmtId="0" fontId="49" fillId="8" borderId="1" xfId="0" applyFont="1" applyFill="1" applyBorder="1" applyAlignment="1">
      <alignment horizontal="center" vertical="center"/>
    </xf>
    <xf numFmtId="0" fontId="145" fillId="0" borderId="13" xfId="561" applyFont="1" applyBorder="1" applyAlignment="1">
      <alignment horizontal="left" vertical="center" readingOrder="1"/>
    </xf>
    <xf numFmtId="0" fontId="145" fillId="0" borderId="0" xfId="561" applyFont="1" applyBorder="1" applyAlignment="1">
      <alignment horizontal="left" vertical="center" readingOrder="1"/>
    </xf>
    <xf numFmtId="1" fontId="83" fillId="15" borderId="1" xfId="561" applyNumberFormat="1" applyFill="1" applyBorder="1" applyAlignment="1">
      <alignment horizontal="center" vertical="center" shrinkToFit="1"/>
    </xf>
    <xf numFmtId="0" fontId="73" fillId="15" borderId="61" xfId="564" applyFill="1" applyAlignment="1">
      <alignment horizontal="center" vertical="center"/>
    </xf>
    <xf numFmtId="17" fontId="115" fillId="15" borderId="12" xfId="0" applyNumberFormat="1" applyFont="1" applyFill="1" applyBorder="1" applyAlignment="1">
      <alignment horizontal="center" vertical="center" wrapText="1" shrinkToFit="1"/>
    </xf>
    <xf numFmtId="17" fontId="36" fillId="15" borderId="12" xfId="0" applyNumberFormat="1" applyFont="1" applyFill="1" applyBorder="1" applyAlignment="1">
      <alignment horizontal="center" vertical="center" wrapText="1" shrinkToFit="1"/>
    </xf>
    <xf numFmtId="0" fontId="52" fillId="73" borderId="25" xfId="665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40" fillId="8" borderId="5" xfId="565" applyFont="1" applyFill="1" applyBorder="1" applyAlignment="1">
      <alignment horizontal="center" vertical="center"/>
    </xf>
    <xf numFmtId="17" fontId="36" fillId="0" borderId="1" xfId="0" applyNumberFormat="1" applyFont="1" applyBorder="1" applyAlignment="1">
      <alignment horizontal="center" vertical="center" wrapText="1" shrinkToFit="1"/>
    </xf>
    <xf numFmtId="0" fontId="32" fillId="0" borderId="5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17" fontId="36" fillId="15" borderId="1" xfId="0" applyNumberFormat="1" applyFont="1" applyFill="1" applyBorder="1" applyAlignment="1">
      <alignment horizontal="center" vertical="center" wrapText="1" shrinkToFit="1"/>
    </xf>
    <xf numFmtId="0" fontId="160" fillId="73" borderId="6" xfId="665" applyFont="1" applyFill="1" applyBorder="1" applyAlignment="1">
      <alignment horizontal="center" vertical="center" wrapText="1" shrinkToFit="1"/>
    </xf>
    <xf numFmtId="0" fontId="160" fillId="73" borderId="34" xfId="665" applyFont="1" applyFill="1" applyBorder="1" applyAlignment="1">
      <alignment horizontal="center" vertical="center" wrapText="1" shrinkToFit="1"/>
    </xf>
    <xf numFmtId="0" fontId="160" fillId="73" borderId="35" xfId="665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 vertical="center" wrapText="1"/>
    </xf>
    <xf numFmtId="0" fontId="58" fillId="0" borderId="5" xfId="14" applyFont="1" applyBorder="1" applyAlignment="1">
      <alignment horizontal="center"/>
    </xf>
    <xf numFmtId="0" fontId="58" fillId="0" borderId="12" xfId="14" applyFont="1" applyBorder="1" applyAlignment="1">
      <alignment horizontal="center"/>
    </xf>
    <xf numFmtId="0" fontId="133" fillId="67" borderId="75" xfId="665" applyBorder="1" applyAlignment="1">
      <alignment horizontal="center" vertical="center" wrapText="1"/>
    </xf>
    <xf numFmtId="0" fontId="133" fillId="67" borderId="19" xfId="665" applyBorder="1" applyAlignment="1">
      <alignment horizontal="center" vertical="center" wrapText="1"/>
    </xf>
    <xf numFmtId="0" fontId="133" fillId="67" borderId="8" xfId="665" applyBorder="1" applyAlignment="1">
      <alignment horizontal="center" vertical="center" wrapText="1"/>
    </xf>
    <xf numFmtId="0" fontId="133" fillId="67" borderId="6" xfId="665" applyBorder="1" applyAlignment="1">
      <alignment horizontal="center" vertical="center" wrapText="1"/>
    </xf>
    <xf numFmtId="0" fontId="133" fillId="67" borderId="34" xfId="665" applyBorder="1" applyAlignment="1">
      <alignment horizontal="center" vertical="center" wrapText="1"/>
    </xf>
    <xf numFmtId="0" fontId="133" fillId="67" borderId="35" xfId="665" applyBorder="1" applyAlignment="1">
      <alignment horizontal="center" vertical="center" wrapText="1"/>
    </xf>
    <xf numFmtId="3" fontId="133" fillId="67" borderId="63" xfId="665" applyNumberFormat="1" applyBorder="1" applyAlignment="1">
      <alignment horizontal="center" vertical="center" wrapText="1"/>
    </xf>
    <xf numFmtId="3" fontId="133" fillId="67" borderId="83" xfId="665" applyNumberFormat="1" applyBorder="1" applyAlignment="1">
      <alignment horizontal="center" vertical="center" wrapText="1"/>
    </xf>
    <xf numFmtId="0" fontId="133" fillId="67" borderId="24" xfId="665" applyBorder="1" applyAlignment="1">
      <alignment horizontal="center" vertical="center" wrapText="1"/>
    </xf>
    <xf numFmtId="0" fontId="133" fillId="67" borderId="25" xfId="665" applyBorder="1" applyAlignment="1">
      <alignment horizontal="center" vertical="center" wrapText="1"/>
    </xf>
    <xf numFmtId="0" fontId="133" fillId="67" borderId="20" xfId="665" applyBorder="1" applyAlignment="1">
      <alignment horizontal="center" vertical="center" wrapText="1"/>
    </xf>
    <xf numFmtId="0" fontId="133" fillId="67" borderId="38" xfId="665" applyBorder="1" applyAlignment="1">
      <alignment horizontal="center" vertical="center" wrapText="1"/>
    </xf>
    <xf numFmtId="0" fontId="86" fillId="79" borderId="0" xfId="565" applyFill="1" applyBorder="1" applyAlignment="1">
      <alignment horizontal="center"/>
    </xf>
    <xf numFmtId="0" fontId="86" fillId="79" borderId="83" xfId="565" applyFill="1" applyBorder="1" applyAlignment="1">
      <alignment horizontal="center"/>
    </xf>
    <xf numFmtId="0" fontId="140" fillId="79" borderId="0" xfId="565" applyFont="1" applyFill="1" applyBorder="1" applyAlignment="1">
      <alignment horizontal="center"/>
    </xf>
    <xf numFmtId="0" fontId="140" fillId="79" borderId="83" xfId="565" applyFont="1" applyFill="1" applyBorder="1" applyAlignment="1">
      <alignment horizontal="center"/>
    </xf>
    <xf numFmtId="17" fontId="86" fillId="79" borderId="0" xfId="565" applyNumberFormat="1" applyFill="1" applyBorder="1" applyAlignment="1">
      <alignment horizontal="center" vertical="center"/>
    </xf>
    <xf numFmtId="17" fontId="86" fillId="79" borderId="13" xfId="565" applyNumberFormat="1" applyFill="1" applyBorder="1" applyAlignment="1">
      <alignment horizontal="center" vertical="center"/>
    </xf>
    <xf numFmtId="17" fontId="86" fillId="79" borderId="18" xfId="565" applyNumberFormat="1" applyFill="1" applyBorder="1" applyAlignment="1">
      <alignment horizontal="center" vertical="center"/>
    </xf>
    <xf numFmtId="0" fontId="89" fillId="79" borderId="8" xfId="14" applyFont="1" applyFill="1" applyBorder="1" applyAlignment="1">
      <alignment horizontal="center"/>
    </xf>
    <xf numFmtId="0" fontId="89" fillId="79" borderId="14" xfId="14" applyFont="1" applyFill="1" applyBorder="1" applyAlignment="1">
      <alignment horizontal="center"/>
    </xf>
    <xf numFmtId="0" fontId="89" fillId="79" borderId="63" xfId="14" applyFont="1" applyFill="1" applyBorder="1" applyAlignment="1">
      <alignment horizontal="center"/>
    </xf>
    <xf numFmtId="0" fontId="139" fillId="72" borderId="5" xfId="565" applyFont="1" applyFill="1" applyBorder="1" applyAlignment="1">
      <alignment horizontal="center" vertical="center" wrapText="1"/>
    </xf>
    <xf numFmtId="0" fontId="139" fillId="72" borderId="17" xfId="565" applyFont="1" applyFill="1" applyBorder="1" applyAlignment="1">
      <alignment horizontal="center" vertical="center" wrapText="1"/>
    </xf>
    <xf numFmtId="0" fontId="139" fillId="72" borderId="12" xfId="565" applyFont="1" applyFill="1" applyBorder="1" applyAlignment="1">
      <alignment horizontal="center" vertical="center" wrapText="1"/>
    </xf>
    <xf numFmtId="3" fontId="42" fillId="8" borderId="1" xfId="0" applyNumberFormat="1" applyFont="1" applyFill="1" applyBorder="1" applyAlignment="1">
      <alignment horizontal="center" vertical="center" wrapText="1"/>
    </xf>
    <xf numFmtId="0" fontId="133" fillId="67" borderId="1" xfId="665" applyBorder="1" applyAlignment="1">
      <alignment horizontal="center" vertical="center" wrapText="1"/>
    </xf>
    <xf numFmtId="0" fontId="138" fillId="75" borderId="2" xfId="665" applyFont="1" applyFill="1" applyBorder="1" applyAlignment="1">
      <alignment horizontal="center" vertical="center"/>
    </xf>
    <xf numFmtId="0" fontId="138" fillId="75" borderId="4" xfId="665" applyFont="1" applyFill="1" applyBorder="1" applyAlignment="1">
      <alignment horizontal="center" vertical="center"/>
    </xf>
    <xf numFmtId="0" fontId="138" fillId="75" borderId="1" xfId="665" applyFont="1" applyFill="1" applyBorder="1" applyAlignment="1">
      <alignment horizontal="center" vertical="center" wrapText="1"/>
    </xf>
    <xf numFmtId="3" fontId="138" fillId="75" borderId="8" xfId="665" applyNumberFormat="1" applyFont="1" applyFill="1" applyBorder="1" applyAlignment="1" applyProtection="1">
      <alignment horizontal="center" vertical="center"/>
    </xf>
    <xf numFmtId="3" fontId="138" fillId="75" borderId="14" xfId="665" applyNumberFormat="1" applyFont="1" applyFill="1" applyBorder="1" applyAlignment="1" applyProtection="1">
      <alignment horizontal="center" vertical="center"/>
    </xf>
    <xf numFmtId="3" fontId="138" fillId="75" borderId="63" xfId="665" applyNumberFormat="1" applyFont="1" applyFill="1" applyBorder="1" applyAlignment="1" applyProtection="1">
      <alignment horizontal="center" vertical="center"/>
    </xf>
    <xf numFmtId="3" fontId="138" fillId="75" borderId="19" xfId="665" applyNumberFormat="1" applyFont="1" applyFill="1" applyBorder="1" applyAlignment="1" applyProtection="1">
      <alignment horizontal="center" vertical="center"/>
    </xf>
    <xf numFmtId="3" fontId="138" fillId="75" borderId="13" xfId="665" applyNumberFormat="1" applyFont="1" applyFill="1" applyBorder="1" applyAlignment="1" applyProtection="1">
      <alignment horizontal="center" vertical="center"/>
    </xf>
    <xf numFmtId="3" fontId="138" fillId="75" borderId="18" xfId="665" applyNumberFormat="1" applyFont="1" applyFill="1" applyBorder="1" applyAlignment="1" applyProtection="1">
      <alignment horizontal="center" vertical="center"/>
    </xf>
    <xf numFmtId="0" fontId="162" fillId="67" borderId="20" xfId="665" applyFont="1" applyBorder="1" applyAlignment="1">
      <alignment horizontal="center" vertical="center" wrapText="1"/>
    </xf>
    <xf numFmtId="0" fontId="162" fillId="67" borderId="21" xfId="665" applyFont="1" applyBorder="1" applyAlignment="1">
      <alignment horizontal="center" vertical="center" wrapText="1"/>
    </xf>
    <xf numFmtId="0" fontId="162" fillId="67" borderId="96" xfId="665" applyFont="1" applyBorder="1" applyAlignment="1">
      <alignment horizontal="center" vertical="center" wrapText="1"/>
    </xf>
    <xf numFmtId="1" fontId="26" fillId="15" borderId="1" xfId="316" applyNumberFormat="1" applyFill="1" applyBorder="1" applyAlignment="1">
      <alignment horizontal="center" vertical="center" shrinkToFit="1"/>
    </xf>
    <xf numFmtId="0" fontId="32" fillId="15" borderId="1" xfId="316" applyFont="1" applyFill="1" applyBorder="1" applyAlignment="1">
      <alignment horizontal="center" vertical="center"/>
    </xf>
    <xf numFmtId="0" fontId="138" fillId="75" borderId="91" xfId="665" applyFont="1" applyFill="1" applyBorder="1" applyAlignment="1">
      <alignment horizontal="center" vertical="center"/>
    </xf>
    <xf numFmtId="0" fontId="139" fillId="72" borderId="91" xfId="565" applyFont="1" applyFill="1" applyBorder="1" applyAlignment="1">
      <alignment horizontal="center" vertical="center" wrapText="1"/>
    </xf>
    <xf numFmtId="3" fontId="42" fillId="8" borderId="6" xfId="316" applyNumberFormat="1" applyFont="1" applyFill="1" applyBorder="1" applyAlignment="1">
      <alignment horizontal="center" vertical="center" wrapText="1"/>
    </xf>
    <xf numFmtId="3" fontId="42" fillId="8" borderId="15" xfId="316" applyNumberFormat="1" applyFont="1" applyFill="1" applyBorder="1" applyAlignment="1">
      <alignment horizontal="center" vertical="center" wrapText="1"/>
    </xf>
    <xf numFmtId="0" fontId="94" fillId="59" borderId="7" xfId="14" applyFont="1" applyFill="1" applyBorder="1" applyAlignment="1">
      <alignment horizontal="center" vertical="center" wrapText="1"/>
    </xf>
    <xf numFmtId="0" fontId="94" fillId="59" borderId="5" xfId="14" applyFont="1" applyFill="1" applyBorder="1" applyAlignment="1">
      <alignment horizontal="center" vertical="center" wrapText="1"/>
    </xf>
    <xf numFmtId="3" fontId="138" fillId="75" borderId="30" xfId="665" applyNumberFormat="1" applyFont="1" applyFill="1" applyBorder="1" applyAlignment="1" applyProtection="1">
      <alignment horizontal="center" vertical="center"/>
    </xf>
    <xf numFmtId="3" fontId="138" fillId="75" borderId="31" xfId="665" applyNumberFormat="1" applyFont="1" applyFill="1" applyBorder="1" applyAlignment="1" applyProtection="1">
      <alignment horizontal="center" vertical="center"/>
    </xf>
    <xf numFmtId="3" fontId="138" fillId="75" borderId="76" xfId="665" applyNumberFormat="1" applyFont="1" applyFill="1" applyBorder="1" applyAlignment="1" applyProtection="1">
      <alignment horizontal="center" vertical="center"/>
    </xf>
    <xf numFmtId="0" fontId="139" fillId="72" borderId="13" xfId="565" applyFont="1" applyFill="1" applyBorder="1" applyAlignment="1">
      <alignment horizontal="center" vertical="center" wrapText="1"/>
    </xf>
    <xf numFmtId="0" fontId="139" fillId="72" borderId="18" xfId="565" applyFont="1" applyFill="1" applyBorder="1" applyAlignment="1">
      <alignment horizontal="center" vertical="center" wrapText="1"/>
    </xf>
    <xf numFmtId="0" fontId="138" fillId="67" borderId="2" xfId="665" applyFont="1" applyBorder="1" applyAlignment="1">
      <alignment horizontal="center" vertical="center" wrapText="1"/>
    </xf>
    <xf numFmtId="0" fontId="138" fillId="67" borderId="4" xfId="665" applyFont="1" applyBorder="1" applyAlignment="1">
      <alignment horizontal="center" vertical="center" wrapText="1"/>
    </xf>
    <xf numFmtId="0" fontId="138" fillId="67" borderId="3" xfId="665" applyFont="1" applyBorder="1" applyAlignment="1">
      <alignment horizontal="center" vertical="center" wrapText="1"/>
    </xf>
    <xf numFmtId="2" fontId="41" fillId="8" borderId="1" xfId="40" applyNumberFormat="1" applyFont="1" applyFill="1" applyBorder="1" applyAlignment="1">
      <alignment horizontal="left" vertical="center"/>
    </xf>
    <xf numFmtId="17" fontId="86" fillId="72" borderId="1" xfId="565" applyNumberFormat="1" applyFill="1" applyBorder="1" applyAlignment="1">
      <alignment horizontal="center" vertical="center" wrapText="1"/>
    </xf>
    <xf numFmtId="17" fontId="141" fillId="72" borderId="0" xfId="565" applyNumberFormat="1" applyFont="1" applyFill="1" applyBorder="1" applyAlignment="1">
      <alignment horizontal="center" vertical="center" wrapText="1"/>
    </xf>
    <xf numFmtId="17" fontId="141" fillId="72" borderId="13" xfId="565" applyNumberFormat="1" applyFont="1" applyFill="1" applyBorder="1" applyAlignment="1">
      <alignment horizontal="center" vertical="center" wrapText="1"/>
    </xf>
    <xf numFmtId="17" fontId="85" fillId="75" borderId="1" xfId="563" applyNumberFormat="1" applyFill="1" applyBorder="1" applyAlignment="1">
      <alignment horizontal="center" vertical="center" wrapText="1"/>
    </xf>
    <xf numFmtId="0" fontId="49" fillId="71" borderId="90" xfId="40" applyFont="1" applyFill="1" applyBorder="1" applyAlignment="1">
      <alignment horizontal="left" vertical="center" wrapText="1"/>
    </xf>
    <xf numFmtId="0" fontId="49" fillId="71" borderId="91" xfId="40" applyFont="1" applyFill="1" applyBorder="1" applyAlignment="1">
      <alignment horizontal="left" vertical="center" wrapText="1"/>
    </xf>
    <xf numFmtId="2" fontId="55" fillId="9" borderId="1" xfId="40" applyNumberFormat="1" applyFont="1" applyFill="1" applyBorder="1" applyAlignment="1">
      <alignment horizontal="left" vertical="center"/>
    </xf>
    <xf numFmtId="0" fontId="0" fillId="0" borderId="0" xfId="0" applyAlignment="1" applyProtection="1">
      <alignment vertical="top" wrapText="1"/>
      <protection locked="0"/>
    </xf>
    <xf numFmtId="0" fontId="0" fillId="0" borderId="0" xfId="0"/>
    <xf numFmtId="0" fontId="139" fillId="78" borderId="0" xfId="565" applyFont="1" applyFill="1" applyAlignment="1" applyProtection="1">
      <alignment horizontal="center" vertical="center" wrapText="1" readingOrder="1"/>
      <protection locked="0"/>
    </xf>
    <xf numFmtId="1" fontId="26" fillId="15" borderId="1" xfId="0" quotePrefix="1" applyNumberFormat="1" applyFont="1" applyFill="1" applyBorder="1" applyAlignment="1">
      <alignment horizontal="center" vertical="center" shrinkToFit="1"/>
    </xf>
    <xf numFmtId="0" fontId="29" fillId="60" borderId="1" xfId="0" applyFont="1" applyFill="1" applyBorder="1" applyAlignment="1">
      <alignment horizontal="center" vertical="center"/>
    </xf>
    <xf numFmtId="10" fontId="0" fillId="0" borderId="0" xfId="644" applyNumberFormat="1" applyFont="1"/>
  </cellXfs>
  <cellStyles count="693">
    <cellStyle name="#.##0,00" xfId="43" xr:uid="{00000000-0005-0000-0000-000000000000}"/>
    <cellStyle name="_CONTRATACION_ANTIOQUIA_14122009" xfId="1" xr:uid="{00000000-0005-0000-0000-000001000000}"/>
    <cellStyle name="_Estadistica_28042010" xfId="2" xr:uid="{00000000-0005-0000-0000-000002000000}"/>
    <cellStyle name="_ESTADISTICAS DE AGOSTO DE 2009" xfId="3" xr:uid="{00000000-0005-0000-0000-000003000000}"/>
    <cellStyle name="‡" xfId="581" xr:uid="{00000000-0005-0000-0000-000004000000}"/>
    <cellStyle name="20% - Accent1" xfId="44" xr:uid="{00000000-0005-0000-0000-000005000000}"/>
    <cellStyle name="20% - Accent1 2" xfId="582" xr:uid="{00000000-0005-0000-0000-000006000000}"/>
    <cellStyle name="20% - Accent2" xfId="45" xr:uid="{00000000-0005-0000-0000-000007000000}"/>
    <cellStyle name="20% - Accent2 2" xfId="583" xr:uid="{00000000-0005-0000-0000-000008000000}"/>
    <cellStyle name="20% - Accent3" xfId="46" xr:uid="{00000000-0005-0000-0000-000009000000}"/>
    <cellStyle name="20% - Accent3 2" xfId="584" xr:uid="{00000000-0005-0000-0000-00000A000000}"/>
    <cellStyle name="20% - Accent4" xfId="47" xr:uid="{00000000-0005-0000-0000-00000B000000}"/>
    <cellStyle name="20% - Accent4 2" xfId="585" xr:uid="{00000000-0005-0000-0000-00000C000000}"/>
    <cellStyle name="20% - Accent5" xfId="48" xr:uid="{00000000-0005-0000-0000-00000D000000}"/>
    <cellStyle name="20% - Accent5 2" xfId="586" xr:uid="{00000000-0005-0000-0000-00000E000000}"/>
    <cellStyle name="20% - Accent6" xfId="49" xr:uid="{00000000-0005-0000-0000-00000F000000}"/>
    <cellStyle name="20% - Accent6 2" xfId="587" xr:uid="{00000000-0005-0000-0000-000010000000}"/>
    <cellStyle name="20% - Énfasis1 2" xfId="50" xr:uid="{00000000-0005-0000-0000-000011000000}"/>
    <cellStyle name="20% - Énfasis1 3" xfId="51" xr:uid="{00000000-0005-0000-0000-000012000000}"/>
    <cellStyle name="20% - Énfasis1 4" xfId="52" xr:uid="{00000000-0005-0000-0000-000013000000}"/>
    <cellStyle name="20% - Énfasis2 2" xfId="53" xr:uid="{00000000-0005-0000-0000-000014000000}"/>
    <cellStyle name="20% - Énfasis2 3" xfId="54" xr:uid="{00000000-0005-0000-0000-000015000000}"/>
    <cellStyle name="20% - Énfasis2 4" xfId="55" xr:uid="{00000000-0005-0000-0000-000016000000}"/>
    <cellStyle name="20% - Énfasis3 2" xfId="56" xr:uid="{00000000-0005-0000-0000-000017000000}"/>
    <cellStyle name="20% - Énfasis3 3" xfId="57" xr:uid="{00000000-0005-0000-0000-000018000000}"/>
    <cellStyle name="20% - Énfasis3 4" xfId="58" xr:uid="{00000000-0005-0000-0000-000019000000}"/>
    <cellStyle name="20% - Énfasis4 2" xfId="59" xr:uid="{00000000-0005-0000-0000-00001A000000}"/>
    <cellStyle name="20% - Énfasis4 3" xfId="60" xr:uid="{00000000-0005-0000-0000-00001B000000}"/>
    <cellStyle name="20% - Énfasis4 4" xfId="61" xr:uid="{00000000-0005-0000-0000-00001C000000}"/>
    <cellStyle name="20% - Énfasis5 2" xfId="62" xr:uid="{00000000-0005-0000-0000-00001D000000}"/>
    <cellStyle name="20% - Énfasis5 3" xfId="63" xr:uid="{00000000-0005-0000-0000-00001E000000}"/>
    <cellStyle name="20% - Énfasis6 2" xfId="64" xr:uid="{00000000-0005-0000-0000-00001F000000}"/>
    <cellStyle name="20% - Énfasis6 3" xfId="65" xr:uid="{00000000-0005-0000-0000-000020000000}"/>
    <cellStyle name="20% - Énfasis6 4" xfId="66" xr:uid="{00000000-0005-0000-0000-000021000000}"/>
    <cellStyle name="40% - Accent1" xfId="67" xr:uid="{00000000-0005-0000-0000-000022000000}"/>
    <cellStyle name="40% - Accent1 2" xfId="588" xr:uid="{00000000-0005-0000-0000-000023000000}"/>
    <cellStyle name="40% - Accent2" xfId="68" xr:uid="{00000000-0005-0000-0000-000024000000}"/>
    <cellStyle name="40% - Accent2 2" xfId="589" xr:uid="{00000000-0005-0000-0000-000025000000}"/>
    <cellStyle name="40% - Accent3" xfId="69" xr:uid="{00000000-0005-0000-0000-000026000000}"/>
    <cellStyle name="40% - Accent3 2" xfId="590" xr:uid="{00000000-0005-0000-0000-000027000000}"/>
    <cellStyle name="40% - Accent4" xfId="70" xr:uid="{00000000-0005-0000-0000-000028000000}"/>
    <cellStyle name="40% - Accent4 2" xfId="591" xr:uid="{00000000-0005-0000-0000-000029000000}"/>
    <cellStyle name="40% - Accent5" xfId="71" xr:uid="{00000000-0005-0000-0000-00002A000000}"/>
    <cellStyle name="40% - Accent5 2" xfId="592" xr:uid="{00000000-0005-0000-0000-00002B000000}"/>
    <cellStyle name="40% - Accent6" xfId="72" xr:uid="{00000000-0005-0000-0000-00002C000000}"/>
    <cellStyle name="40% - Accent6 2" xfId="593" xr:uid="{00000000-0005-0000-0000-00002D000000}"/>
    <cellStyle name="40% - Énfasis1 2" xfId="73" xr:uid="{00000000-0005-0000-0000-00002E000000}"/>
    <cellStyle name="40% - Énfasis1 3" xfId="74" xr:uid="{00000000-0005-0000-0000-00002F000000}"/>
    <cellStyle name="40% - Énfasis1 4" xfId="75" xr:uid="{00000000-0005-0000-0000-000030000000}"/>
    <cellStyle name="40% - Énfasis2 2" xfId="76" xr:uid="{00000000-0005-0000-0000-000031000000}"/>
    <cellStyle name="40% - Énfasis2 3" xfId="77" xr:uid="{00000000-0005-0000-0000-000032000000}"/>
    <cellStyle name="40% - Énfasis3 2" xfId="78" xr:uid="{00000000-0005-0000-0000-000033000000}"/>
    <cellStyle name="40% - Énfasis3 3" xfId="79" xr:uid="{00000000-0005-0000-0000-000034000000}"/>
    <cellStyle name="40% - Énfasis3 4" xfId="80" xr:uid="{00000000-0005-0000-0000-000035000000}"/>
    <cellStyle name="40% - Énfasis4 2" xfId="81" xr:uid="{00000000-0005-0000-0000-000036000000}"/>
    <cellStyle name="40% - Énfasis4 3" xfId="82" xr:uid="{00000000-0005-0000-0000-000037000000}"/>
    <cellStyle name="40% - Énfasis4 4" xfId="83" xr:uid="{00000000-0005-0000-0000-000038000000}"/>
    <cellStyle name="40% - Énfasis5 2" xfId="84" xr:uid="{00000000-0005-0000-0000-000039000000}"/>
    <cellStyle name="40% - Énfasis5 3" xfId="85" xr:uid="{00000000-0005-0000-0000-00003A000000}"/>
    <cellStyle name="40% - Énfasis5 4" xfId="86" xr:uid="{00000000-0005-0000-0000-00003B000000}"/>
    <cellStyle name="40% - Énfasis6 2" xfId="87" xr:uid="{00000000-0005-0000-0000-00003C000000}"/>
    <cellStyle name="40% - Énfasis6 3" xfId="88" xr:uid="{00000000-0005-0000-0000-00003D000000}"/>
    <cellStyle name="40% - Énfasis6 4" xfId="89" xr:uid="{00000000-0005-0000-0000-00003E000000}"/>
    <cellStyle name="60% - Accent1" xfId="90" xr:uid="{00000000-0005-0000-0000-00003F000000}"/>
    <cellStyle name="60% - Accent2" xfId="91" xr:uid="{00000000-0005-0000-0000-000040000000}"/>
    <cellStyle name="60% - Accent3" xfId="92" xr:uid="{00000000-0005-0000-0000-000041000000}"/>
    <cellStyle name="60% - Accent4" xfId="93" xr:uid="{00000000-0005-0000-0000-000042000000}"/>
    <cellStyle name="60% - Accent5" xfId="94" xr:uid="{00000000-0005-0000-0000-000043000000}"/>
    <cellStyle name="60% - Accent6" xfId="95" xr:uid="{00000000-0005-0000-0000-000044000000}"/>
    <cellStyle name="60% - Énfasis1 2" xfId="96" xr:uid="{00000000-0005-0000-0000-000045000000}"/>
    <cellStyle name="60% - Énfasis2 2" xfId="97" xr:uid="{00000000-0005-0000-0000-000046000000}"/>
    <cellStyle name="60% - Énfasis3 2" xfId="98" xr:uid="{00000000-0005-0000-0000-000047000000}"/>
    <cellStyle name="60% - Énfasis4 2" xfId="99" xr:uid="{00000000-0005-0000-0000-000048000000}"/>
    <cellStyle name="60% - Énfasis5 2" xfId="100" xr:uid="{00000000-0005-0000-0000-000049000000}"/>
    <cellStyle name="60% - Énfasis6 2" xfId="101" xr:uid="{00000000-0005-0000-0000-00004A000000}"/>
    <cellStyle name="Accent1" xfId="102" xr:uid="{00000000-0005-0000-0000-00004B000000}"/>
    <cellStyle name="Accent2" xfId="103" xr:uid="{00000000-0005-0000-0000-00004C000000}"/>
    <cellStyle name="Accent3" xfId="104" xr:uid="{00000000-0005-0000-0000-00004D000000}"/>
    <cellStyle name="Accent4" xfId="105" xr:uid="{00000000-0005-0000-0000-00004E000000}"/>
    <cellStyle name="Accent5" xfId="106" xr:uid="{00000000-0005-0000-0000-00004F000000}"/>
    <cellStyle name="Accent6" xfId="107" xr:uid="{00000000-0005-0000-0000-000050000000}"/>
    <cellStyle name="Bad" xfId="108" xr:uid="{00000000-0005-0000-0000-000051000000}"/>
    <cellStyle name="Buena 2" xfId="109" xr:uid="{00000000-0005-0000-0000-000052000000}"/>
    <cellStyle name="Bueno" xfId="665" builtinId="26"/>
    <cellStyle name="Calculation" xfId="110" xr:uid="{00000000-0005-0000-0000-000054000000}"/>
    <cellStyle name="Cálculo" xfId="668" builtinId="22"/>
    <cellStyle name="Cálculo 2" xfId="111" xr:uid="{00000000-0005-0000-0000-000056000000}"/>
    <cellStyle name="Celda de comprobación 2" xfId="112" xr:uid="{00000000-0005-0000-0000-000057000000}"/>
    <cellStyle name="Celda vinculada 2" xfId="113" xr:uid="{00000000-0005-0000-0000-000058000000}"/>
    <cellStyle name="Check Cell" xfId="114" xr:uid="{00000000-0005-0000-0000-000059000000}"/>
    <cellStyle name="Encabezado 4 2" xfId="115" xr:uid="{00000000-0005-0000-0000-00005A000000}"/>
    <cellStyle name="Énfasis1 2" xfId="116" xr:uid="{00000000-0005-0000-0000-00005B000000}"/>
    <cellStyle name="Énfasis2 2" xfId="117" xr:uid="{00000000-0005-0000-0000-00005C000000}"/>
    <cellStyle name="Énfasis3 2" xfId="118" xr:uid="{00000000-0005-0000-0000-00005D000000}"/>
    <cellStyle name="Énfasis4 2" xfId="119" xr:uid="{00000000-0005-0000-0000-00005E000000}"/>
    <cellStyle name="Énfasis5 2" xfId="120" xr:uid="{00000000-0005-0000-0000-00005F000000}"/>
    <cellStyle name="Énfasis6 2" xfId="121" xr:uid="{00000000-0005-0000-0000-000060000000}"/>
    <cellStyle name="Entrada 2" xfId="122" xr:uid="{00000000-0005-0000-0000-000061000000}"/>
    <cellStyle name="Estilo 1" xfId="4" xr:uid="{00000000-0005-0000-0000-000062000000}"/>
    <cellStyle name="Estilo 1 2" xfId="23" xr:uid="{00000000-0005-0000-0000-000063000000}"/>
    <cellStyle name="Euro" xfId="5" xr:uid="{00000000-0005-0000-0000-000064000000}"/>
    <cellStyle name="Euro 2" xfId="123" xr:uid="{00000000-0005-0000-0000-000065000000}"/>
    <cellStyle name="Euro 2 2" xfId="594" xr:uid="{00000000-0005-0000-0000-000066000000}"/>
    <cellStyle name="Euro 2 3" xfId="595" xr:uid="{00000000-0005-0000-0000-000067000000}"/>
    <cellStyle name="Euro 3" xfId="596" xr:uid="{00000000-0005-0000-0000-000068000000}"/>
    <cellStyle name="Explanatory Text" xfId="124" xr:uid="{00000000-0005-0000-0000-000069000000}"/>
    <cellStyle name="Good" xfId="125" xr:uid="{00000000-0005-0000-0000-00006A000000}"/>
    <cellStyle name="Heading 1" xfId="126" xr:uid="{00000000-0005-0000-0000-00006B000000}"/>
    <cellStyle name="Heading 2" xfId="127" xr:uid="{00000000-0005-0000-0000-00006C000000}"/>
    <cellStyle name="Heading 3" xfId="128" xr:uid="{00000000-0005-0000-0000-00006D000000}"/>
    <cellStyle name="Heading 4" xfId="129" xr:uid="{00000000-0005-0000-0000-00006E000000}"/>
    <cellStyle name="Incorrecto 2" xfId="130" xr:uid="{00000000-0005-0000-0000-00006F000000}"/>
    <cellStyle name="Input" xfId="131" xr:uid="{00000000-0005-0000-0000-000070000000}"/>
    <cellStyle name="Linked Cell" xfId="132" xr:uid="{00000000-0005-0000-0000-000071000000}"/>
    <cellStyle name="Millares" xfId="651" builtinId="3"/>
    <cellStyle name="Millares [0]" xfId="658" builtinId="6"/>
    <cellStyle name="Millares 10" xfId="597" xr:uid="{00000000-0005-0000-0000-000074000000}"/>
    <cellStyle name="Millares 11" xfId="598" xr:uid="{00000000-0005-0000-0000-000075000000}"/>
    <cellStyle name="Millares 12" xfId="663" xr:uid="{00000000-0005-0000-0000-000076000000}"/>
    <cellStyle name="Millares 16" xfId="599" xr:uid="{00000000-0005-0000-0000-000077000000}"/>
    <cellStyle name="Millares 17" xfId="600" xr:uid="{00000000-0005-0000-0000-000078000000}"/>
    <cellStyle name="Millares 18" xfId="601" xr:uid="{00000000-0005-0000-0000-000079000000}"/>
    <cellStyle name="Millares 19" xfId="602" xr:uid="{00000000-0005-0000-0000-00007A000000}"/>
    <cellStyle name="Millares 2" xfId="9" xr:uid="{00000000-0005-0000-0000-00007B000000}"/>
    <cellStyle name="Millares 2 10" xfId="133" xr:uid="{00000000-0005-0000-0000-00007C000000}"/>
    <cellStyle name="Millares 2 11" xfId="134" xr:uid="{00000000-0005-0000-0000-00007D000000}"/>
    <cellStyle name="Millares 2 12" xfId="135" xr:uid="{00000000-0005-0000-0000-00007E000000}"/>
    <cellStyle name="Millares 2 13" xfId="136" xr:uid="{00000000-0005-0000-0000-00007F000000}"/>
    <cellStyle name="Millares 2 14" xfId="137" xr:uid="{00000000-0005-0000-0000-000080000000}"/>
    <cellStyle name="Millares 2 15" xfId="138" xr:uid="{00000000-0005-0000-0000-000081000000}"/>
    <cellStyle name="Millares 2 16" xfId="139" xr:uid="{00000000-0005-0000-0000-000082000000}"/>
    <cellStyle name="Millares 2 17" xfId="140" xr:uid="{00000000-0005-0000-0000-000083000000}"/>
    <cellStyle name="Millares 2 18" xfId="141" xr:uid="{00000000-0005-0000-0000-000084000000}"/>
    <cellStyle name="Millares 2 19" xfId="142" xr:uid="{00000000-0005-0000-0000-000085000000}"/>
    <cellStyle name="Millares 2 2" xfId="143" xr:uid="{00000000-0005-0000-0000-000086000000}"/>
    <cellStyle name="Millares 2 2 2" xfId="603" xr:uid="{00000000-0005-0000-0000-000087000000}"/>
    <cellStyle name="Millares 2 20" xfId="144" xr:uid="{00000000-0005-0000-0000-000088000000}"/>
    <cellStyle name="Millares 2 21" xfId="145" xr:uid="{00000000-0005-0000-0000-000089000000}"/>
    <cellStyle name="Millares 2 22" xfId="146" xr:uid="{00000000-0005-0000-0000-00008A000000}"/>
    <cellStyle name="Millares 2 23" xfId="147" xr:uid="{00000000-0005-0000-0000-00008B000000}"/>
    <cellStyle name="Millares 2 24" xfId="148" xr:uid="{00000000-0005-0000-0000-00008C000000}"/>
    <cellStyle name="Millares 2 25" xfId="149" xr:uid="{00000000-0005-0000-0000-00008D000000}"/>
    <cellStyle name="Millares 2 26" xfId="150" xr:uid="{00000000-0005-0000-0000-00008E000000}"/>
    <cellStyle name="Millares 2 3" xfId="151" xr:uid="{00000000-0005-0000-0000-00008F000000}"/>
    <cellStyle name="Millares 2 4" xfId="152" xr:uid="{00000000-0005-0000-0000-000090000000}"/>
    <cellStyle name="Millares 2 5" xfId="153" xr:uid="{00000000-0005-0000-0000-000091000000}"/>
    <cellStyle name="Millares 2 6" xfId="154" xr:uid="{00000000-0005-0000-0000-000092000000}"/>
    <cellStyle name="Millares 2 7" xfId="155" xr:uid="{00000000-0005-0000-0000-000093000000}"/>
    <cellStyle name="Millares 2 8" xfId="156" xr:uid="{00000000-0005-0000-0000-000094000000}"/>
    <cellStyle name="Millares 2 9" xfId="157" xr:uid="{00000000-0005-0000-0000-000095000000}"/>
    <cellStyle name="Millares 2_COMPARATIVO FACTURACION 2011 CORREGIDO" xfId="158" xr:uid="{00000000-0005-0000-0000-000096000000}"/>
    <cellStyle name="Millares 20" xfId="604" xr:uid="{00000000-0005-0000-0000-000097000000}"/>
    <cellStyle name="Millares 21" xfId="605" xr:uid="{00000000-0005-0000-0000-000098000000}"/>
    <cellStyle name="Millares 22" xfId="606" xr:uid="{00000000-0005-0000-0000-000099000000}"/>
    <cellStyle name="Millares 23" xfId="607" xr:uid="{00000000-0005-0000-0000-00009A000000}"/>
    <cellStyle name="Millares 24" xfId="608" xr:uid="{00000000-0005-0000-0000-00009B000000}"/>
    <cellStyle name="Millares 25" xfId="609" xr:uid="{00000000-0005-0000-0000-00009C000000}"/>
    <cellStyle name="Millares 26" xfId="610" xr:uid="{00000000-0005-0000-0000-00009D000000}"/>
    <cellStyle name="Millares 27" xfId="611" xr:uid="{00000000-0005-0000-0000-00009E000000}"/>
    <cellStyle name="Millares 28" xfId="612" xr:uid="{00000000-0005-0000-0000-00009F000000}"/>
    <cellStyle name="Millares 29" xfId="613" xr:uid="{00000000-0005-0000-0000-0000A0000000}"/>
    <cellStyle name="Millares 3" xfId="11" xr:uid="{00000000-0005-0000-0000-0000A1000000}"/>
    <cellStyle name="Millares 3 10" xfId="159" xr:uid="{00000000-0005-0000-0000-0000A2000000}"/>
    <cellStyle name="Millares 3 11" xfId="160" xr:uid="{00000000-0005-0000-0000-0000A3000000}"/>
    <cellStyle name="Millares 3 12" xfId="161" xr:uid="{00000000-0005-0000-0000-0000A4000000}"/>
    <cellStyle name="Millares 3 13" xfId="162" xr:uid="{00000000-0005-0000-0000-0000A5000000}"/>
    <cellStyle name="Millares 3 14" xfId="163" xr:uid="{00000000-0005-0000-0000-0000A6000000}"/>
    <cellStyle name="Millares 3 15" xfId="164" xr:uid="{00000000-0005-0000-0000-0000A7000000}"/>
    <cellStyle name="Millares 3 16" xfId="165" xr:uid="{00000000-0005-0000-0000-0000A8000000}"/>
    <cellStyle name="Millares 3 17" xfId="166" xr:uid="{00000000-0005-0000-0000-0000A9000000}"/>
    <cellStyle name="Millares 3 18" xfId="167" xr:uid="{00000000-0005-0000-0000-0000AA000000}"/>
    <cellStyle name="Millares 3 19" xfId="168" xr:uid="{00000000-0005-0000-0000-0000AB000000}"/>
    <cellStyle name="Millares 3 2" xfId="29" xr:uid="{00000000-0005-0000-0000-0000AC000000}"/>
    <cellStyle name="Millares 3 20" xfId="169" xr:uid="{00000000-0005-0000-0000-0000AD000000}"/>
    <cellStyle name="Millares 3 21" xfId="170" xr:uid="{00000000-0005-0000-0000-0000AE000000}"/>
    <cellStyle name="Millares 3 22" xfId="171" xr:uid="{00000000-0005-0000-0000-0000AF000000}"/>
    <cellStyle name="Millares 3 23" xfId="172" xr:uid="{00000000-0005-0000-0000-0000B0000000}"/>
    <cellStyle name="Millares 3 24" xfId="173" xr:uid="{00000000-0005-0000-0000-0000B1000000}"/>
    <cellStyle name="Millares 3 25" xfId="174" xr:uid="{00000000-0005-0000-0000-0000B2000000}"/>
    <cellStyle name="Millares 3 26" xfId="175" xr:uid="{00000000-0005-0000-0000-0000B3000000}"/>
    <cellStyle name="Millares 3 3" xfId="176" xr:uid="{00000000-0005-0000-0000-0000B4000000}"/>
    <cellStyle name="Millares 3 4" xfId="177" xr:uid="{00000000-0005-0000-0000-0000B5000000}"/>
    <cellStyle name="Millares 3 5" xfId="178" xr:uid="{00000000-0005-0000-0000-0000B6000000}"/>
    <cellStyle name="Millares 3 6" xfId="179" xr:uid="{00000000-0005-0000-0000-0000B7000000}"/>
    <cellStyle name="Millares 3 7" xfId="180" xr:uid="{00000000-0005-0000-0000-0000B8000000}"/>
    <cellStyle name="Millares 3 8" xfId="181" xr:uid="{00000000-0005-0000-0000-0000B9000000}"/>
    <cellStyle name="Millares 3 9" xfId="182" xr:uid="{00000000-0005-0000-0000-0000BA000000}"/>
    <cellStyle name="Millares 30" xfId="614" xr:uid="{00000000-0005-0000-0000-0000BB000000}"/>
    <cellStyle name="Millares 31" xfId="615" xr:uid="{00000000-0005-0000-0000-0000BC000000}"/>
    <cellStyle name="Millares 4" xfId="183" xr:uid="{00000000-0005-0000-0000-0000BD000000}"/>
    <cellStyle name="Millares 4 10" xfId="184" xr:uid="{00000000-0005-0000-0000-0000BE000000}"/>
    <cellStyle name="Millares 4 11" xfId="185" xr:uid="{00000000-0005-0000-0000-0000BF000000}"/>
    <cellStyle name="Millares 4 12" xfId="186" xr:uid="{00000000-0005-0000-0000-0000C0000000}"/>
    <cellStyle name="Millares 4 13" xfId="187" xr:uid="{00000000-0005-0000-0000-0000C1000000}"/>
    <cellStyle name="Millares 4 14" xfId="188" xr:uid="{00000000-0005-0000-0000-0000C2000000}"/>
    <cellStyle name="Millares 4 15" xfId="189" xr:uid="{00000000-0005-0000-0000-0000C3000000}"/>
    <cellStyle name="Millares 4 16" xfId="190" xr:uid="{00000000-0005-0000-0000-0000C4000000}"/>
    <cellStyle name="Millares 4 17" xfId="191" xr:uid="{00000000-0005-0000-0000-0000C5000000}"/>
    <cellStyle name="Millares 4 18" xfId="192" xr:uid="{00000000-0005-0000-0000-0000C6000000}"/>
    <cellStyle name="Millares 4 19" xfId="193" xr:uid="{00000000-0005-0000-0000-0000C7000000}"/>
    <cellStyle name="Millares 4 2" xfId="194" xr:uid="{00000000-0005-0000-0000-0000C8000000}"/>
    <cellStyle name="Millares 4 20" xfId="195" xr:uid="{00000000-0005-0000-0000-0000C9000000}"/>
    <cellStyle name="Millares 4 21" xfId="196" xr:uid="{00000000-0005-0000-0000-0000CA000000}"/>
    <cellStyle name="Millares 4 22" xfId="197" xr:uid="{00000000-0005-0000-0000-0000CB000000}"/>
    <cellStyle name="Millares 4 23" xfId="198" xr:uid="{00000000-0005-0000-0000-0000CC000000}"/>
    <cellStyle name="Millares 4 24" xfId="199" xr:uid="{00000000-0005-0000-0000-0000CD000000}"/>
    <cellStyle name="Millares 4 25" xfId="200" xr:uid="{00000000-0005-0000-0000-0000CE000000}"/>
    <cellStyle name="Millares 4 26" xfId="201" xr:uid="{00000000-0005-0000-0000-0000CF000000}"/>
    <cellStyle name="Millares 4 3" xfId="202" xr:uid="{00000000-0005-0000-0000-0000D0000000}"/>
    <cellStyle name="Millares 4 4" xfId="203" xr:uid="{00000000-0005-0000-0000-0000D1000000}"/>
    <cellStyle name="Millares 4 5" xfId="204" xr:uid="{00000000-0005-0000-0000-0000D2000000}"/>
    <cellStyle name="Millares 4 6" xfId="205" xr:uid="{00000000-0005-0000-0000-0000D3000000}"/>
    <cellStyle name="Millares 4 7" xfId="206" xr:uid="{00000000-0005-0000-0000-0000D4000000}"/>
    <cellStyle name="Millares 4 8" xfId="207" xr:uid="{00000000-0005-0000-0000-0000D5000000}"/>
    <cellStyle name="Millares 4 9" xfId="208" xr:uid="{00000000-0005-0000-0000-0000D6000000}"/>
    <cellStyle name="Millares 5" xfId="209" xr:uid="{00000000-0005-0000-0000-0000D7000000}"/>
    <cellStyle name="Millares 5 10" xfId="210" xr:uid="{00000000-0005-0000-0000-0000D8000000}"/>
    <cellStyle name="Millares 5 11" xfId="211" xr:uid="{00000000-0005-0000-0000-0000D9000000}"/>
    <cellStyle name="Millares 5 12" xfId="212" xr:uid="{00000000-0005-0000-0000-0000DA000000}"/>
    <cellStyle name="Millares 5 13" xfId="213" xr:uid="{00000000-0005-0000-0000-0000DB000000}"/>
    <cellStyle name="Millares 5 14" xfId="214" xr:uid="{00000000-0005-0000-0000-0000DC000000}"/>
    <cellStyle name="Millares 5 15" xfId="215" xr:uid="{00000000-0005-0000-0000-0000DD000000}"/>
    <cellStyle name="Millares 5 16" xfId="216" xr:uid="{00000000-0005-0000-0000-0000DE000000}"/>
    <cellStyle name="Millares 5 17" xfId="217" xr:uid="{00000000-0005-0000-0000-0000DF000000}"/>
    <cellStyle name="Millares 5 18" xfId="218" xr:uid="{00000000-0005-0000-0000-0000E0000000}"/>
    <cellStyle name="Millares 5 19" xfId="219" xr:uid="{00000000-0005-0000-0000-0000E1000000}"/>
    <cellStyle name="Millares 5 2" xfId="220" xr:uid="{00000000-0005-0000-0000-0000E2000000}"/>
    <cellStyle name="Millares 5 20" xfId="221" xr:uid="{00000000-0005-0000-0000-0000E3000000}"/>
    <cellStyle name="Millares 5 21" xfId="222" xr:uid="{00000000-0005-0000-0000-0000E4000000}"/>
    <cellStyle name="Millares 5 22" xfId="223" xr:uid="{00000000-0005-0000-0000-0000E5000000}"/>
    <cellStyle name="Millares 5 23" xfId="224" xr:uid="{00000000-0005-0000-0000-0000E6000000}"/>
    <cellStyle name="Millares 5 24" xfId="225" xr:uid="{00000000-0005-0000-0000-0000E7000000}"/>
    <cellStyle name="Millares 5 25" xfId="226" xr:uid="{00000000-0005-0000-0000-0000E8000000}"/>
    <cellStyle name="Millares 5 26" xfId="227" xr:uid="{00000000-0005-0000-0000-0000E9000000}"/>
    <cellStyle name="Millares 5 3" xfId="228" xr:uid="{00000000-0005-0000-0000-0000EA000000}"/>
    <cellStyle name="Millares 5 4" xfId="229" xr:uid="{00000000-0005-0000-0000-0000EB000000}"/>
    <cellStyle name="Millares 5 5" xfId="230" xr:uid="{00000000-0005-0000-0000-0000EC000000}"/>
    <cellStyle name="Millares 5 6" xfId="231" xr:uid="{00000000-0005-0000-0000-0000ED000000}"/>
    <cellStyle name="Millares 5 7" xfId="232" xr:uid="{00000000-0005-0000-0000-0000EE000000}"/>
    <cellStyle name="Millares 5 8" xfId="233" xr:uid="{00000000-0005-0000-0000-0000EF000000}"/>
    <cellStyle name="Millares 5 9" xfId="234" xr:uid="{00000000-0005-0000-0000-0000F0000000}"/>
    <cellStyle name="Millares 6" xfId="235" xr:uid="{00000000-0005-0000-0000-0000F1000000}"/>
    <cellStyle name="Millares 6 10" xfId="236" xr:uid="{00000000-0005-0000-0000-0000F2000000}"/>
    <cellStyle name="Millares 6 11" xfId="237" xr:uid="{00000000-0005-0000-0000-0000F3000000}"/>
    <cellStyle name="Millares 6 12" xfId="238" xr:uid="{00000000-0005-0000-0000-0000F4000000}"/>
    <cellStyle name="Millares 6 13" xfId="239" xr:uid="{00000000-0005-0000-0000-0000F5000000}"/>
    <cellStyle name="Millares 6 14" xfId="240" xr:uid="{00000000-0005-0000-0000-0000F6000000}"/>
    <cellStyle name="Millares 6 15" xfId="241" xr:uid="{00000000-0005-0000-0000-0000F7000000}"/>
    <cellStyle name="Millares 6 16" xfId="242" xr:uid="{00000000-0005-0000-0000-0000F8000000}"/>
    <cellStyle name="Millares 6 17" xfId="243" xr:uid="{00000000-0005-0000-0000-0000F9000000}"/>
    <cellStyle name="Millares 6 18" xfId="244" xr:uid="{00000000-0005-0000-0000-0000FA000000}"/>
    <cellStyle name="Millares 6 19" xfId="245" xr:uid="{00000000-0005-0000-0000-0000FB000000}"/>
    <cellStyle name="Millares 6 2" xfId="246" xr:uid="{00000000-0005-0000-0000-0000FC000000}"/>
    <cellStyle name="Millares 6 20" xfId="247" xr:uid="{00000000-0005-0000-0000-0000FD000000}"/>
    <cellStyle name="Millares 6 21" xfId="248" xr:uid="{00000000-0005-0000-0000-0000FE000000}"/>
    <cellStyle name="Millares 6 22" xfId="249" xr:uid="{00000000-0005-0000-0000-0000FF000000}"/>
    <cellStyle name="Millares 6 23" xfId="250" xr:uid="{00000000-0005-0000-0000-000000010000}"/>
    <cellStyle name="Millares 6 24" xfId="251" xr:uid="{00000000-0005-0000-0000-000001010000}"/>
    <cellStyle name="Millares 6 25" xfId="252" xr:uid="{00000000-0005-0000-0000-000002010000}"/>
    <cellStyle name="Millares 6 26" xfId="253" xr:uid="{00000000-0005-0000-0000-000003010000}"/>
    <cellStyle name="Millares 6 3" xfId="254" xr:uid="{00000000-0005-0000-0000-000004010000}"/>
    <cellStyle name="Millares 6 4" xfId="255" xr:uid="{00000000-0005-0000-0000-000005010000}"/>
    <cellStyle name="Millares 6 5" xfId="256" xr:uid="{00000000-0005-0000-0000-000006010000}"/>
    <cellStyle name="Millares 6 6" xfId="257" xr:uid="{00000000-0005-0000-0000-000007010000}"/>
    <cellStyle name="Millares 6 7" xfId="258" xr:uid="{00000000-0005-0000-0000-000008010000}"/>
    <cellStyle name="Millares 6 8" xfId="259" xr:uid="{00000000-0005-0000-0000-000009010000}"/>
    <cellStyle name="Millares 6 9" xfId="260" xr:uid="{00000000-0005-0000-0000-00000A010000}"/>
    <cellStyle name="Millares 7" xfId="616" xr:uid="{00000000-0005-0000-0000-00000B010000}"/>
    <cellStyle name="Millares 8" xfId="261" xr:uid="{00000000-0005-0000-0000-00000C010000}"/>
    <cellStyle name="Millares 8 10" xfId="262" xr:uid="{00000000-0005-0000-0000-00000D010000}"/>
    <cellStyle name="Millares 8 11" xfId="263" xr:uid="{00000000-0005-0000-0000-00000E010000}"/>
    <cellStyle name="Millares 8 12" xfId="264" xr:uid="{00000000-0005-0000-0000-00000F010000}"/>
    <cellStyle name="Millares 8 13" xfId="265" xr:uid="{00000000-0005-0000-0000-000010010000}"/>
    <cellStyle name="Millares 8 14" xfId="266" xr:uid="{00000000-0005-0000-0000-000011010000}"/>
    <cellStyle name="Millares 8 15" xfId="267" xr:uid="{00000000-0005-0000-0000-000012010000}"/>
    <cellStyle name="Millares 8 16" xfId="268" xr:uid="{00000000-0005-0000-0000-000013010000}"/>
    <cellStyle name="Millares 8 17" xfId="269" xr:uid="{00000000-0005-0000-0000-000014010000}"/>
    <cellStyle name="Millares 8 18" xfId="270" xr:uid="{00000000-0005-0000-0000-000015010000}"/>
    <cellStyle name="Millares 8 19" xfId="271" xr:uid="{00000000-0005-0000-0000-000016010000}"/>
    <cellStyle name="Millares 8 2" xfId="272" xr:uid="{00000000-0005-0000-0000-000017010000}"/>
    <cellStyle name="Millares 8 20" xfId="273" xr:uid="{00000000-0005-0000-0000-000018010000}"/>
    <cellStyle name="Millares 8 21" xfId="274" xr:uid="{00000000-0005-0000-0000-000019010000}"/>
    <cellStyle name="Millares 8 22" xfId="275" xr:uid="{00000000-0005-0000-0000-00001A010000}"/>
    <cellStyle name="Millares 8 23" xfId="276" xr:uid="{00000000-0005-0000-0000-00001B010000}"/>
    <cellStyle name="Millares 8 24" xfId="277" xr:uid="{00000000-0005-0000-0000-00001C010000}"/>
    <cellStyle name="Millares 8 25" xfId="278" xr:uid="{00000000-0005-0000-0000-00001D010000}"/>
    <cellStyle name="Millares 8 26" xfId="279" xr:uid="{00000000-0005-0000-0000-00001E010000}"/>
    <cellStyle name="Millares 8 3" xfId="280" xr:uid="{00000000-0005-0000-0000-00001F010000}"/>
    <cellStyle name="Millares 8 4" xfId="281" xr:uid="{00000000-0005-0000-0000-000020010000}"/>
    <cellStyle name="Millares 8 5" xfId="282" xr:uid="{00000000-0005-0000-0000-000021010000}"/>
    <cellStyle name="Millares 8 6" xfId="283" xr:uid="{00000000-0005-0000-0000-000022010000}"/>
    <cellStyle name="Millares 8 7" xfId="284" xr:uid="{00000000-0005-0000-0000-000023010000}"/>
    <cellStyle name="Millares 8 8" xfId="285" xr:uid="{00000000-0005-0000-0000-000024010000}"/>
    <cellStyle name="Millares 8 9" xfId="286" xr:uid="{00000000-0005-0000-0000-000025010000}"/>
    <cellStyle name="Millares 9" xfId="617" xr:uid="{00000000-0005-0000-0000-000026010000}"/>
    <cellStyle name="Moneda 10" xfId="287" xr:uid="{00000000-0005-0000-0000-000027010000}"/>
    <cellStyle name="Moneda 11" xfId="288" xr:uid="{00000000-0005-0000-0000-000028010000}"/>
    <cellStyle name="Moneda 12" xfId="289" xr:uid="{00000000-0005-0000-0000-000029010000}"/>
    <cellStyle name="Moneda 13" xfId="290" xr:uid="{00000000-0005-0000-0000-00002A010000}"/>
    <cellStyle name="Moneda 14" xfId="291" xr:uid="{00000000-0005-0000-0000-00002B010000}"/>
    <cellStyle name="Moneda 15" xfId="292" xr:uid="{00000000-0005-0000-0000-00002C010000}"/>
    <cellStyle name="Moneda 16" xfId="293" xr:uid="{00000000-0005-0000-0000-00002D010000}"/>
    <cellStyle name="Moneda 17" xfId="294" xr:uid="{00000000-0005-0000-0000-00002E010000}"/>
    <cellStyle name="Moneda 18" xfId="295" xr:uid="{00000000-0005-0000-0000-00002F010000}"/>
    <cellStyle name="Moneda 19" xfId="296" xr:uid="{00000000-0005-0000-0000-000030010000}"/>
    <cellStyle name="Moneda 2" xfId="297" xr:uid="{00000000-0005-0000-0000-000031010000}"/>
    <cellStyle name="Moneda 20" xfId="298" xr:uid="{00000000-0005-0000-0000-000032010000}"/>
    <cellStyle name="Moneda 21" xfId="299" xr:uid="{00000000-0005-0000-0000-000033010000}"/>
    <cellStyle name="Moneda 22" xfId="300" xr:uid="{00000000-0005-0000-0000-000034010000}"/>
    <cellStyle name="Moneda 23" xfId="301" xr:uid="{00000000-0005-0000-0000-000035010000}"/>
    <cellStyle name="Moneda 24" xfId="302" xr:uid="{00000000-0005-0000-0000-000036010000}"/>
    <cellStyle name="Moneda 25" xfId="303" xr:uid="{00000000-0005-0000-0000-000037010000}"/>
    <cellStyle name="Moneda 26" xfId="304" xr:uid="{00000000-0005-0000-0000-000038010000}"/>
    <cellStyle name="Moneda 27" xfId="305" xr:uid="{00000000-0005-0000-0000-000039010000}"/>
    <cellStyle name="Moneda 28" xfId="306" xr:uid="{00000000-0005-0000-0000-00003A010000}"/>
    <cellStyle name="Moneda 29" xfId="307" xr:uid="{00000000-0005-0000-0000-00003B010000}"/>
    <cellStyle name="Moneda 3" xfId="308" xr:uid="{00000000-0005-0000-0000-00003C010000}"/>
    <cellStyle name="Moneda 30" xfId="580" xr:uid="{00000000-0005-0000-0000-00003D010000}"/>
    <cellStyle name="Moneda 4" xfId="309" xr:uid="{00000000-0005-0000-0000-00003E010000}"/>
    <cellStyle name="Moneda 5" xfId="310" xr:uid="{00000000-0005-0000-0000-00003F010000}"/>
    <cellStyle name="Moneda 6" xfId="311" xr:uid="{00000000-0005-0000-0000-000040010000}"/>
    <cellStyle name="Moneda 7" xfId="312" xr:uid="{00000000-0005-0000-0000-000041010000}"/>
    <cellStyle name="Moneda 8" xfId="313" xr:uid="{00000000-0005-0000-0000-000042010000}"/>
    <cellStyle name="Moneda 9" xfId="314" xr:uid="{00000000-0005-0000-0000-000043010000}"/>
    <cellStyle name="Neutral" xfId="666" builtinId="28"/>
    <cellStyle name="Neutral 2" xfId="315" xr:uid="{00000000-0005-0000-0000-000045010000}"/>
    <cellStyle name="Normal" xfId="0" builtinId="0"/>
    <cellStyle name="Normal 10" xfId="27" xr:uid="{00000000-0005-0000-0000-000047010000}"/>
    <cellStyle name="Normal 10 2" xfId="316" xr:uid="{00000000-0005-0000-0000-000048010000}"/>
    <cellStyle name="Normal 10 3" xfId="317" xr:uid="{00000000-0005-0000-0000-000049010000}"/>
    <cellStyle name="Normal 10_ABRIL 2011 DEFUNCIONES (15-06-2011)" xfId="318" xr:uid="{00000000-0005-0000-0000-00004A010000}"/>
    <cellStyle name="Normal 11" xfId="39" xr:uid="{00000000-0005-0000-0000-00004B010000}"/>
    <cellStyle name="Normal 11 2" xfId="319" xr:uid="{00000000-0005-0000-0000-00004C010000}"/>
    <cellStyle name="Normal 11_defunciones 2011(13-04-2011)" xfId="320" xr:uid="{00000000-0005-0000-0000-00004D010000}"/>
    <cellStyle name="Normal 12" xfId="40" xr:uid="{00000000-0005-0000-0000-00004E010000}"/>
    <cellStyle name="Normal 12 2" xfId="321" xr:uid="{00000000-0005-0000-0000-00004F010000}"/>
    <cellStyle name="Normal 12 3" xfId="632" xr:uid="{00000000-0005-0000-0000-000050010000}"/>
    <cellStyle name="Normal 12 3 2" xfId="634" xr:uid="{00000000-0005-0000-0000-000051010000}"/>
    <cellStyle name="Normal 12 4" xfId="664" xr:uid="{00000000-0005-0000-0000-000052010000}"/>
    <cellStyle name="Normal 12 5" xfId="678" xr:uid="{00000000-0005-0000-0000-000053010000}"/>
    <cellStyle name="Normal 12_defunciones 2011(13-04-2011)" xfId="322" xr:uid="{00000000-0005-0000-0000-000054010000}"/>
    <cellStyle name="Normal 13" xfId="323" xr:uid="{00000000-0005-0000-0000-000055010000}"/>
    <cellStyle name="Normal 13 2" xfId="324" xr:uid="{00000000-0005-0000-0000-000056010000}"/>
    <cellStyle name="Normal 13_ABRIL 2011 DEFUNCIONES (15-06-2011)" xfId="325" xr:uid="{00000000-0005-0000-0000-000057010000}"/>
    <cellStyle name="Normal 14" xfId="326" xr:uid="{00000000-0005-0000-0000-000058010000}"/>
    <cellStyle name="Normal 14 2" xfId="327" xr:uid="{00000000-0005-0000-0000-000059010000}"/>
    <cellStyle name="Normal 14_defunciones 2011(13-04-2011)" xfId="328" xr:uid="{00000000-0005-0000-0000-00005A010000}"/>
    <cellStyle name="Normal 15" xfId="329" xr:uid="{00000000-0005-0000-0000-00005B010000}"/>
    <cellStyle name="Normal 15 2" xfId="330" xr:uid="{00000000-0005-0000-0000-00005C010000}"/>
    <cellStyle name="Normal 15_defunciones 2011(13-04-2011)" xfId="331" xr:uid="{00000000-0005-0000-0000-00005D010000}"/>
    <cellStyle name="Normal 16" xfId="332" xr:uid="{00000000-0005-0000-0000-00005E010000}"/>
    <cellStyle name="Normal 16 2" xfId="333" xr:uid="{00000000-0005-0000-0000-00005F010000}"/>
    <cellStyle name="Normal 16_defunciones 2011(13-04-2011)" xfId="334" xr:uid="{00000000-0005-0000-0000-000060010000}"/>
    <cellStyle name="Normal 17" xfId="335" xr:uid="{00000000-0005-0000-0000-000061010000}"/>
    <cellStyle name="Normal 17 2" xfId="336" xr:uid="{00000000-0005-0000-0000-000062010000}"/>
    <cellStyle name="Normal 17_defunciones 2011(13-04-2011)" xfId="337" xr:uid="{00000000-0005-0000-0000-000063010000}"/>
    <cellStyle name="Normal 18" xfId="338" xr:uid="{00000000-0005-0000-0000-000064010000}"/>
    <cellStyle name="Normal 18 2" xfId="339" xr:uid="{00000000-0005-0000-0000-000065010000}"/>
    <cellStyle name="Normal 18_defunciones 2011(13-04-2011)" xfId="340" xr:uid="{00000000-0005-0000-0000-000066010000}"/>
    <cellStyle name="Normal 19" xfId="341" xr:uid="{00000000-0005-0000-0000-000067010000}"/>
    <cellStyle name="Normal 19 2" xfId="342" xr:uid="{00000000-0005-0000-0000-000068010000}"/>
    <cellStyle name="Normal 19_defunciones 2011(13-04-2011)" xfId="343" xr:uid="{00000000-0005-0000-0000-000069010000}"/>
    <cellStyle name="Normal 2" xfId="12" xr:uid="{00000000-0005-0000-0000-00006A010000}"/>
    <cellStyle name="Normal 2 2" xfId="14" xr:uid="{00000000-0005-0000-0000-00006B010000}"/>
    <cellStyle name="Normal 2 2 2" xfId="344" xr:uid="{00000000-0005-0000-0000-00006C010000}"/>
    <cellStyle name="Normal 2 2 3" xfId="345" xr:uid="{00000000-0005-0000-0000-00006D010000}"/>
    <cellStyle name="Normal 2 3" xfId="30" xr:uid="{00000000-0005-0000-0000-00006E010000}"/>
    <cellStyle name="Normal 2 4" xfId="346" xr:uid="{00000000-0005-0000-0000-00006F010000}"/>
    <cellStyle name="Normal 2 4 2" xfId="347" xr:uid="{00000000-0005-0000-0000-000070010000}"/>
    <cellStyle name="Normal 2 4 3" xfId="348" xr:uid="{00000000-0005-0000-0000-000071010000}"/>
    <cellStyle name="Normal 2 5" xfId="349" xr:uid="{00000000-0005-0000-0000-000072010000}"/>
    <cellStyle name="Normal 2 6" xfId="631" xr:uid="{00000000-0005-0000-0000-000073010000}"/>
    <cellStyle name="Normal 2_ABRIL 2011 DEFUNCIONES (15-06-2011)" xfId="350" xr:uid="{00000000-0005-0000-0000-000074010000}"/>
    <cellStyle name="Normal 20" xfId="351" xr:uid="{00000000-0005-0000-0000-000075010000}"/>
    <cellStyle name="Normal 20 2" xfId="352" xr:uid="{00000000-0005-0000-0000-000076010000}"/>
    <cellStyle name="Normal 20_defunciones 2011(13-04-2011)" xfId="353" xr:uid="{00000000-0005-0000-0000-000077010000}"/>
    <cellStyle name="Normal 21" xfId="354" xr:uid="{00000000-0005-0000-0000-000078010000}"/>
    <cellStyle name="Normal 21 2" xfId="355" xr:uid="{00000000-0005-0000-0000-000079010000}"/>
    <cellStyle name="Normal 21_defunciones 2011(13-04-2011)" xfId="356" xr:uid="{00000000-0005-0000-0000-00007A010000}"/>
    <cellStyle name="Normal 22" xfId="357" xr:uid="{00000000-0005-0000-0000-00007B010000}"/>
    <cellStyle name="Normal 22 2" xfId="358" xr:uid="{00000000-0005-0000-0000-00007C010000}"/>
    <cellStyle name="Normal 22_defunciones 2011(13-04-2011)" xfId="359" xr:uid="{00000000-0005-0000-0000-00007D010000}"/>
    <cellStyle name="Normal 23" xfId="360" xr:uid="{00000000-0005-0000-0000-00007E010000}"/>
    <cellStyle name="Normal 23 2" xfId="361" xr:uid="{00000000-0005-0000-0000-00007F010000}"/>
    <cellStyle name="Normal 23_defunciones 2011(13-04-2011)" xfId="362" xr:uid="{00000000-0005-0000-0000-000080010000}"/>
    <cellStyle name="Normal 24" xfId="363" xr:uid="{00000000-0005-0000-0000-000081010000}"/>
    <cellStyle name="Normal 24 2" xfId="364" xr:uid="{00000000-0005-0000-0000-000082010000}"/>
    <cellStyle name="Normal 24 3" xfId="365" xr:uid="{00000000-0005-0000-0000-000083010000}"/>
    <cellStyle name="Normal 25" xfId="366" xr:uid="{00000000-0005-0000-0000-000084010000}"/>
    <cellStyle name="Normal 25 2" xfId="367" xr:uid="{00000000-0005-0000-0000-000085010000}"/>
    <cellStyle name="Normal 26" xfId="368" xr:uid="{00000000-0005-0000-0000-000086010000}"/>
    <cellStyle name="Normal 26 2" xfId="369" xr:uid="{00000000-0005-0000-0000-000087010000}"/>
    <cellStyle name="Normal 27" xfId="370" xr:uid="{00000000-0005-0000-0000-000088010000}"/>
    <cellStyle name="Normal 27 2" xfId="371" xr:uid="{00000000-0005-0000-0000-000089010000}"/>
    <cellStyle name="Normal 28" xfId="372" xr:uid="{00000000-0005-0000-0000-00008A010000}"/>
    <cellStyle name="Normal 28 2" xfId="373" xr:uid="{00000000-0005-0000-0000-00008B010000}"/>
    <cellStyle name="Normal 29" xfId="374" xr:uid="{00000000-0005-0000-0000-00008C010000}"/>
    <cellStyle name="Normal 29 2" xfId="375" xr:uid="{00000000-0005-0000-0000-00008D010000}"/>
    <cellStyle name="Normal 3" xfId="16" xr:uid="{00000000-0005-0000-0000-00008E010000}"/>
    <cellStyle name="Normal 3 2" xfId="31" xr:uid="{00000000-0005-0000-0000-00008F010000}"/>
    <cellStyle name="Normal 30" xfId="376" xr:uid="{00000000-0005-0000-0000-000090010000}"/>
    <cellStyle name="Normal 31" xfId="377" xr:uid="{00000000-0005-0000-0000-000091010000}"/>
    <cellStyle name="Normal 32" xfId="378" xr:uid="{00000000-0005-0000-0000-000092010000}"/>
    <cellStyle name="Normal 33" xfId="379" xr:uid="{00000000-0005-0000-0000-000093010000}"/>
    <cellStyle name="Normal 34" xfId="380" xr:uid="{00000000-0005-0000-0000-000094010000}"/>
    <cellStyle name="Normal 35" xfId="381" xr:uid="{00000000-0005-0000-0000-000095010000}"/>
    <cellStyle name="Normal 36" xfId="382" xr:uid="{00000000-0005-0000-0000-000096010000}"/>
    <cellStyle name="Normal 37" xfId="383" xr:uid="{00000000-0005-0000-0000-000097010000}"/>
    <cellStyle name="Normal 38" xfId="384" xr:uid="{00000000-0005-0000-0000-000098010000}"/>
    <cellStyle name="Normal 39" xfId="571" xr:uid="{00000000-0005-0000-0000-000099010000}"/>
    <cellStyle name="Normal 4" xfId="18" xr:uid="{00000000-0005-0000-0000-00009A010000}"/>
    <cellStyle name="Normal 4 10" xfId="618" xr:uid="{00000000-0005-0000-0000-00009B010000}"/>
    <cellStyle name="Normal 4 2" xfId="32" xr:uid="{00000000-0005-0000-0000-00009C010000}"/>
    <cellStyle name="Normal 4 2 2" xfId="385" xr:uid="{00000000-0005-0000-0000-00009D010000}"/>
    <cellStyle name="Normal 4 3" xfId="386" xr:uid="{00000000-0005-0000-0000-00009E010000}"/>
    <cellStyle name="Normal 4 4" xfId="41" xr:uid="{00000000-0005-0000-0000-00009F010000}"/>
    <cellStyle name="Normal 4 4 2" xfId="679" xr:uid="{00000000-0005-0000-0000-0000A0010000}"/>
    <cellStyle name="Normal 4 5" xfId="387" xr:uid="{00000000-0005-0000-0000-0000A1010000}"/>
    <cellStyle name="Normal 4 6" xfId="619" xr:uid="{00000000-0005-0000-0000-0000A2010000}"/>
    <cellStyle name="Normal 4 7" xfId="620" xr:uid="{00000000-0005-0000-0000-0000A3010000}"/>
    <cellStyle name="Normal 4 8" xfId="621" xr:uid="{00000000-0005-0000-0000-0000A4010000}"/>
    <cellStyle name="Normal 4 9" xfId="622" xr:uid="{00000000-0005-0000-0000-0000A5010000}"/>
    <cellStyle name="Normal 4_defunciones 2011(13-04-2011)" xfId="388" xr:uid="{00000000-0005-0000-0000-0000A6010000}"/>
    <cellStyle name="Normal 40" xfId="635" xr:uid="{00000000-0005-0000-0000-0000A7010000}"/>
    <cellStyle name="Normal 41" xfId="638" xr:uid="{00000000-0005-0000-0000-0000A8010000}"/>
    <cellStyle name="Normal 42" xfId="645" xr:uid="{00000000-0005-0000-0000-0000A9010000}"/>
    <cellStyle name="Normal 43" xfId="646" xr:uid="{00000000-0005-0000-0000-0000AA010000}"/>
    <cellStyle name="Normal 44" xfId="647" xr:uid="{00000000-0005-0000-0000-0000AB010000}"/>
    <cellStyle name="Normal 45" xfId="648" xr:uid="{00000000-0005-0000-0000-0000AC010000}"/>
    <cellStyle name="Normal 5" xfId="19" xr:uid="{00000000-0005-0000-0000-0000AD010000}"/>
    <cellStyle name="Normal 5 2" xfId="33" xr:uid="{00000000-0005-0000-0000-0000AE010000}"/>
    <cellStyle name="Normal 5_defunciones 2011(13-04-2011)" xfId="389" xr:uid="{00000000-0005-0000-0000-0000AF010000}"/>
    <cellStyle name="Normal 6" xfId="20" xr:uid="{00000000-0005-0000-0000-0000B0010000}"/>
    <cellStyle name="Normal 6 2" xfId="34" xr:uid="{00000000-0005-0000-0000-0000B1010000}"/>
    <cellStyle name="Normal 6_defunciones 2011(13-04-2011)" xfId="390" xr:uid="{00000000-0005-0000-0000-0000B2010000}"/>
    <cellStyle name="Normal 7" xfId="21" xr:uid="{00000000-0005-0000-0000-0000B3010000}"/>
    <cellStyle name="Normal 7 2" xfId="24" xr:uid="{00000000-0005-0000-0000-0000B4010000}"/>
    <cellStyle name="Normal 7 3" xfId="25" xr:uid="{00000000-0005-0000-0000-0000B5010000}"/>
    <cellStyle name="Normal 7 3 2" xfId="36" xr:uid="{00000000-0005-0000-0000-0000B6010000}"/>
    <cellStyle name="Normal 7 4" xfId="22" xr:uid="{00000000-0005-0000-0000-0000B7010000}"/>
    <cellStyle name="Normal 7 4 2" xfId="35" xr:uid="{00000000-0005-0000-0000-0000B8010000}"/>
    <cellStyle name="Normal 7 4 3" xfId="569" xr:uid="{00000000-0005-0000-0000-0000B9010000}"/>
    <cellStyle name="Normal 7 4 3 2" xfId="574" xr:uid="{00000000-0005-0000-0000-0000BA010000}"/>
    <cellStyle name="Normal 7 4 3 2 2" xfId="576" xr:uid="{00000000-0005-0000-0000-0000BB010000}"/>
    <cellStyle name="Normal 7 4 3 2 2 2" xfId="577" xr:uid="{00000000-0005-0000-0000-0000BC010000}"/>
    <cellStyle name="Normal 7 4 3 2 2 2 2" xfId="626" xr:uid="{00000000-0005-0000-0000-0000BD010000}"/>
    <cellStyle name="Normal 7 4 3 2 2 2 2 2" xfId="628" xr:uid="{00000000-0005-0000-0000-0000BE010000}"/>
    <cellStyle name="Normal 7 4 3 2 2 2 3" xfId="629" xr:uid="{00000000-0005-0000-0000-0000BF010000}"/>
    <cellStyle name="Normal 7 4 3 2 2 2 3 2" xfId="639" xr:uid="{00000000-0005-0000-0000-0000C0010000}"/>
    <cellStyle name="Normal 7_defunciones 2011(13-04-2011)" xfId="391" xr:uid="{00000000-0005-0000-0000-0000C1010000}"/>
    <cellStyle name="Normal 8" xfId="26" xr:uid="{00000000-0005-0000-0000-0000C2010000}"/>
    <cellStyle name="Normal 8 2" xfId="37" xr:uid="{00000000-0005-0000-0000-0000C3010000}"/>
    <cellStyle name="Normal 8 2 2" xfId="623" xr:uid="{00000000-0005-0000-0000-0000C4010000}"/>
    <cellStyle name="Normal 8_defunciones 2011(13-04-2011)" xfId="392" xr:uid="{00000000-0005-0000-0000-0000C5010000}"/>
    <cellStyle name="Normal 9" xfId="28" xr:uid="{00000000-0005-0000-0000-0000C6010000}"/>
    <cellStyle name="Normal 9 2" xfId="38" xr:uid="{00000000-0005-0000-0000-0000C7010000}"/>
    <cellStyle name="Normal 9_defunciones 2011(13-04-2011)" xfId="393" xr:uid="{00000000-0005-0000-0000-0000C8010000}"/>
    <cellStyle name="Normal_1. Población_Afiliada_Regimen" xfId="691" xr:uid="{00000000-0005-0000-0000-0000C9010000}"/>
    <cellStyle name="Normal_1.COBERTURA  DANE" xfId="657" xr:uid="{00000000-0005-0000-0000-0000CA010000}"/>
    <cellStyle name="Normal_1.COBERTURA  DANE_1" xfId="653" xr:uid="{00000000-0005-0000-0000-0000CB010000}"/>
    <cellStyle name="Normal_10. NIVEL-ZONA-GENERO" xfId="570" xr:uid="{00000000-0005-0000-0000-0000CC010000}"/>
    <cellStyle name="Normal_12. Afiliados_Nivel_Sexo_Zona_1" xfId="692" xr:uid="{00000000-0005-0000-0000-0000CD010000}"/>
    <cellStyle name="Normal_2.TOTAL EPS" xfId="660" xr:uid="{00000000-0005-0000-0000-0000CE010000}"/>
    <cellStyle name="Normal_2.TOTAL EPS_1" xfId="575" xr:uid="{00000000-0005-0000-0000-0000CF010000}"/>
    <cellStyle name="Normal_2.TOTAL EPS_2" xfId="627" xr:uid="{00000000-0005-0000-0000-0000D0010000}"/>
    <cellStyle name="Normal_2.TOTAL EPS_3" xfId="662" xr:uid="{00000000-0005-0000-0000-0000D1010000}"/>
    <cellStyle name="Normal_2.TOTAL EPS_5" xfId="656" xr:uid="{00000000-0005-0000-0000-0000D2010000}"/>
    <cellStyle name="Normal_2.TOTAL EPS_8" xfId="655" xr:uid="{00000000-0005-0000-0000-0000D3010000}"/>
    <cellStyle name="Normal_3. Afiliados_ Mpio y EPS_1" xfId="633" xr:uid="{00000000-0005-0000-0000-0000D4010000}"/>
    <cellStyle name="Normal_3. Afiliados_ Mpio y EPS_2" xfId="636" xr:uid="{00000000-0005-0000-0000-0000D5010000}"/>
    <cellStyle name="Normal_3A. Afiliados_ Mpio_RS" xfId="640" xr:uid="{00000000-0005-0000-0000-0000D6010000}"/>
    <cellStyle name="Normal_3A. Afiliados_ Mpio_RS_1" xfId="641" xr:uid="{00000000-0005-0000-0000-0000D7010000}"/>
    <cellStyle name="Normal_3A. Afiliados_ Mpio_RS_2" xfId="643" xr:uid="{00000000-0005-0000-0000-0000D8010000}"/>
    <cellStyle name="Normal_3A. Afiliados_ Mpio_RS_3" xfId="669" xr:uid="{00000000-0005-0000-0000-0000D9010000}"/>
    <cellStyle name="Normal_3A. Afiliados_ Mpio_RS_4" xfId="649" xr:uid="{00000000-0005-0000-0000-0000DA010000}"/>
    <cellStyle name="Normal_3A. Afiliados_ Mpio_RS_5" xfId="671" xr:uid="{00000000-0005-0000-0000-0000DB010000}"/>
    <cellStyle name="Normal_3B. Afiliados_ Mpio_RC" xfId="637" xr:uid="{00000000-0005-0000-0000-0000DC010000}"/>
    <cellStyle name="Normal_3B. Afiliados_ Mpio_RC_1" xfId="659" xr:uid="{00000000-0005-0000-0000-0000DD010000}"/>
    <cellStyle name="Normal_3B. Afiliados_ Mpio_RC_2" xfId="672" xr:uid="{00000000-0005-0000-0000-0000DE010000}"/>
    <cellStyle name="Normal_3C. Afiliados_ Suspendidos_RC" xfId="652" xr:uid="{00000000-0005-0000-0000-0000DF010000}"/>
    <cellStyle name="Normal_3C. Afiliados_ Suspendidos_RC_1" xfId="642" xr:uid="{00000000-0005-0000-0000-0000E0010000}"/>
    <cellStyle name="Normal_3C. Afiliados_ Suspendidos_RC_2" xfId="654" xr:uid="{00000000-0005-0000-0000-0000E1010000}"/>
    <cellStyle name="Normal_3C. Afiliados_ Suspendidos_RC_5" xfId="650" xr:uid="{00000000-0005-0000-0000-0000E2010000}"/>
    <cellStyle name="Normal_5.Gráfico_Afiliados_EPS_Régimen" xfId="675" xr:uid="{00000000-0005-0000-0000-0000E3010000}"/>
    <cellStyle name="Normal_5.Gráfico_Afiliados_EPS_Régimen_1" xfId="683" xr:uid="{00000000-0005-0000-0000-0000E4010000}"/>
    <cellStyle name="Normal_5.Gráfico_Afiliados_EPS_Régimen_2" xfId="687" xr:uid="{00000000-0005-0000-0000-0000E5010000}"/>
    <cellStyle name="Normal_7. Afiliados_ EPS_Mpio_RS" xfId="685" xr:uid="{00000000-0005-0000-0000-0000E6010000}"/>
    <cellStyle name="Normal_7. Afiliados_ EPS_Mpio_RS_1" xfId="681" xr:uid="{00000000-0005-0000-0000-0000E7010000}"/>
    <cellStyle name="Normal_7. Afiliados_ EPS_Mpio_RS_2" xfId="688" xr:uid="{00000000-0005-0000-0000-0000E8010000}"/>
    <cellStyle name="Normal_8. Afiliados_EPS_Mpio_RC" xfId="686" xr:uid="{00000000-0005-0000-0000-0000E9010000}"/>
    <cellStyle name="Normal_8. Afiliados_EPS_Mpio_RC_1" xfId="684" xr:uid="{00000000-0005-0000-0000-0000EA010000}"/>
    <cellStyle name="Normal_8. Afiliados_EPS_Mpio_RC_2" xfId="689" xr:uid="{00000000-0005-0000-0000-0000EB010000}"/>
    <cellStyle name="Normal_afiliados subsidiado y contributivo 1999-2009" xfId="6" xr:uid="{00000000-0005-0000-0000-0000EC010000}"/>
    <cellStyle name="Normal_Censos 1951-1993" xfId="572" xr:uid="{00000000-0005-0000-0000-0000ED010000}"/>
    <cellStyle name="Normal_DATOS TD" xfId="573" xr:uid="{00000000-0005-0000-0000-0000EE010000}"/>
    <cellStyle name="Normal_DATOS TD_1" xfId="670" xr:uid="{00000000-0005-0000-0000-0000EF010000}"/>
    <cellStyle name="Normal_DATOS TD_2" xfId="661" xr:uid="{00000000-0005-0000-0000-0000F0010000}"/>
    <cellStyle name="Normal_DATOS TD_3" xfId="676" xr:uid="{00000000-0005-0000-0000-0000F1010000}"/>
    <cellStyle name="Normal_DATOS TD_4" xfId="673" xr:uid="{00000000-0005-0000-0000-0000F2010000}"/>
    <cellStyle name="Normal_DATOS TD_5" xfId="674" xr:uid="{00000000-0005-0000-0000-0000F3010000}"/>
    <cellStyle name="Normal_DATOS TD_6" xfId="680" xr:uid="{00000000-0005-0000-0000-0000F4010000}"/>
    <cellStyle name="Normal_DATOS TD_7" xfId="677" xr:uid="{00000000-0005-0000-0000-0000F5010000}"/>
    <cellStyle name="Normal_DATOS TD_8" xfId="682" xr:uid="{00000000-0005-0000-0000-0000F6010000}"/>
    <cellStyle name="Normal_DATOS TD_9" xfId="690" xr:uid="{00000000-0005-0000-0000-0000F7010000}"/>
    <cellStyle name="Normal_Hoja1" xfId="13" xr:uid="{00000000-0005-0000-0000-0000F8010000}"/>
    <cellStyle name="Normal_Hoja1 2" xfId="568" xr:uid="{00000000-0005-0000-0000-0000F9010000}"/>
    <cellStyle name="Normal_Hoja1_1" xfId="630" xr:uid="{00000000-0005-0000-0000-0000FA010000}"/>
    <cellStyle name="Normal_Hoja1_3" xfId="15" xr:uid="{00000000-0005-0000-0000-0000FB010000}"/>
    <cellStyle name="Normal_Hoja5" xfId="7" xr:uid="{00000000-0005-0000-0000-0000FC010000}"/>
    <cellStyle name="Normal_INFORME AFILIADOS 2001-2006 ACTUALIZADOS enero 2007" xfId="8" xr:uid="{00000000-0005-0000-0000-0000FD010000}"/>
    <cellStyle name="Normal_rpt_listadosubedadmunicipio 31 12 2010" xfId="42" xr:uid="{00000000-0005-0000-0000-0000FE010000}"/>
    <cellStyle name="Normal_TOTAL EPSS" xfId="17" xr:uid="{00000000-0005-0000-0000-0000FF010000}"/>
    <cellStyle name="Notas 10" xfId="394" xr:uid="{00000000-0005-0000-0000-000000020000}"/>
    <cellStyle name="Notas 100" xfId="395" xr:uid="{00000000-0005-0000-0000-000001020000}"/>
    <cellStyle name="Notas 101" xfId="396" xr:uid="{00000000-0005-0000-0000-000002020000}"/>
    <cellStyle name="Notas 102" xfId="397" xr:uid="{00000000-0005-0000-0000-000003020000}"/>
    <cellStyle name="Notas 103" xfId="398" xr:uid="{00000000-0005-0000-0000-000004020000}"/>
    <cellStyle name="Notas 104" xfId="399" xr:uid="{00000000-0005-0000-0000-000005020000}"/>
    <cellStyle name="Notas 105" xfId="400" xr:uid="{00000000-0005-0000-0000-000006020000}"/>
    <cellStyle name="Notas 106" xfId="401" xr:uid="{00000000-0005-0000-0000-000007020000}"/>
    <cellStyle name="Notas 107" xfId="402" xr:uid="{00000000-0005-0000-0000-000008020000}"/>
    <cellStyle name="Notas 108" xfId="403" xr:uid="{00000000-0005-0000-0000-000009020000}"/>
    <cellStyle name="Notas 109" xfId="404" xr:uid="{00000000-0005-0000-0000-00000A020000}"/>
    <cellStyle name="Notas 11" xfId="405" xr:uid="{00000000-0005-0000-0000-00000B020000}"/>
    <cellStyle name="Notas 110" xfId="406" xr:uid="{00000000-0005-0000-0000-00000C020000}"/>
    <cellStyle name="Notas 111" xfId="407" xr:uid="{00000000-0005-0000-0000-00000D020000}"/>
    <cellStyle name="Notas 112" xfId="408" xr:uid="{00000000-0005-0000-0000-00000E020000}"/>
    <cellStyle name="Notas 113" xfId="409" xr:uid="{00000000-0005-0000-0000-00000F020000}"/>
    <cellStyle name="Notas 114" xfId="410" xr:uid="{00000000-0005-0000-0000-000010020000}"/>
    <cellStyle name="Notas 115" xfId="411" xr:uid="{00000000-0005-0000-0000-000011020000}"/>
    <cellStyle name="Notas 116" xfId="412" xr:uid="{00000000-0005-0000-0000-000012020000}"/>
    <cellStyle name="Notas 117" xfId="413" xr:uid="{00000000-0005-0000-0000-000013020000}"/>
    <cellStyle name="Notas 118" xfId="414" xr:uid="{00000000-0005-0000-0000-000014020000}"/>
    <cellStyle name="Notas 119" xfId="415" xr:uid="{00000000-0005-0000-0000-000015020000}"/>
    <cellStyle name="Notas 12" xfId="416" xr:uid="{00000000-0005-0000-0000-000016020000}"/>
    <cellStyle name="Notas 120" xfId="417" xr:uid="{00000000-0005-0000-0000-000017020000}"/>
    <cellStyle name="Notas 121" xfId="418" xr:uid="{00000000-0005-0000-0000-000018020000}"/>
    <cellStyle name="Notas 122" xfId="419" xr:uid="{00000000-0005-0000-0000-000019020000}"/>
    <cellStyle name="Notas 123" xfId="420" xr:uid="{00000000-0005-0000-0000-00001A020000}"/>
    <cellStyle name="Notas 124" xfId="421" xr:uid="{00000000-0005-0000-0000-00001B020000}"/>
    <cellStyle name="Notas 125" xfId="422" xr:uid="{00000000-0005-0000-0000-00001C020000}"/>
    <cellStyle name="Notas 126" xfId="423" xr:uid="{00000000-0005-0000-0000-00001D020000}"/>
    <cellStyle name="Notas 127" xfId="424" xr:uid="{00000000-0005-0000-0000-00001E020000}"/>
    <cellStyle name="Notas 128" xfId="425" xr:uid="{00000000-0005-0000-0000-00001F020000}"/>
    <cellStyle name="Notas 129" xfId="426" xr:uid="{00000000-0005-0000-0000-000020020000}"/>
    <cellStyle name="Notas 13" xfId="427" xr:uid="{00000000-0005-0000-0000-000021020000}"/>
    <cellStyle name="Notas 130" xfId="428" xr:uid="{00000000-0005-0000-0000-000022020000}"/>
    <cellStyle name="Notas 131" xfId="429" xr:uid="{00000000-0005-0000-0000-000023020000}"/>
    <cellStyle name="Notas 132" xfId="430" xr:uid="{00000000-0005-0000-0000-000024020000}"/>
    <cellStyle name="Notas 133" xfId="431" xr:uid="{00000000-0005-0000-0000-000025020000}"/>
    <cellStyle name="Notas 134" xfId="432" xr:uid="{00000000-0005-0000-0000-000026020000}"/>
    <cellStyle name="Notas 135" xfId="433" xr:uid="{00000000-0005-0000-0000-000027020000}"/>
    <cellStyle name="Notas 136" xfId="434" xr:uid="{00000000-0005-0000-0000-000028020000}"/>
    <cellStyle name="Notas 137" xfId="435" xr:uid="{00000000-0005-0000-0000-000029020000}"/>
    <cellStyle name="Notas 138" xfId="436" xr:uid="{00000000-0005-0000-0000-00002A020000}"/>
    <cellStyle name="Notas 139" xfId="437" xr:uid="{00000000-0005-0000-0000-00002B020000}"/>
    <cellStyle name="Notas 14" xfId="438" xr:uid="{00000000-0005-0000-0000-00002C020000}"/>
    <cellStyle name="Notas 140" xfId="439" xr:uid="{00000000-0005-0000-0000-00002D020000}"/>
    <cellStyle name="Notas 141" xfId="440" xr:uid="{00000000-0005-0000-0000-00002E020000}"/>
    <cellStyle name="Notas 142" xfId="441" xr:uid="{00000000-0005-0000-0000-00002F020000}"/>
    <cellStyle name="Notas 143" xfId="442" xr:uid="{00000000-0005-0000-0000-000030020000}"/>
    <cellStyle name="Notas 144" xfId="443" xr:uid="{00000000-0005-0000-0000-000031020000}"/>
    <cellStyle name="Notas 145" xfId="444" xr:uid="{00000000-0005-0000-0000-000032020000}"/>
    <cellStyle name="Notas 146" xfId="445" xr:uid="{00000000-0005-0000-0000-000033020000}"/>
    <cellStyle name="Notas 147" xfId="446" xr:uid="{00000000-0005-0000-0000-000034020000}"/>
    <cellStyle name="Notas 148" xfId="447" xr:uid="{00000000-0005-0000-0000-000035020000}"/>
    <cellStyle name="Notas 149" xfId="448" xr:uid="{00000000-0005-0000-0000-000036020000}"/>
    <cellStyle name="Notas 15" xfId="449" xr:uid="{00000000-0005-0000-0000-000037020000}"/>
    <cellStyle name="Notas 150" xfId="450" xr:uid="{00000000-0005-0000-0000-000038020000}"/>
    <cellStyle name="Notas 151" xfId="451" xr:uid="{00000000-0005-0000-0000-000039020000}"/>
    <cellStyle name="Notas 152" xfId="452" xr:uid="{00000000-0005-0000-0000-00003A020000}"/>
    <cellStyle name="Notas 153" xfId="453" xr:uid="{00000000-0005-0000-0000-00003B020000}"/>
    <cellStyle name="Notas 154" xfId="454" xr:uid="{00000000-0005-0000-0000-00003C020000}"/>
    <cellStyle name="Notas 155" xfId="455" xr:uid="{00000000-0005-0000-0000-00003D020000}"/>
    <cellStyle name="Notas 156" xfId="456" xr:uid="{00000000-0005-0000-0000-00003E020000}"/>
    <cellStyle name="Notas 157" xfId="457" xr:uid="{00000000-0005-0000-0000-00003F020000}"/>
    <cellStyle name="Notas 158" xfId="458" xr:uid="{00000000-0005-0000-0000-000040020000}"/>
    <cellStyle name="Notas 16" xfId="459" xr:uid="{00000000-0005-0000-0000-000041020000}"/>
    <cellStyle name="Notas 17" xfId="460" xr:uid="{00000000-0005-0000-0000-000042020000}"/>
    <cellStyle name="Notas 18" xfId="461" xr:uid="{00000000-0005-0000-0000-000043020000}"/>
    <cellStyle name="Notas 19" xfId="462" xr:uid="{00000000-0005-0000-0000-000044020000}"/>
    <cellStyle name="Notas 2" xfId="463" xr:uid="{00000000-0005-0000-0000-000045020000}"/>
    <cellStyle name="Notas 2 2" xfId="464" xr:uid="{00000000-0005-0000-0000-000046020000}"/>
    <cellStyle name="Notas 2 3" xfId="465" xr:uid="{00000000-0005-0000-0000-000047020000}"/>
    <cellStyle name="Notas 2_ENTREGA 10 primeras Antioquia a 105" xfId="466" xr:uid="{00000000-0005-0000-0000-000048020000}"/>
    <cellStyle name="Notas 20" xfId="467" xr:uid="{00000000-0005-0000-0000-000049020000}"/>
    <cellStyle name="Notas 21" xfId="468" xr:uid="{00000000-0005-0000-0000-00004A020000}"/>
    <cellStyle name="Notas 22" xfId="469" xr:uid="{00000000-0005-0000-0000-00004B020000}"/>
    <cellStyle name="Notas 23" xfId="470" xr:uid="{00000000-0005-0000-0000-00004C020000}"/>
    <cellStyle name="Notas 24" xfId="471" xr:uid="{00000000-0005-0000-0000-00004D020000}"/>
    <cellStyle name="Notas 25" xfId="472" xr:uid="{00000000-0005-0000-0000-00004E020000}"/>
    <cellStyle name="Notas 26" xfId="473" xr:uid="{00000000-0005-0000-0000-00004F020000}"/>
    <cellStyle name="Notas 27" xfId="474" xr:uid="{00000000-0005-0000-0000-000050020000}"/>
    <cellStyle name="Notas 28" xfId="475" xr:uid="{00000000-0005-0000-0000-000051020000}"/>
    <cellStyle name="Notas 29" xfId="476" xr:uid="{00000000-0005-0000-0000-000052020000}"/>
    <cellStyle name="Notas 3" xfId="477" xr:uid="{00000000-0005-0000-0000-000053020000}"/>
    <cellStyle name="Notas 3 2" xfId="478" xr:uid="{00000000-0005-0000-0000-000054020000}"/>
    <cellStyle name="Notas 30" xfId="479" xr:uid="{00000000-0005-0000-0000-000055020000}"/>
    <cellStyle name="Notas 31" xfId="480" xr:uid="{00000000-0005-0000-0000-000056020000}"/>
    <cellStyle name="Notas 32" xfId="481" xr:uid="{00000000-0005-0000-0000-000057020000}"/>
    <cellStyle name="Notas 33" xfId="482" xr:uid="{00000000-0005-0000-0000-000058020000}"/>
    <cellStyle name="Notas 34" xfId="483" xr:uid="{00000000-0005-0000-0000-000059020000}"/>
    <cellStyle name="Notas 35" xfId="484" xr:uid="{00000000-0005-0000-0000-00005A020000}"/>
    <cellStyle name="Notas 36" xfId="485" xr:uid="{00000000-0005-0000-0000-00005B020000}"/>
    <cellStyle name="Notas 37" xfId="486" xr:uid="{00000000-0005-0000-0000-00005C020000}"/>
    <cellStyle name="Notas 38" xfId="487" xr:uid="{00000000-0005-0000-0000-00005D020000}"/>
    <cellStyle name="Notas 39" xfId="488" xr:uid="{00000000-0005-0000-0000-00005E020000}"/>
    <cellStyle name="Notas 4" xfId="489" xr:uid="{00000000-0005-0000-0000-00005F020000}"/>
    <cellStyle name="Notas 40" xfId="490" xr:uid="{00000000-0005-0000-0000-000060020000}"/>
    <cellStyle name="Notas 41" xfId="491" xr:uid="{00000000-0005-0000-0000-000061020000}"/>
    <cellStyle name="Notas 42" xfId="492" xr:uid="{00000000-0005-0000-0000-000062020000}"/>
    <cellStyle name="Notas 43" xfId="493" xr:uid="{00000000-0005-0000-0000-000063020000}"/>
    <cellStyle name="Notas 44" xfId="494" xr:uid="{00000000-0005-0000-0000-000064020000}"/>
    <cellStyle name="Notas 45" xfId="495" xr:uid="{00000000-0005-0000-0000-000065020000}"/>
    <cellStyle name="Notas 46" xfId="496" xr:uid="{00000000-0005-0000-0000-000066020000}"/>
    <cellStyle name="Notas 47" xfId="497" xr:uid="{00000000-0005-0000-0000-000067020000}"/>
    <cellStyle name="Notas 48" xfId="498" xr:uid="{00000000-0005-0000-0000-000068020000}"/>
    <cellStyle name="Notas 49" xfId="499" xr:uid="{00000000-0005-0000-0000-000069020000}"/>
    <cellStyle name="Notas 5" xfId="500" xr:uid="{00000000-0005-0000-0000-00006A020000}"/>
    <cellStyle name="Notas 50" xfId="501" xr:uid="{00000000-0005-0000-0000-00006B020000}"/>
    <cellStyle name="Notas 51" xfId="502" xr:uid="{00000000-0005-0000-0000-00006C020000}"/>
    <cellStyle name="Notas 52" xfId="503" xr:uid="{00000000-0005-0000-0000-00006D020000}"/>
    <cellStyle name="Notas 53" xfId="504" xr:uid="{00000000-0005-0000-0000-00006E020000}"/>
    <cellStyle name="Notas 54" xfId="505" xr:uid="{00000000-0005-0000-0000-00006F020000}"/>
    <cellStyle name="Notas 55" xfId="506" xr:uid="{00000000-0005-0000-0000-000070020000}"/>
    <cellStyle name="Notas 56" xfId="507" xr:uid="{00000000-0005-0000-0000-000071020000}"/>
    <cellStyle name="Notas 57" xfId="508" xr:uid="{00000000-0005-0000-0000-000072020000}"/>
    <cellStyle name="Notas 58" xfId="509" xr:uid="{00000000-0005-0000-0000-000073020000}"/>
    <cellStyle name="Notas 59" xfId="510" xr:uid="{00000000-0005-0000-0000-000074020000}"/>
    <cellStyle name="Notas 6" xfId="511" xr:uid="{00000000-0005-0000-0000-000075020000}"/>
    <cellStyle name="Notas 60" xfId="512" xr:uid="{00000000-0005-0000-0000-000076020000}"/>
    <cellStyle name="Notas 61" xfId="513" xr:uid="{00000000-0005-0000-0000-000077020000}"/>
    <cellStyle name="Notas 62" xfId="514" xr:uid="{00000000-0005-0000-0000-000078020000}"/>
    <cellStyle name="Notas 63" xfId="515" xr:uid="{00000000-0005-0000-0000-000079020000}"/>
    <cellStyle name="Notas 64" xfId="516" xr:uid="{00000000-0005-0000-0000-00007A020000}"/>
    <cellStyle name="Notas 65" xfId="517" xr:uid="{00000000-0005-0000-0000-00007B020000}"/>
    <cellStyle name="Notas 66" xfId="518" xr:uid="{00000000-0005-0000-0000-00007C020000}"/>
    <cellStyle name="Notas 67" xfId="519" xr:uid="{00000000-0005-0000-0000-00007D020000}"/>
    <cellStyle name="Notas 68" xfId="520" xr:uid="{00000000-0005-0000-0000-00007E020000}"/>
    <cellStyle name="Notas 69" xfId="521" xr:uid="{00000000-0005-0000-0000-00007F020000}"/>
    <cellStyle name="Notas 7" xfId="522" xr:uid="{00000000-0005-0000-0000-000080020000}"/>
    <cellStyle name="Notas 70" xfId="523" xr:uid="{00000000-0005-0000-0000-000081020000}"/>
    <cellStyle name="Notas 71" xfId="524" xr:uid="{00000000-0005-0000-0000-000082020000}"/>
    <cellStyle name="Notas 72" xfId="525" xr:uid="{00000000-0005-0000-0000-000083020000}"/>
    <cellStyle name="Notas 73" xfId="526" xr:uid="{00000000-0005-0000-0000-000084020000}"/>
    <cellStyle name="Notas 74" xfId="527" xr:uid="{00000000-0005-0000-0000-000085020000}"/>
    <cellStyle name="Notas 75" xfId="528" xr:uid="{00000000-0005-0000-0000-000086020000}"/>
    <cellStyle name="Notas 76" xfId="529" xr:uid="{00000000-0005-0000-0000-000087020000}"/>
    <cellStyle name="Notas 77" xfId="530" xr:uid="{00000000-0005-0000-0000-000088020000}"/>
    <cellStyle name="Notas 78" xfId="531" xr:uid="{00000000-0005-0000-0000-000089020000}"/>
    <cellStyle name="Notas 79" xfId="532" xr:uid="{00000000-0005-0000-0000-00008A020000}"/>
    <cellStyle name="Notas 8" xfId="533" xr:uid="{00000000-0005-0000-0000-00008B020000}"/>
    <cellStyle name="Notas 80" xfId="534" xr:uid="{00000000-0005-0000-0000-00008C020000}"/>
    <cellStyle name="Notas 81" xfId="535" xr:uid="{00000000-0005-0000-0000-00008D020000}"/>
    <cellStyle name="Notas 82" xfId="536" xr:uid="{00000000-0005-0000-0000-00008E020000}"/>
    <cellStyle name="Notas 83" xfId="537" xr:uid="{00000000-0005-0000-0000-00008F020000}"/>
    <cellStyle name="Notas 84" xfId="538" xr:uid="{00000000-0005-0000-0000-000090020000}"/>
    <cellStyle name="Notas 85" xfId="539" xr:uid="{00000000-0005-0000-0000-000091020000}"/>
    <cellStyle name="Notas 86" xfId="540" xr:uid="{00000000-0005-0000-0000-000092020000}"/>
    <cellStyle name="Notas 87" xfId="541" xr:uid="{00000000-0005-0000-0000-000093020000}"/>
    <cellStyle name="Notas 88" xfId="542" xr:uid="{00000000-0005-0000-0000-000094020000}"/>
    <cellStyle name="Notas 89" xfId="543" xr:uid="{00000000-0005-0000-0000-000095020000}"/>
    <cellStyle name="Notas 9" xfId="544" xr:uid="{00000000-0005-0000-0000-000096020000}"/>
    <cellStyle name="Notas 90" xfId="545" xr:uid="{00000000-0005-0000-0000-000097020000}"/>
    <cellStyle name="Notas 91" xfId="546" xr:uid="{00000000-0005-0000-0000-000098020000}"/>
    <cellStyle name="Notas 92" xfId="547" xr:uid="{00000000-0005-0000-0000-000099020000}"/>
    <cellStyle name="Notas 93" xfId="548" xr:uid="{00000000-0005-0000-0000-00009A020000}"/>
    <cellStyle name="Notas 94" xfId="549" xr:uid="{00000000-0005-0000-0000-00009B020000}"/>
    <cellStyle name="Notas 95" xfId="550" xr:uid="{00000000-0005-0000-0000-00009C020000}"/>
    <cellStyle name="Notas 96" xfId="551" xr:uid="{00000000-0005-0000-0000-00009D020000}"/>
    <cellStyle name="Notas 97" xfId="552" xr:uid="{00000000-0005-0000-0000-00009E020000}"/>
    <cellStyle name="Notas 98" xfId="553" xr:uid="{00000000-0005-0000-0000-00009F020000}"/>
    <cellStyle name="Notas 99" xfId="554" xr:uid="{00000000-0005-0000-0000-0000A0020000}"/>
    <cellStyle name="Note" xfId="555" xr:uid="{00000000-0005-0000-0000-0000A1020000}"/>
    <cellStyle name="Output" xfId="556" xr:uid="{00000000-0005-0000-0000-0000A2020000}"/>
    <cellStyle name="Porcentaje" xfId="644" builtinId="5"/>
    <cellStyle name="Porcentaje 2" xfId="578" xr:uid="{00000000-0005-0000-0000-0000A4020000}"/>
    <cellStyle name="Porcentaje 3" xfId="624" xr:uid="{00000000-0005-0000-0000-0000A5020000}"/>
    <cellStyle name="Porcentual 2" xfId="10" xr:uid="{00000000-0005-0000-0000-0000A6020000}"/>
    <cellStyle name="Porcentual 2 2" xfId="579" xr:uid="{00000000-0005-0000-0000-0000A7020000}"/>
    <cellStyle name="Porcentual 3" xfId="557" xr:uid="{00000000-0005-0000-0000-0000A8020000}"/>
    <cellStyle name="Porcentual 33" xfId="625" xr:uid="{00000000-0005-0000-0000-0000A9020000}"/>
    <cellStyle name="Salida" xfId="667" builtinId="21"/>
    <cellStyle name="Salida 2" xfId="558" xr:uid="{00000000-0005-0000-0000-0000AB020000}"/>
    <cellStyle name="Texto de advertencia 2" xfId="559" xr:uid="{00000000-0005-0000-0000-0000AC020000}"/>
    <cellStyle name="Texto explicativo 2" xfId="560" xr:uid="{00000000-0005-0000-0000-0000AD020000}"/>
    <cellStyle name="Title" xfId="561" xr:uid="{00000000-0005-0000-0000-0000AE020000}"/>
    <cellStyle name="Título 1 2" xfId="562" xr:uid="{00000000-0005-0000-0000-0000AF020000}"/>
    <cellStyle name="Título 2 2" xfId="563" xr:uid="{00000000-0005-0000-0000-0000B0020000}"/>
    <cellStyle name="Título 3 2" xfId="564" xr:uid="{00000000-0005-0000-0000-0000B1020000}"/>
    <cellStyle name="Título 4" xfId="565" xr:uid="{00000000-0005-0000-0000-0000B2020000}"/>
    <cellStyle name="Total 2" xfId="566" xr:uid="{00000000-0005-0000-0000-0000B3020000}"/>
    <cellStyle name="Warning Text" xfId="567" xr:uid="{00000000-0005-0000-0000-0000B4020000}"/>
  </cellStyles>
  <dxfs count="5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9900"/>
      <color rgb="FF0000FF"/>
      <color rgb="FF008000"/>
      <color rgb="FF00CC00"/>
      <color rgb="FFFF6600"/>
      <color rgb="FFFF9933"/>
      <color rgb="FF66FF33"/>
      <color rgb="FFFF0066"/>
      <color rgb="FF66FF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55" Type="http://schemas.openxmlformats.org/officeDocument/2006/relationships/pivotCacheDefinition" Target="pivotCache/pivotCacheDefinition4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pivotCacheDefinition" Target="pivotCache/pivotCacheDefinition2.xml"/><Relationship Id="rId58" Type="http://schemas.openxmlformats.org/officeDocument/2006/relationships/pivotCacheDefinition" Target="pivotCache/pivotCacheDefinition7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56" Type="http://schemas.openxmlformats.org/officeDocument/2006/relationships/pivotCacheDefinition" Target="pivotCache/pivotCacheDefinition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59" Type="http://schemas.openxmlformats.org/officeDocument/2006/relationships/pivotCacheDefinition" Target="pivotCache/pivotCacheDefinition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54" Type="http://schemas.openxmlformats.org/officeDocument/2006/relationships/pivotCacheDefinition" Target="pivotCache/pivotCacheDefinition3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Relationship Id="rId57" Type="http://schemas.openxmlformats.org/officeDocument/2006/relationships/pivotCacheDefinition" Target="pivotCache/pivotCacheDefinition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pivotCacheDefinition" Target="pivotCache/pivotCacheDefinition1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17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19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0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1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2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25-4285-92B7-DA9A8C14A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Nordeste</a:t>
            </a:r>
          </a:p>
        </c:rich>
      </c:tx>
      <c:layout>
        <c:manualLayout>
          <c:xMode val="edge"/>
          <c:yMode val="edge"/>
          <c:x val="0.64318683568809221"/>
          <c:y val="2.026172981661188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'3. Gráficos_%Tendencia_Subreg'!$E$22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Gráficos_%Tendencia_Subreg'!$A$23:$A$26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Gráficos_%Tendencia_Subreg'!$F$23:$F$26</c:f>
              <c:numCache>
                <c:formatCode>#,##0.00</c:formatCode>
                <c:ptCount val="4"/>
                <c:pt idx="0">
                  <c:v>19.573281968182144</c:v>
                </c:pt>
                <c:pt idx="1">
                  <c:v>19.467730202924724</c:v>
                </c:pt>
                <c:pt idx="2">
                  <c:v>20.215958588160841</c:v>
                </c:pt>
                <c:pt idx="3">
                  <c:v>20.773840529264863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9-45E6-BF07-8CA6AFBF7BB1}"/>
            </c:ext>
          </c:extLst>
        </c:ser>
        <c:ser>
          <c:idx val="0"/>
          <c:order val="1"/>
          <c:tx>
            <c:strRef>
              <c:f>'3. Gráficos_%Tendencia_Subreg'!$C$22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Gráficos_%Tendencia_Subreg'!$A$23:$A$26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Gráficos_%Tendencia_Subreg'!$D$23:$D$26</c:f>
              <c:numCache>
                <c:formatCode>#,##0.00</c:formatCode>
                <c:ptCount val="4"/>
                <c:pt idx="0">
                  <c:v>66.297734429938544</c:v>
                </c:pt>
                <c:pt idx="1">
                  <c:v>64.950460280432438</c:v>
                </c:pt>
                <c:pt idx="2">
                  <c:v>65.481729053055219</c:v>
                </c:pt>
                <c:pt idx="3">
                  <c:v>65.842164962004119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9-45E6-BF07-8CA6AFBF7BB1}"/>
            </c:ext>
          </c:extLst>
        </c:ser>
        <c:ser>
          <c:idx val="4"/>
          <c:order val="2"/>
          <c:tx>
            <c:strRef>
              <c:f>'3. Gráficos_%Tendencia_Subreg'!$G$22</c:f>
              <c:strCache>
                <c:ptCount val="1"/>
                <c:pt idx="0">
                  <c:v>Excepción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19-45E6-BF07-8CA6AFBF7BB1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5E6-BF07-8CA6AFBF7BB1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5E6-BF07-8CA6AFBF7BB1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Gráficos_%Tendencia_Subreg'!$A$23:$A$26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Gráficos_%Tendencia_Subreg'!$H$23:$H$26</c:f>
              <c:numCache>
                <c:formatCode>#,##0.00</c:formatCode>
                <c:ptCount val="4"/>
                <c:pt idx="0">
                  <c:v>2.184547650350078</c:v>
                </c:pt>
                <c:pt idx="1">
                  <c:v>2.1546642586600449</c:v>
                </c:pt>
                <c:pt idx="2">
                  <c:v>2.2025996113931998</c:v>
                </c:pt>
                <c:pt idx="3">
                  <c:v>2.1225117687435802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9-45E6-BF07-8CA6AFBF7BB1}"/>
            </c:ext>
          </c:extLst>
        </c:ser>
        <c:ser>
          <c:idx val="2"/>
          <c:order val="3"/>
          <c:tx>
            <c:strRef>
              <c:f>'3. Gráficos_%Tendencia_Subreg'!$K$22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19-45E6-BF07-8CA6AFBF7BB1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9-45E6-BF07-8CA6AFBF7BB1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9-45E6-BF07-8CA6AFBF7BB1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Gráficos_%Tendencia_Subreg'!$A$23:$A$26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Gráficos_%Tendencia_Subreg'!$K$23:$K$26</c:f>
              <c:numCache>
                <c:formatCode>#,##0.00</c:formatCode>
                <c:ptCount val="4"/>
                <c:pt idx="0">
                  <c:v>11.944435951529229</c:v>
                </c:pt>
                <c:pt idx="1">
                  <c:v>13.427145257982801</c:v>
                </c:pt>
                <c:pt idx="2">
                  <c:v>12.09971274739074</c:v>
                </c:pt>
                <c:pt idx="3">
                  <c:v>11.261482739987443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19-45E6-BF07-8CA6AFBF7B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1168"/>
        <c:axId val="249268992"/>
      </c:lineChart>
      <c:catAx>
        <c:axId val="249271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8992"/>
        <c:crosses val="autoZero"/>
        <c:auto val="1"/>
        <c:lblAlgn val="ctr"/>
        <c:lblOffset val="100"/>
        <c:noMultiLvlLbl val="0"/>
      </c:catAx>
      <c:valAx>
        <c:axId val="24926899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4744480727901978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Occidente</a:t>
            </a:r>
          </a:p>
        </c:rich>
      </c:tx>
      <c:layout>
        <c:manualLayout>
          <c:xMode val="edge"/>
          <c:yMode val="edge"/>
          <c:x val="0.64318683568809221"/>
          <c:y val="2.026172981661188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'3. Gráficos_%Tendencia_Subreg'!$E$29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Gráficos_%Tendencia_Subreg'!$A$30:$A$33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Gráficos_%Tendencia_Subreg'!$F$30:$F$33</c:f>
              <c:numCache>
                <c:formatCode>#,##0.00</c:formatCode>
                <c:ptCount val="4"/>
                <c:pt idx="0">
                  <c:v>16.441946488807112</c:v>
                </c:pt>
                <c:pt idx="1">
                  <c:v>17.076022835847144</c:v>
                </c:pt>
                <c:pt idx="2">
                  <c:v>17.637423156943409</c:v>
                </c:pt>
                <c:pt idx="3">
                  <c:v>18.25635938890537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E-46BD-B045-EB70FC4F0FEC}"/>
            </c:ext>
          </c:extLst>
        </c:ser>
        <c:ser>
          <c:idx val="0"/>
          <c:order val="1"/>
          <c:tx>
            <c:strRef>
              <c:f>'3. Gráficos_%Tendencia_Subreg'!$C$29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Gráficos_%Tendencia_Subreg'!$A$30:$A$33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Gráficos_%Tendencia_Subreg'!$D$30:$D$33</c:f>
              <c:numCache>
                <c:formatCode>#,##0.00</c:formatCode>
                <c:ptCount val="4"/>
                <c:pt idx="0">
                  <c:v>69.632110548911371</c:v>
                </c:pt>
                <c:pt idx="1">
                  <c:v>67.910500972092152</c:v>
                </c:pt>
                <c:pt idx="2">
                  <c:v>68.281351496380267</c:v>
                </c:pt>
                <c:pt idx="3">
                  <c:v>67.359463067339064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E-46BD-B045-EB70FC4F0FEC}"/>
            </c:ext>
          </c:extLst>
        </c:ser>
        <c:ser>
          <c:idx val="4"/>
          <c:order val="2"/>
          <c:tx>
            <c:strRef>
              <c:f>'3. Gráficos_%Tendencia_Subreg'!$G$29</c:f>
              <c:strCache>
                <c:ptCount val="1"/>
                <c:pt idx="0">
                  <c:v>Excepción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E-46BD-B045-EB70FC4F0FEC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E-46BD-B045-EB70FC4F0FE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E-46BD-B045-EB70FC4F0FE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Gráficos_%Tendencia_Subreg'!$A$30:$A$33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Gráficos_%Tendencia_Subreg'!$H$30:$H$33</c:f>
              <c:numCache>
                <c:formatCode>#,##0.00</c:formatCode>
                <c:ptCount val="4"/>
                <c:pt idx="0">
                  <c:v>2.6808302667893287</c:v>
                </c:pt>
                <c:pt idx="1">
                  <c:v>2.7884071473729741</c:v>
                </c:pt>
                <c:pt idx="2">
                  <c:v>2.7395196897093852</c:v>
                </c:pt>
                <c:pt idx="3">
                  <c:v>2.7235983387718781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3E-46BD-B045-EB70FC4F0FEC}"/>
            </c:ext>
          </c:extLst>
        </c:ser>
        <c:ser>
          <c:idx val="2"/>
          <c:order val="3"/>
          <c:tx>
            <c:strRef>
              <c:f>'3. Gráficos_%Tendencia_Subreg'!$K$29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3E-46BD-B045-EB70FC4F0FEC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E-46BD-B045-EB70FC4F0FE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E-46BD-B045-EB70FC4F0FE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Gráficos_%Tendencia_Subreg'!$A$30:$A$33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Gráficos_%Tendencia_Subreg'!$K$30:$K$33</c:f>
              <c:numCache>
                <c:formatCode>#,##0.00</c:formatCode>
                <c:ptCount val="4"/>
                <c:pt idx="0">
                  <c:v>11.245112695492182</c:v>
                </c:pt>
                <c:pt idx="1">
                  <c:v>12.225069044687714</c:v>
                </c:pt>
                <c:pt idx="2">
                  <c:v>11.341705656966951</c:v>
                </c:pt>
                <c:pt idx="3">
                  <c:v>11.660579204983691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3E-46BD-B045-EB70FC4F0F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9536"/>
        <c:axId val="249270080"/>
      </c:lineChart>
      <c:catAx>
        <c:axId val="249269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70080"/>
        <c:crosses val="autoZero"/>
        <c:auto val="1"/>
        <c:lblAlgn val="ctr"/>
        <c:lblOffset val="100"/>
        <c:noMultiLvlLbl val="0"/>
      </c:catAx>
      <c:valAx>
        <c:axId val="24927008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4744480727901978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Norte</a:t>
            </a:r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'3. Gráficos_%Tendencia_Subreg'!$E$35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Gráficos_%Tendencia_Subreg'!$A$36:$A$39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Gráficos_%Tendencia_Subreg'!$F$36:$F$39</c:f>
              <c:numCache>
                <c:formatCode>#,##0.00</c:formatCode>
                <c:ptCount val="4"/>
                <c:pt idx="0">
                  <c:v>33.942003187547861</c:v>
                </c:pt>
                <c:pt idx="1">
                  <c:v>34.788056899120392</c:v>
                </c:pt>
                <c:pt idx="2">
                  <c:v>35.518190820458734</c:v>
                </c:pt>
                <c:pt idx="3">
                  <c:v>36.609708630113644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26B-9190-AB6FD8229213}"/>
            </c:ext>
          </c:extLst>
        </c:ser>
        <c:ser>
          <c:idx val="0"/>
          <c:order val="1"/>
          <c:tx>
            <c:strRef>
              <c:f>'3. Gráficos_%Tendencia_Subreg'!$C$35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Gráficos_%Tendencia_Subreg'!$A$36:$A$39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Gráficos_%Tendencia_Subreg'!$D$36:$D$39</c:f>
              <c:numCache>
                <c:formatCode>#,##0.00</c:formatCode>
                <c:ptCount val="4"/>
                <c:pt idx="0">
                  <c:v>57.170947778030758</c:v>
                </c:pt>
                <c:pt idx="1">
                  <c:v>54.60233882324129</c:v>
                </c:pt>
                <c:pt idx="2">
                  <c:v>54.896506750609852</c:v>
                </c:pt>
                <c:pt idx="3">
                  <c:v>53.413716700159739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26B-9190-AB6FD8229213}"/>
            </c:ext>
          </c:extLst>
        </c:ser>
        <c:ser>
          <c:idx val="4"/>
          <c:order val="2"/>
          <c:tx>
            <c:strRef>
              <c:f>'3. Gráficos_%Tendencia_Subreg'!$G$35</c:f>
              <c:strCache>
                <c:ptCount val="1"/>
                <c:pt idx="0">
                  <c:v>Excepción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3A-426B-9190-AB6FD8229213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A-426B-9190-AB6FD8229213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A-426B-9190-AB6FD8229213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Gráficos_%Tendencia_Subreg'!$A$36:$A$39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Gráficos_%Tendencia_Subreg'!$H$36:$H$39</c:f>
              <c:numCache>
                <c:formatCode>#,##0.00</c:formatCode>
                <c:ptCount val="4"/>
                <c:pt idx="0">
                  <c:v>2.4539978887669989</c:v>
                </c:pt>
                <c:pt idx="1">
                  <c:v>2.3865793179452641</c:v>
                </c:pt>
                <c:pt idx="2">
                  <c:v>2.3186352255436313</c:v>
                </c:pt>
                <c:pt idx="3">
                  <c:v>2.426166609193352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3A-426B-9190-AB6FD8229213}"/>
            </c:ext>
          </c:extLst>
        </c:ser>
        <c:ser>
          <c:idx val="2"/>
          <c:order val="3"/>
          <c:tx>
            <c:strRef>
              <c:f>'3. Gráficos_%Tendencia_Subreg'!$K$35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3A-426B-9190-AB6FD8229213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A-426B-9190-AB6FD8229213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A-426B-9190-AB6FD8229213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Gráficos_%Tendencia_Subreg'!$A$36:$A$39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Gráficos_%Tendencia_Subreg'!$K$36:$K$39</c:f>
              <c:numCache>
                <c:formatCode>#,##0.00</c:formatCode>
                <c:ptCount val="4"/>
                <c:pt idx="0">
                  <c:v>6.4330511456543746</c:v>
                </c:pt>
                <c:pt idx="1">
                  <c:v>8.2230249596930634</c:v>
                </c:pt>
                <c:pt idx="2">
                  <c:v>7.266667203387783</c:v>
                </c:pt>
                <c:pt idx="3">
                  <c:v>7.5504080605332717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3A-426B-9190-AB6FD822921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5888"/>
        <c:axId val="431619152"/>
      </c:lineChart>
      <c:catAx>
        <c:axId val="431615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19152"/>
        <c:crosses val="autoZero"/>
        <c:auto val="1"/>
        <c:lblAlgn val="ctr"/>
        <c:lblOffset val="100"/>
        <c:noMultiLvlLbl val="0"/>
      </c:catAx>
      <c:valAx>
        <c:axId val="431619152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1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4744480727901978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Oriente</a:t>
            </a:r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'3. Gráficos_%Tendencia_Subreg'!$E$41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Gráficos_%Tendencia_Subreg'!$A$42:$A$45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Gráficos_%Tendencia_Subreg'!$F$42:$F$45</c:f>
              <c:numCache>
                <c:formatCode>#,##0.00</c:formatCode>
                <c:ptCount val="4"/>
                <c:pt idx="0">
                  <c:v>51.002032505192943</c:v>
                </c:pt>
                <c:pt idx="1">
                  <c:v>53.339776129877428</c:v>
                </c:pt>
                <c:pt idx="2">
                  <c:v>54.740970333354419</c:v>
                </c:pt>
                <c:pt idx="3">
                  <c:v>58.438703595446142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E-4F61-A3B8-FA403BA0FC57}"/>
            </c:ext>
          </c:extLst>
        </c:ser>
        <c:ser>
          <c:idx val="0"/>
          <c:order val="1"/>
          <c:tx>
            <c:strRef>
              <c:f>'3. Gráficos_%Tendencia_Subreg'!$C$41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Gráficos_%Tendencia_Subreg'!$A$42:$A$45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Gráficos_%Tendencia_Subreg'!$D$42:$D$45</c:f>
              <c:numCache>
                <c:formatCode>#,##0.00</c:formatCode>
                <c:ptCount val="4"/>
                <c:pt idx="0">
                  <c:v>35.520447895649845</c:v>
                </c:pt>
                <c:pt idx="1">
                  <c:v>34.521790493122481</c:v>
                </c:pt>
                <c:pt idx="2">
                  <c:v>35.513717732706915</c:v>
                </c:pt>
                <c:pt idx="3">
                  <c:v>35.180621591361074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E-4F61-A3B8-FA403BA0FC57}"/>
            </c:ext>
          </c:extLst>
        </c:ser>
        <c:ser>
          <c:idx val="4"/>
          <c:order val="2"/>
          <c:tx>
            <c:strRef>
              <c:f>'3. Gráficos_%Tendencia_Subreg'!$G$41</c:f>
              <c:strCache>
                <c:ptCount val="1"/>
                <c:pt idx="0">
                  <c:v>Excepción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7E-4F61-A3B8-FA403BA0FC57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E-4F61-A3B8-FA403BA0FC57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E-4F61-A3B8-FA403BA0FC57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Gráficos_%Tendencia_Subreg'!$A$42:$A$45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Gráficos_%Tendencia_Subreg'!$H$42:$H$45</c:f>
              <c:numCache>
                <c:formatCode>#,##0.00</c:formatCode>
                <c:ptCount val="4"/>
                <c:pt idx="0">
                  <c:v>2.0557338237155385</c:v>
                </c:pt>
                <c:pt idx="1">
                  <c:v>2.1882602694862916</c:v>
                </c:pt>
                <c:pt idx="2">
                  <c:v>2.1761194716473353</c:v>
                </c:pt>
                <c:pt idx="3">
                  <c:v>2.0006313015144159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7E-4F61-A3B8-FA403BA0FC57}"/>
            </c:ext>
          </c:extLst>
        </c:ser>
        <c:ser>
          <c:idx val="2"/>
          <c:order val="3"/>
          <c:tx>
            <c:strRef>
              <c:f>'3. Gráficos_%Tendencia_Subreg'!$K$41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7E-4F61-A3B8-FA403BA0FC57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E-4F61-A3B8-FA403BA0FC57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E-4F61-A3B8-FA403BA0FC57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Gráficos_%Tendencia_Subreg'!$A$42:$A$45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Gráficos_%Tendencia_Subreg'!$K$42:$K$45</c:f>
              <c:numCache>
                <c:formatCode>#,##0.00</c:formatCode>
                <c:ptCount val="4"/>
                <c:pt idx="0">
                  <c:v>11.421785775441691</c:v>
                </c:pt>
                <c:pt idx="1">
                  <c:v>9.9501731075138053</c:v>
                </c:pt>
                <c:pt idx="2">
                  <c:v>7.5691924622913263</c:v>
                </c:pt>
                <c:pt idx="3">
                  <c:v>4.380043511678366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7E-4F61-A3B8-FA403BA0FC5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8608"/>
        <c:axId val="431620784"/>
      </c:lineChart>
      <c:catAx>
        <c:axId val="43161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20784"/>
        <c:crosses val="autoZero"/>
        <c:auto val="1"/>
        <c:lblAlgn val="ctr"/>
        <c:lblOffset val="100"/>
        <c:noMultiLvlLbl val="0"/>
      </c:catAx>
      <c:valAx>
        <c:axId val="43162078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4744480727901978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Suroeste</a:t>
            </a:r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'3. Gráficos_%Tendencia_Subreg'!$E$47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Gráficos_%Tendencia_Subreg'!$A$48:$A$51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Gráficos_%Tendencia_Subreg'!$F$48:$F$51</c:f>
              <c:numCache>
                <c:formatCode>#,##0.00</c:formatCode>
                <c:ptCount val="4"/>
                <c:pt idx="0">
                  <c:v>23.116287470376715</c:v>
                </c:pt>
                <c:pt idx="1">
                  <c:v>23.18112918983201</c:v>
                </c:pt>
                <c:pt idx="2">
                  <c:v>23.407551345370145</c:v>
                </c:pt>
                <c:pt idx="3">
                  <c:v>23.907994046986285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0-4BC8-8878-9506BE13E30C}"/>
            </c:ext>
          </c:extLst>
        </c:ser>
        <c:ser>
          <c:idx val="0"/>
          <c:order val="1"/>
          <c:tx>
            <c:strRef>
              <c:f>'3. Gráficos_%Tendencia_Subreg'!$C$47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Gráficos_%Tendencia_Subreg'!$A$48:$A$51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Gráficos_%Tendencia_Subreg'!$D$48:$D$51</c:f>
              <c:numCache>
                <c:formatCode>#,##0.00</c:formatCode>
                <c:ptCount val="4"/>
                <c:pt idx="0">
                  <c:v>58.769586943314856</c:v>
                </c:pt>
                <c:pt idx="1">
                  <c:v>57.332223029550953</c:v>
                </c:pt>
                <c:pt idx="2">
                  <c:v>57.527595606293694</c:v>
                </c:pt>
                <c:pt idx="3">
                  <c:v>55.90012756457957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0-4BC8-8878-9506BE13E30C}"/>
            </c:ext>
          </c:extLst>
        </c:ser>
        <c:ser>
          <c:idx val="4"/>
          <c:order val="2"/>
          <c:tx>
            <c:strRef>
              <c:f>'3. Gráficos_%Tendencia_Subreg'!$G$47</c:f>
              <c:strCache>
                <c:ptCount val="1"/>
                <c:pt idx="0">
                  <c:v>Excepción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0-4BC8-8878-9506BE13E30C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0-4BC8-8878-9506BE13E30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0-4BC8-8878-9506BE13E30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Gráficos_%Tendencia_Subreg'!$A$48:$A$51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Gráficos_%Tendencia_Subreg'!$H$48:$H$51</c:f>
              <c:numCache>
                <c:formatCode>#,##0.00</c:formatCode>
                <c:ptCount val="4"/>
                <c:pt idx="0">
                  <c:v>2.4297934990230474</c:v>
                </c:pt>
                <c:pt idx="1">
                  <c:v>2.5781906946746238</c:v>
                </c:pt>
                <c:pt idx="2">
                  <c:v>2.5852157720022673</c:v>
                </c:pt>
                <c:pt idx="3">
                  <c:v>2.5294993090251938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50-4BC8-8878-9506BE13E30C}"/>
            </c:ext>
          </c:extLst>
        </c:ser>
        <c:ser>
          <c:idx val="2"/>
          <c:order val="3"/>
          <c:tx>
            <c:strRef>
              <c:f>'3. Gráficos_%Tendencia_Subreg'!$K$47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50-4BC8-8878-9506BE13E30C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0-4BC8-8878-9506BE13E30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0-4BC8-8878-9506BE13E30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Gráficos_%Tendencia_Subreg'!$A$48:$A$51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Gráficos_%Tendencia_Subreg'!$K$48:$K$51</c:f>
              <c:numCache>
                <c:formatCode>#,##0.00</c:formatCode>
                <c:ptCount val="4"/>
                <c:pt idx="0">
                  <c:v>15.684332087285384</c:v>
                </c:pt>
                <c:pt idx="1">
                  <c:v>16.908457085942402</c:v>
                </c:pt>
                <c:pt idx="2">
                  <c:v>16.479637276333904</c:v>
                </c:pt>
                <c:pt idx="3">
                  <c:v>17.66237907940895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50-4BC8-8878-9506BE13E30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3504"/>
        <c:axId val="431616976"/>
      </c:lineChart>
      <c:catAx>
        <c:axId val="431623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16976"/>
        <c:crosses val="autoZero"/>
        <c:auto val="1"/>
        <c:lblAlgn val="ctr"/>
        <c:lblOffset val="100"/>
        <c:noMultiLvlLbl val="0"/>
      </c:catAx>
      <c:valAx>
        <c:axId val="431616976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2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4744480727901978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Valle</a:t>
            </a:r>
            <a:r>
              <a:rPr lang="es-CO" sz="1600" baseline="0"/>
              <a:t> de Aburrá</a:t>
            </a:r>
            <a:endParaRPr lang="es-CO" sz="1600"/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'3. Gráficos_%Tendencia_Subreg'!$E$53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Gráficos_%Tendencia_Subreg'!$A$54:$A$57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Gráficos_%Tendencia_Subreg'!$F$54:$F$57</c:f>
              <c:numCache>
                <c:formatCode>#,##0.00</c:formatCode>
                <c:ptCount val="4"/>
                <c:pt idx="0">
                  <c:v>76.227410545268313</c:v>
                </c:pt>
                <c:pt idx="1">
                  <c:v>77.273505991854321</c:v>
                </c:pt>
                <c:pt idx="2">
                  <c:v>77.179766902342024</c:v>
                </c:pt>
                <c:pt idx="3">
                  <c:v>79.651168436672123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8-4A80-9017-4F8BFD8AD4FF}"/>
            </c:ext>
          </c:extLst>
        </c:ser>
        <c:ser>
          <c:idx val="0"/>
          <c:order val="1"/>
          <c:tx>
            <c:strRef>
              <c:f>'3. Gráficos_%Tendencia_Subreg'!$C$53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Gráficos_%Tendencia_Subreg'!$A$54:$A$57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Gráficos_%Tendencia_Subreg'!$D$54:$D$57</c:f>
              <c:numCache>
                <c:formatCode>#,##0.00</c:formatCode>
                <c:ptCount val="4"/>
                <c:pt idx="0">
                  <c:v>21.35050689162798</c:v>
                </c:pt>
                <c:pt idx="1">
                  <c:v>20.158837172624761</c:v>
                </c:pt>
                <c:pt idx="2">
                  <c:v>22.228340422006188</c:v>
                </c:pt>
                <c:pt idx="3">
                  <c:v>22.151231558666552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8-4A80-9017-4F8BFD8AD4FF}"/>
            </c:ext>
          </c:extLst>
        </c:ser>
        <c:ser>
          <c:idx val="4"/>
          <c:order val="2"/>
          <c:tx>
            <c:strRef>
              <c:f>'3. Gráficos_%Tendencia_Subreg'!$G$53</c:f>
              <c:strCache>
                <c:ptCount val="1"/>
                <c:pt idx="0">
                  <c:v>Excepción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08-4A80-9017-4F8BFD8AD4FF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8-4A80-9017-4F8BFD8AD4FF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8-4A80-9017-4F8BFD8AD4FF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Gráficos_%Tendencia_Subreg'!$A$54:$A$57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Gráficos_%Tendencia_Subreg'!$H$54:$H$57</c:f>
              <c:numCache>
                <c:formatCode>#,##0.00</c:formatCode>
                <c:ptCount val="4"/>
                <c:pt idx="0">
                  <c:v>3.0650961820210445</c:v>
                </c:pt>
                <c:pt idx="1">
                  <c:v>3.3945443212800894</c:v>
                </c:pt>
                <c:pt idx="2">
                  <c:v>3.2646692128022221</c:v>
                </c:pt>
                <c:pt idx="3">
                  <c:v>3.2357791002105363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08-4A80-9017-4F8BFD8AD4FF}"/>
            </c:ext>
          </c:extLst>
        </c:ser>
        <c:ser>
          <c:idx val="2"/>
          <c:order val="3"/>
          <c:tx>
            <c:strRef>
              <c:f>'3. Gráficos_%Tendencia_Subreg'!$K$53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08-4A80-9017-4F8BFD8AD4FF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8-4A80-9017-4F8BFD8AD4FF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8-4A80-9017-4F8BFD8AD4FF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Gráficos_%Tendencia_Subreg'!$A$54:$A$57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Gráficos_%Tendencia_Subreg'!$K$54:$K$57</c:f>
              <c:numCache>
                <c:formatCode>#,##0.00</c:formatCode>
                <c:ptCount val="4"/>
                <c:pt idx="0">
                  <c:v>-0.64301361891733677</c:v>
                </c:pt>
                <c:pt idx="1">
                  <c:v>-0.82688748575915838</c:v>
                </c:pt>
                <c:pt idx="2">
                  <c:v>-2.6727765371504404</c:v>
                </c:pt>
                <c:pt idx="3">
                  <c:v>-5.0381790955492249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08-4A80-9017-4F8BFD8AD4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2416"/>
        <c:axId val="431624048"/>
      </c:lineChart>
      <c:catAx>
        <c:axId val="43162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24048"/>
        <c:crosses val="autoZero"/>
        <c:auto val="1"/>
        <c:lblAlgn val="ctr"/>
        <c:lblOffset val="100"/>
        <c:noMultiLvlLbl val="0"/>
      </c:catAx>
      <c:valAx>
        <c:axId val="431624048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16224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4744480727901978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Magdalena Medio, 2021.</a:t>
            </a:r>
            <a:endParaRPr lang="es-CO" sz="1100"/>
          </a:p>
        </c:rich>
      </c:tx>
      <c:layout>
        <c:manualLayout>
          <c:xMode val="edge"/>
          <c:yMode val="edge"/>
          <c:x val="0.11862599547576462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446-45CF-A1D5-CE000A47885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446-45CF-A1D5-CE000A478859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A446-45CF-A1D5-CE000A478859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A446-45CF-A1D5-CE000A478859}"/>
              </c:ext>
            </c:extLst>
          </c:dPt>
          <c:dLbls>
            <c:dLbl>
              <c:idx val="0"/>
              <c:layout>
                <c:manualLayout>
                  <c:x val="1.5238098285333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6-45CF-A1D5-CE000A478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Gráficos_Afiliados_Reg_Subre'!$B$4:$B$8</c:f>
              <c:numCache>
                <c:formatCode>_(* #,##0_);_(* \(#,##0\);_(* "-"_);_(@_)</c:formatCode>
                <c:ptCount val="5"/>
                <c:pt idx="0">
                  <c:v>59949</c:v>
                </c:pt>
                <c:pt idx="1">
                  <c:v>30141</c:v>
                </c:pt>
                <c:pt idx="2">
                  <c:v>1749</c:v>
                </c:pt>
                <c:pt idx="3">
                  <c:v>3042</c:v>
                </c:pt>
                <c:pt idx="4">
                  <c:v>94881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6-45CF-A1D5-CE000A47885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Gráficos_Afiliados_Reg_Subre'!$C$4:$C$8</c:f>
              <c:numCache>
                <c:formatCode>0.00</c:formatCode>
                <c:ptCount val="5"/>
                <c:pt idx="0">
                  <c:v>55.280047212437523</c:v>
                </c:pt>
                <c:pt idx="1">
                  <c:v>27.793556239971966</c:v>
                </c:pt>
                <c:pt idx="2">
                  <c:v>1.6127842428489754</c:v>
                </c:pt>
                <c:pt idx="3">
                  <c:v>2.8050827139774634</c:v>
                </c:pt>
                <c:pt idx="4">
                  <c:v>87.49147040923593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46-45CF-A1D5-CE000A478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3712"/>
        <c:axId val="431612624"/>
        <c:axId val="0"/>
      </c:bar3DChart>
      <c:catAx>
        <c:axId val="43161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12624"/>
        <c:crosses val="autoZero"/>
        <c:auto val="1"/>
        <c:lblAlgn val="ctr"/>
        <c:lblOffset val="100"/>
        <c:noMultiLvlLbl val="0"/>
      </c:catAx>
      <c:valAx>
        <c:axId val="4316126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137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Bajo Cauca, 2021.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B91-4E1F-AA3D-665F01624C6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B91-4E1F-AA3D-665F01624C62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AB91-4E1F-AA3D-665F01624C62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AB91-4E1F-AA3D-665F01624C6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1-4E1F-AA3D-665F01624C62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B91-4E1F-AA3D-665F016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Gráficos_Afiliados_Reg_Subre'!$D$4:$D$8</c:f>
              <c:numCache>
                <c:formatCode>_(* #,##0_);_(* \(#,##0\);_(* "-"_);_(@_)</c:formatCode>
                <c:ptCount val="5"/>
                <c:pt idx="0">
                  <c:v>220308</c:v>
                </c:pt>
                <c:pt idx="1">
                  <c:v>40267</c:v>
                </c:pt>
                <c:pt idx="2">
                  <c:v>4136</c:v>
                </c:pt>
                <c:pt idx="3">
                  <c:v>2604</c:v>
                </c:pt>
                <c:pt idx="4">
                  <c:v>267315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91-4E1F-AA3D-665F01624C6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Gráficos_Afiliados_Reg_Subre'!$E$4:$E$8</c:f>
              <c:numCache>
                <c:formatCode>0.00</c:formatCode>
                <c:ptCount val="5"/>
                <c:pt idx="0">
                  <c:v>84.223967213866828</c:v>
                </c:pt>
                <c:pt idx="1">
                  <c:v>15.394114093908415</c:v>
                </c:pt>
                <c:pt idx="2">
                  <c:v>1.5811969079495669</c:v>
                </c:pt>
                <c:pt idx="3">
                  <c:v>0.99551178633962101</c:v>
                </c:pt>
                <c:pt idx="4">
                  <c:v>102.19479000206442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91-4E1F-AA3D-665F01624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1328"/>
        <c:axId val="431627312"/>
        <c:axId val="0"/>
      </c:bar3DChart>
      <c:catAx>
        <c:axId val="43162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27312"/>
        <c:crosses val="autoZero"/>
        <c:auto val="1"/>
        <c:lblAlgn val="ctr"/>
        <c:lblOffset val="100"/>
        <c:noMultiLvlLbl val="0"/>
      </c:catAx>
      <c:valAx>
        <c:axId val="431627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213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Urabá, 2021.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3C3-4090-B45E-C4DBAC8E875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3C3-4090-B45E-C4DBAC8E875D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A3C3-4090-B45E-C4DBAC8E875D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A3C3-4090-B45E-C4DBAC8E875D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3-4090-B45E-C4DBAC8E875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3C3-4090-B45E-C4DBAC8E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Gráficos_Afiliados_Reg_Subre'!$F$4:$F$8</c:f>
              <c:numCache>
                <c:formatCode>_(* #,##0_);_(* \(#,##0\);_(* "-"_);_(@_)</c:formatCode>
                <c:ptCount val="5"/>
                <c:pt idx="0">
                  <c:v>379773</c:v>
                </c:pt>
                <c:pt idx="1">
                  <c:v>212262</c:v>
                </c:pt>
                <c:pt idx="2">
                  <c:v>9598</c:v>
                </c:pt>
                <c:pt idx="3">
                  <c:v>10134</c:v>
                </c:pt>
                <c:pt idx="4">
                  <c:v>611767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C3-4090-B45E-C4DBAC8E875D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Gráficos_Afiliados_Reg_Subre'!$G$4:$G$8</c:f>
              <c:numCache>
                <c:formatCode>0.00</c:formatCode>
                <c:ptCount val="5"/>
                <c:pt idx="0">
                  <c:v>71.80091695419955</c:v>
                </c:pt>
                <c:pt idx="1">
                  <c:v>40.130831403318048</c:v>
                </c:pt>
                <c:pt idx="2">
                  <c:v>1.8146240015125017</c:v>
                </c:pt>
                <c:pt idx="3">
                  <c:v>1.9159616202675238</c:v>
                </c:pt>
                <c:pt idx="4">
                  <c:v>115.66233397929761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C3-4090-B45E-C4DBAC8E8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8064"/>
        <c:axId val="431614256"/>
        <c:axId val="0"/>
      </c:bar3DChart>
      <c:catAx>
        <c:axId val="43161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256"/>
        <c:crosses val="autoZero"/>
        <c:auto val="1"/>
        <c:lblAlgn val="ctr"/>
        <c:lblOffset val="100"/>
        <c:noMultiLvlLbl val="0"/>
      </c:catAx>
      <c:valAx>
        <c:axId val="431614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180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Nordeste, 2021.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B30-4268-8C9A-7DBDE456BC7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CB30-4268-8C9A-7DBDE456BC79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CB30-4268-8C9A-7DBDE456BC79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CB30-4268-8C9A-7DBDE456BC79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268-8C9A-7DBDE456BC79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268-8C9A-7DBDE456BC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Gráficos_Afiliados_Reg_Subre'!$H$4:$H$8</c:f>
              <c:numCache>
                <c:formatCode>_(* #,##0_);_(* \(#,##0\);_(* "-"_);_(@_)</c:formatCode>
                <c:ptCount val="5"/>
                <c:pt idx="0">
                  <c:v>135251</c:v>
                </c:pt>
                <c:pt idx="1">
                  <c:v>42673</c:v>
                </c:pt>
                <c:pt idx="2">
                  <c:v>3199</c:v>
                </c:pt>
                <c:pt idx="3">
                  <c:v>1161</c:v>
                </c:pt>
                <c:pt idx="4">
                  <c:v>182284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30-4268-8C9A-7DBDE456BC7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Gráficos_Afiliados_Reg_Subre'!$I$4:$I$8</c:f>
              <c:numCache>
                <c:formatCode>0.00</c:formatCode>
                <c:ptCount val="5"/>
                <c:pt idx="0">
                  <c:v>66.075694583542997</c:v>
                </c:pt>
                <c:pt idx="1">
                  <c:v>20.84752138589386</c:v>
                </c:pt>
                <c:pt idx="2">
                  <c:v>1.5628435055766985</c:v>
                </c:pt>
                <c:pt idx="3">
                  <c:v>0.56719640824462236</c:v>
                </c:pt>
                <c:pt idx="4">
                  <c:v>89.053255883258174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30-4268-8C9A-7DBDE456B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2960"/>
        <c:axId val="431621872"/>
        <c:axId val="0"/>
      </c:bar3DChart>
      <c:catAx>
        <c:axId val="43162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1872"/>
        <c:crosses val="autoZero"/>
        <c:auto val="1"/>
        <c:lblAlgn val="ctr"/>
        <c:lblOffset val="100"/>
        <c:noMultiLvlLbl val="0"/>
      </c:catAx>
      <c:valAx>
        <c:axId val="431621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22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baseline="0">
                <a:effectLst/>
              </a:rPr>
              <a:t>Porcentaje de cobertura al SGSSS </a:t>
            </a:r>
            <a:endParaRPr lang="es-CO" sz="1400">
              <a:effectLst/>
            </a:endParaRPr>
          </a:p>
          <a:p>
            <a:pPr>
              <a:defRPr sz="1400"/>
            </a:pPr>
            <a:r>
              <a:rPr lang="es-CO" sz="1400" b="1" i="0" baseline="0">
                <a:effectLst/>
              </a:rPr>
              <a:t>por régimen, en Antioquia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6406149637148585"/>
          <c:y val="1.2367150511143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9811660885"/>
          <c:y val="0.21592241414568308"/>
          <c:w val="0.68243148644647589"/>
          <c:h val="0.78336842228268388"/>
        </c:manualLayout>
      </c:layout>
      <c:pie3DChart>
        <c:varyColors val="1"/>
        <c:ser>
          <c:idx val="0"/>
          <c:order val="0"/>
          <c:spPr>
            <a:ln w="15875">
              <a:solidFill>
                <a:srgbClr val="00CC00"/>
              </a:solidFill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solidFill>
                <a:srgbClr val="FFC000"/>
              </a:solidFill>
              <a:ln w="19050">
                <a:solidFill>
                  <a:srgbClr val="00CC00"/>
                </a:solidFill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 contourW="19050"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A3-483B-BED7-0062E9ED5D6A}"/>
              </c:ext>
            </c:extLst>
          </c:dPt>
          <c:dPt>
            <c:idx val="1"/>
            <c:bubble3D val="0"/>
            <c:spPr>
              <a:solidFill>
                <a:srgbClr val="0000CC"/>
              </a:solidFill>
              <a:ln w="19050">
                <a:solidFill>
                  <a:srgbClr val="00CC00"/>
                </a:solidFill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 contourW="19050"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A3-483B-BED7-0062E9ED5D6A}"/>
              </c:ext>
            </c:extLst>
          </c:dPt>
          <c:dPt>
            <c:idx val="2"/>
            <c:bubble3D val="0"/>
            <c:spPr>
              <a:solidFill>
                <a:srgbClr val="00CC00"/>
              </a:solidFill>
              <a:ln w="15875">
                <a:solidFill>
                  <a:schemeClr val="bg1"/>
                </a:solidFill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 contourW="15875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FA3-483B-BED7-0062E9ED5D6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 w="15875">
                <a:solidFill>
                  <a:srgbClr val="00CC00"/>
                </a:solidFill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 contourW="15875"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FA3-483B-BED7-0062E9ED5D6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solidFill>
                  <a:srgbClr val="00CC00"/>
                </a:solidFill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 contourW="19050"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A3-483B-BED7-0062E9ED5D6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3-483B-BED7-0062E9ED5D6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3-483B-BED7-0062E9ED5D6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3-483B-BED7-0062E9ED5D6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3-483B-BED7-0062E9ED5D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Población_Afiliada_Regimen'!$AA$31:$AA$35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  <c:pt idx="4">
                  <c:v>P. Sin afiliación</c:v>
                </c:pt>
              </c:strCache>
            </c:strRef>
          </c:cat>
          <c:val>
            <c:numRef>
              <c:f>'1. Población_Afiliada_Regimen'!$AB$31:$AB$35</c:f>
              <c:numCache>
                <c:formatCode>0.00%</c:formatCode>
                <c:ptCount val="5"/>
                <c:pt idx="0">
                  <c:v>0.36374938133890677</c:v>
                </c:pt>
                <c:pt idx="1">
                  <c:v>0.63048021481310679</c:v>
                </c:pt>
                <c:pt idx="2">
                  <c:v>1.5703919244972546E-2</c:v>
                </c:pt>
                <c:pt idx="3">
                  <c:v>1.4707519930588046E-2</c:v>
                </c:pt>
                <c:pt idx="4">
                  <c:v>-2.4641035327574112E-2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3-483B-BED7-0062E9ED5D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8894408866596807E-3"/>
          <c:y val="0.1746634866338668"/>
          <c:w val="0.24932048321535794"/>
          <c:h val="0.613039476460723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 Occidente  , 2020.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EA7-4CB3-BD92-806D0AA5128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EA7-4CB3-BD92-806D0AA51285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AEA7-4CB3-BD92-806D0AA51285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AEA7-4CB3-BD92-806D0AA51285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CB3-BD92-806D0AA51285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CB3-BD92-806D0AA5128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Gráficos_Afiliados_Reg_Subre'!$J$4:$J$8</c:f>
              <c:numCache>
                <c:formatCode>_(* #,##0_);_(* \(#,##0\);_(* "-"_);_(@_)</c:formatCode>
                <c:ptCount val="5"/>
                <c:pt idx="0">
                  <c:v>145324</c:v>
                </c:pt>
                <c:pt idx="1">
                  <c:v>39387</c:v>
                </c:pt>
                <c:pt idx="2">
                  <c:v>4271</c:v>
                </c:pt>
                <c:pt idx="3">
                  <c:v>1605</c:v>
                </c:pt>
                <c:pt idx="4">
                  <c:v>190587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A7-4CB3-BD92-806D0AA51285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Gráficos_Afiliados_Reg_Subre'!$K$4:$K$8</c:f>
              <c:numCache>
                <c:formatCode>0.00</c:formatCode>
                <c:ptCount val="5"/>
                <c:pt idx="0">
                  <c:v>67.140995906600267</c:v>
                </c:pt>
                <c:pt idx="1">
                  <c:v>18.197148480452398</c:v>
                </c:pt>
                <c:pt idx="2">
                  <c:v>1.9732404387237463</c:v>
                </c:pt>
                <c:pt idx="3">
                  <c:v>0.74152444489618652</c:v>
                </c:pt>
                <c:pt idx="4">
                  <c:v>88.0529092706726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A7-4CB3-BD92-806D0AA51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9696"/>
        <c:axId val="431625136"/>
        <c:axId val="0"/>
      </c:bar3DChart>
      <c:catAx>
        <c:axId val="43161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5136"/>
        <c:crosses val="autoZero"/>
        <c:auto val="1"/>
        <c:lblAlgn val="ctr"/>
        <c:lblOffset val="100"/>
        <c:noMultiLvlLbl val="0"/>
      </c:catAx>
      <c:valAx>
        <c:axId val="431625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19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Norte  , 2021.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5CF-4288-BBD3-29FD360AB85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E5CF-4288-BBD3-29FD360AB852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E5CF-4288-BBD3-29FD360AB852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E5CF-4288-BBD3-29FD360AB85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F-4288-BBD3-29FD360AB852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F-4288-BBD3-29FD360AB85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Gráficos_Afiliados_Reg_Subre'!$L$4:$L$8</c:f>
              <c:numCache>
                <c:formatCode>_(* #,##0_);_(* \(#,##0\);_(* "-"_);_(@_)</c:formatCode>
                <c:ptCount val="5"/>
                <c:pt idx="0">
                  <c:v>134758</c:v>
                </c:pt>
                <c:pt idx="1">
                  <c:v>92363</c:v>
                </c:pt>
                <c:pt idx="2">
                  <c:v>4227</c:v>
                </c:pt>
                <c:pt idx="3">
                  <c:v>1894</c:v>
                </c:pt>
                <c:pt idx="4">
                  <c:v>233242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CF-4288-BBD3-29FD360AB85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Gráficos_Afiliados_Reg_Subre'!$M$4:$M$8</c:f>
              <c:numCache>
                <c:formatCode>0.00</c:formatCode>
                <c:ptCount val="5"/>
                <c:pt idx="0">
                  <c:v>53.541048348967578</c:v>
                </c:pt>
                <c:pt idx="1">
                  <c:v>36.696981616347031</c:v>
                </c:pt>
                <c:pt idx="2">
                  <c:v>1.6794402660405019</c:v>
                </c:pt>
                <c:pt idx="3">
                  <c:v>0.75251002220977303</c:v>
                </c:pt>
                <c:pt idx="4">
                  <c:v>92.669980253564887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CF-4288-BBD3-29FD360AB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0240"/>
        <c:axId val="431614800"/>
        <c:axId val="0"/>
      </c:bar3DChart>
      <c:catAx>
        <c:axId val="431620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800"/>
        <c:crosses val="autoZero"/>
        <c:auto val="1"/>
        <c:lblAlgn val="ctr"/>
        <c:lblOffset val="100"/>
        <c:noMultiLvlLbl val="0"/>
      </c:catAx>
      <c:valAx>
        <c:axId val="43161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202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Oriente , 2021.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F3E-4EDC-B325-E882007E7E9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9F3E-4EDC-B325-E882007E7E9F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9F3E-4EDC-B325-E882007E7E9F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9F3E-4EDC-B325-E882007E7E9F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E-4EDC-B325-E882007E7E9F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E-4EDC-B325-E882007E7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Gráficos_Afiliados_Reg_Subre'!$N$4:$N$8</c:f>
              <c:numCache>
                <c:formatCode>_(* #,##0_);_(* \(#,##0\);_(* "-"_);_(@_)</c:formatCode>
                <c:ptCount val="5"/>
                <c:pt idx="0">
                  <c:v>248543</c:v>
                </c:pt>
                <c:pt idx="1">
                  <c:v>412856</c:v>
                </c:pt>
                <c:pt idx="2">
                  <c:v>9100</c:v>
                </c:pt>
                <c:pt idx="3">
                  <c:v>5034</c:v>
                </c:pt>
                <c:pt idx="4">
                  <c:v>675533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E-4EDC-B325-E882007E7E9F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Gráficos_Afiliados_Reg_Subre'!$O$4:$O$8</c:f>
              <c:numCache>
                <c:formatCode>0.00</c:formatCode>
                <c:ptCount val="5"/>
                <c:pt idx="0">
                  <c:v>35.313733457987482</c:v>
                </c:pt>
                <c:pt idx="1">
                  <c:v>58.659816371939179</c:v>
                </c:pt>
                <c:pt idx="2">
                  <c:v>1.292955241015382</c:v>
                </c:pt>
                <c:pt idx="3">
                  <c:v>0.71524578937048711</c:v>
                </c:pt>
                <c:pt idx="4">
                  <c:v>95.98175086031253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E-4EDC-B325-E882007E7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5680"/>
        <c:axId val="431615344"/>
        <c:axId val="0"/>
      </c:bar3DChart>
      <c:catAx>
        <c:axId val="43162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5344"/>
        <c:crosses val="autoZero"/>
        <c:auto val="1"/>
        <c:lblAlgn val="ctr"/>
        <c:lblOffset val="100"/>
        <c:noMultiLvlLbl val="0"/>
      </c:catAx>
      <c:valAx>
        <c:axId val="43161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162568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Suroeste , 2021.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D90-45EB-9B43-1A57E7204D17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D90-45EB-9B43-1A57E7204D17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7D90-45EB-9B43-1A57E7204D17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7D90-45EB-9B43-1A57E7204D17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0-45EB-9B43-1A57E7204D17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0-45EB-9B43-1A57E7204D17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0-45EB-9B43-1A57E7204D1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Gráficos_Afiliados_Reg_Subre'!$P$4:$P$8</c:f>
              <c:numCache>
                <c:formatCode>_(* #,##0_);_(* \(#,##0\);_(* "-"_);_(@_)</c:formatCode>
                <c:ptCount val="5"/>
                <c:pt idx="0">
                  <c:v>210341</c:v>
                </c:pt>
                <c:pt idx="1">
                  <c:v>89961</c:v>
                </c:pt>
                <c:pt idx="2">
                  <c:v>6155</c:v>
                </c:pt>
                <c:pt idx="3">
                  <c:v>3363</c:v>
                </c:pt>
                <c:pt idx="4">
                  <c:v>309820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90-45EB-9B43-1A57E7204D17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Gráficos_Afiliados_Reg_Subre'!$Q$4:$Q$8</c:f>
              <c:numCache>
                <c:formatCode>0.00</c:formatCode>
                <c:ptCount val="5"/>
                <c:pt idx="0">
                  <c:v>55.670214962126231</c:v>
                </c:pt>
                <c:pt idx="1">
                  <c:v>23.809662444353869</c:v>
                </c:pt>
                <c:pt idx="2">
                  <c:v>1.6290222690387841</c:v>
                </c:pt>
                <c:pt idx="3">
                  <c:v>0.89007341848536659</c:v>
                </c:pt>
                <c:pt idx="4">
                  <c:v>81.998973094004256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90-45EB-9B43-1A57E720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6800"/>
        <c:axId val="438417344"/>
        <c:axId val="0"/>
      </c:bar3DChart>
      <c:catAx>
        <c:axId val="4384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7344"/>
        <c:crosses val="autoZero"/>
        <c:auto val="1"/>
        <c:lblAlgn val="ctr"/>
        <c:lblOffset val="100"/>
        <c:noMultiLvlLbl val="0"/>
      </c:catAx>
      <c:valAx>
        <c:axId val="438417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8416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Valle de Aburrá , 2021.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798-4DF5-B9DD-E55E8D38316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798-4DF5-B9DD-E55E8D38316B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7798-4DF5-B9DD-E55E8D38316B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7798-4DF5-B9DD-E55E8D38316B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8-4DF5-B9DD-E55E8D38316B}"/>
                </c:ext>
              </c:extLst>
            </c:dLbl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599-4CA0-95AF-50912F6CC1E9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8-4DF5-B9DD-E55E8D38316B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8-4DF5-B9DD-E55E8D38316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Gráficos_Afiliados_Reg_Subre'!$R$4:$R$8</c:f>
              <c:numCache>
                <c:formatCode>_(* #,##0_);_(* \(#,##0\);_(* "-"_);_(@_)</c:formatCode>
                <c:ptCount val="5"/>
                <c:pt idx="0">
                  <c:v>912411</c:v>
                </c:pt>
                <c:pt idx="1">
                  <c:v>3280838</c:v>
                </c:pt>
                <c:pt idx="2">
                  <c:v>63193</c:v>
                </c:pt>
                <c:pt idx="3">
                  <c:v>70089</c:v>
                </c:pt>
                <c:pt idx="4">
                  <c:v>4326531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98-4DF5-B9DD-E55E8D38316B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'4.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'4. Gráficos_Afiliados_Reg_Subre'!$S$4:$S$8</c:f>
              <c:numCache>
                <c:formatCode>0.00</c:formatCode>
                <c:ptCount val="5"/>
                <c:pt idx="0">
                  <c:v>22.402559616263808</c:v>
                </c:pt>
                <c:pt idx="1">
                  <c:v>80.554891256575942</c:v>
                </c:pt>
                <c:pt idx="2">
                  <c:v>1.5515868943168798</c:v>
                </c:pt>
                <c:pt idx="3">
                  <c:v>1.7209053824913487</c:v>
                </c:pt>
                <c:pt idx="4">
                  <c:v>106.22994314964799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98-4DF5-B9DD-E55E8D383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4624"/>
        <c:axId val="438419520"/>
        <c:axId val="0"/>
      </c:bar3DChart>
      <c:catAx>
        <c:axId val="438414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9520"/>
        <c:crosses val="autoZero"/>
        <c:auto val="1"/>
        <c:lblAlgn val="ctr"/>
        <c:lblOffset val="100"/>
        <c:noMultiLvlLbl val="0"/>
      </c:catAx>
      <c:valAx>
        <c:axId val="43841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4384146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s-CO"/>
          </a:p>
        </c:txPr>
      </c:dTable>
    </c:plotArea>
    <c:plotVisOnly val="0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Total</a:t>
            </a:r>
            <a:r>
              <a:rPr lang="es-CO" b="1" baseline="0"/>
              <a:t> afiliados por EPS en Antioquia, Subsidiado y Contributivo 2021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v>%</c:v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'5.Gráfico_Afiliados_EPS_Régimen'!$S$3:$S$11</c:f>
              <c:strCache>
                <c:ptCount val="9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Coomeva</c:v>
                </c:pt>
                <c:pt idx="6">
                  <c:v>7. Sanitas S.A.</c:v>
                </c:pt>
                <c:pt idx="7">
                  <c:v>8. Ecoopsos</c:v>
                </c:pt>
                <c:pt idx="8">
                  <c:v>9. AIC</c:v>
                </c:pt>
              </c:strCache>
            </c:strRef>
          </c:cat>
          <c:val>
            <c:numRef>
              <c:f>'5.Gráfico_Afiliados_EPS_Régimen'!$U$3:$U$11</c:f>
              <c:numCache>
                <c:formatCode>0.00%</c:formatCode>
                <c:ptCount val="9"/>
                <c:pt idx="0">
                  <c:v>0.41190964029999078</c:v>
                </c:pt>
                <c:pt idx="1">
                  <c:v>0.24595141972836701</c:v>
                </c:pt>
                <c:pt idx="2">
                  <c:v>0.13308553421162106</c:v>
                </c:pt>
                <c:pt idx="3">
                  <c:v>7.5723681200154436E-2</c:v>
                </c:pt>
                <c:pt idx="4">
                  <c:v>6.2852472244095847E-2</c:v>
                </c:pt>
                <c:pt idx="5">
                  <c:v>3.4285491265223018E-2</c:v>
                </c:pt>
                <c:pt idx="6">
                  <c:v>2.0260471698592849E-2</c:v>
                </c:pt>
                <c:pt idx="7">
                  <c:v>7.1165112451674088E-3</c:v>
                </c:pt>
                <c:pt idx="8">
                  <c:v>6.5822233613451915E-3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7-4E16-8234-CD26DD8A5CFA}"/>
            </c:ext>
          </c:extLst>
        </c:ser>
        <c:ser>
          <c:idx val="0"/>
          <c:order val="1"/>
          <c:tx>
            <c:v>N° Afiliados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'5.Gráfico_Afiliados_EPS_Régimen'!$S$3:$S$11</c:f>
              <c:strCache>
                <c:ptCount val="9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Coomeva</c:v>
                </c:pt>
                <c:pt idx="6">
                  <c:v>7. Sanitas S.A.</c:v>
                </c:pt>
                <c:pt idx="7">
                  <c:v>8. Ecoopsos</c:v>
                </c:pt>
                <c:pt idx="8">
                  <c:v>9. AIC</c:v>
                </c:pt>
              </c:strCache>
            </c:strRef>
          </c:cat>
          <c:val>
            <c:numRef>
              <c:f>'5.Gráfico_Afiliados_EPS_Régimen'!$T$3:$T$11</c:f>
              <c:numCache>
                <c:formatCode>#,##0</c:formatCode>
                <c:ptCount val="9"/>
                <c:pt idx="0">
                  <c:v>2754607</c:v>
                </c:pt>
                <c:pt idx="1">
                  <c:v>1644777</c:v>
                </c:pt>
                <c:pt idx="2">
                  <c:v>889997</c:v>
                </c:pt>
                <c:pt idx="3">
                  <c:v>506395</c:v>
                </c:pt>
                <c:pt idx="4">
                  <c:v>420320</c:v>
                </c:pt>
                <c:pt idx="5">
                  <c:v>229281</c:v>
                </c:pt>
                <c:pt idx="6">
                  <c:v>135490</c:v>
                </c:pt>
                <c:pt idx="7">
                  <c:v>47591</c:v>
                </c:pt>
                <c:pt idx="8">
                  <c:v>44018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7-4E16-8234-CD26DD8A5CF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38420064"/>
        <c:axId val="438425504"/>
      </c:barChart>
      <c:catAx>
        <c:axId val="438420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66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5504"/>
        <c:crossesAt val="0"/>
        <c:auto val="1"/>
        <c:lblAlgn val="ctr"/>
        <c:lblOffset val="100"/>
        <c:noMultiLvlLbl val="0"/>
      </c:catAx>
      <c:valAx>
        <c:axId val="438425504"/>
        <c:scaling>
          <c:orientation val="minMax"/>
        </c:scaling>
        <c:delete val="1"/>
        <c:axPos val="b"/>
        <c:numFmt formatCode="#.##0.00" sourceLinked="0"/>
        <c:majorTickMark val="none"/>
        <c:minorTickMark val="none"/>
        <c:tickLblPos val="nextTo"/>
        <c:crossAx val="4384200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N°</a:t>
            </a:r>
            <a:r>
              <a:rPr lang="es-CO" sz="1200" baseline="0"/>
              <a:t> de afiliados por EPS Subsidiadas en Antioquia, 2021</a:t>
            </a:r>
            <a:endParaRPr lang="es-CO" sz="1200"/>
          </a:p>
        </c:rich>
      </c:tx>
      <c:layout>
        <c:manualLayout>
          <c:xMode val="edge"/>
          <c:yMode val="edge"/>
          <c:x val="0.38166949321643479"/>
          <c:y val="1.297823386675237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CFF-4DC3-B42F-E897D816B31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CFF-4DC3-B42F-E897D816B31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CFF-4DC3-B42F-E897D816B315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CFF-4DC3-B42F-E897D816B315}"/>
              </c:ext>
            </c:extLst>
          </c:dPt>
          <c:dPt>
            <c:idx val="7"/>
            <c:invertIfNegative val="0"/>
            <c:bubble3D val="0"/>
            <c:spPr>
              <a:solidFill>
                <a:srgbClr val="00CC00"/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CFF-4DC3-B42F-E897D816B315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46E8-4874-B412-CD8C7885201F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FCFF-4DC3-B42F-E897D816B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Coomeva S.A.</c:v>
                </c:pt>
                <c:pt idx="5">
                  <c:v>Ecoopsos</c:v>
                </c:pt>
                <c:pt idx="6">
                  <c:v>AIC</c:v>
                </c:pt>
                <c:pt idx="7">
                  <c:v>Salud Total </c:v>
                </c:pt>
                <c:pt idx="8">
                  <c:v>Sanitas S.A.</c:v>
                </c:pt>
                <c:pt idx="9">
                  <c:v>Compensar EPS</c:v>
                </c:pt>
              </c:strCache>
            </c:strRef>
          </c:cat>
          <c:val>
            <c:numRef>
              <c:f>'5.Gráfico_Afiliados_EPS_Régimen'!$C$3:$C$12</c:f>
              <c:numCache>
                <c:formatCode>#,##0</c:formatCode>
                <c:ptCount val="10"/>
                <c:pt idx="0">
                  <c:v>1516514</c:v>
                </c:pt>
                <c:pt idx="1">
                  <c:v>369221</c:v>
                </c:pt>
                <c:pt idx="2">
                  <c:v>215518</c:v>
                </c:pt>
                <c:pt idx="3">
                  <c:v>162945</c:v>
                </c:pt>
                <c:pt idx="4">
                  <c:v>51683</c:v>
                </c:pt>
                <c:pt idx="5">
                  <c:v>44622</c:v>
                </c:pt>
                <c:pt idx="6">
                  <c:v>43016</c:v>
                </c:pt>
                <c:pt idx="7">
                  <c:v>37408</c:v>
                </c:pt>
                <c:pt idx="8">
                  <c:v>4361</c:v>
                </c:pt>
                <c:pt idx="9">
                  <c:v>1331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7-44EF-986C-66EE8ED81FED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'5.Gráfico_Afiliados_EPS_Régimen'!$B$3:$B$12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Coomeva S.A.</c:v>
                </c:pt>
                <c:pt idx="5">
                  <c:v>Ecoopsos</c:v>
                </c:pt>
                <c:pt idx="6">
                  <c:v>AIC</c:v>
                </c:pt>
                <c:pt idx="7">
                  <c:v>Salud Total </c:v>
                </c:pt>
                <c:pt idx="8">
                  <c:v>Sanitas S.A.</c:v>
                </c:pt>
                <c:pt idx="9">
                  <c:v>Compensar EPS</c:v>
                </c:pt>
              </c:strCache>
            </c:strRef>
          </c:cat>
          <c:val>
            <c:numRef>
              <c:f>'5.Gráfico_Afiliados_EPS_Régimen'!$D$3:$D$12</c:f>
              <c:numCache>
                <c:formatCode>0.00</c:formatCode>
                <c:ptCount val="10"/>
                <c:pt idx="0">
                  <c:v>61.98308059401846</c:v>
                </c:pt>
                <c:pt idx="1">
                  <c:v>15.090830022013701</c:v>
                </c:pt>
                <c:pt idx="2">
                  <c:v>8.8086688045488977</c:v>
                </c:pt>
                <c:pt idx="3">
                  <c:v>6.6599009751260692</c:v>
                </c:pt>
                <c:pt idx="4">
                  <c:v>2.1123916787716142</c:v>
                </c:pt>
                <c:pt idx="5">
                  <c:v>1.8237939262455154</c:v>
                </c:pt>
                <c:pt idx="6">
                  <c:v>1.7581533667557949</c:v>
                </c:pt>
                <c:pt idx="7">
                  <c:v>1.5289427455737581</c:v>
                </c:pt>
                <c:pt idx="8">
                  <c:v>0.17824313819095272</c:v>
                </c:pt>
                <c:pt idx="9">
                  <c:v>5.4400737659288712E-2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7-44EF-986C-66EE8ED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2448"/>
        <c:axId val="438422784"/>
        <c:axId val="0"/>
      </c:bar3DChart>
      <c:catAx>
        <c:axId val="4384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2784"/>
        <c:crosses val="autoZero"/>
        <c:auto val="1"/>
        <c:lblAlgn val="ctr"/>
        <c:lblOffset val="100"/>
        <c:noMultiLvlLbl val="0"/>
      </c:catAx>
      <c:valAx>
        <c:axId val="43842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1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baseline="0">
                <a:effectLst/>
              </a:rPr>
              <a:t>N° de afiliados por EPS Contributivas  en Antioquia, 2021</a:t>
            </a:r>
            <a:endParaRPr lang="es-CO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 sz="1200"/>
          </a:p>
        </c:rich>
      </c:tx>
      <c:layout>
        <c:manualLayout>
          <c:xMode val="edge"/>
          <c:yMode val="edge"/>
          <c:x val="0.33596388799846327"/>
          <c:y val="1.6976124484450471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N° Afiliados</c:v>
          </c:tx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5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819-4B11-9B40-DB8FE78A60D7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19-4B11-9B40-DB8FE78A60D7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19-4B11-9B40-DB8FE78A60D7}"/>
              </c:ext>
            </c:extLst>
          </c:dPt>
          <c:dLbls>
            <c:dLbl>
              <c:idx val="5"/>
              <c:layout>
                <c:manualLayout>
                  <c:x val="0"/>
                  <c:y val="-8.5790870230162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9-4B11-9B40-DB8FE78A6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'5.Gráfico_Afiliados_EPS_Régimen'!$B$24:$B$34</c:f>
              <c:strCache>
                <c:ptCount val="11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Coomeva S.A.</c:v>
                </c:pt>
                <c:pt idx="4">
                  <c:v>Savia Salud</c:v>
                </c:pt>
                <c:pt idx="5">
                  <c:v>Sanitas S.A.</c:v>
                </c:pt>
                <c:pt idx="6">
                  <c:v>Coosalud</c:v>
                </c:pt>
                <c:pt idx="7">
                  <c:v>EPM</c:v>
                </c:pt>
                <c:pt idx="8">
                  <c:v>Ecoopsos</c:v>
                </c:pt>
                <c:pt idx="9">
                  <c:v>COMPENSAR E.P.S. </c:v>
                </c:pt>
                <c:pt idx="10">
                  <c:v>Fondo Ferrocarriles Nal</c:v>
                </c:pt>
              </c:strCache>
            </c:strRef>
          </c:cat>
          <c:val>
            <c:numRef>
              <c:f>'5.Gráfico_Afiliados_EPS_Régimen'!$C$24:$C$34</c:f>
              <c:numCache>
                <c:formatCode>#,##0</c:formatCode>
                <c:ptCount val="11"/>
                <c:pt idx="0">
                  <c:v>2539089</c:v>
                </c:pt>
                <c:pt idx="1">
                  <c:v>727052</c:v>
                </c:pt>
                <c:pt idx="2">
                  <c:v>468987</c:v>
                </c:pt>
                <c:pt idx="3">
                  <c:v>177598</c:v>
                </c:pt>
                <c:pt idx="4">
                  <c:v>128263</c:v>
                </c:pt>
                <c:pt idx="5">
                  <c:v>131129</c:v>
                </c:pt>
                <c:pt idx="6">
                  <c:v>51099</c:v>
                </c:pt>
                <c:pt idx="7">
                  <c:v>8148</c:v>
                </c:pt>
                <c:pt idx="8">
                  <c:v>2969</c:v>
                </c:pt>
                <c:pt idx="9">
                  <c:v>2835</c:v>
                </c:pt>
                <c:pt idx="10">
                  <c:v>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F-4282-9639-6124EA7ECA0C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'5.Gráfico_Afiliados_EPS_Régimen'!$B$24:$B$34</c:f>
              <c:strCache>
                <c:ptCount val="11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Coomeva S.A.</c:v>
                </c:pt>
                <c:pt idx="4">
                  <c:v>Savia Salud</c:v>
                </c:pt>
                <c:pt idx="5">
                  <c:v>Sanitas S.A.</c:v>
                </c:pt>
                <c:pt idx="6">
                  <c:v>Coosalud</c:v>
                </c:pt>
                <c:pt idx="7">
                  <c:v>EPM</c:v>
                </c:pt>
                <c:pt idx="8">
                  <c:v>Ecoopsos</c:v>
                </c:pt>
                <c:pt idx="9">
                  <c:v>COMPENSAR E.P.S. </c:v>
                </c:pt>
                <c:pt idx="10">
                  <c:v>Fondo Ferrocarriles Nal</c:v>
                </c:pt>
              </c:strCache>
            </c:strRef>
          </c:cat>
          <c:val>
            <c:numRef>
              <c:f>'5.Gráfico_Afiliados_EPS_Régimen'!$D$24:$D$34</c:f>
              <c:numCache>
                <c:formatCode>0.00</c:formatCode>
                <c:ptCount val="11"/>
                <c:pt idx="0">
                  <c:v>59.873611919406663</c:v>
                </c:pt>
                <c:pt idx="1">
                  <c:v>17.14442829425375</c:v>
                </c:pt>
                <c:pt idx="2">
                  <c:v>11.059063165271787</c:v>
                </c:pt>
                <c:pt idx="3">
                  <c:v>4.1878932678857597</c:v>
                </c:pt>
                <c:pt idx="4">
                  <c:v>3.0245371807049133</c:v>
                </c:pt>
                <c:pt idx="5">
                  <c:v>3.0921195977690727</c:v>
                </c:pt>
                <c:pt idx="6">
                  <c:v>1.2049525225266862</c:v>
                </c:pt>
                <c:pt idx="7">
                  <c:v>0.19213591564507015</c:v>
                </c:pt>
                <c:pt idx="8">
                  <c:v>7.0011233867232861E-2</c:v>
                </c:pt>
                <c:pt idx="9">
                  <c:v>6.685141394867132E-2</c:v>
                </c:pt>
                <c:pt idx="10">
                  <c:v>5.4400780239712433E-2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F-4282-9639-6124EA7E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3328"/>
        <c:axId val="438412992"/>
        <c:axId val="0"/>
      </c:bar3DChart>
      <c:catAx>
        <c:axId val="4384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12992"/>
        <c:crosses val="autoZero"/>
        <c:auto val="1"/>
        <c:lblAlgn val="ctr"/>
        <c:lblOffset val="100"/>
        <c:noMultiLvlLbl val="0"/>
      </c:catAx>
      <c:valAx>
        <c:axId val="438412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 b="1" i="0" baseline="0">
                <a:effectLst/>
              </a:rPr>
              <a:t>N° de afiliados por EPS del Excepción en Antioquia, 2021</a:t>
            </a:r>
            <a:endParaRPr lang="es-CO" sz="1200">
              <a:effectLst/>
            </a:endParaRPr>
          </a:p>
        </c:rich>
      </c:tx>
      <c:layout>
        <c:manualLayout>
          <c:xMode val="edge"/>
          <c:yMode val="edge"/>
          <c:x val="0.35891835797985278"/>
          <c:y val="2.4999991797902955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N° Afiliados</c:v>
          </c:tx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'5.Gráfico_Afiliados_EPS_Régimen'!$B$47:$B$52</c:f>
              <c:strCache>
                <c:ptCount val="6"/>
                <c:pt idx="0">
                  <c:v>Magisterio</c:v>
                </c:pt>
                <c:pt idx="1">
                  <c:v>Policia Nacional</c:v>
                </c:pt>
                <c:pt idx="2">
                  <c:v>Ejercito Nacional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'5.Gráfico_Afiliados_EPS_Régimen'!$C$47:$C$52</c:f>
              <c:numCache>
                <c:formatCode>#,##0</c:formatCode>
                <c:ptCount val="6"/>
                <c:pt idx="0">
                  <c:v>93288</c:v>
                </c:pt>
                <c:pt idx="1">
                  <c:v>55461</c:v>
                </c:pt>
                <c:pt idx="2">
                  <c:v>43465</c:v>
                </c:pt>
                <c:pt idx="3">
                  <c:v>7094</c:v>
                </c:pt>
                <c:pt idx="4">
                  <c:v>3385</c:v>
                </c:pt>
                <c:pt idx="5">
                  <c:v>1844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4-4B6E-B995-FF560A363509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'5.Gráfico_Afiliados_EPS_Régimen'!$B$47:$B$52</c:f>
              <c:strCache>
                <c:ptCount val="6"/>
                <c:pt idx="0">
                  <c:v>Magisterio</c:v>
                </c:pt>
                <c:pt idx="1">
                  <c:v>Policia Nacional</c:v>
                </c:pt>
                <c:pt idx="2">
                  <c:v>Ejercito Nacional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'5.Gráfico_Afiliados_EPS_Régimen'!$D$47:$D$52</c:f>
              <c:numCache>
                <c:formatCode>0.00</c:formatCode>
                <c:ptCount val="6"/>
                <c:pt idx="0">
                  <c:v>45.605561367658417</c:v>
                </c:pt>
                <c:pt idx="1">
                  <c:v>27.113133940182056</c:v>
                </c:pt>
                <c:pt idx="2">
                  <c:v>21.248667833432737</c:v>
                </c:pt>
                <c:pt idx="3">
                  <c:v>3.4680328910703286</c:v>
                </c:pt>
                <c:pt idx="4">
                  <c:v>1.6548197541969358</c:v>
                </c:pt>
                <c:pt idx="5">
                  <c:v>0.90147344955366304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4-4B6E-B995-FF560A36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8976"/>
        <c:axId val="438426048"/>
        <c:axId val="0"/>
      </c:bar3DChart>
      <c:catAx>
        <c:axId val="4384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6048"/>
        <c:crosses val="autoZero"/>
        <c:auto val="1"/>
        <c:lblAlgn val="ctr"/>
        <c:lblOffset val="100"/>
        <c:noMultiLvlLbl val="0"/>
      </c:catAx>
      <c:valAx>
        <c:axId val="438426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18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Total afiliados por EPS en Antioquia, Subsidiado y Contributivo, Diciembre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%</c:v>
          </c:tx>
          <c:spPr>
            <a:gradFill rotWithShape="1">
              <a:gsLst>
                <a:gs pos="0">
                  <a:schemeClr val="accent1">
                    <a:tint val="77000"/>
                    <a:shade val="51000"/>
                    <a:satMod val="130000"/>
                  </a:schemeClr>
                </a:gs>
                <a:gs pos="80000">
                  <a:schemeClr val="accent1">
                    <a:tint val="77000"/>
                    <a:shade val="93000"/>
                    <a:satMod val="130000"/>
                  </a:schemeClr>
                </a:gs>
                <a:gs pos="100000">
                  <a:schemeClr val="accent1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'5.Gráfico_Afiliados_EPS_Régimen'!$S$3:$S$12</c:f>
              <c:strCache>
                <c:ptCount val="10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Coomeva</c:v>
                </c:pt>
                <c:pt idx="6">
                  <c:v>7. Sanitas S.A.</c:v>
                </c:pt>
                <c:pt idx="7">
                  <c:v>8. Ecoopsos</c:v>
                </c:pt>
                <c:pt idx="8">
                  <c:v>9. AIC</c:v>
                </c:pt>
                <c:pt idx="9">
                  <c:v>10. Compensar EPS</c:v>
                </c:pt>
              </c:strCache>
            </c:strRef>
          </c:cat>
          <c:val>
            <c:numRef>
              <c:f>'5.Gráfico_Afiliados_EPS_Régimen'!$U$3:$U$12</c:f>
              <c:numCache>
                <c:formatCode>0.00%</c:formatCode>
                <c:ptCount val="10"/>
                <c:pt idx="0">
                  <c:v>0.41190964029999078</c:v>
                </c:pt>
                <c:pt idx="1">
                  <c:v>0.24595141972836701</c:v>
                </c:pt>
                <c:pt idx="2">
                  <c:v>0.13308553421162106</c:v>
                </c:pt>
                <c:pt idx="3">
                  <c:v>7.5723681200154436E-2</c:v>
                </c:pt>
                <c:pt idx="4">
                  <c:v>6.2852472244095847E-2</c:v>
                </c:pt>
                <c:pt idx="5">
                  <c:v>3.4285491265223018E-2</c:v>
                </c:pt>
                <c:pt idx="6">
                  <c:v>2.0260471698592849E-2</c:v>
                </c:pt>
                <c:pt idx="7">
                  <c:v>7.1165112451674088E-3</c:v>
                </c:pt>
                <c:pt idx="8">
                  <c:v>6.5822233613451915E-3</c:v>
                </c:pt>
                <c:pt idx="9">
                  <c:v>6.2296202742887147E-4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4C-4E46-8E3C-6B06AA2E5E86}"/>
            </c:ext>
          </c:extLst>
        </c:ser>
        <c:ser>
          <c:idx val="0"/>
          <c:order val="1"/>
          <c:tx>
            <c:v>Total Afiliados</c:v>
          </c:tx>
          <c:spPr>
            <a:gradFill rotWithShape="1">
              <a:gsLst>
                <a:gs pos="0">
                  <a:schemeClr val="accent1">
                    <a:shade val="76000"/>
                    <a:shade val="51000"/>
                    <a:satMod val="130000"/>
                  </a:schemeClr>
                </a:gs>
                <a:gs pos="80000">
                  <a:schemeClr val="accent1">
                    <a:shade val="76000"/>
                    <a:shade val="93000"/>
                    <a:satMod val="130000"/>
                  </a:schemeClr>
                </a:gs>
                <a:gs pos="100000">
                  <a:schemeClr val="accent1">
                    <a:shade val="76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innerShdw blurRad="63500" dist="50800" dir="18900000">
                <a:prstClr val="black">
                  <a:alpha val="50000"/>
                </a:prstClr>
              </a:inn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0-4F41-4F3F-924C-44777CA1057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4F41-4F3F-924C-44777CA10570}"/>
              </c:ext>
            </c:extLst>
          </c:dPt>
          <c:dPt>
            <c:idx val="3"/>
            <c:invertIfNegative val="0"/>
            <c:bubble3D val="0"/>
            <c:spPr>
              <a:solidFill>
                <a:srgbClr val="FF6600"/>
              </a:soli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E-4F41-4F3F-924C-44777CA10570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A-4F41-4F3F-924C-44777CA10570}"/>
              </c:ext>
            </c:extLst>
          </c:dPt>
          <c:dPt>
            <c:idx val="5"/>
            <c:invertIfNegative val="0"/>
            <c:bubble3D val="0"/>
            <c:spPr>
              <a:solidFill>
                <a:srgbClr val="FF0066"/>
              </a:soli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29-4F41-4F3F-924C-44777CA10570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31-4F41-4F3F-924C-44777CA1057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3B-4F41-4F3F-924C-44777CA10570}"/>
              </c:ext>
            </c:extLst>
          </c:dPt>
          <c:dPt>
            <c:idx val="8"/>
            <c:invertIfNegative val="0"/>
            <c:bubble3D val="0"/>
            <c:spPr>
              <a:solidFill>
                <a:srgbClr val="00CC00"/>
              </a:soli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4C-4F41-4F3F-924C-44777CA105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'5.Gráfico_Afiliados_EPS_Régimen'!$S$3:$S$12</c:f>
              <c:strCache>
                <c:ptCount val="10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3">
                  <c:v>4. Salud Total </c:v>
                </c:pt>
                <c:pt idx="4">
                  <c:v>5. Coosalud</c:v>
                </c:pt>
                <c:pt idx="5">
                  <c:v>6. Coomeva</c:v>
                </c:pt>
                <c:pt idx="6">
                  <c:v>7. Sanitas S.A.</c:v>
                </c:pt>
                <c:pt idx="7">
                  <c:v>8. Ecoopsos</c:v>
                </c:pt>
                <c:pt idx="8">
                  <c:v>9. AIC</c:v>
                </c:pt>
                <c:pt idx="9">
                  <c:v>10. Compensar EPS</c:v>
                </c:pt>
              </c:strCache>
            </c:strRef>
          </c:cat>
          <c:val>
            <c:numRef>
              <c:f>'5.Gráfico_Afiliados_EPS_Régimen'!$T$3:$T$12</c:f>
              <c:numCache>
                <c:formatCode>#,##0</c:formatCode>
                <c:ptCount val="10"/>
                <c:pt idx="0">
                  <c:v>2754607</c:v>
                </c:pt>
                <c:pt idx="1">
                  <c:v>1644777</c:v>
                </c:pt>
                <c:pt idx="2">
                  <c:v>889997</c:v>
                </c:pt>
                <c:pt idx="3">
                  <c:v>506395</c:v>
                </c:pt>
                <c:pt idx="4">
                  <c:v>420320</c:v>
                </c:pt>
                <c:pt idx="5">
                  <c:v>229281</c:v>
                </c:pt>
                <c:pt idx="6">
                  <c:v>135490</c:v>
                </c:pt>
                <c:pt idx="7">
                  <c:v>47591</c:v>
                </c:pt>
                <c:pt idx="8">
                  <c:v>44018</c:v>
                </c:pt>
                <c:pt idx="9">
                  <c:v>4166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4C-4E46-8E3C-6B06AA2E5E8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38423872"/>
        <c:axId val="438416256"/>
      </c:barChart>
      <c:catAx>
        <c:axId val="43842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16256"/>
        <c:crossesAt val="0"/>
        <c:auto val="1"/>
        <c:lblAlgn val="ctr"/>
        <c:lblOffset val="100"/>
        <c:noMultiLvlLbl val="0"/>
      </c:catAx>
      <c:valAx>
        <c:axId val="4384162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.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38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Porcentaje de cobertura al SGSSS en Antioquia, por Regímenes y año</a:t>
            </a:r>
          </a:p>
          <a:p>
            <a:pPr>
              <a:defRPr sz="1600" b="1"/>
            </a:pPr>
            <a:r>
              <a:rPr lang="es-CO" sz="1600" b="1"/>
              <a:t>2015 - 2021</a:t>
            </a:r>
          </a:p>
        </c:rich>
      </c:tx>
      <c:layout>
        <c:manualLayout>
          <c:xMode val="edge"/>
          <c:yMode val="edge"/>
          <c:x val="0.13345166125235386"/>
          <c:y val="1.14105218768199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1493133984205582E-2"/>
          <c:y val="0.119396805587323"/>
          <c:w val="0.80110472011313949"/>
          <c:h val="0.66526766462145903"/>
        </c:manualLayout>
      </c:layout>
      <c:lineChart>
        <c:grouping val="standard"/>
        <c:varyColors val="0"/>
        <c:ser>
          <c:idx val="0"/>
          <c:order val="0"/>
          <c:tx>
            <c:v>R. Subsidiado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4.0286764114657446E-2"/>
                  <c:y val="-2.2256222659934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 Gráficos_Cobertura_Dpto'!$Q$3:$W$3</c:f>
              <c:numCache>
                <c:formatCode>@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 formatCode="0">
                  <c:v>2020</c:v>
                </c:pt>
                <c:pt idx="6" formatCode="0">
                  <c:v>2021</c:v>
                </c:pt>
              </c:numCache>
            </c:numRef>
          </c:cat>
          <c:val>
            <c:numRef>
              <c:f>'2. Gráficos_Cobertura_Dpto'!$Q$4:$W$4</c:f>
              <c:numCache>
                <c:formatCode>0.00%</c:formatCode>
                <c:ptCount val="7"/>
                <c:pt idx="0">
                  <c:v>0.39090633620176063</c:v>
                </c:pt>
                <c:pt idx="1">
                  <c:v>0.36093727057987107</c:v>
                </c:pt>
                <c:pt idx="2">
                  <c:v>0.37099209873900302</c:v>
                </c:pt>
                <c:pt idx="3">
                  <c:v>0.36496141313186525</c:v>
                </c:pt>
                <c:pt idx="4">
                  <c:v>0.34967175078157847</c:v>
                </c:pt>
                <c:pt idx="5">
                  <c:v>0.36358467369379432</c:v>
                </c:pt>
                <c:pt idx="6">
                  <c:v>0.36374938133890677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F3-4C97-A88C-53FFFF109C9B}"/>
            </c:ext>
          </c:extLst>
        </c:ser>
        <c:ser>
          <c:idx val="1"/>
          <c:order val="1"/>
          <c:tx>
            <c:v>R. Contributivo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6903298628879914E-2"/>
                  <c:y val="-3.479049142475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 Gráficos_Cobertura_Dpto'!$Q$3:$W$3</c:f>
              <c:numCache>
                <c:formatCode>@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 formatCode="0">
                  <c:v>2020</c:v>
                </c:pt>
                <c:pt idx="6" formatCode="0">
                  <c:v>2021</c:v>
                </c:pt>
              </c:numCache>
            </c:numRef>
          </c:cat>
          <c:val>
            <c:numRef>
              <c:f>'2. Gráficos_Cobertura_Dpto'!$Q$6:$W$6</c:f>
              <c:numCache>
                <c:formatCode>0.00%</c:formatCode>
                <c:ptCount val="7"/>
                <c:pt idx="0">
                  <c:v>0.56585356073632509</c:v>
                </c:pt>
                <c:pt idx="1">
                  <c:v>0.59506139765640498</c:v>
                </c:pt>
                <c:pt idx="2">
                  <c:v>0.58748248924103719</c:v>
                </c:pt>
                <c:pt idx="3">
                  <c:v>0.59189099845764903</c:v>
                </c:pt>
                <c:pt idx="4">
                  <c:v>0.60176382238970805</c:v>
                </c:pt>
                <c:pt idx="5">
                  <c:v>0.60444913318947635</c:v>
                </c:pt>
                <c:pt idx="6">
                  <c:v>0.63048021481310679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F3-4C97-A88C-53FFFF109C9B}"/>
            </c:ext>
          </c:extLst>
        </c:ser>
        <c:ser>
          <c:idx val="2"/>
          <c:order val="2"/>
          <c:tx>
            <c:v>P. Sin Afiliación</c:v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3.127261245694013E-2"/>
                  <c:y val="-1.06592370672061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E9-4415-A309-65B2D17BC1C5}"/>
                </c:ext>
              </c:extLst>
            </c:dLbl>
            <c:dLbl>
              <c:idx val="4"/>
              <c:layout>
                <c:manualLayout>
                  <c:x val="-3.185989999941307E-2"/>
                  <c:y val="9.68215739519106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7-4131-9CB9-D67A4EF37A75}"/>
                </c:ext>
              </c:extLst>
            </c:dLbl>
            <c:dLbl>
              <c:idx val="5"/>
              <c:layout>
                <c:manualLayout>
                  <c:x val="-2.8117314763805253E-2"/>
                  <c:y val="9.07944925212596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D-480C-8C85-C54D94B6929F}"/>
                </c:ext>
              </c:extLst>
            </c:dLbl>
            <c:dLbl>
              <c:idx val="6"/>
              <c:layout>
                <c:manualLayout>
                  <c:x val="-1.4775080116502273E-2"/>
                  <c:y val="-5.55390831324282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32-469A-972D-3D832CD46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 Gráficos_Cobertura_Dpto'!$Q$3:$W$3</c:f>
              <c:numCache>
                <c:formatCode>@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 formatCode="0">
                  <c:v>2020</c:v>
                </c:pt>
                <c:pt idx="6" formatCode="0">
                  <c:v>2021</c:v>
                </c:pt>
              </c:numCache>
            </c:numRef>
          </c:cat>
          <c:val>
            <c:numRef>
              <c:f>'2. Gráficos_Cobertura_Dpto'!$Q$10:$W$10</c:f>
              <c:numCache>
                <c:formatCode>0.00%</c:formatCode>
                <c:ptCount val="7"/>
                <c:pt idx="0">
                  <c:v>2.4361392825666309E-2</c:v>
                </c:pt>
                <c:pt idx="1">
                  <c:v>2.557350202340504E-2</c:v>
                </c:pt>
                <c:pt idx="2">
                  <c:v>1.1656793729810318E-2</c:v>
                </c:pt>
                <c:pt idx="3">
                  <c:v>1.4029743868600812E-2</c:v>
                </c:pt>
                <c:pt idx="4">
                  <c:v>1.6956871280078827E-2</c:v>
                </c:pt>
                <c:pt idx="5">
                  <c:v>1.1693743420491079E-3</c:v>
                </c:pt>
                <c:pt idx="6">
                  <c:v>-2.4641035327574081E-2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2F3-4C97-A88C-53FFFF109C9B}"/>
            </c:ext>
          </c:extLst>
        </c:ser>
        <c:ser>
          <c:idx val="3"/>
          <c:order val="3"/>
          <c:tx>
            <c:v>R. Excepción</c:v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2.825285335821183E-2"/>
                  <c:y val="-3.792405861596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7-4131-9CB9-D67A4EF37A75}"/>
                </c:ext>
              </c:extLst>
            </c:dLbl>
            <c:dLbl>
              <c:idx val="5"/>
              <c:layout>
                <c:manualLayout>
                  <c:x val="-1.400796928051087E-2"/>
                  <c:y val="-5.9859028954407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D-480C-8C85-C54D94B69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'2. Gráficos_Cobertura_Dpto'!$Q$3:$W$3</c:f>
              <c:numCache>
                <c:formatCode>@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 formatCode="0">
                  <c:v>2020</c:v>
                </c:pt>
                <c:pt idx="6" formatCode="0">
                  <c:v>2021</c:v>
                </c:pt>
              </c:numCache>
            </c:numRef>
          </c:cat>
          <c:val>
            <c:numRef>
              <c:f>'2. Gráficos_Cobertura_Dpto'!$Q$8:$W$8</c:f>
              <c:numCache>
                <c:formatCode>0.00%</c:formatCode>
                <c:ptCount val="7"/>
                <c:pt idx="0">
                  <c:v>1.8878710236247938E-2</c:v>
                </c:pt>
                <c:pt idx="1">
                  <c:v>1.8427829740318955E-2</c:v>
                </c:pt>
                <c:pt idx="2">
                  <c:v>2.9868618290149525E-2</c:v>
                </c:pt>
                <c:pt idx="3">
                  <c:v>2.9117844541884926E-2</c:v>
                </c:pt>
                <c:pt idx="4">
                  <c:v>3.1607555548634654E-2</c:v>
                </c:pt>
                <c:pt idx="5">
                  <c:v>3.0796818774680178E-2</c:v>
                </c:pt>
                <c:pt idx="6">
                  <c:v>3.0411439175560592E-2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E6-4CB3-8333-04F402839A1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1376"/>
        <c:axId val="249265728"/>
      </c:lineChart>
      <c:catAx>
        <c:axId val="24926137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5728"/>
        <c:crosses val="autoZero"/>
        <c:auto val="1"/>
        <c:lblAlgn val="ctr"/>
        <c:lblOffset val="100"/>
        <c:noMultiLvlLbl val="0"/>
      </c:catAx>
      <c:valAx>
        <c:axId val="24926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layout>
            <c:manualLayout>
              <c:xMode val="edge"/>
              <c:yMode val="edge"/>
              <c:x val="0"/>
              <c:y val="0.36456488198911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137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3268409718173"/>
          <c:y val="0.91532650679663552"/>
          <c:w val="0.59020181748622558"/>
          <c:h val="5.039229591395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gradFill flip="none" rotWithShape="1">
      <a:gsLst>
        <a:gs pos="100000">
          <a:srgbClr val="B3FFFF"/>
        </a:gs>
        <a:gs pos="17000">
          <a:srgbClr val="B3FFFF"/>
        </a:gs>
        <a:gs pos="6250">
          <a:srgbClr val="8DFFFF"/>
        </a:gs>
        <a:gs pos="82000">
          <a:srgbClr val="66FFFF"/>
        </a:gs>
        <a:gs pos="66000">
          <a:schemeClr val="bg1"/>
        </a:gs>
        <a:gs pos="49000">
          <a:schemeClr val="accent5">
            <a:lumMod val="40000"/>
            <a:lumOff val="60000"/>
          </a:schemeClr>
        </a:gs>
        <a:gs pos="30000">
          <a:schemeClr val="bg1"/>
        </a:gs>
      </a:gsLst>
      <a:lin ang="2700000" scaled="1"/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Sura</a:t>
            </a:r>
            <a:r>
              <a:rPr lang="es-CO" b="1" baseline="0"/>
              <a:t>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3858384766979"/>
          <c:y val="2.3152673837160836E-2"/>
          <c:w val="0.86099466932488433"/>
          <c:h val="0.840731651805130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'6. Gráficos_Tendencia_EPS'!$Q$3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Gráficos_Tendencia_EPS'!$J$24:$O$24</c:f>
              <c:numCache>
                <c:formatCode>_(* #,##0_);_(* \(#,##0\);_(* "-"_);_(@_)</c:formatCode>
                <c:ptCount val="6"/>
                <c:pt idx="0">
                  <c:v>1538148</c:v>
                </c:pt>
                <c:pt idx="1">
                  <c:v>1661527</c:v>
                </c:pt>
                <c:pt idx="2">
                  <c:v>1859924</c:v>
                </c:pt>
                <c:pt idx="3">
                  <c:v>2136885</c:v>
                </c:pt>
                <c:pt idx="4">
                  <c:v>2344807</c:v>
                </c:pt>
                <c:pt idx="5">
                  <c:v>2539089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5-4F91-B2C6-E4B0D5DE2266}"/>
            </c:ext>
          </c:extLst>
        </c:ser>
        <c:ser>
          <c:idx val="0"/>
          <c:order val="1"/>
          <c:tx>
            <c:strRef>
              <c:f>'6. Gráficos_Tendencia_EPS'!$Q$2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038-4CFB-8C77-0D49C8F28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Gráficos_Tendencia_EPS'!$J$7:$O$7</c:f>
              <c:numCache>
                <c:formatCode>_(* #,##0_);_(* \(#,##0\);_(* "-"_);_(@_)</c:formatCode>
                <c:ptCount val="6"/>
                <c:pt idx="0">
                  <c:v>35489</c:v>
                </c:pt>
                <c:pt idx="1">
                  <c:v>61290</c:v>
                </c:pt>
                <c:pt idx="2">
                  <c:v>76591</c:v>
                </c:pt>
                <c:pt idx="3">
                  <c:v>102327</c:v>
                </c:pt>
                <c:pt idx="4">
                  <c:v>143190</c:v>
                </c:pt>
                <c:pt idx="5">
                  <c:v>215518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5-4F91-B2C6-E4B0D5DE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21696"/>
        <c:axId val="438424416"/>
        <c:axId val="0"/>
      </c:bar3DChart>
      <c:catAx>
        <c:axId val="4384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4416"/>
        <c:crosses val="autoZero"/>
        <c:auto val="1"/>
        <c:lblAlgn val="ctr"/>
        <c:lblOffset val="100"/>
        <c:noMultiLvlLbl val="0"/>
      </c:catAx>
      <c:valAx>
        <c:axId val="438424416"/>
        <c:scaling>
          <c:orientation val="minMax"/>
          <c:max val="2600000"/>
          <c:min val="1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1696"/>
        <c:crosses val="autoZero"/>
        <c:crossBetween val="between"/>
        <c:majorUnit val="100000"/>
        <c:min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984024636536055"/>
          <c:y val="3.683875472174343E-2"/>
          <c:w val="0.11283828164119798"/>
          <c:h val="9.5260362054626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Savia</a:t>
            </a:r>
            <a:r>
              <a:rPr lang="es-CO" b="1" baseline="0"/>
              <a:t> Salud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bg1">
              <a:lumMod val="95000"/>
            </a:schemeClr>
          </a:solidFill>
        </a:ln>
        <a:effectLst/>
        <a:sp3d>
          <a:contourClr>
            <a:schemeClr val="bg1">
              <a:lumMod val="9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5503982503268798"/>
          <c:y val="5.5450856608515731E-2"/>
          <c:w val="0.78144357302934708"/>
          <c:h val="0.799744092322362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'6. Gráficos_Tendencia_EPS'!$Q$2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9551096295537201E-3"/>
                  <c:y val="-5.373637021397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2-4A30-91DB-AE9080F9C3F1}"/>
                </c:ext>
              </c:extLst>
            </c:dLbl>
            <c:dLbl>
              <c:idx val="1"/>
              <c:layout>
                <c:manualLayout>
                  <c:x val="4.7730657777322327E-3"/>
                  <c:y val="1.074727404279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2-4A30-91DB-AE9080F9C3F1}"/>
                </c:ext>
              </c:extLst>
            </c:dLbl>
            <c:dLbl>
              <c:idx val="2"/>
              <c:layout>
                <c:manualLayout>
                  <c:x val="6.3640877036429183E-3"/>
                  <c:y val="2.68681851069851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2-4A30-91DB-AE9080F9C3F1}"/>
                </c:ext>
              </c:extLst>
            </c:dLbl>
            <c:dLbl>
              <c:idx val="3"/>
              <c:layout>
                <c:manualLayout>
                  <c:x val="9.5461315554644655E-3"/>
                  <c:y val="-1.074727404279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2-4A30-91DB-AE9080F9C3F1}"/>
                </c:ext>
              </c:extLst>
            </c:dLbl>
            <c:dLbl>
              <c:idx val="4"/>
              <c:layout>
                <c:manualLayout>
                  <c:x val="6.3640877036429764E-3"/>
                  <c:y val="-2.6868185106986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2-4A30-91DB-AE9080F9C3F1}"/>
                </c:ext>
              </c:extLst>
            </c:dLbl>
            <c:dLbl>
              <c:idx val="5"/>
              <c:layout>
                <c:manualLayout>
                  <c:x val="7.9551096295537201E-3"/>
                  <c:y val="-8.06045553209584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2-4A30-91DB-AE9080F9C3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Gráficos_Tendencia_EPS'!$J$2:$O$2</c:f>
              <c:numCache>
                <c:formatCode>_(* #,##0_);_(* \(#,##0\);_(* "-"_);_(@_)</c:formatCode>
                <c:ptCount val="6"/>
                <c:pt idx="0">
                  <c:v>1595688</c:v>
                </c:pt>
                <c:pt idx="1">
                  <c:v>1621346</c:v>
                </c:pt>
                <c:pt idx="2">
                  <c:v>1587741</c:v>
                </c:pt>
                <c:pt idx="3">
                  <c:v>1540314</c:v>
                </c:pt>
                <c:pt idx="4">
                  <c:v>1564553</c:v>
                </c:pt>
                <c:pt idx="5">
                  <c:v>1516514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A72-834E-9A61E5EB6852}"/>
            </c:ext>
          </c:extLst>
        </c:ser>
        <c:ser>
          <c:idx val="1"/>
          <c:order val="1"/>
          <c:tx>
            <c:strRef>
              <c:f>'6. Gráficos_Tendencia_EPS'!$Q$3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Gráficos_Tendencia_EPS'!$J$33:$O$33</c:f>
              <c:numCache>
                <c:formatCode>_(* #,##0_);_(* \(#,##0\);_(* "-"_);_(@_)</c:formatCode>
                <c:ptCount val="6"/>
                <c:pt idx="0">
                  <c:v>69569</c:v>
                </c:pt>
                <c:pt idx="1">
                  <c:v>94903</c:v>
                </c:pt>
                <c:pt idx="2">
                  <c:v>110203</c:v>
                </c:pt>
                <c:pt idx="3">
                  <c:v>125908</c:v>
                </c:pt>
                <c:pt idx="4">
                  <c:v>116443</c:v>
                </c:pt>
                <c:pt idx="5">
                  <c:v>128263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A72-834E-9A61E5E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14080"/>
        <c:axId val="438422240"/>
        <c:axId val="0"/>
      </c:bar3DChart>
      <c:catAx>
        <c:axId val="43841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2240"/>
        <c:crosses val="autoZero"/>
        <c:auto val="1"/>
        <c:lblAlgn val="ctr"/>
        <c:lblOffset val="100"/>
        <c:noMultiLvlLbl val="0"/>
      </c:catAx>
      <c:valAx>
        <c:axId val="438422240"/>
        <c:scaling>
          <c:orientation val="minMax"/>
          <c:max val="2000000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1.7582295609117733E-2"/>
              <c:y val="0.3777349307454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14080"/>
        <c:crosses val="autoZero"/>
        <c:crossBetween val="between"/>
        <c:majorUnit val="100000"/>
        <c:min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Coosalud EPS</a:t>
            </a:r>
          </a:p>
        </c:rich>
      </c:tx>
      <c:layout>
        <c:manualLayout>
          <c:xMode val="edge"/>
          <c:yMode val="edge"/>
          <c:x val="0.34916622885580378"/>
          <c:y val="3.8270978329327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1.6647875573257497E-2"/>
          <c:w val="0.85294556766800933"/>
          <c:h val="0.853336054059801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'6. Gráficos_Tendencia_EPS'!$Q$2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Gráficos_Tendencia_EPS'!$J$3:$O$3</c:f>
              <c:numCache>
                <c:formatCode>_(* #,##0_);_(* \(#,##0\);_(* "-"_);_(@_)</c:formatCode>
                <c:ptCount val="6"/>
                <c:pt idx="0">
                  <c:v>327391</c:v>
                </c:pt>
                <c:pt idx="1">
                  <c:v>330430</c:v>
                </c:pt>
                <c:pt idx="2">
                  <c:v>330981</c:v>
                </c:pt>
                <c:pt idx="3">
                  <c:v>350165</c:v>
                </c:pt>
                <c:pt idx="4">
                  <c:v>365234</c:v>
                </c:pt>
                <c:pt idx="5">
                  <c:v>369150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AD1-8A8F-92892A03903F}"/>
            </c:ext>
          </c:extLst>
        </c:ser>
        <c:ser>
          <c:idx val="1"/>
          <c:order val="1"/>
          <c:tx>
            <c:strRef>
              <c:f>'6. Gráficos_Tendencia_EPS'!$Q$3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4.7761185049019148E-3"/>
                  <c:y val="-2.73364130923768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AD1-8A8F-92892A039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Gráficos_Tendencia_EPS'!$J$34:$O$34</c:f>
              <c:numCache>
                <c:formatCode>_(* #,##0_);_(* \(#,##0\);_(* "-"_);_(@_)</c:formatCode>
                <c:ptCount val="6"/>
                <c:pt idx="0">
                  <c:v>8243</c:v>
                </c:pt>
                <c:pt idx="1">
                  <c:v>12669</c:v>
                </c:pt>
                <c:pt idx="2">
                  <c:v>16789</c:v>
                </c:pt>
                <c:pt idx="3">
                  <c:v>21206</c:v>
                </c:pt>
                <c:pt idx="4">
                  <c:v>53726</c:v>
                </c:pt>
                <c:pt idx="5">
                  <c:v>48207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B-4AD1-8A8F-92892A03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6592"/>
        <c:axId val="438411360"/>
        <c:axId val="0"/>
      </c:bar3DChart>
      <c:catAx>
        <c:axId val="4384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11360"/>
        <c:crosses val="autoZero"/>
        <c:auto val="1"/>
        <c:lblAlgn val="ctr"/>
        <c:lblOffset val="100"/>
        <c:noMultiLvlLbl val="0"/>
      </c:catAx>
      <c:valAx>
        <c:axId val="438411360"/>
        <c:scaling>
          <c:orientation val="minMax"/>
          <c:max val="60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4599280523502703E-2"/>
              <c:y val="0.37997135443942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4265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101994073350889"/>
          <c:y val="4.1212548575945078E-2"/>
          <c:w val="0.28166663720766794"/>
          <c:h val="5.12564202902481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 Nueva</a:t>
            </a:r>
            <a:r>
              <a:rPr lang="es-CO" b="1" baseline="0"/>
              <a:t>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1858940536572"/>
          <c:y val="2.7697340246621318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'6. Gráficos_Tendencia_EPS'!$Q$3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Gráficos_Tendencia_EPS'!$J$25:$O$25</c:f>
              <c:numCache>
                <c:formatCode>_(* #,##0_);_(* \(#,##0\);_(* "-"_);_(@_)</c:formatCode>
                <c:ptCount val="6"/>
                <c:pt idx="0">
                  <c:v>440327</c:v>
                </c:pt>
                <c:pt idx="1">
                  <c:v>484830</c:v>
                </c:pt>
                <c:pt idx="2">
                  <c:v>522335</c:v>
                </c:pt>
                <c:pt idx="3">
                  <c:v>602400</c:v>
                </c:pt>
                <c:pt idx="4">
                  <c:v>705540</c:v>
                </c:pt>
                <c:pt idx="5">
                  <c:v>727052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5-495B-BBAA-B313F423416D}"/>
            </c:ext>
          </c:extLst>
        </c:ser>
        <c:ser>
          <c:idx val="0"/>
          <c:order val="1"/>
          <c:tx>
            <c:strRef>
              <c:f>'6. Gráficos_Tendencia_EPS'!$Q$2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9203950163396E-2"/>
                  <c:y val="-8.78776503725555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5-495B-BBAA-B313F4234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Gráficos_Tendencia_EPS'!$J$8:$O$8</c:f>
              <c:numCache>
                <c:formatCode>_(* #,##0_);_(* \(#,##0\);_(* "-"_);_(@_)</c:formatCode>
                <c:ptCount val="6"/>
                <c:pt idx="0">
                  <c:v>25130</c:v>
                </c:pt>
                <c:pt idx="1">
                  <c:v>29503</c:v>
                </c:pt>
                <c:pt idx="2">
                  <c:v>30479</c:v>
                </c:pt>
                <c:pt idx="3">
                  <c:v>82477</c:v>
                </c:pt>
                <c:pt idx="4">
                  <c:v>141039</c:v>
                </c:pt>
                <c:pt idx="5">
                  <c:v>162945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5-495B-BBAA-B313F423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8016"/>
        <c:axId val="438895088"/>
        <c:axId val="0"/>
      </c:bar3DChart>
      <c:catAx>
        <c:axId val="4388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5088"/>
        <c:crosses val="autoZero"/>
        <c:auto val="1"/>
        <c:lblAlgn val="ctr"/>
        <c:lblOffset val="100"/>
        <c:noMultiLvlLbl val="0"/>
      </c:catAx>
      <c:valAx>
        <c:axId val="438895088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8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80599481847554"/>
          <c:y val="7.200921829258993E-3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Salud Total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2.9807561288881443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'6. Gráficos_Tendencia_EPS'!$Q$3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Gráficos_Tendencia_EPS'!$J$26:$O$26</c:f>
              <c:numCache>
                <c:formatCode>_(* #,##0_);_(* \(#,##0\);_(* "-"_);_(@_)</c:formatCode>
                <c:ptCount val="6"/>
                <c:pt idx="0">
                  <c:v>267472</c:v>
                </c:pt>
                <c:pt idx="1">
                  <c:v>297318</c:v>
                </c:pt>
                <c:pt idx="2">
                  <c:v>319907</c:v>
                </c:pt>
                <c:pt idx="3">
                  <c:v>372480</c:v>
                </c:pt>
                <c:pt idx="4">
                  <c:v>410217</c:v>
                </c:pt>
                <c:pt idx="5">
                  <c:v>468987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E-4AB3-AE45-16863D8E1BCD}"/>
            </c:ext>
          </c:extLst>
        </c:ser>
        <c:ser>
          <c:idx val="0"/>
          <c:order val="1"/>
          <c:tx>
            <c:strRef>
              <c:f>'6. Gráficos_Tendencia_EPS'!$Q$2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E-4AB3-AE45-16863D8E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Gráficos_Tendencia_EPS'!$J$11:$O$11</c:f>
              <c:numCache>
                <c:formatCode>_(* #,##0_);_(* \(#,##0\);_(* "-"_);_(@_)</c:formatCode>
                <c:ptCount val="6"/>
                <c:pt idx="0">
                  <c:v>13490</c:v>
                </c:pt>
                <c:pt idx="1">
                  <c:v>21214</c:v>
                </c:pt>
                <c:pt idx="2">
                  <c:v>21274</c:v>
                </c:pt>
                <c:pt idx="3">
                  <c:v>23574</c:v>
                </c:pt>
                <c:pt idx="4">
                  <c:v>50687</c:v>
                </c:pt>
                <c:pt idx="5">
                  <c:v>37408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E-4AB3-AE45-16863D8E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296"/>
        <c:axId val="438888560"/>
        <c:axId val="0"/>
      </c:bar3DChart>
      <c:catAx>
        <c:axId val="43888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8560"/>
        <c:crosses val="autoZero"/>
        <c:auto val="1"/>
        <c:lblAlgn val="ctr"/>
        <c:lblOffset val="100"/>
        <c:noMultiLvlLbl val="0"/>
      </c:catAx>
      <c:valAx>
        <c:axId val="438888560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52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ECOOPSOS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'6. Gráficos_Tendencia_EPS'!$Q$2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190-B1A5-8EEEB0B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Gráficos_Tendencia_EPS'!$J$4:$O$4</c:f>
              <c:numCache>
                <c:formatCode>_(* #,##0_);_(* \(#,##0\);_(* "-"_);_(@_)</c:formatCode>
                <c:ptCount val="6"/>
                <c:pt idx="0">
                  <c:v>47641</c:v>
                </c:pt>
                <c:pt idx="1">
                  <c:v>46284</c:v>
                </c:pt>
                <c:pt idx="2">
                  <c:v>48093</c:v>
                </c:pt>
                <c:pt idx="3">
                  <c:v>48099</c:v>
                </c:pt>
                <c:pt idx="4">
                  <c:v>47422</c:v>
                </c:pt>
                <c:pt idx="5">
                  <c:v>44622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5-4190-B1A5-8EEEB0B49FD6}"/>
            </c:ext>
          </c:extLst>
        </c:ser>
        <c:ser>
          <c:idx val="1"/>
          <c:order val="1"/>
          <c:tx>
            <c:strRef>
              <c:f>'6. Gráficos_Tendencia_EPS'!$Q$3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Gráficos_Tendencia_EPS'!$J$35:$O$35</c:f>
              <c:numCache>
                <c:formatCode>_(* #,##0_);_(* \(#,##0\);_(* "-"_);_(@_)</c:formatCode>
                <c:ptCount val="6"/>
                <c:pt idx="0">
                  <c:v>239</c:v>
                </c:pt>
                <c:pt idx="1">
                  <c:v>702</c:v>
                </c:pt>
                <c:pt idx="2">
                  <c:v>1104</c:v>
                </c:pt>
                <c:pt idx="3">
                  <c:v>2212</c:v>
                </c:pt>
                <c:pt idx="4">
                  <c:v>2776</c:v>
                </c:pt>
                <c:pt idx="5">
                  <c:v>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5-4190-B1A5-8EEEB0B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0192"/>
        <c:axId val="438897264"/>
        <c:axId val="0"/>
      </c:bar3DChart>
      <c:catAx>
        <c:axId val="43889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7264"/>
        <c:crosses val="autoZero"/>
        <c:auto val="1"/>
        <c:lblAlgn val="ctr"/>
        <c:lblOffset val="100"/>
        <c:noMultiLvlLbl val="0"/>
      </c:catAx>
      <c:valAx>
        <c:axId val="438897264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ASOCIACIÓN INDÍGENA DEL CAUCA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354694492007148"/>
          <c:y val="4.8032027873402633E-2"/>
          <c:w val="0.80518438261899017"/>
          <c:h val="0.8145306103006035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'6. Gráficos_Tendencia_EPS'!$Q$2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 w="50800">
              <a:solidFill>
                <a:schemeClr val="bg1"/>
              </a:solidFill>
            </a:ln>
            <a:effectLst/>
            <a:sp3d contourW="50800"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9900"/>
              </a:solidFill>
              <a:ln w="50800">
                <a:solidFill>
                  <a:schemeClr val="bg1"/>
                </a:solidFill>
              </a:ln>
              <a:effectLst/>
              <a:sp3d contourW="50800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C-4DEA-B6D0-BD13315C095A}"/>
              </c:ext>
            </c:extLst>
          </c:dPt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DEA-B6D0-BD13315C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Gráficos_Tendencia_EPS'!$J$5:$O$5</c:f>
              <c:numCache>
                <c:formatCode>_(* #,##0_);_(* \(#,##0\);_(* "-"_);_(@_)</c:formatCode>
                <c:ptCount val="6"/>
                <c:pt idx="0">
                  <c:v>41068</c:v>
                </c:pt>
                <c:pt idx="1">
                  <c:v>42175</c:v>
                </c:pt>
                <c:pt idx="2">
                  <c:v>42202</c:v>
                </c:pt>
                <c:pt idx="3">
                  <c:v>42432</c:v>
                </c:pt>
                <c:pt idx="4">
                  <c:v>42523</c:v>
                </c:pt>
                <c:pt idx="5">
                  <c:v>43016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C-4DEA-B6D0-BD13315C095A}"/>
            </c:ext>
          </c:extLst>
        </c:ser>
        <c:ser>
          <c:idx val="1"/>
          <c:order val="1"/>
          <c:tx>
            <c:strRef>
              <c:f>'6. Gráficos_Tendencia_EPS'!$Q$3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Gráficos_Tendencia_EPS'!$J$36:$O$36</c:f>
              <c:numCache>
                <c:formatCode>_(* #,##0_);_(* \(#,##0\);_(* "-"_);_(@_)</c:formatCode>
                <c:ptCount val="6"/>
                <c:pt idx="0">
                  <c:v>57</c:v>
                </c:pt>
                <c:pt idx="1">
                  <c:v>149</c:v>
                </c:pt>
                <c:pt idx="2">
                  <c:v>218</c:v>
                </c:pt>
                <c:pt idx="3">
                  <c:v>474</c:v>
                </c:pt>
                <c:pt idx="4">
                  <c:v>724</c:v>
                </c:pt>
                <c:pt idx="5">
                  <c:v>1002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C-4DEA-B6D0-BD13315C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8352"/>
        <c:axId val="438884208"/>
        <c:axId val="0"/>
      </c:bar3DChart>
      <c:catAx>
        <c:axId val="43889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4208"/>
        <c:crosses val="autoZero"/>
        <c:auto val="1"/>
        <c:lblAlgn val="ctr"/>
        <c:lblOffset val="100"/>
        <c:noMultiLvlLbl val="0"/>
      </c:catAx>
      <c:valAx>
        <c:axId val="438884208"/>
        <c:scaling>
          <c:orientation val="minMax"/>
          <c:max val="150000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Afilaidos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Coomeva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'6. Gráficos_Tendencia_EPS'!$Q$3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Gráficos_Tendencia_EPS'!$J$27:$O$27</c:f>
              <c:numCache>
                <c:formatCode>_(* #,##0_);_(* \(#,##0\);_(* "-"_);_(@_)</c:formatCode>
                <c:ptCount val="6"/>
                <c:pt idx="0">
                  <c:v>640265</c:v>
                </c:pt>
                <c:pt idx="1">
                  <c:v>543593</c:v>
                </c:pt>
                <c:pt idx="2">
                  <c:v>455322</c:v>
                </c:pt>
                <c:pt idx="3">
                  <c:v>340808</c:v>
                </c:pt>
                <c:pt idx="4">
                  <c:v>265369</c:v>
                </c:pt>
                <c:pt idx="5">
                  <c:v>177598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D-41F0-BF91-1BC669C308F3}"/>
            </c:ext>
          </c:extLst>
        </c:ser>
        <c:ser>
          <c:idx val="0"/>
          <c:order val="1"/>
          <c:tx>
            <c:strRef>
              <c:f>'6. Gráficos_Tendencia_EPS'!$Q$2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D-41F0-BF91-1BC669C30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Gráficos_Tendencia_EPS'!$J$10:$O$10</c:f>
              <c:numCache>
                <c:formatCode>_(* #,##0_);_(* \(#,##0\);_(* "-"_);_(@_)</c:formatCode>
                <c:ptCount val="6"/>
                <c:pt idx="0">
                  <c:v>29335</c:v>
                </c:pt>
                <c:pt idx="1">
                  <c:v>31712</c:v>
                </c:pt>
                <c:pt idx="2">
                  <c:v>40402</c:v>
                </c:pt>
                <c:pt idx="3">
                  <c:v>43133</c:v>
                </c:pt>
                <c:pt idx="4">
                  <c:v>55088</c:v>
                </c:pt>
                <c:pt idx="5">
                  <c:v>51683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D-41F0-BF91-1BC669C3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4544"/>
        <c:axId val="438883664"/>
        <c:axId val="0"/>
      </c:bar3DChart>
      <c:catAx>
        <c:axId val="43889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3664"/>
        <c:crosses val="autoZero"/>
        <c:auto val="1"/>
        <c:lblAlgn val="ctr"/>
        <c:lblOffset val="100"/>
        <c:noMultiLvlLbl val="0"/>
      </c:catAx>
      <c:valAx>
        <c:axId val="43888366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45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Medimás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77082641516959"/>
          <c:y val="4.6828837884626121E-2"/>
          <c:w val="0.84020925165493776"/>
          <c:h val="0.8157339587870665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'6. Gráficos_Tendencia_EPS'!$Q$3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20395016339687E-2"/>
                  <c:y val="-5.2482269503546203E-2"/>
                </c:manualLayout>
              </c:layout>
              <c:tx>
                <c:rich>
                  <a:bodyPr rot="-5400000" spcFirstLastPara="1" vertOverflow="ellipsis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No Operaba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22870487335826E-2"/>
                      <c:h val="0.1238297872340425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D021-45B8-8712-F0F4CA289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Gráficos_Tendencia_EPS'!$J$28:$O$28</c:f>
              <c:numCache>
                <c:formatCode>_(* #,##0_);_(* \(#,##0\);_(* "-"_);_(@_)</c:formatCode>
                <c:ptCount val="6"/>
                <c:pt idx="0">
                  <c:v>0</c:v>
                </c:pt>
                <c:pt idx="1">
                  <c:v>441945</c:v>
                </c:pt>
                <c:pt idx="2">
                  <c:v>347290</c:v>
                </c:pt>
                <c:pt idx="3">
                  <c:v>217766</c:v>
                </c:pt>
                <c:pt idx="4">
                  <c:v>126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4-478C-98D9-200E56AAD525}"/>
            </c:ext>
          </c:extLst>
        </c:ser>
        <c:ser>
          <c:idx val="0"/>
          <c:order val="1"/>
          <c:tx>
            <c:strRef>
              <c:f>'6. Gráficos_Tendencia_EPS'!$Q$2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4-478C-98D9-200E56AAD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Gráficos_Tendencia_EPS'!$J$9:$O$9</c:f>
              <c:numCache>
                <c:formatCode>_(* #,##0_);_(* \(#,##0\);_(* "-"_);_(@_)</c:formatCode>
                <c:ptCount val="6"/>
                <c:pt idx="1">
                  <c:v>674</c:v>
                </c:pt>
                <c:pt idx="2">
                  <c:v>69876</c:v>
                </c:pt>
                <c:pt idx="3">
                  <c:v>55443</c:v>
                </c:pt>
                <c:pt idx="4">
                  <c:v>3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4-478C-98D9-200E56AA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840"/>
        <c:axId val="438889104"/>
        <c:axId val="0"/>
      </c:bar3DChart>
      <c:catAx>
        <c:axId val="4388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9104"/>
        <c:crosses val="autoZero"/>
        <c:auto val="1"/>
        <c:lblAlgn val="ctr"/>
        <c:lblOffset val="100"/>
        <c:noMultiLvlLbl val="0"/>
      </c:catAx>
      <c:valAx>
        <c:axId val="43888910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2592182534474233E-2"/>
              <c:y val="0.3684786436308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5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Sanitas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36286591680353"/>
          <c:y val="5.5339476182498466E-2"/>
          <c:w val="0.83861721215330365"/>
          <c:h val="0.8072233204891942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'6. Gráficos_Tendencia_EPS'!$Q$3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Gráficos_Tendencia_EPS'!$J$29:$O$29</c:f>
              <c:numCache>
                <c:formatCode>_(* #,##0_);_(* \(#,##0\);_(* "-"_);_(@_)</c:formatCode>
                <c:ptCount val="6"/>
                <c:pt idx="0">
                  <c:v>70152</c:v>
                </c:pt>
                <c:pt idx="1">
                  <c:v>76176</c:v>
                </c:pt>
                <c:pt idx="2">
                  <c:v>83977</c:v>
                </c:pt>
                <c:pt idx="3">
                  <c:v>105850</c:v>
                </c:pt>
                <c:pt idx="4">
                  <c:v>119018</c:v>
                </c:pt>
                <c:pt idx="5">
                  <c:v>131129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4A6-ACAC-A1E9559490F0}"/>
            </c:ext>
          </c:extLst>
        </c:ser>
        <c:ser>
          <c:idx val="0"/>
          <c:order val="1"/>
          <c:tx>
            <c:strRef>
              <c:f>'6. Gráficos_Tendencia_EPS'!$Q$2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4A6-ACAC-A1E95594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'6. Gráficos_Tendencia_EPS'!$J$1:$O$1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'6. Gráficos_Tendencia_EPS'!$J$12:$O$12</c:f>
              <c:numCache>
                <c:formatCode>_(* #,##0_);_(* \(#,##0\);_(* "-"_);_(@_)</c:formatCode>
                <c:ptCount val="6"/>
                <c:pt idx="0">
                  <c:v>561</c:v>
                </c:pt>
                <c:pt idx="1">
                  <c:v>663</c:v>
                </c:pt>
                <c:pt idx="2">
                  <c:v>888</c:v>
                </c:pt>
                <c:pt idx="3">
                  <c:v>1590</c:v>
                </c:pt>
                <c:pt idx="4">
                  <c:v>4769</c:v>
                </c:pt>
                <c:pt idx="5">
                  <c:v>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D-44A6-ACAC-A1E95594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4752"/>
        <c:axId val="438896720"/>
        <c:axId val="0"/>
      </c:bar3DChart>
      <c:catAx>
        <c:axId val="4388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6720"/>
        <c:crosses val="autoZero"/>
        <c:auto val="1"/>
        <c:lblAlgn val="ctr"/>
        <c:lblOffset val="100"/>
        <c:noMultiLvlLbl val="0"/>
      </c:catAx>
      <c:valAx>
        <c:axId val="438896720"/>
        <c:scaling>
          <c:orientation val="minMax"/>
          <c:max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2.1670540838383046E-2"/>
              <c:y val="0.43134677430130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4752"/>
        <c:crosses val="autoZero"/>
        <c:crossBetween val="between"/>
        <c:majorUnit val="1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25375780867175"/>
          <c:y val="1.4158708884793654E-2"/>
          <c:w val="0.23072137315538094"/>
          <c:h val="5.912123750488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0443196271415"/>
          <c:y val="0.10050388564880784"/>
          <c:w val="0.88685091341597466"/>
          <c:h val="0.89672935645649809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'[24]2. Gráficos_Cobertura_Dpto'!$A$25:$A$36</c:f>
              <c:numCache>
                <c:formatCode>General</c:formatCode>
                <c:ptCount val="12"/>
              </c:numCache>
            </c:numRef>
          </c:cat>
          <c:val>
            <c:numRef>
              <c:f>'[24]2. Gráficos_Cobertura_Dpto'!$N$19:$N$30</c:f>
              <c:numCache>
                <c:formatCode>General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B-4E30-BF60-5596C598C96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0624"/>
        <c:axId val="249263552"/>
      </c:lineChart>
      <c:catAx>
        <c:axId val="249270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3552"/>
        <c:crosses val="autoZero"/>
        <c:auto val="1"/>
        <c:lblAlgn val="ctr"/>
        <c:lblOffset val="100"/>
        <c:noMultiLvlLbl val="0"/>
      </c:catAx>
      <c:valAx>
        <c:axId val="249263552"/>
        <c:scaling>
          <c:orientation val="minMax"/>
          <c:max val="1"/>
          <c:min val="0.9"/>
        </c:scaling>
        <c:delete val="1"/>
        <c:axPos val="l"/>
        <c:numFmt formatCode="0%" sourceLinked="0"/>
        <c:majorTickMark val="out"/>
        <c:minorTickMark val="none"/>
        <c:tickLblPos val="nextTo"/>
        <c:crossAx val="249270624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4729953680233E-2"/>
          <c:y val="3.8420697412823397E-2"/>
          <c:w val="0.91740102707749782"/>
          <c:h val="0.7710296212973378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'9. Tendencia_por mes_RS'!$FC$31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'9. Tendencia_por mes_RS'!$EY$32:$EY$43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mes_RS'!$FC$32:$FC$43</c:f>
              <c:numCache>
                <c:formatCode>#,##0</c:formatCode>
                <c:ptCount val="12"/>
                <c:pt idx="0">
                  <c:v>2341830</c:v>
                </c:pt>
                <c:pt idx="1">
                  <c:v>2347882</c:v>
                </c:pt>
                <c:pt idx="2">
                  <c:v>2353039</c:v>
                </c:pt>
                <c:pt idx="3">
                  <c:v>2341386</c:v>
                </c:pt>
                <c:pt idx="4">
                  <c:v>2333615</c:v>
                </c:pt>
                <c:pt idx="5">
                  <c:v>2321254</c:v>
                </c:pt>
                <c:pt idx="6">
                  <c:v>2307694</c:v>
                </c:pt>
                <c:pt idx="7">
                  <c:v>2306143</c:v>
                </c:pt>
                <c:pt idx="8">
                  <c:v>2305154</c:v>
                </c:pt>
                <c:pt idx="9">
                  <c:v>2294057</c:v>
                </c:pt>
                <c:pt idx="10">
                  <c:v>2284686</c:v>
                </c:pt>
                <c:pt idx="11">
                  <c:v>2290422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E-4336-B27C-E767552C8C41}"/>
            </c:ext>
          </c:extLst>
        </c:ser>
        <c:ser>
          <c:idx val="1"/>
          <c:order val="1"/>
          <c:tx>
            <c:strRef>
              <c:f>'9. Tendencia_por mes_RS'!$FD$31</c:f>
              <c:strCache>
                <c:ptCount val="1"/>
                <c:pt idx="0">
                  <c:v>2020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'9. Tendencia_por mes_RS'!$EY$32:$EY$43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mes_RS'!$FD$32:$FD$43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6E-4336-B27C-E767552C8C41}"/>
            </c:ext>
          </c:extLst>
        </c:ser>
        <c:ser>
          <c:idx val="2"/>
          <c:order val="2"/>
          <c:tx>
            <c:strRef>
              <c:f>'9. Tendencia_por mes_RS'!$FE$31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'9. Tendencia_por mes_RS'!$EY$32:$EY$43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mes_RS'!$FE$32:$FE$43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922-90A6-DC00AA585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6928"/>
        <c:axId val="438894000"/>
        <c:axId val="0"/>
      </c:bar3DChart>
      <c:catAx>
        <c:axId val="43888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4000"/>
        <c:crosses val="autoZero"/>
        <c:auto val="1"/>
        <c:lblAlgn val="ctr"/>
        <c:lblOffset val="100"/>
        <c:noMultiLvlLbl val="0"/>
      </c:catAx>
      <c:valAx>
        <c:axId val="438894000"/>
        <c:scaling>
          <c:orientation val="minMax"/>
          <c:max val="26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869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/>
              <a:t>TENDENCIA DE LA AFILIACION AL  RÉGIMEN  SUBSIDIADO EN EL  DEPARTAMENTO DE ANTIOQUIA</a:t>
            </a:r>
            <a:endParaRPr lang="es-CO" sz="1200"/>
          </a:p>
          <a:p>
            <a:pPr>
              <a:defRPr sz="1200"/>
            </a:pPr>
            <a:r>
              <a:rPr lang="en-US" sz="1200"/>
              <a:t> 2017- 2021</a:t>
            </a:r>
            <a:endParaRPr lang="es-CO" sz="1200"/>
          </a:p>
          <a:p>
            <a:pPr>
              <a:defRPr sz="1200"/>
            </a:pPr>
            <a:endParaRPr lang="es-CO" sz="1200"/>
          </a:p>
        </c:rich>
      </c:tx>
      <c:layout>
        <c:manualLayout>
          <c:xMode val="edge"/>
          <c:yMode val="edge"/>
          <c:x val="0.11007487847985227"/>
          <c:y val="1.05442383728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60637657759276"/>
          <c:y val="0.12257485352806687"/>
          <c:w val="0.8698924520756981"/>
          <c:h val="0.72836881097924222"/>
        </c:manualLayout>
      </c:layout>
      <c:lineChart>
        <c:grouping val="standard"/>
        <c:varyColors val="0"/>
        <c:ser>
          <c:idx val="0"/>
          <c:order val="0"/>
          <c:tx>
            <c:strRef>
              <c:f>'9. Tendencia_por mes_RS'!$FB$5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'9. Tendencia_por mes_RS'!$EY$6:$EY$17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mes_RS'!$FB$6:$FB$17</c:f>
              <c:numCache>
                <c:formatCode>#,##0</c:formatCode>
                <c:ptCount val="12"/>
                <c:pt idx="0">
                  <c:v>2340997</c:v>
                </c:pt>
                <c:pt idx="1">
                  <c:v>2344891</c:v>
                </c:pt>
                <c:pt idx="2">
                  <c:v>2338251</c:v>
                </c:pt>
                <c:pt idx="3">
                  <c:v>2334826</c:v>
                </c:pt>
                <c:pt idx="4">
                  <c:v>2336036</c:v>
                </c:pt>
                <c:pt idx="5">
                  <c:v>2330983</c:v>
                </c:pt>
                <c:pt idx="6">
                  <c:v>2328564</c:v>
                </c:pt>
                <c:pt idx="7">
                  <c:v>2325821</c:v>
                </c:pt>
                <c:pt idx="8">
                  <c:v>2325579</c:v>
                </c:pt>
                <c:pt idx="9">
                  <c:v>2327498</c:v>
                </c:pt>
                <c:pt idx="10">
                  <c:v>2332435</c:v>
                </c:pt>
                <c:pt idx="11">
                  <c:v>2338345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A-4C43-92B7-E45F8DEF965A}"/>
            </c:ext>
          </c:extLst>
        </c:ser>
        <c:ser>
          <c:idx val="1"/>
          <c:order val="1"/>
          <c:tx>
            <c:strRef>
              <c:f>'9. Tendencia_por mes_RS'!$FC$5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'9. Tendencia_por mes_RS'!$EY$6:$EY$17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mes_RS'!$FC$6:$FC$17</c:f>
              <c:numCache>
                <c:formatCode>#,##0</c:formatCode>
                <c:ptCount val="12"/>
                <c:pt idx="0">
                  <c:v>2341830</c:v>
                </c:pt>
                <c:pt idx="1">
                  <c:v>2347882</c:v>
                </c:pt>
                <c:pt idx="2">
                  <c:v>2353039</c:v>
                </c:pt>
                <c:pt idx="3">
                  <c:v>2341386</c:v>
                </c:pt>
                <c:pt idx="4">
                  <c:v>2333615</c:v>
                </c:pt>
                <c:pt idx="5">
                  <c:v>2321254</c:v>
                </c:pt>
                <c:pt idx="6">
                  <c:v>2307694</c:v>
                </c:pt>
                <c:pt idx="7">
                  <c:v>2306143</c:v>
                </c:pt>
                <c:pt idx="8">
                  <c:v>2305154</c:v>
                </c:pt>
                <c:pt idx="9">
                  <c:v>2294057</c:v>
                </c:pt>
                <c:pt idx="10">
                  <c:v>2284686</c:v>
                </c:pt>
                <c:pt idx="11">
                  <c:v>2290422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A-4C43-92B7-E45F8DEF965A}"/>
            </c:ext>
          </c:extLst>
        </c:ser>
        <c:ser>
          <c:idx val="2"/>
          <c:order val="2"/>
          <c:tx>
            <c:strRef>
              <c:f>'9. Tendencia_por mes_RS'!$FD$5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'9. Tendencia_por mes_RS'!$EY$6:$EY$17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mes_RS'!$FD$6:$FD$17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5D5-8373-7E10A488564F}"/>
            </c:ext>
          </c:extLst>
        </c:ser>
        <c:ser>
          <c:idx val="3"/>
          <c:order val="3"/>
          <c:tx>
            <c:strRef>
              <c:f>'9. Tendencia_por mes_RS'!$FE$5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'9. Tendencia_por mes_RS'!$EY$6:$EY$17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'9. Tendencia_por mes_RS'!$FE$6:$FE$17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8-4D10-AA27-E026AFA8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891280"/>
        <c:axId val="438891824"/>
      </c:lineChart>
      <c:catAx>
        <c:axId val="43889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1824"/>
        <c:crosses val="autoZero"/>
        <c:auto val="1"/>
        <c:lblAlgn val="ctr"/>
        <c:lblOffset val="100"/>
        <c:noMultiLvlLbl val="0"/>
      </c:catAx>
      <c:valAx>
        <c:axId val="438891824"/>
        <c:scaling>
          <c:orientation val="minMax"/>
          <c:max val="2589000"/>
          <c:min val="2034999.999999999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1280"/>
        <c:crosses val="autoZero"/>
        <c:crossBetween val="between"/>
        <c:majorUnit val="20000"/>
        <c:minorUnit val="1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7729108154346154"/>
          <c:y val="0.66445514597312172"/>
          <c:w val="0.37944842962205677"/>
          <c:h val="4.44838169810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871587456491551E-2"/>
          <c:y val="4.0294995715495309E-2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'10. Tendencia_por mes_ RC'!$DT$31</c:f>
              <c:strCache>
                <c:ptCount val="1"/>
                <c:pt idx="0">
                  <c:v>2019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 RC'!$DP$32:$DP$43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RC'!$DT$32:$DT$43</c:f>
              <c:numCache>
                <c:formatCode>#,##0</c:formatCode>
                <c:ptCount val="12"/>
                <c:pt idx="0">
                  <c:v>3770592</c:v>
                </c:pt>
                <c:pt idx="1">
                  <c:v>3762794</c:v>
                </c:pt>
                <c:pt idx="2">
                  <c:v>3800490</c:v>
                </c:pt>
                <c:pt idx="3">
                  <c:v>3833034</c:v>
                </c:pt>
                <c:pt idx="4">
                  <c:v>3860678</c:v>
                </c:pt>
                <c:pt idx="5">
                  <c:v>3871697</c:v>
                </c:pt>
                <c:pt idx="6">
                  <c:v>3888740</c:v>
                </c:pt>
                <c:pt idx="7">
                  <c:v>3910011</c:v>
                </c:pt>
                <c:pt idx="8">
                  <c:v>3914759</c:v>
                </c:pt>
                <c:pt idx="9">
                  <c:v>3938516</c:v>
                </c:pt>
                <c:pt idx="10">
                  <c:v>3947078</c:v>
                </c:pt>
                <c:pt idx="11">
                  <c:v>3941677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1-4972-8026-F9CC8D965FA0}"/>
            </c:ext>
          </c:extLst>
        </c:ser>
        <c:ser>
          <c:idx val="1"/>
          <c:order val="1"/>
          <c:tx>
            <c:strRef>
              <c:f>'10. Tendencia_por mes_ RC'!$DU$31</c:f>
              <c:strCache>
                <c:ptCount val="1"/>
                <c:pt idx="0">
                  <c:v>2020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 RC'!$DP$32:$DP$43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RC'!$DU$32:$DU$43</c:f>
              <c:numCache>
                <c:formatCode>_(* #,##0_);_(* \(#,##0\);_(* "-"_);_(@_)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1-4972-8026-F9CC8D965FA0}"/>
            </c:ext>
          </c:extLst>
        </c:ser>
        <c:ser>
          <c:idx val="2"/>
          <c:order val="2"/>
          <c:tx>
            <c:strRef>
              <c:f>'10. Tendencia_por mes_ RC'!$DV$31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accent6">
                  <a:lumMod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6">
                  <a:lumMod val="50000"/>
                </a:schemeClr>
              </a:contourClr>
            </a:sp3d>
          </c:spPr>
          <c:invertIfNegative val="0"/>
          <c:cat>
            <c:strRef>
              <c:f>'10. Tendencia_por mes_ RC'!$DP$32:$DP$43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RC'!$DV$32:$DV$43</c:f>
              <c:numCache>
                <c:formatCode>_(* #,##0_);_(* \(#,##0\);_(* "-"_);_(@_)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AF5-A017-08F4F10A4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5632"/>
        <c:axId val="443446592"/>
        <c:axId val="0"/>
      </c:bar3DChart>
      <c:catAx>
        <c:axId val="4388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6592"/>
        <c:crosses val="autoZero"/>
        <c:auto val="1"/>
        <c:lblAlgn val="ctr"/>
        <c:lblOffset val="100"/>
        <c:noMultiLvlLbl val="0"/>
      </c:catAx>
      <c:valAx>
        <c:axId val="443446592"/>
        <c:scaling>
          <c:orientation val="minMax"/>
          <c:max val="4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8895632"/>
        <c:crosses val="autoZero"/>
        <c:crossBetween val="between"/>
        <c:maj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/>
              <a:t>TENDENCIA DE LA AFILIACION AL  RÉGIMEN  CONTRIBUTIVO EN EL  DEPARTAMENTO DE ANTIOQUIA 2017 - 2021</a:t>
            </a:r>
            <a:endParaRPr lang="es-CO" sz="1400" b="1"/>
          </a:p>
          <a:p>
            <a:pPr>
              <a:defRPr sz="1400" b="1"/>
            </a:pPr>
            <a:endParaRPr lang="es-CO" sz="1400" b="1"/>
          </a:p>
        </c:rich>
      </c:tx>
      <c:layout>
        <c:manualLayout>
          <c:xMode val="edge"/>
          <c:yMode val="edge"/>
          <c:x val="0.13547285194200892"/>
          <c:y val="1.58415841584158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1521303574881665"/>
          <c:y val="9.357056329497275E-2"/>
          <c:w val="0.88393144944279278"/>
          <c:h val="0.72365677367252157"/>
        </c:manualLayout>
      </c:layout>
      <c:lineChart>
        <c:grouping val="standard"/>
        <c:varyColors val="0"/>
        <c:ser>
          <c:idx val="0"/>
          <c:order val="0"/>
          <c:tx>
            <c:strRef>
              <c:f>'10. Tendencia_por mes_ RC'!$DR$5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 RC'!$DO$6:$DO$17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RC'!$DR$6:$DR$17</c:f>
              <c:numCache>
                <c:formatCode>#,##0</c:formatCode>
                <c:ptCount val="12"/>
                <c:pt idx="0">
                  <c:v>3680627</c:v>
                </c:pt>
                <c:pt idx="1">
                  <c:v>3678533</c:v>
                </c:pt>
                <c:pt idx="2">
                  <c:v>3710863</c:v>
                </c:pt>
                <c:pt idx="3">
                  <c:v>3715073</c:v>
                </c:pt>
                <c:pt idx="4">
                  <c:v>3717425</c:v>
                </c:pt>
                <c:pt idx="5">
                  <c:v>3726523</c:v>
                </c:pt>
                <c:pt idx="6">
                  <c:v>3725821</c:v>
                </c:pt>
                <c:pt idx="7">
                  <c:v>3742748</c:v>
                </c:pt>
                <c:pt idx="8">
                  <c:v>3769054</c:v>
                </c:pt>
                <c:pt idx="9">
                  <c:v>3783032</c:v>
                </c:pt>
                <c:pt idx="10">
                  <c:v>3791243</c:v>
                </c:pt>
                <c:pt idx="11">
                  <c:v>3791942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03-4707-B6FC-1B5C3D8149DC}"/>
            </c:ext>
          </c:extLst>
        </c:ser>
        <c:ser>
          <c:idx val="1"/>
          <c:order val="1"/>
          <c:tx>
            <c:strRef>
              <c:f>'10. Tendencia_por mes_ RC'!$DS$5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 RC'!$DO$6:$DO$17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RC'!$DS$6:$DS$17</c:f>
              <c:numCache>
                <c:formatCode>#,##0</c:formatCode>
                <c:ptCount val="12"/>
                <c:pt idx="0">
                  <c:v>3770592</c:v>
                </c:pt>
                <c:pt idx="1">
                  <c:v>3762794</c:v>
                </c:pt>
                <c:pt idx="2">
                  <c:v>3800490</c:v>
                </c:pt>
                <c:pt idx="3">
                  <c:v>3833034</c:v>
                </c:pt>
                <c:pt idx="4">
                  <c:v>3860678</c:v>
                </c:pt>
                <c:pt idx="5">
                  <c:v>3871697</c:v>
                </c:pt>
                <c:pt idx="6">
                  <c:v>3888740</c:v>
                </c:pt>
                <c:pt idx="7">
                  <c:v>3910011</c:v>
                </c:pt>
                <c:pt idx="8">
                  <c:v>3914759</c:v>
                </c:pt>
                <c:pt idx="9">
                  <c:v>3938516</c:v>
                </c:pt>
                <c:pt idx="10">
                  <c:v>3947078</c:v>
                </c:pt>
                <c:pt idx="11">
                  <c:v>3941677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3-4707-B6FC-1B5C3D8149DC}"/>
            </c:ext>
          </c:extLst>
        </c:ser>
        <c:ser>
          <c:idx val="2"/>
          <c:order val="2"/>
          <c:tx>
            <c:strRef>
              <c:f>'10. Tendencia_por mes_ RC'!$DT$5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 RC'!$DO$6:$DO$17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RC'!$DT$6:$DT$17</c:f>
              <c:numCache>
                <c:formatCode>#,##0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6C8-AA0F-7ABC78E6CC52}"/>
            </c:ext>
          </c:extLst>
        </c:ser>
        <c:ser>
          <c:idx val="3"/>
          <c:order val="3"/>
          <c:tx>
            <c:strRef>
              <c:f>'10. Tendencia_por mes_ RC'!$DU$5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 RC'!$DO$6:$DO$17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 RC'!$DU$6:$DU$17</c:f>
              <c:numCache>
                <c:formatCode>#,##0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79A-9E0B-21E717FB9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0608"/>
        <c:axId val="443444416"/>
      </c:lineChart>
      <c:catAx>
        <c:axId val="443440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4416"/>
        <c:crosses val="autoZero"/>
        <c:auto val="1"/>
        <c:lblAlgn val="ctr"/>
        <c:lblOffset val="100"/>
        <c:noMultiLvlLbl val="0"/>
      </c:catAx>
      <c:valAx>
        <c:axId val="443444416"/>
        <c:scaling>
          <c:orientation val="minMax"/>
          <c:max val="4300000"/>
          <c:min val="3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0608"/>
        <c:crosses val="autoZero"/>
        <c:crossBetween val="between"/>
        <c:majorUnit val="3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075411429293585"/>
          <c:y val="0.70269822230477208"/>
          <c:w val="0.32924588570706415"/>
          <c:h val="4.455476728775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TENDENCIA DE LA AFILIACION AL  RÉGIMEN  EXCEPCIÓN EN EL  DEPARTAMENTO DE ANTIOQUIA 2018 Vs 2021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4731941116056142E-2"/>
          <c:y val="0.15796356112420254"/>
          <c:w val="0.81043327627524819"/>
          <c:h val="0.68198632105293411"/>
        </c:manualLayout>
      </c:layout>
      <c:lineChart>
        <c:grouping val="standard"/>
        <c:varyColors val="0"/>
        <c:ser>
          <c:idx val="0"/>
          <c:order val="0"/>
          <c:tx>
            <c:strRef>
              <c:f>'11. Tendencia_por mes_REX'!$CT$5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mes_REX'!$CQ$6:$CQ$17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mes_REX'!$CT$6:$CT$17</c:f>
              <c:numCache>
                <c:formatCode>#,##0</c:formatCode>
                <c:ptCount val="12"/>
                <c:pt idx="0">
                  <c:v>105714</c:v>
                </c:pt>
                <c:pt idx="1">
                  <c:v>105580</c:v>
                </c:pt>
                <c:pt idx="2">
                  <c:v>105454</c:v>
                </c:pt>
                <c:pt idx="3">
                  <c:v>105172</c:v>
                </c:pt>
                <c:pt idx="4">
                  <c:v>105044</c:v>
                </c:pt>
                <c:pt idx="5">
                  <c:v>104884</c:v>
                </c:pt>
                <c:pt idx="6">
                  <c:v>104625</c:v>
                </c:pt>
                <c:pt idx="7">
                  <c:v>105164</c:v>
                </c:pt>
                <c:pt idx="8">
                  <c:v>104973</c:v>
                </c:pt>
                <c:pt idx="9">
                  <c:v>104813</c:v>
                </c:pt>
                <c:pt idx="10">
                  <c:v>104514</c:v>
                </c:pt>
                <c:pt idx="11">
                  <c:v>104367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6-46CC-A7DB-110FA502C825}"/>
            </c:ext>
          </c:extLst>
        </c:ser>
        <c:ser>
          <c:idx val="1"/>
          <c:order val="1"/>
          <c:tx>
            <c:strRef>
              <c:f>'11. Tendencia_por mes_REX'!$CU$5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mes_REX'!$CQ$6:$CQ$17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mes_REX'!$CU$6:$CU$17</c:f>
              <c:numCache>
                <c:formatCode>#,##0</c:formatCode>
                <c:ptCount val="12"/>
                <c:pt idx="0">
                  <c:v>104163</c:v>
                </c:pt>
                <c:pt idx="1">
                  <c:v>104328</c:v>
                </c:pt>
                <c:pt idx="2">
                  <c:v>103814</c:v>
                </c:pt>
                <c:pt idx="3">
                  <c:v>103633</c:v>
                </c:pt>
                <c:pt idx="4">
                  <c:v>106477</c:v>
                </c:pt>
                <c:pt idx="5">
                  <c:v>106223</c:v>
                </c:pt>
                <c:pt idx="6">
                  <c:v>104412</c:v>
                </c:pt>
                <c:pt idx="7">
                  <c:v>104205</c:v>
                </c:pt>
                <c:pt idx="8">
                  <c:v>104074</c:v>
                </c:pt>
                <c:pt idx="9">
                  <c:v>103951</c:v>
                </c:pt>
                <c:pt idx="10">
                  <c:v>103939</c:v>
                </c:pt>
                <c:pt idx="11">
                  <c:v>103803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6-46CC-A7DB-110FA502C825}"/>
            </c:ext>
          </c:extLst>
        </c:ser>
        <c:ser>
          <c:idx val="2"/>
          <c:order val="2"/>
          <c:tx>
            <c:strRef>
              <c:f>'11. Tendencia_por mes_REX'!$CV$5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mes_REX'!$CQ$6:$CQ$17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mes_REX'!$CV$6:$CV$17</c:f>
              <c:numCache>
                <c:formatCode>#,##0</c:formatCode>
                <c:ptCount val="12"/>
                <c:pt idx="0">
                  <c:v>102941</c:v>
                </c:pt>
                <c:pt idx="1">
                  <c:v>102751</c:v>
                </c:pt>
                <c:pt idx="2">
                  <c:v>104847</c:v>
                </c:pt>
                <c:pt idx="3">
                  <c:v>104974</c:v>
                </c:pt>
                <c:pt idx="4">
                  <c:v>104974</c:v>
                </c:pt>
                <c:pt idx="5" formatCode="General">
                  <c:v>105266</c:v>
                </c:pt>
                <c:pt idx="6" formatCode="General">
                  <c:v>104021</c:v>
                </c:pt>
                <c:pt idx="7" formatCode="General">
                  <c:v>104098</c:v>
                </c:pt>
                <c:pt idx="8" formatCode="General">
                  <c:v>103804</c:v>
                </c:pt>
                <c:pt idx="9" formatCode="General">
                  <c:v>103451</c:v>
                </c:pt>
                <c:pt idx="10" formatCode="General">
                  <c:v>103298</c:v>
                </c:pt>
                <c:pt idx="11" formatCode="General">
                  <c:v>103313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6-46CC-A7DB-110FA502C825}"/>
            </c:ext>
          </c:extLst>
        </c:ser>
        <c:ser>
          <c:idx val="3"/>
          <c:order val="3"/>
          <c:tx>
            <c:strRef>
              <c:f>'11. Tendencia_por mes_REX'!$CW$5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cat>
            <c:strRef>
              <c:f>'11. Tendencia_por mes_REX'!$CQ$6:$CQ$17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mes_REX'!$CW$6:$CW$17</c:f>
              <c:numCache>
                <c:formatCode>#,##0</c:formatCode>
                <c:ptCount val="12"/>
                <c:pt idx="0">
                  <c:v>103750</c:v>
                </c:pt>
                <c:pt idx="1">
                  <c:v>103243</c:v>
                </c:pt>
                <c:pt idx="2">
                  <c:v>109587</c:v>
                </c:pt>
                <c:pt idx="3">
                  <c:v>108409</c:v>
                </c:pt>
                <c:pt idx="4">
                  <c:v>108840</c:v>
                </c:pt>
                <c:pt idx="5" formatCode="General">
                  <c:v>108461</c:v>
                </c:pt>
                <c:pt idx="6" formatCode="General">
                  <c:v>107936</c:v>
                </c:pt>
                <c:pt idx="7" formatCode="General">
                  <c:v>107598</c:v>
                </c:pt>
                <c:pt idx="8" formatCode="General">
                  <c:v>107251</c:v>
                </c:pt>
                <c:pt idx="9" formatCode="General">
                  <c:v>107471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D-42EB-AE18-87E1E5EE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7136"/>
        <c:axId val="443447680"/>
      </c:lineChart>
      <c:catAx>
        <c:axId val="4434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7680"/>
        <c:crosses val="autoZero"/>
        <c:auto val="1"/>
        <c:lblAlgn val="ctr"/>
        <c:lblOffset val="100"/>
        <c:noMultiLvlLbl val="0"/>
      </c:catAx>
      <c:valAx>
        <c:axId val="443447680"/>
        <c:scaling>
          <c:orientation val="minMax"/>
          <c:max val="115000"/>
          <c:min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7136"/>
        <c:crosses val="autoZero"/>
        <c:crossBetween val="between"/>
        <c:majorUnit val="15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429222868880512"/>
          <c:y val="0.53501263690375744"/>
          <c:w val="0.35261211913728174"/>
          <c:h val="5.10079177300555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PORCENTAJE DE LA POBLACION ANTIOQUEÑA AFILIADA AL SISTEMA GENERAL DE SEGURIDAD SOCIAL EN SALUD, EN EL REGIMEN SUBSIDIADO Y CONTIBUTIVO.   2011 - 2020. </a:t>
            </a:r>
          </a:p>
        </c:rich>
      </c:tx>
      <c:layout>
        <c:manualLayout>
          <c:xMode val="edge"/>
          <c:yMode val="edge"/>
          <c:x val="0.19297248808405482"/>
          <c:y val="1.2437810945273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5334465025042158"/>
          <c:y val="0.11870056242969629"/>
          <c:w val="0.74665534974957848"/>
          <c:h val="0.6616966879140107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'2. Gráficos_Cobertura_Dpto'!$A$10</c:f>
              <c:strCache>
                <c:ptCount val="1"/>
                <c:pt idx="0">
                  <c:v>% PNA el SGSSS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'2. Gráficos_Cobertura_Dpto'!$M$3:$W$3</c:f>
              <c:numCache>
                <c:formatCode>@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</c:numCache>
            </c:numRef>
          </c:cat>
          <c:val>
            <c:numRef>
              <c:f>'2. Gráficos_Cobertura_Dpto'!$M$10:$W$10</c:f>
              <c:numCache>
                <c:formatCode>0.00%</c:formatCode>
                <c:ptCount val="11"/>
                <c:pt idx="0">
                  <c:v>4.7966747035494327E-2</c:v>
                </c:pt>
                <c:pt idx="1">
                  <c:v>5.1036436499438335E-2</c:v>
                </c:pt>
                <c:pt idx="2">
                  <c:v>5.6914081981939799E-2</c:v>
                </c:pt>
                <c:pt idx="3">
                  <c:v>3.2216952379884901E-2</c:v>
                </c:pt>
                <c:pt idx="4">
                  <c:v>2.4361392825666309E-2</c:v>
                </c:pt>
                <c:pt idx="5">
                  <c:v>2.557350202340504E-2</c:v>
                </c:pt>
                <c:pt idx="6">
                  <c:v>1.1656793729810318E-2</c:v>
                </c:pt>
                <c:pt idx="7">
                  <c:v>1.4029743868600812E-2</c:v>
                </c:pt>
                <c:pt idx="8">
                  <c:v>1.6956871280078827E-2</c:v>
                </c:pt>
                <c:pt idx="9">
                  <c:v>1.1693743420491079E-3</c:v>
                </c:pt>
                <c:pt idx="10">
                  <c:v>-2.4641035327574081E-2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E-46D3-898F-CFD04462EEB3}"/>
            </c:ext>
          </c:extLst>
        </c:ser>
        <c:ser>
          <c:idx val="0"/>
          <c:order val="1"/>
          <c:tx>
            <c:strRef>
              <c:f>'2. Gráficos_Cobertura_Dpto'!$A$4</c:f>
              <c:strCache>
                <c:ptCount val="1"/>
                <c:pt idx="0">
                  <c:v>% De afiliados al Regimen Subsidiado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'2. Gráficos_Cobertura_Dpto'!$M$3:$W$3</c:f>
              <c:numCache>
                <c:formatCode>@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</c:numCache>
            </c:numRef>
          </c:cat>
          <c:val>
            <c:numRef>
              <c:f>'2. Gráficos_Cobertura_Dpto'!$M$4:$W$4</c:f>
              <c:numCache>
                <c:formatCode>0.00%</c:formatCode>
                <c:ptCount val="11"/>
                <c:pt idx="0">
                  <c:v>0.3981151746467273</c:v>
                </c:pt>
                <c:pt idx="1">
                  <c:v>0.39682097927261772</c:v>
                </c:pt>
                <c:pt idx="2">
                  <c:v>0.39650243761571741</c:v>
                </c:pt>
                <c:pt idx="3">
                  <c:v>0.39740779579897562</c:v>
                </c:pt>
                <c:pt idx="4">
                  <c:v>0.39090633620176063</c:v>
                </c:pt>
                <c:pt idx="5">
                  <c:v>0.36093727057987107</c:v>
                </c:pt>
                <c:pt idx="6">
                  <c:v>0.37099209873900302</c:v>
                </c:pt>
                <c:pt idx="7">
                  <c:v>0.36496141313186525</c:v>
                </c:pt>
                <c:pt idx="8">
                  <c:v>0.34967175078157847</c:v>
                </c:pt>
                <c:pt idx="9">
                  <c:v>0.36358467369379432</c:v>
                </c:pt>
                <c:pt idx="10">
                  <c:v>0.36374938133890677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E-46D3-898F-CFD04462EEB3}"/>
            </c:ext>
          </c:extLst>
        </c:ser>
        <c:ser>
          <c:idx val="1"/>
          <c:order val="2"/>
          <c:tx>
            <c:strRef>
              <c:f>'2. Gráficos_Cobertura_Dpto'!$A$6</c:f>
              <c:strCache>
                <c:ptCount val="1"/>
                <c:pt idx="0">
                  <c:v>% De afiliados al 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'2. Gráficos_Cobertura_Dpto'!$M$3:$W$3</c:f>
              <c:numCache>
                <c:formatCode>@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</c:numCache>
            </c:numRef>
          </c:cat>
          <c:val>
            <c:numRef>
              <c:f>'2. Gráficos_Cobertura_Dpto'!$M$6:$W$6</c:f>
              <c:numCache>
                <c:formatCode>0.00%</c:formatCode>
                <c:ptCount val="11"/>
                <c:pt idx="0">
                  <c:v>0.54360643570808997</c:v>
                </c:pt>
                <c:pt idx="1">
                  <c:v>0.54146184009342446</c:v>
                </c:pt>
                <c:pt idx="2">
                  <c:v>0.53620763750153932</c:v>
                </c:pt>
                <c:pt idx="3">
                  <c:v>0.55127607508794574</c:v>
                </c:pt>
                <c:pt idx="4">
                  <c:v>0.56585356073632509</c:v>
                </c:pt>
                <c:pt idx="5">
                  <c:v>0.59506139765640498</c:v>
                </c:pt>
                <c:pt idx="6">
                  <c:v>0.58748248924103719</c:v>
                </c:pt>
                <c:pt idx="7">
                  <c:v>0.59189099845764903</c:v>
                </c:pt>
                <c:pt idx="8">
                  <c:v>0.60176382238970805</c:v>
                </c:pt>
                <c:pt idx="9">
                  <c:v>0.60444913318947635</c:v>
                </c:pt>
                <c:pt idx="10">
                  <c:v>0.63048021481310679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E-46D3-898F-CFD04462EEB3}"/>
            </c:ext>
          </c:extLst>
        </c:ser>
        <c:ser>
          <c:idx val="2"/>
          <c:order val="3"/>
          <c:tx>
            <c:strRef>
              <c:f>'2.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'2. Gráficos_Cobertura_Dpto'!$M$3:$W$3</c:f>
              <c:numCache>
                <c:formatCode>@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</c:numCache>
            </c:numRef>
          </c:cat>
          <c:val>
            <c:numRef>
              <c:f>'2. Gráficos_Cobertura_Dpto'!$M$12:$W$12</c:f>
              <c:numCache>
                <c:formatCode>0.00%</c:formatCode>
                <c:ptCount val="11"/>
                <c:pt idx="0">
                  <c:v>0.95203325296450569</c:v>
                </c:pt>
                <c:pt idx="1">
                  <c:v>0.94896356350056166</c:v>
                </c:pt>
                <c:pt idx="2">
                  <c:v>0.94308591801806019</c:v>
                </c:pt>
                <c:pt idx="3">
                  <c:v>0.96778304762011513</c:v>
                </c:pt>
                <c:pt idx="4">
                  <c:v>0.97563860717433371</c:v>
                </c:pt>
                <c:pt idx="5">
                  <c:v>0.97442649797659497</c:v>
                </c:pt>
                <c:pt idx="6">
                  <c:v>0.98834320627018968</c:v>
                </c:pt>
                <c:pt idx="7">
                  <c:v>0.98597025613139921</c:v>
                </c:pt>
                <c:pt idx="8">
                  <c:v>0.98304312871992117</c:v>
                </c:pt>
                <c:pt idx="9">
                  <c:v>0.99883062565795089</c:v>
                </c:pt>
                <c:pt idx="10">
                  <c:v>1.0246410353275741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E-46D3-898F-CFD04462EE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3441152"/>
        <c:axId val="443444960"/>
      </c:barChart>
      <c:catAx>
        <c:axId val="4434411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4960"/>
        <c:crosses val="autoZero"/>
        <c:auto val="1"/>
        <c:lblAlgn val="ctr"/>
        <c:lblOffset val="100"/>
        <c:noMultiLvlLbl val="0"/>
      </c:catAx>
      <c:valAx>
        <c:axId val="443444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1152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NUMERO DE AFILIADOS AL REGIMEN CONTRIBUTIVO  Y  REGIMEN SUBSIDIADO, POBLACION PENDIENTE POR AFILIAR  AL SGSSS. ANTIOQUIA 2006-2020</a:t>
            </a:r>
          </a:p>
          <a:p>
            <a:pPr>
              <a:defRPr sz="1200"/>
            </a:pPr>
            <a:endParaRPr lang="es-ES" sz="1200"/>
          </a:p>
        </c:rich>
      </c:tx>
      <c:layout>
        <c:manualLayout>
          <c:xMode val="edge"/>
          <c:yMode val="edge"/>
          <c:x val="0.15341956224949266"/>
          <c:y val="1.0891936504990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1647174852571507"/>
          <c:y val="0.10820683529684705"/>
          <c:w val="0.76754866173032954"/>
          <c:h val="0.73267870176098138"/>
        </c:manualLayout>
      </c:layout>
      <c:lineChart>
        <c:grouping val="standard"/>
        <c:varyColors val="0"/>
        <c:ser>
          <c:idx val="1"/>
          <c:order val="0"/>
          <c:tx>
            <c:strRef>
              <c:f>'12. Tendencia_Valores_Años'!$A$29</c:f>
              <c:strCache>
                <c:ptCount val="1"/>
                <c:pt idx="0">
                  <c:v>Nº Afiliados Régimen Subsidiado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Tendencia_Valores_Años'!$G$29:$U$29</c15:sqref>
                  </c15:fullRef>
                </c:ext>
              </c:extLst>
              <c:f>'12. Tendencia_Valores_Años'!$L$29:$U$29</c:f>
              <c:numCache>
                <c:formatCode>#,##0</c:formatCode>
                <c:ptCount val="10"/>
                <c:pt idx="0">
                  <c:v>2336614</c:v>
                </c:pt>
                <c:pt idx="1">
                  <c:v>2355496</c:v>
                </c:pt>
                <c:pt idx="2">
                  <c:v>2379471</c:v>
                </c:pt>
                <c:pt idx="3">
                  <c:v>2410996</c:v>
                </c:pt>
                <c:pt idx="4">
                  <c:v>2398192</c:v>
                </c:pt>
                <c:pt idx="5">
                  <c:v>2241894</c:v>
                </c:pt>
                <c:pt idx="6">
                  <c:v>2336079</c:v>
                </c:pt>
                <c:pt idx="7">
                  <c:v>2338345</c:v>
                </c:pt>
                <c:pt idx="8">
                  <c:v>2290422</c:v>
                </c:pt>
                <c:pt idx="9">
                  <c:v>2446658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1B-467C-9771-FABB791DE2C0}"/>
            </c:ext>
          </c:extLst>
        </c:ser>
        <c:ser>
          <c:idx val="3"/>
          <c:order val="1"/>
          <c:tx>
            <c:strRef>
              <c:f>'12. Tendencia_Valores_Años'!$A$31</c:f>
              <c:strCache>
                <c:ptCount val="1"/>
                <c:pt idx="0">
                  <c:v>Nº Afiliados Régimen Contributivo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Tendencia_Valores_Años'!$G$31:$U$31</c15:sqref>
                  </c15:fullRef>
                </c:ext>
              </c:extLst>
              <c:f>'12. Tendencia_Valores_Años'!$L$31:$U$31</c:f>
              <c:numCache>
                <c:formatCode>#,##0</c:formatCode>
                <c:ptCount val="10"/>
                <c:pt idx="0">
                  <c:v>3190526</c:v>
                </c:pt>
                <c:pt idx="1">
                  <c:v>3277472</c:v>
                </c:pt>
                <c:pt idx="2">
                  <c:v>3281535</c:v>
                </c:pt>
                <c:pt idx="3">
                  <c:v>3460356</c:v>
                </c:pt>
                <c:pt idx="4">
                  <c:v>3587305</c:v>
                </c:pt>
                <c:pt idx="5">
                  <c:v>3810573</c:v>
                </c:pt>
                <c:pt idx="6">
                  <c:v>3887363</c:v>
                </c:pt>
                <c:pt idx="7">
                  <c:v>3978503</c:v>
                </c:pt>
                <c:pt idx="8">
                  <c:v>4148713</c:v>
                </c:pt>
                <c:pt idx="9">
                  <c:v>4445302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1B-467C-9771-FABB791DE2C0}"/>
            </c:ext>
          </c:extLst>
        </c:ser>
        <c:ser>
          <c:idx val="0"/>
          <c:order val="2"/>
          <c:tx>
            <c:strRef>
              <c:f>'12. Tendencia_Valores_Años'!$A$33</c:f>
              <c:strCache>
                <c:ptCount val="1"/>
                <c:pt idx="0">
                  <c:v>Nº PNA al SGSSS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Tendencia_Valores_Años'!$G$33:$U$33</c15:sqref>
                  </c15:fullRef>
                </c:ext>
              </c:extLst>
              <c:f>'12. Tendencia_Valores_Años'!$L$33:$U$33</c:f>
              <c:numCache>
                <c:formatCode>#,##0</c:formatCode>
                <c:ptCount val="10"/>
                <c:pt idx="0">
                  <c:v>616669</c:v>
                </c:pt>
                <c:pt idx="1">
                  <c:v>588849</c:v>
                </c:pt>
                <c:pt idx="2">
                  <c:v>638984</c:v>
                </c:pt>
                <c:pt idx="3">
                  <c:v>506780</c:v>
                </c:pt>
                <c:pt idx="4">
                  <c:v>470802</c:v>
                </c:pt>
                <c:pt idx="5">
                  <c:v>482390</c:v>
                </c:pt>
                <c:pt idx="6">
                  <c:v>389676</c:v>
                </c:pt>
                <c:pt idx="7">
                  <c:v>374182</c:v>
                </c:pt>
                <c:pt idx="8">
                  <c:v>111071</c:v>
                </c:pt>
                <c:pt idx="9">
                  <c:v>-214030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B1B-467C-9771-FABB791D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2240"/>
        <c:axId val="443442784"/>
      </c:lineChart>
      <c:catAx>
        <c:axId val="4434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2784"/>
        <c:crosses val="autoZero"/>
        <c:auto val="1"/>
        <c:lblAlgn val="ctr"/>
        <c:lblOffset val="100"/>
        <c:tickMarkSkip val="1"/>
        <c:noMultiLvlLbl val="0"/>
      </c:catAx>
      <c:valAx>
        <c:axId val="4434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3442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 alignWithMargins="0"/>
    <c:pageMargins b="1" l="0.75000000000000422" r="0.75000000000000422" t="1" header="0" footer="0"/>
    <c:pageSetup paperSize="9" orientation="landscape" verticalDpi="0"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06604518984715E-2"/>
          <c:y val="3.0227411269720353E-2"/>
          <c:w val="0.81711968590655826"/>
          <c:h val="0.927498673528592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bg1"/>
                  </a:gs>
                  <a:gs pos="73000">
                    <a:srgbClr val="00CCFF"/>
                  </a:gs>
                  <a:gs pos="38000">
                    <a:srgbClr val="00B0F0"/>
                  </a:gs>
                  <a:gs pos="3000">
                    <a:srgbClr val="0070C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076-4D07-9657-B45201DA24D0}"/>
              </c:ext>
            </c:extLst>
          </c:dPt>
          <c:dPt>
            <c:idx val="1"/>
            <c:bubble3D val="0"/>
            <c:explosion val="34"/>
            <c:spPr>
              <a:gradFill flip="none" rotWithShape="1">
                <a:gsLst>
                  <a:gs pos="100000">
                    <a:schemeClr val="bg1"/>
                  </a:gs>
                  <a:gs pos="73000">
                    <a:srgbClr val="66FF33"/>
                  </a:gs>
                  <a:gs pos="38000">
                    <a:srgbClr val="00CC00"/>
                  </a:gs>
                  <a:gs pos="3000">
                    <a:srgbClr val="009900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5076-4D07-9657-B45201DA24D0}"/>
              </c:ext>
            </c:extLst>
          </c:dPt>
          <c:dPt>
            <c:idx val="2"/>
            <c:bubble3D val="0"/>
            <c:explosion val="60"/>
            <c:spPr>
              <a:gradFill>
                <a:gsLst>
                  <a:gs pos="100000">
                    <a:schemeClr val="bg1"/>
                  </a:gs>
                  <a:gs pos="73000">
                    <a:srgbClr val="FF9933"/>
                  </a:gs>
                  <a:gs pos="3000">
                    <a:srgbClr val="FF66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5076-4D07-9657-B45201DA24D0}"/>
              </c:ext>
            </c:extLst>
          </c:dPt>
          <c:dPt>
            <c:idx val="3"/>
            <c:bubble3D val="0"/>
            <c:explosion val="57"/>
            <c:spPr>
              <a:gradFill>
                <a:gsLst>
                  <a:gs pos="100000">
                    <a:schemeClr val="bg1"/>
                  </a:gs>
                  <a:gs pos="73000">
                    <a:srgbClr val="FB0505"/>
                  </a:gs>
                  <a:gs pos="3000">
                    <a:srgbClr val="FF00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076-4D07-9657-B45201DA24D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076-4D07-9657-B45201DA24D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5076-4D07-9657-B45201DA24D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076-4D07-9657-B45201DA24D0}"/>
                </c:ext>
              </c:extLst>
            </c:dLbl>
            <c:dLbl>
              <c:idx val="3"/>
              <c:layout>
                <c:manualLayout>
                  <c:x val="7.8725397022003513E-2"/>
                  <c:y val="3.058772016234131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6-4D07-9657-B45201DA2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'16. Cobertura_Nacional_Deptos'!$V$2:$V$5</c:f>
              <c:strCache>
                <c:ptCount val="4"/>
                <c:pt idx="0">
                  <c:v>CONTRIBUTIVO</c:v>
                </c:pt>
                <c:pt idx="1">
                  <c:v>SUBSIDIADO</c:v>
                </c:pt>
                <c:pt idx="2">
                  <c:v>EXCEPCION</c:v>
                </c:pt>
                <c:pt idx="3">
                  <c:v>Sin afiliar</c:v>
                </c:pt>
              </c:strCache>
            </c:strRef>
          </c:cat>
          <c:val>
            <c:numRef>
              <c:f>'16. Cobertura_Nacional_Deptos'!$W$2:$W$5</c:f>
              <c:numCache>
                <c:formatCode>0.00</c:formatCode>
                <c:ptCount val="4"/>
                <c:pt idx="0">
                  <c:v>48.288337176693972</c:v>
                </c:pt>
                <c:pt idx="1">
                  <c:v>47.003538692160767</c:v>
                </c:pt>
                <c:pt idx="2">
                  <c:v>4.2230568574792215</c:v>
                </c:pt>
                <c:pt idx="3">
                  <c:v>0.48506727366604707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76-4D07-9657-B45201DA24D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11000">
          <a:schemeClr val="bg1"/>
        </a:gs>
        <a:gs pos="55000">
          <a:schemeClr val="accent1">
            <a:lumMod val="20000"/>
            <a:lumOff val="80000"/>
          </a:schemeClr>
        </a:gs>
        <a:gs pos="100000">
          <a:srgbClr val="66FFFF"/>
        </a:gs>
      </a:gsLst>
      <a:path path="circle">
        <a:fillToRect l="100000" b="100000"/>
      </a:path>
      <a:tileRect t="-100000" r="-100000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Comparativo tendencia de</a:t>
            </a:r>
            <a:r>
              <a:rPr lang="es-CO" baseline="0"/>
              <a:t> la</a:t>
            </a:r>
            <a:r>
              <a:rPr lang="es-CO"/>
              <a:t> cobertura al SGSSS por</a:t>
            </a:r>
            <a:r>
              <a:rPr lang="es-CO" baseline="0"/>
              <a:t> mes</a:t>
            </a:r>
            <a:r>
              <a:rPr lang="es-CO"/>
              <a:t>, año 2020 vs 2021, corte Diciembre 2021.  </a:t>
            </a:r>
          </a:p>
          <a:p>
            <a:pPr>
              <a:defRPr/>
            </a:pPr>
            <a:endParaRPr lang="es-CO"/>
          </a:p>
        </c:rich>
      </c:tx>
      <c:layout>
        <c:manualLayout>
          <c:xMode val="edge"/>
          <c:yMode val="edge"/>
          <c:x val="0.120494183285616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6303146028153065E-2"/>
          <c:y val="0.12043278115934282"/>
          <c:w val="0.83839983450961808"/>
          <c:h val="0.74580097399889289"/>
        </c:manualLayout>
      </c:layout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'2. Gráficos_Cobertura_Dpto'!$J$19:$J$30</c:f>
              <c:numCache>
                <c:formatCode>0.00%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B-4132-8A69-96BE842536B8}"/>
            </c:ext>
          </c:extLst>
        </c:ser>
        <c:ser>
          <c:idx val="1"/>
          <c:order val="1"/>
          <c:tx>
            <c:v>2021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'2. Gráficos_Cobertura_Dpto'!$K$19:$K$30</c:f>
              <c:numCache>
                <c:formatCode>0.00%</c:formatCode>
                <c:ptCount val="12"/>
                <c:pt idx="0">
                  <c:v>0.98380000000000001</c:v>
                </c:pt>
                <c:pt idx="1">
                  <c:v>0.98699999999999999</c:v>
                </c:pt>
                <c:pt idx="2">
                  <c:v>0.99139999999999995</c:v>
                </c:pt>
                <c:pt idx="3">
                  <c:v>0.99450000000000005</c:v>
                </c:pt>
                <c:pt idx="4">
                  <c:v>0.99865729639323308</c:v>
                </c:pt>
                <c:pt idx="5">
                  <c:v>1.00176407693587</c:v>
                </c:pt>
                <c:pt idx="6">
                  <c:v>1.0037827765936995</c:v>
                </c:pt>
                <c:pt idx="7">
                  <c:v>1.0070223973636008</c:v>
                </c:pt>
                <c:pt idx="8">
                  <c:v>1.0099665555192534</c:v>
                </c:pt>
                <c:pt idx="9">
                  <c:v>1.0121708776478109</c:v>
                </c:pt>
                <c:pt idx="10">
                  <c:v>1.0142678660522302</c:v>
                </c:pt>
                <c:pt idx="11">
                  <c:v>1.0246410353275741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B-4132-8A69-96BE842536B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49266816"/>
        <c:axId val="249261920"/>
      </c:barChart>
      <c:catAx>
        <c:axId val="2492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1920"/>
        <c:crosses val="autoZero"/>
        <c:auto val="1"/>
        <c:lblAlgn val="ctr"/>
        <c:lblOffset val="100"/>
        <c:noMultiLvlLbl val="0"/>
      </c:catAx>
      <c:valAx>
        <c:axId val="249261920"/>
        <c:scaling>
          <c:orientation val="minMax"/>
          <c:max val="1.0189999999999999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449654458726689E-2"/>
          <c:y val="3.3872625536306794E-2"/>
          <c:w val="0.92155034554127335"/>
          <c:h val="0.94041983332906842"/>
        </c:manualLayout>
      </c:layout>
      <c:lineChart>
        <c:grouping val="standard"/>
        <c:varyColors val="0"/>
        <c:ser>
          <c:idx val="0"/>
          <c:order val="0"/>
          <c:spPr>
            <a:ln w="412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'2. Gráficos_Cobertura_Dpto'!$J$19:$J$30</c:f>
              <c:numCache>
                <c:formatCode>0.00%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8F-4DD7-A390-2E391B989A25}"/>
            </c:ext>
          </c:extLst>
        </c:ser>
        <c:ser>
          <c:idx val="1"/>
          <c:order val="1"/>
          <c:spPr>
            <a:ln w="412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'2.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'2. Gráficos_Cobertura_Dpto'!$K$19:$K$30</c:f>
              <c:numCache>
                <c:formatCode>0.00%</c:formatCode>
                <c:ptCount val="12"/>
                <c:pt idx="0">
                  <c:v>0.98380000000000001</c:v>
                </c:pt>
                <c:pt idx="1">
                  <c:v>0.98699999999999999</c:v>
                </c:pt>
                <c:pt idx="2">
                  <c:v>0.99139999999999995</c:v>
                </c:pt>
                <c:pt idx="3">
                  <c:v>0.99450000000000005</c:v>
                </c:pt>
                <c:pt idx="4">
                  <c:v>0.99865729639323308</c:v>
                </c:pt>
                <c:pt idx="5">
                  <c:v>1.00176407693587</c:v>
                </c:pt>
                <c:pt idx="6">
                  <c:v>1.0037827765936995</c:v>
                </c:pt>
                <c:pt idx="7">
                  <c:v>1.0070223973636008</c:v>
                </c:pt>
                <c:pt idx="8">
                  <c:v>1.0099665555192534</c:v>
                </c:pt>
                <c:pt idx="9">
                  <c:v>1.0121708776478109</c:v>
                </c:pt>
                <c:pt idx="10">
                  <c:v>1.0142678660522302</c:v>
                </c:pt>
                <c:pt idx="11">
                  <c:v>1.0246410353275741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8F-4DD7-A390-2E391B989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9267360"/>
        <c:axId val="249264640"/>
      </c:lineChart>
      <c:catAx>
        <c:axId val="249267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4640"/>
        <c:crosses val="autoZero"/>
        <c:auto val="1"/>
        <c:lblAlgn val="ctr"/>
        <c:lblOffset val="100"/>
        <c:noMultiLvlLbl val="0"/>
      </c:catAx>
      <c:valAx>
        <c:axId val="249264640"/>
        <c:scaling>
          <c:orientation val="minMax"/>
          <c:max val="1.0189999999999999"/>
          <c:min val="0.9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crossAx val="249267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Magdalena Medio</a:t>
            </a:r>
          </a:p>
        </c:rich>
      </c:tx>
      <c:layout>
        <c:manualLayout>
          <c:xMode val="edge"/>
          <c:yMode val="edge"/>
          <c:x val="0.64318683568809221"/>
          <c:y val="2.026172981661188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'3. Gráficos_%Tendencia_Subreg'!$E$4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Gráficos_%Tendencia_Subreg'!$A$5:$A$8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Gráficos_%Tendencia_Subreg'!$F$5:$F$8</c:f>
              <c:numCache>
                <c:formatCode>#,##0.00</c:formatCode>
                <c:ptCount val="4"/>
                <c:pt idx="0">
                  <c:v>25.427639199938216</c:v>
                </c:pt>
                <c:pt idx="1">
                  <c:v>25.076641261947017</c:v>
                </c:pt>
                <c:pt idx="2">
                  <c:v>25.711829403904197</c:v>
                </c:pt>
                <c:pt idx="3">
                  <c:v>27.733458470201782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2D8-8FAC-9271BA98E717}"/>
            </c:ext>
          </c:extLst>
        </c:ser>
        <c:ser>
          <c:idx val="0"/>
          <c:order val="1"/>
          <c:tx>
            <c:strRef>
              <c:f>'3. Gráficos_%Tendencia_Subreg'!$C$4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Gráficos_%Tendencia_Subreg'!$A$5:$A$8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Gráficos_%Tendencia_Subreg'!$D$5:$D$8</c:f>
              <c:numCache>
                <c:formatCode>#,##0.00</c:formatCode>
                <c:ptCount val="4"/>
                <c:pt idx="0">
                  <c:v>61.108965943316086</c:v>
                </c:pt>
                <c:pt idx="1">
                  <c:v>57.685481345089741</c:v>
                </c:pt>
                <c:pt idx="2">
                  <c:v>57.850915309354932</c:v>
                </c:pt>
                <c:pt idx="3">
                  <c:v>55.160515637507935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2D8-8FAC-9271BA98E717}"/>
            </c:ext>
          </c:extLst>
        </c:ser>
        <c:ser>
          <c:idx val="4"/>
          <c:order val="2"/>
          <c:tx>
            <c:strRef>
              <c:f>'3. Gráficos_%Tendencia_Subreg'!$G$4</c:f>
              <c:strCache>
                <c:ptCount val="1"/>
                <c:pt idx="0">
                  <c:v>Excepción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38-48D8-90BA-10C2C2BA3932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8-48D8-90BA-10C2C2BA3932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8-48D8-90BA-10C2C2BA3932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8-48D8-90BA-10C2C2BA3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Gráficos_%Tendencia_Subreg'!$A$5:$A$8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Gráficos_%Tendencia_Subreg'!$H$5:$H$8</c:f>
              <c:numCache>
                <c:formatCode>#,##0.00</c:formatCode>
                <c:ptCount val="4"/>
                <c:pt idx="0">
                  <c:v>3.802417175071434</c:v>
                </c:pt>
                <c:pt idx="1">
                  <c:v>4.4684465789049073</c:v>
                </c:pt>
                <c:pt idx="2">
                  <c:v>4.2041621111453749</c:v>
                </c:pt>
                <c:pt idx="3">
                  <c:v>4.4083142407596547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8-48D8-90BA-10C2C2BA3932}"/>
            </c:ext>
          </c:extLst>
        </c:ser>
        <c:ser>
          <c:idx val="2"/>
          <c:order val="3"/>
          <c:tx>
            <c:strRef>
              <c:f>'3. Gráficos_%Tendencia_Subreg'!$K$4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38-48D8-90BA-10C2C2BA393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38-48D8-90BA-10C2C2BA3932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38-48D8-90BA-10C2C2BA3932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38-48D8-90BA-10C2C2BA3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Gráficos_%Tendencia_Subreg'!$A$5:$A$8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Gráficos_%Tendencia_Subreg'!$K$5:$K$8</c:f>
              <c:numCache>
                <c:formatCode>#,##0.00</c:formatCode>
                <c:ptCount val="4"/>
                <c:pt idx="0">
                  <c:v>9.6609776816742681</c:v>
                </c:pt>
                <c:pt idx="1">
                  <c:v>12.769430814058339</c:v>
                </c:pt>
                <c:pt idx="2">
                  <c:v>12.233093175595485</c:v>
                </c:pt>
                <c:pt idx="3">
                  <c:v>12.697711651530625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7-42D8-8FAC-9271BA98E71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7904"/>
        <c:axId val="249273888"/>
      </c:lineChart>
      <c:catAx>
        <c:axId val="24926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73888"/>
        <c:crosses val="autoZero"/>
        <c:auto val="1"/>
        <c:lblAlgn val="ctr"/>
        <c:lblOffset val="100"/>
        <c:noMultiLvlLbl val="0"/>
      </c:catAx>
      <c:valAx>
        <c:axId val="24927388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4744480727901978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Bajo</a:t>
            </a:r>
            <a:r>
              <a:rPr lang="es-CO" sz="1600" baseline="0"/>
              <a:t> Cauca</a:t>
            </a:r>
            <a:endParaRPr lang="es-CO" sz="1600"/>
          </a:p>
        </c:rich>
      </c:tx>
      <c:layout>
        <c:manualLayout>
          <c:xMode val="edge"/>
          <c:yMode val="edge"/>
          <c:x val="0.64318683568809221"/>
          <c:y val="2.026172981661188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'3. Gráficos_%Tendencia_Subreg'!$E$10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Gráficos_%Tendencia_Subreg'!$A$11:$A$14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Gráficos_%Tendencia_Subreg'!$F$11:$F$14</c:f>
              <c:numCache>
                <c:formatCode>#,##0.00</c:formatCode>
                <c:ptCount val="4"/>
                <c:pt idx="0">
                  <c:v>17.118755936186997</c:v>
                </c:pt>
                <c:pt idx="1">
                  <c:v>15.872878963711068</c:v>
                </c:pt>
                <c:pt idx="2">
                  <c:v>15.428819131428833</c:v>
                </c:pt>
                <c:pt idx="3">
                  <c:v>15.208868409125245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323-86CE-5B842C985343}"/>
            </c:ext>
          </c:extLst>
        </c:ser>
        <c:ser>
          <c:idx val="0"/>
          <c:order val="1"/>
          <c:tx>
            <c:strRef>
              <c:f>'3. Gráficos_%Tendencia_Subreg'!$C$10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Gráficos_%Tendencia_Subreg'!$A$11:$A$14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Gráficos_%Tendencia_Subreg'!$D$11:$D$14</c:f>
              <c:numCache>
                <c:formatCode>#,##0.00</c:formatCode>
                <c:ptCount val="4"/>
                <c:pt idx="0">
                  <c:v>88.289412257119409</c:v>
                </c:pt>
                <c:pt idx="1">
                  <c:v>84.776369852272367</c:v>
                </c:pt>
                <c:pt idx="2">
                  <c:v>84.049854036159132</c:v>
                </c:pt>
                <c:pt idx="3">
                  <c:v>83.210454751473023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323-86CE-5B842C985343}"/>
            </c:ext>
          </c:extLst>
        </c:ser>
        <c:ser>
          <c:idx val="4"/>
          <c:order val="2"/>
          <c:tx>
            <c:strRef>
              <c:f>'3. Gráficos_%Tendencia_Subreg'!$G$10</c:f>
              <c:strCache>
                <c:ptCount val="1"/>
                <c:pt idx="0">
                  <c:v>Excepción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92-4323-86CE-5B842C985343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323-86CE-5B842C985343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2-4323-86CE-5B842C985343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Gráficos_%Tendencia_Subreg'!$A$11:$A$14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Gráficos_%Tendencia_Subreg'!$H$11:$H$14</c:f>
              <c:numCache>
                <c:formatCode>#,##0.00</c:formatCode>
                <c:ptCount val="4"/>
                <c:pt idx="0">
                  <c:v>3.4128044559635535</c:v>
                </c:pt>
                <c:pt idx="1">
                  <c:v>2.4633033277922403</c:v>
                </c:pt>
                <c:pt idx="2">
                  <c:v>2.5068954008922786</c:v>
                </c:pt>
                <c:pt idx="3">
                  <c:v>2.545701767638616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2-4323-86CE-5B842C985343}"/>
            </c:ext>
          </c:extLst>
        </c:ser>
        <c:ser>
          <c:idx val="2"/>
          <c:order val="3"/>
          <c:tx>
            <c:strRef>
              <c:f>'3. Gráficos_%Tendencia_Subreg'!$K$10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2-4323-86CE-5B842C985343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92-4323-86CE-5B842C985343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92-4323-86CE-5B842C985343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Gráficos_%Tendencia_Subreg'!$A$11:$A$14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Gráficos_%Tendencia_Subreg'!$K$11:$K$14</c:f>
              <c:numCache>
                <c:formatCode>#,##0.00</c:formatCode>
                <c:ptCount val="4"/>
                <c:pt idx="0">
                  <c:v>-8.8209726492699616</c:v>
                </c:pt>
                <c:pt idx="1">
                  <c:v>-3.1125521437756873</c:v>
                </c:pt>
                <c:pt idx="2">
                  <c:v>-1.9855685684802467</c:v>
                </c:pt>
                <c:pt idx="3">
                  <c:v>-0.96502492823688613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92-4323-86CE-5B842C9853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8448"/>
        <c:axId val="249264096"/>
      </c:lineChart>
      <c:catAx>
        <c:axId val="24926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4096"/>
        <c:crosses val="autoZero"/>
        <c:auto val="1"/>
        <c:lblAlgn val="ctr"/>
        <c:lblOffset val="100"/>
        <c:noMultiLvlLbl val="0"/>
      </c:catAx>
      <c:valAx>
        <c:axId val="249264096"/>
        <c:scaling>
          <c:orientation val="minMax"/>
          <c:max val="9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6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4744480727901978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Urabá</a:t>
            </a:r>
          </a:p>
        </c:rich>
      </c:tx>
      <c:layout>
        <c:manualLayout>
          <c:xMode val="edge"/>
          <c:yMode val="edge"/>
          <c:x val="0.64318683568809221"/>
          <c:y val="2.026172981661188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'3. Gráficos_%Tendencia_Subreg'!$E$16</c:f>
              <c:strCache>
                <c:ptCount val="1"/>
                <c:pt idx="0">
                  <c:v>Contributivo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Gráficos_%Tendencia_Subreg'!$A$17:$A$20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Gráficos_%Tendencia_Subreg'!$F$17:$F$20</c:f>
              <c:numCache>
                <c:formatCode>#,##0.00</c:formatCode>
                <c:ptCount val="4"/>
                <c:pt idx="0">
                  <c:v>38.15035356899282</c:v>
                </c:pt>
                <c:pt idx="1">
                  <c:v>38.420716025527632</c:v>
                </c:pt>
                <c:pt idx="2">
                  <c:v>38.951843784776052</c:v>
                </c:pt>
                <c:pt idx="3">
                  <c:v>39.754947314796432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1-45C0-94D2-D0E07F62B0A7}"/>
            </c:ext>
          </c:extLst>
        </c:ser>
        <c:ser>
          <c:idx val="0"/>
          <c:order val="1"/>
          <c:tx>
            <c:strRef>
              <c:f>'3. Gráficos_%Tendencia_Subreg'!$C$16</c:f>
              <c:strCache>
                <c:ptCount val="1"/>
                <c:pt idx="0">
                  <c:v>subsidiado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Gráficos_%Tendencia_Subreg'!$A$17:$A$20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Gráficos_%Tendencia_Subreg'!$D$17:$D$20</c:f>
              <c:numCache>
                <c:formatCode>#,##0.00</c:formatCode>
                <c:ptCount val="4"/>
                <c:pt idx="0">
                  <c:v>72.298178511460577</c:v>
                </c:pt>
                <c:pt idx="1">
                  <c:v>70.051300194586943</c:v>
                </c:pt>
                <c:pt idx="2">
                  <c:v>70.667605124742011</c:v>
                </c:pt>
                <c:pt idx="3">
                  <c:v>71.128396069867364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1-45C0-94D2-D0E07F62B0A7}"/>
            </c:ext>
          </c:extLst>
        </c:ser>
        <c:ser>
          <c:idx val="4"/>
          <c:order val="2"/>
          <c:tx>
            <c:strRef>
              <c:f>'3. Gráficos_%Tendencia_Subreg'!$G$16</c:f>
              <c:strCache>
                <c:ptCount val="1"/>
                <c:pt idx="0">
                  <c:v>Excepción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1-45C0-94D2-D0E07F62B0A7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1-45C0-94D2-D0E07F62B0A7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1-45C0-94D2-D0E07F62B0A7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Gráficos_%Tendencia_Subreg'!$A$17:$A$20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Gráficos_%Tendencia_Subreg'!$H$17:$H$20</c:f>
              <c:numCache>
                <c:formatCode>#,##0.00</c:formatCode>
                <c:ptCount val="4"/>
                <c:pt idx="0">
                  <c:v>3.3956981442114795</c:v>
                </c:pt>
                <c:pt idx="1">
                  <c:v>4.0548342511901678</c:v>
                </c:pt>
                <c:pt idx="2">
                  <c:v>4.086477643455682</c:v>
                </c:pt>
                <c:pt idx="3">
                  <c:v>3.6956432164756912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1-45C0-94D2-D0E07F62B0A7}"/>
            </c:ext>
          </c:extLst>
        </c:ser>
        <c:ser>
          <c:idx val="2"/>
          <c:order val="3"/>
          <c:tx>
            <c:strRef>
              <c:f>'3. Gráficos_%Tendencia_Subreg'!$K$16</c:f>
              <c:strCache>
                <c:ptCount val="1"/>
                <c:pt idx="0">
                  <c:v>Sin Cobertura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71-45C0-94D2-D0E07F62B0A7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1-45C0-94D2-D0E07F62B0A7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1-45C0-94D2-D0E07F62B0A7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Gráficos_%Tendencia_Subreg'!$A$17:$A$20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'3. Gráficos_%Tendencia_Subreg'!$K$17:$K$20</c:f>
              <c:numCache>
                <c:formatCode>#,##0.00</c:formatCode>
                <c:ptCount val="4"/>
                <c:pt idx="0">
                  <c:v>-13.843831387673532</c:v>
                </c:pt>
                <c:pt idx="1">
                  <c:v>-12.526850471304755</c:v>
                </c:pt>
                <c:pt idx="2">
                  <c:v>-13.705926552973736</c:v>
                </c:pt>
                <c:pt idx="3">
                  <c:v>-14.578986601139476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1-45C0-94D2-D0E07F62B0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4432"/>
        <c:axId val="249272256"/>
      </c:lineChart>
      <c:catAx>
        <c:axId val="249274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72256"/>
        <c:crosses val="autoZero"/>
        <c:auto val="1"/>
        <c:lblAlgn val="ctr"/>
        <c:lblOffset val="100"/>
        <c:noMultiLvlLbl val="0"/>
      </c:catAx>
      <c:valAx>
        <c:axId val="24927225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927443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4744480727901978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Relationship Id="rId9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image" Target="../media/image11.png"/><Relationship Id="rId1" Type="http://schemas.openxmlformats.org/officeDocument/2006/relationships/chart" Target="../charts/chart25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1.png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1.png"/><Relationship Id="rId4" Type="http://schemas.openxmlformats.org/officeDocument/2006/relationships/chart" Target="../charts/chart4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147</xdr:row>
      <xdr:rowOff>0</xdr:rowOff>
    </xdr:from>
    <xdr:to>
      <xdr:col>13</xdr:col>
      <xdr:colOff>0</xdr:colOff>
      <xdr:row>147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719140</xdr:colOff>
      <xdr:row>26</xdr:row>
      <xdr:rowOff>154780</xdr:rowOff>
    </xdr:from>
    <xdr:to>
      <xdr:col>30</xdr:col>
      <xdr:colOff>202408</xdr:colOff>
      <xdr:row>28</xdr:row>
      <xdr:rowOff>103978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2958765" y="4810124"/>
          <a:ext cx="3102768" cy="33019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CUBO BDUA - SISPRO, </a:t>
          </a:r>
          <a:endParaRPr lang="es-CO" sz="1100"/>
        </a:p>
      </xdr:txBody>
    </xdr:sp>
    <xdr:clientData/>
  </xdr:twoCellAnchor>
  <xdr:twoCellAnchor>
    <xdr:from>
      <xdr:col>25</xdr:col>
      <xdr:colOff>724240</xdr:colOff>
      <xdr:row>0</xdr:row>
      <xdr:rowOff>556192</xdr:rowOff>
    </xdr:from>
    <xdr:to>
      <xdr:col>33</xdr:col>
      <xdr:colOff>716076</xdr:colOff>
      <xdr:row>17</xdr:row>
      <xdr:rowOff>68035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0.89546</cdr:x>
      <cdr:y>0.85393</cdr:y>
    </cdr:from>
    <cdr:to>
      <cdr:x>1</cdr:x>
      <cdr:y>1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710E8FCF-D03C-AFA8-090D-ECAC3227881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700024" y="3333132"/>
          <a:ext cx="898936" cy="570153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0.89546</cdr:x>
      <cdr:y>0.85393</cdr:y>
    </cdr:from>
    <cdr:to>
      <cdr:x>1</cdr:x>
      <cdr:y>1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8646C503-3072-0370-A0F8-9D711217465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700024" y="3333132"/>
          <a:ext cx="898936" cy="570153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0.89546</cdr:x>
      <cdr:y>0.85393</cdr:y>
    </cdr:from>
    <cdr:to>
      <cdr:x>1</cdr:x>
      <cdr:y>1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F2AAEDE9-EF1C-C15D-3C39-F3F58F11D4D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700024" y="3333132"/>
          <a:ext cx="898936" cy="570153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0.89546</cdr:x>
      <cdr:y>0.85393</cdr:y>
    </cdr:from>
    <cdr:to>
      <cdr:x>1</cdr:x>
      <cdr:y>1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60ECEB45-B3E1-54EA-C5F7-ECC24505A4A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700024" y="3333132"/>
          <a:ext cx="898936" cy="570153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9</xdr:row>
      <xdr:rowOff>104776</xdr:rowOff>
    </xdr:from>
    <xdr:to>
      <xdr:col>5</xdr:col>
      <xdr:colOff>1181100</xdr:colOff>
      <xdr:row>31</xdr:row>
      <xdr:rowOff>152400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466725</xdr:colOff>
      <xdr:row>9</xdr:row>
      <xdr:rowOff>133350</xdr:rowOff>
    </xdr:from>
    <xdr:to>
      <xdr:col>11</xdr:col>
      <xdr:colOff>1085850</xdr:colOff>
      <xdr:row>32</xdr:row>
      <xdr:rowOff>47624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133350</xdr:colOff>
      <xdr:row>9</xdr:row>
      <xdr:rowOff>133351</xdr:rowOff>
    </xdr:from>
    <xdr:to>
      <xdr:col>18</xdr:col>
      <xdr:colOff>238125</xdr:colOff>
      <xdr:row>32</xdr:row>
      <xdr:rowOff>95251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523875</xdr:colOff>
      <xdr:row>9</xdr:row>
      <xdr:rowOff>133350</xdr:rowOff>
    </xdr:from>
    <xdr:to>
      <xdr:col>25</xdr:col>
      <xdr:colOff>457200</xdr:colOff>
      <xdr:row>32</xdr:row>
      <xdr:rowOff>123825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376236</xdr:colOff>
      <xdr:row>35</xdr:row>
      <xdr:rowOff>2382</xdr:rowOff>
    </xdr:from>
    <xdr:to>
      <xdr:col>6</xdr:col>
      <xdr:colOff>0</xdr:colOff>
      <xdr:row>58</xdr:row>
      <xdr:rowOff>30956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476250</xdr:colOff>
      <xdr:row>35</xdr:row>
      <xdr:rowOff>0</xdr:rowOff>
    </xdr:from>
    <xdr:to>
      <xdr:col>11</xdr:col>
      <xdr:colOff>1171575</xdr:colOff>
      <xdr:row>58</xdr:row>
      <xdr:rowOff>38100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129887</xdr:colOff>
      <xdr:row>34</xdr:row>
      <xdr:rowOff>151535</xdr:rowOff>
    </xdr:from>
    <xdr:to>
      <xdr:col>18</xdr:col>
      <xdr:colOff>301337</xdr:colOff>
      <xdr:row>58</xdr:row>
      <xdr:rowOff>34637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552450</xdr:colOff>
      <xdr:row>34</xdr:row>
      <xdr:rowOff>142875</xdr:rowOff>
    </xdr:from>
    <xdr:to>
      <xdr:col>25</xdr:col>
      <xdr:colOff>590550</xdr:colOff>
      <xdr:row>58</xdr:row>
      <xdr:rowOff>47625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25</xdr:col>
      <xdr:colOff>752475</xdr:colOff>
      <xdr:row>9</xdr:row>
      <xdr:rowOff>152401</xdr:rowOff>
    </xdr:from>
    <xdr:to>
      <xdr:col>33</xdr:col>
      <xdr:colOff>466725</xdr:colOff>
      <xdr:row>33</xdr:row>
      <xdr:rowOff>28576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209550</xdr:colOff>
      <xdr:row>32</xdr:row>
      <xdr:rowOff>142876</xdr:rowOff>
    </xdr:from>
    <xdr:to>
      <xdr:col>5</xdr:col>
      <xdr:colOff>333374</xdr:colOff>
      <xdr:row>34</xdr:row>
      <xdr:rowOff>23813</xdr:rowOff>
    </xdr:to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209550" y="5857876"/>
          <a:ext cx="4481512" cy="21431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 Febrero 2021. </a:t>
          </a:r>
          <a:endParaRPr lang="es-CO" sz="1100"/>
        </a:p>
      </xdr:txBody>
    </xdr:sp>
    <xdr:clientData/>
  </xdr:twoCellAnchor>
  <xdr:twoCellAnchor>
    <xdr:from>
      <xdr:col>6</xdr:col>
      <xdr:colOff>428625</xdr:colOff>
      <xdr:row>33</xdr:row>
      <xdr:rowOff>0</xdr:rowOff>
    </xdr:from>
    <xdr:to>
      <xdr:col>11</xdr:col>
      <xdr:colOff>238124</xdr:colOff>
      <xdr:row>34</xdr:row>
      <xdr:rowOff>85725</xdr:rowOff>
    </xdr:to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5981700" y="5572125"/>
          <a:ext cx="4286249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Febrero 2021. </a:t>
          </a:r>
          <a:endParaRPr lang="es-CO" sz="1100"/>
        </a:p>
      </xdr:txBody>
    </xdr:sp>
    <xdr:clientData/>
  </xdr:twoCellAnchor>
  <xdr:twoCellAnchor>
    <xdr:from>
      <xdr:col>12</xdr:col>
      <xdr:colOff>114300</xdr:colOff>
      <xdr:row>32</xdr:row>
      <xdr:rowOff>152400</xdr:rowOff>
    </xdr:from>
    <xdr:to>
      <xdr:col>17</xdr:col>
      <xdr:colOff>352424</xdr:colOff>
      <xdr:row>34</xdr:row>
      <xdr:rowOff>76200</xdr:rowOff>
    </xdr:to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1325225" y="5562600"/>
          <a:ext cx="4105274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Febrero 2021. </a:t>
          </a:r>
          <a:endParaRPr lang="es-CO" sz="1100"/>
        </a:p>
      </xdr:txBody>
    </xdr:sp>
    <xdr:clientData/>
  </xdr:twoCellAnchor>
  <xdr:twoCellAnchor>
    <xdr:from>
      <xdr:col>18</xdr:col>
      <xdr:colOff>485775</xdr:colOff>
      <xdr:row>32</xdr:row>
      <xdr:rowOff>152400</xdr:rowOff>
    </xdr:from>
    <xdr:to>
      <xdr:col>24</xdr:col>
      <xdr:colOff>276224</xdr:colOff>
      <xdr:row>34</xdr:row>
      <xdr:rowOff>76200</xdr:rowOff>
    </xdr:to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16716375" y="5562600"/>
          <a:ext cx="4286249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Febrero 2021. </a:t>
          </a:r>
          <a:endParaRPr lang="es-CO" sz="1100"/>
        </a:p>
      </xdr:txBody>
    </xdr:sp>
    <xdr:clientData/>
  </xdr:twoCellAnchor>
  <xdr:twoCellAnchor>
    <xdr:from>
      <xdr:col>0</xdr:col>
      <xdr:colOff>381000</xdr:colOff>
      <xdr:row>58</xdr:row>
      <xdr:rowOff>142875</xdr:rowOff>
    </xdr:from>
    <xdr:to>
      <xdr:col>5</xdr:col>
      <xdr:colOff>595312</xdr:colOff>
      <xdr:row>60</xdr:row>
      <xdr:rowOff>119062</xdr:rowOff>
    </xdr:to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381000" y="10025063"/>
          <a:ext cx="4572000" cy="30956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Febrero 2021. </a:t>
          </a:r>
          <a:endParaRPr lang="es-CO" sz="1100"/>
        </a:p>
      </xdr:txBody>
    </xdr:sp>
    <xdr:clientData/>
  </xdr:twoCellAnchor>
  <xdr:twoCellAnchor>
    <xdr:from>
      <xdr:col>6</xdr:col>
      <xdr:colOff>447675</xdr:colOff>
      <xdr:row>58</xdr:row>
      <xdr:rowOff>95250</xdr:rowOff>
    </xdr:from>
    <xdr:to>
      <xdr:col>11</xdr:col>
      <xdr:colOff>257174</xdr:colOff>
      <xdr:row>60</xdr:row>
      <xdr:rowOff>19050</xdr:rowOff>
    </xdr:to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6000750" y="9553575"/>
          <a:ext cx="4286249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Febrero 2021. </a:t>
          </a:r>
          <a:endParaRPr lang="es-CO" sz="1100"/>
        </a:p>
      </xdr:txBody>
    </xdr:sp>
    <xdr:clientData/>
  </xdr:twoCellAnchor>
  <xdr:twoCellAnchor>
    <xdr:from>
      <xdr:col>12</xdr:col>
      <xdr:colOff>66675</xdr:colOff>
      <xdr:row>59</xdr:row>
      <xdr:rowOff>9525</xdr:rowOff>
    </xdr:from>
    <xdr:to>
      <xdr:col>17</xdr:col>
      <xdr:colOff>304799</xdr:colOff>
      <xdr:row>60</xdr:row>
      <xdr:rowOff>95250</xdr:rowOff>
    </xdr:to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11277600" y="9629775"/>
          <a:ext cx="4105274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Febrero 2021. </a:t>
          </a:r>
          <a:endParaRPr lang="es-CO" sz="1100"/>
        </a:p>
      </xdr:txBody>
    </xdr:sp>
    <xdr:clientData/>
  </xdr:twoCellAnchor>
  <xdr:twoCellAnchor>
    <xdr:from>
      <xdr:col>18</xdr:col>
      <xdr:colOff>504825</xdr:colOff>
      <xdr:row>58</xdr:row>
      <xdr:rowOff>104775</xdr:rowOff>
    </xdr:from>
    <xdr:to>
      <xdr:col>24</xdr:col>
      <xdr:colOff>295274</xdr:colOff>
      <xdr:row>60</xdr:row>
      <xdr:rowOff>28575</xdr:rowOff>
    </xdr:to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6735425" y="9563100"/>
          <a:ext cx="4286249" cy="2476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Febrero 2021. </a:t>
          </a:r>
          <a:endParaRPr lang="es-CO" sz="1100"/>
        </a:p>
      </xdr:txBody>
    </xdr:sp>
    <xdr:clientData/>
  </xdr:twoCellAnchor>
  <xdr:twoCellAnchor>
    <xdr:from>
      <xdr:col>26</xdr:col>
      <xdr:colOff>114300</xdr:colOff>
      <xdr:row>33</xdr:row>
      <xdr:rowOff>78581</xdr:rowOff>
    </xdr:from>
    <xdr:to>
      <xdr:col>31</xdr:col>
      <xdr:colOff>590549</xdr:colOff>
      <xdr:row>34</xdr:row>
      <xdr:rowOff>164306</xdr:rowOff>
    </xdr:to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22414706" y="5960269"/>
          <a:ext cx="4286249" cy="25241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CUBO BDUA - SISPRO, Departamento </a:t>
          </a:r>
          <a:r>
            <a:rPr lang="es-CO" sz="1100" baseline="0">
              <a:effectLst/>
              <a:latin typeface="+mn-lt"/>
              <a:ea typeface="+mn-ea"/>
              <a:cs typeface="+mn-cs"/>
            </a:rPr>
            <a:t>Febrero 2021. </a:t>
          </a:r>
          <a:endParaRPr lang="es-CO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238089</xdr:colOff>
      <xdr:row>16</xdr:row>
      <xdr:rowOff>184036</xdr:rowOff>
    </xdr:from>
    <xdr:to>
      <xdr:col>8</xdr:col>
      <xdr:colOff>173492</xdr:colOff>
      <xdr:row>18</xdr:row>
      <xdr:rowOff>374535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034732" y="4524715"/>
          <a:ext cx="3541296" cy="62592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4</xdr:col>
      <xdr:colOff>532380</xdr:colOff>
      <xdr:row>40</xdr:row>
      <xdr:rowOff>163283</xdr:rowOff>
    </xdr:from>
    <xdr:to>
      <xdr:col>9</xdr:col>
      <xdr:colOff>328273</xdr:colOff>
      <xdr:row>42</xdr:row>
      <xdr:rowOff>40820</xdr:rowOff>
    </xdr:to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6329023" y="10082890"/>
          <a:ext cx="4395107" cy="25853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Fuente:</a:t>
          </a:r>
          <a:r>
            <a:rPr lang="es-CO" sz="1200" b="1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CO" sz="1200" baseline="0">
              <a:latin typeface="Arial" panose="020B0604020202020204" pitchFamily="34" charset="0"/>
              <a:cs typeface="Arial" panose="020B0604020202020204" pitchFamily="34" charset="0"/>
            </a:rPr>
            <a:t>Base de datos de  regimen contributivo  ADRES  a </a:t>
          </a:r>
          <a:endParaRPr lang="es-CO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821530</xdr:colOff>
      <xdr:row>61</xdr:row>
      <xdr:rowOff>132669</xdr:rowOff>
    </xdr:from>
    <xdr:to>
      <xdr:col>8</xdr:col>
      <xdr:colOff>154780</xdr:colOff>
      <xdr:row>108</xdr:row>
      <xdr:rowOff>154782</xdr:rowOff>
    </xdr:to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6512718" y="14098700"/>
          <a:ext cx="2917031" cy="35548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SISPRO,</a:t>
          </a:r>
          <a:endParaRPr lang="es-CO" sz="1100"/>
        </a:p>
      </xdr:txBody>
    </xdr:sp>
    <xdr:clientData/>
  </xdr:twoCellAnchor>
  <xdr:twoCellAnchor>
    <xdr:from>
      <xdr:col>11</xdr:col>
      <xdr:colOff>404804</xdr:colOff>
      <xdr:row>0</xdr:row>
      <xdr:rowOff>163286</xdr:rowOff>
    </xdr:from>
    <xdr:to>
      <xdr:col>17</xdr:col>
      <xdr:colOff>2131210</xdr:colOff>
      <xdr:row>16</xdr:row>
      <xdr:rowOff>145142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13086661" y="163286"/>
          <a:ext cx="6529728" cy="3669392"/>
          <a:chOff x="22354643" y="-10559"/>
          <a:chExt cx="9613413" cy="4815647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aphicFramePr/>
        </xdr:nvGraphicFramePr>
        <xdr:xfrm>
          <a:off x="22354643" y="-10559"/>
          <a:ext cx="9613413" cy="48156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535094" y="1214440"/>
            <a:ext cx="2539392" cy="1584038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377975</xdr:colOff>
      <xdr:row>0</xdr:row>
      <xdr:rowOff>194430</xdr:rowOff>
    </xdr:from>
    <xdr:to>
      <xdr:col>11</xdr:col>
      <xdr:colOff>11906</xdr:colOff>
      <xdr:row>16</xdr:row>
      <xdr:rowOff>108857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6269868" y="194430"/>
          <a:ext cx="6423895" cy="3601963"/>
          <a:chOff x="5459676" y="415659"/>
          <a:chExt cx="6484938" cy="409284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GraphicFramePr/>
        </xdr:nvGraphicFramePr>
        <xdr:xfrm>
          <a:off x="5459676" y="415659"/>
          <a:ext cx="6484938" cy="4092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65406" y="666098"/>
            <a:ext cx="2136611" cy="2144957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498927</xdr:colOff>
      <xdr:row>18</xdr:row>
      <xdr:rowOff>398008</xdr:rowOff>
    </xdr:from>
    <xdr:to>
      <xdr:col>11</xdr:col>
      <xdr:colOff>71437</xdr:colOff>
      <xdr:row>39</xdr:row>
      <xdr:rowOff>168955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6390820" y="4520972"/>
          <a:ext cx="6362474" cy="4737554"/>
          <a:chOff x="5655468" y="5635007"/>
          <a:chExt cx="7465219" cy="4679157"/>
        </a:xfrm>
      </xdr:grpSpPr>
      <xdr:graphicFrame macro="">
        <xdr:nvGraphicFramePr>
          <xdr:cNvPr id="17" name="Gráfico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aphicFramePr>
            <a:graphicFrameLocks/>
          </xdr:cNvGraphicFramePr>
        </xdr:nvGraphicFramePr>
        <xdr:xfrm>
          <a:off x="5655468" y="5635007"/>
          <a:ext cx="7465219" cy="46791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12842" y="6107656"/>
            <a:ext cx="1881187" cy="1888536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523875</xdr:colOff>
      <xdr:row>43</xdr:row>
      <xdr:rowOff>13606</xdr:rowOff>
    </xdr:from>
    <xdr:to>
      <xdr:col>11</xdr:col>
      <xdr:colOff>261937</xdr:colOff>
      <xdr:row>59</xdr:row>
      <xdr:rowOff>130966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6415768" y="9933213"/>
          <a:ext cx="6528026" cy="3995396"/>
          <a:chOff x="5488782" y="12680156"/>
          <a:chExt cx="6429373" cy="3440906"/>
        </a:xfrm>
      </xdr:grpSpPr>
      <xdr:graphicFrame macro="">
        <xdr:nvGraphicFramePr>
          <xdr:cNvPr id="21" name="Gráfico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GraphicFramePr>
            <a:graphicFrameLocks/>
          </xdr:cNvGraphicFramePr>
        </xdr:nvGraphicFramePr>
        <xdr:xfrm>
          <a:off x="5488782" y="12680156"/>
          <a:ext cx="6429373" cy="3440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67875" y="13061156"/>
            <a:ext cx="1524388" cy="1530342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523875</xdr:colOff>
      <xdr:row>18</xdr:row>
      <xdr:rowOff>401411</xdr:rowOff>
    </xdr:from>
    <xdr:to>
      <xdr:col>17</xdr:col>
      <xdr:colOff>2024062</xdr:colOff>
      <xdr:row>39</xdr:row>
      <xdr:rowOff>102054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pSpPr/>
      </xdr:nvGrpSpPr>
      <xdr:grpSpPr>
        <a:xfrm>
          <a:off x="13205732" y="4524375"/>
          <a:ext cx="6303509" cy="4667250"/>
          <a:chOff x="22354643" y="114026"/>
          <a:chExt cx="9613413" cy="4691062"/>
        </a:xfrm>
      </xdr:grpSpPr>
      <xdr:graphicFrame macro="">
        <xdr:nvGraphicFramePr>
          <xdr:cNvPr id="19" name="Gráfico 18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GraphicFramePr/>
        </xdr:nvGraphicFramePr>
        <xdr:xfrm>
          <a:off x="22354643" y="114026"/>
          <a:ext cx="9613413" cy="46910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079784" y="1041089"/>
            <a:ext cx="2539392" cy="1584038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707572</xdr:colOff>
      <xdr:row>16</xdr:row>
      <xdr:rowOff>217711</xdr:rowOff>
    </xdr:from>
    <xdr:to>
      <xdr:col>17</xdr:col>
      <xdr:colOff>381000</xdr:colOff>
      <xdr:row>18</xdr:row>
      <xdr:rowOff>204104</xdr:rowOff>
    </xdr:to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4151429" y="3905247"/>
          <a:ext cx="3714750" cy="42182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140607</xdr:colOff>
      <xdr:row>0</xdr:row>
      <xdr:rowOff>167822</xdr:rowOff>
    </xdr:from>
    <xdr:to>
      <xdr:col>60</xdr:col>
      <xdr:colOff>124733</xdr:colOff>
      <xdr:row>71</xdr:row>
      <xdr:rowOff>6804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902607" y="167822"/>
          <a:ext cx="34274126" cy="15228661"/>
        </a:xfrm>
        <a:prstGeom prst="rect">
          <a:avLst/>
        </a:prstGeom>
        <a:gradFill>
          <a:gsLst>
            <a:gs pos="0">
              <a:srgbClr val="00B0F0"/>
            </a:gs>
            <a:gs pos="50000">
              <a:schemeClr val="accent5">
                <a:lumMod val="40000"/>
                <a:lumOff val="60000"/>
              </a:schemeClr>
            </a:gs>
            <a:gs pos="100000">
              <a:schemeClr val="bg1"/>
            </a:gs>
          </a:gsLst>
          <a:lin ang="189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689391</xdr:colOff>
      <xdr:row>22</xdr:row>
      <xdr:rowOff>45243</xdr:rowOff>
    </xdr:from>
    <xdr:to>
      <xdr:col>23</xdr:col>
      <xdr:colOff>682625</xdr:colOff>
      <xdr:row>23</xdr:row>
      <xdr:rowOff>246403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16016" y="5125243"/>
          <a:ext cx="3803234" cy="5345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BASE DE DATOS ADRES, BDUA,</a:t>
          </a:r>
          <a:r>
            <a:rPr lang="es-CO" sz="1100" baseline="0"/>
            <a:t> </a:t>
          </a:r>
        </a:p>
      </xdr:txBody>
    </xdr:sp>
    <xdr:clientData/>
  </xdr:twoCellAnchor>
  <xdr:twoCellAnchor>
    <xdr:from>
      <xdr:col>4</xdr:col>
      <xdr:colOff>800099</xdr:colOff>
      <xdr:row>64</xdr:row>
      <xdr:rowOff>137582</xdr:rowOff>
    </xdr:from>
    <xdr:to>
      <xdr:col>5</xdr:col>
      <xdr:colOff>0</xdr:colOff>
      <xdr:row>66</xdr:row>
      <xdr:rowOff>97367</xdr:rowOff>
    </xdr:to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934074" y="14225057"/>
          <a:ext cx="3383492" cy="3217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las EPS  a </a:t>
          </a:r>
          <a:endParaRPr lang="es-CO" sz="1100"/>
        </a:p>
      </xdr:txBody>
    </xdr:sp>
    <xdr:clientData/>
  </xdr:twoCellAnchor>
  <xdr:twoCellAnchor>
    <xdr:from>
      <xdr:col>15</xdr:col>
      <xdr:colOff>459239</xdr:colOff>
      <xdr:row>23</xdr:row>
      <xdr:rowOff>69736</xdr:rowOff>
    </xdr:from>
    <xdr:to>
      <xdr:col>26</xdr:col>
      <xdr:colOff>59530</xdr:colOff>
      <xdr:row>43</xdr:row>
      <xdr:rowOff>54428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428624</xdr:colOff>
      <xdr:row>0</xdr:row>
      <xdr:rowOff>321469</xdr:rowOff>
    </xdr:from>
    <xdr:to>
      <xdr:col>26</xdr:col>
      <xdr:colOff>28915</xdr:colOff>
      <xdr:row>22</xdr:row>
      <xdr:rowOff>-1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714372</xdr:colOff>
      <xdr:row>0</xdr:row>
      <xdr:rowOff>354807</xdr:rowOff>
    </xdr:from>
    <xdr:to>
      <xdr:col>37</xdr:col>
      <xdr:colOff>309561</xdr:colOff>
      <xdr:row>21</xdr:row>
      <xdr:rowOff>273844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724580</xdr:colOff>
      <xdr:row>23</xdr:row>
      <xdr:rowOff>91847</xdr:rowOff>
    </xdr:from>
    <xdr:to>
      <xdr:col>37</xdr:col>
      <xdr:colOff>319769</xdr:colOff>
      <xdr:row>43</xdr:row>
      <xdr:rowOff>103753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31750</xdr:colOff>
      <xdr:row>23</xdr:row>
      <xdr:rowOff>1</xdr:rowOff>
    </xdr:from>
    <xdr:to>
      <xdr:col>48</xdr:col>
      <xdr:colOff>388939</xdr:colOff>
      <xdr:row>43</xdr:row>
      <xdr:rowOff>136073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38</xdr:col>
      <xdr:colOff>31750</xdr:colOff>
      <xdr:row>0</xdr:row>
      <xdr:rowOff>357187</xdr:rowOff>
    </xdr:from>
    <xdr:to>
      <xdr:col>48</xdr:col>
      <xdr:colOff>388939</xdr:colOff>
      <xdr:row>21</xdr:row>
      <xdr:rowOff>278948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0</xdr:colOff>
      <xdr:row>1</xdr:row>
      <xdr:rowOff>0</xdr:rowOff>
    </xdr:from>
    <xdr:to>
      <xdr:col>59</xdr:col>
      <xdr:colOff>357189</xdr:colOff>
      <xdr:row>21</xdr:row>
      <xdr:rowOff>289154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31750</xdr:colOff>
      <xdr:row>23</xdr:row>
      <xdr:rowOff>15875</xdr:rowOff>
    </xdr:from>
    <xdr:to>
      <xdr:col>59</xdr:col>
      <xdr:colOff>388939</xdr:colOff>
      <xdr:row>43</xdr:row>
      <xdr:rowOff>151947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650875</xdr:colOff>
      <xdr:row>46</xdr:row>
      <xdr:rowOff>111125</xdr:rowOff>
    </xdr:from>
    <xdr:to>
      <xdr:col>37</xdr:col>
      <xdr:colOff>246064</xdr:colOff>
      <xdr:row>69</xdr:row>
      <xdr:rowOff>40822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385536</xdr:colOff>
      <xdr:row>45</xdr:row>
      <xdr:rowOff>149679</xdr:rowOff>
    </xdr:from>
    <xdr:to>
      <xdr:col>26</xdr:col>
      <xdr:colOff>4536</xdr:colOff>
      <xdr:row>68</xdr:row>
      <xdr:rowOff>81644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0.19305</cdr:x>
      <cdr:y>0.07261</cdr:y>
    </cdr:from>
    <cdr:to>
      <cdr:x>0.92492</cdr:x>
      <cdr:y>0.59476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3E1893D6-52A2-2F38-DDFF-8AF6F05901E4}"/>
            </a:ext>
          </a:extLst>
        </cdr:cNvPr>
        <cdr:cNvCxnSpPr/>
      </cdr:nvCxnSpPr>
      <cdr:spPr>
        <a:xfrm xmlns:a="http://schemas.openxmlformats.org/drawingml/2006/main" flipV="1">
          <a:off x="1541011" y="311264"/>
          <a:ext cx="5842000" cy="223837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0.20882</cdr:x>
      <cdr:y>0.33945</cdr:y>
    </cdr:from>
    <cdr:to>
      <cdr:x>0.86512</cdr:x>
      <cdr:y>0.35613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51041E18-5BE0-6D32-8CA8-933232C9F092}"/>
            </a:ext>
          </a:extLst>
        </cdr:cNvPr>
        <cdr:cNvCxnSpPr/>
      </cdr:nvCxnSpPr>
      <cdr:spPr>
        <a:xfrm xmlns:a="http://schemas.openxmlformats.org/drawingml/2006/main">
          <a:off x="1666878" y="1615272"/>
          <a:ext cx="5238748" cy="79384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0.20043</cdr:x>
      <cdr:y>0.35029</cdr:y>
    </cdr:from>
    <cdr:to>
      <cdr:x>0.91542</cdr:x>
      <cdr:y>0.48659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286F41A-1ADF-E282-9BC0-EE67DF1F6E3E}"/>
            </a:ext>
          </a:extLst>
        </cdr:cNvPr>
        <cdr:cNvCxnSpPr/>
      </cdr:nvCxnSpPr>
      <cdr:spPr>
        <a:xfrm xmlns:a="http://schemas.openxmlformats.org/drawingml/2006/main" flipV="1">
          <a:off x="1598868" y="1645443"/>
          <a:ext cx="5703635" cy="64027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516503</xdr:colOff>
      <xdr:row>14</xdr:row>
      <xdr:rowOff>90714</xdr:rowOff>
    </xdr:from>
    <xdr:to>
      <xdr:col>29</xdr:col>
      <xdr:colOff>480786</xdr:colOff>
      <xdr:row>39</xdr:row>
      <xdr:rowOff>95250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8982</xdr:colOff>
      <xdr:row>57</xdr:row>
      <xdr:rowOff>99035</xdr:rowOff>
    </xdr:from>
    <xdr:to>
      <xdr:col>48</xdr:col>
      <xdr:colOff>629654</xdr:colOff>
      <xdr:row>97</xdr:row>
      <xdr:rowOff>99856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869156</xdr:colOff>
      <xdr:row>15</xdr:row>
      <xdr:rowOff>96954</xdr:rowOff>
    </xdr:from>
    <xdr:to>
      <xdr:col>16</xdr:col>
      <xdr:colOff>676957</xdr:colOff>
      <xdr:row>45</xdr:row>
      <xdr:rowOff>6017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pSpPr/>
      </xdr:nvGrpSpPr>
      <xdr:grpSpPr>
        <a:xfrm>
          <a:off x="869156" y="1811454"/>
          <a:ext cx="7713551" cy="5576438"/>
          <a:chOff x="1006907" y="988897"/>
          <a:chExt cx="7715252" cy="4517572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GraphicFramePr/>
        </xdr:nvGraphicFramePr>
        <xdr:xfrm>
          <a:off x="1006907" y="988897"/>
          <a:ext cx="7715252" cy="45175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306287" y="1423296"/>
          <a:ext cx="6694714" cy="374196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0.21279</cdr:x>
      <cdr:y>0.14798</cdr:y>
    </cdr:from>
    <cdr:to>
      <cdr:x>0.92011</cdr:x>
      <cdr:y>0.51348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AA2C0112-CC77-96A0-5214-77991B0C5F46}"/>
            </a:ext>
          </a:extLst>
        </cdr:cNvPr>
        <cdr:cNvCxnSpPr/>
      </cdr:nvCxnSpPr>
      <cdr:spPr>
        <a:xfrm xmlns:a="http://schemas.openxmlformats.org/drawingml/2006/main" flipV="1">
          <a:off x="1697466" y="638403"/>
          <a:ext cx="5642454" cy="157676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0.21265</cdr:x>
      <cdr:y>0.36127</cdr:y>
    </cdr:from>
    <cdr:to>
      <cdr:x>0.91741</cdr:x>
      <cdr:y>0.60182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AA40995-A298-C11B-968E-AE2CABF5C878}"/>
            </a:ext>
          </a:extLst>
        </cdr:cNvPr>
        <cdr:cNvCxnSpPr/>
      </cdr:nvCxnSpPr>
      <cdr:spPr>
        <a:xfrm xmlns:a="http://schemas.openxmlformats.org/drawingml/2006/main" flipV="1">
          <a:off x="1696349" y="1603374"/>
          <a:ext cx="5622026" cy="106762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0.20043</cdr:x>
      <cdr:y>0.65356</cdr:y>
    </cdr:from>
    <cdr:to>
      <cdr:x>0.90348</cdr:x>
      <cdr:y>0.6606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0D6CF472-6772-7918-326D-E8F00B2251EE}"/>
            </a:ext>
          </a:extLst>
        </cdr:cNvPr>
        <cdr:cNvCxnSpPr/>
      </cdr:nvCxnSpPr>
      <cdr:spPr>
        <a:xfrm xmlns:a="http://schemas.openxmlformats.org/drawingml/2006/main" flipV="1">
          <a:off x="1598868" y="3071813"/>
          <a:ext cx="5608382" cy="3309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0.21692</cdr:x>
      <cdr:y>0.65831</cdr:y>
    </cdr:from>
    <cdr:to>
      <cdr:x>0.88159</cdr:x>
      <cdr:y>0.67519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F527AE4B-41A9-281D-1119-FC7A42B853AA}"/>
            </a:ext>
          </a:extLst>
        </cdr:cNvPr>
        <cdr:cNvCxnSpPr/>
      </cdr:nvCxnSpPr>
      <cdr:spPr>
        <a:xfrm xmlns:a="http://schemas.openxmlformats.org/drawingml/2006/main" flipV="1">
          <a:off x="1730412" y="3095625"/>
          <a:ext cx="5302213" cy="7939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0.19701</cdr:x>
      <cdr:y>0.26827</cdr:y>
    </cdr:from>
    <cdr:to>
      <cdr:x>0.90149</cdr:x>
      <cdr:y>0.63669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0EFCE369-54C8-A9CB-2D7D-2F96FEBA9488}"/>
            </a:ext>
          </a:extLst>
        </cdr:cNvPr>
        <cdr:cNvCxnSpPr/>
      </cdr:nvCxnSpPr>
      <cdr:spPr>
        <a:xfrm xmlns:a="http://schemas.openxmlformats.org/drawingml/2006/main">
          <a:off x="1571625" y="1190625"/>
          <a:ext cx="5619730" cy="1635143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0.22516</cdr:x>
      <cdr:y>0.37983</cdr:y>
    </cdr:from>
    <cdr:to>
      <cdr:x>0.91628</cdr:x>
      <cdr:y>0.81944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7444C1B4-3B9E-496E-621F-7F1211D2765C}"/>
            </a:ext>
          </a:extLst>
        </cdr:cNvPr>
        <cdr:cNvCxnSpPr/>
      </cdr:nvCxnSpPr>
      <cdr:spPr>
        <a:xfrm xmlns:a="http://schemas.openxmlformats.org/drawingml/2006/main">
          <a:off x="1796144" y="1746058"/>
          <a:ext cx="5513160" cy="2020853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0.22392</cdr:x>
      <cdr:y>0.51986</cdr:y>
    </cdr:from>
    <cdr:to>
      <cdr:x>0.90419</cdr:x>
      <cdr:y>0.66807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5E788BE3-8C5F-6396-2931-A291723882C6}"/>
            </a:ext>
          </a:extLst>
        </cdr:cNvPr>
        <cdr:cNvCxnSpPr/>
      </cdr:nvCxnSpPr>
      <cdr:spPr>
        <a:xfrm xmlns:a="http://schemas.openxmlformats.org/drawingml/2006/main" flipV="1">
          <a:off x="1791584" y="2374446"/>
          <a:ext cx="5442880" cy="67694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828675</xdr:colOff>
      <xdr:row>3</xdr:row>
      <xdr:rowOff>28575</xdr:rowOff>
    </xdr:from>
    <xdr:to>
      <xdr:col>10</xdr:col>
      <xdr:colOff>1785283</xdr:colOff>
      <xdr:row>4</xdr:row>
      <xdr:rowOff>168275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971550"/>
          <a:ext cx="956608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504824</xdr:colOff>
      <xdr:row>1</xdr:row>
      <xdr:rowOff>138113</xdr:rowOff>
    </xdr:from>
    <xdr:to>
      <xdr:col>23</xdr:col>
      <xdr:colOff>1345405</xdr:colOff>
      <xdr:row>2</xdr:row>
      <xdr:rowOff>111507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" y="578644"/>
          <a:ext cx="840581" cy="53298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600076</xdr:colOff>
      <xdr:row>1</xdr:row>
      <xdr:rowOff>95251</xdr:rowOff>
    </xdr:from>
    <xdr:to>
      <xdr:col>22</xdr:col>
      <xdr:colOff>1276350</xdr:colOff>
      <xdr:row>2</xdr:row>
      <xdr:rowOff>133998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6" y="819151"/>
          <a:ext cx="676274" cy="531930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0.86968</cdr:x>
      <cdr:y>0.8434</cdr:y>
    </cdr:from>
    <cdr:to>
      <cdr:x>0.97706</cdr:x>
      <cdr:y>0.99347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E0D31463-90CE-C8B4-938C-AD7341C5356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771955" y="3586908"/>
          <a:ext cx="836141" cy="638236"/>
        </a:xfrm>
        <a:prstGeom xmlns:a="http://schemas.openxmlformats.org/drawingml/2006/main" prst="rect">
          <a:avLst/>
        </a:prstGeom>
      </cdr:spPr>
    </cdr:pic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151</xdr:col>
      <xdr:colOff>296334</xdr:colOff>
      <xdr:row>3</xdr:row>
      <xdr:rowOff>52916</xdr:rowOff>
    </xdr:from>
    <xdr:to>
      <xdr:col>151</xdr:col>
      <xdr:colOff>455083</xdr:colOff>
      <xdr:row>3</xdr:row>
      <xdr:rowOff>243416</xdr:rowOff>
    </xdr:to>
    <xdr:sp macro="" textlink="">
      <xdr:nvSpPr>
        <xdr:cNvPr id="3" name="2 Flecha arrib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9820751" y="13334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151</xdr:col>
      <xdr:colOff>296331</xdr:colOff>
      <xdr:row>2</xdr:row>
      <xdr:rowOff>95250</xdr:rowOff>
    </xdr:from>
    <xdr:to>
      <xdr:col>151</xdr:col>
      <xdr:colOff>487131</xdr:colOff>
      <xdr:row>2</xdr:row>
      <xdr:rowOff>253650</xdr:rowOff>
    </xdr:to>
    <xdr:sp macro="" textlink="">
      <xdr:nvSpPr>
        <xdr:cNvPr id="4" name="3 Flecha derecha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20748" y="102658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151</xdr:col>
      <xdr:colOff>296333</xdr:colOff>
      <xdr:row>1</xdr:row>
      <xdr:rowOff>127005</xdr:rowOff>
    </xdr:from>
    <xdr:to>
      <xdr:col>151</xdr:col>
      <xdr:colOff>444500</xdr:colOff>
      <xdr:row>1</xdr:row>
      <xdr:rowOff>249772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9820750" y="677338"/>
          <a:ext cx="148167" cy="12276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154</xdr:col>
      <xdr:colOff>518582</xdr:colOff>
      <xdr:row>25</xdr:row>
      <xdr:rowOff>14552</xdr:rowOff>
    </xdr:from>
    <xdr:to>
      <xdr:col>159</xdr:col>
      <xdr:colOff>95248</xdr:colOff>
      <xdr:row>26</xdr:row>
      <xdr:rowOff>46302</xdr:rowOff>
    </xdr:to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18890520" y="5979583"/>
          <a:ext cx="3386666" cy="222250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subsidiado,  FOSYGA.  </a:t>
          </a:r>
          <a:endParaRPr lang="es-CO" sz="1100"/>
        </a:p>
      </xdr:txBody>
    </xdr:sp>
    <xdr:clientData/>
  </xdr:twoCellAnchor>
  <xdr:twoCellAnchor editAs="oneCell">
    <xdr:from>
      <xdr:col>151</xdr:col>
      <xdr:colOff>285750</xdr:colOff>
      <xdr:row>5</xdr:row>
      <xdr:rowOff>31751</xdr:rowOff>
    </xdr:from>
    <xdr:to>
      <xdr:col>151</xdr:col>
      <xdr:colOff>438150</xdr:colOff>
      <xdr:row>5</xdr:row>
      <xdr:rowOff>174626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151</xdr:col>
      <xdr:colOff>285750</xdr:colOff>
      <xdr:row>7</xdr:row>
      <xdr:rowOff>31749</xdr:rowOff>
    </xdr:from>
    <xdr:to>
      <xdr:col>151</xdr:col>
      <xdr:colOff>428625</xdr:colOff>
      <xdr:row>8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151</xdr:col>
      <xdr:colOff>285750</xdr:colOff>
      <xdr:row>6</xdr:row>
      <xdr:rowOff>74083</xdr:rowOff>
    </xdr:from>
    <xdr:to>
      <xdr:col>151</xdr:col>
      <xdr:colOff>419100</xdr:colOff>
      <xdr:row>6</xdr:row>
      <xdr:rowOff>216958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0" y="2910416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153</xdr:col>
      <xdr:colOff>578112</xdr:colOff>
      <xdr:row>27</xdr:row>
      <xdr:rowOff>133616</xdr:rowOff>
    </xdr:from>
    <xdr:to>
      <xdr:col>165</xdr:col>
      <xdr:colOff>2112</xdr:colOff>
      <xdr:row>72</xdr:row>
      <xdr:rowOff>133616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155</xdr:col>
      <xdr:colOff>279136</xdr:colOff>
      <xdr:row>28</xdr:row>
      <xdr:rowOff>134937</xdr:rowOff>
    </xdr:from>
    <xdr:to>
      <xdr:col>162</xdr:col>
      <xdr:colOff>321470</xdr:colOff>
      <xdr:row>31</xdr:row>
      <xdr:rowOff>39687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121913386" y="6671468"/>
          <a:ext cx="5376334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2019 Vs 2020 vs 2021</a:t>
          </a:r>
          <a:endParaRPr lang="es-CO" sz="1100" b="1"/>
        </a:p>
      </xdr:txBody>
    </xdr:sp>
    <xdr:clientData/>
  </xdr:twoCellAnchor>
  <xdr:twoCellAnchor>
    <xdr:from>
      <xdr:col>153</xdr:col>
      <xdr:colOff>547682</xdr:colOff>
      <xdr:row>3</xdr:row>
      <xdr:rowOff>226477</xdr:rowOff>
    </xdr:from>
    <xdr:to>
      <xdr:col>164</xdr:col>
      <xdr:colOff>648226</xdr:colOff>
      <xdr:row>28</xdr:row>
      <xdr:rowOff>67462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115</xdr:col>
      <xdr:colOff>370415</xdr:colOff>
      <xdr:row>4</xdr:row>
      <xdr:rowOff>52916</xdr:rowOff>
    </xdr:from>
    <xdr:to>
      <xdr:col>115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3960565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115</xdr:col>
      <xdr:colOff>370412</xdr:colOff>
      <xdr:row>3</xdr:row>
      <xdr:rowOff>95250</xdr:rowOff>
    </xdr:from>
    <xdr:to>
      <xdr:col>115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73960562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115</xdr:col>
      <xdr:colOff>391578</xdr:colOff>
      <xdr:row>2</xdr:row>
      <xdr:rowOff>116417</xdr:rowOff>
    </xdr:from>
    <xdr:to>
      <xdr:col>115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3981728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118</xdr:col>
      <xdr:colOff>216957</xdr:colOff>
      <xdr:row>23</xdr:row>
      <xdr:rowOff>171980</xdr:rowOff>
    </xdr:from>
    <xdr:to>
      <xdr:col>123</xdr:col>
      <xdr:colOff>416719</xdr:colOff>
      <xdr:row>25</xdr:row>
      <xdr:rowOff>151351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88894707" y="5672668"/>
          <a:ext cx="4009762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  <xdr:twoCellAnchor editAs="oneCell">
    <xdr:from>
      <xdr:col>115</xdr:col>
      <xdr:colOff>285750</xdr:colOff>
      <xdr:row>7</xdr:row>
      <xdr:rowOff>31751</xdr:rowOff>
    </xdr:from>
    <xdr:to>
      <xdr:col>115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285750</xdr:colOff>
      <xdr:row>9</xdr:row>
      <xdr:rowOff>31749</xdr:rowOff>
    </xdr:from>
    <xdr:to>
      <xdr:col>115</xdr:col>
      <xdr:colOff>285750</xdr:colOff>
      <xdr:row>10</xdr:row>
      <xdr:rowOff>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285750</xdr:colOff>
      <xdr:row>8</xdr:row>
      <xdr:rowOff>31749</xdr:rowOff>
    </xdr:from>
    <xdr:to>
      <xdr:col>115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7</xdr:row>
      <xdr:rowOff>10583</xdr:rowOff>
    </xdr:from>
    <xdr:to>
      <xdr:col>115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9</xdr:row>
      <xdr:rowOff>31747</xdr:rowOff>
    </xdr:from>
    <xdr:to>
      <xdr:col>115</xdr:col>
      <xdr:colOff>566195</xdr:colOff>
      <xdr:row>10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8</xdr:row>
      <xdr:rowOff>21164</xdr:rowOff>
    </xdr:from>
    <xdr:to>
      <xdr:col>115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117</xdr:col>
      <xdr:colOff>130964</xdr:colOff>
      <xdr:row>27</xdr:row>
      <xdr:rowOff>13230</xdr:rowOff>
    </xdr:from>
    <xdr:to>
      <xdr:col>129</xdr:col>
      <xdr:colOff>130963</xdr:colOff>
      <xdr:row>47</xdr:row>
      <xdr:rowOff>76732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120</xdr:col>
      <xdr:colOff>11907</xdr:colOff>
      <xdr:row>27</xdr:row>
      <xdr:rowOff>80698</xdr:rowOff>
    </xdr:from>
    <xdr:to>
      <xdr:col>127</xdr:col>
      <xdr:colOff>1323</xdr:colOff>
      <xdr:row>29</xdr:row>
      <xdr:rowOff>175947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90213657" y="6343386"/>
          <a:ext cx="5323416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2018 -2021</a:t>
          </a:r>
          <a:endParaRPr lang="es-CO" sz="1100" b="1"/>
        </a:p>
      </xdr:txBody>
    </xdr:sp>
    <xdr:clientData/>
  </xdr:twoCellAnchor>
  <xdr:twoCellAnchor>
    <xdr:from>
      <xdr:col>117</xdr:col>
      <xdr:colOff>308233</xdr:colOff>
      <xdr:row>2</xdr:row>
      <xdr:rowOff>511967</xdr:rowOff>
    </xdr:from>
    <xdr:to>
      <xdr:col>129</xdr:col>
      <xdr:colOff>358888</xdr:colOff>
      <xdr:row>26</xdr:row>
      <xdr:rowOff>71435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117</xdr:col>
      <xdr:colOff>218283</xdr:colOff>
      <xdr:row>47</xdr:row>
      <xdr:rowOff>171979</xdr:rowOff>
    </xdr:from>
    <xdr:to>
      <xdr:col>122</xdr:col>
      <xdr:colOff>309563</xdr:colOff>
      <xdr:row>49</xdr:row>
      <xdr:rowOff>151350</xdr:rowOff>
    </xdr:to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88134033" y="10244667"/>
          <a:ext cx="3901280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 ADRES.</a:t>
          </a:r>
          <a:endParaRPr lang="es-CO" sz="1100"/>
        </a:p>
      </xdr:txBody>
    </xdr:sp>
    <xdr:clientData/>
  </xdr:twoCellAnchor>
  <xdr:twoCellAnchor editAs="oneCell">
    <xdr:from>
      <xdr:col>0</xdr:col>
      <xdr:colOff>285750</xdr:colOff>
      <xdr:row>1</xdr:row>
      <xdr:rowOff>52917</xdr:rowOff>
    </xdr:from>
    <xdr:to>
      <xdr:col>0</xdr:col>
      <xdr:colOff>1206499</xdr:colOff>
      <xdr:row>2</xdr:row>
      <xdr:rowOff>396142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86834"/>
          <a:ext cx="920749" cy="72422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370415</xdr:colOff>
      <xdr:row>4</xdr:row>
      <xdr:rowOff>52916</xdr:rowOff>
    </xdr:from>
    <xdr:to>
      <xdr:col>91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8996790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91</xdr:col>
      <xdr:colOff>370412</xdr:colOff>
      <xdr:row>3</xdr:row>
      <xdr:rowOff>95250</xdr:rowOff>
    </xdr:from>
    <xdr:to>
      <xdr:col>91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58996787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91</xdr:col>
      <xdr:colOff>391578</xdr:colOff>
      <xdr:row>2</xdr:row>
      <xdr:rowOff>116417</xdr:rowOff>
    </xdr:from>
    <xdr:to>
      <xdr:col>91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59017953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94</xdr:col>
      <xdr:colOff>243416</xdr:colOff>
      <xdr:row>20</xdr:row>
      <xdr:rowOff>127000</xdr:rowOff>
    </xdr:from>
    <xdr:to>
      <xdr:col>99</xdr:col>
      <xdr:colOff>31750</xdr:colOff>
      <xdr:row>22</xdr:row>
      <xdr:rowOff>106371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59478333" y="5397500"/>
          <a:ext cx="3598334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Sayp.</a:t>
          </a:r>
          <a:endParaRPr lang="es-CO" sz="1100"/>
        </a:p>
      </xdr:txBody>
    </xdr:sp>
    <xdr:clientData/>
  </xdr:twoCellAnchor>
  <xdr:twoCellAnchor editAs="oneCell">
    <xdr:from>
      <xdr:col>91</xdr:col>
      <xdr:colOff>285750</xdr:colOff>
      <xdr:row>7</xdr:row>
      <xdr:rowOff>31751</xdr:rowOff>
    </xdr:from>
    <xdr:to>
      <xdr:col>91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91</xdr:col>
      <xdr:colOff>285750</xdr:colOff>
      <xdr:row>9</xdr:row>
      <xdr:rowOff>31749</xdr:rowOff>
    </xdr:from>
    <xdr:to>
      <xdr:col>91</xdr:col>
      <xdr:colOff>285750</xdr:colOff>
      <xdr:row>10</xdr:row>
      <xdr:rowOff>3174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91</xdr:col>
      <xdr:colOff>285750</xdr:colOff>
      <xdr:row>8</xdr:row>
      <xdr:rowOff>31749</xdr:rowOff>
    </xdr:from>
    <xdr:to>
      <xdr:col>91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91</xdr:col>
      <xdr:colOff>423320</xdr:colOff>
      <xdr:row>7</xdr:row>
      <xdr:rowOff>10583</xdr:rowOff>
    </xdr:from>
    <xdr:to>
      <xdr:col>91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91</xdr:col>
      <xdr:colOff>423320</xdr:colOff>
      <xdr:row>9</xdr:row>
      <xdr:rowOff>31747</xdr:rowOff>
    </xdr:from>
    <xdr:to>
      <xdr:col>91</xdr:col>
      <xdr:colOff>566195</xdr:colOff>
      <xdr:row>10</xdr:row>
      <xdr:rowOff>3172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91</xdr:col>
      <xdr:colOff>423320</xdr:colOff>
      <xdr:row>8</xdr:row>
      <xdr:rowOff>21164</xdr:rowOff>
    </xdr:from>
    <xdr:to>
      <xdr:col>91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93</xdr:col>
      <xdr:colOff>518584</xdr:colOff>
      <xdr:row>3</xdr:row>
      <xdr:rowOff>74088</xdr:rowOff>
    </xdr:from>
    <xdr:to>
      <xdr:col>103</xdr:col>
      <xdr:colOff>201084</xdr:colOff>
      <xdr:row>24</xdr:row>
      <xdr:rowOff>95254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328083</xdr:colOff>
      <xdr:row>1</xdr:row>
      <xdr:rowOff>105834</xdr:rowOff>
    </xdr:from>
    <xdr:to>
      <xdr:col>0</xdr:col>
      <xdr:colOff>1079501</xdr:colOff>
      <xdr:row>2</xdr:row>
      <xdr:rowOff>315870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603251"/>
          <a:ext cx="751418" cy="59103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709612</xdr:colOff>
      <xdr:row>0</xdr:row>
      <xdr:rowOff>88106</xdr:rowOff>
    </xdr:from>
    <xdr:to>
      <xdr:col>23</xdr:col>
      <xdr:colOff>642937</xdr:colOff>
      <xdr:row>25</xdr:row>
      <xdr:rowOff>50006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547428</xdr:colOff>
      <xdr:row>0</xdr:row>
      <xdr:rowOff>71438</xdr:rowOff>
    </xdr:from>
    <xdr:to>
      <xdr:col>12</xdr:col>
      <xdr:colOff>273844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0.02039</cdr:x>
      <cdr:y>0.02297</cdr:y>
    </cdr:from>
    <cdr:to>
      <cdr:x>0.09664</cdr:x>
      <cdr:y>0.11334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30DC3C97-C365-DBAF-CE2F-89A313E1897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70035" y="117286"/>
          <a:ext cx="635845" cy="461357"/>
        </a:xfrm>
        <a:prstGeom xmlns:a="http://schemas.openxmlformats.org/drawingml/2006/main" prst="rect">
          <a:avLst/>
        </a:prstGeom>
      </cdr:spPr>
    </cdr:pic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0.01657</cdr:x>
      <cdr:y>0.01137</cdr:y>
    </cdr:from>
    <cdr:to>
      <cdr:x>0.11779</cdr:x>
      <cdr:y>0.148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C6B0D351-BC15-E2AE-3E6F-41F357D5503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000" y="50801"/>
          <a:ext cx="775970" cy="610348"/>
        </a:xfrm>
        <a:prstGeom xmlns:a="http://schemas.openxmlformats.org/drawingml/2006/main" prst="rect">
          <a:avLst/>
        </a:prstGeom>
      </cdr:spPr>
    </cdr:pic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0</xdr:row>
      <xdr:rowOff>0</xdr:rowOff>
    </xdr:from>
    <xdr:to>
      <xdr:col>1</xdr:col>
      <xdr:colOff>1333500</xdr:colOff>
      <xdr:row>4</xdr:row>
      <xdr:rowOff>1405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1312333" cy="1059738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1</xdr:col>
      <xdr:colOff>1219200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1128184</xdr:colOff>
      <xdr:row>0</xdr:row>
      <xdr:rowOff>979305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5250"/>
          <a:ext cx="1123950" cy="8840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354540</xdr:colOff>
      <xdr:row>1</xdr:row>
      <xdr:rowOff>136073</xdr:rowOff>
    </xdr:from>
    <xdr:to>
      <xdr:col>23</xdr:col>
      <xdr:colOff>40821</xdr:colOff>
      <xdr:row>80</xdr:row>
      <xdr:rowOff>149679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23</xdr:col>
      <xdr:colOff>326571</xdr:colOff>
      <xdr:row>2</xdr:row>
      <xdr:rowOff>13607</xdr:rowOff>
    </xdr:from>
    <xdr:to>
      <xdr:col>34</xdr:col>
      <xdr:colOff>12853</xdr:colOff>
      <xdr:row>81</xdr:row>
      <xdr:rowOff>27213</xdr:rowOff>
    </xdr:to>
    <xdr:graphicFrame macro="">
      <xdr:nvGraphicFramePr>
        <xdr:cNvPr id="12" name="8 Gráfic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34</xdr:col>
      <xdr:colOff>340179</xdr:colOff>
      <xdr:row>2</xdr:row>
      <xdr:rowOff>13608</xdr:rowOff>
    </xdr:from>
    <xdr:to>
      <xdr:col>45</xdr:col>
      <xdr:colOff>80889</xdr:colOff>
      <xdr:row>81</xdr:row>
      <xdr:rowOff>136072</xdr:rowOff>
    </xdr:to>
    <xdr:graphicFrame macro="">
      <xdr:nvGraphicFramePr>
        <xdr:cNvPr id="13" name="8 Gráfic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299357</xdr:colOff>
      <xdr:row>82</xdr:row>
      <xdr:rowOff>40822</xdr:rowOff>
    </xdr:from>
    <xdr:to>
      <xdr:col>22</xdr:col>
      <xdr:colOff>761246</xdr:colOff>
      <xdr:row>108</xdr:row>
      <xdr:rowOff>54428</xdr:rowOff>
    </xdr:to>
    <xdr:graphicFrame macro="">
      <xdr:nvGraphicFramePr>
        <xdr:cNvPr id="17" name="8 Gráfic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23</xdr:col>
      <xdr:colOff>312963</xdr:colOff>
      <xdr:row>82</xdr:row>
      <xdr:rowOff>13608</xdr:rowOff>
    </xdr:from>
    <xdr:to>
      <xdr:col>34</xdr:col>
      <xdr:colOff>3327</xdr:colOff>
      <xdr:row>108</xdr:row>
      <xdr:rowOff>27214</xdr:rowOff>
    </xdr:to>
    <xdr:graphicFrame macro="">
      <xdr:nvGraphicFramePr>
        <xdr:cNvPr id="18" name="8 Gráfic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34</xdr:col>
      <xdr:colOff>299357</xdr:colOff>
      <xdr:row>82</xdr:row>
      <xdr:rowOff>54429</xdr:rowOff>
    </xdr:from>
    <xdr:to>
      <xdr:col>45</xdr:col>
      <xdr:colOff>40067</xdr:colOff>
      <xdr:row>108</xdr:row>
      <xdr:rowOff>68035</xdr:rowOff>
    </xdr:to>
    <xdr:graphicFrame macro="">
      <xdr:nvGraphicFramePr>
        <xdr:cNvPr id="19" name="8 Gráfic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299357</xdr:colOff>
      <xdr:row>109</xdr:row>
      <xdr:rowOff>108856</xdr:rowOff>
    </xdr:from>
    <xdr:to>
      <xdr:col>22</xdr:col>
      <xdr:colOff>761248</xdr:colOff>
      <xdr:row>135</xdr:row>
      <xdr:rowOff>122463</xdr:rowOff>
    </xdr:to>
    <xdr:graphicFrame macro="">
      <xdr:nvGraphicFramePr>
        <xdr:cNvPr id="26" name="8 Gráfic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23</xdr:col>
      <xdr:colOff>312965</xdr:colOff>
      <xdr:row>109</xdr:row>
      <xdr:rowOff>108856</xdr:rowOff>
    </xdr:from>
    <xdr:to>
      <xdr:col>34</xdr:col>
      <xdr:colOff>3329</xdr:colOff>
      <xdr:row>135</xdr:row>
      <xdr:rowOff>122463</xdr:rowOff>
    </xdr:to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34</xdr:col>
      <xdr:colOff>272143</xdr:colOff>
      <xdr:row>109</xdr:row>
      <xdr:rowOff>81643</xdr:rowOff>
    </xdr:from>
    <xdr:to>
      <xdr:col>45</xdr:col>
      <xdr:colOff>12853</xdr:colOff>
      <xdr:row>135</xdr:row>
      <xdr:rowOff>95250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571500</xdr:colOff>
      <xdr:row>0</xdr:row>
      <xdr:rowOff>171450</xdr:rowOff>
    </xdr:from>
    <xdr:to>
      <xdr:col>22</xdr:col>
      <xdr:colOff>1362075</xdr:colOff>
      <xdr:row>2</xdr:row>
      <xdr:rowOff>40810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71450"/>
          <a:ext cx="790575" cy="62183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1022349</xdr:colOff>
      <xdr:row>2</xdr:row>
      <xdr:rowOff>70758</xdr:rowOff>
    </xdr:from>
    <xdr:to>
      <xdr:col>8</xdr:col>
      <xdr:colOff>1120321</xdr:colOff>
      <xdr:row>5</xdr:row>
      <xdr:rowOff>140608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0.89546</cdr:x>
      <cdr:y>0.85393</cdr:y>
    </cdr:from>
    <cdr:to>
      <cdr:x>1</cdr:x>
      <cdr:y>1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9BD25F1C-E2BC-1EF4-0AA4-90E5169B9D7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700024" y="3333132"/>
          <a:ext cx="898936" cy="57015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0.89546</cdr:x>
      <cdr:y>0.85393</cdr:y>
    </cdr:from>
    <cdr:to>
      <cdr:x>1</cdr:x>
      <cdr:y>1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AC76EC34-EF07-B547-DF6A-D415A5E0DB3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700024" y="3333132"/>
          <a:ext cx="898936" cy="570153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0.89546</cdr:x>
      <cdr:y>0.85393</cdr:y>
    </cdr:from>
    <cdr:to>
      <cdr:x>1</cdr:x>
      <cdr:y>1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F7EC1533-F3D8-25E0-05D8-530BBB9DD38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700024" y="3333132"/>
          <a:ext cx="898936" cy="570153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0.89546</cdr:x>
      <cdr:y>0.85393</cdr:y>
    </cdr:from>
    <cdr:to>
      <cdr:x>1</cdr:x>
      <cdr:y>1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617DD68B-9C60-4381-D1B7-889EE3A4104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700024" y="3333132"/>
          <a:ext cx="898936" cy="570153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0.89546</cdr:x>
      <cdr:y>0.85393</cdr:y>
    </cdr:from>
    <cdr:to>
      <cdr:x>1</cdr:x>
      <cdr:y>1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4BCC9EB-C92A-CAC3-52C3-EF3FB9B554A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700024" y="3333132"/>
          <a:ext cx="898936" cy="570153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WINDOWS\TEMP\defabr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JJIMEN~1\AppData\Local\Temp\notesBAAA25\ECV%202006\Publicaci&#243;n%20ECV\1CRUCES\ECV%202005\Personas\01_ECV-2005_Personas-Estrato-Vivien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ECV%202006\Publicaci&#243;n%20ECV\1CRUCES\ECV%202005\Personas\01_ECV-2005_Personas-Estrato-Viviend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JJIMEN~1\AppData\Local\Temp\notesBAAA25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ECV%202006\Publicaci&#243;n%20ECV\1CRUCES\ECV%202005\Personas\04_ECV-2005_Personas-Vivir_Medell&#237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ADISTICAS%20A%20%20AGOSTO%20%202010%2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stad&#237;sticas%20por%20mes\Estad&#237;sticas%20Cobertura%20en%20aseguramiento%20Diciembr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CCEBAL~1\AppData\Local\Temp\ARCCCFA\perfil%20-%20series%20epidemilogia\ANEXOS%20%20PERFIL%20EPIDEMILOGICO%202007\Morbilidad\DATOS\EXCEL\PERFIL1\10MORT8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Users\CCEBAL~1\AppData\Local\Temp\ARCCCFA\perfil%20-%20series%20epidemilogia\ANEXOS%20%20PERFIL%20EPIDEMILOGICO%202007\Morbilidad\DATOS\EXCEL\PERFIL1\10MORT8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ss por mpio"/>
      <sheetName val="AGOSTO BDUA"/>
      <sheetName val="COBERTURA  DANE"/>
      <sheetName val="Hoja1"/>
      <sheetName val="2003-2008 afiliadopor regio (2)"/>
      <sheetName val="COBERTURA  DANE  ACOMULADA 2010"/>
      <sheetName val="Hoja2"/>
      <sheetName val="FICHA TECNICA DE MUNICIPIOS (3)"/>
      <sheetName val="Afiliados segun tipo de pbn (2)"/>
      <sheetName val="TOTAL EPSS"/>
      <sheetName val="CONT Y SUB 1999-2010"/>
      <sheetName val="tendencia  contributivo subsidi"/>
      <sheetName val="cantributivoagosto"/>
      <sheetName val="DANE"/>
      <sheetName val="COBERTURA DANE 2010"/>
      <sheetName val="2003-2008 afiliadopor region"/>
      <sheetName val="Grafico Proceso"/>
      <sheetName val="cobertura SGSS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>
            <v>1</v>
          </cell>
        </row>
      </sheetData>
      <sheetData sheetId="7"/>
      <sheetData sheetId="8"/>
      <sheetData sheetId="9"/>
      <sheetData sheetId="10"/>
      <sheetData sheetId="11"/>
      <sheetData sheetId="12">
        <row r="4">
          <cell r="B4" t="str">
            <v>MEDELLIN</v>
          </cell>
        </row>
      </sheetData>
      <sheetData sheetId="13"/>
      <sheetData sheetId="14">
        <row r="6">
          <cell r="B6" t="str">
            <v>CACERES</v>
          </cell>
        </row>
      </sheetData>
      <sheetData sheetId="15">
        <row r="139">
          <cell r="E139">
            <v>1601055</v>
          </cell>
          <cell r="F139">
            <v>2693985</v>
          </cell>
          <cell r="G139">
            <v>2746815</v>
          </cell>
        </row>
      </sheetData>
      <sheetData sheetId="16" refreshError="1"/>
      <sheetData sheetId="17">
        <row r="3">
          <cell r="C3" t="str">
            <v>2005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  <sheetName val="1. Población_Afiliada_Regimen"/>
      <sheetName val="2. Gráficos_Cobertura_Dpto"/>
      <sheetName val="3. Gráficos_Cobertura_Subregión"/>
      <sheetName val="4. Gráficos_Tendencia_Subreg"/>
      <sheetName val="5.Gráfico_Afiliados_EPS_Régimen"/>
      <sheetName val="6. Gráficos_Tendencia_EPS"/>
      <sheetName val="7. Afiliados_ EPS_Mpio_RS"/>
      <sheetName val="8. Afiliados_EPS_Mpio_RC "/>
      <sheetName val="3C. Afiliados_ Suspendidos_RC"/>
      <sheetName val="9. Tendencia_por mes_RS"/>
      <sheetName val="10. Tendencia_por mes_ RC"/>
      <sheetName val="11. Tendencia_por mes_REX"/>
      <sheetName val="12. Tendencia_Valores_Años"/>
      <sheetName val="12. Afiliados_Nivel_Sexo_Zona"/>
      <sheetName val="TD"/>
      <sheetName val="DATOS TD"/>
      <sheetName val="Hoja1"/>
      <sheetName val="13. Afiliados_Grupo_edad_RS"/>
      <sheetName val="13A. RS_Curso_Vida"/>
      <sheetName val="14. Afiliados_Grupo_edad_RC"/>
      <sheetName val="14A. RC_Curso_Vida"/>
      <sheetName val="14A. REx_Curso_Vida"/>
      <sheetName val="15. Tipo_Población_RS"/>
      <sheetName val="16. Cobertura_Nacional_Deptos"/>
      <sheetName val="A. Codigos_Municipio"/>
      <sheetName val="B. NUEVOS CODIGO EPS"/>
    </sheetNames>
    <sheetDataSet>
      <sheetData sheetId="0"/>
      <sheetData sheetId="1"/>
      <sheetData sheetId="2">
        <row r="19">
          <cell r="N19">
            <v>0.95862026106892406</v>
          </cell>
        </row>
        <row r="20">
          <cell r="N20">
            <v>0.97351140248550072</v>
          </cell>
        </row>
        <row r="21">
          <cell r="N21">
            <v>0.97985543424384502</v>
          </cell>
        </row>
        <row r="22">
          <cell r="N22">
            <v>0.97689029384854287</v>
          </cell>
        </row>
        <row r="23">
          <cell r="N23">
            <v>0.975552304381747</v>
          </cell>
        </row>
        <row r="24">
          <cell r="N24">
            <v>0.97699272079821153</v>
          </cell>
        </row>
        <row r="25">
          <cell r="N25">
            <v>0.98472251131712973</v>
          </cell>
        </row>
        <row r="26">
          <cell r="N26">
            <v>0.98772224326999536</v>
          </cell>
        </row>
        <row r="27">
          <cell r="N27">
            <v>0.9934597996684601</v>
          </cell>
        </row>
        <row r="28">
          <cell r="N28">
            <v>0.99610597894856634</v>
          </cell>
        </row>
        <row r="29">
          <cell r="N29">
            <v>0.99872730022626777</v>
          </cell>
        </row>
        <row r="30">
          <cell r="N30">
            <v>0.99883062565795078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568.629180439813" createdVersion="6" refreshedVersion="6" minRefreshableVersion="3" recordCount="635" xr:uid="{00000000-000A-0000-FFFF-FFFF0D000000}">
  <cacheSource type="worksheet">
    <worksheetSource ref="Z1:AC636" sheet="DATOS TD"/>
  </cacheSource>
  <cacheFields count="4">
    <cacheField name="Campo9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ampo12" numFmtId="0">
      <sharedItems count="3">
        <s v="A"/>
        <s v="B"/>
        <s v="C"/>
      </sharedItems>
    </cacheField>
    <cacheField name="CuentaDeCampo2" numFmtId="0">
      <sharedItems containsSemiMixedTypes="0" containsString="0" containsNumber="1" containsInteger="1" minValue="1" maxValue="707412"/>
    </cacheField>
    <cacheField name="Campo11" numFmtId="0">
      <sharedItems count="2">
        <s v="F"/>
        <s v="M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568.629180671298" createdVersion="6" refreshedVersion="6" minRefreshableVersion="3" recordCount="3063" xr:uid="{00000000-000A-0000-FFFF-FFFF0E000000}">
  <cacheSource type="worksheet">
    <worksheetSource ref="A1:E3064" sheet="DATOS TD"/>
  </cacheSource>
  <cacheFields count="5">
    <cacheField name="Campo20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ampo16" numFmtId="0">
      <sharedItems/>
    </cacheField>
    <cacheField name="Campo12" numFmtId="0">
      <sharedItems/>
    </cacheField>
    <cacheField name="Campo21" numFmtId="0">
      <sharedItems count="2">
        <s v="U"/>
        <s v="R"/>
      </sharedItems>
    </cacheField>
    <cacheField name="CuentaDeCampo6" numFmtId="0">
      <sharedItems containsSemiMixedTypes="0" containsString="0" containsNumber="1" containsInteger="1" minValue="1" maxValue="1865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568.629181018521" createdVersion="6" refreshedVersion="6" minRefreshableVersion="3" recordCount="1622" xr:uid="{00000000-000A-0000-FFFF-FFFF0F000000}">
  <cacheSource type="worksheet">
    <worksheetSource ref="U1:W1623" sheet="DATOS TD"/>
  </cacheSource>
  <cacheFields count="3">
    <cacheField name="Campo9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Expr1" numFmtId="0">
      <sharedItems containsSemiMixedTypes="0" containsString="0" containsNumber="1" containsInteger="1" minValue="0" maxValue="12" count="13">
        <n v="0"/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CuentaDeCampo2" numFmtId="0">
      <sharedItems containsSemiMixedTypes="0" containsString="0" containsNumber="1" containsInteger="1" minValue="1" maxValue="9981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568.62918113426" createdVersion="6" refreshedVersion="6" minRefreshableVersion="3" recordCount="250" xr:uid="{00000000-000A-0000-FFFF-FFFF10000000}">
  <cacheSource type="worksheet">
    <worksheetSource ref="AE1:AG251" sheet="DATOS TD"/>
  </cacheSource>
  <cacheFields count="3">
    <cacheField name="Campo9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ampo11" numFmtId="0">
      <sharedItems count="2">
        <s v="F"/>
        <s v="M"/>
      </sharedItems>
    </cacheField>
    <cacheField name="CuentaDeCampo2" numFmtId="0">
      <sharedItems containsSemiMixedTypes="0" containsString="0" containsNumber="1" containsInteger="1" minValue="127" maxValue="113097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568.629181481483" createdVersion="6" refreshedVersion="6" minRefreshableVersion="3" recordCount="1625" xr:uid="{00000000-000A-0000-FFFF-FFFF11000000}">
  <cacheSource type="worksheet">
    <worksheetSource ref="G1:I1626" sheet="DATOS TD"/>
  </cacheSource>
  <cacheFields count="3">
    <cacheField name="Campo20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od" numFmtId="0">
      <sharedItems containsSemiMixedTypes="0" containsString="0" containsNumber="1" containsInteger="1" minValue="0" maxValue="12" count="13">
        <n v="0"/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CuentaDeCampo6" numFmtId="0">
      <sharedItems containsSemiMixedTypes="0" containsString="0" containsNumber="1" containsInteger="1" minValue="5" maxValue="2600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568.629182523146" createdVersion="6" refreshedVersion="6" minRefreshableVersion="3" recordCount="2126" xr:uid="{00000000-000A-0000-FFFF-FFFF12000000}">
  <cacheSource type="worksheet">
    <worksheetSource ref="K1:N2127" sheet="DATOS TD"/>
  </cacheSource>
  <cacheFields count="4">
    <cacheField name="Cod_sub" numFmtId="0">
      <sharedItems count="9">
        <s v="1"/>
        <s v="2"/>
        <s v="3"/>
        <s v="4"/>
        <s v="5"/>
        <s v="6"/>
        <s v="7"/>
        <s v="8"/>
        <s v="9"/>
      </sharedItems>
    </cacheField>
    <cacheField name="Campo20" numFmtId="0">
      <sharedItems count="125">
        <s v="142"/>
        <s v="425"/>
        <s v="579"/>
        <s v="585"/>
        <s v="591"/>
        <s v="893"/>
        <s v="120"/>
        <s v="154"/>
        <s v="250"/>
        <s v="495"/>
        <s v="790"/>
        <s v="895"/>
        <s v="045"/>
        <s v="051"/>
        <s v="147"/>
        <s v="172"/>
        <s v="475"/>
        <s v="480"/>
        <s v="490"/>
        <s v="659"/>
        <s v="665"/>
        <s v="837"/>
        <s v="873"/>
        <s v="031"/>
        <s v="040"/>
        <s v="190"/>
        <s v="604"/>
        <s v="670"/>
        <s v="690"/>
        <s v="736"/>
        <s v="858"/>
        <s v="885"/>
        <s v="890"/>
        <s v="004"/>
        <s v="042"/>
        <s v="044"/>
        <s v="059"/>
        <s v="113"/>
        <s v="125"/>
        <s v="138"/>
        <s v="234"/>
        <s v="240"/>
        <s v="284"/>
        <s v="306"/>
        <s v="347"/>
        <s v="411"/>
        <s v="501"/>
        <s v="543"/>
        <s v="628"/>
        <s v="656"/>
        <s v="761"/>
        <s v="842"/>
        <s v="038"/>
        <s v="086"/>
        <s v="107"/>
        <s v="134"/>
        <s v="150"/>
        <s v="237"/>
        <s v="264"/>
        <s v="310"/>
        <s v="315"/>
        <s v="361"/>
        <s v="647"/>
        <s v="658"/>
        <s v="664"/>
        <s v="686"/>
        <s v="819"/>
        <s v="854"/>
        <s v="887"/>
        <s v="002"/>
        <s v="021"/>
        <s v="055"/>
        <s v="148"/>
        <s v="197"/>
        <s v="206"/>
        <s v="313"/>
        <s v="318"/>
        <s v="321"/>
        <s v="376"/>
        <s v="400"/>
        <s v="440"/>
        <s v="483"/>
        <s v="541"/>
        <s v="607"/>
        <s v="615"/>
        <s v="649"/>
        <s v="652"/>
        <s v="660"/>
        <s v="667"/>
        <s v="674"/>
        <s v="697"/>
        <s v="756"/>
        <s v="030"/>
        <s v="034"/>
        <s v="036"/>
        <s v="091"/>
        <s v="093"/>
        <s v="101"/>
        <s v="145"/>
        <s v="209"/>
        <s v="282"/>
        <s v="353"/>
        <s v="364"/>
        <s v="368"/>
        <s v="390"/>
        <s v="467"/>
        <s v="576"/>
        <s v="642"/>
        <s v="679"/>
        <s v="789"/>
        <s v="792"/>
        <s v="809"/>
        <s v="847"/>
        <s v="856"/>
        <s v="861"/>
        <s v="001"/>
        <s v="079"/>
        <s v="088"/>
        <s v="129"/>
        <s v="212"/>
        <s v="266"/>
        <s v="308"/>
        <s v="360"/>
        <s v="380"/>
        <s v="631"/>
      </sharedItems>
    </cacheField>
    <cacheField name="Campo15" numFmtId="0">
      <sharedItems count="29">
        <s v="13"/>
        <s v="15"/>
        <s v="16"/>
        <s v="22"/>
        <s v="23"/>
        <s v="27"/>
        <s v="30"/>
        <s v="31"/>
        <s v="4"/>
        <s v="5"/>
        <s v="7"/>
        <s v="8"/>
        <s v="9"/>
        <s v="1"/>
        <s v="11"/>
        <s v="14"/>
        <s v="19"/>
        <s v="2"/>
        <s v="10"/>
        <s v="17"/>
        <s v="18"/>
        <s v="24"/>
        <s v="25"/>
        <s v=""/>
        <s v="29"/>
        <s v="32"/>
        <s v="6"/>
        <s v="3"/>
        <s v="12"/>
      </sharedItems>
    </cacheField>
    <cacheField name="CuentaDeCampo6" numFmtId="0">
      <sharedItems containsSemiMixedTypes="0" containsString="0" containsNumber="1" containsInteger="1" minValue="1" maxValue="4755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568.638523263886" createdVersion="6" refreshedVersion="6" minRefreshableVersion="3" recordCount="12806" xr:uid="{00000000-000A-0000-FFFF-FFFF13000000}">
  <cacheSource type="worksheet">
    <worksheetSource ref="P1:S12807" sheet="DATOS TD"/>
  </cacheSource>
  <cacheFields count="4">
    <cacheField name="Campo20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uentaDeCampo6" numFmtId="0">
      <sharedItems containsSemiMixedTypes="0" containsString="0" containsNumber="1" containsInteger="1" minValue="1" maxValue="12990"/>
    </cacheField>
    <cacheField name="Edad" numFmtId="0">
      <sharedItems containsSemiMixedTypes="0" containsString="0" containsNumber="1" containsInteger="1" minValue="0" maxValue="119"/>
    </cacheField>
    <cacheField name="Grupos Interes Salud" numFmtId="0">
      <sharedItems count="6">
        <s v="Primera Infancia"/>
        <s v="Infancia"/>
        <s v="Adolescente"/>
        <s v="Juventud"/>
        <s v="Adulto"/>
        <s v="Vejez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O CESAR FABRA ARRIETA" refreshedDate="44568.638697916664" createdVersion="6" refreshedVersion="6" minRefreshableVersion="3" recordCount="11658" xr:uid="{00000000-000A-0000-FFFF-FFFF14000000}">
  <cacheSource type="worksheet">
    <worksheetSource ref="AI1:AL11659" sheet="DATOS TD"/>
  </cacheSource>
  <cacheFields count="4">
    <cacheField name="Campo9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uentaDeCampo2" numFmtId="0">
      <sharedItems containsSemiMixedTypes="0" containsString="0" containsNumber="1" containsInteger="1" minValue="1" maxValue="44608"/>
    </cacheField>
    <cacheField name="Edad" numFmtId="0">
      <sharedItems containsSemiMixedTypes="0" containsString="0" containsNumber="1" containsInteger="1" minValue="0" maxValue="119"/>
    </cacheField>
    <cacheField name="Grupos Interes Salud" numFmtId="0">
      <sharedItems count="6">
        <s v="Primera Infancia"/>
        <s v="Infancia"/>
        <s v="Adolescente"/>
        <s v="Juventud"/>
        <s v="Adulto"/>
        <s v="Vejez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5">
  <r>
    <x v="0"/>
    <x v="0"/>
    <n v="4477"/>
    <x v="0"/>
  </r>
  <r>
    <x v="0"/>
    <x v="0"/>
    <n v="5832"/>
    <x v="1"/>
  </r>
  <r>
    <x v="0"/>
    <x v="1"/>
    <n v="494797"/>
    <x v="0"/>
  </r>
  <r>
    <x v="0"/>
    <x v="1"/>
    <n v="340988"/>
    <x v="1"/>
  </r>
  <r>
    <x v="0"/>
    <x v="2"/>
    <n v="631703"/>
    <x v="0"/>
  </r>
  <r>
    <x v="0"/>
    <x v="2"/>
    <n v="707412"/>
    <x v="1"/>
  </r>
  <r>
    <x v="1"/>
    <x v="0"/>
    <n v="1"/>
    <x v="0"/>
  </r>
  <r>
    <x v="1"/>
    <x v="0"/>
    <n v="1"/>
    <x v="1"/>
  </r>
  <r>
    <x v="1"/>
    <x v="1"/>
    <n v="733"/>
    <x v="0"/>
  </r>
  <r>
    <x v="1"/>
    <x v="1"/>
    <n v="407"/>
    <x v="1"/>
  </r>
  <r>
    <x v="1"/>
    <x v="2"/>
    <n v="577"/>
    <x v="0"/>
  </r>
  <r>
    <x v="1"/>
    <x v="2"/>
    <n v="1154"/>
    <x v="1"/>
  </r>
  <r>
    <x v="2"/>
    <x v="1"/>
    <n v="59"/>
    <x v="0"/>
  </r>
  <r>
    <x v="2"/>
    <x v="1"/>
    <n v="48"/>
    <x v="1"/>
  </r>
  <r>
    <x v="2"/>
    <x v="2"/>
    <n v="72"/>
    <x v="0"/>
  </r>
  <r>
    <x v="2"/>
    <x v="2"/>
    <n v="145"/>
    <x v="1"/>
  </r>
  <r>
    <x v="3"/>
    <x v="1"/>
    <n v="108"/>
    <x v="0"/>
  </r>
  <r>
    <x v="3"/>
    <x v="1"/>
    <n v="94"/>
    <x v="1"/>
  </r>
  <r>
    <x v="3"/>
    <x v="2"/>
    <n v="142"/>
    <x v="0"/>
  </r>
  <r>
    <x v="3"/>
    <x v="2"/>
    <n v="182"/>
    <x v="1"/>
  </r>
  <r>
    <x v="4"/>
    <x v="0"/>
    <n v="4"/>
    <x v="0"/>
  </r>
  <r>
    <x v="4"/>
    <x v="0"/>
    <n v="3"/>
    <x v="1"/>
  </r>
  <r>
    <x v="4"/>
    <x v="1"/>
    <n v="4072"/>
    <x v="0"/>
  </r>
  <r>
    <x v="4"/>
    <x v="1"/>
    <n v="1868"/>
    <x v="1"/>
  </r>
  <r>
    <x v="4"/>
    <x v="2"/>
    <n v="2076"/>
    <x v="0"/>
  </r>
  <r>
    <x v="4"/>
    <x v="2"/>
    <n v="6413"/>
    <x v="1"/>
  </r>
  <r>
    <x v="5"/>
    <x v="0"/>
    <n v="3"/>
    <x v="0"/>
  </r>
  <r>
    <x v="5"/>
    <x v="1"/>
    <n v="828"/>
    <x v="0"/>
  </r>
  <r>
    <x v="5"/>
    <x v="1"/>
    <n v="525"/>
    <x v="1"/>
  </r>
  <r>
    <x v="5"/>
    <x v="2"/>
    <n v="784"/>
    <x v="0"/>
  </r>
  <r>
    <x v="5"/>
    <x v="2"/>
    <n v="1868"/>
    <x v="1"/>
  </r>
  <r>
    <x v="6"/>
    <x v="0"/>
    <n v="4"/>
    <x v="0"/>
  </r>
  <r>
    <x v="6"/>
    <x v="0"/>
    <n v="3"/>
    <x v="1"/>
  </r>
  <r>
    <x v="6"/>
    <x v="1"/>
    <n v="2296"/>
    <x v="0"/>
  </r>
  <r>
    <x v="6"/>
    <x v="1"/>
    <n v="1503"/>
    <x v="1"/>
  </r>
  <r>
    <x v="6"/>
    <x v="2"/>
    <n v="2000"/>
    <x v="0"/>
  </r>
  <r>
    <x v="6"/>
    <x v="2"/>
    <n v="2899"/>
    <x v="1"/>
  </r>
  <r>
    <x v="7"/>
    <x v="1"/>
    <n v="372"/>
    <x v="0"/>
  </r>
  <r>
    <x v="7"/>
    <x v="1"/>
    <n v="215"/>
    <x v="1"/>
  </r>
  <r>
    <x v="7"/>
    <x v="2"/>
    <n v="203"/>
    <x v="0"/>
  </r>
  <r>
    <x v="7"/>
    <x v="2"/>
    <n v="706"/>
    <x v="1"/>
  </r>
  <r>
    <x v="8"/>
    <x v="1"/>
    <n v="214"/>
    <x v="0"/>
  </r>
  <r>
    <x v="8"/>
    <x v="1"/>
    <n v="147"/>
    <x v="1"/>
  </r>
  <r>
    <x v="8"/>
    <x v="2"/>
    <n v="262"/>
    <x v="0"/>
  </r>
  <r>
    <x v="8"/>
    <x v="2"/>
    <n v="547"/>
    <x v="1"/>
  </r>
  <r>
    <x v="9"/>
    <x v="0"/>
    <n v="1"/>
    <x v="0"/>
  </r>
  <r>
    <x v="9"/>
    <x v="1"/>
    <n v="279"/>
    <x v="0"/>
  </r>
  <r>
    <x v="9"/>
    <x v="1"/>
    <n v="219"/>
    <x v="1"/>
  </r>
  <r>
    <x v="9"/>
    <x v="2"/>
    <n v="419"/>
    <x v="0"/>
  </r>
  <r>
    <x v="9"/>
    <x v="2"/>
    <n v="763"/>
    <x v="1"/>
  </r>
  <r>
    <x v="10"/>
    <x v="0"/>
    <n v="6"/>
    <x v="0"/>
  </r>
  <r>
    <x v="10"/>
    <x v="0"/>
    <n v="4"/>
    <x v="1"/>
  </r>
  <r>
    <x v="10"/>
    <x v="1"/>
    <n v="2110"/>
    <x v="0"/>
  </r>
  <r>
    <x v="10"/>
    <x v="1"/>
    <n v="1350"/>
    <x v="1"/>
  </r>
  <r>
    <x v="10"/>
    <x v="2"/>
    <n v="2293"/>
    <x v="0"/>
  </r>
  <r>
    <x v="10"/>
    <x v="2"/>
    <n v="3304"/>
    <x v="1"/>
  </r>
  <r>
    <x v="11"/>
    <x v="0"/>
    <n v="1"/>
    <x v="1"/>
  </r>
  <r>
    <x v="11"/>
    <x v="1"/>
    <n v="404"/>
    <x v="0"/>
  </r>
  <r>
    <x v="11"/>
    <x v="1"/>
    <n v="222"/>
    <x v="1"/>
  </r>
  <r>
    <x v="11"/>
    <x v="2"/>
    <n v="225"/>
    <x v="0"/>
  </r>
  <r>
    <x v="11"/>
    <x v="2"/>
    <n v="527"/>
    <x v="1"/>
  </r>
  <r>
    <x v="12"/>
    <x v="0"/>
    <n v="71"/>
    <x v="0"/>
  </r>
  <r>
    <x v="12"/>
    <x v="0"/>
    <n v="64"/>
    <x v="1"/>
  </r>
  <r>
    <x v="12"/>
    <x v="1"/>
    <n v="27837"/>
    <x v="0"/>
  </r>
  <r>
    <x v="12"/>
    <x v="1"/>
    <n v="18021"/>
    <x v="1"/>
  </r>
  <r>
    <x v="12"/>
    <x v="2"/>
    <n v="15878"/>
    <x v="0"/>
  </r>
  <r>
    <x v="12"/>
    <x v="2"/>
    <n v="29197"/>
    <x v="1"/>
  </r>
  <r>
    <x v="13"/>
    <x v="0"/>
    <n v="3"/>
    <x v="0"/>
  </r>
  <r>
    <x v="13"/>
    <x v="1"/>
    <n v="883"/>
    <x v="0"/>
  </r>
  <r>
    <x v="13"/>
    <x v="1"/>
    <n v="679"/>
    <x v="1"/>
  </r>
  <r>
    <x v="13"/>
    <x v="2"/>
    <n v="784"/>
    <x v="0"/>
  </r>
  <r>
    <x v="13"/>
    <x v="2"/>
    <n v="1367"/>
    <x v="1"/>
  </r>
  <r>
    <x v="14"/>
    <x v="1"/>
    <n v="92"/>
    <x v="0"/>
  </r>
  <r>
    <x v="14"/>
    <x v="1"/>
    <n v="81"/>
    <x v="1"/>
  </r>
  <r>
    <x v="14"/>
    <x v="2"/>
    <n v="146"/>
    <x v="0"/>
  </r>
  <r>
    <x v="14"/>
    <x v="2"/>
    <n v="214"/>
    <x v="1"/>
  </r>
  <r>
    <x v="15"/>
    <x v="1"/>
    <n v="214"/>
    <x v="0"/>
  </r>
  <r>
    <x v="15"/>
    <x v="1"/>
    <n v="124"/>
    <x v="1"/>
  </r>
  <r>
    <x v="15"/>
    <x v="2"/>
    <n v="200"/>
    <x v="0"/>
  </r>
  <r>
    <x v="15"/>
    <x v="2"/>
    <n v="426"/>
    <x v="1"/>
  </r>
  <r>
    <x v="16"/>
    <x v="0"/>
    <n v="22"/>
    <x v="0"/>
  </r>
  <r>
    <x v="16"/>
    <x v="0"/>
    <n v="21"/>
    <x v="1"/>
  </r>
  <r>
    <x v="16"/>
    <x v="1"/>
    <n v="7490"/>
    <x v="0"/>
  </r>
  <r>
    <x v="16"/>
    <x v="1"/>
    <n v="4139"/>
    <x v="1"/>
  </r>
  <r>
    <x v="16"/>
    <x v="2"/>
    <n v="5370"/>
    <x v="0"/>
  </r>
  <r>
    <x v="16"/>
    <x v="2"/>
    <n v="9742"/>
    <x v="1"/>
  </r>
  <r>
    <x v="17"/>
    <x v="0"/>
    <n v="1"/>
    <x v="1"/>
  </r>
  <r>
    <x v="17"/>
    <x v="1"/>
    <n v="344"/>
    <x v="0"/>
  </r>
  <r>
    <x v="17"/>
    <x v="1"/>
    <n v="211"/>
    <x v="1"/>
  </r>
  <r>
    <x v="17"/>
    <x v="2"/>
    <n v="200"/>
    <x v="0"/>
  </r>
  <r>
    <x v="17"/>
    <x v="2"/>
    <n v="406"/>
    <x v="1"/>
  </r>
  <r>
    <x v="18"/>
    <x v="0"/>
    <n v="594"/>
    <x v="0"/>
  </r>
  <r>
    <x v="18"/>
    <x v="0"/>
    <n v="752"/>
    <x v="1"/>
  </r>
  <r>
    <x v="18"/>
    <x v="1"/>
    <n v="88091"/>
    <x v="0"/>
  </r>
  <r>
    <x v="18"/>
    <x v="1"/>
    <n v="56520"/>
    <x v="1"/>
  </r>
  <r>
    <x v="18"/>
    <x v="2"/>
    <n v="89085"/>
    <x v="0"/>
  </r>
  <r>
    <x v="18"/>
    <x v="2"/>
    <n v="106430"/>
    <x v="1"/>
  </r>
  <r>
    <x v="19"/>
    <x v="0"/>
    <n v="1"/>
    <x v="0"/>
  </r>
  <r>
    <x v="19"/>
    <x v="1"/>
    <n v="228"/>
    <x v="0"/>
  </r>
  <r>
    <x v="19"/>
    <x v="1"/>
    <n v="157"/>
    <x v="1"/>
  </r>
  <r>
    <x v="19"/>
    <x v="2"/>
    <n v="204"/>
    <x v="0"/>
  </r>
  <r>
    <x v="19"/>
    <x v="2"/>
    <n v="355"/>
    <x v="1"/>
  </r>
  <r>
    <x v="20"/>
    <x v="1"/>
    <n v="281"/>
    <x v="0"/>
  </r>
  <r>
    <x v="20"/>
    <x v="1"/>
    <n v="200"/>
    <x v="1"/>
  </r>
  <r>
    <x v="20"/>
    <x v="2"/>
    <n v="320"/>
    <x v="0"/>
  </r>
  <r>
    <x v="20"/>
    <x v="2"/>
    <n v="479"/>
    <x v="1"/>
  </r>
  <r>
    <x v="21"/>
    <x v="0"/>
    <n v="1"/>
    <x v="0"/>
  </r>
  <r>
    <x v="21"/>
    <x v="0"/>
    <n v="9"/>
    <x v="1"/>
  </r>
  <r>
    <x v="21"/>
    <x v="1"/>
    <n v="1955"/>
    <x v="0"/>
  </r>
  <r>
    <x v="21"/>
    <x v="1"/>
    <n v="1137"/>
    <x v="1"/>
  </r>
  <r>
    <x v="21"/>
    <x v="2"/>
    <n v="1602"/>
    <x v="0"/>
  </r>
  <r>
    <x v="21"/>
    <x v="2"/>
    <n v="2960"/>
    <x v="1"/>
  </r>
  <r>
    <x v="22"/>
    <x v="1"/>
    <n v="111"/>
    <x v="0"/>
  </r>
  <r>
    <x v="22"/>
    <x v="1"/>
    <n v="94"/>
    <x v="1"/>
  </r>
  <r>
    <x v="22"/>
    <x v="2"/>
    <n v="225"/>
    <x v="0"/>
  </r>
  <r>
    <x v="22"/>
    <x v="2"/>
    <n v="392"/>
    <x v="1"/>
  </r>
  <r>
    <x v="23"/>
    <x v="1"/>
    <n v="448"/>
    <x v="0"/>
  </r>
  <r>
    <x v="23"/>
    <x v="1"/>
    <n v="276"/>
    <x v="1"/>
  </r>
  <r>
    <x v="23"/>
    <x v="2"/>
    <n v="483"/>
    <x v="0"/>
  </r>
  <r>
    <x v="23"/>
    <x v="2"/>
    <n v="813"/>
    <x v="1"/>
  </r>
  <r>
    <x v="24"/>
    <x v="1"/>
    <n v="216"/>
    <x v="0"/>
  </r>
  <r>
    <x v="24"/>
    <x v="1"/>
    <n v="165"/>
    <x v="1"/>
  </r>
  <r>
    <x v="24"/>
    <x v="2"/>
    <n v="403"/>
    <x v="0"/>
  </r>
  <r>
    <x v="24"/>
    <x v="2"/>
    <n v="778"/>
    <x v="1"/>
  </r>
  <r>
    <x v="25"/>
    <x v="1"/>
    <n v="136"/>
    <x v="0"/>
  </r>
  <r>
    <x v="25"/>
    <x v="1"/>
    <n v="117"/>
    <x v="1"/>
  </r>
  <r>
    <x v="25"/>
    <x v="2"/>
    <n v="160"/>
    <x v="0"/>
  </r>
  <r>
    <x v="25"/>
    <x v="2"/>
    <n v="189"/>
    <x v="1"/>
  </r>
  <r>
    <x v="26"/>
    <x v="0"/>
    <n v="117"/>
    <x v="0"/>
  </r>
  <r>
    <x v="26"/>
    <x v="0"/>
    <n v="134"/>
    <x v="1"/>
  </r>
  <r>
    <x v="26"/>
    <x v="1"/>
    <n v="19611"/>
    <x v="0"/>
  </r>
  <r>
    <x v="26"/>
    <x v="1"/>
    <n v="11089"/>
    <x v="1"/>
  </r>
  <r>
    <x v="26"/>
    <x v="2"/>
    <n v="19096"/>
    <x v="0"/>
  </r>
  <r>
    <x v="26"/>
    <x v="2"/>
    <n v="26012"/>
    <x v="1"/>
  </r>
  <r>
    <x v="27"/>
    <x v="1"/>
    <n v="102"/>
    <x v="0"/>
  </r>
  <r>
    <x v="27"/>
    <x v="1"/>
    <n v="86"/>
    <x v="1"/>
  </r>
  <r>
    <x v="27"/>
    <x v="2"/>
    <n v="151"/>
    <x v="0"/>
  </r>
  <r>
    <x v="27"/>
    <x v="2"/>
    <n v="184"/>
    <x v="1"/>
  </r>
  <r>
    <x v="28"/>
    <x v="1"/>
    <n v="560"/>
    <x v="0"/>
  </r>
  <r>
    <x v="28"/>
    <x v="1"/>
    <n v="354"/>
    <x v="1"/>
  </r>
  <r>
    <x v="28"/>
    <x v="2"/>
    <n v="618"/>
    <x v="0"/>
  </r>
  <r>
    <x v="28"/>
    <x v="2"/>
    <n v="1232"/>
    <x v="1"/>
  </r>
  <r>
    <x v="29"/>
    <x v="1"/>
    <n v="233"/>
    <x v="0"/>
  </r>
  <r>
    <x v="29"/>
    <x v="1"/>
    <n v="120"/>
    <x v="1"/>
  </r>
  <r>
    <x v="29"/>
    <x v="2"/>
    <n v="164"/>
    <x v="0"/>
  </r>
  <r>
    <x v="29"/>
    <x v="2"/>
    <n v="334"/>
    <x v="1"/>
  </r>
  <r>
    <x v="30"/>
    <x v="1"/>
    <n v="202"/>
    <x v="0"/>
  </r>
  <r>
    <x v="30"/>
    <x v="1"/>
    <n v="103"/>
    <x v="1"/>
  </r>
  <r>
    <x v="30"/>
    <x v="2"/>
    <n v="170"/>
    <x v="0"/>
  </r>
  <r>
    <x v="30"/>
    <x v="2"/>
    <n v="315"/>
    <x v="1"/>
  </r>
  <r>
    <x v="31"/>
    <x v="0"/>
    <n v="12"/>
    <x v="0"/>
  </r>
  <r>
    <x v="31"/>
    <x v="0"/>
    <n v="25"/>
    <x v="1"/>
  </r>
  <r>
    <x v="31"/>
    <x v="1"/>
    <n v="9459"/>
    <x v="0"/>
  </r>
  <r>
    <x v="31"/>
    <x v="1"/>
    <n v="5620"/>
    <x v="1"/>
  </r>
  <r>
    <x v="31"/>
    <x v="2"/>
    <n v="3692"/>
    <x v="0"/>
  </r>
  <r>
    <x v="31"/>
    <x v="2"/>
    <n v="9274"/>
    <x v="1"/>
  </r>
  <r>
    <x v="32"/>
    <x v="0"/>
    <n v="20"/>
    <x v="0"/>
  </r>
  <r>
    <x v="32"/>
    <x v="0"/>
    <n v="43"/>
    <x v="1"/>
  </r>
  <r>
    <x v="32"/>
    <x v="1"/>
    <n v="9446"/>
    <x v="0"/>
  </r>
  <r>
    <x v="32"/>
    <x v="1"/>
    <n v="5937"/>
    <x v="1"/>
  </r>
  <r>
    <x v="32"/>
    <x v="2"/>
    <n v="8082"/>
    <x v="0"/>
  </r>
  <r>
    <x v="32"/>
    <x v="2"/>
    <n v="11744"/>
    <x v="1"/>
  </r>
  <r>
    <x v="33"/>
    <x v="0"/>
    <n v="2"/>
    <x v="1"/>
  </r>
  <r>
    <x v="33"/>
    <x v="1"/>
    <n v="301"/>
    <x v="0"/>
  </r>
  <r>
    <x v="33"/>
    <x v="1"/>
    <n v="168"/>
    <x v="1"/>
  </r>
  <r>
    <x v="33"/>
    <x v="2"/>
    <n v="251"/>
    <x v="0"/>
  </r>
  <r>
    <x v="33"/>
    <x v="2"/>
    <n v="499"/>
    <x v="1"/>
  </r>
  <r>
    <x v="34"/>
    <x v="0"/>
    <n v="1"/>
    <x v="0"/>
  </r>
  <r>
    <x v="34"/>
    <x v="0"/>
    <n v="5"/>
    <x v="1"/>
  </r>
  <r>
    <x v="34"/>
    <x v="1"/>
    <n v="5658"/>
    <x v="0"/>
  </r>
  <r>
    <x v="34"/>
    <x v="1"/>
    <n v="4117"/>
    <x v="1"/>
  </r>
  <r>
    <x v="34"/>
    <x v="2"/>
    <n v="5286"/>
    <x v="0"/>
  </r>
  <r>
    <x v="34"/>
    <x v="2"/>
    <n v="8364"/>
    <x v="1"/>
  </r>
  <r>
    <x v="35"/>
    <x v="0"/>
    <n v="24"/>
    <x v="0"/>
  </r>
  <r>
    <x v="35"/>
    <x v="0"/>
    <n v="24"/>
    <x v="1"/>
  </r>
  <r>
    <x v="35"/>
    <x v="1"/>
    <n v="11513"/>
    <x v="0"/>
  </r>
  <r>
    <x v="35"/>
    <x v="1"/>
    <n v="6822"/>
    <x v="1"/>
  </r>
  <r>
    <x v="35"/>
    <x v="2"/>
    <n v="4289"/>
    <x v="0"/>
  </r>
  <r>
    <x v="35"/>
    <x v="2"/>
    <n v="11243"/>
    <x v="1"/>
  </r>
  <r>
    <x v="36"/>
    <x v="0"/>
    <n v="1"/>
    <x v="0"/>
  </r>
  <r>
    <x v="36"/>
    <x v="0"/>
    <n v="1"/>
    <x v="1"/>
  </r>
  <r>
    <x v="36"/>
    <x v="1"/>
    <n v="839"/>
    <x v="0"/>
  </r>
  <r>
    <x v="36"/>
    <x v="1"/>
    <n v="464"/>
    <x v="1"/>
  </r>
  <r>
    <x v="36"/>
    <x v="2"/>
    <n v="623"/>
    <x v="0"/>
  </r>
  <r>
    <x v="36"/>
    <x v="2"/>
    <n v="1461"/>
    <x v="1"/>
  </r>
  <r>
    <x v="37"/>
    <x v="0"/>
    <n v="4"/>
    <x v="0"/>
  </r>
  <r>
    <x v="37"/>
    <x v="1"/>
    <n v="676"/>
    <x v="0"/>
  </r>
  <r>
    <x v="37"/>
    <x v="1"/>
    <n v="503"/>
    <x v="1"/>
  </r>
  <r>
    <x v="37"/>
    <x v="2"/>
    <n v="638"/>
    <x v="0"/>
  </r>
  <r>
    <x v="37"/>
    <x v="2"/>
    <n v="884"/>
    <x v="1"/>
  </r>
  <r>
    <x v="38"/>
    <x v="1"/>
    <n v="169"/>
    <x v="0"/>
  </r>
  <r>
    <x v="38"/>
    <x v="1"/>
    <n v="93"/>
    <x v="1"/>
  </r>
  <r>
    <x v="38"/>
    <x v="2"/>
    <n v="134"/>
    <x v="0"/>
  </r>
  <r>
    <x v="38"/>
    <x v="2"/>
    <n v="271"/>
    <x v="1"/>
  </r>
  <r>
    <x v="39"/>
    <x v="0"/>
    <n v="1"/>
    <x v="0"/>
  </r>
  <r>
    <x v="39"/>
    <x v="0"/>
    <n v="3"/>
    <x v="1"/>
  </r>
  <r>
    <x v="39"/>
    <x v="1"/>
    <n v="946"/>
    <x v="0"/>
  </r>
  <r>
    <x v="39"/>
    <x v="1"/>
    <n v="558"/>
    <x v="1"/>
  </r>
  <r>
    <x v="39"/>
    <x v="2"/>
    <n v="581"/>
    <x v="0"/>
  </r>
  <r>
    <x v="39"/>
    <x v="2"/>
    <n v="1242"/>
    <x v="1"/>
  </r>
  <r>
    <x v="40"/>
    <x v="0"/>
    <n v="99"/>
    <x v="0"/>
  </r>
  <r>
    <x v="40"/>
    <x v="0"/>
    <n v="114"/>
    <x v="1"/>
  </r>
  <r>
    <x v="40"/>
    <x v="1"/>
    <n v="12681"/>
    <x v="0"/>
  </r>
  <r>
    <x v="40"/>
    <x v="1"/>
    <n v="7598"/>
    <x v="1"/>
  </r>
  <r>
    <x v="40"/>
    <x v="2"/>
    <n v="13169"/>
    <x v="0"/>
  </r>
  <r>
    <x v="40"/>
    <x v="2"/>
    <n v="17055"/>
    <x v="1"/>
  </r>
  <r>
    <x v="41"/>
    <x v="1"/>
    <n v="419"/>
    <x v="0"/>
  </r>
  <r>
    <x v="41"/>
    <x v="1"/>
    <n v="297"/>
    <x v="1"/>
  </r>
  <r>
    <x v="41"/>
    <x v="2"/>
    <n v="800"/>
    <x v="0"/>
  </r>
  <r>
    <x v="41"/>
    <x v="2"/>
    <n v="2155"/>
    <x v="1"/>
  </r>
  <r>
    <x v="42"/>
    <x v="0"/>
    <n v="19"/>
    <x v="0"/>
  </r>
  <r>
    <x v="42"/>
    <x v="0"/>
    <n v="21"/>
    <x v="1"/>
  </r>
  <r>
    <x v="42"/>
    <x v="1"/>
    <n v="4222"/>
    <x v="0"/>
  </r>
  <r>
    <x v="42"/>
    <x v="1"/>
    <n v="3009"/>
    <x v="1"/>
  </r>
  <r>
    <x v="42"/>
    <x v="2"/>
    <n v="3270"/>
    <x v="0"/>
  </r>
  <r>
    <x v="42"/>
    <x v="2"/>
    <n v="4472"/>
    <x v="1"/>
  </r>
  <r>
    <x v="43"/>
    <x v="0"/>
    <n v="3"/>
    <x v="1"/>
  </r>
  <r>
    <x v="43"/>
    <x v="1"/>
    <n v="512"/>
    <x v="0"/>
  </r>
  <r>
    <x v="43"/>
    <x v="1"/>
    <n v="290"/>
    <x v="1"/>
  </r>
  <r>
    <x v="43"/>
    <x v="2"/>
    <n v="277"/>
    <x v="0"/>
  </r>
  <r>
    <x v="43"/>
    <x v="2"/>
    <n v="732"/>
    <x v="1"/>
  </r>
  <r>
    <x v="44"/>
    <x v="0"/>
    <n v="2"/>
    <x v="0"/>
  </r>
  <r>
    <x v="44"/>
    <x v="0"/>
    <n v="1"/>
    <x v="1"/>
  </r>
  <r>
    <x v="44"/>
    <x v="1"/>
    <n v="2808"/>
    <x v="0"/>
  </r>
  <r>
    <x v="44"/>
    <x v="1"/>
    <n v="1701"/>
    <x v="1"/>
  </r>
  <r>
    <x v="44"/>
    <x v="2"/>
    <n v="1721"/>
    <x v="0"/>
  </r>
  <r>
    <x v="44"/>
    <x v="2"/>
    <n v="3499"/>
    <x v="1"/>
  </r>
  <r>
    <x v="45"/>
    <x v="0"/>
    <n v="4"/>
    <x v="0"/>
  </r>
  <r>
    <x v="45"/>
    <x v="0"/>
    <n v="5"/>
    <x v="1"/>
  </r>
  <r>
    <x v="45"/>
    <x v="1"/>
    <n v="2275"/>
    <x v="0"/>
  </r>
  <r>
    <x v="45"/>
    <x v="1"/>
    <n v="1207"/>
    <x v="1"/>
  </r>
  <r>
    <x v="45"/>
    <x v="2"/>
    <n v="961"/>
    <x v="0"/>
  </r>
  <r>
    <x v="45"/>
    <x v="2"/>
    <n v="2538"/>
    <x v="1"/>
  </r>
  <r>
    <x v="46"/>
    <x v="0"/>
    <n v="651"/>
    <x v="0"/>
  </r>
  <r>
    <x v="46"/>
    <x v="0"/>
    <n v="813"/>
    <x v="1"/>
  </r>
  <r>
    <x v="46"/>
    <x v="1"/>
    <n v="39984"/>
    <x v="0"/>
  </r>
  <r>
    <x v="46"/>
    <x v="1"/>
    <n v="27477"/>
    <x v="1"/>
  </r>
  <r>
    <x v="46"/>
    <x v="2"/>
    <n v="60770"/>
    <x v="0"/>
  </r>
  <r>
    <x v="46"/>
    <x v="2"/>
    <n v="58204"/>
    <x v="1"/>
  </r>
  <r>
    <x v="47"/>
    <x v="0"/>
    <n v="2"/>
    <x v="1"/>
  </r>
  <r>
    <x v="47"/>
    <x v="1"/>
    <n v="1974"/>
    <x v="0"/>
  </r>
  <r>
    <x v="47"/>
    <x v="1"/>
    <n v="992"/>
    <x v="1"/>
  </r>
  <r>
    <x v="47"/>
    <x v="2"/>
    <n v="1045"/>
    <x v="0"/>
  </r>
  <r>
    <x v="47"/>
    <x v="2"/>
    <n v="2795"/>
    <x v="1"/>
  </r>
  <r>
    <x v="48"/>
    <x v="0"/>
    <n v="1"/>
    <x v="1"/>
  </r>
  <r>
    <x v="48"/>
    <x v="1"/>
    <n v="625"/>
    <x v="0"/>
  </r>
  <r>
    <x v="48"/>
    <x v="1"/>
    <n v="408"/>
    <x v="1"/>
  </r>
  <r>
    <x v="48"/>
    <x v="2"/>
    <n v="768"/>
    <x v="0"/>
  </r>
  <r>
    <x v="48"/>
    <x v="2"/>
    <n v="1361"/>
    <x v="1"/>
  </r>
  <r>
    <x v="49"/>
    <x v="0"/>
    <n v="1"/>
    <x v="0"/>
  </r>
  <r>
    <x v="49"/>
    <x v="1"/>
    <n v="214"/>
    <x v="0"/>
  </r>
  <r>
    <x v="49"/>
    <x v="1"/>
    <n v="137"/>
    <x v="1"/>
  </r>
  <r>
    <x v="49"/>
    <x v="2"/>
    <n v="251"/>
    <x v="0"/>
  </r>
  <r>
    <x v="49"/>
    <x v="2"/>
    <n v="437"/>
    <x v="1"/>
  </r>
  <r>
    <x v="50"/>
    <x v="0"/>
    <n v="42"/>
    <x v="0"/>
  </r>
  <r>
    <x v="50"/>
    <x v="0"/>
    <n v="73"/>
    <x v="1"/>
  </r>
  <r>
    <x v="50"/>
    <x v="1"/>
    <n v="10016"/>
    <x v="0"/>
  </r>
  <r>
    <x v="50"/>
    <x v="1"/>
    <n v="5568"/>
    <x v="1"/>
  </r>
  <r>
    <x v="50"/>
    <x v="2"/>
    <n v="8501"/>
    <x v="0"/>
  </r>
  <r>
    <x v="50"/>
    <x v="2"/>
    <n v="12994"/>
    <x v="1"/>
  </r>
  <r>
    <x v="51"/>
    <x v="0"/>
    <n v="4"/>
    <x v="1"/>
  </r>
  <r>
    <x v="51"/>
    <x v="1"/>
    <n v="660"/>
    <x v="0"/>
  </r>
  <r>
    <x v="51"/>
    <x v="1"/>
    <n v="342"/>
    <x v="1"/>
  </r>
  <r>
    <x v="51"/>
    <x v="2"/>
    <n v="444"/>
    <x v="0"/>
  </r>
  <r>
    <x v="51"/>
    <x v="2"/>
    <n v="1138"/>
    <x v="1"/>
  </r>
  <r>
    <x v="52"/>
    <x v="1"/>
    <n v="419"/>
    <x v="0"/>
  </r>
  <r>
    <x v="52"/>
    <x v="1"/>
    <n v="280"/>
    <x v="1"/>
  </r>
  <r>
    <x v="52"/>
    <x v="2"/>
    <n v="332"/>
    <x v="0"/>
  </r>
  <r>
    <x v="52"/>
    <x v="2"/>
    <n v="554"/>
    <x v="1"/>
  </r>
  <r>
    <x v="53"/>
    <x v="0"/>
    <n v="1"/>
    <x v="1"/>
  </r>
  <r>
    <x v="53"/>
    <x v="1"/>
    <n v="293"/>
    <x v="0"/>
  </r>
  <r>
    <x v="53"/>
    <x v="1"/>
    <n v="177"/>
    <x v="1"/>
  </r>
  <r>
    <x v="53"/>
    <x v="2"/>
    <n v="225"/>
    <x v="0"/>
  </r>
  <r>
    <x v="53"/>
    <x v="2"/>
    <n v="577"/>
    <x v="1"/>
  </r>
  <r>
    <x v="54"/>
    <x v="0"/>
    <n v="39"/>
    <x v="0"/>
  </r>
  <r>
    <x v="54"/>
    <x v="0"/>
    <n v="53"/>
    <x v="1"/>
  </r>
  <r>
    <x v="54"/>
    <x v="1"/>
    <n v="8104"/>
    <x v="0"/>
  </r>
  <r>
    <x v="54"/>
    <x v="1"/>
    <n v="5395"/>
    <x v="1"/>
  </r>
  <r>
    <x v="54"/>
    <x v="2"/>
    <n v="7760"/>
    <x v="0"/>
  </r>
  <r>
    <x v="54"/>
    <x v="2"/>
    <n v="11068"/>
    <x v="1"/>
  </r>
  <r>
    <x v="55"/>
    <x v="0"/>
    <n v="3"/>
    <x v="0"/>
  </r>
  <r>
    <x v="55"/>
    <x v="0"/>
    <n v="5"/>
    <x v="1"/>
  </r>
  <r>
    <x v="55"/>
    <x v="1"/>
    <n v="663"/>
    <x v="0"/>
  </r>
  <r>
    <x v="55"/>
    <x v="1"/>
    <n v="465"/>
    <x v="1"/>
  </r>
  <r>
    <x v="55"/>
    <x v="2"/>
    <n v="638"/>
    <x v="0"/>
  </r>
  <r>
    <x v="55"/>
    <x v="2"/>
    <n v="877"/>
    <x v="1"/>
  </r>
  <r>
    <x v="56"/>
    <x v="0"/>
    <n v="1"/>
    <x v="0"/>
  </r>
  <r>
    <x v="56"/>
    <x v="1"/>
    <n v="201"/>
    <x v="0"/>
  </r>
  <r>
    <x v="56"/>
    <x v="1"/>
    <n v="123"/>
    <x v="1"/>
  </r>
  <r>
    <x v="56"/>
    <x v="2"/>
    <n v="119"/>
    <x v="0"/>
  </r>
  <r>
    <x v="56"/>
    <x v="2"/>
    <n v="357"/>
    <x v="1"/>
  </r>
  <r>
    <x v="57"/>
    <x v="1"/>
    <n v="286"/>
    <x v="0"/>
  </r>
  <r>
    <x v="57"/>
    <x v="1"/>
    <n v="139"/>
    <x v="1"/>
  </r>
  <r>
    <x v="57"/>
    <x v="2"/>
    <n v="204"/>
    <x v="0"/>
  </r>
  <r>
    <x v="57"/>
    <x v="2"/>
    <n v="486"/>
    <x v="1"/>
  </r>
  <r>
    <x v="58"/>
    <x v="0"/>
    <n v="456"/>
    <x v="0"/>
  </r>
  <r>
    <x v="58"/>
    <x v="0"/>
    <n v="550"/>
    <x v="1"/>
  </r>
  <r>
    <x v="58"/>
    <x v="1"/>
    <n v="64371"/>
    <x v="0"/>
  </r>
  <r>
    <x v="58"/>
    <x v="1"/>
    <n v="41461"/>
    <x v="1"/>
  </r>
  <r>
    <x v="58"/>
    <x v="2"/>
    <n v="71217"/>
    <x v="0"/>
  </r>
  <r>
    <x v="58"/>
    <x v="2"/>
    <n v="84496"/>
    <x v="1"/>
  </r>
  <r>
    <x v="59"/>
    <x v="0"/>
    <n v="1"/>
    <x v="0"/>
  </r>
  <r>
    <x v="59"/>
    <x v="1"/>
    <n v="394"/>
    <x v="0"/>
  </r>
  <r>
    <x v="59"/>
    <x v="1"/>
    <n v="300"/>
    <x v="1"/>
  </r>
  <r>
    <x v="59"/>
    <x v="2"/>
    <n v="672"/>
    <x v="0"/>
  </r>
  <r>
    <x v="59"/>
    <x v="2"/>
    <n v="1179"/>
    <x v="1"/>
  </r>
  <r>
    <x v="60"/>
    <x v="0"/>
    <n v="1"/>
    <x v="0"/>
  </r>
  <r>
    <x v="60"/>
    <x v="0"/>
    <n v="1"/>
    <x v="1"/>
  </r>
  <r>
    <x v="60"/>
    <x v="1"/>
    <n v="933"/>
    <x v="0"/>
  </r>
  <r>
    <x v="60"/>
    <x v="1"/>
    <n v="622"/>
    <x v="1"/>
  </r>
  <r>
    <x v="60"/>
    <x v="2"/>
    <n v="977"/>
    <x v="0"/>
  </r>
  <r>
    <x v="60"/>
    <x v="2"/>
    <n v="1288"/>
    <x v="1"/>
  </r>
  <r>
    <x v="61"/>
    <x v="0"/>
    <n v="1"/>
    <x v="0"/>
  </r>
  <r>
    <x v="61"/>
    <x v="0"/>
    <n v="2"/>
    <x v="1"/>
  </r>
  <r>
    <x v="61"/>
    <x v="1"/>
    <n v="847"/>
    <x v="0"/>
  </r>
  <r>
    <x v="61"/>
    <x v="1"/>
    <n v="479"/>
    <x v="1"/>
  </r>
  <r>
    <x v="61"/>
    <x v="2"/>
    <n v="774"/>
    <x v="0"/>
  </r>
  <r>
    <x v="61"/>
    <x v="2"/>
    <n v="1654"/>
    <x v="1"/>
  </r>
  <r>
    <x v="62"/>
    <x v="0"/>
    <n v="83"/>
    <x v="0"/>
  </r>
  <r>
    <x v="62"/>
    <x v="0"/>
    <n v="103"/>
    <x v="1"/>
  </r>
  <r>
    <x v="62"/>
    <x v="1"/>
    <n v="15479"/>
    <x v="0"/>
  </r>
  <r>
    <x v="62"/>
    <x v="1"/>
    <n v="9817"/>
    <x v="1"/>
  </r>
  <r>
    <x v="62"/>
    <x v="2"/>
    <n v="16056"/>
    <x v="0"/>
  </r>
  <r>
    <x v="62"/>
    <x v="2"/>
    <n v="21518"/>
    <x v="1"/>
  </r>
  <r>
    <x v="63"/>
    <x v="0"/>
    <n v="93"/>
    <x v="0"/>
  </r>
  <r>
    <x v="63"/>
    <x v="0"/>
    <n v="101"/>
    <x v="1"/>
  </r>
  <r>
    <x v="63"/>
    <x v="1"/>
    <n v="10121"/>
    <x v="0"/>
  </r>
  <r>
    <x v="63"/>
    <x v="1"/>
    <n v="6432"/>
    <x v="1"/>
  </r>
  <r>
    <x v="63"/>
    <x v="2"/>
    <n v="11988"/>
    <x v="0"/>
  </r>
  <r>
    <x v="63"/>
    <x v="2"/>
    <n v="13673"/>
    <x v="1"/>
  </r>
  <r>
    <x v="64"/>
    <x v="1"/>
    <n v="944"/>
    <x v="0"/>
  </r>
  <r>
    <x v="64"/>
    <x v="1"/>
    <n v="516"/>
    <x v="1"/>
  </r>
  <r>
    <x v="64"/>
    <x v="2"/>
    <n v="525"/>
    <x v="0"/>
  </r>
  <r>
    <x v="64"/>
    <x v="2"/>
    <n v="1629"/>
    <x v="1"/>
  </r>
  <r>
    <x v="65"/>
    <x v="0"/>
    <n v="8"/>
    <x v="0"/>
  </r>
  <r>
    <x v="65"/>
    <x v="0"/>
    <n v="22"/>
    <x v="1"/>
  </r>
  <r>
    <x v="65"/>
    <x v="1"/>
    <n v="3175"/>
    <x v="0"/>
  </r>
  <r>
    <x v="65"/>
    <x v="1"/>
    <n v="2257"/>
    <x v="1"/>
  </r>
  <r>
    <x v="65"/>
    <x v="2"/>
    <n v="2552"/>
    <x v="0"/>
  </r>
  <r>
    <x v="65"/>
    <x v="2"/>
    <n v="3846"/>
    <x v="1"/>
  </r>
  <r>
    <x v="66"/>
    <x v="0"/>
    <n v="1"/>
    <x v="1"/>
  </r>
  <r>
    <x v="66"/>
    <x v="1"/>
    <n v="274"/>
    <x v="0"/>
  </r>
  <r>
    <x v="66"/>
    <x v="1"/>
    <n v="193"/>
    <x v="1"/>
  </r>
  <r>
    <x v="66"/>
    <x v="2"/>
    <n v="293"/>
    <x v="0"/>
  </r>
  <r>
    <x v="66"/>
    <x v="2"/>
    <n v="435"/>
    <x v="1"/>
  </r>
  <r>
    <x v="67"/>
    <x v="1"/>
    <n v="509"/>
    <x v="0"/>
  </r>
  <r>
    <x v="67"/>
    <x v="1"/>
    <n v="274"/>
    <x v="1"/>
  </r>
  <r>
    <x v="67"/>
    <x v="2"/>
    <n v="362"/>
    <x v="0"/>
  </r>
  <r>
    <x v="67"/>
    <x v="2"/>
    <n v="1102"/>
    <x v="1"/>
  </r>
  <r>
    <x v="68"/>
    <x v="0"/>
    <n v="50"/>
    <x v="0"/>
  </r>
  <r>
    <x v="68"/>
    <x v="0"/>
    <n v="76"/>
    <x v="1"/>
  </r>
  <r>
    <x v="68"/>
    <x v="1"/>
    <n v="12139"/>
    <x v="0"/>
  </r>
  <r>
    <x v="68"/>
    <x v="1"/>
    <n v="8461"/>
    <x v="1"/>
  </r>
  <r>
    <x v="68"/>
    <x v="2"/>
    <n v="10303"/>
    <x v="0"/>
  </r>
  <r>
    <x v="68"/>
    <x v="2"/>
    <n v="14645"/>
    <x v="1"/>
  </r>
  <r>
    <x v="69"/>
    <x v="0"/>
    <n v="2"/>
    <x v="1"/>
  </r>
  <r>
    <x v="69"/>
    <x v="1"/>
    <n v="232"/>
    <x v="0"/>
  </r>
  <r>
    <x v="69"/>
    <x v="1"/>
    <n v="155"/>
    <x v="1"/>
  </r>
  <r>
    <x v="69"/>
    <x v="2"/>
    <n v="187"/>
    <x v="0"/>
  </r>
  <r>
    <x v="69"/>
    <x v="2"/>
    <n v="363"/>
    <x v="1"/>
  </r>
  <r>
    <x v="70"/>
    <x v="1"/>
    <n v="37"/>
    <x v="0"/>
  </r>
  <r>
    <x v="70"/>
    <x v="1"/>
    <n v="29"/>
    <x v="1"/>
  </r>
  <r>
    <x v="70"/>
    <x v="2"/>
    <n v="108"/>
    <x v="0"/>
  </r>
  <r>
    <x v="70"/>
    <x v="2"/>
    <n v="121"/>
    <x v="1"/>
  </r>
  <r>
    <x v="71"/>
    <x v="0"/>
    <n v="1"/>
    <x v="0"/>
  </r>
  <r>
    <x v="71"/>
    <x v="1"/>
    <n v="552"/>
    <x v="0"/>
  </r>
  <r>
    <x v="71"/>
    <x v="1"/>
    <n v="405"/>
    <x v="1"/>
  </r>
  <r>
    <x v="71"/>
    <x v="2"/>
    <n v="465"/>
    <x v="0"/>
  </r>
  <r>
    <x v="71"/>
    <x v="2"/>
    <n v="1396"/>
    <x v="1"/>
  </r>
  <r>
    <x v="72"/>
    <x v="1"/>
    <n v="177"/>
    <x v="0"/>
  </r>
  <r>
    <x v="72"/>
    <x v="1"/>
    <n v="126"/>
    <x v="1"/>
  </r>
  <r>
    <x v="72"/>
    <x v="2"/>
    <n v="193"/>
    <x v="0"/>
  </r>
  <r>
    <x v="72"/>
    <x v="2"/>
    <n v="297"/>
    <x v="1"/>
  </r>
  <r>
    <x v="73"/>
    <x v="1"/>
    <n v="1195"/>
    <x v="0"/>
  </r>
  <r>
    <x v="73"/>
    <x v="1"/>
    <n v="917"/>
    <x v="1"/>
  </r>
  <r>
    <x v="73"/>
    <x v="2"/>
    <n v="1208"/>
    <x v="0"/>
  </r>
  <r>
    <x v="73"/>
    <x v="2"/>
    <n v="2071"/>
    <x v="1"/>
  </r>
  <r>
    <x v="74"/>
    <x v="1"/>
    <n v="188"/>
    <x v="0"/>
  </r>
  <r>
    <x v="74"/>
    <x v="1"/>
    <n v="138"/>
    <x v="1"/>
  </r>
  <r>
    <x v="74"/>
    <x v="2"/>
    <n v="430"/>
    <x v="0"/>
  </r>
  <r>
    <x v="74"/>
    <x v="2"/>
    <n v="618"/>
    <x v="1"/>
  </r>
  <r>
    <x v="75"/>
    <x v="1"/>
    <n v="69"/>
    <x v="0"/>
  </r>
  <r>
    <x v="75"/>
    <x v="1"/>
    <n v="36"/>
    <x v="1"/>
  </r>
  <r>
    <x v="75"/>
    <x v="2"/>
    <n v="62"/>
    <x v="0"/>
  </r>
  <r>
    <x v="75"/>
    <x v="2"/>
    <n v="116"/>
    <x v="1"/>
  </r>
  <r>
    <x v="76"/>
    <x v="0"/>
    <n v="8"/>
    <x v="0"/>
  </r>
  <r>
    <x v="76"/>
    <x v="0"/>
    <n v="4"/>
    <x v="1"/>
  </r>
  <r>
    <x v="76"/>
    <x v="1"/>
    <n v="1517"/>
    <x v="0"/>
  </r>
  <r>
    <x v="76"/>
    <x v="1"/>
    <n v="982"/>
    <x v="1"/>
  </r>
  <r>
    <x v="76"/>
    <x v="2"/>
    <n v="1272"/>
    <x v="0"/>
  </r>
  <r>
    <x v="76"/>
    <x v="2"/>
    <n v="1985"/>
    <x v="1"/>
  </r>
  <r>
    <x v="77"/>
    <x v="1"/>
    <n v="80"/>
    <x v="0"/>
  </r>
  <r>
    <x v="77"/>
    <x v="1"/>
    <n v="68"/>
    <x v="1"/>
  </r>
  <r>
    <x v="77"/>
    <x v="2"/>
    <n v="183"/>
    <x v="0"/>
  </r>
  <r>
    <x v="77"/>
    <x v="2"/>
    <n v="248"/>
    <x v="1"/>
  </r>
  <r>
    <x v="78"/>
    <x v="1"/>
    <n v="304"/>
    <x v="0"/>
  </r>
  <r>
    <x v="78"/>
    <x v="1"/>
    <n v="189"/>
    <x v="1"/>
  </r>
  <r>
    <x v="78"/>
    <x v="2"/>
    <n v="254"/>
    <x v="0"/>
  </r>
  <r>
    <x v="78"/>
    <x v="2"/>
    <n v="438"/>
    <x v="1"/>
  </r>
  <r>
    <x v="79"/>
    <x v="0"/>
    <n v="6"/>
    <x v="0"/>
  </r>
  <r>
    <x v="79"/>
    <x v="0"/>
    <n v="4"/>
    <x v="1"/>
  </r>
  <r>
    <x v="79"/>
    <x v="1"/>
    <n v="4040"/>
    <x v="0"/>
  </r>
  <r>
    <x v="79"/>
    <x v="1"/>
    <n v="2387"/>
    <x v="1"/>
  </r>
  <r>
    <x v="79"/>
    <x v="2"/>
    <n v="3131"/>
    <x v="0"/>
  </r>
  <r>
    <x v="79"/>
    <x v="2"/>
    <n v="7933"/>
    <x v="1"/>
  </r>
  <r>
    <x v="80"/>
    <x v="1"/>
    <n v="734"/>
    <x v="0"/>
  </r>
  <r>
    <x v="80"/>
    <x v="1"/>
    <n v="410"/>
    <x v="1"/>
  </r>
  <r>
    <x v="80"/>
    <x v="2"/>
    <n v="564"/>
    <x v="0"/>
  </r>
  <r>
    <x v="80"/>
    <x v="2"/>
    <n v="1530"/>
    <x v="1"/>
  </r>
  <r>
    <x v="81"/>
    <x v="0"/>
    <n v="1"/>
    <x v="0"/>
  </r>
  <r>
    <x v="81"/>
    <x v="0"/>
    <n v="2"/>
    <x v="1"/>
  </r>
  <r>
    <x v="81"/>
    <x v="1"/>
    <n v="1099"/>
    <x v="0"/>
  </r>
  <r>
    <x v="81"/>
    <x v="1"/>
    <n v="718"/>
    <x v="1"/>
  </r>
  <r>
    <x v="81"/>
    <x v="2"/>
    <n v="757"/>
    <x v="0"/>
  </r>
  <r>
    <x v="81"/>
    <x v="2"/>
    <n v="2240"/>
    <x v="1"/>
  </r>
  <r>
    <x v="82"/>
    <x v="1"/>
    <n v="1079"/>
    <x v="0"/>
  </r>
  <r>
    <x v="82"/>
    <x v="1"/>
    <n v="664"/>
    <x v="1"/>
  </r>
  <r>
    <x v="82"/>
    <x v="2"/>
    <n v="1118"/>
    <x v="0"/>
  </r>
  <r>
    <x v="82"/>
    <x v="2"/>
    <n v="3116"/>
    <x v="1"/>
  </r>
  <r>
    <x v="83"/>
    <x v="0"/>
    <n v="19"/>
    <x v="0"/>
  </r>
  <r>
    <x v="83"/>
    <x v="0"/>
    <n v="18"/>
    <x v="1"/>
  </r>
  <r>
    <x v="83"/>
    <x v="1"/>
    <n v="2824"/>
    <x v="0"/>
  </r>
  <r>
    <x v="83"/>
    <x v="1"/>
    <n v="1639"/>
    <x v="1"/>
  </r>
  <r>
    <x v="83"/>
    <x v="2"/>
    <n v="3336"/>
    <x v="0"/>
  </r>
  <r>
    <x v="83"/>
    <x v="2"/>
    <n v="4397"/>
    <x v="1"/>
  </r>
  <r>
    <x v="84"/>
    <x v="0"/>
    <n v="227"/>
    <x v="0"/>
  </r>
  <r>
    <x v="84"/>
    <x v="0"/>
    <n v="378"/>
    <x v="1"/>
  </r>
  <r>
    <x v="84"/>
    <x v="1"/>
    <n v="37816"/>
    <x v="0"/>
  </r>
  <r>
    <x v="84"/>
    <x v="1"/>
    <n v="25477"/>
    <x v="1"/>
  </r>
  <r>
    <x v="84"/>
    <x v="2"/>
    <n v="41806"/>
    <x v="0"/>
  </r>
  <r>
    <x v="84"/>
    <x v="2"/>
    <n v="54594"/>
    <x v="1"/>
  </r>
  <r>
    <x v="85"/>
    <x v="1"/>
    <n v="104"/>
    <x v="0"/>
  </r>
  <r>
    <x v="85"/>
    <x v="1"/>
    <n v="115"/>
    <x v="1"/>
  </r>
  <r>
    <x v="85"/>
    <x v="2"/>
    <n v="199"/>
    <x v="0"/>
  </r>
  <r>
    <x v="85"/>
    <x v="2"/>
    <n v="294"/>
    <x v="1"/>
  </r>
  <r>
    <x v="86"/>
    <x v="0"/>
    <n v="190"/>
    <x v="0"/>
  </r>
  <r>
    <x v="86"/>
    <x v="0"/>
    <n v="278"/>
    <x v="1"/>
  </r>
  <r>
    <x v="86"/>
    <x v="1"/>
    <n v="15090"/>
    <x v="0"/>
  </r>
  <r>
    <x v="86"/>
    <x v="1"/>
    <n v="10196"/>
    <x v="1"/>
  </r>
  <r>
    <x v="86"/>
    <x v="2"/>
    <n v="22572"/>
    <x v="0"/>
  </r>
  <r>
    <x v="86"/>
    <x v="2"/>
    <n v="22220"/>
    <x v="1"/>
  </r>
  <r>
    <x v="87"/>
    <x v="0"/>
    <n v="1"/>
    <x v="0"/>
  </r>
  <r>
    <x v="87"/>
    <x v="0"/>
    <n v="1"/>
    <x v="1"/>
  </r>
  <r>
    <x v="87"/>
    <x v="1"/>
    <n v="581"/>
    <x v="0"/>
  </r>
  <r>
    <x v="87"/>
    <x v="1"/>
    <n v="332"/>
    <x v="1"/>
  </r>
  <r>
    <x v="87"/>
    <x v="2"/>
    <n v="451"/>
    <x v="0"/>
  </r>
  <r>
    <x v="87"/>
    <x v="2"/>
    <n v="906"/>
    <x v="1"/>
  </r>
  <r>
    <x v="88"/>
    <x v="1"/>
    <n v="298"/>
    <x v="0"/>
  </r>
  <r>
    <x v="88"/>
    <x v="1"/>
    <n v="210"/>
    <x v="1"/>
  </r>
  <r>
    <x v="88"/>
    <x v="2"/>
    <n v="307"/>
    <x v="0"/>
  </r>
  <r>
    <x v="88"/>
    <x v="2"/>
    <n v="616"/>
    <x v="1"/>
  </r>
  <r>
    <x v="89"/>
    <x v="0"/>
    <n v="1"/>
    <x v="1"/>
  </r>
  <r>
    <x v="89"/>
    <x v="1"/>
    <n v="642"/>
    <x v="0"/>
  </r>
  <r>
    <x v="89"/>
    <x v="1"/>
    <n v="395"/>
    <x v="1"/>
  </r>
  <r>
    <x v="89"/>
    <x v="2"/>
    <n v="467"/>
    <x v="0"/>
  </r>
  <r>
    <x v="89"/>
    <x v="2"/>
    <n v="941"/>
    <x v="1"/>
  </r>
  <r>
    <x v="90"/>
    <x v="1"/>
    <n v="95"/>
    <x v="0"/>
  </r>
  <r>
    <x v="90"/>
    <x v="1"/>
    <n v="80"/>
    <x v="1"/>
  </r>
  <r>
    <x v="90"/>
    <x v="2"/>
    <n v="133"/>
    <x v="0"/>
  </r>
  <r>
    <x v="90"/>
    <x v="2"/>
    <n v="164"/>
    <x v="1"/>
  </r>
  <r>
    <x v="91"/>
    <x v="0"/>
    <n v="3"/>
    <x v="0"/>
  </r>
  <r>
    <x v="91"/>
    <x v="0"/>
    <n v="3"/>
    <x v="1"/>
  </r>
  <r>
    <x v="91"/>
    <x v="1"/>
    <n v="1268"/>
    <x v="0"/>
  </r>
  <r>
    <x v="91"/>
    <x v="1"/>
    <n v="719"/>
    <x v="1"/>
  </r>
  <r>
    <x v="91"/>
    <x v="2"/>
    <n v="941"/>
    <x v="0"/>
  </r>
  <r>
    <x v="91"/>
    <x v="2"/>
    <n v="2075"/>
    <x v="1"/>
  </r>
  <r>
    <x v="92"/>
    <x v="1"/>
    <n v="356"/>
    <x v="0"/>
  </r>
  <r>
    <x v="92"/>
    <x v="1"/>
    <n v="202"/>
    <x v="1"/>
  </r>
  <r>
    <x v="92"/>
    <x v="2"/>
    <n v="172"/>
    <x v="0"/>
  </r>
  <r>
    <x v="92"/>
    <x v="2"/>
    <n v="423"/>
    <x v="1"/>
  </r>
  <r>
    <x v="93"/>
    <x v="1"/>
    <n v="327"/>
    <x v="0"/>
  </r>
  <r>
    <x v="93"/>
    <x v="1"/>
    <n v="236"/>
    <x v="1"/>
  </r>
  <r>
    <x v="93"/>
    <x v="2"/>
    <n v="308"/>
    <x v="0"/>
  </r>
  <r>
    <x v="93"/>
    <x v="2"/>
    <n v="621"/>
    <x v="1"/>
  </r>
  <r>
    <x v="94"/>
    <x v="1"/>
    <n v="1068"/>
    <x v="0"/>
  </r>
  <r>
    <x v="94"/>
    <x v="1"/>
    <n v="654"/>
    <x v="1"/>
  </r>
  <r>
    <x v="94"/>
    <x v="2"/>
    <n v="485"/>
    <x v="0"/>
  </r>
  <r>
    <x v="94"/>
    <x v="2"/>
    <n v="1393"/>
    <x v="1"/>
  </r>
  <r>
    <x v="95"/>
    <x v="0"/>
    <n v="4"/>
    <x v="0"/>
  </r>
  <r>
    <x v="95"/>
    <x v="0"/>
    <n v="7"/>
    <x v="1"/>
  </r>
  <r>
    <x v="95"/>
    <x v="1"/>
    <n v="4731"/>
    <x v="0"/>
  </r>
  <r>
    <x v="95"/>
    <x v="1"/>
    <n v="2629"/>
    <x v="1"/>
  </r>
  <r>
    <x v="95"/>
    <x v="2"/>
    <n v="2300"/>
    <x v="0"/>
  </r>
  <r>
    <x v="95"/>
    <x v="2"/>
    <n v="5468"/>
    <x v="1"/>
  </r>
  <r>
    <x v="96"/>
    <x v="1"/>
    <n v="516"/>
    <x v="0"/>
  </r>
  <r>
    <x v="96"/>
    <x v="1"/>
    <n v="411"/>
    <x v="1"/>
  </r>
  <r>
    <x v="96"/>
    <x v="2"/>
    <n v="597"/>
    <x v="0"/>
  </r>
  <r>
    <x v="96"/>
    <x v="2"/>
    <n v="968"/>
    <x v="1"/>
  </r>
  <r>
    <x v="97"/>
    <x v="0"/>
    <n v="1"/>
    <x v="0"/>
  </r>
  <r>
    <x v="97"/>
    <x v="0"/>
    <n v="1"/>
    <x v="1"/>
  </r>
  <r>
    <x v="97"/>
    <x v="1"/>
    <n v="891"/>
    <x v="0"/>
  </r>
  <r>
    <x v="97"/>
    <x v="1"/>
    <n v="592"/>
    <x v="1"/>
  </r>
  <r>
    <x v="97"/>
    <x v="2"/>
    <n v="631"/>
    <x v="0"/>
  </r>
  <r>
    <x v="97"/>
    <x v="2"/>
    <n v="1222"/>
    <x v="1"/>
  </r>
  <r>
    <x v="98"/>
    <x v="1"/>
    <n v="814"/>
    <x v="0"/>
  </r>
  <r>
    <x v="98"/>
    <x v="1"/>
    <n v="544"/>
    <x v="1"/>
  </r>
  <r>
    <x v="98"/>
    <x v="2"/>
    <n v="729"/>
    <x v="0"/>
  </r>
  <r>
    <x v="98"/>
    <x v="2"/>
    <n v="1616"/>
    <x v="1"/>
  </r>
  <r>
    <x v="99"/>
    <x v="0"/>
    <n v="1"/>
    <x v="1"/>
  </r>
  <r>
    <x v="99"/>
    <x v="1"/>
    <n v="563"/>
    <x v="0"/>
  </r>
  <r>
    <x v="99"/>
    <x v="1"/>
    <n v="394"/>
    <x v="1"/>
  </r>
  <r>
    <x v="99"/>
    <x v="2"/>
    <n v="600"/>
    <x v="0"/>
  </r>
  <r>
    <x v="99"/>
    <x v="2"/>
    <n v="1017"/>
    <x v="1"/>
  </r>
  <r>
    <x v="100"/>
    <x v="0"/>
    <n v="3"/>
    <x v="1"/>
  </r>
  <r>
    <x v="100"/>
    <x v="1"/>
    <n v="1621"/>
    <x v="0"/>
  </r>
  <r>
    <x v="100"/>
    <x v="1"/>
    <n v="845"/>
    <x v="1"/>
  </r>
  <r>
    <x v="100"/>
    <x v="2"/>
    <n v="1112"/>
    <x v="0"/>
  </r>
  <r>
    <x v="100"/>
    <x v="2"/>
    <n v="2256"/>
    <x v="1"/>
  </r>
  <r>
    <x v="101"/>
    <x v="0"/>
    <n v="16"/>
    <x v="0"/>
  </r>
  <r>
    <x v="101"/>
    <x v="0"/>
    <n v="19"/>
    <x v="1"/>
  </r>
  <r>
    <x v="101"/>
    <x v="1"/>
    <n v="6578"/>
    <x v="0"/>
  </r>
  <r>
    <x v="101"/>
    <x v="1"/>
    <n v="4187"/>
    <x v="1"/>
  </r>
  <r>
    <x v="101"/>
    <x v="2"/>
    <n v="3903"/>
    <x v="0"/>
  </r>
  <r>
    <x v="101"/>
    <x v="2"/>
    <n v="7551"/>
    <x v="1"/>
  </r>
  <r>
    <x v="102"/>
    <x v="1"/>
    <n v="417"/>
    <x v="0"/>
  </r>
  <r>
    <x v="102"/>
    <x v="1"/>
    <n v="231"/>
    <x v="1"/>
  </r>
  <r>
    <x v="102"/>
    <x v="2"/>
    <n v="262"/>
    <x v="0"/>
  </r>
  <r>
    <x v="102"/>
    <x v="2"/>
    <n v="658"/>
    <x v="1"/>
  </r>
  <r>
    <x v="103"/>
    <x v="0"/>
    <n v="13"/>
    <x v="0"/>
  </r>
  <r>
    <x v="103"/>
    <x v="0"/>
    <n v="12"/>
    <x v="1"/>
  </r>
  <r>
    <x v="103"/>
    <x v="1"/>
    <n v="3826"/>
    <x v="0"/>
  </r>
  <r>
    <x v="103"/>
    <x v="1"/>
    <n v="3057"/>
    <x v="1"/>
  </r>
  <r>
    <x v="103"/>
    <x v="2"/>
    <n v="3700"/>
    <x v="0"/>
  </r>
  <r>
    <x v="103"/>
    <x v="2"/>
    <n v="3763"/>
    <x v="1"/>
  </r>
  <r>
    <x v="104"/>
    <x v="0"/>
    <n v="2"/>
    <x v="0"/>
  </r>
  <r>
    <x v="104"/>
    <x v="0"/>
    <n v="2"/>
    <x v="1"/>
  </r>
  <r>
    <x v="104"/>
    <x v="1"/>
    <n v="3757"/>
    <x v="0"/>
  </r>
  <r>
    <x v="104"/>
    <x v="1"/>
    <n v="2017"/>
    <x v="1"/>
  </r>
  <r>
    <x v="104"/>
    <x v="2"/>
    <n v="2273"/>
    <x v="0"/>
  </r>
  <r>
    <x v="104"/>
    <x v="2"/>
    <n v="7145"/>
    <x v="1"/>
  </r>
  <r>
    <x v="105"/>
    <x v="0"/>
    <n v="1"/>
    <x v="0"/>
  </r>
  <r>
    <x v="105"/>
    <x v="0"/>
    <n v="2"/>
    <x v="1"/>
  </r>
  <r>
    <x v="105"/>
    <x v="1"/>
    <n v="1700"/>
    <x v="0"/>
  </r>
  <r>
    <x v="105"/>
    <x v="1"/>
    <n v="1083"/>
    <x v="1"/>
  </r>
  <r>
    <x v="105"/>
    <x v="2"/>
    <n v="1482"/>
    <x v="0"/>
  </r>
  <r>
    <x v="105"/>
    <x v="2"/>
    <n v="2873"/>
    <x v="1"/>
  </r>
  <r>
    <x v="106"/>
    <x v="0"/>
    <n v="1"/>
    <x v="0"/>
  </r>
  <r>
    <x v="106"/>
    <x v="0"/>
    <n v="1"/>
    <x v="1"/>
  </r>
  <r>
    <x v="106"/>
    <x v="1"/>
    <n v="711"/>
    <x v="0"/>
  </r>
  <r>
    <x v="106"/>
    <x v="1"/>
    <n v="424"/>
    <x v="1"/>
  </r>
  <r>
    <x v="106"/>
    <x v="2"/>
    <n v="574"/>
    <x v="0"/>
  </r>
  <r>
    <x v="106"/>
    <x v="2"/>
    <n v="1328"/>
    <x v="1"/>
  </r>
  <r>
    <x v="107"/>
    <x v="0"/>
    <n v="2"/>
    <x v="0"/>
  </r>
  <r>
    <x v="107"/>
    <x v="0"/>
    <n v="3"/>
    <x v="1"/>
  </r>
  <r>
    <x v="107"/>
    <x v="1"/>
    <n v="1147"/>
    <x v="0"/>
  </r>
  <r>
    <x v="107"/>
    <x v="1"/>
    <n v="619"/>
    <x v="1"/>
  </r>
  <r>
    <x v="107"/>
    <x v="2"/>
    <n v="816"/>
    <x v="0"/>
  </r>
  <r>
    <x v="107"/>
    <x v="2"/>
    <n v="1879"/>
    <x v="1"/>
  </r>
  <r>
    <x v="108"/>
    <x v="1"/>
    <n v="248"/>
    <x v="0"/>
  </r>
  <r>
    <x v="108"/>
    <x v="1"/>
    <n v="173"/>
    <x v="1"/>
  </r>
  <r>
    <x v="108"/>
    <x v="2"/>
    <n v="593"/>
    <x v="0"/>
  </r>
  <r>
    <x v="108"/>
    <x v="2"/>
    <n v="1108"/>
    <x v="1"/>
  </r>
  <r>
    <x v="109"/>
    <x v="0"/>
    <n v="1"/>
    <x v="0"/>
  </r>
  <r>
    <x v="109"/>
    <x v="0"/>
    <n v="1"/>
    <x v="1"/>
  </r>
  <r>
    <x v="109"/>
    <x v="1"/>
    <n v="562"/>
    <x v="0"/>
  </r>
  <r>
    <x v="109"/>
    <x v="1"/>
    <n v="303"/>
    <x v="1"/>
  </r>
  <r>
    <x v="109"/>
    <x v="2"/>
    <n v="325"/>
    <x v="0"/>
  </r>
  <r>
    <x v="109"/>
    <x v="2"/>
    <n v="892"/>
    <x v="1"/>
  </r>
  <r>
    <x v="110"/>
    <x v="0"/>
    <n v="1"/>
    <x v="1"/>
  </r>
  <r>
    <x v="110"/>
    <x v="1"/>
    <n v="1193"/>
    <x v="0"/>
  </r>
  <r>
    <x v="110"/>
    <x v="1"/>
    <n v="530"/>
    <x v="1"/>
  </r>
  <r>
    <x v="110"/>
    <x v="2"/>
    <n v="539"/>
    <x v="0"/>
  </r>
  <r>
    <x v="110"/>
    <x v="2"/>
    <n v="1596"/>
    <x v="1"/>
  </r>
  <r>
    <x v="111"/>
    <x v="0"/>
    <n v="1"/>
    <x v="1"/>
  </r>
  <r>
    <x v="111"/>
    <x v="1"/>
    <n v="198"/>
    <x v="0"/>
  </r>
  <r>
    <x v="111"/>
    <x v="1"/>
    <n v="167"/>
    <x v="1"/>
  </r>
  <r>
    <x v="111"/>
    <x v="2"/>
    <n v="209"/>
    <x v="0"/>
  </r>
  <r>
    <x v="111"/>
    <x v="2"/>
    <n v="342"/>
    <x v="1"/>
  </r>
  <r>
    <x v="112"/>
    <x v="0"/>
    <n v="19"/>
    <x v="0"/>
  </r>
  <r>
    <x v="112"/>
    <x v="0"/>
    <n v="22"/>
    <x v="1"/>
  </r>
  <r>
    <x v="112"/>
    <x v="1"/>
    <n v="13502"/>
    <x v="0"/>
  </r>
  <r>
    <x v="112"/>
    <x v="1"/>
    <n v="8955"/>
    <x v="1"/>
  </r>
  <r>
    <x v="112"/>
    <x v="2"/>
    <n v="6904"/>
    <x v="0"/>
  </r>
  <r>
    <x v="112"/>
    <x v="2"/>
    <n v="13327"/>
    <x v="1"/>
  </r>
  <r>
    <x v="113"/>
    <x v="0"/>
    <n v="1"/>
    <x v="0"/>
  </r>
  <r>
    <x v="113"/>
    <x v="1"/>
    <n v="144"/>
    <x v="0"/>
  </r>
  <r>
    <x v="113"/>
    <x v="1"/>
    <n v="104"/>
    <x v="1"/>
  </r>
  <r>
    <x v="113"/>
    <x v="2"/>
    <n v="163"/>
    <x v="0"/>
  </r>
  <r>
    <x v="113"/>
    <x v="2"/>
    <n v="548"/>
    <x v="1"/>
  </r>
  <r>
    <x v="114"/>
    <x v="0"/>
    <n v="1"/>
    <x v="0"/>
  </r>
  <r>
    <x v="114"/>
    <x v="0"/>
    <n v="2"/>
    <x v="1"/>
  </r>
  <r>
    <x v="114"/>
    <x v="1"/>
    <n v="1240"/>
    <x v="0"/>
  </r>
  <r>
    <x v="114"/>
    <x v="1"/>
    <n v="916"/>
    <x v="1"/>
  </r>
  <r>
    <x v="114"/>
    <x v="2"/>
    <n v="1227"/>
    <x v="0"/>
  </r>
  <r>
    <x v="114"/>
    <x v="2"/>
    <n v="2194"/>
    <x v="1"/>
  </r>
  <r>
    <x v="115"/>
    <x v="1"/>
    <n v="209"/>
    <x v="0"/>
  </r>
  <r>
    <x v="115"/>
    <x v="1"/>
    <n v="113"/>
    <x v="1"/>
  </r>
  <r>
    <x v="115"/>
    <x v="2"/>
    <n v="317"/>
    <x v="0"/>
  </r>
  <r>
    <x v="115"/>
    <x v="2"/>
    <n v="594"/>
    <x v="1"/>
  </r>
  <r>
    <x v="116"/>
    <x v="0"/>
    <n v="1"/>
    <x v="0"/>
  </r>
  <r>
    <x v="116"/>
    <x v="0"/>
    <n v="1"/>
    <x v="1"/>
  </r>
  <r>
    <x v="116"/>
    <x v="1"/>
    <n v="451"/>
    <x v="0"/>
  </r>
  <r>
    <x v="116"/>
    <x v="1"/>
    <n v="264"/>
    <x v="1"/>
  </r>
  <r>
    <x v="116"/>
    <x v="2"/>
    <n v="254"/>
    <x v="0"/>
  </r>
  <r>
    <x v="116"/>
    <x v="2"/>
    <n v="787"/>
    <x v="1"/>
  </r>
  <r>
    <x v="117"/>
    <x v="0"/>
    <n v="2"/>
    <x v="1"/>
  </r>
  <r>
    <x v="117"/>
    <x v="1"/>
    <n v="560"/>
    <x v="0"/>
  </r>
  <r>
    <x v="117"/>
    <x v="1"/>
    <n v="349"/>
    <x v="1"/>
  </r>
  <r>
    <x v="117"/>
    <x v="2"/>
    <n v="464"/>
    <x v="0"/>
  </r>
  <r>
    <x v="117"/>
    <x v="2"/>
    <n v="1172"/>
    <x v="1"/>
  </r>
  <r>
    <x v="118"/>
    <x v="0"/>
    <n v="1"/>
    <x v="0"/>
  </r>
  <r>
    <x v="118"/>
    <x v="1"/>
    <n v="1075"/>
    <x v="0"/>
  </r>
  <r>
    <x v="118"/>
    <x v="1"/>
    <n v="526"/>
    <x v="1"/>
  </r>
  <r>
    <x v="118"/>
    <x v="2"/>
    <n v="659"/>
    <x v="0"/>
  </r>
  <r>
    <x v="118"/>
    <x v="2"/>
    <n v="1957"/>
    <x v="1"/>
  </r>
  <r>
    <x v="119"/>
    <x v="1"/>
    <n v="13"/>
    <x v="0"/>
  </r>
  <r>
    <x v="119"/>
    <x v="1"/>
    <n v="10"/>
    <x v="1"/>
  </r>
  <r>
    <x v="119"/>
    <x v="2"/>
    <n v="114"/>
    <x v="0"/>
  </r>
  <r>
    <x v="119"/>
    <x v="2"/>
    <n v="126"/>
    <x v="1"/>
  </r>
  <r>
    <x v="120"/>
    <x v="0"/>
    <n v="1"/>
    <x v="1"/>
  </r>
  <r>
    <x v="120"/>
    <x v="1"/>
    <n v="218"/>
    <x v="0"/>
  </r>
  <r>
    <x v="120"/>
    <x v="1"/>
    <n v="131"/>
    <x v="1"/>
  </r>
  <r>
    <x v="120"/>
    <x v="2"/>
    <n v="198"/>
    <x v="0"/>
  </r>
  <r>
    <x v="120"/>
    <x v="2"/>
    <n v="399"/>
    <x v="1"/>
  </r>
  <r>
    <x v="121"/>
    <x v="0"/>
    <n v="16"/>
    <x v="0"/>
  </r>
  <r>
    <x v="121"/>
    <x v="0"/>
    <n v="17"/>
    <x v="1"/>
  </r>
  <r>
    <x v="121"/>
    <x v="1"/>
    <n v="4720"/>
    <x v="0"/>
  </r>
  <r>
    <x v="121"/>
    <x v="1"/>
    <n v="3011"/>
    <x v="1"/>
  </r>
  <r>
    <x v="121"/>
    <x v="2"/>
    <n v="3317"/>
    <x v="0"/>
  </r>
  <r>
    <x v="121"/>
    <x v="2"/>
    <n v="5847"/>
    <x v="1"/>
  </r>
  <r>
    <x v="122"/>
    <x v="0"/>
    <n v="1"/>
    <x v="0"/>
  </r>
  <r>
    <x v="122"/>
    <x v="0"/>
    <n v="3"/>
    <x v="1"/>
  </r>
  <r>
    <x v="122"/>
    <x v="1"/>
    <n v="775"/>
    <x v="0"/>
  </r>
  <r>
    <x v="122"/>
    <x v="1"/>
    <n v="517"/>
    <x v="1"/>
  </r>
  <r>
    <x v="122"/>
    <x v="2"/>
    <n v="781"/>
    <x v="0"/>
  </r>
  <r>
    <x v="122"/>
    <x v="2"/>
    <n v="1580"/>
    <x v="1"/>
  </r>
  <r>
    <x v="123"/>
    <x v="1"/>
    <n v="178"/>
    <x v="0"/>
  </r>
  <r>
    <x v="123"/>
    <x v="1"/>
    <n v="112"/>
    <x v="1"/>
  </r>
  <r>
    <x v="123"/>
    <x v="2"/>
    <n v="365"/>
    <x v="0"/>
  </r>
  <r>
    <x v="123"/>
    <x v="2"/>
    <n v="832"/>
    <x v="1"/>
  </r>
  <r>
    <x v="124"/>
    <x v="0"/>
    <n v="1"/>
    <x v="0"/>
  </r>
  <r>
    <x v="124"/>
    <x v="1"/>
    <n v="302"/>
    <x v="0"/>
  </r>
  <r>
    <x v="124"/>
    <x v="1"/>
    <n v="240"/>
    <x v="1"/>
  </r>
  <r>
    <x v="124"/>
    <x v="2"/>
    <n v="592"/>
    <x v="0"/>
  </r>
  <r>
    <x v="124"/>
    <x v="2"/>
    <n v="911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63">
  <r>
    <x v="0"/>
    <s v=""/>
    <s v="M"/>
    <x v="0"/>
    <n v="1"/>
  </r>
  <r>
    <x v="0"/>
    <s v="1"/>
    <s v="F"/>
    <x v="1"/>
    <n v="10235"/>
  </r>
  <r>
    <x v="0"/>
    <s v="1"/>
    <s v="F"/>
    <x v="0"/>
    <n v="186559"/>
  </r>
  <r>
    <x v="0"/>
    <s v="1"/>
    <s v="M"/>
    <x v="1"/>
    <n v="11875"/>
  </r>
  <r>
    <x v="0"/>
    <s v="1"/>
    <s v="M"/>
    <x v="0"/>
    <n v="169307"/>
  </r>
  <r>
    <x v="0"/>
    <s v="2"/>
    <s v="F"/>
    <x v="1"/>
    <n v="2303"/>
  </r>
  <r>
    <x v="0"/>
    <s v="2"/>
    <s v="F"/>
    <x v="0"/>
    <n v="43188"/>
  </r>
  <r>
    <x v="0"/>
    <s v="2"/>
    <s v="M"/>
    <x v="1"/>
    <n v="2729"/>
  </r>
  <r>
    <x v="0"/>
    <s v="2"/>
    <s v="M"/>
    <x v="0"/>
    <n v="41345"/>
  </r>
  <r>
    <x v="0"/>
    <s v="3"/>
    <s v="F"/>
    <x v="1"/>
    <n v="26"/>
  </r>
  <r>
    <x v="0"/>
    <s v="3"/>
    <s v="F"/>
    <x v="0"/>
    <n v="2198"/>
  </r>
  <r>
    <x v="0"/>
    <s v="3"/>
    <s v="M"/>
    <x v="1"/>
    <n v="28"/>
  </r>
  <r>
    <x v="0"/>
    <s v="3"/>
    <s v="M"/>
    <x v="0"/>
    <n v="2327"/>
  </r>
  <r>
    <x v="0"/>
    <s v="A"/>
    <s v="F"/>
    <x v="1"/>
    <n v="53"/>
  </r>
  <r>
    <x v="0"/>
    <s v="A"/>
    <s v="F"/>
    <x v="0"/>
    <n v="1383"/>
  </r>
  <r>
    <x v="0"/>
    <s v="A"/>
    <s v="M"/>
    <x v="1"/>
    <n v="57"/>
  </r>
  <r>
    <x v="0"/>
    <s v="A"/>
    <s v="M"/>
    <x v="0"/>
    <n v="1568"/>
  </r>
  <r>
    <x v="0"/>
    <s v="B"/>
    <s v="F"/>
    <x v="1"/>
    <n v="8"/>
  </r>
  <r>
    <x v="0"/>
    <s v="B"/>
    <s v="F"/>
    <x v="0"/>
    <n v="277"/>
  </r>
  <r>
    <x v="0"/>
    <s v="B"/>
    <s v="M"/>
    <x v="1"/>
    <n v="7"/>
  </r>
  <r>
    <x v="0"/>
    <s v="B"/>
    <s v="M"/>
    <x v="0"/>
    <n v="323"/>
  </r>
  <r>
    <x v="0"/>
    <s v="C"/>
    <s v="F"/>
    <x v="1"/>
    <n v="2"/>
  </r>
  <r>
    <x v="0"/>
    <s v="C"/>
    <s v="F"/>
    <x v="0"/>
    <n v="9"/>
  </r>
  <r>
    <x v="0"/>
    <s v="C"/>
    <s v="M"/>
    <x v="1"/>
    <n v="5"/>
  </r>
  <r>
    <x v="0"/>
    <s v="C"/>
    <s v="M"/>
    <x v="0"/>
    <n v="14"/>
  </r>
  <r>
    <x v="0"/>
    <s v="N"/>
    <s v="F"/>
    <x v="1"/>
    <n v="7029"/>
  </r>
  <r>
    <x v="0"/>
    <s v="N"/>
    <s v="F"/>
    <x v="0"/>
    <n v="93702"/>
  </r>
  <r>
    <x v="0"/>
    <s v="N"/>
    <s v="M"/>
    <x v="1"/>
    <n v="7348"/>
  </r>
  <r>
    <x v="0"/>
    <s v="N"/>
    <s v="M"/>
    <x v="0"/>
    <n v="75254"/>
  </r>
  <r>
    <x v="0"/>
    <s v="O"/>
    <s v="F"/>
    <x v="1"/>
    <n v="81"/>
  </r>
  <r>
    <x v="0"/>
    <s v="O"/>
    <s v="F"/>
    <x v="0"/>
    <n v="1481"/>
  </r>
  <r>
    <x v="0"/>
    <s v="O"/>
    <s v="M"/>
    <x v="1"/>
    <n v="108"/>
  </r>
  <r>
    <x v="0"/>
    <s v="O"/>
    <s v="M"/>
    <x v="0"/>
    <n v="2329"/>
  </r>
  <r>
    <x v="1"/>
    <s v="1"/>
    <s v="F"/>
    <x v="1"/>
    <n v="2082"/>
  </r>
  <r>
    <x v="1"/>
    <s v="1"/>
    <s v="F"/>
    <x v="0"/>
    <n v="1222"/>
  </r>
  <r>
    <x v="1"/>
    <s v="1"/>
    <s v="M"/>
    <x v="1"/>
    <n v="2259"/>
  </r>
  <r>
    <x v="1"/>
    <s v="1"/>
    <s v="M"/>
    <x v="0"/>
    <n v="1091"/>
  </r>
  <r>
    <x v="1"/>
    <s v="2"/>
    <s v="F"/>
    <x v="1"/>
    <n v="666"/>
  </r>
  <r>
    <x v="1"/>
    <s v="2"/>
    <s v="F"/>
    <x v="0"/>
    <n v="322"/>
  </r>
  <r>
    <x v="1"/>
    <s v="2"/>
    <s v="M"/>
    <x v="1"/>
    <n v="853"/>
  </r>
  <r>
    <x v="1"/>
    <s v="2"/>
    <s v="M"/>
    <x v="0"/>
    <n v="299"/>
  </r>
  <r>
    <x v="1"/>
    <s v="3"/>
    <s v="F"/>
    <x v="1"/>
    <n v="2"/>
  </r>
  <r>
    <x v="1"/>
    <s v="3"/>
    <s v="F"/>
    <x v="0"/>
    <n v="2"/>
  </r>
  <r>
    <x v="1"/>
    <s v="3"/>
    <s v="M"/>
    <x v="1"/>
    <n v="1"/>
  </r>
  <r>
    <x v="1"/>
    <s v="A"/>
    <s v="F"/>
    <x v="1"/>
    <n v="3"/>
  </r>
  <r>
    <x v="1"/>
    <s v="A"/>
    <s v="F"/>
    <x v="0"/>
    <n v="7"/>
  </r>
  <r>
    <x v="1"/>
    <s v="A"/>
    <s v="M"/>
    <x v="1"/>
    <n v="6"/>
  </r>
  <r>
    <x v="1"/>
    <s v="A"/>
    <s v="M"/>
    <x v="0"/>
    <n v="4"/>
  </r>
  <r>
    <x v="1"/>
    <s v="B"/>
    <s v="F"/>
    <x v="0"/>
    <n v="2"/>
  </r>
  <r>
    <x v="1"/>
    <s v="B"/>
    <s v="M"/>
    <x v="0"/>
    <n v="1"/>
  </r>
  <r>
    <x v="1"/>
    <s v="N"/>
    <s v="F"/>
    <x v="1"/>
    <n v="1084"/>
  </r>
  <r>
    <x v="1"/>
    <s v="N"/>
    <s v="F"/>
    <x v="0"/>
    <n v="546"/>
  </r>
  <r>
    <x v="1"/>
    <s v="N"/>
    <s v="M"/>
    <x v="1"/>
    <n v="1127"/>
  </r>
  <r>
    <x v="1"/>
    <s v="N"/>
    <s v="M"/>
    <x v="0"/>
    <n v="479"/>
  </r>
  <r>
    <x v="1"/>
    <s v="O"/>
    <s v="F"/>
    <x v="1"/>
    <n v="2"/>
  </r>
  <r>
    <x v="1"/>
    <s v="O"/>
    <s v="F"/>
    <x v="0"/>
    <n v="2"/>
  </r>
  <r>
    <x v="1"/>
    <s v="O"/>
    <s v="M"/>
    <x v="1"/>
    <n v="4"/>
  </r>
  <r>
    <x v="1"/>
    <s v="O"/>
    <s v="M"/>
    <x v="0"/>
    <n v="5"/>
  </r>
  <r>
    <x v="2"/>
    <s v=""/>
    <s v="F"/>
    <x v="1"/>
    <n v="1"/>
  </r>
  <r>
    <x v="2"/>
    <s v=""/>
    <s v="F"/>
    <x v="0"/>
    <n v="1"/>
  </r>
  <r>
    <x v="2"/>
    <s v=""/>
    <s v="M"/>
    <x v="0"/>
    <n v="1"/>
  </r>
  <r>
    <x v="2"/>
    <s v="1"/>
    <s v="F"/>
    <x v="1"/>
    <n v="138"/>
  </r>
  <r>
    <x v="2"/>
    <s v="1"/>
    <s v="F"/>
    <x v="0"/>
    <n v="89"/>
  </r>
  <r>
    <x v="2"/>
    <s v="1"/>
    <s v="M"/>
    <x v="1"/>
    <n v="164"/>
  </r>
  <r>
    <x v="2"/>
    <s v="1"/>
    <s v="M"/>
    <x v="0"/>
    <n v="80"/>
  </r>
  <r>
    <x v="2"/>
    <s v="2"/>
    <s v="F"/>
    <x v="1"/>
    <n v="77"/>
  </r>
  <r>
    <x v="2"/>
    <s v="2"/>
    <s v="F"/>
    <x v="0"/>
    <n v="45"/>
  </r>
  <r>
    <x v="2"/>
    <s v="2"/>
    <s v="M"/>
    <x v="1"/>
    <n v="100"/>
  </r>
  <r>
    <x v="2"/>
    <s v="2"/>
    <s v="M"/>
    <x v="0"/>
    <n v="48"/>
  </r>
  <r>
    <x v="2"/>
    <s v="3"/>
    <s v="F"/>
    <x v="1"/>
    <n v="1"/>
  </r>
  <r>
    <x v="2"/>
    <s v="3"/>
    <s v="M"/>
    <x v="1"/>
    <n v="1"/>
  </r>
  <r>
    <x v="2"/>
    <s v="N"/>
    <s v="F"/>
    <x v="1"/>
    <n v="231"/>
  </r>
  <r>
    <x v="2"/>
    <s v="N"/>
    <s v="F"/>
    <x v="0"/>
    <n v="88"/>
  </r>
  <r>
    <x v="2"/>
    <s v="N"/>
    <s v="M"/>
    <x v="1"/>
    <n v="231"/>
  </r>
  <r>
    <x v="2"/>
    <s v="N"/>
    <s v="M"/>
    <x v="0"/>
    <n v="84"/>
  </r>
  <r>
    <x v="3"/>
    <s v=""/>
    <s v="F"/>
    <x v="1"/>
    <n v="2"/>
  </r>
  <r>
    <x v="3"/>
    <s v="1"/>
    <s v="F"/>
    <x v="1"/>
    <n v="66"/>
  </r>
  <r>
    <x v="3"/>
    <s v="1"/>
    <s v="F"/>
    <x v="0"/>
    <n v="113"/>
  </r>
  <r>
    <x v="3"/>
    <s v="1"/>
    <s v="M"/>
    <x v="1"/>
    <n v="81"/>
  </r>
  <r>
    <x v="3"/>
    <s v="1"/>
    <s v="M"/>
    <x v="0"/>
    <n v="122"/>
  </r>
  <r>
    <x v="3"/>
    <s v="2"/>
    <s v="F"/>
    <x v="1"/>
    <n v="7"/>
  </r>
  <r>
    <x v="3"/>
    <s v="2"/>
    <s v="F"/>
    <x v="0"/>
    <n v="47"/>
  </r>
  <r>
    <x v="3"/>
    <s v="2"/>
    <s v="M"/>
    <x v="1"/>
    <n v="18"/>
  </r>
  <r>
    <x v="3"/>
    <s v="2"/>
    <s v="M"/>
    <x v="0"/>
    <n v="44"/>
  </r>
  <r>
    <x v="3"/>
    <s v="3"/>
    <s v="F"/>
    <x v="1"/>
    <n v="1"/>
  </r>
  <r>
    <x v="3"/>
    <s v="3"/>
    <s v="M"/>
    <x v="1"/>
    <n v="1"/>
  </r>
  <r>
    <x v="3"/>
    <s v="3"/>
    <s v="M"/>
    <x v="0"/>
    <n v="1"/>
  </r>
  <r>
    <x v="3"/>
    <s v="A"/>
    <s v="F"/>
    <x v="1"/>
    <n v="1"/>
  </r>
  <r>
    <x v="3"/>
    <s v="A"/>
    <s v="M"/>
    <x v="0"/>
    <n v="3"/>
  </r>
  <r>
    <x v="3"/>
    <s v="N"/>
    <s v="F"/>
    <x v="1"/>
    <n v="673"/>
  </r>
  <r>
    <x v="3"/>
    <s v="N"/>
    <s v="F"/>
    <x v="0"/>
    <n v="536"/>
  </r>
  <r>
    <x v="3"/>
    <s v="N"/>
    <s v="M"/>
    <x v="1"/>
    <n v="727"/>
  </r>
  <r>
    <x v="3"/>
    <s v="N"/>
    <s v="M"/>
    <x v="0"/>
    <n v="471"/>
  </r>
  <r>
    <x v="3"/>
    <s v="O"/>
    <s v="M"/>
    <x v="1"/>
    <n v="1"/>
  </r>
  <r>
    <x v="3"/>
    <s v="O"/>
    <s v="M"/>
    <x v="0"/>
    <n v="4"/>
  </r>
  <r>
    <x v="4"/>
    <s v=""/>
    <s v="F"/>
    <x v="1"/>
    <n v="6"/>
  </r>
  <r>
    <x v="4"/>
    <s v=""/>
    <s v="F"/>
    <x v="0"/>
    <n v="11"/>
  </r>
  <r>
    <x v="4"/>
    <s v=""/>
    <s v="M"/>
    <x v="1"/>
    <n v="8"/>
  </r>
  <r>
    <x v="4"/>
    <s v=""/>
    <s v="M"/>
    <x v="0"/>
    <n v="9"/>
  </r>
  <r>
    <x v="4"/>
    <s v="1"/>
    <s v="F"/>
    <x v="1"/>
    <n v="1628"/>
  </r>
  <r>
    <x v="4"/>
    <s v="1"/>
    <s v="F"/>
    <x v="0"/>
    <n v="2139"/>
  </r>
  <r>
    <x v="4"/>
    <s v="1"/>
    <s v="M"/>
    <x v="1"/>
    <n v="1294"/>
  </r>
  <r>
    <x v="4"/>
    <s v="1"/>
    <s v="M"/>
    <x v="0"/>
    <n v="1858"/>
  </r>
  <r>
    <x v="4"/>
    <s v="2"/>
    <s v="F"/>
    <x v="1"/>
    <n v="225"/>
  </r>
  <r>
    <x v="4"/>
    <s v="2"/>
    <s v="F"/>
    <x v="0"/>
    <n v="359"/>
  </r>
  <r>
    <x v="4"/>
    <s v="2"/>
    <s v="M"/>
    <x v="1"/>
    <n v="198"/>
  </r>
  <r>
    <x v="4"/>
    <s v="2"/>
    <s v="M"/>
    <x v="0"/>
    <n v="302"/>
  </r>
  <r>
    <x v="4"/>
    <s v="3"/>
    <s v="M"/>
    <x v="1"/>
    <n v="1"/>
  </r>
  <r>
    <x v="4"/>
    <s v="3"/>
    <s v="M"/>
    <x v="0"/>
    <n v="1"/>
  </r>
  <r>
    <x v="4"/>
    <s v="A"/>
    <s v="F"/>
    <x v="1"/>
    <n v="1"/>
  </r>
  <r>
    <x v="4"/>
    <s v="A"/>
    <s v="F"/>
    <x v="0"/>
    <n v="1"/>
  </r>
  <r>
    <x v="4"/>
    <s v="A"/>
    <s v="M"/>
    <x v="1"/>
    <n v="3"/>
  </r>
  <r>
    <x v="4"/>
    <s v="A"/>
    <s v="M"/>
    <x v="0"/>
    <n v="6"/>
  </r>
  <r>
    <x v="4"/>
    <s v="N"/>
    <s v="F"/>
    <x v="1"/>
    <n v="289"/>
  </r>
  <r>
    <x v="4"/>
    <s v="N"/>
    <s v="F"/>
    <x v="0"/>
    <n v="337"/>
  </r>
  <r>
    <x v="4"/>
    <s v="N"/>
    <s v="M"/>
    <x v="1"/>
    <n v="227"/>
  </r>
  <r>
    <x v="4"/>
    <s v="N"/>
    <s v="M"/>
    <x v="0"/>
    <n v="246"/>
  </r>
  <r>
    <x v="4"/>
    <s v="O"/>
    <s v="F"/>
    <x v="1"/>
    <n v="13"/>
  </r>
  <r>
    <x v="4"/>
    <s v="O"/>
    <s v="F"/>
    <x v="0"/>
    <n v="21"/>
  </r>
  <r>
    <x v="4"/>
    <s v="O"/>
    <s v="M"/>
    <x v="1"/>
    <n v="20"/>
  </r>
  <r>
    <x v="4"/>
    <s v="O"/>
    <s v="M"/>
    <x v="0"/>
    <n v="14"/>
  </r>
  <r>
    <x v="5"/>
    <s v="1"/>
    <s v="F"/>
    <x v="1"/>
    <n v="3202"/>
  </r>
  <r>
    <x v="5"/>
    <s v="1"/>
    <s v="F"/>
    <x v="0"/>
    <n v="2395"/>
  </r>
  <r>
    <x v="5"/>
    <s v="1"/>
    <s v="M"/>
    <x v="1"/>
    <n v="3396"/>
  </r>
  <r>
    <x v="5"/>
    <s v="1"/>
    <s v="M"/>
    <x v="0"/>
    <n v="2204"/>
  </r>
  <r>
    <x v="5"/>
    <s v="2"/>
    <s v="F"/>
    <x v="1"/>
    <n v="229"/>
  </r>
  <r>
    <x v="5"/>
    <s v="2"/>
    <s v="F"/>
    <x v="0"/>
    <n v="280"/>
  </r>
  <r>
    <x v="5"/>
    <s v="2"/>
    <s v="M"/>
    <x v="1"/>
    <n v="309"/>
  </r>
  <r>
    <x v="5"/>
    <s v="2"/>
    <s v="M"/>
    <x v="0"/>
    <n v="283"/>
  </r>
  <r>
    <x v="5"/>
    <s v="3"/>
    <s v="F"/>
    <x v="0"/>
    <n v="4"/>
  </r>
  <r>
    <x v="5"/>
    <s v="3"/>
    <s v="M"/>
    <x v="1"/>
    <n v="1"/>
  </r>
  <r>
    <x v="5"/>
    <s v="3"/>
    <s v="M"/>
    <x v="0"/>
    <n v="3"/>
  </r>
  <r>
    <x v="5"/>
    <s v="A"/>
    <s v="F"/>
    <x v="1"/>
    <n v="4"/>
  </r>
  <r>
    <x v="5"/>
    <s v="A"/>
    <s v="F"/>
    <x v="0"/>
    <n v="20"/>
  </r>
  <r>
    <x v="5"/>
    <s v="A"/>
    <s v="M"/>
    <x v="1"/>
    <n v="13"/>
  </r>
  <r>
    <x v="5"/>
    <s v="A"/>
    <s v="M"/>
    <x v="0"/>
    <n v="48"/>
  </r>
  <r>
    <x v="5"/>
    <s v="B"/>
    <s v="F"/>
    <x v="0"/>
    <n v="2"/>
  </r>
  <r>
    <x v="5"/>
    <s v="B"/>
    <s v="M"/>
    <x v="1"/>
    <n v="1"/>
  </r>
  <r>
    <x v="5"/>
    <s v="B"/>
    <s v="M"/>
    <x v="0"/>
    <n v="4"/>
  </r>
  <r>
    <x v="5"/>
    <s v="N"/>
    <s v="F"/>
    <x v="1"/>
    <n v="1317"/>
  </r>
  <r>
    <x v="5"/>
    <s v="N"/>
    <s v="F"/>
    <x v="0"/>
    <n v="1307"/>
  </r>
  <r>
    <x v="5"/>
    <s v="N"/>
    <s v="M"/>
    <x v="1"/>
    <n v="1166"/>
  </r>
  <r>
    <x v="5"/>
    <s v="N"/>
    <s v="M"/>
    <x v="0"/>
    <n v="1100"/>
  </r>
  <r>
    <x v="5"/>
    <s v="O"/>
    <s v="F"/>
    <x v="1"/>
    <n v="2"/>
  </r>
  <r>
    <x v="5"/>
    <s v="O"/>
    <s v="F"/>
    <x v="0"/>
    <n v="14"/>
  </r>
  <r>
    <x v="5"/>
    <s v="O"/>
    <s v="M"/>
    <x v="1"/>
    <n v="11"/>
  </r>
  <r>
    <x v="5"/>
    <s v="O"/>
    <s v="M"/>
    <x v="0"/>
    <n v="50"/>
  </r>
  <r>
    <x v="6"/>
    <s v=""/>
    <s v="F"/>
    <x v="1"/>
    <n v="30"/>
  </r>
  <r>
    <x v="6"/>
    <s v=""/>
    <s v="F"/>
    <x v="0"/>
    <n v="10"/>
  </r>
  <r>
    <x v="6"/>
    <s v=""/>
    <s v="M"/>
    <x v="1"/>
    <n v="25"/>
  </r>
  <r>
    <x v="6"/>
    <s v=""/>
    <s v="M"/>
    <x v="0"/>
    <n v="9"/>
  </r>
  <r>
    <x v="6"/>
    <s v="1"/>
    <s v="F"/>
    <x v="1"/>
    <n v="2628"/>
  </r>
  <r>
    <x v="6"/>
    <s v="1"/>
    <s v="F"/>
    <x v="0"/>
    <n v="4081"/>
  </r>
  <r>
    <x v="6"/>
    <s v="1"/>
    <s v="M"/>
    <x v="1"/>
    <n v="3053"/>
  </r>
  <r>
    <x v="6"/>
    <s v="1"/>
    <s v="M"/>
    <x v="0"/>
    <n v="4276"/>
  </r>
  <r>
    <x v="6"/>
    <s v="2"/>
    <s v="F"/>
    <x v="1"/>
    <n v="2894"/>
  </r>
  <r>
    <x v="6"/>
    <s v="2"/>
    <s v="F"/>
    <x v="0"/>
    <n v="1627"/>
  </r>
  <r>
    <x v="6"/>
    <s v="2"/>
    <s v="M"/>
    <x v="1"/>
    <n v="3301"/>
  </r>
  <r>
    <x v="6"/>
    <s v="2"/>
    <s v="M"/>
    <x v="0"/>
    <n v="1610"/>
  </r>
  <r>
    <x v="6"/>
    <s v="3"/>
    <s v="F"/>
    <x v="1"/>
    <n v="4"/>
  </r>
  <r>
    <x v="6"/>
    <s v="3"/>
    <s v="F"/>
    <x v="0"/>
    <n v="1"/>
  </r>
  <r>
    <x v="6"/>
    <s v="3"/>
    <s v="M"/>
    <x v="1"/>
    <n v="5"/>
  </r>
  <r>
    <x v="6"/>
    <s v="3"/>
    <s v="M"/>
    <x v="0"/>
    <n v="1"/>
  </r>
  <r>
    <x v="6"/>
    <s v="A"/>
    <s v="F"/>
    <x v="1"/>
    <n v="4"/>
  </r>
  <r>
    <x v="6"/>
    <s v="A"/>
    <s v="F"/>
    <x v="0"/>
    <n v="20"/>
  </r>
  <r>
    <x v="6"/>
    <s v="A"/>
    <s v="M"/>
    <x v="1"/>
    <n v="45"/>
  </r>
  <r>
    <x v="6"/>
    <s v="A"/>
    <s v="M"/>
    <x v="0"/>
    <n v="80"/>
  </r>
  <r>
    <x v="6"/>
    <s v="B"/>
    <s v="M"/>
    <x v="1"/>
    <n v="1"/>
  </r>
  <r>
    <x v="6"/>
    <s v="B"/>
    <s v="M"/>
    <x v="0"/>
    <n v="1"/>
  </r>
  <r>
    <x v="6"/>
    <s v="N"/>
    <s v="F"/>
    <x v="1"/>
    <n v="1116"/>
  </r>
  <r>
    <x v="6"/>
    <s v="N"/>
    <s v="F"/>
    <x v="0"/>
    <n v="1086"/>
  </r>
  <r>
    <x v="6"/>
    <s v="N"/>
    <s v="M"/>
    <x v="1"/>
    <n v="1054"/>
  </r>
  <r>
    <x v="6"/>
    <s v="N"/>
    <s v="M"/>
    <x v="0"/>
    <n v="989"/>
  </r>
  <r>
    <x v="6"/>
    <s v="O"/>
    <s v="F"/>
    <x v="1"/>
    <n v="6"/>
  </r>
  <r>
    <x v="6"/>
    <s v="O"/>
    <s v="F"/>
    <x v="0"/>
    <n v="19"/>
  </r>
  <r>
    <x v="6"/>
    <s v="O"/>
    <s v="M"/>
    <x v="1"/>
    <n v="25"/>
  </r>
  <r>
    <x v="6"/>
    <s v="O"/>
    <s v="M"/>
    <x v="0"/>
    <n v="93"/>
  </r>
  <r>
    <x v="7"/>
    <s v=""/>
    <s v="F"/>
    <x v="1"/>
    <n v="16"/>
  </r>
  <r>
    <x v="7"/>
    <s v=""/>
    <s v="F"/>
    <x v="0"/>
    <n v="8"/>
  </r>
  <r>
    <x v="7"/>
    <s v=""/>
    <s v="M"/>
    <x v="1"/>
    <n v="14"/>
  </r>
  <r>
    <x v="7"/>
    <s v=""/>
    <s v="M"/>
    <x v="0"/>
    <n v="3"/>
  </r>
  <r>
    <x v="7"/>
    <s v="1"/>
    <s v="F"/>
    <x v="1"/>
    <n v="383"/>
  </r>
  <r>
    <x v="7"/>
    <s v="1"/>
    <s v="F"/>
    <x v="0"/>
    <n v="444"/>
  </r>
  <r>
    <x v="7"/>
    <s v="1"/>
    <s v="M"/>
    <x v="1"/>
    <n v="301"/>
  </r>
  <r>
    <x v="7"/>
    <s v="1"/>
    <s v="M"/>
    <x v="0"/>
    <n v="411"/>
  </r>
  <r>
    <x v="7"/>
    <s v="2"/>
    <s v="F"/>
    <x v="1"/>
    <n v="99"/>
  </r>
  <r>
    <x v="7"/>
    <s v="2"/>
    <s v="F"/>
    <x v="0"/>
    <n v="71"/>
  </r>
  <r>
    <x v="7"/>
    <s v="2"/>
    <s v="M"/>
    <x v="1"/>
    <n v="77"/>
  </r>
  <r>
    <x v="7"/>
    <s v="2"/>
    <s v="M"/>
    <x v="0"/>
    <n v="72"/>
  </r>
  <r>
    <x v="7"/>
    <s v="3"/>
    <s v="F"/>
    <x v="1"/>
    <n v="1"/>
  </r>
  <r>
    <x v="7"/>
    <s v="3"/>
    <s v="F"/>
    <x v="0"/>
    <n v="1"/>
  </r>
  <r>
    <x v="7"/>
    <s v="3"/>
    <s v="M"/>
    <x v="1"/>
    <n v="1"/>
  </r>
  <r>
    <x v="7"/>
    <s v="3"/>
    <s v="M"/>
    <x v="0"/>
    <n v="1"/>
  </r>
  <r>
    <x v="7"/>
    <s v="A"/>
    <s v="F"/>
    <x v="0"/>
    <n v="1"/>
  </r>
  <r>
    <x v="7"/>
    <s v="A"/>
    <s v="M"/>
    <x v="1"/>
    <n v="1"/>
  </r>
  <r>
    <x v="7"/>
    <s v="A"/>
    <s v="M"/>
    <x v="0"/>
    <n v="1"/>
  </r>
  <r>
    <x v="7"/>
    <s v="N"/>
    <s v="F"/>
    <x v="1"/>
    <n v="158"/>
  </r>
  <r>
    <x v="7"/>
    <s v="N"/>
    <s v="F"/>
    <x v="0"/>
    <n v="194"/>
  </r>
  <r>
    <x v="7"/>
    <s v="N"/>
    <s v="M"/>
    <x v="1"/>
    <n v="133"/>
  </r>
  <r>
    <x v="7"/>
    <s v="N"/>
    <s v="M"/>
    <x v="0"/>
    <n v="163"/>
  </r>
  <r>
    <x v="7"/>
    <s v="O"/>
    <s v="F"/>
    <x v="1"/>
    <n v="2"/>
  </r>
  <r>
    <x v="7"/>
    <s v="O"/>
    <s v="F"/>
    <x v="0"/>
    <n v="1"/>
  </r>
  <r>
    <x v="7"/>
    <s v="O"/>
    <s v="M"/>
    <x v="1"/>
    <n v="4"/>
  </r>
  <r>
    <x v="7"/>
    <s v="O"/>
    <s v="M"/>
    <x v="0"/>
    <n v="1"/>
  </r>
  <r>
    <x v="8"/>
    <s v="1"/>
    <s v="F"/>
    <x v="1"/>
    <n v="2542"/>
  </r>
  <r>
    <x v="8"/>
    <s v="1"/>
    <s v="F"/>
    <x v="0"/>
    <n v="498"/>
  </r>
  <r>
    <x v="8"/>
    <s v="1"/>
    <s v="M"/>
    <x v="1"/>
    <n v="2661"/>
  </r>
  <r>
    <x v="8"/>
    <s v="1"/>
    <s v="M"/>
    <x v="0"/>
    <n v="446"/>
  </r>
  <r>
    <x v="8"/>
    <s v="2"/>
    <s v="F"/>
    <x v="1"/>
    <n v="71"/>
  </r>
  <r>
    <x v="8"/>
    <s v="2"/>
    <s v="F"/>
    <x v="0"/>
    <n v="21"/>
  </r>
  <r>
    <x v="8"/>
    <s v="2"/>
    <s v="M"/>
    <x v="1"/>
    <n v="91"/>
  </r>
  <r>
    <x v="8"/>
    <s v="2"/>
    <s v="M"/>
    <x v="0"/>
    <n v="18"/>
  </r>
  <r>
    <x v="8"/>
    <s v="3"/>
    <s v="F"/>
    <x v="0"/>
    <n v="1"/>
  </r>
  <r>
    <x v="8"/>
    <s v="3"/>
    <s v="M"/>
    <x v="1"/>
    <n v="3"/>
  </r>
  <r>
    <x v="8"/>
    <s v="A"/>
    <s v="M"/>
    <x v="1"/>
    <n v="1"/>
  </r>
  <r>
    <x v="8"/>
    <s v="N"/>
    <s v="F"/>
    <x v="1"/>
    <n v="1007"/>
  </r>
  <r>
    <x v="8"/>
    <s v="N"/>
    <s v="F"/>
    <x v="0"/>
    <n v="163"/>
  </r>
  <r>
    <x v="8"/>
    <s v="N"/>
    <s v="M"/>
    <x v="1"/>
    <n v="889"/>
  </r>
  <r>
    <x v="8"/>
    <s v="N"/>
    <s v="M"/>
    <x v="0"/>
    <n v="108"/>
  </r>
  <r>
    <x v="8"/>
    <s v="O"/>
    <s v="F"/>
    <x v="1"/>
    <n v="1"/>
  </r>
  <r>
    <x v="8"/>
    <s v="O"/>
    <s v="M"/>
    <x v="1"/>
    <n v="1"/>
  </r>
  <r>
    <x v="9"/>
    <s v=""/>
    <s v="F"/>
    <x v="1"/>
    <n v="6"/>
  </r>
  <r>
    <x v="9"/>
    <s v=""/>
    <s v="F"/>
    <x v="0"/>
    <n v="8"/>
  </r>
  <r>
    <x v="9"/>
    <s v=""/>
    <s v="M"/>
    <x v="1"/>
    <n v="15"/>
  </r>
  <r>
    <x v="9"/>
    <s v=""/>
    <s v="M"/>
    <x v="0"/>
    <n v="7"/>
  </r>
  <r>
    <x v="9"/>
    <s v="1"/>
    <s v="F"/>
    <x v="1"/>
    <n v="2103"/>
  </r>
  <r>
    <x v="9"/>
    <s v="1"/>
    <s v="F"/>
    <x v="0"/>
    <n v="1299"/>
  </r>
  <r>
    <x v="9"/>
    <s v="1"/>
    <s v="M"/>
    <x v="1"/>
    <n v="2620"/>
  </r>
  <r>
    <x v="9"/>
    <s v="1"/>
    <s v="M"/>
    <x v="0"/>
    <n v="1229"/>
  </r>
  <r>
    <x v="9"/>
    <s v="2"/>
    <s v="F"/>
    <x v="1"/>
    <n v="51"/>
  </r>
  <r>
    <x v="9"/>
    <s v="2"/>
    <s v="F"/>
    <x v="0"/>
    <n v="54"/>
  </r>
  <r>
    <x v="9"/>
    <s v="2"/>
    <s v="M"/>
    <x v="1"/>
    <n v="87"/>
  </r>
  <r>
    <x v="9"/>
    <s v="2"/>
    <s v="M"/>
    <x v="0"/>
    <n v="87"/>
  </r>
  <r>
    <x v="9"/>
    <s v="A"/>
    <s v="F"/>
    <x v="1"/>
    <n v="2"/>
  </r>
  <r>
    <x v="9"/>
    <s v="A"/>
    <s v="F"/>
    <x v="0"/>
    <n v="9"/>
  </r>
  <r>
    <x v="9"/>
    <s v="A"/>
    <s v="M"/>
    <x v="1"/>
    <n v="9"/>
  </r>
  <r>
    <x v="9"/>
    <s v="A"/>
    <s v="M"/>
    <x v="0"/>
    <n v="12"/>
  </r>
  <r>
    <x v="9"/>
    <s v="B"/>
    <s v="F"/>
    <x v="0"/>
    <n v="1"/>
  </r>
  <r>
    <x v="9"/>
    <s v="B"/>
    <s v="M"/>
    <x v="1"/>
    <n v="1"/>
  </r>
  <r>
    <x v="9"/>
    <s v="B"/>
    <s v="M"/>
    <x v="0"/>
    <n v="2"/>
  </r>
  <r>
    <x v="9"/>
    <s v="N"/>
    <s v="F"/>
    <x v="1"/>
    <n v="2327"/>
  </r>
  <r>
    <x v="9"/>
    <s v="N"/>
    <s v="F"/>
    <x v="0"/>
    <n v="1151"/>
  </r>
  <r>
    <x v="9"/>
    <s v="N"/>
    <s v="M"/>
    <x v="1"/>
    <n v="2570"/>
  </r>
  <r>
    <x v="9"/>
    <s v="N"/>
    <s v="M"/>
    <x v="0"/>
    <n v="1102"/>
  </r>
  <r>
    <x v="9"/>
    <s v="O"/>
    <s v="F"/>
    <x v="1"/>
    <n v="1"/>
  </r>
  <r>
    <x v="9"/>
    <s v="O"/>
    <s v="F"/>
    <x v="0"/>
    <n v="1"/>
  </r>
  <r>
    <x v="9"/>
    <s v="O"/>
    <s v="M"/>
    <x v="1"/>
    <n v="6"/>
  </r>
  <r>
    <x v="9"/>
    <s v="O"/>
    <s v="M"/>
    <x v="0"/>
    <n v="9"/>
  </r>
  <r>
    <x v="10"/>
    <s v="1"/>
    <s v="F"/>
    <x v="1"/>
    <n v="2812"/>
  </r>
  <r>
    <x v="10"/>
    <s v="1"/>
    <s v="F"/>
    <x v="0"/>
    <n v="3510"/>
  </r>
  <r>
    <x v="10"/>
    <s v="1"/>
    <s v="M"/>
    <x v="1"/>
    <n v="3200"/>
  </r>
  <r>
    <x v="10"/>
    <s v="1"/>
    <s v="M"/>
    <x v="0"/>
    <n v="3361"/>
  </r>
  <r>
    <x v="10"/>
    <s v="2"/>
    <s v="F"/>
    <x v="1"/>
    <n v="242"/>
  </r>
  <r>
    <x v="10"/>
    <s v="2"/>
    <s v="F"/>
    <x v="0"/>
    <n v="551"/>
  </r>
  <r>
    <x v="10"/>
    <s v="2"/>
    <s v="M"/>
    <x v="1"/>
    <n v="303"/>
  </r>
  <r>
    <x v="10"/>
    <s v="2"/>
    <s v="M"/>
    <x v="0"/>
    <n v="579"/>
  </r>
  <r>
    <x v="10"/>
    <s v="3"/>
    <s v="F"/>
    <x v="1"/>
    <n v="2"/>
  </r>
  <r>
    <x v="10"/>
    <s v="3"/>
    <s v="F"/>
    <x v="0"/>
    <n v="7"/>
  </r>
  <r>
    <x v="10"/>
    <s v="3"/>
    <s v="M"/>
    <x v="0"/>
    <n v="8"/>
  </r>
  <r>
    <x v="10"/>
    <s v="A"/>
    <s v="F"/>
    <x v="0"/>
    <n v="7"/>
  </r>
  <r>
    <x v="10"/>
    <s v="A"/>
    <s v="M"/>
    <x v="1"/>
    <n v="4"/>
  </r>
  <r>
    <x v="10"/>
    <s v="A"/>
    <s v="M"/>
    <x v="0"/>
    <n v="10"/>
  </r>
  <r>
    <x v="10"/>
    <s v="B"/>
    <s v="F"/>
    <x v="1"/>
    <n v="2"/>
  </r>
  <r>
    <x v="10"/>
    <s v="B"/>
    <s v="F"/>
    <x v="0"/>
    <n v="1"/>
  </r>
  <r>
    <x v="10"/>
    <s v="B"/>
    <s v="M"/>
    <x v="0"/>
    <n v="2"/>
  </r>
  <r>
    <x v="10"/>
    <s v="N"/>
    <s v="F"/>
    <x v="1"/>
    <n v="536"/>
  </r>
  <r>
    <x v="10"/>
    <s v="N"/>
    <s v="F"/>
    <x v="0"/>
    <n v="861"/>
  </r>
  <r>
    <x v="10"/>
    <s v="N"/>
    <s v="M"/>
    <x v="1"/>
    <n v="463"/>
  </r>
  <r>
    <x v="10"/>
    <s v="N"/>
    <s v="M"/>
    <x v="0"/>
    <n v="778"/>
  </r>
  <r>
    <x v="10"/>
    <s v="O"/>
    <s v="F"/>
    <x v="1"/>
    <n v="3"/>
  </r>
  <r>
    <x v="10"/>
    <s v="O"/>
    <s v="F"/>
    <x v="0"/>
    <n v="10"/>
  </r>
  <r>
    <x v="10"/>
    <s v="O"/>
    <s v="M"/>
    <x v="1"/>
    <n v="1"/>
  </r>
  <r>
    <x v="10"/>
    <s v="O"/>
    <s v="M"/>
    <x v="0"/>
    <n v="12"/>
  </r>
  <r>
    <x v="11"/>
    <s v=""/>
    <s v="F"/>
    <x v="0"/>
    <n v="2"/>
  </r>
  <r>
    <x v="11"/>
    <s v=""/>
    <s v="M"/>
    <x v="1"/>
    <n v="1"/>
  </r>
  <r>
    <x v="11"/>
    <s v=""/>
    <s v="M"/>
    <x v="0"/>
    <n v="1"/>
  </r>
  <r>
    <x v="11"/>
    <s v="1"/>
    <s v="F"/>
    <x v="1"/>
    <n v="986"/>
  </r>
  <r>
    <x v="11"/>
    <s v="1"/>
    <s v="F"/>
    <x v="0"/>
    <n v="348"/>
  </r>
  <r>
    <x v="11"/>
    <s v="1"/>
    <s v="M"/>
    <x v="1"/>
    <n v="1114"/>
  </r>
  <r>
    <x v="11"/>
    <s v="1"/>
    <s v="M"/>
    <x v="0"/>
    <n v="364"/>
  </r>
  <r>
    <x v="11"/>
    <s v="2"/>
    <s v="F"/>
    <x v="1"/>
    <n v="232"/>
  </r>
  <r>
    <x v="11"/>
    <s v="2"/>
    <s v="F"/>
    <x v="0"/>
    <n v="50"/>
  </r>
  <r>
    <x v="11"/>
    <s v="2"/>
    <s v="M"/>
    <x v="1"/>
    <n v="243"/>
  </r>
  <r>
    <x v="11"/>
    <s v="2"/>
    <s v="M"/>
    <x v="0"/>
    <n v="63"/>
  </r>
  <r>
    <x v="11"/>
    <s v="A"/>
    <s v="F"/>
    <x v="1"/>
    <n v="2"/>
  </r>
  <r>
    <x v="11"/>
    <s v="A"/>
    <s v="F"/>
    <x v="0"/>
    <n v="3"/>
  </r>
  <r>
    <x v="11"/>
    <s v="A"/>
    <s v="M"/>
    <x v="1"/>
    <n v="3"/>
  </r>
  <r>
    <x v="11"/>
    <s v="A"/>
    <s v="M"/>
    <x v="0"/>
    <n v="5"/>
  </r>
  <r>
    <x v="11"/>
    <s v="N"/>
    <s v="F"/>
    <x v="1"/>
    <n v="777"/>
  </r>
  <r>
    <x v="11"/>
    <s v="N"/>
    <s v="F"/>
    <x v="0"/>
    <n v="283"/>
  </r>
  <r>
    <x v="11"/>
    <s v="N"/>
    <s v="M"/>
    <x v="1"/>
    <n v="758"/>
  </r>
  <r>
    <x v="11"/>
    <s v="N"/>
    <s v="M"/>
    <x v="0"/>
    <n v="268"/>
  </r>
  <r>
    <x v="11"/>
    <s v="O"/>
    <s v="F"/>
    <x v="1"/>
    <n v="1"/>
  </r>
  <r>
    <x v="11"/>
    <s v="O"/>
    <s v="M"/>
    <x v="1"/>
    <n v="1"/>
  </r>
  <r>
    <x v="11"/>
    <s v="O"/>
    <s v="M"/>
    <x v="0"/>
    <n v="1"/>
  </r>
  <r>
    <x v="12"/>
    <s v=""/>
    <s v="F"/>
    <x v="1"/>
    <n v="2"/>
  </r>
  <r>
    <x v="12"/>
    <s v=""/>
    <s v="M"/>
    <x v="0"/>
    <n v="1"/>
  </r>
  <r>
    <x v="12"/>
    <s v="1"/>
    <s v="F"/>
    <x v="1"/>
    <n v="1539"/>
  </r>
  <r>
    <x v="12"/>
    <s v="1"/>
    <s v="F"/>
    <x v="0"/>
    <n v="7909"/>
  </r>
  <r>
    <x v="12"/>
    <s v="1"/>
    <s v="M"/>
    <x v="1"/>
    <n v="1802"/>
  </r>
  <r>
    <x v="12"/>
    <s v="1"/>
    <s v="M"/>
    <x v="0"/>
    <n v="7937"/>
  </r>
  <r>
    <x v="12"/>
    <s v="2"/>
    <s v="F"/>
    <x v="1"/>
    <n v="120"/>
  </r>
  <r>
    <x v="12"/>
    <s v="2"/>
    <s v="F"/>
    <x v="0"/>
    <n v="1081"/>
  </r>
  <r>
    <x v="12"/>
    <s v="2"/>
    <s v="M"/>
    <x v="1"/>
    <n v="149"/>
  </r>
  <r>
    <x v="12"/>
    <s v="2"/>
    <s v="M"/>
    <x v="0"/>
    <n v="1034"/>
  </r>
  <r>
    <x v="12"/>
    <s v="3"/>
    <s v="F"/>
    <x v="1"/>
    <n v="6"/>
  </r>
  <r>
    <x v="12"/>
    <s v="3"/>
    <s v="F"/>
    <x v="0"/>
    <n v="11"/>
  </r>
  <r>
    <x v="12"/>
    <s v="3"/>
    <s v="M"/>
    <x v="1"/>
    <n v="5"/>
  </r>
  <r>
    <x v="12"/>
    <s v="3"/>
    <s v="M"/>
    <x v="0"/>
    <n v="11"/>
  </r>
  <r>
    <x v="12"/>
    <s v="A"/>
    <s v="F"/>
    <x v="1"/>
    <n v="3"/>
  </r>
  <r>
    <x v="12"/>
    <s v="A"/>
    <s v="F"/>
    <x v="0"/>
    <n v="14"/>
  </r>
  <r>
    <x v="12"/>
    <s v="A"/>
    <s v="M"/>
    <x v="1"/>
    <n v="3"/>
  </r>
  <r>
    <x v="12"/>
    <s v="A"/>
    <s v="M"/>
    <x v="0"/>
    <n v="27"/>
  </r>
  <r>
    <x v="12"/>
    <s v="B"/>
    <s v="F"/>
    <x v="0"/>
    <n v="3"/>
  </r>
  <r>
    <x v="12"/>
    <s v="C"/>
    <s v="M"/>
    <x v="0"/>
    <n v="1"/>
  </r>
  <r>
    <x v="12"/>
    <s v="N"/>
    <s v="F"/>
    <x v="1"/>
    <n v="4461"/>
  </r>
  <r>
    <x v="12"/>
    <s v="N"/>
    <s v="F"/>
    <x v="0"/>
    <n v="15611"/>
  </r>
  <r>
    <x v="12"/>
    <s v="N"/>
    <s v="M"/>
    <x v="1"/>
    <n v="4196"/>
  </r>
  <r>
    <x v="12"/>
    <s v="N"/>
    <s v="M"/>
    <x v="0"/>
    <n v="12000"/>
  </r>
  <r>
    <x v="12"/>
    <s v="O"/>
    <s v="F"/>
    <x v="1"/>
    <n v="9"/>
  </r>
  <r>
    <x v="12"/>
    <s v="O"/>
    <s v="F"/>
    <x v="0"/>
    <n v="70"/>
  </r>
  <r>
    <x v="12"/>
    <s v="O"/>
    <s v="M"/>
    <x v="1"/>
    <n v="13"/>
  </r>
  <r>
    <x v="12"/>
    <s v="O"/>
    <s v="M"/>
    <x v="0"/>
    <n v="80"/>
  </r>
  <r>
    <x v="13"/>
    <s v=""/>
    <s v="F"/>
    <x v="1"/>
    <n v="3"/>
  </r>
  <r>
    <x v="13"/>
    <s v=""/>
    <s v="F"/>
    <x v="0"/>
    <n v="6"/>
  </r>
  <r>
    <x v="13"/>
    <s v=""/>
    <s v="M"/>
    <x v="1"/>
    <n v="4"/>
  </r>
  <r>
    <x v="13"/>
    <s v=""/>
    <s v="M"/>
    <x v="0"/>
    <n v="4"/>
  </r>
  <r>
    <x v="13"/>
    <s v="1"/>
    <s v="F"/>
    <x v="1"/>
    <n v="4118"/>
  </r>
  <r>
    <x v="13"/>
    <s v="1"/>
    <s v="F"/>
    <x v="0"/>
    <n v="3305"/>
  </r>
  <r>
    <x v="13"/>
    <s v="1"/>
    <s v="M"/>
    <x v="1"/>
    <n v="4094"/>
  </r>
  <r>
    <x v="13"/>
    <s v="1"/>
    <s v="M"/>
    <x v="0"/>
    <n v="3235"/>
  </r>
  <r>
    <x v="13"/>
    <s v="2"/>
    <s v="F"/>
    <x v="1"/>
    <n v="158"/>
  </r>
  <r>
    <x v="13"/>
    <s v="2"/>
    <s v="F"/>
    <x v="0"/>
    <n v="400"/>
  </r>
  <r>
    <x v="13"/>
    <s v="2"/>
    <s v="M"/>
    <x v="1"/>
    <n v="187"/>
  </r>
  <r>
    <x v="13"/>
    <s v="2"/>
    <s v="M"/>
    <x v="0"/>
    <n v="401"/>
  </r>
  <r>
    <x v="13"/>
    <s v="3"/>
    <s v="F"/>
    <x v="1"/>
    <n v="16"/>
  </r>
  <r>
    <x v="13"/>
    <s v="3"/>
    <s v="F"/>
    <x v="0"/>
    <n v="11"/>
  </r>
  <r>
    <x v="13"/>
    <s v="3"/>
    <s v="M"/>
    <x v="1"/>
    <n v="17"/>
  </r>
  <r>
    <x v="13"/>
    <s v="3"/>
    <s v="M"/>
    <x v="0"/>
    <n v="5"/>
  </r>
  <r>
    <x v="13"/>
    <s v="A"/>
    <s v="F"/>
    <x v="1"/>
    <n v="5"/>
  </r>
  <r>
    <x v="13"/>
    <s v="A"/>
    <s v="F"/>
    <x v="0"/>
    <n v="3"/>
  </r>
  <r>
    <x v="13"/>
    <s v="A"/>
    <s v="M"/>
    <x v="1"/>
    <n v="3"/>
  </r>
  <r>
    <x v="13"/>
    <s v="A"/>
    <s v="M"/>
    <x v="0"/>
    <n v="7"/>
  </r>
  <r>
    <x v="13"/>
    <s v="N"/>
    <s v="F"/>
    <x v="1"/>
    <n v="3010"/>
  </r>
  <r>
    <x v="13"/>
    <s v="N"/>
    <s v="F"/>
    <x v="0"/>
    <n v="2159"/>
  </r>
  <r>
    <x v="13"/>
    <s v="N"/>
    <s v="M"/>
    <x v="1"/>
    <n v="2871"/>
  </r>
  <r>
    <x v="13"/>
    <s v="N"/>
    <s v="M"/>
    <x v="0"/>
    <n v="1785"/>
  </r>
  <r>
    <x v="13"/>
    <s v="O"/>
    <s v="F"/>
    <x v="1"/>
    <n v="7"/>
  </r>
  <r>
    <x v="13"/>
    <s v="O"/>
    <s v="F"/>
    <x v="0"/>
    <n v="19"/>
  </r>
  <r>
    <x v="13"/>
    <s v="O"/>
    <s v="M"/>
    <x v="1"/>
    <n v="10"/>
  </r>
  <r>
    <x v="13"/>
    <s v="O"/>
    <s v="M"/>
    <x v="0"/>
    <n v="22"/>
  </r>
  <r>
    <x v="14"/>
    <s v=""/>
    <s v="F"/>
    <x v="1"/>
    <n v="136"/>
  </r>
  <r>
    <x v="14"/>
    <s v=""/>
    <s v="F"/>
    <x v="0"/>
    <n v="79"/>
  </r>
  <r>
    <x v="14"/>
    <s v=""/>
    <s v="M"/>
    <x v="1"/>
    <n v="162"/>
  </r>
  <r>
    <x v="14"/>
    <s v=""/>
    <s v="M"/>
    <x v="0"/>
    <n v="85"/>
  </r>
  <r>
    <x v="14"/>
    <s v="1"/>
    <s v="F"/>
    <x v="1"/>
    <n v="158"/>
  </r>
  <r>
    <x v="14"/>
    <s v="1"/>
    <s v="F"/>
    <x v="0"/>
    <n v="105"/>
  </r>
  <r>
    <x v="14"/>
    <s v="1"/>
    <s v="M"/>
    <x v="1"/>
    <n v="172"/>
  </r>
  <r>
    <x v="14"/>
    <s v="1"/>
    <s v="M"/>
    <x v="0"/>
    <n v="105"/>
  </r>
  <r>
    <x v="14"/>
    <s v="2"/>
    <s v="F"/>
    <x v="1"/>
    <n v="9"/>
  </r>
  <r>
    <x v="14"/>
    <s v="2"/>
    <s v="F"/>
    <x v="0"/>
    <n v="17"/>
  </r>
  <r>
    <x v="14"/>
    <s v="2"/>
    <s v="M"/>
    <x v="1"/>
    <n v="27"/>
  </r>
  <r>
    <x v="14"/>
    <s v="2"/>
    <s v="M"/>
    <x v="0"/>
    <n v="23"/>
  </r>
  <r>
    <x v="14"/>
    <s v="3"/>
    <s v="M"/>
    <x v="0"/>
    <n v="1"/>
  </r>
  <r>
    <x v="14"/>
    <s v="A"/>
    <s v="F"/>
    <x v="0"/>
    <n v="2"/>
  </r>
  <r>
    <x v="14"/>
    <s v="A"/>
    <s v="M"/>
    <x v="0"/>
    <n v="1"/>
  </r>
  <r>
    <x v="14"/>
    <s v="N"/>
    <s v="F"/>
    <x v="1"/>
    <n v="1581"/>
  </r>
  <r>
    <x v="14"/>
    <s v="N"/>
    <s v="F"/>
    <x v="0"/>
    <n v="1021"/>
  </r>
  <r>
    <x v="14"/>
    <s v="N"/>
    <s v="M"/>
    <x v="1"/>
    <n v="1826"/>
  </r>
  <r>
    <x v="14"/>
    <s v="N"/>
    <s v="M"/>
    <x v="0"/>
    <n v="990"/>
  </r>
  <r>
    <x v="14"/>
    <s v="O"/>
    <s v="F"/>
    <x v="1"/>
    <n v="1"/>
  </r>
  <r>
    <x v="14"/>
    <s v="O"/>
    <s v="F"/>
    <x v="0"/>
    <n v="3"/>
  </r>
  <r>
    <x v="14"/>
    <s v="O"/>
    <s v="M"/>
    <x v="1"/>
    <n v="1"/>
  </r>
  <r>
    <x v="14"/>
    <s v="O"/>
    <s v="M"/>
    <x v="0"/>
    <n v="1"/>
  </r>
  <r>
    <x v="15"/>
    <s v=""/>
    <s v="F"/>
    <x v="1"/>
    <n v="4"/>
  </r>
  <r>
    <x v="15"/>
    <s v=""/>
    <s v="F"/>
    <x v="0"/>
    <n v="3"/>
  </r>
  <r>
    <x v="15"/>
    <s v=""/>
    <s v="M"/>
    <x v="1"/>
    <n v="7"/>
  </r>
  <r>
    <x v="15"/>
    <s v=""/>
    <s v="M"/>
    <x v="0"/>
    <n v="2"/>
  </r>
  <r>
    <x v="15"/>
    <s v="1"/>
    <s v="F"/>
    <x v="1"/>
    <n v="697"/>
  </r>
  <r>
    <x v="15"/>
    <s v="1"/>
    <s v="F"/>
    <x v="0"/>
    <n v="301"/>
  </r>
  <r>
    <x v="15"/>
    <s v="1"/>
    <s v="M"/>
    <x v="1"/>
    <n v="652"/>
  </r>
  <r>
    <x v="15"/>
    <s v="1"/>
    <s v="M"/>
    <x v="0"/>
    <n v="331"/>
  </r>
  <r>
    <x v="15"/>
    <s v="2"/>
    <s v="F"/>
    <x v="1"/>
    <n v="89"/>
  </r>
  <r>
    <x v="15"/>
    <s v="2"/>
    <s v="F"/>
    <x v="0"/>
    <n v="38"/>
  </r>
  <r>
    <x v="15"/>
    <s v="2"/>
    <s v="M"/>
    <x v="1"/>
    <n v="97"/>
  </r>
  <r>
    <x v="15"/>
    <s v="2"/>
    <s v="M"/>
    <x v="0"/>
    <n v="41"/>
  </r>
  <r>
    <x v="15"/>
    <s v="3"/>
    <s v="F"/>
    <x v="1"/>
    <n v="1"/>
  </r>
  <r>
    <x v="15"/>
    <s v="3"/>
    <s v="F"/>
    <x v="0"/>
    <n v="1"/>
  </r>
  <r>
    <x v="15"/>
    <s v="3"/>
    <s v="M"/>
    <x v="1"/>
    <n v="1"/>
  </r>
  <r>
    <x v="15"/>
    <s v="3"/>
    <s v="M"/>
    <x v="0"/>
    <n v="1"/>
  </r>
  <r>
    <x v="15"/>
    <s v="A"/>
    <s v="F"/>
    <x v="1"/>
    <n v="4"/>
  </r>
  <r>
    <x v="15"/>
    <s v="A"/>
    <s v="M"/>
    <x v="1"/>
    <n v="1"/>
  </r>
  <r>
    <x v="15"/>
    <s v="N"/>
    <s v="F"/>
    <x v="1"/>
    <n v="114"/>
  </r>
  <r>
    <x v="15"/>
    <s v="N"/>
    <s v="F"/>
    <x v="0"/>
    <n v="77"/>
  </r>
  <r>
    <x v="15"/>
    <s v="N"/>
    <s v="M"/>
    <x v="1"/>
    <n v="108"/>
  </r>
  <r>
    <x v="15"/>
    <s v="N"/>
    <s v="M"/>
    <x v="0"/>
    <n v="50"/>
  </r>
  <r>
    <x v="15"/>
    <s v="O"/>
    <s v="F"/>
    <x v="1"/>
    <n v="1"/>
  </r>
  <r>
    <x v="15"/>
    <s v="O"/>
    <s v="M"/>
    <x v="1"/>
    <n v="7"/>
  </r>
  <r>
    <x v="15"/>
    <s v="O"/>
    <s v="M"/>
    <x v="0"/>
    <n v="2"/>
  </r>
  <r>
    <x v="16"/>
    <s v="1"/>
    <s v="F"/>
    <x v="1"/>
    <n v="1896"/>
  </r>
  <r>
    <x v="16"/>
    <s v="1"/>
    <s v="F"/>
    <x v="0"/>
    <n v="2839"/>
  </r>
  <r>
    <x v="16"/>
    <s v="1"/>
    <s v="M"/>
    <x v="1"/>
    <n v="1766"/>
  </r>
  <r>
    <x v="16"/>
    <s v="1"/>
    <s v="M"/>
    <x v="0"/>
    <n v="2654"/>
  </r>
  <r>
    <x v="16"/>
    <s v="2"/>
    <s v="F"/>
    <x v="1"/>
    <n v="1684"/>
  </r>
  <r>
    <x v="16"/>
    <s v="2"/>
    <s v="F"/>
    <x v="0"/>
    <n v="1253"/>
  </r>
  <r>
    <x v="16"/>
    <s v="2"/>
    <s v="M"/>
    <x v="1"/>
    <n v="1577"/>
  </r>
  <r>
    <x v="16"/>
    <s v="2"/>
    <s v="M"/>
    <x v="0"/>
    <n v="960"/>
  </r>
  <r>
    <x v="16"/>
    <s v="3"/>
    <s v="F"/>
    <x v="1"/>
    <n v="16"/>
  </r>
  <r>
    <x v="16"/>
    <s v="3"/>
    <s v="F"/>
    <x v="0"/>
    <n v="9"/>
  </r>
  <r>
    <x v="16"/>
    <s v="3"/>
    <s v="M"/>
    <x v="1"/>
    <n v="6"/>
  </r>
  <r>
    <x v="16"/>
    <s v="3"/>
    <s v="M"/>
    <x v="0"/>
    <n v="5"/>
  </r>
  <r>
    <x v="16"/>
    <s v="A"/>
    <s v="F"/>
    <x v="1"/>
    <n v="16"/>
  </r>
  <r>
    <x v="16"/>
    <s v="A"/>
    <s v="F"/>
    <x v="0"/>
    <n v="16"/>
  </r>
  <r>
    <x v="16"/>
    <s v="A"/>
    <s v="M"/>
    <x v="1"/>
    <n v="21"/>
  </r>
  <r>
    <x v="16"/>
    <s v="A"/>
    <s v="M"/>
    <x v="0"/>
    <n v="18"/>
  </r>
  <r>
    <x v="16"/>
    <s v="B"/>
    <s v="M"/>
    <x v="1"/>
    <n v="1"/>
  </r>
  <r>
    <x v="16"/>
    <s v="B"/>
    <s v="M"/>
    <x v="0"/>
    <n v="3"/>
  </r>
  <r>
    <x v="16"/>
    <s v="C"/>
    <s v="M"/>
    <x v="1"/>
    <n v="1"/>
  </r>
  <r>
    <x v="16"/>
    <s v="C"/>
    <s v="M"/>
    <x v="0"/>
    <n v="1"/>
  </r>
  <r>
    <x v="16"/>
    <s v="N"/>
    <s v="F"/>
    <x v="1"/>
    <n v="914"/>
  </r>
  <r>
    <x v="16"/>
    <s v="N"/>
    <s v="F"/>
    <x v="0"/>
    <n v="1081"/>
  </r>
  <r>
    <x v="16"/>
    <s v="N"/>
    <s v="M"/>
    <x v="1"/>
    <n v="759"/>
  </r>
  <r>
    <x v="16"/>
    <s v="N"/>
    <s v="M"/>
    <x v="0"/>
    <n v="946"/>
  </r>
  <r>
    <x v="16"/>
    <s v="O"/>
    <s v="F"/>
    <x v="1"/>
    <n v="14"/>
  </r>
  <r>
    <x v="16"/>
    <s v="O"/>
    <s v="F"/>
    <x v="0"/>
    <n v="22"/>
  </r>
  <r>
    <x v="16"/>
    <s v="O"/>
    <s v="M"/>
    <x v="1"/>
    <n v="32"/>
  </r>
  <r>
    <x v="16"/>
    <s v="O"/>
    <s v="M"/>
    <x v="0"/>
    <n v="32"/>
  </r>
  <r>
    <x v="17"/>
    <s v="1"/>
    <s v="F"/>
    <x v="1"/>
    <n v="529"/>
  </r>
  <r>
    <x v="17"/>
    <s v="1"/>
    <s v="F"/>
    <x v="0"/>
    <n v="224"/>
  </r>
  <r>
    <x v="17"/>
    <s v="1"/>
    <s v="M"/>
    <x v="1"/>
    <n v="466"/>
  </r>
  <r>
    <x v="17"/>
    <s v="1"/>
    <s v="M"/>
    <x v="0"/>
    <n v="243"/>
  </r>
  <r>
    <x v="17"/>
    <s v="2"/>
    <s v="F"/>
    <x v="1"/>
    <n v="329"/>
  </r>
  <r>
    <x v="17"/>
    <s v="2"/>
    <s v="F"/>
    <x v="0"/>
    <n v="134"/>
  </r>
  <r>
    <x v="17"/>
    <s v="2"/>
    <s v="M"/>
    <x v="1"/>
    <n v="334"/>
  </r>
  <r>
    <x v="17"/>
    <s v="2"/>
    <s v="M"/>
    <x v="0"/>
    <n v="136"/>
  </r>
  <r>
    <x v="17"/>
    <s v="A"/>
    <s v="F"/>
    <x v="1"/>
    <n v="4"/>
  </r>
  <r>
    <x v="17"/>
    <s v="A"/>
    <s v="F"/>
    <x v="0"/>
    <n v="1"/>
  </r>
  <r>
    <x v="17"/>
    <s v="A"/>
    <s v="M"/>
    <x v="1"/>
    <n v="10"/>
  </r>
  <r>
    <x v="17"/>
    <s v="A"/>
    <s v="M"/>
    <x v="0"/>
    <n v="4"/>
  </r>
  <r>
    <x v="17"/>
    <s v="C"/>
    <s v="F"/>
    <x v="1"/>
    <n v="1"/>
  </r>
  <r>
    <x v="17"/>
    <s v="C"/>
    <s v="M"/>
    <x v="0"/>
    <n v="3"/>
  </r>
  <r>
    <x v="17"/>
    <s v="N"/>
    <s v="F"/>
    <x v="1"/>
    <n v="95"/>
  </r>
  <r>
    <x v="17"/>
    <s v="N"/>
    <s v="F"/>
    <x v="0"/>
    <n v="53"/>
  </r>
  <r>
    <x v="17"/>
    <s v="N"/>
    <s v="M"/>
    <x v="1"/>
    <n v="93"/>
  </r>
  <r>
    <x v="17"/>
    <s v="N"/>
    <s v="M"/>
    <x v="0"/>
    <n v="57"/>
  </r>
  <r>
    <x v="17"/>
    <s v="O"/>
    <s v="F"/>
    <x v="1"/>
    <n v="3"/>
  </r>
  <r>
    <x v="17"/>
    <s v="O"/>
    <s v="F"/>
    <x v="0"/>
    <n v="3"/>
  </r>
  <r>
    <x v="17"/>
    <s v="O"/>
    <s v="M"/>
    <x v="1"/>
    <n v="1"/>
  </r>
  <r>
    <x v="17"/>
    <s v="O"/>
    <s v="M"/>
    <x v="0"/>
    <n v="1"/>
  </r>
  <r>
    <x v="18"/>
    <s v=""/>
    <s v="F"/>
    <x v="1"/>
    <n v="17"/>
  </r>
  <r>
    <x v="18"/>
    <s v=""/>
    <s v="F"/>
    <x v="0"/>
    <n v="121"/>
  </r>
  <r>
    <x v="18"/>
    <s v=""/>
    <s v="M"/>
    <x v="1"/>
    <n v="20"/>
  </r>
  <r>
    <x v="18"/>
    <s v=""/>
    <s v="M"/>
    <x v="0"/>
    <n v="119"/>
  </r>
  <r>
    <x v="18"/>
    <s v="1"/>
    <s v="F"/>
    <x v="1"/>
    <n v="1470"/>
  </r>
  <r>
    <x v="18"/>
    <s v="1"/>
    <s v="F"/>
    <x v="0"/>
    <n v="26624"/>
  </r>
  <r>
    <x v="18"/>
    <s v="1"/>
    <s v="M"/>
    <x v="1"/>
    <n v="1508"/>
  </r>
  <r>
    <x v="18"/>
    <s v="1"/>
    <s v="M"/>
    <x v="0"/>
    <n v="22672"/>
  </r>
  <r>
    <x v="18"/>
    <s v="2"/>
    <s v="F"/>
    <x v="1"/>
    <n v="390"/>
  </r>
  <r>
    <x v="18"/>
    <s v="2"/>
    <s v="F"/>
    <x v="0"/>
    <n v="8088"/>
  </r>
  <r>
    <x v="18"/>
    <s v="2"/>
    <s v="M"/>
    <x v="1"/>
    <n v="475"/>
  </r>
  <r>
    <x v="18"/>
    <s v="2"/>
    <s v="M"/>
    <x v="0"/>
    <n v="6872"/>
  </r>
  <r>
    <x v="18"/>
    <s v="3"/>
    <s v="F"/>
    <x v="1"/>
    <n v="9"/>
  </r>
  <r>
    <x v="18"/>
    <s v="3"/>
    <s v="F"/>
    <x v="0"/>
    <n v="161"/>
  </r>
  <r>
    <x v="18"/>
    <s v="3"/>
    <s v="M"/>
    <x v="1"/>
    <n v="6"/>
  </r>
  <r>
    <x v="18"/>
    <s v="3"/>
    <s v="M"/>
    <x v="0"/>
    <n v="105"/>
  </r>
  <r>
    <x v="18"/>
    <s v="A"/>
    <s v="F"/>
    <x v="1"/>
    <n v="12"/>
  </r>
  <r>
    <x v="18"/>
    <s v="A"/>
    <s v="F"/>
    <x v="0"/>
    <n v="282"/>
  </r>
  <r>
    <x v="18"/>
    <s v="A"/>
    <s v="M"/>
    <x v="1"/>
    <n v="14"/>
  </r>
  <r>
    <x v="18"/>
    <s v="A"/>
    <s v="M"/>
    <x v="0"/>
    <n v="286"/>
  </r>
  <r>
    <x v="18"/>
    <s v="B"/>
    <s v="F"/>
    <x v="1"/>
    <n v="2"/>
  </r>
  <r>
    <x v="18"/>
    <s v="B"/>
    <s v="F"/>
    <x v="0"/>
    <n v="16"/>
  </r>
  <r>
    <x v="18"/>
    <s v="B"/>
    <s v="M"/>
    <x v="1"/>
    <n v="1"/>
  </r>
  <r>
    <x v="18"/>
    <s v="B"/>
    <s v="M"/>
    <x v="0"/>
    <n v="15"/>
  </r>
  <r>
    <x v="18"/>
    <s v="C"/>
    <s v="F"/>
    <x v="0"/>
    <n v="5"/>
  </r>
  <r>
    <x v="18"/>
    <s v="C"/>
    <s v="M"/>
    <x v="0"/>
    <n v="3"/>
  </r>
  <r>
    <x v="18"/>
    <s v="N"/>
    <s v="F"/>
    <x v="1"/>
    <n v="1337"/>
  </r>
  <r>
    <x v="18"/>
    <s v="N"/>
    <s v="F"/>
    <x v="0"/>
    <n v="14782"/>
  </r>
  <r>
    <x v="18"/>
    <s v="N"/>
    <s v="M"/>
    <x v="1"/>
    <n v="1137"/>
  </r>
  <r>
    <x v="18"/>
    <s v="N"/>
    <s v="M"/>
    <x v="0"/>
    <n v="10955"/>
  </r>
  <r>
    <x v="18"/>
    <s v="O"/>
    <s v="F"/>
    <x v="1"/>
    <n v="21"/>
  </r>
  <r>
    <x v="18"/>
    <s v="O"/>
    <s v="F"/>
    <x v="0"/>
    <n v="651"/>
  </r>
  <r>
    <x v="18"/>
    <s v="O"/>
    <s v="M"/>
    <x v="1"/>
    <n v="32"/>
  </r>
  <r>
    <x v="18"/>
    <s v="O"/>
    <s v="M"/>
    <x v="0"/>
    <n v="709"/>
  </r>
  <r>
    <x v="19"/>
    <s v=""/>
    <s v="F"/>
    <x v="1"/>
    <n v="6"/>
  </r>
  <r>
    <x v="19"/>
    <s v=""/>
    <s v="F"/>
    <x v="0"/>
    <n v="9"/>
  </r>
  <r>
    <x v="19"/>
    <s v=""/>
    <s v="M"/>
    <x v="1"/>
    <n v="17"/>
  </r>
  <r>
    <x v="19"/>
    <s v=""/>
    <s v="M"/>
    <x v="0"/>
    <n v="9"/>
  </r>
  <r>
    <x v="19"/>
    <s v="1"/>
    <s v="F"/>
    <x v="1"/>
    <n v="788"/>
  </r>
  <r>
    <x v="19"/>
    <s v="1"/>
    <s v="F"/>
    <x v="0"/>
    <n v="626"/>
  </r>
  <r>
    <x v="19"/>
    <s v="1"/>
    <s v="M"/>
    <x v="1"/>
    <n v="851"/>
  </r>
  <r>
    <x v="19"/>
    <s v="1"/>
    <s v="M"/>
    <x v="0"/>
    <n v="704"/>
  </r>
  <r>
    <x v="19"/>
    <s v="2"/>
    <s v="F"/>
    <x v="1"/>
    <n v="461"/>
  </r>
  <r>
    <x v="19"/>
    <s v="2"/>
    <s v="F"/>
    <x v="0"/>
    <n v="209"/>
  </r>
  <r>
    <x v="19"/>
    <s v="2"/>
    <s v="M"/>
    <x v="1"/>
    <n v="624"/>
  </r>
  <r>
    <x v="19"/>
    <s v="2"/>
    <s v="M"/>
    <x v="0"/>
    <n v="266"/>
  </r>
  <r>
    <x v="19"/>
    <s v="3"/>
    <s v="F"/>
    <x v="1"/>
    <n v="3"/>
  </r>
  <r>
    <x v="19"/>
    <s v="3"/>
    <s v="F"/>
    <x v="0"/>
    <n v="1"/>
  </r>
  <r>
    <x v="19"/>
    <s v="3"/>
    <s v="M"/>
    <x v="1"/>
    <n v="5"/>
  </r>
  <r>
    <x v="19"/>
    <s v="A"/>
    <s v="F"/>
    <x v="1"/>
    <n v="4"/>
  </r>
  <r>
    <x v="19"/>
    <s v="A"/>
    <s v="F"/>
    <x v="0"/>
    <n v="1"/>
  </r>
  <r>
    <x v="19"/>
    <s v="A"/>
    <s v="M"/>
    <x v="1"/>
    <n v="6"/>
  </r>
  <r>
    <x v="19"/>
    <s v="A"/>
    <s v="M"/>
    <x v="0"/>
    <n v="4"/>
  </r>
  <r>
    <x v="19"/>
    <s v="B"/>
    <s v="M"/>
    <x v="0"/>
    <n v="3"/>
  </r>
  <r>
    <x v="19"/>
    <s v="N"/>
    <s v="F"/>
    <x v="1"/>
    <n v="451"/>
  </r>
  <r>
    <x v="19"/>
    <s v="N"/>
    <s v="F"/>
    <x v="0"/>
    <n v="398"/>
  </r>
  <r>
    <x v="19"/>
    <s v="N"/>
    <s v="M"/>
    <x v="1"/>
    <n v="435"/>
  </r>
  <r>
    <x v="19"/>
    <s v="N"/>
    <s v="M"/>
    <x v="0"/>
    <n v="369"/>
  </r>
  <r>
    <x v="19"/>
    <s v="O"/>
    <s v="M"/>
    <x v="1"/>
    <n v="3"/>
  </r>
  <r>
    <x v="19"/>
    <s v="O"/>
    <s v="M"/>
    <x v="0"/>
    <n v="6"/>
  </r>
  <r>
    <x v="20"/>
    <s v=""/>
    <s v="F"/>
    <x v="1"/>
    <n v="1"/>
  </r>
  <r>
    <x v="20"/>
    <s v=""/>
    <s v="M"/>
    <x v="1"/>
    <n v="1"/>
  </r>
  <r>
    <x v="20"/>
    <s v="1"/>
    <s v="F"/>
    <x v="1"/>
    <n v="1054"/>
  </r>
  <r>
    <x v="20"/>
    <s v="1"/>
    <s v="F"/>
    <x v="0"/>
    <n v="653"/>
  </r>
  <r>
    <x v="20"/>
    <s v="1"/>
    <s v="M"/>
    <x v="1"/>
    <n v="1207"/>
  </r>
  <r>
    <x v="20"/>
    <s v="1"/>
    <s v="M"/>
    <x v="0"/>
    <n v="659"/>
  </r>
  <r>
    <x v="20"/>
    <s v="2"/>
    <s v="F"/>
    <x v="1"/>
    <n v="257"/>
  </r>
  <r>
    <x v="20"/>
    <s v="2"/>
    <s v="F"/>
    <x v="0"/>
    <n v="134"/>
  </r>
  <r>
    <x v="20"/>
    <s v="2"/>
    <s v="M"/>
    <x v="1"/>
    <n v="312"/>
  </r>
  <r>
    <x v="20"/>
    <s v="2"/>
    <s v="M"/>
    <x v="0"/>
    <n v="160"/>
  </r>
  <r>
    <x v="20"/>
    <s v="3"/>
    <s v="M"/>
    <x v="0"/>
    <n v="1"/>
  </r>
  <r>
    <x v="20"/>
    <s v="A"/>
    <s v="F"/>
    <x v="1"/>
    <n v="1"/>
  </r>
  <r>
    <x v="20"/>
    <s v="A"/>
    <s v="M"/>
    <x v="0"/>
    <n v="1"/>
  </r>
  <r>
    <x v="20"/>
    <s v="N"/>
    <s v="F"/>
    <x v="1"/>
    <n v="3299"/>
  </r>
  <r>
    <x v="20"/>
    <s v="N"/>
    <s v="F"/>
    <x v="0"/>
    <n v="1288"/>
  </r>
  <r>
    <x v="20"/>
    <s v="N"/>
    <s v="M"/>
    <x v="1"/>
    <n v="3578"/>
  </r>
  <r>
    <x v="20"/>
    <s v="N"/>
    <s v="M"/>
    <x v="0"/>
    <n v="1310"/>
  </r>
  <r>
    <x v="20"/>
    <s v="O"/>
    <s v="F"/>
    <x v="0"/>
    <n v="1"/>
  </r>
  <r>
    <x v="20"/>
    <s v="O"/>
    <s v="M"/>
    <x v="1"/>
    <n v="2"/>
  </r>
  <r>
    <x v="20"/>
    <s v="O"/>
    <s v="M"/>
    <x v="0"/>
    <n v="7"/>
  </r>
  <r>
    <x v="21"/>
    <s v=""/>
    <s v="F"/>
    <x v="1"/>
    <n v="1"/>
  </r>
  <r>
    <x v="21"/>
    <s v=""/>
    <s v="M"/>
    <x v="1"/>
    <n v="1"/>
  </r>
  <r>
    <x v="21"/>
    <s v="1"/>
    <s v="F"/>
    <x v="1"/>
    <n v="2808"/>
  </r>
  <r>
    <x v="21"/>
    <s v="1"/>
    <s v="F"/>
    <x v="0"/>
    <n v="3377"/>
  </r>
  <r>
    <x v="21"/>
    <s v="1"/>
    <s v="M"/>
    <x v="1"/>
    <n v="3065"/>
  </r>
  <r>
    <x v="21"/>
    <s v="1"/>
    <s v="M"/>
    <x v="0"/>
    <n v="3363"/>
  </r>
  <r>
    <x v="21"/>
    <s v="2"/>
    <s v="F"/>
    <x v="1"/>
    <n v="565"/>
  </r>
  <r>
    <x v="21"/>
    <s v="2"/>
    <s v="F"/>
    <x v="0"/>
    <n v="519"/>
  </r>
  <r>
    <x v="21"/>
    <s v="2"/>
    <s v="M"/>
    <x v="1"/>
    <n v="696"/>
  </r>
  <r>
    <x v="21"/>
    <s v="2"/>
    <s v="M"/>
    <x v="0"/>
    <n v="570"/>
  </r>
  <r>
    <x v="21"/>
    <s v="3"/>
    <s v="F"/>
    <x v="1"/>
    <n v="1"/>
  </r>
  <r>
    <x v="21"/>
    <s v="3"/>
    <s v="F"/>
    <x v="0"/>
    <n v="7"/>
  </r>
  <r>
    <x v="21"/>
    <s v="3"/>
    <s v="M"/>
    <x v="0"/>
    <n v="2"/>
  </r>
  <r>
    <x v="21"/>
    <s v="A"/>
    <s v="F"/>
    <x v="1"/>
    <n v="11"/>
  </r>
  <r>
    <x v="21"/>
    <s v="A"/>
    <s v="F"/>
    <x v="0"/>
    <n v="12"/>
  </r>
  <r>
    <x v="21"/>
    <s v="A"/>
    <s v="M"/>
    <x v="1"/>
    <n v="18"/>
  </r>
  <r>
    <x v="21"/>
    <s v="A"/>
    <s v="M"/>
    <x v="0"/>
    <n v="28"/>
  </r>
  <r>
    <x v="21"/>
    <s v="B"/>
    <s v="M"/>
    <x v="1"/>
    <n v="3"/>
  </r>
  <r>
    <x v="21"/>
    <s v="B"/>
    <s v="M"/>
    <x v="0"/>
    <n v="2"/>
  </r>
  <r>
    <x v="21"/>
    <s v="N"/>
    <s v="F"/>
    <x v="1"/>
    <n v="875"/>
  </r>
  <r>
    <x v="21"/>
    <s v="N"/>
    <s v="F"/>
    <x v="0"/>
    <n v="954"/>
  </r>
  <r>
    <x v="21"/>
    <s v="N"/>
    <s v="M"/>
    <x v="1"/>
    <n v="944"/>
  </r>
  <r>
    <x v="21"/>
    <s v="N"/>
    <s v="M"/>
    <x v="0"/>
    <n v="855"/>
  </r>
  <r>
    <x v="21"/>
    <s v="O"/>
    <s v="F"/>
    <x v="1"/>
    <n v="4"/>
  </r>
  <r>
    <x v="21"/>
    <s v="O"/>
    <s v="F"/>
    <x v="0"/>
    <n v="8"/>
  </r>
  <r>
    <x v="21"/>
    <s v="O"/>
    <s v="M"/>
    <x v="1"/>
    <n v="32"/>
  </r>
  <r>
    <x v="21"/>
    <s v="O"/>
    <s v="M"/>
    <x v="0"/>
    <n v="21"/>
  </r>
  <r>
    <x v="22"/>
    <s v=""/>
    <s v="F"/>
    <x v="0"/>
    <n v="1"/>
  </r>
  <r>
    <x v="22"/>
    <s v=""/>
    <s v="M"/>
    <x v="1"/>
    <n v="2"/>
  </r>
  <r>
    <x v="22"/>
    <s v="1"/>
    <s v="F"/>
    <x v="1"/>
    <n v="928"/>
  </r>
  <r>
    <x v="22"/>
    <s v="1"/>
    <s v="F"/>
    <x v="0"/>
    <n v="390"/>
  </r>
  <r>
    <x v="22"/>
    <s v="1"/>
    <s v="M"/>
    <x v="1"/>
    <n v="1198"/>
  </r>
  <r>
    <x v="22"/>
    <s v="1"/>
    <s v="M"/>
    <x v="0"/>
    <n v="468"/>
  </r>
  <r>
    <x v="22"/>
    <s v="2"/>
    <s v="F"/>
    <x v="1"/>
    <n v="51"/>
  </r>
  <r>
    <x v="22"/>
    <s v="2"/>
    <s v="F"/>
    <x v="0"/>
    <n v="21"/>
  </r>
  <r>
    <x v="22"/>
    <s v="2"/>
    <s v="M"/>
    <x v="1"/>
    <n v="71"/>
  </r>
  <r>
    <x v="22"/>
    <s v="2"/>
    <s v="M"/>
    <x v="0"/>
    <n v="34"/>
  </r>
  <r>
    <x v="22"/>
    <s v="A"/>
    <s v="F"/>
    <x v="1"/>
    <n v="3"/>
  </r>
  <r>
    <x v="22"/>
    <s v="A"/>
    <s v="F"/>
    <x v="0"/>
    <n v="2"/>
  </r>
  <r>
    <x v="22"/>
    <s v="A"/>
    <s v="M"/>
    <x v="1"/>
    <n v="6"/>
  </r>
  <r>
    <x v="22"/>
    <s v="A"/>
    <s v="M"/>
    <x v="0"/>
    <n v="5"/>
  </r>
  <r>
    <x v="22"/>
    <s v="N"/>
    <s v="F"/>
    <x v="1"/>
    <n v="910"/>
  </r>
  <r>
    <x v="22"/>
    <s v="N"/>
    <s v="F"/>
    <x v="0"/>
    <n v="428"/>
  </r>
  <r>
    <x v="22"/>
    <s v="N"/>
    <s v="M"/>
    <x v="1"/>
    <n v="879"/>
  </r>
  <r>
    <x v="22"/>
    <s v="N"/>
    <s v="M"/>
    <x v="0"/>
    <n v="393"/>
  </r>
  <r>
    <x v="22"/>
    <s v="O"/>
    <s v="F"/>
    <x v="1"/>
    <n v="1"/>
  </r>
  <r>
    <x v="22"/>
    <s v="O"/>
    <s v="M"/>
    <x v="1"/>
    <n v="2"/>
  </r>
  <r>
    <x v="23"/>
    <s v="1"/>
    <s v="F"/>
    <x v="1"/>
    <n v="1048"/>
  </r>
  <r>
    <x v="23"/>
    <s v="1"/>
    <s v="F"/>
    <x v="0"/>
    <n v="543"/>
  </r>
  <r>
    <x v="23"/>
    <s v="1"/>
    <s v="M"/>
    <x v="1"/>
    <n v="1263"/>
  </r>
  <r>
    <x v="23"/>
    <s v="1"/>
    <s v="M"/>
    <x v="0"/>
    <n v="696"/>
  </r>
  <r>
    <x v="23"/>
    <s v="2"/>
    <s v="F"/>
    <x v="1"/>
    <n v="56"/>
  </r>
  <r>
    <x v="23"/>
    <s v="2"/>
    <s v="F"/>
    <x v="0"/>
    <n v="82"/>
  </r>
  <r>
    <x v="23"/>
    <s v="2"/>
    <s v="M"/>
    <x v="1"/>
    <n v="72"/>
  </r>
  <r>
    <x v="23"/>
    <s v="2"/>
    <s v="M"/>
    <x v="0"/>
    <n v="105"/>
  </r>
  <r>
    <x v="23"/>
    <s v="3"/>
    <s v="M"/>
    <x v="1"/>
    <n v="1"/>
  </r>
  <r>
    <x v="23"/>
    <s v="A"/>
    <s v="F"/>
    <x v="1"/>
    <n v="1"/>
  </r>
  <r>
    <x v="23"/>
    <s v="A"/>
    <s v="F"/>
    <x v="0"/>
    <n v="2"/>
  </r>
  <r>
    <x v="23"/>
    <s v="A"/>
    <s v="M"/>
    <x v="1"/>
    <n v="2"/>
  </r>
  <r>
    <x v="23"/>
    <s v="A"/>
    <s v="M"/>
    <x v="0"/>
    <n v="3"/>
  </r>
  <r>
    <x v="23"/>
    <s v="N"/>
    <s v="F"/>
    <x v="1"/>
    <n v="651"/>
  </r>
  <r>
    <x v="23"/>
    <s v="N"/>
    <s v="F"/>
    <x v="0"/>
    <n v="337"/>
  </r>
  <r>
    <x v="23"/>
    <s v="N"/>
    <s v="M"/>
    <x v="1"/>
    <n v="708"/>
  </r>
  <r>
    <x v="23"/>
    <s v="N"/>
    <s v="M"/>
    <x v="0"/>
    <n v="408"/>
  </r>
  <r>
    <x v="23"/>
    <s v="O"/>
    <s v="F"/>
    <x v="1"/>
    <n v="4"/>
  </r>
  <r>
    <x v="23"/>
    <s v="O"/>
    <s v="F"/>
    <x v="0"/>
    <n v="5"/>
  </r>
  <r>
    <x v="23"/>
    <s v="O"/>
    <s v="M"/>
    <x v="1"/>
    <n v="9"/>
  </r>
  <r>
    <x v="23"/>
    <s v="O"/>
    <s v="M"/>
    <x v="0"/>
    <n v="13"/>
  </r>
  <r>
    <x v="24"/>
    <s v="1"/>
    <s v="F"/>
    <x v="1"/>
    <n v="2064"/>
  </r>
  <r>
    <x v="24"/>
    <s v="1"/>
    <s v="F"/>
    <x v="0"/>
    <n v="3390"/>
  </r>
  <r>
    <x v="24"/>
    <s v="1"/>
    <s v="M"/>
    <x v="1"/>
    <n v="2463"/>
  </r>
  <r>
    <x v="24"/>
    <s v="1"/>
    <s v="M"/>
    <x v="0"/>
    <n v="3745"/>
  </r>
  <r>
    <x v="24"/>
    <s v="2"/>
    <s v="F"/>
    <x v="1"/>
    <n v="25"/>
  </r>
  <r>
    <x v="24"/>
    <s v="2"/>
    <s v="F"/>
    <x v="0"/>
    <n v="26"/>
  </r>
  <r>
    <x v="24"/>
    <s v="2"/>
    <s v="M"/>
    <x v="1"/>
    <n v="37"/>
  </r>
  <r>
    <x v="24"/>
    <s v="2"/>
    <s v="M"/>
    <x v="0"/>
    <n v="39"/>
  </r>
  <r>
    <x v="24"/>
    <s v="3"/>
    <s v="F"/>
    <x v="1"/>
    <n v="6"/>
  </r>
  <r>
    <x v="24"/>
    <s v="3"/>
    <s v="F"/>
    <x v="0"/>
    <n v="62"/>
  </r>
  <r>
    <x v="24"/>
    <s v="3"/>
    <s v="M"/>
    <x v="1"/>
    <n v="7"/>
  </r>
  <r>
    <x v="24"/>
    <s v="3"/>
    <s v="M"/>
    <x v="0"/>
    <n v="52"/>
  </r>
  <r>
    <x v="24"/>
    <s v="A"/>
    <s v="F"/>
    <x v="1"/>
    <n v="1"/>
  </r>
  <r>
    <x v="24"/>
    <s v="A"/>
    <s v="F"/>
    <x v="0"/>
    <n v="2"/>
  </r>
  <r>
    <x v="24"/>
    <s v="A"/>
    <s v="M"/>
    <x v="1"/>
    <n v="4"/>
  </r>
  <r>
    <x v="24"/>
    <s v="A"/>
    <s v="M"/>
    <x v="0"/>
    <n v="4"/>
  </r>
  <r>
    <x v="24"/>
    <s v="B"/>
    <s v="M"/>
    <x v="1"/>
    <n v="1"/>
  </r>
  <r>
    <x v="24"/>
    <s v="C"/>
    <s v="M"/>
    <x v="0"/>
    <n v="1"/>
  </r>
  <r>
    <x v="24"/>
    <s v="N"/>
    <s v="F"/>
    <x v="1"/>
    <n v="2273"/>
  </r>
  <r>
    <x v="24"/>
    <s v="N"/>
    <s v="F"/>
    <x v="0"/>
    <n v="3454"/>
  </r>
  <r>
    <x v="24"/>
    <s v="N"/>
    <s v="M"/>
    <x v="1"/>
    <n v="2185"/>
  </r>
  <r>
    <x v="24"/>
    <s v="N"/>
    <s v="M"/>
    <x v="0"/>
    <n v="3023"/>
  </r>
  <r>
    <x v="24"/>
    <s v="O"/>
    <s v="M"/>
    <x v="1"/>
    <n v="6"/>
  </r>
  <r>
    <x v="24"/>
    <s v="O"/>
    <s v="M"/>
    <x v="0"/>
    <n v="4"/>
  </r>
  <r>
    <x v="25"/>
    <s v="1"/>
    <s v="F"/>
    <x v="1"/>
    <n v="1724"/>
  </r>
  <r>
    <x v="25"/>
    <s v="1"/>
    <s v="F"/>
    <x v="0"/>
    <n v="359"/>
  </r>
  <r>
    <x v="25"/>
    <s v="1"/>
    <s v="M"/>
    <x v="1"/>
    <n v="1797"/>
  </r>
  <r>
    <x v="25"/>
    <s v="1"/>
    <s v="M"/>
    <x v="0"/>
    <n v="422"/>
  </r>
  <r>
    <x v="25"/>
    <s v="2"/>
    <s v="F"/>
    <x v="1"/>
    <n v="416"/>
  </r>
  <r>
    <x v="25"/>
    <s v="2"/>
    <s v="F"/>
    <x v="0"/>
    <n v="103"/>
  </r>
  <r>
    <x v="25"/>
    <s v="2"/>
    <s v="M"/>
    <x v="1"/>
    <n v="550"/>
  </r>
  <r>
    <x v="25"/>
    <s v="2"/>
    <s v="M"/>
    <x v="0"/>
    <n v="109"/>
  </r>
  <r>
    <x v="25"/>
    <s v="A"/>
    <s v="F"/>
    <x v="1"/>
    <n v="3"/>
  </r>
  <r>
    <x v="25"/>
    <s v="A"/>
    <s v="M"/>
    <x v="1"/>
    <n v="3"/>
  </r>
  <r>
    <x v="25"/>
    <s v="C"/>
    <s v="M"/>
    <x v="0"/>
    <n v="1"/>
  </r>
  <r>
    <x v="25"/>
    <s v="N"/>
    <s v="F"/>
    <x v="1"/>
    <n v="549"/>
  </r>
  <r>
    <x v="25"/>
    <s v="N"/>
    <s v="F"/>
    <x v="0"/>
    <n v="165"/>
  </r>
  <r>
    <x v="25"/>
    <s v="N"/>
    <s v="M"/>
    <x v="1"/>
    <n v="503"/>
  </r>
  <r>
    <x v="25"/>
    <s v="N"/>
    <s v="M"/>
    <x v="0"/>
    <n v="156"/>
  </r>
  <r>
    <x v="25"/>
    <s v="O"/>
    <s v="F"/>
    <x v="1"/>
    <n v="1"/>
  </r>
  <r>
    <x v="25"/>
    <s v="O"/>
    <s v="F"/>
    <x v="0"/>
    <n v="1"/>
  </r>
  <r>
    <x v="25"/>
    <s v="O"/>
    <s v="M"/>
    <x v="1"/>
    <n v="2"/>
  </r>
  <r>
    <x v="25"/>
    <s v="O"/>
    <s v="M"/>
    <x v="0"/>
    <n v="3"/>
  </r>
  <r>
    <x v="26"/>
    <s v=""/>
    <s v="F"/>
    <x v="1"/>
    <n v="1"/>
  </r>
  <r>
    <x v="26"/>
    <s v=""/>
    <s v="F"/>
    <x v="0"/>
    <n v="14"/>
  </r>
  <r>
    <x v="26"/>
    <s v=""/>
    <s v="M"/>
    <x v="1"/>
    <n v="3"/>
  </r>
  <r>
    <x v="26"/>
    <s v=""/>
    <s v="M"/>
    <x v="0"/>
    <n v="13"/>
  </r>
  <r>
    <x v="26"/>
    <s v="1"/>
    <s v="F"/>
    <x v="1"/>
    <n v="492"/>
  </r>
  <r>
    <x v="26"/>
    <s v="1"/>
    <s v="F"/>
    <x v="0"/>
    <n v="4084"/>
  </r>
  <r>
    <x v="26"/>
    <s v="1"/>
    <s v="M"/>
    <x v="1"/>
    <n v="534"/>
  </r>
  <r>
    <x v="26"/>
    <s v="1"/>
    <s v="M"/>
    <x v="0"/>
    <n v="3958"/>
  </r>
  <r>
    <x v="26"/>
    <s v="2"/>
    <s v="F"/>
    <x v="1"/>
    <n v="251"/>
  </r>
  <r>
    <x v="26"/>
    <s v="2"/>
    <s v="F"/>
    <x v="0"/>
    <n v="2170"/>
  </r>
  <r>
    <x v="26"/>
    <s v="2"/>
    <s v="M"/>
    <x v="1"/>
    <n v="242"/>
  </r>
  <r>
    <x v="26"/>
    <s v="2"/>
    <s v="M"/>
    <x v="0"/>
    <n v="1827"/>
  </r>
  <r>
    <x v="26"/>
    <s v="3"/>
    <s v="F"/>
    <x v="1"/>
    <n v="6"/>
  </r>
  <r>
    <x v="26"/>
    <s v="3"/>
    <s v="F"/>
    <x v="0"/>
    <n v="58"/>
  </r>
  <r>
    <x v="26"/>
    <s v="3"/>
    <s v="M"/>
    <x v="1"/>
    <n v="2"/>
  </r>
  <r>
    <x v="26"/>
    <s v="3"/>
    <s v="M"/>
    <x v="0"/>
    <n v="43"/>
  </r>
  <r>
    <x v="26"/>
    <s v="A"/>
    <s v="F"/>
    <x v="1"/>
    <n v="10"/>
  </r>
  <r>
    <x v="26"/>
    <s v="A"/>
    <s v="F"/>
    <x v="0"/>
    <n v="63"/>
  </r>
  <r>
    <x v="26"/>
    <s v="A"/>
    <s v="M"/>
    <x v="1"/>
    <n v="13"/>
  </r>
  <r>
    <x v="26"/>
    <s v="A"/>
    <s v="M"/>
    <x v="0"/>
    <n v="57"/>
  </r>
  <r>
    <x v="26"/>
    <s v="B"/>
    <s v="M"/>
    <x v="1"/>
    <n v="2"/>
  </r>
  <r>
    <x v="26"/>
    <s v="B"/>
    <s v="M"/>
    <x v="0"/>
    <n v="1"/>
  </r>
  <r>
    <x v="26"/>
    <s v="C"/>
    <s v="F"/>
    <x v="0"/>
    <n v="2"/>
  </r>
  <r>
    <x v="26"/>
    <s v="C"/>
    <s v="M"/>
    <x v="1"/>
    <n v="1"/>
  </r>
  <r>
    <x v="26"/>
    <s v="N"/>
    <s v="F"/>
    <x v="1"/>
    <n v="245"/>
  </r>
  <r>
    <x v="26"/>
    <s v="N"/>
    <s v="F"/>
    <x v="0"/>
    <n v="1249"/>
  </r>
  <r>
    <x v="26"/>
    <s v="N"/>
    <s v="M"/>
    <x v="1"/>
    <n v="215"/>
  </r>
  <r>
    <x v="26"/>
    <s v="N"/>
    <s v="M"/>
    <x v="0"/>
    <n v="915"/>
  </r>
  <r>
    <x v="26"/>
    <s v="O"/>
    <s v="F"/>
    <x v="1"/>
    <n v="36"/>
  </r>
  <r>
    <x v="26"/>
    <s v="O"/>
    <s v="F"/>
    <x v="0"/>
    <n v="102"/>
  </r>
  <r>
    <x v="26"/>
    <s v="O"/>
    <s v="M"/>
    <x v="1"/>
    <n v="42"/>
  </r>
  <r>
    <x v="26"/>
    <s v="O"/>
    <s v="M"/>
    <x v="0"/>
    <n v="126"/>
  </r>
  <r>
    <x v="27"/>
    <s v="1"/>
    <s v="F"/>
    <x v="1"/>
    <n v="1418"/>
  </r>
  <r>
    <x v="27"/>
    <s v="1"/>
    <s v="F"/>
    <x v="0"/>
    <n v="524"/>
  </r>
  <r>
    <x v="27"/>
    <s v="1"/>
    <s v="M"/>
    <x v="1"/>
    <n v="1613"/>
  </r>
  <r>
    <x v="27"/>
    <s v="1"/>
    <s v="M"/>
    <x v="0"/>
    <n v="508"/>
  </r>
  <r>
    <x v="27"/>
    <s v="2"/>
    <s v="F"/>
    <x v="1"/>
    <n v="164"/>
  </r>
  <r>
    <x v="27"/>
    <s v="2"/>
    <s v="F"/>
    <x v="0"/>
    <n v="138"/>
  </r>
  <r>
    <x v="27"/>
    <s v="2"/>
    <s v="M"/>
    <x v="1"/>
    <n v="303"/>
  </r>
  <r>
    <x v="27"/>
    <s v="2"/>
    <s v="M"/>
    <x v="0"/>
    <n v="134"/>
  </r>
  <r>
    <x v="27"/>
    <s v="A"/>
    <s v="F"/>
    <x v="1"/>
    <n v="2"/>
  </r>
  <r>
    <x v="27"/>
    <s v="A"/>
    <s v="F"/>
    <x v="0"/>
    <n v="4"/>
  </r>
  <r>
    <x v="27"/>
    <s v="A"/>
    <s v="M"/>
    <x v="1"/>
    <n v="6"/>
  </r>
  <r>
    <x v="27"/>
    <s v="A"/>
    <s v="M"/>
    <x v="0"/>
    <n v="2"/>
  </r>
  <r>
    <x v="27"/>
    <s v="B"/>
    <s v="F"/>
    <x v="1"/>
    <n v="1"/>
  </r>
  <r>
    <x v="27"/>
    <s v="N"/>
    <s v="F"/>
    <x v="1"/>
    <n v="499"/>
  </r>
  <r>
    <x v="27"/>
    <s v="N"/>
    <s v="F"/>
    <x v="0"/>
    <n v="252"/>
  </r>
  <r>
    <x v="27"/>
    <s v="N"/>
    <s v="M"/>
    <x v="1"/>
    <n v="518"/>
  </r>
  <r>
    <x v="27"/>
    <s v="N"/>
    <s v="M"/>
    <x v="0"/>
    <n v="208"/>
  </r>
  <r>
    <x v="27"/>
    <s v="O"/>
    <s v="F"/>
    <x v="0"/>
    <n v="4"/>
  </r>
  <r>
    <x v="27"/>
    <s v="O"/>
    <s v="M"/>
    <x v="1"/>
    <n v="7"/>
  </r>
  <r>
    <x v="27"/>
    <s v="O"/>
    <s v="M"/>
    <x v="0"/>
    <n v="7"/>
  </r>
  <r>
    <x v="28"/>
    <s v="1"/>
    <s v="F"/>
    <x v="1"/>
    <n v="2575"/>
  </r>
  <r>
    <x v="28"/>
    <s v="1"/>
    <s v="F"/>
    <x v="0"/>
    <n v="1189"/>
  </r>
  <r>
    <x v="28"/>
    <s v="1"/>
    <s v="M"/>
    <x v="1"/>
    <n v="2545"/>
  </r>
  <r>
    <x v="28"/>
    <s v="1"/>
    <s v="M"/>
    <x v="0"/>
    <n v="1247"/>
  </r>
  <r>
    <x v="28"/>
    <s v="2"/>
    <s v="F"/>
    <x v="1"/>
    <n v="140"/>
  </r>
  <r>
    <x v="28"/>
    <s v="2"/>
    <s v="F"/>
    <x v="0"/>
    <n v="197"/>
  </r>
  <r>
    <x v="28"/>
    <s v="2"/>
    <s v="M"/>
    <x v="1"/>
    <n v="231"/>
  </r>
  <r>
    <x v="28"/>
    <s v="2"/>
    <s v="M"/>
    <x v="0"/>
    <n v="186"/>
  </r>
  <r>
    <x v="28"/>
    <s v="3"/>
    <s v="M"/>
    <x v="1"/>
    <n v="1"/>
  </r>
  <r>
    <x v="28"/>
    <s v="A"/>
    <s v="F"/>
    <x v="1"/>
    <n v="3"/>
  </r>
  <r>
    <x v="28"/>
    <s v="A"/>
    <s v="F"/>
    <x v="0"/>
    <n v="4"/>
  </r>
  <r>
    <x v="28"/>
    <s v="A"/>
    <s v="M"/>
    <x v="1"/>
    <n v="12"/>
  </r>
  <r>
    <x v="28"/>
    <s v="A"/>
    <s v="M"/>
    <x v="0"/>
    <n v="11"/>
  </r>
  <r>
    <x v="28"/>
    <s v="B"/>
    <s v="M"/>
    <x v="0"/>
    <n v="1"/>
  </r>
  <r>
    <x v="28"/>
    <s v="N"/>
    <s v="F"/>
    <x v="1"/>
    <n v="819"/>
  </r>
  <r>
    <x v="28"/>
    <s v="N"/>
    <s v="F"/>
    <x v="0"/>
    <n v="474"/>
  </r>
  <r>
    <x v="28"/>
    <s v="N"/>
    <s v="M"/>
    <x v="1"/>
    <n v="740"/>
  </r>
  <r>
    <x v="28"/>
    <s v="N"/>
    <s v="M"/>
    <x v="0"/>
    <n v="442"/>
  </r>
  <r>
    <x v="28"/>
    <s v="O"/>
    <s v="F"/>
    <x v="1"/>
    <n v="3"/>
  </r>
  <r>
    <x v="28"/>
    <s v="O"/>
    <s v="F"/>
    <x v="0"/>
    <n v="6"/>
  </r>
  <r>
    <x v="28"/>
    <s v="O"/>
    <s v="M"/>
    <x v="1"/>
    <n v="2"/>
  </r>
  <r>
    <x v="28"/>
    <s v="O"/>
    <s v="M"/>
    <x v="0"/>
    <n v="2"/>
  </r>
  <r>
    <x v="29"/>
    <s v=""/>
    <s v="F"/>
    <x v="1"/>
    <n v="7"/>
  </r>
  <r>
    <x v="29"/>
    <s v=""/>
    <s v="F"/>
    <x v="0"/>
    <n v="8"/>
  </r>
  <r>
    <x v="29"/>
    <s v=""/>
    <s v="M"/>
    <x v="1"/>
    <n v="7"/>
  </r>
  <r>
    <x v="29"/>
    <s v=""/>
    <s v="M"/>
    <x v="0"/>
    <n v="8"/>
  </r>
  <r>
    <x v="29"/>
    <s v="1"/>
    <s v="F"/>
    <x v="1"/>
    <n v="435"/>
  </r>
  <r>
    <x v="29"/>
    <s v="1"/>
    <s v="F"/>
    <x v="0"/>
    <n v="581"/>
  </r>
  <r>
    <x v="29"/>
    <s v="1"/>
    <s v="M"/>
    <x v="1"/>
    <n v="439"/>
  </r>
  <r>
    <x v="29"/>
    <s v="1"/>
    <s v="M"/>
    <x v="0"/>
    <n v="477"/>
  </r>
  <r>
    <x v="29"/>
    <s v="2"/>
    <s v="F"/>
    <x v="1"/>
    <n v="83"/>
  </r>
  <r>
    <x v="29"/>
    <s v="2"/>
    <s v="F"/>
    <x v="0"/>
    <n v="108"/>
  </r>
  <r>
    <x v="29"/>
    <s v="2"/>
    <s v="M"/>
    <x v="1"/>
    <n v="118"/>
  </r>
  <r>
    <x v="29"/>
    <s v="2"/>
    <s v="M"/>
    <x v="0"/>
    <n v="117"/>
  </r>
  <r>
    <x v="29"/>
    <s v="A"/>
    <s v="M"/>
    <x v="0"/>
    <n v="1"/>
  </r>
  <r>
    <x v="29"/>
    <s v="N"/>
    <s v="F"/>
    <x v="1"/>
    <n v="116"/>
  </r>
  <r>
    <x v="29"/>
    <s v="N"/>
    <s v="F"/>
    <x v="0"/>
    <n v="170"/>
  </r>
  <r>
    <x v="29"/>
    <s v="N"/>
    <s v="M"/>
    <x v="1"/>
    <n v="137"/>
  </r>
  <r>
    <x v="29"/>
    <s v="N"/>
    <s v="M"/>
    <x v="0"/>
    <n v="168"/>
  </r>
  <r>
    <x v="29"/>
    <s v="O"/>
    <s v="F"/>
    <x v="0"/>
    <n v="7"/>
  </r>
  <r>
    <x v="29"/>
    <s v="O"/>
    <s v="M"/>
    <x v="1"/>
    <n v="3"/>
  </r>
  <r>
    <x v="29"/>
    <s v="O"/>
    <s v="M"/>
    <x v="0"/>
    <n v="6"/>
  </r>
  <r>
    <x v="30"/>
    <s v=""/>
    <s v="F"/>
    <x v="1"/>
    <n v="3"/>
  </r>
  <r>
    <x v="30"/>
    <s v=""/>
    <s v="F"/>
    <x v="0"/>
    <n v="3"/>
  </r>
  <r>
    <x v="30"/>
    <s v=""/>
    <s v="M"/>
    <x v="1"/>
    <n v="3"/>
  </r>
  <r>
    <x v="30"/>
    <s v=""/>
    <s v="M"/>
    <x v="0"/>
    <n v="3"/>
  </r>
  <r>
    <x v="30"/>
    <s v="1"/>
    <s v="F"/>
    <x v="1"/>
    <n v="482"/>
  </r>
  <r>
    <x v="30"/>
    <s v="1"/>
    <s v="F"/>
    <x v="0"/>
    <n v="723"/>
  </r>
  <r>
    <x v="30"/>
    <s v="1"/>
    <s v="M"/>
    <x v="1"/>
    <n v="486"/>
  </r>
  <r>
    <x v="30"/>
    <s v="1"/>
    <s v="M"/>
    <x v="0"/>
    <n v="697"/>
  </r>
  <r>
    <x v="30"/>
    <s v="2"/>
    <s v="F"/>
    <x v="1"/>
    <n v="137"/>
  </r>
  <r>
    <x v="30"/>
    <s v="2"/>
    <s v="F"/>
    <x v="0"/>
    <n v="200"/>
  </r>
  <r>
    <x v="30"/>
    <s v="2"/>
    <s v="M"/>
    <x v="1"/>
    <n v="192"/>
  </r>
  <r>
    <x v="30"/>
    <s v="2"/>
    <s v="M"/>
    <x v="0"/>
    <n v="195"/>
  </r>
  <r>
    <x v="30"/>
    <s v="3"/>
    <s v="F"/>
    <x v="0"/>
    <n v="3"/>
  </r>
  <r>
    <x v="30"/>
    <s v="3"/>
    <s v="M"/>
    <x v="0"/>
    <n v="6"/>
  </r>
  <r>
    <x v="30"/>
    <s v="A"/>
    <s v="F"/>
    <x v="0"/>
    <n v="6"/>
  </r>
  <r>
    <x v="30"/>
    <s v="A"/>
    <s v="M"/>
    <x v="1"/>
    <n v="2"/>
  </r>
  <r>
    <x v="30"/>
    <s v="A"/>
    <s v="M"/>
    <x v="0"/>
    <n v="3"/>
  </r>
  <r>
    <x v="30"/>
    <s v="N"/>
    <s v="F"/>
    <x v="1"/>
    <n v="84"/>
  </r>
  <r>
    <x v="30"/>
    <s v="N"/>
    <s v="F"/>
    <x v="0"/>
    <n v="95"/>
  </r>
  <r>
    <x v="30"/>
    <s v="N"/>
    <s v="M"/>
    <x v="1"/>
    <n v="76"/>
  </r>
  <r>
    <x v="30"/>
    <s v="N"/>
    <s v="M"/>
    <x v="0"/>
    <n v="77"/>
  </r>
  <r>
    <x v="30"/>
    <s v="O"/>
    <s v="F"/>
    <x v="0"/>
    <n v="3"/>
  </r>
  <r>
    <x v="30"/>
    <s v="O"/>
    <s v="M"/>
    <x v="1"/>
    <n v="2"/>
  </r>
  <r>
    <x v="30"/>
    <s v="O"/>
    <s v="M"/>
    <x v="0"/>
    <n v="2"/>
  </r>
  <r>
    <x v="31"/>
    <s v="1"/>
    <s v="F"/>
    <x v="1"/>
    <n v="1880"/>
  </r>
  <r>
    <x v="31"/>
    <s v="1"/>
    <s v="F"/>
    <x v="0"/>
    <n v="4915"/>
  </r>
  <r>
    <x v="31"/>
    <s v="1"/>
    <s v="M"/>
    <x v="1"/>
    <n v="1820"/>
  </r>
  <r>
    <x v="31"/>
    <s v="1"/>
    <s v="M"/>
    <x v="0"/>
    <n v="4474"/>
  </r>
  <r>
    <x v="31"/>
    <s v="2"/>
    <s v="F"/>
    <x v="1"/>
    <n v="86"/>
  </r>
  <r>
    <x v="31"/>
    <s v="2"/>
    <s v="F"/>
    <x v="0"/>
    <n v="499"/>
  </r>
  <r>
    <x v="31"/>
    <s v="2"/>
    <s v="M"/>
    <x v="1"/>
    <n v="92"/>
  </r>
  <r>
    <x v="31"/>
    <s v="2"/>
    <s v="M"/>
    <x v="0"/>
    <n v="542"/>
  </r>
  <r>
    <x v="31"/>
    <s v="3"/>
    <s v="F"/>
    <x v="1"/>
    <n v="1"/>
  </r>
  <r>
    <x v="31"/>
    <s v="3"/>
    <s v="F"/>
    <x v="0"/>
    <n v="8"/>
  </r>
  <r>
    <x v="31"/>
    <s v="3"/>
    <s v="M"/>
    <x v="1"/>
    <n v="4"/>
  </r>
  <r>
    <x v="31"/>
    <s v="3"/>
    <s v="M"/>
    <x v="0"/>
    <n v="1"/>
  </r>
  <r>
    <x v="31"/>
    <s v="A"/>
    <s v="F"/>
    <x v="1"/>
    <n v="3"/>
  </r>
  <r>
    <x v="31"/>
    <s v="A"/>
    <s v="F"/>
    <x v="0"/>
    <n v="13"/>
  </r>
  <r>
    <x v="31"/>
    <s v="A"/>
    <s v="M"/>
    <x v="1"/>
    <n v="2"/>
  </r>
  <r>
    <x v="31"/>
    <s v="A"/>
    <s v="M"/>
    <x v="0"/>
    <n v="15"/>
  </r>
  <r>
    <x v="31"/>
    <s v="B"/>
    <s v="M"/>
    <x v="0"/>
    <n v="1"/>
  </r>
  <r>
    <x v="31"/>
    <s v="N"/>
    <s v="F"/>
    <x v="1"/>
    <n v="2266"/>
  </r>
  <r>
    <x v="31"/>
    <s v="N"/>
    <s v="F"/>
    <x v="0"/>
    <n v="5161"/>
  </r>
  <r>
    <x v="31"/>
    <s v="N"/>
    <s v="M"/>
    <x v="1"/>
    <n v="1968"/>
  </r>
  <r>
    <x v="31"/>
    <s v="N"/>
    <s v="M"/>
    <x v="0"/>
    <n v="3989"/>
  </r>
  <r>
    <x v="31"/>
    <s v="O"/>
    <s v="F"/>
    <x v="1"/>
    <n v="17"/>
  </r>
  <r>
    <x v="31"/>
    <s v="O"/>
    <s v="F"/>
    <x v="0"/>
    <n v="23"/>
  </r>
  <r>
    <x v="31"/>
    <s v="O"/>
    <s v="M"/>
    <x v="1"/>
    <n v="17"/>
  </r>
  <r>
    <x v="31"/>
    <s v="O"/>
    <s v="M"/>
    <x v="0"/>
    <n v="40"/>
  </r>
  <r>
    <x v="32"/>
    <s v=""/>
    <s v="F"/>
    <x v="1"/>
    <n v="16"/>
  </r>
  <r>
    <x v="32"/>
    <s v=""/>
    <s v="F"/>
    <x v="0"/>
    <n v="10"/>
  </r>
  <r>
    <x v="32"/>
    <s v=""/>
    <s v="M"/>
    <x v="1"/>
    <n v="19"/>
  </r>
  <r>
    <x v="32"/>
    <s v=""/>
    <s v="M"/>
    <x v="0"/>
    <n v="8"/>
  </r>
  <r>
    <x v="32"/>
    <s v="1"/>
    <s v="F"/>
    <x v="1"/>
    <n v="1193"/>
  </r>
  <r>
    <x v="32"/>
    <s v="1"/>
    <s v="F"/>
    <x v="0"/>
    <n v="2185"/>
  </r>
  <r>
    <x v="32"/>
    <s v="1"/>
    <s v="M"/>
    <x v="1"/>
    <n v="1190"/>
  </r>
  <r>
    <x v="32"/>
    <s v="1"/>
    <s v="M"/>
    <x v="0"/>
    <n v="2224"/>
  </r>
  <r>
    <x v="32"/>
    <s v="2"/>
    <s v="F"/>
    <x v="1"/>
    <n v="837"/>
  </r>
  <r>
    <x v="32"/>
    <s v="2"/>
    <s v="F"/>
    <x v="0"/>
    <n v="903"/>
  </r>
  <r>
    <x v="32"/>
    <s v="2"/>
    <s v="M"/>
    <x v="1"/>
    <n v="910"/>
  </r>
  <r>
    <x v="32"/>
    <s v="2"/>
    <s v="M"/>
    <x v="0"/>
    <n v="875"/>
  </r>
  <r>
    <x v="32"/>
    <s v="3"/>
    <s v="F"/>
    <x v="1"/>
    <n v="30"/>
  </r>
  <r>
    <x v="32"/>
    <s v="3"/>
    <s v="F"/>
    <x v="0"/>
    <n v="28"/>
  </r>
  <r>
    <x v="32"/>
    <s v="3"/>
    <s v="M"/>
    <x v="1"/>
    <n v="37"/>
  </r>
  <r>
    <x v="32"/>
    <s v="3"/>
    <s v="M"/>
    <x v="0"/>
    <n v="27"/>
  </r>
  <r>
    <x v="32"/>
    <s v="A"/>
    <s v="F"/>
    <x v="1"/>
    <n v="11"/>
  </r>
  <r>
    <x v="32"/>
    <s v="A"/>
    <s v="F"/>
    <x v="0"/>
    <n v="29"/>
  </r>
  <r>
    <x v="32"/>
    <s v="A"/>
    <s v="M"/>
    <x v="1"/>
    <n v="19"/>
  </r>
  <r>
    <x v="32"/>
    <s v="A"/>
    <s v="M"/>
    <x v="0"/>
    <n v="33"/>
  </r>
  <r>
    <x v="32"/>
    <s v="B"/>
    <s v="F"/>
    <x v="1"/>
    <n v="1"/>
  </r>
  <r>
    <x v="32"/>
    <s v="B"/>
    <s v="F"/>
    <x v="0"/>
    <n v="2"/>
  </r>
  <r>
    <x v="32"/>
    <s v="B"/>
    <s v="M"/>
    <x v="1"/>
    <n v="1"/>
  </r>
  <r>
    <x v="32"/>
    <s v="B"/>
    <s v="M"/>
    <x v="0"/>
    <n v="2"/>
  </r>
  <r>
    <x v="32"/>
    <s v="C"/>
    <s v="F"/>
    <x v="0"/>
    <n v="1"/>
  </r>
  <r>
    <x v="32"/>
    <s v="N"/>
    <s v="F"/>
    <x v="1"/>
    <n v="1361"/>
  </r>
  <r>
    <x v="32"/>
    <s v="N"/>
    <s v="F"/>
    <x v="0"/>
    <n v="1343"/>
  </r>
  <r>
    <x v="32"/>
    <s v="N"/>
    <s v="M"/>
    <x v="1"/>
    <n v="1320"/>
  </r>
  <r>
    <x v="32"/>
    <s v="N"/>
    <s v="M"/>
    <x v="0"/>
    <n v="1143"/>
  </r>
  <r>
    <x v="32"/>
    <s v="O"/>
    <s v="F"/>
    <x v="1"/>
    <n v="12"/>
  </r>
  <r>
    <x v="32"/>
    <s v="O"/>
    <s v="F"/>
    <x v="0"/>
    <n v="40"/>
  </r>
  <r>
    <x v="32"/>
    <s v="O"/>
    <s v="M"/>
    <x v="1"/>
    <n v="6"/>
  </r>
  <r>
    <x v="32"/>
    <s v="O"/>
    <s v="M"/>
    <x v="0"/>
    <n v="43"/>
  </r>
  <r>
    <x v="33"/>
    <s v="1"/>
    <s v="F"/>
    <x v="1"/>
    <n v="117"/>
  </r>
  <r>
    <x v="33"/>
    <s v="1"/>
    <s v="F"/>
    <x v="0"/>
    <n v="309"/>
  </r>
  <r>
    <x v="33"/>
    <s v="1"/>
    <s v="M"/>
    <x v="1"/>
    <n v="137"/>
  </r>
  <r>
    <x v="33"/>
    <s v="1"/>
    <s v="M"/>
    <x v="0"/>
    <n v="244"/>
  </r>
  <r>
    <x v="33"/>
    <s v="2"/>
    <s v="F"/>
    <x v="1"/>
    <n v="53"/>
  </r>
  <r>
    <x v="33"/>
    <s v="2"/>
    <s v="F"/>
    <x v="0"/>
    <n v="179"/>
  </r>
  <r>
    <x v="33"/>
    <s v="2"/>
    <s v="M"/>
    <x v="1"/>
    <n v="61"/>
  </r>
  <r>
    <x v="33"/>
    <s v="2"/>
    <s v="M"/>
    <x v="0"/>
    <n v="143"/>
  </r>
  <r>
    <x v="33"/>
    <s v="3"/>
    <s v="F"/>
    <x v="0"/>
    <n v="1"/>
  </r>
  <r>
    <x v="33"/>
    <s v="A"/>
    <s v="F"/>
    <x v="0"/>
    <n v="5"/>
  </r>
  <r>
    <x v="33"/>
    <s v="A"/>
    <s v="M"/>
    <x v="1"/>
    <n v="1"/>
  </r>
  <r>
    <x v="33"/>
    <s v="A"/>
    <s v="M"/>
    <x v="0"/>
    <n v="3"/>
  </r>
  <r>
    <x v="33"/>
    <s v="C"/>
    <s v="M"/>
    <x v="0"/>
    <n v="1"/>
  </r>
  <r>
    <x v="33"/>
    <s v="N"/>
    <s v="F"/>
    <x v="1"/>
    <n v="46"/>
  </r>
  <r>
    <x v="33"/>
    <s v="N"/>
    <s v="F"/>
    <x v="0"/>
    <n v="108"/>
  </r>
  <r>
    <x v="33"/>
    <s v="N"/>
    <s v="M"/>
    <x v="1"/>
    <n v="48"/>
  </r>
  <r>
    <x v="33"/>
    <s v="N"/>
    <s v="M"/>
    <x v="0"/>
    <n v="92"/>
  </r>
  <r>
    <x v="33"/>
    <s v="O"/>
    <s v="F"/>
    <x v="0"/>
    <n v="1"/>
  </r>
  <r>
    <x v="33"/>
    <s v="O"/>
    <s v="M"/>
    <x v="1"/>
    <n v="2"/>
  </r>
  <r>
    <x v="34"/>
    <s v=""/>
    <s v="F"/>
    <x v="1"/>
    <n v="48"/>
  </r>
  <r>
    <x v="34"/>
    <s v=""/>
    <s v="F"/>
    <x v="0"/>
    <n v="134"/>
  </r>
  <r>
    <x v="34"/>
    <s v=""/>
    <s v="M"/>
    <x v="1"/>
    <n v="58"/>
  </r>
  <r>
    <x v="34"/>
    <s v=""/>
    <s v="M"/>
    <x v="0"/>
    <n v="158"/>
  </r>
  <r>
    <x v="34"/>
    <s v="1"/>
    <s v="F"/>
    <x v="1"/>
    <n v="4125"/>
  </r>
  <r>
    <x v="34"/>
    <s v="1"/>
    <s v="F"/>
    <x v="0"/>
    <n v="19533"/>
  </r>
  <r>
    <x v="34"/>
    <s v="1"/>
    <s v="M"/>
    <x v="1"/>
    <n v="4378"/>
  </r>
  <r>
    <x v="34"/>
    <s v="1"/>
    <s v="M"/>
    <x v="0"/>
    <n v="17936"/>
  </r>
  <r>
    <x v="34"/>
    <s v="2"/>
    <s v="F"/>
    <x v="1"/>
    <n v="79"/>
  </r>
  <r>
    <x v="34"/>
    <s v="2"/>
    <s v="F"/>
    <x v="0"/>
    <n v="699"/>
  </r>
  <r>
    <x v="34"/>
    <s v="2"/>
    <s v="M"/>
    <x v="1"/>
    <n v="123"/>
  </r>
  <r>
    <x v="34"/>
    <s v="2"/>
    <s v="M"/>
    <x v="0"/>
    <n v="774"/>
  </r>
  <r>
    <x v="34"/>
    <s v="3"/>
    <s v="F"/>
    <x v="1"/>
    <n v="8"/>
  </r>
  <r>
    <x v="34"/>
    <s v="3"/>
    <s v="F"/>
    <x v="0"/>
    <n v="10"/>
  </r>
  <r>
    <x v="34"/>
    <s v="3"/>
    <s v="M"/>
    <x v="1"/>
    <n v="4"/>
  </r>
  <r>
    <x v="34"/>
    <s v="3"/>
    <s v="M"/>
    <x v="0"/>
    <n v="9"/>
  </r>
  <r>
    <x v="34"/>
    <s v="A"/>
    <s v="F"/>
    <x v="1"/>
    <n v="11"/>
  </r>
  <r>
    <x v="34"/>
    <s v="A"/>
    <s v="F"/>
    <x v="0"/>
    <n v="46"/>
  </r>
  <r>
    <x v="34"/>
    <s v="A"/>
    <s v="M"/>
    <x v="1"/>
    <n v="20"/>
  </r>
  <r>
    <x v="34"/>
    <s v="A"/>
    <s v="M"/>
    <x v="0"/>
    <n v="86"/>
  </r>
  <r>
    <x v="34"/>
    <s v="B"/>
    <s v="M"/>
    <x v="0"/>
    <n v="1"/>
  </r>
  <r>
    <x v="34"/>
    <s v="C"/>
    <s v="M"/>
    <x v="0"/>
    <n v="1"/>
  </r>
  <r>
    <x v="34"/>
    <s v="N"/>
    <s v="F"/>
    <x v="1"/>
    <n v="3112"/>
  </r>
  <r>
    <x v="34"/>
    <s v="N"/>
    <s v="F"/>
    <x v="0"/>
    <n v="11625"/>
  </r>
  <r>
    <x v="34"/>
    <s v="N"/>
    <s v="M"/>
    <x v="1"/>
    <n v="2717"/>
  </r>
  <r>
    <x v="34"/>
    <s v="N"/>
    <s v="M"/>
    <x v="0"/>
    <n v="9198"/>
  </r>
  <r>
    <x v="34"/>
    <s v="O"/>
    <s v="F"/>
    <x v="1"/>
    <n v="7"/>
  </r>
  <r>
    <x v="34"/>
    <s v="O"/>
    <s v="F"/>
    <x v="0"/>
    <n v="53"/>
  </r>
  <r>
    <x v="34"/>
    <s v="O"/>
    <s v="M"/>
    <x v="1"/>
    <n v="15"/>
  </r>
  <r>
    <x v="34"/>
    <s v="O"/>
    <s v="M"/>
    <x v="0"/>
    <n v="68"/>
  </r>
  <r>
    <x v="35"/>
    <s v=""/>
    <s v="F"/>
    <x v="0"/>
    <n v="1"/>
  </r>
  <r>
    <x v="35"/>
    <s v="1"/>
    <s v="F"/>
    <x v="1"/>
    <n v="1872"/>
  </r>
  <r>
    <x v="35"/>
    <s v="1"/>
    <s v="F"/>
    <x v="0"/>
    <n v="6443"/>
  </r>
  <r>
    <x v="35"/>
    <s v="1"/>
    <s v="M"/>
    <x v="1"/>
    <n v="1806"/>
  </r>
  <r>
    <x v="35"/>
    <s v="1"/>
    <s v="M"/>
    <x v="0"/>
    <n v="5904"/>
  </r>
  <r>
    <x v="35"/>
    <s v="2"/>
    <s v="F"/>
    <x v="1"/>
    <n v="179"/>
  </r>
  <r>
    <x v="35"/>
    <s v="2"/>
    <s v="F"/>
    <x v="0"/>
    <n v="1005"/>
  </r>
  <r>
    <x v="35"/>
    <s v="2"/>
    <s v="M"/>
    <x v="1"/>
    <n v="183"/>
  </r>
  <r>
    <x v="35"/>
    <s v="2"/>
    <s v="M"/>
    <x v="0"/>
    <n v="933"/>
  </r>
  <r>
    <x v="35"/>
    <s v="3"/>
    <s v="F"/>
    <x v="1"/>
    <n v="9"/>
  </r>
  <r>
    <x v="35"/>
    <s v="3"/>
    <s v="F"/>
    <x v="0"/>
    <n v="13"/>
  </r>
  <r>
    <x v="35"/>
    <s v="3"/>
    <s v="M"/>
    <x v="1"/>
    <n v="3"/>
  </r>
  <r>
    <x v="35"/>
    <s v="3"/>
    <s v="M"/>
    <x v="0"/>
    <n v="11"/>
  </r>
  <r>
    <x v="35"/>
    <s v="A"/>
    <s v="F"/>
    <x v="1"/>
    <n v="2"/>
  </r>
  <r>
    <x v="35"/>
    <s v="A"/>
    <s v="F"/>
    <x v="0"/>
    <n v="13"/>
  </r>
  <r>
    <x v="35"/>
    <s v="A"/>
    <s v="M"/>
    <x v="1"/>
    <n v="1"/>
  </r>
  <r>
    <x v="35"/>
    <s v="A"/>
    <s v="M"/>
    <x v="0"/>
    <n v="20"/>
  </r>
  <r>
    <x v="35"/>
    <s v="B"/>
    <s v="F"/>
    <x v="0"/>
    <n v="2"/>
  </r>
  <r>
    <x v="35"/>
    <s v="B"/>
    <s v="M"/>
    <x v="0"/>
    <n v="1"/>
  </r>
  <r>
    <x v="35"/>
    <s v="C"/>
    <s v="M"/>
    <x v="0"/>
    <n v="1"/>
  </r>
  <r>
    <x v="35"/>
    <s v="N"/>
    <s v="F"/>
    <x v="1"/>
    <n v="3576"/>
  </r>
  <r>
    <x v="35"/>
    <s v="N"/>
    <s v="F"/>
    <x v="0"/>
    <n v="7252"/>
  </r>
  <r>
    <x v="35"/>
    <s v="N"/>
    <s v="M"/>
    <x v="1"/>
    <n v="3182"/>
  </r>
  <r>
    <x v="35"/>
    <s v="N"/>
    <s v="M"/>
    <x v="0"/>
    <n v="5506"/>
  </r>
  <r>
    <x v="35"/>
    <s v="O"/>
    <s v="F"/>
    <x v="1"/>
    <n v="2"/>
  </r>
  <r>
    <x v="35"/>
    <s v="O"/>
    <s v="F"/>
    <x v="0"/>
    <n v="37"/>
  </r>
  <r>
    <x v="35"/>
    <s v="O"/>
    <s v="M"/>
    <x v="1"/>
    <n v="8"/>
  </r>
  <r>
    <x v="35"/>
    <s v="O"/>
    <s v="M"/>
    <x v="0"/>
    <n v="42"/>
  </r>
  <r>
    <x v="36"/>
    <s v=""/>
    <s v="F"/>
    <x v="0"/>
    <n v="3"/>
  </r>
  <r>
    <x v="36"/>
    <s v=""/>
    <s v="M"/>
    <x v="1"/>
    <n v="2"/>
  </r>
  <r>
    <x v="36"/>
    <s v=""/>
    <s v="M"/>
    <x v="0"/>
    <n v="11"/>
  </r>
  <r>
    <x v="36"/>
    <s v="1"/>
    <s v="F"/>
    <x v="1"/>
    <n v="454"/>
  </r>
  <r>
    <x v="36"/>
    <s v="1"/>
    <s v="F"/>
    <x v="0"/>
    <n v="1522"/>
  </r>
  <r>
    <x v="36"/>
    <s v="1"/>
    <s v="M"/>
    <x v="1"/>
    <n v="499"/>
  </r>
  <r>
    <x v="36"/>
    <s v="1"/>
    <s v="M"/>
    <x v="0"/>
    <n v="1283"/>
  </r>
  <r>
    <x v="36"/>
    <s v="2"/>
    <s v="F"/>
    <x v="1"/>
    <n v="191"/>
  </r>
  <r>
    <x v="36"/>
    <s v="2"/>
    <s v="F"/>
    <x v="0"/>
    <n v="487"/>
  </r>
  <r>
    <x v="36"/>
    <s v="2"/>
    <s v="M"/>
    <x v="1"/>
    <n v="197"/>
  </r>
  <r>
    <x v="36"/>
    <s v="2"/>
    <s v="M"/>
    <x v="0"/>
    <n v="413"/>
  </r>
  <r>
    <x v="36"/>
    <s v="A"/>
    <s v="F"/>
    <x v="0"/>
    <n v="1"/>
  </r>
  <r>
    <x v="36"/>
    <s v="A"/>
    <s v="M"/>
    <x v="0"/>
    <n v="2"/>
  </r>
  <r>
    <x v="36"/>
    <s v="N"/>
    <s v="F"/>
    <x v="1"/>
    <n v="157"/>
  </r>
  <r>
    <x v="36"/>
    <s v="N"/>
    <s v="F"/>
    <x v="0"/>
    <n v="584"/>
  </r>
  <r>
    <x v="36"/>
    <s v="N"/>
    <s v="M"/>
    <x v="1"/>
    <n v="157"/>
  </r>
  <r>
    <x v="36"/>
    <s v="N"/>
    <s v="M"/>
    <x v="0"/>
    <n v="408"/>
  </r>
  <r>
    <x v="36"/>
    <s v="O"/>
    <s v="F"/>
    <x v="0"/>
    <n v="8"/>
  </r>
  <r>
    <x v="36"/>
    <s v="O"/>
    <s v="M"/>
    <x v="0"/>
    <n v="6"/>
  </r>
  <r>
    <x v="37"/>
    <s v=""/>
    <s v="M"/>
    <x v="1"/>
    <n v="5"/>
  </r>
  <r>
    <x v="37"/>
    <s v="1"/>
    <s v="F"/>
    <x v="1"/>
    <n v="736"/>
  </r>
  <r>
    <x v="37"/>
    <s v="1"/>
    <s v="F"/>
    <x v="0"/>
    <n v="433"/>
  </r>
  <r>
    <x v="37"/>
    <s v="1"/>
    <s v="M"/>
    <x v="1"/>
    <n v="748"/>
  </r>
  <r>
    <x v="37"/>
    <s v="1"/>
    <s v="M"/>
    <x v="0"/>
    <n v="435"/>
  </r>
  <r>
    <x v="37"/>
    <s v="2"/>
    <s v="F"/>
    <x v="1"/>
    <n v="87"/>
  </r>
  <r>
    <x v="37"/>
    <s v="2"/>
    <s v="F"/>
    <x v="0"/>
    <n v="70"/>
  </r>
  <r>
    <x v="37"/>
    <s v="2"/>
    <s v="M"/>
    <x v="1"/>
    <n v="134"/>
  </r>
  <r>
    <x v="37"/>
    <s v="2"/>
    <s v="M"/>
    <x v="0"/>
    <n v="76"/>
  </r>
  <r>
    <x v="37"/>
    <s v="3"/>
    <s v="F"/>
    <x v="1"/>
    <n v="5"/>
  </r>
  <r>
    <x v="37"/>
    <s v="3"/>
    <s v="F"/>
    <x v="0"/>
    <n v="3"/>
  </r>
  <r>
    <x v="37"/>
    <s v="3"/>
    <s v="M"/>
    <x v="1"/>
    <n v="4"/>
  </r>
  <r>
    <x v="37"/>
    <s v="3"/>
    <s v="M"/>
    <x v="0"/>
    <n v="2"/>
  </r>
  <r>
    <x v="37"/>
    <s v="A"/>
    <s v="F"/>
    <x v="1"/>
    <n v="6"/>
  </r>
  <r>
    <x v="37"/>
    <s v="A"/>
    <s v="F"/>
    <x v="0"/>
    <n v="4"/>
  </r>
  <r>
    <x v="37"/>
    <s v="A"/>
    <s v="M"/>
    <x v="1"/>
    <n v="15"/>
  </r>
  <r>
    <x v="37"/>
    <s v="A"/>
    <s v="M"/>
    <x v="0"/>
    <n v="4"/>
  </r>
  <r>
    <x v="37"/>
    <s v="B"/>
    <s v="M"/>
    <x v="1"/>
    <n v="2"/>
  </r>
  <r>
    <x v="37"/>
    <s v="B"/>
    <s v="M"/>
    <x v="0"/>
    <n v="1"/>
  </r>
  <r>
    <x v="37"/>
    <s v="N"/>
    <s v="F"/>
    <x v="1"/>
    <n v="2605"/>
  </r>
  <r>
    <x v="37"/>
    <s v="N"/>
    <s v="F"/>
    <x v="0"/>
    <n v="1531"/>
  </r>
  <r>
    <x v="37"/>
    <s v="N"/>
    <s v="M"/>
    <x v="1"/>
    <n v="2855"/>
  </r>
  <r>
    <x v="37"/>
    <s v="N"/>
    <s v="M"/>
    <x v="0"/>
    <n v="1405"/>
  </r>
  <r>
    <x v="37"/>
    <s v="O"/>
    <s v="F"/>
    <x v="1"/>
    <n v="8"/>
  </r>
  <r>
    <x v="37"/>
    <s v="O"/>
    <s v="F"/>
    <x v="0"/>
    <n v="2"/>
  </r>
  <r>
    <x v="37"/>
    <s v="O"/>
    <s v="M"/>
    <x v="1"/>
    <n v="13"/>
  </r>
  <r>
    <x v="37"/>
    <s v="O"/>
    <s v="M"/>
    <x v="0"/>
    <n v="1"/>
  </r>
  <r>
    <x v="38"/>
    <s v="1"/>
    <s v="F"/>
    <x v="1"/>
    <n v="383"/>
  </r>
  <r>
    <x v="38"/>
    <s v="1"/>
    <s v="F"/>
    <x v="0"/>
    <n v="170"/>
  </r>
  <r>
    <x v="38"/>
    <s v="1"/>
    <s v="M"/>
    <x v="1"/>
    <n v="471"/>
  </r>
  <r>
    <x v="38"/>
    <s v="1"/>
    <s v="M"/>
    <x v="0"/>
    <n v="157"/>
  </r>
  <r>
    <x v="38"/>
    <s v="2"/>
    <s v="F"/>
    <x v="1"/>
    <n v="134"/>
  </r>
  <r>
    <x v="38"/>
    <s v="2"/>
    <s v="F"/>
    <x v="0"/>
    <n v="119"/>
  </r>
  <r>
    <x v="38"/>
    <s v="2"/>
    <s v="M"/>
    <x v="1"/>
    <n v="160"/>
  </r>
  <r>
    <x v="38"/>
    <s v="2"/>
    <s v="M"/>
    <x v="0"/>
    <n v="92"/>
  </r>
  <r>
    <x v="38"/>
    <s v="3"/>
    <s v="F"/>
    <x v="0"/>
    <n v="5"/>
  </r>
  <r>
    <x v="38"/>
    <s v="3"/>
    <s v="M"/>
    <x v="1"/>
    <n v="1"/>
  </r>
  <r>
    <x v="38"/>
    <s v="3"/>
    <s v="M"/>
    <x v="0"/>
    <n v="11"/>
  </r>
  <r>
    <x v="38"/>
    <s v="A"/>
    <s v="F"/>
    <x v="1"/>
    <n v="1"/>
  </r>
  <r>
    <x v="38"/>
    <s v="A"/>
    <s v="M"/>
    <x v="1"/>
    <n v="1"/>
  </r>
  <r>
    <x v="38"/>
    <s v="N"/>
    <s v="F"/>
    <x v="1"/>
    <n v="390"/>
  </r>
  <r>
    <x v="38"/>
    <s v="N"/>
    <s v="F"/>
    <x v="0"/>
    <n v="142"/>
  </r>
  <r>
    <x v="38"/>
    <s v="N"/>
    <s v="M"/>
    <x v="1"/>
    <n v="350"/>
  </r>
  <r>
    <x v="38"/>
    <s v="N"/>
    <s v="M"/>
    <x v="0"/>
    <n v="128"/>
  </r>
  <r>
    <x v="38"/>
    <s v="O"/>
    <s v="F"/>
    <x v="0"/>
    <n v="2"/>
  </r>
  <r>
    <x v="38"/>
    <s v="O"/>
    <s v="M"/>
    <x v="1"/>
    <n v="3"/>
  </r>
  <r>
    <x v="38"/>
    <s v="O"/>
    <s v="M"/>
    <x v="0"/>
    <n v="2"/>
  </r>
  <r>
    <x v="39"/>
    <s v=""/>
    <s v="F"/>
    <x v="1"/>
    <n v="1"/>
  </r>
  <r>
    <x v="39"/>
    <s v=""/>
    <s v="M"/>
    <x v="1"/>
    <n v="1"/>
  </r>
  <r>
    <x v="39"/>
    <s v=""/>
    <s v="M"/>
    <x v="0"/>
    <n v="2"/>
  </r>
  <r>
    <x v="39"/>
    <s v="1"/>
    <s v="F"/>
    <x v="1"/>
    <n v="1655"/>
  </r>
  <r>
    <x v="39"/>
    <s v="1"/>
    <s v="F"/>
    <x v="0"/>
    <n v="1586"/>
  </r>
  <r>
    <x v="39"/>
    <s v="1"/>
    <s v="M"/>
    <x v="1"/>
    <n v="1815"/>
  </r>
  <r>
    <x v="39"/>
    <s v="1"/>
    <s v="M"/>
    <x v="0"/>
    <n v="1656"/>
  </r>
  <r>
    <x v="39"/>
    <s v="2"/>
    <s v="F"/>
    <x v="1"/>
    <n v="1394"/>
  </r>
  <r>
    <x v="39"/>
    <s v="2"/>
    <s v="F"/>
    <x v="0"/>
    <n v="582"/>
  </r>
  <r>
    <x v="39"/>
    <s v="2"/>
    <s v="M"/>
    <x v="1"/>
    <n v="1485"/>
  </r>
  <r>
    <x v="39"/>
    <s v="2"/>
    <s v="M"/>
    <x v="0"/>
    <n v="520"/>
  </r>
  <r>
    <x v="39"/>
    <s v="3"/>
    <s v="F"/>
    <x v="1"/>
    <n v="2"/>
  </r>
  <r>
    <x v="39"/>
    <s v="3"/>
    <s v="F"/>
    <x v="0"/>
    <n v="4"/>
  </r>
  <r>
    <x v="39"/>
    <s v="3"/>
    <s v="M"/>
    <x v="1"/>
    <n v="3"/>
  </r>
  <r>
    <x v="39"/>
    <s v="3"/>
    <s v="M"/>
    <x v="0"/>
    <n v="6"/>
  </r>
  <r>
    <x v="39"/>
    <s v="A"/>
    <s v="F"/>
    <x v="1"/>
    <n v="10"/>
  </r>
  <r>
    <x v="39"/>
    <s v="A"/>
    <s v="F"/>
    <x v="0"/>
    <n v="11"/>
  </r>
  <r>
    <x v="39"/>
    <s v="A"/>
    <s v="M"/>
    <x v="1"/>
    <n v="16"/>
  </r>
  <r>
    <x v="39"/>
    <s v="A"/>
    <s v="M"/>
    <x v="0"/>
    <n v="26"/>
  </r>
  <r>
    <x v="39"/>
    <s v="B"/>
    <s v="F"/>
    <x v="1"/>
    <n v="1"/>
  </r>
  <r>
    <x v="39"/>
    <s v="C"/>
    <s v="F"/>
    <x v="1"/>
    <n v="1"/>
  </r>
  <r>
    <x v="39"/>
    <s v="N"/>
    <s v="F"/>
    <x v="1"/>
    <n v="676"/>
  </r>
  <r>
    <x v="39"/>
    <s v="N"/>
    <s v="F"/>
    <x v="0"/>
    <n v="577"/>
  </r>
  <r>
    <x v="39"/>
    <s v="N"/>
    <s v="M"/>
    <x v="1"/>
    <n v="763"/>
  </r>
  <r>
    <x v="39"/>
    <s v="N"/>
    <s v="M"/>
    <x v="0"/>
    <n v="561"/>
  </r>
  <r>
    <x v="39"/>
    <s v="O"/>
    <s v="F"/>
    <x v="1"/>
    <n v="4"/>
  </r>
  <r>
    <x v="39"/>
    <s v="O"/>
    <s v="F"/>
    <x v="0"/>
    <n v="13"/>
  </r>
  <r>
    <x v="39"/>
    <s v="O"/>
    <s v="M"/>
    <x v="1"/>
    <n v="21"/>
  </r>
  <r>
    <x v="39"/>
    <s v="O"/>
    <s v="M"/>
    <x v="0"/>
    <n v="33"/>
  </r>
  <r>
    <x v="40"/>
    <s v=""/>
    <s v="F"/>
    <x v="0"/>
    <n v="2"/>
  </r>
  <r>
    <x v="40"/>
    <s v=""/>
    <s v="M"/>
    <x v="1"/>
    <n v="1"/>
  </r>
  <r>
    <x v="40"/>
    <s v="1"/>
    <s v="F"/>
    <x v="1"/>
    <n v="1156"/>
  </r>
  <r>
    <x v="40"/>
    <s v="1"/>
    <s v="F"/>
    <x v="0"/>
    <n v="4312"/>
  </r>
  <r>
    <x v="40"/>
    <s v="1"/>
    <s v="M"/>
    <x v="1"/>
    <n v="1016"/>
  </r>
  <r>
    <x v="40"/>
    <s v="1"/>
    <s v="M"/>
    <x v="0"/>
    <n v="3842"/>
  </r>
  <r>
    <x v="40"/>
    <s v="2"/>
    <s v="F"/>
    <x v="1"/>
    <n v="296"/>
  </r>
  <r>
    <x v="40"/>
    <s v="2"/>
    <s v="F"/>
    <x v="0"/>
    <n v="1425"/>
  </r>
  <r>
    <x v="40"/>
    <s v="2"/>
    <s v="M"/>
    <x v="1"/>
    <n v="331"/>
  </r>
  <r>
    <x v="40"/>
    <s v="2"/>
    <s v="M"/>
    <x v="0"/>
    <n v="1280"/>
  </r>
  <r>
    <x v="40"/>
    <s v="3"/>
    <s v="F"/>
    <x v="1"/>
    <n v="9"/>
  </r>
  <r>
    <x v="40"/>
    <s v="3"/>
    <s v="F"/>
    <x v="0"/>
    <n v="17"/>
  </r>
  <r>
    <x v="40"/>
    <s v="3"/>
    <s v="M"/>
    <x v="1"/>
    <n v="7"/>
  </r>
  <r>
    <x v="40"/>
    <s v="3"/>
    <s v="M"/>
    <x v="0"/>
    <n v="17"/>
  </r>
  <r>
    <x v="40"/>
    <s v="A"/>
    <s v="F"/>
    <x v="1"/>
    <n v="16"/>
  </r>
  <r>
    <x v="40"/>
    <s v="A"/>
    <s v="F"/>
    <x v="0"/>
    <n v="112"/>
  </r>
  <r>
    <x v="40"/>
    <s v="A"/>
    <s v="M"/>
    <x v="1"/>
    <n v="16"/>
  </r>
  <r>
    <x v="40"/>
    <s v="A"/>
    <s v="M"/>
    <x v="0"/>
    <n v="142"/>
  </r>
  <r>
    <x v="40"/>
    <s v="B"/>
    <s v="F"/>
    <x v="1"/>
    <n v="1"/>
  </r>
  <r>
    <x v="40"/>
    <s v="B"/>
    <s v="F"/>
    <x v="0"/>
    <n v="4"/>
  </r>
  <r>
    <x v="40"/>
    <s v="B"/>
    <s v="M"/>
    <x v="1"/>
    <n v="1"/>
  </r>
  <r>
    <x v="40"/>
    <s v="B"/>
    <s v="M"/>
    <x v="0"/>
    <n v="9"/>
  </r>
  <r>
    <x v="40"/>
    <s v="C"/>
    <s v="F"/>
    <x v="0"/>
    <n v="1"/>
  </r>
  <r>
    <x v="40"/>
    <s v="N"/>
    <s v="F"/>
    <x v="1"/>
    <n v="350"/>
  </r>
  <r>
    <x v="40"/>
    <s v="N"/>
    <s v="F"/>
    <x v="0"/>
    <n v="1329"/>
  </r>
  <r>
    <x v="40"/>
    <s v="N"/>
    <s v="M"/>
    <x v="1"/>
    <n v="337"/>
  </r>
  <r>
    <x v="40"/>
    <s v="N"/>
    <s v="M"/>
    <x v="0"/>
    <n v="1099"/>
  </r>
  <r>
    <x v="40"/>
    <s v="O"/>
    <s v="F"/>
    <x v="1"/>
    <n v="7"/>
  </r>
  <r>
    <x v="40"/>
    <s v="O"/>
    <s v="F"/>
    <x v="0"/>
    <n v="76"/>
  </r>
  <r>
    <x v="40"/>
    <s v="O"/>
    <s v="M"/>
    <x v="1"/>
    <n v="16"/>
  </r>
  <r>
    <x v="40"/>
    <s v="O"/>
    <s v="M"/>
    <x v="0"/>
    <n v="86"/>
  </r>
  <r>
    <x v="41"/>
    <s v="1"/>
    <s v="F"/>
    <x v="1"/>
    <n v="954"/>
  </r>
  <r>
    <x v="41"/>
    <s v="1"/>
    <s v="F"/>
    <x v="0"/>
    <n v="669"/>
  </r>
  <r>
    <x v="41"/>
    <s v="1"/>
    <s v="M"/>
    <x v="1"/>
    <n v="1253"/>
  </r>
  <r>
    <x v="41"/>
    <s v="1"/>
    <s v="M"/>
    <x v="0"/>
    <n v="716"/>
  </r>
  <r>
    <x v="41"/>
    <s v="2"/>
    <s v="F"/>
    <x v="1"/>
    <n v="25"/>
  </r>
  <r>
    <x v="41"/>
    <s v="2"/>
    <s v="F"/>
    <x v="0"/>
    <n v="40"/>
  </r>
  <r>
    <x v="41"/>
    <s v="2"/>
    <s v="M"/>
    <x v="1"/>
    <n v="40"/>
  </r>
  <r>
    <x v="41"/>
    <s v="2"/>
    <s v="M"/>
    <x v="0"/>
    <n v="38"/>
  </r>
  <r>
    <x v="41"/>
    <s v="3"/>
    <s v="F"/>
    <x v="1"/>
    <n v="3"/>
  </r>
  <r>
    <x v="41"/>
    <s v="3"/>
    <s v="F"/>
    <x v="0"/>
    <n v="2"/>
  </r>
  <r>
    <x v="41"/>
    <s v="3"/>
    <s v="M"/>
    <x v="1"/>
    <n v="5"/>
  </r>
  <r>
    <x v="41"/>
    <s v="3"/>
    <s v="M"/>
    <x v="0"/>
    <n v="1"/>
  </r>
  <r>
    <x v="41"/>
    <s v="A"/>
    <s v="F"/>
    <x v="1"/>
    <n v="5"/>
  </r>
  <r>
    <x v="41"/>
    <s v="A"/>
    <s v="F"/>
    <x v="0"/>
    <n v="4"/>
  </r>
  <r>
    <x v="41"/>
    <s v="A"/>
    <s v="M"/>
    <x v="1"/>
    <n v="4"/>
  </r>
  <r>
    <x v="41"/>
    <s v="A"/>
    <s v="M"/>
    <x v="0"/>
    <n v="2"/>
  </r>
  <r>
    <x v="41"/>
    <s v="B"/>
    <s v="M"/>
    <x v="0"/>
    <n v="1"/>
  </r>
  <r>
    <x v="41"/>
    <s v="C"/>
    <s v="F"/>
    <x v="0"/>
    <n v="1"/>
  </r>
  <r>
    <x v="41"/>
    <s v="N"/>
    <s v="F"/>
    <x v="1"/>
    <n v="6022"/>
  </r>
  <r>
    <x v="41"/>
    <s v="N"/>
    <s v="F"/>
    <x v="0"/>
    <n v="2386"/>
  </r>
  <r>
    <x v="41"/>
    <s v="N"/>
    <s v="M"/>
    <x v="1"/>
    <n v="5816"/>
  </r>
  <r>
    <x v="41"/>
    <s v="N"/>
    <s v="M"/>
    <x v="0"/>
    <n v="1926"/>
  </r>
  <r>
    <x v="41"/>
    <s v="O"/>
    <s v="F"/>
    <x v="1"/>
    <n v="8"/>
  </r>
  <r>
    <x v="41"/>
    <s v="O"/>
    <s v="F"/>
    <x v="0"/>
    <n v="12"/>
  </r>
  <r>
    <x v="41"/>
    <s v="O"/>
    <s v="M"/>
    <x v="1"/>
    <n v="13"/>
  </r>
  <r>
    <x v="41"/>
    <s v="O"/>
    <s v="M"/>
    <x v="0"/>
    <n v="15"/>
  </r>
  <r>
    <x v="42"/>
    <s v="1"/>
    <s v="F"/>
    <x v="1"/>
    <n v="377"/>
  </r>
  <r>
    <x v="42"/>
    <s v="1"/>
    <s v="F"/>
    <x v="0"/>
    <n v="1031"/>
  </r>
  <r>
    <x v="42"/>
    <s v="1"/>
    <s v="M"/>
    <x v="1"/>
    <n v="409"/>
  </r>
  <r>
    <x v="42"/>
    <s v="1"/>
    <s v="M"/>
    <x v="0"/>
    <n v="1007"/>
  </r>
  <r>
    <x v="42"/>
    <s v="2"/>
    <s v="F"/>
    <x v="1"/>
    <n v="566"/>
  </r>
  <r>
    <x v="42"/>
    <s v="2"/>
    <s v="F"/>
    <x v="0"/>
    <n v="785"/>
  </r>
  <r>
    <x v="42"/>
    <s v="2"/>
    <s v="M"/>
    <x v="1"/>
    <n v="553"/>
  </r>
  <r>
    <x v="42"/>
    <s v="2"/>
    <s v="M"/>
    <x v="0"/>
    <n v="665"/>
  </r>
  <r>
    <x v="42"/>
    <s v="3"/>
    <s v="F"/>
    <x v="1"/>
    <n v="23"/>
  </r>
  <r>
    <x v="42"/>
    <s v="3"/>
    <s v="F"/>
    <x v="0"/>
    <n v="10"/>
  </r>
  <r>
    <x v="42"/>
    <s v="3"/>
    <s v="M"/>
    <x v="1"/>
    <n v="33"/>
  </r>
  <r>
    <x v="42"/>
    <s v="3"/>
    <s v="M"/>
    <x v="0"/>
    <n v="6"/>
  </r>
  <r>
    <x v="42"/>
    <s v="A"/>
    <s v="F"/>
    <x v="1"/>
    <n v="4"/>
  </r>
  <r>
    <x v="42"/>
    <s v="A"/>
    <s v="F"/>
    <x v="0"/>
    <n v="17"/>
  </r>
  <r>
    <x v="42"/>
    <s v="A"/>
    <s v="M"/>
    <x v="1"/>
    <n v="3"/>
  </r>
  <r>
    <x v="42"/>
    <s v="A"/>
    <s v="M"/>
    <x v="0"/>
    <n v="16"/>
  </r>
  <r>
    <x v="42"/>
    <s v="B"/>
    <s v="F"/>
    <x v="1"/>
    <n v="1"/>
  </r>
  <r>
    <x v="42"/>
    <s v="B"/>
    <s v="F"/>
    <x v="0"/>
    <n v="1"/>
  </r>
  <r>
    <x v="42"/>
    <s v="B"/>
    <s v="M"/>
    <x v="0"/>
    <n v="1"/>
  </r>
  <r>
    <x v="42"/>
    <s v="N"/>
    <s v="F"/>
    <x v="1"/>
    <n v="159"/>
  </r>
  <r>
    <x v="42"/>
    <s v="N"/>
    <s v="F"/>
    <x v="0"/>
    <n v="376"/>
  </r>
  <r>
    <x v="42"/>
    <s v="N"/>
    <s v="M"/>
    <x v="1"/>
    <n v="159"/>
  </r>
  <r>
    <x v="42"/>
    <s v="N"/>
    <s v="M"/>
    <x v="0"/>
    <n v="327"/>
  </r>
  <r>
    <x v="42"/>
    <s v="O"/>
    <s v="F"/>
    <x v="1"/>
    <n v="3"/>
  </r>
  <r>
    <x v="42"/>
    <s v="O"/>
    <s v="F"/>
    <x v="0"/>
    <n v="12"/>
  </r>
  <r>
    <x v="42"/>
    <s v="O"/>
    <s v="M"/>
    <x v="1"/>
    <n v="11"/>
  </r>
  <r>
    <x v="42"/>
    <s v="O"/>
    <s v="M"/>
    <x v="0"/>
    <n v="20"/>
  </r>
  <r>
    <x v="43"/>
    <s v=""/>
    <s v="M"/>
    <x v="1"/>
    <n v="1"/>
  </r>
  <r>
    <x v="43"/>
    <s v="1"/>
    <s v="F"/>
    <x v="1"/>
    <n v="1854"/>
  </r>
  <r>
    <x v="43"/>
    <s v="1"/>
    <s v="F"/>
    <x v="0"/>
    <n v="486"/>
  </r>
  <r>
    <x v="43"/>
    <s v="1"/>
    <s v="M"/>
    <x v="1"/>
    <n v="1747"/>
  </r>
  <r>
    <x v="43"/>
    <s v="1"/>
    <s v="M"/>
    <x v="0"/>
    <n v="596"/>
  </r>
  <r>
    <x v="43"/>
    <s v="2"/>
    <s v="F"/>
    <x v="1"/>
    <n v="600"/>
  </r>
  <r>
    <x v="43"/>
    <s v="2"/>
    <s v="F"/>
    <x v="0"/>
    <n v="139"/>
  </r>
  <r>
    <x v="43"/>
    <s v="2"/>
    <s v="M"/>
    <x v="1"/>
    <n v="645"/>
  </r>
  <r>
    <x v="43"/>
    <s v="2"/>
    <s v="M"/>
    <x v="0"/>
    <n v="178"/>
  </r>
  <r>
    <x v="43"/>
    <s v="3"/>
    <s v="F"/>
    <x v="0"/>
    <n v="1"/>
  </r>
  <r>
    <x v="43"/>
    <s v="3"/>
    <s v="M"/>
    <x v="0"/>
    <n v="4"/>
  </r>
  <r>
    <x v="43"/>
    <s v="A"/>
    <s v="F"/>
    <x v="1"/>
    <n v="1"/>
  </r>
  <r>
    <x v="43"/>
    <s v="A"/>
    <s v="M"/>
    <x v="1"/>
    <n v="9"/>
  </r>
  <r>
    <x v="43"/>
    <s v="A"/>
    <s v="M"/>
    <x v="0"/>
    <n v="5"/>
  </r>
  <r>
    <x v="43"/>
    <s v="C"/>
    <s v="M"/>
    <x v="1"/>
    <n v="1"/>
  </r>
  <r>
    <x v="43"/>
    <s v="N"/>
    <s v="F"/>
    <x v="1"/>
    <n v="185"/>
  </r>
  <r>
    <x v="43"/>
    <s v="N"/>
    <s v="F"/>
    <x v="0"/>
    <n v="68"/>
  </r>
  <r>
    <x v="43"/>
    <s v="N"/>
    <s v="M"/>
    <x v="1"/>
    <n v="139"/>
  </r>
  <r>
    <x v="43"/>
    <s v="N"/>
    <s v="M"/>
    <x v="0"/>
    <n v="79"/>
  </r>
  <r>
    <x v="43"/>
    <s v="O"/>
    <s v="F"/>
    <x v="1"/>
    <n v="1"/>
  </r>
  <r>
    <x v="43"/>
    <s v="O"/>
    <s v="F"/>
    <x v="0"/>
    <n v="2"/>
  </r>
  <r>
    <x v="43"/>
    <s v="O"/>
    <s v="M"/>
    <x v="1"/>
    <n v="2"/>
  </r>
  <r>
    <x v="43"/>
    <s v="O"/>
    <s v="M"/>
    <x v="0"/>
    <n v="1"/>
  </r>
  <r>
    <x v="44"/>
    <s v=""/>
    <s v="M"/>
    <x v="0"/>
    <n v="1"/>
  </r>
  <r>
    <x v="44"/>
    <s v="1"/>
    <s v="F"/>
    <x v="1"/>
    <n v="4029"/>
  </r>
  <r>
    <x v="44"/>
    <s v="1"/>
    <s v="F"/>
    <x v="0"/>
    <n v="9187"/>
  </r>
  <r>
    <x v="44"/>
    <s v="1"/>
    <s v="M"/>
    <x v="1"/>
    <n v="4407"/>
  </r>
  <r>
    <x v="44"/>
    <s v="1"/>
    <s v="M"/>
    <x v="0"/>
    <n v="9133"/>
  </r>
  <r>
    <x v="44"/>
    <s v="2"/>
    <s v="F"/>
    <x v="1"/>
    <n v="46"/>
  </r>
  <r>
    <x v="44"/>
    <s v="2"/>
    <s v="F"/>
    <x v="0"/>
    <n v="281"/>
  </r>
  <r>
    <x v="44"/>
    <s v="2"/>
    <s v="M"/>
    <x v="1"/>
    <n v="64"/>
  </r>
  <r>
    <x v="44"/>
    <s v="2"/>
    <s v="M"/>
    <x v="0"/>
    <n v="303"/>
  </r>
  <r>
    <x v="44"/>
    <s v="3"/>
    <s v="F"/>
    <x v="1"/>
    <n v="2"/>
  </r>
  <r>
    <x v="44"/>
    <s v="3"/>
    <s v="F"/>
    <x v="0"/>
    <n v="5"/>
  </r>
  <r>
    <x v="44"/>
    <s v="3"/>
    <s v="M"/>
    <x v="1"/>
    <n v="3"/>
  </r>
  <r>
    <x v="44"/>
    <s v="3"/>
    <s v="M"/>
    <x v="0"/>
    <n v="6"/>
  </r>
  <r>
    <x v="44"/>
    <s v="A"/>
    <s v="F"/>
    <x v="1"/>
    <n v="14"/>
  </r>
  <r>
    <x v="44"/>
    <s v="A"/>
    <s v="F"/>
    <x v="0"/>
    <n v="24"/>
  </r>
  <r>
    <x v="44"/>
    <s v="A"/>
    <s v="M"/>
    <x v="1"/>
    <n v="38"/>
  </r>
  <r>
    <x v="44"/>
    <s v="A"/>
    <s v="M"/>
    <x v="0"/>
    <n v="29"/>
  </r>
  <r>
    <x v="44"/>
    <s v="B"/>
    <s v="F"/>
    <x v="1"/>
    <n v="1"/>
  </r>
  <r>
    <x v="44"/>
    <s v="B"/>
    <s v="F"/>
    <x v="0"/>
    <n v="1"/>
  </r>
  <r>
    <x v="44"/>
    <s v="B"/>
    <s v="M"/>
    <x v="1"/>
    <n v="1"/>
  </r>
  <r>
    <x v="44"/>
    <s v="B"/>
    <s v="M"/>
    <x v="0"/>
    <n v="1"/>
  </r>
  <r>
    <x v="44"/>
    <s v="N"/>
    <s v="F"/>
    <x v="1"/>
    <n v="3872"/>
  </r>
  <r>
    <x v="44"/>
    <s v="N"/>
    <s v="F"/>
    <x v="0"/>
    <n v="6343"/>
  </r>
  <r>
    <x v="44"/>
    <s v="N"/>
    <s v="M"/>
    <x v="1"/>
    <n v="3680"/>
  </r>
  <r>
    <x v="44"/>
    <s v="N"/>
    <s v="M"/>
    <x v="0"/>
    <n v="5288"/>
  </r>
  <r>
    <x v="44"/>
    <s v="O"/>
    <s v="F"/>
    <x v="1"/>
    <n v="14"/>
  </r>
  <r>
    <x v="44"/>
    <s v="O"/>
    <s v="F"/>
    <x v="0"/>
    <n v="21"/>
  </r>
  <r>
    <x v="44"/>
    <s v="O"/>
    <s v="M"/>
    <x v="1"/>
    <n v="36"/>
  </r>
  <r>
    <x v="44"/>
    <s v="O"/>
    <s v="M"/>
    <x v="0"/>
    <n v="31"/>
  </r>
  <r>
    <x v="45"/>
    <s v=""/>
    <s v="F"/>
    <x v="1"/>
    <n v="4"/>
  </r>
  <r>
    <x v="45"/>
    <s v=""/>
    <s v="M"/>
    <x v="1"/>
    <n v="2"/>
  </r>
  <r>
    <x v="45"/>
    <s v="1"/>
    <s v="F"/>
    <x v="1"/>
    <n v="231"/>
  </r>
  <r>
    <x v="45"/>
    <s v="1"/>
    <s v="F"/>
    <x v="0"/>
    <n v="281"/>
  </r>
  <r>
    <x v="45"/>
    <s v="1"/>
    <s v="M"/>
    <x v="1"/>
    <n v="210"/>
  </r>
  <r>
    <x v="45"/>
    <s v="1"/>
    <s v="M"/>
    <x v="0"/>
    <n v="267"/>
  </r>
  <r>
    <x v="45"/>
    <s v="2"/>
    <s v="F"/>
    <x v="1"/>
    <n v="311"/>
  </r>
  <r>
    <x v="45"/>
    <s v="2"/>
    <s v="F"/>
    <x v="0"/>
    <n v="207"/>
  </r>
  <r>
    <x v="45"/>
    <s v="2"/>
    <s v="M"/>
    <x v="1"/>
    <n v="303"/>
  </r>
  <r>
    <x v="45"/>
    <s v="2"/>
    <s v="M"/>
    <x v="0"/>
    <n v="170"/>
  </r>
  <r>
    <x v="45"/>
    <s v="3"/>
    <s v="F"/>
    <x v="1"/>
    <n v="1"/>
  </r>
  <r>
    <x v="45"/>
    <s v="A"/>
    <s v="F"/>
    <x v="1"/>
    <n v="11"/>
  </r>
  <r>
    <x v="45"/>
    <s v="A"/>
    <s v="F"/>
    <x v="0"/>
    <n v="10"/>
  </r>
  <r>
    <x v="45"/>
    <s v="A"/>
    <s v="M"/>
    <x v="1"/>
    <n v="14"/>
  </r>
  <r>
    <x v="45"/>
    <s v="A"/>
    <s v="M"/>
    <x v="0"/>
    <n v="10"/>
  </r>
  <r>
    <x v="45"/>
    <s v="B"/>
    <s v="F"/>
    <x v="1"/>
    <n v="2"/>
  </r>
  <r>
    <x v="45"/>
    <s v="C"/>
    <s v="F"/>
    <x v="1"/>
    <n v="1"/>
  </r>
  <r>
    <x v="45"/>
    <s v="C"/>
    <s v="F"/>
    <x v="0"/>
    <n v="1"/>
  </r>
  <r>
    <x v="45"/>
    <s v="C"/>
    <s v="M"/>
    <x v="0"/>
    <n v="1"/>
  </r>
  <r>
    <x v="45"/>
    <s v="N"/>
    <s v="F"/>
    <x v="1"/>
    <n v="82"/>
  </r>
  <r>
    <x v="45"/>
    <s v="N"/>
    <s v="F"/>
    <x v="0"/>
    <n v="85"/>
  </r>
  <r>
    <x v="45"/>
    <s v="N"/>
    <s v="M"/>
    <x v="1"/>
    <n v="70"/>
  </r>
  <r>
    <x v="45"/>
    <s v="N"/>
    <s v="M"/>
    <x v="0"/>
    <n v="86"/>
  </r>
  <r>
    <x v="45"/>
    <s v="O"/>
    <s v="F"/>
    <x v="0"/>
    <n v="3"/>
  </r>
  <r>
    <x v="45"/>
    <s v="O"/>
    <s v="M"/>
    <x v="1"/>
    <n v="4"/>
  </r>
  <r>
    <x v="45"/>
    <s v="O"/>
    <s v="M"/>
    <x v="0"/>
    <n v="7"/>
  </r>
  <r>
    <x v="46"/>
    <s v="1"/>
    <s v="F"/>
    <x v="1"/>
    <n v="179"/>
  </r>
  <r>
    <x v="46"/>
    <s v="1"/>
    <s v="F"/>
    <x v="0"/>
    <n v="4036"/>
  </r>
  <r>
    <x v="46"/>
    <s v="1"/>
    <s v="M"/>
    <x v="1"/>
    <n v="218"/>
  </r>
  <r>
    <x v="46"/>
    <s v="1"/>
    <s v="M"/>
    <x v="0"/>
    <n v="3590"/>
  </r>
  <r>
    <x v="46"/>
    <s v="2"/>
    <s v="F"/>
    <x v="1"/>
    <n v="92"/>
  </r>
  <r>
    <x v="46"/>
    <s v="2"/>
    <s v="F"/>
    <x v="0"/>
    <n v="2691"/>
  </r>
  <r>
    <x v="46"/>
    <s v="2"/>
    <s v="M"/>
    <x v="1"/>
    <n v="96"/>
  </r>
  <r>
    <x v="46"/>
    <s v="2"/>
    <s v="M"/>
    <x v="0"/>
    <n v="2155"/>
  </r>
  <r>
    <x v="46"/>
    <s v="3"/>
    <s v="F"/>
    <x v="1"/>
    <n v="4"/>
  </r>
  <r>
    <x v="46"/>
    <s v="3"/>
    <s v="F"/>
    <x v="0"/>
    <n v="356"/>
  </r>
  <r>
    <x v="46"/>
    <s v="3"/>
    <s v="M"/>
    <x v="1"/>
    <n v="8"/>
  </r>
  <r>
    <x v="46"/>
    <s v="3"/>
    <s v="M"/>
    <x v="0"/>
    <n v="225"/>
  </r>
  <r>
    <x v="46"/>
    <s v="A"/>
    <s v="F"/>
    <x v="1"/>
    <n v="20"/>
  </r>
  <r>
    <x v="46"/>
    <s v="A"/>
    <s v="F"/>
    <x v="0"/>
    <n v="605"/>
  </r>
  <r>
    <x v="46"/>
    <s v="A"/>
    <s v="M"/>
    <x v="1"/>
    <n v="24"/>
  </r>
  <r>
    <x v="46"/>
    <s v="A"/>
    <s v="M"/>
    <x v="0"/>
    <n v="628"/>
  </r>
  <r>
    <x v="46"/>
    <s v="B"/>
    <s v="F"/>
    <x v="0"/>
    <n v="9"/>
  </r>
  <r>
    <x v="46"/>
    <s v="B"/>
    <s v="M"/>
    <x v="0"/>
    <n v="10"/>
  </r>
  <r>
    <x v="46"/>
    <s v="C"/>
    <s v="F"/>
    <x v="0"/>
    <n v="6"/>
  </r>
  <r>
    <x v="46"/>
    <s v="C"/>
    <s v="M"/>
    <x v="0"/>
    <n v="2"/>
  </r>
  <r>
    <x v="46"/>
    <s v="N"/>
    <s v="F"/>
    <x v="1"/>
    <n v="128"/>
  </r>
  <r>
    <x v="46"/>
    <s v="N"/>
    <s v="F"/>
    <x v="0"/>
    <n v="1736"/>
  </r>
  <r>
    <x v="46"/>
    <s v="N"/>
    <s v="M"/>
    <x v="1"/>
    <n v="148"/>
  </r>
  <r>
    <x v="46"/>
    <s v="N"/>
    <s v="M"/>
    <x v="0"/>
    <n v="1593"/>
  </r>
  <r>
    <x v="46"/>
    <s v="O"/>
    <s v="F"/>
    <x v="1"/>
    <n v="9"/>
  </r>
  <r>
    <x v="46"/>
    <s v="O"/>
    <s v="F"/>
    <x v="0"/>
    <n v="349"/>
  </r>
  <r>
    <x v="46"/>
    <s v="O"/>
    <s v="M"/>
    <x v="1"/>
    <n v="10"/>
  </r>
  <r>
    <x v="46"/>
    <s v="O"/>
    <s v="M"/>
    <x v="0"/>
    <n v="423"/>
  </r>
  <r>
    <x v="47"/>
    <s v="1"/>
    <s v="F"/>
    <x v="1"/>
    <n v="1176"/>
  </r>
  <r>
    <x v="47"/>
    <s v="1"/>
    <s v="F"/>
    <x v="0"/>
    <n v="1030"/>
  </r>
  <r>
    <x v="47"/>
    <s v="1"/>
    <s v="M"/>
    <x v="1"/>
    <n v="967"/>
  </r>
  <r>
    <x v="47"/>
    <s v="1"/>
    <s v="M"/>
    <x v="0"/>
    <n v="963"/>
  </r>
  <r>
    <x v="47"/>
    <s v="2"/>
    <s v="F"/>
    <x v="1"/>
    <n v="696"/>
  </r>
  <r>
    <x v="47"/>
    <s v="2"/>
    <s v="F"/>
    <x v="0"/>
    <n v="651"/>
  </r>
  <r>
    <x v="47"/>
    <s v="2"/>
    <s v="M"/>
    <x v="1"/>
    <n v="599"/>
  </r>
  <r>
    <x v="47"/>
    <s v="2"/>
    <s v="M"/>
    <x v="0"/>
    <n v="564"/>
  </r>
  <r>
    <x v="47"/>
    <s v="3"/>
    <s v="F"/>
    <x v="1"/>
    <n v="15"/>
  </r>
  <r>
    <x v="47"/>
    <s v="3"/>
    <s v="F"/>
    <x v="0"/>
    <n v="14"/>
  </r>
  <r>
    <x v="47"/>
    <s v="3"/>
    <s v="M"/>
    <x v="1"/>
    <n v="10"/>
  </r>
  <r>
    <x v="47"/>
    <s v="3"/>
    <s v="M"/>
    <x v="0"/>
    <n v="12"/>
  </r>
  <r>
    <x v="47"/>
    <s v="A"/>
    <s v="F"/>
    <x v="1"/>
    <n v="18"/>
  </r>
  <r>
    <x v="47"/>
    <s v="A"/>
    <s v="F"/>
    <x v="0"/>
    <n v="16"/>
  </r>
  <r>
    <x v="47"/>
    <s v="A"/>
    <s v="M"/>
    <x v="1"/>
    <n v="23"/>
  </r>
  <r>
    <x v="47"/>
    <s v="A"/>
    <s v="M"/>
    <x v="0"/>
    <n v="18"/>
  </r>
  <r>
    <x v="47"/>
    <s v="B"/>
    <s v="M"/>
    <x v="1"/>
    <n v="1"/>
  </r>
  <r>
    <x v="47"/>
    <s v="B"/>
    <s v="M"/>
    <x v="0"/>
    <n v="2"/>
  </r>
  <r>
    <x v="47"/>
    <s v="C"/>
    <s v="F"/>
    <x v="1"/>
    <n v="2"/>
  </r>
  <r>
    <x v="47"/>
    <s v="N"/>
    <s v="F"/>
    <x v="1"/>
    <n v="182"/>
  </r>
  <r>
    <x v="47"/>
    <s v="N"/>
    <s v="F"/>
    <x v="0"/>
    <n v="197"/>
  </r>
  <r>
    <x v="47"/>
    <s v="N"/>
    <s v="M"/>
    <x v="1"/>
    <n v="181"/>
  </r>
  <r>
    <x v="47"/>
    <s v="N"/>
    <s v="M"/>
    <x v="0"/>
    <n v="170"/>
  </r>
  <r>
    <x v="47"/>
    <s v="O"/>
    <s v="F"/>
    <x v="1"/>
    <n v="43"/>
  </r>
  <r>
    <x v="47"/>
    <s v="O"/>
    <s v="F"/>
    <x v="0"/>
    <n v="20"/>
  </r>
  <r>
    <x v="47"/>
    <s v="O"/>
    <s v="M"/>
    <x v="1"/>
    <n v="33"/>
  </r>
  <r>
    <x v="47"/>
    <s v="O"/>
    <s v="M"/>
    <x v="0"/>
    <n v="37"/>
  </r>
  <r>
    <x v="48"/>
    <s v=""/>
    <s v="F"/>
    <x v="0"/>
    <n v="1"/>
  </r>
  <r>
    <x v="48"/>
    <s v="1"/>
    <s v="F"/>
    <x v="1"/>
    <n v="1579"/>
  </r>
  <r>
    <x v="48"/>
    <s v="1"/>
    <s v="F"/>
    <x v="0"/>
    <n v="1353"/>
  </r>
  <r>
    <x v="48"/>
    <s v="1"/>
    <s v="M"/>
    <x v="1"/>
    <n v="1781"/>
  </r>
  <r>
    <x v="48"/>
    <s v="1"/>
    <s v="M"/>
    <x v="0"/>
    <n v="1316"/>
  </r>
  <r>
    <x v="48"/>
    <s v="2"/>
    <s v="F"/>
    <x v="1"/>
    <n v="129"/>
  </r>
  <r>
    <x v="48"/>
    <s v="2"/>
    <s v="F"/>
    <x v="0"/>
    <n v="187"/>
  </r>
  <r>
    <x v="48"/>
    <s v="2"/>
    <s v="M"/>
    <x v="1"/>
    <n v="206"/>
  </r>
  <r>
    <x v="48"/>
    <s v="2"/>
    <s v="M"/>
    <x v="0"/>
    <n v="175"/>
  </r>
  <r>
    <x v="48"/>
    <s v="3"/>
    <s v="F"/>
    <x v="1"/>
    <n v="6"/>
  </r>
  <r>
    <x v="48"/>
    <s v="3"/>
    <s v="F"/>
    <x v="0"/>
    <n v="7"/>
  </r>
  <r>
    <x v="48"/>
    <s v="3"/>
    <s v="M"/>
    <x v="1"/>
    <n v="1"/>
  </r>
  <r>
    <x v="48"/>
    <s v="3"/>
    <s v="M"/>
    <x v="0"/>
    <n v="9"/>
  </r>
  <r>
    <x v="48"/>
    <s v="A"/>
    <s v="F"/>
    <x v="1"/>
    <n v="7"/>
  </r>
  <r>
    <x v="48"/>
    <s v="A"/>
    <s v="F"/>
    <x v="0"/>
    <n v="2"/>
  </r>
  <r>
    <x v="48"/>
    <s v="A"/>
    <s v="M"/>
    <x v="1"/>
    <n v="7"/>
  </r>
  <r>
    <x v="48"/>
    <s v="A"/>
    <s v="M"/>
    <x v="0"/>
    <n v="7"/>
  </r>
  <r>
    <x v="48"/>
    <s v="B"/>
    <s v="F"/>
    <x v="0"/>
    <n v="3"/>
  </r>
  <r>
    <x v="48"/>
    <s v="B"/>
    <s v="M"/>
    <x v="1"/>
    <n v="1"/>
  </r>
  <r>
    <x v="48"/>
    <s v="N"/>
    <s v="F"/>
    <x v="1"/>
    <n v="4583"/>
  </r>
  <r>
    <x v="48"/>
    <s v="N"/>
    <s v="F"/>
    <x v="0"/>
    <n v="1371"/>
  </r>
  <r>
    <x v="48"/>
    <s v="N"/>
    <s v="M"/>
    <x v="1"/>
    <n v="4506"/>
  </r>
  <r>
    <x v="48"/>
    <s v="N"/>
    <s v="M"/>
    <x v="0"/>
    <n v="1118"/>
  </r>
  <r>
    <x v="48"/>
    <s v="O"/>
    <s v="F"/>
    <x v="1"/>
    <n v="7"/>
  </r>
  <r>
    <x v="48"/>
    <s v="O"/>
    <s v="F"/>
    <x v="0"/>
    <n v="5"/>
  </r>
  <r>
    <x v="48"/>
    <s v="O"/>
    <s v="M"/>
    <x v="1"/>
    <n v="17"/>
  </r>
  <r>
    <x v="48"/>
    <s v="O"/>
    <s v="M"/>
    <x v="0"/>
    <n v="7"/>
  </r>
  <r>
    <x v="49"/>
    <s v="1"/>
    <s v="F"/>
    <x v="1"/>
    <n v="788"/>
  </r>
  <r>
    <x v="49"/>
    <s v="1"/>
    <s v="F"/>
    <x v="0"/>
    <n v="558"/>
  </r>
  <r>
    <x v="49"/>
    <s v="1"/>
    <s v="M"/>
    <x v="1"/>
    <n v="777"/>
  </r>
  <r>
    <x v="49"/>
    <s v="1"/>
    <s v="M"/>
    <x v="0"/>
    <n v="558"/>
  </r>
  <r>
    <x v="49"/>
    <s v="2"/>
    <s v="F"/>
    <x v="1"/>
    <n v="76"/>
  </r>
  <r>
    <x v="49"/>
    <s v="2"/>
    <s v="F"/>
    <x v="0"/>
    <n v="39"/>
  </r>
  <r>
    <x v="49"/>
    <s v="2"/>
    <s v="M"/>
    <x v="1"/>
    <n v="78"/>
  </r>
  <r>
    <x v="49"/>
    <s v="2"/>
    <s v="M"/>
    <x v="0"/>
    <n v="66"/>
  </r>
  <r>
    <x v="49"/>
    <s v="A"/>
    <s v="F"/>
    <x v="1"/>
    <n v="1"/>
  </r>
  <r>
    <x v="49"/>
    <s v="A"/>
    <s v="F"/>
    <x v="0"/>
    <n v="2"/>
  </r>
  <r>
    <x v="49"/>
    <s v="A"/>
    <s v="M"/>
    <x v="1"/>
    <n v="1"/>
  </r>
  <r>
    <x v="49"/>
    <s v="A"/>
    <s v="M"/>
    <x v="0"/>
    <n v="2"/>
  </r>
  <r>
    <x v="49"/>
    <s v="N"/>
    <s v="F"/>
    <x v="1"/>
    <n v="183"/>
  </r>
  <r>
    <x v="49"/>
    <s v="N"/>
    <s v="F"/>
    <x v="0"/>
    <n v="185"/>
  </r>
  <r>
    <x v="49"/>
    <s v="N"/>
    <s v="M"/>
    <x v="1"/>
    <n v="192"/>
  </r>
  <r>
    <x v="49"/>
    <s v="N"/>
    <s v="M"/>
    <x v="0"/>
    <n v="169"/>
  </r>
  <r>
    <x v="49"/>
    <s v="O"/>
    <s v="F"/>
    <x v="1"/>
    <n v="1"/>
  </r>
  <r>
    <x v="49"/>
    <s v="O"/>
    <s v="F"/>
    <x v="0"/>
    <n v="6"/>
  </r>
  <r>
    <x v="49"/>
    <s v="O"/>
    <s v="M"/>
    <x v="1"/>
    <n v="1"/>
  </r>
  <r>
    <x v="49"/>
    <s v="O"/>
    <s v="M"/>
    <x v="0"/>
    <n v="3"/>
  </r>
  <r>
    <x v="50"/>
    <s v=""/>
    <s v="M"/>
    <x v="0"/>
    <n v="3"/>
  </r>
  <r>
    <x v="50"/>
    <s v="1"/>
    <s v="F"/>
    <x v="1"/>
    <n v="1226"/>
  </r>
  <r>
    <x v="50"/>
    <s v="1"/>
    <s v="F"/>
    <x v="0"/>
    <n v="2843"/>
  </r>
  <r>
    <x v="50"/>
    <s v="1"/>
    <s v="M"/>
    <x v="1"/>
    <n v="1095"/>
  </r>
  <r>
    <x v="50"/>
    <s v="1"/>
    <s v="M"/>
    <x v="0"/>
    <n v="2637"/>
  </r>
  <r>
    <x v="50"/>
    <s v="2"/>
    <s v="F"/>
    <x v="1"/>
    <n v="830"/>
  </r>
  <r>
    <x v="50"/>
    <s v="2"/>
    <s v="F"/>
    <x v="0"/>
    <n v="1101"/>
  </r>
  <r>
    <x v="50"/>
    <s v="2"/>
    <s v="M"/>
    <x v="1"/>
    <n v="742"/>
  </r>
  <r>
    <x v="50"/>
    <s v="2"/>
    <s v="M"/>
    <x v="0"/>
    <n v="940"/>
  </r>
  <r>
    <x v="50"/>
    <s v="3"/>
    <s v="F"/>
    <x v="1"/>
    <n v="2"/>
  </r>
  <r>
    <x v="50"/>
    <s v="3"/>
    <s v="F"/>
    <x v="0"/>
    <n v="2"/>
  </r>
  <r>
    <x v="50"/>
    <s v="3"/>
    <s v="M"/>
    <x v="1"/>
    <n v="8"/>
  </r>
  <r>
    <x v="50"/>
    <s v="3"/>
    <s v="M"/>
    <x v="0"/>
    <n v="3"/>
  </r>
  <r>
    <x v="50"/>
    <s v="A"/>
    <s v="F"/>
    <x v="1"/>
    <n v="5"/>
  </r>
  <r>
    <x v="50"/>
    <s v="A"/>
    <s v="F"/>
    <x v="0"/>
    <n v="6"/>
  </r>
  <r>
    <x v="50"/>
    <s v="A"/>
    <s v="M"/>
    <x v="1"/>
    <n v="6"/>
  </r>
  <r>
    <x v="50"/>
    <s v="A"/>
    <s v="M"/>
    <x v="0"/>
    <n v="17"/>
  </r>
  <r>
    <x v="50"/>
    <s v="B"/>
    <s v="M"/>
    <x v="0"/>
    <n v="1"/>
  </r>
  <r>
    <x v="50"/>
    <s v="C"/>
    <s v="M"/>
    <x v="1"/>
    <n v="2"/>
  </r>
  <r>
    <x v="50"/>
    <s v="N"/>
    <s v="F"/>
    <x v="1"/>
    <n v="502"/>
  </r>
  <r>
    <x v="50"/>
    <s v="N"/>
    <s v="F"/>
    <x v="0"/>
    <n v="797"/>
  </r>
  <r>
    <x v="50"/>
    <s v="N"/>
    <s v="M"/>
    <x v="1"/>
    <n v="364"/>
  </r>
  <r>
    <x v="50"/>
    <s v="N"/>
    <s v="M"/>
    <x v="0"/>
    <n v="646"/>
  </r>
  <r>
    <x v="50"/>
    <s v="O"/>
    <s v="F"/>
    <x v="1"/>
    <n v="14"/>
  </r>
  <r>
    <x v="50"/>
    <s v="O"/>
    <s v="F"/>
    <x v="0"/>
    <n v="16"/>
  </r>
  <r>
    <x v="50"/>
    <s v="O"/>
    <s v="M"/>
    <x v="1"/>
    <n v="26"/>
  </r>
  <r>
    <x v="50"/>
    <s v="O"/>
    <s v="M"/>
    <x v="0"/>
    <n v="30"/>
  </r>
  <r>
    <x v="51"/>
    <s v="1"/>
    <s v="F"/>
    <x v="1"/>
    <n v="825"/>
  </r>
  <r>
    <x v="51"/>
    <s v="1"/>
    <s v="F"/>
    <x v="0"/>
    <n v="816"/>
  </r>
  <r>
    <x v="51"/>
    <s v="1"/>
    <s v="M"/>
    <x v="1"/>
    <n v="796"/>
  </r>
  <r>
    <x v="51"/>
    <s v="1"/>
    <s v="M"/>
    <x v="0"/>
    <n v="752"/>
  </r>
  <r>
    <x v="51"/>
    <s v="2"/>
    <s v="F"/>
    <x v="1"/>
    <n v="211"/>
  </r>
  <r>
    <x v="51"/>
    <s v="2"/>
    <s v="F"/>
    <x v="0"/>
    <n v="252"/>
  </r>
  <r>
    <x v="51"/>
    <s v="2"/>
    <s v="M"/>
    <x v="1"/>
    <n v="238"/>
  </r>
  <r>
    <x v="51"/>
    <s v="2"/>
    <s v="M"/>
    <x v="0"/>
    <n v="205"/>
  </r>
  <r>
    <x v="51"/>
    <s v="3"/>
    <s v="F"/>
    <x v="0"/>
    <n v="1"/>
  </r>
  <r>
    <x v="51"/>
    <s v="3"/>
    <s v="M"/>
    <x v="0"/>
    <n v="2"/>
  </r>
  <r>
    <x v="51"/>
    <s v="A"/>
    <s v="F"/>
    <x v="0"/>
    <n v="6"/>
  </r>
  <r>
    <x v="51"/>
    <s v="B"/>
    <s v="F"/>
    <x v="0"/>
    <n v="1"/>
  </r>
  <r>
    <x v="51"/>
    <s v="N"/>
    <s v="F"/>
    <x v="1"/>
    <n v="143"/>
  </r>
  <r>
    <x v="51"/>
    <s v="N"/>
    <s v="F"/>
    <x v="0"/>
    <n v="144"/>
  </r>
  <r>
    <x v="51"/>
    <s v="N"/>
    <s v="M"/>
    <x v="1"/>
    <n v="127"/>
  </r>
  <r>
    <x v="51"/>
    <s v="N"/>
    <s v="M"/>
    <x v="0"/>
    <n v="151"/>
  </r>
  <r>
    <x v="51"/>
    <s v="O"/>
    <s v="F"/>
    <x v="1"/>
    <n v="2"/>
  </r>
  <r>
    <x v="51"/>
    <s v="O"/>
    <s v="F"/>
    <x v="0"/>
    <n v="1"/>
  </r>
  <r>
    <x v="51"/>
    <s v="O"/>
    <s v="M"/>
    <x v="1"/>
    <n v="3"/>
  </r>
  <r>
    <x v="51"/>
    <s v="O"/>
    <s v="M"/>
    <x v="0"/>
    <n v="1"/>
  </r>
  <r>
    <x v="52"/>
    <s v=""/>
    <s v="F"/>
    <x v="1"/>
    <n v="2"/>
  </r>
  <r>
    <x v="52"/>
    <s v=""/>
    <s v="F"/>
    <x v="0"/>
    <n v="1"/>
  </r>
  <r>
    <x v="52"/>
    <s v=""/>
    <s v="M"/>
    <x v="1"/>
    <n v="5"/>
  </r>
  <r>
    <x v="52"/>
    <s v=""/>
    <s v="M"/>
    <x v="0"/>
    <n v="2"/>
  </r>
  <r>
    <x v="52"/>
    <s v="1"/>
    <s v="F"/>
    <x v="1"/>
    <n v="124"/>
  </r>
  <r>
    <x v="52"/>
    <s v="1"/>
    <s v="F"/>
    <x v="0"/>
    <n v="177"/>
  </r>
  <r>
    <x v="52"/>
    <s v="1"/>
    <s v="M"/>
    <x v="1"/>
    <n v="143"/>
  </r>
  <r>
    <x v="52"/>
    <s v="1"/>
    <s v="M"/>
    <x v="0"/>
    <n v="226"/>
  </r>
  <r>
    <x v="52"/>
    <s v="2"/>
    <s v="F"/>
    <x v="1"/>
    <n v="17"/>
  </r>
  <r>
    <x v="52"/>
    <s v="2"/>
    <s v="F"/>
    <x v="0"/>
    <n v="30"/>
  </r>
  <r>
    <x v="52"/>
    <s v="2"/>
    <s v="M"/>
    <x v="1"/>
    <n v="33"/>
  </r>
  <r>
    <x v="52"/>
    <s v="2"/>
    <s v="M"/>
    <x v="0"/>
    <n v="42"/>
  </r>
  <r>
    <x v="52"/>
    <s v="3"/>
    <s v="F"/>
    <x v="1"/>
    <n v="4"/>
  </r>
  <r>
    <x v="52"/>
    <s v="3"/>
    <s v="F"/>
    <x v="0"/>
    <n v="2"/>
  </r>
  <r>
    <x v="52"/>
    <s v="3"/>
    <s v="M"/>
    <x v="1"/>
    <n v="4"/>
  </r>
  <r>
    <x v="52"/>
    <s v="3"/>
    <s v="M"/>
    <x v="0"/>
    <n v="1"/>
  </r>
  <r>
    <x v="52"/>
    <s v="A"/>
    <s v="F"/>
    <x v="0"/>
    <n v="1"/>
  </r>
  <r>
    <x v="52"/>
    <s v="A"/>
    <s v="M"/>
    <x v="0"/>
    <n v="7"/>
  </r>
  <r>
    <x v="52"/>
    <s v="B"/>
    <s v="F"/>
    <x v="0"/>
    <n v="1"/>
  </r>
  <r>
    <x v="52"/>
    <s v="B"/>
    <s v="M"/>
    <x v="1"/>
    <n v="1"/>
  </r>
  <r>
    <x v="52"/>
    <s v="C"/>
    <s v="M"/>
    <x v="0"/>
    <n v="1"/>
  </r>
  <r>
    <x v="52"/>
    <s v="N"/>
    <s v="F"/>
    <x v="1"/>
    <n v="1592"/>
  </r>
  <r>
    <x v="52"/>
    <s v="N"/>
    <s v="F"/>
    <x v="0"/>
    <n v="1395"/>
  </r>
  <r>
    <x v="52"/>
    <s v="N"/>
    <s v="M"/>
    <x v="1"/>
    <n v="1763"/>
  </r>
  <r>
    <x v="52"/>
    <s v="N"/>
    <s v="M"/>
    <x v="0"/>
    <n v="1184"/>
  </r>
  <r>
    <x v="52"/>
    <s v="O"/>
    <s v="F"/>
    <x v="0"/>
    <n v="7"/>
  </r>
  <r>
    <x v="52"/>
    <s v="O"/>
    <s v="M"/>
    <x v="1"/>
    <n v="2"/>
  </r>
  <r>
    <x v="52"/>
    <s v="O"/>
    <s v="M"/>
    <x v="0"/>
    <n v="10"/>
  </r>
  <r>
    <x v="53"/>
    <s v="1"/>
    <s v="F"/>
    <x v="1"/>
    <n v="920"/>
  </r>
  <r>
    <x v="53"/>
    <s v="1"/>
    <s v="F"/>
    <x v="0"/>
    <n v="412"/>
  </r>
  <r>
    <x v="53"/>
    <s v="1"/>
    <s v="M"/>
    <x v="1"/>
    <n v="905"/>
  </r>
  <r>
    <x v="53"/>
    <s v="1"/>
    <s v="M"/>
    <x v="0"/>
    <n v="429"/>
  </r>
  <r>
    <x v="53"/>
    <s v="2"/>
    <s v="F"/>
    <x v="1"/>
    <n v="295"/>
  </r>
  <r>
    <x v="53"/>
    <s v="2"/>
    <s v="F"/>
    <x v="0"/>
    <n v="102"/>
  </r>
  <r>
    <x v="53"/>
    <s v="2"/>
    <s v="M"/>
    <x v="1"/>
    <n v="292"/>
  </r>
  <r>
    <x v="53"/>
    <s v="2"/>
    <s v="M"/>
    <x v="0"/>
    <n v="91"/>
  </r>
  <r>
    <x v="53"/>
    <s v="A"/>
    <s v="M"/>
    <x v="0"/>
    <n v="1"/>
  </r>
  <r>
    <x v="53"/>
    <s v="B"/>
    <s v="F"/>
    <x v="0"/>
    <n v="1"/>
  </r>
  <r>
    <x v="53"/>
    <s v="N"/>
    <s v="F"/>
    <x v="1"/>
    <n v="159"/>
  </r>
  <r>
    <x v="53"/>
    <s v="N"/>
    <s v="F"/>
    <x v="0"/>
    <n v="102"/>
  </r>
  <r>
    <x v="53"/>
    <s v="N"/>
    <s v="M"/>
    <x v="1"/>
    <n v="151"/>
  </r>
  <r>
    <x v="53"/>
    <s v="N"/>
    <s v="M"/>
    <x v="0"/>
    <n v="73"/>
  </r>
  <r>
    <x v="53"/>
    <s v="O"/>
    <s v="F"/>
    <x v="1"/>
    <n v="2"/>
  </r>
  <r>
    <x v="53"/>
    <s v="O"/>
    <s v="F"/>
    <x v="0"/>
    <n v="1"/>
  </r>
  <r>
    <x v="53"/>
    <s v="O"/>
    <s v="M"/>
    <x v="1"/>
    <n v="3"/>
  </r>
  <r>
    <x v="53"/>
    <s v="O"/>
    <s v="M"/>
    <x v="0"/>
    <n v="2"/>
  </r>
  <r>
    <x v="54"/>
    <s v=""/>
    <s v="F"/>
    <x v="0"/>
    <n v="2"/>
  </r>
  <r>
    <x v="54"/>
    <s v=""/>
    <s v="M"/>
    <x v="1"/>
    <n v="1"/>
  </r>
  <r>
    <x v="54"/>
    <s v="1"/>
    <s v="F"/>
    <x v="1"/>
    <n v="1628"/>
  </r>
  <r>
    <x v="54"/>
    <s v="1"/>
    <s v="F"/>
    <x v="0"/>
    <n v="1500"/>
  </r>
  <r>
    <x v="54"/>
    <s v="1"/>
    <s v="M"/>
    <x v="1"/>
    <n v="1517"/>
  </r>
  <r>
    <x v="54"/>
    <s v="1"/>
    <s v="M"/>
    <x v="0"/>
    <n v="1692"/>
  </r>
  <r>
    <x v="54"/>
    <s v="2"/>
    <s v="F"/>
    <x v="1"/>
    <n v="1100"/>
  </r>
  <r>
    <x v="54"/>
    <s v="2"/>
    <s v="F"/>
    <x v="0"/>
    <n v="579"/>
  </r>
  <r>
    <x v="54"/>
    <s v="2"/>
    <s v="M"/>
    <x v="1"/>
    <n v="1019"/>
  </r>
  <r>
    <x v="54"/>
    <s v="2"/>
    <s v="M"/>
    <x v="0"/>
    <n v="529"/>
  </r>
  <r>
    <x v="54"/>
    <s v="3"/>
    <s v="F"/>
    <x v="1"/>
    <n v="151"/>
  </r>
  <r>
    <x v="54"/>
    <s v="3"/>
    <s v="F"/>
    <x v="0"/>
    <n v="95"/>
  </r>
  <r>
    <x v="54"/>
    <s v="3"/>
    <s v="M"/>
    <x v="1"/>
    <n v="136"/>
  </r>
  <r>
    <x v="54"/>
    <s v="3"/>
    <s v="M"/>
    <x v="0"/>
    <n v="71"/>
  </r>
  <r>
    <x v="54"/>
    <s v="A"/>
    <s v="F"/>
    <x v="1"/>
    <n v="5"/>
  </r>
  <r>
    <x v="54"/>
    <s v="A"/>
    <s v="F"/>
    <x v="0"/>
    <n v="3"/>
  </r>
  <r>
    <x v="54"/>
    <s v="A"/>
    <s v="M"/>
    <x v="1"/>
    <n v="7"/>
  </r>
  <r>
    <x v="54"/>
    <s v="A"/>
    <s v="M"/>
    <x v="0"/>
    <n v="3"/>
  </r>
  <r>
    <x v="54"/>
    <s v="B"/>
    <s v="F"/>
    <x v="1"/>
    <n v="1"/>
  </r>
  <r>
    <x v="54"/>
    <s v="B"/>
    <s v="F"/>
    <x v="0"/>
    <n v="1"/>
  </r>
  <r>
    <x v="54"/>
    <s v="B"/>
    <s v="M"/>
    <x v="0"/>
    <n v="2"/>
  </r>
  <r>
    <x v="54"/>
    <s v="C"/>
    <s v="F"/>
    <x v="0"/>
    <n v="1"/>
  </r>
  <r>
    <x v="54"/>
    <s v="N"/>
    <s v="F"/>
    <x v="1"/>
    <n v="486"/>
  </r>
  <r>
    <x v="54"/>
    <s v="N"/>
    <s v="F"/>
    <x v="0"/>
    <n v="534"/>
  </r>
  <r>
    <x v="54"/>
    <s v="N"/>
    <s v="M"/>
    <x v="1"/>
    <n v="413"/>
  </r>
  <r>
    <x v="54"/>
    <s v="N"/>
    <s v="M"/>
    <x v="0"/>
    <n v="470"/>
  </r>
  <r>
    <x v="54"/>
    <s v="O"/>
    <s v="F"/>
    <x v="1"/>
    <n v="5"/>
  </r>
  <r>
    <x v="54"/>
    <s v="O"/>
    <s v="F"/>
    <x v="0"/>
    <n v="22"/>
  </r>
  <r>
    <x v="54"/>
    <s v="O"/>
    <s v="M"/>
    <x v="1"/>
    <n v="17"/>
  </r>
  <r>
    <x v="54"/>
    <s v="O"/>
    <s v="M"/>
    <x v="0"/>
    <n v="29"/>
  </r>
  <r>
    <x v="55"/>
    <s v=""/>
    <s v="F"/>
    <x v="0"/>
    <n v="3"/>
  </r>
  <r>
    <x v="55"/>
    <s v=""/>
    <s v="M"/>
    <x v="1"/>
    <n v="1"/>
  </r>
  <r>
    <x v="55"/>
    <s v=""/>
    <s v="M"/>
    <x v="0"/>
    <n v="4"/>
  </r>
  <r>
    <x v="55"/>
    <s v="1"/>
    <s v="F"/>
    <x v="1"/>
    <n v="143"/>
  </r>
  <r>
    <x v="55"/>
    <s v="1"/>
    <s v="F"/>
    <x v="0"/>
    <n v="270"/>
  </r>
  <r>
    <x v="55"/>
    <s v="1"/>
    <s v="M"/>
    <x v="1"/>
    <n v="122"/>
  </r>
  <r>
    <x v="55"/>
    <s v="1"/>
    <s v="M"/>
    <x v="0"/>
    <n v="265"/>
  </r>
  <r>
    <x v="55"/>
    <s v="2"/>
    <s v="F"/>
    <x v="1"/>
    <n v="114"/>
  </r>
  <r>
    <x v="55"/>
    <s v="2"/>
    <s v="F"/>
    <x v="0"/>
    <n v="322"/>
  </r>
  <r>
    <x v="55"/>
    <s v="2"/>
    <s v="M"/>
    <x v="1"/>
    <n v="111"/>
  </r>
  <r>
    <x v="55"/>
    <s v="2"/>
    <s v="M"/>
    <x v="0"/>
    <n v="274"/>
  </r>
  <r>
    <x v="55"/>
    <s v="3"/>
    <s v="F"/>
    <x v="1"/>
    <n v="1"/>
  </r>
  <r>
    <x v="55"/>
    <s v="3"/>
    <s v="F"/>
    <x v="0"/>
    <n v="1"/>
  </r>
  <r>
    <x v="55"/>
    <s v="3"/>
    <s v="M"/>
    <x v="0"/>
    <n v="1"/>
  </r>
  <r>
    <x v="55"/>
    <s v="A"/>
    <s v="F"/>
    <x v="1"/>
    <n v="8"/>
  </r>
  <r>
    <x v="55"/>
    <s v="A"/>
    <s v="F"/>
    <x v="0"/>
    <n v="13"/>
  </r>
  <r>
    <x v="55"/>
    <s v="A"/>
    <s v="M"/>
    <x v="1"/>
    <n v="6"/>
  </r>
  <r>
    <x v="55"/>
    <s v="A"/>
    <s v="M"/>
    <x v="0"/>
    <n v="18"/>
  </r>
  <r>
    <x v="55"/>
    <s v="C"/>
    <s v="M"/>
    <x v="1"/>
    <n v="1"/>
  </r>
  <r>
    <x v="55"/>
    <s v="N"/>
    <s v="F"/>
    <x v="1"/>
    <n v="226"/>
  </r>
  <r>
    <x v="55"/>
    <s v="N"/>
    <s v="F"/>
    <x v="0"/>
    <n v="540"/>
  </r>
  <r>
    <x v="55"/>
    <s v="N"/>
    <s v="M"/>
    <x v="1"/>
    <n v="241"/>
  </r>
  <r>
    <x v="55"/>
    <s v="N"/>
    <s v="M"/>
    <x v="0"/>
    <n v="476"/>
  </r>
  <r>
    <x v="55"/>
    <s v="O"/>
    <s v="F"/>
    <x v="1"/>
    <n v="1"/>
  </r>
  <r>
    <x v="55"/>
    <s v="O"/>
    <s v="F"/>
    <x v="0"/>
    <n v="6"/>
  </r>
  <r>
    <x v="55"/>
    <s v="O"/>
    <s v="M"/>
    <x v="1"/>
    <n v="3"/>
  </r>
  <r>
    <x v="55"/>
    <s v="O"/>
    <s v="M"/>
    <x v="0"/>
    <n v="13"/>
  </r>
  <r>
    <x v="56"/>
    <s v=""/>
    <s v="F"/>
    <x v="1"/>
    <n v="2"/>
  </r>
  <r>
    <x v="56"/>
    <s v=""/>
    <s v="F"/>
    <x v="0"/>
    <n v="1"/>
  </r>
  <r>
    <x v="56"/>
    <s v=""/>
    <s v="M"/>
    <x v="1"/>
    <n v="2"/>
  </r>
  <r>
    <x v="56"/>
    <s v=""/>
    <s v="M"/>
    <x v="0"/>
    <n v="2"/>
  </r>
  <r>
    <x v="56"/>
    <s v="1"/>
    <s v="F"/>
    <x v="1"/>
    <n v="465"/>
  </r>
  <r>
    <x v="56"/>
    <s v="1"/>
    <s v="F"/>
    <x v="0"/>
    <n v="484"/>
  </r>
  <r>
    <x v="56"/>
    <s v="1"/>
    <s v="M"/>
    <x v="1"/>
    <n v="503"/>
  </r>
  <r>
    <x v="56"/>
    <s v="1"/>
    <s v="M"/>
    <x v="0"/>
    <n v="514"/>
  </r>
  <r>
    <x v="56"/>
    <s v="2"/>
    <s v="F"/>
    <x v="1"/>
    <n v="202"/>
  </r>
  <r>
    <x v="56"/>
    <s v="2"/>
    <s v="F"/>
    <x v="0"/>
    <n v="128"/>
  </r>
  <r>
    <x v="56"/>
    <s v="2"/>
    <s v="M"/>
    <x v="1"/>
    <n v="213"/>
  </r>
  <r>
    <x v="56"/>
    <s v="2"/>
    <s v="M"/>
    <x v="0"/>
    <n v="143"/>
  </r>
  <r>
    <x v="56"/>
    <s v="3"/>
    <s v="F"/>
    <x v="0"/>
    <n v="1"/>
  </r>
  <r>
    <x v="56"/>
    <s v="3"/>
    <s v="M"/>
    <x v="0"/>
    <n v="1"/>
  </r>
  <r>
    <x v="56"/>
    <s v="A"/>
    <s v="F"/>
    <x v="1"/>
    <n v="1"/>
  </r>
  <r>
    <x v="56"/>
    <s v="A"/>
    <s v="F"/>
    <x v="0"/>
    <n v="2"/>
  </r>
  <r>
    <x v="56"/>
    <s v="A"/>
    <s v="M"/>
    <x v="0"/>
    <n v="4"/>
  </r>
  <r>
    <x v="56"/>
    <s v="B"/>
    <s v="M"/>
    <x v="0"/>
    <n v="1"/>
  </r>
  <r>
    <x v="56"/>
    <s v="N"/>
    <s v="F"/>
    <x v="1"/>
    <n v="142"/>
  </r>
  <r>
    <x v="56"/>
    <s v="N"/>
    <s v="F"/>
    <x v="0"/>
    <n v="144"/>
  </r>
  <r>
    <x v="56"/>
    <s v="N"/>
    <s v="M"/>
    <x v="1"/>
    <n v="137"/>
  </r>
  <r>
    <x v="56"/>
    <s v="N"/>
    <s v="M"/>
    <x v="0"/>
    <n v="160"/>
  </r>
  <r>
    <x v="56"/>
    <s v="O"/>
    <s v="F"/>
    <x v="1"/>
    <n v="2"/>
  </r>
  <r>
    <x v="56"/>
    <s v="O"/>
    <s v="F"/>
    <x v="0"/>
    <n v="3"/>
  </r>
  <r>
    <x v="56"/>
    <s v="O"/>
    <s v="M"/>
    <x v="1"/>
    <n v="2"/>
  </r>
  <r>
    <x v="56"/>
    <s v="O"/>
    <s v="M"/>
    <x v="0"/>
    <n v="2"/>
  </r>
  <r>
    <x v="57"/>
    <s v=""/>
    <s v="F"/>
    <x v="1"/>
    <n v="35"/>
  </r>
  <r>
    <x v="57"/>
    <s v=""/>
    <s v="F"/>
    <x v="0"/>
    <n v="25"/>
  </r>
  <r>
    <x v="57"/>
    <s v=""/>
    <s v="M"/>
    <x v="1"/>
    <n v="38"/>
  </r>
  <r>
    <x v="57"/>
    <s v=""/>
    <s v="M"/>
    <x v="0"/>
    <n v="22"/>
  </r>
  <r>
    <x v="57"/>
    <s v="1"/>
    <s v="F"/>
    <x v="1"/>
    <n v="424"/>
  </r>
  <r>
    <x v="57"/>
    <s v="1"/>
    <s v="F"/>
    <x v="0"/>
    <n v="577"/>
  </r>
  <r>
    <x v="57"/>
    <s v="1"/>
    <s v="M"/>
    <x v="1"/>
    <n v="463"/>
  </r>
  <r>
    <x v="57"/>
    <s v="1"/>
    <s v="M"/>
    <x v="0"/>
    <n v="450"/>
  </r>
  <r>
    <x v="57"/>
    <s v="2"/>
    <s v="F"/>
    <x v="1"/>
    <n v="24"/>
  </r>
  <r>
    <x v="57"/>
    <s v="2"/>
    <s v="F"/>
    <x v="0"/>
    <n v="54"/>
  </r>
  <r>
    <x v="57"/>
    <s v="2"/>
    <s v="M"/>
    <x v="1"/>
    <n v="57"/>
  </r>
  <r>
    <x v="57"/>
    <s v="2"/>
    <s v="M"/>
    <x v="0"/>
    <n v="45"/>
  </r>
  <r>
    <x v="57"/>
    <s v="3"/>
    <s v="M"/>
    <x v="1"/>
    <n v="2"/>
  </r>
  <r>
    <x v="57"/>
    <s v="A"/>
    <s v="F"/>
    <x v="0"/>
    <n v="4"/>
  </r>
  <r>
    <x v="57"/>
    <s v="A"/>
    <s v="M"/>
    <x v="1"/>
    <n v="4"/>
  </r>
  <r>
    <x v="57"/>
    <s v="A"/>
    <s v="M"/>
    <x v="0"/>
    <n v="6"/>
  </r>
  <r>
    <x v="57"/>
    <s v="N"/>
    <s v="F"/>
    <x v="1"/>
    <n v="109"/>
  </r>
  <r>
    <x v="57"/>
    <s v="N"/>
    <s v="F"/>
    <x v="0"/>
    <n v="135"/>
  </r>
  <r>
    <x v="57"/>
    <s v="N"/>
    <s v="M"/>
    <x v="1"/>
    <n v="86"/>
  </r>
  <r>
    <x v="57"/>
    <s v="N"/>
    <s v="M"/>
    <x v="0"/>
    <n v="101"/>
  </r>
  <r>
    <x v="57"/>
    <s v="O"/>
    <s v="F"/>
    <x v="1"/>
    <n v="1"/>
  </r>
  <r>
    <x v="57"/>
    <s v="O"/>
    <s v="M"/>
    <x v="1"/>
    <n v="3"/>
  </r>
  <r>
    <x v="57"/>
    <s v="O"/>
    <s v="M"/>
    <x v="0"/>
    <n v="2"/>
  </r>
  <r>
    <x v="58"/>
    <s v=""/>
    <s v="M"/>
    <x v="1"/>
    <n v="1"/>
  </r>
  <r>
    <x v="58"/>
    <s v=""/>
    <s v="M"/>
    <x v="0"/>
    <n v="6"/>
  </r>
  <r>
    <x v="58"/>
    <s v="1"/>
    <s v="F"/>
    <x v="1"/>
    <n v="921"/>
  </r>
  <r>
    <x v="58"/>
    <s v="1"/>
    <s v="F"/>
    <x v="0"/>
    <n v="10949"/>
  </r>
  <r>
    <x v="58"/>
    <s v="1"/>
    <s v="M"/>
    <x v="1"/>
    <n v="867"/>
  </r>
  <r>
    <x v="58"/>
    <s v="1"/>
    <s v="M"/>
    <x v="0"/>
    <n v="9796"/>
  </r>
  <r>
    <x v="58"/>
    <s v="2"/>
    <s v="F"/>
    <x v="1"/>
    <n v="265"/>
  </r>
  <r>
    <x v="58"/>
    <s v="2"/>
    <s v="F"/>
    <x v="0"/>
    <n v="5828"/>
  </r>
  <r>
    <x v="58"/>
    <s v="2"/>
    <s v="M"/>
    <x v="1"/>
    <n v="247"/>
  </r>
  <r>
    <x v="58"/>
    <s v="2"/>
    <s v="M"/>
    <x v="0"/>
    <n v="4927"/>
  </r>
  <r>
    <x v="58"/>
    <s v="3"/>
    <s v="F"/>
    <x v="1"/>
    <n v="7"/>
  </r>
  <r>
    <x v="58"/>
    <s v="3"/>
    <s v="F"/>
    <x v="0"/>
    <n v="731"/>
  </r>
  <r>
    <x v="58"/>
    <s v="3"/>
    <s v="M"/>
    <x v="1"/>
    <n v="7"/>
  </r>
  <r>
    <x v="58"/>
    <s v="3"/>
    <s v="M"/>
    <x v="0"/>
    <n v="577"/>
  </r>
  <r>
    <x v="58"/>
    <s v="A"/>
    <s v="F"/>
    <x v="1"/>
    <n v="24"/>
  </r>
  <r>
    <x v="58"/>
    <s v="A"/>
    <s v="F"/>
    <x v="0"/>
    <n v="218"/>
  </r>
  <r>
    <x v="58"/>
    <s v="A"/>
    <s v="M"/>
    <x v="1"/>
    <n v="36"/>
  </r>
  <r>
    <x v="58"/>
    <s v="A"/>
    <s v="M"/>
    <x v="0"/>
    <n v="265"/>
  </r>
  <r>
    <x v="58"/>
    <s v="B"/>
    <s v="F"/>
    <x v="0"/>
    <n v="5"/>
  </r>
  <r>
    <x v="58"/>
    <s v="B"/>
    <s v="M"/>
    <x v="0"/>
    <n v="5"/>
  </r>
  <r>
    <x v="58"/>
    <s v="C"/>
    <s v="F"/>
    <x v="1"/>
    <n v="1"/>
  </r>
  <r>
    <x v="58"/>
    <s v="C"/>
    <s v="F"/>
    <x v="0"/>
    <n v="4"/>
  </r>
  <r>
    <x v="58"/>
    <s v="C"/>
    <s v="M"/>
    <x v="0"/>
    <n v="3"/>
  </r>
  <r>
    <x v="58"/>
    <s v="N"/>
    <s v="F"/>
    <x v="1"/>
    <n v="662"/>
  </r>
  <r>
    <x v="58"/>
    <s v="N"/>
    <s v="F"/>
    <x v="0"/>
    <n v="4348"/>
  </r>
  <r>
    <x v="58"/>
    <s v="N"/>
    <s v="M"/>
    <x v="1"/>
    <n v="609"/>
  </r>
  <r>
    <x v="58"/>
    <s v="N"/>
    <s v="M"/>
    <x v="0"/>
    <n v="3827"/>
  </r>
  <r>
    <x v="58"/>
    <s v="O"/>
    <s v="F"/>
    <x v="1"/>
    <n v="37"/>
  </r>
  <r>
    <x v="58"/>
    <s v="O"/>
    <s v="F"/>
    <x v="0"/>
    <n v="326"/>
  </r>
  <r>
    <x v="58"/>
    <s v="O"/>
    <s v="M"/>
    <x v="1"/>
    <n v="53"/>
  </r>
  <r>
    <x v="58"/>
    <s v="O"/>
    <s v="M"/>
    <x v="0"/>
    <n v="414"/>
  </r>
  <r>
    <x v="59"/>
    <s v=""/>
    <s v="F"/>
    <x v="1"/>
    <n v="17"/>
  </r>
  <r>
    <x v="59"/>
    <s v=""/>
    <s v="F"/>
    <x v="0"/>
    <n v="3"/>
  </r>
  <r>
    <x v="59"/>
    <s v=""/>
    <s v="M"/>
    <x v="1"/>
    <n v="20"/>
  </r>
  <r>
    <x v="59"/>
    <s v=""/>
    <s v="M"/>
    <x v="0"/>
    <n v="2"/>
  </r>
  <r>
    <x v="59"/>
    <s v="1"/>
    <s v="F"/>
    <x v="1"/>
    <n v="2495"/>
  </r>
  <r>
    <x v="59"/>
    <s v="1"/>
    <s v="F"/>
    <x v="0"/>
    <n v="1085"/>
  </r>
  <r>
    <x v="59"/>
    <s v="1"/>
    <s v="M"/>
    <x v="1"/>
    <n v="2921"/>
  </r>
  <r>
    <x v="59"/>
    <s v="1"/>
    <s v="M"/>
    <x v="0"/>
    <n v="1111"/>
  </r>
  <r>
    <x v="59"/>
    <s v="2"/>
    <s v="F"/>
    <x v="1"/>
    <n v="129"/>
  </r>
  <r>
    <x v="59"/>
    <s v="2"/>
    <s v="F"/>
    <x v="0"/>
    <n v="166"/>
  </r>
  <r>
    <x v="59"/>
    <s v="2"/>
    <s v="M"/>
    <x v="1"/>
    <n v="204"/>
  </r>
  <r>
    <x v="59"/>
    <s v="2"/>
    <s v="M"/>
    <x v="0"/>
    <n v="172"/>
  </r>
  <r>
    <x v="59"/>
    <s v="A"/>
    <s v="F"/>
    <x v="1"/>
    <n v="4"/>
  </r>
  <r>
    <x v="59"/>
    <s v="A"/>
    <s v="F"/>
    <x v="0"/>
    <n v="4"/>
  </r>
  <r>
    <x v="59"/>
    <s v="A"/>
    <s v="M"/>
    <x v="1"/>
    <n v="1"/>
  </r>
  <r>
    <x v="59"/>
    <s v="A"/>
    <s v="M"/>
    <x v="0"/>
    <n v="3"/>
  </r>
  <r>
    <x v="59"/>
    <s v="N"/>
    <s v="F"/>
    <x v="1"/>
    <n v="3199"/>
  </r>
  <r>
    <x v="59"/>
    <s v="N"/>
    <s v="F"/>
    <x v="0"/>
    <n v="1213"/>
  </r>
  <r>
    <x v="59"/>
    <s v="N"/>
    <s v="M"/>
    <x v="1"/>
    <n v="3561"/>
  </r>
  <r>
    <x v="59"/>
    <s v="N"/>
    <s v="M"/>
    <x v="0"/>
    <n v="1232"/>
  </r>
  <r>
    <x v="59"/>
    <s v="O"/>
    <s v="F"/>
    <x v="0"/>
    <n v="3"/>
  </r>
  <r>
    <x v="59"/>
    <s v="O"/>
    <s v="M"/>
    <x v="1"/>
    <n v="4"/>
  </r>
  <r>
    <x v="59"/>
    <s v="O"/>
    <s v="M"/>
    <x v="0"/>
    <n v="4"/>
  </r>
  <r>
    <x v="60"/>
    <s v=""/>
    <s v="F"/>
    <x v="1"/>
    <n v="36"/>
  </r>
  <r>
    <x v="60"/>
    <s v=""/>
    <s v="F"/>
    <x v="0"/>
    <n v="12"/>
  </r>
  <r>
    <x v="60"/>
    <s v=""/>
    <s v="M"/>
    <x v="1"/>
    <n v="54"/>
  </r>
  <r>
    <x v="60"/>
    <s v=""/>
    <s v="M"/>
    <x v="0"/>
    <n v="12"/>
  </r>
  <r>
    <x v="60"/>
    <s v="1"/>
    <s v="F"/>
    <x v="1"/>
    <n v="978"/>
  </r>
  <r>
    <x v="60"/>
    <s v="1"/>
    <s v="F"/>
    <x v="0"/>
    <n v="1151"/>
  </r>
  <r>
    <x v="60"/>
    <s v="1"/>
    <s v="M"/>
    <x v="1"/>
    <n v="1114"/>
  </r>
  <r>
    <x v="60"/>
    <s v="1"/>
    <s v="M"/>
    <x v="0"/>
    <n v="1019"/>
  </r>
  <r>
    <x v="60"/>
    <s v="2"/>
    <s v="F"/>
    <x v="1"/>
    <n v="617"/>
  </r>
  <r>
    <x v="60"/>
    <s v="2"/>
    <s v="F"/>
    <x v="0"/>
    <n v="490"/>
  </r>
  <r>
    <x v="60"/>
    <s v="2"/>
    <s v="M"/>
    <x v="1"/>
    <n v="681"/>
  </r>
  <r>
    <x v="60"/>
    <s v="2"/>
    <s v="M"/>
    <x v="0"/>
    <n v="482"/>
  </r>
  <r>
    <x v="60"/>
    <s v="3"/>
    <s v="F"/>
    <x v="1"/>
    <n v="5"/>
  </r>
  <r>
    <x v="60"/>
    <s v="3"/>
    <s v="F"/>
    <x v="0"/>
    <n v="3"/>
  </r>
  <r>
    <x v="60"/>
    <s v="3"/>
    <s v="M"/>
    <x v="1"/>
    <n v="6"/>
  </r>
  <r>
    <x v="60"/>
    <s v="3"/>
    <s v="M"/>
    <x v="0"/>
    <n v="6"/>
  </r>
  <r>
    <x v="60"/>
    <s v="A"/>
    <s v="F"/>
    <x v="1"/>
    <n v="1"/>
  </r>
  <r>
    <x v="60"/>
    <s v="A"/>
    <s v="F"/>
    <x v="0"/>
    <n v="5"/>
  </r>
  <r>
    <x v="60"/>
    <s v="A"/>
    <s v="M"/>
    <x v="1"/>
    <n v="4"/>
  </r>
  <r>
    <x v="60"/>
    <s v="A"/>
    <s v="M"/>
    <x v="0"/>
    <n v="5"/>
  </r>
  <r>
    <x v="60"/>
    <s v="B"/>
    <s v="M"/>
    <x v="1"/>
    <n v="1"/>
  </r>
  <r>
    <x v="60"/>
    <s v="B"/>
    <s v="M"/>
    <x v="0"/>
    <n v="2"/>
  </r>
  <r>
    <x v="60"/>
    <s v="N"/>
    <s v="F"/>
    <x v="1"/>
    <n v="964"/>
  </r>
  <r>
    <x v="60"/>
    <s v="N"/>
    <s v="F"/>
    <x v="0"/>
    <n v="340"/>
  </r>
  <r>
    <x v="60"/>
    <s v="N"/>
    <s v="M"/>
    <x v="1"/>
    <n v="1054"/>
  </r>
  <r>
    <x v="60"/>
    <s v="N"/>
    <s v="M"/>
    <x v="0"/>
    <n v="331"/>
  </r>
  <r>
    <x v="60"/>
    <s v="O"/>
    <s v="F"/>
    <x v="1"/>
    <n v="1"/>
  </r>
  <r>
    <x v="60"/>
    <s v="O"/>
    <s v="F"/>
    <x v="0"/>
    <n v="6"/>
  </r>
  <r>
    <x v="60"/>
    <s v="O"/>
    <s v="M"/>
    <x v="1"/>
    <n v="6"/>
  </r>
  <r>
    <x v="60"/>
    <s v="O"/>
    <s v="M"/>
    <x v="0"/>
    <n v="4"/>
  </r>
  <r>
    <x v="61"/>
    <s v="1"/>
    <s v="F"/>
    <x v="1"/>
    <n v="1684"/>
  </r>
  <r>
    <x v="61"/>
    <s v="1"/>
    <s v="F"/>
    <x v="0"/>
    <n v="1176"/>
  </r>
  <r>
    <x v="61"/>
    <s v="1"/>
    <s v="M"/>
    <x v="1"/>
    <n v="1533"/>
  </r>
  <r>
    <x v="61"/>
    <s v="1"/>
    <s v="M"/>
    <x v="0"/>
    <n v="854"/>
  </r>
  <r>
    <x v="61"/>
    <s v="2"/>
    <s v="F"/>
    <x v="1"/>
    <n v="151"/>
  </r>
  <r>
    <x v="61"/>
    <s v="2"/>
    <s v="F"/>
    <x v="0"/>
    <n v="111"/>
  </r>
  <r>
    <x v="61"/>
    <s v="2"/>
    <s v="M"/>
    <x v="1"/>
    <n v="157"/>
  </r>
  <r>
    <x v="61"/>
    <s v="2"/>
    <s v="M"/>
    <x v="0"/>
    <n v="111"/>
  </r>
  <r>
    <x v="61"/>
    <s v="3"/>
    <s v="F"/>
    <x v="1"/>
    <n v="3"/>
  </r>
  <r>
    <x v="61"/>
    <s v="3"/>
    <s v="F"/>
    <x v="0"/>
    <n v="6"/>
  </r>
  <r>
    <x v="61"/>
    <s v="3"/>
    <s v="M"/>
    <x v="1"/>
    <n v="3"/>
  </r>
  <r>
    <x v="61"/>
    <s v="3"/>
    <s v="M"/>
    <x v="0"/>
    <n v="5"/>
  </r>
  <r>
    <x v="61"/>
    <s v="A"/>
    <s v="F"/>
    <x v="1"/>
    <n v="6"/>
  </r>
  <r>
    <x v="61"/>
    <s v="A"/>
    <s v="F"/>
    <x v="0"/>
    <n v="14"/>
  </r>
  <r>
    <x v="61"/>
    <s v="A"/>
    <s v="M"/>
    <x v="1"/>
    <n v="8"/>
  </r>
  <r>
    <x v="61"/>
    <s v="A"/>
    <s v="M"/>
    <x v="0"/>
    <n v="7"/>
  </r>
  <r>
    <x v="61"/>
    <s v="B"/>
    <s v="F"/>
    <x v="1"/>
    <n v="1"/>
  </r>
  <r>
    <x v="61"/>
    <s v="B"/>
    <s v="F"/>
    <x v="0"/>
    <n v="3"/>
  </r>
  <r>
    <x v="61"/>
    <s v="B"/>
    <s v="M"/>
    <x v="0"/>
    <n v="1"/>
  </r>
  <r>
    <x v="61"/>
    <s v="N"/>
    <s v="F"/>
    <x v="1"/>
    <n v="168"/>
  </r>
  <r>
    <x v="61"/>
    <s v="N"/>
    <s v="F"/>
    <x v="0"/>
    <n v="113"/>
  </r>
  <r>
    <x v="61"/>
    <s v="N"/>
    <s v="M"/>
    <x v="1"/>
    <n v="160"/>
  </r>
  <r>
    <x v="61"/>
    <s v="N"/>
    <s v="M"/>
    <x v="0"/>
    <n v="86"/>
  </r>
  <r>
    <x v="61"/>
    <s v="O"/>
    <s v="F"/>
    <x v="1"/>
    <n v="1"/>
  </r>
  <r>
    <x v="61"/>
    <s v="O"/>
    <s v="F"/>
    <x v="0"/>
    <n v="1"/>
  </r>
  <r>
    <x v="61"/>
    <s v="O"/>
    <s v="M"/>
    <x v="1"/>
    <n v="1"/>
  </r>
  <r>
    <x v="61"/>
    <s v="O"/>
    <s v="M"/>
    <x v="0"/>
    <n v="5"/>
  </r>
  <r>
    <x v="62"/>
    <s v=""/>
    <s v="M"/>
    <x v="0"/>
    <n v="1"/>
  </r>
  <r>
    <x v="62"/>
    <s v="1"/>
    <s v="F"/>
    <x v="1"/>
    <n v="532"/>
  </r>
  <r>
    <x v="62"/>
    <s v="1"/>
    <s v="F"/>
    <x v="0"/>
    <n v="2678"/>
  </r>
  <r>
    <x v="62"/>
    <s v="1"/>
    <s v="M"/>
    <x v="1"/>
    <n v="512"/>
  </r>
  <r>
    <x v="62"/>
    <s v="1"/>
    <s v="M"/>
    <x v="0"/>
    <n v="2747"/>
  </r>
  <r>
    <x v="62"/>
    <s v="2"/>
    <s v="F"/>
    <x v="1"/>
    <n v="401"/>
  </r>
  <r>
    <x v="62"/>
    <s v="2"/>
    <s v="F"/>
    <x v="0"/>
    <n v="937"/>
  </r>
  <r>
    <x v="62"/>
    <s v="2"/>
    <s v="M"/>
    <x v="1"/>
    <n v="381"/>
  </r>
  <r>
    <x v="62"/>
    <s v="2"/>
    <s v="M"/>
    <x v="0"/>
    <n v="761"/>
  </r>
  <r>
    <x v="62"/>
    <s v="3"/>
    <s v="F"/>
    <x v="1"/>
    <n v="15"/>
  </r>
  <r>
    <x v="62"/>
    <s v="3"/>
    <s v="F"/>
    <x v="0"/>
    <n v="83"/>
  </r>
  <r>
    <x v="62"/>
    <s v="3"/>
    <s v="M"/>
    <x v="1"/>
    <n v="13"/>
  </r>
  <r>
    <x v="62"/>
    <s v="3"/>
    <s v="M"/>
    <x v="0"/>
    <n v="69"/>
  </r>
  <r>
    <x v="62"/>
    <s v="A"/>
    <s v="F"/>
    <x v="1"/>
    <n v="3"/>
  </r>
  <r>
    <x v="62"/>
    <s v="A"/>
    <s v="F"/>
    <x v="0"/>
    <n v="46"/>
  </r>
  <r>
    <x v="62"/>
    <s v="A"/>
    <s v="M"/>
    <x v="1"/>
    <n v="6"/>
  </r>
  <r>
    <x v="62"/>
    <s v="A"/>
    <s v="M"/>
    <x v="0"/>
    <n v="29"/>
  </r>
  <r>
    <x v="62"/>
    <s v="B"/>
    <s v="M"/>
    <x v="0"/>
    <n v="2"/>
  </r>
  <r>
    <x v="62"/>
    <s v="N"/>
    <s v="F"/>
    <x v="1"/>
    <n v="358"/>
  </r>
  <r>
    <x v="62"/>
    <s v="N"/>
    <s v="F"/>
    <x v="0"/>
    <n v="1247"/>
  </r>
  <r>
    <x v="62"/>
    <s v="N"/>
    <s v="M"/>
    <x v="1"/>
    <n v="363"/>
  </r>
  <r>
    <x v="62"/>
    <s v="N"/>
    <s v="M"/>
    <x v="0"/>
    <n v="1298"/>
  </r>
  <r>
    <x v="62"/>
    <s v="O"/>
    <s v="F"/>
    <x v="1"/>
    <n v="3"/>
  </r>
  <r>
    <x v="62"/>
    <s v="O"/>
    <s v="F"/>
    <x v="0"/>
    <n v="34"/>
  </r>
  <r>
    <x v="62"/>
    <s v="O"/>
    <s v="M"/>
    <x v="1"/>
    <n v="10"/>
  </r>
  <r>
    <x v="62"/>
    <s v="O"/>
    <s v="M"/>
    <x v="0"/>
    <n v="65"/>
  </r>
  <r>
    <x v="63"/>
    <s v=""/>
    <s v="F"/>
    <x v="1"/>
    <n v="3"/>
  </r>
  <r>
    <x v="63"/>
    <s v=""/>
    <s v="F"/>
    <x v="0"/>
    <n v="118"/>
  </r>
  <r>
    <x v="63"/>
    <s v=""/>
    <s v="M"/>
    <x v="1"/>
    <n v="9"/>
  </r>
  <r>
    <x v="63"/>
    <s v=""/>
    <s v="M"/>
    <x v="0"/>
    <n v="113"/>
  </r>
  <r>
    <x v="63"/>
    <s v="1"/>
    <s v="F"/>
    <x v="1"/>
    <n v="205"/>
  </r>
  <r>
    <x v="63"/>
    <s v="1"/>
    <s v="F"/>
    <x v="0"/>
    <n v="2274"/>
  </r>
  <r>
    <x v="63"/>
    <s v="1"/>
    <s v="M"/>
    <x v="1"/>
    <n v="225"/>
  </r>
  <r>
    <x v="63"/>
    <s v="1"/>
    <s v="M"/>
    <x v="0"/>
    <n v="2068"/>
  </r>
  <r>
    <x v="63"/>
    <s v="2"/>
    <s v="F"/>
    <x v="1"/>
    <n v="84"/>
  </r>
  <r>
    <x v="63"/>
    <s v="2"/>
    <s v="F"/>
    <x v="0"/>
    <n v="1409"/>
  </r>
  <r>
    <x v="63"/>
    <s v="2"/>
    <s v="M"/>
    <x v="1"/>
    <n v="60"/>
  </r>
  <r>
    <x v="63"/>
    <s v="2"/>
    <s v="M"/>
    <x v="0"/>
    <n v="1161"/>
  </r>
  <r>
    <x v="63"/>
    <s v="3"/>
    <s v="F"/>
    <x v="0"/>
    <n v="88"/>
  </r>
  <r>
    <x v="63"/>
    <s v="3"/>
    <s v="M"/>
    <x v="1"/>
    <n v="2"/>
  </r>
  <r>
    <x v="63"/>
    <s v="3"/>
    <s v="M"/>
    <x v="0"/>
    <n v="55"/>
  </r>
  <r>
    <x v="63"/>
    <s v="A"/>
    <s v="F"/>
    <x v="1"/>
    <n v="1"/>
  </r>
  <r>
    <x v="63"/>
    <s v="A"/>
    <s v="F"/>
    <x v="0"/>
    <n v="43"/>
  </r>
  <r>
    <x v="63"/>
    <s v="A"/>
    <s v="M"/>
    <x v="0"/>
    <n v="51"/>
  </r>
  <r>
    <x v="63"/>
    <s v="B"/>
    <s v="M"/>
    <x v="0"/>
    <n v="2"/>
  </r>
  <r>
    <x v="63"/>
    <s v="N"/>
    <s v="F"/>
    <x v="1"/>
    <n v="150"/>
  </r>
  <r>
    <x v="63"/>
    <s v="N"/>
    <s v="F"/>
    <x v="0"/>
    <n v="934"/>
  </r>
  <r>
    <x v="63"/>
    <s v="N"/>
    <s v="M"/>
    <x v="1"/>
    <n v="118"/>
  </r>
  <r>
    <x v="63"/>
    <s v="N"/>
    <s v="M"/>
    <x v="0"/>
    <n v="808"/>
  </r>
  <r>
    <x v="63"/>
    <s v="O"/>
    <s v="F"/>
    <x v="1"/>
    <n v="1"/>
  </r>
  <r>
    <x v="63"/>
    <s v="O"/>
    <s v="F"/>
    <x v="0"/>
    <n v="24"/>
  </r>
  <r>
    <x v="63"/>
    <s v="O"/>
    <s v="M"/>
    <x v="1"/>
    <n v="2"/>
  </r>
  <r>
    <x v="63"/>
    <s v="O"/>
    <s v="M"/>
    <x v="0"/>
    <n v="28"/>
  </r>
  <r>
    <x v="64"/>
    <s v=""/>
    <s v="F"/>
    <x v="1"/>
    <n v="4"/>
  </r>
  <r>
    <x v="64"/>
    <s v=""/>
    <s v="F"/>
    <x v="0"/>
    <n v="39"/>
  </r>
  <r>
    <x v="64"/>
    <s v=""/>
    <s v="M"/>
    <x v="1"/>
    <n v="1"/>
  </r>
  <r>
    <x v="64"/>
    <s v=""/>
    <s v="M"/>
    <x v="0"/>
    <n v="21"/>
  </r>
  <r>
    <x v="64"/>
    <s v="1"/>
    <s v="F"/>
    <x v="1"/>
    <n v="176"/>
  </r>
  <r>
    <x v="64"/>
    <s v="1"/>
    <s v="F"/>
    <x v="0"/>
    <n v="1328"/>
  </r>
  <r>
    <x v="64"/>
    <s v="1"/>
    <s v="M"/>
    <x v="1"/>
    <n v="253"/>
  </r>
  <r>
    <x v="64"/>
    <s v="1"/>
    <s v="M"/>
    <x v="0"/>
    <n v="1025"/>
  </r>
  <r>
    <x v="64"/>
    <s v="2"/>
    <s v="F"/>
    <x v="1"/>
    <n v="57"/>
  </r>
  <r>
    <x v="64"/>
    <s v="2"/>
    <s v="F"/>
    <x v="0"/>
    <n v="345"/>
  </r>
  <r>
    <x v="64"/>
    <s v="2"/>
    <s v="M"/>
    <x v="1"/>
    <n v="45"/>
  </r>
  <r>
    <x v="64"/>
    <s v="2"/>
    <s v="M"/>
    <x v="0"/>
    <n v="262"/>
  </r>
  <r>
    <x v="64"/>
    <s v="3"/>
    <s v="F"/>
    <x v="1"/>
    <n v="2"/>
  </r>
  <r>
    <x v="64"/>
    <s v="3"/>
    <s v="F"/>
    <x v="0"/>
    <n v="1"/>
  </r>
  <r>
    <x v="64"/>
    <s v="3"/>
    <s v="M"/>
    <x v="1"/>
    <n v="1"/>
  </r>
  <r>
    <x v="64"/>
    <s v="3"/>
    <s v="M"/>
    <x v="0"/>
    <n v="3"/>
  </r>
  <r>
    <x v="64"/>
    <s v="A"/>
    <s v="F"/>
    <x v="0"/>
    <n v="1"/>
  </r>
  <r>
    <x v="64"/>
    <s v="A"/>
    <s v="M"/>
    <x v="0"/>
    <n v="2"/>
  </r>
  <r>
    <x v="64"/>
    <s v="B"/>
    <s v="M"/>
    <x v="0"/>
    <n v="1"/>
  </r>
  <r>
    <x v="64"/>
    <s v="N"/>
    <s v="F"/>
    <x v="1"/>
    <n v="61"/>
  </r>
  <r>
    <x v="64"/>
    <s v="N"/>
    <s v="F"/>
    <x v="0"/>
    <n v="358"/>
  </r>
  <r>
    <x v="64"/>
    <s v="N"/>
    <s v="M"/>
    <x v="1"/>
    <n v="77"/>
  </r>
  <r>
    <x v="64"/>
    <s v="N"/>
    <s v="M"/>
    <x v="0"/>
    <n v="264"/>
  </r>
  <r>
    <x v="64"/>
    <s v="O"/>
    <s v="M"/>
    <x v="0"/>
    <n v="2"/>
  </r>
  <r>
    <x v="65"/>
    <s v=""/>
    <s v="F"/>
    <x v="1"/>
    <n v="3"/>
  </r>
  <r>
    <x v="65"/>
    <s v=""/>
    <s v="F"/>
    <x v="0"/>
    <n v="1"/>
  </r>
  <r>
    <x v="65"/>
    <s v=""/>
    <s v="M"/>
    <x v="1"/>
    <n v="3"/>
  </r>
  <r>
    <x v="65"/>
    <s v=""/>
    <s v="M"/>
    <x v="0"/>
    <n v="2"/>
  </r>
  <r>
    <x v="65"/>
    <s v="1"/>
    <s v="F"/>
    <x v="1"/>
    <n v="593"/>
  </r>
  <r>
    <x v="65"/>
    <s v="1"/>
    <s v="F"/>
    <x v="0"/>
    <n v="874"/>
  </r>
  <r>
    <x v="65"/>
    <s v="1"/>
    <s v="M"/>
    <x v="1"/>
    <n v="617"/>
  </r>
  <r>
    <x v="65"/>
    <s v="1"/>
    <s v="M"/>
    <x v="0"/>
    <n v="935"/>
  </r>
  <r>
    <x v="65"/>
    <s v="2"/>
    <s v="F"/>
    <x v="1"/>
    <n v="463"/>
  </r>
  <r>
    <x v="65"/>
    <s v="2"/>
    <s v="F"/>
    <x v="0"/>
    <n v="415"/>
  </r>
  <r>
    <x v="65"/>
    <s v="2"/>
    <s v="M"/>
    <x v="1"/>
    <n v="521"/>
  </r>
  <r>
    <x v="65"/>
    <s v="2"/>
    <s v="M"/>
    <x v="0"/>
    <n v="400"/>
  </r>
  <r>
    <x v="65"/>
    <s v="3"/>
    <s v="F"/>
    <x v="1"/>
    <n v="7"/>
  </r>
  <r>
    <x v="65"/>
    <s v="3"/>
    <s v="F"/>
    <x v="0"/>
    <n v="1"/>
  </r>
  <r>
    <x v="65"/>
    <s v="3"/>
    <s v="M"/>
    <x v="1"/>
    <n v="13"/>
  </r>
  <r>
    <x v="65"/>
    <s v="3"/>
    <s v="M"/>
    <x v="0"/>
    <n v="6"/>
  </r>
  <r>
    <x v="65"/>
    <s v="A"/>
    <s v="F"/>
    <x v="1"/>
    <n v="6"/>
  </r>
  <r>
    <x v="65"/>
    <s v="A"/>
    <s v="F"/>
    <x v="0"/>
    <n v="8"/>
  </r>
  <r>
    <x v="65"/>
    <s v="A"/>
    <s v="M"/>
    <x v="1"/>
    <n v="13"/>
  </r>
  <r>
    <x v="65"/>
    <s v="A"/>
    <s v="M"/>
    <x v="0"/>
    <n v="25"/>
  </r>
  <r>
    <x v="65"/>
    <s v="B"/>
    <s v="F"/>
    <x v="0"/>
    <n v="3"/>
  </r>
  <r>
    <x v="65"/>
    <s v="B"/>
    <s v="M"/>
    <x v="1"/>
    <n v="2"/>
  </r>
  <r>
    <x v="65"/>
    <s v="B"/>
    <s v="M"/>
    <x v="0"/>
    <n v="1"/>
  </r>
  <r>
    <x v="65"/>
    <s v="C"/>
    <s v="F"/>
    <x v="0"/>
    <n v="2"/>
  </r>
  <r>
    <x v="65"/>
    <s v="N"/>
    <s v="F"/>
    <x v="1"/>
    <n v="943"/>
  </r>
  <r>
    <x v="65"/>
    <s v="N"/>
    <s v="F"/>
    <x v="0"/>
    <n v="1130"/>
  </r>
  <r>
    <x v="65"/>
    <s v="N"/>
    <s v="M"/>
    <x v="1"/>
    <n v="888"/>
  </r>
  <r>
    <x v="65"/>
    <s v="N"/>
    <s v="M"/>
    <x v="0"/>
    <n v="976"/>
  </r>
  <r>
    <x v="65"/>
    <s v="O"/>
    <s v="F"/>
    <x v="1"/>
    <n v="14"/>
  </r>
  <r>
    <x v="65"/>
    <s v="O"/>
    <s v="F"/>
    <x v="0"/>
    <n v="19"/>
  </r>
  <r>
    <x v="65"/>
    <s v="O"/>
    <s v="M"/>
    <x v="1"/>
    <n v="31"/>
  </r>
  <r>
    <x v="65"/>
    <s v="O"/>
    <s v="M"/>
    <x v="0"/>
    <n v="49"/>
  </r>
  <r>
    <x v="66"/>
    <s v=""/>
    <s v="F"/>
    <x v="1"/>
    <n v="3"/>
  </r>
  <r>
    <x v="66"/>
    <s v=""/>
    <s v="F"/>
    <x v="0"/>
    <n v="3"/>
  </r>
  <r>
    <x v="66"/>
    <s v=""/>
    <s v="M"/>
    <x v="1"/>
    <n v="6"/>
  </r>
  <r>
    <x v="66"/>
    <s v="1"/>
    <s v="F"/>
    <x v="1"/>
    <n v="839"/>
  </r>
  <r>
    <x v="66"/>
    <s v="1"/>
    <s v="F"/>
    <x v="0"/>
    <n v="563"/>
  </r>
  <r>
    <x v="66"/>
    <s v="1"/>
    <s v="M"/>
    <x v="1"/>
    <n v="908"/>
  </r>
  <r>
    <x v="66"/>
    <s v="1"/>
    <s v="M"/>
    <x v="0"/>
    <n v="656"/>
  </r>
  <r>
    <x v="66"/>
    <s v="2"/>
    <s v="F"/>
    <x v="1"/>
    <n v="509"/>
  </r>
  <r>
    <x v="66"/>
    <s v="2"/>
    <s v="F"/>
    <x v="0"/>
    <n v="163"/>
  </r>
  <r>
    <x v="66"/>
    <s v="2"/>
    <s v="M"/>
    <x v="1"/>
    <n v="594"/>
  </r>
  <r>
    <x v="66"/>
    <s v="2"/>
    <s v="M"/>
    <x v="0"/>
    <n v="168"/>
  </r>
  <r>
    <x v="66"/>
    <s v="A"/>
    <s v="M"/>
    <x v="0"/>
    <n v="1"/>
  </r>
  <r>
    <x v="66"/>
    <s v="B"/>
    <s v="F"/>
    <x v="0"/>
    <n v="1"/>
  </r>
  <r>
    <x v="66"/>
    <s v="N"/>
    <s v="F"/>
    <x v="1"/>
    <n v="1000"/>
  </r>
  <r>
    <x v="66"/>
    <s v="N"/>
    <s v="F"/>
    <x v="0"/>
    <n v="407"/>
  </r>
  <r>
    <x v="66"/>
    <s v="N"/>
    <s v="M"/>
    <x v="1"/>
    <n v="1103"/>
  </r>
  <r>
    <x v="66"/>
    <s v="N"/>
    <s v="M"/>
    <x v="0"/>
    <n v="446"/>
  </r>
  <r>
    <x v="66"/>
    <s v="O"/>
    <s v="F"/>
    <x v="0"/>
    <n v="1"/>
  </r>
  <r>
    <x v="66"/>
    <s v="O"/>
    <s v="M"/>
    <x v="1"/>
    <n v="2"/>
  </r>
  <r>
    <x v="67"/>
    <s v="1"/>
    <s v="F"/>
    <x v="1"/>
    <n v="887"/>
  </r>
  <r>
    <x v="67"/>
    <s v="1"/>
    <s v="F"/>
    <x v="0"/>
    <n v="867"/>
  </r>
  <r>
    <x v="67"/>
    <s v="1"/>
    <s v="M"/>
    <x v="1"/>
    <n v="847"/>
  </r>
  <r>
    <x v="67"/>
    <s v="1"/>
    <s v="M"/>
    <x v="0"/>
    <n v="845"/>
  </r>
  <r>
    <x v="67"/>
    <s v="2"/>
    <s v="F"/>
    <x v="1"/>
    <n v="197"/>
  </r>
  <r>
    <x v="67"/>
    <s v="2"/>
    <s v="F"/>
    <x v="0"/>
    <n v="297"/>
  </r>
  <r>
    <x v="67"/>
    <s v="2"/>
    <s v="M"/>
    <x v="1"/>
    <n v="234"/>
  </r>
  <r>
    <x v="67"/>
    <s v="2"/>
    <s v="M"/>
    <x v="0"/>
    <n v="275"/>
  </r>
  <r>
    <x v="67"/>
    <s v="3"/>
    <s v="F"/>
    <x v="1"/>
    <n v="2"/>
  </r>
  <r>
    <x v="67"/>
    <s v="3"/>
    <s v="M"/>
    <x v="1"/>
    <n v="2"/>
  </r>
  <r>
    <x v="67"/>
    <s v="A"/>
    <s v="M"/>
    <x v="1"/>
    <n v="1"/>
  </r>
  <r>
    <x v="67"/>
    <s v="N"/>
    <s v="F"/>
    <x v="1"/>
    <n v="297"/>
  </r>
  <r>
    <x v="67"/>
    <s v="N"/>
    <s v="F"/>
    <x v="0"/>
    <n v="370"/>
  </r>
  <r>
    <x v="67"/>
    <s v="N"/>
    <s v="M"/>
    <x v="1"/>
    <n v="264"/>
  </r>
  <r>
    <x v="67"/>
    <s v="N"/>
    <s v="M"/>
    <x v="0"/>
    <n v="326"/>
  </r>
  <r>
    <x v="67"/>
    <s v="O"/>
    <s v="M"/>
    <x v="0"/>
    <n v="4"/>
  </r>
  <r>
    <x v="68"/>
    <s v="1"/>
    <s v="F"/>
    <x v="1"/>
    <n v="1373"/>
  </r>
  <r>
    <x v="68"/>
    <s v="1"/>
    <s v="F"/>
    <x v="0"/>
    <n v="2669"/>
  </r>
  <r>
    <x v="68"/>
    <s v="1"/>
    <s v="M"/>
    <x v="1"/>
    <n v="1402"/>
  </r>
  <r>
    <x v="68"/>
    <s v="1"/>
    <s v="M"/>
    <x v="0"/>
    <n v="2799"/>
  </r>
  <r>
    <x v="68"/>
    <s v="2"/>
    <s v="F"/>
    <x v="1"/>
    <n v="1313"/>
  </r>
  <r>
    <x v="68"/>
    <s v="2"/>
    <s v="F"/>
    <x v="0"/>
    <n v="1093"/>
  </r>
  <r>
    <x v="68"/>
    <s v="2"/>
    <s v="M"/>
    <x v="1"/>
    <n v="1357"/>
  </r>
  <r>
    <x v="68"/>
    <s v="2"/>
    <s v="M"/>
    <x v="0"/>
    <n v="991"/>
  </r>
  <r>
    <x v="68"/>
    <s v="3"/>
    <s v="F"/>
    <x v="1"/>
    <n v="8"/>
  </r>
  <r>
    <x v="68"/>
    <s v="3"/>
    <s v="F"/>
    <x v="0"/>
    <n v="15"/>
  </r>
  <r>
    <x v="68"/>
    <s v="3"/>
    <s v="M"/>
    <x v="1"/>
    <n v="7"/>
  </r>
  <r>
    <x v="68"/>
    <s v="3"/>
    <s v="M"/>
    <x v="0"/>
    <n v="14"/>
  </r>
  <r>
    <x v="68"/>
    <s v="A"/>
    <s v="F"/>
    <x v="1"/>
    <n v="12"/>
  </r>
  <r>
    <x v="68"/>
    <s v="A"/>
    <s v="F"/>
    <x v="0"/>
    <n v="27"/>
  </r>
  <r>
    <x v="68"/>
    <s v="A"/>
    <s v="M"/>
    <x v="1"/>
    <n v="10"/>
  </r>
  <r>
    <x v="68"/>
    <s v="A"/>
    <s v="M"/>
    <x v="0"/>
    <n v="20"/>
  </r>
  <r>
    <x v="68"/>
    <s v="B"/>
    <s v="F"/>
    <x v="0"/>
    <n v="2"/>
  </r>
  <r>
    <x v="68"/>
    <s v="B"/>
    <s v="M"/>
    <x v="0"/>
    <n v="2"/>
  </r>
  <r>
    <x v="68"/>
    <s v="C"/>
    <s v="M"/>
    <x v="1"/>
    <n v="1"/>
  </r>
  <r>
    <x v="68"/>
    <s v="C"/>
    <s v="M"/>
    <x v="0"/>
    <n v="1"/>
  </r>
  <r>
    <x v="68"/>
    <s v="N"/>
    <s v="F"/>
    <x v="1"/>
    <n v="1098"/>
  </r>
  <r>
    <x v="68"/>
    <s v="N"/>
    <s v="F"/>
    <x v="0"/>
    <n v="1597"/>
  </r>
  <r>
    <x v="68"/>
    <s v="N"/>
    <s v="M"/>
    <x v="1"/>
    <n v="1099"/>
  </r>
  <r>
    <x v="68"/>
    <s v="N"/>
    <s v="M"/>
    <x v="0"/>
    <n v="1457"/>
  </r>
  <r>
    <x v="68"/>
    <s v="O"/>
    <s v="F"/>
    <x v="1"/>
    <n v="23"/>
  </r>
  <r>
    <x v="68"/>
    <s v="O"/>
    <s v="F"/>
    <x v="0"/>
    <n v="85"/>
  </r>
  <r>
    <x v="68"/>
    <s v="O"/>
    <s v="M"/>
    <x v="1"/>
    <n v="36"/>
  </r>
  <r>
    <x v="68"/>
    <s v="O"/>
    <s v="M"/>
    <x v="0"/>
    <n v="94"/>
  </r>
  <r>
    <x v="69"/>
    <s v=""/>
    <s v="F"/>
    <x v="1"/>
    <n v="6"/>
  </r>
  <r>
    <x v="69"/>
    <s v=""/>
    <s v="M"/>
    <x v="1"/>
    <n v="2"/>
  </r>
  <r>
    <x v="69"/>
    <s v="1"/>
    <s v="F"/>
    <x v="1"/>
    <n v="645"/>
  </r>
  <r>
    <x v="69"/>
    <s v="1"/>
    <s v="F"/>
    <x v="0"/>
    <n v="226"/>
  </r>
  <r>
    <x v="69"/>
    <s v="1"/>
    <s v="M"/>
    <x v="1"/>
    <n v="642"/>
  </r>
  <r>
    <x v="69"/>
    <s v="1"/>
    <s v="M"/>
    <x v="0"/>
    <n v="265"/>
  </r>
  <r>
    <x v="69"/>
    <s v="2"/>
    <s v="F"/>
    <x v="1"/>
    <n v="357"/>
  </r>
  <r>
    <x v="69"/>
    <s v="2"/>
    <s v="F"/>
    <x v="0"/>
    <n v="119"/>
  </r>
  <r>
    <x v="69"/>
    <s v="2"/>
    <s v="M"/>
    <x v="1"/>
    <n v="446"/>
  </r>
  <r>
    <x v="69"/>
    <s v="2"/>
    <s v="M"/>
    <x v="0"/>
    <n v="142"/>
  </r>
  <r>
    <x v="69"/>
    <s v="3"/>
    <s v="M"/>
    <x v="0"/>
    <n v="4"/>
  </r>
  <r>
    <x v="69"/>
    <s v="N"/>
    <s v="F"/>
    <x v="1"/>
    <n v="575"/>
  </r>
  <r>
    <x v="69"/>
    <s v="N"/>
    <s v="F"/>
    <x v="0"/>
    <n v="226"/>
  </r>
  <r>
    <x v="69"/>
    <s v="N"/>
    <s v="M"/>
    <x v="1"/>
    <n v="559"/>
  </r>
  <r>
    <x v="69"/>
    <s v="N"/>
    <s v="M"/>
    <x v="0"/>
    <n v="186"/>
  </r>
  <r>
    <x v="69"/>
    <s v="O"/>
    <s v="F"/>
    <x v="0"/>
    <n v="1"/>
  </r>
  <r>
    <x v="70"/>
    <s v="1"/>
    <s v="F"/>
    <x v="1"/>
    <n v="389"/>
  </r>
  <r>
    <x v="70"/>
    <s v="1"/>
    <s v="F"/>
    <x v="0"/>
    <n v="330"/>
  </r>
  <r>
    <x v="70"/>
    <s v="1"/>
    <s v="M"/>
    <x v="1"/>
    <n v="424"/>
  </r>
  <r>
    <x v="70"/>
    <s v="1"/>
    <s v="M"/>
    <x v="0"/>
    <n v="313"/>
  </r>
  <r>
    <x v="70"/>
    <s v="2"/>
    <s v="F"/>
    <x v="1"/>
    <n v="5"/>
  </r>
  <r>
    <x v="70"/>
    <s v="2"/>
    <s v="F"/>
    <x v="0"/>
    <n v="12"/>
  </r>
  <r>
    <x v="70"/>
    <s v="2"/>
    <s v="M"/>
    <x v="1"/>
    <n v="6"/>
  </r>
  <r>
    <x v="70"/>
    <s v="2"/>
    <s v="M"/>
    <x v="0"/>
    <n v="9"/>
  </r>
  <r>
    <x v="70"/>
    <s v="3"/>
    <s v="F"/>
    <x v="1"/>
    <n v="3"/>
  </r>
  <r>
    <x v="70"/>
    <s v="3"/>
    <s v="M"/>
    <x v="1"/>
    <n v="4"/>
  </r>
  <r>
    <x v="70"/>
    <s v="A"/>
    <s v="F"/>
    <x v="1"/>
    <n v="1"/>
  </r>
  <r>
    <x v="70"/>
    <s v="N"/>
    <s v="F"/>
    <x v="1"/>
    <n v="1394"/>
  </r>
  <r>
    <x v="70"/>
    <s v="N"/>
    <s v="F"/>
    <x v="0"/>
    <n v="203"/>
  </r>
  <r>
    <x v="70"/>
    <s v="N"/>
    <s v="M"/>
    <x v="1"/>
    <n v="1418"/>
  </r>
  <r>
    <x v="70"/>
    <s v="N"/>
    <s v="M"/>
    <x v="0"/>
    <n v="202"/>
  </r>
  <r>
    <x v="70"/>
    <s v="O"/>
    <s v="F"/>
    <x v="1"/>
    <n v="1"/>
  </r>
  <r>
    <x v="70"/>
    <s v="O"/>
    <s v="M"/>
    <x v="1"/>
    <n v="4"/>
  </r>
  <r>
    <x v="70"/>
    <s v="O"/>
    <s v="M"/>
    <x v="0"/>
    <n v="2"/>
  </r>
  <r>
    <x v="71"/>
    <s v="1"/>
    <s v="F"/>
    <x v="1"/>
    <n v="1762"/>
  </r>
  <r>
    <x v="71"/>
    <s v="1"/>
    <s v="F"/>
    <x v="0"/>
    <n v="2595"/>
  </r>
  <r>
    <x v="71"/>
    <s v="1"/>
    <s v="M"/>
    <x v="1"/>
    <n v="1764"/>
  </r>
  <r>
    <x v="71"/>
    <s v="1"/>
    <s v="M"/>
    <x v="0"/>
    <n v="2423"/>
  </r>
  <r>
    <x v="71"/>
    <s v="2"/>
    <s v="F"/>
    <x v="1"/>
    <n v="66"/>
  </r>
  <r>
    <x v="71"/>
    <s v="2"/>
    <s v="F"/>
    <x v="0"/>
    <n v="121"/>
  </r>
  <r>
    <x v="71"/>
    <s v="2"/>
    <s v="M"/>
    <x v="1"/>
    <n v="65"/>
  </r>
  <r>
    <x v="71"/>
    <s v="2"/>
    <s v="M"/>
    <x v="0"/>
    <n v="122"/>
  </r>
  <r>
    <x v="71"/>
    <s v="3"/>
    <s v="F"/>
    <x v="1"/>
    <n v="2"/>
  </r>
  <r>
    <x v="71"/>
    <s v="3"/>
    <s v="F"/>
    <x v="0"/>
    <n v="2"/>
  </r>
  <r>
    <x v="71"/>
    <s v="3"/>
    <s v="M"/>
    <x v="1"/>
    <n v="7"/>
  </r>
  <r>
    <x v="71"/>
    <s v="A"/>
    <s v="F"/>
    <x v="1"/>
    <n v="6"/>
  </r>
  <r>
    <x v="71"/>
    <s v="A"/>
    <s v="F"/>
    <x v="0"/>
    <n v="5"/>
  </r>
  <r>
    <x v="71"/>
    <s v="A"/>
    <s v="M"/>
    <x v="1"/>
    <n v="6"/>
  </r>
  <r>
    <x v="71"/>
    <s v="A"/>
    <s v="M"/>
    <x v="0"/>
    <n v="1"/>
  </r>
  <r>
    <x v="71"/>
    <s v="C"/>
    <s v="M"/>
    <x v="1"/>
    <n v="1"/>
  </r>
  <r>
    <x v="71"/>
    <s v="N"/>
    <s v="F"/>
    <x v="1"/>
    <n v="3160"/>
  </r>
  <r>
    <x v="71"/>
    <s v="N"/>
    <s v="F"/>
    <x v="0"/>
    <n v="2633"/>
  </r>
  <r>
    <x v="71"/>
    <s v="N"/>
    <s v="M"/>
    <x v="1"/>
    <n v="2990"/>
  </r>
  <r>
    <x v="71"/>
    <s v="N"/>
    <s v="M"/>
    <x v="0"/>
    <n v="2310"/>
  </r>
  <r>
    <x v="71"/>
    <s v="O"/>
    <s v="F"/>
    <x v="1"/>
    <n v="8"/>
  </r>
  <r>
    <x v="71"/>
    <s v="O"/>
    <s v="F"/>
    <x v="0"/>
    <n v="8"/>
  </r>
  <r>
    <x v="71"/>
    <s v="O"/>
    <s v="M"/>
    <x v="1"/>
    <n v="16"/>
  </r>
  <r>
    <x v="71"/>
    <s v="O"/>
    <s v="M"/>
    <x v="0"/>
    <n v="5"/>
  </r>
  <r>
    <x v="72"/>
    <s v=""/>
    <s v="F"/>
    <x v="1"/>
    <n v="1"/>
  </r>
  <r>
    <x v="72"/>
    <s v=""/>
    <s v="M"/>
    <x v="1"/>
    <n v="4"/>
  </r>
  <r>
    <x v="72"/>
    <s v="1"/>
    <s v="F"/>
    <x v="1"/>
    <n v="441"/>
  </r>
  <r>
    <x v="72"/>
    <s v="1"/>
    <s v="F"/>
    <x v="0"/>
    <n v="243"/>
  </r>
  <r>
    <x v="72"/>
    <s v="1"/>
    <s v="M"/>
    <x v="1"/>
    <n v="598"/>
  </r>
  <r>
    <x v="72"/>
    <s v="1"/>
    <s v="M"/>
    <x v="0"/>
    <n v="286"/>
  </r>
  <r>
    <x v="72"/>
    <s v="2"/>
    <s v="F"/>
    <x v="1"/>
    <n v="44"/>
  </r>
  <r>
    <x v="72"/>
    <s v="2"/>
    <s v="F"/>
    <x v="0"/>
    <n v="39"/>
  </r>
  <r>
    <x v="72"/>
    <s v="2"/>
    <s v="M"/>
    <x v="1"/>
    <n v="103"/>
  </r>
  <r>
    <x v="72"/>
    <s v="2"/>
    <s v="M"/>
    <x v="0"/>
    <n v="63"/>
  </r>
  <r>
    <x v="72"/>
    <s v="A"/>
    <s v="F"/>
    <x v="0"/>
    <n v="2"/>
  </r>
  <r>
    <x v="72"/>
    <s v="A"/>
    <s v="M"/>
    <x v="1"/>
    <n v="1"/>
  </r>
  <r>
    <x v="72"/>
    <s v="A"/>
    <s v="M"/>
    <x v="0"/>
    <n v="1"/>
  </r>
  <r>
    <x v="72"/>
    <s v="C"/>
    <s v="M"/>
    <x v="1"/>
    <n v="1"/>
  </r>
  <r>
    <x v="72"/>
    <s v="N"/>
    <s v="F"/>
    <x v="1"/>
    <n v="2129"/>
  </r>
  <r>
    <x v="72"/>
    <s v="N"/>
    <s v="F"/>
    <x v="0"/>
    <n v="944"/>
  </r>
  <r>
    <x v="72"/>
    <s v="N"/>
    <s v="M"/>
    <x v="1"/>
    <n v="2330"/>
  </r>
  <r>
    <x v="72"/>
    <s v="N"/>
    <s v="M"/>
    <x v="0"/>
    <n v="890"/>
  </r>
  <r>
    <x v="72"/>
    <s v="O"/>
    <s v="F"/>
    <x v="1"/>
    <n v="1"/>
  </r>
  <r>
    <x v="72"/>
    <s v="O"/>
    <s v="F"/>
    <x v="0"/>
    <n v="2"/>
  </r>
  <r>
    <x v="72"/>
    <s v="O"/>
    <s v="M"/>
    <x v="1"/>
    <n v="3"/>
  </r>
  <r>
    <x v="72"/>
    <s v="O"/>
    <s v="M"/>
    <x v="0"/>
    <n v="3"/>
  </r>
  <r>
    <x v="73"/>
    <s v=""/>
    <s v="M"/>
    <x v="1"/>
    <n v="1"/>
  </r>
  <r>
    <x v="73"/>
    <s v="1"/>
    <s v="F"/>
    <x v="1"/>
    <n v="7580"/>
  </r>
  <r>
    <x v="73"/>
    <s v="1"/>
    <s v="F"/>
    <x v="0"/>
    <n v="3599"/>
  </r>
  <r>
    <x v="73"/>
    <s v="1"/>
    <s v="M"/>
    <x v="1"/>
    <n v="7808"/>
  </r>
  <r>
    <x v="73"/>
    <s v="1"/>
    <s v="M"/>
    <x v="0"/>
    <n v="3664"/>
  </r>
  <r>
    <x v="73"/>
    <s v="2"/>
    <s v="F"/>
    <x v="1"/>
    <n v="160"/>
  </r>
  <r>
    <x v="73"/>
    <s v="2"/>
    <s v="F"/>
    <x v="0"/>
    <n v="210"/>
  </r>
  <r>
    <x v="73"/>
    <s v="2"/>
    <s v="M"/>
    <x v="1"/>
    <n v="214"/>
  </r>
  <r>
    <x v="73"/>
    <s v="2"/>
    <s v="M"/>
    <x v="0"/>
    <n v="243"/>
  </r>
  <r>
    <x v="73"/>
    <s v="3"/>
    <s v="F"/>
    <x v="1"/>
    <n v="23"/>
  </r>
  <r>
    <x v="73"/>
    <s v="3"/>
    <s v="F"/>
    <x v="0"/>
    <n v="2"/>
  </r>
  <r>
    <x v="73"/>
    <s v="3"/>
    <s v="M"/>
    <x v="1"/>
    <n v="18"/>
  </r>
  <r>
    <x v="73"/>
    <s v="A"/>
    <s v="F"/>
    <x v="1"/>
    <n v="6"/>
  </r>
  <r>
    <x v="73"/>
    <s v="A"/>
    <s v="F"/>
    <x v="0"/>
    <n v="2"/>
  </r>
  <r>
    <x v="73"/>
    <s v="A"/>
    <s v="M"/>
    <x v="1"/>
    <n v="9"/>
  </r>
  <r>
    <x v="73"/>
    <s v="A"/>
    <s v="M"/>
    <x v="0"/>
    <n v="3"/>
  </r>
  <r>
    <x v="73"/>
    <s v="C"/>
    <s v="M"/>
    <x v="0"/>
    <n v="1"/>
  </r>
  <r>
    <x v="73"/>
    <s v="N"/>
    <s v="F"/>
    <x v="1"/>
    <n v="9056"/>
  </r>
  <r>
    <x v="73"/>
    <s v="N"/>
    <s v="F"/>
    <x v="0"/>
    <n v="3624"/>
  </r>
  <r>
    <x v="73"/>
    <s v="N"/>
    <s v="M"/>
    <x v="1"/>
    <n v="8511"/>
  </r>
  <r>
    <x v="73"/>
    <s v="N"/>
    <s v="M"/>
    <x v="0"/>
    <n v="3278"/>
  </r>
  <r>
    <x v="73"/>
    <s v="O"/>
    <s v="F"/>
    <x v="1"/>
    <n v="81"/>
  </r>
  <r>
    <x v="73"/>
    <s v="O"/>
    <s v="F"/>
    <x v="0"/>
    <n v="9"/>
  </r>
  <r>
    <x v="73"/>
    <s v="O"/>
    <s v="M"/>
    <x v="1"/>
    <n v="91"/>
  </r>
  <r>
    <x v="73"/>
    <s v="O"/>
    <s v="M"/>
    <x v="0"/>
    <n v="14"/>
  </r>
  <r>
    <x v="74"/>
    <s v=""/>
    <s v="F"/>
    <x v="1"/>
    <n v="2"/>
  </r>
  <r>
    <x v="74"/>
    <s v=""/>
    <s v="F"/>
    <x v="0"/>
    <n v="1"/>
  </r>
  <r>
    <x v="74"/>
    <s v=""/>
    <s v="M"/>
    <x v="1"/>
    <n v="2"/>
  </r>
  <r>
    <x v="74"/>
    <s v="1"/>
    <s v="F"/>
    <x v="1"/>
    <n v="2914"/>
  </r>
  <r>
    <x v="74"/>
    <s v="1"/>
    <s v="F"/>
    <x v="0"/>
    <n v="4193"/>
  </r>
  <r>
    <x v="74"/>
    <s v="1"/>
    <s v="M"/>
    <x v="1"/>
    <n v="3460"/>
  </r>
  <r>
    <x v="74"/>
    <s v="1"/>
    <s v="M"/>
    <x v="0"/>
    <n v="4586"/>
  </r>
  <r>
    <x v="74"/>
    <s v="2"/>
    <s v="F"/>
    <x v="1"/>
    <n v="9"/>
  </r>
  <r>
    <x v="74"/>
    <s v="2"/>
    <s v="F"/>
    <x v="0"/>
    <n v="37"/>
  </r>
  <r>
    <x v="74"/>
    <s v="2"/>
    <s v="M"/>
    <x v="1"/>
    <n v="14"/>
  </r>
  <r>
    <x v="74"/>
    <s v="2"/>
    <s v="M"/>
    <x v="0"/>
    <n v="45"/>
  </r>
  <r>
    <x v="74"/>
    <s v="3"/>
    <s v="M"/>
    <x v="1"/>
    <n v="1"/>
  </r>
  <r>
    <x v="74"/>
    <s v="3"/>
    <s v="M"/>
    <x v="0"/>
    <n v="1"/>
  </r>
  <r>
    <x v="74"/>
    <s v="A"/>
    <s v="F"/>
    <x v="1"/>
    <n v="2"/>
  </r>
  <r>
    <x v="74"/>
    <s v="A"/>
    <s v="F"/>
    <x v="0"/>
    <n v="3"/>
  </r>
  <r>
    <x v="74"/>
    <s v="A"/>
    <s v="M"/>
    <x v="1"/>
    <n v="4"/>
  </r>
  <r>
    <x v="74"/>
    <s v="A"/>
    <s v="M"/>
    <x v="0"/>
    <n v="4"/>
  </r>
  <r>
    <x v="74"/>
    <s v="B"/>
    <s v="F"/>
    <x v="0"/>
    <n v="1"/>
  </r>
  <r>
    <x v="74"/>
    <s v="N"/>
    <s v="F"/>
    <x v="1"/>
    <n v="1945"/>
  </r>
  <r>
    <x v="74"/>
    <s v="N"/>
    <s v="F"/>
    <x v="0"/>
    <n v="3292"/>
  </r>
  <r>
    <x v="74"/>
    <s v="N"/>
    <s v="M"/>
    <x v="1"/>
    <n v="1810"/>
  </r>
  <r>
    <x v="74"/>
    <s v="N"/>
    <s v="M"/>
    <x v="0"/>
    <n v="2895"/>
  </r>
  <r>
    <x v="74"/>
    <s v="O"/>
    <s v="F"/>
    <x v="1"/>
    <n v="11"/>
  </r>
  <r>
    <x v="74"/>
    <s v="O"/>
    <s v="F"/>
    <x v="0"/>
    <n v="9"/>
  </r>
  <r>
    <x v="74"/>
    <s v="O"/>
    <s v="M"/>
    <x v="1"/>
    <n v="12"/>
  </r>
  <r>
    <x v="74"/>
    <s v="O"/>
    <s v="M"/>
    <x v="0"/>
    <n v="12"/>
  </r>
  <r>
    <x v="75"/>
    <s v=""/>
    <s v="F"/>
    <x v="1"/>
    <n v="1"/>
  </r>
  <r>
    <x v="75"/>
    <s v=""/>
    <s v="F"/>
    <x v="0"/>
    <n v="1"/>
  </r>
  <r>
    <x v="75"/>
    <s v="1"/>
    <s v="F"/>
    <x v="1"/>
    <n v="302"/>
  </r>
  <r>
    <x v="75"/>
    <s v="1"/>
    <s v="F"/>
    <x v="0"/>
    <n v="170"/>
  </r>
  <r>
    <x v="75"/>
    <s v="1"/>
    <s v="M"/>
    <x v="1"/>
    <n v="289"/>
  </r>
  <r>
    <x v="75"/>
    <s v="1"/>
    <s v="M"/>
    <x v="0"/>
    <n v="207"/>
  </r>
  <r>
    <x v="75"/>
    <s v="2"/>
    <s v="F"/>
    <x v="1"/>
    <n v="180"/>
  </r>
  <r>
    <x v="75"/>
    <s v="2"/>
    <s v="F"/>
    <x v="0"/>
    <n v="78"/>
  </r>
  <r>
    <x v="75"/>
    <s v="2"/>
    <s v="M"/>
    <x v="1"/>
    <n v="167"/>
  </r>
  <r>
    <x v="75"/>
    <s v="2"/>
    <s v="M"/>
    <x v="0"/>
    <n v="81"/>
  </r>
  <r>
    <x v="75"/>
    <s v="3"/>
    <s v="F"/>
    <x v="0"/>
    <n v="1"/>
  </r>
  <r>
    <x v="75"/>
    <s v="3"/>
    <s v="M"/>
    <x v="1"/>
    <n v="1"/>
  </r>
  <r>
    <x v="75"/>
    <s v="3"/>
    <s v="M"/>
    <x v="0"/>
    <n v="1"/>
  </r>
  <r>
    <x v="75"/>
    <s v="A"/>
    <s v="F"/>
    <x v="0"/>
    <n v="1"/>
  </r>
  <r>
    <x v="75"/>
    <s v="A"/>
    <s v="M"/>
    <x v="1"/>
    <n v="1"/>
  </r>
  <r>
    <x v="75"/>
    <s v="N"/>
    <s v="F"/>
    <x v="1"/>
    <n v="84"/>
  </r>
  <r>
    <x v="75"/>
    <s v="N"/>
    <s v="F"/>
    <x v="0"/>
    <n v="57"/>
  </r>
  <r>
    <x v="75"/>
    <s v="N"/>
    <s v="M"/>
    <x v="1"/>
    <n v="76"/>
  </r>
  <r>
    <x v="75"/>
    <s v="N"/>
    <s v="M"/>
    <x v="0"/>
    <n v="43"/>
  </r>
  <r>
    <x v="75"/>
    <s v="O"/>
    <s v="F"/>
    <x v="0"/>
    <n v="4"/>
  </r>
  <r>
    <x v="75"/>
    <s v="O"/>
    <s v="M"/>
    <x v="1"/>
    <n v="1"/>
  </r>
  <r>
    <x v="75"/>
    <s v="O"/>
    <s v="M"/>
    <x v="0"/>
    <n v="5"/>
  </r>
  <r>
    <x v="76"/>
    <s v="1"/>
    <s v="F"/>
    <x v="1"/>
    <n v="1533"/>
  </r>
  <r>
    <x v="76"/>
    <s v="1"/>
    <s v="F"/>
    <x v="0"/>
    <n v="1349"/>
  </r>
  <r>
    <x v="76"/>
    <s v="1"/>
    <s v="M"/>
    <x v="1"/>
    <n v="1485"/>
  </r>
  <r>
    <x v="76"/>
    <s v="1"/>
    <s v="M"/>
    <x v="0"/>
    <n v="1187"/>
  </r>
  <r>
    <x v="76"/>
    <s v="2"/>
    <s v="F"/>
    <x v="1"/>
    <n v="644"/>
  </r>
  <r>
    <x v="76"/>
    <s v="2"/>
    <s v="F"/>
    <x v="0"/>
    <n v="744"/>
  </r>
  <r>
    <x v="76"/>
    <s v="2"/>
    <s v="M"/>
    <x v="1"/>
    <n v="705"/>
  </r>
  <r>
    <x v="76"/>
    <s v="2"/>
    <s v="M"/>
    <x v="0"/>
    <n v="669"/>
  </r>
  <r>
    <x v="76"/>
    <s v="3"/>
    <s v="F"/>
    <x v="1"/>
    <n v="3"/>
  </r>
  <r>
    <x v="76"/>
    <s v="3"/>
    <s v="F"/>
    <x v="0"/>
    <n v="8"/>
  </r>
  <r>
    <x v="76"/>
    <s v="3"/>
    <s v="M"/>
    <x v="1"/>
    <n v="10"/>
  </r>
  <r>
    <x v="76"/>
    <s v="3"/>
    <s v="M"/>
    <x v="0"/>
    <n v="7"/>
  </r>
  <r>
    <x v="76"/>
    <s v="A"/>
    <s v="F"/>
    <x v="1"/>
    <n v="2"/>
  </r>
  <r>
    <x v="76"/>
    <s v="A"/>
    <s v="F"/>
    <x v="0"/>
    <n v="10"/>
  </r>
  <r>
    <x v="76"/>
    <s v="A"/>
    <s v="M"/>
    <x v="1"/>
    <n v="6"/>
  </r>
  <r>
    <x v="76"/>
    <s v="A"/>
    <s v="M"/>
    <x v="0"/>
    <n v="11"/>
  </r>
  <r>
    <x v="76"/>
    <s v="B"/>
    <s v="M"/>
    <x v="0"/>
    <n v="1"/>
  </r>
  <r>
    <x v="76"/>
    <s v="C"/>
    <s v="M"/>
    <x v="0"/>
    <n v="1"/>
  </r>
  <r>
    <x v="76"/>
    <s v="N"/>
    <s v="F"/>
    <x v="1"/>
    <n v="847"/>
  </r>
  <r>
    <x v="76"/>
    <s v="N"/>
    <s v="F"/>
    <x v="0"/>
    <n v="903"/>
  </r>
  <r>
    <x v="76"/>
    <s v="N"/>
    <s v="M"/>
    <x v="1"/>
    <n v="755"/>
  </r>
  <r>
    <x v="76"/>
    <s v="N"/>
    <s v="M"/>
    <x v="0"/>
    <n v="756"/>
  </r>
  <r>
    <x v="76"/>
    <s v="O"/>
    <s v="F"/>
    <x v="1"/>
    <n v="8"/>
  </r>
  <r>
    <x v="76"/>
    <s v="O"/>
    <s v="F"/>
    <x v="0"/>
    <n v="17"/>
  </r>
  <r>
    <x v="76"/>
    <s v="O"/>
    <s v="M"/>
    <x v="1"/>
    <n v="14"/>
  </r>
  <r>
    <x v="76"/>
    <s v="O"/>
    <s v="M"/>
    <x v="0"/>
    <n v="24"/>
  </r>
  <r>
    <x v="77"/>
    <s v="1"/>
    <s v="F"/>
    <x v="1"/>
    <n v="347"/>
  </r>
  <r>
    <x v="77"/>
    <s v="1"/>
    <s v="F"/>
    <x v="0"/>
    <n v="119"/>
  </r>
  <r>
    <x v="77"/>
    <s v="1"/>
    <s v="M"/>
    <x v="1"/>
    <n v="404"/>
  </r>
  <r>
    <x v="77"/>
    <s v="1"/>
    <s v="M"/>
    <x v="0"/>
    <n v="139"/>
  </r>
  <r>
    <x v="77"/>
    <s v="2"/>
    <s v="F"/>
    <x v="1"/>
    <n v="5"/>
  </r>
  <r>
    <x v="77"/>
    <s v="2"/>
    <s v="F"/>
    <x v="0"/>
    <n v="6"/>
  </r>
  <r>
    <x v="77"/>
    <s v="2"/>
    <s v="M"/>
    <x v="1"/>
    <n v="10"/>
  </r>
  <r>
    <x v="77"/>
    <s v="2"/>
    <s v="M"/>
    <x v="0"/>
    <n v="8"/>
  </r>
  <r>
    <x v="77"/>
    <s v="A"/>
    <s v="F"/>
    <x v="1"/>
    <n v="1"/>
  </r>
  <r>
    <x v="77"/>
    <s v="A"/>
    <s v="M"/>
    <x v="1"/>
    <n v="1"/>
  </r>
  <r>
    <x v="77"/>
    <s v="A"/>
    <s v="M"/>
    <x v="0"/>
    <n v="3"/>
  </r>
  <r>
    <x v="77"/>
    <s v="N"/>
    <s v="F"/>
    <x v="1"/>
    <n v="2092"/>
  </r>
  <r>
    <x v="77"/>
    <s v="N"/>
    <s v="F"/>
    <x v="0"/>
    <n v="587"/>
  </r>
  <r>
    <x v="77"/>
    <s v="N"/>
    <s v="M"/>
    <x v="1"/>
    <n v="2328"/>
  </r>
  <r>
    <x v="77"/>
    <s v="N"/>
    <s v="M"/>
    <x v="0"/>
    <n v="586"/>
  </r>
  <r>
    <x v="77"/>
    <s v="O"/>
    <s v="F"/>
    <x v="0"/>
    <n v="1"/>
  </r>
  <r>
    <x v="77"/>
    <s v="O"/>
    <s v="M"/>
    <x v="0"/>
    <n v="1"/>
  </r>
  <r>
    <x v="78"/>
    <s v=""/>
    <s v="M"/>
    <x v="1"/>
    <n v="1"/>
  </r>
  <r>
    <x v="78"/>
    <s v="1"/>
    <s v="F"/>
    <x v="1"/>
    <n v="1346"/>
  </r>
  <r>
    <x v="78"/>
    <s v="1"/>
    <s v="F"/>
    <x v="0"/>
    <n v="827"/>
  </r>
  <r>
    <x v="78"/>
    <s v="1"/>
    <s v="M"/>
    <x v="1"/>
    <n v="1369"/>
  </r>
  <r>
    <x v="78"/>
    <s v="1"/>
    <s v="M"/>
    <x v="0"/>
    <n v="745"/>
  </r>
  <r>
    <x v="78"/>
    <s v="2"/>
    <s v="F"/>
    <x v="1"/>
    <n v="182"/>
  </r>
  <r>
    <x v="78"/>
    <s v="2"/>
    <s v="F"/>
    <x v="0"/>
    <n v="115"/>
  </r>
  <r>
    <x v="78"/>
    <s v="2"/>
    <s v="M"/>
    <x v="1"/>
    <n v="205"/>
  </r>
  <r>
    <x v="78"/>
    <s v="2"/>
    <s v="M"/>
    <x v="0"/>
    <n v="118"/>
  </r>
  <r>
    <x v="78"/>
    <s v="3"/>
    <s v="M"/>
    <x v="1"/>
    <n v="2"/>
  </r>
  <r>
    <x v="78"/>
    <s v="A"/>
    <s v="F"/>
    <x v="0"/>
    <n v="3"/>
  </r>
  <r>
    <x v="78"/>
    <s v="A"/>
    <s v="M"/>
    <x v="1"/>
    <n v="2"/>
  </r>
  <r>
    <x v="78"/>
    <s v="A"/>
    <s v="M"/>
    <x v="0"/>
    <n v="3"/>
  </r>
  <r>
    <x v="78"/>
    <s v="B"/>
    <s v="M"/>
    <x v="1"/>
    <n v="1"/>
  </r>
  <r>
    <x v="78"/>
    <s v="N"/>
    <s v="F"/>
    <x v="1"/>
    <n v="252"/>
  </r>
  <r>
    <x v="78"/>
    <s v="N"/>
    <s v="F"/>
    <x v="0"/>
    <n v="155"/>
  </r>
  <r>
    <x v="78"/>
    <s v="N"/>
    <s v="M"/>
    <x v="1"/>
    <n v="244"/>
  </r>
  <r>
    <x v="78"/>
    <s v="N"/>
    <s v="M"/>
    <x v="0"/>
    <n v="139"/>
  </r>
  <r>
    <x v="78"/>
    <s v="O"/>
    <s v="F"/>
    <x v="1"/>
    <n v="3"/>
  </r>
  <r>
    <x v="78"/>
    <s v="O"/>
    <s v="F"/>
    <x v="0"/>
    <n v="2"/>
  </r>
  <r>
    <x v="78"/>
    <s v="O"/>
    <s v="M"/>
    <x v="1"/>
    <n v="4"/>
  </r>
  <r>
    <x v="78"/>
    <s v="O"/>
    <s v="M"/>
    <x v="0"/>
    <n v="4"/>
  </r>
  <r>
    <x v="79"/>
    <s v="1"/>
    <s v="F"/>
    <x v="1"/>
    <n v="1434"/>
  </r>
  <r>
    <x v="79"/>
    <s v="1"/>
    <s v="F"/>
    <x v="0"/>
    <n v="8213"/>
  </r>
  <r>
    <x v="79"/>
    <s v="1"/>
    <s v="M"/>
    <x v="1"/>
    <n v="1685"/>
  </r>
  <r>
    <x v="79"/>
    <s v="1"/>
    <s v="M"/>
    <x v="0"/>
    <n v="7155"/>
  </r>
  <r>
    <x v="79"/>
    <s v="2"/>
    <s v="F"/>
    <x v="1"/>
    <n v="53"/>
  </r>
  <r>
    <x v="79"/>
    <s v="2"/>
    <s v="F"/>
    <x v="0"/>
    <n v="535"/>
  </r>
  <r>
    <x v="79"/>
    <s v="2"/>
    <s v="M"/>
    <x v="1"/>
    <n v="104"/>
  </r>
  <r>
    <x v="79"/>
    <s v="2"/>
    <s v="M"/>
    <x v="0"/>
    <n v="468"/>
  </r>
  <r>
    <x v="79"/>
    <s v="3"/>
    <s v="F"/>
    <x v="1"/>
    <n v="1"/>
  </r>
  <r>
    <x v="79"/>
    <s v="3"/>
    <s v="M"/>
    <x v="1"/>
    <n v="1"/>
  </r>
  <r>
    <x v="79"/>
    <s v="3"/>
    <s v="M"/>
    <x v="0"/>
    <n v="1"/>
  </r>
  <r>
    <x v="79"/>
    <s v="A"/>
    <s v="F"/>
    <x v="0"/>
    <n v="18"/>
  </r>
  <r>
    <x v="79"/>
    <s v="A"/>
    <s v="M"/>
    <x v="1"/>
    <n v="2"/>
  </r>
  <r>
    <x v="79"/>
    <s v="A"/>
    <s v="M"/>
    <x v="0"/>
    <n v="13"/>
  </r>
  <r>
    <x v="79"/>
    <s v="B"/>
    <s v="M"/>
    <x v="1"/>
    <n v="2"/>
  </r>
  <r>
    <x v="79"/>
    <s v="B"/>
    <s v="M"/>
    <x v="0"/>
    <n v="2"/>
  </r>
  <r>
    <x v="79"/>
    <s v="C"/>
    <s v="F"/>
    <x v="0"/>
    <n v="1"/>
  </r>
  <r>
    <x v="79"/>
    <s v="N"/>
    <s v="F"/>
    <x v="1"/>
    <n v="468"/>
  </r>
  <r>
    <x v="79"/>
    <s v="N"/>
    <s v="F"/>
    <x v="0"/>
    <n v="2281"/>
  </r>
  <r>
    <x v="79"/>
    <s v="N"/>
    <s v="M"/>
    <x v="1"/>
    <n v="566"/>
  </r>
  <r>
    <x v="79"/>
    <s v="N"/>
    <s v="M"/>
    <x v="0"/>
    <n v="1712"/>
  </r>
  <r>
    <x v="79"/>
    <s v="O"/>
    <s v="F"/>
    <x v="1"/>
    <n v="1"/>
  </r>
  <r>
    <x v="79"/>
    <s v="O"/>
    <s v="F"/>
    <x v="0"/>
    <n v="22"/>
  </r>
  <r>
    <x v="79"/>
    <s v="O"/>
    <s v="M"/>
    <x v="1"/>
    <n v="4"/>
  </r>
  <r>
    <x v="79"/>
    <s v="O"/>
    <s v="M"/>
    <x v="0"/>
    <n v="29"/>
  </r>
  <r>
    <x v="80"/>
    <s v="1"/>
    <s v="F"/>
    <x v="1"/>
    <n v="753"/>
  </r>
  <r>
    <x v="80"/>
    <s v="1"/>
    <s v="F"/>
    <x v="0"/>
    <n v="1728"/>
  </r>
  <r>
    <x v="80"/>
    <s v="1"/>
    <s v="M"/>
    <x v="1"/>
    <n v="821"/>
  </r>
  <r>
    <x v="80"/>
    <s v="1"/>
    <s v="M"/>
    <x v="0"/>
    <n v="1560"/>
  </r>
  <r>
    <x v="80"/>
    <s v="2"/>
    <s v="F"/>
    <x v="1"/>
    <n v="143"/>
  </r>
  <r>
    <x v="80"/>
    <s v="2"/>
    <s v="F"/>
    <x v="0"/>
    <n v="389"/>
  </r>
  <r>
    <x v="80"/>
    <s v="2"/>
    <s v="M"/>
    <x v="1"/>
    <n v="158"/>
  </r>
  <r>
    <x v="80"/>
    <s v="2"/>
    <s v="M"/>
    <x v="0"/>
    <n v="293"/>
  </r>
  <r>
    <x v="80"/>
    <s v="3"/>
    <s v="F"/>
    <x v="1"/>
    <n v="2"/>
  </r>
  <r>
    <x v="80"/>
    <s v="3"/>
    <s v="F"/>
    <x v="0"/>
    <n v="1"/>
  </r>
  <r>
    <x v="80"/>
    <s v="3"/>
    <s v="M"/>
    <x v="1"/>
    <n v="2"/>
  </r>
  <r>
    <x v="80"/>
    <s v="3"/>
    <s v="M"/>
    <x v="0"/>
    <n v="1"/>
  </r>
  <r>
    <x v="80"/>
    <s v="A"/>
    <s v="F"/>
    <x v="0"/>
    <n v="8"/>
  </r>
  <r>
    <x v="80"/>
    <s v="A"/>
    <s v="M"/>
    <x v="0"/>
    <n v="8"/>
  </r>
  <r>
    <x v="80"/>
    <s v="N"/>
    <s v="F"/>
    <x v="1"/>
    <n v="199"/>
  </r>
  <r>
    <x v="80"/>
    <s v="N"/>
    <s v="F"/>
    <x v="0"/>
    <n v="430"/>
  </r>
  <r>
    <x v="80"/>
    <s v="N"/>
    <s v="M"/>
    <x v="1"/>
    <n v="187"/>
  </r>
  <r>
    <x v="80"/>
    <s v="N"/>
    <s v="M"/>
    <x v="0"/>
    <n v="326"/>
  </r>
  <r>
    <x v="80"/>
    <s v="O"/>
    <s v="F"/>
    <x v="0"/>
    <n v="9"/>
  </r>
  <r>
    <x v="80"/>
    <s v="O"/>
    <s v="M"/>
    <x v="1"/>
    <n v="7"/>
  </r>
  <r>
    <x v="80"/>
    <s v="O"/>
    <s v="M"/>
    <x v="0"/>
    <n v="13"/>
  </r>
  <r>
    <x v="81"/>
    <s v=""/>
    <s v="F"/>
    <x v="1"/>
    <n v="1"/>
  </r>
  <r>
    <x v="81"/>
    <s v=""/>
    <s v="F"/>
    <x v="0"/>
    <n v="2"/>
  </r>
  <r>
    <x v="81"/>
    <s v=""/>
    <s v="M"/>
    <x v="1"/>
    <n v="1"/>
  </r>
  <r>
    <x v="81"/>
    <s v=""/>
    <s v="M"/>
    <x v="0"/>
    <n v="5"/>
  </r>
  <r>
    <x v="81"/>
    <s v="1"/>
    <s v="F"/>
    <x v="1"/>
    <n v="1097"/>
  </r>
  <r>
    <x v="81"/>
    <s v="1"/>
    <s v="F"/>
    <x v="0"/>
    <n v="1754"/>
  </r>
  <r>
    <x v="81"/>
    <s v="1"/>
    <s v="M"/>
    <x v="1"/>
    <n v="903"/>
  </r>
  <r>
    <x v="81"/>
    <s v="1"/>
    <s v="M"/>
    <x v="0"/>
    <n v="1772"/>
  </r>
  <r>
    <x v="81"/>
    <s v="2"/>
    <s v="F"/>
    <x v="1"/>
    <n v="222"/>
  </r>
  <r>
    <x v="81"/>
    <s v="2"/>
    <s v="F"/>
    <x v="0"/>
    <n v="227"/>
  </r>
  <r>
    <x v="81"/>
    <s v="2"/>
    <s v="M"/>
    <x v="1"/>
    <n v="174"/>
  </r>
  <r>
    <x v="81"/>
    <s v="2"/>
    <s v="M"/>
    <x v="0"/>
    <n v="270"/>
  </r>
  <r>
    <x v="81"/>
    <s v="3"/>
    <s v="F"/>
    <x v="1"/>
    <n v="1"/>
  </r>
  <r>
    <x v="81"/>
    <s v="3"/>
    <s v="M"/>
    <x v="0"/>
    <n v="1"/>
  </r>
  <r>
    <x v="81"/>
    <s v="A"/>
    <s v="F"/>
    <x v="1"/>
    <n v="2"/>
  </r>
  <r>
    <x v="81"/>
    <s v="A"/>
    <s v="F"/>
    <x v="0"/>
    <n v="5"/>
  </r>
  <r>
    <x v="81"/>
    <s v="A"/>
    <s v="M"/>
    <x v="1"/>
    <n v="1"/>
  </r>
  <r>
    <x v="81"/>
    <s v="A"/>
    <s v="M"/>
    <x v="0"/>
    <n v="3"/>
  </r>
  <r>
    <x v="81"/>
    <s v="N"/>
    <s v="F"/>
    <x v="1"/>
    <n v="865"/>
  </r>
  <r>
    <x v="81"/>
    <s v="N"/>
    <s v="F"/>
    <x v="0"/>
    <n v="901"/>
  </r>
  <r>
    <x v="81"/>
    <s v="N"/>
    <s v="M"/>
    <x v="1"/>
    <n v="632"/>
  </r>
  <r>
    <x v="81"/>
    <s v="N"/>
    <s v="M"/>
    <x v="0"/>
    <n v="761"/>
  </r>
  <r>
    <x v="81"/>
    <s v="O"/>
    <s v="F"/>
    <x v="1"/>
    <n v="5"/>
  </r>
  <r>
    <x v="81"/>
    <s v="O"/>
    <s v="F"/>
    <x v="0"/>
    <n v="21"/>
  </r>
  <r>
    <x v="81"/>
    <s v="O"/>
    <s v="M"/>
    <x v="1"/>
    <n v="11"/>
  </r>
  <r>
    <x v="81"/>
    <s v="O"/>
    <s v="M"/>
    <x v="0"/>
    <n v="28"/>
  </r>
  <r>
    <x v="82"/>
    <s v=""/>
    <s v="F"/>
    <x v="1"/>
    <n v="10"/>
  </r>
  <r>
    <x v="82"/>
    <s v=""/>
    <s v="F"/>
    <x v="0"/>
    <n v="10"/>
  </r>
  <r>
    <x v="82"/>
    <s v=""/>
    <s v="M"/>
    <x v="1"/>
    <n v="13"/>
  </r>
  <r>
    <x v="82"/>
    <s v=""/>
    <s v="M"/>
    <x v="0"/>
    <n v="7"/>
  </r>
  <r>
    <x v="82"/>
    <s v="1"/>
    <s v="F"/>
    <x v="1"/>
    <n v="3040"/>
  </r>
  <r>
    <x v="82"/>
    <s v="1"/>
    <s v="F"/>
    <x v="0"/>
    <n v="4088"/>
  </r>
  <r>
    <x v="82"/>
    <s v="1"/>
    <s v="M"/>
    <x v="1"/>
    <n v="3402"/>
  </r>
  <r>
    <x v="82"/>
    <s v="1"/>
    <s v="M"/>
    <x v="0"/>
    <n v="3577"/>
  </r>
  <r>
    <x v="82"/>
    <s v="2"/>
    <s v="F"/>
    <x v="1"/>
    <n v="84"/>
  </r>
  <r>
    <x v="82"/>
    <s v="2"/>
    <s v="F"/>
    <x v="0"/>
    <n v="232"/>
  </r>
  <r>
    <x v="82"/>
    <s v="2"/>
    <s v="M"/>
    <x v="1"/>
    <n v="121"/>
  </r>
  <r>
    <x v="82"/>
    <s v="2"/>
    <s v="M"/>
    <x v="0"/>
    <n v="237"/>
  </r>
  <r>
    <x v="82"/>
    <s v="3"/>
    <s v="F"/>
    <x v="0"/>
    <n v="1"/>
  </r>
  <r>
    <x v="82"/>
    <s v="A"/>
    <s v="F"/>
    <x v="1"/>
    <n v="15"/>
  </r>
  <r>
    <x v="82"/>
    <s v="A"/>
    <s v="F"/>
    <x v="0"/>
    <n v="24"/>
  </r>
  <r>
    <x v="82"/>
    <s v="A"/>
    <s v="M"/>
    <x v="1"/>
    <n v="86"/>
  </r>
  <r>
    <x v="82"/>
    <s v="A"/>
    <s v="M"/>
    <x v="0"/>
    <n v="40"/>
  </r>
  <r>
    <x v="82"/>
    <s v="B"/>
    <s v="F"/>
    <x v="1"/>
    <n v="1"/>
  </r>
  <r>
    <x v="82"/>
    <s v="B"/>
    <s v="F"/>
    <x v="0"/>
    <n v="2"/>
  </r>
  <r>
    <x v="82"/>
    <s v="B"/>
    <s v="M"/>
    <x v="1"/>
    <n v="3"/>
  </r>
  <r>
    <x v="82"/>
    <s v="B"/>
    <s v="M"/>
    <x v="0"/>
    <n v="3"/>
  </r>
  <r>
    <x v="82"/>
    <s v="C"/>
    <s v="F"/>
    <x v="0"/>
    <n v="1"/>
  </r>
  <r>
    <x v="82"/>
    <s v="C"/>
    <s v="M"/>
    <x v="1"/>
    <n v="1"/>
  </r>
  <r>
    <x v="82"/>
    <s v="C"/>
    <s v="M"/>
    <x v="0"/>
    <n v="1"/>
  </r>
  <r>
    <x v="82"/>
    <s v="N"/>
    <s v="F"/>
    <x v="1"/>
    <n v="1427"/>
  </r>
  <r>
    <x v="82"/>
    <s v="N"/>
    <s v="F"/>
    <x v="0"/>
    <n v="2034"/>
  </r>
  <r>
    <x v="82"/>
    <s v="N"/>
    <s v="M"/>
    <x v="1"/>
    <n v="1369"/>
  </r>
  <r>
    <x v="82"/>
    <s v="N"/>
    <s v="M"/>
    <x v="0"/>
    <n v="1513"/>
  </r>
  <r>
    <x v="82"/>
    <s v="O"/>
    <s v="F"/>
    <x v="1"/>
    <n v="8"/>
  </r>
  <r>
    <x v="82"/>
    <s v="O"/>
    <s v="F"/>
    <x v="0"/>
    <n v="15"/>
  </r>
  <r>
    <x v="82"/>
    <s v="O"/>
    <s v="M"/>
    <x v="1"/>
    <n v="29"/>
  </r>
  <r>
    <x v="82"/>
    <s v="O"/>
    <s v="M"/>
    <x v="0"/>
    <n v="35"/>
  </r>
  <r>
    <x v="83"/>
    <s v=""/>
    <s v="F"/>
    <x v="1"/>
    <n v="18"/>
  </r>
  <r>
    <x v="83"/>
    <s v=""/>
    <s v="F"/>
    <x v="0"/>
    <n v="9"/>
  </r>
  <r>
    <x v="83"/>
    <s v=""/>
    <s v="M"/>
    <x v="1"/>
    <n v="11"/>
  </r>
  <r>
    <x v="83"/>
    <s v=""/>
    <s v="M"/>
    <x v="0"/>
    <n v="11"/>
  </r>
  <r>
    <x v="83"/>
    <s v="1"/>
    <s v="F"/>
    <x v="1"/>
    <n v="314"/>
  </r>
  <r>
    <x v="83"/>
    <s v="1"/>
    <s v="F"/>
    <x v="0"/>
    <n v="382"/>
  </r>
  <r>
    <x v="83"/>
    <s v="1"/>
    <s v="M"/>
    <x v="1"/>
    <n v="323"/>
  </r>
  <r>
    <x v="83"/>
    <s v="1"/>
    <s v="M"/>
    <x v="0"/>
    <n v="435"/>
  </r>
  <r>
    <x v="83"/>
    <s v="2"/>
    <s v="F"/>
    <x v="1"/>
    <n v="285"/>
  </r>
  <r>
    <x v="83"/>
    <s v="2"/>
    <s v="F"/>
    <x v="0"/>
    <n v="249"/>
  </r>
  <r>
    <x v="83"/>
    <s v="2"/>
    <s v="M"/>
    <x v="1"/>
    <n v="267"/>
  </r>
  <r>
    <x v="83"/>
    <s v="2"/>
    <s v="M"/>
    <x v="0"/>
    <n v="259"/>
  </r>
  <r>
    <x v="83"/>
    <s v="3"/>
    <s v="F"/>
    <x v="1"/>
    <n v="18"/>
  </r>
  <r>
    <x v="83"/>
    <s v="3"/>
    <s v="F"/>
    <x v="0"/>
    <n v="35"/>
  </r>
  <r>
    <x v="83"/>
    <s v="3"/>
    <s v="M"/>
    <x v="1"/>
    <n v="10"/>
  </r>
  <r>
    <x v="83"/>
    <s v="3"/>
    <s v="M"/>
    <x v="0"/>
    <n v="21"/>
  </r>
  <r>
    <x v="83"/>
    <s v="A"/>
    <s v="F"/>
    <x v="1"/>
    <n v="4"/>
  </r>
  <r>
    <x v="83"/>
    <s v="A"/>
    <s v="F"/>
    <x v="0"/>
    <n v="15"/>
  </r>
  <r>
    <x v="83"/>
    <s v="A"/>
    <s v="M"/>
    <x v="1"/>
    <n v="3"/>
  </r>
  <r>
    <x v="83"/>
    <s v="A"/>
    <s v="M"/>
    <x v="0"/>
    <n v="21"/>
  </r>
  <r>
    <x v="83"/>
    <s v="C"/>
    <s v="F"/>
    <x v="1"/>
    <n v="1"/>
  </r>
  <r>
    <x v="83"/>
    <s v="C"/>
    <s v="M"/>
    <x v="1"/>
    <n v="1"/>
  </r>
  <r>
    <x v="83"/>
    <s v="N"/>
    <s v="F"/>
    <x v="1"/>
    <n v="199"/>
  </r>
  <r>
    <x v="83"/>
    <s v="N"/>
    <s v="F"/>
    <x v="0"/>
    <n v="224"/>
  </r>
  <r>
    <x v="83"/>
    <s v="N"/>
    <s v="M"/>
    <x v="1"/>
    <n v="190"/>
  </r>
  <r>
    <x v="83"/>
    <s v="N"/>
    <s v="M"/>
    <x v="0"/>
    <n v="201"/>
  </r>
  <r>
    <x v="83"/>
    <s v="O"/>
    <s v="F"/>
    <x v="1"/>
    <n v="1"/>
  </r>
  <r>
    <x v="83"/>
    <s v="O"/>
    <s v="F"/>
    <x v="0"/>
    <n v="10"/>
  </r>
  <r>
    <x v="83"/>
    <s v="O"/>
    <s v="M"/>
    <x v="1"/>
    <n v="7"/>
  </r>
  <r>
    <x v="83"/>
    <s v="O"/>
    <s v="M"/>
    <x v="0"/>
    <n v="26"/>
  </r>
  <r>
    <x v="84"/>
    <s v=""/>
    <s v="F"/>
    <x v="1"/>
    <n v="10"/>
  </r>
  <r>
    <x v="84"/>
    <s v=""/>
    <s v="F"/>
    <x v="0"/>
    <n v="4"/>
  </r>
  <r>
    <x v="84"/>
    <s v=""/>
    <s v="M"/>
    <x v="1"/>
    <n v="12"/>
  </r>
  <r>
    <x v="84"/>
    <s v=""/>
    <s v="M"/>
    <x v="0"/>
    <n v="6"/>
  </r>
  <r>
    <x v="84"/>
    <s v="1"/>
    <s v="F"/>
    <x v="1"/>
    <n v="1771"/>
  </r>
  <r>
    <x v="84"/>
    <s v="1"/>
    <s v="F"/>
    <x v="0"/>
    <n v="6064"/>
  </r>
  <r>
    <x v="84"/>
    <s v="1"/>
    <s v="M"/>
    <x v="1"/>
    <n v="1581"/>
  </r>
  <r>
    <x v="84"/>
    <s v="1"/>
    <s v="M"/>
    <x v="0"/>
    <n v="6074"/>
  </r>
  <r>
    <x v="84"/>
    <s v="2"/>
    <s v="F"/>
    <x v="1"/>
    <n v="531"/>
  </r>
  <r>
    <x v="84"/>
    <s v="2"/>
    <s v="F"/>
    <x v="0"/>
    <n v="1133"/>
  </r>
  <r>
    <x v="84"/>
    <s v="2"/>
    <s v="M"/>
    <x v="1"/>
    <n v="459"/>
  </r>
  <r>
    <x v="84"/>
    <s v="2"/>
    <s v="M"/>
    <x v="0"/>
    <n v="1113"/>
  </r>
  <r>
    <x v="84"/>
    <s v="3"/>
    <s v="F"/>
    <x v="1"/>
    <n v="113"/>
  </r>
  <r>
    <x v="84"/>
    <s v="3"/>
    <s v="F"/>
    <x v="0"/>
    <n v="120"/>
  </r>
  <r>
    <x v="84"/>
    <s v="3"/>
    <s v="M"/>
    <x v="1"/>
    <n v="104"/>
  </r>
  <r>
    <x v="84"/>
    <s v="3"/>
    <s v="M"/>
    <x v="0"/>
    <n v="91"/>
  </r>
  <r>
    <x v="84"/>
    <s v="A"/>
    <s v="F"/>
    <x v="1"/>
    <n v="9"/>
  </r>
  <r>
    <x v="84"/>
    <s v="A"/>
    <s v="F"/>
    <x v="0"/>
    <n v="38"/>
  </r>
  <r>
    <x v="84"/>
    <s v="A"/>
    <s v="M"/>
    <x v="1"/>
    <n v="7"/>
  </r>
  <r>
    <x v="84"/>
    <s v="A"/>
    <s v="M"/>
    <x v="0"/>
    <n v="46"/>
  </r>
  <r>
    <x v="84"/>
    <s v="B"/>
    <s v="F"/>
    <x v="0"/>
    <n v="2"/>
  </r>
  <r>
    <x v="84"/>
    <s v="B"/>
    <s v="M"/>
    <x v="1"/>
    <n v="1"/>
  </r>
  <r>
    <x v="84"/>
    <s v="B"/>
    <s v="M"/>
    <x v="0"/>
    <n v="5"/>
  </r>
  <r>
    <x v="84"/>
    <s v="C"/>
    <s v="F"/>
    <x v="1"/>
    <n v="2"/>
  </r>
  <r>
    <x v="84"/>
    <s v="N"/>
    <s v="F"/>
    <x v="1"/>
    <n v="977"/>
  </r>
  <r>
    <x v="84"/>
    <s v="N"/>
    <s v="F"/>
    <x v="0"/>
    <n v="2804"/>
  </r>
  <r>
    <x v="84"/>
    <s v="N"/>
    <s v="M"/>
    <x v="1"/>
    <n v="908"/>
  </r>
  <r>
    <x v="84"/>
    <s v="N"/>
    <s v="M"/>
    <x v="0"/>
    <n v="2599"/>
  </r>
  <r>
    <x v="84"/>
    <s v="O"/>
    <s v="F"/>
    <x v="1"/>
    <n v="20"/>
  </r>
  <r>
    <x v="84"/>
    <s v="O"/>
    <s v="F"/>
    <x v="0"/>
    <n v="105"/>
  </r>
  <r>
    <x v="84"/>
    <s v="O"/>
    <s v="M"/>
    <x v="1"/>
    <n v="26"/>
  </r>
  <r>
    <x v="84"/>
    <s v="O"/>
    <s v="M"/>
    <x v="0"/>
    <n v="130"/>
  </r>
  <r>
    <x v="85"/>
    <s v=""/>
    <s v="F"/>
    <x v="1"/>
    <n v="2"/>
  </r>
  <r>
    <x v="85"/>
    <s v=""/>
    <s v="M"/>
    <x v="1"/>
    <n v="7"/>
  </r>
  <r>
    <x v="85"/>
    <s v=""/>
    <s v="M"/>
    <x v="0"/>
    <n v="2"/>
  </r>
  <r>
    <x v="85"/>
    <s v="1"/>
    <s v="F"/>
    <x v="1"/>
    <n v="946"/>
  </r>
  <r>
    <x v="85"/>
    <s v="1"/>
    <s v="F"/>
    <x v="0"/>
    <n v="523"/>
  </r>
  <r>
    <x v="85"/>
    <s v="1"/>
    <s v="M"/>
    <x v="1"/>
    <n v="1056"/>
  </r>
  <r>
    <x v="85"/>
    <s v="1"/>
    <s v="M"/>
    <x v="0"/>
    <n v="605"/>
  </r>
  <r>
    <x v="85"/>
    <s v="2"/>
    <s v="F"/>
    <x v="1"/>
    <n v="61"/>
  </r>
  <r>
    <x v="85"/>
    <s v="2"/>
    <s v="F"/>
    <x v="0"/>
    <n v="38"/>
  </r>
  <r>
    <x v="85"/>
    <s v="2"/>
    <s v="M"/>
    <x v="1"/>
    <n v="67"/>
  </r>
  <r>
    <x v="85"/>
    <s v="2"/>
    <s v="M"/>
    <x v="0"/>
    <n v="57"/>
  </r>
  <r>
    <x v="85"/>
    <s v="A"/>
    <s v="M"/>
    <x v="1"/>
    <n v="2"/>
  </r>
  <r>
    <x v="85"/>
    <s v="N"/>
    <s v="F"/>
    <x v="1"/>
    <n v="1137"/>
  </r>
  <r>
    <x v="85"/>
    <s v="N"/>
    <s v="F"/>
    <x v="0"/>
    <n v="695"/>
  </r>
  <r>
    <x v="85"/>
    <s v="N"/>
    <s v="M"/>
    <x v="1"/>
    <n v="1157"/>
  </r>
  <r>
    <x v="85"/>
    <s v="N"/>
    <s v="M"/>
    <x v="0"/>
    <n v="738"/>
  </r>
  <r>
    <x v="85"/>
    <s v="O"/>
    <s v="F"/>
    <x v="0"/>
    <n v="2"/>
  </r>
  <r>
    <x v="85"/>
    <s v="O"/>
    <s v="M"/>
    <x v="1"/>
    <n v="1"/>
  </r>
  <r>
    <x v="85"/>
    <s v="O"/>
    <s v="M"/>
    <x v="0"/>
    <n v="1"/>
  </r>
  <r>
    <x v="86"/>
    <s v="1"/>
    <s v="F"/>
    <x v="1"/>
    <n v="120"/>
  </r>
  <r>
    <x v="86"/>
    <s v="1"/>
    <s v="F"/>
    <x v="0"/>
    <n v="2073"/>
  </r>
  <r>
    <x v="86"/>
    <s v="1"/>
    <s v="M"/>
    <x v="1"/>
    <n v="175"/>
  </r>
  <r>
    <x v="86"/>
    <s v="1"/>
    <s v="M"/>
    <x v="0"/>
    <n v="1776"/>
  </r>
  <r>
    <x v="86"/>
    <s v="2"/>
    <s v="F"/>
    <x v="1"/>
    <n v="71"/>
  </r>
  <r>
    <x v="86"/>
    <s v="2"/>
    <s v="F"/>
    <x v="0"/>
    <n v="1202"/>
  </r>
  <r>
    <x v="86"/>
    <s v="2"/>
    <s v="M"/>
    <x v="1"/>
    <n v="52"/>
  </r>
  <r>
    <x v="86"/>
    <s v="2"/>
    <s v="M"/>
    <x v="0"/>
    <n v="943"/>
  </r>
  <r>
    <x v="86"/>
    <s v="3"/>
    <s v="F"/>
    <x v="0"/>
    <n v="37"/>
  </r>
  <r>
    <x v="86"/>
    <s v="3"/>
    <s v="M"/>
    <x v="1"/>
    <n v="1"/>
  </r>
  <r>
    <x v="86"/>
    <s v="3"/>
    <s v="M"/>
    <x v="0"/>
    <n v="32"/>
  </r>
  <r>
    <x v="86"/>
    <s v="A"/>
    <s v="F"/>
    <x v="1"/>
    <n v="12"/>
  </r>
  <r>
    <x v="86"/>
    <s v="A"/>
    <s v="F"/>
    <x v="0"/>
    <n v="55"/>
  </r>
  <r>
    <x v="86"/>
    <s v="A"/>
    <s v="M"/>
    <x v="1"/>
    <n v="12"/>
  </r>
  <r>
    <x v="86"/>
    <s v="A"/>
    <s v="M"/>
    <x v="0"/>
    <n v="58"/>
  </r>
  <r>
    <x v="86"/>
    <s v="B"/>
    <s v="F"/>
    <x v="0"/>
    <n v="3"/>
  </r>
  <r>
    <x v="86"/>
    <s v="B"/>
    <s v="M"/>
    <x v="1"/>
    <n v="1"/>
  </r>
  <r>
    <x v="86"/>
    <s v="B"/>
    <s v="M"/>
    <x v="0"/>
    <n v="4"/>
  </r>
  <r>
    <x v="86"/>
    <s v="C"/>
    <s v="F"/>
    <x v="1"/>
    <n v="1"/>
  </r>
  <r>
    <x v="86"/>
    <s v="C"/>
    <s v="F"/>
    <x v="0"/>
    <n v="2"/>
  </r>
  <r>
    <x v="86"/>
    <s v="N"/>
    <s v="F"/>
    <x v="1"/>
    <n v="119"/>
  </r>
  <r>
    <x v="86"/>
    <s v="N"/>
    <s v="F"/>
    <x v="0"/>
    <n v="779"/>
  </r>
  <r>
    <x v="86"/>
    <s v="N"/>
    <s v="M"/>
    <x v="1"/>
    <n v="97"/>
  </r>
  <r>
    <x v="86"/>
    <s v="N"/>
    <s v="M"/>
    <x v="0"/>
    <n v="682"/>
  </r>
  <r>
    <x v="86"/>
    <s v="O"/>
    <s v="F"/>
    <x v="1"/>
    <n v="6"/>
  </r>
  <r>
    <x v="86"/>
    <s v="O"/>
    <s v="F"/>
    <x v="0"/>
    <n v="73"/>
  </r>
  <r>
    <x v="86"/>
    <s v="O"/>
    <s v="M"/>
    <x v="1"/>
    <n v="13"/>
  </r>
  <r>
    <x v="86"/>
    <s v="O"/>
    <s v="M"/>
    <x v="0"/>
    <n v="88"/>
  </r>
  <r>
    <x v="87"/>
    <s v=""/>
    <s v="F"/>
    <x v="1"/>
    <n v="2"/>
  </r>
  <r>
    <x v="87"/>
    <s v=""/>
    <s v="F"/>
    <x v="0"/>
    <n v="2"/>
  </r>
  <r>
    <x v="87"/>
    <s v=""/>
    <s v="M"/>
    <x v="1"/>
    <n v="9"/>
  </r>
  <r>
    <x v="87"/>
    <s v=""/>
    <s v="M"/>
    <x v="0"/>
    <n v="5"/>
  </r>
  <r>
    <x v="87"/>
    <s v="1"/>
    <s v="F"/>
    <x v="1"/>
    <n v="1740"/>
  </r>
  <r>
    <x v="87"/>
    <s v="1"/>
    <s v="F"/>
    <x v="0"/>
    <n v="1545"/>
  </r>
  <r>
    <x v="87"/>
    <s v="1"/>
    <s v="M"/>
    <x v="1"/>
    <n v="1945"/>
  </r>
  <r>
    <x v="87"/>
    <s v="1"/>
    <s v="M"/>
    <x v="0"/>
    <n v="1571"/>
  </r>
  <r>
    <x v="87"/>
    <s v="2"/>
    <s v="F"/>
    <x v="1"/>
    <n v="590"/>
  </r>
  <r>
    <x v="87"/>
    <s v="2"/>
    <s v="F"/>
    <x v="0"/>
    <n v="274"/>
  </r>
  <r>
    <x v="87"/>
    <s v="2"/>
    <s v="M"/>
    <x v="1"/>
    <n v="736"/>
  </r>
  <r>
    <x v="87"/>
    <s v="2"/>
    <s v="M"/>
    <x v="0"/>
    <n v="337"/>
  </r>
  <r>
    <x v="87"/>
    <s v="3"/>
    <s v="F"/>
    <x v="0"/>
    <n v="2"/>
  </r>
  <r>
    <x v="87"/>
    <s v="3"/>
    <s v="M"/>
    <x v="1"/>
    <n v="2"/>
  </r>
  <r>
    <x v="87"/>
    <s v="3"/>
    <s v="M"/>
    <x v="0"/>
    <n v="1"/>
  </r>
  <r>
    <x v="87"/>
    <s v="A"/>
    <s v="F"/>
    <x v="1"/>
    <n v="10"/>
  </r>
  <r>
    <x v="87"/>
    <s v="A"/>
    <s v="F"/>
    <x v="0"/>
    <n v="10"/>
  </r>
  <r>
    <x v="87"/>
    <s v="A"/>
    <s v="M"/>
    <x v="1"/>
    <n v="9"/>
  </r>
  <r>
    <x v="87"/>
    <s v="A"/>
    <s v="M"/>
    <x v="0"/>
    <n v="6"/>
  </r>
  <r>
    <x v="87"/>
    <s v="B"/>
    <s v="F"/>
    <x v="1"/>
    <n v="1"/>
  </r>
  <r>
    <x v="87"/>
    <s v="B"/>
    <s v="M"/>
    <x v="1"/>
    <n v="1"/>
  </r>
  <r>
    <x v="87"/>
    <s v="N"/>
    <s v="F"/>
    <x v="1"/>
    <n v="1235"/>
  </r>
  <r>
    <x v="87"/>
    <s v="N"/>
    <s v="F"/>
    <x v="0"/>
    <n v="859"/>
  </r>
  <r>
    <x v="87"/>
    <s v="N"/>
    <s v="M"/>
    <x v="1"/>
    <n v="1153"/>
  </r>
  <r>
    <x v="87"/>
    <s v="N"/>
    <s v="M"/>
    <x v="0"/>
    <n v="768"/>
  </r>
  <r>
    <x v="87"/>
    <s v="O"/>
    <s v="F"/>
    <x v="1"/>
    <n v="6"/>
  </r>
  <r>
    <x v="87"/>
    <s v="O"/>
    <s v="F"/>
    <x v="0"/>
    <n v="4"/>
  </r>
  <r>
    <x v="87"/>
    <s v="O"/>
    <s v="M"/>
    <x v="1"/>
    <n v="12"/>
  </r>
  <r>
    <x v="87"/>
    <s v="O"/>
    <s v="M"/>
    <x v="0"/>
    <n v="19"/>
  </r>
  <r>
    <x v="88"/>
    <s v=""/>
    <s v="F"/>
    <x v="1"/>
    <n v="42"/>
  </r>
  <r>
    <x v="88"/>
    <s v=""/>
    <s v="F"/>
    <x v="0"/>
    <n v="12"/>
  </r>
  <r>
    <x v="88"/>
    <s v=""/>
    <s v="M"/>
    <x v="1"/>
    <n v="45"/>
  </r>
  <r>
    <x v="88"/>
    <s v=""/>
    <s v="M"/>
    <x v="0"/>
    <n v="19"/>
  </r>
  <r>
    <x v="88"/>
    <s v="1"/>
    <s v="F"/>
    <x v="1"/>
    <n v="848"/>
  </r>
  <r>
    <x v="88"/>
    <s v="1"/>
    <s v="F"/>
    <x v="0"/>
    <n v="417"/>
  </r>
  <r>
    <x v="88"/>
    <s v="1"/>
    <s v="M"/>
    <x v="1"/>
    <n v="795"/>
  </r>
  <r>
    <x v="88"/>
    <s v="1"/>
    <s v="M"/>
    <x v="0"/>
    <n v="419"/>
  </r>
  <r>
    <x v="88"/>
    <s v="2"/>
    <s v="F"/>
    <x v="1"/>
    <n v="137"/>
  </r>
  <r>
    <x v="88"/>
    <s v="2"/>
    <s v="F"/>
    <x v="0"/>
    <n v="95"/>
  </r>
  <r>
    <x v="88"/>
    <s v="2"/>
    <s v="M"/>
    <x v="1"/>
    <n v="196"/>
  </r>
  <r>
    <x v="88"/>
    <s v="2"/>
    <s v="M"/>
    <x v="0"/>
    <n v="107"/>
  </r>
  <r>
    <x v="88"/>
    <s v="A"/>
    <s v="F"/>
    <x v="0"/>
    <n v="1"/>
  </r>
  <r>
    <x v="88"/>
    <s v="A"/>
    <s v="M"/>
    <x v="1"/>
    <n v="4"/>
  </r>
  <r>
    <x v="88"/>
    <s v="N"/>
    <s v="F"/>
    <x v="1"/>
    <n v="355"/>
  </r>
  <r>
    <x v="88"/>
    <s v="N"/>
    <s v="F"/>
    <x v="0"/>
    <n v="235"/>
  </r>
  <r>
    <x v="88"/>
    <s v="N"/>
    <s v="M"/>
    <x v="1"/>
    <n v="374"/>
  </r>
  <r>
    <x v="88"/>
    <s v="N"/>
    <s v="M"/>
    <x v="0"/>
    <n v="219"/>
  </r>
  <r>
    <x v="88"/>
    <s v="O"/>
    <s v="F"/>
    <x v="0"/>
    <n v="1"/>
  </r>
  <r>
    <x v="88"/>
    <s v="O"/>
    <s v="M"/>
    <x v="1"/>
    <n v="2"/>
  </r>
  <r>
    <x v="88"/>
    <s v="O"/>
    <s v="M"/>
    <x v="0"/>
    <n v="3"/>
  </r>
  <r>
    <x v="89"/>
    <s v="1"/>
    <s v="F"/>
    <x v="1"/>
    <n v="247"/>
  </r>
  <r>
    <x v="89"/>
    <s v="1"/>
    <s v="F"/>
    <x v="0"/>
    <n v="349"/>
  </r>
  <r>
    <x v="89"/>
    <s v="1"/>
    <s v="M"/>
    <x v="1"/>
    <n v="297"/>
  </r>
  <r>
    <x v="89"/>
    <s v="1"/>
    <s v="M"/>
    <x v="0"/>
    <n v="390"/>
  </r>
  <r>
    <x v="89"/>
    <s v="2"/>
    <s v="F"/>
    <x v="1"/>
    <n v="59"/>
  </r>
  <r>
    <x v="89"/>
    <s v="2"/>
    <s v="F"/>
    <x v="0"/>
    <n v="62"/>
  </r>
  <r>
    <x v="89"/>
    <s v="2"/>
    <s v="M"/>
    <x v="1"/>
    <n v="62"/>
  </r>
  <r>
    <x v="89"/>
    <s v="2"/>
    <s v="M"/>
    <x v="0"/>
    <n v="69"/>
  </r>
  <r>
    <x v="89"/>
    <s v="3"/>
    <s v="F"/>
    <x v="0"/>
    <n v="1"/>
  </r>
  <r>
    <x v="89"/>
    <s v="3"/>
    <s v="M"/>
    <x v="0"/>
    <n v="1"/>
  </r>
  <r>
    <x v="89"/>
    <s v="A"/>
    <s v="F"/>
    <x v="1"/>
    <n v="6"/>
  </r>
  <r>
    <x v="89"/>
    <s v="A"/>
    <s v="F"/>
    <x v="0"/>
    <n v="3"/>
  </r>
  <r>
    <x v="89"/>
    <s v="A"/>
    <s v="M"/>
    <x v="1"/>
    <n v="15"/>
  </r>
  <r>
    <x v="89"/>
    <s v="A"/>
    <s v="M"/>
    <x v="0"/>
    <n v="12"/>
  </r>
  <r>
    <x v="89"/>
    <s v="N"/>
    <s v="F"/>
    <x v="1"/>
    <n v="1831"/>
  </r>
  <r>
    <x v="89"/>
    <s v="N"/>
    <s v="F"/>
    <x v="0"/>
    <n v="2557"/>
  </r>
  <r>
    <x v="89"/>
    <s v="N"/>
    <s v="M"/>
    <x v="1"/>
    <n v="1969"/>
  </r>
  <r>
    <x v="89"/>
    <s v="N"/>
    <s v="M"/>
    <x v="0"/>
    <n v="2460"/>
  </r>
  <r>
    <x v="89"/>
    <s v="O"/>
    <s v="F"/>
    <x v="1"/>
    <n v="1"/>
  </r>
  <r>
    <x v="89"/>
    <s v="O"/>
    <s v="F"/>
    <x v="0"/>
    <n v="5"/>
  </r>
  <r>
    <x v="89"/>
    <s v="O"/>
    <s v="M"/>
    <x v="1"/>
    <n v="5"/>
  </r>
  <r>
    <x v="89"/>
    <s v="O"/>
    <s v="M"/>
    <x v="0"/>
    <n v="18"/>
  </r>
  <r>
    <x v="90"/>
    <s v="1"/>
    <s v="F"/>
    <x v="1"/>
    <n v="187"/>
  </r>
  <r>
    <x v="90"/>
    <s v="1"/>
    <s v="F"/>
    <x v="0"/>
    <n v="208"/>
  </r>
  <r>
    <x v="90"/>
    <s v="1"/>
    <s v="M"/>
    <x v="1"/>
    <n v="210"/>
  </r>
  <r>
    <x v="90"/>
    <s v="1"/>
    <s v="M"/>
    <x v="0"/>
    <n v="230"/>
  </r>
  <r>
    <x v="90"/>
    <s v="2"/>
    <s v="F"/>
    <x v="1"/>
    <n v="11"/>
  </r>
  <r>
    <x v="90"/>
    <s v="2"/>
    <s v="F"/>
    <x v="0"/>
    <n v="21"/>
  </r>
  <r>
    <x v="90"/>
    <s v="2"/>
    <s v="M"/>
    <x v="1"/>
    <n v="17"/>
  </r>
  <r>
    <x v="90"/>
    <s v="2"/>
    <s v="M"/>
    <x v="0"/>
    <n v="37"/>
  </r>
  <r>
    <x v="90"/>
    <s v="3"/>
    <s v="F"/>
    <x v="0"/>
    <n v="1"/>
  </r>
  <r>
    <x v="90"/>
    <s v="3"/>
    <s v="M"/>
    <x v="0"/>
    <n v="1"/>
  </r>
  <r>
    <x v="90"/>
    <s v="N"/>
    <s v="F"/>
    <x v="1"/>
    <n v="975"/>
  </r>
  <r>
    <x v="90"/>
    <s v="N"/>
    <s v="F"/>
    <x v="0"/>
    <n v="1036"/>
  </r>
  <r>
    <x v="90"/>
    <s v="N"/>
    <s v="M"/>
    <x v="1"/>
    <n v="1005"/>
  </r>
  <r>
    <x v="90"/>
    <s v="N"/>
    <s v="M"/>
    <x v="0"/>
    <n v="1034"/>
  </r>
  <r>
    <x v="90"/>
    <s v="O"/>
    <s v="M"/>
    <x v="0"/>
    <n v="1"/>
  </r>
  <r>
    <x v="91"/>
    <s v=""/>
    <s v="F"/>
    <x v="1"/>
    <n v="14"/>
  </r>
  <r>
    <x v="91"/>
    <s v=""/>
    <s v="F"/>
    <x v="0"/>
    <n v="4"/>
  </r>
  <r>
    <x v="91"/>
    <s v=""/>
    <s v="M"/>
    <x v="1"/>
    <n v="23"/>
  </r>
  <r>
    <x v="91"/>
    <s v=""/>
    <s v="M"/>
    <x v="0"/>
    <n v="4"/>
  </r>
  <r>
    <x v="91"/>
    <s v="1"/>
    <s v="F"/>
    <x v="1"/>
    <n v="1219"/>
  </r>
  <r>
    <x v="91"/>
    <s v="1"/>
    <s v="F"/>
    <x v="0"/>
    <n v="986"/>
  </r>
  <r>
    <x v="91"/>
    <s v="1"/>
    <s v="M"/>
    <x v="1"/>
    <n v="1127"/>
  </r>
  <r>
    <x v="91"/>
    <s v="1"/>
    <s v="M"/>
    <x v="0"/>
    <n v="960"/>
  </r>
  <r>
    <x v="91"/>
    <s v="2"/>
    <s v="F"/>
    <x v="1"/>
    <n v="454"/>
  </r>
  <r>
    <x v="91"/>
    <s v="2"/>
    <s v="F"/>
    <x v="0"/>
    <n v="274"/>
  </r>
  <r>
    <x v="91"/>
    <s v="2"/>
    <s v="M"/>
    <x v="1"/>
    <n v="396"/>
  </r>
  <r>
    <x v="91"/>
    <s v="2"/>
    <s v="M"/>
    <x v="0"/>
    <n v="240"/>
  </r>
  <r>
    <x v="91"/>
    <s v="3"/>
    <s v="F"/>
    <x v="1"/>
    <n v="1"/>
  </r>
  <r>
    <x v="91"/>
    <s v="3"/>
    <s v="M"/>
    <x v="1"/>
    <n v="1"/>
  </r>
  <r>
    <x v="91"/>
    <s v="A"/>
    <s v="F"/>
    <x v="1"/>
    <n v="4"/>
  </r>
  <r>
    <x v="91"/>
    <s v="A"/>
    <s v="F"/>
    <x v="0"/>
    <n v="7"/>
  </r>
  <r>
    <x v="91"/>
    <s v="A"/>
    <s v="M"/>
    <x v="1"/>
    <n v="11"/>
  </r>
  <r>
    <x v="91"/>
    <s v="A"/>
    <s v="M"/>
    <x v="0"/>
    <n v="10"/>
  </r>
  <r>
    <x v="91"/>
    <s v="B"/>
    <s v="M"/>
    <x v="0"/>
    <n v="3"/>
  </r>
  <r>
    <x v="91"/>
    <s v="N"/>
    <s v="F"/>
    <x v="1"/>
    <n v="270"/>
  </r>
  <r>
    <x v="91"/>
    <s v="N"/>
    <s v="F"/>
    <x v="0"/>
    <n v="267"/>
  </r>
  <r>
    <x v="91"/>
    <s v="N"/>
    <s v="M"/>
    <x v="1"/>
    <n v="214"/>
  </r>
  <r>
    <x v="91"/>
    <s v="N"/>
    <s v="M"/>
    <x v="0"/>
    <n v="253"/>
  </r>
  <r>
    <x v="91"/>
    <s v="O"/>
    <s v="F"/>
    <x v="1"/>
    <n v="3"/>
  </r>
  <r>
    <x v="91"/>
    <s v="O"/>
    <s v="F"/>
    <x v="0"/>
    <n v="14"/>
  </r>
  <r>
    <x v="91"/>
    <s v="O"/>
    <s v="M"/>
    <x v="1"/>
    <n v="12"/>
  </r>
  <r>
    <x v="91"/>
    <s v="O"/>
    <s v="M"/>
    <x v="0"/>
    <n v="17"/>
  </r>
  <r>
    <x v="92"/>
    <s v="1"/>
    <s v="F"/>
    <x v="1"/>
    <n v="181"/>
  </r>
  <r>
    <x v="92"/>
    <s v="1"/>
    <s v="F"/>
    <x v="0"/>
    <n v="340"/>
  </r>
  <r>
    <x v="92"/>
    <s v="1"/>
    <s v="M"/>
    <x v="1"/>
    <n v="178"/>
  </r>
  <r>
    <x v="92"/>
    <s v="1"/>
    <s v="M"/>
    <x v="0"/>
    <n v="306"/>
  </r>
  <r>
    <x v="92"/>
    <s v="2"/>
    <s v="F"/>
    <x v="1"/>
    <n v="63"/>
  </r>
  <r>
    <x v="92"/>
    <s v="2"/>
    <s v="F"/>
    <x v="0"/>
    <n v="120"/>
  </r>
  <r>
    <x v="92"/>
    <s v="2"/>
    <s v="M"/>
    <x v="1"/>
    <n v="95"/>
  </r>
  <r>
    <x v="92"/>
    <s v="2"/>
    <s v="M"/>
    <x v="0"/>
    <n v="110"/>
  </r>
  <r>
    <x v="92"/>
    <s v="A"/>
    <s v="M"/>
    <x v="0"/>
    <n v="3"/>
  </r>
  <r>
    <x v="92"/>
    <s v="N"/>
    <s v="F"/>
    <x v="1"/>
    <n v="108"/>
  </r>
  <r>
    <x v="92"/>
    <s v="N"/>
    <s v="F"/>
    <x v="0"/>
    <n v="140"/>
  </r>
  <r>
    <x v="92"/>
    <s v="N"/>
    <s v="M"/>
    <x v="1"/>
    <n v="73"/>
  </r>
  <r>
    <x v="92"/>
    <s v="N"/>
    <s v="M"/>
    <x v="0"/>
    <n v="114"/>
  </r>
  <r>
    <x v="92"/>
    <s v="O"/>
    <s v="F"/>
    <x v="1"/>
    <n v="3"/>
  </r>
  <r>
    <x v="92"/>
    <s v="O"/>
    <s v="M"/>
    <x v="0"/>
    <n v="1"/>
  </r>
  <r>
    <x v="93"/>
    <s v=""/>
    <s v="F"/>
    <x v="1"/>
    <n v="1"/>
  </r>
  <r>
    <x v="93"/>
    <s v="1"/>
    <s v="F"/>
    <x v="1"/>
    <n v="3419"/>
  </r>
  <r>
    <x v="93"/>
    <s v="1"/>
    <s v="F"/>
    <x v="0"/>
    <n v="3196"/>
  </r>
  <r>
    <x v="93"/>
    <s v="1"/>
    <s v="M"/>
    <x v="1"/>
    <n v="3305"/>
  </r>
  <r>
    <x v="93"/>
    <s v="1"/>
    <s v="M"/>
    <x v="0"/>
    <n v="3133"/>
  </r>
  <r>
    <x v="93"/>
    <s v="2"/>
    <s v="F"/>
    <x v="1"/>
    <n v="141"/>
  </r>
  <r>
    <x v="93"/>
    <s v="2"/>
    <s v="F"/>
    <x v="0"/>
    <n v="146"/>
  </r>
  <r>
    <x v="93"/>
    <s v="2"/>
    <s v="M"/>
    <x v="1"/>
    <n v="166"/>
  </r>
  <r>
    <x v="93"/>
    <s v="2"/>
    <s v="M"/>
    <x v="0"/>
    <n v="161"/>
  </r>
  <r>
    <x v="93"/>
    <s v="3"/>
    <s v="F"/>
    <x v="1"/>
    <n v="19"/>
  </r>
  <r>
    <x v="93"/>
    <s v="3"/>
    <s v="F"/>
    <x v="0"/>
    <n v="1"/>
  </r>
  <r>
    <x v="93"/>
    <s v="3"/>
    <s v="M"/>
    <x v="1"/>
    <n v="5"/>
  </r>
  <r>
    <x v="93"/>
    <s v="3"/>
    <s v="M"/>
    <x v="0"/>
    <n v="2"/>
  </r>
  <r>
    <x v="93"/>
    <s v="N"/>
    <s v="F"/>
    <x v="1"/>
    <n v="2042"/>
  </r>
  <r>
    <x v="93"/>
    <s v="N"/>
    <s v="F"/>
    <x v="0"/>
    <n v="1714"/>
  </r>
  <r>
    <x v="93"/>
    <s v="N"/>
    <s v="M"/>
    <x v="1"/>
    <n v="1692"/>
  </r>
  <r>
    <x v="93"/>
    <s v="N"/>
    <s v="M"/>
    <x v="0"/>
    <n v="1469"/>
  </r>
  <r>
    <x v="93"/>
    <s v="O"/>
    <s v="F"/>
    <x v="0"/>
    <n v="2"/>
  </r>
  <r>
    <x v="93"/>
    <s v="O"/>
    <s v="M"/>
    <x v="1"/>
    <n v="2"/>
  </r>
  <r>
    <x v="93"/>
    <s v="O"/>
    <s v="M"/>
    <x v="0"/>
    <n v="3"/>
  </r>
  <r>
    <x v="94"/>
    <s v=""/>
    <s v="F"/>
    <x v="1"/>
    <n v="10"/>
  </r>
  <r>
    <x v="94"/>
    <s v=""/>
    <s v="F"/>
    <x v="0"/>
    <n v="3"/>
  </r>
  <r>
    <x v="94"/>
    <s v=""/>
    <s v="M"/>
    <x v="1"/>
    <n v="8"/>
  </r>
  <r>
    <x v="94"/>
    <s v=""/>
    <s v="M"/>
    <x v="0"/>
    <n v="9"/>
  </r>
  <r>
    <x v="94"/>
    <s v="1"/>
    <s v="F"/>
    <x v="1"/>
    <n v="684"/>
  </r>
  <r>
    <x v="94"/>
    <s v="1"/>
    <s v="F"/>
    <x v="0"/>
    <n v="705"/>
  </r>
  <r>
    <x v="94"/>
    <s v="1"/>
    <s v="M"/>
    <x v="1"/>
    <n v="793"/>
  </r>
  <r>
    <x v="94"/>
    <s v="1"/>
    <s v="M"/>
    <x v="0"/>
    <n v="729"/>
  </r>
  <r>
    <x v="94"/>
    <s v="2"/>
    <s v="F"/>
    <x v="1"/>
    <n v="54"/>
  </r>
  <r>
    <x v="94"/>
    <s v="2"/>
    <s v="F"/>
    <x v="0"/>
    <n v="108"/>
  </r>
  <r>
    <x v="94"/>
    <s v="2"/>
    <s v="M"/>
    <x v="1"/>
    <n v="79"/>
  </r>
  <r>
    <x v="94"/>
    <s v="2"/>
    <s v="M"/>
    <x v="0"/>
    <n v="100"/>
  </r>
  <r>
    <x v="94"/>
    <s v="3"/>
    <s v="F"/>
    <x v="1"/>
    <n v="5"/>
  </r>
  <r>
    <x v="94"/>
    <s v="3"/>
    <s v="F"/>
    <x v="0"/>
    <n v="2"/>
  </r>
  <r>
    <x v="94"/>
    <s v="3"/>
    <s v="M"/>
    <x v="1"/>
    <n v="4"/>
  </r>
  <r>
    <x v="94"/>
    <s v="3"/>
    <s v="M"/>
    <x v="0"/>
    <n v="3"/>
  </r>
  <r>
    <x v="94"/>
    <s v="A"/>
    <s v="F"/>
    <x v="0"/>
    <n v="2"/>
  </r>
  <r>
    <x v="94"/>
    <s v="A"/>
    <s v="M"/>
    <x v="1"/>
    <n v="1"/>
  </r>
  <r>
    <x v="94"/>
    <s v="A"/>
    <s v="M"/>
    <x v="0"/>
    <n v="1"/>
  </r>
  <r>
    <x v="94"/>
    <s v="N"/>
    <s v="F"/>
    <x v="1"/>
    <n v="1711"/>
  </r>
  <r>
    <x v="94"/>
    <s v="N"/>
    <s v="F"/>
    <x v="0"/>
    <n v="1856"/>
  </r>
  <r>
    <x v="94"/>
    <s v="N"/>
    <s v="M"/>
    <x v="1"/>
    <n v="1702"/>
  </r>
  <r>
    <x v="94"/>
    <s v="N"/>
    <s v="M"/>
    <x v="0"/>
    <n v="1669"/>
  </r>
  <r>
    <x v="94"/>
    <s v="O"/>
    <s v="F"/>
    <x v="1"/>
    <n v="1"/>
  </r>
  <r>
    <x v="94"/>
    <s v="O"/>
    <s v="F"/>
    <x v="0"/>
    <n v="3"/>
  </r>
  <r>
    <x v="94"/>
    <s v="O"/>
    <s v="M"/>
    <x v="1"/>
    <n v="5"/>
  </r>
  <r>
    <x v="95"/>
    <s v="1"/>
    <s v="F"/>
    <x v="1"/>
    <n v="1320"/>
  </r>
  <r>
    <x v="95"/>
    <s v="1"/>
    <s v="F"/>
    <x v="0"/>
    <n v="1435"/>
  </r>
  <r>
    <x v="95"/>
    <s v="1"/>
    <s v="M"/>
    <x v="1"/>
    <n v="1176"/>
  </r>
  <r>
    <x v="95"/>
    <s v="1"/>
    <s v="M"/>
    <x v="0"/>
    <n v="1330"/>
  </r>
  <r>
    <x v="95"/>
    <s v="2"/>
    <s v="F"/>
    <x v="1"/>
    <n v="948"/>
  </r>
  <r>
    <x v="95"/>
    <s v="2"/>
    <s v="F"/>
    <x v="0"/>
    <n v="469"/>
  </r>
  <r>
    <x v="95"/>
    <s v="2"/>
    <s v="M"/>
    <x v="1"/>
    <n v="818"/>
  </r>
  <r>
    <x v="95"/>
    <s v="2"/>
    <s v="M"/>
    <x v="0"/>
    <n v="383"/>
  </r>
  <r>
    <x v="95"/>
    <s v="3"/>
    <s v="F"/>
    <x v="1"/>
    <n v="11"/>
  </r>
  <r>
    <x v="95"/>
    <s v="3"/>
    <s v="F"/>
    <x v="0"/>
    <n v="8"/>
  </r>
  <r>
    <x v="95"/>
    <s v="3"/>
    <s v="M"/>
    <x v="1"/>
    <n v="1"/>
  </r>
  <r>
    <x v="95"/>
    <s v="3"/>
    <s v="M"/>
    <x v="0"/>
    <n v="7"/>
  </r>
  <r>
    <x v="95"/>
    <s v="A"/>
    <s v="F"/>
    <x v="1"/>
    <n v="3"/>
  </r>
  <r>
    <x v="95"/>
    <s v="A"/>
    <s v="F"/>
    <x v="0"/>
    <n v="2"/>
  </r>
  <r>
    <x v="95"/>
    <s v="A"/>
    <s v="M"/>
    <x v="1"/>
    <n v="4"/>
  </r>
  <r>
    <x v="95"/>
    <s v="A"/>
    <s v="M"/>
    <x v="0"/>
    <n v="3"/>
  </r>
  <r>
    <x v="95"/>
    <s v="B"/>
    <s v="F"/>
    <x v="1"/>
    <n v="1"/>
  </r>
  <r>
    <x v="95"/>
    <s v="B"/>
    <s v="M"/>
    <x v="0"/>
    <n v="1"/>
  </r>
  <r>
    <x v="95"/>
    <s v="C"/>
    <s v="M"/>
    <x v="1"/>
    <n v="1"/>
  </r>
  <r>
    <x v="95"/>
    <s v="N"/>
    <s v="F"/>
    <x v="1"/>
    <n v="247"/>
  </r>
  <r>
    <x v="95"/>
    <s v="N"/>
    <s v="F"/>
    <x v="0"/>
    <n v="437"/>
  </r>
  <r>
    <x v="95"/>
    <s v="N"/>
    <s v="M"/>
    <x v="1"/>
    <n v="219"/>
  </r>
  <r>
    <x v="95"/>
    <s v="N"/>
    <s v="M"/>
    <x v="0"/>
    <n v="279"/>
  </r>
  <r>
    <x v="95"/>
    <s v="O"/>
    <s v="F"/>
    <x v="1"/>
    <n v="5"/>
  </r>
  <r>
    <x v="95"/>
    <s v="O"/>
    <s v="F"/>
    <x v="0"/>
    <n v="5"/>
  </r>
  <r>
    <x v="95"/>
    <s v="O"/>
    <s v="M"/>
    <x v="1"/>
    <n v="5"/>
  </r>
  <r>
    <x v="95"/>
    <s v="O"/>
    <s v="M"/>
    <x v="0"/>
    <n v="5"/>
  </r>
  <r>
    <x v="96"/>
    <s v=""/>
    <s v="F"/>
    <x v="1"/>
    <n v="187"/>
  </r>
  <r>
    <x v="96"/>
    <s v=""/>
    <s v="F"/>
    <x v="0"/>
    <n v="121"/>
  </r>
  <r>
    <x v="96"/>
    <s v=""/>
    <s v="M"/>
    <x v="1"/>
    <n v="230"/>
  </r>
  <r>
    <x v="96"/>
    <s v=""/>
    <s v="M"/>
    <x v="0"/>
    <n v="167"/>
  </r>
  <r>
    <x v="96"/>
    <s v="1"/>
    <s v="F"/>
    <x v="1"/>
    <n v="2620"/>
  </r>
  <r>
    <x v="96"/>
    <s v="1"/>
    <s v="F"/>
    <x v="0"/>
    <n v="1952"/>
  </r>
  <r>
    <x v="96"/>
    <s v="1"/>
    <s v="M"/>
    <x v="1"/>
    <n v="2915"/>
  </r>
  <r>
    <x v="96"/>
    <s v="1"/>
    <s v="M"/>
    <x v="0"/>
    <n v="2168"/>
  </r>
  <r>
    <x v="96"/>
    <s v="2"/>
    <s v="F"/>
    <x v="1"/>
    <n v="64"/>
  </r>
  <r>
    <x v="96"/>
    <s v="2"/>
    <s v="F"/>
    <x v="0"/>
    <n v="156"/>
  </r>
  <r>
    <x v="96"/>
    <s v="2"/>
    <s v="M"/>
    <x v="1"/>
    <n v="92"/>
  </r>
  <r>
    <x v="96"/>
    <s v="2"/>
    <s v="M"/>
    <x v="0"/>
    <n v="187"/>
  </r>
  <r>
    <x v="96"/>
    <s v="3"/>
    <s v="F"/>
    <x v="0"/>
    <n v="5"/>
  </r>
  <r>
    <x v="96"/>
    <s v="3"/>
    <s v="M"/>
    <x v="1"/>
    <n v="1"/>
  </r>
  <r>
    <x v="96"/>
    <s v="3"/>
    <s v="M"/>
    <x v="0"/>
    <n v="6"/>
  </r>
  <r>
    <x v="96"/>
    <s v="A"/>
    <s v="F"/>
    <x v="1"/>
    <n v="1"/>
  </r>
  <r>
    <x v="96"/>
    <s v="A"/>
    <s v="F"/>
    <x v="0"/>
    <n v="5"/>
  </r>
  <r>
    <x v="96"/>
    <s v="A"/>
    <s v="M"/>
    <x v="1"/>
    <n v="8"/>
  </r>
  <r>
    <x v="96"/>
    <s v="A"/>
    <s v="M"/>
    <x v="0"/>
    <n v="8"/>
  </r>
  <r>
    <x v="96"/>
    <s v="N"/>
    <s v="F"/>
    <x v="1"/>
    <n v="6243"/>
  </r>
  <r>
    <x v="96"/>
    <s v="N"/>
    <s v="F"/>
    <x v="0"/>
    <n v="4255"/>
  </r>
  <r>
    <x v="96"/>
    <s v="N"/>
    <s v="M"/>
    <x v="1"/>
    <n v="5657"/>
  </r>
  <r>
    <x v="96"/>
    <s v="N"/>
    <s v="M"/>
    <x v="0"/>
    <n v="3517"/>
  </r>
  <r>
    <x v="96"/>
    <s v="O"/>
    <s v="F"/>
    <x v="1"/>
    <n v="9"/>
  </r>
  <r>
    <x v="96"/>
    <s v="O"/>
    <s v="F"/>
    <x v="0"/>
    <n v="11"/>
  </r>
  <r>
    <x v="96"/>
    <s v="O"/>
    <s v="M"/>
    <x v="1"/>
    <n v="11"/>
  </r>
  <r>
    <x v="96"/>
    <s v="O"/>
    <s v="M"/>
    <x v="0"/>
    <n v="18"/>
  </r>
  <r>
    <x v="97"/>
    <s v=""/>
    <s v="F"/>
    <x v="0"/>
    <n v="1"/>
  </r>
  <r>
    <x v="97"/>
    <s v="1"/>
    <s v="F"/>
    <x v="1"/>
    <n v="185"/>
  </r>
  <r>
    <x v="97"/>
    <s v="1"/>
    <s v="F"/>
    <x v="0"/>
    <n v="286"/>
  </r>
  <r>
    <x v="97"/>
    <s v="1"/>
    <s v="M"/>
    <x v="1"/>
    <n v="223"/>
  </r>
  <r>
    <x v="97"/>
    <s v="1"/>
    <s v="M"/>
    <x v="0"/>
    <n v="252"/>
  </r>
  <r>
    <x v="97"/>
    <s v="2"/>
    <s v="F"/>
    <x v="1"/>
    <n v="52"/>
  </r>
  <r>
    <x v="97"/>
    <s v="2"/>
    <s v="F"/>
    <x v="0"/>
    <n v="118"/>
  </r>
  <r>
    <x v="97"/>
    <s v="2"/>
    <s v="M"/>
    <x v="1"/>
    <n v="78"/>
  </r>
  <r>
    <x v="97"/>
    <s v="2"/>
    <s v="M"/>
    <x v="0"/>
    <n v="122"/>
  </r>
  <r>
    <x v="97"/>
    <s v="3"/>
    <s v="F"/>
    <x v="0"/>
    <n v="1"/>
  </r>
  <r>
    <x v="97"/>
    <s v="A"/>
    <s v="F"/>
    <x v="1"/>
    <n v="2"/>
  </r>
  <r>
    <x v="97"/>
    <s v="A"/>
    <s v="F"/>
    <x v="0"/>
    <n v="2"/>
  </r>
  <r>
    <x v="97"/>
    <s v="A"/>
    <s v="M"/>
    <x v="1"/>
    <n v="5"/>
  </r>
  <r>
    <x v="97"/>
    <s v="A"/>
    <s v="M"/>
    <x v="0"/>
    <n v="4"/>
  </r>
  <r>
    <x v="97"/>
    <s v="B"/>
    <s v="F"/>
    <x v="0"/>
    <n v="1"/>
  </r>
  <r>
    <x v="97"/>
    <s v="N"/>
    <s v="F"/>
    <x v="1"/>
    <n v="2246"/>
  </r>
  <r>
    <x v="97"/>
    <s v="N"/>
    <s v="F"/>
    <x v="0"/>
    <n v="1989"/>
  </r>
  <r>
    <x v="97"/>
    <s v="N"/>
    <s v="M"/>
    <x v="1"/>
    <n v="2248"/>
  </r>
  <r>
    <x v="97"/>
    <s v="N"/>
    <s v="M"/>
    <x v="0"/>
    <n v="1808"/>
  </r>
  <r>
    <x v="97"/>
    <s v="O"/>
    <s v="F"/>
    <x v="1"/>
    <n v="3"/>
  </r>
  <r>
    <x v="97"/>
    <s v="O"/>
    <s v="F"/>
    <x v="0"/>
    <n v="8"/>
  </r>
  <r>
    <x v="97"/>
    <s v="O"/>
    <s v="M"/>
    <x v="0"/>
    <n v="7"/>
  </r>
  <r>
    <x v="98"/>
    <s v=""/>
    <s v="F"/>
    <x v="1"/>
    <n v="1"/>
  </r>
  <r>
    <x v="98"/>
    <s v="1"/>
    <s v="F"/>
    <x v="1"/>
    <n v="2254"/>
  </r>
  <r>
    <x v="98"/>
    <s v="1"/>
    <s v="F"/>
    <x v="0"/>
    <n v="1640"/>
  </r>
  <r>
    <x v="98"/>
    <s v="1"/>
    <s v="M"/>
    <x v="1"/>
    <n v="2341"/>
  </r>
  <r>
    <x v="98"/>
    <s v="1"/>
    <s v="M"/>
    <x v="0"/>
    <n v="1576"/>
  </r>
  <r>
    <x v="98"/>
    <s v="2"/>
    <s v="F"/>
    <x v="1"/>
    <n v="264"/>
  </r>
  <r>
    <x v="98"/>
    <s v="2"/>
    <s v="F"/>
    <x v="0"/>
    <n v="284"/>
  </r>
  <r>
    <x v="98"/>
    <s v="2"/>
    <s v="M"/>
    <x v="1"/>
    <n v="356"/>
  </r>
  <r>
    <x v="98"/>
    <s v="2"/>
    <s v="M"/>
    <x v="0"/>
    <n v="282"/>
  </r>
  <r>
    <x v="98"/>
    <s v="3"/>
    <s v="F"/>
    <x v="1"/>
    <n v="1"/>
  </r>
  <r>
    <x v="98"/>
    <s v="3"/>
    <s v="F"/>
    <x v="0"/>
    <n v="2"/>
  </r>
  <r>
    <x v="98"/>
    <s v="3"/>
    <s v="M"/>
    <x v="1"/>
    <n v="1"/>
  </r>
  <r>
    <x v="98"/>
    <s v="3"/>
    <s v="M"/>
    <x v="0"/>
    <n v="1"/>
  </r>
  <r>
    <x v="98"/>
    <s v="A"/>
    <s v="F"/>
    <x v="1"/>
    <n v="1"/>
  </r>
  <r>
    <x v="98"/>
    <s v="A"/>
    <s v="F"/>
    <x v="0"/>
    <n v="4"/>
  </r>
  <r>
    <x v="98"/>
    <s v="A"/>
    <s v="M"/>
    <x v="1"/>
    <n v="1"/>
  </r>
  <r>
    <x v="98"/>
    <s v="A"/>
    <s v="M"/>
    <x v="0"/>
    <n v="2"/>
  </r>
  <r>
    <x v="98"/>
    <s v="N"/>
    <s v="F"/>
    <x v="1"/>
    <n v="1327"/>
  </r>
  <r>
    <x v="98"/>
    <s v="N"/>
    <s v="F"/>
    <x v="0"/>
    <n v="1021"/>
  </r>
  <r>
    <x v="98"/>
    <s v="N"/>
    <s v="M"/>
    <x v="1"/>
    <n v="1269"/>
  </r>
  <r>
    <x v="98"/>
    <s v="N"/>
    <s v="M"/>
    <x v="0"/>
    <n v="839"/>
  </r>
  <r>
    <x v="98"/>
    <s v="O"/>
    <s v="F"/>
    <x v="1"/>
    <n v="3"/>
  </r>
  <r>
    <x v="98"/>
    <s v="O"/>
    <s v="F"/>
    <x v="0"/>
    <n v="4"/>
  </r>
  <r>
    <x v="98"/>
    <s v="O"/>
    <s v="M"/>
    <x v="1"/>
    <n v="2"/>
  </r>
  <r>
    <x v="98"/>
    <s v="O"/>
    <s v="M"/>
    <x v="0"/>
    <n v="4"/>
  </r>
  <r>
    <x v="99"/>
    <s v=""/>
    <s v="F"/>
    <x v="1"/>
    <n v="25"/>
  </r>
  <r>
    <x v="99"/>
    <s v=""/>
    <s v="F"/>
    <x v="0"/>
    <n v="5"/>
  </r>
  <r>
    <x v="99"/>
    <s v=""/>
    <s v="M"/>
    <x v="1"/>
    <n v="38"/>
  </r>
  <r>
    <x v="99"/>
    <s v=""/>
    <s v="M"/>
    <x v="0"/>
    <n v="5"/>
  </r>
  <r>
    <x v="99"/>
    <s v="1"/>
    <s v="F"/>
    <x v="1"/>
    <n v="1724"/>
  </r>
  <r>
    <x v="99"/>
    <s v="1"/>
    <s v="F"/>
    <x v="0"/>
    <n v="574"/>
  </r>
  <r>
    <x v="99"/>
    <s v="1"/>
    <s v="M"/>
    <x v="1"/>
    <n v="1904"/>
  </r>
  <r>
    <x v="99"/>
    <s v="1"/>
    <s v="M"/>
    <x v="0"/>
    <n v="645"/>
  </r>
  <r>
    <x v="99"/>
    <s v="2"/>
    <s v="F"/>
    <x v="1"/>
    <n v="977"/>
  </r>
  <r>
    <x v="99"/>
    <s v="2"/>
    <s v="F"/>
    <x v="0"/>
    <n v="321"/>
  </r>
  <r>
    <x v="99"/>
    <s v="2"/>
    <s v="M"/>
    <x v="1"/>
    <n v="1226"/>
  </r>
  <r>
    <x v="99"/>
    <s v="2"/>
    <s v="M"/>
    <x v="0"/>
    <n v="332"/>
  </r>
  <r>
    <x v="99"/>
    <s v="3"/>
    <s v="F"/>
    <x v="1"/>
    <n v="5"/>
  </r>
  <r>
    <x v="99"/>
    <s v="3"/>
    <s v="F"/>
    <x v="0"/>
    <n v="3"/>
  </r>
  <r>
    <x v="99"/>
    <s v="3"/>
    <s v="M"/>
    <x v="1"/>
    <n v="2"/>
  </r>
  <r>
    <x v="99"/>
    <s v="3"/>
    <s v="M"/>
    <x v="0"/>
    <n v="2"/>
  </r>
  <r>
    <x v="99"/>
    <s v="A"/>
    <s v="M"/>
    <x v="1"/>
    <n v="2"/>
  </r>
  <r>
    <x v="99"/>
    <s v="A"/>
    <s v="M"/>
    <x v="0"/>
    <n v="2"/>
  </r>
  <r>
    <x v="99"/>
    <s v="N"/>
    <s v="F"/>
    <x v="1"/>
    <n v="1432"/>
  </r>
  <r>
    <x v="99"/>
    <s v="N"/>
    <s v="F"/>
    <x v="0"/>
    <n v="417"/>
  </r>
  <r>
    <x v="99"/>
    <s v="N"/>
    <s v="M"/>
    <x v="1"/>
    <n v="1428"/>
  </r>
  <r>
    <x v="99"/>
    <s v="N"/>
    <s v="M"/>
    <x v="0"/>
    <n v="427"/>
  </r>
  <r>
    <x v="99"/>
    <s v="O"/>
    <s v="F"/>
    <x v="1"/>
    <n v="3"/>
  </r>
  <r>
    <x v="99"/>
    <s v="O"/>
    <s v="F"/>
    <x v="0"/>
    <n v="2"/>
  </r>
  <r>
    <x v="99"/>
    <s v="O"/>
    <s v="M"/>
    <x v="1"/>
    <n v="8"/>
  </r>
  <r>
    <x v="99"/>
    <s v="O"/>
    <s v="M"/>
    <x v="0"/>
    <n v="4"/>
  </r>
  <r>
    <x v="100"/>
    <s v="1"/>
    <s v="F"/>
    <x v="1"/>
    <n v="2378"/>
  </r>
  <r>
    <x v="100"/>
    <s v="1"/>
    <s v="F"/>
    <x v="0"/>
    <n v="1741"/>
  </r>
  <r>
    <x v="100"/>
    <s v="1"/>
    <s v="M"/>
    <x v="1"/>
    <n v="2244"/>
  </r>
  <r>
    <x v="100"/>
    <s v="1"/>
    <s v="M"/>
    <x v="0"/>
    <n v="1566"/>
  </r>
  <r>
    <x v="100"/>
    <s v="2"/>
    <s v="F"/>
    <x v="1"/>
    <n v="757"/>
  </r>
  <r>
    <x v="100"/>
    <s v="2"/>
    <s v="F"/>
    <x v="0"/>
    <n v="567"/>
  </r>
  <r>
    <x v="100"/>
    <s v="2"/>
    <s v="M"/>
    <x v="1"/>
    <n v="762"/>
  </r>
  <r>
    <x v="100"/>
    <s v="2"/>
    <s v="M"/>
    <x v="0"/>
    <n v="424"/>
  </r>
  <r>
    <x v="100"/>
    <s v="3"/>
    <s v="F"/>
    <x v="1"/>
    <n v="2"/>
  </r>
  <r>
    <x v="100"/>
    <s v="3"/>
    <s v="F"/>
    <x v="0"/>
    <n v="5"/>
  </r>
  <r>
    <x v="100"/>
    <s v="3"/>
    <s v="M"/>
    <x v="1"/>
    <n v="5"/>
  </r>
  <r>
    <x v="100"/>
    <s v="3"/>
    <s v="M"/>
    <x v="0"/>
    <n v="1"/>
  </r>
  <r>
    <x v="100"/>
    <s v="A"/>
    <s v="F"/>
    <x v="1"/>
    <n v="12"/>
  </r>
  <r>
    <x v="100"/>
    <s v="A"/>
    <s v="F"/>
    <x v="0"/>
    <n v="9"/>
  </r>
  <r>
    <x v="100"/>
    <s v="A"/>
    <s v="M"/>
    <x v="1"/>
    <n v="11"/>
  </r>
  <r>
    <x v="100"/>
    <s v="A"/>
    <s v="M"/>
    <x v="0"/>
    <n v="15"/>
  </r>
  <r>
    <x v="100"/>
    <s v="B"/>
    <s v="M"/>
    <x v="1"/>
    <n v="1"/>
  </r>
  <r>
    <x v="100"/>
    <s v="B"/>
    <s v="M"/>
    <x v="0"/>
    <n v="2"/>
  </r>
  <r>
    <x v="100"/>
    <s v="C"/>
    <s v="F"/>
    <x v="1"/>
    <n v="1"/>
  </r>
  <r>
    <x v="100"/>
    <s v="N"/>
    <s v="F"/>
    <x v="1"/>
    <n v="618"/>
  </r>
  <r>
    <x v="100"/>
    <s v="N"/>
    <s v="F"/>
    <x v="0"/>
    <n v="566"/>
  </r>
  <r>
    <x v="100"/>
    <s v="N"/>
    <s v="M"/>
    <x v="1"/>
    <n v="539"/>
  </r>
  <r>
    <x v="100"/>
    <s v="N"/>
    <s v="M"/>
    <x v="0"/>
    <n v="469"/>
  </r>
  <r>
    <x v="100"/>
    <s v="O"/>
    <s v="F"/>
    <x v="1"/>
    <n v="10"/>
  </r>
  <r>
    <x v="100"/>
    <s v="O"/>
    <s v="F"/>
    <x v="0"/>
    <n v="13"/>
  </r>
  <r>
    <x v="100"/>
    <s v="O"/>
    <s v="M"/>
    <x v="1"/>
    <n v="27"/>
  </r>
  <r>
    <x v="100"/>
    <s v="O"/>
    <s v="M"/>
    <x v="0"/>
    <n v="36"/>
  </r>
  <r>
    <x v="101"/>
    <s v=""/>
    <s v="F"/>
    <x v="1"/>
    <n v="4"/>
  </r>
  <r>
    <x v="101"/>
    <s v=""/>
    <s v="M"/>
    <x v="0"/>
    <n v="2"/>
  </r>
  <r>
    <x v="101"/>
    <s v="1"/>
    <s v="F"/>
    <x v="1"/>
    <n v="1877"/>
  </r>
  <r>
    <x v="101"/>
    <s v="1"/>
    <s v="F"/>
    <x v="0"/>
    <n v="2278"/>
  </r>
  <r>
    <x v="101"/>
    <s v="1"/>
    <s v="M"/>
    <x v="1"/>
    <n v="1806"/>
  </r>
  <r>
    <x v="101"/>
    <s v="1"/>
    <s v="M"/>
    <x v="0"/>
    <n v="2354"/>
  </r>
  <r>
    <x v="101"/>
    <s v="2"/>
    <s v="F"/>
    <x v="1"/>
    <n v="1511"/>
  </r>
  <r>
    <x v="101"/>
    <s v="2"/>
    <s v="F"/>
    <x v="0"/>
    <n v="1186"/>
  </r>
  <r>
    <x v="101"/>
    <s v="2"/>
    <s v="M"/>
    <x v="1"/>
    <n v="1575"/>
  </r>
  <r>
    <x v="101"/>
    <s v="2"/>
    <s v="M"/>
    <x v="0"/>
    <n v="1066"/>
  </r>
  <r>
    <x v="101"/>
    <s v="3"/>
    <s v="F"/>
    <x v="1"/>
    <n v="21"/>
  </r>
  <r>
    <x v="101"/>
    <s v="3"/>
    <s v="F"/>
    <x v="0"/>
    <n v="5"/>
  </r>
  <r>
    <x v="101"/>
    <s v="3"/>
    <s v="M"/>
    <x v="1"/>
    <n v="21"/>
  </r>
  <r>
    <x v="101"/>
    <s v="3"/>
    <s v="M"/>
    <x v="0"/>
    <n v="10"/>
  </r>
  <r>
    <x v="101"/>
    <s v="A"/>
    <s v="F"/>
    <x v="1"/>
    <n v="8"/>
  </r>
  <r>
    <x v="101"/>
    <s v="A"/>
    <s v="F"/>
    <x v="0"/>
    <n v="15"/>
  </r>
  <r>
    <x v="101"/>
    <s v="A"/>
    <s v="M"/>
    <x v="1"/>
    <n v="9"/>
  </r>
  <r>
    <x v="101"/>
    <s v="A"/>
    <s v="M"/>
    <x v="0"/>
    <n v="18"/>
  </r>
  <r>
    <x v="101"/>
    <s v="B"/>
    <s v="F"/>
    <x v="0"/>
    <n v="1"/>
  </r>
  <r>
    <x v="101"/>
    <s v="B"/>
    <s v="M"/>
    <x v="0"/>
    <n v="4"/>
  </r>
  <r>
    <x v="101"/>
    <s v="C"/>
    <s v="M"/>
    <x v="1"/>
    <n v="1"/>
  </r>
  <r>
    <x v="101"/>
    <s v="N"/>
    <s v="F"/>
    <x v="1"/>
    <n v="562"/>
  </r>
  <r>
    <x v="101"/>
    <s v="N"/>
    <s v="F"/>
    <x v="0"/>
    <n v="570"/>
  </r>
  <r>
    <x v="101"/>
    <s v="N"/>
    <s v="M"/>
    <x v="1"/>
    <n v="482"/>
  </r>
  <r>
    <x v="101"/>
    <s v="N"/>
    <s v="M"/>
    <x v="0"/>
    <n v="594"/>
  </r>
  <r>
    <x v="101"/>
    <s v="O"/>
    <s v="F"/>
    <x v="1"/>
    <n v="9"/>
  </r>
  <r>
    <x v="101"/>
    <s v="O"/>
    <s v="F"/>
    <x v="0"/>
    <n v="14"/>
  </r>
  <r>
    <x v="101"/>
    <s v="O"/>
    <s v="M"/>
    <x v="1"/>
    <n v="9"/>
  </r>
  <r>
    <x v="101"/>
    <s v="O"/>
    <s v="M"/>
    <x v="0"/>
    <n v="30"/>
  </r>
  <r>
    <x v="102"/>
    <s v="1"/>
    <s v="F"/>
    <x v="1"/>
    <n v="753"/>
  </r>
  <r>
    <x v="102"/>
    <s v="1"/>
    <s v="F"/>
    <x v="0"/>
    <n v="781"/>
  </r>
  <r>
    <x v="102"/>
    <s v="1"/>
    <s v="M"/>
    <x v="1"/>
    <n v="843"/>
  </r>
  <r>
    <x v="102"/>
    <s v="1"/>
    <s v="M"/>
    <x v="0"/>
    <n v="775"/>
  </r>
  <r>
    <x v="102"/>
    <s v="2"/>
    <s v="F"/>
    <x v="1"/>
    <n v="354"/>
  </r>
  <r>
    <x v="102"/>
    <s v="2"/>
    <s v="F"/>
    <x v="0"/>
    <n v="279"/>
  </r>
  <r>
    <x v="102"/>
    <s v="2"/>
    <s v="M"/>
    <x v="1"/>
    <n v="495"/>
  </r>
  <r>
    <x v="102"/>
    <s v="2"/>
    <s v="M"/>
    <x v="0"/>
    <n v="264"/>
  </r>
  <r>
    <x v="102"/>
    <s v="A"/>
    <s v="F"/>
    <x v="1"/>
    <n v="3"/>
  </r>
  <r>
    <x v="102"/>
    <s v="A"/>
    <s v="F"/>
    <x v="0"/>
    <n v="2"/>
  </r>
  <r>
    <x v="102"/>
    <s v="A"/>
    <s v="M"/>
    <x v="1"/>
    <n v="4"/>
  </r>
  <r>
    <x v="102"/>
    <s v="A"/>
    <s v="M"/>
    <x v="0"/>
    <n v="1"/>
  </r>
  <r>
    <x v="102"/>
    <s v="B"/>
    <s v="F"/>
    <x v="1"/>
    <n v="1"/>
  </r>
  <r>
    <x v="102"/>
    <s v="B"/>
    <s v="M"/>
    <x v="0"/>
    <n v="1"/>
  </r>
  <r>
    <x v="102"/>
    <s v="N"/>
    <s v="F"/>
    <x v="1"/>
    <n v="451"/>
  </r>
  <r>
    <x v="102"/>
    <s v="N"/>
    <s v="F"/>
    <x v="0"/>
    <n v="366"/>
  </r>
  <r>
    <x v="102"/>
    <s v="N"/>
    <s v="M"/>
    <x v="1"/>
    <n v="437"/>
  </r>
  <r>
    <x v="102"/>
    <s v="N"/>
    <s v="M"/>
    <x v="0"/>
    <n v="348"/>
  </r>
  <r>
    <x v="102"/>
    <s v="O"/>
    <s v="F"/>
    <x v="1"/>
    <n v="3"/>
  </r>
  <r>
    <x v="102"/>
    <s v="O"/>
    <s v="F"/>
    <x v="0"/>
    <n v="8"/>
  </r>
  <r>
    <x v="102"/>
    <s v="O"/>
    <s v="M"/>
    <x v="1"/>
    <n v="4"/>
  </r>
  <r>
    <x v="102"/>
    <s v="O"/>
    <s v="M"/>
    <x v="0"/>
    <n v="1"/>
  </r>
  <r>
    <x v="103"/>
    <s v="1"/>
    <s v="F"/>
    <x v="1"/>
    <n v="1280"/>
  </r>
  <r>
    <x v="103"/>
    <s v="1"/>
    <s v="F"/>
    <x v="0"/>
    <n v="2296"/>
  </r>
  <r>
    <x v="103"/>
    <s v="1"/>
    <s v="M"/>
    <x v="1"/>
    <n v="1391"/>
  </r>
  <r>
    <x v="103"/>
    <s v="1"/>
    <s v="M"/>
    <x v="0"/>
    <n v="2006"/>
  </r>
  <r>
    <x v="103"/>
    <s v="2"/>
    <s v="F"/>
    <x v="1"/>
    <n v="495"/>
  </r>
  <r>
    <x v="103"/>
    <s v="2"/>
    <s v="F"/>
    <x v="0"/>
    <n v="701"/>
  </r>
  <r>
    <x v="103"/>
    <s v="2"/>
    <s v="M"/>
    <x v="1"/>
    <n v="567"/>
  </r>
  <r>
    <x v="103"/>
    <s v="2"/>
    <s v="M"/>
    <x v="0"/>
    <n v="662"/>
  </r>
  <r>
    <x v="103"/>
    <s v="3"/>
    <s v="F"/>
    <x v="1"/>
    <n v="2"/>
  </r>
  <r>
    <x v="103"/>
    <s v="3"/>
    <s v="F"/>
    <x v="0"/>
    <n v="5"/>
  </r>
  <r>
    <x v="103"/>
    <s v="3"/>
    <s v="M"/>
    <x v="1"/>
    <n v="4"/>
  </r>
  <r>
    <x v="103"/>
    <s v="3"/>
    <s v="M"/>
    <x v="0"/>
    <n v="4"/>
  </r>
  <r>
    <x v="103"/>
    <s v="A"/>
    <s v="F"/>
    <x v="1"/>
    <n v="2"/>
  </r>
  <r>
    <x v="103"/>
    <s v="A"/>
    <s v="F"/>
    <x v="0"/>
    <n v="3"/>
  </r>
  <r>
    <x v="103"/>
    <s v="A"/>
    <s v="M"/>
    <x v="1"/>
    <n v="3"/>
  </r>
  <r>
    <x v="103"/>
    <s v="A"/>
    <s v="M"/>
    <x v="0"/>
    <n v="4"/>
  </r>
  <r>
    <x v="103"/>
    <s v="B"/>
    <s v="F"/>
    <x v="1"/>
    <n v="1"/>
  </r>
  <r>
    <x v="103"/>
    <s v="B"/>
    <s v="F"/>
    <x v="0"/>
    <n v="1"/>
  </r>
  <r>
    <x v="103"/>
    <s v="B"/>
    <s v="M"/>
    <x v="1"/>
    <n v="1"/>
  </r>
  <r>
    <x v="103"/>
    <s v="C"/>
    <s v="F"/>
    <x v="1"/>
    <n v="1"/>
  </r>
  <r>
    <x v="103"/>
    <s v="C"/>
    <s v="F"/>
    <x v="0"/>
    <n v="3"/>
  </r>
  <r>
    <x v="103"/>
    <s v="N"/>
    <s v="F"/>
    <x v="1"/>
    <n v="1093"/>
  </r>
  <r>
    <x v="103"/>
    <s v="N"/>
    <s v="F"/>
    <x v="0"/>
    <n v="1739"/>
  </r>
  <r>
    <x v="103"/>
    <s v="N"/>
    <s v="M"/>
    <x v="1"/>
    <n v="1161"/>
  </r>
  <r>
    <x v="103"/>
    <s v="N"/>
    <s v="M"/>
    <x v="0"/>
    <n v="1531"/>
  </r>
  <r>
    <x v="103"/>
    <s v="O"/>
    <s v="F"/>
    <x v="1"/>
    <n v="2"/>
  </r>
  <r>
    <x v="103"/>
    <s v="O"/>
    <s v="F"/>
    <x v="0"/>
    <n v="42"/>
  </r>
  <r>
    <x v="103"/>
    <s v="O"/>
    <s v="M"/>
    <x v="1"/>
    <n v="8"/>
  </r>
  <r>
    <x v="103"/>
    <s v="O"/>
    <s v="M"/>
    <x v="0"/>
    <n v="34"/>
  </r>
  <r>
    <x v="104"/>
    <s v="1"/>
    <s v="F"/>
    <x v="1"/>
    <n v="1463"/>
  </r>
  <r>
    <x v="104"/>
    <s v="1"/>
    <s v="F"/>
    <x v="0"/>
    <n v="7511"/>
  </r>
  <r>
    <x v="104"/>
    <s v="1"/>
    <s v="M"/>
    <x v="1"/>
    <n v="1747"/>
  </r>
  <r>
    <x v="104"/>
    <s v="1"/>
    <s v="M"/>
    <x v="0"/>
    <n v="6077"/>
  </r>
  <r>
    <x v="104"/>
    <s v="2"/>
    <s v="F"/>
    <x v="1"/>
    <n v="68"/>
  </r>
  <r>
    <x v="104"/>
    <s v="2"/>
    <s v="F"/>
    <x v="0"/>
    <n v="390"/>
  </r>
  <r>
    <x v="104"/>
    <s v="2"/>
    <s v="M"/>
    <x v="1"/>
    <n v="78"/>
  </r>
  <r>
    <x v="104"/>
    <s v="2"/>
    <s v="M"/>
    <x v="0"/>
    <n v="322"/>
  </r>
  <r>
    <x v="104"/>
    <s v="3"/>
    <s v="F"/>
    <x v="0"/>
    <n v="1"/>
  </r>
  <r>
    <x v="104"/>
    <s v="3"/>
    <s v="M"/>
    <x v="1"/>
    <n v="1"/>
  </r>
  <r>
    <x v="104"/>
    <s v="A"/>
    <s v="F"/>
    <x v="1"/>
    <n v="5"/>
  </r>
  <r>
    <x v="104"/>
    <s v="A"/>
    <s v="F"/>
    <x v="0"/>
    <n v="18"/>
  </r>
  <r>
    <x v="104"/>
    <s v="A"/>
    <s v="M"/>
    <x v="1"/>
    <n v="12"/>
  </r>
  <r>
    <x v="104"/>
    <s v="A"/>
    <s v="M"/>
    <x v="0"/>
    <n v="28"/>
  </r>
  <r>
    <x v="104"/>
    <s v="B"/>
    <s v="F"/>
    <x v="0"/>
    <n v="3"/>
  </r>
  <r>
    <x v="104"/>
    <s v="B"/>
    <s v="M"/>
    <x v="1"/>
    <n v="2"/>
  </r>
  <r>
    <x v="104"/>
    <s v="B"/>
    <s v="M"/>
    <x v="0"/>
    <n v="1"/>
  </r>
  <r>
    <x v="104"/>
    <s v="N"/>
    <s v="F"/>
    <x v="1"/>
    <n v="976"/>
  </r>
  <r>
    <x v="104"/>
    <s v="N"/>
    <s v="F"/>
    <x v="0"/>
    <n v="2760"/>
  </r>
  <r>
    <x v="104"/>
    <s v="N"/>
    <s v="M"/>
    <x v="1"/>
    <n v="983"/>
  </r>
  <r>
    <x v="104"/>
    <s v="N"/>
    <s v="M"/>
    <x v="0"/>
    <n v="1921"/>
  </r>
  <r>
    <x v="104"/>
    <s v="O"/>
    <s v="F"/>
    <x v="1"/>
    <n v="6"/>
  </r>
  <r>
    <x v="104"/>
    <s v="O"/>
    <s v="F"/>
    <x v="0"/>
    <n v="8"/>
  </r>
  <r>
    <x v="104"/>
    <s v="O"/>
    <s v="M"/>
    <x v="1"/>
    <n v="5"/>
  </r>
  <r>
    <x v="104"/>
    <s v="O"/>
    <s v="M"/>
    <x v="0"/>
    <n v="12"/>
  </r>
  <r>
    <x v="105"/>
    <s v="1"/>
    <s v="F"/>
    <x v="1"/>
    <n v="2707"/>
  </r>
  <r>
    <x v="105"/>
    <s v="1"/>
    <s v="F"/>
    <x v="0"/>
    <n v="2615"/>
  </r>
  <r>
    <x v="105"/>
    <s v="1"/>
    <s v="M"/>
    <x v="1"/>
    <n v="2965"/>
  </r>
  <r>
    <x v="105"/>
    <s v="1"/>
    <s v="M"/>
    <x v="0"/>
    <n v="2470"/>
  </r>
  <r>
    <x v="105"/>
    <s v="2"/>
    <s v="F"/>
    <x v="1"/>
    <n v="571"/>
  </r>
  <r>
    <x v="105"/>
    <s v="2"/>
    <s v="F"/>
    <x v="0"/>
    <n v="789"/>
  </r>
  <r>
    <x v="105"/>
    <s v="2"/>
    <s v="M"/>
    <x v="1"/>
    <n v="663"/>
  </r>
  <r>
    <x v="105"/>
    <s v="2"/>
    <s v="M"/>
    <x v="0"/>
    <n v="629"/>
  </r>
  <r>
    <x v="105"/>
    <s v="3"/>
    <s v="F"/>
    <x v="1"/>
    <n v="1"/>
  </r>
  <r>
    <x v="105"/>
    <s v="3"/>
    <s v="F"/>
    <x v="0"/>
    <n v="2"/>
  </r>
  <r>
    <x v="105"/>
    <s v="3"/>
    <s v="M"/>
    <x v="1"/>
    <n v="2"/>
  </r>
  <r>
    <x v="105"/>
    <s v="3"/>
    <s v="M"/>
    <x v="0"/>
    <n v="3"/>
  </r>
  <r>
    <x v="105"/>
    <s v="A"/>
    <s v="F"/>
    <x v="1"/>
    <n v="1"/>
  </r>
  <r>
    <x v="105"/>
    <s v="A"/>
    <s v="F"/>
    <x v="0"/>
    <n v="4"/>
  </r>
  <r>
    <x v="105"/>
    <s v="A"/>
    <s v="M"/>
    <x v="1"/>
    <n v="2"/>
  </r>
  <r>
    <x v="105"/>
    <s v="A"/>
    <s v="M"/>
    <x v="0"/>
    <n v="3"/>
  </r>
  <r>
    <x v="105"/>
    <s v="B"/>
    <s v="M"/>
    <x v="0"/>
    <n v="2"/>
  </r>
  <r>
    <x v="105"/>
    <s v="N"/>
    <s v="F"/>
    <x v="1"/>
    <n v="3054"/>
  </r>
  <r>
    <x v="105"/>
    <s v="N"/>
    <s v="F"/>
    <x v="0"/>
    <n v="1934"/>
  </r>
  <r>
    <x v="105"/>
    <s v="N"/>
    <s v="M"/>
    <x v="1"/>
    <n v="2851"/>
  </r>
  <r>
    <x v="105"/>
    <s v="N"/>
    <s v="M"/>
    <x v="0"/>
    <n v="1760"/>
  </r>
  <r>
    <x v="105"/>
    <s v="O"/>
    <s v="F"/>
    <x v="1"/>
    <n v="1"/>
  </r>
  <r>
    <x v="105"/>
    <s v="O"/>
    <s v="F"/>
    <x v="0"/>
    <n v="12"/>
  </r>
  <r>
    <x v="105"/>
    <s v="O"/>
    <s v="M"/>
    <x v="0"/>
    <n v="13"/>
  </r>
  <r>
    <x v="106"/>
    <s v="1"/>
    <s v="F"/>
    <x v="1"/>
    <n v="1414"/>
  </r>
  <r>
    <x v="106"/>
    <s v="1"/>
    <s v="F"/>
    <x v="0"/>
    <n v="1270"/>
  </r>
  <r>
    <x v="106"/>
    <s v="1"/>
    <s v="M"/>
    <x v="1"/>
    <n v="1454"/>
  </r>
  <r>
    <x v="106"/>
    <s v="1"/>
    <s v="M"/>
    <x v="0"/>
    <n v="1230"/>
  </r>
  <r>
    <x v="106"/>
    <s v="2"/>
    <s v="F"/>
    <x v="1"/>
    <n v="285"/>
  </r>
  <r>
    <x v="106"/>
    <s v="2"/>
    <s v="F"/>
    <x v="0"/>
    <n v="264"/>
  </r>
  <r>
    <x v="106"/>
    <s v="2"/>
    <s v="M"/>
    <x v="1"/>
    <n v="347"/>
  </r>
  <r>
    <x v="106"/>
    <s v="2"/>
    <s v="M"/>
    <x v="0"/>
    <n v="294"/>
  </r>
  <r>
    <x v="106"/>
    <s v="3"/>
    <s v="M"/>
    <x v="1"/>
    <n v="1"/>
  </r>
  <r>
    <x v="106"/>
    <s v="A"/>
    <s v="F"/>
    <x v="1"/>
    <n v="3"/>
  </r>
  <r>
    <x v="106"/>
    <s v="A"/>
    <s v="F"/>
    <x v="0"/>
    <n v="8"/>
  </r>
  <r>
    <x v="106"/>
    <s v="A"/>
    <s v="M"/>
    <x v="1"/>
    <n v="5"/>
  </r>
  <r>
    <x v="106"/>
    <s v="A"/>
    <s v="M"/>
    <x v="0"/>
    <n v="21"/>
  </r>
  <r>
    <x v="106"/>
    <s v="B"/>
    <s v="F"/>
    <x v="0"/>
    <n v="2"/>
  </r>
  <r>
    <x v="106"/>
    <s v="B"/>
    <s v="M"/>
    <x v="0"/>
    <n v="3"/>
  </r>
  <r>
    <x v="106"/>
    <s v="N"/>
    <s v="F"/>
    <x v="1"/>
    <n v="304"/>
  </r>
  <r>
    <x v="106"/>
    <s v="N"/>
    <s v="F"/>
    <x v="0"/>
    <n v="345"/>
  </r>
  <r>
    <x v="106"/>
    <s v="N"/>
    <s v="M"/>
    <x v="1"/>
    <n v="253"/>
  </r>
  <r>
    <x v="106"/>
    <s v="N"/>
    <s v="M"/>
    <x v="0"/>
    <n v="300"/>
  </r>
  <r>
    <x v="106"/>
    <s v="O"/>
    <s v="F"/>
    <x v="1"/>
    <n v="2"/>
  </r>
  <r>
    <x v="106"/>
    <s v="O"/>
    <s v="F"/>
    <x v="0"/>
    <n v="5"/>
  </r>
  <r>
    <x v="106"/>
    <s v="O"/>
    <s v="M"/>
    <x v="1"/>
    <n v="6"/>
  </r>
  <r>
    <x v="106"/>
    <s v="O"/>
    <s v="M"/>
    <x v="0"/>
    <n v="8"/>
  </r>
  <r>
    <x v="107"/>
    <s v=""/>
    <s v="F"/>
    <x v="1"/>
    <n v="3"/>
  </r>
  <r>
    <x v="107"/>
    <s v=""/>
    <s v="F"/>
    <x v="0"/>
    <n v="3"/>
  </r>
  <r>
    <x v="107"/>
    <s v=""/>
    <s v="M"/>
    <x v="1"/>
    <n v="4"/>
  </r>
  <r>
    <x v="107"/>
    <s v=""/>
    <s v="M"/>
    <x v="0"/>
    <n v="4"/>
  </r>
  <r>
    <x v="107"/>
    <s v="1"/>
    <s v="F"/>
    <x v="1"/>
    <n v="2174"/>
  </r>
  <r>
    <x v="107"/>
    <s v="1"/>
    <s v="F"/>
    <x v="0"/>
    <n v="1601"/>
  </r>
  <r>
    <x v="107"/>
    <s v="1"/>
    <s v="M"/>
    <x v="1"/>
    <n v="1946"/>
  </r>
  <r>
    <x v="107"/>
    <s v="1"/>
    <s v="M"/>
    <x v="0"/>
    <n v="1380"/>
  </r>
  <r>
    <x v="107"/>
    <s v="2"/>
    <s v="F"/>
    <x v="1"/>
    <n v="141"/>
  </r>
  <r>
    <x v="107"/>
    <s v="2"/>
    <s v="F"/>
    <x v="0"/>
    <n v="202"/>
  </r>
  <r>
    <x v="107"/>
    <s v="2"/>
    <s v="M"/>
    <x v="1"/>
    <n v="196"/>
  </r>
  <r>
    <x v="107"/>
    <s v="2"/>
    <s v="M"/>
    <x v="0"/>
    <n v="199"/>
  </r>
  <r>
    <x v="107"/>
    <s v="3"/>
    <s v="F"/>
    <x v="1"/>
    <n v="4"/>
  </r>
  <r>
    <x v="107"/>
    <s v="3"/>
    <s v="F"/>
    <x v="0"/>
    <n v="9"/>
  </r>
  <r>
    <x v="107"/>
    <s v="3"/>
    <s v="M"/>
    <x v="1"/>
    <n v="6"/>
  </r>
  <r>
    <x v="107"/>
    <s v="3"/>
    <s v="M"/>
    <x v="0"/>
    <n v="7"/>
  </r>
  <r>
    <x v="107"/>
    <s v="A"/>
    <s v="F"/>
    <x v="0"/>
    <n v="1"/>
  </r>
  <r>
    <x v="107"/>
    <s v="A"/>
    <s v="M"/>
    <x v="1"/>
    <n v="2"/>
  </r>
  <r>
    <x v="107"/>
    <s v="A"/>
    <s v="M"/>
    <x v="0"/>
    <n v="2"/>
  </r>
  <r>
    <x v="107"/>
    <s v="B"/>
    <s v="M"/>
    <x v="1"/>
    <n v="1"/>
  </r>
  <r>
    <x v="107"/>
    <s v="N"/>
    <s v="F"/>
    <x v="1"/>
    <n v="434"/>
  </r>
  <r>
    <x v="107"/>
    <s v="N"/>
    <s v="F"/>
    <x v="0"/>
    <n v="300"/>
  </r>
  <r>
    <x v="107"/>
    <s v="N"/>
    <s v="M"/>
    <x v="1"/>
    <n v="326"/>
  </r>
  <r>
    <x v="107"/>
    <s v="N"/>
    <s v="M"/>
    <x v="0"/>
    <n v="240"/>
  </r>
  <r>
    <x v="107"/>
    <s v="O"/>
    <s v="F"/>
    <x v="0"/>
    <n v="1"/>
  </r>
  <r>
    <x v="107"/>
    <s v="O"/>
    <s v="M"/>
    <x v="0"/>
    <n v="1"/>
  </r>
  <r>
    <x v="108"/>
    <s v=""/>
    <s v="F"/>
    <x v="1"/>
    <n v="20"/>
  </r>
  <r>
    <x v="108"/>
    <s v=""/>
    <s v="F"/>
    <x v="0"/>
    <n v="17"/>
  </r>
  <r>
    <x v="108"/>
    <s v=""/>
    <s v="M"/>
    <x v="1"/>
    <n v="60"/>
  </r>
  <r>
    <x v="108"/>
    <s v=""/>
    <s v="M"/>
    <x v="0"/>
    <n v="41"/>
  </r>
  <r>
    <x v="108"/>
    <s v="1"/>
    <s v="F"/>
    <x v="1"/>
    <n v="2025"/>
  </r>
  <r>
    <x v="108"/>
    <s v="1"/>
    <s v="F"/>
    <x v="0"/>
    <n v="3224"/>
  </r>
  <r>
    <x v="108"/>
    <s v="1"/>
    <s v="M"/>
    <x v="1"/>
    <n v="2625"/>
  </r>
  <r>
    <x v="108"/>
    <s v="1"/>
    <s v="M"/>
    <x v="0"/>
    <n v="3623"/>
  </r>
  <r>
    <x v="108"/>
    <s v="2"/>
    <s v="F"/>
    <x v="1"/>
    <n v="39"/>
  </r>
  <r>
    <x v="108"/>
    <s v="2"/>
    <s v="F"/>
    <x v="0"/>
    <n v="91"/>
  </r>
  <r>
    <x v="108"/>
    <s v="2"/>
    <s v="M"/>
    <x v="1"/>
    <n v="63"/>
  </r>
  <r>
    <x v="108"/>
    <s v="2"/>
    <s v="M"/>
    <x v="0"/>
    <n v="145"/>
  </r>
  <r>
    <x v="108"/>
    <s v="A"/>
    <s v="M"/>
    <x v="1"/>
    <n v="1"/>
  </r>
  <r>
    <x v="108"/>
    <s v="N"/>
    <s v="F"/>
    <x v="1"/>
    <n v="3188"/>
  </r>
  <r>
    <x v="108"/>
    <s v="N"/>
    <s v="F"/>
    <x v="0"/>
    <n v="4772"/>
  </r>
  <r>
    <x v="108"/>
    <s v="N"/>
    <s v="M"/>
    <x v="1"/>
    <n v="2805"/>
  </r>
  <r>
    <x v="108"/>
    <s v="N"/>
    <s v="M"/>
    <x v="0"/>
    <n v="3771"/>
  </r>
  <r>
    <x v="108"/>
    <s v="O"/>
    <s v="M"/>
    <x v="1"/>
    <n v="3"/>
  </r>
  <r>
    <x v="108"/>
    <s v="O"/>
    <s v="M"/>
    <x v="0"/>
    <n v="1"/>
  </r>
  <r>
    <x v="109"/>
    <s v=""/>
    <s v="M"/>
    <x v="1"/>
    <n v="1"/>
  </r>
  <r>
    <x v="109"/>
    <s v="1"/>
    <s v="F"/>
    <x v="1"/>
    <n v="538"/>
  </r>
  <r>
    <x v="109"/>
    <s v="1"/>
    <s v="F"/>
    <x v="0"/>
    <n v="648"/>
  </r>
  <r>
    <x v="109"/>
    <s v="1"/>
    <s v="M"/>
    <x v="1"/>
    <n v="493"/>
  </r>
  <r>
    <x v="109"/>
    <s v="1"/>
    <s v="M"/>
    <x v="0"/>
    <n v="449"/>
  </r>
  <r>
    <x v="109"/>
    <s v="2"/>
    <s v="F"/>
    <x v="1"/>
    <n v="192"/>
  </r>
  <r>
    <x v="109"/>
    <s v="2"/>
    <s v="F"/>
    <x v="0"/>
    <n v="114"/>
  </r>
  <r>
    <x v="109"/>
    <s v="2"/>
    <s v="M"/>
    <x v="1"/>
    <n v="149"/>
  </r>
  <r>
    <x v="109"/>
    <s v="2"/>
    <s v="M"/>
    <x v="0"/>
    <n v="106"/>
  </r>
  <r>
    <x v="109"/>
    <s v="3"/>
    <s v="F"/>
    <x v="1"/>
    <n v="3"/>
  </r>
  <r>
    <x v="109"/>
    <s v="3"/>
    <s v="F"/>
    <x v="0"/>
    <n v="10"/>
  </r>
  <r>
    <x v="109"/>
    <s v="3"/>
    <s v="M"/>
    <x v="1"/>
    <n v="3"/>
  </r>
  <r>
    <x v="109"/>
    <s v="3"/>
    <s v="M"/>
    <x v="0"/>
    <n v="4"/>
  </r>
  <r>
    <x v="109"/>
    <s v="A"/>
    <s v="F"/>
    <x v="0"/>
    <n v="1"/>
  </r>
  <r>
    <x v="109"/>
    <s v="A"/>
    <s v="M"/>
    <x v="1"/>
    <n v="4"/>
  </r>
  <r>
    <x v="109"/>
    <s v="A"/>
    <s v="M"/>
    <x v="0"/>
    <n v="5"/>
  </r>
  <r>
    <x v="109"/>
    <s v="B"/>
    <s v="F"/>
    <x v="0"/>
    <n v="1"/>
  </r>
  <r>
    <x v="109"/>
    <s v="N"/>
    <s v="F"/>
    <x v="1"/>
    <n v="57"/>
  </r>
  <r>
    <x v="109"/>
    <s v="N"/>
    <s v="F"/>
    <x v="0"/>
    <n v="87"/>
  </r>
  <r>
    <x v="109"/>
    <s v="N"/>
    <s v="M"/>
    <x v="1"/>
    <n v="49"/>
  </r>
  <r>
    <x v="109"/>
    <s v="N"/>
    <s v="M"/>
    <x v="0"/>
    <n v="62"/>
  </r>
  <r>
    <x v="109"/>
    <s v="O"/>
    <s v="F"/>
    <x v="0"/>
    <n v="11"/>
  </r>
  <r>
    <x v="109"/>
    <s v="O"/>
    <s v="M"/>
    <x v="0"/>
    <n v="3"/>
  </r>
  <r>
    <x v="110"/>
    <s v="1"/>
    <s v="F"/>
    <x v="1"/>
    <n v="437"/>
  </r>
  <r>
    <x v="110"/>
    <s v="1"/>
    <s v="F"/>
    <x v="0"/>
    <n v="437"/>
  </r>
  <r>
    <x v="110"/>
    <s v="1"/>
    <s v="M"/>
    <x v="1"/>
    <n v="370"/>
  </r>
  <r>
    <x v="110"/>
    <s v="1"/>
    <s v="M"/>
    <x v="0"/>
    <n v="440"/>
  </r>
  <r>
    <x v="110"/>
    <s v="2"/>
    <s v="F"/>
    <x v="1"/>
    <n v="484"/>
  </r>
  <r>
    <x v="110"/>
    <s v="2"/>
    <s v="F"/>
    <x v="0"/>
    <n v="309"/>
  </r>
  <r>
    <x v="110"/>
    <s v="2"/>
    <s v="M"/>
    <x v="1"/>
    <n v="367"/>
  </r>
  <r>
    <x v="110"/>
    <s v="2"/>
    <s v="M"/>
    <x v="0"/>
    <n v="210"/>
  </r>
  <r>
    <x v="110"/>
    <s v="A"/>
    <s v="F"/>
    <x v="1"/>
    <n v="1"/>
  </r>
  <r>
    <x v="110"/>
    <s v="A"/>
    <s v="F"/>
    <x v="0"/>
    <n v="2"/>
  </r>
  <r>
    <x v="110"/>
    <s v="A"/>
    <s v="M"/>
    <x v="0"/>
    <n v="2"/>
  </r>
  <r>
    <x v="110"/>
    <s v="B"/>
    <s v="M"/>
    <x v="1"/>
    <n v="1"/>
  </r>
  <r>
    <x v="110"/>
    <s v="N"/>
    <s v="F"/>
    <x v="1"/>
    <n v="87"/>
  </r>
  <r>
    <x v="110"/>
    <s v="N"/>
    <s v="F"/>
    <x v="0"/>
    <n v="86"/>
  </r>
  <r>
    <x v="110"/>
    <s v="N"/>
    <s v="M"/>
    <x v="1"/>
    <n v="78"/>
  </r>
  <r>
    <x v="110"/>
    <s v="N"/>
    <s v="M"/>
    <x v="0"/>
    <n v="81"/>
  </r>
  <r>
    <x v="110"/>
    <s v="O"/>
    <s v="F"/>
    <x v="1"/>
    <n v="4"/>
  </r>
  <r>
    <x v="110"/>
    <s v="O"/>
    <s v="F"/>
    <x v="0"/>
    <n v="7"/>
  </r>
  <r>
    <x v="110"/>
    <s v="O"/>
    <s v="M"/>
    <x v="1"/>
    <n v="4"/>
  </r>
  <r>
    <x v="110"/>
    <s v="O"/>
    <s v="M"/>
    <x v="0"/>
    <n v="3"/>
  </r>
  <r>
    <x v="111"/>
    <s v=""/>
    <s v="F"/>
    <x v="1"/>
    <n v="1"/>
  </r>
  <r>
    <x v="111"/>
    <s v=""/>
    <s v="M"/>
    <x v="1"/>
    <n v="2"/>
  </r>
  <r>
    <x v="111"/>
    <s v="1"/>
    <s v="F"/>
    <x v="1"/>
    <n v="676"/>
  </r>
  <r>
    <x v="111"/>
    <s v="1"/>
    <s v="F"/>
    <x v="0"/>
    <n v="253"/>
  </r>
  <r>
    <x v="111"/>
    <s v="1"/>
    <s v="M"/>
    <x v="1"/>
    <n v="852"/>
  </r>
  <r>
    <x v="111"/>
    <s v="1"/>
    <s v="M"/>
    <x v="0"/>
    <n v="292"/>
  </r>
  <r>
    <x v="111"/>
    <s v="2"/>
    <s v="F"/>
    <x v="1"/>
    <n v="77"/>
  </r>
  <r>
    <x v="111"/>
    <s v="2"/>
    <s v="F"/>
    <x v="0"/>
    <n v="36"/>
  </r>
  <r>
    <x v="111"/>
    <s v="2"/>
    <s v="M"/>
    <x v="1"/>
    <n v="128"/>
  </r>
  <r>
    <x v="111"/>
    <s v="2"/>
    <s v="M"/>
    <x v="0"/>
    <n v="46"/>
  </r>
  <r>
    <x v="111"/>
    <s v="A"/>
    <s v="F"/>
    <x v="1"/>
    <n v="1"/>
  </r>
  <r>
    <x v="111"/>
    <s v="A"/>
    <s v="F"/>
    <x v="0"/>
    <n v="1"/>
  </r>
  <r>
    <x v="111"/>
    <s v="A"/>
    <s v="M"/>
    <x v="0"/>
    <n v="1"/>
  </r>
  <r>
    <x v="111"/>
    <s v="N"/>
    <s v="F"/>
    <x v="1"/>
    <n v="499"/>
  </r>
  <r>
    <x v="111"/>
    <s v="N"/>
    <s v="F"/>
    <x v="0"/>
    <n v="228"/>
  </r>
  <r>
    <x v="111"/>
    <s v="N"/>
    <s v="M"/>
    <x v="1"/>
    <n v="537"/>
  </r>
  <r>
    <x v="111"/>
    <s v="N"/>
    <s v="M"/>
    <x v="0"/>
    <n v="206"/>
  </r>
  <r>
    <x v="112"/>
    <s v=""/>
    <s v="M"/>
    <x v="1"/>
    <n v="1"/>
  </r>
  <r>
    <x v="112"/>
    <s v="1"/>
    <s v="F"/>
    <x v="1"/>
    <n v="5061"/>
  </r>
  <r>
    <x v="112"/>
    <s v="1"/>
    <s v="F"/>
    <x v="0"/>
    <n v="11390"/>
  </r>
  <r>
    <x v="112"/>
    <s v="1"/>
    <s v="M"/>
    <x v="1"/>
    <n v="5238"/>
  </r>
  <r>
    <x v="112"/>
    <s v="1"/>
    <s v="M"/>
    <x v="0"/>
    <n v="11855"/>
  </r>
  <r>
    <x v="112"/>
    <s v="2"/>
    <s v="F"/>
    <x v="1"/>
    <n v="286"/>
  </r>
  <r>
    <x v="112"/>
    <s v="2"/>
    <s v="F"/>
    <x v="0"/>
    <n v="694"/>
  </r>
  <r>
    <x v="112"/>
    <s v="2"/>
    <s v="M"/>
    <x v="1"/>
    <n v="323"/>
  </r>
  <r>
    <x v="112"/>
    <s v="2"/>
    <s v="M"/>
    <x v="0"/>
    <n v="704"/>
  </r>
  <r>
    <x v="112"/>
    <s v="3"/>
    <s v="F"/>
    <x v="1"/>
    <n v="3"/>
  </r>
  <r>
    <x v="112"/>
    <s v="3"/>
    <s v="F"/>
    <x v="0"/>
    <n v="2"/>
  </r>
  <r>
    <x v="112"/>
    <s v="3"/>
    <s v="M"/>
    <x v="1"/>
    <n v="3"/>
  </r>
  <r>
    <x v="112"/>
    <s v="A"/>
    <s v="F"/>
    <x v="1"/>
    <n v="12"/>
  </r>
  <r>
    <x v="112"/>
    <s v="A"/>
    <s v="F"/>
    <x v="0"/>
    <n v="35"/>
  </r>
  <r>
    <x v="112"/>
    <s v="A"/>
    <s v="M"/>
    <x v="1"/>
    <n v="50"/>
  </r>
  <r>
    <x v="112"/>
    <s v="A"/>
    <s v="M"/>
    <x v="0"/>
    <n v="78"/>
  </r>
  <r>
    <x v="112"/>
    <s v="B"/>
    <s v="F"/>
    <x v="1"/>
    <n v="1"/>
  </r>
  <r>
    <x v="112"/>
    <s v="B"/>
    <s v="F"/>
    <x v="0"/>
    <n v="1"/>
  </r>
  <r>
    <x v="112"/>
    <s v="B"/>
    <s v="M"/>
    <x v="0"/>
    <n v="1"/>
  </r>
  <r>
    <x v="112"/>
    <s v="C"/>
    <s v="F"/>
    <x v="1"/>
    <n v="1"/>
  </r>
  <r>
    <x v="112"/>
    <s v="C"/>
    <s v="F"/>
    <x v="0"/>
    <n v="4"/>
  </r>
  <r>
    <x v="112"/>
    <s v="C"/>
    <s v="M"/>
    <x v="1"/>
    <n v="1"/>
  </r>
  <r>
    <x v="112"/>
    <s v="C"/>
    <s v="M"/>
    <x v="0"/>
    <n v="10"/>
  </r>
  <r>
    <x v="112"/>
    <s v="N"/>
    <s v="F"/>
    <x v="1"/>
    <n v="12537"/>
  </r>
  <r>
    <x v="112"/>
    <s v="N"/>
    <s v="F"/>
    <x v="0"/>
    <n v="20865"/>
  </r>
  <r>
    <x v="112"/>
    <s v="N"/>
    <s v="M"/>
    <x v="1"/>
    <n v="11431"/>
  </r>
  <r>
    <x v="112"/>
    <s v="N"/>
    <s v="M"/>
    <x v="0"/>
    <n v="16714"/>
  </r>
  <r>
    <x v="112"/>
    <s v="O"/>
    <s v="F"/>
    <x v="1"/>
    <n v="109"/>
  </r>
  <r>
    <x v="112"/>
    <s v="O"/>
    <s v="F"/>
    <x v="0"/>
    <n v="205"/>
  </r>
  <r>
    <x v="112"/>
    <s v="O"/>
    <s v="M"/>
    <x v="1"/>
    <n v="228"/>
  </r>
  <r>
    <x v="112"/>
    <s v="O"/>
    <s v="M"/>
    <x v="0"/>
    <n v="467"/>
  </r>
  <r>
    <x v="113"/>
    <s v="1"/>
    <s v="F"/>
    <x v="1"/>
    <n v="600"/>
  </r>
  <r>
    <x v="113"/>
    <s v="1"/>
    <s v="F"/>
    <x v="0"/>
    <n v="188"/>
  </r>
  <r>
    <x v="113"/>
    <s v="1"/>
    <s v="M"/>
    <x v="1"/>
    <n v="750"/>
  </r>
  <r>
    <x v="113"/>
    <s v="1"/>
    <s v="M"/>
    <x v="0"/>
    <n v="178"/>
  </r>
  <r>
    <x v="113"/>
    <s v="2"/>
    <s v="F"/>
    <x v="1"/>
    <n v="17"/>
  </r>
  <r>
    <x v="113"/>
    <s v="2"/>
    <s v="F"/>
    <x v="0"/>
    <n v="13"/>
  </r>
  <r>
    <x v="113"/>
    <s v="2"/>
    <s v="M"/>
    <x v="1"/>
    <n v="23"/>
  </r>
  <r>
    <x v="113"/>
    <s v="2"/>
    <s v="M"/>
    <x v="0"/>
    <n v="21"/>
  </r>
  <r>
    <x v="113"/>
    <s v="A"/>
    <s v="M"/>
    <x v="1"/>
    <n v="1"/>
  </r>
  <r>
    <x v="113"/>
    <s v="N"/>
    <s v="F"/>
    <x v="1"/>
    <n v="1394"/>
  </r>
  <r>
    <x v="113"/>
    <s v="N"/>
    <s v="F"/>
    <x v="0"/>
    <n v="464"/>
  </r>
  <r>
    <x v="113"/>
    <s v="N"/>
    <s v="M"/>
    <x v="1"/>
    <n v="1346"/>
  </r>
  <r>
    <x v="113"/>
    <s v="N"/>
    <s v="M"/>
    <x v="0"/>
    <n v="327"/>
  </r>
  <r>
    <x v="113"/>
    <s v="O"/>
    <s v="F"/>
    <x v="1"/>
    <n v="1"/>
  </r>
  <r>
    <x v="114"/>
    <s v="1"/>
    <s v="F"/>
    <x v="1"/>
    <n v="1691"/>
  </r>
  <r>
    <x v="114"/>
    <s v="1"/>
    <s v="F"/>
    <x v="0"/>
    <n v="1462"/>
  </r>
  <r>
    <x v="114"/>
    <s v="1"/>
    <s v="M"/>
    <x v="1"/>
    <n v="1764"/>
  </r>
  <r>
    <x v="114"/>
    <s v="1"/>
    <s v="M"/>
    <x v="0"/>
    <n v="1487"/>
  </r>
  <r>
    <x v="114"/>
    <s v="2"/>
    <s v="F"/>
    <x v="1"/>
    <n v="203"/>
  </r>
  <r>
    <x v="114"/>
    <s v="2"/>
    <s v="F"/>
    <x v="0"/>
    <n v="461"/>
  </r>
  <r>
    <x v="114"/>
    <s v="2"/>
    <s v="M"/>
    <x v="1"/>
    <n v="297"/>
  </r>
  <r>
    <x v="114"/>
    <s v="2"/>
    <s v="M"/>
    <x v="0"/>
    <n v="513"/>
  </r>
  <r>
    <x v="114"/>
    <s v="A"/>
    <s v="F"/>
    <x v="1"/>
    <n v="1"/>
  </r>
  <r>
    <x v="114"/>
    <s v="A"/>
    <s v="M"/>
    <x v="1"/>
    <n v="1"/>
  </r>
  <r>
    <x v="114"/>
    <s v="N"/>
    <s v="F"/>
    <x v="1"/>
    <n v="5195"/>
  </r>
  <r>
    <x v="114"/>
    <s v="N"/>
    <s v="F"/>
    <x v="0"/>
    <n v="3174"/>
  </r>
  <r>
    <x v="114"/>
    <s v="N"/>
    <s v="M"/>
    <x v="1"/>
    <n v="5261"/>
  </r>
  <r>
    <x v="114"/>
    <s v="N"/>
    <s v="M"/>
    <x v="0"/>
    <n v="2819"/>
  </r>
  <r>
    <x v="114"/>
    <s v="O"/>
    <s v="F"/>
    <x v="0"/>
    <n v="1"/>
  </r>
  <r>
    <x v="114"/>
    <s v="O"/>
    <s v="M"/>
    <x v="0"/>
    <n v="3"/>
  </r>
  <r>
    <x v="115"/>
    <s v="1"/>
    <s v="F"/>
    <x v="1"/>
    <n v="2106"/>
  </r>
  <r>
    <x v="115"/>
    <s v="1"/>
    <s v="F"/>
    <x v="0"/>
    <n v="847"/>
  </r>
  <r>
    <x v="115"/>
    <s v="1"/>
    <s v="M"/>
    <x v="1"/>
    <n v="2610"/>
  </r>
  <r>
    <x v="115"/>
    <s v="1"/>
    <s v="M"/>
    <x v="0"/>
    <n v="952"/>
  </r>
  <r>
    <x v="115"/>
    <s v="2"/>
    <s v="F"/>
    <x v="1"/>
    <n v="62"/>
  </r>
  <r>
    <x v="115"/>
    <s v="2"/>
    <s v="F"/>
    <x v="0"/>
    <n v="36"/>
  </r>
  <r>
    <x v="115"/>
    <s v="2"/>
    <s v="M"/>
    <x v="1"/>
    <n v="87"/>
  </r>
  <r>
    <x v="115"/>
    <s v="2"/>
    <s v="M"/>
    <x v="0"/>
    <n v="41"/>
  </r>
  <r>
    <x v="115"/>
    <s v="3"/>
    <s v="F"/>
    <x v="0"/>
    <n v="1"/>
  </r>
  <r>
    <x v="115"/>
    <s v="3"/>
    <s v="M"/>
    <x v="1"/>
    <n v="1"/>
  </r>
  <r>
    <x v="115"/>
    <s v="3"/>
    <s v="M"/>
    <x v="0"/>
    <n v="1"/>
  </r>
  <r>
    <x v="115"/>
    <s v="A"/>
    <s v="F"/>
    <x v="1"/>
    <n v="10"/>
  </r>
  <r>
    <x v="115"/>
    <s v="A"/>
    <s v="F"/>
    <x v="0"/>
    <n v="2"/>
  </r>
  <r>
    <x v="115"/>
    <s v="A"/>
    <s v="M"/>
    <x v="1"/>
    <n v="49"/>
  </r>
  <r>
    <x v="115"/>
    <s v="A"/>
    <s v="M"/>
    <x v="0"/>
    <n v="9"/>
  </r>
  <r>
    <x v="115"/>
    <s v="B"/>
    <s v="M"/>
    <x v="1"/>
    <n v="2"/>
  </r>
  <r>
    <x v="115"/>
    <s v="B"/>
    <s v="M"/>
    <x v="0"/>
    <n v="2"/>
  </r>
  <r>
    <x v="115"/>
    <s v="C"/>
    <s v="M"/>
    <x v="1"/>
    <n v="1"/>
  </r>
  <r>
    <x v="115"/>
    <s v="N"/>
    <s v="F"/>
    <x v="1"/>
    <n v="2375"/>
  </r>
  <r>
    <x v="115"/>
    <s v="N"/>
    <s v="F"/>
    <x v="0"/>
    <n v="1125"/>
  </r>
  <r>
    <x v="115"/>
    <s v="N"/>
    <s v="M"/>
    <x v="1"/>
    <n v="2084"/>
  </r>
  <r>
    <x v="115"/>
    <s v="N"/>
    <s v="M"/>
    <x v="0"/>
    <n v="941"/>
  </r>
  <r>
    <x v="115"/>
    <s v="O"/>
    <s v="F"/>
    <x v="1"/>
    <n v="6"/>
  </r>
  <r>
    <x v="115"/>
    <s v="O"/>
    <s v="F"/>
    <x v="0"/>
    <n v="2"/>
  </r>
  <r>
    <x v="115"/>
    <s v="O"/>
    <s v="M"/>
    <x v="1"/>
    <n v="9"/>
  </r>
  <r>
    <x v="115"/>
    <s v="O"/>
    <s v="M"/>
    <x v="0"/>
    <n v="1"/>
  </r>
  <r>
    <x v="116"/>
    <s v=""/>
    <s v="F"/>
    <x v="1"/>
    <n v="8"/>
  </r>
  <r>
    <x v="116"/>
    <s v=""/>
    <s v="F"/>
    <x v="0"/>
    <n v="4"/>
  </r>
  <r>
    <x v="116"/>
    <s v=""/>
    <s v="M"/>
    <x v="1"/>
    <n v="13"/>
  </r>
  <r>
    <x v="116"/>
    <s v=""/>
    <s v="M"/>
    <x v="0"/>
    <n v="7"/>
  </r>
  <r>
    <x v="116"/>
    <s v="1"/>
    <s v="F"/>
    <x v="1"/>
    <n v="399"/>
  </r>
  <r>
    <x v="116"/>
    <s v="1"/>
    <s v="F"/>
    <x v="0"/>
    <n v="557"/>
  </r>
  <r>
    <x v="116"/>
    <s v="1"/>
    <s v="M"/>
    <x v="1"/>
    <n v="322"/>
  </r>
  <r>
    <x v="116"/>
    <s v="1"/>
    <s v="M"/>
    <x v="0"/>
    <n v="475"/>
  </r>
  <r>
    <x v="116"/>
    <s v="2"/>
    <s v="F"/>
    <x v="1"/>
    <n v="130"/>
  </r>
  <r>
    <x v="116"/>
    <s v="2"/>
    <s v="F"/>
    <x v="0"/>
    <n v="179"/>
  </r>
  <r>
    <x v="116"/>
    <s v="2"/>
    <s v="M"/>
    <x v="1"/>
    <n v="151"/>
  </r>
  <r>
    <x v="116"/>
    <s v="2"/>
    <s v="M"/>
    <x v="0"/>
    <n v="167"/>
  </r>
  <r>
    <x v="116"/>
    <s v="3"/>
    <s v="M"/>
    <x v="0"/>
    <n v="1"/>
  </r>
  <r>
    <x v="116"/>
    <s v="A"/>
    <s v="F"/>
    <x v="0"/>
    <n v="2"/>
  </r>
  <r>
    <x v="116"/>
    <s v="A"/>
    <s v="M"/>
    <x v="0"/>
    <n v="2"/>
  </r>
  <r>
    <x v="116"/>
    <s v="B"/>
    <s v="F"/>
    <x v="0"/>
    <n v="1"/>
  </r>
  <r>
    <x v="116"/>
    <s v="N"/>
    <s v="F"/>
    <x v="1"/>
    <n v="161"/>
  </r>
  <r>
    <x v="116"/>
    <s v="N"/>
    <s v="F"/>
    <x v="0"/>
    <n v="119"/>
  </r>
  <r>
    <x v="116"/>
    <s v="N"/>
    <s v="M"/>
    <x v="1"/>
    <n v="143"/>
  </r>
  <r>
    <x v="116"/>
    <s v="N"/>
    <s v="M"/>
    <x v="0"/>
    <n v="95"/>
  </r>
  <r>
    <x v="116"/>
    <s v="O"/>
    <s v="F"/>
    <x v="1"/>
    <n v="3"/>
  </r>
  <r>
    <x v="116"/>
    <s v="O"/>
    <s v="F"/>
    <x v="0"/>
    <n v="6"/>
  </r>
  <r>
    <x v="116"/>
    <s v="O"/>
    <s v="M"/>
    <x v="1"/>
    <n v="3"/>
  </r>
  <r>
    <x v="116"/>
    <s v="O"/>
    <s v="M"/>
    <x v="0"/>
    <n v="9"/>
  </r>
  <r>
    <x v="117"/>
    <s v=""/>
    <s v="F"/>
    <x v="0"/>
    <n v="2"/>
  </r>
  <r>
    <x v="117"/>
    <s v=""/>
    <s v="M"/>
    <x v="0"/>
    <n v="5"/>
  </r>
  <r>
    <x v="117"/>
    <s v="1"/>
    <s v="F"/>
    <x v="1"/>
    <n v="1513"/>
  </r>
  <r>
    <x v="117"/>
    <s v="1"/>
    <s v="F"/>
    <x v="0"/>
    <n v="1844"/>
  </r>
  <r>
    <x v="117"/>
    <s v="1"/>
    <s v="M"/>
    <x v="1"/>
    <n v="1682"/>
  </r>
  <r>
    <x v="117"/>
    <s v="1"/>
    <s v="M"/>
    <x v="0"/>
    <n v="1852"/>
  </r>
  <r>
    <x v="117"/>
    <s v="2"/>
    <s v="F"/>
    <x v="1"/>
    <n v="207"/>
  </r>
  <r>
    <x v="117"/>
    <s v="2"/>
    <s v="F"/>
    <x v="0"/>
    <n v="486"/>
  </r>
  <r>
    <x v="117"/>
    <s v="2"/>
    <s v="M"/>
    <x v="1"/>
    <n v="233"/>
  </r>
  <r>
    <x v="117"/>
    <s v="2"/>
    <s v="M"/>
    <x v="0"/>
    <n v="497"/>
  </r>
  <r>
    <x v="117"/>
    <s v="3"/>
    <s v="F"/>
    <x v="1"/>
    <n v="6"/>
  </r>
  <r>
    <x v="117"/>
    <s v="3"/>
    <s v="F"/>
    <x v="0"/>
    <n v="2"/>
  </r>
  <r>
    <x v="117"/>
    <s v="3"/>
    <s v="M"/>
    <x v="1"/>
    <n v="11"/>
  </r>
  <r>
    <x v="117"/>
    <s v="3"/>
    <s v="M"/>
    <x v="0"/>
    <n v="2"/>
  </r>
  <r>
    <x v="117"/>
    <s v="A"/>
    <s v="F"/>
    <x v="0"/>
    <n v="7"/>
  </r>
  <r>
    <x v="117"/>
    <s v="A"/>
    <s v="M"/>
    <x v="0"/>
    <n v="9"/>
  </r>
  <r>
    <x v="117"/>
    <s v="B"/>
    <s v="M"/>
    <x v="0"/>
    <n v="1"/>
  </r>
  <r>
    <x v="117"/>
    <s v="N"/>
    <s v="F"/>
    <x v="1"/>
    <n v="515"/>
  </r>
  <r>
    <x v="117"/>
    <s v="N"/>
    <s v="F"/>
    <x v="0"/>
    <n v="878"/>
  </r>
  <r>
    <x v="117"/>
    <s v="N"/>
    <s v="M"/>
    <x v="1"/>
    <n v="424"/>
  </r>
  <r>
    <x v="117"/>
    <s v="N"/>
    <s v="M"/>
    <x v="0"/>
    <n v="705"/>
  </r>
  <r>
    <x v="117"/>
    <s v="O"/>
    <s v="F"/>
    <x v="0"/>
    <n v="6"/>
  </r>
  <r>
    <x v="117"/>
    <s v="O"/>
    <s v="M"/>
    <x v="1"/>
    <n v="1"/>
  </r>
  <r>
    <x v="117"/>
    <s v="O"/>
    <s v="M"/>
    <x v="0"/>
    <n v="4"/>
  </r>
  <r>
    <x v="118"/>
    <s v=""/>
    <s v="F"/>
    <x v="1"/>
    <n v="1"/>
  </r>
  <r>
    <x v="118"/>
    <s v=""/>
    <s v="F"/>
    <x v="0"/>
    <n v="5"/>
  </r>
  <r>
    <x v="118"/>
    <s v=""/>
    <s v="M"/>
    <x v="1"/>
    <n v="5"/>
  </r>
  <r>
    <x v="118"/>
    <s v=""/>
    <s v="M"/>
    <x v="0"/>
    <n v="2"/>
  </r>
  <r>
    <x v="118"/>
    <s v="1"/>
    <s v="F"/>
    <x v="1"/>
    <n v="726"/>
  </r>
  <r>
    <x v="118"/>
    <s v="1"/>
    <s v="F"/>
    <x v="0"/>
    <n v="1003"/>
  </r>
  <r>
    <x v="118"/>
    <s v="1"/>
    <s v="M"/>
    <x v="1"/>
    <n v="616"/>
  </r>
  <r>
    <x v="118"/>
    <s v="1"/>
    <s v="M"/>
    <x v="0"/>
    <n v="840"/>
  </r>
  <r>
    <x v="118"/>
    <s v="2"/>
    <s v="F"/>
    <x v="1"/>
    <n v="495"/>
  </r>
  <r>
    <x v="118"/>
    <s v="2"/>
    <s v="F"/>
    <x v="0"/>
    <n v="527"/>
  </r>
  <r>
    <x v="118"/>
    <s v="2"/>
    <s v="M"/>
    <x v="1"/>
    <n v="386"/>
  </r>
  <r>
    <x v="118"/>
    <s v="2"/>
    <s v="M"/>
    <x v="0"/>
    <n v="404"/>
  </r>
  <r>
    <x v="118"/>
    <s v="A"/>
    <s v="M"/>
    <x v="1"/>
    <n v="2"/>
  </r>
  <r>
    <x v="118"/>
    <s v="A"/>
    <s v="M"/>
    <x v="0"/>
    <n v="1"/>
  </r>
  <r>
    <x v="118"/>
    <s v="N"/>
    <s v="F"/>
    <x v="1"/>
    <n v="150"/>
  </r>
  <r>
    <x v="118"/>
    <s v="N"/>
    <s v="F"/>
    <x v="0"/>
    <n v="179"/>
  </r>
  <r>
    <x v="118"/>
    <s v="N"/>
    <s v="M"/>
    <x v="1"/>
    <n v="106"/>
  </r>
  <r>
    <x v="118"/>
    <s v="N"/>
    <s v="M"/>
    <x v="0"/>
    <n v="148"/>
  </r>
  <r>
    <x v="118"/>
    <s v="O"/>
    <s v="M"/>
    <x v="1"/>
    <n v="3"/>
  </r>
  <r>
    <x v="118"/>
    <s v="O"/>
    <s v="M"/>
    <x v="0"/>
    <n v="4"/>
  </r>
  <r>
    <x v="119"/>
    <s v=""/>
    <s v="F"/>
    <x v="1"/>
    <n v="2"/>
  </r>
  <r>
    <x v="119"/>
    <s v="1"/>
    <s v="F"/>
    <x v="1"/>
    <n v="250"/>
  </r>
  <r>
    <x v="119"/>
    <s v="1"/>
    <s v="F"/>
    <x v="0"/>
    <n v="866"/>
  </r>
  <r>
    <x v="119"/>
    <s v="1"/>
    <s v="M"/>
    <x v="1"/>
    <n v="310"/>
  </r>
  <r>
    <x v="119"/>
    <s v="1"/>
    <s v="M"/>
    <x v="0"/>
    <n v="965"/>
  </r>
  <r>
    <x v="119"/>
    <s v="2"/>
    <s v="F"/>
    <x v="0"/>
    <n v="18"/>
  </r>
  <r>
    <x v="119"/>
    <s v="2"/>
    <s v="M"/>
    <x v="1"/>
    <n v="4"/>
  </r>
  <r>
    <x v="119"/>
    <s v="2"/>
    <s v="M"/>
    <x v="0"/>
    <n v="15"/>
  </r>
  <r>
    <x v="119"/>
    <s v="3"/>
    <s v="F"/>
    <x v="1"/>
    <n v="36"/>
  </r>
  <r>
    <x v="119"/>
    <s v="3"/>
    <s v="M"/>
    <x v="1"/>
    <n v="28"/>
  </r>
  <r>
    <x v="119"/>
    <s v="3"/>
    <s v="M"/>
    <x v="0"/>
    <n v="1"/>
  </r>
  <r>
    <x v="119"/>
    <s v="A"/>
    <s v="F"/>
    <x v="1"/>
    <n v="7"/>
  </r>
  <r>
    <x v="119"/>
    <s v="A"/>
    <s v="M"/>
    <x v="1"/>
    <n v="11"/>
  </r>
  <r>
    <x v="119"/>
    <s v="B"/>
    <s v="M"/>
    <x v="0"/>
    <n v="1"/>
  </r>
  <r>
    <x v="119"/>
    <s v="C"/>
    <s v="M"/>
    <x v="1"/>
    <n v="1"/>
  </r>
  <r>
    <x v="119"/>
    <s v="N"/>
    <s v="F"/>
    <x v="1"/>
    <n v="950"/>
  </r>
  <r>
    <x v="119"/>
    <s v="N"/>
    <s v="F"/>
    <x v="0"/>
    <n v="1589"/>
  </r>
  <r>
    <x v="119"/>
    <s v="N"/>
    <s v="M"/>
    <x v="1"/>
    <n v="935"/>
  </r>
  <r>
    <x v="119"/>
    <s v="N"/>
    <s v="M"/>
    <x v="0"/>
    <n v="1423"/>
  </r>
  <r>
    <x v="119"/>
    <s v="O"/>
    <s v="F"/>
    <x v="1"/>
    <n v="1"/>
  </r>
  <r>
    <x v="119"/>
    <s v="O"/>
    <s v="M"/>
    <x v="1"/>
    <n v="3"/>
  </r>
  <r>
    <x v="119"/>
    <s v="O"/>
    <s v="M"/>
    <x v="0"/>
    <n v="2"/>
  </r>
  <r>
    <x v="120"/>
    <s v=""/>
    <s v="F"/>
    <x v="1"/>
    <n v="34"/>
  </r>
  <r>
    <x v="120"/>
    <s v=""/>
    <s v="F"/>
    <x v="0"/>
    <n v="13"/>
  </r>
  <r>
    <x v="120"/>
    <s v=""/>
    <s v="M"/>
    <x v="1"/>
    <n v="31"/>
  </r>
  <r>
    <x v="120"/>
    <s v=""/>
    <s v="M"/>
    <x v="0"/>
    <n v="5"/>
  </r>
  <r>
    <x v="120"/>
    <s v="1"/>
    <s v="F"/>
    <x v="1"/>
    <n v="963"/>
  </r>
  <r>
    <x v="120"/>
    <s v="1"/>
    <s v="F"/>
    <x v="0"/>
    <n v="823"/>
  </r>
  <r>
    <x v="120"/>
    <s v="1"/>
    <s v="M"/>
    <x v="1"/>
    <n v="1170"/>
  </r>
  <r>
    <x v="120"/>
    <s v="1"/>
    <s v="M"/>
    <x v="0"/>
    <n v="870"/>
  </r>
  <r>
    <x v="120"/>
    <s v="2"/>
    <s v="F"/>
    <x v="1"/>
    <n v="81"/>
  </r>
  <r>
    <x v="120"/>
    <s v="2"/>
    <s v="F"/>
    <x v="0"/>
    <n v="163"/>
  </r>
  <r>
    <x v="120"/>
    <s v="2"/>
    <s v="M"/>
    <x v="1"/>
    <n v="141"/>
  </r>
  <r>
    <x v="120"/>
    <s v="2"/>
    <s v="M"/>
    <x v="0"/>
    <n v="146"/>
  </r>
  <r>
    <x v="120"/>
    <s v="3"/>
    <s v="F"/>
    <x v="0"/>
    <n v="1"/>
  </r>
  <r>
    <x v="120"/>
    <s v="A"/>
    <s v="F"/>
    <x v="1"/>
    <n v="1"/>
  </r>
  <r>
    <x v="120"/>
    <s v="A"/>
    <s v="F"/>
    <x v="0"/>
    <n v="3"/>
  </r>
  <r>
    <x v="120"/>
    <s v="A"/>
    <s v="M"/>
    <x v="1"/>
    <n v="13"/>
  </r>
  <r>
    <x v="120"/>
    <s v="A"/>
    <s v="M"/>
    <x v="0"/>
    <n v="6"/>
  </r>
  <r>
    <x v="120"/>
    <s v="B"/>
    <s v="F"/>
    <x v="0"/>
    <n v="2"/>
  </r>
  <r>
    <x v="120"/>
    <s v="B"/>
    <s v="M"/>
    <x v="1"/>
    <n v="1"/>
  </r>
  <r>
    <x v="120"/>
    <s v="N"/>
    <s v="F"/>
    <x v="1"/>
    <n v="257"/>
  </r>
  <r>
    <x v="120"/>
    <s v="N"/>
    <s v="F"/>
    <x v="0"/>
    <n v="268"/>
  </r>
  <r>
    <x v="120"/>
    <s v="N"/>
    <s v="M"/>
    <x v="1"/>
    <n v="249"/>
  </r>
  <r>
    <x v="120"/>
    <s v="N"/>
    <s v="M"/>
    <x v="0"/>
    <n v="198"/>
  </r>
  <r>
    <x v="120"/>
    <s v="O"/>
    <s v="F"/>
    <x v="1"/>
    <n v="1"/>
  </r>
  <r>
    <x v="120"/>
    <s v="O"/>
    <s v="F"/>
    <x v="0"/>
    <n v="2"/>
  </r>
  <r>
    <x v="120"/>
    <s v="O"/>
    <s v="M"/>
    <x v="1"/>
    <n v="6"/>
  </r>
  <r>
    <x v="120"/>
    <s v="O"/>
    <s v="M"/>
    <x v="0"/>
    <n v="6"/>
  </r>
  <r>
    <x v="121"/>
    <s v=""/>
    <s v="F"/>
    <x v="1"/>
    <n v="1"/>
  </r>
  <r>
    <x v="121"/>
    <s v=""/>
    <s v="F"/>
    <x v="0"/>
    <n v="2"/>
  </r>
  <r>
    <x v="121"/>
    <s v=""/>
    <s v="M"/>
    <x v="0"/>
    <n v="1"/>
  </r>
  <r>
    <x v="121"/>
    <s v="1"/>
    <s v="F"/>
    <x v="1"/>
    <n v="2962"/>
  </r>
  <r>
    <x v="121"/>
    <s v="1"/>
    <s v="F"/>
    <x v="0"/>
    <n v="5252"/>
  </r>
  <r>
    <x v="121"/>
    <s v="1"/>
    <s v="M"/>
    <x v="1"/>
    <n v="3060"/>
  </r>
  <r>
    <x v="121"/>
    <s v="1"/>
    <s v="M"/>
    <x v="0"/>
    <n v="4789"/>
  </r>
  <r>
    <x v="121"/>
    <s v="2"/>
    <s v="F"/>
    <x v="1"/>
    <n v="708"/>
  </r>
  <r>
    <x v="121"/>
    <s v="2"/>
    <s v="F"/>
    <x v="0"/>
    <n v="1101"/>
  </r>
  <r>
    <x v="121"/>
    <s v="2"/>
    <s v="M"/>
    <x v="1"/>
    <n v="852"/>
  </r>
  <r>
    <x v="121"/>
    <s v="2"/>
    <s v="M"/>
    <x v="0"/>
    <n v="1046"/>
  </r>
  <r>
    <x v="121"/>
    <s v="3"/>
    <s v="F"/>
    <x v="0"/>
    <n v="1"/>
  </r>
  <r>
    <x v="121"/>
    <s v="3"/>
    <s v="M"/>
    <x v="1"/>
    <n v="1"/>
  </r>
  <r>
    <x v="121"/>
    <s v="3"/>
    <s v="M"/>
    <x v="0"/>
    <n v="1"/>
  </r>
  <r>
    <x v="121"/>
    <s v="A"/>
    <s v="F"/>
    <x v="0"/>
    <n v="1"/>
  </r>
  <r>
    <x v="121"/>
    <s v="A"/>
    <s v="M"/>
    <x v="1"/>
    <n v="1"/>
  </r>
  <r>
    <x v="121"/>
    <s v="A"/>
    <s v="M"/>
    <x v="0"/>
    <n v="4"/>
  </r>
  <r>
    <x v="121"/>
    <s v="B"/>
    <s v="F"/>
    <x v="0"/>
    <n v="1"/>
  </r>
  <r>
    <x v="121"/>
    <s v="B"/>
    <s v="M"/>
    <x v="1"/>
    <n v="2"/>
  </r>
  <r>
    <x v="121"/>
    <s v="N"/>
    <s v="F"/>
    <x v="1"/>
    <n v="1252"/>
  </r>
  <r>
    <x v="121"/>
    <s v="N"/>
    <s v="F"/>
    <x v="0"/>
    <n v="2311"/>
  </r>
  <r>
    <x v="121"/>
    <s v="N"/>
    <s v="M"/>
    <x v="1"/>
    <n v="1081"/>
  </r>
  <r>
    <x v="121"/>
    <s v="N"/>
    <s v="M"/>
    <x v="0"/>
    <n v="1760"/>
  </r>
  <r>
    <x v="121"/>
    <s v="O"/>
    <s v="F"/>
    <x v="1"/>
    <n v="1"/>
  </r>
  <r>
    <x v="121"/>
    <s v="O"/>
    <s v="F"/>
    <x v="0"/>
    <n v="8"/>
  </r>
  <r>
    <x v="121"/>
    <s v="O"/>
    <s v="M"/>
    <x v="1"/>
    <n v="1"/>
  </r>
  <r>
    <x v="121"/>
    <s v="O"/>
    <s v="M"/>
    <x v="0"/>
    <n v="12"/>
  </r>
  <r>
    <x v="122"/>
    <s v=""/>
    <s v="F"/>
    <x v="1"/>
    <n v="2"/>
  </r>
  <r>
    <x v="122"/>
    <s v=""/>
    <s v="M"/>
    <x v="0"/>
    <n v="1"/>
  </r>
  <r>
    <x v="122"/>
    <s v="1"/>
    <s v="F"/>
    <x v="1"/>
    <n v="2747"/>
  </r>
  <r>
    <x v="122"/>
    <s v="1"/>
    <s v="F"/>
    <x v="0"/>
    <n v="1727"/>
  </r>
  <r>
    <x v="122"/>
    <s v="1"/>
    <s v="M"/>
    <x v="1"/>
    <n v="3149"/>
  </r>
  <r>
    <x v="122"/>
    <s v="1"/>
    <s v="M"/>
    <x v="0"/>
    <n v="1786"/>
  </r>
  <r>
    <x v="122"/>
    <s v="2"/>
    <s v="F"/>
    <x v="1"/>
    <n v="512"/>
  </r>
  <r>
    <x v="122"/>
    <s v="2"/>
    <s v="F"/>
    <x v="0"/>
    <n v="372"/>
  </r>
  <r>
    <x v="122"/>
    <s v="2"/>
    <s v="M"/>
    <x v="1"/>
    <n v="633"/>
  </r>
  <r>
    <x v="122"/>
    <s v="2"/>
    <s v="M"/>
    <x v="0"/>
    <n v="396"/>
  </r>
  <r>
    <x v="122"/>
    <s v="3"/>
    <s v="F"/>
    <x v="1"/>
    <n v="2"/>
  </r>
  <r>
    <x v="122"/>
    <s v="3"/>
    <s v="F"/>
    <x v="0"/>
    <n v="5"/>
  </r>
  <r>
    <x v="122"/>
    <s v="3"/>
    <s v="M"/>
    <x v="1"/>
    <n v="1"/>
  </r>
  <r>
    <x v="122"/>
    <s v="3"/>
    <s v="M"/>
    <x v="0"/>
    <n v="5"/>
  </r>
  <r>
    <x v="122"/>
    <s v="A"/>
    <s v="F"/>
    <x v="1"/>
    <n v="4"/>
  </r>
  <r>
    <x v="122"/>
    <s v="A"/>
    <s v="F"/>
    <x v="0"/>
    <n v="3"/>
  </r>
  <r>
    <x v="122"/>
    <s v="A"/>
    <s v="M"/>
    <x v="1"/>
    <n v="20"/>
  </r>
  <r>
    <x v="122"/>
    <s v="A"/>
    <s v="M"/>
    <x v="0"/>
    <n v="9"/>
  </r>
  <r>
    <x v="122"/>
    <s v="B"/>
    <s v="F"/>
    <x v="1"/>
    <n v="1"/>
  </r>
  <r>
    <x v="122"/>
    <s v="B"/>
    <s v="M"/>
    <x v="1"/>
    <n v="4"/>
  </r>
  <r>
    <x v="122"/>
    <s v="B"/>
    <s v="M"/>
    <x v="0"/>
    <n v="2"/>
  </r>
  <r>
    <x v="122"/>
    <s v="C"/>
    <s v="F"/>
    <x v="1"/>
    <n v="1"/>
  </r>
  <r>
    <x v="122"/>
    <s v="N"/>
    <s v="F"/>
    <x v="1"/>
    <n v="947"/>
  </r>
  <r>
    <x v="122"/>
    <s v="N"/>
    <s v="F"/>
    <x v="0"/>
    <n v="874"/>
  </r>
  <r>
    <x v="122"/>
    <s v="N"/>
    <s v="M"/>
    <x v="1"/>
    <n v="937"/>
  </r>
  <r>
    <x v="122"/>
    <s v="N"/>
    <s v="M"/>
    <x v="0"/>
    <n v="737"/>
  </r>
  <r>
    <x v="122"/>
    <s v="O"/>
    <s v="F"/>
    <x v="1"/>
    <n v="5"/>
  </r>
  <r>
    <x v="122"/>
    <s v="O"/>
    <s v="F"/>
    <x v="0"/>
    <n v="3"/>
  </r>
  <r>
    <x v="122"/>
    <s v="O"/>
    <s v="M"/>
    <x v="1"/>
    <n v="8"/>
  </r>
  <r>
    <x v="122"/>
    <s v="O"/>
    <s v="M"/>
    <x v="0"/>
    <n v="12"/>
  </r>
  <r>
    <x v="123"/>
    <s v=""/>
    <s v="F"/>
    <x v="1"/>
    <n v="9"/>
  </r>
  <r>
    <x v="123"/>
    <s v=""/>
    <s v="F"/>
    <x v="0"/>
    <n v="8"/>
  </r>
  <r>
    <x v="123"/>
    <s v=""/>
    <s v="M"/>
    <x v="1"/>
    <n v="8"/>
  </r>
  <r>
    <x v="123"/>
    <s v=""/>
    <s v="M"/>
    <x v="0"/>
    <n v="6"/>
  </r>
  <r>
    <x v="123"/>
    <s v="1"/>
    <s v="F"/>
    <x v="1"/>
    <n v="1192"/>
  </r>
  <r>
    <x v="123"/>
    <s v="1"/>
    <s v="F"/>
    <x v="0"/>
    <n v="1335"/>
  </r>
  <r>
    <x v="123"/>
    <s v="1"/>
    <s v="M"/>
    <x v="1"/>
    <n v="1445"/>
  </r>
  <r>
    <x v="123"/>
    <s v="1"/>
    <s v="M"/>
    <x v="0"/>
    <n v="1395"/>
  </r>
  <r>
    <x v="123"/>
    <s v="2"/>
    <s v="F"/>
    <x v="1"/>
    <n v="36"/>
  </r>
  <r>
    <x v="123"/>
    <s v="2"/>
    <s v="F"/>
    <x v="0"/>
    <n v="82"/>
  </r>
  <r>
    <x v="123"/>
    <s v="2"/>
    <s v="M"/>
    <x v="1"/>
    <n v="71"/>
  </r>
  <r>
    <x v="123"/>
    <s v="2"/>
    <s v="M"/>
    <x v="0"/>
    <n v="65"/>
  </r>
  <r>
    <x v="123"/>
    <s v="A"/>
    <s v="F"/>
    <x v="0"/>
    <n v="1"/>
  </r>
  <r>
    <x v="123"/>
    <s v="A"/>
    <s v="M"/>
    <x v="1"/>
    <n v="1"/>
  </r>
  <r>
    <x v="123"/>
    <s v="A"/>
    <s v="M"/>
    <x v="0"/>
    <n v="8"/>
  </r>
  <r>
    <x v="123"/>
    <s v="B"/>
    <s v="F"/>
    <x v="0"/>
    <n v="1"/>
  </r>
  <r>
    <x v="123"/>
    <s v="N"/>
    <s v="F"/>
    <x v="1"/>
    <n v="947"/>
  </r>
  <r>
    <x v="123"/>
    <s v="N"/>
    <s v="F"/>
    <x v="0"/>
    <n v="1179"/>
  </r>
  <r>
    <x v="123"/>
    <s v="N"/>
    <s v="M"/>
    <x v="1"/>
    <n v="948"/>
  </r>
  <r>
    <x v="123"/>
    <s v="N"/>
    <s v="M"/>
    <x v="0"/>
    <n v="1009"/>
  </r>
  <r>
    <x v="123"/>
    <s v="O"/>
    <s v="F"/>
    <x v="0"/>
    <n v="6"/>
  </r>
  <r>
    <x v="123"/>
    <s v="O"/>
    <s v="M"/>
    <x v="1"/>
    <n v="2"/>
  </r>
  <r>
    <x v="123"/>
    <s v="O"/>
    <s v="M"/>
    <x v="0"/>
    <n v="10"/>
  </r>
  <r>
    <x v="124"/>
    <s v=""/>
    <s v="F"/>
    <x v="1"/>
    <n v="4"/>
  </r>
  <r>
    <x v="124"/>
    <s v=""/>
    <s v="F"/>
    <x v="0"/>
    <n v="1"/>
  </r>
  <r>
    <x v="124"/>
    <s v="1"/>
    <s v="F"/>
    <x v="1"/>
    <n v="3328"/>
  </r>
  <r>
    <x v="124"/>
    <s v="1"/>
    <s v="F"/>
    <x v="0"/>
    <n v="3776"/>
  </r>
  <r>
    <x v="124"/>
    <s v="1"/>
    <s v="M"/>
    <x v="1"/>
    <n v="3508"/>
  </r>
  <r>
    <x v="124"/>
    <s v="1"/>
    <s v="M"/>
    <x v="0"/>
    <n v="3746"/>
  </r>
  <r>
    <x v="124"/>
    <s v="2"/>
    <s v="F"/>
    <x v="1"/>
    <n v="46"/>
  </r>
  <r>
    <x v="124"/>
    <s v="2"/>
    <s v="F"/>
    <x v="0"/>
    <n v="223"/>
  </r>
  <r>
    <x v="124"/>
    <s v="2"/>
    <s v="M"/>
    <x v="1"/>
    <n v="62"/>
  </r>
  <r>
    <x v="124"/>
    <s v="2"/>
    <s v="M"/>
    <x v="0"/>
    <n v="236"/>
  </r>
  <r>
    <x v="124"/>
    <s v="3"/>
    <s v="F"/>
    <x v="1"/>
    <n v="23"/>
  </r>
  <r>
    <x v="124"/>
    <s v="3"/>
    <s v="F"/>
    <x v="0"/>
    <n v="18"/>
  </r>
  <r>
    <x v="124"/>
    <s v="3"/>
    <s v="M"/>
    <x v="1"/>
    <n v="33"/>
  </r>
  <r>
    <x v="124"/>
    <s v="3"/>
    <s v="M"/>
    <x v="0"/>
    <n v="19"/>
  </r>
  <r>
    <x v="124"/>
    <s v="A"/>
    <s v="F"/>
    <x v="1"/>
    <n v="3"/>
  </r>
  <r>
    <x v="124"/>
    <s v="A"/>
    <s v="F"/>
    <x v="0"/>
    <n v="4"/>
  </r>
  <r>
    <x v="124"/>
    <s v="A"/>
    <s v="M"/>
    <x v="1"/>
    <n v="11"/>
  </r>
  <r>
    <x v="124"/>
    <s v="A"/>
    <s v="M"/>
    <x v="0"/>
    <n v="8"/>
  </r>
  <r>
    <x v="124"/>
    <s v="B"/>
    <s v="F"/>
    <x v="0"/>
    <n v="1"/>
  </r>
  <r>
    <x v="124"/>
    <s v="C"/>
    <s v="F"/>
    <x v="0"/>
    <n v="1"/>
  </r>
  <r>
    <x v="124"/>
    <s v="N"/>
    <s v="F"/>
    <x v="1"/>
    <n v="2368"/>
  </r>
  <r>
    <x v="124"/>
    <s v="N"/>
    <s v="F"/>
    <x v="0"/>
    <n v="2246"/>
  </r>
  <r>
    <x v="124"/>
    <s v="N"/>
    <s v="M"/>
    <x v="1"/>
    <n v="2255"/>
  </r>
  <r>
    <x v="124"/>
    <s v="N"/>
    <s v="M"/>
    <x v="0"/>
    <n v="1817"/>
  </r>
  <r>
    <x v="124"/>
    <s v="O"/>
    <s v="F"/>
    <x v="1"/>
    <n v="4"/>
  </r>
  <r>
    <x v="124"/>
    <s v="O"/>
    <s v="F"/>
    <x v="0"/>
    <n v="1"/>
  </r>
  <r>
    <x v="124"/>
    <s v="O"/>
    <s v="M"/>
    <x v="1"/>
    <n v="9"/>
  </r>
  <r>
    <x v="124"/>
    <s v="O"/>
    <s v="M"/>
    <x v="0"/>
    <n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2">
  <r>
    <x v="0"/>
    <x v="0"/>
    <n v="15121"/>
  </r>
  <r>
    <x v="0"/>
    <x v="1"/>
    <n v="76342"/>
  </r>
  <r>
    <x v="0"/>
    <x v="2"/>
    <n v="226545"/>
  </r>
  <r>
    <x v="0"/>
    <x v="3"/>
    <n v="103857"/>
  </r>
  <r>
    <x v="0"/>
    <x v="4"/>
    <n v="998185"/>
  </r>
  <r>
    <x v="0"/>
    <x v="5"/>
    <n v="131278"/>
  </r>
  <r>
    <x v="0"/>
    <x v="6"/>
    <n v="134486"/>
  </r>
  <r>
    <x v="0"/>
    <x v="7"/>
    <n v="136133"/>
  </r>
  <r>
    <x v="0"/>
    <x v="8"/>
    <n v="113168"/>
  </r>
  <r>
    <x v="0"/>
    <x v="9"/>
    <n v="87432"/>
  </r>
  <r>
    <x v="0"/>
    <x v="10"/>
    <n v="63929"/>
  </r>
  <r>
    <x v="0"/>
    <x v="11"/>
    <n v="42490"/>
  </r>
  <r>
    <x v="0"/>
    <x v="12"/>
    <n v="56243"/>
  </r>
  <r>
    <x v="1"/>
    <x v="0"/>
    <n v="27"/>
  </r>
  <r>
    <x v="1"/>
    <x v="1"/>
    <n v="98"/>
  </r>
  <r>
    <x v="1"/>
    <x v="2"/>
    <n v="355"/>
  </r>
  <r>
    <x v="1"/>
    <x v="3"/>
    <n v="169"/>
  </r>
  <r>
    <x v="1"/>
    <x v="4"/>
    <n v="1291"/>
  </r>
  <r>
    <x v="1"/>
    <x v="5"/>
    <n v="183"/>
  </r>
  <r>
    <x v="1"/>
    <x v="6"/>
    <n v="169"/>
  </r>
  <r>
    <x v="1"/>
    <x v="7"/>
    <n v="150"/>
  </r>
  <r>
    <x v="1"/>
    <x v="8"/>
    <n v="108"/>
  </r>
  <r>
    <x v="1"/>
    <x v="9"/>
    <n v="110"/>
  </r>
  <r>
    <x v="1"/>
    <x v="10"/>
    <n v="87"/>
  </r>
  <r>
    <x v="1"/>
    <x v="11"/>
    <n v="59"/>
  </r>
  <r>
    <x v="1"/>
    <x v="12"/>
    <n v="67"/>
  </r>
  <r>
    <x v="2"/>
    <x v="0"/>
    <n v="3"/>
  </r>
  <r>
    <x v="2"/>
    <x v="1"/>
    <n v="10"/>
  </r>
  <r>
    <x v="2"/>
    <x v="2"/>
    <n v="30"/>
  </r>
  <r>
    <x v="2"/>
    <x v="3"/>
    <n v="14"/>
  </r>
  <r>
    <x v="2"/>
    <x v="4"/>
    <n v="175"/>
  </r>
  <r>
    <x v="2"/>
    <x v="5"/>
    <n v="17"/>
  </r>
  <r>
    <x v="2"/>
    <x v="6"/>
    <n v="20"/>
  </r>
  <r>
    <x v="2"/>
    <x v="7"/>
    <n v="16"/>
  </r>
  <r>
    <x v="2"/>
    <x v="8"/>
    <n v="15"/>
  </r>
  <r>
    <x v="2"/>
    <x v="9"/>
    <n v="11"/>
  </r>
  <r>
    <x v="2"/>
    <x v="10"/>
    <n v="5"/>
  </r>
  <r>
    <x v="2"/>
    <x v="11"/>
    <n v="2"/>
  </r>
  <r>
    <x v="2"/>
    <x v="12"/>
    <n v="6"/>
  </r>
  <r>
    <x v="3"/>
    <x v="0"/>
    <n v="8"/>
  </r>
  <r>
    <x v="3"/>
    <x v="1"/>
    <n v="21"/>
  </r>
  <r>
    <x v="3"/>
    <x v="2"/>
    <n v="64"/>
  </r>
  <r>
    <x v="3"/>
    <x v="3"/>
    <n v="30"/>
  </r>
  <r>
    <x v="3"/>
    <x v="4"/>
    <n v="246"/>
  </r>
  <r>
    <x v="3"/>
    <x v="5"/>
    <n v="31"/>
  </r>
  <r>
    <x v="3"/>
    <x v="6"/>
    <n v="20"/>
  </r>
  <r>
    <x v="3"/>
    <x v="7"/>
    <n v="24"/>
  </r>
  <r>
    <x v="3"/>
    <x v="8"/>
    <n v="27"/>
  </r>
  <r>
    <x v="3"/>
    <x v="9"/>
    <n v="21"/>
  </r>
  <r>
    <x v="3"/>
    <x v="10"/>
    <n v="15"/>
  </r>
  <r>
    <x v="3"/>
    <x v="11"/>
    <n v="9"/>
  </r>
  <r>
    <x v="3"/>
    <x v="12"/>
    <n v="10"/>
  </r>
  <r>
    <x v="4"/>
    <x v="0"/>
    <n v="127"/>
  </r>
  <r>
    <x v="4"/>
    <x v="1"/>
    <n v="563"/>
  </r>
  <r>
    <x v="4"/>
    <x v="2"/>
    <n v="1648"/>
  </r>
  <r>
    <x v="4"/>
    <x v="3"/>
    <n v="842"/>
  </r>
  <r>
    <x v="4"/>
    <x v="4"/>
    <n v="6852"/>
  </r>
  <r>
    <x v="4"/>
    <x v="5"/>
    <n v="935"/>
  </r>
  <r>
    <x v="4"/>
    <x v="6"/>
    <n v="895"/>
  </r>
  <r>
    <x v="4"/>
    <x v="7"/>
    <n v="862"/>
  </r>
  <r>
    <x v="4"/>
    <x v="8"/>
    <n v="623"/>
  </r>
  <r>
    <x v="4"/>
    <x v="9"/>
    <n v="455"/>
  </r>
  <r>
    <x v="4"/>
    <x v="10"/>
    <n v="278"/>
  </r>
  <r>
    <x v="4"/>
    <x v="11"/>
    <n v="159"/>
  </r>
  <r>
    <x v="4"/>
    <x v="12"/>
    <n v="197"/>
  </r>
  <r>
    <x v="5"/>
    <x v="0"/>
    <n v="28"/>
  </r>
  <r>
    <x v="5"/>
    <x v="1"/>
    <n v="94"/>
  </r>
  <r>
    <x v="5"/>
    <x v="2"/>
    <n v="436"/>
  </r>
  <r>
    <x v="5"/>
    <x v="3"/>
    <n v="221"/>
  </r>
  <r>
    <x v="5"/>
    <x v="4"/>
    <n v="2120"/>
  </r>
  <r>
    <x v="5"/>
    <x v="5"/>
    <n v="256"/>
  </r>
  <r>
    <x v="5"/>
    <x v="6"/>
    <n v="248"/>
  </r>
  <r>
    <x v="5"/>
    <x v="7"/>
    <n v="210"/>
  </r>
  <r>
    <x v="5"/>
    <x v="8"/>
    <n v="139"/>
  </r>
  <r>
    <x v="5"/>
    <x v="9"/>
    <n v="109"/>
  </r>
  <r>
    <x v="5"/>
    <x v="10"/>
    <n v="68"/>
  </r>
  <r>
    <x v="5"/>
    <x v="11"/>
    <n v="33"/>
  </r>
  <r>
    <x v="5"/>
    <x v="12"/>
    <n v="46"/>
  </r>
  <r>
    <x v="6"/>
    <x v="0"/>
    <n v="58"/>
  </r>
  <r>
    <x v="6"/>
    <x v="1"/>
    <n v="343"/>
  </r>
  <r>
    <x v="6"/>
    <x v="2"/>
    <n v="1012"/>
  </r>
  <r>
    <x v="6"/>
    <x v="3"/>
    <n v="455"/>
  </r>
  <r>
    <x v="6"/>
    <x v="4"/>
    <n v="3740"/>
  </r>
  <r>
    <x v="6"/>
    <x v="5"/>
    <n v="561"/>
  </r>
  <r>
    <x v="6"/>
    <x v="6"/>
    <n v="628"/>
  </r>
  <r>
    <x v="6"/>
    <x v="7"/>
    <n v="542"/>
  </r>
  <r>
    <x v="6"/>
    <x v="8"/>
    <n v="439"/>
  </r>
  <r>
    <x v="6"/>
    <x v="9"/>
    <n v="346"/>
  </r>
  <r>
    <x v="6"/>
    <x v="10"/>
    <n v="248"/>
  </r>
  <r>
    <x v="6"/>
    <x v="11"/>
    <n v="160"/>
  </r>
  <r>
    <x v="6"/>
    <x v="12"/>
    <n v="173"/>
  </r>
  <r>
    <x v="7"/>
    <x v="0"/>
    <n v="8"/>
  </r>
  <r>
    <x v="7"/>
    <x v="1"/>
    <n v="55"/>
  </r>
  <r>
    <x v="7"/>
    <x v="2"/>
    <n v="200"/>
  </r>
  <r>
    <x v="7"/>
    <x v="3"/>
    <n v="104"/>
  </r>
  <r>
    <x v="7"/>
    <x v="4"/>
    <n v="711"/>
  </r>
  <r>
    <x v="7"/>
    <x v="5"/>
    <n v="105"/>
  </r>
  <r>
    <x v="7"/>
    <x v="6"/>
    <n v="89"/>
  </r>
  <r>
    <x v="7"/>
    <x v="7"/>
    <n v="76"/>
  </r>
  <r>
    <x v="7"/>
    <x v="8"/>
    <n v="62"/>
  </r>
  <r>
    <x v="7"/>
    <x v="9"/>
    <n v="33"/>
  </r>
  <r>
    <x v="7"/>
    <x v="10"/>
    <n v="23"/>
  </r>
  <r>
    <x v="7"/>
    <x v="11"/>
    <n v="20"/>
  </r>
  <r>
    <x v="7"/>
    <x v="12"/>
    <n v="10"/>
  </r>
  <r>
    <x v="8"/>
    <x v="0"/>
    <n v="10"/>
  </r>
  <r>
    <x v="8"/>
    <x v="1"/>
    <n v="36"/>
  </r>
  <r>
    <x v="8"/>
    <x v="2"/>
    <n v="103"/>
  </r>
  <r>
    <x v="8"/>
    <x v="3"/>
    <n v="72"/>
  </r>
  <r>
    <x v="8"/>
    <x v="4"/>
    <n v="670"/>
  </r>
  <r>
    <x v="8"/>
    <x v="5"/>
    <n v="61"/>
  </r>
  <r>
    <x v="8"/>
    <x v="6"/>
    <n v="55"/>
  </r>
  <r>
    <x v="8"/>
    <x v="7"/>
    <n v="38"/>
  </r>
  <r>
    <x v="8"/>
    <x v="8"/>
    <n v="35"/>
  </r>
  <r>
    <x v="8"/>
    <x v="9"/>
    <n v="34"/>
  </r>
  <r>
    <x v="8"/>
    <x v="10"/>
    <n v="22"/>
  </r>
  <r>
    <x v="8"/>
    <x v="11"/>
    <n v="11"/>
  </r>
  <r>
    <x v="8"/>
    <x v="12"/>
    <n v="23"/>
  </r>
  <r>
    <x v="9"/>
    <x v="0"/>
    <n v="14"/>
  </r>
  <r>
    <x v="9"/>
    <x v="1"/>
    <n v="46"/>
  </r>
  <r>
    <x v="9"/>
    <x v="2"/>
    <n v="180"/>
  </r>
  <r>
    <x v="9"/>
    <x v="3"/>
    <n v="87"/>
  </r>
  <r>
    <x v="9"/>
    <x v="4"/>
    <n v="983"/>
  </r>
  <r>
    <x v="9"/>
    <x v="5"/>
    <n v="103"/>
  </r>
  <r>
    <x v="9"/>
    <x v="6"/>
    <n v="98"/>
  </r>
  <r>
    <x v="9"/>
    <x v="7"/>
    <n v="69"/>
  </r>
  <r>
    <x v="9"/>
    <x v="8"/>
    <n v="44"/>
  </r>
  <r>
    <x v="9"/>
    <x v="9"/>
    <n v="26"/>
  </r>
  <r>
    <x v="9"/>
    <x v="10"/>
    <n v="12"/>
  </r>
  <r>
    <x v="9"/>
    <x v="11"/>
    <n v="12"/>
  </r>
  <r>
    <x v="9"/>
    <x v="12"/>
    <n v="7"/>
  </r>
  <r>
    <x v="10"/>
    <x v="0"/>
    <n v="76"/>
  </r>
  <r>
    <x v="10"/>
    <x v="1"/>
    <n v="335"/>
  </r>
  <r>
    <x v="10"/>
    <x v="2"/>
    <n v="1029"/>
  </r>
  <r>
    <x v="10"/>
    <x v="3"/>
    <n v="481"/>
  </r>
  <r>
    <x v="10"/>
    <x v="4"/>
    <n v="4342"/>
  </r>
  <r>
    <x v="10"/>
    <x v="5"/>
    <n v="581"/>
  </r>
  <r>
    <x v="10"/>
    <x v="6"/>
    <n v="575"/>
  </r>
  <r>
    <x v="10"/>
    <x v="7"/>
    <n v="507"/>
  </r>
  <r>
    <x v="10"/>
    <x v="8"/>
    <n v="375"/>
  </r>
  <r>
    <x v="10"/>
    <x v="9"/>
    <n v="272"/>
  </r>
  <r>
    <x v="10"/>
    <x v="10"/>
    <n v="204"/>
  </r>
  <r>
    <x v="10"/>
    <x v="11"/>
    <n v="131"/>
  </r>
  <r>
    <x v="10"/>
    <x v="12"/>
    <n v="159"/>
  </r>
  <r>
    <x v="11"/>
    <x v="0"/>
    <n v="20"/>
  </r>
  <r>
    <x v="11"/>
    <x v="1"/>
    <n v="86"/>
  </r>
  <r>
    <x v="11"/>
    <x v="2"/>
    <n v="191"/>
  </r>
  <r>
    <x v="11"/>
    <x v="3"/>
    <n v="98"/>
  </r>
  <r>
    <x v="11"/>
    <x v="4"/>
    <n v="668"/>
  </r>
  <r>
    <x v="11"/>
    <x v="5"/>
    <n v="87"/>
  </r>
  <r>
    <x v="11"/>
    <x v="6"/>
    <n v="69"/>
  </r>
  <r>
    <x v="11"/>
    <x v="7"/>
    <n v="78"/>
  </r>
  <r>
    <x v="11"/>
    <x v="8"/>
    <n v="32"/>
  </r>
  <r>
    <x v="11"/>
    <x v="9"/>
    <n v="18"/>
  </r>
  <r>
    <x v="11"/>
    <x v="10"/>
    <n v="10"/>
  </r>
  <r>
    <x v="11"/>
    <x v="11"/>
    <n v="8"/>
  </r>
  <r>
    <x v="11"/>
    <x v="12"/>
    <n v="14"/>
  </r>
  <r>
    <x v="12"/>
    <x v="0"/>
    <n v="1171"/>
  </r>
  <r>
    <x v="12"/>
    <x v="1"/>
    <n v="5175"/>
  </r>
  <r>
    <x v="12"/>
    <x v="2"/>
    <n v="14339"/>
  </r>
  <r>
    <x v="12"/>
    <x v="3"/>
    <n v="6816"/>
  </r>
  <r>
    <x v="12"/>
    <x v="4"/>
    <n v="42265"/>
  </r>
  <r>
    <x v="12"/>
    <x v="5"/>
    <n v="5579"/>
  </r>
  <r>
    <x v="12"/>
    <x v="6"/>
    <n v="4885"/>
  </r>
  <r>
    <x v="12"/>
    <x v="7"/>
    <n v="4185"/>
  </r>
  <r>
    <x v="12"/>
    <x v="8"/>
    <n v="2989"/>
  </r>
  <r>
    <x v="12"/>
    <x v="9"/>
    <n v="1749"/>
  </r>
  <r>
    <x v="12"/>
    <x v="10"/>
    <n v="914"/>
  </r>
  <r>
    <x v="12"/>
    <x v="11"/>
    <n v="482"/>
  </r>
  <r>
    <x v="12"/>
    <x v="12"/>
    <n v="519"/>
  </r>
  <r>
    <x v="13"/>
    <x v="0"/>
    <n v="41"/>
  </r>
  <r>
    <x v="13"/>
    <x v="1"/>
    <n v="196"/>
  </r>
  <r>
    <x v="13"/>
    <x v="2"/>
    <n v="485"/>
  </r>
  <r>
    <x v="13"/>
    <x v="3"/>
    <n v="229"/>
  </r>
  <r>
    <x v="13"/>
    <x v="4"/>
    <n v="1733"/>
  </r>
  <r>
    <x v="13"/>
    <x v="5"/>
    <n v="305"/>
  </r>
  <r>
    <x v="13"/>
    <x v="6"/>
    <n v="229"/>
  </r>
  <r>
    <x v="13"/>
    <x v="7"/>
    <n v="174"/>
  </r>
  <r>
    <x v="13"/>
    <x v="8"/>
    <n v="98"/>
  </r>
  <r>
    <x v="13"/>
    <x v="9"/>
    <n v="104"/>
  </r>
  <r>
    <x v="13"/>
    <x v="10"/>
    <n v="49"/>
  </r>
  <r>
    <x v="13"/>
    <x v="11"/>
    <n v="32"/>
  </r>
  <r>
    <x v="13"/>
    <x v="12"/>
    <n v="41"/>
  </r>
  <r>
    <x v="14"/>
    <x v="0"/>
    <n v="4"/>
  </r>
  <r>
    <x v="14"/>
    <x v="1"/>
    <n v="27"/>
  </r>
  <r>
    <x v="14"/>
    <x v="2"/>
    <n v="62"/>
  </r>
  <r>
    <x v="14"/>
    <x v="3"/>
    <n v="22"/>
  </r>
  <r>
    <x v="14"/>
    <x v="4"/>
    <n v="270"/>
  </r>
  <r>
    <x v="14"/>
    <x v="5"/>
    <n v="25"/>
  </r>
  <r>
    <x v="14"/>
    <x v="6"/>
    <n v="35"/>
  </r>
  <r>
    <x v="14"/>
    <x v="7"/>
    <n v="24"/>
  </r>
  <r>
    <x v="14"/>
    <x v="8"/>
    <n v="21"/>
  </r>
  <r>
    <x v="14"/>
    <x v="9"/>
    <n v="16"/>
  </r>
  <r>
    <x v="14"/>
    <x v="10"/>
    <n v="15"/>
  </r>
  <r>
    <x v="14"/>
    <x v="11"/>
    <n v="5"/>
  </r>
  <r>
    <x v="14"/>
    <x v="12"/>
    <n v="7"/>
  </r>
  <r>
    <x v="15"/>
    <x v="0"/>
    <n v="5"/>
  </r>
  <r>
    <x v="15"/>
    <x v="1"/>
    <n v="25"/>
  </r>
  <r>
    <x v="15"/>
    <x v="2"/>
    <n v="91"/>
  </r>
  <r>
    <x v="15"/>
    <x v="3"/>
    <n v="50"/>
  </r>
  <r>
    <x v="15"/>
    <x v="4"/>
    <n v="410"/>
  </r>
  <r>
    <x v="15"/>
    <x v="5"/>
    <n v="59"/>
  </r>
  <r>
    <x v="15"/>
    <x v="6"/>
    <n v="78"/>
  </r>
  <r>
    <x v="15"/>
    <x v="7"/>
    <n v="76"/>
  </r>
  <r>
    <x v="15"/>
    <x v="8"/>
    <n v="50"/>
  </r>
  <r>
    <x v="15"/>
    <x v="9"/>
    <n v="36"/>
  </r>
  <r>
    <x v="15"/>
    <x v="10"/>
    <n v="27"/>
  </r>
  <r>
    <x v="15"/>
    <x v="11"/>
    <n v="18"/>
  </r>
  <r>
    <x v="15"/>
    <x v="12"/>
    <n v="39"/>
  </r>
  <r>
    <x v="16"/>
    <x v="0"/>
    <n v="186"/>
  </r>
  <r>
    <x v="16"/>
    <x v="1"/>
    <n v="1001"/>
  </r>
  <r>
    <x v="16"/>
    <x v="2"/>
    <n v="3181"/>
  </r>
  <r>
    <x v="16"/>
    <x v="3"/>
    <n v="1479"/>
  </r>
  <r>
    <x v="16"/>
    <x v="4"/>
    <n v="12023"/>
  </r>
  <r>
    <x v="16"/>
    <x v="5"/>
    <n v="1715"/>
  </r>
  <r>
    <x v="16"/>
    <x v="6"/>
    <n v="1735"/>
  </r>
  <r>
    <x v="16"/>
    <x v="7"/>
    <n v="1686"/>
  </r>
  <r>
    <x v="16"/>
    <x v="8"/>
    <n v="1253"/>
  </r>
  <r>
    <x v="16"/>
    <x v="9"/>
    <n v="885"/>
  </r>
  <r>
    <x v="16"/>
    <x v="10"/>
    <n v="687"/>
  </r>
  <r>
    <x v="16"/>
    <x v="11"/>
    <n v="441"/>
  </r>
  <r>
    <x v="16"/>
    <x v="12"/>
    <n v="512"/>
  </r>
  <r>
    <x v="17"/>
    <x v="0"/>
    <n v="11"/>
  </r>
  <r>
    <x v="17"/>
    <x v="1"/>
    <n v="49"/>
  </r>
  <r>
    <x v="17"/>
    <x v="2"/>
    <n v="162"/>
  </r>
  <r>
    <x v="17"/>
    <x v="3"/>
    <n v="93"/>
  </r>
  <r>
    <x v="17"/>
    <x v="4"/>
    <n v="509"/>
  </r>
  <r>
    <x v="17"/>
    <x v="5"/>
    <n v="87"/>
  </r>
  <r>
    <x v="17"/>
    <x v="6"/>
    <n v="80"/>
  </r>
  <r>
    <x v="17"/>
    <x v="7"/>
    <n v="47"/>
  </r>
  <r>
    <x v="17"/>
    <x v="8"/>
    <n v="45"/>
  </r>
  <r>
    <x v="17"/>
    <x v="9"/>
    <n v="26"/>
  </r>
  <r>
    <x v="17"/>
    <x v="10"/>
    <n v="27"/>
  </r>
  <r>
    <x v="17"/>
    <x v="11"/>
    <n v="10"/>
  </r>
  <r>
    <x v="17"/>
    <x v="12"/>
    <n v="16"/>
  </r>
  <r>
    <x v="18"/>
    <x v="0"/>
    <n v="2596"/>
  </r>
  <r>
    <x v="18"/>
    <x v="1"/>
    <n v="13060"/>
  </r>
  <r>
    <x v="18"/>
    <x v="2"/>
    <n v="39437"/>
  </r>
  <r>
    <x v="18"/>
    <x v="3"/>
    <n v="18249"/>
  </r>
  <r>
    <x v="18"/>
    <x v="4"/>
    <n v="160440"/>
  </r>
  <r>
    <x v="18"/>
    <x v="5"/>
    <n v="20025"/>
  </r>
  <r>
    <x v="18"/>
    <x v="6"/>
    <n v="20520"/>
  </r>
  <r>
    <x v="18"/>
    <x v="7"/>
    <n v="20090"/>
  </r>
  <r>
    <x v="18"/>
    <x v="8"/>
    <n v="16183"/>
  </r>
  <r>
    <x v="18"/>
    <x v="9"/>
    <n v="12207"/>
  </r>
  <r>
    <x v="18"/>
    <x v="10"/>
    <n v="8254"/>
  </r>
  <r>
    <x v="18"/>
    <x v="11"/>
    <n v="4809"/>
  </r>
  <r>
    <x v="18"/>
    <x v="12"/>
    <n v="5602"/>
  </r>
  <r>
    <x v="19"/>
    <x v="0"/>
    <n v="5"/>
  </r>
  <r>
    <x v="19"/>
    <x v="1"/>
    <n v="24"/>
  </r>
  <r>
    <x v="19"/>
    <x v="2"/>
    <n v="104"/>
  </r>
  <r>
    <x v="19"/>
    <x v="3"/>
    <n v="53"/>
  </r>
  <r>
    <x v="19"/>
    <x v="4"/>
    <n v="414"/>
  </r>
  <r>
    <x v="19"/>
    <x v="5"/>
    <n v="75"/>
  </r>
  <r>
    <x v="19"/>
    <x v="6"/>
    <n v="76"/>
  </r>
  <r>
    <x v="19"/>
    <x v="7"/>
    <n v="62"/>
  </r>
  <r>
    <x v="19"/>
    <x v="8"/>
    <n v="49"/>
  </r>
  <r>
    <x v="19"/>
    <x v="9"/>
    <n v="32"/>
  </r>
  <r>
    <x v="19"/>
    <x v="10"/>
    <n v="23"/>
  </r>
  <r>
    <x v="19"/>
    <x v="11"/>
    <n v="15"/>
  </r>
  <r>
    <x v="19"/>
    <x v="12"/>
    <n v="13"/>
  </r>
  <r>
    <x v="20"/>
    <x v="0"/>
    <n v="10"/>
  </r>
  <r>
    <x v="20"/>
    <x v="1"/>
    <n v="43"/>
  </r>
  <r>
    <x v="20"/>
    <x v="2"/>
    <n v="138"/>
  </r>
  <r>
    <x v="20"/>
    <x v="3"/>
    <n v="79"/>
  </r>
  <r>
    <x v="20"/>
    <x v="4"/>
    <n v="604"/>
  </r>
  <r>
    <x v="20"/>
    <x v="5"/>
    <n v="96"/>
  </r>
  <r>
    <x v="20"/>
    <x v="6"/>
    <n v="82"/>
  </r>
  <r>
    <x v="20"/>
    <x v="7"/>
    <n v="65"/>
  </r>
  <r>
    <x v="20"/>
    <x v="8"/>
    <n v="59"/>
  </r>
  <r>
    <x v="20"/>
    <x v="9"/>
    <n v="36"/>
  </r>
  <r>
    <x v="20"/>
    <x v="10"/>
    <n v="24"/>
  </r>
  <r>
    <x v="20"/>
    <x v="11"/>
    <n v="18"/>
  </r>
  <r>
    <x v="20"/>
    <x v="12"/>
    <n v="26"/>
  </r>
  <r>
    <x v="21"/>
    <x v="0"/>
    <n v="53"/>
  </r>
  <r>
    <x v="21"/>
    <x v="1"/>
    <n v="233"/>
  </r>
  <r>
    <x v="21"/>
    <x v="2"/>
    <n v="856"/>
  </r>
  <r>
    <x v="21"/>
    <x v="3"/>
    <n v="441"/>
  </r>
  <r>
    <x v="21"/>
    <x v="4"/>
    <n v="3376"/>
  </r>
  <r>
    <x v="21"/>
    <x v="5"/>
    <n v="521"/>
  </r>
  <r>
    <x v="21"/>
    <x v="6"/>
    <n v="528"/>
  </r>
  <r>
    <x v="21"/>
    <x v="7"/>
    <n v="533"/>
  </r>
  <r>
    <x v="21"/>
    <x v="8"/>
    <n v="374"/>
  </r>
  <r>
    <x v="21"/>
    <x v="9"/>
    <n v="277"/>
  </r>
  <r>
    <x v="21"/>
    <x v="10"/>
    <n v="191"/>
  </r>
  <r>
    <x v="21"/>
    <x v="11"/>
    <n v="134"/>
  </r>
  <r>
    <x v="21"/>
    <x v="12"/>
    <n v="147"/>
  </r>
  <r>
    <x v="22"/>
    <x v="0"/>
    <n v="4"/>
  </r>
  <r>
    <x v="22"/>
    <x v="1"/>
    <n v="22"/>
  </r>
  <r>
    <x v="22"/>
    <x v="2"/>
    <n v="85"/>
  </r>
  <r>
    <x v="22"/>
    <x v="3"/>
    <n v="46"/>
  </r>
  <r>
    <x v="22"/>
    <x v="4"/>
    <n v="529"/>
  </r>
  <r>
    <x v="22"/>
    <x v="5"/>
    <n v="47"/>
  </r>
  <r>
    <x v="22"/>
    <x v="6"/>
    <n v="28"/>
  </r>
  <r>
    <x v="22"/>
    <x v="7"/>
    <n v="29"/>
  </r>
  <r>
    <x v="22"/>
    <x v="8"/>
    <n v="12"/>
  </r>
  <r>
    <x v="22"/>
    <x v="9"/>
    <n v="9"/>
  </r>
  <r>
    <x v="22"/>
    <x v="10"/>
    <n v="6"/>
  </r>
  <r>
    <x v="22"/>
    <x v="11"/>
    <n v="1"/>
  </r>
  <r>
    <x v="22"/>
    <x v="12"/>
    <n v="4"/>
  </r>
  <r>
    <x v="23"/>
    <x v="0"/>
    <n v="23"/>
  </r>
  <r>
    <x v="23"/>
    <x v="1"/>
    <n v="90"/>
  </r>
  <r>
    <x v="23"/>
    <x v="2"/>
    <n v="266"/>
  </r>
  <r>
    <x v="23"/>
    <x v="3"/>
    <n v="111"/>
  </r>
  <r>
    <x v="23"/>
    <x v="4"/>
    <n v="1167"/>
  </r>
  <r>
    <x v="23"/>
    <x v="5"/>
    <n v="103"/>
  </r>
  <r>
    <x v="23"/>
    <x v="6"/>
    <n v="83"/>
  </r>
  <r>
    <x v="23"/>
    <x v="7"/>
    <n v="60"/>
  </r>
  <r>
    <x v="23"/>
    <x v="8"/>
    <n v="58"/>
  </r>
  <r>
    <x v="23"/>
    <x v="9"/>
    <n v="22"/>
  </r>
  <r>
    <x v="23"/>
    <x v="10"/>
    <n v="9"/>
  </r>
  <r>
    <x v="23"/>
    <x v="11"/>
    <n v="9"/>
  </r>
  <r>
    <x v="23"/>
    <x v="12"/>
    <n v="19"/>
  </r>
  <r>
    <x v="24"/>
    <x v="0"/>
    <n v="13"/>
  </r>
  <r>
    <x v="24"/>
    <x v="1"/>
    <n v="49"/>
  </r>
  <r>
    <x v="24"/>
    <x v="2"/>
    <n v="153"/>
  </r>
  <r>
    <x v="24"/>
    <x v="3"/>
    <n v="76"/>
  </r>
  <r>
    <x v="24"/>
    <x v="4"/>
    <n v="933"/>
  </r>
  <r>
    <x v="24"/>
    <x v="5"/>
    <n v="116"/>
  </r>
  <r>
    <x v="24"/>
    <x v="6"/>
    <n v="86"/>
  </r>
  <r>
    <x v="24"/>
    <x v="7"/>
    <n v="68"/>
  </r>
  <r>
    <x v="24"/>
    <x v="8"/>
    <n v="33"/>
  </r>
  <r>
    <x v="24"/>
    <x v="9"/>
    <n v="9"/>
  </r>
  <r>
    <x v="24"/>
    <x v="10"/>
    <n v="13"/>
  </r>
  <r>
    <x v="24"/>
    <x v="11"/>
    <n v="4"/>
  </r>
  <r>
    <x v="24"/>
    <x v="12"/>
    <n v="9"/>
  </r>
  <r>
    <x v="25"/>
    <x v="0"/>
    <n v="4"/>
  </r>
  <r>
    <x v="25"/>
    <x v="1"/>
    <n v="25"/>
  </r>
  <r>
    <x v="25"/>
    <x v="2"/>
    <n v="82"/>
  </r>
  <r>
    <x v="25"/>
    <x v="3"/>
    <n v="41"/>
  </r>
  <r>
    <x v="25"/>
    <x v="4"/>
    <n v="299"/>
  </r>
  <r>
    <x v="25"/>
    <x v="5"/>
    <n v="36"/>
  </r>
  <r>
    <x v="25"/>
    <x v="6"/>
    <n v="35"/>
  </r>
  <r>
    <x v="25"/>
    <x v="7"/>
    <n v="21"/>
  </r>
  <r>
    <x v="25"/>
    <x v="8"/>
    <n v="16"/>
  </r>
  <r>
    <x v="25"/>
    <x v="9"/>
    <n v="14"/>
  </r>
  <r>
    <x v="25"/>
    <x v="10"/>
    <n v="18"/>
  </r>
  <r>
    <x v="25"/>
    <x v="11"/>
    <n v="7"/>
  </r>
  <r>
    <x v="25"/>
    <x v="12"/>
    <n v="4"/>
  </r>
  <r>
    <x v="26"/>
    <x v="0"/>
    <n v="518"/>
  </r>
  <r>
    <x v="26"/>
    <x v="1"/>
    <n v="2672"/>
  </r>
  <r>
    <x v="26"/>
    <x v="2"/>
    <n v="7820"/>
  </r>
  <r>
    <x v="26"/>
    <x v="3"/>
    <n v="3790"/>
  </r>
  <r>
    <x v="26"/>
    <x v="4"/>
    <n v="34237"/>
  </r>
  <r>
    <x v="26"/>
    <x v="5"/>
    <n v="4692"/>
  </r>
  <r>
    <x v="26"/>
    <x v="6"/>
    <n v="5049"/>
  </r>
  <r>
    <x v="26"/>
    <x v="7"/>
    <n v="4990"/>
  </r>
  <r>
    <x v="26"/>
    <x v="8"/>
    <n v="4048"/>
  </r>
  <r>
    <x v="26"/>
    <x v="9"/>
    <n v="3063"/>
  </r>
  <r>
    <x v="26"/>
    <x v="10"/>
    <n v="2204"/>
  </r>
  <r>
    <x v="26"/>
    <x v="11"/>
    <n v="1420"/>
  </r>
  <r>
    <x v="26"/>
    <x v="12"/>
    <n v="1556"/>
  </r>
  <r>
    <x v="27"/>
    <x v="0"/>
    <n v="2"/>
  </r>
  <r>
    <x v="27"/>
    <x v="1"/>
    <n v="16"/>
  </r>
  <r>
    <x v="27"/>
    <x v="2"/>
    <n v="59"/>
  </r>
  <r>
    <x v="27"/>
    <x v="3"/>
    <n v="31"/>
  </r>
  <r>
    <x v="27"/>
    <x v="4"/>
    <n v="251"/>
  </r>
  <r>
    <x v="27"/>
    <x v="5"/>
    <n v="32"/>
  </r>
  <r>
    <x v="27"/>
    <x v="6"/>
    <n v="30"/>
  </r>
  <r>
    <x v="27"/>
    <x v="7"/>
    <n v="28"/>
  </r>
  <r>
    <x v="27"/>
    <x v="8"/>
    <n v="27"/>
  </r>
  <r>
    <x v="27"/>
    <x v="9"/>
    <n v="16"/>
  </r>
  <r>
    <x v="27"/>
    <x v="10"/>
    <n v="9"/>
  </r>
  <r>
    <x v="27"/>
    <x v="11"/>
    <n v="11"/>
  </r>
  <r>
    <x v="27"/>
    <x v="12"/>
    <n v="11"/>
  </r>
  <r>
    <x v="28"/>
    <x v="0"/>
    <n v="29"/>
  </r>
  <r>
    <x v="28"/>
    <x v="1"/>
    <n v="128"/>
  </r>
  <r>
    <x v="28"/>
    <x v="2"/>
    <n v="288"/>
  </r>
  <r>
    <x v="28"/>
    <x v="3"/>
    <n v="139"/>
  </r>
  <r>
    <x v="28"/>
    <x v="4"/>
    <n v="1552"/>
  </r>
  <r>
    <x v="28"/>
    <x v="5"/>
    <n v="153"/>
  </r>
  <r>
    <x v="28"/>
    <x v="6"/>
    <n v="137"/>
  </r>
  <r>
    <x v="28"/>
    <x v="7"/>
    <n v="103"/>
  </r>
  <r>
    <x v="28"/>
    <x v="8"/>
    <n v="86"/>
  </r>
  <r>
    <x v="28"/>
    <x v="9"/>
    <n v="49"/>
  </r>
  <r>
    <x v="28"/>
    <x v="10"/>
    <n v="36"/>
  </r>
  <r>
    <x v="28"/>
    <x v="11"/>
    <n v="27"/>
  </r>
  <r>
    <x v="28"/>
    <x v="12"/>
    <n v="37"/>
  </r>
  <r>
    <x v="29"/>
    <x v="0"/>
    <n v="4"/>
  </r>
  <r>
    <x v="29"/>
    <x v="1"/>
    <n v="27"/>
  </r>
  <r>
    <x v="29"/>
    <x v="2"/>
    <n v="99"/>
  </r>
  <r>
    <x v="29"/>
    <x v="3"/>
    <n v="48"/>
  </r>
  <r>
    <x v="29"/>
    <x v="4"/>
    <n v="333"/>
  </r>
  <r>
    <x v="29"/>
    <x v="5"/>
    <n v="44"/>
  </r>
  <r>
    <x v="29"/>
    <x v="6"/>
    <n v="54"/>
  </r>
  <r>
    <x v="29"/>
    <x v="7"/>
    <n v="66"/>
  </r>
  <r>
    <x v="29"/>
    <x v="8"/>
    <n v="49"/>
  </r>
  <r>
    <x v="29"/>
    <x v="9"/>
    <n v="36"/>
  </r>
  <r>
    <x v="29"/>
    <x v="10"/>
    <n v="34"/>
  </r>
  <r>
    <x v="29"/>
    <x v="11"/>
    <n v="25"/>
  </r>
  <r>
    <x v="29"/>
    <x v="12"/>
    <n v="32"/>
  </r>
  <r>
    <x v="30"/>
    <x v="0"/>
    <n v="8"/>
  </r>
  <r>
    <x v="30"/>
    <x v="1"/>
    <n v="28"/>
  </r>
  <r>
    <x v="30"/>
    <x v="2"/>
    <n v="84"/>
  </r>
  <r>
    <x v="30"/>
    <x v="3"/>
    <n v="42"/>
  </r>
  <r>
    <x v="30"/>
    <x v="4"/>
    <n v="375"/>
  </r>
  <r>
    <x v="30"/>
    <x v="5"/>
    <n v="44"/>
  </r>
  <r>
    <x v="30"/>
    <x v="6"/>
    <n v="44"/>
  </r>
  <r>
    <x v="30"/>
    <x v="7"/>
    <n v="36"/>
  </r>
  <r>
    <x v="30"/>
    <x v="8"/>
    <n v="39"/>
  </r>
  <r>
    <x v="30"/>
    <x v="9"/>
    <n v="35"/>
  </r>
  <r>
    <x v="30"/>
    <x v="10"/>
    <n v="19"/>
  </r>
  <r>
    <x v="30"/>
    <x v="11"/>
    <n v="14"/>
  </r>
  <r>
    <x v="30"/>
    <x v="12"/>
    <n v="22"/>
  </r>
  <r>
    <x v="31"/>
    <x v="0"/>
    <n v="446"/>
  </r>
  <r>
    <x v="31"/>
    <x v="1"/>
    <n v="1812"/>
  </r>
  <r>
    <x v="31"/>
    <x v="2"/>
    <n v="4730"/>
  </r>
  <r>
    <x v="31"/>
    <x v="3"/>
    <n v="2287"/>
  </r>
  <r>
    <x v="31"/>
    <x v="4"/>
    <n v="13039"/>
  </r>
  <r>
    <x v="31"/>
    <x v="5"/>
    <n v="1562"/>
  </r>
  <r>
    <x v="31"/>
    <x v="6"/>
    <n v="1342"/>
  </r>
  <r>
    <x v="31"/>
    <x v="7"/>
    <n v="1120"/>
  </r>
  <r>
    <x v="31"/>
    <x v="8"/>
    <n v="814"/>
  </r>
  <r>
    <x v="31"/>
    <x v="9"/>
    <n v="456"/>
  </r>
  <r>
    <x v="31"/>
    <x v="10"/>
    <n v="223"/>
  </r>
  <r>
    <x v="31"/>
    <x v="11"/>
    <n v="119"/>
  </r>
  <r>
    <x v="31"/>
    <x v="12"/>
    <n v="132"/>
  </r>
  <r>
    <x v="32"/>
    <x v="0"/>
    <n v="353"/>
  </r>
  <r>
    <x v="32"/>
    <x v="1"/>
    <n v="1641"/>
  </r>
  <r>
    <x v="32"/>
    <x v="2"/>
    <n v="4481"/>
  </r>
  <r>
    <x v="32"/>
    <x v="3"/>
    <n v="2110"/>
  </r>
  <r>
    <x v="32"/>
    <x v="4"/>
    <n v="16412"/>
  </r>
  <r>
    <x v="32"/>
    <x v="5"/>
    <n v="2219"/>
  </r>
  <r>
    <x v="32"/>
    <x v="6"/>
    <n v="1939"/>
  </r>
  <r>
    <x v="32"/>
    <x v="7"/>
    <n v="1798"/>
  </r>
  <r>
    <x v="32"/>
    <x v="8"/>
    <n v="1501"/>
  </r>
  <r>
    <x v="32"/>
    <x v="9"/>
    <n v="1084"/>
  </r>
  <r>
    <x v="32"/>
    <x v="10"/>
    <n v="805"/>
  </r>
  <r>
    <x v="32"/>
    <x v="11"/>
    <n v="463"/>
  </r>
  <r>
    <x v="32"/>
    <x v="12"/>
    <n v="466"/>
  </r>
  <r>
    <x v="33"/>
    <x v="0"/>
    <n v="5"/>
  </r>
  <r>
    <x v="33"/>
    <x v="1"/>
    <n v="33"/>
  </r>
  <r>
    <x v="33"/>
    <x v="2"/>
    <n v="110"/>
  </r>
  <r>
    <x v="33"/>
    <x v="3"/>
    <n v="79"/>
  </r>
  <r>
    <x v="33"/>
    <x v="4"/>
    <n v="442"/>
  </r>
  <r>
    <x v="33"/>
    <x v="5"/>
    <n v="105"/>
  </r>
  <r>
    <x v="33"/>
    <x v="6"/>
    <n v="102"/>
  </r>
  <r>
    <x v="33"/>
    <x v="7"/>
    <n v="113"/>
  </r>
  <r>
    <x v="33"/>
    <x v="8"/>
    <n v="77"/>
  </r>
  <r>
    <x v="33"/>
    <x v="9"/>
    <n v="46"/>
  </r>
  <r>
    <x v="33"/>
    <x v="10"/>
    <n v="34"/>
  </r>
  <r>
    <x v="33"/>
    <x v="11"/>
    <n v="29"/>
  </r>
  <r>
    <x v="33"/>
    <x v="12"/>
    <n v="46"/>
  </r>
  <r>
    <x v="34"/>
    <x v="0"/>
    <n v="250"/>
  </r>
  <r>
    <x v="34"/>
    <x v="1"/>
    <n v="1137"/>
  </r>
  <r>
    <x v="34"/>
    <x v="2"/>
    <n v="3388"/>
  </r>
  <r>
    <x v="34"/>
    <x v="3"/>
    <n v="1503"/>
  </r>
  <r>
    <x v="34"/>
    <x v="4"/>
    <n v="11745"/>
  </r>
  <r>
    <x v="34"/>
    <x v="5"/>
    <n v="1451"/>
  </r>
  <r>
    <x v="34"/>
    <x v="6"/>
    <n v="1262"/>
  </r>
  <r>
    <x v="34"/>
    <x v="7"/>
    <n v="1053"/>
  </r>
  <r>
    <x v="34"/>
    <x v="8"/>
    <n v="677"/>
  </r>
  <r>
    <x v="34"/>
    <x v="9"/>
    <n v="412"/>
  </r>
  <r>
    <x v="34"/>
    <x v="10"/>
    <n v="259"/>
  </r>
  <r>
    <x v="34"/>
    <x v="11"/>
    <n v="127"/>
  </r>
  <r>
    <x v="34"/>
    <x v="12"/>
    <n v="167"/>
  </r>
  <r>
    <x v="35"/>
    <x v="0"/>
    <n v="480"/>
  </r>
  <r>
    <x v="35"/>
    <x v="1"/>
    <n v="2015"/>
  </r>
  <r>
    <x v="35"/>
    <x v="2"/>
    <n v="5665"/>
  </r>
  <r>
    <x v="35"/>
    <x v="3"/>
    <n v="2749"/>
  </r>
  <r>
    <x v="35"/>
    <x v="4"/>
    <n v="15581"/>
  </r>
  <r>
    <x v="35"/>
    <x v="5"/>
    <n v="1995"/>
  </r>
  <r>
    <x v="35"/>
    <x v="6"/>
    <n v="1796"/>
  </r>
  <r>
    <x v="35"/>
    <x v="7"/>
    <n v="1416"/>
  </r>
  <r>
    <x v="35"/>
    <x v="8"/>
    <n v="976"/>
  </r>
  <r>
    <x v="35"/>
    <x v="9"/>
    <n v="567"/>
  </r>
  <r>
    <x v="35"/>
    <x v="10"/>
    <n v="337"/>
  </r>
  <r>
    <x v="35"/>
    <x v="11"/>
    <n v="165"/>
  </r>
  <r>
    <x v="35"/>
    <x v="12"/>
    <n v="173"/>
  </r>
  <r>
    <x v="36"/>
    <x v="0"/>
    <n v="18"/>
  </r>
  <r>
    <x v="36"/>
    <x v="1"/>
    <n v="145"/>
  </r>
  <r>
    <x v="36"/>
    <x v="2"/>
    <n v="393"/>
  </r>
  <r>
    <x v="36"/>
    <x v="3"/>
    <n v="192"/>
  </r>
  <r>
    <x v="36"/>
    <x v="4"/>
    <n v="1573"/>
  </r>
  <r>
    <x v="36"/>
    <x v="5"/>
    <n v="213"/>
  </r>
  <r>
    <x v="36"/>
    <x v="6"/>
    <n v="190"/>
  </r>
  <r>
    <x v="36"/>
    <x v="7"/>
    <n v="158"/>
  </r>
  <r>
    <x v="36"/>
    <x v="8"/>
    <n v="151"/>
  </r>
  <r>
    <x v="36"/>
    <x v="9"/>
    <n v="103"/>
  </r>
  <r>
    <x v="36"/>
    <x v="10"/>
    <n v="91"/>
  </r>
  <r>
    <x v="36"/>
    <x v="11"/>
    <n v="56"/>
  </r>
  <r>
    <x v="36"/>
    <x v="12"/>
    <n v="106"/>
  </r>
  <r>
    <x v="37"/>
    <x v="0"/>
    <n v="24"/>
  </r>
  <r>
    <x v="37"/>
    <x v="1"/>
    <n v="172"/>
  </r>
  <r>
    <x v="37"/>
    <x v="2"/>
    <n v="383"/>
  </r>
  <r>
    <x v="37"/>
    <x v="3"/>
    <n v="169"/>
  </r>
  <r>
    <x v="37"/>
    <x v="4"/>
    <n v="1290"/>
  </r>
  <r>
    <x v="37"/>
    <x v="5"/>
    <n v="125"/>
  </r>
  <r>
    <x v="37"/>
    <x v="6"/>
    <n v="139"/>
  </r>
  <r>
    <x v="37"/>
    <x v="7"/>
    <n v="113"/>
  </r>
  <r>
    <x v="37"/>
    <x v="8"/>
    <n v="82"/>
  </r>
  <r>
    <x v="37"/>
    <x v="9"/>
    <n v="60"/>
  </r>
  <r>
    <x v="37"/>
    <x v="10"/>
    <n v="52"/>
  </r>
  <r>
    <x v="37"/>
    <x v="11"/>
    <n v="35"/>
  </r>
  <r>
    <x v="37"/>
    <x v="12"/>
    <n v="61"/>
  </r>
  <r>
    <x v="38"/>
    <x v="0"/>
    <n v="3"/>
  </r>
  <r>
    <x v="38"/>
    <x v="1"/>
    <n v="18"/>
  </r>
  <r>
    <x v="38"/>
    <x v="2"/>
    <n v="87"/>
  </r>
  <r>
    <x v="38"/>
    <x v="3"/>
    <n v="43"/>
  </r>
  <r>
    <x v="38"/>
    <x v="4"/>
    <n v="272"/>
  </r>
  <r>
    <x v="38"/>
    <x v="5"/>
    <n v="56"/>
  </r>
  <r>
    <x v="38"/>
    <x v="6"/>
    <n v="33"/>
  </r>
  <r>
    <x v="38"/>
    <x v="7"/>
    <n v="46"/>
  </r>
  <r>
    <x v="38"/>
    <x v="8"/>
    <n v="40"/>
  </r>
  <r>
    <x v="38"/>
    <x v="9"/>
    <n v="21"/>
  </r>
  <r>
    <x v="38"/>
    <x v="10"/>
    <n v="19"/>
  </r>
  <r>
    <x v="38"/>
    <x v="11"/>
    <n v="8"/>
  </r>
  <r>
    <x v="38"/>
    <x v="12"/>
    <n v="21"/>
  </r>
  <r>
    <x v="39"/>
    <x v="0"/>
    <n v="29"/>
  </r>
  <r>
    <x v="39"/>
    <x v="1"/>
    <n v="145"/>
  </r>
  <r>
    <x v="39"/>
    <x v="2"/>
    <n v="368"/>
  </r>
  <r>
    <x v="39"/>
    <x v="3"/>
    <n v="190"/>
  </r>
  <r>
    <x v="39"/>
    <x v="4"/>
    <n v="1369"/>
  </r>
  <r>
    <x v="39"/>
    <x v="5"/>
    <n v="216"/>
  </r>
  <r>
    <x v="39"/>
    <x v="6"/>
    <n v="234"/>
  </r>
  <r>
    <x v="39"/>
    <x v="7"/>
    <n v="231"/>
  </r>
  <r>
    <x v="39"/>
    <x v="8"/>
    <n v="165"/>
  </r>
  <r>
    <x v="39"/>
    <x v="9"/>
    <n v="137"/>
  </r>
  <r>
    <x v="39"/>
    <x v="10"/>
    <n v="107"/>
  </r>
  <r>
    <x v="39"/>
    <x v="11"/>
    <n v="74"/>
  </r>
  <r>
    <x v="39"/>
    <x v="12"/>
    <n v="66"/>
  </r>
  <r>
    <x v="40"/>
    <x v="0"/>
    <n v="342"/>
  </r>
  <r>
    <x v="40"/>
    <x v="1"/>
    <n v="1642"/>
  </r>
  <r>
    <x v="40"/>
    <x v="2"/>
    <n v="5133"/>
  </r>
  <r>
    <x v="40"/>
    <x v="3"/>
    <n v="2402"/>
  </r>
  <r>
    <x v="40"/>
    <x v="4"/>
    <n v="22348"/>
  </r>
  <r>
    <x v="40"/>
    <x v="5"/>
    <n v="3155"/>
  </r>
  <r>
    <x v="40"/>
    <x v="6"/>
    <n v="3493"/>
  </r>
  <r>
    <x v="40"/>
    <x v="7"/>
    <n v="3663"/>
  </r>
  <r>
    <x v="40"/>
    <x v="8"/>
    <n v="2819"/>
  </r>
  <r>
    <x v="40"/>
    <x v="9"/>
    <n v="2080"/>
  </r>
  <r>
    <x v="40"/>
    <x v="10"/>
    <n v="1489"/>
  </r>
  <r>
    <x v="40"/>
    <x v="11"/>
    <n v="974"/>
  </r>
  <r>
    <x v="40"/>
    <x v="12"/>
    <n v="1176"/>
  </r>
  <r>
    <x v="41"/>
    <x v="0"/>
    <n v="20"/>
  </r>
  <r>
    <x v="41"/>
    <x v="1"/>
    <n v="102"/>
  </r>
  <r>
    <x v="41"/>
    <x v="2"/>
    <n v="265"/>
  </r>
  <r>
    <x v="41"/>
    <x v="3"/>
    <n v="133"/>
  </r>
  <r>
    <x v="41"/>
    <x v="4"/>
    <n v="2384"/>
  </r>
  <r>
    <x v="41"/>
    <x v="5"/>
    <n v="290"/>
  </r>
  <r>
    <x v="41"/>
    <x v="6"/>
    <n v="210"/>
  </r>
  <r>
    <x v="41"/>
    <x v="7"/>
    <n v="119"/>
  </r>
  <r>
    <x v="41"/>
    <x v="8"/>
    <n v="55"/>
  </r>
  <r>
    <x v="41"/>
    <x v="9"/>
    <n v="28"/>
  </r>
  <r>
    <x v="41"/>
    <x v="10"/>
    <n v="33"/>
  </r>
  <r>
    <x v="41"/>
    <x v="11"/>
    <n v="10"/>
  </r>
  <r>
    <x v="41"/>
    <x v="12"/>
    <n v="22"/>
  </r>
  <r>
    <x v="42"/>
    <x v="0"/>
    <n v="136"/>
  </r>
  <r>
    <x v="42"/>
    <x v="1"/>
    <n v="744"/>
  </r>
  <r>
    <x v="42"/>
    <x v="2"/>
    <n v="1996"/>
  </r>
  <r>
    <x v="42"/>
    <x v="3"/>
    <n v="955"/>
  </r>
  <r>
    <x v="42"/>
    <x v="4"/>
    <n v="6771"/>
  </r>
  <r>
    <x v="42"/>
    <x v="5"/>
    <n v="927"/>
  </r>
  <r>
    <x v="42"/>
    <x v="6"/>
    <n v="914"/>
  </r>
  <r>
    <x v="42"/>
    <x v="7"/>
    <n v="853"/>
  </r>
  <r>
    <x v="42"/>
    <x v="8"/>
    <n v="644"/>
  </r>
  <r>
    <x v="42"/>
    <x v="9"/>
    <n v="407"/>
  </r>
  <r>
    <x v="42"/>
    <x v="10"/>
    <n v="290"/>
  </r>
  <r>
    <x v="42"/>
    <x v="11"/>
    <n v="184"/>
  </r>
  <r>
    <x v="42"/>
    <x v="12"/>
    <n v="192"/>
  </r>
  <r>
    <x v="43"/>
    <x v="0"/>
    <n v="14"/>
  </r>
  <r>
    <x v="43"/>
    <x v="1"/>
    <n v="68"/>
  </r>
  <r>
    <x v="43"/>
    <x v="2"/>
    <n v="222"/>
  </r>
  <r>
    <x v="43"/>
    <x v="3"/>
    <n v="105"/>
  </r>
  <r>
    <x v="43"/>
    <x v="4"/>
    <n v="749"/>
  </r>
  <r>
    <x v="43"/>
    <x v="5"/>
    <n v="123"/>
  </r>
  <r>
    <x v="43"/>
    <x v="6"/>
    <n v="133"/>
  </r>
  <r>
    <x v="43"/>
    <x v="7"/>
    <n v="111"/>
  </r>
  <r>
    <x v="43"/>
    <x v="8"/>
    <n v="77"/>
  </r>
  <r>
    <x v="43"/>
    <x v="9"/>
    <n v="66"/>
  </r>
  <r>
    <x v="43"/>
    <x v="10"/>
    <n v="55"/>
  </r>
  <r>
    <x v="43"/>
    <x v="11"/>
    <n v="38"/>
  </r>
  <r>
    <x v="43"/>
    <x v="12"/>
    <n v="53"/>
  </r>
  <r>
    <x v="44"/>
    <x v="0"/>
    <n v="114"/>
  </r>
  <r>
    <x v="44"/>
    <x v="1"/>
    <n v="492"/>
  </r>
  <r>
    <x v="44"/>
    <x v="2"/>
    <n v="1678"/>
  </r>
  <r>
    <x v="44"/>
    <x v="3"/>
    <n v="666"/>
  </r>
  <r>
    <x v="44"/>
    <x v="4"/>
    <n v="4937"/>
  </r>
  <r>
    <x v="44"/>
    <x v="5"/>
    <n v="458"/>
  </r>
  <r>
    <x v="44"/>
    <x v="6"/>
    <n v="437"/>
  </r>
  <r>
    <x v="44"/>
    <x v="7"/>
    <n v="367"/>
  </r>
  <r>
    <x v="44"/>
    <x v="8"/>
    <n v="238"/>
  </r>
  <r>
    <x v="44"/>
    <x v="9"/>
    <n v="144"/>
  </r>
  <r>
    <x v="44"/>
    <x v="10"/>
    <n v="77"/>
  </r>
  <r>
    <x v="44"/>
    <x v="11"/>
    <n v="57"/>
  </r>
  <r>
    <x v="44"/>
    <x v="12"/>
    <n v="67"/>
  </r>
  <r>
    <x v="45"/>
    <x v="0"/>
    <n v="66"/>
  </r>
  <r>
    <x v="45"/>
    <x v="1"/>
    <n v="373"/>
  </r>
  <r>
    <x v="45"/>
    <x v="2"/>
    <n v="1019"/>
  </r>
  <r>
    <x v="45"/>
    <x v="3"/>
    <n v="450"/>
  </r>
  <r>
    <x v="45"/>
    <x v="4"/>
    <n v="3200"/>
  </r>
  <r>
    <x v="45"/>
    <x v="5"/>
    <n v="459"/>
  </r>
  <r>
    <x v="45"/>
    <x v="6"/>
    <n v="412"/>
  </r>
  <r>
    <x v="45"/>
    <x v="7"/>
    <n v="336"/>
  </r>
  <r>
    <x v="45"/>
    <x v="8"/>
    <n v="251"/>
  </r>
  <r>
    <x v="45"/>
    <x v="9"/>
    <n v="168"/>
  </r>
  <r>
    <x v="45"/>
    <x v="10"/>
    <n v="104"/>
  </r>
  <r>
    <x v="45"/>
    <x v="11"/>
    <n v="68"/>
  </r>
  <r>
    <x v="45"/>
    <x v="12"/>
    <n v="84"/>
  </r>
  <r>
    <x v="46"/>
    <x v="0"/>
    <n v="1020"/>
  </r>
  <r>
    <x v="46"/>
    <x v="1"/>
    <n v="5021"/>
  </r>
  <r>
    <x v="46"/>
    <x v="2"/>
    <n v="16484"/>
  </r>
  <r>
    <x v="46"/>
    <x v="3"/>
    <n v="7596"/>
  </r>
  <r>
    <x v="46"/>
    <x v="4"/>
    <n v="76016"/>
  </r>
  <r>
    <x v="46"/>
    <x v="5"/>
    <n v="11635"/>
  </r>
  <r>
    <x v="46"/>
    <x v="6"/>
    <n v="12957"/>
  </r>
  <r>
    <x v="46"/>
    <x v="7"/>
    <n v="14685"/>
  </r>
  <r>
    <x v="46"/>
    <x v="8"/>
    <n v="13156"/>
  </r>
  <r>
    <x v="46"/>
    <x v="9"/>
    <n v="10681"/>
  </r>
  <r>
    <x v="46"/>
    <x v="10"/>
    <n v="7692"/>
  </r>
  <r>
    <x v="46"/>
    <x v="11"/>
    <n v="4769"/>
  </r>
  <r>
    <x v="46"/>
    <x v="12"/>
    <n v="6187"/>
  </r>
  <r>
    <x v="47"/>
    <x v="0"/>
    <n v="44"/>
  </r>
  <r>
    <x v="47"/>
    <x v="1"/>
    <n v="223"/>
  </r>
  <r>
    <x v="47"/>
    <x v="2"/>
    <n v="792"/>
  </r>
  <r>
    <x v="47"/>
    <x v="3"/>
    <n v="400"/>
  </r>
  <r>
    <x v="47"/>
    <x v="4"/>
    <n v="2727"/>
  </r>
  <r>
    <x v="47"/>
    <x v="5"/>
    <n v="470"/>
  </r>
  <r>
    <x v="47"/>
    <x v="6"/>
    <n v="532"/>
  </r>
  <r>
    <x v="47"/>
    <x v="7"/>
    <n v="498"/>
  </r>
  <r>
    <x v="47"/>
    <x v="8"/>
    <n v="392"/>
  </r>
  <r>
    <x v="47"/>
    <x v="9"/>
    <n v="276"/>
  </r>
  <r>
    <x v="47"/>
    <x v="10"/>
    <n v="205"/>
  </r>
  <r>
    <x v="47"/>
    <x v="11"/>
    <n v="119"/>
  </r>
  <r>
    <x v="47"/>
    <x v="12"/>
    <n v="130"/>
  </r>
  <r>
    <x v="48"/>
    <x v="0"/>
    <n v="29"/>
  </r>
  <r>
    <x v="48"/>
    <x v="1"/>
    <n v="121"/>
  </r>
  <r>
    <x v="48"/>
    <x v="2"/>
    <n v="346"/>
  </r>
  <r>
    <x v="48"/>
    <x v="3"/>
    <n v="184"/>
  </r>
  <r>
    <x v="48"/>
    <x v="4"/>
    <n v="1650"/>
  </r>
  <r>
    <x v="48"/>
    <x v="5"/>
    <n v="174"/>
  </r>
  <r>
    <x v="48"/>
    <x v="6"/>
    <n v="181"/>
  </r>
  <r>
    <x v="48"/>
    <x v="7"/>
    <n v="152"/>
  </r>
  <r>
    <x v="48"/>
    <x v="8"/>
    <n v="106"/>
  </r>
  <r>
    <x v="48"/>
    <x v="9"/>
    <n v="78"/>
  </r>
  <r>
    <x v="48"/>
    <x v="10"/>
    <n v="62"/>
  </r>
  <r>
    <x v="48"/>
    <x v="11"/>
    <n v="33"/>
  </r>
  <r>
    <x v="48"/>
    <x v="12"/>
    <n v="47"/>
  </r>
  <r>
    <x v="49"/>
    <x v="0"/>
    <n v="10"/>
  </r>
  <r>
    <x v="49"/>
    <x v="1"/>
    <n v="48"/>
  </r>
  <r>
    <x v="49"/>
    <x v="2"/>
    <n v="126"/>
  </r>
  <r>
    <x v="49"/>
    <x v="3"/>
    <n v="41"/>
  </r>
  <r>
    <x v="49"/>
    <x v="4"/>
    <n v="616"/>
  </r>
  <r>
    <x v="49"/>
    <x v="5"/>
    <n v="61"/>
  </r>
  <r>
    <x v="49"/>
    <x v="6"/>
    <n v="41"/>
  </r>
  <r>
    <x v="49"/>
    <x v="7"/>
    <n v="42"/>
  </r>
  <r>
    <x v="49"/>
    <x v="8"/>
    <n v="14"/>
  </r>
  <r>
    <x v="49"/>
    <x v="9"/>
    <n v="13"/>
  </r>
  <r>
    <x v="49"/>
    <x v="10"/>
    <n v="5"/>
  </r>
  <r>
    <x v="49"/>
    <x v="11"/>
    <n v="5"/>
  </r>
  <r>
    <x v="49"/>
    <x v="12"/>
    <n v="18"/>
  </r>
  <r>
    <x v="50"/>
    <x v="0"/>
    <n v="276"/>
  </r>
  <r>
    <x v="50"/>
    <x v="1"/>
    <n v="1332"/>
  </r>
  <r>
    <x v="50"/>
    <x v="2"/>
    <n v="4066"/>
  </r>
  <r>
    <x v="50"/>
    <x v="3"/>
    <n v="1947"/>
  </r>
  <r>
    <x v="50"/>
    <x v="4"/>
    <n v="16639"/>
  </r>
  <r>
    <x v="50"/>
    <x v="5"/>
    <n v="2361"/>
  </r>
  <r>
    <x v="50"/>
    <x v="6"/>
    <n v="2491"/>
  </r>
  <r>
    <x v="50"/>
    <x v="7"/>
    <n v="2358"/>
  </r>
  <r>
    <x v="50"/>
    <x v="8"/>
    <n v="1899"/>
  </r>
  <r>
    <x v="50"/>
    <x v="9"/>
    <n v="1428"/>
  </r>
  <r>
    <x v="50"/>
    <x v="10"/>
    <n v="1020"/>
  </r>
  <r>
    <x v="50"/>
    <x v="11"/>
    <n v="669"/>
  </r>
  <r>
    <x v="50"/>
    <x v="12"/>
    <n v="708"/>
  </r>
  <r>
    <x v="51"/>
    <x v="0"/>
    <n v="14"/>
  </r>
  <r>
    <x v="51"/>
    <x v="1"/>
    <n v="85"/>
  </r>
  <r>
    <x v="51"/>
    <x v="2"/>
    <n v="274"/>
  </r>
  <r>
    <x v="51"/>
    <x v="3"/>
    <n v="161"/>
  </r>
  <r>
    <x v="51"/>
    <x v="4"/>
    <n v="1152"/>
  </r>
  <r>
    <x v="51"/>
    <x v="5"/>
    <n v="174"/>
  </r>
  <r>
    <x v="51"/>
    <x v="6"/>
    <n v="156"/>
  </r>
  <r>
    <x v="51"/>
    <x v="7"/>
    <n v="196"/>
  </r>
  <r>
    <x v="51"/>
    <x v="8"/>
    <n v="117"/>
  </r>
  <r>
    <x v="51"/>
    <x v="9"/>
    <n v="74"/>
  </r>
  <r>
    <x v="51"/>
    <x v="10"/>
    <n v="57"/>
  </r>
  <r>
    <x v="51"/>
    <x v="11"/>
    <n v="44"/>
  </r>
  <r>
    <x v="51"/>
    <x v="12"/>
    <n v="84"/>
  </r>
  <r>
    <x v="52"/>
    <x v="0"/>
    <n v="22"/>
  </r>
  <r>
    <x v="52"/>
    <x v="1"/>
    <n v="91"/>
  </r>
  <r>
    <x v="52"/>
    <x v="2"/>
    <n v="241"/>
  </r>
  <r>
    <x v="52"/>
    <x v="3"/>
    <n v="91"/>
  </r>
  <r>
    <x v="52"/>
    <x v="4"/>
    <n v="699"/>
  </r>
  <r>
    <x v="52"/>
    <x v="5"/>
    <n v="73"/>
  </r>
  <r>
    <x v="52"/>
    <x v="6"/>
    <n v="82"/>
  </r>
  <r>
    <x v="52"/>
    <x v="7"/>
    <n v="77"/>
  </r>
  <r>
    <x v="52"/>
    <x v="8"/>
    <n v="46"/>
  </r>
  <r>
    <x v="52"/>
    <x v="9"/>
    <n v="68"/>
  </r>
  <r>
    <x v="52"/>
    <x v="10"/>
    <n v="37"/>
  </r>
  <r>
    <x v="52"/>
    <x v="11"/>
    <n v="21"/>
  </r>
  <r>
    <x v="52"/>
    <x v="12"/>
    <n v="37"/>
  </r>
  <r>
    <x v="53"/>
    <x v="0"/>
    <n v="16"/>
  </r>
  <r>
    <x v="53"/>
    <x v="1"/>
    <n v="41"/>
  </r>
  <r>
    <x v="53"/>
    <x v="2"/>
    <n v="139"/>
  </r>
  <r>
    <x v="53"/>
    <x v="3"/>
    <n v="83"/>
  </r>
  <r>
    <x v="53"/>
    <x v="4"/>
    <n v="644"/>
  </r>
  <r>
    <x v="53"/>
    <x v="5"/>
    <n v="87"/>
  </r>
  <r>
    <x v="53"/>
    <x v="6"/>
    <n v="82"/>
  </r>
  <r>
    <x v="53"/>
    <x v="7"/>
    <n v="76"/>
  </r>
  <r>
    <x v="53"/>
    <x v="8"/>
    <n v="50"/>
  </r>
  <r>
    <x v="53"/>
    <x v="9"/>
    <n v="18"/>
  </r>
  <r>
    <x v="53"/>
    <x v="10"/>
    <n v="18"/>
  </r>
  <r>
    <x v="53"/>
    <x v="11"/>
    <n v="9"/>
  </r>
  <r>
    <x v="53"/>
    <x v="12"/>
    <n v="10"/>
  </r>
  <r>
    <x v="54"/>
    <x v="0"/>
    <n v="251"/>
  </r>
  <r>
    <x v="54"/>
    <x v="1"/>
    <n v="1297"/>
  </r>
  <r>
    <x v="54"/>
    <x v="2"/>
    <n v="3561"/>
  </r>
  <r>
    <x v="54"/>
    <x v="3"/>
    <n v="1532"/>
  </r>
  <r>
    <x v="54"/>
    <x v="4"/>
    <n v="15088"/>
  </r>
  <r>
    <x v="54"/>
    <x v="5"/>
    <n v="2044"/>
  </r>
  <r>
    <x v="54"/>
    <x v="6"/>
    <n v="2017"/>
  </r>
  <r>
    <x v="54"/>
    <x v="7"/>
    <n v="1819"/>
  </r>
  <r>
    <x v="54"/>
    <x v="8"/>
    <n v="1516"/>
  </r>
  <r>
    <x v="54"/>
    <x v="9"/>
    <n v="1213"/>
  </r>
  <r>
    <x v="54"/>
    <x v="10"/>
    <n v="924"/>
  </r>
  <r>
    <x v="54"/>
    <x v="11"/>
    <n v="566"/>
  </r>
  <r>
    <x v="54"/>
    <x v="12"/>
    <n v="591"/>
  </r>
  <r>
    <x v="55"/>
    <x v="0"/>
    <n v="23"/>
  </r>
  <r>
    <x v="55"/>
    <x v="1"/>
    <n v="98"/>
  </r>
  <r>
    <x v="55"/>
    <x v="2"/>
    <n v="299"/>
  </r>
  <r>
    <x v="55"/>
    <x v="3"/>
    <n v="147"/>
  </r>
  <r>
    <x v="55"/>
    <x v="4"/>
    <n v="1143"/>
  </r>
  <r>
    <x v="55"/>
    <x v="5"/>
    <n v="176"/>
  </r>
  <r>
    <x v="55"/>
    <x v="6"/>
    <n v="181"/>
  </r>
  <r>
    <x v="55"/>
    <x v="7"/>
    <n v="161"/>
  </r>
  <r>
    <x v="55"/>
    <x v="8"/>
    <n v="131"/>
  </r>
  <r>
    <x v="55"/>
    <x v="9"/>
    <n v="116"/>
  </r>
  <r>
    <x v="55"/>
    <x v="10"/>
    <n v="67"/>
  </r>
  <r>
    <x v="55"/>
    <x v="11"/>
    <n v="54"/>
  </r>
  <r>
    <x v="55"/>
    <x v="12"/>
    <n v="55"/>
  </r>
  <r>
    <x v="56"/>
    <x v="0"/>
    <n v="6"/>
  </r>
  <r>
    <x v="56"/>
    <x v="1"/>
    <n v="34"/>
  </r>
  <r>
    <x v="56"/>
    <x v="2"/>
    <n v="90"/>
  </r>
  <r>
    <x v="56"/>
    <x v="3"/>
    <n v="64"/>
  </r>
  <r>
    <x v="56"/>
    <x v="4"/>
    <n v="382"/>
  </r>
  <r>
    <x v="56"/>
    <x v="5"/>
    <n v="52"/>
  </r>
  <r>
    <x v="56"/>
    <x v="6"/>
    <n v="47"/>
  </r>
  <r>
    <x v="56"/>
    <x v="7"/>
    <n v="36"/>
  </r>
  <r>
    <x v="56"/>
    <x v="8"/>
    <n v="37"/>
  </r>
  <r>
    <x v="56"/>
    <x v="9"/>
    <n v="18"/>
  </r>
  <r>
    <x v="56"/>
    <x v="10"/>
    <n v="14"/>
  </r>
  <r>
    <x v="56"/>
    <x v="11"/>
    <n v="8"/>
  </r>
  <r>
    <x v="56"/>
    <x v="12"/>
    <n v="13"/>
  </r>
  <r>
    <x v="57"/>
    <x v="0"/>
    <n v="5"/>
  </r>
  <r>
    <x v="57"/>
    <x v="1"/>
    <n v="40"/>
  </r>
  <r>
    <x v="57"/>
    <x v="2"/>
    <n v="117"/>
  </r>
  <r>
    <x v="57"/>
    <x v="3"/>
    <n v="59"/>
  </r>
  <r>
    <x v="57"/>
    <x v="4"/>
    <n v="539"/>
  </r>
  <r>
    <x v="57"/>
    <x v="5"/>
    <n v="70"/>
  </r>
  <r>
    <x v="57"/>
    <x v="6"/>
    <n v="74"/>
  </r>
  <r>
    <x v="57"/>
    <x v="7"/>
    <n v="63"/>
  </r>
  <r>
    <x v="57"/>
    <x v="8"/>
    <n v="46"/>
  </r>
  <r>
    <x v="57"/>
    <x v="9"/>
    <n v="33"/>
  </r>
  <r>
    <x v="57"/>
    <x v="10"/>
    <n v="26"/>
  </r>
  <r>
    <x v="57"/>
    <x v="11"/>
    <n v="20"/>
  </r>
  <r>
    <x v="57"/>
    <x v="12"/>
    <n v="23"/>
  </r>
  <r>
    <x v="58"/>
    <x v="0"/>
    <n v="1719"/>
  </r>
  <r>
    <x v="58"/>
    <x v="1"/>
    <n v="9163"/>
  </r>
  <r>
    <x v="58"/>
    <x v="2"/>
    <n v="27096"/>
  </r>
  <r>
    <x v="58"/>
    <x v="3"/>
    <n v="12947"/>
  </r>
  <r>
    <x v="58"/>
    <x v="4"/>
    <n v="119702"/>
  </r>
  <r>
    <x v="58"/>
    <x v="5"/>
    <n v="15718"/>
  </r>
  <r>
    <x v="58"/>
    <x v="6"/>
    <n v="16805"/>
  </r>
  <r>
    <x v="58"/>
    <x v="7"/>
    <n v="16974"/>
  </r>
  <r>
    <x v="58"/>
    <x v="8"/>
    <n v="14119"/>
  </r>
  <r>
    <x v="58"/>
    <x v="9"/>
    <n v="10628"/>
  </r>
  <r>
    <x v="58"/>
    <x v="10"/>
    <n v="7401"/>
  </r>
  <r>
    <x v="58"/>
    <x v="11"/>
    <n v="4708"/>
  </r>
  <r>
    <x v="58"/>
    <x v="12"/>
    <n v="5571"/>
  </r>
  <r>
    <x v="59"/>
    <x v="0"/>
    <n v="20"/>
  </r>
  <r>
    <x v="59"/>
    <x v="1"/>
    <n v="90"/>
  </r>
  <r>
    <x v="59"/>
    <x v="2"/>
    <n v="259"/>
  </r>
  <r>
    <x v="59"/>
    <x v="3"/>
    <n v="144"/>
  </r>
  <r>
    <x v="59"/>
    <x v="4"/>
    <n v="1491"/>
  </r>
  <r>
    <x v="59"/>
    <x v="5"/>
    <n v="145"/>
  </r>
  <r>
    <x v="59"/>
    <x v="6"/>
    <n v="115"/>
  </r>
  <r>
    <x v="59"/>
    <x v="7"/>
    <n v="108"/>
  </r>
  <r>
    <x v="59"/>
    <x v="8"/>
    <n v="59"/>
  </r>
  <r>
    <x v="59"/>
    <x v="9"/>
    <n v="42"/>
  </r>
  <r>
    <x v="59"/>
    <x v="10"/>
    <n v="25"/>
  </r>
  <r>
    <x v="59"/>
    <x v="11"/>
    <n v="16"/>
  </r>
  <r>
    <x v="59"/>
    <x v="12"/>
    <n v="32"/>
  </r>
  <r>
    <x v="60"/>
    <x v="0"/>
    <n v="13"/>
  </r>
  <r>
    <x v="60"/>
    <x v="1"/>
    <n v="114"/>
  </r>
  <r>
    <x v="60"/>
    <x v="2"/>
    <n v="388"/>
  </r>
  <r>
    <x v="60"/>
    <x v="3"/>
    <n v="200"/>
  </r>
  <r>
    <x v="60"/>
    <x v="4"/>
    <n v="1676"/>
  </r>
  <r>
    <x v="60"/>
    <x v="5"/>
    <n v="245"/>
  </r>
  <r>
    <x v="60"/>
    <x v="6"/>
    <n v="273"/>
  </r>
  <r>
    <x v="60"/>
    <x v="7"/>
    <n v="216"/>
  </r>
  <r>
    <x v="60"/>
    <x v="8"/>
    <n v="207"/>
  </r>
  <r>
    <x v="60"/>
    <x v="9"/>
    <n v="171"/>
  </r>
  <r>
    <x v="60"/>
    <x v="10"/>
    <n v="115"/>
  </r>
  <r>
    <x v="60"/>
    <x v="11"/>
    <n v="88"/>
  </r>
  <r>
    <x v="60"/>
    <x v="12"/>
    <n v="116"/>
  </r>
  <r>
    <x v="61"/>
    <x v="0"/>
    <n v="20"/>
  </r>
  <r>
    <x v="61"/>
    <x v="1"/>
    <n v="100"/>
  </r>
  <r>
    <x v="61"/>
    <x v="2"/>
    <n v="358"/>
  </r>
  <r>
    <x v="61"/>
    <x v="3"/>
    <n v="206"/>
  </r>
  <r>
    <x v="61"/>
    <x v="4"/>
    <n v="1730"/>
  </r>
  <r>
    <x v="61"/>
    <x v="5"/>
    <n v="265"/>
  </r>
  <r>
    <x v="61"/>
    <x v="6"/>
    <n v="251"/>
  </r>
  <r>
    <x v="61"/>
    <x v="7"/>
    <n v="233"/>
  </r>
  <r>
    <x v="61"/>
    <x v="8"/>
    <n v="216"/>
  </r>
  <r>
    <x v="61"/>
    <x v="9"/>
    <n v="135"/>
  </r>
  <r>
    <x v="61"/>
    <x v="10"/>
    <n v="94"/>
  </r>
  <r>
    <x v="61"/>
    <x v="11"/>
    <n v="58"/>
  </r>
  <r>
    <x v="61"/>
    <x v="12"/>
    <n v="91"/>
  </r>
  <r>
    <x v="62"/>
    <x v="0"/>
    <n v="496"/>
  </r>
  <r>
    <x v="62"/>
    <x v="1"/>
    <n v="2393"/>
  </r>
  <r>
    <x v="62"/>
    <x v="2"/>
    <n v="7045"/>
  </r>
  <r>
    <x v="62"/>
    <x v="3"/>
    <n v="3444"/>
  </r>
  <r>
    <x v="62"/>
    <x v="4"/>
    <n v="28251"/>
  </r>
  <r>
    <x v="62"/>
    <x v="5"/>
    <n v="3955"/>
  </r>
  <r>
    <x v="62"/>
    <x v="6"/>
    <n v="3808"/>
  </r>
  <r>
    <x v="62"/>
    <x v="7"/>
    <n v="3803"/>
  </r>
  <r>
    <x v="62"/>
    <x v="8"/>
    <n v="3238"/>
  </r>
  <r>
    <x v="62"/>
    <x v="9"/>
    <n v="2546"/>
  </r>
  <r>
    <x v="62"/>
    <x v="10"/>
    <n v="1792"/>
  </r>
  <r>
    <x v="62"/>
    <x v="11"/>
    <n v="1091"/>
  </r>
  <r>
    <x v="62"/>
    <x v="12"/>
    <n v="1194"/>
  </r>
  <r>
    <x v="63"/>
    <x v="0"/>
    <n v="278"/>
  </r>
  <r>
    <x v="63"/>
    <x v="1"/>
    <n v="1476"/>
  </r>
  <r>
    <x v="63"/>
    <x v="2"/>
    <n v="4394"/>
  </r>
  <r>
    <x v="63"/>
    <x v="3"/>
    <n v="2069"/>
  </r>
  <r>
    <x v="63"/>
    <x v="4"/>
    <n v="19329"/>
  </r>
  <r>
    <x v="63"/>
    <x v="5"/>
    <n v="2560"/>
  </r>
  <r>
    <x v="63"/>
    <x v="6"/>
    <n v="2672"/>
  </r>
  <r>
    <x v="63"/>
    <x v="7"/>
    <n v="2838"/>
  </r>
  <r>
    <x v="63"/>
    <x v="8"/>
    <n v="2192"/>
  </r>
  <r>
    <x v="63"/>
    <x v="9"/>
    <n v="1653"/>
  </r>
  <r>
    <x v="63"/>
    <x v="10"/>
    <n v="1213"/>
  </r>
  <r>
    <x v="63"/>
    <x v="11"/>
    <n v="788"/>
  </r>
  <r>
    <x v="63"/>
    <x v="12"/>
    <n v="946"/>
  </r>
  <r>
    <x v="64"/>
    <x v="0"/>
    <n v="33"/>
  </r>
  <r>
    <x v="64"/>
    <x v="1"/>
    <n v="158"/>
  </r>
  <r>
    <x v="64"/>
    <x v="2"/>
    <n v="416"/>
  </r>
  <r>
    <x v="64"/>
    <x v="3"/>
    <n v="225"/>
  </r>
  <r>
    <x v="64"/>
    <x v="4"/>
    <n v="1803"/>
  </r>
  <r>
    <x v="64"/>
    <x v="5"/>
    <n v="310"/>
  </r>
  <r>
    <x v="64"/>
    <x v="6"/>
    <n v="219"/>
  </r>
  <r>
    <x v="64"/>
    <x v="7"/>
    <n v="174"/>
  </r>
  <r>
    <x v="64"/>
    <x v="8"/>
    <n v="112"/>
  </r>
  <r>
    <x v="64"/>
    <x v="9"/>
    <n v="73"/>
  </r>
  <r>
    <x v="64"/>
    <x v="10"/>
    <n v="46"/>
  </r>
  <r>
    <x v="64"/>
    <x v="11"/>
    <n v="25"/>
  </r>
  <r>
    <x v="64"/>
    <x v="12"/>
    <n v="20"/>
  </r>
  <r>
    <x v="65"/>
    <x v="0"/>
    <n v="123"/>
  </r>
  <r>
    <x v="65"/>
    <x v="1"/>
    <n v="548"/>
  </r>
  <r>
    <x v="65"/>
    <x v="2"/>
    <n v="1594"/>
  </r>
  <r>
    <x v="65"/>
    <x v="3"/>
    <n v="729"/>
  </r>
  <r>
    <x v="65"/>
    <x v="4"/>
    <n v="5591"/>
  </r>
  <r>
    <x v="65"/>
    <x v="5"/>
    <n v="684"/>
  </r>
  <r>
    <x v="65"/>
    <x v="6"/>
    <n v="690"/>
  </r>
  <r>
    <x v="65"/>
    <x v="7"/>
    <n v="590"/>
  </r>
  <r>
    <x v="65"/>
    <x v="8"/>
    <n v="477"/>
  </r>
  <r>
    <x v="65"/>
    <x v="9"/>
    <n v="350"/>
  </r>
  <r>
    <x v="65"/>
    <x v="10"/>
    <n v="229"/>
  </r>
  <r>
    <x v="65"/>
    <x v="11"/>
    <n v="120"/>
  </r>
  <r>
    <x v="65"/>
    <x v="12"/>
    <n v="135"/>
  </r>
  <r>
    <x v="66"/>
    <x v="0"/>
    <n v="5"/>
  </r>
  <r>
    <x v="66"/>
    <x v="1"/>
    <n v="41"/>
  </r>
  <r>
    <x v="66"/>
    <x v="2"/>
    <n v="127"/>
  </r>
  <r>
    <x v="66"/>
    <x v="3"/>
    <n v="75"/>
  </r>
  <r>
    <x v="66"/>
    <x v="4"/>
    <n v="553"/>
  </r>
  <r>
    <x v="66"/>
    <x v="5"/>
    <n v="65"/>
  </r>
  <r>
    <x v="66"/>
    <x v="6"/>
    <n v="63"/>
  </r>
  <r>
    <x v="66"/>
    <x v="7"/>
    <n v="75"/>
  </r>
  <r>
    <x v="66"/>
    <x v="8"/>
    <n v="68"/>
  </r>
  <r>
    <x v="66"/>
    <x v="9"/>
    <n v="42"/>
  </r>
  <r>
    <x v="66"/>
    <x v="10"/>
    <n v="27"/>
  </r>
  <r>
    <x v="66"/>
    <x v="11"/>
    <n v="28"/>
  </r>
  <r>
    <x v="66"/>
    <x v="12"/>
    <n v="27"/>
  </r>
  <r>
    <x v="67"/>
    <x v="0"/>
    <n v="23"/>
  </r>
  <r>
    <x v="67"/>
    <x v="1"/>
    <n v="92"/>
  </r>
  <r>
    <x v="67"/>
    <x v="2"/>
    <n v="280"/>
  </r>
  <r>
    <x v="67"/>
    <x v="3"/>
    <n v="114"/>
  </r>
  <r>
    <x v="67"/>
    <x v="4"/>
    <n v="1155"/>
  </r>
  <r>
    <x v="67"/>
    <x v="5"/>
    <n v="136"/>
  </r>
  <r>
    <x v="67"/>
    <x v="6"/>
    <n v="140"/>
  </r>
  <r>
    <x v="67"/>
    <x v="7"/>
    <n v="109"/>
  </r>
  <r>
    <x v="67"/>
    <x v="8"/>
    <n v="77"/>
  </r>
  <r>
    <x v="67"/>
    <x v="9"/>
    <n v="44"/>
  </r>
  <r>
    <x v="67"/>
    <x v="10"/>
    <n v="30"/>
  </r>
  <r>
    <x v="67"/>
    <x v="11"/>
    <n v="21"/>
  </r>
  <r>
    <x v="67"/>
    <x v="12"/>
    <n v="26"/>
  </r>
  <r>
    <x v="68"/>
    <x v="0"/>
    <n v="486"/>
  </r>
  <r>
    <x v="68"/>
    <x v="1"/>
    <n v="2203"/>
  </r>
  <r>
    <x v="68"/>
    <x v="2"/>
    <n v="5694"/>
  </r>
  <r>
    <x v="68"/>
    <x v="3"/>
    <n v="2563"/>
  </r>
  <r>
    <x v="68"/>
    <x v="4"/>
    <n v="21330"/>
  </r>
  <r>
    <x v="68"/>
    <x v="5"/>
    <n v="2718"/>
  </r>
  <r>
    <x v="68"/>
    <x v="6"/>
    <n v="2642"/>
  </r>
  <r>
    <x v="68"/>
    <x v="7"/>
    <n v="2424"/>
  </r>
  <r>
    <x v="68"/>
    <x v="8"/>
    <n v="1948"/>
  </r>
  <r>
    <x v="68"/>
    <x v="9"/>
    <n v="1437"/>
  </r>
  <r>
    <x v="68"/>
    <x v="10"/>
    <n v="961"/>
  </r>
  <r>
    <x v="68"/>
    <x v="11"/>
    <n v="626"/>
  </r>
  <r>
    <x v="68"/>
    <x v="12"/>
    <n v="642"/>
  </r>
  <r>
    <x v="69"/>
    <x v="0"/>
    <n v="6"/>
  </r>
  <r>
    <x v="69"/>
    <x v="1"/>
    <n v="43"/>
  </r>
  <r>
    <x v="69"/>
    <x v="2"/>
    <n v="104"/>
  </r>
  <r>
    <x v="69"/>
    <x v="3"/>
    <n v="64"/>
  </r>
  <r>
    <x v="69"/>
    <x v="4"/>
    <n v="396"/>
  </r>
  <r>
    <x v="69"/>
    <x v="5"/>
    <n v="54"/>
  </r>
  <r>
    <x v="69"/>
    <x v="6"/>
    <n v="62"/>
  </r>
  <r>
    <x v="69"/>
    <x v="7"/>
    <n v="44"/>
  </r>
  <r>
    <x v="69"/>
    <x v="8"/>
    <n v="47"/>
  </r>
  <r>
    <x v="69"/>
    <x v="9"/>
    <n v="37"/>
  </r>
  <r>
    <x v="69"/>
    <x v="10"/>
    <n v="33"/>
  </r>
  <r>
    <x v="69"/>
    <x v="11"/>
    <n v="24"/>
  </r>
  <r>
    <x v="69"/>
    <x v="12"/>
    <n v="25"/>
  </r>
  <r>
    <x v="70"/>
    <x v="0"/>
    <n v="2"/>
  </r>
  <r>
    <x v="70"/>
    <x v="1"/>
    <n v="11"/>
  </r>
  <r>
    <x v="70"/>
    <x v="2"/>
    <n v="26"/>
  </r>
  <r>
    <x v="70"/>
    <x v="3"/>
    <n v="8"/>
  </r>
  <r>
    <x v="70"/>
    <x v="4"/>
    <n v="176"/>
  </r>
  <r>
    <x v="70"/>
    <x v="5"/>
    <n v="20"/>
  </r>
  <r>
    <x v="70"/>
    <x v="6"/>
    <n v="15"/>
  </r>
  <r>
    <x v="70"/>
    <x v="7"/>
    <n v="12"/>
  </r>
  <r>
    <x v="70"/>
    <x v="8"/>
    <n v="8"/>
  </r>
  <r>
    <x v="70"/>
    <x v="9"/>
    <n v="7"/>
  </r>
  <r>
    <x v="70"/>
    <x v="10"/>
    <n v="4"/>
  </r>
  <r>
    <x v="70"/>
    <x v="11"/>
    <n v="2"/>
  </r>
  <r>
    <x v="70"/>
    <x v="12"/>
    <n v="4"/>
  </r>
  <r>
    <x v="71"/>
    <x v="0"/>
    <n v="32"/>
  </r>
  <r>
    <x v="71"/>
    <x v="1"/>
    <n v="135"/>
  </r>
  <r>
    <x v="71"/>
    <x v="2"/>
    <n v="324"/>
  </r>
  <r>
    <x v="71"/>
    <x v="3"/>
    <n v="152"/>
  </r>
  <r>
    <x v="71"/>
    <x v="4"/>
    <n v="1654"/>
  </r>
  <r>
    <x v="71"/>
    <x v="5"/>
    <n v="172"/>
  </r>
  <r>
    <x v="71"/>
    <x v="6"/>
    <n v="108"/>
  </r>
  <r>
    <x v="71"/>
    <x v="7"/>
    <n v="125"/>
  </r>
  <r>
    <x v="71"/>
    <x v="8"/>
    <n v="49"/>
  </r>
  <r>
    <x v="71"/>
    <x v="9"/>
    <n v="29"/>
  </r>
  <r>
    <x v="71"/>
    <x v="10"/>
    <n v="17"/>
  </r>
  <r>
    <x v="71"/>
    <x v="11"/>
    <n v="7"/>
  </r>
  <r>
    <x v="71"/>
    <x v="12"/>
    <n v="15"/>
  </r>
  <r>
    <x v="72"/>
    <x v="0"/>
    <n v="6"/>
  </r>
  <r>
    <x v="72"/>
    <x v="1"/>
    <n v="27"/>
  </r>
  <r>
    <x v="72"/>
    <x v="2"/>
    <n v="113"/>
  </r>
  <r>
    <x v="72"/>
    <x v="3"/>
    <n v="37"/>
  </r>
  <r>
    <x v="72"/>
    <x v="4"/>
    <n v="361"/>
  </r>
  <r>
    <x v="72"/>
    <x v="5"/>
    <n v="50"/>
  </r>
  <r>
    <x v="72"/>
    <x v="6"/>
    <n v="34"/>
  </r>
  <r>
    <x v="72"/>
    <x v="7"/>
    <n v="52"/>
  </r>
  <r>
    <x v="72"/>
    <x v="8"/>
    <n v="41"/>
  </r>
  <r>
    <x v="72"/>
    <x v="9"/>
    <n v="31"/>
  </r>
  <r>
    <x v="72"/>
    <x v="10"/>
    <n v="15"/>
  </r>
  <r>
    <x v="72"/>
    <x v="11"/>
    <n v="5"/>
  </r>
  <r>
    <x v="72"/>
    <x v="12"/>
    <n v="21"/>
  </r>
  <r>
    <x v="73"/>
    <x v="0"/>
    <n v="76"/>
  </r>
  <r>
    <x v="73"/>
    <x v="1"/>
    <n v="276"/>
  </r>
  <r>
    <x v="73"/>
    <x v="2"/>
    <n v="694"/>
  </r>
  <r>
    <x v="73"/>
    <x v="3"/>
    <n v="330"/>
  </r>
  <r>
    <x v="73"/>
    <x v="4"/>
    <n v="2866"/>
  </r>
  <r>
    <x v="73"/>
    <x v="5"/>
    <n v="352"/>
  </r>
  <r>
    <x v="73"/>
    <x v="6"/>
    <n v="263"/>
  </r>
  <r>
    <x v="73"/>
    <x v="7"/>
    <n v="197"/>
  </r>
  <r>
    <x v="73"/>
    <x v="8"/>
    <n v="128"/>
  </r>
  <r>
    <x v="73"/>
    <x v="9"/>
    <n v="97"/>
  </r>
  <r>
    <x v="73"/>
    <x v="10"/>
    <n v="52"/>
  </r>
  <r>
    <x v="73"/>
    <x v="11"/>
    <n v="26"/>
  </r>
  <r>
    <x v="73"/>
    <x v="12"/>
    <n v="34"/>
  </r>
  <r>
    <x v="74"/>
    <x v="0"/>
    <n v="13"/>
  </r>
  <r>
    <x v="74"/>
    <x v="1"/>
    <n v="70"/>
  </r>
  <r>
    <x v="74"/>
    <x v="2"/>
    <n v="113"/>
  </r>
  <r>
    <x v="74"/>
    <x v="3"/>
    <n v="63"/>
  </r>
  <r>
    <x v="74"/>
    <x v="4"/>
    <n v="878"/>
  </r>
  <r>
    <x v="74"/>
    <x v="5"/>
    <n v="79"/>
  </r>
  <r>
    <x v="74"/>
    <x v="6"/>
    <n v="57"/>
  </r>
  <r>
    <x v="74"/>
    <x v="7"/>
    <n v="52"/>
  </r>
  <r>
    <x v="74"/>
    <x v="8"/>
    <n v="23"/>
  </r>
  <r>
    <x v="74"/>
    <x v="9"/>
    <n v="12"/>
  </r>
  <r>
    <x v="74"/>
    <x v="10"/>
    <n v="7"/>
  </r>
  <r>
    <x v="74"/>
    <x v="11"/>
    <n v="3"/>
  </r>
  <r>
    <x v="74"/>
    <x v="12"/>
    <n v="4"/>
  </r>
  <r>
    <x v="75"/>
    <x v="0"/>
    <n v="1"/>
  </r>
  <r>
    <x v="75"/>
    <x v="1"/>
    <n v="5"/>
  </r>
  <r>
    <x v="75"/>
    <x v="2"/>
    <n v="29"/>
  </r>
  <r>
    <x v="75"/>
    <x v="3"/>
    <n v="22"/>
  </r>
  <r>
    <x v="75"/>
    <x v="4"/>
    <n v="134"/>
  </r>
  <r>
    <x v="75"/>
    <x v="5"/>
    <n v="22"/>
  </r>
  <r>
    <x v="75"/>
    <x v="6"/>
    <n v="24"/>
  </r>
  <r>
    <x v="75"/>
    <x v="7"/>
    <n v="16"/>
  </r>
  <r>
    <x v="75"/>
    <x v="8"/>
    <n v="9"/>
  </r>
  <r>
    <x v="75"/>
    <x v="9"/>
    <n v="4"/>
  </r>
  <r>
    <x v="75"/>
    <x v="10"/>
    <n v="5"/>
  </r>
  <r>
    <x v="75"/>
    <x v="11"/>
    <n v="5"/>
  </r>
  <r>
    <x v="75"/>
    <x v="12"/>
    <n v="7"/>
  </r>
  <r>
    <x v="76"/>
    <x v="0"/>
    <n v="47"/>
  </r>
  <r>
    <x v="76"/>
    <x v="1"/>
    <n v="248"/>
  </r>
  <r>
    <x v="76"/>
    <x v="2"/>
    <n v="706"/>
  </r>
  <r>
    <x v="76"/>
    <x v="3"/>
    <n v="325"/>
  </r>
  <r>
    <x v="76"/>
    <x v="4"/>
    <n v="2656"/>
  </r>
  <r>
    <x v="76"/>
    <x v="5"/>
    <n v="353"/>
  </r>
  <r>
    <x v="76"/>
    <x v="6"/>
    <n v="359"/>
  </r>
  <r>
    <x v="76"/>
    <x v="7"/>
    <n v="309"/>
  </r>
  <r>
    <x v="76"/>
    <x v="8"/>
    <n v="255"/>
  </r>
  <r>
    <x v="76"/>
    <x v="9"/>
    <n v="176"/>
  </r>
  <r>
    <x v="76"/>
    <x v="10"/>
    <n v="135"/>
  </r>
  <r>
    <x v="76"/>
    <x v="11"/>
    <n v="95"/>
  </r>
  <r>
    <x v="76"/>
    <x v="12"/>
    <n v="104"/>
  </r>
  <r>
    <x v="77"/>
    <x v="0"/>
    <n v="9"/>
  </r>
  <r>
    <x v="77"/>
    <x v="1"/>
    <n v="13"/>
  </r>
  <r>
    <x v="77"/>
    <x v="2"/>
    <n v="57"/>
  </r>
  <r>
    <x v="77"/>
    <x v="3"/>
    <n v="30"/>
  </r>
  <r>
    <x v="77"/>
    <x v="4"/>
    <n v="347"/>
  </r>
  <r>
    <x v="77"/>
    <x v="5"/>
    <n v="38"/>
  </r>
  <r>
    <x v="77"/>
    <x v="6"/>
    <n v="27"/>
  </r>
  <r>
    <x v="77"/>
    <x v="7"/>
    <n v="15"/>
  </r>
  <r>
    <x v="77"/>
    <x v="8"/>
    <n v="14"/>
  </r>
  <r>
    <x v="77"/>
    <x v="9"/>
    <n v="8"/>
  </r>
  <r>
    <x v="77"/>
    <x v="10"/>
    <n v="7"/>
  </r>
  <r>
    <x v="77"/>
    <x v="11"/>
    <n v="5"/>
  </r>
  <r>
    <x v="77"/>
    <x v="12"/>
    <n v="9"/>
  </r>
  <r>
    <x v="78"/>
    <x v="0"/>
    <n v="5"/>
  </r>
  <r>
    <x v="78"/>
    <x v="1"/>
    <n v="41"/>
  </r>
  <r>
    <x v="78"/>
    <x v="2"/>
    <n v="105"/>
  </r>
  <r>
    <x v="78"/>
    <x v="3"/>
    <n v="68"/>
  </r>
  <r>
    <x v="78"/>
    <x v="4"/>
    <n v="474"/>
  </r>
  <r>
    <x v="78"/>
    <x v="5"/>
    <n v="79"/>
  </r>
  <r>
    <x v="78"/>
    <x v="6"/>
    <n v="89"/>
  </r>
  <r>
    <x v="78"/>
    <x v="7"/>
    <n v="89"/>
  </r>
  <r>
    <x v="78"/>
    <x v="8"/>
    <n v="68"/>
  </r>
  <r>
    <x v="78"/>
    <x v="9"/>
    <n v="56"/>
  </r>
  <r>
    <x v="78"/>
    <x v="10"/>
    <n v="50"/>
  </r>
  <r>
    <x v="78"/>
    <x v="11"/>
    <n v="25"/>
  </r>
  <r>
    <x v="78"/>
    <x v="12"/>
    <n v="36"/>
  </r>
  <r>
    <x v="79"/>
    <x v="0"/>
    <n v="172"/>
  </r>
  <r>
    <x v="79"/>
    <x v="1"/>
    <n v="700"/>
  </r>
  <r>
    <x v="79"/>
    <x v="2"/>
    <n v="2087"/>
  </r>
  <r>
    <x v="79"/>
    <x v="3"/>
    <n v="969"/>
  </r>
  <r>
    <x v="79"/>
    <x v="4"/>
    <n v="8516"/>
  </r>
  <r>
    <x v="79"/>
    <x v="5"/>
    <n v="1334"/>
  </r>
  <r>
    <x v="79"/>
    <x v="6"/>
    <n v="1156"/>
  </r>
  <r>
    <x v="79"/>
    <x v="7"/>
    <n v="1003"/>
  </r>
  <r>
    <x v="79"/>
    <x v="8"/>
    <n v="634"/>
  </r>
  <r>
    <x v="79"/>
    <x v="9"/>
    <n v="405"/>
  </r>
  <r>
    <x v="79"/>
    <x v="10"/>
    <n v="211"/>
  </r>
  <r>
    <x v="79"/>
    <x v="11"/>
    <n v="136"/>
  </r>
  <r>
    <x v="79"/>
    <x v="12"/>
    <n v="178"/>
  </r>
  <r>
    <x v="80"/>
    <x v="0"/>
    <n v="22"/>
  </r>
  <r>
    <x v="80"/>
    <x v="1"/>
    <n v="89"/>
  </r>
  <r>
    <x v="80"/>
    <x v="2"/>
    <n v="331"/>
  </r>
  <r>
    <x v="80"/>
    <x v="3"/>
    <n v="206"/>
  </r>
  <r>
    <x v="80"/>
    <x v="4"/>
    <n v="1499"/>
  </r>
  <r>
    <x v="80"/>
    <x v="5"/>
    <n v="253"/>
  </r>
  <r>
    <x v="80"/>
    <x v="6"/>
    <n v="253"/>
  </r>
  <r>
    <x v="80"/>
    <x v="7"/>
    <n v="235"/>
  </r>
  <r>
    <x v="80"/>
    <x v="8"/>
    <n v="128"/>
  </r>
  <r>
    <x v="80"/>
    <x v="9"/>
    <n v="92"/>
  </r>
  <r>
    <x v="80"/>
    <x v="10"/>
    <n v="58"/>
  </r>
  <r>
    <x v="80"/>
    <x v="11"/>
    <n v="32"/>
  </r>
  <r>
    <x v="80"/>
    <x v="12"/>
    <n v="40"/>
  </r>
  <r>
    <x v="81"/>
    <x v="0"/>
    <n v="47"/>
  </r>
  <r>
    <x v="81"/>
    <x v="1"/>
    <n v="236"/>
  </r>
  <r>
    <x v="81"/>
    <x v="2"/>
    <n v="621"/>
  </r>
  <r>
    <x v="81"/>
    <x v="3"/>
    <n v="272"/>
  </r>
  <r>
    <x v="81"/>
    <x v="4"/>
    <n v="2666"/>
  </r>
  <r>
    <x v="81"/>
    <x v="5"/>
    <n v="299"/>
  </r>
  <r>
    <x v="81"/>
    <x v="6"/>
    <n v="271"/>
  </r>
  <r>
    <x v="81"/>
    <x v="7"/>
    <n v="167"/>
  </r>
  <r>
    <x v="81"/>
    <x v="8"/>
    <n v="116"/>
  </r>
  <r>
    <x v="81"/>
    <x v="9"/>
    <n v="71"/>
  </r>
  <r>
    <x v="81"/>
    <x v="10"/>
    <n v="31"/>
  </r>
  <r>
    <x v="81"/>
    <x v="11"/>
    <n v="11"/>
  </r>
  <r>
    <x v="81"/>
    <x v="12"/>
    <n v="9"/>
  </r>
  <r>
    <x v="82"/>
    <x v="0"/>
    <n v="50"/>
  </r>
  <r>
    <x v="82"/>
    <x v="1"/>
    <n v="200"/>
  </r>
  <r>
    <x v="82"/>
    <x v="2"/>
    <n v="629"/>
  </r>
  <r>
    <x v="82"/>
    <x v="3"/>
    <n v="295"/>
  </r>
  <r>
    <x v="82"/>
    <x v="4"/>
    <n v="3640"/>
  </r>
  <r>
    <x v="82"/>
    <x v="5"/>
    <n v="333"/>
  </r>
  <r>
    <x v="82"/>
    <x v="6"/>
    <n v="298"/>
  </r>
  <r>
    <x v="82"/>
    <x v="7"/>
    <n v="205"/>
  </r>
  <r>
    <x v="82"/>
    <x v="8"/>
    <n v="151"/>
  </r>
  <r>
    <x v="82"/>
    <x v="9"/>
    <n v="78"/>
  </r>
  <r>
    <x v="82"/>
    <x v="10"/>
    <n v="42"/>
  </r>
  <r>
    <x v="82"/>
    <x v="11"/>
    <n v="27"/>
  </r>
  <r>
    <x v="82"/>
    <x v="12"/>
    <n v="29"/>
  </r>
  <r>
    <x v="83"/>
    <x v="0"/>
    <n v="64"/>
  </r>
  <r>
    <x v="83"/>
    <x v="1"/>
    <n v="390"/>
  </r>
  <r>
    <x v="83"/>
    <x v="2"/>
    <n v="1195"/>
  </r>
  <r>
    <x v="83"/>
    <x v="3"/>
    <n v="605"/>
  </r>
  <r>
    <x v="83"/>
    <x v="4"/>
    <n v="4986"/>
  </r>
  <r>
    <x v="83"/>
    <x v="5"/>
    <n v="836"/>
  </r>
  <r>
    <x v="83"/>
    <x v="6"/>
    <n v="867"/>
  </r>
  <r>
    <x v="83"/>
    <x v="7"/>
    <n v="843"/>
  </r>
  <r>
    <x v="83"/>
    <x v="8"/>
    <n v="747"/>
  </r>
  <r>
    <x v="83"/>
    <x v="9"/>
    <n v="589"/>
  </r>
  <r>
    <x v="83"/>
    <x v="10"/>
    <n v="454"/>
  </r>
  <r>
    <x v="83"/>
    <x v="11"/>
    <n v="321"/>
  </r>
  <r>
    <x v="83"/>
    <x v="12"/>
    <n v="336"/>
  </r>
  <r>
    <x v="84"/>
    <x v="0"/>
    <n v="1243"/>
  </r>
  <r>
    <x v="84"/>
    <x v="1"/>
    <n v="6175"/>
  </r>
  <r>
    <x v="84"/>
    <x v="2"/>
    <n v="17760"/>
  </r>
  <r>
    <x v="84"/>
    <x v="3"/>
    <n v="7984"/>
  </r>
  <r>
    <x v="84"/>
    <x v="4"/>
    <n v="74252"/>
  </r>
  <r>
    <x v="84"/>
    <x v="5"/>
    <n v="10197"/>
  </r>
  <r>
    <x v="84"/>
    <x v="6"/>
    <n v="9776"/>
  </r>
  <r>
    <x v="84"/>
    <x v="7"/>
    <n v="9273"/>
  </r>
  <r>
    <x v="84"/>
    <x v="8"/>
    <n v="7643"/>
  </r>
  <r>
    <x v="84"/>
    <x v="9"/>
    <n v="5921"/>
  </r>
  <r>
    <x v="84"/>
    <x v="10"/>
    <n v="4422"/>
  </r>
  <r>
    <x v="84"/>
    <x v="11"/>
    <n v="2696"/>
  </r>
  <r>
    <x v="84"/>
    <x v="12"/>
    <n v="2956"/>
  </r>
  <r>
    <x v="85"/>
    <x v="0"/>
    <n v="6"/>
  </r>
  <r>
    <x v="85"/>
    <x v="1"/>
    <n v="25"/>
  </r>
  <r>
    <x v="85"/>
    <x v="2"/>
    <n v="75"/>
  </r>
  <r>
    <x v="85"/>
    <x v="3"/>
    <n v="41"/>
  </r>
  <r>
    <x v="85"/>
    <x v="4"/>
    <n v="410"/>
  </r>
  <r>
    <x v="85"/>
    <x v="5"/>
    <n v="29"/>
  </r>
  <r>
    <x v="85"/>
    <x v="6"/>
    <n v="46"/>
  </r>
  <r>
    <x v="85"/>
    <x v="7"/>
    <n v="26"/>
  </r>
  <r>
    <x v="85"/>
    <x v="8"/>
    <n v="20"/>
  </r>
  <r>
    <x v="85"/>
    <x v="9"/>
    <n v="9"/>
  </r>
  <r>
    <x v="85"/>
    <x v="10"/>
    <n v="6"/>
  </r>
  <r>
    <x v="85"/>
    <x v="11"/>
    <n v="6"/>
  </r>
  <r>
    <x v="85"/>
    <x v="12"/>
    <n v="13"/>
  </r>
  <r>
    <x v="86"/>
    <x v="0"/>
    <n v="485"/>
  </r>
  <r>
    <x v="86"/>
    <x v="1"/>
    <n v="2358"/>
  </r>
  <r>
    <x v="86"/>
    <x v="2"/>
    <n v="6277"/>
  </r>
  <r>
    <x v="86"/>
    <x v="3"/>
    <n v="2519"/>
  </r>
  <r>
    <x v="86"/>
    <x v="4"/>
    <n v="33139"/>
  </r>
  <r>
    <x v="86"/>
    <x v="5"/>
    <n v="4211"/>
  </r>
  <r>
    <x v="86"/>
    <x v="6"/>
    <n v="4471"/>
  </r>
  <r>
    <x v="86"/>
    <x v="7"/>
    <n v="4775"/>
  </r>
  <r>
    <x v="86"/>
    <x v="8"/>
    <n v="4163"/>
  </r>
  <r>
    <x v="86"/>
    <x v="9"/>
    <n v="3202"/>
  </r>
  <r>
    <x v="86"/>
    <x v="10"/>
    <n v="2165"/>
  </r>
  <r>
    <x v="86"/>
    <x v="11"/>
    <n v="1315"/>
  </r>
  <r>
    <x v="86"/>
    <x v="12"/>
    <n v="1466"/>
  </r>
  <r>
    <x v="87"/>
    <x v="0"/>
    <n v="19"/>
  </r>
  <r>
    <x v="87"/>
    <x v="1"/>
    <n v="89"/>
  </r>
  <r>
    <x v="87"/>
    <x v="2"/>
    <n v="210"/>
  </r>
  <r>
    <x v="87"/>
    <x v="3"/>
    <n v="138"/>
  </r>
  <r>
    <x v="87"/>
    <x v="4"/>
    <n v="1118"/>
  </r>
  <r>
    <x v="87"/>
    <x v="5"/>
    <n v="145"/>
  </r>
  <r>
    <x v="87"/>
    <x v="6"/>
    <n v="146"/>
  </r>
  <r>
    <x v="87"/>
    <x v="7"/>
    <n v="111"/>
  </r>
  <r>
    <x v="87"/>
    <x v="8"/>
    <n v="102"/>
  </r>
  <r>
    <x v="87"/>
    <x v="9"/>
    <n v="66"/>
  </r>
  <r>
    <x v="87"/>
    <x v="10"/>
    <n v="53"/>
  </r>
  <r>
    <x v="87"/>
    <x v="11"/>
    <n v="29"/>
  </r>
  <r>
    <x v="87"/>
    <x v="12"/>
    <n v="46"/>
  </r>
  <r>
    <x v="88"/>
    <x v="0"/>
    <n v="16"/>
  </r>
  <r>
    <x v="88"/>
    <x v="1"/>
    <n v="61"/>
  </r>
  <r>
    <x v="88"/>
    <x v="2"/>
    <n v="187"/>
  </r>
  <r>
    <x v="88"/>
    <x v="3"/>
    <n v="83"/>
  </r>
  <r>
    <x v="88"/>
    <x v="4"/>
    <n v="837"/>
  </r>
  <r>
    <x v="88"/>
    <x v="5"/>
    <n v="56"/>
  </r>
  <r>
    <x v="88"/>
    <x v="6"/>
    <n v="56"/>
  </r>
  <r>
    <x v="88"/>
    <x v="7"/>
    <n v="52"/>
  </r>
  <r>
    <x v="88"/>
    <x v="8"/>
    <n v="32"/>
  </r>
  <r>
    <x v="88"/>
    <x v="9"/>
    <n v="16"/>
  </r>
  <r>
    <x v="88"/>
    <x v="10"/>
    <n v="18"/>
  </r>
  <r>
    <x v="88"/>
    <x v="11"/>
    <n v="7"/>
  </r>
  <r>
    <x v="88"/>
    <x v="12"/>
    <n v="10"/>
  </r>
  <r>
    <x v="89"/>
    <x v="0"/>
    <n v="32"/>
  </r>
  <r>
    <x v="89"/>
    <x v="1"/>
    <n v="101"/>
  </r>
  <r>
    <x v="89"/>
    <x v="2"/>
    <n v="346"/>
  </r>
  <r>
    <x v="89"/>
    <x v="3"/>
    <n v="151"/>
  </r>
  <r>
    <x v="89"/>
    <x v="4"/>
    <n v="1136"/>
  </r>
  <r>
    <x v="89"/>
    <x v="5"/>
    <n v="160"/>
  </r>
  <r>
    <x v="89"/>
    <x v="6"/>
    <n v="132"/>
  </r>
  <r>
    <x v="89"/>
    <x v="7"/>
    <n v="140"/>
  </r>
  <r>
    <x v="89"/>
    <x v="8"/>
    <n v="87"/>
  </r>
  <r>
    <x v="89"/>
    <x v="9"/>
    <n v="61"/>
  </r>
  <r>
    <x v="89"/>
    <x v="10"/>
    <n v="37"/>
  </r>
  <r>
    <x v="89"/>
    <x v="11"/>
    <n v="26"/>
  </r>
  <r>
    <x v="89"/>
    <x v="12"/>
    <n v="37"/>
  </r>
  <r>
    <x v="90"/>
    <x v="0"/>
    <n v="5"/>
  </r>
  <r>
    <x v="90"/>
    <x v="1"/>
    <n v="21"/>
  </r>
  <r>
    <x v="90"/>
    <x v="2"/>
    <n v="75"/>
  </r>
  <r>
    <x v="90"/>
    <x v="3"/>
    <n v="34"/>
  </r>
  <r>
    <x v="90"/>
    <x v="4"/>
    <n v="254"/>
  </r>
  <r>
    <x v="90"/>
    <x v="5"/>
    <n v="22"/>
  </r>
  <r>
    <x v="90"/>
    <x v="6"/>
    <n v="15"/>
  </r>
  <r>
    <x v="90"/>
    <x v="7"/>
    <n v="16"/>
  </r>
  <r>
    <x v="90"/>
    <x v="8"/>
    <n v="10"/>
  </r>
  <r>
    <x v="90"/>
    <x v="9"/>
    <n v="7"/>
  </r>
  <r>
    <x v="90"/>
    <x v="10"/>
    <n v="5"/>
  </r>
  <r>
    <x v="90"/>
    <x v="11"/>
    <n v="4"/>
  </r>
  <r>
    <x v="90"/>
    <x v="12"/>
    <n v="4"/>
  </r>
  <r>
    <x v="91"/>
    <x v="0"/>
    <n v="36"/>
  </r>
  <r>
    <x v="91"/>
    <x v="1"/>
    <n v="187"/>
  </r>
  <r>
    <x v="91"/>
    <x v="2"/>
    <n v="572"/>
  </r>
  <r>
    <x v="91"/>
    <x v="3"/>
    <n v="275"/>
  </r>
  <r>
    <x v="91"/>
    <x v="4"/>
    <n v="2400"/>
  </r>
  <r>
    <x v="91"/>
    <x v="5"/>
    <n v="325"/>
  </r>
  <r>
    <x v="91"/>
    <x v="6"/>
    <n v="344"/>
  </r>
  <r>
    <x v="91"/>
    <x v="7"/>
    <n v="331"/>
  </r>
  <r>
    <x v="91"/>
    <x v="8"/>
    <n v="213"/>
  </r>
  <r>
    <x v="91"/>
    <x v="9"/>
    <n v="136"/>
  </r>
  <r>
    <x v="91"/>
    <x v="10"/>
    <n v="81"/>
  </r>
  <r>
    <x v="91"/>
    <x v="11"/>
    <n v="49"/>
  </r>
  <r>
    <x v="91"/>
    <x v="12"/>
    <n v="60"/>
  </r>
  <r>
    <x v="92"/>
    <x v="0"/>
    <n v="16"/>
  </r>
  <r>
    <x v="92"/>
    <x v="1"/>
    <n v="44"/>
  </r>
  <r>
    <x v="92"/>
    <x v="2"/>
    <n v="176"/>
  </r>
  <r>
    <x v="92"/>
    <x v="3"/>
    <n v="94"/>
  </r>
  <r>
    <x v="92"/>
    <x v="4"/>
    <n v="520"/>
  </r>
  <r>
    <x v="92"/>
    <x v="5"/>
    <n v="75"/>
  </r>
  <r>
    <x v="92"/>
    <x v="6"/>
    <n v="59"/>
  </r>
  <r>
    <x v="92"/>
    <x v="7"/>
    <n v="63"/>
  </r>
  <r>
    <x v="92"/>
    <x v="8"/>
    <n v="37"/>
  </r>
  <r>
    <x v="92"/>
    <x v="9"/>
    <n v="20"/>
  </r>
  <r>
    <x v="92"/>
    <x v="10"/>
    <n v="22"/>
  </r>
  <r>
    <x v="92"/>
    <x v="11"/>
    <n v="20"/>
  </r>
  <r>
    <x v="92"/>
    <x v="12"/>
    <n v="7"/>
  </r>
  <r>
    <x v="93"/>
    <x v="0"/>
    <n v="13"/>
  </r>
  <r>
    <x v="93"/>
    <x v="1"/>
    <n v="67"/>
  </r>
  <r>
    <x v="93"/>
    <x v="2"/>
    <n v="191"/>
  </r>
  <r>
    <x v="93"/>
    <x v="3"/>
    <n v="87"/>
  </r>
  <r>
    <x v="93"/>
    <x v="4"/>
    <n v="817"/>
  </r>
  <r>
    <x v="93"/>
    <x v="5"/>
    <n v="97"/>
  </r>
  <r>
    <x v="93"/>
    <x v="6"/>
    <n v="80"/>
  </r>
  <r>
    <x v="93"/>
    <x v="7"/>
    <n v="63"/>
  </r>
  <r>
    <x v="93"/>
    <x v="8"/>
    <n v="42"/>
  </r>
  <r>
    <x v="93"/>
    <x v="9"/>
    <n v="19"/>
  </r>
  <r>
    <x v="93"/>
    <x v="10"/>
    <n v="10"/>
  </r>
  <r>
    <x v="93"/>
    <x v="12"/>
    <n v="6"/>
  </r>
  <r>
    <x v="94"/>
    <x v="0"/>
    <n v="39"/>
  </r>
  <r>
    <x v="94"/>
    <x v="1"/>
    <n v="201"/>
  </r>
  <r>
    <x v="94"/>
    <x v="2"/>
    <n v="634"/>
  </r>
  <r>
    <x v="94"/>
    <x v="3"/>
    <n v="244"/>
  </r>
  <r>
    <x v="94"/>
    <x v="4"/>
    <n v="1771"/>
  </r>
  <r>
    <x v="94"/>
    <x v="5"/>
    <n v="201"/>
  </r>
  <r>
    <x v="94"/>
    <x v="6"/>
    <n v="200"/>
  </r>
  <r>
    <x v="94"/>
    <x v="7"/>
    <n v="108"/>
  </r>
  <r>
    <x v="94"/>
    <x v="8"/>
    <n v="70"/>
  </r>
  <r>
    <x v="94"/>
    <x v="9"/>
    <n v="54"/>
  </r>
  <r>
    <x v="94"/>
    <x v="10"/>
    <n v="30"/>
  </r>
  <r>
    <x v="94"/>
    <x v="11"/>
    <n v="20"/>
  </r>
  <r>
    <x v="94"/>
    <x v="12"/>
    <n v="28"/>
  </r>
  <r>
    <x v="95"/>
    <x v="0"/>
    <n v="145"/>
  </r>
  <r>
    <x v="95"/>
    <x v="1"/>
    <n v="714"/>
  </r>
  <r>
    <x v="95"/>
    <x v="2"/>
    <n v="2220"/>
  </r>
  <r>
    <x v="95"/>
    <x v="3"/>
    <n v="1013"/>
  </r>
  <r>
    <x v="95"/>
    <x v="4"/>
    <n v="7085"/>
  </r>
  <r>
    <x v="95"/>
    <x v="5"/>
    <n v="927"/>
  </r>
  <r>
    <x v="95"/>
    <x v="6"/>
    <n v="920"/>
  </r>
  <r>
    <x v="95"/>
    <x v="7"/>
    <n v="736"/>
  </r>
  <r>
    <x v="95"/>
    <x v="8"/>
    <n v="521"/>
  </r>
  <r>
    <x v="95"/>
    <x v="9"/>
    <n v="337"/>
  </r>
  <r>
    <x v="95"/>
    <x v="10"/>
    <n v="206"/>
  </r>
  <r>
    <x v="95"/>
    <x v="11"/>
    <n v="156"/>
  </r>
  <r>
    <x v="95"/>
    <x v="12"/>
    <n v="159"/>
  </r>
  <r>
    <x v="96"/>
    <x v="0"/>
    <n v="24"/>
  </r>
  <r>
    <x v="96"/>
    <x v="1"/>
    <n v="100"/>
  </r>
  <r>
    <x v="96"/>
    <x v="2"/>
    <n v="317"/>
  </r>
  <r>
    <x v="96"/>
    <x v="3"/>
    <n v="152"/>
  </r>
  <r>
    <x v="96"/>
    <x v="4"/>
    <n v="1319"/>
  </r>
  <r>
    <x v="96"/>
    <x v="5"/>
    <n v="170"/>
  </r>
  <r>
    <x v="96"/>
    <x v="6"/>
    <n v="136"/>
  </r>
  <r>
    <x v="96"/>
    <x v="7"/>
    <n v="106"/>
  </r>
  <r>
    <x v="96"/>
    <x v="8"/>
    <n v="72"/>
  </r>
  <r>
    <x v="96"/>
    <x v="9"/>
    <n v="43"/>
  </r>
  <r>
    <x v="96"/>
    <x v="10"/>
    <n v="21"/>
  </r>
  <r>
    <x v="96"/>
    <x v="11"/>
    <n v="16"/>
  </r>
  <r>
    <x v="96"/>
    <x v="12"/>
    <n v="16"/>
  </r>
  <r>
    <x v="97"/>
    <x v="0"/>
    <n v="32"/>
  </r>
  <r>
    <x v="97"/>
    <x v="1"/>
    <n v="151"/>
  </r>
  <r>
    <x v="97"/>
    <x v="2"/>
    <n v="466"/>
  </r>
  <r>
    <x v="97"/>
    <x v="3"/>
    <n v="196"/>
  </r>
  <r>
    <x v="97"/>
    <x v="4"/>
    <n v="1506"/>
  </r>
  <r>
    <x v="97"/>
    <x v="5"/>
    <n v="207"/>
  </r>
  <r>
    <x v="97"/>
    <x v="6"/>
    <n v="206"/>
  </r>
  <r>
    <x v="97"/>
    <x v="7"/>
    <n v="172"/>
  </r>
  <r>
    <x v="97"/>
    <x v="8"/>
    <n v="137"/>
  </r>
  <r>
    <x v="97"/>
    <x v="9"/>
    <n v="109"/>
  </r>
  <r>
    <x v="97"/>
    <x v="10"/>
    <n v="67"/>
  </r>
  <r>
    <x v="97"/>
    <x v="11"/>
    <n v="36"/>
  </r>
  <r>
    <x v="97"/>
    <x v="12"/>
    <n v="53"/>
  </r>
  <r>
    <x v="98"/>
    <x v="0"/>
    <n v="27"/>
  </r>
  <r>
    <x v="98"/>
    <x v="1"/>
    <n v="124"/>
  </r>
  <r>
    <x v="98"/>
    <x v="2"/>
    <n v="459"/>
  </r>
  <r>
    <x v="98"/>
    <x v="3"/>
    <n v="218"/>
  </r>
  <r>
    <x v="98"/>
    <x v="4"/>
    <n v="1857"/>
  </r>
  <r>
    <x v="98"/>
    <x v="5"/>
    <n v="226"/>
  </r>
  <r>
    <x v="98"/>
    <x v="6"/>
    <n v="209"/>
  </r>
  <r>
    <x v="98"/>
    <x v="7"/>
    <n v="193"/>
  </r>
  <r>
    <x v="98"/>
    <x v="8"/>
    <n v="128"/>
  </r>
  <r>
    <x v="98"/>
    <x v="9"/>
    <n v="89"/>
  </r>
  <r>
    <x v="98"/>
    <x v="10"/>
    <n v="83"/>
  </r>
  <r>
    <x v="98"/>
    <x v="11"/>
    <n v="41"/>
  </r>
  <r>
    <x v="98"/>
    <x v="12"/>
    <n v="49"/>
  </r>
  <r>
    <x v="99"/>
    <x v="0"/>
    <n v="28"/>
  </r>
  <r>
    <x v="99"/>
    <x v="1"/>
    <n v="105"/>
  </r>
  <r>
    <x v="99"/>
    <x v="2"/>
    <n v="289"/>
  </r>
  <r>
    <x v="99"/>
    <x v="3"/>
    <n v="144"/>
  </r>
  <r>
    <x v="99"/>
    <x v="4"/>
    <n v="1320"/>
  </r>
  <r>
    <x v="99"/>
    <x v="5"/>
    <n v="161"/>
  </r>
  <r>
    <x v="99"/>
    <x v="6"/>
    <n v="141"/>
  </r>
  <r>
    <x v="99"/>
    <x v="7"/>
    <n v="115"/>
  </r>
  <r>
    <x v="99"/>
    <x v="8"/>
    <n v="91"/>
  </r>
  <r>
    <x v="99"/>
    <x v="9"/>
    <n v="68"/>
  </r>
  <r>
    <x v="99"/>
    <x v="10"/>
    <n v="42"/>
  </r>
  <r>
    <x v="99"/>
    <x v="11"/>
    <n v="24"/>
  </r>
  <r>
    <x v="99"/>
    <x v="12"/>
    <n v="47"/>
  </r>
  <r>
    <x v="100"/>
    <x v="0"/>
    <n v="49"/>
  </r>
  <r>
    <x v="100"/>
    <x v="1"/>
    <n v="176"/>
  </r>
  <r>
    <x v="100"/>
    <x v="2"/>
    <n v="644"/>
  </r>
  <r>
    <x v="100"/>
    <x v="3"/>
    <n v="369"/>
  </r>
  <r>
    <x v="100"/>
    <x v="4"/>
    <n v="2415"/>
  </r>
  <r>
    <x v="100"/>
    <x v="5"/>
    <n v="388"/>
  </r>
  <r>
    <x v="100"/>
    <x v="6"/>
    <n v="404"/>
  </r>
  <r>
    <x v="100"/>
    <x v="7"/>
    <n v="356"/>
  </r>
  <r>
    <x v="100"/>
    <x v="8"/>
    <n v="307"/>
  </r>
  <r>
    <x v="100"/>
    <x v="9"/>
    <n v="276"/>
  </r>
  <r>
    <x v="100"/>
    <x v="10"/>
    <n v="178"/>
  </r>
  <r>
    <x v="100"/>
    <x v="11"/>
    <n v="122"/>
  </r>
  <r>
    <x v="100"/>
    <x v="12"/>
    <n v="153"/>
  </r>
  <r>
    <x v="101"/>
    <x v="0"/>
    <n v="217"/>
  </r>
  <r>
    <x v="101"/>
    <x v="1"/>
    <n v="1064"/>
  </r>
  <r>
    <x v="101"/>
    <x v="2"/>
    <n v="3257"/>
  </r>
  <r>
    <x v="101"/>
    <x v="3"/>
    <n v="1502"/>
  </r>
  <r>
    <x v="101"/>
    <x v="4"/>
    <n v="10588"/>
  </r>
  <r>
    <x v="101"/>
    <x v="5"/>
    <n v="1409"/>
  </r>
  <r>
    <x v="101"/>
    <x v="6"/>
    <n v="1314"/>
  </r>
  <r>
    <x v="101"/>
    <x v="7"/>
    <n v="1038"/>
  </r>
  <r>
    <x v="101"/>
    <x v="8"/>
    <n v="716"/>
  </r>
  <r>
    <x v="101"/>
    <x v="9"/>
    <n v="473"/>
  </r>
  <r>
    <x v="101"/>
    <x v="10"/>
    <n v="288"/>
  </r>
  <r>
    <x v="101"/>
    <x v="11"/>
    <n v="199"/>
  </r>
  <r>
    <x v="101"/>
    <x v="12"/>
    <n v="189"/>
  </r>
  <r>
    <x v="102"/>
    <x v="0"/>
    <n v="13"/>
  </r>
  <r>
    <x v="102"/>
    <x v="1"/>
    <n v="64"/>
  </r>
  <r>
    <x v="102"/>
    <x v="2"/>
    <n v="208"/>
  </r>
  <r>
    <x v="102"/>
    <x v="3"/>
    <n v="91"/>
  </r>
  <r>
    <x v="102"/>
    <x v="4"/>
    <n v="742"/>
  </r>
  <r>
    <x v="102"/>
    <x v="5"/>
    <n v="103"/>
  </r>
  <r>
    <x v="102"/>
    <x v="6"/>
    <n v="83"/>
  </r>
  <r>
    <x v="102"/>
    <x v="7"/>
    <n v="77"/>
  </r>
  <r>
    <x v="102"/>
    <x v="8"/>
    <n v="55"/>
  </r>
  <r>
    <x v="102"/>
    <x v="9"/>
    <n v="52"/>
  </r>
  <r>
    <x v="102"/>
    <x v="10"/>
    <n v="33"/>
  </r>
  <r>
    <x v="102"/>
    <x v="11"/>
    <n v="20"/>
  </r>
  <r>
    <x v="102"/>
    <x v="12"/>
    <n v="27"/>
  </r>
  <r>
    <x v="103"/>
    <x v="0"/>
    <n v="225"/>
  </r>
  <r>
    <x v="103"/>
    <x v="1"/>
    <n v="882"/>
  </r>
  <r>
    <x v="103"/>
    <x v="2"/>
    <n v="2043"/>
  </r>
  <r>
    <x v="103"/>
    <x v="3"/>
    <n v="856"/>
  </r>
  <r>
    <x v="103"/>
    <x v="4"/>
    <n v="6442"/>
  </r>
  <r>
    <x v="103"/>
    <x v="5"/>
    <n v="762"/>
  </r>
  <r>
    <x v="103"/>
    <x v="6"/>
    <n v="770"/>
  </r>
  <r>
    <x v="103"/>
    <x v="7"/>
    <n v="688"/>
  </r>
  <r>
    <x v="103"/>
    <x v="8"/>
    <n v="508"/>
  </r>
  <r>
    <x v="103"/>
    <x v="9"/>
    <n v="451"/>
  </r>
  <r>
    <x v="103"/>
    <x v="10"/>
    <n v="307"/>
  </r>
  <r>
    <x v="103"/>
    <x v="11"/>
    <n v="200"/>
  </r>
  <r>
    <x v="103"/>
    <x v="12"/>
    <n v="237"/>
  </r>
  <r>
    <x v="104"/>
    <x v="0"/>
    <n v="138"/>
  </r>
  <r>
    <x v="104"/>
    <x v="1"/>
    <n v="691"/>
  </r>
  <r>
    <x v="104"/>
    <x v="2"/>
    <n v="1899"/>
  </r>
  <r>
    <x v="104"/>
    <x v="3"/>
    <n v="908"/>
  </r>
  <r>
    <x v="104"/>
    <x v="4"/>
    <n v="8379"/>
  </r>
  <r>
    <x v="104"/>
    <x v="5"/>
    <n v="835"/>
  </r>
  <r>
    <x v="104"/>
    <x v="6"/>
    <n v="751"/>
  </r>
  <r>
    <x v="104"/>
    <x v="7"/>
    <n v="626"/>
  </r>
  <r>
    <x v="104"/>
    <x v="8"/>
    <n v="411"/>
  </r>
  <r>
    <x v="104"/>
    <x v="9"/>
    <n v="237"/>
  </r>
  <r>
    <x v="104"/>
    <x v="10"/>
    <n v="139"/>
  </r>
  <r>
    <x v="104"/>
    <x v="11"/>
    <n v="78"/>
  </r>
  <r>
    <x v="104"/>
    <x v="12"/>
    <n v="104"/>
  </r>
  <r>
    <x v="105"/>
    <x v="0"/>
    <n v="72"/>
  </r>
  <r>
    <x v="105"/>
    <x v="1"/>
    <n v="303"/>
  </r>
  <r>
    <x v="105"/>
    <x v="2"/>
    <n v="804"/>
  </r>
  <r>
    <x v="105"/>
    <x v="3"/>
    <n v="451"/>
  </r>
  <r>
    <x v="105"/>
    <x v="4"/>
    <n v="3433"/>
  </r>
  <r>
    <x v="105"/>
    <x v="5"/>
    <n v="414"/>
  </r>
  <r>
    <x v="105"/>
    <x v="6"/>
    <n v="419"/>
  </r>
  <r>
    <x v="105"/>
    <x v="7"/>
    <n v="396"/>
  </r>
  <r>
    <x v="105"/>
    <x v="8"/>
    <n v="301"/>
  </r>
  <r>
    <x v="105"/>
    <x v="9"/>
    <n v="203"/>
  </r>
  <r>
    <x v="105"/>
    <x v="10"/>
    <n v="128"/>
  </r>
  <r>
    <x v="105"/>
    <x v="11"/>
    <n v="85"/>
  </r>
  <r>
    <x v="105"/>
    <x v="12"/>
    <n v="132"/>
  </r>
  <r>
    <x v="106"/>
    <x v="0"/>
    <n v="25"/>
  </r>
  <r>
    <x v="106"/>
    <x v="1"/>
    <n v="116"/>
  </r>
  <r>
    <x v="106"/>
    <x v="2"/>
    <n v="316"/>
  </r>
  <r>
    <x v="106"/>
    <x v="3"/>
    <n v="147"/>
  </r>
  <r>
    <x v="106"/>
    <x v="4"/>
    <n v="1435"/>
  </r>
  <r>
    <x v="106"/>
    <x v="5"/>
    <n v="199"/>
  </r>
  <r>
    <x v="106"/>
    <x v="6"/>
    <n v="209"/>
  </r>
  <r>
    <x v="106"/>
    <x v="7"/>
    <n v="194"/>
  </r>
  <r>
    <x v="106"/>
    <x v="8"/>
    <n v="145"/>
  </r>
  <r>
    <x v="106"/>
    <x v="9"/>
    <n v="90"/>
  </r>
  <r>
    <x v="106"/>
    <x v="10"/>
    <n v="67"/>
  </r>
  <r>
    <x v="106"/>
    <x v="11"/>
    <n v="46"/>
  </r>
  <r>
    <x v="106"/>
    <x v="12"/>
    <n v="50"/>
  </r>
  <r>
    <x v="107"/>
    <x v="0"/>
    <n v="31"/>
  </r>
  <r>
    <x v="107"/>
    <x v="1"/>
    <n v="129"/>
  </r>
  <r>
    <x v="107"/>
    <x v="2"/>
    <n v="471"/>
  </r>
  <r>
    <x v="107"/>
    <x v="3"/>
    <n v="260"/>
  </r>
  <r>
    <x v="107"/>
    <x v="4"/>
    <n v="1929"/>
  </r>
  <r>
    <x v="107"/>
    <x v="5"/>
    <n v="343"/>
  </r>
  <r>
    <x v="107"/>
    <x v="6"/>
    <n v="340"/>
  </r>
  <r>
    <x v="107"/>
    <x v="7"/>
    <n v="290"/>
  </r>
  <r>
    <x v="107"/>
    <x v="8"/>
    <n v="194"/>
  </r>
  <r>
    <x v="107"/>
    <x v="9"/>
    <n v="176"/>
  </r>
  <r>
    <x v="107"/>
    <x v="10"/>
    <n v="130"/>
  </r>
  <r>
    <x v="107"/>
    <x v="11"/>
    <n v="83"/>
  </r>
  <r>
    <x v="107"/>
    <x v="12"/>
    <n v="90"/>
  </r>
  <r>
    <x v="108"/>
    <x v="0"/>
    <n v="16"/>
  </r>
  <r>
    <x v="108"/>
    <x v="1"/>
    <n v="65"/>
  </r>
  <r>
    <x v="108"/>
    <x v="2"/>
    <n v="174"/>
  </r>
  <r>
    <x v="108"/>
    <x v="3"/>
    <n v="87"/>
  </r>
  <r>
    <x v="108"/>
    <x v="4"/>
    <n v="1392"/>
  </r>
  <r>
    <x v="108"/>
    <x v="5"/>
    <n v="126"/>
  </r>
  <r>
    <x v="108"/>
    <x v="6"/>
    <n v="113"/>
  </r>
  <r>
    <x v="108"/>
    <x v="7"/>
    <n v="65"/>
  </r>
  <r>
    <x v="108"/>
    <x v="8"/>
    <n v="41"/>
  </r>
  <r>
    <x v="108"/>
    <x v="9"/>
    <n v="22"/>
  </r>
  <r>
    <x v="108"/>
    <x v="10"/>
    <n v="15"/>
  </r>
  <r>
    <x v="108"/>
    <x v="11"/>
    <n v="2"/>
  </r>
  <r>
    <x v="108"/>
    <x v="12"/>
    <n v="4"/>
  </r>
  <r>
    <x v="109"/>
    <x v="0"/>
    <n v="8"/>
  </r>
  <r>
    <x v="109"/>
    <x v="1"/>
    <n v="87"/>
  </r>
  <r>
    <x v="109"/>
    <x v="2"/>
    <n v="250"/>
  </r>
  <r>
    <x v="109"/>
    <x v="3"/>
    <n v="133"/>
  </r>
  <r>
    <x v="109"/>
    <x v="4"/>
    <n v="947"/>
  </r>
  <r>
    <x v="109"/>
    <x v="5"/>
    <n v="151"/>
  </r>
  <r>
    <x v="109"/>
    <x v="6"/>
    <n v="162"/>
  </r>
  <r>
    <x v="109"/>
    <x v="7"/>
    <n v="109"/>
  </r>
  <r>
    <x v="109"/>
    <x v="8"/>
    <n v="88"/>
  </r>
  <r>
    <x v="109"/>
    <x v="9"/>
    <n v="51"/>
  </r>
  <r>
    <x v="109"/>
    <x v="10"/>
    <n v="40"/>
  </r>
  <r>
    <x v="109"/>
    <x v="11"/>
    <n v="25"/>
  </r>
  <r>
    <x v="109"/>
    <x v="12"/>
    <n v="33"/>
  </r>
  <r>
    <x v="110"/>
    <x v="0"/>
    <n v="23"/>
  </r>
  <r>
    <x v="110"/>
    <x v="1"/>
    <n v="147"/>
  </r>
  <r>
    <x v="110"/>
    <x v="2"/>
    <n v="457"/>
  </r>
  <r>
    <x v="110"/>
    <x v="3"/>
    <n v="245"/>
  </r>
  <r>
    <x v="110"/>
    <x v="4"/>
    <n v="1534"/>
  </r>
  <r>
    <x v="110"/>
    <x v="5"/>
    <n v="263"/>
  </r>
  <r>
    <x v="110"/>
    <x v="6"/>
    <n v="313"/>
  </r>
  <r>
    <x v="110"/>
    <x v="7"/>
    <n v="269"/>
  </r>
  <r>
    <x v="110"/>
    <x v="8"/>
    <n v="191"/>
  </r>
  <r>
    <x v="110"/>
    <x v="9"/>
    <n v="147"/>
  </r>
  <r>
    <x v="110"/>
    <x v="10"/>
    <n v="113"/>
  </r>
  <r>
    <x v="110"/>
    <x v="11"/>
    <n v="70"/>
  </r>
  <r>
    <x v="110"/>
    <x v="12"/>
    <n v="87"/>
  </r>
  <r>
    <x v="111"/>
    <x v="0"/>
    <n v="12"/>
  </r>
  <r>
    <x v="111"/>
    <x v="1"/>
    <n v="42"/>
  </r>
  <r>
    <x v="111"/>
    <x v="2"/>
    <n v="137"/>
  </r>
  <r>
    <x v="111"/>
    <x v="3"/>
    <n v="62"/>
  </r>
  <r>
    <x v="111"/>
    <x v="4"/>
    <n v="499"/>
  </r>
  <r>
    <x v="111"/>
    <x v="5"/>
    <n v="46"/>
  </r>
  <r>
    <x v="111"/>
    <x v="6"/>
    <n v="36"/>
  </r>
  <r>
    <x v="111"/>
    <x v="7"/>
    <n v="29"/>
  </r>
  <r>
    <x v="111"/>
    <x v="8"/>
    <n v="19"/>
  </r>
  <r>
    <x v="111"/>
    <x v="9"/>
    <n v="18"/>
  </r>
  <r>
    <x v="111"/>
    <x v="10"/>
    <n v="7"/>
  </r>
  <r>
    <x v="111"/>
    <x v="11"/>
    <n v="5"/>
  </r>
  <r>
    <x v="111"/>
    <x v="12"/>
    <n v="5"/>
  </r>
  <r>
    <x v="112"/>
    <x v="0"/>
    <n v="674"/>
  </r>
  <r>
    <x v="112"/>
    <x v="1"/>
    <n v="2728"/>
  </r>
  <r>
    <x v="112"/>
    <x v="2"/>
    <n v="7307"/>
  </r>
  <r>
    <x v="112"/>
    <x v="3"/>
    <n v="3333"/>
  </r>
  <r>
    <x v="112"/>
    <x v="4"/>
    <n v="19804"/>
  </r>
  <r>
    <x v="112"/>
    <x v="5"/>
    <n v="2397"/>
  </r>
  <r>
    <x v="112"/>
    <x v="6"/>
    <n v="2023"/>
  </r>
  <r>
    <x v="112"/>
    <x v="7"/>
    <n v="1708"/>
  </r>
  <r>
    <x v="112"/>
    <x v="8"/>
    <n v="1154"/>
  </r>
  <r>
    <x v="112"/>
    <x v="9"/>
    <n v="694"/>
  </r>
  <r>
    <x v="112"/>
    <x v="10"/>
    <n v="389"/>
  </r>
  <r>
    <x v="112"/>
    <x v="11"/>
    <n v="252"/>
  </r>
  <r>
    <x v="112"/>
    <x v="12"/>
    <n v="266"/>
  </r>
  <r>
    <x v="113"/>
    <x v="0"/>
    <n v="9"/>
  </r>
  <r>
    <x v="113"/>
    <x v="1"/>
    <n v="39"/>
  </r>
  <r>
    <x v="113"/>
    <x v="2"/>
    <n v="84"/>
  </r>
  <r>
    <x v="113"/>
    <x v="3"/>
    <n v="50"/>
  </r>
  <r>
    <x v="113"/>
    <x v="4"/>
    <n v="616"/>
  </r>
  <r>
    <x v="113"/>
    <x v="5"/>
    <n v="56"/>
  </r>
  <r>
    <x v="113"/>
    <x v="6"/>
    <n v="40"/>
  </r>
  <r>
    <x v="113"/>
    <x v="7"/>
    <n v="23"/>
  </r>
  <r>
    <x v="113"/>
    <x v="8"/>
    <n v="15"/>
  </r>
  <r>
    <x v="113"/>
    <x v="9"/>
    <n v="15"/>
  </r>
  <r>
    <x v="113"/>
    <x v="10"/>
    <n v="2"/>
  </r>
  <r>
    <x v="113"/>
    <x v="11"/>
    <n v="7"/>
  </r>
  <r>
    <x v="113"/>
    <x v="12"/>
    <n v="4"/>
  </r>
  <r>
    <x v="114"/>
    <x v="0"/>
    <n v="51"/>
  </r>
  <r>
    <x v="114"/>
    <x v="1"/>
    <n v="227"/>
  </r>
  <r>
    <x v="114"/>
    <x v="2"/>
    <n v="674"/>
  </r>
  <r>
    <x v="114"/>
    <x v="3"/>
    <n v="291"/>
  </r>
  <r>
    <x v="114"/>
    <x v="4"/>
    <n v="2717"/>
  </r>
  <r>
    <x v="114"/>
    <x v="5"/>
    <n v="357"/>
  </r>
  <r>
    <x v="114"/>
    <x v="6"/>
    <n v="343"/>
  </r>
  <r>
    <x v="114"/>
    <x v="7"/>
    <n v="312"/>
  </r>
  <r>
    <x v="114"/>
    <x v="8"/>
    <n v="210"/>
  </r>
  <r>
    <x v="114"/>
    <x v="9"/>
    <n v="132"/>
  </r>
  <r>
    <x v="114"/>
    <x v="10"/>
    <n v="95"/>
  </r>
  <r>
    <x v="114"/>
    <x v="11"/>
    <n v="67"/>
  </r>
  <r>
    <x v="114"/>
    <x v="12"/>
    <n v="104"/>
  </r>
  <r>
    <x v="115"/>
    <x v="0"/>
    <n v="10"/>
  </r>
  <r>
    <x v="115"/>
    <x v="1"/>
    <n v="37"/>
  </r>
  <r>
    <x v="115"/>
    <x v="2"/>
    <n v="104"/>
  </r>
  <r>
    <x v="115"/>
    <x v="3"/>
    <n v="51"/>
  </r>
  <r>
    <x v="115"/>
    <x v="4"/>
    <n v="736"/>
  </r>
  <r>
    <x v="115"/>
    <x v="5"/>
    <n v="71"/>
  </r>
  <r>
    <x v="115"/>
    <x v="6"/>
    <n v="57"/>
  </r>
  <r>
    <x v="115"/>
    <x v="7"/>
    <n v="63"/>
  </r>
  <r>
    <x v="115"/>
    <x v="8"/>
    <n v="38"/>
  </r>
  <r>
    <x v="115"/>
    <x v="9"/>
    <n v="20"/>
  </r>
  <r>
    <x v="115"/>
    <x v="10"/>
    <n v="15"/>
  </r>
  <r>
    <x v="115"/>
    <x v="11"/>
    <n v="15"/>
  </r>
  <r>
    <x v="115"/>
    <x v="12"/>
    <n v="16"/>
  </r>
  <r>
    <x v="116"/>
    <x v="0"/>
    <n v="18"/>
  </r>
  <r>
    <x v="116"/>
    <x v="1"/>
    <n v="62"/>
  </r>
  <r>
    <x v="116"/>
    <x v="2"/>
    <n v="216"/>
  </r>
  <r>
    <x v="116"/>
    <x v="3"/>
    <n v="85"/>
  </r>
  <r>
    <x v="116"/>
    <x v="4"/>
    <n v="787"/>
  </r>
  <r>
    <x v="116"/>
    <x v="5"/>
    <n v="117"/>
  </r>
  <r>
    <x v="116"/>
    <x v="6"/>
    <n v="134"/>
  </r>
  <r>
    <x v="116"/>
    <x v="7"/>
    <n v="117"/>
  </r>
  <r>
    <x v="116"/>
    <x v="8"/>
    <n v="70"/>
  </r>
  <r>
    <x v="116"/>
    <x v="9"/>
    <n v="65"/>
  </r>
  <r>
    <x v="116"/>
    <x v="10"/>
    <n v="33"/>
  </r>
  <r>
    <x v="116"/>
    <x v="11"/>
    <n v="24"/>
  </r>
  <r>
    <x v="116"/>
    <x v="12"/>
    <n v="30"/>
  </r>
  <r>
    <x v="117"/>
    <x v="0"/>
    <n v="22"/>
  </r>
  <r>
    <x v="117"/>
    <x v="1"/>
    <n v="109"/>
  </r>
  <r>
    <x v="117"/>
    <x v="2"/>
    <n v="286"/>
  </r>
  <r>
    <x v="117"/>
    <x v="3"/>
    <n v="121"/>
  </r>
  <r>
    <x v="117"/>
    <x v="4"/>
    <n v="1373"/>
  </r>
  <r>
    <x v="117"/>
    <x v="5"/>
    <n v="157"/>
  </r>
  <r>
    <x v="117"/>
    <x v="6"/>
    <n v="148"/>
  </r>
  <r>
    <x v="117"/>
    <x v="7"/>
    <n v="103"/>
  </r>
  <r>
    <x v="117"/>
    <x v="8"/>
    <n v="96"/>
  </r>
  <r>
    <x v="117"/>
    <x v="9"/>
    <n v="54"/>
  </r>
  <r>
    <x v="117"/>
    <x v="10"/>
    <n v="35"/>
  </r>
  <r>
    <x v="117"/>
    <x v="11"/>
    <n v="26"/>
  </r>
  <r>
    <x v="117"/>
    <x v="12"/>
    <n v="17"/>
  </r>
  <r>
    <x v="118"/>
    <x v="0"/>
    <n v="33"/>
  </r>
  <r>
    <x v="118"/>
    <x v="1"/>
    <n v="123"/>
  </r>
  <r>
    <x v="118"/>
    <x v="2"/>
    <n v="435"/>
  </r>
  <r>
    <x v="118"/>
    <x v="3"/>
    <n v="244"/>
  </r>
  <r>
    <x v="118"/>
    <x v="4"/>
    <n v="1796"/>
  </r>
  <r>
    <x v="118"/>
    <x v="5"/>
    <n v="281"/>
  </r>
  <r>
    <x v="118"/>
    <x v="6"/>
    <n v="367"/>
  </r>
  <r>
    <x v="118"/>
    <x v="7"/>
    <n v="314"/>
  </r>
  <r>
    <x v="118"/>
    <x v="8"/>
    <n v="207"/>
  </r>
  <r>
    <x v="118"/>
    <x v="9"/>
    <n v="151"/>
  </r>
  <r>
    <x v="118"/>
    <x v="10"/>
    <n v="117"/>
  </r>
  <r>
    <x v="118"/>
    <x v="11"/>
    <n v="63"/>
  </r>
  <r>
    <x v="118"/>
    <x v="12"/>
    <n v="87"/>
  </r>
  <r>
    <x v="119"/>
    <x v="0"/>
    <n v="5"/>
  </r>
  <r>
    <x v="119"/>
    <x v="1"/>
    <n v="4"/>
  </r>
  <r>
    <x v="119"/>
    <x v="2"/>
    <n v="7"/>
  </r>
  <r>
    <x v="119"/>
    <x v="3"/>
    <n v="3"/>
  </r>
  <r>
    <x v="119"/>
    <x v="4"/>
    <n v="194"/>
  </r>
  <r>
    <x v="119"/>
    <x v="5"/>
    <n v="15"/>
  </r>
  <r>
    <x v="119"/>
    <x v="6"/>
    <n v="16"/>
  </r>
  <r>
    <x v="119"/>
    <x v="7"/>
    <n v="6"/>
  </r>
  <r>
    <x v="119"/>
    <x v="8"/>
    <n v="8"/>
  </r>
  <r>
    <x v="119"/>
    <x v="9"/>
    <n v="2"/>
  </r>
  <r>
    <x v="119"/>
    <x v="10"/>
    <n v="3"/>
  </r>
  <r>
    <x v="120"/>
    <x v="0"/>
    <n v="7"/>
  </r>
  <r>
    <x v="120"/>
    <x v="1"/>
    <n v="30"/>
  </r>
  <r>
    <x v="120"/>
    <x v="2"/>
    <n v="104"/>
  </r>
  <r>
    <x v="120"/>
    <x v="3"/>
    <n v="50"/>
  </r>
  <r>
    <x v="120"/>
    <x v="4"/>
    <n v="464"/>
  </r>
  <r>
    <x v="120"/>
    <x v="5"/>
    <n v="59"/>
  </r>
  <r>
    <x v="120"/>
    <x v="6"/>
    <n v="71"/>
  </r>
  <r>
    <x v="120"/>
    <x v="7"/>
    <n v="46"/>
  </r>
  <r>
    <x v="120"/>
    <x v="8"/>
    <n v="35"/>
  </r>
  <r>
    <x v="120"/>
    <x v="9"/>
    <n v="30"/>
  </r>
  <r>
    <x v="120"/>
    <x v="10"/>
    <n v="20"/>
  </r>
  <r>
    <x v="120"/>
    <x v="11"/>
    <n v="18"/>
  </r>
  <r>
    <x v="120"/>
    <x v="12"/>
    <n v="13"/>
  </r>
  <r>
    <x v="121"/>
    <x v="0"/>
    <n v="120"/>
  </r>
  <r>
    <x v="121"/>
    <x v="1"/>
    <n v="687"/>
  </r>
  <r>
    <x v="121"/>
    <x v="2"/>
    <n v="2296"/>
  </r>
  <r>
    <x v="121"/>
    <x v="3"/>
    <n v="1100"/>
  </r>
  <r>
    <x v="121"/>
    <x v="4"/>
    <n v="7922"/>
  </r>
  <r>
    <x v="121"/>
    <x v="5"/>
    <n v="1012"/>
  </r>
  <r>
    <x v="121"/>
    <x v="6"/>
    <n v="968"/>
  </r>
  <r>
    <x v="121"/>
    <x v="7"/>
    <n v="856"/>
  </r>
  <r>
    <x v="121"/>
    <x v="8"/>
    <n v="722"/>
  </r>
  <r>
    <x v="121"/>
    <x v="9"/>
    <n v="468"/>
  </r>
  <r>
    <x v="121"/>
    <x v="10"/>
    <n v="327"/>
  </r>
  <r>
    <x v="121"/>
    <x v="11"/>
    <n v="210"/>
  </r>
  <r>
    <x v="121"/>
    <x v="12"/>
    <n v="240"/>
  </r>
  <r>
    <x v="122"/>
    <x v="0"/>
    <n v="21"/>
  </r>
  <r>
    <x v="122"/>
    <x v="1"/>
    <n v="132"/>
  </r>
  <r>
    <x v="122"/>
    <x v="2"/>
    <n v="405"/>
  </r>
  <r>
    <x v="122"/>
    <x v="3"/>
    <n v="206"/>
  </r>
  <r>
    <x v="122"/>
    <x v="4"/>
    <n v="1816"/>
  </r>
  <r>
    <x v="122"/>
    <x v="5"/>
    <n v="234"/>
  </r>
  <r>
    <x v="122"/>
    <x v="6"/>
    <n v="227"/>
  </r>
  <r>
    <x v="122"/>
    <x v="7"/>
    <n v="179"/>
  </r>
  <r>
    <x v="122"/>
    <x v="8"/>
    <n v="151"/>
  </r>
  <r>
    <x v="122"/>
    <x v="9"/>
    <n v="119"/>
  </r>
  <r>
    <x v="122"/>
    <x v="10"/>
    <n v="56"/>
  </r>
  <r>
    <x v="122"/>
    <x v="11"/>
    <n v="38"/>
  </r>
  <r>
    <x v="122"/>
    <x v="12"/>
    <n v="73"/>
  </r>
  <r>
    <x v="123"/>
    <x v="0"/>
    <n v="15"/>
  </r>
  <r>
    <x v="123"/>
    <x v="1"/>
    <n v="37"/>
  </r>
  <r>
    <x v="123"/>
    <x v="2"/>
    <n v="106"/>
  </r>
  <r>
    <x v="123"/>
    <x v="3"/>
    <n v="40"/>
  </r>
  <r>
    <x v="123"/>
    <x v="4"/>
    <n v="994"/>
  </r>
  <r>
    <x v="123"/>
    <x v="5"/>
    <n v="109"/>
  </r>
  <r>
    <x v="123"/>
    <x v="6"/>
    <n v="81"/>
  </r>
  <r>
    <x v="123"/>
    <x v="7"/>
    <n v="52"/>
  </r>
  <r>
    <x v="123"/>
    <x v="8"/>
    <n v="28"/>
  </r>
  <r>
    <x v="123"/>
    <x v="9"/>
    <n v="14"/>
  </r>
  <r>
    <x v="123"/>
    <x v="10"/>
    <n v="6"/>
  </r>
  <r>
    <x v="123"/>
    <x v="11"/>
    <n v="3"/>
  </r>
  <r>
    <x v="123"/>
    <x v="12"/>
    <n v="2"/>
  </r>
  <r>
    <x v="124"/>
    <x v="0"/>
    <n v="24"/>
  </r>
  <r>
    <x v="124"/>
    <x v="1"/>
    <n v="92"/>
  </r>
  <r>
    <x v="124"/>
    <x v="2"/>
    <n v="178"/>
  </r>
  <r>
    <x v="124"/>
    <x v="3"/>
    <n v="90"/>
  </r>
  <r>
    <x v="124"/>
    <x v="4"/>
    <n v="1271"/>
  </r>
  <r>
    <x v="124"/>
    <x v="5"/>
    <n v="108"/>
  </r>
  <r>
    <x v="124"/>
    <x v="6"/>
    <n v="96"/>
  </r>
  <r>
    <x v="124"/>
    <x v="7"/>
    <n v="73"/>
  </r>
  <r>
    <x v="124"/>
    <x v="8"/>
    <n v="53"/>
  </r>
  <r>
    <x v="124"/>
    <x v="9"/>
    <n v="32"/>
  </r>
  <r>
    <x v="124"/>
    <x v="10"/>
    <n v="16"/>
  </r>
  <r>
    <x v="124"/>
    <x v="11"/>
    <n v="6"/>
  </r>
  <r>
    <x v="124"/>
    <x v="12"/>
    <n v="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">
  <r>
    <x v="0"/>
    <x v="0"/>
    <n v="1130977"/>
  </r>
  <r>
    <x v="0"/>
    <x v="1"/>
    <n v="1054232"/>
  </r>
  <r>
    <x v="1"/>
    <x v="0"/>
    <n v="1311"/>
  </r>
  <r>
    <x v="1"/>
    <x v="1"/>
    <n v="1562"/>
  </r>
  <r>
    <x v="2"/>
    <x v="0"/>
    <n v="131"/>
  </r>
  <r>
    <x v="2"/>
    <x v="1"/>
    <n v="193"/>
  </r>
  <r>
    <x v="3"/>
    <x v="0"/>
    <n v="250"/>
  </r>
  <r>
    <x v="3"/>
    <x v="1"/>
    <n v="276"/>
  </r>
  <r>
    <x v="4"/>
    <x v="0"/>
    <n v="6152"/>
  </r>
  <r>
    <x v="4"/>
    <x v="1"/>
    <n v="8284"/>
  </r>
  <r>
    <x v="5"/>
    <x v="0"/>
    <n v="1615"/>
  </r>
  <r>
    <x v="5"/>
    <x v="1"/>
    <n v="2393"/>
  </r>
  <r>
    <x v="6"/>
    <x v="0"/>
    <n v="4300"/>
  </r>
  <r>
    <x v="6"/>
    <x v="1"/>
    <n v="4405"/>
  </r>
  <r>
    <x v="7"/>
    <x v="0"/>
    <n v="575"/>
  </r>
  <r>
    <x v="7"/>
    <x v="1"/>
    <n v="921"/>
  </r>
  <r>
    <x v="8"/>
    <x v="0"/>
    <n v="476"/>
  </r>
  <r>
    <x v="8"/>
    <x v="1"/>
    <n v="694"/>
  </r>
  <r>
    <x v="9"/>
    <x v="0"/>
    <n v="699"/>
  </r>
  <r>
    <x v="9"/>
    <x v="1"/>
    <n v="982"/>
  </r>
  <r>
    <x v="10"/>
    <x v="0"/>
    <n v="4409"/>
  </r>
  <r>
    <x v="10"/>
    <x v="1"/>
    <n v="4658"/>
  </r>
  <r>
    <x v="11"/>
    <x v="0"/>
    <n v="629"/>
  </r>
  <r>
    <x v="11"/>
    <x v="1"/>
    <n v="750"/>
  </r>
  <r>
    <x v="12"/>
    <x v="0"/>
    <n v="43786"/>
  </r>
  <r>
    <x v="12"/>
    <x v="1"/>
    <n v="47282"/>
  </r>
  <r>
    <x v="13"/>
    <x v="0"/>
    <n v="1670"/>
  </r>
  <r>
    <x v="13"/>
    <x v="1"/>
    <n v="2046"/>
  </r>
  <r>
    <x v="14"/>
    <x v="0"/>
    <n v="238"/>
  </r>
  <r>
    <x v="14"/>
    <x v="1"/>
    <n v="295"/>
  </r>
  <r>
    <x v="15"/>
    <x v="0"/>
    <n v="414"/>
  </r>
  <r>
    <x v="15"/>
    <x v="1"/>
    <n v="550"/>
  </r>
  <r>
    <x v="16"/>
    <x v="0"/>
    <n v="12882"/>
  </r>
  <r>
    <x v="16"/>
    <x v="1"/>
    <n v="13902"/>
  </r>
  <r>
    <x v="17"/>
    <x v="0"/>
    <n v="544"/>
  </r>
  <r>
    <x v="17"/>
    <x v="1"/>
    <n v="618"/>
  </r>
  <r>
    <x v="18"/>
    <x v="0"/>
    <n v="177770"/>
  </r>
  <r>
    <x v="18"/>
    <x v="1"/>
    <n v="163702"/>
  </r>
  <r>
    <x v="19"/>
    <x v="0"/>
    <n v="433"/>
  </r>
  <r>
    <x v="19"/>
    <x v="1"/>
    <n v="512"/>
  </r>
  <r>
    <x v="20"/>
    <x v="0"/>
    <n v="601"/>
  </r>
  <r>
    <x v="20"/>
    <x v="1"/>
    <n v="679"/>
  </r>
  <r>
    <x v="21"/>
    <x v="0"/>
    <n v="3558"/>
  </r>
  <r>
    <x v="21"/>
    <x v="1"/>
    <n v="4106"/>
  </r>
  <r>
    <x v="22"/>
    <x v="0"/>
    <n v="336"/>
  </r>
  <r>
    <x v="22"/>
    <x v="1"/>
    <n v="486"/>
  </r>
  <r>
    <x v="23"/>
    <x v="0"/>
    <n v="931"/>
  </r>
  <r>
    <x v="23"/>
    <x v="1"/>
    <n v="1089"/>
  </r>
  <r>
    <x v="24"/>
    <x v="0"/>
    <n v="619"/>
  </r>
  <r>
    <x v="24"/>
    <x v="1"/>
    <n v="943"/>
  </r>
  <r>
    <x v="25"/>
    <x v="0"/>
    <n v="296"/>
  </r>
  <r>
    <x v="25"/>
    <x v="1"/>
    <n v="306"/>
  </r>
  <r>
    <x v="26"/>
    <x v="0"/>
    <n v="38824"/>
  </r>
  <r>
    <x v="26"/>
    <x v="1"/>
    <n v="37235"/>
  </r>
  <r>
    <x v="27"/>
    <x v="0"/>
    <n v="253"/>
  </r>
  <r>
    <x v="27"/>
    <x v="1"/>
    <n v="270"/>
  </r>
  <r>
    <x v="28"/>
    <x v="0"/>
    <n v="1178"/>
  </r>
  <r>
    <x v="28"/>
    <x v="1"/>
    <n v="1586"/>
  </r>
  <r>
    <x v="29"/>
    <x v="0"/>
    <n v="397"/>
  </r>
  <r>
    <x v="29"/>
    <x v="1"/>
    <n v="454"/>
  </r>
  <r>
    <x v="30"/>
    <x v="0"/>
    <n v="372"/>
  </r>
  <r>
    <x v="30"/>
    <x v="1"/>
    <n v="418"/>
  </r>
  <r>
    <x v="31"/>
    <x v="0"/>
    <n v="13163"/>
  </r>
  <r>
    <x v="31"/>
    <x v="1"/>
    <n v="14919"/>
  </r>
  <r>
    <x v="32"/>
    <x v="0"/>
    <n v="17548"/>
  </r>
  <r>
    <x v="32"/>
    <x v="1"/>
    <n v="17724"/>
  </r>
  <r>
    <x v="33"/>
    <x v="0"/>
    <n v="552"/>
  </r>
  <r>
    <x v="33"/>
    <x v="1"/>
    <n v="669"/>
  </r>
  <r>
    <x v="34"/>
    <x v="0"/>
    <n v="10945"/>
  </r>
  <r>
    <x v="34"/>
    <x v="1"/>
    <n v="12486"/>
  </r>
  <r>
    <x v="35"/>
    <x v="0"/>
    <n v="15826"/>
  </r>
  <r>
    <x v="35"/>
    <x v="1"/>
    <n v="18089"/>
  </r>
  <r>
    <x v="36"/>
    <x v="0"/>
    <n v="1463"/>
  </r>
  <r>
    <x v="36"/>
    <x v="1"/>
    <n v="1926"/>
  </r>
  <r>
    <x v="37"/>
    <x v="0"/>
    <n v="1318"/>
  </r>
  <r>
    <x v="37"/>
    <x v="1"/>
    <n v="1387"/>
  </r>
  <r>
    <x v="38"/>
    <x v="0"/>
    <n v="303"/>
  </r>
  <r>
    <x v="38"/>
    <x v="1"/>
    <n v="364"/>
  </r>
  <r>
    <x v="39"/>
    <x v="0"/>
    <n v="1528"/>
  </r>
  <r>
    <x v="39"/>
    <x v="1"/>
    <n v="1803"/>
  </r>
  <r>
    <x v="40"/>
    <x v="0"/>
    <n v="25949"/>
  </r>
  <r>
    <x v="40"/>
    <x v="1"/>
    <n v="24767"/>
  </r>
  <r>
    <x v="41"/>
    <x v="0"/>
    <n v="1219"/>
  </r>
  <r>
    <x v="41"/>
    <x v="1"/>
    <n v="2452"/>
  </r>
  <r>
    <x v="42"/>
    <x v="0"/>
    <n v="7511"/>
  </r>
  <r>
    <x v="42"/>
    <x v="1"/>
    <n v="7502"/>
  </r>
  <r>
    <x v="43"/>
    <x v="0"/>
    <n v="789"/>
  </r>
  <r>
    <x v="43"/>
    <x v="1"/>
    <n v="1025"/>
  </r>
  <r>
    <x v="44"/>
    <x v="0"/>
    <n v="4531"/>
  </r>
  <r>
    <x v="44"/>
    <x v="1"/>
    <n v="5201"/>
  </r>
  <r>
    <x v="45"/>
    <x v="0"/>
    <n v="3240"/>
  </r>
  <r>
    <x v="45"/>
    <x v="1"/>
    <n v="3750"/>
  </r>
  <r>
    <x v="46"/>
    <x v="0"/>
    <n v="101405"/>
  </r>
  <r>
    <x v="46"/>
    <x v="1"/>
    <n v="86494"/>
  </r>
  <r>
    <x v="47"/>
    <x v="0"/>
    <n v="3019"/>
  </r>
  <r>
    <x v="47"/>
    <x v="1"/>
    <n v="3789"/>
  </r>
  <r>
    <x v="48"/>
    <x v="0"/>
    <n v="1393"/>
  </r>
  <r>
    <x v="48"/>
    <x v="1"/>
    <n v="1770"/>
  </r>
  <r>
    <x v="49"/>
    <x v="0"/>
    <n v="466"/>
  </r>
  <r>
    <x v="49"/>
    <x v="1"/>
    <n v="574"/>
  </r>
  <r>
    <x v="50"/>
    <x v="0"/>
    <n v="18559"/>
  </r>
  <r>
    <x v="50"/>
    <x v="1"/>
    <n v="18635"/>
  </r>
  <r>
    <x v="51"/>
    <x v="0"/>
    <n v="1104"/>
  </r>
  <r>
    <x v="51"/>
    <x v="1"/>
    <n v="1484"/>
  </r>
  <r>
    <x v="52"/>
    <x v="0"/>
    <n v="751"/>
  </r>
  <r>
    <x v="52"/>
    <x v="1"/>
    <n v="834"/>
  </r>
  <r>
    <x v="53"/>
    <x v="0"/>
    <n v="518"/>
  </r>
  <r>
    <x v="53"/>
    <x v="1"/>
    <n v="755"/>
  </r>
  <r>
    <x v="54"/>
    <x v="0"/>
    <n v="15903"/>
  </r>
  <r>
    <x v="54"/>
    <x v="1"/>
    <n v="16516"/>
  </r>
  <r>
    <x v="55"/>
    <x v="0"/>
    <n v="1304"/>
  </r>
  <r>
    <x v="55"/>
    <x v="1"/>
    <n v="1347"/>
  </r>
  <r>
    <x v="56"/>
    <x v="0"/>
    <n v="321"/>
  </r>
  <r>
    <x v="56"/>
    <x v="1"/>
    <n v="480"/>
  </r>
  <r>
    <x v="57"/>
    <x v="0"/>
    <n v="490"/>
  </r>
  <r>
    <x v="57"/>
    <x v="1"/>
    <n v="625"/>
  </r>
  <r>
    <x v="58"/>
    <x v="0"/>
    <n v="136044"/>
  </r>
  <r>
    <x v="58"/>
    <x v="1"/>
    <n v="126507"/>
  </r>
  <r>
    <x v="59"/>
    <x v="0"/>
    <n v="1067"/>
  </r>
  <r>
    <x v="59"/>
    <x v="1"/>
    <n v="1479"/>
  </r>
  <r>
    <x v="60"/>
    <x v="0"/>
    <n v="1911"/>
  </r>
  <r>
    <x v="60"/>
    <x v="1"/>
    <n v="1911"/>
  </r>
  <r>
    <x v="61"/>
    <x v="0"/>
    <n v="1622"/>
  </r>
  <r>
    <x v="61"/>
    <x v="1"/>
    <n v="2135"/>
  </r>
  <r>
    <x v="62"/>
    <x v="0"/>
    <n v="31618"/>
  </r>
  <r>
    <x v="62"/>
    <x v="1"/>
    <n v="31438"/>
  </r>
  <r>
    <x v="63"/>
    <x v="0"/>
    <n v="22202"/>
  </r>
  <r>
    <x v="63"/>
    <x v="1"/>
    <n v="20206"/>
  </r>
  <r>
    <x v="64"/>
    <x v="0"/>
    <n v="1469"/>
  </r>
  <r>
    <x v="64"/>
    <x v="1"/>
    <n v="2145"/>
  </r>
  <r>
    <x v="65"/>
    <x v="0"/>
    <n v="5735"/>
  </r>
  <r>
    <x v="65"/>
    <x v="1"/>
    <n v="6125"/>
  </r>
  <r>
    <x v="66"/>
    <x v="0"/>
    <n v="567"/>
  </r>
  <r>
    <x v="66"/>
    <x v="1"/>
    <n v="629"/>
  </r>
  <r>
    <x v="67"/>
    <x v="0"/>
    <n v="871"/>
  </r>
  <r>
    <x v="67"/>
    <x v="1"/>
    <n v="1376"/>
  </r>
  <r>
    <x v="68"/>
    <x v="0"/>
    <n v="22492"/>
  </r>
  <r>
    <x v="68"/>
    <x v="1"/>
    <n v="23182"/>
  </r>
  <r>
    <x v="69"/>
    <x v="0"/>
    <n v="419"/>
  </r>
  <r>
    <x v="69"/>
    <x v="1"/>
    <n v="520"/>
  </r>
  <r>
    <x v="70"/>
    <x v="0"/>
    <n v="145"/>
  </r>
  <r>
    <x v="70"/>
    <x v="1"/>
    <n v="150"/>
  </r>
  <r>
    <x v="71"/>
    <x v="0"/>
    <n v="1018"/>
  </r>
  <r>
    <x v="71"/>
    <x v="1"/>
    <n v="1801"/>
  </r>
  <r>
    <x v="72"/>
    <x v="0"/>
    <n v="370"/>
  </r>
  <r>
    <x v="72"/>
    <x v="1"/>
    <n v="423"/>
  </r>
  <r>
    <x v="73"/>
    <x v="0"/>
    <n v="2403"/>
  </r>
  <r>
    <x v="73"/>
    <x v="1"/>
    <n v="2988"/>
  </r>
  <r>
    <x v="74"/>
    <x v="0"/>
    <n v="618"/>
  </r>
  <r>
    <x v="74"/>
    <x v="1"/>
    <n v="756"/>
  </r>
  <r>
    <x v="75"/>
    <x v="0"/>
    <n v="131"/>
  </r>
  <r>
    <x v="75"/>
    <x v="1"/>
    <n v="152"/>
  </r>
  <r>
    <x v="76"/>
    <x v="0"/>
    <n v="2797"/>
  </r>
  <r>
    <x v="76"/>
    <x v="1"/>
    <n v="2971"/>
  </r>
  <r>
    <x v="77"/>
    <x v="0"/>
    <n v="263"/>
  </r>
  <r>
    <x v="77"/>
    <x v="1"/>
    <n v="316"/>
  </r>
  <r>
    <x v="78"/>
    <x v="0"/>
    <n v="558"/>
  </r>
  <r>
    <x v="78"/>
    <x v="1"/>
    <n v="627"/>
  </r>
  <r>
    <x v="79"/>
    <x v="0"/>
    <n v="7177"/>
  </r>
  <r>
    <x v="79"/>
    <x v="1"/>
    <n v="10324"/>
  </r>
  <r>
    <x v="80"/>
    <x v="0"/>
    <n v="1298"/>
  </r>
  <r>
    <x v="80"/>
    <x v="1"/>
    <n v="1940"/>
  </r>
  <r>
    <x v="81"/>
    <x v="0"/>
    <n v="1857"/>
  </r>
  <r>
    <x v="81"/>
    <x v="1"/>
    <n v="2960"/>
  </r>
  <r>
    <x v="82"/>
    <x v="0"/>
    <n v="2197"/>
  </r>
  <r>
    <x v="82"/>
    <x v="1"/>
    <n v="3780"/>
  </r>
  <r>
    <x v="83"/>
    <x v="0"/>
    <n v="6179"/>
  </r>
  <r>
    <x v="83"/>
    <x v="1"/>
    <n v="6054"/>
  </r>
  <r>
    <x v="84"/>
    <x v="0"/>
    <n v="79849"/>
  </r>
  <r>
    <x v="84"/>
    <x v="1"/>
    <n v="80449"/>
  </r>
  <r>
    <x v="85"/>
    <x v="0"/>
    <n v="303"/>
  </r>
  <r>
    <x v="85"/>
    <x v="1"/>
    <n v="409"/>
  </r>
  <r>
    <x v="86"/>
    <x v="0"/>
    <n v="37852"/>
  </r>
  <r>
    <x v="86"/>
    <x v="1"/>
    <n v="32694"/>
  </r>
  <r>
    <x v="87"/>
    <x v="0"/>
    <n v="1033"/>
  </r>
  <r>
    <x v="87"/>
    <x v="1"/>
    <n v="1239"/>
  </r>
  <r>
    <x v="88"/>
    <x v="0"/>
    <n v="605"/>
  </r>
  <r>
    <x v="88"/>
    <x v="1"/>
    <n v="826"/>
  </r>
  <r>
    <x v="89"/>
    <x v="0"/>
    <n v="1109"/>
  </r>
  <r>
    <x v="89"/>
    <x v="1"/>
    <n v="1337"/>
  </r>
  <r>
    <x v="90"/>
    <x v="0"/>
    <n v="228"/>
  </r>
  <r>
    <x v="90"/>
    <x v="1"/>
    <n v="244"/>
  </r>
  <r>
    <x v="91"/>
    <x v="0"/>
    <n v="2212"/>
  </r>
  <r>
    <x v="91"/>
    <x v="1"/>
    <n v="2797"/>
  </r>
  <r>
    <x v="92"/>
    <x v="0"/>
    <n v="528"/>
  </r>
  <r>
    <x v="92"/>
    <x v="1"/>
    <n v="625"/>
  </r>
  <r>
    <x v="93"/>
    <x v="0"/>
    <n v="635"/>
  </r>
  <r>
    <x v="93"/>
    <x v="1"/>
    <n v="857"/>
  </r>
  <r>
    <x v="94"/>
    <x v="0"/>
    <n v="1553"/>
  </r>
  <r>
    <x v="94"/>
    <x v="1"/>
    <n v="2047"/>
  </r>
  <r>
    <x v="95"/>
    <x v="0"/>
    <n v="7035"/>
  </r>
  <r>
    <x v="95"/>
    <x v="1"/>
    <n v="8104"/>
  </r>
  <r>
    <x v="96"/>
    <x v="0"/>
    <n v="1113"/>
  </r>
  <r>
    <x v="96"/>
    <x v="1"/>
    <n v="1379"/>
  </r>
  <r>
    <x v="97"/>
    <x v="0"/>
    <n v="1523"/>
  </r>
  <r>
    <x v="97"/>
    <x v="1"/>
    <n v="1815"/>
  </r>
  <r>
    <x v="98"/>
    <x v="0"/>
    <n v="1543"/>
  </r>
  <r>
    <x v="98"/>
    <x v="1"/>
    <n v="2160"/>
  </r>
  <r>
    <x v="99"/>
    <x v="0"/>
    <n v="1163"/>
  </r>
  <r>
    <x v="99"/>
    <x v="1"/>
    <n v="1412"/>
  </r>
  <r>
    <x v="100"/>
    <x v="0"/>
    <n v="2733"/>
  </r>
  <r>
    <x v="100"/>
    <x v="1"/>
    <n v="3104"/>
  </r>
  <r>
    <x v="101"/>
    <x v="0"/>
    <n v="10497"/>
  </r>
  <r>
    <x v="101"/>
    <x v="1"/>
    <n v="11757"/>
  </r>
  <r>
    <x v="102"/>
    <x v="0"/>
    <n v="679"/>
  </r>
  <r>
    <x v="102"/>
    <x v="1"/>
    <n v="889"/>
  </r>
  <r>
    <x v="103"/>
    <x v="0"/>
    <n v="7539"/>
  </r>
  <r>
    <x v="103"/>
    <x v="1"/>
    <n v="6832"/>
  </r>
  <r>
    <x v="104"/>
    <x v="0"/>
    <n v="6032"/>
  </r>
  <r>
    <x v="104"/>
    <x v="1"/>
    <n v="9164"/>
  </r>
  <r>
    <x v="105"/>
    <x v="0"/>
    <n v="3183"/>
  </r>
  <r>
    <x v="105"/>
    <x v="1"/>
    <n v="3958"/>
  </r>
  <r>
    <x v="106"/>
    <x v="0"/>
    <n v="1286"/>
  </r>
  <r>
    <x v="106"/>
    <x v="1"/>
    <n v="1753"/>
  </r>
  <r>
    <x v="107"/>
    <x v="0"/>
    <n v="1965"/>
  </r>
  <r>
    <x v="107"/>
    <x v="1"/>
    <n v="2501"/>
  </r>
  <r>
    <x v="108"/>
    <x v="0"/>
    <n v="841"/>
  </r>
  <r>
    <x v="108"/>
    <x v="1"/>
    <n v="1281"/>
  </r>
  <r>
    <x v="109"/>
    <x v="0"/>
    <n v="888"/>
  </r>
  <r>
    <x v="109"/>
    <x v="1"/>
    <n v="1196"/>
  </r>
  <r>
    <x v="110"/>
    <x v="0"/>
    <n v="1732"/>
  </r>
  <r>
    <x v="110"/>
    <x v="1"/>
    <n v="2127"/>
  </r>
  <r>
    <x v="111"/>
    <x v="0"/>
    <n v="407"/>
  </r>
  <r>
    <x v="111"/>
    <x v="1"/>
    <n v="510"/>
  </r>
  <r>
    <x v="112"/>
    <x v="0"/>
    <n v="20425"/>
  </r>
  <r>
    <x v="112"/>
    <x v="1"/>
    <n v="22304"/>
  </r>
  <r>
    <x v="113"/>
    <x v="0"/>
    <n v="308"/>
  </r>
  <r>
    <x v="113"/>
    <x v="1"/>
    <n v="652"/>
  </r>
  <r>
    <x v="114"/>
    <x v="0"/>
    <n v="2468"/>
  </r>
  <r>
    <x v="114"/>
    <x v="1"/>
    <n v="3112"/>
  </r>
  <r>
    <x v="115"/>
    <x v="0"/>
    <n v="526"/>
  </r>
  <r>
    <x v="115"/>
    <x v="1"/>
    <n v="707"/>
  </r>
  <r>
    <x v="116"/>
    <x v="0"/>
    <n v="706"/>
  </r>
  <r>
    <x v="116"/>
    <x v="1"/>
    <n v="1052"/>
  </r>
  <r>
    <x v="117"/>
    <x v="0"/>
    <n v="1024"/>
  </r>
  <r>
    <x v="117"/>
    <x v="1"/>
    <n v="1523"/>
  </r>
  <r>
    <x v="118"/>
    <x v="0"/>
    <n v="1735"/>
  </r>
  <r>
    <x v="118"/>
    <x v="1"/>
    <n v="2483"/>
  </r>
  <r>
    <x v="119"/>
    <x v="0"/>
    <n v="127"/>
  </r>
  <r>
    <x v="119"/>
    <x v="1"/>
    <n v="136"/>
  </r>
  <r>
    <x v="120"/>
    <x v="0"/>
    <n v="416"/>
  </r>
  <r>
    <x v="120"/>
    <x v="1"/>
    <n v="531"/>
  </r>
  <r>
    <x v="121"/>
    <x v="0"/>
    <n v="8053"/>
  </r>
  <r>
    <x v="121"/>
    <x v="1"/>
    <n v="8875"/>
  </r>
  <r>
    <x v="122"/>
    <x v="0"/>
    <n v="1557"/>
  </r>
  <r>
    <x v="122"/>
    <x v="1"/>
    <n v="2100"/>
  </r>
  <r>
    <x v="123"/>
    <x v="0"/>
    <n v="543"/>
  </r>
  <r>
    <x v="123"/>
    <x v="1"/>
    <n v="944"/>
  </r>
  <r>
    <x v="124"/>
    <x v="0"/>
    <n v="895"/>
  </r>
  <r>
    <x v="124"/>
    <x v="1"/>
    <n v="115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5">
  <r>
    <x v="0"/>
    <x v="0"/>
    <n v="7911"/>
  </r>
  <r>
    <x v="0"/>
    <x v="1"/>
    <n v="30669"/>
  </r>
  <r>
    <x v="0"/>
    <x v="2"/>
    <n v="85079"/>
  </r>
  <r>
    <x v="0"/>
    <x v="3"/>
    <n v="42527"/>
  </r>
  <r>
    <x v="0"/>
    <x v="4"/>
    <n v="260099"/>
  </r>
  <r>
    <x v="0"/>
    <x v="5"/>
    <n v="37323"/>
  </r>
  <r>
    <x v="0"/>
    <x v="6"/>
    <n v="40464"/>
  </r>
  <r>
    <x v="0"/>
    <x v="7"/>
    <n v="43502"/>
  </r>
  <r>
    <x v="0"/>
    <x v="8"/>
    <n v="36948"/>
  </r>
  <r>
    <x v="0"/>
    <x v="9"/>
    <n v="28081"/>
  </r>
  <r>
    <x v="0"/>
    <x v="10"/>
    <n v="19830"/>
  </r>
  <r>
    <x v="0"/>
    <x v="11"/>
    <n v="13308"/>
  </r>
  <r>
    <x v="0"/>
    <x v="12"/>
    <n v="17418"/>
  </r>
  <r>
    <x v="1"/>
    <x v="0"/>
    <n v="133"/>
  </r>
  <r>
    <x v="1"/>
    <x v="1"/>
    <n v="502"/>
  </r>
  <r>
    <x v="1"/>
    <x v="2"/>
    <n v="1617"/>
  </r>
  <r>
    <x v="1"/>
    <x v="3"/>
    <n v="911"/>
  </r>
  <r>
    <x v="1"/>
    <x v="4"/>
    <n v="3950"/>
  </r>
  <r>
    <x v="1"/>
    <x v="5"/>
    <n v="751"/>
  </r>
  <r>
    <x v="1"/>
    <x v="6"/>
    <n v="749"/>
  </r>
  <r>
    <x v="1"/>
    <x v="7"/>
    <n v="790"/>
  </r>
  <r>
    <x v="1"/>
    <x v="8"/>
    <n v="772"/>
  </r>
  <r>
    <x v="1"/>
    <x v="9"/>
    <n v="684"/>
  </r>
  <r>
    <x v="1"/>
    <x v="10"/>
    <n v="438"/>
  </r>
  <r>
    <x v="1"/>
    <x v="11"/>
    <n v="341"/>
  </r>
  <r>
    <x v="1"/>
    <x v="12"/>
    <n v="433"/>
  </r>
  <r>
    <x v="2"/>
    <x v="0"/>
    <n v="5"/>
  </r>
  <r>
    <x v="2"/>
    <x v="1"/>
    <n v="66"/>
  </r>
  <r>
    <x v="2"/>
    <x v="2"/>
    <n v="207"/>
  </r>
  <r>
    <x v="2"/>
    <x v="3"/>
    <n v="87"/>
  </r>
  <r>
    <x v="2"/>
    <x v="4"/>
    <n v="447"/>
  </r>
  <r>
    <x v="2"/>
    <x v="5"/>
    <n v="92"/>
  </r>
  <r>
    <x v="2"/>
    <x v="6"/>
    <n v="88"/>
  </r>
  <r>
    <x v="2"/>
    <x v="7"/>
    <n v="113"/>
  </r>
  <r>
    <x v="2"/>
    <x v="8"/>
    <n v="81"/>
  </r>
  <r>
    <x v="2"/>
    <x v="9"/>
    <n v="48"/>
  </r>
  <r>
    <x v="2"/>
    <x v="10"/>
    <n v="54"/>
  </r>
  <r>
    <x v="2"/>
    <x v="11"/>
    <n v="34"/>
  </r>
  <r>
    <x v="2"/>
    <x v="12"/>
    <n v="58"/>
  </r>
  <r>
    <x v="3"/>
    <x v="0"/>
    <n v="17"/>
  </r>
  <r>
    <x v="3"/>
    <x v="1"/>
    <n v="136"/>
  </r>
  <r>
    <x v="3"/>
    <x v="2"/>
    <n v="457"/>
  </r>
  <r>
    <x v="3"/>
    <x v="3"/>
    <n v="196"/>
  </r>
  <r>
    <x v="3"/>
    <x v="4"/>
    <n v="997"/>
  </r>
  <r>
    <x v="3"/>
    <x v="5"/>
    <n v="143"/>
  </r>
  <r>
    <x v="3"/>
    <x v="6"/>
    <n v="198"/>
  </r>
  <r>
    <x v="3"/>
    <x v="7"/>
    <n v="180"/>
  </r>
  <r>
    <x v="3"/>
    <x v="8"/>
    <n v="172"/>
  </r>
  <r>
    <x v="3"/>
    <x v="9"/>
    <n v="127"/>
  </r>
  <r>
    <x v="3"/>
    <x v="10"/>
    <n v="96"/>
  </r>
  <r>
    <x v="3"/>
    <x v="11"/>
    <n v="76"/>
  </r>
  <r>
    <x v="3"/>
    <x v="12"/>
    <n v="124"/>
  </r>
  <r>
    <x v="4"/>
    <x v="0"/>
    <n v="88"/>
  </r>
  <r>
    <x v="4"/>
    <x v="1"/>
    <n v="379"/>
  </r>
  <r>
    <x v="4"/>
    <x v="2"/>
    <n v="1002"/>
  </r>
  <r>
    <x v="4"/>
    <x v="3"/>
    <n v="583"/>
  </r>
  <r>
    <x v="4"/>
    <x v="4"/>
    <n v="2921"/>
  </r>
  <r>
    <x v="4"/>
    <x v="5"/>
    <n v="524"/>
  </r>
  <r>
    <x v="4"/>
    <x v="6"/>
    <n v="660"/>
  </r>
  <r>
    <x v="4"/>
    <x v="7"/>
    <n v="773"/>
  </r>
  <r>
    <x v="4"/>
    <x v="8"/>
    <n v="678"/>
  </r>
  <r>
    <x v="4"/>
    <x v="9"/>
    <n v="515"/>
  </r>
  <r>
    <x v="4"/>
    <x v="10"/>
    <n v="420"/>
  </r>
  <r>
    <x v="4"/>
    <x v="11"/>
    <n v="302"/>
  </r>
  <r>
    <x v="4"/>
    <x v="12"/>
    <n v="372"/>
  </r>
  <r>
    <x v="5"/>
    <x v="0"/>
    <n v="270"/>
  </r>
  <r>
    <x v="5"/>
    <x v="1"/>
    <n v="1008"/>
  </r>
  <r>
    <x v="5"/>
    <x v="2"/>
    <n v="2897"/>
  </r>
  <r>
    <x v="5"/>
    <x v="3"/>
    <n v="1429"/>
  </r>
  <r>
    <x v="5"/>
    <x v="4"/>
    <n v="6631"/>
  </r>
  <r>
    <x v="5"/>
    <x v="5"/>
    <n v="825"/>
  </r>
  <r>
    <x v="5"/>
    <x v="6"/>
    <n v="915"/>
  </r>
  <r>
    <x v="5"/>
    <x v="7"/>
    <n v="934"/>
  </r>
  <r>
    <x v="5"/>
    <x v="8"/>
    <n v="743"/>
  </r>
  <r>
    <x v="5"/>
    <x v="9"/>
    <n v="550"/>
  </r>
  <r>
    <x v="5"/>
    <x v="10"/>
    <n v="479"/>
  </r>
  <r>
    <x v="5"/>
    <x v="11"/>
    <n v="294"/>
  </r>
  <r>
    <x v="5"/>
    <x v="12"/>
    <n v="390"/>
  </r>
  <r>
    <x v="6"/>
    <x v="0"/>
    <n v="275"/>
  </r>
  <r>
    <x v="6"/>
    <x v="1"/>
    <n v="1306"/>
  </r>
  <r>
    <x v="6"/>
    <x v="2"/>
    <n v="3936"/>
  </r>
  <r>
    <x v="6"/>
    <x v="3"/>
    <n v="1981"/>
  </r>
  <r>
    <x v="6"/>
    <x v="4"/>
    <n v="10023"/>
  </r>
  <r>
    <x v="6"/>
    <x v="5"/>
    <n v="1705"/>
  </r>
  <r>
    <x v="6"/>
    <x v="6"/>
    <n v="1747"/>
  </r>
  <r>
    <x v="6"/>
    <x v="7"/>
    <n v="1787"/>
  </r>
  <r>
    <x v="6"/>
    <x v="8"/>
    <n v="1575"/>
  </r>
  <r>
    <x v="6"/>
    <x v="9"/>
    <n v="1418"/>
  </r>
  <r>
    <x v="6"/>
    <x v="10"/>
    <n v="1034"/>
  </r>
  <r>
    <x v="6"/>
    <x v="11"/>
    <n v="604"/>
  </r>
  <r>
    <x v="6"/>
    <x v="12"/>
    <n v="703"/>
  </r>
  <r>
    <x v="7"/>
    <x v="0"/>
    <n v="49"/>
  </r>
  <r>
    <x v="7"/>
    <x v="1"/>
    <n v="135"/>
  </r>
  <r>
    <x v="7"/>
    <x v="2"/>
    <n v="348"/>
  </r>
  <r>
    <x v="7"/>
    <x v="3"/>
    <n v="171"/>
  </r>
  <r>
    <x v="7"/>
    <x v="4"/>
    <n v="771"/>
  </r>
  <r>
    <x v="7"/>
    <x v="5"/>
    <n v="131"/>
  </r>
  <r>
    <x v="7"/>
    <x v="6"/>
    <n v="143"/>
  </r>
  <r>
    <x v="7"/>
    <x v="7"/>
    <n v="170"/>
  </r>
  <r>
    <x v="7"/>
    <x v="8"/>
    <n v="175"/>
  </r>
  <r>
    <x v="7"/>
    <x v="9"/>
    <n v="161"/>
  </r>
  <r>
    <x v="7"/>
    <x v="10"/>
    <n v="111"/>
  </r>
  <r>
    <x v="7"/>
    <x v="11"/>
    <n v="92"/>
  </r>
  <r>
    <x v="7"/>
    <x v="12"/>
    <n v="105"/>
  </r>
  <r>
    <x v="8"/>
    <x v="0"/>
    <n v="90"/>
  </r>
  <r>
    <x v="8"/>
    <x v="1"/>
    <n v="438"/>
  </r>
  <r>
    <x v="8"/>
    <x v="2"/>
    <n v="1330"/>
  </r>
  <r>
    <x v="8"/>
    <x v="3"/>
    <n v="746"/>
  </r>
  <r>
    <x v="8"/>
    <x v="4"/>
    <n v="3058"/>
  </r>
  <r>
    <x v="8"/>
    <x v="5"/>
    <n v="486"/>
  </r>
  <r>
    <x v="8"/>
    <x v="6"/>
    <n v="450"/>
  </r>
  <r>
    <x v="8"/>
    <x v="7"/>
    <n v="487"/>
  </r>
  <r>
    <x v="8"/>
    <x v="8"/>
    <n v="452"/>
  </r>
  <r>
    <x v="8"/>
    <x v="9"/>
    <n v="353"/>
  </r>
  <r>
    <x v="8"/>
    <x v="10"/>
    <n v="259"/>
  </r>
  <r>
    <x v="8"/>
    <x v="11"/>
    <n v="172"/>
  </r>
  <r>
    <x v="8"/>
    <x v="12"/>
    <n v="201"/>
  </r>
  <r>
    <x v="9"/>
    <x v="0"/>
    <n v="223"/>
  </r>
  <r>
    <x v="9"/>
    <x v="1"/>
    <n v="937"/>
  </r>
  <r>
    <x v="9"/>
    <x v="2"/>
    <n v="2696"/>
  </r>
  <r>
    <x v="9"/>
    <x v="3"/>
    <n v="1318"/>
  </r>
  <r>
    <x v="9"/>
    <x v="4"/>
    <n v="5977"/>
  </r>
  <r>
    <x v="9"/>
    <x v="5"/>
    <n v="705"/>
  </r>
  <r>
    <x v="9"/>
    <x v="6"/>
    <n v="723"/>
  </r>
  <r>
    <x v="9"/>
    <x v="7"/>
    <n v="644"/>
  </r>
  <r>
    <x v="9"/>
    <x v="8"/>
    <n v="517"/>
  </r>
  <r>
    <x v="9"/>
    <x v="9"/>
    <n v="341"/>
  </r>
  <r>
    <x v="9"/>
    <x v="10"/>
    <n v="270"/>
  </r>
  <r>
    <x v="9"/>
    <x v="11"/>
    <n v="184"/>
  </r>
  <r>
    <x v="9"/>
    <x v="12"/>
    <n v="234"/>
  </r>
  <r>
    <x v="10"/>
    <x v="0"/>
    <n v="209"/>
  </r>
  <r>
    <x v="10"/>
    <x v="1"/>
    <n v="843"/>
  </r>
  <r>
    <x v="10"/>
    <x v="2"/>
    <n v="2524"/>
  </r>
  <r>
    <x v="10"/>
    <x v="3"/>
    <n v="1294"/>
  </r>
  <r>
    <x v="10"/>
    <x v="4"/>
    <n v="6626"/>
  </r>
  <r>
    <x v="10"/>
    <x v="5"/>
    <n v="1014"/>
  </r>
  <r>
    <x v="10"/>
    <x v="6"/>
    <n v="976"/>
  </r>
  <r>
    <x v="10"/>
    <x v="7"/>
    <n v="957"/>
  </r>
  <r>
    <x v="10"/>
    <x v="8"/>
    <n v="818"/>
  </r>
  <r>
    <x v="10"/>
    <x v="9"/>
    <n v="655"/>
  </r>
  <r>
    <x v="10"/>
    <x v="10"/>
    <n v="483"/>
  </r>
  <r>
    <x v="10"/>
    <x v="11"/>
    <n v="370"/>
  </r>
  <r>
    <x v="10"/>
    <x v="12"/>
    <n v="496"/>
  </r>
  <r>
    <x v="11"/>
    <x v="0"/>
    <n v="86"/>
  </r>
  <r>
    <x v="11"/>
    <x v="1"/>
    <n v="319"/>
  </r>
  <r>
    <x v="11"/>
    <x v="2"/>
    <n v="814"/>
  </r>
  <r>
    <x v="11"/>
    <x v="3"/>
    <n v="414"/>
  </r>
  <r>
    <x v="11"/>
    <x v="4"/>
    <n v="1996"/>
  </r>
  <r>
    <x v="11"/>
    <x v="5"/>
    <n v="340"/>
  </r>
  <r>
    <x v="11"/>
    <x v="6"/>
    <n v="326"/>
  </r>
  <r>
    <x v="11"/>
    <x v="7"/>
    <n v="285"/>
  </r>
  <r>
    <x v="11"/>
    <x v="8"/>
    <n v="261"/>
  </r>
  <r>
    <x v="11"/>
    <x v="9"/>
    <n v="221"/>
  </r>
  <r>
    <x v="11"/>
    <x v="10"/>
    <n v="167"/>
  </r>
  <r>
    <x v="11"/>
    <x v="11"/>
    <n v="108"/>
  </r>
  <r>
    <x v="11"/>
    <x v="12"/>
    <n v="169"/>
  </r>
  <r>
    <x v="12"/>
    <x v="0"/>
    <n v="1083"/>
  </r>
  <r>
    <x v="12"/>
    <x v="1"/>
    <n v="3867"/>
  </r>
  <r>
    <x v="12"/>
    <x v="2"/>
    <n v="9530"/>
  </r>
  <r>
    <x v="12"/>
    <x v="3"/>
    <n v="4507"/>
  </r>
  <r>
    <x v="12"/>
    <x v="4"/>
    <n v="23747"/>
  </r>
  <r>
    <x v="12"/>
    <x v="5"/>
    <n v="2833"/>
  </r>
  <r>
    <x v="12"/>
    <x v="6"/>
    <n v="2757"/>
  </r>
  <r>
    <x v="12"/>
    <x v="7"/>
    <n v="2624"/>
  </r>
  <r>
    <x v="12"/>
    <x v="8"/>
    <n v="2258"/>
  </r>
  <r>
    <x v="12"/>
    <x v="9"/>
    <n v="1679"/>
  </r>
  <r>
    <x v="12"/>
    <x v="10"/>
    <n v="1181"/>
  </r>
  <r>
    <x v="12"/>
    <x v="11"/>
    <n v="767"/>
  </r>
  <r>
    <x v="12"/>
    <x v="12"/>
    <n v="1265"/>
  </r>
  <r>
    <x v="13"/>
    <x v="0"/>
    <n v="428"/>
  </r>
  <r>
    <x v="13"/>
    <x v="1"/>
    <n v="1672"/>
  </r>
  <r>
    <x v="13"/>
    <x v="2"/>
    <n v="4829"/>
  </r>
  <r>
    <x v="13"/>
    <x v="3"/>
    <n v="2666"/>
  </r>
  <r>
    <x v="13"/>
    <x v="4"/>
    <n v="8893"/>
  </r>
  <r>
    <x v="13"/>
    <x v="5"/>
    <n v="1408"/>
  </r>
  <r>
    <x v="13"/>
    <x v="6"/>
    <n v="1293"/>
  </r>
  <r>
    <x v="13"/>
    <x v="7"/>
    <n v="1189"/>
  </r>
  <r>
    <x v="13"/>
    <x v="8"/>
    <n v="1022"/>
  </r>
  <r>
    <x v="13"/>
    <x v="9"/>
    <n v="778"/>
  </r>
  <r>
    <x v="13"/>
    <x v="10"/>
    <n v="565"/>
  </r>
  <r>
    <x v="13"/>
    <x v="11"/>
    <n v="452"/>
  </r>
  <r>
    <x v="13"/>
    <x v="12"/>
    <n v="670"/>
  </r>
  <r>
    <x v="14"/>
    <x v="0"/>
    <n v="77"/>
  </r>
  <r>
    <x v="14"/>
    <x v="1"/>
    <n v="393"/>
  </r>
  <r>
    <x v="14"/>
    <x v="2"/>
    <n v="1087"/>
  </r>
  <r>
    <x v="14"/>
    <x v="3"/>
    <n v="515"/>
  </r>
  <r>
    <x v="14"/>
    <x v="4"/>
    <n v="2329"/>
  </r>
  <r>
    <x v="14"/>
    <x v="5"/>
    <n v="344"/>
  </r>
  <r>
    <x v="14"/>
    <x v="6"/>
    <n v="345"/>
  </r>
  <r>
    <x v="14"/>
    <x v="7"/>
    <n v="326"/>
  </r>
  <r>
    <x v="14"/>
    <x v="8"/>
    <n v="317"/>
  </r>
  <r>
    <x v="14"/>
    <x v="9"/>
    <n v="248"/>
  </r>
  <r>
    <x v="14"/>
    <x v="10"/>
    <n v="212"/>
  </r>
  <r>
    <x v="14"/>
    <x v="11"/>
    <n v="134"/>
  </r>
  <r>
    <x v="14"/>
    <x v="12"/>
    <n v="179"/>
  </r>
  <r>
    <x v="15"/>
    <x v="0"/>
    <n v="11"/>
  </r>
  <r>
    <x v="15"/>
    <x v="1"/>
    <n v="87"/>
  </r>
  <r>
    <x v="15"/>
    <x v="2"/>
    <n v="292"/>
  </r>
  <r>
    <x v="15"/>
    <x v="3"/>
    <n v="145"/>
  </r>
  <r>
    <x v="15"/>
    <x v="4"/>
    <n v="726"/>
  </r>
  <r>
    <x v="15"/>
    <x v="5"/>
    <n v="174"/>
  </r>
  <r>
    <x v="15"/>
    <x v="6"/>
    <n v="187"/>
  </r>
  <r>
    <x v="15"/>
    <x v="7"/>
    <n v="216"/>
  </r>
  <r>
    <x v="15"/>
    <x v="8"/>
    <n v="217"/>
  </r>
  <r>
    <x v="15"/>
    <x v="9"/>
    <n v="186"/>
  </r>
  <r>
    <x v="15"/>
    <x v="10"/>
    <n v="144"/>
  </r>
  <r>
    <x v="15"/>
    <x v="11"/>
    <n v="105"/>
  </r>
  <r>
    <x v="15"/>
    <x v="12"/>
    <n v="140"/>
  </r>
  <r>
    <x v="16"/>
    <x v="0"/>
    <n v="187"/>
  </r>
  <r>
    <x v="16"/>
    <x v="1"/>
    <n v="806"/>
  </r>
  <r>
    <x v="16"/>
    <x v="2"/>
    <n v="2178"/>
  </r>
  <r>
    <x v="16"/>
    <x v="3"/>
    <n v="1312"/>
  </r>
  <r>
    <x v="16"/>
    <x v="4"/>
    <n v="6592"/>
  </r>
  <r>
    <x v="16"/>
    <x v="5"/>
    <n v="1150"/>
  </r>
  <r>
    <x v="16"/>
    <x v="6"/>
    <n v="1302"/>
  </r>
  <r>
    <x v="16"/>
    <x v="7"/>
    <n v="1327"/>
  </r>
  <r>
    <x v="16"/>
    <x v="8"/>
    <n v="1074"/>
  </r>
  <r>
    <x v="16"/>
    <x v="9"/>
    <n v="859"/>
  </r>
  <r>
    <x v="16"/>
    <x v="10"/>
    <n v="640"/>
  </r>
  <r>
    <x v="16"/>
    <x v="11"/>
    <n v="496"/>
  </r>
  <r>
    <x v="16"/>
    <x v="12"/>
    <n v="619"/>
  </r>
  <r>
    <x v="17"/>
    <x v="0"/>
    <n v="25"/>
  </r>
  <r>
    <x v="17"/>
    <x v="1"/>
    <n v="126"/>
  </r>
  <r>
    <x v="17"/>
    <x v="2"/>
    <n v="394"/>
  </r>
  <r>
    <x v="17"/>
    <x v="3"/>
    <n v="251"/>
  </r>
  <r>
    <x v="17"/>
    <x v="4"/>
    <n v="972"/>
  </r>
  <r>
    <x v="17"/>
    <x v="5"/>
    <n v="163"/>
  </r>
  <r>
    <x v="17"/>
    <x v="6"/>
    <n v="191"/>
  </r>
  <r>
    <x v="17"/>
    <x v="7"/>
    <n v="186"/>
  </r>
  <r>
    <x v="17"/>
    <x v="8"/>
    <n v="131"/>
  </r>
  <r>
    <x v="17"/>
    <x v="9"/>
    <n v="104"/>
  </r>
  <r>
    <x v="17"/>
    <x v="10"/>
    <n v="66"/>
  </r>
  <r>
    <x v="17"/>
    <x v="11"/>
    <n v="51"/>
  </r>
  <r>
    <x v="17"/>
    <x v="12"/>
    <n v="64"/>
  </r>
  <r>
    <x v="18"/>
    <x v="0"/>
    <n v="1106"/>
  </r>
  <r>
    <x v="18"/>
    <x v="1"/>
    <n v="4685"/>
  </r>
  <r>
    <x v="18"/>
    <x v="2"/>
    <n v="12897"/>
  </r>
  <r>
    <x v="18"/>
    <x v="3"/>
    <n v="6362"/>
  </r>
  <r>
    <x v="18"/>
    <x v="4"/>
    <n v="38261"/>
  </r>
  <r>
    <x v="18"/>
    <x v="5"/>
    <n v="5515"/>
  </r>
  <r>
    <x v="18"/>
    <x v="6"/>
    <n v="5926"/>
  </r>
  <r>
    <x v="18"/>
    <x v="7"/>
    <n v="6723"/>
  </r>
  <r>
    <x v="18"/>
    <x v="8"/>
    <n v="5762"/>
  </r>
  <r>
    <x v="18"/>
    <x v="9"/>
    <n v="4193"/>
  </r>
  <r>
    <x v="18"/>
    <x v="10"/>
    <n v="2843"/>
  </r>
  <r>
    <x v="18"/>
    <x v="11"/>
    <n v="1973"/>
  </r>
  <r>
    <x v="18"/>
    <x v="12"/>
    <n v="2671"/>
  </r>
  <r>
    <x v="19"/>
    <x v="0"/>
    <n v="61"/>
  </r>
  <r>
    <x v="19"/>
    <x v="1"/>
    <n v="313"/>
  </r>
  <r>
    <x v="19"/>
    <x v="2"/>
    <n v="922"/>
  </r>
  <r>
    <x v="19"/>
    <x v="3"/>
    <n v="476"/>
  </r>
  <r>
    <x v="19"/>
    <x v="4"/>
    <n v="2156"/>
  </r>
  <r>
    <x v="19"/>
    <x v="5"/>
    <n v="356"/>
  </r>
  <r>
    <x v="19"/>
    <x v="6"/>
    <n v="397"/>
  </r>
  <r>
    <x v="19"/>
    <x v="7"/>
    <n v="377"/>
  </r>
  <r>
    <x v="19"/>
    <x v="8"/>
    <n v="384"/>
  </r>
  <r>
    <x v="19"/>
    <x v="9"/>
    <n v="297"/>
  </r>
  <r>
    <x v="19"/>
    <x v="10"/>
    <n v="205"/>
  </r>
  <r>
    <x v="19"/>
    <x v="11"/>
    <n v="153"/>
  </r>
  <r>
    <x v="19"/>
    <x v="12"/>
    <n v="162"/>
  </r>
  <r>
    <x v="20"/>
    <x v="0"/>
    <n v="208"/>
  </r>
  <r>
    <x v="20"/>
    <x v="1"/>
    <n v="781"/>
  </r>
  <r>
    <x v="20"/>
    <x v="2"/>
    <n v="2228"/>
  </r>
  <r>
    <x v="20"/>
    <x v="3"/>
    <n v="1159"/>
  </r>
  <r>
    <x v="20"/>
    <x v="4"/>
    <n v="5120"/>
  </r>
  <r>
    <x v="20"/>
    <x v="5"/>
    <n v="830"/>
  </r>
  <r>
    <x v="20"/>
    <x v="6"/>
    <n v="823"/>
  </r>
  <r>
    <x v="20"/>
    <x v="7"/>
    <n v="784"/>
  </r>
  <r>
    <x v="20"/>
    <x v="8"/>
    <n v="613"/>
  </r>
  <r>
    <x v="20"/>
    <x v="9"/>
    <n v="492"/>
  </r>
  <r>
    <x v="20"/>
    <x v="10"/>
    <n v="382"/>
  </r>
  <r>
    <x v="20"/>
    <x v="11"/>
    <n v="237"/>
  </r>
  <r>
    <x v="20"/>
    <x v="12"/>
    <n v="269"/>
  </r>
  <r>
    <x v="21"/>
    <x v="0"/>
    <n v="203"/>
  </r>
  <r>
    <x v="21"/>
    <x v="1"/>
    <n v="903"/>
  </r>
  <r>
    <x v="21"/>
    <x v="2"/>
    <n v="2650"/>
  </r>
  <r>
    <x v="21"/>
    <x v="3"/>
    <n v="1372"/>
  </r>
  <r>
    <x v="21"/>
    <x v="4"/>
    <n v="6455"/>
  </r>
  <r>
    <x v="21"/>
    <x v="5"/>
    <n v="1036"/>
  </r>
  <r>
    <x v="21"/>
    <x v="6"/>
    <n v="1250"/>
  </r>
  <r>
    <x v="21"/>
    <x v="7"/>
    <n v="1249"/>
  </r>
  <r>
    <x v="21"/>
    <x v="8"/>
    <n v="1126"/>
  </r>
  <r>
    <x v="21"/>
    <x v="9"/>
    <n v="931"/>
  </r>
  <r>
    <x v="21"/>
    <x v="10"/>
    <n v="628"/>
  </r>
  <r>
    <x v="21"/>
    <x v="11"/>
    <n v="419"/>
  </r>
  <r>
    <x v="21"/>
    <x v="12"/>
    <n v="520"/>
  </r>
  <r>
    <x v="22"/>
    <x v="0"/>
    <n v="93"/>
  </r>
  <r>
    <x v="22"/>
    <x v="1"/>
    <n v="365"/>
  </r>
  <r>
    <x v="22"/>
    <x v="2"/>
    <n v="1095"/>
  </r>
  <r>
    <x v="22"/>
    <x v="3"/>
    <n v="543"/>
  </r>
  <r>
    <x v="22"/>
    <x v="4"/>
    <n v="2085"/>
  </r>
  <r>
    <x v="22"/>
    <x v="5"/>
    <n v="270"/>
  </r>
  <r>
    <x v="22"/>
    <x v="6"/>
    <n v="274"/>
  </r>
  <r>
    <x v="22"/>
    <x v="7"/>
    <n v="294"/>
  </r>
  <r>
    <x v="22"/>
    <x v="8"/>
    <n v="266"/>
  </r>
  <r>
    <x v="22"/>
    <x v="9"/>
    <n v="181"/>
  </r>
  <r>
    <x v="22"/>
    <x v="10"/>
    <n v="129"/>
  </r>
  <r>
    <x v="22"/>
    <x v="11"/>
    <n v="83"/>
  </r>
  <r>
    <x v="22"/>
    <x v="12"/>
    <n v="115"/>
  </r>
  <r>
    <x v="23"/>
    <x v="0"/>
    <n v="90"/>
  </r>
  <r>
    <x v="23"/>
    <x v="1"/>
    <n v="330"/>
  </r>
  <r>
    <x v="23"/>
    <x v="2"/>
    <n v="1009"/>
  </r>
  <r>
    <x v="23"/>
    <x v="3"/>
    <n v="491"/>
  </r>
  <r>
    <x v="23"/>
    <x v="4"/>
    <n v="2190"/>
  </r>
  <r>
    <x v="23"/>
    <x v="5"/>
    <n v="328"/>
  </r>
  <r>
    <x v="23"/>
    <x v="6"/>
    <n v="314"/>
  </r>
  <r>
    <x v="23"/>
    <x v="7"/>
    <n v="298"/>
  </r>
  <r>
    <x v="23"/>
    <x v="8"/>
    <n v="220"/>
  </r>
  <r>
    <x v="23"/>
    <x v="9"/>
    <n v="222"/>
  </r>
  <r>
    <x v="23"/>
    <x v="10"/>
    <n v="149"/>
  </r>
  <r>
    <x v="23"/>
    <x v="11"/>
    <n v="125"/>
  </r>
  <r>
    <x v="23"/>
    <x v="12"/>
    <n v="243"/>
  </r>
  <r>
    <x v="24"/>
    <x v="0"/>
    <n v="421"/>
  </r>
  <r>
    <x v="24"/>
    <x v="1"/>
    <n v="1508"/>
  </r>
  <r>
    <x v="24"/>
    <x v="2"/>
    <n v="5034"/>
  </r>
  <r>
    <x v="24"/>
    <x v="3"/>
    <n v="2482"/>
  </r>
  <r>
    <x v="24"/>
    <x v="4"/>
    <n v="7585"/>
  </r>
  <r>
    <x v="24"/>
    <x v="5"/>
    <n v="1096"/>
  </r>
  <r>
    <x v="24"/>
    <x v="6"/>
    <n v="1039"/>
  </r>
  <r>
    <x v="24"/>
    <x v="7"/>
    <n v="997"/>
  </r>
  <r>
    <x v="24"/>
    <x v="8"/>
    <n v="814"/>
  </r>
  <r>
    <x v="24"/>
    <x v="9"/>
    <n v="576"/>
  </r>
  <r>
    <x v="24"/>
    <x v="10"/>
    <n v="472"/>
  </r>
  <r>
    <x v="24"/>
    <x v="11"/>
    <n v="299"/>
  </r>
  <r>
    <x v="24"/>
    <x v="12"/>
    <n v="551"/>
  </r>
  <r>
    <x v="25"/>
    <x v="0"/>
    <n v="87"/>
  </r>
  <r>
    <x v="25"/>
    <x v="1"/>
    <n v="373"/>
  </r>
  <r>
    <x v="25"/>
    <x v="2"/>
    <n v="1081"/>
  </r>
  <r>
    <x v="25"/>
    <x v="3"/>
    <n v="570"/>
  </r>
  <r>
    <x v="25"/>
    <x v="4"/>
    <n v="2719"/>
  </r>
  <r>
    <x v="25"/>
    <x v="5"/>
    <n v="404"/>
  </r>
  <r>
    <x v="25"/>
    <x v="6"/>
    <n v="371"/>
  </r>
  <r>
    <x v="25"/>
    <x v="7"/>
    <n v="348"/>
  </r>
  <r>
    <x v="25"/>
    <x v="8"/>
    <n v="264"/>
  </r>
  <r>
    <x v="25"/>
    <x v="9"/>
    <n v="232"/>
  </r>
  <r>
    <x v="25"/>
    <x v="10"/>
    <n v="162"/>
  </r>
  <r>
    <x v="25"/>
    <x v="11"/>
    <n v="113"/>
  </r>
  <r>
    <x v="25"/>
    <x v="12"/>
    <n v="143"/>
  </r>
  <r>
    <x v="26"/>
    <x v="0"/>
    <n v="178"/>
  </r>
  <r>
    <x v="26"/>
    <x v="1"/>
    <n v="658"/>
  </r>
  <r>
    <x v="26"/>
    <x v="2"/>
    <n v="1655"/>
  </r>
  <r>
    <x v="26"/>
    <x v="3"/>
    <n v="964"/>
  </r>
  <r>
    <x v="26"/>
    <x v="4"/>
    <n v="5822"/>
  </r>
  <r>
    <x v="26"/>
    <x v="5"/>
    <n v="969"/>
  </r>
  <r>
    <x v="26"/>
    <x v="6"/>
    <n v="1174"/>
  </r>
  <r>
    <x v="26"/>
    <x v="7"/>
    <n v="1440"/>
  </r>
  <r>
    <x v="26"/>
    <x v="8"/>
    <n v="1287"/>
  </r>
  <r>
    <x v="26"/>
    <x v="9"/>
    <n v="959"/>
  </r>
  <r>
    <x v="26"/>
    <x v="10"/>
    <n v="683"/>
  </r>
  <r>
    <x v="26"/>
    <x v="11"/>
    <n v="447"/>
  </r>
  <r>
    <x v="26"/>
    <x v="12"/>
    <n v="541"/>
  </r>
  <r>
    <x v="27"/>
    <x v="0"/>
    <n v="64"/>
  </r>
  <r>
    <x v="27"/>
    <x v="1"/>
    <n v="309"/>
  </r>
  <r>
    <x v="27"/>
    <x v="2"/>
    <n v="1106"/>
  </r>
  <r>
    <x v="27"/>
    <x v="3"/>
    <n v="552"/>
  </r>
  <r>
    <x v="27"/>
    <x v="4"/>
    <n v="2388"/>
  </r>
  <r>
    <x v="27"/>
    <x v="5"/>
    <n v="345"/>
  </r>
  <r>
    <x v="27"/>
    <x v="6"/>
    <n v="315"/>
  </r>
  <r>
    <x v="27"/>
    <x v="7"/>
    <n v="327"/>
  </r>
  <r>
    <x v="27"/>
    <x v="8"/>
    <n v="279"/>
  </r>
  <r>
    <x v="27"/>
    <x v="9"/>
    <n v="218"/>
  </r>
  <r>
    <x v="27"/>
    <x v="10"/>
    <n v="159"/>
  </r>
  <r>
    <x v="27"/>
    <x v="11"/>
    <n v="114"/>
  </r>
  <r>
    <x v="27"/>
    <x v="12"/>
    <n v="136"/>
  </r>
  <r>
    <x v="28"/>
    <x v="0"/>
    <n v="132"/>
  </r>
  <r>
    <x v="28"/>
    <x v="1"/>
    <n v="524"/>
  </r>
  <r>
    <x v="28"/>
    <x v="2"/>
    <n v="1639"/>
  </r>
  <r>
    <x v="28"/>
    <x v="3"/>
    <n v="855"/>
  </r>
  <r>
    <x v="28"/>
    <x v="4"/>
    <n v="3523"/>
  </r>
  <r>
    <x v="28"/>
    <x v="5"/>
    <n v="572"/>
  </r>
  <r>
    <x v="28"/>
    <x v="6"/>
    <n v="636"/>
  </r>
  <r>
    <x v="28"/>
    <x v="7"/>
    <n v="677"/>
  </r>
  <r>
    <x v="28"/>
    <x v="8"/>
    <n v="627"/>
  </r>
  <r>
    <x v="28"/>
    <x v="9"/>
    <n v="546"/>
  </r>
  <r>
    <x v="28"/>
    <x v="10"/>
    <n v="391"/>
  </r>
  <r>
    <x v="28"/>
    <x v="11"/>
    <n v="302"/>
  </r>
  <r>
    <x v="28"/>
    <x v="12"/>
    <n v="406"/>
  </r>
  <r>
    <x v="29"/>
    <x v="0"/>
    <n v="31"/>
  </r>
  <r>
    <x v="29"/>
    <x v="1"/>
    <n v="127"/>
  </r>
  <r>
    <x v="29"/>
    <x v="2"/>
    <n v="418"/>
  </r>
  <r>
    <x v="29"/>
    <x v="3"/>
    <n v="204"/>
  </r>
  <r>
    <x v="29"/>
    <x v="4"/>
    <n v="942"/>
  </r>
  <r>
    <x v="29"/>
    <x v="5"/>
    <n v="156"/>
  </r>
  <r>
    <x v="29"/>
    <x v="6"/>
    <n v="200"/>
  </r>
  <r>
    <x v="29"/>
    <x v="7"/>
    <n v="215"/>
  </r>
  <r>
    <x v="29"/>
    <x v="8"/>
    <n v="219"/>
  </r>
  <r>
    <x v="29"/>
    <x v="9"/>
    <n v="139"/>
  </r>
  <r>
    <x v="29"/>
    <x v="10"/>
    <n v="115"/>
  </r>
  <r>
    <x v="29"/>
    <x v="11"/>
    <n v="112"/>
  </r>
  <r>
    <x v="29"/>
    <x v="12"/>
    <n v="118"/>
  </r>
  <r>
    <x v="30"/>
    <x v="0"/>
    <n v="35"/>
  </r>
  <r>
    <x v="30"/>
    <x v="1"/>
    <n v="124"/>
  </r>
  <r>
    <x v="30"/>
    <x v="2"/>
    <n v="454"/>
  </r>
  <r>
    <x v="30"/>
    <x v="3"/>
    <n v="285"/>
  </r>
  <r>
    <x v="30"/>
    <x v="4"/>
    <n v="1100"/>
  </r>
  <r>
    <x v="30"/>
    <x v="5"/>
    <n v="200"/>
  </r>
  <r>
    <x v="30"/>
    <x v="6"/>
    <n v="247"/>
  </r>
  <r>
    <x v="30"/>
    <x v="7"/>
    <n v="245"/>
  </r>
  <r>
    <x v="30"/>
    <x v="8"/>
    <n v="242"/>
  </r>
  <r>
    <x v="30"/>
    <x v="9"/>
    <n v="211"/>
  </r>
  <r>
    <x v="30"/>
    <x v="10"/>
    <n v="142"/>
  </r>
  <r>
    <x v="30"/>
    <x v="11"/>
    <n v="103"/>
  </r>
  <r>
    <x v="30"/>
    <x v="12"/>
    <n v="95"/>
  </r>
  <r>
    <x v="31"/>
    <x v="0"/>
    <n v="531"/>
  </r>
  <r>
    <x v="31"/>
    <x v="1"/>
    <n v="1904"/>
  </r>
  <r>
    <x v="31"/>
    <x v="2"/>
    <n v="4979"/>
  </r>
  <r>
    <x v="31"/>
    <x v="3"/>
    <n v="2478"/>
  </r>
  <r>
    <x v="31"/>
    <x v="4"/>
    <n v="11242"/>
  </r>
  <r>
    <x v="31"/>
    <x v="5"/>
    <n v="1268"/>
  </r>
  <r>
    <x v="31"/>
    <x v="6"/>
    <n v="1162"/>
  </r>
  <r>
    <x v="31"/>
    <x v="7"/>
    <n v="1184"/>
  </r>
  <r>
    <x v="31"/>
    <x v="8"/>
    <n v="905"/>
  </r>
  <r>
    <x v="31"/>
    <x v="9"/>
    <n v="736"/>
  </r>
  <r>
    <x v="31"/>
    <x v="10"/>
    <n v="531"/>
  </r>
  <r>
    <x v="31"/>
    <x v="11"/>
    <n v="344"/>
  </r>
  <r>
    <x v="31"/>
    <x v="12"/>
    <n v="573"/>
  </r>
  <r>
    <x v="32"/>
    <x v="0"/>
    <n v="224"/>
  </r>
  <r>
    <x v="32"/>
    <x v="1"/>
    <n v="965"/>
  </r>
  <r>
    <x v="32"/>
    <x v="2"/>
    <n v="2259"/>
  </r>
  <r>
    <x v="32"/>
    <x v="3"/>
    <n v="1112"/>
  </r>
  <r>
    <x v="32"/>
    <x v="4"/>
    <n v="5858"/>
  </r>
  <r>
    <x v="32"/>
    <x v="5"/>
    <n v="928"/>
  </r>
  <r>
    <x v="32"/>
    <x v="6"/>
    <n v="914"/>
  </r>
  <r>
    <x v="32"/>
    <x v="7"/>
    <n v="919"/>
  </r>
  <r>
    <x v="32"/>
    <x v="8"/>
    <n v="754"/>
  </r>
  <r>
    <x v="32"/>
    <x v="9"/>
    <n v="640"/>
  </r>
  <r>
    <x v="32"/>
    <x v="10"/>
    <n v="478"/>
  </r>
  <r>
    <x v="32"/>
    <x v="11"/>
    <n v="325"/>
  </r>
  <r>
    <x v="32"/>
    <x v="12"/>
    <n v="483"/>
  </r>
  <r>
    <x v="33"/>
    <x v="0"/>
    <n v="6"/>
  </r>
  <r>
    <x v="33"/>
    <x v="1"/>
    <n v="58"/>
  </r>
  <r>
    <x v="33"/>
    <x v="2"/>
    <n v="160"/>
  </r>
  <r>
    <x v="33"/>
    <x v="3"/>
    <n v="104"/>
  </r>
  <r>
    <x v="33"/>
    <x v="4"/>
    <n v="489"/>
  </r>
  <r>
    <x v="33"/>
    <x v="5"/>
    <n v="93"/>
  </r>
  <r>
    <x v="33"/>
    <x v="6"/>
    <n v="101"/>
  </r>
  <r>
    <x v="33"/>
    <x v="7"/>
    <n v="137"/>
  </r>
  <r>
    <x v="33"/>
    <x v="8"/>
    <n v="113"/>
  </r>
  <r>
    <x v="33"/>
    <x v="9"/>
    <n v="98"/>
  </r>
  <r>
    <x v="33"/>
    <x v="10"/>
    <n v="66"/>
  </r>
  <r>
    <x v="33"/>
    <x v="11"/>
    <n v="61"/>
  </r>
  <r>
    <x v="33"/>
    <x v="12"/>
    <n v="65"/>
  </r>
  <r>
    <x v="34"/>
    <x v="0"/>
    <n v="1172"/>
  </r>
  <r>
    <x v="34"/>
    <x v="1"/>
    <n v="5156"/>
  </r>
  <r>
    <x v="34"/>
    <x v="2"/>
    <n v="14053"/>
  </r>
  <r>
    <x v="34"/>
    <x v="3"/>
    <n v="6657"/>
  </r>
  <r>
    <x v="34"/>
    <x v="4"/>
    <n v="26582"/>
  </r>
  <r>
    <x v="34"/>
    <x v="5"/>
    <n v="3859"/>
  </r>
  <r>
    <x v="34"/>
    <x v="6"/>
    <n v="3938"/>
  </r>
  <r>
    <x v="34"/>
    <x v="7"/>
    <n v="3695"/>
  </r>
  <r>
    <x v="34"/>
    <x v="8"/>
    <n v="3223"/>
  </r>
  <r>
    <x v="34"/>
    <x v="9"/>
    <n v="2365"/>
  </r>
  <r>
    <x v="34"/>
    <x v="10"/>
    <n v="1694"/>
  </r>
  <r>
    <x v="34"/>
    <x v="11"/>
    <n v="1069"/>
  </r>
  <r>
    <x v="34"/>
    <x v="12"/>
    <n v="1573"/>
  </r>
  <r>
    <x v="35"/>
    <x v="0"/>
    <n v="729"/>
  </r>
  <r>
    <x v="35"/>
    <x v="1"/>
    <n v="2699"/>
  </r>
  <r>
    <x v="35"/>
    <x v="2"/>
    <n v="7165"/>
  </r>
  <r>
    <x v="35"/>
    <x v="3"/>
    <n v="3471"/>
  </r>
  <r>
    <x v="35"/>
    <x v="4"/>
    <n v="14434"/>
  </r>
  <r>
    <x v="35"/>
    <x v="5"/>
    <n v="1692"/>
  </r>
  <r>
    <x v="35"/>
    <x v="6"/>
    <n v="1692"/>
  </r>
  <r>
    <x v="35"/>
    <x v="7"/>
    <n v="1572"/>
  </r>
  <r>
    <x v="35"/>
    <x v="8"/>
    <n v="1355"/>
  </r>
  <r>
    <x v="35"/>
    <x v="9"/>
    <n v="984"/>
  </r>
  <r>
    <x v="35"/>
    <x v="10"/>
    <n v="797"/>
  </r>
  <r>
    <x v="35"/>
    <x v="11"/>
    <n v="558"/>
  </r>
  <r>
    <x v="35"/>
    <x v="12"/>
    <n v="859"/>
  </r>
  <r>
    <x v="36"/>
    <x v="0"/>
    <n v="71"/>
  </r>
  <r>
    <x v="36"/>
    <x v="1"/>
    <n v="299"/>
  </r>
  <r>
    <x v="36"/>
    <x v="2"/>
    <n v="825"/>
  </r>
  <r>
    <x v="36"/>
    <x v="3"/>
    <n v="435"/>
  </r>
  <r>
    <x v="36"/>
    <x v="4"/>
    <n v="2085"/>
  </r>
  <r>
    <x v="36"/>
    <x v="5"/>
    <n v="348"/>
  </r>
  <r>
    <x v="36"/>
    <x v="6"/>
    <n v="407"/>
  </r>
  <r>
    <x v="36"/>
    <x v="7"/>
    <n v="476"/>
  </r>
  <r>
    <x v="36"/>
    <x v="8"/>
    <n v="414"/>
  </r>
  <r>
    <x v="36"/>
    <x v="9"/>
    <n v="338"/>
  </r>
  <r>
    <x v="36"/>
    <x v="10"/>
    <n v="251"/>
  </r>
  <r>
    <x v="36"/>
    <x v="11"/>
    <n v="197"/>
  </r>
  <r>
    <x v="36"/>
    <x v="12"/>
    <n v="239"/>
  </r>
  <r>
    <x v="37"/>
    <x v="0"/>
    <n v="138"/>
  </r>
  <r>
    <x v="37"/>
    <x v="1"/>
    <n v="549"/>
  </r>
  <r>
    <x v="37"/>
    <x v="2"/>
    <n v="1640"/>
  </r>
  <r>
    <x v="37"/>
    <x v="3"/>
    <n v="788"/>
  </r>
  <r>
    <x v="37"/>
    <x v="4"/>
    <n v="3802"/>
  </r>
  <r>
    <x v="37"/>
    <x v="5"/>
    <n v="581"/>
  </r>
  <r>
    <x v="37"/>
    <x v="6"/>
    <n v="661"/>
  </r>
  <r>
    <x v="37"/>
    <x v="7"/>
    <n v="726"/>
  </r>
  <r>
    <x v="37"/>
    <x v="8"/>
    <n v="644"/>
  </r>
  <r>
    <x v="37"/>
    <x v="9"/>
    <n v="535"/>
  </r>
  <r>
    <x v="37"/>
    <x v="10"/>
    <n v="400"/>
  </r>
  <r>
    <x v="37"/>
    <x v="11"/>
    <n v="301"/>
  </r>
  <r>
    <x v="37"/>
    <x v="12"/>
    <n v="425"/>
  </r>
  <r>
    <x v="38"/>
    <x v="0"/>
    <n v="22"/>
  </r>
  <r>
    <x v="38"/>
    <x v="1"/>
    <n v="108"/>
  </r>
  <r>
    <x v="38"/>
    <x v="2"/>
    <n v="359"/>
  </r>
  <r>
    <x v="38"/>
    <x v="3"/>
    <n v="168"/>
  </r>
  <r>
    <x v="38"/>
    <x v="4"/>
    <n v="868"/>
  </r>
  <r>
    <x v="38"/>
    <x v="5"/>
    <n v="169"/>
  </r>
  <r>
    <x v="38"/>
    <x v="6"/>
    <n v="196"/>
  </r>
  <r>
    <x v="38"/>
    <x v="7"/>
    <n v="217"/>
  </r>
  <r>
    <x v="38"/>
    <x v="8"/>
    <n v="185"/>
  </r>
  <r>
    <x v="38"/>
    <x v="9"/>
    <n v="146"/>
  </r>
  <r>
    <x v="38"/>
    <x v="10"/>
    <n v="95"/>
  </r>
  <r>
    <x v="38"/>
    <x v="11"/>
    <n v="76"/>
  </r>
  <r>
    <x v="38"/>
    <x v="12"/>
    <n v="113"/>
  </r>
  <r>
    <x v="39"/>
    <x v="0"/>
    <n v="175"/>
  </r>
  <r>
    <x v="39"/>
    <x v="1"/>
    <n v="636"/>
  </r>
  <r>
    <x v="39"/>
    <x v="2"/>
    <n v="1789"/>
  </r>
  <r>
    <x v="39"/>
    <x v="3"/>
    <n v="1014"/>
  </r>
  <r>
    <x v="39"/>
    <x v="4"/>
    <n v="4904"/>
  </r>
  <r>
    <x v="39"/>
    <x v="5"/>
    <n v="844"/>
  </r>
  <r>
    <x v="39"/>
    <x v="6"/>
    <n v="871"/>
  </r>
  <r>
    <x v="39"/>
    <x v="7"/>
    <n v="819"/>
  </r>
  <r>
    <x v="39"/>
    <x v="8"/>
    <n v="699"/>
  </r>
  <r>
    <x v="39"/>
    <x v="9"/>
    <n v="585"/>
  </r>
  <r>
    <x v="39"/>
    <x v="10"/>
    <n v="428"/>
  </r>
  <r>
    <x v="39"/>
    <x v="11"/>
    <n v="308"/>
  </r>
  <r>
    <x v="39"/>
    <x v="12"/>
    <n v="353"/>
  </r>
  <r>
    <x v="40"/>
    <x v="0"/>
    <n v="160"/>
  </r>
  <r>
    <x v="40"/>
    <x v="1"/>
    <n v="632"/>
  </r>
  <r>
    <x v="40"/>
    <x v="2"/>
    <n v="1900"/>
  </r>
  <r>
    <x v="40"/>
    <x v="3"/>
    <n v="1049"/>
  </r>
  <r>
    <x v="40"/>
    <x v="4"/>
    <n v="6330"/>
  </r>
  <r>
    <x v="40"/>
    <x v="5"/>
    <n v="1026"/>
  </r>
  <r>
    <x v="40"/>
    <x v="6"/>
    <n v="1185"/>
  </r>
  <r>
    <x v="40"/>
    <x v="7"/>
    <n v="1381"/>
  </r>
  <r>
    <x v="40"/>
    <x v="8"/>
    <n v="1252"/>
  </r>
  <r>
    <x v="40"/>
    <x v="9"/>
    <n v="896"/>
  </r>
  <r>
    <x v="40"/>
    <x v="10"/>
    <n v="573"/>
  </r>
  <r>
    <x v="40"/>
    <x v="11"/>
    <n v="380"/>
  </r>
  <r>
    <x v="40"/>
    <x v="12"/>
    <n v="549"/>
  </r>
  <r>
    <x v="41"/>
    <x v="0"/>
    <n v="300"/>
  </r>
  <r>
    <x v="41"/>
    <x v="1"/>
    <n v="1581"/>
  </r>
  <r>
    <x v="41"/>
    <x v="2"/>
    <n v="4395"/>
  </r>
  <r>
    <x v="41"/>
    <x v="3"/>
    <n v="1892"/>
  </r>
  <r>
    <x v="41"/>
    <x v="4"/>
    <n v="6543"/>
  </r>
  <r>
    <x v="41"/>
    <x v="5"/>
    <n v="880"/>
  </r>
  <r>
    <x v="41"/>
    <x v="6"/>
    <n v="893"/>
  </r>
  <r>
    <x v="41"/>
    <x v="7"/>
    <n v="858"/>
  </r>
  <r>
    <x v="41"/>
    <x v="8"/>
    <n v="684"/>
  </r>
  <r>
    <x v="41"/>
    <x v="9"/>
    <n v="574"/>
  </r>
  <r>
    <x v="41"/>
    <x v="10"/>
    <n v="463"/>
  </r>
  <r>
    <x v="41"/>
    <x v="11"/>
    <n v="373"/>
  </r>
  <r>
    <x v="41"/>
    <x v="12"/>
    <n v="525"/>
  </r>
  <r>
    <x v="42"/>
    <x v="0"/>
    <n v="56"/>
  </r>
  <r>
    <x v="42"/>
    <x v="1"/>
    <n v="272"/>
  </r>
  <r>
    <x v="42"/>
    <x v="2"/>
    <n v="856"/>
  </r>
  <r>
    <x v="42"/>
    <x v="3"/>
    <n v="498"/>
  </r>
  <r>
    <x v="42"/>
    <x v="4"/>
    <n v="2705"/>
  </r>
  <r>
    <x v="42"/>
    <x v="5"/>
    <n v="369"/>
  </r>
  <r>
    <x v="42"/>
    <x v="6"/>
    <n v="385"/>
  </r>
  <r>
    <x v="42"/>
    <x v="7"/>
    <n v="374"/>
  </r>
  <r>
    <x v="42"/>
    <x v="8"/>
    <n v="337"/>
  </r>
  <r>
    <x v="42"/>
    <x v="9"/>
    <n v="254"/>
  </r>
  <r>
    <x v="42"/>
    <x v="10"/>
    <n v="186"/>
  </r>
  <r>
    <x v="42"/>
    <x v="11"/>
    <n v="125"/>
  </r>
  <r>
    <x v="42"/>
    <x v="12"/>
    <n v="158"/>
  </r>
  <r>
    <x v="43"/>
    <x v="0"/>
    <n v="39"/>
  </r>
  <r>
    <x v="43"/>
    <x v="1"/>
    <n v="248"/>
  </r>
  <r>
    <x v="43"/>
    <x v="2"/>
    <n v="763"/>
  </r>
  <r>
    <x v="43"/>
    <x v="3"/>
    <n v="431"/>
  </r>
  <r>
    <x v="43"/>
    <x v="4"/>
    <n v="1931"/>
  </r>
  <r>
    <x v="43"/>
    <x v="5"/>
    <n v="424"/>
  </r>
  <r>
    <x v="43"/>
    <x v="6"/>
    <n v="508"/>
  </r>
  <r>
    <x v="43"/>
    <x v="7"/>
    <n v="553"/>
  </r>
  <r>
    <x v="43"/>
    <x v="8"/>
    <n v="520"/>
  </r>
  <r>
    <x v="43"/>
    <x v="9"/>
    <n v="431"/>
  </r>
  <r>
    <x v="43"/>
    <x v="10"/>
    <n v="335"/>
  </r>
  <r>
    <x v="43"/>
    <x v="11"/>
    <n v="249"/>
  </r>
  <r>
    <x v="43"/>
    <x v="12"/>
    <n v="312"/>
  </r>
  <r>
    <x v="44"/>
    <x v="0"/>
    <n v="923"/>
  </r>
  <r>
    <x v="44"/>
    <x v="1"/>
    <n v="3331"/>
  </r>
  <r>
    <x v="44"/>
    <x v="2"/>
    <n v="9969"/>
  </r>
  <r>
    <x v="44"/>
    <x v="3"/>
    <n v="4621"/>
  </r>
  <r>
    <x v="44"/>
    <x v="4"/>
    <n v="16595"/>
  </r>
  <r>
    <x v="44"/>
    <x v="5"/>
    <n v="2077"/>
  </r>
  <r>
    <x v="44"/>
    <x v="6"/>
    <n v="2206"/>
  </r>
  <r>
    <x v="44"/>
    <x v="7"/>
    <n v="2122"/>
  </r>
  <r>
    <x v="44"/>
    <x v="8"/>
    <n v="1687"/>
  </r>
  <r>
    <x v="44"/>
    <x v="9"/>
    <n v="1181"/>
  </r>
  <r>
    <x v="44"/>
    <x v="10"/>
    <n v="881"/>
  </r>
  <r>
    <x v="44"/>
    <x v="11"/>
    <n v="547"/>
  </r>
  <r>
    <x v="44"/>
    <x v="12"/>
    <n v="721"/>
  </r>
  <r>
    <x v="45"/>
    <x v="0"/>
    <n v="31"/>
  </r>
  <r>
    <x v="45"/>
    <x v="1"/>
    <n v="128"/>
  </r>
  <r>
    <x v="45"/>
    <x v="2"/>
    <n v="353"/>
  </r>
  <r>
    <x v="45"/>
    <x v="3"/>
    <n v="179"/>
  </r>
  <r>
    <x v="45"/>
    <x v="4"/>
    <n v="820"/>
  </r>
  <r>
    <x v="45"/>
    <x v="5"/>
    <n v="155"/>
  </r>
  <r>
    <x v="45"/>
    <x v="6"/>
    <n v="157"/>
  </r>
  <r>
    <x v="45"/>
    <x v="7"/>
    <n v="156"/>
  </r>
  <r>
    <x v="45"/>
    <x v="8"/>
    <n v="119"/>
  </r>
  <r>
    <x v="45"/>
    <x v="9"/>
    <n v="80"/>
  </r>
  <r>
    <x v="45"/>
    <x v="10"/>
    <n v="78"/>
  </r>
  <r>
    <x v="45"/>
    <x v="11"/>
    <n v="51"/>
  </r>
  <r>
    <x v="45"/>
    <x v="12"/>
    <n v="67"/>
  </r>
  <r>
    <x v="46"/>
    <x v="0"/>
    <n v="151"/>
  </r>
  <r>
    <x v="46"/>
    <x v="1"/>
    <n v="617"/>
  </r>
  <r>
    <x v="46"/>
    <x v="2"/>
    <n v="1896"/>
  </r>
  <r>
    <x v="46"/>
    <x v="3"/>
    <n v="996"/>
  </r>
  <r>
    <x v="46"/>
    <x v="4"/>
    <n v="6705"/>
  </r>
  <r>
    <x v="46"/>
    <x v="5"/>
    <n v="1033"/>
  </r>
  <r>
    <x v="46"/>
    <x v="6"/>
    <n v="1307"/>
  </r>
  <r>
    <x v="46"/>
    <x v="7"/>
    <n v="1706"/>
  </r>
  <r>
    <x v="46"/>
    <x v="8"/>
    <n v="1574"/>
  </r>
  <r>
    <x v="46"/>
    <x v="9"/>
    <n v="1182"/>
  </r>
  <r>
    <x v="46"/>
    <x v="10"/>
    <n v="794"/>
  </r>
  <r>
    <x v="46"/>
    <x v="11"/>
    <n v="563"/>
  </r>
  <r>
    <x v="46"/>
    <x v="12"/>
    <n v="826"/>
  </r>
  <r>
    <x v="47"/>
    <x v="0"/>
    <n v="60"/>
  </r>
  <r>
    <x v="47"/>
    <x v="1"/>
    <n v="241"/>
  </r>
  <r>
    <x v="47"/>
    <x v="2"/>
    <n v="714"/>
  </r>
  <r>
    <x v="47"/>
    <x v="3"/>
    <n v="496"/>
  </r>
  <r>
    <x v="47"/>
    <x v="4"/>
    <n v="2223"/>
  </r>
  <r>
    <x v="47"/>
    <x v="5"/>
    <n v="456"/>
  </r>
  <r>
    <x v="47"/>
    <x v="6"/>
    <n v="547"/>
  </r>
  <r>
    <x v="47"/>
    <x v="7"/>
    <n v="628"/>
  </r>
  <r>
    <x v="47"/>
    <x v="8"/>
    <n v="634"/>
  </r>
  <r>
    <x v="47"/>
    <x v="9"/>
    <n v="556"/>
  </r>
  <r>
    <x v="47"/>
    <x v="10"/>
    <n v="383"/>
  </r>
  <r>
    <x v="47"/>
    <x v="11"/>
    <n v="282"/>
  </r>
  <r>
    <x v="47"/>
    <x v="12"/>
    <n v="420"/>
  </r>
  <r>
    <x v="48"/>
    <x v="0"/>
    <n v="253"/>
  </r>
  <r>
    <x v="48"/>
    <x v="1"/>
    <n v="1277"/>
  </r>
  <r>
    <x v="48"/>
    <x v="2"/>
    <n v="3643"/>
  </r>
  <r>
    <x v="48"/>
    <x v="3"/>
    <n v="1550"/>
  </r>
  <r>
    <x v="48"/>
    <x v="4"/>
    <n v="6317"/>
  </r>
  <r>
    <x v="48"/>
    <x v="5"/>
    <n v="940"/>
  </r>
  <r>
    <x v="48"/>
    <x v="6"/>
    <n v="874"/>
  </r>
  <r>
    <x v="48"/>
    <x v="7"/>
    <n v="894"/>
  </r>
  <r>
    <x v="48"/>
    <x v="8"/>
    <n v="763"/>
  </r>
  <r>
    <x v="48"/>
    <x v="9"/>
    <n v="532"/>
  </r>
  <r>
    <x v="48"/>
    <x v="10"/>
    <n v="482"/>
  </r>
  <r>
    <x v="48"/>
    <x v="11"/>
    <n v="351"/>
  </r>
  <r>
    <x v="48"/>
    <x v="12"/>
    <n v="515"/>
  </r>
  <r>
    <x v="49"/>
    <x v="0"/>
    <n v="42"/>
  </r>
  <r>
    <x v="49"/>
    <x v="1"/>
    <n v="206"/>
  </r>
  <r>
    <x v="49"/>
    <x v="2"/>
    <n v="660"/>
  </r>
  <r>
    <x v="49"/>
    <x v="3"/>
    <n v="307"/>
  </r>
  <r>
    <x v="49"/>
    <x v="4"/>
    <n v="1201"/>
  </r>
  <r>
    <x v="49"/>
    <x v="5"/>
    <n v="199"/>
  </r>
  <r>
    <x v="49"/>
    <x v="6"/>
    <n v="211"/>
  </r>
  <r>
    <x v="49"/>
    <x v="7"/>
    <n v="199"/>
  </r>
  <r>
    <x v="49"/>
    <x v="8"/>
    <n v="156"/>
  </r>
  <r>
    <x v="49"/>
    <x v="9"/>
    <n v="151"/>
  </r>
  <r>
    <x v="49"/>
    <x v="10"/>
    <n v="139"/>
  </r>
  <r>
    <x v="49"/>
    <x v="11"/>
    <n v="80"/>
  </r>
  <r>
    <x v="49"/>
    <x v="12"/>
    <n v="135"/>
  </r>
  <r>
    <x v="50"/>
    <x v="0"/>
    <n v="163"/>
  </r>
  <r>
    <x v="50"/>
    <x v="1"/>
    <n v="671"/>
  </r>
  <r>
    <x v="50"/>
    <x v="2"/>
    <n v="1640"/>
  </r>
  <r>
    <x v="50"/>
    <x v="3"/>
    <n v="891"/>
  </r>
  <r>
    <x v="50"/>
    <x v="4"/>
    <n v="5013"/>
  </r>
  <r>
    <x v="50"/>
    <x v="5"/>
    <n v="802"/>
  </r>
  <r>
    <x v="50"/>
    <x v="6"/>
    <n v="913"/>
  </r>
  <r>
    <x v="50"/>
    <x v="7"/>
    <n v="1055"/>
  </r>
  <r>
    <x v="50"/>
    <x v="8"/>
    <n v="909"/>
  </r>
  <r>
    <x v="50"/>
    <x v="9"/>
    <n v="647"/>
  </r>
  <r>
    <x v="50"/>
    <x v="10"/>
    <n v="405"/>
  </r>
  <r>
    <x v="50"/>
    <x v="11"/>
    <n v="332"/>
  </r>
  <r>
    <x v="50"/>
    <x v="12"/>
    <n v="423"/>
  </r>
  <r>
    <x v="51"/>
    <x v="0"/>
    <n v="41"/>
  </r>
  <r>
    <x v="51"/>
    <x v="1"/>
    <n v="190"/>
  </r>
  <r>
    <x v="51"/>
    <x v="2"/>
    <n v="613"/>
  </r>
  <r>
    <x v="51"/>
    <x v="3"/>
    <n v="352"/>
  </r>
  <r>
    <x v="51"/>
    <x v="4"/>
    <n v="1439"/>
  </r>
  <r>
    <x v="51"/>
    <x v="5"/>
    <n v="270"/>
  </r>
  <r>
    <x v="51"/>
    <x v="6"/>
    <n v="304"/>
  </r>
  <r>
    <x v="51"/>
    <x v="7"/>
    <n v="322"/>
  </r>
  <r>
    <x v="51"/>
    <x v="8"/>
    <n v="337"/>
  </r>
  <r>
    <x v="51"/>
    <x v="9"/>
    <n v="264"/>
  </r>
  <r>
    <x v="51"/>
    <x v="10"/>
    <n v="216"/>
  </r>
  <r>
    <x v="51"/>
    <x v="11"/>
    <n v="141"/>
  </r>
  <r>
    <x v="51"/>
    <x v="12"/>
    <n v="188"/>
  </r>
  <r>
    <x v="52"/>
    <x v="0"/>
    <n v="98"/>
  </r>
  <r>
    <x v="52"/>
    <x v="1"/>
    <n v="363"/>
  </r>
  <r>
    <x v="52"/>
    <x v="2"/>
    <n v="1068"/>
  </r>
  <r>
    <x v="52"/>
    <x v="3"/>
    <n v="504"/>
  </r>
  <r>
    <x v="52"/>
    <x v="4"/>
    <n v="2171"/>
  </r>
  <r>
    <x v="52"/>
    <x v="5"/>
    <n v="396"/>
  </r>
  <r>
    <x v="52"/>
    <x v="6"/>
    <n v="421"/>
  </r>
  <r>
    <x v="52"/>
    <x v="7"/>
    <n v="407"/>
  </r>
  <r>
    <x v="52"/>
    <x v="8"/>
    <n v="393"/>
  </r>
  <r>
    <x v="52"/>
    <x v="9"/>
    <n v="321"/>
  </r>
  <r>
    <x v="52"/>
    <x v="10"/>
    <n v="239"/>
  </r>
  <r>
    <x v="52"/>
    <x v="11"/>
    <n v="171"/>
  </r>
  <r>
    <x v="52"/>
    <x v="12"/>
    <n v="225"/>
  </r>
  <r>
    <x v="53"/>
    <x v="0"/>
    <n v="47"/>
  </r>
  <r>
    <x v="53"/>
    <x v="1"/>
    <n v="205"/>
  </r>
  <r>
    <x v="53"/>
    <x v="2"/>
    <n v="588"/>
  </r>
  <r>
    <x v="53"/>
    <x v="3"/>
    <n v="322"/>
  </r>
  <r>
    <x v="53"/>
    <x v="4"/>
    <n v="1310"/>
  </r>
  <r>
    <x v="53"/>
    <x v="5"/>
    <n v="208"/>
  </r>
  <r>
    <x v="53"/>
    <x v="6"/>
    <n v="231"/>
  </r>
  <r>
    <x v="53"/>
    <x v="7"/>
    <n v="239"/>
  </r>
  <r>
    <x v="53"/>
    <x v="8"/>
    <n v="236"/>
  </r>
  <r>
    <x v="53"/>
    <x v="9"/>
    <n v="185"/>
  </r>
  <r>
    <x v="53"/>
    <x v="10"/>
    <n v="139"/>
  </r>
  <r>
    <x v="53"/>
    <x v="11"/>
    <n v="112"/>
  </r>
  <r>
    <x v="53"/>
    <x v="12"/>
    <n v="119"/>
  </r>
  <r>
    <x v="54"/>
    <x v="0"/>
    <n v="125"/>
  </r>
  <r>
    <x v="54"/>
    <x v="1"/>
    <n v="572"/>
  </r>
  <r>
    <x v="54"/>
    <x v="2"/>
    <n v="1427"/>
  </r>
  <r>
    <x v="54"/>
    <x v="3"/>
    <n v="677"/>
  </r>
  <r>
    <x v="54"/>
    <x v="4"/>
    <n v="4141"/>
  </r>
  <r>
    <x v="54"/>
    <x v="5"/>
    <n v="761"/>
  </r>
  <r>
    <x v="54"/>
    <x v="6"/>
    <n v="823"/>
  </r>
  <r>
    <x v="54"/>
    <x v="7"/>
    <n v="859"/>
  </r>
  <r>
    <x v="54"/>
    <x v="8"/>
    <n v="725"/>
  </r>
  <r>
    <x v="54"/>
    <x v="9"/>
    <n v="548"/>
  </r>
  <r>
    <x v="54"/>
    <x v="10"/>
    <n v="491"/>
  </r>
  <r>
    <x v="54"/>
    <x v="11"/>
    <n v="383"/>
  </r>
  <r>
    <x v="54"/>
    <x v="12"/>
    <n v="487"/>
  </r>
  <r>
    <x v="55"/>
    <x v="0"/>
    <n v="40"/>
  </r>
  <r>
    <x v="55"/>
    <x v="1"/>
    <n v="177"/>
  </r>
  <r>
    <x v="55"/>
    <x v="2"/>
    <n v="412"/>
  </r>
  <r>
    <x v="55"/>
    <x v="3"/>
    <n v="190"/>
  </r>
  <r>
    <x v="55"/>
    <x v="4"/>
    <n v="1193"/>
  </r>
  <r>
    <x v="55"/>
    <x v="5"/>
    <n v="175"/>
  </r>
  <r>
    <x v="55"/>
    <x v="6"/>
    <n v="196"/>
  </r>
  <r>
    <x v="55"/>
    <x v="7"/>
    <n v="218"/>
  </r>
  <r>
    <x v="55"/>
    <x v="8"/>
    <n v="172"/>
  </r>
  <r>
    <x v="55"/>
    <x v="9"/>
    <n v="109"/>
  </r>
  <r>
    <x v="55"/>
    <x v="10"/>
    <n v="102"/>
  </r>
  <r>
    <x v="55"/>
    <x v="11"/>
    <n v="84"/>
  </r>
  <r>
    <x v="55"/>
    <x v="12"/>
    <n v="116"/>
  </r>
  <r>
    <x v="56"/>
    <x v="0"/>
    <n v="23"/>
  </r>
  <r>
    <x v="56"/>
    <x v="1"/>
    <n v="114"/>
  </r>
  <r>
    <x v="56"/>
    <x v="2"/>
    <n v="341"/>
  </r>
  <r>
    <x v="56"/>
    <x v="3"/>
    <n v="242"/>
  </r>
  <r>
    <x v="56"/>
    <x v="4"/>
    <n v="930"/>
  </r>
  <r>
    <x v="56"/>
    <x v="5"/>
    <n v="222"/>
  </r>
  <r>
    <x v="56"/>
    <x v="6"/>
    <n v="273"/>
  </r>
  <r>
    <x v="56"/>
    <x v="7"/>
    <n v="274"/>
  </r>
  <r>
    <x v="56"/>
    <x v="8"/>
    <n v="271"/>
  </r>
  <r>
    <x v="56"/>
    <x v="9"/>
    <n v="187"/>
  </r>
  <r>
    <x v="56"/>
    <x v="10"/>
    <n v="128"/>
  </r>
  <r>
    <x v="56"/>
    <x v="11"/>
    <n v="111"/>
  </r>
  <r>
    <x v="56"/>
    <x v="12"/>
    <n v="145"/>
  </r>
  <r>
    <x v="57"/>
    <x v="0"/>
    <n v="44"/>
  </r>
  <r>
    <x v="57"/>
    <x v="1"/>
    <n v="126"/>
  </r>
  <r>
    <x v="57"/>
    <x v="2"/>
    <n v="329"/>
  </r>
  <r>
    <x v="57"/>
    <x v="3"/>
    <n v="197"/>
  </r>
  <r>
    <x v="57"/>
    <x v="4"/>
    <n v="799"/>
  </r>
  <r>
    <x v="57"/>
    <x v="5"/>
    <n v="145"/>
  </r>
  <r>
    <x v="57"/>
    <x v="6"/>
    <n v="177"/>
  </r>
  <r>
    <x v="57"/>
    <x v="7"/>
    <n v="180"/>
  </r>
  <r>
    <x v="57"/>
    <x v="8"/>
    <n v="181"/>
  </r>
  <r>
    <x v="57"/>
    <x v="9"/>
    <n v="149"/>
  </r>
  <r>
    <x v="57"/>
    <x v="10"/>
    <n v="148"/>
  </r>
  <r>
    <x v="57"/>
    <x v="11"/>
    <n v="83"/>
  </r>
  <r>
    <x v="57"/>
    <x v="12"/>
    <n v="109"/>
  </r>
  <r>
    <x v="58"/>
    <x v="0"/>
    <n v="510"/>
  </r>
  <r>
    <x v="58"/>
    <x v="1"/>
    <n v="2055"/>
  </r>
  <r>
    <x v="58"/>
    <x v="2"/>
    <n v="4995"/>
  </r>
  <r>
    <x v="58"/>
    <x v="3"/>
    <n v="2580"/>
  </r>
  <r>
    <x v="58"/>
    <x v="4"/>
    <n v="17067"/>
  </r>
  <r>
    <x v="58"/>
    <x v="5"/>
    <n v="2562"/>
  </r>
  <r>
    <x v="58"/>
    <x v="6"/>
    <n v="3031"/>
  </r>
  <r>
    <x v="58"/>
    <x v="7"/>
    <n v="3450"/>
  </r>
  <r>
    <x v="58"/>
    <x v="8"/>
    <n v="2989"/>
  </r>
  <r>
    <x v="58"/>
    <x v="9"/>
    <n v="2357"/>
  </r>
  <r>
    <x v="58"/>
    <x v="10"/>
    <n v="1662"/>
  </r>
  <r>
    <x v="58"/>
    <x v="11"/>
    <n v="1189"/>
  </r>
  <r>
    <x v="58"/>
    <x v="12"/>
    <n v="1519"/>
  </r>
  <r>
    <x v="59"/>
    <x v="0"/>
    <n v="237"/>
  </r>
  <r>
    <x v="59"/>
    <x v="1"/>
    <n v="929"/>
  </r>
  <r>
    <x v="59"/>
    <x v="2"/>
    <n v="3318"/>
  </r>
  <r>
    <x v="59"/>
    <x v="3"/>
    <n v="1649"/>
  </r>
  <r>
    <x v="59"/>
    <x v="4"/>
    <n v="6298"/>
  </r>
  <r>
    <x v="59"/>
    <x v="5"/>
    <n v="858"/>
  </r>
  <r>
    <x v="59"/>
    <x v="6"/>
    <n v="831"/>
  </r>
  <r>
    <x v="59"/>
    <x v="7"/>
    <n v="823"/>
  </r>
  <r>
    <x v="59"/>
    <x v="8"/>
    <n v="728"/>
  </r>
  <r>
    <x v="59"/>
    <x v="9"/>
    <n v="543"/>
  </r>
  <r>
    <x v="59"/>
    <x v="10"/>
    <n v="489"/>
  </r>
  <r>
    <x v="59"/>
    <x v="11"/>
    <n v="332"/>
  </r>
  <r>
    <x v="59"/>
    <x v="12"/>
    <n v="518"/>
  </r>
  <r>
    <x v="60"/>
    <x v="0"/>
    <n v="91"/>
  </r>
  <r>
    <x v="60"/>
    <x v="1"/>
    <n v="428"/>
  </r>
  <r>
    <x v="60"/>
    <x v="2"/>
    <n v="1301"/>
  </r>
  <r>
    <x v="60"/>
    <x v="3"/>
    <n v="674"/>
  </r>
  <r>
    <x v="60"/>
    <x v="4"/>
    <n v="3224"/>
  </r>
  <r>
    <x v="60"/>
    <x v="5"/>
    <n v="541"/>
  </r>
  <r>
    <x v="60"/>
    <x v="6"/>
    <n v="602"/>
  </r>
  <r>
    <x v="60"/>
    <x v="7"/>
    <n v="603"/>
  </r>
  <r>
    <x v="60"/>
    <x v="8"/>
    <n v="512"/>
  </r>
  <r>
    <x v="60"/>
    <x v="9"/>
    <n v="486"/>
  </r>
  <r>
    <x v="60"/>
    <x v="10"/>
    <n v="372"/>
  </r>
  <r>
    <x v="60"/>
    <x v="11"/>
    <n v="257"/>
  </r>
  <r>
    <x v="60"/>
    <x v="12"/>
    <n v="299"/>
  </r>
  <r>
    <x v="61"/>
    <x v="0"/>
    <n v="66"/>
  </r>
  <r>
    <x v="61"/>
    <x v="1"/>
    <n v="274"/>
  </r>
  <r>
    <x v="61"/>
    <x v="2"/>
    <n v="823"/>
  </r>
  <r>
    <x v="61"/>
    <x v="3"/>
    <n v="393"/>
  </r>
  <r>
    <x v="61"/>
    <x v="4"/>
    <n v="1892"/>
  </r>
  <r>
    <x v="61"/>
    <x v="5"/>
    <n v="378"/>
  </r>
  <r>
    <x v="61"/>
    <x v="6"/>
    <n v="386"/>
  </r>
  <r>
    <x v="61"/>
    <x v="7"/>
    <n v="496"/>
  </r>
  <r>
    <x v="61"/>
    <x v="8"/>
    <n v="408"/>
  </r>
  <r>
    <x v="61"/>
    <x v="9"/>
    <n v="420"/>
  </r>
  <r>
    <x v="61"/>
    <x v="10"/>
    <n v="325"/>
  </r>
  <r>
    <x v="61"/>
    <x v="11"/>
    <n v="231"/>
  </r>
  <r>
    <x v="61"/>
    <x v="12"/>
    <n v="277"/>
  </r>
  <r>
    <x v="62"/>
    <x v="0"/>
    <n v="149"/>
  </r>
  <r>
    <x v="62"/>
    <x v="1"/>
    <n v="559"/>
  </r>
  <r>
    <x v="62"/>
    <x v="2"/>
    <n v="1662"/>
  </r>
  <r>
    <x v="62"/>
    <x v="3"/>
    <n v="798"/>
  </r>
  <r>
    <x v="62"/>
    <x v="4"/>
    <n v="4676"/>
  </r>
  <r>
    <x v="62"/>
    <x v="5"/>
    <n v="692"/>
  </r>
  <r>
    <x v="62"/>
    <x v="6"/>
    <n v="767"/>
  </r>
  <r>
    <x v="62"/>
    <x v="7"/>
    <n v="810"/>
  </r>
  <r>
    <x v="62"/>
    <x v="8"/>
    <n v="702"/>
  </r>
  <r>
    <x v="62"/>
    <x v="9"/>
    <n v="566"/>
  </r>
  <r>
    <x v="62"/>
    <x v="10"/>
    <n v="434"/>
  </r>
  <r>
    <x v="62"/>
    <x v="11"/>
    <n v="349"/>
  </r>
  <r>
    <x v="62"/>
    <x v="12"/>
    <n v="430"/>
  </r>
  <r>
    <x v="63"/>
    <x v="0"/>
    <n v="98"/>
  </r>
  <r>
    <x v="63"/>
    <x v="1"/>
    <n v="380"/>
  </r>
  <r>
    <x v="63"/>
    <x v="2"/>
    <n v="1070"/>
  </r>
  <r>
    <x v="63"/>
    <x v="3"/>
    <n v="515"/>
  </r>
  <r>
    <x v="63"/>
    <x v="4"/>
    <n v="3478"/>
  </r>
  <r>
    <x v="63"/>
    <x v="5"/>
    <n v="540"/>
  </r>
  <r>
    <x v="63"/>
    <x v="6"/>
    <n v="710"/>
  </r>
  <r>
    <x v="63"/>
    <x v="7"/>
    <n v="761"/>
  </r>
  <r>
    <x v="63"/>
    <x v="8"/>
    <n v="669"/>
  </r>
  <r>
    <x v="63"/>
    <x v="9"/>
    <n v="584"/>
  </r>
  <r>
    <x v="63"/>
    <x v="10"/>
    <n v="427"/>
  </r>
  <r>
    <x v="63"/>
    <x v="11"/>
    <n v="320"/>
  </r>
  <r>
    <x v="63"/>
    <x v="12"/>
    <n v="484"/>
  </r>
  <r>
    <x v="64"/>
    <x v="0"/>
    <n v="60"/>
  </r>
  <r>
    <x v="64"/>
    <x v="1"/>
    <n v="249"/>
  </r>
  <r>
    <x v="64"/>
    <x v="2"/>
    <n v="558"/>
  </r>
  <r>
    <x v="64"/>
    <x v="3"/>
    <n v="320"/>
  </r>
  <r>
    <x v="64"/>
    <x v="4"/>
    <n v="1618"/>
  </r>
  <r>
    <x v="64"/>
    <x v="5"/>
    <n v="240"/>
  </r>
  <r>
    <x v="64"/>
    <x v="6"/>
    <n v="263"/>
  </r>
  <r>
    <x v="64"/>
    <x v="7"/>
    <n v="256"/>
  </r>
  <r>
    <x v="64"/>
    <x v="8"/>
    <n v="219"/>
  </r>
  <r>
    <x v="64"/>
    <x v="9"/>
    <n v="195"/>
  </r>
  <r>
    <x v="64"/>
    <x v="10"/>
    <n v="143"/>
  </r>
  <r>
    <x v="64"/>
    <x v="11"/>
    <n v="92"/>
  </r>
  <r>
    <x v="64"/>
    <x v="12"/>
    <n v="116"/>
  </r>
  <r>
    <x v="65"/>
    <x v="0"/>
    <n v="89"/>
  </r>
  <r>
    <x v="65"/>
    <x v="1"/>
    <n v="406"/>
  </r>
  <r>
    <x v="65"/>
    <x v="2"/>
    <n v="1157"/>
  </r>
  <r>
    <x v="65"/>
    <x v="3"/>
    <n v="677"/>
  </r>
  <r>
    <x v="65"/>
    <x v="4"/>
    <n v="3188"/>
  </r>
  <r>
    <x v="65"/>
    <x v="5"/>
    <n v="578"/>
  </r>
  <r>
    <x v="65"/>
    <x v="6"/>
    <n v="585"/>
  </r>
  <r>
    <x v="65"/>
    <x v="7"/>
    <n v="616"/>
  </r>
  <r>
    <x v="65"/>
    <x v="8"/>
    <n v="490"/>
  </r>
  <r>
    <x v="65"/>
    <x v="9"/>
    <n v="418"/>
  </r>
  <r>
    <x v="65"/>
    <x v="10"/>
    <n v="319"/>
  </r>
  <r>
    <x v="65"/>
    <x v="11"/>
    <n v="201"/>
  </r>
  <r>
    <x v="65"/>
    <x v="12"/>
    <n v="240"/>
  </r>
  <r>
    <x v="66"/>
    <x v="0"/>
    <n v="54"/>
  </r>
  <r>
    <x v="66"/>
    <x v="1"/>
    <n v="307"/>
  </r>
  <r>
    <x v="66"/>
    <x v="2"/>
    <n v="1064"/>
  </r>
  <r>
    <x v="66"/>
    <x v="3"/>
    <n v="595"/>
  </r>
  <r>
    <x v="66"/>
    <x v="4"/>
    <n v="2490"/>
  </r>
  <r>
    <x v="66"/>
    <x v="5"/>
    <n v="470"/>
  </r>
  <r>
    <x v="66"/>
    <x v="6"/>
    <n v="459"/>
  </r>
  <r>
    <x v="66"/>
    <x v="7"/>
    <n v="485"/>
  </r>
  <r>
    <x v="66"/>
    <x v="8"/>
    <n v="413"/>
  </r>
  <r>
    <x v="66"/>
    <x v="9"/>
    <n v="349"/>
  </r>
  <r>
    <x v="66"/>
    <x v="10"/>
    <n v="263"/>
  </r>
  <r>
    <x v="66"/>
    <x v="11"/>
    <n v="155"/>
  </r>
  <r>
    <x v="66"/>
    <x v="12"/>
    <n v="269"/>
  </r>
  <r>
    <x v="67"/>
    <x v="0"/>
    <n v="61"/>
  </r>
  <r>
    <x v="67"/>
    <x v="1"/>
    <n v="319"/>
  </r>
  <r>
    <x v="67"/>
    <x v="2"/>
    <n v="924"/>
  </r>
  <r>
    <x v="67"/>
    <x v="3"/>
    <n v="444"/>
  </r>
  <r>
    <x v="67"/>
    <x v="4"/>
    <n v="1790"/>
  </r>
  <r>
    <x v="67"/>
    <x v="5"/>
    <n v="285"/>
  </r>
  <r>
    <x v="67"/>
    <x v="6"/>
    <n v="359"/>
  </r>
  <r>
    <x v="67"/>
    <x v="7"/>
    <n v="395"/>
  </r>
  <r>
    <x v="67"/>
    <x v="8"/>
    <n v="319"/>
  </r>
  <r>
    <x v="67"/>
    <x v="9"/>
    <n v="255"/>
  </r>
  <r>
    <x v="67"/>
    <x v="10"/>
    <n v="204"/>
  </r>
  <r>
    <x v="67"/>
    <x v="11"/>
    <n v="149"/>
  </r>
  <r>
    <x v="67"/>
    <x v="12"/>
    <n v="211"/>
  </r>
  <r>
    <x v="68"/>
    <x v="0"/>
    <n v="288"/>
  </r>
  <r>
    <x v="68"/>
    <x v="1"/>
    <n v="1265"/>
  </r>
  <r>
    <x v="68"/>
    <x v="2"/>
    <n v="2648"/>
  </r>
  <r>
    <x v="68"/>
    <x v="3"/>
    <n v="1238"/>
  </r>
  <r>
    <x v="68"/>
    <x v="4"/>
    <n v="6688"/>
  </r>
  <r>
    <x v="68"/>
    <x v="5"/>
    <n v="1068"/>
  </r>
  <r>
    <x v="68"/>
    <x v="6"/>
    <n v="1138"/>
  </r>
  <r>
    <x v="68"/>
    <x v="7"/>
    <n v="1163"/>
  </r>
  <r>
    <x v="68"/>
    <x v="8"/>
    <n v="886"/>
  </r>
  <r>
    <x v="68"/>
    <x v="9"/>
    <n v="750"/>
  </r>
  <r>
    <x v="68"/>
    <x v="10"/>
    <n v="506"/>
  </r>
  <r>
    <x v="68"/>
    <x v="11"/>
    <n v="414"/>
  </r>
  <r>
    <x v="68"/>
    <x v="12"/>
    <n v="553"/>
  </r>
  <r>
    <x v="69"/>
    <x v="0"/>
    <n v="38"/>
  </r>
  <r>
    <x v="69"/>
    <x v="1"/>
    <n v="150"/>
  </r>
  <r>
    <x v="69"/>
    <x v="2"/>
    <n v="495"/>
  </r>
  <r>
    <x v="69"/>
    <x v="3"/>
    <n v="271"/>
  </r>
  <r>
    <x v="69"/>
    <x v="4"/>
    <n v="1384"/>
  </r>
  <r>
    <x v="69"/>
    <x v="5"/>
    <n v="269"/>
  </r>
  <r>
    <x v="69"/>
    <x v="6"/>
    <n v="308"/>
  </r>
  <r>
    <x v="69"/>
    <x v="7"/>
    <n v="352"/>
  </r>
  <r>
    <x v="69"/>
    <x v="8"/>
    <n v="301"/>
  </r>
  <r>
    <x v="69"/>
    <x v="9"/>
    <n v="286"/>
  </r>
  <r>
    <x v="69"/>
    <x v="10"/>
    <n v="238"/>
  </r>
  <r>
    <x v="69"/>
    <x v="11"/>
    <n v="155"/>
  </r>
  <r>
    <x v="69"/>
    <x v="12"/>
    <n v="154"/>
  </r>
  <r>
    <x v="70"/>
    <x v="0"/>
    <n v="117"/>
  </r>
  <r>
    <x v="70"/>
    <x v="1"/>
    <n v="558"/>
  </r>
  <r>
    <x v="70"/>
    <x v="2"/>
    <n v="1307"/>
  </r>
  <r>
    <x v="70"/>
    <x v="3"/>
    <n v="473"/>
  </r>
  <r>
    <x v="70"/>
    <x v="4"/>
    <n v="1528"/>
  </r>
  <r>
    <x v="70"/>
    <x v="5"/>
    <n v="175"/>
  </r>
  <r>
    <x v="70"/>
    <x v="6"/>
    <n v="127"/>
  </r>
  <r>
    <x v="70"/>
    <x v="7"/>
    <n v="116"/>
  </r>
  <r>
    <x v="70"/>
    <x v="8"/>
    <n v="103"/>
  </r>
  <r>
    <x v="70"/>
    <x v="9"/>
    <n v="58"/>
  </r>
  <r>
    <x v="70"/>
    <x v="10"/>
    <n v="55"/>
  </r>
  <r>
    <x v="70"/>
    <x v="11"/>
    <n v="35"/>
  </r>
  <r>
    <x v="70"/>
    <x v="12"/>
    <n v="68"/>
  </r>
  <r>
    <x v="71"/>
    <x v="0"/>
    <n v="478"/>
  </r>
  <r>
    <x v="71"/>
    <x v="1"/>
    <n v="1879"/>
  </r>
  <r>
    <x v="71"/>
    <x v="2"/>
    <n v="4535"/>
  </r>
  <r>
    <x v="71"/>
    <x v="3"/>
    <n v="1916"/>
  </r>
  <r>
    <x v="71"/>
    <x v="4"/>
    <n v="7096"/>
  </r>
  <r>
    <x v="71"/>
    <x v="5"/>
    <n v="919"/>
  </r>
  <r>
    <x v="71"/>
    <x v="6"/>
    <n v="819"/>
  </r>
  <r>
    <x v="71"/>
    <x v="7"/>
    <n v="719"/>
  </r>
  <r>
    <x v="71"/>
    <x v="8"/>
    <n v="574"/>
  </r>
  <r>
    <x v="71"/>
    <x v="9"/>
    <n v="390"/>
  </r>
  <r>
    <x v="71"/>
    <x v="10"/>
    <n v="287"/>
  </r>
  <r>
    <x v="71"/>
    <x v="11"/>
    <n v="170"/>
  </r>
  <r>
    <x v="71"/>
    <x v="12"/>
    <n v="296"/>
  </r>
  <r>
    <x v="72"/>
    <x v="0"/>
    <n v="113"/>
  </r>
  <r>
    <x v="72"/>
    <x v="1"/>
    <n v="415"/>
  </r>
  <r>
    <x v="72"/>
    <x v="2"/>
    <n v="1226"/>
  </r>
  <r>
    <x v="72"/>
    <x v="3"/>
    <n v="681"/>
  </r>
  <r>
    <x v="72"/>
    <x v="4"/>
    <n v="2656"/>
  </r>
  <r>
    <x v="72"/>
    <x v="5"/>
    <n v="447"/>
  </r>
  <r>
    <x v="72"/>
    <x v="6"/>
    <n v="466"/>
  </r>
  <r>
    <x v="72"/>
    <x v="7"/>
    <n v="446"/>
  </r>
  <r>
    <x v="72"/>
    <x v="8"/>
    <n v="499"/>
  </r>
  <r>
    <x v="72"/>
    <x v="9"/>
    <n v="426"/>
  </r>
  <r>
    <x v="72"/>
    <x v="10"/>
    <n v="296"/>
  </r>
  <r>
    <x v="72"/>
    <x v="11"/>
    <n v="199"/>
  </r>
  <r>
    <x v="72"/>
    <x v="12"/>
    <n v="259"/>
  </r>
  <r>
    <x v="73"/>
    <x v="0"/>
    <n v="1146"/>
  </r>
  <r>
    <x v="73"/>
    <x v="1"/>
    <n v="3604"/>
  </r>
  <r>
    <x v="73"/>
    <x v="2"/>
    <n v="10237"/>
  </r>
  <r>
    <x v="73"/>
    <x v="3"/>
    <n v="5103"/>
  </r>
  <r>
    <x v="73"/>
    <x v="4"/>
    <n v="17175"/>
  </r>
  <r>
    <x v="73"/>
    <x v="5"/>
    <n v="2233"/>
  </r>
  <r>
    <x v="73"/>
    <x v="6"/>
    <n v="1955"/>
  </r>
  <r>
    <x v="73"/>
    <x v="7"/>
    <n v="1758"/>
  </r>
  <r>
    <x v="73"/>
    <x v="8"/>
    <n v="1486"/>
  </r>
  <r>
    <x v="73"/>
    <x v="9"/>
    <n v="1176"/>
  </r>
  <r>
    <x v="73"/>
    <x v="10"/>
    <n v="762"/>
  </r>
  <r>
    <x v="73"/>
    <x v="11"/>
    <n v="585"/>
  </r>
  <r>
    <x v="73"/>
    <x v="12"/>
    <n v="987"/>
  </r>
  <r>
    <x v="74"/>
    <x v="0"/>
    <n v="608"/>
  </r>
  <r>
    <x v="74"/>
    <x v="1"/>
    <n v="2036"/>
  </r>
  <r>
    <x v="74"/>
    <x v="2"/>
    <n v="5356"/>
  </r>
  <r>
    <x v="74"/>
    <x v="3"/>
    <n v="2459"/>
  </r>
  <r>
    <x v="74"/>
    <x v="4"/>
    <n v="8687"/>
  </r>
  <r>
    <x v="74"/>
    <x v="5"/>
    <n v="1102"/>
  </r>
  <r>
    <x v="74"/>
    <x v="6"/>
    <n v="1088"/>
  </r>
  <r>
    <x v="74"/>
    <x v="7"/>
    <n v="1106"/>
  </r>
  <r>
    <x v="74"/>
    <x v="8"/>
    <n v="885"/>
  </r>
  <r>
    <x v="74"/>
    <x v="9"/>
    <n v="605"/>
  </r>
  <r>
    <x v="74"/>
    <x v="10"/>
    <n v="507"/>
  </r>
  <r>
    <x v="74"/>
    <x v="11"/>
    <n v="319"/>
  </r>
  <r>
    <x v="74"/>
    <x v="12"/>
    <n v="507"/>
  </r>
  <r>
    <x v="75"/>
    <x v="0"/>
    <n v="15"/>
  </r>
  <r>
    <x v="75"/>
    <x v="1"/>
    <n v="78"/>
  </r>
  <r>
    <x v="75"/>
    <x v="2"/>
    <n v="247"/>
  </r>
  <r>
    <x v="75"/>
    <x v="3"/>
    <n v="119"/>
  </r>
  <r>
    <x v="75"/>
    <x v="4"/>
    <n v="543"/>
  </r>
  <r>
    <x v="75"/>
    <x v="5"/>
    <n v="97"/>
  </r>
  <r>
    <x v="75"/>
    <x v="6"/>
    <n v="118"/>
  </r>
  <r>
    <x v="75"/>
    <x v="7"/>
    <n v="125"/>
  </r>
  <r>
    <x v="75"/>
    <x v="8"/>
    <n v="96"/>
  </r>
  <r>
    <x v="75"/>
    <x v="9"/>
    <n v="103"/>
  </r>
  <r>
    <x v="75"/>
    <x v="10"/>
    <n v="70"/>
  </r>
  <r>
    <x v="75"/>
    <x v="11"/>
    <n v="60"/>
  </r>
  <r>
    <x v="75"/>
    <x v="12"/>
    <n v="80"/>
  </r>
  <r>
    <x v="76"/>
    <x v="0"/>
    <n v="160"/>
  </r>
  <r>
    <x v="76"/>
    <x v="1"/>
    <n v="650"/>
  </r>
  <r>
    <x v="76"/>
    <x v="2"/>
    <n v="1628"/>
  </r>
  <r>
    <x v="76"/>
    <x v="3"/>
    <n v="731"/>
  </r>
  <r>
    <x v="76"/>
    <x v="4"/>
    <n v="4084"/>
  </r>
  <r>
    <x v="76"/>
    <x v="5"/>
    <n v="679"/>
  </r>
  <r>
    <x v="76"/>
    <x v="6"/>
    <n v="750"/>
  </r>
  <r>
    <x v="76"/>
    <x v="7"/>
    <n v="803"/>
  </r>
  <r>
    <x v="76"/>
    <x v="8"/>
    <n v="660"/>
  </r>
  <r>
    <x v="76"/>
    <x v="9"/>
    <n v="484"/>
  </r>
  <r>
    <x v="76"/>
    <x v="10"/>
    <n v="397"/>
  </r>
  <r>
    <x v="76"/>
    <x v="11"/>
    <n v="272"/>
  </r>
  <r>
    <x v="76"/>
    <x v="12"/>
    <n v="401"/>
  </r>
  <r>
    <x v="77"/>
    <x v="0"/>
    <n v="104"/>
  </r>
  <r>
    <x v="77"/>
    <x v="1"/>
    <n v="409"/>
  </r>
  <r>
    <x v="77"/>
    <x v="2"/>
    <n v="1205"/>
  </r>
  <r>
    <x v="77"/>
    <x v="3"/>
    <n v="534"/>
  </r>
  <r>
    <x v="77"/>
    <x v="4"/>
    <n v="2384"/>
  </r>
  <r>
    <x v="77"/>
    <x v="5"/>
    <n v="327"/>
  </r>
  <r>
    <x v="77"/>
    <x v="6"/>
    <n v="358"/>
  </r>
  <r>
    <x v="77"/>
    <x v="7"/>
    <n v="317"/>
  </r>
  <r>
    <x v="77"/>
    <x v="8"/>
    <n v="225"/>
  </r>
  <r>
    <x v="77"/>
    <x v="9"/>
    <n v="197"/>
  </r>
  <r>
    <x v="77"/>
    <x v="10"/>
    <n v="167"/>
  </r>
  <r>
    <x v="77"/>
    <x v="11"/>
    <n v="152"/>
  </r>
  <r>
    <x v="77"/>
    <x v="12"/>
    <n v="259"/>
  </r>
  <r>
    <x v="78"/>
    <x v="0"/>
    <n v="49"/>
  </r>
  <r>
    <x v="78"/>
    <x v="1"/>
    <n v="277"/>
  </r>
  <r>
    <x v="78"/>
    <x v="2"/>
    <n v="813"/>
  </r>
  <r>
    <x v="78"/>
    <x v="3"/>
    <n v="443"/>
  </r>
  <r>
    <x v="78"/>
    <x v="4"/>
    <n v="1951"/>
  </r>
  <r>
    <x v="78"/>
    <x v="5"/>
    <n v="291"/>
  </r>
  <r>
    <x v="78"/>
    <x v="6"/>
    <n v="346"/>
  </r>
  <r>
    <x v="78"/>
    <x v="7"/>
    <n v="391"/>
  </r>
  <r>
    <x v="78"/>
    <x v="8"/>
    <n v="341"/>
  </r>
  <r>
    <x v="78"/>
    <x v="9"/>
    <n v="327"/>
  </r>
  <r>
    <x v="78"/>
    <x v="10"/>
    <n v="195"/>
  </r>
  <r>
    <x v="78"/>
    <x v="11"/>
    <n v="125"/>
  </r>
  <r>
    <x v="78"/>
    <x v="12"/>
    <n v="173"/>
  </r>
  <r>
    <x v="79"/>
    <x v="0"/>
    <n v="345"/>
  </r>
  <r>
    <x v="79"/>
    <x v="1"/>
    <n v="1401"/>
  </r>
  <r>
    <x v="79"/>
    <x v="2"/>
    <n v="3998"/>
  </r>
  <r>
    <x v="79"/>
    <x v="3"/>
    <n v="2013"/>
  </r>
  <r>
    <x v="79"/>
    <x v="4"/>
    <n v="8177"/>
  </r>
  <r>
    <x v="79"/>
    <x v="5"/>
    <n v="1377"/>
  </r>
  <r>
    <x v="79"/>
    <x v="6"/>
    <n v="1438"/>
  </r>
  <r>
    <x v="79"/>
    <x v="7"/>
    <n v="1588"/>
  </r>
  <r>
    <x v="79"/>
    <x v="8"/>
    <n v="1327"/>
  </r>
  <r>
    <x v="79"/>
    <x v="9"/>
    <n v="1088"/>
  </r>
  <r>
    <x v="79"/>
    <x v="10"/>
    <n v="764"/>
  </r>
  <r>
    <x v="79"/>
    <x v="11"/>
    <n v="560"/>
  </r>
  <r>
    <x v="79"/>
    <x v="12"/>
    <n v="695"/>
  </r>
  <r>
    <x v="80"/>
    <x v="0"/>
    <n v="96"/>
  </r>
  <r>
    <x v="80"/>
    <x v="1"/>
    <n v="307"/>
  </r>
  <r>
    <x v="80"/>
    <x v="2"/>
    <n v="1055"/>
  </r>
  <r>
    <x v="80"/>
    <x v="3"/>
    <n v="593"/>
  </r>
  <r>
    <x v="80"/>
    <x v="4"/>
    <n v="2228"/>
  </r>
  <r>
    <x v="80"/>
    <x v="5"/>
    <n v="394"/>
  </r>
  <r>
    <x v="80"/>
    <x v="6"/>
    <n v="449"/>
  </r>
  <r>
    <x v="80"/>
    <x v="7"/>
    <n v="482"/>
  </r>
  <r>
    <x v="80"/>
    <x v="8"/>
    <n v="400"/>
  </r>
  <r>
    <x v="80"/>
    <x v="9"/>
    <n v="348"/>
  </r>
  <r>
    <x v="80"/>
    <x v="10"/>
    <n v="279"/>
  </r>
  <r>
    <x v="80"/>
    <x v="11"/>
    <n v="197"/>
  </r>
  <r>
    <x v="80"/>
    <x v="12"/>
    <n v="210"/>
  </r>
  <r>
    <x v="81"/>
    <x v="0"/>
    <n v="152"/>
  </r>
  <r>
    <x v="81"/>
    <x v="1"/>
    <n v="604"/>
  </r>
  <r>
    <x v="81"/>
    <x v="2"/>
    <n v="1666"/>
  </r>
  <r>
    <x v="81"/>
    <x v="3"/>
    <n v="803"/>
  </r>
  <r>
    <x v="81"/>
    <x v="4"/>
    <n v="3576"/>
  </r>
  <r>
    <x v="81"/>
    <x v="5"/>
    <n v="514"/>
  </r>
  <r>
    <x v="81"/>
    <x v="6"/>
    <n v="488"/>
  </r>
  <r>
    <x v="81"/>
    <x v="7"/>
    <n v="474"/>
  </r>
  <r>
    <x v="81"/>
    <x v="8"/>
    <n v="395"/>
  </r>
  <r>
    <x v="81"/>
    <x v="9"/>
    <n v="325"/>
  </r>
  <r>
    <x v="81"/>
    <x v="10"/>
    <n v="258"/>
  </r>
  <r>
    <x v="81"/>
    <x v="11"/>
    <n v="199"/>
  </r>
  <r>
    <x v="81"/>
    <x v="12"/>
    <n v="211"/>
  </r>
  <r>
    <x v="82"/>
    <x v="0"/>
    <n v="356"/>
  </r>
  <r>
    <x v="82"/>
    <x v="1"/>
    <n v="1610"/>
  </r>
  <r>
    <x v="82"/>
    <x v="2"/>
    <n v="4069"/>
  </r>
  <r>
    <x v="82"/>
    <x v="3"/>
    <n v="1969"/>
  </r>
  <r>
    <x v="82"/>
    <x v="4"/>
    <n v="7668"/>
  </r>
  <r>
    <x v="82"/>
    <x v="5"/>
    <n v="1074"/>
  </r>
  <r>
    <x v="82"/>
    <x v="6"/>
    <n v="1116"/>
  </r>
  <r>
    <x v="82"/>
    <x v="7"/>
    <n v="1105"/>
  </r>
  <r>
    <x v="82"/>
    <x v="8"/>
    <n v="837"/>
  </r>
  <r>
    <x v="82"/>
    <x v="9"/>
    <n v="579"/>
  </r>
  <r>
    <x v="82"/>
    <x v="10"/>
    <n v="405"/>
  </r>
  <r>
    <x v="82"/>
    <x v="11"/>
    <n v="277"/>
  </r>
  <r>
    <x v="82"/>
    <x v="12"/>
    <n v="364"/>
  </r>
  <r>
    <x v="83"/>
    <x v="0"/>
    <n v="36"/>
  </r>
  <r>
    <x v="83"/>
    <x v="1"/>
    <n v="139"/>
  </r>
  <r>
    <x v="83"/>
    <x v="2"/>
    <n v="418"/>
  </r>
  <r>
    <x v="83"/>
    <x v="3"/>
    <n v="216"/>
  </r>
  <r>
    <x v="83"/>
    <x v="4"/>
    <n v="1213"/>
  </r>
  <r>
    <x v="83"/>
    <x v="5"/>
    <n v="197"/>
  </r>
  <r>
    <x v="83"/>
    <x v="6"/>
    <n v="263"/>
  </r>
  <r>
    <x v="83"/>
    <x v="7"/>
    <n v="240"/>
  </r>
  <r>
    <x v="83"/>
    <x v="8"/>
    <n v="256"/>
  </r>
  <r>
    <x v="83"/>
    <x v="9"/>
    <n v="197"/>
  </r>
  <r>
    <x v="83"/>
    <x v="10"/>
    <n v="149"/>
  </r>
  <r>
    <x v="83"/>
    <x v="11"/>
    <n v="107"/>
  </r>
  <r>
    <x v="83"/>
    <x v="12"/>
    <n v="119"/>
  </r>
  <r>
    <x v="84"/>
    <x v="0"/>
    <n v="379"/>
  </r>
  <r>
    <x v="84"/>
    <x v="1"/>
    <n v="1358"/>
  </r>
  <r>
    <x v="84"/>
    <x v="2"/>
    <n v="3037"/>
  </r>
  <r>
    <x v="84"/>
    <x v="3"/>
    <n v="1505"/>
  </r>
  <r>
    <x v="84"/>
    <x v="4"/>
    <n v="10193"/>
  </r>
  <r>
    <x v="84"/>
    <x v="5"/>
    <n v="1561"/>
  </r>
  <r>
    <x v="84"/>
    <x v="6"/>
    <n v="1743"/>
  </r>
  <r>
    <x v="84"/>
    <x v="7"/>
    <n v="1804"/>
  </r>
  <r>
    <x v="84"/>
    <x v="8"/>
    <n v="1641"/>
  </r>
  <r>
    <x v="84"/>
    <x v="9"/>
    <n v="1218"/>
  </r>
  <r>
    <x v="84"/>
    <x v="10"/>
    <n v="925"/>
  </r>
  <r>
    <x v="84"/>
    <x v="11"/>
    <n v="642"/>
  </r>
  <r>
    <x v="84"/>
    <x v="12"/>
    <n v="859"/>
  </r>
  <r>
    <x v="85"/>
    <x v="0"/>
    <n v="121"/>
  </r>
  <r>
    <x v="85"/>
    <x v="1"/>
    <n v="456"/>
  </r>
  <r>
    <x v="85"/>
    <x v="2"/>
    <n v="1330"/>
  </r>
  <r>
    <x v="85"/>
    <x v="3"/>
    <n v="541"/>
  </r>
  <r>
    <x v="85"/>
    <x v="4"/>
    <n v="2544"/>
  </r>
  <r>
    <x v="85"/>
    <x v="5"/>
    <n v="353"/>
  </r>
  <r>
    <x v="85"/>
    <x v="6"/>
    <n v="406"/>
  </r>
  <r>
    <x v="85"/>
    <x v="7"/>
    <n v="326"/>
  </r>
  <r>
    <x v="85"/>
    <x v="8"/>
    <n v="285"/>
  </r>
  <r>
    <x v="85"/>
    <x v="9"/>
    <n v="212"/>
  </r>
  <r>
    <x v="85"/>
    <x v="10"/>
    <n v="186"/>
  </r>
  <r>
    <x v="85"/>
    <x v="11"/>
    <n v="157"/>
  </r>
  <r>
    <x v="85"/>
    <x v="12"/>
    <n v="180"/>
  </r>
  <r>
    <x v="86"/>
    <x v="0"/>
    <n v="86"/>
  </r>
  <r>
    <x v="86"/>
    <x v="1"/>
    <n v="363"/>
  </r>
  <r>
    <x v="86"/>
    <x v="2"/>
    <n v="958"/>
  </r>
  <r>
    <x v="86"/>
    <x v="3"/>
    <n v="418"/>
  </r>
  <r>
    <x v="86"/>
    <x v="4"/>
    <n v="3320"/>
  </r>
  <r>
    <x v="86"/>
    <x v="5"/>
    <n v="463"/>
  </r>
  <r>
    <x v="86"/>
    <x v="6"/>
    <n v="541"/>
  </r>
  <r>
    <x v="86"/>
    <x v="7"/>
    <n v="620"/>
  </r>
  <r>
    <x v="86"/>
    <x v="8"/>
    <n v="539"/>
  </r>
  <r>
    <x v="86"/>
    <x v="9"/>
    <n v="424"/>
  </r>
  <r>
    <x v="86"/>
    <x v="10"/>
    <n v="287"/>
  </r>
  <r>
    <x v="86"/>
    <x v="11"/>
    <n v="204"/>
  </r>
  <r>
    <x v="86"/>
    <x v="12"/>
    <n v="264"/>
  </r>
  <r>
    <x v="87"/>
    <x v="0"/>
    <n v="167"/>
  </r>
  <r>
    <x v="87"/>
    <x v="1"/>
    <n v="617"/>
  </r>
  <r>
    <x v="87"/>
    <x v="2"/>
    <n v="1940"/>
  </r>
  <r>
    <x v="87"/>
    <x v="3"/>
    <n v="1015"/>
  </r>
  <r>
    <x v="87"/>
    <x v="4"/>
    <n v="4440"/>
  </r>
  <r>
    <x v="87"/>
    <x v="5"/>
    <n v="725"/>
  </r>
  <r>
    <x v="87"/>
    <x v="6"/>
    <n v="773"/>
  </r>
  <r>
    <x v="87"/>
    <x v="7"/>
    <n v="842"/>
  </r>
  <r>
    <x v="87"/>
    <x v="8"/>
    <n v="713"/>
  </r>
  <r>
    <x v="87"/>
    <x v="9"/>
    <n v="577"/>
  </r>
  <r>
    <x v="87"/>
    <x v="10"/>
    <n v="443"/>
  </r>
  <r>
    <x v="87"/>
    <x v="11"/>
    <n v="299"/>
  </r>
  <r>
    <x v="87"/>
    <x v="12"/>
    <n v="303"/>
  </r>
  <r>
    <x v="88"/>
    <x v="0"/>
    <n v="57"/>
  </r>
  <r>
    <x v="88"/>
    <x v="1"/>
    <n v="239"/>
  </r>
  <r>
    <x v="88"/>
    <x v="2"/>
    <n v="775"/>
  </r>
  <r>
    <x v="88"/>
    <x v="3"/>
    <n v="373"/>
  </r>
  <r>
    <x v="88"/>
    <x v="4"/>
    <n v="1443"/>
  </r>
  <r>
    <x v="88"/>
    <x v="5"/>
    <n v="212"/>
  </r>
  <r>
    <x v="88"/>
    <x v="6"/>
    <n v="239"/>
  </r>
  <r>
    <x v="88"/>
    <x v="7"/>
    <n v="273"/>
  </r>
  <r>
    <x v="88"/>
    <x v="8"/>
    <n v="223"/>
  </r>
  <r>
    <x v="88"/>
    <x v="9"/>
    <n v="172"/>
  </r>
  <r>
    <x v="88"/>
    <x v="10"/>
    <n v="117"/>
  </r>
  <r>
    <x v="88"/>
    <x v="11"/>
    <n v="92"/>
  </r>
  <r>
    <x v="88"/>
    <x v="12"/>
    <n v="111"/>
  </r>
  <r>
    <x v="89"/>
    <x v="0"/>
    <n v="127"/>
  </r>
  <r>
    <x v="89"/>
    <x v="1"/>
    <n v="488"/>
  </r>
  <r>
    <x v="89"/>
    <x v="2"/>
    <n v="1541"/>
  </r>
  <r>
    <x v="89"/>
    <x v="3"/>
    <n v="826"/>
  </r>
  <r>
    <x v="89"/>
    <x v="4"/>
    <n v="3584"/>
  </r>
  <r>
    <x v="89"/>
    <x v="5"/>
    <n v="499"/>
  </r>
  <r>
    <x v="89"/>
    <x v="6"/>
    <n v="629"/>
  </r>
  <r>
    <x v="89"/>
    <x v="7"/>
    <n v="642"/>
  </r>
  <r>
    <x v="89"/>
    <x v="8"/>
    <n v="634"/>
  </r>
  <r>
    <x v="89"/>
    <x v="9"/>
    <n v="506"/>
  </r>
  <r>
    <x v="89"/>
    <x v="10"/>
    <n v="333"/>
  </r>
  <r>
    <x v="89"/>
    <x v="11"/>
    <n v="263"/>
  </r>
  <r>
    <x v="89"/>
    <x v="12"/>
    <n v="347"/>
  </r>
  <r>
    <x v="90"/>
    <x v="0"/>
    <n v="49"/>
  </r>
  <r>
    <x v="90"/>
    <x v="1"/>
    <n v="249"/>
  </r>
  <r>
    <x v="90"/>
    <x v="2"/>
    <n v="883"/>
  </r>
  <r>
    <x v="90"/>
    <x v="3"/>
    <n v="391"/>
  </r>
  <r>
    <x v="90"/>
    <x v="4"/>
    <n v="1648"/>
  </r>
  <r>
    <x v="90"/>
    <x v="5"/>
    <n v="257"/>
  </r>
  <r>
    <x v="90"/>
    <x v="6"/>
    <n v="266"/>
  </r>
  <r>
    <x v="90"/>
    <x v="7"/>
    <n v="273"/>
  </r>
  <r>
    <x v="90"/>
    <x v="8"/>
    <n v="256"/>
  </r>
  <r>
    <x v="90"/>
    <x v="9"/>
    <n v="220"/>
  </r>
  <r>
    <x v="90"/>
    <x v="10"/>
    <n v="151"/>
  </r>
  <r>
    <x v="90"/>
    <x v="11"/>
    <n v="132"/>
  </r>
  <r>
    <x v="90"/>
    <x v="12"/>
    <n v="199"/>
  </r>
  <r>
    <x v="91"/>
    <x v="0"/>
    <n v="93"/>
  </r>
  <r>
    <x v="91"/>
    <x v="1"/>
    <n v="372"/>
  </r>
  <r>
    <x v="91"/>
    <x v="2"/>
    <n v="924"/>
  </r>
  <r>
    <x v="91"/>
    <x v="3"/>
    <n v="494"/>
  </r>
  <r>
    <x v="91"/>
    <x v="4"/>
    <n v="2347"/>
  </r>
  <r>
    <x v="91"/>
    <x v="5"/>
    <n v="433"/>
  </r>
  <r>
    <x v="91"/>
    <x v="6"/>
    <n v="431"/>
  </r>
  <r>
    <x v="91"/>
    <x v="7"/>
    <n v="400"/>
  </r>
  <r>
    <x v="91"/>
    <x v="8"/>
    <n v="393"/>
  </r>
  <r>
    <x v="91"/>
    <x v="9"/>
    <n v="322"/>
  </r>
  <r>
    <x v="91"/>
    <x v="10"/>
    <n v="215"/>
  </r>
  <r>
    <x v="91"/>
    <x v="11"/>
    <n v="165"/>
  </r>
  <r>
    <x v="91"/>
    <x v="12"/>
    <n v="199"/>
  </r>
  <r>
    <x v="92"/>
    <x v="0"/>
    <n v="23"/>
  </r>
  <r>
    <x v="92"/>
    <x v="1"/>
    <n v="88"/>
  </r>
  <r>
    <x v="92"/>
    <x v="2"/>
    <n v="332"/>
  </r>
  <r>
    <x v="92"/>
    <x v="3"/>
    <n v="173"/>
  </r>
  <r>
    <x v="92"/>
    <x v="4"/>
    <n v="675"/>
  </r>
  <r>
    <x v="92"/>
    <x v="5"/>
    <n v="98"/>
  </r>
  <r>
    <x v="92"/>
    <x v="6"/>
    <n v="96"/>
  </r>
  <r>
    <x v="92"/>
    <x v="7"/>
    <n v="106"/>
  </r>
  <r>
    <x v="92"/>
    <x v="8"/>
    <n v="82"/>
  </r>
  <r>
    <x v="92"/>
    <x v="9"/>
    <n v="66"/>
  </r>
  <r>
    <x v="92"/>
    <x v="10"/>
    <n v="45"/>
  </r>
  <r>
    <x v="92"/>
    <x v="11"/>
    <n v="21"/>
  </r>
  <r>
    <x v="92"/>
    <x v="12"/>
    <n v="30"/>
  </r>
  <r>
    <x v="93"/>
    <x v="0"/>
    <n v="337"/>
  </r>
  <r>
    <x v="93"/>
    <x v="1"/>
    <n v="1398"/>
  </r>
  <r>
    <x v="93"/>
    <x v="2"/>
    <n v="4471"/>
  </r>
  <r>
    <x v="93"/>
    <x v="3"/>
    <n v="2186"/>
  </r>
  <r>
    <x v="93"/>
    <x v="4"/>
    <n v="7289"/>
  </r>
  <r>
    <x v="93"/>
    <x v="5"/>
    <n v="1041"/>
  </r>
  <r>
    <x v="93"/>
    <x v="6"/>
    <n v="899"/>
  </r>
  <r>
    <x v="93"/>
    <x v="7"/>
    <n v="726"/>
  </r>
  <r>
    <x v="93"/>
    <x v="8"/>
    <n v="670"/>
  </r>
  <r>
    <x v="93"/>
    <x v="9"/>
    <n v="529"/>
  </r>
  <r>
    <x v="93"/>
    <x v="10"/>
    <n v="382"/>
  </r>
  <r>
    <x v="93"/>
    <x v="11"/>
    <n v="270"/>
  </r>
  <r>
    <x v="93"/>
    <x v="12"/>
    <n v="421"/>
  </r>
  <r>
    <x v="94"/>
    <x v="0"/>
    <n v="159"/>
  </r>
  <r>
    <x v="94"/>
    <x v="1"/>
    <n v="618"/>
  </r>
  <r>
    <x v="94"/>
    <x v="2"/>
    <n v="1722"/>
  </r>
  <r>
    <x v="94"/>
    <x v="3"/>
    <n v="796"/>
  </r>
  <r>
    <x v="94"/>
    <x v="4"/>
    <n v="3607"/>
  </r>
  <r>
    <x v="94"/>
    <x v="5"/>
    <n v="581"/>
  </r>
  <r>
    <x v="94"/>
    <x v="6"/>
    <n v="599"/>
  </r>
  <r>
    <x v="94"/>
    <x v="7"/>
    <n v="557"/>
  </r>
  <r>
    <x v="94"/>
    <x v="8"/>
    <n v="479"/>
  </r>
  <r>
    <x v="94"/>
    <x v="9"/>
    <n v="380"/>
  </r>
  <r>
    <x v="94"/>
    <x v="10"/>
    <n v="261"/>
  </r>
  <r>
    <x v="94"/>
    <x v="11"/>
    <n v="209"/>
  </r>
  <r>
    <x v="94"/>
    <x v="12"/>
    <n v="279"/>
  </r>
  <r>
    <x v="95"/>
    <x v="0"/>
    <n v="126"/>
  </r>
  <r>
    <x v="95"/>
    <x v="1"/>
    <n v="459"/>
  </r>
  <r>
    <x v="95"/>
    <x v="2"/>
    <n v="1376"/>
  </r>
  <r>
    <x v="95"/>
    <x v="3"/>
    <n v="783"/>
  </r>
  <r>
    <x v="95"/>
    <x v="4"/>
    <n v="3237"/>
  </r>
  <r>
    <x v="95"/>
    <x v="5"/>
    <n v="566"/>
  </r>
  <r>
    <x v="95"/>
    <x v="6"/>
    <n v="583"/>
  </r>
  <r>
    <x v="95"/>
    <x v="7"/>
    <n v="554"/>
  </r>
  <r>
    <x v="95"/>
    <x v="8"/>
    <n v="438"/>
  </r>
  <r>
    <x v="95"/>
    <x v="9"/>
    <n v="338"/>
  </r>
  <r>
    <x v="95"/>
    <x v="10"/>
    <n v="277"/>
  </r>
  <r>
    <x v="95"/>
    <x v="11"/>
    <n v="185"/>
  </r>
  <r>
    <x v="95"/>
    <x v="12"/>
    <n v="201"/>
  </r>
  <r>
    <x v="96"/>
    <x v="0"/>
    <n v="532"/>
  </r>
  <r>
    <x v="96"/>
    <x v="1"/>
    <n v="1934"/>
  </r>
  <r>
    <x v="96"/>
    <x v="2"/>
    <n v="6299"/>
  </r>
  <r>
    <x v="96"/>
    <x v="3"/>
    <n v="3010"/>
  </r>
  <r>
    <x v="96"/>
    <x v="4"/>
    <n v="10599"/>
  </r>
  <r>
    <x v="96"/>
    <x v="5"/>
    <n v="1623"/>
  </r>
  <r>
    <x v="96"/>
    <x v="6"/>
    <n v="1482"/>
  </r>
  <r>
    <x v="96"/>
    <x v="7"/>
    <n v="1326"/>
  </r>
  <r>
    <x v="96"/>
    <x v="8"/>
    <n v="1091"/>
  </r>
  <r>
    <x v="96"/>
    <x v="9"/>
    <n v="872"/>
  </r>
  <r>
    <x v="96"/>
    <x v="10"/>
    <n v="689"/>
  </r>
  <r>
    <x v="96"/>
    <x v="11"/>
    <n v="413"/>
  </r>
  <r>
    <x v="96"/>
    <x v="12"/>
    <n v="744"/>
  </r>
  <r>
    <x v="97"/>
    <x v="0"/>
    <n v="145"/>
  </r>
  <r>
    <x v="97"/>
    <x v="1"/>
    <n v="478"/>
  </r>
  <r>
    <x v="97"/>
    <x v="2"/>
    <n v="1273"/>
  </r>
  <r>
    <x v="97"/>
    <x v="3"/>
    <n v="646"/>
  </r>
  <r>
    <x v="97"/>
    <x v="4"/>
    <n v="3464"/>
  </r>
  <r>
    <x v="97"/>
    <x v="5"/>
    <n v="485"/>
  </r>
  <r>
    <x v="97"/>
    <x v="6"/>
    <n v="570"/>
  </r>
  <r>
    <x v="97"/>
    <x v="7"/>
    <n v="613"/>
  </r>
  <r>
    <x v="97"/>
    <x v="8"/>
    <n v="551"/>
  </r>
  <r>
    <x v="97"/>
    <x v="9"/>
    <n v="428"/>
  </r>
  <r>
    <x v="97"/>
    <x v="10"/>
    <n v="341"/>
  </r>
  <r>
    <x v="97"/>
    <x v="11"/>
    <n v="242"/>
  </r>
  <r>
    <x v="97"/>
    <x v="12"/>
    <n v="405"/>
  </r>
  <r>
    <x v="98"/>
    <x v="0"/>
    <n v="161"/>
  </r>
  <r>
    <x v="98"/>
    <x v="1"/>
    <n v="677"/>
  </r>
  <r>
    <x v="98"/>
    <x v="2"/>
    <n v="2034"/>
  </r>
  <r>
    <x v="98"/>
    <x v="3"/>
    <n v="1099"/>
  </r>
  <r>
    <x v="98"/>
    <x v="4"/>
    <n v="4548"/>
  </r>
  <r>
    <x v="98"/>
    <x v="5"/>
    <n v="804"/>
  </r>
  <r>
    <x v="98"/>
    <x v="6"/>
    <n v="804"/>
  </r>
  <r>
    <x v="98"/>
    <x v="7"/>
    <n v="832"/>
  </r>
  <r>
    <x v="98"/>
    <x v="8"/>
    <n v="729"/>
  </r>
  <r>
    <x v="98"/>
    <x v="9"/>
    <n v="588"/>
  </r>
  <r>
    <x v="98"/>
    <x v="10"/>
    <n v="482"/>
  </r>
  <r>
    <x v="98"/>
    <x v="11"/>
    <n v="336"/>
  </r>
  <r>
    <x v="98"/>
    <x v="12"/>
    <n v="386"/>
  </r>
  <r>
    <x v="99"/>
    <x v="0"/>
    <n v="102"/>
  </r>
  <r>
    <x v="99"/>
    <x v="1"/>
    <n v="479"/>
  </r>
  <r>
    <x v="99"/>
    <x v="2"/>
    <n v="1481"/>
  </r>
  <r>
    <x v="99"/>
    <x v="3"/>
    <n v="815"/>
  </r>
  <r>
    <x v="99"/>
    <x v="4"/>
    <n v="4109"/>
  </r>
  <r>
    <x v="99"/>
    <x v="5"/>
    <n v="800"/>
  </r>
  <r>
    <x v="99"/>
    <x v="6"/>
    <n v="815"/>
  </r>
  <r>
    <x v="99"/>
    <x v="7"/>
    <n v="690"/>
  </r>
  <r>
    <x v="99"/>
    <x v="8"/>
    <n v="593"/>
  </r>
  <r>
    <x v="99"/>
    <x v="9"/>
    <n v="517"/>
  </r>
  <r>
    <x v="99"/>
    <x v="10"/>
    <n v="390"/>
  </r>
  <r>
    <x v="99"/>
    <x v="11"/>
    <n v="344"/>
  </r>
  <r>
    <x v="99"/>
    <x v="12"/>
    <n v="378"/>
  </r>
  <r>
    <x v="100"/>
    <x v="0"/>
    <n v="123"/>
  </r>
  <r>
    <x v="100"/>
    <x v="1"/>
    <n v="440"/>
  </r>
  <r>
    <x v="100"/>
    <x v="2"/>
    <n v="1508"/>
  </r>
  <r>
    <x v="100"/>
    <x v="3"/>
    <n v="861"/>
  </r>
  <r>
    <x v="100"/>
    <x v="4"/>
    <n v="3860"/>
  </r>
  <r>
    <x v="100"/>
    <x v="5"/>
    <n v="704"/>
  </r>
  <r>
    <x v="100"/>
    <x v="6"/>
    <n v="842"/>
  </r>
  <r>
    <x v="100"/>
    <x v="7"/>
    <n v="950"/>
  </r>
  <r>
    <x v="100"/>
    <x v="8"/>
    <n v="984"/>
  </r>
  <r>
    <x v="100"/>
    <x v="9"/>
    <n v="851"/>
  </r>
  <r>
    <x v="100"/>
    <x v="10"/>
    <n v="632"/>
  </r>
  <r>
    <x v="100"/>
    <x v="11"/>
    <n v="463"/>
  </r>
  <r>
    <x v="100"/>
    <x v="12"/>
    <n v="563"/>
  </r>
  <r>
    <x v="101"/>
    <x v="0"/>
    <n v="155"/>
  </r>
  <r>
    <x v="101"/>
    <x v="1"/>
    <n v="803"/>
  </r>
  <r>
    <x v="101"/>
    <x v="2"/>
    <n v="2313"/>
  </r>
  <r>
    <x v="101"/>
    <x v="3"/>
    <n v="1201"/>
  </r>
  <r>
    <x v="101"/>
    <x v="4"/>
    <n v="6139"/>
  </r>
  <r>
    <x v="101"/>
    <x v="5"/>
    <n v="871"/>
  </r>
  <r>
    <x v="101"/>
    <x v="6"/>
    <n v="953"/>
  </r>
  <r>
    <x v="101"/>
    <x v="7"/>
    <n v="985"/>
  </r>
  <r>
    <x v="101"/>
    <x v="8"/>
    <n v="785"/>
  </r>
  <r>
    <x v="101"/>
    <x v="9"/>
    <n v="653"/>
  </r>
  <r>
    <x v="101"/>
    <x v="10"/>
    <n v="446"/>
  </r>
  <r>
    <x v="101"/>
    <x v="11"/>
    <n v="335"/>
  </r>
  <r>
    <x v="101"/>
    <x v="12"/>
    <n v="403"/>
  </r>
  <r>
    <x v="102"/>
    <x v="0"/>
    <n v="55"/>
  </r>
  <r>
    <x v="102"/>
    <x v="1"/>
    <n v="232"/>
  </r>
  <r>
    <x v="102"/>
    <x v="2"/>
    <n v="797"/>
  </r>
  <r>
    <x v="102"/>
    <x v="3"/>
    <n v="420"/>
  </r>
  <r>
    <x v="102"/>
    <x v="4"/>
    <n v="2005"/>
  </r>
  <r>
    <x v="102"/>
    <x v="5"/>
    <n v="366"/>
  </r>
  <r>
    <x v="102"/>
    <x v="6"/>
    <n v="450"/>
  </r>
  <r>
    <x v="102"/>
    <x v="7"/>
    <n v="451"/>
  </r>
  <r>
    <x v="102"/>
    <x v="8"/>
    <n v="395"/>
  </r>
  <r>
    <x v="102"/>
    <x v="9"/>
    <n v="331"/>
  </r>
  <r>
    <x v="102"/>
    <x v="10"/>
    <n v="258"/>
  </r>
  <r>
    <x v="102"/>
    <x v="11"/>
    <n v="183"/>
  </r>
  <r>
    <x v="102"/>
    <x v="12"/>
    <n v="231"/>
  </r>
  <r>
    <x v="103"/>
    <x v="0"/>
    <n v="229"/>
  </r>
  <r>
    <x v="103"/>
    <x v="1"/>
    <n v="1026"/>
  </r>
  <r>
    <x v="103"/>
    <x v="2"/>
    <n v="2519"/>
  </r>
  <r>
    <x v="103"/>
    <x v="3"/>
    <n v="1179"/>
  </r>
  <r>
    <x v="103"/>
    <x v="4"/>
    <n v="5109"/>
  </r>
  <r>
    <x v="103"/>
    <x v="5"/>
    <n v="867"/>
  </r>
  <r>
    <x v="103"/>
    <x v="6"/>
    <n v="917"/>
  </r>
  <r>
    <x v="103"/>
    <x v="7"/>
    <n v="859"/>
  </r>
  <r>
    <x v="103"/>
    <x v="8"/>
    <n v="694"/>
  </r>
  <r>
    <x v="103"/>
    <x v="9"/>
    <n v="529"/>
  </r>
  <r>
    <x v="103"/>
    <x v="10"/>
    <n v="440"/>
  </r>
  <r>
    <x v="103"/>
    <x v="11"/>
    <n v="296"/>
  </r>
  <r>
    <x v="103"/>
    <x v="12"/>
    <n v="378"/>
  </r>
  <r>
    <x v="104"/>
    <x v="0"/>
    <n v="475"/>
  </r>
  <r>
    <x v="104"/>
    <x v="1"/>
    <n v="1753"/>
  </r>
  <r>
    <x v="104"/>
    <x v="2"/>
    <n v="4484"/>
  </r>
  <r>
    <x v="104"/>
    <x v="3"/>
    <n v="2234"/>
  </r>
  <r>
    <x v="104"/>
    <x v="4"/>
    <n v="8677"/>
  </r>
  <r>
    <x v="104"/>
    <x v="5"/>
    <n v="1296"/>
  </r>
  <r>
    <x v="104"/>
    <x v="6"/>
    <n v="1249"/>
  </r>
  <r>
    <x v="104"/>
    <x v="7"/>
    <n v="1280"/>
  </r>
  <r>
    <x v="104"/>
    <x v="8"/>
    <n v="1035"/>
  </r>
  <r>
    <x v="104"/>
    <x v="9"/>
    <n v="735"/>
  </r>
  <r>
    <x v="104"/>
    <x v="10"/>
    <n v="471"/>
  </r>
  <r>
    <x v="104"/>
    <x v="11"/>
    <n v="306"/>
  </r>
  <r>
    <x v="104"/>
    <x v="12"/>
    <n v="403"/>
  </r>
  <r>
    <x v="105"/>
    <x v="0"/>
    <n v="348"/>
  </r>
  <r>
    <x v="105"/>
    <x v="1"/>
    <n v="1274"/>
  </r>
  <r>
    <x v="105"/>
    <x v="2"/>
    <n v="3309"/>
  </r>
  <r>
    <x v="105"/>
    <x v="3"/>
    <n v="1812"/>
  </r>
  <r>
    <x v="105"/>
    <x v="4"/>
    <n v="8077"/>
  </r>
  <r>
    <x v="105"/>
    <x v="5"/>
    <n v="1283"/>
  </r>
  <r>
    <x v="105"/>
    <x v="6"/>
    <n v="1307"/>
  </r>
  <r>
    <x v="105"/>
    <x v="7"/>
    <n v="1355"/>
  </r>
  <r>
    <x v="105"/>
    <x v="8"/>
    <n v="1233"/>
  </r>
  <r>
    <x v="105"/>
    <x v="9"/>
    <n v="1017"/>
  </r>
  <r>
    <x v="105"/>
    <x v="10"/>
    <n v="796"/>
  </r>
  <r>
    <x v="105"/>
    <x v="11"/>
    <n v="529"/>
  </r>
  <r>
    <x v="105"/>
    <x v="12"/>
    <n v="714"/>
  </r>
  <r>
    <x v="106"/>
    <x v="0"/>
    <n v="105"/>
  </r>
  <r>
    <x v="106"/>
    <x v="1"/>
    <n v="400"/>
  </r>
  <r>
    <x v="106"/>
    <x v="2"/>
    <n v="1025"/>
  </r>
  <r>
    <x v="106"/>
    <x v="3"/>
    <n v="549"/>
  </r>
  <r>
    <x v="106"/>
    <x v="4"/>
    <n v="2646"/>
  </r>
  <r>
    <x v="106"/>
    <x v="5"/>
    <n v="472"/>
  </r>
  <r>
    <x v="106"/>
    <x v="6"/>
    <n v="500"/>
  </r>
  <r>
    <x v="106"/>
    <x v="7"/>
    <n v="531"/>
  </r>
  <r>
    <x v="106"/>
    <x v="8"/>
    <n v="466"/>
  </r>
  <r>
    <x v="106"/>
    <x v="9"/>
    <n v="377"/>
  </r>
  <r>
    <x v="106"/>
    <x v="10"/>
    <n v="279"/>
  </r>
  <r>
    <x v="106"/>
    <x v="11"/>
    <n v="200"/>
  </r>
  <r>
    <x v="106"/>
    <x v="12"/>
    <n v="274"/>
  </r>
  <r>
    <x v="107"/>
    <x v="0"/>
    <n v="67"/>
  </r>
  <r>
    <x v="107"/>
    <x v="1"/>
    <n v="371"/>
  </r>
  <r>
    <x v="107"/>
    <x v="2"/>
    <n v="1086"/>
  </r>
  <r>
    <x v="107"/>
    <x v="3"/>
    <n v="617"/>
  </r>
  <r>
    <x v="107"/>
    <x v="4"/>
    <n v="2745"/>
  </r>
  <r>
    <x v="107"/>
    <x v="5"/>
    <n v="581"/>
  </r>
  <r>
    <x v="107"/>
    <x v="6"/>
    <n v="644"/>
  </r>
  <r>
    <x v="107"/>
    <x v="7"/>
    <n v="686"/>
  </r>
  <r>
    <x v="107"/>
    <x v="8"/>
    <n v="629"/>
  </r>
  <r>
    <x v="107"/>
    <x v="9"/>
    <n v="529"/>
  </r>
  <r>
    <x v="107"/>
    <x v="10"/>
    <n v="467"/>
  </r>
  <r>
    <x v="107"/>
    <x v="11"/>
    <n v="328"/>
  </r>
  <r>
    <x v="107"/>
    <x v="12"/>
    <n v="437"/>
  </r>
  <r>
    <x v="108"/>
    <x v="0"/>
    <n v="425"/>
  </r>
  <r>
    <x v="108"/>
    <x v="1"/>
    <n v="1715"/>
  </r>
  <r>
    <x v="108"/>
    <x v="2"/>
    <n v="5546"/>
  </r>
  <r>
    <x v="108"/>
    <x v="3"/>
    <n v="2882"/>
  </r>
  <r>
    <x v="108"/>
    <x v="4"/>
    <n v="9442"/>
  </r>
  <r>
    <x v="108"/>
    <x v="5"/>
    <n v="1323"/>
  </r>
  <r>
    <x v="108"/>
    <x v="6"/>
    <n v="1199"/>
  </r>
  <r>
    <x v="108"/>
    <x v="7"/>
    <n v="1153"/>
  </r>
  <r>
    <x v="108"/>
    <x v="8"/>
    <n v="915"/>
  </r>
  <r>
    <x v="108"/>
    <x v="9"/>
    <n v="646"/>
  </r>
  <r>
    <x v="108"/>
    <x v="10"/>
    <n v="464"/>
  </r>
  <r>
    <x v="108"/>
    <x v="11"/>
    <n v="321"/>
  </r>
  <r>
    <x v="108"/>
    <x v="12"/>
    <n v="483"/>
  </r>
  <r>
    <x v="109"/>
    <x v="0"/>
    <n v="40"/>
  </r>
  <r>
    <x v="109"/>
    <x v="1"/>
    <n v="141"/>
  </r>
  <r>
    <x v="109"/>
    <x v="2"/>
    <n v="362"/>
  </r>
  <r>
    <x v="109"/>
    <x v="3"/>
    <n v="209"/>
  </r>
  <r>
    <x v="109"/>
    <x v="4"/>
    <n v="1029"/>
  </r>
  <r>
    <x v="109"/>
    <x v="5"/>
    <n v="161"/>
  </r>
  <r>
    <x v="109"/>
    <x v="6"/>
    <n v="184"/>
  </r>
  <r>
    <x v="109"/>
    <x v="7"/>
    <n v="194"/>
  </r>
  <r>
    <x v="109"/>
    <x v="8"/>
    <n v="158"/>
  </r>
  <r>
    <x v="109"/>
    <x v="9"/>
    <n v="164"/>
  </r>
  <r>
    <x v="109"/>
    <x v="10"/>
    <n v="144"/>
  </r>
  <r>
    <x v="109"/>
    <x v="11"/>
    <n v="88"/>
  </r>
  <r>
    <x v="109"/>
    <x v="12"/>
    <n v="116"/>
  </r>
  <r>
    <x v="110"/>
    <x v="0"/>
    <n v="19"/>
  </r>
  <r>
    <x v="110"/>
    <x v="1"/>
    <n v="94"/>
  </r>
  <r>
    <x v="110"/>
    <x v="2"/>
    <n v="305"/>
  </r>
  <r>
    <x v="110"/>
    <x v="3"/>
    <n v="173"/>
  </r>
  <r>
    <x v="110"/>
    <x v="4"/>
    <n v="1000"/>
  </r>
  <r>
    <x v="110"/>
    <x v="5"/>
    <n v="195"/>
  </r>
  <r>
    <x v="110"/>
    <x v="6"/>
    <n v="248"/>
  </r>
  <r>
    <x v="110"/>
    <x v="7"/>
    <n v="298"/>
  </r>
  <r>
    <x v="110"/>
    <x v="8"/>
    <n v="278"/>
  </r>
  <r>
    <x v="110"/>
    <x v="9"/>
    <n v="232"/>
  </r>
  <r>
    <x v="110"/>
    <x v="10"/>
    <n v="210"/>
  </r>
  <r>
    <x v="110"/>
    <x v="11"/>
    <n v="151"/>
  </r>
  <r>
    <x v="110"/>
    <x v="12"/>
    <n v="207"/>
  </r>
  <r>
    <x v="111"/>
    <x v="0"/>
    <n v="45"/>
  </r>
  <r>
    <x v="111"/>
    <x v="1"/>
    <n v="166"/>
  </r>
  <r>
    <x v="111"/>
    <x v="2"/>
    <n v="666"/>
  </r>
  <r>
    <x v="111"/>
    <x v="3"/>
    <n v="343"/>
  </r>
  <r>
    <x v="111"/>
    <x v="4"/>
    <n v="1416"/>
  </r>
  <r>
    <x v="111"/>
    <x v="5"/>
    <n v="210"/>
  </r>
  <r>
    <x v="111"/>
    <x v="6"/>
    <n v="194"/>
  </r>
  <r>
    <x v="111"/>
    <x v="7"/>
    <n v="165"/>
  </r>
  <r>
    <x v="111"/>
    <x v="8"/>
    <n v="170"/>
  </r>
  <r>
    <x v="111"/>
    <x v="9"/>
    <n v="144"/>
  </r>
  <r>
    <x v="111"/>
    <x v="10"/>
    <n v="103"/>
  </r>
  <r>
    <x v="111"/>
    <x v="11"/>
    <n v="85"/>
  </r>
  <r>
    <x v="111"/>
    <x v="12"/>
    <n v="129"/>
  </r>
  <r>
    <x v="112"/>
    <x v="0"/>
    <n v="1827"/>
  </r>
  <r>
    <x v="112"/>
    <x v="1"/>
    <n v="7196"/>
  </r>
  <r>
    <x v="112"/>
    <x v="2"/>
    <n v="19537"/>
  </r>
  <r>
    <x v="112"/>
    <x v="3"/>
    <n v="9451"/>
  </r>
  <r>
    <x v="112"/>
    <x v="4"/>
    <n v="37838"/>
  </r>
  <r>
    <x v="112"/>
    <x v="5"/>
    <n v="4583"/>
  </r>
  <r>
    <x v="112"/>
    <x v="6"/>
    <n v="4194"/>
  </r>
  <r>
    <x v="112"/>
    <x v="7"/>
    <n v="3625"/>
  </r>
  <r>
    <x v="112"/>
    <x v="8"/>
    <n v="3178"/>
  </r>
  <r>
    <x v="112"/>
    <x v="9"/>
    <n v="2368"/>
  </r>
  <r>
    <x v="112"/>
    <x v="10"/>
    <n v="1681"/>
  </r>
  <r>
    <x v="112"/>
    <x v="11"/>
    <n v="1109"/>
  </r>
  <r>
    <x v="112"/>
    <x v="12"/>
    <n v="1723"/>
  </r>
  <r>
    <x v="113"/>
    <x v="0"/>
    <n v="85"/>
  </r>
  <r>
    <x v="113"/>
    <x v="1"/>
    <n v="288"/>
  </r>
  <r>
    <x v="113"/>
    <x v="2"/>
    <n v="959"/>
  </r>
  <r>
    <x v="113"/>
    <x v="3"/>
    <n v="462"/>
  </r>
  <r>
    <x v="113"/>
    <x v="4"/>
    <n v="1738"/>
  </r>
  <r>
    <x v="113"/>
    <x v="5"/>
    <n v="266"/>
  </r>
  <r>
    <x v="113"/>
    <x v="6"/>
    <n v="284"/>
  </r>
  <r>
    <x v="113"/>
    <x v="7"/>
    <n v="291"/>
  </r>
  <r>
    <x v="113"/>
    <x v="8"/>
    <n v="269"/>
  </r>
  <r>
    <x v="113"/>
    <x v="9"/>
    <n v="214"/>
  </r>
  <r>
    <x v="113"/>
    <x v="10"/>
    <n v="153"/>
  </r>
  <r>
    <x v="113"/>
    <x v="11"/>
    <n v="137"/>
  </r>
  <r>
    <x v="113"/>
    <x v="12"/>
    <n v="177"/>
  </r>
  <r>
    <x v="114"/>
    <x v="0"/>
    <n v="288"/>
  </r>
  <r>
    <x v="114"/>
    <x v="1"/>
    <n v="1478"/>
  </r>
  <r>
    <x v="114"/>
    <x v="2"/>
    <n v="4357"/>
  </r>
  <r>
    <x v="114"/>
    <x v="3"/>
    <n v="2180"/>
  </r>
  <r>
    <x v="114"/>
    <x v="4"/>
    <n v="8811"/>
  </r>
  <r>
    <x v="114"/>
    <x v="5"/>
    <n v="1257"/>
  </r>
  <r>
    <x v="114"/>
    <x v="6"/>
    <n v="1298"/>
  </r>
  <r>
    <x v="114"/>
    <x v="7"/>
    <n v="1221"/>
  </r>
  <r>
    <x v="114"/>
    <x v="8"/>
    <n v="1035"/>
  </r>
  <r>
    <x v="114"/>
    <x v="9"/>
    <n v="729"/>
  </r>
  <r>
    <x v="114"/>
    <x v="10"/>
    <n v="606"/>
  </r>
  <r>
    <x v="114"/>
    <x v="11"/>
    <n v="468"/>
  </r>
  <r>
    <x v="114"/>
    <x v="12"/>
    <n v="605"/>
  </r>
  <r>
    <x v="115"/>
    <x v="0"/>
    <n v="200"/>
  </r>
  <r>
    <x v="115"/>
    <x v="1"/>
    <n v="882"/>
  </r>
  <r>
    <x v="115"/>
    <x v="2"/>
    <n v="2603"/>
  </r>
  <r>
    <x v="115"/>
    <x v="3"/>
    <n v="1275"/>
  </r>
  <r>
    <x v="115"/>
    <x v="4"/>
    <n v="4980"/>
  </r>
  <r>
    <x v="115"/>
    <x v="5"/>
    <n v="646"/>
  </r>
  <r>
    <x v="115"/>
    <x v="6"/>
    <n v="624"/>
  </r>
  <r>
    <x v="115"/>
    <x v="7"/>
    <n v="636"/>
  </r>
  <r>
    <x v="115"/>
    <x v="8"/>
    <n v="475"/>
  </r>
  <r>
    <x v="115"/>
    <x v="9"/>
    <n v="348"/>
  </r>
  <r>
    <x v="115"/>
    <x v="10"/>
    <n v="280"/>
  </r>
  <r>
    <x v="115"/>
    <x v="11"/>
    <n v="169"/>
  </r>
  <r>
    <x v="115"/>
    <x v="12"/>
    <n v="244"/>
  </r>
  <r>
    <x v="116"/>
    <x v="0"/>
    <n v="31"/>
  </r>
  <r>
    <x v="116"/>
    <x v="1"/>
    <n v="106"/>
  </r>
  <r>
    <x v="116"/>
    <x v="2"/>
    <n v="336"/>
  </r>
  <r>
    <x v="116"/>
    <x v="3"/>
    <n v="184"/>
  </r>
  <r>
    <x v="116"/>
    <x v="4"/>
    <n v="862"/>
  </r>
  <r>
    <x v="116"/>
    <x v="5"/>
    <n v="186"/>
  </r>
  <r>
    <x v="116"/>
    <x v="6"/>
    <n v="193"/>
  </r>
  <r>
    <x v="116"/>
    <x v="7"/>
    <n v="257"/>
  </r>
  <r>
    <x v="116"/>
    <x v="8"/>
    <n v="212"/>
  </r>
  <r>
    <x v="116"/>
    <x v="9"/>
    <n v="212"/>
  </r>
  <r>
    <x v="116"/>
    <x v="10"/>
    <n v="148"/>
  </r>
  <r>
    <x v="116"/>
    <x v="11"/>
    <n v="94"/>
  </r>
  <r>
    <x v="116"/>
    <x v="12"/>
    <n v="136"/>
  </r>
  <r>
    <x v="117"/>
    <x v="0"/>
    <n v="168"/>
  </r>
  <r>
    <x v="117"/>
    <x v="1"/>
    <n v="612"/>
  </r>
  <r>
    <x v="117"/>
    <x v="2"/>
    <n v="1769"/>
  </r>
  <r>
    <x v="117"/>
    <x v="3"/>
    <n v="945"/>
  </r>
  <r>
    <x v="117"/>
    <x v="4"/>
    <n v="4086"/>
  </r>
  <r>
    <x v="117"/>
    <x v="5"/>
    <n v="542"/>
  </r>
  <r>
    <x v="117"/>
    <x v="6"/>
    <n v="563"/>
  </r>
  <r>
    <x v="117"/>
    <x v="7"/>
    <n v="591"/>
  </r>
  <r>
    <x v="117"/>
    <x v="8"/>
    <n v="516"/>
  </r>
  <r>
    <x v="117"/>
    <x v="9"/>
    <n v="365"/>
  </r>
  <r>
    <x v="117"/>
    <x v="10"/>
    <n v="278"/>
  </r>
  <r>
    <x v="117"/>
    <x v="11"/>
    <n v="205"/>
  </r>
  <r>
    <x v="117"/>
    <x v="12"/>
    <n v="252"/>
  </r>
  <r>
    <x v="118"/>
    <x v="0"/>
    <n v="51"/>
  </r>
  <r>
    <x v="118"/>
    <x v="1"/>
    <n v="215"/>
  </r>
  <r>
    <x v="118"/>
    <x v="2"/>
    <n v="620"/>
  </r>
  <r>
    <x v="118"/>
    <x v="3"/>
    <n v="353"/>
  </r>
  <r>
    <x v="118"/>
    <x v="4"/>
    <n v="1818"/>
  </r>
  <r>
    <x v="118"/>
    <x v="5"/>
    <n v="303"/>
  </r>
  <r>
    <x v="118"/>
    <x v="6"/>
    <n v="397"/>
  </r>
  <r>
    <x v="118"/>
    <x v="7"/>
    <n v="441"/>
  </r>
  <r>
    <x v="118"/>
    <x v="8"/>
    <n v="390"/>
  </r>
  <r>
    <x v="118"/>
    <x v="9"/>
    <n v="354"/>
  </r>
  <r>
    <x v="118"/>
    <x v="10"/>
    <n v="265"/>
  </r>
  <r>
    <x v="118"/>
    <x v="11"/>
    <n v="176"/>
  </r>
  <r>
    <x v="118"/>
    <x v="12"/>
    <n v="220"/>
  </r>
  <r>
    <x v="119"/>
    <x v="0"/>
    <n v="147"/>
  </r>
  <r>
    <x v="119"/>
    <x v="1"/>
    <n v="724"/>
  </r>
  <r>
    <x v="119"/>
    <x v="2"/>
    <n v="1846"/>
  </r>
  <r>
    <x v="119"/>
    <x v="3"/>
    <n v="777"/>
  </r>
  <r>
    <x v="119"/>
    <x v="4"/>
    <n v="2418"/>
  </r>
  <r>
    <x v="119"/>
    <x v="5"/>
    <n v="287"/>
  </r>
  <r>
    <x v="119"/>
    <x v="6"/>
    <n v="259"/>
  </r>
  <r>
    <x v="119"/>
    <x v="7"/>
    <n v="221"/>
  </r>
  <r>
    <x v="119"/>
    <x v="8"/>
    <n v="209"/>
  </r>
  <r>
    <x v="119"/>
    <x v="9"/>
    <n v="125"/>
  </r>
  <r>
    <x v="119"/>
    <x v="10"/>
    <n v="117"/>
  </r>
  <r>
    <x v="119"/>
    <x v="11"/>
    <n v="62"/>
  </r>
  <r>
    <x v="119"/>
    <x v="12"/>
    <n v="226"/>
  </r>
  <r>
    <x v="120"/>
    <x v="0"/>
    <n v="70"/>
  </r>
  <r>
    <x v="120"/>
    <x v="1"/>
    <n v="266"/>
  </r>
  <r>
    <x v="120"/>
    <x v="2"/>
    <n v="826"/>
  </r>
  <r>
    <x v="120"/>
    <x v="3"/>
    <n v="412"/>
  </r>
  <r>
    <x v="120"/>
    <x v="4"/>
    <n v="2082"/>
  </r>
  <r>
    <x v="120"/>
    <x v="5"/>
    <n v="275"/>
  </r>
  <r>
    <x v="120"/>
    <x v="6"/>
    <n v="314"/>
  </r>
  <r>
    <x v="120"/>
    <x v="7"/>
    <n v="326"/>
  </r>
  <r>
    <x v="120"/>
    <x v="8"/>
    <n v="293"/>
  </r>
  <r>
    <x v="120"/>
    <x v="9"/>
    <n v="212"/>
  </r>
  <r>
    <x v="120"/>
    <x v="10"/>
    <n v="140"/>
  </r>
  <r>
    <x v="120"/>
    <x v="11"/>
    <n v="106"/>
  </r>
  <r>
    <x v="120"/>
    <x v="12"/>
    <n v="132"/>
  </r>
  <r>
    <x v="121"/>
    <x v="0"/>
    <n v="289"/>
  </r>
  <r>
    <x v="121"/>
    <x v="1"/>
    <n v="1311"/>
  </r>
  <r>
    <x v="121"/>
    <x v="2"/>
    <n v="4170"/>
  </r>
  <r>
    <x v="121"/>
    <x v="3"/>
    <n v="2320"/>
  </r>
  <r>
    <x v="121"/>
    <x v="4"/>
    <n v="9612"/>
  </r>
  <r>
    <x v="121"/>
    <x v="5"/>
    <n v="1429"/>
  </r>
  <r>
    <x v="121"/>
    <x v="6"/>
    <n v="1478"/>
  </r>
  <r>
    <x v="121"/>
    <x v="7"/>
    <n v="1543"/>
  </r>
  <r>
    <x v="121"/>
    <x v="8"/>
    <n v="1245"/>
  </r>
  <r>
    <x v="121"/>
    <x v="9"/>
    <n v="973"/>
  </r>
  <r>
    <x v="121"/>
    <x v="10"/>
    <n v="716"/>
  </r>
  <r>
    <x v="121"/>
    <x v="11"/>
    <n v="500"/>
  </r>
  <r>
    <x v="121"/>
    <x v="12"/>
    <n v="626"/>
  </r>
  <r>
    <x v="122"/>
    <x v="0"/>
    <n v="147"/>
  </r>
  <r>
    <x v="122"/>
    <x v="1"/>
    <n v="698"/>
  </r>
  <r>
    <x v="122"/>
    <x v="2"/>
    <n v="2174"/>
  </r>
  <r>
    <x v="122"/>
    <x v="3"/>
    <n v="1231"/>
  </r>
  <r>
    <x v="122"/>
    <x v="4"/>
    <n v="4980"/>
  </r>
  <r>
    <x v="122"/>
    <x v="5"/>
    <n v="833"/>
  </r>
  <r>
    <x v="122"/>
    <x v="6"/>
    <n v="925"/>
  </r>
  <r>
    <x v="122"/>
    <x v="7"/>
    <n v="942"/>
  </r>
  <r>
    <x v="122"/>
    <x v="8"/>
    <n v="860"/>
  </r>
  <r>
    <x v="122"/>
    <x v="9"/>
    <n v="688"/>
  </r>
  <r>
    <x v="122"/>
    <x v="10"/>
    <n v="564"/>
  </r>
  <r>
    <x v="122"/>
    <x v="11"/>
    <n v="360"/>
  </r>
  <r>
    <x v="122"/>
    <x v="12"/>
    <n v="503"/>
  </r>
  <r>
    <x v="123"/>
    <x v="0"/>
    <n v="128"/>
  </r>
  <r>
    <x v="123"/>
    <x v="1"/>
    <n v="706"/>
  </r>
  <r>
    <x v="123"/>
    <x v="2"/>
    <n v="2121"/>
  </r>
  <r>
    <x v="123"/>
    <x v="3"/>
    <n v="885"/>
  </r>
  <r>
    <x v="123"/>
    <x v="4"/>
    <n v="3296"/>
  </r>
  <r>
    <x v="123"/>
    <x v="5"/>
    <n v="503"/>
  </r>
  <r>
    <x v="123"/>
    <x v="6"/>
    <n v="430"/>
  </r>
  <r>
    <x v="123"/>
    <x v="7"/>
    <n v="413"/>
  </r>
  <r>
    <x v="123"/>
    <x v="8"/>
    <n v="359"/>
  </r>
  <r>
    <x v="123"/>
    <x v="9"/>
    <n v="278"/>
  </r>
  <r>
    <x v="123"/>
    <x v="10"/>
    <n v="229"/>
  </r>
  <r>
    <x v="123"/>
    <x v="11"/>
    <n v="170"/>
  </r>
  <r>
    <x v="123"/>
    <x v="12"/>
    <n v="246"/>
  </r>
  <r>
    <x v="124"/>
    <x v="0"/>
    <n v="510"/>
  </r>
  <r>
    <x v="124"/>
    <x v="1"/>
    <n v="1822"/>
  </r>
  <r>
    <x v="124"/>
    <x v="2"/>
    <n v="4979"/>
  </r>
  <r>
    <x v="124"/>
    <x v="3"/>
    <n v="2277"/>
  </r>
  <r>
    <x v="124"/>
    <x v="4"/>
    <n v="8434"/>
  </r>
  <r>
    <x v="124"/>
    <x v="5"/>
    <n v="1098"/>
  </r>
  <r>
    <x v="124"/>
    <x v="6"/>
    <n v="1086"/>
  </r>
  <r>
    <x v="124"/>
    <x v="7"/>
    <n v="1028"/>
  </r>
  <r>
    <x v="124"/>
    <x v="8"/>
    <n v="875"/>
  </r>
  <r>
    <x v="124"/>
    <x v="9"/>
    <n v="602"/>
  </r>
  <r>
    <x v="124"/>
    <x v="10"/>
    <n v="418"/>
  </r>
  <r>
    <x v="124"/>
    <x v="11"/>
    <n v="270"/>
  </r>
  <r>
    <x v="124"/>
    <x v="12"/>
    <n v="359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26">
  <r>
    <x v="0"/>
    <x v="0"/>
    <x v="0"/>
    <n v="2"/>
  </r>
  <r>
    <x v="0"/>
    <x v="0"/>
    <x v="1"/>
    <n v="298"/>
  </r>
  <r>
    <x v="0"/>
    <x v="0"/>
    <x v="2"/>
    <n v="7"/>
  </r>
  <r>
    <x v="0"/>
    <x v="0"/>
    <x v="3"/>
    <n v="1"/>
  </r>
  <r>
    <x v="0"/>
    <x v="0"/>
    <x v="4"/>
    <n v="1"/>
  </r>
  <r>
    <x v="0"/>
    <x v="0"/>
    <x v="5"/>
    <n v="2"/>
  </r>
  <r>
    <x v="0"/>
    <x v="0"/>
    <x v="6"/>
    <n v="3"/>
  </r>
  <r>
    <x v="0"/>
    <x v="0"/>
    <x v="7"/>
    <n v="25"/>
  </r>
  <r>
    <x v="0"/>
    <x v="0"/>
    <x v="8"/>
    <n v="4"/>
  </r>
  <r>
    <x v="0"/>
    <x v="0"/>
    <x v="9"/>
    <n v="2159"/>
  </r>
  <r>
    <x v="0"/>
    <x v="0"/>
    <x v="10"/>
    <n v="3"/>
  </r>
  <r>
    <x v="0"/>
    <x v="0"/>
    <x v="11"/>
    <n v="1"/>
  </r>
  <r>
    <x v="0"/>
    <x v="0"/>
    <x v="12"/>
    <n v="490"/>
  </r>
  <r>
    <x v="0"/>
    <x v="1"/>
    <x v="13"/>
    <n v="1"/>
  </r>
  <r>
    <x v="0"/>
    <x v="1"/>
    <x v="14"/>
    <n v="1"/>
  </r>
  <r>
    <x v="0"/>
    <x v="1"/>
    <x v="15"/>
    <n v="7"/>
  </r>
  <r>
    <x v="0"/>
    <x v="1"/>
    <x v="1"/>
    <n v="104"/>
  </r>
  <r>
    <x v="0"/>
    <x v="1"/>
    <x v="2"/>
    <n v="2"/>
  </r>
  <r>
    <x v="0"/>
    <x v="1"/>
    <x v="16"/>
    <n v="1"/>
  </r>
  <r>
    <x v="0"/>
    <x v="1"/>
    <x v="17"/>
    <n v="1"/>
  </r>
  <r>
    <x v="0"/>
    <x v="1"/>
    <x v="3"/>
    <n v="6"/>
  </r>
  <r>
    <x v="0"/>
    <x v="1"/>
    <x v="4"/>
    <n v="1"/>
  </r>
  <r>
    <x v="0"/>
    <x v="1"/>
    <x v="5"/>
    <n v="2"/>
  </r>
  <r>
    <x v="0"/>
    <x v="1"/>
    <x v="6"/>
    <n v="3"/>
  </r>
  <r>
    <x v="0"/>
    <x v="1"/>
    <x v="7"/>
    <n v="5"/>
  </r>
  <r>
    <x v="0"/>
    <x v="1"/>
    <x v="9"/>
    <n v="4410"/>
  </r>
  <r>
    <x v="0"/>
    <x v="1"/>
    <x v="10"/>
    <n v="4"/>
  </r>
  <r>
    <x v="0"/>
    <x v="1"/>
    <x v="11"/>
    <n v="8"/>
  </r>
  <r>
    <x v="0"/>
    <x v="1"/>
    <x v="12"/>
    <n v="1159"/>
  </r>
  <r>
    <x v="0"/>
    <x v="2"/>
    <x v="13"/>
    <n v="474"/>
  </r>
  <r>
    <x v="0"/>
    <x v="2"/>
    <x v="18"/>
    <n v="1"/>
  </r>
  <r>
    <x v="0"/>
    <x v="2"/>
    <x v="14"/>
    <n v="19"/>
  </r>
  <r>
    <x v="0"/>
    <x v="2"/>
    <x v="0"/>
    <n v="7"/>
  </r>
  <r>
    <x v="0"/>
    <x v="2"/>
    <x v="15"/>
    <n v="9"/>
  </r>
  <r>
    <x v="0"/>
    <x v="2"/>
    <x v="1"/>
    <n v="506"/>
  </r>
  <r>
    <x v="0"/>
    <x v="2"/>
    <x v="2"/>
    <n v="7"/>
  </r>
  <r>
    <x v="0"/>
    <x v="2"/>
    <x v="19"/>
    <n v="21"/>
  </r>
  <r>
    <x v="0"/>
    <x v="2"/>
    <x v="20"/>
    <n v="2"/>
  </r>
  <r>
    <x v="0"/>
    <x v="2"/>
    <x v="16"/>
    <n v="1"/>
  </r>
  <r>
    <x v="0"/>
    <x v="2"/>
    <x v="17"/>
    <n v="52"/>
  </r>
  <r>
    <x v="0"/>
    <x v="2"/>
    <x v="3"/>
    <n v="43"/>
  </r>
  <r>
    <x v="0"/>
    <x v="2"/>
    <x v="4"/>
    <n v="4"/>
  </r>
  <r>
    <x v="0"/>
    <x v="2"/>
    <x v="21"/>
    <n v="5"/>
  </r>
  <r>
    <x v="0"/>
    <x v="2"/>
    <x v="22"/>
    <n v="1"/>
  </r>
  <r>
    <x v="0"/>
    <x v="2"/>
    <x v="5"/>
    <n v="120"/>
  </r>
  <r>
    <x v="0"/>
    <x v="2"/>
    <x v="6"/>
    <n v="60"/>
  </r>
  <r>
    <x v="0"/>
    <x v="2"/>
    <x v="7"/>
    <n v="90"/>
  </r>
  <r>
    <x v="0"/>
    <x v="2"/>
    <x v="8"/>
    <n v="12"/>
  </r>
  <r>
    <x v="0"/>
    <x v="2"/>
    <x v="9"/>
    <n v="19462"/>
  </r>
  <r>
    <x v="0"/>
    <x v="2"/>
    <x v="10"/>
    <n v="17"/>
  </r>
  <r>
    <x v="0"/>
    <x v="2"/>
    <x v="11"/>
    <n v="35"/>
  </r>
  <r>
    <x v="0"/>
    <x v="2"/>
    <x v="12"/>
    <n v="3823"/>
  </r>
  <r>
    <x v="0"/>
    <x v="3"/>
    <x v="13"/>
    <n v="6"/>
  </r>
  <r>
    <x v="0"/>
    <x v="3"/>
    <x v="18"/>
    <n v="1"/>
  </r>
  <r>
    <x v="0"/>
    <x v="3"/>
    <x v="14"/>
    <n v="1"/>
  </r>
  <r>
    <x v="0"/>
    <x v="3"/>
    <x v="15"/>
    <n v="1"/>
  </r>
  <r>
    <x v="0"/>
    <x v="3"/>
    <x v="1"/>
    <n v="6"/>
  </r>
  <r>
    <x v="0"/>
    <x v="3"/>
    <x v="2"/>
    <n v="7"/>
  </r>
  <r>
    <x v="0"/>
    <x v="3"/>
    <x v="19"/>
    <n v="2"/>
  </r>
  <r>
    <x v="0"/>
    <x v="3"/>
    <x v="17"/>
    <n v="3"/>
  </r>
  <r>
    <x v="0"/>
    <x v="3"/>
    <x v="3"/>
    <n v="12"/>
  </r>
  <r>
    <x v="0"/>
    <x v="3"/>
    <x v="4"/>
    <n v="5"/>
  </r>
  <r>
    <x v="0"/>
    <x v="3"/>
    <x v="21"/>
    <n v="1"/>
  </r>
  <r>
    <x v="0"/>
    <x v="3"/>
    <x v="5"/>
    <n v="15"/>
  </r>
  <r>
    <x v="0"/>
    <x v="3"/>
    <x v="6"/>
    <n v="2"/>
  </r>
  <r>
    <x v="0"/>
    <x v="3"/>
    <x v="7"/>
    <n v="45"/>
  </r>
  <r>
    <x v="0"/>
    <x v="3"/>
    <x v="8"/>
    <n v="1"/>
  </r>
  <r>
    <x v="0"/>
    <x v="3"/>
    <x v="9"/>
    <n v="5895"/>
  </r>
  <r>
    <x v="0"/>
    <x v="3"/>
    <x v="11"/>
    <n v="5"/>
  </r>
  <r>
    <x v="0"/>
    <x v="3"/>
    <x v="12"/>
    <n v="1030"/>
  </r>
  <r>
    <x v="0"/>
    <x v="4"/>
    <x v="23"/>
    <n v="1"/>
  </r>
  <r>
    <x v="0"/>
    <x v="4"/>
    <x v="14"/>
    <n v="3"/>
  </r>
  <r>
    <x v="0"/>
    <x v="4"/>
    <x v="15"/>
    <n v="3"/>
  </r>
  <r>
    <x v="0"/>
    <x v="4"/>
    <x v="2"/>
    <n v="5"/>
  </r>
  <r>
    <x v="0"/>
    <x v="4"/>
    <x v="17"/>
    <n v="11"/>
  </r>
  <r>
    <x v="0"/>
    <x v="4"/>
    <x v="3"/>
    <n v="14"/>
  </r>
  <r>
    <x v="0"/>
    <x v="4"/>
    <x v="4"/>
    <n v="15"/>
  </r>
  <r>
    <x v="0"/>
    <x v="4"/>
    <x v="21"/>
    <n v="3"/>
  </r>
  <r>
    <x v="0"/>
    <x v="4"/>
    <x v="5"/>
    <n v="43"/>
  </r>
  <r>
    <x v="0"/>
    <x v="4"/>
    <x v="6"/>
    <n v="43"/>
  </r>
  <r>
    <x v="0"/>
    <x v="4"/>
    <x v="7"/>
    <n v="71"/>
  </r>
  <r>
    <x v="0"/>
    <x v="4"/>
    <x v="9"/>
    <n v="6656"/>
  </r>
  <r>
    <x v="0"/>
    <x v="4"/>
    <x v="11"/>
    <n v="19"/>
  </r>
  <r>
    <x v="0"/>
    <x v="4"/>
    <x v="12"/>
    <n v="2778"/>
  </r>
  <r>
    <x v="0"/>
    <x v="5"/>
    <x v="13"/>
    <n v="5"/>
  </r>
  <r>
    <x v="0"/>
    <x v="5"/>
    <x v="14"/>
    <n v="12"/>
  </r>
  <r>
    <x v="0"/>
    <x v="5"/>
    <x v="0"/>
    <n v="2"/>
  </r>
  <r>
    <x v="0"/>
    <x v="5"/>
    <x v="1"/>
    <n v="38"/>
  </r>
  <r>
    <x v="0"/>
    <x v="5"/>
    <x v="2"/>
    <n v="14"/>
  </r>
  <r>
    <x v="0"/>
    <x v="5"/>
    <x v="17"/>
    <n v="3"/>
  </r>
  <r>
    <x v="0"/>
    <x v="5"/>
    <x v="3"/>
    <n v="4"/>
  </r>
  <r>
    <x v="0"/>
    <x v="5"/>
    <x v="4"/>
    <n v="1"/>
  </r>
  <r>
    <x v="0"/>
    <x v="5"/>
    <x v="21"/>
    <n v="1"/>
  </r>
  <r>
    <x v="0"/>
    <x v="5"/>
    <x v="5"/>
    <n v="19"/>
  </r>
  <r>
    <x v="0"/>
    <x v="5"/>
    <x v="6"/>
    <n v="6"/>
  </r>
  <r>
    <x v="0"/>
    <x v="5"/>
    <x v="7"/>
    <n v="35"/>
  </r>
  <r>
    <x v="0"/>
    <x v="5"/>
    <x v="9"/>
    <n v="5682"/>
  </r>
  <r>
    <x v="0"/>
    <x v="5"/>
    <x v="11"/>
    <n v="3"/>
  </r>
  <r>
    <x v="0"/>
    <x v="5"/>
    <x v="12"/>
    <n v="3939"/>
  </r>
  <r>
    <x v="1"/>
    <x v="6"/>
    <x v="13"/>
    <n v="21"/>
  </r>
  <r>
    <x v="1"/>
    <x v="6"/>
    <x v="18"/>
    <n v="1"/>
  </r>
  <r>
    <x v="1"/>
    <x v="6"/>
    <x v="1"/>
    <n v="65"/>
  </r>
  <r>
    <x v="1"/>
    <x v="6"/>
    <x v="19"/>
    <n v="1395"/>
  </r>
  <r>
    <x v="1"/>
    <x v="6"/>
    <x v="16"/>
    <n v="2"/>
  </r>
  <r>
    <x v="1"/>
    <x v="6"/>
    <x v="17"/>
    <n v="2"/>
  </r>
  <r>
    <x v="1"/>
    <x v="6"/>
    <x v="3"/>
    <n v="3"/>
  </r>
  <r>
    <x v="1"/>
    <x v="6"/>
    <x v="4"/>
    <n v="5"/>
  </r>
  <r>
    <x v="1"/>
    <x v="6"/>
    <x v="5"/>
    <n v="17"/>
  </r>
  <r>
    <x v="1"/>
    <x v="6"/>
    <x v="6"/>
    <n v="2"/>
  </r>
  <r>
    <x v="1"/>
    <x v="6"/>
    <x v="7"/>
    <n v="17"/>
  </r>
  <r>
    <x v="1"/>
    <x v="6"/>
    <x v="9"/>
    <n v="11830"/>
  </r>
  <r>
    <x v="1"/>
    <x v="6"/>
    <x v="11"/>
    <n v="39"/>
  </r>
  <r>
    <x v="1"/>
    <x v="6"/>
    <x v="12"/>
    <n v="9475"/>
  </r>
  <r>
    <x v="1"/>
    <x v="7"/>
    <x v="13"/>
    <n v="8"/>
  </r>
  <r>
    <x v="1"/>
    <x v="7"/>
    <x v="18"/>
    <n v="3"/>
  </r>
  <r>
    <x v="1"/>
    <x v="7"/>
    <x v="14"/>
    <n v="12"/>
  </r>
  <r>
    <x v="1"/>
    <x v="7"/>
    <x v="0"/>
    <n v="1"/>
  </r>
  <r>
    <x v="1"/>
    <x v="7"/>
    <x v="15"/>
    <n v="1"/>
  </r>
  <r>
    <x v="1"/>
    <x v="7"/>
    <x v="1"/>
    <n v="15"/>
  </r>
  <r>
    <x v="1"/>
    <x v="7"/>
    <x v="19"/>
    <n v="1346"/>
  </r>
  <r>
    <x v="1"/>
    <x v="7"/>
    <x v="17"/>
    <n v="132"/>
  </r>
  <r>
    <x v="1"/>
    <x v="7"/>
    <x v="3"/>
    <n v="18"/>
  </r>
  <r>
    <x v="1"/>
    <x v="7"/>
    <x v="4"/>
    <n v="38"/>
  </r>
  <r>
    <x v="1"/>
    <x v="7"/>
    <x v="21"/>
    <n v="2"/>
  </r>
  <r>
    <x v="1"/>
    <x v="7"/>
    <x v="22"/>
    <n v="1"/>
  </r>
  <r>
    <x v="1"/>
    <x v="7"/>
    <x v="5"/>
    <n v="159"/>
  </r>
  <r>
    <x v="1"/>
    <x v="7"/>
    <x v="24"/>
    <n v="7"/>
  </r>
  <r>
    <x v="1"/>
    <x v="7"/>
    <x v="6"/>
    <n v="263"/>
  </r>
  <r>
    <x v="1"/>
    <x v="7"/>
    <x v="7"/>
    <n v="199"/>
  </r>
  <r>
    <x v="1"/>
    <x v="7"/>
    <x v="25"/>
    <n v="9"/>
  </r>
  <r>
    <x v="1"/>
    <x v="7"/>
    <x v="8"/>
    <n v="32"/>
  </r>
  <r>
    <x v="1"/>
    <x v="7"/>
    <x v="9"/>
    <n v="48516"/>
  </r>
  <r>
    <x v="1"/>
    <x v="7"/>
    <x v="11"/>
    <n v="27"/>
  </r>
  <r>
    <x v="1"/>
    <x v="7"/>
    <x v="12"/>
    <n v="24247"/>
  </r>
  <r>
    <x v="1"/>
    <x v="8"/>
    <x v="13"/>
    <n v="22"/>
  </r>
  <r>
    <x v="1"/>
    <x v="8"/>
    <x v="14"/>
    <n v="4"/>
  </r>
  <r>
    <x v="1"/>
    <x v="8"/>
    <x v="15"/>
    <n v="3"/>
  </r>
  <r>
    <x v="1"/>
    <x v="8"/>
    <x v="1"/>
    <n v="1340"/>
  </r>
  <r>
    <x v="1"/>
    <x v="8"/>
    <x v="2"/>
    <n v="12"/>
  </r>
  <r>
    <x v="1"/>
    <x v="8"/>
    <x v="19"/>
    <n v="1158"/>
  </r>
  <r>
    <x v="1"/>
    <x v="8"/>
    <x v="16"/>
    <n v="5"/>
  </r>
  <r>
    <x v="1"/>
    <x v="8"/>
    <x v="17"/>
    <n v="6"/>
  </r>
  <r>
    <x v="1"/>
    <x v="8"/>
    <x v="3"/>
    <n v="8"/>
  </r>
  <r>
    <x v="1"/>
    <x v="8"/>
    <x v="4"/>
    <n v="39"/>
  </r>
  <r>
    <x v="1"/>
    <x v="8"/>
    <x v="21"/>
    <n v="1"/>
  </r>
  <r>
    <x v="1"/>
    <x v="8"/>
    <x v="5"/>
    <n v="181"/>
  </r>
  <r>
    <x v="1"/>
    <x v="8"/>
    <x v="6"/>
    <n v="10"/>
  </r>
  <r>
    <x v="1"/>
    <x v="8"/>
    <x v="7"/>
    <n v="143"/>
  </r>
  <r>
    <x v="1"/>
    <x v="8"/>
    <x v="8"/>
    <n v="16"/>
  </r>
  <r>
    <x v="1"/>
    <x v="8"/>
    <x v="9"/>
    <n v="26401"/>
  </r>
  <r>
    <x v="1"/>
    <x v="8"/>
    <x v="26"/>
    <n v="2"/>
  </r>
  <r>
    <x v="1"/>
    <x v="8"/>
    <x v="10"/>
    <n v="10"/>
  </r>
  <r>
    <x v="1"/>
    <x v="8"/>
    <x v="11"/>
    <n v="31"/>
  </r>
  <r>
    <x v="1"/>
    <x v="8"/>
    <x v="12"/>
    <n v="17469"/>
  </r>
  <r>
    <x v="1"/>
    <x v="9"/>
    <x v="13"/>
    <n v="1"/>
  </r>
  <r>
    <x v="1"/>
    <x v="9"/>
    <x v="18"/>
    <n v="1"/>
  </r>
  <r>
    <x v="1"/>
    <x v="9"/>
    <x v="1"/>
    <n v="696"/>
  </r>
  <r>
    <x v="1"/>
    <x v="9"/>
    <x v="19"/>
    <n v="8"/>
  </r>
  <r>
    <x v="1"/>
    <x v="9"/>
    <x v="17"/>
    <n v="55"/>
  </r>
  <r>
    <x v="1"/>
    <x v="9"/>
    <x v="3"/>
    <n v="6"/>
  </r>
  <r>
    <x v="1"/>
    <x v="9"/>
    <x v="4"/>
    <n v="13"/>
  </r>
  <r>
    <x v="1"/>
    <x v="9"/>
    <x v="5"/>
    <n v="51"/>
  </r>
  <r>
    <x v="1"/>
    <x v="9"/>
    <x v="7"/>
    <n v="23"/>
  </r>
  <r>
    <x v="1"/>
    <x v="9"/>
    <x v="9"/>
    <n v="14721"/>
  </r>
  <r>
    <x v="1"/>
    <x v="9"/>
    <x v="26"/>
    <n v="3"/>
  </r>
  <r>
    <x v="1"/>
    <x v="9"/>
    <x v="11"/>
    <n v="9"/>
  </r>
  <r>
    <x v="1"/>
    <x v="9"/>
    <x v="12"/>
    <n v="9678"/>
  </r>
  <r>
    <x v="1"/>
    <x v="10"/>
    <x v="14"/>
    <n v="2"/>
  </r>
  <r>
    <x v="1"/>
    <x v="10"/>
    <x v="15"/>
    <n v="52"/>
  </r>
  <r>
    <x v="1"/>
    <x v="10"/>
    <x v="2"/>
    <n v="4"/>
  </r>
  <r>
    <x v="1"/>
    <x v="10"/>
    <x v="19"/>
    <n v="17"/>
  </r>
  <r>
    <x v="1"/>
    <x v="10"/>
    <x v="3"/>
    <n v="7"/>
  </r>
  <r>
    <x v="1"/>
    <x v="10"/>
    <x v="5"/>
    <n v="15"/>
  </r>
  <r>
    <x v="1"/>
    <x v="10"/>
    <x v="7"/>
    <n v="5"/>
  </r>
  <r>
    <x v="1"/>
    <x v="10"/>
    <x v="9"/>
    <n v="11981"/>
  </r>
  <r>
    <x v="1"/>
    <x v="10"/>
    <x v="11"/>
    <n v="45"/>
  </r>
  <r>
    <x v="1"/>
    <x v="10"/>
    <x v="12"/>
    <n v="14386"/>
  </r>
  <r>
    <x v="1"/>
    <x v="11"/>
    <x v="13"/>
    <n v="3"/>
  </r>
  <r>
    <x v="1"/>
    <x v="11"/>
    <x v="14"/>
    <n v="5"/>
  </r>
  <r>
    <x v="1"/>
    <x v="11"/>
    <x v="1"/>
    <n v="819"/>
  </r>
  <r>
    <x v="1"/>
    <x v="11"/>
    <x v="2"/>
    <n v="1"/>
  </r>
  <r>
    <x v="1"/>
    <x v="11"/>
    <x v="19"/>
    <n v="1908"/>
  </r>
  <r>
    <x v="1"/>
    <x v="11"/>
    <x v="16"/>
    <n v="3"/>
  </r>
  <r>
    <x v="1"/>
    <x v="11"/>
    <x v="17"/>
    <n v="14"/>
  </r>
  <r>
    <x v="1"/>
    <x v="11"/>
    <x v="3"/>
    <n v="6"/>
  </r>
  <r>
    <x v="1"/>
    <x v="11"/>
    <x v="4"/>
    <n v="10"/>
  </r>
  <r>
    <x v="1"/>
    <x v="11"/>
    <x v="21"/>
    <n v="4"/>
  </r>
  <r>
    <x v="1"/>
    <x v="11"/>
    <x v="5"/>
    <n v="53"/>
  </r>
  <r>
    <x v="1"/>
    <x v="11"/>
    <x v="7"/>
    <n v="34"/>
  </r>
  <r>
    <x v="1"/>
    <x v="11"/>
    <x v="8"/>
    <n v="1"/>
  </r>
  <r>
    <x v="1"/>
    <x v="11"/>
    <x v="9"/>
    <n v="14319"/>
  </r>
  <r>
    <x v="1"/>
    <x v="11"/>
    <x v="26"/>
    <n v="1"/>
  </r>
  <r>
    <x v="1"/>
    <x v="11"/>
    <x v="10"/>
    <n v="36"/>
  </r>
  <r>
    <x v="1"/>
    <x v="11"/>
    <x v="11"/>
    <n v="17"/>
  </r>
  <r>
    <x v="1"/>
    <x v="11"/>
    <x v="12"/>
    <n v="6524"/>
  </r>
  <r>
    <x v="2"/>
    <x v="12"/>
    <x v="13"/>
    <n v="16"/>
  </r>
  <r>
    <x v="2"/>
    <x v="12"/>
    <x v="18"/>
    <n v="8"/>
  </r>
  <r>
    <x v="2"/>
    <x v="12"/>
    <x v="14"/>
    <n v="132"/>
  </r>
  <r>
    <x v="2"/>
    <x v="12"/>
    <x v="0"/>
    <n v="4"/>
  </r>
  <r>
    <x v="2"/>
    <x v="12"/>
    <x v="15"/>
    <n v="61"/>
  </r>
  <r>
    <x v="2"/>
    <x v="12"/>
    <x v="1"/>
    <n v="578"/>
  </r>
  <r>
    <x v="2"/>
    <x v="12"/>
    <x v="2"/>
    <n v="6"/>
  </r>
  <r>
    <x v="2"/>
    <x v="12"/>
    <x v="19"/>
    <n v="867"/>
  </r>
  <r>
    <x v="2"/>
    <x v="12"/>
    <x v="20"/>
    <n v="5"/>
  </r>
  <r>
    <x v="2"/>
    <x v="12"/>
    <x v="16"/>
    <n v="39"/>
  </r>
  <r>
    <x v="2"/>
    <x v="12"/>
    <x v="17"/>
    <n v="69"/>
  </r>
  <r>
    <x v="2"/>
    <x v="12"/>
    <x v="3"/>
    <n v="109"/>
  </r>
  <r>
    <x v="2"/>
    <x v="12"/>
    <x v="4"/>
    <n v="64"/>
  </r>
  <r>
    <x v="2"/>
    <x v="12"/>
    <x v="21"/>
    <n v="13"/>
  </r>
  <r>
    <x v="2"/>
    <x v="12"/>
    <x v="22"/>
    <n v="1"/>
  </r>
  <r>
    <x v="2"/>
    <x v="12"/>
    <x v="5"/>
    <n v="175"/>
  </r>
  <r>
    <x v="2"/>
    <x v="12"/>
    <x v="27"/>
    <n v="3"/>
  </r>
  <r>
    <x v="2"/>
    <x v="12"/>
    <x v="6"/>
    <n v="345"/>
  </r>
  <r>
    <x v="2"/>
    <x v="12"/>
    <x v="7"/>
    <n v="202"/>
  </r>
  <r>
    <x v="2"/>
    <x v="12"/>
    <x v="8"/>
    <n v="19"/>
  </r>
  <r>
    <x v="2"/>
    <x v="12"/>
    <x v="9"/>
    <n v="21049"/>
  </r>
  <r>
    <x v="2"/>
    <x v="12"/>
    <x v="26"/>
    <n v="8"/>
  </r>
  <r>
    <x v="2"/>
    <x v="12"/>
    <x v="10"/>
    <n v="10"/>
  </r>
  <r>
    <x v="2"/>
    <x v="12"/>
    <x v="11"/>
    <n v="211"/>
  </r>
  <r>
    <x v="2"/>
    <x v="12"/>
    <x v="12"/>
    <n v="34104"/>
  </r>
  <r>
    <x v="2"/>
    <x v="13"/>
    <x v="14"/>
    <n v="37"/>
  </r>
  <r>
    <x v="2"/>
    <x v="13"/>
    <x v="0"/>
    <n v="3"/>
  </r>
  <r>
    <x v="2"/>
    <x v="13"/>
    <x v="15"/>
    <n v="3"/>
  </r>
  <r>
    <x v="2"/>
    <x v="13"/>
    <x v="1"/>
    <n v="613"/>
  </r>
  <r>
    <x v="2"/>
    <x v="13"/>
    <x v="19"/>
    <n v="986"/>
  </r>
  <r>
    <x v="2"/>
    <x v="13"/>
    <x v="20"/>
    <n v="10"/>
  </r>
  <r>
    <x v="2"/>
    <x v="13"/>
    <x v="16"/>
    <n v="5"/>
  </r>
  <r>
    <x v="2"/>
    <x v="13"/>
    <x v="17"/>
    <n v="3"/>
  </r>
  <r>
    <x v="2"/>
    <x v="13"/>
    <x v="3"/>
    <n v="6"/>
  </r>
  <r>
    <x v="2"/>
    <x v="13"/>
    <x v="4"/>
    <n v="5"/>
  </r>
  <r>
    <x v="2"/>
    <x v="13"/>
    <x v="21"/>
    <n v="7"/>
  </r>
  <r>
    <x v="2"/>
    <x v="13"/>
    <x v="22"/>
    <n v="1"/>
  </r>
  <r>
    <x v="2"/>
    <x v="13"/>
    <x v="5"/>
    <n v="39"/>
  </r>
  <r>
    <x v="2"/>
    <x v="13"/>
    <x v="6"/>
    <n v="56"/>
  </r>
  <r>
    <x v="2"/>
    <x v="13"/>
    <x v="7"/>
    <n v="79"/>
  </r>
  <r>
    <x v="2"/>
    <x v="13"/>
    <x v="8"/>
    <n v="3"/>
  </r>
  <r>
    <x v="2"/>
    <x v="13"/>
    <x v="9"/>
    <n v="15732"/>
  </r>
  <r>
    <x v="2"/>
    <x v="13"/>
    <x v="26"/>
    <n v="4"/>
  </r>
  <r>
    <x v="2"/>
    <x v="13"/>
    <x v="10"/>
    <n v="16"/>
  </r>
  <r>
    <x v="2"/>
    <x v="13"/>
    <x v="11"/>
    <n v="10"/>
  </r>
  <r>
    <x v="2"/>
    <x v="13"/>
    <x v="12"/>
    <n v="8247"/>
  </r>
  <r>
    <x v="2"/>
    <x v="14"/>
    <x v="13"/>
    <n v="20"/>
  </r>
  <r>
    <x v="2"/>
    <x v="14"/>
    <x v="18"/>
    <n v="4"/>
  </r>
  <r>
    <x v="2"/>
    <x v="14"/>
    <x v="14"/>
    <n v="43"/>
  </r>
  <r>
    <x v="2"/>
    <x v="14"/>
    <x v="0"/>
    <n v="2"/>
  </r>
  <r>
    <x v="2"/>
    <x v="14"/>
    <x v="15"/>
    <n v="2"/>
  </r>
  <r>
    <x v="2"/>
    <x v="14"/>
    <x v="1"/>
    <n v="446"/>
  </r>
  <r>
    <x v="2"/>
    <x v="14"/>
    <x v="19"/>
    <n v="48"/>
  </r>
  <r>
    <x v="2"/>
    <x v="14"/>
    <x v="20"/>
    <n v="19"/>
  </r>
  <r>
    <x v="2"/>
    <x v="14"/>
    <x v="16"/>
    <n v="22"/>
  </r>
  <r>
    <x v="2"/>
    <x v="14"/>
    <x v="17"/>
    <n v="18"/>
  </r>
  <r>
    <x v="2"/>
    <x v="14"/>
    <x v="3"/>
    <n v="16"/>
  </r>
  <r>
    <x v="2"/>
    <x v="14"/>
    <x v="4"/>
    <n v="28"/>
  </r>
  <r>
    <x v="2"/>
    <x v="14"/>
    <x v="21"/>
    <n v="5"/>
  </r>
  <r>
    <x v="2"/>
    <x v="14"/>
    <x v="5"/>
    <n v="58"/>
  </r>
  <r>
    <x v="2"/>
    <x v="14"/>
    <x v="27"/>
    <n v="6"/>
  </r>
  <r>
    <x v="2"/>
    <x v="14"/>
    <x v="6"/>
    <n v="97"/>
  </r>
  <r>
    <x v="2"/>
    <x v="14"/>
    <x v="7"/>
    <n v="126"/>
  </r>
  <r>
    <x v="2"/>
    <x v="14"/>
    <x v="8"/>
    <n v="4"/>
  </r>
  <r>
    <x v="2"/>
    <x v="14"/>
    <x v="9"/>
    <n v="14237"/>
  </r>
  <r>
    <x v="2"/>
    <x v="14"/>
    <x v="26"/>
    <n v="4"/>
  </r>
  <r>
    <x v="2"/>
    <x v="14"/>
    <x v="10"/>
    <n v="37"/>
  </r>
  <r>
    <x v="2"/>
    <x v="14"/>
    <x v="11"/>
    <n v="94"/>
  </r>
  <r>
    <x v="2"/>
    <x v="14"/>
    <x v="12"/>
    <n v="12501"/>
  </r>
  <r>
    <x v="2"/>
    <x v="15"/>
    <x v="13"/>
    <n v="6"/>
  </r>
  <r>
    <x v="2"/>
    <x v="15"/>
    <x v="18"/>
    <n v="11"/>
  </r>
  <r>
    <x v="2"/>
    <x v="15"/>
    <x v="14"/>
    <n v="103"/>
  </r>
  <r>
    <x v="2"/>
    <x v="15"/>
    <x v="0"/>
    <n v="1"/>
  </r>
  <r>
    <x v="2"/>
    <x v="15"/>
    <x v="15"/>
    <n v="6"/>
  </r>
  <r>
    <x v="2"/>
    <x v="15"/>
    <x v="1"/>
    <n v="471"/>
  </r>
  <r>
    <x v="2"/>
    <x v="15"/>
    <x v="2"/>
    <n v="3"/>
  </r>
  <r>
    <x v="2"/>
    <x v="15"/>
    <x v="19"/>
    <n v="2512"/>
  </r>
  <r>
    <x v="2"/>
    <x v="15"/>
    <x v="20"/>
    <n v="5"/>
  </r>
  <r>
    <x v="2"/>
    <x v="15"/>
    <x v="16"/>
    <n v="65"/>
  </r>
  <r>
    <x v="2"/>
    <x v="15"/>
    <x v="17"/>
    <n v="16"/>
  </r>
  <r>
    <x v="2"/>
    <x v="15"/>
    <x v="3"/>
    <n v="14"/>
  </r>
  <r>
    <x v="2"/>
    <x v="15"/>
    <x v="4"/>
    <n v="16"/>
  </r>
  <r>
    <x v="2"/>
    <x v="15"/>
    <x v="21"/>
    <n v="5"/>
  </r>
  <r>
    <x v="2"/>
    <x v="15"/>
    <x v="5"/>
    <n v="56"/>
  </r>
  <r>
    <x v="2"/>
    <x v="15"/>
    <x v="27"/>
    <n v="12"/>
  </r>
  <r>
    <x v="2"/>
    <x v="15"/>
    <x v="6"/>
    <n v="102"/>
  </r>
  <r>
    <x v="2"/>
    <x v="15"/>
    <x v="7"/>
    <n v="113"/>
  </r>
  <r>
    <x v="2"/>
    <x v="15"/>
    <x v="25"/>
    <n v="1"/>
  </r>
  <r>
    <x v="2"/>
    <x v="15"/>
    <x v="8"/>
    <n v="2"/>
  </r>
  <r>
    <x v="2"/>
    <x v="15"/>
    <x v="9"/>
    <n v="18341"/>
  </r>
  <r>
    <x v="2"/>
    <x v="15"/>
    <x v="26"/>
    <n v="13"/>
  </r>
  <r>
    <x v="2"/>
    <x v="15"/>
    <x v="10"/>
    <n v="68"/>
  </r>
  <r>
    <x v="2"/>
    <x v="15"/>
    <x v="11"/>
    <n v="62"/>
  </r>
  <r>
    <x v="2"/>
    <x v="15"/>
    <x v="12"/>
    <n v="16003"/>
  </r>
  <r>
    <x v="2"/>
    <x v="16"/>
    <x v="13"/>
    <n v="3"/>
  </r>
  <r>
    <x v="2"/>
    <x v="16"/>
    <x v="14"/>
    <n v="1"/>
  </r>
  <r>
    <x v="2"/>
    <x v="16"/>
    <x v="0"/>
    <n v="1"/>
  </r>
  <r>
    <x v="2"/>
    <x v="16"/>
    <x v="1"/>
    <n v="269"/>
  </r>
  <r>
    <x v="2"/>
    <x v="16"/>
    <x v="19"/>
    <n v="2371"/>
  </r>
  <r>
    <x v="2"/>
    <x v="16"/>
    <x v="17"/>
    <n v="1"/>
  </r>
  <r>
    <x v="2"/>
    <x v="16"/>
    <x v="4"/>
    <n v="2"/>
  </r>
  <r>
    <x v="2"/>
    <x v="16"/>
    <x v="21"/>
    <n v="1"/>
  </r>
  <r>
    <x v="2"/>
    <x v="16"/>
    <x v="5"/>
    <n v="6"/>
  </r>
  <r>
    <x v="2"/>
    <x v="16"/>
    <x v="7"/>
    <n v="7"/>
  </r>
  <r>
    <x v="2"/>
    <x v="16"/>
    <x v="9"/>
    <n v="1386"/>
  </r>
  <r>
    <x v="2"/>
    <x v="16"/>
    <x v="11"/>
    <n v="11"/>
  </r>
  <r>
    <x v="2"/>
    <x v="16"/>
    <x v="12"/>
    <n v="661"/>
  </r>
  <r>
    <x v="2"/>
    <x v="17"/>
    <x v="13"/>
    <n v="6"/>
  </r>
  <r>
    <x v="2"/>
    <x v="17"/>
    <x v="18"/>
    <n v="1"/>
  </r>
  <r>
    <x v="2"/>
    <x v="17"/>
    <x v="14"/>
    <n v="30"/>
  </r>
  <r>
    <x v="2"/>
    <x v="17"/>
    <x v="0"/>
    <n v="2"/>
  </r>
  <r>
    <x v="2"/>
    <x v="17"/>
    <x v="15"/>
    <n v="2"/>
  </r>
  <r>
    <x v="2"/>
    <x v="17"/>
    <x v="1"/>
    <n v="488"/>
  </r>
  <r>
    <x v="2"/>
    <x v="17"/>
    <x v="19"/>
    <n v="2618"/>
  </r>
  <r>
    <x v="2"/>
    <x v="17"/>
    <x v="20"/>
    <n v="2"/>
  </r>
  <r>
    <x v="2"/>
    <x v="17"/>
    <x v="16"/>
    <n v="51"/>
  </r>
  <r>
    <x v="2"/>
    <x v="17"/>
    <x v="17"/>
    <n v="4"/>
  </r>
  <r>
    <x v="2"/>
    <x v="17"/>
    <x v="3"/>
    <n v="4"/>
  </r>
  <r>
    <x v="2"/>
    <x v="17"/>
    <x v="4"/>
    <n v="22"/>
  </r>
  <r>
    <x v="2"/>
    <x v="17"/>
    <x v="21"/>
    <n v="5"/>
  </r>
  <r>
    <x v="2"/>
    <x v="17"/>
    <x v="5"/>
    <n v="54"/>
  </r>
  <r>
    <x v="2"/>
    <x v="17"/>
    <x v="27"/>
    <n v="4"/>
  </r>
  <r>
    <x v="2"/>
    <x v="17"/>
    <x v="6"/>
    <n v="6"/>
  </r>
  <r>
    <x v="2"/>
    <x v="17"/>
    <x v="7"/>
    <n v="50"/>
  </r>
  <r>
    <x v="2"/>
    <x v="17"/>
    <x v="8"/>
    <n v="3"/>
  </r>
  <r>
    <x v="2"/>
    <x v="17"/>
    <x v="9"/>
    <n v="9110"/>
  </r>
  <r>
    <x v="2"/>
    <x v="17"/>
    <x v="26"/>
    <n v="3"/>
  </r>
  <r>
    <x v="2"/>
    <x v="17"/>
    <x v="10"/>
    <n v="12"/>
  </r>
  <r>
    <x v="2"/>
    <x v="17"/>
    <x v="11"/>
    <n v="84"/>
  </r>
  <r>
    <x v="2"/>
    <x v="17"/>
    <x v="12"/>
    <n v="7517"/>
  </r>
  <r>
    <x v="2"/>
    <x v="18"/>
    <x v="13"/>
    <n v="17"/>
  </r>
  <r>
    <x v="2"/>
    <x v="18"/>
    <x v="18"/>
    <n v="2"/>
  </r>
  <r>
    <x v="2"/>
    <x v="18"/>
    <x v="14"/>
    <n v="174"/>
  </r>
  <r>
    <x v="2"/>
    <x v="18"/>
    <x v="0"/>
    <n v="2"/>
  </r>
  <r>
    <x v="2"/>
    <x v="18"/>
    <x v="15"/>
    <n v="1"/>
  </r>
  <r>
    <x v="2"/>
    <x v="18"/>
    <x v="1"/>
    <n v="137"/>
  </r>
  <r>
    <x v="2"/>
    <x v="18"/>
    <x v="2"/>
    <n v="1"/>
  </r>
  <r>
    <x v="2"/>
    <x v="18"/>
    <x v="19"/>
    <n v="2438"/>
  </r>
  <r>
    <x v="2"/>
    <x v="18"/>
    <x v="20"/>
    <n v="1"/>
  </r>
  <r>
    <x v="2"/>
    <x v="18"/>
    <x v="16"/>
    <n v="356"/>
  </r>
  <r>
    <x v="2"/>
    <x v="18"/>
    <x v="17"/>
    <n v="6"/>
  </r>
  <r>
    <x v="2"/>
    <x v="18"/>
    <x v="3"/>
    <n v="15"/>
  </r>
  <r>
    <x v="2"/>
    <x v="18"/>
    <x v="4"/>
    <n v="39"/>
  </r>
  <r>
    <x v="2"/>
    <x v="18"/>
    <x v="21"/>
    <n v="4"/>
  </r>
  <r>
    <x v="2"/>
    <x v="18"/>
    <x v="5"/>
    <n v="127"/>
  </r>
  <r>
    <x v="2"/>
    <x v="18"/>
    <x v="6"/>
    <n v="16"/>
  </r>
  <r>
    <x v="2"/>
    <x v="18"/>
    <x v="7"/>
    <n v="216"/>
  </r>
  <r>
    <x v="2"/>
    <x v="18"/>
    <x v="8"/>
    <n v="1"/>
  </r>
  <r>
    <x v="2"/>
    <x v="18"/>
    <x v="9"/>
    <n v="23606"/>
  </r>
  <r>
    <x v="2"/>
    <x v="18"/>
    <x v="10"/>
    <n v="6"/>
  </r>
  <r>
    <x v="2"/>
    <x v="18"/>
    <x v="11"/>
    <n v="42"/>
  </r>
  <r>
    <x v="2"/>
    <x v="18"/>
    <x v="12"/>
    <n v="21000"/>
  </r>
  <r>
    <x v="2"/>
    <x v="19"/>
    <x v="13"/>
    <n v="1"/>
  </r>
  <r>
    <x v="2"/>
    <x v="19"/>
    <x v="14"/>
    <n v="19"/>
  </r>
  <r>
    <x v="2"/>
    <x v="19"/>
    <x v="15"/>
    <n v="1"/>
  </r>
  <r>
    <x v="2"/>
    <x v="19"/>
    <x v="1"/>
    <n v="721"/>
  </r>
  <r>
    <x v="2"/>
    <x v="19"/>
    <x v="19"/>
    <n v="324"/>
  </r>
  <r>
    <x v="2"/>
    <x v="19"/>
    <x v="20"/>
    <n v="2"/>
  </r>
  <r>
    <x v="2"/>
    <x v="19"/>
    <x v="16"/>
    <n v="6"/>
  </r>
  <r>
    <x v="2"/>
    <x v="19"/>
    <x v="17"/>
    <n v="6"/>
  </r>
  <r>
    <x v="2"/>
    <x v="19"/>
    <x v="3"/>
    <n v="5"/>
  </r>
  <r>
    <x v="2"/>
    <x v="19"/>
    <x v="21"/>
    <n v="7"/>
  </r>
  <r>
    <x v="2"/>
    <x v="19"/>
    <x v="5"/>
    <n v="33"/>
  </r>
  <r>
    <x v="2"/>
    <x v="19"/>
    <x v="27"/>
    <n v="3"/>
  </r>
  <r>
    <x v="2"/>
    <x v="19"/>
    <x v="6"/>
    <n v="22"/>
  </r>
  <r>
    <x v="2"/>
    <x v="19"/>
    <x v="7"/>
    <n v="7"/>
  </r>
  <r>
    <x v="2"/>
    <x v="19"/>
    <x v="8"/>
    <n v="3"/>
  </r>
  <r>
    <x v="2"/>
    <x v="19"/>
    <x v="9"/>
    <n v="13339"/>
  </r>
  <r>
    <x v="2"/>
    <x v="19"/>
    <x v="26"/>
    <n v="3"/>
  </r>
  <r>
    <x v="2"/>
    <x v="19"/>
    <x v="10"/>
    <n v="25"/>
  </r>
  <r>
    <x v="2"/>
    <x v="19"/>
    <x v="11"/>
    <n v="10"/>
  </r>
  <r>
    <x v="2"/>
    <x v="19"/>
    <x v="12"/>
    <n v="6082"/>
  </r>
  <r>
    <x v="2"/>
    <x v="20"/>
    <x v="13"/>
    <n v="1"/>
  </r>
  <r>
    <x v="2"/>
    <x v="20"/>
    <x v="14"/>
    <n v="39"/>
  </r>
  <r>
    <x v="2"/>
    <x v="20"/>
    <x v="0"/>
    <n v="2"/>
  </r>
  <r>
    <x v="2"/>
    <x v="20"/>
    <x v="1"/>
    <n v="5"/>
  </r>
  <r>
    <x v="2"/>
    <x v="20"/>
    <x v="2"/>
    <n v="1"/>
  </r>
  <r>
    <x v="2"/>
    <x v="20"/>
    <x v="19"/>
    <n v="10"/>
  </r>
  <r>
    <x v="2"/>
    <x v="20"/>
    <x v="17"/>
    <n v="8"/>
  </r>
  <r>
    <x v="2"/>
    <x v="20"/>
    <x v="3"/>
    <n v="4"/>
  </r>
  <r>
    <x v="2"/>
    <x v="20"/>
    <x v="21"/>
    <n v="3"/>
  </r>
  <r>
    <x v="2"/>
    <x v="20"/>
    <x v="5"/>
    <n v="46"/>
  </r>
  <r>
    <x v="2"/>
    <x v="20"/>
    <x v="6"/>
    <n v="4"/>
  </r>
  <r>
    <x v="2"/>
    <x v="20"/>
    <x v="7"/>
    <n v="72"/>
  </r>
  <r>
    <x v="2"/>
    <x v="20"/>
    <x v="9"/>
    <n v="11404"/>
  </r>
  <r>
    <x v="2"/>
    <x v="20"/>
    <x v="26"/>
    <n v="1"/>
  </r>
  <r>
    <x v="2"/>
    <x v="20"/>
    <x v="11"/>
    <n v="39"/>
  </r>
  <r>
    <x v="2"/>
    <x v="20"/>
    <x v="12"/>
    <n v="18975"/>
  </r>
  <r>
    <x v="2"/>
    <x v="21"/>
    <x v="13"/>
    <n v="539"/>
  </r>
  <r>
    <x v="2"/>
    <x v="21"/>
    <x v="18"/>
    <n v="13"/>
  </r>
  <r>
    <x v="2"/>
    <x v="21"/>
    <x v="14"/>
    <n v="621"/>
  </r>
  <r>
    <x v="2"/>
    <x v="21"/>
    <x v="0"/>
    <n v="16"/>
  </r>
  <r>
    <x v="2"/>
    <x v="21"/>
    <x v="15"/>
    <n v="15"/>
  </r>
  <r>
    <x v="2"/>
    <x v="21"/>
    <x v="1"/>
    <n v="159"/>
  </r>
  <r>
    <x v="2"/>
    <x v="21"/>
    <x v="2"/>
    <n v="4"/>
  </r>
  <r>
    <x v="2"/>
    <x v="21"/>
    <x v="19"/>
    <n v="1790"/>
  </r>
  <r>
    <x v="2"/>
    <x v="21"/>
    <x v="20"/>
    <n v="14"/>
  </r>
  <r>
    <x v="2"/>
    <x v="21"/>
    <x v="16"/>
    <n v="61"/>
  </r>
  <r>
    <x v="2"/>
    <x v="21"/>
    <x v="17"/>
    <n v="10"/>
  </r>
  <r>
    <x v="2"/>
    <x v="21"/>
    <x v="3"/>
    <n v="53"/>
  </r>
  <r>
    <x v="2"/>
    <x v="21"/>
    <x v="4"/>
    <n v="69"/>
  </r>
  <r>
    <x v="2"/>
    <x v="21"/>
    <x v="21"/>
    <n v="22"/>
  </r>
  <r>
    <x v="2"/>
    <x v="21"/>
    <x v="22"/>
    <n v="1"/>
  </r>
  <r>
    <x v="2"/>
    <x v="21"/>
    <x v="5"/>
    <n v="258"/>
  </r>
  <r>
    <x v="2"/>
    <x v="21"/>
    <x v="27"/>
    <n v="1"/>
  </r>
  <r>
    <x v="2"/>
    <x v="21"/>
    <x v="6"/>
    <n v="69"/>
  </r>
  <r>
    <x v="2"/>
    <x v="21"/>
    <x v="7"/>
    <n v="1203"/>
  </r>
  <r>
    <x v="2"/>
    <x v="21"/>
    <x v="8"/>
    <n v="3"/>
  </r>
  <r>
    <x v="2"/>
    <x v="21"/>
    <x v="9"/>
    <n v="34796"/>
  </r>
  <r>
    <x v="2"/>
    <x v="21"/>
    <x v="26"/>
    <n v="47"/>
  </r>
  <r>
    <x v="2"/>
    <x v="21"/>
    <x v="10"/>
    <n v="80"/>
  </r>
  <r>
    <x v="2"/>
    <x v="21"/>
    <x v="11"/>
    <n v="111"/>
  </r>
  <r>
    <x v="2"/>
    <x v="21"/>
    <x v="12"/>
    <n v="58355"/>
  </r>
  <r>
    <x v="2"/>
    <x v="22"/>
    <x v="13"/>
    <n v="10"/>
  </r>
  <r>
    <x v="2"/>
    <x v="22"/>
    <x v="18"/>
    <n v="1"/>
  </r>
  <r>
    <x v="2"/>
    <x v="22"/>
    <x v="14"/>
    <n v="12"/>
  </r>
  <r>
    <x v="2"/>
    <x v="22"/>
    <x v="1"/>
    <n v="6"/>
  </r>
  <r>
    <x v="2"/>
    <x v="22"/>
    <x v="19"/>
    <n v="1132"/>
  </r>
  <r>
    <x v="2"/>
    <x v="22"/>
    <x v="16"/>
    <n v="1"/>
  </r>
  <r>
    <x v="2"/>
    <x v="22"/>
    <x v="17"/>
    <n v="1"/>
  </r>
  <r>
    <x v="2"/>
    <x v="22"/>
    <x v="3"/>
    <n v="1"/>
  </r>
  <r>
    <x v="2"/>
    <x v="22"/>
    <x v="4"/>
    <n v="5"/>
  </r>
  <r>
    <x v="2"/>
    <x v="22"/>
    <x v="5"/>
    <n v="48"/>
  </r>
  <r>
    <x v="2"/>
    <x v="22"/>
    <x v="6"/>
    <n v="1"/>
  </r>
  <r>
    <x v="2"/>
    <x v="22"/>
    <x v="7"/>
    <n v="26"/>
  </r>
  <r>
    <x v="2"/>
    <x v="22"/>
    <x v="9"/>
    <n v="2441"/>
  </r>
  <r>
    <x v="2"/>
    <x v="22"/>
    <x v="11"/>
    <n v="10"/>
  </r>
  <r>
    <x v="2"/>
    <x v="22"/>
    <x v="12"/>
    <n v="3723"/>
  </r>
  <r>
    <x v="3"/>
    <x v="23"/>
    <x v="13"/>
    <n v="1"/>
  </r>
  <r>
    <x v="3"/>
    <x v="23"/>
    <x v="18"/>
    <n v="2"/>
  </r>
  <r>
    <x v="3"/>
    <x v="23"/>
    <x v="14"/>
    <n v="2"/>
  </r>
  <r>
    <x v="3"/>
    <x v="23"/>
    <x v="28"/>
    <n v="2"/>
  </r>
  <r>
    <x v="3"/>
    <x v="23"/>
    <x v="15"/>
    <n v="5"/>
  </r>
  <r>
    <x v="3"/>
    <x v="23"/>
    <x v="1"/>
    <n v="847"/>
  </r>
  <r>
    <x v="3"/>
    <x v="23"/>
    <x v="2"/>
    <n v="3"/>
  </r>
  <r>
    <x v="3"/>
    <x v="23"/>
    <x v="17"/>
    <n v="5"/>
  </r>
  <r>
    <x v="3"/>
    <x v="23"/>
    <x v="3"/>
    <n v="11"/>
  </r>
  <r>
    <x v="3"/>
    <x v="23"/>
    <x v="4"/>
    <n v="9"/>
  </r>
  <r>
    <x v="3"/>
    <x v="23"/>
    <x v="21"/>
    <n v="3"/>
  </r>
  <r>
    <x v="3"/>
    <x v="23"/>
    <x v="5"/>
    <n v="46"/>
  </r>
  <r>
    <x v="3"/>
    <x v="23"/>
    <x v="6"/>
    <n v="5"/>
  </r>
  <r>
    <x v="3"/>
    <x v="23"/>
    <x v="7"/>
    <n v="115"/>
  </r>
  <r>
    <x v="3"/>
    <x v="23"/>
    <x v="8"/>
    <n v="4"/>
  </r>
  <r>
    <x v="3"/>
    <x v="23"/>
    <x v="9"/>
    <n v="11699"/>
  </r>
  <r>
    <x v="3"/>
    <x v="23"/>
    <x v="26"/>
    <n v="2"/>
  </r>
  <r>
    <x v="3"/>
    <x v="23"/>
    <x v="10"/>
    <n v="14"/>
  </r>
  <r>
    <x v="3"/>
    <x v="23"/>
    <x v="11"/>
    <n v="15"/>
  </r>
  <r>
    <x v="3"/>
    <x v="23"/>
    <x v="12"/>
    <n v="4575"/>
  </r>
  <r>
    <x v="3"/>
    <x v="24"/>
    <x v="13"/>
    <n v="1"/>
  </r>
  <r>
    <x v="3"/>
    <x v="24"/>
    <x v="18"/>
    <n v="1"/>
  </r>
  <r>
    <x v="3"/>
    <x v="24"/>
    <x v="14"/>
    <n v="2"/>
  </r>
  <r>
    <x v="3"/>
    <x v="24"/>
    <x v="15"/>
    <n v="5"/>
  </r>
  <r>
    <x v="3"/>
    <x v="24"/>
    <x v="1"/>
    <n v="118"/>
  </r>
  <r>
    <x v="3"/>
    <x v="24"/>
    <x v="19"/>
    <n v="2"/>
  </r>
  <r>
    <x v="3"/>
    <x v="24"/>
    <x v="17"/>
    <n v="8"/>
  </r>
  <r>
    <x v="3"/>
    <x v="24"/>
    <x v="3"/>
    <n v="7"/>
  </r>
  <r>
    <x v="3"/>
    <x v="24"/>
    <x v="4"/>
    <n v="7"/>
  </r>
  <r>
    <x v="3"/>
    <x v="24"/>
    <x v="21"/>
    <n v="3"/>
  </r>
  <r>
    <x v="3"/>
    <x v="24"/>
    <x v="5"/>
    <n v="17"/>
  </r>
  <r>
    <x v="3"/>
    <x v="24"/>
    <x v="6"/>
    <n v="1"/>
  </r>
  <r>
    <x v="3"/>
    <x v="24"/>
    <x v="7"/>
    <n v="33"/>
  </r>
  <r>
    <x v="3"/>
    <x v="24"/>
    <x v="8"/>
    <n v="1"/>
  </r>
  <r>
    <x v="3"/>
    <x v="24"/>
    <x v="9"/>
    <n v="7494"/>
  </r>
  <r>
    <x v="3"/>
    <x v="24"/>
    <x v="26"/>
    <n v="1"/>
  </r>
  <r>
    <x v="3"/>
    <x v="24"/>
    <x v="10"/>
    <n v="3"/>
  </r>
  <r>
    <x v="3"/>
    <x v="24"/>
    <x v="11"/>
    <n v="25"/>
  </r>
  <r>
    <x v="3"/>
    <x v="24"/>
    <x v="12"/>
    <n v="7040"/>
  </r>
  <r>
    <x v="3"/>
    <x v="25"/>
    <x v="13"/>
    <n v="1"/>
  </r>
  <r>
    <x v="3"/>
    <x v="25"/>
    <x v="14"/>
    <n v="2"/>
  </r>
  <r>
    <x v="3"/>
    <x v="25"/>
    <x v="1"/>
    <n v="9"/>
  </r>
  <r>
    <x v="3"/>
    <x v="25"/>
    <x v="2"/>
    <n v="6"/>
  </r>
  <r>
    <x v="3"/>
    <x v="25"/>
    <x v="3"/>
    <n v="6"/>
  </r>
  <r>
    <x v="3"/>
    <x v="25"/>
    <x v="21"/>
    <n v="2"/>
  </r>
  <r>
    <x v="3"/>
    <x v="25"/>
    <x v="5"/>
    <n v="14"/>
  </r>
  <r>
    <x v="3"/>
    <x v="25"/>
    <x v="6"/>
    <n v="8"/>
  </r>
  <r>
    <x v="3"/>
    <x v="25"/>
    <x v="7"/>
    <n v="17"/>
  </r>
  <r>
    <x v="3"/>
    <x v="25"/>
    <x v="8"/>
    <n v="15"/>
  </r>
  <r>
    <x v="3"/>
    <x v="25"/>
    <x v="9"/>
    <n v="5048"/>
  </r>
  <r>
    <x v="3"/>
    <x v="25"/>
    <x v="26"/>
    <n v="2"/>
  </r>
  <r>
    <x v="3"/>
    <x v="25"/>
    <x v="10"/>
    <n v="3"/>
  </r>
  <r>
    <x v="3"/>
    <x v="25"/>
    <x v="11"/>
    <n v="2"/>
  </r>
  <r>
    <x v="3"/>
    <x v="25"/>
    <x v="12"/>
    <n v="1250"/>
  </r>
  <r>
    <x v="3"/>
    <x v="26"/>
    <x v="13"/>
    <n v="4"/>
  </r>
  <r>
    <x v="3"/>
    <x v="26"/>
    <x v="18"/>
    <n v="10"/>
  </r>
  <r>
    <x v="3"/>
    <x v="26"/>
    <x v="14"/>
    <n v="12"/>
  </r>
  <r>
    <x v="3"/>
    <x v="26"/>
    <x v="15"/>
    <n v="1"/>
  </r>
  <r>
    <x v="3"/>
    <x v="26"/>
    <x v="1"/>
    <n v="7"/>
  </r>
  <r>
    <x v="3"/>
    <x v="26"/>
    <x v="19"/>
    <n v="29"/>
  </r>
  <r>
    <x v="3"/>
    <x v="26"/>
    <x v="17"/>
    <n v="44"/>
  </r>
  <r>
    <x v="3"/>
    <x v="26"/>
    <x v="3"/>
    <n v="10"/>
  </r>
  <r>
    <x v="3"/>
    <x v="26"/>
    <x v="4"/>
    <n v="61"/>
  </r>
  <r>
    <x v="3"/>
    <x v="26"/>
    <x v="21"/>
    <n v="3"/>
  </r>
  <r>
    <x v="3"/>
    <x v="26"/>
    <x v="5"/>
    <n v="127"/>
  </r>
  <r>
    <x v="3"/>
    <x v="26"/>
    <x v="6"/>
    <n v="8"/>
  </r>
  <r>
    <x v="3"/>
    <x v="26"/>
    <x v="7"/>
    <n v="174"/>
  </r>
  <r>
    <x v="3"/>
    <x v="26"/>
    <x v="9"/>
    <n v="15015"/>
  </r>
  <r>
    <x v="3"/>
    <x v="26"/>
    <x v="26"/>
    <n v="1"/>
  </r>
  <r>
    <x v="3"/>
    <x v="26"/>
    <x v="11"/>
    <n v="37"/>
  </r>
  <r>
    <x v="3"/>
    <x v="26"/>
    <x v="12"/>
    <n v="5886"/>
  </r>
  <r>
    <x v="3"/>
    <x v="27"/>
    <x v="13"/>
    <n v="3"/>
  </r>
  <r>
    <x v="3"/>
    <x v="27"/>
    <x v="14"/>
    <n v="7"/>
  </r>
  <r>
    <x v="3"/>
    <x v="27"/>
    <x v="15"/>
    <n v="1"/>
  </r>
  <r>
    <x v="3"/>
    <x v="27"/>
    <x v="1"/>
    <n v="308"/>
  </r>
  <r>
    <x v="3"/>
    <x v="27"/>
    <x v="19"/>
    <n v="3"/>
  </r>
  <r>
    <x v="3"/>
    <x v="27"/>
    <x v="16"/>
    <n v="2"/>
  </r>
  <r>
    <x v="3"/>
    <x v="27"/>
    <x v="17"/>
    <n v="5"/>
  </r>
  <r>
    <x v="3"/>
    <x v="27"/>
    <x v="3"/>
    <n v="6"/>
  </r>
  <r>
    <x v="3"/>
    <x v="27"/>
    <x v="4"/>
    <n v="2"/>
  </r>
  <r>
    <x v="3"/>
    <x v="27"/>
    <x v="21"/>
    <n v="1"/>
  </r>
  <r>
    <x v="3"/>
    <x v="27"/>
    <x v="5"/>
    <n v="5"/>
  </r>
  <r>
    <x v="3"/>
    <x v="27"/>
    <x v="6"/>
    <n v="19"/>
  </r>
  <r>
    <x v="3"/>
    <x v="27"/>
    <x v="7"/>
    <n v="20"/>
  </r>
  <r>
    <x v="3"/>
    <x v="27"/>
    <x v="8"/>
    <n v="4"/>
  </r>
  <r>
    <x v="3"/>
    <x v="27"/>
    <x v="9"/>
    <n v="8911"/>
  </r>
  <r>
    <x v="3"/>
    <x v="27"/>
    <x v="26"/>
    <n v="6"/>
  </r>
  <r>
    <x v="3"/>
    <x v="27"/>
    <x v="10"/>
    <n v="18"/>
  </r>
  <r>
    <x v="3"/>
    <x v="27"/>
    <x v="11"/>
    <n v="4"/>
  </r>
  <r>
    <x v="3"/>
    <x v="27"/>
    <x v="12"/>
    <n v="4155"/>
  </r>
  <r>
    <x v="3"/>
    <x v="28"/>
    <x v="13"/>
    <n v="3"/>
  </r>
  <r>
    <x v="3"/>
    <x v="28"/>
    <x v="14"/>
    <n v="2"/>
  </r>
  <r>
    <x v="3"/>
    <x v="28"/>
    <x v="15"/>
    <n v="21"/>
  </r>
  <r>
    <x v="3"/>
    <x v="28"/>
    <x v="1"/>
    <n v="4"/>
  </r>
  <r>
    <x v="3"/>
    <x v="28"/>
    <x v="2"/>
    <n v="5"/>
  </r>
  <r>
    <x v="3"/>
    <x v="28"/>
    <x v="17"/>
    <n v="1"/>
  </r>
  <r>
    <x v="3"/>
    <x v="28"/>
    <x v="3"/>
    <n v="13"/>
  </r>
  <r>
    <x v="3"/>
    <x v="28"/>
    <x v="4"/>
    <n v="5"/>
  </r>
  <r>
    <x v="3"/>
    <x v="28"/>
    <x v="21"/>
    <n v="4"/>
  </r>
  <r>
    <x v="3"/>
    <x v="28"/>
    <x v="5"/>
    <n v="9"/>
  </r>
  <r>
    <x v="3"/>
    <x v="28"/>
    <x v="24"/>
    <n v="1"/>
  </r>
  <r>
    <x v="3"/>
    <x v="28"/>
    <x v="6"/>
    <n v="4"/>
  </r>
  <r>
    <x v="3"/>
    <x v="28"/>
    <x v="7"/>
    <n v="28"/>
  </r>
  <r>
    <x v="3"/>
    <x v="28"/>
    <x v="8"/>
    <n v="8"/>
  </r>
  <r>
    <x v="3"/>
    <x v="28"/>
    <x v="9"/>
    <n v="4607"/>
  </r>
  <r>
    <x v="3"/>
    <x v="28"/>
    <x v="10"/>
    <n v="12"/>
  </r>
  <r>
    <x v="3"/>
    <x v="28"/>
    <x v="11"/>
    <n v="5"/>
  </r>
  <r>
    <x v="3"/>
    <x v="28"/>
    <x v="12"/>
    <n v="1442"/>
  </r>
  <r>
    <x v="3"/>
    <x v="29"/>
    <x v="13"/>
    <n v="5"/>
  </r>
  <r>
    <x v="3"/>
    <x v="29"/>
    <x v="18"/>
    <n v="3"/>
  </r>
  <r>
    <x v="3"/>
    <x v="29"/>
    <x v="14"/>
    <n v="7"/>
  </r>
  <r>
    <x v="3"/>
    <x v="29"/>
    <x v="15"/>
    <n v="1"/>
  </r>
  <r>
    <x v="3"/>
    <x v="29"/>
    <x v="1"/>
    <n v="794"/>
  </r>
  <r>
    <x v="3"/>
    <x v="29"/>
    <x v="19"/>
    <n v="699"/>
  </r>
  <r>
    <x v="3"/>
    <x v="29"/>
    <x v="16"/>
    <n v="2"/>
  </r>
  <r>
    <x v="3"/>
    <x v="29"/>
    <x v="17"/>
    <n v="13"/>
  </r>
  <r>
    <x v="3"/>
    <x v="29"/>
    <x v="3"/>
    <n v="13"/>
  </r>
  <r>
    <x v="3"/>
    <x v="29"/>
    <x v="4"/>
    <n v="18"/>
  </r>
  <r>
    <x v="3"/>
    <x v="29"/>
    <x v="21"/>
    <n v="4"/>
  </r>
  <r>
    <x v="3"/>
    <x v="29"/>
    <x v="5"/>
    <n v="91"/>
  </r>
  <r>
    <x v="3"/>
    <x v="29"/>
    <x v="6"/>
    <n v="4"/>
  </r>
  <r>
    <x v="3"/>
    <x v="29"/>
    <x v="7"/>
    <n v="69"/>
  </r>
  <r>
    <x v="3"/>
    <x v="29"/>
    <x v="8"/>
    <n v="15"/>
  </r>
  <r>
    <x v="3"/>
    <x v="29"/>
    <x v="9"/>
    <n v="17163"/>
  </r>
  <r>
    <x v="3"/>
    <x v="29"/>
    <x v="26"/>
    <n v="1"/>
  </r>
  <r>
    <x v="3"/>
    <x v="29"/>
    <x v="10"/>
    <n v="22"/>
  </r>
  <r>
    <x v="3"/>
    <x v="29"/>
    <x v="11"/>
    <n v="16"/>
  </r>
  <r>
    <x v="3"/>
    <x v="29"/>
    <x v="12"/>
    <n v="5458"/>
  </r>
  <r>
    <x v="3"/>
    <x v="30"/>
    <x v="13"/>
    <n v="3"/>
  </r>
  <r>
    <x v="3"/>
    <x v="30"/>
    <x v="14"/>
    <n v="6"/>
  </r>
  <r>
    <x v="3"/>
    <x v="30"/>
    <x v="0"/>
    <n v="1"/>
  </r>
  <r>
    <x v="3"/>
    <x v="30"/>
    <x v="15"/>
    <n v="2"/>
  </r>
  <r>
    <x v="3"/>
    <x v="30"/>
    <x v="1"/>
    <n v="130"/>
  </r>
  <r>
    <x v="3"/>
    <x v="30"/>
    <x v="2"/>
    <n v="3"/>
  </r>
  <r>
    <x v="3"/>
    <x v="30"/>
    <x v="19"/>
    <n v="7"/>
  </r>
  <r>
    <x v="3"/>
    <x v="30"/>
    <x v="20"/>
    <n v="1"/>
  </r>
  <r>
    <x v="3"/>
    <x v="30"/>
    <x v="16"/>
    <n v="1"/>
  </r>
  <r>
    <x v="3"/>
    <x v="30"/>
    <x v="17"/>
    <n v="3"/>
  </r>
  <r>
    <x v="3"/>
    <x v="30"/>
    <x v="3"/>
    <n v="2"/>
  </r>
  <r>
    <x v="3"/>
    <x v="30"/>
    <x v="4"/>
    <n v="8"/>
  </r>
  <r>
    <x v="3"/>
    <x v="30"/>
    <x v="21"/>
    <n v="3"/>
  </r>
  <r>
    <x v="3"/>
    <x v="30"/>
    <x v="5"/>
    <n v="15"/>
  </r>
  <r>
    <x v="3"/>
    <x v="30"/>
    <x v="6"/>
    <n v="15"/>
  </r>
  <r>
    <x v="3"/>
    <x v="30"/>
    <x v="7"/>
    <n v="28"/>
  </r>
  <r>
    <x v="3"/>
    <x v="30"/>
    <x v="9"/>
    <n v="8237"/>
  </r>
  <r>
    <x v="3"/>
    <x v="30"/>
    <x v="10"/>
    <n v="61"/>
  </r>
  <r>
    <x v="3"/>
    <x v="30"/>
    <x v="11"/>
    <n v="6"/>
  </r>
  <r>
    <x v="3"/>
    <x v="30"/>
    <x v="12"/>
    <n v="2360"/>
  </r>
  <r>
    <x v="3"/>
    <x v="31"/>
    <x v="13"/>
    <n v="2"/>
  </r>
  <r>
    <x v="3"/>
    <x v="31"/>
    <x v="14"/>
    <n v="3"/>
  </r>
  <r>
    <x v="3"/>
    <x v="31"/>
    <x v="1"/>
    <n v="38"/>
  </r>
  <r>
    <x v="3"/>
    <x v="31"/>
    <x v="2"/>
    <n v="1"/>
  </r>
  <r>
    <x v="3"/>
    <x v="31"/>
    <x v="19"/>
    <n v="1"/>
  </r>
  <r>
    <x v="3"/>
    <x v="31"/>
    <x v="16"/>
    <n v="1"/>
  </r>
  <r>
    <x v="3"/>
    <x v="31"/>
    <x v="17"/>
    <n v="4"/>
  </r>
  <r>
    <x v="3"/>
    <x v="31"/>
    <x v="3"/>
    <n v="3"/>
  </r>
  <r>
    <x v="3"/>
    <x v="31"/>
    <x v="4"/>
    <n v="2"/>
  </r>
  <r>
    <x v="3"/>
    <x v="31"/>
    <x v="5"/>
    <n v="4"/>
  </r>
  <r>
    <x v="3"/>
    <x v="31"/>
    <x v="6"/>
    <n v="8"/>
  </r>
  <r>
    <x v="3"/>
    <x v="31"/>
    <x v="7"/>
    <n v="36"/>
  </r>
  <r>
    <x v="3"/>
    <x v="31"/>
    <x v="9"/>
    <n v="4472"/>
  </r>
  <r>
    <x v="3"/>
    <x v="31"/>
    <x v="10"/>
    <n v="6"/>
  </r>
  <r>
    <x v="3"/>
    <x v="31"/>
    <x v="11"/>
    <n v="1"/>
  </r>
  <r>
    <x v="3"/>
    <x v="31"/>
    <x v="12"/>
    <n v="872"/>
  </r>
  <r>
    <x v="3"/>
    <x v="32"/>
    <x v="13"/>
    <n v="3"/>
  </r>
  <r>
    <x v="3"/>
    <x v="32"/>
    <x v="18"/>
    <n v="5"/>
  </r>
  <r>
    <x v="3"/>
    <x v="32"/>
    <x v="14"/>
    <n v="3"/>
  </r>
  <r>
    <x v="3"/>
    <x v="32"/>
    <x v="28"/>
    <n v="1"/>
  </r>
  <r>
    <x v="3"/>
    <x v="32"/>
    <x v="15"/>
    <n v="5"/>
  </r>
  <r>
    <x v="3"/>
    <x v="32"/>
    <x v="1"/>
    <n v="646"/>
  </r>
  <r>
    <x v="3"/>
    <x v="32"/>
    <x v="2"/>
    <n v="15"/>
  </r>
  <r>
    <x v="3"/>
    <x v="32"/>
    <x v="17"/>
    <n v="28"/>
  </r>
  <r>
    <x v="3"/>
    <x v="32"/>
    <x v="3"/>
    <n v="9"/>
  </r>
  <r>
    <x v="3"/>
    <x v="32"/>
    <x v="4"/>
    <n v="11"/>
  </r>
  <r>
    <x v="3"/>
    <x v="32"/>
    <x v="21"/>
    <n v="2"/>
  </r>
  <r>
    <x v="3"/>
    <x v="32"/>
    <x v="5"/>
    <n v="25"/>
  </r>
  <r>
    <x v="3"/>
    <x v="32"/>
    <x v="6"/>
    <n v="10"/>
  </r>
  <r>
    <x v="3"/>
    <x v="32"/>
    <x v="7"/>
    <n v="46"/>
  </r>
  <r>
    <x v="3"/>
    <x v="32"/>
    <x v="9"/>
    <n v="10886"/>
  </r>
  <r>
    <x v="3"/>
    <x v="32"/>
    <x v="26"/>
    <n v="1"/>
  </r>
  <r>
    <x v="3"/>
    <x v="32"/>
    <x v="10"/>
    <n v="40"/>
  </r>
  <r>
    <x v="3"/>
    <x v="32"/>
    <x v="11"/>
    <n v="16"/>
  </r>
  <r>
    <x v="3"/>
    <x v="32"/>
    <x v="12"/>
    <n v="3153"/>
  </r>
  <r>
    <x v="4"/>
    <x v="33"/>
    <x v="0"/>
    <n v="1"/>
  </r>
  <r>
    <x v="4"/>
    <x v="33"/>
    <x v="1"/>
    <n v="1"/>
  </r>
  <r>
    <x v="4"/>
    <x v="33"/>
    <x v="19"/>
    <n v="2"/>
  </r>
  <r>
    <x v="4"/>
    <x v="33"/>
    <x v="3"/>
    <n v="1"/>
  </r>
  <r>
    <x v="4"/>
    <x v="33"/>
    <x v="9"/>
    <n v="754"/>
  </r>
  <r>
    <x v="4"/>
    <x v="33"/>
    <x v="12"/>
    <n v="621"/>
  </r>
  <r>
    <x v="4"/>
    <x v="34"/>
    <x v="13"/>
    <n v="5"/>
  </r>
  <r>
    <x v="4"/>
    <x v="34"/>
    <x v="18"/>
    <n v="2"/>
  </r>
  <r>
    <x v="4"/>
    <x v="34"/>
    <x v="14"/>
    <n v="2"/>
  </r>
  <r>
    <x v="4"/>
    <x v="34"/>
    <x v="1"/>
    <n v="697"/>
  </r>
  <r>
    <x v="4"/>
    <x v="34"/>
    <x v="2"/>
    <n v="23"/>
  </r>
  <r>
    <x v="4"/>
    <x v="34"/>
    <x v="19"/>
    <n v="4"/>
  </r>
  <r>
    <x v="4"/>
    <x v="34"/>
    <x v="20"/>
    <n v="2"/>
  </r>
  <r>
    <x v="4"/>
    <x v="34"/>
    <x v="16"/>
    <n v="1"/>
  </r>
  <r>
    <x v="4"/>
    <x v="34"/>
    <x v="17"/>
    <n v="61"/>
  </r>
  <r>
    <x v="4"/>
    <x v="34"/>
    <x v="3"/>
    <n v="22"/>
  </r>
  <r>
    <x v="4"/>
    <x v="34"/>
    <x v="4"/>
    <n v="10"/>
  </r>
  <r>
    <x v="4"/>
    <x v="34"/>
    <x v="21"/>
    <n v="5"/>
  </r>
  <r>
    <x v="4"/>
    <x v="34"/>
    <x v="5"/>
    <n v="24"/>
  </r>
  <r>
    <x v="4"/>
    <x v="34"/>
    <x v="6"/>
    <n v="30"/>
  </r>
  <r>
    <x v="4"/>
    <x v="34"/>
    <x v="7"/>
    <n v="44"/>
  </r>
  <r>
    <x v="4"/>
    <x v="34"/>
    <x v="8"/>
    <n v="4"/>
  </r>
  <r>
    <x v="4"/>
    <x v="34"/>
    <x v="9"/>
    <n v="13924"/>
  </r>
  <r>
    <x v="4"/>
    <x v="34"/>
    <x v="26"/>
    <n v="1"/>
  </r>
  <r>
    <x v="4"/>
    <x v="34"/>
    <x v="10"/>
    <n v="29"/>
  </r>
  <r>
    <x v="4"/>
    <x v="34"/>
    <x v="11"/>
    <n v="7"/>
  </r>
  <r>
    <x v="4"/>
    <x v="34"/>
    <x v="12"/>
    <n v="2368"/>
  </r>
  <r>
    <x v="4"/>
    <x v="35"/>
    <x v="14"/>
    <n v="3"/>
  </r>
  <r>
    <x v="4"/>
    <x v="35"/>
    <x v="19"/>
    <n v="2"/>
  </r>
  <r>
    <x v="4"/>
    <x v="35"/>
    <x v="17"/>
    <n v="9"/>
  </r>
  <r>
    <x v="4"/>
    <x v="35"/>
    <x v="3"/>
    <n v="2"/>
  </r>
  <r>
    <x v="4"/>
    <x v="35"/>
    <x v="4"/>
    <n v="1"/>
  </r>
  <r>
    <x v="4"/>
    <x v="35"/>
    <x v="5"/>
    <n v="2"/>
  </r>
  <r>
    <x v="4"/>
    <x v="35"/>
    <x v="7"/>
    <n v="15"/>
  </r>
  <r>
    <x v="4"/>
    <x v="35"/>
    <x v="9"/>
    <n v="3416"/>
  </r>
  <r>
    <x v="4"/>
    <x v="35"/>
    <x v="11"/>
    <n v="3"/>
  </r>
  <r>
    <x v="4"/>
    <x v="35"/>
    <x v="12"/>
    <n v="2053"/>
  </r>
  <r>
    <x v="4"/>
    <x v="36"/>
    <x v="13"/>
    <n v="1"/>
  </r>
  <r>
    <x v="4"/>
    <x v="36"/>
    <x v="2"/>
    <n v="1"/>
  </r>
  <r>
    <x v="4"/>
    <x v="36"/>
    <x v="17"/>
    <n v="2"/>
  </r>
  <r>
    <x v="4"/>
    <x v="36"/>
    <x v="3"/>
    <n v="3"/>
  </r>
  <r>
    <x v="4"/>
    <x v="36"/>
    <x v="5"/>
    <n v="1"/>
  </r>
  <r>
    <x v="4"/>
    <x v="36"/>
    <x v="6"/>
    <n v="3"/>
  </r>
  <r>
    <x v="4"/>
    <x v="36"/>
    <x v="7"/>
    <n v="9"/>
  </r>
  <r>
    <x v="4"/>
    <x v="36"/>
    <x v="9"/>
    <n v="2286"/>
  </r>
  <r>
    <x v="4"/>
    <x v="36"/>
    <x v="26"/>
    <n v="1"/>
  </r>
  <r>
    <x v="4"/>
    <x v="36"/>
    <x v="10"/>
    <n v="1"/>
  </r>
  <r>
    <x v="4"/>
    <x v="36"/>
    <x v="11"/>
    <n v="1"/>
  </r>
  <r>
    <x v="4"/>
    <x v="36"/>
    <x v="12"/>
    <n v="321"/>
  </r>
  <r>
    <x v="4"/>
    <x v="37"/>
    <x v="13"/>
    <n v="3"/>
  </r>
  <r>
    <x v="4"/>
    <x v="37"/>
    <x v="18"/>
    <n v="1"/>
  </r>
  <r>
    <x v="4"/>
    <x v="37"/>
    <x v="14"/>
    <n v="3"/>
  </r>
  <r>
    <x v="4"/>
    <x v="37"/>
    <x v="1"/>
    <n v="34"/>
  </r>
  <r>
    <x v="4"/>
    <x v="37"/>
    <x v="19"/>
    <n v="3"/>
  </r>
  <r>
    <x v="4"/>
    <x v="37"/>
    <x v="17"/>
    <n v="3"/>
  </r>
  <r>
    <x v="4"/>
    <x v="37"/>
    <x v="3"/>
    <n v="7"/>
  </r>
  <r>
    <x v="4"/>
    <x v="37"/>
    <x v="5"/>
    <n v="8"/>
  </r>
  <r>
    <x v="4"/>
    <x v="37"/>
    <x v="6"/>
    <n v="9"/>
  </r>
  <r>
    <x v="4"/>
    <x v="37"/>
    <x v="7"/>
    <n v="41"/>
  </r>
  <r>
    <x v="4"/>
    <x v="37"/>
    <x v="9"/>
    <n v="3936"/>
  </r>
  <r>
    <x v="4"/>
    <x v="37"/>
    <x v="10"/>
    <n v="7"/>
  </r>
  <r>
    <x v="4"/>
    <x v="37"/>
    <x v="11"/>
    <n v="1"/>
  </r>
  <r>
    <x v="4"/>
    <x v="37"/>
    <x v="12"/>
    <n v="1953"/>
  </r>
  <r>
    <x v="4"/>
    <x v="38"/>
    <x v="1"/>
    <n v="2"/>
  </r>
  <r>
    <x v="4"/>
    <x v="38"/>
    <x v="2"/>
    <n v="13"/>
  </r>
  <r>
    <x v="4"/>
    <x v="38"/>
    <x v="20"/>
    <n v="1"/>
  </r>
  <r>
    <x v="4"/>
    <x v="38"/>
    <x v="17"/>
    <n v="10"/>
  </r>
  <r>
    <x v="4"/>
    <x v="38"/>
    <x v="3"/>
    <n v="3"/>
  </r>
  <r>
    <x v="4"/>
    <x v="38"/>
    <x v="4"/>
    <n v="1"/>
  </r>
  <r>
    <x v="4"/>
    <x v="38"/>
    <x v="21"/>
    <n v="3"/>
  </r>
  <r>
    <x v="4"/>
    <x v="38"/>
    <x v="5"/>
    <n v="2"/>
  </r>
  <r>
    <x v="4"/>
    <x v="38"/>
    <x v="6"/>
    <n v="9"/>
  </r>
  <r>
    <x v="4"/>
    <x v="38"/>
    <x v="7"/>
    <n v="14"/>
  </r>
  <r>
    <x v="4"/>
    <x v="38"/>
    <x v="9"/>
    <n v="5502"/>
  </r>
  <r>
    <x v="4"/>
    <x v="38"/>
    <x v="11"/>
    <n v="1"/>
  </r>
  <r>
    <x v="4"/>
    <x v="38"/>
    <x v="12"/>
    <n v="1306"/>
  </r>
  <r>
    <x v="4"/>
    <x v="39"/>
    <x v="13"/>
    <n v="2"/>
  </r>
  <r>
    <x v="4"/>
    <x v="39"/>
    <x v="18"/>
    <n v="1"/>
  </r>
  <r>
    <x v="4"/>
    <x v="39"/>
    <x v="14"/>
    <n v="5"/>
  </r>
  <r>
    <x v="4"/>
    <x v="39"/>
    <x v="28"/>
    <n v="1"/>
  </r>
  <r>
    <x v="4"/>
    <x v="39"/>
    <x v="0"/>
    <n v="3"/>
  </r>
  <r>
    <x v="4"/>
    <x v="39"/>
    <x v="15"/>
    <n v="2"/>
  </r>
  <r>
    <x v="4"/>
    <x v="39"/>
    <x v="1"/>
    <n v="8"/>
  </r>
  <r>
    <x v="4"/>
    <x v="39"/>
    <x v="2"/>
    <n v="14"/>
  </r>
  <r>
    <x v="4"/>
    <x v="39"/>
    <x v="19"/>
    <n v="5"/>
  </r>
  <r>
    <x v="4"/>
    <x v="39"/>
    <x v="17"/>
    <n v="10"/>
  </r>
  <r>
    <x v="4"/>
    <x v="39"/>
    <x v="3"/>
    <n v="2"/>
  </r>
  <r>
    <x v="4"/>
    <x v="39"/>
    <x v="4"/>
    <n v="2"/>
  </r>
  <r>
    <x v="4"/>
    <x v="39"/>
    <x v="21"/>
    <n v="2"/>
  </r>
  <r>
    <x v="4"/>
    <x v="39"/>
    <x v="22"/>
    <n v="1"/>
  </r>
  <r>
    <x v="4"/>
    <x v="39"/>
    <x v="5"/>
    <n v="6"/>
  </r>
  <r>
    <x v="4"/>
    <x v="39"/>
    <x v="6"/>
    <n v="28"/>
  </r>
  <r>
    <x v="4"/>
    <x v="39"/>
    <x v="7"/>
    <n v="44"/>
  </r>
  <r>
    <x v="4"/>
    <x v="39"/>
    <x v="8"/>
    <n v="4"/>
  </r>
  <r>
    <x v="4"/>
    <x v="39"/>
    <x v="9"/>
    <n v="8336"/>
  </r>
  <r>
    <x v="4"/>
    <x v="39"/>
    <x v="10"/>
    <n v="34"/>
  </r>
  <r>
    <x v="4"/>
    <x v="39"/>
    <x v="11"/>
    <n v="3"/>
  </r>
  <r>
    <x v="4"/>
    <x v="39"/>
    <x v="12"/>
    <n v="2317"/>
  </r>
  <r>
    <x v="4"/>
    <x v="40"/>
    <x v="13"/>
    <n v="3"/>
  </r>
  <r>
    <x v="4"/>
    <x v="40"/>
    <x v="14"/>
    <n v="1"/>
  </r>
  <r>
    <x v="4"/>
    <x v="40"/>
    <x v="1"/>
    <n v="470"/>
  </r>
  <r>
    <x v="4"/>
    <x v="40"/>
    <x v="2"/>
    <n v="2"/>
  </r>
  <r>
    <x v="4"/>
    <x v="40"/>
    <x v="19"/>
    <n v="4436"/>
  </r>
  <r>
    <x v="4"/>
    <x v="40"/>
    <x v="16"/>
    <n v="4"/>
  </r>
  <r>
    <x v="4"/>
    <x v="40"/>
    <x v="17"/>
    <n v="17"/>
  </r>
  <r>
    <x v="4"/>
    <x v="40"/>
    <x v="3"/>
    <n v="5"/>
  </r>
  <r>
    <x v="4"/>
    <x v="40"/>
    <x v="4"/>
    <n v="10"/>
  </r>
  <r>
    <x v="4"/>
    <x v="40"/>
    <x v="5"/>
    <n v="25"/>
  </r>
  <r>
    <x v="4"/>
    <x v="40"/>
    <x v="27"/>
    <n v="3"/>
  </r>
  <r>
    <x v="4"/>
    <x v="40"/>
    <x v="6"/>
    <n v="1"/>
  </r>
  <r>
    <x v="4"/>
    <x v="40"/>
    <x v="7"/>
    <n v="42"/>
  </r>
  <r>
    <x v="4"/>
    <x v="40"/>
    <x v="9"/>
    <n v="3286"/>
  </r>
  <r>
    <x v="4"/>
    <x v="40"/>
    <x v="26"/>
    <n v="3"/>
  </r>
  <r>
    <x v="4"/>
    <x v="40"/>
    <x v="10"/>
    <n v="3"/>
  </r>
  <r>
    <x v="4"/>
    <x v="40"/>
    <x v="11"/>
    <n v="82"/>
  </r>
  <r>
    <x v="4"/>
    <x v="40"/>
    <x v="12"/>
    <n v="11568"/>
  </r>
  <r>
    <x v="4"/>
    <x v="41"/>
    <x v="14"/>
    <n v="2"/>
  </r>
  <r>
    <x v="4"/>
    <x v="41"/>
    <x v="15"/>
    <n v="1"/>
  </r>
  <r>
    <x v="4"/>
    <x v="41"/>
    <x v="1"/>
    <n v="12"/>
  </r>
  <r>
    <x v="4"/>
    <x v="41"/>
    <x v="2"/>
    <n v="3"/>
  </r>
  <r>
    <x v="4"/>
    <x v="41"/>
    <x v="16"/>
    <n v="1"/>
  </r>
  <r>
    <x v="4"/>
    <x v="41"/>
    <x v="17"/>
    <n v="4"/>
  </r>
  <r>
    <x v="4"/>
    <x v="41"/>
    <x v="3"/>
    <n v="7"/>
  </r>
  <r>
    <x v="4"/>
    <x v="41"/>
    <x v="4"/>
    <n v="1"/>
  </r>
  <r>
    <x v="4"/>
    <x v="41"/>
    <x v="21"/>
    <n v="1"/>
  </r>
  <r>
    <x v="4"/>
    <x v="41"/>
    <x v="5"/>
    <n v="1"/>
  </r>
  <r>
    <x v="4"/>
    <x v="41"/>
    <x v="6"/>
    <n v="8"/>
  </r>
  <r>
    <x v="4"/>
    <x v="41"/>
    <x v="7"/>
    <n v="22"/>
  </r>
  <r>
    <x v="4"/>
    <x v="41"/>
    <x v="8"/>
    <n v="5"/>
  </r>
  <r>
    <x v="4"/>
    <x v="41"/>
    <x v="9"/>
    <n v="6236"/>
  </r>
  <r>
    <x v="4"/>
    <x v="41"/>
    <x v="10"/>
    <n v="24"/>
  </r>
  <r>
    <x v="4"/>
    <x v="41"/>
    <x v="11"/>
    <n v="2"/>
  </r>
  <r>
    <x v="4"/>
    <x v="41"/>
    <x v="12"/>
    <n v="414"/>
  </r>
  <r>
    <x v="4"/>
    <x v="42"/>
    <x v="13"/>
    <n v="12"/>
  </r>
  <r>
    <x v="4"/>
    <x v="42"/>
    <x v="18"/>
    <n v="5"/>
  </r>
  <r>
    <x v="4"/>
    <x v="42"/>
    <x v="14"/>
    <n v="3"/>
  </r>
  <r>
    <x v="4"/>
    <x v="42"/>
    <x v="1"/>
    <n v="1005"/>
  </r>
  <r>
    <x v="4"/>
    <x v="42"/>
    <x v="2"/>
    <n v="8"/>
  </r>
  <r>
    <x v="4"/>
    <x v="42"/>
    <x v="19"/>
    <n v="4627"/>
  </r>
  <r>
    <x v="4"/>
    <x v="42"/>
    <x v="16"/>
    <n v="1"/>
  </r>
  <r>
    <x v="4"/>
    <x v="42"/>
    <x v="17"/>
    <n v="17"/>
  </r>
  <r>
    <x v="4"/>
    <x v="42"/>
    <x v="3"/>
    <n v="12"/>
  </r>
  <r>
    <x v="4"/>
    <x v="42"/>
    <x v="4"/>
    <n v="4"/>
  </r>
  <r>
    <x v="4"/>
    <x v="42"/>
    <x v="5"/>
    <n v="45"/>
  </r>
  <r>
    <x v="4"/>
    <x v="42"/>
    <x v="6"/>
    <n v="1"/>
  </r>
  <r>
    <x v="4"/>
    <x v="42"/>
    <x v="7"/>
    <n v="36"/>
  </r>
  <r>
    <x v="4"/>
    <x v="42"/>
    <x v="9"/>
    <n v="5828"/>
  </r>
  <r>
    <x v="4"/>
    <x v="42"/>
    <x v="10"/>
    <n v="2"/>
  </r>
  <r>
    <x v="4"/>
    <x v="42"/>
    <x v="11"/>
    <n v="44"/>
  </r>
  <r>
    <x v="4"/>
    <x v="42"/>
    <x v="12"/>
    <n v="6741"/>
  </r>
  <r>
    <x v="4"/>
    <x v="43"/>
    <x v="1"/>
    <n v="2"/>
  </r>
  <r>
    <x v="4"/>
    <x v="43"/>
    <x v="19"/>
    <n v="7"/>
  </r>
  <r>
    <x v="4"/>
    <x v="43"/>
    <x v="3"/>
    <n v="2"/>
  </r>
  <r>
    <x v="4"/>
    <x v="43"/>
    <x v="5"/>
    <n v="11"/>
  </r>
  <r>
    <x v="4"/>
    <x v="43"/>
    <x v="6"/>
    <n v="6"/>
  </r>
  <r>
    <x v="4"/>
    <x v="43"/>
    <x v="7"/>
    <n v="15"/>
  </r>
  <r>
    <x v="4"/>
    <x v="43"/>
    <x v="9"/>
    <n v="2963"/>
  </r>
  <r>
    <x v="4"/>
    <x v="43"/>
    <x v="11"/>
    <n v="1"/>
  </r>
  <r>
    <x v="4"/>
    <x v="43"/>
    <x v="12"/>
    <n v="679"/>
  </r>
  <r>
    <x v="4"/>
    <x v="44"/>
    <x v="18"/>
    <n v="2"/>
  </r>
  <r>
    <x v="4"/>
    <x v="44"/>
    <x v="14"/>
    <n v="1"/>
  </r>
  <r>
    <x v="4"/>
    <x v="44"/>
    <x v="15"/>
    <n v="3"/>
  </r>
  <r>
    <x v="4"/>
    <x v="44"/>
    <x v="1"/>
    <n v="70"/>
  </r>
  <r>
    <x v="4"/>
    <x v="44"/>
    <x v="17"/>
    <n v="6"/>
  </r>
  <r>
    <x v="4"/>
    <x v="44"/>
    <x v="3"/>
    <n v="6"/>
  </r>
  <r>
    <x v="4"/>
    <x v="44"/>
    <x v="4"/>
    <n v="1"/>
  </r>
  <r>
    <x v="4"/>
    <x v="44"/>
    <x v="21"/>
    <n v="1"/>
  </r>
  <r>
    <x v="4"/>
    <x v="44"/>
    <x v="5"/>
    <n v="2"/>
  </r>
  <r>
    <x v="4"/>
    <x v="44"/>
    <x v="6"/>
    <n v="9"/>
  </r>
  <r>
    <x v="4"/>
    <x v="44"/>
    <x v="7"/>
    <n v="16"/>
  </r>
  <r>
    <x v="4"/>
    <x v="44"/>
    <x v="8"/>
    <n v="2"/>
  </r>
  <r>
    <x v="4"/>
    <x v="44"/>
    <x v="9"/>
    <n v="2626"/>
  </r>
  <r>
    <x v="4"/>
    <x v="44"/>
    <x v="10"/>
    <n v="5"/>
  </r>
  <r>
    <x v="4"/>
    <x v="44"/>
    <x v="12"/>
    <n v="511"/>
  </r>
  <r>
    <x v="4"/>
    <x v="45"/>
    <x v="13"/>
    <n v="7"/>
  </r>
  <r>
    <x v="4"/>
    <x v="45"/>
    <x v="18"/>
    <n v="1"/>
  </r>
  <r>
    <x v="4"/>
    <x v="45"/>
    <x v="14"/>
    <n v="2"/>
  </r>
  <r>
    <x v="4"/>
    <x v="45"/>
    <x v="1"/>
    <n v="2"/>
  </r>
  <r>
    <x v="4"/>
    <x v="45"/>
    <x v="2"/>
    <n v="2"/>
  </r>
  <r>
    <x v="4"/>
    <x v="45"/>
    <x v="19"/>
    <n v="2"/>
  </r>
  <r>
    <x v="4"/>
    <x v="45"/>
    <x v="20"/>
    <n v="1"/>
  </r>
  <r>
    <x v="4"/>
    <x v="45"/>
    <x v="17"/>
    <n v="4"/>
  </r>
  <r>
    <x v="4"/>
    <x v="45"/>
    <x v="3"/>
    <n v="8"/>
  </r>
  <r>
    <x v="4"/>
    <x v="45"/>
    <x v="4"/>
    <n v="2"/>
  </r>
  <r>
    <x v="4"/>
    <x v="45"/>
    <x v="5"/>
    <n v="1"/>
  </r>
  <r>
    <x v="4"/>
    <x v="45"/>
    <x v="6"/>
    <n v="3"/>
  </r>
  <r>
    <x v="4"/>
    <x v="45"/>
    <x v="7"/>
    <n v="5"/>
  </r>
  <r>
    <x v="4"/>
    <x v="45"/>
    <x v="9"/>
    <n v="4443"/>
  </r>
  <r>
    <x v="4"/>
    <x v="45"/>
    <x v="11"/>
    <n v="4"/>
  </r>
  <r>
    <x v="4"/>
    <x v="45"/>
    <x v="12"/>
    <n v="2886"/>
  </r>
  <r>
    <x v="4"/>
    <x v="46"/>
    <x v="2"/>
    <n v="1"/>
  </r>
  <r>
    <x v="4"/>
    <x v="46"/>
    <x v="3"/>
    <n v="1"/>
  </r>
  <r>
    <x v="4"/>
    <x v="46"/>
    <x v="4"/>
    <n v="2"/>
  </r>
  <r>
    <x v="4"/>
    <x v="46"/>
    <x v="5"/>
    <n v="1"/>
  </r>
  <r>
    <x v="4"/>
    <x v="46"/>
    <x v="7"/>
    <n v="12"/>
  </r>
  <r>
    <x v="4"/>
    <x v="46"/>
    <x v="9"/>
    <n v="1489"/>
  </r>
  <r>
    <x v="4"/>
    <x v="46"/>
    <x v="11"/>
    <n v="7"/>
  </r>
  <r>
    <x v="4"/>
    <x v="46"/>
    <x v="12"/>
    <n v="238"/>
  </r>
  <r>
    <x v="4"/>
    <x v="47"/>
    <x v="13"/>
    <n v="3"/>
  </r>
  <r>
    <x v="4"/>
    <x v="47"/>
    <x v="14"/>
    <n v="1"/>
  </r>
  <r>
    <x v="4"/>
    <x v="47"/>
    <x v="1"/>
    <n v="56"/>
  </r>
  <r>
    <x v="4"/>
    <x v="47"/>
    <x v="17"/>
    <n v="2"/>
  </r>
  <r>
    <x v="4"/>
    <x v="47"/>
    <x v="3"/>
    <n v="3"/>
  </r>
  <r>
    <x v="4"/>
    <x v="47"/>
    <x v="5"/>
    <n v="4"/>
  </r>
  <r>
    <x v="4"/>
    <x v="47"/>
    <x v="6"/>
    <n v="3"/>
  </r>
  <r>
    <x v="4"/>
    <x v="47"/>
    <x v="7"/>
    <n v="2"/>
  </r>
  <r>
    <x v="4"/>
    <x v="47"/>
    <x v="9"/>
    <n v="1055"/>
  </r>
  <r>
    <x v="4"/>
    <x v="47"/>
    <x v="10"/>
    <n v="3"/>
  </r>
  <r>
    <x v="4"/>
    <x v="47"/>
    <x v="11"/>
    <n v="2"/>
  </r>
  <r>
    <x v="4"/>
    <x v="47"/>
    <x v="12"/>
    <n v="5504"/>
  </r>
  <r>
    <x v="4"/>
    <x v="48"/>
    <x v="14"/>
    <n v="1"/>
  </r>
  <r>
    <x v="4"/>
    <x v="48"/>
    <x v="1"/>
    <n v="1"/>
  </r>
  <r>
    <x v="4"/>
    <x v="48"/>
    <x v="2"/>
    <n v="10"/>
  </r>
  <r>
    <x v="4"/>
    <x v="48"/>
    <x v="19"/>
    <n v="1"/>
  </r>
  <r>
    <x v="4"/>
    <x v="48"/>
    <x v="17"/>
    <n v="4"/>
  </r>
  <r>
    <x v="4"/>
    <x v="48"/>
    <x v="3"/>
    <n v="3"/>
  </r>
  <r>
    <x v="4"/>
    <x v="48"/>
    <x v="4"/>
    <n v="1"/>
  </r>
  <r>
    <x v="4"/>
    <x v="48"/>
    <x v="5"/>
    <n v="1"/>
  </r>
  <r>
    <x v="4"/>
    <x v="48"/>
    <x v="6"/>
    <n v="1"/>
  </r>
  <r>
    <x v="4"/>
    <x v="48"/>
    <x v="7"/>
    <n v="6"/>
  </r>
  <r>
    <x v="4"/>
    <x v="48"/>
    <x v="8"/>
    <n v="1"/>
  </r>
  <r>
    <x v="4"/>
    <x v="48"/>
    <x v="9"/>
    <n v="3400"/>
  </r>
  <r>
    <x v="4"/>
    <x v="48"/>
    <x v="12"/>
    <n v="3667"/>
  </r>
  <r>
    <x v="4"/>
    <x v="49"/>
    <x v="18"/>
    <n v="2"/>
  </r>
  <r>
    <x v="4"/>
    <x v="49"/>
    <x v="14"/>
    <n v="1"/>
  </r>
  <r>
    <x v="4"/>
    <x v="49"/>
    <x v="0"/>
    <n v="1"/>
  </r>
  <r>
    <x v="4"/>
    <x v="49"/>
    <x v="1"/>
    <n v="16"/>
  </r>
  <r>
    <x v="4"/>
    <x v="49"/>
    <x v="2"/>
    <n v="1"/>
  </r>
  <r>
    <x v="4"/>
    <x v="49"/>
    <x v="17"/>
    <n v="2"/>
  </r>
  <r>
    <x v="4"/>
    <x v="49"/>
    <x v="3"/>
    <n v="9"/>
  </r>
  <r>
    <x v="4"/>
    <x v="49"/>
    <x v="21"/>
    <n v="18"/>
  </r>
  <r>
    <x v="4"/>
    <x v="49"/>
    <x v="5"/>
    <n v="31"/>
  </r>
  <r>
    <x v="4"/>
    <x v="49"/>
    <x v="6"/>
    <n v="170"/>
  </r>
  <r>
    <x v="4"/>
    <x v="49"/>
    <x v="7"/>
    <n v="77"/>
  </r>
  <r>
    <x v="4"/>
    <x v="49"/>
    <x v="9"/>
    <n v="5667"/>
  </r>
  <r>
    <x v="4"/>
    <x v="49"/>
    <x v="26"/>
    <n v="4"/>
  </r>
  <r>
    <x v="4"/>
    <x v="49"/>
    <x v="11"/>
    <n v="1"/>
  </r>
  <r>
    <x v="4"/>
    <x v="49"/>
    <x v="12"/>
    <n v="788"/>
  </r>
  <r>
    <x v="4"/>
    <x v="50"/>
    <x v="13"/>
    <n v="7"/>
  </r>
  <r>
    <x v="4"/>
    <x v="50"/>
    <x v="18"/>
    <n v="2"/>
  </r>
  <r>
    <x v="4"/>
    <x v="50"/>
    <x v="14"/>
    <n v="2"/>
  </r>
  <r>
    <x v="4"/>
    <x v="50"/>
    <x v="0"/>
    <n v="1"/>
  </r>
  <r>
    <x v="4"/>
    <x v="50"/>
    <x v="1"/>
    <n v="54"/>
  </r>
  <r>
    <x v="4"/>
    <x v="50"/>
    <x v="2"/>
    <n v="4"/>
  </r>
  <r>
    <x v="4"/>
    <x v="50"/>
    <x v="19"/>
    <n v="11"/>
  </r>
  <r>
    <x v="4"/>
    <x v="50"/>
    <x v="16"/>
    <n v="7"/>
  </r>
  <r>
    <x v="4"/>
    <x v="50"/>
    <x v="17"/>
    <n v="25"/>
  </r>
  <r>
    <x v="4"/>
    <x v="50"/>
    <x v="3"/>
    <n v="9"/>
  </r>
  <r>
    <x v="4"/>
    <x v="50"/>
    <x v="4"/>
    <n v="6"/>
  </r>
  <r>
    <x v="4"/>
    <x v="50"/>
    <x v="21"/>
    <n v="1"/>
  </r>
  <r>
    <x v="4"/>
    <x v="50"/>
    <x v="5"/>
    <n v="8"/>
  </r>
  <r>
    <x v="4"/>
    <x v="50"/>
    <x v="27"/>
    <n v="1"/>
  </r>
  <r>
    <x v="4"/>
    <x v="50"/>
    <x v="6"/>
    <n v="88"/>
  </r>
  <r>
    <x v="4"/>
    <x v="50"/>
    <x v="7"/>
    <n v="61"/>
  </r>
  <r>
    <x v="4"/>
    <x v="50"/>
    <x v="8"/>
    <n v="1"/>
  </r>
  <r>
    <x v="4"/>
    <x v="50"/>
    <x v="9"/>
    <n v="6471"/>
  </r>
  <r>
    <x v="4"/>
    <x v="50"/>
    <x v="10"/>
    <n v="20"/>
  </r>
  <r>
    <x v="4"/>
    <x v="50"/>
    <x v="11"/>
    <n v="6"/>
  </r>
  <r>
    <x v="4"/>
    <x v="50"/>
    <x v="12"/>
    <n v="1039"/>
  </r>
  <r>
    <x v="4"/>
    <x v="51"/>
    <x v="13"/>
    <n v="5"/>
  </r>
  <r>
    <x v="4"/>
    <x v="51"/>
    <x v="1"/>
    <n v="159"/>
  </r>
  <r>
    <x v="4"/>
    <x v="51"/>
    <x v="19"/>
    <n v="106"/>
  </r>
  <r>
    <x v="4"/>
    <x v="51"/>
    <x v="17"/>
    <n v="3"/>
  </r>
  <r>
    <x v="4"/>
    <x v="51"/>
    <x v="3"/>
    <n v="2"/>
  </r>
  <r>
    <x v="4"/>
    <x v="51"/>
    <x v="5"/>
    <n v="3"/>
  </r>
  <r>
    <x v="4"/>
    <x v="51"/>
    <x v="6"/>
    <n v="1"/>
  </r>
  <r>
    <x v="4"/>
    <x v="51"/>
    <x v="7"/>
    <n v="2"/>
  </r>
  <r>
    <x v="4"/>
    <x v="51"/>
    <x v="9"/>
    <n v="1636"/>
  </r>
  <r>
    <x v="4"/>
    <x v="51"/>
    <x v="11"/>
    <n v="4"/>
  </r>
  <r>
    <x v="4"/>
    <x v="51"/>
    <x v="12"/>
    <n v="3402"/>
  </r>
  <r>
    <x v="5"/>
    <x v="52"/>
    <x v="1"/>
    <n v="596"/>
  </r>
  <r>
    <x v="5"/>
    <x v="52"/>
    <x v="3"/>
    <n v="4"/>
  </r>
  <r>
    <x v="5"/>
    <x v="52"/>
    <x v="21"/>
    <n v="1"/>
  </r>
  <r>
    <x v="5"/>
    <x v="52"/>
    <x v="5"/>
    <n v="10"/>
  </r>
  <r>
    <x v="5"/>
    <x v="52"/>
    <x v="7"/>
    <n v="1"/>
  </r>
  <r>
    <x v="5"/>
    <x v="52"/>
    <x v="9"/>
    <n v="5777"/>
  </r>
  <r>
    <x v="5"/>
    <x v="52"/>
    <x v="12"/>
    <n v="2133"/>
  </r>
  <r>
    <x v="5"/>
    <x v="53"/>
    <x v="14"/>
    <n v="1"/>
  </r>
  <r>
    <x v="5"/>
    <x v="53"/>
    <x v="3"/>
    <n v="3"/>
  </r>
  <r>
    <x v="5"/>
    <x v="53"/>
    <x v="4"/>
    <n v="2"/>
  </r>
  <r>
    <x v="5"/>
    <x v="53"/>
    <x v="5"/>
    <n v="2"/>
  </r>
  <r>
    <x v="5"/>
    <x v="53"/>
    <x v="7"/>
    <n v="29"/>
  </r>
  <r>
    <x v="5"/>
    <x v="53"/>
    <x v="9"/>
    <n v="2420"/>
  </r>
  <r>
    <x v="5"/>
    <x v="53"/>
    <x v="12"/>
    <n v="267"/>
  </r>
  <r>
    <x v="5"/>
    <x v="54"/>
    <x v="13"/>
    <n v="1"/>
  </r>
  <r>
    <x v="5"/>
    <x v="54"/>
    <x v="18"/>
    <n v="1"/>
  </r>
  <r>
    <x v="5"/>
    <x v="54"/>
    <x v="14"/>
    <n v="4"/>
  </r>
  <r>
    <x v="5"/>
    <x v="54"/>
    <x v="1"/>
    <n v="2"/>
  </r>
  <r>
    <x v="5"/>
    <x v="54"/>
    <x v="2"/>
    <n v="8"/>
  </r>
  <r>
    <x v="5"/>
    <x v="54"/>
    <x v="19"/>
    <n v="1"/>
  </r>
  <r>
    <x v="5"/>
    <x v="54"/>
    <x v="17"/>
    <n v="7"/>
  </r>
  <r>
    <x v="5"/>
    <x v="54"/>
    <x v="3"/>
    <n v="2"/>
  </r>
  <r>
    <x v="5"/>
    <x v="54"/>
    <x v="4"/>
    <n v="3"/>
  </r>
  <r>
    <x v="5"/>
    <x v="54"/>
    <x v="5"/>
    <n v="2"/>
  </r>
  <r>
    <x v="5"/>
    <x v="54"/>
    <x v="7"/>
    <n v="12"/>
  </r>
  <r>
    <x v="5"/>
    <x v="54"/>
    <x v="9"/>
    <n v="3198"/>
  </r>
  <r>
    <x v="5"/>
    <x v="54"/>
    <x v="26"/>
    <n v="1"/>
  </r>
  <r>
    <x v="5"/>
    <x v="54"/>
    <x v="11"/>
    <n v="3"/>
  </r>
  <r>
    <x v="5"/>
    <x v="54"/>
    <x v="12"/>
    <n v="2548"/>
  </r>
  <r>
    <x v="5"/>
    <x v="55"/>
    <x v="14"/>
    <n v="1"/>
  </r>
  <r>
    <x v="5"/>
    <x v="55"/>
    <x v="1"/>
    <n v="384"/>
  </r>
  <r>
    <x v="5"/>
    <x v="55"/>
    <x v="2"/>
    <n v="16"/>
  </r>
  <r>
    <x v="5"/>
    <x v="55"/>
    <x v="3"/>
    <n v="1"/>
  </r>
  <r>
    <x v="5"/>
    <x v="55"/>
    <x v="4"/>
    <n v="1"/>
  </r>
  <r>
    <x v="5"/>
    <x v="55"/>
    <x v="21"/>
    <n v="6"/>
  </r>
  <r>
    <x v="5"/>
    <x v="55"/>
    <x v="5"/>
    <n v="2"/>
  </r>
  <r>
    <x v="5"/>
    <x v="55"/>
    <x v="6"/>
    <n v="3"/>
  </r>
  <r>
    <x v="5"/>
    <x v="55"/>
    <x v="7"/>
    <n v="31"/>
  </r>
  <r>
    <x v="5"/>
    <x v="55"/>
    <x v="8"/>
    <n v="3"/>
  </r>
  <r>
    <x v="5"/>
    <x v="55"/>
    <x v="9"/>
    <n v="4511"/>
  </r>
  <r>
    <x v="5"/>
    <x v="55"/>
    <x v="10"/>
    <n v="39"/>
  </r>
  <r>
    <x v="5"/>
    <x v="55"/>
    <x v="11"/>
    <n v="7"/>
  </r>
  <r>
    <x v="5"/>
    <x v="55"/>
    <x v="12"/>
    <n v="1307"/>
  </r>
  <r>
    <x v="5"/>
    <x v="56"/>
    <x v="14"/>
    <n v="1"/>
  </r>
  <r>
    <x v="5"/>
    <x v="56"/>
    <x v="15"/>
    <n v="1"/>
  </r>
  <r>
    <x v="5"/>
    <x v="56"/>
    <x v="1"/>
    <n v="116"/>
  </r>
  <r>
    <x v="5"/>
    <x v="56"/>
    <x v="2"/>
    <n v="14"/>
  </r>
  <r>
    <x v="5"/>
    <x v="56"/>
    <x v="19"/>
    <n v="1"/>
  </r>
  <r>
    <x v="5"/>
    <x v="56"/>
    <x v="16"/>
    <n v="3"/>
  </r>
  <r>
    <x v="5"/>
    <x v="56"/>
    <x v="17"/>
    <n v="1"/>
  </r>
  <r>
    <x v="5"/>
    <x v="56"/>
    <x v="4"/>
    <n v="1"/>
  </r>
  <r>
    <x v="5"/>
    <x v="56"/>
    <x v="5"/>
    <n v="2"/>
  </r>
  <r>
    <x v="5"/>
    <x v="56"/>
    <x v="6"/>
    <n v="2"/>
  </r>
  <r>
    <x v="5"/>
    <x v="56"/>
    <x v="7"/>
    <n v="11"/>
  </r>
  <r>
    <x v="5"/>
    <x v="56"/>
    <x v="8"/>
    <n v="1"/>
  </r>
  <r>
    <x v="5"/>
    <x v="56"/>
    <x v="9"/>
    <n v="1144"/>
  </r>
  <r>
    <x v="5"/>
    <x v="56"/>
    <x v="10"/>
    <n v="10"/>
  </r>
  <r>
    <x v="5"/>
    <x v="56"/>
    <x v="11"/>
    <n v="1"/>
  </r>
  <r>
    <x v="5"/>
    <x v="56"/>
    <x v="12"/>
    <n v="242"/>
  </r>
  <r>
    <x v="5"/>
    <x v="57"/>
    <x v="13"/>
    <n v="9"/>
  </r>
  <r>
    <x v="5"/>
    <x v="57"/>
    <x v="15"/>
    <n v="1"/>
  </r>
  <r>
    <x v="5"/>
    <x v="57"/>
    <x v="1"/>
    <n v="46"/>
  </r>
  <r>
    <x v="5"/>
    <x v="57"/>
    <x v="2"/>
    <n v="11"/>
  </r>
  <r>
    <x v="5"/>
    <x v="57"/>
    <x v="20"/>
    <n v="1"/>
  </r>
  <r>
    <x v="5"/>
    <x v="57"/>
    <x v="16"/>
    <n v="2"/>
  </r>
  <r>
    <x v="5"/>
    <x v="57"/>
    <x v="17"/>
    <n v="9"/>
  </r>
  <r>
    <x v="5"/>
    <x v="57"/>
    <x v="3"/>
    <n v="13"/>
  </r>
  <r>
    <x v="5"/>
    <x v="57"/>
    <x v="4"/>
    <n v="3"/>
  </r>
  <r>
    <x v="5"/>
    <x v="57"/>
    <x v="5"/>
    <n v="17"/>
  </r>
  <r>
    <x v="5"/>
    <x v="57"/>
    <x v="6"/>
    <n v="47"/>
  </r>
  <r>
    <x v="5"/>
    <x v="57"/>
    <x v="7"/>
    <n v="79"/>
  </r>
  <r>
    <x v="5"/>
    <x v="57"/>
    <x v="8"/>
    <n v="37"/>
  </r>
  <r>
    <x v="5"/>
    <x v="57"/>
    <x v="9"/>
    <n v="5376"/>
  </r>
  <r>
    <x v="5"/>
    <x v="57"/>
    <x v="10"/>
    <n v="23"/>
  </r>
  <r>
    <x v="5"/>
    <x v="57"/>
    <x v="11"/>
    <n v="1"/>
  </r>
  <r>
    <x v="5"/>
    <x v="57"/>
    <x v="12"/>
    <n v="900"/>
  </r>
  <r>
    <x v="5"/>
    <x v="58"/>
    <x v="13"/>
    <n v="2"/>
  </r>
  <r>
    <x v="5"/>
    <x v="58"/>
    <x v="18"/>
    <n v="1"/>
  </r>
  <r>
    <x v="5"/>
    <x v="58"/>
    <x v="14"/>
    <n v="2"/>
  </r>
  <r>
    <x v="5"/>
    <x v="58"/>
    <x v="15"/>
    <n v="1"/>
  </r>
  <r>
    <x v="5"/>
    <x v="58"/>
    <x v="1"/>
    <n v="4"/>
  </r>
  <r>
    <x v="5"/>
    <x v="58"/>
    <x v="2"/>
    <n v="13"/>
  </r>
  <r>
    <x v="5"/>
    <x v="58"/>
    <x v="19"/>
    <n v="3"/>
  </r>
  <r>
    <x v="5"/>
    <x v="58"/>
    <x v="17"/>
    <n v="2"/>
  </r>
  <r>
    <x v="5"/>
    <x v="58"/>
    <x v="3"/>
    <n v="4"/>
  </r>
  <r>
    <x v="5"/>
    <x v="58"/>
    <x v="4"/>
    <n v="5"/>
  </r>
  <r>
    <x v="5"/>
    <x v="58"/>
    <x v="5"/>
    <n v="8"/>
  </r>
  <r>
    <x v="5"/>
    <x v="58"/>
    <x v="6"/>
    <n v="9"/>
  </r>
  <r>
    <x v="5"/>
    <x v="58"/>
    <x v="7"/>
    <n v="64"/>
  </r>
  <r>
    <x v="5"/>
    <x v="58"/>
    <x v="8"/>
    <n v="1"/>
  </r>
  <r>
    <x v="5"/>
    <x v="58"/>
    <x v="9"/>
    <n v="1960"/>
  </r>
  <r>
    <x v="5"/>
    <x v="58"/>
    <x v="26"/>
    <n v="1"/>
  </r>
  <r>
    <x v="5"/>
    <x v="58"/>
    <x v="10"/>
    <n v="39"/>
  </r>
  <r>
    <x v="5"/>
    <x v="58"/>
    <x v="12"/>
    <n v="255"/>
  </r>
  <r>
    <x v="5"/>
    <x v="59"/>
    <x v="13"/>
    <n v="3"/>
  </r>
  <r>
    <x v="5"/>
    <x v="59"/>
    <x v="15"/>
    <n v="1"/>
  </r>
  <r>
    <x v="5"/>
    <x v="59"/>
    <x v="1"/>
    <n v="11"/>
  </r>
  <r>
    <x v="5"/>
    <x v="59"/>
    <x v="2"/>
    <n v="1"/>
  </r>
  <r>
    <x v="5"/>
    <x v="59"/>
    <x v="19"/>
    <n v="2"/>
  </r>
  <r>
    <x v="5"/>
    <x v="59"/>
    <x v="17"/>
    <n v="3"/>
  </r>
  <r>
    <x v="5"/>
    <x v="59"/>
    <x v="3"/>
    <n v="3"/>
  </r>
  <r>
    <x v="5"/>
    <x v="59"/>
    <x v="4"/>
    <n v="2"/>
  </r>
  <r>
    <x v="5"/>
    <x v="59"/>
    <x v="21"/>
    <n v="2"/>
  </r>
  <r>
    <x v="5"/>
    <x v="59"/>
    <x v="5"/>
    <n v="6"/>
  </r>
  <r>
    <x v="5"/>
    <x v="59"/>
    <x v="6"/>
    <n v="2"/>
  </r>
  <r>
    <x v="5"/>
    <x v="59"/>
    <x v="7"/>
    <n v="14"/>
  </r>
  <r>
    <x v="5"/>
    <x v="59"/>
    <x v="8"/>
    <n v="14"/>
  </r>
  <r>
    <x v="5"/>
    <x v="59"/>
    <x v="9"/>
    <n v="4101"/>
  </r>
  <r>
    <x v="5"/>
    <x v="59"/>
    <x v="10"/>
    <n v="10"/>
  </r>
  <r>
    <x v="5"/>
    <x v="59"/>
    <x v="11"/>
    <n v="3"/>
  </r>
  <r>
    <x v="5"/>
    <x v="59"/>
    <x v="12"/>
    <n v="499"/>
  </r>
  <r>
    <x v="5"/>
    <x v="60"/>
    <x v="13"/>
    <n v="2"/>
  </r>
  <r>
    <x v="5"/>
    <x v="60"/>
    <x v="14"/>
    <n v="1"/>
  </r>
  <r>
    <x v="5"/>
    <x v="60"/>
    <x v="0"/>
    <n v="1"/>
  </r>
  <r>
    <x v="5"/>
    <x v="60"/>
    <x v="15"/>
    <n v="1"/>
  </r>
  <r>
    <x v="5"/>
    <x v="60"/>
    <x v="1"/>
    <n v="185"/>
  </r>
  <r>
    <x v="5"/>
    <x v="60"/>
    <x v="2"/>
    <n v="1"/>
  </r>
  <r>
    <x v="5"/>
    <x v="60"/>
    <x v="17"/>
    <n v="2"/>
  </r>
  <r>
    <x v="5"/>
    <x v="60"/>
    <x v="4"/>
    <n v="2"/>
  </r>
  <r>
    <x v="5"/>
    <x v="60"/>
    <x v="21"/>
    <n v="3"/>
  </r>
  <r>
    <x v="5"/>
    <x v="60"/>
    <x v="5"/>
    <n v="1"/>
  </r>
  <r>
    <x v="5"/>
    <x v="60"/>
    <x v="7"/>
    <n v="8"/>
  </r>
  <r>
    <x v="5"/>
    <x v="60"/>
    <x v="9"/>
    <n v="3325"/>
  </r>
  <r>
    <x v="5"/>
    <x v="60"/>
    <x v="10"/>
    <n v="11"/>
  </r>
  <r>
    <x v="5"/>
    <x v="60"/>
    <x v="11"/>
    <n v="2"/>
  </r>
  <r>
    <x v="5"/>
    <x v="60"/>
    <x v="12"/>
    <n v="396"/>
  </r>
  <r>
    <x v="5"/>
    <x v="61"/>
    <x v="13"/>
    <n v="1"/>
  </r>
  <r>
    <x v="5"/>
    <x v="61"/>
    <x v="18"/>
    <n v="1"/>
  </r>
  <r>
    <x v="5"/>
    <x v="61"/>
    <x v="14"/>
    <n v="9"/>
  </r>
  <r>
    <x v="5"/>
    <x v="61"/>
    <x v="15"/>
    <n v="12"/>
  </r>
  <r>
    <x v="5"/>
    <x v="61"/>
    <x v="1"/>
    <n v="28"/>
  </r>
  <r>
    <x v="5"/>
    <x v="61"/>
    <x v="2"/>
    <n v="27"/>
  </r>
  <r>
    <x v="5"/>
    <x v="61"/>
    <x v="19"/>
    <n v="323"/>
  </r>
  <r>
    <x v="5"/>
    <x v="61"/>
    <x v="20"/>
    <n v="1"/>
  </r>
  <r>
    <x v="5"/>
    <x v="61"/>
    <x v="17"/>
    <n v="7"/>
  </r>
  <r>
    <x v="5"/>
    <x v="61"/>
    <x v="3"/>
    <n v="5"/>
  </r>
  <r>
    <x v="5"/>
    <x v="61"/>
    <x v="4"/>
    <n v="13"/>
  </r>
  <r>
    <x v="5"/>
    <x v="61"/>
    <x v="21"/>
    <n v="1"/>
  </r>
  <r>
    <x v="5"/>
    <x v="61"/>
    <x v="5"/>
    <n v="8"/>
  </r>
  <r>
    <x v="5"/>
    <x v="61"/>
    <x v="27"/>
    <n v="5"/>
  </r>
  <r>
    <x v="5"/>
    <x v="61"/>
    <x v="6"/>
    <n v="1"/>
  </r>
  <r>
    <x v="5"/>
    <x v="61"/>
    <x v="7"/>
    <n v="24"/>
  </r>
  <r>
    <x v="5"/>
    <x v="61"/>
    <x v="8"/>
    <n v="1"/>
  </r>
  <r>
    <x v="5"/>
    <x v="61"/>
    <x v="9"/>
    <n v="8735"/>
  </r>
  <r>
    <x v="5"/>
    <x v="61"/>
    <x v="10"/>
    <n v="18"/>
  </r>
  <r>
    <x v="5"/>
    <x v="61"/>
    <x v="11"/>
    <n v="40"/>
  </r>
  <r>
    <x v="5"/>
    <x v="61"/>
    <x v="12"/>
    <n v="8293"/>
  </r>
  <r>
    <x v="5"/>
    <x v="62"/>
    <x v="0"/>
    <n v="1"/>
  </r>
  <r>
    <x v="5"/>
    <x v="62"/>
    <x v="15"/>
    <n v="2"/>
  </r>
  <r>
    <x v="5"/>
    <x v="62"/>
    <x v="1"/>
    <n v="49"/>
  </r>
  <r>
    <x v="5"/>
    <x v="62"/>
    <x v="3"/>
    <n v="1"/>
  </r>
  <r>
    <x v="5"/>
    <x v="62"/>
    <x v="4"/>
    <n v="1"/>
  </r>
  <r>
    <x v="5"/>
    <x v="62"/>
    <x v="5"/>
    <n v="6"/>
  </r>
  <r>
    <x v="5"/>
    <x v="62"/>
    <x v="6"/>
    <n v="4"/>
  </r>
  <r>
    <x v="5"/>
    <x v="62"/>
    <x v="7"/>
    <n v="11"/>
  </r>
  <r>
    <x v="5"/>
    <x v="62"/>
    <x v="9"/>
    <n v="3154"/>
  </r>
  <r>
    <x v="5"/>
    <x v="62"/>
    <x v="10"/>
    <n v="3"/>
  </r>
  <r>
    <x v="5"/>
    <x v="62"/>
    <x v="11"/>
    <n v="2"/>
  </r>
  <r>
    <x v="5"/>
    <x v="62"/>
    <x v="12"/>
    <n v="1092"/>
  </r>
  <r>
    <x v="5"/>
    <x v="63"/>
    <x v="13"/>
    <n v="1"/>
  </r>
  <r>
    <x v="5"/>
    <x v="63"/>
    <x v="14"/>
    <n v="1"/>
  </r>
  <r>
    <x v="5"/>
    <x v="63"/>
    <x v="1"/>
    <n v="9"/>
  </r>
  <r>
    <x v="5"/>
    <x v="63"/>
    <x v="2"/>
    <n v="4"/>
  </r>
  <r>
    <x v="5"/>
    <x v="63"/>
    <x v="17"/>
    <n v="1"/>
  </r>
  <r>
    <x v="5"/>
    <x v="63"/>
    <x v="3"/>
    <n v="2"/>
  </r>
  <r>
    <x v="5"/>
    <x v="63"/>
    <x v="7"/>
    <n v="6"/>
  </r>
  <r>
    <x v="5"/>
    <x v="63"/>
    <x v="9"/>
    <n v="1397"/>
  </r>
  <r>
    <x v="5"/>
    <x v="63"/>
    <x v="12"/>
    <n v="414"/>
  </r>
  <r>
    <x v="5"/>
    <x v="64"/>
    <x v="13"/>
    <n v="4"/>
  </r>
  <r>
    <x v="5"/>
    <x v="64"/>
    <x v="18"/>
    <n v="8"/>
  </r>
  <r>
    <x v="5"/>
    <x v="64"/>
    <x v="14"/>
    <n v="3"/>
  </r>
  <r>
    <x v="5"/>
    <x v="64"/>
    <x v="0"/>
    <n v="4"/>
  </r>
  <r>
    <x v="5"/>
    <x v="64"/>
    <x v="15"/>
    <n v="1"/>
  </r>
  <r>
    <x v="5"/>
    <x v="64"/>
    <x v="1"/>
    <n v="18"/>
  </r>
  <r>
    <x v="5"/>
    <x v="64"/>
    <x v="2"/>
    <n v="7"/>
  </r>
  <r>
    <x v="5"/>
    <x v="64"/>
    <x v="19"/>
    <n v="1"/>
  </r>
  <r>
    <x v="5"/>
    <x v="64"/>
    <x v="20"/>
    <n v="3"/>
  </r>
  <r>
    <x v="5"/>
    <x v="64"/>
    <x v="16"/>
    <n v="2"/>
  </r>
  <r>
    <x v="5"/>
    <x v="64"/>
    <x v="17"/>
    <n v="66"/>
  </r>
  <r>
    <x v="5"/>
    <x v="64"/>
    <x v="3"/>
    <n v="8"/>
  </r>
  <r>
    <x v="5"/>
    <x v="64"/>
    <x v="4"/>
    <n v="5"/>
  </r>
  <r>
    <x v="5"/>
    <x v="64"/>
    <x v="21"/>
    <n v="7"/>
  </r>
  <r>
    <x v="5"/>
    <x v="64"/>
    <x v="22"/>
    <n v="7"/>
  </r>
  <r>
    <x v="5"/>
    <x v="64"/>
    <x v="5"/>
    <n v="13"/>
  </r>
  <r>
    <x v="5"/>
    <x v="64"/>
    <x v="27"/>
    <n v="3"/>
  </r>
  <r>
    <x v="5"/>
    <x v="64"/>
    <x v="6"/>
    <n v="62"/>
  </r>
  <r>
    <x v="5"/>
    <x v="64"/>
    <x v="7"/>
    <n v="38"/>
  </r>
  <r>
    <x v="5"/>
    <x v="64"/>
    <x v="25"/>
    <n v="2"/>
  </r>
  <r>
    <x v="5"/>
    <x v="64"/>
    <x v="8"/>
    <n v="6"/>
  </r>
  <r>
    <x v="5"/>
    <x v="64"/>
    <x v="9"/>
    <n v="7921"/>
  </r>
  <r>
    <x v="5"/>
    <x v="64"/>
    <x v="26"/>
    <n v="1"/>
  </r>
  <r>
    <x v="5"/>
    <x v="64"/>
    <x v="10"/>
    <n v="31"/>
  </r>
  <r>
    <x v="5"/>
    <x v="64"/>
    <x v="11"/>
    <n v="6"/>
  </r>
  <r>
    <x v="5"/>
    <x v="64"/>
    <x v="12"/>
    <n v="896"/>
  </r>
  <r>
    <x v="5"/>
    <x v="65"/>
    <x v="13"/>
    <n v="1"/>
  </r>
  <r>
    <x v="5"/>
    <x v="65"/>
    <x v="18"/>
    <n v="2"/>
  </r>
  <r>
    <x v="5"/>
    <x v="65"/>
    <x v="14"/>
    <n v="1"/>
  </r>
  <r>
    <x v="5"/>
    <x v="65"/>
    <x v="15"/>
    <n v="6"/>
  </r>
  <r>
    <x v="5"/>
    <x v="65"/>
    <x v="1"/>
    <n v="39"/>
  </r>
  <r>
    <x v="5"/>
    <x v="65"/>
    <x v="2"/>
    <n v="13"/>
  </r>
  <r>
    <x v="5"/>
    <x v="65"/>
    <x v="17"/>
    <n v="3"/>
  </r>
  <r>
    <x v="5"/>
    <x v="65"/>
    <x v="3"/>
    <n v="30"/>
  </r>
  <r>
    <x v="5"/>
    <x v="65"/>
    <x v="4"/>
    <n v="9"/>
  </r>
  <r>
    <x v="5"/>
    <x v="65"/>
    <x v="21"/>
    <n v="6"/>
  </r>
  <r>
    <x v="5"/>
    <x v="65"/>
    <x v="5"/>
    <n v="27"/>
  </r>
  <r>
    <x v="5"/>
    <x v="65"/>
    <x v="6"/>
    <n v="46"/>
  </r>
  <r>
    <x v="5"/>
    <x v="65"/>
    <x v="7"/>
    <n v="115"/>
  </r>
  <r>
    <x v="5"/>
    <x v="65"/>
    <x v="8"/>
    <n v="30"/>
  </r>
  <r>
    <x v="5"/>
    <x v="65"/>
    <x v="9"/>
    <n v="13686"/>
  </r>
  <r>
    <x v="5"/>
    <x v="65"/>
    <x v="10"/>
    <n v="54"/>
  </r>
  <r>
    <x v="5"/>
    <x v="65"/>
    <x v="11"/>
    <n v="7"/>
  </r>
  <r>
    <x v="5"/>
    <x v="65"/>
    <x v="12"/>
    <n v="1967"/>
  </r>
  <r>
    <x v="5"/>
    <x v="66"/>
    <x v="14"/>
    <n v="1"/>
  </r>
  <r>
    <x v="5"/>
    <x v="66"/>
    <x v="1"/>
    <n v="8"/>
  </r>
  <r>
    <x v="5"/>
    <x v="66"/>
    <x v="19"/>
    <n v="1"/>
  </r>
  <r>
    <x v="5"/>
    <x v="66"/>
    <x v="20"/>
    <n v="2"/>
  </r>
  <r>
    <x v="5"/>
    <x v="66"/>
    <x v="17"/>
    <n v="7"/>
  </r>
  <r>
    <x v="5"/>
    <x v="66"/>
    <x v="3"/>
    <n v="4"/>
  </r>
  <r>
    <x v="5"/>
    <x v="66"/>
    <x v="5"/>
    <n v="1"/>
  </r>
  <r>
    <x v="5"/>
    <x v="66"/>
    <x v="7"/>
    <n v="3"/>
  </r>
  <r>
    <x v="5"/>
    <x v="66"/>
    <x v="9"/>
    <n v="2387"/>
  </r>
  <r>
    <x v="5"/>
    <x v="66"/>
    <x v="10"/>
    <n v="1"/>
  </r>
  <r>
    <x v="5"/>
    <x v="66"/>
    <x v="11"/>
    <n v="1"/>
  </r>
  <r>
    <x v="5"/>
    <x v="66"/>
    <x v="12"/>
    <n v="1420"/>
  </r>
  <r>
    <x v="5"/>
    <x v="67"/>
    <x v="18"/>
    <n v="1"/>
  </r>
  <r>
    <x v="5"/>
    <x v="67"/>
    <x v="14"/>
    <n v="1"/>
  </r>
  <r>
    <x v="5"/>
    <x v="67"/>
    <x v="1"/>
    <n v="497"/>
  </r>
  <r>
    <x v="5"/>
    <x v="67"/>
    <x v="19"/>
    <n v="3"/>
  </r>
  <r>
    <x v="5"/>
    <x v="67"/>
    <x v="17"/>
    <n v="1"/>
  </r>
  <r>
    <x v="5"/>
    <x v="67"/>
    <x v="3"/>
    <n v="5"/>
  </r>
  <r>
    <x v="5"/>
    <x v="67"/>
    <x v="4"/>
    <n v="25"/>
  </r>
  <r>
    <x v="5"/>
    <x v="67"/>
    <x v="5"/>
    <n v="35"/>
  </r>
  <r>
    <x v="5"/>
    <x v="67"/>
    <x v="7"/>
    <n v="22"/>
  </r>
  <r>
    <x v="5"/>
    <x v="67"/>
    <x v="9"/>
    <n v="6312"/>
  </r>
  <r>
    <x v="5"/>
    <x v="67"/>
    <x v="26"/>
    <n v="1"/>
  </r>
  <r>
    <x v="5"/>
    <x v="67"/>
    <x v="11"/>
    <n v="5"/>
  </r>
  <r>
    <x v="5"/>
    <x v="67"/>
    <x v="12"/>
    <n v="6454"/>
  </r>
  <r>
    <x v="5"/>
    <x v="68"/>
    <x v="13"/>
    <n v="5"/>
  </r>
  <r>
    <x v="5"/>
    <x v="68"/>
    <x v="14"/>
    <n v="7"/>
  </r>
  <r>
    <x v="5"/>
    <x v="68"/>
    <x v="15"/>
    <n v="10"/>
  </r>
  <r>
    <x v="5"/>
    <x v="68"/>
    <x v="1"/>
    <n v="162"/>
  </r>
  <r>
    <x v="5"/>
    <x v="68"/>
    <x v="2"/>
    <n v="22"/>
  </r>
  <r>
    <x v="5"/>
    <x v="68"/>
    <x v="19"/>
    <n v="6"/>
  </r>
  <r>
    <x v="5"/>
    <x v="68"/>
    <x v="17"/>
    <n v="85"/>
  </r>
  <r>
    <x v="5"/>
    <x v="68"/>
    <x v="3"/>
    <n v="20"/>
  </r>
  <r>
    <x v="5"/>
    <x v="68"/>
    <x v="4"/>
    <n v="3"/>
  </r>
  <r>
    <x v="5"/>
    <x v="68"/>
    <x v="21"/>
    <n v="11"/>
  </r>
  <r>
    <x v="5"/>
    <x v="68"/>
    <x v="5"/>
    <n v="24"/>
  </r>
  <r>
    <x v="5"/>
    <x v="68"/>
    <x v="6"/>
    <n v="10"/>
  </r>
  <r>
    <x v="5"/>
    <x v="68"/>
    <x v="7"/>
    <n v="26"/>
  </r>
  <r>
    <x v="5"/>
    <x v="68"/>
    <x v="8"/>
    <n v="3"/>
  </r>
  <r>
    <x v="5"/>
    <x v="68"/>
    <x v="9"/>
    <n v="19815"/>
  </r>
  <r>
    <x v="5"/>
    <x v="68"/>
    <x v="10"/>
    <n v="11"/>
  </r>
  <r>
    <x v="5"/>
    <x v="68"/>
    <x v="11"/>
    <n v="8"/>
  </r>
  <r>
    <x v="5"/>
    <x v="68"/>
    <x v="12"/>
    <n v="5984"/>
  </r>
  <r>
    <x v="6"/>
    <x v="69"/>
    <x v="13"/>
    <n v="2"/>
  </r>
  <r>
    <x v="6"/>
    <x v="69"/>
    <x v="18"/>
    <n v="3"/>
  </r>
  <r>
    <x v="6"/>
    <x v="69"/>
    <x v="14"/>
    <n v="2"/>
  </r>
  <r>
    <x v="6"/>
    <x v="69"/>
    <x v="15"/>
    <n v="3"/>
  </r>
  <r>
    <x v="6"/>
    <x v="69"/>
    <x v="1"/>
    <n v="409"/>
  </r>
  <r>
    <x v="6"/>
    <x v="69"/>
    <x v="2"/>
    <n v="12"/>
  </r>
  <r>
    <x v="6"/>
    <x v="69"/>
    <x v="19"/>
    <n v="1"/>
  </r>
  <r>
    <x v="6"/>
    <x v="69"/>
    <x v="17"/>
    <n v="20"/>
  </r>
  <r>
    <x v="6"/>
    <x v="69"/>
    <x v="3"/>
    <n v="9"/>
  </r>
  <r>
    <x v="6"/>
    <x v="69"/>
    <x v="5"/>
    <n v="14"/>
  </r>
  <r>
    <x v="6"/>
    <x v="69"/>
    <x v="6"/>
    <n v="4"/>
  </r>
  <r>
    <x v="6"/>
    <x v="69"/>
    <x v="7"/>
    <n v="28"/>
  </r>
  <r>
    <x v="6"/>
    <x v="69"/>
    <x v="8"/>
    <n v="2"/>
  </r>
  <r>
    <x v="6"/>
    <x v="69"/>
    <x v="9"/>
    <n v="8502"/>
  </r>
  <r>
    <x v="6"/>
    <x v="69"/>
    <x v="11"/>
    <n v="6"/>
  </r>
  <r>
    <x v="6"/>
    <x v="69"/>
    <x v="12"/>
    <n v="3054"/>
  </r>
  <r>
    <x v="6"/>
    <x v="70"/>
    <x v="13"/>
    <n v="1"/>
  </r>
  <r>
    <x v="6"/>
    <x v="70"/>
    <x v="2"/>
    <n v="2"/>
  </r>
  <r>
    <x v="6"/>
    <x v="70"/>
    <x v="3"/>
    <n v="2"/>
  </r>
  <r>
    <x v="6"/>
    <x v="70"/>
    <x v="4"/>
    <n v="1"/>
  </r>
  <r>
    <x v="6"/>
    <x v="70"/>
    <x v="5"/>
    <n v="2"/>
  </r>
  <r>
    <x v="6"/>
    <x v="70"/>
    <x v="7"/>
    <n v="9"/>
  </r>
  <r>
    <x v="6"/>
    <x v="70"/>
    <x v="9"/>
    <n v="549"/>
  </r>
  <r>
    <x v="6"/>
    <x v="70"/>
    <x v="11"/>
    <n v="8"/>
  </r>
  <r>
    <x v="6"/>
    <x v="70"/>
    <x v="12"/>
    <n v="2345"/>
  </r>
  <r>
    <x v="6"/>
    <x v="71"/>
    <x v="14"/>
    <n v="3"/>
  </r>
  <r>
    <x v="6"/>
    <x v="71"/>
    <x v="1"/>
    <n v="7"/>
  </r>
  <r>
    <x v="6"/>
    <x v="71"/>
    <x v="2"/>
    <n v="1"/>
  </r>
  <r>
    <x v="6"/>
    <x v="71"/>
    <x v="17"/>
    <n v="3"/>
  </r>
  <r>
    <x v="6"/>
    <x v="71"/>
    <x v="3"/>
    <n v="3"/>
  </r>
  <r>
    <x v="6"/>
    <x v="71"/>
    <x v="5"/>
    <n v="3"/>
  </r>
  <r>
    <x v="6"/>
    <x v="71"/>
    <x v="6"/>
    <n v="10"/>
  </r>
  <r>
    <x v="6"/>
    <x v="71"/>
    <x v="7"/>
    <n v="9"/>
  </r>
  <r>
    <x v="6"/>
    <x v="71"/>
    <x v="9"/>
    <n v="1097"/>
  </r>
  <r>
    <x v="6"/>
    <x v="71"/>
    <x v="26"/>
    <n v="1"/>
  </r>
  <r>
    <x v="6"/>
    <x v="71"/>
    <x v="10"/>
    <n v="1"/>
  </r>
  <r>
    <x v="6"/>
    <x v="71"/>
    <x v="11"/>
    <n v="6"/>
  </r>
  <r>
    <x v="6"/>
    <x v="71"/>
    <x v="12"/>
    <n v="5362"/>
  </r>
  <r>
    <x v="6"/>
    <x v="72"/>
    <x v="13"/>
    <n v="6"/>
  </r>
  <r>
    <x v="6"/>
    <x v="72"/>
    <x v="18"/>
    <n v="21"/>
  </r>
  <r>
    <x v="6"/>
    <x v="72"/>
    <x v="14"/>
    <n v="13"/>
  </r>
  <r>
    <x v="6"/>
    <x v="72"/>
    <x v="28"/>
    <n v="1"/>
  </r>
  <r>
    <x v="6"/>
    <x v="72"/>
    <x v="0"/>
    <n v="1"/>
  </r>
  <r>
    <x v="6"/>
    <x v="72"/>
    <x v="1"/>
    <n v="6"/>
  </r>
  <r>
    <x v="6"/>
    <x v="72"/>
    <x v="2"/>
    <n v="30"/>
  </r>
  <r>
    <x v="6"/>
    <x v="72"/>
    <x v="19"/>
    <n v="2"/>
  </r>
  <r>
    <x v="6"/>
    <x v="72"/>
    <x v="17"/>
    <n v="67"/>
  </r>
  <r>
    <x v="6"/>
    <x v="72"/>
    <x v="3"/>
    <n v="19"/>
  </r>
  <r>
    <x v="6"/>
    <x v="72"/>
    <x v="4"/>
    <n v="35"/>
  </r>
  <r>
    <x v="6"/>
    <x v="72"/>
    <x v="21"/>
    <n v="7"/>
  </r>
  <r>
    <x v="6"/>
    <x v="72"/>
    <x v="22"/>
    <n v="1"/>
  </r>
  <r>
    <x v="6"/>
    <x v="72"/>
    <x v="5"/>
    <n v="105"/>
  </r>
  <r>
    <x v="6"/>
    <x v="72"/>
    <x v="6"/>
    <n v="154"/>
  </r>
  <r>
    <x v="6"/>
    <x v="72"/>
    <x v="7"/>
    <n v="180"/>
  </r>
  <r>
    <x v="6"/>
    <x v="72"/>
    <x v="8"/>
    <n v="1"/>
  </r>
  <r>
    <x v="6"/>
    <x v="72"/>
    <x v="9"/>
    <n v="10551"/>
  </r>
  <r>
    <x v="6"/>
    <x v="72"/>
    <x v="11"/>
    <n v="3"/>
  </r>
  <r>
    <x v="6"/>
    <x v="72"/>
    <x v="12"/>
    <n v="4656"/>
  </r>
  <r>
    <x v="6"/>
    <x v="73"/>
    <x v="13"/>
    <n v="4"/>
  </r>
  <r>
    <x v="6"/>
    <x v="73"/>
    <x v="14"/>
    <n v="29"/>
  </r>
  <r>
    <x v="6"/>
    <x v="73"/>
    <x v="1"/>
    <n v="3"/>
  </r>
  <r>
    <x v="6"/>
    <x v="73"/>
    <x v="2"/>
    <n v="3"/>
  </r>
  <r>
    <x v="6"/>
    <x v="73"/>
    <x v="17"/>
    <n v="9"/>
  </r>
  <r>
    <x v="6"/>
    <x v="73"/>
    <x v="3"/>
    <n v="3"/>
  </r>
  <r>
    <x v="6"/>
    <x v="73"/>
    <x v="4"/>
    <n v="15"/>
  </r>
  <r>
    <x v="6"/>
    <x v="73"/>
    <x v="21"/>
    <n v="2"/>
  </r>
  <r>
    <x v="6"/>
    <x v="73"/>
    <x v="22"/>
    <n v="1"/>
  </r>
  <r>
    <x v="6"/>
    <x v="73"/>
    <x v="5"/>
    <n v="23"/>
  </r>
  <r>
    <x v="6"/>
    <x v="73"/>
    <x v="6"/>
    <n v="21"/>
  </r>
  <r>
    <x v="6"/>
    <x v="73"/>
    <x v="7"/>
    <n v="55"/>
  </r>
  <r>
    <x v="6"/>
    <x v="73"/>
    <x v="9"/>
    <n v="2824"/>
  </r>
  <r>
    <x v="6"/>
    <x v="73"/>
    <x v="26"/>
    <n v="4"/>
  </r>
  <r>
    <x v="6"/>
    <x v="73"/>
    <x v="11"/>
    <n v="3"/>
  </r>
  <r>
    <x v="6"/>
    <x v="73"/>
    <x v="12"/>
    <n v="8191"/>
  </r>
  <r>
    <x v="6"/>
    <x v="74"/>
    <x v="1"/>
    <n v="2"/>
  </r>
  <r>
    <x v="6"/>
    <x v="74"/>
    <x v="2"/>
    <n v="2"/>
  </r>
  <r>
    <x v="6"/>
    <x v="74"/>
    <x v="19"/>
    <n v="5"/>
  </r>
  <r>
    <x v="6"/>
    <x v="74"/>
    <x v="17"/>
    <n v="2"/>
  </r>
  <r>
    <x v="6"/>
    <x v="74"/>
    <x v="3"/>
    <n v="7"/>
  </r>
  <r>
    <x v="6"/>
    <x v="74"/>
    <x v="4"/>
    <n v="1"/>
  </r>
  <r>
    <x v="6"/>
    <x v="74"/>
    <x v="21"/>
    <n v="2"/>
  </r>
  <r>
    <x v="6"/>
    <x v="74"/>
    <x v="5"/>
    <n v="1"/>
  </r>
  <r>
    <x v="6"/>
    <x v="74"/>
    <x v="6"/>
    <n v="2"/>
  </r>
  <r>
    <x v="6"/>
    <x v="74"/>
    <x v="7"/>
    <n v="9"/>
  </r>
  <r>
    <x v="6"/>
    <x v="74"/>
    <x v="9"/>
    <n v="1736"/>
  </r>
  <r>
    <x v="6"/>
    <x v="74"/>
    <x v="10"/>
    <n v="3"/>
  </r>
  <r>
    <x v="6"/>
    <x v="74"/>
    <x v="12"/>
    <n v="950"/>
  </r>
  <r>
    <x v="6"/>
    <x v="75"/>
    <x v="13"/>
    <n v="1"/>
  </r>
  <r>
    <x v="6"/>
    <x v="75"/>
    <x v="14"/>
    <n v="9"/>
  </r>
  <r>
    <x v="6"/>
    <x v="75"/>
    <x v="2"/>
    <n v="10"/>
  </r>
  <r>
    <x v="6"/>
    <x v="75"/>
    <x v="19"/>
    <n v="1"/>
  </r>
  <r>
    <x v="6"/>
    <x v="75"/>
    <x v="17"/>
    <n v="2"/>
  </r>
  <r>
    <x v="6"/>
    <x v="75"/>
    <x v="3"/>
    <n v="5"/>
  </r>
  <r>
    <x v="6"/>
    <x v="75"/>
    <x v="4"/>
    <n v="6"/>
  </r>
  <r>
    <x v="6"/>
    <x v="75"/>
    <x v="5"/>
    <n v="17"/>
  </r>
  <r>
    <x v="6"/>
    <x v="75"/>
    <x v="6"/>
    <n v="16"/>
  </r>
  <r>
    <x v="6"/>
    <x v="75"/>
    <x v="7"/>
    <n v="28"/>
  </r>
  <r>
    <x v="6"/>
    <x v="75"/>
    <x v="8"/>
    <n v="1"/>
  </r>
  <r>
    <x v="6"/>
    <x v="75"/>
    <x v="9"/>
    <n v="863"/>
  </r>
  <r>
    <x v="6"/>
    <x v="75"/>
    <x v="26"/>
    <n v="2"/>
  </r>
  <r>
    <x v="6"/>
    <x v="75"/>
    <x v="11"/>
    <n v="1"/>
  </r>
  <r>
    <x v="6"/>
    <x v="75"/>
    <x v="12"/>
    <n v="5815"/>
  </r>
  <r>
    <x v="6"/>
    <x v="76"/>
    <x v="13"/>
    <n v="14"/>
  </r>
  <r>
    <x v="6"/>
    <x v="76"/>
    <x v="18"/>
    <n v="5"/>
  </r>
  <r>
    <x v="6"/>
    <x v="76"/>
    <x v="0"/>
    <n v="2"/>
  </r>
  <r>
    <x v="6"/>
    <x v="76"/>
    <x v="15"/>
    <n v="6"/>
  </r>
  <r>
    <x v="6"/>
    <x v="76"/>
    <x v="1"/>
    <n v="232"/>
  </r>
  <r>
    <x v="6"/>
    <x v="76"/>
    <x v="2"/>
    <n v="22"/>
  </r>
  <r>
    <x v="6"/>
    <x v="76"/>
    <x v="19"/>
    <n v="13"/>
  </r>
  <r>
    <x v="6"/>
    <x v="76"/>
    <x v="20"/>
    <n v="5"/>
  </r>
  <r>
    <x v="6"/>
    <x v="76"/>
    <x v="17"/>
    <n v="25"/>
  </r>
  <r>
    <x v="6"/>
    <x v="76"/>
    <x v="3"/>
    <n v="32"/>
  </r>
  <r>
    <x v="6"/>
    <x v="76"/>
    <x v="4"/>
    <n v="22"/>
  </r>
  <r>
    <x v="6"/>
    <x v="76"/>
    <x v="21"/>
    <n v="12"/>
  </r>
  <r>
    <x v="6"/>
    <x v="76"/>
    <x v="22"/>
    <n v="1"/>
  </r>
  <r>
    <x v="6"/>
    <x v="76"/>
    <x v="5"/>
    <n v="40"/>
  </r>
  <r>
    <x v="6"/>
    <x v="76"/>
    <x v="6"/>
    <n v="45"/>
  </r>
  <r>
    <x v="6"/>
    <x v="76"/>
    <x v="7"/>
    <n v="96"/>
  </r>
  <r>
    <x v="6"/>
    <x v="76"/>
    <x v="25"/>
    <n v="1"/>
  </r>
  <r>
    <x v="6"/>
    <x v="76"/>
    <x v="8"/>
    <n v="12"/>
  </r>
  <r>
    <x v="6"/>
    <x v="76"/>
    <x v="9"/>
    <n v="9863"/>
  </r>
  <r>
    <x v="6"/>
    <x v="76"/>
    <x v="26"/>
    <n v="8"/>
  </r>
  <r>
    <x v="6"/>
    <x v="76"/>
    <x v="10"/>
    <n v="21"/>
  </r>
  <r>
    <x v="6"/>
    <x v="76"/>
    <x v="11"/>
    <n v="11"/>
  </r>
  <r>
    <x v="6"/>
    <x v="76"/>
    <x v="12"/>
    <n v="1531"/>
  </r>
  <r>
    <x v="6"/>
    <x v="77"/>
    <x v="14"/>
    <n v="2"/>
  </r>
  <r>
    <x v="6"/>
    <x v="77"/>
    <x v="15"/>
    <n v="1"/>
  </r>
  <r>
    <x v="6"/>
    <x v="77"/>
    <x v="2"/>
    <n v="9"/>
  </r>
  <r>
    <x v="6"/>
    <x v="77"/>
    <x v="17"/>
    <n v="2"/>
  </r>
  <r>
    <x v="6"/>
    <x v="77"/>
    <x v="3"/>
    <n v="2"/>
  </r>
  <r>
    <x v="6"/>
    <x v="77"/>
    <x v="4"/>
    <n v="4"/>
  </r>
  <r>
    <x v="6"/>
    <x v="77"/>
    <x v="21"/>
    <n v="7"/>
  </r>
  <r>
    <x v="6"/>
    <x v="77"/>
    <x v="5"/>
    <n v="7"/>
  </r>
  <r>
    <x v="6"/>
    <x v="77"/>
    <x v="6"/>
    <n v="118"/>
  </r>
  <r>
    <x v="6"/>
    <x v="77"/>
    <x v="7"/>
    <n v="65"/>
  </r>
  <r>
    <x v="6"/>
    <x v="77"/>
    <x v="8"/>
    <n v="1"/>
  </r>
  <r>
    <x v="6"/>
    <x v="77"/>
    <x v="9"/>
    <n v="1598"/>
  </r>
  <r>
    <x v="6"/>
    <x v="77"/>
    <x v="26"/>
    <n v="19"/>
  </r>
  <r>
    <x v="6"/>
    <x v="77"/>
    <x v="11"/>
    <n v="3"/>
  </r>
  <r>
    <x v="6"/>
    <x v="77"/>
    <x v="12"/>
    <n v="1346"/>
  </r>
  <r>
    <x v="6"/>
    <x v="78"/>
    <x v="13"/>
    <n v="15"/>
  </r>
  <r>
    <x v="6"/>
    <x v="78"/>
    <x v="18"/>
    <n v="26"/>
  </r>
  <r>
    <x v="6"/>
    <x v="78"/>
    <x v="14"/>
    <n v="3"/>
  </r>
  <r>
    <x v="6"/>
    <x v="78"/>
    <x v="28"/>
    <n v="9"/>
  </r>
  <r>
    <x v="6"/>
    <x v="78"/>
    <x v="0"/>
    <n v="1"/>
  </r>
  <r>
    <x v="6"/>
    <x v="78"/>
    <x v="15"/>
    <n v="51"/>
  </r>
  <r>
    <x v="6"/>
    <x v="78"/>
    <x v="1"/>
    <n v="26"/>
  </r>
  <r>
    <x v="6"/>
    <x v="78"/>
    <x v="2"/>
    <n v="16"/>
  </r>
  <r>
    <x v="6"/>
    <x v="78"/>
    <x v="19"/>
    <n v="3"/>
  </r>
  <r>
    <x v="6"/>
    <x v="78"/>
    <x v="17"/>
    <n v="220"/>
  </r>
  <r>
    <x v="6"/>
    <x v="78"/>
    <x v="3"/>
    <n v="94"/>
  </r>
  <r>
    <x v="6"/>
    <x v="78"/>
    <x v="4"/>
    <n v="8"/>
  </r>
  <r>
    <x v="6"/>
    <x v="78"/>
    <x v="21"/>
    <n v="11"/>
  </r>
  <r>
    <x v="6"/>
    <x v="78"/>
    <x v="22"/>
    <n v="10"/>
  </r>
  <r>
    <x v="6"/>
    <x v="78"/>
    <x v="5"/>
    <n v="41"/>
  </r>
  <r>
    <x v="6"/>
    <x v="78"/>
    <x v="6"/>
    <n v="118"/>
  </r>
  <r>
    <x v="6"/>
    <x v="78"/>
    <x v="7"/>
    <n v="188"/>
  </r>
  <r>
    <x v="6"/>
    <x v="78"/>
    <x v="8"/>
    <n v="9"/>
  </r>
  <r>
    <x v="6"/>
    <x v="78"/>
    <x v="9"/>
    <n v="9119"/>
  </r>
  <r>
    <x v="6"/>
    <x v="78"/>
    <x v="26"/>
    <n v="6"/>
  </r>
  <r>
    <x v="6"/>
    <x v="78"/>
    <x v="10"/>
    <n v="4"/>
  </r>
  <r>
    <x v="6"/>
    <x v="78"/>
    <x v="11"/>
    <n v="5"/>
  </r>
  <r>
    <x v="6"/>
    <x v="78"/>
    <x v="12"/>
    <n v="2611"/>
  </r>
  <r>
    <x v="6"/>
    <x v="79"/>
    <x v="13"/>
    <n v="8"/>
  </r>
  <r>
    <x v="6"/>
    <x v="79"/>
    <x v="14"/>
    <n v="11"/>
  </r>
  <r>
    <x v="6"/>
    <x v="79"/>
    <x v="0"/>
    <n v="1"/>
  </r>
  <r>
    <x v="6"/>
    <x v="79"/>
    <x v="15"/>
    <n v="1"/>
  </r>
  <r>
    <x v="6"/>
    <x v="79"/>
    <x v="1"/>
    <n v="307"/>
  </r>
  <r>
    <x v="6"/>
    <x v="79"/>
    <x v="2"/>
    <n v="29"/>
  </r>
  <r>
    <x v="6"/>
    <x v="79"/>
    <x v="19"/>
    <n v="1"/>
  </r>
  <r>
    <x v="6"/>
    <x v="79"/>
    <x v="20"/>
    <n v="1"/>
  </r>
  <r>
    <x v="6"/>
    <x v="79"/>
    <x v="17"/>
    <n v="3"/>
  </r>
  <r>
    <x v="6"/>
    <x v="79"/>
    <x v="3"/>
    <n v="7"/>
  </r>
  <r>
    <x v="6"/>
    <x v="79"/>
    <x v="4"/>
    <n v="15"/>
  </r>
  <r>
    <x v="6"/>
    <x v="79"/>
    <x v="21"/>
    <n v="3"/>
  </r>
  <r>
    <x v="6"/>
    <x v="79"/>
    <x v="5"/>
    <n v="14"/>
  </r>
  <r>
    <x v="6"/>
    <x v="79"/>
    <x v="6"/>
    <n v="34"/>
  </r>
  <r>
    <x v="6"/>
    <x v="79"/>
    <x v="7"/>
    <n v="172"/>
  </r>
  <r>
    <x v="6"/>
    <x v="79"/>
    <x v="8"/>
    <n v="4"/>
  </r>
  <r>
    <x v="6"/>
    <x v="79"/>
    <x v="9"/>
    <n v="4671"/>
  </r>
  <r>
    <x v="6"/>
    <x v="79"/>
    <x v="11"/>
    <n v="2"/>
  </r>
  <r>
    <x v="6"/>
    <x v="79"/>
    <x v="12"/>
    <n v="3680"/>
  </r>
  <r>
    <x v="6"/>
    <x v="80"/>
    <x v="13"/>
    <n v="33"/>
  </r>
  <r>
    <x v="6"/>
    <x v="80"/>
    <x v="18"/>
    <n v="7"/>
  </r>
  <r>
    <x v="6"/>
    <x v="80"/>
    <x v="14"/>
    <n v="10"/>
  </r>
  <r>
    <x v="6"/>
    <x v="80"/>
    <x v="0"/>
    <n v="1"/>
  </r>
  <r>
    <x v="6"/>
    <x v="80"/>
    <x v="15"/>
    <n v="3"/>
  </r>
  <r>
    <x v="6"/>
    <x v="80"/>
    <x v="1"/>
    <n v="23"/>
  </r>
  <r>
    <x v="6"/>
    <x v="80"/>
    <x v="2"/>
    <n v="15"/>
  </r>
  <r>
    <x v="6"/>
    <x v="80"/>
    <x v="19"/>
    <n v="6"/>
  </r>
  <r>
    <x v="6"/>
    <x v="80"/>
    <x v="16"/>
    <n v="1"/>
  </r>
  <r>
    <x v="6"/>
    <x v="80"/>
    <x v="17"/>
    <n v="15"/>
  </r>
  <r>
    <x v="6"/>
    <x v="80"/>
    <x v="3"/>
    <n v="13"/>
  </r>
  <r>
    <x v="6"/>
    <x v="80"/>
    <x v="4"/>
    <n v="59"/>
  </r>
  <r>
    <x v="6"/>
    <x v="80"/>
    <x v="21"/>
    <n v="5"/>
  </r>
  <r>
    <x v="6"/>
    <x v="80"/>
    <x v="5"/>
    <n v="100"/>
  </r>
  <r>
    <x v="6"/>
    <x v="80"/>
    <x v="27"/>
    <n v="5"/>
  </r>
  <r>
    <x v="6"/>
    <x v="80"/>
    <x v="6"/>
    <n v="138"/>
  </r>
  <r>
    <x v="6"/>
    <x v="80"/>
    <x v="7"/>
    <n v="309"/>
  </r>
  <r>
    <x v="6"/>
    <x v="80"/>
    <x v="8"/>
    <n v="4"/>
  </r>
  <r>
    <x v="6"/>
    <x v="80"/>
    <x v="9"/>
    <n v="13133"/>
  </r>
  <r>
    <x v="6"/>
    <x v="80"/>
    <x v="26"/>
    <n v="7"/>
  </r>
  <r>
    <x v="6"/>
    <x v="80"/>
    <x v="10"/>
    <n v="42"/>
  </r>
  <r>
    <x v="6"/>
    <x v="80"/>
    <x v="11"/>
    <n v="6"/>
  </r>
  <r>
    <x v="6"/>
    <x v="80"/>
    <x v="12"/>
    <n v="4670"/>
  </r>
  <r>
    <x v="6"/>
    <x v="81"/>
    <x v="18"/>
    <n v="1"/>
  </r>
  <r>
    <x v="6"/>
    <x v="81"/>
    <x v="14"/>
    <n v="3"/>
  </r>
  <r>
    <x v="6"/>
    <x v="81"/>
    <x v="1"/>
    <n v="1"/>
  </r>
  <r>
    <x v="6"/>
    <x v="81"/>
    <x v="17"/>
    <n v="1"/>
  </r>
  <r>
    <x v="6"/>
    <x v="81"/>
    <x v="3"/>
    <n v="4"/>
  </r>
  <r>
    <x v="6"/>
    <x v="81"/>
    <x v="21"/>
    <n v="1"/>
  </r>
  <r>
    <x v="6"/>
    <x v="81"/>
    <x v="5"/>
    <n v="4"/>
  </r>
  <r>
    <x v="6"/>
    <x v="81"/>
    <x v="6"/>
    <n v="2"/>
  </r>
  <r>
    <x v="6"/>
    <x v="81"/>
    <x v="7"/>
    <n v="14"/>
  </r>
  <r>
    <x v="6"/>
    <x v="81"/>
    <x v="9"/>
    <n v="1858"/>
  </r>
  <r>
    <x v="6"/>
    <x v="81"/>
    <x v="11"/>
    <n v="8"/>
  </r>
  <r>
    <x v="6"/>
    <x v="81"/>
    <x v="12"/>
    <n v="6232"/>
  </r>
  <r>
    <x v="6"/>
    <x v="82"/>
    <x v="13"/>
    <n v="23"/>
  </r>
  <r>
    <x v="6"/>
    <x v="82"/>
    <x v="14"/>
    <n v="2"/>
  </r>
  <r>
    <x v="6"/>
    <x v="82"/>
    <x v="0"/>
    <n v="2"/>
  </r>
  <r>
    <x v="6"/>
    <x v="82"/>
    <x v="15"/>
    <n v="2"/>
  </r>
  <r>
    <x v="6"/>
    <x v="82"/>
    <x v="1"/>
    <n v="44"/>
  </r>
  <r>
    <x v="6"/>
    <x v="82"/>
    <x v="2"/>
    <n v="1"/>
  </r>
  <r>
    <x v="6"/>
    <x v="82"/>
    <x v="20"/>
    <n v="7"/>
  </r>
  <r>
    <x v="6"/>
    <x v="82"/>
    <x v="17"/>
    <n v="8"/>
  </r>
  <r>
    <x v="6"/>
    <x v="82"/>
    <x v="3"/>
    <n v="6"/>
  </r>
  <r>
    <x v="6"/>
    <x v="82"/>
    <x v="4"/>
    <n v="19"/>
  </r>
  <r>
    <x v="6"/>
    <x v="82"/>
    <x v="21"/>
    <n v="1"/>
  </r>
  <r>
    <x v="6"/>
    <x v="82"/>
    <x v="22"/>
    <n v="1"/>
  </r>
  <r>
    <x v="6"/>
    <x v="82"/>
    <x v="5"/>
    <n v="41"/>
  </r>
  <r>
    <x v="6"/>
    <x v="82"/>
    <x v="6"/>
    <n v="116"/>
  </r>
  <r>
    <x v="6"/>
    <x v="82"/>
    <x v="7"/>
    <n v="89"/>
  </r>
  <r>
    <x v="6"/>
    <x v="82"/>
    <x v="8"/>
    <n v="6"/>
  </r>
  <r>
    <x v="6"/>
    <x v="82"/>
    <x v="9"/>
    <n v="8342"/>
  </r>
  <r>
    <x v="6"/>
    <x v="82"/>
    <x v="26"/>
    <n v="7"/>
  </r>
  <r>
    <x v="6"/>
    <x v="82"/>
    <x v="10"/>
    <n v="4"/>
  </r>
  <r>
    <x v="6"/>
    <x v="82"/>
    <x v="11"/>
    <n v="6"/>
  </r>
  <r>
    <x v="6"/>
    <x v="82"/>
    <x v="12"/>
    <n v="2972"/>
  </r>
  <r>
    <x v="6"/>
    <x v="83"/>
    <x v="13"/>
    <n v="26"/>
  </r>
  <r>
    <x v="6"/>
    <x v="83"/>
    <x v="18"/>
    <n v="1"/>
  </r>
  <r>
    <x v="6"/>
    <x v="83"/>
    <x v="15"/>
    <n v="5"/>
  </r>
  <r>
    <x v="6"/>
    <x v="83"/>
    <x v="1"/>
    <n v="1"/>
  </r>
  <r>
    <x v="6"/>
    <x v="83"/>
    <x v="2"/>
    <n v="8"/>
  </r>
  <r>
    <x v="6"/>
    <x v="83"/>
    <x v="19"/>
    <n v="1"/>
  </r>
  <r>
    <x v="6"/>
    <x v="83"/>
    <x v="17"/>
    <n v="4"/>
  </r>
  <r>
    <x v="6"/>
    <x v="83"/>
    <x v="3"/>
    <n v="7"/>
  </r>
  <r>
    <x v="6"/>
    <x v="83"/>
    <x v="4"/>
    <n v="5"/>
  </r>
  <r>
    <x v="6"/>
    <x v="83"/>
    <x v="21"/>
    <n v="8"/>
  </r>
  <r>
    <x v="6"/>
    <x v="83"/>
    <x v="5"/>
    <n v="10"/>
  </r>
  <r>
    <x v="6"/>
    <x v="83"/>
    <x v="6"/>
    <n v="47"/>
  </r>
  <r>
    <x v="6"/>
    <x v="83"/>
    <x v="7"/>
    <n v="87"/>
  </r>
  <r>
    <x v="6"/>
    <x v="83"/>
    <x v="8"/>
    <n v="2"/>
  </r>
  <r>
    <x v="6"/>
    <x v="83"/>
    <x v="9"/>
    <n v="2641"/>
  </r>
  <r>
    <x v="6"/>
    <x v="83"/>
    <x v="26"/>
    <n v="5"/>
  </r>
  <r>
    <x v="6"/>
    <x v="83"/>
    <x v="11"/>
    <n v="2"/>
  </r>
  <r>
    <x v="6"/>
    <x v="83"/>
    <x v="12"/>
    <n v="690"/>
  </r>
  <r>
    <x v="6"/>
    <x v="84"/>
    <x v="13"/>
    <n v="112"/>
  </r>
  <r>
    <x v="6"/>
    <x v="84"/>
    <x v="18"/>
    <n v="29"/>
  </r>
  <r>
    <x v="6"/>
    <x v="84"/>
    <x v="14"/>
    <n v="6"/>
  </r>
  <r>
    <x v="6"/>
    <x v="84"/>
    <x v="28"/>
    <n v="7"/>
  </r>
  <r>
    <x v="6"/>
    <x v="84"/>
    <x v="0"/>
    <n v="1"/>
  </r>
  <r>
    <x v="6"/>
    <x v="84"/>
    <x v="15"/>
    <n v="47"/>
  </r>
  <r>
    <x v="6"/>
    <x v="84"/>
    <x v="1"/>
    <n v="16"/>
  </r>
  <r>
    <x v="6"/>
    <x v="84"/>
    <x v="2"/>
    <n v="50"/>
  </r>
  <r>
    <x v="6"/>
    <x v="84"/>
    <x v="19"/>
    <n v="4"/>
  </r>
  <r>
    <x v="6"/>
    <x v="84"/>
    <x v="20"/>
    <n v="2"/>
  </r>
  <r>
    <x v="6"/>
    <x v="84"/>
    <x v="17"/>
    <n v="99"/>
  </r>
  <r>
    <x v="6"/>
    <x v="84"/>
    <x v="3"/>
    <n v="53"/>
  </r>
  <r>
    <x v="6"/>
    <x v="84"/>
    <x v="4"/>
    <n v="88"/>
  </r>
  <r>
    <x v="6"/>
    <x v="84"/>
    <x v="21"/>
    <n v="13"/>
  </r>
  <r>
    <x v="6"/>
    <x v="84"/>
    <x v="22"/>
    <n v="5"/>
  </r>
  <r>
    <x v="6"/>
    <x v="84"/>
    <x v="5"/>
    <n v="171"/>
  </r>
  <r>
    <x v="6"/>
    <x v="84"/>
    <x v="27"/>
    <n v="3"/>
  </r>
  <r>
    <x v="6"/>
    <x v="84"/>
    <x v="6"/>
    <n v="488"/>
  </r>
  <r>
    <x v="6"/>
    <x v="84"/>
    <x v="7"/>
    <n v="384"/>
  </r>
  <r>
    <x v="6"/>
    <x v="84"/>
    <x v="25"/>
    <n v="7"/>
  </r>
  <r>
    <x v="6"/>
    <x v="84"/>
    <x v="8"/>
    <n v="1"/>
  </r>
  <r>
    <x v="6"/>
    <x v="84"/>
    <x v="9"/>
    <n v="18982"/>
  </r>
  <r>
    <x v="6"/>
    <x v="84"/>
    <x v="26"/>
    <n v="20"/>
  </r>
  <r>
    <x v="6"/>
    <x v="84"/>
    <x v="10"/>
    <n v="3"/>
  </r>
  <r>
    <x v="6"/>
    <x v="84"/>
    <x v="11"/>
    <n v="14"/>
  </r>
  <r>
    <x v="6"/>
    <x v="84"/>
    <x v="12"/>
    <n v="6260"/>
  </r>
  <r>
    <x v="6"/>
    <x v="85"/>
    <x v="13"/>
    <n v="7"/>
  </r>
  <r>
    <x v="6"/>
    <x v="85"/>
    <x v="18"/>
    <n v="1"/>
  </r>
  <r>
    <x v="6"/>
    <x v="85"/>
    <x v="14"/>
    <n v="18"/>
  </r>
  <r>
    <x v="6"/>
    <x v="85"/>
    <x v="15"/>
    <n v="2"/>
  </r>
  <r>
    <x v="6"/>
    <x v="85"/>
    <x v="1"/>
    <n v="10"/>
  </r>
  <r>
    <x v="6"/>
    <x v="85"/>
    <x v="2"/>
    <n v="1"/>
  </r>
  <r>
    <x v="6"/>
    <x v="85"/>
    <x v="17"/>
    <n v="12"/>
  </r>
  <r>
    <x v="6"/>
    <x v="85"/>
    <x v="3"/>
    <n v="3"/>
  </r>
  <r>
    <x v="6"/>
    <x v="85"/>
    <x v="4"/>
    <n v="2"/>
  </r>
  <r>
    <x v="6"/>
    <x v="85"/>
    <x v="5"/>
    <n v="25"/>
  </r>
  <r>
    <x v="6"/>
    <x v="85"/>
    <x v="6"/>
    <n v="9"/>
  </r>
  <r>
    <x v="6"/>
    <x v="85"/>
    <x v="7"/>
    <n v="66"/>
  </r>
  <r>
    <x v="6"/>
    <x v="85"/>
    <x v="8"/>
    <n v="1"/>
  </r>
  <r>
    <x v="6"/>
    <x v="85"/>
    <x v="9"/>
    <n v="1694"/>
  </r>
  <r>
    <x v="6"/>
    <x v="85"/>
    <x v="10"/>
    <n v="2"/>
  </r>
  <r>
    <x v="6"/>
    <x v="85"/>
    <x v="11"/>
    <n v="12"/>
  </r>
  <r>
    <x v="6"/>
    <x v="85"/>
    <x v="12"/>
    <n v="8554"/>
  </r>
  <r>
    <x v="6"/>
    <x v="86"/>
    <x v="13"/>
    <n v="10"/>
  </r>
  <r>
    <x v="6"/>
    <x v="86"/>
    <x v="18"/>
    <n v="1"/>
  </r>
  <r>
    <x v="6"/>
    <x v="86"/>
    <x v="14"/>
    <n v="4"/>
  </r>
  <r>
    <x v="6"/>
    <x v="86"/>
    <x v="1"/>
    <n v="28"/>
  </r>
  <r>
    <x v="6"/>
    <x v="86"/>
    <x v="17"/>
    <n v="1"/>
  </r>
  <r>
    <x v="6"/>
    <x v="86"/>
    <x v="3"/>
    <n v="2"/>
  </r>
  <r>
    <x v="6"/>
    <x v="86"/>
    <x v="5"/>
    <n v="4"/>
  </r>
  <r>
    <x v="6"/>
    <x v="86"/>
    <x v="7"/>
    <n v="1"/>
  </r>
  <r>
    <x v="6"/>
    <x v="86"/>
    <x v="9"/>
    <n v="1041"/>
  </r>
  <r>
    <x v="6"/>
    <x v="86"/>
    <x v="10"/>
    <n v="9"/>
  </r>
  <r>
    <x v="6"/>
    <x v="86"/>
    <x v="11"/>
    <n v="12"/>
  </r>
  <r>
    <x v="6"/>
    <x v="86"/>
    <x v="12"/>
    <n v="3861"/>
  </r>
  <r>
    <x v="6"/>
    <x v="87"/>
    <x v="13"/>
    <n v="1"/>
  </r>
  <r>
    <x v="6"/>
    <x v="87"/>
    <x v="18"/>
    <n v="1"/>
  </r>
  <r>
    <x v="6"/>
    <x v="87"/>
    <x v="14"/>
    <n v="16"/>
  </r>
  <r>
    <x v="6"/>
    <x v="87"/>
    <x v="1"/>
    <n v="16"/>
  </r>
  <r>
    <x v="6"/>
    <x v="87"/>
    <x v="2"/>
    <n v="1"/>
  </r>
  <r>
    <x v="6"/>
    <x v="87"/>
    <x v="17"/>
    <n v="3"/>
  </r>
  <r>
    <x v="6"/>
    <x v="87"/>
    <x v="3"/>
    <n v="3"/>
  </r>
  <r>
    <x v="6"/>
    <x v="87"/>
    <x v="4"/>
    <n v="6"/>
  </r>
  <r>
    <x v="6"/>
    <x v="87"/>
    <x v="21"/>
    <n v="3"/>
  </r>
  <r>
    <x v="6"/>
    <x v="87"/>
    <x v="5"/>
    <n v="5"/>
  </r>
  <r>
    <x v="6"/>
    <x v="87"/>
    <x v="6"/>
    <n v="20"/>
  </r>
  <r>
    <x v="6"/>
    <x v="87"/>
    <x v="7"/>
    <n v="12"/>
  </r>
  <r>
    <x v="6"/>
    <x v="87"/>
    <x v="9"/>
    <n v="3371"/>
  </r>
  <r>
    <x v="6"/>
    <x v="87"/>
    <x v="11"/>
    <n v="22"/>
  </r>
  <r>
    <x v="6"/>
    <x v="87"/>
    <x v="12"/>
    <n v="6767"/>
  </r>
  <r>
    <x v="6"/>
    <x v="88"/>
    <x v="13"/>
    <n v="2"/>
  </r>
  <r>
    <x v="6"/>
    <x v="88"/>
    <x v="18"/>
    <n v="3"/>
  </r>
  <r>
    <x v="6"/>
    <x v="88"/>
    <x v="14"/>
    <n v="30"/>
  </r>
  <r>
    <x v="6"/>
    <x v="88"/>
    <x v="0"/>
    <n v="1"/>
  </r>
  <r>
    <x v="6"/>
    <x v="88"/>
    <x v="15"/>
    <n v="1"/>
  </r>
  <r>
    <x v="6"/>
    <x v="88"/>
    <x v="1"/>
    <n v="18"/>
  </r>
  <r>
    <x v="6"/>
    <x v="88"/>
    <x v="2"/>
    <n v="2"/>
  </r>
  <r>
    <x v="6"/>
    <x v="88"/>
    <x v="19"/>
    <n v="4"/>
  </r>
  <r>
    <x v="6"/>
    <x v="88"/>
    <x v="17"/>
    <n v="7"/>
  </r>
  <r>
    <x v="6"/>
    <x v="88"/>
    <x v="3"/>
    <n v="5"/>
  </r>
  <r>
    <x v="6"/>
    <x v="88"/>
    <x v="4"/>
    <n v="9"/>
  </r>
  <r>
    <x v="6"/>
    <x v="88"/>
    <x v="5"/>
    <n v="6"/>
  </r>
  <r>
    <x v="6"/>
    <x v="88"/>
    <x v="6"/>
    <n v="14"/>
  </r>
  <r>
    <x v="6"/>
    <x v="88"/>
    <x v="7"/>
    <n v="31"/>
  </r>
  <r>
    <x v="6"/>
    <x v="88"/>
    <x v="8"/>
    <n v="1"/>
  </r>
  <r>
    <x v="6"/>
    <x v="88"/>
    <x v="9"/>
    <n v="1406"/>
  </r>
  <r>
    <x v="6"/>
    <x v="88"/>
    <x v="10"/>
    <n v="1"/>
  </r>
  <r>
    <x v="6"/>
    <x v="88"/>
    <x v="11"/>
    <n v="6"/>
  </r>
  <r>
    <x v="6"/>
    <x v="88"/>
    <x v="12"/>
    <n v="8094"/>
  </r>
  <r>
    <x v="6"/>
    <x v="89"/>
    <x v="13"/>
    <n v="1"/>
  </r>
  <r>
    <x v="6"/>
    <x v="89"/>
    <x v="18"/>
    <n v="1"/>
  </r>
  <r>
    <x v="6"/>
    <x v="89"/>
    <x v="14"/>
    <n v="1"/>
  </r>
  <r>
    <x v="6"/>
    <x v="89"/>
    <x v="15"/>
    <n v="1"/>
  </r>
  <r>
    <x v="6"/>
    <x v="89"/>
    <x v="1"/>
    <n v="35"/>
  </r>
  <r>
    <x v="6"/>
    <x v="89"/>
    <x v="2"/>
    <n v="3"/>
  </r>
  <r>
    <x v="6"/>
    <x v="89"/>
    <x v="17"/>
    <n v="5"/>
  </r>
  <r>
    <x v="6"/>
    <x v="89"/>
    <x v="3"/>
    <n v="8"/>
  </r>
  <r>
    <x v="6"/>
    <x v="89"/>
    <x v="4"/>
    <n v="7"/>
  </r>
  <r>
    <x v="6"/>
    <x v="89"/>
    <x v="21"/>
    <n v="6"/>
  </r>
  <r>
    <x v="6"/>
    <x v="89"/>
    <x v="5"/>
    <n v="15"/>
  </r>
  <r>
    <x v="6"/>
    <x v="89"/>
    <x v="27"/>
    <n v="1"/>
  </r>
  <r>
    <x v="6"/>
    <x v="89"/>
    <x v="6"/>
    <n v="17"/>
  </r>
  <r>
    <x v="6"/>
    <x v="89"/>
    <x v="7"/>
    <n v="20"/>
  </r>
  <r>
    <x v="6"/>
    <x v="89"/>
    <x v="8"/>
    <n v="5"/>
  </r>
  <r>
    <x v="6"/>
    <x v="89"/>
    <x v="9"/>
    <n v="7824"/>
  </r>
  <r>
    <x v="6"/>
    <x v="89"/>
    <x v="10"/>
    <n v="4"/>
  </r>
  <r>
    <x v="6"/>
    <x v="89"/>
    <x v="11"/>
    <n v="2"/>
  </r>
  <r>
    <x v="6"/>
    <x v="89"/>
    <x v="12"/>
    <n v="3557"/>
  </r>
  <r>
    <x v="6"/>
    <x v="90"/>
    <x v="13"/>
    <n v="8"/>
  </r>
  <r>
    <x v="6"/>
    <x v="90"/>
    <x v="18"/>
    <n v="5"/>
  </r>
  <r>
    <x v="6"/>
    <x v="90"/>
    <x v="14"/>
    <n v="15"/>
  </r>
  <r>
    <x v="6"/>
    <x v="90"/>
    <x v="0"/>
    <n v="4"/>
  </r>
  <r>
    <x v="6"/>
    <x v="90"/>
    <x v="1"/>
    <n v="230"/>
  </r>
  <r>
    <x v="6"/>
    <x v="90"/>
    <x v="2"/>
    <n v="3"/>
  </r>
  <r>
    <x v="6"/>
    <x v="90"/>
    <x v="19"/>
    <n v="4"/>
  </r>
  <r>
    <x v="6"/>
    <x v="90"/>
    <x v="20"/>
    <n v="1"/>
  </r>
  <r>
    <x v="6"/>
    <x v="90"/>
    <x v="16"/>
    <n v="3"/>
  </r>
  <r>
    <x v="6"/>
    <x v="90"/>
    <x v="17"/>
    <n v="19"/>
  </r>
  <r>
    <x v="6"/>
    <x v="90"/>
    <x v="3"/>
    <n v="8"/>
  </r>
  <r>
    <x v="6"/>
    <x v="90"/>
    <x v="4"/>
    <n v="28"/>
  </r>
  <r>
    <x v="6"/>
    <x v="90"/>
    <x v="22"/>
    <n v="1"/>
  </r>
  <r>
    <x v="6"/>
    <x v="90"/>
    <x v="5"/>
    <n v="36"/>
  </r>
  <r>
    <x v="6"/>
    <x v="90"/>
    <x v="6"/>
    <n v="142"/>
  </r>
  <r>
    <x v="6"/>
    <x v="90"/>
    <x v="7"/>
    <n v="103"/>
  </r>
  <r>
    <x v="6"/>
    <x v="90"/>
    <x v="8"/>
    <n v="30"/>
  </r>
  <r>
    <x v="6"/>
    <x v="90"/>
    <x v="9"/>
    <n v="9145"/>
  </r>
  <r>
    <x v="6"/>
    <x v="90"/>
    <x v="26"/>
    <n v="11"/>
  </r>
  <r>
    <x v="6"/>
    <x v="90"/>
    <x v="10"/>
    <n v="85"/>
  </r>
  <r>
    <x v="6"/>
    <x v="90"/>
    <x v="11"/>
    <n v="7"/>
  </r>
  <r>
    <x v="6"/>
    <x v="90"/>
    <x v="12"/>
    <n v="5154"/>
  </r>
  <r>
    <x v="6"/>
    <x v="91"/>
    <x v="13"/>
    <n v="8"/>
  </r>
  <r>
    <x v="6"/>
    <x v="91"/>
    <x v="18"/>
    <n v="3"/>
  </r>
  <r>
    <x v="6"/>
    <x v="91"/>
    <x v="14"/>
    <n v="11"/>
  </r>
  <r>
    <x v="6"/>
    <x v="91"/>
    <x v="15"/>
    <n v="4"/>
  </r>
  <r>
    <x v="6"/>
    <x v="91"/>
    <x v="1"/>
    <n v="137"/>
  </r>
  <r>
    <x v="6"/>
    <x v="91"/>
    <x v="2"/>
    <n v="21"/>
  </r>
  <r>
    <x v="6"/>
    <x v="91"/>
    <x v="19"/>
    <n v="6"/>
  </r>
  <r>
    <x v="6"/>
    <x v="91"/>
    <x v="20"/>
    <n v="1"/>
  </r>
  <r>
    <x v="6"/>
    <x v="91"/>
    <x v="16"/>
    <n v="1"/>
  </r>
  <r>
    <x v="6"/>
    <x v="91"/>
    <x v="17"/>
    <n v="15"/>
  </r>
  <r>
    <x v="6"/>
    <x v="91"/>
    <x v="3"/>
    <n v="25"/>
  </r>
  <r>
    <x v="6"/>
    <x v="91"/>
    <x v="4"/>
    <n v="14"/>
  </r>
  <r>
    <x v="6"/>
    <x v="91"/>
    <x v="5"/>
    <n v="85"/>
  </r>
  <r>
    <x v="6"/>
    <x v="91"/>
    <x v="6"/>
    <n v="17"/>
  </r>
  <r>
    <x v="6"/>
    <x v="91"/>
    <x v="7"/>
    <n v="38"/>
  </r>
  <r>
    <x v="6"/>
    <x v="91"/>
    <x v="8"/>
    <n v="5"/>
  </r>
  <r>
    <x v="6"/>
    <x v="91"/>
    <x v="9"/>
    <n v="13525"/>
  </r>
  <r>
    <x v="6"/>
    <x v="91"/>
    <x v="26"/>
    <n v="2"/>
  </r>
  <r>
    <x v="6"/>
    <x v="91"/>
    <x v="10"/>
    <n v="102"/>
  </r>
  <r>
    <x v="6"/>
    <x v="91"/>
    <x v="11"/>
    <n v="16"/>
  </r>
  <r>
    <x v="6"/>
    <x v="91"/>
    <x v="12"/>
    <n v="9018"/>
  </r>
  <r>
    <x v="7"/>
    <x v="92"/>
    <x v="13"/>
    <n v="2"/>
  </r>
  <r>
    <x v="7"/>
    <x v="92"/>
    <x v="14"/>
    <n v="1"/>
  </r>
  <r>
    <x v="7"/>
    <x v="92"/>
    <x v="15"/>
    <n v="28"/>
  </r>
  <r>
    <x v="7"/>
    <x v="92"/>
    <x v="2"/>
    <n v="13"/>
  </r>
  <r>
    <x v="7"/>
    <x v="92"/>
    <x v="17"/>
    <n v="11"/>
  </r>
  <r>
    <x v="7"/>
    <x v="92"/>
    <x v="3"/>
    <n v="11"/>
  </r>
  <r>
    <x v="7"/>
    <x v="92"/>
    <x v="21"/>
    <n v="6"/>
  </r>
  <r>
    <x v="7"/>
    <x v="92"/>
    <x v="5"/>
    <n v="20"/>
  </r>
  <r>
    <x v="7"/>
    <x v="92"/>
    <x v="6"/>
    <n v="68"/>
  </r>
  <r>
    <x v="7"/>
    <x v="92"/>
    <x v="7"/>
    <n v="76"/>
  </r>
  <r>
    <x v="7"/>
    <x v="92"/>
    <x v="25"/>
    <n v="1"/>
  </r>
  <r>
    <x v="7"/>
    <x v="92"/>
    <x v="9"/>
    <n v="8062"/>
  </r>
  <r>
    <x v="7"/>
    <x v="92"/>
    <x v="12"/>
    <n v="918"/>
  </r>
  <r>
    <x v="7"/>
    <x v="93"/>
    <x v="13"/>
    <n v="39"/>
  </r>
  <r>
    <x v="7"/>
    <x v="93"/>
    <x v="18"/>
    <n v="4"/>
  </r>
  <r>
    <x v="7"/>
    <x v="93"/>
    <x v="14"/>
    <n v="1"/>
  </r>
  <r>
    <x v="7"/>
    <x v="93"/>
    <x v="28"/>
    <n v="1"/>
  </r>
  <r>
    <x v="7"/>
    <x v="93"/>
    <x v="0"/>
    <n v="16"/>
  </r>
  <r>
    <x v="7"/>
    <x v="93"/>
    <x v="15"/>
    <n v="5"/>
  </r>
  <r>
    <x v="7"/>
    <x v="93"/>
    <x v="1"/>
    <n v="306"/>
  </r>
  <r>
    <x v="7"/>
    <x v="93"/>
    <x v="2"/>
    <n v="32"/>
  </r>
  <r>
    <x v="7"/>
    <x v="93"/>
    <x v="19"/>
    <n v="165"/>
  </r>
  <r>
    <x v="7"/>
    <x v="93"/>
    <x v="20"/>
    <n v="1"/>
  </r>
  <r>
    <x v="7"/>
    <x v="93"/>
    <x v="16"/>
    <n v="3"/>
  </r>
  <r>
    <x v="7"/>
    <x v="93"/>
    <x v="17"/>
    <n v="48"/>
  </r>
  <r>
    <x v="7"/>
    <x v="93"/>
    <x v="3"/>
    <n v="39"/>
  </r>
  <r>
    <x v="7"/>
    <x v="93"/>
    <x v="4"/>
    <n v="5"/>
  </r>
  <r>
    <x v="7"/>
    <x v="93"/>
    <x v="21"/>
    <n v="9"/>
  </r>
  <r>
    <x v="7"/>
    <x v="93"/>
    <x v="5"/>
    <n v="25"/>
  </r>
  <r>
    <x v="7"/>
    <x v="93"/>
    <x v="6"/>
    <n v="44"/>
  </r>
  <r>
    <x v="7"/>
    <x v="93"/>
    <x v="7"/>
    <n v="285"/>
  </r>
  <r>
    <x v="7"/>
    <x v="93"/>
    <x v="8"/>
    <n v="19"/>
  </r>
  <r>
    <x v="7"/>
    <x v="93"/>
    <x v="9"/>
    <n v="23480"/>
  </r>
  <r>
    <x v="7"/>
    <x v="93"/>
    <x v="26"/>
    <n v="2"/>
  </r>
  <r>
    <x v="7"/>
    <x v="93"/>
    <x v="10"/>
    <n v="3"/>
  </r>
  <r>
    <x v="7"/>
    <x v="93"/>
    <x v="11"/>
    <n v="12"/>
  </r>
  <r>
    <x v="7"/>
    <x v="93"/>
    <x v="12"/>
    <n v="3550"/>
  </r>
  <r>
    <x v="7"/>
    <x v="94"/>
    <x v="13"/>
    <n v="23"/>
  </r>
  <r>
    <x v="7"/>
    <x v="94"/>
    <x v="14"/>
    <n v="2"/>
  </r>
  <r>
    <x v="7"/>
    <x v="94"/>
    <x v="1"/>
    <n v="2"/>
  </r>
  <r>
    <x v="7"/>
    <x v="94"/>
    <x v="17"/>
    <n v="8"/>
  </r>
  <r>
    <x v="7"/>
    <x v="94"/>
    <x v="3"/>
    <n v="3"/>
  </r>
  <r>
    <x v="7"/>
    <x v="94"/>
    <x v="4"/>
    <n v="1"/>
  </r>
  <r>
    <x v="7"/>
    <x v="94"/>
    <x v="21"/>
    <n v="8"/>
  </r>
  <r>
    <x v="7"/>
    <x v="94"/>
    <x v="5"/>
    <n v="9"/>
  </r>
  <r>
    <x v="7"/>
    <x v="94"/>
    <x v="6"/>
    <n v="6"/>
  </r>
  <r>
    <x v="7"/>
    <x v="94"/>
    <x v="7"/>
    <n v="11"/>
  </r>
  <r>
    <x v="7"/>
    <x v="94"/>
    <x v="9"/>
    <n v="1891"/>
  </r>
  <r>
    <x v="7"/>
    <x v="94"/>
    <x v="12"/>
    <n v="598"/>
  </r>
  <r>
    <x v="7"/>
    <x v="95"/>
    <x v="13"/>
    <n v="1"/>
  </r>
  <r>
    <x v="7"/>
    <x v="95"/>
    <x v="18"/>
    <n v="1"/>
  </r>
  <r>
    <x v="7"/>
    <x v="95"/>
    <x v="14"/>
    <n v="2"/>
  </r>
  <r>
    <x v="7"/>
    <x v="95"/>
    <x v="1"/>
    <n v="2"/>
  </r>
  <r>
    <x v="7"/>
    <x v="95"/>
    <x v="2"/>
    <n v="2"/>
  </r>
  <r>
    <x v="7"/>
    <x v="95"/>
    <x v="19"/>
    <n v="4"/>
  </r>
  <r>
    <x v="7"/>
    <x v="95"/>
    <x v="17"/>
    <n v="2"/>
  </r>
  <r>
    <x v="7"/>
    <x v="95"/>
    <x v="3"/>
    <n v="5"/>
  </r>
  <r>
    <x v="7"/>
    <x v="95"/>
    <x v="4"/>
    <n v="2"/>
  </r>
  <r>
    <x v="7"/>
    <x v="95"/>
    <x v="5"/>
    <n v="6"/>
  </r>
  <r>
    <x v="7"/>
    <x v="95"/>
    <x v="6"/>
    <n v="6"/>
  </r>
  <r>
    <x v="7"/>
    <x v="95"/>
    <x v="7"/>
    <n v="27"/>
  </r>
  <r>
    <x v="7"/>
    <x v="95"/>
    <x v="9"/>
    <n v="4614"/>
  </r>
  <r>
    <x v="7"/>
    <x v="95"/>
    <x v="12"/>
    <n v="1585"/>
  </r>
  <r>
    <x v="7"/>
    <x v="96"/>
    <x v="13"/>
    <n v="8"/>
  </r>
  <r>
    <x v="7"/>
    <x v="96"/>
    <x v="14"/>
    <n v="2"/>
  </r>
  <r>
    <x v="7"/>
    <x v="96"/>
    <x v="1"/>
    <n v="1"/>
  </r>
  <r>
    <x v="7"/>
    <x v="96"/>
    <x v="2"/>
    <n v="7"/>
  </r>
  <r>
    <x v="7"/>
    <x v="96"/>
    <x v="17"/>
    <n v="2"/>
  </r>
  <r>
    <x v="7"/>
    <x v="96"/>
    <x v="3"/>
    <n v="7"/>
  </r>
  <r>
    <x v="7"/>
    <x v="96"/>
    <x v="4"/>
    <n v="1"/>
  </r>
  <r>
    <x v="7"/>
    <x v="96"/>
    <x v="5"/>
    <n v="5"/>
  </r>
  <r>
    <x v="7"/>
    <x v="96"/>
    <x v="6"/>
    <n v="2"/>
  </r>
  <r>
    <x v="7"/>
    <x v="96"/>
    <x v="7"/>
    <n v="12"/>
  </r>
  <r>
    <x v="7"/>
    <x v="96"/>
    <x v="25"/>
    <n v="2"/>
  </r>
  <r>
    <x v="7"/>
    <x v="96"/>
    <x v="9"/>
    <n v="4473"/>
  </r>
  <r>
    <x v="7"/>
    <x v="96"/>
    <x v="12"/>
    <n v="9404"/>
  </r>
  <r>
    <x v="7"/>
    <x v="97"/>
    <x v="13"/>
    <n v="52"/>
  </r>
  <r>
    <x v="7"/>
    <x v="97"/>
    <x v="18"/>
    <n v="1"/>
  </r>
  <r>
    <x v="7"/>
    <x v="97"/>
    <x v="14"/>
    <n v="3"/>
  </r>
  <r>
    <x v="7"/>
    <x v="97"/>
    <x v="15"/>
    <n v="4"/>
  </r>
  <r>
    <x v="7"/>
    <x v="97"/>
    <x v="1"/>
    <n v="109"/>
  </r>
  <r>
    <x v="7"/>
    <x v="97"/>
    <x v="2"/>
    <n v="46"/>
  </r>
  <r>
    <x v="7"/>
    <x v="97"/>
    <x v="19"/>
    <n v="177"/>
  </r>
  <r>
    <x v="7"/>
    <x v="97"/>
    <x v="16"/>
    <n v="12"/>
  </r>
  <r>
    <x v="7"/>
    <x v="97"/>
    <x v="17"/>
    <n v="9"/>
  </r>
  <r>
    <x v="7"/>
    <x v="97"/>
    <x v="3"/>
    <n v="45"/>
  </r>
  <r>
    <x v="7"/>
    <x v="97"/>
    <x v="21"/>
    <n v="1"/>
  </r>
  <r>
    <x v="7"/>
    <x v="97"/>
    <x v="5"/>
    <n v="37"/>
  </r>
  <r>
    <x v="7"/>
    <x v="97"/>
    <x v="27"/>
    <n v="2"/>
  </r>
  <r>
    <x v="7"/>
    <x v="97"/>
    <x v="6"/>
    <n v="18"/>
  </r>
  <r>
    <x v="7"/>
    <x v="97"/>
    <x v="7"/>
    <n v="102"/>
  </r>
  <r>
    <x v="7"/>
    <x v="97"/>
    <x v="8"/>
    <n v="8"/>
  </r>
  <r>
    <x v="7"/>
    <x v="97"/>
    <x v="9"/>
    <n v="15047"/>
  </r>
  <r>
    <x v="7"/>
    <x v="97"/>
    <x v="10"/>
    <n v="2"/>
  </r>
  <r>
    <x v="7"/>
    <x v="97"/>
    <x v="11"/>
    <n v="16"/>
  </r>
  <r>
    <x v="7"/>
    <x v="97"/>
    <x v="12"/>
    <n v="3051"/>
  </r>
  <r>
    <x v="7"/>
    <x v="98"/>
    <x v="14"/>
    <n v="1"/>
  </r>
  <r>
    <x v="7"/>
    <x v="98"/>
    <x v="2"/>
    <n v="8"/>
  </r>
  <r>
    <x v="7"/>
    <x v="98"/>
    <x v="3"/>
    <n v="6"/>
  </r>
  <r>
    <x v="7"/>
    <x v="98"/>
    <x v="21"/>
    <n v="1"/>
  </r>
  <r>
    <x v="7"/>
    <x v="98"/>
    <x v="5"/>
    <n v="3"/>
  </r>
  <r>
    <x v="7"/>
    <x v="98"/>
    <x v="6"/>
    <n v="6"/>
  </r>
  <r>
    <x v="7"/>
    <x v="98"/>
    <x v="7"/>
    <n v="18"/>
  </r>
  <r>
    <x v="7"/>
    <x v="98"/>
    <x v="8"/>
    <n v="3"/>
  </r>
  <r>
    <x v="7"/>
    <x v="98"/>
    <x v="9"/>
    <n v="3144"/>
  </r>
  <r>
    <x v="7"/>
    <x v="98"/>
    <x v="11"/>
    <n v="2"/>
  </r>
  <r>
    <x v="7"/>
    <x v="98"/>
    <x v="12"/>
    <n v="291"/>
  </r>
  <r>
    <x v="7"/>
    <x v="99"/>
    <x v="13"/>
    <n v="83"/>
  </r>
  <r>
    <x v="7"/>
    <x v="99"/>
    <x v="18"/>
    <n v="1"/>
  </r>
  <r>
    <x v="7"/>
    <x v="99"/>
    <x v="14"/>
    <n v="3"/>
  </r>
  <r>
    <x v="7"/>
    <x v="99"/>
    <x v="0"/>
    <n v="63"/>
  </r>
  <r>
    <x v="7"/>
    <x v="99"/>
    <x v="15"/>
    <n v="3"/>
  </r>
  <r>
    <x v="7"/>
    <x v="99"/>
    <x v="1"/>
    <n v="8"/>
  </r>
  <r>
    <x v="7"/>
    <x v="99"/>
    <x v="2"/>
    <n v="18"/>
  </r>
  <r>
    <x v="7"/>
    <x v="99"/>
    <x v="19"/>
    <n v="10"/>
  </r>
  <r>
    <x v="7"/>
    <x v="99"/>
    <x v="17"/>
    <n v="17"/>
  </r>
  <r>
    <x v="7"/>
    <x v="99"/>
    <x v="3"/>
    <n v="16"/>
  </r>
  <r>
    <x v="7"/>
    <x v="99"/>
    <x v="4"/>
    <n v="4"/>
  </r>
  <r>
    <x v="7"/>
    <x v="99"/>
    <x v="21"/>
    <n v="2"/>
  </r>
  <r>
    <x v="7"/>
    <x v="99"/>
    <x v="5"/>
    <n v="12"/>
  </r>
  <r>
    <x v="7"/>
    <x v="99"/>
    <x v="6"/>
    <n v="14"/>
  </r>
  <r>
    <x v="7"/>
    <x v="99"/>
    <x v="7"/>
    <n v="134"/>
  </r>
  <r>
    <x v="7"/>
    <x v="99"/>
    <x v="8"/>
    <n v="11"/>
  </r>
  <r>
    <x v="7"/>
    <x v="99"/>
    <x v="9"/>
    <n v="10762"/>
  </r>
  <r>
    <x v="7"/>
    <x v="99"/>
    <x v="10"/>
    <n v="45"/>
  </r>
  <r>
    <x v="7"/>
    <x v="99"/>
    <x v="11"/>
    <n v="6"/>
  </r>
  <r>
    <x v="7"/>
    <x v="99"/>
    <x v="12"/>
    <n v="2213"/>
  </r>
  <r>
    <x v="7"/>
    <x v="100"/>
    <x v="13"/>
    <n v="88"/>
  </r>
  <r>
    <x v="7"/>
    <x v="100"/>
    <x v="14"/>
    <n v="1"/>
  </r>
  <r>
    <x v="7"/>
    <x v="100"/>
    <x v="0"/>
    <n v="15"/>
  </r>
  <r>
    <x v="7"/>
    <x v="100"/>
    <x v="15"/>
    <n v="5"/>
  </r>
  <r>
    <x v="7"/>
    <x v="100"/>
    <x v="1"/>
    <n v="117"/>
  </r>
  <r>
    <x v="7"/>
    <x v="100"/>
    <x v="2"/>
    <n v="2"/>
  </r>
  <r>
    <x v="7"/>
    <x v="100"/>
    <x v="20"/>
    <n v="4"/>
  </r>
  <r>
    <x v="7"/>
    <x v="100"/>
    <x v="16"/>
    <n v="1"/>
  </r>
  <r>
    <x v="7"/>
    <x v="100"/>
    <x v="3"/>
    <n v="14"/>
  </r>
  <r>
    <x v="7"/>
    <x v="100"/>
    <x v="4"/>
    <n v="10"/>
  </r>
  <r>
    <x v="7"/>
    <x v="100"/>
    <x v="21"/>
    <n v="1"/>
  </r>
  <r>
    <x v="7"/>
    <x v="100"/>
    <x v="5"/>
    <n v="20"/>
  </r>
  <r>
    <x v="7"/>
    <x v="100"/>
    <x v="6"/>
    <n v="8"/>
  </r>
  <r>
    <x v="7"/>
    <x v="100"/>
    <x v="7"/>
    <n v="208"/>
  </r>
  <r>
    <x v="7"/>
    <x v="100"/>
    <x v="8"/>
    <n v="8"/>
  </r>
  <r>
    <x v="7"/>
    <x v="100"/>
    <x v="9"/>
    <n v="6582"/>
  </r>
  <r>
    <x v="7"/>
    <x v="100"/>
    <x v="10"/>
    <n v="33"/>
  </r>
  <r>
    <x v="7"/>
    <x v="100"/>
    <x v="11"/>
    <n v="2"/>
  </r>
  <r>
    <x v="7"/>
    <x v="100"/>
    <x v="12"/>
    <n v="521"/>
  </r>
  <r>
    <x v="7"/>
    <x v="101"/>
    <x v="13"/>
    <n v="2"/>
  </r>
  <r>
    <x v="7"/>
    <x v="101"/>
    <x v="0"/>
    <n v="2"/>
  </r>
  <r>
    <x v="7"/>
    <x v="101"/>
    <x v="1"/>
    <n v="5"/>
  </r>
  <r>
    <x v="7"/>
    <x v="101"/>
    <x v="17"/>
    <n v="1"/>
  </r>
  <r>
    <x v="7"/>
    <x v="101"/>
    <x v="3"/>
    <n v="3"/>
  </r>
  <r>
    <x v="7"/>
    <x v="101"/>
    <x v="4"/>
    <n v="2"/>
  </r>
  <r>
    <x v="7"/>
    <x v="101"/>
    <x v="5"/>
    <n v="1"/>
  </r>
  <r>
    <x v="7"/>
    <x v="101"/>
    <x v="7"/>
    <n v="13"/>
  </r>
  <r>
    <x v="7"/>
    <x v="101"/>
    <x v="9"/>
    <n v="2232"/>
  </r>
  <r>
    <x v="7"/>
    <x v="101"/>
    <x v="12"/>
    <n v="406"/>
  </r>
  <r>
    <x v="7"/>
    <x v="102"/>
    <x v="13"/>
    <n v="123"/>
  </r>
  <r>
    <x v="7"/>
    <x v="102"/>
    <x v="18"/>
    <n v="2"/>
  </r>
  <r>
    <x v="7"/>
    <x v="102"/>
    <x v="14"/>
    <n v="2"/>
  </r>
  <r>
    <x v="7"/>
    <x v="102"/>
    <x v="15"/>
    <n v="1"/>
  </r>
  <r>
    <x v="7"/>
    <x v="102"/>
    <x v="1"/>
    <n v="13"/>
  </r>
  <r>
    <x v="7"/>
    <x v="102"/>
    <x v="2"/>
    <n v="5"/>
  </r>
  <r>
    <x v="7"/>
    <x v="102"/>
    <x v="19"/>
    <n v="1434"/>
  </r>
  <r>
    <x v="7"/>
    <x v="102"/>
    <x v="17"/>
    <n v="23"/>
  </r>
  <r>
    <x v="7"/>
    <x v="102"/>
    <x v="3"/>
    <n v="6"/>
  </r>
  <r>
    <x v="7"/>
    <x v="102"/>
    <x v="4"/>
    <n v="5"/>
  </r>
  <r>
    <x v="7"/>
    <x v="102"/>
    <x v="5"/>
    <n v="5"/>
  </r>
  <r>
    <x v="7"/>
    <x v="102"/>
    <x v="6"/>
    <n v="14"/>
  </r>
  <r>
    <x v="7"/>
    <x v="102"/>
    <x v="7"/>
    <n v="34"/>
  </r>
  <r>
    <x v="7"/>
    <x v="102"/>
    <x v="25"/>
    <n v="1"/>
  </r>
  <r>
    <x v="7"/>
    <x v="102"/>
    <x v="8"/>
    <n v="3"/>
  </r>
  <r>
    <x v="7"/>
    <x v="102"/>
    <x v="9"/>
    <n v="6721"/>
  </r>
  <r>
    <x v="7"/>
    <x v="102"/>
    <x v="10"/>
    <n v="11"/>
  </r>
  <r>
    <x v="7"/>
    <x v="102"/>
    <x v="11"/>
    <n v="3"/>
  </r>
  <r>
    <x v="7"/>
    <x v="102"/>
    <x v="12"/>
    <n v="984"/>
  </r>
  <r>
    <x v="7"/>
    <x v="103"/>
    <x v="13"/>
    <n v="4"/>
  </r>
  <r>
    <x v="7"/>
    <x v="103"/>
    <x v="1"/>
    <n v="258"/>
  </r>
  <r>
    <x v="7"/>
    <x v="103"/>
    <x v="2"/>
    <n v="8"/>
  </r>
  <r>
    <x v="7"/>
    <x v="103"/>
    <x v="19"/>
    <n v="1"/>
  </r>
  <r>
    <x v="7"/>
    <x v="103"/>
    <x v="17"/>
    <n v="1"/>
  </r>
  <r>
    <x v="7"/>
    <x v="103"/>
    <x v="3"/>
    <n v="17"/>
  </r>
  <r>
    <x v="7"/>
    <x v="103"/>
    <x v="4"/>
    <n v="7"/>
  </r>
  <r>
    <x v="7"/>
    <x v="103"/>
    <x v="5"/>
    <n v="8"/>
  </r>
  <r>
    <x v="7"/>
    <x v="103"/>
    <x v="7"/>
    <n v="18"/>
  </r>
  <r>
    <x v="7"/>
    <x v="103"/>
    <x v="9"/>
    <n v="5599"/>
  </r>
  <r>
    <x v="7"/>
    <x v="103"/>
    <x v="12"/>
    <n v="448"/>
  </r>
  <r>
    <x v="7"/>
    <x v="104"/>
    <x v="0"/>
    <n v="2"/>
  </r>
  <r>
    <x v="7"/>
    <x v="104"/>
    <x v="15"/>
    <n v="2"/>
  </r>
  <r>
    <x v="7"/>
    <x v="104"/>
    <x v="1"/>
    <n v="93"/>
  </r>
  <r>
    <x v="7"/>
    <x v="104"/>
    <x v="3"/>
    <n v="9"/>
  </r>
  <r>
    <x v="7"/>
    <x v="104"/>
    <x v="4"/>
    <n v="1"/>
  </r>
  <r>
    <x v="7"/>
    <x v="104"/>
    <x v="21"/>
    <n v="1"/>
  </r>
  <r>
    <x v="7"/>
    <x v="104"/>
    <x v="5"/>
    <n v="5"/>
  </r>
  <r>
    <x v="7"/>
    <x v="104"/>
    <x v="6"/>
    <n v="11"/>
  </r>
  <r>
    <x v="7"/>
    <x v="104"/>
    <x v="7"/>
    <n v="7"/>
  </r>
  <r>
    <x v="7"/>
    <x v="104"/>
    <x v="8"/>
    <n v="1"/>
  </r>
  <r>
    <x v="7"/>
    <x v="104"/>
    <x v="9"/>
    <n v="3521"/>
  </r>
  <r>
    <x v="7"/>
    <x v="104"/>
    <x v="10"/>
    <n v="27"/>
  </r>
  <r>
    <x v="7"/>
    <x v="104"/>
    <x v="12"/>
    <n v="649"/>
  </r>
  <r>
    <x v="7"/>
    <x v="105"/>
    <x v="0"/>
    <n v="3"/>
  </r>
  <r>
    <x v="7"/>
    <x v="105"/>
    <x v="15"/>
    <n v="2"/>
  </r>
  <r>
    <x v="7"/>
    <x v="105"/>
    <x v="1"/>
    <n v="509"/>
  </r>
  <r>
    <x v="7"/>
    <x v="105"/>
    <x v="16"/>
    <n v="4"/>
  </r>
  <r>
    <x v="7"/>
    <x v="105"/>
    <x v="17"/>
    <n v="5"/>
  </r>
  <r>
    <x v="7"/>
    <x v="105"/>
    <x v="3"/>
    <n v="1"/>
  </r>
  <r>
    <x v="7"/>
    <x v="105"/>
    <x v="27"/>
    <n v="1"/>
  </r>
  <r>
    <x v="7"/>
    <x v="105"/>
    <x v="6"/>
    <n v="1"/>
  </r>
  <r>
    <x v="7"/>
    <x v="105"/>
    <x v="7"/>
    <n v="1"/>
  </r>
  <r>
    <x v="7"/>
    <x v="105"/>
    <x v="9"/>
    <n v="2469"/>
  </r>
  <r>
    <x v="7"/>
    <x v="105"/>
    <x v="10"/>
    <n v="31"/>
  </r>
  <r>
    <x v="7"/>
    <x v="105"/>
    <x v="11"/>
    <n v="3"/>
  </r>
  <r>
    <x v="7"/>
    <x v="105"/>
    <x v="12"/>
    <n v="1371"/>
  </r>
  <r>
    <x v="7"/>
    <x v="106"/>
    <x v="13"/>
    <n v="1"/>
  </r>
  <r>
    <x v="7"/>
    <x v="106"/>
    <x v="14"/>
    <n v="1"/>
  </r>
  <r>
    <x v="7"/>
    <x v="106"/>
    <x v="0"/>
    <n v="22"/>
  </r>
  <r>
    <x v="7"/>
    <x v="106"/>
    <x v="1"/>
    <n v="13"/>
  </r>
  <r>
    <x v="7"/>
    <x v="106"/>
    <x v="19"/>
    <n v="109"/>
  </r>
  <r>
    <x v="7"/>
    <x v="106"/>
    <x v="3"/>
    <n v="7"/>
  </r>
  <r>
    <x v="7"/>
    <x v="106"/>
    <x v="4"/>
    <n v="3"/>
  </r>
  <r>
    <x v="7"/>
    <x v="106"/>
    <x v="5"/>
    <n v="4"/>
  </r>
  <r>
    <x v="7"/>
    <x v="106"/>
    <x v="6"/>
    <n v="2"/>
  </r>
  <r>
    <x v="7"/>
    <x v="106"/>
    <x v="7"/>
    <n v="14"/>
  </r>
  <r>
    <x v="7"/>
    <x v="106"/>
    <x v="8"/>
    <n v="1"/>
  </r>
  <r>
    <x v="7"/>
    <x v="106"/>
    <x v="9"/>
    <n v="4918"/>
  </r>
  <r>
    <x v="7"/>
    <x v="106"/>
    <x v="10"/>
    <n v="10"/>
  </r>
  <r>
    <x v="7"/>
    <x v="106"/>
    <x v="11"/>
    <n v="3"/>
  </r>
  <r>
    <x v="7"/>
    <x v="106"/>
    <x v="12"/>
    <n v="614"/>
  </r>
  <r>
    <x v="7"/>
    <x v="107"/>
    <x v="13"/>
    <n v="3"/>
  </r>
  <r>
    <x v="7"/>
    <x v="107"/>
    <x v="14"/>
    <n v="4"/>
  </r>
  <r>
    <x v="7"/>
    <x v="107"/>
    <x v="0"/>
    <n v="1"/>
  </r>
  <r>
    <x v="7"/>
    <x v="107"/>
    <x v="1"/>
    <n v="2"/>
  </r>
  <r>
    <x v="7"/>
    <x v="107"/>
    <x v="2"/>
    <n v="28"/>
  </r>
  <r>
    <x v="7"/>
    <x v="107"/>
    <x v="20"/>
    <n v="1"/>
  </r>
  <r>
    <x v="7"/>
    <x v="107"/>
    <x v="17"/>
    <n v="4"/>
  </r>
  <r>
    <x v="7"/>
    <x v="107"/>
    <x v="3"/>
    <n v="15"/>
  </r>
  <r>
    <x v="7"/>
    <x v="107"/>
    <x v="4"/>
    <n v="1"/>
  </r>
  <r>
    <x v="7"/>
    <x v="107"/>
    <x v="21"/>
    <n v="8"/>
  </r>
  <r>
    <x v="7"/>
    <x v="107"/>
    <x v="5"/>
    <n v="20"/>
  </r>
  <r>
    <x v="7"/>
    <x v="107"/>
    <x v="6"/>
    <n v="30"/>
  </r>
  <r>
    <x v="7"/>
    <x v="107"/>
    <x v="7"/>
    <n v="78"/>
  </r>
  <r>
    <x v="7"/>
    <x v="107"/>
    <x v="25"/>
    <n v="1"/>
  </r>
  <r>
    <x v="7"/>
    <x v="107"/>
    <x v="8"/>
    <n v="4"/>
  </r>
  <r>
    <x v="7"/>
    <x v="107"/>
    <x v="9"/>
    <n v="8827"/>
  </r>
  <r>
    <x v="7"/>
    <x v="107"/>
    <x v="12"/>
    <n v="3827"/>
  </r>
  <r>
    <x v="7"/>
    <x v="108"/>
    <x v="13"/>
    <n v="8"/>
  </r>
  <r>
    <x v="7"/>
    <x v="108"/>
    <x v="18"/>
    <n v="3"/>
  </r>
  <r>
    <x v="7"/>
    <x v="108"/>
    <x v="14"/>
    <n v="1"/>
  </r>
  <r>
    <x v="7"/>
    <x v="108"/>
    <x v="15"/>
    <n v="5"/>
  </r>
  <r>
    <x v="7"/>
    <x v="108"/>
    <x v="1"/>
    <n v="223"/>
  </r>
  <r>
    <x v="7"/>
    <x v="108"/>
    <x v="2"/>
    <n v="14"/>
  </r>
  <r>
    <x v="7"/>
    <x v="108"/>
    <x v="19"/>
    <n v="7"/>
  </r>
  <r>
    <x v="7"/>
    <x v="108"/>
    <x v="20"/>
    <n v="1"/>
  </r>
  <r>
    <x v="7"/>
    <x v="108"/>
    <x v="17"/>
    <n v="14"/>
  </r>
  <r>
    <x v="7"/>
    <x v="108"/>
    <x v="3"/>
    <n v="12"/>
  </r>
  <r>
    <x v="7"/>
    <x v="108"/>
    <x v="4"/>
    <n v="8"/>
  </r>
  <r>
    <x v="7"/>
    <x v="108"/>
    <x v="21"/>
    <n v="5"/>
  </r>
  <r>
    <x v="7"/>
    <x v="108"/>
    <x v="5"/>
    <n v="25"/>
  </r>
  <r>
    <x v="7"/>
    <x v="108"/>
    <x v="27"/>
    <n v="1"/>
  </r>
  <r>
    <x v="7"/>
    <x v="108"/>
    <x v="6"/>
    <n v="11"/>
  </r>
  <r>
    <x v="7"/>
    <x v="108"/>
    <x v="7"/>
    <n v="119"/>
  </r>
  <r>
    <x v="7"/>
    <x v="108"/>
    <x v="8"/>
    <n v="2"/>
  </r>
  <r>
    <x v="7"/>
    <x v="108"/>
    <x v="9"/>
    <n v="10317"/>
  </r>
  <r>
    <x v="7"/>
    <x v="108"/>
    <x v="26"/>
    <n v="1"/>
  </r>
  <r>
    <x v="7"/>
    <x v="108"/>
    <x v="10"/>
    <n v="2"/>
  </r>
  <r>
    <x v="7"/>
    <x v="108"/>
    <x v="11"/>
    <n v="2"/>
  </r>
  <r>
    <x v="7"/>
    <x v="108"/>
    <x v="12"/>
    <n v="2000"/>
  </r>
  <r>
    <x v="7"/>
    <x v="109"/>
    <x v="13"/>
    <n v="1"/>
  </r>
  <r>
    <x v="7"/>
    <x v="109"/>
    <x v="2"/>
    <n v="19"/>
  </r>
  <r>
    <x v="7"/>
    <x v="109"/>
    <x v="19"/>
    <n v="51"/>
  </r>
  <r>
    <x v="7"/>
    <x v="109"/>
    <x v="17"/>
    <n v="3"/>
  </r>
  <r>
    <x v="7"/>
    <x v="109"/>
    <x v="3"/>
    <n v="13"/>
  </r>
  <r>
    <x v="7"/>
    <x v="109"/>
    <x v="4"/>
    <n v="3"/>
  </r>
  <r>
    <x v="7"/>
    <x v="109"/>
    <x v="21"/>
    <n v="28"/>
  </r>
  <r>
    <x v="7"/>
    <x v="109"/>
    <x v="5"/>
    <n v="18"/>
  </r>
  <r>
    <x v="7"/>
    <x v="109"/>
    <x v="6"/>
    <n v="1"/>
  </r>
  <r>
    <x v="7"/>
    <x v="109"/>
    <x v="7"/>
    <n v="60"/>
  </r>
  <r>
    <x v="7"/>
    <x v="109"/>
    <x v="9"/>
    <n v="7867"/>
  </r>
  <r>
    <x v="7"/>
    <x v="109"/>
    <x v="11"/>
    <n v="2"/>
  </r>
  <r>
    <x v="7"/>
    <x v="109"/>
    <x v="12"/>
    <n v="1121"/>
  </r>
  <r>
    <x v="7"/>
    <x v="110"/>
    <x v="0"/>
    <n v="40"/>
  </r>
  <r>
    <x v="7"/>
    <x v="110"/>
    <x v="15"/>
    <n v="1"/>
  </r>
  <r>
    <x v="7"/>
    <x v="110"/>
    <x v="2"/>
    <n v="4"/>
  </r>
  <r>
    <x v="7"/>
    <x v="110"/>
    <x v="19"/>
    <n v="2"/>
  </r>
  <r>
    <x v="7"/>
    <x v="110"/>
    <x v="17"/>
    <n v="3"/>
  </r>
  <r>
    <x v="7"/>
    <x v="110"/>
    <x v="3"/>
    <n v="7"/>
  </r>
  <r>
    <x v="7"/>
    <x v="110"/>
    <x v="4"/>
    <n v="1"/>
  </r>
  <r>
    <x v="7"/>
    <x v="110"/>
    <x v="21"/>
    <n v="1"/>
  </r>
  <r>
    <x v="7"/>
    <x v="110"/>
    <x v="5"/>
    <n v="4"/>
  </r>
  <r>
    <x v="7"/>
    <x v="110"/>
    <x v="6"/>
    <n v="8"/>
  </r>
  <r>
    <x v="7"/>
    <x v="110"/>
    <x v="7"/>
    <n v="27"/>
  </r>
  <r>
    <x v="7"/>
    <x v="110"/>
    <x v="8"/>
    <n v="15"/>
  </r>
  <r>
    <x v="7"/>
    <x v="110"/>
    <x v="9"/>
    <n v="2667"/>
  </r>
  <r>
    <x v="7"/>
    <x v="110"/>
    <x v="10"/>
    <n v="24"/>
  </r>
  <r>
    <x v="7"/>
    <x v="110"/>
    <x v="11"/>
    <n v="1"/>
  </r>
  <r>
    <x v="7"/>
    <x v="110"/>
    <x v="12"/>
    <n v="185"/>
  </r>
  <r>
    <x v="7"/>
    <x v="111"/>
    <x v="13"/>
    <n v="8"/>
  </r>
  <r>
    <x v="7"/>
    <x v="111"/>
    <x v="15"/>
    <n v="6"/>
  </r>
  <r>
    <x v="7"/>
    <x v="111"/>
    <x v="1"/>
    <n v="29"/>
  </r>
  <r>
    <x v="7"/>
    <x v="111"/>
    <x v="2"/>
    <n v="2"/>
  </r>
  <r>
    <x v="7"/>
    <x v="111"/>
    <x v="17"/>
    <n v="5"/>
  </r>
  <r>
    <x v="7"/>
    <x v="111"/>
    <x v="3"/>
    <n v="5"/>
  </r>
  <r>
    <x v="7"/>
    <x v="111"/>
    <x v="4"/>
    <n v="2"/>
  </r>
  <r>
    <x v="7"/>
    <x v="111"/>
    <x v="5"/>
    <n v="5"/>
  </r>
  <r>
    <x v="7"/>
    <x v="111"/>
    <x v="6"/>
    <n v="3"/>
  </r>
  <r>
    <x v="7"/>
    <x v="111"/>
    <x v="7"/>
    <n v="24"/>
  </r>
  <r>
    <x v="7"/>
    <x v="111"/>
    <x v="8"/>
    <n v="5"/>
  </r>
  <r>
    <x v="7"/>
    <x v="111"/>
    <x v="9"/>
    <n v="3018"/>
  </r>
  <r>
    <x v="7"/>
    <x v="111"/>
    <x v="10"/>
    <n v="23"/>
  </r>
  <r>
    <x v="7"/>
    <x v="111"/>
    <x v="11"/>
    <n v="1"/>
  </r>
  <r>
    <x v="7"/>
    <x v="111"/>
    <x v="12"/>
    <n v="274"/>
  </r>
  <r>
    <x v="7"/>
    <x v="112"/>
    <x v="13"/>
    <n v="193"/>
  </r>
  <r>
    <x v="7"/>
    <x v="112"/>
    <x v="18"/>
    <n v="3"/>
  </r>
  <r>
    <x v="7"/>
    <x v="112"/>
    <x v="14"/>
    <n v="29"/>
  </r>
  <r>
    <x v="7"/>
    <x v="112"/>
    <x v="0"/>
    <n v="1"/>
  </r>
  <r>
    <x v="7"/>
    <x v="112"/>
    <x v="1"/>
    <n v="18"/>
  </r>
  <r>
    <x v="7"/>
    <x v="112"/>
    <x v="2"/>
    <n v="23"/>
  </r>
  <r>
    <x v="7"/>
    <x v="112"/>
    <x v="19"/>
    <n v="1674"/>
  </r>
  <r>
    <x v="7"/>
    <x v="112"/>
    <x v="17"/>
    <n v="47"/>
  </r>
  <r>
    <x v="7"/>
    <x v="112"/>
    <x v="3"/>
    <n v="9"/>
  </r>
  <r>
    <x v="7"/>
    <x v="112"/>
    <x v="4"/>
    <n v="4"/>
  </r>
  <r>
    <x v="7"/>
    <x v="112"/>
    <x v="21"/>
    <n v="10"/>
  </r>
  <r>
    <x v="7"/>
    <x v="112"/>
    <x v="22"/>
    <n v="1"/>
  </r>
  <r>
    <x v="7"/>
    <x v="112"/>
    <x v="5"/>
    <n v="5"/>
  </r>
  <r>
    <x v="7"/>
    <x v="112"/>
    <x v="6"/>
    <n v="9"/>
  </r>
  <r>
    <x v="7"/>
    <x v="112"/>
    <x v="7"/>
    <n v="4"/>
  </r>
  <r>
    <x v="7"/>
    <x v="112"/>
    <x v="8"/>
    <n v="1"/>
  </r>
  <r>
    <x v="7"/>
    <x v="112"/>
    <x v="9"/>
    <n v="8082"/>
  </r>
  <r>
    <x v="7"/>
    <x v="112"/>
    <x v="26"/>
    <n v="1"/>
  </r>
  <r>
    <x v="7"/>
    <x v="112"/>
    <x v="10"/>
    <n v="4"/>
  </r>
  <r>
    <x v="7"/>
    <x v="112"/>
    <x v="11"/>
    <n v="12"/>
  </r>
  <r>
    <x v="7"/>
    <x v="112"/>
    <x v="12"/>
    <n v="14203"/>
  </r>
  <r>
    <x v="7"/>
    <x v="113"/>
    <x v="13"/>
    <n v="6"/>
  </r>
  <r>
    <x v="7"/>
    <x v="113"/>
    <x v="0"/>
    <n v="1"/>
  </r>
  <r>
    <x v="7"/>
    <x v="113"/>
    <x v="15"/>
    <n v="2"/>
  </r>
  <r>
    <x v="7"/>
    <x v="113"/>
    <x v="1"/>
    <n v="7"/>
  </r>
  <r>
    <x v="7"/>
    <x v="113"/>
    <x v="2"/>
    <n v="6"/>
  </r>
  <r>
    <x v="7"/>
    <x v="113"/>
    <x v="19"/>
    <n v="214"/>
  </r>
  <r>
    <x v="7"/>
    <x v="113"/>
    <x v="20"/>
    <n v="2"/>
  </r>
  <r>
    <x v="7"/>
    <x v="113"/>
    <x v="17"/>
    <n v="1"/>
  </r>
  <r>
    <x v="7"/>
    <x v="113"/>
    <x v="3"/>
    <n v="2"/>
  </r>
  <r>
    <x v="7"/>
    <x v="113"/>
    <x v="4"/>
    <n v="3"/>
  </r>
  <r>
    <x v="7"/>
    <x v="113"/>
    <x v="21"/>
    <n v="1"/>
  </r>
  <r>
    <x v="7"/>
    <x v="113"/>
    <x v="5"/>
    <n v="4"/>
  </r>
  <r>
    <x v="7"/>
    <x v="113"/>
    <x v="7"/>
    <n v="25"/>
  </r>
  <r>
    <x v="7"/>
    <x v="113"/>
    <x v="9"/>
    <n v="2432"/>
  </r>
  <r>
    <x v="7"/>
    <x v="113"/>
    <x v="10"/>
    <n v="1"/>
  </r>
  <r>
    <x v="7"/>
    <x v="113"/>
    <x v="12"/>
    <n v="250"/>
  </r>
  <r>
    <x v="7"/>
    <x v="114"/>
    <x v="2"/>
    <n v="14"/>
  </r>
  <r>
    <x v="7"/>
    <x v="114"/>
    <x v="19"/>
    <n v="2"/>
  </r>
  <r>
    <x v="7"/>
    <x v="114"/>
    <x v="17"/>
    <n v="2"/>
  </r>
  <r>
    <x v="7"/>
    <x v="114"/>
    <x v="3"/>
    <n v="8"/>
  </r>
  <r>
    <x v="7"/>
    <x v="114"/>
    <x v="21"/>
    <n v="5"/>
  </r>
  <r>
    <x v="7"/>
    <x v="114"/>
    <x v="5"/>
    <n v="7"/>
  </r>
  <r>
    <x v="7"/>
    <x v="114"/>
    <x v="6"/>
    <n v="3"/>
  </r>
  <r>
    <x v="7"/>
    <x v="114"/>
    <x v="7"/>
    <n v="10"/>
  </r>
  <r>
    <x v="7"/>
    <x v="114"/>
    <x v="9"/>
    <n v="5035"/>
  </r>
  <r>
    <x v="7"/>
    <x v="114"/>
    <x v="12"/>
    <n v="517"/>
  </r>
  <r>
    <x v="8"/>
    <x v="115"/>
    <x v="23"/>
    <n v="2"/>
  </r>
  <r>
    <x v="8"/>
    <x v="115"/>
    <x v="13"/>
    <n v="2337"/>
  </r>
  <r>
    <x v="8"/>
    <x v="115"/>
    <x v="18"/>
    <n v="413"/>
  </r>
  <r>
    <x v="8"/>
    <x v="115"/>
    <x v="14"/>
    <n v="792"/>
  </r>
  <r>
    <x v="8"/>
    <x v="115"/>
    <x v="28"/>
    <n v="1"/>
  </r>
  <r>
    <x v="8"/>
    <x v="115"/>
    <x v="0"/>
    <n v="10"/>
  </r>
  <r>
    <x v="8"/>
    <x v="115"/>
    <x v="15"/>
    <n v="482"/>
  </r>
  <r>
    <x v="8"/>
    <x v="115"/>
    <x v="1"/>
    <n v="42"/>
  </r>
  <r>
    <x v="8"/>
    <x v="115"/>
    <x v="2"/>
    <n v="981"/>
  </r>
  <r>
    <x v="8"/>
    <x v="115"/>
    <x v="19"/>
    <n v="754"/>
  </r>
  <r>
    <x v="8"/>
    <x v="115"/>
    <x v="20"/>
    <n v="11"/>
  </r>
  <r>
    <x v="8"/>
    <x v="115"/>
    <x v="16"/>
    <n v="98"/>
  </r>
  <r>
    <x v="8"/>
    <x v="115"/>
    <x v="17"/>
    <n v="4158"/>
  </r>
  <r>
    <x v="8"/>
    <x v="115"/>
    <x v="3"/>
    <n v="2223"/>
  </r>
  <r>
    <x v="8"/>
    <x v="115"/>
    <x v="4"/>
    <n v="2285"/>
  </r>
  <r>
    <x v="8"/>
    <x v="115"/>
    <x v="21"/>
    <n v="701"/>
  </r>
  <r>
    <x v="8"/>
    <x v="115"/>
    <x v="22"/>
    <n v="45"/>
  </r>
  <r>
    <x v="8"/>
    <x v="115"/>
    <x v="5"/>
    <n v="3651"/>
  </r>
  <r>
    <x v="8"/>
    <x v="115"/>
    <x v="6"/>
    <n v="1694"/>
  </r>
  <r>
    <x v="8"/>
    <x v="115"/>
    <x v="7"/>
    <n v="4932"/>
  </r>
  <r>
    <x v="8"/>
    <x v="115"/>
    <x v="25"/>
    <n v="55"/>
  </r>
  <r>
    <x v="8"/>
    <x v="115"/>
    <x v="8"/>
    <n v="2"/>
  </r>
  <r>
    <x v="8"/>
    <x v="115"/>
    <x v="9"/>
    <n v="475594"/>
  </r>
  <r>
    <x v="8"/>
    <x v="115"/>
    <x v="26"/>
    <n v="11"/>
  </r>
  <r>
    <x v="8"/>
    <x v="115"/>
    <x v="10"/>
    <n v="10"/>
  </r>
  <r>
    <x v="8"/>
    <x v="115"/>
    <x v="11"/>
    <n v="1217"/>
  </r>
  <r>
    <x v="8"/>
    <x v="115"/>
    <x v="12"/>
    <n v="160658"/>
  </r>
  <r>
    <x v="8"/>
    <x v="116"/>
    <x v="13"/>
    <n v="17"/>
  </r>
  <r>
    <x v="8"/>
    <x v="116"/>
    <x v="18"/>
    <n v="4"/>
  </r>
  <r>
    <x v="8"/>
    <x v="116"/>
    <x v="14"/>
    <n v="5"/>
  </r>
  <r>
    <x v="8"/>
    <x v="116"/>
    <x v="15"/>
    <n v="23"/>
  </r>
  <r>
    <x v="8"/>
    <x v="116"/>
    <x v="1"/>
    <n v="66"/>
  </r>
  <r>
    <x v="8"/>
    <x v="116"/>
    <x v="2"/>
    <n v="52"/>
  </r>
  <r>
    <x v="8"/>
    <x v="116"/>
    <x v="19"/>
    <n v="1"/>
  </r>
  <r>
    <x v="8"/>
    <x v="116"/>
    <x v="20"/>
    <n v="1"/>
  </r>
  <r>
    <x v="8"/>
    <x v="116"/>
    <x v="16"/>
    <n v="1"/>
  </r>
  <r>
    <x v="8"/>
    <x v="116"/>
    <x v="17"/>
    <n v="58"/>
  </r>
  <r>
    <x v="8"/>
    <x v="116"/>
    <x v="3"/>
    <n v="29"/>
  </r>
  <r>
    <x v="8"/>
    <x v="116"/>
    <x v="4"/>
    <n v="27"/>
  </r>
  <r>
    <x v="8"/>
    <x v="116"/>
    <x v="21"/>
    <n v="14"/>
  </r>
  <r>
    <x v="8"/>
    <x v="116"/>
    <x v="5"/>
    <n v="37"/>
  </r>
  <r>
    <x v="8"/>
    <x v="116"/>
    <x v="27"/>
    <n v="1"/>
  </r>
  <r>
    <x v="8"/>
    <x v="116"/>
    <x v="6"/>
    <n v="87"/>
  </r>
  <r>
    <x v="8"/>
    <x v="116"/>
    <x v="7"/>
    <n v="174"/>
  </r>
  <r>
    <x v="8"/>
    <x v="116"/>
    <x v="8"/>
    <n v="88"/>
  </r>
  <r>
    <x v="8"/>
    <x v="116"/>
    <x v="9"/>
    <n v="14478"/>
  </r>
  <r>
    <x v="8"/>
    <x v="116"/>
    <x v="26"/>
    <n v="4"/>
  </r>
  <r>
    <x v="8"/>
    <x v="116"/>
    <x v="10"/>
    <n v="148"/>
  </r>
  <r>
    <x v="8"/>
    <x v="116"/>
    <x v="11"/>
    <n v="4"/>
  </r>
  <r>
    <x v="8"/>
    <x v="116"/>
    <x v="12"/>
    <n v="3223"/>
  </r>
  <r>
    <x v="8"/>
    <x v="117"/>
    <x v="13"/>
    <n v="107"/>
  </r>
  <r>
    <x v="8"/>
    <x v="117"/>
    <x v="18"/>
    <n v="51"/>
  </r>
  <r>
    <x v="8"/>
    <x v="117"/>
    <x v="14"/>
    <n v="64"/>
  </r>
  <r>
    <x v="8"/>
    <x v="117"/>
    <x v="0"/>
    <n v="2"/>
  </r>
  <r>
    <x v="8"/>
    <x v="117"/>
    <x v="15"/>
    <n v="19"/>
  </r>
  <r>
    <x v="8"/>
    <x v="117"/>
    <x v="1"/>
    <n v="12"/>
  </r>
  <r>
    <x v="8"/>
    <x v="117"/>
    <x v="2"/>
    <n v="46"/>
  </r>
  <r>
    <x v="8"/>
    <x v="117"/>
    <x v="19"/>
    <n v="34"/>
  </r>
  <r>
    <x v="8"/>
    <x v="117"/>
    <x v="20"/>
    <n v="1"/>
  </r>
  <r>
    <x v="8"/>
    <x v="117"/>
    <x v="16"/>
    <n v="5"/>
  </r>
  <r>
    <x v="8"/>
    <x v="117"/>
    <x v="17"/>
    <n v="409"/>
  </r>
  <r>
    <x v="8"/>
    <x v="117"/>
    <x v="3"/>
    <n v="302"/>
  </r>
  <r>
    <x v="8"/>
    <x v="117"/>
    <x v="4"/>
    <n v="230"/>
  </r>
  <r>
    <x v="8"/>
    <x v="117"/>
    <x v="21"/>
    <n v="26"/>
  </r>
  <r>
    <x v="8"/>
    <x v="117"/>
    <x v="5"/>
    <n v="409"/>
  </r>
  <r>
    <x v="8"/>
    <x v="117"/>
    <x v="6"/>
    <n v="1553"/>
  </r>
  <r>
    <x v="8"/>
    <x v="117"/>
    <x v="7"/>
    <n v="2012"/>
  </r>
  <r>
    <x v="8"/>
    <x v="117"/>
    <x v="8"/>
    <n v="1"/>
  </r>
  <r>
    <x v="8"/>
    <x v="117"/>
    <x v="9"/>
    <n v="69624"/>
  </r>
  <r>
    <x v="8"/>
    <x v="117"/>
    <x v="26"/>
    <n v="8"/>
  </r>
  <r>
    <x v="8"/>
    <x v="117"/>
    <x v="10"/>
    <n v="1"/>
  </r>
  <r>
    <x v="8"/>
    <x v="117"/>
    <x v="11"/>
    <n v="92"/>
  </r>
  <r>
    <x v="8"/>
    <x v="117"/>
    <x v="12"/>
    <n v="23909"/>
  </r>
  <r>
    <x v="8"/>
    <x v="118"/>
    <x v="13"/>
    <n v="24"/>
  </r>
  <r>
    <x v="8"/>
    <x v="118"/>
    <x v="18"/>
    <n v="14"/>
  </r>
  <r>
    <x v="8"/>
    <x v="118"/>
    <x v="14"/>
    <n v="15"/>
  </r>
  <r>
    <x v="8"/>
    <x v="118"/>
    <x v="15"/>
    <n v="25"/>
  </r>
  <r>
    <x v="8"/>
    <x v="118"/>
    <x v="1"/>
    <n v="11"/>
  </r>
  <r>
    <x v="8"/>
    <x v="118"/>
    <x v="2"/>
    <n v="21"/>
  </r>
  <r>
    <x v="8"/>
    <x v="118"/>
    <x v="19"/>
    <n v="2"/>
  </r>
  <r>
    <x v="8"/>
    <x v="118"/>
    <x v="16"/>
    <n v="1"/>
  </r>
  <r>
    <x v="8"/>
    <x v="118"/>
    <x v="17"/>
    <n v="114"/>
  </r>
  <r>
    <x v="8"/>
    <x v="118"/>
    <x v="3"/>
    <n v="31"/>
  </r>
  <r>
    <x v="8"/>
    <x v="118"/>
    <x v="4"/>
    <n v="33"/>
  </r>
  <r>
    <x v="8"/>
    <x v="118"/>
    <x v="21"/>
    <n v="19"/>
  </r>
  <r>
    <x v="8"/>
    <x v="118"/>
    <x v="22"/>
    <n v="2"/>
  </r>
  <r>
    <x v="8"/>
    <x v="118"/>
    <x v="5"/>
    <n v="66"/>
  </r>
  <r>
    <x v="8"/>
    <x v="118"/>
    <x v="6"/>
    <n v="99"/>
  </r>
  <r>
    <x v="8"/>
    <x v="118"/>
    <x v="7"/>
    <n v="445"/>
  </r>
  <r>
    <x v="8"/>
    <x v="118"/>
    <x v="25"/>
    <n v="2"/>
  </r>
  <r>
    <x v="8"/>
    <x v="118"/>
    <x v="8"/>
    <n v="3"/>
  </r>
  <r>
    <x v="8"/>
    <x v="118"/>
    <x v="9"/>
    <n v="13768"/>
  </r>
  <r>
    <x v="8"/>
    <x v="118"/>
    <x v="26"/>
    <n v="9"/>
  </r>
  <r>
    <x v="8"/>
    <x v="118"/>
    <x v="10"/>
    <n v="5"/>
  </r>
  <r>
    <x v="8"/>
    <x v="118"/>
    <x v="12"/>
    <n v="2068"/>
  </r>
  <r>
    <x v="8"/>
    <x v="119"/>
    <x v="13"/>
    <n v="128"/>
  </r>
  <r>
    <x v="8"/>
    <x v="119"/>
    <x v="18"/>
    <n v="24"/>
  </r>
  <r>
    <x v="8"/>
    <x v="119"/>
    <x v="14"/>
    <n v="5"/>
  </r>
  <r>
    <x v="8"/>
    <x v="119"/>
    <x v="28"/>
    <n v="2"/>
  </r>
  <r>
    <x v="8"/>
    <x v="119"/>
    <x v="0"/>
    <n v="2"/>
  </r>
  <r>
    <x v="8"/>
    <x v="119"/>
    <x v="15"/>
    <n v="2"/>
  </r>
  <r>
    <x v="8"/>
    <x v="119"/>
    <x v="1"/>
    <n v="57"/>
  </r>
  <r>
    <x v="8"/>
    <x v="119"/>
    <x v="2"/>
    <n v="38"/>
  </r>
  <r>
    <x v="8"/>
    <x v="119"/>
    <x v="19"/>
    <n v="2"/>
  </r>
  <r>
    <x v="8"/>
    <x v="119"/>
    <x v="20"/>
    <n v="1"/>
  </r>
  <r>
    <x v="8"/>
    <x v="119"/>
    <x v="16"/>
    <n v="3"/>
  </r>
  <r>
    <x v="8"/>
    <x v="119"/>
    <x v="17"/>
    <n v="110"/>
  </r>
  <r>
    <x v="8"/>
    <x v="119"/>
    <x v="3"/>
    <n v="32"/>
  </r>
  <r>
    <x v="8"/>
    <x v="119"/>
    <x v="4"/>
    <n v="35"/>
  </r>
  <r>
    <x v="8"/>
    <x v="119"/>
    <x v="21"/>
    <n v="32"/>
  </r>
  <r>
    <x v="8"/>
    <x v="119"/>
    <x v="22"/>
    <n v="8"/>
  </r>
  <r>
    <x v="8"/>
    <x v="119"/>
    <x v="5"/>
    <n v="58"/>
  </r>
  <r>
    <x v="8"/>
    <x v="119"/>
    <x v="6"/>
    <n v="149"/>
  </r>
  <r>
    <x v="8"/>
    <x v="119"/>
    <x v="7"/>
    <n v="457"/>
  </r>
  <r>
    <x v="8"/>
    <x v="119"/>
    <x v="8"/>
    <n v="21"/>
  </r>
  <r>
    <x v="8"/>
    <x v="119"/>
    <x v="9"/>
    <n v="13572"/>
  </r>
  <r>
    <x v="8"/>
    <x v="119"/>
    <x v="26"/>
    <n v="8"/>
  </r>
  <r>
    <x v="8"/>
    <x v="119"/>
    <x v="10"/>
    <n v="68"/>
  </r>
  <r>
    <x v="8"/>
    <x v="119"/>
    <x v="11"/>
    <n v="9"/>
  </r>
  <r>
    <x v="8"/>
    <x v="119"/>
    <x v="12"/>
    <n v="2490"/>
  </r>
  <r>
    <x v="8"/>
    <x v="120"/>
    <x v="13"/>
    <n v="268"/>
  </r>
  <r>
    <x v="8"/>
    <x v="120"/>
    <x v="18"/>
    <n v="41"/>
  </r>
  <r>
    <x v="8"/>
    <x v="120"/>
    <x v="14"/>
    <n v="12"/>
  </r>
  <r>
    <x v="8"/>
    <x v="120"/>
    <x v="0"/>
    <n v="50"/>
  </r>
  <r>
    <x v="8"/>
    <x v="120"/>
    <x v="15"/>
    <n v="42"/>
  </r>
  <r>
    <x v="8"/>
    <x v="120"/>
    <x v="1"/>
    <n v="7"/>
  </r>
  <r>
    <x v="8"/>
    <x v="120"/>
    <x v="2"/>
    <n v="153"/>
  </r>
  <r>
    <x v="8"/>
    <x v="120"/>
    <x v="19"/>
    <n v="14"/>
  </r>
  <r>
    <x v="8"/>
    <x v="120"/>
    <x v="20"/>
    <n v="8"/>
  </r>
  <r>
    <x v="8"/>
    <x v="120"/>
    <x v="16"/>
    <n v="1"/>
  </r>
  <r>
    <x v="8"/>
    <x v="120"/>
    <x v="17"/>
    <n v="100"/>
  </r>
  <r>
    <x v="8"/>
    <x v="120"/>
    <x v="3"/>
    <n v="49"/>
  </r>
  <r>
    <x v="8"/>
    <x v="120"/>
    <x v="4"/>
    <n v="2"/>
  </r>
  <r>
    <x v="8"/>
    <x v="120"/>
    <x v="21"/>
    <n v="64"/>
  </r>
  <r>
    <x v="8"/>
    <x v="120"/>
    <x v="22"/>
    <n v="3"/>
  </r>
  <r>
    <x v="8"/>
    <x v="120"/>
    <x v="5"/>
    <n v="14"/>
  </r>
  <r>
    <x v="8"/>
    <x v="120"/>
    <x v="6"/>
    <n v="263"/>
  </r>
  <r>
    <x v="8"/>
    <x v="120"/>
    <x v="7"/>
    <n v="2029"/>
  </r>
  <r>
    <x v="8"/>
    <x v="120"/>
    <x v="25"/>
    <n v="1"/>
  </r>
  <r>
    <x v="8"/>
    <x v="120"/>
    <x v="9"/>
    <n v="13707"/>
  </r>
  <r>
    <x v="8"/>
    <x v="120"/>
    <x v="26"/>
    <n v="29"/>
  </r>
  <r>
    <x v="8"/>
    <x v="120"/>
    <x v="10"/>
    <n v="1"/>
  </r>
  <r>
    <x v="8"/>
    <x v="120"/>
    <x v="11"/>
    <n v="8"/>
  </r>
  <r>
    <x v="8"/>
    <x v="120"/>
    <x v="12"/>
    <n v="2484"/>
  </r>
  <r>
    <x v="8"/>
    <x v="121"/>
    <x v="13"/>
    <n v="27"/>
  </r>
  <r>
    <x v="8"/>
    <x v="121"/>
    <x v="18"/>
    <n v="19"/>
  </r>
  <r>
    <x v="8"/>
    <x v="121"/>
    <x v="0"/>
    <n v="1"/>
  </r>
  <r>
    <x v="8"/>
    <x v="121"/>
    <x v="15"/>
    <n v="2"/>
  </r>
  <r>
    <x v="8"/>
    <x v="121"/>
    <x v="1"/>
    <n v="27"/>
  </r>
  <r>
    <x v="8"/>
    <x v="121"/>
    <x v="2"/>
    <n v="48"/>
  </r>
  <r>
    <x v="8"/>
    <x v="121"/>
    <x v="19"/>
    <n v="6"/>
  </r>
  <r>
    <x v="8"/>
    <x v="121"/>
    <x v="16"/>
    <n v="1"/>
  </r>
  <r>
    <x v="8"/>
    <x v="121"/>
    <x v="17"/>
    <n v="392"/>
  </r>
  <r>
    <x v="8"/>
    <x v="121"/>
    <x v="3"/>
    <n v="23"/>
  </r>
  <r>
    <x v="8"/>
    <x v="121"/>
    <x v="4"/>
    <n v="18"/>
  </r>
  <r>
    <x v="8"/>
    <x v="121"/>
    <x v="21"/>
    <n v="5"/>
  </r>
  <r>
    <x v="8"/>
    <x v="121"/>
    <x v="22"/>
    <n v="1"/>
  </r>
  <r>
    <x v="8"/>
    <x v="121"/>
    <x v="5"/>
    <n v="36"/>
  </r>
  <r>
    <x v="8"/>
    <x v="121"/>
    <x v="6"/>
    <n v="115"/>
  </r>
  <r>
    <x v="8"/>
    <x v="121"/>
    <x v="7"/>
    <n v="110"/>
  </r>
  <r>
    <x v="8"/>
    <x v="121"/>
    <x v="8"/>
    <n v="23"/>
  </r>
  <r>
    <x v="8"/>
    <x v="121"/>
    <x v="9"/>
    <n v="11377"/>
  </r>
  <r>
    <x v="8"/>
    <x v="121"/>
    <x v="10"/>
    <n v="55"/>
  </r>
  <r>
    <x v="8"/>
    <x v="121"/>
    <x v="11"/>
    <n v="5"/>
  </r>
  <r>
    <x v="8"/>
    <x v="121"/>
    <x v="12"/>
    <n v="1573"/>
  </r>
  <r>
    <x v="8"/>
    <x v="122"/>
    <x v="13"/>
    <n v="188"/>
  </r>
  <r>
    <x v="8"/>
    <x v="122"/>
    <x v="18"/>
    <n v="50"/>
  </r>
  <r>
    <x v="8"/>
    <x v="122"/>
    <x v="14"/>
    <n v="44"/>
  </r>
  <r>
    <x v="8"/>
    <x v="122"/>
    <x v="28"/>
    <n v="7"/>
  </r>
  <r>
    <x v="8"/>
    <x v="122"/>
    <x v="0"/>
    <n v="9"/>
  </r>
  <r>
    <x v="8"/>
    <x v="122"/>
    <x v="15"/>
    <n v="107"/>
  </r>
  <r>
    <x v="8"/>
    <x v="122"/>
    <x v="1"/>
    <n v="164"/>
  </r>
  <r>
    <x v="8"/>
    <x v="122"/>
    <x v="2"/>
    <n v="68"/>
  </r>
  <r>
    <x v="8"/>
    <x v="122"/>
    <x v="19"/>
    <n v="26"/>
  </r>
  <r>
    <x v="8"/>
    <x v="122"/>
    <x v="20"/>
    <n v="4"/>
  </r>
  <r>
    <x v="8"/>
    <x v="122"/>
    <x v="16"/>
    <n v="8"/>
  </r>
  <r>
    <x v="8"/>
    <x v="122"/>
    <x v="17"/>
    <n v="301"/>
  </r>
  <r>
    <x v="8"/>
    <x v="122"/>
    <x v="3"/>
    <n v="297"/>
  </r>
  <r>
    <x v="8"/>
    <x v="122"/>
    <x v="4"/>
    <n v="70"/>
  </r>
  <r>
    <x v="8"/>
    <x v="122"/>
    <x v="21"/>
    <n v="14"/>
  </r>
  <r>
    <x v="8"/>
    <x v="122"/>
    <x v="22"/>
    <n v="19"/>
  </r>
  <r>
    <x v="8"/>
    <x v="122"/>
    <x v="5"/>
    <n v="149"/>
  </r>
  <r>
    <x v="8"/>
    <x v="122"/>
    <x v="27"/>
    <n v="1"/>
  </r>
  <r>
    <x v="8"/>
    <x v="122"/>
    <x v="6"/>
    <n v="351"/>
  </r>
  <r>
    <x v="8"/>
    <x v="122"/>
    <x v="7"/>
    <n v="1379"/>
  </r>
  <r>
    <x v="8"/>
    <x v="122"/>
    <x v="8"/>
    <n v="25"/>
  </r>
  <r>
    <x v="8"/>
    <x v="122"/>
    <x v="9"/>
    <n v="34841"/>
  </r>
  <r>
    <x v="8"/>
    <x v="122"/>
    <x v="26"/>
    <n v="2"/>
  </r>
  <r>
    <x v="8"/>
    <x v="122"/>
    <x v="10"/>
    <n v="96"/>
  </r>
  <r>
    <x v="8"/>
    <x v="122"/>
    <x v="11"/>
    <n v="26"/>
  </r>
  <r>
    <x v="8"/>
    <x v="122"/>
    <x v="12"/>
    <n v="7720"/>
  </r>
  <r>
    <x v="8"/>
    <x v="123"/>
    <x v="13"/>
    <n v="53"/>
  </r>
  <r>
    <x v="8"/>
    <x v="123"/>
    <x v="18"/>
    <n v="1"/>
  </r>
  <r>
    <x v="8"/>
    <x v="123"/>
    <x v="14"/>
    <n v="8"/>
  </r>
  <r>
    <x v="8"/>
    <x v="123"/>
    <x v="0"/>
    <n v="1"/>
  </r>
  <r>
    <x v="8"/>
    <x v="123"/>
    <x v="1"/>
    <n v="2"/>
  </r>
  <r>
    <x v="8"/>
    <x v="123"/>
    <x v="2"/>
    <n v="159"/>
  </r>
  <r>
    <x v="8"/>
    <x v="123"/>
    <x v="19"/>
    <n v="2"/>
  </r>
  <r>
    <x v="8"/>
    <x v="123"/>
    <x v="17"/>
    <n v="24"/>
  </r>
  <r>
    <x v="8"/>
    <x v="123"/>
    <x v="3"/>
    <n v="25"/>
  </r>
  <r>
    <x v="8"/>
    <x v="123"/>
    <x v="4"/>
    <n v="3"/>
  </r>
  <r>
    <x v="8"/>
    <x v="123"/>
    <x v="21"/>
    <n v="10"/>
  </r>
  <r>
    <x v="8"/>
    <x v="123"/>
    <x v="5"/>
    <n v="141"/>
  </r>
  <r>
    <x v="8"/>
    <x v="123"/>
    <x v="6"/>
    <n v="177"/>
  </r>
  <r>
    <x v="8"/>
    <x v="123"/>
    <x v="7"/>
    <n v="139"/>
  </r>
  <r>
    <x v="8"/>
    <x v="123"/>
    <x v="8"/>
    <n v="1"/>
  </r>
  <r>
    <x v="8"/>
    <x v="123"/>
    <x v="9"/>
    <n v="7807"/>
  </r>
  <r>
    <x v="8"/>
    <x v="123"/>
    <x v="26"/>
    <n v="1"/>
  </r>
  <r>
    <x v="8"/>
    <x v="123"/>
    <x v="11"/>
    <n v="2"/>
  </r>
  <r>
    <x v="8"/>
    <x v="123"/>
    <x v="12"/>
    <n v="1480"/>
  </r>
  <r>
    <x v="8"/>
    <x v="124"/>
    <x v="13"/>
    <n v="54"/>
  </r>
  <r>
    <x v="8"/>
    <x v="124"/>
    <x v="18"/>
    <n v="8"/>
  </r>
  <r>
    <x v="8"/>
    <x v="124"/>
    <x v="14"/>
    <n v="24"/>
  </r>
  <r>
    <x v="8"/>
    <x v="124"/>
    <x v="0"/>
    <n v="62"/>
  </r>
  <r>
    <x v="8"/>
    <x v="124"/>
    <x v="15"/>
    <n v="2"/>
  </r>
  <r>
    <x v="8"/>
    <x v="124"/>
    <x v="1"/>
    <n v="7"/>
  </r>
  <r>
    <x v="8"/>
    <x v="124"/>
    <x v="2"/>
    <n v="6"/>
  </r>
  <r>
    <x v="8"/>
    <x v="124"/>
    <x v="19"/>
    <n v="6"/>
  </r>
  <r>
    <x v="8"/>
    <x v="124"/>
    <x v="20"/>
    <n v="9"/>
  </r>
  <r>
    <x v="8"/>
    <x v="124"/>
    <x v="17"/>
    <n v="17"/>
  </r>
  <r>
    <x v="8"/>
    <x v="124"/>
    <x v="3"/>
    <n v="22"/>
  </r>
  <r>
    <x v="8"/>
    <x v="124"/>
    <x v="4"/>
    <n v="15"/>
  </r>
  <r>
    <x v="8"/>
    <x v="124"/>
    <x v="21"/>
    <n v="4"/>
  </r>
  <r>
    <x v="8"/>
    <x v="124"/>
    <x v="5"/>
    <n v="37"/>
  </r>
  <r>
    <x v="8"/>
    <x v="124"/>
    <x v="6"/>
    <n v="377"/>
  </r>
  <r>
    <x v="8"/>
    <x v="124"/>
    <x v="7"/>
    <n v="308"/>
  </r>
  <r>
    <x v="8"/>
    <x v="124"/>
    <x v="8"/>
    <n v="5"/>
  </r>
  <r>
    <x v="8"/>
    <x v="124"/>
    <x v="9"/>
    <n v="6337"/>
  </r>
  <r>
    <x v="8"/>
    <x v="124"/>
    <x v="10"/>
    <n v="19"/>
  </r>
  <r>
    <x v="8"/>
    <x v="124"/>
    <x v="11"/>
    <n v="1"/>
  </r>
  <r>
    <x v="8"/>
    <x v="124"/>
    <x v="12"/>
    <n v="1167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06">
  <r>
    <x v="0"/>
    <n v="7911"/>
    <n v="0"/>
    <x v="0"/>
  </r>
  <r>
    <x v="0"/>
    <n v="8571"/>
    <n v="1"/>
    <x v="0"/>
  </r>
  <r>
    <x v="0"/>
    <n v="7904"/>
    <n v="2"/>
    <x v="0"/>
  </r>
  <r>
    <x v="0"/>
    <n v="6837"/>
    <n v="3"/>
    <x v="0"/>
  </r>
  <r>
    <x v="0"/>
    <n v="7357"/>
    <n v="4"/>
    <x v="0"/>
  </r>
  <r>
    <x v="0"/>
    <n v="7517"/>
    <n v="5"/>
    <x v="0"/>
  </r>
  <r>
    <x v="0"/>
    <n v="7907"/>
    <n v="6"/>
    <x v="1"/>
  </r>
  <r>
    <x v="0"/>
    <n v="7980"/>
    <n v="7"/>
    <x v="1"/>
  </r>
  <r>
    <x v="0"/>
    <n v="7821"/>
    <n v="8"/>
    <x v="1"/>
  </r>
  <r>
    <x v="0"/>
    <n v="8111"/>
    <n v="9"/>
    <x v="1"/>
  </r>
  <r>
    <x v="0"/>
    <n v="8020"/>
    <n v="10"/>
    <x v="1"/>
  </r>
  <r>
    <x v="0"/>
    <n v="8398"/>
    <n v="11"/>
    <x v="1"/>
  </r>
  <r>
    <x v="0"/>
    <n v="9373"/>
    <n v="12"/>
    <x v="2"/>
  </r>
  <r>
    <x v="0"/>
    <n v="9863"/>
    <n v="13"/>
    <x v="2"/>
  </r>
  <r>
    <x v="0"/>
    <n v="10089"/>
    <n v="14"/>
    <x v="2"/>
  </r>
  <r>
    <x v="0"/>
    <n v="10569"/>
    <n v="15"/>
    <x v="2"/>
  </r>
  <r>
    <x v="0"/>
    <n v="10712"/>
    <n v="16"/>
    <x v="2"/>
  </r>
  <r>
    <x v="0"/>
    <n v="11145"/>
    <n v="17"/>
    <x v="2"/>
  </r>
  <r>
    <x v="0"/>
    <n v="10101"/>
    <n v="18"/>
    <x v="3"/>
  </r>
  <r>
    <x v="0"/>
    <n v="8963"/>
    <n v="19"/>
    <x v="3"/>
  </r>
  <r>
    <x v="0"/>
    <n v="8974"/>
    <n v="20"/>
    <x v="3"/>
  </r>
  <r>
    <x v="0"/>
    <n v="9361"/>
    <n v="21"/>
    <x v="3"/>
  </r>
  <r>
    <x v="0"/>
    <n v="9481"/>
    <n v="22"/>
    <x v="3"/>
  </r>
  <r>
    <x v="0"/>
    <n v="9534"/>
    <n v="23"/>
    <x v="3"/>
  </r>
  <r>
    <x v="0"/>
    <n v="9866"/>
    <n v="24"/>
    <x v="3"/>
  </r>
  <r>
    <x v="0"/>
    <n v="12014"/>
    <n v="25"/>
    <x v="3"/>
  </r>
  <r>
    <x v="0"/>
    <n v="12990"/>
    <n v="26"/>
    <x v="3"/>
  </r>
  <r>
    <x v="0"/>
    <n v="12622"/>
    <n v="27"/>
    <x v="3"/>
  </r>
  <r>
    <x v="0"/>
    <n v="11993"/>
    <n v="28"/>
    <x v="3"/>
  </r>
  <r>
    <x v="0"/>
    <n v="11633"/>
    <n v="29"/>
    <x v="4"/>
  </r>
  <r>
    <x v="0"/>
    <n v="11423"/>
    <n v="30"/>
    <x v="4"/>
  </r>
  <r>
    <x v="0"/>
    <n v="11386"/>
    <n v="31"/>
    <x v="4"/>
  </r>
  <r>
    <x v="0"/>
    <n v="10946"/>
    <n v="32"/>
    <x v="4"/>
  </r>
  <r>
    <x v="0"/>
    <n v="10403"/>
    <n v="33"/>
    <x v="4"/>
  </r>
  <r>
    <x v="0"/>
    <n v="9912"/>
    <n v="34"/>
    <x v="4"/>
  </r>
  <r>
    <x v="0"/>
    <n v="9526"/>
    <n v="35"/>
    <x v="4"/>
  </r>
  <r>
    <x v="0"/>
    <n v="9339"/>
    <n v="36"/>
    <x v="4"/>
  </r>
  <r>
    <x v="0"/>
    <n v="9153"/>
    <n v="37"/>
    <x v="4"/>
  </r>
  <r>
    <x v="0"/>
    <n v="8822"/>
    <n v="38"/>
    <x v="4"/>
  </r>
  <r>
    <x v="0"/>
    <n v="9211"/>
    <n v="39"/>
    <x v="4"/>
  </r>
  <r>
    <x v="0"/>
    <n v="8887"/>
    <n v="40"/>
    <x v="4"/>
  </r>
  <r>
    <x v="0"/>
    <n v="9029"/>
    <n v="41"/>
    <x v="4"/>
  </r>
  <r>
    <x v="0"/>
    <n v="8670"/>
    <n v="42"/>
    <x v="4"/>
  </r>
  <r>
    <x v="0"/>
    <n v="8123"/>
    <n v="43"/>
    <x v="4"/>
  </r>
  <r>
    <x v="0"/>
    <n v="7838"/>
    <n v="44"/>
    <x v="4"/>
  </r>
  <r>
    <x v="0"/>
    <n v="7509"/>
    <n v="45"/>
    <x v="4"/>
  </r>
  <r>
    <x v="0"/>
    <n v="7469"/>
    <n v="46"/>
    <x v="4"/>
  </r>
  <r>
    <x v="0"/>
    <n v="7425"/>
    <n v="47"/>
    <x v="4"/>
  </r>
  <r>
    <x v="0"/>
    <n v="7405"/>
    <n v="48"/>
    <x v="4"/>
  </r>
  <r>
    <x v="0"/>
    <n v="7515"/>
    <n v="49"/>
    <x v="4"/>
  </r>
  <r>
    <x v="0"/>
    <n v="7582"/>
    <n v="50"/>
    <x v="4"/>
  </r>
  <r>
    <x v="0"/>
    <n v="8029"/>
    <n v="51"/>
    <x v="4"/>
  </r>
  <r>
    <x v="0"/>
    <n v="8299"/>
    <n v="52"/>
    <x v="4"/>
  </r>
  <r>
    <x v="0"/>
    <n v="8167"/>
    <n v="53"/>
    <x v="4"/>
  </r>
  <r>
    <x v="0"/>
    <n v="8387"/>
    <n v="54"/>
    <x v="4"/>
  </r>
  <r>
    <x v="0"/>
    <n v="8738"/>
    <n v="55"/>
    <x v="4"/>
  </r>
  <r>
    <x v="0"/>
    <n v="8664"/>
    <n v="56"/>
    <x v="4"/>
  </r>
  <r>
    <x v="0"/>
    <n v="8769"/>
    <n v="57"/>
    <x v="4"/>
  </r>
  <r>
    <x v="0"/>
    <n v="8704"/>
    <n v="58"/>
    <x v="4"/>
  </r>
  <r>
    <x v="0"/>
    <n v="8627"/>
    <n v="59"/>
    <x v="4"/>
  </r>
  <r>
    <x v="0"/>
    <n v="8074"/>
    <n v="60"/>
    <x v="5"/>
  </r>
  <r>
    <x v="0"/>
    <n v="7663"/>
    <n v="61"/>
    <x v="5"/>
  </r>
  <r>
    <x v="0"/>
    <n v="7582"/>
    <n v="62"/>
    <x v="5"/>
  </r>
  <r>
    <x v="0"/>
    <n v="6889"/>
    <n v="63"/>
    <x v="5"/>
  </r>
  <r>
    <x v="0"/>
    <n v="6740"/>
    <n v="64"/>
    <x v="5"/>
  </r>
  <r>
    <x v="0"/>
    <n v="6404"/>
    <n v="65"/>
    <x v="5"/>
  </r>
  <r>
    <x v="0"/>
    <n v="6036"/>
    <n v="66"/>
    <x v="5"/>
  </r>
  <r>
    <x v="0"/>
    <n v="5601"/>
    <n v="67"/>
    <x v="5"/>
  </r>
  <r>
    <x v="0"/>
    <n v="5144"/>
    <n v="68"/>
    <x v="5"/>
  </r>
  <r>
    <x v="0"/>
    <n v="4896"/>
    <n v="69"/>
    <x v="5"/>
  </r>
  <r>
    <x v="0"/>
    <n v="4566"/>
    <n v="70"/>
    <x v="5"/>
  </r>
  <r>
    <x v="0"/>
    <n v="4182"/>
    <n v="71"/>
    <x v="5"/>
  </r>
  <r>
    <x v="0"/>
    <n v="3937"/>
    <n v="72"/>
    <x v="5"/>
  </r>
  <r>
    <x v="0"/>
    <n v="3763"/>
    <n v="73"/>
    <x v="5"/>
  </r>
  <r>
    <x v="0"/>
    <n v="3382"/>
    <n v="74"/>
    <x v="5"/>
  </r>
  <r>
    <x v="0"/>
    <n v="3092"/>
    <n v="75"/>
    <x v="5"/>
  </r>
  <r>
    <x v="0"/>
    <n v="2906"/>
    <n v="76"/>
    <x v="5"/>
  </r>
  <r>
    <x v="0"/>
    <n v="2730"/>
    <n v="77"/>
    <x v="5"/>
  </r>
  <r>
    <x v="0"/>
    <n v="2351"/>
    <n v="78"/>
    <x v="5"/>
  </r>
  <r>
    <x v="0"/>
    <n v="2229"/>
    <n v="79"/>
    <x v="5"/>
  </r>
  <r>
    <x v="0"/>
    <n v="2176"/>
    <n v="80"/>
    <x v="5"/>
  </r>
  <r>
    <x v="0"/>
    <n v="2066"/>
    <n v="81"/>
    <x v="5"/>
  </r>
  <r>
    <x v="0"/>
    <n v="1691"/>
    <n v="82"/>
    <x v="5"/>
  </r>
  <r>
    <x v="0"/>
    <n v="1589"/>
    <n v="83"/>
    <x v="5"/>
  </r>
  <r>
    <x v="0"/>
    <n v="1494"/>
    <n v="84"/>
    <x v="5"/>
  </r>
  <r>
    <x v="0"/>
    <n v="1278"/>
    <n v="85"/>
    <x v="5"/>
  </r>
  <r>
    <x v="0"/>
    <n v="1165"/>
    <n v="86"/>
    <x v="5"/>
  </r>
  <r>
    <x v="0"/>
    <n v="988"/>
    <n v="87"/>
    <x v="5"/>
  </r>
  <r>
    <x v="0"/>
    <n v="848"/>
    <n v="88"/>
    <x v="5"/>
  </r>
  <r>
    <x v="0"/>
    <n v="759"/>
    <n v="89"/>
    <x v="5"/>
  </r>
  <r>
    <x v="0"/>
    <n v="661"/>
    <n v="90"/>
    <x v="5"/>
  </r>
  <r>
    <x v="0"/>
    <n v="628"/>
    <n v="91"/>
    <x v="5"/>
  </r>
  <r>
    <x v="0"/>
    <n v="511"/>
    <n v="92"/>
    <x v="5"/>
  </r>
  <r>
    <x v="0"/>
    <n v="404"/>
    <n v="93"/>
    <x v="5"/>
  </r>
  <r>
    <x v="0"/>
    <n v="297"/>
    <n v="94"/>
    <x v="5"/>
  </r>
  <r>
    <x v="0"/>
    <n v="231"/>
    <n v="95"/>
    <x v="5"/>
  </r>
  <r>
    <x v="0"/>
    <n v="188"/>
    <n v="96"/>
    <x v="5"/>
  </r>
  <r>
    <x v="0"/>
    <n v="114"/>
    <n v="97"/>
    <x v="5"/>
  </r>
  <r>
    <x v="0"/>
    <n v="95"/>
    <n v="98"/>
    <x v="5"/>
  </r>
  <r>
    <x v="0"/>
    <n v="86"/>
    <n v="99"/>
    <x v="5"/>
  </r>
  <r>
    <x v="0"/>
    <n v="47"/>
    <n v="100"/>
    <x v="5"/>
  </r>
  <r>
    <x v="0"/>
    <n v="36"/>
    <n v="101"/>
    <x v="5"/>
  </r>
  <r>
    <x v="0"/>
    <n v="17"/>
    <n v="102"/>
    <x v="5"/>
  </r>
  <r>
    <x v="0"/>
    <n v="14"/>
    <n v="103"/>
    <x v="5"/>
  </r>
  <r>
    <x v="0"/>
    <n v="13"/>
    <n v="104"/>
    <x v="5"/>
  </r>
  <r>
    <x v="0"/>
    <n v="7"/>
    <n v="105"/>
    <x v="5"/>
  </r>
  <r>
    <x v="0"/>
    <n v="3"/>
    <n v="106"/>
    <x v="5"/>
  </r>
  <r>
    <x v="0"/>
    <n v="4"/>
    <n v="107"/>
    <x v="5"/>
  </r>
  <r>
    <x v="0"/>
    <n v="1"/>
    <n v="108"/>
    <x v="5"/>
  </r>
  <r>
    <x v="0"/>
    <n v="2"/>
    <n v="109"/>
    <x v="5"/>
  </r>
  <r>
    <x v="0"/>
    <n v="2"/>
    <n v="110"/>
    <x v="5"/>
  </r>
  <r>
    <x v="0"/>
    <n v="2"/>
    <n v="111"/>
    <x v="5"/>
  </r>
  <r>
    <x v="0"/>
    <n v="1"/>
    <n v="119"/>
    <x v="5"/>
  </r>
  <r>
    <x v="1"/>
    <n v="133"/>
    <n v="0"/>
    <x v="0"/>
  </r>
  <r>
    <x v="1"/>
    <n v="125"/>
    <n v="1"/>
    <x v="0"/>
  </r>
  <r>
    <x v="1"/>
    <n v="110"/>
    <n v="2"/>
    <x v="0"/>
  </r>
  <r>
    <x v="1"/>
    <n v="121"/>
    <n v="3"/>
    <x v="0"/>
  </r>
  <r>
    <x v="1"/>
    <n v="146"/>
    <n v="4"/>
    <x v="0"/>
  </r>
  <r>
    <x v="1"/>
    <n v="147"/>
    <n v="5"/>
    <x v="0"/>
  </r>
  <r>
    <x v="1"/>
    <n v="138"/>
    <n v="6"/>
    <x v="1"/>
  </r>
  <r>
    <x v="1"/>
    <n v="159"/>
    <n v="7"/>
    <x v="1"/>
  </r>
  <r>
    <x v="1"/>
    <n v="131"/>
    <n v="8"/>
    <x v="1"/>
  </r>
  <r>
    <x v="1"/>
    <n v="149"/>
    <n v="9"/>
    <x v="1"/>
  </r>
  <r>
    <x v="1"/>
    <n v="156"/>
    <n v="10"/>
    <x v="1"/>
  </r>
  <r>
    <x v="1"/>
    <n v="173"/>
    <n v="11"/>
    <x v="1"/>
  </r>
  <r>
    <x v="1"/>
    <n v="170"/>
    <n v="12"/>
    <x v="2"/>
  </r>
  <r>
    <x v="1"/>
    <n v="196"/>
    <n v="13"/>
    <x v="2"/>
  </r>
  <r>
    <x v="1"/>
    <n v="198"/>
    <n v="14"/>
    <x v="2"/>
  </r>
  <r>
    <x v="1"/>
    <n v="195"/>
    <n v="15"/>
    <x v="2"/>
  </r>
  <r>
    <x v="1"/>
    <n v="221"/>
    <n v="16"/>
    <x v="2"/>
  </r>
  <r>
    <x v="1"/>
    <n v="243"/>
    <n v="17"/>
    <x v="2"/>
  </r>
  <r>
    <x v="1"/>
    <n v="252"/>
    <n v="18"/>
    <x v="3"/>
  </r>
  <r>
    <x v="1"/>
    <n v="193"/>
    <n v="19"/>
    <x v="3"/>
  </r>
  <r>
    <x v="1"/>
    <n v="198"/>
    <n v="20"/>
    <x v="3"/>
  </r>
  <r>
    <x v="1"/>
    <n v="195"/>
    <n v="21"/>
    <x v="3"/>
  </r>
  <r>
    <x v="1"/>
    <n v="152"/>
    <n v="22"/>
    <x v="3"/>
  </r>
  <r>
    <x v="1"/>
    <n v="179"/>
    <n v="23"/>
    <x v="3"/>
  </r>
  <r>
    <x v="1"/>
    <n v="143"/>
    <n v="24"/>
    <x v="3"/>
  </r>
  <r>
    <x v="1"/>
    <n v="162"/>
    <n v="25"/>
    <x v="3"/>
  </r>
  <r>
    <x v="1"/>
    <n v="146"/>
    <n v="26"/>
    <x v="3"/>
  </r>
  <r>
    <x v="1"/>
    <n v="152"/>
    <n v="27"/>
    <x v="3"/>
  </r>
  <r>
    <x v="1"/>
    <n v="143"/>
    <n v="28"/>
    <x v="3"/>
  </r>
  <r>
    <x v="1"/>
    <n v="129"/>
    <n v="29"/>
    <x v="4"/>
  </r>
  <r>
    <x v="1"/>
    <n v="143"/>
    <n v="30"/>
    <x v="4"/>
  </r>
  <r>
    <x v="1"/>
    <n v="134"/>
    <n v="31"/>
    <x v="4"/>
  </r>
  <r>
    <x v="1"/>
    <n v="128"/>
    <n v="32"/>
    <x v="4"/>
  </r>
  <r>
    <x v="1"/>
    <n v="130"/>
    <n v="33"/>
    <x v="4"/>
  </r>
  <r>
    <x v="1"/>
    <n v="119"/>
    <n v="34"/>
    <x v="4"/>
  </r>
  <r>
    <x v="1"/>
    <n v="140"/>
    <n v="35"/>
    <x v="4"/>
  </r>
  <r>
    <x v="1"/>
    <n v="116"/>
    <n v="36"/>
    <x v="4"/>
  </r>
  <r>
    <x v="1"/>
    <n v="160"/>
    <n v="37"/>
    <x v="4"/>
  </r>
  <r>
    <x v="1"/>
    <n v="140"/>
    <n v="38"/>
    <x v="4"/>
  </r>
  <r>
    <x v="1"/>
    <n v="132"/>
    <n v="39"/>
    <x v="4"/>
  </r>
  <r>
    <x v="1"/>
    <n v="178"/>
    <n v="40"/>
    <x v="4"/>
  </r>
  <r>
    <x v="1"/>
    <n v="156"/>
    <n v="41"/>
    <x v="4"/>
  </r>
  <r>
    <x v="1"/>
    <n v="163"/>
    <n v="42"/>
    <x v="4"/>
  </r>
  <r>
    <x v="1"/>
    <n v="168"/>
    <n v="43"/>
    <x v="4"/>
  </r>
  <r>
    <x v="1"/>
    <n v="151"/>
    <n v="44"/>
    <x v="4"/>
  </r>
  <r>
    <x v="1"/>
    <n v="135"/>
    <n v="45"/>
    <x v="4"/>
  </r>
  <r>
    <x v="1"/>
    <n v="161"/>
    <n v="46"/>
    <x v="4"/>
  </r>
  <r>
    <x v="1"/>
    <n v="145"/>
    <n v="47"/>
    <x v="4"/>
  </r>
  <r>
    <x v="1"/>
    <n v="168"/>
    <n v="48"/>
    <x v="4"/>
  </r>
  <r>
    <x v="1"/>
    <n v="142"/>
    <n v="49"/>
    <x v="4"/>
  </r>
  <r>
    <x v="1"/>
    <n v="144"/>
    <n v="50"/>
    <x v="4"/>
  </r>
  <r>
    <x v="1"/>
    <n v="158"/>
    <n v="51"/>
    <x v="4"/>
  </r>
  <r>
    <x v="1"/>
    <n v="148"/>
    <n v="52"/>
    <x v="4"/>
  </r>
  <r>
    <x v="1"/>
    <n v="142"/>
    <n v="53"/>
    <x v="4"/>
  </r>
  <r>
    <x v="1"/>
    <n v="157"/>
    <n v="54"/>
    <x v="4"/>
  </r>
  <r>
    <x v="1"/>
    <n v="159"/>
    <n v="55"/>
    <x v="4"/>
  </r>
  <r>
    <x v="1"/>
    <n v="161"/>
    <n v="56"/>
    <x v="4"/>
  </r>
  <r>
    <x v="1"/>
    <n v="167"/>
    <n v="57"/>
    <x v="4"/>
  </r>
  <r>
    <x v="1"/>
    <n v="154"/>
    <n v="58"/>
    <x v="4"/>
  </r>
  <r>
    <x v="1"/>
    <n v="149"/>
    <n v="59"/>
    <x v="4"/>
  </r>
  <r>
    <x v="1"/>
    <n v="148"/>
    <n v="60"/>
    <x v="5"/>
  </r>
  <r>
    <x v="1"/>
    <n v="157"/>
    <n v="61"/>
    <x v="5"/>
  </r>
  <r>
    <x v="1"/>
    <n v="158"/>
    <n v="62"/>
    <x v="5"/>
  </r>
  <r>
    <x v="1"/>
    <n v="156"/>
    <n v="63"/>
    <x v="5"/>
  </r>
  <r>
    <x v="1"/>
    <n v="153"/>
    <n v="64"/>
    <x v="5"/>
  </r>
  <r>
    <x v="1"/>
    <n v="142"/>
    <n v="65"/>
    <x v="5"/>
  </r>
  <r>
    <x v="1"/>
    <n v="158"/>
    <n v="66"/>
    <x v="5"/>
  </r>
  <r>
    <x v="1"/>
    <n v="147"/>
    <n v="67"/>
    <x v="5"/>
  </r>
  <r>
    <x v="1"/>
    <n v="115"/>
    <n v="68"/>
    <x v="5"/>
  </r>
  <r>
    <x v="1"/>
    <n v="122"/>
    <n v="69"/>
    <x v="5"/>
  </r>
  <r>
    <x v="1"/>
    <n v="93"/>
    <n v="70"/>
    <x v="5"/>
  </r>
  <r>
    <x v="1"/>
    <n v="87"/>
    <n v="71"/>
    <x v="5"/>
  </r>
  <r>
    <x v="1"/>
    <n v="94"/>
    <n v="72"/>
    <x v="5"/>
  </r>
  <r>
    <x v="1"/>
    <n v="88"/>
    <n v="73"/>
    <x v="5"/>
  </r>
  <r>
    <x v="1"/>
    <n v="76"/>
    <n v="74"/>
    <x v="5"/>
  </r>
  <r>
    <x v="1"/>
    <n v="78"/>
    <n v="75"/>
    <x v="5"/>
  </r>
  <r>
    <x v="1"/>
    <n v="68"/>
    <n v="76"/>
    <x v="5"/>
  </r>
  <r>
    <x v="1"/>
    <n v="61"/>
    <n v="77"/>
    <x v="5"/>
  </r>
  <r>
    <x v="1"/>
    <n v="75"/>
    <n v="78"/>
    <x v="5"/>
  </r>
  <r>
    <x v="1"/>
    <n v="59"/>
    <n v="79"/>
    <x v="5"/>
  </r>
  <r>
    <x v="1"/>
    <n v="57"/>
    <n v="80"/>
    <x v="5"/>
  </r>
  <r>
    <x v="1"/>
    <n v="60"/>
    <n v="81"/>
    <x v="5"/>
  </r>
  <r>
    <x v="1"/>
    <n v="46"/>
    <n v="82"/>
    <x v="5"/>
  </r>
  <r>
    <x v="1"/>
    <n v="48"/>
    <n v="83"/>
    <x v="5"/>
  </r>
  <r>
    <x v="1"/>
    <n v="38"/>
    <n v="84"/>
    <x v="5"/>
  </r>
  <r>
    <x v="1"/>
    <n v="30"/>
    <n v="85"/>
    <x v="5"/>
  </r>
  <r>
    <x v="1"/>
    <n v="32"/>
    <n v="86"/>
    <x v="5"/>
  </r>
  <r>
    <x v="1"/>
    <n v="24"/>
    <n v="87"/>
    <x v="5"/>
  </r>
  <r>
    <x v="1"/>
    <n v="23"/>
    <n v="88"/>
    <x v="5"/>
  </r>
  <r>
    <x v="1"/>
    <n v="23"/>
    <n v="89"/>
    <x v="5"/>
  </r>
  <r>
    <x v="1"/>
    <n v="15"/>
    <n v="90"/>
    <x v="5"/>
  </r>
  <r>
    <x v="1"/>
    <n v="11"/>
    <n v="91"/>
    <x v="5"/>
  </r>
  <r>
    <x v="1"/>
    <n v="9"/>
    <n v="92"/>
    <x v="5"/>
  </r>
  <r>
    <x v="1"/>
    <n v="3"/>
    <n v="93"/>
    <x v="5"/>
  </r>
  <r>
    <x v="1"/>
    <n v="1"/>
    <n v="94"/>
    <x v="5"/>
  </r>
  <r>
    <x v="1"/>
    <n v="5"/>
    <n v="95"/>
    <x v="5"/>
  </r>
  <r>
    <x v="1"/>
    <n v="2"/>
    <n v="96"/>
    <x v="5"/>
  </r>
  <r>
    <x v="1"/>
    <n v="1"/>
    <n v="97"/>
    <x v="5"/>
  </r>
  <r>
    <x v="1"/>
    <n v="3"/>
    <n v="98"/>
    <x v="5"/>
  </r>
  <r>
    <x v="1"/>
    <n v="1"/>
    <n v="99"/>
    <x v="5"/>
  </r>
  <r>
    <x v="1"/>
    <n v="1"/>
    <n v="100"/>
    <x v="5"/>
  </r>
  <r>
    <x v="2"/>
    <n v="5"/>
    <n v="0"/>
    <x v="0"/>
  </r>
  <r>
    <x v="2"/>
    <n v="17"/>
    <n v="1"/>
    <x v="0"/>
  </r>
  <r>
    <x v="2"/>
    <n v="17"/>
    <n v="2"/>
    <x v="0"/>
  </r>
  <r>
    <x v="2"/>
    <n v="16"/>
    <n v="3"/>
    <x v="0"/>
  </r>
  <r>
    <x v="2"/>
    <n v="16"/>
    <n v="4"/>
    <x v="0"/>
  </r>
  <r>
    <x v="2"/>
    <n v="5"/>
    <n v="5"/>
    <x v="0"/>
  </r>
  <r>
    <x v="2"/>
    <n v="25"/>
    <n v="6"/>
    <x v="1"/>
  </r>
  <r>
    <x v="2"/>
    <n v="25"/>
    <n v="7"/>
    <x v="1"/>
  </r>
  <r>
    <x v="2"/>
    <n v="18"/>
    <n v="8"/>
    <x v="1"/>
  </r>
  <r>
    <x v="2"/>
    <n v="26"/>
    <n v="9"/>
    <x v="1"/>
  </r>
  <r>
    <x v="2"/>
    <n v="18"/>
    <n v="10"/>
    <x v="1"/>
  </r>
  <r>
    <x v="2"/>
    <n v="24"/>
    <n v="11"/>
    <x v="1"/>
  </r>
  <r>
    <x v="2"/>
    <n v="11"/>
    <n v="12"/>
    <x v="2"/>
  </r>
  <r>
    <x v="2"/>
    <n v="33"/>
    <n v="13"/>
    <x v="2"/>
  </r>
  <r>
    <x v="2"/>
    <n v="22"/>
    <n v="14"/>
    <x v="2"/>
  </r>
  <r>
    <x v="2"/>
    <n v="24"/>
    <n v="15"/>
    <x v="2"/>
  </r>
  <r>
    <x v="2"/>
    <n v="22"/>
    <n v="16"/>
    <x v="2"/>
  </r>
  <r>
    <x v="2"/>
    <n v="27"/>
    <n v="17"/>
    <x v="2"/>
  </r>
  <r>
    <x v="2"/>
    <n v="14"/>
    <n v="18"/>
    <x v="3"/>
  </r>
  <r>
    <x v="2"/>
    <n v="27"/>
    <n v="19"/>
    <x v="3"/>
  </r>
  <r>
    <x v="2"/>
    <n v="13"/>
    <n v="20"/>
    <x v="3"/>
  </r>
  <r>
    <x v="2"/>
    <n v="24"/>
    <n v="21"/>
    <x v="3"/>
  </r>
  <r>
    <x v="2"/>
    <n v="18"/>
    <n v="22"/>
    <x v="3"/>
  </r>
  <r>
    <x v="2"/>
    <n v="16"/>
    <n v="23"/>
    <x v="3"/>
  </r>
  <r>
    <x v="2"/>
    <n v="21"/>
    <n v="24"/>
    <x v="3"/>
  </r>
  <r>
    <x v="2"/>
    <n v="18"/>
    <n v="25"/>
    <x v="3"/>
  </r>
  <r>
    <x v="2"/>
    <n v="12"/>
    <n v="26"/>
    <x v="3"/>
  </r>
  <r>
    <x v="2"/>
    <n v="11"/>
    <n v="27"/>
    <x v="3"/>
  </r>
  <r>
    <x v="2"/>
    <n v="20"/>
    <n v="28"/>
    <x v="3"/>
  </r>
  <r>
    <x v="2"/>
    <n v="11"/>
    <n v="29"/>
    <x v="4"/>
  </r>
  <r>
    <x v="2"/>
    <n v="5"/>
    <n v="30"/>
    <x v="4"/>
  </r>
  <r>
    <x v="2"/>
    <n v="18"/>
    <n v="31"/>
    <x v="4"/>
  </r>
  <r>
    <x v="2"/>
    <n v="16"/>
    <n v="32"/>
    <x v="4"/>
  </r>
  <r>
    <x v="2"/>
    <n v="12"/>
    <n v="33"/>
    <x v="4"/>
  </r>
  <r>
    <x v="2"/>
    <n v="17"/>
    <n v="34"/>
    <x v="4"/>
  </r>
  <r>
    <x v="2"/>
    <n v="14"/>
    <n v="35"/>
    <x v="4"/>
  </r>
  <r>
    <x v="2"/>
    <n v="15"/>
    <n v="36"/>
    <x v="4"/>
  </r>
  <r>
    <x v="2"/>
    <n v="24"/>
    <n v="37"/>
    <x v="4"/>
  </r>
  <r>
    <x v="2"/>
    <n v="21"/>
    <n v="38"/>
    <x v="4"/>
  </r>
  <r>
    <x v="2"/>
    <n v="19"/>
    <n v="39"/>
    <x v="4"/>
  </r>
  <r>
    <x v="2"/>
    <n v="15"/>
    <n v="40"/>
    <x v="4"/>
  </r>
  <r>
    <x v="2"/>
    <n v="15"/>
    <n v="41"/>
    <x v="4"/>
  </r>
  <r>
    <x v="2"/>
    <n v="23"/>
    <n v="42"/>
    <x v="4"/>
  </r>
  <r>
    <x v="2"/>
    <n v="22"/>
    <n v="43"/>
    <x v="4"/>
  </r>
  <r>
    <x v="2"/>
    <n v="20"/>
    <n v="44"/>
    <x v="4"/>
  </r>
  <r>
    <x v="2"/>
    <n v="18"/>
    <n v="45"/>
    <x v="4"/>
  </r>
  <r>
    <x v="2"/>
    <n v="18"/>
    <n v="46"/>
    <x v="4"/>
  </r>
  <r>
    <x v="2"/>
    <n v="18"/>
    <n v="47"/>
    <x v="4"/>
  </r>
  <r>
    <x v="2"/>
    <n v="16"/>
    <n v="48"/>
    <x v="4"/>
  </r>
  <r>
    <x v="2"/>
    <n v="22"/>
    <n v="49"/>
    <x v="4"/>
  </r>
  <r>
    <x v="2"/>
    <n v="17"/>
    <n v="50"/>
    <x v="4"/>
  </r>
  <r>
    <x v="2"/>
    <n v="18"/>
    <n v="51"/>
    <x v="4"/>
  </r>
  <r>
    <x v="2"/>
    <n v="16"/>
    <n v="52"/>
    <x v="4"/>
  </r>
  <r>
    <x v="2"/>
    <n v="17"/>
    <n v="53"/>
    <x v="4"/>
  </r>
  <r>
    <x v="2"/>
    <n v="20"/>
    <n v="54"/>
    <x v="4"/>
  </r>
  <r>
    <x v="2"/>
    <n v="21"/>
    <n v="55"/>
    <x v="4"/>
  </r>
  <r>
    <x v="2"/>
    <n v="25"/>
    <n v="56"/>
    <x v="4"/>
  </r>
  <r>
    <x v="2"/>
    <n v="27"/>
    <n v="57"/>
    <x v="4"/>
  </r>
  <r>
    <x v="2"/>
    <n v="24"/>
    <n v="58"/>
    <x v="4"/>
  </r>
  <r>
    <x v="2"/>
    <n v="16"/>
    <n v="59"/>
    <x v="4"/>
  </r>
  <r>
    <x v="2"/>
    <n v="18"/>
    <n v="60"/>
    <x v="5"/>
  </r>
  <r>
    <x v="2"/>
    <n v="18"/>
    <n v="61"/>
    <x v="5"/>
  </r>
  <r>
    <x v="2"/>
    <n v="19"/>
    <n v="62"/>
    <x v="5"/>
  </r>
  <r>
    <x v="2"/>
    <n v="11"/>
    <n v="63"/>
    <x v="5"/>
  </r>
  <r>
    <x v="2"/>
    <n v="15"/>
    <n v="64"/>
    <x v="5"/>
  </r>
  <r>
    <x v="2"/>
    <n v="10"/>
    <n v="65"/>
    <x v="5"/>
  </r>
  <r>
    <x v="2"/>
    <n v="9"/>
    <n v="66"/>
    <x v="5"/>
  </r>
  <r>
    <x v="2"/>
    <n v="12"/>
    <n v="67"/>
    <x v="5"/>
  </r>
  <r>
    <x v="2"/>
    <n v="10"/>
    <n v="68"/>
    <x v="5"/>
  </r>
  <r>
    <x v="2"/>
    <n v="7"/>
    <n v="69"/>
    <x v="5"/>
  </r>
  <r>
    <x v="2"/>
    <n v="8"/>
    <n v="70"/>
    <x v="5"/>
  </r>
  <r>
    <x v="2"/>
    <n v="13"/>
    <n v="71"/>
    <x v="5"/>
  </r>
  <r>
    <x v="2"/>
    <n v="13"/>
    <n v="72"/>
    <x v="5"/>
  </r>
  <r>
    <x v="2"/>
    <n v="12"/>
    <n v="73"/>
    <x v="5"/>
  </r>
  <r>
    <x v="2"/>
    <n v="8"/>
    <n v="74"/>
    <x v="5"/>
  </r>
  <r>
    <x v="2"/>
    <n v="12"/>
    <n v="75"/>
    <x v="5"/>
  </r>
  <r>
    <x v="2"/>
    <n v="6"/>
    <n v="76"/>
    <x v="5"/>
  </r>
  <r>
    <x v="2"/>
    <n v="5"/>
    <n v="77"/>
    <x v="5"/>
  </r>
  <r>
    <x v="2"/>
    <n v="6"/>
    <n v="78"/>
    <x v="5"/>
  </r>
  <r>
    <x v="2"/>
    <n v="5"/>
    <n v="79"/>
    <x v="5"/>
  </r>
  <r>
    <x v="2"/>
    <n v="10"/>
    <n v="80"/>
    <x v="5"/>
  </r>
  <r>
    <x v="2"/>
    <n v="4"/>
    <n v="81"/>
    <x v="5"/>
  </r>
  <r>
    <x v="2"/>
    <n v="7"/>
    <n v="82"/>
    <x v="5"/>
  </r>
  <r>
    <x v="2"/>
    <n v="6"/>
    <n v="83"/>
    <x v="5"/>
  </r>
  <r>
    <x v="2"/>
    <n v="5"/>
    <n v="84"/>
    <x v="5"/>
  </r>
  <r>
    <x v="2"/>
    <n v="3"/>
    <n v="85"/>
    <x v="5"/>
  </r>
  <r>
    <x v="2"/>
    <n v="4"/>
    <n v="86"/>
    <x v="5"/>
  </r>
  <r>
    <x v="2"/>
    <n v="6"/>
    <n v="87"/>
    <x v="5"/>
  </r>
  <r>
    <x v="2"/>
    <n v="2"/>
    <n v="88"/>
    <x v="5"/>
  </r>
  <r>
    <x v="2"/>
    <n v="3"/>
    <n v="89"/>
    <x v="5"/>
  </r>
  <r>
    <x v="2"/>
    <n v="1"/>
    <n v="90"/>
    <x v="5"/>
  </r>
  <r>
    <x v="2"/>
    <n v="2"/>
    <n v="91"/>
    <x v="5"/>
  </r>
  <r>
    <x v="2"/>
    <n v="2"/>
    <n v="94"/>
    <x v="5"/>
  </r>
  <r>
    <x v="2"/>
    <n v="1"/>
    <n v="95"/>
    <x v="5"/>
  </r>
  <r>
    <x v="2"/>
    <n v="1"/>
    <n v="105"/>
    <x v="5"/>
  </r>
  <r>
    <x v="2"/>
    <n v="1"/>
    <n v="109"/>
    <x v="5"/>
  </r>
  <r>
    <x v="3"/>
    <n v="17"/>
    <n v="0"/>
    <x v="0"/>
  </r>
  <r>
    <x v="3"/>
    <n v="33"/>
    <n v="1"/>
    <x v="0"/>
  </r>
  <r>
    <x v="3"/>
    <n v="30"/>
    <n v="2"/>
    <x v="0"/>
  </r>
  <r>
    <x v="3"/>
    <n v="31"/>
    <n v="3"/>
    <x v="0"/>
  </r>
  <r>
    <x v="3"/>
    <n v="42"/>
    <n v="4"/>
    <x v="0"/>
  </r>
  <r>
    <x v="3"/>
    <n v="30"/>
    <n v="5"/>
    <x v="0"/>
  </r>
  <r>
    <x v="3"/>
    <n v="47"/>
    <n v="6"/>
    <x v="1"/>
  </r>
  <r>
    <x v="3"/>
    <n v="44"/>
    <n v="7"/>
    <x v="1"/>
  </r>
  <r>
    <x v="3"/>
    <n v="40"/>
    <n v="8"/>
    <x v="1"/>
  </r>
  <r>
    <x v="3"/>
    <n v="57"/>
    <n v="9"/>
    <x v="1"/>
  </r>
  <r>
    <x v="3"/>
    <n v="45"/>
    <n v="10"/>
    <x v="1"/>
  </r>
  <r>
    <x v="3"/>
    <n v="42"/>
    <n v="11"/>
    <x v="1"/>
  </r>
  <r>
    <x v="3"/>
    <n v="39"/>
    <n v="12"/>
    <x v="2"/>
  </r>
  <r>
    <x v="3"/>
    <n v="56"/>
    <n v="13"/>
    <x v="2"/>
  </r>
  <r>
    <x v="3"/>
    <n v="57"/>
    <n v="14"/>
    <x v="2"/>
  </r>
  <r>
    <x v="3"/>
    <n v="48"/>
    <n v="15"/>
    <x v="2"/>
  </r>
  <r>
    <x v="3"/>
    <n v="46"/>
    <n v="16"/>
    <x v="2"/>
  </r>
  <r>
    <x v="3"/>
    <n v="49"/>
    <n v="17"/>
    <x v="2"/>
  </r>
  <r>
    <x v="3"/>
    <n v="53"/>
    <n v="18"/>
    <x v="3"/>
  </r>
  <r>
    <x v="3"/>
    <n v="29"/>
    <n v="19"/>
    <x v="3"/>
  </r>
  <r>
    <x v="3"/>
    <n v="56"/>
    <n v="20"/>
    <x v="3"/>
  </r>
  <r>
    <x v="3"/>
    <n v="33"/>
    <n v="21"/>
    <x v="3"/>
  </r>
  <r>
    <x v="3"/>
    <n v="33"/>
    <n v="22"/>
    <x v="3"/>
  </r>
  <r>
    <x v="3"/>
    <n v="38"/>
    <n v="23"/>
    <x v="3"/>
  </r>
  <r>
    <x v="3"/>
    <n v="33"/>
    <n v="24"/>
    <x v="3"/>
  </r>
  <r>
    <x v="3"/>
    <n v="41"/>
    <n v="25"/>
    <x v="3"/>
  </r>
  <r>
    <x v="3"/>
    <n v="42"/>
    <n v="26"/>
    <x v="3"/>
  </r>
  <r>
    <x v="3"/>
    <n v="44"/>
    <n v="27"/>
    <x v="3"/>
  </r>
  <r>
    <x v="3"/>
    <n v="35"/>
    <n v="28"/>
    <x v="3"/>
  </r>
  <r>
    <x v="3"/>
    <n v="41"/>
    <n v="29"/>
    <x v="4"/>
  </r>
  <r>
    <x v="3"/>
    <n v="36"/>
    <n v="30"/>
    <x v="4"/>
  </r>
  <r>
    <x v="3"/>
    <n v="46"/>
    <n v="31"/>
    <x v="4"/>
  </r>
  <r>
    <x v="3"/>
    <n v="49"/>
    <n v="32"/>
    <x v="4"/>
  </r>
  <r>
    <x v="3"/>
    <n v="39"/>
    <n v="33"/>
    <x v="4"/>
  </r>
  <r>
    <x v="3"/>
    <n v="30"/>
    <n v="34"/>
    <x v="4"/>
  </r>
  <r>
    <x v="3"/>
    <n v="45"/>
    <n v="35"/>
    <x v="4"/>
  </r>
  <r>
    <x v="3"/>
    <n v="37"/>
    <n v="36"/>
    <x v="4"/>
  </r>
  <r>
    <x v="3"/>
    <n v="30"/>
    <n v="37"/>
    <x v="4"/>
  </r>
  <r>
    <x v="3"/>
    <n v="44"/>
    <n v="38"/>
    <x v="4"/>
  </r>
  <r>
    <x v="3"/>
    <n v="43"/>
    <n v="39"/>
    <x v="4"/>
  </r>
  <r>
    <x v="3"/>
    <n v="42"/>
    <n v="40"/>
    <x v="4"/>
  </r>
  <r>
    <x v="3"/>
    <n v="40"/>
    <n v="41"/>
    <x v="4"/>
  </r>
  <r>
    <x v="3"/>
    <n v="38"/>
    <n v="42"/>
    <x v="4"/>
  </r>
  <r>
    <x v="3"/>
    <n v="24"/>
    <n v="43"/>
    <x v="4"/>
  </r>
  <r>
    <x v="3"/>
    <n v="29"/>
    <n v="44"/>
    <x v="4"/>
  </r>
  <r>
    <x v="3"/>
    <n v="24"/>
    <n v="45"/>
    <x v="4"/>
  </r>
  <r>
    <x v="3"/>
    <n v="33"/>
    <n v="46"/>
    <x v="4"/>
  </r>
  <r>
    <x v="3"/>
    <n v="20"/>
    <n v="47"/>
    <x v="4"/>
  </r>
  <r>
    <x v="3"/>
    <n v="37"/>
    <n v="48"/>
    <x v="4"/>
  </r>
  <r>
    <x v="3"/>
    <n v="29"/>
    <n v="49"/>
    <x v="4"/>
  </r>
  <r>
    <x v="3"/>
    <n v="36"/>
    <n v="50"/>
    <x v="4"/>
  </r>
  <r>
    <x v="3"/>
    <n v="39"/>
    <n v="51"/>
    <x v="4"/>
  </r>
  <r>
    <x v="3"/>
    <n v="43"/>
    <n v="52"/>
    <x v="4"/>
  </r>
  <r>
    <x v="3"/>
    <n v="34"/>
    <n v="53"/>
    <x v="4"/>
  </r>
  <r>
    <x v="3"/>
    <n v="46"/>
    <n v="54"/>
    <x v="4"/>
  </r>
  <r>
    <x v="3"/>
    <n v="40"/>
    <n v="55"/>
    <x v="4"/>
  </r>
  <r>
    <x v="3"/>
    <n v="32"/>
    <n v="56"/>
    <x v="4"/>
  </r>
  <r>
    <x v="3"/>
    <n v="28"/>
    <n v="57"/>
    <x v="4"/>
  </r>
  <r>
    <x v="3"/>
    <n v="43"/>
    <n v="58"/>
    <x v="4"/>
  </r>
  <r>
    <x v="3"/>
    <n v="37"/>
    <n v="59"/>
    <x v="4"/>
  </r>
  <r>
    <x v="3"/>
    <n v="42"/>
    <n v="60"/>
    <x v="5"/>
  </r>
  <r>
    <x v="3"/>
    <n v="39"/>
    <n v="61"/>
    <x v="5"/>
  </r>
  <r>
    <x v="3"/>
    <n v="28"/>
    <n v="62"/>
    <x v="5"/>
  </r>
  <r>
    <x v="3"/>
    <n v="36"/>
    <n v="63"/>
    <x v="5"/>
  </r>
  <r>
    <x v="3"/>
    <n v="27"/>
    <n v="64"/>
    <x v="5"/>
  </r>
  <r>
    <x v="3"/>
    <n v="26"/>
    <n v="65"/>
    <x v="5"/>
  </r>
  <r>
    <x v="3"/>
    <n v="30"/>
    <n v="66"/>
    <x v="5"/>
  </r>
  <r>
    <x v="3"/>
    <n v="28"/>
    <n v="67"/>
    <x v="5"/>
  </r>
  <r>
    <x v="3"/>
    <n v="21"/>
    <n v="68"/>
    <x v="5"/>
  </r>
  <r>
    <x v="3"/>
    <n v="22"/>
    <n v="69"/>
    <x v="5"/>
  </r>
  <r>
    <x v="3"/>
    <n v="15"/>
    <n v="70"/>
    <x v="5"/>
  </r>
  <r>
    <x v="3"/>
    <n v="16"/>
    <n v="71"/>
    <x v="5"/>
  </r>
  <r>
    <x v="3"/>
    <n v="30"/>
    <n v="72"/>
    <x v="5"/>
  </r>
  <r>
    <x v="3"/>
    <n v="19"/>
    <n v="73"/>
    <x v="5"/>
  </r>
  <r>
    <x v="3"/>
    <n v="16"/>
    <n v="74"/>
    <x v="5"/>
  </r>
  <r>
    <x v="3"/>
    <n v="15"/>
    <n v="75"/>
    <x v="5"/>
  </r>
  <r>
    <x v="3"/>
    <n v="18"/>
    <n v="76"/>
    <x v="5"/>
  </r>
  <r>
    <x v="3"/>
    <n v="13"/>
    <n v="77"/>
    <x v="5"/>
  </r>
  <r>
    <x v="3"/>
    <n v="14"/>
    <n v="78"/>
    <x v="5"/>
  </r>
  <r>
    <x v="3"/>
    <n v="16"/>
    <n v="79"/>
    <x v="5"/>
  </r>
  <r>
    <x v="3"/>
    <n v="17"/>
    <n v="80"/>
    <x v="5"/>
  </r>
  <r>
    <x v="3"/>
    <n v="14"/>
    <n v="81"/>
    <x v="5"/>
  </r>
  <r>
    <x v="3"/>
    <n v="14"/>
    <n v="82"/>
    <x v="5"/>
  </r>
  <r>
    <x v="3"/>
    <n v="11"/>
    <n v="83"/>
    <x v="5"/>
  </r>
  <r>
    <x v="3"/>
    <n v="9"/>
    <n v="84"/>
    <x v="5"/>
  </r>
  <r>
    <x v="3"/>
    <n v="7"/>
    <n v="85"/>
    <x v="5"/>
  </r>
  <r>
    <x v="3"/>
    <n v="8"/>
    <n v="86"/>
    <x v="5"/>
  </r>
  <r>
    <x v="3"/>
    <n v="7"/>
    <n v="87"/>
    <x v="5"/>
  </r>
  <r>
    <x v="3"/>
    <n v="7"/>
    <n v="88"/>
    <x v="5"/>
  </r>
  <r>
    <x v="3"/>
    <n v="7"/>
    <n v="89"/>
    <x v="5"/>
  </r>
  <r>
    <x v="3"/>
    <n v="4"/>
    <n v="90"/>
    <x v="5"/>
  </r>
  <r>
    <x v="3"/>
    <n v="6"/>
    <n v="91"/>
    <x v="5"/>
  </r>
  <r>
    <x v="3"/>
    <n v="3"/>
    <n v="92"/>
    <x v="5"/>
  </r>
  <r>
    <x v="3"/>
    <n v="2"/>
    <n v="93"/>
    <x v="5"/>
  </r>
  <r>
    <x v="3"/>
    <n v="2"/>
    <n v="94"/>
    <x v="5"/>
  </r>
  <r>
    <x v="3"/>
    <n v="1"/>
    <n v="95"/>
    <x v="5"/>
  </r>
  <r>
    <x v="3"/>
    <n v="1"/>
    <n v="96"/>
    <x v="5"/>
  </r>
  <r>
    <x v="3"/>
    <n v="2"/>
    <n v="98"/>
    <x v="5"/>
  </r>
  <r>
    <x v="3"/>
    <n v="1"/>
    <n v="99"/>
    <x v="5"/>
  </r>
  <r>
    <x v="3"/>
    <n v="1"/>
    <n v="104"/>
    <x v="5"/>
  </r>
  <r>
    <x v="4"/>
    <n v="88"/>
    <n v="0"/>
    <x v="0"/>
  </r>
  <r>
    <x v="4"/>
    <n v="90"/>
    <n v="1"/>
    <x v="0"/>
  </r>
  <r>
    <x v="4"/>
    <n v="76"/>
    <n v="2"/>
    <x v="0"/>
  </r>
  <r>
    <x v="4"/>
    <n v="114"/>
    <n v="3"/>
    <x v="0"/>
  </r>
  <r>
    <x v="4"/>
    <n v="99"/>
    <n v="4"/>
    <x v="0"/>
  </r>
  <r>
    <x v="4"/>
    <n v="65"/>
    <n v="5"/>
    <x v="0"/>
  </r>
  <r>
    <x v="4"/>
    <n v="100"/>
    <n v="6"/>
    <x v="1"/>
  </r>
  <r>
    <x v="4"/>
    <n v="84"/>
    <n v="7"/>
    <x v="1"/>
  </r>
  <r>
    <x v="4"/>
    <n v="89"/>
    <n v="8"/>
    <x v="1"/>
  </r>
  <r>
    <x v="4"/>
    <n v="97"/>
    <n v="9"/>
    <x v="1"/>
  </r>
  <r>
    <x v="4"/>
    <n v="81"/>
    <n v="10"/>
    <x v="1"/>
  </r>
  <r>
    <x v="4"/>
    <n v="95"/>
    <n v="11"/>
    <x v="1"/>
  </r>
  <r>
    <x v="4"/>
    <n v="127"/>
    <n v="12"/>
    <x v="2"/>
  </r>
  <r>
    <x v="4"/>
    <n v="136"/>
    <n v="13"/>
    <x v="2"/>
  </r>
  <r>
    <x v="4"/>
    <n v="128"/>
    <n v="14"/>
    <x v="2"/>
  </r>
  <r>
    <x v="4"/>
    <n v="121"/>
    <n v="15"/>
    <x v="2"/>
  </r>
  <r>
    <x v="4"/>
    <n v="156"/>
    <n v="16"/>
    <x v="2"/>
  </r>
  <r>
    <x v="4"/>
    <n v="155"/>
    <n v="17"/>
    <x v="2"/>
  </r>
  <r>
    <x v="4"/>
    <n v="151"/>
    <n v="18"/>
    <x v="3"/>
  </r>
  <r>
    <x v="4"/>
    <n v="125"/>
    <n v="19"/>
    <x v="3"/>
  </r>
  <r>
    <x v="4"/>
    <n v="112"/>
    <n v="20"/>
    <x v="3"/>
  </r>
  <r>
    <x v="4"/>
    <n v="132"/>
    <n v="21"/>
    <x v="3"/>
  </r>
  <r>
    <x v="4"/>
    <n v="112"/>
    <n v="22"/>
    <x v="3"/>
  </r>
  <r>
    <x v="4"/>
    <n v="106"/>
    <n v="23"/>
    <x v="3"/>
  </r>
  <r>
    <x v="4"/>
    <n v="119"/>
    <n v="24"/>
    <x v="3"/>
  </r>
  <r>
    <x v="4"/>
    <n v="86"/>
    <n v="25"/>
    <x v="3"/>
  </r>
  <r>
    <x v="4"/>
    <n v="117"/>
    <n v="26"/>
    <x v="3"/>
  </r>
  <r>
    <x v="4"/>
    <n v="139"/>
    <n v="27"/>
    <x v="3"/>
  </r>
  <r>
    <x v="4"/>
    <n v="123"/>
    <n v="28"/>
    <x v="3"/>
  </r>
  <r>
    <x v="4"/>
    <n v="103"/>
    <n v="29"/>
    <x v="4"/>
  </r>
  <r>
    <x v="4"/>
    <n v="117"/>
    <n v="30"/>
    <x v="4"/>
  </r>
  <r>
    <x v="4"/>
    <n v="125"/>
    <n v="31"/>
    <x v="4"/>
  </r>
  <r>
    <x v="4"/>
    <n v="117"/>
    <n v="32"/>
    <x v="4"/>
  </r>
  <r>
    <x v="4"/>
    <n v="97"/>
    <n v="33"/>
    <x v="4"/>
  </r>
  <r>
    <x v="4"/>
    <n v="111"/>
    <n v="34"/>
    <x v="4"/>
  </r>
  <r>
    <x v="4"/>
    <n v="111"/>
    <n v="35"/>
    <x v="4"/>
  </r>
  <r>
    <x v="4"/>
    <n v="113"/>
    <n v="36"/>
    <x v="4"/>
  </r>
  <r>
    <x v="4"/>
    <n v="97"/>
    <n v="37"/>
    <x v="4"/>
  </r>
  <r>
    <x v="4"/>
    <n v="97"/>
    <n v="38"/>
    <x v="4"/>
  </r>
  <r>
    <x v="4"/>
    <n v="112"/>
    <n v="39"/>
    <x v="4"/>
  </r>
  <r>
    <x v="4"/>
    <n v="124"/>
    <n v="40"/>
    <x v="4"/>
  </r>
  <r>
    <x v="4"/>
    <n v="109"/>
    <n v="41"/>
    <x v="4"/>
  </r>
  <r>
    <x v="4"/>
    <n v="106"/>
    <n v="42"/>
    <x v="4"/>
  </r>
  <r>
    <x v="4"/>
    <n v="117"/>
    <n v="43"/>
    <x v="4"/>
  </r>
  <r>
    <x v="4"/>
    <n v="94"/>
    <n v="44"/>
    <x v="4"/>
  </r>
  <r>
    <x v="4"/>
    <n v="92"/>
    <n v="45"/>
    <x v="4"/>
  </r>
  <r>
    <x v="4"/>
    <n v="113"/>
    <n v="46"/>
    <x v="4"/>
  </r>
  <r>
    <x v="4"/>
    <n v="92"/>
    <n v="47"/>
    <x v="4"/>
  </r>
  <r>
    <x v="4"/>
    <n v="111"/>
    <n v="48"/>
    <x v="4"/>
  </r>
  <r>
    <x v="4"/>
    <n v="116"/>
    <n v="49"/>
    <x v="4"/>
  </r>
  <r>
    <x v="4"/>
    <n v="123"/>
    <n v="50"/>
    <x v="4"/>
  </r>
  <r>
    <x v="4"/>
    <n v="137"/>
    <n v="51"/>
    <x v="4"/>
  </r>
  <r>
    <x v="4"/>
    <n v="136"/>
    <n v="52"/>
    <x v="4"/>
  </r>
  <r>
    <x v="4"/>
    <n v="120"/>
    <n v="53"/>
    <x v="4"/>
  </r>
  <r>
    <x v="4"/>
    <n v="144"/>
    <n v="54"/>
    <x v="4"/>
  </r>
  <r>
    <x v="4"/>
    <n v="159"/>
    <n v="55"/>
    <x v="4"/>
  </r>
  <r>
    <x v="4"/>
    <n v="152"/>
    <n v="56"/>
    <x v="4"/>
  </r>
  <r>
    <x v="4"/>
    <n v="153"/>
    <n v="57"/>
    <x v="4"/>
  </r>
  <r>
    <x v="4"/>
    <n v="157"/>
    <n v="58"/>
    <x v="4"/>
  </r>
  <r>
    <x v="4"/>
    <n v="152"/>
    <n v="59"/>
    <x v="4"/>
  </r>
  <r>
    <x v="4"/>
    <n v="155"/>
    <n v="60"/>
    <x v="5"/>
  </r>
  <r>
    <x v="4"/>
    <n v="142"/>
    <n v="61"/>
    <x v="5"/>
  </r>
  <r>
    <x v="4"/>
    <n v="125"/>
    <n v="62"/>
    <x v="5"/>
  </r>
  <r>
    <x v="4"/>
    <n v="129"/>
    <n v="63"/>
    <x v="5"/>
  </r>
  <r>
    <x v="4"/>
    <n v="127"/>
    <n v="64"/>
    <x v="5"/>
  </r>
  <r>
    <x v="4"/>
    <n v="110"/>
    <n v="65"/>
    <x v="5"/>
  </r>
  <r>
    <x v="4"/>
    <n v="114"/>
    <n v="66"/>
    <x v="5"/>
  </r>
  <r>
    <x v="4"/>
    <n v="99"/>
    <n v="67"/>
    <x v="5"/>
  </r>
  <r>
    <x v="4"/>
    <n v="100"/>
    <n v="68"/>
    <x v="5"/>
  </r>
  <r>
    <x v="4"/>
    <n v="92"/>
    <n v="69"/>
    <x v="5"/>
  </r>
  <r>
    <x v="4"/>
    <n v="83"/>
    <n v="70"/>
    <x v="5"/>
  </r>
  <r>
    <x v="4"/>
    <n v="90"/>
    <n v="71"/>
    <x v="5"/>
  </r>
  <r>
    <x v="4"/>
    <n v="87"/>
    <n v="72"/>
    <x v="5"/>
  </r>
  <r>
    <x v="4"/>
    <n v="82"/>
    <n v="73"/>
    <x v="5"/>
  </r>
  <r>
    <x v="4"/>
    <n v="78"/>
    <n v="74"/>
    <x v="5"/>
  </r>
  <r>
    <x v="4"/>
    <n v="68"/>
    <n v="75"/>
    <x v="5"/>
  </r>
  <r>
    <x v="4"/>
    <n v="65"/>
    <n v="76"/>
    <x v="5"/>
  </r>
  <r>
    <x v="4"/>
    <n v="54"/>
    <n v="77"/>
    <x v="5"/>
  </r>
  <r>
    <x v="4"/>
    <n v="63"/>
    <n v="78"/>
    <x v="5"/>
  </r>
  <r>
    <x v="4"/>
    <n v="52"/>
    <n v="79"/>
    <x v="5"/>
  </r>
  <r>
    <x v="4"/>
    <n v="50"/>
    <n v="80"/>
    <x v="5"/>
  </r>
  <r>
    <x v="4"/>
    <n v="44"/>
    <n v="81"/>
    <x v="5"/>
  </r>
  <r>
    <x v="4"/>
    <n v="39"/>
    <n v="82"/>
    <x v="5"/>
  </r>
  <r>
    <x v="4"/>
    <n v="23"/>
    <n v="83"/>
    <x v="5"/>
  </r>
  <r>
    <x v="4"/>
    <n v="28"/>
    <n v="84"/>
    <x v="5"/>
  </r>
  <r>
    <x v="4"/>
    <n v="28"/>
    <n v="85"/>
    <x v="5"/>
  </r>
  <r>
    <x v="4"/>
    <n v="30"/>
    <n v="86"/>
    <x v="5"/>
  </r>
  <r>
    <x v="4"/>
    <n v="23"/>
    <n v="87"/>
    <x v="5"/>
  </r>
  <r>
    <x v="4"/>
    <n v="25"/>
    <n v="88"/>
    <x v="5"/>
  </r>
  <r>
    <x v="4"/>
    <n v="15"/>
    <n v="89"/>
    <x v="5"/>
  </r>
  <r>
    <x v="4"/>
    <n v="16"/>
    <n v="90"/>
    <x v="5"/>
  </r>
  <r>
    <x v="4"/>
    <n v="11"/>
    <n v="91"/>
    <x v="5"/>
  </r>
  <r>
    <x v="4"/>
    <n v="10"/>
    <n v="92"/>
    <x v="5"/>
  </r>
  <r>
    <x v="4"/>
    <n v="10"/>
    <n v="93"/>
    <x v="5"/>
  </r>
  <r>
    <x v="4"/>
    <n v="5"/>
    <n v="94"/>
    <x v="5"/>
  </r>
  <r>
    <x v="4"/>
    <n v="2"/>
    <n v="95"/>
    <x v="5"/>
  </r>
  <r>
    <x v="4"/>
    <n v="8"/>
    <n v="96"/>
    <x v="5"/>
  </r>
  <r>
    <x v="4"/>
    <n v="3"/>
    <n v="97"/>
    <x v="5"/>
  </r>
  <r>
    <x v="4"/>
    <n v="1"/>
    <n v="99"/>
    <x v="5"/>
  </r>
  <r>
    <x v="4"/>
    <n v="1"/>
    <n v="100"/>
    <x v="5"/>
  </r>
  <r>
    <x v="5"/>
    <n v="270"/>
    <n v="0"/>
    <x v="0"/>
  </r>
  <r>
    <x v="5"/>
    <n v="240"/>
    <n v="1"/>
    <x v="0"/>
  </r>
  <r>
    <x v="5"/>
    <n v="228"/>
    <n v="2"/>
    <x v="0"/>
  </r>
  <r>
    <x v="5"/>
    <n v="245"/>
    <n v="3"/>
    <x v="0"/>
  </r>
  <r>
    <x v="5"/>
    <n v="295"/>
    <n v="4"/>
    <x v="0"/>
  </r>
  <r>
    <x v="5"/>
    <n v="259"/>
    <n v="5"/>
    <x v="0"/>
  </r>
  <r>
    <x v="5"/>
    <n v="240"/>
    <n v="6"/>
    <x v="1"/>
  </r>
  <r>
    <x v="5"/>
    <n v="252"/>
    <n v="7"/>
    <x v="1"/>
  </r>
  <r>
    <x v="5"/>
    <n v="285"/>
    <n v="8"/>
    <x v="1"/>
  </r>
  <r>
    <x v="5"/>
    <n v="278"/>
    <n v="9"/>
    <x v="1"/>
  </r>
  <r>
    <x v="5"/>
    <n v="304"/>
    <n v="10"/>
    <x v="1"/>
  </r>
  <r>
    <x v="5"/>
    <n v="290"/>
    <n v="11"/>
    <x v="1"/>
  </r>
  <r>
    <x v="5"/>
    <n v="332"/>
    <n v="12"/>
    <x v="2"/>
  </r>
  <r>
    <x v="5"/>
    <n v="339"/>
    <n v="13"/>
    <x v="2"/>
  </r>
  <r>
    <x v="5"/>
    <n v="318"/>
    <n v="14"/>
    <x v="2"/>
  </r>
  <r>
    <x v="5"/>
    <n v="342"/>
    <n v="15"/>
    <x v="2"/>
  </r>
  <r>
    <x v="5"/>
    <n v="328"/>
    <n v="16"/>
    <x v="2"/>
  </r>
  <r>
    <x v="5"/>
    <n v="395"/>
    <n v="17"/>
    <x v="2"/>
  </r>
  <r>
    <x v="5"/>
    <n v="364"/>
    <n v="18"/>
    <x v="3"/>
  </r>
  <r>
    <x v="5"/>
    <n v="350"/>
    <n v="19"/>
    <x v="3"/>
  </r>
  <r>
    <x v="5"/>
    <n v="340"/>
    <n v="20"/>
    <x v="3"/>
  </r>
  <r>
    <x v="5"/>
    <n v="340"/>
    <n v="21"/>
    <x v="3"/>
  </r>
  <r>
    <x v="5"/>
    <n v="322"/>
    <n v="22"/>
    <x v="3"/>
  </r>
  <r>
    <x v="5"/>
    <n v="309"/>
    <n v="23"/>
    <x v="3"/>
  </r>
  <r>
    <x v="5"/>
    <n v="257"/>
    <n v="24"/>
    <x v="3"/>
  </r>
  <r>
    <x v="5"/>
    <n v="264"/>
    <n v="25"/>
    <x v="3"/>
  </r>
  <r>
    <x v="5"/>
    <n v="276"/>
    <n v="26"/>
    <x v="3"/>
  </r>
  <r>
    <x v="5"/>
    <n v="290"/>
    <n v="27"/>
    <x v="3"/>
  </r>
  <r>
    <x v="5"/>
    <n v="253"/>
    <n v="28"/>
    <x v="3"/>
  </r>
  <r>
    <x v="5"/>
    <n v="242"/>
    <n v="29"/>
    <x v="4"/>
  </r>
  <r>
    <x v="5"/>
    <n v="248"/>
    <n v="30"/>
    <x v="4"/>
  </r>
  <r>
    <x v="5"/>
    <n v="275"/>
    <n v="31"/>
    <x v="4"/>
  </r>
  <r>
    <x v="5"/>
    <n v="246"/>
    <n v="32"/>
    <x v="4"/>
  </r>
  <r>
    <x v="5"/>
    <n v="240"/>
    <n v="33"/>
    <x v="4"/>
  </r>
  <r>
    <x v="5"/>
    <n v="235"/>
    <n v="34"/>
    <x v="4"/>
  </r>
  <r>
    <x v="5"/>
    <n v="238"/>
    <n v="35"/>
    <x v="4"/>
  </r>
  <r>
    <x v="5"/>
    <n v="217"/>
    <n v="36"/>
    <x v="4"/>
  </r>
  <r>
    <x v="5"/>
    <n v="205"/>
    <n v="37"/>
    <x v="4"/>
  </r>
  <r>
    <x v="5"/>
    <n v="199"/>
    <n v="38"/>
    <x v="4"/>
  </r>
  <r>
    <x v="5"/>
    <n v="226"/>
    <n v="39"/>
    <x v="4"/>
  </r>
  <r>
    <x v="5"/>
    <n v="201"/>
    <n v="40"/>
    <x v="4"/>
  </r>
  <r>
    <x v="5"/>
    <n v="216"/>
    <n v="41"/>
    <x v="4"/>
  </r>
  <r>
    <x v="5"/>
    <n v="210"/>
    <n v="42"/>
    <x v="4"/>
  </r>
  <r>
    <x v="5"/>
    <n v="217"/>
    <n v="43"/>
    <x v="4"/>
  </r>
  <r>
    <x v="5"/>
    <n v="215"/>
    <n v="44"/>
    <x v="4"/>
  </r>
  <r>
    <x v="5"/>
    <n v="157"/>
    <n v="45"/>
    <x v="4"/>
  </r>
  <r>
    <x v="5"/>
    <n v="152"/>
    <n v="46"/>
    <x v="4"/>
  </r>
  <r>
    <x v="5"/>
    <n v="158"/>
    <n v="47"/>
    <x v="4"/>
  </r>
  <r>
    <x v="5"/>
    <n v="169"/>
    <n v="48"/>
    <x v="4"/>
  </r>
  <r>
    <x v="5"/>
    <n v="189"/>
    <n v="49"/>
    <x v="4"/>
  </r>
  <r>
    <x v="5"/>
    <n v="185"/>
    <n v="50"/>
    <x v="4"/>
  </r>
  <r>
    <x v="5"/>
    <n v="174"/>
    <n v="51"/>
    <x v="4"/>
  </r>
  <r>
    <x v="5"/>
    <n v="194"/>
    <n v="52"/>
    <x v="4"/>
  </r>
  <r>
    <x v="5"/>
    <n v="181"/>
    <n v="53"/>
    <x v="4"/>
  </r>
  <r>
    <x v="5"/>
    <n v="181"/>
    <n v="54"/>
    <x v="4"/>
  </r>
  <r>
    <x v="5"/>
    <n v="207"/>
    <n v="55"/>
    <x v="4"/>
  </r>
  <r>
    <x v="5"/>
    <n v="201"/>
    <n v="56"/>
    <x v="4"/>
  </r>
  <r>
    <x v="5"/>
    <n v="180"/>
    <n v="57"/>
    <x v="4"/>
  </r>
  <r>
    <x v="5"/>
    <n v="179"/>
    <n v="58"/>
    <x v="4"/>
  </r>
  <r>
    <x v="5"/>
    <n v="167"/>
    <n v="59"/>
    <x v="4"/>
  </r>
  <r>
    <x v="5"/>
    <n v="177"/>
    <n v="60"/>
    <x v="5"/>
  </r>
  <r>
    <x v="5"/>
    <n v="153"/>
    <n v="61"/>
    <x v="5"/>
  </r>
  <r>
    <x v="5"/>
    <n v="130"/>
    <n v="62"/>
    <x v="5"/>
  </r>
  <r>
    <x v="5"/>
    <n v="140"/>
    <n v="63"/>
    <x v="5"/>
  </r>
  <r>
    <x v="5"/>
    <n v="143"/>
    <n v="64"/>
    <x v="5"/>
  </r>
  <r>
    <x v="5"/>
    <n v="108"/>
    <n v="65"/>
    <x v="5"/>
  </r>
  <r>
    <x v="5"/>
    <n v="120"/>
    <n v="66"/>
    <x v="5"/>
  </r>
  <r>
    <x v="5"/>
    <n v="112"/>
    <n v="67"/>
    <x v="5"/>
  </r>
  <r>
    <x v="5"/>
    <n v="117"/>
    <n v="68"/>
    <x v="5"/>
  </r>
  <r>
    <x v="5"/>
    <n v="93"/>
    <n v="69"/>
    <x v="5"/>
  </r>
  <r>
    <x v="5"/>
    <n v="105"/>
    <n v="70"/>
    <x v="5"/>
  </r>
  <r>
    <x v="5"/>
    <n v="113"/>
    <n v="71"/>
    <x v="5"/>
  </r>
  <r>
    <x v="5"/>
    <n v="102"/>
    <n v="72"/>
    <x v="5"/>
  </r>
  <r>
    <x v="5"/>
    <n v="73"/>
    <n v="73"/>
    <x v="5"/>
  </r>
  <r>
    <x v="5"/>
    <n v="86"/>
    <n v="74"/>
    <x v="5"/>
  </r>
  <r>
    <x v="5"/>
    <n v="61"/>
    <n v="75"/>
    <x v="5"/>
  </r>
  <r>
    <x v="5"/>
    <n v="63"/>
    <n v="76"/>
    <x v="5"/>
  </r>
  <r>
    <x v="5"/>
    <n v="60"/>
    <n v="77"/>
    <x v="5"/>
  </r>
  <r>
    <x v="5"/>
    <n v="57"/>
    <n v="78"/>
    <x v="5"/>
  </r>
  <r>
    <x v="5"/>
    <n v="53"/>
    <n v="79"/>
    <x v="5"/>
  </r>
  <r>
    <x v="5"/>
    <n v="43"/>
    <n v="80"/>
    <x v="5"/>
  </r>
  <r>
    <x v="5"/>
    <n v="48"/>
    <n v="81"/>
    <x v="5"/>
  </r>
  <r>
    <x v="5"/>
    <n v="49"/>
    <n v="82"/>
    <x v="5"/>
  </r>
  <r>
    <x v="5"/>
    <n v="26"/>
    <n v="83"/>
    <x v="5"/>
  </r>
  <r>
    <x v="5"/>
    <n v="22"/>
    <n v="84"/>
    <x v="5"/>
  </r>
  <r>
    <x v="5"/>
    <n v="34"/>
    <n v="85"/>
    <x v="5"/>
  </r>
  <r>
    <x v="5"/>
    <n v="35"/>
    <n v="86"/>
    <x v="5"/>
  </r>
  <r>
    <x v="5"/>
    <n v="21"/>
    <n v="87"/>
    <x v="5"/>
  </r>
  <r>
    <x v="5"/>
    <n v="16"/>
    <n v="88"/>
    <x v="5"/>
  </r>
  <r>
    <x v="5"/>
    <n v="16"/>
    <n v="89"/>
    <x v="5"/>
  </r>
  <r>
    <x v="5"/>
    <n v="18"/>
    <n v="90"/>
    <x v="5"/>
  </r>
  <r>
    <x v="5"/>
    <n v="15"/>
    <n v="91"/>
    <x v="5"/>
  </r>
  <r>
    <x v="5"/>
    <n v="10"/>
    <n v="92"/>
    <x v="5"/>
  </r>
  <r>
    <x v="5"/>
    <n v="10"/>
    <n v="93"/>
    <x v="5"/>
  </r>
  <r>
    <x v="5"/>
    <n v="6"/>
    <n v="94"/>
    <x v="5"/>
  </r>
  <r>
    <x v="5"/>
    <n v="3"/>
    <n v="95"/>
    <x v="5"/>
  </r>
  <r>
    <x v="5"/>
    <n v="3"/>
    <n v="96"/>
    <x v="5"/>
  </r>
  <r>
    <x v="5"/>
    <n v="5"/>
    <n v="97"/>
    <x v="5"/>
  </r>
  <r>
    <x v="5"/>
    <n v="2"/>
    <n v="98"/>
    <x v="5"/>
  </r>
  <r>
    <x v="5"/>
    <n v="1"/>
    <n v="99"/>
    <x v="5"/>
  </r>
  <r>
    <x v="5"/>
    <n v="1"/>
    <n v="100"/>
    <x v="5"/>
  </r>
  <r>
    <x v="5"/>
    <n v="1"/>
    <n v="104"/>
    <x v="5"/>
  </r>
  <r>
    <x v="5"/>
    <n v="2"/>
    <n v="105"/>
    <x v="5"/>
  </r>
  <r>
    <x v="5"/>
    <n v="1"/>
    <n v="109"/>
    <x v="5"/>
  </r>
  <r>
    <x v="5"/>
    <n v="1"/>
    <n v="111"/>
    <x v="5"/>
  </r>
  <r>
    <x v="5"/>
    <n v="1"/>
    <n v="116"/>
    <x v="5"/>
  </r>
  <r>
    <x v="6"/>
    <n v="275"/>
    <n v="0"/>
    <x v="0"/>
  </r>
  <r>
    <x v="6"/>
    <n v="335"/>
    <n v="1"/>
    <x v="0"/>
  </r>
  <r>
    <x v="6"/>
    <n v="314"/>
    <n v="2"/>
    <x v="0"/>
  </r>
  <r>
    <x v="6"/>
    <n v="297"/>
    <n v="3"/>
    <x v="0"/>
  </r>
  <r>
    <x v="6"/>
    <n v="360"/>
    <n v="4"/>
    <x v="0"/>
  </r>
  <r>
    <x v="6"/>
    <n v="346"/>
    <n v="5"/>
    <x v="0"/>
  </r>
  <r>
    <x v="6"/>
    <n v="325"/>
    <n v="6"/>
    <x v="1"/>
  </r>
  <r>
    <x v="6"/>
    <n v="347"/>
    <n v="7"/>
    <x v="1"/>
  </r>
  <r>
    <x v="6"/>
    <n v="374"/>
    <n v="8"/>
    <x v="1"/>
  </r>
  <r>
    <x v="6"/>
    <n v="430"/>
    <n v="9"/>
    <x v="1"/>
  </r>
  <r>
    <x v="6"/>
    <n v="434"/>
    <n v="10"/>
    <x v="1"/>
  </r>
  <r>
    <x v="6"/>
    <n v="378"/>
    <n v="11"/>
    <x v="1"/>
  </r>
  <r>
    <x v="6"/>
    <n v="412"/>
    <n v="12"/>
    <x v="2"/>
  </r>
  <r>
    <x v="6"/>
    <n v="434"/>
    <n v="13"/>
    <x v="2"/>
  </r>
  <r>
    <x v="6"/>
    <n v="456"/>
    <n v="14"/>
    <x v="2"/>
  </r>
  <r>
    <x v="6"/>
    <n v="438"/>
    <n v="15"/>
    <x v="2"/>
  </r>
  <r>
    <x v="6"/>
    <n v="514"/>
    <n v="16"/>
    <x v="2"/>
  </r>
  <r>
    <x v="6"/>
    <n v="532"/>
    <n v="17"/>
    <x v="2"/>
  </r>
  <r>
    <x v="6"/>
    <n v="497"/>
    <n v="18"/>
    <x v="3"/>
  </r>
  <r>
    <x v="6"/>
    <n v="464"/>
    <n v="19"/>
    <x v="3"/>
  </r>
  <r>
    <x v="6"/>
    <n v="472"/>
    <n v="20"/>
    <x v="3"/>
  </r>
  <r>
    <x v="6"/>
    <n v="464"/>
    <n v="21"/>
    <x v="3"/>
  </r>
  <r>
    <x v="6"/>
    <n v="427"/>
    <n v="22"/>
    <x v="3"/>
  </r>
  <r>
    <x v="6"/>
    <n v="407"/>
    <n v="23"/>
    <x v="3"/>
  </r>
  <r>
    <x v="6"/>
    <n v="424"/>
    <n v="24"/>
    <x v="3"/>
  </r>
  <r>
    <x v="6"/>
    <n v="422"/>
    <n v="25"/>
    <x v="3"/>
  </r>
  <r>
    <x v="6"/>
    <n v="429"/>
    <n v="26"/>
    <x v="3"/>
  </r>
  <r>
    <x v="6"/>
    <n v="400"/>
    <n v="27"/>
    <x v="3"/>
  </r>
  <r>
    <x v="6"/>
    <n v="380"/>
    <n v="28"/>
    <x v="3"/>
  </r>
  <r>
    <x v="6"/>
    <n v="401"/>
    <n v="29"/>
    <x v="4"/>
  </r>
  <r>
    <x v="6"/>
    <n v="383"/>
    <n v="30"/>
    <x v="4"/>
  </r>
  <r>
    <x v="6"/>
    <n v="335"/>
    <n v="31"/>
    <x v="4"/>
  </r>
  <r>
    <x v="6"/>
    <n v="355"/>
    <n v="32"/>
    <x v="4"/>
  </r>
  <r>
    <x v="6"/>
    <n v="350"/>
    <n v="33"/>
    <x v="4"/>
  </r>
  <r>
    <x v="6"/>
    <n v="351"/>
    <n v="34"/>
    <x v="4"/>
  </r>
  <r>
    <x v="6"/>
    <n v="351"/>
    <n v="35"/>
    <x v="4"/>
  </r>
  <r>
    <x v="6"/>
    <n v="315"/>
    <n v="36"/>
    <x v="4"/>
  </r>
  <r>
    <x v="6"/>
    <n v="358"/>
    <n v="37"/>
    <x v="4"/>
  </r>
  <r>
    <x v="6"/>
    <n v="320"/>
    <n v="38"/>
    <x v="4"/>
  </r>
  <r>
    <x v="6"/>
    <n v="359"/>
    <n v="39"/>
    <x v="4"/>
  </r>
  <r>
    <x v="6"/>
    <n v="349"/>
    <n v="40"/>
    <x v="4"/>
  </r>
  <r>
    <x v="6"/>
    <n v="359"/>
    <n v="41"/>
    <x v="4"/>
  </r>
  <r>
    <x v="6"/>
    <n v="383"/>
    <n v="42"/>
    <x v="4"/>
  </r>
  <r>
    <x v="6"/>
    <n v="409"/>
    <n v="43"/>
    <x v="4"/>
  </r>
  <r>
    <x v="6"/>
    <n v="356"/>
    <n v="44"/>
    <x v="4"/>
  </r>
  <r>
    <x v="6"/>
    <n v="312"/>
    <n v="45"/>
    <x v="4"/>
  </r>
  <r>
    <x v="6"/>
    <n v="336"/>
    <n v="46"/>
    <x v="4"/>
  </r>
  <r>
    <x v="6"/>
    <n v="349"/>
    <n v="47"/>
    <x v="4"/>
  </r>
  <r>
    <x v="6"/>
    <n v="390"/>
    <n v="48"/>
    <x v="4"/>
  </r>
  <r>
    <x v="6"/>
    <n v="318"/>
    <n v="49"/>
    <x v="4"/>
  </r>
  <r>
    <x v="6"/>
    <n v="344"/>
    <n v="50"/>
    <x v="4"/>
  </r>
  <r>
    <x v="6"/>
    <n v="358"/>
    <n v="51"/>
    <x v="4"/>
  </r>
  <r>
    <x v="6"/>
    <n v="372"/>
    <n v="52"/>
    <x v="4"/>
  </r>
  <r>
    <x v="6"/>
    <n v="341"/>
    <n v="53"/>
    <x v="4"/>
  </r>
  <r>
    <x v="6"/>
    <n v="332"/>
    <n v="54"/>
    <x v="4"/>
  </r>
  <r>
    <x v="6"/>
    <n v="397"/>
    <n v="55"/>
    <x v="4"/>
  </r>
  <r>
    <x v="6"/>
    <n v="320"/>
    <n v="56"/>
    <x v="4"/>
  </r>
  <r>
    <x v="6"/>
    <n v="328"/>
    <n v="57"/>
    <x v="4"/>
  </r>
  <r>
    <x v="6"/>
    <n v="355"/>
    <n v="58"/>
    <x v="4"/>
  </r>
  <r>
    <x v="6"/>
    <n v="387"/>
    <n v="59"/>
    <x v="4"/>
  </r>
  <r>
    <x v="6"/>
    <n v="324"/>
    <n v="60"/>
    <x v="5"/>
  </r>
  <r>
    <x v="6"/>
    <n v="328"/>
    <n v="61"/>
    <x v="5"/>
  </r>
  <r>
    <x v="6"/>
    <n v="302"/>
    <n v="62"/>
    <x v="5"/>
  </r>
  <r>
    <x v="6"/>
    <n v="324"/>
    <n v="63"/>
    <x v="5"/>
  </r>
  <r>
    <x v="6"/>
    <n v="297"/>
    <n v="64"/>
    <x v="5"/>
  </r>
  <r>
    <x v="6"/>
    <n v="310"/>
    <n v="65"/>
    <x v="5"/>
  </r>
  <r>
    <x v="6"/>
    <n v="293"/>
    <n v="66"/>
    <x v="5"/>
  </r>
  <r>
    <x v="6"/>
    <n v="294"/>
    <n v="67"/>
    <x v="5"/>
  </r>
  <r>
    <x v="6"/>
    <n v="268"/>
    <n v="68"/>
    <x v="5"/>
  </r>
  <r>
    <x v="6"/>
    <n v="253"/>
    <n v="69"/>
    <x v="5"/>
  </r>
  <r>
    <x v="6"/>
    <n v="237"/>
    <n v="70"/>
    <x v="5"/>
  </r>
  <r>
    <x v="6"/>
    <n v="218"/>
    <n v="71"/>
    <x v="5"/>
  </r>
  <r>
    <x v="6"/>
    <n v="206"/>
    <n v="72"/>
    <x v="5"/>
  </r>
  <r>
    <x v="6"/>
    <n v="187"/>
    <n v="73"/>
    <x v="5"/>
  </r>
  <r>
    <x v="6"/>
    <n v="186"/>
    <n v="74"/>
    <x v="5"/>
  </r>
  <r>
    <x v="6"/>
    <n v="160"/>
    <n v="75"/>
    <x v="5"/>
  </r>
  <r>
    <x v="6"/>
    <n v="140"/>
    <n v="76"/>
    <x v="5"/>
  </r>
  <r>
    <x v="6"/>
    <n v="115"/>
    <n v="77"/>
    <x v="5"/>
  </r>
  <r>
    <x v="6"/>
    <n v="100"/>
    <n v="78"/>
    <x v="5"/>
  </r>
  <r>
    <x v="6"/>
    <n v="89"/>
    <n v="79"/>
    <x v="5"/>
  </r>
  <r>
    <x v="6"/>
    <n v="77"/>
    <n v="80"/>
    <x v="5"/>
  </r>
  <r>
    <x v="6"/>
    <n v="82"/>
    <n v="81"/>
    <x v="5"/>
  </r>
  <r>
    <x v="6"/>
    <n v="96"/>
    <n v="82"/>
    <x v="5"/>
  </r>
  <r>
    <x v="6"/>
    <n v="59"/>
    <n v="83"/>
    <x v="5"/>
  </r>
  <r>
    <x v="6"/>
    <n v="48"/>
    <n v="84"/>
    <x v="5"/>
  </r>
  <r>
    <x v="6"/>
    <n v="68"/>
    <n v="85"/>
    <x v="5"/>
  </r>
  <r>
    <x v="6"/>
    <n v="44"/>
    <n v="86"/>
    <x v="5"/>
  </r>
  <r>
    <x v="6"/>
    <n v="41"/>
    <n v="87"/>
    <x v="5"/>
  </r>
  <r>
    <x v="6"/>
    <n v="39"/>
    <n v="88"/>
    <x v="5"/>
  </r>
  <r>
    <x v="6"/>
    <n v="38"/>
    <n v="89"/>
    <x v="5"/>
  </r>
  <r>
    <x v="6"/>
    <n v="20"/>
    <n v="90"/>
    <x v="5"/>
  </r>
  <r>
    <x v="6"/>
    <n v="21"/>
    <n v="91"/>
    <x v="5"/>
  </r>
  <r>
    <x v="6"/>
    <n v="14"/>
    <n v="92"/>
    <x v="5"/>
  </r>
  <r>
    <x v="6"/>
    <n v="20"/>
    <n v="93"/>
    <x v="5"/>
  </r>
  <r>
    <x v="6"/>
    <n v="6"/>
    <n v="94"/>
    <x v="5"/>
  </r>
  <r>
    <x v="6"/>
    <n v="6"/>
    <n v="95"/>
    <x v="5"/>
  </r>
  <r>
    <x v="6"/>
    <n v="7"/>
    <n v="96"/>
    <x v="5"/>
  </r>
  <r>
    <x v="6"/>
    <n v="5"/>
    <n v="97"/>
    <x v="5"/>
  </r>
  <r>
    <x v="6"/>
    <n v="4"/>
    <n v="98"/>
    <x v="5"/>
  </r>
  <r>
    <x v="6"/>
    <n v="2"/>
    <n v="99"/>
    <x v="5"/>
  </r>
  <r>
    <x v="6"/>
    <n v="3"/>
    <n v="100"/>
    <x v="5"/>
  </r>
  <r>
    <x v="6"/>
    <n v="2"/>
    <n v="101"/>
    <x v="5"/>
  </r>
  <r>
    <x v="6"/>
    <n v="1"/>
    <n v="109"/>
    <x v="5"/>
  </r>
  <r>
    <x v="7"/>
    <n v="49"/>
    <n v="0"/>
    <x v="0"/>
  </r>
  <r>
    <x v="7"/>
    <n v="36"/>
    <n v="1"/>
    <x v="0"/>
  </r>
  <r>
    <x v="7"/>
    <n v="34"/>
    <n v="2"/>
    <x v="0"/>
  </r>
  <r>
    <x v="7"/>
    <n v="42"/>
    <n v="3"/>
    <x v="0"/>
  </r>
  <r>
    <x v="7"/>
    <n v="23"/>
    <n v="4"/>
    <x v="0"/>
  </r>
  <r>
    <x v="7"/>
    <n v="37"/>
    <n v="5"/>
    <x v="0"/>
  </r>
  <r>
    <x v="7"/>
    <n v="29"/>
    <n v="6"/>
    <x v="1"/>
  </r>
  <r>
    <x v="7"/>
    <n v="25"/>
    <n v="7"/>
    <x v="1"/>
  </r>
  <r>
    <x v="7"/>
    <n v="24"/>
    <n v="8"/>
    <x v="1"/>
  </r>
  <r>
    <x v="7"/>
    <n v="28"/>
    <n v="9"/>
    <x v="1"/>
  </r>
  <r>
    <x v="7"/>
    <n v="31"/>
    <n v="10"/>
    <x v="1"/>
  </r>
  <r>
    <x v="7"/>
    <n v="44"/>
    <n v="11"/>
    <x v="1"/>
  </r>
  <r>
    <x v="7"/>
    <n v="44"/>
    <n v="12"/>
    <x v="2"/>
  </r>
  <r>
    <x v="7"/>
    <n v="42"/>
    <n v="13"/>
    <x v="2"/>
  </r>
  <r>
    <x v="7"/>
    <n v="44"/>
    <n v="14"/>
    <x v="2"/>
  </r>
  <r>
    <x v="7"/>
    <n v="41"/>
    <n v="15"/>
    <x v="2"/>
  </r>
  <r>
    <x v="7"/>
    <n v="27"/>
    <n v="16"/>
    <x v="2"/>
  </r>
  <r>
    <x v="7"/>
    <n v="50"/>
    <n v="17"/>
    <x v="2"/>
  </r>
  <r>
    <x v="7"/>
    <n v="53"/>
    <n v="18"/>
    <x v="3"/>
  </r>
  <r>
    <x v="7"/>
    <n v="36"/>
    <n v="19"/>
    <x v="3"/>
  </r>
  <r>
    <x v="7"/>
    <n v="37"/>
    <n v="20"/>
    <x v="3"/>
  </r>
  <r>
    <x v="7"/>
    <n v="34"/>
    <n v="21"/>
    <x v="3"/>
  </r>
  <r>
    <x v="7"/>
    <n v="39"/>
    <n v="22"/>
    <x v="3"/>
  </r>
  <r>
    <x v="7"/>
    <n v="35"/>
    <n v="23"/>
    <x v="3"/>
  </r>
  <r>
    <x v="7"/>
    <n v="29"/>
    <n v="24"/>
    <x v="3"/>
  </r>
  <r>
    <x v="7"/>
    <n v="33"/>
    <n v="25"/>
    <x v="3"/>
  </r>
  <r>
    <x v="7"/>
    <n v="28"/>
    <n v="26"/>
    <x v="3"/>
  </r>
  <r>
    <x v="7"/>
    <n v="36"/>
    <n v="27"/>
    <x v="3"/>
  </r>
  <r>
    <x v="7"/>
    <n v="31"/>
    <n v="28"/>
    <x v="3"/>
  </r>
  <r>
    <x v="7"/>
    <n v="39"/>
    <n v="29"/>
    <x v="4"/>
  </r>
  <r>
    <x v="7"/>
    <n v="33"/>
    <n v="30"/>
    <x v="4"/>
  </r>
  <r>
    <x v="7"/>
    <n v="28"/>
    <n v="31"/>
    <x v="4"/>
  </r>
  <r>
    <x v="7"/>
    <n v="24"/>
    <n v="32"/>
    <x v="4"/>
  </r>
  <r>
    <x v="7"/>
    <n v="25"/>
    <n v="33"/>
    <x v="4"/>
  </r>
  <r>
    <x v="7"/>
    <n v="22"/>
    <n v="34"/>
    <x v="4"/>
  </r>
  <r>
    <x v="7"/>
    <n v="32"/>
    <n v="35"/>
    <x v="4"/>
  </r>
  <r>
    <x v="7"/>
    <n v="25"/>
    <n v="36"/>
    <x v="4"/>
  </r>
  <r>
    <x v="7"/>
    <n v="22"/>
    <n v="37"/>
    <x v="4"/>
  </r>
  <r>
    <x v="7"/>
    <n v="23"/>
    <n v="38"/>
    <x v="4"/>
  </r>
  <r>
    <x v="7"/>
    <n v="27"/>
    <n v="39"/>
    <x v="4"/>
  </r>
  <r>
    <x v="7"/>
    <n v="24"/>
    <n v="40"/>
    <x v="4"/>
  </r>
  <r>
    <x v="7"/>
    <n v="30"/>
    <n v="41"/>
    <x v="4"/>
  </r>
  <r>
    <x v="7"/>
    <n v="20"/>
    <n v="42"/>
    <x v="4"/>
  </r>
  <r>
    <x v="7"/>
    <n v="27"/>
    <n v="43"/>
    <x v="4"/>
  </r>
  <r>
    <x v="7"/>
    <n v="32"/>
    <n v="44"/>
    <x v="4"/>
  </r>
  <r>
    <x v="7"/>
    <n v="25"/>
    <n v="45"/>
    <x v="4"/>
  </r>
  <r>
    <x v="7"/>
    <n v="30"/>
    <n v="46"/>
    <x v="4"/>
  </r>
  <r>
    <x v="7"/>
    <n v="26"/>
    <n v="47"/>
    <x v="4"/>
  </r>
  <r>
    <x v="7"/>
    <n v="27"/>
    <n v="48"/>
    <x v="4"/>
  </r>
  <r>
    <x v="7"/>
    <n v="23"/>
    <n v="49"/>
    <x v="4"/>
  </r>
  <r>
    <x v="7"/>
    <n v="30"/>
    <n v="50"/>
    <x v="4"/>
  </r>
  <r>
    <x v="7"/>
    <n v="33"/>
    <n v="51"/>
    <x v="4"/>
  </r>
  <r>
    <x v="7"/>
    <n v="24"/>
    <n v="52"/>
    <x v="4"/>
  </r>
  <r>
    <x v="7"/>
    <n v="33"/>
    <n v="53"/>
    <x v="4"/>
  </r>
  <r>
    <x v="7"/>
    <n v="23"/>
    <n v="54"/>
    <x v="4"/>
  </r>
  <r>
    <x v="7"/>
    <n v="30"/>
    <n v="55"/>
    <x v="4"/>
  </r>
  <r>
    <x v="7"/>
    <n v="33"/>
    <n v="56"/>
    <x v="4"/>
  </r>
  <r>
    <x v="7"/>
    <n v="35"/>
    <n v="57"/>
    <x v="4"/>
  </r>
  <r>
    <x v="7"/>
    <n v="39"/>
    <n v="58"/>
    <x v="4"/>
  </r>
  <r>
    <x v="7"/>
    <n v="33"/>
    <n v="59"/>
    <x v="4"/>
  </r>
  <r>
    <x v="7"/>
    <n v="40"/>
    <n v="60"/>
    <x v="5"/>
  </r>
  <r>
    <x v="7"/>
    <n v="44"/>
    <n v="61"/>
    <x v="5"/>
  </r>
  <r>
    <x v="7"/>
    <n v="28"/>
    <n v="62"/>
    <x v="5"/>
  </r>
  <r>
    <x v="7"/>
    <n v="36"/>
    <n v="63"/>
    <x v="5"/>
  </r>
  <r>
    <x v="7"/>
    <n v="27"/>
    <n v="64"/>
    <x v="5"/>
  </r>
  <r>
    <x v="7"/>
    <n v="37"/>
    <n v="65"/>
    <x v="5"/>
  </r>
  <r>
    <x v="7"/>
    <n v="27"/>
    <n v="66"/>
    <x v="5"/>
  </r>
  <r>
    <x v="7"/>
    <n v="36"/>
    <n v="67"/>
    <x v="5"/>
  </r>
  <r>
    <x v="7"/>
    <n v="27"/>
    <n v="68"/>
    <x v="5"/>
  </r>
  <r>
    <x v="7"/>
    <n v="34"/>
    <n v="69"/>
    <x v="5"/>
  </r>
  <r>
    <x v="7"/>
    <n v="21"/>
    <n v="70"/>
    <x v="5"/>
  </r>
  <r>
    <x v="7"/>
    <n v="25"/>
    <n v="71"/>
    <x v="5"/>
  </r>
  <r>
    <x v="7"/>
    <n v="23"/>
    <n v="72"/>
    <x v="5"/>
  </r>
  <r>
    <x v="7"/>
    <n v="24"/>
    <n v="73"/>
    <x v="5"/>
  </r>
  <r>
    <x v="7"/>
    <n v="18"/>
    <n v="74"/>
    <x v="5"/>
  </r>
  <r>
    <x v="7"/>
    <n v="23"/>
    <n v="75"/>
    <x v="5"/>
  </r>
  <r>
    <x v="7"/>
    <n v="25"/>
    <n v="76"/>
    <x v="5"/>
  </r>
  <r>
    <x v="7"/>
    <n v="16"/>
    <n v="77"/>
    <x v="5"/>
  </r>
  <r>
    <x v="7"/>
    <n v="15"/>
    <n v="78"/>
    <x v="5"/>
  </r>
  <r>
    <x v="7"/>
    <n v="13"/>
    <n v="79"/>
    <x v="5"/>
  </r>
  <r>
    <x v="7"/>
    <n v="14"/>
    <n v="80"/>
    <x v="5"/>
  </r>
  <r>
    <x v="7"/>
    <n v="9"/>
    <n v="81"/>
    <x v="5"/>
  </r>
  <r>
    <x v="7"/>
    <n v="15"/>
    <n v="82"/>
    <x v="5"/>
  </r>
  <r>
    <x v="7"/>
    <n v="7"/>
    <n v="83"/>
    <x v="5"/>
  </r>
  <r>
    <x v="7"/>
    <n v="5"/>
    <n v="84"/>
    <x v="5"/>
  </r>
  <r>
    <x v="7"/>
    <n v="8"/>
    <n v="85"/>
    <x v="5"/>
  </r>
  <r>
    <x v="7"/>
    <n v="9"/>
    <n v="86"/>
    <x v="5"/>
  </r>
  <r>
    <x v="7"/>
    <n v="7"/>
    <n v="87"/>
    <x v="5"/>
  </r>
  <r>
    <x v="7"/>
    <n v="4"/>
    <n v="88"/>
    <x v="5"/>
  </r>
  <r>
    <x v="7"/>
    <n v="5"/>
    <n v="89"/>
    <x v="5"/>
  </r>
  <r>
    <x v="7"/>
    <n v="5"/>
    <n v="90"/>
    <x v="5"/>
  </r>
  <r>
    <x v="7"/>
    <n v="5"/>
    <n v="91"/>
    <x v="5"/>
  </r>
  <r>
    <x v="7"/>
    <n v="2"/>
    <n v="92"/>
    <x v="5"/>
  </r>
  <r>
    <x v="7"/>
    <n v="4"/>
    <n v="93"/>
    <x v="5"/>
  </r>
  <r>
    <x v="7"/>
    <n v="1"/>
    <n v="95"/>
    <x v="5"/>
  </r>
  <r>
    <x v="7"/>
    <n v="1"/>
    <n v="96"/>
    <x v="5"/>
  </r>
  <r>
    <x v="7"/>
    <n v="1"/>
    <n v="97"/>
    <x v="5"/>
  </r>
  <r>
    <x v="7"/>
    <n v="2"/>
    <n v="98"/>
    <x v="5"/>
  </r>
  <r>
    <x v="7"/>
    <n v="1"/>
    <n v="99"/>
    <x v="5"/>
  </r>
  <r>
    <x v="8"/>
    <n v="90"/>
    <n v="0"/>
    <x v="0"/>
  </r>
  <r>
    <x v="8"/>
    <n v="129"/>
    <n v="1"/>
    <x v="0"/>
  </r>
  <r>
    <x v="8"/>
    <n v="90"/>
    <n v="2"/>
    <x v="0"/>
  </r>
  <r>
    <x v="8"/>
    <n v="103"/>
    <n v="3"/>
    <x v="0"/>
  </r>
  <r>
    <x v="8"/>
    <n v="116"/>
    <n v="4"/>
    <x v="0"/>
  </r>
  <r>
    <x v="8"/>
    <n v="130"/>
    <n v="5"/>
    <x v="0"/>
  </r>
  <r>
    <x v="8"/>
    <n v="97"/>
    <n v="6"/>
    <x v="1"/>
  </r>
  <r>
    <x v="8"/>
    <n v="124"/>
    <n v="7"/>
    <x v="1"/>
  </r>
  <r>
    <x v="8"/>
    <n v="120"/>
    <n v="8"/>
    <x v="1"/>
  </r>
  <r>
    <x v="8"/>
    <n v="132"/>
    <n v="9"/>
    <x v="1"/>
  </r>
  <r>
    <x v="8"/>
    <n v="135"/>
    <n v="10"/>
    <x v="1"/>
  </r>
  <r>
    <x v="8"/>
    <n v="129"/>
    <n v="11"/>
    <x v="1"/>
  </r>
  <r>
    <x v="8"/>
    <n v="157"/>
    <n v="12"/>
    <x v="2"/>
  </r>
  <r>
    <x v="8"/>
    <n v="151"/>
    <n v="13"/>
    <x v="2"/>
  </r>
  <r>
    <x v="8"/>
    <n v="155"/>
    <n v="14"/>
    <x v="2"/>
  </r>
  <r>
    <x v="8"/>
    <n v="188"/>
    <n v="15"/>
    <x v="2"/>
  </r>
  <r>
    <x v="8"/>
    <n v="183"/>
    <n v="16"/>
    <x v="2"/>
  </r>
  <r>
    <x v="8"/>
    <n v="186"/>
    <n v="17"/>
    <x v="2"/>
  </r>
  <r>
    <x v="8"/>
    <n v="189"/>
    <n v="18"/>
    <x v="3"/>
  </r>
  <r>
    <x v="8"/>
    <n v="166"/>
    <n v="19"/>
    <x v="3"/>
  </r>
  <r>
    <x v="8"/>
    <n v="144"/>
    <n v="20"/>
    <x v="3"/>
  </r>
  <r>
    <x v="8"/>
    <n v="136"/>
    <n v="21"/>
    <x v="3"/>
  </r>
  <r>
    <x v="8"/>
    <n v="142"/>
    <n v="22"/>
    <x v="3"/>
  </r>
  <r>
    <x v="8"/>
    <n v="135"/>
    <n v="23"/>
    <x v="3"/>
  </r>
  <r>
    <x v="8"/>
    <n v="120"/>
    <n v="24"/>
    <x v="3"/>
  </r>
  <r>
    <x v="8"/>
    <n v="125"/>
    <n v="25"/>
    <x v="3"/>
  </r>
  <r>
    <x v="8"/>
    <n v="103"/>
    <n v="26"/>
    <x v="3"/>
  </r>
  <r>
    <x v="8"/>
    <n v="97"/>
    <n v="27"/>
    <x v="3"/>
  </r>
  <r>
    <x v="8"/>
    <n v="124"/>
    <n v="28"/>
    <x v="3"/>
  </r>
  <r>
    <x v="8"/>
    <n v="119"/>
    <n v="29"/>
    <x v="4"/>
  </r>
  <r>
    <x v="8"/>
    <n v="108"/>
    <n v="30"/>
    <x v="4"/>
  </r>
  <r>
    <x v="8"/>
    <n v="116"/>
    <n v="31"/>
    <x v="4"/>
  </r>
  <r>
    <x v="8"/>
    <n v="105"/>
    <n v="32"/>
    <x v="4"/>
  </r>
  <r>
    <x v="8"/>
    <n v="105"/>
    <n v="33"/>
    <x v="4"/>
  </r>
  <r>
    <x v="8"/>
    <n v="111"/>
    <n v="34"/>
    <x v="4"/>
  </r>
  <r>
    <x v="8"/>
    <n v="101"/>
    <n v="35"/>
    <x v="4"/>
  </r>
  <r>
    <x v="8"/>
    <n v="110"/>
    <n v="36"/>
    <x v="4"/>
  </r>
  <r>
    <x v="8"/>
    <n v="134"/>
    <n v="37"/>
    <x v="4"/>
  </r>
  <r>
    <x v="8"/>
    <n v="121"/>
    <n v="38"/>
    <x v="4"/>
  </r>
  <r>
    <x v="8"/>
    <n v="114"/>
    <n v="39"/>
    <x v="4"/>
  </r>
  <r>
    <x v="8"/>
    <n v="113"/>
    <n v="40"/>
    <x v="4"/>
  </r>
  <r>
    <x v="8"/>
    <n v="99"/>
    <n v="41"/>
    <x v="4"/>
  </r>
  <r>
    <x v="8"/>
    <n v="105"/>
    <n v="42"/>
    <x v="4"/>
  </r>
  <r>
    <x v="8"/>
    <n v="112"/>
    <n v="43"/>
    <x v="4"/>
  </r>
  <r>
    <x v="8"/>
    <n v="93"/>
    <n v="44"/>
    <x v="4"/>
  </r>
  <r>
    <x v="8"/>
    <n v="108"/>
    <n v="45"/>
    <x v="4"/>
  </r>
  <r>
    <x v="8"/>
    <n v="96"/>
    <n v="46"/>
    <x v="4"/>
  </r>
  <r>
    <x v="8"/>
    <n v="98"/>
    <n v="47"/>
    <x v="4"/>
  </r>
  <r>
    <x v="8"/>
    <n v="84"/>
    <n v="48"/>
    <x v="4"/>
  </r>
  <r>
    <x v="8"/>
    <n v="100"/>
    <n v="49"/>
    <x v="4"/>
  </r>
  <r>
    <x v="8"/>
    <n v="95"/>
    <n v="50"/>
    <x v="4"/>
  </r>
  <r>
    <x v="8"/>
    <n v="101"/>
    <n v="51"/>
    <x v="4"/>
  </r>
  <r>
    <x v="8"/>
    <n v="88"/>
    <n v="52"/>
    <x v="4"/>
  </r>
  <r>
    <x v="8"/>
    <n v="84"/>
    <n v="53"/>
    <x v="4"/>
  </r>
  <r>
    <x v="8"/>
    <n v="82"/>
    <n v="54"/>
    <x v="4"/>
  </r>
  <r>
    <x v="8"/>
    <n v="101"/>
    <n v="55"/>
    <x v="4"/>
  </r>
  <r>
    <x v="8"/>
    <n v="91"/>
    <n v="56"/>
    <x v="4"/>
  </r>
  <r>
    <x v="8"/>
    <n v="99"/>
    <n v="57"/>
    <x v="4"/>
  </r>
  <r>
    <x v="8"/>
    <n v="100"/>
    <n v="58"/>
    <x v="4"/>
  </r>
  <r>
    <x v="8"/>
    <n v="96"/>
    <n v="59"/>
    <x v="4"/>
  </r>
  <r>
    <x v="8"/>
    <n v="97"/>
    <n v="60"/>
    <x v="5"/>
  </r>
  <r>
    <x v="8"/>
    <n v="96"/>
    <n v="61"/>
    <x v="5"/>
  </r>
  <r>
    <x v="8"/>
    <n v="82"/>
    <n v="62"/>
    <x v="5"/>
  </r>
  <r>
    <x v="8"/>
    <n v="98"/>
    <n v="63"/>
    <x v="5"/>
  </r>
  <r>
    <x v="8"/>
    <n v="79"/>
    <n v="64"/>
    <x v="5"/>
  </r>
  <r>
    <x v="8"/>
    <n v="75"/>
    <n v="65"/>
    <x v="5"/>
  </r>
  <r>
    <x v="8"/>
    <n v="73"/>
    <n v="66"/>
    <x v="5"/>
  </r>
  <r>
    <x v="8"/>
    <n v="79"/>
    <n v="67"/>
    <x v="5"/>
  </r>
  <r>
    <x v="8"/>
    <n v="71"/>
    <n v="68"/>
    <x v="5"/>
  </r>
  <r>
    <x v="8"/>
    <n v="55"/>
    <n v="69"/>
    <x v="5"/>
  </r>
  <r>
    <x v="8"/>
    <n v="57"/>
    <n v="70"/>
    <x v="5"/>
  </r>
  <r>
    <x v="8"/>
    <n v="53"/>
    <n v="71"/>
    <x v="5"/>
  </r>
  <r>
    <x v="8"/>
    <n v="52"/>
    <n v="72"/>
    <x v="5"/>
  </r>
  <r>
    <x v="8"/>
    <n v="54"/>
    <n v="73"/>
    <x v="5"/>
  </r>
  <r>
    <x v="8"/>
    <n v="43"/>
    <n v="74"/>
    <x v="5"/>
  </r>
  <r>
    <x v="8"/>
    <n v="43"/>
    <n v="75"/>
    <x v="5"/>
  </r>
  <r>
    <x v="8"/>
    <n v="41"/>
    <n v="76"/>
    <x v="5"/>
  </r>
  <r>
    <x v="8"/>
    <n v="35"/>
    <n v="77"/>
    <x v="5"/>
  </r>
  <r>
    <x v="8"/>
    <n v="29"/>
    <n v="78"/>
    <x v="5"/>
  </r>
  <r>
    <x v="8"/>
    <n v="24"/>
    <n v="79"/>
    <x v="5"/>
  </r>
  <r>
    <x v="8"/>
    <n v="22"/>
    <n v="80"/>
    <x v="5"/>
  </r>
  <r>
    <x v="8"/>
    <n v="30"/>
    <n v="81"/>
    <x v="5"/>
  </r>
  <r>
    <x v="8"/>
    <n v="11"/>
    <n v="82"/>
    <x v="5"/>
  </r>
  <r>
    <x v="8"/>
    <n v="17"/>
    <n v="83"/>
    <x v="5"/>
  </r>
  <r>
    <x v="8"/>
    <n v="20"/>
    <n v="84"/>
    <x v="5"/>
  </r>
  <r>
    <x v="8"/>
    <n v="15"/>
    <n v="85"/>
    <x v="5"/>
  </r>
  <r>
    <x v="8"/>
    <n v="10"/>
    <n v="86"/>
    <x v="5"/>
  </r>
  <r>
    <x v="8"/>
    <n v="15"/>
    <n v="87"/>
    <x v="5"/>
  </r>
  <r>
    <x v="8"/>
    <n v="14"/>
    <n v="88"/>
    <x v="5"/>
  </r>
  <r>
    <x v="8"/>
    <n v="9"/>
    <n v="89"/>
    <x v="5"/>
  </r>
  <r>
    <x v="8"/>
    <n v="7"/>
    <n v="90"/>
    <x v="5"/>
  </r>
  <r>
    <x v="8"/>
    <n v="7"/>
    <n v="91"/>
    <x v="5"/>
  </r>
  <r>
    <x v="8"/>
    <n v="2"/>
    <n v="92"/>
    <x v="5"/>
  </r>
  <r>
    <x v="8"/>
    <n v="6"/>
    <n v="93"/>
    <x v="5"/>
  </r>
  <r>
    <x v="8"/>
    <n v="3"/>
    <n v="94"/>
    <x v="5"/>
  </r>
  <r>
    <x v="8"/>
    <n v="5"/>
    <n v="95"/>
    <x v="5"/>
  </r>
  <r>
    <x v="8"/>
    <n v="3"/>
    <n v="96"/>
    <x v="5"/>
  </r>
  <r>
    <x v="8"/>
    <n v="1"/>
    <n v="98"/>
    <x v="5"/>
  </r>
  <r>
    <x v="8"/>
    <n v="1"/>
    <n v="99"/>
    <x v="5"/>
  </r>
  <r>
    <x v="8"/>
    <n v="2"/>
    <n v="101"/>
    <x v="5"/>
  </r>
  <r>
    <x v="8"/>
    <n v="1"/>
    <n v="104"/>
    <x v="5"/>
  </r>
  <r>
    <x v="9"/>
    <n v="223"/>
    <n v="0"/>
    <x v="0"/>
  </r>
  <r>
    <x v="9"/>
    <n v="233"/>
    <n v="1"/>
    <x v="0"/>
  </r>
  <r>
    <x v="9"/>
    <n v="228"/>
    <n v="2"/>
    <x v="0"/>
  </r>
  <r>
    <x v="9"/>
    <n v="246"/>
    <n v="3"/>
    <x v="0"/>
  </r>
  <r>
    <x v="9"/>
    <n v="230"/>
    <n v="4"/>
    <x v="0"/>
  </r>
  <r>
    <x v="9"/>
    <n v="210"/>
    <n v="5"/>
    <x v="0"/>
  </r>
  <r>
    <x v="9"/>
    <n v="232"/>
    <n v="6"/>
    <x v="1"/>
  </r>
  <r>
    <x v="9"/>
    <n v="235"/>
    <n v="7"/>
    <x v="1"/>
  </r>
  <r>
    <x v="9"/>
    <n v="257"/>
    <n v="8"/>
    <x v="1"/>
  </r>
  <r>
    <x v="9"/>
    <n v="297"/>
    <n v="9"/>
    <x v="1"/>
  </r>
  <r>
    <x v="9"/>
    <n v="301"/>
    <n v="10"/>
    <x v="1"/>
  </r>
  <r>
    <x v="9"/>
    <n v="292"/>
    <n v="11"/>
    <x v="1"/>
  </r>
  <r>
    <x v="9"/>
    <n v="281"/>
    <n v="12"/>
    <x v="2"/>
  </r>
  <r>
    <x v="9"/>
    <n v="289"/>
    <n v="13"/>
    <x v="2"/>
  </r>
  <r>
    <x v="9"/>
    <n v="302"/>
    <n v="14"/>
    <x v="2"/>
  </r>
  <r>
    <x v="9"/>
    <n v="322"/>
    <n v="15"/>
    <x v="2"/>
  </r>
  <r>
    <x v="9"/>
    <n v="338"/>
    <n v="16"/>
    <x v="2"/>
  </r>
  <r>
    <x v="9"/>
    <n v="343"/>
    <n v="17"/>
    <x v="2"/>
  </r>
  <r>
    <x v="9"/>
    <n v="315"/>
    <n v="18"/>
    <x v="3"/>
  </r>
  <r>
    <x v="9"/>
    <n v="283"/>
    <n v="19"/>
    <x v="3"/>
  </r>
  <r>
    <x v="9"/>
    <n v="308"/>
    <n v="20"/>
    <x v="3"/>
  </r>
  <r>
    <x v="9"/>
    <n v="313"/>
    <n v="21"/>
    <x v="3"/>
  </r>
  <r>
    <x v="9"/>
    <n v="303"/>
    <n v="22"/>
    <x v="3"/>
  </r>
  <r>
    <x v="9"/>
    <n v="244"/>
    <n v="23"/>
    <x v="3"/>
  </r>
  <r>
    <x v="9"/>
    <n v="251"/>
    <n v="24"/>
    <x v="3"/>
  </r>
  <r>
    <x v="9"/>
    <n v="274"/>
    <n v="25"/>
    <x v="3"/>
  </r>
  <r>
    <x v="9"/>
    <n v="264"/>
    <n v="26"/>
    <x v="3"/>
  </r>
  <r>
    <x v="9"/>
    <n v="231"/>
    <n v="27"/>
    <x v="3"/>
  </r>
  <r>
    <x v="9"/>
    <n v="222"/>
    <n v="28"/>
    <x v="3"/>
  </r>
  <r>
    <x v="9"/>
    <n v="241"/>
    <n v="29"/>
    <x v="4"/>
  </r>
  <r>
    <x v="9"/>
    <n v="267"/>
    <n v="30"/>
    <x v="4"/>
  </r>
  <r>
    <x v="9"/>
    <n v="228"/>
    <n v="31"/>
    <x v="4"/>
  </r>
  <r>
    <x v="9"/>
    <n v="239"/>
    <n v="32"/>
    <x v="4"/>
  </r>
  <r>
    <x v="9"/>
    <n v="226"/>
    <n v="33"/>
    <x v="4"/>
  </r>
  <r>
    <x v="9"/>
    <n v="227"/>
    <n v="34"/>
    <x v="4"/>
  </r>
  <r>
    <x v="9"/>
    <n v="220"/>
    <n v="35"/>
    <x v="4"/>
  </r>
  <r>
    <x v="9"/>
    <n v="186"/>
    <n v="36"/>
    <x v="4"/>
  </r>
  <r>
    <x v="9"/>
    <n v="206"/>
    <n v="37"/>
    <x v="4"/>
  </r>
  <r>
    <x v="9"/>
    <n v="198"/>
    <n v="38"/>
    <x v="4"/>
  </r>
  <r>
    <x v="9"/>
    <n v="198"/>
    <n v="39"/>
    <x v="4"/>
  </r>
  <r>
    <x v="9"/>
    <n v="180"/>
    <n v="40"/>
    <x v="4"/>
  </r>
  <r>
    <x v="9"/>
    <n v="182"/>
    <n v="41"/>
    <x v="4"/>
  </r>
  <r>
    <x v="9"/>
    <n v="159"/>
    <n v="42"/>
    <x v="4"/>
  </r>
  <r>
    <x v="9"/>
    <n v="152"/>
    <n v="43"/>
    <x v="4"/>
  </r>
  <r>
    <x v="9"/>
    <n v="175"/>
    <n v="44"/>
    <x v="4"/>
  </r>
  <r>
    <x v="9"/>
    <n v="147"/>
    <n v="45"/>
    <x v="4"/>
  </r>
  <r>
    <x v="9"/>
    <n v="122"/>
    <n v="46"/>
    <x v="4"/>
  </r>
  <r>
    <x v="9"/>
    <n v="155"/>
    <n v="47"/>
    <x v="4"/>
  </r>
  <r>
    <x v="9"/>
    <n v="150"/>
    <n v="48"/>
    <x v="4"/>
  </r>
  <r>
    <x v="9"/>
    <n v="131"/>
    <n v="49"/>
    <x v="4"/>
  </r>
  <r>
    <x v="9"/>
    <n v="150"/>
    <n v="50"/>
    <x v="4"/>
  </r>
  <r>
    <x v="9"/>
    <n v="134"/>
    <n v="51"/>
    <x v="4"/>
  </r>
  <r>
    <x v="9"/>
    <n v="159"/>
    <n v="52"/>
    <x v="4"/>
  </r>
  <r>
    <x v="9"/>
    <n v="133"/>
    <n v="53"/>
    <x v="4"/>
  </r>
  <r>
    <x v="9"/>
    <n v="147"/>
    <n v="54"/>
    <x v="4"/>
  </r>
  <r>
    <x v="9"/>
    <n v="154"/>
    <n v="55"/>
    <x v="4"/>
  </r>
  <r>
    <x v="9"/>
    <n v="127"/>
    <n v="56"/>
    <x v="4"/>
  </r>
  <r>
    <x v="9"/>
    <n v="131"/>
    <n v="57"/>
    <x v="4"/>
  </r>
  <r>
    <x v="9"/>
    <n v="119"/>
    <n v="58"/>
    <x v="4"/>
  </r>
  <r>
    <x v="9"/>
    <n v="113"/>
    <n v="59"/>
    <x v="4"/>
  </r>
  <r>
    <x v="9"/>
    <n v="112"/>
    <n v="60"/>
    <x v="5"/>
  </r>
  <r>
    <x v="9"/>
    <n v="104"/>
    <n v="61"/>
    <x v="5"/>
  </r>
  <r>
    <x v="9"/>
    <n v="106"/>
    <n v="62"/>
    <x v="5"/>
  </r>
  <r>
    <x v="9"/>
    <n v="89"/>
    <n v="63"/>
    <x v="5"/>
  </r>
  <r>
    <x v="9"/>
    <n v="106"/>
    <n v="64"/>
    <x v="5"/>
  </r>
  <r>
    <x v="9"/>
    <n v="81"/>
    <n v="65"/>
    <x v="5"/>
  </r>
  <r>
    <x v="9"/>
    <n v="67"/>
    <n v="66"/>
    <x v="5"/>
  </r>
  <r>
    <x v="9"/>
    <n v="70"/>
    <n v="67"/>
    <x v="5"/>
  </r>
  <r>
    <x v="9"/>
    <n v="67"/>
    <n v="68"/>
    <x v="5"/>
  </r>
  <r>
    <x v="9"/>
    <n v="56"/>
    <n v="69"/>
    <x v="5"/>
  </r>
  <r>
    <x v="9"/>
    <n v="60"/>
    <n v="70"/>
    <x v="5"/>
  </r>
  <r>
    <x v="9"/>
    <n v="54"/>
    <n v="71"/>
    <x v="5"/>
  </r>
  <r>
    <x v="9"/>
    <n v="57"/>
    <n v="72"/>
    <x v="5"/>
  </r>
  <r>
    <x v="9"/>
    <n v="40"/>
    <n v="73"/>
    <x v="5"/>
  </r>
  <r>
    <x v="9"/>
    <n v="59"/>
    <n v="74"/>
    <x v="5"/>
  </r>
  <r>
    <x v="9"/>
    <n v="43"/>
    <n v="75"/>
    <x v="5"/>
  </r>
  <r>
    <x v="9"/>
    <n v="50"/>
    <n v="76"/>
    <x v="5"/>
  </r>
  <r>
    <x v="9"/>
    <n v="31"/>
    <n v="77"/>
    <x v="5"/>
  </r>
  <r>
    <x v="9"/>
    <n v="33"/>
    <n v="78"/>
    <x v="5"/>
  </r>
  <r>
    <x v="9"/>
    <n v="27"/>
    <n v="79"/>
    <x v="5"/>
  </r>
  <r>
    <x v="9"/>
    <n v="30"/>
    <n v="80"/>
    <x v="5"/>
  </r>
  <r>
    <x v="9"/>
    <n v="24"/>
    <n v="81"/>
    <x v="5"/>
  </r>
  <r>
    <x v="9"/>
    <n v="22"/>
    <n v="82"/>
    <x v="5"/>
  </r>
  <r>
    <x v="9"/>
    <n v="23"/>
    <n v="83"/>
    <x v="5"/>
  </r>
  <r>
    <x v="9"/>
    <n v="26"/>
    <n v="84"/>
    <x v="5"/>
  </r>
  <r>
    <x v="9"/>
    <n v="14"/>
    <n v="85"/>
    <x v="5"/>
  </r>
  <r>
    <x v="9"/>
    <n v="19"/>
    <n v="86"/>
    <x v="5"/>
  </r>
  <r>
    <x v="9"/>
    <n v="12"/>
    <n v="87"/>
    <x v="5"/>
  </r>
  <r>
    <x v="9"/>
    <n v="18"/>
    <n v="88"/>
    <x v="5"/>
  </r>
  <r>
    <x v="9"/>
    <n v="10"/>
    <n v="89"/>
    <x v="5"/>
  </r>
  <r>
    <x v="9"/>
    <n v="10"/>
    <n v="90"/>
    <x v="5"/>
  </r>
  <r>
    <x v="9"/>
    <n v="9"/>
    <n v="91"/>
    <x v="5"/>
  </r>
  <r>
    <x v="9"/>
    <n v="3"/>
    <n v="92"/>
    <x v="5"/>
  </r>
  <r>
    <x v="9"/>
    <n v="4"/>
    <n v="93"/>
    <x v="5"/>
  </r>
  <r>
    <x v="9"/>
    <n v="2"/>
    <n v="94"/>
    <x v="5"/>
  </r>
  <r>
    <x v="9"/>
    <n v="2"/>
    <n v="95"/>
    <x v="5"/>
  </r>
  <r>
    <x v="9"/>
    <n v="1"/>
    <n v="96"/>
    <x v="5"/>
  </r>
  <r>
    <x v="9"/>
    <n v="2"/>
    <n v="98"/>
    <x v="5"/>
  </r>
  <r>
    <x v="9"/>
    <n v="1"/>
    <n v="99"/>
    <x v="5"/>
  </r>
  <r>
    <x v="9"/>
    <n v="1"/>
    <n v="103"/>
    <x v="5"/>
  </r>
  <r>
    <x v="9"/>
    <n v="1"/>
    <n v="105"/>
    <x v="5"/>
  </r>
  <r>
    <x v="10"/>
    <n v="209"/>
    <n v="0"/>
    <x v="0"/>
  </r>
  <r>
    <x v="10"/>
    <n v="214"/>
    <n v="1"/>
    <x v="0"/>
  </r>
  <r>
    <x v="10"/>
    <n v="194"/>
    <n v="2"/>
    <x v="0"/>
  </r>
  <r>
    <x v="10"/>
    <n v="186"/>
    <n v="3"/>
    <x v="0"/>
  </r>
  <r>
    <x v="10"/>
    <n v="249"/>
    <n v="4"/>
    <x v="0"/>
  </r>
  <r>
    <x v="10"/>
    <n v="193"/>
    <n v="5"/>
    <x v="0"/>
  </r>
  <r>
    <x v="10"/>
    <n v="249"/>
    <n v="6"/>
    <x v="1"/>
  </r>
  <r>
    <x v="10"/>
    <n v="243"/>
    <n v="7"/>
    <x v="1"/>
  </r>
  <r>
    <x v="10"/>
    <n v="231"/>
    <n v="8"/>
    <x v="1"/>
  </r>
  <r>
    <x v="10"/>
    <n v="221"/>
    <n v="9"/>
    <x v="1"/>
  </r>
  <r>
    <x v="10"/>
    <n v="224"/>
    <n v="10"/>
    <x v="1"/>
  </r>
  <r>
    <x v="10"/>
    <n v="252"/>
    <n v="11"/>
    <x v="1"/>
  </r>
  <r>
    <x v="10"/>
    <n v="290"/>
    <n v="12"/>
    <x v="2"/>
  </r>
  <r>
    <x v="10"/>
    <n v="291"/>
    <n v="13"/>
    <x v="2"/>
  </r>
  <r>
    <x v="10"/>
    <n v="330"/>
    <n v="14"/>
    <x v="2"/>
  </r>
  <r>
    <x v="10"/>
    <n v="332"/>
    <n v="15"/>
    <x v="2"/>
  </r>
  <r>
    <x v="10"/>
    <n v="322"/>
    <n v="16"/>
    <x v="2"/>
  </r>
  <r>
    <x v="10"/>
    <n v="327"/>
    <n v="17"/>
    <x v="2"/>
  </r>
  <r>
    <x v="10"/>
    <n v="313"/>
    <n v="18"/>
    <x v="3"/>
  </r>
  <r>
    <x v="10"/>
    <n v="293"/>
    <n v="19"/>
    <x v="3"/>
  </r>
  <r>
    <x v="10"/>
    <n v="276"/>
    <n v="20"/>
    <x v="3"/>
  </r>
  <r>
    <x v="10"/>
    <n v="269"/>
    <n v="21"/>
    <x v="3"/>
  </r>
  <r>
    <x v="10"/>
    <n v="292"/>
    <n v="22"/>
    <x v="3"/>
  </r>
  <r>
    <x v="10"/>
    <n v="245"/>
    <n v="23"/>
    <x v="3"/>
  </r>
  <r>
    <x v="10"/>
    <n v="285"/>
    <n v="24"/>
    <x v="3"/>
  </r>
  <r>
    <x v="10"/>
    <n v="262"/>
    <n v="25"/>
    <x v="3"/>
  </r>
  <r>
    <x v="10"/>
    <n v="262"/>
    <n v="26"/>
    <x v="3"/>
  </r>
  <r>
    <x v="10"/>
    <n v="294"/>
    <n v="27"/>
    <x v="3"/>
  </r>
  <r>
    <x v="10"/>
    <n v="239"/>
    <n v="28"/>
    <x v="3"/>
  </r>
  <r>
    <x v="10"/>
    <n v="276"/>
    <n v="29"/>
    <x v="4"/>
  </r>
  <r>
    <x v="10"/>
    <n v="256"/>
    <n v="30"/>
    <x v="4"/>
  </r>
  <r>
    <x v="10"/>
    <n v="228"/>
    <n v="31"/>
    <x v="4"/>
  </r>
  <r>
    <x v="10"/>
    <n v="281"/>
    <n v="32"/>
    <x v="4"/>
  </r>
  <r>
    <x v="10"/>
    <n v="210"/>
    <n v="33"/>
    <x v="4"/>
  </r>
  <r>
    <x v="10"/>
    <n v="274"/>
    <n v="34"/>
    <x v="4"/>
  </r>
  <r>
    <x v="10"/>
    <n v="250"/>
    <n v="35"/>
    <x v="4"/>
  </r>
  <r>
    <x v="10"/>
    <n v="251"/>
    <n v="36"/>
    <x v="4"/>
  </r>
  <r>
    <x v="10"/>
    <n v="220"/>
    <n v="37"/>
    <x v="4"/>
  </r>
  <r>
    <x v="10"/>
    <n v="258"/>
    <n v="38"/>
    <x v="4"/>
  </r>
  <r>
    <x v="10"/>
    <n v="250"/>
    <n v="39"/>
    <x v="4"/>
  </r>
  <r>
    <x v="10"/>
    <n v="231"/>
    <n v="40"/>
    <x v="4"/>
  </r>
  <r>
    <x v="10"/>
    <n v="243"/>
    <n v="41"/>
    <x v="4"/>
  </r>
  <r>
    <x v="10"/>
    <n v="260"/>
    <n v="42"/>
    <x v="4"/>
  </r>
  <r>
    <x v="10"/>
    <n v="208"/>
    <n v="43"/>
    <x v="4"/>
  </r>
  <r>
    <x v="10"/>
    <n v="213"/>
    <n v="44"/>
    <x v="4"/>
  </r>
  <r>
    <x v="10"/>
    <n v="213"/>
    <n v="45"/>
    <x v="4"/>
  </r>
  <r>
    <x v="10"/>
    <n v="192"/>
    <n v="46"/>
    <x v="4"/>
  </r>
  <r>
    <x v="10"/>
    <n v="206"/>
    <n v="47"/>
    <x v="4"/>
  </r>
  <r>
    <x v="10"/>
    <n v="201"/>
    <n v="48"/>
    <x v="4"/>
  </r>
  <r>
    <x v="10"/>
    <n v="202"/>
    <n v="49"/>
    <x v="4"/>
  </r>
  <r>
    <x v="10"/>
    <n v="193"/>
    <n v="50"/>
    <x v="4"/>
  </r>
  <r>
    <x v="10"/>
    <n v="199"/>
    <n v="51"/>
    <x v="4"/>
  </r>
  <r>
    <x v="10"/>
    <n v="205"/>
    <n v="52"/>
    <x v="4"/>
  </r>
  <r>
    <x v="10"/>
    <n v="195"/>
    <n v="53"/>
    <x v="4"/>
  </r>
  <r>
    <x v="10"/>
    <n v="184"/>
    <n v="54"/>
    <x v="4"/>
  </r>
  <r>
    <x v="10"/>
    <n v="217"/>
    <n v="55"/>
    <x v="4"/>
  </r>
  <r>
    <x v="10"/>
    <n v="177"/>
    <n v="56"/>
    <x v="4"/>
  </r>
  <r>
    <x v="10"/>
    <n v="184"/>
    <n v="57"/>
    <x v="4"/>
  </r>
  <r>
    <x v="10"/>
    <n v="191"/>
    <n v="58"/>
    <x v="4"/>
  </r>
  <r>
    <x v="10"/>
    <n v="188"/>
    <n v="59"/>
    <x v="4"/>
  </r>
  <r>
    <x v="10"/>
    <n v="174"/>
    <n v="60"/>
    <x v="5"/>
  </r>
  <r>
    <x v="10"/>
    <n v="171"/>
    <n v="61"/>
    <x v="5"/>
  </r>
  <r>
    <x v="10"/>
    <n v="168"/>
    <n v="62"/>
    <x v="5"/>
  </r>
  <r>
    <x v="10"/>
    <n v="150"/>
    <n v="63"/>
    <x v="5"/>
  </r>
  <r>
    <x v="10"/>
    <n v="155"/>
    <n v="64"/>
    <x v="5"/>
  </r>
  <r>
    <x v="10"/>
    <n v="160"/>
    <n v="65"/>
    <x v="5"/>
  </r>
  <r>
    <x v="10"/>
    <n v="144"/>
    <n v="66"/>
    <x v="5"/>
  </r>
  <r>
    <x v="10"/>
    <n v="125"/>
    <n v="67"/>
    <x v="5"/>
  </r>
  <r>
    <x v="10"/>
    <n v="119"/>
    <n v="68"/>
    <x v="5"/>
  </r>
  <r>
    <x v="10"/>
    <n v="107"/>
    <n v="69"/>
    <x v="5"/>
  </r>
  <r>
    <x v="10"/>
    <n v="96"/>
    <n v="70"/>
    <x v="5"/>
  </r>
  <r>
    <x v="10"/>
    <n v="106"/>
    <n v="71"/>
    <x v="5"/>
  </r>
  <r>
    <x v="10"/>
    <n v="103"/>
    <n v="72"/>
    <x v="5"/>
  </r>
  <r>
    <x v="10"/>
    <n v="88"/>
    <n v="73"/>
    <x v="5"/>
  </r>
  <r>
    <x v="10"/>
    <n v="90"/>
    <n v="74"/>
    <x v="5"/>
  </r>
  <r>
    <x v="10"/>
    <n v="83"/>
    <n v="75"/>
    <x v="5"/>
  </r>
  <r>
    <x v="10"/>
    <n v="84"/>
    <n v="76"/>
    <x v="5"/>
  </r>
  <r>
    <x v="10"/>
    <n v="72"/>
    <n v="77"/>
    <x v="5"/>
  </r>
  <r>
    <x v="10"/>
    <n v="73"/>
    <n v="78"/>
    <x v="5"/>
  </r>
  <r>
    <x v="10"/>
    <n v="58"/>
    <n v="79"/>
    <x v="5"/>
  </r>
  <r>
    <x v="10"/>
    <n v="55"/>
    <n v="80"/>
    <x v="5"/>
  </r>
  <r>
    <x v="10"/>
    <n v="53"/>
    <n v="81"/>
    <x v="5"/>
  </r>
  <r>
    <x v="10"/>
    <n v="43"/>
    <n v="82"/>
    <x v="5"/>
  </r>
  <r>
    <x v="10"/>
    <n v="45"/>
    <n v="83"/>
    <x v="5"/>
  </r>
  <r>
    <x v="10"/>
    <n v="49"/>
    <n v="84"/>
    <x v="5"/>
  </r>
  <r>
    <x v="10"/>
    <n v="36"/>
    <n v="85"/>
    <x v="5"/>
  </r>
  <r>
    <x v="10"/>
    <n v="27"/>
    <n v="86"/>
    <x v="5"/>
  </r>
  <r>
    <x v="10"/>
    <n v="30"/>
    <n v="87"/>
    <x v="5"/>
  </r>
  <r>
    <x v="10"/>
    <n v="11"/>
    <n v="88"/>
    <x v="5"/>
  </r>
  <r>
    <x v="10"/>
    <n v="24"/>
    <n v="89"/>
    <x v="5"/>
  </r>
  <r>
    <x v="10"/>
    <n v="17"/>
    <n v="90"/>
    <x v="5"/>
  </r>
  <r>
    <x v="10"/>
    <n v="27"/>
    <n v="91"/>
    <x v="5"/>
  </r>
  <r>
    <x v="10"/>
    <n v="10"/>
    <n v="92"/>
    <x v="5"/>
  </r>
  <r>
    <x v="10"/>
    <n v="19"/>
    <n v="93"/>
    <x v="5"/>
  </r>
  <r>
    <x v="10"/>
    <n v="8"/>
    <n v="94"/>
    <x v="5"/>
  </r>
  <r>
    <x v="10"/>
    <n v="11"/>
    <n v="95"/>
    <x v="5"/>
  </r>
  <r>
    <x v="10"/>
    <n v="7"/>
    <n v="96"/>
    <x v="5"/>
  </r>
  <r>
    <x v="10"/>
    <n v="8"/>
    <n v="97"/>
    <x v="5"/>
  </r>
  <r>
    <x v="10"/>
    <n v="3"/>
    <n v="98"/>
    <x v="5"/>
  </r>
  <r>
    <x v="10"/>
    <n v="5"/>
    <n v="100"/>
    <x v="5"/>
  </r>
  <r>
    <x v="10"/>
    <n v="1"/>
    <n v="101"/>
    <x v="5"/>
  </r>
  <r>
    <x v="10"/>
    <n v="2"/>
    <n v="102"/>
    <x v="5"/>
  </r>
  <r>
    <x v="10"/>
    <n v="2"/>
    <n v="103"/>
    <x v="5"/>
  </r>
  <r>
    <x v="10"/>
    <n v="2"/>
    <n v="104"/>
    <x v="5"/>
  </r>
  <r>
    <x v="10"/>
    <n v="1"/>
    <n v="111"/>
    <x v="5"/>
  </r>
  <r>
    <x v="11"/>
    <n v="86"/>
    <n v="0"/>
    <x v="0"/>
  </r>
  <r>
    <x v="11"/>
    <n v="85"/>
    <n v="1"/>
    <x v="0"/>
  </r>
  <r>
    <x v="11"/>
    <n v="84"/>
    <n v="2"/>
    <x v="0"/>
  </r>
  <r>
    <x v="11"/>
    <n v="73"/>
    <n v="3"/>
    <x v="0"/>
  </r>
  <r>
    <x v="11"/>
    <n v="77"/>
    <n v="4"/>
    <x v="0"/>
  </r>
  <r>
    <x v="11"/>
    <n v="68"/>
    <n v="5"/>
    <x v="0"/>
  </r>
  <r>
    <x v="11"/>
    <n v="73"/>
    <n v="6"/>
    <x v="1"/>
  </r>
  <r>
    <x v="11"/>
    <n v="80"/>
    <n v="7"/>
    <x v="1"/>
  </r>
  <r>
    <x v="11"/>
    <n v="81"/>
    <n v="8"/>
    <x v="1"/>
  </r>
  <r>
    <x v="11"/>
    <n v="82"/>
    <n v="9"/>
    <x v="1"/>
  </r>
  <r>
    <x v="11"/>
    <n v="71"/>
    <n v="10"/>
    <x v="1"/>
  </r>
  <r>
    <x v="11"/>
    <n v="73"/>
    <n v="11"/>
    <x v="1"/>
  </r>
  <r>
    <x v="11"/>
    <n v="97"/>
    <n v="12"/>
    <x v="2"/>
  </r>
  <r>
    <x v="11"/>
    <n v="95"/>
    <n v="13"/>
    <x v="2"/>
  </r>
  <r>
    <x v="11"/>
    <n v="94"/>
    <n v="14"/>
    <x v="2"/>
  </r>
  <r>
    <x v="11"/>
    <n v="105"/>
    <n v="15"/>
    <x v="2"/>
  </r>
  <r>
    <x v="11"/>
    <n v="86"/>
    <n v="16"/>
    <x v="2"/>
  </r>
  <r>
    <x v="11"/>
    <n v="117"/>
    <n v="17"/>
    <x v="2"/>
  </r>
  <r>
    <x v="11"/>
    <n v="106"/>
    <n v="18"/>
    <x v="3"/>
  </r>
  <r>
    <x v="11"/>
    <n v="111"/>
    <n v="19"/>
    <x v="3"/>
  </r>
  <r>
    <x v="11"/>
    <n v="88"/>
    <n v="20"/>
    <x v="3"/>
  </r>
  <r>
    <x v="11"/>
    <n v="99"/>
    <n v="21"/>
    <x v="3"/>
  </r>
  <r>
    <x v="11"/>
    <n v="72"/>
    <n v="22"/>
    <x v="3"/>
  </r>
  <r>
    <x v="11"/>
    <n v="95"/>
    <n v="23"/>
    <x v="3"/>
  </r>
  <r>
    <x v="11"/>
    <n v="83"/>
    <n v="24"/>
    <x v="3"/>
  </r>
  <r>
    <x v="11"/>
    <n v="97"/>
    <n v="25"/>
    <x v="3"/>
  </r>
  <r>
    <x v="11"/>
    <n v="87"/>
    <n v="26"/>
    <x v="3"/>
  </r>
  <r>
    <x v="11"/>
    <n v="76"/>
    <n v="27"/>
    <x v="3"/>
  </r>
  <r>
    <x v="11"/>
    <n v="68"/>
    <n v="28"/>
    <x v="3"/>
  </r>
  <r>
    <x v="11"/>
    <n v="79"/>
    <n v="29"/>
    <x v="4"/>
  </r>
  <r>
    <x v="11"/>
    <n v="61"/>
    <n v="30"/>
    <x v="4"/>
  </r>
  <r>
    <x v="11"/>
    <n v="71"/>
    <n v="31"/>
    <x v="4"/>
  </r>
  <r>
    <x v="11"/>
    <n v="70"/>
    <n v="32"/>
    <x v="4"/>
  </r>
  <r>
    <x v="11"/>
    <n v="62"/>
    <n v="33"/>
    <x v="4"/>
  </r>
  <r>
    <x v="11"/>
    <n v="72"/>
    <n v="34"/>
    <x v="4"/>
  </r>
  <r>
    <x v="11"/>
    <n v="65"/>
    <n v="35"/>
    <x v="4"/>
  </r>
  <r>
    <x v="11"/>
    <n v="63"/>
    <n v="36"/>
    <x v="4"/>
  </r>
  <r>
    <x v="11"/>
    <n v="71"/>
    <n v="37"/>
    <x v="4"/>
  </r>
  <r>
    <x v="11"/>
    <n v="83"/>
    <n v="38"/>
    <x v="4"/>
  </r>
  <r>
    <x v="11"/>
    <n v="63"/>
    <n v="39"/>
    <x v="4"/>
  </r>
  <r>
    <x v="11"/>
    <n v="63"/>
    <n v="40"/>
    <x v="4"/>
  </r>
  <r>
    <x v="11"/>
    <n v="91"/>
    <n v="41"/>
    <x v="4"/>
  </r>
  <r>
    <x v="11"/>
    <n v="70"/>
    <n v="42"/>
    <x v="4"/>
  </r>
  <r>
    <x v="11"/>
    <n v="73"/>
    <n v="43"/>
    <x v="4"/>
  </r>
  <r>
    <x v="11"/>
    <n v="63"/>
    <n v="44"/>
    <x v="4"/>
  </r>
  <r>
    <x v="11"/>
    <n v="63"/>
    <n v="45"/>
    <x v="4"/>
  </r>
  <r>
    <x v="11"/>
    <n v="67"/>
    <n v="46"/>
    <x v="4"/>
  </r>
  <r>
    <x v="11"/>
    <n v="87"/>
    <n v="47"/>
    <x v="4"/>
  </r>
  <r>
    <x v="11"/>
    <n v="52"/>
    <n v="48"/>
    <x v="4"/>
  </r>
  <r>
    <x v="11"/>
    <n v="71"/>
    <n v="49"/>
    <x v="4"/>
  </r>
  <r>
    <x v="11"/>
    <n v="64"/>
    <n v="50"/>
    <x v="4"/>
  </r>
  <r>
    <x v="11"/>
    <n v="79"/>
    <n v="51"/>
    <x v="4"/>
  </r>
  <r>
    <x v="11"/>
    <n v="65"/>
    <n v="52"/>
    <x v="4"/>
  </r>
  <r>
    <x v="11"/>
    <n v="71"/>
    <n v="53"/>
    <x v="4"/>
  </r>
  <r>
    <x v="11"/>
    <n v="47"/>
    <n v="54"/>
    <x v="4"/>
  </r>
  <r>
    <x v="11"/>
    <n v="59"/>
    <n v="55"/>
    <x v="4"/>
  </r>
  <r>
    <x v="11"/>
    <n v="52"/>
    <n v="56"/>
    <x v="4"/>
  </r>
  <r>
    <x v="11"/>
    <n v="58"/>
    <n v="57"/>
    <x v="4"/>
  </r>
  <r>
    <x v="11"/>
    <n v="54"/>
    <n v="58"/>
    <x v="4"/>
  </r>
  <r>
    <x v="11"/>
    <n v="62"/>
    <n v="59"/>
    <x v="4"/>
  </r>
  <r>
    <x v="11"/>
    <n v="59"/>
    <n v="60"/>
    <x v="5"/>
  </r>
  <r>
    <x v="11"/>
    <n v="49"/>
    <n v="61"/>
    <x v="5"/>
  </r>
  <r>
    <x v="11"/>
    <n v="52"/>
    <n v="62"/>
    <x v="5"/>
  </r>
  <r>
    <x v="11"/>
    <n v="49"/>
    <n v="63"/>
    <x v="5"/>
  </r>
  <r>
    <x v="11"/>
    <n v="52"/>
    <n v="64"/>
    <x v="5"/>
  </r>
  <r>
    <x v="11"/>
    <n v="55"/>
    <n v="65"/>
    <x v="5"/>
  </r>
  <r>
    <x v="11"/>
    <n v="42"/>
    <n v="66"/>
    <x v="5"/>
  </r>
  <r>
    <x v="11"/>
    <n v="50"/>
    <n v="67"/>
    <x v="5"/>
  </r>
  <r>
    <x v="11"/>
    <n v="38"/>
    <n v="68"/>
    <x v="5"/>
  </r>
  <r>
    <x v="11"/>
    <n v="36"/>
    <n v="69"/>
    <x v="5"/>
  </r>
  <r>
    <x v="11"/>
    <n v="33"/>
    <n v="70"/>
    <x v="5"/>
  </r>
  <r>
    <x v="11"/>
    <n v="40"/>
    <n v="71"/>
    <x v="5"/>
  </r>
  <r>
    <x v="11"/>
    <n v="39"/>
    <n v="72"/>
    <x v="5"/>
  </r>
  <r>
    <x v="11"/>
    <n v="35"/>
    <n v="73"/>
    <x v="5"/>
  </r>
  <r>
    <x v="11"/>
    <n v="20"/>
    <n v="74"/>
    <x v="5"/>
  </r>
  <r>
    <x v="11"/>
    <n v="18"/>
    <n v="75"/>
    <x v="5"/>
  </r>
  <r>
    <x v="11"/>
    <n v="27"/>
    <n v="76"/>
    <x v="5"/>
  </r>
  <r>
    <x v="11"/>
    <n v="24"/>
    <n v="77"/>
    <x v="5"/>
  </r>
  <r>
    <x v="11"/>
    <n v="21"/>
    <n v="78"/>
    <x v="5"/>
  </r>
  <r>
    <x v="11"/>
    <n v="18"/>
    <n v="79"/>
    <x v="5"/>
  </r>
  <r>
    <x v="11"/>
    <n v="21"/>
    <n v="80"/>
    <x v="5"/>
  </r>
  <r>
    <x v="11"/>
    <n v="19"/>
    <n v="81"/>
    <x v="5"/>
  </r>
  <r>
    <x v="11"/>
    <n v="15"/>
    <n v="82"/>
    <x v="5"/>
  </r>
  <r>
    <x v="11"/>
    <n v="16"/>
    <n v="83"/>
    <x v="5"/>
  </r>
  <r>
    <x v="11"/>
    <n v="11"/>
    <n v="84"/>
    <x v="5"/>
  </r>
  <r>
    <x v="11"/>
    <n v="10"/>
    <n v="85"/>
    <x v="5"/>
  </r>
  <r>
    <x v="11"/>
    <n v="13"/>
    <n v="86"/>
    <x v="5"/>
  </r>
  <r>
    <x v="11"/>
    <n v="7"/>
    <n v="87"/>
    <x v="5"/>
  </r>
  <r>
    <x v="11"/>
    <n v="7"/>
    <n v="88"/>
    <x v="5"/>
  </r>
  <r>
    <x v="11"/>
    <n v="9"/>
    <n v="89"/>
    <x v="5"/>
  </r>
  <r>
    <x v="11"/>
    <n v="9"/>
    <n v="90"/>
    <x v="5"/>
  </r>
  <r>
    <x v="11"/>
    <n v="6"/>
    <n v="91"/>
    <x v="5"/>
  </r>
  <r>
    <x v="11"/>
    <n v="4"/>
    <n v="92"/>
    <x v="5"/>
  </r>
  <r>
    <x v="11"/>
    <n v="7"/>
    <n v="93"/>
    <x v="5"/>
  </r>
  <r>
    <x v="11"/>
    <n v="4"/>
    <n v="94"/>
    <x v="5"/>
  </r>
  <r>
    <x v="11"/>
    <n v="1"/>
    <n v="95"/>
    <x v="5"/>
  </r>
  <r>
    <x v="11"/>
    <n v="2"/>
    <n v="96"/>
    <x v="5"/>
  </r>
  <r>
    <x v="11"/>
    <n v="2"/>
    <n v="97"/>
    <x v="5"/>
  </r>
  <r>
    <x v="11"/>
    <n v="2"/>
    <n v="98"/>
    <x v="5"/>
  </r>
  <r>
    <x v="11"/>
    <n v="2"/>
    <n v="101"/>
    <x v="5"/>
  </r>
  <r>
    <x v="11"/>
    <n v="1"/>
    <n v="104"/>
    <x v="5"/>
  </r>
  <r>
    <x v="11"/>
    <n v="1"/>
    <n v="108"/>
    <x v="5"/>
  </r>
  <r>
    <x v="12"/>
    <n v="1083"/>
    <n v="0"/>
    <x v="0"/>
  </r>
  <r>
    <x v="12"/>
    <n v="1002"/>
    <n v="1"/>
    <x v="0"/>
  </r>
  <r>
    <x v="12"/>
    <n v="1024"/>
    <n v="2"/>
    <x v="0"/>
  </r>
  <r>
    <x v="12"/>
    <n v="921"/>
    <n v="3"/>
    <x v="0"/>
  </r>
  <r>
    <x v="12"/>
    <n v="920"/>
    <n v="4"/>
    <x v="0"/>
  </r>
  <r>
    <x v="12"/>
    <n v="878"/>
    <n v="5"/>
    <x v="0"/>
  </r>
  <r>
    <x v="12"/>
    <n v="871"/>
    <n v="6"/>
    <x v="1"/>
  </r>
  <r>
    <x v="12"/>
    <n v="902"/>
    <n v="7"/>
    <x v="1"/>
  </r>
  <r>
    <x v="12"/>
    <n v="939"/>
    <n v="8"/>
    <x v="1"/>
  </r>
  <r>
    <x v="12"/>
    <n v="956"/>
    <n v="9"/>
    <x v="1"/>
  </r>
  <r>
    <x v="12"/>
    <n v="916"/>
    <n v="10"/>
    <x v="1"/>
  </r>
  <r>
    <x v="12"/>
    <n v="919"/>
    <n v="11"/>
    <x v="1"/>
  </r>
  <r>
    <x v="12"/>
    <n v="1010"/>
    <n v="12"/>
    <x v="2"/>
  </r>
  <r>
    <x v="12"/>
    <n v="1035"/>
    <n v="13"/>
    <x v="2"/>
  </r>
  <r>
    <x v="12"/>
    <n v="1104"/>
    <n v="14"/>
    <x v="2"/>
  </r>
  <r>
    <x v="12"/>
    <n v="1155"/>
    <n v="15"/>
    <x v="2"/>
  </r>
  <r>
    <x v="12"/>
    <n v="1175"/>
    <n v="16"/>
    <x v="2"/>
  </r>
  <r>
    <x v="12"/>
    <n v="1180"/>
    <n v="17"/>
    <x v="2"/>
  </r>
  <r>
    <x v="12"/>
    <n v="997"/>
    <n v="18"/>
    <x v="3"/>
  </r>
  <r>
    <x v="12"/>
    <n v="1032"/>
    <n v="19"/>
    <x v="3"/>
  </r>
  <r>
    <x v="12"/>
    <n v="1000"/>
    <n v="20"/>
    <x v="3"/>
  </r>
  <r>
    <x v="12"/>
    <n v="1118"/>
    <n v="21"/>
    <x v="3"/>
  </r>
  <r>
    <x v="12"/>
    <n v="1028"/>
    <n v="22"/>
    <x v="3"/>
  </r>
  <r>
    <x v="12"/>
    <n v="948"/>
    <n v="23"/>
    <x v="3"/>
  </r>
  <r>
    <x v="12"/>
    <n v="968"/>
    <n v="24"/>
    <x v="3"/>
  </r>
  <r>
    <x v="12"/>
    <n v="1217"/>
    <n v="25"/>
    <x v="3"/>
  </r>
  <r>
    <x v="12"/>
    <n v="1265"/>
    <n v="26"/>
    <x v="3"/>
  </r>
  <r>
    <x v="12"/>
    <n v="1121"/>
    <n v="27"/>
    <x v="3"/>
  </r>
  <r>
    <x v="12"/>
    <n v="1087"/>
    <n v="28"/>
    <x v="3"/>
  </r>
  <r>
    <x v="12"/>
    <n v="1072"/>
    <n v="29"/>
    <x v="4"/>
  </r>
  <r>
    <x v="12"/>
    <n v="945"/>
    <n v="30"/>
    <x v="4"/>
  </r>
  <r>
    <x v="12"/>
    <n v="985"/>
    <n v="31"/>
    <x v="4"/>
  </r>
  <r>
    <x v="12"/>
    <n v="996"/>
    <n v="32"/>
    <x v="4"/>
  </r>
  <r>
    <x v="12"/>
    <n v="905"/>
    <n v="33"/>
    <x v="4"/>
  </r>
  <r>
    <x v="12"/>
    <n v="866"/>
    <n v="34"/>
    <x v="4"/>
  </r>
  <r>
    <x v="12"/>
    <n v="844"/>
    <n v="35"/>
    <x v="4"/>
  </r>
  <r>
    <x v="12"/>
    <n v="836"/>
    <n v="36"/>
    <x v="4"/>
  </r>
  <r>
    <x v="12"/>
    <n v="739"/>
    <n v="37"/>
    <x v="4"/>
  </r>
  <r>
    <x v="12"/>
    <n v="720"/>
    <n v="38"/>
    <x v="4"/>
  </r>
  <r>
    <x v="12"/>
    <n v="756"/>
    <n v="39"/>
    <x v="4"/>
  </r>
  <r>
    <x v="12"/>
    <n v="708"/>
    <n v="40"/>
    <x v="4"/>
  </r>
  <r>
    <x v="12"/>
    <n v="707"/>
    <n v="41"/>
    <x v="4"/>
  </r>
  <r>
    <x v="12"/>
    <n v="642"/>
    <n v="42"/>
    <x v="4"/>
  </r>
  <r>
    <x v="12"/>
    <n v="624"/>
    <n v="43"/>
    <x v="4"/>
  </r>
  <r>
    <x v="12"/>
    <n v="618"/>
    <n v="44"/>
    <x v="4"/>
  </r>
  <r>
    <x v="12"/>
    <n v="625"/>
    <n v="45"/>
    <x v="4"/>
  </r>
  <r>
    <x v="12"/>
    <n v="588"/>
    <n v="46"/>
    <x v="4"/>
  </r>
  <r>
    <x v="12"/>
    <n v="550"/>
    <n v="47"/>
    <x v="4"/>
  </r>
  <r>
    <x v="12"/>
    <n v="508"/>
    <n v="48"/>
    <x v="4"/>
  </r>
  <r>
    <x v="12"/>
    <n v="562"/>
    <n v="49"/>
    <x v="4"/>
  </r>
  <r>
    <x v="12"/>
    <n v="544"/>
    <n v="50"/>
    <x v="4"/>
  </r>
  <r>
    <x v="12"/>
    <n v="542"/>
    <n v="51"/>
    <x v="4"/>
  </r>
  <r>
    <x v="12"/>
    <n v="567"/>
    <n v="52"/>
    <x v="4"/>
  </r>
  <r>
    <x v="12"/>
    <n v="558"/>
    <n v="53"/>
    <x v="4"/>
  </r>
  <r>
    <x v="12"/>
    <n v="546"/>
    <n v="54"/>
    <x v="4"/>
  </r>
  <r>
    <x v="12"/>
    <n v="532"/>
    <n v="55"/>
    <x v="4"/>
  </r>
  <r>
    <x v="12"/>
    <n v="529"/>
    <n v="56"/>
    <x v="4"/>
  </r>
  <r>
    <x v="12"/>
    <n v="534"/>
    <n v="57"/>
    <x v="4"/>
  </r>
  <r>
    <x v="12"/>
    <n v="523"/>
    <n v="58"/>
    <x v="4"/>
  </r>
  <r>
    <x v="12"/>
    <n v="506"/>
    <n v="59"/>
    <x v="4"/>
  </r>
  <r>
    <x v="12"/>
    <n v="502"/>
    <n v="60"/>
    <x v="5"/>
  </r>
  <r>
    <x v="12"/>
    <n v="508"/>
    <n v="61"/>
    <x v="5"/>
  </r>
  <r>
    <x v="12"/>
    <n v="443"/>
    <n v="62"/>
    <x v="5"/>
  </r>
  <r>
    <x v="12"/>
    <n v="388"/>
    <n v="63"/>
    <x v="5"/>
  </r>
  <r>
    <x v="12"/>
    <n v="417"/>
    <n v="64"/>
    <x v="5"/>
  </r>
  <r>
    <x v="12"/>
    <n v="393"/>
    <n v="65"/>
    <x v="5"/>
  </r>
  <r>
    <x v="12"/>
    <n v="327"/>
    <n v="66"/>
    <x v="5"/>
  </r>
  <r>
    <x v="12"/>
    <n v="322"/>
    <n v="67"/>
    <x v="5"/>
  </r>
  <r>
    <x v="12"/>
    <n v="316"/>
    <n v="68"/>
    <x v="5"/>
  </r>
  <r>
    <x v="12"/>
    <n v="321"/>
    <n v="69"/>
    <x v="5"/>
  </r>
  <r>
    <x v="12"/>
    <n v="273"/>
    <n v="70"/>
    <x v="5"/>
  </r>
  <r>
    <x v="12"/>
    <n v="268"/>
    <n v="71"/>
    <x v="5"/>
  </r>
  <r>
    <x v="12"/>
    <n v="230"/>
    <n v="72"/>
    <x v="5"/>
  </r>
  <r>
    <x v="12"/>
    <n v="241"/>
    <n v="73"/>
    <x v="5"/>
  </r>
  <r>
    <x v="12"/>
    <n v="169"/>
    <n v="74"/>
    <x v="5"/>
  </r>
  <r>
    <x v="12"/>
    <n v="173"/>
    <n v="75"/>
    <x v="5"/>
  </r>
  <r>
    <x v="12"/>
    <n v="189"/>
    <n v="76"/>
    <x v="5"/>
  </r>
  <r>
    <x v="12"/>
    <n v="148"/>
    <n v="77"/>
    <x v="5"/>
  </r>
  <r>
    <x v="12"/>
    <n v="117"/>
    <n v="78"/>
    <x v="5"/>
  </r>
  <r>
    <x v="12"/>
    <n v="140"/>
    <n v="79"/>
    <x v="5"/>
  </r>
  <r>
    <x v="12"/>
    <n v="146"/>
    <n v="80"/>
    <x v="5"/>
  </r>
  <r>
    <x v="12"/>
    <n v="143"/>
    <n v="81"/>
    <x v="5"/>
  </r>
  <r>
    <x v="12"/>
    <n v="152"/>
    <n v="82"/>
    <x v="5"/>
  </r>
  <r>
    <x v="12"/>
    <n v="127"/>
    <n v="83"/>
    <x v="5"/>
  </r>
  <r>
    <x v="12"/>
    <n v="101"/>
    <n v="84"/>
    <x v="5"/>
  </r>
  <r>
    <x v="12"/>
    <n v="113"/>
    <n v="85"/>
    <x v="5"/>
  </r>
  <r>
    <x v="12"/>
    <n v="88"/>
    <n v="86"/>
    <x v="5"/>
  </r>
  <r>
    <x v="12"/>
    <n v="60"/>
    <n v="87"/>
    <x v="5"/>
  </r>
  <r>
    <x v="12"/>
    <n v="70"/>
    <n v="88"/>
    <x v="5"/>
  </r>
  <r>
    <x v="12"/>
    <n v="49"/>
    <n v="89"/>
    <x v="5"/>
  </r>
  <r>
    <x v="12"/>
    <n v="27"/>
    <n v="90"/>
    <x v="5"/>
  </r>
  <r>
    <x v="12"/>
    <n v="36"/>
    <n v="91"/>
    <x v="5"/>
  </r>
  <r>
    <x v="12"/>
    <n v="30"/>
    <n v="92"/>
    <x v="5"/>
  </r>
  <r>
    <x v="12"/>
    <n v="24"/>
    <n v="93"/>
    <x v="5"/>
  </r>
  <r>
    <x v="12"/>
    <n v="22"/>
    <n v="94"/>
    <x v="5"/>
  </r>
  <r>
    <x v="12"/>
    <n v="16"/>
    <n v="95"/>
    <x v="5"/>
  </r>
  <r>
    <x v="12"/>
    <n v="15"/>
    <n v="96"/>
    <x v="5"/>
  </r>
  <r>
    <x v="12"/>
    <n v="13"/>
    <n v="97"/>
    <x v="5"/>
  </r>
  <r>
    <x v="12"/>
    <n v="3"/>
    <n v="98"/>
    <x v="5"/>
  </r>
  <r>
    <x v="12"/>
    <n v="4"/>
    <n v="99"/>
    <x v="5"/>
  </r>
  <r>
    <x v="12"/>
    <n v="4"/>
    <n v="100"/>
    <x v="5"/>
  </r>
  <r>
    <x v="12"/>
    <n v="6"/>
    <n v="101"/>
    <x v="5"/>
  </r>
  <r>
    <x v="12"/>
    <n v="1"/>
    <n v="102"/>
    <x v="5"/>
  </r>
  <r>
    <x v="12"/>
    <n v="2"/>
    <n v="103"/>
    <x v="5"/>
  </r>
  <r>
    <x v="12"/>
    <n v="3"/>
    <n v="104"/>
    <x v="5"/>
  </r>
  <r>
    <x v="12"/>
    <n v="3"/>
    <n v="105"/>
    <x v="5"/>
  </r>
  <r>
    <x v="12"/>
    <n v="1"/>
    <n v="107"/>
    <x v="5"/>
  </r>
  <r>
    <x v="12"/>
    <n v="2"/>
    <n v="108"/>
    <x v="5"/>
  </r>
  <r>
    <x v="12"/>
    <n v="1"/>
    <n v="109"/>
    <x v="5"/>
  </r>
  <r>
    <x v="12"/>
    <n v="1"/>
    <n v="112"/>
    <x v="5"/>
  </r>
  <r>
    <x v="12"/>
    <n v="1"/>
    <n v="116"/>
    <x v="5"/>
  </r>
  <r>
    <x v="12"/>
    <n v="1"/>
    <n v="118"/>
    <x v="5"/>
  </r>
  <r>
    <x v="13"/>
    <n v="428"/>
    <n v="0"/>
    <x v="0"/>
  </r>
  <r>
    <x v="13"/>
    <n v="391"/>
    <n v="1"/>
    <x v="0"/>
  </r>
  <r>
    <x v="13"/>
    <n v="406"/>
    <n v="2"/>
    <x v="0"/>
  </r>
  <r>
    <x v="13"/>
    <n v="427"/>
    <n v="3"/>
    <x v="0"/>
  </r>
  <r>
    <x v="13"/>
    <n v="448"/>
    <n v="4"/>
    <x v="0"/>
  </r>
  <r>
    <x v="13"/>
    <n v="421"/>
    <n v="5"/>
    <x v="0"/>
  </r>
  <r>
    <x v="13"/>
    <n v="433"/>
    <n v="6"/>
    <x v="1"/>
  </r>
  <r>
    <x v="13"/>
    <n v="487"/>
    <n v="7"/>
    <x v="1"/>
  </r>
  <r>
    <x v="13"/>
    <n v="499"/>
    <n v="8"/>
    <x v="1"/>
  </r>
  <r>
    <x v="13"/>
    <n v="474"/>
    <n v="9"/>
    <x v="1"/>
  </r>
  <r>
    <x v="13"/>
    <n v="506"/>
    <n v="10"/>
    <x v="1"/>
  </r>
  <r>
    <x v="13"/>
    <n v="485"/>
    <n v="11"/>
    <x v="1"/>
  </r>
  <r>
    <x v="13"/>
    <n v="507"/>
    <n v="12"/>
    <x v="2"/>
  </r>
  <r>
    <x v="13"/>
    <n v="509"/>
    <n v="13"/>
    <x v="2"/>
  </r>
  <r>
    <x v="13"/>
    <n v="508"/>
    <n v="14"/>
    <x v="2"/>
  </r>
  <r>
    <x v="13"/>
    <n v="640"/>
    <n v="15"/>
    <x v="2"/>
  </r>
  <r>
    <x v="13"/>
    <n v="684"/>
    <n v="16"/>
    <x v="2"/>
  </r>
  <r>
    <x v="13"/>
    <n v="735"/>
    <n v="17"/>
    <x v="2"/>
  </r>
  <r>
    <x v="13"/>
    <n v="607"/>
    <n v="18"/>
    <x v="3"/>
  </r>
  <r>
    <x v="13"/>
    <n v="494"/>
    <n v="19"/>
    <x v="3"/>
  </r>
  <r>
    <x v="13"/>
    <n v="488"/>
    <n v="20"/>
    <x v="3"/>
  </r>
  <r>
    <x v="13"/>
    <n v="444"/>
    <n v="21"/>
    <x v="3"/>
  </r>
  <r>
    <x v="13"/>
    <n v="446"/>
    <n v="22"/>
    <x v="3"/>
  </r>
  <r>
    <x v="13"/>
    <n v="360"/>
    <n v="23"/>
    <x v="3"/>
  </r>
  <r>
    <x v="13"/>
    <n v="344"/>
    <n v="24"/>
    <x v="3"/>
  </r>
  <r>
    <x v="13"/>
    <n v="350"/>
    <n v="25"/>
    <x v="3"/>
  </r>
  <r>
    <x v="13"/>
    <n v="333"/>
    <n v="26"/>
    <x v="3"/>
  </r>
  <r>
    <x v="13"/>
    <n v="349"/>
    <n v="27"/>
    <x v="3"/>
  </r>
  <r>
    <x v="13"/>
    <n v="332"/>
    <n v="28"/>
    <x v="3"/>
  </r>
  <r>
    <x v="13"/>
    <n v="319"/>
    <n v="29"/>
    <x v="4"/>
  </r>
  <r>
    <x v="13"/>
    <n v="322"/>
    <n v="30"/>
    <x v="4"/>
  </r>
  <r>
    <x v="13"/>
    <n v="337"/>
    <n v="31"/>
    <x v="4"/>
  </r>
  <r>
    <x v="13"/>
    <n v="305"/>
    <n v="32"/>
    <x v="4"/>
  </r>
  <r>
    <x v="13"/>
    <n v="314"/>
    <n v="33"/>
    <x v="4"/>
  </r>
  <r>
    <x v="13"/>
    <n v="315"/>
    <n v="34"/>
    <x v="4"/>
  </r>
  <r>
    <x v="13"/>
    <n v="293"/>
    <n v="35"/>
    <x v="4"/>
  </r>
  <r>
    <x v="13"/>
    <n v="327"/>
    <n v="36"/>
    <x v="4"/>
  </r>
  <r>
    <x v="13"/>
    <n v="304"/>
    <n v="37"/>
    <x v="4"/>
  </r>
  <r>
    <x v="13"/>
    <n v="277"/>
    <n v="38"/>
    <x v="4"/>
  </r>
  <r>
    <x v="13"/>
    <n v="290"/>
    <n v="39"/>
    <x v="4"/>
  </r>
  <r>
    <x v="13"/>
    <n v="291"/>
    <n v="40"/>
    <x v="4"/>
  </r>
  <r>
    <x v="13"/>
    <n v="332"/>
    <n v="41"/>
    <x v="4"/>
  </r>
  <r>
    <x v="13"/>
    <n v="331"/>
    <n v="42"/>
    <x v="4"/>
  </r>
  <r>
    <x v="13"/>
    <n v="308"/>
    <n v="43"/>
    <x v="4"/>
  </r>
  <r>
    <x v="13"/>
    <n v="288"/>
    <n v="44"/>
    <x v="4"/>
  </r>
  <r>
    <x v="13"/>
    <n v="255"/>
    <n v="45"/>
    <x v="4"/>
  </r>
  <r>
    <x v="13"/>
    <n v="319"/>
    <n v="46"/>
    <x v="4"/>
  </r>
  <r>
    <x v="13"/>
    <n v="268"/>
    <n v="47"/>
    <x v="4"/>
  </r>
  <r>
    <x v="13"/>
    <n v="281"/>
    <n v="48"/>
    <x v="4"/>
  </r>
  <r>
    <x v="13"/>
    <n v="285"/>
    <n v="49"/>
    <x v="4"/>
  </r>
  <r>
    <x v="13"/>
    <n v="245"/>
    <n v="50"/>
    <x v="4"/>
  </r>
  <r>
    <x v="13"/>
    <n v="275"/>
    <n v="51"/>
    <x v="4"/>
  </r>
  <r>
    <x v="13"/>
    <n v="263"/>
    <n v="52"/>
    <x v="4"/>
  </r>
  <r>
    <x v="13"/>
    <n v="270"/>
    <n v="53"/>
    <x v="4"/>
  </r>
  <r>
    <x v="13"/>
    <n v="240"/>
    <n v="54"/>
    <x v="4"/>
  </r>
  <r>
    <x v="13"/>
    <n v="250"/>
    <n v="55"/>
    <x v="4"/>
  </r>
  <r>
    <x v="13"/>
    <n v="252"/>
    <n v="56"/>
    <x v="4"/>
  </r>
  <r>
    <x v="13"/>
    <n v="234"/>
    <n v="57"/>
    <x v="4"/>
  </r>
  <r>
    <x v="13"/>
    <n v="242"/>
    <n v="58"/>
    <x v="4"/>
  </r>
  <r>
    <x v="13"/>
    <n v="211"/>
    <n v="59"/>
    <x v="4"/>
  </r>
  <r>
    <x v="13"/>
    <n v="219"/>
    <n v="60"/>
    <x v="5"/>
  </r>
  <r>
    <x v="13"/>
    <n v="214"/>
    <n v="61"/>
    <x v="5"/>
  </r>
  <r>
    <x v="13"/>
    <n v="209"/>
    <n v="62"/>
    <x v="5"/>
  </r>
  <r>
    <x v="13"/>
    <n v="196"/>
    <n v="63"/>
    <x v="5"/>
  </r>
  <r>
    <x v="13"/>
    <n v="184"/>
    <n v="64"/>
    <x v="5"/>
  </r>
  <r>
    <x v="13"/>
    <n v="169"/>
    <n v="65"/>
    <x v="5"/>
  </r>
  <r>
    <x v="13"/>
    <n v="163"/>
    <n v="66"/>
    <x v="5"/>
  </r>
  <r>
    <x v="13"/>
    <n v="142"/>
    <n v="67"/>
    <x v="5"/>
  </r>
  <r>
    <x v="13"/>
    <n v="151"/>
    <n v="68"/>
    <x v="5"/>
  </r>
  <r>
    <x v="13"/>
    <n v="153"/>
    <n v="69"/>
    <x v="5"/>
  </r>
  <r>
    <x v="13"/>
    <n v="117"/>
    <n v="70"/>
    <x v="5"/>
  </r>
  <r>
    <x v="13"/>
    <n v="134"/>
    <n v="71"/>
    <x v="5"/>
  </r>
  <r>
    <x v="13"/>
    <n v="113"/>
    <n v="72"/>
    <x v="5"/>
  </r>
  <r>
    <x v="13"/>
    <n v="100"/>
    <n v="73"/>
    <x v="5"/>
  </r>
  <r>
    <x v="13"/>
    <n v="101"/>
    <n v="74"/>
    <x v="5"/>
  </r>
  <r>
    <x v="13"/>
    <n v="101"/>
    <n v="75"/>
    <x v="5"/>
  </r>
  <r>
    <x v="13"/>
    <n v="106"/>
    <n v="76"/>
    <x v="5"/>
  </r>
  <r>
    <x v="13"/>
    <n v="91"/>
    <n v="77"/>
    <x v="5"/>
  </r>
  <r>
    <x v="13"/>
    <n v="78"/>
    <n v="78"/>
    <x v="5"/>
  </r>
  <r>
    <x v="13"/>
    <n v="76"/>
    <n v="79"/>
    <x v="5"/>
  </r>
  <r>
    <x v="13"/>
    <n v="57"/>
    <n v="80"/>
    <x v="5"/>
  </r>
  <r>
    <x v="13"/>
    <n v="69"/>
    <n v="81"/>
    <x v="5"/>
  </r>
  <r>
    <x v="13"/>
    <n v="59"/>
    <n v="82"/>
    <x v="5"/>
  </r>
  <r>
    <x v="13"/>
    <n v="64"/>
    <n v="83"/>
    <x v="5"/>
  </r>
  <r>
    <x v="13"/>
    <n v="57"/>
    <n v="84"/>
    <x v="5"/>
  </r>
  <r>
    <x v="13"/>
    <n v="48"/>
    <n v="85"/>
    <x v="5"/>
  </r>
  <r>
    <x v="13"/>
    <n v="52"/>
    <n v="86"/>
    <x v="5"/>
  </r>
  <r>
    <x v="13"/>
    <n v="33"/>
    <n v="87"/>
    <x v="5"/>
  </r>
  <r>
    <x v="13"/>
    <n v="27"/>
    <n v="88"/>
    <x v="5"/>
  </r>
  <r>
    <x v="13"/>
    <n v="25"/>
    <n v="89"/>
    <x v="5"/>
  </r>
  <r>
    <x v="13"/>
    <n v="19"/>
    <n v="90"/>
    <x v="5"/>
  </r>
  <r>
    <x v="13"/>
    <n v="35"/>
    <n v="91"/>
    <x v="5"/>
  </r>
  <r>
    <x v="13"/>
    <n v="12"/>
    <n v="92"/>
    <x v="5"/>
  </r>
  <r>
    <x v="13"/>
    <n v="10"/>
    <n v="93"/>
    <x v="5"/>
  </r>
  <r>
    <x v="13"/>
    <n v="12"/>
    <n v="94"/>
    <x v="5"/>
  </r>
  <r>
    <x v="13"/>
    <n v="10"/>
    <n v="95"/>
    <x v="5"/>
  </r>
  <r>
    <x v="13"/>
    <n v="14"/>
    <n v="96"/>
    <x v="5"/>
  </r>
  <r>
    <x v="13"/>
    <n v="12"/>
    <n v="97"/>
    <x v="5"/>
  </r>
  <r>
    <x v="13"/>
    <n v="5"/>
    <n v="98"/>
    <x v="5"/>
  </r>
  <r>
    <x v="13"/>
    <n v="6"/>
    <n v="99"/>
    <x v="5"/>
  </r>
  <r>
    <x v="13"/>
    <n v="3"/>
    <n v="100"/>
    <x v="5"/>
  </r>
  <r>
    <x v="13"/>
    <n v="14"/>
    <n v="101"/>
    <x v="5"/>
  </r>
  <r>
    <x v="13"/>
    <n v="5"/>
    <n v="102"/>
    <x v="5"/>
  </r>
  <r>
    <x v="13"/>
    <n v="4"/>
    <n v="103"/>
    <x v="5"/>
  </r>
  <r>
    <x v="13"/>
    <n v="1"/>
    <n v="104"/>
    <x v="5"/>
  </r>
  <r>
    <x v="13"/>
    <n v="3"/>
    <n v="105"/>
    <x v="5"/>
  </r>
  <r>
    <x v="13"/>
    <n v="2"/>
    <n v="106"/>
    <x v="5"/>
  </r>
  <r>
    <x v="13"/>
    <n v="2"/>
    <n v="107"/>
    <x v="5"/>
  </r>
  <r>
    <x v="13"/>
    <n v="3"/>
    <n v="108"/>
    <x v="5"/>
  </r>
  <r>
    <x v="13"/>
    <n v="6"/>
    <n v="109"/>
    <x v="5"/>
  </r>
  <r>
    <x v="13"/>
    <n v="1"/>
    <n v="110"/>
    <x v="5"/>
  </r>
  <r>
    <x v="14"/>
    <n v="77"/>
    <n v="0"/>
    <x v="0"/>
  </r>
  <r>
    <x v="14"/>
    <n v="102"/>
    <n v="1"/>
    <x v="0"/>
  </r>
  <r>
    <x v="14"/>
    <n v="99"/>
    <n v="2"/>
    <x v="0"/>
  </r>
  <r>
    <x v="14"/>
    <n v="96"/>
    <n v="3"/>
    <x v="0"/>
  </r>
  <r>
    <x v="14"/>
    <n v="96"/>
    <n v="4"/>
    <x v="0"/>
  </r>
  <r>
    <x v="14"/>
    <n v="87"/>
    <n v="5"/>
    <x v="0"/>
  </r>
  <r>
    <x v="14"/>
    <n v="101"/>
    <n v="6"/>
    <x v="1"/>
  </r>
  <r>
    <x v="14"/>
    <n v="99"/>
    <n v="7"/>
    <x v="1"/>
  </r>
  <r>
    <x v="14"/>
    <n v="102"/>
    <n v="8"/>
    <x v="1"/>
  </r>
  <r>
    <x v="14"/>
    <n v="103"/>
    <n v="9"/>
    <x v="1"/>
  </r>
  <r>
    <x v="14"/>
    <n v="113"/>
    <n v="10"/>
    <x v="1"/>
  </r>
  <r>
    <x v="14"/>
    <n v="103"/>
    <n v="11"/>
    <x v="1"/>
  </r>
  <r>
    <x v="14"/>
    <n v="120"/>
    <n v="12"/>
    <x v="2"/>
  </r>
  <r>
    <x v="14"/>
    <n v="134"/>
    <n v="13"/>
    <x v="2"/>
  </r>
  <r>
    <x v="14"/>
    <n v="125"/>
    <n v="14"/>
    <x v="2"/>
  </r>
  <r>
    <x v="14"/>
    <n v="110"/>
    <n v="15"/>
    <x v="2"/>
  </r>
  <r>
    <x v="14"/>
    <n v="139"/>
    <n v="16"/>
    <x v="2"/>
  </r>
  <r>
    <x v="14"/>
    <n v="138"/>
    <n v="17"/>
    <x v="2"/>
  </r>
  <r>
    <x v="14"/>
    <n v="128"/>
    <n v="18"/>
    <x v="3"/>
  </r>
  <r>
    <x v="14"/>
    <n v="140"/>
    <n v="19"/>
    <x v="3"/>
  </r>
  <r>
    <x v="14"/>
    <n v="113"/>
    <n v="20"/>
    <x v="3"/>
  </r>
  <r>
    <x v="14"/>
    <n v="123"/>
    <n v="21"/>
    <x v="3"/>
  </r>
  <r>
    <x v="14"/>
    <n v="130"/>
    <n v="22"/>
    <x v="3"/>
  </r>
  <r>
    <x v="14"/>
    <n v="86"/>
    <n v="23"/>
    <x v="3"/>
  </r>
  <r>
    <x v="14"/>
    <n v="95"/>
    <n v="24"/>
    <x v="3"/>
  </r>
  <r>
    <x v="14"/>
    <n v="101"/>
    <n v="25"/>
    <x v="3"/>
  </r>
  <r>
    <x v="14"/>
    <n v="98"/>
    <n v="26"/>
    <x v="3"/>
  </r>
  <r>
    <x v="14"/>
    <n v="98"/>
    <n v="27"/>
    <x v="3"/>
  </r>
  <r>
    <x v="14"/>
    <n v="80"/>
    <n v="28"/>
    <x v="3"/>
  </r>
  <r>
    <x v="14"/>
    <n v="69"/>
    <n v="29"/>
    <x v="4"/>
  </r>
  <r>
    <x v="14"/>
    <n v="80"/>
    <n v="30"/>
    <x v="4"/>
  </r>
  <r>
    <x v="14"/>
    <n v="85"/>
    <n v="31"/>
    <x v="4"/>
  </r>
  <r>
    <x v="14"/>
    <n v="71"/>
    <n v="32"/>
    <x v="4"/>
  </r>
  <r>
    <x v="14"/>
    <n v="74"/>
    <n v="33"/>
    <x v="4"/>
  </r>
  <r>
    <x v="14"/>
    <n v="88"/>
    <n v="34"/>
    <x v="4"/>
  </r>
  <r>
    <x v="14"/>
    <n v="82"/>
    <n v="35"/>
    <x v="4"/>
  </r>
  <r>
    <x v="14"/>
    <n v="82"/>
    <n v="36"/>
    <x v="4"/>
  </r>
  <r>
    <x v="14"/>
    <n v="86"/>
    <n v="37"/>
    <x v="4"/>
  </r>
  <r>
    <x v="14"/>
    <n v="75"/>
    <n v="38"/>
    <x v="4"/>
  </r>
  <r>
    <x v="14"/>
    <n v="78"/>
    <n v="39"/>
    <x v="4"/>
  </r>
  <r>
    <x v="14"/>
    <n v="79"/>
    <n v="40"/>
    <x v="4"/>
  </r>
  <r>
    <x v="14"/>
    <n v="91"/>
    <n v="41"/>
    <x v="4"/>
  </r>
  <r>
    <x v="14"/>
    <n v="81"/>
    <n v="42"/>
    <x v="4"/>
  </r>
  <r>
    <x v="14"/>
    <n v="69"/>
    <n v="43"/>
    <x v="4"/>
  </r>
  <r>
    <x v="14"/>
    <n v="75"/>
    <n v="44"/>
    <x v="4"/>
  </r>
  <r>
    <x v="14"/>
    <n v="71"/>
    <n v="45"/>
    <x v="4"/>
  </r>
  <r>
    <x v="14"/>
    <n v="74"/>
    <n v="46"/>
    <x v="4"/>
  </r>
  <r>
    <x v="14"/>
    <n v="75"/>
    <n v="47"/>
    <x v="4"/>
  </r>
  <r>
    <x v="14"/>
    <n v="63"/>
    <n v="48"/>
    <x v="4"/>
  </r>
  <r>
    <x v="14"/>
    <n v="61"/>
    <n v="49"/>
    <x v="4"/>
  </r>
  <r>
    <x v="14"/>
    <n v="68"/>
    <n v="50"/>
    <x v="4"/>
  </r>
  <r>
    <x v="14"/>
    <n v="75"/>
    <n v="51"/>
    <x v="4"/>
  </r>
  <r>
    <x v="14"/>
    <n v="73"/>
    <n v="52"/>
    <x v="4"/>
  </r>
  <r>
    <x v="14"/>
    <n v="63"/>
    <n v="53"/>
    <x v="4"/>
  </r>
  <r>
    <x v="14"/>
    <n v="66"/>
    <n v="54"/>
    <x v="4"/>
  </r>
  <r>
    <x v="14"/>
    <n v="75"/>
    <n v="55"/>
    <x v="4"/>
  </r>
  <r>
    <x v="14"/>
    <n v="71"/>
    <n v="56"/>
    <x v="4"/>
  </r>
  <r>
    <x v="14"/>
    <n v="63"/>
    <n v="57"/>
    <x v="4"/>
  </r>
  <r>
    <x v="14"/>
    <n v="53"/>
    <n v="58"/>
    <x v="4"/>
  </r>
  <r>
    <x v="14"/>
    <n v="64"/>
    <n v="59"/>
    <x v="4"/>
  </r>
  <r>
    <x v="14"/>
    <n v="62"/>
    <n v="60"/>
    <x v="5"/>
  </r>
  <r>
    <x v="14"/>
    <n v="61"/>
    <n v="61"/>
    <x v="5"/>
  </r>
  <r>
    <x v="14"/>
    <n v="58"/>
    <n v="62"/>
    <x v="5"/>
  </r>
  <r>
    <x v="14"/>
    <n v="76"/>
    <n v="63"/>
    <x v="5"/>
  </r>
  <r>
    <x v="14"/>
    <n v="60"/>
    <n v="64"/>
    <x v="5"/>
  </r>
  <r>
    <x v="14"/>
    <n v="56"/>
    <n v="65"/>
    <x v="5"/>
  </r>
  <r>
    <x v="14"/>
    <n v="54"/>
    <n v="66"/>
    <x v="5"/>
  </r>
  <r>
    <x v="14"/>
    <n v="46"/>
    <n v="67"/>
    <x v="5"/>
  </r>
  <r>
    <x v="14"/>
    <n v="54"/>
    <n v="68"/>
    <x v="5"/>
  </r>
  <r>
    <x v="14"/>
    <n v="38"/>
    <n v="69"/>
    <x v="5"/>
  </r>
  <r>
    <x v="14"/>
    <n v="47"/>
    <n v="70"/>
    <x v="5"/>
  </r>
  <r>
    <x v="14"/>
    <n v="42"/>
    <n v="71"/>
    <x v="5"/>
  </r>
  <r>
    <x v="14"/>
    <n v="45"/>
    <n v="72"/>
    <x v="5"/>
  </r>
  <r>
    <x v="14"/>
    <n v="39"/>
    <n v="73"/>
    <x v="5"/>
  </r>
  <r>
    <x v="14"/>
    <n v="39"/>
    <n v="74"/>
    <x v="5"/>
  </r>
  <r>
    <x v="14"/>
    <n v="33"/>
    <n v="75"/>
    <x v="5"/>
  </r>
  <r>
    <x v="14"/>
    <n v="31"/>
    <n v="76"/>
    <x v="5"/>
  </r>
  <r>
    <x v="14"/>
    <n v="28"/>
    <n v="77"/>
    <x v="5"/>
  </r>
  <r>
    <x v="14"/>
    <n v="25"/>
    <n v="78"/>
    <x v="5"/>
  </r>
  <r>
    <x v="14"/>
    <n v="17"/>
    <n v="79"/>
    <x v="5"/>
  </r>
  <r>
    <x v="14"/>
    <n v="24"/>
    <n v="80"/>
    <x v="5"/>
  </r>
  <r>
    <x v="14"/>
    <n v="27"/>
    <n v="81"/>
    <x v="5"/>
  </r>
  <r>
    <x v="14"/>
    <n v="22"/>
    <n v="82"/>
    <x v="5"/>
  </r>
  <r>
    <x v="14"/>
    <n v="17"/>
    <n v="83"/>
    <x v="5"/>
  </r>
  <r>
    <x v="14"/>
    <n v="15"/>
    <n v="84"/>
    <x v="5"/>
  </r>
  <r>
    <x v="14"/>
    <n v="13"/>
    <n v="85"/>
    <x v="5"/>
  </r>
  <r>
    <x v="14"/>
    <n v="12"/>
    <n v="86"/>
    <x v="5"/>
  </r>
  <r>
    <x v="14"/>
    <n v="8"/>
    <n v="87"/>
    <x v="5"/>
  </r>
  <r>
    <x v="14"/>
    <n v="8"/>
    <n v="88"/>
    <x v="5"/>
  </r>
  <r>
    <x v="14"/>
    <n v="8"/>
    <n v="89"/>
    <x v="5"/>
  </r>
  <r>
    <x v="14"/>
    <n v="8"/>
    <n v="90"/>
    <x v="5"/>
  </r>
  <r>
    <x v="14"/>
    <n v="8"/>
    <n v="91"/>
    <x v="5"/>
  </r>
  <r>
    <x v="14"/>
    <n v="2"/>
    <n v="92"/>
    <x v="5"/>
  </r>
  <r>
    <x v="14"/>
    <n v="1"/>
    <n v="93"/>
    <x v="5"/>
  </r>
  <r>
    <x v="14"/>
    <n v="1"/>
    <n v="94"/>
    <x v="5"/>
  </r>
  <r>
    <x v="14"/>
    <n v="1"/>
    <n v="95"/>
    <x v="5"/>
  </r>
  <r>
    <x v="14"/>
    <n v="1"/>
    <n v="97"/>
    <x v="5"/>
  </r>
  <r>
    <x v="14"/>
    <n v="1"/>
    <n v="99"/>
    <x v="5"/>
  </r>
  <r>
    <x v="14"/>
    <n v="1"/>
    <n v="101"/>
    <x v="5"/>
  </r>
  <r>
    <x v="14"/>
    <n v="1"/>
    <n v="103"/>
    <x v="5"/>
  </r>
  <r>
    <x v="15"/>
    <n v="11"/>
    <n v="0"/>
    <x v="0"/>
  </r>
  <r>
    <x v="15"/>
    <n v="16"/>
    <n v="1"/>
    <x v="0"/>
  </r>
  <r>
    <x v="15"/>
    <n v="31"/>
    <n v="2"/>
    <x v="0"/>
  </r>
  <r>
    <x v="15"/>
    <n v="26"/>
    <n v="3"/>
    <x v="0"/>
  </r>
  <r>
    <x v="15"/>
    <n v="14"/>
    <n v="4"/>
    <x v="0"/>
  </r>
  <r>
    <x v="15"/>
    <n v="24"/>
    <n v="5"/>
    <x v="0"/>
  </r>
  <r>
    <x v="15"/>
    <n v="30"/>
    <n v="6"/>
    <x v="1"/>
  </r>
  <r>
    <x v="15"/>
    <n v="26"/>
    <n v="7"/>
    <x v="1"/>
  </r>
  <r>
    <x v="15"/>
    <n v="26"/>
    <n v="8"/>
    <x v="1"/>
  </r>
  <r>
    <x v="15"/>
    <n v="28"/>
    <n v="9"/>
    <x v="1"/>
  </r>
  <r>
    <x v="15"/>
    <n v="23"/>
    <n v="10"/>
    <x v="1"/>
  </r>
  <r>
    <x v="15"/>
    <n v="30"/>
    <n v="11"/>
    <x v="1"/>
  </r>
  <r>
    <x v="15"/>
    <n v="34"/>
    <n v="12"/>
    <x v="2"/>
  </r>
  <r>
    <x v="15"/>
    <n v="39"/>
    <n v="13"/>
    <x v="2"/>
  </r>
  <r>
    <x v="15"/>
    <n v="32"/>
    <n v="14"/>
    <x v="2"/>
  </r>
  <r>
    <x v="15"/>
    <n v="36"/>
    <n v="15"/>
    <x v="2"/>
  </r>
  <r>
    <x v="15"/>
    <n v="35"/>
    <n v="16"/>
    <x v="2"/>
  </r>
  <r>
    <x v="15"/>
    <n v="43"/>
    <n v="17"/>
    <x v="2"/>
  </r>
  <r>
    <x v="15"/>
    <n v="31"/>
    <n v="18"/>
    <x v="3"/>
  </r>
  <r>
    <x v="15"/>
    <n v="35"/>
    <n v="19"/>
    <x v="3"/>
  </r>
  <r>
    <x v="15"/>
    <n v="24"/>
    <n v="20"/>
    <x v="3"/>
  </r>
  <r>
    <x v="15"/>
    <n v="22"/>
    <n v="21"/>
    <x v="3"/>
  </r>
  <r>
    <x v="15"/>
    <n v="27"/>
    <n v="22"/>
    <x v="3"/>
  </r>
  <r>
    <x v="15"/>
    <n v="34"/>
    <n v="23"/>
    <x v="3"/>
  </r>
  <r>
    <x v="15"/>
    <n v="30"/>
    <n v="24"/>
    <x v="3"/>
  </r>
  <r>
    <x v="15"/>
    <n v="28"/>
    <n v="25"/>
    <x v="3"/>
  </r>
  <r>
    <x v="15"/>
    <n v="32"/>
    <n v="26"/>
    <x v="3"/>
  </r>
  <r>
    <x v="15"/>
    <n v="22"/>
    <n v="27"/>
    <x v="3"/>
  </r>
  <r>
    <x v="15"/>
    <n v="28"/>
    <n v="28"/>
    <x v="3"/>
  </r>
  <r>
    <x v="15"/>
    <n v="21"/>
    <n v="29"/>
    <x v="4"/>
  </r>
  <r>
    <x v="15"/>
    <n v="25"/>
    <n v="30"/>
    <x v="4"/>
  </r>
  <r>
    <x v="15"/>
    <n v="26"/>
    <n v="31"/>
    <x v="4"/>
  </r>
  <r>
    <x v="15"/>
    <n v="25"/>
    <n v="32"/>
    <x v="4"/>
  </r>
  <r>
    <x v="15"/>
    <n v="24"/>
    <n v="33"/>
    <x v="4"/>
  </r>
  <r>
    <x v="15"/>
    <n v="23"/>
    <n v="34"/>
    <x v="4"/>
  </r>
  <r>
    <x v="15"/>
    <n v="29"/>
    <n v="35"/>
    <x v="4"/>
  </r>
  <r>
    <x v="15"/>
    <n v="26"/>
    <n v="36"/>
    <x v="4"/>
  </r>
  <r>
    <x v="15"/>
    <n v="31"/>
    <n v="37"/>
    <x v="4"/>
  </r>
  <r>
    <x v="15"/>
    <n v="24"/>
    <n v="38"/>
    <x v="4"/>
  </r>
  <r>
    <x v="15"/>
    <n v="28"/>
    <n v="39"/>
    <x v="4"/>
  </r>
  <r>
    <x v="15"/>
    <n v="26"/>
    <n v="40"/>
    <x v="4"/>
  </r>
  <r>
    <x v="15"/>
    <n v="39"/>
    <n v="41"/>
    <x v="4"/>
  </r>
  <r>
    <x v="15"/>
    <n v="37"/>
    <n v="42"/>
    <x v="4"/>
  </r>
  <r>
    <x v="15"/>
    <n v="25"/>
    <n v="43"/>
    <x v="4"/>
  </r>
  <r>
    <x v="15"/>
    <n v="35"/>
    <n v="44"/>
    <x v="4"/>
  </r>
  <r>
    <x v="15"/>
    <n v="32"/>
    <n v="45"/>
    <x v="4"/>
  </r>
  <r>
    <x v="15"/>
    <n v="34"/>
    <n v="46"/>
    <x v="4"/>
  </r>
  <r>
    <x v="15"/>
    <n v="39"/>
    <n v="47"/>
    <x v="4"/>
  </r>
  <r>
    <x v="15"/>
    <n v="25"/>
    <n v="48"/>
    <x v="4"/>
  </r>
  <r>
    <x v="15"/>
    <n v="44"/>
    <n v="49"/>
    <x v="4"/>
  </r>
  <r>
    <x v="15"/>
    <n v="29"/>
    <n v="50"/>
    <x v="4"/>
  </r>
  <r>
    <x v="15"/>
    <n v="41"/>
    <n v="51"/>
    <x v="4"/>
  </r>
  <r>
    <x v="15"/>
    <n v="31"/>
    <n v="52"/>
    <x v="4"/>
  </r>
  <r>
    <x v="15"/>
    <n v="41"/>
    <n v="53"/>
    <x v="4"/>
  </r>
  <r>
    <x v="15"/>
    <n v="45"/>
    <n v="54"/>
    <x v="4"/>
  </r>
  <r>
    <x v="15"/>
    <n v="33"/>
    <n v="55"/>
    <x v="4"/>
  </r>
  <r>
    <x v="15"/>
    <n v="50"/>
    <n v="56"/>
    <x v="4"/>
  </r>
  <r>
    <x v="15"/>
    <n v="35"/>
    <n v="57"/>
    <x v="4"/>
  </r>
  <r>
    <x v="15"/>
    <n v="52"/>
    <n v="58"/>
    <x v="4"/>
  </r>
  <r>
    <x v="15"/>
    <n v="46"/>
    <n v="59"/>
    <x v="4"/>
  </r>
  <r>
    <x v="15"/>
    <n v="45"/>
    <n v="60"/>
    <x v="5"/>
  </r>
  <r>
    <x v="15"/>
    <n v="42"/>
    <n v="61"/>
    <x v="5"/>
  </r>
  <r>
    <x v="15"/>
    <n v="42"/>
    <n v="62"/>
    <x v="5"/>
  </r>
  <r>
    <x v="15"/>
    <n v="45"/>
    <n v="63"/>
    <x v="5"/>
  </r>
  <r>
    <x v="15"/>
    <n v="43"/>
    <n v="64"/>
    <x v="5"/>
  </r>
  <r>
    <x v="15"/>
    <n v="32"/>
    <n v="65"/>
    <x v="5"/>
  </r>
  <r>
    <x v="15"/>
    <n v="56"/>
    <n v="66"/>
    <x v="5"/>
  </r>
  <r>
    <x v="15"/>
    <n v="37"/>
    <n v="67"/>
    <x v="5"/>
  </r>
  <r>
    <x v="15"/>
    <n v="32"/>
    <n v="68"/>
    <x v="5"/>
  </r>
  <r>
    <x v="15"/>
    <n v="29"/>
    <n v="69"/>
    <x v="5"/>
  </r>
  <r>
    <x v="15"/>
    <n v="30"/>
    <n v="70"/>
    <x v="5"/>
  </r>
  <r>
    <x v="15"/>
    <n v="32"/>
    <n v="71"/>
    <x v="5"/>
  </r>
  <r>
    <x v="15"/>
    <n v="32"/>
    <n v="72"/>
    <x v="5"/>
  </r>
  <r>
    <x v="15"/>
    <n v="30"/>
    <n v="73"/>
    <x v="5"/>
  </r>
  <r>
    <x v="15"/>
    <n v="20"/>
    <n v="74"/>
    <x v="5"/>
  </r>
  <r>
    <x v="15"/>
    <n v="22"/>
    <n v="75"/>
    <x v="5"/>
  </r>
  <r>
    <x v="15"/>
    <n v="24"/>
    <n v="76"/>
    <x v="5"/>
  </r>
  <r>
    <x v="15"/>
    <n v="22"/>
    <n v="77"/>
    <x v="5"/>
  </r>
  <r>
    <x v="15"/>
    <n v="20"/>
    <n v="78"/>
    <x v="5"/>
  </r>
  <r>
    <x v="15"/>
    <n v="17"/>
    <n v="79"/>
    <x v="5"/>
  </r>
  <r>
    <x v="15"/>
    <n v="22"/>
    <n v="80"/>
    <x v="5"/>
  </r>
  <r>
    <x v="15"/>
    <n v="18"/>
    <n v="81"/>
    <x v="5"/>
  </r>
  <r>
    <x v="15"/>
    <n v="18"/>
    <n v="82"/>
    <x v="5"/>
  </r>
  <r>
    <x v="15"/>
    <n v="9"/>
    <n v="83"/>
    <x v="5"/>
  </r>
  <r>
    <x v="15"/>
    <n v="13"/>
    <n v="84"/>
    <x v="5"/>
  </r>
  <r>
    <x v="15"/>
    <n v="9"/>
    <n v="85"/>
    <x v="5"/>
  </r>
  <r>
    <x v="15"/>
    <n v="14"/>
    <n v="86"/>
    <x v="5"/>
  </r>
  <r>
    <x v="15"/>
    <n v="7"/>
    <n v="87"/>
    <x v="5"/>
  </r>
  <r>
    <x v="15"/>
    <n v="6"/>
    <n v="88"/>
    <x v="5"/>
  </r>
  <r>
    <x v="15"/>
    <n v="8"/>
    <n v="89"/>
    <x v="5"/>
  </r>
  <r>
    <x v="15"/>
    <n v="3"/>
    <n v="90"/>
    <x v="5"/>
  </r>
  <r>
    <x v="15"/>
    <n v="1"/>
    <n v="91"/>
    <x v="5"/>
  </r>
  <r>
    <x v="15"/>
    <n v="2"/>
    <n v="92"/>
    <x v="5"/>
  </r>
  <r>
    <x v="15"/>
    <n v="1"/>
    <n v="94"/>
    <x v="5"/>
  </r>
  <r>
    <x v="15"/>
    <n v="2"/>
    <n v="95"/>
    <x v="5"/>
  </r>
  <r>
    <x v="15"/>
    <n v="3"/>
    <n v="96"/>
    <x v="5"/>
  </r>
  <r>
    <x v="15"/>
    <n v="2"/>
    <n v="97"/>
    <x v="5"/>
  </r>
  <r>
    <x v="15"/>
    <n v="1"/>
    <n v="104"/>
    <x v="5"/>
  </r>
  <r>
    <x v="15"/>
    <n v="1"/>
    <n v="109"/>
    <x v="5"/>
  </r>
  <r>
    <x v="16"/>
    <n v="187"/>
    <n v="0"/>
    <x v="0"/>
  </r>
  <r>
    <x v="16"/>
    <n v="212"/>
    <n v="1"/>
    <x v="0"/>
  </r>
  <r>
    <x v="16"/>
    <n v="209"/>
    <n v="2"/>
    <x v="0"/>
  </r>
  <r>
    <x v="16"/>
    <n v="180"/>
    <n v="3"/>
    <x v="0"/>
  </r>
  <r>
    <x v="16"/>
    <n v="205"/>
    <n v="4"/>
    <x v="0"/>
  </r>
  <r>
    <x v="16"/>
    <n v="208"/>
    <n v="5"/>
    <x v="0"/>
  </r>
  <r>
    <x v="16"/>
    <n v="175"/>
    <n v="6"/>
    <x v="1"/>
  </r>
  <r>
    <x v="16"/>
    <n v="187"/>
    <n v="7"/>
    <x v="1"/>
  </r>
  <r>
    <x v="16"/>
    <n v="193"/>
    <n v="8"/>
    <x v="1"/>
  </r>
  <r>
    <x v="16"/>
    <n v="207"/>
    <n v="9"/>
    <x v="1"/>
  </r>
  <r>
    <x v="16"/>
    <n v="190"/>
    <n v="10"/>
    <x v="1"/>
  </r>
  <r>
    <x v="16"/>
    <n v="195"/>
    <n v="11"/>
    <x v="1"/>
  </r>
  <r>
    <x v="16"/>
    <n v="261"/>
    <n v="12"/>
    <x v="2"/>
  </r>
  <r>
    <x v="16"/>
    <n v="278"/>
    <n v="13"/>
    <x v="2"/>
  </r>
  <r>
    <x v="16"/>
    <n v="284"/>
    <n v="14"/>
    <x v="2"/>
  </r>
  <r>
    <x v="16"/>
    <n v="311"/>
    <n v="15"/>
    <x v="2"/>
  </r>
  <r>
    <x v="16"/>
    <n v="337"/>
    <n v="16"/>
    <x v="2"/>
  </r>
  <r>
    <x v="16"/>
    <n v="344"/>
    <n v="17"/>
    <x v="2"/>
  </r>
  <r>
    <x v="16"/>
    <n v="320"/>
    <n v="18"/>
    <x v="3"/>
  </r>
  <r>
    <x v="16"/>
    <n v="258"/>
    <n v="19"/>
    <x v="3"/>
  </r>
  <r>
    <x v="16"/>
    <n v="265"/>
    <n v="20"/>
    <x v="3"/>
  </r>
  <r>
    <x v="16"/>
    <n v="296"/>
    <n v="21"/>
    <x v="3"/>
  </r>
  <r>
    <x v="16"/>
    <n v="279"/>
    <n v="22"/>
    <x v="3"/>
  </r>
  <r>
    <x v="16"/>
    <n v="261"/>
    <n v="23"/>
    <x v="3"/>
  </r>
  <r>
    <x v="16"/>
    <n v="231"/>
    <n v="24"/>
    <x v="3"/>
  </r>
  <r>
    <x v="16"/>
    <n v="284"/>
    <n v="25"/>
    <x v="3"/>
  </r>
  <r>
    <x v="16"/>
    <n v="272"/>
    <n v="26"/>
    <x v="3"/>
  </r>
  <r>
    <x v="16"/>
    <n v="296"/>
    <n v="27"/>
    <x v="3"/>
  </r>
  <r>
    <x v="16"/>
    <n v="267"/>
    <n v="28"/>
    <x v="3"/>
  </r>
  <r>
    <x v="16"/>
    <n v="289"/>
    <n v="29"/>
    <x v="4"/>
  </r>
  <r>
    <x v="16"/>
    <n v="248"/>
    <n v="30"/>
    <x v="4"/>
  </r>
  <r>
    <x v="16"/>
    <n v="266"/>
    <n v="31"/>
    <x v="4"/>
  </r>
  <r>
    <x v="16"/>
    <n v="258"/>
    <n v="32"/>
    <x v="4"/>
  </r>
  <r>
    <x v="16"/>
    <n v="226"/>
    <n v="33"/>
    <x v="4"/>
  </r>
  <r>
    <x v="16"/>
    <n v="240"/>
    <n v="34"/>
    <x v="4"/>
  </r>
  <r>
    <x v="16"/>
    <n v="224"/>
    <n v="35"/>
    <x v="4"/>
  </r>
  <r>
    <x v="16"/>
    <n v="214"/>
    <n v="36"/>
    <x v="4"/>
  </r>
  <r>
    <x v="16"/>
    <n v="241"/>
    <n v="37"/>
    <x v="4"/>
  </r>
  <r>
    <x v="16"/>
    <n v="235"/>
    <n v="38"/>
    <x v="4"/>
  </r>
  <r>
    <x v="16"/>
    <n v="241"/>
    <n v="39"/>
    <x v="4"/>
  </r>
  <r>
    <x v="16"/>
    <n v="232"/>
    <n v="40"/>
    <x v="4"/>
  </r>
  <r>
    <x v="16"/>
    <n v="262"/>
    <n v="41"/>
    <x v="4"/>
  </r>
  <r>
    <x v="16"/>
    <n v="245"/>
    <n v="42"/>
    <x v="4"/>
  </r>
  <r>
    <x v="16"/>
    <n v="217"/>
    <n v="43"/>
    <x v="4"/>
  </r>
  <r>
    <x v="16"/>
    <n v="245"/>
    <n v="44"/>
    <x v="4"/>
  </r>
  <r>
    <x v="16"/>
    <n v="229"/>
    <n v="45"/>
    <x v="4"/>
  </r>
  <r>
    <x v="16"/>
    <n v="228"/>
    <n v="46"/>
    <x v="4"/>
  </r>
  <r>
    <x v="16"/>
    <n v="236"/>
    <n v="47"/>
    <x v="4"/>
  </r>
  <r>
    <x v="16"/>
    <n v="215"/>
    <n v="48"/>
    <x v="4"/>
  </r>
  <r>
    <x v="16"/>
    <n v="242"/>
    <n v="49"/>
    <x v="4"/>
  </r>
  <r>
    <x v="16"/>
    <n v="268"/>
    <n v="50"/>
    <x v="4"/>
  </r>
  <r>
    <x v="16"/>
    <n v="265"/>
    <n v="51"/>
    <x v="4"/>
  </r>
  <r>
    <x v="16"/>
    <n v="242"/>
    <n v="52"/>
    <x v="4"/>
  </r>
  <r>
    <x v="16"/>
    <n v="266"/>
    <n v="53"/>
    <x v="4"/>
  </r>
  <r>
    <x v="16"/>
    <n v="261"/>
    <n v="54"/>
    <x v="4"/>
  </r>
  <r>
    <x v="16"/>
    <n v="244"/>
    <n v="55"/>
    <x v="4"/>
  </r>
  <r>
    <x v="16"/>
    <n v="269"/>
    <n v="56"/>
    <x v="4"/>
  </r>
  <r>
    <x v="16"/>
    <n v="280"/>
    <n v="57"/>
    <x v="4"/>
  </r>
  <r>
    <x v="16"/>
    <n v="279"/>
    <n v="58"/>
    <x v="4"/>
  </r>
  <r>
    <x v="16"/>
    <n v="255"/>
    <n v="59"/>
    <x v="4"/>
  </r>
  <r>
    <x v="16"/>
    <n v="230"/>
    <n v="60"/>
    <x v="5"/>
  </r>
  <r>
    <x v="16"/>
    <n v="213"/>
    <n v="61"/>
    <x v="5"/>
  </r>
  <r>
    <x v="16"/>
    <n v="224"/>
    <n v="62"/>
    <x v="5"/>
  </r>
  <r>
    <x v="16"/>
    <n v="221"/>
    <n v="63"/>
    <x v="5"/>
  </r>
  <r>
    <x v="16"/>
    <n v="186"/>
    <n v="64"/>
    <x v="5"/>
  </r>
  <r>
    <x v="16"/>
    <n v="199"/>
    <n v="65"/>
    <x v="5"/>
  </r>
  <r>
    <x v="16"/>
    <n v="185"/>
    <n v="66"/>
    <x v="5"/>
  </r>
  <r>
    <x v="16"/>
    <n v="168"/>
    <n v="67"/>
    <x v="5"/>
  </r>
  <r>
    <x v="16"/>
    <n v="148"/>
    <n v="68"/>
    <x v="5"/>
  </r>
  <r>
    <x v="16"/>
    <n v="159"/>
    <n v="69"/>
    <x v="5"/>
  </r>
  <r>
    <x v="16"/>
    <n v="135"/>
    <n v="70"/>
    <x v="5"/>
  </r>
  <r>
    <x v="16"/>
    <n v="134"/>
    <n v="71"/>
    <x v="5"/>
  </r>
  <r>
    <x v="16"/>
    <n v="147"/>
    <n v="72"/>
    <x v="5"/>
  </r>
  <r>
    <x v="16"/>
    <n v="126"/>
    <n v="73"/>
    <x v="5"/>
  </r>
  <r>
    <x v="16"/>
    <n v="98"/>
    <n v="74"/>
    <x v="5"/>
  </r>
  <r>
    <x v="16"/>
    <n v="122"/>
    <n v="75"/>
    <x v="5"/>
  </r>
  <r>
    <x v="16"/>
    <n v="122"/>
    <n v="76"/>
    <x v="5"/>
  </r>
  <r>
    <x v="16"/>
    <n v="92"/>
    <n v="77"/>
    <x v="5"/>
  </r>
  <r>
    <x v="16"/>
    <n v="87"/>
    <n v="78"/>
    <x v="5"/>
  </r>
  <r>
    <x v="16"/>
    <n v="73"/>
    <n v="79"/>
    <x v="5"/>
  </r>
  <r>
    <x v="16"/>
    <n v="74"/>
    <n v="80"/>
    <x v="5"/>
  </r>
  <r>
    <x v="16"/>
    <n v="78"/>
    <n v="81"/>
    <x v="5"/>
  </r>
  <r>
    <x v="16"/>
    <n v="72"/>
    <n v="82"/>
    <x v="5"/>
  </r>
  <r>
    <x v="16"/>
    <n v="60"/>
    <n v="83"/>
    <x v="5"/>
  </r>
  <r>
    <x v="16"/>
    <n v="39"/>
    <n v="84"/>
    <x v="5"/>
  </r>
  <r>
    <x v="16"/>
    <n v="43"/>
    <n v="85"/>
    <x v="5"/>
  </r>
  <r>
    <x v="16"/>
    <n v="44"/>
    <n v="86"/>
    <x v="5"/>
  </r>
  <r>
    <x v="16"/>
    <n v="34"/>
    <n v="87"/>
    <x v="5"/>
  </r>
  <r>
    <x v="16"/>
    <n v="32"/>
    <n v="88"/>
    <x v="5"/>
  </r>
  <r>
    <x v="16"/>
    <n v="27"/>
    <n v="89"/>
    <x v="5"/>
  </r>
  <r>
    <x v="16"/>
    <n v="18"/>
    <n v="90"/>
    <x v="5"/>
  </r>
  <r>
    <x v="16"/>
    <n v="24"/>
    <n v="91"/>
    <x v="5"/>
  </r>
  <r>
    <x v="16"/>
    <n v="16"/>
    <n v="92"/>
    <x v="5"/>
  </r>
  <r>
    <x v="16"/>
    <n v="16"/>
    <n v="93"/>
    <x v="5"/>
  </r>
  <r>
    <x v="16"/>
    <n v="7"/>
    <n v="94"/>
    <x v="5"/>
  </r>
  <r>
    <x v="16"/>
    <n v="11"/>
    <n v="95"/>
    <x v="5"/>
  </r>
  <r>
    <x v="16"/>
    <n v="8"/>
    <n v="96"/>
    <x v="5"/>
  </r>
  <r>
    <x v="16"/>
    <n v="6"/>
    <n v="97"/>
    <x v="5"/>
  </r>
  <r>
    <x v="16"/>
    <n v="5"/>
    <n v="98"/>
    <x v="5"/>
  </r>
  <r>
    <x v="16"/>
    <n v="2"/>
    <n v="99"/>
    <x v="5"/>
  </r>
  <r>
    <x v="16"/>
    <n v="3"/>
    <n v="100"/>
    <x v="5"/>
  </r>
  <r>
    <x v="17"/>
    <n v="25"/>
    <n v="0"/>
    <x v="0"/>
  </r>
  <r>
    <x v="17"/>
    <n v="39"/>
    <n v="1"/>
    <x v="0"/>
  </r>
  <r>
    <x v="17"/>
    <n v="28"/>
    <n v="2"/>
    <x v="0"/>
  </r>
  <r>
    <x v="17"/>
    <n v="28"/>
    <n v="3"/>
    <x v="0"/>
  </r>
  <r>
    <x v="17"/>
    <n v="31"/>
    <n v="4"/>
    <x v="0"/>
  </r>
  <r>
    <x v="17"/>
    <n v="36"/>
    <n v="5"/>
    <x v="0"/>
  </r>
  <r>
    <x v="17"/>
    <n v="26"/>
    <n v="6"/>
    <x v="1"/>
  </r>
  <r>
    <x v="17"/>
    <n v="43"/>
    <n v="7"/>
    <x v="1"/>
  </r>
  <r>
    <x v="17"/>
    <n v="38"/>
    <n v="8"/>
    <x v="1"/>
  </r>
  <r>
    <x v="17"/>
    <n v="37"/>
    <n v="9"/>
    <x v="1"/>
  </r>
  <r>
    <x v="17"/>
    <n v="38"/>
    <n v="10"/>
    <x v="1"/>
  </r>
  <r>
    <x v="17"/>
    <n v="44"/>
    <n v="11"/>
    <x v="1"/>
  </r>
  <r>
    <x v="17"/>
    <n v="46"/>
    <n v="12"/>
    <x v="2"/>
  </r>
  <r>
    <x v="17"/>
    <n v="43"/>
    <n v="13"/>
    <x v="2"/>
  </r>
  <r>
    <x v="17"/>
    <n v="43"/>
    <n v="14"/>
    <x v="2"/>
  </r>
  <r>
    <x v="17"/>
    <n v="54"/>
    <n v="15"/>
    <x v="2"/>
  </r>
  <r>
    <x v="17"/>
    <n v="61"/>
    <n v="16"/>
    <x v="2"/>
  </r>
  <r>
    <x v="17"/>
    <n v="69"/>
    <n v="17"/>
    <x v="2"/>
  </r>
  <r>
    <x v="17"/>
    <n v="67"/>
    <n v="18"/>
    <x v="3"/>
  </r>
  <r>
    <x v="17"/>
    <n v="55"/>
    <n v="19"/>
    <x v="3"/>
  </r>
  <r>
    <x v="17"/>
    <n v="45"/>
    <n v="20"/>
    <x v="3"/>
  </r>
  <r>
    <x v="17"/>
    <n v="53"/>
    <n v="21"/>
    <x v="3"/>
  </r>
  <r>
    <x v="17"/>
    <n v="39"/>
    <n v="22"/>
    <x v="3"/>
  </r>
  <r>
    <x v="17"/>
    <n v="43"/>
    <n v="23"/>
    <x v="3"/>
  </r>
  <r>
    <x v="17"/>
    <n v="45"/>
    <n v="24"/>
    <x v="3"/>
  </r>
  <r>
    <x v="17"/>
    <n v="42"/>
    <n v="25"/>
    <x v="3"/>
  </r>
  <r>
    <x v="17"/>
    <n v="42"/>
    <n v="26"/>
    <x v="3"/>
  </r>
  <r>
    <x v="17"/>
    <n v="43"/>
    <n v="27"/>
    <x v="3"/>
  </r>
  <r>
    <x v="17"/>
    <n v="37"/>
    <n v="28"/>
    <x v="3"/>
  </r>
  <r>
    <x v="17"/>
    <n v="41"/>
    <n v="29"/>
    <x v="4"/>
  </r>
  <r>
    <x v="17"/>
    <n v="32"/>
    <n v="30"/>
    <x v="4"/>
  </r>
  <r>
    <x v="17"/>
    <n v="29"/>
    <n v="31"/>
    <x v="4"/>
  </r>
  <r>
    <x v="17"/>
    <n v="31"/>
    <n v="32"/>
    <x v="4"/>
  </r>
  <r>
    <x v="17"/>
    <n v="25"/>
    <n v="33"/>
    <x v="4"/>
  </r>
  <r>
    <x v="17"/>
    <n v="34"/>
    <n v="34"/>
    <x v="4"/>
  </r>
  <r>
    <x v="17"/>
    <n v="30"/>
    <n v="35"/>
    <x v="4"/>
  </r>
  <r>
    <x v="17"/>
    <n v="34"/>
    <n v="36"/>
    <x v="4"/>
  </r>
  <r>
    <x v="17"/>
    <n v="42"/>
    <n v="37"/>
    <x v="4"/>
  </r>
  <r>
    <x v="17"/>
    <n v="26"/>
    <n v="38"/>
    <x v="4"/>
  </r>
  <r>
    <x v="17"/>
    <n v="27"/>
    <n v="39"/>
    <x v="4"/>
  </r>
  <r>
    <x v="17"/>
    <n v="42"/>
    <n v="40"/>
    <x v="4"/>
  </r>
  <r>
    <x v="17"/>
    <n v="24"/>
    <n v="41"/>
    <x v="4"/>
  </r>
  <r>
    <x v="17"/>
    <n v="28"/>
    <n v="42"/>
    <x v="4"/>
  </r>
  <r>
    <x v="17"/>
    <n v="32"/>
    <n v="43"/>
    <x v="4"/>
  </r>
  <r>
    <x v="17"/>
    <n v="51"/>
    <n v="44"/>
    <x v="4"/>
  </r>
  <r>
    <x v="17"/>
    <n v="22"/>
    <n v="45"/>
    <x v="4"/>
  </r>
  <r>
    <x v="17"/>
    <n v="39"/>
    <n v="46"/>
    <x v="4"/>
  </r>
  <r>
    <x v="17"/>
    <n v="28"/>
    <n v="47"/>
    <x v="4"/>
  </r>
  <r>
    <x v="17"/>
    <n v="36"/>
    <n v="48"/>
    <x v="4"/>
  </r>
  <r>
    <x v="17"/>
    <n v="38"/>
    <n v="49"/>
    <x v="4"/>
  </r>
  <r>
    <x v="17"/>
    <n v="41"/>
    <n v="50"/>
    <x v="4"/>
  </r>
  <r>
    <x v="17"/>
    <n v="36"/>
    <n v="51"/>
    <x v="4"/>
  </r>
  <r>
    <x v="17"/>
    <n v="38"/>
    <n v="52"/>
    <x v="4"/>
  </r>
  <r>
    <x v="17"/>
    <n v="41"/>
    <n v="53"/>
    <x v="4"/>
  </r>
  <r>
    <x v="17"/>
    <n v="35"/>
    <n v="54"/>
    <x v="4"/>
  </r>
  <r>
    <x v="17"/>
    <n v="37"/>
    <n v="55"/>
    <x v="4"/>
  </r>
  <r>
    <x v="17"/>
    <n v="38"/>
    <n v="56"/>
    <x v="4"/>
  </r>
  <r>
    <x v="17"/>
    <n v="42"/>
    <n v="57"/>
    <x v="4"/>
  </r>
  <r>
    <x v="17"/>
    <n v="27"/>
    <n v="58"/>
    <x v="4"/>
  </r>
  <r>
    <x v="17"/>
    <n v="42"/>
    <n v="59"/>
    <x v="4"/>
  </r>
  <r>
    <x v="17"/>
    <n v="23"/>
    <n v="60"/>
    <x v="5"/>
  </r>
  <r>
    <x v="17"/>
    <n v="28"/>
    <n v="61"/>
    <x v="5"/>
  </r>
  <r>
    <x v="17"/>
    <n v="20"/>
    <n v="62"/>
    <x v="5"/>
  </r>
  <r>
    <x v="17"/>
    <n v="36"/>
    <n v="63"/>
    <x v="5"/>
  </r>
  <r>
    <x v="17"/>
    <n v="24"/>
    <n v="64"/>
    <x v="5"/>
  </r>
  <r>
    <x v="17"/>
    <n v="24"/>
    <n v="65"/>
    <x v="5"/>
  </r>
  <r>
    <x v="17"/>
    <n v="27"/>
    <n v="66"/>
    <x v="5"/>
  </r>
  <r>
    <x v="17"/>
    <n v="17"/>
    <n v="67"/>
    <x v="5"/>
  </r>
  <r>
    <x v="17"/>
    <n v="19"/>
    <n v="68"/>
    <x v="5"/>
  </r>
  <r>
    <x v="17"/>
    <n v="17"/>
    <n v="69"/>
    <x v="5"/>
  </r>
  <r>
    <x v="17"/>
    <n v="11"/>
    <n v="70"/>
    <x v="5"/>
  </r>
  <r>
    <x v="17"/>
    <n v="15"/>
    <n v="71"/>
    <x v="5"/>
  </r>
  <r>
    <x v="17"/>
    <n v="15"/>
    <n v="72"/>
    <x v="5"/>
  </r>
  <r>
    <x v="17"/>
    <n v="16"/>
    <n v="73"/>
    <x v="5"/>
  </r>
  <r>
    <x v="17"/>
    <n v="9"/>
    <n v="74"/>
    <x v="5"/>
  </r>
  <r>
    <x v="17"/>
    <n v="7"/>
    <n v="75"/>
    <x v="5"/>
  </r>
  <r>
    <x v="17"/>
    <n v="13"/>
    <n v="76"/>
    <x v="5"/>
  </r>
  <r>
    <x v="17"/>
    <n v="8"/>
    <n v="77"/>
    <x v="5"/>
  </r>
  <r>
    <x v="17"/>
    <n v="13"/>
    <n v="78"/>
    <x v="5"/>
  </r>
  <r>
    <x v="17"/>
    <n v="10"/>
    <n v="79"/>
    <x v="5"/>
  </r>
  <r>
    <x v="17"/>
    <n v="8"/>
    <n v="80"/>
    <x v="5"/>
  </r>
  <r>
    <x v="17"/>
    <n v="8"/>
    <n v="81"/>
    <x v="5"/>
  </r>
  <r>
    <x v="17"/>
    <n v="4"/>
    <n v="82"/>
    <x v="5"/>
  </r>
  <r>
    <x v="17"/>
    <n v="6"/>
    <n v="83"/>
    <x v="5"/>
  </r>
  <r>
    <x v="17"/>
    <n v="5"/>
    <n v="84"/>
    <x v="5"/>
  </r>
  <r>
    <x v="17"/>
    <n v="4"/>
    <n v="85"/>
    <x v="5"/>
  </r>
  <r>
    <x v="17"/>
    <n v="6"/>
    <n v="86"/>
    <x v="5"/>
  </r>
  <r>
    <x v="17"/>
    <n v="4"/>
    <n v="87"/>
    <x v="5"/>
  </r>
  <r>
    <x v="17"/>
    <n v="5"/>
    <n v="88"/>
    <x v="5"/>
  </r>
  <r>
    <x v="17"/>
    <n v="1"/>
    <n v="89"/>
    <x v="5"/>
  </r>
  <r>
    <x v="17"/>
    <n v="4"/>
    <n v="90"/>
    <x v="5"/>
  </r>
  <r>
    <x v="17"/>
    <n v="3"/>
    <n v="91"/>
    <x v="5"/>
  </r>
  <r>
    <x v="17"/>
    <n v="1"/>
    <n v="92"/>
    <x v="5"/>
  </r>
  <r>
    <x v="17"/>
    <n v="2"/>
    <n v="93"/>
    <x v="5"/>
  </r>
  <r>
    <x v="17"/>
    <n v="1"/>
    <n v="94"/>
    <x v="5"/>
  </r>
  <r>
    <x v="17"/>
    <n v="1"/>
    <n v="96"/>
    <x v="5"/>
  </r>
  <r>
    <x v="17"/>
    <n v="1"/>
    <n v="103"/>
    <x v="5"/>
  </r>
  <r>
    <x v="18"/>
    <n v="1106"/>
    <n v="0"/>
    <x v="0"/>
  </r>
  <r>
    <x v="18"/>
    <n v="1221"/>
    <n v="1"/>
    <x v="0"/>
  </r>
  <r>
    <x v="18"/>
    <n v="1284"/>
    <n v="2"/>
    <x v="0"/>
  </r>
  <r>
    <x v="18"/>
    <n v="1077"/>
    <n v="3"/>
    <x v="0"/>
  </r>
  <r>
    <x v="18"/>
    <n v="1103"/>
    <n v="4"/>
    <x v="0"/>
  </r>
  <r>
    <x v="18"/>
    <n v="1086"/>
    <n v="5"/>
    <x v="0"/>
  </r>
  <r>
    <x v="18"/>
    <n v="1091"/>
    <n v="6"/>
    <x v="1"/>
  </r>
  <r>
    <x v="18"/>
    <n v="1193"/>
    <n v="7"/>
    <x v="1"/>
  </r>
  <r>
    <x v="18"/>
    <n v="1178"/>
    <n v="8"/>
    <x v="1"/>
  </r>
  <r>
    <x v="18"/>
    <n v="1315"/>
    <n v="9"/>
    <x v="1"/>
  </r>
  <r>
    <x v="18"/>
    <n v="1237"/>
    <n v="10"/>
    <x v="1"/>
  </r>
  <r>
    <x v="18"/>
    <n v="1292"/>
    <n v="11"/>
    <x v="1"/>
  </r>
  <r>
    <x v="18"/>
    <n v="1384"/>
    <n v="12"/>
    <x v="2"/>
  </r>
  <r>
    <x v="18"/>
    <n v="1570"/>
    <n v="13"/>
    <x v="2"/>
  </r>
  <r>
    <x v="18"/>
    <n v="1551"/>
    <n v="14"/>
    <x v="2"/>
  </r>
  <r>
    <x v="18"/>
    <n v="1575"/>
    <n v="15"/>
    <x v="2"/>
  </r>
  <r>
    <x v="18"/>
    <n v="1658"/>
    <n v="16"/>
    <x v="2"/>
  </r>
  <r>
    <x v="18"/>
    <n v="1626"/>
    <n v="17"/>
    <x v="2"/>
  </r>
  <r>
    <x v="18"/>
    <n v="1503"/>
    <n v="18"/>
    <x v="3"/>
  </r>
  <r>
    <x v="18"/>
    <n v="1406"/>
    <n v="19"/>
    <x v="3"/>
  </r>
  <r>
    <x v="18"/>
    <n v="1455"/>
    <n v="20"/>
    <x v="3"/>
  </r>
  <r>
    <x v="18"/>
    <n v="1466"/>
    <n v="21"/>
    <x v="3"/>
  </r>
  <r>
    <x v="18"/>
    <n v="1488"/>
    <n v="22"/>
    <x v="3"/>
  </r>
  <r>
    <x v="18"/>
    <n v="1503"/>
    <n v="23"/>
    <x v="3"/>
  </r>
  <r>
    <x v="18"/>
    <n v="1516"/>
    <n v="24"/>
    <x v="3"/>
  </r>
  <r>
    <x v="18"/>
    <n v="1831"/>
    <n v="25"/>
    <x v="3"/>
  </r>
  <r>
    <x v="18"/>
    <n v="1819"/>
    <n v="26"/>
    <x v="3"/>
  </r>
  <r>
    <x v="18"/>
    <n v="1813"/>
    <n v="27"/>
    <x v="3"/>
  </r>
  <r>
    <x v="18"/>
    <n v="1796"/>
    <n v="28"/>
    <x v="3"/>
  </r>
  <r>
    <x v="18"/>
    <n v="1655"/>
    <n v="29"/>
    <x v="4"/>
  </r>
  <r>
    <x v="18"/>
    <n v="1634"/>
    <n v="30"/>
    <x v="4"/>
  </r>
  <r>
    <x v="18"/>
    <n v="1571"/>
    <n v="31"/>
    <x v="4"/>
  </r>
  <r>
    <x v="18"/>
    <n v="1503"/>
    <n v="32"/>
    <x v="4"/>
  </r>
  <r>
    <x v="18"/>
    <n v="1508"/>
    <n v="33"/>
    <x v="4"/>
  </r>
  <r>
    <x v="18"/>
    <n v="1473"/>
    <n v="34"/>
    <x v="4"/>
  </r>
  <r>
    <x v="18"/>
    <n v="1354"/>
    <n v="35"/>
    <x v="4"/>
  </r>
  <r>
    <x v="18"/>
    <n v="1338"/>
    <n v="36"/>
    <x v="4"/>
  </r>
  <r>
    <x v="18"/>
    <n v="1328"/>
    <n v="37"/>
    <x v="4"/>
  </r>
  <r>
    <x v="18"/>
    <n v="1307"/>
    <n v="38"/>
    <x v="4"/>
  </r>
  <r>
    <x v="18"/>
    <n v="1359"/>
    <n v="39"/>
    <x v="4"/>
  </r>
  <r>
    <x v="18"/>
    <n v="1278"/>
    <n v="40"/>
    <x v="4"/>
  </r>
  <r>
    <x v="18"/>
    <n v="1291"/>
    <n v="41"/>
    <x v="4"/>
  </r>
  <r>
    <x v="18"/>
    <n v="1283"/>
    <n v="42"/>
    <x v="4"/>
  </r>
  <r>
    <x v="18"/>
    <n v="1183"/>
    <n v="43"/>
    <x v="4"/>
  </r>
  <r>
    <x v="18"/>
    <n v="1103"/>
    <n v="44"/>
    <x v="4"/>
  </r>
  <r>
    <x v="18"/>
    <n v="1081"/>
    <n v="45"/>
    <x v="4"/>
  </r>
  <r>
    <x v="18"/>
    <n v="1141"/>
    <n v="46"/>
    <x v="4"/>
  </r>
  <r>
    <x v="18"/>
    <n v="1101"/>
    <n v="47"/>
    <x v="4"/>
  </r>
  <r>
    <x v="18"/>
    <n v="1083"/>
    <n v="48"/>
    <x v="4"/>
  </r>
  <r>
    <x v="18"/>
    <n v="1109"/>
    <n v="49"/>
    <x v="4"/>
  </r>
  <r>
    <x v="18"/>
    <n v="1111"/>
    <n v="50"/>
    <x v="4"/>
  </r>
  <r>
    <x v="18"/>
    <n v="1084"/>
    <n v="51"/>
    <x v="4"/>
  </r>
  <r>
    <x v="18"/>
    <n v="1198"/>
    <n v="52"/>
    <x v="4"/>
  </r>
  <r>
    <x v="18"/>
    <n v="1220"/>
    <n v="53"/>
    <x v="4"/>
  </r>
  <r>
    <x v="18"/>
    <n v="1313"/>
    <n v="54"/>
    <x v="4"/>
  </r>
  <r>
    <x v="18"/>
    <n v="1362"/>
    <n v="55"/>
    <x v="4"/>
  </r>
  <r>
    <x v="18"/>
    <n v="1378"/>
    <n v="56"/>
    <x v="4"/>
  </r>
  <r>
    <x v="18"/>
    <n v="1305"/>
    <n v="57"/>
    <x v="4"/>
  </r>
  <r>
    <x v="18"/>
    <n v="1337"/>
    <n v="58"/>
    <x v="4"/>
  </r>
  <r>
    <x v="18"/>
    <n v="1341"/>
    <n v="59"/>
    <x v="4"/>
  </r>
  <r>
    <x v="18"/>
    <n v="1245"/>
    <n v="60"/>
    <x v="5"/>
  </r>
  <r>
    <x v="18"/>
    <n v="1221"/>
    <n v="61"/>
    <x v="5"/>
  </r>
  <r>
    <x v="18"/>
    <n v="1192"/>
    <n v="62"/>
    <x v="5"/>
  </r>
  <r>
    <x v="18"/>
    <n v="1099"/>
    <n v="63"/>
    <x v="5"/>
  </r>
  <r>
    <x v="18"/>
    <n v="1005"/>
    <n v="64"/>
    <x v="5"/>
  </r>
  <r>
    <x v="18"/>
    <n v="1003"/>
    <n v="65"/>
    <x v="5"/>
  </r>
  <r>
    <x v="18"/>
    <n v="892"/>
    <n v="66"/>
    <x v="5"/>
  </r>
  <r>
    <x v="18"/>
    <n v="861"/>
    <n v="67"/>
    <x v="5"/>
  </r>
  <r>
    <x v="18"/>
    <n v="767"/>
    <n v="68"/>
    <x v="5"/>
  </r>
  <r>
    <x v="18"/>
    <n v="670"/>
    <n v="69"/>
    <x v="5"/>
  </r>
  <r>
    <x v="18"/>
    <n v="638"/>
    <n v="70"/>
    <x v="5"/>
  </r>
  <r>
    <x v="18"/>
    <n v="588"/>
    <n v="71"/>
    <x v="5"/>
  </r>
  <r>
    <x v="18"/>
    <n v="567"/>
    <n v="72"/>
    <x v="5"/>
  </r>
  <r>
    <x v="18"/>
    <n v="549"/>
    <n v="73"/>
    <x v="5"/>
  </r>
  <r>
    <x v="18"/>
    <n v="501"/>
    <n v="74"/>
    <x v="5"/>
  </r>
  <r>
    <x v="18"/>
    <n v="464"/>
    <n v="75"/>
    <x v="5"/>
  </r>
  <r>
    <x v="18"/>
    <n v="405"/>
    <n v="76"/>
    <x v="5"/>
  </r>
  <r>
    <x v="18"/>
    <n v="398"/>
    <n v="77"/>
    <x v="5"/>
  </r>
  <r>
    <x v="18"/>
    <n v="355"/>
    <n v="78"/>
    <x v="5"/>
  </r>
  <r>
    <x v="18"/>
    <n v="351"/>
    <n v="79"/>
    <x v="5"/>
  </r>
  <r>
    <x v="18"/>
    <n v="293"/>
    <n v="80"/>
    <x v="5"/>
  </r>
  <r>
    <x v="18"/>
    <n v="315"/>
    <n v="81"/>
    <x v="5"/>
  </r>
  <r>
    <x v="18"/>
    <n v="295"/>
    <n v="82"/>
    <x v="5"/>
  </r>
  <r>
    <x v="18"/>
    <n v="244"/>
    <n v="83"/>
    <x v="5"/>
  </r>
  <r>
    <x v="18"/>
    <n v="234"/>
    <n v="84"/>
    <x v="5"/>
  </r>
  <r>
    <x v="18"/>
    <n v="163"/>
    <n v="85"/>
    <x v="5"/>
  </r>
  <r>
    <x v="18"/>
    <n v="172"/>
    <n v="86"/>
    <x v="5"/>
  </r>
  <r>
    <x v="18"/>
    <n v="164"/>
    <n v="87"/>
    <x v="5"/>
  </r>
  <r>
    <x v="18"/>
    <n v="117"/>
    <n v="88"/>
    <x v="5"/>
  </r>
  <r>
    <x v="18"/>
    <n v="112"/>
    <n v="89"/>
    <x v="5"/>
  </r>
  <r>
    <x v="18"/>
    <n v="96"/>
    <n v="90"/>
    <x v="5"/>
  </r>
  <r>
    <x v="18"/>
    <n v="104"/>
    <n v="91"/>
    <x v="5"/>
  </r>
  <r>
    <x v="18"/>
    <n v="71"/>
    <n v="92"/>
    <x v="5"/>
  </r>
  <r>
    <x v="18"/>
    <n v="61"/>
    <n v="93"/>
    <x v="5"/>
  </r>
  <r>
    <x v="18"/>
    <n v="59"/>
    <n v="94"/>
    <x v="5"/>
  </r>
  <r>
    <x v="18"/>
    <n v="38"/>
    <n v="95"/>
    <x v="5"/>
  </r>
  <r>
    <x v="18"/>
    <n v="36"/>
    <n v="96"/>
    <x v="5"/>
  </r>
  <r>
    <x v="18"/>
    <n v="28"/>
    <n v="97"/>
    <x v="5"/>
  </r>
  <r>
    <x v="18"/>
    <n v="20"/>
    <n v="98"/>
    <x v="5"/>
  </r>
  <r>
    <x v="18"/>
    <n v="8"/>
    <n v="99"/>
    <x v="5"/>
  </r>
  <r>
    <x v="18"/>
    <n v="9"/>
    <n v="100"/>
    <x v="5"/>
  </r>
  <r>
    <x v="18"/>
    <n v="8"/>
    <n v="101"/>
    <x v="5"/>
  </r>
  <r>
    <x v="18"/>
    <n v="6"/>
    <n v="102"/>
    <x v="5"/>
  </r>
  <r>
    <x v="18"/>
    <n v="4"/>
    <n v="103"/>
    <x v="5"/>
  </r>
  <r>
    <x v="18"/>
    <n v="1"/>
    <n v="104"/>
    <x v="5"/>
  </r>
  <r>
    <x v="18"/>
    <n v="2"/>
    <n v="105"/>
    <x v="5"/>
  </r>
  <r>
    <x v="18"/>
    <n v="4"/>
    <n v="106"/>
    <x v="5"/>
  </r>
  <r>
    <x v="18"/>
    <n v="2"/>
    <n v="108"/>
    <x v="5"/>
  </r>
  <r>
    <x v="18"/>
    <n v="5"/>
    <n v="111"/>
    <x v="5"/>
  </r>
  <r>
    <x v="19"/>
    <n v="61"/>
    <n v="0"/>
    <x v="0"/>
  </r>
  <r>
    <x v="19"/>
    <n v="91"/>
    <n v="1"/>
    <x v="0"/>
  </r>
  <r>
    <x v="19"/>
    <n v="78"/>
    <n v="2"/>
    <x v="0"/>
  </r>
  <r>
    <x v="19"/>
    <n v="77"/>
    <n v="3"/>
    <x v="0"/>
  </r>
  <r>
    <x v="19"/>
    <n v="67"/>
    <n v="4"/>
    <x v="0"/>
  </r>
  <r>
    <x v="19"/>
    <n v="74"/>
    <n v="5"/>
    <x v="0"/>
  </r>
  <r>
    <x v="19"/>
    <n v="79"/>
    <n v="6"/>
    <x v="1"/>
  </r>
  <r>
    <x v="19"/>
    <n v="80"/>
    <n v="7"/>
    <x v="1"/>
  </r>
  <r>
    <x v="19"/>
    <n v="81"/>
    <n v="8"/>
    <x v="1"/>
  </r>
  <r>
    <x v="19"/>
    <n v="78"/>
    <n v="9"/>
    <x v="1"/>
  </r>
  <r>
    <x v="19"/>
    <n v="83"/>
    <n v="10"/>
    <x v="1"/>
  </r>
  <r>
    <x v="19"/>
    <n v="107"/>
    <n v="11"/>
    <x v="1"/>
  </r>
  <r>
    <x v="19"/>
    <n v="113"/>
    <n v="12"/>
    <x v="2"/>
  </r>
  <r>
    <x v="19"/>
    <n v="102"/>
    <n v="13"/>
    <x v="2"/>
  </r>
  <r>
    <x v="19"/>
    <n v="125"/>
    <n v="14"/>
    <x v="2"/>
  </r>
  <r>
    <x v="19"/>
    <n v="127"/>
    <n v="15"/>
    <x v="2"/>
  </r>
  <r>
    <x v="19"/>
    <n v="107"/>
    <n v="16"/>
    <x v="2"/>
  </r>
  <r>
    <x v="19"/>
    <n v="127"/>
    <n v="17"/>
    <x v="2"/>
  </r>
  <r>
    <x v="19"/>
    <n v="115"/>
    <n v="18"/>
    <x v="3"/>
  </r>
  <r>
    <x v="19"/>
    <n v="115"/>
    <n v="19"/>
    <x v="3"/>
  </r>
  <r>
    <x v="19"/>
    <n v="120"/>
    <n v="20"/>
    <x v="3"/>
  </r>
  <r>
    <x v="19"/>
    <n v="105"/>
    <n v="21"/>
    <x v="3"/>
  </r>
  <r>
    <x v="19"/>
    <n v="118"/>
    <n v="22"/>
    <x v="3"/>
  </r>
  <r>
    <x v="19"/>
    <n v="84"/>
    <n v="23"/>
    <x v="3"/>
  </r>
  <r>
    <x v="19"/>
    <n v="82"/>
    <n v="24"/>
    <x v="3"/>
  </r>
  <r>
    <x v="19"/>
    <n v="96"/>
    <n v="25"/>
    <x v="3"/>
  </r>
  <r>
    <x v="19"/>
    <n v="84"/>
    <n v="26"/>
    <x v="3"/>
  </r>
  <r>
    <x v="19"/>
    <n v="79"/>
    <n v="27"/>
    <x v="3"/>
  </r>
  <r>
    <x v="19"/>
    <n v="78"/>
    <n v="28"/>
    <x v="3"/>
  </r>
  <r>
    <x v="19"/>
    <n v="85"/>
    <n v="29"/>
    <x v="4"/>
  </r>
  <r>
    <x v="19"/>
    <n v="73"/>
    <n v="30"/>
    <x v="4"/>
  </r>
  <r>
    <x v="19"/>
    <n v="96"/>
    <n v="31"/>
    <x v="4"/>
  </r>
  <r>
    <x v="19"/>
    <n v="77"/>
    <n v="32"/>
    <x v="4"/>
  </r>
  <r>
    <x v="19"/>
    <n v="66"/>
    <n v="33"/>
    <x v="4"/>
  </r>
  <r>
    <x v="19"/>
    <n v="61"/>
    <n v="34"/>
    <x v="4"/>
  </r>
  <r>
    <x v="19"/>
    <n v="75"/>
    <n v="35"/>
    <x v="4"/>
  </r>
  <r>
    <x v="19"/>
    <n v="70"/>
    <n v="36"/>
    <x v="4"/>
  </r>
  <r>
    <x v="19"/>
    <n v="52"/>
    <n v="37"/>
    <x v="4"/>
  </r>
  <r>
    <x v="19"/>
    <n v="72"/>
    <n v="38"/>
    <x v="4"/>
  </r>
  <r>
    <x v="19"/>
    <n v="72"/>
    <n v="39"/>
    <x v="4"/>
  </r>
  <r>
    <x v="19"/>
    <n v="79"/>
    <n v="40"/>
    <x v="4"/>
  </r>
  <r>
    <x v="19"/>
    <n v="79"/>
    <n v="41"/>
    <x v="4"/>
  </r>
  <r>
    <x v="19"/>
    <n v="102"/>
    <n v="42"/>
    <x v="4"/>
  </r>
  <r>
    <x v="19"/>
    <n v="75"/>
    <n v="43"/>
    <x v="4"/>
  </r>
  <r>
    <x v="19"/>
    <n v="61"/>
    <n v="44"/>
    <x v="4"/>
  </r>
  <r>
    <x v="19"/>
    <n v="78"/>
    <n v="45"/>
    <x v="4"/>
  </r>
  <r>
    <x v="19"/>
    <n v="76"/>
    <n v="46"/>
    <x v="4"/>
  </r>
  <r>
    <x v="19"/>
    <n v="65"/>
    <n v="47"/>
    <x v="4"/>
  </r>
  <r>
    <x v="19"/>
    <n v="62"/>
    <n v="48"/>
    <x v="4"/>
  </r>
  <r>
    <x v="19"/>
    <n v="75"/>
    <n v="49"/>
    <x v="4"/>
  </r>
  <r>
    <x v="19"/>
    <n v="83"/>
    <n v="50"/>
    <x v="4"/>
  </r>
  <r>
    <x v="19"/>
    <n v="77"/>
    <n v="51"/>
    <x v="4"/>
  </r>
  <r>
    <x v="19"/>
    <n v="80"/>
    <n v="52"/>
    <x v="4"/>
  </r>
  <r>
    <x v="19"/>
    <n v="77"/>
    <n v="53"/>
    <x v="4"/>
  </r>
  <r>
    <x v="19"/>
    <n v="80"/>
    <n v="54"/>
    <x v="4"/>
  </r>
  <r>
    <x v="19"/>
    <n v="68"/>
    <n v="55"/>
    <x v="4"/>
  </r>
  <r>
    <x v="19"/>
    <n v="72"/>
    <n v="56"/>
    <x v="4"/>
  </r>
  <r>
    <x v="19"/>
    <n v="77"/>
    <n v="57"/>
    <x v="4"/>
  </r>
  <r>
    <x v="19"/>
    <n v="76"/>
    <n v="58"/>
    <x v="4"/>
  </r>
  <r>
    <x v="19"/>
    <n v="84"/>
    <n v="59"/>
    <x v="4"/>
  </r>
  <r>
    <x v="19"/>
    <n v="81"/>
    <n v="60"/>
    <x v="5"/>
  </r>
  <r>
    <x v="19"/>
    <n v="77"/>
    <n v="61"/>
    <x v="5"/>
  </r>
  <r>
    <x v="19"/>
    <n v="73"/>
    <n v="62"/>
    <x v="5"/>
  </r>
  <r>
    <x v="19"/>
    <n v="68"/>
    <n v="63"/>
    <x v="5"/>
  </r>
  <r>
    <x v="19"/>
    <n v="85"/>
    <n v="64"/>
    <x v="5"/>
  </r>
  <r>
    <x v="19"/>
    <n v="56"/>
    <n v="65"/>
    <x v="5"/>
  </r>
  <r>
    <x v="19"/>
    <n v="62"/>
    <n v="66"/>
    <x v="5"/>
  </r>
  <r>
    <x v="19"/>
    <n v="62"/>
    <n v="67"/>
    <x v="5"/>
  </r>
  <r>
    <x v="19"/>
    <n v="59"/>
    <n v="68"/>
    <x v="5"/>
  </r>
  <r>
    <x v="19"/>
    <n v="58"/>
    <n v="69"/>
    <x v="5"/>
  </r>
  <r>
    <x v="19"/>
    <n v="61"/>
    <n v="70"/>
    <x v="5"/>
  </r>
  <r>
    <x v="19"/>
    <n v="37"/>
    <n v="71"/>
    <x v="5"/>
  </r>
  <r>
    <x v="19"/>
    <n v="33"/>
    <n v="72"/>
    <x v="5"/>
  </r>
  <r>
    <x v="19"/>
    <n v="40"/>
    <n v="73"/>
    <x v="5"/>
  </r>
  <r>
    <x v="19"/>
    <n v="34"/>
    <n v="74"/>
    <x v="5"/>
  </r>
  <r>
    <x v="19"/>
    <n v="35"/>
    <n v="75"/>
    <x v="5"/>
  </r>
  <r>
    <x v="19"/>
    <n v="37"/>
    <n v="76"/>
    <x v="5"/>
  </r>
  <r>
    <x v="19"/>
    <n v="24"/>
    <n v="77"/>
    <x v="5"/>
  </r>
  <r>
    <x v="19"/>
    <n v="32"/>
    <n v="78"/>
    <x v="5"/>
  </r>
  <r>
    <x v="19"/>
    <n v="25"/>
    <n v="79"/>
    <x v="5"/>
  </r>
  <r>
    <x v="19"/>
    <n v="19"/>
    <n v="80"/>
    <x v="5"/>
  </r>
  <r>
    <x v="19"/>
    <n v="14"/>
    <n v="81"/>
    <x v="5"/>
  </r>
  <r>
    <x v="19"/>
    <n v="17"/>
    <n v="82"/>
    <x v="5"/>
  </r>
  <r>
    <x v="19"/>
    <n v="18"/>
    <n v="83"/>
    <x v="5"/>
  </r>
  <r>
    <x v="19"/>
    <n v="16"/>
    <n v="84"/>
    <x v="5"/>
  </r>
  <r>
    <x v="19"/>
    <n v="11"/>
    <n v="85"/>
    <x v="5"/>
  </r>
  <r>
    <x v="19"/>
    <n v="12"/>
    <n v="86"/>
    <x v="5"/>
  </r>
  <r>
    <x v="19"/>
    <n v="6"/>
    <n v="87"/>
    <x v="5"/>
  </r>
  <r>
    <x v="19"/>
    <n v="7"/>
    <n v="88"/>
    <x v="5"/>
  </r>
  <r>
    <x v="19"/>
    <n v="6"/>
    <n v="89"/>
    <x v="5"/>
  </r>
  <r>
    <x v="19"/>
    <n v="9"/>
    <n v="90"/>
    <x v="5"/>
  </r>
  <r>
    <x v="19"/>
    <n v="9"/>
    <n v="91"/>
    <x v="5"/>
  </r>
  <r>
    <x v="19"/>
    <n v="6"/>
    <n v="92"/>
    <x v="5"/>
  </r>
  <r>
    <x v="19"/>
    <n v="2"/>
    <n v="93"/>
    <x v="5"/>
  </r>
  <r>
    <x v="19"/>
    <n v="3"/>
    <n v="94"/>
    <x v="5"/>
  </r>
  <r>
    <x v="19"/>
    <n v="3"/>
    <n v="95"/>
    <x v="5"/>
  </r>
  <r>
    <x v="19"/>
    <n v="1"/>
    <n v="97"/>
    <x v="5"/>
  </r>
  <r>
    <x v="19"/>
    <n v="1"/>
    <n v="98"/>
    <x v="5"/>
  </r>
  <r>
    <x v="19"/>
    <n v="1"/>
    <n v="101"/>
    <x v="5"/>
  </r>
  <r>
    <x v="19"/>
    <n v="1"/>
    <n v="107"/>
    <x v="5"/>
  </r>
  <r>
    <x v="20"/>
    <n v="208"/>
    <n v="0"/>
    <x v="0"/>
  </r>
  <r>
    <x v="20"/>
    <n v="187"/>
    <n v="1"/>
    <x v="0"/>
  </r>
  <r>
    <x v="20"/>
    <n v="203"/>
    <n v="2"/>
    <x v="0"/>
  </r>
  <r>
    <x v="20"/>
    <n v="198"/>
    <n v="3"/>
    <x v="0"/>
  </r>
  <r>
    <x v="20"/>
    <n v="193"/>
    <n v="4"/>
    <x v="0"/>
  </r>
  <r>
    <x v="20"/>
    <n v="191"/>
    <n v="5"/>
    <x v="0"/>
  </r>
  <r>
    <x v="20"/>
    <n v="218"/>
    <n v="6"/>
    <x v="1"/>
  </r>
  <r>
    <x v="20"/>
    <n v="205"/>
    <n v="7"/>
    <x v="1"/>
  </r>
  <r>
    <x v="20"/>
    <n v="201"/>
    <n v="8"/>
    <x v="1"/>
  </r>
  <r>
    <x v="20"/>
    <n v="231"/>
    <n v="9"/>
    <x v="1"/>
  </r>
  <r>
    <x v="20"/>
    <n v="237"/>
    <n v="10"/>
    <x v="1"/>
  </r>
  <r>
    <x v="20"/>
    <n v="233"/>
    <n v="11"/>
    <x v="1"/>
  </r>
  <r>
    <x v="20"/>
    <n v="246"/>
    <n v="12"/>
    <x v="2"/>
  </r>
  <r>
    <x v="20"/>
    <n v="227"/>
    <n v="13"/>
    <x v="2"/>
  </r>
  <r>
    <x v="20"/>
    <n v="239"/>
    <n v="14"/>
    <x v="2"/>
  </r>
  <r>
    <x v="20"/>
    <n v="243"/>
    <n v="15"/>
    <x v="2"/>
  </r>
  <r>
    <x v="20"/>
    <n v="269"/>
    <n v="16"/>
    <x v="2"/>
  </r>
  <r>
    <x v="20"/>
    <n v="327"/>
    <n v="17"/>
    <x v="2"/>
  </r>
  <r>
    <x v="20"/>
    <n v="320"/>
    <n v="18"/>
    <x v="3"/>
  </r>
  <r>
    <x v="20"/>
    <n v="256"/>
    <n v="19"/>
    <x v="3"/>
  </r>
  <r>
    <x v="20"/>
    <n v="270"/>
    <n v="20"/>
    <x v="3"/>
  </r>
  <r>
    <x v="20"/>
    <n v="263"/>
    <n v="21"/>
    <x v="3"/>
  </r>
  <r>
    <x v="20"/>
    <n v="221"/>
    <n v="22"/>
    <x v="3"/>
  </r>
  <r>
    <x v="20"/>
    <n v="230"/>
    <n v="23"/>
    <x v="3"/>
  </r>
  <r>
    <x v="20"/>
    <n v="205"/>
    <n v="24"/>
    <x v="3"/>
  </r>
  <r>
    <x v="20"/>
    <n v="184"/>
    <n v="25"/>
    <x v="3"/>
  </r>
  <r>
    <x v="20"/>
    <n v="226"/>
    <n v="26"/>
    <x v="3"/>
  </r>
  <r>
    <x v="20"/>
    <n v="202"/>
    <n v="27"/>
    <x v="3"/>
  </r>
  <r>
    <x v="20"/>
    <n v="211"/>
    <n v="28"/>
    <x v="3"/>
  </r>
  <r>
    <x v="20"/>
    <n v="216"/>
    <n v="29"/>
    <x v="4"/>
  </r>
  <r>
    <x v="20"/>
    <n v="205"/>
    <n v="30"/>
    <x v="4"/>
  </r>
  <r>
    <x v="20"/>
    <n v="200"/>
    <n v="31"/>
    <x v="4"/>
  </r>
  <r>
    <x v="20"/>
    <n v="185"/>
    <n v="32"/>
    <x v="4"/>
  </r>
  <r>
    <x v="20"/>
    <n v="168"/>
    <n v="33"/>
    <x v="4"/>
  </r>
  <r>
    <x v="20"/>
    <n v="176"/>
    <n v="34"/>
    <x v="4"/>
  </r>
  <r>
    <x v="20"/>
    <n v="164"/>
    <n v="35"/>
    <x v="4"/>
  </r>
  <r>
    <x v="20"/>
    <n v="169"/>
    <n v="36"/>
    <x v="4"/>
  </r>
  <r>
    <x v="20"/>
    <n v="144"/>
    <n v="37"/>
    <x v="4"/>
  </r>
  <r>
    <x v="20"/>
    <n v="156"/>
    <n v="38"/>
    <x v="4"/>
  </r>
  <r>
    <x v="20"/>
    <n v="168"/>
    <n v="39"/>
    <x v="4"/>
  </r>
  <r>
    <x v="20"/>
    <n v="161"/>
    <n v="40"/>
    <x v="4"/>
  </r>
  <r>
    <x v="20"/>
    <n v="201"/>
    <n v="41"/>
    <x v="4"/>
  </r>
  <r>
    <x v="20"/>
    <n v="193"/>
    <n v="42"/>
    <x v="4"/>
  </r>
  <r>
    <x v="20"/>
    <n v="172"/>
    <n v="43"/>
    <x v="4"/>
  </r>
  <r>
    <x v="20"/>
    <n v="174"/>
    <n v="44"/>
    <x v="4"/>
  </r>
  <r>
    <x v="20"/>
    <n v="150"/>
    <n v="45"/>
    <x v="4"/>
  </r>
  <r>
    <x v="20"/>
    <n v="177"/>
    <n v="46"/>
    <x v="4"/>
  </r>
  <r>
    <x v="20"/>
    <n v="158"/>
    <n v="47"/>
    <x v="4"/>
  </r>
  <r>
    <x v="20"/>
    <n v="178"/>
    <n v="48"/>
    <x v="4"/>
  </r>
  <r>
    <x v="20"/>
    <n v="167"/>
    <n v="49"/>
    <x v="4"/>
  </r>
  <r>
    <x v="20"/>
    <n v="172"/>
    <n v="50"/>
    <x v="4"/>
  </r>
  <r>
    <x v="20"/>
    <n v="165"/>
    <n v="51"/>
    <x v="4"/>
  </r>
  <r>
    <x v="20"/>
    <n v="183"/>
    <n v="52"/>
    <x v="4"/>
  </r>
  <r>
    <x v="20"/>
    <n v="163"/>
    <n v="53"/>
    <x v="4"/>
  </r>
  <r>
    <x v="20"/>
    <n v="140"/>
    <n v="54"/>
    <x v="4"/>
  </r>
  <r>
    <x v="20"/>
    <n v="164"/>
    <n v="55"/>
    <x v="4"/>
  </r>
  <r>
    <x v="20"/>
    <n v="163"/>
    <n v="56"/>
    <x v="4"/>
  </r>
  <r>
    <x v="20"/>
    <n v="140"/>
    <n v="57"/>
    <x v="4"/>
  </r>
  <r>
    <x v="20"/>
    <n v="139"/>
    <n v="58"/>
    <x v="4"/>
  </r>
  <r>
    <x v="20"/>
    <n v="178"/>
    <n v="59"/>
    <x v="4"/>
  </r>
  <r>
    <x v="20"/>
    <n v="134"/>
    <n v="60"/>
    <x v="5"/>
  </r>
  <r>
    <x v="20"/>
    <n v="141"/>
    <n v="61"/>
    <x v="5"/>
  </r>
  <r>
    <x v="20"/>
    <n v="118"/>
    <n v="62"/>
    <x v="5"/>
  </r>
  <r>
    <x v="20"/>
    <n v="106"/>
    <n v="63"/>
    <x v="5"/>
  </r>
  <r>
    <x v="20"/>
    <n v="114"/>
    <n v="64"/>
    <x v="5"/>
  </r>
  <r>
    <x v="20"/>
    <n v="101"/>
    <n v="65"/>
    <x v="5"/>
  </r>
  <r>
    <x v="20"/>
    <n v="117"/>
    <n v="66"/>
    <x v="5"/>
  </r>
  <r>
    <x v="20"/>
    <n v="102"/>
    <n v="67"/>
    <x v="5"/>
  </r>
  <r>
    <x v="20"/>
    <n v="90"/>
    <n v="68"/>
    <x v="5"/>
  </r>
  <r>
    <x v="20"/>
    <n v="82"/>
    <n v="69"/>
    <x v="5"/>
  </r>
  <r>
    <x v="20"/>
    <n v="92"/>
    <n v="70"/>
    <x v="5"/>
  </r>
  <r>
    <x v="20"/>
    <n v="67"/>
    <n v="71"/>
    <x v="5"/>
  </r>
  <r>
    <x v="20"/>
    <n v="87"/>
    <n v="72"/>
    <x v="5"/>
  </r>
  <r>
    <x v="20"/>
    <n v="73"/>
    <n v="73"/>
    <x v="5"/>
  </r>
  <r>
    <x v="20"/>
    <n v="63"/>
    <n v="74"/>
    <x v="5"/>
  </r>
  <r>
    <x v="20"/>
    <n v="50"/>
    <n v="75"/>
    <x v="5"/>
  </r>
  <r>
    <x v="20"/>
    <n v="41"/>
    <n v="76"/>
    <x v="5"/>
  </r>
  <r>
    <x v="20"/>
    <n v="61"/>
    <n v="77"/>
    <x v="5"/>
  </r>
  <r>
    <x v="20"/>
    <n v="42"/>
    <n v="78"/>
    <x v="5"/>
  </r>
  <r>
    <x v="20"/>
    <n v="43"/>
    <n v="79"/>
    <x v="5"/>
  </r>
  <r>
    <x v="20"/>
    <n v="34"/>
    <n v="80"/>
    <x v="5"/>
  </r>
  <r>
    <x v="20"/>
    <n v="38"/>
    <n v="81"/>
    <x v="5"/>
  </r>
  <r>
    <x v="20"/>
    <n v="34"/>
    <n v="82"/>
    <x v="5"/>
  </r>
  <r>
    <x v="20"/>
    <n v="24"/>
    <n v="83"/>
    <x v="5"/>
  </r>
  <r>
    <x v="20"/>
    <n v="26"/>
    <n v="84"/>
    <x v="5"/>
  </r>
  <r>
    <x v="20"/>
    <n v="18"/>
    <n v="85"/>
    <x v="5"/>
  </r>
  <r>
    <x v="20"/>
    <n v="15"/>
    <n v="86"/>
    <x v="5"/>
  </r>
  <r>
    <x v="20"/>
    <n v="14"/>
    <n v="87"/>
    <x v="5"/>
  </r>
  <r>
    <x v="20"/>
    <n v="14"/>
    <n v="88"/>
    <x v="5"/>
  </r>
  <r>
    <x v="20"/>
    <n v="13"/>
    <n v="89"/>
    <x v="5"/>
  </r>
  <r>
    <x v="20"/>
    <n v="10"/>
    <n v="90"/>
    <x v="5"/>
  </r>
  <r>
    <x v="20"/>
    <n v="8"/>
    <n v="91"/>
    <x v="5"/>
  </r>
  <r>
    <x v="20"/>
    <n v="6"/>
    <n v="92"/>
    <x v="5"/>
  </r>
  <r>
    <x v="20"/>
    <n v="2"/>
    <n v="93"/>
    <x v="5"/>
  </r>
  <r>
    <x v="20"/>
    <n v="2"/>
    <n v="94"/>
    <x v="5"/>
  </r>
  <r>
    <x v="20"/>
    <n v="4"/>
    <n v="95"/>
    <x v="5"/>
  </r>
  <r>
    <x v="20"/>
    <n v="1"/>
    <n v="97"/>
    <x v="5"/>
  </r>
  <r>
    <x v="20"/>
    <n v="4"/>
    <n v="98"/>
    <x v="5"/>
  </r>
  <r>
    <x v="20"/>
    <n v="1"/>
    <n v="105"/>
    <x v="5"/>
  </r>
  <r>
    <x v="20"/>
    <n v="1"/>
    <n v="106"/>
    <x v="5"/>
  </r>
  <r>
    <x v="21"/>
    <n v="203"/>
    <n v="0"/>
    <x v="0"/>
  </r>
  <r>
    <x v="21"/>
    <n v="214"/>
    <n v="1"/>
    <x v="0"/>
  </r>
  <r>
    <x v="21"/>
    <n v="224"/>
    <n v="2"/>
    <x v="0"/>
  </r>
  <r>
    <x v="21"/>
    <n v="247"/>
    <n v="3"/>
    <x v="0"/>
  </r>
  <r>
    <x v="21"/>
    <n v="218"/>
    <n v="4"/>
    <x v="0"/>
  </r>
  <r>
    <x v="21"/>
    <n v="223"/>
    <n v="5"/>
    <x v="0"/>
  </r>
  <r>
    <x v="21"/>
    <n v="232"/>
    <n v="6"/>
    <x v="1"/>
  </r>
  <r>
    <x v="21"/>
    <n v="235"/>
    <n v="7"/>
    <x v="1"/>
  </r>
  <r>
    <x v="21"/>
    <n v="244"/>
    <n v="8"/>
    <x v="1"/>
  </r>
  <r>
    <x v="21"/>
    <n v="280"/>
    <n v="9"/>
    <x v="1"/>
  </r>
  <r>
    <x v="21"/>
    <n v="276"/>
    <n v="10"/>
    <x v="1"/>
  </r>
  <r>
    <x v="21"/>
    <n v="263"/>
    <n v="11"/>
    <x v="1"/>
  </r>
  <r>
    <x v="21"/>
    <n v="320"/>
    <n v="12"/>
    <x v="2"/>
  </r>
  <r>
    <x v="21"/>
    <n v="291"/>
    <n v="13"/>
    <x v="2"/>
  </r>
  <r>
    <x v="21"/>
    <n v="286"/>
    <n v="14"/>
    <x v="2"/>
  </r>
  <r>
    <x v="21"/>
    <n v="306"/>
    <n v="15"/>
    <x v="2"/>
  </r>
  <r>
    <x v="21"/>
    <n v="361"/>
    <n v="16"/>
    <x v="2"/>
  </r>
  <r>
    <x v="21"/>
    <n v="318"/>
    <n v="17"/>
    <x v="2"/>
  </r>
  <r>
    <x v="21"/>
    <n v="387"/>
    <n v="18"/>
    <x v="3"/>
  </r>
  <r>
    <x v="21"/>
    <n v="338"/>
    <n v="19"/>
    <x v="3"/>
  </r>
  <r>
    <x v="21"/>
    <n v="274"/>
    <n v="20"/>
    <x v="3"/>
  </r>
  <r>
    <x v="21"/>
    <n v="322"/>
    <n v="21"/>
    <x v="3"/>
  </r>
  <r>
    <x v="21"/>
    <n v="309"/>
    <n v="22"/>
    <x v="3"/>
  </r>
  <r>
    <x v="21"/>
    <n v="250"/>
    <n v="23"/>
    <x v="3"/>
  </r>
  <r>
    <x v="21"/>
    <n v="271"/>
    <n v="24"/>
    <x v="3"/>
  </r>
  <r>
    <x v="21"/>
    <n v="272"/>
    <n v="25"/>
    <x v="3"/>
  </r>
  <r>
    <x v="21"/>
    <n v="257"/>
    <n v="26"/>
    <x v="3"/>
  </r>
  <r>
    <x v="21"/>
    <n v="264"/>
    <n v="27"/>
    <x v="3"/>
  </r>
  <r>
    <x v="21"/>
    <n v="262"/>
    <n v="28"/>
    <x v="3"/>
  </r>
  <r>
    <x v="21"/>
    <n v="254"/>
    <n v="29"/>
    <x v="4"/>
  </r>
  <r>
    <x v="21"/>
    <n v="256"/>
    <n v="30"/>
    <x v="4"/>
  </r>
  <r>
    <x v="21"/>
    <n v="284"/>
    <n v="31"/>
    <x v="4"/>
  </r>
  <r>
    <x v="21"/>
    <n v="236"/>
    <n v="32"/>
    <x v="4"/>
  </r>
  <r>
    <x v="21"/>
    <n v="229"/>
    <n v="33"/>
    <x v="4"/>
  </r>
  <r>
    <x v="21"/>
    <n v="228"/>
    <n v="34"/>
    <x v="4"/>
  </r>
  <r>
    <x v="21"/>
    <n v="224"/>
    <n v="35"/>
    <x v="4"/>
  </r>
  <r>
    <x v="21"/>
    <n v="214"/>
    <n v="36"/>
    <x v="4"/>
  </r>
  <r>
    <x v="21"/>
    <n v="190"/>
    <n v="37"/>
    <x v="4"/>
  </r>
  <r>
    <x v="21"/>
    <n v="208"/>
    <n v="38"/>
    <x v="4"/>
  </r>
  <r>
    <x v="21"/>
    <n v="197"/>
    <n v="39"/>
    <x v="4"/>
  </r>
  <r>
    <x v="21"/>
    <n v="228"/>
    <n v="40"/>
    <x v="4"/>
  </r>
  <r>
    <x v="21"/>
    <n v="219"/>
    <n v="41"/>
    <x v="4"/>
  </r>
  <r>
    <x v="21"/>
    <n v="240"/>
    <n v="42"/>
    <x v="4"/>
  </r>
  <r>
    <x v="21"/>
    <n v="229"/>
    <n v="43"/>
    <x v="4"/>
  </r>
  <r>
    <x v="21"/>
    <n v="200"/>
    <n v="44"/>
    <x v="4"/>
  </r>
  <r>
    <x v="21"/>
    <n v="193"/>
    <n v="45"/>
    <x v="4"/>
  </r>
  <r>
    <x v="21"/>
    <n v="210"/>
    <n v="46"/>
    <x v="4"/>
  </r>
  <r>
    <x v="21"/>
    <n v="221"/>
    <n v="47"/>
    <x v="4"/>
  </r>
  <r>
    <x v="21"/>
    <n v="219"/>
    <n v="48"/>
    <x v="4"/>
  </r>
  <r>
    <x v="21"/>
    <n v="193"/>
    <n v="49"/>
    <x v="4"/>
  </r>
  <r>
    <x v="21"/>
    <n v="227"/>
    <n v="50"/>
    <x v="4"/>
  </r>
  <r>
    <x v="21"/>
    <n v="236"/>
    <n v="51"/>
    <x v="4"/>
  </r>
  <r>
    <x v="21"/>
    <n v="262"/>
    <n v="52"/>
    <x v="4"/>
  </r>
  <r>
    <x v="21"/>
    <n v="277"/>
    <n v="53"/>
    <x v="4"/>
  </r>
  <r>
    <x v="21"/>
    <n v="248"/>
    <n v="54"/>
    <x v="4"/>
  </r>
  <r>
    <x v="21"/>
    <n v="252"/>
    <n v="55"/>
    <x v="4"/>
  </r>
  <r>
    <x v="21"/>
    <n v="283"/>
    <n v="56"/>
    <x v="4"/>
  </r>
  <r>
    <x v="21"/>
    <n v="247"/>
    <n v="57"/>
    <x v="4"/>
  </r>
  <r>
    <x v="21"/>
    <n v="216"/>
    <n v="58"/>
    <x v="4"/>
  </r>
  <r>
    <x v="21"/>
    <n v="251"/>
    <n v="59"/>
    <x v="4"/>
  </r>
  <r>
    <x v="21"/>
    <n v="235"/>
    <n v="60"/>
    <x v="5"/>
  </r>
  <r>
    <x v="21"/>
    <n v="212"/>
    <n v="61"/>
    <x v="5"/>
  </r>
  <r>
    <x v="21"/>
    <n v="215"/>
    <n v="62"/>
    <x v="5"/>
  </r>
  <r>
    <x v="21"/>
    <n v="235"/>
    <n v="63"/>
    <x v="5"/>
  </r>
  <r>
    <x v="21"/>
    <n v="229"/>
    <n v="64"/>
    <x v="5"/>
  </r>
  <r>
    <x v="21"/>
    <n v="207"/>
    <n v="65"/>
    <x v="5"/>
  </r>
  <r>
    <x v="21"/>
    <n v="186"/>
    <n v="66"/>
    <x v="5"/>
  </r>
  <r>
    <x v="21"/>
    <n v="204"/>
    <n v="67"/>
    <x v="5"/>
  </r>
  <r>
    <x v="21"/>
    <n v="184"/>
    <n v="68"/>
    <x v="5"/>
  </r>
  <r>
    <x v="21"/>
    <n v="150"/>
    <n v="69"/>
    <x v="5"/>
  </r>
  <r>
    <x v="21"/>
    <n v="145"/>
    <n v="70"/>
    <x v="5"/>
  </r>
  <r>
    <x v="21"/>
    <n v="138"/>
    <n v="71"/>
    <x v="5"/>
  </r>
  <r>
    <x v="21"/>
    <n v="125"/>
    <n v="72"/>
    <x v="5"/>
  </r>
  <r>
    <x v="21"/>
    <n v="117"/>
    <n v="73"/>
    <x v="5"/>
  </r>
  <r>
    <x v="21"/>
    <n v="103"/>
    <n v="74"/>
    <x v="5"/>
  </r>
  <r>
    <x v="21"/>
    <n v="101"/>
    <n v="75"/>
    <x v="5"/>
  </r>
  <r>
    <x v="21"/>
    <n v="108"/>
    <n v="76"/>
    <x v="5"/>
  </r>
  <r>
    <x v="21"/>
    <n v="79"/>
    <n v="77"/>
    <x v="5"/>
  </r>
  <r>
    <x v="21"/>
    <n v="79"/>
    <n v="78"/>
    <x v="5"/>
  </r>
  <r>
    <x v="21"/>
    <n v="52"/>
    <n v="79"/>
    <x v="5"/>
  </r>
  <r>
    <x v="21"/>
    <n v="64"/>
    <n v="80"/>
    <x v="5"/>
  </r>
  <r>
    <x v="21"/>
    <n v="71"/>
    <n v="81"/>
    <x v="5"/>
  </r>
  <r>
    <x v="21"/>
    <n v="58"/>
    <n v="82"/>
    <x v="5"/>
  </r>
  <r>
    <x v="21"/>
    <n v="53"/>
    <n v="83"/>
    <x v="5"/>
  </r>
  <r>
    <x v="21"/>
    <n v="37"/>
    <n v="84"/>
    <x v="5"/>
  </r>
  <r>
    <x v="21"/>
    <n v="38"/>
    <n v="85"/>
    <x v="5"/>
  </r>
  <r>
    <x v="21"/>
    <n v="32"/>
    <n v="86"/>
    <x v="5"/>
  </r>
  <r>
    <x v="21"/>
    <n v="30"/>
    <n v="87"/>
    <x v="5"/>
  </r>
  <r>
    <x v="21"/>
    <n v="20"/>
    <n v="88"/>
    <x v="5"/>
  </r>
  <r>
    <x v="21"/>
    <n v="23"/>
    <n v="89"/>
    <x v="5"/>
  </r>
  <r>
    <x v="21"/>
    <n v="19"/>
    <n v="90"/>
    <x v="5"/>
  </r>
  <r>
    <x v="21"/>
    <n v="15"/>
    <n v="91"/>
    <x v="5"/>
  </r>
  <r>
    <x v="21"/>
    <n v="19"/>
    <n v="92"/>
    <x v="5"/>
  </r>
  <r>
    <x v="21"/>
    <n v="11"/>
    <n v="93"/>
    <x v="5"/>
  </r>
  <r>
    <x v="21"/>
    <n v="10"/>
    <n v="94"/>
    <x v="5"/>
  </r>
  <r>
    <x v="21"/>
    <n v="3"/>
    <n v="95"/>
    <x v="5"/>
  </r>
  <r>
    <x v="21"/>
    <n v="4"/>
    <n v="96"/>
    <x v="5"/>
  </r>
  <r>
    <x v="21"/>
    <n v="3"/>
    <n v="97"/>
    <x v="5"/>
  </r>
  <r>
    <x v="21"/>
    <n v="4"/>
    <n v="98"/>
    <x v="5"/>
  </r>
  <r>
    <x v="21"/>
    <n v="2"/>
    <n v="99"/>
    <x v="5"/>
  </r>
  <r>
    <x v="21"/>
    <n v="1"/>
    <n v="101"/>
    <x v="5"/>
  </r>
  <r>
    <x v="21"/>
    <n v="2"/>
    <n v="104"/>
    <x v="5"/>
  </r>
  <r>
    <x v="21"/>
    <n v="1"/>
    <n v="108"/>
    <x v="5"/>
  </r>
  <r>
    <x v="22"/>
    <n v="93"/>
    <n v="0"/>
    <x v="0"/>
  </r>
  <r>
    <x v="22"/>
    <n v="81"/>
    <n v="1"/>
    <x v="0"/>
  </r>
  <r>
    <x v="22"/>
    <n v="80"/>
    <n v="2"/>
    <x v="0"/>
  </r>
  <r>
    <x v="22"/>
    <n v="109"/>
    <n v="3"/>
    <x v="0"/>
  </r>
  <r>
    <x v="22"/>
    <n v="95"/>
    <n v="4"/>
    <x v="0"/>
  </r>
  <r>
    <x v="22"/>
    <n v="85"/>
    <n v="5"/>
    <x v="0"/>
  </r>
  <r>
    <x v="22"/>
    <n v="96"/>
    <n v="6"/>
    <x v="1"/>
  </r>
  <r>
    <x v="22"/>
    <n v="100"/>
    <n v="7"/>
    <x v="1"/>
  </r>
  <r>
    <x v="22"/>
    <n v="104"/>
    <n v="8"/>
    <x v="1"/>
  </r>
  <r>
    <x v="22"/>
    <n v="102"/>
    <n v="9"/>
    <x v="1"/>
  </r>
  <r>
    <x v="22"/>
    <n v="120"/>
    <n v="10"/>
    <x v="1"/>
  </r>
  <r>
    <x v="22"/>
    <n v="106"/>
    <n v="11"/>
    <x v="1"/>
  </r>
  <r>
    <x v="22"/>
    <n v="121"/>
    <n v="12"/>
    <x v="2"/>
  </r>
  <r>
    <x v="22"/>
    <n v="123"/>
    <n v="13"/>
    <x v="2"/>
  </r>
  <r>
    <x v="22"/>
    <n v="138"/>
    <n v="14"/>
    <x v="2"/>
  </r>
  <r>
    <x v="22"/>
    <n v="149"/>
    <n v="15"/>
    <x v="2"/>
  </r>
  <r>
    <x v="22"/>
    <n v="121"/>
    <n v="16"/>
    <x v="2"/>
  </r>
  <r>
    <x v="22"/>
    <n v="135"/>
    <n v="17"/>
    <x v="2"/>
  </r>
  <r>
    <x v="22"/>
    <n v="138"/>
    <n v="18"/>
    <x v="3"/>
  </r>
  <r>
    <x v="22"/>
    <n v="116"/>
    <n v="19"/>
    <x v="3"/>
  </r>
  <r>
    <x v="22"/>
    <n v="107"/>
    <n v="20"/>
    <x v="3"/>
  </r>
  <r>
    <x v="22"/>
    <n v="99"/>
    <n v="21"/>
    <x v="3"/>
  </r>
  <r>
    <x v="22"/>
    <n v="102"/>
    <n v="22"/>
    <x v="3"/>
  </r>
  <r>
    <x v="22"/>
    <n v="75"/>
    <n v="23"/>
    <x v="3"/>
  </r>
  <r>
    <x v="22"/>
    <n v="74"/>
    <n v="24"/>
    <x v="3"/>
  </r>
  <r>
    <x v="22"/>
    <n v="82"/>
    <n v="25"/>
    <x v="3"/>
  </r>
  <r>
    <x v="22"/>
    <n v="85"/>
    <n v="26"/>
    <x v="3"/>
  </r>
  <r>
    <x v="22"/>
    <n v="105"/>
    <n v="27"/>
    <x v="3"/>
  </r>
  <r>
    <x v="22"/>
    <n v="82"/>
    <n v="28"/>
    <x v="3"/>
  </r>
  <r>
    <x v="22"/>
    <n v="71"/>
    <n v="29"/>
    <x v="4"/>
  </r>
  <r>
    <x v="22"/>
    <n v="72"/>
    <n v="30"/>
    <x v="4"/>
  </r>
  <r>
    <x v="22"/>
    <n v="79"/>
    <n v="31"/>
    <x v="4"/>
  </r>
  <r>
    <x v="22"/>
    <n v="62"/>
    <n v="32"/>
    <x v="4"/>
  </r>
  <r>
    <x v="22"/>
    <n v="80"/>
    <n v="33"/>
    <x v="4"/>
  </r>
  <r>
    <x v="22"/>
    <n v="91"/>
    <n v="34"/>
    <x v="4"/>
  </r>
  <r>
    <x v="22"/>
    <n v="70"/>
    <n v="35"/>
    <x v="4"/>
  </r>
  <r>
    <x v="22"/>
    <n v="69"/>
    <n v="36"/>
    <x v="4"/>
  </r>
  <r>
    <x v="22"/>
    <n v="73"/>
    <n v="37"/>
    <x v="4"/>
  </r>
  <r>
    <x v="22"/>
    <n v="73"/>
    <n v="38"/>
    <x v="4"/>
  </r>
  <r>
    <x v="22"/>
    <n v="75"/>
    <n v="39"/>
    <x v="4"/>
  </r>
  <r>
    <x v="22"/>
    <n v="78"/>
    <n v="40"/>
    <x v="4"/>
  </r>
  <r>
    <x v="22"/>
    <n v="76"/>
    <n v="41"/>
    <x v="4"/>
  </r>
  <r>
    <x v="22"/>
    <n v="71"/>
    <n v="42"/>
    <x v="4"/>
  </r>
  <r>
    <x v="22"/>
    <n v="57"/>
    <n v="43"/>
    <x v="4"/>
  </r>
  <r>
    <x v="22"/>
    <n v="61"/>
    <n v="44"/>
    <x v="4"/>
  </r>
  <r>
    <x v="22"/>
    <n v="65"/>
    <n v="45"/>
    <x v="4"/>
  </r>
  <r>
    <x v="22"/>
    <n v="53"/>
    <n v="46"/>
    <x v="4"/>
  </r>
  <r>
    <x v="22"/>
    <n v="49"/>
    <n v="47"/>
    <x v="4"/>
  </r>
  <r>
    <x v="22"/>
    <n v="53"/>
    <n v="48"/>
    <x v="4"/>
  </r>
  <r>
    <x v="22"/>
    <n v="50"/>
    <n v="49"/>
    <x v="4"/>
  </r>
  <r>
    <x v="22"/>
    <n v="60"/>
    <n v="50"/>
    <x v="4"/>
  </r>
  <r>
    <x v="22"/>
    <n v="54"/>
    <n v="51"/>
    <x v="4"/>
  </r>
  <r>
    <x v="22"/>
    <n v="55"/>
    <n v="52"/>
    <x v="4"/>
  </r>
  <r>
    <x v="22"/>
    <n v="62"/>
    <n v="53"/>
    <x v="4"/>
  </r>
  <r>
    <x v="22"/>
    <n v="43"/>
    <n v="54"/>
    <x v="4"/>
  </r>
  <r>
    <x v="22"/>
    <n v="59"/>
    <n v="55"/>
    <x v="4"/>
  </r>
  <r>
    <x v="22"/>
    <n v="67"/>
    <n v="56"/>
    <x v="4"/>
  </r>
  <r>
    <x v="22"/>
    <n v="53"/>
    <n v="57"/>
    <x v="4"/>
  </r>
  <r>
    <x v="22"/>
    <n v="48"/>
    <n v="58"/>
    <x v="4"/>
  </r>
  <r>
    <x v="22"/>
    <n v="67"/>
    <n v="59"/>
    <x v="4"/>
  </r>
  <r>
    <x v="22"/>
    <n v="51"/>
    <n v="60"/>
    <x v="5"/>
  </r>
  <r>
    <x v="22"/>
    <n v="72"/>
    <n v="61"/>
    <x v="5"/>
  </r>
  <r>
    <x v="22"/>
    <n v="48"/>
    <n v="62"/>
    <x v="5"/>
  </r>
  <r>
    <x v="22"/>
    <n v="63"/>
    <n v="63"/>
    <x v="5"/>
  </r>
  <r>
    <x v="22"/>
    <n v="32"/>
    <n v="64"/>
    <x v="5"/>
  </r>
  <r>
    <x v="22"/>
    <n v="45"/>
    <n v="65"/>
    <x v="5"/>
  </r>
  <r>
    <x v="22"/>
    <n v="27"/>
    <n v="66"/>
    <x v="5"/>
  </r>
  <r>
    <x v="22"/>
    <n v="42"/>
    <n v="67"/>
    <x v="5"/>
  </r>
  <r>
    <x v="22"/>
    <n v="37"/>
    <n v="68"/>
    <x v="5"/>
  </r>
  <r>
    <x v="22"/>
    <n v="30"/>
    <n v="69"/>
    <x v="5"/>
  </r>
  <r>
    <x v="22"/>
    <n v="26"/>
    <n v="70"/>
    <x v="5"/>
  </r>
  <r>
    <x v="22"/>
    <n v="29"/>
    <n v="71"/>
    <x v="5"/>
  </r>
  <r>
    <x v="22"/>
    <n v="23"/>
    <n v="72"/>
    <x v="5"/>
  </r>
  <r>
    <x v="22"/>
    <n v="29"/>
    <n v="73"/>
    <x v="5"/>
  </r>
  <r>
    <x v="22"/>
    <n v="22"/>
    <n v="74"/>
    <x v="5"/>
  </r>
  <r>
    <x v="22"/>
    <n v="22"/>
    <n v="75"/>
    <x v="5"/>
  </r>
  <r>
    <x v="22"/>
    <n v="16"/>
    <n v="76"/>
    <x v="5"/>
  </r>
  <r>
    <x v="22"/>
    <n v="10"/>
    <n v="77"/>
    <x v="5"/>
  </r>
  <r>
    <x v="22"/>
    <n v="20"/>
    <n v="78"/>
    <x v="5"/>
  </r>
  <r>
    <x v="22"/>
    <n v="15"/>
    <n v="79"/>
    <x v="5"/>
  </r>
  <r>
    <x v="22"/>
    <n v="19"/>
    <n v="80"/>
    <x v="5"/>
  </r>
  <r>
    <x v="22"/>
    <n v="9"/>
    <n v="81"/>
    <x v="5"/>
  </r>
  <r>
    <x v="22"/>
    <n v="11"/>
    <n v="82"/>
    <x v="5"/>
  </r>
  <r>
    <x v="22"/>
    <n v="4"/>
    <n v="83"/>
    <x v="5"/>
  </r>
  <r>
    <x v="22"/>
    <n v="10"/>
    <n v="84"/>
    <x v="5"/>
  </r>
  <r>
    <x v="22"/>
    <n v="8"/>
    <n v="85"/>
    <x v="5"/>
  </r>
  <r>
    <x v="22"/>
    <n v="8"/>
    <n v="86"/>
    <x v="5"/>
  </r>
  <r>
    <x v="22"/>
    <n v="7"/>
    <n v="87"/>
    <x v="5"/>
  </r>
  <r>
    <x v="22"/>
    <n v="9"/>
    <n v="88"/>
    <x v="5"/>
  </r>
  <r>
    <x v="22"/>
    <n v="4"/>
    <n v="89"/>
    <x v="5"/>
  </r>
  <r>
    <x v="22"/>
    <n v="6"/>
    <n v="90"/>
    <x v="5"/>
  </r>
  <r>
    <x v="22"/>
    <n v="4"/>
    <n v="91"/>
    <x v="5"/>
  </r>
  <r>
    <x v="22"/>
    <n v="5"/>
    <n v="92"/>
    <x v="5"/>
  </r>
  <r>
    <x v="22"/>
    <n v="2"/>
    <n v="94"/>
    <x v="5"/>
  </r>
  <r>
    <x v="22"/>
    <n v="2"/>
    <n v="95"/>
    <x v="5"/>
  </r>
  <r>
    <x v="22"/>
    <n v="1"/>
    <n v="97"/>
    <x v="5"/>
  </r>
  <r>
    <x v="22"/>
    <n v="1"/>
    <n v="98"/>
    <x v="5"/>
  </r>
  <r>
    <x v="22"/>
    <n v="1"/>
    <n v="99"/>
    <x v="5"/>
  </r>
  <r>
    <x v="22"/>
    <n v="1"/>
    <n v="100"/>
    <x v="5"/>
  </r>
  <r>
    <x v="22"/>
    <n v="1"/>
    <n v="102"/>
    <x v="5"/>
  </r>
  <r>
    <x v="22"/>
    <n v="2"/>
    <n v="103"/>
    <x v="5"/>
  </r>
  <r>
    <x v="23"/>
    <n v="90"/>
    <n v="0"/>
    <x v="0"/>
  </r>
  <r>
    <x v="23"/>
    <n v="76"/>
    <n v="1"/>
    <x v="0"/>
  </r>
  <r>
    <x v="23"/>
    <n v="78"/>
    <n v="2"/>
    <x v="0"/>
  </r>
  <r>
    <x v="23"/>
    <n v="86"/>
    <n v="3"/>
    <x v="0"/>
  </r>
  <r>
    <x v="23"/>
    <n v="90"/>
    <n v="4"/>
    <x v="0"/>
  </r>
  <r>
    <x v="23"/>
    <n v="106"/>
    <n v="5"/>
    <x v="0"/>
  </r>
  <r>
    <x v="23"/>
    <n v="72"/>
    <n v="6"/>
    <x v="1"/>
  </r>
  <r>
    <x v="23"/>
    <n v="89"/>
    <n v="7"/>
    <x v="1"/>
  </r>
  <r>
    <x v="23"/>
    <n v="103"/>
    <n v="8"/>
    <x v="1"/>
  </r>
  <r>
    <x v="23"/>
    <n v="88"/>
    <n v="9"/>
    <x v="1"/>
  </r>
  <r>
    <x v="23"/>
    <n v="103"/>
    <n v="10"/>
    <x v="1"/>
  </r>
  <r>
    <x v="23"/>
    <n v="106"/>
    <n v="11"/>
    <x v="1"/>
  </r>
  <r>
    <x v="23"/>
    <n v="111"/>
    <n v="12"/>
    <x v="2"/>
  </r>
  <r>
    <x v="23"/>
    <n v="114"/>
    <n v="13"/>
    <x v="2"/>
  </r>
  <r>
    <x v="23"/>
    <n v="117"/>
    <n v="14"/>
    <x v="2"/>
  </r>
  <r>
    <x v="23"/>
    <n v="129"/>
    <n v="15"/>
    <x v="2"/>
  </r>
  <r>
    <x v="23"/>
    <n v="125"/>
    <n v="16"/>
    <x v="2"/>
  </r>
  <r>
    <x v="23"/>
    <n v="124"/>
    <n v="17"/>
    <x v="2"/>
  </r>
  <r>
    <x v="23"/>
    <n v="113"/>
    <n v="18"/>
    <x v="3"/>
  </r>
  <r>
    <x v="23"/>
    <n v="94"/>
    <n v="19"/>
    <x v="3"/>
  </r>
  <r>
    <x v="23"/>
    <n v="96"/>
    <n v="20"/>
    <x v="3"/>
  </r>
  <r>
    <x v="23"/>
    <n v="101"/>
    <n v="21"/>
    <x v="3"/>
  </r>
  <r>
    <x v="23"/>
    <n v="92"/>
    <n v="22"/>
    <x v="3"/>
  </r>
  <r>
    <x v="23"/>
    <n v="84"/>
    <n v="23"/>
    <x v="3"/>
  </r>
  <r>
    <x v="23"/>
    <n v="100"/>
    <n v="24"/>
    <x v="3"/>
  </r>
  <r>
    <x v="23"/>
    <n v="84"/>
    <n v="25"/>
    <x v="3"/>
  </r>
  <r>
    <x v="23"/>
    <n v="106"/>
    <n v="26"/>
    <x v="3"/>
  </r>
  <r>
    <x v="23"/>
    <n v="93"/>
    <n v="27"/>
    <x v="3"/>
  </r>
  <r>
    <x v="23"/>
    <n v="89"/>
    <n v="28"/>
    <x v="3"/>
  </r>
  <r>
    <x v="23"/>
    <n v="77"/>
    <n v="29"/>
    <x v="4"/>
  </r>
  <r>
    <x v="23"/>
    <n v="86"/>
    <n v="30"/>
    <x v="4"/>
  </r>
  <r>
    <x v="23"/>
    <n v="90"/>
    <n v="31"/>
    <x v="4"/>
  </r>
  <r>
    <x v="23"/>
    <n v="91"/>
    <n v="32"/>
    <x v="4"/>
  </r>
  <r>
    <x v="23"/>
    <n v="90"/>
    <n v="33"/>
    <x v="4"/>
  </r>
  <r>
    <x v="23"/>
    <n v="92"/>
    <n v="34"/>
    <x v="4"/>
  </r>
  <r>
    <x v="23"/>
    <n v="80"/>
    <n v="35"/>
    <x v="4"/>
  </r>
  <r>
    <x v="23"/>
    <n v="78"/>
    <n v="36"/>
    <x v="4"/>
  </r>
  <r>
    <x v="23"/>
    <n v="58"/>
    <n v="37"/>
    <x v="4"/>
  </r>
  <r>
    <x v="23"/>
    <n v="81"/>
    <n v="38"/>
    <x v="4"/>
  </r>
  <r>
    <x v="23"/>
    <n v="77"/>
    <n v="39"/>
    <x v="4"/>
  </r>
  <r>
    <x v="23"/>
    <n v="66"/>
    <n v="40"/>
    <x v="4"/>
  </r>
  <r>
    <x v="23"/>
    <n v="65"/>
    <n v="41"/>
    <x v="4"/>
  </r>
  <r>
    <x v="23"/>
    <n v="77"/>
    <n v="42"/>
    <x v="4"/>
  </r>
  <r>
    <x v="23"/>
    <n v="66"/>
    <n v="43"/>
    <x v="4"/>
  </r>
  <r>
    <x v="23"/>
    <n v="77"/>
    <n v="44"/>
    <x v="4"/>
  </r>
  <r>
    <x v="23"/>
    <n v="65"/>
    <n v="45"/>
    <x v="4"/>
  </r>
  <r>
    <x v="23"/>
    <n v="79"/>
    <n v="46"/>
    <x v="4"/>
  </r>
  <r>
    <x v="23"/>
    <n v="63"/>
    <n v="47"/>
    <x v="4"/>
  </r>
  <r>
    <x v="23"/>
    <n v="59"/>
    <n v="48"/>
    <x v="4"/>
  </r>
  <r>
    <x v="23"/>
    <n v="62"/>
    <n v="49"/>
    <x v="4"/>
  </r>
  <r>
    <x v="23"/>
    <n v="67"/>
    <n v="50"/>
    <x v="4"/>
  </r>
  <r>
    <x v="23"/>
    <n v="57"/>
    <n v="51"/>
    <x v="4"/>
  </r>
  <r>
    <x v="23"/>
    <n v="62"/>
    <n v="52"/>
    <x v="4"/>
  </r>
  <r>
    <x v="23"/>
    <n v="76"/>
    <n v="53"/>
    <x v="4"/>
  </r>
  <r>
    <x v="23"/>
    <n v="52"/>
    <n v="54"/>
    <x v="4"/>
  </r>
  <r>
    <x v="23"/>
    <n v="68"/>
    <n v="55"/>
    <x v="4"/>
  </r>
  <r>
    <x v="23"/>
    <n v="58"/>
    <n v="56"/>
    <x v="4"/>
  </r>
  <r>
    <x v="23"/>
    <n v="68"/>
    <n v="57"/>
    <x v="4"/>
  </r>
  <r>
    <x v="23"/>
    <n v="52"/>
    <n v="58"/>
    <x v="4"/>
  </r>
  <r>
    <x v="23"/>
    <n v="52"/>
    <n v="59"/>
    <x v="4"/>
  </r>
  <r>
    <x v="23"/>
    <n v="45"/>
    <n v="60"/>
    <x v="5"/>
  </r>
  <r>
    <x v="23"/>
    <n v="51"/>
    <n v="61"/>
    <x v="5"/>
  </r>
  <r>
    <x v="23"/>
    <n v="40"/>
    <n v="62"/>
    <x v="5"/>
  </r>
  <r>
    <x v="23"/>
    <n v="40"/>
    <n v="63"/>
    <x v="5"/>
  </r>
  <r>
    <x v="23"/>
    <n v="44"/>
    <n v="64"/>
    <x v="5"/>
  </r>
  <r>
    <x v="23"/>
    <n v="44"/>
    <n v="65"/>
    <x v="5"/>
  </r>
  <r>
    <x v="23"/>
    <n v="48"/>
    <n v="66"/>
    <x v="5"/>
  </r>
  <r>
    <x v="23"/>
    <n v="44"/>
    <n v="67"/>
    <x v="5"/>
  </r>
  <r>
    <x v="23"/>
    <n v="47"/>
    <n v="68"/>
    <x v="5"/>
  </r>
  <r>
    <x v="23"/>
    <n v="39"/>
    <n v="69"/>
    <x v="5"/>
  </r>
  <r>
    <x v="23"/>
    <n v="31"/>
    <n v="70"/>
    <x v="5"/>
  </r>
  <r>
    <x v="23"/>
    <n v="26"/>
    <n v="71"/>
    <x v="5"/>
  </r>
  <r>
    <x v="23"/>
    <n v="27"/>
    <n v="72"/>
    <x v="5"/>
  </r>
  <r>
    <x v="23"/>
    <n v="36"/>
    <n v="73"/>
    <x v="5"/>
  </r>
  <r>
    <x v="23"/>
    <n v="29"/>
    <n v="74"/>
    <x v="5"/>
  </r>
  <r>
    <x v="23"/>
    <n v="22"/>
    <n v="75"/>
    <x v="5"/>
  </r>
  <r>
    <x v="23"/>
    <n v="24"/>
    <n v="76"/>
    <x v="5"/>
  </r>
  <r>
    <x v="23"/>
    <n v="24"/>
    <n v="77"/>
    <x v="5"/>
  </r>
  <r>
    <x v="23"/>
    <n v="19"/>
    <n v="78"/>
    <x v="5"/>
  </r>
  <r>
    <x v="23"/>
    <n v="36"/>
    <n v="79"/>
    <x v="5"/>
  </r>
  <r>
    <x v="23"/>
    <n v="21"/>
    <n v="80"/>
    <x v="5"/>
  </r>
  <r>
    <x v="23"/>
    <n v="30"/>
    <n v="81"/>
    <x v="5"/>
  </r>
  <r>
    <x v="23"/>
    <n v="22"/>
    <n v="82"/>
    <x v="5"/>
  </r>
  <r>
    <x v="23"/>
    <n v="14"/>
    <n v="83"/>
    <x v="5"/>
  </r>
  <r>
    <x v="23"/>
    <n v="21"/>
    <n v="84"/>
    <x v="5"/>
  </r>
  <r>
    <x v="23"/>
    <n v="15"/>
    <n v="85"/>
    <x v="5"/>
  </r>
  <r>
    <x v="23"/>
    <n v="15"/>
    <n v="86"/>
    <x v="5"/>
  </r>
  <r>
    <x v="23"/>
    <n v="18"/>
    <n v="87"/>
    <x v="5"/>
  </r>
  <r>
    <x v="23"/>
    <n v="17"/>
    <n v="88"/>
    <x v="5"/>
  </r>
  <r>
    <x v="23"/>
    <n v="14"/>
    <n v="89"/>
    <x v="5"/>
  </r>
  <r>
    <x v="23"/>
    <n v="10"/>
    <n v="90"/>
    <x v="5"/>
  </r>
  <r>
    <x v="23"/>
    <n v="9"/>
    <n v="91"/>
    <x v="5"/>
  </r>
  <r>
    <x v="23"/>
    <n v="6"/>
    <n v="92"/>
    <x v="5"/>
  </r>
  <r>
    <x v="23"/>
    <n v="5"/>
    <n v="93"/>
    <x v="5"/>
  </r>
  <r>
    <x v="23"/>
    <n v="5"/>
    <n v="94"/>
    <x v="5"/>
  </r>
  <r>
    <x v="23"/>
    <n v="2"/>
    <n v="95"/>
    <x v="5"/>
  </r>
  <r>
    <x v="23"/>
    <n v="3"/>
    <n v="96"/>
    <x v="5"/>
  </r>
  <r>
    <x v="23"/>
    <n v="3"/>
    <n v="97"/>
    <x v="5"/>
  </r>
  <r>
    <x v="23"/>
    <n v="3"/>
    <n v="98"/>
    <x v="5"/>
  </r>
  <r>
    <x v="23"/>
    <n v="2"/>
    <n v="99"/>
    <x v="5"/>
  </r>
  <r>
    <x v="23"/>
    <n v="2"/>
    <n v="100"/>
    <x v="5"/>
  </r>
  <r>
    <x v="23"/>
    <n v="2"/>
    <n v="103"/>
    <x v="5"/>
  </r>
  <r>
    <x v="23"/>
    <n v="1"/>
    <n v="104"/>
    <x v="5"/>
  </r>
  <r>
    <x v="23"/>
    <n v="1"/>
    <n v="106"/>
    <x v="5"/>
  </r>
  <r>
    <x v="23"/>
    <n v="1"/>
    <n v="107"/>
    <x v="5"/>
  </r>
  <r>
    <x v="23"/>
    <n v="1"/>
    <n v="109"/>
    <x v="5"/>
  </r>
  <r>
    <x v="24"/>
    <n v="421"/>
    <n v="0"/>
    <x v="0"/>
  </r>
  <r>
    <x v="24"/>
    <n v="351"/>
    <n v="1"/>
    <x v="0"/>
  </r>
  <r>
    <x v="24"/>
    <n v="340"/>
    <n v="2"/>
    <x v="0"/>
  </r>
  <r>
    <x v="24"/>
    <n v="403"/>
    <n v="3"/>
    <x v="0"/>
  </r>
  <r>
    <x v="24"/>
    <n v="414"/>
    <n v="4"/>
    <x v="0"/>
  </r>
  <r>
    <x v="24"/>
    <n v="392"/>
    <n v="5"/>
    <x v="0"/>
  </r>
  <r>
    <x v="24"/>
    <n v="405"/>
    <n v="6"/>
    <x v="1"/>
  </r>
  <r>
    <x v="24"/>
    <n v="451"/>
    <n v="7"/>
    <x v="1"/>
  </r>
  <r>
    <x v="24"/>
    <n v="515"/>
    <n v="8"/>
    <x v="1"/>
  </r>
  <r>
    <x v="24"/>
    <n v="515"/>
    <n v="9"/>
    <x v="1"/>
  </r>
  <r>
    <x v="24"/>
    <n v="515"/>
    <n v="10"/>
    <x v="1"/>
  </r>
  <r>
    <x v="24"/>
    <n v="562"/>
    <n v="11"/>
    <x v="1"/>
  </r>
  <r>
    <x v="24"/>
    <n v="521"/>
    <n v="12"/>
    <x v="2"/>
  </r>
  <r>
    <x v="24"/>
    <n v="588"/>
    <n v="13"/>
    <x v="2"/>
  </r>
  <r>
    <x v="24"/>
    <n v="570"/>
    <n v="14"/>
    <x v="2"/>
  </r>
  <r>
    <x v="24"/>
    <n v="673"/>
    <n v="15"/>
    <x v="2"/>
  </r>
  <r>
    <x v="24"/>
    <n v="645"/>
    <n v="16"/>
    <x v="2"/>
  </r>
  <r>
    <x v="24"/>
    <n v="591"/>
    <n v="17"/>
    <x v="2"/>
  </r>
  <r>
    <x v="24"/>
    <n v="573"/>
    <n v="18"/>
    <x v="3"/>
  </r>
  <r>
    <x v="24"/>
    <n v="469"/>
    <n v="19"/>
    <x v="3"/>
  </r>
  <r>
    <x v="24"/>
    <n v="421"/>
    <n v="20"/>
    <x v="3"/>
  </r>
  <r>
    <x v="24"/>
    <n v="412"/>
    <n v="21"/>
    <x v="3"/>
  </r>
  <r>
    <x v="24"/>
    <n v="380"/>
    <n v="22"/>
    <x v="3"/>
  </r>
  <r>
    <x v="24"/>
    <n v="353"/>
    <n v="23"/>
    <x v="3"/>
  </r>
  <r>
    <x v="24"/>
    <n v="306"/>
    <n v="24"/>
    <x v="3"/>
  </r>
  <r>
    <x v="24"/>
    <n v="313"/>
    <n v="25"/>
    <x v="3"/>
  </r>
  <r>
    <x v="24"/>
    <n v="292"/>
    <n v="26"/>
    <x v="3"/>
  </r>
  <r>
    <x v="24"/>
    <n v="252"/>
    <n v="27"/>
    <x v="3"/>
  </r>
  <r>
    <x v="24"/>
    <n v="275"/>
    <n v="28"/>
    <x v="3"/>
  </r>
  <r>
    <x v="24"/>
    <n v="239"/>
    <n v="29"/>
    <x v="4"/>
  </r>
  <r>
    <x v="24"/>
    <n v="269"/>
    <n v="30"/>
    <x v="4"/>
  </r>
  <r>
    <x v="24"/>
    <n v="278"/>
    <n v="31"/>
    <x v="4"/>
  </r>
  <r>
    <x v="24"/>
    <n v="259"/>
    <n v="32"/>
    <x v="4"/>
  </r>
  <r>
    <x v="24"/>
    <n v="287"/>
    <n v="33"/>
    <x v="4"/>
  </r>
  <r>
    <x v="24"/>
    <n v="279"/>
    <n v="34"/>
    <x v="4"/>
  </r>
  <r>
    <x v="24"/>
    <n v="250"/>
    <n v="35"/>
    <x v="4"/>
  </r>
  <r>
    <x v="24"/>
    <n v="293"/>
    <n v="36"/>
    <x v="4"/>
  </r>
  <r>
    <x v="24"/>
    <n v="252"/>
    <n v="37"/>
    <x v="4"/>
  </r>
  <r>
    <x v="24"/>
    <n v="256"/>
    <n v="38"/>
    <x v="4"/>
  </r>
  <r>
    <x v="24"/>
    <n v="237"/>
    <n v="39"/>
    <x v="4"/>
  </r>
  <r>
    <x v="24"/>
    <n v="264"/>
    <n v="40"/>
    <x v="4"/>
  </r>
  <r>
    <x v="24"/>
    <n v="248"/>
    <n v="41"/>
    <x v="4"/>
  </r>
  <r>
    <x v="24"/>
    <n v="253"/>
    <n v="42"/>
    <x v="4"/>
  </r>
  <r>
    <x v="24"/>
    <n v="229"/>
    <n v="43"/>
    <x v="4"/>
  </r>
  <r>
    <x v="24"/>
    <n v="219"/>
    <n v="44"/>
    <x v="4"/>
  </r>
  <r>
    <x v="24"/>
    <n v="243"/>
    <n v="45"/>
    <x v="4"/>
  </r>
  <r>
    <x v="24"/>
    <n v="199"/>
    <n v="46"/>
    <x v="4"/>
  </r>
  <r>
    <x v="24"/>
    <n v="217"/>
    <n v="47"/>
    <x v="4"/>
  </r>
  <r>
    <x v="24"/>
    <n v="213"/>
    <n v="48"/>
    <x v="4"/>
  </r>
  <r>
    <x v="24"/>
    <n v="224"/>
    <n v="49"/>
    <x v="4"/>
  </r>
  <r>
    <x v="24"/>
    <n v="212"/>
    <n v="50"/>
    <x v="4"/>
  </r>
  <r>
    <x v="24"/>
    <n v="225"/>
    <n v="51"/>
    <x v="4"/>
  </r>
  <r>
    <x v="24"/>
    <n v="195"/>
    <n v="52"/>
    <x v="4"/>
  </r>
  <r>
    <x v="24"/>
    <n v="223"/>
    <n v="53"/>
    <x v="4"/>
  </r>
  <r>
    <x v="24"/>
    <n v="184"/>
    <n v="54"/>
    <x v="4"/>
  </r>
  <r>
    <x v="24"/>
    <n v="216"/>
    <n v="55"/>
    <x v="4"/>
  </r>
  <r>
    <x v="24"/>
    <n v="189"/>
    <n v="56"/>
    <x v="4"/>
  </r>
  <r>
    <x v="24"/>
    <n v="191"/>
    <n v="57"/>
    <x v="4"/>
  </r>
  <r>
    <x v="24"/>
    <n v="206"/>
    <n v="58"/>
    <x v="4"/>
  </r>
  <r>
    <x v="24"/>
    <n v="195"/>
    <n v="59"/>
    <x v="4"/>
  </r>
  <r>
    <x v="24"/>
    <n v="176"/>
    <n v="60"/>
    <x v="5"/>
  </r>
  <r>
    <x v="24"/>
    <n v="166"/>
    <n v="61"/>
    <x v="5"/>
  </r>
  <r>
    <x v="24"/>
    <n v="166"/>
    <n v="62"/>
    <x v="5"/>
  </r>
  <r>
    <x v="24"/>
    <n v="161"/>
    <n v="63"/>
    <x v="5"/>
  </r>
  <r>
    <x v="24"/>
    <n v="145"/>
    <n v="64"/>
    <x v="5"/>
  </r>
  <r>
    <x v="24"/>
    <n v="119"/>
    <n v="65"/>
    <x v="5"/>
  </r>
  <r>
    <x v="24"/>
    <n v="122"/>
    <n v="66"/>
    <x v="5"/>
  </r>
  <r>
    <x v="24"/>
    <n v="117"/>
    <n v="67"/>
    <x v="5"/>
  </r>
  <r>
    <x v="24"/>
    <n v="116"/>
    <n v="68"/>
    <x v="5"/>
  </r>
  <r>
    <x v="24"/>
    <n v="102"/>
    <n v="69"/>
    <x v="5"/>
  </r>
  <r>
    <x v="24"/>
    <n v="131"/>
    <n v="70"/>
    <x v="5"/>
  </r>
  <r>
    <x v="24"/>
    <n v="104"/>
    <n v="71"/>
    <x v="5"/>
  </r>
  <r>
    <x v="24"/>
    <n v="83"/>
    <n v="72"/>
    <x v="5"/>
  </r>
  <r>
    <x v="24"/>
    <n v="74"/>
    <n v="73"/>
    <x v="5"/>
  </r>
  <r>
    <x v="24"/>
    <n v="80"/>
    <n v="74"/>
    <x v="5"/>
  </r>
  <r>
    <x v="24"/>
    <n v="73"/>
    <n v="75"/>
    <x v="5"/>
  </r>
  <r>
    <x v="24"/>
    <n v="62"/>
    <n v="76"/>
    <x v="5"/>
  </r>
  <r>
    <x v="24"/>
    <n v="55"/>
    <n v="77"/>
    <x v="5"/>
  </r>
  <r>
    <x v="24"/>
    <n v="56"/>
    <n v="78"/>
    <x v="5"/>
  </r>
  <r>
    <x v="24"/>
    <n v="53"/>
    <n v="79"/>
    <x v="5"/>
  </r>
  <r>
    <x v="24"/>
    <n v="65"/>
    <n v="80"/>
    <x v="5"/>
  </r>
  <r>
    <x v="24"/>
    <n v="71"/>
    <n v="81"/>
    <x v="5"/>
  </r>
  <r>
    <x v="24"/>
    <n v="61"/>
    <n v="82"/>
    <x v="5"/>
  </r>
  <r>
    <x v="24"/>
    <n v="37"/>
    <n v="83"/>
    <x v="5"/>
  </r>
  <r>
    <x v="24"/>
    <n v="51"/>
    <n v="84"/>
    <x v="5"/>
  </r>
  <r>
    <x v="24"/>
    <n v="34"/>
    <n v="85"/>
    <x v="5"/>
  </r>
  <r>
    <x v="24"/>
    <n v="43"/>
    <n v="86"/>
    <x v="5"/>
  </r>
  <r>
    <x v="24"/>
    <n v="33"/>
    <n v="87"/>
    <x v="5"/>
  </r>
  <r>
    <x v="24"/>
    <n v="26"/>
    <n v="88"/>
    <x v="5"/>
  </r>
  <r>
    <x v="24"/>
    <n v="29"/>
    <n v="89"/>
    <x v="5"/>
  </r>
  <r>
    <x v="24"/>
    <n v="22"/>
    <n v="90"/>
    <x v="5"/>
  </r>
  <r>
    <x v="24"/>
    <n v="17"/>
    <n v="91"/>
    <x v="5"/>
  </r>
  <r>
    <x v="24"/>
    <n v="8"/>
    <n v="92"/>
    <x v="5"/>
  </r>
  <r>
    <x v="24"/>
    <n v="9"/>
    <n v="93"/>
    <x v="5"/>
  </r>
  <r>
    <x v="24"/>
    <n v="15"/>
    <n v="94"/>
    <x v="5"/>
  </r>
  <r>
    <x v="24"/>
    <n v="6"/>
    <n v="95"/>
    <x v="5"/>
  </r>
  <r>
    <x v="24"/>
    <n v="4"/>
    <n v="96"/>
    <x v="5"/>
  </r>
  <r>
    <x v="24"/>
    <n v="3"/>
    <n v="97"/>
    <x v="5"/>
  </r>
  <r>
    <x v="24"/>
    <n v="5"/>
    <n v="98"/>
    <x v="5"/>
  </r>
  <r>
    <x v="24"/>
    <n v="3"/>
    <n v="99"/>
    <x v="5"/>
  </r>
  <r>
    <x v="24"/>
    <n v="1"/>
    <n v="101"/>
    <x v="5"/>
  </r>
  <r>
    <x v="24"/>
    <n v="1"/>
    <n v="102"/>
    <x v="5"/>
  </r>
  <r>
    <x v="24"/>
    <n v="1"/>
    <n v="103"/>
    <x v="5"/>
  </r>
  <r>
    <x v="24"/>
    <n v="2"/>
    <n v="104"/>
    <x v="5"/>
  </r>
  <r>
    <x v="24"/>
    <n v="3"/>
    <n v="106"/>
    <x v="5"/>
  </r>
  <r>
    <x v="24"/>
    <n v="1"/>
    <n v="111"/>
    <x v="5"/>
  </r>
  <r>
    <x v="25"/>
    <n v="87"/>
    <n v="0"/>
    <x v="0"/>
  </r>
  <r>
    <x v="25"/>
    <n v="80"/>
    <n v="1"/>
    <x v="0"/>
  </r>
  <r>
    <x v="25"/>
    <n v="97"/>
    <n v="2"/>
    <x v="0"/>
  </r>
  <r>
    <x v="25"/>
    <n v="80"/>
    <n v="3"/>
    <x v="0"/>
  </r>
  <r>
    <x v="25"/>
    <n v="116"/>
    <n v="4"/>
    <x v="0"/>
  </r>
  <r>
    <x v="25"/>
    <n v="113"/>
    <n v="5"/>
    <x v="0"/>
  </r>
  <r>
    <x v="25"/>
    <n v="101"/>
    <n v="6"/>
    <x v="1"/>
  </r>
  <r>
    <x v="25"/>
    <n v="99"/>
    <n v="7"/>
    <x v="1"/>
  </r>
  <r>
    <x v="25"/>
    <n v="87"/>
    <n v="8"/>
    <x v="1"/>
  </r>
  <r>
    <x v="25"/>
    <n v="108"/>
    <n v="9"/>
    <x v="1"/>
  </r>
  <r>
    <x v="25"/>
    <n v="107"/>
    <n v="10"/>
    <x v="1"/>
  </r>
  <r>
    <x v="25"/>
    <n v="103"/>
    <n v="11"/>
    <x v="1"/>
  </r>
  <r>
    <x v="25"/>
    <n v="104"/>
    <n v="12"/>
    <x v="2"/>
  </r>
  <r>
    <x v="25"/>
    <n v="121"/>
    <n v="13"/>
    <x v="2"/>
  </r>
  <r>
    <x v="25"/>
    <n v="138"/>
    <n v="14"/>
    <x v="2"/>
  </r>
  <r>
    <x v="25"/>
    <n v="134"/>
    <n v="15"/>
    <x v="2"/>
  </r>
  <r>
    <x v="25"/>
    <n v="134"/>
    <n v="16"/>
    <x v="2"/>
  </r>
  <r>
    <x v="25"/>
    <n v="148"/>
    <n v="17"/>
    <x v="2"/>
  </r>
  <r>
    <x v="25"/>
    <n v="154"/>
    <n v="18"/>
    <x v="3"/>
  </r>
  <r>
    <x v="25"/>
    <n v="125"/>
    <n v="19"/>
    <x v="3"/>
  </r>
  <r>
    <x v="25"/>
    <n v="132"/>
    <n v="20"/>
    <x v="3"/>
  </r>
  <r>
    <x v="25"/>
    <n v="140"/>
    <n v="21"/>
    <x v="3"/>
  </r>
  <r>
    <x v="25"/>
    <n v="131"/>
    <n v="22"/>
    <x v="3"/>
  </r>
  <r>
    <x v="25"/>
    <n v="113"/>
    <n v="23"/>
    <x v="3"/>
  </r>
  <r>
    <x v="25"/>
    <n v="104"/>
    <n v="24"/>
    <x v="3"/>
  </r>
  <r>
    <x v="25"/>
    <n v="113"/>
    <n v="25"/>
    <x v="3"/>
  </r>
  <r>
    <x v="25"/>
    <n v="112"/>
    <n v="26"/>
    <x v="3"/>
  </r>
  <r>
    <x v="25"/>
    <n v="95"/>
    <n v="27"/>
    <x v="3"/>
  </r>
  <r>
    <x v="25"/>
    <n v="96"/>
    <n v="28"/>
    <x v="3"/>
  </r>
  <r>
    <x v="25"/>
    <n v="112"/>
    <n v="29"/>
    <x v="4"/>
  </r>
  <r>
    <x v="25"/>
    <n v="105"/>
    <n v="30"/>
    <x v="4"/>
  </r>
  <r>
    <x v="25"/>
    <n v="102"/>
    <n v="31"/>
    <x v="4"/>
  </r>
  <r>
    <x v="25"/>
    <n v="101"/>
    <n v="32"/>
    <x v="4"/>
  </r>
  <r>
    <x v="25"/>
    <n v="106"/>
    <n v="33"/>
    <x v="4"/>
  </r>
  <r>
    <x v="25"/>
    <n v="110"/>
    <n v="34"/>
    <x v="4"/>
  </r>
  <r>
    <x v="25"/>
    <n v="86"/>
    <n v="35"/>
    <x v="4"/>
  </r>
  <r>
    <x v="25"/>
    <n v="82"/>
    <n v="36"/>
    <x v="4"/>
  </r>
  <r>
    <x v="25"/>
    <n v="84"/>
    <n v="37"/>
    <x v="4"/>
  </r>
  <r>
    <x v="25"/>
    <n v="88"/>
    <n v="38"/>
    <x v="4"/>
  </r>
  <r>
    <x v="25"/>
    <n v="95"/>
    <n v="39"/>
    <x v="4"/>
  </r>
  <r>
    <x v="25"/>
    <n v="113"/>
    <n v="40"/>
    <x v="4"/>
  </r>
  <r>
    <x v="25"/>
    <n v="102"/>
    <n v="41"/>
    <x v="4"/>
  </r>
  <r>
    <x v="25"/>
    <n v="101"/>
    <n v="42"/>
    <x v="4"/>
  </r>
  <r>
    <x v="25"/>
    <n v="89"/>
    <n v="43"/>
    <x v="4"/>
  </r>
  <r>
    <x v="25"/>
    <n v="82"/>
    <n v="44"/>
    <x v="4"/>
  </r>
  <r>
    <x v="25"/>
    <n v="86"/>
    <n v="45"/>
    <x v="4"/>
  </r>
  <r>
    <x v="25"/>
    <n v="87"/>
    <n v="46"/>
    <x v="4"/>
  </r>
  <r>
    <x v="25"/>
    <n v="81"/>
    <n v="47"/>
    <x v="4"/>
  </r>
  <r>
    <x v="25"/>
    <n v="74"/>
    <n v="48"/>
    <x v="4"/>
  </r>
  <r>
    <x v="25"/>
    <n v="76"/>
    <n v="49"/>
    <x v="4"/>
  </r>
  <r>
    <x v="25"/>
    <n v="71"/>
    <n v="50"/>
    <x v="4"/>
  </r>
  <r>
    <x v="25"/>
    <n v="82"/>
    <n v="51"/>
    <x v="4"/>
  </r>
  <r>
    <x v="25"/>
    <n v="77"/>
    <n v="52"/>
    <x v="4"/>
  </r>
  <r>
    <x v="25"/>
    <n v="66"/>
    <n v="53"/>
    <x v="4"/>
  </r>
  <r>
    <x v="25"/>
    <n v="75"/>
    <n v="54"/>
    <x v="4"/>
  </r>
  <r>
    <x v="25"/>
    <n v="75"/>
    <n v="55"/>
    <x v="4"/>
  </r>
  <r>
    <x v="25"/>
    <n v="84"/>
    <n v="56"/>
    <x v="4"/>
  </r>
  <r>
    <x v="25"/>
    <n v="63"/>
    <n v="57"/>
    <x v="4"/>
  </r>
  <r>
    <x v="25"/>
    <n v="63"/>
    <n v="58"/>
    <x v="4"/>
  </r>
  <r>
    <x v="25"/>
    <n v="63"/>
    <n v="59"/>
    <x v="4"/>
  </r>
  <r>
    <x v="25"/>
    <n v="61"/>
    <n v="60"/>
    <x v="5"/>
  </r>
  <r>
    <x v="25"/>
    <n v="67"/>
    <n v="61"/>
    <x v="5"/>
  </r>
  <r>
    <x v="25"/>
    <n v="39"/>
    <n v="62"/>
    <x v="5"/>
  </r>
  <r>
    <x v="25"/>
    <n v="56"/>
    <n v="63"/>
    <x v="5"/>
  </r>
  <r>
    <x v="25"/>
    <n v="41"/>
    <n v="64"/>
    <x v="5"/>
  </r>
  <r>
    <x v="25"/>
    <n v="53"/>
    <n v="65"/>
    <x v="5"/>
  </r>
  <r>
    <x v="25"/>
    <n v="45"/>
    <n v="66"/>
    <x v="5"/>
  </r>
  <r>
    <x v="25"/>
    <n v="55"/>
    <n v="67"/>
    <x v="5"/>
  </r>
  <r>
    <x v="25"/>
    <n v="48"/>
    <n v="68"/>
    <x v="5"/>
  </r>
  <r>
    <x v="25"/>
    <n v="31"/>
    <n v="69"/>
    <x v="5"/>
  </r>
  <r>
    <x v="25"/>
    <n v="24"/>
    <n v="70"/>
    <x v="5"/>
  </r>
  <r>
    <x v="25"/>
    <n v="29"/>
    <n v="71"/>
    <x v="5"/>
  </r>
  <r>
    <x v="25"/>
    <n v="35"/>
    <n v="72"/>
    <x v="5"/>
  </r>
  <r>
    <x v="25"/>
    <n v="39"/>
    <n v="73"/>
    <x v="5"/>
  </r>
  <r>
    <x v="25"/>
    <n v="35"/>
    <n v="74"/>
    <x v="5"/>
  </r>
  <r>
    <x v="25"/>
    <n v="16"/>
    <n v="75"/>
    <x v="5"/>
  </r>
  <r>
    <x v="25"/>
    <n v="32"/>
    <n v="76"/>
    <x v="5"/>
  </r>
  <r>
    <x v="25"/>
    <n v="22"/>
    <n v="77"/>
    <x v="5"/>
  </r>
  <r>
    <x v="25"/>
    <n v="22"/>
    <n v="78"/>
    <x v="5"/>
  </r>
  <r>
    <x v="25"/>
    <n v="21"/>
    <n v="79"/>
    <x v="5"/>
  </r>
  <r>
    <x v="25"/>
    <n v="24"/>
    <n v="80"/>
    <x v="5"/>
  </r>
  <r>
    <x v="25"/>
    <n v="17"/>
    <n v="81"/>
    <x v="5"/>
  </r>
  <r>
    <x v="25"/>
    <n v="16"/>
    <n v="82"/>
    <x v="5"/>
  </r>
  <r>
    <x v="25"/>
    <n v="13"/>
    <n v="83"/>
    <x v="5"/>
  </r>
  <r>
    <x v="25"/>
    <n v="12"/>
    <n v="84"/>
    <x v="5"/>
  </r>
  <r>
    <x v="25"/>
    <n v="8"/>
    <n v="85"/>
    <x v="5"/>
  </r>
  <r>
    <x v="25"/>
    <n v="6"/>
    <n v="86"/>
    <x v="5"/>
  </r>
  <r>
    <x v="25"/>
    <n v="9"/>
    <n v="87"/>
    <x v="5"/>
  </r>
  <r>
    <x v="25"/>
    <n v="10"/>
    <n v="88"/>
    <x v="5"/>
  </r>
  <r>
    <x v="25"/>
    <n v="5"/>
    <n v="89"/>
    <x v="5"/>
  </r>
  <r>
    <x v="25"/>
    <n v="3"/>
    <n v="90"/>
    <x v="5"/>
  </r>
  <r>
    <x v="25"/>
    <n v="6"/>
    <n v="91"/>
    <x v="5"/>
  </r>
  <r>
    <x v="25"/>
    <n v="5"/>
    <n v="92"/>
    <x v="5"/>
  </r>
  <r>
    <x v="25"/>
    <n v="2"/>
    <n v="93"/>
    <x v="5"/>
  </r>
  <r>
    <x v="25"/>
    <n v="3"/>
    <n v="94"/>
    <x v="5"/>
  </r>
  <r>
    <x v="25"/>
    <n v="1"/>
    <n v="95"/>
    <x v="5"/>
  </r>
  <r>
    <x v="25"/>
    <n v="1"/>
    <n v="96"/>
    <x v="5"/>
  </r>
  <r>
    <x v="25"/>
    <n v="1"/>
    <n v="102"/>
    <x v="5"/>
  </r>
  <r>
    <x v="25"/>
    <n v="1"/>
    <n v="103"/>
    <x v="5"/>
  </r>
  <r>
    <x v="26"/>
    <n v="178"/>
    <n v="0"/>
    <x v="0"/>
  </r>
  <r>
    <x v="26"/>
    <n v="190"/>
    <n v="1"/>
    <x v="0"/>
  </r>
  <r>
    <x v="26"/>
    <n v="196"/>
    <n v="2"/>
    <x v="0"/>
  </r>
  <r>
    <x v="26"/>
    <n v="136"/>
    <n v="3"/>
    <x v="0"/>
  </r>
  <r>
    <x v="26"/>
    <n v="136"/>
    <n v="4"/>
    <x v="0"/>
  </r>
  <r>
    <x v="26"/>
    <n v="138"/>
    <n v="5"/>
    <x v="0"/>
  </r>
  <r>
    <x v="26"/>
    <n v="138"/>
    <n v="6"/>
    <x v="1"/>
  </r>
  <r>
    <x v="26"/>
    <n v="136"/>
    <n v="7"/>
    <x v="1"/>
  </r>
  <r>
    <x v="26"/>
    <n v="175"/>
    <n v="8"/>
    <x v="1"/>
  </r>
  <r>
    <x v="26"/>
    <n v="143"/>
    <n v="9"/>
    <x v="1"/>
  </r>
  <r>
    <x v="26"/>
    <n v="146"/>
    <n v="10"/>
    <x v="1"/>
  </r>
  <r>
    <x v="26"/>
    <n v="156"/>
    <n v="11"/>
    <x v="1"/>
  </r>
  <r>
    <x v="26"/>
    <n v="184"/>
    <n v="12"/>
    <x v="2"/>
  </r>
  <r>
    <x v="26"/>
    <n v="186"/>
    <n v="13"/>
    <x v="2"/>
  </r>
  <r>
    <x v="26"/>
    <n v="253"/>
    <n v="14"/>
    <x v="2"/>
  </r>
  <r>
    <x v="26"/>
    <n v="237"/>
    <n v="15"/>
    <x v="2"/>
  </r>
  <r>
    <x v="26"/>
    <n v="243"/>
    <n v="16"/>
    <x v="2"/>
  </r>
  <r>
    <x v="26"/>
    <n v="253"/>
    <n v="17"/>
    <x v="2"/>
  </r>
  <r>
    <x v="26"/>
    <n v="231"/>
    <n v="18"/>
    <x v="3"/>
  </r>
  <r>
    <x v="26"/>
    <n v="181"/>
    <n v="19"/>
    <x v="3"/>
  </r>
  <r>
    <x v="26"/>
    <n v="177"/>
    <n v="20"/>
    <x v="3"/>
  </r>
  <r>
    <x v="26"/>
    <n v="187"/>
    <n v="21"/>
    <x v="3"/>
  </r>
  <r>
    <x v="26"/>
    <n v="232"/>
    <n v="22"/>
    <x v="3"/>
  </r>
  <r>
    <x v="26"/>
    <n v="203"/>
    <n v="23"/>
    <x v="3"/>
  </r>
  <r>
    <x v="26"/>
    <n v="227"/>
    <n v="24"/>
    <x v="3"/>
  </r>
  <r>
    <x v="26"/>
    <n v="286"/>
    <n v="25"/>
    <x v="3"/>
  </r>
  <r>
    <x v="26"/>
    <n v="289"/>
    <n v="26"/>
    <x v="3"/>
  </r>
  <r>
    <x v="26"/>
    <n v="309"/>
    <n v="27"/>
    <x v="3"/>
  </r>
  <r>
    <x v="26"/>
    <n v="241"/>
    <n v="28"/>
    <x v="3"/>
  </r>
  <r>
    <x v="26"/>
    <n v="274"/>
    <n v="29"/>
    <x v="4"/>
  </r>
  <r>
    <x v="26"/>
    <n v="244"/>
    <n v="30"/>
    <x v="4"/>
  </r>
  <r>
    <x v="26"/>
    <n v="227"/>
    <n v="31"/>
    <x v="4"/>
  </r>
  <r>
    <x v="26"/>
    <n v="227"/>
    <n v="32"/>
    <x v="4"/>
  </r>
  <r>
    <x v="26"/>
    <n v="234"/>
    <n v="33"/>
    <x v="4"/>
  </r>
  <r>
    <x v="26"/>
    <n v="220"/>
    <n v="34"/>
    <x v="4"/>
  </r>
  <r>
    <x v="26"/>
    <n v="210"/>
    <n v="35"/>
    <x v="4"/>
  </r>
  <r>
    <x v="26"/>
    <n v="190"/>
    <n v="36"/>
    <x v="4"/>
  </r>
  <r>
    <x v="26"/>
    <n v="211"/>
    <n v="37"/>
    <x v="4"/>
  </r>
  <r>
    <x v="26"/>
    <n v="201"/>
    <n v="38"/>
    <x v="4"/>
  </r>
  <r>
    <x v="26"/>
    <n v="202"/>
    <n v="39"/>
    <x v="4"/>
  </r>
  <r>
    <x v="26"/>
    <n v="203"/>
    <n v="40"/>
    <x v="4"/>
  </r>
  <r>
    <x v="26"/>
    <n v="217"/>
    <n v="41"/>
    <x v="4"/>
  </r>
  <r>
    <x v="26"/>
    <n v="237"/>
    <n v="42"/>
    <x v="4"/>
  </r>
  <r>
    <x v="26"/>
    <n v="208"/>
    <n v="43"/>
    <x v="4"/>
  </r>
  <r>
    <x v="26"/>
    <n v="185"/>
    <n v="44"/>
    <x v="4"/>
  </r>
  <r>
    <x v="26"/>
    <n v="192"/>
    <n v="45"/>
    <x v="4"/>
  </r>
  <r>
    <x v="26"/>
    <n v="167"/>
    <n v="46"/>
    <x v="4"/>
  </r>
  <r>
    <x v="26"/>
    <n v="188"/>
    <n v="47"/>
    <x v="4"/>
  </r>
  <r>
    <x v="26"/>
    <n v="202"/>
    <n v="48"/>
    <x v="4"/>
  </r>
  <r>
    <x v="26"/>
    <n v="220"/>
    <n v="49"/>
    <x v="4"/>
  </r>
  <r>
    <x v="26"/>
    <n v="198"/>
    <n v="50"/>
    <x v="4"/>
  </r>
  <r>
    <x v="26"/>
    <n v="243"/>
    <n v="51"/>
    <x v="4"/>
  </r>
  <r>
    <x v="26"/>
    <n v="247"/>
    <n v="52"/>
    <x v="4"/>
  </r>
  <r>
    <x v="26"/>
    <n v="234"/>
    <n v="53"/>
    <x v="4"/>
  </r>
  <r>
    <x v="26"/>
    <n v="252"/>
    <n v="54"/>
    <x v="4"/>
  </r>
  <r>
    <x v="26"/>
    <n v="270"/>
    <n v="55"/>
    <x v="4"/>
  </r>
  <r>
    <x v="26"/>
    <n v="271"/>
    <n v="56"/>
    <x v="4"/>
  </r>
  <r>
    <x v="26"/>
    <n v="289"/>
    <n v="57"/>
    <x v="4"/>
  </r>
  <r>
    <x v="26"/>
    <n v="276"/>
    <n v="58"/>
    <x v="4"/>
  </r>
  <r>
    <x v="26"/>
    <n v="334"/>
    <n v="59"/>
    <x v="4"/>
  </r>
  <r>
    <x v="26"/>
    <n v="278"/>
    <n v="60"/>
    <x v="5"/>
  </r>
  <r>
    <x v="26"/>
    <n v="254"/>
    <n v="61"/>
    <x v="5"/>
  </r>
  <r>
    <x v="26"/>
    <n v="253"/>
    <n v="62"/>
    <x v="5"/>
  </r>
  <r>
    <x v="26"/>
    <n v="238"/>
    <n v="63"/>
    <x v="5"/>
  </r>
  <r>
    <x v="26"/>
    <n v="264"/>
    <n v="64"/>
    <x v="5"/>
  </r>
  <r>
    <x v="26"/>
    <n v="211"/>
    <n v="65"/>
    <x v="5"/>
  </r>
  <r>
    <x v="26"/>
    <n v="192"/>
    <n v="66"/>
    <x v="5"/>
  </r>
  <r>
    <x v="26"/>
    <n v="208"/>
    <n v="67"/>
    <x v="5"/>
  </r>
  <r>
    <x v="26"/>
    <n v="189"/>
    <n v="68"/>
    <x v="5"/>
  </r>
  <r>
    <x v="26"/>
    <n v="159"/>
    <n v="69"/>
    <x v="5"/>
  </r>
  <r>
    <x v="26"/>
    <n v="157"/>
    <n v="70"/>
    <x v="5"/>
  </r>
  <r>
    <x v="26"/>
    <n v="153"/>
    <n v="71"/>
    <x v="5"/>
  </r>
  <r>
    <x v="26"/>
    <n v="127"/>
    <n v="72"/>
    <x v="5"/>
  </r>
  <r>
    <x v="26"/>
    <n v="138"/>
    <n v="73"/>
    <x v="5"/>
  </r>
  <r>
    <x v="26"/>
    <n v="108"/>
    <n v="74"/>
    <x v="5"/>
  </r>
  <r>
    <x v="26"/>
    <n v="106"/>
    <n v="75"/>
    <x v="5"/>
  </r>
  <r>
    <x v="26"/>
    <n v="88"/>
    <n v="76"/>
    <x v="5"/>
  </r>
  <r>
    <x v="26"/>
    <n v="101"/>
    <n v="77"/>
    <x v="5"/>
  </r>
  <r>
    <x v="26"/>
    <n v="83"/>
    <n v="78"/>
    <x v="5"/>
  </r>
  <r>
    <x v="26"/>
    <n v="69"/>
    <n v="79"/>
    <x v="5"/>
  </r>
  <r>
    <x v="26"/>
    <n v="75"/>
    <n v="80"/>
    <x v="5"/>
  </r>
  <r>
    <x v="26"/>
    <n v="57"/>
    <n v="81"/>
    <x v="5"/>
  </r>
  <r>
    <x v="26"/>
    <n v="53"/>
    <n v="82"/>
    <x v="5"/>
  </r>
  <r>
    <x v="26"/>
    <n v="49"/>
    <n v="83"/>
    <x v="5"/>
  </r>
  <r>
    <x v="26"/>
    <n v="47"/>
    <n v="84"/>
    <x v="5"/>
  </r>
  <r>
    <x v="26"/>
    <n v="34"/>
    <n v="85"/>
    <x v="5"/>
  </r>
  <r>
    <x v="26"/>
    <n v="46"/>
    <n v="86"/>
    <x v="5"/>
  </r>
  <r>
    <x v="26"/>
    <n v="34"/>
    <n v="87"/>
    <x v="5"/>
  </r>
  <r>
    <x v="26"/>
    <n v="26"/>
    <n v="88"/>
    <x v="5"/>
  </r>
  <r>
    <x v="26"/>
    <n v="21"/>
    <n v="89"/>
    <x v="5"/>
  </r>
  <r>
    <x v="26"/>
    <n v="22"/>
    <n v="90"/>
    <x v="5"/>
  </r>
  <r>
    <x v="26"/>
    <n v="14"/>
    <n v="91"/>
    <x v="5"/>
  </r>
  <r>
    <x v="26"/>
    <n v="14"/>
    <n v="92"/>
    <x v="5"/>
  </r>
  <r>
    <x v="26"/>
    <n v="10"/>
    <n v="93"/>
    <x v="5"/>
  </r>
  <r>
    <x v="26"/>
    <n v="10"/>
    <n v="94"/>
    <x v="5"/>
  </r>
  <r>
    <x v="26"/>
    <n v="8"/>
    <n v="95"/>
    <x v="5"/>
  </r>
  <r>
    <x v="26"/>
    <n v="6"/>
    <n v="96"/>
    <x v="5"/>
  </r>
  <r>
    <x v="26"/>
    <n v="2"/>
    <n v="97"/>
    <x v="5"/>
  </r>
  <r>
    <x v="26"/>
    <n v="2"/>
    <n v="98"/>
    <x v="5"/>
  </r>
  <r>
    <x v="26"/>
    <n v="3"/>
    <n v="99"/>
    <x v="5"/>
  </r>
  <r>
    <x v="26"/>
    <n v="6"/>
    <n v="100"/>
    <x v="5"/>
  </r>
  <r>
    <x v="26"/>
    <n v="1"/>
    <n v="101"/>
    <x v="5"/>
  </r>
  <r>
    <x v="26"/>
    <n v="1"/>
    <n v="103"/>
    <x v="5"/>
  </r>
  <r>
    <x v="27"/>
    <n v="64"/>
    <n v="0"/>
    <x v="0"/>
  </r>
  <r>
    <x v="27"/>
    <n v="69"/>
    <n v="1"/>
    <x v="0"/>
  </r>
  <r>
    <x v="27"/>
    <n v="86"/>
    <n v="2"/>
    <x v="0"/>
  </r>
  <r>
    <x v="27"/>
    <n v="89"/>
    <n v="3"/>
    <x v="0"/>
  </r>
  <r>
    <x v="27"/>
    <n v="65"/>
    <n v="4"/>
    <x v="0"/>
  </r>
  <r>
    <x v="27"/>
    <n v="68"/>
    <n v="5"/>
    <x v="0"/>
  </r>
  <r>
    <x v="27"/>
    <n v="85"/>
    <n v="6"/>
    <x v="1"/>
  </r>
  <r>
    <x v="27"/>
    <n v="90"/>
    <n v="7"/>
    <x v="1"/>
  </r>
  <r>
    <x v="27"/>
    <n v="105"/>
    <n v="8"/>
    <x v="1"/>
  </r>
  <r>
    <x v="27"/>
    <n v="123"/>
    <n v="9"/>
    <x v="1"/>
  </r>
  <r>
    <x v="27"/>
    <n v="103"/>
    <n v="10"/>
    <x v="1"/>
  </r>
  <r>
    <x v="27"/>
    <n v="112"/>
    <n v="11"/>
    <x v="1"/>
  </r>
  <r>
    <x v="27"/>
    <n v="133"/>
    <n v="12"/>
    <x v="2"/>
  </r>
  <r>
    <x v="27"/>
    <n v="126"/>
    <n v="13"/>
    <x v="2"/>
  </r>
  <r>
    <x v="27"/>
    <n v="161"/>
    <n v="14"/>
    <x v="2"/>
  </r>
  <r>
    <x v="27"/>
    <n v="117"/>
    <n v="15"/>
    <x v="2"/>
  </r>
  <r>
    <x v="27"/>
    <n v="164"/>
    <n v="16"/>
    <x v="2"/>
  </r>
  <r>
    <x v="27"/>
    <n v="133"/>
    <n v="17"/>
    <x v="2"/>
  </r>
  <r>
    <x v="27"/>
    <n v="138"/>
    <n v="18"/>
    <x v="3"/>
  </r>
  <r>
    <x v="27"/>
    <n v="125"/>
    <n v="19"/>
    <x v="3"/>
  </r>
  <r>
    <x v="27"/>
    <n v="136"/>
    <n v="20"/>
    <x v="3"/>
  </r>
  <r>
    <x v="27"/>
    <n v="126"/>
    <n v="21"/>
    <x v="3"/>
  </r>
  <r>
    <x v="27"/>
    <n v="121"/>
    <n v="22"/>
    <x v="3"/>
  </r>
  <r>
    <x v="27"/>
    <n v="113"/>
    <n v="23"/>
    <x v="3"/>
  </r>
  <r>
    <x v="27"/>
    <n v="96"/>
    <n v="24"/>
    <x v="3"/>
  </r>
  <r>
    <x v="27"/>
    <n v="93"/>
    <n v="25"/>
    <x v="3"/>
  </r>
  <r>
    <x v="27"/>
    <n v="100"/>
    <n v="26"/>
    <x v="3"/>
  </r>
  <r>
    <x v="27"/>
    <n v="95"/>
    <n v="27"/>
    <x v="3"/>
  </r>
  <r>
    <x v="27"/>
    <n v="90"/>
    <n v="28"/>
    <x v="3"/>
  </r>
  <r>
    <x v="27"/>
    <n v="86"/>
    <n v="29"/>
    <x v="4"/>
  </r>
  <r>
    <x v="27"/>
    <n v="96"/>
    <n v="30"/>
    <x v="4"/>
  </r>
  <r>
    <x v="27"/>
    <n v="78"/>
    <n v="31"/>
    <x v="4"/>
  </r>
  <r>
    <x v="27"/>
    <n v="72"/>
    <n v="32"/>
    <x v="4"/>
  </r>
  <r>
    <x v="27"/>
    <n v="94"/>
    <n v="33"/>
    <x v="4"/>
  </r>
  <r>
    <x v="27"/>
    <n v="85"/>
    <n v="34"/>
    <x v="4"/>
  </r>
  <r>
    <x v="27"/>
    <n v="79"/>
    <n v="35"/>
    <x v="4"/>
  </r>
  <r>
    <x v="27"/>
    <n v="72"/>
    <n v="36"/>
    <x v="4"/>
  </r>
  <r>
    <x v="27"/>
    <n v="98"/>
    <n v="37"/>
    <x v="4"/>
  </r>
  <r>
    <x v="27"/>
    <n v="68"/>
    <n v="38"/>
    <x v="4"/>
  </r>
  <r>
    <x v="27"/>
    <n v="82"/>
    <n v="39"/>
    <x v="4"/>
  </r>
  <r>
    <x v="27"/>
    <n v="77"/>
    <n v="40"/>
    <x v="4"/>
  </r>
  <r>
    <x v="27"/>
    <n v="80"/>
    <n v="41"/>
    <x v="4"/>
  </r>
  <r>
    <x v="27"/>
    <n v="68"/>
    <n v="42"/>
    <x v="4"/>
  </r>
  <r>
    <x v="27"/>
    <n v="79"/>
    <n v="43"/>
    <x v="4"/>
  </r>
  <r>
    <x v="27"/>
    <n v="79"/>
    <n v="44"/>
    <x v="4"/>
  </r>
  <r>
    <x v="27"/>
    <n v="71"/>
    <n v="45"/>
    <x v="4"/>
  </r>
  <r>
    <x v="27"/>
    <n v="56"/>
    <n v="46"/>
    <x v="4"/>
  </r>
  <r>
    <x v="27"/>
    <n v="66"/>
    <n v="47"/>
    <x v="4"/>
  </r>
  <r>
    <x v="27"/>
    <n v="78"/>
    <n v="48"/>
    <x v="4"/>
  </r>
  <r>
    <x v="27"/>
    <n v="74"/>
    <n v="49"/>
    <x v="4"/>
  </r>
  <r>
    <x v="27"/>
    <n v="63"/>
    <n v="50"/>
    <x v="4"/>
  </r>
  <r>
    <x v="27"/>
    <n v="69"/>
    <n v="51"/>
    <x v="4"/>
  </r>
  <r>
    <x v="27"/>
    <n v="68"/>
    <n v="52"/>
    <x v="4"/>
  </r>
  <r>
    <x v="27"/>
    <n v="50"/>
    <n v="53"/>
    <x v="4"/>
  </r>
  <r>
    <x v="27"/>
    <n v="65"/>
    <n v="54"/>
    <x v="4"/>
  </r>
  <r>
    <x v="27"/>
    <n v="66"/>
    <n v="55"/>
    <x v="4"/>
  </r>
  <r>
    <x v="27"/>
    <n v="57"/>
    <n v="56"/>
    <x v="4"/>
  </r>
  <r>
    <x v="27"/>
    <n v="69"/>
    <n v="57"/>
    <x v="4"/>
  </r>
  <r>
    <x v="27"/>
    <n v="62"/>
    <n v="58"/>
    <x v="4"/>
  </r>
  <r>
    <x v="27"/>
    <n v="73"/>
    <n v="59"/>
    <x v="4"/>
  </r>
  <r>
    <x v="27"/>
    <n v="54"/>
    <n v="60"/>
    <x v="5"/>
  </r>
  <r>
    <x v="27"/>
    <n v="59"/>
    <n v="61"/>
    <x v="5"/>
  </r>
  <r>
    <x v="27"/>
    <n v="60"/>
    <n v="62"/>
    <x v="5"/>
  </r>
  <r>
    <x v="27"/>
    <n v="57"/>
    <n v="63"/>
    <x v="5"/>
  </r>
  <r>
    <x v="27"/>
    <n v="49"/>
    <n v="64"/>
    <x v="5"/>
  </r>
  <r>
    <x v="27"/>
    <n v="38"/>
    <n v="65"/>
    <x v="5"/>
  </r>
  <r>
    <x v="27"/>
    <n v="45"/>
    <n v="66"/>
    <x v="5"/>
  </r>
  <r>
    <x v="27"/>
    <n v="52"/>
    <n v="67"/>
    <x v="5"/>
  </r>
  <r>
    <x v="27"/>
    <n v="35"/>
    <n v="68"/>
    <x v="5"/>
  </r>
  <r>
    <x v="27"/>
    <n v="48"/>
    <n v="69"/>
    <x v="5"/>
  </r>
  <r>
    <x v="27"/>
    <n v="34"/>
    <n v="70"/>
    <x v="5"/>
  </r>
  <r>
    <x v="27"/>
    <n v="22"/>
    <n v="71"/>
    <x v="5"/>
  </r>
  <r>
    <x v="27"/>
    <n v="32"/>
    <n v="72"/>
    <x v="5"/>
  </r>
  <r>
    <x v="27"/>
    <n v="33"/>
    <n v="73"/>
    <x v="5"/>
  </r>
  <r>
    <x v="27"/>
    <n v="38"/>
    <n v="74"/>
    <x v="5"/>
  </r>
  <r>
    <x v="27"/>
    <n v="27"/>
    <n v="75"/>
    <x v="5"/>
  </r>
  <r>
    <x v="27"/>
    <n v="21"/>
    <n v="76"/>
    <x v="5"/>
  </r>
  <r>
    <x v="27"/>
    <n v="20"/>
    <n v="77"/>
    <x v="5"/>
  </r>
  <r>
    <x v="27"/>
    <n v="20"/>
    <n v="78"/>
    <x v="5"/>
  </r>
  <r>
    <x v="27"/>
    <n v="26"/>
    <n v="79"/>
    <x v="5"/>
  </r>
  <r>
    <x v="27"/>
    <n v="22"/>
    <n v="80"/>
    <x v="5"/>
  </r>
  <r>
    <x v="27"/>
    <n v="12"/>
    <n v="81"/>
    <x v="5"/>
  </r>
  <r>
    <x v="27"/>
    <n v="14"/>
    <n v="82"/>
    <x v="5"/>
  </r>
  <r>
    <x v="27"/>
    <n v="13"/>
    <n v="83"/>
    <x v="5"/>
  </r>
  <r>
    <x v="27"/>
    <n v="18"/>
    <n v="84"/>
    <x v="5"/>
  </r>
  <r>
    <x v="27"/>
    <n v="8"/>
    <n v="85"/>
    <x v="5"/>
  </r>
  <r>
    <x v="27"/>
    <n v="7"/>
    <n v="86"/>
    <x v="5"/>
  </r>
  <r>
    <x v="27"/>
    <n v="8"/>
    <n v="87"/>
    <x v="5"/>
  </r>
  <r>
    <x v="27"/>
    <n v="9"/>
    <n v="88"/>
    <x v="5"/>
  </r>
  <r>
    <x v="27"/>
    <n v="10"/>
    <n v="89"/>
    <x v="5"/>
  </r>
  <r>
    <x v="27"/>
    <n v="3"/>
    <n v="90"/>
    <x v="5"/>
  </r>
  <r>
    <x v="27"/>
    <n v="2"/>
    <n v="91"/>
    <x v="5"/>
  </r>
  <r>
    <x v="27"/>
    <n v="2"/>
    <n v="92"/>
    <x v="5"/>
  </r>
  <r>
    <x v="27"/>
    <n v="2"/>
    <n v="93"/>
    <x v="5"/>
  </r>
  <r>
    <x v="27"/>
    <n v="1"/>
    <n v="94"/>
    <x v="5"/>
  </r>
  <r>
    <x v="27"/>
    <n v="2"/>
    <n v="95"/>
    <x v="5"/>
  </r>
  <r>
    <x v="27"/>
    <n v="2"/>
    <n v="97"/>
    <x v="5"/>
  </r>
  <r>
    <x v="27"/>
    <n v="1"/>
    <n v="98"/>
    <x v="5"/>
  </r>
  <r>
    <x v="28"/>
    <n v="132"/>
    <n v="0"/>
    <x v="0"/>
  </r>
  <r>
    <x v="28"/>
    <n v="141"/>
    <n v="1"/>
    <x v="0"/>
  </r>
  <r>
    <x v="28"/>
    <n v="139"/>
    <n v="2"/>
    <x v="0"/>
  </r>
  <r>
    <x v="28"/>
    <n v="109"/>
    <n v="3"/>
    <x v="0"/>
  </r>
  <r>
    <x v="28"/>
    <n v="135"/>
    <n v="4"/>
    <x v="0"/>
  </r>
  <r>
    <x v="28"/>
    <n v="157"/>
    <n v="5"/>
    <x v="0"/>
  </r>
  <r>
    <x v="28"/>
    <n v="133"/>
    <n v="6"/>
    <x v="1"/>
  </r>
  <r>
    <x v="28"/>
    <n v="147"/>
    <n v="7"/>
    <x v="1"/>
  </r>
  <r>
    <x v="28"/>
    <n v="166"/>
    <n v="8"/>
    <x v="1"/>
  </r>
  <r>
    <x v="28"/>
    <n v="164"/>
    <n v="9"/>
    <x v="1"/>
  </r>
  <r>
    <x v="28"/>
    <n v="158"/>
    <n v="10"/>
    <x v="1"/>
  </r>
  <r>
    <x v="28"/>
    <n v="167"/>
    <n v="11"/>
    <x v="1"/>
  </r>
  <r>
    <x v="28"/>
    <n v="161"/>
    <n v="12"/>
    <x v="2"/>
  </r>
  <r>
    <x v="28"/>
    <n v="179"/>
    <n v="13"/>
    <x v="2"/>
  </r>
  <r>
    <x v="28"/>
    <n v="207"/>
    <n v="14"/>
    <x v="2"/>
  </r>
  <r>
    <x v="28"/>
    <n v="195"/>
    <n v="15"/>
    <x v="2"/>
  </r>
  <r>
    <x v="28"/>
    <n v="237"/>
    <n v="16"/>
    <x v="2"/>
  </r>
  <r>
    <x v="28"/>
    <n v="238"/>
    <n v="17"/>
    <x v="2"/>
  </r>
  <r>
    <x v="28"/>
    <n v="185"/>
    <n v="18"/>
    <x v="3"/>
  </r>
  <r>
    <x v="28"/>
    <n v="167"/>
    <n v="19"/>
    <x v="3"/>
  </r>
  <r>
    <x v="28"/>
    <n v="166"/>
    <n v="20"/>
    <x v="3"/>
  </r>
  <r>
    <x v="28"/>
    <n v="153"/>
    <n v="21"/>
    <x v="3"/>
  </r>
  <r>
    <x v="28"/>
    <n v="155"/>
    <n v="22"/>
    <x v="3"/>
  </r>
  <r>
    <x v="28"/>
    <n v="161"/>
    <n v="23"/>
    <x v="3"/>
  </r>
  <r>
    <x v="28"/>
    <n v="140"/>
    <n v="24"/>
    <x v="3"/>
  </r>
  <r>
    <x v="28"/>
    <n v="136"/>
    <n v="25"/>
    <x v="3"/>
  </r>
  <r>
    <x v="28"/>
    <n v="161"/>
    <n v="26"/>
    <x v="3"/>
  </r>
  <r>
    <x v="28"/>
    <n v="129"/>
    <n v="27"/>
    <x v="3"/>
  </r>
  <r>
    <x v="28"/>
    <n v="150"/>
    <n v="28"/>
    <x v="3"/>
  </r>
  <r>
    <x v="28"/>
    <n v="113"/>
    <n v="29"/>
    <x v="4"/>
  </r>
  <r>
    <x v="28"/>
    <n v="144"/>
    <n v="30"/>
    <x v="4"/>
  </r>
  <r>
    <x v="28"/>
    <n v="138"/>
    <n v="31"/>
    <x v="4"/>
  </r>
  <r>
    <x v="28"/>
    <n v="136"/>
    <n v="32"/>
    <x v="4"/>
  </r>
  <r>
    <x v="28"/>
    <n v="116"/>
    <n v="33"/>
    <x v="4"/>
  </r>
  <r>
    <x v="28"/>
    <n v="120"/>
    <n v="34"/>
    <x v="4"/>
  </r>
  <r>
    <x v="28"/>
    <n v="124"/>
    <n v="35"/>
    <x v="4"/>
  </r>
  <r>
    <x v="28"/>
    <n v="100"/>
    <n v="36"/>
    <x v="4"/>
  </r>
  <r>
    <x v="28"/>
    <n v="124"/>
    <n v="37"/>
    <x v="4"/>
  </r>
  <r>
    <x v="28"/>
    <n v="119"/>
    <n v="38"/>
    <x v="4"/>
  </r>
  <r>
    <x v="28"/>
    <n v="137"/>
    <n v="39"/>
    <x v="4"/>
  </r>
  <r>
    <x v="28"/>
    <n v="135"/>
    <n v="40"/>
    <x v="4"/>
  </r>
  <r>
    <x v="28"/>
    <n v="120"/>
    <n v="41"/>
    <x v="4"/>
  </r>
  <r>
    <x v="28"/>
    <n v="141"/>
    <n v="42"/>
    <x v="4"/>
  </r>
  <r>
    <x v="28"/>
    <n v="114"/>
    <n v="43"/>
    <x v="4"/>
  </r>
  <r>
    <x v="28"/>
    <n v="124"/>
    <n v="44"/>
    <x v="4"/>
  </r>
  <r>
    <x v="28"/>
    <n v="115"/>
    <n v="45"/>
    <x v="4"/>
  </r>
  <r>
    <x v="28"/>
    <n v="97"/>
    <n v="46"/>
    <x v="4"/>
  </r>
  <r>
    <x v="28"/>
    <n v="115"/>
    <n v="47"/>
    <x v="4"/>
  </r>
  <r>
    <x v="28"/>
    <n v="130"/>
    <n v="48"/>
    <x v="4"/>
  </r>
  <r>
    <x v="28"/>
    <n v="115"/>
    <n v="49"/>
    <x v="4"/>
  </r>
  <r>
    <x v="28"/>
    <n v="128"/>
    <n v="50"/>
    <x v="4"/>
  </r>
  <r>
    <x v="28"/>
    <n v="138"/>
    <n v="51"/>
    <x v="4"/>
  </r>
  <r>
    <x v="28"/>
    <n v="131"/>
    <n v="52"/>
    <x v="4"/>
  </r>
  <r>
    <x v="28"/>
    <n v="116"/>
    <n v="53"/>
    <x v="4"/>
  </r>
  <r>
    <x v="28"/>
    <n v="123"/>
    <n v="54"/>
    <x v="4"/>
  </r>
  <r>
    <x v="28"/>
    <n v="128"/>
    <n v="55"/>
    <x v="4"/>
  </r>
  <r>
    <x v="28"/>
    <n v="126"/>
    <n v="56"/>
    <x v="4"/>
  </r>
  <r>
    <x v="28"/>
    <n v="140"/>
    <n v="57"/>
    <x v="4"/>
  </r>
  <r>
    <x v="28"/>
    <n v="145"/>
    <n v="58"/>
    <x v="4"/>
  </r>
  <r>
    <x v="28"/>
    <n v="138"/>
    <n v="59"/>
    <x v="4"/>
  </r>
  <r>
    <x v="28"/>
    <n v="119"/>
    <n v="60"/>
    <x v="5"/>
  </r>
  <r>
    <x v="28"/>
    <n v="111"/>
    <n v="61"/>
    <x v="5"/>
  </r>
  <r>
    <x v="28"/>
    <n v="149"/>
    <n v="62"/>
    <x v="5"/>
  </r>
  <r>
    <x v="28"/>
    <n v="129"/>
    <n v="63"/>
    <x v="5"/>
  </r>
  <r>
    <x v="28"/>
    <n v="119"/>
    <n v="64"/>
    <x v="5"/>
  </r>
  <r>
    <x v="28"/>
    <n v="114"/>
    <n v="65"/>
    <x v="5"/>
  </r>
  <r>
    <x v="28"/>
    <n v="114"/>
    <n v="66"/>
    <x v="5"/>
  </r>
  <r>
    <x v="28"/>
    <n v="117"/>
    <n v="67"/>
    <x v="5"/>
  </r>
  <r>
    <x v="28"/>
    <n v="111"/>
    <n v="68"/>
    <x v="5"/>
  </r>
  <r>
    <x v="28"/>
    <n v="90"/>
    <n v="69"/>
    <x v="5"/>
  </r>
  <r>
    <x v="28"/>
    <n v="88"/>
    <n v="70"/>
    <x v="5"/>
  </r>
  <r>
    <x v="28"/>
    <n v="78"/>
    <n v="71"/>
    <x v="5"/>
  </r>
  <r>
    <x v="28"/>
    <n v="79"/>
    <n v="72"/>
    <x v="5"/>
  </r>
  <r>
    <x v="28"/>
    <n v="72"/>
    <n v="73"/>
    <x v="5"/>
  </r>
  <r>
    <x v="28"/>
    <n v="74"/>
    <n v="74"/>
    <x v="5"/>
  </r>
  <r>
    <x v="28"/>
    <n v="61"/>
    <n v="75"/>
    <x v="5"/>
  </r>
  <r>
    <x v="28"/>
    <n v="71"/>
    <n v="76"/>
    <x v="5"/>
  </r>
  <r>
    <x v="28"/>
    <n v="63"/>
    <n v="77"/>
    <x v="5"/>
  </r>
  <r>
    <x v="28"/>
    <n v="51"/>
    <n v="78"/>
    <x v="5"/>
  </r>
  <r>
    <x v="28"/>
    <n v="56"/>
    <n v="79"/>
    <x v="5"/>
  </r>
  <r>
    <x v="28"/>
    <n v="47"/>
    <n v="80"/>
    <x v="5"/>
  </r>
  <r>
    <x v="28"/>
    <n v="47"/>
    <n v="81"/>
    <x v="5"/>
  </r>
  <r>
    <x v="28"/>
    <n v="35"/>
    <n v="82"/>
    <x v="5"/>
  </r>
  <r>
    <x v="28"/>
    <n v="35"/>
    <n v="83"/>
    <x v="5"/>
  </r>
  <r>
    <x v="28"/>
    <n v="32"/>
    <n v="84"/>
    <x v="5"/>
  </r>
  <r>
    <x v="28"/>
    <n v="36"/>
    <n v="85"/>
    <x v="5"/>
  </r>
  <r>
    <x v="28"/>
    <n v="24"/>
    <n v="86"/>
    <x v="5"/>
  </r>
  <r>
    <x v="28"/>
    <n v="22"/>
    <n v="87"/>
    <x v="5"/>
  </r>
  <r>
    <x v="28"/>
    <n v="19"/>
    <n v="88"/>
    <x v="5"/>
  </r>
  <r>
    <x v="28"/>
    <n v="20"/>
    <n v="89"/>
    <x v="5"/>
  </r>
  <r>
    <x v="28"/>
    <n v="11"/>
    <n v="90"/>
    <x v="5"/>
  </r>
  <r>
    <x v="28"/>
    <n v="17"/>
    <n v="91"/>
    <x v="5"/>
  </r>
  <r>
    <x v="28"/>
    <n v="12"/>
    <n v="92"/>
    <x v="5"/>
  </r>
  <r>
    <x v="28"/>
    <n v="9"/>
    <n v="93"/>
    <x v="5"/>
  </r>
  <r>
    <x v="28"/>
    <n v="3"/>
    <n v="94"/>
    <x v="5"/>
  </r>
  <r>
    <x v="28"/>
    <n v="6"/>
    <n v="95"/>
    <x v="5"/>
  </r>
  <r>
    <x v="28"/>
    <n v="7"/>
    <n v="96"/>
    <x v="5"/>
  </r>
  <r>
    <x v="28"/>
    <n v="5"/>
    <n v="97"/>
    <x v="5"/>
  </r>
  <r>
    <x v="28"/>
    <n v="4"/>
    <n v="98"/>
    <x v="5"/>
  </r>
  <r>
    <x v="28"/>
    <n v="3"/>
    <n v="99"/>
    <x v="5"/>
  </r>
  <r>
    <x v="28"/>
    <n v="3"/>
    <n v="100"/>
    <x v="5"/>
  </r>
  <r>
    <x v="28"/>
    <n v="6"/>
    <n v="101"/>
    <x v="5"/>
  </r>
  <r>
    <x v="28"/>
    <n v="1"/>
    <n v="106"/>
    <x v="5"/>
  </r>
  <r>
    <x v="28"/>
    <n v="2"/>
    <n v="107"/>
    <x v="5"/>
  </r>
  <r>
    <x v="29"/>
    <n v="31"/>
    <n v="0"/>
    <x v="0"/>
  </r>
  <r>
    <x v="29"/>
    <n v="37"/>
    <n v="1"/>
    <x v="0"/>
  </r>
  <r>
    <x v="29"/>
    <n v="31"/>
    <n v="2"/>
    <x v="0"/>
  </r>
  <r>
    <x v="29"/>
    <n v="27"/>
    <n v="3"/>
    <x v="0"/>
  </r>
  <r>
    <x v="29"/>
    <n v="32"/>
    <n v="4"/>
    <x v="0"/>
  </r>
  <r>
    <x v="29"/>
    <n v="47"/>
    <n v="5"/>
    <x v="0"/>
  </r>
  <r>
    <x v="29"/>
    <n v="30"/>
    <n v="6"/>
    <x v="1"/>
  </r>
  <r>
    <x v="29"/>
    <n v="29"/>
    <n v="7"/>
    <x v="1"/>
  </r>
  <r>
    <x v="29"/>
    <n v="47"/>
    <n v="8"/>
    <x v="1"/>
  </r>
  <r>
    <x v="29"/>
    <n v="40"/>
    <n v="9"/>
    <x v="1"/>
  </r>
  <r>
    <x v="29"/>
    <n v="41"/>
    <n v="10"/>
    <x v="1"/>
  </r>
  <r>
    <x v="29"/>
    <n v="47"/>
    <n v="11"/>
    <x v="1"/>
  </r>
  <r>
    <x v="29"/>
    <n v="52"/>
    <n v="12"/>
    <x v="2"/>
  </r>
  <r>
    <x v="29"/>
    <n v="38"/>
    <n v="13"/>
    <x v="2"/>
  </r>
  <r>
    <x v="29"/>
    <n v="47"/>
    <n v="14"/>
    <x v="2"/>
  </r>
  <r>
    <x v="29"/>
    <n v="43"/>
    <n v="15"/>
    <x v="2"/>
  </r>
  <r>
    <x v="29"/>
    <n v="57"/>
    <n v="16"/>
    <x v="2"/>
  </r>
  <r>
    <x v="29"/>
    <n v="61"/>
    <n v="17"/>
    <x v="2"/>
  </r>
  <r>
    <x v="29"/>
    <n v="43"/>
    <n v="18"/>
    <x v="3"/>
  </r>
  <r>
    <x v="29"/>
    <n v="40"/>
    <n v="19"/>
    <x v="3"/>
  </r>
  <r>
    <x v="29"/>
    <n v="40"/>
    <n v="20"/>
    <x v="3"/>
  </r>
  <r>
    <x v="29"/>
    <n v="40"/>
    <n v="21"/>
    <x v="3"/>
  </r>
  <r>
    <x v="29"/>
    <n v="45"/>
    <n v="22"/>
    <x v="3"/>
  </r>
  <r>
    <x v="29"/>
    <n v="42"/>
    <n v="23"/>
    <x v="3"/>
  </r>
  <r>
    <x v="29"/>
    <n v="38"/>
    <n v="24"/>
    <x v="3"/>
  </r>
  <r>
    <x v="29"/>
    <n v="36"/>
    <n v="25"/>
    <x v="3"/>
  </r>
  <r>
    <x v="29"/>
    <n v="43"/>
    <n v="26"/>
    <x v="3"/>
  </r>
  <r>
    <x v="29"/>
    <n v="39"/>
    <n v="27"/>
    <x v="3"/>
  </r>
  <r>
    <x v="29"/>
    <n v="40"/>
    <n v="28"/>
    <x v="3"/>
  </r>
  <r>
    <x v="29"/>
    <n v="32"/>
    <n v="29"/>
    <x v="4"/>
  </r>
  <r>
    <x v="29"/>
    <n v="38"/>
    <n v="30"/>
    <x v="4"/>
  </r>
  <r>
    <x v="29"/>
    <n v="39"/>
    <n v="31"/>
    <x v="4"/>
  </r>
  <r>
    <x v="29"/>
    <n v="34"/>
    <n v="32"/>
    <x v="4"/>
  </r>
  <r>
    <x v="29"/>
    <n v="27"/>
    <n v="33"/>
    <x v="4"/>
  </r>
  <r>
    <x v="29"/>
    <n v="27"/>
    <n v="34"/>
    <x v="4"/>
  </r>
  <r>
    <x v="29"/>
    <n v="33"/>
    <n v="35"/>
    <x v="4"/>
  </r>
  <r>
    <x v="29"/>
    <n v="44"/>
    <n v="36"/>
    <x v="4"/>
  </r>
  <r>
    <x v="29"/>
    <n v="18"/>
    <n v="37"/>
    <x v="4"/>
  </r>
  <r>
    <x v="29"/>
    <n v="35"/>
    <n v="38"/>
    <x v="4"/>
  </r>
  <r>
    <x v="29"/>
    <n v="30"/>
    <n v="39"/>
    <x v="4"/>
  </r>
  <r>
    <x v="29"/>
    <n v="40"/>
    <n v="40"/>
    <x v="4"/>
  </r>
  <r>
    <x v="29"/>
    <n v="32"/>
    <n v="41"/>
    <x v="4"/>
  </r>
  <r>
    <x v="29"/>
    <n v="41"/>
    <n v="42"/>
    <x v="4"/>
  </r>
  <r>
    <x v="29"/>
    <n v="34"/>
    <n v="43"/>
    <x v="4"/>
  </r>
  <r>
    <x v="29"/>
    <n v="35"/>
    <n v="44"/>
    <x v="4"/>
  </r>
  <r>
    <x v="29"/>
    <n v="24"/>
    <n v="45"/>
    <x v="4"/>
  </r>
  <r>
    <x v="29"/>
    <n v="30"/>
    <n v="46"/>
    <x v="4"/>
  </r>
  <r>
    <x v="29"/>
    <n v="31"/>
    <n v="47"/>
    <x v="4"/>
  </r>
  <r>
    <x v="29"/>
    <n v="34"/>
    <n v="48"/>
    <x v="4"/>
  </r>
  <r>
    <x v="29"/>
    <n v="37"/>
    <n v="49"/>
    <x v="4"/>
  </r>
  <r>
    <x v="29"/>
    <n v="36"/>
    <n v="50"/>
    <x v="4"/>
  </r>
  <r>
    <x v="29"/>
    <n v="44"/>
    <n v="51"/>
    <x v="4"/>
  </r>
  <r>
    <x v="29"/>
    <n v="42"/>
    <n v="52"/>
    <x v="4"/>
  </r>
  <r>
    <x v="29"/>
    <n v="32"/>
    <n v="53"/>
    <x v="4"/>
  </r>
  <r>
    <x v="29"/>
    <n v="46"/>
    <n v="54"/>
    <x v="4"/>
  </r>
  <r>
    <x v="29"/>
    <n v="37"/>
    <n v="55"/>
    <x v="4"/>
  </r>
  <r>
    <x v="29"/>
    <n v="53"/>
    <n v="56"/>
    <x v="4"/>
  </r>
  <r>
    <x v="29"/>
    <n v="32"/>
    <n v="57"/>
    <x v="4"/>
  </r>
  <r>
    <x v="29"/>
    <n v="46"/>
    <n v="58"/>
    <x v="4"/>
  </r>
  <r>
    <x v="29"/>
    <n v="47"/>
    <n v="59"/>
    <x v="4"/>
  </r>
  <r>
    <x v="29"/>
    <n v="42"/>
    <n v="60"/>
    <x v="5"/>
  </r>
  <r>
    <x v="29"/>
    <n v="51"/>
    <n v="61"/>
    <x v="5"/>
  </r>
  <r>
    <x v="29"/>
    <n v="47"/>
    <n v="62"/>
    <x v="5"/>
  </r>
  <r>
    <x v="29"/>
    <n v="39"/>
    <n v="63"/>
    <x v="5"/>
  </r>
  <r>
    <x v="29"/>
    <n v="40"/>
    <n v="64"/>
    <x v="5"/>
  </r>
  <r>
    <x v="29"/>
    <n v="31"/>
    <n v="65"/>
    <x v="5"/>
  </r>
  <r>
    <x v="29"/>
    <n v="21"/>
    <n v="66"/>
    <x v="5"/>
  </r>
  <r>
    <x v="29"/>
    <n v="31"/>
    <n v="67"/>
    <x v="5"/>
  </r>
  <r>
    <x v="29"/>
    <n v="27"/>
    <n v="68"/>
    <x v="5"/>
  </r>
  <r>
    <x v="29"/>
    <n v="29"/>
    <n v="69"/>
    <x v="5"/>
  </r>
  <r>
    <x v="29"/>
    <n v="23"/>
    <n v="70"/>
    <x v="5"/>
  </r>
  <r>
    <x v="29"/>
    <n v="25"/>
    <n v="71"/>
    <x v="5"/>
  </r>
  <r>
    <x v="29"/>
    <n v="18"/>
    <n v="72"/>
    <x v="5"/>
  </r>
  <r>
    <x v="29"/>
    <n v="26"/>
    <n v="73"/>
    <x v="5"/>
  </r>
  <r>
    <x v="29"/>
    <n v="23"/>
    <n v="74"/>
    <x v="5"/>
  </r>
  <r>
    <x v="29"/>
    <n v="26"/>
    <n v="75"/>
    <x v="5"/>
  </r>
  <r>
    <x v="29"/>
    <n v="18"/>
    <n v="76"/>
    <x v="5"/>
  </r>
  <r>
    <x v="29"/>
    <n v="20"/>
    <n v="77"/>
    <x v="5"/>
  </r>
  <r>
    <x v="29"/>
    <n v="28"/>
    <n v="78"/>
    <x v="5"/>
  </r>
  <r>
    <x v="29"/>
    <n v="20"/>
    <n v="79"/>
    <x v="5"/>
  </r>
  <r>
    <x v="29"/>
    <n v="15"/>
    <n v="80"/>
    <x v="5"/>
  </r>
  <r>
    <x v="29"/>
    <n v="8"/>
    <n v="81"/>
    <x v="5"/>
  </r>
  <r>
    <x v="29"/>
    <n v="11"/>
    <n v="82"/>
    <x v="5"/>
  </r>
  <r>
    <x v="29"/>
    <n v="12"/>
    <n v="83"/>
    <x v="5"/>
  </r>
  <r>
    <x v="29"/>
    <n v="13"/>
    <n v="84"/>
    <x v="5"/>
  </r>
  <r>
    <x v="29"/>
    <n v="9"/>
    <n v="85"/>
    <x v="5"/>
  </r>
  <r>
    <x v="29"/>
    <n v="6"/>
    <n v="86"/>
    <x v="5"/>
  </r>
  <r>
    <x v="29"/>
    <n v="9"/>
    <n v="87"/>
    <x v="5"/>
  </r>
  <r>
    <x v="29"/>
    <n v="9"/>
    <n v="88"/>
    <x v="5"/>
  </r>
  <r>
    <x v="29"/>
    <n v="3"/>
    <n v="89"/>
    <x v="5"/>
  </r>
  <r>
    <x v="29"/>
    <n v="2"/>
    <n v="90"/>
    <x v="5"/>
  </r>
  <r>
    <x v="29"/>
    <n v="4"/>
    <n v="91"/>
    <x v="5"/>
  </r>
  <r>
    <x v="29"/>
    <n v="3"/>
    <n v="92"/>
    <x v="5"/>
  </r>
  <r>
    <x v="29"/>
    <n v="3"/>
    <n v="93"/>
    <x v="5"/>
  </r>
  <r>
    <x v="29"/>
    <n v="3"/>
    <n v="94"/>
    <x v="5"/>
  </r>
  <r>
    <x v="29"/>
    <n v="1"/>
    <n v="95"/>
    <x v="5"/>
  </r>
  <r>
    <x v="29"/>
    <n v="1"/>
    <n v="96"/>
    <x v="5"/>
  </r>
  <r>
    <x v="29"/>
    <n v="1"/>
    <n v="97"/>
    <x v="5"/>
  </r>
  <r>
    <x v="29"/>
    <n v="1"/>
    <n v="98"/>
    <x v="5"/>
  </r>
  <r>
    <x v="29"/>
    <n v="1"/>
    <n v="99"/>
    <x v="5"/>
  </r>
  <r>
    <x v="29"/>
    <n v="2"/>
    <n v="101"/>
    <x v="5"/>
  </r>
  <r>
    <x v="29"/>
    <n v="1"/>
    <n v="104"/>
    <x v="5"/>
  </r>
  <r>
    <x v="30"/>
    <n v="35"/>
    <n v="0"/>
    <x v="0"/>
  </r>
  <r>
    <x v="30"/>
    <n v="28"/>
    <n v="1"/>
    <x v="0"/>
  </r>
  <r>
    <x v="30"/>
    <n v="35"/>
    <n v="2"/>
    <x v="0"/>
  </r>
  <r>
    <x v="30"/>
    <n v="30"/>
    <n v="3"/>
    <x v="0"/>
  </r>
  <r>
    <x v="30"/>
    <n v="31"/>
    <n v="4"/>
    <x v="0"/>
  </r>
  <r>
    <x v="30"/>
    <n v="43"/>
    <n v="5"/>
    <x v="0"/>
  </r>
  <r>
    <x v="30"/>
    <n v="24"/>
    <n v="6"/>
    <x v="1"/>
  </r>
  <r>
    <x v="30"/>
    <n v="29"/>
    <n v="7"/>
    <x v="1"/>
  </r>
  <r>
    <x v="30"/>
    <n v="39"/>
    <n v="8"/>
    <x v="1"/>
  </r>
  <r>
    <x v="30"/>
    <n v="39"/>
    <n v="9"/>
    <x v="1"/>
  </r>
  <r>
    <x v="30"/>
    <n v="50"/>
    <n v="10"/>
    <x v="1"/>
  </r>
  <r>
    <x v="30"/>
    <n v="59"/>
    <n v="11"/>
    <x v="1"/>
  </r>
  <r>
    <x v="30"/>
    <n v="57"/>
    <n v="12"/>
    <x v="2"/>
  </r>
  <r>
    <x v="30"/>
    <n v="55"/>
    <n v="13"/>
    <x v="2"/>
  </r>
  <r>
    <x v="30"/>
    <n v="59"/>
    <n v="14"/>
    <x v="2"/>
  </r>
  <r>
    <x v="30"/>
    <n v="59"/>
    <n v="15"/>
    <x v="2"/>
  </r>
  <r>
    <x v="30"/>
    <n v="74"/>
    <n v="16"/>
    <x v="2"/>
  </r>
  <r>
    <x v="30"/>
    <n v="87"/>
    <n v="17"/>
    <x v="2"/>
  </r>
  <r>
    <x v="30"/>
    <n v="65"/>
    <n v="18"/>
    <x v="3"/>
  </r>
  <r>
    <x v="30"/>
    <n v="46"/>
    <n v="19"/>
    <x v="3"/>
  </r>
  <r>
    <x v="30"/>
    <n v="49"/>
    <n v="20"/>
    <x v="3"/>
  </r>
  <r>
    <x v="30"/>
    <n v="44"/>
    <n v="21"/>
    <x v="3"/>
  </r>
  <r>
    <x v="30"/>
    <n v="37"/>
    <n v="22"/>
    <x v="3"/>
  </r>
  <r>
    <x v="30"/>
    <n v="39"/>
    <n v="23"/>
    <x v="3"/>
  </r>
  <r>
    <x v="30"/>
    <n v="51"/>
    <n v="24"/>
    <x v="3"/>
  </r>
  <r>
    <x v="30"/>
    <n v="27"/>
    <n v="25"/>
    <x v="3"/>
  </r>
  <r>
    <x v="30"/>
    <n v="42"/>
    <n v="26"/>
    <x v="3"/>
  </r>
  <r>
    <x v="30"/>
    <n v="46"/>
    <n v="27"/>
    <x v="3"/>
  </r>
  <r>
    <x v="30"/>
    <n v="32"/>
    <n v="28"/>
    <x v="3"/>
  </r>
  <r>
    <x v="30"/>
    <n v="35"/>
    <n v="29"/>
    <x v="4"/>
  </r>
  <r>
    <x v="30"/>
    <n v="45"/>
    <n v="30"/>
    <x v="4"/>
  </r>
  <r>
    <x v="30"/>
    <n v="47"/>
    <n v="31"/>
    <x v="4"/>
  </r>
  <r>
    <x v="30"/>
    <n v="32"/>
    <n v="32"/>
    <x v="4"/>
  </r>
  <r>
    <x v="30"/>
    <n v="50"/>
    <n v="33"/>
    <x v="4"/>
  </r>
  <r>
    <x v="30"/>
    <n v="41"/>
    <n v="34"/>
    <x v="4"/>
  </r>
  <r>
    <x v="30"/>
    <n v="47"/>
    <n v="35"/>
    <x v="4"/>
  </r>
  <r>
    <x v="30"/>
    <n v="37"/>
    <n v="36"/>
    <x v="4"/>
  </r>
  <r>
    <x v="30"/>
    <n v="35"/>
    <n v="37"/>
    <x v="4"/>
  </r>
  <r>
    <x v="30"/>
    <n v="43"/>
    <n v="38"/>
    <x v="4"/>
  </r>
  <r>
    <x v="30"/>
    <n v="47"/>
    <n v="39"/>
    <x v="4"/>
  </r>
  <r>
    <x v="30"/>
    <n v="46"/>
    <n v="40"/>
    <x v="4"/>
  </r>
  <r>
    <x v="30"/>
    <n v="45"/>
    <n v="41"/>
    <x v="4"/>
  </r>
  <r>
    <x v="30"/>
    <n v="51"/>
    <n v="42"/>
    <x v="4"/>
  </r>
  <r>
    <x v="30"/>
    <n v="54"/>
    <n v="43"/>
    <x v="4"/>
  </r>
  <r>
    <x v="30"/>
    <n v="32"/>
    <n v="44"/>
    <x v="4"/>
  </r>
  <r>
    <x v="30"/>
    <n v="39"/>
    <n v="45"/>
    <x v="4"/>
  </r>
  <r>
    <x v="30"/>
    <n v="41"/>
    <n v="46"/>
    <x v="4"/>
  </r>
  <r>
    <x v="30"/>
    <n v="43"/>
    <n v="47"/>
    <x v="4"/>
  </r>
  <r>
    <x v="30"/>
    <n v="31"/>
    <n v="48"/>
    <x v="4"/>
  </r>
  <r>
    <x v="30"/>
    <n v="46"/>
    <n v="49"/>
    <x v="4"/>
  </r>
  <r>
    <x v="30"/>
    <n v="51"/>
    <n v="50"/>
    <x v="4"/>
  </r>
  <r>
    <x v="30"/>
    <n v="44"/>
    <n v="51"/>
    <x v="4"/>
  </r>
  <r>
    <x v="30"/>
    <n v="50"/>
    <n v="52"/>
    <x v="4"/>
  </r>
  <r>
    <x v="30"/>
    <n v="50"/>
    <n v="53"/>
    <x v="4"/>
  </r>
  <r>
    <x v="30"/>
    <n v="52"/>
    <n v="54"/>
    <x v="4"/>
  </r>
  <r>
    <x v="30"/>
    <n v="49"/>
    <n v="55"/>
    <x v="4"/>
  </r>
  <r>
    <x v="30"/>
    <n v="46"/>
    <n v="56"/>
    <x v="4"/>
  </r>
  <r>
    <x v="30"/>
    <n v="53"/>
    <n v="57"/>
    <x v="4"/>
  </r>
  <r>
    <x v="30"/>
    <n v="50"/>
    <n v="58"/>
    <x v="4"/>
  </r>
  <r>
    <x v="30"/>
    <n v="47"/>
    <n v="59"/>
    <x v="4"/>
  </r>
  <r>
    <x v="30"/>
    <n v="51"/>
    <n v="60"/>
    <x v="5"/>
  </r>
  <r>
    <x v="30"/>
    <n v="50"/>
    <n v="61"/>
    <x v="5"/>
  </r>
  <r>
    <x v="30"/>
    <n v="49"/>
    <n v="62"/>
    <x v="5"/>
  </r>
  <r>
    <x v="30"/>
    <n v="49"/>
    <n v="63"/>
    <x v="5"/>
  </r>
  <r>
    <x v="30"/>
    <n v="43"/>
    <n v="64"/>
    <x v="5"/>
  </r>
  <r>
    <x v="30"/>
    <n v="42"/>
    <n v="65"/>
    <x v="5"/>
  </r>
  <r>
    <x v="30"/>
    <n v="48"/>
    <n v="66"/>
    <x v="5"/>
  </r>
  <r>
    <x v="30"/>
    <n v="48"/>
    <n v="67"/>
    <x v="5"/>
  </r>
  <r>
    <x v="30"/>
    <n v="36"/>
    <n v="68"/>
    <x v="5"/>
  </r>
  <r>
    <x v="30"/>
    <n v="37"/>
    <n v="69"/>
    <x v="5"/>
  </r>
  <r>
    <x v="30"/>
    <n v="30"/>
    <n v="70"/>
    <x v="5"/>
  </r>
  <r>
    <x v="30"/>
    <n v="33"/>
    <n v="71"/>
    <x v="5"/>
  </r>
  <r>
    <x v="30"/>
    <n v="20"/>
    <n v="72"/>
    <x v="5"/>
  </r>
  <r>
    <x v="30"/>
    <n v="26"/>
    <n v="73"/>
    <x v="5"/>
  </r>
  <r>
    <x v="30"/>
    <n v="33"/>
    <n v="74"/>
    <x v="5"/>
  </r>
  <r>
    <x v="30"/>
    <n v="26"/>
    <n v="75"/>
    <x v="5"/>
  </r>
  <r>
    <x v="30"/>
    <n v="26"/>
    <n v="76"/>
    <x v="5"/>
  </r>
  <r>
    <x v="30"/>
    <n v="16"/>
    <n v="77"/>
    <x v="5"/>
  </r>
  <r>
    <x v="30"/>
    <n v="20"/>
    <n v="78"/>
    <x v="5"/>
  </r>
  <r>
    <x v="30"/>
    <n v="15"/>
    <n v="79"/>
    <x v="5"/>
  </r>
  <r>
    <x v="30"/>
    <n v="9"/>
    <n v="80"/>
    <x v="5"/>
  </r>
  <r>
    <x v="30"/>
    <n v="14"/>
    <n v="81"/>
    <x v="5"/>
  </r>
  <r>
    <x v="30"/>
    <n v="7"/>
    <n v="82"/>
    <x v="5"/>
  </r>
  <r>
    <x v="30"/>
    <n v="9"/>
    <n v="83"/>
    <x v="5"/>
  </r>
  <r>
    <x v="30"/>
    <n v="8"/>
    <n v="84"/>
    <x v="5"/>
  </r>
  <r>
    <x v="30"/>
    <n v="9"/>
    <n v="85"/>
    <x v="5"/>
  </r>
  <r>
    <x v="30"/>
    <n v="10"/>
    <n v="86"/>
    <x v="5"/>
  </r>
  <r>
    <x v="30"/>
    <n v="3"/>
    <n v="87"/>
    <x v="5"/>
  </r>
  <r>
    <x v="30"/>
    <n v="9"/>
    <n v="88"/>
    <x v="5"/>
  </r>
  <r>
    <x v="30"/>
    <n v="2"/>
    <n v="89"/>
    <x v="5"/>
  </r>
  <r>
    <x v="30"/>
    <n v="2"/>
    <n v="90"/>
    <x v="5"/>
  </r>
  <r>
    <x v="30"/>
    <n v="3"/>
    <n v="91"/>
    <x v="5"/>
  </r>
  <r>
    <x v="30"/>
    <n v="2"/>
    <n v="92"/>
    <x v="5"/>
  </r>
  <r>
    <x v="30"/>
    <n v="3"/>
    <n v="93"/>
    <x v="5"/>
  </r>
  <r>
    <x v="30"/>
    <n v="3"/>
    <n v="94"/>
    <x v="5"/>
  </r>
  <r>
    <x v="30"/>
    <n v="1"/>
    <n v="95"/>
    <x v="5"/>
  </r>
  <r>
    <x v="30"/>
    <n v="1"/>
    <n v="96"/>
    <x v="5"/>
  </r>
  <r>
    <x v="31"/>
    <n v="531"/>
    <n v="0"/>
    <x v="0"/>
  </r>
  <r>
    <x v="31"/>
    <n v="509"/>
    <n v="1"/>
    <x v="0"/>
  </r>
  <r>
    <x v="31"/>
    <n v="505"/>
    <n v="2"/>
    <x v="0"/>
  </r>
  <r>
    <x v="31"/>
    <n v="450"/>
    <n v="3"/>
    <x v="0"/>
  </r>
  <r>
    <x v="31"/>
    <n v="440"/>
    <n v="4"/>
    <x v="0"/>
  </r>
  <r>
    <x v="31"/>
    <n v="414"/>
    <n v="5"/>
    <x v="0"/>
  </r>
  <r>
    <x v="31"/>
    <n v="444"/>
    <n v="6"/>
    <x v="1"/>
  </r>
  <r>
    <x v="31"/>
    <n v="449"/>
    <n v="7"/>
    <x v="1"/>
  </r>
  <r>
    <x v="31"/>
    <n v="490"/>
    <n v="8"/>
    <x v="1"/>
  </r>
  <r>
    <x v="31"/>
    <n v="446"/>
    <n v="9"/>
    <x v="1"/>
  </r>
  <r>
    <x v="31"/>
    <n v="555"/>
    <n v="10"/>
    <x v="1"/>
  </r>
  <r>
    <x v="31"/>
    <n v="492"/>
    <n v="11"/>
    <x v="1"/>
  </r>
  <r>
    <x v="31"/>
    <n v="563"/>
    <n v="12"/>
    <x v="2"/>
  </r>
  <r>
    <x v="31"/>
    <n v="543"/>
    <n v="13"/>
    <x v="2"/>
  </r>
  <r>
    <x v="31"/>
    <n v="583"/>
    <n v="14"/>
    <x v="2"/>
  </r>
  <r>
    <x v="31"/>
    <n v="599"/>
    <n v="15"/>
    <x v="2"/>
  </r>
  <r>
    <x v="31"/>
    <n v="630"/>
    <n v="16"/>
    <x v="2"/>
  </r>
  <r>
    <x v="31"/>
    <n v="635"/>
    <n v="17"/>
    <x v="2"/>
  </r>
  <r>
    <x v="31"/>
    <n v="614"/>
    <n v="18"/>
    <x v="3"/>
  </r>
  <r>
    <x v="31"/>
    <n v="496"/>
    <n v="19"/>
    <x v="3"/>
  </r>
  <r>
    <x v="31"/>
    <n v="524"/>
    <n v="20"/>
    <x v="3"/>
  </r>
  <r>
    <x v="31"/>
    <n v="564"/>
    <n v="21"/>
    <x v="3"/>
  </r>
  <r>
    <x v="31"/>
    <n v="578"/>
    <n v="22"/>
    <x v="3"/>
  </r>
  <r>
    <x v="31"/>
    <n v="458"/>
    <n v="23"/>
    <x v="3"/>
  </r>
  <r>
    <x v="31"/>
    <n v="491"/>
    <n v="24"/>
    <x v="3"/>
  </r>
  <r>
    <x v="31"/>
    <n v="539"/>
    <n v="25"/>
    <x v="3"/>
  </r>
  <r>
    <x v="31"/>
    <n v="511"/>
    <n v="26"/>
    <x v="3"/>
  </r>
  <r>
    <x v="31"/>
    <n v="514"/>
    <n v="27"/>
    <x v="3"/>
  </r>
  <r>
    <x v="31"/>
    <n v="457"/>
    <n v="28"/>
    <x v="3"/>
  </r>
  <r>
    <x v="31"/>
    <n v="472"/>
    <n v="29"/>
    <x v="4"/>
  </r>
  <r>
    <x v="31"/>
    <n v="480"/>
    <n v="30"/>
    <x v="4"/>
  </r>
  <r>
    <x v="31"/>
    <n v="426"/>
    <n v="31"/>
    <x v="4"/>
  </r>
  <r>
    <x v="31"/>
    <n v="432"/>
    <n v="32"/>
    <x v="4"/>
  </r>
  <r>
    <x v="31"/>
    <n v="385"/>
    <n v="33"/>
    <x v="4"/>
  </r>
  <r>
    <x v="31"/>
    <n v="374"/>
    <n v="34"/>
    <x v="4"/>
  </r>
  <r>
    <x v="31"/>
    <n v="412"/>
    <n v="35"/>
    <x v="4"/>
  </r>
  <r>
    <x v="31"/>
    <n v="388"/>
    <n v="36"/>
    <x v="4"/>
  </r>
  <r>
    <x v="31"/>
    <n v="378"/>
    <n v="37"/>
    <x v="4"/>
  </r>
  <r>
    <x v="31"/>
    <n v="360"/>
    <n v="38"/>
    <x v="4"/>
  </r>
  <r>
    <x v="31"/>
    <n v="379"/>
    <n v="39"/>
    <x v="4"/>
  </r>
  <r>
    <x v="31"/>
    <n v="364"/>
    <n v="40"/>
    <x v="4"/>
  </r>
  <r>
    <x v="31"/>
    <n v="336"/>
    <n v="41"/>
    <x v="4"/>
  </r>
  <r>
    <x v="31"/>
    <n v="351"/>
    <n v="42"/>
    <x v="4"/>
  </r>
  <r>
    <x v="31"/>
    <n v="297"/>
    <n v="43"/>
    <x v="4"/>
  </r>
  <r>
    <x v="31"/>
    <n v="276"/>
    <n v="44"/>
    <x v="4"/>
  </r>
  <r>
    <x v="31"/>
    <n v="243"/>
    <n v="45"/>
    <x v="4"/>
  </r>
  <r>
    <x v="31"/>
    <n v="278"/>
    <n v="46"/>
    <x v="4"/>
  </r>
  <r>
    <x v="31"/>
    <n v="259"/>
    <n v="47"/>
    <x v="4"/>
  </r>
  <r>
    <x v="31"/>
    <n v="233"/>
    <n v="48"/>
    <x v="4"/>
  </r>
  <r>
    <x v="31"/>
    <n v="255"/>
    <n v="49"/>
    <x v="4"/>
  </r>
  <r>
    <x v="31"/>
    <n v="215"/>
    <n v="50"/>
    <x v="4"/>
  </r>
  <r>
    <x v="31"/>
    <n v="247"/>
    <n v="51"/>
    <x v="4"/>
  </r>
  <r>
    <x v="31"/>
    <n v="232"/>
    <n v="52"/>
    <x v="4"/>
  </r>
  <r>
    <x v="31"/>
    <n v="239"/>
    <n v="53"/>
    <x v="4"/>
  </r>
  <r>
    <x v="31"/>
    <n v="229"/>
    <n v="54"/>
    <x v="4"/>
  </r>
  <r>
    <x v="31"/>
    <n v="257"/>
    <n v="55"/>
    <x v="4"/>
  </r>
  <r>
    <x v="31"/>
    <n v="228"/>
    <n v="56"/>
    <x v="4"/>
  </r>
  <r>
    <x v="31"/>
    <n v="220"/>
    <n v="57"/>
    <x v="4"/>
  </r>
  <r>
    <x v="31"/>
    <n v="230"/>
    <n v="58"/>
    <x v="4"/>
  </r>
  <r>
    <x v="31"/>
    <n v="249"/>
    <n v="59"/>
    <x v="4"/>
  </r>
  <r>
    <x v="31"/>
    <n v="209"/>
    <n v="60"/>
    <x v="5"/>
  </r>
  <r>
    <x v="31"/>
    <n v="196"/>
    <n v="61"/>
    <x v="5"/>
  </r>
  <r>
    <x v="31"/>
    <n v="160"/>
    <n v="62"/>
    <x v="5"/>
  </r>
  <r>
    <x v="31"/>
    <n v="182"/>
    <n v="63"/>
    <x v="5"/>
  </r>
  <r>
    <x v="31"/>
    <n v="158"/>
    <n v="64"/>
    <x v="5"/>
  </r>
  <r>
    <x v="31"/>
    <n v="165"/>
    <n v="65"/>
    <x v="5"/>
  </r>
  <r>
    <x v="31"/>
    <n v="154"/>
    <n v="66"/>
    <x v="5"/>
  </r>
  <r>
    <x v="31"/>
    <n v="138"/>
    <n v="67"/>
    <x v="5"/>
  </r>
  <r>
    <x v="31"/>
    <n v="145"/>
    <n v="68"/>
    <x v="5"/>
  </r>
  <r>
    <x v="31"/>
    <n v="134"/>
    <n v="69"/>
    <x v="5"/>
  </r>
  <r>
    <x v="31"/>
    <n v="112"/>
    <n v="70"/>
    <x v="5"/>
  </r>
  <r>
    <x v="31"/>
    <n v="121"/>
    <n v="71"/>
    <x v="5"/>
  </r>
  <r>
    <x v="31"/>
    <n v="104"/>
    <n v="72"/>
    <x v="5"/>
  </r>
  <r>
    <x v="31"/>
    <n v="105"/>
    <n v="73"/>
    <x v="5"/>
  </r>
  <r>
    <x v="31"/>
    <n v="89"/>
    <n v="74"/>
    <x v="5"/>
  </r>
  <r>
    <x v="31"/>
    <n v="88"/>
    <n v="75"/>
    <x v="5"/>
  </r>
  <r>
    <x v="31"/>
    <n v="84"/>
    <n v="76"/>
    <x v="5"/>
  </r>
  <r>
    <x v="31"/>
    <n v="54"/>
    <n v="77"/>
    <x v="5"/>
  </r>
  <r>
    <x v="31"/>
    <n v="59"/>
    <n v="78"/>
    <x v="5"/>
  </r>
  <r>
    <x v="31"/>
    <n v="59"/>
    <n v="79"/>
    <x v="5"/>
  </r>
  <r>
    <x v="31"/>
    <n v="78"/>
    <n v="80"/>
    <x v="5"/>
  </r>
  <r>
    <x v="31"/>
    <n v="73"/>
    <n v="81"/>
    <x v="5"/>
  </r>
  <r>
    <x v="31"/>
    <n v="65"/>
    <n v="82"/>
    <x v="5"/>
  </r>
  <r>
    <x v="31"/>
    <n v="46"/>
    <n v="83"/>
    <x v="5"/>
  </r>
  <r>
    <x v="31"/>
    <n v="48"/>
    <n v="84"/>
    <x v="5"/>
  </r>
  <r>
    <x v="31"/>
    <n v="48"/>
    <n v="85"/>
    <x v="5"/>
  </r>
  <r>
    <x v="31"/>
    <n v="42"/>
    <n v="86"/>
    <x v="5"/>
  </r>
  <r>
    <x v="31"/>
    <n v="36"/>
    <n v="87"/>
    <x v="5"/>
  </r>
  <r>
    <x v="31"/>
    <n v="18"/>
    <n v="88"/>
    <x v="5"/>
  </r>
  <r>
    <x v="31"/>
    <n v="21"/>
    <n v="89"/>
    <x v="5"/>
  </r>
  <r>
    <x v="31"/>
    <n v="22"/>
    <n v="90"/>
    <x v="5"/>
  </r>
  <r>
    <x v="31"/>
    <n v="20"/>
    <n v="91"/>
    <x v="5"/>
  </r>
  <r>
    <x v="31"/>
    <n v="8"/>
    <n v="92"/>
    <x v="5"/>
  </r>
  <r>
    <x v="31"/>
    <n v="10"/>
    <n v="93"/>
    <x v="5"/>
  </r>
  <r>
    <x v="31"/>
    <n v="11"/>
    <n v="94"/>
    <x v="5"/>
  </r>
  <r>
    <x v="31"/>
    <n v="5"/>
    <n v="96"/>
    <x v="5"/>
  </r>
  <r>
    <x v="31"/>
    <n v="5"/>
    <n v="97"/>
    <x v="5"/>
  </r>
  <r>
    <x v="31"/>
    <n v="3"/>
    <n v="98"/>
    <x v="5"/>
  </r>
  <r>
    <x v="31"/>
    <n v="1"/>
    <n v="99"/>
    <x v="5"/>
  </r>
  <r>
    <x v="31"/>
    <n v="1"/>
    <n v="100"/>
    <x v="5"/>
  </r>
  <r>
    <x v="31"/>
    <n v="2"/>
    <n v="101"/>
    <x v="5"/>
  </r>
  <r>
    <x v="31"/>
    <n v="3"/>
    <n v="102"/>
    <x v="5"/>
  </r>
  <r>
    <x v="31"/>
    <n v="1"/>
    <n v="104"/>
    <x v="5"/>
  </r>
  <r>
    <x v="31"/>
    <n v="3"/>
    <n v="107"/>
    <x v="5"/>
  </r>
  <r>
    <x v="31"/>
    <n v="2"/>
    <n v="109"/>
    <x v="5"/>
  </r>
  <r>
    <x v="31"/>
    <n v="1"/>
    <n v="110"/>
    <x v="5"/>
  </r>
  <r>
    <x v="32"/>
    <n v="224"/>
    <n v="0"/>
    <x v="0"/>
  </r>
  <r>
    <x v="32"/>
    <n v="265"/>
    <n v="1"/>
    <x v="0"/>
  </r>
  <r>
    <x v="32"/>
    <n v="249"/>
    <n v="2"/>
    <x v="0"/>
  </r>
  <r>
    <x v="32"/>
    <n v="230"/>
    <n v="3"/>
    <x v="0"/>
  </r>
  <r>
    <x v="32"/>
    <n v="221"/>
    <n v="4"/>
    <x v="0"/>
  </r>
  <r>
    <x v="32"/>
    <n v="232"/>
    <n v="5"/>
    <x v="0"/>
  </r>
  <r>
    <x v="32"/>
    <n v="203"/>
    <n v="6"/>
    <x v="1"/>
  </r>
  <r>
    <x v="32"/>
    <n v="234"/>
    <n v="7"/>
    <x v="1"/>
  </r>
  <r>
    <x v="32"/>
    <n v="238"/>
    <n v="8"/>
    <x v="1"/>
  </r>
  <r>
    <x v="32"/>
    <n v="220"/>
    <n v="9"/>
    <x v="1"/>
  </r>
  <r>
    <x v="32"/>
    <n v="202"/>
    <n v="10"/>
    <x v="1"/>
  </r>
  <r>
    <x v="32"/>
    <n v="216"/>
    <n v="11"/>
    <x v="1"/>
  </r>
  <r>
    <x v="32"/>
    <n v="244"/>
    <n v="12"/>
    <x v="2"/>
  </r>
  <r>
    <x v="32"/>
    <n v="221"/>
    <n v="13"/>
    <x v="2"/>
  </r>
  <r>
    <x v="32"/>
    <n v="249"/>
    <n v="14"/>
    <x v="2"/>
  </r>
  <r>
    <x v="32"/>
    <n v="283"/>
    <n v="15"/>
    <x v="2"/>
  </r>
  <r>
    <x v="32"/>
    <n v="299"/>
    <n v="16"/>
    <x v="2"/>
  </r>
  <r>
    <x v="32"/>
    <n v="263"/>
    <n v="17"/>
    <x v="2"/>
  </r>
  <r>
    <x v="32"/>
    <n v="267"/>
    <n v="18"/>
    <x v="3"/>
  </r>
  <r>
    <x v="32"/>
    <n v="212"/>
    <n v="19"/>
    <x v="3"/>
  </r>
  <r>
    <x v="32"/>
    <n v="227"/>
    <n v="20"/>
    <x v="3"/>
  </r>
  <r>
    <x v="32"/>
    <n v="268"/>
    <n v="21"/>
    <x v="3"/>
  </r>
  <r>
    <x v="32"/>
    <n v="244"/>
    <n v="22"/>
    <x v="3"/>
  </r>
  <r>
    <x v="32"/>
    <n v="236"/>
    <n v="23"/>
    <x v="3"/>
  </r>
  <r>
    <x v="32"/>
    <n v="210"/>
    <n v="24"/>
    <x v="3"/>
  </r>
  <r>
    <x v="32"/>
    <n v="261"/>
    <n v="25"/>
    <x v="3"/>
  </r>
  <r>
    <x v="32"/>
    <n v="284"/>
    <n v="26"/>
    <x v="3"/>
  </r>
  <r>
    <x v="32"/>
    <n v="287"/>
    <n v="27"/>
    <x v="3"/>
  </r>
  <r>
    <x v="32"/>
    <n v="241"/>
    <n v="28"/>
    <x v="3"/>
  </r>
  <r>
    <x v="32"/>
    <n v="252"/>
    <n v="29"/>
    <x v="4"/>
  </r>
  <r>
    <x v="32"/>
    <n v="246"/>
    <n v="30"/>
    <x v="4"/>
  </r>
  <r>
    <x v="32"/>
    <n v="206"/>
    <n v="31"/>
    <x v="4"/>
  </r>
  <r>
    <x v="32"/>
    <n v="231"/>
    <n v="32"/>
    <x v="4"/>
  </r>
  <r>
    <x v="32"/>
    <n v="222"/>
    <n v="33"/>
    <x v="4"/>
  </r>
  <r>
    <x v="32"/>
    <n v="213"/>
    <n v="34"/>
    <x v="4"/>
  </r>
  <r>
    <x v="32"/>
    <n v="216"/>
    <n v="35"/>
    <x v="4"/>
  </r>
  <r>
    <x v="32"/>
    <n v="211"/>
    <n v="36"/>
    <x v="4"/>
  </r>
  <r>
    <x v="32"/>
    <n v="173"/>
    <n v="37"/>
    <x v="4"/>
  </r>
  <r>
    <x v="32"/>
    <n v="181"/>
    <n v="38"/>
    <x v="4"/>
  </r>
  <r>
    <x v="32"/>
    <n v="186"/>
    <n v="39"/>
    <x v="4"/>
  </r>
  <r>
    <x v="32"/>
    <n v="203"/>
    <n v="40"/>
    <x v="4"/>
  </r>
  <r>
    <x v="32"/>
    <n v="233"/>
    <n v="41"/>
    <x v="4"/>
  </r>
  <r>
    <x v="32"/>
    <n v="220"/>
    <n v="42"/>
    <x v="4"/>
  </r>
  <r>
    <x v="32"/>
    <n v="202"/>
    <n v="43"/>
    <x v="4"/>
  </r>
  <r>
    <x v="32"/>
    <n v="193"/>
    <n v="44"/>
    <x v="4"/>
  </r>
  <r>
    <x v="32"/>
    <n v="204"/>
    <n v="45"/>
    <x v="4"/>
  </r>
  <r>
    <x v="32"/>
    <n v="179"/>
    <n v="46"/>
    <x v="4"/>
  </r>
  <r>
    <x v="32"/>
    <n v="173"/>
    <n v="47"/>
    <x v="4"/>
  </r>
  <r>
    <x v="32"/>
    <n v="185"/>
    <n v="48"/>
    <x v="4"/>
  </r>
  <r>
    <x v="32"/>
    <n v="187"/>
    <n v="49"/>
    <x v="4"/>
  </r>
  <r>
    <x v="32"/>
    <n v="206"/>
    <n v="50"/>
    <x v="4"/>
  </r>
  <r>
    <x v="32"/>
    <n v="188"/>
    <n v="51"/>
    <x v="4"/>
  </r>
  <r>
    <x v="32"/>
    <n v="168"/>
    <n v="52"/>
    <x v="4"/>
  </r>
  <r>
    <x v="32"/>
    <n v="165"/>
    <n v="53"/>
    <x v="4"/>
  </r>
  <r>
    <x v="32"/>
    <n v="187"/>
    <n v="54"/>
    <x v="4"/>
  </r>
  <r>
    <x v="32"/>
    <n v="189"/>
    <n v="55"/>
    <x v="4"/>
  </r>
  <r>
    <x v="32"/>
    <n v="181"/>
    <n v="56"/>
    <x v="4"/>
  </r>
  <r>
    <x v="32"/>
    <n v="173"/>
    <n v="57"/>
    <x v="4"/>
  </r>
  <r>
    <x v="32"/>
    <n v="184"/>
    <n v="58"/>
    <x v="4"/>
  </r>
  <r>
    <x v="32"/>
    <n v="192"/>
    <n v="59"/>
    <x v="4"/>
  </r>
  <r>
    <x v="32"/>
    <n v="174"/>
    <n v="60"/>
    <x v="5"/>
  </r>
  <r>
    <x v="32"/>
    <n v="155"/>
    <n v="61"/>
    <x v="5"/>
  </r>
  <r>
    <x v="32"/>
    <n v="138"/>
    <n v="62"/>
    <x v="5"/>
  </r>
  <r>
    <x v="32"/>
    <n v="147"/>
    <n v="63"/>
    <x v="5"/>
  </r>
  <r>
    <x v="32"/>
    <n v="140"/>
    <n v="64"/>
    <x v="5"/>
  </r>
  <r>
    <x v="32"/>
    <n v="143"/>
    <n v="65"/>
    <x v="5"/>
  </r>
  <r>
    <x v="32"/>
    <n v="137"/>
    <n v="66"/>
    <x v="5"/>
  </r>
  <r>
    <x v="32"/>
    <n v="134"/>
    <n v="67"/>
    <x v="5"/>
  </r>
  <r>
    <x v="32"/>
    <n v="121"/>
    <n v="68"/>
    <x v="5"/>
  </r>
  <r>
    <x v="32"/>
    <n v="105"/>
    <n v="69"/>
    <x v="5"/>
  </r>
  <r>
    <x v="32"/>
    <n v="96"/>
    <n v="70"/>
    <x v="5"/>
  </r>
  <r>
    <x v="32"/>
    <n v="93"/>
    <n v="71"/>
    <x v="5"/>
  </r>
  <r>
    <x v="32"/>
    <n v="123"/>
    <n v="72"/>
    <x v="5"/>
  </r>
  <r>
    <x v="32"/>
    <n v="84"/>
    <n v="73"/>
    <x v="5"/>
  </r>
  <r>
    <x v="32"/>
    <n v="82"/>
    <n v="74"/>
    <x v="5"/>
  </r>
  <r>
    <x v="32"/>
    <n v="74"/>
    <n v="75"/>
    <x v="5"/>
  </r>
  <r>
    <x v="32"/>
    <n v="71"/>
    <n v="76"/>
    <x v="5"/>
  </r>
  <r>
    <x v="32"/>
    <n v="64"/>
    <n v="77"/>
    <x v="5"/>
  </r>
  <r>
    <x v="32"/>
    <n v="58"/>
    <n v="78"/>
    <x v="5"/>
  </r>
  <r>
    <x v="32"/>
    <n v="58"/>
    <n v="79"/>
    <x v="5"/>
  </r>
  <r>
    <x v="32"/>
    <n v="63"/>
    <n v="80"/>
    <x v="5"/>
  </r>
  <r>
    <x v="32"/>
    <n v="66"/>
    <n v="81"/>
    <x v="5"/>
  </r>
  <r>
    <x v="32"/>
    <n v="50"/>
    <n v="82"/>
    <x v="5"/>
  </r>
  <r>
    <x v="32"/>
    <n v="53"/>
    <n v="83"/>
    <x v="5"/>
  </r>
  <r>
    <x v="32"/>
    <n v="31"/>
    <n v="84"/>
    <x v="5"/>
  </r>
  <r>
    <x v="32"/>
    <n v="32"/>
    <n v="85"/>
    <x v="5"/>
  </r>
  <r>
    <x v="32"/>
    <n v="32"/>
    <n v="86"/>
    <x v="5"/>
  </r>
  <r>
    <x v="32"/>
    <n v="25"/>
    <n v="87"/>
    <x v="5"/>
  </r>
  <r>
    <x v="32"/>
    <n v="26"/>
    <n v="88"/>
    <x v="5"/>
  </r>
  <r>
    <x v="32"/>
    <n v="18"/>
    <n v="89"/>
    <x v="5"/>
  </r>
  <r>
    <x v="32"/>
    <n v="12"/>
    <n v="90"/>
    <x v="5"/>
  </r>
  <r>
    <x v="32"/>
    <n v="15"/>
    <n v="91"/>
    <x v="5"/>
  </r>
  <r>
    <x v="32"/>
    <n v="9"/>
    <n v="92"/>
    <x v="5"/>
  </r>
  <r>
    <x v="32"/>
    <n v="13"/>
    <n v="93"/>
    <x v="5"/>
  </r>
  <r>
    <x v="32"/>
    <n v="9"/>
    <n v="94"/>
    <x v="5"/>
  </r>
  <r>
    <x v="32"/>
    <n v="8"/>
    <n v="95"/>
    <x v="5"/>
  </r>
  <r>
    <x v="32"/>
    <n v="4"/>
    <n v="96"/>
    <x v="5"/>
  </r>
  <r>
    <x v="32"/>
    <n v="6"/>
    <n v="97"/>
    <x v="5"/>
  </r>
  <r>
    <x v="32"/>
    <n v="3"/>
    <n v="98"/>
    <x v="5"/>
  </r>
  <r>
    <x v="32"/>
    <n v="1"/>
    <n v="99"/>
    <x v="5"/>
  </r>
  <r>
    <x v="32"/>
    <n v="1"/>
    <n v="100"/>
    <x v="5"/>
  </r>
  <r>
    <x v="32"/>
    <n v="1"/>
    <n v="101"/>
    <x v="5"/>
  </r>
  <r>
    <x v="32"/>
    <n v="2"/>
    <n v="102"/>
    <x v="5"/>
  </r>
  <r>
    <x v="32"/>
    <n v="2"/>
    <n v="103"/>
    <x v="5"/>
  </r>
  <r>
    <x v="32"/>
    <n v="1"/>
    <n v="108"/>
    <x v="5"/>
  </r>
  <r>
    <x v="33"/>
    <n v="6"/>
    <n v="0"/>
    <x v="0"/>
  </r>
  <r>
    <x v="33"/>
    <n v="11"/>
    <n v="1"/>
    <x v="0"/>
  </r>
  <r>
    <x v="33"/>
    <n v="19"/>
    <n v="2"/>
    <x v="0"/>
  </r>
  <r>
    <x v="33"/>
    <n v="11"/>
    <n v="3"/>
    <x v="0"/>
  </r>
  <r>
    <x v="33"/>
    <n v="17"/>
    <n v="4"/>
    <x v="0"/>
  </r>
  <r>
    <x v="33"/>
    <n v="16"/>
    <n v="5"/>
    <x v="0"/>
  </r>
  <r>
    <x v="33"/>
    <n v="12"/>
    <n v="6"/>
    <x v="1"/>
  </r>
  <r>
    <x v="33"/>
    <n v="11"/>
    <n v="7"/>
    <x v="1"/>
  </r>
  <r>
    <x v="33"/>
    <n v="22"/>
    <n v="8"/>
    <x v="1"/>
  </r>
  <r>
    <x v="33"/>
    <n v="12"/>
    <n v="9"/>
    <x v="1"/>
  </r>
  <r>
    <x v="33"/>
    <n v="18"/>
    <n v="10"/>
    <x v="1"/>
  </r>
  <r>
    <x v="33"/>
    <n v="15"/>
    <n v="11"/>
    <x v="1"/>
  </r>
  <r>
    <x v="33"/>
    <n v="15"/>
    <n v="12"/>
    <x v="2"/>
  </r>
  <r>
    <x v="33"/>
    <n v="22"/>
    <n v="13"/>
    <x v="2"/>
  </r>
  <r>
    <x v="33"/>
    <n v="17"/>
    <n v="14"/>
    <x v="2"/>
  </r>
  <r>
    <x v="33"/>
    <n v="22"/>
    <n v="15"/>
    <x v="2"/>
  </r>
  <r>
    <x v="33"/>
    <n v="23"/>
    <n v="16"/>
    <x v="2"/>
  </r>
  <r>
    <x v="33"/>
    <n v="35"/>
    <n v="17"/>
    <x v="2"/>
  </r>
  <r>
    <x v="33"/>
    <n v="24"/>
    <n v="18"/>
    <x v="3"/>
  </r>
  <r>
    <x v="33"/>
    <n v="34"/>
    <n v="19"/>
    <x v="3"/>
  </r>
  <r>
    <x v="33"/>
    <n v="24"/>
    <n v="20"/>
    <x v="3"/>
  </r>
  <r>
    <x v="33"/>
    <n v="22"/>
    <n v="21"/>
    <x v="3"/>
  </r>
  <r>
    <x v="33"/>
    <n v="20"/>
    <n v="22"/>
    <x v="3"/>
  </r>
  <r>
    <x v="33"/>
    <n v="21"/>
    <n v="23"/>
    <x v="3"/>
  </r>
  <r>
    <x v="33"/>
    <n v="21"/>
    <n v="24"/>
    <x v="3"/>
  </r>
  <r>
    <x v="33"/>
    <n v="12"/>
    <n v="25"/>
    <x v="3"/>
  </r>
  <r>
    <x v="33"/>
    <n v="18"/>
    <n v="26"/>
    <x v="3"/>
  </r>
  <r>
    <x v="33"/>
    <n v="22"/>
    <n v="27"/>
    <x v="3"/>
  </r>
  <r>
    <x v="33"/>
    <n v="16"/>
    <n v="28"/>
    <x v="3"/>
  </r>
  <r>
    <x v="33"/>
    <n v="15"/>
    <n v="29"/>
    <x v="4"/>
  </r>
  <r>
    <x v="33"/>
    <n v="25"/>
    <n v="30"/>
    <x v="4"/>
  </r>
  <r>
    <x v="33"/>
    <n v="19"/>
    <n v="31"/>
    <x v="4"/>
  </r>
  <r>
    <x v="33"/>
    <n v="19"/>
    <n v="32"/>
    <x v="4"/>
  </r>
  <r>
    <x v="33"/>
    <n v="15"/>
    <n v="33"/>
    <x v="4"/>
  </r>
  <r>
    <x v="33"/>
    <n v="16"/>
    <n v="34"/>
    <x v="4"/>
  </r>
  <r>
    <x v="33"/>
    <n v="19"/>
    <n v="35"/>
    <x v="4"/>
  </r>
  <r>
    <x v="33"/>
    <n v="12"/>
    <n v="36"/>
    <x v="4"/>
  </r>
  <r>
    <x v="33"/>
    <n v="16"/>
    <n v="37"/>
    <x v="4"/>
  </r>
  <r>
    <x v="33"/>
    <n v="18"/>
    <n v="38"/>
    <x v="4"/>
  </r>
  <r>
    <x v="33"/>
    <n v="20"/>
    <n v="39"/>
    <x v="4"/>
  </r>
  <r>
    <x v="33"/>
    <n v="12"/>
    <n v="40"/>
    <x v="4"/>
  </r>
  <r>
    <x v="33"/>
    <n v="17"/>
    <n v="41"/>
    <x v="4"/>
  </r>
  <r>
    <x v="33"/>
    <n v="25"/>
    <n v="42"/>
    <x v="4"/>
  </r>
  <r>
    <x v="33"/>
    <n v="14"/>
    <n v="43"/>
    <x v="4"/>
  </r>
  <r>
    <x v="33"/>
    <n v="17"/>
    <n v="44"/>
    <x v="4"/>
  </r>
  <r>
    <x v="33"/>
    <n v="15"/>
    <n v="45"/>
    <x v="4"/>
  </r>
  <r>
    <x v="33"/>
    <n v="15"/>
    <n v="46"/>
    <x v="4"/>
  </r>
  <r>
    <x v="33"/>
    <n v="20"/>
    <n v="47"/>
    <x v="4"/>
  </r>
  <r>
    <x v="33"/>
    <n v="20"/>
    <n v="48"/>
    <x v="4"/>
  </r>
  <r>
    <x v="33"/>
    <n v="23"/>
    <n v="49"/>
    <x v="4"/>
  </r>
  <r>
    <x v="33"/>
    <n v="20"/>
    <n v="50"/>
    <x v="4"/>
  </r>
  <r>
    <x v="33"/>
    <n v="14"/>
    <n v="51"/>
    <x v="4"/>
  </r>
  <r>
    <x v="33"/>
    <n v="21"/>
    <n v="52"/>
    <x v="4"/>
  </r>
  <r>
    <x v="33"/>
    <n v="26"/>
    <n v="53"/>
    <x v="4"/>
  </r>
  <r>
    <x v="33"/>
    <n v="20"/>
    <n v="54"/>
    <x v="4"/>
  </r>
  <r>
    <x v="33"/>
    <n v="38"/>
    <n v="55"/>
    <x v="4"/>
  </r>
  <r>
    <x v="33"/>
    <n v="23"/>
    <n v="56"/>
    <x v="4"/>
  </r>
  <r>
    <x v="33"/>
    <n v="27"/>
    <n v="57"/>
    <x v="4"/>
  </r>
  <r>
    <x v="33"/>
    <n v="25"/>
    <n v="58"/>
    <x v="4"/>
  </r>
  <r>
    <x v="33"/>
    <n v="24"/>
    <n v="59"/>
    <x v="4"/>
  </r>
  <r>
    <x v="33"/>
    <n v="29"/>
    <n v="60"/>
    <x v="5"/>
  </r>
  <r>
    <x v="33"/>
    <n v="14"/>
    <n v="61"/>
    <x v="5"/>
  </r>
  <r>
    <x v="33"/>
    <n v="24"/>
    <n v="62"/>
    <x v="5"/>
  </r>
  <r>
    <x v="33"/>
    <n v="22"/>
    <n v="63"/>
    <x v="5"/>
  </r>
  <r>
    <x v="33"/>
    <n v="24"/>
    <n v="64"/>
    <x v="5"/>
  </r>
  <r>
    <x v="33"/>
    <n v="25"/>
    <n v="65"/>
    <x v="5"/>
  </r>
  <r>
    <x v="33"/>
    <n v="16"/>
    <n v="66"/>
    <x v="5"/>
  </r>
  <r>
    <x v="33"/>
    <n v="18"/>
    <n v="67"/>
    <x v="5"/>
  </r>
  <r>
    <x v="33"/>
    <n v="21"/>
    <n v="68"/>
    <x v="5"/>
  </r>
  <r>
    <x v="33"/>
    <n v="18"/>
    <n v="69"/>
    <x v="5"/>
  </r>
  <r>
    <x v="33"/>
    <n v="13"/>
    <n v="70"/>
    <x v="5"/>
  </r>
  <r>
    <x v="33"/>
    <n v="16"/>
    <n v="71"/>
    <x v="5"/>
  </r>
  <r>
    <x v="33"/>
    <n v="10"/>
    <n v="72"/>
    <x v="5"/>
  </r>
  <r>
    <x v="33"/>
    <n v="11"/>
    <n v="73"/>
    <x v="5"/>
  </r>
  <r>
    <x v="33"/>
    <n v="16"/>
    <n v="74"/>
    <x v="5"/>
  </r>
  <r>
    <x v="33"/>
    <n v="15"/>
    <n v="75"/>
    <x v="5"/>
  </r>
  <r>
    <x v="33"/>
    <n v="12"/>
    <n v="76"/>
    <x v="5"/>
  </r>
  <r>
    <x v="33"/>
    <n v="11"/>
    <n v="77"/>
    <x v="5"/>
  </r>
  <r>
    <x v="33"/>
    <n v="15"/>
    <n v="78"/>
    <x v="5"/>
  </r>
  <r>
    <x v="33"/>
    <n v="8"/>
    <n v="79"/>
    <x v="5"/>
  </r>
  <r>
    <x v="33"/>
    <n v="5"/>
    <n v="80"/>
    <x v="5"/>
  </r>
  <r>
    <x v="33"/>
    <n v="13"/>
    <n v="81"/>
    <x v="5"/>
  </r>
  <r>
    <x v="33"/>
    <n v="7"/>
    <n v="82"/>
    <x v="5"/>
  </r>
  <r>
    <x v="33"/>
    <n v="1"/>
    <n v="83"/>
    <x v="5"/>
  </r>
  <r>
    <x v="33"/>
    <n v="7"/>
    <n v="84"/>
    <x v="5"/>
  </r>
  <r>
    <x v="33"/>
    <n v="1"/>
    <n v="85"/>
    <x v="5"/>
  </r>
  <r>
    <x v="33"/>
    <n v="4"/>
    <n v="86"/>
    <x v="5"/>
  </r>
  <r>
    <x v="33"/>
    <n v="2"/>
    <n v="87"/>
    <x v="5"/>
  </r>
  <r>
    <x v="33"/>
    <n v="2"/>
    <n v="88"/>
    <x v="5"/>
  </r>
  <r>
    <x v="33"/>
    <n v="4"/>
    <n v="89"/>
    <x v="5"/>
  </r>
  <r>
    <x v="33"/>
    <n v="4"/>
    <n v="90"/>
    <x v="5"/>
  </r>
  <r>
    <x v="33"/>
    <n v="3"/>
    <n v="91"/>
    <x v="5"/>
  </r>
  <r>
    <x v="33"/>
    <n v="1"/>
    <n v="92"/>
    <x v="5"/>
  </r>
  <r>
    <x v="33"/>
    <n v="3"/>
    <n v="93"/>
    <x v="5"/>
  </r>
  <r>
    <x v="33"/>
    <n v="3"/>
    <n v="94"/>
    <x v="5"/>
  </r>
  <r>
    <x v="33"/>
    <n v="2"/>
    <n v="95"/>
    <x v="5"/>
  </r>
  <r>
    <x v="33"/>
    <n v="1"/>
    <n v="96"/>
    <x v="5"/>
  </r>
  <r>
    <x v="33"/>
    <n v="1"/>
    <n v="98"/>
    <x v="5"/>
  </r>
  <r>
    <x v="33"/>
    <n v="1"/>
    <n v="100"/>
    <x v="5"/>
  </r>
  <r>
    <x v="34"/>
    <n v="1172"/>
    <n v="0"/>
    <x v="0"/>
  </r>
  <r>
    <x v="34"/>
    <n v="1114"/>
    <n v="1"/>
    <x v="0"/>
  </r>
  <r>
    <x v="34"/>
    <n v="1262"/>
    <n v="2"/>
    <x v="0"/>
  </r>
  <r>
    <x v="34"/>
    <n v="1395"/>
    <n v="3"/>
    <x v="0"/>
  </r>
  <r>
    <x v="34"/>
    <n v="1385"/>
    <n v="4"/>
    <x v="0"/>
  </r>
  <r>
    <x v="34"/>
    <n v="1243"/>
    <n v="5"/>
    <x v="0"/>
  </r>
  <r>
    <x v="34"/>
    <n v="1196"/>
    <n v="6"/>
    <x v="1"/>
  </r>
  <r>
    <x v="34"/>
    <n v="1315"/>
    <n v="7"/>
    <x v="1"/>
  </r>
  <r>
    <x v="34"/>
    <n v="1425"/>
    <n v="8"/>
    <x v="1"/>
  </r>
  <r>
    <x v="34"/>
    <n v="1315"/>
    <n v="9"/>
    <x v="1"/>
  </r>
  <r>
    <x v="34"/>
    <n v="1323"/>
    <n v="10"/>
    <x v="1"/>
  </r>
  <r>
    <x v="34"/>
    <n v="1356"/>
    <n v="11"/>
    <x v="1"/>
  </r>
  <r>
    <x v="34"/>
    <n v="1575"/>
    <n v="12"/>
    <x v="2"/>
  </r>
  <r>
    <x v="34"/>
    <n v="1658"/>
    <n v="13"/>
    <x v="2"/>
  </r>
  <r>
    <x v="34"/>
    <n v="1647"/>
    <n v="14"/>
    <x v="2"/>
  </r>
  <r>
    <x v="34"/>
    <n v="1682"/>
    <n v="15"/>
    <x v="2"/>
  </r>
  <r>
    <x v="34"/>
    <n v="1736"/>
    <n v="16"/>
    <x v="2"/>
  </r>
  <r>
    <x v="34"/>
    <n v="1682"/>
    <n v="17"/>
    <x v="2"/>
  </r>
  <r>
    <x v="34"/>
    <n v="1557"/>
    <n v="18"/>
    <x v="3"/>
  </r>
  <r>
    <x v="34"/>
    <n v="1370"/>
    <n v="19"/>
    <x v="3"/>
  </r>
  <r>
    <x v="34"/>
    <n v="1268"/>
    <n v="20"/>
    <x v="3"/>
  </r>
  <r>
    <x v="34"/>
    <n v="1364"/>
    <n v="21"/>
    <x v="3"/>
  </r>
  <r>
    <x v="34"/>
    <n v="1178"/>
    <n v="22"/>
    <x v="3"/>
  </r>
  <r>
    <x v="34"/>
    <n v="1040"/>
    <n v="23"/>
    <x v="3"/>
  </r>
  <r>
    <x v="34"/>
    <n v="1088"/>
    <n v="24"/>
    <x v="3"/>
  </r>
  <r>
    <x v="34"/>
    <n v="1121"/>
    <n v="25"/>
    <x v="3"/>
  </r>
  <r>
    <x v="34"/>
    <n v="1093"/>
    <n v="26"/>
    <x v="3"/>
  </r>
  <r>
    <x v="34"/>
    <n v="1066"/>
    <n v="27"/>
    <x v="3"/>
  </r>
  <r>
    <x v="34"/>
    <n v="970"/>
    <n v="28"/>
    <x v="3"/>
  </r>
  <r>
    <x v="34"/>
    <n v="989"/>
    <n v="29"/>
    <x v="4"/>
  </r>
  <r>
    <x v="34"/>
    <n v="996"/>
    <n v="30"/>
    <x v="4"/>
  </r>
  <r>
    <x v="34"/>
    <n v="996"/>
    <n v="31"/>
    <x v="4"/>
  </r>
  <r>
    <x v="34"/>
    <n v="1043"/>
    <n v="32"/>
    <x v="4"/>
  </r>
  <r>
    <x v="34"/>
    <n v="1004"/>
    <n v="33"/>
    <x v="4"/>
  </r>
  <r>
    <x v="34"/>
    <n v="974"/>
    <n v="34"/>
    <x v="4"/>
  </r>
  <r>
    <x v="34"/>
    <n v="958"/>
    <n v="35"/>
    <x v="4"/>
  </r>
  <r>
    <x v="34"/>
    <n v="965"/>
    <n v="36"/>
    <x v="4"/>
  </r>
  <r>
    <x v="34"/>
    <n v="968"/>
    <n v="37"/>
    <x v="4"/>
  </r>
  <r>
    <x v="34"/>
    <n v="888"/>
    <n v="38"/>
    <x v="4"/>
  </r>
  <r>
    <x v="34"/>
    <n v="942"/>
    <n v="39"/>
    <x v="4"/>
  </r>
  <r>
    <x v="34"/>
    <n v="865"/>
    <n v="40"/>
    <x v="4"/>
  </r>
  <r>
    <x v="34"/>
    <n v="924"/>
    <n v="41"/>
    <x v="4"/>
  </r>
  <r>
    <x v="34"/>
    <n v="899"/>
    <n v="42"/>
    <x v="4"/>
  </r>
  <r>
    <x v="34"/>
    <n v="819"/>
    <n v="43"/>
    <x v="4"/>
  </r>
  <r>
    <x v="34"/>
    <n v="794"/>
    <n v="44"/>
    <x v="4"/>
  </r>
  <r>
    <x v="34"/>
    <n v="770"/>
    <n v="45"/>
    <x v="4"/>
  </r>
  <r>
    <x v="34"/>
    <n v="735"/>
    <n v="46"/>
    <x v="4"/>
  </r>
  <r>
    <x v="34"/>
    <n v="805"/>
    <n v="47"/>
    <x v="4"/>
  </r>
  <r>
    <x v="34"/>
    <n v="759"/>
    <n v="48"/>
    <x v="4"/>
  </r>
  <r>
    <x v="34"/>
    <n v="790"/>
    <n v="49"/>
    <x v="4"/>
  </r>
  <r>
    <x v="34"/>
    <n v="784"/>
    <n v="50"/>
    <x v="4"/>
  </r>
  <r>
    <x v="34"/>
    <n v="777"/>
    <n v="51"/>
    <x v="4"/>
  </r>
  <r>
    <x v="34"/>
    <n v="800"/>
    <n v="52"/>
    <x v="4"/>
  </r>
  <r>
    <x v="34"/>
    <n v="778"/>
    <n v="53"/>
    <x v="4"/>
  </r>
  <r>
    <x v="34"/>
    <n v="799"/>
    <n v="54"/>
    <x v="4"/>
  </r>
  <r>
    <x v="34"/>
    <n v="747"/>
    <n v="55"/>
    <x v="4"/>
  </r>
  <r>
    <x v="34"/>
    <n v="825"/>
    <n v="56"/>
    <x v="4"/>
  </r>
  <r>
    <x v="34"/>
    <n v="734"/>
    <n v="57"/>
    <x v="4"/>
  </r>
  <r>
    <x v="34"/>
    <n v="702"/>
    <n v="58"/>
    <x v="4"/>
  </r>
  <r>
    <x v="34"/>
    <n v="687"/>
    <n v="59"/>
    <x v="4"/>
  </r>
  <r>
    <x v="34"/>
    <n v="683"/>
    <n v="60"/>
    <x v="5"/>
  </r>
  <r>
    <x v="34"/>
    <n v="704"/>
    <n v="61"/>
    <x v="5"/>
  </r>
  <r>
    <x v="34"/>
    <n v="646"/>
    <n v="62"/>
    <x v="5"/>
  </r>
  <r>
    <x v="34"/>
    <n v="632"/>
    <n v="63"/>
    <x v="5"/>
  </r>
  <r>
    <x v="34"/>
    <n v="558"/>
    <n v="64"/>
    <x v="5"/>
  </r>
  <r>
    <x v="34"/>
    <n v="541"/>
    <n v="65"/>
    <x v="5"/>
  </r>
  <r>
    <x v="34"/>
    <n v="489"/>
    <n v="66"/>
    <x v="5"/>
  </r>
  <r>
    <x v="34"/>
    <n v="446"/>
    <n v="67"/>
    <x v="5"/>
  </r>
  <r>
    <x v="34"/>
    <n v="440"/>
    <n v="68"/>
    <x v="5"/>
  </r>
  <r>
    <x v="34"/>
    <n v="449"/>
    <n v="69"/>
    <x v="5"/>
  </r>
  <r>
    <x v="34"/>
    <n v="404"/>
    <n v="70"/>
    <x v="5"/>
  </r>
  <r>
    <x v="34"/>
    <n v="387"/>
    <n v="71"/>
    <x v="5"/>
  </r>
  <r>
    <x v="34"/>
    <n v="330"/>
    <n v="72"/>
    <x v="5"/>
  </r>
  <r>
    <x v="34"/>
    <n v="304"/>
    <n v="73"/>
    <x v="5"/>
  </r>
  <r>
    <x v="34"/>
    <n v="269"/>
    <n v="74"/>
    <x v="5"/>
  </r>
  <r>
    <x v="34"/>
    <n v="246"/>
    <n v="75"/>
    <x v="5"/>
  </r>
  <r>
    <x v="34"/>
    <n v="216"/>
    <n v="76"/>
    <x v="5"/>
  </r>
  <r>
    <x v="34"/>
    <n v="207"/>
    <n v="77"/>
    <x v="5"/>
  </r>
  <r>
    <x v="34"/>
    <n v="207"/>
    <n v="78"/>
    <x v="5"/>
  </r>
  <r>
    <x v="34"/>
    <n v="193"/>
    <n v="79"/>
    <x v="5"/>
  </r>
  <r>
    <x v="34"/>
    <n v="169"/>
    <n v="80"/>
    <x v="5"/>
  </r>
  <r>
    <x v="34"/>
    <n v="226"/>
    <n v="81"/>
    <x v="5"/>
  </r>
  <r>
    <x v="34"/>
    <n v="153"/>
    <n v="82"/>
    <x v="5"/>
  </r>
  <r>
    <x v="34"/>
    <n v="146"/>
    <n v="83"/>
    <x v="5"/>
  </r>
  <r>
    <x v="34"/>
    <n v="126"/>
    <n v="84"/>
    <x v="5"/>
  </r>
  <r>
    <x v="34"/>
    <n v="99"/>
    <n v="85"/>
    <x v="5"/>
  </r>
  <r>
    <x v="34"/>
    <n v="132"/>
    <n v="86"/>
    <x v="5"/>
  </r>
  <r>
    <x v="34"/>
    <n v="69"/>
    <n v="87"/>
    <x v="5"/>
  </r>
  <r>
    <x v="34"/>
    <n v="92"/>
    <n v="88"/>
    <x v="5"/>
  </r>
  <r>
    <x v="34"/>
    <n v="53"/>
    <n v="89"/>
    <x v="5"/>
  </r>
  <r>
    <x v="34"/>
    <n v="49"/>
    <n v="90"/>
    <x v="5"/>
  </r>
  <r>
    <x v="34"/>
    <n v="59"/>
    <n v="91"/>
    <x v="5"/>
  </r>
  <r>
    <x v="34"/>
    <n v="37"/>
    <n v="92"/>
    <x v="5"/>
  </r>
  <r>
    <x v="34"/>
    <n v="36"/>
    <n v="93"/>
    <x v="5"/>
  </r>
  <r>
    <x v="34"/>
    <n v="24"/>
    <n v="94"/>
    <x v="5"/>
  </r>
  <r>
    <x v="34"/>
    <n v="24"/>
    <n v="95"/>
    <x v="5"/>
  </r>
  <r>
    <x v="34"/>
    <n v="18"/>
    <n v="96"/>
    <x v="5"/>
  </r>
  <r>
    <x v="34"/>
    <n v="12"/>
    <n v="97"/>
    <x v="5"/>
  </r>
  <r>
    <x v="34"/>
    <n v="12"/>
    <n v="98"/>
    <x v="5"/>
  </r>
  <r>
    <x v="34"/>
    <n v="8"/>
    <n v="99"/>
    <x v="5"/>
  </r>
  <r>
    <x v="34"/>
    <n v="6"/>
    <n v="100"/>
    <x v="5"/>
  </r>
  <r>
    <x v="34"/>
    <n v="3"/>
    <n v="101"/>
    <x v="5"/>
  </r>
  <r>
    <x v="34"/>
    <n v="1"/>
    <n v="102"/>
    <x v="5"/>
  </r>
  <r>
    <x v="34"/>
    <n v="3"/>
    <n v="103"/>
    <x v="5"/>
  </r>
  <r>
    <x v="34"/>
    <n v="5"/>
    <n v="104"/>
    <x v="5"/>
  </r>
  <r>
    <x v="34"/>
    <n v="3"/>
    <n v="105"/>
    <x v="5"/>
  </r>
  <r>
    <x v="34"/>
    <n v="1"/>
    <n v="106"/>
    <x v="5"/>
  </r>
  <r>
    <x v="34"/>
    <n v="1"/>
    <n v="107"/>
    <x v="5"/>
  </r>
  <r>
    <x v="34"/>
    <n v="2"/>
    <n v="108"/>
    <x v="5"/>
  </r>
  <r>
    <x v="34"/>
    <n v="4"/>
    <n v="111"/>
    <x v="5"/>
  </r>
  <r>
    <x v="35"/>
    <n v="729"/>
    <n v="0"/>
    <x v="0"/>
  </r>
  <r>
    <x v="35"/>
    <n v="688"/>
    <n v="1"/>
    <x v="0"/>
  </r>
  <r>
    <x v="35"/>
    <n v="691"/>
    <n v="2"/>
    <x v="0"/>
  </r>
  <r>
    <x v="35"/>
    <n v="689"/>
    <n v="3"/>
    <x v="0"/>
  </r>
  <r>
    <x v="35"/>
    <n v="631"/>
    <n v="4"/>
    <x v="0"/>
  </r>
  <r>
    <x v="35"/>
    <n v="597"/>
    <n v="5"/>
    <x v="0"/>
  </r>
  <r>
    <x v="35"/>
    <n v="688"/>
    <n v="6"/>
    <x v="1"/>
  </r>
  <r>
    <x v="35"/>
    <n v="715"/>
    <n v="7"/>
    <x v="1"/>
  </r>
  <r>
    <x v="35"/>
    <n v="640"/>
    <n v="8"/>
    <x v="1"/>
  </r>
  <r>
    <x v="35"/>
    <n v="724"/>
    <n v="9"/>
    <x v="1"/>
  </r>
  <r>
    <x v="35"/>
    <n v="751"/>
    <n v="10"/>
    <x v="1"/>
  </r>
  <r>
    <x v="35"/>
    <n v="680"/>
    <n v="11"/>
    <x v="1"/>
  </r>
  <r>
    <x v="35"/>
    <n v="733"/>
    <n v="12"/>
    <x v="2"/>
  </r>
  <r>
    <x v="35"/>
    <n v="863"/>
    <n v="13"/>
    <x v="2"/>
  </r>
  <r>
    <x v="35"/>
    <n v="774"/>
    <n v="14"/>
    <x v="2"/>
  </r>
  <r>
    <x v="35"/>
    <n v="877"/>
    <n v="15"/>
    <x v="2"/>
  </r>
  <r>
    <x v="35"/>
    <n v="837"/>
    <n v="16"/>
    <x v="2"/>
  </r>
  <r>
    <x v="35"/>
    <n v="952"/>
    <n v="17"/>
    <x v="2"/>
  </r>
  <r>
    <x v="35"/>
    <n v="805"/>
    <n v="18"/>
    <x v="3"/>
  </r>
  <r>
    <x v="35"/>
    <n v="696"/>
    <n v="19"/>
    <x v="3"/>
  </r>
  <r>
    <x v="35"/>
    <n v="668"/>
    <n v="20"/>
    <x v="3"/>
  </r>
  <r>
    <x v="35"/>
    <n v="749"/>
    <n v="21"/>
    <x v="3"/>
  </r>
  <r>
    <x v="35"/>
    <n v="685"/>
    <n v="22"/>
    <x v="3"/>
  </r>
  <r>
    <x v="35"/>
    <n v="654"/>
    <n v="23"/>
    <x v="3"/>
  </r>
  <r>
    <x v="35"/>
    <n v="623"/>
    <n v="24"/>
    <x v="3"/>
  </r>
  <r>
    <x v="35"/>
    <n v="676"/>
    <n v="25"/>
    <x v="3"/>
  </r>
  <r>
    <x v="35"/>
    <n v="677"/>
    <n v="26"/>
    <x v="3"/>
  </r>
  <r>
    <x v="35"/>
    <n v="691"/>
    <n v="27"/>
    <x v="3"/>
  </r>
  <r>
    <x v="35"/>
    <n v="631"/>
    <n v="28"/>
    <x v="3"/>
  </r>
  <r>
    <x v="35"/>
    <n v="581"/>
    <n v="29"/>
    <x v="4"/>
  </r>
  <r>
    <x v="35"/>
    <n v="558"/>
    <n v="30"/>
    <x v="4"/>
  </r>
  <r>
    <x v="35"/>
    <n v="560"/>
    <n v="31"/>
    <x v="4"/>
  </r>
  <r>
    <x v="35"/>
    <n v="569"/>
    <n v="32"/>
    <x v="4"/>
  </r>
  <r>
    <x v="35"/>
    <n v="559"/>
    <n v="33"/>
    <x v="4"/>
  </r>
  <r>
    <x v="35"/>
    <n v="505"/>
    <n v="34"/>
    <x v="4"/>
  </r>
  <r>
    <x v="35"/>
    <n v="446"/>
    <n v="35"/>
    <x v="4"/>
  </r>
  <r>
    <x v="35"/>
    <n v="480"/>
    <n v="36"/>
    <x v="4"/>
  </r>
  <r>
    <x v="35"/>
    <n v="458"/>
    <n v="37"/>
    <x v="4"/>
  </r>
  <r>
    <x v="35"/>
    <n v="447"/>
    <n v="38"/>
    <x v="4"/>
  </r>
  <r>
    <x v="35"/>
    <n v="449"/>
    <n v="39"/>
    <x v="4"/>
  </r>
  <r>
    <x v="35"/>
    <n v="435"/>
    <n v="40"/>
    <x v="4"/>
  </r>
  <r>
    <x v="35"/>
    <n v="434"/>
    <n v="41"/>
    <x v="4"/>
  </r>
  <r>
    <x v="35"/>
    <n v="424"/>
    <n v="42"/>
    <x v="4"/>
  </r>
  <r>
    <x v="35"/>
    <n v="393"/>
    <n v="43"/>
    <x v="4"/>
  </r>
  <r>
    <x v="35"/>
    <n v="386"/>
    <n v="44"/>
    <x v="4"/>
  </r>
  <r>
    <x v="35"/>
    <n v="336"/>
    <n v="45"/>
    <x v="4"/>
  </r>
  <r>
    <x v="35"/>
    <n v="367"/>
    <n v="46"/>
    <x v="4"/>
  </r>
  <r>
    <x v="35"/>
    <n v="352"/>
    <n v="47"/>
    <x v="4"/>
  </r>
  <r>
    <x v="35"/>
    <n v="311"/>
    <n v="48"/>
    <x v="4"/>
  </r>
  <r>
    <x v="35"/>
    <n v="326"/>
    <n v="49"/>
    <x v="4"/>
  </r>
  <r>
    <x v="35"/>
    <n v="339"/>
    <n v="50"/>
    <x v="4"/>
  </r>
  <r>
    <x v="35"/>
    <n v="362"/>
    <n v="51"/>
    <x v="4"/>
  </r>
  <r>
    <x v="35"/>
    <n v="325"/>
    <n v="52"/>
    <x v="4"/>
  </r>
  <r>
    <x v="35"/>
    <n v="342"/>
    <n v="53"/>
    <x v="4"/>
  </r>
  <r>
    <x v="35"/>
    <n v="324"/>
    <n v="54"/>
    <x v="4"/>
  </r>
  <r>
    <x v="35"/>
    <n v="334"/>
    <n v="55"/>
    <x v="4"/>
  </r>
  <r>
    <x v="35"/>
    <n v="337"/>
    <n v="56"/>
    <x v="4"/>
  </r>
  <r>
    <x v="35"/>
    <n v="307"/>
    <n v="57"/>
    <x v="4"/>
  </r>
  <r>
    <x v="35"/>
    <n v="311"/>
    <n v="58"/>
    <x v="4"/>
  </r>
  <r>
    <x v="35"/>
    <n v="283"/>
    <n v="59"/>
    <x v="4"/>
  </r>
  <r>
    <x v="35"/>
    <n v="294"/>
    <n v="60"/>
    <x v="5"/>
  </r>
  <r>
    <x v="35"/>
    <n v="270"/>
    <n v="61"/>
    <x v="5"/>
  </r>
  <r>
    <x v="35"/>
    <n v="274"/>
    <n v="62"/>
    <x v="5"/>
  </r>
  <r>
    <x v="35"/>
    <n v="255"/>
    <n v="63"/>
    <x v="5"/>
  </r>
  <r>
    <x v="35"/>
    <n v="262"/>
    <n v="64"/>
    <x v="5"/>
  </r>
  <r>
    <x v="35"/>
    <n v="249"/>
    <n v="65"/>
    <x v="5"/>
  </r>
  <r>
    <x v="35"/>
    <n v="186"/>
    <n v="66"/>
    <x v="5"/>
  </r>
  <r>
    <x v="35"/>
    <n v="205"/>
    <n v="67"/>
    <x v="5"/>
  </r>
  <r>
    <x v="35"/>
    <n v="177"/>
    <n v="68"/>
    <x v="5"/>
  </r>
  <r>
    <x v="35"/>
    <n v="167"/>
    <n v="69"/>
    <x v="5"/>
  </r>
  <r>
    <x v="35"/>
    <n v="171"/>
    <n v="70"/>
    <x v="5"/>
  </r>
  <r>
    <x v="35"/>
    <n v="181"/>
    <n v="71"/>
    <x v="5"/>
  </r>
  <r>
    <x v="35"/>
    <n v="157"/>
    <n v="72"/>
    <x v="5"/>
  </r>
  <r>
    <x v="35"/>
    <n v="136"/>
    <n v="73"/>
    <x v="5"/>
  </r>
  <r>
    <x v="35"/>
    <n v="152"/>
    <n v="74"/>
    <x v="5"/>
  </r>
  <r>
    <x v="35"/>
    <n v="127"/>
    <n v="75"/>
    <x v="5"/>
  </r>
  <r>
    <x v="35"/>
    <n v="128"/>
    <n v="76"/>
    <x v="5"/>
  </r>
  <r>
    <x v="35"/>
    <n v="126"/>
    <n v="77"/>
    <x v="5"/>
  </r>
  <r>
    <x v="35"/>
    <n v="88"/>
    <n v="78"/>
    <x v="5"/>
  </r>
  <r>
    <x v="35"/>
    <n v="89"/>
    <n v="79"/>
    <x v="5"/>
  </r>
  <r>
    <x v="35"/>
    <n v="77"/>
    <n v="80"/>
    <x v="5"/>
  </r>
  <r>
    <x v="35"/>
    <n v="106"/>
    <n v="81"/>
    <x v="5"/>
  </r>
  <r>
    <x v="35"/>
    <n v="104"/>
    <n v="82"/>
    <x v="5"/>
  </r>
  <r>
    <x v="35"/>
    <n v="100"/>
    <n v="83"/>
    <x v="5"/>
  </r>
  <r>
    <x v="35"/>
    <n v="76"/>
    <n v="84"/>
    <x v="5"/>
  </r>
  <r>
    <x v="35"/>
    <n v="49"/>
    <n v="85"/>
    <x v="5"/>
  </r>
  <r>
    <x v="35"/>
    <n v="53"/>
    <n v="86"/>
    <x v="5"/>
  </r>
  <r>
    <x v="35"/>
    <n v="51"/>
    <n v="87"/>
    <x v="5"/>
  </r>
  <r>
    <x v="35"/>
    <n v="32"/>
    <n v="88"/>
    <x v="5"/>
  </r>
  <r>
    <x v="35"/>
    <n v="35"/>
    <n v="89"/>
    <x v="5"/>
  </r>
  <r>
    <x v="35"/>
    <n v="21"/>
    <n v="90"/>
    <x v="5"/>
  </r>
  <r>
    <x v="35"/>
    <n v="43"/>
    <n v="91"/>
    <x v="5"/>
  </r>
  <r>
    <x v="35"/>
    <n v="17"/>
    <n v="92"/>
    <x v="5"/>
  </r>
  <r>
    <x v="35"/>
    <n v="14"/>
    <n v="93"/>
    <x v="5"/>
  </r>
  <r>
    <x v="35"/>
    <n v="20"/>
    <n v="94"/>
    <x v="5"/>
  </r>
  <r>
    <x v="35"/>
    <n v="16"/>
    <n v="95"/>
    <x v="5"/>
  </r>
  <r>
    <x v="35"/>
    <n v="9"/>
    <n v="96"/>
    <x v="5"/>
  </r>
  <r>
    <x v="35"/>
    <n v="10"/>
    <n v="97"/>
    <x v="5"/>
  </r>
  <r>
    <x v="35"/>
    <n v="4"/>
    <n v="98"/>
    <x v="5"/>
  </r>
  <r>
    <x v="35"/>
    <n v="5"/>
    <n v="99"/>
    <x v="5"/>
  </r>
  <r>
    <x v="35"/>
    <n v="2"/>
    <n v="100"/>
    <x v="5"/>
  </r>
  <r>
    <x v="35"/>
    <n v="4"/>
    <n v="101"/>
    <x v="5"/>
  </r>
  <r>
    <x v="35"/>
    <n v="1"/>
    <n v="102"/>
    <x v="5"/>
  </r>
  <r>
    <x v="35"/>
    <n v="2"/>
    <n v="103"/>
    <x v="5"/>
  </r>
  <r>
    <x v="35"/>
    <n v="1"/>
    <n v="105"/>
    <x v="5"/>
  </r>
  <r>
    <x v="35"/>
    <n v="2"/>
    <n v="107"/>
    <x v="5"/>
  </r>
  <r>
    <x v="35"/>
    <n v="1"/>
    <n v="108"/>
    <x v="5"/>
  </r>
  <r>
    <x v="35"/>
    <n v="2"/>
    <n v="109"/>
    <x v="5"/>
  </r>
  <r>
    <x v="35"/>
    <n v="2"/>
    <n v="110"/>
    <x v="5"/>
  </r>
  <r>
    <x v="36"/>
    <n v="71"/>
    <n v="0"/>
    <x v="0"/>
  </r>
  <r>
    <x v="36"/>
    <n v="71"/>
    <n v="1"/>
    <x v="0"/>
  </r>
  <r>
    <x v="36"/>
    <n v="79"/>
    <n v="2"/>
    <x v="0"/>
  </r>
  <r>
    <x v="36"/>
    <n v="61"/>
    <n v="3"/>
    <x v="0"/>
  </r>
  <r>
    <x v="36"/>
    <n v="88"/>
    <n v="4"/>
    <x v="0"/>
  </r>
  <r>
    <x v="36"/>
    <n v="76"/>
    <n v="5"/>
    <x v="0"/>
  </r>
  <r>
    <x v="36"/>
    <n v="66"/>
    <n v="6"/>
    <x v="1"/>
  </r>
  <r>
    <x v="36"/>
    <n v="81"/>
    <n v="7"/>
    <x v="1"/>
  </r>
  <r>
    <x v="36"/>
    <n v="68"/>
    <n v="8"/>
    <x v="1"/>
  </r>
  <r>
    <x v="36"/>
    <n v="71"/>
    <n v="9"/>
    <x v="1"/>
  </r>
  <r>
    <x v="36"/>
    <n v="92"/>
    <n v="10"/>
    <x v="1"/>
  </r>
  <r>
    <x v="36"/>
    <n v="87"/>
    <n v="11"/>
    <x v="1"/>
  </r>
  <r>
    <x v="36"/>
    <n v="88"/>
    <n v="12"/>
    <x v="2"/>
  </r>
  <r>
    <x v="36"/>
    <n v="97"/>
    <n v="13"/>
    <x v="2"/>
  </r>
  <r>
    <x v="36"/>
    <n v="99"/>
    <n v="14"/>
    <x v="2"/>
  </r>
  <r>
    <x v="36"/>
    <n v="102"/>
    <n v="15"/>
    <x v="2"/>
  </r>
  <r>
    <x v="36"/>
    <n v="101"/>
    <n v="16"/>
    <x v="2"/>
  </r>
  <r>
    <x v="36"/>
    <n v="110"/>
    <n v="17"/>
    <x v="2"/>
  </r>
  <r>
    <x v="36"/>
    <n v="122"/>
    <n v="18"/>
    <x v="3"/>
  </r>
  <r>
    <x v="36"/>
    <n v="97"/>
    <n v="19"/>
    <x v="3"/>
  </r>
  <r>
    <x v="36"/>
    <n v="86"/>
    <n v="20"/>
    <x v="3"/>
  </r>
  <r>
    <x v="36"/>
    <n v="84"/>
    <n v="21"/>
    <x v="3"/>
  </r>
  <r>
    <x v="36"/>
    <n v="77"/>
    <n v="22"/>
    <x v="3"/>
  </r>
  <r>
    <x v="36"/>
    <n v="87"/>
    <n v="23"/>
    <x v="3"/>
  </r>
  <r>
    <x v="36"/>
    <n v="83"/>
    <n v="24"/>
    <x v="3"/>
  </r>
  <r>
    <x v="36"/>
    <n v="95"/>
    <n v="25"/>
    <x v="3"/>
  </r>
  <r>
    <x v="36"/>
    <n v="80"/>
    <n v="26"/>
    <x v="3"/>
  </r>
  <r>
    <x v="36"/>
    <n v="62"/>
    <n v="27"/>
    <x v="3"/>
  </r>
  <r>
    <x v="36"/>
    <n v="93"/>
    <n v="28"/>
    <x v="3"/>
  </r>
  <r>
    <x v="36"/>
    <n v="81"/>
    <n v="29"/>
    <x v="4"/>
  </r>
  <r>
    <x v="36"/>
    <n v="84"/>
    <n v="30"/>
    <x v="4"/>
  </r>
  <r>
    <x v="36"/>
    <n v="93"/>
    <n v="31"/>
    <x v="4"/>
  </r>
  <r>
    <x v="36"/>
    <n v="82"/>
    <n v="32"/>
    <x v="4"/>
  </r>
  <r>
    <x v="36"/>
    <n v="73"/>
    <n v="33"/>
    <x v="4"/>
  </r>
  <r>
    <x v="36"/>
    <n v="71"/>
    <n v="34"/>
    <x v="4"/>
  </r>
  <r>
    <x v="36"/>
    <n v="76"/>
    <n v="35"/>
    <x v="4"/>
  </r>
  <r>
    <x v="36"/>
    <n v="84"/>
    <n v="36"/>
    <x v="4"/>
  </r>
  <r>
    <x v="36"/>
    <n v="66"/>
    <n v="37"/>
    <x v="4"/>
  </r>
  <r>
    <x v="36"/>
    <n v="73"/>
    <n v="38"/>
    <x v="4"/>
  </r>
  <r>
    <x v="36"/>
    <n v="70"/>
    <n v="39"/>
    <x v="4"/>
  </r>
  <r>
    <x v="36"/>
    <n v="98"/>
    <n v="40"/>
    <x v="4"/>
  </r>
  <r>
    <x v="36"/>
    <n v="81"/>
    <n v="41"/>
    <x v="4"/>
  </r>
  <r>
    <x v="36"/>
    <n v="66"/>
    <n v="42"/>
    <x v="4"/>
  </r>
  <r>
    <x v="36"/>
    <n v="58"/>
    <n v="43"/>
    <x v="4"/>
  </r>
  <r>
    <x v="36"/>
    <n v="85"/>
    <n v="44"/>
    <x v="4"/>
  </r>
  <r>
    <x v="36"/>
    <n v="71"/>
    <n v="45"/>
    <x v="4"/>
  </r>
  <r>
    <x v="36"/>
    <n v="70"/>
    <n v="46"/>
    <x v="4"/>
  </r>
  <r>
    <x v="36"/>
    <n v="68"/>
    <n v="47"/>
    <x v="4"/>
  </r>
  <r>
    <x v="36"/>
    <n v="70"/>
    <n v="48"/>
    <x v="4"/>
  </r>
  <r>
    <x v="36"/>
    <n v="69"/>
    <n v="49"/>
    <x v="4"/>
  </r>
  <r>
    <x v="36"/>
    <n v="75"/>
    <n v="50"/>
    <x v="4"/>
  </r>
  <r>
    <x v="36"/>
    <n v="77"/>
    <n v="51"/>
    <x v="4"/>
  </r>
  <r>
    <x v="36"/>
    <n v="90"/>
    <n v="52"/>
    <x v="4"/>
  </r>
  <r>
    <x v="36"/>
    <n v="73"/>
    <n v="53"/>
    <x v="4"/>
  </r>
  <r>
    <x v="36"/>
    <n v="92"/>
    <n v="54"/>
    <x v="4"/>
  </r>
  <r>
    <x v="36"/>
    <n v="90"/>
    <n v="55"/>
    <x v="4"/>
  </r>
  <r>
    <x v="36"/>
    <n v="95"/>
    <n v="56"/>
    <x v="4"/>
  </r>
  <r>
    <x v="36"/>
    <n v="96"/>
    <n v="57"/>
    <x v="4"/>
  </r>
  <r>
    <x v="36"/>
    <n v="91"/>
    <n v="58"/>
    <x v="4"/>
  </r>
  <r>
    <x v="36"/>
    <n v="104"/>
    <n v="59"/>
    <x v="4"/>
  </r>
  <r>
    <x v="36"/>
    <n v="84"/>
    <n v="60"/>
    <x v="5"/>
  </r>
  <r>
    <x v="36"/>
    <n v="82"/>
    <n v="61"/>
    <x v="5"/>
  </r>
  <r>
    <x v="36"/>
    <n v="81"/>
    <n v="62"/>
    <x v="5"/>
  </r>
  <r>
    <x v="36"/>
    <n v="93"/>
    <n v="63"/>
    <x v="5"/>
  </r>
  <r>
    <x v="36"/>
    <n v="74"/>
    <n v="64"/>
    <x v="5"/>
  </r>
  <r>
    <x v="36"/>
    <n v="71"/>
    <n v="65"/>
    <x v="5"/>
  </r>
  <r>
    <x v="36"/>
    <n v="77"/>
    <n v="66"/>
    <x v="5"/>
  </r>
  <r>
    <x v="36"/>
    <n v="69"/>
    <n v="67"/>
    <x v="5"/>
  </r>
  <r>
    <x v="36"/>
    <n v="63"/>
    <n v="68"/>
    <x v="5"/>
  </r>
  <r>
    <x v="36"/>
    <n v="58"/>
    <n v="69"/>
    <x v="5"/>
  </r>
  <r>
    <x v="36"/>
    <n v="50"/>
    <n v="70"/>
    <x v="5"/>
  </r>
  <r>
    <x v="36"/>
    <n v="50"/>
    <n v="71"/>
    <x v="5"/>
  </r>
  <r>
    <x v="36"/>
    <n v="48"/>
    <n v="72"/>
    <x v="5"/>
  </r>
  <r>
    <x v="36"/>
    <n v="54"/>
    <n v="73"/>
    <x v="5"/>
  </r>
  <r>
    <x v="36"/>
    <n v="49"/>
    <n v="74"/>
    <x v="5"/>
  </r>
  <r>
    <x v="36"/>
    <n v="45"/>
    <n v="75"/>
    <x v="5"/>
  </r>
  <r>
    <x v="36"/>
    <n v="40"/>
    <n v="76"/>
    <x v="5"/>
  </r>
  <r>
    <x v="36"/>
    <n v="37"/>
    <n v="77"/>
    <x v="5"/>
  </r>
  <r>
    <x v="36"/>
    <n v="34"/>
    <n v="78"/>
    <x v="5"/>
  </r>
  <r>
    <x v="36"/>
    <n v="41"/>
    <n v="79"/>
    <x v="5"/>
  </r>
  <r>
    <x v="36"/>
    <n v="35"/>
    <n v="80"/>
    <x v="5"/>
  </r>
  <r>
    <x v="36"/>
    <n v="36"/>
    <n v="81"/>
    <x v="5"/>
  </r>
  <r>
    <x v="36"/>
    <n v="27"/>
    <n v="82"/>
    <x v="5"/>
  </r>
  <r>
    <x v="36"/>
    <n v="25"/>
    <n v="83"/>
    <x v="5"/>
  </r>
  <r>
    <x v="36"/>
    <n v="21"/>
    <n v="84"/>
    <x v="5"/>
  </r>
  <r>
    <x v="36"/>
    <n v="15"/>
    <n v="85"/>
    <x v="5"/>
  </r>
  <r>
    <x v="36"/>
    <n v="14"/>
    <n v="86"/>
    <x v="5"/>
  </r>
  <r>
    <x v="36"/>
    <n v="17"/>
    <n v="87"/>
    <x v="5"/>
  </r>
  <r>
    <x v="36"/>
    <n v="16"/>
    <n v="88"/>
    <x v="5"/>
  </r>
  <r>
    <x v="36"/>
    <n v="8"/>
    <n v="89"/>
    <x v="5"/>
  </r>
  <r>
    <x v="36"/>
    <n v="4"/>
    <n v="90"/>
    <x v="5"/>
  </r>
  <r>
    <x v="36"/>
    <n v="2"/>
    <n v="91"/>
    <x v="5"/>
  </r>
  <r>
    <x v="36"/>
    <n v="4"/>
    <n v="92"/>
    <x v="5"/>
  </r>
  <r>
    <x v="36"/>
    <n v="5"/>
    <n v="93"/>
    <x v="5"/>
  </r>
  <r>
    <x v="36"/>
    <n v="3"/>
    <n v="94"/>
    <x v="5"/>
  </r>
  <r>
    <x v="36"/>
    <n v="4"/>
    <n v="96"/>
    <x v="5"/>
  </r>
  <r>
    <x v="36"/>
    <n v="1"/>
    <n v="97"/>
    <x v="5"/>
  </r>
  <r>
    <x v="36"/>
    <n v="1"/>
    <n v="98"/>
    <x v="5"/>
  </r>
  <r>
    <x v="36"/>
    <n v="1"/>
    <n v="100"/>
    <x v="5"/>
  </r>
  <r>
    <x v="37"/>
    <n v="138"/>
    <n v="0"/>
    <x v="0"/>
  </r>
  <r>
    <x v="37"/>
    <n v="146"/>
    <n v="1"/>
    <x v="0"/>
  </r>
  <r>
    <x v="37"/>
    <n v="123"/>
    <n v="2"/>
    <x v="0"/>
  </r>
  <r>
    <x v="37"/>
    <n v="134"/>
    <n v="3"/>
    <x v="0"/>
  </r>
  <r>
    <x v="37"/>
    <n v="146"/>
    <n v="4"/>
    <x v="0"/>
  </r>
  <r>
    <x v="37"/>
    <n v="142"/>
    <n v="5"/>
    <x v="0"/>
  </r>
  <r>
    <x v="37"/>
    <n v="154"/>
    <n v="6"/>
    <x v="1"/>
  </r>
  <r>
    <x v="37"/>
    <n v="147"/>
    <n v="7"/>
    <x v="1"/>
  </r>
  <r>
    <x v="37"/>
    <n v="137"/>
    <n v="8"/>
    <x v="1"/>
  </r>
  <r>
    <x v="37"/>
    <n v="163"/>
    <n v="9"/>
    <x v="1"/>
  </r>
  <r>
    <x v="37"/>
    <n v="165"/>
    <n v="10"/>
    <x v="1"/>
  </r>
  <r>
    <x v="37"/>
    <n v="168"/>
    <n v="11"/>
    <x v="1"/>
  </r>
  <r>
    <x v="37"/>
    <n v="178"/>
    <n v="12"/>
    <x v="2"/>
  </r>
  <r>
    <x v="37"/>
    <n v="205"/>
    <n v="13"/>
    <x v="2"/>
  </r>
  <r>
    <x v="37"/>
    <n v="181"/>
    <n v="14"/>
    <x v="2"/>
  </r>
  <r>
    <x v="37"/>
    <n v="192"/>
    <n v="15"/>
    <x v="2"/>
  </r>
  <r>
    <x v="37"/>
    <n v="205"/>
    <n v="16"/>
    <x v="2"/>
  </r>
  <r>
    <x v="37"/>
    <n v="194"/>
    <n v="17"/>
    <x v="2"/>
  </r>
  <r>
    <x v="37"/>
    <n v="197"/>
    <n v="18"/>
    <x v="3"/>
  </r>
  <r>
    <x v="37"/>
    <n v="196"/>
    <n v="19"/>
    <x v="3"/>
  </r>
  <r>
    <x v="37"/>
    <n v="172"/>
    <n v="20"/>
    <x v="3"/>
  </r>
  <r>
    <x v="37"/>
    <n v="186"/>
    <n v="21"/>
    <x v="3"/>
  </r>
  <r>
    <x v="37"/>
    <n v="183"/>
    <n v="22"/>
    <x v="3"/>
  </r>
  <r>
    <x v="37"/>
    <n v="143"/>
    <n v="23"/>
    <x v="3"/>
  </r>
  <r>
    <x v="37"/>
    <n v="159"/>
    <n v="24"/>
    <x v="3"/>
  </r>
  <r>
    <x v="37"/>
    <n v="175"/>
    <n v="25"/>
    <x v="3"/>
  </r>
  <r>
    <x v="37"/>
    <n v="164"/>
    <n v="26"/>
    <x v="3"/>
  </r>
  <r>
    <x v="37"/>
    <n v="146"/>
    <n v="27"/>
    <x v="3"/>
  </r>
  <r>
    <x v="37"/>
    <n v="160"/>
    <n v="28"/>
    <x v="3"/>
  </r>
  <r>
    <x v="37"/>
    <n v="137"/>
    <n v="29"/>
    <x v="4"/>
  </r>
  <r>
    <x v="37"/>
    <n v="122"/>
    <n v="30"/>
    <x v="4"/>
  </r>
  <r>
    <x v="37"/>
    <n v="132"/>
    <n v="31"/>
    <x v="4"/>
  </r>
  <r>
    <x v="37"/>
    <n v="127"/>
    <n v="32"/>
    <x v="4"/>
  </r>
  <r>
    <x v="37"/>
    <n v="144"/>
    <n v="33"/>
    <x v="4"/>
  </r>
  <r>
    <x v="37"/>
    <n v="123"/>
    <n v="34"/>
    <x v="4"/>
  </r>
  <r>
    <x v="37"/>
    <n v="122"/>
    <n v="35"/>
    <x v="4"/>
  </r>
  <r>
    <x v="37"/>
    <n v="107"/>
    <n v="36"/>
    <x v="4"/>
  </r>
  <r>
    <x v="37"/>
    <n v="127"/>
    <n v="37"/>
    <x v="4"/>
  </r>
  <r>
    <x v="37"/>
    <n v="135"/>
    <n v="38"/>
    <x v="4"/>
  </r>
  <r>
    <x v="37"/>
    <n v="121"/>
    <n v="39"/>
    <x v="4"/>
  </r>
  <r>
    <x v="37"/>
    <n v="163"/>
    <n v="40"/>
    <x v="4"/>
  </r>
  <r>
    <x v="37"/>
    <n v="138"/>
    <n v="41"/>
    <x v="4"/>
  </r>
  <r>
    <x v="37"/>
    <n v="141"/>
    <n v="42"/>
    <x v="4"/>
  </r>
  <r>
    <x v="37"/>
    <n v="150"/>
    <n v="43"/>
    <x v="4"/>
  </r>
  <r>
    <x v="37"/>
    <n v="129"/>
    <n v="44"/>
    <x v="4"/>
  </r>
  <r>
    <x v="37"/>
    <n v="116"/>
    <n v="45"/>
    <x v="4"/>
  </r>
  <r>
    <x v="37"/>
    <n v="107"/>
    <n v="46"/>
    <x v="4"/>
  </r>
  <r>
    <x v="37"/>
    <n v="86"/>
    <n v="47"/>
    <x v="4"/>
  </r>
  <r>
    <x v="37"/>
    <n v="136"/>
    <n v="48"/>
    <x v="4"/>
  </r>
  <r>
    <x v="37"/>
    <n v="136"/>
    <n v="49"/>
    <x v="4"/>
  </r>
  <r>
    <x v="37"/>
    <n v="138"/>
    <n v="50"/>
    <x v="4"/>
  </r>
  <r>
    <x v="37"/>
    <n v="138"/>
    <n v="51"/>
    <x v="4"/>
  </r>
  <r>
    <x v="37"/>
    <n v="127"/>
    <n v="52"/>
    <x v="4"/>
  </r>
  <r>
    <x v="37"/>
    <n v="141"/>
    <n v="53"/>
    <x v="4"/>
  </r>
  <r>
    <x v="37"/>
    <n v="117"/>
    <n v="54"/>
    <x v="4"/>
  </r>
  <r>
    <x v="37"/>
    <n v="129"/>
    <n v="55"/>
    <x v="4"/>
  </r>
  <r>
    <x v="37"/>
    <n v="140"/>
    <n v="56"/>
    <x v="4"/>
  </r>
  <r>
    <x v="37"/>
    <n v="145"/>
    <n v="57"/>
    <x v="4"/>
  </r>
  <r>
    <x v="37"/>
    <n v="163"/>
    <n v="58"/>
    <x v="4"/>
  </r>
  <r>
    <x v="37"/>
    <n v="149"/>
    <n v="59"/>
    <x v="4"/>
  </r>
  <r>
    <x v="37"/>
    <n v="152"/>
    <n v="60"/>
    <x v="5"/>
  </r>
  <r>
    <x v="37"/>
    <n v="120"/>
    <n v="61"/>
    <x v="5"/>
  </r>
  <r>
    <x v="37"/>
    <n v="130"/>
    <n v="62"/>
    <x v="5"/>
  </r>
  <r>
    <x v="37"/>
    <n v="135"/>
    <n v="63"/>
    <x v="5"/>
  </r>
  <r>
    <x v="37"/>
    <n v="107"/>
    <n v="64"/>
    <x v="5"/>
  </r>
  <r>
    <x v="37"/>
    <n v="120"/>
    <n v="65"/>
    <x v="5"/>
  </r>
  <r>
    <x v="37"/>
    <n v="96"/>
    <n v="66"/>
    <x v="5"/>
  </r>
  <r>
    <x v="37"/>
    <n v="119"/>
    <n v="67"/>
    <x v="5"/>
  </r>
  <r>
    <x v="37"/>
    <n v="107"/>
    <n v="68"/>
    <x v="5"/>
  </r>
  <r>
    <x v="37"/>
    <n v="93"/>
    <n v="69"/>
    <x v="5"/>
  </r>
  <r>
    <x v="37"/>
    <n v="94"/>
    <n v="70"/>
    <x v="5"/>
  </r>
  <r>
    <x v="37"/>
    <n v="68"/>
    <n v="71"/>
    <x v="5"/>
  </r>
  <r>
    <x v="37"/>
    <n v="88"/>
    <n v="72"/>
    <x v="5"/>
  </r>
  <r>
    <x v="37"/>
    <n v="77"/>
    <n v="73"/>
    <x v="5"/>
  </r>
  <r>
    <x v="37"/>
    <n v="73"/>
    <n v="74"/>
    <x v="5"/>
  </r>
  <r>
    <x v="37"/>
    <n v="66"/>
    <n v="75"/>
    <x v="5"/>
  </r>
  <r>
    <x v="37"/>
    <n v="77"/>
    <n v="76"/>
    <x v="5"/>
  </r>
  <r>
    <x v="37"/>
    <n v="58"/>
    <n v="77"/>
    <x v="5"/>
  </r>
  <r>
    <x v="37"/>
    <n v="48"/>
    <n v="78"/>
    <x v="5"/>
  </r>
  <r>
    <x v="37"/>
    <n v="52"/>
    <n v="79"/>
    <x v="5"/>
  </r>
  <r>
    <x v="37"/>
    <n v="58"/>
    <n v="80"/>
    <x v="5"/>
  </r>
  <r>
    <x v="37"/>
    <n v="44"/>
    <n v="81"/>
    <x v="5"/>
  </r>
  <r>
    <x v="37"/>
    <n v="46"/>
    <n v="82"/>
    <x v="5"/>
  </r>
  <r>
    <x v="37"/>
    <n v="42"/>
    <n v="83"/>
    <x v="5"/>
  </r>
  <r>
    <x v="37"/>
    <n v="45"/>
    <n v="84"/>
    <x v="5"/>
  </r>
  <r>
    <x v="37"/>
    <n v="38"/>
    <n v="85"/>
    <x v="5"/>
  </r>
  <r>
    <x v="37"/>
    <n v="26"/>
    <n v="86"/>
    <x v="5"/>
  </r>
  <r>
    <x v="37"/>
    <n v="18"/>
    <n v="87"/>
    <x v="5"/>
  </r>
  <r>
    <x v="37"/>
    <n v="21"/>
    <n v="88"/>
    <x v="5"/>
  </r>
  <r>
    <x v="37"/>
    <n v="14"/>
    <n v="89"/>
    <x v="5"/>
  </r>
  <r>
    <x v="37"/>
    <n v="17"/>
    <n v="90"/>
    <x v="5"/>
  </r>
  <r>
    <x v="37"/>
    <n v="13"/>
    <n v="91"/>
    <x v="5"/>
  </r>
  <r>
    <x v="37"/>
    <n v="5"/>
    <n v="92"/>
    <x v="5"/>
  </r>
  <r>
    <x v="37"/>
    <n v="14"/>
    <n v="93"/>
    <x v="5"/>
  </r>
  <r>
    <x v="37"/>
    <n v="6"/>
    <n v="94"/>
    <x v="5"/>
  </r>
  <r>
    <x v="37"/>
    <n v="3"/>
    <n v="95"/>
    <x v="5"/>
  </r>
  <r>
    <x v="37"/>
    <n v="4"/>
    <n v="96"/>
    <x v="5"/>
  </r>
  <r>
    <x v="37"/>
    <n v="2"/>
    <n v="98"/>
    <x v="5"/>
  </r>
  <r>
    <x v="37"/>
    <n v="3"/>
    <n v="99"/>
    <x v="5"/>
  </r>
  <r>
    <x v="37"/>
    <n v="1"/>
    <n v="100"/>
    <x v="5"/>
  </r>
  <r>
    <x v="37"/>
    <n v="2"/>
    <n v="101"/>
    <x v="5"/>
  </r>
  <r>
    <x v="37"/>
    <n v="1"/>
    <n v="102"/>
    <x v="5"/>
  </r>
  <r>
    <x v="37"/>
    <n v="1"/>
    <n v="103"/>
    <x v="5"/>
  </r>
  <r>
    <x v="37"/>
    <n v="1"/>
    <n v="107"/>
    <x v="5"/>
  </r>
  <r>
    <x v="38"/>
    <n v="22"/>
    <n v="0"/>
    <x v="0"/>
  </r>
  <r>
    <x v="38"/>
    <n v="29"/>
    <n v="1"/>
    <x v="0"/>
  </r>
  <r>
    <x v="38"/>
    <n v="27"/>
    <n v="2"/>
    <x v="0"/>
  </r>
  <r>
    <x v="38"/>
    <n v="28"/>
    <n v="3"/>
    <x v="0"/>
  </r>
  <r>
    <x v="38"/>
    <n v="24"/>
    <n v="4"/>
    <x v="0"/>
  </r>
  <r>
    <x v="38"/>
    <n v="37"/>
    <n v="5"/>
    <x v="0"/>
  </r>
  <r>
    <x v="38"/>
    <n v="35"/>
    <n v="6"/>
    <x v="1"/>
  </r>
  <r>
    <x v="38"/>
    <n v="30"/>
    <n v="7"/>
    <x v="1"/>
  </r>
  <r>
    <x v="38"/>
    <n v="33"/>
    <n v="8"/>
    <x v="1"/>
  </r>
  <r>
    <x v="38"/>
    <n v="34"/>
    <n v="9"/>
    <x v="1"/>
  </r>
  <r>
    <x v="38"/>
    <n v="37"/>
    <n v="10"/>
    <x v="1"/>
  </r>
  <r>
    <x v="38"/>
    <n v="38"/>
    <n v="11"/>
    <x v="1"/>
  </r>
  <r>
    <x v="38"/>
    <n v="32"/>
    <n v="12"/>
    <x v="2"/>
  </r>
  <r>
    <x v="38"/>
    <n v="49"/>
    <n v="13"/>
    <x v="2"/>
  </r>
  <r>
    <x v="38"/>
    <n v="34"/>
    <n v="14"/>
    <x v="2"/>
  </r>
  <r>
    <x v="38"/>
    <n v="36"/>
    <n v="15"/>
    <x v="2"/>
  </r>
  <r>
    <x v="38"/>
    <n v="49"/>
    <n v="16"/>
    <x v="2"/>
  </r>
  <r>
    <x v="38"/>
    <n v="47"/>
    <n v="17"/>
    <x v="2"/>
  </r>
  <r>
    <x v="38"/>
    <n v="36"/>
    <n v="18"/>
    <x v="3"/>
  </r>
  <r>
    <x v="38"/>
    <n v="36"/>
    <n v="19"/>
    <x v="3"/>
  </r>
  <r>
    <x v="38"/>
    <n v="39"/>
    <n v="20"/>
    <x v="3"/>
  </r>
  <r>
    <x v="38"/>
    <n v="41"/>
    <n v="21"/>
    <x v="3"/>
  </r>
  <r>
    <x v="38"/>
    <n v="43"/>
    <n v="22"/>
    <x v="3"/>
  </r>
  <r>
    <x v="38"/>
    <n v="49"/>
    <n v="23"/>
    <x v="3"/>
  </r>
  <r>
    <x v="38"/>
    <n v="36"/>
    <n v="24"/>
    <x v="3"/>
  </r>
  <r>
    <x v="38"/>
    <n v="25"/>
    <n v="25"/>
    <x v="3"/>
  </r>
  <r>
    <x v="38"/>
    <n v="32"/>
    <n v="26"/>
    <x v="3"/>
  </r>
  <r>
    <x v="38"/>
    <n v="30"/>
    <n v="27"/>
    <x v="3"/>
  </r>
  <r>
    <x v="38"/>
    <n v="31"/>
    <n v="28"/>
    <x v="3"/>
  </r>
  <r>
    <x v="38"/>
    <n v="36"/>
    <n v="29"/>
    <x v="4"/>
  </r>
  <r>
    <x v="38"/>
    <n v="35"/>
    <n v="30"/>
    <x v="4"/>
  </r>
  <r>
    <x v="38"/>
    <n v="24"/>
    <n v="31"/>
    <x v="4"/>
  </r>
  <r>
    <x v="38"/>
    <n v="34"/>
    <n v="32"/>
    <x v="4"/>
  </r>
  <r>
    <x v="38"/>
    <n v="30"/>
    <n v="33"/>
    <x v="4"/>
  </r>
  <r>
    <x v="38"/>
    <n v="25"/>
    <n v="34"/>
    <x v="4"/>
  </r>
  <r>
    <x v="38"/>
    <n v="25"/>
    <n v="35"/>
    <x v="4"/>
  </r>
  <r>
    <x v="38"/>
    <n v="36"/>
    <n v="36"/>
    <x v="4"/>
  </r>
  <r>
    <x v="38"/>
    <n v="28"/>
    <n v="37"/>
    <x v="4"/>
  </r>
  <r>
    <x v="38"/>
    <n v="25"/>
    <n v="38"/>
    <x v="4"/>
  </r>
  <r>
    <x v="38"/>
    <n v="30"/>
    <n v="39"/>
    <x v="4"/>
  </r>
  <r>
    <x v="38"/>
    <n v="28"/>
    <n v="40"/>
    <x v="4"/>
  </r>
  <r>
    <x v="38"/>
    <n v="41"/>
    <n v="41"/>
    <x v="4"/>
  </r>
  <r>
    <x v="38"/>
    <n v="32"/>
    <n v="42"/>
    <x v="4"/>
  </r>
  <r>
    <x v="38"/>
    <n v="38"/>
    <n v="43"/>
    <x v="4"/>
  </r>
  <r>
    <x v="38"/>
    <n v="39"/>
    <n v="44"/>
    <x v="4"/>
  </r>
  <r>
    <x v="38"/>
    <n v="38"/>
    <n v="45"/>
    <x v="4"/>
  </r>
  <r>
    <x v="38"/>
    <n v="34"/>
    <n v="46"/>
    <x v="4"/>
  </r>
  <r>
    <x v="38"/>
    <n v="32"/>
    <n v="47"/>
    <x v="4"/>
  </r>
  <r>
    <x v="38"/>
    <n v="37"/>
    <n v="48"/>
    <x v="4"/>
  </r>
  <r>
    <x v="38"/>
    <n v="28"/>
    <n v="49"/>
    <x v="4"/>
  </r>
  <r>
    <x v="38"/>
    <n v="34"/>
    <n v="50"/>
    <x v="4"/>
  </r>
  <r>
    <x v="38"/>
    <n v="44"/>
    <n v="51"/>
    <x v="4"/>
  </r>
  <r>
    <x v="38"/>
    <n v="41"/>
    <n v="52"/>
    <x v="4"/>
  </r>
  <r>
    <x v="38"/>
    <n v="41"/>
    <n v="53"/>
    <x v="4"/>
  </r>
  <r>
    <x v="38"/>
    <n v="36"/>
    <n v="54"/>
    <x v="4"/>
  </r>
  <r>
    <x v="38"/>
    <n v="41"/>
    <n v="55"/>
    <x v="4"/>
  </r>
  <r>
    <x v="38"/>
    <n v="47"/>
    <n v="56"/>
    <x v="4"/>
  </r>
  <r>
    <x v="38"/>
    <n v="35"/>
    <n v="57"/>
    <x v="4"/>
  </r>
  <r>
    <x v="38"/>
    <n v="45"/>
    <n v="58"/>
    <x v="4"/>
  </r>
  <r>
    <x v="38"/>
    <n v="49"/>
    <n v="59"/>
    <x v="4"/>
  </r>
  <r>
    <x v="38"/>
    <n v="39"/>
    <n v="60"/>
    <x v="5"/>
  </r>
  <r>
    <x v="38"/>
    <n v="38"/>
    <n v="61"/>
    <x v="5"/>
  </r>
  <r>
    <x v="38"/>
    <n v="42"/>
    <n v="62"/>
    <x v="5"/>
  </r>
  <r>
    <x v="38"/>
    <n v="39"/>
    <n v="63"/>
    <x v="5"/>
  </r>
  <r>
    <x v="38"/>
    <n v="27"/>
    <n v="64"/>
    <x v="5"/>
  </r>
  <r>
    <x v="38"/>
    <n v="25"/>
    <n v="65"/>
    <x v="5"/>
  </r>
  <r>
    <x v="38"/>
    <n v="28"/>
    <n v="66"/>
    <x v="5"/>
  </r>
  <r>
    <x v="38"/>
    <n v="25"/>
    <n v="67"/>
    <x v="5"/>
  </r>
  <r>
    <x v="38"/>
    <n v="36"/>
    <n v="68"/>
    <x v="5"/>
  </r>
  <r>
    <x v="38"/>
    <n v="32"/>
    <n v="69"/>
    <x v="5"/>
  </r>
  <r>
    <x v="38"/>
    <n v="27"/>
    <n v="70"/>
    <x v="5"/>
  </r>
  <r>
    <x v="38"/>
    <n v="19"/>
    <n v="71"/>
    <x v="5"/>
  </r>
  <r>
    <x v="38"/>
    <n v="12"/>
    <n v="72"/>
    <x v="5"/>
  </r>
  <r>
    <x v="38"/>
    <n v="26"/>
    <n v="73"/>
    <x v="5"/>
  </r>
  <r>
    <x v="38"/>
    <n v="11"/>
    <n v="74"/>
    <x v="5"/>
  </r>
  <r>
    <x v="38"/>
    <n v="10"/>
    <n v="75"/>
    <x v="5"/>
  </r>
  <r>
    <x v="38"/>
    <n v="20"/>
    <n v="76"/>
    <x v="5"/>
  </r>
  <r>
    <x v="38"/>
    <n v="17"/>
    <n v="77"/>
    <x v="5"/>
  </r>
  <r>
    <x v="38"/>
    <n v="17"/>
    <n v="78"/>
    <x v="5"/>
  </r>
  <r>
    <x v="38"/>
    <n v="12"/>
    <n v="79"/>
    <x v="5"/>
  </r>
  <r>
    <x v="38"/>
    <n v="11"/>
    <n v="80"/>
    <x v="5"/>
  </r>
  <r>
    <x v="38"/>
    <n v="14"/>
    <n v="81"/>
    <x v="5"/>
  </r>
  <r>
    <x v="38"/>
    <n v="16"/>
    <n v="82"/>
    <x v="5"/>
  </r>
  <r>
    <x v="38"/>
    <n v="8"/>
    <n v="83"/>
    <x v="5"/>
  </r>
  <r>
    <x v="38"/>
    <n v="11"/>
    <n v="84"/>
    <x v="5"/>
  </r>
  <r>
    <x v="38"/>
    <n v="7"/>
    <n v="85"/>
    <x v="5"/>
  </r>
  <r>
    <x v="38"/>
    <n v="6"/>
    <n v="86"/>
    <x v="5"/>
  </r>
  <r>
    <x v="38"/>
    <n v="11"/>
    <n v="87"/>
    <x v="5"/>
  </r>
  <r>
    <x v="38"/>
    <n v="8"/>
    <n v="88"/>
    <x v="5"/>
  </r>
  <r>
    <x v="38"/>
    <n v="5"/>
    <n v="89"/>
    <x v="5"/>
  </r>
  <r>
    <x v="38"/>
    <n v="1"/>
    <n v="90"/>
    <x v="5"/>
  </r>
  <r>
    <x v="38"/>
    <n v="6"/>
    <n v="91"/>
    <x v="5"/>
  </r>
  <r>
    <x v="38"/>
    <n v="2"/>
    <n v="92"/>
    <x v="5"/>
  </r>
  <r>
    <x v="38"/>
    <n v="1"/>
    <n v="93"/>
    <x v="5"/>
  </r>
  <r>
    <x v="38"/>
    <n v="1"/>
    <n v="95"/>
    <x v="5"/>
  </r>
  <r>
    <x v="38"/>
    <n v="2"/>
    <n v="96"/>
    <x v="5"/>
  </r>
  <r>
    <x v="38"/>
    <n v="1"/>
    <n v="99"/>
    <x v="5"/>
  </r>
  <r>
    <x v="38"/>
    <n v="1"/>
    <n v="100"/>
    <x v="5"/>
  </r>
  <r>
    <x v="38"/>
    <n v="1"/>
    <n v="102"/>
    <x v="5"/>
  </r>
  <r>
    <x v="39"/>
    <n v="175"/>
    <n v="0"/>
    <x v="0"/>
  </r>
  <r>
    <x v="39"/>
    <n v="149"/>
    <n v="1"/>
    <x v="0"/>
  </r>
  <r>
    <x v="39"/>
    <n v="167"/>
    <n v="2"/>
    <x v="0"/>
  </r>
  <r>
    <x v="39"/>
    <n v="155"/>
    <n v="3"/>
    <x v="0"/>
  </r>
  <r>
    <x v="39"/>
    <n v="165"/>
    <n v="4"/>
    <x v="0"/>
  </r>
  <r>
    <x v="39"/>
    <n v="152"/>
    <n v="5"/>
    <x v="0"/>
  </r>
  <r>
    <x v="39"/>
    <n v="171"/>
    <n v="6"/>
    <x v="1"/>
  </r>
  <r>
    <x v="39"/>
    <n v="158"/>
    <n v="7"/>
    <x v="1"/>
  </r>
  <r>
    <x v="39"/>
    <n v="167"/>
    <n v="8"/>
    <x v="1"/>
  </r>
  <r>
    <x v="39"/>
    <n v="173"/>
    <n v="9"/>
    <x v="1"/>
  </r>
  <r>
    <x v="39"/>
    <n v="180"/>
    <n v="10"/>
    <x v="1"/>
  </r>
  <r>
    <x v="39"/>
    <n v="175"/>
    <n v="11"/>
    <x v="1"/>
  </r>
  <r>
    <x v="39"/>
    <n v="186"/>
    <n v="12"/>
    <x v="2"/>
  </r>
  <r>
    <x v="39"/>
    <n v="215"/>
    <n v="13"/>
    <x v="2"/>
  </r>
  <r>
    <x v="39"/>
    <n v="212"/>
    <n v="14"/>
    <x v="2"/>
  </r>
  <r>
    <x v="39"/>
    <n v="237"/>
    <n v="15"/>
    <x v="2"/>
  </r>
  <r>
    <x v="39"/>
    <n v="242"/>
    <n v="16"/>
    <x v="2"/>
  </r>
  <r>
    <x v="39"/>
    <n v="275"/>
    <n v="17"/>
    <x v="2"/>
  </r>
  <r>
    <x v="39"/>
    <n v="260"/>
    <n v="18"/>
    <x v="3"/>
  </r>
  <r>
    <x v="39"/>
    <n v="226"/>
    <n v="19"/>
    <x v="3"/>
  </r>
  <r>
    <x v="39"/>
    <n v="231"/>
    <n v="20"/>
    <x v="3"/>
  </r>
  <r>
    <x v="39"/>
    <n v="223"/>
    <n v="21"/>
    <x v="3"/>
  </r>
  <r>
    <x v="39"/>
    <n v="231"/>
    <n v="22"/>
    <x v="3"/>
  </r>
  <r>
    <x v="39"/>
    <n v="183"/>
    <n v="23"/>
    <x v="3"/>
  </r>
  <r>
    <x v="39"/>
    <n v="214"/>
    <n v="24"/>
    <x v="3"/>
  </r>
  <r>
    <x v="39"/>
    <n v="209"/>
    <n v="25"/>
    <x v="3"/>
  </r>
  <r>
    <x v="39"/>
    <n v="207"/>
    <n v="26"/>
    <x v="3"/>
  </r>
  <r>
    <x v="39"/>
    <n v="201"/>
    <n v="27"/>
    <x v="3"/>
  </r>
  <r>
    <x v="39"/>
    <n v="189"/>
    <n v="28"/>
    <x v="3"/>
  </r>
  <r>
    <x v="39"/>
    <n v="191"/>
    <n v="29"/>
    <x v="4"/>
  </r>
  <r>
    <x v="39"/>
    <n v="212"/>
    <n v="30"/>
    <x v="4"/>
  </r>
  <r>
    <x v="39"/>
    <n v="186"/>
    <n v="31"/>
    <x v="4"/>
  </r>
  <r>
    <x v="39"/>
    <n v="181"/>
    <n v="32"/>
    <x v="4"/>
  </r>
  <r>
    <x v="39"/>
    <n v="189"/>
    <n v="33"/>
    <x v="4"/>
  </r>
  <r>
    <x v="39"/>
    <n v="144"/>
    <n v="34"/>
    <x v="4"/>
  </r>
  <r>
    <x v="39"/>
    <n v="181"/>
    <n v="35"/>
    <x v="4"/>
  </r>
  <r>
    <x v="39"/>
    <n v="123"/>
    <n v="36"/>
    <x v="4"/>
  </r>
  <r>
    <x v="39"/>
    <n v="163"/>
    <n v="37"/>
    <x v="4"/>
  </r>
  <r>
    <x v="39"/>
    <n v="155"/>
    <n v="38"/>
    <x v="4"/>
  </r>
  <r>
    <x v="39"/>
    <n v="159"/>
    <n v="39"/>
    <x v="4"/>
  </r>
  <r>
    <x v="39"/>
    <n v="178"/>
    <n v="40"/>
    <x v="4"/>
  </r>
  <r>
    <x v="39"/>
    <n v="185"/>
    <n v="41"/>
    <x v="4"/>
  </r>
  <r>
    <x v="39"/>
    <n v="174"/>
    <n v="42"/>
    <x v="4"/>
  </r>
  <r>
    <x v="39"/>
    <n v="198"/>
    <n v="43"/>
    <x v="4"/>
  </r>
  <r>
    <x v="39"/>
    <n v="171"/>
    <n v="44"/>
    <x v="4"/>
  </r>
  <r>
    <x v="39"/>
    <n v="171"/>
    <n v="45"/>
    <x v="4"/>
  </r>
  <r>
    <x v="39"/>
    <n v="180"/>
    <n v="46"/>
    <x v="4"/>
  </r>
  <r>
    <x v="39"/>
    <n v="170"/>
    <n v="47"/>
    <x v="4"/>
  </r>
  <r>
    <x v="39"/>
    <n v="158"/>
    <n v="48"/>
    <x v="4"/>
  </r>
  <r>
    <x v="39"/>
    <n v="165"/>
    <n v="49"/>
    <x v="4"/>
  </r>
  <r>
    <x v="39"/>
    <n v="164"/>
    <n v="50"/>
    <x v="4"/>
  </r>
  <r>
    <x v="39"/>
    <n v="169"/>
    <n v="51"/>
    <x v="4"/>
  </r>
  <r>
    <x v="39"/>
    <n v="176"/>
    <n v="52"/>
    <x v="4"/>
  </r>
  <r>
    <x v="39"/>
    <n v="175"/>
    <n v="53"/>
    <x v="4"/>
  </r>
  <r>
    <x v="39"/>
    <n v="187"/>
    <n v="54"/>
    <x v="4"/>
  </r>
  <r>
    <x v="39"/>
    <n v="167"/>
    <n v="55"/>
    <x v="4"/>
  </r>
  <r>
    <x v="39"/>
    <n v="162"/>
    <n v="56"/>
    <x v="4"/>
  </r>
  <r>
    <x v="39"/>
    <n v="159"/>
    <n v="57"/>
    <x v="4"/>
  </r>
  <r>
    <x v="39"/>
    <n v="173"/>
    <n v="58"/>
    <x v="4"/>
  </r>
  <r>
    <x v="39"/>
    <n v="158"/>
    <n v="59"/>
    <x v="4"/>
  </r>
  <r>
    <x v="39"/>
    <n v="146"/>
    <n v="60"/>
    <x v="5"/>
  </r>
  <r>
    <x v="39"/>
    <n v="166"/>
    <n v="61"/>
    <x v="5"/>
  </r>
  <r>
    <x v="39"/>
    <n v="137"/>
    <n v="62"/>
    <x v="5"/>
  </r>
  <r>
    <x v="39"/>
    <n v="131"/>
    <n v="63"/>
    <x v="5"/>
  </r>
  <r>
    <x v="39"/>
    <n v="119"/>
    <n v="64"/>
    <x v="5"/>
  </r>
  <r>
    <x v="39"/>
    <n v="140"/>
    <n v="65"/>
    <x v="5"/>
  </r>
  <r>
    <x v="39"/>
    <n v="111"/>
    <n v="66"/>
    <x v="5"/>
  </r>
  <r>
    <x v="39"/>
    <n v="117"/>
    <n v="67"/>
    <x v="5"/>
  </r>
  <r>
    <x v="39"/>
    <n v="109"/>
    <n v="68"/>
    <x v="5"/>
  </r>
  <r>
    <x v="39"/>
    <n v="108"/>
    <n v="69"/>
    <x v="5"/>
  </r>
  <r>
    <x v="39"/>
    <n v="90"/>
    <n v="70"/>
    <x v="5"/>
  </r>
  <r>
    <x v="39"/>
    <n v="79"/>
    <n v="71"/>
    <x v="5"/>
  </r>
  <r>
    <x v="39"/>
    <n v="92"/>
    <n v="72"/>
    <x v="5"/>
  </r>
  <r>
    <x v="39"/>
    <n v="83"/>
    <n v="73"/>
    <x v="5"/>
  </r>
  <r>
    <x v="39"/>
    <n v="84"/>
    <n v="74"/>
    <x v="5"/>
  </r>
  <r>
    <x v="39"/>
    <n v="68"/>
    <n v="75"/>
    <x v="5"/>
  </r>
  <r>
    <x v="39"/>
    <n v="71"/>
    <n v="76"/>
    <x v="5"/>
  </r>
  <r>
    <x v="39"/>
    <n v="54"/>
    <n v="77"/>
    <x v="5"/>
  </r>
  <r>
    <x v="39"/>
    <n v="55"/>
    <n v="78"/>
    <x v="5"/>
  </r>
  <r>
    <x v="39"/>
    <n v="60"/>
    <n v="79"/>
    <x v="5"/>
  </r>
  <r>
    <x v="39"/>
    <n v="44"/>
    <n v="80"/>
    <x v="5"/>
  </r>
  <r>
    <x v="39"/>
    <n v="53"/>
    <n v="81"/>
    <x v="5"/>
  </r>
  <r>
    <x v="39"/>
    <n v="38"/>
    <n v="82"/>
    <x v="5"/>
  </r>
  <r>
    <x v="39"/>
    <n v="36"/>
    <n v="83"/>
    <x v="5"/>
  </r>
  <r>
    <x v="39"/>
    <n v="39"/>
    <n v="84"/>
    <x v="5"/>
  </r>
  <r>
    <x v="39"/>
    <n v="15"/>
    <n v="85"/>
    <x v="5"/>
  </r>
  <r>
    <x v="39"/>
    <n v="22"/>
    <n v="86"/>
    <x v="5"/>
  </r>
  <r>
    <x v="39"/>
    <n v="16"/>
    <n v="87"/>
    <x v="5"/>
  </r>
  <r>
    <x v="39"/>
    <n v="14"/>
    <n v="88"/>
    <x v="5"/>
  </r>
  <r>
    <x v="39"/>
    <n v="10"/>
    <n v="89"/>
    <x v="5"/>
  </r>
  <r>
    <x v="39"/>
    <n v="17"/>
    <n v="90"/>
    <x v="5"/>
  </r>
  <r>
    <x v="39"/>
    <n v="18"/>
    <n v="91"/>
    <x v="5"/>
  </r>
  <r>
    <x v="39"/>
    <n v="7"/>
    <n v="92"/>
    <x v="5"/>
  </r>
  <r>
    <x v="39"/>
    <n v="5"/>
    <n v="93"/>
    <x v="5"/>
  </r>
  <r>
    <x v="39"/>
    <n v="5"/>
    <n v="94"/>
    <x v="5"/>
  </r>
  <r>
    <x v="39"/>
    <n v="6"/>
    <n v="95"/>
    <x v="5"/>
  </r>
  <r>
    <x v="39"/>
    <n v="3"/>
    <n v="96"/>
    <x v="5"/>
  </r>
  <r>
    <x v="39"/>
    <n v="1"/>
    <n v="98"/>
    <x v="5"/>
  </r>
  <r>
    <x v="39"/>
    <n v="2"/>
    <n v="99"/>
    <x v="5"/>
  </r>
  <r>
    <x v="39"/>
    <n v="1"/>
    <n v="101"/>
    <x v="5"/>
  </r>
  <r>
    <x v="39"/>
    <n v="1"/>
    <n v="102"/>
    <x v="5"/>
  </r>
  <r>
    <x v="40"/>
    <n v="160"/>
    <n v="0"/>
    <x v="0"/>
  </r>
  <r>
    <x v="40"/>
    <n v="149"/>
    <n v="1"/>
    <x v="0"/>
  </r>
  <r>
    <x v="40"/>
    <n v="156"/>
    <n v="2"/>
    <x v="0"/>
  </r>
  <r>
    <x v="40"/>
    <n v="151"/>
    <n v="3"/>
    <x v="0"/>
  </r>
  <r>
    <x v="40"/>
    <n v="176"/>
    <n v="4"/>
    <x v="0"/>
  </r>
  <r>
    <x v="40"/>
    <n v="167"/>
    <n v="5"/>
    <x v="0"/>
  </r>
  <r>
    <x v="40"/>
    <n v="172"/>
    <n v="6"/>
    <x v="1"/>
  </r>
  <r>
    <x v="40"/>
    <n v="149"/>
    <n v="7"/>
    <x v="1"/>
  </r>
  <r>
    <x v="40"/>
    <n v="165"/>
    <n v="8"/>
    <x v="1"/>
  </r>
  <r>
    <x v="40"/>
    <n v="186"/>
    <n v="9"/>
    <x v="1"/>
  </r>
  <r>
    <x v="40"/>
    <n v="189"/>
    <n v="10"/>
    <x v="1"/>
  </r>
  <r>
    <x v="40"/>
    <n v="167"/>
    <n v="11"/>
    <x v="1"/>
  </r>
  <r>
    <x v="40"/>
    <n v="232"/>
    <n v="12"/>
    <x v="2"/>
  </r>
  <r>
    <x v="40"/>
    <n v="237"/>
    <n v="13"/>
    <x v="2"/>
  </r>
  <r>
    <x v="40"/>
    <n v="236"/>
    <n v="14"/>
    <x v="2"/>
  </r>
  <r>
    <x v="40"/>
    <n v="225"/>
    <n v="15"/>
    <x v="2"/>
  </r>
  <r>
    <x v="40"/>
    <n v="279"/>
    <n v="16"/>
    <x v="2"/>
  </r>
  <r>
    <x v="40"/>
    <n v="292"/>
    <n v="17"/>
    <x v="2"/>
  </r>
  <r>
    <x v="40"/>
    <n v="253"/>
    <n v="18"/>
    <x v="3"/>
  </r>
  <r>
    <x v="40"/>
    <n v="235"/>
    <n v="19"/>
    <x v="3"/>
  </r>
  <r>
    <x v="40"/>
    <n v="215"/>
    <n v="20"/>
    <x v="3"/>
  </r>
  <r>
    <x v="40"/>
    <n v="234"/>
    <n v="21"/>
    <x v="3"/>
  </r>
  <r>
    <x v="40"/>
    <n v="244"/>
    <n v="22"/>
    <x v="3"/>
  </r>
  <r>
    <x v="40"/>
    <n v="237"/>
    <n v="23"/>
    <x v="3"/>
  </r>
  <r>
    <x v="40"/>
    <n v="232"/>
    <n v="24"/>
    <x v="3"/>
  </r>
  <r>
    <x v="40"/>
    <n v="309"/>
    <n v="25"/>
    <x v="3"/>
  </r>
  <r>
    <x v="40"/>
    <n v="295"/>
    <n v="26"/>
    <x v="3"/>
  </r>
  <r>
    <x v="40"/>
    <n v="283"/>
    <n v="27"/>
    <x v="3"/>
  </r>
  <r>
    <x v="40"/>
    <n v="268"/>
    <n v="28"/>
    <x v="3"/>
  </r>
  <r>
    <x v="40"/>
    <n v="274"/>
    <n v="29"/>
    <x v="4"/>
  </r>
  <r>
    <x v="40"/>
    <n v="294"/>
    <n v="30"/>
    <x v="4"/>
  </r>
  <r>
    <x v="40"/>
    <n v="266"/>
    <n v="31"/>
    <x v="4"/>
  </r>
  <r>
    <x v="40"/>
    <n v="240"/>
    <n v="32"/>
    <x v="4"/>
  </r>
  <r>
    <x v="40"/>
    <n v="252"/>
    <n v="33"/>
    <x v="4"/>
  </r>
  <r>
    <x v="40"/>
    <n v="227"/>
    <n v="34"/>
    <x v="4"/>
  </r>
  <r>
    <x v="40"/>
    <n v="257"/>
    <n v="35"/>
    <x v="4"/>
  </r>
  <r>
    <x v="40"/>
    <n v="214"/>
    <n v="36"/>
    <x v="4"/>
  </r>
  <r>
    <x v="40"/>
    <n v="233"/>
    <n v="37"/>
    <x v="4"/>
  </r>
  <r>
    <x v="40"/>
    <n v="202"/>
    <n v="38"/>
    <x v="4"/>
  </r>
  <r>
    <x v="40"/>
    <n v="227"/>
    <n v="39"/>
    <x v="4"/>
  </r>
  <r>
    <x v="40"/>
    <n v="212"/>
    <n v="40"/>
    <x v="4"/>
  </r>
  <r>
    <x v="40"/>
    <n v="228"/>
    <n v="41"/>
    <x v="4"/>
  </r>
  <r>
    <x v="40"/>
    <n v="236"/>
    <n v="42"/>
    <x v="4"/>
  </r>
  <r>
    <x v="40"/>
    <n v="208"/>
    <n v="43"/>
    <x v="4"/>
  </r>
  <r>
    <x v="40"/>
    <n v="208"/>
    <n v="44"/>
    <x v="4"/>
  </r>
  <r>
    <x v="40"/>
    <n v="189"/>
    <n v="45"/>
    <x v="4"/>
  </r>
  <r>
    <x v="40"/>
    <n v="216"/>
    <n v="46"/>
    <x v="4"/>
  </r>
  <r>
    <x v="40"/>
    <n v="200"/>
    <n v="47"/>
    <x v="4"/>
  </r>
  <r>
    <x v="40"/>
    <n v="190"/>
    <n v="48"/>
    <x v="4"/>
  </r>
  <r>
    <x v="40"/>
    <n v="231"/>
    <n v="49"/>
    <x v="4"/>
  </r>
  <r>
    <x v="40"/>
    <n v="233"/>
    <n v="50"/>
    <x v="4"/>
  </r>
  <r>
    <x v="40"/>
    <n v="218"/>
    <n v="51"/>
    <x v="4"/>
  </r>
  <r>
    <x v="40"/>
    <n v="247"/>
    <n v="52"/>
    <x v="4"/>
  </r>
  <r>
    <x v="40"/>
    <n v="250"/>
    <n v="53"/>
    <x v="4"/>
  </r>
  <r>
    <x v="40"/>
    <n v="237"/>
    <n v="54"/>
    <x v="4"/>
  </r>
  <r>
    <x v="40"/>
    <n v="265"/>
    <n v="55"/>
    <x v="4"/>
  </r>
  <r>
    <x v="40"/>
    <n v="261"/>
    <n v="56"/>
    <x v="4"/>
  </r>
  <r>
    <x v="40"/>
    <n v="262"/>
    <n v="57"/>
    <x v="4"/>
  </r>
  <r>
    <x v="40"/>
    <n v="285"/>
    <n v="58"/>
    <x v="4"/>
  </r>
  <r>
    <x v="40"/>
    <n v="308"/>
    <n v="59"/>
    <x v="4"/>
  </r>
  <r>
    <x v="40"/>
    <n v="252"/>
    <n v="60"/>
    <x v="5"/>
  </r>
  <r>
    <x v="40"/>
    <n v="256"/>
    <n v="61"/>
    <x v="5"/>
  </r>
  <r>
    <x v="40"/>
    <n v="274"/>
    <n v="62"/>
    <x v="5"/>
  </r>
  <r>
    <x v="40"/>
    <n v="229"/>
    <n v="63"/>
    <x v="5"/>
  </r>
  <r>
    <x v="40"/>
    <n v="241"/>
    <n v="64"/>
    <x v="5"/>
  </r>
  <r>
    <x v="40"/>
    <n v="209"/>
    <n v="65"/>
    <x v="5"/>
  </r>
  <r>
    <x v="40"/>
    <n v="185"/>
    <n v="66"/>
    <x v="5"/>
  </r>
  <r>
    <x v="40"/>
    <n v="183"/>
    <n v="67"/>
    <x v="5"/>
  </r>
  <r>
    <x v="40"/>
    <n v="170"/>
    <n v="68"/>
    <x v="5"/>
  </r>
  <r>
    <x v="40"/>
    <n v="149"/>
    <n v="69"/>
    <x v="5"/>
  </r>
  <r>
    <x v="40"/>
    <n v="139"/>
    <n v="70"/>
    <x v="5"/>
  </r>
  <r>
    <x v="40"/>
    <n v="121"/>
    <n v="71"/>
    <x v="5"/>
  </r>
  <r>
    <x v="40"/>
    <n v="131"/>
    <n v="72"/>
    <x v="5"/>
  </r>
  <r>
    <x v="40"/>
    <n v="97"/>
    <n v="73"/>
    <x v="5"/>
  </r>
  <r>
    <x v="40"/>
    <n v="85"/>
    <n v="74"/>
    <x v="5"/>
  </r>
  <r>
    <x v="40"/>
    <n v="80"/>
    <n v="75"/>
    <x v="5"/>
  </r>
  <r>
    <x v="40"/>
    <n v="69"/>
    <n v="76"/>
    <x v="5"/>
  </r>
  <r>
    <x v="40"/>
    <n v="77"/>
    <n v="77"/>
    <x v="5"/>
  </r>
  <r>
    <x v="40"/>
    <n v="79"/>
    <n v="78"/>
    <x v="5"/>
  </r>
  <r>
    <x v="40"/>
    <n v="75"/>
    <n v="79"/>
    <x v="5"/>
  </r>
  <r>
    <x v="40"/>
    <n v="47"/>
    <n v="80"/>
    <x v="5"/>
  </r>
  <r>
    <x v="40"/>
    <n v="59"/>
    <n v="81"/>
    <x v="5"/>
  </r>
  <r>
    <x v="40"/>
    <n v="58"/>
    <n v="82"/>
    <x v="5"/>
  </r>
  <r>
    <x v="40"/>
    <n v="56"/>
    <n v="83"/>
    <x v="5"/>
  </r>
  <r>
    <x v="40"/>
    <n v="50"/>
    <n v="84"/>
    <x v="5"/>
  </r>
  <r>
    <x v="40"/>
    <n v="47"/>
    <n v="85"/>
    <x v="5"/>
  </r>
  <r>
    <x v="40"/>
    <n v="39"/>
    <n v="86"/>
    <x v="5"/>
  </r>
  <r>
    <x v="40"/>
    <n v="28"/>
    <n v="87"/>
    <x v="5"/>
  </r>
  <r>
    <x v="40"/>
    <n v="27"/>
    <n v="88"/>
    <x v="5"/>
  </r>
  <r>
    <x v="40"/>
    <n v="26"/>
    <n v="89"/>
    <x v="5"/>
  </r>
  <r>
    <x v="40"/>
    <n v="22"/>
    <n v="90"/>
    <x v="5"/>
  </r>
  <r>
    <x v="40"/>
    <n v="24"/>
    <n v="91"/>
    <x v="5"/>
  </r>
  <r>
    <x v="40"/>
    <n v="14"/>
    <n v="92"/>
    <x v="5"/>
  </r>
  <r>
    <x v="40"/>
    <n v="8"/>
    <n v="93"/>
    <x v="5"/>
  </r>
  <r>
    <x v="40"/>
    <n v="12"/>
    <n v="94"/>
    <x v="5"/>
  </r>
  <r>
    <x v="40"/>
    <n v="8"/>
    <n v="95"/>
    <x v="5"/>
  </r>
  <r>
    <x v="40"/>
    <n v="8"/>
    <n v="96"/>
    <x v="5"/>
  </r>
  <r>
    <x v="40"/>
    <n v="2"/>
    <n v="97"/>
    <x v="5"/>
  </r>
  <r>
    <x v="40"/>
    <n v="4"/>
    <n v="98"/>
    <x v="5"/>
  </r>
  <r>
    <x v="40"/>
    <n v="2"/>
    <n v="99"/>
    <x v="5"/>
  </r>
  <r>
    <x v="40"/>
    <n v="5"/>
    <n v="100"/>
    <x v="5"/>
  </r>
  <r>
    <x v="40"/>
    <n v="1"/>
    <n v="101"/>
    <x v="5"/>
  </r>
  <r>
    <x v="40"/>
    <n v="1"/>
    <n v="102"/>
    <x v="5"/>
  </r>
  <r>
    <x v="40"/>
    <n v="1"/>
    <n v="110"/>
    <x v="5"/>
  </r>
  <r>
    <x v="41"/>
    <n v="300"/>
    <n v="0"/>
    <x v="0"/>
  </r>
  <r>
    <x v="41"/>
    <n v="365"/>
    <n v="1"/>
    <x v="0"/>
  </r>
  <r>
    <x v="41"/>
    <n v="358"/>
    <n v="2"/>
    <x v="0"/>
  </r>
  <r>
    <x v="41"/>
    <n v="424"/>
    <n v="3"/>
    <x v="0"/>
  </r>
  <r>
    <x v="41"/>
    <n v="434"/>
    <n v="4"/>
    <x v="0"/>
  </r>
  <r>
    <x v="41"/>
    <n v="420"/>
    <n v="5"/>
    <x v="0"/>
  </r>
  <r>
    <x v="41"/>
    <n v="390"/>
    <n v="6"/>
    <x v="1"/>
  </r>
  <r>
    <x v="41"/>
    <n v="427"/>
    <n v="7"/>
    <x v="1"/>
  </r>
  <r>
    <x v="41"/>
    <n v="407"/>
    <n v="8"/>
    <x v="1"/>
  </r>
  <r>
    <x v="41"/>
    <n v="433"/>
    <n v="9"/>
    <x v="1"/>
  </r>
  <r>
    <x v="41"/>
    <n v="423"/>
    <n v="10"/>
    <x v="1"/>
  </r>
  <r>
    <x v="41"/>
    <n v="446"/>
    <n v="11"/>
    <x v="1"/>
  </r>
  <r>
    <x v="41"/>
    <n v="445"/>
    <n v="12"/>
    <x v="2"/>
  </r>
  <r>
    <x v="41"/>
    <n v="494"/>
    <n v="13"/>
    <x v="2"/>
  </r>
  <r>
    <x v="41"/>
    <n v="510"/>
    <n v="14"/>
    <x v="2"/>
  </r>
  <r>
    <x v="41"/>
    <n v="480"/>
    <n v="15"/>
    <x v="2"/>
  </r>
  <r>
    <x v="41"/>
    <n v="489"/>
    <n v="16"/>
    <x v="2"/>
  </r>
  <r>
    <x v="41"/>
    <n v="466"/>
    <n v="17"/>
    <x v="2"/>
  </r>
  <r>
    <x v="41"/>
    <n v="457"/>
    <n v="18"/>
    <x v="3"/>
  </r>
  <r>
    <x v="41"/>
    <n v="413"/>
    <n v="19"/>
    <x v="3"/>
  </r>
  <r>
    <x v="41"/>
    <n v="375"/>
    <n v="20"/>
    <x v="3"/>
  </r>
  <r>
    <x v="41"/>
    <n v="331"/>
    <n v="21"/>
    <x v="3"/>
  </r>
  <r>
    <x v="41"/>
    <n v="298"/>
    <n v="22"/>
    <x v="3"/>
  </r>
  <r>
    <x v="41"/>
    <n v="257"/>
    <n v="23"/>
    <x v="3"/>
  </r>
  <r>
    <x v="41"/>
    <n v="283"/>
    <n v="24"/>
    <x v="3"/>
  </r>
  <r>
    <x v="41"/>
    <n v="294"/>
    <n v="25"/>
    <x v="3"/>
  </r>
  <r>
    <x v="41"/>
    <n v="271"/>
    <n v="26"/>
    <x v="3"/>
  </r>
  <r>
    <x v="41"/>
    <n v="284"/>
    <n v="27"/>
    <x v="3"/>
  </r>
  <r>
    <x v="41"/>
    <n v="246"/>
    <n v="28"/>
    <x v="3"/>
  </r>
  <r>
    <x v="41"/>
    <n v="275"/>
    <n v="29"/>
    <x v="4"/>
  </r>
  <r>
    <x v="41"/>
    <n v="254"/>
    <n v="30"/>
    <x v="4"/>
  </r>
  <r>
    <x v="41"/>
    <n v="250"/>
    <n v="31"/>
    <x v="4"/>
  </r>
  <r>
    <x v="41"/>
    <n v="267"/>
    <n v="32"/>
    <x v="4"/>
  </r>
  <r>
    <x v="41"/>
    <n v="219"/>
    <n v="33"/>
    <x v="4"/>
  </r>
  <r>
    <x v="41"/>
    <n v="207"/>
    <n v="34"/>
    <x v="4"/>
  </r>
  <r>
    <x v="41"/>
    <n v="234"/>
    <n v="35"/>
    <x v="4"/>
  </r>
  <r>
    <x v="41"/>
    <n v="211"/>
    <n v="36"/>
    <x v="4"/>
  </r>
  <r>
    <x v="41"/>
    <n v="217"/>
    <n v="37"/>
    <x v="4"/>
  </r>
  <r>
    <x v="41"/>
    <n v="201"/>
    <n v="38"/>
    <x v="4"/>
  </r>
  <r>
    <x v="41"/>
    <n v="197"/>
    <n v="39"/>
    <x v="4"/>
  </r>
  <r>
    <x v="41"/>
    <n v="163"/>
    <n v="40"/>
    <x v="4"/>
  </r>
  <r>
    <x v="41"/>
    <n v="184"/>
    <n v="41"/>
    <x v="4"/>
  </r>
  <r>
    <x v="41"/>
    <n v="191"/>
    <n v="42"/>
    <x v="4"/>
  </r>
  <r>
    <x v="41"/>
    <n v="208"/>
    <n v="43"/>
    <x v="4"/>
  </r>
  <r>
    <x v="41"/>
    <n v="213"/>
    <n v="44"/>
    <x v="4"/>
  </r>
  <r>
    <x v="41"/>
    <n v="181"/>
    <n v="45"/>
    <x v="4"/>
  </r>
  <r>
    <x v="41"/>
    <n v="189"/>
    <n v="46"/>
    <x v="4"/>
  </r>
  <r>
    <x v="41"/>
    <n v="180"/>
    <n v="47"/>
    <x v="4"/>
  </r>
  <r>
    <x v="41"/>
    <n v="161"/>
    <n v="48"/>
    <x v="4"/>
  </r>
  <r>
    <x v="41"/>
    <n v="169"/>
    <n v="49"/>
    <x v="4"/>
  </r>
  <r>
    <x v="41"/>
    <n v="168"/>
    <n v="50"/>
    <x v="4"/>
  </r>
  <r>
    <x v="41"/>
    <n v="205"/>
    <n v="51"/>
    <x v="4"/>
  </r>
  <r>
    <x v="41"/>
    <n v="184"/>
    <n v="52"/>
    <x v="4"/>
  </r>
  <r>
    <x v="41"/>
    <n v="180"/>
    <n v="53"/>
    <x v="4"/>
  </r>
  <r>
    <x v="41"/>
    <n v="156"/>
    <n v="54"/>
    <x v="4"/>
  </r>
  <r>
    <x v="41"/>
    <n v="165"/>
    <n v="55"/>
    <x v="4"/>
  </r>
  <r>
    <x v="41"/>
    <n v="195"/>
    <n v="56"/>
    <x v="4"/>
  </r>
  <r>
    <x v="41"/>
    <n v="168"/>
    <n v="57"/>
    <x v="4"/>
  </r>
  <r>
    <x v="41"/>
    <n v="150"/>
    <n v="58"/>
    <x v="4"/>
  </r>
  <r>
    <x v="41"/>
    <n v="180"/>
    <n v="59"/>
    <x v="4"/>
  </r>
  <r>
    <x v="41"/>
    <n v="165"/>
    <n v="60"/>
    <x v="5"/>
  </r>
  <r>
    <x v="41"/>
    <n v="155"/>
    <n v="61"/>
    <x v="5"/>
  </r>
  <r>
    <x v="41"/>
    <n v="116"/>
    <n v="62"/>
    <x v="5"/>
  </r>
  <r>
    <x v="41"/>
    <n v="103"/>
    <n v="63"/>
    <x v="5"/>
  </r>
  <r>
    <x v="41"/>
    <n v="145"/>
    <n v="64"/>
    <x v="5"/>
  </r>
  <r>
    <x v="41"/>
    <n v="142"/>
    <n v="65"/>
    <x v="5"/>
  </r>
  <r>
    <x v="41"/>
    <n v="127"/>
    <n v="66"/>
    <x v="5"/>
  </r>
  <r>
    <x v="41"/>
    <n v="97"/>
    <n v="67"/>
    <x v="5"/>
  </r>
  <r>
    <x v="41"/>
    <n v="115"/>
    <n v="68"/>
    <x v="5"/>
  </r>
  <r>
    <x v="41"/>
    <n v="93"/>
    <n v="69"/>
    <x v="5"/>
  </r>
  <r>
    <x v="41"/>
    <n v="91"/>
    <n v="70"/>
    <x v="5"/>
  </r>
  <r>
    <x v="41"/>
    <n v="104"/>
    <n v="71"/>
    <x v="5"/>
  </r>
  <r>
    <x v="41"/>
    <n v="80"/>
    <n v="72"/>
    <x v="5"/>
  </r>
  <r>
    <x v="41"/>
    <n v="95"/>
    <n v="73"/>
    <x v="5"/>
  </r>
  <r>
    <x v="41"/>
    <n v="93"/>
    <n v="74"/>
    <x v="5"/>
  </r>
  <r>
    <x v="41"/>
    <n v="76"/>
    <n v="75"/>
    <x v="5"/>
  </r>
  <r>
    <x v="41"/>
    <n v="86"/>
    <n v="76"/>
    <x v="5"/>
  </r>
  <r>
    <x v="41"/>
    <n v="69"/>
    <n v="77"/>
    <x v="5"/>
  </r>
  <r>
    <x v="41"/>
    <n v="73"/>
    <n v="78"/>
    <x v="5"/>
  </r>
  <r>
    <x v="41"/>
    <n v="69"/>
    <n v="79"/>
    <x v="5"/>
  </r>
  <r>
    <x v="41"/>
    <n v="60"/>
    <n v="80"/>
    <x v="5"/>
  </r>
  <r>
    <x v="41"/>
    <n v="61"/>
    <n v="81"/>
    <x v="5"/>
  </r>
  <r>
    <x v="41"/>
    <n v="52"/>
    <n v="82"/>
    <x v="5"/>
  </r>
  <r>
    <x v="41"/>
    <n v="48"/>
    <n v="83"/>
    <x v="5"/>
  </r>
  <r>
    <x v="41"/>
    <n v="52"/>
    <n v="84"/>
    <x v="5"/>
  </r>
  <r>
    <x v="41"/>
    <n v="26"/>
    <n v="85"/>
    <x v="5"/>
  </r>
  <r>
    <x v="41"/>
    <n v="24"/>
    <n v="86"/>
    <x v="5"/>
  </r>
  <r>
    <x v="41"/>
    <n v="27"/>
    <n v="87"/>
    <x v="5"/>
  </r>
  <r>
    <x v="41"/>
    <n v="19"/>
    <n v="88"/>
    <x v="5"/>
  </r>
  <r>
    <x v="41"/>
    <n v="25"/>
    <n v="89"/>
    <x v="5"/>
  </r>
  <r>
    <x v="41"/>
    <n v="19"/>
    <n v="90"/>
    <x v="5"/>
  </r>
  <r>
    <x v="41"/>
    <n v="24"/>
    <n v="91"/>
    <x v="5"/>
  </r>
  <r>
    <x v="41"/>
    <n v="14"/>
    <n v="92"/>
    <x v="5"/>
  </r>
  <r>
    <x v="41"/>
    <n v="17"/>
    <n v="93"/>
    <x v="5"/>
  </r>
  <r>
    <x v="41"/>
    <n v="12"/>
    <n v="94"/>
    <x v="5"/>
  </r>
  <r>
    <x v="41"/>
    <n v="10"/>
    <n v="95"/>
    <x v="5"/>
  </r>
  <r>
    <x v="41"/>
    <n v="6"/>
    <n v="96"/>
    <x v="5"/>
  </r>
  <r>
    <x v="41"/>
    <n v="6"/>
    <n v="97"/>
    <x v="5"/>
  </r>
  <r>
    <x v="41"/>
    <n v="1"/>
    <n v="98"/>
    <x v="5"/>
  </r>
  <r>
    <x v="41"/>
    <n v="5"/>
    <n v="99"/>
    <x v="5"/>
  </r>
  <r>
    <x v="41"/>
    <n v="2"/>
    <n v="100"/>
    <x v="5"/>
  </r>
  <r>
    <x v="41"/>
    <n v="3"/>
    <n v="101"/>
    <x v="5"/>
  </r>
  <r>
    <x v="41"/>
    <n v="1"/>
    <n v="102"/>
    <x v="5"/>
  </r>
  <r>
    <x v="41"/>
    <n v="3"/>
    <n v="103"/>
    <x v="5"/>
  </r>
  <r>
    <x v="41"/>
    <n v="2"/>
    <n v="104"/>
    <x v="5"/>
  </r>
  <r>
    <x v="41"/>
    <n v="1"/>
    <n v="105"/>
    <x v="5"/>
  </r>
  <r>
    <x v="41"/>
    <n v="1"/>
    <n v="106"/>
    <x v="5"/>
  </r>
  <r>
    <x v="41"/>
    <n v="1"/>
    <n v="107"/>
    <x v="5"/>
  </r>
  <r>
    <x v="41"/>
    <n v="2"/>
    <n v="108"/>
    <x v="5"/>
  </r>
  <r>
    <x v="41"/>
    <n v="1"/>
    <n v="109"/>
    <x v="5"/>
  </r>
  <r>
    <x v="42"/>
    <n v="56"/>
    <n v="0"/>
    <x v="0"/>
  </r>
  <r>
    <x v="42"/>
    <n v="57"/>
    <n v="1"/>
    <x v="0"/>
  </r>
  <r>
    <x v="42"/>
    <n v="69"/>
    <n v="2"/>
    <x v="0"/>
  </r>
  <r>
    <x v="42"/>
    <n v="83"/>
    <n v="3"/>
    <x v="0"/>
  </r>
  <r>
    <x v="42"/>
    <n v="63"/>
    <n v="4"/>
    <x v="0"/>
  </r>
  <r>
    <x v="42"/>
    <n v="71"/>
    <n v="5"/>
    <x v="0"/>
  </r>
  <r>
    <x v="42"/>
    <n v="53"/>
    <n v="6"/>
    <x v="1"/>
  </r>
  <r>
    <x v="42"/>
    <n v="101"/>
    <n v="7"/>
    <x v="1"/>
  </r>
  <r>
    <x v="42"/>
    <n v="59"/>
    <n v="8"/>
    <x v="1"/>
  </r>
  <r>
    <x v="42"/>
    <n v="84"/>
    <n v="9"/>
    <x v="1"/>
  </r>
  <r>
    <x v="42"/>
    <n v="69"/>
    <n v="10"/>
    <x v="1"/>
  </r>
  <r>
    <x v="42"/>
    <n v="84"/>
    <n v="11"/>
    <x v="1"/>
  </r>
  <r>
    <x v="42"/>
    <n v="107"/>
    <n v="12"/>
    <x v="2"/>
  </r>
  <r>
    <x v="42"/>
    <n v="111"/>
    <n v="13"/>
    <x v="2"/>
  </r>
  <r>
    <x v="42"/>
    <n v="117"/>
    <n v="14"/>
    <x v="2"/>
  </r>
  <r>
    <x v="42"/>
    <n v="120"/>
    <n v="15"/>
    <x v="2"/>
  </r>
  <r>
    <x v="42"/>
    <n v="123"/>
    <n v="16"/>
    <x v="2"/>
  </r>
  <r>
    <x v="42"/>
    <n v="134"/>
    <n v="17"/>
    <x v="2"/>
  </r>
  <r>
    <x v="42"/>
    <n v="121"/>
    <n v="18"/>
    <x v="3"/>
  </r>
  <r>
    <x v="42"/>
    <n v="115"/>
    <n v="19"/>
    <x v="3"/>
  </r>
  <r>
    <x v="42"/>
    <n v="106"/>
    <n v="20"/>
    <x v="3"/>
  </r>
  <r>
    <x v="42"/>
    <n v="115"/>
    <n v="21"/>
    <x v="3"/>
  </r>
  <r>
    <x v="42"/>
    <n v="128"/>
    <n v="22"/>
    <x v="3"/>
  </r>
  <r>
    <x v="42"/>
    <n v="102"/>
    <n v="23"/>
    <x v="3"/>
  </r>
  <r>
    <x v="42"/>
    <n v="101"/>
    <n v="24"/>
    <x v="3"/>
  </r>
  <r>
    <x v="42"/>
    <n v="148"/>
    <n v="25"/>
    <x v="3"/>
  </r>
  <r>
    <x v="42"/>
    <n v="133"/>
    <n v="26"/>
    <x v="3"/>
  </r>
  <r>
    <x v="42"/>
    <n v="125"/>
    <n v="27"/>
    <x v="3"/>
  </r>
  <r>
    <x v="42"/>
    <n v="114"/>
    <n v="28"/>
    <x v="3"/>
  </r>
  <r>
    <x v="42"/>
    <n v="125"/>
    <n v="29"/>
    <x v="4"/>
  </r>
  <r>
    <x v="42"/>
    <n v="129"/>
    <n v="30"/>
    <x v="4"/>
  </r>
  <r>
    <x v="42"/>
    <n v="110"/>
    <n v="31"/>
    <x v="4"/>
  </r>
  <r>
    <x v="42"/>
    <n v="95"/>
    <n v="32"/>
    <x v="4"/>
  </r>
  <r>
    <x v="42"/>
    <n v="86"/>
    <n v="33"/>
    <x v="4"/>
  </r>
  <r>
    <x v="42"/>
    <n v="96"/>
    <n v="34"/>
    <x v="4"/>
  </r>
  <r>
    <x v="42"/>
    <n v="101"/>
    <n v="35"/>
    <x v="4"/>
  </r>
  <r>
    <x v="42"/>
    <n v="92"/>
    <n v="36"/>
    <x v="4"/>
  </r>
  <r>
    <x v="42"/>
    <n v="83"/>
    <n v="37"/>
    <x v="4"/>
  </r>
  <r>
    <x v="42"/>
    <n v="85"/>
    <n v="38"/>
    <x v="4"/>
  </r>
  <r>
    <x v="42"/>
    <n v="95"/>
    <n v="39"/>
    <x v="4"/>
  </r>
  <r>
    <x v="42"/>
    <n v="90"/>
    <n v="40"/>
    <x v="4"/>
  </r>
  <r>
    <x v="42"/>
    <n v="91"/>
    <n v="41"/>
    <x v="4"/>
  </r>
  <r>
    <x v="42"/>
    <n v="92"/>
    <n v="42"/>
    <x v="4"/>
  </r>
  <r>
    <x v="42"/>
    <n v="78"/>
    <n v="43"/>
    <x v="4"/>
  </r>
  <r>
    <x v="42"/>
    <n v="70"/>
    <n v="44"/>
    <x v="4"/>
  </r>
  <r>
    <x v="42"/>
    <n v="67"/>
    <n v="45"/>
    <x v="4"/>
  </r>
  <r>
    <x v="42"/>
    <n v="77"/>
    <n v="46"/>
    <x v="4"/>
  </r>
  <r>
    <x v="42"/>
    <n v="68"/>
    <n v="47"/>
    <x v="4"/>
  </r>
  <r>
    <x v="42"/>
    <n v="76"/>
    <n v="48"/>
    <x v="4"/>
  </r>
  <r>
    <x v="42"/>
    <n v="81"/>
    <n v="49"/>
    <x v="4"/>
  </r>
  <r>
    <x v="42"/>
    <n v="83"/>
    <n v="50"/>
    <x v="4"/>
  </r>
  <r>
    <x v="42"/>
    <n v="70"/>
    <n v="51"/>
    <x v="4"/>
  </r>
  <r>
    <x v="42"/>
    <n v="76"/>
    <n v="52"/>
    <x v="4"/>
  </r>
  <r>
    <x v="42"/>
    <n v="86"/>
    <n v="53"/>
    <x v="4"/>
  </r>
  <r>
    <x v="42"/>
    <n v="70"/>
    <n v="54"/>
    <x v="4"/>
  </r>
  <r>
    <x v="42"/>
    <n v="76"/>
    <n v="55"/>
    <x v="4"/>
  </r>
  <r>
    <x v="42"/>
    <n v="76"/>
    <n v="56"/>
    <x v="4"/>
  </r>
  <r>
    <x v="42"/>
    <n v="74"/>
    <n v="57"/>
    <x v="4"/>
  </r>
  <r>
    <x v="42"/>
    <n v="77"/>
    <n v="58"/>
    <x v="4"/>
  </r>
  <r>
    <x v="42"/>
    <n v="71"/>
    <n v="59"/>
    <x v="4"/>
  </r>
  <r>
    <x v="42"/>
    <n v="75"/>
    <n v="60"/>
    <x v="5"/>
  </r>
  <r>
    <x v="42"/>
    <n v="73"/>
    <n v="61"/>
    <x v="5"/>
  </r>
  <r>
    <x v="42"/>
    <n v="67"/>
    <n v="62"/>
    <x v="5"/>
  </r>
  <r>
    <x v="42"/>
    <n v="61"/>
    <n v="63"/>
    <x v="5"/>
  </r>
  <r>
    <x v="42"/>
    <n v="61"/>
    <n v="64"/>
    <x v="5"/>
  </r>
  <r>
    <x v="42"/>
    <n v="60"/>
    <n v="65"/>
    <x v="5"/>
  </r>
  <r>
    <x v="42"/>
    <n v="46"/>
    <n v="66"/>
    <x v="5"/>
  </r>
  <r>
    <x v="42"/>
    <n v="51"/>
    <n v="67"/>
    <x v="5"/>
  </r>
  <r>
    <x v="42"/>
    <n v="52"/>
    <n v="68"/>
    <x v="5"/>
  </r>
  <r>
    <x v="42"/>
    <n v="45"/>
    <n v="69"/>
    <x v="5"/>
  </r>
  <r>
    <x v="42"/>
    <n v="43"/>
    <n v="70"/>
    <x v="5"/>
  </r>
  <r>
    <x v="42"/>
    <n v="35"/>
    <n v="71"/>
    <x v="5"/>
  </r>
  <r>
    <x v="42"/>
    <n v="44"/>
    <n v="72"/>
    <x v="5"/>
  </r>
  <r>
    <x v="42"/>
    <n v="40"/>
    <n v="73"/>
    <x v="5"/>
  </r>
  <r>
    <x v="42"/>
    <n v="24"/>
    <n v="74"/>
    <x v="5"/>
  </r>
  <r>
    <x v="42"/>
    <n v="32"/>
    <n v="75"/>
    <x v="5"/>
  </r>
  <r>
    <x v="42"/>
    <n v="29"/>
    <n v="76"/>
    <x v="5"/>
  </r>
  <r>
    <x v="42"/>
    <n v="18"/>
    <n v="77"/>
    <x v="5"/>
  </r>
  <r>
    <x v="42"/>
    <n v="23"/>
    <n v="78"/>
    <x v="5"/>
  </r>
  <r>
    <x v="42"/>
    <n v="23"/>
    <n v="79"/>
    <x v="5"/>
  </r>
  <r>
    <x v="42"/>
    <n v="19"/>
    <n v="80"/>
    <x v="5"/>
  </r>
  <r>
    <x v="42"/>
    <n v="23"/>
    <n v="81"/>
    <x v="5"/>
  </r>
  <r>
    <x v="42"/>
    <n v="24"/>
    <n v="82"/>
    <x v="5"/>
  </r>
  <r>
    <x v="42"/>
    <n v="11"/>
    <n v="83"/>
    <x v="5"/>
  </r>
  <r>
    <x v="42"/>
    <n v="18"/>
    <n v="84"/>
    <x v="5"/>
  </r>
  <r>
    <x v="42"/>
    <n v="10"/>
    <n v="85"/>
    <x v="5"/>
  </r>
  <r>
    <x v="42"/>
    <n v="4"/>
    <n v="86"/>
    <x v="5"/>
  </r>
  <r>
    <x v="42"/>
    <n v="6"/>
    <n v="87"/>
    <x v="5"/>
  </r>
  <r>
    <x v="42"/>
    <n v="7"/>
    <n v="88"/>
    <x v="5"/>
  </r>
  <r>
    <x v="42"/>
    <n v="8"/>
    <n v="89"/>
    <x v="5"/>
  </r>
  <r>
    <x v="42"/>
    <n v="7"/>
    <n v="90"/>
    <x v="5"/>
  </r>
  <r>
    <x v="42"/>
    <n v="4"/>
    <n v="91"/>
    <x v="5"/>
  </r>
  <r>
    <x v="42"/>
    <n v="3"/>
    <n v="92"/>
    <x v="5"/>
  </r>
  <r>
    <x v="42"/>
    <n v="5"/>
    <n v="93"/>
    <x v="5"/>
  </r>
  <r>
    <x v="42"/>
    <n v="3"/>
    <n v="94"/>
    <x v="5"/>
  </r>
  <r>
    <x v="42"/>
    <n v="3"/>
    <n v="95"/>
    <x v="5"/>
  </r>
  <r>
    <x v="42"/>
    <n v="2"/>
    <n v="97"/>
    <x v="5"/>
  </r>
  <r>
    <x v="42"/>
    <n v="1"/>
    <n v="100"/>
    <x v="5"/>
  </r>
  <r>
    <x v="43"/>
    <n v="39"/>
    <n v="0"/>
    <x v="0"/>
  </r>
  <r>
    <x v="43"/>
    <n v="43"/>
    <n v="1"/>
    <x v="0"/>
  </r>
  <r>
    <x v="43"/>
    <n v="65"/>
    <n v="2"/>
    <x v="0"/>
  </r>
  <r>
    <x v="43"/>
    <n v="72"/>
    <n v="3"/>
    <x v="0"/>
  </r>
  <r>
    <x v="43"/>
    <n v="68"/>
    <n v="4"/>
    <x v="0"/>
  </r>
  <r>
    <x v="43"/>
    <n v="73"/>
    <n v="5"/>
    <x v="0"/>
  </r>
  <r>
    <x v="43"/>
    <n v="46"/>
    <n v="6"/>
    <x v="1"/>
  </r>
  <r>
    <x v="43"/>
    <n v="59"/>
    <n v="7"/>
    <x v="1"/>
  </r>
  <r>
    <x v="43"/>
    <n v="69"/>
    <n v="8"/>
    <x v="1"/>
  </r>
  <r>
    <x v="43"/>
    <n v="76"/>
    <n v="9"/>
    <x v="1"/>
  </r>
  <r>
    <x v="43"/>
    <n v="77"/>
    <n v="10"/>
    <x v="1"/>
  </r>
  <r>
    <x v="43"/>
    <n v="87"/>
    <n v="11"/>
    <x v="1"/>
  </r>
  <r>
    <x v="43"/>
    <n v="76"/>
    <n v="12"/>
    <x v="2"/>
  </r>
  <r>
    <x v="43"/>
    <n v="96"/>
    <n v="13"/>
    <x v="2"/>
  </r>
  <r>
    <x v="43"/>
    <n v="104"/>
    <n v="14"/>
    <x v="2"/>
  </r>
  <r>
    <x v="43"/>
    <n v="107"/>
    <n v="15"/>
    <x v="2"/>
  </r>
  <r>
    <x v="43"/>
    <n v="130"/>
    <n v="16"/>
    <x v="2"/>
  </r>
  <r>
    <x v="43"/>
    <n v="107"/>
    <n v="17"/>
    <x v="2"/>
  </r>
  <r>
    <x v="43"/>
    <n v="87"/>
    <n v="18"/>
    <x v="3"/>
  </r>
  <r>
    <x v="43"/>
    <n v="91"/>
    <n v="19"/>
    <x v="3"/>
  </r>
  <r>
    <x v="43"/>
    <n v="115"/>
    <n v="20"/>
    <x v="3"/>
  </r>
  <r>
    <x v="43"/>
    <n v="88"/>
    <n v="21"/>
    <x v="3"/>
  </r>
  <r>
    <x v="43"/>
    <n v="83"/>
    <n v="22"/>
    <x v="3"/>
  </r>
  <r>
    <x v="43"/>
    <n v="77"/>
    <n v="23"/>
    <x v="3"/>
  </r>
  <r>
    <x v="43"/>
    <n v="61"/>
    <n v="24"/>
    <x v="3"/>
  </r>
  <r>
    <x v="43"/>
    <n v="83"/>
    <n v="25"/>
    <x v="3"/>
  </r>
  <r>
    <x v="43"/>
    <n v="79"/>
    <n v="26"/>
    <x v="3"/>
  </r>
  <r>
    <x v="43"/>
    <n v="68"/>
    <n v="27"/>
    <x v="3"/>
  </r>
  <r>
    <x v="43"/>
    <n v="53"/>
    <n v="28"/>
    <x v="3"/>
  </r>
  <r>
    <x v="43"/>
    <n v="78"/>
    <n v="29"/>
    <x v="4"/>
  </r>
  <r>
    <x v="43"/>
    <n v="78"/>
    <n v="30"/>
    <x v="4"/>
  </r>
  <r>
    <x v="43"/>
    <n v="59"/>
    <n v="31"/>
    <x v="4"/>
  </r>
  <r>
    <x v="43"/>
    <n v="69"/>
    <n v="32"/>
    <x v="4"/>
  </r>
  <r>
    <x v="43"/>
    <n v="70"/>
    <n v="33"/>
    <x v="4"/>
  </r>
  <r>
    <x v="43"/>
    <n v="67"/>
    <n v="34"/>
    <x v="4"/>
  </r>
  <r>
    <x v="43"/>
    <n v="65"/>
    <n v="35"/>
    <x v="4"/>
  </r>
  <r>
    <x v="43"/>
    <n v="60"/>
    <n v="36"/>
    <x v="4"/>
  </r>
  <r>
    <x v="43"/>
    <n v="71"/>
    <n v="37"/>
    <x v="4"/>
  </r>
  <r>
    <x v="43"/>
    <n v="68"/>
    <n v="38"/>
    <x v="4"/>
  </r>
  <r>
    <x v="43"/>
    <n v="65"/>
    <n v="39"/>
    <x v="4"/>
  </r>
  <r>
    <x v="43"/>
    <n v="68"/>
    <n v="40"/>
    <x v="4"/>
  </r>
  <r>
    <x v="43"/>
    <n v="80"/>
    <n v="41"/>
    <x v="4"/>
  </r>
  <r>
    <x v="43"/>
    <n v="85"/>
    <n v="42"/>
    <x v="4"/>
  </r>
  <r>
    <x v="43"/>
    <n v="67"/>
    <n v="43"/>
    <x v="4"/>
  </r>
  <r>
    <x v="43"/>
    <n v="83"/>
    <n v="44"/>
    <x v="4"/>
  </r>
  <r>
    <x v="43"/>
    <n v="83"/>
    <n v="45"/>
    <x v="4"/>
  </r>
  <r>
    <x v="43"/>
    <n v="84"/>
    <n v="46"/>
    <x v="4"/>
  </r>
  <r>
    <x v="43"/>
    <n v="60"/>
    <n v="47"/>
    <x v="4"/>
  </r>
  <r>
    <x v="43"/>
    <n v="104"/>
    <n v="48"/>
    <x v="4"/>
  </r>
  <r>
    <x v="43"/>
    <n v="93"/>
    <n v="49"/>
    <x v="4"/>
  </r>
  <r>
    <x v="43"/>
    <n v="86"/>
    <n v="50"/>
    <x v="4"/>
  </r>
  <r>
    <x v="43"/>
    <n v="110"/>
    <n v="51"/>
    <x v="4"/>
  </r>
  <r>
    <x v="43"/>
    <n v="100"/>
    <n v="52"/>
    <x v="4"/>
  </r>
  <r>
    <x v="43"/>
    <n v="113"/>
    <n v="53"/>
    <x v="4"/>
  </r>
  <r>
    <x v="43"/>
    <n v="99"/>
    <n v="54"/>
    <x v="4"/>
  </r>
  <r>
    <x v="43"/>
    <n v="120"/>
    <n v="55"/>
    <x v="4"/>
  </r>
  <r>
    <x v="43"/>
    <n v="97"/>
    <n v="56"/>
    <x v="4"/>
  </r>
  <r>
    <x v="43"/>
    <n v="116"/>
    <n v="57"/>
    <x v="4"/>
  </r>
  <r>
    <x v="43"/>
    <n v="101"/>
    <n v="58"/>
    <x v="4"/>
  </r>
  <r>
    <x v="43"/>
    <n v="119"/>
    <n v="59"/>
    <x v="4"/>
  </r>
  <r>
    <x v="43"/>
    <n v="117"/>
    <n v="60"/>
    <x v="5"/>
  </r>
  <r>
    <x v="43"/>
    <n v="103"/>
    <n v="61"/>
    <x v="5"/>
  </r>
  <r>
    <x v="43"/>
    <n v="112"/>
    <n v="62"/>
    <x v="5"/>
  </r>
  <r>
    <x v="43"/>
    <n v="93"/>
    <n v="63"/>
    <x v="5"/>
  </r>
  <r>
    <x v="43"/>
    <n v="95"/>
    <n v="64"/>
    <x v="5"/>
  </r>
  <r>
    <x v="43"/>
    <n v="100"/>
    <n v="65"/>
    <x v="5"/>
  </r>
  <r>
    <x v="43"/>
    <n v="68"/>
    <n v="66"/>
    <x v="5"/>
  </r>
  <r>
    <x v="43"/>
    <n v="87"/>
    <n v="67"/>
    <x v="5"/>
  </r>
  <r>
    <x v="43"/>
    <n v="91"/>
    <n v="68"/>
    <x v="5"/>
  </r>
  <r>
    <x v="43"/>
    <n v="85"/>
    <n v="69"/>
    <x v="5"/>
  </r>
  <r>
    <x v="43"/>
    <n v="76"/>
    <n v="70"/>
    <x v="5"/>
  </r>
  <r>
    <x v="43"/>
    <n v="72"/>
    <n v="71"/>
    <x v="5"/>
  </r>
  <r>
    <x v="43"/>
    <n v="66"/>
    <n v="72"/>
    <x v="5"/>
  </r>
  <r>
    <x v="43"/>
    <n v="59"/>
    <n v="73"/>
    <x v="5"/>
  </r>
  <r>
    <x v="43"/>
    <n v="62"/>
    <n v="74"/>
    <x v="5"/>
  </r>
  <r>
    <x v="43"/>
    <n v="52"/>
    <n v="75"/>
    <x v="5"/>
  </r>
  <r>
    <x v="43"/>
    <n v="60"/>
    <n v="76"/>
    <x v="5"/>
  </r>
  <r>
    <x v="43"/>
    <n v="48"/>
    <n v="77"/>
    <x v="5"/>
  </r>
  <r>
    <x v="43"/>
    <n v="53"/>
    <n v="78"/>
    <x v="5"/>
  </r>
  <r>
    <x v="43"/>
    <n v="36"/>
    <n v="79"/>
    <x v="5"/>
  </r>
  <r>
    <x v="43"/>
    <n v="36"/>
    <n v="80"/>
    <x v="5"/>
  </r>
  <r>
    <x v="43"/>
    <n v="43"/>
    <n v="81"/>
    <x v="5"/>
  </r>
  <r>
    <x v="43"/>
    <n v="24"/>
    <n v="82"/>
    <x v="5"/>
  </r>
  <r>
    <x v="43"/>
    <n v="29"/>
    <n v="83"/>
    <x v="5"/>
  </r>
  <r>
    <x v="43"/>
    <n v="26"/>
    <n v="84"/>
    <x v="5"/>
  </r>
  <r>
    <x v="43"/>
    <n v="20"/>
    <n v="85"/>
    <x v="5"/>
  </r>
  <r>
    <x v="43"/>
    <n v="23"/>
    <n v="86"/>
    <x v="5"/>
  </r>
  <r>
    <x v="43"/>
    <n v="23"/>
    <n v="87"/>
    <x v="5"/>
  </r>
  <r>
    <x v="43"/>
    <n v="19"/>
    <n v="88"/>
    <x v="5"/>
  </r>
  <r>
    <x v="43"/>
    <n v="14"/>
    <n v="89"/>
    <x v="5"/>
  </r>
  <r>
    <x v="43"/>
    <n v="11"/>
    <n v="90"/>
    <x v="5"/>
  </r>
  <r>
    <x v="43"/>
    <n v="11"/>
    <n v="91"/>
    <x v="5"/>
  </r>
  <r>
    <x v="43"/>
    <n v="5"/>
    <n v="92"/>
    <x v="5"/>
  </r>
  <r>
    <x v="43"/>
    <n v="7"/>
    <n v="93"/>
    <x v="5"/>
  </r>
  <r>
    <x v="43"/>
    <n v="5"/>
    <n v="94"/>
    <x v="5"/>
  </r>
  <r>
    <x v="43"/>
    <n v="5"/>
    <n v="95"/>
    <x v="5"/>
  </r>
  <r>
    <x v="43"/>
    <n v="3"/>
    <n v="96"/>
    <x v="5"/>
  </r>
  <r>
    <x v="43"/>
    <n v="2"/>
    <n v="97"/>
    <x v="5"/>
  </r>
  <r>
    <x v="43"/>
    <n v="2"/>
    <n v="98"/>
    <x v="5"/>
  </r>
  <r>
    <x v="43"/>
    <n v="2"/>
    <n v="100"/>
    <x v="5"/>
  </r>
  <r>
    <x v="43"/>
    <n v="1"/>
    <n v="104"/>
    <x v="5"/>
  </r>
  <r>
    <x v="43"/>
    <n v="1"/>
    <n v="105"/>
    <x v="5"/>
  </r>
  <r>
    <x v="44"/>
    <n v="923"/>
    <n v="0"/>
    <x v="0"/>
  </r>
  <r>
    <x v="44"/>
    <n v="799"/>
    <n v="1"/>
    <x v="0"/>
  </r>
  <r>
    <x v="44"/>
    <n v="744"/>
    <n v="2"/>
    <x v="0"/>
  </r>
  <r>
    <x v="44"/>
    <n v="875"/>
    <n v="3"/>
    <x v="0"/>
  </r>
  <r>
    <x v="44"/>
    <n v="913"/>
    <n v="4"/>
    <x v="0"/>
  </r>
  <r>
    <x v="44"/>
    <n v="791"/>
    <n v="5"/>
    <x v="0"/>
  </r>
  <r>
    <x v="44"/>
    <n v="882"/>
    <n v="6"/>
    <x v="1"/>
  </r>
  <r>
    <x v="44"/>
    <n v="954"/>
    <n v="7"/>
    <x v="1"/>
  </r>
  <r>
    <x v="44"/>
    <n v="1061"/>
    <n v="8"/>
    <x v="1"/>
  </r>
  <r>
    <x v="44"/>
    <n v="996"/>
    <n v="9"/>
    <x v="1"/>
  </r>
  <r>
    <x v="44"/>
    <n v="1029"/>
    <n v="10"/>
    <x v="1"/>
  </r>
  <r>
    <x v="44"/>
    <n v="968"/>
    <n v="11"/>
    <x v="1"/>
  </r>
  <r>
    <x v="44"/>
    <n v="1077"/>
    <n v="12"/>
    <x v="2"/>
  </r>
  <r>
    <x v="44"/>
    <n v="1065"/>
    <n v="13"/>
    <x v="2"/>
  </r>
  <r>
    <x v="44"/>
    <n v="1146"/>
    <n v="14"/>
    <x v="2"/>
  </r>
  <r>
    <x v="44"/>
    <n v="1116"/>
    <n v="15"/>
    <x v="2"/>
  </r>
  <r>
    <x v="44"/>
    <n v="1205"/>
    <n v="16"/>
    <x v="2"/>
  </r>
  <r>
    <x v="44"/>
    <n v="1219"/>
    <n v="17"/>
    <x v="2"/>
  </r>
  <r>
    <x v="44"/>
    <n v="1081"/>
    <n v="18"/>
    <x v="3"/>
  </r>
  <r>
    <x v="44"/>
    <n v="932"/>
    <n v="19"/>
    <x v="3"/>
  </r>
  <r>
    <x v="44"/>
    <n v="909"/>
    <n v="20"/>
    <x v="3"/>
  </r>
  <r>
    <x v="44"/>
    <n v="888"/>
    <n v="21"/>
    <x v="3"/>
  </r>
  <r>
    <x v="44"/>
    <n v="862"/>
    <n v="22"/>
    <x v="3"/>
  </r>
  <r>
    <x v="44"/>
    <n v="684"/>
    <n v="23"/>
    <x v="3"/>
  </r>
  <r>
    <x v="44"/>
    <n v="722"/>
    <n v="24"/>
    <x v="3"/>
  </r>
  <r>
    <x v="44"/>
    <n v="649"/>
    <n v="25"/>
    <x v="3"/>
  </r>
  <r>
    <x v="44"/>
    <n v="706"/>
    <n v="26"/>
    <x v="3"/>
  </r>
  <r>
    <x v="44"/>
    <n v="629"/>
    <n v="27"/>
    <x v="3"/>
  </r>
  <r>
    <x v="44"/>
    <n v="642"/>
    <n v="28"/>
    <x v="3"/>
  </r>
  <r>
    <x v="44"/>
    <n v="576"/>
    <n v="29"/>
    <x v="4"/>
  </r>
  <r>
    <x v="44"/>
    <n v="685"/>
    <n v="30"/>
    <x v="4"/>
  </r>
  <r>
    <x v="44"/>
    <n v="629"/>
    <n v="31"/>
    <x v="4"/>
  </r>
  <r>
    <x v="44"/>
    <n v="691"/>
    <n v="32"/>
    <x v="4"/>
  </r>
  <r>
    <x v="44"/>
    <n v="614"/>
    <n v="33"/>
    <x v="4"/>
  </r>
  <r>
    <x v="44"/>
    <n v="589"/>
    <n v="34"/>
    <x v="4"/>
  </r>
  <r>
    <x v="44"/>
    <n v="576"/>
    <n v="35"/>
    <x v="4"/>
  </r>
  <r>
    <x v="44"/>
    <n v="612"/>
    <n v="36"/>
    <x v="4"/>
  </r>
  <r>
    <x v="44"/>
    <n v="538"/>
    <n v="37"/>
    <x v="4"/>
  </r>
  <r>
    <x v="44"/>
    <n v="525"/>
    <n v="38"/>
    <x v="4"/>
  </r>
  <r>
    <x v="44"/>
    <n v="529"/>
    <n v="39"/>
    <x v="4"/>
  </r>
  <r>
    <x v="44"/>
    <n v="554"/>
    <n v="40"/>
    <x v="4"/>
  </r>
  <r>
    <x v="44"/>
    <n v="492"/>
    <n v="41"/>
    <x v="4"/>
  </r>
  <r>
    <x v="44"/>
    <n v="479"/>
    <n v="42"/>
    <x v="4"/>
  </r>
  <r>
    <x v="44"/>
    <n v="450"/>
    <n v="43"/>
    <x v="4"/>
  </r>
  <r>
    <x v="44"/>
    <n v="433"/>
    <n v="44"/>
    <x v="4"/>
  </r>
  <r>
    <x v="44"/>
    <n v="426"/>
    <n v="45"/>
    <x v="4"/>
  </r>
  <r>
    <x v="44"/>
    <n v="404"/>
    <n v="46"/>
    <x v="4"/>
  </r>
  <r>
    <x v="44"/>
    <n v="410"/>
    <n v="47"/>
    <x v="4"/>
  </r>
  <r>
    <x v="44"/>
    <n v="444"/>
    <n v="48"/>
    <x v="4"/>
  </r>
  <r>
    <x v="44"/>
    <n v="393"/>
    <n v="49"/>
    <x v="4"/>
  </r>
  <r>
    <x v="44"/>
    <n v="383"/>
    <n v="50"/>
    <x v="4"/>
  </r>
  <r>
    <x v="44"/>
    <n v="464"/>
    <n v="51"/>
    <x v="4"/>
  </r>
  <r>
    <x v="44"/>
    <n v="497"/>
    <n v="52"/>
    <x v="4"/>
  </r>
  <r>
    <x v="44"/>
    <n v="427"/>
    <n v="53"/>
    <x v="4"/>
  </r>
  <r>
    <x v="44"/>
    <n v="435"/>
    <n v="54"/>
    <x v="4"/>
  </r>
  <r>
    <x v="44"/>
    <n v="435"/>
    <n v="55"/>
    <x v="4"/>
  </r>
  <r>
    <x v="44"/>
    <n v="401"/>
    <n v="56"/>
    <x v="4"/>
  </r>
  <r>
    <x v="44"/>
    <n v="401"/>
    <n v="57"/>
    <x v="4"/>
  </r>
  <r>
    <x v="44"/>
    <n v="456"/>
    <n v="58"/>
    <x v="4"/>
  </r>
  <r>
    <x v="44"/>
    <n v="429"/>
    <n v="59"/>
    <x v="4"/>
  </r>
  <r>
    <x v="44"/>
    <n v="351"/>
    <n v="60"/>
    <x v="5"/>
  </r>
  <r>
    <x v="44"/>
    <n v="360"/>
    <n v="61"/>
    <x v="5"/>
  </r>
  <r>
    <x v="44"/>
    <n v="314"/>
    <n v="62"/>
    <x v="5"/>
  </r>
  <r>
    <x v="44"/>
    <n v="346"/>
    <n v="63"/>
    <x v="5"/>
  </r>
  <r>
    <x v="44"/>
    <n v="316"/>
    <n v="64"/>
    <x v="5"/>
  </r>
  <r>
    <x v="44"/>
    <n v="262"/>
    <n v="65"/>
    <x v="5"/>
  </r>
  <r>
    <x v="44"/>
    <n v="265"/>
    <n v="66"/>
    <x v="5"/>
  </r>
  <r>
    <x v="44"/>
    <n v="227"/>
    <n v="67"/>
    <x v="5"/>
  </r>
  <r>
    <x v="44"/>
    <n v="222"/>
    <n v="68"/>
    <x v="5"/>
  </r>
  <r>
    <x v="44"/>
    <n v="205"/>
    <n v="69"/>
    <x v="5"/>
  </r>
  <r>
    <x v="44"/>
    <n v="203"/>
    <n v="70"/>
    <x v="5"/>
  </r>
  <r>
    <x v="44"/>
    <n v="210"/>
    <n v="71"/>
    <x v="5"/>
  </r>
  <r>
    <x v="44"/>
    <n v="147"/>
    <n v="72"/>
    <x v="5"/>
  </r>
  <r>
    <x v="44"/>
    <n v="163"/>
    <n v="73"/>
    <x v="5"/>
  </r>
  <r>
    <x v="44"/>
    <n v="158"/>
    <n v="74"/>
    <x v="5"/>
  </r>
  <r>
    <x v="44"/>
    <n v="137"/>
    <n v="75"/>
    <x v="5"/>
  </r>
  <r>
    <x v="44"/>
    <n v="104"/>
    <n v="76"/>
    <x v="5"/>
  </r>
  <r>
    <x v="44"/>
    <n v="113"/>
    <n v="77"/>
    <x v="5"/>
  </r>
  <r>
    <x v="44"/>
    <n v="100"/>
    <n v="78"/>
    <x v="5"/>
  </r>
  <r>
    <x v="44"/>
    <n v="93"/>
    <n v="79"/>
    <x v="5"/>
  </r>
  <r>
    <x v="44"/>
    <n v="64"/>
    <n v="80"/>
    <x v="5"/>
  </r>
  <r>
    <x v="44"/>
    <n v="84"/>
    <n v="81"/>
    <x v="5"/>
  </r>
  <r>
    <x v="44"/>
    <n v="77"/>
    <n v="82"/>
    <x v="5"/>
  </r>
  <r>
    <x v="44"/>
    <n v="68"/>
    <n v="83"/>
    <x v="5"/>
  </r>
  <r>
    <x v="44"/>
    <n v="67"/>
    <n v="84"/>
    <x v="5"/>
  </r>
  <r>
    <x v="44"/>
    <n v="48"/>
    <n v="85"/>
    <x v="5"/>
  </r>
  <r>
    <x v="44"/>
    <n v="52"/>
    <n v="86"/>
    <x v="5"/>
  </r>
  <r>
    <x v="44"/>
    <n v="31"/>
    <n v="87"/>
    <x v="5"/>
  </r>
  <r>
    <x v="44"/>
    <n v="32"/>
    <n v="88"/>
    <x v="5"/>
  </r>
  <r>
    <x v="44"/>
    <n v="28"/>
    <n v="89"/>
    <x v="5"/>
  </r>
  <r>
    <x v="44"/>
    <n v="25"/>
    <n v="90"/>
    <x v="5"/>
  </r>
  <r>
    <x v="44"/>
    <n v="29"/>
    <n v="91"/>
    <x v="5"/>
  </r>
  <r>
    <x v="44"/>
    <n v="16"/>
    <n v="92"/>
    <x v="5"/>
  </r>
  <r>
    <x v="44"/>
    <n v="9"/>
    <n v="93"/>
    <x v="5"/>
  </r>
  <r>
    <x v="44"/>
    <n v="15"/>
    <n v="94"/>
    <x v="5"/>
  </r>
  <r>
    <x v="44"/>
    <n v="11"/>
    <n v="95"/>
    <x v="5"/>
  </r>
  <r>
    <x v="44"/>
    <n v="12"/>
    <n v="96"/>
    <x v="5"/>
  </r>
  <r>
    <x v="44"/>
    <n v="7"/>
    <n v="97"/>
    <x v="5"/>
  </r>
  <r>
    <x v="44"/>
    <n v="13"/>
    <n v="98"/>
    <x v="5"/>
  </r>
  <r>
    <x v="44"/>
    <n v="8"/>
    <n v="99"/>
    <x v="5"/>
  </r>
  <r>
    <x v="44"/>
    <n v="2"/>
    <n v="100"/>
    <x v="5"/>
  </r>
  <r>
    <x v="44"/>
    <n v="7"/>
    <n v="101"/>
    <x v="5"/>
  </r>
  <r>
    <x v="44"/>
    <n v="3"/>
    <n v="102"/>
    <x v="5"/>
  </r>
  <r>
    <x v="44"/>
    <n v="4"/>
    <n v="103"/>
    <x v="5"/>
  </r>
  <r>
    <x v="44"/>
    <n v="2"/>
    <n v="104"/>
    <x v="5"/>
  </r>
  <r>
    <x v="44"/>
    <n v="2"/>
    <n v="105"/>
    <x v="5"/>
  </r>
  <r>
    <x v="44"/>
    <n v="1"/>
    <n v="106"/>
    <x v="5"/>
  </r>
  <r>
    <x v="44"/>
    <n v="1"/>
    <n v="109"/>
    <x v="5"/>
  </r>
  <r>
    <x v="44"/>
    <n v="2"/>
    <n v="111"/>
    <x v="5"/>
  </r>
  <r>
    <x v="44"/>
    <n v="1"/>
    <n v="114"/>
    <x v="5"/>
  </r>
  <r>
    <x v="45"/>
    <n v="31"/>
    <n v="0"/>
    <x v="0"/>
  </r>
  <r>
    <x v="45"/>
    <n v="29"/>
    <n v="1"/>
    <x v="0"/>
  </r>
  <r>
    <x v="45"/>
    <n v="34"/>
    <n v="2"/>
    <x v="0"/>
  </r>
  <r>
    <x v="45"/>
    <n v="35"/>
    <n v="3"/>
    <x v="0"/>
  </r>
  <r>
    <x v="45"/>
    <n v="30"/>
    <n v="4"/>
    <x v="0"/>
  </r>
  <r>
    <x v="45"/>
    <n v="35"/>
    <n v="5"/>
    <x v="0"/>
  </r>
  <r>
    <x v="45"/>
    <n v="37"/>
    <n v="6"/>
    <x v="1"/>
  </r>
  <r>
    <x v="45"/>
    <n v="25"/>
    <n v="7"/>
    <x v="1"/>
  </r>
  <r>
    <x v="45"/>
    <n v="26"/>
    <n v="8"/>
    <x v="1"/>
  </r>
  <r>
    <x v="45"/>
    <n v="36"/>
    <n v="9"/>
    <x v="1"/>
  </r>
  <r>
    <x v="45"/>
    <n v="36"/>
    <n v="10"/>
    <x v="1"/>
  </r>
  <r>
    <x v="45"/>
    <n v="41"/>
    <n v="11"/>
    <x v="1"/>
  </r>
  <r>
    <x v="45"/>
    <n v="31"/>
    <n v="12"/>
    <x v="2"/>
  </r>
  <r>
    <x v="45"/>
    <n v="44"/>
    <n v="13"/>
    <x v="2"/>
  </r>
  <r>
    <x v="45"/>
    <n v="42"/>
    <n v="14"/>
    <x v="2"/>
  </r>
  <r>
    <x v="45"/>
    <n v="41"/>
    <n v="15"/>
    <x v="2"/>
  </r>
  <r>
    <x v="45"/>
    <n v="37"/>
    <n v="16"/>
    <x v="2"/>
  </r>
  <r>
    <x v="45"/>
    <n v="52"/>
    <n v="17"/>
    <x v="2"/>
  </r>
  <r>
    <x v="45"/>
    <n v="49"/>
    <n v="18"/>
    <x v="3"/>
  </r>
  <r>
    <x v="45"/>
    <n v="32"/>
    <n v="19"/>
    <x v="3"/>
  </r>
  <r>
    <x v="45"/>
    <n v="42"/>
    <n v="20"/>
    <x v="3"/>
  </r>
  <r>
    <x v="45"/>
    <n v="41"/>
    <n v="21"/>
    <x v="3"/>
  </r>
  <r>
    <x v="45"/>
    <n v="31"/>
    <n v="22"/>
    <x v="3"/>
  </r>
  <r>
    <x v="45"/>
    <n v="39"/>
    <n v="23"/>
    <x v="3"/>
  </r>
  <r>
    <x v="45"/>
    <n v="31"/>
    <n v="24"/>
    <x v="3"/>
  </r>
  <r>
    <x v="45"/>
    <n v="40"/>
    <n v="25"/>
    <x v="3"/>
  </r>
  <r>
    <x v="45"/>
    <n v="43"/>
    <n v="26"/>
    <x v="3"/>
  </r>
  <r>
    <x v="45"/>
    <n v="28"/>
    <n v="27"/>
    <x v="3"/>
  </r>
  <r>
    <x v="45"/>
    <n v="33"/>
    <n v="28"/>
    <x v="3"/>
  </r>
  <r>
    <x v="45"/>
    <n v="26"/>
    <n v="29"/>
    <x v="4"/>
  </r>
  <r>
    <x v="45"/>
    <n v="28"/>
    <n v="30"/>
    <x v="4"/>
  </r>
  <r>
    <x v="45"/>
    <n v="30"/>
    <n v="31"/>
    <x v="4"/>
  </r>
  <r>
    <x v="45"/>
    <n v="25"/>
    <n v="32"/>
    <x v="4"/>
  </r>
  <r>
    <x v="45"/>
    <n v="37"/>
    <n v="33"/>
    <x v="4"/>
  </r>
  <r>
    <x v="45"/>
    <n v="24"/>
    <n v="34"/>
    <x v="4"/>
  </r>
  <r>
    <x v="45"/>
    <n v="27"/>
    <n v="35"/>
    <x v="4"/>
  </r>
  <r>
    <x v="45"/>
    <n v="31"/>
    <n v="36"/>
    <x v="4"/>
  </r>
  <r>
    <x v="45"/>
    <n v="23"/>
    <n v="37"/>
    <x v="4"/>
  </r>
  <r>
    <x v="45"/>
    <n v="26"/>
    <n v="38"/>
    <x v="4"/>
  </r>
  <r>
    <x v="45"/>
    <n v="22"/>
    <n v="39"/>
    <x v="4"/>
  </r>
  <r>
    <x v="45"/>
    <n v="36"/>
    <n v="40"/>
    <x v="4"/>
  </r>
  <r>
    <x v="45"/>
    <n v="35"/>
    <n v="41"/>
    <x v="4"/>
  </r>
  <r>
    <x v="45"/>
    <n v="30"/>
    <n v="42"/>
    <x v="4"/>
  </r>
  <r>
    <x v="45"/>
    <n v="27"/>
    <n v="43"/>
    <x v="4"/>
  </r>
  <r>
    <x v="45"/>
    <n v="33"/>
    <n v="44"/>
    <x v="4"/>
  </r>
  <r>
    <x v="45"/>
    <n v="24"/>
    <n v="45"/>
    <x v="4"/>
  </r>
  <r>
    <x v="45"/>
    <n v="27"/>
    <n v="46"/>
    <x v="4"/>
  </r>
  <r>
    <x v="45"/>
    <n v="31"/>
    <n v="47"/>
    <x v="4"/>
  </r>
  <r>
    <x v="45"/>
    <n v="44"/>
    <n v="48"/>
    <x v="4"/>
  </r>
  <r>
    <x v="45"/>
    <n v="29"/>
    <n v="49"/>
    <x v="4"/>
  </r>
  <r>
    <x v="45"/>
    <n v="22"/>
    <n v="50"/>
    <x v="4"/>
  </r>
  <r>
    <x v="45"/>
    <n v="39"/>
    <n v="51"/>
    <x v="4"/>
  </r>
  <r>
    <x v="45"/>
    <n v="31"/>
    <n v="52"/>
    <x v="4"/>
  </r>
  <r>
    <x v="45"/>
    <n v="36"/>
    <n v="53"/>
    <x v="4"/>
  </r>
  <r>
    <x v="45"/>
    <n v="29"/>
    <n v="54"/>
    <x v="4"/>
  </r>
  <r>
    <x v="45"/>
    <n v="29"/>
    <n v="55"/>
    <x v="4"/>
  </r>
  <r>
    <x v="45"/>
    <n v="44"/>
    <n v="56"/>
    <x v="4"/>
  </r>
  <r>
    <x v="45"/>
    <n v="29"/>
    <n v="57"/>
    <x v="4"/>
  </r>
  <r>
    <x v="45"/>
    <n v="20"/>
    <n v="58"/>
    <x v="4"/>
  </r>
  <r>
    <x v="45"/>
    <n v="34"/>
    <n v="59"/>
    <x v="4"/>
  </r>
  <r>
    <x v="45"/>
    <n v="30"/>
    <n v="60"/>
    <x v="5"/>
  </r>
  <r>
    <x v="45"/>
    <n v="25"/>
    <n v="61"/>
    <x v="5"/>
  </r>
  <r>
    <x v="45"/>
    <n v="18"/>
    <n v="62"/>
    <x v="5"/>
  </r>
  <r>
    <x v="45"/>
    <n v="23"/>
    <n v="63"/>
    <x v="5"/>
  </r>
  <r>
    <x v="45"/>
    <n v="23"/>
    <n v="64"/>
    <x v="5"/>
  </r>
  <r>
    <x v="45"/>
    <n v="17"/>
    <n v="65"/>
    <x v="5"/>
  </r>
  <r>
    <x v="45"/>
    <n v="17"/>
    <n v="66"/>
    <x v="5"/>
  </r>
  <r>
    <x v="45"/>
    <n v="19"/>
    <n v="67"/>
    <x v="5"/>
  </r>
  <r>
    <x v="45"/>
    <n v="15"/>
    <n v="68"/>
    <x v="5"/>
  </r>
  <r>
    <x v="45"/>
    <n v="12"/>
    <n v="69"/>
    <x v="5"/>
  </r>
  <r>
    <x v="45"/>
    <n v="15"/>
    <n v="70"/>
    <x v="5"/>
  </r>
  <r>
    <x v="45"/>
    <n v="18"/>
    <n v="71"/>
    <x v="5"/>
  </r>
  <r>
    <x v="45"/>
    <n v="19"/>
    <n v="72"/>
    <x v="5"/>
  </r>
  <r>
    <x v="45"/>
    <n v="14"/>
    <n v="73"/>
    <x v="5"/>
  </r>
  <r>
    <x v="45"/>
    <n v="12"/>
    <n v="74"/>
    <x v="5"/>
  </r>
  <r>
    <x v="45"/>
    <n v="12"/>
    <n v="75"/>
    <x v="5"/>
  </r>
  <r>
    <x v="45"/>
    <n v="18"/>
    <n v="76"/>
    <x v="5"/>
  </r>
  <r>
    <x v="45"/>
    <n v="8"/>
    <n v="77"/>
    <x v="5"/>
  </r>
  <r>
    <x v="45"/>
    <n v="5"/>
    <n v="78"/>
    <x v="5"/>
  </r>
  <r>
    <x v="45"/>
    <n v="8"/>
    <n v="79"/>
    <x v="5"/>
  </r>
  <r>
    <x v="45"/>
    <n v="6"/>
    <n v="80"/>
    <x v="5"/>
  </r>
  <r>
    <x v="45"/>
    <n v="4"/>
    <n v="81"/>
    <x v="5"/>
  </r>
  <r>
    <x v="45"/>
    <n v="10"/>
    <n v="82"/>
    <x v="5"/>
  </r>
  <r>
    <x v="45"/>
    <n v="12"/>
    <n v="83"/>
    <x v="5"/>
  </r>
  <r>
    <x v="45"/>
    <n v="3"/>
    <n v="84"/>
    <x v="5"/>
  </r>
  <r>
    <x v="45"/>
    <n v="7"/>
    <n v="85"/>
    <x v="5"/>
  </r>
  <r>
    <x v="45"/>
    <n v="3"/>
    <n v="86"/>
    <x v="5"/>
  </r>
  <r>
    <x v="45"/>
    <n v="7"/>
    <n v="87"/>
    <x v="5"/>
  </r>
  <r>
    <x v="45"/>
    <n v="4"/>
    <n v="89"/>
    <x v="5"/>
  </r>
  <r>
    <x v="45"/>
    <n v="5"/>
    <n v="90"/>
    <x v="5"/>
  </r>
  <r>
    <x v="45"/>
    <n v="3"/>
    <n v="91"/>
    <x v="5"/>
  </r>
  <r>
    <x v="45"/>
    <n v="1"/>
    <n v="92"/>
    <x v="5"/>
  </r>
  <r>
    <x v="45"/>
    <n v="1"/>
    <n v="96"/>
    <x v="5"/>
  </r>
  <r>
    <x v="45"/>
    <n v="1"/>
    <n v="99"/>
    <x v="5"/>
  </r>
  <r>
    <x v="46"/>
    <n v="151"/>
    <n v="0"/>
    <x v="0"/>
  </r>
  <r>
    <x v="46"/>
    <n v="149"/>
    <n v="1"/>
    <x v="0"/>
  </r>
  <r>
    <x v="46"/>
    <n v="171"/>
    <n v="2"/>
    <x v="0"/>
  </r>
  <r>
    <x v="46"/>
    <n v="152"/>
    <n v="3"/>
    <x v="0"/>
  </r>
  <r>
    <x v="46"/>
    <n v="145"/>
    <n v="4"/>
    <x v="0"/>
  </r>
  <r>
    <x v="46"/>
    <n v="155"/>
    <n v="5"/>
    <x v="0"/>
  </r>
  <r>
    <x v="46"/>
    <n v="172"/>
    <n v="6"/>
    <x v="1"/>
  </r>
  <r>
    <x v="46"/>
    <n v="202"/>
    <n v="7"/>
    <x v="1"/>
  </r>
  <r>
    <x v="46"/>
    <n v="170"/>
    <n v="8"/>
    <x v="1"/>
  </r>
  <r>
    <x v="46"/>
    <n v="192"/>
    <n v="9"/>
    <x v="1"/>
  </r>
  <r>
    <x v="46"/>
    <n v="176"/>
    <n v="10"/>
    <x v="1"/>
  </r>
  <r>
    <x v="46"/>
    <n v="203"/>
    <n v="11"/>
    <x v="1"/>
  </r>
  <r>
    <x v="46"/>
    <n v="203"/>
    <n v="12"/>
    <x v="2"/>
  </r>
  <r>
    <x v="46"/>
    <n v="205"/>
    <n v="13"/>
    <x v="2"/>
  </r>
  <r>
    <x v="46"/>
    <n v="218"/>
    <n v="14"/>
    <x v="2"/>
  </r>
  <r>
    <x v="46"/>
    <n v="234"/>
    <n v="15"/>
    <x v="2"/>
  </r>
  <r>
    <x v="46"/>
    <n v="238"/>
    <n v="16"/>
    <x v="2"/>
  </r>
  <r>
    <x v="46"/>
    <n v="241"/>
    <n v="17"/>
    <x v="2"/>
  </r>
  <r>
    <x v="46"/>
    <n v="283"/>
    <n v="18"/>
    <x v="3"/>
  </r>
  <r>
    <x v="46"/>
    <n v="215"/>
    <n v="19"/>
    <x v="3"/>
  </r>
  <r>
    <x v="46"/>
    <n v="215"/>
    <n v="20"/>
    <x v="3"/>
  </r>
  <r>
    <x v="46"/>
    <n v="225"/>
    <n v="21"/>
    <x v="3"/>
  </r>
  <r>
    <x v="46"/>
    <n v="223"/>
    <n v="22"/>
    <x v="3"/>
  </r>
  <r>
    <x v="46"/>
    <n v="254"/>
    <n v="23"/>
    <x v="3"/>
  </r>
  <r>
    <x v="46"/>
    <n v="235"/>
    <n v="24"/>
    <x v="3"/>
  </r>
  <r>
    <x v="46"/>
    <n v="340"/>
    <n v="25"/>
    <x v="3"/>
  </r>
  <r>
    <x v="46"/>
    <n v="364"/>
    <n v="26"/>
    <x v="3"/>
  </r>
  <r>
    <x v="46"/>
    <n v="321"/>
    <n v="27"/>
    <x v="3"/>
  </r>
  <r>
    <x v="46"/>
    <n v="342"/>
    <n v="28"/>
    <x v="3"/>
  </r>
  <r>
    <x v="46"/>
    <n v="313"/>
    <n v="29"/>
    <x v="4"/>
  </r>
  <r>
    <x v="46"/>
    <n v="271"/>
    <n v="30"/>
    <x v="4"/>
  </r>
  <r>
    <x v="46"/>
    <n v="313"/>
    <n v="31"/>
    <x v="4"/>
  </r>
  <r>
    <x v="46"/>
    <n v="269"/>
    <n v="32"/>
    <x v="4"/>
  </r>
  <r>
    <x v="46"/>
    <n v="250"/>
    <n v="33"/>
    <x v="4"/>
  </r>
  <r>
    <x v="46"/>
    <n v="239"/>
    <n v="34"/>
    <x v="4"/>
  </r>
  <r>
    <x v="46"/>
    <n v="237"/>
    <n v="35"/>
    <x v="4"/>
  </r>
  <r>
    <x v="46"/>
    <n v="256"/>
    <n v="36"/>
    <x v="4"/>
  </r>
  <r>
    <x v="46"/>
    <n v="226"/>
    <n v="37"/>
    <x v="4"/>
  </r>
  <r>
    <x v="46"/>
    <n v="241"/>
    <n v="38"/>
    <x v="4"/>
  </r>
  <r>
    <x v="46"/>
    <n v="244"/>
    <n v="39"/>
    <x v="4"/>
  </r>
  <r>
    <x v="46"/>
    <n v="220"/>
    <n v="40"/>
    <x v="4"/>
  </r>
  <r>
    <x v="46"/>
    <n v="216"/>
    <n v="41"/>
    <x v="4"/>
  </r>
  <r>
    <x v="46"/>
    <n v="238"/>
    <n v="42"/>
    <x v="4"/>
  </r>
  <r>
    <x v="46"/>
    <n v="226"/>
    <n v="43"/>
    <x v="4"/>
  </r>
  <r>
    <x v="46"/>
    <n v="212"/>
    <n v="44"/>
    <x v="4"/>
  </r>
  <r>
    <x v="46"/>
    <n v="214"/>
    <n v="45"/>
    <x v="4"/>
  </r>
  <r>
    <x v="46"/>
    <n v="225"/>
    <n v="46"/>
    <x v="4"/>
  </r>
  <r>
    <x v="46"/>
    <n v="178"/>
    <n v="47"/>
    <x v="4"/>
  </r>
  <r>
    <x v="46"/>
    <n v="213"/>
    <n v="48"/>
    <x v="4"/>
  </r>
  <r>
    <x v="46"/>
    <n v="203"/>
    <n v="49"/>
    <x v="4"/>
  </r>
  <r>
    <x v="46"/>
    <n v="245"/>
    <n v="50"/>
    <x v="4"/>
  </r>
  <r>
    <x v="46"/>
    <n v="246"/>
    <n v="51"/>
    <x v="4"/>
  </r>
  <r>
    <x v="46"/>
    <n v="270"/>
    <n v="52"/>
    <x v="4"/>
  </r>
  <r>
    <x v="46"/>
    <n v="264"/>
    <n v="53"/>
    <x v="4"/>
  </r>
  <r>
    <x v="46"/>
    <n v="282"/>
    <n v="54"/>
    <x v="4"/>
  </r>
  <r>
    <x v="46"/>
    <n v="335"/>
    <n v="55"/>
    <x v="4"/>
  </r>
  <r>
    <x v="46"/>
    <n v="358"/>
    <n v="56"/>
    <x v="4"/>
  </r>
  <r>
    <x v="46"/>
    <n v="330"/>
    <n v="57"/>
    <x v="4"/>
  </r>
  <r>
    <x v="46"/>
    <n v="324"/>
    <n v="58"/>
    <x v="4"/>
  </r>
  <r>
    <x v="46"/>
    <n v="359"/>
    <n v="59"/>
    <x v="4"/>
  </r>
  <r>
    <x v="46"/>
    <n v="369"/>
    <n v="60"/>
    <x v="5"/>
  </r>
  <r>
    <x v="46"/>
    <n v="303"/>
    <n v="61"/>
    <x v="5"/>
  </r>
  <r>
    <x v="46"/>
    <n v="312"/>
    <n v="62"/>
    <x v="5"/>
  </r>
  <r>
    <x v="46"/>
    <n v="295"/>
    <n v="63"/>
    <x v="5"/>
  </r>
  <r>
    <x v="46"/>
    <n v="295"/>
    <n v="64"/>
    <x v="5"/>
  </r>
  <r>
    <x v="46"/>
    <n v="277"/>
    <n v="65"/>
    <x v="5"/>
  </r>
  <r>
    <x v="46"/>
    <n v="276"/>
    <n v="66"/>
    <x v="5"/>
  </r>
  <r>
    <x v="46"/>
    <n v="224"/>
    <n v="67"/>
    <x v="5"/>
  </r>
  <r>
    <x v="46"/>
    <n v="211"/>
    <n v="68"/>
    <x v="5"/>
  </r>
  <r>
    <x v="46"/>
    <n v="194"/>
    <n v="69"/>
    <x v="5"/>
  </r>
  <r>
    <x v="46"/>
    <n v="189"/>
    <n v="70"/>
    <x v="5"/>
  </r>
  <r>
    <x v="46"/>
    <n v="171"/>
    <n v="71"/>
    <x v="5"/>
  </r>
  <r>
    <x v="46"/>
    <n v="137"/>
    <n v="72"/>
    <x v="5"/>
  </r>
  <r>
    <x v="46"/>
    <n v="150"/>
    <n v="73"/>
    <x v="5"/>
  </r>
  <r>
    <x v="46"/>
    <n v="147"/>
    <n v="74"/>
    <x v="5"/>
  </r>
  <r>
    <x v="46"/>
    <n v="132"/>
    <n v="75"/>
    <x v="5"/>
  </r>
  <r>
    <x v="46"/>
    <n v="120"/>
    <n v="76"/>
    <x v="5"/>
  </r>
  <r>
    <x v="46"/>
    <n v="109"/>
    <n v="77"/>
    <x v="5"/>
  </r>
  <r>
    <x v="46"/>
    <n v="106"/>
    <n v="78"/>
    <x v="5"/>
  </r>
  <r>
    <x v="46"/>
    <n v="96"/>
    <n v="79"/>
    <x v="5"/>
  </r>
  <r>
    <x v="46"/>
    <n v="97"/>
    <n v="80"/>
    <x v="5"/>
  </r>
  <r>
    <x v="46"/>
    <n v="107"/>
    <n v="81"/>
    <x v="5"/>
  </r>
  <r>
    <x v="46"/>
    <n v="73"/>
    <n v="82"/>
    <x v="5"/>
  </r>
  <r>
    <x v="46"/>
    <n v="52"/>
    <n v="83"/>
    <x v="5"/>
  </r>
  <r>
    <x v="46"/>
    <n v="69"/>
    <n v="84"/>
    <x v="5"/>
  </r>
  <r>
    <x v="46"/>
    <n v="59"/>
    <n v="85"/>
    <x v="5"/>
  </r>
  <r>
    <x v="46"/>
    <n v="68"/>
    <n v="86"/>
    <x v="5"/>
  </r>
  <r>
    <x v="46"/>
    <n v="46"/>
    <n v="87"/>
    <x v="5"/>
  </r>
  <r>
    <x v="46"/>
    <n v="39"/>
    <n v="88"/>
    <x v="5"/>
  </r>
  <r>
    <x v="46"/>
    <n v="31"/>
    <n v="89"/>
    <x v="5"/>
  </r>
  <r>
    <x v="46"/>
    <n v="24"/>
    <n v="90"/>
    <x v="5"/>
  </r>
  <r>
    <x v="46"/>
    <n v="41"/>
    <n v="91"/>
    <x v="5"/>
  </r>
  <r>
    <x v="46"/>
    <n v="25"/>
    <n v="92"/>
    <x v="5"/>
  </r>
  <r>
    <x v="46"/>
    <n v="18"/>
    <n v="93"/>
    <x v="5"/>
  </r>
  <r>
    <x v="46"/>
    <n v="24"/>
    <n v="94"/>
    <x v="5"/>
  </r>
  <r>
    <x v="46"/>
    <n v="15"/>
    <n v="95"/>
    <x v="5"/>
  </r>
  <r>
    <x v="46"/>
    <n v="15"/>
    <n v="96"/>
    <x v="5"/>
  </r>
  <r>
    <x v="46"/>
    <n v="7"/>
    <n v="97"/>
    <x v="5"/>
  </r>
  <r>
    <x v="46"/>
    <n v="3"/>
    <n v="98"/>
    <x v="5"/>
  </r>
  <r>
    <x v="46"/>
    <n v="4"/>
    <n v="99"/>
    <x v="5"/>
  </r>
  <r>
    <x v="46"/>
    <n v="3"/>
    <n v="100"/>
    <x v="5"/>
  </r>
  <r>
    <x v="46"/>
    <n v="2"/>
    <n v="101"/>
    <x v="5"/>
  </r>
  <r>
    <x v="46"/>
    <n v="1"/>
    <n v="102"/>
    <x v="5"/>
  </r>
  <r>
    <x v="46"/>
    <n v="1"/>
    <n v="103"/>
    <x v="5"/>
  </r>
  <r>
    <x v="46"/>
    <n v="1"/>
    <n v="105"/>
    <x v="5"/>
  </r>
  <r>
    <x v="46"/>
    <n v="1"/>
    <n v="110"/>
    <x v="5"/>
  </r>
  <r>
    <x v="47"/>
    <n v="60"/>
    <n v="0"/>
    <x v="0"/>
  </r>
  <r>
    <x v="47"/>
    <n v="62"/>
    <n v="1"/>
    <x v="0"/>
  </r>
  <r>
    <x v="47"/>
    <n v="48"/>
    <n v="2"/>
    <x v="0"/>
  </r>
  <r>
    <x v="47"/>
    <n v="62"/>
    <n v="3"/>
    <x v="0"/>
  </r>
  <r>
    <x v="47"/>
    <n v="69"/>
    <n v="4"/>
    <x v="0"/>
  </r>
  <r>
    <x v="47"/>
    <n v="56"/>
    <n v="5"/>
    <x v="0"/>
  </r>
  <r>
    <x v="47"/>
    <n v="63"/>
    <n v="6"/>
    <x v="1"/>
  </r>
  <r>
    <x v="47"/>
    <n v="60"/>
    <n v="7"/>
    <x v="1"/>
  </r>
  <r>
    <x v="47"/>
    <n v="60"/>
    <n v="8"/>
    <x v="1"/>
  </r>
  <r>
    <x v="47"/>
    <n v="62"/>
    <n v="9"/>
    <x v="1"/>
  </r>
  <r>
    <x v="47"/>
    <n v="59"/>
    <n v="10"/>
    <x v="1"/>
  </r>
  <r>
    <x v="47"/>
    <n v="83"/>
    <n v="11"/>
    <x v="1"/>
  </r>
  <r>
    <x v="47"/>
    <n v="89"/>
    <n v="12"/>
    <x v="2"/>
  </r>
  <r>
    <x v="47"/>
    <n v="95"/>
    <n v="13"/>
    <x v="2"/>
  </r>
  <r>
    <x v="47"/>
    <n v="87"/>
    <n v="14"/>
    <x v="2"/>
  </r>
  <r>
    <x v="47"/>
    <n v="111"/>
    <n v="15"/>
    <x v="2"/>
  </r>
  <r>
    <x v="47"/>
    <n v="130"/>
    <n v="16"/>
    <x v="2"/>
  </r>
  <r>
    <x v="47"/>
    <n v="131"/>
    <n v="17"/>
    <x v="2"/>
  </r>
  <r>
    <x v="47"/>
    <n v="124"/>
    <n v="18"/>
    <x v="3"/>
  </r>
  <r>
    <x v="47"/>
    <n v="117"/>
    <n v="19"/>
    <x v="3"/>
  </r>
  <r>
    <x v="47"/>
    <n v="96"/>
    <n v="20"/>
    <x v="3"/>
  </r>
  <r>
    <x v="47"/>
    <n v="106"/>
    <n v="21"/>
    <x v="3"/>
  </r>
  <r>
    <x v="47"/>
    <n v="89"/>
    <n v="22"/>
    <x v="3"/>
  </r>
  <r>
    <x v="47"/>
    <n v="88"/>
    <n v="23"/>
    <x v="3"/>
  </r>
  <r>
    <x v="47"/>
    <n v="92"/>
    <n v="24"/>
    <x v="3"/>
  </r>
  <r>
    <x v="47"/>
    <n v="85"/>
    <n v="25"/>
    <x v="3"/>
  </r>
  <r>
    <x v="47"/>
    <n v="89"/>
    <n v="26"/>
    <x v="3"/>
  </r>
  <r>
    <x v="47"/>
    <n v="98"/>
    <n v="27"/>
    <x v="3"/>
  </r>
  <r>
    <x v="47"/>
    <n v="78"/>
    <n v="28"/>
    <x v="3"/>
  </r>
  <r>
    <x v="47"/>
    <n v="87"/>
    <n v="29"/>
    <x v="4"/>
  </r>
  <r>
    <x v="47"/>
    <n v="76"/>
    <n v="30"/>
    <x v="4"/>
  </r>
  <r>
    <x v="47"/>
    <n v="68"/>
    <n v="31"/>
    <x v="4"/>
  </r>
  <r>
    <x v="47"/>
    <n v="76"/>
    <n v="32"/>
    <x v="4"/>
  </r>
  <r>
    <x v="47"/>
    <n v="85"/>
    <n v="33"/>
    <x v="4"/>
  </r>
  <r>
    <x v="47"/>
    <n v="78"/>
    <n v="34"/>
    <x v="4"/>
  </r>
  <r>
    <x v="47"/>
    <n v="71"/>
    <n v="35"/>
    <x v="4"/>
  </r>
  <r>
    <x v="47"/>
    <n v="103"/>
    <n v="36"/>
    <x v="4"/>
  </r>
  <r>
    <x v="47"/>
    <n v="76"/>
    <n v="37"/>
    <x v="4"/>
  </r>
  <r>
    <x v="47"/>
    <n v="92"/>
    <n v="38"/>
    <x v="4"/>
  </r>
  <r>
    <x v="47"/>
    <n v="60"/>
    <n v="39"/>
    <x v="4"/>
  </r>
  <r>
    <x v="47"/>
    <n v="78"/>
    <n v="40"/>
    <x v="4"/>
  </r>
  <r>
    <x v="47"/>
    <n v="92"/>
    <n v="41"/>
    <x v="4"/>
  </r>
  <r>
    <x v="47"/>
    <n v="90"/>
    <n v="42"/>
    <x v="4"/>
  </r>
  <r>
    <x v="47"/>
    <n v="80"/>
    <n v="43"/>
    <x v="4"/>
  </r>
  <r>
    <x v="47"/>
    <n v="73"/>
    <n v="44"/>
    <x v="4"/>
  </r>
  <r>
    <x v="47"/>
    <n v="91"/>
    <n v="45"/>
    <x v="4"/>
  </r>
  <r>
    <x v="47"/>
    <n v="94"/>
    <n v="46"/>
    <x v="4"/>
  </r>
  <r>
    <x v="47"/>
    <n v="86"/>
    <n v="47"/>
    <x v="4"/>
  </r>
  <r>
    <x v="47"/>
    <n v="93"/>
    <n v="48"/>
    <x v="4"/>
  </r>
  <r>
    <x v="47"/>
    <n v="92"/>
    <n v="49"/>
    <x v="4"/>
  </r>
  <r>
    <x v="47"/>
    <n v="98"/>
    <n v="50"/>
    <x v="4"/>
  </r>
  <r>
    <x v="47"/>
    <n v="115"/>
    <n v="51"/>
    <x v="4"/>
  </r>
  <r>
    <x v="47"/>
    <n v="86"/>
    <n v="52"/>
    <x v="4"/>
  </r>
  <r>
    <x v="47"/>
    <n v="127"/>
    <n v="53"/>
    <x v="4"/>
  </r>
  <r>
    <x v="47"/>
    <n v="121"/>
    <n v="54"/>
    <x v="4"/>
  </r>
  <r>
    <x v="47"/>
    <n v="101"/>
    <n v="55"/>
    <x v="4"/>
  </r>
  <r>
    <x v="47"/>
    <n v="133"/>
    <n v="56"/>
    <x v="4"/>
  </r>
  <r>
    <x v="47"/>
    <n v="130"/>
    <n v="57"/>
    <x v="4"/>
  </r>
  <r>
    <x v="47"/>
    <n v="138"/>
    <n v="58"/>
    <x v="4"/>
  </r>
  <r>
    <x v="47"/>
    <n v="126"/>
    <n v="59"/>
    <x v="4"/>
  </r>
  <r>
    <x v="47"/>
    <n v="132"/>
    <n v="60"/>
    <x v="5"/>
  </r>
  <r>
    <x v="47"/>
    <n v="116"/>
    <n v="61"/>
    <x v="5"/>
  </r>
  <r>
    <x v="47"/>
    <n v="139"/>
    <n v="62"/>
    <x v="5"/>
  </r>
  <r>
    <x v="47"/>
    <n v="123"/>
    <n v="63"/>
    <x v="5"/>
  </r>
  <r>
    <x v="47"/>
    <n v="124"/>
    <n v="64"/>
    <x v="5"/>
  </r>
  <r>
    <x v="47"/>
    <n v="120"/>
    <n v="65"/>
    <x v="5"/>
  </r>
  <r>
    <x v="47"/>
    <n v="129"/>
    <n v="66"/>
    <x v="5"/>
  </r>
  <r>
    <x v="47"/>
    <n v="107"/>
    <n v="67"/>
    <x v="5"/>
  </r>
  <r>
    <x v="47"/>
    <n v="96"/>
    <n v="68"/>
    <x v="5"/>
  </r>
  <r>
    <x v="47"/>
    <n v="104"/>
    <n v="69"/>
    <x v="5"/>
  </r>
  <r>
    <x v="47"/>
    <n v="104"/>
    <n v="70"/>
    <x v="5"/>
  </r>
  <r>
    <x v="47"/>
    <n v="60"/>
    <n v="71"/>
    <x v="5"/>
  </r>
  <r>
    <x v="47"/>
    <n v="76"/>
    <n v="72"/>
    <x v="5"/>
  </r>
  <r>
    <x v="47"/>
    <n v="74"/>
    <n v="73"/>
    <x v="5"/>
  </r>
  <r>
    <x v="47"/>
    <n v="69"/>
    <n v="74"/>
    <x v="5"/>
  </r>
  <r>
    <x v="47"/>
    <n v="60"/>
    <n v="75"/>
    <x v="5"/>
  </r>
  <r>
    <x v="47"/>
    <n v="57"/>
    <n v="76"/>
    <x v="5"/>
  </r>
  <r>
    <x v="47"/>
    <n v="67"/>
    <n v="77"/>
    <x v="5"/>
  </r>
  <r>
    <x v="47"/>
    <n v="41"/>
    <n v="78"/>
    <x v="5"/>
  </r>
  <r>
    <x v="47"/>
    <n v="57"/>
    <n v="79"/>
    <x v="5"/>
  </r>
  <r>
    <x v="47"/>
    <n v="54"/>
    <n v="80"/>
    <x v="5"/>
  </r>
  <r>
    <x v="47"/>
    <n v="52"/>
    <n v="81"/>
    <x v="5"/>
  </r>
  <r>
    <x v="47"/>
    <n v="46"/>
    <n v="82"/>
    <x v="5"/>
  </r>
  <r>
    <x v="47"/>
    <n v="37"/>
    <n v="83"/>
    <x v="5"/>
  </r>
  <r>
    <x v="47"/>
    <n v="32"/>
    <n v="84"/>
    <x v="5"/>
  </r>
  <r>
    <x v="47"/>
    <n v="25"/>
    <n v="85"/>
    <x v="5"/>
  </r>
  <r>
    <x v="47"/>
    <n v="24"/>
    <n v="86"/>
    <x v="5"/>
  </r>
  <r>
    <x v="47"/>
    <n v="29"/>
    <n v="87"/>
    <x v="5"/>
  </r>
  <r>
    <x v="47"/>
    <n v="17"/>
    <n v="88"/>
    <x v="5"/>
  </r>
  <r>
    <x v="47"/>
    <n v="23"/>
    <n v="89"/>
    <x v="5"/>
  </r>
  <r>
    <x v="47"/>
    <n v="16"/>
    <n v="90"/>
    <x v="5"/>
  </r>
  <r>
    <x v="47"/>
    <n v="20"/>
    <n v="91"/>
    <x v="5"/>
  </r>
  <r>
    <x v="47"/>
    <n v="13"/>
    <n v="92"/>
    <x v="5"/>
  </r>
  <r>
    <x v="47"/>
    <n v="5"/>
    <n v="93"/>
    <x v="5"/>
  </r>
  <r>
    <x v="47"/>
    <n v="7"/>
    <n v="94"/>
    <x v="5"/>
  </r>
  <r>
    <x v="47"/>
    <n v="4"/>
    <n v="95"/>
    <x v="5"/>
  </r>
  <r>
    <x v="47"/>
    <n v="3"/>
    <n v="96"/>
    <x v="5"/>
  </r>
  <r>
    <x v="47"/>
    <n v="4"/>
    <n v="97"/>
    <x v="5"/>
  </r>
  <r>
    <x v="47"/>
    <n v="4"/>
    <n v="98"/>
    <x v="5"/>
  </r>
  <r>
    <x v="47"/>
    <n v="1"/>
    <n v="100"/>
    <x v="5"/>
  </r>
  <r>
    <x v="47"/>
    <n v="2"/>
    <n v="101"/>
    <x v="5"/>
  </r>
  <r>
    <x v="47"/>
    <n v="2"/>
    <n v="108"/>
    <x v="5"/>
  </r>
  <r>
    <x v="48"/>
    <n v="253"/>
    <n v="0"/>
    <x v="0"/>
  </r>
  <r>
    <x v="48"/>
    <n v="300"/>
    <n v="1"/>
    <x v="0"/>
  </r>
  <r>
    <x v="48"/>
    <n v="268"/>
    <n v="2"/>
    <x v="0"/>
  </r>
  <r>
    <x v="48"/>
    <n v="331"/>
    <n v="3"/>
    <x v="0"/>
  </r>
  <r>
    <x v="48"/>
    <n v="378"/>
    <n v="4"/>
    <x v="0"/>
  </r>
  <r>
    <x v="48"/>
    <n v="385"/>
    <n v="5"/>
    <x v="0"/>
  </r>
  <r>
    <x v="48"/>
    <n v="368"/>
    <n v="6"/>
    <x v="1"/>
  </r>
  <r>
    <x v="48"/>
    <n v="355"/>
    <n v="7"/>
    <x v="1"/>
  </r>
  <r>
    <x v="48"/>
    <n v="365"/>
    <n v="8"/>
    <x v="1"/>
  </r>
  <r>
    <x v="48"/>
    <n v="386"/>
    <n v="9"/>
    <x v="1"/>
  </r>
  <r>
    <x v="48"/>
    <n v="376"/>
    <n v="10"/>
    <x v="1"/>
  </r>
  <r>
    <x v="48"/>
    <n v="359"/>
    <n v="11"/>
    <x v="1"/>
  </r>
  <r>
    <x v="48"/>
    <n v="355"/>
    <n v="12"/>
    <x v="2"/>
  </r>
  <r>
    <x v="48"/>
    <n v="340"/>
    <n v="13"/>
    <x v="2"/>
  </r>
  <r>
    <x v="48"/>
    <n v="354"/>
    <n v="14"/>
    <x v="2"/>
  </r>
  <r>
    <x v="48"/>
    <n v="410"/>
    <n v="15"/>
    <x v="2"/>
  </r>
  <r>
    <x v="48"/>
    <n v="380"/>
    <n v="16"/>
    <x v="2"/>
  </r>
  <r>
    <x v="48"/>
    <n v="386"/>
    <n v="17"/>
    <x v="2"/>
  </r>
  <r>
    <x v="48"/>
    <n v="374"/>
    <n v="18"/>
    <x v="3"/>
  </r>
  <r>
    <x v="48"/>
    <n v="392"/>
    <n v="19"/>
    <x v="3"/>
  </r>
  <r>
    <x v="48"/>
    <n v="363"/>
    <n v="20"/>
    <x v="3"/>
  </r>
  <r>
    <x v="48"/>
    <n v="295"/>
    <n v="21"/>
    <x v="3"/>
  </r>
  <r>
    <x v="48"/>
    <n v="310"/>
    <n v="22"/>
    <x v="3"/>
  </r>
  <r>
    <x v="48"/>
    <n v="295"/>
    <n v="23"/>
    <x v="3"/>
  </r>
  <r>
    <x v="48"/>
    <n v="297"/>
    <n v="24"/>
    <x v="3"/>
  </r>
  <r>
    <x v="48"/>
    <n v="250"/>
    <n v="25"/>
    <x v="3"/>
  </r>
  <r>
    <x v="48"/>
    <n v="283"/>
    <n v="26"/>
    <x v="3"/>
  </r>
  <r>
    <x v="48"/>
    <n v="263"/>
    <n v="27"/>
    <x v="3"/>
  </r>
  <r>
    <x v="48"/>
    <n v="252"/>
    <n v="28"/>
    <x v="3"/>
  </r>
  <r>
    <x v="48"/>
    <n v="218"/>
    <n v="29"/>
    <x v="4"/>
  </r>
  <r>
    <x v="48"/>
    <n v="242"/>
    <n v="30"/>
    <x v="4"/>
  </r>
  <r>
    <x v="48"/>
    <n v="221"/>
    <n v="31"/>
    <x v="4"/>
  </r>
  <r>
    <x v="48"/>
    <n v="225"/>
    <n v="32"/>
    <x v="4"/>
  </r>
  <r>
    <x v="48"/>
    <n v="240"/>
    <n v="33"/>
    <x v="4"/>
  </r>
  <r>
    <x v="48"/>
    <n v="227"/>
    <n v="34"/>
    <x v="4"/>
  </r>
  <r>
    <x v="48"/>
    <n v="179"/>
    <n v="35"/>
    <x v="4"/>
  </r>
  <r>
    <x v="48"/>
    <n v="215"/>
    <n v="36"/>
    <x v="4"/>
  </r>
  <r>
    <x v="48"/>
    <n v="188"/>
    <n v="37"/>
    <x v="4"/>
  </r>
  <r>
    <x v="48"/>
    <n v="199"/>
    <n v="38"/>
    <x v="4"/>
  </r>
  <r>
    <x v="48"/>
    <n v="205"/>
    <n v="39"/>
    <x v="4"/>
  </r>
  <r>
    <x v="48"/>
    <n v="196"/>
    <n v="40"/>
    <x v="4"/>
  </r>
  <r>
    <x v="48"/>
    <n v="206"/>
    <n v="41"/>
    <x v="4"/>
  </r>
  <r>
    <x v="48"/>
    <n v="182"/>
    <n v="42"/>
    <x v="4"/>
  </r>
  <r>
    <x v="48"/>
    <n v="151"/>
    <n v="43"/>
    <x v="4"/>
  </r>
  <r>
    <x v="48"/>
    <n v="223"/>
    <n v="44"/>
    <x v="4"/>
  </r>
  <r>
    <x v="48"/>
    <n v="208"/>
    <n v="45"/>
    <x v="4"/>
  </r>
  <r>
    <x v="48"/>
    <n v="210"/>
    <n v="46"/>
    <x v="4"/>
  </r>
  <r>
    <x v="48"/>
    <n v="173"/>
    <n v="47"/>
    <x v="4"/>
  </r>
  <r>
    <x v="48"/>
    <n v="189"/>
    <n v="48"/>
    <x v="4"/>
  </r>
  <r>
    <x v="48"/>
    <n v="160"/>
    <n v="49"/>
    <x v="4"/>
  </r>
  <r>
    <x v="48"/>
    <n v="164"/>
    <n v="50"/>
    <x v="4"/>
  </r>
  <r>
    <x v="48"/>
    <n v="147"/>
    <n v="51"/>
    <x v="4"/>
  </r>
  <r>
    <x v="48"/>
    <n v="183"/>
    <n v="52"/>
    <x v="4"/>
  </r>
  <r>
    <x v="48"/>
    <n v="190"/>
    <n v="53"/>
    <x v="4"/>
  </r>
  <r>
    <x v="48"/>
    <n v="190"/>
    <n v="54"/>
    <x v="4"/>
  </r>
  <r>
    <x v="48"/>
    <n v="172"/>
    <n v="55"/>
    <x v="4"/>
  </r>
  <r>
    <x v="48"/>
    <n v="189"/>
    <n v="56"/>
    <x v="4"/>
  </r>
  <r>
    <x v="48"/>
    <n v="186"/>
    <n v="57"/>
    <x v="4"/>
  </r>
  <r>
    <x v="48"/>
    <n v="163"/>
    <n v="58"/>
    <x v="4"/>
  </r>
  <r>
    <x v="48"/>
    <n v="184"/>
    <n v="59"/>
    <x v="4"/>
  </r>
  <r>
    <x v="48"/>
    <n v="169"/>
    <n v="60"/>
    <x v="5"/>
  </r>
  <r>
    <x v="48"/>
    <n v="164"/>
    <n v="61"/>
    <x v="5"/>
  </r>
  <r>
    <x v="48"/>
    <n v="167"/>
    <n v="62"/>
    <x v="5"/>
  </r>
  <r>
    <x v="48"/>
    <n v="126"/>
    <n v="63"/>
    <x v="5"/>
  </r>
  <r>
    <x v="48"/>
    <n v="137"/>
    <n v="64"/>
    <x v="5"/>
  </r>
  <r>
    <x v="48"/>
    <n v="123"/>
    <n v="65"/>
    <x v="5"/>
  </r>
  <r>
    <x v="48"/>
    <n v="118"/>
    <n v="66"/>
    <x v="5"/>
  </r>
  <r>
    <x v="48"/>
    <n v="107"/>
    <n v="67"/>
    <x v="5"/>
  </r>
  <r>
    <x v="48"/>
    <n v="83"/>
    <n v="68"/>
    <x v="5"/>
  </r>
  <r>
    <x v="48"/>
    <n v="101"/>
    <n v="69"/>
    <x v="5"/>
  </r>
  <r>
    <x v="48"/>
    <n v="101"/>
    <n v="70"/>
    <x v="5"/>
  </r>
  <r>
    <x v="48"/>
    <n v="106"/>
    <n v="71"/>
    <x v="5"/>
  </r>
  <r>
    <x v="48"/>
    <n v="82"/>
    <n v="72"/>
    <x v="5"/>
  </r>
  <r>
    <x v="48"/>
    <n v="94"/>
    <n v="73"/>
    <x v="5"/>
  </r>
  <r>
    <x v="48"/>
    <n v="99"/>
    <n v="74"/>
    <x v="5"/>
  </r>
  <r>
    <x v="48"/>
    <n v="76"/>
    <n v="75"/>
    <x v="5"/>
  </r>
  <r>
    <x v="48"/>
    <n v="70"/>
    <n v="76"/>
    <x v="5"/>
  </r>
  <r>
    <x v="48"/>
    <n v="74"/>
    <n v="77"/>
    <x v="5"/>
  </r>
  <r>
    <x v="48"/>
    <n v="76"/>
    <n v="78"/>
    <x v="5"/>
  </r>
  <r>
    <x v="48"/>
    <n v="55"/>
    <n v="79"/>
    <x v="5"/>
  </r>
  <r>
    <x v="48"/>
    <n v="59"/>
    <n v="80"/>
    <x v="5"/>
  </r>
  <r>
    <x v="48"/>
    <n v="63"/>
    <n v="81"/>
    <x v="5"/>
  </r>
  <r>
    <x v="48"/>
    <n v="52"/>
    <n v="82"/>
    <x v="5"/>
  </r>
  <r>
    <x v="48"/>
    <n v="40"/>
    <n v="83"/>
    <x v="5"/>
  </r>
  <r>
    <x v="48"/>
    <n v="42"/>
    <n v="84"/>
    <x v="5"/>
  </r>
  <r>
    <x v="48"/>
    <n v="42"/>
    <n v="85"/>
    <x v="5"/>
  </r>
  <r>
    <x v="48"/>
    <n v="47"/>
    <n v="86"/>
    <x v="5"/>
  </r>
  <r>
    <x v="48"/>
    <n v="31"/>
    <n v="87"/>
    <x v="5"/>
  </r>
  <r>
    <x v="48"/>
    <n v="23"/>
    <n v="88"/>
    <x v="5"/>
  </r>
  <r>
    <x v="48"/>
    <n v="20"/>
    <n v="89"/>
    <x v="5"/>
  </r>
  <r>
    <x v="48"/>
    <n v="14"/>
    <n v="90"/>
    <x v="5"/>
  </r>
  <r>
    <x v="48"/>
    <n v="16"/>
    <n v="91"/>
    <x v="5"/>
  </r>
  <r>
    <x v="48"/>
    <n v="10"/>
    <n v="92"/>
    <x v="5"/>
  </r>
  <r>
    <x v="48"/>
    <n v="10"/>
    <n v="93"/>
    <x v="5"/>
  </r>
  <r>
    <x v="48"/>
    <n v="11"/>
    <n v="94"/>
    <x v="5"/>
  </r>
  <r>
    <x v="48"/>
    <n v="8"/>
    <n v="95"/>
    <x v="5"/>
  </r>
  <r>
    <x v="48"/>
    <n v="5"/>
    <n v="96"/>
    <x v="5"/>
  </r>
  <r>
    <x v="48"/>
    <n v="5"/>
    <n v="97"/>
    <x v="5"/>
  </r>
  <r>
    <x v="48"/>
    <n v="3"/>
    <n v="98"/>
    <x v="5"/>
  </r>
  <r>
    <x v="48"/>
    <n v="4"/>
    <n v="99"/>
    <x v="5"/>
  </r>
  <r>
    <x v="48"/>
    <n v="3"/>
    <n v="101"/>
    <x v="5"/>
  </r>
  <r>
    <x v="48"/>
    <n v="1"/>
    <n v="103"/>
    <x v="5"/>
  </r>
  <r>
    <x v="48"/>
    <n v="3"/>
    <n v="104"/>
    <x v="5"/>
  </r>
  <r>
    <x v="48"/>
    <n v="1"/>
    <n v="105"/>
    <x v="5"/>
  </r>
  <r>
    <x v="48"/>
    <n v="1"/>
    <n v="108"/>
    <x v="5"/>
  </r>
  <r>
    <x v="48"/>
    <n v="1"/>
    <n v="111"/>
    <x v="5"/>
  </r>
  <r>
    <x v="49"/>
    <n v="42"/>
    <n v="0"/>
    <x v="0"/>
  </r>
  <r>
    <x v="49"/>
    <n v="45"/>
    <n v="1"/>
    <x v="0"/>
  </r>
  <r>
    <x v="49"/>
    <n v="52"/>
    <n v="2"/>
    <x v="0"/>
  </r>
  <r>
    <x v="49"/>
    <n v="60"/>
    <n v="3"/>
    <x v="0"/>
  </r>
  <r>
    <x v="49"/>
    <n v="49"/>
    <n v="4"/>
    <x v="0"/>
  </r>
  <r>
    <x v="49"/>
    <n v="65"/>
    <n v="5"/>
    <x v="0"/>
  </r>
  <r>
    <x v="49"/>
    <n v="70"/>
    <n v="6"/>
    <x v="1"/>
  </r>
  <r>
    <x v="49"/>
    <n v="55"/>
    <n v="7"/>
    <x v="1"/>
  </r>
  <r>
    <x v="49"/>
    <n v="63"/>
    <n v="8"/>
    <x v="1"/>
  </r>
  <r>
    <x v="49"/>
    <n v="53"/>
    <n v="9"/>
    <x v="1"/>
  </r>
  <r>
    <x v="49"/>
    <n v="58"/>
    <n v="10"/>
    <x v="1"/>
  </r>
  <r>
    <x v="49"/>
    <n v="77"/>
    <n v="11"/>
    <x v="1"/>
  </r>
  <r>
    <x v="49"/>
    <n v="73"/>
    <n v="12"/>
    <x v="2"/>
  </r>
  <r>
    <x v="49"/>
    <n v="70"/>
    <n v="13"/>
    <x v="2"/>
  </r>
  <r>
    <x v="49"/>
    <n v="76"/>
    <n v="14"/>
    <x v="2"/>
  </r>
  <r>
    <x v="49"/>
    <n v="82"/>
    <n v="15"/>
    <x v="2"/>
  </r>
  <r>
    <x v="49"/>
    <n v="69"/>
    <n v="16"/>
    <x v="2"/>
  </r>
  <r>
    <x v="49"/>
    <n v="77"/>
    <n v="17"/>
    <x v="2"/>
  </r>
  <r>
    <x v="49"/>
    <n v="79"/>
    <n v="18"/>
    <x v="3"/>
  </r>
  <r>
    <x v="49"/>
    <n v="55"/>
    <n v="19"/>
    <x v="3"/>
  </r>
  <r>
    <x v="49"/>
    <n v="56"/>
    <n v="20"/>
    <x v="3"/>
  </r>
  <r>
    <x v="49"/>
    <n v="59"/>
    <n v="21"/>
    <x v="3"/>
  </r>
  <r>
    <x v="49"/>
    <n v="46"/>
    <n v="22"/>
    <x v="3"/>
  </r>
  <r>
    <x v="49"/>
    <n v="38"/>
    <n v="23"/>
    <x v="3"/>
  </r>
  <r>
    <x v="49"/>
    <n v="59"/>
    <n v="24"/>
    <x v="3"/>
  </r>
  <r>
    <x v="49"/>
    <n v="43"/>
    <n v="25"/>
    <x v="3"/>
  </r>
  <r>
    <x v="49"/>
    <n v="43"/>
    <n v="26"/>
    <x v="3"/>
  </r>
  <r>
    <x v="49"/>
    <n v="55"/>
    <n v="27"/>
    <x v="3"/>
  </r>
  <r>
    <x v="49"/>
    <n v="39"/>
    <n v="28"/>
    <x v="3"/>
  </r>
  <r>
    <x v="49"/>
    <n v="40"/>
    <n v="29"/>
    <x v="4"/>
  </r>
  <r>
    <x v="49"/>
    <n v="41"/>
    <n v="30"/>
    <x v="4"/>
  </r>
  <r>
    <x v="49"/>
    <n v="28"/>
    <n v="31"/>
    <x v="4"/>
  </r>
  <r>
    <x v="49"/>
    <n v="57"/>
    <n v="32"/>
    <x v="4"/>
  </r>
  <r>
    <x v="49"/>
    <n v="40"/>
    <n v="33"/>
    <x v="4"/>
  </r>
  <r>
    <x v="49"/>
    <n v="43"/>
    <n v="34"/>
    <x v="4"/>
  </r>
  <r>
    <x v="49"/>
    <n v="45"/>
    <n v="35"/>
    <x v="4"/>
  </r>
  <r>
    <x v="49"/>
    <n v="42"/>
    <n v="36"/>
    <x v="4"/>
  </r>
  <r>
    <x v="49"/>
    <n v="42"/>
    <n v="37"/>
    <x v="4"/>
  </r>
  <r>
    <x v="49"/>
    <n v="53"/>
    <n v="38"/>
    <x v="4"/>
  </r>
  <r>
    <x v="49"/>
    <n v="48"/>
    <n v="39"/>
    <x v="4"/>
  </r>
  <r>
    <x v="49"/>
    <n v="47"/>
    <n v="40"/>
    <x v="4"/>
  </r>
  <r>
    <x v="49"/>
    <n v="51"/>
    <n v="41"/>
    <x v="4"/>
  </r>
  <r>
    <x v="49"/>
    <n v="49"/>
    <n v="42"/>
    <x v="4"/>
  </r>
  <r>
    <x v="49"/>
    <n v="52"/>
    <n v="43"/>
    <x v="4"/>
  </r>
  <r>
    <x v="49"/>
    <n v="30"/>
    <n v="44"/>
    <x v="4"/>
  </r>
  <r>
    <x v="49"/>
    <n v="53"/>
    <n v="45"/>
    <x v="4"/>
  </r>
  <r>
    <x v="49"/>
    <n v="34"/>
    <n v="46"/>
    <x v="4"/>
  </r>
  <r>
    <x v="49"/>
    <n v="38"/>
    <n v="47"/>
    <x v="4"/>
  </r>
  <r>
    <x v="49"/>
    <n v="36"/>
    <n v="48"/>
    <x v="4"/>
  </r>
  <r>
    <x v="49"/>
    <n v="38"/>
    <n v="49"/>
    <x v="4"/>
  </r>
  <r>
    <x v="49"/>
    <n v="37"/>
    <n v="50"/>
    <x v="4"/>
  </r>
  <r>
    <x v="49"/>
    <n v="41"/>
    <n v="51"/>
    <x v="4"/>
  </r>
  <r>
    <x v="49"/>
    <n v="46"/>
    <n v="52"/>
    <x v="4"/>
  </r>
  <r>
    <x v="49"/>
    <n v="46"/>
    <n v="53"/>
    <x v="4"/>
  </r>
  <r>
    <x v="49"/>
    <n v="41"/>
    <n v="54"/>
    <x v="4"/>
  </r>
  <r>
    <x v="49"/>
    <n v="38"/>
    <n v="55"/>
    <x v="4"/>
  </r>
  <r>
    <x v="49"/>
    <n v="47"/>
    <n v="56"/>
    <x v="4"/>
  </r>
  <r>
    <x v="49"/>
    <n v="31"/>
    <n v="57"/>
    <x v="4"/>
  </r>
  <r>
    <x v="49"/>
    <n v="40"/>
    <n v="58"/>
    <x v="4"/>
  </r>
  <r>
    <x v="49"/>
    <n v="43"/>
    <n v="59"/>
    <x v="4"/>
  </r>
  <r>
    <x v="49"/>
    <n v="32"/>
    <n v="60"/>
    <x v="5"/>
  </r>
  <r>
    <x v="49"/>
    <n v="29"/>
    <n v="61"/>
    <x v="5"/>
  </r>
  <r>
    <x v="49"/>
    <n v="29"/>
    <n v="62"/>
    <x v="5"/>
  </r>
  <r>
    <x v="49"/>
    <n v="29"/>
    <n v="63"/>
    <x v="5"/>
  </r>
  <r>
    <x v="49"/>
    <n v="37"/>
    <n v="64"/>
    <x v="5"/>
  </r>
  <r>
    <x v="49"/>
    <n v="37"/>
    <n v="65"/>
    <x v="5"/>
  </r>
  <r>
    <x v="49"/>
    <n v="25"/>
    <n v="66"/>
    <x v="5"/>
  </r>
  <r>
    <x v="49"/>
    <n v="27"/>
    <n v="67"/>
    <x v="5"/>
  </r>
  <r>
    <x v="49"/>
    <n v="32"/>
    <n v="68"/>
    <x v="5"/>
  </r>
  <r>
    <x v="49"/>
    <n v="30"/>
    <n v="69"/>
    <x v="5"/>
  </r>
  <r>
    <x v="49"/>
    <n v="27"/>
    <n v="70"/>
    <x v="5"/>
  </r>
  <r>
    <x v="49"/>
    <n v="32"/>
    <n v="71"/>
    <x v="5"/>
  </r>
  <r>
    <x v="49"/>
    <n v="27"/>
    <n v="72"/>
    <x v="5"/>
  </r>
  <r>
    <x v="49"/>
    <n v="27"/>
    <n v="73"/>
    <x v="5"/>
  </r>
  <r>
    <x v="49"/>
    <n v="26"/>
    <n v="74"/>
    <x v="5"/>
  </r>
  <r>
    <x v="49"/>
    <n v="14"/>
    <n v="75"/>
    <x v="5"/>
  </r>
  <r>
    <x v="49"/>
    <n v="18"/>
    <n v="76"/>
    <x v="5"/>
  </r>
  <r>
    <x v="49"/>
    <n v="19"/>
    <n v="77"/>
    <x v="5"/>
  </r>
  <r>
    <x v="49"/>
    <n v="15"/>
    <n v="78"/>
    <x v="5"/>
  </r>
  <r>
    <x v="49"/>
    <n v="14"/>
    <n v="79"/>
    <x v="5"/>
  </r>
  <r>
    <x v="49"/>
    <n v="17"/>
    <n v="80"/>
    <x v="5"/>
  </r>
  <r>
    <x v="49"/>
    <n v="15"/>
    <n v="81"/>
    <x v="5"/>
  </r>
  <r>
    <x v="49"/>
    <n v="17"/>
    <n v="82"/>
    <x v="5"/>
  </r>
  <r>
    <x v="49"/>
    <n v="14"/>
    <n v="83"/>
    <x v="5"/>
  </r>
  <r>
    <x v="49"/>
    <n v="12"/>
    <n v="84"/>
    <x v="5"/>
  </r>
  <r>
    <x v="49"/>
    <n v="10"/>
    <n v="85"/>
    <x v="5"/>
  </r>
  <r>
    <x v="49"/>
    <n v="10"/>
    <n v="86"/>
    <x v="5"/>
  </r>
  <r>
    <x v="49"/>
    <n v="8"/>
    <n v="87"/>
    <x v="5"/>
  </r>
  <r>
    <x v="49"/>
    <n v="5"/>
    <n v="88"/>
    <x v="5"/>
  </r>
  <r>
    <x v="49"/>
    <n v="2"/>
    <n v="89"/>
    <x v="5"/>
  </r>
  <r>
    <x v="49"/>
    <n v="6"/>
    <n v="90"/>
    <x v="5"/>
  </r>
  <r>
    <x v="49"/>
    <n v="3"/>
    <n v="91"/>
    <x v="5"/>
  </r>
  <r>
    <x v="49"/>
    <n v="1"/>
    <n v="93"/>
    <x v="5"/>
  </r>
  <r>
    <x v="49"/>
    <n v="5"/>
    <n v="94"/>
    <x v="5"/>
  </r>
  <r>
    <x v="49"/>
    <n v="4"/>
    <n v="95"/>
    <x v="5"/>
  </r>
  <r>
    <x v="49"/>
    <n v="2"/>
    <n v="96"/>
    <x v="5"/>
  </r>
  <r>
    <x v="49"/>
    <n v="2"/>
    <n v="97"/>
    <x v="5"/>
  </r>
  <r>
    <x v="49"/>
    <n v="1"/>
    <n v="101"/>
    <x v="5"/>
  </r>
  <r>
    <x v="49"/>
    <n v="1"/>
    <n v="107"/>
    <x v="5"/>
  </r>
  <r>
    <x v="50"/>
    <n v="163"/>
    <n v="0"/>
    <x v="0"/>
  </r>
  <r>
    <x v="50"/>
    <n v="180"/>
    <n v="1"/>
    <x v="0"/>
  </r>
  <r>
    <x v="50"/>
    <n v="187"/>
    <n v="2"/>
    <x v="0"/>
  </r>
  <r>
    <x v="50"/>
    <n v="155"/>
    <n v="3"/>
    <x v="0"/>
  </r>
  <r>
    <x v="50"/>
    <n v="149"/>
    <n v="4"/>
    <x v="0"/>
  </r>
  <r>
    <x v="50"/>
    <n v="149"/>
    <n v="5"/>
    <x v="0"/>
  </r>
  <r>
    <x v="50"/>
    <n v="155"/>
    <n v="6"/>
    <x v="1"/>
  </r>
  <r>
    <x v="50"/>
    <n v="139"/>
    <n v="7"/>
    <x v="1"/>
  </r>
  <r>
    <x v="50"/>
    <n v="142"/>
    <n v="8"/>
    <x v="1"/>
  </r>
  <r>
    <x v="50"/>
    <n v="163"/>
    <n v="9"/>
    <x v="1"/>
  </r>
  <r>
    <x v="50"/>
    <n v="153"/>
    <n v="10"/>
    <x v="1"/>
  </r>
  <r>
    <x v="50"/>
    <n v="162"/>
    <n v="11"/>
    <x v="1"/>
  </r>
  <r>
    <x v="50"/>
    <n v="174"/>
    <n v="12"/>
    <x v="2"/>
  </r>
  <r>
    <x v="50"/>
    <n v="192"/>
    <n v="13"/>
    <x v="2"/>
  </r>
  <r>
    <x v="50"/>
    <n v="211"/>
    <n v="14"/>
    <x v="2"/>
  </r>
  <r>
    <x v="50"/>
    <n v="224"/>
    <n v="15"/>
    <x v="2"/>
  </r>
  <r>
    <x v="50"/>
    <n v="204"/>
    <n v="16"/>
    <x v="2"/>
  </r>
  <r>
    <x v="50"/>
    <n v="238"/>
    <n v="17"/>
    <x v="2"/>
  </r>
  <r>
    <x v="50"/>
    <n v="225"/>
    <n v="18"/>
    <x v="3"/>
  </r>
  <r>
    <x v="50"/>
    <n v="195"/>
    <n v="19"/>
    <x v="3"/>
  </r>
  <r>
    <x v="50"/>
    <n v="180"/>
    <n v="20"/>
    <x v="3"/>
  </r>
  <r>
    <x v="50"/>
    <n v="220"/>
    <n v="21"/>
    <x v="3"/>
  </r>
  <r>
    <x v="50"/>
    <n v="195"/>
    <n v="22"/>
    <x v="3"/>
  </r>
  <r>
    <x v="50"/>
    <n v="212"/>
    <n v="23"/>
    <x v="3"/>
  </r>
  <r>
    <x v="50"/>
    <n v="188"/>
    <n v="24"/>
    <x v="3"/>
  </r>
  <r>
    <x v="50"/>
    <n v="232"/>
    <n v="25"/>
    <x v="3"/>
  </r>
  <r>
    <x v="50"/>
    <n v="246"/>
    <n v="26"/>
    <x v="3"/>
  </r>
  <r>
    <x v="50"/>
    <n v="247"/>
    <n v="27"/>
    <x v="3"/>
  </r>
  <r>
    <x v="50"/>
    <n v="211"/>
    <n v="28"/>
    <x v="3"/>
  </r>
  <r>
    <x v="50"/>
    <n v="222"/>
    <n v="29"/>
    <x v="4"/>
  </r>
  <r>
    <x v="50"/>
    <n v="216"/>
    <n v="30"/>
    <x v="4"/>
  </r>
  <r>
    <x v="50"/>
    <n v="184"/>
    <n v="31"/>
    <x v="4"/>
  </r>
  <r>
    <x v="50"/>
    <n v="172"/>
    <n v="32"/>
    <x v="4"/>
  </r>
  <r>
    <x v="50"/>
    <n v="192"/>
    <n v="33"/>
    <x v="4"/>
  </r>
  <r>
    <x v="50"/>
    <n v="179"/>
    <n v="34"/>
    <x v="4"/>
  </r>
  <r>
    <x v="50"/>
    <n v="191"/>
    <n v="35"/>
    <x v="4"/>
  </r>
  <r>
    <x v="50"/>
    <n v="162"/>
    <n v="36"/>
    <x v="4"/>
  </r>
  <r>
    <x v="50"/>
    <n v="195"/>
    <n v="37"/>
    <x v="4"/>
  </r>
  <r>
    <x v="50"/>
    <n v="153"/>
    <n v="38"/>
    <x v="4"/>
  </r>
  <r>
    <x v="50"/>
    <n v="185"/>
    <n v="39"/>
    <x v="4"/>
  </r>
  <r>
    <x v="50"/>
    <n v="185"/>
    <n v="40"/>
    <x v="4"/>
  </r>
  <r>
    <x v="50"/>
    <n v="163"/>
    <n v="41"/>
    <x v="4"/>
  </r>
  <r>
    <x v="50"/>
    <n v="155"/>
    <n v="42"/>
    <x v="4"/>
  </r>
  <r>
    <x v="50"/>
    <n v="164"/>
    <n v="43"/>
    <x v="4"/>
  </r>
  <r>
    <x v="50"/>
    <n v="169"/>
    <n v="44"/>
    <x v="4"/>
  </r>
  <r>
    <x v="50"/>
    <n v="151"/>
    <n v="45"/>
    <x v="4"/>
  </r>
  <r>
    <x v="50"/>
    <n v="144"/>
    <n v="46"/>
    <x v="4"/>
  </r>
  <r>
    <x v="50"/>
    <n v="156"/>
    <n v="47"/>
    <x v="4"/>
  </r>
  <r>
    <x v="50"/>
    <n v="172"/>
    <n v="48"/>
    <x v="4"/>
  </r>
  <r>
    <x v="50"/>
    <n v="179"/>
    <n v="49"/>
    <x v="4"/>
  </r>
  <r>
    <x v="50"/>
    <n v="178"/>
    <n v="50"/>
    <x v="4"/>
  </r>
  <r>
    <x v="50"/>
    <n v="175"/>
    <n v="51"/>
    <x v="4"/>
  </r>
  <r>
    <x v="50"/>
    <n v="170"/>
    <n v="52"/>
    <x v="4"/>
  </r>
  <r>
    <x v="50"/>
    <n v="206"/>
    <n v="53"/>
    <x v="4"/>
  </r>
  <r>
    <x v="50"/>
    <n v="184"/>
    <n v="54"/>
    <x v="4"/>
  </r>
  <r>
    <x v="50"/>
    <n v="212"/>
    <n v="55"/>
    <x v="4"/>
  </r>
  <r>
    <x v="50"/>
    <n v="226"/>
    <n v="56"/>
    <x v="4"/>
  </r>
  <r>
    <x v="50"/>
    <n v="202"/>
    <n v="57"/>
    <x v="4"/>
  </r>
  <r>
    <x v="50"/>
    <n v="203"/>
    <n v="58"/>
    <x v="4"/>
  </r>
  <r>
    <x v="50"/>
    <n v="212"/>
    <n v="59"/>
    <x v="4"/>
  </r>
  <r>
    <x v="50"/>
    <n v="210"/>
    <n v="60"/>
    <x v="5"/>
  </r>
  <r>
    <x v="50"/>
    <n v="184"/>
    <n v="61"/>
    <x v="5"/>
  </r>
  <r>
    <x v="50"/>
    <n v="191"/>
    <n v="62"/>
    <x v="5"/>
  </r>
  <r>
    <x v="50"/>
    <n v="173"/>
    <n v="63"/>
    <x v="5"/>
  </r>
  <r>
    <x v="50"/>
    <n v="151"/>
    <n v="64"/>
    <x v="5"/>
  </r>
  <r>
    <x v="50"/>
    <n v="134"/>
    <n v="65"/>
    <x v="5"/>
  </r>
  <r>
    <x v="50"/>
    <n v="153"/>
    <n v="66"/>
    <x v="5"/>
  </r>
  <r>
    <x v="50"/>
    <n v="120"/>
    <n v="67"/>
    <x v="5"/>
  </r>
  <r>
    <x v="50"/>
    <n v="131"/>
    <n v="68"/>
    <x v="5"/>
  </r>
  <r>
    <x v="50"/>
    <n v="109"/>
    <n v="69"/>
    <x v="5"/>
  </r>
  <r>
    <x v="50"/>
    <n v="78"/>
    <n v="70"/>
    <x v="5"/>
  </r>
  <r>
    <x v="50"/>
    <n v="79"/>
    <n v="71"/>
    <x v="5"/>
  </r>
  <r>
    <x v="50"/>
    <n v="86"/>
    <n v="72"/>
    <x v="5"/>
  </r>
  <r>
    <x v="50"/>
    <n v="76"/>
    <n v="73"/>
    <x v="5"/>
  </r>
  <r>
    <x v="50"/>
    <n v="86"/>
    <n v="74"/>
    <x v="5"/>
  </r>
  <r>
    <x v="50"/>
    <n v="69"/>
    <n v="75"/>
    <x v="5"/>
  </r>
  <r>
    <x v="50"/>
    <n v="72"/>
    <n v="76"/>
    <x v="5"/>
  </r>
  <r>
    <x v="50"/>
    <n v="80"/>
    <n v="77"/>
    <x v="5"/>
  </r>
  <r>
    <x v="50"/>
    <n v="45"/>
    <n v="78"/>
    <x v="5"/>
  </r>
  <r>
    <x v="50"/>
    <n v="66"/>
    <n v="79"/>
    <x v="5"/>
  </r>
  <r>
    <x v="50"/>
    <n v="43"/>
    <n v="80"/>
    <x v="5"/>
  </r>
  <r>
    <x v="50"/>
    <n v="40"/>
    <n v="81"/>
    <x v="5"/>
  </r>
  <r>
    <x v="50"/>
    <n v="36"/>
    <n v="82"/>
    <x v="5"/>
  </r>
  <r>
    <x v="50"/>
    <n v="36"/>
    <n v="83"/>
    <x v="5"/>
  </r>
  <r>
    <x v="50"/>
    <n v="32"/>
    <n v="84"/>
    <x v="5"/>
  </r>
  <r>
    <x v="50"/>
    <n v="28"/>
    <n v="85"/>
    <x v="5"/>
  </r>
  <r>
    <x v="50"/>
    <n v="35"/>
    <n v="86"/>
    <x v="5"/>
  </r>
  <r>
    <x v="50"/>
    <n v="27"/>
    <n v="87"/>
    <x v="5"/>
  </r>
  <r>
    <x v="50"/>
    <n v="27"/>
    <n v="88"/>
    <x v="5"/>
  </r>
  <r>
    <x v="50"/>
    <n v="20"/>
    <n v="89"/>
    <x v="5"/>
  </r>
  <r>
    <x v="50"/>
    <n v="18"/>
    <n v="90"/>
    <x v="5"/>
  </r>
  <r>
    <x v="50"/>
    <n v="17"/>
    <n v="91"/>
    <x v="5"/>
  </r>
  <r>
    <x v="50"/>
    <n v="15"/>
    <n v="92"/>
    <x v="5"/>
  </r>
  <r>
    <x v="50"/>
    <n v="14"/>
    <n v="93"/>
    <x v="5"/>
  </r>
  <r>
    <x v="50"/>
    <n v="13"/>
    <n v="94"/>
    <x v="5"/>
  </r>
  <r>
    <x v="50"/>
    <n v="11"/>
    <n v="95"/>
    <x v="5"/>
  </r>
  <r>
    <x v="50"/>
    <n v="1"/>
    <n v="96"/>
    <x v="5"/>
  </r>
  <r>
    <x v="50"/>
    <n v="2"/>
    <n v="97"/>
    <x v="5"/>
  </r>
  <r>
    <x v="50"/>
    <n v="2"/>
    <n v="98"/>
    <x v="5"/>
  </r>
  <r>
    <x v="50"/>
    <n v="1"/>
    <n v="99"/>
    <x v="5"/>
  </r>
  <r>
    <x v="50"/>
    <n v="4"/>
    <n v="100"/>
    <x v="5"/>
  </r>
  <r>
    <x v="50"/>
    <n v="1"/>
    <n v="102"/>
    <x v="5"/>
  </r>
  <r>
    <x v="51"/>
    <n v="41"/>
    <n v="0"/>
    <x v="0"/>
  </r>
  <r>
    <x v="51"/>
    <n v="41"/>
    <n v="1"/>
    <x v="0"/>
  </r>
  <r>
    <x v="51"/>
    <n v="53"/>
    <n v="2"/>
    <x v="0"/>
  </r>
  <r>
    <x v="51"/>
    <n v="42"/>
    <n v="3"/>
    <x v="0"/>
  </r>
  <r>
    <x v="51"/>
    <n v="54"/>
    <n v="4"/>
    <x v="0"/>
  </r>
  <r>
    <x v="51"/>
    <n v="49"/>
    <n v="5"/>
    <x v="0"/>
  </r>
  <r>
    <x v="51"/>
    <n v="58"/>
    <n v="6"/>
    <x v="1"/>
  </r>
  <r>
    <x v="51"/>
    <n v="62"/>
    <n v="7"/>
    <x v="1"/>
  </r>
  <r>
    <x v="51"/>
    <n v="42"/>
    <n v="8"/>
    <x v="1"/>
  </r>
  <r>
    <x v="51"/>
    <n v="60"/>
    <n v="9"/>
    <x v="1"/>
  </r>
  <r>
    <x v="51"/>
    <n v="60"/>
    <n v="10"/>
    <x v="1"/>
  </r>
  <r>
    <x v="51"/>
    <n v="60"/>
    <n v="11"/>
    <x v="1"/>
  </r>
  <r>
    <x v="51"/>
    <n v="71"/>
    <n v="12"/>
    <x v="2"/>
  </r>
  <r>
    <x v="51"/>
    <n v="73"/>
    <n v="13"/>
    <x v="2"/>
  </r>
  <r>
    <x v="51"/>
    <n v="78"/>
    <n v="14"/>
    <x v="2"/>
  </r>
  <r>
    <x v="51"/>
    <n v="89"/>
    <n v="15"/>
    <x v="2"/>
  </r>
  <r>
    <x v="51"/>
    <n v="94"/>
    <n v="16"/>
    <x v="2"/>
  </r>
  <r>
    <x v="51"/>
    <n v="94"/>
    <n v="17"/>
    <x v="2"/>
  </r>
  <r>
    <x v="51"/>
    <n v="75"/>
    <n v="18"/>
    <x v="3"/>
  </r>
  <r>
    <x v="51"/>
    <n v="83"/>
    <n v="19"/>
    <x v="3"/>
  </r>
  <r>
    <x v="51"/>
    <n v="64"/>
    <n v="20"/>
    <x v="3"/>
  </r>
  <r>
    <x v="51"/>
    <n v="73"/>
    <n v="21"/>
    <x v="3"/>
  </r>
  <r>
    <x v="51"/>
    <n v="51"/>
    <n v="22"/>
    <x v="3"/>
  </r>
  <r>
    <x v="51"/>
    <n v="63"/>
    <n v="23"/>
    <x v="3"/>
  </r>
  <r>
    <x v="51"/>
    <n v="64"/>
    <n v="24"/>
    <x v="3"/>
  </r>
  <r>
    <x v="51"/>
    <n v="66"/>
    <n v="25"/>
    <x v="3"/>
  </r>
  <r>
    <x v="51"/>
    <n v="43"/>
    <n v="26"/>
    <x v="3"/>
  </r>
  <r>
    <x v="51"/>
    <n v="43"/>
    <n v="27"/>
    <x v="3"/>
  </r>
  <r>
    <x v="51"/>
    <n v="56"/>
    <n v="28"/>
    <x v="3"/>
  </r>
  <r>
    <x v="51"/>
    <n v="51"/>
    <n v="29"/>
    <x v="4"/>
  </r>
  <r>
    <x v="51"/>
    <n v="64"/>
    <n v="30"/>
    <x v="4"/>
  </r>
  <r>
    <x v="51"/>
    <n v="39"/>
    <n v="31"/>
    <x v="4"/>
  </r>
  <r>
    <x v="51"/>
    <n v="52"/>
    <n v="32"/>
    <x v="4"/>
  </r>
  <r>
    <x v="51"/>
    <n v="53"/>
    <n v="33"/>
    <x v="4"/>
  </r>
  <r>
    <x v="51"/>
    <n v="54"/>
    <n v="34"/>
    <x v="4"/>
  </r>
  <r>
    <x v="51"/>
    <n v="59"/>
    <n v="35"/>
    <x v="4"/>
  </r>
  <r>
    <x v="51"/>
    <n v="40"/>
    <n v="36"/>
    <x v="4"/>
  </r>
  <r>
    <x v="51"/>
    <n v="49"/>
    <n v="37"/>
    <x v="4"/>
  </r>
  <r>
    <x v="51"/>
    <n v="49"/>
    <n v="38"/>
    <x v="4"/>
  </r>
  <r>
    <x v="51"/>
    <n v="59"/>
    <n v="39"/>
    <x v="4"/>
  </r>
  <r>
    <x v="51"/>
    <n v="49"/>
    <n v="40"/>
    <x v="4"/>
  </r>
  <r>
    <x v="51"/>
    <n v="58"/>
    <n v="41"/>
    <x v="4"/>
  </r>
  <r>
    <x v="51"/>
    <n v="56"/>
    <n v="42"/>
    <x v="4"/>
  </r>
  <r>
    <x v="51"/>
    <n v="61"/>
    <n v="43"/>
    <x v="4"/>
  </r>
  <r>
    <x v="51"/>
    <n v="40"/>
    <n v="44"/>
    <x v="4"/>
  </r>
  <r>
    <x v="51"/>
    <n v="38"/>
    <n v="45"/>
    <x v="4"/>
  </r>
  <r>
    <x v="51"/>
    <n v="58"/>
    <n v="46"/>
    <x v="4"/>
  </r>
  <r>
    <x v="51"/>
    <n v="62"/>
    <n v="47"/>
    <x v="4"/>
  </r>
  <r>
    <x v="51"/>
    <n v="52"/>
    <n v="48"/>
    <x v="4"/>
  </r>
  <r>
    <x v="51"/>
    <n v="60"/>
    <n v="49"/>
    <x v="4"/>
  </r>
  <r>
    <x v="51"/>
    <n v="57"/>
    <n v="50"/>
    <x v="4"/>
  </r>
  <r>
    <x v="51"/>
    <n v="59"/>
    <n v="51"/>
    <x v="4"/>
  </r>
  <r>
    <x v="51"/>
    <n v="64"/>
    <n v="52"/>
    <x v="4"/>
  </r>
  <r>
    <x v="51"/>
    <n v="56"/>
    <n v="53"/>
    <x v="4"/>
  </r>
  <r>
    <x v="51"/>
    <n v="68"/>
    <n v="54"/>
    <x v="4"/>
  </r>
  <r>
    <x v="51"/>
    <n v="67"/>
    <n v="55"/>
    <x v="4"/>
  </r>
  <r>
    <x v="51"/>
    <n v="62"/>
    <n v="56"/>
    <x v="4"/>
  </r>
  <r>
    <x v="51"/>
    <n v="60"/>
    <n v="57"/>
    <x v="4"/>
  </r>
  <r>
    <x v="51"/>
    <n v="62"/>
    <n v="58"/>
    <x v="4"/>
  </r>
  <r>
    <x v="51"/>
    <n v="71"/>
    <n v="59"/>
    <x v="4"/>
  </r>
  <r>
    <x v="51"/>
    <n v="61"/>
    <n v="60"/>
    <x v="5"/>
  </r>
  <r>
    <x v="51"/>
    <n v="76"/>
    <n v="61"/>
    <x v="5"/>
  </r>
  <r>
    <x v="51"/>
    <n v="74"/>
    <n v="62"/>
    <x v="5"/>
  </r>
  <r>
    <x v="51"/>
    <n v="72"/>
    <n v="63"/>
    <x v="5"/>
  </r>
  <r>
    <x v="51"/>
    <n v="54"/>
    <n v="64"/>
    <x v="5"/>
  </r>
  <r>
    <x v="51"/>
    <n v="61"/>
    <n v="65"/>
    <x v="5"/>
  </r>
  <r>
    <x v="51"/>
    <n v="58"/>
    <n v="66"/>
    <x v="5"/>
  </r>
  <r>
    <x v="51"/>
    <n v="45"/>
    <n v="67"/>
    <x v="5"/>
  </r>
  <r>
    <x v="51"/>
    <n v="50"/>
    <n v="68"/>
    <x v="5"/>
  </r>
  <r>
    <x v="51"/>
    <n v="50"/>
    <n v="69"/>
    <x v="5"/>
  </r>
  <r>
    <x v="51"/>
    <n v="46"/>
    <n v="70"/>
    <x v="5"/>
  </r>
  <r>
    <x v="51"/>
    <n v="48"/>
    <n v="71"/>
    <x v="5"/>
  </r>
  <r>
    <x v="51"/>
    <n v="40"/>
    <n v="72"/>
    <x v="5"/>
  </r>
  <r>
    <x v="51"/>
    <n v="37"/>
    <n v="73"/>
    <x v="5"/>
  </r>
  <r>
    <x v="51"/>
    <n v="45"/>
    <n v="74"/>
    <x v="5"/>
  </r>
  <r>
    <x v="51"/>
    <n v="28"/>
    <n v="75"/>
    <x v="5"/>
  </r>
  <r>
    <x v="51"/>
    <n v="38"/>
    <n v="76"/>
    <x v="5"/>
  </r>
  <r>
    <x v="51"/>
    <n v="17"/>
    <n v="77"/>
    <x v="5"/>
  </r>
  <r>
    <x v="51"/>
    <n v="26"/>
    <n v="78"/>
    <x v="5"/>
  </r>
  <r>
    <x v="51"/>
    <n v="32"/>
    <n v="79"/>
    <x v="5"/>
  </r>
  <r>
    <x v="51"/>
    <n v="22"/>
    <n v="80"/>
    <x v="5"/>
  </r>
  <r>
    <x v="51"/>
    <n v="19"/>
    <n v="81"/>
    <x v="5"/>
  </r>
  <r>
    <x v="51"/>
    <n v="24"/>
    <n v="82"/>
    <x v="5"/>
  </r>
  <r>
    <x v="51"/>
    <n v="19"/>
    <n v="83"/>
    <x v="5"/>
  </r>
  <r>
    <x v="51"/>
    <n v="15"/>
    <n v="84"/>
    <x v="5"/>
  </r>
  <r>
    <x v="51"/>
    <n v="10"/>
    <n v="85"/>
    <x v="5"/>
  </r>
  <r>
    <x v="51"/>
    <n v="17"/>
    <n v="86"/>
    <x v="5"/>
  </r>
  <r>
    <x v="51"/>
    <n v="7"/>
    <n v="87"/>
    <x v="5"/>
  </r>
  <r>
    <x v="51"/>
    <n v="6"/>
    <n v="88"/>
    <x v="5"/>
  </r>
  <r>
    <x v="51"/>
    <n v="11"/>
    <n v="89"/>
    <x v="5"/>
  </r>
  <r>
    <x v="51"/>
    <n v="6"/>
    <n v="90"/>
    <x v="5"/>
  </r>
  <r>
    <x v="51"/>
    <n v="9"/>
    <n v="91"/>
    <x v="5"/>
  </r>
  <r>
    <x v="51"/>
    <n v="5"/>
    <n v="92"/>
    <x v="5"/>
  </r>
  <r>
    <x v="51"/>
    <n v="8"/>
    <n v="93"/>
    <x v="5"/>
  </r>
  <r>
    <x v="51"/>
    <n v="2"/>
    <n v="94"/>
    <x v="5"/>
  </r>
  <r>
    <x v="51"/>
    <n v="1"/>
    <n v="95"/>
    <x v="5"/>
  </r>
  <r>
    <x v="51"/>
    <n v="2"/>
    <n v="96"/>
    <x v="5"/>
  </r>
  <r>
    <x v="51"/>
    <n v="2"/>
    <n v="97"/>
    <x v="5"/>
  </r>
  <r>
    <x v="51"/>
    <n v="1"/>
    <n v="98"/>
    <x v="5"/>
  </r>
  <r>
    <x v="51"/>
    <n v="1"/>
    <n v="99"/>
    <x v="5"/>
  </r>
  <r>
    <x v="51"/>
    <n v="1"/>
    <n v="100"/>
    <x v="5"/>
  </r>
  <r>
    <x v="52"/>
    <n v="98"/>
    <n v="0"/>
    <x v="0"/>
  </r>
  <r>
    <x v="52"/>
    <n v="94"/>
    <n v="1"/>
    <x v="0"/>
  </r>
  <r>
    <x v="52"/>
    <n v="85"/>
    <n v="2"/>
    <x v="0"/>
  </r>
  <r>
    <x v="52"/>
    <n v="85"/>
    <n v="3"/>
    <x v="0"/>
  </r>
  <r>
    <x v="52"/>
    <n v="99"/>
    <n v="4"/>
    <x v="0"/>
  </r>
  <r>
    <x v="52"/>
    <n v="100"/>
    <n v="5"/>
    <x v="0"/>
  </r>
  <r>
    <x v="52"/>
    <n v="103"/>
    <n v="6"/>
    <x v="1"/>
  </r>
  <r>
    <x v="52"/>
    <n v="94"/>
    <n v="7"/>
    <x v="1"/>
  </r>
  <r>
    <x v="52"/>
    <n v="103"/>
    <n v="8"/>
    <x v="1"/>
  </r>
  <r>
    <x v="52"/>
    <n v="100"/>
    <n v="9"/>
    <x v="1"/>
  </r>
  <r>
    <x v="52"/>
    <n v="113"/>
    <n v="10"/>
    <x v="1"/>
  </r>
  <r>
    <x v="52"/>
    <n v="106"/>
    <n v="11"/>
    <x v="1"/>
  </r>
  <r>
    <x v="52"/>
    <n v="90"/>
    <n v="12"/>
    <x v="2"/>
  </r>
  <r>
    <x v="52"/>
    <n v="127"/>
    <n v="13"/>
    <x v="2"/>
  </r>
  <r>
    <x v="52"/>
    <n v="132"/>
    <n v="14"/>
    <x v="2"/>
  </r>
  <r>
    <x v="52"/>
    <n v="116"/>
    <n v="15"/>
    <x v="2"/>
  </r>
  <r>
    <x v="52"/>
    <n v="130"/>
    <n v="16"/>
    <x v="2"/>
  </r>
  <r>
    <x v="52"/>
    <n v="120"/>
    <n v="17"/>
    <x v="2"/>
  </r>
  <r>
    <x v="52"/>
    <n v="138"/>
    <n v="18"/>
    <x v="3"/>
  </r>
  <r>
    <x v="52"/>
    <n v="121"/>
    <n v="19"/>
    <x v="3"/>
  </r>
  <r>
    <x v="52"/>
    <n v="86"/>
    <n v="20"/>
    <x v="3"/>
  </r>
  <r>
    <x v="52"/>
    <n v="89"/>
    <n v="21"/>
    <x v="3"/>
  </r>
  <r>
    <x v="52"/>
    <n v="86"/>
    <n v="22"/>
    <x v="3"/>
  </r>
  <r>
    <x v="52"/>
    <n v="96"/>
    <n v="23"/>
    <x v="3"/>
  </r>
  <r>
    <x v="52"/>
    <n v="82"/>
    <n v="24"/>
    <x v="3"/>
  </r>
  <r>
    <x v="52"/>
    <n v="73"/>
    <n v="25"/>
    <x v="3"/>
  </r>
  <r>
    <x v="52"/>
    <n v="91"/>
    <n v="26"/>
    <x v="3"/>
  </r>
  <r>
    <x v="52"/>
    <n v="77"/>
    <n v="27"/>
    <x v="3"/>
  </r>
  <r>
    <x v="52"/>
    <n v="92"/>
    <n v="28"/>
    <x v="3"/>
  </r>
  <r>
    <x v="52"/>
    <n v="93"/>
    <n v="29"/>
    <x v="4"/>
  </r>
  <r>
    <x v="52"/>
    <n v="75"/>
    <n v="30"/>
    <x v="4"/>
  </r>
  <r>
    <x v="52"/>
    <n v="69"/>
    <n v="31"/>
    <x v="4"/>
  </r>
  <r>
    <x v="52"/>
    <n v="90"/>
    <n v="32"/>
    <x v="4"/>
  </r>
  <r>
    <x v="52"/>
    <n v="90"/>
    <n v="33"/>
    <x v="4"/>
  </r>
  <r>
    <x v="52"/>
    <n v="87"/>
    <n v="34"/>
    <x v="4"/>
  </r>
  <r>
    <x v="52"/>
    <n v="62"/>
    <n v="35"/>
    <x v="4"/>
  </r>
  <r>
    <x v="52"/>
    <n v="66"/>
    <n v="36"/>
    <x v="4"/>
  </r>
  <r>
    <x v="52"/>
    <n v="83"/>
    <n v="37"/>
    <x v="4"/>
  </r>
  <r>
    <x v="52"/>
    <n v="83"/>
    <n v="38"/>
    <x v="4"/>
  </r>
  <r>
    <x v="52"/>
    <n v="81"/>
    <n v="39"/>
    <x v="4"/>
  </r>
  <r>
    <x v="52"/>
    <n v="87"/>
    <n v="40"/>
    <x v="4"/>
  </r>
  <r>
    <x v="52"/>
    <n v="77"/>
    <n v="41"/>
    <x v="4"/>
  </r>
  <r>
    <x v="52"/>
    <n v="89"/>
    <n v="42"/>
    <x v="4"/>
  </r>
  <r>
    <x v="52"/>
    <n v="71"/>
    <n v="43"/>
    <x v="4"/>
  </r>
  <r>
    <x v="52"/>
    <n v="75"/>
    <n v="44"/>
    <x v="4"/>
  </r>
  <r>
    <x v="52"/>
    <n v="75"/>
    <n v="45"/>
    <x v="4"/>
  </r>
  <r>
    <x v="52"/>
    <n v="79"/>
    <n v="46"/>
    <x v="4"/>
  </r>
  <r>
    <x v="52"/>
    <n v="73"/>
    <n v="47"/>
    <x v="4"/>
  </r>
  <r>
    <x v="52"/>
    <n v="87"/>
    <n v="48"/>
    <x v="4"/>
  </r>
  <r>
    <x v="52"/>
    <n v="82"/>
    <n v="49"/>
    <x v="4"/>
  </r>
  <r>
    <x v="52"/>
    <n v="80"/>
    <n v="50"/>
    <x v="4"/>
  </r>
  <r>
    <x v="52"/>
    <n v="89"/>
    <n v="51"/>
    <x v="4"/>
  </r>
  <r>
    <x v="52"/>
    <n v="77"/>
    <n v="52"/>
    <x v="4"/>
  </r>
  <r>
    <x v="52"/>
    <n v="84"/>
    <n v="53"/>
    <x v="4"/>
  </r>
  <r>
    <x v="52"/>
    <n v="91"/>
    <n v="54"/>
    <x v="4"/>
  </r>
  <r>
    <x v="52"/>
    <n v="89"/>
    <n v="55"/>
    <x v="4"/>
  </r>
  <r>
    <x v="52"/>
    <n v="73"/>
    <n v="56"/>
    <x v="4"/>
  </r>
  <r>
    <x v="52"/>
    <n v="92"/>
    <n v="57"/>
    <x v="4"/>
  </r>
  <r>
    <x v="52"/>
    <n v="77"/>
    <n v="58"/>
    <x v="4"/>
  </r>
  <r>
    <x v="52"/>
    <n v="76"/>
    <n v="59"/>
    <x v="4"/>
  </r>
  <r>
    <x v="52"/>
    <n v="78"/>
    <n v="60"/>
    <x v="5"/>
  </r>
  <r>
    <x v="52"/>
    <n v="76"/>
    <n v="61"/>
    <x v="5"/>
  </r>
  <r>
    <x v="52"/>
    <n v="77"/>
    <n v="62"/>
    <x v="5"/>
  </r>
  <r>
    <x v="52"/>
    <n v="85"/>
    <n v="63"/>
    <x v="5"/>
  </r>
  <r>
    <x v="52"/>
    <n v="77"/>
    <n v="64"/>
    <x v="5"/>
  </r>
  <r>
    <x v="52"/>
    <n v="74"/>
    <n v="65"/>
    <x v="5"/>
  </r>
  <r>
    <x v="52"/>
    <n v="67"/>
    <n v="66"/>
    <x v="5"/>
  </r>
  <r>
    <x v="52"/>
    <n v="59"/>
    <n v="67"/>
    <x v="5"/>
  </r>
  <r>
    <x v="52"/>
    <n v="60"/>
    <n v="68"/>
    <x v="5"/>
  </r>
  <r>
    <x v="52"/>
    <n v="61"/>
    <n v="69"/>
    <x v="5"/>
  </r>
  <r>
    <x v="52"/>
    <n v="44"/>
    <n v="70"/>
    <x v="5"/>
  </r>
  <r>
    <x v="52"/>
    <n v="53"/>
    <n v="71"/>
    <x v="5"/>
  </r>
  <r>
    <x v="52"/>
    <n v="50"/>
    <n v="72"/>
    <x v="5"/>
  </r>
  <r>
    <x v="52"/>
    <n v="46"/>
    <n v="73"/>
    <x v="5"/>
  </r>
  <r>
    <x v="52"/>
    <n v="46"/>
    <n v="74"/>
    <x v="5"/>
  </r>
  <r>
    <x v="52"/>
    <n v="29"/>
    <n v="75"/>
    <x v="5"/>
  </r>
  <r>
    <x v="52"/>
    <n v="32"/>
    <n v="76"/>
    <x v="5"/>
  </r>
  <r>
    <x v="52"/>
    <n v="31"/>
    <n v="77"/>
    <x v="5"/>
  </r>
  <r>
    <x v="52"/>
    <n v="42"/>
    <n v="78"/>
    <x v="5"/>
  </r>
  <r>
    <x v="52"/>
    <n v="37"/>
    <n v="79"/>
    <x v="5"/>
  </r>
  <r>
    <x v="52"/>
    <n v="27"/>
    <n v="80"/>
    <x v="5"/>
  </r>
  <r>
    <x v="52"/>
    <n v="29"/>
    <n v="81"/>
    <x v="5"/>
  </r>
  <r>
    <x v="52"/>
    <n v="15"/>
    <n v="82"/>
    <x v="5"/>
  </r>
  <r>
    <x v="52"/>
    <n v="13"/>
    <n v="83"/>
    <x v="5"/>
  </r>
  <r>
    <x v="52"/>
    <n v="16"/>
    <n v="84"/>
    <x v="5"/>
  </r>
  <r>
    <x v="52"/>
    <n v="20"/>
    <n v="85"/>
    <x v="5"/>
  </r>
  <r>
    <x v="52"/>
    <n v="16"/>
    <n v="86"/>
    <x v="5"/>
  </r>
  <r>
    <x v="52"/>
    <n v="14"/>
    <n v="87"/>
    <x v="5"/>
  </r>
  <r>
    <x v="52"/>
    <n v="14"/>
    <n v="88"/>
    <x v="5"/>
  </r>
  <r>
    <x v="52"/>
    <n v="11"/>
    <n v="89"/>
    <x v="5"/>
  </r>
  <r>
    <x v="52"/>
    <n v="9"/>
    <n v="90"/>
    <x v="5"/>
  </r>
  <r>
    <x v="52"/>
    <n v="9"/>
    <n v="91"/>
    <x v="5"/>
  </r>
  <r>
    <x v="52"/>
    <n v="12"/>
    <n v="92"/>
    <x v="5"/>
  </r>
  <r>
    <x v="52"/>
    <n v="5"/>
    <n v="93"/>
    <x v="5"/>
  </r>
  <r>
    <x v="52"/>
    <n v="1"/>
    <n v="94"/>
    <x v="5"/>
  </r>
  <r>
    <x v="52"/>
    <n v="3"/>
    <n v="95"/>
    <x v="5"/>
  </r>
  <r>
    <x v="52"/>
    <n v="5"/>
    <n v="96"/>
    <x v="5"/>
  </r>
  <r>
    <x v="52"/>
    <n v="3"/>
    <n v="97"/>
    <x v="5"/>
  </r>
  <r>
    <x v="52"/>
    <n v="2"/>
    <n v="98"/>
    <x v="5"/>
  </r>
  <r>
    <x v="52"/>
    <n v="1"/>
    <n v="104"/>
    <x v="5"/>
  </r>
  <r>
    <x v="53"/>
    <n v="47"/>
    <n v="0"/>
    <x v="0"/>
  </r>
  <r>
    <x v="53"/>
    <n v="59"/>
    <n v="1"/>
    <x v="0"/>
  </r>
  <r>
    <x v="53"/>
    <n v="38"/>
    <n v="2"/>
    <x v="0"/>
  </r>
  <r>
    <x v="53"/>
    <n v="59"/>
    <n v="3"/>
    <x v="0"/>
  </r>
  <r>
    <x v="53"/>
    <n v="49"/>
    <n v="4"/>
    <x v="0"/>
  </r>
  <r>
    <x v="53"/>
    <n v="46"/>
    <n v="5"/>
    <x v="0"/>
  </r>
  <r>
    <x v="53"/>
    <n v="56"/>
    <n v="6"/>
    <x v="1"/>
  </r>
  <r>
    <x v="53"/>
    <n v="53"/>
    <n v="7"/>
    <x v="1"/>
  </r>
  <r>
    <x v="53"/>
    <n v="49"/>
    <n v="8"/>
    <x v="1"/>
  </r>
  <r>
    <x v="53"/>
    <n v="54"/>
    <n v="9"/>
    <x v="1"/>
  </r>
  <r>
    <x v="53"/>
    <n v="64"/>
    <n v="10"/>
    <x v="1"/>
  </r>
  <r>
    <x v="53"/>
    <n v="69"/>
    <n v="11"/>
    <x v="1"/>
  </r>
  <r>
    <x v="53"/>
    <n v="53"/>
    <n v="12"/>
    <x v="2"/>
  </r>
  <r>
    <x v="53"/>
    <n v="65"/>
    <n v="13"/>
    <x v="2"/>
  </r>
  <r>
    <x v="53"/>
    <n v="79"/>
    <n v="14"/>
    <x v="2"/>
  </r>
  <r>
    <x v="53"/>
    <n v="90"/>
    <n v="15"/>
    <x v="2"/>
  </r>
  <r>
    <x v="53"/>
    <n v="66"/>
    <n v="16"/>
    <x v="2"/>
  </r>
  <r>
    <x v="53"/>
    <n v="90"/>
    <n v="17"/>
    <x v="2"/>
  </r>
  <r>
    <x v="53"/>
    <n v="76"/>
    <n v="18"/>
    <x v="3"/>
  </r>
  <r>
    <x v="53"/>
    <n v="64"/>
    <n v="19"/>
    <x v="3"/>
  </r>
  <r>
    <x v="53"/>
    <n v="63"/>
    <n v="20"/>
    <x v="3"/>
  </r>
  <r>
    <x v="53"/>
    <n v="73"/>
    <n v="21"/>
    <x v="3"/>
  </r>
  <r>
    <x v="53"/>
    <n v="72"/>
    <n v="22"/>
    <x v="3"/>
  </r>
  <r>
    <x v="53"/>
    <n v="61"/>
    <n v="23"/>
    <x v="3"/>
  </r>
  <r>
    <x v="53"/>
    <n v="44"/>
    <n v="24"/>
    <x v="3"/>
  </r>
  <r>
    <x v="53"/>
    <n v="60"/>
    <n v="25"/>
    <x v="3"/>
  </r>
  <r>
    <x v="53"/>
    <n v="58"/>
    <n v="26"/>
    <x v="3"/>
  </r>
  <r>
    <x v="53"/>
    <n v="41"/>
    <n v="27"/>
    <x v="3"/>
  </r>
  <r>
    <x v="53"/>
    <n v="53"/>
    <n v="28"/>
    <x v="3"/>
  </r>
  <r>
    <x v="53"/>
    <n v="54"/>
    <n v="29"/>
    <x v="4"/>
  </r>
  <r>
    <x v="53"/>
    <n v="48"/>
    <n v="30"/>
    <x v="4"/>
  </r>
  <r>
    <x v="53"/>
    <n v="51"/>
    <n v="31"/>
    <x v="4"/>
  </r>
  <r>
    <x v="53"/>
    <n v="41"/>
    <n v="32"/>
    <x v="4"/>
  </r>
  <r>
    <x v="53"/>
    <n v="40"/>
    <n v="33"/>
    <x v="4"/>
  </r>
  <r>
    <x v="53"/>
    <n v="31"/>
    <n v="34"/>
    <x v="4"/>
  </r>
  <r>
    <x v="53"/>
    <n v="43"/>
    <n v="35"/>
    <x v="4"/>
  </r>
  <r>
    <x v="53"/>
    <n v="46"/>
    <n v="36"/>
    <x v="4"/>
  </r>
  <r>
    <x v="53"/>
    <n v="31"/>
    <n v="37"/>
    <x v="4"/>
  </r>
  <r>
    <x v="53"/>
    <n v="44"/>
    <n v="38"/>
    <x v="4"/>
  </r>
  <r>
    <x v="53"/>
    <n v="47"/>
    <n v="39"/>
    <x v="4"/>
  </r>
  <r>
    <x v="53"/>
    <n v="45"/>
    <n v="40"/>
    <x v="4"/>
  </r>
  <r>
    <x v="53"/>
    <n v="44"/>
    <n v="41"/>
    <x v="4"/>
  </r>
  <r>
    <x v="53"/>
    <n v="63"/>
    <n v="42"/>
    <x v="4"/>
  </r>
  <r>
    <x v="53"/>
    <n v="46"/>
    <n v="43"/>
    <x v="4"/>
  </r>
  <r>
    <x v="53"/>
    <n v="47"/>
    <n v="44"/>
    <x v="4"/>
  </r>
  <r>
    <x v="53"/>
    <n v="39"/>
    <n v="45"/>
    <x v="4"/>
  </r>
  <r>
    <x v="53"/>
    <n v="44"/>
    <n v="46"/>
    <x v="4"/>
  </r>
  <r>
    <x v="53"/>
    <n v="48"/>
    <n v="47"/>
    <x v="4"/>
  </r>
  <r>
    <x v="53"/>
    <n v="43"/>
    <n v="48"/>
    <x v="4"/>
  </r>
  <r>
    <x v="53"/>
    <n v="34"/>
    <n v="49"/>
    <x v="4"/>
  </r>
  <r>
    <x v="53"/>
    <n v="54"/>
    <n v="50"/>
    <x v="4"/>
  </r>
  <r>
    <x v="53"/>
    <n v="48"/>
    <n v="51"/>
    <x v="4"/>
  </r>
  <r>
    <x v="53"/>
    <n v="45"/>
    <n v="52"/>
    <x v="4"/>
  </r>
  <r>
    <x v="53"/>
    <n v="40"/>
    <n v="53"/>
    <x v="4"/>
  </r>
  <r>
    <x v="53"/>
    <n v="44"/>
    <n v="54"/>
    <x v="4"/>
  </r>
  <r>
    <x v="53"/>
    <n v="51"/>
    <n v="55"/>
    <x v="4"/>
  </r>
  <r>
    <x v="53"/>
    <n v="47"/>
    <n v="56"/>
    <x v="4"/>
  </r>
  <r>
    <x v="53"/>
    <n v="46"/>
    <n v="57"/>
    <x v="4"/>
  </r>
  <r>
    <x v="53"/>
    <n v="45"/>
    <n v="58"/>
    <x v="4"/>
  </r>
  <r>
    <x v="53"/>
    <n v="50"/>
    <n v="59"/>
    <x v="4"/>
  </r>
  <r>
    <x v="53"/>
    <n v="52"/>
    <n v="60"/>
    <x v="5"/>
  </r>
  <r>
    <x v="53"/>
    <n v="56"/>
    <n v="61"/>
    <x v="5"/>
  </r>
  <r>
    <x v="53"/>
    <n v="42"/>
    <n v="62"/>
    <x v="5"/>
  </r>
  <r>
    <x v="53"/>
    <n v="42"/>
    <n v="63"/>
    <x v="5"/>
  </r>
  <r>
    <x v="53"/>
    <n v="44"/>
    <n v="64"/>
    <x v="5"/>
  </r>
  <r>
    <x v="53"/>
    <n v="31"/>
    <n v="65"/>
    <x v="5"/>
  </r>
  <r>
    <x v="53"/>
    <n v="55"/>
    <n v="66"/>
    <x v="5"/>
  </r>
  <r>
    <x v="53"/>
    <n v="41"/>
    <n v="67"/>
    <x v="5"/>
  </r>
  <r>
    <x v="53"/>
    <n v="38"/>
    <n v="68"/>
    <x v="5"/>
  </r>
  <r>
    <x v="53"/>
    <n v="20"/>
    <n v="69"/>
    <x v="5"/>
  </r>
  <r>
    <x v="53"/>
    <n v="30"/>
    <n v="70"/>
    <x v="5"/>
  </r>
  <r>
    <x v="53"/>
    <n v="20"/>
    <n v="71"/>
    <x v="5"/>
  </r>
  <r>
    <x v="53"/>
    <n v="41"/>
    <n v="72"/>
    <x v="5"/>
  </r>
  <r>
    <x v="53"/>
    <n v="26"/>
    <n v="73"/>
    <x v="5"/>
  </r>
  <r>
    <x v="53"/>
    <n v="22"/>
    <n v="74"/>
    <x v="5"/>
  </r>
  <r>
    <x v="53"/>
    <n v="27"/>
    <n v="75"/>
    <x v="5"/>
  </r>
  <r>
    <x v="53"/>
    <n v="30"/>
    <n v="76"/>
    <x v="5"/>
  </r>
  <r>
    <x v="53"/>
    <n v="21"/>
    <n v="77"/>
    <x v="5"/>
  </r>
  <r>
    <x v="53"/>
    <n v="21"/>
    <n v="78"/>
    <x v="5"/>
  </r>
  <r>
    <x v="53"/>
    <n v="13"/>
    <n v="79"/>
    <x v="5"/>
  </r>
  <r>
    <x v="53"/>
    <n v="21"/>
    <n v="80"/>
    <x v="5"/>
  </r>
  <r>
    <x v="53"/>
    <n v="19"/>
    <n v="81"/>
    <x v="5"/>
  </r>
  <r>
    <x v="53"/>
    <n v="11"/>
    <n v="82"/>
    <x v="5"/>
  </r>
  <r>
    <x v="53"/>
    <n v="9"/>
    <n v="83"/>
    <x v="5"/>
  </r>
  <r>
    <x v="53"/>
    <n v="6"/>
    <n v="84"/>
    <x v="5"/>
  </r>
  <r>
    <x v="53"/>
    <n v="12"/>
    <n v="85"/>
    <x v="5"/>
  </r>
  <r>
    <x v="53"/>
    <n v="8"/>
    <n v="86"/>
    <x v="5"/>
  </r>
  <r>
    <x v="53"/>
    <n v="7"/>
    <n v="87"/>
    <x v="5"/>
  </r>
  <r>
    <x v="53"/>
    <n v="3"/>
    <n v="88"/>
    <x v="5"/>
  </r>
  <r>
    <x v="53"/>
    <n v="6"/>
    <n v="89"/>
    <x v="5"/>
  </r>
  <r>
    <x v="53"/>
    <n v="2"/>
    <n v="90"/>
    <x v="5"/>
  </r>
  <r>
    <x v="53"/>
    <n v="3"/>
    <n v="91"/>
    <x v="5"/>
  </r>
  <r>
    <x v="53"/>
    <n v="5"/>
    <n v="92"/>
    <x v="5"/>
  </r>
  <r>
    <x v="53"/>
    <n v="2"/>
    <n v="93"/>
    <x v="5"/>
  </r>
  <r>
    <x v="53"/>
    <n v="4"/>
    <n v="94"/>
    <x v="5"/>
  </r>
  <r>
    <x v="53"/>
    <n v="1"/>
    <n v="102"/>
    <x v="5"/>
  </r>
  <r>
    <x v="54"/>
    <n v="125"/>
    <n v="0"/>
    <x v="0"/>
  </r>
  <r>
    <x v="54"/>
    <n v="150"/>
    <n v="1"/>
    <x v="0"/>
  </r>
  <r>
    <x v="54"/>
    <n v="143"/>
    <n v="2"/>
    <x v="0"/>
  </r>
  <r>
    <x v="54"/>
    <n v="139"/>
    <n v="3"/>
    <x v="0"/>
  </r>
  <r>
    <x v="54"/>
    <n v="140"/>
    <n v="4"/>
    <x v="0"/>
  </r>
  <r>
    <x v="54"/>
    <n v="137"/>
    <n v="5"/>
    <x v="0"/>
  </r>
  <r>
    <x v="54"/>
    <n v="132"/>
    <n v="6"/>
    <x v="1"/>
  </r>
  <r>
    <x v="54"/>
    <n v="121"/>
    <n v="7"/>
    <x v="1"/>
  </r>
  <r>
    <x v="54"/>
    <n v="131"/>
    <n v="8"/>
    <x v="1"/>
  </r>
  <r>
    <x v="54"/>
    <n v="152"/>
    <n v="9"/>
    <x v="1"/>
  </r>
  <r>
    <x v="54"/>
    <n v="120"/>
    <n v="10"/>
    <x v="1"/>
  </r>
  <r>
    <x v="54"/>
    <n v="141"/>
    <n v="11"/>
    <x v="1"/>
  </r>
  <r>
    <x v="54"/>
    <n v="144"/>
    <n v="12"/>
    <x v="2"/>
  </r>
  <r>
    <x v="54"/>
    <n v="179"/>
    <n v="13"/>
    <x v="2"/>
  </r>
  <r>
    <x v="54"/>
    <n v="170"/>
    <n v="14"/>
    <x v="2"/>
  </r>
  <r>
    <x v="54"/>
    <n v="155"/>
    <n v="15"/>
    <x v="2"/>
  </r>
  <r>
    <x v="54"/>
    <n v="157"/>
    <n v="16"/>
    <x v="2"/>
  </r>
  <r>
    <x v="54"/>
    <n v="174"/>
    <n v="17"/>
    <x v="2"/>
  </r>
  <r>
    <x v="54"/>
    <n v="191"/>
    <n v="18"/>
    <x v="3"/>
  </r>
  <r>
    <x v="54"/>
    <n v="165"/>
    <n v="19"/>
    <x v="3"/>
  </r>
  <r>
    <x v="54"/>
    <n v="138"/>
    <n v="20"/>
    <x v="3"/>
  </r>
  <r>
    <x v="54"/>
    <n v="167"/>
    <n v="21"/>
    <x v="3"/>
  </r>
  <r>
    <x v="54"/>
    <n v="172"/>
    <n v="22"/>
    <x v="3"/>
  </r>
  <r>
    <x v="54"/>
    <n v="157"/>
    <n v="23"/>
    <x v="3"/>
  </r>
  <r>
    <x v="54"/>
    <n v="153"/>
    <n v="24"/>
    <x v="3"/>
  </r>
  <r>
    <x v="54"/>
    <n v="209"/>
    <n v="25"/>
    <x v="3"/>
  </r>
  <r>
    <x v="54"/>
    <n v="183"/>
    <n v="26"/>
    <x v="3"/>
  </r>
  <r>
    <x v="54"/>
    <n v="190"/>
    <n v="27"/>
    <x v="3"/>
  </r>
  <r>
    <x v="54"/>
    <n v="166"/>
    <n v="28"/>
    <x v="3"/>
  </r>
  <r>
    <x v="54"/>
    <n v="176"/>
    <n v="29"/>
    <x v="4"/>
  </r>
  <r>
    <x v="54"/>
    <n v="176"/>
    <n v="30"/>
    <x v="4"/>
  </r>
  <r>
    <x v="54"/>
    <n v="162"/>
    <n v="31"/>
    <x v="4"/>
  </r>
  <r>
    <x v="54"/>
    <n v="145"/>
    <n v="32"/>
    <x v="4"/>
  </r>
  <r>
    <x v="54"/>
    <n v="171"/>
    <n v="33"/>
    <x v="4"/>
  </r>
  <r>
    <x v="54"/>
    <n v="153"/>
    <n v="34"/>
    <x v="4"/>
  </r>
  <r>
    <x v="54"/>
    <n v="152"/>
    <n v="35"/>
    <x v="4"/>
  </r>
  <r>
    <x v="54"/>
    <n v="147"/>
    <n v="36"/>
    <x v="4"/>
  </r>
  <r>
    <x v="54"/>
    <n v="124"/>
    <n v="37"/>
    <x v="4"/>
  </r>
  <r>
    <x v="54"/>
    <n v="138"/>
    <n v="38"/>
    <x v="4"/>
  </r>
  <r>
    <x v="54"/>
    <n v="154"/>
    <n v="39"/>
    <x v="4"/>
  </r>
  <r>
    <x v="54"/>
    <n v="163"/>
    <n v="40"/>
    <x v="4"/>
  </r>
  <r>
    <x v="54"/>
    <n v="154"/>
    <n v="41"/>
    <x v="4"/>
  </r>
  <r>
    <x v="54"/>
    <n v="144"/>
    <n v="42"/>
    <x v="4"/>
  </r>
  <r>
    <x v="54"/>
    <n v="137"/>
    <n v="43"/>
    <x v="4"/>
  </r>
  <r>
    <x v="54"/>
    <n v="145"/>
    <n v="44"/>
    <x v="4"/>
  </r>
  <r>
    <x v="54"/>
    <n v="142"/>
    <n v="45"/>
    <x v="4"/>
  </r>
  <r>
    <x v="54"/>
    <n v="157"/>
    <n v="46"/>
    <x v="4"/>
  </r>
  <r>
    <x v="54"/>
    <n v="162"/>
    <n v="47"/>
    <x v="4"/>
  </r>
  <r>
    <x v="54"/>
    <n v="152"/>
    <n v="48"/>
    <x v="4"/>
  </r>
  <r>
    <x v="54"/>
    <n v="148"/>
    <n v="49"/>
    <x v="4"/>
  </r>
  <r>
    <x v="54"/>
    <n v="166"/>
    <n v="50"/>
    <x v="4"/>
  </r>
  <r>
    <x v="54"/>
    <n v="167"/>
    <n v="51"/>
    <x v="4"/>
  </r>
  <r>
    <x v="54"/>
    <n v="159"/>
    <n v="52"/>
    <x v="4"/>
  </r>
  <r>
    <x v="54"/>
    <n v="172"/>
    <n v="53"/>
    <x v="4"/>
  </r>
  <r>
    <x v="54"/>
    <n v="159"/>
    <n v="54"/>
    <x v="4"/>
  </r>
  <r>
    <x v="54"/>
    <n v="164"/>
    <n v="55"/>
    <x v="4"/>
  </r>
  <r>
    <x v="54"/>
    <n v="177"/>
    <n v="56"/>
    <x v="4"/>
  </r>
  <r>
    <x v="54"/>
    <n v="163"/>
    <n v="57"/>
    <x v="4"/>
  </r>
  <r>
    <x v="54"/>
    <n v="165"/>
    <n v="58"/>
    <x v="4"/>
  </r>
  <r>
    <x v="54"/>
    <n v="190"/>
    <n v="59"/>
    <x v="4"/>
  </r>
  <r>
    <x v="54"/>
    <n v="167"/>
    <n v="60"/>
    <x v="5"/>
  </r>
  <r>
    <x v="54"/>
    <n v="159"/>
    <n v="61"/>
    <x v="5"/>
  </r>
  <r>
    <x v="54"/>
    <n v="138"/>
    <n v="62"/>
    <x v="5"/>
  </r>
  <r>
    <x v="54"/>
    <n v="129"/>
    <n v="63"/>
    <x v="5"/>
  </r>
  <r>
    <x v="54"/>
    <n v="132"/>
    <n v="64"/>
    <x v="5"/>
  </r>
  <r>
    <x v="54"/>
    <n v="120"/>
    <n v="65"/>
    <x v="5"/>
  </r>
  <r>
    <x v="54"/>
    <n v="129"/>
    <n v="66"/>
    <x v="5"/>
  </r>
  <r>
    <x v="54"/>
    <n v="108"/>
    <n v="67"/>
    <x v="5"/>
  </r>
  <r>
    <x v="54"/>
    <n v="93"/>
    <n v="68"/>
    <x v="5"/>
  </r>
  <r>
    <x v="54"/>
    <n v="98"/>
    <n v="69"/>
    <x v="5"/>
  </r>
  <r>
    <x v="54"/>
    <n v="95"/>
    <n v="70"/>
    <x v="5"/>
  </r>
  <r>
    <x v="54"/>
    <n v="116"/>
    <n v="71"/>
    <x v="5"/>
  </r>
  <r>
    <x v="54"/>
    <n v="79"/>
    <n v="72"/>
    <x v="5"/>
  </r>
  <r>
    <x v="54"/>
    <n v="103"/>
    <n v="73"/>
    <x v="5"/>
  </r>
  <r>
    <x v="54"/>
    <n v="98"/>
    <n v="74"/>
    <x v="5"/>
  </r>
  <r>
    <x v="54"/>
    <n v="79"/>
    <n v="75"/>
    <x v="5"/>
  </r>
  <r>
    <x v="54"/>
    <n v="89"/>
    <n v="76"/>
    <x v="5"/>
  </r>
  <r>
    <x v="54"/>
    <n v="76"/>
    <n v="77"/>
    <x v="5"/>
  </r>
  <r>
    <x v="54"/>
    <n v="82"/>
    <n v="78"/>
    <x v="5"/>
  </r>
  <r>
    <x v="54"/>
    <n v="57"/>
    <n v="79"/>
    <x v="5"/>
  </r>
  <r>
    <x v="54"/>
    <n v="71"/>
    <n v="80"/>
    <x v="5"/>
  </r>
  <r>
    <x v="54"/>
    <n v="39"/>
    <n v="81"/>
    <x v="5"/>
  </r>
  <r>
    <x v="54"/>
    <n v="53"/>
    <n v="82"/>
    <x v="5"/>
  </r>
  <r>
    <x v="54"/>
    <n v="49"/>
    <n v="83"/>
    <x v="5"/>
  </r>
  <r>
    <x v="54"/>
    <n v="43"/>
    <n v="84"/>
    <x v="5"/>
  </r>
  <r>
    <x v="54"/>
    <n v="31"/>
    <n v="85"/>
    <x v="5"/>
  </r>
  <r>
    <x v="54"/>
    <n v="29"/>
    <n v="86"/>
    <x v="5"/>
  </r>
  <r>
    <x v="54"/>
    <n v="30"/>
    <n v="87"/>
    <x v="5"/>
  </r>
  <r>
    <x v="54"/>
    <n v="22"/>
    <n v="88"/>
    <x v="5"/>
  </r>
  <r>
    <x v="54"/>
    <n v="20"/>
    <n v="89"/>
    <x v="5"/>
  </r>
  <r>
    <x v="54"/>
    <n v="20"/>
    <n v="90"/>
    <x v="5"/>
  </r>
  <r>
    <x v="54"/>
    <n v="22"/>
    <n v="91"/>
    <x v="5"/>
  </r>
  <r>
    <x v="54"/>
    <n v="18"/>
    <n v="92"/>
    <x v="5"/>
  </r>
  <r>
    <x v="54"/>
    <n v="9"/>
    <n v="93"/>
    <x v="5"/>
  </r>
  <r>
    <x v="54"/>
    <n v="10"/>
    <n v="94"/>
    <x v="5"/>
  </r>
  <r>
    <x v="54"/>
    <n v="6"/>
    <n v="95"/>
    <x v="5"/>
  </r>
  <r>
    <x v="54"/>
    <n v="8"/>
    <n v="96"/>
    <x v="5"/>
  </r>
  <r>
    <x v="54"/>
    <n v="2"/>
    <n v="97"/>
    <x v="5"/>
  </r>
  <r>
    <x v="54"/>
    <n v="2"/>
    <n v="99"/>
    <x v="5"/>
  </r>
  <r>
    <x v="54"/>
    <n v="1"/>
    <n v="100"/>
    <x v="5"/>
  </r>
  <r>
    <x v="54"/>
    <n v="1"/>
    <n v="102"/>
    <x v="5"/>
  </r>
  <r>
    <x v="54"/>
    <n v="1"/>
    <n v="104"/>
    <x v="5"/>
  </r>
  <r>
    <x v="55"/>
    <n v="40"/>
    <n v="0"/>
    <x v="0"/>
  </r>
  <r>
    <x v="55"/>
    <n v="49"/>
    <n v="1"/>
    <x v="0"/>
  </r>
  <r>
    <x v="55"/>
    <n v="36"/>
    <n v="2"/>
    <x v="0"/>
  </r>
  <r>
    <x v="55"/>
    <n v="47"/>
    <n v="3"/>
    <x v="0"/>
  </r>
  <r>
    <x v="55"/>
    <n v="45"/>
    <n v="4"/>
    <x v="0"/>
  </r>
  <r>
    <x v="55"/>
    <n v="49"/>
    <n v="5"/>
    <x v="0"/>
  </r>
  <r>
    <x v="55"/>
    <n v="50"/>
    <n v="6"/>
    <x v="1"/>
  </r>
  <r>
    <x v="55"/>
    <n v="50"/>
    <n v="7"/>
    <x v="1"/>
  </r>
  <r>
    <x v="55"/>
    <n v="31"/>
    <n v="8"/>
    <x v="1"/>
  </r>
  <r>
    <x v="55"/>
    <n v="35"/>
    <n v="9"/>
    <x v="1"/>
  </r>
  <r>
    <x v="55"/>
    <n v="39"/>
    <n v="10"/>
    <x v="1"/>
  </r>
  <r>
    <x v="55"/>
    <n v="37"/>
    <n v="11"/>
    <x v="1"/>
  </r>
  <r>
    <x v="55"/>
    <n v="41"/>
    <n v="12"/>
    <x v="2"/>
  </r>
  <r>
    <x v="55"/>
    <n v="42"/>
    <n v="13"/>
    <x v="2"/>
  </r>
  <r>
    <x v="55"/>
    <n v="38"/>
    <n v="14"/>
    <x v="2"/>
  </r>
  <r>
    <x v="55"/>
    <n v="50"/>
    <n v="15"/>
    <x v="2"/>
  </r>
  <r>
    <x v="55"/>
    <n v="51"/>
    <n v="16"/>
    <x v="2"/>
  </r>
  <r>
    <x v="55"/>
    <n v="55"/>
    <n v="17"/>
    <x v="2"/>
  </r>
  <r>
    <x v="55"/>
    <n v="34"/>
    <n v="18"/>
    <x v="3"/>
  </r>
  <r>
    <x v="55"/>
    <n v="42"/>
    <n v="19"/>
    <x v="3"/>
  </r>
  <r>
    <x v="55"/>
    <n v="53"/>
    <n v="20"/>
    <x v="3"/>
  </r>
  <r>
    <x v="55"/>
    <n v="45"/>
    <n v="21"/>
    <x v="3"/>
  </r>
  <r>
    <x v="55"/>
    <n v="45"/>
    <n v="22"/>
    <x v="3"/>
  </r>
  <r>
    <x v="55"/>
    <n v="54"/>
    <n v="23"/>
    <x v="3"/>
  </r>
  <r>
    <x v="55"/>
    <n v="58"/>
    <n v="24"/>
    <x v="3"/>
  </r>
  <r>
    <x v="55"/>
    <n v="47"/>
    <n v="25"/>
    <x v="3"/>
  </r>
  <r>
    <x v="55"/>
    <n v="64"/>
    <n v="26"/>
    <x v="3"/>
  </r>
  <r>
    <x v="55"/>
    <n v="67"/>
    <n v="27"/>
    <x v="3"/>
  </r>
  <r>
    <x v="55"/>
    <n v="57"/>
    <n v="28"/>
    <x v="3"/>
  </r>
  <r>
    <x v="55"/>
    <n v="45"/>
    <n v="29"/>
    <x v="4"/>
  </r>
  <r>
    <x v="55"/>
    <n v="56"/>
    <n v="30"/>
    <x v="4"/>
  </r>
  <r>
    <x v="55"/>
    <n v="49"/>
    <n v="31"/>
    <x v="4"/>
  </r>
  <r>
    <x v="55"/>
    <n v="39"/>
    <n v="32"/>
    <x v="4"/>
  </r>
  <r>
    <x v="55"/>
    <n v="45"/>
    <n v="33"/>
    <x v="4"/>
  </r>
  <r>
    <x v="55"/>
    <n v="47"/>
    <n v="34"/>
    <x v="4"/>
  </r>
  <r>
    <x v="55"/>
    <n v="45"/>
    <n v="35"/>
    <x v="4"/>
  </r>
  <r>
    <x v="55"/>
    <n v="49"/>
    <n v="36"/>
    <x v="4"/>
  </r>
  <r>
    <x v="55"/>
    <n v="35"/>
    <n v="37"/>
    <x v="4"/>
  </r>
  <r>
    <x v="55"/>
    <n v="43"/>
    <n v="38"/>
    <x v="4"/>
  </r>
  <r>
    <x v="55"/>
    <n v="28"/>
    <n v="39"/>
    <x v="4"/>
  </r>
  <r>
    <x v="55"/>
    <n v="35"/>
    <n v="40"/>
    <x v="4"/>
  </r>
  <r>
    <x v="55"/>
    <n v="36"/>
    <n v="41"/>
    <x v="4"/>
  </r>
  <r>
    <x v="55"/>
    <n v="45"/>
    <n v="42"/>
    <x v="4"/>
  </r>
  <r>
    <x v="55"/>
    <n v="36"/>
    <n v="43"/>
    <x v="4"/>
  </r>
  <r>
    <x v="55"/>
    <n v="28"/>
    <n v="44"/>
    <x v="4"/>
  </r>
  <r>
    <x v="55"/>
    <n v="33"/>
    <n v="45"/>
    <x v="4"/>
  </r>
  <r>
    <x v="55"/>
    <n v="39"/>
    <n v="46"/>
    <x v="4"/>
  </r>
  <r>
    <x v="55"/>
    <n v="32"/>
    <n v="47"/>
    <x v="4"/>
  </r>
  <r>
    <x v="55"/>
    <n v="40"/>
    <n v="48"/>
    <x v="4"/>
  </r>
  <r>
    <x v="55"/>
    <n v="31"/>
    <n v="49"/>
    <x v="4"/>
  </r>
  <r>
    <x v="55"/>
    <n v="46"/>
    <n v="50"/>
    <x v="4"/>
  </r>
  <r>
    <x v="55"/>
    <n v="29"/>
    <n v="51"/>
    <x v="4"/>
  </r>
  <r>
    <x v="55"/>
    <n v="32"/>
    <n v="52"/>
    <x v="4"/>
  </r>
  <r>
    <x v="55"/>
    <n v="44"/>
    <n v="53"/>
    <x v="4"/>
  </r>
  <r>
    <x v="55"/>
    <n v="45"/>
    <n v="54"/>
    <x v="4"/>
  </r>
  <r>
    <x v="55"/>
    <n v="45"/>
    <n v="55"/>
    <x v="4"/>
  </r>
  <r>
    <x v="55"/>
    <n v="44"/>
    <n v="56"/>
    <x v="4"/>
  </r>
  <r>
    <x v="55"/>
    <n v="50"/>
    <n v="57"/>
    <x v="4"/>
  </r>
  <r>
    <x v="55"/>
    <n v="37"/>
    <n v="58"/>
    <x v="4"/>
  </r>
  <r>
    <x v="55"/>
    <n v="42"/>
    <n v="59"/>
    <x v="4"/>
  </r>
  <r>
    <x v="55"/>
    <n v="37"/>
    <n v="60"/>
    <x v="5"/>
  </r>
  <r>
    <x v="55"/>
    <n v="37"/>
    <n v="61"/>
    <x v="5"/>
  </r>
  <r>
    <x v="55"/>
    <n v="39"/>
    <n v="62"/>
    <x v="5"/>
  </r>
  <r>
    <x v="55"/>
    <n v="29"/>
    <n v="63"/>
    <x v="5"/>
  </r>
  <r>
    <x v="55"/>
    <n v="30"/>
    <n v="64"/>
    <x v="5"/>
  </r>
  <r>
    <x v="55"/>
    <n v="26"/>
    <n v="65"/>
    <x v="5"/>
  </r>
  <r>
    <x v="55"/>
    <n v="25"/>
    <n v="66"/>
    <x v="5"/>
  </r>
  <r>
    <x v="55"/>
    <n v="16"/>
    <n v="67"/>
    <x v="5"/>
  </r>
  <r>
    <x v="55"/>
    <n v="23"/>
    <n v="68"/>
    <x v="5"/>
  </r>
  <r>
    <x v="55"/>
    <n v="19"/>
    <n v="69"/>
    <x v="5"/>
  </r>
  <r>
    <x v="55"/>
    <n v="18"/>
    <n v="70"/>
    <x v="5"/>
  </r>
  <r>
    <x v="55"/>
    <n v="24"/>
    <n v="71"/>
    <x v="5"/>
  </r>
  <r>
    <x v="55"/>
    <n v="16"/>
    <n v="72"/>
    <x v="5"/>
  </r>
  <r>
    <x v="55"/>
    <n v="17"/>
    <n v="73"/>
    <x v="5"/>
  </r>
  <r>
    <x v="55"/>
    <n v="27"/>
    <n v="74"/>
    <x v="5"/>
  </r>
  <r>
    <x v="55"/>
    <n v="18"/>
    <n v="75"/>
    <x v="5"/>
  </r>
  <r>
    <x v="55"/>
    <n v="13"/>
    <n v="76"/>
    <x v="5"/>
  </r>
  <r>
    <x v="55"/>
    <n v="20"/>
    <n v="77"/>
    <x v="5"/>
  </r>
  <r>
    <x v="55"/>
    <n v="17"/>
    <n v="78"/>
    <x v="5"/>
  </r>
  <r>
    <x v="55"/>
    <n v="16"/>
    <n v="79"/>
    <x v="5"/>
  </r>
  <r>
    <x v="55"/>
    <n v="10"/>
    <n v="80"/>
    <x v="5"/>
  </r>
  <r>
    <x v="55"/>
    <n v="10"/>
    <n v="81"/>
    <x v="5"/>
  </r>
  <r>
    <x v="55"/>
    <n v="9"/>
    <n v="82"/>
    <x v="5"/>
  </r>
  <r>
    <x v="55"/>
    <n v="12"/>
    <n v="83"/>
    <x v="5"/>
  </r>
  <r>
    <x v="55"/>
    <n v="9"/>
    <n v="84"/>
    <x v="5"/>
  </r>
  <r>
    <x v="55"/>
    <n v="7"/>
    <n v="85"/>
    <x v="5"/>
  </r>
  <r>
    <x v="55"/>
    <n v="12"/>
    <n v="86"/>
    <x v="5"/>
  </r>
  <r>
    <x v="55"/>
    <n v="11"/>
    <n v="87"/>
    <x v="5"/>
  </r>
  <r>
    <x v="55"/>
    <n v="3"/>
    <n v="88"/>
    <x v="5"/>
  </r>
  <r>
    <x v="55"/>
    <n v="10"/>
    <n v="89"/>
    <x v="5"/>
  </r>
  <r>
    <x v="55"/>
    <n v="5"/>
    <n v="90"/>
    <x v="5"/>
  </r>
  <r>
    <x v="55"/>
    <n v="4"/>
    <n v="91"/>
    <x v="5"/>
  </r>
  <r>
    <x v="55"/>
    <n v="5"/>
    <n v="92"/>
    <x v="5"/>
  </r>
  <r>
    <x v="55"/>
    <n v="2"/>
    <n v="93"/>
    <x v="5"/>
  </r>
  <r>
    <x v="55"/>
    <n v="2"/>
    <n v="94"/>
    <x v="5"/>
  </r>
  <r>
    <x v="55"/>
    <n v="1"/>
    <n v="95"/>
    <x v="5"/>
  </r>
  <r>
    <x v="55"/>
    <n v="1"/>
    <n v="98"/>
    <x v="5"/>
  </r>
  <r>
    <x v="55"/>
    <n v="2"/>
    <n v="99"/>
    <x v="5"/>
  </r>
  <r>
    <x v="55"/>
    <n v="1"/>
    <n v="102"/>
    <x v="5"/>
  </r>
  <r>
    <x v="56"/>
    <n v="23"/>
    <n v="0"/>
    <x v="0"/>
  </r>
  <r>
    <x v="56"/>
    <n v="31"/>
    <n v="1"/>
    <x v="0"/>
  </r>
  <r>
    <x v="56"/>
    <n v="25"/>
    <n v="2"/>
    <x v="0"/>
  </r>
  <r>
    <x v="56"/>
    <n v="36"/>
    <n v="3"/>
    <x v="0"/>
  </r>
  <r>
    <x v="56"/>
    <n v="22"/>
    <n v="4"/>
    <x v="0"/>
  </r>
  <r>
    <x v="56"/>
    <n v="34"/>
    <n v="5"/>
    <x v="0"/>
  </r>
  <r>
    <x v="56"/>
    <n v="29"/>
    <n v="6"/>
    <x v="1"/>
  </r>
  <r>
    <x v="56"/>
    <n v="33"/>
    <n v="7"/>
    <x v="1"/>
  </r>
  <r>
    <x v="56"/>
    <n v="27"/>
    <n v="8"/>
    <x v="1"/>
  </r>
  <r>
    <x v="56"/>
    <n v="26"/>
    <n v="9"/>
    <x v="1"/>
  </r>
  <r>
    <x v="56"/>
    <n v="34"/>
    <n v="10"/>
    <x v="1"/>
  </r>
  <r>
    <x v="56"/>
    <n v="26"/>
    <n v="11"/>
    <x v="1"/>
  </r>
  <r>
    <x v="56"/>
    <n v="34"/>
    <n v="12"/>
    <x v="2"/>
  </r>
  <r>
    <x v="56"/>
    <n v="47"/>
    <n v="13"/>
    <x v="2"/>
  </r>
  <r>
    <x v="56"/>
    <n v="51"/>
    <n v="14"/>
    <x v="2"/>
  </r>
  <r>
    <x v="56"/>
    <n v="48"/>
    <n v="15"/>
    <x v="2"/>
  </r>
  <r>
    <x v="56"/>
    <n v="62"/>
    <n v="16"/>
    <x v="2"/>
  </r>
  <r>
    <x v="56"/>
    <n v="77"/>
    <n v="17"/>
    <x v="2"/>
  </r>
  <r>
    <x v="56"/>
    <n v="55"/>
    <n v="18"/>
    <x v="3"/>
  </r>
  <r>
    <x v="56"/>
    <n v="37"/>
    <n v="19"/>
    <x v="3"/>
  </r>
  <r>
    <x v="56"/>
    <n v="37"/>
    <n v="20"/>
    <x v="3"/>
  </r>
  <r>
    <x v="56"/>
    <n v="48"/>
    <n v="21"/>
    <x v="3"/>
  </r>
  <r>
    <x v="56"/>
    <n v="32"/>
    <n v="22"/>
    <x v="3"/>
  </r>
  <r>
    <x v="56"/>
    <n v="38"/>
    <n v="23"/>
    <x v="3"/>
  </r>
  <r>
    <x v="56"/>
    <n v="45"/>
    <n v="24"/>
    <x v="3"/>
  </r>
  <r>
    <x v="56"/>
    <n v="30"/>
    <n v="25"/>
    <x v="3"/>
  </r>
  <r>
    <x v="56"/>
    <n v="30"/>
    <n v="26"/>
    <x v="3"/>
  </r>
  <r>
    <x v="56"/>
    <n v="38"/>
    <n v="27"/>
    <x v="3"/>
  </r>
  <r>
    <x v="56"/>
    <n v="27"/>
    <n v="28"/>
    <x v="3"/>
  </r>
  <r>
    <x v="56"/>
    <n v="38"/>
    <n v="29"/>
    <x v="4"/>
  </r>
  <r>
    <x v="56"/>
    <n v="33"/>
    <n v="30"/>
    <x v="4"/>
  </r>
  <r>
    <x v="56"/>
    <n v="31"/>
    <n v="31"/>
    <x v="4"/>
  </r>
  <r>
    <x v="56"/>
    <n v="17"/>
    <n v="32"/>
    <x v="4"/>
  </r>
  <r>
    <x v="56"/>
    <n v="45"/>
    <n v="33"/>
    <x v="4"/>
  </r>
  <r>
    <x v="56"/>
    <n v="31"/>
    <n v="34"/>
    <x v="4"/>
  </r>
  <r>
    <x v="56"/>
    <n v="29"/>
    <n v="35"/>
    <x v="4"/>
  </r>
  <r>
    <x v="56"/>
    <n v="22"/>
    <n v="36"/>
    <x v="4"/>
  </r>
  <r>
    <x v="56"/>
    <n v="33"/>
    <n v="37"/>
    <x v="4"/>
  </r>
  <r>
    <x v="56"/>
    <n v="50"/>
    <n v="38"/>
    <x v="4"/>
  </r>
  <r>
    <x v="56"/>
    <n v="32"/>
    <n v="39"/>
    <x v="4"/>
  </r>
  <r>
    <x v="56"/>
    <n v="45"/>
    <n v="40"/>
    <x v="4"/>
  </r>
  <r>
    <x v="56"/>
    <n v="35"/>
    <n v="41"/>
    <x v="4"/>
  </r>
  <r>
    <x v="56"/>
    <n v="35"/>
    <n v="42"/>
    <x v="4"/>
  </r>
  <r>
    <x v="56"/>
    <n v="45"/>
    <n v="43"/>
    <x v="4"/>
  </r>
  <r>
    <x v="56"/>
    <n v="47"/>
    <n v="44"/>
    <x v="4"/>
  </r>
  <r>
    <x v="56"/>
    <n v="39"/>
    <n v="45"/>
    <x v="4"/>
  </r>
  <r>
    <x v="56"/>
    <n v="47"/>
    <n v="46"/>
    <x v="4"/>
  </r>
  <r>
    <x v="56"/>
    <n v="41"/>
    <n v="47"/>
    <x v="4"/>
  </r>
  <r>
    <x v="56"/>
    <n v="51"/>
    <n v="48"/>
    <x v="4"/>
  </r>
  <r>
    <x v="56"/>
    <n v="44"/>
    <n v="49"/>
    <x v="4"/>
  </r>
  <r>
    <x v="56"/>
    <n v="54"/>
    <n v="50"/>
    <x v="4"/>
  </r>
  <r>
    <x v="56"/>
    <n v="57"/>
    <n v="51"/>
    <x v="4"/>
  </r>
  <r>
    <x v="56"/>
    <n v="59"/>
    <n v="52"/>
    <x v="4"/>
  </r>
  <r>
    <x v="56"/>
    <n v="59"/>
    <n v="53"/>
    <x v="4"/>
  </r>
  <r>
    <x v="56"/>
    <n v="44"/>
    <n v="54"/>
    <x v="4"/>
  </r>
  <r>
    <x v="56"/>
    <n v="54"/>
    <n v="55"/>
    <x v="4"/>
  </r>
  <r>
    <x v="56"/>
    <n v="62"/>
    <n v="56"/>
    <x v="4"/>
  </r>
  <r>
    <x v="56"/>
    <n v="56"/>
    <n v="57"/>
    <x v="4"/>
  </r>
  <r>
    <x v="56"/>
    <n v="56"/>
    <n v="58"/>
    <x v="4"/>
  </r>
  <r>
    <x v="56"/>
    <n v="46"/>
    <n v="59"/>
    <x v="4"/>
  </r>
  <r>
    <x v="56"/>
    <n v="57"/>
    <n v="60"/>
    <x v="5"/>
  </r>
  <r>
    <x v="56"/>
    <n v="61"/>
    <n v="61"/>
    <x v="5"/>
  </r>
  <r>
    <x v="56"/>
    <n v="52"/>
    <n v="62"/>
    <x v="5"/>
  </r>
  <r>
    <x v="56"/>
    <n v="56"/>
    <n v="63"/>
    <x v="5"/>
  </r>
  <r>
    <x v="56"/>
    <n v="45"/>
    <n v="64"/>
    <x v="5"/>
  </r>
  <r>
    <x v="56"/>
    <n v="37"/>
    <n v="65"/>
    <x v="5"/>
  </r>
  <r>
    <x v="56"/>
    <n v="33"/>
    <n v="66"/>
    <x v="5"/>
  </r>
  <r>
    <x v="56"/>
    <n v="43"/>
    <n v="67"/>
    <x v="5"/>
  </r>
  <r>
    <x v="56"/>
    <n v="27"/>
    <n v="68"/>
    <x v="5"/>
  </r>
  <r>
    <x v="56"/>
    <n v="47"/>
    <n v="69"/>
    <x v="5"/>
  </r>
  <r>
    <x v="56"/>
    <n v="35"/>
    <n v="70"/>
    <x v="5"/>
  </r>
  <r>
    <x v="56"/>
    <n v="25"/>
    <n v="71"/>
    <x v="5"/>
  </r>
  <r>
    <x v="56"/>
    <n v="27"/>
    <n v="72"/>
    <x v="5"/>
  </r>
  <r>
    <x v="56"/>
    <n v="15"/>
    <n v="73"/>
    <x v="5"/>
  </r>
  <r>
    <x v="56"/>
    <n v="26"/>
    <n v="74"/>
    <x v="5"/>
  </r>
  <r>
    <x v="56"/>
    <n v="30"/>
    <n v="75"/>
    <x v="5"/>
  </r>
  <r>
    <x v="56"/>
    <n v="15"/>
    <n v="76"/>
    <x v="5"/>
  </r>
  <r>
    <x v="56"/>
    <n v="19"/>
    <n v="77"/>
    <x v="5"/>
  </r>
  <r>
    <x v="56"/>
    <n v="20"/>
    <n v="78"/>
    <x v="5"/>
  </r>
  <r>
    <x v="56"/>
    <n v="27"/>
    <n v="79"/>
    <x v="5"/>
  </r>
  <r>
    <x v="56"/>
    <n v="15"/>
    <n v="80"/>
    <x v="5"/>
  </r>
  <r>
    <x v="56"/>
    <n v="18"/>
    <n v="81"/>
    <x v="5"/>
  </r>
  <r>
    <x v="56"/>
    <n v="16"/>
    <n v="82"/>
    <x v="5"/>
  </r>
  <r>
    <x v="56"/>
    <n v="12"/>
    <n v="83"/>
    <x v="5"/>
  </r>
  <r>
    <x v="56"/>
    <n v="10"/>
    <n v="84"/>
    <x v="5"/>
  </r>
  <r>
    <x v="56"/>
    <n v="9"/>
    <n v="85"/>
    <x v="5"/>
  </r>
  <r>
    <x v="56"/>
    <n v="11"/>
    <n v="86"/>
    <x v="5"/>
  </r>
  <r>
    <x v="56"/>
    <n v="8"/>
    <n v="87"/>
    <x v="5"/>
  </r>
  <r>
    <x v="56"/>
    <n v="6"/>
    <n v="88"/>
    <x v="5"/>
  </r>
  <r>
    <x v="56"/>
    <n v="12"/>
    <n v="89"/>
    <x v="5"/>
  </r>
  <r>
    <x v="56"/>
    <n v="6"/>
    <n v="90"/>
    <x v="5"/>
  </r>
  <r>
    <x v="56"/>
    <n v="5"/>
    <n v="91"/>
    <x v="5"/>
  </r>
  <r>
    <x v="56"/>
    <n v="3"/>
    <n v="92"/>
    <x v="5"/>
  </r>
  <r>
    <x v="56"/>
    <n v="4"/>
    <n v="93"/>
    <x v="5"/>
  </r>
  <r>
    <x v="56"/>
    <n v="1"/>
    <n v="94"/>
    <x v="5"/>
  </r>
  <r>
    <x v="56"/>
    <n v="3"/>
    <n v="95"/>
    <x v="5"/>
  </r>
  <r>
    <x v="56"/>
    <n v="1"/>
    <n v="96"/>
    <x v="5"/>
  </r>
  <r>
    <x v="56"/>
    <n v="3"/>
    <n v="97"/>
    <x v="5"/>
  </r>
  <r>
    <x v="56"/>
    <n v="1"/>
    <n v="98"/>
    <x v="5"/>
  </r>
  <r>
    <x v="56"/>
    <n v="1"/>
    <n v="99"/>
    <x v="5"/>
  </r>
  <r>
    <x v="57"/>
    <n v="44"/>
    <n v="0"/>
    <x v="0"/>
  </r>
  <r>
    <x v="57"/>
    <n v="34"/>
    <n v="1"/>
    <x v="0"/>
  </r>
  <r>
    <x v="57"/>
    <n v="28"/>
    <n v="2"/>
    <x v="0"/>
  </r>
  <r>
    <x v="57"/>
    <n v="29"/>
    <n v="3"/>
    <x v="0"/>
  </r>
  <r>
    <x v="57"/>
    <n v="35"/>
    <n v="4"/>
    <x v="0"/>
  </r>
  <r>
    <x v="57"/>
    <n v="28"/>
    <n v="5"/>
    <x v="0"/>
  </r>
  <r>
    <x v="57"/>
    <n v="33"/>
    <n v="6"/>
    <x v="1"/>
  </r>
  <r>
    <x v="57"/>
    <n v="30"/>
    <n v="7"/>
    <x v="1"/>
  </r>
  <r>
    <x v="57"/>
    <n v="32"/>
    <n v="8"/>
    <x v="1"/>
  </r>
  <r>
    <x v="57"/>
    <n v="30"/>
    <n v="9"/>
    <x v="1"/>
  </r>
  <r>
    <x v="57"/>
    <n v="30"/>
    <n v="10"/>
    <x v="1"/>
  </r>
  <r>
    <x v="57"/>
    <n v="30"/>
    <n v="11"/>
    <x v="1"/>
  </r>
  <r>
    <x v="57"/>
    <n v="37"/>
    <n v="12"/>
    <x v="2"/>
  </r>
  <r>
    <x v="57"/>
    <n v="34"/>
    <n v="13"/>
    <x v="2"/>
  </r>
  <r>
    <x v="57"/>
    <n v="45"/>
    <n v="14"/>
    <x v="2"/>
  </r>
  <r>
    <x v="57"/>
    <n v="50"/>
    <n v="15"/>
    <x v="2"/>
  </r>
  <r>
    <x v="57"/>
    <n v="43"/>
    <n v="16"/>
    <x v="2"/>
  </r>
  <r>
    <x v="57"/>
    <n v="49"/>
    <n v="17"/>
    <x v="2"/>
  </r>
  <r>
    <x v="57"/>
    <n v="55"/>
    <n v="18"/>
    <x v="3"/>
  </r>
  <r>
    <x v="57"/>
    <n v="47"/>
    <n v="19"/>
    <x v="3"/>
  </r>
  <r>
    <x v="57"/>
    <n v="37"/>
    <n v="20"/>
    <x v="3"/>
  </r>
  <r>
    <x v="57"/>
    <n v="41"/>
    <n v="21"/>
    <x v="3"/>
  </r>
  <r>
    <x v="57"/>
    <n v="28"/>
    <n v="22"/>
    <x v="3"/>
  </r>
  <r>
    <x v="57"/>
    <n v="29"/>
    <n v="23"/>
    <x v="3"/>
  </r>
  <r>
    <x v="57"/>
    <n v="28"/>
    <n v="24"/>
    <x v="3"/>
  </r>
  <r>
    <x v="57"/>
    <n v="38"/>
    <n v="25"/>
    <x v="3"/>
  </r>
  <r>
    <x v="57"/>
    <n v="40"/>
    <n v="26"/>
    <x v="3"/>
  </r>
  <r>
    <x v="57"/>
    <n v="32"/>
    <n v="27"/>
    <x v="3"/>
  </r>
  <r>
    <x v="57"/>
    <n v="42"/>
    <n v="28"/>
    <x v="3"/>
  </r>
  <r>
    <x v="57"/>
    <n v="24"/>
    <n v="29"/>
    <x v="4"/>
  </r>
  <r>
    <x v="57"/>
    <n v="25"/>
    <n v="30"/>
    <x v="4"/>
  </r>
  <r>
    <x v="57"/>
    <n v="33"/>
    <n v="31"/>
    <x v="4"/>
  </r>
  <r>
    <x v="57"/>
    <n v="21"/>
    <n v="32"/>
    <x v="4"/>
  </r>
  <r>
    <x v="57"/>
    <n v="33"/>
    <n v="33"/>
    <x v="4"/>
  </r>
  <r>
    <x v="57"/>
    <n v="21"/>
    <n v="34"/>
    <x v="4"/>
  </r>
  <r>
    <x v="57"/>
    <n v="26"/>
    <n v="35"/>
    <x v="4"/>
  </r>
  <r>
    <x v="57"/>
    <n v="32"/>
    <n v="36"/>
    <x v="4"/>
  </r>
  <r>
    <x v="57"/>
    <n v="27"/>
    <n v="37"/>
    <x v="4"/>
  </r>
  <r>
    <x v="57"/>
    <n v="18"/>
    <n v="38"/>
    <x v="4"/>
  </r>
  <r>
    <x v="57"/>
    <n v="28"/>
    <n v="39"/>
    <x v="4"/>
  </r>
  <r>
    <x v="57"/>
    <n v="24"/>
    <n v="40"/>
    <x v="4"/>
  </r>
  <r>
    <x v="57"/>
    <n v="29"/>
    <n v="41"/>
    <x v="4"/>
  </r>
  <r>
    <x v="57"/>
    <n v="32"/>
    <n v="42"/>
    <x v="4"/>
  </r>
  <r>
    <x v="57"/>
    <n v="34"/>
    <n v="43"/>
    <x v="4"/>
  </r>
  <r>
    <x v="57"/>
    <n v="30"/>
    <n v="44"/>
    <x v="4"/>
  </r>
  <r>
    <x v="57"/>
    <n v="26"/>
    <n v="45"/>
    <x v="4"/>
  </r>
  <r>
    <x v="57"/>
    <n v="27"/>
    <n v="46"/>
    <x v="4"/>
  </r>
  <r>
    <x v="57"/>
    <n v="25"/>
    <n v="47"/>
    <x v="4"/>
  </r>
  <r>
    <x v="57"/>
    <n v="32"/>
    <n v="48"/>
    <x v="4"/>
  </r>
  <r>
    <x v="57"/>
    <n v="35"/>
    <n v="49"/>
    <x v="4"/>
  </r>
  <r>
    <x v="57"/>
    <n v="29"/>
    <n v="50"/>
    <x v="4"/>
  </r>
  <r>
    <x v="57"/>
    <n v="41"/>
    <n v="51"/>
    <x v="4"/>
  </r>
  <r>
    <x v="57"/>
    <n v="27"/>
    <n v="52"/>
    <x v="4"/>
  </r>
  <r>
    <x v="57"/>
    <n v="43"/>
    <n v="53"/>
    <x v="4"/>
  </r>
  <r>
    <x v="57"/>
    <n v="37"/>
    <n v="54"/>
    <x v="4"/>
  </r>
  <r>
    <x v="57"/>
    <n v="48"/>
    <n v="55"/>
    <x v="4"/>
  </r>
  <r>
    <x v="57"/>
    <n v="35"/>
    <n v="56"/>
    <x v="4"/>
  </r>
  <r>
    <x v="57"/>
    <n v="28"/>
    <n v="57"/>
    <x v="4"/>
  </r>
  <r>
    <x v="57"/>
    <n v="34"/>
    <n v="58"/>
    <x v="4"/>
  </r>
  <r>
    <x v="57"/>
    <n v="35"/>
    <n v="59"/>
    <x v="4"/>
  </r>
  <r>
    <x v="57"/>
    <n v="39"/>
    <n v="60"/>
    <x v="5"/>
  </r>
  <r>
    <x v="57"/>
    <n v="38"/>
    <n v="61"/>
    <x v="5"/>
  </r>
  <r>
    <x v="57"/>
    <n v="35"/>
    <n v="62"/>
    <x v="5"/>
  </r>
  <r>
    <x v="57"/>
    <n v="38"/>
    <n v="63"/>
    <x v="5"/>
  </r>
  <r>
    <x v="57"/>
    <n v="31"/>
    <n v="64"/>
    <x v="5"/>
  </r>
  <r>
    <x v="57"/>
    <n v="41"/>
    <n v="65"/>
    <x v="5"/>
  </r>
  <r>
    <x v="57"/>
    <n v="26"/>
    <n v="66"/>
    <x v="5"/>
  </r>
  <r>
    <x v="57"/>
    <n v="30"/>
    <n v="67"/>
    <x v="5"/>
  </r>
  <r>
    <x v="57"/>
    <n v="30"/>
    <n v="68"/>
    <x v="5"/>
  </r>
  <r>
    <x v="57"/>
    <n v="22"/>
    <n v="69"/>
    <x v="5"/>
  </r>
  <r>
    <x v="57"/>
    <n v="28"/>
    <n v="70"/>
    <x v="5"/>
  </r>
  <r>
    <x v="57"/>
    <n v="29"/>
    <n v="71"/>
    <x v="5"/>
  </r>
  <r>
    <x v="57"/>
    <n v="37"/>
    <n v="72"/>
    <x v="5"/>
  </r>
  <r>
    <x v="57"/>
    <n v="22"/>
    <n v="73"/>
    <x v="5"/>
  </r>
  <r>
    <x v="57"/>
    <n v="32"/>
    <n v="74"/>
    <x v="5"/>
  </r>
  <r>
    <x v="57"/>
    <n v="21"/>
    <n v="75"/>
    <x v="5"/>
  </r>
  <r>
    <x v="57"/>
    <n v="17"/>
    <n v="76"/>
    <x v="5"/>
  </r>
  <r>
    <x v="57"/>
    <n v="14"/>
    <n v="77"/>
    <x v="5"/>
  </r>
  <r>
    <x v="57"/>
    <n v="18"/>
    <n v="78"/>
    <x v="5"/>
  </r>
  <r>
    <x v="57"/>
    <n v="13"/>
    <n v="79"/>
    <x v="5"/>
  </r>
  <r>
    <x v="57"/>
    <n v="18"/>
    <n v="80"/>
    <x v="5"/>
  </r>
  <r>
    <x v="57"/>
    <n v="11"/>
    <n v="81"/>
    <x v="5"/>
  </r>
  <r>
    <x v="57"/>
    <n v="8"/>
    <n v="82"/>
    <x v="5"/>
  </r>
  <r>
    <x v="57"/>
    <n v="15"/>
    <n v="83"/>
    <x v="5"/>
  </r>
  <r>
    <x v="57"/>
    <n v="5"/>
    <n v="84"/>
    <x v="5"/>
  </r>
  <r>
    <x v="57"/>
    <n v="6"/>
    <n v="85"/>
    <x v="5"/>
  </r>
  <r>
    <x v="57"/>
    <n v="6"/>
    <n v="86"/>
    <x v="5"/>
  </r>
  <r>
    <x v="57"/>
    <n v="8"/>
    <n v="87"/>
    <x v="5"/>
  </r>
  <r>
    <x v="57"/>
    <n v="3"/>
    <n v="88"/>
    <x v="5"/>
  </r>
  <r>
    <x v="57"/>
    <n v="5"/>
    <n v="89"/>
    <x v="5"/>
  </r>
  <r>
    <x v="57"/>
    <n v="8"/>
    <n v="90"/>
    <x v="5"/>
  </r>
  <r>
    <x v="57"/>
    <n v="2"/>
    <n v="91"/>
    <x v="5"/>
  </r>
  <r>
    <x v="57"/>
    <n v="4"/>
    <n v="92"/>
    <x v="5"/>
  </r>
  <r>
    <x v="57"/>
    <n v="3"/>
    <n v="93"/>
    <x v="5"/>
  </r>
  <r>
    <x v="57"/>
    <n v="1"/>
    <n v="94"/>
    <x v="5"/>
  </r>
  <r>
    <x v="57"/>
    <n v="2"/>
    <n v="95"/>
    <x v="5"/>
  </r>
  <r>
    <x v="57"/>
    <n v="2"/>
    <n v="98"/>
    <x v="5"/>
  </r>
  <r>
    <x v="57"/>
    <n v="1"/>
    <n v="102"/>
    <x v="5"/>
  </r>
  <r>
    <x v="57"/>
    <n v="1"/>
    <n v="103"/>
    <x v="5"/>
  </r>
  <r>
    <x v="58"/>
    <n v="510"/>
    <n v="0"/>
    <x v="0"/>
  </r>
  <r>
    <x v="58"/>
    <n v="600"/>
    <n v="1"/>
    <x v="0"/>
  </r>
  <r>
    <x v="58"/>
    <n v="534"/>
    <n v="2"/>
    <x v="0"/>
  </r>
  <r>
    <x v="58"/>
    <n v="467"/>
    <n v="3"/>
    <x v="0"/>
  </r>
  <r>
    <x v="58"/>
    <n v="454"/>
    <n v="4"/>
    <x v="0"/>
  </r>
  <r>
    <x v="58"/>
    <n v="467"/>
    <n v="5"/>
    <x v="0"/>
  </r>
  <r>
    <x v="58"/>
    <n v="459"/>
    <n v="6"/>
    <x v="1"/>
  </r>
  <r>
    <x v="58"/>
    <n v="461"/>
    <n v="7"/>
    <x v="1"/>
  </r>
  <r>
    <x v="58"/>
    <n v="486"/>
    <n v="8"/>
    <x v="1"/>
  </r>
  <r>
    <x v="58"/>
    <n v="440"/>
    <n v="9"/>
    <x v="1"/>
  </r>
  <r>
    <x v="58"/>
    <n v="455"/>
    <n v="10"/>
    <x v="1"/>
  </r>
  <r>
    <x v="58"/>
    <n v="496"/>
    <n v="11"/>
    <x v="1"/>
  </r>
  <r>
    <x v="58"/>
    <n v="551"/>
    <n v="12"/>
    <x v="2"/>
  </r>
  <r>
    <x v="58"/>
    <n v="606"/>
    <n v="13"/>
    <x v="2"/>
  </r>
  <r>
    <x v="58"/>
    <n v="574"/>
    <n v="14"/>
    <x v="2"/>
  </r>
  <r>
    <x v="58"/>
    <n v="640"/>
    <n v="15"/>
    <x v="2"/>
  </r>
  <r>
    <x v="58"/>
    <n v="635"/>
    <n v="16"/>
    <x v="2"/>
  </r>
  <r>
    <x v="58"/>
    <n v="672"/>
    <n v="17"/>
    <x v="2"/>
  </r>
  <r>
    <x v="58"/>
    <n v="633"/>
    <n v="18"/>
    <x v="3"/>
  </r>
  <r>
    <x v="58"/>
    <n v="537"/>
    <n v="19"/>
    <x v="3"/>
  </r>
  <r>
    <x v="58"/>
    <n v="565"/>
    <n v="20"/>
    <x v="3"/>
  </r>
  <r>
    <x v="58"/>
    <n v="615"/>
    <n v="21"/>
    <x v="3"/>
  </r>
  <r>
    <x v="58"/>
    <n v="655"/>
    <n v="22"/>
    <x v="3"/>
  </r>
  <r>
    <x v="58"/>
    <n v="615"/>
    <n v="23"/>
    <x v="3"/>
  </r>
  <r>
    <x v="58"/>
    <n v="655"/>
    <n v="24"/>
    <x v="3"/>
  </r>
  <r>
    <x v="58"/>
    <n v="866"/>
    <n v="25"/>
    <x v="3"/>
  </r>
  <r>
    <x v="58"/>
    <n v="831"/>
    <n v="26"/>
    <x v="3"/>
  </r>
  <r>
    <x v="58"/>
    <n v="847"/>
    <n v="27"/>
    <x v="3"/>
  </r>
  <r>
    <x v="58"/>
    <n v="821"/>
    <n v="28"/>
    <x v="3"/>
  </r>
  <r>
    <x v="58"/>
    <n v="730"/>
    <n v="29"/>
    <x v="4"/>
  </r>
  <r>
    <x v="58"/>
    <n v="782"/>
    <n v="30"/>
    <x v="4"/>
  </r>
  <r>
    <x v="58"/>
    <n v="697"/>
    <n v="31"/>
    <x v="4"/>
  </r>
  <r>
    <x v="58"/>
    <n v="709"/>
    <n v="32"/>
    <x v="4"/>
  </r>
  <r>
    <x v="58"/>
    <n v="611"/>
    <n v="33"/>
    <x v="4"/>
  </r>
  <r>
    <x v="58"/>
    <n v="627"/>
    <n v="34"/>
    <x v="4"/>
  </r>
  <r>
    <x v="58"/>
    <n v="640"/>
    <n v="35"/>
    <x v="4"/>
  </r>
  <r>
    <x v="58"/>
    <n v="631"/>
    <n v="36"/>
    <x v="4"/>
  </r>
  <r>
    <x v="58"/>
    <n v="568"/>
    <n v="37"/>
    <x v="4"/>
  </r>
  <r>
    <x v="58"/>
    <n v="597"/>
    <n v="38"/>
    <x v="4"/>
  </r>
  <r>
    <x v="58"/>
    <n v="605"/>
    <n v="39"/>
    <x v="4"/>
  </r>
  <r>
    <x v="58"/>
    <n v="577"/>
    <n v="40"/>
    <x v="4"/>
  </r>
  <r>
    <x v="58"/>
    <n v="611"/>
    <n v="41"/>
    <x v="4"/>
  </r>
  <r>
    <x v="58"/>
    <n v="581"/>
    <n v="42"/>
    <x v="4"/>
  </r>
  <r>
    <x v="58"/>
    <n v="550"/>
    <n v="43"/>
    <x v="4"/>
  </r>
  <r>
    <x v="58"/>
    <n v="544"/>
    <n v="44"/>
    <x v="4"/>
  </r>
  <r>
    <x v="58"/>
    <n v="499"/>
    <n v="45"/>
    <x v="4"/>
  </r>
  <r>
    <x v="58"/>
    <n v="526"/>
    <n v="46"/>
    <x v="4"/>
  </r>
  <r>
    <x v="58"/>
    <n v="479"/>
    <n v="47"/>
    <x v="4"/>
  </r>
  <r>
    <x v="58"/>
    <n v="520"/>
    <n v="48"/>
    <x v="4"/>
  </r>
  <r>
    <x v="58"/>
    <n v="538"/>
    <n v="49"/>
    <x v="4"/>
  </r>
  <r>
    <x v="58"/>
    <n v="556"/>
    <n v="50"/>
    <x v="4"/>
  </r>
  <r>
    <x v="58"/>
    <n v="571"/>
    <n v="51"/>
    <x v="4"/>
  </r>
  <r>
    <x v="58"/>
    <n v="632"/>
    <n v="52"/>
    <x v="4"/>
  </r>
  <r>
    <x v="58"/>
    <n v="619"/>
    <n v="53"/>
    <x v="4"/>
  </r>
  <r>
    <x v="58"/>
    <n v="653"/>
    <n v="54"/>
    <x v="4"/>
  </r>
  <r>
    <x v="58"/>
    <n v="695"/>
    <n v="55"/>
    <x v="4"/>
  </r>
  <r>
    <x v="58"/>
    <n v="678"/>
    <n v="56"/>
    <x v="4"/>
  </r>
  <r>
    <x v="58"/>
    <n v="719"/>
    <n v="57"/>
    <x v="4"/>
  </r>
  <r>
    <x v="58"/>
    <n v="697"/>
    <n v="58"/>
    <x v="4"/>
  </r>
  <r>
    <x v="58"/>
    <n v="661"/>
    <n v="59"/>
    <x v="4"/>
  </r>
  <r>
    <x v="58"/>
    <n v="639"/>
    <n v="60"/>
    <x v="5"/>
  </r>
  <r>
    <x v="58"/>
    <n v="627"/>
    <n v="61"/>
    <x v="5"/>
  </r>
  <r>
    <x v="58"/>
    <n v="602"/>
    <n v="62"/>
    <x v="5"/>
  </r>
  <r>
    <x v="58"/>
    <n v="583"/>
    <n v="63"/>
    <x v="5"/>
  </r>
  <r>
    <x v="58"/>
    <n v="538"/>
    <n v="64"/>
    <x v="5"/>
  </r>
  <r>
    <x v="58"/>
    <n v="528"/>
    <n v="65"/>
    <x v="5"/>
  </r>
  <r>
    <x v="58"/>
    <n v="523"/>
    <n v="66"/>
    <x v="5"/>
  </r>
  <r>
    <x v="58"/>
    <n v="453"/>
    <n v="67"/>
    <x v="5"/>
  </r>
  <r>
    <x v="58"/>
    <n v="439"/>
    <n v="68"/>
    <x v="5"/>
  </r>
  <r>
    <x v="58"/>
    <n v="414"/>
    <n v="69"/>
    <x v="5"/>
  </r>
  <r>
    <x v="58"/>
    <n v="352"/>
    <n v="70"/>
    <x v="5"/>
  </r>
  <r>
    <x v="58"/>
    <n v="366"/>
    <n v="71"/>
    <x v="5"/>
  </r>
  <r>
    <x v="58"/>
    <n v="330"/>
    <n v="72"/>
    <x v="5"/>
  </r>
  <r>
    <x v="58"/>
    <n v="324"/>
    <n v="73"/>
    <x v="5"/>
  </r>
  <r>
    <x v="58"/>
    <n v="290"/>
    <n v="74"/>
    <x v="5"/>
  </r>
  <r>
    <x v="58"/>
    <n v="267"/>
    <n v="75"/>
    <x v="5"/>
  </r>
  <r>
    <x v="58"/>
    <n v="249"/>
    <n v="76"/>
    <x v="5"/>
  </r>
  <r>
    <x v="58"/>
    <n v="220"/>
    <n v="77"/>
    <x v="5"/>
  </r>
  <r>
    <x v="58"/>
    <n v="243"/>
    <n v="78"/>
    <x v="5"/>
  </r>
  <r>
    <x v="58"/>
    <n v="210"/>
    <n v="79"/>
    <x v="5"/>
  </r>
  <r>
    <x v="58"/>
    <n v="182"/>
    <n v="80"/>
    <x v="5"/>
  </r>
  <r>
    <x v="58"/>
    <n v="187"/>
    <n v="81"/>
    <x v="5"/>
  </r>
  <r>
    <x v="58"/>
    <n v="140"/>
    <n v="82"/>
    <x v="5"/>
  </r>
  <r>
    <x v="58"/>
    <n v="132"/>
    <n v="83"/>
    <x v="5"/>
  </r>
  <r>
    <x v="58"/>
    <n v="133"/>
    <n v="84"/>
    <x v="5"/>
  </r>
  <r>
    <x v="58"/>
    <n v="120"/>
    <n v="85"/>
    <x v="5"/>
  </r>
  <r>
    <x v="58"/>
    <n v="107"/>
    <n v="86"/>
    <x v="5"/>
  </r>
  <r>
    <x v="58"/>
    <n v="95"/>
    <n v="87"/>
    <x v="5"/>
  </r>
  <r>
    <x v="58"/>
    <n v="80"/>
    <n v="88"/>
    <x v="5"/>
  </r>
  <r>
    <x v="58"/>
    <n v="56"/>
    <n v="89"/>
    <x v="5"/>
  </r>
  <r>
    <x v="58"/>
    <n v="49"/>
    <n v="90"/>
    <x v="5"/>
  </r>
  <r>
    <x v="58"/>
    <n v="52"/>
    <n v="91"/>
    <x v="5"/>
  </r>
  <r>
    <x v="58"/>
    <n v="33"/>
    <n v="92"/>
    <x v="5"/>
  </r>
  <r>
    <x v="58"/>
    <n v="34"/>
    <n v="93"/>
    <x v="5"/>
  </r>
  <r>
    <x v="58"/>
    <n v="35"/>
    <n v="94"/>
    <x v="5"/>
  </r>
  <r>
    <x v="58"/>
    <n v="23"/>
    <n v="95"/>
    <x v="5"/>
  </r>
  <r>
    <x v="58"/>
    <n v="19"/>
    <n v="96"/>
    <x v="5"/>
  </r>
  <r>
    <x v="58"/>
    <n v="6"/>
    <n v="97"/>
    <x v="5"/>
  </r>
  <r>
    <x v="58"/>
    <n v="8"/>
    <n v="98"/>
    <x v="5"/>
  </r>
  <r>
    <x v="58"/>
    <n v="8"/>
    <n v="99"/>
    <x v="5"/>
  </r>
  <r>
    <x v="58"/>
    <n v="2"/>
    <n v="100"/>
    <x v="5"/>
  </r>
  <r>
    <x v="58"/>
    <n v="4"/>
    <n v="101"/>
    <x v="5"/>
  </r>
  <r>
    <x v="58"/>
    <n v="3"/>
    <n v="102"/>
    <x v="5"/>
  </r>
  <r>
    <x v="58"/>
    <n v="4"/>
    <n v="103"/>
    <x v="5"/>
  </r>
  <r>
    <x v="58"/>
    <n v="1"/>
    <n v="104"/>
    <x v="5"/>
  </r>
  <r>
    <x v="58"/>
    <n v="2"/>
    <n v="107"/>
    <x v="5"/>
  </r>
  <r>
    <x v="58"/>
    <n v="1"/>
    <n v="109"/>
    <x v="5"/>
  </r>
  <r>
    <x v="58"/>
    <n v="3"/>
    <n v="111"/>
    <x v="5"/>
  </r>
  <r>
    <x v="59"/>
    <n v="237"/>
    <n v="0"/>
    <x v="0"/>
  </r>
  <r>
    <x v="59"/>
    <n v="226"/>
    <n v="1"/>
    <x v="0"/>
  </r>
  <r>
    <x v="59"/>
    <n v="217"/>
    <n v="2"/>
    <x v="0"/>
  </r>
  <r>
    <x v="59"/>
    <n v="217"/>
    <n v="3"/>
    <x v="0"/>
  </r>
  <r>
    <x v="59"/>
    <n v="269"/>
    <n v="4"/>
    <x v="0"/>
  </r>
  <r>
    <x v="59"/>
    <n v="309"/>
    <n v="5"/>
    <x v="0"/>
  </r>
  <r>
    <x v="59"/>
    <n v="255"/>
    <n v="6"/>
    <x v="1"/>
  </r>
  <r>
    <x v="59"/>
    <n v="307"/>
    <n v="7"/>
    <x v="1"/>
  </r>
  <r>
    <x v="59"/>
    <n v="288"/>
    <n v="8"/>
    <x v="1"/>
  </r>
  <r>
    <x v="59"/>
    <n v="322"/>
    <n v="9"/>
    <x v="1"/>
  </r>
  <r>
    <x v="59"/>
    <n v="361"/>
    <n v="10"/>
    <x v="1"/>
  </r>
  <r>
    <x v="59"/>
    <n v="334"/>
    <n v="11"/>
    <x v="1"/>
  </r>
  <r>
    <x v="59"/>
    <n v="354"/>
    <n v="12"/>
    <x v="2"/>
  </r>
  <r>
    <x v="59"/>
    <n v="423"/>
    <n v="13"/>
    <x v="2"/>
  </r>
  <r>
    <x v="59"/>
    <n v="365"/>
    <n v="14"/>
    <x v="2"/>
  </r>
  <r>
    <x v="59"/>
    <n v="367"/>
    <n v="15"/>
    <x v="2"/>
  </r>
  <r>
    <x v="59"/>
    <n v="425"/>
    <n v="16"/>
    <x v="2"/>
  </r>
  <r>
    <x v="59"/>
    <n v="419"/>
    <n v="17"/>
    <x v="2"/>
  </r>
  <r>
    <x v="59"/>
    <n v="438"/>
    <n v="18"/>
    <x v="3"/>
  </r>
  <r>
    <x v="59"/>
    <n v="366"/>
    <n v="19"/>
    <x v="3"/>
  </r>
  <r>
    <x v="59"/>
    <n v="334"/>
    <n v="20"/>
    <x v="3"/>
  </r>
  <r>
    <x v="59"/>
    <n v="325"/>
    <n v="21"/>
    <x v="3"/>
  </r>
  <r>
    <x v="59"/>
    <n v="296"/>
    <n v="22"/>
    <x v="3"/>
  </r>
  <r>
    <x v="59"/>
    <n v="267"/>
    <n v="23"/>
    <x v="3"/>
  </r>
  <r>
    <x v="59"/>
    <n v="289"/>
    <n v="24"/>
    <x v="3"/>
  </r>
  <r>
    <x v="59"/>
    <n v="266"/>
    <n v="25"/>
    <x v="3"/>
  </r>
  <r>
    <x v="59"/>
    <n v="259"/>
    <n v="26"/>
    <x v="3"/>
  </r>
  <r>
    <x v="59"/>
    <n v="262"/>
    <n v="27"/>
    <x v="3"/>
  </r>
  <r>
    <x v="59"/>
    <n v="253"/>
    <n v="28"/>
    <x v="3"/>
  </r>
  <r>
    <x v="59"/>
    <n v="255"/>
    <n v="29"/>
    <x v="4"/>
  </r>
  <r>
    <x v="59"/>
    <n v="249"/>
    <n v="30"/>
    <x v="4"/>
  </r>
  <r>
    <x v="59"/>
    <n v="254"/>
    <n v="31"/>
    <x v="4"/>
  </r>
  <r>
    <x v="59"/>
    <n v="227"/>
    <n v="32"/>
    <x v="4"/>
  </r>
  <r>
    <x v="59"/>
    <n v="191"/>
    <n v="33"/>
    <x v="4"/>
  </r>
  <r>
    <x v="59"/>
    <n v="228"/>
    <n v="34"/>
    <x v="4"/>
  </r>
  <r>
    <x v="59"/>
    <n v="192"/>
    <n v="35"/>
    <x v="4"/>
  </r>
  <r>
    <x v="59"/>
    <n v="222"/>
    <n v="36"/>
    <x v="4"/>
  </r>
  <r>
    <x v="59"/>
    <n v="194"/>
    <n v="37"/>
    <x v="4"/>
  </r>
  <r>
    <x v="59"/>
    <n v="214"/>
    <n v="38"/>
    <x v="4"/>
  </r>
  <r>
    <x v="59"/>
    <n v="204"/>
    <n v="39"/>
    <x v="4"/>
  </r>
  <r>
    <x v="59"/>
    <n v="208"/>
    <n v="40"/>
    <x v="4"/>
  </r>
  <r>
    <x v="59"/>
    <n v="182"/>
    <n v="41"/>
    <x v="4"/>
  </r>
  <r>
    <x v="59"/>
    <n v="202"/>
    <n v="42"/>
    <x v="4"/>
  </r>
  <r>
    <x v="59"/>
    <n v="181"/>
    <n v="43"/>
    <x v="4"/>
  </r>
  <r>
    <x v="59"/>
    <n v="178"/>
    <n v="44"/>
    <x v="4"/>
  </r>
  <r>
    <x v="59"/>
    <n v="190"/>
    <n v="45"/>
    <x v="4"/>
  </r>
  <r>
    <x v="59"/>
    <n v="192"/>
    <n v="46"/>
    <x v="4"/>
  </r>
  <r>
    <x v="59"/>
    <n v="175"/>
    <n v="47"/>
    <x v="4"/>
  </r>
  <r>
    <x v="59"/>
    <n v="161"/>
    <n v="48"/>
    <x v="4"/>
  </r>
  <r>
    <x v="59"/>
    <n v="140"/>
    <n v="49"/>
    <x v="4"/>
  </r>
  <r>
    <x v="59"/>
    <n v="164"/>
    <n v="50"/>
    <x v="4"/>
  </r>
  <r>
    <x v="59"/>
    <n v="159"/>
    <n v="51"/>
    <x v="4"/>
  </r>
  <r>
    <x v="59"/>
    <n v="166"/>
    <n v="52"/>
    <x v="4"/>
  </r>
  <r>
    <x v="59"/>
    <n v="165"/>
    <n v="53"/>
    <x v="4"/>
  </r>
  <r>
    <x v="59"/>
    <n v="177"/>
    <n v="54"/>
    <x v="4"/>
  </r>
  <r>
    <x v="59"/>
    <n v="174"/>
    <n v="55"/>
    <x v="4"/>
  </r>
  <r>
    <x v="59"/>
    <n v="185"/>
    <n v="56"/>
    <x v="4"/>
  </r>
  <r>
    <x v="59"/>
    <n v="140"/>
    <n v="57"/>
    <x v="4"/>
  </r>
  <r>
    <x v="59"/>
    <n v="168"/>
    <n v="58"/>
    <x v="4"/>
  </r>
  <r>
    <x v="59"/>
    <n v="156"/>
    <n v="59"/>
    <x v="4"/>
  </r>
  <r>
    <x v="59"/>
    <n v="153"/>
    <n v="60"/>
    <x v="5"/>
  </r>
  <r>
    <x v="59"/>
    <n v="172"/>
    <n v="61"/>
    <x v="5"/>
  </r>
  <r>
    <x v="59"/>
    <n v="140"/>
    <n v="62"/>
    <x v="5"/>
  </r>
  <r>
    <x v="59"/>
    <n v="129"/>
    <n v="63"/>
    <x v="5"/>
  </r>
  <r>
    <x v="59"/>
    <n v="134"/>
    <n v="64"/>
    <x v="5"/>
  </r>
  <r>
    <x v="59"/>
    <n v="123"/>
    <n v="65"/>
    <x v="5"/>
  </r>
  <r>
    <x v="59"/>
    <n v="118"/>
    <n v="66"/>
    <x v="5"/>
  </r>
  <r>
    <x v="59"/>
    <n v="116"/>
    <n v="67"/>
    <x v="5"/>
  </r>
  <r>
    <x v="59"/>
    <n v="104"/>
    <n v="68"/>
    <x v="5"/>
  </r>
  <r>
    <x v="59"/>
    <n v="82"/>
    <n v="69"/>
    <x v="5"/>
  </r>
  <r>
    <x v="59"/>
    <n v="91"/>
    <n v="70"/>
    <x v="5"/>
  </r>
  <r>
    <x v="59"/>
    <n v="126"/>
    <n v="71"/>
    <x v="5"/>
  </r>
  <r>
    <x v="59"/>
    <n v="112"/>
    <n v="72"/>
    <x v="5"/>
  </r>
  <r>
    <x v="59"/>
    <n v="85"/>
    <n v="73"/>
    <x v="5"/>
  </r>
  <r>
    <x v="59"/>
    <n v="75"/>
    <n v="74"/>
    <x v="5"/>
  </r>
  <r>
    <x v="59"/>
    <n v="78"/>
    <n v="75"/>
    <x v="5"/>
  </r>
  <r>
    <x v="59"/>
    <n v="62"/>
    <n v="76"/>
    <x v="5"/>
  </r>
  <r>
    <x v="59"/>
    <n v="67"/>
    <n v="77"/>
    <x v="5"/>
  </r>
  <r>
    <x v="59"/>
    <n v="68"/>
    <n v="78"/>
    <x v="5"/>
  </r>
  <r>
    <x v="59"/>
    <n v="57"/>
    <n v="79"/>
    <x v="5"/>
  </r>
  <r>
    <x v="59"/>
    <n v="64"/>
    <n v="80"/>
    <x v="5"/>
  </r>
  <r>
    <x v="59"/>
    <n v="68"/>
    <n v="81"/>
    <x v="5"/>
  </r>
  <r>
    <x v="59"/>
    <n v="51"/>
    <n v="82"/>
    <x v="5"/>
  </r>
  <r>
    <x v="59"/>
    <n v="38"/>
    <n v="83"/>
    <x v="5"/>
  </r>
  <r>
    <x v="59"/>
    <n v="44"/>
    <n v="84"/>
    <x v="5"/>
  </r>
  <r>
    <x v="59"/>
    <n v="32"/>
    <n v="85"/>
    <x v="5"/>
  </r>
  <r>
    <x v="59"/>
    <n v="29"/>
    <n v="86"/>
    <x v="5"/>
  </r>
  <r>
    <x v="59"/>
    <n v="26"/>
    <n v="87"/>
    <x v="5"/>
  </r>
  <r>
    <x v="59"/>
    <n v="24"/>
    <n v="88"/>
    <x v="5"/>
  </r>
  <r>
    <x v="59"/>
    <n v="17"/>
    <n v="89"/>
    <x v="5"/>
  </r>
  <r>
    <x v="59"/>
    <n v="15"/>
    <n v="90"/>
    <x v="5"/>
  </r>
  <r>
    <x v="59"/>
    <n v="15"/>
    <n v="91"/>
    <x v="5"/>
  </r>
  <r>
    <x v="59"/>
    <n v="16"/>
    <n v="92"/>
    <x v="5"/>
  </r>
  <r>
    <x v="59"/>
    <n v="12"/>
    <n v="93"/>
    <x v="5"/>
  </r>
  <r>
    <x v="59"/>
    <n v="17"/>
    <n v="94"/>
    <x v="5"/>
  </r>
  <r>
    <x v="59"/>
    <n v="8"/>
    <n v="95"/>
    <x v="5"/>
  </r>
  <r>
    <x v="59"/>
    <n v="7"/>
    <n v="96"/>
    <x v="5"/>
  </r>
  <r>
    <x v="59"/>
    <n v="8"/>
    <n v="97"/>
    <x v="5"/>
  </r>
  <r>
    <x v="59"/>
    <n v="6"/>
    <n v="98"/>
    <x v="5"/>
  </r>
  <r>
    <x v="59"/>
    <n v="3"/>
    <n v="99"/>
    <x v="5"/>
  </r>
  <r>
    <x v="59"/>
    <n v="3"/>
    <n v="100"/>
    <x v="5"/>
  </r>
  <r>
    <x v="59"/>
    <n v="3"/>
    <n v="101"/>
    <x v="5"/>
  </r>
  <r>
    <x v="59"/>
    <n v="2"/>
    <n v="102"/>
    <x v="5"/>
  </r>
  <r>
    <x v="59"/>
    <n v="3"/>
    <n v="103"/>
    <x v="5"/>
  </r>
  <r>
    <x v="59"/>
    <n v="3"/>
    <n v="104"/>
    <x v="5"/>
  </r>
  <r>
    <x v="59"/>
    <n v="1"/>
    <n v="105"/>
    <x v="5"/>
  </r>
  <r>
    <x v="59"/>
    <n v="1"/>
    <n v="107"/>
    <x v="5"/>
  </r>
  <r>
    <x v="59"/>
    <n v="1"/>
    <n v="110"/>
    <x v="5"/>
  </r>
  <r>
    <x v="59"/>
    <n v="1"/>
    <n v="111"/>
    <x v="5"/>
  </r>
  <r>
    <x v="60"/>
    <n v="91"/>
    <n v="0"/>
    <x v="0"/>
  </r>
  <r>
    <x v="60"/>
    <n v="96"/>
    <n v="1"/>
    <x v="0"/>
  </r>
  <r>
    <x v="60"/>
    <n v="98"/>
    <n v="2"/>
    <x v="0"/>
  </r>
  <r>
    <x v="60"/>
    <n v="123"/>
    <n v="3"/>
    <x v="0"/>
  </r>
  <r>
    <x v="60"/>
    <n v="111"/>
    <n v="4"/>
    <x v="0"/>
  </r>
  <r>
    <x v="60"/>
    <n v="107"/>
    <n v="5"/>
    <x v="0"/>
  </r>
  <r>
    <x v="60"/>
    <n v="126"/>
    <n v="6"/>
    <x v="1"/>
  </r>
  <r>
    <x v="60"/>
    <n v="128"/>
    <n v="7"/>
    <x v="1"/>
  </r>
  <r>
    <x v="60"/>
    <n v="118"/>
    <n v="8"/>
    <x v="1"/>
  </r>
  <r>
    <x v="60"/>
    <n v="116"/>
    <n v="9"/>
    <x v="1"/>
  </r>
  <r>
    <x v="60"/>
    <n v="133"/>
    <n v="10"/>
    <x v="1"/>
  </r>
  <r>
    <x v="60"/>
    <n v="112"/>
    <n v="11"/>
    <x v="1"/>
  </r>
  <r>
    <x v="60"/>
    <n v="125"/>
    <n v="12"/>
    <x v="2"/>
  </r>
  <r>
    <x v="60"/>
    <n v="168"/>
    <n v="13"/>
    <x v="2"/>
  </r>
  <r>
    <x v="60"/>
    <n v="168"/>
    <n v="14"/>
    <x v="2"/>
  </r>
  <r>
    <x v="60"/>
    <n v="141"/>
    <n v="15"/>
    <x v="2"/>
  </r>
  <r>
    <x v="60"/>
    <n v="177"/>
    <n v="16"/>
    <x v="2"/>
  </r>
  <r>
    <x v="60"/>
    <n v="189"/>
    <n v="17"/>
    <x v="2"/>
  </r>
  <r>
    <x v="60"/>
    <n v="167"/>
    <n v="18"/>
    <x v="3"/>
  </r>
  <r>
    <x v="60"/>
    <n v="158"/>
    <n v="19"/>
    <x v="3"/>
  </r>
  <r>
    <x v="60"/>
    <n v="140"/>
    <n v="20"/>
    <x v="3"/>
  </r>
  <r>
    <x v="60"/>
    <n v="142"/>
    <n v="21"/>
    <x v="3"/>
  </r>
  <r>
    <x v="60"/>
    <n v="144"/>
    <n v="22"/>
    <x v="3"/>
  </r>
  <r>
    <x v="60"/>
    <n v="120"/>
    <n v="23"/>
    <x v="3"/>
  </r>
  <r>
    <x v="60"/>
    <n v="130"/>
    <n v="24"/>
    <x v="3"/>
  </r>
  <r>
    <x v="60"/>
    <n v="119"/>
    <n v="25"/>
    <x v="3"/>
  </r>
  <r>
    <x v="60"/>
    <n v="143"/>
    <n v="26"/>
    <x v="3"/>
  </r>
  <r>
    <x v="60"/>
    <n v="140"/>
    <n v="27"/>
    <x v="3"/>
  </r>
  <r>
    <x v="60"/>
    <n v="114"/>
    <n v="28"/>
    <x v="3"/>
  </r>
  <r>
    <x v="60"/>
    <n v="148"/>
    <n v="29"/>
    <x v="4"/>
  </r>
  <r>
    <x v="60"/>
    <n v="129"/>
    <n v="30"/>
    <x v="4"/>
  </r>
  <r>
    <x v="60"/>
    <n v="145"/>
    <n v="31"/>
    <x v="4"/>
  </r>
  <r>
    <x v="60"/>
    <n v="125"/>
    <n v="32"/>
    <x v="4"/>
  </r>
  <r>
    <x v="60"/>
    <n v="120"/>
    <n v="33"/>
    <x v="4"/>
  </r>
  <r>
    <x v="60"/>
    <n v="116"/>
    <n v="34"/>
    <x v="4"/>
  </r>
  <r>
    <x v="60"/>
    <n v="98"/>
    <n v="35"/>
    <x v="4"/>
  </r>
  <r>
    <x v="60"/>
    <n v="99"/>
    <n v="36"/>
    <x v="4"/>
  </r>
  <r>
    <x v="60"/>
    <n v="104"/>
    <n v="37"/>
    <x v="4"/>
  </r>
  <r>
    <x v="60"/>
    <n v="106"/>
    <n v="38"/>
    <x v="4"/>
  </r>
  <r>
    <x v="60"/>
    <n v="110"/>
    <n v="39"/>
    <x v="4"/>
  </r>
  <r>
    <x v="60"/>
    <n v="110"/>
    <n v="40"/>
    <x v="4"/>
  </r>
  <r>
    <x v="60"/>
    <n v="116"/>
    <n v="41"/>
    <x v="4"/>
  </r>
  <r>
    <x v="60"/>
    <n v="119"/>
    <n v="42"/>
    <x v="4"/>
  </r>
  <r>
    <x v="60"/>
    <n v="125"/>
    <n v="43"/>
    <x v="4"/>
  </r>
  <r>
    <x v="60"/>
    <n v="104"/>
    <n v="44"/>
    <x v="4"/>
  </r>
  <r>
    <x v="60"/>
    <n v="86"/>
    <n v="45"/>
    <x v="4"/>
  </r>
  <r>
    <x v="60"/>
    <n v="102"/>
    <n v="46"/>
    <x v="4"/>
  </r>
  <r>
    <x v="60"/>
    <n v="104"/>
    <n v="47"/>
    <x v="4"/>
  </r>
  <r>
    <x v="60"/>
    <n v="112"/>
    <n v="48"/>
    <x v="4"/>
  </r>
  <r>
    <x v="60"/>
    <n v="137"/>
    <n v="49"/>
    <x v="4"/>
  </r>
  <r>
    <x v="60"/>
    <n v="119"/>
    <n v="50"/>
    <x v="4"/>
  </r>
  <r>
    <x v="60"/>
    <n v="118"/>
    <n v="51"/>
    <x v="4"/>
  </r>
  <r>
    <x v="60"/>
    <n v="108"/>
    <n v="52"/>
    <x v="4"/>
  </r>
  <r>
    <x v="60"/>
    <n v="132"/>
    <n v="53"/>
    <x v="4"/>
  </r>
  <r>
    <x v="60"/>
    <n v="125"/>
    <n v="54"/>
    <x v="4"/>
  </r>
  <r>
    <x v="60"/>
    <n v="120"/>
    <n v="55"/>
    <x v="4"/>
  </r>
  <r>
    <x v="60"/>
    <n v="118"/>
    <n v="56"/>
    <x v="4"/>
  </r>
  <r>
    <x v="60"/>
    <n v="114"/>
    <n v="57"/>
    <x v="4"/>
  </r>
  <r>
    <x v="60"/>
    <n v="123"/>
    <n v="58"/>
    <x v="4"/>
  </r>
  <r>
    <x v="60"/>
    <n v="128"/>
    <n v="59"/>
    <x v="4"/>
  </r>
  <r>
    <x v="60"/>
    <n v="106"/>
    <n v="60"/>
    <x v="5"/>
  </r>
  <r>
    <x v="60"/>
    <n v="98"/>
    <n v="61"/>
    <x v="5"/>
  </r>
  <r>
    <x v="60"/>
    <n v="107"/>
    <n v="62"/>
    <x v="5"/>
  </r>
  <r>
    <x v="60"/>
    <n v="107"/>
    <n v="63"/>
    <x v="5"/>
  </r>
  <r>
    <x v="60"/>
    <n v="94"/>
    <n v="64"/>
    <x v="5"/>
  </r>
  <r>
    <x v="60"/>
    <n v="102"/>
    <n v="65"/>
    <x v="5"/>
  </r>
  <r>
    <x v="60"/>
    <n v="109"/>
    <n v="66"/>
    <x v="5"/>
  </r>
  <r>
    <x v="60"/>
    <n v="78"/>
    <n v="67"/>
    <x v="5"/>
  </r>
  <r>
    <x v="60"/>
    <n v="98"/>
    <n v="68"/>
    <x v="5"/>
  </r>
  <r>
    <x v="60"/>
    <n v="99"/>
    <n v="69"/>
    <x v="5"/>
  </r>
  <r>
    <x v="60"/>
    <n v="93"/>
    <n v="70"/>
    <x v="5"/>
  </r>
  <r>
    <x v="60"/>
    <n v="72"/>
    <n v="71"/>
    <x v="5"/>
  </r>
  <r>
    <x v="60"/>
    <n v="77"/>
    <n v="72"/>
    <x v="5"/>
  </r>
  <r>
    <x v="60"/>
    <n v="69"/>
    <n v="73"/>
    <x v="5"/>
  </r>
  <r>
    <x v="60"/>
    <n v="61"/>
    <n v="74"/>
    <x v="5"/>
  </r>
  <r>
    <x v="60"/>
    <n v="61"/>
    <n v="75"/>
    <x v="5"/>
  </r>
  <r>
    <x v="60"/>
    <n v="51"/>
    <n v="76"/>
    <x v="5"/>
  </r>
  <r>
    <x v="60"/>
    <n v="54"/>
    <n v="77"/>
    <x v="5"/>
  </r>
  <r>
    <x v="60"/>
    <n v="57"/>
    <n v="78"/>
    <x v="5"/>
  </r>
  <r>
    <x v="60"/>
    <n v="34"/>
    <n v="79"/>
    <x v="5"/>
  </r>
  <r>
    <x v="60"/>
    <n v="38"/>
    <n v="80"/>
    <x v="5"/>
  </r>
  <r>
    <x v="60"/>
    <n v="29"/>
    <n v="81"/>
    <x v="5"/>
  </r>
  <r>
    <x v="60"/>
    <n v="24"/>
    <n v="82"/>
    <x v="5"/>
  </r>
  <r>
    <x v="60"/>
    <n v="26"/>
    <n v="83"/>
    <x v="5"/>
  </r>
  <r>
    <x v="60"/>
    <n v="31"/>
    <n v="84"/>
    <x v="5"/>
  </r>
  <r>
    <x v="60"/>
    <n v="17"/>
    <n v="85"/>
    <x v="5"/>
  </r>
  <r>
    <x v="60"/>
    <n v="18"/>
    <n v="86"/>
    <x v="5"/>
  </r>
  <r>
    <x v="60"/>
    <n v="24"/>
    <n v="87"/>
    <x v="5"/>
  </r>
  <r>
    <x v="60"/>
    <n v="13"/>
    <n v="88"/>
    <x v="5"/>
  </r>
  <r>
    <x v="60"/>
    <n v="16"/>
    <n v="89"/>
    <x v="5"/>
  </r>
  <r>
    <x v="60"/>
    <n v="11"/>
    <n v="90"/>
    <x v="5"/>
  </r>
  <r>
    <x v="60"/>
    <n v="19"/>
    <n v="91"/>
    <x v="5"/>
  </r>
  <r>
    <x v="60"/>
    <n v="9"/>
    <n v="92"/>
    <x v="5"/>
  </r>
  <r>
    <x v="60"/>
    <n v="7"/>
    <n v="93"/>
    <x v="5"/>
  </r>
  <r>
    <x v="60"/>
    <n v="5"/>
    <n v="94"/>
    <x v="5"/>
  </r>
  <r>
    <x v="60"/>
    <n v="6"/>
    <n v="95"/>
    <x v="5"/>
  </r>
  <r>
    <x v="60"/>
    <n v="3"/>
    <n v="97"/>
    <x v="5"/>
  </r>
  <r>
    <x v="60"/>
    <n v="1"/>
    <n v="99"/>
    <x v="5"/>
  </r>
  <r>
    <x v="60"/>
    <n v="1"/>
    <n v="103"/>
    <x v="5"/>
  </r>
  <r>
    <x v="60"/>
    <n v="1"/>
    <n v="106"/>
    <x v="5"/>
  </r>
  <r>
    <x v="61"/>
    <n v="66"/>
    <n v="0"/>
    <x v="0"/>
  </r>
  <r>
    <x v="61"/>
    <n v="57"/>
    <n v="1"/>
    <x v="0"/>
  </r>
  <r>
    <x v="61"/>
    <n v="69"/>
    <n v="2"/>
    <x v="0"/>
  </r>
  <r>
    <x v="61"/>
    <n v="75"/>
    <n v="3"/>
    <x v="0"/>
  </r>
  <r>
    <x v="61"/>
    <n v="73"/>
    <n v="4"/>
    <x v="0"/>
  </r>
  <r>
    <x v="61"/>
    <n v="65"/>
    <n v="5"/>
    <x v="0"/>
  </r>
  <r>
    <x v="61"/>
    <n v="77"/>
    <n v="6"/>
    <x v="1"/>
  </r>
  <r>
    <x v="61"/>
    <n v="81"/>
    <n v="7"/>
    <x v="1"/>
  </r>
  <r>
    <x v="61"/>
    <n v="87"/>
    <n v="8"/>
    <x v="1"/>
  </r>
  <r>
    <x v="61"/>
    <n v="82"/>
    <n v="9"/>
    <x v="1"/>
  </r>
  <r>
    <x v="61"/>
    <n v="86"/>
    <n v="10"/>
    <x v="1"/>
  </r>
  <r>
    <x v="61"/>
    <n v="65"/>
    <n v="11"/>
    <x v="1"/>
  </r>
  <r>
    <x v="61"/>
    <n v="94"/>
    <n v="12"/>
    <x v="2"/>
  </r>
  <r>
    <x v="61"/>
    <n v="85"/>
    <n v="13"/>
    <x v="2"/>
  </r>
  <r>
    <x v="61"/>
    <n v="101"/>
    <n v="14"/>
    <x v="2"/>
  </r>
  <r>
    <x v="61"/>
    <n v="100"/>
    <n v="15"/>
    <x v="2"/>
  </r>
  <r>
    <x v="61"/>
    <n v="86"/>
    <n v="16"/>
    <x v="2"/>
  </r>
  <r>
    <x v="61"/>
    <n v="107"/>
    <n v="17"/>
    <x v="2"/>
  </r>
  <r>
    <x v="61"/>
    <n v="100"/>
    <n v="18"/>
    <x v="3"/>
  </r>
  <r>
    <x v="61"/>
    <n v="97"/>
    <n v="19"/>
    <x v="3"/>
  </r>
  <r>
    <x v="61"/>
    <n v="98"/>
    <n v="20"/>
    <x v="3"/>
  </r>
  <r>
    <x v="61"/>
    <n v="87"/>
    <n v="21"/>
    <x v="3"/>
  </r>
  <r>
    <x v="61"/>
    <n v="87"/>
    <n v="22"/>
    <x v="3"/>
  </r>
  <r>
    <x v="61"/>
    <n v="75"/>
    <n v="23"/>
    <x v="3"/>
  </r>
  <r>
    <x v="61"/>
    <n v="75"/>
    <n v="24"/>
    <x v="3"/>
  </r>
  <r>
    <x v="61"/>
    <n v="90"/>
    <n v="25"/>
    <x v="3"/>
  </r>
  <r>
    <x v="61"/>
    <n v="83"/>
    <n v="26"/>
    <x v="3"/>
  </r>
  <r>
    <x v="61"/>
    <n v="63"/>
    <n v="27"/>
    <x v="3"/>
  </r>
  <r>
    <x v="61"/>
    <n v="54"/>
    <n v="28"/>
    <x v="3"/>
  </r>
  <r>
    <x v="61"/>
    <n v="50"/>
    <n v="29"/>
    <x v="4"/>
  </r>
  <r>
    <x v="61"/>
    <n v="64"/>
    <n v="30"/>
    <x v="4"/>
  </r>
  <r>
    <x v="61"/>
    <n v="61"/>
    <n v="31"/>
    <x v="4"/>
  </r>
  <r>
    <x v="61"/>
    <n v="53"/>
    <n v="32"/>
    <x v="4"/>
  </r>
  <r>
    <x v="61"/>
    <n v="67"/>
    <n v="33"/>
    <x v="4"/>
  </r>
  <r>
    <x v="61"/>
    <n v="69"/>
    <n v="34"/>
    <x v="4"/>
  </r>
  <r>
    <x v="61"/>
    <n v="69"/>
    <n v="35"/>
    <x v="4"/>
  </r>
  <r>
    <x v="61"/>
    <n v="73"/>
    <n v="36"/>
    <x v="4"/>
  </r>
  <r>
    <x v="61"/>
    <n v="66"/>
    <n v="37"/>
    <x v="4"/>
  </r>
  <r>
    <x v="61"/>
    <n v="66"/>
    <n v="38"/>
    <x v="4"/>
  </r>
  <r>
    <x v="61"/>
    <n v="75"/>
    <n v="39"/>
    <x v="4"/>
  </r>
  <r>
    <x v="61"/>
    <n v="72"/>
    <n v="40"/>
    <x v="4"/>
  </r>
  <r>
    <x v="61"/>
    <n v="68"/>
    <n v="41"/>
    <x v="4"/>
  </r>
  <r>
    <x v="61"/>
    <n v="78"/>
    <n v="42"/>
    <x v="4"/>
  </r>
  <r>
    <x v="61"/>
    <n v="84"/>
    <n v="43"/>
    <x v="4"/>
  </r>
  <r>
    <x v="61"/>
    <n v="68"/>
    <n v="44"/>
    <x v="4"/>
  </r>
  <r>
    <x v="61"/>
    <n v="74"/>
    <n v="45"/>
    <x v="4"/>
  </r>
  <r>
    <x v="61"/>
    <n v="78"/>
    <n v="46"/>
    <x v="4"/>
  </r>
  <r>
    <x v="61"/>
    <n v="59"/>
    <n v="47"/>
    <x v="4"/>
  </r>
  <r>
    <x v="61"/>
    <n v="86"/>
    <n v="48"/>
    <x v="4"/>
  </r>
  <r>
    <x v="61"/>
    <n v="81"/>
    <n v="49"/>
    <x v="4"/>
  </r>
  <r>
    <x v="61"/>
    <n v="73"/>
    <n v="50"/>
    <x v="4"/>
  </r>
  <r>
    <x v="61"/>
    <n v="79"/>
    <n v="51"/>
    <x v="4"/>
  </r>
  <r>
    <x v="61"/>
    <n v="84"/>
    <n v="52"/>
    <x v="4"/>
  </r>
  <r>
    <x v="61"/>
    <n v="71"/>
    <n v="53"/>
    <x v="4"/>
  </r>
  <r>
    <x v="61"/>
    <n v="79"/>
    <n v="54"/>
    <x v="4"/>
  </r>
  <r>
    <x v="61"/>
    <n v="98"/>
    <n v="55"/>
    <x v="4"/>
  </r>
  <r>
    <x v="61"/>
    <n v="122"/>
    <n v="56"/>
    <x v="4"/>
  </r>
  <r>
    <x v="61"/>
    <n v="94"/>
    <n v="57"/>
    <x v="4"/>
  </r>
  <r>
    <x v="61"/>
    <n v="98"/>
    <n v="58"/>
    <x v="4"/>
  </r>
  <r>
    <x v="61"/>
    <n v="84"/>
    <n v="59"/>
    <x v="4"/>
  </r>
  <r>
    <x v="61"/>
    <n v="76"/>
    <n v="60"/>
    <x v="5"/>
  </r>
  <r>
    <x v="61"/>
    <n v="79"/>
    <n v="61"/>
    <x v="5"/>
  </r>
  <r>
    <x v="61"/>
    <n v="82"/>
    <n v="62"/>
    <x v="5"/>
  </r>
  <r>
    <x v="61"/>
    <n v="83"/>
    <n v="63"/>
    <x v="5"/>
  </r>
  <r>
    <x v="61"/>
    <n v="88"/>
    <n v="64"/>
    <x v="5"/>
  </r>
  <r>
    <x v="61"/>
    <n v="85"/>
    <n v="65"/>
    <x v="5"/>
  </r>
  <r>
    <x v="61"/>
    <n v="108"/>
    <n v="66"/>
    <x v="5"/>
  </r>
  <r>
    <x v="61"/>
    <n v="83"/>
    <n v="67"/>
    <x v="5"/>
  </r>
  <r>
    <x v="61"/>
    <n v="71"/>
    <n v="68"/>
    <x v="5"/>
  </r>
  <r>
    <x v="61"/>
    <n v="73"/>
    <n v="69"/>
    <x v="5"/>
  </r>
  <r>
    <x v="61"/>
    <n v="66"/>
    <n v="70"/>
    <x v="5"/>
  </r>
  <r>
    <x v="61"/>
    <n v="83"/>
    <n v="71"/>
    <x v="5"/>
  </r>
  <r>
    <x v="61"/>
    <n v="61"/>
    <n v="72"/>
    <x v="5"/>
  </r>
  <r>
    <x v="61"/>
    <n v="60"/>
    <n v="73"/>
    <x v="5"/>
  </r>
  <r>
    <x v="61"/>
    <n v="55"/>
    <n v="74"/>
    <x v="5"/>
  </r>
  <r>
    <x v="61"/>
    <n v="54"/>
    <n v="75"/>
    <x v="5"/>
  </r>
  <r>
    <x v="61"/>
    <n v="51"/>
    <n v="76"/>
    <x v="5"/>
  </r>
  <r>
    <x v="61"/>
    <n v="46"/>
    <n v="77"/>
    <x v="5"/>
  </r>
  <r>
    <x v="61"/>
    <n v="53"/>
    <n v="78"/>
    <x v="5"/>
  </r>
  <r>
    <x v="61"/>
    <n v="27"/>
    <n v="79"/>
    <x v="5"/>
  </r>
  <r>
    <x v="61"/>
    <n v="32"/>
    <n v="80"/>
    <x v="5"/>
  </r>
  <r>
    <x v="61"/>
    <n v="35"/>
    <n v="81"/>
    <x v="5"/>
  </r>
  <r>
    <x v="61"/>
    <n v="37"/>
    <n v="82"/>
    <x v="5"/>
  </r>
  <r>
    <x v="61"/>
    <n v="27"/>
    <n v="83"/>
    <x v="5"/>
  </r>
  <r>
    <x v="61"/>
    <n v="26"/>
    <n v="84"/>
    <x v="5"/>
  </r>
  <r>
    <x v="61"/>
    <n v="18"/>
    <n v="85"/>
    <x v="5"/>
  </r>
  <r>
    <x v="61"/>
    <n v="14"/>
    <n v="86"/>
    <x v="5"/>
  </r>
  <r>
    <x v="61"/>
    <n v="16"/>
    <n v="87"/>
    <x v="5"/>
  </r>
  <r>
    <x v="61"/>
    <n v="11"/>
    <n v="88"/>
    <x v="5"/>
  </r>
  <r>
    <x v="61"/>
    <n v="16"/>
    <n v="89"/>
    <x v="5"/>
  </r>
  <r>
    <x v="61"/>
    <n v="11"/>
    <n v="90"/>
    <x v="5"/>
  </r>
  <r>
    <x v="61"/>
    <n v="7"/>
    <n v="91"/>
    <x v="5"/>
  </r>
  <r>
    <x v="61"/>
    <n v="2"/>
    <n v="92"/>
    <x v="5"/>
  </r>
  <r>
    <x v="61"/>
    <n v="7"/>
    <n v="93"/>
    <x v="5"/>
  </r>
  <r>
    <x v="61"/>
    <n v="7"/>
    <n v="94"/>
    <x v="5"/>
  </r>
  <r>
    <x v="61"/>
    <n v="3"/>
    <n v="95"/>
    <x v="5"/>
  </r>
  <r>
    <x v="61"/>
    <n v="5"/>
    <n v="96"/>
    <x v="5"/>
  </r>
  <r>
    <x v="61"/>
    <n v="1"/>
    <n v="98"/>
    <x v="5"/>
  </r>
  <r>
    <x v="61"/>
    <n v="1"/>
    <n v="99"/>
    <x v="5"/>
  </r>
  <r>
    <x v="61"/>
    <n v="1"/>
    <n v="106"/>
    <x v="5"/>
  </r>
  <r>
    <x v="62"/>
    <n v="149"/>
    <n v="0"/>
    <x v="0"/>
  </r>
  <r>
    <x v="62"/>
    <n v="138"/>
    <n v="1"/>
    <x v="0"/>
  </r>
  <r>
    <x v="62"/>
    <n v="143"/>
    <n v="2"/>
    <x v="0"/>
  </r>
  <r>
    <x v="62"/>
    <n v="144"/>
    <n v="3"/>
    <x v="0"/>
  </r>
  <r>
    <x v="62"/>
    <n v="134"/>
    <n v="4"/>
    <x v="0"/>
  </r>
  <r>
    <x v="62"/>
    <n v="133"/>
    <n v="5"/>
    <x v="0"/>
  </r>
  <r>
    <x v="62"/>
    <n v="152"/>
    <n v="6"/>
    <x v="1"/>
  </r>
  <r>
    <x v="62"/>
    <n v="162"/>
    <n v="7"/>
    <x v="1"/>
  </r>
  <r>
    <x v="62"/>
    <n v="165"/>
    <n v="8"/>
    <x v="1"/>
  </r>
  <r>
    <x v="62"/>
    <n v="166"/>
    <n v="9"/>
    <x v="1"/>
  </r>
  <r>
    <x v="62"/>
    <n v="158"/>
    <n v="10"/>
    <x v="1"/>
  </r>
  <r>
    <x v="62"/>
    <n v="176"/>
    <n v="11"/>
    <x v="1"/>
  </r>
  <r>
    <x v="62"/>
    <n v="185"/>
    <n v="12"/>
    <x v="2"/>
  </r>
  <r>
    <x v="62"/>
    <n v="164"/>
    <n v="13"/>
    <x v="2"/>
  </r>
  <r>
    <x v="62"/>
    <n v="201"/>
    <n v="14"/>
    <x v="2"/>
  </r>
  <r>
    <x v="62"/>
    <n v="188"/>
    <n v="15"/>
    <x v="2"/>
  </r>
  <r>
    <x v="62"/>
    <n v="211"/>
    <n v="16"/>
    <x v="2"/>
  </r>
  <r>
    <x v="62"/>
    <n v="202"/>
    <n v="17"/>
    <x v="2"/>
  </r>
  <r>
    <x v="62"/>
    <n v="197"/>
    <n v="18"/>
    <x v="3"/>
  </r>
  <r>
    <x v="62"/>
    <n v="159"/>
    <n v="19"/>
    <x v="3"/>
  </r>
  <r>
    <x v="62"/>
    <n v="187"/>
    <n v="20"/>
    <x v="3"/>
  </r>
  <r>
    <x v="62"/>
    <n v="207"/>
    <n v="21"/>
    <x v="3"/>
  </r>
  <r>
    <x v="62"/>
    <n v="179"/>
    <n v="22"/>
    <x v="3"/>
  </r>
  <r>
    <x v="62"/>
    <n v="174"/>
    <n v="23"/>
    <x v="3"/>
  </r>
  <r>
    <x v="62"/>
    <n v="197"/>
    <n v="24"/>
    <x v="3"/>
  </r>
  <r>
    <x v="62"/>
    <n v="239"/>
    <n v="25"/>
    <x v="3"/>
  </r>
  <r>
    <x v="62"/>
    <n v="245"/>
    <n v="26"/>
    <x v="3"/>
  </r>
  <r>
    <x v="62"/>
    <n v="214"/>
    <n v="27"/>
    <x v="3"/>
  </r>
  <r>
    <x v="62"/>
    <n v="214"/>
    <n v="28"/>
    <x v="3"/>
  </r>
  <r>
    <x v="62"/>
    <n v="190"/>
    <n v="29"/>
    <x v="4"/>
  </r>
  <r>
    <x v="62"/>
    <n v="181"/>
    <n v="30"/>
    <x v="4"/>
  </r>
  <r>
    <x v="62"/>
    <n v="197"/>
    <n v="31"/>
    <x v="4"/>
  </r>
  <r>
    <x v="62"/>
    <n v="185"/>
    <n v="32"/>
    <x v="4"/>
  </r>
  <r>
    <x v="62"/>
    <n v="211"/>
    <n v="33"/>
    <x v="4"/>
  </r>
  <r>
    <x v="62"/>
    <n v="163"/>
    <n v="34"/>
    <x v="4"/>
  </r>
  <r>
    <x v="62"/>
    <n v="158"/>
    <n v="35"/>
    <x v="4"/>
  </r>
  <r>
    <x v="62"/>
    <n v="155"/>
    <n v="36"/>
    <x v="4"/>
  </r>
  <r>
    <x v="62"/>
    <n v="147"/>
    <n v="37"/>
    <x v="4"/>
  </r>
  <r>
    <x v="62"/>
    <n v="139"/>
    <n v="38"/>
    <x v="4"/>
  </r>
  <r>
    <x v="62"/>
    <n v="169"/>
    <n v="39"/>
    <x v="4"/>
  </r>
  <r>
    <x v="62"/>
    <n v="171"/>
    <n v="40"/>
    <x v="4"/>
  </r>
  <r>
    <x v="62"/>
    <n v="140"/>
    <n v="41"/>
    <x v="4"/>
  </r>
  <r>
    <x v="62"/>
    <n v="164"/>
    <n v="42"/>
    <x v="4"/>
  </r>
  <r>
    <x v="62"/>
    <n v="153"/>
    <n v="43"/>
    <x v="4"/>
  </r>
  <r>
    <x v="62"/>
    <n v="138"/>
    <n v="44"/>
    <x v="4"/>
  </r>
  <r>
    <x v="62"/>
    <n v="135"/>
    <n v="45"/>
    <x v="4"/>
  </r>
  <r>
    <x v="62"/>
    <n v="139"/>
    <n v="46"/>
    <x v="4"/>
  </r>
  <r>
    <x v="62"/>
    <n v="146"/>
    <n v="47"/>
    <x v="4"/>
  </r>
  <r>
    <x v="62"/>
    <n v="132"/>
    <n v="48"/>
    <x v="4"/>
  </r>
  <r>
    <x v="62"/>
    <n v="140"/>
    <n v="49"/>
    <x v="4"/>
  </r>
  <r>
    <x v="62"/>
    <n v="136"/>
    <n v="50"/>
    <x v="4"/>
  </r>
  <r>
    <x v="62"/>
    <n v="158"/>
    <n v="51"/>
    <x v="4"/>
  </r>
  <r>
    <x v="62"/>
    <n v="129"/>
    <n v="52"/>
    <x v="4"/>
  </r>
  <r>
    <x v="62"/>
    <n v="172"/>
    <n v="53"/>
    <x v="4"/>
  </r>
  <r>
    <x v="62"/>
    <n v="172"/>
    <n v="54"/>
    <x v="4"/>
  </r>
  <r>
    <x v="62"/>
    <n v="168"/>
    <n v="55"/>
    <x v="4"/>
  </r>
  <r>
    <x v="62"/>
    <n v="128"/>
    <n v="56"/>
    <x v="4"/>
  </r>
  <r>
    <x v="62"/>
    <n v="177"/>
    <n v="57"/>
    <x v="4"/>
  </r>
  <r>
    <x v="62"/>
    <n v="166"/>
    <n v="58"/>
    <x v="4"/>
  </r>
  <r>
    <x v="62"/>
    <n v="171"/>
    <n v="59"/>
    <x v="4"/>
  </r>
  <r>
    <x v="62"/>
    <n v="148"/>
    <n v="60"/>
    <x v="5"/>
  </r>
  <r>
    <x v="62"/>
    <n v="146"/>
    <n v="61"/>
    <x v="5"/>
  </r>
  <r>
    <x v="62"/>
    <n v="140"/>
    <n v="62"/>
    <x v="5"/>
  </r>
  <r>
    <x v="62"/>
    <n v="129"/>
    <n v="63"/>
    <x v="5"/>
  </r>
  <r>
    <x v="62"/>
    <n v="139"/>
    <n v="64"/>
    <x v="5"/>
  </r>
  <r>
    <x v="62"/>
    <n v="144"/>
    <n v="65"/>
    <x v="5"/>
  </r>
  <r>
    <x v="62"/>
    <n v="117"/>
    <n v="66"/>
    <x v="5"/>
  </r>
  <r>
    <x v="62"/>
    <n v="117"/>
    <n v="67"/>
    <x v="5"/>
  </r>
  <r>
    <x v="62"/>
    <n v="106"/>
    <n v="68"/>
    <x v="5"/>
  </r>
  <r>
    <x v="62"/>
    <n v="82"/>
    <n v="69"/>
    <x v="5"/>
  </r>
  <r>
    <x v="62"/>
    <n v="95"/>
    <n v="70"/>
    <x v="5"/>
  </r>
  <r>
    <x v="62"/>
    <n v="88"/>
    <n v="71"/>
    <x v="5"/>
  </r>
  <r>
    <x v="62"/>
    <n v="93"/>
    <n v="72"/>
    <x v="5"/>
  </r>
  <r>
    <x v="62"/>
    <n v="75"/>
    <n v="73"/>
    <x v="5"/>
  </r>
  <r>
    <x v="62"/>
    <n v="83"/>
    <n v="74"/>
    <x v="5"/>
  </r>
  <r>
    <x v="62"/>
    <n v="75"/>
    <n v="75"/>
    <x v="5"/>
  </r>
  <r>
    <x v="62"/>
    <n v="84"/>
    <n v="76"/>
    <x v="5"/>
  </r>
  <r>
    <x v="62"/>
    <n v="61"/>
    <n v="77"/>
    <x v="5"/>
  </r>
  <r>
    <x v="62"/>
    <n v="69"/>
    <n v="78"/>
    <x v="5"/>
  </r>
  <r>
    <x v="62"/>
    <n v="60"/>
    <n v="79"/>
    <x v="5"/>
  </r>
  <r>
    <x v="62"/>
    <n v="44"/>
    <n v="80"/>
    <x v="5"/>
  </r>
  <r>
    <x v="62"/>
    <n v="66"/>
    <n v="81"/>
    <x v="5"/>
  </r>
  <r>
    <x v="62"/>
    <n v="42"/>
    <n v="82"/>
    <x v="5"/>
  </r>
  <r>
    <x v="62"/>
    <n v="30"/>
    <n v="83"/>
    <x v="5"/>
  </r>
  <r>
    <x v="62"/>
    <n v="40"/>
    <n v="84"/>
    <x v="5"/>
  </r>
  <r>
    <x v="62"/>
    <n v="32"/>
    <n v="85"/>
    <x v="5"/>
  </r>
  <r>
    <x v="62"/>
    <n v="29"/>
    <n v="86"/>
    <x v="5"/>
  </r>
  <r>
    <x v="62"/>
    <n v="22"/>
    <n v="87"/>
    <x v="5"/>
  </r>
  <r>
    <x v="62"/>
    <n v="20"/>
    <n v="88"/>
    <x v="5"/>
  </r>
  <r>
    <x v="62"/>
    <n v="18"/>
    <n v="89"/>
    <x v="5"/>
  </r>
  <r>
    <x v="62"/>
    <n v="18"/>
    <n v="90"/>
    <x v="5"/>
  </r>
  <r>
    <x v="62"/>
    <n v="10"/>
    <n v="91"/>
    <x v="5"/>
  </r>
  <r>
    <x v="62"/>
    <n v="14"/>
    <n v="92"/>
    <x v="5"/>
  </r>
  <r>
    <x v="62"/>
    <n v="11"/>
    <n v="93"/>
    <x v="5"/>
  </r>
  <r>
    <x v="62"/>
    <n v="9"/>
    <n v="94"/>
    <x v="5"/>
  </r>
  <r>
    <x v="62"/>
    <n v="9"/>
    <n v="95"/>
    <x v="5"/>
  </r>
  <r>
    <x v="62"/>
    <n v="4"/>
    <n v="96"/>
    <x v="5"/>
  </r>
  <r>
    <x v="62"/>
    <n v="4"/>
    <n v="97"/>
    <x v="5"/>
  </r>
  <r>
    <x v="62"/>
    <n v="2"/>
    <n v="98"/>
    <x v="5"/>
  </r>
  <r>
    <x v="62"/>
    <n v="1"/>
    <n v="99"/>
    <x v="5"/>
  </r>
  <r>
    <x v="62"/>
    <n v="2"/>
    <n v="100"/>
    <x v="5"/>
  </r>
  <r>
    <x v="62"/>
    <n v="2"/>
    <n v="101"/>
    <x v="5"/>
  </r>
  <r>
    <x v="62"/>
    <n v="1"/>
    <n v="102"/>
    <x v="5"/>
  </r>
  <r>
    <x v="63"/>
    <n v="98"/>
    <n v="0"/>
    <x v="0"/>
  </r>
  <r>
    <x v="63"/>
    <n v="85"/>
    <n v="1"/>
    <x v="0"/>
  </r>
  <r>
    <x v="63"/>
    <n v="104"/>
    <n v="2"/>
    <x v="0"/>
  </r>
  <r>
    <x v="63"/>
    <n v="92"/>
    <n v="3"/>
    <x v="0"/>
  </r>
  <r>
    <x v="63"/>
    <n v="99"/>
    <n v="4"/>
    <x v="0"/>
  </r>
  <r>
    <x v="63"/>
    <n v="122"/>
    <n v="5"/>
    <x v="0"/>
  </r>
  <r>
    <x v="63"/>
    <n v="81"/>
    <n v="6"/>
    <x v="1"/>
  </r>
  <r>
    <x v="63"/>
    <n v="90"/>
    <n v="7"/>
    <x v="1"/>
  </r>
  <r>
    <x v="63"/>
    <n v="108"/>
    <n v="8"/>
    <x v="1"/>
  </r>
  <r>
    <x v="63"/>
    <n v="98"/>
    <n v="9"/>
    <x v="1"/>
  </r>
  <r>
    <x v="63"/>
    <n v="94"/>
    <n v="10"/>
    <x v="1"/>
  </r>
  <r>
    <x v="63"/>
    <n v="109"/>
    <n v="11"/>
    <x v="1"/>
  </r>
  <r>
    <x v="63"/>
    <n v="126"/>
    <n v="12"/>
    <x v="2"/>
  </r>
  <r>
    <x v="63"/>
    <n v="114"/>
    <n v="13"/>
    <x v="2"/>
  </r>
  <r>
    <x v="63"/>
    <n v="128"/>
    <n v="14"/>
    <x v="2"/>
  </r>
  <r>
    <x v="63"/>
    <n v="147"/>
    <n v="15"/>
    <x v="2"/>
  </r>
  <r>
    <x v="63"/>
    <n v="118"/>
    <n v="16"/>
    <x v="2"/>
  </r>
  <r>
    <x v="63"/>
    <n v="124"/>
    <n v="17"/>
    <x v="2"/>
  </r>
  <r>
    <x v="63"/>
    <n v="126"/>
    <n v="18"/>
    <x v="3"/>
  </r>
  <r>
    <x v="63"/>
    <n v="124"/>
    <n v="19"/>
    <x v="3"/>
  </r>
  <r>
    <x v="63"/>
    <n v="96"/>
    <n v="20"/>
    <x v="3"/>
  </r>
  <r>
    <x v="63"/>
    <n v="137"/>
    <n v="21"/>
    <x v="3"/>
  </r>
  <r>
    <x v="63"/>
    <n v="131"/>
    <n v="22"/>
    <x v="3"/>
  </r>
  <r>
    <x v="63"/>
    <n v="123"/>
    <n v="23"/>
    <x v="3"/>
  </r>
  <r>
    <x v="63"/>
    <n v="144"/>
    <n v="24"/>
    <x v="3"/>
  </r>
  <r>
    <x v="63"/>
    <n v="193"/>
    <n v="25"/>
    <x v="3"/>
  </r>
  <r>
    <x v="63"/>
    <n v="180"/>
    <n v="26"/>
    <x v="3"/>
  </r>
  <r>
    <x v="63"/>
    <n v="182"/>
    <n v="27"/>
    <x v="3"/>
  </r>
  <r>
    <x v="63"/>
    <n v="155"/>
    <n v="28"/>
    <x v="3"/>
  </r>
  <r>
    <x v="63"/>
    <n v="177"/>
    <n v="29"/>
    <x v="4"/>
  </r>
  <r>
    <x v="63"/>
    <n v="153"/>
    <n v="30"/>
    <x v="4"/>
  </r>
  <r>
    <x v="63"/>
    <n v="139"/>
    <n v="31"/>
    <x v="4"/>
  </r>
  <r>
    <x v="63"/>
    <n v="122"/>
    <n v="32"/>
    <x v="4"/>
  </r>
  <r>
    <x v="63"/>
    <n v="135"/>
    <n v="33"/>
    <x v="4"/>
  </r>
  <r>
    <x v="63"/>
    <n v="135"/>
    <n v="34"/>
    <x v="4"/>
  </r>
  <r>
    <x v="63"/>
    <n v="117"/>
    <n v="35"/>
    <x v="4"/>
  </r>
  <r>
    <x v="63"/>
    <n v="106"/>
    <n v="36"/>
    <x v="4"/>
  </r>
  <r>
    <x v="63"/>
    <n v="123"/>
    <n v="37"/>
    <x v="4"/>
  </r>
  <r>
    <x v="63"/>
    <n v="108"/>
    <n v="38"/>
    <x v="4"/>
  </r>
  <r>
    <x v="63"/>
    <n v="110"/>
    <n v="39"/>
    <x v="4"/>
  </r>
  <r>
    <x v="63"/>
    <n v="109"/>
    <n v="40"/>
    <x v="4"/>
  </r>
  <r>
    <x v="63"/>
    <n v="123"/>
    <n v="41"/>
    <x v="4"/>
  </r>
  <r>
    <x v="63"/>
    <n v="123"/>
    <n v="42"/>
    <x v="4"/>
  </r>
  <r>
    <x v="63"/>
    <n v="115"/>
    <n v="43"/>
    <x v="4"/>
  </r>
  <r>
    <x v="63"/>
    <n v="118"/>
    <n v="44"/>
    <x v="4"/>
  </r>
  <r>
    <x v="63"/>
    <n v="116"/>
    <n v="45"/>
    <x v="4"/>
  </r>
  <r>
    <x v="63"/>
    <n v="97"/>
    <n v="46"/>
    <x v="4"/>
  </r>
  <r>
    <x v="63"/>
    <n v="108"/>
    <n v="47"/>
    <x v="4"/>
  </r>
  <r>
    <x v="63"/>
    <n v="110"/>
    <n v="48"/>
    <x v="4"/>
  </r>
  <r>
    <x v="63"/>
    <n v="109"/>
    <n v="49"/>
    <x v="4"/>
  </r>
  <r>
    <x v="63"/>
    <n v="122"/>
    <n v="50"/>
    <x v="4"/>
  </r>
  <r>
    <x v="63"/>
    <n v="159"/>
    <n v="51"/>
    <x v="4"/>
  </r>
  <r>
    <x v="63"/>
    <n v="137"/>
    <n v="52"/>
    <x v="4"/>
  </r>
  <r>
    <x v="63"/>
    <n v="140"/>
    <n v="53"/>
    <x v="4"/>
  </r>
  <r>
    <x v="63"/>
    <n v="152"/>
    <n v="54"/>
    <x v="4"/>
  </r>
  <r>
    <x v="63"/>
    <n v="145"/>
    <n v="55"/>
    <x v="4"/>
  </r>
  <r>
    <x v="63"/>
    <n v="149"/>
    <n v="56"/>
    <x v="4"/>
  </r>
  <r>
    <x v="63"/>
    <n v="160"/>
    <n v="57"/>
    <x v="4"/>
  </r>
  <r>
    <x v="63"/>
    <n v="165"/>
    <n v="58"/>
    <x v="4"/>
  </r>
  <r>
    <x v="63"/>
    <n v="142"/>
    <n v="59"/>
    <x v="4"/>
  </r>
  <r>
    <x v="63"/>
    <n v="126"/>
    <n v="60"/>
    <x v="5"/>
  </r>
  <r>
    <x v="63"/>
    <n v="155"/>
    <n v="61"/>
    <x v="5"/>
  </r>
  <r>
    <x v="63"/>
    <n v="147"/>
    <n v="62"/>
    <x v="5"/>
  </r>
  <r>
    <x v="63"/>
    <n v="126"/>
    <n v="63"/>
    <x v="5"/>
  </r>
  <r>
    <x v="63"/>
    <n v="115"/>
    <n v="64"/>
    <x v="5"/>
  </r>
  <r>
    <x v="63"/>
    <n v="129"/>
    <n v="65"/>
    <x v="5"/>
  </r>
  <r>
    <x v="63"/>
    <n v="125"/>
    <n v="66"/>
    <x v="5"/>
  </r>
  <r>
    <x v="63"/>
    <n v="122"/>
    <n v="67"/>
    <x v="5"/>
  </r>
  <r>
    <x v="63"/>
    <n v="106"/>
    <n v="68"/>
    <x v="5"/>
  </r>
  <r>
    <x v="63"/>
    <n v="102"/>
    <n v="69"/>
    <x v="5"/>
  </r>
  <r>
    <x v="63"/>
    <n v="100"/>
    <n v="70"/>
    <x v="5"/>
  </r>
  <r>
    <x v="63"/>
    <n v="75"/>
    <n v="71"/>
    <x v="5"/>
  </r>
  <r>
    <x v="63"/>
    <n v="99"/>
    <n v="72"/>
    <x v="5"/>
  </r>
  <r>
    <x v="63"/>
    <n v="83"/>
    <n v="73"/>
    <x v="5"/>
  </r>
  <r>
    <x v="63"/>
    <n v="70"/>
    <n v="74"/>
    <x v="5"/>
  </r>
  <r>
    <x v="63"/>
    <n v="63"/>
    <n v="75"/>
    <x v="5"/>
  </r>
  <r>
    <x v="63"/>
    <n v="76"/>
    <n v="76"/>
    <x v="5"/>
  </r>
  <r>
    <x v="63"/>
    <n v="65"/>
    <n v="77"/>
    <x v="5"/>
  </r>
  <r>
    <x v="63"/>
    <n v="60"/>
    <n v="78"/>
    <x v="5"/>
  </r>
  <r>
    <x v="63"/>
    <n v="56"/>
    <n v="79"/>
    <x v="5"/>
  </r>
  <r>
    <x v="63"/>
    <n v="70"/>
    <n v="80"/>
    <x v="5"/>
  </r>
  <r>
    <x v="63"/>
    <n v="54"/>
    <n v="81"/>
    <x v="5"/>
  </r>
  <r>
    <x v="63"/>
    <n v="49"/>
    <n v="82"/>
    <x v="5"/>
  </r>
  <r>
    <x v="63"/>
    <n v="37"/>
    <n v="83"/>
    <x v="5"/>
  </r>
  <r>
    <x v="63"/>
    <n v="38"/>
    <n v="84"/>
    <x v="5"/>
  </r>
  <r>
    <x v="63"/>
    <n v="27"/>
    <n v="85"/>
    <x v="5"/>
  </r>
  <r>
    <x v="63"/>
    <n v="37"/>
    <n v="86"/>
    <x v="5"/>
  </r>
  <r>
    <x v="63"/>
    <n v="26"/>
    <n v="87"/>
    <x v="5"/>
  </r>
  <r>
    <x v="63"/>
    <n v="22"/>
    <n v="88"/>
    <x v="5"/>
  </r>
  <r>
    <x v="63"/>
    <n v="20"/>
    <n v="89"/>
    <x v="5"/>
  </r>
  <r>
    <x v="63"/>
    <n v="16"/>
    <n v="90"/>
    <x v="5"/>
  </r>
  <r>
    <x v="63"/>
    <n v="17"/>
    <n v="91"/>
    <x v="5"/>
  </r>
  <r>
    <x v="63"/>
    <n v="15"/>
    <n v="92"/>
    <x v="5"/>
  </r>
  <r>
    <x v="63"/>
    <n v="13"/>
    <n v="93"/>
    <x v="5"/>
  </r>
  <r>
    <x v="63"/>
    <n v="13"/>
    <n v="94"/>
    <x v="5"/>
  </r>
  <r>
    <x v="63"/>
    <n v="4"/>
    <n v="95"/>
    <x v="5"/>
  </r>
  <r>
    <x v="63"/>
    <n v="8"/>
    <n v="96"/>
    <x v="5"/>
  </r>
  <r>
    <x v="63"/>
    <n v="5"/>
    <n v="97"/>
    <x v="5"/>
  </r>
  <r>
    <x v="63"/>
    <n v="4"/>
    <n v="98"/>
    <x v="5"/>
  </r>
  <r>
    <x v="63"/>
    <n v="3"/>
    <n v="99"/>
    <x v="5"/>
  </r>
  <r>
    <x v="63"/>
    <n v="1"/>
    <n v="100"/>
    <x v="5"/>
  </r>
  <r>
    <x v="63"/>
    <n v="2"/>
    <n v="101"/>
    <x v="5"/>
  </r>
  <r>
    <x v="63"/>
    <n v="1"/>
    <n v="109"/>
    <x v="5"/>
  </r>
  <r>
    <x v="63"/>
    <n v="1"/>
    <n v="114"/>
    <x v="5"/>
  </r>
  <r>
    <x v="63"/>
    <n v="1"/>
    <n v="115"/>
    <x v="5"/>
  </r>
  <r>
    <x v="64"/>
    <n v="60"/>
    <n v="0"/>
    <x v="0"/>
  </r>
  <r>
    <x v="64"/>
    <n v="67"/>
    <n v="1"/>
    <x v="0"/>
  </r>
  <r>
    <x v="64"/>
    <n v="59"/>
    <n v="2"/>
    <x v="0"/>
  </r>
  <r>
    <x v="64"/>
    <n v="56"/>
    <n v="3"/>
    <x v="0"/>
  </r>
  <r>
    <x v="64"/>
    <n v="67"/>
    <n v="4"/>
    <x v="0"/>
  </r>
  <r>
    <x v="64"/>
    <n v="61"/>
    <n v="5"/>
    <x v="0"/>
  </r>
  <r>
    <x v="64"/>
    <n v="59"/>
    <n v="6"/>
    <x v="1"/>
  </r>
  <r>
    <x v="64"/>
    <n v="42"/>
    <n v="7"/>
    <x v="1"/>
  </r>
  <r>
    <x v="64"/>
    <n v="52"/>
    <n v="8"/>
    <x v="1"/>
  </r>
  <r>
    <x v="64"/>
    <n v="58"/>
    <n v="9"/>
    <x v="1"/>
  </r>
  <r>
    <x v="64"/>
    <n v="51"/>
    <n v="10"/>
    <x v="1"/>
  </r>
  <r>
    <x v="64"/>
    <n v="52"/>
    <n v="11"/>
    <x v="1"/>
  </r>
  <r>
    <x v="64"/>
    <n v="45"/>
    <n v="12"/>
    <x v="2"/>
  </r>
  <r>
    <x v="64"/>
    <n v="77"/>
    <n v="13"/>
    <x v="2"/>
  </r>
  <r>
    <x v="64"/>
    <n v="61"/>
    <n v="14"/>
    <x v="2"/>
  </r>
  <r>
    <x v="64"/>
    <n v="91"/>
    <n v="15"/>
    <x v="2"/>
  </r>
  <r>
    <x v="64"/>
    <n v="87"/>
    <n v="16"/>
    <x v="2"/>
  </r>
  <r>
    <x v="64"/>
    <n v="71"/>
    <n v="17"/>
    <x v="2"/>
  </r>
  <r>
    <x v="64"/>
    <n v="71"/>
    <n v="18"/>
    <x v="3"/>
  </r>
  <r>
    <x v="64"/>
    <n v="77"/>
    <n v="19"/>
    <x v="3"/>
  </r>
  <r>
    <x v="64"/>
    <n v="68"/>
    <n v="20"/>
    <x v="3"/>
  </r>
  <r>
    <x v="64"/>
    <n v="79"/>
    <n v="21"/>
    <x v="3"/>
  </r>
  <r>
    <x v="64"/>
    <n v="77"/>
    <n v="22"/>
    <x v="3"/>
  </r>
  <r>
    <x v="64"/>
    <n v="63"/>
    <n v="23"/>
    <x v="3"/>
  </r>
  <r>
    <x v="64"/>
    <n v="76"/>
    <n v="24"/>
    <x v="3"/>
  </r>
  <r>
    <x v="64"/>
    <n v="68"/>
    <n v="25"/>
    <x v="3"/>
  </r>
  <r>
    <x v="64"/>
    <n v="74"/>
    <n v="26"/>
    <x v="3"/>
  </r>
  <r>
    <x v="64"/>
    <n v="70"/>
    <n v="27"/>
    <x v="3"/>
  </r>
  <r>
    <x v="64"/>
    <n v="67"/>
    <n v="28"/>
    <x v="3"/>
  </r>
  <r>
    <x v="64"/>
    <n v="71"/>
    <n v="29"/>
    <x v="4"/>
  </r>
  <r>
    <x v="64"/>
    <n v="45"/>
    <n v="30"/>
    <x v="4"/>
  </r>
  <r>
    <x v="64"/>
    <n v="67"/>
    <n v="31"/>
    <x v="4"/>
  </r>
  <r>
    <x v="64"/>
    <n v="67"/>
    <n v="32"/>
    <x v="4"/>
  </r>
  <r>
    <x v="64"/>
    <n v="71"/>
    <n v="33"/>
    <x v="4"/>
  </r>
  <r>
    <x v="64"/>
    <n v="43"/>
    <n v="34"/>
    <x v="4"/>
  </r>
  <r>
    <x v="64"/>
    <n v="48"/>
    <n v="35"/>
    <x v="4"/>
  </r>
  <r>
    <x v="64"/>
    <n v="65"/>
    <n v="36"/>
    <x v="4"/>
  </r>
  <r>
    <x v="64"/>
    <n v="55"/>
    <n v="37"/>
    <x v="4"/>
  </r>
  <r>
    <x v="64"/>
    <n v="42"/>
    <n v="38"/>
    <x v="4"/>
  </r>
  <r>
    <x v="64"/>
    <n v="54"/>
    <n v="39"/>
    <x v="4"/>
  </r>
  <r>
    <x v="64"/>
    <n v="57"/>
    <n v="40"/>
    <x v="4"/>
  </r>
  <r>
    <x v="64"/>
    <n v="52"/>
    <n v="41"/>
    <x v="4"/>
  </r>
  <r>
    <x v="64"/>
    <n v="50"/>
    <n v="42"/>
    <x v="4"/>
  </r>
  <r>
    <x v="64"/>
    <n v="64"/>
    <n v="43"/>
    <x v="4"/>
  </r>
  <r>
    <x v="64"/>
    <n v="48"/>
    <n v="44"/>
    <x v="4"/>
  </r>
  <r>
    <x v="64"/>
    <n v="48"/>
    <n v="45"/>
    <x v="4"/>
  </r>
  <r>
    <x v="64"/>
    <n v="44"/>
    <n v="46"/>
    <x v="4"/>
  </r>
  <r>
    <x v="64"/>
    <n v="42"/>
    <n v="47"/>
    <x v="4"/>
  </r>
  <r>
    <x v="64"/>
    <n v="49"/>
    <n v="48"/>
    <x v="4"/>
  </r>
  <r>
    <x v="64"/>
    <n v="57"/>
    <n v="49"/>
    <x v="4"/>
  </r>
  <r>
    <x v="64"/>
    <n v="48"/>
    <n v="50"/>
    <x v="4"/>
  </r>
  <r>
    <x v="64"/>
    <n v="42"/>
    <n v="51"/>
    <x v="4"/>
  </r>
  <r>
    <x v="64"/>
    <n v="63"/>
    <n v="52"/>
    <x v="4"/>
  </r>
  <r>
    <x v="64"/>
    <n v="57"/>
    <n v="53"/>
    <x v="4"/>
  </r>
  <r>
    <x v="64"/>
    <n v="53"/>
    <n v="54"/>
    <x v="4"/>
  </r>
  <r>
    <x v="64"/>
    <n v="56"/>
    <n v="55"/>
    <x v="4"/>
  </r>
  <r>
    <x v="64"/>
    <n v="47"/>
    <n v="56"/>
    <x v="4"/>
  </r>
  <r>
    <x v="64"/>
    <n v="51"/>
    <n v="57"/>
    <x v="4"/>
  </r>
  <r>
    <x v="64"/>
    <n v="55"/>
    <n v="58"/>
    <x v="4"/>
  </r>
  <r>
    <x v="64"/>
    <n v="47"/>
    <n v="59"/>
    <x v="4"/>
  </r>
  <r>
    <x v="64"/>
    <n v="46"/>
    <n v="60"/>
    <x v="5"/>
  </r>
  <r>
    <x v="64"/>
    <n v="46"/>
    <n v="61"/>
    <x v="5"/>
  </r>
  <r>
    <x v="64"/>
    <n v="38"/>
    <n v="62"/>
    <x v="5"/>
  </r>
  <r>
    <x v="64"/>
    <n v="48"/>
    <n v="63"/>
    <x v="5"/>
  </r>
  <r>
    <x v="64"/>
    <n v="41"/>
    <n v="64"/>
    <x v="5"/>
  </r>
  <r>
    <x v="64"/>
    <n v="47"/>
    <n v="65"/>
    <x v="5"/>
  </r>
  <r>
    <x v="64"/>
    <n v="35"/>
    <n v="66"/>
    <x v="5"/>
  </r>
  <r>
    <x v="64"/>
    <n v="40"/>
    <n v="67"/>
    <x v="5"/>
  </r>
  <r>
    <x v="64"/>
    <n v="40"/>
    <n v="68"/>
    <x v="5"/>
  </r>
  <r>
    <x v="64"/>
    <n v="33"/>
    <n v="69"/>
    <x v="5"/>
  </r>
  <r>
    <x v="64"/>
    <n v="34"/>
    <n v="70"/>
    <x v="5"/>
  </r>
  <r>
    <x v="64"/>
    <n v="31"/>
    <n v="71"/>
    <x v="5"/>
  </r>
  <r>
    <x v="64"/>
    <n v="23"/>
    <n v="72"/>
    <x v="5"/>
  </r>
  <r>
    <x v="64"/>
    <n v="30"/>
    <n v="73"/>
    <x v="5"/>
  </r>
  <r>
    <x v="64"/>
    <n v="25"/>
    <n v="74"/>
    <x v="5"/>
  </r>
  <r>
    <x v="64"/>
    <n v="13"/>
    <n v="75"/>
    <x v="5"/>
  </r>
  <r>
    <x v="64"/>
    <n v="24"/>
    <n v="76"/>
    <x v="5"/>
  </r>
  <r>
    <x v="64"/>
    <n v="15"/>
    <n v="77"/>
    <x v="5"/>
  </r>
  <r>
    <x v="64"/>
    <n v="21"/>
    <n v="78"/>
    <x v="5"/>
  </r>
  <r>
    <x v="64"/>
    <n v="19"/>
    <n v="79"/>
    <x v="5"/>
  </r>
  <r>
    <x v="64"/>
    <n v="13"/>
    <n v="80"/>
    <x v="5"/>
  </r>
  <r>
    <x v="64"/>
    <n v="6"/>
    <n v="81"/>
    <x v="5"/>
  </r>
  <r>
    <x v="64"/>
    <n v="18"/>
    <n v="82"/>
    <x v="5"/>
  </r>
  <r>
    <x v="64"/>
    <n v="9"/>
    <n v="83"/>
    <x v="5"/>
  </r>
  <r>
    <x v="64"/>
    <n v="10"/>
    <n v="84"/>
    <x v="5"/>
  </r>
  <r>
    <x v="64"/>
    <n v="8"/>
    <n v="85"/>
    <x v="5"/>
  </r>
  <r>
    <x v="64"/>
    <n v="4"/>
    <n v="86"/>
    <x v="5"/>
  </r>
  <r>
    <x v="64"/>
    <n v="7"/>
    <n v="87"/>
    <x v="5"/>
  </r>
  <r>
    <x v="64"/>
    <n v="6"/>
    <n v="88"/>
    <x v="5"/>
  </r>
  <r>
    <x v="64"/>
    <n v="8"/>
    <n v="89"/>
    <x v="5"/>
  </r>
  <r>
    <x v="64"/>
    <n v="6"/>
    <n v="90"/>
    <x v="5"/>
  </r>
  <r>
    <x v="64"/>
    <n v="6"/>
    <n v="91"/>
    <x v="5"/>
  </r>
  <r>
    <x v="64"/>
    <n v="1"/>
    <n v="92"/>
    <x v="5"/>
  </r>
  <r>
    <x v="64"/>
    <n v="3"/>
    <n v="93"/>
    <x v="5"/>
  </r>
  <r>
    <x v="64"/>
    <n v="4"/>
    <n v="94"/>
    <x v="5"/>
  </r>
  <r>
    <x v="64"/>
    <n v="3"/>
    <n v="95"/>
    <x v="5"/>
  </r>
  <r>
    <x v="64"/>
    <n v="2"/>
    <n v="96"/>
    <x v="5"/>
  </r>
  <r>
    <x v="64"/>
    <n v="1"/>
    <n v="98"/>
    <x v="5"/>
  </r>
  <r>
    <x v="64"/>
    <n v="1"/>
    <n v="99"/>
    <x v="5"/>
  </r>
  <r>
    <x v="65"/>
    <n v="89"/>
    <n v="0"/>
    <x v="0"/>
  </r>
  <r>
    <x v="65"/>
    <n v="70"/>
    <n v="1"/>
    <x v="0"/>
  </r>
  <r>
    <x v="65"/>
    <n v="101"/>
    <n v="2"/>
    <x v="0"/>
  </r>
  <r>
    <x v="65"/>
    <n v="115"/>
    <n v="3"/>
    <x v="0"/>
  </r>
  <r>
    <x v="65"/>
    <n v="120"/>
    <n v="4"/>
    <x v="0"/>
  </r>
  <r>
    <x v="65"/>
    <n v="77"/>
    <n v="5"/>
    <x v="0"/>
  </r>
  <r>
    <x v="65"/>
    <n v="93"/>
    <n v="6"/>
    <x v="1"/>
  </r>
  <r>
    <x v="65"/>
    <n v="119"/>
    <n v="7"/>
    <x v="1"/>
  </r>
  <r>
    <x v="65"/>
    <n v="94"/>
    <n v="8"/>
    <x v="1"/>
  </r>
  <r>
    <x v="65"/>
    <n v="104"/>
    <n v="9"/>
    <x v="1"/>
  </r>
  <r>
    <x v="65"/>
    <n v="132"/>
    <n v="10"/>
    <x v="1"/>
  </r>
  <r>
    <x v="65"/>
    <n v="99"/>
    <n v="11"/>
    <x v="1"/>
  </r>
  <r>
    <x v="65"/>
    <n v="139"/>
    <n v="12"/>
    <x v="2"/>
  </r>
  <r>
    <x v="65"/>
    <n v="160"/>
    <n v="13"/>
    <x v="2"/>
  </r>
  <r>
    <x v="65"/>
    <n v="140"/>
    <n v="14"/>
    <x v="2"/>
  </r>
  <r>
    <x v="65"/>
    <n v="180"/>
    <n v="15"/>
    <x v="2"/>
  </r>
  <r>
    <x v="65"/>
    <n v="173"/>
    <n v="16"/>
    <x v="2"/>
  </r>
  <r>
    <x v="65"/>
    <n v="174"/>
    <n v="17"/>
    <x v="2"/>
  </r>
  <r>
    <x v="65"/>
    <n v="150"/>
    <n v="18"/>
    <x v="3"/>
  </r>
  <r>
    <x v="65"/>
    <n v="121"/>
    <n v="19"/>
    <x v="3"/>
  </r>
  <r>
    <x v="65"/>
    <n v="137"/>
    <n v="20"/>
    <x v="3"/>
  </r>
  <r>
    <x v="65"/>
    <n v="132"/>
    <n v="21"/>
    <x v="3"/>
  </r>
  <r>
    <x v="65"/>
    <n v="138"/>
    <n v="22"/>
    <x v="3"/>
  </r>
  <r>
    <x v="65"/>
    <n v="130"/>
    <n v="23"/>
    <x v="3"/>
  </r>
  <r>
    <x v="65"/>
    <n v="129"/>
    <n v="24"/>
    <x v="3"/>
  </r>
  <r>
    <x v="65"/>
    <n v="134"/>
    <n v="25"/>
    <x v="3"/>
  </r>
  <r>
    <x v="65"/>
    <n v="140"/>
    <n v="26"/>
    <x v="3"/>
  </r>
  <r>
    <x v="65"/>
    <n v="143"/>
    <n v="27"/>
    <x v="3"/>
  </r>
  <r>
    <x v="65"/>
    <n v="141"/>
    <n v="28"/>
    <x v="3"/>
  </r>
  <r>
    <x v="65"/>
    <n v="129"/>
    <n v="29"/>
    <x v="4"/>
  </r>
  <r>
    <x v="65"/>
    <n v="110"/>
    <n v="30"/>
    <x v="4"/>
  </r>
  <r>
    <x v="65"/>
    <n v="118"/>
    <n v="31"/>
    <x v="4"/>
  </r>
  <r>
    <x v="65"/>
    <n v="118"/>
    <n v="32"/>
    <x v="4"/>
  </r>
  <r>
    <x v="65"/>
    <n v="124"/>
    <n v="33"/>
    <x v="4"/>
  </r>
  <r>
    <x v="65"/>
    <n v="114"/>
    <n v="34"/>
    <x v="4"/>
  </r>
  <r>
    <x v="65"/>
    <n v="113"/>
    <n v="35"/>
    <x v="4"/>
  </r>
  <r>
    <x v="65"/>
    <n v="105"/>
    <n v="36"/>
    <x v="4"/>
  </r>
  <r>
    <x v="65"/>
    <n v="96"/>
    <n v="37"/>
    <x v="4"/>
  </r>
  <r>
    <x v="65"/>
    <n v="128"/>
    <n v="38"/>
    <x v="4"/>
  </r>
  <r>
    <x v="65"/>
    <n v="126"/>
    <n v="39"/>
    <x v="4"/>
  </r>
  <r>
    <x v="65"/>
    <n v="113"/>
    <n v="40"/>
    <x v="4"/>
  </r>
  <r>
    <x v="65"/>
    <n v="116"/>
    <n v="41"/>
    <x v="4"/>
  </r>
  <r>
    <x v="65"/>
    <n v="132"/>
    <n v="42"/>
    <x v="4"/>
  </r>
  <r>
    <x v="65"/>
    <n v="103"/>
    <n v="43"/>
    <x v="4"/>
  </r>
  <r>
    <x v="65"/>
    <n v="98"/>
    <n v="44"/>
    <x v="4"/>
  </r>
  <r>
    <x v="65"/>
    <n v="110"/>
    <n v="45"/>
    <x v="4"/>
  </r>
  <r>
    <x v="65"/>
    <n v="115"/>
    <n v="46"/>
    <x v="4"/>
  </r>
  <r>
    <x v="65"/>
    <n v="118"/>
    <n v="47"/>
    <x v="4"/>
  </r>
  <r>
    <x v="65"/>
    <n v="122"/>
    <n v="48"/>
    <x v="4"/>
  </r>
  <r>
    <x v="65"/>
    <n v="113"/>
    <n v="49"/>
    <x v="4"/>
  </r>
  <r>
    <x v="65"/>
    <n v="108"/>
    <n v="50"/>
    <x v="4"/>
  </r>
  <r>
    <x v="65"/>
    <n v="113"/>
    <n v="51"/>
    <x v="4"/>
  </r>
  <r>
    <x v="65"/>
    <n v="104"/>
    <n v="52"/>
    <x v="4"/>
  </r>
  <r>
    <x v="65"/>
    <n v="121"/>
    <n v="53"/>
    <x v="4"/>
  </r>
  <r>
    <x v="65"/>
    <n v="139"/>
    <n v="54"/>
    <x v="4"/>
  </r>
  <r>
    <x v="65"/>
    <n v="123"/>
    <n v="55"/>
    <x v="4"/>
  </r>
  <r>
    <x v="65"/>
    <n v="126"/>
    <n v="56"/>
    <x v="4"/>
  </r>
  <r>
    <x v="65"/>
    <n v="118"/>
    <n v="57"/>
    <x v="4"/>
  </r>
  <r>
    <x v="65"/>
    <n v="116"/>
    <n v="58"/>
    <x v="4"/>
  </r>
  <r>
    <x v="65"/>
    <n v="133"/>
    <n v="59"/>
    <x v="4"/>
  </r>
  <r>
    <x v="65"/>
    <n v="90"/>
    <n v="60"/>
    <x v="5"/>
  </r>
  <r>
    <x v="65"/>
    <n v="113"/>
    <n v="61"/>
    <x v="5"/>
  </r>
  <r>
    <x v="65"/>
    <n v="103"/>
    <n v="62"/>
    <x v="5"/>
  </r>
  <r>
    <x v="65"/>
    <n v="95"/>
    <n v="63"/>
    <x v="5"/>
  </r>
  <r>
    <x v="65"/>
    <n v="89"/>
    <n v="64"/>
    <x v="5"/>
  </r>
  <r>
    <x v="65"/>
    <n v="105"/>
    <n v="65"/>
    <x v="5"/>
  </r>
  <r>
    <x v="65"/>
    <n v="89"/>
    <n v="66"/>
    <x v="5"/>
  </r>
  <r>
    <x v="65"/>
    <n v="79"/>
    <n v="67"/>
    <x v="5"/>
  </r>
  <r>
    <x v="65"/>
    <n v="76"/>
    <n v="68"/>
    <x v="5"/>
  </r>
  <r>
    <x v="65"/>
    <n v="69"/>
    <n v="69"/>
    <x v="5"/>
  </r>
  <r>
    <x v="65"/>
    <n v="74"/>
    <n v="70"/>
    <x v="5"/>
  </r>
  <r>
    <x v="65"/>
    <n v="66"/>
    <n v="71"/>
    <x v="5"/>
  </r>
  <r>
    <x v="65"/>
    <n v="71"/>
    <n v="72"/>
    <x v="5"/>
  </r>
  <r>
    <x v="65"/>
    <n v="62"/>
    <n v="73"/>
    <x v="5"/>
  </r>
  <r>
    <x v="65"/>
    <n v="46"/>
    <n v="74"/>
    <x v="5"/>
  </r>
  <r>
    <x v="65"/>
    <n v="44"/>
    <n v="75"/>
    <x v="5"/>
  </r>
  <r>
    <x v="65"/>
    <n v="46"/>
    <n v="76"/>
    <x v="5"/>
  </r>
  <r>
    <x v="65"/>
    <n v="42"/>
    <n v="77"/>
    <x v="5"/>
  </r>
  <r>
    <x v="65"/>
    <n v="39"/>
    <n v="78"/>
    <x v="5"/>
  </r>
  <r>
    <x v="65"/>
    <n v="30"/>
    <n v="79"/>
    <x v="5"/>
  </r>
  <r>
    <x v="65"/>
    <n v="33"/>
    <n v="80"/>
    <x v="5"/>
  </r>
  <r>
    <x v="65"/>
    <n v="26"/>
    <n v="81"/>
    <x v="5"/>
  </r>
  <r>
    <x v="65"/>
    <n v="14"/>
    <n v="82"/>
    <x v="5"/>
  </r>
  <r>
    <x v="65"/>
    <n v="25"/>
    <n v="83"/>
    <x v="5"/>
  </r>
  <r>
    <x v="65"/>
    <n v="20"/>
    <n v="84"/>
    <x v="5"/>
  </r>
  <r>
    <x v="65"/>
    <n v="28"/>
    <n v="85"/>
    <x v="5"/>
  </r>
  <r>
    <x v="65"/>
    <n v="18"/>
    <n v="86"/>
    <x v="5"/>
  </r>
  <r>
    <x v="65"/>
    <n v="16"/>
    <n v="87"/>
    <x v="5"/>
  </r>
  <r>
    <x v="65"/>
    <n v="8"/>
    <n v="88"/>
    <x v="5"/>
  </r>
  <r>
    <x v="65"/>
    <n v="7"/>
    <n v="89"/>
    <x v="5"/>
  </r>
  <r>
    <x v="65"/>
    <n v="9"/>
    <n v="90"/>
    <x v="5"/>
  </r>
  <r>
    <x v="65"/>
    <n v="11"/>
    <n v="91"/>
    <x v="5"/>
  </r>
  <r>
    <x v="65"/>
    <n v="8"/>
    <n v="92"/>
    <x v="5"/>
  </r>
  <r>
    <x v="65"/>
    <n v="9"/>
    <n v="93"/>
    <x v="5"/>
  </r>
  <r>
    <x v="65"/>
    <n v="1"/>
    <n v="94"/>
    <x v="5"/>
  </r>
  <r>
    <x v="65"/>
    <n v="3"/>
    <n v="95"/>
    <x v="5"/>
  </r>
  <r>
    <x v="65"/>
    <n v="2"/>
    <n v="97"/>
    <x v="5"/>
  </r>
  <r>
    <x v="65"/>
    <n v="1"/>
    <n v="98"/>
    <x v="5"/>
  </r>
  <r>
    <x v="65"/>
    <n v="1"/>
    <n v="99"/>
    <x v="5"/>
  </r>
  <r>
    <x v="66"/>
    <n v="54"/>
    <n v="0"/>
    <x v="0"/>
  </r>
  <r>
    <x v="66"/>
    <n v="68"/>
    <n v="1"/>
    <x v="0"/>
  </r>
  <r>
    <x v="66"/>
    <n v="72"/>
    <n v="2"/>
    <x v="0"/>
  </r>
  <r>
    <x v="66"/>
    <n v="72"/>
    <n v="3"/>
    <x v="0"/>
  </r>
  <r>
    <x v="66"/>
    <n v="95"/>
    <n v="4"/>
    <x v="0"/>
  </r>
  <r>
    <x v="66"/>
    <n v="96"/>
    <n v="5"/>
    <x v="0"/>
  </r>
  <r>
    <x v="66"/>
    <n v="85"/>
    <n v="6"/>
    <x v="1"/>
  </r>
  <r>
    <x v="66"/>
    <n v="92"/>
    <n v="7"/>
    <x v="1"/>
  </r>
  <r>
    <x v="66"/>
    <n v="101"/>
    <n v="8"/>
    <x v="1"/>
  </r>
  <r>
    <x v="66"/>
    <n v="84"/>
    <n v="9"/>
    <x v="1"/>
  </r>
  <r>
    <x v="66"/>
    <n v="109"/>
    <n v="10"/>
    <x v="1"/>
  </r>
  <r>
    <x v="66"/>
    <n v="108"/>
    <n v="11"/>
    <x v="1"/>
  </r>
  <r>
    <x v="66"/>
    <n v="119"/>
    <n v="12"/>
    <x v="2"/>
  </r>
  <r>
    <x v="66"/>
    <n v="128"/>
    <n v="13"/>
    <x v="2"/>
  </r>
  <r>
    <x v="66"/>
    <n v="142"/>
    <n v="14"/>
    <x v="2"/>
  </r>
  <r>
    <x v="66"/>
    <n v="155"/>
    <n v="15"/>
    <x v="2"/>
  </r>
  <r>
    <x v="66"/>
    <n v="161"/>
    <n v="16"/>
    <x v="2"/>
  </r>
  <r>
    <x v="66"/>
    <n v="149"/>
    <n v="17"/>
    <x v="2"/>
  </r>
  <r>
    <x v="66"/>
    <n v="130"/>
    <n v="18"/>
    <x v="3"/>
  </r>
  <r>
    <x v="66"/>
    <n v="132"/>
    <n v="19"/>
    <x v="3"/>
  </r>
  <r>
    <x v="66"/>
    <n v="115"/>
    <n v="20"/>
    <x v="3"/>
  </r>
  <r>
    <x v="66"/>
    <n v="108"/>
    <n v="21"/>
    <x v="3"/>
  </r>
  <r>
    <x v="66"/>
    <n v="86"/>
    <n v="22"/>
    <x v="3"/>
  </r>
  <r>
    <x v="66"/>
    <n v="95"/>
    <n v="23"/>
    <x v="3"/>
  </r>
  <r>
    <x v="66"/>
    <n v="94"/>
    <n v="24"/>
    <x v="3"/>
  </r>
  <r>
    <x v="66"/>
    <n v="108"/>
    <n v="25"/>
    <x v="3"/>
  </r>
  <r>
    <x v="66"/>
    <n v="98"/>
    <n v="26"/>
    <x v="3"/>
  </r>
  <r>
    <x v="66"/>
    <n v="93"/>
    <n v="27"/>
    <x v="3"/>
  </r>
  <r>
    <x v="66"/>
    <n v="80"/>
    <n v="28"/>
    <x v="3"/>
  </r>
  <r>
    <x v="66"/>
    <n v="70"/>
    <n v="29"/>
    <x v="4"/>
  </r>
  <r>
    <x v="66"/>
    <n v="88"/>
    <n v="30"/>
    <x v="4"/>
  </r>
  <r>
    <x v="66"/>
    <n v="84"/>
    <n v="31"/>
    <x v="4"/>
  </r>
  <r>
    <x v="66"/>
    <n v="81"/>
    <n v="32"/>
    <x v="4"/>
  </r>
  <r>
    <x v="66"/>
    <n v="92"/>
    <n v="33"/>
    <x v="4"/>
  </r>
  <r>
    <x v="66"/>
    <n v="68"/>
    <n v="34"/>
    <x v="4"/>
  </r>
  <r>
    <x v="66"/>
    <n v="91"/>
    <n v="35"/>
    <x v="4"/>
  </r>
  <r>
    <x v="66"/>
    <n v="82"/>
    <n v="36"/>
    <x v="4"/>
  </r>
  <r>
    <x v="66"/>
    <n v="92"/>
    <n v="37"/>
    <x v="4"/>
  </r>
  <r>
    <x v="66"/>
    <n v="101"/>
    <n v="38"/>
    <x v="4"/>
  </r>
  <r>
    <x v="66"/>
    <n v="107"/>
    <n v="39"/>
    <x v="4"/>
  </r>
  <r>
    <x v="66"/>
    <n v="98"/>
    <n v="40"/>
    <x v="4"/>
  </r>
  <r>
    <x v="66"/>
    <n v="119"/>
    <n v="41"/>
    <x v="4"/>
  </r>
  <r>
    <x v="66"/>
    <n v="120"/>
    <n v="42"/>
    <x v="4"/>
  </r>
  <r>
    <x v="66"/>
    <n v="99"/>
    <n v="43"/>
    <x v="4"/>
  </r>
  <r>
    <x v="66"/>
    <n v="89"/>
    <n v="44"/>
    <x v="4"/>
  </r>
  <r>
    <x v="66"/>
    <n v="95"/>
    <n v="45"/>
    <x v="4"/>
  </r>
  <r>
    <x v="66"/>
    <n v="89"/>
    <n v="46"/>
    <x v="4"/>
  </r>
  <r>
    <x v="66"/>
    <n v="91"/>
    <n v="47"/>
    <x v="4"/>
  </r>
  <r>
    <x v="66"/>
    <n v="99"/>
    <n v="48"/>
    <x v="4"/>
  </r>
  <r>
    <x v="66"/>
    <n v="96"/>
    <n v="49"/>
    <x v="4"/>
  </r>
  <r>
    <x v="66"/>
    <n v="93"/>
    <n v="50"/>
    <x v="4"/>
  </r>
  <r>
    <x v="66"/>
    <n v="97"/>
    <n v="51"/>
    <x v="4"/>
  </r>
  <r>
    <x v="66"/>
    <n v="90"/>
    <n v="52"/>
    <x v="4"/>
  </r>
  <r>
    <x v="66"/>
    <n v="94"/>
    <n v="53"/>
    <x v="4"/>
  </r>
  <r>
    <x v="66"/>
    <n v="85"/>
    <n v="54"/>
    <x v="4"/>
  </r>
  <r>
    <x v="66"/>
    <n v="99"/>
    <n v="55"/>
    <x v="4"/>
  </r>
  <r>
    <x v="66"/>
    <n v="100"/>
    <n v="56"/>
    <x v="4"/>
  </r>
  <r>
    <x v="66"/>
    <n v="100"/>
    <n v="57"/>
    <x v="4"/>
  </r>
  <r>
    <x v="66"/>
    <n v="76"/>
    <n v="58"/>
    <x v="4"/>
  </r>
  <r>
    <x v="66"/>
    <n v="110"/>
    <n v="59"/>
    <x v="4"/>
  </r>
  <r>
    <x v="66"/>
    <n v="94"/>
    <n v="60"/>
    <x v="5"/>
  </r>
  <r>
    <x v="66"/>
    <n v="83"/>
    <n v="61"/>
    <x v="5"/>
  </r>
  <r>
    <x v="66"/>
    <n v="67"/>
    <n v="62"/>
    <x v="5"/>
  </r>
  <r>
    <x v="66"/>
    <n v="82"/>
    <n v="63"/>
    <x v="5"/>
  </r>
  <r>
    <x v="66"/>
    <n v="87"/>
    <n v="64"/>
    <x v="5"/>
  </r>
  <r>
    <x v="66"/>
    <n v="68"/>
    <n v="65"/>
    <x v="5"/>
  </r>
  <r>
    <x v="66"/>
    <n v="76"/>
    <n v="66"/>
    <x v="5"/>
  </r>
  <r>
    <x v="66"/>
    <n v="64"/>
    <n v="67"/>
    <x v="5"/>
  </r>
  <r>
    <x v="66"/>
    <n v="72"/>
    <n v="68"/>
    <x v="5"/>
  </r>
  <r>
    <x v="66"/>
    <n v="69"/>
    <n v="69"/>
    <x v="5"/>
  </r>
  <r>
    <x v="66"/>
    <n v="60"/>
    <n v="70"/>
    <x v="5"/>
  </r>
  <r>
    <x v="66"/>
    <n v="49"/>
    <n v="71"/>
    <x v="5"/>
  </r>
  <r>
    <x v="66"/>
    <n v="63"/>
    <n v="72"/>
    <x v="5"/>
  </r>
  <r>
    <x v="66"/>
    <n v="47"/>
    <n v="73"/>
    <x v="5"/>
  </r>
  <r>
    <x v="66"/>
    <n v="44"/>
    <n v="74"/>
    <x v="5"/>
  </r>
  <r>
    <x v="66"/>
    <n v="28"/>
    <n v="75"/>
    <x v="5"/>
  </r>
  <r>
    <x v="66"/>
    <n v="40"/>
    <n v="76"/>
    <x v="5"/>
  </r>
  <r>
    <x v="66"/>
    <n v="28"/>
    <n v="77"/>
    <x v="5"/>
  </r>
  <r>
    <x v="66"/>
    <n v="27"/>
    <n v="78"/>
    <x v="5"/>
  </r>
  <r>
    <x v="66"/>
    <n v="32"/>
    <n v="79"/>
    <x v="5"/>
  </r>
  <r>
    <x v="66"/>
    <n v="30"/>
    <n v="80"/>
    <x v="5"/>
  </r>
  <r>
    <x v="66"/>
    <n v="28"/>
    <n v="81"/>
    <x v="5"/>
  </r>
  <r>
    <x v="66"/>
    <n v="17"/>
    <n v="82"/>
    <x v="5"/>
  </r>
  <r>
    <x v="66"/>
    <n v="24"/>
    <n v="83"/>
    <x v="5"/>
  </r>
  <r>
    <x v="66"/>
    <n v="20"/>
    <n v="84"/>
    <x v="5"/>
  </r>
  <r>
    <x v="66"/>
    <n v="16"/>
    <n v="85"/>
    <x v="5"/>
  </r>
  <r>
    <x v="66"/>
    <n v="13"/>
    <n v="86"/>
    <x v="5"/>
  </r>
  <r>
    <x v="66"/>
    <n v="17"/>
    <n v="87"/>
    <x v="5"/>
  </r>
  <r>
    <x v="66"/>
    <n v="15"/>
    <n v="88"/>
    <x v="5"/>
  </r>
  <r>
    <x v="66"/>
    <n v="22"/>
    <n v="89"/>
    <x v="5"/>
  </r>
  <r>
    <x v="66"/>
    <n v="10"/>
    <n v="90"/>
    <x v="5"/>
  </r>
  <r>
    <x v="66"/>
    <n v="9"/>
    <n v="91"/>
    <x v="5"/>
  </r>
  <r>
    <x v="66"/>
    <n v="9"/>
    <n v="92"/>
    <x v="5"/>
  </r>
  <r>
    <x v="66"/>
    <n v="7"/>
    <n v="93"/>
    <x v="5"/>
  </r>
  <r>
    <x v="66"/>
    <n v="10"/>
    <n v="94"/>
    <x v="5"/>
  </r>
  <r>
    <x v="66"/>
    <n v="6"/>
    <n v="95"/>
    <x v="5"/>
  </r>
  <r>
    <x v="66"/>
    <n v="1"/>
    <n v="96"/>
    <x v="5"/>
  </r>
  <r>
    <x v="66"/>
    <n v="6"/>
    <n v="97"/>
    <x v="5"/>
  </r>
  <r>
    <x v="66"/>
    <n v="2"/>
    <n v="99"/>
    <x v="5"/>
  </r>
  <r>
    <x v="66"/>
    <n v="1"/>
    <n v="100"/>
    <x v="5"/>
  </r>
  <r>
    <x v="66"/>
    <n v="1"/>
    <n v="101"/>
    <x v="5"/>
  </r>
  <r>
    <x v="66"/>
    <n v="1"/>
    <n v="102"/>
    <x v="5"/>
  </r>
  <r>
    <x v="66"/>
    <n v="1"/>
    <n v="103"/>
    <x v="5"/>
  </r>
  <r>
    <x v="66"/>
    <n v="1"/>
    <n v="104"/>
    <x v="5"/>
  </r>
  <r>
    <x v="66"/>
    <n v="1"/>
    <n v="106"/>
    <x v="5"/>
  </r>
  <r>
    <x v="66"/>
    <n v="1"/>
    <n v="107"/>
    <x v="5"/>
  </r>
  <r>
    <x v="67"/>
    <n v="61"/>
    <n v="0"/>
    <x v="0"/>
  </r>
  <r>
    <x v="67"/>
    <n v="73"/>
    <n v="1"/>
    <x v="0"/>
  </r>
  <r>
    <x v="67"/>
    <n v="66"/>
    <n v="2"/>
    <x v="0"/>
  </r>
  <r>
    <x v="67"/>
    <n v="80"/>
    <n v="3"/>
    <x v="0"/>
  </r>
  <r>
    <x v="67"/>
    <n v="100"/>
    <n v="4"/>
    <x v="0"/>
  </r>
  <r>
    <x v="67"/>
    <n v="83"/>
    <n v="5"/>
    <x v="0"/>
  </r>
  <r>
    <x v="67"/>
    <n v="75"/>
    <n v="6"/>
    <x v="1"/>
  </r>
  <r>
    <x v="67"/>
    <n v="68"/>
    <n v="7"/>
    <x v="1"/>
  </r>
  <r>
    <x v="67"/>
    <n v="91"/>
    <n v="8"/>
    <x v="1"/>
  </r>
  <r>
    <x v="67"/>
    <n v="95"/>
    <n v="9"/>
    <x v="1"/>
  </r>
  <r>
    <x v="67"/>
    <n v="98"/>
    <n v="10"/>
    <x v="1"/>
  </r>
  <r>
    <x v="67"/>
    <n v="85"/>
    <n v="11"/>
    <x v="1"/>
  </r>
  <r>
    <x v="67"/>
    <n v="105"/>
    <n v="12"/>
    <x v="2"/>
  </r>
  <r>
    <x v="67"/>
    <n v="115"/>
    <n v="13"/>
    <x v="2"/>
  </r>
  <r>
    <x v="67"/>
    <n v="109"/>
    <n v="14"/>
    <x v="2"/>
  </r>
  <r>
    <x v="67"/>
    <n v="122"/>
    <n v="15"/>
    <x v="2"/>
  </r>
  <r>
    <x v="67"/>
    <n v="114"/>
    <n v="16"/>
    <x v="2"/>
  </r>
  <r>
    <x v="67"/>
    <n v="118"/>
    <n v="17"/>
    <x v="2"/>
  </r>
  <r>
    <x v="67"/>
    <n v="90"/>
    <n v="18"/>
    <x v="3"/>
  </r>
  <r>
    <x v="67"/>
    <n v="88"/>
    <n v="19"/>
    <x v="3"/>
  </r>
  <r>
    <x v="67"/>
    <n v="76"/>
    <n v="20"/>
    <x v="3"/>
  </r>
  <r>
    <x v="67"/>
    <n v="82"/>
    <n v="21"/>
    <x v="3"/>
  </r>
  <r>
    <x v="67"/>
    <n v="80"/>
    <n v="22"/>
    <x v="3"/>
  </r>
  <r>
    <x v="67"/>
    <n v="69"/>
    <n v="23"/>
    <x v="3"/>
  </r>
  <r>
    <x v="67"/>
    <n v="58"/>
    <n v="24"/>
    <x v="3"/>
  </r>
  <r>
    <x v="67"/>
    <n v="79"/>
    <n v="25"/>
    <x v="3"/>
  </r>
  <r>
    <x v="67"/>
    <n v="77"/>
    <n v="26"/>
    <x v="3"/>
  </r>
  <r>
    <x v="67"/>
    <n v="81"/>
    <n v="27"/>
    <x v="3"/>
  </r>
  <r>
    <x v="67"/>
    <n v="76"/>
    <n v="28"/>
    <x v="3"/>
  </r>
  <r>
    <x v="67"/>
    <n v="66"/>
    <n v="29"/>
    <x v="4"/>
  </r>
  <r>
    <x v="67"/>
    <n v="72"/>
    <n v="30"/>
    <x v="4"/>
  </r>
  <r>
    <x v="67"/>
    <n v="68"/>
    <n v="31"/>
    <x v="4"/>
  </r>
  <r>
    <x v="67"/>
    <n v="70"/>
    <n v="32"/>
    <x v="4"/>
  </r>
  <r>
    <x v="67"/>
    <n v="68"/>
    <n v="33"/>
    <x v="4"/>
  </r>
  <r>
    <x v="67"/>
    <n v="59"/>
    <n v="34"/>
    <x v="4"/>
  </r>
  <r>
    <x v="67"/>
    <n v="51"/>
    <n v="35"/>
    <x v="4"/>
  </r>
  <r>
    <x v="67"/>
    <n v="74"/>
    <n v="36"/>
    <x v="4"/>
  </r>
  <r>
    <x v="67"/>
    <n v="71"/>
    <n v="37"/>
    <x v="4"/>
  </r>
  <r>
    <x v="67"/>
    <n v="53"/>
    <n v="38"/>
    <x v="4"/>
  </r>
  <r>
    <x v="67"/>
    <n v="71"/>
    <n v="39"/>
    <x v="4"/>
  </r>
  <r>
    <x v="67"/>
    <n v="56"/>
    <n v="40"/>
    <x v="4"/>
  </r>
  <r>
    <x v="67"/>
    <n v="62"/>
    <n v="41"/>
    <x v="4"/>
  </r>
  <r>
    <x v="67"/>
    <n v="70"/>
    <n v="42"/>
    <x v="4"/>
  </r>
  <r>
    <x v="67"/>
    <n v="51"/>
    <n v="43"/>
    <x v="4"/>
  </r>
  <r>
    <x v="67"/>
    <n v="62"/>
    <n v="44"/>
    <x v="4"/>
  </r>
  <r>
    <x v="67"/>
    <n v="53"/>
    <n v="45"/>
    <x v="4"/>
  </r>
  <r>
    <x v="67"/>
    <n v="58"/>
    <n v="46"/>
    <x v="4"/>
  </r>
  <r>
    <x v="67"/>
    <n v="64"/>
    <n v="47"/>
    <x v="4"/>
  </r>
  <r>
    <x v="67"/>
    <n v="39"/>
    <n v="48"/>
    <x v="4"/>
  </r>
  <r>
    <x v="67"/>
    <n v="71"/>
    <n v="49"/>
    <x v="4"/>
  </r>
  <r>
    <x v="67"/>
    <n v="75"/>
    <n v="50"/>
    <x v="4"/>
  </r>
  <r>
    <x v="67"/>
    <n v="76"/>
    <n v="51"/>
    <x v="4"/>
  </r>
  <r>
    <x v="67"/>
    <n v="68"/>
    <n v="52"/>
    <x v="4"/>
  </r>
  <r>
    <x v="67"/>
    <n v="68"/>
    <n v="53"/>
    <x v="4"/>
  </r>
  <r>
    <x v="67"/>
    <n v="72"/>
    <n v="54"/>
    <x v="4"/>
  </r>
  <r>
    <x v="67"/>
    <n v="86"/>
    <n v="55"/>
    <x v="4"/>
  </r>
  <r>
    <x v="67"/>
    <n v="90"/>
    <n v="56"/>
    <x v="4"/>
  </r>
  <r>
    <x v="67"/>
    <n v="70"/>
    <n v="57"/>
    <x v="4"/>
  </r>
  <r>
    <x v="67"/>
    <n v="78"/>
    <n v="58"/>
    <x v="4"/>
  </r>
  <r>
    <x v="67"/>
    <n v="71"/>
    <n v="59"/>
    <x v="4"/>
  </r>
  <r>
    <x v="67"/>
    <n v="58"/>
    <n v="60"/>
    <x v="5"/>
  </r>
  <r>
    <x v="67"/>
    <n v="71"/>
    <n v="61"/>
    <x v="5"/>
  </r>
  <r>
    <x v="67"/>
    <n v="71"/>
    <n v="62"/>
    <x v="5"/>
  </r>
  <r>
    <x v="67"/>
    <n v="68"/>
    <n v="63"/>
    <x v="5"/>
  </r>
  <r>
    <x v="67"/>
    <n v="51"/>
    <n v="64"/>
    <x v="5"/>
  </r>
  <r>
    <x v="67"/>
    <n v="62"/>
    <n v="65"/>
    <x v="5"/>
  </r>
  <r>
    <x v="67"/>
    <n v="47"/>
    <n v="66"/>
    <x v="5"/>
  </r>
  <r>
    <x v="67"/>
    <n v="44"/>
    <n v="67"/>
    <x v="5"/>
  </r>
  <r>
    <x v="67"/>
    <n v="59"/>
    <n v="68"/>
    <x v="5"/>
  </r>
  <r>
    <x v="67"/>
    <n v="43"/>
    <n v="69"/>
    <x v="5"/>
  </r>
  <r>
    <x v="67"/>
    <n v="45"/>
    <n v="70"/>
    <x v="5"/>
  </r>
  <r>
    <x v="67"/>
    <n v="53"/>
    <n v="71"/>
    <x v="5"/>
  </r>
  <r>
    <x v="67"/>
    <n v="30"/>
    <n v="72"/>
    <x v="5"/>
  </r>
  <r>
    <x v="67"/>
    <n v="36"/>
    <n v="73"/>
    <x v="5"/>
  </r>
  <r>
    <x v="67"/>
    <n v="40"/>
    <n v="74"/>
    <x v="5"/>
  </r>
  <r>
    <x v="67"/>
    <n v="41"/>
    <n v="75"/>
    <x v="5"/>
  </r>
  <r>
    <x v="67"/>
    <n v="28"/>
    <n v="76"/>
    <x v="5"/>
  </r>
  <r>
    <x v="67"/>
    <n v="32"/>
    <n v="77"/>
    <x v="5"/>
  </r>
  <r>
    <x v="67"/>
    <n v="19"/>
    <n v="78"/>
    <x v="5"/>
  </r>
  <r>
    <x v="67"/>
    <n v="29"/>
    <n v="79"/>
    <x v="5"/>
  </r>
  <r>
    <x v="67"/>
    <n v="26"/>
    <n v="80"/>
    <x v="5"/>
  </r>
  <r>
    <x v="67"/>
    <n v="24"/>
    <n v="81"/>
    <x v="5"/>
  </r>
  <r>
    <x v="67"/>
    <n v="24"/>
    <n v="82"/>
    <x v="5"/>
  </r>
  <r>
    <x v="67"/>
    <n v="9"/>
    <n v="83"/>
    <x v="5"/>
  </r>
  <r>
    <x v="67"/>
    <n v="20"/>
    <n v="84"/>
    <x v="5"/>
  </r>
  <r>
    <x v="67"/>
    <n v="13"/>
    <n v="85"/>
    <x v="5"/>
  </r>
  <r>
    <x v="67"/>
    <n v="21"/>
    <n v="86"/>
    <x v="5"/>
  </r>
  <r>
    <x v="67"/>
    <n v="9"/>
    <n v="87"/>
    <x v="5"/>
  </r>
  <r>
    <x v="67"/>
    <n v="5"/>
    <n v="88"/>
    <x v="5"/>
  </r>
  <r>
    <x v="67"/>
    <n v="7"/>
    <n v="89"/>
    <x v="5"/>
  </r>
  <r>
    <x v="67"/>
    <n v="7"/>
    <n v="90"/>
    <x v="5"/>
  </r>
  <r>
    <x v="67"/>
    <n v="5"/>
    <n v="91"/>
    <x v="5"/>
  </r>
  <r>
    <x v="67"/>
    <n v="13"/>
    <n v="92"/>
    <x v="5"/>
  </r>
  <r>
    <x v="67"/>
    <n v="9"/>
    <n v="93"/>
    <x v="5"/>
  </r>
  <r>
    <x v="67"/>
    <n v="7"/>
    <n v="94"/>
    <x v="5"/>
  </r>
  <r>
    <x v="67"/>
    <n v="6"/>
    <n v="95"/>
    <x v="5"/>
  </r>
  <r>
    <x v="67"/>
    <n v="1"/>
    <n v="96"/>
    <x v="5"/>
  </r>
  <r>
    <x v="67"/>
    <n v="1"/>
    <n v="97"/>
    <x v="5"/>
  </r>
  <r>
    <x v="67"/>
    <n v="2"/>
    <n v="98"/>
    <x v="5"/>
  </r>
  <r>
    <x v="67"/>
    <n v="1"/>
    <n v="99"/>
    <x v="5"/>
  </r>
  <r>
    <x v="67"/>
    <n v="1"/>
    <n v="102"/>
    <x v="5"/>
  </r>
  <r>
    <x v="68"/>
    <n v="288"/>
    <n v="0"/>
    <x v="0"/>
  </r>
  <r>
    <x v="68"/>
    <n v="354"/>
    <n v="1"/>
    <x v="0"/>
  </r>
  <r>
    <x v="68"/>
    <n v="359"/>
    <n v="2"/>
    <x v="0"/>
  </r>
  <r>
    <x v="68"/>
    <n v="268"/>
    <n v="3"/>
    <x v="0"/>
  </r>
  <r>
    <x v="68"/>
    <n v="284"/>
    <n v="4"/>
    <x v="0"/>
  </r>
  <r>
    <x v="68"/>
    <n v="276"/>
    <n v="5"/>
    <x v="0"/>
  </r>
  <r>
    <x v="68"/>
    <n v="247"/>
    <n v="6"/>
    <x v="1"/>
  </r>
  <r>
    <x v="68"/>
    <n v="246"/>
    <n v="7"/>
    <x v="1"/>
  </r>
  <r>
    <x v="68"/>
    <n v="242"/>
    <n v="8"/>
    <x v="1"/>
  </r>
  <r>
    <x v="68"/>
    <n v="250"/>
    <n v="9"/>
    <x v="1"/>
  </r>
  <r>
    <x v="68"/>
    <n v="265"/>
    <n v="10"/>
    <x v="1"/>
  </r>
  <r>
    <x v="68"/>
    <n v="234"/>
    <n v="11"/>
    <x v="1"/>
  </r>
  <r>
    <x v="68"/>
    <n v="263"/>
    <n v="12"/>
    <x v="2"/>
  </r>
  <r>
    <x v="68"/>
    <n v="280"/>
    <n v="13"/>
    <x v="2"/>
  </r>
  <r>
    <x v="68"/>
    <n v="345"/>
    <n v="14"/>
    <x v="2"/>
  </r>
  <r>
    <x v="68"/>
    <n v="299"/>
    <n v="15"/>
    <x v="2"/>
  </r>
  <r>
    <x v="68"/>
    <n v="298"/>
    <n v="16"/>
    <x v="2"/>
  </r>
  <r>
    <x v="68"/>
    <n v="339"/>
    <n v="17"/>
    <x v="2"/>
  </r>
  <r>
    <x v="68"/>
    <n v="302"/>
    <n v="18"/>
    <x v="3"/>
  </r>
  <r>
    <x v="68"/>
    <n v="272"/>
    <n v="19"/>
    <x v="3"/>
  </r>
  <r>
    <x v="68"/>
    <n v="286"/>
    <n v="20"/>
    <x v="3"/>
  </r>
  <r>
    <x v="68"/>
    <n v="291"/>
    <n v="21"/>
    <x v="3"/>
  </r>
  <r>
    <x v="68"/>
    <n v="269"/>
    <n v="22"/>
    <x v="3"/>
  </r>
  <r>
    <x v="68"/>
    <n v="268"/>
    <n v="23"/>
    <x v="3"/>
  </r>
  <r>
    <x v="68"/>
    <n v="270"/>
    <n v="24"/>
    <x v="3"/>
  </r>
  <r>
    <x v="68"/>
    <n v="331"/>
    <n v="25"/>
    <x v="3"/>
  </r>
  <r>
    <x v="68"/>
    <n v="308"/>
    <n v="26"/>
    <x v="3"/>
  </r>
  <r>
    <x v="68"/>
    <n v="283"/>
    <n v="27"/>
    <x v="3"/>
  </r>
  <r>
    <x v="68"/>
    <n v="269"/>
    <n v="28"/>
    <x v="3"/>
  </r>
  <r>
    <x v="68"/>
    <n v="260"/>
    <n v="29"/>
    <x v="4"/>
  </r>
  <r>
    <x v="68"/>
    <n v="274"/>
    <n v="30"/>
    <x v="4"/>
  </r>
  <r>
    <x v="68"/>
    <n v="275"/>
    <n v="31"/>
    <x v="4"/>
  </r>
  <r>
    <x v="68"/>
    <n v="237"/>
    <n v="32"/>
    <x v="4"/>
  </r>
  <r>
    <x v="68"/>
    <n v="260"/>
    <n v="33"/>
    <x v="4"/>
  </r>
  <r>
    <x v="68"/>
    <n v="194"/>
    <n v="34"/>
    <x v="4"/>
  </r>
  <r>
    <x v="68"/>
    <n v="237"/>
    <n v="35"/>
    <x v="4"/>
  </r>
  <r>
    <x v="68"/>
    <n v="205"/>
    <n v="36"/>
    <x v="4"/>
  </r>
  <r>
    <x v="68"/>
    <n v="215"/>
    <n v="37"/>
    <x v="4"/>
  </r>
  <r>
    <x v="68"/>
    <n v="244"/>
    <n v="38"/>
    <x v="4"/>
  </r>
  <r>
    <x v="68"/>
    <n v="261"/>
    <n v="39"/>
    <x v="4"/>
  </r>
  <r>
    <x v="68"/>
    <n v="239"/>
    <n v="40"/>
    <x v="4"/>
  </r>
  <r>
    <x v="68"/>
    <n v="243"/>
    <n v="41"/>
    <x v="4"/>
  </r>
  <r>
    <x v="68"/>
    <n v="278"/>
    <n v="42"/>
    <x v="4"/>
  </r>
  <r>
    <x v="68"/>
    <n v="223"/>
    <n v="43"/>
    <x v="4"/>
  </r>
  <r>
    <x v="68"/>
    <n v="196"/>
    <n v="44"/>
    <x v="4"/>
  </r>
  <r>
    <x v="68"/>
    <n v="208"/>
    <n v="45"/>
    <x v="4"/>
  </r>
  <r>
    <x v="68"/>
    <n v="209"/>
    <n v="46"/>
    <x v="4"/>
  </r>
  <r>
    <x v="68"/>
    <n v="204"/>
    <n v="47"/>
    <x v="4"/>
  </r>
  <r>
    <x v="68"/>
    <n v="214"/>
    <n v="48"/>
    <x v="4"/>
  </r>
  <r>
    <x v="68"/>
    <n v="233"/>
    <n v="49"/>
    <x v="4"/>
  </r>
  <r>
    <x v="68"/>
    <n v="223"/>
    <n v="50"/>
    <x v="4"/>
  </r>
  <r>
    <x v="68"/>
    <n v="226"/>
    <n v="51"/>
    <x v="4"/>
  </r>
  <r>
    <x v="68"/>
    <n v="242"/>
    <n v="52"/>
    <x v="4"/>
  </r>
  <r>
    <x v="68"/>
    <n v="214"/>
    <n v="53"/>
    <x v="4"/>
  </r>
  <r>
    <x v="68"/>
    <n v="233"/>
    <n v="54"/>
    <x v="4"/>
  </r>
  <r>
    <x v="68"/>
    <n v="223"/>
    <n v="55"/>
    <x v="4"/>
  </r>
  <r>
    <x v="68"/>
    <n v="245"/>
    <n v="56"/>
    <x v="4"/>
  </r>
  <r>
    <x v="68"/>
    <n v="240"/>
    <n v="57"/>
    <x v="4"/>
  </r>
  <r>
    <x v="68"/>
    <n v="218"/>
    <n v="58"/>
    <x v="4"/>
  </r>
  <r>
    <x v="68"/>
    <n v="237"/>
    <n v="59"/>
    <x v="4"/>
  </r>
  <r>
    <x v="68"/>
    <n v="197"/>
    <n v="60"/>
    <x v="5"/>
  </r>
  <r>
    <x v="68"/>
    <n v="200"/>
    <n v="61"/>
    <x v="5"/>
  </r>
  <r>
    <x v="68"/>
    <n v="175"/>
    <n v="62"/>
    <x v="5"/>
  </r>
  <r>
    <x v="68"/>
    <n v="171"/>
    <n v="63"/>
    <x v="5"/>
  </r>
  <r>
    <x v="68"/>
    <n v="143"/>
    <n v="64"/>
    <x v="5"/>
  </r>
  <r>
    <x v="68"/>
    <n v="170"/>
    <n v="65"/>
    <x v="5"/>
  </r>
  <r>
    <x v="68"/>
    <n v="171"/>
    <n v="66"/>
    <x v="5"/>
  </r>
  <r>
    <x v="68"/>
    <n v="147"/>
    <n v="67"/>
    <x v="5"/>
  </r>
  <r>
    <x v="68"/>
    <n v="125"/>
    <n v="68"/>
    <x v="5"/>
  </r>
  <r>
    <x v="68"/>
    <n v="137"/>
    <n v="69"/>
    <x v="5"/>
  </r>
  <r>
    <x v="68"/>
    <n v="118"/>
    <n v="70"/>
    <x v="5"/>
  </r>
  <r>
    <x v="68"/>
    <n v="94"/>
    <n v="71"/>
    <x v="5"/>
  </r>
  <r>
    <x v="68"/>
    <n v="100"/>
    <n v="72"/>
    <x v="5"/>
  </r>
  <r>
    <x v="68"/>
    <n v="105"/>
    <n v="73"/>
    <x v="5"/>
  </r>
  <r>
    <x v="68"/>
    <n v="89"/>
    <n v="74"/>
    <x v="5"/>
  </r>
  <r>
    <x v="68"/>
    <n v="105"/>
    <n v="75"/>
    <x v="5"/>
  </r>
  <r>
    <x v="68"/>
    <n v="76"/>
    <n v="76"/>
    <x v="5"/>
  </r>
  <r>
    <x v="68"/>
    <n v="87"/>
    <n v="77"/>
    <x v="5"/>
  </r>
  <r>
    <x v="68"/>
    <n v="67"/>
    <n v="78"/>
    <x v="5"/>
  </r>
  <r>
    <x v="68"/>
    <n v="79"/>
    <n v="79"/>
    <x v="5"/>
  </r>
  <r>
    <x v="68"/>
    <n v="74"/>
    <n v="80"/>
    <x v="5"/>
  </r>
  <r>
    <x v="68"/>
    <n v="71"/>
    <n v="81"/>
    <x v="5"/>
  </r>
  <r>
    <x v="68"/>
    <n v="40"/>
    <n v="82"/>
    <x v="5"/>
  </r>
  <r>
    <x v="68"/>
    <n v="43"/>
    <n v="83"/>
    <x v="5"/>
  </r>
  <r>
    <x v="68"/>
    <n v="50"/>
    <n v="84"/>
    <x v="5"/>
  </r>
  <r>
    <x v="68"/>
    <n v="42"/>
    <n v="85"/>
    <x v="5"/>
  </r>
  <r>
    <x v="68"/>
    <n v="38"/>
    <n v="86"/>
    <x v="5"/>
  </r>
  <r>
    <x v="68"/>
    <n v="37"/>
    <n v="87"/>
    <x v="5"/>
  </r>
  <r>
    <x v="68"/>
    <n v="22"/>
    <n v="88"/>
    <x v="5"/>
  </r>
  <r>
    <x v="68"/>
    <n v="24"/>
    <n v="89"/>
    <x v="5"/>
  </r>
  <r>
    <x v="68"/>
    <n v="22"/>
    <n v="90"/>
    <x v="5"/>
  </r>
  <r>
    <x v="68"/>
    <n v="21"/>
    <n v="91"/>
    <x v="5"/>
  </r>
  <r>
    <x v="68"/>
    <n v="17"/>
    <n v="92"/>
    <x v="5"/>
  </r>
  <r>
    <x v="68"/>
    <n v="14"/>
    <n v="93"/>
    <x v="5"/>
  </r>
  <r>
    <x v="68"/>
    <n v="10"/>
    <n v="94"/>
    <x v="5"/>
  </r>
  <r>
    <x v="68"/>
    <n v="9"/>
    <n v="95"/>
    <x v="5"/>
  </r>
  <r>
    <x v="68"/>
    <n v="5"/>
    <n v="96"/>
    <x v="5"/>
  </r>
  <r>
    <x v="68"/>
    <n v="5"/>
    <n v="97"/>
    <x v="5"/>
  </r>
  <r>
    <x v="68"/>
    <n v="2"/>
    <n v="98"/>
    <x v="5"/>
  </r>
  <r>
    <x v="68"/>
    <n v="1"/>
    <n v="99"/>
    <x v="5"/>
  </r>
  <r>
    <x v="68"/>
    <n v="1"/>
    <n v="101"/>
    <x v="5"/>
  </r>
  <r>
    <x v="68"/>
    <n v="1"/>
    <n v="103"/>
    <x v="5"/>
  </r>
  <r>
    <x v="68"/>
    <n v="2"/>
    <n v="104"/>
    <x v="5"/>
  </r>
  <r>
    <x v="68"/>
    <n v="1"/>
    <n v="106"/>
    <x v="5"/>
  </r>
  <r>
    <x v="68"/>
    <n v="1"/>
    <n v="109"/>
    <x v="5"/>
  </r>
  <r>
    <x v="69"/>
    <n v="38"/>
    <n v="0"/>
    <x v="0"/>
  </r>
  <r>
    <x v="69"/>
    <n v="40"/>
    <n v="1"/>
    <x v="0"/>
  </r>
  <r>
    <x v="69"/>
    <n v="32"/>
    <n v="2"/>
    <x v="0"/>
  </r>
  <r>
    <x v="69"/>
    <n v="46"/>
    <n v="3"/>
    <x v="0"/>
  </r>
  <r>
    <x v="69"/>
    <n v="32"/>
    <n v="4"/>
    <x v="0"/>
  </r>
  <r>
    <x v="69"/>
    <n v="31"/>
    <n v="5"/>
    <x v="0"/>
  </r>
  <r>
    <x v="69"/>
    <n v="41"/>
    <n v="6"/>
    <x v="1"/>
  </r>
  <r>
    <x v="69"/>
    <n v="41"/>
    <n v="7"/>
    <x v="1"/>
  </r>
  <r>
    <x v="69"/>
    <n v="45"/>
    <n v="8"/>
    <x v="1"/>
  </r>
  <r>
    <x v="69"/>
    <n v="67"/>
    <n v="9"/>
    <x v="1"/>
  </r>
  <r>
    <x v="69"/>
    <n v="40"/>
    <n v="10"/>
    <x v="1"/>
  </r>
  <r>
    <x v="69"/>
    <n v="48"/>
    <n v="11"/>
    <x v="1"/>
  </r>
  <r>
    <x v="69"/>
    <n v="52"/>
    <n v="12"/>
    <x v="2"/>
  </r>
  <r>
    <x v="69"/>
    <n v="59"/>
    <n v="13"/>
    <x v="2"/>
  </r>
  <r>
    <x v="69"/>
    <n v="71"/>
    <n v="14"/>
    <x v="2"/>
  </r>
  <r>
    <x v="69"/>
    <n v="60"/>
    <n v="15"/>
    <x v="2"/>
  </r>
  <r>
    <x v="69"/>
    <n v="80"/>
    <n v="16"/>
    <x v="2"/>
  </r>
  <r>
    <x v="69"/>
    <n v="63"/>
    <n v="17"/>
    <x v="2"/>
  </r>
  <r>
    <x v="69"/>
    <n v="68"/>
    <n v="18"/>
    <x v="3"/>
  </r>
  <r>
    <x v="69"/>
    <n v="66"/>
    <n v="19"/>
    <x v="3"/>
  </r>
  <r>
    <x v="69"/>
    <n v="57"/>
    <n v="20"/>
    <x v="3"/>
  </r>
  <r>
    <x v="69"/>
    <n v="58"/>
    <n v="21"/>
    <x v="3"/>
  </r>
  <r>
    <x v="69"/>
    <n v="59"/>
    <n v="22"/>
    <x v="3"/>
  </r>
  <r>
    <x v="69"/>
    <n v="53"/>
    <n v="23"/>
    <x v="3"/>
  </r>
  <r>
    <x v="69"/>
    <n v="52"/>
    <n v="24"/>
    <x v="3"/>
  </r>
  <r>
    <x v="69"/>
    <n v="43"/>
    <n v="25"/>
    <x v="3"/>
  </r>
  <r>
    <x v="69"/>
    <n v="42"/>
    <n v="26"/>
    <x v="3"/>
  </r>
  <r>
    <x v="69"/>
    <n v="48"/>
    <n v="27"/>
    <x v="3"/>
  </r>
  <r>
    <x v="69"/>
    <n v="56"/>
    <n v="28"/>
    <x v="3"/>
  </r>
  <r>
    <x v="69"/>
    <n v="44"/>
    <n v="29"/>
    <x v="4"/>
  </r>
  <r>
    <x v="69"/>
    <n v="64"/>
    <n v="30"/>
    <x v="4"/>
  </r>
  <r>
    <x v="69"/>
    <n v="59"/>
    <n v="31"/>
    <x v="4"/>
  </r>
  <r>
    <x v="69"/>
    <n v="42"/>
    <n v="32"/>
    <x v="4"/>
  </r>
  <r>
    <x v="69"/>
    <n v="50"/>
    <n v="33"/>
    <x v="4"/>
  </r>
  <r>
    <x v="69"/>
    <n v="47"/>
    <n v="34"/>
    <x v="4"/>
  </r>
  <r>
    <x v="69"/>
    <n v="47"/>
    <n v="35"/>
    <x v="4"/>
  </r>
  <r>
    <x v="69"/>
    <n v="57"/>
    <n v="36"/>
    <x v="4"/>
  </r>
  <r>
    <x v="69"/>
    <n v="32"/>
    <n v="37"/>
    <x v="4"/>
  </r>
  <r>
    <x v="69"/>
    <n v="70"/>
    <n v="38"/>
    <x v="4"/>
  </r>
  <r>
    <x v="69"/>
    <n v="56"/>
    <n v="39"/>
    <x v="4"/>
  </r>
  <r>
    <x v="69"/>
    <n v="58"/>
    <n v="40"/>
    <x v="4"/>
  </r>
  <r>
    <x v="69"/>
    <n v="56"/>
    <n v="41"/>
    <x v="4"/>
  </r>
  <r>
    <x v="69"/>
    <n v="57"/>
    <n v="42"/>
    <x v="4"/>
  </r>
  <r>
    <x v="69"/>
    <n v="66"/>
    <n v="43"/>
    <x v="4"/>
  </r>
  <r>
    <x v="69"/>
    <n v="45"/>
    <n v="44"/>
    <x v="4"/>
  </r>
  <r>
    <x v="69"/>
    <n v="45"/>
    <n v="45"/>
    <x v="4"/>
  </r>
  <r>
    <x v="69"/>
    <n v="49"/>
    <n v="46"/>
    <x v="4"/>
  </r>
  <r>
    <x v="69"/>
    <n v="68"/>
    <n v="47"/>
    <x v="4"/>
  </r>
  <r>
    <x v="69"/>
    <n v="46"/>
    <n v="48"/>
    <x v="4"/>
  </r>
  <r>
    <x v="69"/>
    <n v="61"/>
    <n v="49"/>
    <x v="4"/>
  </r>
  <r>
    <x v="69"/>
    <n v="65"/>
    <n v="50"/>
    <x v="4"/>
  </r>
  <r>
    <x v="69"/>
    <n v="52"/>
    <n v="51"/>
    <x v="4"/>
  </r>
  <r>
    <x v="69"/>
    <n v="56"/>
    <n v="52"/>
    <x v="4"/>
  </r>
  <r>
    <x v="69"/>
    <n v="61"/>
    <n v="53"/>
    <x v="4"/>
  </r>
  <r>
    <x v="69"/>
    <n v="74"/>
    <n v="54"/>
    <x v="4"/>
  </r>
  <r>
    <x v="69"/>
    <n v="62"/>
    <n v="55"/>
    <x v="4"/>
  </r>
  <r>
    <x v="69"/>
    <n v="66"/>
    <n v="56"/>
    <x v="4"/>
  </r>
  <r>
    <x v="69"/>
    <n v="78"/>
    <n v="57"/>
    <x v="4"/>
  </r>
  <r>
    <x v="69"/>
    <n v="73"/>
    <n v="58"/>
    <x v="4"/>
  </r>
  <r>
    <x v="69"/>
    <n v="73"/>
    <n v="59"/>
    <x v="4"/>
  </r>
  <r>
    <x v="69"/>
    <n v="58"/>
    <n v="60"/>
    <x v="5"/>
  </r>
  <r>
    <x v="69"/>
    <n v="60"/>
    <n v="61"/>
    <x v="5"/>
  </r>
  <r>
    <x v="69"/>
    <n v="54"/>
    <n v="62"/>
    <x v="5"/>
  </r>
  <r>
    <x v="69"/>
    <n v="73"/>
    <n v="63"/>
    <x v="5"/>
  </r>
  <r>
    <x v="69"/>
    <n v="56"/>
    <n v="64"/>
    <x v="5"/>
  </r>
  <r>
    <x v="69"/>
    <n v="66"/>
    <n v="65"/>
    <x v="5"/>
  </r>
  <r>
    <x v="69"/>
    <n v="52"/>
    <n v="66"/>
    <x v="5"/>
  </r>
  <r>
    <x v="69"/>
    <n v="63"/>
    <n v="67"/>
    <x v="5"/>
  </r>
  <r>
    <x v="69"/>
    <n v="52"/>
    <n v="68"/>
    <x v="5"/>
  </r>
  <r>
    <x v="69"/>
    <n v="53"/>
    <n v="69"/>
    <x v="5"/>
  </r>
  <r>
    <x v="69"/>
    <n v="54"/>
    <n v="70"/>
    <x v="5"/>
  </r>
  <r>
    <x v="69"/>
    <n v="52"/>
    <n v="71"/>
    <x v="5"/>
  </r>
  <r>
    <x v="69"/>
    <n v="56"/>
    <n v="72"/>
    <x v="5"/>
  </r>
  <r>
    <x v="69"/>
    <n v="39"/>
    <n v="73"/>
    <x v="5"/>
  </r>
  <r>
    <x v="69"/>
    <n v="37"/>
    <n v="74"/>
    <x v="5"/>
  </r>
  <r>
    <x v="69"/>
    <n v="27"/>
    <n v="75"/>
    <x v="5"/>
  </r>
  <r>
    <x v="69"/>
    <n v="34"/>
    <n v="76"/>
    <x v="5"/>
  </r>
  <r>
    <x v="69"/>
    <n v="41"/>
    <n v="77"/>
    <x v="5"/>
  </r>
  <r>
    <x v="69"/>
    <n v="27"/>
    <n v="78"/>
    <x v="5"/>
  </r>
  <r>
    <x v="69"/>
    <n v="26"/>
    <n v="79"/>
    <x v="5"/>
  </r>
  <r>
    <x v="69"/>
    <n v="21"/>
    <n v="80"/>
    <x v="5"/>
  </r>
  <r>
    <x v="69"/>
    <n v="13"/>
    <n v="81"/>
    <x v="5"/>
  </r>
  <r>
    <x v="69"/>
    <n v="20"/>
    <n v="82"/>
    <x v="5"/>
  </r>
  <r>
    <x v="69"/>
    <n v="15"/>
    <n v="83"/>
    <x v="5"/>
  </r>
  <r>
    <x v="69"/>
    <n v="16"/>
    <n v="84"/>
    <x v="5"/>
  </r>
  <r>
    <x v="69"/>
    <n v="6"/>
    <n v="85"/>
    <x v="5"/>
  </r>
  <r>
    <x v="69"/>
    <n v="9"/>
    <n v="86"/>
    <x v="5"/>
  </r>
  <r>
    <x v="69"/>
    <n v="10"/>
    <n v="87"/>
    <x v="5"/>
  </r>
  <r>
    <x v="69"/>
    <n v="10"/>
    <n v="88"/>
    <x v="5"/>
  </r>
  <r>
    <x v="69"/>
    <n v="7"/>
    <n v="89"/>
    <x v="5"/>
  </r>
  <r>
    <x v="69"/>
    <n v="5"/>
    <n v="90"/>
    <x v="5"/>
  </r>
  <r>
    <x v="69"/>
    <n v="4"/>
    <n v="91"/>
    <x v="5"/>
  </r>
  <r>
    <x v="69"/>
    <n v="3"/>
    <n v="92"/>
    <x v="5"/>
  </r>
  <r>
    <x v="69"/>
    <n v="4"/>
    <n v="93"/>
    <x v="5"/>
  </r>
  <r>
    <x v="69"/>
    <n v="2"/>
    <n v="94"/>
    <x v="5"/>
  </r>
  <r>
    <x v="69"/>
    <n v="1"/>
    <n v="95"/>
    <x v="5"/>
  </r>
  <r>
    <x v="69"/>
    <n v="2"/>
    <n v="96"/>
    <x v="5"/>
  </r>
  <r>
    <x v="69"/>
    <n v="3"/>
    <n v="97"/>
    <x v="5"/>
  </r>
  <r>
    <x v="69"/>
    <n v="1"/>
    <n v="98"/>
    <x v="5"/>
  </r>
  <r>
    <x v="69"/>
    <n v="1"/>
    <n v="108"/>
    <x v="5"/>
  </r>
  <r>
    <x v="69"/>
    <n v="1"/>
    <n v="111"/>
    <x v="5"/>
  </r>
  <r>
    <x v="70"/>
    <n v="117"/>
    <n v="0"/>
    <x v="0"/>
  </r>
  <r>
    <x v="70"/>
    <n v="135"/>
    <n v="1"/>
    <x v="0"/>
  </r>
  <r>
    <x v="70"/>
    <n v="127"/>
    <n v="2"/>
    <x v="0"/>
  </r>
  <r>
    <x v="70"/>
    <n v="153"/>
    <n v="3"/>
    <x v="0"/>
  </r>
  <r>
    <x v="70"/>
    <n v="143"/>
    <n v="4"/>
    <x v="0"/>
  </r>
  <r>
    <x v="70"/>
    <n v="116"/>
    <n v="5"/>
    <x v="0"/>
  </r>
  <r>
    <x v="70"/>
    <n v="136"/>
    <n v="6"/>
    <x v="1"/>
  </r>
  <r>
    <x v="70"/>
    <n v="140"/>
    <n v="7"/>
    <x v="1"/>
  </r>
  <r>
    <x v="70"/>
    <n v="136"/>
    <n v="8"/>
    <x v="1"/>
  </r>
  <r>
    <x v="70"/>
    <n v="133"/>
    <n v="9"/>
    <x v="1"/>
  </r>
  <r>
    <x v="70"/>
    <n v="136"/>
    <n v="10"/>
    <x v="1"/>
  </r>
  <r>
    <x v="70"/>
    <n v="122"/>
    <n v="11"/>
    <x v="1"/>
  </r>
  <r>
    <x v="70"/>
    <n v="125"/>
    <n v="12"/>
    <x v="2"/>
  </r>
  <r>
    <x v="70"/>
    <n v="138"/>
    <n v="13"/>
    <x v="2"/>
  </r>
  <r>
    <x v="70"/>
    <n v="125"/>
    <n v="14"/>
    <x v="2"/>
  </r>
  <r>
    <x v="70"/>
    <n v="119"/>
    <n v="15"/>
    <x v="2"/>
  </r>
  <r>
    <x v="70"/>
    <n v="128"/>
    <n v="16"/>
    <x v="2"/>
  </r>
  <r>
    <x v="70"/>
    <n v="109"/>
    <n v="17"/>
    <x v="2"/>
  </r>
  <r>
    <x v="70"/>
    <n v="117"/>
    <n v="18"/>
    <x v="3"/>
  </r>
  <r>
    <x v="70"/>
    <n v="115"/>
    <n v="19"/>
    <x v="3"/>
  </r>
  <r>
    <x v="70"/>
    <n v="97"/>
    <n v="20"/>
    <x v="3"/>
  </r>
  <r>
    <x v="70"/>
    <n v="105"/>
    <n v="21"/>
    <x v="3"/>
  </r>
  <r>
    <x v="70"/>
    <n v="89"/>
    <n v="22"/>
    <x v="3"/>
  </r>
  <r>
    <x v="70"/>
    <n v="67"/>
    <n v="23"/>
    <x v="3"/>
  </r>
  <r>
    <x v="70"/>
    <n v="69"/>
    <n v="24"/>
    <x v="3"/>
  </r>
  <r>
    <x v="70"/>
    <n v="70"/>
    <n v="25"/>
    <x v="3"/>
  </r>
  <r>
    <x v="70"/>
    <n v="58"/>
    <n v="26"/>
    <x v="3"/>
  </r>
  <r>
    <x v="70"/>
    <n v="69"/>
    <n v="27"/>
    <x v="3"/>
  </r>
  <r>
    <x v="70"/>
    <n v="58"/>
    <n v="28"/>
    <x v="3"/>
  </r>
  <r>
    <x v="70"/>
    <n v="55"/>
    <n v="29"/>
    <x v="4"/>
  </r>
  <r>
    <x v="70"/>
    <n v="61"/>
    <n v="30"/>
    <x v="4"/>
  </r>
  <r>
    <x v="70"/>
    <n v="60"/>
    <n v="31"/>
    <x v="4"/>
  </r>
  <r>
    <x v="70"/>
    <n v="69"/>
    <n v="32"/>
    <x v="4"/>
  </r>
  <r>
    <x v="70"/>
    <n v="46"/>
    <n v="33"/>
    <x v="4"/>
  </r>
  <r>
    <x v="70"/>
    <n v="47"/>
    <n v="34"/>
    <x v="4"/>
  </r>
  <r>
    <x v="70"/>
    <n v="44"/>
    <n v="35"/>
    <x v="4"/>
  </r>
  <r>
    <x v="70"/>
    <n v="51"/>
    <n v="36"/>
    <x v="4"/>
  </r>
  <r>
    <x v="70"/>
    <n v="47"/>
    <n v="37"/>
    <x v="4"/>
  </r>
  <r>
    <x v="70"/>
    <n v="24"/>
    <n v="38"/>
    <x v="4"/>
  </r>
  <r>
    <x v="70"/>
    <n v="50"/>
    <n v="39"/>
    <x v="4"/>
  </r>
  <r>
    <x v="70"/>
    <n v="37"/>
    <n v="40"/>
    <x v="4"/>
  </r>
  <r>
    <x v="70"/>
    <n v="30"/>
    <n v="41"/>
    <x v="4"/>
  </r>
  <r>
    <x v="70"/>
    <n v="31"/>
    <n v="42"/>
    <x v="4"/>
  </r>
  <r>
    <x v="70"/>
    <n v="44"/>
    <n v="43"/>
    <x v="4"/>
  </r>
  <r>
    <x v="70"/>
    <n v="35"/>
    <n v="44"/>
    <x v="4"/>
  </r>
  <r>
    <x v="70"/>
    <n v="31"/>
    <n v="45"/>
    <x v="4"/>
  </r>
  <r>
    <x v="70"/>
    <n v="43"/>
    <n v="46"/>
    <x v="4"/>
  </r>
  <r>
    <x v="70"/>
    <n v="36"/>
    <n v="47"/>
    <x v="4"/>
  </r>
  <r>
    <x v="70"/>
    <n v="36"/>
    <n v="48"/>
    <x v="4"/>
  </r>
  <r>
    <x v="70"/>
    <n v="29"/>
    <n v="49"/>
    <x v="4"/>
  </r>
  <r>
    <x v="70"/>
    <n v="29"/>
    <n v="50"/>
    <x v="4"/>
  </r>
  <r>
    <x v="70"/>
    <n v="17"/>
    <n v="51"/>
    <x v="4"/>
  </r>
  <r>
    <x v="70"/>
    <n v="30"/>
    <n v="52"/>
    <x v="4"/>
  </r>
  <r>
    <x v="70"/>
    <n v="24"/>
    <n v="53"/>
    <x v="4"/>
  </r>
  <r>
    <x v="70"/>
    <n v="27"/>
    <n v="54"/>
    <x v="4"/>
  </r>
  <r>
    <x v="70"/>
    <n v="19"/>
    <n v="55"/>
    <x v="4"/>
  </r>
  <r>
    <x v="70"/>
    <n v="26"/>
    <n v="56"/>
    <x v="4"/>
  </r>
  <r>
    <x v="70"/>
    <n v="31"/>
    <n v="57"/>
    <x v="4"/>
  </r>
  <r>
    <x v="70"/>
    <n v="21"/>
    <n v="58"/>
    <x v="4"/>
  </r>
  <r>
    <x v="70"/>
    <n v="19"/>
    <n v="59"/>
    <x v="4"/>
  </r>
  <r>
    <x v="70"/>
    <n v="22"/>
    <n v="60"/>
    <x v="5"/>
  </r>
  <r>
    <x v="70"/>
    <n v="27"/>
    <n v="61"/>
    <x v="5"/>
  </r>
  <r>
    <x v="70"/>
    <n v="19"/>
    <n v="62"/>
    <x v="5"/>
  </r>
  <r>
    <x v="70"/>
    <n v="21"/>
    <n v="63"/>
    <x v="5"/>
  </r>
  <r>
    <x v="70"/>
    <n v="14"/>
    <n v="64"/>
    <x v="5"/>
  </r>
  <r>
    <x v="70"/>
    <n v="10"/>
    <n v="65"/>
    <x v="5"/>
  </r>
  <r>
    <x v="70"/>
    <n v="13"/>
    <n v="66"/>
    <x v="5"/>
  </r>
  <r>
    <x v="70"/>
    <n v="10"/>
    <n v="67"/>
    <x v="5"/>
  </r>
  <r>
    <x v="70"/>
    <n v="12"/>
    <n v="68"/>
    <x v="5"/>
  </r>
  <r>
    <x v="70"/>
    <n v="13"/>
    <n v="69"/>
    <x v="5"/>
  </r>
  <r>
    <x v="70"/>
    <n v="17"/>
    <n v="70"/>
    <x v="5"/>
  </r>
  <r>
    <x v="70"/>
    <n v="16"/>
    <n v="71"/>
    <x v="5"/>
  </r>
  <r>
    <x v="70"/>
    <n v="5"/>
    <n v="72"/>
    <x v="5"/>
  </r>
  <r>
    <x v="70"/>
    <n v="7"/>
    <n v="73"/>
    <x v="5"/>
  </r>
  <r>
    <x v="70"/>
    <n v="10"/>
    <n v="74"/>
    <x v="5"/>
  </r>
  <r>
    <x v="70"/>
    <n v="5"/>
    <n v="75"/>
    <x v="5"/>
  </r>
  <r>
    <x v="70"/>
    <n v="7"/>
    <n v="76"/>
    <x v="5"/>
  </r>
  <r>
    <x v="70"/>
    <n v="6"/>
    <n v="77"/>
    <x v="5"/>
  </r>
  <r>
    <x v="70"/>
    <n v="11"/>
    <n v="78"/>
    <x v="5"/>
  </r>
  <r>
    <x v="70"/>
    <n v="6"/>
    <n v="79"/>
    <x v="5"/>
  </r>
  <r>
    <x v="70"/>
    <n v="8"/>
    <n v="80"/>
    <x v="5"/>
  </r>
  <r>
    <x v="70"/>
    <n v="5"/>
    <n v="81"/>
    <x v="5"/>
  </r>
  <r>
    <x v="70"/>
    <n v="11"/>
    <n v="82"/>
    <x v="5"/>
  </r>
  <r>
    <x v="70"/>
    <n v="7"/>
    <n v="83"/>
    <x v="5"/>
  </r>
  <r>
    <x v="70"/>
    <n v="6"/>
    <n v="84"/>
    <x v="5"/>
  </r>
  <r>
    <x v="70"/>
    <n v="2"/>
    <n v="85"/>
    <x v="5"/>
  </r>
  <r>
    <x v="70"/>
    <n v="4"/>
    <n v="86"/>
    <x v="5"/>
  </r>
  <r>
    <x v="70"/>
    <n v="1"/>
    <n v="88"/>
    <x v="5"/>
  </r>
  <r>
    <x v="70"/>
    <n v="2"/>
    <n v="89"/>
    <x v="5"/>
  </r>
  <r>
    <x v="70"/>
    <n v="2"/>
    <n v="90"/>
    <x v="5"/>
  </r>
  <r>
    <x v="70"/>
    <n v="3"/>
    <n v="91"/>
    <x v="5"/>
  </r>
  <r>
    <x v="70"/>
    <n v="1"/>
    <n v="93"/>
    <x v="5"/>
  </r>
  <r>
    <x v="70"/>
    <n v="1"/>
    <n v="94"/>
    <x v="5"/>
  </r>
  <r>
    <x v="70"/>
    <n v="2"/>
    <n v="95"/>
    <x v="5"/>
  </r>
  <r>
    <x v="70"/>
    <n v="3"/>
    <n v="96"/>
    <x v="5"/>
  </r>
  <r>
    <x v="70"/>
    <n v="3"/>
    <n v="97"/>
    <x v="5"/>
  </r>
  <r>
    <x v="70"/>
    <n v="3"/>
    <n v="99"/>
    <x v="5"/>
  </r>
  <r>
    <x v="70"/>
    <n v="1"/>
    <n v="100"/>
    <x v="5"/>
  </r>
  <r>
    <x v="70"/>
    <n v="1"/>
    <n v="102"/>
    <x v="5"/>
  </r>
  <r>
    <x v="70"/>
    <n v="1"/>
    <n v="103"/>
    <x v="5"/>
  </r>
  <r>
    <x v="70"/>
    <n v="1"/>
    <n v="111"/>
    <x v="5"/>
  </r>
  <r>
    <x v="71"/>
    <n v="478"/>
    <n v="0"/>
    <x v="0"/>
  </r>
  <r>
    <x v="71"/>
    <n v="508"/>
    <n v="1"/>
    <x v="0"/>
  </r>
  <r>
    <x v="71"/>
    <n v="452"/>
    <n v="2"/>
    <x v="0"/>
  </r>
  <r>
    <x v="71"/>
    <n v="470"/>
    <n v="3"/>
    <x v="0"/>
  </r>
  <r>
    <x v="71"/>
    <n v="449"/>
    <n v="4"/>
    <x v="0"/>
  </r>
  <r>
    <x v="71"/>
    <n v="416"/>
    <n v="5"/>
    <x v="0"/>
  </r>
  <r>
    <x v="71"/>
    <n v="409"/>
    <n v="6"/>
    <x v="1"/>
  </r>
  <r>
    <x v="71"/>
    <n v="439"/>
    <n v="7"/>
    <x v="1"/>
  </r>
  <r>
    <x v="71"/>
    <n v="475"/>
    <n v="8"/>
    <x v="1"/>
  </r>
  <r>
    <x v="71"/>
    <n v="524"/>
    <n v="9"/>
    <x v="1"/>
  </r>
  <r>
    <x v="71"/>
    <n v="436"/>
    <n v="10"/>
    <x v="1"/>
  </r>
  <r>
    <x v="71"/>
    <n v="413"/>
    <n v="11"/>
    <x v="1"/>
  </r>
  <r>
    <x v="71"/>
    <n v="471"/>
    <n v="12"/>
    <x v="2"/>
  </r>
  <r>
    <x v="71"/>
    <n v="502"/>
    <n v="13"/>
    <x v="2"/>
  </r>
  <r>
    <x v="71"/>
    <n v="450"/>
    <n v="14"/>
    <x v="2"/>
  </r>
  <r>
    <x v="71"/>
    <n v="501"/>
    <n v="15"/>
    <x v="2"/>
  </r>
  <r>
    <x v="71"/>
    <n v="516"/>
    <n v="16"/>
    <x v="2"/>
  </r>
  <r>
    <x v="71"/>
    <n v="504"/>
    <n v="17"/>
    <x v="2"/>
  </r>
  <r>
    <x v="71"/>
    <n v="395"/>
    <n v="18"/>
    <x v="3"/>
  </r>
  <r>
    <x v="71"/>
    <n v="377"/>
    <n v="19"/>
    <x v="3"/>
  </r>
  <r>
    <x v="71"/>
    <n v="372"/>
    <n v="20"/>
    <x v="3"/>
  </r>
  <r>
    <x v="71"/>
    <n v="371"/>
    <n v="21"/>
    <x v="3"/>
  </r>
  <r>
    <x v="71"/>
    <n v="350"/>
    <n v="22"/>
    <x v="3"/>
  </r>
  <r>
    <x v="71"/>
    <n v="300"/>
    <n v="23"/>
    <x v="3"/>
  </r>
  <r>
    <x v="71"/>
    <n v="297"/>
    <n v="24"/>
    <x v="3"/>
  </r>
  <r>
    <x v="71"/>
    <n v="330"/>
    <n v="25"/>
    <x v="3"/>
  </r>
  <r>
    <x v="71"/>
    <n v="323"/>
    <n v="26"/>
    <x v="3"/>
  </r>
  <r>
    <x v="71"/>
    <n v="300"/>
    <n v="27"/>
    <x v="3"/>
  </r>
  <r>
    <x v="71"/>
    <n v="281"/>
    <n v="28"/>
    <x v="3"/>
  </r>
  <r>
    <x v="71"/>
    <n v="300"/>
    <n v="29"/>
    <x v="4"/>
  </r>
  <r>
    <x v="71"/>
    <n v="245"/>
    <n v="30"/>
    <x v="4"/>
  </r>
  <r>
    <x v="71"/>
    <n v="311"/>
    <n v="31"/>
    <x v="4"/>
  </r>
  <r>
    <x v="71"/>
    <n v="256"/>
    <n v="32"/>
    <x v="4"/>
  </r>
  <r>
    <x v="71"/>
    <n v="253"/>
    <n v="33"/>
    <x v="4"/>
  </r>
  <r>
    <x v="71"/>
    <n v="272"/>
    <n v="34"/>
    <x v="4"/>
  </r>
  <r>
    <x v="71"/>
    <n v="251"/>
    <n v="35"/>
    <x v="4"/>
  </r>
  <r>
    <x v="71"/>
    <n v="252"/>
    <n v="36"/>
    <x v="4"/>
  </r>
  <r>
    <x v="71"/>
    <n v="223"/>
    <n v="37"/>
    <x v="4"/>
  </r>
  <r>
    <x v="71"/>
    <n v="232"/>
    <n v="38"/>
    <x v="4"/>
  </r>
  <r>
    <x v="71"/>
    <n v="210"/>
    <n v="39"/>
    <x v="4"/>
  </r>
  <r>
    <x v="71"/>
    <n v="216"/>
    <n v="40"/>
    <x v="4"/>
  </r>
  <r>
    <x v="71"/>
    <n v="212"/>
    <n v="41"/>
    <x v="4"/>
  </r>
  <r>
    <x v="71"/>
    <n v="207"/>
    <n v="42"/>
    <x v="4"/>
  </r>
  <r>
    <x v="71"/>
    <n v="174"/>
    <n v="43"/>
    <x v="4"/>
  </r>
  <r>
    <x v="71"/>
    <n v="181"/>
    <n v="44"/>
    <x v="4"/>
  </r>
  <r>
    <x v="71"/>
    <n v="215"/>
    <n v="45"/>
    <x v="4"/>
  </r>
  <r>
    <x v="71"/>
    <n v="179"/>
    <n v="46"/>
    <x v="4"/>
  </r>
  <r>
    <x v="71"/>
    <n v="201"/>
    <n v="47"/>
    <x v="4"/>
  </r>
  <r>
    <x v="71"/>
    <n v="159"/>
    <n v="48"/>
    <x v="4"/>
  </r>
  <r>
    <x v="71"/>
    <n v="165"/>
    <n v="49"/>
    <x v="4"/>
  </r>
  <r>
    <x v="71"/>
    <n v="158"/>
    <n v="50"/>
    <x v="4"/>
  </r>
  <r>
    <x v="71"/>
    <n v="173"/>
    <n v="51"/>
    <x v="4"/>
  </r>
  <r>
    <x v="71"/>
    <n v="171"/>
    <n v="52"/>
    <x v="4"/>
  </r>
  <r>
    <x v="71"/>
    <n v="175"/>
    <n v="53"/>
    <x v="4"/>
  </r>
  <r>
    <x v="71"/>
    <n v="142"/>
    <n v="54"/>
    <x v="4"/>
  </r>
  <r>
    <x v="71"/>
    <n v="152"/>
    <n v="55"/>
    <x v="4"/>
  </r>
  <r>
    <x v="71"/>
    <n v="141"/>
    <n v="56"/>
    <x v="4"/>
  </r>
  <r>
    <x v="71"/>
    <n v="157"/>
    <n v="57"/>
    <x v="4"/>
  </r>
  <r>
    <x v="71"/>
    <n v="134"/>
    <n v="58"/>
    <x v="4"/>
  </r>
  <r>
    <x v="71"/>
    <n v="135"/>
    <n v="59"/>
    <x v="4"/>
  </r>
  <r>
    <x v="71"/>
    <n v="124"/>
    <n v="60"/>
    <x v="5"/>
  </r>
  <r>
    <x v="71"/>
    <n v="122"/>
    <n v="61"/>
    <x v="5"/>
  </r>
  <r>
    <x v="71"/>
    <n v="115"/>
    <n v="62"/>
    <x v="5"/>
  </r>
  <r>
    <x v="71"/>
    <n v="122"/>
    <n v="63"/>
    <x v="5"/>
  </r>
  <r>
    <x v="71"/>
    <n v="91"/>
    <n v="64"/>
    <x v="5"/>
  </r>
  <r>
    <x v="71"/>
    <n v="93"/>
    <n v="65"/>
    <x v="5"/>
  </r>
  <r>
    <x v="71"/>
    <n v="90"/>
    <n v="66"/>
    <x v="5"/>
  </r>
  <r>
    <x v="71"/>
    <n v="69"/>
    <n v="67"/>
    <x v="5"/>
  </r>
  <r>
    <x v="71"/>
    <n v="60"/>
    <n v="68"/>
    <x v="5"/>
  </r>
  <r>
    <x v="71"/>
    <n v="78"/>
    <n v="69"/>
    <x v="5"/>
  </r>
  <r>
    <x v="71"/>
    <n v="72"/>
    <n v="70"/>
    <x v="5"/>
  </r>
  <r>
    <x v="71"/>
    <n v="78"/>
    <n v="71"/>
    <x v="5"/>
  </r>
  <r>
    <x v="71"/>
    <n v="40"/>
    <n v="72"/>
    <x v="5"/>
  </r>
  <r>
    <x v="71"/>
    <n v="50"/>
    <n v="73"/>
    <x v="5"/>
  </r>
  <r>
    <x v="71"/>
    <n v="47"/>
    <n v="74"/>
    <x v="5"/>
  </r>
  <r>
    <x v="71"/>
    <n v="42"/>
    <n v="75"/>
    <x v="5"/>
  </r>
  <r>
    <x v="71"/>
    <n v="33"/>
    <n v="76"/>
    <x v="5"/>
  </r>
  <r>
    <x v="71"/>
    <n v="35"/>
    <n v="77"/>
    <x v="5"/>
  </r>
  <r>
    <x v="71"/>
    <n v="36"/>
    <n v="78"/>
    <x v="5"/>
  </r>
  <r>
    <x v="71"/>
    <n v="24"/>
    <n v="79"/>
    <x v="5"/>
  </r>
  <r>
    <x v="71"/>
    <n v="28"/>
    <n v="80"/>
    <x v="5"/>
  </r>
  <r>
    <x v="71"/>
    <n v="32"/>
    <n v="81"/>
    <x v="5"/>
  </r>
  <r>
    <x v="71"/>
    <n v="30"/>
    <n v="82"/>
    <x v="5"/>
  </r>
  <r>
    <x v="71"/>
    <n v="31"/>
    <n v="83"/>
    <x v="5"/>
  </r>
  <r>
    <x v="71"/>
    <n v="28"/>
    <n v="84"/>
    <x v="5"/>
  </r>
  <r>
    <x v="71"/>
    <n v="20"/>
    <n v="85"/>
    <x v="5"/>
  </r>
  <r>
    <x v="71"/>
    <n v="19"/>
    <n v="86"/>
    <x v="5"/>
  </r>
  <r>
    <x v="71"/>
    <n v="16"/>
    <n v="87"/>
    <x v="5"/>
  </r>
  <r>
    <x v="71"/>
    <n v="16"/>
    <n v="88"/>
    <x v="5"/>
  </r>
  <r>
    <x v="71"/>
    <n v="8"/>
    <n v="89"/>
    <x v="5"/>
  </r>
  <r>
    <x v="71"/>
    <n v="6"/>
    <n v="90"/>
    <x v="5"/>
  </r>
  <r>
    <x v="71"/>
    <n v="15"/>
    <n v="91"/>
    <x v="5"/>
  </r>
  <r>
    <x v="71"/>
    <n v="4"/>
    <n v="92"/>
    <x v="5"/>
  </r>
  <r>
    <x v="71"/>
    <n v="5"/>
    <n v="93"/>
    <x v="5"/>
  </r>
  <r>
    <x v="71"/>
    <n v="5"/>
    <n v="94"/>
    <x v="5"/>
  </r>
  <r>
    <x v="71"/>
    <n v="6"/>
    <n v="95"/>
    <x v="5"/>
  </r>
  <r>
    <x v="71"/>
    <n v="5"/>
    <n v="96"/>
    <x v="5"/>
  </r>
  <r>
    <x v="71"/>
    <n v="1"/>
    <n v="97"/>
    <x v="5"/>
  </r>
  <r>
    <x v="71"/>
    <n v="6"/>
    <n v="98"/>
    <x v="5"/>
  </r>
  <r>
    <x v="71"/>
    <n v="4"/>
    <n v="99"/>
    <x v="5"/>
  </r>
  <r>
    <x v="71"/>
    <n v="1"/>
    <n v="101"/>
    <x v="5"/>
  </r>
  <r>
    <x v="71"/>
    <n v="2"/>
    <n v="102"/>
    <x v="5"/>
  </r>
  <r>
    <x v="71"/>
    <n v="1"/>
    <n v="103"/>
    <x v="5"/>
  </r>
  <r>
    <x v="71"/>
    <n v="2"/>
    <n v="104"/>
    <x v="5"/>
  </r>
  <r>
    <x v="71"/>
    <n v="2"/>
    <n v="107"/>
    <x v="5"/>
  </r>
  <r>
    <x v="71"/>
    <n v="3"/>
    <n v="108"/>
    <x v="5"/>
  </r>
  <r>
    <x v="72"/>
    <n v="113"/>
    <n v="0"/>
    <x v="0"/>
  </r>
  <r>
    <x v="72"/>
    <n v="111"/>
    <n v="1"/>
    <x v="0"/>
  </r>
  <r>
    <x v="72"/>
    <n v="98"/>
    <n v="2"/>
    <x v="0"/>
  </r>
  <r>
    <x v="72"/>
    <n v="86"/>
    <n v="3"/>
    <x v="0"/>
  </r>
  <r>
    <x v="72"/>
    <n v="120"/>
    <n v="4"/>
    <x v="0"/>
  </r>
  <r>
    <x v="72"/>
    <n v="114"/>
    <n v="5"/>
    <x v="0"/>
  </r>
  <r>
    <x v="72"/>
    <n v="108"/>
    <n v="6"/>
    <x v="1"/>
  </r>
  <r>
    <x v="72"/>
    <n v="96"/>
    <n v="7"/>
    <x v="1"/>
  </r>
  <r>
    <x v="72"/>
    <n v="88"/>
    <n v="8"/>
    <x v="1"/>
  </r>
  <r>
    <x v="72"/>
    <n v="131"/>
    <n v="9"/>
    <x v="1"/>
  </r>
  <r>
    <x v="72"/>
    <n v="127"/>
    <n v="10"/>
    <x v="1"/>
  </r>
  <r>
    <x v="72"/>
    <n v="135"/>
    <n v="11"/>
    <x v="1"/>
  </r>
  <r>
    <x v="72"/>
    <n v="139"/>
    <n v="12"/>
    <x v="2"/>
  </r>
  <r>
    <x v="72"/>
    <n v="154"/>
    <n v="13"/>
    <x v="2"/>
  </r>
  <r>
    <x v="72"/>
    <n v="134"/>
    <n v="14"/>
    <x v="2"/>
  </r>
  <r>
    <x v="72"/>
    <n v="151"/>
    <n v="15"/>
    <x v="2"/>
  </r>
  <r>
    <x v="72"/>
    <n v="171"/>
    <n v="16"/>
    <x v="2"/>
  </r>
  <r>
    <x v="72"/>
    <n v="187"/>
    <n v="17"/>
    <x v="2"/>
  </r>
  <r>
    <x v="72"/>
    <n v="172"/>
    <n v="18"/>
    <x v="3"/>
  </r>
  <r>
    <x v="72"/>
    <n v="140"/>
    <n v="19"/>
    <x v="3"/>
  </r>
  <r>
    <x v="72"/>
    <n v="123"/>
    <n v="20"/>
    <x v="3"/>
  </r>
  <r>
    <x v="72"/>
    <n v="153"/>
    <n v="21"/>
    <x v="3"/>
  </r>
  <r>
    <x v="72"/>
    <n v="144"/>
    <n v="22"/>
    <x v="3"/>
  </r>
  <r>
    <x v="72"/>
    <n v="112"/>
    <n v="23"/>
    <x v="3"/>
  </r>
  <r>
    <x v="72"/>
    <n v="108"/>
    <n v="24"/>
    <x v="3"/>
  </r>
  <r>
    <x v="72"/>
    <n v="94"/>
    <n v="25"/>
    <x v="3"/>
  </r>
  <r>
    <x v="72"/>
    <n v="101"/>
    <n v="26"/>
    <x v="3"/>
  </r>
  <r>
    <x v="72"/>
    <n v="91"/>
    <n v="27"/>
    <x v="3"/>
  </r>
  <r>
    <x v="72"/>
    <n v="97"/>
    <n v="28"/>
    <x v="3"/>
  </r>
  <r>
    <x v="72"/>
    <n v="93"/>
    <n v="29"/>
    <x v="4"/>
  </r>
  <r>
    <x v="72"/>
    <n v="92"/>
    <n v="30"/>
    <x v="4"/>
  </r>
  <r>
    <x v="72"/>
    <n v="93"/>
    <n v="31"/>
    <x v="4"/>
  </r>
  <r>
    <x v="72"/>
    <n v="105"/>
    <n v="32"/>
    <x v="4"/>
  </r>
  <r>
    <x v="72"/>
    <n v="81"/>
    <n v="33"/>
    <x v="4"/>
  </r>
  <r>
    <x v="72"/>
    <n v="90"/>
    <n v="34"/>
    <x v="4"/>
  </r>
  <r>
    <x v="72"/>
    <n v="112"/>
    <n v="35"/>
    <x v="4"/>
  </r>
  <r>
    <x v="72"/>
    <n v="86"/>
    <n v="36"/>
    <x v="4"/>
  </r>
  <r>
    <x v="72"/>
    <n v="76"/>
    <n v="37"/>
    <x v="4"/>
  </r>
  <r>
    <x v="72"/>
    <n v="71"/>
    <n v="38"/>
    <x v="4"/>
  </r>
  <r>
    <x v="72"/>
    <n v="88"/>
    <n v="39"/>
    <x v="4"/>
  </r>
  <r>
    <x v="72"/>
    <n v="83"/>
    <n v="40"/>
    <x v="4"/>
  </r>
  <r>
    <x v="72"/>
    <n v="107"/>
    <n v="41"/>
    <x v="4"/>
  </r>
  <r>
    <x v="72"/>
    <n v="95"/>
    <n v="42"/>
    <x v="4"/>
  </r>
  <r>
    <x v="72"/>
    <n v="111"/>
    <n v="43"/>
    <x v="4"/>
  </r>
  <r>
    <x v="72"/>
    <n v="110"/>
    <n v="44"/>
    <x v="4"/>
  </r>
  <r>
    <x v="72"/>
    <n v="107"/>
    <n v="45"/>
    <x v="4"/>
  </r>
  <r>
    <x v="72"/>
    <n v="78"/>
    <n v="46"/>
    <x v="4"/>
  </r>
  <r>
    <x v="72"/>
    <n v="87"/>
    <n v="47"/>
    <x v="4"/>
  </r>
  <r>
    <x v="72"/>
    <n v="95"/>
    <n v="48"/>
    <x v="4"/>
  </r>
  <r>
    <x v="72"/>
    <n v="80"/>
    <n v="49"/>
    <x v="4"/>
  </r>
  <r>
    <x v="72"/>
    <n v="85"/>
    <n v="50"/>
    <x v="4"/>
  </r>
  <r>
    <x v="72"/>
    <n v="104"/>
    <n v="51"/>
    <x v="4"/>
  </r>
  <r>
    <x v="72"/>
    <n v="92"/>
    <n v="52"/>
    <x v="4"/>
  </r>
  <r>
    <x v="72"/>
    <n v="98"/>
    <n v="53"/>
    <x v="4"/>
  </r>
  <r>
    <x v="72"/>
    <n v="87"/>
    <n v="54"/>
    <x v="4"/>
  </r>
  <r>
    <x v="72"/>
    <n v="102"/>
    <n v="55"/>
    <x v="4"/>
  </r>
  <r>
    <x v="72"/>
    <n v="95"/>
    <n v="56"/>
    <x v="4"/>
  </r>
  <r>
    <x v="72"/>
    <n v="82"/>
    <n v="57"/>
    <x v="4"/>
  </r>
  <r>
    <x v="72"/>
    <n v="82"/>
    <n v="58"/>
    <x v="4"/>
  </r>
  <r>
    <x v="72"/>
    <n v="85"/>
    <n v="59"/>
    <x v="4"/>
  </r>
  <r>
    <x v="72"/>
    <n v="86"/>
    <n v="60"/>
    <x v="5"/>
  </r>
  <r>
    <x v="72"/>
    <n v="113"/>
    <n v="61"/>
    <x v="5"/>
  </r>
  <r>
    <x v="72"/>
    <n v="92"/>
    <n v="62"/>
    <x v="5"/>
  </r>
  <r>
    <x v="72"/>
    <n v="112"/>
    <n v="63"/>
    <x v="5"/>
  </r>
  <r>
    <x v="72"/>
    <n v="96"/>
    <n v="64"/>
    <x v="5"/>
  </r>
  <r>
    <x v="72"/>
    <n v="76"/>
    <n v="65"/>
    <x v="5"/>
  </r>
  <r>
    <x v="72"/>
    <n v="96"/>
    <n v="66"/>
    <x v="5"/>
  </r>
  <r>
    <x v="72"/>
    <n v="108"/>
    <n v="67"/>
    <x v="5"/>
  </r>
  <r>
    <x v="72"/>
    <n v="71"/>
    <n v="68"/>
    <x v="5"/>
  </r>
  <r>
    <x v="72"/>
    <n v="75"/>
    <n v="69"/>
    <x v="5"/>
  </r>
  <r>
    <x v="72"/>
    <n v="66"/>
    <n v="70"/>
    <x v="5"/>
  </r>
  <r>
    <x v="72"/>
    <n v="68"/>
    <n v="71"/>
    <x v="5"/>
  </r>
  <r>
    <x v="72"/>
    <n v="57"/>
    <n v="72"/>
    <x v="5"/>
  </r>
  <r>
    <x v="72"/>
    <n v="45"/>
    <n v="73"/>
    <x v="5"/>
  </r>
  <r>
    <x v="72"/>
    <n v="60"/>
    <n v="74"/>
    <x v="5"/>
  </r>
  <r>
    <x v="72"/>
    <n v="41"/>
    <n v="75"/>
    <x v="5"/>
  </r>
  <r>
    <x v="72"/>
    <n v="44"/>
    <n v="76"/>
    <x v="5"/>
  </r>
  <r>
    <x v="72"/>
    <n v="45"/>
    <n v="77"/>
    <x v="5"/>
  </r>
  <r>
    <x v="72"/>
    <n v="33"/>
    <n v="78"/>
    <x v="5"/>
  </r>
  <r>
    <x v="72"/>
    <n v="36"/>
    <n v="79"/>
    <x v="5"/>
  </r>
  <r>
    <x v="72"/>
    <n v="31"/>
    <n v="80"/>
    <x v="5"/>
  </r>
  <r>
    <x v="72"/>
    <n v="28"/>
    <n v="81"/>
    <x v="5"/>
  </r>
  <r>
    <x v="72"/>
    <n v="34"/>
    <n v="82"/>
    <x v="5"/>
  </r>
  <r>
    <x v="72"/>
    <n v="20"/>
    <n v="83"/>
    <x v="5"/>
  </r>
  <r>
    <x v="72"/>
    <n v="25"/>
    <n v="84"/>
    <x v="5"/>
  </r>
  <r>
    <x v="72"/>
    <n v="19"/>
    <n v="85"/>
    <x v="5"/>
  </r>
  <r>
    <x v="72"/>
    <n v="16"/>
    <n v="86"/>
    <x v="5"/>
  </r>
  <r>
    <x v="72"/>
    <n v="14"/>
    <n v="87"/>
    <x v="5"/>
  </r>
  <r>
    <x v="72"/>
    <n v="13"/>
    <n v="88"/>
    <x v="5"/>
  </r>
  <r>
    <x v="72"/>
    <n v="9"/>
    <n v="89"/>
    <x v="5"/>
  </r>
  <r>
    <x v="72"/>
    <n v="8"/>
    <n v="90"/>
    <x v="5"/>
  </r>
  <r>
    <x v="72"/>
    <n v="7"/>
    <n v="91"/>
    <x v="5"/>
  </r>
  <r>
    <x v="72"/>
    <n v="4"/>
    <n v="92"/>
    <x v="5"/>
  </r>
  <r>
    <x v="72"/>
    <n v="5"/>
    <n v="93"/>
    <x v="5"/>
  </r>
  <r>
    <x v="72"/>
    <n v="7"/>
    <n v="94"/>
    <x v="5"/>
  </r>
  <r>
    <x v="72"/>
    <n v="4"/>
    <n v="95"/>
    <x v="5"/>
  </r>
  <r>
    <x v="72"/>
    <n v="5"/>
    <n v="96"/>
    <x v="5"/>
  </r>
  <r>
    <x v="72"/>
    <n v="2"/>
    <n v="97"/>
    <x v="5"/>
  </r>
  <r>
    <x v="72"/>
    <n v="2"/>
    <n v="98"/>
    <x v="5"/>
  </r>
  <r>
    <x v="72"/>
    <n v="2"/>
    <n v="99"/>
    <x v="5"/>
  </r>
  <r>
    <x v="72"/>
    <n v="1"/>
    <n v="101"/>
    <x v="5"/>
  </r>
  <r>
    <x v="72"/>
    <n v="2"/>
    <n v="103"/>
    <x v="5"/>
  </r>
  <r>
    <x v="72"/>
    <n v="1"/>
    <n v="111"/>
    <x v="5"/>
  </r>
  <r>
    <x v="73"/>
    <n v="1146"/>
    <n v="0"/>
    <x v="0"/>
  </r>
  <r>
    <x v="73"/>
    <n v="977"/>
    <n v="1"/>
    <x v="0"/>
  </r>
  <r>
    <x v="73"/>
    <n v="875"/>
    <n v="2"/>
    <x v="0"/>
  </r>
  <r>
    <x v="73"/>
    <n v="914"/>
    <n v="3"/>
    <x v="0"/>
  </r>
  <r>
    <x v="73"/>
    <n v="838"/>
    <n v="4"/>
    <x v="0"/>
  </r>
  <r>
    <x v="73"/>
    <n v="826"/>
    <n v="5"/>
    <x v="0"/>
  </r>
  <r>
    <x v="73"/>
    <n v="954"/>
    <n v="6"/>
    <x v="1"/>
  </r>
  <r>
    <x v="73"/>
    <n v="956"/>
    <n v="7"/>
    <x v="1"/>
  </r>
  <r>
    <x v="73"/>
    <n v="882"/>
    <n v="8"/>
    <x v="1"/>
  </r>
  <r>
    <x v="73"/>
    <n v="1071"/>
    <n v="9"/>
    <x v="1"/>
  </r>
  <r>
    <x v="73"/>
    <n v="1070"/>
    <n v="10"/>
    <x v="1"/>
  </r>
  <r>
    <x v="73"/>
    <n v="997"/>
    <n v="11"/>
    <x v="1"/>
  </r>
  <r>
    <x v="73"/>
    <n v="1198"/>
    <n v="12"/>
    <x v="2"/>
  </r>
  <r>
    <x v="73"/>
    <n v="1117"/>
    <n v="13"/>
    <x v="2"/>
  </r>
  <r>
    <x v="73"/>
    <n v="1166"/>
    <n v="14"/>
    <x v="2"/>
  </r>
  <r>
    <x v="73"/>
    <n v="1281"/>
    <n v="15"/>
    <x v="2"/>
  </r>
  <r>
    <x v="73"/>
    <n v="1275"/>
    <n v="16"/>
    <x v="2"/>
  </r>
  <r>
    <x v="73"/>
    <n v="1311"/>
    <n v="17"/>
    <x v="2"/>
  </r>
  <r>
    <x v="73"/>
    <n v="1236"/>
    <n v="18"/>
    <x v="3"/>
  </r>
  <r>
    <x v="73"/>
    <n v="1044"/>
    <n v="19"/>
    <x v="3"/>
  </r>
  <r>
    <x v="73"/>
    <n v="939"/>
    <n v="20"/>
    <x v="3"/>
  </r>
  <r>
    <x v="73"/>
    <n v="874"/>
    <n v="21"/>
    <x v="3"/>
  </r>
  <r>
    <x v="73"/>
    <n v="837"/>
    <n v="22"/>
    <x v="3"/>
  </r>
  <r>
    <x v="73"/>
    <n v="731"/>
    <n v="23"/>
    <x v="3"/>
  </r>
  <r>
    <x v="73"/>
    <n v="771"/>
    <n v="24"/>
    <x v="3"/>
  </r>
  <r>
    <x v="73"/>
    <n v="703"/>
    <n v="25"/>
    <x v="3"/>
  </r>
  <r>
    <x v="73"/>
    <n v="737"/>
    <n v="26"/>
    <x v="3"/>
  </r>
  <r>
    <x v="73"/>
    <n v="664"/>
    <n v="27"/>
    <x v="3"/>
  </r>
  <r>
    <x v="73"/>
    <n v="657"/>
    <n v="28"/>
    <x v="3"/>
  </r>
  <r>
    <x v="73"/>
    <n v="647"/>
    <n v="29"/>
    <x v="4"/>
  </r>
  <r>
    <x v="73"/>
    <n v="658"/>
    <n v="30"/>
    <x v="4"/>
  </r>
  <r>
    <x v="73"/>
    <n v="617"/>
    <n v="31"/>
    <x v="4"/>
  </r>
  <r>
    <x v="73"/>
    <n v="636"/>
    <n v="32"/>
    <x v="4"/>
  </r>
  <r>
    <x v="73"/>
    <n v="627"/>
    <n v="33"/>
    <x v="4"/>
  </r>
  <r>
    <x v="73"/>
    <n v="591"/>
    <n v="34"/>
    <x v="4"/>
  </r>
  <r>
    <x v="73"/>
    <n v="602"/>
    <n v="35"/>
    <x v="4"/>
  </r>
  <r>
    <x v="73"/>
    <n v="646"/>
    <n v="36"/>
    <x v="4"/>
  </r>
  <r>
    <x v="73"/>
    <n v="567"/>
    <n v="37"/>
    <x v="4"/>
  </r>
  <r>
    <x v="73"/>
    <n v="520"/>
    <n v="38"/>
    <x v="4"/>
  </r>
  <r>
    <x v="73"/>
    <n v="545"/>
    <n v="39"/>
    <x v="4"/>
  </r>
  <r>
    <x v="73"/>
    <n v="542"/>
    <n v="40"/>
    <x v="4"/>
  </r>
  <r>
    <x v="73"/>
    <n v="507"/>
    <n v="41"/>
    <x v="4"/>
  </r>
  <r>
    <x v="73"/>
    <n v="554"/>
    <n v="42"/>
    <x v="4"/>
  </r>
  <r>
    <x v="73"/>
    <n v="459"/>
    <n v="43"/>
    <x v="4"/>
  </r>
  <r>
    <x v="73"/>
    <n v="500"/>
    <n v="44"/>
    <x v="4"/>
  </r>
  <r>
    <x v="73"/>
    <n v="445"/>
    <n v="45"/>
    <x v="4"/>
  </r>
  <r>
    <x v="73"/>
    <n v="478"/>
    <n v="46"/>
    <x v="4"/>
  </r>
  <r>
    <x v="73"/>
    <n v="491"/>
    <n v="47"/>
    <x v="4"/>
  </r>
  <r>
    <x v="73"/>
    <n v="389"/>
    <n v="48"/>
    <x v="4"/>
  </r>
  <r>
    <x v="73"/>
    <n v="430"/>
    <n v="49"/>
    <x v="4"/>
  </r>
  <r>
    <x v="73"/>
    <n v="401"/>
    <n v="50"/>
    <x v="4"/>
  </r>
  <r>
    <x v="73"/>
    <n v="439"/>
    <n v="51"/>
    <x v="4"/>
  </r>
  <r>
    <x v="73"/>
    <n v="384"/>
    <n v="52"/>
    <x v="4"/>
  </r>
  <r>
    <x v="73"/>
    <n v="380"/>
    <n v="53"/>
    <x v="4"/>
  </r>
  <r>
    <x v="73"/>
    <n v="351"/>
    <n v="54"/>
    <x v="4"/>
  </r>
  <r>
    <x v="73"/>
    <n v="368"/>
    <n v="55"/>
    <x v="4"/>
  </r>
  <r>
    <x v="73"/>
    <n v="367"/>
    <n v="56"/>
    <x v="4"/>
  </r>
  <r>
    <x v="73"/>
    <n v="333"/>
    <n v="57"/>
    <x v="4"/>
  </r>
  <r>
    <x v="73"/>
    <n v="336"/>
    <n v="58"/>
    <x v="4"/>
  </r>
  <r>
    <x v="73"/>
    <n v="354"/>
    <n v="59"/>
    <x v="4"/>
  </r>
  <r>
    <x v="73"/>
    <n v="331"/>
    <n v="60"/>
    <x v="5"/>
  </r>
  <r>
    <x v="73"/>
    <n v="288"/>
    <n v="61"/>
    <x v="5"/>
  </r>
  <r>
    <x v="73"/>
    <n v="313"/>
    <n v="62"/>
    <x v="5"/>
  </r>
  <r>
    <x v="73"/>
    <n v="292"/>
    <n v="63"/>
    <x v="5"/>
  </r>
  <r>
    <x v="73"/>
    <n v="262"/>
    <n v="64"/>
    <x v="5"/>
  </r>
  <r>
    <x v="73"/>
    <n v="237"/>
    <n v="65"/>
    <x v="5"/>
  </r>
  <r>
    <x v="73"/>
    <n v="252"/>
    <n v="66"/>
    <x v="5"/>
  </r>
  <r>
    <x v="73"/>
    <n v="233"/>
    <n v="67"/>
    <x v="5"/>
  </r>
  <r>
    <x v="73"/>
    <n v="199"/>
    <n v="68"/>
    <x v="5"/>
  </r>
  <r>
    <x v="73"/>
    <n v="255"/>
    <n v="69"/>
    <x v="5"/>
  </r>
  <r>
    <x v="73"/>
    <n v="177"/>
    <n v="70"/>
    <x v="5"/>
  </r>
  <r>
    <x v="73"/>
    <n v="186"/>
    <n v="71"/>
    <x v="5"/>
  </r>
  <r>
    <x v="73"/>
    <n v="127"/>
    <n v="72"/>
    <x v="5"/>
  </r>
  <r>
    <x v="73"/>
    <n v="131"/>
    <n v="73"/>
    <x v="5"/>
  </r>
  <r>
    <x v="73"/>
    <n v="141"/>
    <n v="74"/>
    <x v="5"/>
  </r>
  <r>
    <x v="73"/>
    <n v="133"/>
    <n v="75"/>
    <x v="5"/>
  </r>
  <r>
    <x v="73"/>
    <n v="155"/>
    <n v="76"/>
    <x v="5"/>
  </r>
  <r>
    <x v="73"/>
    <n v="106"/>
    <n v="77"/>
    <x v="5"/>
  </r>
  <r>
    <x v="73"/>
    <n v="102"/>
    <n v="78"/>
    <x v="5"/>
  </r>
  <r>
    <x v="73"/>
    <n v="89"/>
    <n v="79"/>
    <x v="5"/>
  </r>
  <r>
    <x v="73"/>
    <n v="85"/>
    <n v="80"/>
    <x v="5"/>
  </r>
  <r>
    <x v="73"/>
    <n v="93"/>
    <n v="81"/>
    <x v="5"/>
  </r>
  <r>
    <x v="73"/>
    <n v="82"/>
    <n v="82"/>
    <x v="5"/>
  </r>
  <r>
    <x v="73"/>
    <n v="116"/>
    <n v="83"/>
    <x v="5"/>
  </r>
  <r>
    <x v="73"/>
    <n v="84"/>
    <n v="84"/>
    <x v="5"/>
  </r>
  <r>
    <x v="73"/>
    <n v="74"/>
    <n v="85"/>
    <x v="5"/>
  </r>
  <r>
    <x v="73"/>
    <n v="80"/>
    <n v="86"/>
    <x v="5"/>
  </r>
  <r>
    <x v="73"/>
    <n v="46"/>
    <n v="87"/>
    <x v="5"/>
  </r>
  <r>
    <x v="73"/>
    <n v="48"/>
    <n v="88"/>
    <x v="5"/>
  </r>
  <r>
    <x v="73"/>
    <n v="43"/>
    <n v="89"/>
    <x v="5"/>
  </r>
  <r>
    <x v="73"/>
    <n v="30"/>
    <n v="90"/>
    <x v="5"/>
  </r>
  <r>
    <x v="73"/>
    <n v="46"/>
    <n v="91"/>
    <x v="5"/>
  </r>
  <r>
    <x v="73"/>
    <n v="23"/>
    <n v="92"/>
    <x v="5"/>
  </r>
  <r>
    <x v="73"/>
    <n v="21"/>
    <n v="93"/>
    <x v="5"/>
  </r>
  <r>
    <x v="73"/>
    <n v="18"/>
    <n v="94"/>
    <x v="5"/>
  </r>
  <r>
    <x v="73"/>
    <n v="19"/>
    <n v="95"/>
    <x v="5"/>
  </r>
  <r>
    <x v="73"/>
    <n v="20"/>
    <n v="96"/>
    <x v="5"/>
  </r>
  <r>
    <x v="73"/>
    <n v="11"/>
    <n v="97"/>
    <x v="5"/>
  </r>
  <r>
    <x v="73"/>
    <n v="6"/>
    <n v="98"/>
    <x v="5"/>
  </r>
  <r>
    <x v="73"/>
    <n v="11"/>
    <n v="99"/>
    <x v="5"/>
  </r>
  <r>
    <x v="73"/>
    <n v="2"/>
    <n v="100"/>
    <x v="5"/>
  </r>
  <r>
    <x v="73"/>
    <n v="12"/>
    <n v="101"/>
    <x v="5"/>
  </r>
  <r>
    <x v="73"/>
    <n v="4"/>
    <n v="102"/>
    <x v="5"/>
  </r>
  <r>
    <x v="73"/>
    <n v="2"/>
    <n v="103"/>
    <x v="5"/>
  </r>
  <r>
    <x v="73"/>
    <n v="3"/>
    <n v="104"/>
    <x v="5"/>
  </r>
  <r>
    <x v="73"/>
    <n v="4"/>
    <n v="105"/>
    <x v="5"/>
  </r>
  <r>
    <x v="73"/>
    <n v="2"/>
    <n v="106"/>
    <x v="5"/>
  </r>
  <r>
    <x v="73"/>
    <n v="1"/>
    <n v="107"/>
    <x v="5"/>
  </r>
  <r>
    <x v="73"/>
    <n v="1"/>
    <n v="108"/>
    <x v="5"/>
  </r>
  <r>
    <x v="74"/>
    <n v="608"/>
    <n v="0"/>
    <x v="0"/>
  </r>
  <r>
    <x v="74"/>
    <n v="540"/>
    <n v="1"/>
    <x v="0"/>
  </r>
  <r>
    <x v="74"/>
    <n v="482"/>
    <n v="2"/>
    <x v="0"/>
  </r>
  <r>
    <x v="74"/>
    <n v="526"/>
    <n v="3"/>
    <x v="0"/>
  </r>
  <r>
    <x v="74"/>
    <n v="488"/>
    <n v="4"/>
    <x v="0"/>
  </r>
  <r>
    <x v="74"/>
    <n v="438"/>
    <n v="5"/>
    <x v="0"/>
  </r>
  <r>
    <x v="74"/>
    <n v="436"/>
    <n v="6"/>
    <x v="1"/>
  </r>
  <r>
    <x v="74"/>
    <n v="499"/>
    <n v="7"/>
    <x v="1"/>
  </r>
  <r>
    <x v="74"/>
    <n v="487"/>
    <n v="8"/>
    <x v="1"/>
  </r>
  <r>
    <x v="74"/>
    <n v="579"/>
    <n v="9"/>
    <x v="1"/>
  </r>
  <r>
    <x v="74"/>
    <n v="537"/>
    <n v="10"/>
    <x v="1"/>
  </r>
  <r>
    <x v="74"/>
    <n v="530"/>
    <n v="11"/>
    <x v="1"/>
  </r>
  <r>
    <x v="74"/>
    <n v="632"/>
    <n v="12"/>
    <x v="2"/>
  </r>
  <r>
    <x v="74"/>
    <n v="590"/>
    <n v="13"/>
    <x v="2"/>
  </r>
  <r>
    <x v="74"/>
    <n v="628"/>
    <n v="14"/>
    <x v="2"/>
  </r>
  <r>
    <x v="74"/>
    <n v="642"/>
    <n v="15"/>
    <x v="2"/>
  </r>
  <r>
    <x v="74"/>
    <n v="604"/>
    <n v="16"/>
    <x v="2"/>
  </r>
  <r>
    <x v="74"/>
    <n v="647"/>
    <n v="17"/>
    <x v="2"/>
  </r>
  <r>
    <x v="74"/>
    <n v="566"/>
    <n v="18"/>
    <x v="3"/>
  </r>
  <r>
    <x v="74"/>
    <n v="526"/>
    <n v="19"/>
    <x v="3"/>
  </r>
  <r>
    <x v="74"/>
    <n v="503"/>
    <n v="20"/>
    <x v="3"/>
  </r>
  <r>
    <x v="74"/>
    <n v="465"/>
    <n v="21"/>
    <x v="3"/>
  </r>
  <r>
    <x v="74"/>
    <n v="435"/>
    <n v="22"/>
    <x v="3"/>
  </r>
  <r>
    <x v="74"/>
    <n v="337"/>
    <n v="23"/>
    <x v="3"/>
  </r>
  <r>
    <x v="74"/>
    <n v="363"/>
    <n v="24"/>
    <x v="3"/>
  </r>
  <r>
    <x v="74"/>
    <n v="353"/>
    <n v="25"/>
    <x v="3"/>
  </r>
  <r>
    <x v="74"/>
    <n v="329"/>
    <n v="26"/>
    <x v="3"/>
  </r>
  <r>
    <x v="74"/>
    <n v="332"/>
    <n v="27"/>
    <x v="3"/>
  </r>
  <r>
    <x v="74"/>
    <n v="354"/>
    <n v="28"/>
    <x v="3"/>
  </r>
  <r>
    <x v="74"/>
    <n v="349"/>
    <n v="29"/>
    <x v="4"/>
  </r>
  <r>
    <x v="74"/>
    <n v="314"/>
    <n v="30"/>
    <x v="4"/>
  </r>
  <r>
    <x v="74"/>
    <n v="305"/>
    <n v="31"/>
    <x v="4"/>
  </r>
  <r>
    <x v="74"/>
    <n v="299"/>
    <n v="32"/>
    <x v="4"/>
  </r>
  <r>
    <x v="74"/>
    <n v="325"/>
    <n v="33"/>
    <x v="4"/>
  </r>
  <r>
    <x v="74"/>
    <n v="309"/>
    <n v="34"/>
    <x v="4"/>
  </r>
  <r>
    <x v="74"/>
    <n v="279"/>
    <n v="35"/>
    <x v="4"/>
  </r>
  <r>
    <x v="74"/>
    <n v="321"/>
    <n v="36"/>
    <x v="4"/>
  </r>
  <r>
    <x v="74"/>
    <n v="300"/>
    <n v="37"/>
    <x v="4"/>
  </r>
  <r>
    <x v="74"/>
    <n v="281"/>
    <n v="38"/>
    <x v="4"/>
  </r>
  <r>
    <x v="74"/>
    <n v="259"/>
    <n v="39"/>
    <x v="4"/>
  </r>
  <r>
    <x v="74"/>
    <n v="279"/>
    <n v="40"/>
    <x v="4"/>
  </r>
  <r>
    <x v="74"/>
    <n v="287"/>
    <n v="41"/>
    <x v="4"/>
  </r>
  <r>
    <x v="74"/>
    <n v="277"/>
    <n v="42"/>
    <x v="4"/>
  </r>
  <r>
    <x v="74"/>
    <n v="241"/>
    <n v="43"/>
    <x v="4"/>
  </r>
  <r>
    <x v="74"/>
    <n v="265"/>
    <n v="44"/>
    <x v="4"/>
  </r>
  <r>
    <x v="74"/>
    <n v="188"/>
    <n v="45"/>
    <x v="4"/>
  </r>
  <r>
    <x v="74"/>
    <n v="230"/>
    <n v="46"/>
    <x v="4"/>
  </r>
  <r>
    <x v="74"/>
    <n v="217"/>
    <n v="47"/>
    <x v="4"/>
  </r>
  <r>
    <x v="74"/>
    <n v="220"/>
    <n v="48"/>
    <x v="4"/>
  </r>
  <r>
    <x v="74"/>
    <n v="247"/>
    <n v="49"/>
    <x v="4"/>
  </r>
  <r>
    <x v="74"/>
    <n v="196"/>
    <n v="50"/>
    <x v="4"/>
  </r>
  <r>
    <x v="74"/>
    <n v="242"/>
    <n v="51"/>
    <x v="4"/>
  </r>
  <r>
    <x v="74"/>
    <n v="238"/>
    <n v="52"/>
    <x v="4"/>
  </r>
  <r>
    <x v="74"/>
    <n v="212"/>
    <n v="53"/>
    <x v="4"/>
  </r>
  <r>
    <x v="74"/>
    <n v="200"/>
    <n v="54"/>
    <x v="4"/>
  </r>
  <r>
    <x v="74"/>
    <n v="213"/>
    <n v="55"/>
    <x v="4"/>
  </r>
  <r>
    <x v="74"/>
    <n v="247"/>
    <n v="56"/>
    <x v="4"/>
  </r>
  <r>
    <x v="74"/>
    <n v="210"/>
    <n v="57"/>
    <x v="4"/>
  </r>
  <r>
    <x v="74"/>
    <n v="217"/>
    <n v="58"/>
    <x v="4"/>
  </r>
  <r>
    <x v="74"/>
    <n v="219"/>
    <n v="59"/>
    <x v="4"/>
  </r>
  <r>
    <x v="74"/>
    <n v="178"/>
    <n v="60"/>
    <x v="5"/>
  </r>
  <r>
    <x v="74"/>
    <n v="183"/>
    <n v="61"/>
    <x v="5"/>
  </r>
  <r>
    <x v="74"/>
    <n v="173"/>
    <n v="62"/>
    <x v="5"/>
  </r>
  <r>
    <x v="74"/>
    <n v="175"/>
    <n v="63"/>
    <x v="5"/>
  </r>
  <r>
    <x v="74"/>
    <n v="176"/>
    <n v="64"/>
    <x v="5"/>
  </r>
  <r>
    <x v="74"/>
    <n v="127"/>
    <n v="65"/>
    <x v="5"/>
  </r>
  <r>
    <x v="74"/>
    <n v="112"/>
    <n v="66"/>
    <x v="5"/>
  </r>
  <r>
    <x v="74"/>
    <n v="116"/>
    <n v="67"/>
    <x v="5"/>
  </r>
  <r>
    <x v="74"/>
    <n v="116"/>
    <n v="68"/>
    <x v="5"/>
  </r>
  <r>
    <x v="74"/>
    <n v="134"/>
    <n v="69"/>
    <x v="5"/>
  </r>
  <r>
    <x v="74"/>
    <n v="115"/>
    <n v="70"/>
    <x v="5"/>
  </r>
  <r>
    <x v="74"/>
    <n v="132"/>
    <n v="71"/>
    <x v="5"/>
  </r>
  <r>
    <x v="74"/>
    <n v="91"/>
    <n v="72"/>
    <x v="5"/>
  </r>
  <r>
    <x v="74"/>
    <n v="80"/>
    <n v="73"/>
    <x v="5"/>
  </r>
  <r>
    <x v="74"/>
    <n v="89"/>
    <n v="74"/>
    <x v="5"/>
  </r>
  <r>
    <x v="74"/>
    <n v="85"/>
    <n v="75"/>
    <x v="5"/>
  </r>
  <r>
    <x v="74"/>
    <n v="70"/>
    <n v="76"/>
    <x v="5"/>
  </r>
  <r>
    <x v="74"/>
    <n v="56"/>
    <n v="77"/>
    <x v="5"/>
  </r>
  <r>
    <x v="74"/>
    <n v="53"/>
    <n v="78"/>
    <x v="5"/>
  </r>
  <r>
    <x v="74"/>
    <n v="55"/>
    <n v="79"/>
    <x v="5"/>
  </r>
  <r>
    <x v="74"/>
    <n v="63"/>
    <n v="80"/>
    <x v="5"/>
  </r>
  <r>
    <x v="74"/>
    <n v="65"/>
    <n v="81"/>
    <x v="5"/>
  </r>
  <r>
    <x v="74"/>
    <n v="43"/>
    <n v="82"/>
    <x v="5"/>
  </r>
  <r>
    <x v="74"/>
    <n v="46"/>
    <n v="83"/>
    <x v="5"/>
  </r>
  <r>
    <x v="74"/>
    <n v="33"/>
    <n v="84"/>
    <x v="5"/>
  </r>
  <r>
    <x v="74"/>
    <n v="41"/>
    <n v="85"/>
    <x v="5"/>
  </r>
  <r>
    <x v="74"/>
    <n v="31"/>
    <n v="86"/>
    <x v="5"/>
  </r>
  <r>
    <x v="74"/>
    <n v="26"/>
    <n v="87"/>
    <x v="5"/>
  </r>
  <r>
    <x v="74"/>
    <n v="30"/>
    <n v="88"/>
    <x v="5"/>
  </r>
  <r>
    <x v="74"/>
    <n v="17"/>
    <n v="89"/>
    <x v="5"/>
  </r>
  <r>
    <x v="74"/>
    <n v="9"/>
    <n v="90"/>
    <x v="5"/>
  </r>
  <r>
    <x v="74"/>
    <n v="20"/>
    <n v="91"/>
    <x v="5"/>
  </r>
  <r>
    <x v="74"/>
    <n v="10"/>
    <n v="92"/>
    <x v="5"/>
  </r>
  <r>
    <x v="74"/>
    <n v="11"/>
    <n v="93"/>
    <x v="5"/>
  </r>
  <r>
    <x v="74"/>
    <n v="11"/>
    <n v="94"/>
    <x v="5"/>
  </r>
  <r>
    <x v="74"/>
    <n v="7"/>
    <n v="95"/>
    <x v="5"/>
  </r>
  <r>
    <x v="74"/>
    <n v="5"/>
    <n v="96"/>
    <x v="5"/>
  </r>
  <r>
    <x v="74"/>
    <n v="9"/>
    <n v="97"/>
    <x v="5"/>
  </r>
  <r>
    <x v="74"/>
    <n v="4"/>
    <n v="98"/>
    <x v="5"/>
  </r>
  <r>
    <x v="74"/>
    <n v="6"/>
    <n v="99"/>
    <x v="5"/>
  </r>
  <r>
    <x v="74"/>
    <n v="6"/>
    <n v="100"/>
    <x v="5"/>
  </r>
  <r>
    <x v="74"/>
    <n v="3"/>
    <n v="101"/>
    <x v="5"/>
  </r>
  <r>
    <x v="74"/>
    <n v="5"/>
    <n v="102"/>
    <x v="5"/>
  </r>
  <r>
    <x v="74"/>
    <n v="2"/>
    <n v="104"/>
    <x v="5"/>
  </r>
  <r>
    <x v="74"/>
    <n v="2"/>
    <n v="105"/>
    <x v="5"/>
  </r>
  <r>
    <x v="74"/>
    <n v="2"/>
    <n v="107"/>
    <x v="5"/>
  </r>
  <r>
    <x v="75"/>
    <n v="15"/>
    <n v="0"/>
    <x v="0"/>
  </r>
  <r>
    <x v="75"/>
    <n v="16"/>
    <n v="1"/>
    <x v="0"/>
  </r>
  <r>
    <x v="75"/>
    <n v="21"/>
    <n v="2"/>
    <x v="0"/>
  </r>
  <r>
    <x v="75"/>
    <n v="19"/>
    <n v="3"/>
    <x v="0"/>
  </r>
  <r>
    <x v="75"/>
    <n v="22"/>
    <n v="4"/>
    <x v="0"/>
  </r>
  <r>
    <x v="75"/>
    <n v="18"/>
    <n v="5"/>
    <x v="0"/>
  </r>
  <r>
    <x v="75"/>
    <n v="24"/>
    <n v="6"/>
    <x v="1"/>
  </r>
  <r>
    <x v="75"/>
    <n v="27"/>
    <n v="7"/>
    <x v="1"/>
  </r>
  <r>
    <x v="75"/>
    <n v="16"/>
    <n v="8"/>
    <x v="1"/>
  </r>
  <r>
    <x v="75"/>
    <n v="15"/>
    <n v="9"/>
    <x v="1"/>
  </r>
  <r>
    <x v="75"/>
    <n v="28"/>
    <n v="10"/>
    <x v="1"/>
  </r>
  <r>
    <x v="75"/>
    <n v="27"/>
    <n v="11"/>
    <x v="1"/>
  </r>
  <r>
    <x v="75"/>
    <n v="32"/>
    <n v="12"/>
    <x v="2"/>
  </r>
  <r>
    <x v="75"/>
    <n v="26"/>
    <n v="13"/>
    <x v="2"/>
  </r>
  <r>
    <x v="75"/>
    <n v="34"/>
    <n v="14"/>
    <x v="2"/>
  </r>
  <r>
    <x v="75"/>
    <n v="24"/>
    <n v="15"/>
    <x v="2"/>
  </r>
  <r>
    <x v="75"/>
    <n v="30"/>
    <n v="16"/>
    <x v="2"/>
  </r>
  <r>
    <x v="75"/>
    <n v="38"/>
    <n v="17"/>
    <x v="2"/>
  </r>
  <r>
    <x v="75"/>
    <n v="27"/>
    <n v="18"/>
    <x v="3"/>
  </r>
  <r>
    <x v="75"/>
    <n v="21"/>
    <n v="19"/>
    <x v="3"/>
  </r>
  <r>
    <x v="75"/>
    <n v="22"/>
    <n v="20"/>
    <x v="3"/>
  </r>
  <r>
    <x v="75"/>
    <n v="17"/>
    <n v="21"/>
    <x v="3"/>
  </r>
  <r>
    <x v="75"/>
    <n v="20"/>
    <n v="22"/>
    <x v="3"/>
  </r>
  <r>
    <x v="75"/>
    <n v="28"/>
    <n v="23"/>
    <x v="3"/>
  </r>
  <r>
    <x v="75"/>
    <n v="23"/>
    <n v="24"/>
    <x v="3"/>
  </r>
  <r>
    <x v="75"/>
    <n v="23"/>
    <n v="25"/>
    <x v="3"/>
  </r>
  <r>
    <x v="75"/>
    <n v="22"/>
    <n v="26"/>
    <x v="3"/>
  </r>
  <r>
    <x v="75"/>
    <n v="14"/>
    <n v="27"/>
    <x v="3"/>
  </r>
  <r>
    <x v="75"/>
    <n v="14"/>
    <n v="28"/>
    <x v="3"/>
  </r>
  <r>
    <x v="75"/>
    <n v="19"/>
    <n v="29"/>
    <x v="4"/>
  </r>
  <r>
    <x v="75"/>
    <n v="19"/>
    <n v="30"/>
    <x v="4"/>
  </r>
  <r>
    <x v="75"/>
    <n v="18"/>
    <n v="31"/>
    <x v="4"/>
  </r>
  <r>
    <x v="75"/>
    <n v="30"/>
    <n v="32"/>
    <x v="4"/>
  </r>
  <r>
    <x v="75"/>
    <n v="15"/>
    <n v="33"/>
    <x v="4"/>
  </r>
  <r>
    <x v="75"/>
    <n v="20"/>
    <n v="34"/>
    <x v="4"/>
  </r>
  <r>
    <x v="75"/>
    <n v="11"/>
    <n v="35"/>
    <x v="4"/>
  </r>
  <r>
    <x v="75"/>
    <n v="15"/>
    <n v="36"/>
    <x v="4"/>
  </r>
  <r>
    <x v="75"/>
    <n v="21"/>
    <n v="37"/>
    <x v="4"/>
  </r>
  <r>
    <x v="75"/>
    <n v="21"/>
    <n v="38"/>
    <x v="4"/>
  </r>
  <r>
    <x v="75"/>
    <n v="16"/>
    <n v="39"/>
    <x v="4"/>
  </r>
  <r>
    <x v="75"/>
    <n v="30"/>
    <n v="40"/>
    <x v="4"/>
  </r>
  <r>
    <x v="75"/>
    <n v="27"/>
    <n v="41"/>
    <x v="4"/>
  </r>
  <r>
    <x v="75"/>
    <n v="25"/>
    <n v="42"/>
    <x v="4"/>
  </r>
  <r>
    <x v="75"/>
    <n v="25"/>
    <n v="43"/>
    <x v="4"/>
  </r>
  <r>
    <x v="75"/>
    <n v="27"/>
    <n v="44"/>
    <x v="4"/>
  </r>
  <r>
    <x v="75"/>
    <n v="11"/>
    <n v="45"/>
    <x v="4"/>
  </r>
  <r>
    <x v="75"/>
    <n v="21"/>
    <n v="46"/>
    <x v="4"/>
  </r>
  <r>
    <x v="75"/>
    <n v="22"/>
    <n v="47"/>
    <x v="4"/>
  </r>
  <r>
    <x v="75"/>
    <n v="20"/>
    <n v="48"/>
    <x v="4"/>
  </r>
  <r>
    <x v="75"/>
    <n v="23"/>
    <n v="49"/>
    <x v="4"/>
  </r>
  <r>
    <x v="75"/>
    <n v="28"/>
    <n v="50"/>
    <x v="4"/>
  </r>
  <r>
    <x v="75"/>
    <n v="25"/>
    <n v="51"/>
    <x v="4"/>
  </r>
  <r>
    <x v="75"/>
    <n v="21"/>
    <n v="52"/>
    <x v="4"/>
  </r>
  <r>
    <x v="75"/>
    <n v="25"/>
    <n v="53"/>
    <x v="4"/>
  </r>
  <r>
    <x v="75"/>
    <n v="19"/>
    <n v="54"/>
    <x v="4"/>
  </r>
  <r>
    <x v="75"/>
    <n v="33"/>
    <n v="55"/>
    <x v="4"/>
  </r>
  <r>
    <x v="75"/>
    <n v="22"/>
    <n v="56"/>
    <x v="4"/>
  </r>
  <r>
    <x v="75"/>
    <n v="20"/>
    <n v="57"/>
    <x v="4"/>
  </r>
  <r>
    <x v="75"/>
    <n v="28"/>
    <n v="58"/>
    <x v="4"/>
  </r>
  <r>
    <x v="75"/>
    <n v="22"/>
    <n v="59"/>
    <x v="4"/>
  </r>
  <r>
    <x v="75"/>
    <n v="26"/>
    <n v="60"/>
    <x v="5"/>
  </r>
  <r>
    <x v="75"/>
    <n v="13"/>
    <n v="61"/>
    <x v="5"/>
  </r>
  <r>
    <x v="75"/>
    <n v="21"/>
    <n v="62"/>
    <x v="5"/>
  </r>
  <r>
    <x v="75"/>
    <n v="22"/>
    <n v="63"/>
    <x v="5"/>
  </r>
  <r>
    <x v="75"/>
    <n v="14"/>
    <n v="64"/>
    <x v="5"/>
  </r>
  <r>
    <x v="75"/>
    <n v="19"/>
    <n v="65"/>
    <x v="5"/>
  </r>
  <r>
    <x v="75"/>
    <n v="25"/>
    <n v="66"/>
    <x v="5"/>
  </r>
  <r>
    <x v="75"/>
    <n v="17"/>
    <n v="67"/>
    <x v="5"/>
  </r>
  <r>
    <x v="75"/>
    <n v="23"/>
    <n v="68"/>
    <x v="5"/>
  </r>
  <r>
    <x v="75"/>
    <n v="19"/>
    <n v="69"/>
    <x v="5"/>
  </r>
  <r>
    <x v="75"/>
    <n v="11"/>
    <n v="70"/>
    <x v="5"/>
  </r>
  <r>
    <x v="75"/>
    <n v="15"/>
    <n v="71"/>
    <x v="5"/>
  </r>
  <r>
    <x v="75"/>
    <n v="23"/>
    <n v="72"/>
    <x v="5"/>
  </r>
  <r>
    <x v="75"/>
    <n v="8"/>
    <n v="73"/>
    <x v="5"/>
  </r>
  <r>
    <x v="75"/>
    <n v="13"/>
    <n v="74"/>
    <x v="5"/>
  </r>
  <r>
    <x v="75"/>
    <n v="9"/>
    <n v="75"/>
    <x v="5"/>
  </r>
  <r>
    <x v="75"/>
    <n v="13"/>
    <n v="76"/>
    <x v="5"/>
  </r>
  <r>
    <x v="75"/>
    <n v="11"/>
    <n v="77"/>
    <x v="5"/>
  </r>
  <r>
    <x v="75"/>
    <n v="17"/>
    <n v="78"/>
    <x v="5"/>
  </r>
  <r>
    <x v="75"/>
    <n v="10"/>
    <n v="79"/>
    <x v="5"/>
  </r>
  <r>
    <x v="75"/>
    <n v="10"/>
    <n v="80"/>
    <x v="5"/>
  </r>
  <r>
    <x v="75"/>
    <n v="6"/>
    <n v="81"/>
    <x v="5"/>
  </r>
  <r>
    <x v="75"/>
    <n v="11"/>
    <n v="82"/>
    <x v="5"/>
  </r>
  <r>
    <x v="75"/>
    <n v="7"/>
    <n v="83"/>
    <x v="5"/>
  </r>
  <r>
    <x v="75"/>
    <n v="6"/>
    <n v="84"/>
    <x v="5"/>
  </r>
  <r>
    <x v="75"/>
    <n v="5"/>
    <n v="85"/>
    <x v="5"/>
  </r>
  <r>
    <x v="75"/>
    <n v="6"/>
    <n v="86"/>
    <x v="5"/>
  </r>
  <r>
    <x v="75"/>
    <n v="4"/>
    <n v="87"/>
    <x v="5"/>
  </r>
  <r>
    <x v="75"/>
    <n v="5"/>
    <n v="88"/>
    <x v="5"/>
  </r>
  <r>
    <x v="75"/>
    <n v="3"/>
    <n v="89"/>
    <x v="5"/>
  </r>
  <r>
    <x v="75"/>
    <n v="3"/>
    <n v="90"/>
    <x v="5"/>
  </r>
  <r>
    <x v="75"/>
    <n v="5"/>
    <n v="91"/>
    <x v="5"/>
  </r>
  <r>
    <x v="75"/>
    <n v="1"/>
    <n v="92"/>
    <x v="5"/>
  </r>
  <r>
    <x v="75"/>
    <n v="3"/>
    <n v="93"/>
    <x v="5"/>
  </r>
  <r>
    <x v="75"/>
    <n v="1"/>
    <n v="94"/>
    <x v="5"/>
  </r>
  <r>
    <x v="75"/>
    <n v="1"/>
    <n v="95"/>
    <x v="5"/>
  </r>
  <r>
    <x v="75"/>
    <n v="2"/>
    <n v="98"/>
    <x v="5"/>
  </r>
  <r>
    <x v="75"/>
    <n v="1"/>
    <n v="99"/>
    <x v="5"/>
  </r>
  <r>
    <x v="76"/>
    <n v="160"/>
    <n v="0"/>
    <x v="0"/>
  </r>
  <r>
    <x v="76"/>
    <n v="149"/>
    <n v="1"/>
    <x v="0"/>
  </r>
  <r>
    <x v="76"/>
    <n v="158"/>
    <n v="2"/>
    <x v="0"/>
  </r>
  <r>
    <x v="76"/>
    <n v="175"/>
    <n v="3"/>
    <x v="0"/>
  </r>
  <r>
    <x v="76"/>
    <n v="168"/>
    <n v="4"/>
    <x v="0"/>
  </r>
  <r>
    <x v="76"/>
    <n v="143"/>
    <n v="5"/>
    <x v="0"/>
  </r>
  <r>
    <x v="76"/>
    <n v="139"/>
    <n v="6"/>
    <x v="1"/>
  </r>
  <r>
    <x v="76"/>
    <n v="160"/>
    <n v="7"/>
    <x v="1"/>
  </r>
  <r>
    <x v="76"/>
    <n v="179"/>
    <n v="8"/>
    <x v="1"/>
  </r>
  <r>
    <x v="76"/>
    <n v="169"/>
    <n v="9"/>
    <x v="1"/>
  </r>
  <r>
    <x v="76"/>
    <n v="155"/>
    <n v="10"/>
    <x v="1"/>
  </r>
  <r>
    <x v="76"/>
    <n v="156"/>
    <n v="11"/>
    <x v="1"/>
  </r>
  <r>
    <x v="76"/>
    <n v="163"/>
    <n v="12"/>
    <x v="2"/>
  </r>
  <r>
    <x v="76"/>
    <n v="200"/>
    <n v="13"/>
    <x v="2"/>
  </r>
  <r>
    <x v="76"/>
    <n v="164"/>
    <n v="14"/>
    <x v="2"/>
  </r>
  <r>
    <x v="76"/>
    <n v="200"/>
    <n v="15"/>
    <x v="2"/>
  </r>
  <r>
    <x v="76"/>
    <n v="180"/>
    <n v="16"/>
    <x v="2"/>
  </r>
  <r>
    <x v="76"/>
    <n v="163"/>
    <n v="17"/>
    <x v="2"/>
  </r>
  <r>
    <x v="76"/>
    <n v="188"/>
    <n v="18"/>
    <x v="3"/>
  </r>
  <r>
    <x v="76"/>
    <n v="165"/>
    <n v="19"/>
    <x v="3"/>
  </r>
  <r>
    <x v="76"/>
    <n v="180"/>
    <n v="20"/>
    <x v="3"/>
  </r>
  <r>
    <x v="76"/>
    <n v="188"/>
    <n v="21"/>
    <x v="3"/>
  </r>
  <r>
    <x v="76"/>
    <n v="165"/>
    <n v="22"/>
    <x v="3"/>
  </r>
  <r>
    <x v="76"/>
    <n v="157"/>
    <n v="23"/>
    <x v="3"/>
  </r>
  <r>
    <x v="76"/>
    <n v="154"/>
    <n v="24"/>
    <x v="3"/>
  </r>
  <r>
    <x v="76"/>
    <n v="199"/>
    <n v="25"/>
    <x v="3"/>
  </r>
  <r>
    <x v="76"/>
    <n v="188"/>
    <n v="26"/>
    <x v="3"/>
  </r>
  <r>
    <x v="76"/>
    <n v="175"/>
    <n v="27"/>
    <x v="3"/>
  </r>
  <r>
    <x v="76"/>
    <n v="163"/>
    <n v="28"/>
    <x v="3"/>
  </r>
  <r>
    <x v="76"/>
    <n v="166"/>
    <n v="29"/>
    <x v="4"/>
  </r>
  <r>
    <x v="76"/>
    <n v="153"/>
    <n v="30"/>
    <x v="4"/>
  </r>
  <r>
    <x v="76"/>
    <n v="177"/>
    <n v="31"/>
    <x v="4"/>
  </r>
  <r>
    <x v="76"/>
    <n v="171"/>
    <n v="32"/>
    <x v="4"/>
  </r>
  <r>
    <x v="76"/>
    <n v="156"/>
    <n v="33"/>
    <x v="4"/>
  </r>
  <r>
    <x v="76"/>
    <n v="170"/>
    <n v="34"/>
    <x v="4"/>
  </r>
  <r>
    <x v="76"/>
    <n v="154"/>
    <n v="35"/>
    <x v="4"/>
  </r>
  <r>
    <x v="76"/>
    <n v="157"/>
    <n v="36"/>
    <x v="4"/>
  </r>
  <r>
    <x v="76"/>
    <n v="140"/>
    <n v="37"/>
    <x v="4"/>
  </r>
  <r>
    <x v="76"/>
    <n v="139"/>
    <n v="38"/>
    <x v="4"/>
  </r>
  <r>
    <x v="76"/>
    <n v="126"/>
    <n v="39"/>
    <x v="4"/>
  </r>
  <r>
    <x v="76"/>
    <n v="139"/>
    <n v="40"/>
    <x v="4"/>
  </r>
  <r>
    <x v="76"/>
    <n v="133"/>
    <n v="41"/>
    <x v="4"/>
  </r>
  <r>
    <x v="76"/>
    <n v="130"/>
    <n v="42"/>
    <x v="4"/>
  </r>
  <r>
    <x v="76"/>
    <n v="125"/>
    <n v="43"/>
    <x v="4"/>
  </r>
  <r>
    <x v="76"/>
    <n v="114"/>
    <n v="44"/>
    <x v="4"/>
  </r>
  <r>
    <x v="76"/>
    <n v="135"/>
    <n v="45"/>
    <x v="4"/>
  </r>
  <r>
    <x v="76"/>
    <n v="122"/>
    <n v="46"/>
    <x v="4"/>
  </r>
  <r>
    <x v="76"/>
    <n v="148"/>
    <n v="47"/>
    <x v="4"/>
  </r>
  <r>
    <x v="76"/>
    <n v="140"/>
    <n v="48"/>
    <x v="4"/>
  </r>
  <r>
    <x v="76"/>
    <n v="134"/>
    <n v="49"/>
    <x v="4"/>
  </r>
  <r>
    <x v="76"/>
    <n v="172"/>
    <n v="50"/>
    <x v="4"/>
  </r>
  <r>
    <x v="76"/>
    <n v="158"/>
    <n v="51"/>
    <x v="4"/>
  </r>
  <r>
    <x v="76"/>
    <n v="142"/>
    <n v="52"/>
    <x v="4"/>
  </r>
  <r>
    <x v="76"/>
    <n v="136"/>
    <n v="53"/>
    <x v="4"/>
  </r>
  <r>
    <x v="76"/>
    <n v="142"/>
    <n v="54"/>
    <x v="4"/>
  </r>
  <r>
    <x v="76"/>
    <n v="152"/>
    <n v="55"/>
    <x v="4"/>
  </r>
  <r>
    <x v="76"/>
    <n v="165"/>
    <n v="56"/>
    <x v="4"/>
  </r>
  <r>
    <x v="76"/>
    <n v="174"/>
    <n v="57"/>
    <x v="4"/>
  </r>
  <r>
    <x v="76"/>
    <n v="159"/>
    <n v="58"/>
    <x v="4"/>
  </r>
  <r>
    <x v="76"/>
    <n v="153"/>
    <n v="59"/>
    <x v="4"/>
  </r>
  <r>
    <x v="76"/>
    <n v="130"/>
    <n v="60"/>
    <x v="5"/>
  </r>
  <r>
    <x v="76"/>
    <n v="138"/>
    <n v="61"/>
    <x v="5"/>
  </r>
  <r>
    <x v="76"/>
    <n v="140"/>
    <n v="62"/>
    <x v="5"/>
  </r>
  <r>
    <x v="76"/>
    <n v="127"/>
    <n v="63"/>
    <x v="5"/>
  </r>
  <r>
    <x v="76"/>
    <n v="125"/>
    <n v="64"/>
    <x v="5"/>
  </r>
  <r>
    <x v="76"/>
    <n v="121"/>
    <n v="65"/>
    <x v="5"/>
  </r>
  <r>
    <x v="76"/>
    <n v="83"/>
    <n v="66"/>
    <x v="5"/>
  </r>
  <r>
    <x v="76"/>
    <n v="101"/>
    <n v="67"/>
    <x v="5"/>
  </r>
  <r>
    <x v="76"/>
    <n v="97"/>
    <n v="68"/>
    <x v="5"/>
  </r>
  <r>
    <x v="76"/>
    <n v="82"/>
    <n v="69"/>
    <x v="5"/>
  </r>
  <r>
    <x v="76"/>
    <n v="88"/>
    <n v="70"/>
    <x v="5"/>
  </r>
  <r>
    <x v="76"/>
    <n v="88"/>
    <n v="71"/>
    <x v="5"/>
  </r>
  <r>
    <x v="76"/>
    <n v="63"/>
    <n v="72"/>
    <x v="5"/>
  </r>
  <r>
    <x v="76"/>
    <n v="86"/>
    <n v="73"/>
    <x v="5"/>
  </r>
  <r>
    <x v="76"/>
    <n v="72"/>
    <n v="74"/>
    <x v="5"/>
  </r>
  <r>
    <x v="76"/>
    <n v="54"/>
    <n v="75"/>
    <x v="5"/>
  </r>
  <r>
    <x v="76"/>
    <n v="71"/>
    <n v="76"/>
    <x v="5"/>
  </r>
  <r>
    <x v="76"/>
    <n v="54"/>
    <n v="77"/>
    <x v="5"/>
  </r>
  <r>
    <x v="76"/>
    <n v="56"/>
    <n v="78"/>
    <x v="5"/>
  </r>
  <r>
    <x v="76"/>
    <n v="37"/>
    <n v="79"/>
    <x v="5"/>
  </r>
  <r>
    <x v="76"/>
    <n v="39"/>
    <n v="80"/>
    <x v="5"/>
  </r>
  <r>
    <x v="76"/>
    <n v="54"/>
    <n v="81"/>
    <x v="5"/>
  </r>
  <r>
    <x v="76"/>
    <n v="37"/>
    <n v="82"/>
    <x v="5"/>
  </r>
  <r>
    <x v="76"/>
    <n v="35"/>
    <n v="83"/>
    <x v="5"/>
  </r>
  <r>
    <x v="76"/>
    <n v="27"/>
    <n v="84"/>
    <x v="5"/>
  </r>
  <r>
    <x v="76"/>
    <n v="37"/>
    <n v="85"/>
    <x v="5"/>
  </r>
  <r>
    <x v="76"/>
    <n v="31"/>
    <n v="86"/>
    <x v="5"/>
  </r>
  <r>
    <x v="76"/>
    <n v="18"/>
    <n v="87"/>
    <x v="5"/>
  </r>
  <r>
    <x v="76"/>
    <n v="20"/>
    <n v="88"/>
    <x v="5"/>
  </r>
  <r>
    <x v="76"/>
    <n v="23"/>
    <n v="89"/>
    <x v="5"/>
  </r>
  <r>
    <x v="76"/>
    <n v="13"/>
    <n v="90"/>
    <x v="5"/>
  </r>
  <r>
    <x v="76"/>
    <n v="18"/>
    <n v="91"/>
    <x v="5"/>
  </r>
  <r>
    <x v="76"/>
    <n v="14"/>
    <n v="92"/>
    <x v="5"/>
  </r>
  <r>
    <x v="76"/>
    <n v="9"/>
    <n v="93"/>
    <x v="5"/>
  </r>
  <r>
    <x v="76"/>
    <n v="8"/>
    <n v="94"/>
    <x v="5"/>
  </r>
  <r>
    <x v="76"/>
    <n v="7"/>
    <n v="95"/>
    <x v="5"/>
  </r>
  <r>
    <x v="76"/>
    <n v="3"/>
    <n v="96"/>
    <x v="5"/>
  </r>
  <r>
    <x v="76"/>
    <n v="3"/>
    <n v="97"/>
    <x v="5"/>
  </r>
  <r>
    <x v="76"/>
    <n v="2"/>
    <n v="98"/>
    <x v="5"/>
  </r>
  <r>
    <x v="76"/>
    <n v="1"/>
    <n v="99"/>
    <x v="5"/>
  </r>
  <r>
    <x v="76"/>
    <n v="1"/>
    <n v="100"/>
    <x v="5"/>
  </r>
  <r>
    <x v="76"/>
    <n v="1"/>
    <n v="101"/>
    <x v="5"/>
  </r>
  <r>
    <x v="77"/>
    <n v="104"/>
    <n v="0"/>
    <x v="0"/>
  </r>
  <r>
    <x v="77"/>
    <n v="87"/>
    <n v="1"/>
    <x v="0"/>
  </r>
  <r>
    <x v="77"/>
    <n v="97"/>
    <n v="2"/>
    <x v="0"/>
  </r>
  <r>
    <x v="77"/>
    <n v="98"/>
    <n v="3"/>
    <x v="0"/>
  </r>
  <r>
    <x v="77"/>
    <n v="127"/>
    <n v="4"/>
    <x v="0"/>
  </r>
  <r>
    <x v="77"/>
    <n v="120"/>
    <n v="5"/>
    <x v="0"/>
  </r>
  <r>
    <x v="77"/>
    <n v="108"/>
    <n v="6"/>
    <x v="1"/>
  </r>
  <r>
    <x v="77"/>
    <n v="120"/>
    <n v="7"/>
    <x v="1"/>
  </r>
  <r>
    <x v="77"/>
    <n v="92"/>
    <n v="8"/>
    <x v="1"/>
  </r>
  <r>
    <x v="77"/>
    <n v="129"/>
    <n v="9"/>
    <x v="1"/>
  </r>
  <r>
    <x v="77"/>
    <n v="127"/>
    <n v="10"/>
    <x v="1"/>
  </r>
  <r>
    <x v="77"/>
    <n v="112"/>
    <n v="11"/>
    <x v="1"/>
  </r>
  <r>
    <x v="77"/>
    <n v="129"/>
    <n v="12"/>
    <x v="2"/>
  </r>
  <r>
    <x v="77"/>
    <n v="116"/>
    <n v="13"/>
    <x v="2"/>
  </r>
  <r>
    <x v="77"/>
    <n v="152"/>
    <n v="14"/>
    <x v="2"/>
  </r>
  <r>
    <x v="77"/>
    <n v="116"/>
    <n v="15"/>
    <x v="2"/>
  </r>
  <r>
    <x v="77"/>
    <n v="133"/>
    <n v="16"/>
    <x v="2"/>
  </r>
  <r>
    <x v="77"/>
    <n v="160"/>
    <n v="17"/>
    <x v="2"/>
  </r>
  <r>
    <x v="77"/>
    <n v="125"/>
    <n v="18"/>
    <x v="3"/>
  </r>
  <r>
    <x v="77"/>
    <n v="114"/>
    <n v="19"/>
    <x v="3"/>
  </r>
  <r>
    <x v="77"/>
    <n v="137"/>
    <n v="20"/>
    <x v="3"/>
  </r>
  <r>
    <x v="77"/>
    <n v="111"/>
    <n v="21"/>
    <x v="3"/>
  </r>
  <r>
    <x v="77"/>
    <n v="126"/>
    <n v="22"/>
    <x v="3"/>
  </r>
  <r>
    <x v="77"/>
    <n v="110"/>
    <n v="23"/>
    <x v="3"/>
  </r>
  <r>
    <x v="77"/>
    <n v="111"/>
    <n v="24"/>
    <x v="3"/>
  </r>
  <r>
    <x v="77"/>
    <n v="97"/>
    <n v="25"/>
    <x v="3"/>
  </r>
  <r>
    <x v="77"/>
    <n v="101"/>
    <n v="26"/>
    <x v="3"/>
  </r>
  <r>
    <x v="77"/>
    <n v="106"/>
    <n v="27"/>
    <x v="3"/>
  </r>
  <r>
    <x v="77"/>
    <n v="82"/>
    <n v="28"/>
    <x v="3"/>
  </r>
  <r>
    <x v="77"/>
    <n v="90"/>
    <n v="29"/>
    <x v="4"/>
  </r>
  <r>
    <x v="77"/>
    <n v="80"/>
    <n v="30"/>
    <x v="4"/>
  </r>
  <r>
    <x v="77"/>
    <n v="85"/>
    <n v="31"/>
    <x v="4"/>
  </r>
  <r>
    <x v="77"/>
    <n v="79"/>
    <n v="32"/>
    <x v="4"/>
  </r>
  <r>
    <x v="77"/>
    <n v="84"/>
    <n v="33"/>
    <x v="4"/>
  </r>
  <r>
    <x v="77"/>
    <n v="76"/>
    <n v="34"/>
    <x v="4"/>
  </r>
  <r>
    <x v="77"/>
    <n v="57"/>
    <n v="35"/>
    <x v="4"/>
  </r>
  <r>
    <x v="77"/>
    <n v="88"/>
    <n v="36"/>
    <x v="4"/>
  </r>
  <r>
    <x v="77"/>
    <n v="85"/>
    <n v="37"/>
    <x v="4"/>
  </r>
  <r>
    <x v="77"/>
    <n v="80"/>
    <n v="38"/>
    <x v="4"/>
  </r>
  <r>
    <x v="77"/>
    <n v="71"/>
    <n v="39"/>
    <x v="4"/>
  </r>
  <r>
    <x v="77"/>
    <n v="74"/>
    <n v="40"/>
    <x v="4"/>
  </r>
  <r>
    <x v="77"/>
    <n v="88"/>
    <n v="41"/>
    <x v="4"/>
  </r>
  <r>
    <x v="77"/>
    <n v="86"/>
    <n v="42"/>
    <x v="4"/>
  </r>
  <r>
    <x v="77"/>
    <n v="74"/>
    <n v="43"/>
    <x v="4"/>
  </r>
  <r>
    <x v="77"/>
    <n v="92"/>
    <n v="44"/>
    <x v="4"/>
  </r>
  <r>
    <x v="77"/>
    <n v="71"/>
    <n v="45"/>
    <x v="4"/>
  </r>
  <r>
    <x v="77"/>
    <n v="64"/>
    <n v="46"/>
    <x v="4"/>
  </r>
  <r>
    <x v="77"/>
    <n v="64"/>
    <n v="47"/>
    <x v="4"/>
  </r>
  <r>
    <x v="77"/>
    <n v="65"/>
    <n v="48"/>
    <x v="4"/>
  </r>
  <r>
    <x v="77"/>
    <n v="63"/>
    <n v="49"/>
    <x v="4"/>
  </r>
  <r>
    <x v="77"/>
    <n v="78"/>
    <n v="50"/>
    <x v="4"/>
  </r>
  <r>
    <x v="77"/>
    <n v="80"/>
    <n v="51"/>
    <x v="4"/>
  </r>
  <r>
    <x v="77"/>
    <n v="67"/>
    <n v="52"/>
    <x v="4"/>
  </r>
  <r>
    <x v="77"/>
    <n v="65"/>
    <n v="53"/>
    <x v="4"/>
  </r>
  <r>
    <x v="77"/>
    <n v="68"/>
    <n v="54"/>
    <x v="4"/>
  </r>
  <r>
    <x v="77"/>
    <n v="63"/>
    <n v="55"/>
    <x v="4"/>
  </r>
  <r>
    <x v="77"/>
    <n v="64"/>
    <n v="56"/>
    <x v="4"/>
  </r>
  <r>
    <x v="77"/>
    <n v="65"/>
    <n v="57"/>
    <x v="4"/>
  </r>
  <r>
    <x v="77"/>
    <n v="64"/>
    <n v="58"/>
    <x v="4"/>
  </r>
  <r>
    <x v="77"/>
    <n v="61"/>
    <n v="59"/>
    <x v="4"/>
  </r>
  <r>
    <x v="77"/>
    <n v="40"/>
    <n v="60"/>
    <x v="5"/>
  </r>
  <r>
    <x v="77"/>
    <n v="51"/>
    <n v="61"/>
    <x v="5"/>
  </r>
  <r>
    <x v="77"/>
    <n v="42"/>
    <n v="62"/>
    <x v="5"/>
  </r>
  <r>
    <x v="77"/>
    <n v="40"/>
    <n v="63"/>
    <x v="5"/>
  </r>
  <r>
    <x v="77"/>
    <n v="52"/>
    <n v="64"/>
    <x v="5"/>
  </r>
  <r>
    <x v="77"/>
    <n v="44"/>
    <n v="65"/>
    <x v="5"/>
  </r>
  <r>
    <x v="77"/>
    <n v="40"/>
    <n v="66"/>
    <x v="5"/>
  </r>
  <r>
    <x v="77"/>
    <n v="48"/>
    <n v="67"/>
    <x v="5"/>
  </r>
  <r>
    <x v="77"/>
    <n v="23"/>
    <n v="68"/>
    <x v="5"/>
  </r>
  <r>
    <x v="77"/>
    <n v="42"/>
    <n v="69"/>
    <x v="5"/>
  </r>
  <r>
    <x v="77"/>
    <n v="33"/>
    <n v="70"/>
    <x v="5"/>
  </r>
  <r>
    <x v="77"/>
    <n v="48"/>
    <n v="71"/>
    <x v="5"/>
  </r>
  <r>
    <x v="77"/>
    <n v="30"/>
    <n v="72"/>
    <x v="5"/>
  </r>
  <r>
    <x v="77"/>
    <n v="29"/>
    <n v="73"/>
    <x v="5"/>
  </r>
  <r>
    <x v="77"/>
    <n v="27"/>
    <n v="74"/>
    <x v="5"/>
  </r>
  <r>
    <x v="77"/>
    <n v="35"/>
    <n v="75"/>
    <x v="5"/>
  </r>
  <r>
    <x v="77"/>
    <n v="29"/>
    <n v="76"/>
    <x v="5"/>
  </r>
  <r>
    <x v="77"/>
    <n v="26"/>
    <n v="77"/>
    <x v="5"/>
  </r>
  <r>
    <x v="77"/>
    <n v="28"/>
    <n v="78"/>
    <x v="5"/>
  </r>
  <r>
    <x v="77"/>
    <n v="34"/>
    <n v="79"/>
    <x v="5"/>
  </r>
  <r>
    <x v="77"/>
    <n v="32"/>
    <n v="80"/>
    <x v="5"/>
  </r>
  <r>
    <x v="77"/>
    <n v="35"/>
    <n v="81"/>
    <x v="5"/>
  </r>
  <r>
    <x v="77"/>
    <n v="30"/>
    <n v="82"/>
    <x v="5"/>
  </r>
  <r>
    <x v="77"/>
    <n v="17"/>
    <n v="83"/>
    <x v="5"/>
  </r>
  <r>
    <x v="77"/>
    <n v="21"/>
    <n v="84"/>
    <x v="5"/>
  </r>
  <r>
    <x v="77"/>
    <n v="24"/>
    <n v="85"/>
    <x v="5"/>
  </r>
  <r>
    <x v="77"/>
    <n v="18"/>
    <n v="86"/>
    <x v="5"/>
  </r>
  <r>
    <x v="77"/>
    <n v="12"/>
    <n v="87"/>
    <x v="5"/>
  </r>
  <r>
    <x v="77"/>
    <n v="11"/>
    <n v="88"/>
    <x v="5"/>
  </r>
  <r>
    <x v="77"/>
    <n v="11"/>
    <n v="89"/>
    <x v="5"/>
  </r>
  <r>
    <x v="77"/>
    <n v="8"/>
    <n v="90"/>
    <x v="5"/>
  </r>
  <r>
    <x v="77"/>
    <n v="12"/>
    <n v="91"/>
    <x v="5"/>
  </r>
  <r>
    <x v="77"/>
    <n v="1"/>
    <n v="92"/>
    <x v="5"/>
  </r>
  <r>
    <x v="77"/>
    <n v="8"/>
    <n v="93"/>
    <x v="5"/>
  </r>
  <r>
    <x v="77"/>
    <n v="3"/>
    <n v="94"/>
    <x v="5"/>
  </r>
  <r>
    <x v="77"/>
    <n v="3"/>
    <n v="95"/>
    <x v="5"/>
  </r>
  <r>
    <x v="77"/>
    <n v="3"/>
    <n v="96"/>
    <x v="5"/>
  </r>
  <r>
    <x v="77"/>
    <n v="2"/>
    <n v="97"/>
    <x v="5"/>
  </r>
  <r>
    <x v="77"/>
    <n v="4"/>
    <n v="99"/>
    <x v="5"/>
  </r>
  <r>
    <x v="77"/>
    <n v="2"/>
    <n v="100"/>
    <x v="5"/>
  </r>
  <r>
    <x v="77"/>
    <n v="2"/>
    <n v="101"/>
    <x v="5"/>
  </r>
  <r>
    <x v="78"/>
    <n v="49"/>
    <n v="0"/>
    <x v="0"/>
  </r>
  <r>
    <x v="78"/>
    <n v="62"/>
    <n v="1"/>
    <x v="0"/>
  </r>
  <r>
    <x v="78"/>
    <n v="59"/>
    <n v="2"/>
    <x v="0"/>
  </r>
  <r>
    <x v="78"/>
    <n v="79"/>
    <n v="3"/>
    <x v="0"/>
  </r>
  <r>
    <x v="78"/>
    <n v="77"/>
    <n v="4"/>
    <x v="0"/>
  </r>
  <r>
    <x v="78"/>
    <n v="70"/>
    <n v="5"/>
    <x v="0"/>
  </r>
  <r>
    <x v="78"/>
    <n v="84"/>
    <n v="6"/>
    <x v="1"/>
  </r>
  <r>
    <x v="78"/>
    <n v="66"/>
    <n v="7"/>
    <x v="1"/>
  </r>
  <r>
    <x v="78"/>
    <n v="76"/>
    <n v="8"/>
    <x v="1"/>
  </r>
  <r>
    <x v="78"/>
    <n v="81"/>
    <n v="9"/>
    <x v="1"/>
  </r>
  <r>
    <x v="78"/>
    <n v="77"/>
    <n v="10"/>
    <x v="1"/>
  </r>
  <r>
    <x v="78"/>
    <n v="78"/>
    <n v="11"/>
    <x v="1"/>
  </r>
  <r>
    <x v="78"/>
    <n v="87"/>
    <n v="12"/>
    <x v="2"/>
  </r>
  <r>
    <x v="78"/>
    <n v="106"/>
    <n v="13"/>
    <x v="2"/>
  </r>
  <r>
    <x v="78"/>
    <n v="88"/>
    <n v="14"/>
    <x v="2"/>
  </r>
  <r>
    <x v="78"/>
    <n v="85"/>
    <n v="15"/>
    <x v="2"/>
  </r>
  <r>
    <x v="78"/>
    <n v="108"/>
    <n v="16"/>
    <x v="2"/>
  </r>
  <r>
    <x v="78"/>
    <n v="133"/>
    <n v="17"/>
    <x v="2"/>
  </r>
  <r>
    <x v="78"/>
    <n v="117"/>
    <n v="18"/>
    <x v="3"/>
  </r>
  <r>
    <x v="78"/>
    <n v="102"/>
    <n v="19"/>
    <x v="3"/>
  </r>
  <r>
    <x v="78"/>
    <n v="81"/>
    <n v="20"/>
    <x v="3"/>
  </r>
  <r>
    <x v="78"/>
    <n v="96"/>
    <n v="21"/>
    <x v="3"/>
  </r>
  <r>
    <x v="78"/>
    <n v="93"/>
    <n v="22"/>
    <x v="3"/>
  </r>
  <r>
    <x v="78"/>
    <n v="77"/>
    <n v="23"/>
    <x v="3"/>
  </r>
  <r>
    <x v="78"/>
    <n v="75"/>
    <n v="24"/>
    <x v="3"/>
  </r>
  <r>
    <x v="78"/>
    <n v="66"/>
    <n v="25"/>
    <x v="3"/>
  </r>
  <r>
    <x v="78"/>
    <n v="80"/>
    <n v="26"/>
    <x v="3"/>
  </r>
  <r>
    <x v="78"/>
    <n v="84"/>
    <n v="27"/>
    <x v="3"/>
  </r>
  <r>
    <x v="78"/>
    <n v="75"/>
    <n v="28"/>
    <x v="3"/>
  </r>
  <r>
    <x v="78"/>
    <n v="70"/>
    <n v="29"/>
    <x v="4"/>
  </r>
  <r>
    <x v="78"/>
    <n v="70"/>
    <n v="30"/>
    <x v="4"/>
  </r>
  <r>
    <x v="78"/>
    <n v="61"/>
    <n v="31"/>
    <x v="4"/>
  </r>
  <r>
    <x v="78"/>
    <n v="74"/>
    <n v="32"/>
    <x v="4"/>
  </r>
  <r>
    <x v="78"/>
    <n v="72"/>
    <n v="33"/>
    <x v="4"/>
  </r>
  <r>
    <x v="78"/>
    <n v="85"/>
    <n v="34"/>
    <x v="4"/>
  </r>
  <r>
    <x v="78"/>
    <n v="70"/>
    <n v="35"/>
    <x v="4"/>
  </r>
  <r>
    <x v="78"/>
    <n v="70"/>
    <n v="36"/>
    <x v="4"/>
  </r>
  <r>
    <x v="78"/>
    <n v="85"/>
    <n v="37"/>
    <x v="4"/>
  </r>
  <r>
    <x v="78"/>
    <n v="56"/>
    <n v="38"/>
    <x v="4"/>
  </r>
  <r>
    <x v="78"/>
    <n v="64"/>
    <n v="39"/>
    <x v="4"/>
  </r>
  <r>
    <x v="78"/>
    <n v="74"/>
    <n v="40"/>
    <x v="4"/>
  </r>
  <r>
    <x v="78"/>
    <n v="63"/>
    <n v="41"/>
    <x v="4"/>
  </r>
  <r>
    <x v="78"/>
    <n v="70"/>
    <n v="42"/>
    <x v="4"/>
  </r>
  <r>
    <x v="78"/>
    <n v="69"/>
    <n v="43"/>
    <x v="4"/>
  </r>
  <r>
    <x v="78"/>
    <n v="69"/>
    <n v="44"/>
    <x v="4"/>
  </r>
  <r>
    <x v="78"/>
    <n v="59"/>
    <n v="45"/>
    <x v="4"/>
  </r>
  <r>
    <x v="78"/>
    <n v="52"/>
    <n v="46"/>
    <x v="4"/>
  </r>
  <r>
    <x v="78"/>
    <n v="54"/>
    <n v="47"/>
    <x v="4"/>
  </r>
  <r>
    <x v="78"/>
    <n v="67"/>
    <n v="48"/>
    <x v="4"/>
  </r>
  <r>
    <x v="78"/>
    <n v="59"/>
    <n v="49"/>
    <x v="4"/>
  </r>
  <r>
    <x v="78"/>
    <n v="63"/>
    <n v="50"/>
    <x v="4"/>
  </r>
  <r>
    <x v="78"/>
    <n v="75"/>
    <n v="51"/>
    <x v="4"/>
  </r>
  <r>
    <x v="78"/>
    <n v="58"/>
    <n v="52"/>
    <x v="4"/>
  </r>
  <r>
    <x v="78"/>
    <n v="75"/>
    <n v="53"/>
    <x v="4"/>
  </r>
  <r>
    <x v="78"/>
    <n v="75"/>
    <n v="54"/>
    <x v="4"/>
  </r>
  <r>
    <x v="78"/>
    <n v="82"/>
    <n v="55"/>
    <x v="4"/>
  </r>
  <r>
    <x v="78"/>
    <n v="70"/>
    <n v="56"/>
    <x v="4"/>
  </r>
  <r>
    <x v="78"/>
    <n v="72"/>
    <n v="57"/>
    <x v="4"/>
  </r>
  <r>
    <x v="78"/>
    <n v="81"/>
    <n v="58"/>
    <x v="4"/>
  </r>
  <r>
    <x v="78"/>
    <n v="86"/>
    <n v="59"/>
    <x v="4"/>
  </r>
  <r>
    <x v="78"/>
    <n v="65"/>
    <n v="60"/>
    <x v="5"/>
  </r>
  <r>
    <x v="78"/>
    <n v="62"/>
    <n v="61"/>
    <x v="5"/>
  </r>
  <r>
    <x v="78"/>
    <n v="70"/>
    <n v="62"/>
    <x v="5"/>
  </r>
  <r>
    <x v="78"/>
    <n v="70"/>
    <n v="63"/>
    <x v="5"/>
  </r>
  <r>
    <x v="78"/>
    <n v="74"/>
    <n v="64"/>
    <x v="5"/>
  </r>
  <r>
    <x v="78"/>
    <n v="63"/>
    <n v="65"/>
    <x v="5"/>
  </r>
  <r>
    <x v="78"/>
    <n v="70"/>
    <n v="66"/>
    <x v="5"/>
  </r>
  <r>
    <x v="78"/>
    <n v="74"/>
    <n v="67"/>
    <x v="5"/>
  </r>
  <r>
    <x v="78"/>
    <n v="58"/>
    <n v="68"/>
    <x v="5"/>
  </r>
  <r>
    <x v="78"/>
    <n v="62"/>
    <n v="69"/>
    <x v="5"/>
  </r>
  <r>
    <x v="78"/>
    <n v="36"/>
    <n v="70"/>
    <x v="5"/>
  </r>
  <r>
    <x v="78"/>
    <n v="41"/>
    <n v="71"/>
    <x v="5"/>
  </r>
  <r>
    <x v="78"/>
    <n v="39"/>
    <n v="72"/>
    <x v="5"/>
  </r>
  <r>
    <x v="78"/>
    <n v="36"/>
    <n v="73"/>
    <x v="5"/>
  </r>
  <r>
    <x v="78"/>
    <n v="43"/>
    <n v="74"/>
    <x v="5"/>
  </r>
  <r>
    <x v="78"/>
    <n v="33"/>
    <n v="75"/>
    <x v="5"/>
  </r>
  <r>
    <x v="78"/>
    <n v="26"/>
    <n v="76"/>
    <x v="5"/>
  </r>
  <r>
    <x v="78"/>
    <n v="24"/>
    <n v="77"/>
    <x v="5"/>
  </r>
  <r>
    <x v="78"/>
    <n v="19"/>
    <n v="78"/>
    <x v="5"/>
  </r>
  <r>
    <x v="78"/>
    <n v="23"/>
    <n v="79"/>
    <x v="5"/>
  </r>
  <r>
    <x v="78"/>
    <n v="23"/>
    <n v="80"/>
    <x v="5"/>
  </r>
  <r>
    <x v="78"/>
    <n v="19"/>
    <n v="81"/>
    <x v="5"/>
  </r>
  <r>
    <x v="78"/>
    <n v="21"/>
    <n v="82"/>
    <x v="5"/>
  </r>
  <r>
    <x v="78"/>
    <n v="14"/>
    <n v="83"/>
    <x v="5"/>
  </r>
  <r>
    <x v="78"/>
    <n v="16"/>
    <n v="84"/>
    <x v="5"/>
  </r>
  <r>
    <x v="78"/>
    <n v="14"/>
    <n v="85"/>
    <x v="5"/>
  </r>
  <r>
    <x v="78"/>
    <n v="8"/>
    <n v="86"/>
    <x v="5"/>
  </r>
  <r>
    <x v="78"/>
    <n v="9"/>
    <n v="87"/>
    <x v="5"/>
  </r>
  <r>
    <x v="78"/>
    <n v="10"/>
    <n v="88"/>
    <x v="5"/>
  </r>
  <r>
    <x v="78"/>
    <n v="8"/>
    <n v="89"/>
    <x v="5"/>
  </r>
  <r>
    <x v="78"/>
    <n v="4"/>
    <n v="90"/>
    <x v="5"/>
  </r>
  <r>
    <x v="78"/>
    <n v="6"/>
    <n v="91"/>
    <x v="5"/>
  </r>
  <r>
    <x v="78"/>
    <n v="5"/>
    <n v="92"/>
    <x v="5"/>
  </r>
  <r>
    <x v="78"/>
    <n v="1"/>
    <n v="93"/>
    <x v="5"/>
  </r>
  <r>
    <x v="78"/>
    <n v="2"/>
    <n v="94"/>
    <x v="5"/>
  </r>
  <r>
    <x v="78"/>
    <n v="4"/>
    <n v="95"/>
    <x v="5"/>
  </r>
  <r>
    <x v="78"/>
    <n v="3"/>
    <n v="96"/>
    <x v="5"/>
  </r>
  <r>
    <x v="78"/>
    <n v="3"/>
    <n v="97"/>
    <x v="5"/>
  </r>
  <r>
    <x v="78"/>
    <n v="1"/>
    <n v="98"/>
    <x v="5"/>
  </r>
  <r>
    <x v="78"/>
    <n v="1"/>
    <n v="101"/>
    <x v="5"/>
  </r>
  <r>
    <x v="78"/>
    <n v="1"/>
    <n v="104"/>
    <x v="5"/>
  </r>
  <r>
    <x v="79"/>
    <n v="345"/>
    <n v="0"/>
    <x v="0"/>
  </r>
  <r>
    <x v="79"/>
    <n v="325"/>
    <n v="1"/>
    <x v="0"/>
  </r>
  <r>
    <x v="79"/>
    <n v="360"/>
    <n v="2"/>
    <x v="0"/>
  </r>
  <r>
    <x v="79"/>
    <n v="361"/>
    <n v="3"/>
    <x v="0"/>
  </r>
  <r>
    <x v="79"/>
    <n v="355"/>
    <n v="4"/>
    <x v="0"/>
  </r>
  <r>
    <x v="79"/>
    <n v="310"/>
    <n v="5"/>
    <x v="0"/>
  </r>
  <r>
    <x v="79"/>
    <n v="342"/>
    <n v="6"/>
    <x v="1"/>
  </r>
  <r>
    <x v="79"/>
    <n v="366"/>
    <n v="7"/>
    <x v="1"/>
  </r>
  <r>
    <x v="79"/>
    <n v="367"/>
    <n v="8"/>
    <x v="1"/>
  </r>
  <r>
    <x v="79"/>
    <n v="406"/>
    <n v="9"/>
    <x v="1"/>
  </r>
  <r>
    <x v="79"/>
    <n v="435"/>
    <n v="10"/>
    <x v="1"/>
  </r>
  <r>
    <x v="79"/>
    <n v="380"/>
    <n v="11"/>
    <x v="1"/>
  </r>
  <r>
    <x v="79"/>
    <n v="475"/>
    <n v="12"/>
    <x v="2"/>
  </r>
  <r>
    <x v="79"/>
    <n v="506"/>
    <n v="13"/>
    <x v="2"/>
  </r>
  <r>
    <x v="79"/>
    <n v="411"/>
    <n v="14"/>
    <x v="2"/>
  </r>
  <r>
    <x v="79"/>
    <n v="530"/>
    <n v="15"/>
    <x v="2"/>
  </r>
  <r>
    <x v="79"/>
    <n v="491"/>
    <n v="16"/>
    <x v="2"/>
  </r>
  <r>
    <x v="79"/>
    <n v="563"/>
    <n v="17"/>
    <x v="2"/>
  </r>
  <r>
    <x v="79"/>
    <n v="429"/>
    <n v="18"/>
    <x v="3"/>
  </r>
  <r>
    <x v="79"/>
    <n v="365"/>
    <n v="19"/>
    <x v="3"/>
  </r>
  <r>
    <x v="79"/>
    <n v="387"/>
    <n v="20"/>
    <x v="3"/>
  </r>
  <r>
    <x v="79"/>
    <n v="382"/>
    <n v="21"/>
    <x v="3"/>
  </r>
  <r>
    <x v="79"/>
    <n v="368"/>
    <n v="22"/>
    <x v="3"/>
  </r>
  <r>
    <x v="79"/>
    <n v="300"/>
    <n v="23"/>
    <x v="3"/>
  </r>
  <r>
    <x v="79"/>
    <n v="307"/>
    <n v="24"/>
    <x v="3"/>
  </r>
  <r>
    <x v="79"/>
    <n v="331"/>
    <n v="25"/>
    <x v="3"/>
  </r>
  <r>
    <x v="79"/>
    <n v="339"/>
    <n v="26"/>
    <x v="3"/>
  </r>
  <r>
    <x v="79"/>
    <n v="353"/>
    <n v="27"/>
    <x v="3"/>
  </r>
  <r>
    <x v="79"/>
    <n v="302"/>
    <n v="28"/>
    <x v="3"/>
  </r>
  <r>
    <x v="79"/>
    <n v="328"/>
    <n v="29"/>
    <x v="4"/>
  </r>
  <r>
    <x v="79"/>
    <n v="311"/>
    <n v="30"/>
    <x v="4"/>
  </r>
  <r>
    <x v="79"/>
    <n v="300"/>
    <n v="31"/>
    <x v="4"/>
  </r>
  <r>
    <x v="79"/>
    <n v="325"/>
    <n v="32"/>
    <x v="4"/>
  </r>
  <r>
    <x v="79"/>
    <n v="284"/>
    <n v="33"/>
    <x v="4"/>
  </r>
  <r>
    <x v="79"/>
    <n v="294"/>
    <n v="34"/>
    <x v="4"/>
  </r>
  <r>
    <x v="79"/>
    <n v="295"/>
    <n v="35"/>
    <x v="4"/>
  </r>
  <r>
    <x v="79"/>
    <n v="316"/>
    <n v="36"/>
    <x v="4"/>
  </r>
  <r>
    <x v="79"/>
    <n v="281"/>
    <n v="37"/>
    <x v="4"/>
  </r>
  <r>
    <x v="79"/>
    <n v="271"/>
    <n v="38"/>
    <x v="4"/>
  </r>
  <r>
    <x v="79"/>
    <n v="320"/>
    <n v="39"/>
    <x v="4"/>
  </r>
  <r>
    <x v="79"/>
    <n v="291"/>
    <n v="40"/>
    <x v="4"/>
  </r>
  <r>
    <x v="79"/>
    <n v="303"/>
    <n v="41"/>
    <x v="4"/>
  </r>
  <r>
    <x v="79"/>
    <n v="278"/>
    <n v="42"/>
    <x v="4"/>
  </r>
  <r>
    <x v="79"/>
    <n v="293"/>
    <n v="43"/>
    <x v="4"/>
  </r>
  <r>
    <x v="79"/>
    <n v="253"/>
    <n v="44"/>
    <x v="4"/>
  </r>
  <r>
    <x v="79"/>
    <n v="266"/>
    <n v="45"/>
    <x v="4"/>
  </r>
  <r>
    <x v="79"/>
    <n v="276"/>
    <n v="46"/>
    <x v="4"/>
  </r>
  <r>
    <x v="79"/>
    <n v="289"/>
    <n v="47"/>
    <x v="4"/>
  </r>
  <r>
    <x v="79"/>
    <n v="258"/>
    <n v="48"/>
    <x v="4"/>
  </r>
  <r>
    <x v="79"/>
    <n v="288"/>
    <n v="49"/>
    <x v="4"/>
  </r>
  <r>
    <x v="79"/>
    <n v="297"/>
    <n v="50"/>
    <x v="4"/>
  </r>
  <r>
    <x v="79"/>
    <n v="306"/>
    <n v="51"/>
    <x v="4"/>
  </r>
  <r>
    <x v="79"/>
    <n v="278"/>
    <n v="52"/>
    <x v="4"/>
  </r>
  <r>
    <x v="79"/>
    <n v="264"/>
    <n v="53"/>
    <x v="4"/>
  </r>
  <r>
    <x v="79"/>
    <n v="293"/>
    <n v="54"/>
    <x v="4"/>
  </r>
  <r>
    <x v="79"/>
    <n v="332"/>
    <n v="55"/>
    <x v="4"/>
  </r>
  <r>
    <x v="79"/>
    <n v="331"/>
    <n v="56"/>
    <x v="4"/>
  </r>
  <r>
    <x v="79"/>
    <n v="314"/>
    <n v="57"/>
    <x v="4"/>
  </r>
  <r>
    <x v="79"/>
    <n v="312"/>
    <n v="58"/>
    <x v="4"/>
  </r>
  <r>
    <x v="79"/>
    <n v="299"/>
    <n v="59"/>
    <x v="4"/>
  </r>
  <r>
    <x v="79"/>
    <n v="282"/>
    <n v="60"/>
    <x v="5"/>
  </r>
  <r>
    <x v="79"/>
    <n v="253"/>
    <n v="61"/>
    <x v="5"/>
  </r>
  <r>
    <x v="79"/>
    <n v="271"/>
    <n v="62"/>
    <x v="5"/>
  </r>
  <r>
    <x v="79"/>
    <n v="254"/>
    <n v="63"/>
    <x v="5"/>
  </r>
  <r>
    <x v="79"/>
    <n v="267"/>
    <n v="64"/>
    <x v="5"/>
  </r>
  <r>
    <x v="79"/>
    <n v="255"/>
    <n v="65"/>
    <x v="5"/>
  </r>
  <r>
    <x v="79"/>
    <n v="239"/>
    <n v="66"/>
    <x v="5"/>
  </r>
  <r>
    <x v="79"/>
    <n v="240"/>
    <n v="67"/>
    <x v="5"/>
  </r>
  <r>
    <x v="79"/>
    <n v="180"/>
    <n v="68"/>
    <x v="5"/>
  </r>
  <r>
    <x v="79"/>
    <n v="174"/>
    <n v="69"/>
    <x v="5"/>
  </r>
  <r>
    <x v="79"/>
    <n v="154"/>
    <n v="70"/>
    <x v="5"/>
  </r>
  <r>
    <x v="79"/>
    <n v="174"/>
    <n v="71"/>
    <x v="5"/>
  </r>
  <r>
    <x v="79"/>
    <n v="160"/>
    <n v="72"/>
    <x v="5"/>
  </r>
  <r>
    <x v="79"/>
    <n v="147"/>
    <n v="73"/>
    <x v="5"/>
  </r>
  <r>
    <x v="79"/>
    <n v="129"/>
    <n v="74"/>
    <x v="5"/>
  </r>
  <r>
    <x v="79"/>
    <n v="111"/>
    <n v="75"/>
    <x v="5"/>
  </r>
  <r>
    <x v="79"/>
    <n v="124"/>
    <n v="76"/>
    <x v="5"/>
  </r>
  <r>
    <x v="79"/>
    <n v="137"/>
    <n v="77"/>
    <x v="5"/>
  </r>
  <r>
    <x v="79"/>
    <n v="86"/>
    <n v="78"/>
    <x v="5"/>
  </r>
  <r>
    <x v="79"/>
    <n v="102"/>
    <n v="79"/>
    <x v="5"/>
  </r>
  <r>
    <x v="79"/>
    <n v="99"/>
    <n v="80"/>
    <x v="5"/>
  </r>
  <r>
    <x v="79"/>
    <n v="87"/>
    <n v="81"/>
    <x v="5"/>
  </r>
  <r>
    <x v="79"/>
    <n v="73"/>
    <n v="82"/>
    <x v="5"/>
  </r>
  <r>
    <x v="79"/>
    <n v="67"/>
    <n v="83"/>
    <x v="5"/>
  </r>
  <r>
    <x v="79"/>
    <n v="68"/>
    <n v="84"/>
    <x v="5"/>
  </r>
  <r>
    <x v="79"/>
    <n v="50"/>
    <n v="85"/>
    <x v="5"/>
  </r>
  <r>
    <x v="79"/>
    <n v="49"/>
    <n v="86"/>
    <x v="5"/>
  </r>
  <r>
    <x v="79"/>
    <n v="29"/>
    <n v="87"/>
    <x v="5"/>
  </r>
  <r>
    <x v="79"/>
    <n v="37"/>
    <n v="88"/>
    <x v="5"/>
  </r>
  <r>
    <x v="79"/>
    <n v="29"/>
    <n v="89"/>
    <x v="5"/>
  </r>
  <r>
    <x v="79"/>
    <n v="25"/>
    <n v="90"/>
    <x v="5"/>
  </r>
  <r>
    <x v="79"/>
    <n v="13"/>
    <n v="91"/>
    <x v="5"/>
  </r>
  <r>
    <x v="79"/>
    <n v="21"/>
    <n v="92"/>
    <x v="5"/>
  </r>
  <r>
    <x v="79"/>
    <n v="11"/>
    <n v="93"/>
    <x v="5"/>
  </r>
  <r>
    <x v="79"/>
    <n v="9"/>
    <n v="94"/>
    <x v="5"/>
  </r>
  <r>
    <x v="79"/>
    <n v="8"/>
    <n v="95"/>
    <x v="5"/>
  </r>
  <r>
    <x v="79"/>
    <n v="5"/>
    <n v="96"/>
    <x v="5"/>
  </r>
  <r>
    <x v="79"/>
    <n v="3"/>
    <n v="97"/>
    <x v="5"/>
  </r>
  <r>
    <x v="79"/>
    <n v="1"/>
    <n v="98"/>
    <x v="5"/>
  </r>
  <r>
    <x v="79"/>
    <n v="1"/>
    <n v="99"/>
    <x v="5"/>
  </r>
  <r>
    <x v="79"/>
    <n v="2"/>
    <n v="100"/>
    <x v="5"/>
  </r>
  <r>
    <x v="79"/>
    <n v="3"/>
    <n v="101"/>
    <x v="5"/>
  </r>
  <r>
    <x v="79"/>
    <n v="3"/>
    <n v="102"/>
    <x v="5"/>
  </r>
  <r>
    <x v="79"/>
    <n v="1"/>
    <n v="103"/>
    <x v="5"/>
  </r>
  <r>
    <x v="79"/>
    <n v="1"/>
    <n v="108"/>
    <x v="5"/>
  </r>
  <r>
    <x v="80"/>
    <n v="96"/>
    <n v="0"/>
    <x v="0"/>
  </r>
  <r>
    <x v="80"/>
    <n v="72"/>
    <n v="1"/>
    <x v="0"/>
  </r>
  <r>
    <x v="80"/>
    <n v="78"/>
    <n v="2"/>
    <x v="0"/>
  </r>
  <r>
    <x v="80"/>
    <n v="83"/>
    <n v="3"/>
    <x v="0"/>
  </r>
  <r>
    <x v="80"/>
    <n v="74"/>
    <n v="4"/>
    <x v="0"/>
  </r>
  <r>
    <x v="80"/>
    <n v="85"/>
    <n v="5"/>
    <x v="0"/>
  </r>
  <r>
    <x v="80"/>
    <n v="84"/>
    <n v="6"/>
    <x v="1"/>
  </r>
  <r>
    <x v="80"/>
    <n v="94"/>
    <n v="7"/>
    <x v="1"/>
  </r>
  <r>
    <x v="80"/>
    <n v="81"/>
    <n v="8"/>
    <x v="1"/>
  </r>
  <r>
    <x v="80"/>
    <n v="111"/>
    <n v="9"/>
    <x v="1"/>
  </r>
  <r>
    <x v="80"/>
    <n v="114"/>
    <n v="10"/>
    <x v="1"/>
  </r>
  <r>
    <x v="80"/>
    <n v="109"/>
    <n v="11"/>
    <x v="1"/>
  </r>
  <r>
    <x v="80"/>
    <n v="111"/>
    <n v="12"/>
    <x v="2"/>
  </r>
  <r>
    <x v="80"/>
    <n v="134"/>
    <n v="13"/>
    <x v="2"/>
  </r>
  <r>
    <x v="80"/>
    <n v="132"/>
    <n v="14"/>
    <x v="2"/>
  </r>
  <r>
    <x v="80"/>
    <n v="142"/>
    <n v="15"/>
    <x v="2"/>
  </r>
  <r>
    <x v="80"/>
    <n v="164"/>
    <n v="16"/>
    <x v="2"/>
  </r>
  <r>
    <x v="80"/>
    <n v="157"/>
    <n v="17"/>
    <x v="2"/>
  </r>
  <r>
    <x v="80"/>
    <n v="130"/>
    <n v="18"/>
    <x v="3"/>
  </r>
  <r>
    <x v="80"/>
    <n v="117"/>
    <n v="19"/>
    <x v="3"/>
  </r>
  <r>
    <x v="80"/>
    <n v="93"/>
    <n v="20"/>
    <x v="3"/>
  </r>
  <r>
    <x v="80"/>
    <n v="100"/>
    <n v="21"/>
    <x v="3"/>
  </r>
  <r>
    <x v="80"/>
    <n v="102"/>
    <n v="22"/>
    <x v="3"/>
  </r>
  <r>
    <x v="80"/>
    <n v="90"/>
    <n v="23"/>
    <x v="3"/>
  </r>
  <r>
    <x v="80"/>
    <n v="82"/>
    <n v="24"/>
    <x v="3"/>
  </r>
  <r>
    <x v="80"/>
    <n v="86"/>
    <n v="25"/>
    <x v="3"/>
  </r>
  <r>
    <x v="80"/>
    <n v="82"/>
    <n v="26"/>
    <x v="3"/>
  </r>
  <r>
    <x v="80"/>
    <n v="71"/>
    <n v="27"/>
    <x v="3"/>
  </r>
  <r>
    <x v="80"/>
    <n v="71"/>
    <n v="28"/>
    <x v="3"/>
  </r>
  <r>
    <x v="80"/>
    <n v="77"/>
    <n v="29"/>
    <x v="4"/>
  </r>
  <r>
    <x v="80"/>
    <n v="83"/>
    <n v="30"/>
    <x v="4"/>
  </r>
  <r>
    <x v="80"/>
    <n v="63"/>
    <n v="31"/>
    <x v="4"/>
  </r>
  <r>
    <x v="80"/>
    <n v="87"/>
    <n v="32"/>
    <x v="4"/>
  </r>
  <r>
    <x v="80"/>
    <n v="93"/>
    <n v="33"/>
    <x v="4"/>
  </r>
  <r>
    <x v="80"/>
    <n v="90"/>
    <n v="34"/>
    <x v="4"/>
  </r>
  <r>
    <x v="80"/>
    <n v="79"/>
    <n v="35"/>
    <x v="4"/>
  </r>
  <r>
    <x v="80"/>
    <n v="77"/>
    <n v="36"/>
    <x v="4"/>
  </r>
  <r>
    <x v="80"/>
    <n v="70"/>
    <n v="37"/>
    <x v="4"/>
  </r>
  <r>
    <x v="80"/>
    <n v="98"/>
    <n v="38"/>
    <x v="4"/>
  </r>
  <r>
    <x v="80"/>
    <n v="84"/>
    <n v="39"/>
    <x v="4"/>
  </r>
  <r>
    <x v="80"/>
    <n v="101"/>
    <n v="40"/>
    <x v="4"/>
  </r>
  <r>
    <x v="80"/>
    <n v="88"/>
    <n v="41"/>
    <x v="4"/>
  </r>
  <r>
    <x v="80"/>
    <n v="73"/>
    <n v="42"/>
    <x v="4"/>
  </r>
  <r>
    <x v="80"/>
    <n v="77"/>
    <n v="43"/>
    <x v="4"/>
  </r>
  <r>
    <x v="80"/>
    <n v="94"/>
    <n v="44"/>
    <x v="4"/>
  </r>
  <r>
    <x v="80"/>
    <n v="75"/>
    <n v="45"/>
    <x v="4"/>
  </r>
  <r>
    <x v="80"/>
    <n v="95"/>
    <n v="46"/>
    <x v="4"/>
  </r>
  <r>
    <x v="80"/>
    <n v="63"/>
    <n v="47"/>
    <x v="4"/>
  </r>
  <r>
    <x v="80"/>
    <n v="86"/>
    <n v="48"/>
    <x v="4"/>
  </r>
  <r>
    <x v="80"/>
    <n v="75"/>
    <n v="49"/>
    <x v="4"/>
  </r>
  <r>
    <x v="80"/>
    <n v="79"/>
    <n v="50"/>
    <x v="4"/>
  </r>
  <r>
    <x v="80"/>
    <n v="94"/>
    <n v="51"/>
    <x v="4"/>
  </r>
  <r>
    <x v="80"/>
    <n v="82"/>
    <n v="52"/>
    <x v="4"/>
  </r>
  <r>
    <x v="80"/>
    <n v="88"/>
    <n v="53"/>
    <x v="4"/>
  </r>
  <r>
    <x v="80"/>
    <n v="106"/>
    <n v="54"/>
    <x v="4"/>
  </r>
  <r>
    <x v="80"/>
    <n v="102"/>
    <n v="55"/>
    <x v="4"/>
  </r>
  <r>
    <x v="80"/>
    <n v="97"/>
    <n v="56"/>
    <x v="4"/>
  </r>
  <r>
    <x v="80"/>
    <n v="85"/>
    <n v="57"/>
    <x v="4"/>
  </r>
  <r>
    <x v="80"/>
    <n v="101"/>
    <n v="58"/>
    <x v="4"/>
  </r>
  <r>
    <x v="80"/>
    <n v="97"/>
    <n v="59"/>
    <x v="4"/>
  </r>
  <r>
    <x v="80"/>
    <n v="79"/>
    <n v="60"/>
    <x v="5"/>
  </r>
  <r>
    <x v="80"/>
    <n v="80"/>
    <n v="61"/>
    <x v="5"/>
  </r>
  <r>
    <x v="80"/>
    <n v="85"/>
    <n v="62"/>
    <x v="5"/>
  </r>
  <r>
    <x v="80"/>
    <n v="75"/>
    <n v="63"/>
    <x v="5"/>
  </r>
  <r>
    <x v="80"/>
    <n v="81"/>
    <n v="64"/>
    <x v="5"/>
  </r>
  <r>
    <x v="80"/>
    <n v="81"/>
    <n v="65"/>
    <x v="5"/>
  </r>
  <r>
    <x v="80"/>
    <n v="73"/>
    <n v="66"/>
    <x v="5"/>
  </r>
  <r>
    <x v="80"/>
    <n v="54"/>
    <n v="67"/>
    <x v="5"/>
  </r>
  <r>
    <x v="80"/>
    <n v="72"/>
    <n v="68"/>
    <x v="5"/>
  </r>
  <r>
    <x v="80"/>
    <n v="68"/>
    <n v="69"/>
    <x v="5"/>
  </r>
  <r>
    <x v="80"/>
    <n v="54"/>
    <n v="70"/>
    <x v="5"/>
  </r>
  <r>
    <x v="80"/>
    <n v="61"/>
    <n v="71"/>
    <x v="5"/>
  </r>
  <r>
    <x v="80"/>
    <n v="63"/>
    <n v="72"/>
    <x v="5"/>
  </r>
  <r>
    <x v="80"/>
    <n v="57"/>
    <n v="73"/>
    <x v="5"/>
  </r>
  <r>
    <x v="80"/>
    <n v="44"/>
    <n v="74"/>
    <x v="5"/>
  </r>
  <r>
    <x v="80"/>
    <n v="34"/>
    <n v="75"/>
    <x v="5"/>
  </r>
  <r>
    <x v="80"/>
    <n v="43"/>
    <n v="76"/>
    <x v="5"/>
  </r>
  <r>
    <x v="80"/>
    <n v="39"/>
    <n v="77"/>
    <x v="5"/>
  </r>
  <r>
    <x v="80"/>
    <n v="42"/>
    <n v="78"/>
    <x v="5"/>
  </r>
  <r>
    <x v="80"/>
    <n v="39"/>
    <n v="79"/>
    <x v="5"/>
  </r>
  <r>
    <x v="80"/>
    <n v="18"/>
    <n v="80"/>
    <x v="5"/>
  </r>
  <r>
    <x v="80"/>
    <n v="33"/>
    <n v="81"/>
    <x v="5"/>
  </r>
  <r>
    <x v="80"/>
    <n v="22"/>
    <n v="82"/>
    <x v="5"/>
  </r>
  <r>
    <x v="80"/>
    <n v="20"/>
    <n v="83"/>
    <x v="5"/>
  </r>
  <r>
    <x v="80"/>
    <n v="23"/>
    <n v="84"/>
    <x v="5"/>
  </r>
  <r>
    <x v="80"/>
    <n v="16"/>
    <n v="85"/>
    <x v="5"/>
  </r>
  <r>
    <x v="80"/>
    <n v="15"/>
    <n v="86"/>
    <x v="5"/>
  </r>
  <r>
    <x v="80"/>
    <n v="13"/>
    <n v="87"/>
    <x v="5"/>
  </r>
  <r>
    <x v="80"/>
    <n v="5"/>
    <n v="88"/>
    <x v="5"/>
  </r>
  <r>
    <x v="80"/>
    <n v="6"/>
    <n v="89"/>
    <x v="5"/>
  </r>
  <r>
    <x v="80"/>
    <n v="9"/>
    <n v="90"/>
    <x v="5"/>
  </r>
  <r>
    <x v="80"/>
    <n v="8"/>
    <n v="91"/>
    <x v="5"/>
  </r>
  <r>
    <x v="80"/>
    <n v="9"/>
    <n v="92"/>
    <x v="5"/>
  </r>
  <r>
    <x v="80"/>
    <n v="3"/>
    <n v="93"/>
    <x v="5"/>
  </r>
  <r>
    <x v="80"/>
    <n v="3"/>
    <n v="94"/>
    <x v="5"/>
  </r>
  <r>
    <x v="80"/>
    <n v="1"/>
    <n v="95"/>
    <x v="5"/>
  </r>
  <r>
    <x v="80"/>
    <n v="3"/>
    <n v="96"/>
    <x v="5"/>
  </r>
  <r>
    <x v="80"/>
    <n v="3"/>
    <n v="97"/>
    <x v="5"/>
  </r>
  <r>
    <x v="81"/>
    <n v="152"/>
    <n v="0"/>
    <x v="0"/>
  </r>
  <r>
    <x v="81"/>
    <n v="156"/>
    <n v="1"/>
    <x v="0"/>
  </r>
  <r>
    <x v="81"/>
    <n v="150"/>
    <n v="2"/>
    <x v="0"/>
  </r>
  <r>
    <x v="81"/>
    <n v="148"/>
    <n v="3"/>
    <x v="0"/>
  </r>
  <r>
    <x v="81"/>
    <n v="150"/>
    <n v="4"/>
    <x v="0"/>
  </r>
  <r>
    <x v="81"/>
    <n v="124"/>
    <n v="5"/>
    <x v="0"/>
  </r>
  <r>
    <x v="81"/>
    <n v="160"/>
    <n v="6"/>
    <x v="1"/>
  </r>
  <r>
    <x v="81"/>
    <n v="151"/>
    <n v="7"/>
    <x v="1"/>
  </r>
  <r>
    <x v="81"/>
    <n v="144"/>
    <n v="8"/>
    <x v="1"/>
  </r>
  <r>
    <x v="81"/>
    <n v="163"/>
    <n v="9"/>
    <x v="1"/>
  </r>
  <r>
    <x v="81"/>
    <n v="191"/>
    <n v="10"/>
    <x v="1"/>
  </r>
  <r>
    <x v="81"/>
    <n v="166"/>
    <n v="11"/>
    <x v="1"/>
  </r>
  <r>
    <x v="81"/>
    <n v="193"/>
    <n v="12"/>
    <x v="2"/>
  </r>
  <r>
    <x v="81"/>
    <n v="189"/>
    <n v="13"/>
    <x v="2"/>
  </r>
  <r>
    <x v="81"/>
    <n v="185"/>
    <n v="14"/>
    <x v="2"/>
  </r>
  <r>
    <x v="81"/>
    <n v="201"/>
    <n v="15"/>
    <x v="2"/>
  </r>
  <r>
    <x v="81"/>
    <n v="205"/>
    <n v="16"/>
    <x v="2"/>
  </r>
  <r>
    <x v="81"/>
    <n v="209"/>
    <n v="17"/>
    <x v="2"/>
  </r>
  <r>
    <x v="81"/>
    <n v="188"/>
    <n v="18"/>
    <x v="3"/>
  </r>
  <r>
    <x v="81"/>
    <n v="190"/>
    <n v="19"/>
    <x v="3"/>
  </r>
  <r>
    <x v="81"/>
    <n v="172"/>
    <n v="20"/>
    <x v="3"/>
  </r>
  <r>
    <x v="81"/>
    <n v="183"/>
    <n v="21"/>
    <x v="3"/>
  </r>
  <r>
    <x v="81"/>
    <n v="149"/>
    <n v="22"/>
    <x v="3"/>
  </r>
  <r>
    <x v="81"/>
    <n v="159"/>
    <n v="23"/>
    <x v="3"/>
  </r>
  <r>
    <x v="81"/>
    <n v="157"/>
    <n v="24"/>
    <x v="3"/>
  </r>
  <r>
    <x v="81"/>
    <n v="172"/>
    <n v="25"/>
    <x v="3"/>
  </r>
  <r>
    <x v="81"/>
    <n v="155"/>
    <n v="26"/>
    <x v="3"/>
  </r>
  <r>
    <x v="81"/>
    <n v="146"/>
    <n v="27"/>
    <x v="3"/>
  </r>
  <r>
    <x v="81"/>
    <n v="140"/>
    <n v="28"/>
    <x v="3"/>
  </r>
  <r>
    <x v="81"/>
    <n v="129"/>
    <n v="29"/>
    <x v="4"/>
  </r>
  <r>
    <x v="81"/>
    <n v="153"/>
    <n v="30"/>
    <x v="4"/>
  </r>
  <r>
    <x v="81"/>
    <n v="140"/>
    <n v="31"/>
    <x v="4"/>
  </r>
  <r>
    <x v="81"/>
    <n v="127"/>
    <n v="32"/>
    <x v="4"/>
  </r>
  <r>
    <x v="81"/>
    <n v="116"/>
    <n v="33"/>
    <x v="4"/>
  </r>
  <r>
    <x v="81"/>
    <n v="102"/>
    <n v="34"/>
    <x v="4"/>
  </r>
  <r>
    <x v="81"/>
    <n v="101"/>
    <n v="35"/>
    <x v="4"/>
  </r>
  <r>
    <x v="81"/>
    <n v="125"/>
    <n v="36"/>
    <x v="4"/>
  </r>
  <r>
    <x v="81"/>
    <n v="119"/>
    <n v="37"/>
    <x v="4"/>
  </r>
  <r>
    <x v="81"/>
    <n v="123"/>
    <n v="38"/>
    <x v="4"/>
  </r>
  <r>
    <x v="81"/>
    <n v="120"/>
    <n v="39"/>
    <x v="4"/>
  </r>
  <r>
    <x v="81"/>
    <n v="129"/>
    <n v="40"/>
    <x v="4"/>
  </r>
  <r>
    <x v="81"/>
    <n v="117"/>
    <n v="41"/>
    <x v="4"/>
  </r>
  <r>
    <x v="81"/>
    <n v="116"/>
    <n v="42"/>
    <x v="4"/>
  </r>
  <r>
    <x v="81"/>
    <n v="132"/>
    <n v="43"/>
    <x v="4"/>
  </r>
  <r>
    <x v="81"/>
    <n v="104"/>
    <n v="44"/>
    <x v="4"/>
  </r>
  <r>
    <x v="81"/>
    <n v="112"/>
    <n v="45"/>
    <x v="4"/>
  </r>
  <r>
    <x v="81"/>
    <n v="108"/>
    <n v="46"/>
    <x v="4"/>
  </r>
  <r>
    <x v="81"/>
    <n v="114"/>
    <n v="47"/>
    <x v="4"/>
  </r>
  <r>
    <x v="81"/>
    <n v="97"/>
    <n v="48"/>
    <x v="4"/>
  </r>
  <r>
    <x v="81"/>
    <n v="83"/>
    <n v="49"/>
    <x v="4"/>
  </r>
  <r>
    <x v="81"/>
    <n v="120"/>
    <n v="50"/>
    <x v="4"/>
  </r>
  <r>
    <x v="81"/>
    <n v="100"/>
    <n v="51"/>
    <x v="4"/>
  </r>
  <r>
    <x v="81"/>
    <n v="95"/>
    <n v="52"/>
    <x v="4"/>
  </r>
  <r>
    <x v="81"/>
    <n v="93"/>
    <n v="53"/>
    <x v="4"/>
  </r>
  <r>
    <x v="81"/>
    <n v="80"/>
    <n v="54"/>
    <x v="4"/>
  </r>
  <r>
    <x v="81"/>
    <n v="83"/>
    <n v="55"/>
    <x v="4"/>
  </r>
  <r>
    <x v="81"/>
    <n v="99"/>
    <n v="56"/>
    <x v="4"/>
  </r>
  <r>
    <x v="81"/>
    <n v="103"/>
    <n v="57"/>
    <x v="4"/>
  </r>
  <r>
    <x v="81"/>
    <n v="103"/>
    <n v="58"/>
    <x v="4"/>
  </r>
  <r>
    <x v="81"/>
    <n v="86"/>
    <n v="59"/>
    <x v="4"/>
  </r>
  <r>
    <x v="81"/>
    <n v="85"/>
    <n v="60"/>
    <x v="5"/>
  </r>
  <r>
    <x v="81"/>
    <n v="75"/>
    <n v="61"/>
    <x v="5"/>
  </r>
  <r>
    <x v="81"/>
    <n v="73"/>
    <n v="62"/>
    <x v="5"/>
  </r>
  <r>
    <x v="81"/>
    <n v="82"/>
    <n v="63"/>
    <x v="5"/>
  </r>
  <r>
    <x v="81"/>
    <n v="80"/>
    <n v="64"/>
    <x v="5"/>
  </r>
  <r>
    <x v="81"/>
    <n v="66"/>
    <n v="65"/>
    <x v="5"/>
  </r>
  <r>
    <x v="81"/>
    <n v="62"/>
    <n v="66"/>
    <x v="5"/>
  </r>
  <r>
    <x v="81"/>
    <n v="64"/>
    <n v="67"/>
    <x v="5"/>
  </r>
  <r>
    <x v="81"/>
    <n v="76"/>
    <n v="68"/>
    <x v="5"/>
  </r>
  <r>
    <x v="81"/>
    <n v="57"/>
    <n v="69"/>
    <x v="5"/>
  </r>
  <r>
    <x v="81"/>
    <n v="63"/>
    <n v="70"/>
    <x v="5"/>
  </r>
  <r>
    <x v="81"/>
    <n v="58"/>
    <n v="71"/>
    <x v="5"/>
  </r>
  <r>
    <x v="81"/>
    <n v="48"/>
    <n v="72"/>
    <x v="5"/>
  </r>
  <r>
    <x v="81"/>
    <n v="48"/>
    <n v="73"/>
    <x v="5"/>
  </r>
  <r>
    <x v="81"/>
    <n v="41"/>
    <n v="74"/>
    <x v="5"/>
  </r>
  <r>
    <x v="81"/>
    <n v="45"/>
    <n v="75"/>
    <x v="5"/>
  </r>
  <r>
    <x v="81"/>
    <n v="53"/>
    <n v="76"/>
    <x v="5"/>
  </r>
  <r>
    <x v="81"/>
    <n v="23"/>
    <n v="77"/>
    <x v="5"/>
  </r>
  <r>
    <x v="81"/>
    <n v="46"/>
    <n v="78"/>
    <x v="5"/>
  </r>
  <r>
    <x v="81"/>
    <n v="32"/>
    <n v="79"/>
    <x v="5"/>
  </r>
  <r>
    <x v="81"/>
    <n v="26"/>
    <n v="80"/>
    <x v="5"/>
  </r>
  <r>
    <x v="81"/>
    <n v="35"/>
    <n v="81"/>
    <x v="5"/>
  </r>
  <r>
    <x v="81"/>
    <n v="19"/>
    <n v="82"/>
    <x v="5"/>
  </r>
  <r>
    <x v="81"/>
    <n v="18"/>
    <n v="83"/>
    <x v="5"/>
  </r>
  <r>
    <x v="81"/>
    <n v="19"/>
    <n v="84"/>
    <x v="5"/>
  </r>
  <r>
    <x v="81"/>
    <n v="15"/>
    <n v="85"/>
    <x v="5"/>
  </r>
  <r>
    <x v="81"/>
    <n v="15"/>
    <n v="86"/>
    <x v="5"/>
  </r>
  <r>
    <x v="81"/>
    <n v="12"/>
    <n v="87"/>
    <x v="5"/>
  </r>
  <r>
    <x v="81"/>
    <n v="8"/>
    <n v="88"/>
    <x v="5"/>
  </r>
  <r>
    <x v="81"/>
    <n v="5"/>
    <n v="89"/>
    <x v="5"/>
  </r>
  <r>
    <x v="81"/>
    <n v="9"/>
    <n v="90"/>
    <x v="5"/>
  </r>
  <r>
    <x v="81"/>
    <n v="7"/>
    <n v="91"/>
    <x v="5"/>
  </r>
  <r>
    <x v="81"/>
    <n v="8"/>
    <n v="92"/>
    <x v="5"/>
  </r>
  <r>
    <x v="81"/>
    <n v="6"/>
    <n v="93"/>
    <x v="5"/>
  </r>
  <r>
    <x v="81"/>
    <n v="2"/>
    <n v="94"/>
    <x v="5"/>
  </r>
  <r>
    <x v="81"/>
    <n v="2"/>
    <n v="95"/>
    <x v="5"/>
  </r>
  <r>
    <x v="81"/>
    <n v="1"/>
    <n v="97"/>
    <x v="5"/>
  </r>
  <r>
    <x v="81"/>
    <n v="2"/>
    <n v="99"/>
    <x v="5"/>
  </r>
  <r>
    <x v="81"/>
    <n v="1"/>
    <n v="101"/>
    <x v="5"/>
  </r>
  <r>
    <x v="81"/>
    <n v="1"/>
    <n v="103"/>
    <x v="5"/>
  </r>
  <r>
    <x v="82"/>
    <n v="356"/>
    <n v="0"/>
    <x v="0"/>
  </r>
  <r>
    <x v="82"/>
    <n v="398"/>
    <n v="1"/>
    <x v="0"/>
  </r>
  <r>
    <x v="82"/>
    <n v="375"/>
    <n v="2"/>
    <x v="0"/>
  </r>
  <r>
    <x v="82"/>
    <n v="408"/>
    <n v="3"/>
    <x v="0"/>
  </r>
  <r>
    <x v="82"/>
    <n v="429"/>
    <n v="4"/>
    <x v="0"/>
  </r>
  <r>
    <x v="82"/>
    <n v="368"/>
    <n v="5"/>
    <x v="0"/>
  </r>
  <r>
    <x v="82"/>
    <n v="345"/>
    <n v="6"/>
    <x v="1"/>
  </r>
  <r>
    <x v="82"/>
    <n v="406"/>
    <n v="7"/>
    <x v="1"/>
  </r>
  <r>
    <x v="82"/>
    <n v="390"/>
    <n v="8"/>
    <x v="1"/>
  </r>
  <r>
    <x v="82"/>
    <n v="362"/>
    <n v="9"/>
    <x v="1"/>
  </r>
  <r>
    <x v="82"/>
    <n v="421"/>
    <n v="10"/>
    <x v="1"/>
  </r>
  <r>
    <x v="82"/>
    <n v="393"/>
    <n v="11"/>
    <x v="1"/>
  </r>
  <r>
    <x v="82"/>
    <n v="444"/>
    <n v="12"/>
    <x v="2"/>
  </r>
  <r>
    <x v="82"/>
    <n v="463"/>
    <n v="13"/>
    <x v="2"/>
  </r>
  <r>
    <x v="82"/>
    <n v="477"/>
    <n v="14"/>
    <x v="2"/>
  </r>
  <r>
    <x v="82"/>
    <n v="509"/>
    <n v="15"/>
    <x v="2"/>
  </r>
  <r>
    <x v="82"/>
    <n v="531"/>
    <n v="16"/>
    <x v="2"/>
  </r>
  <r>
    <x v="82"/>
    <n v="463"/>
    <n v="17"/>
    <x v="2"/>
  </r>
  <r>
    <x v="82"/>
    <n v="466"/>
    <n v="18"/>
    <x v="3"/>
  </r>
  <r>
    <x v="82"/>
    <n v="402"/>
    <n v="19"/>
    <x v="3"/>
  </r>
  <r>
    <x v="82"/>
    <n v="358"/>
    <n v="20"/>
    <x v="3"/>
  </r>
  <r>
    <x v="82"/>
    <n v="402"/>
    <n v="21"/>
    <x v="3"/>
  </r>
  <r>
    <x v="82"/>
    <n v="343"/>
    <n v="22"/>
    <x v="3"/>
  </r>
  <r>
    <x v="82"/>
    <n v="296"/>
    <n v="23"/>
    <x v="3"/>
  </r>
  <r>
    <x v="82"/>
    <n v="315"/>
    <n v="24"/>
    <x v="3"/>
  </r>
  <r>
    <x v="82"/>
    <n v="332"/>
    <n v="25"/>
    <x v="3"/>
  </r>
  <r>
    <x v="82"/>
    <n v="323"/>
    <n v="26"/>
    <x v="3"/>
  </r>
  <r>
    <x v="82"/>
    <n v="312"/>
    <n v="27"/>
    <x v="3"/>
  </r>
  <r>
    <x v="82"/>
    <n v="319"/>
    <n v="28"/>
    <x v="3"/>
  </r>
  <r>
    <x v="82"/>
    <n v="302"/>
    <n v="29"/>
    <x v="4"/>
  </r>
  <r>
    <x v="82"/>
    <n v="327"/>
    <n v="30"/>
    <x v="4"/>
  </r>
  <r>
    <x v="82"/>
    <n v="292"/>
    <n v="31"/>
    <x v="4"/>
  </r>
  <r>
    <x v="82"/>
    <n v="312"/>
    <n v="32"/>
    <x v="4"/>
  </r>
  <r>
    <x v="82"/>
    <n v="288"/>
    <n v="33"/>
    <x v="4"/>
  </r>
  <r>
    <x v="82"/>
    <n v="275"/>
    <n v="34"/>
    <x v="4"/>
  </r>
  <r>
    <x v="82"/>
    <n v="277"/>
    <n v="35"/>
    <x v="4"/>
  </r>
  <r>
    <x v="82"/>
    <n v="249"/>
    <n v="36"/>
    <x v="4"/>
  </r>
  <r>
    <x v="82"/>
    <n v="237"/>
    <n v="37"/>
    <x v="4"/>
  </r>
  <r>
    <x v="82"/>
    <n v="278"/>
    <n v="38"/>
    <x v="4"/>
  </r>
  <r>
    <x v="82"/>
    <n v="251"/>
    <n v="39"/>
    <x v="4"/>
  </r>
  <r>
    <x v="82"/>
    <n v="254"/>
    <n v="40"/>
    <x v="4"/>
  </r>
  <r>
    <x v="82"/>
    <n v="243"/>
    <n v="41"/>
    <x v="4"/>
  </r>
  <r>
    <x v="82"/>
    <n v="240"/>
    <n v="42"/>
    <x v="4"/>
  </r>
  <r>
    <x v="82"/>
    <n v="217"/>
    <n v="43"/>
    <x v="4"/>
  </r>
  <r>
    <x v="82"/>
    <n v="224"/>
    <n v="44"/>
    <x v="4"/>
  </r>
  <r>
    <x v="82"/>
    <n v="223"/>
    <n v="45"/>
    <x v="4"/>
  </r>
  <r>
    <x v="82"/>
    <n v="205"/>
    <n v="46"/>
    <x v="4"/>
  </r>
  <r>
    <x v="82"/>
    <n v="230"/>
    <n v="47"/>
    <x v="4"/>
  </r>
  <r>
    <x v="82"/>
    <n v="209"/>
    <n v="48"/>
    <x v="4"/>
  </r>
  <r>
    <x v="82"/>
    <n v="207"/>
    <n v="49"/>
    <x v="4"/>
  </r>
  <r>
    <x v="82"/>
    <n v="208"/>
    <n v="50"/>
    <x v="4"/>
  </r>
  <r>
    <x v="82"/>
    <n v="228"/>
    <n v="51"/>
    <x v="4"/>
  </r>
  <r>
    <x v="82"/>
    <n v="217"/>
    <n v="52"/>
    <x v="4"/>
  </r>
  <r>
    <x v="82"/>
    <n v="238"/>
    <n v="53"/>
    <x v="4"/>
  </r>
  <r>
    <x v="82"/>
    <n v="225"/>
    <n v="54"/>
    <x v="4"/>
  </r>
  <r>
    <x v="82"/>
    <n v="226"/>
    <n v="55"/>
    <x v="4"/>
  </r>
  <r>
    <x v="82"/>
    <n v="209"/>
    <n v="56"/>
    <x v="4"/>
  </r>
  <r>
    <x v="82"/>
    <n v="222"/>
    <n v="57"/>
    <x v="4"/>
  </r>
  <r>
    <x v="82"/>
    <n v="232"/>
    <n v="58"/>
    <x v="4"/>
  </r>
  <r>
    <x v="82"/>
    <n v="216"/>
    <n v="59"/>
    <x v="4"/>
  </r>
  <r>
    <x v="82"/>
    <n v="177"/>
    <n v="60"/>
    <x v="5"/>
  </r>
  <r>
    <x v="82"/>
    <n v="171"/>
    <n v="61"/>
    <x v="5"/>
  </r>
  <r>
    <x v="82"/>
    <n v="176"/>
    <n v="62"/>
    <x v="5"/>
  </r>
  <r>
    <x v="82"/>
    <n v="160"/>
    <n v="63"/>
    <x v="5"/>
  </r>
  <r>
    <x v="82"/>
    <n v="153"/>
    <n v="64"/>
    <x v="5"/>
  </r>
  <r>
    <x v="82"/>
    <n v="112"/>
    <n v="65"/>
    <x v="5"/>
  </r>
  <r>
    <x v="82"/>
    <n v="133"/>
    <n v="66"/>
    <x v="5"/>
  </r>
  <r>
    <x v="82"/>
    <n v="124"/>
    <n v="67"/>
    <x v="5"/>
  </r>
  <r>
    <x v="82"/>
    <n v="112"/>
    <n v="68"/>
    <x v="5"/>
  </r>
  <r>
    <x v="82"/>
    <n v="98"/>
    <n v="69"/>
    <x v="5"/>
  </r>
  <r>
    <x v="82"/>
    <n v="92"/>
    <n v="70"/>
    <x v="5"/>
  </r>
  <r>
    <x v="82"/>
    <n v="99"/>
    <n v="71"/>
    <x v="5"/>
  </r>
  <r>
    <x v="82"/>
    <n v="80"/>
    <n v="72"/>
    <x v="5"/>
  </r>
  <r>
    <x v="82"/>
    <n v="72"/>
    <n v="73"/>
    <x v="5"/>
  </r>
  <r>
    <x v="82"/>
    <n v="62"/>
    <n v="74"/>
    <x v="5"/>
  </r>
  <r>
    <x v="82"/>
    <n v="55"/>
    <n v="75"/>
    <x v="5"/>
  </r>
  <r>
    <x v="82"/>
    <n v="55"/>
    <n v="76"/>
    <x v="5"/>
  </r>
  <r>
    <x v="82"/>
    <n v="65"/>
    <n v="77"/>
    <x v="5"/>
  </r>
  <r>
    <x v="82"/>
    <n v="46"/>
    <n v="78"/>
    <x v="5"/>
  </r>
  <r>
    <x v="82"/>
    <n v="56"/>
    <n v="79"/>
    <x v="5"/>
  </r>
  <r>
    <x v="82"/>
    <n v="53"/>
    <n v="80"/>
    <x v="5"/>
  </r>
  <r>
    <x v="82"/>
    <n v="40"/>
    <n v="81"/>
    <x v="5"/>
  </r>
  <r>
    <x v="82"/>
    <n v="47"/>
    <n v="82"/>
    <x v="5"/>
  </r>
  <r>
    <x v="82"/>
    <n v="26"/>
    <n v="83"/>
    <x v="5"/>
  </r>
  <r>
    <x v="82"/>
    <n v="29"/>
    <n v="84"/>
    <x v="5"/>
  </r>
  <r>
    <x v="82"/>
    <n v="19"/>
    <n v="85"/>
    <x v="5"/>
  </r>
  <r>
    <x v="82"/>
    <n v="25"/>
    <n v="86"/>
    <x v="5"/>
  </r>
  <r>
    <x v="82"/>
    <n v="17"/>
    <n v="87"/>
    <x v="5"/>
  </r>
  <r>
    <x v="82"/>
    <n v="22"/>
    <n v="88"/>
    <x v="5"/>
  </r>
  <r>
    <x v="82"/>
    <n v="17"/>
    <n v="89"/>
    <x v="5"/>
  </r>
  <r>
    <x v="82"/>
    <n v="19"/>
    <n v="90"/>
    <x v="5"/>
  </r>
  <r>
    <x v="82"/>
    <n v="13"/>
    <n v="91"/>
    <x v="5"/>
  </r>
  <r>
    <x v="82"/>
    <n v="7"/>
    <n v="92"/>
    <x v="5"/>
  </r>
  <r>
    <x v="82"/>
    <n v="9"/>
    <n v="93"/>
    <x v="5"/>
  </r>
  <r>
    <x v="82"/>
    <n v="8"/>
    <n v="94"/>
    <x v="5"/>
  </r>
  <r>
    <x v="82"/>
    <n v="2"/>
    <n v="95"/>
    <x v="5"/>
  </r>
  <r>
    <x v="82"/>
    <n v="3"/>
    <n v="96"/>
    <x v="5"/>
  </r>
  <r>
    <x v="82"/>
    <n v="1"/>
    <n v="97"/>
    <x v="5"/>
  </r>
  <r>
    <x v="82"/>
    <n v="2"/>
    <n v="99"/>
    <x v="5"/>
  </r>
  <r>
    <x v="82"/>
    <n v="1"/>
    <n v="102"/>
    <x v="5"/>
  </r>
  <r>
    <x v="82"/>
    <n v="2"/>
    <n v="103"/>
    <x v="5"/>
  </r>
  <r>
    <x v="82"/>
    <n v="1"/>
    <n v="105"/>
    <x v="5"/>
  </r>
  <r>
    <x v="82"/>
    <n v="1"/>
    <n v="112"/>
    <x v="5"/>
  </r>
  <r>
    <x v="83"/>
    <n v="36"/>
    <n v="0"/>
    <x v="0"/>
  </r>
  <r>
    <x v="83"/>
    <n v="34"/>
    <n v="1"/>
    <x v="0"/>
  </r>
  <r>
    <x v="83"/>
    <n v="41"/>
    <n v="2"/>
    <x v="0"/>
  </r>
  <r>
    <x v="83"/>
    <n v="27"/>
    <n v="3"/>
    <x v="0"/>
  </r>
  <r>
    <x v="83"/>
    <n v="37"/>
    <n v="4"/>
    <x v="0"/>
  </r>
  <r>
    <x v="83"/>
    <n v="33"/>
    <n v="5"/>
    <x v="0"/>
  </r>
  <r>
    <x v="83"/>
    <n v="41"/>
    <n v="6"/>
    <x v="1"/>
  </r>
  <r>
    <x v="83"/>
    <n v="44"/>
    <n v="7"/>
    <x v="1"/>
  </r>
  <r>
    <x v="83"/>
    <n v="39"/>
    <n v="8"/>
    <x v="1"/>
  </r>
  <r>
    <x v="83"/>
    <n v="42"/>
    <n v="9"/>
    <x v="1"/>
  </r>
  <r>
    <x v="83"/>
    <n v="41"/>
    <n v="10"/>
    <x v="1"/>
  </r>
  <r>
    <x v="83"/>
    <n v="38"/>
    <n v="11"/>
    <x v="1"/>
  </r>
  <r>
    <x v="83"/>
    <n v="41"/>
    <n v="12"/>
    <x v="2"/>
  </r>
  <r>
    <x v="83"/>
    <n v="50"/>
    <n v="13"/>
    <x v="2"/>
  </r>
  <r>
    <x v="83"/>
    <n v="49"/>
    <n v="14"/>
    <x v="2"/>
  </r>
  <r>
    <x v="83"/>
    <n v="47"/>
    <n v="15"/>
    <x v="2"/>
  </r>
  <r>
    <x v="83"/>
    <n v="61"/>
    <n v="16"/>
    <x v="2"/>
  </r>
  <r>
    <x v="83"/>
    <n v="54"/>
    <n v="17"/>
    <x v="2"/>
  </r>
  <r>
    <x v="83"/>
    <n v="54"/>
    <n v="18"/>
    <x v="3"/>
  </r>
  <r>
    <x v="83"/>
    <n v="51"/>
    <n v="19"/>
    <x v="3"/>
  </r>
  <r>
    <x v="83"/>
    <n v="67"/>
    <n v="20"/>
    <x v="3"/>
  </r>
  <r>
    <x v="83"/>
    <n v="54"/>
    <n v="21"/>
    <x v="3"/>
  </r>
  <r>
    <x v="83"/>
    <n v="36"/>
    <n v="22"/>
    <x v="3"/>
  </r>
  <r>
    <x v="83"/>
    <n v="49"/>
    <n v="23"/>
    <x v="3"/>
  </r>
  <r>
    <x v="83"/>
    <n v="45"/>
    <n v="24"/>
    <x v="3"/>
  </r>
  <r>
    <x v="83"/>
    <n v="49"/>
    <n v="25"/>
    <x v="3"/>
  </r>
  <r>
    <x v="83"/>
    <n v="56"/>
    <n v="26"/>
    <x v="3"/>
  </r>
  <r>
    <x v="83"/>
    <n v="48"/>
    <n v="27"/>
    <x v="3"/>
  </r>
  <r>
    <x v="83"/>
    <n v="37"/>
    <n v="28"/>
    <x v="3"/>
  </r>
  <r>
    <x v="83"/>
    <n v="41"/>
    <n v="29"/>
    <x v="4"/>
  </r>
  <r>
    <x v="83"/>
    <n v="53"/>
    <n v="30"/>
    <x v="4"/>
  </r>
  <r>
    <x v="83"/>
    <n v="44"/>
    <n v="31"/>
    <x v="4"/>
  </r>
  <r>
    <x v="83"/>
    <n v="45"/>
    <n v="32"/>
    <x v="4"/>
  </r>
  <r>
    <x v="83"/>
    <n v="39"/>
    <n v="33"/>
    <x v="4"/>
  </r>
  <r>
    <x v="83"/>
    <n v="42"/>
    <n v="34"/>
    <x v="4"/>
  </r>
  <r>
    <x v="83"/>
    <n v="45"/>
    <n v="35"/>
    <x v="4"/>
  </r>
  <r>
    <x v="83"/>
    <n v="37"/>
    <n v="36"/>
    <x v="4"/>
  </r>
  <r>
    <x v="83"/>
    <n v="42"/>
    <n v="37"/>
    <x v="4"/>
  </r>
  <r>
    <x v="83"/>
    <n v="37"/>
    <n v="38"/>
    <x v="4"/>
  </r>
  <r>
    <x v="83"/>
    <n v="52"/>
    <n v="39"/>
    <x v="4"/>
  </r>
  <r>
    <x v="83"/>
    <n v="40"/>
    <n v="40"/>
    <x v="4"/>
  </r>
  <r>
    <x v="83"/>
    <n v="47"/>
    <n v="41"/>
    <x v="4"/>
  </r>
  <r>
    <x v="83"/>
    <n v="47"/>
    <n v="42"/>
    <x v="4"/>
  </r>
  <r>
    <x v="83"/>
    <n v="56"/>
    <n v="43"/>
    <x v="4"/>
  </r>
  <r>
    <x v="83"/>
    <n v="54"/>
    <n v="44"/>
    <x v="4"/>
  </r>
  <r>
    <x v="83"/>
    <n v="37"/>
    <n v="45"/>
    <x v="4"/>
  </r>
  <r>
    <x v="83"/>
    <n v="38"/>
    <n v="46"/>
    <x v="4"/>
  </r>
  <r>
    <x v="83"/>
    <n v="29"/>
    <n v="47"/>
    <x v="4"/>
  </r>
  <r>
    <x v="83"/>
    <n v="56"/>
    <n v="48"/>
    <x v="4"/>
  </r>
  <r>
    <x v="83"/>
    <n v="37"/>
    <n v="49"/>
    <x v="4"/>
  </r>
  <r>
    <x v="83"/>
    <n v="58"/>
    <n v="50"/>
    <x v="4"/>
  </r>
  <r>
    <x v="83"/>
    <n v="44"/>
    <n v="51"/>
    <x v="4"/>
  </r>
  <r>
    <x v="83"/>
    <n v="42"/>
    <n v="52"/>
    <x v="4"/>
  </r>
  <r>
    <x v="83"/>
    <n v="58"/>
    <n v="53"/>
    <x v="4"/>
  </r>
  <r>
    <x v="83"/>
    <n v="61"/>
    <n v="54"/>
    <x v="4"/>
  </r>
  <r>
    <x v="83"/>
    <n v="40"/>
    <n v="55"/>
    <x v="4"/>
  </r>
  <r>
    <x v="83"/>
    <n v="57"/>
    <n v="56"/>
    <x v="4"/>
  </r>
  <r>
    <x v="83"/>
    <n v="46"/>
    <n v="57"/>
    <x v="4"/>
  </r>
  <r>
    <x v="83"/>
    <n v="45"/>
    <n v="58"/>
    <x v="4"/>
  </r>
  <r>
    <x v="83"/>
    <n v="52"/>
    <n v="59"/>
    <x v="4"/>
  </r>
  <r>
    <x v="83"/>
    <n v="51"/>
    <n v="60"/>
    <x v="5"/>
  </r>
  <r>
    <x v="83"/>
    <n v="66"/>
    <n v="61"/>
    <x v="5"/>
  </r>
  <r>
    <x v="83"/>
    <n v="51"/>
    <n v="62"/>
    <x v="5"/>
  </r>
  <r>
    <x v="83"/>
    <n v="48"/>
    <n v="63"/>
    <x v="5"/>
  </r>
  <r>
    <x v="83"/>
    <n v="40"/>
    <n v="64"/>
    <x v="5"/>
  </r>
  <r>
    <x v="83"/>
    <n v="41"/>
    <n v="65"/>
    <x v="5"/>
  </r>
  <r>
    <x v="83"/>
    <n v="36"/>
    <n v="66"/>
    <x v="5"/>
  </r>
  <r>
    <x v="83"/>
    <n v="42"/>
    <n v="67"/>
    <x v="5"/>
  </r>
  <r>
    <x v="83"/>
    <n v="44"/>
    <n v="68"/>
    <x v="5"/>
  </r>
  <r>
    <x v="83"/>
    <n v="34"/>
    <n v="69"/>
    <x v="5"/>
  </r>
  <r>
    <x v="83"/>
    <n v="25"/>
    <n v="70"/>
    <x v="5"/>
  </r>
  <r>
    <x v="83"/>
    <n v="28"/>
    <n v="71"/>
    <x v="5"/>
  </r>
  <r>
    <x v="83"/>
    <n v="32"/>
    <n v="72"/>
    <x v="5"/>
  </r>
  <r>
    <x v="83"/>
    <n v="27"/>
    <n v="73"/>
    <x v="5"/>
  </r>
  <r>
    <x v="83"/>
    <n v="37"/>
    <n v="74"/>
    <x v="5"/>
  </r>
  <r>
    <x v="83"/>
    <n v="26"/>
    <n v="75"/>
    <x v="5"/>
  </r>
  <r>
    <x v="83"/>
    <n v="26"/>
    <n v="76"/>
    <x v="5"/>
  </r>
  <r>
    <x v="83"/>
    <n v="23"/>
    <n v="77"/>
    <x v="5"/>
  </r>
  <r>
    <x v="83"/>
    <n v="15"/>
    <n v="78"/>
    <x v="5"/>
  </r>
  <r>
    <x v="83"/>
    <n v="17"/>
    <n v="79"/>
    <x v="5"/>
  </r>
  <r>
    <x v="83"/>
    <n v="13"/>
    <n v="80"/>
    <x v="5"/>
  </r>
  <r>
    <x v="83"/>
    <n v="14"/>
    <n v="81"/>
    <x v="5"/>
  </r>
  <r>
    <x v="83"/>
    <n v="14"/>
    <n v="82"/>
    <x v="5"/>
  </r>
  <r>
    <x v="83"/>
    <n v="13"/>
    <n v="83"/>
    <x v="5"/>
  </r>
  <r>
    <x v="83"/>
    <n v="8"/>
    <n v="84"/>
    <x v="5"/>
  </r>
  <r>
    <x v="83"/>
    <n v="10"/>
    <n v="85"/>
    <x v="5"/>
  </r>
  <r>
    <x v="83"/>
    <n v="8"/>
    <n v="86"/>
    <x v="5"/>
  </r>
  <r>
    <x v="83"/>
    <n v="12"/>
    <n v="87"/>
    <x v="5"/>
  </r>
  <r>
    <x v="83"/>
    <n v="3"/>
    <n v="88"/>
    <x v="5"/>
  </r>
  <r>
    <x v="83"/>
    <n v="5"/>
    <n v="89"/>
    <x v="5"/>
  </r>
  <r>
    <x v="83"/>
    <n v="4"/>
    <n v="90"/>
    <x v="5"/>
  </r>
  <r>
    <x v="83"/>
    <n v="4"/>
    <n v="91"/>
    <x v="5"/>
  </r>
  <r>
    <x v="83"/>
    <n v="4"/>
    <n v="92"/>
    <x v="5"/>
  </r>
  <r>
    <x v="83"/>
    <n v="2"/>
    <n v="93"/>
    <x v="5"/>
  </r>
  <r>
    <x v="83"/>
    <n v="1"/>
    <n v="94"/>
    <x v="5"/>
  </r>
  <r>
    <x v="83"/>
    <n v="1"/>
    <n v="95"/>
    <x v="5"/>
  </r>
  <r>
    <x v="83"/>
    <n v="1"/>
    <n v="98"/>
    <x v="5"/>
  </r>
  <r>
    <x v="83"/>
    <n v="1"/>
    <n v="100"/>
    <x v="5"/>
  </r>
  <r>
    <x v="83"/>
    <n v="1"/>
    <n v="101"/>
    <x v="5"/>
  </r>
  <r>
    <x v="84"/>
    <n v="379"/>
    <n v="0"/>
    <x v="0"/>
  </r>
  <r>
    <x v="84"/>
    <n v="377"/>
    <n v="1"/>
    <x v="0"/>
  </r>
  <r>
    <x v="84"/>
    <n v="342"/>
    <n v="2"/>
    <x v="0"/>
  </r>
  <r>
    <x v="84"/>
    <n v="329"/>
    <n v="3"/>
    <x v="0"/>
  </r>
  <r>
    <x v="84"/>
    <n v="310"/>
    <n v="4"/>
    <x v="0"/>
  </r>
  <r>
    <x v="84"/>
    <n v="310"/>
    <n v="5"/>
    <x v="0"/>
  </r>
  <r>
    <x v="84"/>
    <n v="293"/>
    <n v="6"/>
    <x v="1"/>
  </r>
  <r>
    <x v="84"/>
    <n v="299"/>
    <n v="7"/>
    <x v="1"/>
  </r>
  <r>
    <x v="84"/>
    <n v="287"/>
    <n v="8"/>
    <x v="1"/>
  </r>
  <r>
    <x v="84"/>
    <n v="283"/>
    <n v="9"/>
    <x v="1"/>
  </r>
  <r>
    <x v="84"/>
    <n v="296"/>
    <n v="10"/>
    <x v="1"/>
  </r>
  <r>
    <x v="84"/>
    <n v="274"/>
    <n v="11"/>
    <x v="1"/>
  </r>
  <r>
    <x v="84"/>
    <n v="322"/>
    <n v="12"/>
    <x v="2"/>
  </r>
  <r>
    <x v="84"/>
    <n v="337"/>
    <n v="13"/>
    <x v="2"/>
  </r>
  <r>
    <x v="84"/>
    <n v="336"/>
    <n v="14"/>
    <x v="2"/>
  </r>
  <r>
    <x v="84"/>
    <n v="363"/>
    <n v="15"/>
    <x v="2"/>
  </r>
  <r>
    <x v="84"/>
    <n v="376"/>
    <n v="16"/>
    <x v="2"/>
  </r>
  <r>
    <x v="84"/>
    <n v="400"/>
    <n v="17"/>
    <x v="2"/>
  </r>
  <r>
    <x v="84"/>
    <n v="366"/>
    <n v="18"/>
    <x v="3"/>
  </r>
  <r>
    <x v="84"/>
    <n v="339"/>
    <n v="19"/>
    <x v="3"/>
  </r>
  <r>
    <x v="84"/>
    <n v="301"/>
    <n v="20"/>
    <x v="3"/>
  </r>
  <r>
    <x v="84"/>
    <n v="394"/>
    <n v="21"/>
    <x v="3"/>
  </r>
  <r>
    <x v="84"/>
    <n v="361"/>
    <n v="22"/>
    <x v="3"/>
  </r>
  <r>
    <x v="84"/>
    <n v="395"/>
    <n v="23"/>
    <x v="3"/>
  </r>
  <r>
    <x v="84"/>
    <n v="402"/>
    <n v="24"/>
    <x v="3"/>
  </r>
  <r>
    <x v="84"/>
    <n v="504"/>
    <n v="25"/>
    <x v="3"/>
  </r>
  <r>
    <x v="84"/>
    <n v="550"/>
    <n v="26"/>
    <x v="3"/>
  </r>
  <r>
    <x v="84"/>
    <n v="515"/>
    <n v="27"/>
    <x v="3"/>
  </r>
  <r>
    <x v="84"/>
    <n v="468"/>
    <n v="28"/>
    <x v="3"/>
  </r>
  <r>
    <x v="84"/>
    <n v="500"/>
    <n v="29"/>
    <x v="4"/>
  </r>
  <r>
    <x v="84"/>
    <n v="410"/>
    <n v="30"/>
    <x v="4"/>
  </r>
  <r>
    <x v="84"/>
    <n v="446"/>
    <n v="31"/>
    <x v="4"/>
  </r>
  <r>
    <x v="84"/>
    <n v="411"/>
    <n v="32"/>
    <x v="4"/>
  </r>
  <r>
    <x v="84"/>
    <n v="371"/>
    <n v="33"/>
    <x v="4"/>
  </r>
  <r>
    <x v="84"/>
    <n v="358"/>
    <n v="34"/>
    <x v="4"/>
  </r>
  <r>
    <x v="84"/>
    <n v="361"/>
    <n v="35"/>
    <x v="4"/>
  </r>
  <r>
    <x v="84"/>
    <n v="342"/>
    <n v="36"/>
    <x v="4"/>
  </r>
  <r>
    <x v="84"/>
    <n v="342"/>
    <n v="37"/>
    <x v="4"/>
  </r>
  <r>
    <x v="84"/>
    <n v="356"/>
    <n v="38"/>
    <x v="4"/>
  </r>
  <r>
    <x v="84"/>
    <n v="367"/>
    <n v="39"/>
    <x v="4"/>
  </r>
  <r>
    <x v="84"/>
    <n v="331"/>
    <n v="40"/>
    <x v="4"/>
  </r>
  <r>
    <x v="84"/>
    <n v="364"/>
    <n v="41"/>
    <x v="4"/>
  </r>
  <r>
    <x v="84"/>
    <n v="353"/>
    <n v="42"/>
    <x v="4"/>
  </r>
  <r>
    <x v="84"/>
    <n v="347"/>
    <n v="43"/>
    <x v="4"/>
  </r>
  <r>
    <x v="84"/>
    <n v="305"/>
    <n v="44"/>
    <x v="4"/>
  </r>
  <r>
    <x v="84"/>
    <n v="325"/>
    <n v="45"/>
    <x v="4"/>
  </r>
  <r>
    <x v="84"/>
    <n v="278"/>
    <n v="46"/>
    <x v="4"/>
  </r>
  <r>
    <x v="84"/>
    <n v="322"/>
    <n v="47"/>
    <x v="4"/>
  </r>
  <r>
    <x v="84"/>
    <n v="323"/>
    <n v="48"/>
    <x v="4"/>
  </r>
  <r>
    <x v="84"/>
    <n v="313"/>
    <n v="49"/>
    <x v="4"/>
  </r>
  <r>
    <x v="84"/>
    <n v="327"/>
    <n v="50"/>
    <x v="4"/>
  </r>
  <r>
    <x v="84"/>
    <n v="302"/>
    <n v="51"/>
    <x v="4"/>
  </r>
  <r>
    <x v="84"/>
    <n v="383"/>
    <n v="52"/>
    <x v="4"/>
  </r>
  <r>
    <x v="84"/>
    <n v="339"/>
    <n v="53"/>
    <x v="4"/>
  </r>
  <r>
    <x v="84"/>
    <n v="392"/>
    <n v="54"/>
    <x v="4"/>
  </r>
  <r>
    <x v="84"/>
    <n v="369"/>
    <n v="55"/>
    <x v="4"/>
  </r>
  <r>
    <x v="84"/>
    <n v="367"/>
    <n v="56"/>
    <x v="4"/>
  </r>
  <r>
    <x v="84"/>
    <n v="367"/>
    <n v="57"/>
    <x v="4"/>
  </r>
  <r>
    <x v="84"/>
    <n v="362"/>
    <n v="58"/>
    <x v="4"/>
  </r>
  <r>
    <x v="84"/>
    <n v="339"/>
    <n v="59"/>
    <x v="4"/>
  </r>
  <r>
    <x v="84"/>
    <n v="347"/>
    <n v="60"/>
    <x v="5"/>
  </r>
  <r>
    <x v="84"/>
    <n v="362"/>
    <n v="61"/>
    <x v="5"/>
  </r>
  <r>
    <x v="84"/>
    <n v="355"/>
    <n v="62"/>
    <x v="5"/>
  </r>
  <r>
    <x v="84"/>
    <n v="299"/>
    <n v="63"/>
    <x v="5"/>
  </r>
  <r>
    <x v="84"/>
    <n v="278"/>
    <n v="64"/>
    <x v="5"/>
  </r>
  <r>
    <x v="84"/>
    <n v="283"/>
    <n v="65"/>
    <x v="5"/>
  </r>
  <r>
    <x v="84"/>
    <n v="241"/>
    <n v="66"/>
    <x v="5"/>
  </r>
  <r>
    <x v="84"/>
    <n v="238"/>
    <n v="67"/>
    <x v="5"/>
  </r>
  <r>
    <x v="84"/>
    <n v="240"/>
    <n v="68"/>
    <x v="5"/>
  </r>
  <r>
    <x v="84"/>
    <n v="216"/>
    <n v="69"/>
    <x v="5"/>
  </r>
  <r>
    <x v="84"/>
    <n v="218"/>
    <n v="70"/>
    <x v="5"/>
  </r>
  <r>
    <x v="84"/>
    <n v="201"/>
    <n v="71"/>
    <x v="5"/>
  </r>
  <r>
    <x v="84"/>
    <n v="186"/>
    <n v="72"/>
    <x v="5"/>
  </r>
  <r>
    <x v="84"/>
    <n v="176"/>
    <n v="73"/>
    <x v="5"/>
  </r>
  <r>
    <x v="84"/>
    <n v="144"/>
    <n v="74"/>
    <x v="5"/>
  </r>
  <r>
    <x v="84"/>
    <n v="141"/>
    <n v="75"/>
    <x v="5"/>
  </r>
  <r>
    <x v="84"/>
    <n v="134"/>
    <n v="76"/>
    <x v="5"/>
  </r>
  <r>
    <x v="84"/>
    <n v="134"/>
    <n v="77"/>
    <x v="5"/>
  </r>
  <r>
    <x v="84"/>
    <n v="116"/>
    <n v="78"/>
    <x v="5"/>
  </r>
  <r>
    <x v="84"/>
    <n v="117"/>
    <n v="79"/>
    <x v="5"/>
  </r>
  <r>
    <x v="84"/>
    <n v="106"/>
    <n v="80"/>
    <x v="5"/>
  </r>
  <r>
    <x v="84"/>
    <n v="101"/>
    <n v="81"/>
    <x v="5"/>
  </r>
  <r>
    <x v="84"/>
    <n v="82"/>
    <n v="82"/>
    <x v="5"/>
  </r>
  <r>
    <x v="84"/>
    <n v="77"/>
    <n v="83"/>
    <x v="5"/>
  </r>
  <r>
    <x v="84"/>
    <n v="67"/>
    <n v="84"/>
    <x v="5"/>
  </r>
  <r>
    <x v="84"/>
    <n v="63"/>
    <n v="85"/>
    <x v="5"/>
  </r>
  <r>
    <x v="84"/>
    <n v="59"/>
    <n v="86"/>
    <x v="5"/>
  </r>
  <r>
    <x v="84"/>
    <n v="52"/>
    <n v="87"/>
    <x v="5"/>
  </r>
  <r>
    <x v="84"/>
    <n v="42"/>
    <n v="88"/>
    <x v="5"/>
  </r>
  <r>
    <x v="84"/>
    <n v="52"/>
    <n v="89"/>
    <x v="5"/>
  </r>
  <r>
    <x v="84"/>
    <n v="28"/>
    <n v="90"/>
    <x v="5"/>
  </r>
  <r>
    <x v="84"/>
    <n v="35"/>
    <n v="91"/>
    <x v="5"/>
  </r>
  <r>
    <x v="84"/>
    <n v="23"/>
    <n v="92"/>
    <x v="5"/>
  </r>
  <r>
    <x v="84"/>
    <n v="19"/>
    <n v="93"/>
    <x v="5"/>
  </r>
  <r>
    <x v="84"/>
    <n v="13"/>
    <n v="94"/>
    <x v="5"/>
  </r>
  <r>
    <x v="84"/>
    <n v="9"/>
    <n v="95"/>
    <x v="5"/>
  </r>
  <r>
    <x v="84"/>
    <n v="7"/>
    <n v="96"/>
    <x v="5"/>
  </r>
  <r>
    <x v="84"/>
    <n v="7"/>
    <n v="97"/>
    <x v="5"/>
  </r>
  <r>
    <x v="84"/>
    <n v="7"/>
    <n v="98"/>
    <x v="5"/>
  </r>
  <r>
    <x v="84"/>
    <n v="4"/>
    <n v="99"/>
    <x v="5"/>
  </r>
  <r>
    <x v="84"/>
    <n v="2"/>
    <n v="101"/>
    <x v="5"/>
  </r>
  <r>
    <x v="84"/>
    <n v="2"/>
    <n v="102"/>
    <x v="5"/>
  </r>
  <r>
    <x v="84"/>
    <n v="1"/>
    <n v="103"/>
    <x v="5"/>
  </r>
  <r>
    <x v="84"/>
    <n v="1"/>
    <n v="104"/>
    <x v="5"/>
  </r>
  <r>
    <x v="85"/>
    <n v="121"/>
    <n v="0"/>
    <x v="0"/>
  </r>
  <r>
    <x v="85"/>
    <n v="97"/>
    <n v="1"/>
    <x v="0"/>
  </r>
  <r>
    <x v="85"/>
    <n v="123"/>
    <n v="2"/>
    <x v="0"/>
  </r>
  <r>
    <x v="85"/>
    <n v="107"/>
    <n v="3"/>
    <x v="0"/>
  </r>
  <r>
    <x v="85"/>
    <n v="129"/>
    <n v="4"/>
    <x v="0"/>
  </r>
  <r>
    <x v="85"/>
    <n v="119"/>
    <n v="5"/>
    <x v="0"/>
  </r>
  <r>
    <x v="85"/>
    <n v="98"/>
    <n v="6"/>
    <x v="1"/>
  </r>
  <r>
    <x v="85"/>
    <n v="115"/>
    <n v="7"/>
    <x v="1"/>
  </r>
  <r>
    <x v="85"/>
    <n v="142"/>
    <n v="8"/>
    <x v="1"/>
  </r>
  <r>
    <x v="85"/>
    <n v="137"/>
    <n v="9"/>
    <x v="1"/>
  </r>
  <r>
    <x v="85"/>
    <n v="129"/>
    <n v="10"/>
    <x v="1"/>
  </r>
  <r>
    <x v="85"/>
    <n v="182"/>
    <n v="11"/>
    <x v="1"/>
  </r>
  <r>
    <x v="85"/>
    <n v="145"/>
    <n v="12"/>
    <x v="2"/>
  </r>
  <r>
    <x v="85"/>
    <n v="118"/>
    <n v="13"/>
    <x v="2"/>
  </r>
  <r>
    <x v="85"/>
    <n v="145"/>
    <n v="14"/>
    <x v="2"/>
  </r>
  <r>
    <x v="85"/>
    <n v="130"/>
    <n v="15"/>
    <x v="2"/>
  </r>
  <r>
    <x v="85"/>
    <n v="133"/>
    <n v="16"/>
    <x v="2"/>
  </r>
  <r>
    <x v="85"/>
    <n v="152"/>
    <n v="17"/>
    <x v="2"/>
  </r>
  <r>
    <x v="85"/>
    <n v="126"/>
    <n v="18"/>
    <x v="3"/>
  </r>
  <r>
    <x v="85"/>
    <n v="155"/>
    <n v="19"/>
    <x v="3"/>
  </r>
  <r>
    <x v="85"/>
    <n v="111"/>
    <n v="20"/>
    <x v="3"/>
  </r>
  <r>
    <x v="85"/>
    <n v="121"/>
    <n v="21"/>
    <x v="3"/>
  </r>
  <r>
    <x v="85"/>
    <n v="108"/>
    <n v="22"/>
    <x v="3"/>
  </r>
  <r>
    <x v="85"/>
    <n v="105"/>
    <n v="23"/>
    <x v="3"/>
  </r>
  <r>
    <x v="85"/>
    <n v="126"/>
    <n v="24"/>
    <x v="3"/>
  </r>
  <r>
    <x v="85"/>
    <n v="101"/>
    <n v="25"/>
    <x v="3"/>
  </r>
  <r>
    <x v="85"/>
    <n v="100"/>
    <n v="26"/>
    <x v="3"/>
  </r>
  <r>
    <x v="85"/>
    <n v="92"/>
    <n v="27"/>
    <x v="3"/>
  </r>
  <r>
    <x v="85"/>
    <n v="88"/>
    <n v="28"/>
    <x v="3"/>
  </r>
  <r>
    <x v="85"/>
    <n v="104"/>
    <n v="29"/>
    <x v="4"/>
  </r>
  <r>
    <x v="85"/>
    <n v="97"/>
    <n v="30"/>
    <x v="4"/>
  </r>
  <r>
    <x v="85"/>
    <n v="90"/>
    <n v="31"/>
    <x v="4"/>
  </r>
  <r>
    <x v="85"/>
    <n v="87"/>
    <n v="32"/>
    <x v="4"/>
  </r>
  <r>
    <x v="85"/>
    <n v="80"/>
    <n v="33"/>
    <x v="4"/>
  </r>
  <r>
    <x v="85"/>
    <n v="104"/>
    <n v="34"/>
    <x v="4"/>
  </r>
  <r>
    <x v="85"/>
    <n v="82"/>
    <n v="35"/>
    <x v="4"/>
  </r>
  <r>
    <x v="85"/>
    <n v="103"/>
    <n v="36"/>
    <x v="4"/>
  </r>
  <r>
    <x v="85"/>
    <n v="82"/>
    <n v="37"/>
    <x v="4"/>
  </r>
  <r>
    <x v="85"/>
    <n v="83"/>
    <n v="38"/>
    <x v="4"/>
  </r>
  <r>
    <x v="85"/>
    <n v="91"/>
    <n v="39"/>
    <x v="4"/>
  </r>
  <r>
    <x v="85"/>
    <n v="92"/>
    <n v="40"/>
    <x v="4"/>
  </r>
  <r>
    <x v="85"/>
    <n v="95"/>
    <n v="41"/>
    <x v="4"/>
  </r>
  <r>
    <x v="85"/>
    <n v="92"/>
    <n v="42"/>
    <x v="4"/>
  </r>
  <r>
    <x v="85"/>
    <n v="77"/>
    <n v="43"/>
    <x v="4"/>
  </r>
  <r>
    <x v="85"/>
    <n v="78"/>
    <n v="44"/>
    <x v="4"/>
  </r>
  <r>
    <x v="85"/>
    <n v="76"/>
    <n v="45"/>
    <x v="4"/>
  </r>
  <r>
    <x v="85"/>
    <n v="63"/>
    <n v="46"/>
    <x v="4"/>
  </r>
  <r>
    <x v="85"/>
    <n v="59"/>
    <n v="47"/>
    <x v="4"/>
  </r>
  <r>
    <x v="85"/>
    <n v="81"/>
    <n v="48"/>
    <x v="4"/>
  </r>
  <r>
    <x v="85"/>
    <n v="74"/>
    <n v="49"/>
    <x v="4"/>
  </r>
  <r>
    <x v="85"/>
    <n v="72"/>
    <n v="50"/>
    <x v="4"/>
  </r>
  <r>
    <x v="85"/>
    <n v="79"/>
    <n v="51"/>
    <x v="4"/>
  </r>
  <r>
    <x v="85"/>
    <n v="87"/>
    <n v="52"/>
    <x v="4"/>
  </r>
  <r>
    <x v="85"/>
    <n v="78"/>
    <n v="53"/>
    <x v="4"/>
  </r>
  <r>
    <x v="85"/>
    <n v="90"/>
    <n v="54"/>
    <x v="4"/>
  </r>
  <r>
    <x v="85"/>
    <n v="60"/>
    <n v="55"/>
    <x v="4"/>
  </r>
  <r>
    <x v="85"/>
    <n v="69"/>
    <n v="56"/>
    <x v="4"/>
  </r>
  <r>
    <x v="85"/>
    <n v="65"/>
    <n v="57"/>
    <x v="4"/>
  </r>
  <r>
    <x v="85"/>
    <n v="64"/>
    <n v="58"/>
    <x v="4"/>
  </r>
  <r>
    <x v="85"/>
    <n v="68"/>
    <n v="59"/>
    <x v="4"/>
  </r>
  <r>
    <x v="85"/>
    <n v="57"/>
    <n v="60"/>
    <x v="5"/>
  </r>
  <r>
    <x v="85"/>
    <n v="56"/>
    <n v="61"/>
    <x v="5"/>
  </r>
  <r>
    <x v="85"/>
    <n v="71"/>
    <n v="62"/>
    <x v="5"/>
  </r>
  <r>
    <x v="85"/>
    <n v="55"/>
    <n v="63"/>
    <x v="5"/>
  </r>
  <r>
    <x v="85"/>
    <n v="46"/>
    <n v="64"/>
    <x v="5"/>
  </r>
  <r>
    <x v="85"/>
    <n v="51"/>
    <n v="65"/>
    <x v="5"/>
  </r>
  <r>
    <x v="85"/>
    <n v="43"/>
    <n v="66"/>
    <x v="5"/>
  </r>
  <r>
    <x v="85"/>
    <n v="33"/>
    <n v="67"/>
    <x v="5"/>
  </r>
  <r>
    <x v="85"/>
    <n v="49"/>
    <n v="68"/>
    <x v="5"/>
  </r>
  <r>
    <x v="85"/>
    <n v="36"/>
    <n v="69"/>
    <x v="5"/>
  </r>
  <r>
    <x v="85"/>
    <n v="45"/>
    <n v="70"/>
    <x v="5"/>
  </r>
  <r>
    <x v="85"/>
    <n v="44"/>
    <n v="71"/>
    <x v="5"/>
  </r>
  <r>
    <x v="85"/>
    <n v="40"/>
    <n v="72"/>
    <x v="5"/>
  </r>
  <r>
    <x v="85"/>
    <n v="25"/>
    <n v="73"/>
    <x v="5"/>
  </r>
  <r>
    <x v="85"/>
    <n v="32"/>
    <n v="74"/>
    <x v="5"/>
  </r>
  <r>
    <x v="85"/>
    <n v="38"/>
    <n v="75"/>
    <x v="5"/>
  </r>
  <r>
    <x v="85"/>
    <n v="31"/>
    <n v="76"/>
    <x v="5"/>
  </r>
  <r>
    <x v="85"/>
    <n v="27"/>
    <n v="77"/>
    <x v="5"/>
  </r>
  <r>
    <x v="85"/>
    <n v="37"/>
    <n v="78"/>
    <x v="5"/>
  </r>
  <r>
    <x v="85"/>
    <n v="24"/>
    <n v="79"/>
    <x v="5"/>
  </r>
  <r>
    <x v="85"/>
    <n v="30"/>
    <n v="80"/>
    <x v="5"/>
  </r>
  <r>
    <x v="85"/>
    <n v="13"/>
    <n v="81"/>
    <x v="5"/>
  </r>
  <r>
    <x v="85"/>
    <n v="21"/>
    <n v="82"/>
    <x v="5"/>
  </r>
  <r>
    <x v="85"/>
    <n v="15"/>
    <n v="83"/>
    <x v="5"/>
  </r>
  <r>
    <x v="85"/>
    <n v="11"/>
    <n v="84"/>
    <x v="5"/>
  </r>
  <r>
    <x v="85"/>
    <n v="10"/>
    <n v="85"/>
    <x v="5"/>
  </r>
  <r>
    <x v="85"/>
    <n v="13"/>
    <n v="86"/>
    <x v="5"/>
  </r>
  <r>
    <x v="85"/>
    <n v="13"/>
    <n v="87"/>
    <x v="5"/>
  </r>
  <r>
    <x v="85"/>
    <n v="8"/>
    <n v="88"/>
    <x v="5"/>
  </r>
  <r>
    <x v="85"/>
    <n v="7"/>
    <n v="89"/>
    <x v="5"/>
  </r>
  <r>
    <x v="85"/>
    <n v="10"/>
    <n v="90"/>
    <x v="5"/>
  </r>
  <r>
    <x v="85"/>
    <n v="7"/>
    <n v="91"/>
    <x v="5"/>
  </r>
  <r>
    <x v="85"/>
    <n v="6"/>
    <n v="92"/>
    <x v="5"/>
  </r>
  <r>
    <x v="85"/>
    <n v="2"/>
    <n v="93"/>
    <x v="5"/>
  </r>
  <r>
    <x v="85"/>
    <n v="1"/>
    <n v="94"/>
    <x v="5"/>
  </r>
  <r>
    <x v="85"/>
    <n v="3"/>
    <n v="95"/>
    <x v="5"/>
  </r>
  <r>
    <x v="85"/>
    <n v="4"/>
    <n v="96"/>
    <x v="5"/>
  </r>
  <r>
    <x v="85"/>
    <n v="3"/>
    <n v="98"/>
    <x v="5"/>
  </r>
  <r>
    <x v="85"/>
    <n v="1"/>
    <n v="99"/>
    <x v="5"/>
  </r>
  <r>
    <x v="85"/>
    <n v="1"/>
    <n v="101"/>
    <x v="5"/>
  </r>
  <r>
    <x v="85"/>
    <n v="1"/>
    <n v="103"/>
    <x v="5"/>
  </r>
  <r>
    <x v="86"/>
    <n v="86"/>
    <n v="0"/>
    <x v="0"/>
  </r>
  <r>
    <x v="86"/>
    <n v="73"/>
    <n v="1"/>
    <x v="0"/>
  </r>
  <r>
    <x v="86"/>
    <n v="110"/>
    <n v="2"/>
    <x v="0"/>
  </r>
  <r>
    <x v="86"/>
    <n v="75"/>
    <n v="3"/>
    <x v="0"/>
  </r>
  <r>
    <x v="86"/>
    <n v="105"/>
    <n v="4"/>
    <x v="0"/>
  </r>
  <r>
    <x v="86"/>
    <n v="95"/>
    <n v="5"/>
    <x v="0"/>
  </r>
  <r>
    <x v="86"/>
    <n v="98"/>
    <n v="6"/>
    <x v="1"/>
  </r>
  <r>
    <x v="86"/>
    <n v="95"/>
    <n v="7"/>
    <x v="1"/>
  </r>
  <r>
    <x v="86"/>
    <n v="93"/>
    <n v="8"/>
    <x v="1"/>
  </r>
  <r>
    <x v="86"/>
    <n v="102"/>
    <n v="9"/>
    <x v="1"/>
  </r>
  <r>
    <x v="86"/>
    <n v="86"/>
    <n v="10"/>
    <x v="1"/>
  </r>
  <r>
    <x v="86"/>
    <n v="85"/>
    <n v="11"/>
    <x v="1"/>
  </r>
  <r>
    <x v="86"/>
    <n v="109"/>
    <n v="12"/>
    <x v="2"/>
  </r>
  <r>
    <x v="86"/>
    <n v="107"/>
    <n v="13"/>
    <x v="2"/>
  </r>
  <r>
    <x v="86"/>
    <n v="88"/>
    <n v="14"/>
    <x v="2"/>
  </r>
  <r>
    <x v="86"/>
    <n v="114"/>
    <n v="15"/>
    <x v="2"/>
  </r>
  <r>
    <x v="86"/>
    <n v="106"/>
    <n v="16"/>
    <x v="2"/>
  </r>
  <r>
    <x v="86"/>
    <n v="96"/>
    <n v="17"/>
    <x v="2"/>
  </r>
  <r>
    <x v="86"/>
    <n v="102"/>
    <n v="18"/>
    <x v="3"/>
  </r>
  <r>
    <x v="86"/>
    <n v="94"/>
    <n v="19"/>
    <x v="3"/>
  </r>
  <r>
    <x v="86"/>
    <n v="130"/>
    <n v="20"/>
    <x v="3"/>
  </r>
  <r>
    <x v="86"/>
    <n v="127"/>
    <n v="21"/>
    <x v="3"/>
  </r>
  <r>
    <x v="86"/>
    <n v="118"/>
    <n v="22"/>
    <x v="3"/>
  </r>
  <r>
    <x v="86"/>
    <n v="126"/>
    <n v="23"/>
    <x v="3"/>
  </r>
  <r>
    <x v="86"/>
    <n v="144"/>
    <n v="24"/>
    <x v="3"/>
  </r>
  <r>
    <x v="86"/>
    <n v="172"/>
    <n v="25"/>
    <x v="3"/>
  </r>
  <r>
    <x v="86"/>
    <n v="190"/>
    <n v="26"/>
    <x v="3"/>
  </r>
  <r>
    <x v="86"/>
    <n v="175"/>
    <n v="27"/>
    <x v="3"/>
  </r>
  <r>
    <x v="86"/>
    <n v="165"/>
    <n v="28"/>
    <x v="3"/>
  </r>
  <r>
    <x v="86"/>
    <n v="142"/>
    <n v="29"/>
    <x v="4"/>
  </r>
  <r>
    <x v="86"/>
    <n v="156"/>
    <n v="30"/>
    <x v="4"/>
  </r>
  <r>
    <x v="86"/>
    <n v="146"/>
    <n v="31"/>
    <x v="4"/>
  </r>
  <r>
    <x v="86"/>
    <n v="140"/>
    <n v="32"/>
    <x v="4"/>
  </r>
  <r>
    <x v="86"/>
    <n v="146"/>
    <n v="33"/>
    <x v="4"/>
  </r>
  <r>
    <x v="86"/>
    <n v="97"/>
    <n v="34"/>
    <x v="4"/>
  </r>
  <r>
    <x v="86"/>
    <n v="117"/>
    <n v="35"/>
    <x v="4"/>
  </r>
  <r>
    <x v="86"/>
    <n v="106"/>
    <n v="36"/>
    <x v="4"/>
  </r>
  <r>
    <x v="86"/>
    <n v="94"/>
    <n v="37"/>
    <x v="4"/>
  </r>
  <r>
    <x v="86"/>
    <n v="99"/>
    <n v="38"/>
    <x v="4"/>
  </r>
  <r>
    <x v="86"/>
    <n v="104"/>
    <n v="39"/>
    <x v="4"/>
  </r>
  <r>
    <x v="86"/>
    <n v="104"/>
    <n v="40"/>
    <x v="4"/>
  </r>
  <r>
    <x v="86"/>
    <n v="114"/>
    <n v="41"/>
    <x v="4"/>
  </r>
  <r>
    <x v="86"/>
    <n v="113"/>
    <n v="42"/>
    <x v="4"/>
  </r>
  <r>
    <x v="86"/>
    <n v="109"/>
    <n v="43"/>
    <x v="4"/>
  </r>
  <r>
    <x v="86"/>
    <n v="92"/>
    <n v="44"/>
    <x v="4"/>
  </r>
  <r>
    <x v="86"/>
    <n v="95"/>
    <n v="45"/>
    <x v="4"/>
  </r>
  <r>
    <x v="86"/>
    <n v="97"/>
    <n v="46"/>
    <x v="4"/>
  </r>
  <r>
    <x v="86"/>
    <n v="85"/>
    <n v="47"/>
    <x v="4"/>
  </r>
  <r>
    <x v="86"/>
    <n v="91"/>
    <n v="48"/>
    <x v="4"/>
  </r>
  <r>
    <x v="86"/>
    <n v="95"/>
    <n v="49"/>
    <x v="4"/>
  </r>
  <r>
    <x v="86"/>
    <n v="97"/>
    <n v="50"/>
    <x v="4"/>
  </r>
  <r>
    <x v="86"/>
    <n v="96"/>
    <n v="51"/>
    <x v="4"/>
  </r>
  <r>
    <x v="86"/>
    <n v="108"/>
    <n v="52"/>
    <x v="4"/>
  </r>
  <r>
    <x v="86"/>
    <n v="131"/>
    <n v="53"/>
    <x v="4"/>
  </r>
  <r>
    <x v="86"/>
    <n v="109"/>
    <n v="54"/>
    <x v="4"/>
  </r>
  <r>
    <x v="86"/>
    <n v="128"/>
    <n v="55"/>
    <x v="4"/>
  </r>
  <r>
    <x v="86"/>
    <n v="111"/>
    <n v="56"/>
    <x v="4"/>
  </r>
  <r>
    <x v="86"/>
    <n v="126"/>
    <n v="57"/>
    <x v="4"/>
  </r>
  <r>
    <x v="86"/>
    <n v="137"/>
    <n v="58"/>
    <x v="4"/>
  </r>
  <r>
    <x v="86"/>
    <n v="118"/>
    <n v="59"/>
    <x v="4"/>
  </r>
  <r>
    <x v="86"/>
    <n v="108"/>
    <n v="60"/>
    <x v="5"/>
  </r>
  <r>
    <x v="86"/>
    <n v="118"/>
    <n v="61"/>
    <x v="5"/>
  </r>
  <r>
    <x v="86"/>
    <n v="112"/>
    <n v="62"/>
    <x v="5"/>
  </r>
  <r>
    <x v="86"/>
    <n v="116"/>
    <n v="63"/>
    <x v="5"/>
  </r>
  <r>
    <x v="86"/>
    <n v="85"/>
    <n v="64"/>
    <x v="5"/>
  </r>
  <r>
    <x v="86"/>
    <n v="104"/>
    <n v="65"/>
    <x v="5"/>
  </r>
  <r>
    <x v="86"/>
    <n v="84"/>
    <n v="66"/>
    <x v="5"/>
  </r>
  <r>
    <x v="86"/>
    <n v="89"/>
    <n v="67"/>
    <x v="5"/>
  </r>
  <r>
    <x v="86"/>
    <n v="73"/>
    <n v="68"/>
    <x v="5"/>
  </r>
  <r>
    <x v="86"/>
    <n v="74"/>
    <n v="69"/>
    <x v="5"/>
  </r>
  <r>
    <x v="86"/>
    <n v="61"/>
    <n v="70"/>
    <x v="5"/>
  </r>
  <r>
    <x v="86"/>
    <n v="66"/>
    <n v="71"/>
    <x v="5"/>
  </r>
  <r>
    <x v="86"/>
    <n v="59"/>
    <n v="72"/>
    <x v="5"/>
  </r>
  <r>
    <x v="86"/>
    <n v="52"/>
    <n v="73"/>
    <x v="5"/>
  </r>
  <r>
    <x v="86"/>
    <n v="49"/>
    <n v="74"/>
    <x v="5"/>
  </r>
  <r>
    <x v="86"/>
    <n v="50"/>
    <n v="75"/>
    <x v="5"/>
  </r>
  <r>
    <x v="86"/>
    <n v="50"/>
    <n v="76"/>
    <x v="5"/>
  </r>
  <r>
    <x v="86"/>
    <n v="35"/>
    <n v="77"/>
    <x v="5"/>
  </r>
  <r>
    <x v="86"/>
    <n v="35"/>
    <n v="78"/>
    <x v="5"/>
  </r>
  <r>
    <x v="86"/>
    <n v="34"/>
    <n v="79"/>
    <x v="5"/>
  </r>
  <r>
    <x v="86"/>
    <n v="27"/>
    <n v="80"/>
    <x v="5"/>
  </r>
  <r>
    <x v="86"/>
    <n v="26"/>
    <n v="81"/>
    <x v="5"/>
  </r>
  <r>
    <x v="86"/>
    <n v="33"/>
    <n v="82"/>
    <x v="5"/>
  </r>
  <r>
    <x v="86"/>
    <n v="23"/>
    <n v="83"/>
    <x v="5"/>
  </r>
  <r>
    <x v="86"/>
    <n v="15"/>
    <n v="84"/>
    <x v="5"/>
  </r>
  <r>
    <x v="86"/>
    <n v="13"/>
    <n v="85"/>
    <x v="5"/>
  </r>
  <r>
    <x v="86"/>
    <n v="20"/>
    <n v="86"/>
    <x v="5"/>
  </r>
  <r>
    <x v="86"/>
    <n v="18"/>
    <n v="87"/>
    <x v="5"/>
  </r>
  <r>
    <x v="86"/>
    <n v="10"/>
    <n v="88"/>
    <x v="5"/>
  </r>
  <r>
    <x v="86"/>
    <n v="8"/>
    <n v="89"/>
    <x v="5"/>
  </r>
  <r>
    <x v="86"/>
    <n v="17"/>
    <n v="90"/>
    <x v="5"/>
  </r>
  <r>
    <x v="86"/>
    <n v="17"/>
    <n v="91"/>
    <x v="5"/>
  </r>
  <r>
    <x v="86"/>
    <n v="9"/>
    <n v="92"/>
    <x v="5"/>
  </r>
  <r>
    <x v="86"/>
    <n v="7"/>
    <n v="93"/>
    <x v="5"/>
  </r>
  <r>
    <x v="86"/>
    <n v="4"/>
    <n v="94"/>
    <x v="5"/>
  </r>
  <r>
    <x v="86"/>
    <n v="2"/>
    <n v="95"/>
    <x v="5"/>
  </r>
  <r>
    <x v="86"/>
    <n v="9"/>
    <n v="96"/>
    <x v="5"/>
  </r>
  <r>
    <x v="86"/>
    <n v="4"/>
    <n v="97"/>
    <x v="5"/>
  </r>
  <r>
    <x v="86"/>
    <n v="1"/>
    <n v="101"/>
    <x v="5"/>
  </r>
  <r>
    <x v="86"/>
    <n v="1"/>
    <n v="103"/>
    <x v="5"/>
  </r>
  <r>
    <x v="87"/>
    <n v="167"/>
    <n v="0"/>
    <x v="0"/>
  </r>
  <r>
    <x v="87"/>
    <n v="192"/>
    <n v="1"/>
    <x v="0"/>
  </r>
  <r>
    <x v="87"/>
    <n v="144"/>
    <n v="2"/>
    <x v="0"/>
  </r>
  <r>
    <x v="87"/>
    <n v="143"/>
    <n v="3"/>
    <x v="0"/>
  </r>
  <r>
    <x v="87"/>
    <n v="138"/>
    <n v="4"/>
    <x v="0"/>
  </r>
  <r>
    <x v="87"/>
    <n v="176"/>
    <n v="5"/>
    <x v="0"/>
  </r>
  <r>
    <x v="87"/>
    <n v="154"/>
    <n v="6"/>
    <x v="1"/>
  </r>
  <r>
    <x v="87"/>
    <n v="171"/>
    <n v="7"/>
    <x v="1"/>
  </r>
  <r>
    <x v="87"/>
    <n v="181"/>
    <n v="8"/>
    <x v="1"/>
  </r>
  <r>
    <x v="87"/>
    <n v="190"/>
    <n v="9"/>
    <x v="1"/>
  </r>
  <r>
    <x v="87"/>
    <n v="211"/>
    <n v="10"/>
    <x v="1"/>
  </r>
  <r>
    <x v="87"/>
    <n v="211"/>
    <n v="11"/>
    <x v="1"/>
  </r>
  <r>
    <x v="87"/>
    <n v="189"/>
    <n v="12"/>
    <x v="2"/>
  </r>
  <r>
    <x v="87"/>
    <n v="222"/>
    <n v="13"/>
    <x v="2"/>
  </r>
  <r>
    <x v="87"/>
    <n v="235"/>
    <n v="14"/>
    <x v="2"/>
  </r>
  <r>
    <x v="87"/>
    <n v="248"/>
    <n v="15"/>
    <x v="2"/>
  </r>
  <r>
    <x v="87"/>
    <n v="271"/>
    <n v="16"/>
    <x v="2"/>
  </r>
  <r>
    <x v="87"/>
    <n v="250"/>
    <n v="17"/>
    <x v="2"/>
  </r>
  <r>
    <x v="87"/>
    <n v="246"/>
    <n v="18"/>
    <x v="3"/>
  </r>
  <r>
    <x v="87"/>
    <n v="196"/>
    <n v="19"/>
    <x v="3"/>
  </r>
  <r>
    <x v="87"/>
    <n v="240"/>
    <n v="20"/>
    <x v="3"/>
  </r>
  <r>
    <x v="87"/>
    <n v="202"/>
    <n v="21"/>
    <x v="3"/>
  </r>
  <r>
    <x v="87"/>
    <n v="194"/>
    <n v="22"/>
    <x v="3"/>
  </r>
  <r>
    <x v="87"/>
    <n v="202"/>
    <n v="23"/>
    <x v="3"/>
  </r>
  <r>
    <x v="87"/>
    <n v="165"/>
    <n v="24"/>
    <x v="3"/>
  </r>
  <r>
    <x v="87"/>
    <n v="204"/>
    <n v="25"/>
    <x v="3"/>
  </r>
  <r>
    <x v="87"/>
    <n v="175"/>
    <n v="26"/>
    <x v="3"/>
  </r>
  <r>
    <x v="87"/>
    <n v="190"/>
    <n v="27"/>
    <x v="3"/>
  </r>
  <r>
    <x v="87"/>
    <n v="174"/>
    <n v="28"/>
    <x v="3"/>
  </r>
  <r>
    <x v="87"/>
    <n v="187"/>
    <n v="29"/>
    <x v="4"/>
  </r>
  <r>
    <x v="87"/>
    <n v="185"/>
    <n v="30"/>
    <x v="4"/>
  </r>
  <r>
    <x v="87"/>
    <n v="158"/>
    <n v="31"/>
    <x v="4"/>
  </r>
  <r>
    <x v="87"/>
    <n v="166"/>
    <n v="32"/>
    <x v="4"/>
  </r>
  <r>
    <x v="87"/>
    <n v="150"/>
    <n v="33"/>
    <x v="4"/>
  </r>
  <r>
    <x v="87"/>
    <n v="147"/>
    <n v="34"/>
    <x v="4"/>
  </r>
  <r>
    <x v="87"/>
    <n v="156"/>
    <n v="35"/>
    <x v="4"/>
  </r>
  <r>
    <x v="87"/>
    <n v="141"/>
    <n v="36"/>
    <x v="4"/>
  </r>
  <r>
    <x v="87"/>
    <n v="162"/>
    <n v="37"/>
    <x v="4"/>
  </r>
  <r>
    <x v="87"/>
    <n v="137"/>
    <n v="38"/>
    <x v="4"/>
  </r>
  <r>
    <x v="87"/>
    <n v="144"/>
    <n v="39"/>
    <x v="4"/>
  </r>
  <r>
    <x v="87"/>
    <n v="146"/>
    <n v="40"/>
    <x v="4"/>
  </r>
  <r>
    <x v="87"/>
    <n v="151"/>
    <n v="41"/>
    <x v="4"/>
  </r>
  <r>
    <x v="87"/>
    <n v="162"/>
    <n v="42"/>
    <x v="4"/>
  </r>
  <r>
    <x v="87"/>
    <n v="159"/>
    <n v="43"/>
    <x v="4"/>
  </r>
  <r>
    <x v="87"/>
    <n v="147"/>
    <n v="44"/>
    <x v="4"/>
  </r>
  <r>
    <x v="87"/>
    <n v="133"/>
    <n v="45"/>
    <x v="4"/>
  </r>
  <r>
    <x v="87"/>
    <n v="133"/>
    <n v="46"/>
    <x v="4"/>
  </r>
  <r>
    <x v="87"/>
    <n v="142"/>
    <n v="47"/>
    <x v="4"/>
  </r>
  <r>
    <x v="87"/>
    <n v="156"/>
    <n v="48"/>
    <x v="4"/>
  </r>
  <r>
    <x v="87"/>
    <n v="161"/>
    <n v="49"/>
    <x v="4"/>
  </r>
  <r>
    <x v="87"/>
    <n v="153"/>
    <n v="50"/>
    <x v="4"/>
  </r>
  <r>
    <x v="87"/>
    <n v="159"/>
    <n v="51"/>
    <x v="4"/>
  </r>
  <r>
    <x v="87"/>
    <n v="155"/>
    <n v="52"/>
    <x v="4"/>
  </r>
  <r>
    <x v="87"/>
    <n v="156"/>
    <n v="53"/>
    <x v="4"/>
  </r>
  <r>
    <x v="87"/>
    <n v="150"/>
    <n v="54"/>
    <x v="4"/>
  </r>
  <r>
    <x v="87"/>
    <n v="179"/>
    <n v="55"/>
    <x v="4"/>
  </r>
  <r>
    <x v="87"/>
    <n v="166"/>
    <n v="56"/>
    <x v="4"/>
  </r>
  <r>
    <x v="87"/>
    <n v="175"/>
    <n v="57"/>
    <x v="4"/>
  </r>
  <r>
    <x v="87"/>
    <n v="168"/>
    <n v="58"/>
    <x v="4"/>
  </r>
  <r>
    <x v="87"/>
    <n v="154"/>
    <n v="59"/>
    <x v="4"/>
  </r>
  <r>
    <x v="87"/>
    <n v="138"/>
    <n v="60"/>
    <x v="5"/>
  </r>
  <r>
    <x v="87"/>
    <n v="154"/>
    <n v="61"/>
    <x v="5"/>
  </r>
  <r>
    <x v="87"/>
    <n v="146"/>
    <n v="62"/>
    <x v="5"/>
  </r>
  <r>
    <x v="87"/>
    <n v="143"/>
    <n v="63"/>
    <x v="5"/>
  </r>
  <r>
    <x v="87"/>
    <n v="132"/>
    <n v="64"/>
    <x v="5"/>
  </r>
  <r>
    <x v="87"/>
    <n v="119"/>
    <n v="65"/>
    <x v="5"/>
  </r>
  <r>
    <x v="87"/>
    <n v="117"/>
    <n v="66"/>
    <x v="5"/>
  </r>
  <r>
    <x v="87"/>
    <n v="138"/>
    <n v="67"/>
    <x v="5"/>
  </r>
  <r>
    <x v="87"/>
    <n v="98"/>
    <n v="68"/>
    <x v="5"/>
  </r>
  <r>
    <x v="87"/>
    <n v="105"/>
    <n v="69"/>
    <x v="5"/>
  </r>
  <r>
    <x v="87"/>
    <n v="117"/>
    <n v="70"/>
    <x v="5"/>
  </r>
  <r>
    <x v="87"/>
    <n v="79"/>
    <n v="71"/>
    <x v="5"/>
  </r>
  <r>
    <x v="87"/>
    <n v="99"/>
    <n v="72"/>
    <x v="5"/>
  </r>
  <r>
    <x v="87"/>
    <n v="86"/>
    <n v="73"/>
    <x v="5"/>
  </r>
  <r>
    <x v="87"/>
    <n v="62"/>
    <n v="74"/>
    <x v="5"/>
  </r>
  <r>
    <x v="87"/>
    <n v="70"/>
    <n v="75"/>
    <x v="5"/>
  </r>
  <r>
    <x v="87"/>
    <n v="62"/>
    <n v="76"/>
    <x v="5"/>
  </r>
  <r>
    <x v="87"/>
    <n v="52"/>
    <n v="77"/>
    <x v="5"/>
  </r>
  <r>
    <x v="87"/>
    <n v="57"/>
    <n v="78"/>
    <x v="5"/>
  </r>
  <r>
    <x v="87"/>
    <n v="58"/>
    <n v="79"/>
    <x v="5"/>
  </r>
  <r>
    <x v="87"/>
    <n v="35"/>
    <n v="80"/>
    <x v="5"/>
  </r>
  <r>
    <x v="87"/>
    <n v="40"/>
    <n v="81"/>
    <x v="5"/>
  </r>
  <r>
    <x v="87"/>
    <n v="40"/>
    <n v="82"/>
    <x v="5"/>
  </r>
  <r>
    <x v="87"/>
    <n v="29"/>
    <n v="83"/>
    <x v="5"/>
  </r>
  <r>
    <x v="87"/>
    <n v="23"/>
    <n v="84"/>
    <x v="5"/>
  </r>
  <r>
    <x v="87"/>
    <n v="23"/>
    <n v="85"/>
    <x v="5"/>
  </r>
  <r>
    <x v="87"/>
    <n v="19"/>
    <n v="86"/>
    <x v="5"/>
  </r>
  <r>
    <x v="87"/>
    <n v="17"/>
    <n v="87"/>
    <x v="5"/>
  </r>
  <r>
    <x v="87"/>
    <n v="18"/>
    <n v="88"/>
    <x v="5"/>
  </r>
  <r>
    <x v="87"/>
    <n v="11"/>
    <n v="89"/>
    <x v="5"/>
  </r>
  <r>
    <x v="87"/>
    <n v="10"/>
    <n v="90"/>
    <x v="5"/>
  </r>
  <r>
    <x v="87"/>
    <n v="9"/>
    <n v="91"/>
    <x v="5"/>
  </r>
  <r>
    <x v="87"/>
    <n v="7"/>
    <n v="92"/>
    <x v="5"/>
  </r>
  <r>
    <x v="87"/>
    <n v="4"/>
    <n v="93"/>
    <x v="5"/>
  </r>
  <r>
    <x v="87"/>
    <n v="4"/>
    <n v="94"/>
    <x v="5"/>
  </r>
  <r>
    <x v="87"/>
    <n v="6"/>
    <n v="95"/>
    <x v="5"/>
  </r>
  <r>
    <x v="87"/>
    <n v="3"/>
    <n v="96"/>
    <x v="5"/>
  </r>
  <r>
    <x v="87"/>
    <n v="1"/>
    <n v="98"/>
    <x v="5"/>
  </r>
  <r>
    <x v="87"/>
    <n v="1"/>
    <n v="99"/>
    <x v="5"/>
  </r>
  <r>
    <x v="87"/>
    <n v="1"/>
    <n v="100"/>
    <x v="5"/>
  </r>
  <r>
    <x v="87"/>
    <n v="1"/>
    <n v="101"/>
    <x v="5"/>
  </r>
  <r>
    <x v="87"/>
    <n v="1"/>
    <n v="104"/>
    <x v="5"/>
  </r>
  <r>
    <x v="88"/>
    <n v="57"/>
    <n v="0"/>
    <x v="0"/>
  </r>
  <r>
    <x v="88"/>
    <n v="53"/>
    <n v="1"/>
    <x v="0"/>
  </r>
  <r>
    <x v="88"/>
    <n v="59"/>
    <n v="2"/>
    <x v="0"/>
  </r>
  <r>
    <x v="88"/>
    <n v="59"/>
    <n v="3"/>
    <x v="0"/>
  </r>
  <r>
    <x v="88"/>
    <n v="68"/>
    <n v="4"/>
    <x v="0"/>
  </r>
  <r>
    <x v="88"/>
    <n v="74"/>
    <n v="5"/>
    <x v="0"/>
  </r>
  <r>
    <x v="88"/>
    <n v="74"/>
    <n v="6"/>
    <x v="1"/>
  </r>
  <r>
    <x v="88"/>
    <n v="70"/>
    <n v="7"/>
    <x v="1"/>
  </r>
  <r>
    <x v="88"/>
    <n v="81"/>
    <n v="8"/>
    <x v="1"/>
  </r>
  <r>
    <x v="88"/>
    <n v="82"/>
    <n v="9"/>
    <x v="1"/>
  </r>
  <r>
    <x v="88"/>
    <n v="63"/>
    <n v="10"/>
    <x v="1"/>
  </r>
  <r>
    <x v="88"/>
    <n v="90"/>
    <n v="11"/>
    <x v="1"/>
  </r>
  <r>
    <x v="88"/>
    <n v="80"/>
    <n v="12"/>
    <x v="2"/>
  </r>
  <r>
    <x v="88"/>
    <n v="78"/>
    <n v="13"/>
    <x v="2"/>
  </r>
  <r>
    <x v="88"/>
    <n v="83"/>
    <n v="14"/>
    <x v="2"/>
  </r>
  <r>
    <x v="88"/>
    <n v="84"/>
    <n v="15"/>
    <x v="2"/>
  </r>
  <r>
    <x v="88"/>
    <n v="108"/>
    <n v="16"/>
    <x v="2"/>
  </r>
  <r>
    <x v="88"/>
    <n v="86"/>
    <n v="17"/>
    <x v="2"/>
  </r>
  <r>
    <x v="88"/>
    <n v="95"/>
    <n v="18"/>
    <x v="3"/>
  </r>
  <r>
    <x v="88"/>
    <n v="66"/>
    <n v="19"/>
    <x v="3"/>
  </r>
  <r>
    <x v="88"/>
    <n v="68"/>
    <n v="20"/>
    <x v="3"/>
  </r>
  <r>
    <x v="88"/>
    <n v="68"/>
    <n v="21"/>
    <x v="3"/>
  </r>
  <r>
    <x v="88"/>
    <n v="50"/>
    <n v="22"/>
    <x v="3"/>
  </r>
  <r>
    <x v="88"/>
    <n v="64"/>
    <n v="23"/>
    <x v="3"/>
  </r>
  <r>
    <x v="88"/>
    <n v="42"/>
    <n v="24"/>
    <x v="3"/>
  </r>
  <r>
    <x v="88"/>
    <n v="61"/>
    <n v="25"/>
    <x v="3"/>
  </r>
  <r>
    <x v="88"/>
    <n v="74"/>
    <n v="26"/>
    <x v="3"/>
  </r>
  <r>
    <x v="88"/>
    <n v="51"/>
    <n v="27"/>
    <x v="3"/>
  </r>
  <r>
    <x v="88"/>
    <n v="58"/>
    <n v="28"/>
    <x v="3"/>
  </r>
  <r>
    <x v="88"/>
    <n v="49"/>
    <n v="29"/>
    <x v="4"/>
  </r>
  <r>
    <x v="88"/>
    <n v="57"/>
    <n v="30"/>
    <x v="4"/>
  </r>
  <r>
    <x v="88"/>
    <n v="61"/>
    <n v="31"/>
    <x v="4"/>
  </r>
  <r>
    <x v="88"/>
    <n v="56"/>
    <n v="32"/>
    <x v="4"/>
  </r>
  <r>
    <x v="88"/>
    <n v="42"/>
    <n v="33"/>
    <x v="4"/>
  </r>
  <r>
    <x v="88"/>
    <n v="47"/>
    <n v="34"/>
    <x v="4"/>
  </r>
  <r>
    <x v="88"/>
    <n v="48"/>
    <n v="35"/>
    <x v="4"/>
  </r>
  <r>
    <x v="88"/>
    <n v="62"/>
    <n v="36"/>
    <x v="4"/>
  </r>
  <r>
    <x v="88"/>
    <n v="53"/>
    <n v="37"/>
    <x v="4"/>
  </r>
  <r>
    <x v="88"/>
    <n v="44"/>
    <n v="38"/>
    <x v="4"/>
  </r>
  <r>
    <x v="88"/>
    <n v="58"/>
    <n v="39"/>
    <x v="4"/>
  </r>
  <r>
    <x v="88"/>
    <n v="58"/>
    <n v="40"/>
    <x v="4"/>
  </r>
  <r>
    <x v="88"/>
    <n v="49"/>
    <n v="41"/>
    <x v="4"/>
  </r>
  <r>
    <x v="88"/>
    <n v="45"/>
    <n v="42"/>
    <x v="4"/>
  </r>
  <r>
    <x v="88"/>
    <n v="56"/>
    <n v="43"/>
    <x v="4"/>
  </r>
  <r>
    <x v="88"/>
    <n v="56"/>
    <n v="44"/>
    <x v="4"/>
  </r>
  <r>
    <x v="88"/>
    <n v="41"/>
    <n v="45"/>
    <x v="4"/>
  </r>
  <r>
    <x v="88"/>
    <n v="45"/>
    <n v="46"/>
    <x v="4"/>
  </r>
  <r>
    <x v="88"/>
    <n v="41"/>
    <n v="47"/>
    <x v="4"/>
  </r>
  <r>
    <x v="88"/>
    <n v="35"/>
    <n v="48"/>
    <x v="4"/>
  </r>
  <r>
    <x v="88"/>
    <n v="50"/>
    <n v="49"/>
    <x v="4"/>
  </r>
  <r>
    <x v="88"/>
    <n v="47"/>
    <n v="50"/>
    <x v="4"/>
  </r>
  <r>
    <x v="88"/>
    <n v="50"/>
    <n v="51"/>
    <x v="4"/>
  </r>
  <r>
    <x v="88"/>
    <n v="50"/>
    <n v="52"/>
    <x v="4"/>
  </r>
  <r>
    <x v="88"/>
    <n v="42"/>
    <n v="53"/>
    <x v="4"/>
  </r>
  <r>
    <x v="88"/>
    <n v="50"/>
    <n v="54"/>
    <x v="4"/>
  </r>
  <r>
    <x v="88"/>
    <n v="53"/>
    <n v="55"/>
    <x v="4"/>
  </r>
  <r>
    <x v="88"/>
    <n v="63"/>
    <n v="56"/>
    <x v="4"/>
  </r>
  <r>
    <x v="88"/>
    <n v="42"/>
    <n v="57"/>
    <x v="4"/>
  </r>
  <r>
    <x v="88"/>
    <n v="53"/>
    <n v="58"/>
    <x v="4"/>
  </r>
  <r>
    <x v="88"/>
    <n v="62"/>
    <n v="59"/>
    <x v="4"/>
  </r>
  <r>
    <x v="88"/>
    <n v="54"/>
    <n v="60"/>
    <x v="5"/>
  </r>
  <r>
    <x v="88"/>
    <n v="45"/>
    <n v="61"/>
    <x v="5"/>
  </r>
  <r>
    <x v="88"/>
    <n v="53"/>
    <n v="62"/>
    <x v="5"/>
  </r>
  <r>
    <x v="88"/>
    <n v="35"/>
    <n v="63"/>
    <x v="5"/>
  </r>
  <r>
    <x v="88"/>
    <n v="36"/>
    <n v="64"/>
    <x v="5"/>
  </r>
  <r>
    <x v="88"/>
    <n v="38"/>
    <n v="65"/>
    <x v="5"/>
  </r>
  <r>
    <x v="88"/>
    <n v="44"/>
    <n v="66"/>
    <x v="5"/>
  </r>
  <r>
    <x v="88"/>
    <n v="30"/>
    <n v="67"/>
    <x v="5"/>
  </r>
  <r>
    <x v="88"/>
    <n v="36"/>
    <n v="68"/>
    <x v="5"/>
  </r>
  <r>
    <x v="88"/>
    <n v="24"/>
    <n v="69"/>
    <x v="5"/>
  </r>
  <r>
    <x v="88"/>
    <n v="22"/>
    <n v="70"/>
    <x v="5"/>
  </r>
  <r>
    <x v="88"/>
    <n v="33"/>
    <n v="71"/>
    <x v="5"/>
  </r>
  <r>
    <x v="88"/>
    <n v="25"/>
    <n v="72"/>
    <x v="5"/>
  </r>
  <r>
    <x v="88"/>
    <n v="22"/>
    <n v="73"/>
    <x v="5"/>
  </r>
  <r>
    <x v="88"/>
    <n v="15"/>
    <n v="74"/>
    <x v="5"/>
  </r>
  <r>
    <x v="88"/>
    <n v="25"/>
    <n v="75"/>
    <x v="5"/>
  </r>
  <r>
    <x v="88"/>
    <n v="18"/>
    <n v="76"/>
    <x v="5"/>
  </r>
  <r>
    <x v="88"/>
    <n v="18"/>
    <n v="77"/>
    <x v="5"/>
  </r>
  <r>
    <x v="88"/>
    <n v="17"/>
    <n v="78"/>
    <x v="5"/>
  </r>
  <r>
    <x v="88"/>
    <n v="14"/>
    <n v="79"/>
    <x v="5"/>
  </r>
  <r>
    <x v="88"/>
    <n v="8"/>
    <n v="80"/>
    <x v="5"/>
  </r>
  <r>
    <x v="88"/>
    <n v="15"/>
    <n v="81"/>
    <x v="5"/>
  </r>
  <r>
    <x v="88"/>
    <n v="15"/>
    <n v="82"/>
    <x v="5"/>
  </r>
  <r>
    <x v="88"/>
    <n v="5"/>
    <n v="83"/>
    <x v="5"/>
  </r>
  <r>
    <x v="88"/>
    <n v="8"/>
    <n v="84"/>
    <x v="5"/>
  </r>
  <r>
    <x v="88"/>
    <n v="8"/>
    <n v="85"/>
    <x v="5"/>
  </r>
  <r>
    <x v="88"/>
    <n v="12"/>
    <n v="86"/>
    <x v="5"/>
  </r>
  <r>
    <x v="88"/>
    <n v="8"/>
    <n v="87"/>
    <x v="5"/>
  </r>
  <r>
    <x v="88"/>
    <n v="11"/>
    <n v="88"/>
    <x v="5"/>
  </r>
  <r>
    <x v="88"/>
    <n v="2"/>
    <n v="89"/>
    <x v="5"/>
  </r>
  <r>
    <x v="88"/>
    <n v="2"/>
    <n v="90"/>
    <x v="5"/>
  </r>
  <r>
    <x v="88"/>
    <n v="5"/>
    <n v="91"/>
    <x v="5"/>
  </r>
  <r>
    <x v="88"/>
    <n v="2"/>
    <n v="92"/>
    <x v="5"/>
  </r>
  <r>
    <x v="88"/>
    <n v="2"/>
    <n v="93"/>
    <x v="5"/>
  </r>
  <r>
    <x v="88"/>
    <n v="1"/>
    <n v="94"/>
    <x v="5"/>
  </r>
  <r>
    <x v="88"/>
    <n v="1"/>
    <n v="95"/>
    <x v="5"/>
  </r>
  <r>
    <x v="88"/>
    <n v="3"/>
    <n v="97"/>
    <x v="5"/>
  </r>
  <r>
    <x v="88"/>
    <n v="1"/>
    <n v="102"/>
    <x v="5"/>
  </r>
  <r>
    <x v="88"/>
    <n v="1"/>
    <n v="104"/>
    <x v="5"/>
  </r>
  <r>
    <x v="88"/>
    <n v="1"/>
    <n v="111"/>
    <x v="5"/>
  </r>
  <r>
    <x v="89"/>
    <n v="127"/>
    <n v="0"/>
    <x v="0"/>
  </r>
  <r>
    <x v="89"/>
    <n v="124"/>
    <n v="1"/>
    <x v="0"/>
  </r>
  <r>
    <x v="89"/>
    <n v="120"/>
    <n v="2"/>
    <x v="0"/>
  </r>
  <r>
    <x v="89"/>
    <n v="123"/>
    <n v="3"/>
    <x v="0"/>
  </r>
  <r>
    <x v="89"/>
    <n v="121"/>
    <n v="4"/>
    <x v="0"/>
  </r>
  <r>
    <x v="89"/>
    <n v="144"/>
    <n v="5"/>
    <x v="0"/>
  </r>
  <r>
    <x v="89"/>
    <n v="134"/>
    <n v="6"/>
    <x v="1"/>
  </r>
  <r>
    <x v="89"/>
    <n v="143"/>
    <n v="7"/>
    <x v="1"/>
  </r>
  <r>
    <x v="89"/>
    <n v="139"/>
    <n v="8"/>
    <x v="1"/>
  </r>
  <r>
    <x v="89"/>
    <n v="171"/>
    <n v="9"/>
    <x v="1"/>
  </r>
  <r>
    <x v="89"/>
    <n v="152"/>
    <n v="10"/>
    <x v="1"/>
  </r>
  <r>
    <x v="89"/>
    <n v="163"/>
    <n v="11"/>
    <x v="1"/>
  </r>
  <r>
    <x v="89"/>
    <n v="146"/>
    <n v="12"/>
    <x v="2"/>
  </r>
  <r>
    <x v="89"/>
    <n v="173"/>
    <n v="13"/>
    <x v="2"/>
  </r>
  <r>
    <x v="89"/>
    <n v="176"/>
    <n v="14"/>
    <x v="2"/>
  </r>
  <r>
    <x v="89"/>
    <n v="203"/>
    <n v="15"/>
    <x v="2"/>
  </r>
  <r>
    <x v="89"/>
    <n v="198"/>
    <n v="16"/>
    <x v="2"/>
  </r>
  <r>
    <x v="89"/>
    <n v="213"/>
    <n v="17"/>
    <x v="2"/>
  </r>
  <r>
    <x v="89"/>
    <n v="212"/>
    <n v="18"/>
    <x v="3"/>
  </r>
  <r>
    <x v="89"/>
    <n v="153"/>
    <n v="19"/>
    <x v="3"/>
  </r>
  <r>
    <x v="89"/>
    <n v="168"/>
    <n v="20"/>
    <x v="3"/>
  </r>
  <r>
    <x v="89"/>
    <n v="180"/>
    <n v="21"/>
    <x v="3"/>
  </r>
  <r>
    <x v="89"/>
    <n v="158"/>
    <n v="22"/>
    <x v="3"/>
  </r>
  <r>
    <x v="89"/>
    <n v="143"/>
    <n v="23"/>
    <x v="3"/>
  </r>
  <r>
    <x v="89"/>
    <n v="148"/>
    <n v="24"/>
    <x v="3"/>
  </r>
  <r>
    <x v="89"/>
    <n v="155"/>
    <n v="25"/>
    <x v="3"/>
  </r>
  <r>
    <x v="89"/>
    <n v="151"/>
    <n v="26"/>
    <x v="3"/>
  </r>
  <r>
    <x v="89"/>
    <n v="163"/>
    <n v="27"/>
    <x v="3"/>
  </r>
  <r>
    <x v="89"/>
    <n v="142"/>
    <n v="28"/>
    <x v="3"/>
  </r>
  <r>
    <x v="89"/>
    <n v="119"/>
    <n v="29"/>
    <x v="4"/>
  </r>
  <r>
    <x v="89"/>
    <n v="150"/>
    <n v="30"/>
    <x v="4"/>
  </r>
  <r>
    <x v="89"/>
    <n v="144"/>
    <n v="31"/>
    <x v="4"/>
  </r>
  <r>
    <x v="89"/>
    <n v="123"/>
    <n v="32"/>
    <x v="4"/>
  </r>
  <r>
    <x v="89"/>
    <n v="128"/>
    <n v="33"/>
    <x v="4"/>
  </r>
  <r>
    <x v="89"/>
    <n v="131"/>
    <n v="34"/>
    <x v="4"/>
  </r>
  <r>
    <x v="89"/>
    <n v="114"/>
    <n v="35"/>
    <x v="4"/>
  </r>
  <r>
    <x v="89"/>
    <n v="131"/>
    <n v="36"/>
    <x v="4"/>
  </r>
  <r>
    <x v="89"/>
    <n v="127"/>
    <n v="37"/>
    <x v="4"/>
  </r>
  <r>
    <x v="89"/>
    <n v="129"/>
    <n v="38"/>
    <x v="4"/>
  </r>
  <r>
    <x v="89"/>
    <n v="124"/>
    <n v="39"/>
    <x v="4"/>
  </r>
  <r>
    <x v="89"/>
    <n v="122"/>
    <n v="40"/>
    <x v="4"/>
  </r>
  <r>
    <x v="89"/>
    <n v="134"/>
    <n v="41"/>
    <x v="4"/>
  </r>
  <r>
    <x v="89"/>
    <n v="107"/>
    <n v="42"/>
    <x v="4"/>
  </r>
  <r>
    <x v="89"/>
    <n v="113"/>
    <n v="43"/>
    <x v="4"/>
  </r>
  <r>
    <x v="89"/>
    <n v="127"/>
    <n v="44"/>
    <x v="4"/>
  </r>
  <r>
    <x v="89"/>
    <n v="116"/>
    <n v="45"/>
    <x v="4"/>
  </r>
  <r>
    <x v="89"/>
    <n v="100"/>
    <n v="46"/>
    <x v="4"/>
  </r>
  <r>
    <x v="89"/>
    <n v="86"/>
    <n v="47"/>
    <x v="4"/>
  </r>
  <r>
    <x v="89"/>
    <n v="99"/>
    <n v="48"/>
    <x v="4"/>
  </r>
  <r>
    <x v="89"/>
    <n v="98"/>
    <n v="49"/>
    <x v="4"/>
  </r>
  <r>
    <x v="89"/>
    <n v="122"/>
    <n v="50"/>
    <x v="4"/>
  </r>
  <r>
    <x v="89"/>
    <n v="125"/>
    <n v="51"/>
    <x v="4"/>
  </r>
  <r>
    <x v="89"/>
    <n v="129"/>
    <n v="52"/>
    <x v="4"/>
  </r>
  <r>
    <x v="89"/>
    <n v="141"/>
    <n v="53"/>
    <x v="4"/>
  </r>
  <r>
    <x v="89"/>
    <n v="112"/>
    <n v="54"/>
    <x v="4"/>
  </r>
  <r>
    <x v="89"/>
    <n v="118"/>
    <n v="55"/>
    <x v="4"/>
  </r>
  <r>
    <x v="89"/>
    <n v="136"/>
    <n v="56"/>
    <x v="4"/>
  </r>
  <r>
    <x v="89"/>
    <n v="133"/>
    <n v="57"/>
    <x v="4"/>
  </r>
  <r>
    <x v="89"/>
    <n v="130"/>
    <n v="58"/>
    <x v="4"/>
  </r>
  <r>
    <x v="89"/>
    <n v="125"/>
    <n v="59"/>
    <x v="4"/>
  </r>
  <r>
    <x v="89"/>
    <n v="134"/>
    <n v="60"/>
    <x v="5"/>
  </r>
  <r>
    <x v="89"/>
    <n v="130"/>
    <n v="61"/>
    <x v="5"/>
  </r>
  <r>
    <x v="89"/>
    <n v="122"/>
    <n v="62"/>
    <x v="5"/>
  </r>
  <r>
    <x v="89"/>
    <n v="128"/>
    <n v="63"/>
    <x v="5"/>
  </r>
  <r>
    <x v="89"/>
    <n v="120"/>
    <n v="64"/>
    <x v="5"/>
  </r>
  <r>
    <x v="89"/>
    <n v="111"/>
    <n v="65"/>
    <x v="5"/>
  </r>
  <r>
    <x v="89"/>
    <n v="86"/>
    <n v="66"/>
    <x v="5"/>
  </r>
  <r>
    <x v="89"/>
    <n v="104"/>
    <n v="67"/>
    <x v="5"/>
  </r>
  <r>
    <x v="89"/>
    <n v="88"/>
    <n v="68"/>
    <x v="5"/>
  </r>
  <r>
    <x v="89"/>
    <n v="117"/>
    <n v="69"/>
    <x v="5"/>
  </r>
  <r>
    <x v="89"/>
    <n v="76"/>
    <n v="70"/>
    <x v="5"/>
  </r>
  <r>
    <x v="89"/>
    <n v="63"/>
    <n v="71"/>
    <x v="5"/>
  </r>
  <r>
    <x v="89"/>
    <n v="60"/>
    <n v="72"/>
    <x v="5"/>
  </r>
  <r>
    <x v="89"/>
    <n v="85"/>
    <n v="73"/>
    <x v="5"/>
  </r>
  <r>
    <x v="89"/>
    <n v="49"/>
    <n v="74"/>
    <x v="5"/>
  </r>
  <r>
    <x v="89"/>
    <n v="56"/>
    <n v="75"/>
    <x v="5"/>
  </r>
  <r>
    <x v="89"/>
    <n v="50"/>
    <n v="76"/>
    <x v="5"/>
  </r>
  <r>
    <x v="89"/>
    <n v="52"/>
    <n v="77"/>
    <x v="5"/>
  </r>
  <r>
    <x v="89"/>
    <n v="51"/>
    <n v="78"/>
    <x v="5"/>
  </r>
  <r>
    <x v="89"/>
    <n v="54"/>
    <n v="79"/>
    <x v="5"/>
  </r>
  <r>
    <x v="89"/>
    <n v="33"/>
    <n v="80"/>
    <x v="5"/>
  </r>
  <r>
    <x v="89"/>
    <n v="37"/>
    <n v="81"/>
    <x v="5"/>
  </r>
  <r>
    <x v="89"/>
    <n v="27"/>
    <n v="82"/>
    <x v="5"/>
  </r>
  <r>
    <x v="89"/>
    <n v="31"/>
    <n v="83"/>
    <x v="5"/>
  </r>
  <r>
    <x v="89"/>
    <n v="25"/>
    <n v="84"/>
    <x v="5"/>
  </r>
  <r>
    <x v="89"/>
    <n v="23"/>
    <n v="85"/>
    <x v="5"/>
  </r>
  <r>
    <x v="89"/>
    <n v="36"/>
    <n v="86"/>
    <x v="5"/>
  </r>
  <r>
    <x v="89"/>
    <n v="19"/>
    <n v="87"/>
    <x v="5"/>
  </r>
  <r>
    <x v="89"/>
    <n v="17"/>
    <n v="88"/>
    <x v="5"/>
  </r>
  <r>
    <x v="89"/>
    <n v="23"/>
    <n v="89"/>
    <x v="5"/>
  </r>
  <r>
    <x v="89"/>
    <n v="16"/>
    <n v="90"/>
    <x v="5"/>
  </r>
  <r>
    <x v="89"/>
    <n v="19"/>
    <n v="91"/>
    <x v="5"/>
  </r>
  <r>
    <x v="89"/>
    <n v="7"/>
    <n v="92"/>
    <x v="5"/>
  </r>
  <r>
    <x v="89"/>
    <n v="11"/>
    <n v="93"/>
    <x v="5"/>
  </r>
  <r>
    <x v="89"/>
    <n v="3"/>
    <n v="94"/>
    <x v="5"/>
  </r>
  <r>
    <x v="89"/>
    <n v="3"/>
    <n v="95"/>
    <x v="5"/>
  </r>
  <r>
    <x v="89"/>
    <n v="7"/>
    <n v="96"/>
    <x v="5"/>
  </r>
  <r>
    <x v="89"/>
    <n v="1"/>
    <n v="97"/>
    <x v="5"/>
  </r>
  <r>
    <x v="89"/>
    <n v="2"/>
    <n v="98"/>
    <x v="5"/>
  </r>
  <r>
    <x v="89"/>
    <n v="3"/>
    <n v="99"/>
    <x v="5"/>
  </r>
  <r>
    <x v="89"/>
    <n v="2"/>
    <n v="100"/>
    <x v="5"/>
  </r>
  <r>
    <x v="89"/>
    <n v="1"/>
    <n v="101"/>
    <x v="5"/>
  </r>
  <r>
    <x v="89"/>
    <n v="1"/>
    <n v="102"/>
    <x v="5"/>
  </r>
  <r>
    <x v="90"/>
    <n v="49"/>
    <n v="0"/>
    <x v="0"/>
  </r>
  <r>
    <x v="90"/>
    <n v="67"/>
    <n v="1"/>
    <x v="0"/>
  </r>
  <r>
    <x v="90"/>
    <n v="64"/>
    <n v="2"/>
    <x v="0"/>
  </r>
  <r>
    <x v="90"/>
    <n v="49"/>
    <n v="3"/>
    <x v="0"/>
  </r>
  <r>
    <x v="90"/>
    <n v="69"/>
    <n v="4"/>
    <x v="0"/>
  </r>
  <r>
    <x v="90"/>
    <n v="73"/>
    <n v="5"/>
    <x v="0"/>
  </r>
  <r>
    <x v="90"/>
    <n v="87"/>
    <n v="6"/>
    <x v="1"/>
  </r>
  <r>
    <x v="90"/>
    <n v="103"/>
    <n v="7"/>
    <x v="1"/>
  </r>
  <r>
    <x v="90"/>
    <n v="83"/>
    <n v="8"/>
    <x v="1"/>
  </r>
  <r>
    <x v="90"/>
    <n v="78"/>
    <n v="9"/>
    <x v="1"/>
  </r>
  <r>
    <x v="90"/>
    <n v="75"/>
    <n v="10"/>
    <x v="1"/>
  </r>
  <r>
    <x v="90"/>
    <n v="87"/>
    <n v="11"/>
    <x v="1"/>
  </r>
  <r>
    <x v="90"/>
    <n v="104"/>
    <n v="12"/>
    <x v="2"/>
  </r>
  <r>
    <x v="90"/>
    <n v="107"/>
    <n v="13"/>
    <x v="2"/>
  </r>
  <r>
    <x v="90"/>
    <n v="86"/>
    <n v="14"/>
    <x v="2"/>
  </r>
  <r>
    <x v="90"/>
    <n v="90"/>
    <n v="15"/>
    <x v="2"/>
  </r>
  <r>
    <x v="90"/>
    <n v="106"/>
    <n v="16"/>
    <x v="2"/>
  </r>
  <r>
    <x v="90"/>
    <n v="103"/>
    <n v="17"/>
    <x v="2"/>
  </r>
  <r>
    <x v="90"/>
    <n v="92"/>
    <n v="18"/>
    <x v="3"/>
  </r>
  <r>
    <x v="90"/>
    <n v="90"/>
    <n v="19"/>
    <x v="3"/>
  </r>
  <r>
    <x v="90"/>
    <n v="65"/>
    <n v="20"/>
    <x v="3"/>
  </r>
  <r>
    <x v="90"/>
    <n v="66"/>
    <n v="21"/>
    <x v="3"/>
  </r>
  <r>
    <x v="90"/>
    <n v="72"/>
    <n v="22"/>
    <x v="3"/>
  </r>
  <r>
    <x v="90"/>
    <n v="70"/>
    <n v="23"/>
    <x v="3"/>
  </r>
  <r>
    <x v="90"/>
    <n v="61"/>
    <n v="24"/>
    <x v="3"/>
  </r>
  <r>
    <x v="90"/>
    <n v="83"/>
    <n v="25"/>
    <x v="3"/>
  </r>
  <r>
    <x v="90"/>
    <n v="68"/>
    <n v="26"/>
    <x v="3"/>
  </r>
  <r>
    <x v="90"/>
    <n v="71"/>
    <n v="27"/>
    <x v="3"/>
  </r>
  <r>
    <x v="90"/>
    <n v="59"/>
    <n v="28"/>
    <x v="3"/>
  </r>
  <r>
    <x v="90"/>
    <n v="64"/>
    <n v="29"/>
    <x v="4"/>
  </r>
  <r>
    <x v="90"/>
    <n v="61"/>
    <n v="30"/>
    <x v="4"/>
  </r>
  <r>
    <x v="90"/>
    <n v="62"/>
    <n v="31"/>
    <x v="4"/>
  </r>
  <r>
    <x v="90"/>
    <n v="76"/>
    <n v="32"/>
    <x v="4"/>
  </r>
  <r>
    <x v="90"/>
    <n v="72"/>
    <n v="33"/>
    <x v="4"/>
  </r>
  <r>
    <x v="90"/>
    <n v="51"/>
    <n v="34"/>
    <x v="4"/>
  </r>
  <r>
    <x v="90"/>
    <n v="58"/>
    <n v="35"/>
    <x v="4"/>
  </r>
  <r>
    <x v="90"/>
    <n v="67"/>
    <n v="36"/>
    <x v="4"/>
  </r>
  <r>
    <x v="90"/>
    <n v="53"/>
    <n v="37"/>
    <x v="4"/>
  </r>
  <r>
    <x v="90"/>
    <n v="50"/>
    <n v="38"/>
    <x v="4"/>
  </r>
  <r>
    <x v="90"/>
    <n v="54"/>
    <n v="39"/>
    <x v="4"/>
  </r>
  <r>
    <x v="90"/>
    <n v="53"/>
    <n v="40"/>
    <x v="4"/>
  </r>
  <r>
    <x v="90"/>
    <n v="56"/>
    <n v="41"/>
    <x v="4"/>
  </r>
  <r>
    <x v="90"/>
    <n v="59"/>
    <n v="42"/>
    <x v="4"/>
  </r>
  <r>
    <x v="90"/>
    <n v="65"/>
    <n v="43"/>
    <x v="4"/>
  </r>
  <r>
    <x v="90"/>
    <n v="42"/>
    <n v="44"/>
    <x v="4"/>
  </r>
  <r>
    <x v="90"/>
    <n v="55"/>
    <n v="45"/>
    <x v="4"/>
  </r>
  <r>
    <x v="90"/>
    <n v="53"/>
    <n v="46"/>
    <x v="4"/>
  </r>
  <r>
    <x v="90"/>
    <n v="44"/>
    <n v="47"/>
    <x v="4"/>
  </r>
  <r>
    <x v="90"/>
    <n v="59"/>
    <n v="48"/>
    <x v="4"/>
  </r>
  <r>
    <x v="90"/>
    <n v="46"/>
    <n v="49"/>
    <x v="4"/>
  </r>
  <r>
    <x v="90"/>
    <n v="40"/>
    <n v="50"/>
    <x v="4"/>
  </r>
  <r>
    <x v="90"/>
    <n v="52"/>
    <n v="51"/>
    <x v="4"/>
  </r>
  <r>
    <x v="90"/>
    <n v="65"/>
    <n v="52"/>
    <x v="4"/>
  </r>
  <r>
    <x v="90"/>
    <n v="56"/>
    <n v="53"/>
    <x v="4"/>
  </r>
  <r>
    <x v="90"/>
    <n v="53"/>
    <n v="54"/>
    <x v="4"/>
  </r>
  <r>
    <x v="90"/>
    <n v="53"/>
    <n v="55"/>
    <x v="4"/>
  </r>
  <r>
    <x v="90"/>
    <n v="61"/>
    <n v="56"/>
    <x v="4"/>
  </r>
  <r>
    <x v="90"/>
    <n v="52"/>
    <n v="57"/>
    <x v="4"/>
  </r>
  <r>
    <x v="90"/>
    <n v="48"/>
    <n v="58"/>
    <x v="4"/>
  </r>
  <r>
    <x v="90"/>
    <n v="59"/>
    <n v="59"/>
    <x v="4"/>
  </r>
  <r>
    <x v="90"/>
    <n v="53"/>
    <n v="60"/>
    <x v="5"/>
  </r>
  <r>
    <x v="90"/>
    <n v="50"/>
    <n v="61"/>
    <x v="5"/>
  </r>
  <r>
    <x v="90"/>
    <n v="45"/>
    <n v="62"/>
    <x v="5"/>
  </r>
  <r>
    <x v="90"/>
    <n v="56"/>
    <n v="63"/>
    <x v="5"/>
  </r>
  <r>
    <x v="90"/>
    <n v="52"/>
    <n v="64"/>
    <x v="5"/>
  </r>
  <r>
    <x v="90"/>
    <n v="40"/>
    <n v="65"/>
    <x v="5"/>
  </r>
  <r>
    <x v="90"/>
    <n v="50"/>
    <n v="66"/>
    <x v="5"/>
  </r>
  <r>
    <x v="90"/>
    <n v="43"/>
    <n v="67"/>
    <x v="5"/>
  </r>
  <r>
    <x v="90"/>
    <n v="48"/>
    <n v="68"/>
    <x v="5"/>
  </r>
  <r>
    <x v="90"/>
    <n v="39"/>
    <n v="69"/>
    <x v="5"/>
  </r>
  <r>
    <x v="90"/>
    <n v="25"/>
    <n v="70"/>
    <x v="5"/>
  </r>
  <r>
    <x v="90"/>
    <n v="33"/>
    <n v="71"/>
    <x v="5"/>
  </r>
  <r>
    <x v="90"/>
    <n v="30"/>
    <n v="72"/>
    <x v="5"/>
  </r>
  <r>
    <x v="90"/>
    <n v="30"/>
    <n v="73"/>
    <x v="5"/>
  </r>
  <r>
    <x v="90"/>
    <n v="33"/>
    <n v="74"/>
    <x v="5"/>
  </r>
  <r>
    <x v="90"/>
    <n v="36"/>
    <n v="75"/>
    <x v="5"/>
  </r>
  <r>
    <x v="90"/>
    <n v="29"/>
    <n v="76"/>
    <x v="5"/>
  </r>
  <r>
    <x v="90"/>
    <n v="16"/>
    <n v="77"/>
    <x v="5"/>
  </r>
  <r>
    <x v="90"/>
    <n v="31"/>
    <n v="78"/>
    <x v="5"/>
  </r>
  <r>
    <x v="90"/>
    <n v="20"/>
    <n v="79"/>
    <x v="5"/>
  </r>
  <r>
    <x v="90"/>
    <n v="26"/>
    <n v="80"/>
    <x v="5"/>
  </r>
  <r>
    <x v="90"/>
    <n v="21"/>
    <n v="81"/>
    <x v="5"/>
  </r>
  <r>
    <x v="90"/>
    <n v="19"/>
    <n v="82"/>
    <x v="5"/>
  </r>
  <r>
    <x v="90"/>
    <n v="21"/>
    <n v="83"/>
    <x v="5"/>
  </r>
  <r>
    <x v="90"/>
    <n v="19"/>
    <n v="84"/>
    <x v="5"/>
  </r>
  <r>
    <x v="90"/>
    <n v="11"/>
    <n v="85"/>
    <x v="5"/>
  </r>
  <r>
    <x v="90"/>
    <n v="11"/>
    <n v="86"/>
    <x v="5"/>
  </r>
  <r>
    <x v="90"/>
    <n v="11"/>
    <n v="87"/>
    <x v="5"/>
  </r>
  <r>
    <x v="90"/>
    <n v="13"/>
    <n v="88"/>
    <x v="5"/>
  </r>
  <r>
    <x v="90"/>
    <n v="13"/>
    <n v="89"/>
    <x v="5"/>
  </r>
  <r>
    <x v="90"/>
    <n v="7"/>
    <n v="90"/>
    <x v="5"/>
  </r>
  <r>
    <x v="90"/>
    <n v="6"/>
    <n v="91"/>
    <x v="5"/>
  </r>
  <r>
    <x v="90"/>
    <n v="6"/>
    <n v="92"/>
    <x v="5"/>
  </r>
  <r>
    <x v="90"/>
    <n v="2"/>
    <n v="93"/>
    <x v="5"/>
  </r>
  <r>
    <x v="90"/>
    <n v="5"/>
    <n v="94"/>
    <x v="5"/>
  </r>
  <r>
    <x v="90"/>
    <n v="2"/>
    <n v="95"/>
    <x v="5"/>
  </r>
  <r>
    <x v="90"/>
    <n v="2"/>
    <n v="99"/>
    <x v="5"/>
  </r>
  <r>
    <x v="90"/>
    <n v="1"/>
    <n v="100"/>
    <x v="5"/>
  </r>
  <r>
    <x v="90"/>
    <n v="1"/>
    <n v="102"/>
    <x v="5"/>
  </r>
  <r>
    <x v="90"/>
    <n v="1"/>
    <n v="103"/>
    <x v="5"/>
  </r>
  <r>
    <x v="90"/>
    <n v="1"/>
    <n v="105"/>
    <x v="5"/>
  </r>
  <r>
    <x v="91"/>
    <n v="93"/>
    <n v="0"/>
    <x v="0"/>
  </r>
  <r>
    <x v="91"/>
    <n v="109"/>
    <n v="1"/>
    <x v="0"/>
  </r>
  <r>
    <x v="91"/>
    <n v="104"/>
    <n v="2"/>
    <x v="0"/>
  </r>
  <r>
    <x v="91"/>
    <n v="78"/>
    <n v="3"/>
    <x v="0"/>
  </r>
  <r>
    <x v="91"/>
    <n v="81"/>
    <n v="4"/>
    <x v="0"/>
  </r>
  <r>
    <x v="91"/>
    <n v="80"/>
    <n v="5"/>
    <x v="0"/>
  </r>
  <r>
    <x v="91"/>
    <n v="81"/>
    <n v="6"/>
    <x v="1"/>
  </r>
  <r>
    <x v="91"/>
    <n v="103"/>
    <n v="7"/>
    <x v="1"/>
  </r>
  <r>
    <x v="91"/>
    <n v="92"/>
    <n v="8"/>
    <x v="1"/>
  </r>
  <r>
    <x v="91"/>
    <n v="82"/>
    <n v="9"/>
    <x v="1"/>
  </r>
  <r>
    <x v="91"/>
    <n v="94"/>
    <n v="10"/>
    <x v="1"/>
  </r>
  <r>
    <x v="91"/>
    <n v="83"/>
    <n v="11"/>
    <x v="1"/>
  </r>
  <r>
    <x v="91"/>
    <n v="91"/>
    <n v="12"/>
    <x v="2"/>
  </r>
  <r>
    <x v="91"/>
    <n v="107"/>
    <n v="13"/>
    <x v="2"/>
  </r>
  <r>
    <x v="91"/>
    <n v="111"/>
    <n v="14"/>
    <x v="2"/>
  </r>
  <r>
    <x v="91"/>
    <n v="119"/>
    <n v="15"/>
    <x v="2"/>
  </r>
  <r>
    <x v="91"/>
    <n v="126"/>
    <n v="16"/>
    <x v="2"/>
  </r>
  <r>
    <x v="91"/>
    <n v="111"/>
    <n v="17"/>
    <x v="2"/>
  </r>
  <r>
    <x v="91"/>
    <n v="138"/>
    <n v="18"/>
    <x v="3"/>
  </r>
  <r>
    <x v="91"/>
    <n v="110"/>
    <n v="19"/>
    <x v="3"/>
  </r>
  <r>
    <x v="91"/>
    <n v="105"/>
    <n v="20"/>
    <x v="3"/>
  </r>
  <r>
    <x v="91"/>
    <n v="115"/>
    <n v="21"/>
    <x v="3"/>
  </r>
  <r>
    <x v="91"/>
    <n v="94"/>
    <n v="22"/>
    <x v="3"/>
  </r>
  <r>
    <x v="91"/>
    <n v="93"/>
    <n v="23"/>
    <x v="3"/>
  </r>
  <r>
    <x v="91"/>
    <n v="84"/>
    <n v="24"/>
    <x v="3"/>
  </r>
  <r>
    <x v="91"/>
    <n v="97"/>
    <n v="25"/>
    <x v="3"/>
  </r>
  <r>
    <x v="91"/>
    <n v="90"/>
    <n v="26"/>
    <x v="3"/>
  </r>
  <r>
    <x v="91"/>
    <n v="121"/>
    <n v="27"/>
    <x v="3"/>
  </r>
  <r>
    <x v="91"/>
    <n v="100"/>
    <n v="28"/>
    <x v="3"/>
  </r>
  <r>
    <x v="91"/>
    <n v="79"/>
    <n v="29"/>
    <x v="4"/>
  </r>
  <r>
    <x v="91"/>
    <n v="99"/>
    <n v="30"/>
    <x v="4"/>
  </r>
  <r>
    <x v="91"/>
    <n v="86"/>
    <n v="31"/>
    <x v="4"/>
  </r>
  <r>
    <x v="91"/>
    <n v="84"/>
    <n v="32"/>
    <x v="4"/>
  </r>
  <r>
    <x v="91"/>
    <n v="74"/>
    <n v="33"/>
    <x v="4"/>
  </r>
  <r>
    <x v="91"/>
    <n v="72"/>
    <n v="34"/>
    <x v="4"/>
  </r>
  <r>
    <x v="91"/>
    <n v="78"/>
    <n v="35"/>
    <x v="4"/>
  </r>
  <r>
    <x v="91"/>
    <n v="86"/>
    <n v="36"/>
    <x v="4"/>
  </r>
  <r>
    <x v="91"/>
    <n v="86"/>
    <n v="37"/>
    <x v="4"/>
  </r>
  <r>
    <x v="91"/>
    <n v="77"/>
    <n v="38"/>
    <x v="4"/>
  </r>
  <r>
    <x v="91"/>
    <n v="69"/>
    <n v="39"/>
    <x v="4"/>
  </r>
  <r>
    <x v="91"/>
    <n v="83"/>
    <n v="40"/>
    <x v="4"/>
  </r>
  <r>
    <x v="91"/>
    <n v="82"/>
    <n v="41"/>
    <x v="4"/>
  </r>
  <r>
    <x v="91"/>
    <n v="97"/>
    <n v="42"/>
    <x v="4"/>
  </r>
  <r>
    <x v="91"/>
    <n v="96"/>
    <n v="43"/>
    <x v="4"/>
  </r>
  <r>
    <x v="91"/>
    <n v="90"/>
    <n v="44"/>
    <x v="4"/>
  </r>
  <r>
    <x v="91"/>
    <n v="87"/>
    <n v="45"/>
    <x v="4"/>
  </r>
  <r>
    <x v="91"/>
    <n v="74"/>
    <n v="46"/>
    <x v="4"/>
  </r>
  <r>
    <x v="91"/>
    <n v="82"/>
    <n v="47"/>
    <x v="4"/>
  </r>
  <r>
    <x v="91"/>
    <n v="95"/>
    <n v="48"/>
    <x v="4"/>
  </r>
  <r>
    <x v="91"/>
    <n v="95"/>
    <n v="49"/>
    <x v="4"/>
  </r>
  <r>
    <x v="91"/>
    <n v="88"/>
    <n v="50"/>
    <x v="4"/>
  </r>
  <r>
    <x v="91"/>
    <n v="82"/>
    <n v="51"/>
    <x v="4"/>
  </r>
  <r>
    <x v="91"/>
    <n v="85"/>
    <n v="52"/>
    <x v="4"/>
  </r>
  <r>
    <x v="91"/>
    <n v="96"/>
    <n v="53"/>
    <x v="4"/>
  </r>
  <r>
    <x v="91"/>
    <n v="80"/>
    <n v="54"/>
    <x v="4"/>
  </r>
  <r>
    <x v="91"/>
    <n v="80"/>
    <n v="55"/>
    <x v="4"/>
  </r>
  <r>
    <x v="91"/>
    <n v="81"/>
    <n v="56"/>
    <x v="4"/>
  </r>
  <r>
    <x v="91"/>
    <n v="84"/>
    <n v="57"/>
    <x v="4"/>
  </r>
  <r>
    <x v="91"/>
    <n v="70"/>
    <n v="58"/>
    <x v="4"/>
  </r>
  <r>
    <x v="91"/>
    <n v="85"/>
    <n v="59"/>
    <x v="4"/>
  </r>
  <r>
    <x v="91"/>
    <n v="69"/>
    <n v="60"/>
    <x v="5"/>
  </r>
  <r>
    <x v="91"/>
    <n v="99"/>
    <n v="61"/>
    <x v="5"/>
  </r>
  <r>
    <x v="91"/>
    <n v="81"/>
    <n v="62"/>
    <x v="5"/>
  </r>
  <r>
    <x v="91"/>
    <n v="72"/>
    <n v="63"/>
    <x v="5"/>
  </r>
  <r>
    <x v="91"/>
    <n v="72"/>
    <n v="64"/>
    <x v="5"/>
  </r>
  <r>
    <x v="91"/>
    <n v="75"/>
    <n v="65"/>
    <x v="5"/>
  </r>
  <r>
    <x v="91"/>
    <n v="62"/>
    <n v="66"/>
    <x v="5"/>
  </r>
  <r>
    <x v="91"/>
    <n v="53"/>
    <n v="67"/>
    <x v="5"/>
  </r>
  <r>
    <x v="91"/>
    <n v="65"/>
    <n v="68"/>
    <x v="5"/>
  </r>
  <r>
    <x v="91"/>
    <n v="67"/>
    <n v="69"/>
    <x v="5"/>
  </r>
  <r>
    <x v="91"/>
    <n v="47"/>
    <n v="70"/>
    <x v="5"/>
  </r>
  <r>
    <x v="91"/>
    <n v="39"/>
    <n v="71"/>
    <x v="5"/>
  </r>
  <r>
    <x v="91"/>
    <n v="47"/>
    <n v="72"/>
    <x v="5"/>
  </r>
  <r>
    <x v="91"/>
    <n v="41"/>
    <n v="73"/>
    <x v="5"/>
  </r>
  <r>
    <x v="91"/>
    <n v="41"/>
    <n v="74"/>
    <x v="5"/>
  </r>
  <r>
    <x v="91"/>
    <n v="44"/>
    <n v="75"/>
    <x v="5"/>
  </r>
  <r>
    <x v="91"/>
    <n v="35"/>
    <n v="76"/>
    <x v="5"/>
  </r>
  <r>
    <x v="91"/>
    <n v="25"/>
    <n v="77"/>
    <x v="5"/>
  </r>
  <r>
    <x v="91"/>
    <n v="27"/>
    <n v="78"/>
    <x v="5"/>
  </r>
  <r>
    <x v="91"/>
    <n v="34"/>
    <n v="79"/>
    <x v="5"/>
  </r>
  <r>
    <x v="91"/>
    <n v="20"/>
    <n v="80"/>
    <x v="5"/>
  </r>
  <r>
    <x v="91"/>
    <n v="19"/>
    <n v="81"/>
    <x v="5"/>
  </r>
  <r>
    <x v="91"/>
    <n v="22"/>
    <n v="82"/>
    <x v="5"/>
  </r>
  <r>
    <x v="91"/>
    <n v="15"/>
    <n v="83"/>
    <x v="5"/>
  </r>
  <r>
    <x v="91"/>
    <n v="12"/>
    <n v="84"/>
    <x v="5"/>
  </r>
  <r>
    <x v="91"/>
    <n v="13"/>
    <n v="85"/>
    <x v="5"/>
  </r>
  <r>
    <x v="91"/>
    <n v="15"/>
    <n v="86"/>
    <x v="5"/>
  </r>
  <r>
    <x v="91"/>
    <n v="7"/>
    <n v="87"/>
    <x v="5"/>
  </r>
  <r>
    <x v="91"/>
    <n v="11"/>
    <n v="88"/>
    <x v="5"/>
  </r>
  <r>
    <x v="91"/>
    <n v="10"/>
    <n v="89"/>
    <x v="5"/>
  </r>
  <r>
    <x v="91"/>
    <n v="13"/>
    <n v="90"/>
    <x v="5"/>
  </r>
  <r>
    <x v="91"/>
    <n v="8"/>
    <n v="91"/>
    <x v="5"/>
  </r>
  <r>
    <x v="91"/>
    <n v="11"/>
    <n v="92"/>
    <x v="5"/>
  </r>
  <r>
    <x v="91"/>
    <n v="5"/>
    <n v="93"/>
    <x v="5"/>
  </r>
  <r>
    <x v="91"/>
    <n v="4"/>
    <n v="94"/>
    <x v="5"/>
  </r>
  <r>
    <x v="91"/>
    <n v="1"/>
    <n v="95"/>
    <x v="5"/>
  </r>
  <r>
    <x v="91"/>
    <n v="4"/>
    <n v="96"/>
    <x v="5"/>
  </r>
  <r>
    <x v="91"/>
    <n v="4"/>
    <n v="97"/>
    <x v="5"/>
  </r>
  <r>
    <x v="91"/>
    <n v="1"/>
    <n v="98"/>
    <x v="5"/>
  </r>
  <r>
    <x v="91"/>
    <n v="1"/>
    <n v="99"/>
    <x v="5"/>
  </r>
  <r>
    <x v="91"/>
    <n v="1"/>
    <n v="100"/>
    <x v="5"/>
  </r>
  <r>
    <x v="91"/>
    <n v="1"/>
    <n v="103"/>
    <x v="5"/>
  </r>
  <r>
    <x v="91"/>
    <n v="1"/>
    <n v="105"/>
    <x v="5"/>
  </r>
  <r>
    <x v="92"/>
    <n v="23"/>
    <n v="0"/>
    <x v="0"/>
  </r>
  <r>
    <x v="92"/>
    <n v="21"/>
    <n v="1"/>
    <x v="0"/>
  </r>
  <r>
    <x v="92"/>
    <n v="20"/>
    <n v="2"/>
    <x v="0"/>
  </r>
  <r>
    <x v="92"/>
    <n v="25"/>
    <n v="3"/>
    <x v="0"/>
  </r>
  <r>
    <x v="92"/>
    <n v="22"/>
    <n v="4"/>
    <x v="0"/>
  </r>
  <r>
    <x v="92"/>
    <n v="28"/>
    <n v="5"/>
    <x v="0"/>
  </r>
  <r>
    <x v="92"/>
    <n v="32"/>
    <n v="6"/>
    <x v="1"/>
  </r>
  <r>
    <x v="92"/>
    <n v="24"/>
    <n v="7"/>
    <x v="1"/>
  </r>
  <r>
    <x v="92"/>
    <n v="26"/>
    <n v="8"/>
    <x v="1"/>
  </r>
  <r>
    <x v="92"/>
    <n v="36"/>
    <n v="9"/>
    <x v="1"/>
  </r>
  <r>
    <x v="92"/>
    <n v="30"/>
    <n v="10"/>
    <x v="1"/>
  </r>
  <r>
    <x v="92"/>
    <n v="36"/>
    <n v="11"/>
    <x v="1"/>
  </r>
  <r>
    <x v="92"/>
    <n v="40"/>
    <n v="12"/>
    <x v="2"/>
  </r>
  <r>
    <x v="92"/>
    <n v="43"/>
    <n v="13"/>
    <x v="2"/>
  </r>
  <r>
    <x v="92"/>
    <n v="37"/>
    <n v="14"/>
    <x v="2"/>
  </r>
  <r>
    <x v="92"/>
    <n v="43"/>
    <n v="15"/>
    <x v="2"/>
  </r>
  <r>
    <x v="92"/>
    <n v="53"/>
    <n v="16"/>
    <x v="2"/>
  </r>
  <r>
    <x v="92"/>
    <n v="42"/>
    <n v="17"/>
    <x v="2"/>
  </r>
  <r>
    <x v="92"/>
    <n v="35"/>
    <n v="18"/>
    <x v="3"/>
  </r>
  <r>
    <x v="92"/>
    <n v="34"/>
    <n v="19"/>
    <x v="3"/>
  </r>
  <r>
    <x v="92"/>
    <n v="36"/>
    <n v="20"/>
    <x v="3"/>
  </r>
  <r>
    <x v="92"/>
    <n v="29"/>
    <n v="21"/>
    <x v="3"/>
  </r>
  <r>
    <x v="92"/>
    <n v="20"/>
    <n v="22"/>
    <x v="3"/>
  </r>
  <r>
    <x v="92"/>
    <n v="39"/>
    <n v="23"/>
    <x v="3"/>
  </r>
  <r>
    <x v="92"/>
    <n v="35"/>
    <n v="24"/>
    <x v="3"/>
  </r>
  <r>
    <x v="92"/>
    <n v="29"/>
    <n v="25"/>
    <x v="3"/>
  </r>
  <r>
    <x v="92"/>
    <n v="29"/>
    <n v="26"/>
    <x v="3"/>
  </r>
  <r>
    <x v="92"/>
    <n v="29"/>
    <n v="27"/>
    <x v="3"/>
  </r>
  <r>
    <x v="92"/>
    <n v="33"/>
    <n v="28"/>
    <x v="3"/>
  </r>
  <r>
    <x v="92"/>
    <n v="26"/>
    <n v="29"/>
    <x v="4"/>
  </r>
  <r>
    <x v="92"/>
    <n v="17"/>
    <n v="30"/>
    <x v="4"/>
  </r>
  <r>
    <x v="92"/>
    <n v="21"/>
    <n v="31"/>
    <x v="4"/>
  </r>
  <r>
    <x v="92"/>
    <n v="27"/>
    <n v="32"/>
    <x v="4"/>
  </r>
  <r>
    <x v="92"/>
    <n v="24"/>
    <n v="33"/>
    <x v="4"/>
  </r>
  <r>
    <x v="92"/>
    <n v="28"/>
    <n v="34"/>
    <x v="4"/>
  </r>
  <r>
    <x v="92"/>
    <n v="28"/>
    <n v="35"/>
    <x v="4"/>
  </r>
  <r>
    <x v="92"/>
    <n v="22"/>
    <n v="36"/>
    <x v="4"/>
  </r>
  <r>
    <x v="92"/>
    <n v="35"/>
    <n v="37"/>
    <x v="4"/>
  </r>
  <r>
    <x v="92"/>
    <n v="17"/>
    <n v="38"/>
    <x v="4"/>
  </r>
  <r>
    <x v="92"/>
    <n v="23"/>
    <n v="39"/>
    <x v="4"/>
  </r>
  <r>
    <x v="92"/>
    <n v="21"/>
    <n v="40"/>
    <x v="4"/>
  </r>
  <r>
    <x v="92"/>
    <n v="23"/>
    <n v="41"/>
    <x v="4"/>
  </r>
  <r>
    <x v="92"/>
    <n v="22"/>
    <n v="42"/>
    <x v="4"/>
  </r>
  <r>
    <x v="92"/>
    <n v="16"/>
    <n v="43"/>
    <x v="4"/>
  </r>
  <r>
    <x v="92"/>
    <n v="12"/>
    <n v="44"/>
    <x v="4"/>
  </r>
  <r>
    <x v="92"/>
    <n v="20"/>
    <n v="45"/>
    <x v="4"/>
  </r>
  <r>
    <x v="92"/>
    <n v="21"/>
    <n v="46"/>
    <x v="4"/>
  </r>
  <r>
    <x v="92"/>
    <n v="18"/>
    <n v="47"/>
    <x v="4"/>
  </r>
  <r>
    <x v="92"/>
    <n v="20"/>
    <n v="48"/>
    <x v="4"/>
  </r>
  <r>
    <x v="92"/>
    <n v="19"/>
    <n v="49"/>
    <x v="4"/>
  </r>
  <r>
    <x v="92"/>
    <n v="18"/>
    <n v="50"/>
    <x v="4"/>
  </r>
  <r>
    <x v="92"/>
    <n v="22"/>
    <n v="51"/>
    <x v="4"/>
  </r>
  <r>
    <x v="92"/>
    <n v="15"/>
    <n v="52"/>
    <x v="4"/>
  </r>
  <r>
    <x v="92"/>
    <n v="18"/>
    <n v="53"/>
    <x v="4"/>
  </r>
  <r>
    <x v="92"/>
    <n v="23"/>
    <n v="54"/>
    <x v="4"/>
  </r>
  <r>
    <x v="92"/>
    <n v="22"/>
    <n v="55"/>
    <x v="4"/>
  </r>
  <r>
    <x v="92"/>
    <n v="19"/>
    <n v="56"/>
    <x v="4"/>
  </r>
  <r>
    <x v="92"/>
    <n v="26"/>
    <n v="57"/>
    <x v="4"/>
  </r>
  <r>
    <x v="92"/>
    <n v="18"/>
    <n v="58"/>
    <x v="4"/>
  </r>
  <r>
    <x v="92"/>
    <n v="21"/>
    <n v="59"/>
    <x v="4"/>
  </r>
  <r>
    <x v="92"/>
    <n v="24"/>
    <n v="60"/>
    <x v="5"/>
  </r>
  <r>
    <x v="92"/>
    <n v="21"/>
    <n v="61"/>
    <x v="5"/>
  </r>
  <r>
    <x v="92"/>
    <n v="10"/>
    <n v="62"/>
    <x v="5"/>
  </r>
  <r>
    <x v="92"/>
    <n v="16"/>
    <n v="63"/>
    <x v="5"/>
  </r>
  <r>
    <x v="92"/>
    <n v="11"/>
    <n v="64"/>
    <x v="5"/>
  </r>
  <r>
    <x v="92"/>
    <n v="13"/>
    <n v="65"/>
    <x v="5"/>
  </r>
  <r>
    <x v="92"/>
    <n v="12"/>
    <n v="66"/>
    <x v="5"/>
  </r>
  <r>
    <x v="92"/>
    <n v="8"/>
    <n v="67"/>
    <x v="5"/>
  </r>
  <r>
    <x v="92"/>
    <n v="16"/>
    <n v="68"/>
    <x v="5"/>
  </r>
  <r>
    <x v="92"/>
    <n v="17"/>
    <n v="69"/>
    <x v="5"/>
  </r>
  <r>
    <x v="92"/>
    <n v="10"/>
    <n v="70"/>
    <x v="5"/>
  </r>
  <r>
    <x v="92"/>
    <n v="6"/>
    <n v="71"/>
    <x v="5"/>
  </r>
  <r>
    <x v="92"/>
    <n v="15"/>
    <n v="72"/>
    <x v="5"/>
  </r>
  <r>
    <x v="92"/>
    <n v="4"/>
    <n v="73"/>
    <x v="5"/>
  </r>
  <r>
    <x v="92"/>
    <n v="10"/>
    <n v="74"/>
    <x v="5"/>
  </r>
  <r>
    <x v="92"/>
    <n v="4"/>
    <n v="75"/>
    <x v="5"/>
  </r>
  <r>
    <x v="92"/>
    <n v="4"/>
    <n v="76"/>
    <x v="5"/>
  </r>
  <r>
    <x v="92"/>
    <n v="4"/>
    <n v="77"/>
    <x v="5"/>
  </r>
  <r>
    <x v="92"/>
    <n v="3"/>
    <n v="78"/>
    <x v="5"/>
  </r>
  <r>
    <x v="92"/>
    <n v="6"/>
    <n v="79"/>
    <x v="5"/>
  </r>
  <r>
    <x v="92"/>
    <n v="6"/>
    <n v="80"/>
    <x v="5"/>
  </r>
  <r>
    <x v="92"/>
    <n v="7"/>
    <n v="81"/>
    <x v="5"/>
  </r>
  <r>
    <x v="92"/>
    <n v="4"/>
    <n v="82"/>
    <x v="5"/>
  </r>
  <r>
    <x v="92"/>
    <n v="3"/>
    <n v="83"/>
    <x v="5"/>
  </r>
  <r>
    <x v="92"/>
    <n v="1"/>
    <n v="84"/>
    <x v="5"/>
  </r>
  <r>
    <x v="92"/>
    <n v="4"/>
    <n v="85"/>
    <x v="5"/>
  </r>
  <r>
    <x v="92"/>
    <n v="1"/>
    <n v="86"/>
    <x v="5"/>
  </r>
  <r>
    <x v="92"/>
    <n v="1"/>
    <n v="88"/>
    <x v="5"/>
  </r>
  <r>
    <x v="92"/>
    <n v="1"/>
    <n v="89"/>
    <x v="5"/>
  </r>
  <r>
    <x v="92"/>
    <n v="1"/>
    <n v="94"/>
    <x v="5"/>
  </r>
  <r>
    <x v="92"/>
    <n v="1"/>
    <n v="95"/>
    <x v="5"/>
  </r>
  <r>
    <x v="93"/>
    <n v="337"/>
    <n v="0"/>
    <x v="0"/>
  </r>
  <r>
    <x v="93"/>
    <n v="319"/>
    <n v="1"/>
    <x v="0"/>
  </r>
  <r>
    <x v="93"/>
    <n v="322"/>
    <n v="2"/>
    <x v="0"/>
  </r>
  <r>
    <x v="93"/>
    <n v="368"/>
    <n v="3"/>
    <x v="0"/>
  </r>
  <r>
    <x v="93"/>
    <n v="389"/>
    <n v="4"/>
    <x v="0"/>
  </r>
  <r>
    <x v="93"/>
    <n v="353"/>
    <n v="5"/>
    <x v="0"/>
  </r>
  <r>
    <x v="93"/>
    <n v="372"/>
    <n v="6"/>
    <x v="1"/>
  </r>
  <r>
    <x v="93"/>
    <n v="437"/>
    <n v="7"/>
    <x v="1"/>
  </r>
  <r>
    <x v="93"/>
    <n v="409"/>
    <n v="8"/>
    <x v="1"/>
  </r>
  <r>
    <x v="93"/>
    <n v="475"/>
    <n v="9"/>
    <x v="1"/>
  </r>
  <r>
    <x v="93"/>
    <n v="555"/>
    <n v="10"/>
    <x v="1"/>
  </r>
  <r>
    <x v="93"/>
    <n v="436"/>
    <n v="11"/>
    <x v="1"/>
  </r>
  <r>
    <x v="93"/>
    <n v="486"/>
    <n v="12"/>
    <x v="2"/>
  </r>
  <r>
    <x v="93"/>
    <n v="450"/>
    <n v="13"/>
    <x v="2"/>
  </r>
  <r>
    <x v="93"/>
    <n v="498"/>
    <n v="14"/>
    <x v="2"/>
  </r>
  <r>
    <x v="93"/>
    <n v="522"/>
    <n v="15"/>
    <x v="2"/>
  </r>
  <r>
    <x v="93"/>
    <n v="537"/>
    <n v="16"/>
    <x v="2"/>
  </r>
  <r>
    <x v="93"/>
    <n v="618"/>
    <n v="17"/>
    <x v="2"/>
  </r>
  <r>
    <x v="93"/>
    <n v="509"/>
    <n v="18"/>
    <x v="3"/>
  </r>
  <r>
    <x v="93"/>
    <n v="425"/>
    <n v="19"/>
    <x v="3"/>
  </r>
  <r>
    <x v="93"/>
    <n v="360"/>
    <n v="20"/>
    <x v="3"/>
  </r>
  <r>
    <x v="93"/>
    <n v="414"/>
    <n v="21"/>
    <x v="3"/>
  </r>
  <r>
    <x v="93"/>
    <n v="361"/>
    <n v="22"/>
    <x v="3"/>
  </r>
  <r>
    <x v="93"/>
    <n v="317"/>
    <n v="23"/>
    <x v="3"/>
  </r>
  <r>
    <x v="93"/>
    <n v="293"/>
    <n v="24"/>
    <x v="3"/>
  </r>
  <r>
    <x v="93"/>
    <n v="288"/>
    <n v="25"/>
    <x v="3"/>
  </r>
  <r>
    <x v="93"/>
    <n v="321"/>
    <n v="26"/>
    <x v="3"/>
  </r>
  <r>
    <x v="93"/>
    <n v="296"/>
    <n v="27"/>
    <x v="3"/>
  </r>
  <r>
    <x v="93"/>
    <n v="259"/>
    <n v="28"/>
    <x v="3"/>
  </r>
  <r>
    <x v="93"/>
    <n v="258"/>
    <n v="29"/>
    <x v="4"/>
  </r>
  <r>
    <x v="93"/>
    <n v="251"/>
    <n v="30"/>
    <x v="4"/>
  </r>
  <r>
    <x v="93"/>
    <n v="257"/>
    <n v="31"/>
    <x v="4"/>
  </r>
  <r>
    <x v="93"/>
    <n v="292"/>
    <n v="32"/>
    <x v="4"/>
  </r>
  <r>
    <x v="93"/>
    <n v="241"/>
    <n v="33"/>
    <x v="4"/>
  </r>
  <r>
    <x v="93"/>
    <n v="256"/>
    <n v="34"/>
    <x v="4"/>
  </r>
  <r>
    <x v="93"/>
    <n v="267"/>
    <n v="35"/>
    <x v="4"/>
  </r>
  <r>
    <x v="93"/>
    <n v="255"/>
    <n v="36"/>
    <x v="4"/>
  </r>
  <r>
    <x v="93"/>
    <n v="220"/>
    <n v="37"/>
    <x v="4"/>
  </r>
  <r>
    <x v="93"/>
    <n v="216"/>
    <n v="38"/>
    <x v="4"/>
  </r>
  <r>
    <x v="93"/>
    <n v="252"/>
    <n v="39"/>
    <x v="4"/>
  </r>
  <r>
    <x v="93"/>
    <n v="238"/>
    <n v="40"/>
    <x v="4"/>
  </r>
  <r>
    <x v="93"/>
    <n v="231"/>
    <n v="41"/>
    <x v="4"/>
  </r>
  <r>
    <x v="93"/>
    <n v="231"/>
    <n v="42"/>
    <x v="4"/>
  </r>
  <r>
    <x v="93"/>
    <n v="238"/>
    <n v="43"/>
    <x v="4"/>
  </r>
  <r>
    <x v="93"/>
    <n v="252"/>
    <n v="44"/>
    <x v="4"/>
  </r>
  <r>
    <x v="93"/>
    <n v="228"/>
    <n v="45"/>
    <x v="4"/>
  </r>
  <r>
    <x v="93"/>
    <n v="207"/>
    <n v="46"/>
    <x v="4"/>
  </r>
  <r>
    <x v="93"/>
    <n v="224"/>
    <n v="47"/>
    <x v="4"/>
  </r>
  <r>
    <x v="93"/>
    <n v="174"/>
    <n v="48"/>
    <x v="4"/>
  </r>
  <r>
    <x v="93"/>
    <n v="208"/>
    <n v="49"/>
    <x v="4"/>
  </r>
  <r>
    <x v="93"/>
    <n v="183"/>
    <n v="50"/>
    <x v="4"/>
  </r>
  <r>
    <x v="93"/>
    <n v="210"/>
    <n v="51"/>
    <x v="4"/>
  </r>
  <r>
    <x v="93"/>
    <n v="179"/>
    <n v="52"/>
    <x v="4"/>
  </r>
  <r>
    <x v="93"/>
    <n v="170"/>
    <n v="53"/>
    <x v="4"/>
  </r>
  <r>
    <x v="93"/>
    <n v="157"/>
    <n v="54"/>
    <x v="4"/>
  </r>
  <r>
    <x v="93"/>
    <n v="164"/>
    <n v="55"/>
    <x v="4"/>
  </r>
  <r>
    <x v="93"/>
    <n v="163"/>
    <n v="56"/>
    <x v="4"/>
  </r>
  <r>
    <x v="93"/>
    <n v="147"/>
    <n v="57"/>
    <x v="4"/>
  </r>
  <r>
    <x v="93"/>
    <n v="115"/>
    <n v="58"/>
    <x v="4"/>
  </r>
  <r>
    <x v="93"/>
    <n v="137"/>
    <n v="59"/>
    <x v="4"/>
  </r>
  <r>
    <x v="93"/>
    <n v="138"/>
    <n v="60"/>
    <x v="5"/>
  </r>
  <r>
    <x v="93"/>
    <n v="157"/>
    <n v="61"/>
    <x v="5"/>
  </r>
  <r>
    <x v="93"/>
    <n v="129"/>
    <n v="62"/>
    <x v="5"/>
  </r>
  <r>
    <x v="93"/>
    <n v="118"/>
    <n v="63"/>
    <x v="5"/>
  </r>
  <r>
    <x v="93"/>
    <n v="128"/>
    <n v="64"/>
    <x v="5"/>
  </r>
  <r>
    <x v="93"/>
    <n v="122"/>
    <n v="65"/>
    <x v="5"/>
  </r>
  <r>
    <x v="93"/>
    <n v="125"/>
    <n v="66"/>
    <x v="5"/>
  </r>
  <r>
    <x v="93"/>
    <n v="92"/>
    <n v="67"/>
    <x v="5"/>
  </r>
  <r>
    <x v="93"/>
    <n v="85"/>
    <n v="68"/>
    <x v="5"/>
  </r>
  <r>
    <x v="93"/>
    <n v="105"/>
    <n v="69"/>
    <x v="5"/>
  </r>
  <r>
    <x v="93"/>
    <n v="104"/>
    <n v="70"/>
    <x v="5"/>
  </r>
  <r>
    <x v="93"/>
    <n v="93"/>
    <n v="71"/>
    <x v="5"/>
  </r>
  <r>
    <x v="93"/>
    <n v="49"/>
    <n v="72"/>
    <x v="5"/>
  </r>
  <r>
    <x v="93"/>
    <n v="70"/>
    <n v="73"/>
    <x v="5"/>
  </r>
  <r>
    <x v="93"/>
    <n v="66"/>
    <n v="74"/>
    <x v="5"/>
  </r>
  <r>
    <x v="93"/>
    <n v="59"/>
    <n v="75"/>
    <x v="5"/>
  </r>
  <r>
    <x v="93"/>
    <n v="51"/>
    <n v="76"/>
    <x v="5"/>
  </r>
  <r>
    <x v="93"/>
    <n v="54"/>
    <n v="77"/>
    <x v="5"/>
  </r>
  <r>
    <x v="93"/>
    <n v="62"/>
    <n v="78"/>
    <x v="5"/>
  </r>
  <r>
    <x v="93"/>
    <n v="44"/>
    <n v="79"/>
    <x v="5"/>
  </r>
  <r>
    <x v="93"/>
    <n v="33"/>
    <n v="80"/>
    <x v="5"/>
  </r>
  <r>
    <x v="93"/>
    <n v="39"/>
    <n v="81"/>
    <x v="5"/>
  </r>
  <r>
    <x v="93"/>
    <n v="32"/>
    <n v="82"/>
    <x v="5"/>
  </r>
  <r>
    <x v="93"/>
    <n v="40"/>
    <n v="83"/>
    <x v="5"/>
  </r>
  <r>
    <x v="93"/>
    <n v="55"/>
    <n v="84"/>
    <x v="5"/>
  </r>
  <r>
    <x v="93"/>
    <n v="31"/>
    <n v="85"/>
    <x v="5"/>
  </r>
  <r>
    <x v="93"/>
    <n v="24"/>
    <n v="86"/>
    <x v="5"/>
  </r>
  <r>
    <x v="93"/>
    <n v="23"/>
    <n v="87"/>
    <x v="5"/>
  </r>
  <r>
    <x v="93"/>
    <n v="23"/>
    <n v="88"/>
    <x v="5"/>
  </r>
  <r>
    <x v="93"/>
    <n v="17"/>
    <n v="89"/>
    <x v="5"/>
  </r>
  <r>
    <x v="93"/>
    <n v="7"/>
    <n v="90"/>
    <x v="5"/>
  </r>
  <r>
    <x v="93"/>
    <n v="22"/>
    <n v="91"/>
    <x v="5"/>
  </r>
  <r>
    <x v="93"/>
    <n v="14"/>
    <n v="92"/>
    <x v="5"/>
  </r>
  <r>
    <x v="93"/>
    <n v="6"/>
    <n v="93"/>
    <x v="5"/>
  </r>
  <r>
    <x v="93"/>
    <n v="4"/>
    <n v="94"/>
    <x v="5"/>
  </r>
  <r>
    <x v="93"/>
    <n v="10"/>
    <n v="95"/>
    <x v="5"/>
  </r>
  <r>
    <x v="93"/>
    <n v="10"/>
    <n v="96"/>
    <x v="5"/>
  </r>
  <r>
    <x v="93"/>
    <n v="4"/>
    <n v="97"/>
    <x v="5"/>
  </r>
  <r>
    <x v="93"/>
    <n v="6"/>
    <n v="98"/>
    <x v="5"/>
  </r>
  <r>
    <x v="93"/>
    <n v="3"/>
    <n v="99"/>
    <x v="5"/>
  </r>
  <r>
    <x v="93"/>
    <n v="2"/>
    <n v="100"/>
    <x v="5"/>
  </r>
  <r>
    <x v="93"/>
    <n v="3"/>
    <n v="101"/>
    <x v="5"/>
  </r>
  <r>
    <x v="93"/>
    <n v="1"/>
    <n v="102"/>
    <x v="5"/>
  </r>
  <r>
    <x v="93"/>
    <n v="3"/>
    <n v="103"/>
    <x v="5"/>
  </r>
  <r>
    <x v="93"/>
    <n v="1"/>
    <n v="104"/>
    <x v="5"/>
  </r>
  <r>
    <x v="93"/>
    <n v="2"/>
    <n v="105"/>
    <x v="5"/>
  </r>
  <r>
    <x v="93"/>
    <n v="2"/>
    <n v="106"/>
    <x v="5"/>
  </r>
  <r>
    <x v="93"/>
    <n v="1"/>
    <n v="107"/>
    <x v="5"/>
  </r>
  <r>
    <x v="93"/>
    <n v="1"/>
    <n v="108"/>
    <x v="5"/>
  </r>
  <r>
    <x v="93"/>
    <n v="1"/>
    <n v="111"/>
    <x v="5"/>
  </r>
  <r>
    <x v="93"/>
    <n v="1"/>
    <n v="112"/>
    <x v="5"/>
  </r>
  <r>
    <x v="94"/>
    <n v="159"/>
    <n v="0"/>
    <x v="0"/>
  </r>
  <r>
    <x v="94"/>
    <n v="148"/>
    <n v="1"/>
    <x v="0"/>
  </r>
  <r>
    <x v="94"/>
    <n v="146"/>
    <n v="2"/>
    <x v="0"/>
  </r>
  <r>
    <x v="94"/>
    <n v="159"/>
    <n v="3"/>
    <x v="0"/>
  </r>
  <r>
    <x v="94"/>
    <n v="165"/>
    <n v="4"/>
    <x v="0"/>
  </r>
  <r>
    <x v="94"/>
    <n v="141"/>
    <n v="5"/>
    <x v="0"/>
  </r>
  <r>
    <x v="94"/>
    <n v="181"/>
    <n v="6"/>
    <x v="1"/>
  </r>
  <r>
    <x v="94"/>
    <n v="160"/>
    <n v="7"/>
    <x v="1"/>
  </r>
  <r>
    <x v="94"/>
    <n v="173"/>
    <n v="8"/>
    <x v="1"/>
  </r>
  <r>
    <x v="94"/>
    <n v="168"/>
    <n v="9"/>
    <x v="1"/>
  </r>
  <r>
    <x v="94"/>
    <n v="169"/>
    <n v="10"/>
    <x v="1"/>
  </r>
  <r>
    <x v="94"/>
    <n v="162"/>
    <n v="11"/>
    <x v="1"/>
  </r>
  <r>
    <x v="94"/>
    <n v="191"/>
    <n v="12"/>
    <x v="2"/>
  </r>
  <r>
    <x v="94"/>
    <n v="165"/>
    <n v="13"/>
    <x v="2"/>
  </r>
  <r>
    <x v="94"/>
    <n v="212"/>
    <n v="14"/>
    <x v="2"/>
  </r>
  <r>
    <x v="94"/>
    <n v="188"/>
    <n v="15"/>
    <x v="2"/>
  </r>
  <r>
    <x v="94"/>
    <n v="192"/>
    <n v="16"/>
    <x v="2"/>
  </r>
  <r>
    <x v="94"/>
    <n v="217"/>
    <n v="17"/>
    <x v="2"/>
  </r>
  <r>
    <x v="94"/>
    <n v="199"/>
    <n v="18"/>
    <x v="3"/>
  </r>
  <r>
    <x v="94"/>
    <n v="173"/>
    <n v="19"/>
    <x v="3"/>
  </r>
  <r>
    <x v="94"/>
    <n v="179"/>
    <n v="20"/>
    <x v="3"/>
  </r>
  <r>
    <x v="94"/>
    <n v="137"/>
    <n v="21"/>
    <x v="3"/>
  </r>
  <r>
    <x v="94"/>
    <n v="154"/>
    <n v="22"/>
    <x v="3"/>
  </r>
  <r>
    <x v="94"/>
    <n v="141"/>
    <n v="23"/>
    <x v="3"/>
  </r>
  <r>
    <x v="94"/>
    <n v="130"/>
    <n v="24"/>
    <x v="3"/>
  </r>
  <r>
    <x v="94"/>
    <n v="168"/>
    <n v="25"/>
    <x v="3"/>
  </r>
  <r>
    <x v="94"/>
    <n v="136"/>
    <n v="26"/>
    <x v="3"/>
  </r>
  <r>
    <x v="94"/>
    <n v="139"/>
    <n v="27"/>
    <x v="3"/>
  </r>
  <r>
    <x v="94"/>
    <n v="146"/>
    <n v="28"/>
    <x v="3"/>
  </r>
  <r>
    <x v="94"/>
    <n v="130"/>
    <n v="29"/>
    <x v="4"/>
  </r>
  <r>
    <x v="94"/>
    <n v="139"/>
    <n v="30"/>
    <x v="4"/>
  </r>
  <r>
    <x v="94"/>
    <n v="127"/>
    <n v="31"/>
    <x v="4"/>
  </r>
  <r>
    <x v="94"/>
    <n v="124"/>
    <n v="32"/>
    <x v="4"/>
  </r>
  <r>
    <x v="94"/>
    <n v="110"/>
    <n v="33"/>
    <x v="4"/>
  </r>
  <r>
    <x v="94"/>
    <n v="113"/>
    <n v="34"/>
    <x v="4"/>
  </r>
  <r>
    <x v="94"/>
    <n v="144"/>
    <n v="35"/>
    <x v="4"/>
  </r>
  <r>
    <x v="94"/>
    <n v="137"/>
    <n v="36"/>
    <x v="4"/>
  </r>
  <r>
    <x v="94"/>
    <n v="127"/>
    <n v="37"/>
    <x v="4"/>
  </r>
  <r>
    <x v="94"/>
    <n v="144"/>
    <n v="38"/>
    <x v="4"/>
  </r>
  <r>
    <x v="94"/>
    <n v="138"/>
    <n v="39"/>
    <x v="4"/>
  </r>
  <r>
    <x v="94"/>
    <n v="146"/>
    <n v="40"/>
    <x v="4"/>
  </r>
  <r>
    <x v="94"/>
    <n v="145"/>
    <n v="41"/>
    <x v="4"/>
  </r>
  <r>
    <x v="94"/>
    <n v="132"/>
    <n v="42"/>
    <x v="4"/>
  </r>
  <r>
    <x v="94"/>
    <n v="130"/>
    <n v="43"/>
    <x v="4"/>
  </r>
  <r>
    <x v="94"/>
    <n v="118"/>
    <n v="44"/>
    <x v="4"/>
  </r>
  <r>
    <x v="94"/>
    <n v="119"/>
    <n v="45"/>
    <x v="4"/>
  </r>
  <r>
    <x v="94"/>
    <n v="130"/>
    <n v="46"/>
    <x v="4"/>
  </r>
  <r>
    <x v="94"/>
    <n v="120"/>
    <n v="47"/>
    <x v="4"/>
  </r>
  <r>
    <x v="94"/>
    <n v="115"/>
    <n v="48"/>
    <x v="4"/>
  </r>
  <r>
    <x v="94"/>
    <n v="97"/>
    <n v="49"/>
    <x v="4"/>
  </r>
  <r>
    <x v="94"/>
    <n v="122"/>
    <n v="50"/>
    <x v="4"/>
  </r>
  <r>
    <x v="94"/>
    <n v="107"/>
    <n v="51"/>
    <x v="4"/>
  </r>
  <r>
    <x v="94"/>
    <n v="136"/>
    <n v="52"/>
    <x v="4"/>
  </r>
  <r>
    <x v="94"/>
    <n v="125"/>
    <n v="53"/>
    <x v="4"/>
  </r>
  <r>
    <x v="94"/>
    <n v="109"/>
    <n v="54"/>
    <x v="4"/>
  </r>
  <r>
    <x v="94"/>
    <n v="118"/>
    <n v="55"/>
    <x v="4"/>
  </r>
  <r>
    <x v="94"/>
    <n v="111"/>
    <n v="56"/>
    <x v="4"/>
  </r>
  <r>
    <x v="94"/>
    <n v="112"/>
    <n v="57"/>
    <x v="4"/>
  </r>
  <r>
    <x v="94"/>
    <n v="99"/>
    <n v="58"/>
    <x v="4"/>
  </r>
  <r>
    <x v="94"/>
    <n v="117"/>
    <n v="59"/>
    <x v="4"/>
  </r>
  <r>
    <x v="94"/>
    <n v="100"/>
    <n v="60"/>
    <x v="5"/>
  </r>
  <r>
    <x v="94"/>
    <n v="123"/>
    <n v="61"/>
    <x v="5"/>
  </r>
  <r>
    <x v="94"/>
    <n v="78"/>
    <n v="62"/>
    <x v="5"/>
  </r>
  <r>
    <x v="94"/>
    <n v="79"/>
    <n v="63"/>
    <x v="5"/>
  </r>
  <r>
    <x v="94"/>
    <n v="99"/>
    <n v="64"/>
    <x v="5"/>
  </r>
  <r>
    <x v="94"/>
    <n v="84"/>
    <n v="65"/>
    <x v="5"/>
  </r>
  <r>
    <x v="94"/>
    <n v="79"/>
    <n v="66"/>
    <x v="5"/>
  </r>
  <r>
    <x v="94"/>
    <n v="63"/>
    <n v="67"/>
    <x v="5"/>
  </r>
  <r>
    <x v="94"/>
    <n v="88"/>
    <n v="68"/>
    <x v="5"/>
  </r>
  <r>
    <x v="94"/>
    <n v="66"/>
    <n v="69"/>
    <x v="5"/>
  </r>
  <r>
    <x v="94"/>
    <n v="61"/>
    <n v="70"/>
    <x v="5"/>
  </r>
  <r>
    <x v="94"/>
    <n v="64"/>
    <n v="71"/>
    <x v="5"/>
  </r>
  <r>
    <x v="94"/>
    <n v="47"/>
    <n v="72"/>
    <x v="5"/>
  </r>
  <r>
    <x v="94"/>
    <n v="40"/>
    <n v="73"/>
    <x v="5"/>
  </r>
  <r>
    <x v="94"/>
    <n v="49"/>
    <n v="74"/>
    <x v="5"/>
  </r>
  <r>
    <x v="94"/>
    <n v="53"/>
    <n v="75"/>
    <x v="5"/>
  </r>
  <r>
    <x v="94"/>
    <n v="38"/>
    <n v="76"/>
    <x v="5"/>
  </r>
  <r>
    <x v="94"/>
    <n v="47"/>
    <n v="77"/>
    <x v="5"/>
  </r>
  <r>
    <x v="94"/>
    <n v="43"/>
    <n v="78"/>
    <x v="5"/>
  </r>
  <r>
    <x v="94"/>
    <n v="28"/>
    <n v="79"/>
    <x v="5"/>
  </r>
  <r>
    <x v="94"/>
    <n v="32"/>
    <n v="80"/>
    <x v="5"/>
  </r>
  <r>
    <x v="94"/>
    <n v="31"/>
    <n v="81"/>
    <x v="5"/>
  </r>
  <r>
    <x v="94"/>
    <n v="35"/>
    <n v="82"/>
    <x v="5"/>
  </r>
  <r>
    <x v="94"/>
    <n v="43"/>
    <n v="83"/>
    <x v="5"/>
  </r>
  <r>
    <x v="94"/>
    <n v="14"/>
    <n v="84"/>
    <x v="5"/>
  </r>
  <r>
    <x v="94"/>
    <n v="20"/>
    <n v="85"/>
    <x v="5"/>
  </r>
  <r>
    <x v="94"/>
    <n v="19"/>
    <n v="86"/>
    <x v="5"/>
  </r>
  <r>
    <x v="94"/>
    <n v="22"/>
    <n v="87"/>
    <x v="5"/>
  </r>
  <r>
    <x v="94"/>
    <n v="12"/>
    <n v="88"/>
    <x v="5"/>
  </r>
  <r>
    <x v="94"/>
    <n v="13"/>
    <n v="89"/>
    <x v="5"/>
  </r>
  <r>
    <x v="94"/>
    <n v="10"/>
    <n v="90"/>
    <x v="5"/>
  </r>
  <r>
    <x v="94"/>
    <n v="7"/>
    <n v="91"/>
    <x v="5"/>
  </r>
  <r>
    <x v="94"/>
    <n v="1"/>
    <n v="92"/>
    <x v="5"/>
  </r>
  <r>
    <x v="94"/>
    <n v="2"/>
    <n v="93"/>
    <x v="5"/>
  </r>
  <r>
    <x v="94"/>
    <n v="3"/>
    <n v="94"/>
    <x v="5"/>
  </r>
  <r>
    <x v="94"/>
    <n v="4"/>
    <n v="95"/>
    <x v="5"/>
  </r>
  <r>
    <x v="94"/>
    <n v="5"/>
    <n v="96"/>
    <x v="5"/>
  </r>
  <r>
    <x v="94"/>
    <n v="2"/>
    <n v="97"/>
    <x v="5"/>
  </r>
  <r>
    <x v="94"/>
    <n v="2"/>
    <n v="98"/>
    <x v="5"/>
  </r>
  <r>
    <x v="94"/>
    <n v="1"/>
    <n v="103"/>
    <x v="5"/>
  </r>
  <r>
    <x v="94"/>
    <n v="1"/>
    <n v="106"/>
    <x v="5"/>
  </r>
  <r>
    <x v="95"/>
    <n v="126"/>
    <n v="0"/>
    <x v="0"/>
  </r>
  <r>
    <x v="95"/>
    <n v="112"/>
    <n v="1"/>
    <x v="0"/>
  </r>
  <r>
    <x v="95"/>
    <n v="102"/>
    <n v="2"/>
    <x v="0"/>
  </r>
  <r>
    <x v="95"/>
    <n v="119"/>
    <n v="3"/>
    <x v="0"/>
  </r>
  <r>
    <x v="95"/>
    <n v="126"/>
    <n v="4"/>
    <x v="0"/>
  </r>
  <r>
    <x v="95"/>
    <n v="115"/>
    <n v="5"/>
    <x v="0"/>
  </r>
  <r>
    <x v="95"/>
    <n v="112"/>
    <n v="6"/>
    <x v="1"/>
  </r>
  <r>
    <x v="95"/>
    <n v="132"/>
    <n v="7"/>
    <x v="1"/>
  </r>
  <r>
    <x v="95"/>
    <n v="115"/>
    <n v="8"/>
    <x v="1"/>
  </r>
  <r>
    <x v="95"/>
    <n v="124"/>
    <n v="9"/>
    <x v="1"/>
  </r>
  <r>
    <x v="95"/>
    <n v="114"/>
    <n v="10"/>
    <x v="1"/>
  </r>
  <r>
    <x v="95"/>
    <n v="152"/>
    <n v="11"/>
    <x v="1"/>
  </r>
  <r>
    <x v="95"/>
    <n v="147"/>
    <n v="12"/>
    <x v="2"/>
  </r>
  <r>
    <x v="95"/>
    <n v="171"/>
    <n v="13"/>
    <x v="2"/>
  </r>
  <r>
    <x v="95"/>
    <n v="194"/>
    <n v="14"/>
    <x v="2"/>
  </r>
  <r>
    <x v="95"/>
    <n v="195"/>
    <n v="15"/>
    <x v="2"/>
  </r>
  <r>
    <x v="95"/>
    <n v="197"/>
    <n v="16"/>
    <x v="2"/>
  </r>
  <r>
    <x v="95"/>
    <n v="202"/>
    <n v="17"/>
    <x v="2"/>
  </r>
  <r>
    <x v="95"/>
    <n v="189"/>
    <n v="18"/>
    <x v="3"/>
  </r>
  <r>
    <x v="95"/>
    <n v="170"/>
    <n v="19"/>
    <x v="3"/>
  </r>
  <r>
    <x v="95"/>
    <n v="145"/>
    <n v="20"/>
    <x v="3"/>
  </r>
  <r>
    <x v="95"/>
    <n v="132"/>
    <n v="21"/>
    <x v="3"/>
  </r>
  <r>
    <x v="95"/>
    <n v="135"/>
    <n v="22"/>
    <x v="3"/>
  </r>
  <r>
    <x v="95"/>
    <n v="125"/>
    <n v="23"/>
    <x v="3"/>
  </r>
  <r>
    <x v="95"/>
    <n v="140"/>
    <n v="24"/>
    <x v="3"/>
  </r>
  <r>
    <x v="95"/>
    <n v="130"/>
    <n v="25"/>
    <x v="3"/>
  </r>
  <r>
    <x v="95"/>
    <n v="155"/>
    <n v="26"/>
    <x v="3"/>
  </r>
  <r>
    <x v="95"/>
    <n v="139"/>
    <n v="27"/>
    <x v="3"/>
  </r>
  <r>
    <x v="95"/>
    <n v="144"/>
    <n v="28"/>
    <x v="3"/>
  </r>
  <r>
    <x v="95"/>
    <n v="110"/>
    <n v="29"/>
    <x v="4"/>
  </r>
  <r>
    <x v="95"/>
    <n v="125"/>
    <n v="30"/>
    <x v="4"/>
  </r>
  <r>
    <x v="95"/>
    <n v="113"/>
    <n v="31"/>
    <x v="4"/>
  </r>
  <r>
    <x v="95"/>
    <n v="103"/>
    <n v="32"/>
    <x v="4"/>
  </r>
  <r>
    <x v="95"/>
    <n v="105"/>
    <n v="33"/>
    <x v="4"/>
  </r>
  <r>
    <x v="95"/>
    <n v="95"/>
    <n v="34"/>
    <x v="4"/>
  </r>
  <r>
    <x v="95"/>
    <n v="103"/>
    <n v="35"/>
    <x v="4"/>
  </r>
  <r>
    <x v="95"/>
    <n v="113"/>
    <n v="36"/>
    <x v="4"/>
  </r>
  <r>
    <x v="95"/>
    <n v="107"/>
    <n v="37"/>
    <x v="4"/>
  </r>
  <r>
    <x v="95"/>
    <n v="116"/>
    <n v="38"/>
    <x v="4"/>
  </r>
  <r>
    <x v="95"/>
    <n v="115"/>
    <n v="39"/>
    <x v="4"/>
  </r>
  <r>
    <x v="95"/>
    <n v="115"/>
    <n v="40"/>
    <x v="4"/>
  </r>
  <r>
    <x v="95"/>
    <n v="138"/>
    <n v="41"/>
    <x v="4"/>
  </r>
  <r>
    <x v="95"/>
    <n v="132"/>
    <n v="42"/>
    <x v="4"/>
  </r>
  <r>
    <x v="95"/>
    <n v="118"/>
    <n v="43"/>
    <x v="4"/>
  </r>
  <r>
    <x v="95"/>
    <n v="114"/>
    <n v="44"/>
    <x v="4"/>
  </r>
  <r>
    <x v="95"/>
    <n v="135"/>
    <n v="45"/>
    <x v="4"/>
  </r>
  <r>
    <x v="95"/>
    <n v="111"/>
    <n v="46"/>
    <x v="4"/>
  </r>
  <r>
    <x v="95"/>
    <n v="109"/>
    <n v="47"/>
    <x v="4"/>
  </r>
  <r>
    <x v="95"/>
    <n v="93"/>
    <n v="48"/>
    <x v="4"/>
  </r>
  <r>
    <x v="95"/>
    <n v="118"/>
    <n v="49"/>
    <x v="4"/>
  </r>
  <r>
    <x v="95"/>
    <n v="115"/>
    <n v="50"/>
    <x v="4"/>
  </r>
  <r>
    <x v="95"/>
    <n v="120"/>
    <n v="51"/>
    <x v="4"/>
  </r>
  <r>
    <x v="95"/>
    <n v="119"/>
    <n v="52"/>
    <x v="4"/>
  </r>
  <r>
    <x v="95"/>
    <n v="136"/>
    <n v="53"/>
    <x v="4"/>
  </r>
  <r>
    <x v="95"/>
    <n v="93"/>
    <n v="54"/>
    <x v="4"/>
  </r>
  <r>
    <x v="95"/>
    <n v="117"/>
    <n v="55"/>
    <x v="4"/>
  </r>
  <r>
    <x v="95"/>
    <n v="105"/>
    <n v="56"/>
    <x v="4"/>
  </r>
  <r>
    <x v="95"/>
    <n v="109"/>
    <n v="57"/>
    <x v="4"/>
  </r>
  <r>
    <x v="95"/>
    <n v="113"/>
    <n v="58"/>
    <x v="4"/>
  </r>
  <r>
    <x v="95"/>
    <n v="110"/>
    <n v="59"/>
    <x v="4"/>
  </r>
  <r>
    <x v="95"/>
    <n v="99"/>
    <n v="60"/>
    <x v="5"/>
  </r>
  <r>
    <x v="95"/>
    <n v="89"/>
    <n v="61"/>
    <x v="5"/>
  </r>
  <r>
    <x v="95"/>
    <n v="93"/>
    <n v="62"/>
    <x v="5"/>
  </r>
  <r>
    <x v="95"/>
    <n v="77"/>
    <n v="63"/>
    <x v="5"/>
  </r>
  <r>
    <x v="95"/>
    <n v="80"/>
    <n v="64"/>
    <x v="5"/>
  </r>
  <r>
    <x v="95"/>
    <n v="88"/>
    <n v="65"/>
    <x v="5"/>
  </r>
  <r>
    <x v="95"/>
    <n v="55"/>
    <n v="66"/>
    <x v="5"/>
  </r>
  <r>
    <x v="95"/>
    <n v="79"/>
    <n v="67"/>
    <x v="5"/>
  </r>
  <r>
    <x v="95"/>
    <n v="61"/>
    <n v="68"/>
    <x v="5"/>
  </r>
  <r>
    <x v="95"/>
    <n v="55"/>
    <n v="69"/>
    <x v="5"/>
  </r>
  <r>
    <x v="95"/>
    <n v="60"/>
    <n v="70"/>
    <x v="5"/>
  </r>
  <r>
    <x v="95"/>
    <n v="52"/>
    <n v="71"/>
    <x v="5"/>
  </r>
  <r>
    <x v="95"/>
    <n v="59"/>
    <n v="72"/>
    <x v="5"/>
  </r>
  <r>
    <x v="95"/>
    <n v="52"/>
    <n v="73"/>
    <x v="5"/>
  </r>
  <r>
    <x v="95"/>
    <n v="54"/>
    <n v="74"/>
    <x v="5"/>
  </r>
  <r>
    <x v="95"/>
    <n v="30"/>
    <n v="75"/>
    <x v="5"/>
  </r>
  <r>
    <x v="95"/>
    <n v="40"/>
    <n v="76"/>
    <x v="5"/>
  </r>
  <r>
    <x v="95"/>
    <n v="42"/>
    <n v="77"/>
    <x v="5"/>
  </r>
  <r>
    <x v="95"/>
    <n v="37"/>
    <n v="78"/>
    <x v="5"/>
  </r>
  <r>
    <x v="95"/>
    <n v="36"/>
    <n v="79"/>
    <x v="5"/>
  </r>
  <r>
    <x v="95"/>
    <n v="27"/>
    <n v="80"/>
    <x v="5"/>
  </r>
  <r>
    <x v="95"/>
    <n v="32"/>
    <n v="81"/>
    <x v="5"/>
  </r>
  <r>
    <x v="95"/>
    <n v="25"/>
    <n v="82"/>
    <x v="5"/>
  </r>
  <r>
    <x v="95"/>
    <n v="14"/>
    <n v="83"/>
    <x v="5"/>
  </r>
  <r>
    <x v="95"/>
    <n v="20"/>
    <n v="84"/>
    <x v="5"/>
  </r>
  <r>
    <x v="95"/>
    <n v="11"/>
    <n v="85"/>
    <x v="5"/>
  </r>
  <r>
    <x v="95"/>
    <n v="17"/>
    <n v="86"/>
    <x v="5"/>
  </r>
  <r>
    <x v="95"/>
    <n v="10"/>
    <n v="87"/>
    <x v="5"/>
  </r>
  <r>
    <x v="95"/>
    <n v="10"/>
    <n v="88"/>
    <x v="5"/>
  </r>
  <r>
    <x v="95"/>
    <n v="6"/>
    <n v="89"/>
    <x v="5"/>
  </r>
  <r>
    <x v="95"/>
    <n v="5"/>
    <n v="90"/>
    <x v="5"/>
  </r>
  <r>
    <x v="95"/>
    <n v="10"/>
    <n v="91"/>
    <x v="5"/>
  </r>
  <r>
    <x v="95"/>
    <n v="5"/>
    <n v="92"/>
    <x v="5"/>
  </r>
  <r>
    <x v="95"/>
    <n v="2"/>
    <n v="93"/>
    <x v="5"/>
  </r>
  <r>
    <x v="95"/>
    <n v="3"/>
    <n v="94"/>
    <x v="5"/>
  </r>
  <r>
    <x v="95"/>
    <n v="3"/>
    <n v="95"/>
    <x v="5"/>
  </r>
  <r>
    <x v="95"/>
    <n v="1"/>
    <n v="103"/>
    <x v="5"/>
  </r>
  <r>
    <x v="96"/>
    <n v="532"/>
    <n v="0"/>
    <x v="0"/>
  </r>
  <r>
    <x v="96"/>
    <n v="522"/>
    <n v="1"/>
    <x v="0"/>
  </r>
  <r>
    <x v="96"/>
    <n v="446"/>
    <n v="2"/>
    <x v="0"/>
  </r>
  <r>
    <x v="96"/>
    <n v="502"/>
    <n v="3"/>
    <x v="0"/>
  </r>
  <r>
    <x v="96"/>
    <n v="464"/>
    <n v="4"/>
    <x v="0"/>
  </r>
  <r>
    <x v="96"/>
    <n v="471"/>
    <n v="5"/>
    <x v="0"/>
  </r>
  <r>
    <x v="96"/>
    <n v="427"/>
    <n v="6"/>
    <x v="1"/>
  </r>
  <r>
    <x v="96"/>
    <n v="463"/>
    <n v="7"/>
    <x v="1"/>
  </r>
  <r>
    <x v="96"/>
    <n v="505"/>
    <n v="8"/>
    <x v="1"/>
  </r>
  <r>
    <x v="96"/>
    <n v="609"/>
    <n v="9"/>
    <x v="1"/>
  </r>
  <r>
    <x v="96"/>
    <n v="747"/>
    <n v="10"/>
    <x v="1"/>
  </r>
  <r>
    <x v="96"/>
    <n v="732"/>
    <n v="11"/>
    <x v="1"/>
  </r>
  <r>
    <x v="96"/>
    <n v="824"/>
    <n v="12"/>
    <x v="2"/>
  </r>
  <r>
    <x v="96"/>
    <n v="741"/>
    <n v="13"/>
    <x v="2"/>
  </r>
  <r>
    <x v="96"/>
    <n v="780"/>
    <n v="14"/>
    <x v="2"/>
  </r>
  <r>
    <x v="96"/>
    <n v="785"/>
    <n v="15"/>
    <x v="2"/>
  </r>
  <r>
    <x v="96"/>
    <n v="742"/>
    <n v="16"/>
    <x v="2"/>
  </r>
  <r>
    <x v="96"/>
    <n v="777"/>
    <n v="17"/>
    <x v="2"/>
  </r>
  <r>
    <x v="96"/>
    <n v="706"/>
    <n v="18"/>
    <x v="3"/>
  </r>
  <r>
    <x v="96"/>
    <n v="639"/>
    <n v="19"/>
    <x v="3"/>
  </r>
  <r>
    <x v="96"/>
    <n v="504"/>
    <n v="20"/>
    <x v="3"/>
  </r>
  <r>
    <x v="96"/>
    <n v="534"/>
    <n v="21"/>
    <x v="3"/>
  </r>
  <r>
    <x v="96"/>
    <n v="495"/>
    <n v="22"/>
    <x v="3"/>
  </r>
  <r>
    <x v="96"/>
    <n v="403"/>
    <n v="23"/>
    <x v="3"/>
  </r>
  <r>
    <x v="96"/>
    <n v="430"/>
    <n v="24"/>
    <x v="3"/>
  </r>
  <r>
    <x v="96"/>
    <n v="408"/>
    <n v="25"/>
    <x v="3"/>
  </r>
  <r>
    <x v="96"/>
    <n v="405"/>
    <n v="26"/>
    <x v="3"/>
  </r>
  <r>
    <x v="96"/>
    <n v="404"/>
    <n v="27"/>
    <x v="3"/>
  </r>
  <r>
    <x v="96"/>
    <n v="405"/>
    <n v="28"/>
    <x v="3"/>
  </r>
  <r>
    <x v="96"/>
    <n v="377"/>
    <n v="29"/>
    <x v="4"/>
  </r>
  <r>
    <x v="96"/>
    <n v="399"/>
    <n v="30"/>
    <x v="4"/>
  </r>
  <r>
    <x v="96"/>
    <n v="385"/>
    <n v="31"/>
    <x v="4"/>
  </r>
  <r>
    <x v="96"/>
    <n v="395"/>
    <n v="32"/>
    <x v="4"/>
  </r>
  <r>
    <x v="96"/>
    <n v="354"/>
    <n v="33"/>
    <x v="4"/>
  </r>
  <r>
    <x v="96"/>
    <n v="366"/>
    <n v="34"/>
    <x v="4"/>
  </r>
  <r>
    <x v="96"/>
    <n v="413"/>
    <n v="35"/>
    <x v="4"/>
  </r>
  <r>
    <x v="96"/>
    <n v="386"/>
    <n v="36"/>
    <x v="4"/>
  </r>
  <r>
    <x v="96"/>
    <n v="361"/>
    <n v="37"/>
    <x v="4"/>
  </r>
  <r>
    <x v="96"/>
    <n v="340"/>
    <n v="38"/>
    <x v="4"/>
  </r>
  <r>
    <x v="96"/>
    <n v="397"/>
    <n v="39"/>
    <x v="4"/>
  </r>
  <r>
    <x v="96"/>
    <n v="359"/>
    <n v="40"/>
    <x v="4"/>
  </r>
  <r>
    <x v="96"/>
    <n v="359"/>
    <n v="41"/>
    <x v="4"/>
  </r>
  <r>
    <x v="96"/>
    <n v="396"/>
    <n v="42"/>
    <x v="4"/>
  </r>
  <r>
    <x v="96"/>
    <n v="363"/>
    <n v="43"/>
    <x v="4"/>
  </r>
  <r>
    <x v="96"/>
    <n v="322"/>
    <n v="44"/>
    <x v="4"/>
  </r>
  <r>
    <x v="96"/>
    <n v="307"/>
    <n v="45"/>
    <x v="4"/>
  </r>
  <r>
    <x v="96"/>
    <n v="340"/>
    <n v="46"/>
    <x v="4"/>
  </r>
  <r>
    <x v="96"/>
    <n v="344"/>
    <n v="47"/>
    <x v="4"/>
  </r>
  <r>
    <x v="96"/>
    <n v="302"/>
    <n v="48"/>
    <x v="4"/>
  </r>
  <r>
    <x v="96"/>
    <n v="330"/>
    <n v="49"/>
    <x v="4"/>
  </r>
  <r>
    <x v="96"/>
    <n v="297"/>
    <n v="50"/>
    <x v="4"/>
  </r>
  <r>
    <x v="96"/>
    <n v="277"/>
    <n v="51"/>
    <x v="4"/>
  </r>
  <r>
    <x v="96"/>
    <n v="318"/>
    <n v="52"/>
    <x v="4"/>
  </r>
  <r>
    <x v="96"/>
    <n v="279"/>
    <n v="53"/>
    <x v="4"/>
  </r>
  <r>
    <x v="96"/>
    <n v="311"/>
    <n v="54"/>
    <x v="4"/>
  </r>
  <r>
    <x v="96"/>
    <n v="285"/>
    <n v="55"/>
    <x v="4"/>
  </r>
  <r>
    <x v="96"/>
    <n v="287"/>
    <n v="56"/>
    <x v="4"/>
  </r>
  <r>
    <x v="96"/>
    <n v="274"/>
    <n v="57"/>
    <x v="4"/>
  </r>
  <r>
    <x v="96"/>
    <n v="230"/>
    <n v="58"/>
    <x v="4"/>
  </r>
  <r>
    <x v="96"/>
    <n v="250"/>
    <n v="59"/>
    <x v="4"/>
  </r>
  <r>
    <x v="96"/>
    <n v="241"/>
    <n v="60"/>
    <x v="5"/>
  </r>
  <r>
    <x v="96"/>
    <n v="242"/>
    <n v="61"/>
    <x v="5"/>
  </r>
  <r>
    <x v="96"/>
    <n v="202"/>
    <n v="62"/>
    <x v="5"/>
  </r>
  <r>
    <x v="96"/>
    <n v="199"/>
    <n v="63"/>
    <x v="5"/>
  </r>
  <r>
    <x v="96"/>
    <n v="207"/>
    <n v="64"/>
    <x v="5"/>
  </r>
  <r>
    <x v="96"/>
    <n v="197"/>
    <n v="65"/>
    <x v="5"/>
  </r>
  <r>
    <x v="96"/>
    <n v="160"/>
    <n v="66"/>
    <x v="5"/>
  </r>
  <r>
    <x v="96"/>
    <n v="169"/>
    <n v="67"/>
    <x v="5"/>
  </r>
  <r>
    <x v="96"/>
    <n v="140"/>
    <n v="68"/>
    <x v="5"/>
  </r>
  <r>
    <x v="96"/>
    <n v="206"/>
    <n v="69"/>
    <x v="5"/>
  </r>
  <r>
    <x v="96"/>
    <n v="157"/>
    <n v="70"/>
    <x v="5"/>
  </r>
  <r>
    <x v="96"/>
    <n v="150"/>
    <n v="71"/>
    <x v="5"/>
  </r>
  <r>
    <x v="96"/>
    <n v="147"/>
    <n v="72"/>
    <x v="5"/>
  </r>
  <r>
    <x v="96"/>
    <n v="129"/>
    <n v="73"/>
    <x v="5"/>
  </r>
  <r>
    <x v="96"/>
    <n v="106"/>
    <n v="74"/>
    <x v="5"/>
  </r>
  <r>
    <x v="96"/>
    <n v="103"/>
    <n v="75"/>
    <x v="5"/>
  </r>
  <r>
    <x v="96"/>
    <n v="91"/>
    <n v="76"/>
    <x v="5"/>
  </r>
  <r>
    <x v="96"/>
    <n v="87"/>
    <n v="77"/>
    <x v="5"/>
  </r>
  <r>
    <x v="96"/>
    <n v="69"/>
    <n v="78"/>
    <x v="5"/>
  </r>
  <r>
    <x v="96"/>
    <n v="63"/>
    <n v="79"/>
    <x v="5"/>
  </r>
  <r>
    <x v="96"/>
    <n v="79"/>
    <n v="80"/>
    <x v="5"/>
  </r>
  <r>
    <x v="96"/>
    <n v="88"/>
    <n v="81"/>
    <x v="5"/>
  </r>
  <r>
    <x v="96"/>
    <n v="70"/>
    <n v="82"/>
    <x v="5"/>
  </r>
  <r>
    <x v="96"/>
    <n v="95"/>
    <n v="83"/>
    <x v="5"/>
  </r>
  <r>
    <x v="96"/>
    <n v="63"/>
    <n v="84"/>
    <x v="5"/>
  </r>
  <r>
    <x v="96"/>
    <n v="44"/>
    <n v="85"/>
    <x v="5"/>
  </r>
  <r>
    <x v="96"/>
    <n v="46"/>
    <n v="86"/>
    <x v="5"/>
  </r>
  <r>
    <x v="96"/>
    <n v="44"/>
    <n v="87"/>
    <x v="5"/>
  </r>
  <r>
    <x v="96"/>
    <n v="32"/>
    <n v="88"/>
    <x v="5"/>
  </r>
  <r>
    <x v="96"/>
    <n v="30"/>
    <n v="89"/>
    <x v="5"/>
  </r>
  <r>
    <x v="96"/>
    <n v="25"/>
    <n v="90"/>
    <x v="5"/>
  </r>
  <r>
    <x v="96"/>
    <n v="22"/>
    <n v="91"/>
    <x v="5"/>
  </r>
  <r>
    <x v="96"/>
    <n v="14"/>
    <n v="92"/>
    <x v="5"/>
  </r>
  <r>
    <x v="96"/>
    <n v="12"/>
    <n v="93"/>
    <x v="5"/>
  </r>
  <r>
    <x v="96"/>
    <n v="12"/>
    <n v="94"/>
    <x v="5"/>
  </r>
  <r>
    <x v="96"/>
    <n v="10"/>
    <n v="95"/>
    <x v="5"/>
  </r>
  <r>
    <x v="96"/>
    <n v="10"/>
    <n v="96"/>
    <x v="5"/>
  </r>
  <r>
    <x v="96"/>
    <n v="10"/>
    <n v="97"/>
    <x v="5"/>
  </r>
  <r>
    <x v="96"/>
    <n v="6"/>
    <n v="98"/>
    <x v="5"/>
  </r>
  <r>
    <x v="96"/>
    <n v="6"/>
    <n v="99"/>
    <x v="5"/>
  </r>
  <r>
    <x v="96"/>
    <n v="5"/>
    <n v="100"/>
    <x v="5"/>
  </r>
  <r>
    <x v="96"/>
    <n v="7"/>
    <n v="101"/>
    <x v="5"/>
  </r>
  <r>
    <x v="96"/>
    <n v="2"/>
    <n v="102"/>
    <x v="5"/>
  </r>
  <r>
    <x v="96"/>
    <n v="3"/>
    <n v="103"/>
    <x v="5"/>
  </r>
  <r>
    <x v="96"/>
    <n v="1"/>
    <n v="104"/>
    <x v="5"/>
  </r>
  <r>
    <x v="96"/>
    <n v="1"/>
    <n v="105"/>
    <x v="5"/>
  </r>
  <r>
    <x v="96"/>
    <n v="2"/>
    <n v="106"/>
    <x v="5"/>
  </r>
  <r>
    <x v="96"/>
    <n v="1"/>
    <n v="107"/>
    <x v="5"/>
  </r>
  <r>
    <x v="96"/>
    <n v="2"/>
    <n v="108"/>
    <x v="5"/>
  </r>
  <r>
    <x v="96"/>
    <n v="1"/>
    <n v="110"/>
    <x v="5"/>
  </r>
  <r>
    <x v="96"/>
    <n v="1"/>
    <n v="111"/>
    <x v="5"/>
  </r>
  <r>
    <x v="97"/>
    <n v="145"/>
    <n v="0"/>
    <x v="0"/>
  </r>
  <r>
    <x v="97"/>
    <n v="111"/>
    <n v="1"/>
    <x v="0"/>
  </r>
  <r>
    <x v="97"/>
    <n v="126"/>
    <n v="2"/>
    <x v="0"/>
  </r>
  <r>
    <x v="97"/>
    <n v="121"/>
    <n v="3"/>
    <x v="0"/>
  </r>
  <r>
    <x v="97"/>
    <n v="120"/>
    <n v="4"/>
    <x v="0"/>
  </r>
  <r>
    <x v="97"/>
    <n v="102"/>
    <n v="5"/>
    <x v="0"/>
  </r>
  <r>
    <x v="97"/>
    <n v="130"/>
    <n v="6"/>
    <x v="1"/>
  </r>
  <r>
    <x v="97"/>
    <n v="127"/>
    <n v="7"/>
    <x v="1"/>
  </r>
  <r>
    <x v="97"/>
    <n v="117"/>
    <n v="8"/>
    <x v="1"/>
  </r>
  <r>
    <x v="97"/>
    <n v="125"/>
    <n v="9"/>
    <x v="1"/>
  </r>
  <r>
    <x v="97"/>
    <n v="109"/>
    <n v="10"/>
    <x v="1"/>
  </r>
  <r>
    <x v="97"/>
    <n v="132"/>
    <n v="11"/>
    <x v="1"/>
  </r>
  <r>
    <x v="97"/>
    <n v="143"/>
    <n v="12"/>
    <x v="2"/>
  </r>
  <r>
    <x v="97"/>
    <n v="145"/>
    <n v="13"/>
    <x v="2"/>
  </r>
  <r>
    <x v="97"/>
    <n v="143"/>
    <n v="14"/>
    <x v="2"/>
  </r>
  <r>
    <x v="97"/>
    <n v="157"/>
    <n v="15"/>
    <x v="2"/>
  </r>
  <r>
    <x v="97"/>
    <n v="161"/>
    <n v="16"/>
    <x v="2"/>
  </r>
  <r>
    <x v="97"/>
    <n v="167"/>
    <n v="17"/>
    <x v="2"/>
  </r>
  <r>
    <x v="97"/>
    <n v="161"/>
    <n v="18"/>
    <x v="3"/>
  </r>
  <r>
    <x v="97"/>
    <n v="173"/>
    <n v="19"/>
    <x v="3"/>
  </r>
  <r>
    <x v="97"/>
    <n v="145"/>
    <n v="20"/>
    <x v="3"/>
  </r>
  <r>
    <x v="97"/>
    <n v="164"/>
    <n v="21"/>
    <x v="3"/>
  </r>
  <r>
    <x v="97"/>
    <n v="154"/>
    <n v="22"/>
    <x v="3"/>
  </r>
  <r>
    <x v="97"/>
    <n v="155"/>
    <n v="23"/>
    <x v="3"/>
  </r>
  <r>
    <x v="97"/>
    <n v="160"/>
    <n v="24"/>
    <x v="3"/>
  </r>
  <r>
    <x v="97"/>
    <n v="147"/>
    <n v="25"/>
    <x v="3"/>
  </r>
  <r>
    <x v="97"/>
    <n v="136"/>
    <n v="26"/>
    <x v="3"/>
  </r>
  <r>
    <x v="97"/>
    <n v="119"/>
    <n v="27"/>
    <x v="3"/>
  </r>
  <r>
    <x v="97"/>
    <n v="159"/>
    <n v="28"/>
    <x v="3"/>
  </r>
  <r>
    <x v="97"/>
    <n v="114"/>
    <n v="29"/>
    <x v="4"/>
  </r>
  <r>
    <x v="97"/>
    <n v="129"/>
    <n v="30"/>
    <x v="4"/>
  </r>
  <r>
    <x v="97"/>
    <n v="130"/>
    <n v="31"/>
    <x v="4"/>
  </r>
  <r>
    <x v="97"/>
    <n v="114"/>
    <n v="32"/>
    <x v="4"/>
  </r>
  <r>
    <x v="97"/>
    <n v="122"/>
    <n v="33"/>
    <x v="4"/>
  </r>
  <r>
    <x v="97"/>
    <n v="120"/>
    <n v="34"/>
    <x v="4"/>
  </r>
  <r>
    <x v="97"/>
    <n v="137"/>
    <n v="35"/>
    <x v="4"/>
  </r>
  <r>
    <x v="97"/>
    <n v="127"/>
    <n v="36"/>
    <x v="4"/>
  </r>
  <r>
    <x v="97"/>
    <n v="134"/>
    <n v="37"/>
    <x v="4"/>
  </r>
  <r>
    <x v="97"/>
    <n v="116"/>
    <n v="38"/>
    <x v="4"/>
  </r>
  <r>
    <x v="97"/>
    <n v="116"/>
    <n v="39"/>
    <x v="4"/>
  </r>
  <r>
    <x v="97"/>
    <n v="128"/>
    <n v="40"/>
    <x v="4"/>
  </r>
  <r>
    <x v="97"/>
    <n v="130"/>
    <n v="41"/>
    <x v="4"/>
  </r>
  <r>
    <x v="97"/>
    <n v="117"/>
    <n v="42"/>
    <x v="4"/>
  </r>
  <r>
    <x v="97"/>
    <n v="117"/>
    <n v="43"/>
    <x v="4"/>
  </r>
  <r>
    <x v="97"/>
    <n v="101"/>
    <n v="44"/>
    <x v="4"/>
  </r>
  <r>
    <x v="97"/>
    <n v="113"/>
    <n v="45"/>
    <x v="4"/>
  </r>
  <r>
    <x v="97"/>
    <n v="101"/>
    <n v="46"/>
    <x v="4"/>
  </r>
  <r>
    <x v="97"/>
    <n v="86"/>
    <n v="47"/>
    <x v="4"/>
  </r>
  <r>
    <x v="97"/>
    <n v="84"/>
    <n v="48"/>
    <x v="4"/>
  </r>
  <r>
    <x v="97"/>
    <n v="101"/>
    <n v="49"/>
    <x v="4"/>
  </r>
  <r>
    <x v="97"/>
    <n v="118"/>
    <n v="50"/>
    <x v="4"/>
  </r>
  <r>
    <x v="97"/>
    <n v="110"/>
    <n v="51"/>
    <x v="4"/>
  </r>
  <r>
    <x v="97"/>
    <n v="111"/>
    <n v="52"/>
    <x v="4"/>
  </r>
  <r>
    <x v="97"/>
    <n v="122"/>
    <n v="53"/>
    <x v="4"/>
  </r>
  <r>
    <x v="97"/>
    <n v="109"/>
    <n v="54"/>
    <x v="4"/>
  </r>
  <r>
    <x v="97"/>
    <n v="121"/>
    <n v="55"/>
    <x v="4"/>
  </r>
  <r>
    <x v="97"/>
    <n v="134"/>
    <n v="56"/>
    <x v="4"/>
  </r>
  <r>
    <x v="97"/>
    <n v="100"/>
    <n v="57"/>
    <x v="4"/>
  </r>
  <r>
    <x v="97"/>
    <n v="130"/>
    <n v="58"/>
    <x v="4"/>
  </r>
  <r>
    <x v="97"/>
    <n v="128"/>
    <n v="59"/>
    <x v="4"/>
  </r>
  <r>
    <x v="97"/>
    <n v="126"/>
    <n v="60"/>
    <x v="5"/>
  </r>
  <r>
    <x v="97"/>
    <n v="99"/>
    <n v="61"/>
    <x v="5"/>
  </r>
  <r>
    <x v="97"/>
    <n v="116"/>
    <n v="62"/>
    <x v="5"/>
  </r>
  <r>
    <x v="97"/>
    <n v="122"/>
    <n v="63"/>
    <x v="5"/>
  </r>
  <r>
    <x v="97"/>
    <n v="88"/>
    <n v="64"/>
    <x v="5"/>
  </r>
  <r>
    <x v="97"/>
    <n v="106"/>
    <n v="65"/>
    <x v="5"/>
  </r>
  <r>
    <x v="97"/>
    <n v="85"/>
    <n v="66"/>
    <x v="5"/>
  </r>
  <r>
    <x v="97"/>
    <n v="82"/>
    <n v="67"/>
    <x v="5"/>
  </r>
  <r>
    <x v="97"/>
    <n v="82"/>
    <n v="68"/>
    <x v="5"/>
  </r>
  <r>
    <x v="97"/>
    <n v="73"/>
    <n v="69"/>
    <x v="5"/>
  </r>
  <r>
    <x v="97"/>
    <n v="83"/>
    <n v="70"/>
    <x v="5"/>
  </r>
  <r>
    <x v="97"/>
    <n v="70"/>
    <n v="71"/>
    <x v="5"/>
  </r>
  <r>
    <x v="97"/>
    <n v="73"/>
    <n v="72"/>
    <x v="5"/>
  </r>
  <r>
    <x v="97"/>
    <n v="55"/>
    <n v="73"/>
    <x v="5"/>
  </r>
  <r>
    <x v="97"/>
    <n v="60"/>
    <n v="74"/>
    <x v="5"/>
  </r>
  <r>
    <x v="97"/>
    <n v="44"/>
    <n v="75"/>
    <x v="5"/>
  </r>
  <r>
    <x v="97"/>
    <n v="38"/>
    <n v="76"/>
    <x v="5"/>
  </r>
  <r>
    <x v="97"/>
    <n v="53"/>
    <n v="77"/>
    <x v="5"/>
  </r>
  <r>
    <x v="97"/>
    <n v="52"/>
    <n v="78"/>
    <x v="5"/>
  </r>
  <r>
    <x v="97"/>
    <n v="55"/>
    <n v="79"/>
    <x v="5"/>
  </r>
  <r>
    <x v="97"/>
    <n v="44"/>
    <n v="80"/>
    <x v="5"/>
  </r>
  <r>
    <x v="97"/>
    <n v="53"/>
    <n v="81"/>
    <x v="5"/>
  </r>
  <r>
    <x v="97"/>
    <n v="24"/>
    <n v="82"/>
    <x v="5"/>
  </r>
  <r>
    <x v="97"/>
    <n v="39"/>
    <n v="83"/>
    <x v="5"/>
  </r>
  <r>
    <x v="97"/>
    <n v="24"/>
    <n v="84"/>
    <x v="5"/>
  </r>
  <r>
    <x v="97"/>
    <n v="33"/>
    <n v="85"/>
    <x v="5"/>
  </r>
  <r>
    <x v="97"/>
    <n v="28"/>
    <n v="86"/>
    <x v="5"/>
  </r>
  <r>
    <x v="97"/>
    <n v="31"/>
    <n v="87"/>
    <x v="5"/>
  </r>
  <r>
    <x v="97"/>
    <n v="30"/>
    <n v="88"/>
    <x v="5"/>
  </r>
  <r>
    <x v="97"/>
    <n v="15"/>
    <n v="89"/>
    <x v="5"/>
  </r>
  <r>
    <x v="97"/>
    <n v="19"/>
    <n v="90"/>
    <x v="5"/>
  </r>
  <r>
    <x v="97"/>
    <n v="13"/>
    <n v="91"/>
    <x v="5"/>
  </r>
  <r>
    <x v="97"/>
    <n v="16"/>
    <n v="92"/>
    <x v="5"/>
  </r>
  <r>
    <x v="97"/>
    <n v="12"/>
    <n v="93"/>
    <x v="5"/>
  </r>
  <r>
    <x v="97"/>
    <n v="6"/>
    <n v="94"/>
    <x v="5"/>
  </r>
  <r>
    <x v="97"/>
    <n v="10"/>
    <n v="95"/>
    <x v="5"/>
  </r>
  <r>
    <x v="97"/>
    <n v="3"/>
    <n v="96"/>
    <x v="5"/>
  </r>
  <r>
    <x v="97"/>
    <n v="1"/>
    <n v="98"/>
    <x v="5"/>
  </r>
  <r>
    <x v="97"/>
    <n v="1"/>
    <n v="99"/>
    <x v="5"/>
  </r>
  <r>
    <x v="97"/>
    <n v="1"/>
    <n v="101"/>
    <x v="5"/>
  </r>
  <r>
    <x v="97"/>
    <n v="1"/>
    <n v="105"/>
    <x v="5"/>
  </r>
  <r>
    <x v="97"/>
    <n v="1"/>
    <n v="110"/>
    <x v="5"/>
  </r>
  <r>
    <x v="98"/>
    <n v="161"/>
    <n v="0"/>
    <x v="0"/>
  </r>
  <r>
    <x v="98"/>
    <n v="156"/>
    <n v="1"/>
    <x v="0"/>
  </r>
  <r>
    <x v="98"/>
    <n v="178"/>
    <n v="2"/>
    <x v="0"/>
  </r>
  <r>
    <x v="98"/>
    <n v="171"/>
    <n v="3"/>
    <x v="0"/>
  </r>
  <r>
    <x v="98"/>
    <n v="172"/>
    <n v="4"/>
    <x v="0"/>
  </r>
  <r>
    <x v="98"/>
    <n v="167"/>
    <n v="5"/>
    <x v="0"/>
  </r>
  <r>
    <x v="98"/>
    <n v="165"/>
    <n v="6"/>
    <x v="1"/>
  </r>
  <r>
    <x v="98"/>
    <n v="192"/>
    <n v="7"/>
    <x v="1"/>
  </r>
  <r>
    <x v="98"/>
    <n v="194"/>
    <n v="8"/>
    <x v="1"/>
  </r>
  <r>
    <x v="98"/>
    <n v="195"/>
    <n v="9"/>
    <x v="1"/>
  </r>
  <r>
    <x v="98"/>
    <n v="231"/>
    <n v="10"/>
    <x v="1"/>
  </r>
  <r>
    <x v="98"/>
    <n v="193"/>
    <n v="11"/>
    <x v="1"/>
  </r>
  <r>
    <x v="98"/>
    <n v="215"/>
    <n v="12"/>
    <x v="2"/>
  </r>
  <r>
    <x v="98"/>
    <n v="241"/>
    <n v="13"/>
    <x v="2"/>
  </r>
  <r>
    <x v="98"/>
    <n v="241"/>
    <n v="14"/>
    <x v="2"/>
  </r>
  <r>
    <x v="98"/>
    <n v="271"/>
    <n v="15"/>
    <x v="2"/>
  </r>
  <r>
    <x v="98"/>
    <n v="277"/>
    <n v="16"/>
    <x v="2"/>
  </r>
  <r>
    <x v="98"/>
    <n v="303"/>
    <n v="17"/>
    <x v="2"/>
  </r>
  <r>
    <x v="98"/>
    <n v="248"/>
    <n v="18"/>
    <x v="3"/>
  </r>
  <r>
    <x v="98"/>
    <n v="206"/>
    <n v="19"/>
    <x v="3"/>
  </r>
  <r>
    <x v="98"/>
    <n v="219"/>
    <n v="20"/>
    <x v="3"/>
  </r>
  <r>
    <x v="98"/>
    <n v="208"/>
    <n v="21"/>
    <x v="3"/>
  </r>
  <r>
    <x v="98"/>
    <n v="193"/>
    <n v="22"/>
    <x v="3"/>
  </r>
  <r>
    <x v="98"/>
    <n v="162"/>
    <n v="23"/>
    <x v="3"/>
  </r>
  <r>
    <x v="98"/>
    <n v="196"/>
    <n v="24"/>
    <x v="3"/>
  </r>
  <r>
    <x v="98"/>
    <n v="201"/>
    <n v="25"/>
    <x v="3"/>
  </r>
  <r>
    <x v="98"/>
    <n v="184"/>
    <n v="26"/>
    <x v="3"/>
  </r>
  <r>
    <x v="98"/>
    <n v="186"/>
    <n v="27"/>
    <x v="3"/>
  </r>
  <r>
    <x v="98"/>
    <n v="152"/>
    <n v="28"/>
    <x v="3"/>
  </r>
  <r>
    <x v="98"/>
    <n v="167"/>
    <n v="29"/>
    <x v="4"/>
  </r>
  <r>
    <x v="98"/>
    <n v="162"/>
    <n v="30"/>
    <x v="4"/>
  </r>
  <r>
    <x v="98"/>
    <n v="168"/>
    <n v="31"/>
    <x v="4"/>
  </r>
  <r>
    <x v="98"/>
    <n v="151"/>
    <n v="32"/>
    <x v="4"/>
  </r>
  <r>
    <x v="98"/>
    <n v="155"/>
    <n v="33"/>
    <x v="4"/>
  </r>
  <r>
    <x v="98"/>
    <n v="158"/>
    <n v="34"/>
    <x v="4"/>
  </r>
  <r>
    <x v="98"/>
    <n v="145"/>
    <n v="35"/>
    <x v="4"/>
  </r>
  <r>
    <x v="98"/>
    <n v="177"/>
    <n v="36"/>
    <x v="4"/>
  </r>
  <r>
    <x v="98"/>
    <n v="159"/>
    <n v="37"/>
    <x v="4"/>
  </r>
  <r>
    <x v="98"/>
    <n v="184"/>
    <n v="38"/>
    <x v="4"/>
  </r>
  <r>
    <x v="98"/>
    <n v="151"/>
    <n v="39"/>
    <x v="4"/>
  </r>
  <r>
    <x v="98"/>
    <n v="186"/>
    <n v="40"/>
    <x v="4"/>
  </r>
  <r>
    <x v="98"/>
    <n v="172"/>
    <n v="41"/>
    <x v="4"/>
  </r>
  <r>
    <x v="98"/>
    <n v="183"/>
    <n v="42"/>
    <x v="4"/>
  </r>
  <r>
    <x v="98"/>
    <n v="156"/>
    <n v="43"/>
    <x v="4"/>
  </r>
  <r>
    <x v="98"/>
    <n v="167"/>
    <n v="44"/>
    <x v="4"/>
  </r>
  <r>
    <x v="98"/>
    <n v="163"/>
    <n v="45"/>
    <x v="4"/>
  </r>
  <r>
    <x v="98"/>
    <n v="162"/>
    <n v="46"/>
    <x v="4"/>
  </r>
  <r>
    <x v="98"/>
    <n v="152"/>
    <n v="47"/>
    <x v="4"/>
  </r>
  <r>
    <x v="98"/>
    <n v="163"/>
    <n v="48"/>
    <x v="4"/>
  </r>
  <r>
    <x v="98"/>
    <n v="164"/>
    <n v="49"/>
    <x v="4"/>
  </r>
  <r>
    <x v="98"/>
    <n v="166"/>
    <n v="50"/>
    <x v="4"/>
  </r>
  <r>
    <x v="98"/>
    <n v="161"/>
    <n v="51"/>
    <x v="4"/>
  </r>
  <r>
    <x v="98"/>
    <n v="159"/>
    <n v="52"/>
    <x v="4"/>
  </r>
  <r>
    <x v="98"/>
    <n v="153"/>
    <n v="53"/>
    <x v="4"/>
  </r>
  <r>
    <x v="98"/>
    <n v="165"/>
    <n v="54"/>
    <x v="4"/>
  </r>
  <r>
    <x v="98"/>
    <n v="174"/>
    <n v="55"/>
    <x v="4"/>
  </r>
  <r>
    <x v="98"/>
    <n v="162"/>
    <n v="56"/>
    <x v="4"/>
  </r>
  <r>
    <x v="98"/>
    <n v="168"/>
    <n v="57"/>
    <x v="4"/>
  </r>
  <r>
    <x v="98"/>
    <n v="170"/>
    <n v="58"/>
    <x v="4"/>
  </r>
  <r>
    <x v="98"/>
    <n v="158"/>
    <n v="59"/>
    <x v="4"/>
  </r>
  <r>
    <x v="98"/>
    <n v="144"/>
    <n v="60"/>
    <x v="5"/>
  </r>
  <r>
    <x v="98"/>
    <n v="143"/>
    <n v="61"/>
    <x v="5"/>
  </r>
  <r>
    <x v="98"/>
    <n v="150"/>
    <n v="62"/>
    <x v="5"/>
  </r>
  <r>
    <x v="98"/>
    <n v="138"/>
    <n v="63"/>
    <x v="5"/>
  </r>
  <r>
    <x v="98"/>
    <n v="154"/>
    <n v="64"/>
    <x v="5"/>
  </r>
  <r>
    <x v="98"/>
    <n v="123"/>
    <n v="65"/>
    <x v="5"/>
  </r>
  <r>
    <x v="98"/>
    <n v="120"/>
    <n v="66"/>
    <x v="5"/>
  </r>
  <r>
    <x v="98"/>
    <n v="120"/>
    <n v="67"/>
    <x v="5"/>
  </r>
  <r>
    <x v="98"/>
    <n v="115"/>
    <n v="68"/>
    <x v="5"/>
  </r>
  <r>
    <x v="98"/>
    <n v="110"/>
    <n v="69"/>
    <x v="5"/>
  </r>
  <r>
    <x v="98"/>
    <n v="92"/>
    <n v="70"/>
    <x v="5"/>
  </r>
  <r>
    <x v="98"/>
    <n v="123"/>
    <n v="71"/>
    <x v="5"/>
  </r>
  <r>
    <x v="98"/>
    <n v="95"/>
    <n v="72"/>
    <x v="5"/>
  </r>
  <r>
    <x v="98"/>
    <n v="93"/>
    <n v="73"/>
    <x v="5"/>
  </r>
  <r>
    <x v="98"/>
    <n v="79"/>
    <n v="74"/>
    <x v="5"/>
  </r>
  <r>
    <x v="98"/>
    <n v="61"/>
    <n v="75"/>
    <x v="5"/>
  </r>
  <r>
    <x v="98"/>
    <n v="88"/>
    <n v="76"/>
    <x v="5"/>
  </r>
  <r>
    <x v="98"/>
    <n v="70"/>
    <n v="77"/>
    <x v="5"/>
  </r>
  <r>
    <x v="98"/>
    <n v="65"/>
    <n v="78"/>
    <x v="5"/>
  </r>
  <r>
    <x v="98"/>
    <n v="52"/>
    <n v="79"/>
    <x v="5"/>
  </r>
  <r>
    <x v="98"/>
    <n v="49"/>
    <n v="80"/>
    <x v="5"/>
  </r>
  <r>
    <x v="98"/>
    <n v="55"/>
    <n v="81"/>
    <x v="5"/>
  </r>
  <r>
    <x v="98"/>
    <n v="42"/>
    <n v="82"/>
    <x v="5"/>
  </r>
  <r>
    <x v="98"/>
    <n v="40"/>
    <n v="83"/>
    <x v="5"/>
  </r>
  <r>
    <x v="98"/>
    <n v="30"/>
    <n v="84"/>
    <x v="5"/>
  </r>
  <r>
    <x v="98"/>
    <n v="26"/>
    <n v="85"/>
    <x v="5"/>
  </r>
  <r>
    <x v="98"/>
    <n v="19"/>
    <n v="86"/>
    <x v="5"/>
  </r>
  <r>
    <x v="98"/>
    <n v="24"/>
    <n v="87"/>
    <x v="5"/>
  </r>
  <r>
    <x v="98"/>
    <n v="18"/>
    <n v="88"/>
    <x v="5"/>
  </r>
  <r>
    <x v="98"/>
    <n v="17"/>
    <n v="89"/>
    <x v="5"/>
  </r>
  <r>
    <x v="98"/>
    <n v="7"/>
    <n v="90"/>
    <x v="5"/>
  </r>
  <r>
    <x v="98"/>
    <n v="11"/>
    <n v="91"/>
    <x v="5"/>
  </r>
  <r>
    <x v="98"/>
    <n v="12"/>
    <n v="92"/>
    <x v="5"/>
  </r>
  <r>
    <x v="98"/>
    <n v="9"/>
    <n v="93"/>
    <x v="5"/>
  </r>
  <r>
    <x v="98"/>
    <n v="9"/>
    <n v="94"/>
    <x v="5"/>
  </r>
  <r>
    <x v="98"/>
    <n v="2"/>
    <n v="95"/>
    <x v="5"/>
  </r>
  <r>
    <x v="98"/>
    <n v="3"/>
    <n v="96"/>
    <x v="5"/>
  </r>
  <r>
    <x v="98"/>
    <n v="2"/>
    <n v="97"/>
    <x v="5"/>
  </r>
  <r>
    <x v="98"/>
    <n v="5"/>
    <n v="98"/>
    <x v="5"/>
  </r>
  <r>
    <x v="98"/>
    <n v="2"/>
    <n v="99"/>
    <x v="5"/>
  </r>
  <r>
    <x v="98"/>
    <n v="1"/>
    <n v="100"/>
    <x v="5"/>
  </r>
  <r>
    <x v="98"/>
    <n v="2"/>
    <n v="101"/>
    <x v="5"/>
  </r>
  <r>
    <x v="98"/>
    <n v="1"/>
    <n v="102"/>
    <x v="5"/>
  </r>
  <r>
    <x v="99"/>
    <n v="102"/>
    <n v="0"/>
    <x v="0"/>
  </r>
  <r>
    <x v="99"/>
    <n v="115"/>
    <n v="1"/>
    <x v="0"/>
  </r>
  <r>
    <x v="99"/>
    <n v="112"/>
    <n v="2"/>
    <x v="0"/>
  </r>
  <r>
    <x v="99"/>
    <n v="112"/>
    <n v="3"/>
    <x v="0"/>
  </r>
  <r>
    <x v="99"/>
    <n v="140"/>
    <n v="4"/>
    <x v="0"/>
  </r>
  <r>
    <x v="99"/>
    <n v="134"/>
    <n v="5"/>
    <x v="0"/>
  </r>
  <r>
    <x v="99"/>
    <n v="128"/>
    <n v="6"/>
    <x v="1"/>
  </r>
  <r>
    <x v="99"/>
    <n v="142"/>
    <n v="7"/>
    <x v="1"/>
  </r>
  <r>
    <x v="99"/>
    <n v="140"/>
    <n v="8"/>
    <x v="1"/>
  </r>
  <r>
    <x v="99"/>
    <n v="137"/>
    <n v="9"/>
    <x v="1"/>
  </r>
  <r>
    <x v="99"/>
    <n v="143"/>
    <n v="10"/>
    <x v="1"/>
  </r>
  <r>
    <x v="99"/>
    <n v="147"/>
    <n v="11"/>
    <x v="1"/>
  </r>
  <r>
    <x v="99"/>
    <n v="163"/>
    <n v="12"/>
    <x v="2"/>
  </r>
  <r>
    <x v="99"/>
    <n v="166"/>
    <n v="13"/>
    <x v="2"/>
  </r>
  <r>
    <x v="99"/>
    <n v="181"/>
    <n v="14"/>
    <x v="2"/>
  </r>
  <r>
    <x v="99"/>
    <n v="198"/>
    <n v="15"/>
    <x v="2"/>
  </r>
  <r>
    <x v="99"/>
    <n v="200"/>
    <n v="16"/>
    <x v="2"/>
  </r>
  <r>
    <x v="99"/>
    <n v="207"/>
    <n v="17"/>
    <x v="2"/>
  </r>
  <r>
    <x v="99"/>
    <n v="210"/>
    <n v="18"/>
    <x v="3"/>
  </r>
  <r>
    <x v="99"/>
    <n v="178"/>
    <n v="19"/>
    <x v="3"/>
  </r>
  <r>
    <x v="99"/>
    <n v="144"/>
    <n v="20"/>
    <x v="3"/>
  </r>
  <r>
    <x v="99"/>
    <n v="161"/>
    <n v="21"/>
    <x v="3"/>
  </r>
  <r>
    <x v="99"/>
    <n v="180"/>
    <n v="22"/>
    <x v="3"/>
  </r>
  <r>
    <x v="99"/>
    <n v="177"/>
    <n v="23"/>
    <x v="3"/>
  </r>
  <r>
    <x v="99"/>
    <n v="177"/>
    <n v="24"/>
    <x v="3"/>
  </r>
  <r>
    <x v="99"/>
    <n v="155"/>
    <n v="25"/>
    <x v="3"/>
  </r>
  <r>
    <x v="99"/>
    <n v="148"/>
    <n v="26"/>
    <x v="3"/>
  </r>
  <r>
    <x v="99"/>
    <n v="135"/>
    <n v="27"/>
    <x v="3"/>
  </r>
  <r>
    <x v="99"/>
    <n v="144"/>
    <n v="28"/>
    <x v="3"/>
  </r>
  <r>
    <x v="99"/>
    <n v="164"/>
    <n v="29"/>
    <x v="4"/>
  </r>
  <r>
    <x v="99"/>
    <n v="136"/>
    <n v="30"/>
    <x v="4"/>
  </r>
  <r>
    <x v="99"/>
    <n v="140"/>
    <n v="31"/>
    <x v="4"/>
  </r>
  <r>
    <x v="99"/>
    <n v="140"/>
    <n v="32"/>
    <x v="4"/>
  </r>
  <r>
    <x v="99"/>
    <n v="140"/>
    <n v="33"/>
    <x v="4"/>
  </r>
  <r>
    <x v="99"/>
    <n v="175"/>
    <n v="34"/>
    <x v="4"/>
  </r>
  <r>
    <x v="99"/>
    <n v="151"/>
    <n v="35"/>
    <x v="4"/>
  </r>
  <r>
    <x v="99"/>
    <n v="146"/>
    <n v="36"/>
    <x v="4"/>
  </r>
  <r>
    <x v="99"/>
    <n v="153"/>
    <n v="37"/>
    <x v="4"/>
  </r>
  <r>
    <x v="99"/>
    <n v="174"/>
    <n v="38"/>
    <x v="4"/>
  </r>
  <r>
    <x v="99"/>
    <n v="168"/>
    <n v="39"/>
    <x v="4"/>
  </r>
  <r>
    <x v="99"/>
    <n v="174"/>
    <n v="40"/>
    <x v="4"/>
  </r>
  <r>
    <x v="99"/>
    <n v="155"/>
    <n v="41"/>
    <x v="4"/>
  </r>
  <r>
    <x v="99"/>
    <n v="160"/>
    <n v="42"/>
    <x v="4"/>
  </r>
  <r>
    <x v="99"/>
    <n v="168"/>
    <n v="43"/>
    <x v="4"/>
  </r>
  <r>
    <x v="99"/>
    <n v="166"/>
    <n v="44"/>
    <x v="4"/>
  </r>
  <r>
    <x v="99"/>
    <n v="155"/>
    <n v="45"/>
    <x v="4"/>
  </r>
  <r>
    <x v="99"/>
    <n v="156"/>
    <n v="46"/>
    <x v="4"/>
  </r>
  <r>
    <x v="99"/>
    <n v="149"/>
    <n v="47"/>
    <x v="4"/>
  </r>
  <r>
    <x v="99"/>
    <n v="186"/>
    <n v="48"/>
    <x v="4"/>
  </r>
  <r>
    <x v="99"/>
    <n v="154"/>
    <n v="49"/>
    <x v="4"/>
  </r>
  <r>
    <x v="99"/>
    <n v="151"/>
    <n v="50"/>
    <x v="4"/>
  </r>
  <r>
    <x v="99"/>
    <n v="167"/>
    <n v="51"/>
    <x v="4"/>
  </r>
  <r>
    <x v="99"/>
    <n v="178"/>
    <n v="52"/>
    <x v="4"/>
  </r>
  <r>
    <x v="99"/>
    <n v="146"/>
    <n v="53"/>
    <x v="4"/>
  </r>
  <r>
    <x v="99"/>
    <n v="173"/>
    <n v="54"/>
    <x v="4"/>
  </r>
  <r>
    <x v="99"/>
    <n v="140"/>
    <n v="55"/>
    <x v="4"/>
  </r>
  <r>
    <x v="99"/>
    <n v="142"/>
    <n v="56"/>
    <x v="4"/>
  </r>
  <r>
    <x v="99"/>
    <n v="139"/>
    <n v="57"/>
    <x v="4"/>
  </r>
  <r>
    <x v="99"/>
    <n v="119"/>
    <n v="58"/>
    <x v="4"/>
  </r>
  <r>
    <x v="99"/>
    <n v="150"/>
    <n v="59"/>
    <x v="4"/>
  </r>
  <r>
    <x v="99"/>
    <n v="125"/>
    <n v="60"/>
    <x v="5"/>
  </r>
  <r>
    <x v="99"/>
    <n v="123"/>
    <n v="61"/>
    <x v="5"/>
  </r>
  <r>
    <x v="99"/>
    <n v="105"/>
    <n v="62"/>
    <x v="5"/>
  </r>
  <r>
    <x v="99"/>
    <n v="116"/>
    <n v="63"/>
    <x v="5"/>
  </r>
  <r>
    <x v="99"/>
    <n v="124"/>
    <n v="64"/>
    <x v="5"/>
  </r>
  <r>
    <x v="99"/>
    <n v="114"/>
    <n v="65"/>
    <x v="5"/>
  </r>
  <r>
    <x v="99"/>
    <n v="105"/>
    <n v="66"/>
    <x v="5"/>
  </r>
  <r>
    <x v="99"/>
    <n v="105"/>
    <n v="67"/>
    <x v="5"/>
  </r>
  <r>
    <x v="99"/>
    <n v="107"/>
    <n v="68"/>
    <x v="5"/>
  </r>
  <r>
    <x v="99"/>
    <n v="86"/>
    <n v="69"/>
    <x v="5"/>
  </r>
  <r>
    <x v="99"/>
    <n v="90"/>
    <n v="70"/>
    <x v="5"/>
  </r>
  <r>
    <x v="99"/>
    <n v="91"/>
    <n v="71"/>
    <x v="5"/>
  </r>
  <r>
    <x v="99"/>
    <n v="64"/>
    <n v="72"/>
    <x v="5"/>
  </r>
  <r>
    <x v="99"/>
    <n v="80"/>
    <n v="73"/>
    <x v="5"/>
  </r>
  <r>
    <x v="99"/>
    <n v="65"/>
    <n v="74"/>
    <x v="5"/>
  </r>
  <r>
    <x v="99"/>
    <n v="65"/>
    <n v="75"/>
    <x v="5"/>
  </r>
  <r>
    <x v="99"/>
    <n v="76"/>
    <n v="76"/>
    <x v="5"/>
  </r>
  <r>
    <x v="99"/>
    <n v="61"/>
    <n v="77"/>
    <x v="5"/>
  </r>
  <r>
    <x v="99"/>
    <n v="69"/>
    <n v="78"/>
    <x v="5"/>
  </r>
  <r>
    <x v="99"/>
    <n v="73"/>
    <n v="79"/>
    <x v="5"/>
  </r>
  <r>
    <x v="99"/>
    <n v="42"/>
    <n v="80"/>
    <x v="5"/>
  </r>
  <r>
    <x v="99"/>
    <n v="56"/>
    <n v="81"/>
    <x v="5"/>
  </r>
  <r>
    <x v="99"/>
    <n v="44"/>
    <n v="82"/>
    <x v="5"/>
  </r>
  <r>
    <x v="99"/>
    <n v="37"/>
    <n v="83"/>
    <x v="5"/>
  </r>
  <r>
    <x v="99"/>
    <n v="38"/>
    <n v="84"/>
    <x v="5"/>
  </r>
  <r>
    <x v="99"/>
    <n v="32"/>
    <n v="85"/>
    <x v="5"/>
  </r>
  <r>
    <x v="99"/>
    <n v="24"/>
    <n v="86"/>
    <x v="5"/>
  </r>
  <r>
    <x v="99"/>
    <n v="27"/>
    <n v="87"/>
    <x v="5"/>
  </r>
  <r>
    <x v="99"/>
    <n v="21"/>
    <n v="88"/>
    <x v="5"/>
  </r>
  <r>
    <x v="99"/>
    <n v="16"/>
    <n v="89"/>
    <x v="5"/>
  </r>
  <r>
    <x v="99"/>
    <n v="11"/>
    <n v="90"/>
    <x v="5"/>
  </r>
  <r>
    <x v="99"/>
    <n v="8"/>
    <n v="91"/>
    <x v="5"/>
  </r>
  <r>
    <x v="99"/>
    <n v="6"/>
    <n v="92"/>
    <x v="5"/>
  </r>
  <r>
    <x v="99"/>
    <n v="3"/>
    <n v="93"/>
    <x v="5"/>
  </r>
  <r>
    <x v="99"/>
    <n v="3"/>
    <n v="94"/>
    <x v="5"/>
  </r>
  <r>
    <x v="99"/>
    <n v="3"/>
    <n v="95"/>
    <x v="5"/>
  </r>
  <r>
    <x v="99"/>
    <n v="1"/>
    <n v="96"/>
    <x v="5"/>
  </r>
  <r>
    <x v="99"/>
    <n v="2"/>
    <n v="97"/>
    <x v="5"/>
  </r>
  <r>
    <x v="99"/>
    <n v="2"/>
    <n v="98"/>
    <x v="5"/>
  </r>
  <r>
    <x v="99"/>
    <n v="1"/>
    <n v="100"/>
    <x v="5"/>
  </r>
  <r>
    <x v="99"/>
    <n v="1"/>
    <n v="102"/>
    <x v="5"/>
  </r>
  <r>
    <x v="100"/>
    <n v="123"/>
    <n v="0"/>
    <x v="0"/>
  </r>
  <r>
    <x v="100"/>
    <n v="97"/>
    <n v="1"/>
    <x v="0"/>
  </r>
  <r>
    <x v="100"/>
    <n v="113"/>
    <n v="2"/>
    <x v="0"/>
  </r>
  <r>
    <x v="100"/>
    <n v="107"/>
    <n v="3"/>
    <x v="0"/>
  </r>
  <r>
    <x v="100"/>
    <n v="123"/>
    <n v="4"/>
    <x v="0"/>
  </r>
  <r>
    <x v="100"/>
    <n v="112"/>
    <n v="5"/>
    <x v="0"/>
  </r>
  <r>
    <x v="100"/>
    <n v="119"/>
    <n v="6"/>
    <x v="1"/>
  </r>
  <r>
    <x v="100"/>
    <n v="120"/>
    <n v="7"/>
    <x v="1"/>
  </r>
  <r>
    <x v="100"/>
    <n v="128"/>
    <n v="8"/>
    <x v="1"/>
  </r>
  <r>
    <x v="100"/>
    <n v="157"/>
    <n v="9"/>
    <x v="1"/>
  </r>
  <r>
    <x v="100"/>
    <n v="165"/>
    <n v="10"/>
    <x v="1"/>
  </r>
  <r>
    <x v="100"/>
    <n v="157"/>
    <n v="11"/>
    <x v="1"/>
  </r>
  <r>
    <x v="100"/>
    <n v="183"/>
    <n v="12"/>
    <x v="2"/>
  </r>
  <r>
    <x v="100"/>
    <n v="169"/>
    <n v="13"/>
    <x v="2"/>
  </r>
  <r>
    <x v="100"/>
    <n v="198"/>
    <n v="14"/>
    <x v="2"/>
  </r>
  <r>
    <x v="100"/>
    <n v="220"/>
    <n v="15"/>
    <x v="2"/>
  </r>
  <r>
    <x v="100"/>
    <n v="193"/>
    <n v="16"/>
    <x v="2"/>
  </r>
  <r>
    <x v="100"/>
    <n v="233"/>
    <n v="17"/>
    <x v="2"/>
  </r>
  <r>
    <x v="100"/>
    <n v="215"/>
    <n v="18"/>
    <x v="3"/>
  </r>
  <r>
    <x v="100"/>
    <n v="180"/>
    <n v="19"/>
    <x v="3"/>
  </r>
  <r>
    <x v="100"/>
    <n v="172"/>
    <n v="20"/>
    <x v="3"/>
  </r>
  <r>
    <x v="100"/>
    <n v="177"/>
    <n v="21"/>
    <x v="3"/>
  </r>
  <r>
    <x v="100"/>
    <n v="154"/>
    <n v="22"/>
    <x v="3"/>
  </r>
  <r>
    <x v="100"/>
    <n v="141"/>
    <n v="23"/>
    <x v="3"/>
  </r>
  <r>
    <x v="100"/>
    <n v="143"/>
    <n v="24"/>
    <x v="3"/>
  </r>
  <r>
    <x v="100"/>
    <n v="165"/>
    <n v="25"/>
    <x v="3"/>
  </r>
  <r>
    <x v="100"/>
    <n v="166"/>
    <n v="26"/>
    <x v="3"/>
  </r>
  <r>
    <x v="100"/>
    <n v="142"/>
    <n v="27"/>
    <x v="3"/>
  </r>
  <r>
    <x v="100"/>
    <n v="151"/>
    <n v="28"/>
    <x v="3"/>
  </r>
  <r>
    <x v="100"/>
    <n v="139"/>
    <n v="29"/>
    <x v="4"/>
  </r>
  <r>
    <x v="100"/>
    <n v="134"/>
    <n v="30"/>
    <x v="4"/>
  </r>
  <r>
    <x v="100"/>
    <n v="133"/>
    <n v="31"/>
    <x v="4"/>
  </r>
  <r>
    <x v="100"/>
    <n v="143"/>
    <n v="32"/>
    <x v="4"/>
  </r>
  <r>
    <x v="100"/>
    <n v="147"/>
    <n v="33"/>
    <x v="4"/>
  </r>
  <r>
    <x v="100"/>
    <n v="132"/>
    <n v="34"/>
    <x v="4"/>
  </r>
  <r>
    <x v="100"/>
    <n v="131"/>
    <n v="35"/>
    <x v="4"/>
  </r>
  <r>
    <x v="100"/>
    <n v="143"/>
    <n v="36"/>
    <x v="4"/>
  </r>
  <r>
    <x v="100"/>
    <n v="129"/>
    <n v="37"/>
    <x v="4"/>
  </r>
  <r>
    <x v="100"/>
    <n v="141"/>
    <n v="38"/>
    <x v="4"/>
  </r>
  <r>
    <x v="100"/>
    <n v="159"/>
    <n v="39"/>
    <x v="4"/>
  </r>
  <r>
    <x v="100"/>
    <n v="139"/>
    <n v="40"/>
    <x v="4"/>
  </r>
  <r>
    <x v="100"/>
    <n v="162"/>
    <n v="41"/>
    <x v="4"/>
  </r>
  <r>
    <x v="100"/>
    <n v="144"/>
    <n v="42"/>
    <x v="4"/>
  </r>
  <r>
    <x v="100"/>
    <n v="147"/>
    <n v="43"/>
    <x v="4"/>
  </r>
  <r>
    <x v="100"/>
    <n v="146"/>
    <n v="44"/>
    <x v="4"/>
  </r>
  <r>
    <x v="100"/>
    <n v="128"/>
    <n v="45"/>
    <x v="4"/>
  </r>
  <r>
    <x v="100"/>
    <n v="120"/>
    <n v="46"/>
    <x v="4"/>
  </r>
  <r>
    <x v="100"/>
    <n v="148"/>
    <n v="47"/>
    <x v="4"/>
  </r>
  <r>
    <x v="100"/>
    <n v="141"/>
    <n v="48"/>
    <x v="4"/>
  </r>
  <r>
    <x v="100"/>
    <n v="167"/>
    <n v="49"/>
    <x v="4"/>
  </r>
  <r>
    <x v="100"/>
    <n v="167"/>
    <n v="50"/>
    <x v="4"/>
  </r>
  <r>
    <x v="100"/>
    <n v="156"/>
    <n v="51"/>
    <x v="4"/>
  </r>
  <r>
    <x v="100"/>
    <n v="185"/>
    <n v="52"/>
    <x v="4"/>
  </r>
  <r>
    <x v="100"/>
    <n v="171"/>
    <n v="53"/>
    <x v="4"/>
  </r>
  <r>
    <x v="100"/>
    <n v="163"/>
    <n v="54"/>
    <x v="4"/>
  </r>
  <r>
    <x v="100"/>
    <n v="193"/>
    <n v="55"/>
    <x v="4"/>
  </r>
  <r>
    <x v="100"/>
    <n v="193"/>
    <n v="56"/>
    <x v="4"/>
  </r>
  <r>
    <x v="100"/>
    <n v="161"/>
    <n v="57"/>
    <x v="4"/>
  </r>
  <r>
    <x v="100"/>
    <n v="193"/>
    <n v="58"/>
    <x v="4"/>
  </r>
  <r>
    <x v="100"/>
    <n v="210"/>
    <n v="59"/>
    <x v="4"/>
  </r>
  <r>
    <x v="100"/>
    <n v="203"/>
    <n v="60"/>
    <x v="5"/>
  </r>
  <r>
    <x v="100"/>
    <n v="173"/>
    <n v="61"/>
    <x v="5"/>
  </r>
  <r>
    <x v="100"/>
    <n v="203"/>
    <n v="62"/>
    <x v="5"/>
  </r>
  <r>
    <x v="100"/>
    <n v="196"/>
    <n v="63"/>
    <x v="5"/>
  </r>
  <r>
    <x v="100"/>
    <n v="209"/>
    <n v="64"/>
    <x v="5"/>
  </r>
  <r>
    <x v="100"/>
    <n v="169"/>
    <n v="65"/>
    <x v="5"/>
  </r>
  <r>
    <x v="100"/>
    <n v="184"/>
    <n v="66"/>
    <x v="5"/>
  </r>
  <r>
    <x v="100"/>
    <n v="172"/>
    <n v="67"/>
    <x v="5"/>
  </r>
  <r>
    <x v="100"/>
    <n v="159"/>
    <n v="68"/>
    <x v="5"/>
  </r>
  <r>
    <x v="100"/>
    <n v="167"/>
    <n v="69"/>
    <x v="5"/>
  </r>
  <r>
    <x v="100"/>
    <n v="123"/>
    <n v="70"/>
    <x v="5"/>
  </r>
  <r>
    <x v="100"/>
    <n v="154"/>
    <n v="71"/>
    <x v="5"/>
  </r>
  <r>
    <x v="100"/>
    <n v="121"/>
    <n v="72"/>
    <x v="5"/>
  </r>
  <r>
    <x v="100"/>
    <n v="134"/>
    <n v="73"/>
    <x v="5"/>
  </r>
  <r>
    <x v="100"/>
    <n v="100"/>
    <n v="74"/>
    <x v="5"/>
  </r>
  <r>
    <x v="100"/>
    <n v="113"/>
    <n v="75"/>
    <x v="5"/>
  </r>
  <r>
    <x v="100"/>
    <n v="111"/>
    <n v="76"/>
    <x v="5"/>
  </r>
  <r>
    <x v="100"/>
    <n v="95"/>
    <n v="77"/>
    <x v="5"/>
  </r>
  <r>
    <x v="100"/>
    <n v="72"/>
    <n v="78"/>
    <x v="5"/>
  </r>
  <r>
    <x v="100"/>
    <n v="72"/>
    <n v="79"/>
    <x v="5"/>
  </r>
  <r>
    <x v="100"/>
    <n v="67"/>
    <n v="80"/>
    <x v="5"/>
  </r>
  <r>
    <x v="100"/>
    <n v="55"/>
    <n v="81"/>
    <x v="5"/>
  </r>
  <r>
    <x v="100"/>
    <n v="64"/>
    <n v="82"/>
    <x v="5"/>
  </r>
  <r>
    <x v="100"/>
    <n v="53"/>
    <n v="83"/>
    <x v="5"/>
  </r>
  <r>
    <x v="100"/>
    <n v="58"/>
    <n v="84"/>
    <x v="5"/>
  </r>
  <r>
    <x v="100"/>
    <n v="45"/>
    <n v="85"/>
    <x v="5"/>
  </r>
  <r>
    <x v="100"/>
    <n v="41"/>
    <n v="86"/>
    <x v="5"/>
  </r>
  <r>
    <x v="100"/>
    <n v="28"/>
    <n v="87"/>
    <x v="5"/>
  </r>
  <r>
    <x v="100"/>
    <n v="19"/>
    <n v="88"/>
    <x v="5"/>
  </r>
  <r>
    <x v="100"/>
    <n v="24"/>
    <n v="89"/>
    <x v="5"/>
  </r>
  <r>
    <x v="100"/>
    <n v="22"/>
    <n v="90"/>
    <x v="5"/>
  </r>
  <r>
    <x v="100"/>
    <n v="23"/>
    <n v="91"/>
    <x v="5"/>
  </r>
  <r>
    <x v="100"/>
    <n v="18"/>
    <n v="92"/>
    <x v="5"/>
  </r>
  <r>
    <x v="100"/>
    <n v="12"/>
    <n v="93"/>
    <x v="5"/>
  </r>
  <r>
    <x v="100"/>
    <n v="10"/>
    <n v="94"/>
    <x v="5"/>
  </r>
  <r>
    <x v="100"/>
    <n v="9"/>
    <n v="95"/>
    <x v="5"/>
  </r>
  <r>
    <x v="100"/>
    <n v="5"/>
    <n v="96"/>
    <x v="5"/>
  </r>
  <r>
    <x v="100"/>
    <n v="4"/>
    <n v="97"/>
    <x v="5"/>
  </r>
  <r>
    <x v="100"/>
    <n v="4"/>
    <n v="98"/>
    <x v="5"/>
  </r>
  <r>
    <x v="100"/>
    <n v="2"/>
    <n v="100"/>
    <x v="5"/>
  </r>
  <r>
    <x v="101"/>
    <n v="155"/>
    <n v="0"/>
    <x v="0"/>
  </r>
  <r>
    <x v="101"/>
    <n v="185"/>
    <n v="1"/>
    <x v="0"/>
  </r>
  <r>
    <x v="101"/>
    <n v="182"/>
    <n v="2"/>
    <x v="0"/>
  </r>
  <r>
    <x v="101"/>
    <n v="223"/>
    <n v="3"/>
    <x v="0"/>
  </r>
  <r>
    <x v="101"/>
    <n v="213"/>
    <n v="4"/>
    <x v="0"/>
  </r>
  <r>
    <x v="101"/>
    <n v="236"/>
    <n v="5"/>
    <x v="0"/>
  </r>
  <r>
    <x v="101"/>
    <n v="221"/>
    <n v="6"/>
    <x v="1"/>
  </r>
  <r>
    <x v="101"/>
    <n v="186"/>
    <n v="7"/>
    <x v="1"/>
  </r>
  <r>
    <x v="101"/>
    <n v="192"/>
    <n v="8"/>
    <x v="1"/>
  </r>
  <r>
    <x v="101"/>
    <n v="221"/>
    <n v="9"/>
    <x v="1"/>
  </r>
  <r>
    <x v="101"/>
    <n v="188"/>
    <n v="10"/>
    <x v="1"/>
  </r>
  <r>
    <x v="101"/>
    <n v="227"/>
    <n v="11"/>
    <x v="1"/>
  </r>
  <r>
    <x v="101"/>
    <n v="272"/>
    <n v="12"/>
    <x v="2"/>
  </r>
  <r>
    <x v="101"/>
    <n v="256"/>
    <n v="13"/>
    <x v="2"/>
  </r>
  <r>
    <x v="101"/>
    <n v="314"/>
    <n v="14"/>
    <x v="2"/>
  </r>
  <r>
    <x v="101"/>
    <n v="293"/>
    <n v="15"/>
    <x v="2"/>
  </r>
  <r>
    <x v="101"/>
    <n v="295"/>
    <n v="16"/>
    <x v="2"/>
  </r>
  <r>
    <x v="101"/>
    <n v="314"/>
    <n v="17"/>
    <x v="2"/>
  </r>
  <r>
    <x v="101"/>
    <n v="299"/>
    <n v="18"/>
    <x v="3"/>
  </r>
  <r>
    <x v="101"/>
    <n v="248"/>
    <n v="19"/>
    <x v="3"/>
  </r>
  <r>
    <x v="101"/>
    <n v="249"/>
    <n v="20"/>
    <x v="3"/>
  </r>
  <r>
    <x v="101"/>
    <n v="314"/>
    <n v="21"/>
    <x v="3"/>
  </r>
  <r>
    <x v="101"/>
    <n v="248"/>
    <n v="22"/>
    <x v="3"/>
  </r>
  <r>
    <x v="101"/>
    <n v="264"/>
    <n v="23"/>
    <x v="3"/>
  </r>
  <r>
    <x v="101"/>
    <n v="275"/>
    <n v="24"/>
    <x v="3"/>
  </r>
  <r>
    <x v="101"/>
    <n v="299"/>
    <n v="25"/>
    <x v="3"/>
  </r>
  <r>
    <x v="101"/>
    <n v="274"/>
    <n v="26"/>
    <x v="3"/>
  </r>
  <r>
    <x v="101"/>
    <n v="276"/>
    <n v="27"/>
    <x v="3"/>
  </r>
  <r>
    <x v="101"/>
    <n v="239"/>
    <n v="28"/>
    <x v="3"/>
  </r>
  <r>
    <x v="101"/>
    <n v="250"/>
    <n v="29"/>
    <x v="4"/>
  </r>
  <r>
    <x v="101"/>
    <n v="228"/>
    <n v="30"/>
    <x v="4"/>
  </r>
  <r>
    <x v="101"/>
    <n v="250"/>
    <n v="31"/>
    <x v="4"/>
  </r>
  <r>
    <x v="101"/>
    <n v="228"/>
    <n v="32"/>
    <x v="4"/>
  </r>
  <r>
    <x v="101"/>
    <n v="211"/>
    <n v="33"/>
    <x v="4"/>
  </r>
  <r>
    <x v="101"/>
    <n v="214"/>
    <n v="34"/>
    <x v="4"/>
  </r>
  <r>
    <x v="101"/>
    <n v="222"/>
    <n v="35"/>
    <x v="4"/>
  </r>
  <r>
    <x v="101"/>
    <n v="189"/>
    <n v="36"/>
    <x v="4"/>
  </r>
  <r>
    <x v="101"/>
    <n v="219"/>
    <n v="37"/>
    <x v="4"/>
  </r>
  <r>
    <x v="101"/>
    <n v="217"/>
    <n v="38"/>
    <x v="4"/>
  </r>
  <r>
    <x v="101"/>
    <n v="204"/>
    <n v="39"/>
    <x v="4"/>
  </r>
  <r>
    <x v="101"/>
    <n v="211"/>
    <n v="40"/>
    <x v="4"/>
  </r>
  <r>
    <x v="101"/>
    <n v="230"/>
    <n v="41"/>
    <x v="4"/>
  </r>
  <r>
    <x v="101"/>
    <n v="194"/>
    <n v="42"/>
    <x v="4"/>
  </r>
  <r>
    <x v="101"/>
    <n v="199"/>
    <n v="43"/>
    <x v="4"/>
  </r>
  <r>
    <x v="101"/>
    <n v="187"/>
    <n v="44"/>
    <x v="4"/>
  </r>
  <r>
    <x v="101"/>
    <n v="180"/>
    <n v="45"/>
    <x v="4"/>
  </r>
  <r>
    <x v="101"/>
    <n v="180"/>
    <n v="46"/>
    <x v="4"/>
  </r>
  <r>
    <x v="101"/>
    <n v="176"/>
    <n v="47"/>
    <x v="4"/>
  </r>
  <r>
    <x v="101"/>
    <n v="173"/>
    <n v="48"/>
    <x v="4"/>
  </r>
  <r>
    <x v="101"/>
    <n v="162"/>
    <n v="49"/>
    <x v="4"/>
  </r>
  <r>
    <x v="101"/>
    <n v="191"/>
    <n v="50"/>
    <x v="4"/>
  </r>
  <r>
    <x v="101"/>
    <n v="191"/>
    <n v="51"/>
    <x v="4"/>
  </r>
  <r>
    <x v="101"/>
    <n v="188"/>
    <n v="52"/>
    <x v="4"/>
  </r>
  <r>
    <x v="101"/>
    <n v="194"/>
    <n v="53"/>
    <x v="4"/>
  </r>
  <r>
    <x v="101"/>
    <n v="189"/>
    <n v="54"/>
    <x v="4"/>
  </r>
  <r>
    <x v="101"/>
    <n v="208"/>
    <n v="55"/>
    <x v="4"/>
  </r>
  <r>
    <x v="101"/>
    <n v="210"/>
    <n v="56"/>
    <x v="4"/>
  </r>
  <r>
    <x v="101"/>
    <n v="207"/>
    <n v="57"/>
    <x v="4"/>
  </r>
  <r>
    <x v="101"/>
    <n v="172"/>
    <n v="58"/>
    <x v="4"/>
  </r>
  <r>
    <x v="101"/>
    <n v="188"/>
    <n v="59"/>
    <x v="4"/>
  </r>
  <r>
    <x v="101"/>
    <n v="192"/>
    <n v="60"/>
    <x v="5"/>
  </r>
  <r>
    <x v="101"/>
    <n v="157"/>
    <n v="61"/>
    <x v="5"/>
  </r>
  <r>
    <x v="101"/>
    <n v="160"/>
    <n v="62"/>
    <x v="5"/>
  </r>
  <r>
    <x v="101"/>
    <n v="156"/>
    <n v="63"/>
    <x v="5"/>
  </r>
  <r>
    <x v="101"/>
    <n v="120"/>
    <n v="64"/>
    <x v="5"/>
  </r>
  <r>
    <x v="101"/>
    <n v="150"/>
    <n v="65"/>
    <x v="5"/>
  </r>
  <r>
    <x v="101"/>
    <n v="137"/>
    <n v="66"/>
    <x v="5"/>
  </r>
  <r>
    <x v="101"/>
    <n v="115"/>
    <n v="67"/>
    <x v="5"/>
  </r>
  <r>
    <x v="101"/>
    <n v="121"/>
    <n v="68"/>
    <x v="5"/>
  </r>
  <r>
    <x v="101"/>
    <n v="130"/>
    <n v="69"/>
    <x v="5"/>
  </r>
  <r>
    <x v="101"/>
    <n v="106"/>
    <n v="70"/>
    <x v="5"/>
  </r>
  <r>
    <x v="101"/>
    <n v="83"/>
    <n v="71"/>
    <x v="5"/>
  </r>
  <r>
    <x v="101"/>
    <n v="105"/>
    <n v="72"/>
    <x v="5"/>
  </r>
  <r>
    <x v="101"/>
    <n v="77"/>
    <n v="73"/>
    <x v="5"/>
  </r>
  <r>
    <x v="101"/>
    <n v="75"/>
    <n v="74"/>
    <x v="5"/>
  </r>
  <r>
    <x v="101"/>
    <n v="85"/>
    <n v="75"/>
    <x v="5"/>
  </r>
  <r>
    <x v="101"/>
    <n v="62"/>
    <n v="76"/>
    <x v="5"/>
  </r>
  <r>
    <x v="101"/>
    <n v="64"/>
    <n v="77"/>
    <x v="5"/>
  </r>
  <r>
    <x v="101"/>
    <n v="60"/>
    <n v="78"/>
    <x v="5"/>
  </r>
  <r>
    <x v="101"/>
    <n v="64"/>
    <n v="79"/>
    <x v="5"/>
  </r>
  <r>
    <x v="101"/>
    <n v="64"/>
    <n v="80"/>
    <x v="5"/>
  </r>
  <r>
    <x v="101"/>
    <n v="44"/>
    <n v="81"/>
    <x v="5"/>
  </r>
  <r>
    <x v="101"/>
    <n v="52"/>
    <n v="82"/>
    <x v="5"/>
  </r>
  <r>
    <x v="101"/>
    <n v="45"/>
    <n v="83"/>
    <x v="5"/>
  </r>
  <r>
    <x v="101"/>
    <n v="33"/>
    <n v="84"/>
    <x v="5"/>
  </r>
  <r>
    <x v="101"/>
    <n v="26"/>
    <n v="85"/>
    <x v="5"/>
  </r>
  <r>
    <x v="101"/>
    <n v="21"/>
    <n v="86"/>
    <x v="5"/>
  </r>
  <r>
    <x v="101"/>
    <n v="23"/>
    <n v="87"/>
    <x v="5"/>
  </r>
  <r>
    <x v="101"/>
    <n v="15"/>
    <n v="88"/>
    <x v="5"/>
  </r>
  <r>
    <x v="101"/>
    <n v="16"/>
    <n v="89"/>
    <x v="5"/>
  </r>
  <r>
    <x v="101"/>
    <n v="10"/>
    <n v="90"/>
    <x v="5"/>
  </r>
  <r>
    <x v="101"/>
    <n v="14"/>
    <n v="91"/>
    <x v="5"/>
  </r>
  <r>
    <x v="101"/>
    <n v="10"/>
    <n v="92"/>
    <x v="5"/>
  </r>
  <r>
    <x v="101"/>
    <n v="3"/>
    <n v="93"/>
    <x v="5"/>
  </r>
  <r>
    <x v="101"/>
    <n v="12"/>
    <n v="94"/>
    <x v="5"/>
  </r>
  <r>
    <x v="101"/>
    <n v="6"/>
    <n v="95"/>
    <x v="5"/>
  </r>
  <r>
    <x v="101"/>
    <n v="2"/>
    <n v="97"/>
    <x v="5"/>
  </r>
  <r>
    <x v="101"/>
    <n v="2"/>
    <n v="98"/>
    <x v="5"/>
  </r>
  <r>
    <x v="101"/>
    <n v="1"/>
    <n v="99"/>
    <x v="5"/>
  </r>
  <r>
    <x v="101"/>
    <n v="1"/>
    <n v="100"/>
    <x v="5"/>
  </r>
  <r>
    <x v="101"/>
    <n v="2"/>
    <n v="103"/>
    <x v="5"/>
  </r>
  <r>
    <x v="101"/>
    <n v="1"/>
    <n v="104"/>
    <x v="5"/>
  </r>
  <r>
    <x v="102"/>
    <n v="55"/>
    <n v="0"/>
    <x v="0"/>
  </r>
  <r>
    <x v="102"/>
    <n v="46"/>
    <n v="1"/>
    <x v="0"/>
  </r>
  <r>
    <x v="102"/>
    <n v="47"/>
    <n v="2"/>
    <x v="0"/>
  </r>
  <r>
    <x v="102"/>
    <n v="61"/>
    <n v="3"/>
    <x v="0"/>
  </r>
  <r>
    <x v="102"/>
    <n v="78"/>
    <n v="4"/>
    <x v="0"/>
  </r>
  <r>
    <x v="102"/>
    <n v="75"/>
    <n v="5"/>
    <x v="0"/>
  </r>
  <r>
    <x v="102"/>
    <n v="61"/>
    <n v="6"/>
    <x v="1"/>
  </r>
  <r>
    <x v="102"/>
    <n v="67"/>
    <n v="7"/>
    <x v="1"/>
  </r>
  <r>
    <x v="102"/>
    <n v="59"/>
    <n v="8"/>
    <x v="1"/>
  </r>
  <r>
    <x v="102"/>
    <n v="86"/>
    <n v="9"/>
    <x v="1"/>
  </r>
  <r>
    <x v="102"/>
    <n v="64"/>
    <n v="10"/>
    <x v="1"/>
  </r>
  <r>
    <x v="102"/>
    <n v="81"/>
    <n v="11"/>
    <x v="1"/>
  </r>
  <r>
    <x v="102"/>
    <n v="88"/>
    <n v="12"/>
    <x v="2"/>
  </r>
  <r>
    <x v="102"/>
    <n v="98"/>
    <n v="13"/>
    <x v="2"/>
  </r>
  <r>
    <x v="102"/>
    <n v="118"/>
    <n v="14"/>
    <x v="2"/>
  </r>
  <r>
    <x v="102"/>
    <n v="104"/>
    <n v="15"/>
    <x v="2"/>
  </r>
  <r>
    <x v="102"/>
    <n v="110"/>
    <n v="16"/>
    <x v="2"/>
  </r>
  <r>
    <x v="102"/>
    <n v="105"/>
    <n v="17"/>
    <x v="2"/>
  </r>
  <r>
    <x v="102"/>
    <n v="101"/>
    <n v="18"/>
    <x v="3"/>
  </r>
  <r>
    <x v="102"/>
    <n v="96"/>
    <n v="19"/>
    <x v="3"/>
  </r>
  <r>
    <x v="102"/>
    <n v="102"/>
    <n v="20"/>
    <x v="3"/>
  </r>
  <r>
    <x v="102"/>
    <n v="100"/>
    <n v="21"/>
    <x v="3"/>
  </r>
  <r>
    <x v="102"/>
    <n v="76"/>
    <n v="22"/>
    <x v="3"/>
  </r>
  <r>
    <x v="102"/>
    <n v="78"/>
    <n v="23"/>
    <x v="3"/>
  </r>
  <r>
    <x v="102"/>
    <n v="91"/>
    <n v="24"/>
    <x v="3"/>
  </r>
  <r>
    <x v="102"/>
    <n v="82"/>
    <n v="25"/>
    <x v="3"/>
  </r>
  <r>
    <x v="102"/>
    <n v="97"/>
    <n v="26"/>
    <x v="3"/>
  </r>
  <r>
    <x v="102"/>
    <n v="64"/>
    <n v="27"/>
    <x v="3"/>
  </r>
  <r>
    <x v="102"/>
    <n v="80"/>
    <n v="28"/>
    <x v="3"/>
  </r>
  <r>
    <x v="102"/>
    <n v="75"/>
    <n v="29"/>
    <x v="4"/>
  </r>
  <r>
    <x v="102"/>
    <n v="68"/>
    <n v="30"/>
    <x v="4"/>
  </r>
  <r>
    <x v="102"/>
    <n v="73"/>
    <n v="31"/>
    <x v="4"/>
  </r>
  <r>
    <x v="102"/>
    <n v="77"/>
    <n v="32"/>
    <x v="4"/>
  </r>
  <r>
    <x v="102"/>
    <n v="70"/>
    <n v="33"/>
    <x v="4"/>
  </r>
  <r>
    <x v="102"/>
    <n v="75"/>
    <n v="34"/>
    <x v="4"/>
  </r>
  <r>
    <x v="102"/>
    <n v="58"/>
    <n v="35"/>
    <x v="4"/>
  </r>
  <r>
    <x v="102"/>
    <n v="62"/>
    <n v="36"/>
    <x v="4"/>
  </r>
  <r>
    <x v="102"/>
    <n v="68"/>
    <n v="37"/>
    <x v="4"/>
  </r>
  <r>
    <x v="102"/>
    <n v="77"/>
    <n v="38"/>
    <x v="4"/>
  </r>
  <r>
    <x v="102"/>
    <n v="63"/>
    <n v="39"/>
    <x v="4"/>
  </r>
  <r>
    <x v="102"/>
    <n v="78"/>
    <n v="40"/>
    <x v="4"/>
  </r>
  <r>
    <x v="102"/>
    <n v="77"/>
    <n v="41"/>
    <x v="4"/>
  </r>
  <r>
    <x v="102"/>
    <n v="64"/>
    <n v="42"/>
    <x v="4"/>
  </r>
  <r>
    <x v="102"/>
    <n v="80"/>
    <n v="43"/>
    <x v="4"/>
  </r>
  <r>
    <x v="102"/>
    <n v="74"/>
    <n v="44"/>
    <x v="4"/>
  </r>
  <r>
    <x v="102"/>
    <n v="74"/>
    <n v="45"/>
    <x v="4"/>
  </r>
  <r>
    <x v="102"/>
    <n v="59"/>
    <n v="46"/>
    <x v="4"/>
  </r>
  <r>
    <x v="102"/>
    <n v="82"/>
    <n v="47"/>
    <x v="4"/>
  </r>
  <r>
    <x v="102"/>
    <n v="75"/>
    <n v="48"/>
    <x v="4"/>
  </r>
  <r>
    <x v="102"/>
    <n v="76"/>
    <n v="49"/>
    <x v="4"/>
  </r>
  <r>
    <x v="102"/>
    <n v="82"/>
    <n v="50"/>
    <x v="4"/>
  </r>
  <r>
    <x v="102"/>
    <n v="101"/>
    <n v="51"/>
    <x v="4"/>
  </r>
  <r>
    <x v="102"/>
    <n v="90"/>
    <n v="52"/>
    <x v="4"/>
  </r>
  <r>
    <x v="102"/>
    <n v="83"/>
    <n v="53"/>
    <x v="4"/>
  </r>
  <r>
    <x v="102"/>
    <n v="94"/>
    <n v="54"/>
    <x v="4"/>
  </r>
  <r>
    <x v="102"/>
    <n v="96"/>
    <n v="55"/>
    <x v="4"/>
  </r>
  <r>
    <x v="102"/>
    <n v="90"/>
    <n v="56"/>
    <x v="4"/>
  </r>
  <r>
    <x v="102"/>
    <n v="83"/>
    <n v="57"/>
    <x v="4"/>
  </r>
  <r>
    <x v="102"/>
    <n v="96"/>
    <n v="58"/>
    <x v="4"/>
  </r>
  <r>
    <x v="102"/>
    <n v="86"/>
    <n v="59"/>
    <x v="4"/>
  </r>
  <r>
    <x v="102"/>
    <n v="91"/>
    <n v="60"/>
    <x v="5"/>
  </r>
  <r>
    <x v="102"/>
    <n v="83"/>
    <n v="61"/>
    <x v="5"/>
  </r>
  <r>
    <x v="102"/>
    <n v="87"/>
    <n v="62"/>
    <x v="5"/>
  </r>
  <r>
    <x v="102"/>
    <n v="70"/>
    <n v="63"/>
    <x v="5"/>
  </r>
  <r>
    <x v="102"/>
    <n v="64"/>
    <n v="64"/>
    <x v="5"/>
  </r>
  <r>
    <x v="102"/>
    <n v="84"/>
    <n v="65"/>
    <x v="5"/>
  </r>
  <r>
    <x v="102"/>
    <n v="63"/>
    <n v="66"/>
    <x v="5"/>
  </r>
  <r>
    <x v="102"/>
    <n v="67"/>
    <n v="67"/>
    <x v="5"/>
  </r>
  <r>
    <x v="102"/>
    <n v="49"/>
    <n v="68"/>
    <x v="5"/>
  </r>
  <r>
    <x v="102"/>
    <n v="68"/>
    <n v="69"/>
    <x v="5"/>
  </r>
  <r>
    <x v="102"/>
    <n v="58"/>
    <n v="70"/>
    <x v="5"/>
  </r>
  <r>
    <x v="102"/>
    <n v="50"/>
    <n v="71"/>
    <x v="5"/>
  </r>
  <r>
    <x v="102"/>
    <n v="58"/>
    <n v="72"/>
    <x v="5"/>
  </r>
  <r>
    <x v="102"/>
    <n v="47"/>
    <n v="73"/>
    <x v="5"/>
  </r>
  <r>
    <x v="102"/>
    <n v="45"/>
    <n v="74"/>
    <x v="5"/>
  </r>
  <r>
    <x v="102"/>
    <n v="44"/>
    <n v="75"/>
    <x v="5"/>
  </r>
  <r>
    <x v="102"/>
    <n v="55"/>
    <n v="76"/>
    <x v="5"/>
  </r>
  <r>
    <x v="102"/>
    <n v="29"/>
    <n v="77"/>
    <x v="5"/>
  </r>
  <r>
    <x v="102"/>
    <n v="30"/>
    <n v="78"/>
    <x v="5"/>
  </r>
  <r>
    <x v="102"/>
    <n v="25"/>
    <n v="79"/>
    <x v="5"/>
  </r>
  <r>
    <x v="102"/>
    <n v="29"/>
    <n v="80"/>
    <x v="5"/>
  </r>
  <r>
    <x v="102"/>
    <n v="22"/>
    <n v="81"/>
    <x v="5"/>
  </r>
  <r>
    <x v="102"/>
    <n v="24"/>
    <n v="82"/>
    <x v="5"/>
  </r>
  <r>
    <x v="102"/>
    <n v="18"/>
    <n v="83"/>
    <x v="5"/>
  </r>
  <r>
    <x v="102"/>
    <n v="18"/>
    <n v="84"/>
    <x v="5"/>
  </r>
  <r>
    <x v="102"/>
    <n v="20"/>
    <n v="85"/>
    <x v="5"/>
  </r>
  <r>
    <x v="102"/>
    <n v="14"/>
    <n v="86"/>
    <x v="5"/>
  </r>
  <r>
    <x v="102"/>
    <n v="14"/>
    <n v="87"/>
    <x v="5"/>
  </r>
  <r>
    <x v="102"/>
    <n v="11"/>
    <n v="88"/>
    <x v="5"/>
  </r>
  <r>
    <x v="102"/>
    <n v="13"/>
    <n v="89"/>
    <x v="5"/>
  </r>
  <r>
    <x v="102"/>
    <n v="5"/>
    <n v="90"/>
    <x v="5"/>
  </r>
  <r>
    <x v="102"/>
    <n v="11"/>
    <n v="91"/>
    <x v="5"/>
  </r>
  <r>
    <x v="102"/>
    <n v="6"/>
    <n v="92"/>
    <x v="5"/>
  </r>
  <r>
    <x v="102"/>
    <n v="6"/>
    <n v="93"/>
    <x v="5"/>
  </r>
  <r>
    <x v="102"/>
    <n v="7"/>
    <n v="94"/>
    <x v="5"/>
  </r>
  <r>
    <x v="102"/>
    <n v="4"/>
    <n v="95"/>
    <x v="5"/>
  </r>
  <r>
    <x v="102"/>
    <n v="1"/>
    <n v="96"/>
    <x v="5"/>
  </r>
  <r>
    <x v="102"/>
    <n v="5"/>
    <n v="97"/>
    <x v="5"/>
  </r>
  <r>
    <x v="102"/>
    <n v="1"/>
    <n v="98"/>
    <x v="5"/>
  </r>
  <r>
    <x v="102"/>
    <n v="1"/>
    <n v="99"/>
    <x v="5"/>
  </r>
  <r>
    <x v="102"/>
    <n v="1"/>
    <n v="101"/>
    <x v="5"/>
  </r>
  <r>
    <x v="103"/>
    <n v="229"/>
    <n v="0"/>
    <x v="0"/>
  </r>
  <r>
    <x v="103"/>
    <n v="261"/>
    <n v="1"/>
    <x v="0"/>
  </r>
  <r>
    <x v="103"/>
    <n v="267"/>
    <n v="2"/>
    <x v="0"/>
  </r>
  <r>
    <x v="103"/>
    <n v="234"/>
    <n v="3"/>
    <x v="0"/>
  </r>
  <r>
    <x v="103"/>
    <n v="264"/>
    <n v="4"/>
    <x v="0"/>
  </r>
  <r>
    <x v="103"/>
    <n v="260"/>
    <n v="5"/>
    <x v="0"/>
  </r>
  <r>
    <x v="103"/>
    <n v="229"/>
    <n v="6"/>
    <x v="1"/>
  </r>
  <r>
    <x v="103"/>
    <n v="235"/>
    <n v="7"/>
    <x v="1"/>
  </r>
  <r>
    <x v="103"/>
    <n v="237"/>
    <n v="8"/>
    <x v="1"/>
  </r>
  <r>
    <x v="103"/>
    <n v="253"/>
    <n v="9"/>
    <x v="1"/>
  </r>
  <r>
    <x v="103"/>
    <n v="231"/>
    <n v="10"/>
    <x v="1"/>
  </r>
  <r>
    <x v="103"/>
    <n v="252"/>
    <n v="11"/>
    <x v="1"/>
  </r>
  <r>
    <x v="103"/>
    <n v="276"/>
    <n v="12"/>
    <x v="2"/>
  </r>
  <r>
    <x v="103"/>
    <n v="263"/>
    <n v="13"/>
    <x v="2"/>
  </r>
  <r>
    <x v="103"/>
    <n v="283"/>
    <n v="14"/>
    <x v="2"/>
  </r>
  <r>
    <x v="103"/>
    <n v="328"/>
    <n v="15"/>
    <x v="2"/>
  </r>
  <r>
    <x v="103"/>
    <n v="307"/>
    <n v="16"/>
    <x v="2"/>
  </r>
  <r>
    <x v="103"/>
    <n v="294"/>
    <n v="17"/>
    <x v="2"/>
  </r>
  <r>
    <x v="103"/>
    <n v="250"/>
    <n v="18"/>
    <x v="3"/>
  </r>
  <r>
    <x v="103"/>
    <n v="241"/>
    <n v="19"/>
    <x v="3"/>
  </r>
  <r>
    <x v="103"/>
    <n v="209"/>
    <n v="20"/>
    <x v="3"/>
  </r>
  <r>
    <x v="103"/>
    <n v="211"/>
    <n v="21"/>
    <x v="3"/>
  </r>
  <r>
    <x v="103"/>
    <n v="197"/>
    <n v="22"/>
    <x v="3"/>
  </r>
  <r>
    <x v="103"/>
    <n v="213"/>
    <n v="23"/>
    <x v="3"/>
  </r>
  <r>
    <x v="103"/>
    <n v="198"/>
    <n v="24"/>
    <x v="3"/>
  </r>
  <r>
    <x v="103"/>
    <n v="211"/>
    <n v="25"/>
    <x v="3"/>
  </r>
  <r>
    <x v="103"/>
    <n v="254"/>
    <n v="26"/>
    <x v="3"/>
  </r>
  <r>
    <x v="103"/>
    <n v="197"/>
    <n v="27"/>
    <x v="3"/>
  </r>
  <r>
    <x v="103"/>
    <n v="187"/>
    <n v="28"/>
    <x v="3"/>
  </r>
  <r>
    <x v="103"/>
    <n v="197"/>
    <n v="29"/>
    <x v="4"/>
  </r>
  <r>
    <x v="103"/>
    <n v="200"/>
    <n v="30"/>
    <x v="4"/>
  </r>
  <r>
    <x v="103"/>
    <n v="188"/>
    <n v="31"/>
    <x v="4"/>
  </r>
  <r>
    <x v="103"/>
    <n v="182"/>
    <n v="32"/>
    <x v="4"/>
  </r>
  <r>
    <x v="103"/>
    <n v="198"/>
    <n v="33"/>
    <x v="4"/>
  </r>
  <r>
    <x v="103"/>
    <n v="182"/>
    <n v="34"/>
    <x v="4"/>
  </r>
  <r>
    <x v="103"/>
    <n v="191"/>
    <n v="35"/>
    <x v="4"/>
  </r>
  <r>
    <x v="103"/>
    <n v="190"/>
    <n v="36"/>
    <x v="4"/>
  </r>
  <r>
    <x v="103"/>
    <n v="182"/>
    <n v="37"/>
    <x v="4"/>
  </r>
  <r>
    <x v="103"/>
    <n v="166"/>
    <n v="38"/>
    <x v="4"/>
  </r>
  <r>
    <x v="103"/>
    <n v="194"/>
    <n v="39"/>
    <x v="4"/>
  </r>
  <r>
    <x v="103"/>
    <n v="189"/>
    <n v="40"/>
    <x v="4"/>
  </r>
  <r>
    <x v="103"/>
    <n v="179"/>
    <n v="41"/>
    <x v="4"/>
  </r>
  <r>
    <x v="103"/>
    <n v="180"/>
    <n v="42"/>
    <x v="4"/>
  </r>
  <r>
    <x v="103"/>
    <n v="185"/>
    <n v="43"/>
    <x v="4"/>
  </r>
  <r>
    <x v="103"/>
    <n v="188"/>
    <n v="44"/>
    <x v="4"/>
  </r>
  <r>
    <x v="103"/>
    <n v="180"/>
    <n v="45"/>
    <x v="4"/>
  </r>
  <r>
    <x v="103"/>
    <n v="164"/>
    <n v="46"/>
    <x v="4"/>
  </r>
  <r>
    <x v="103"/>
    <n v="178"/>
    <n v="47"/>
    <x v="4"/>
  </r>
  <r>
    <x v="103"/>
    <n v="180"/>
    <n v="48"/>
    <x v="4"/>
  </r>
  <r>
    <x v="103"/>
    <n v="165"/>
    <n v="49"/>
    <x v="4"/>
  </r>
  <r>
    <x v="103"/>
    <n v="204"/>
    <n v="50"/>
    <x v="4"/>
  </r>
  <r>
    <x v="103"/>
    <n v="179"/>
    <n v="51"/>
    <x v="4"/>
  </r>
  <r>
    <x v="103"/>
    <n v="165"/>
    <n v="52"/>
    <x v="4"/>
  </r>
  <r>
    <x v="103"/>
    <n v="190"/>
    <n v="53"/>
    <x v="4"/>
  </r>
  <r>
    <x v="103"/>
    <n v="179"/>
    <n v="54"/>
    <x v="4"/>
  </r>
  <r>
    <x v="103"/>
    <n v="186"/>
    <n v="55"/>
    <x v="4"/>
  </r>
  <r>
    <x v="103"/>
    <n v="168"/>
    <n v="56"/>
    <x v="4"/>
  </r>
  <r>
    <x v="103"/>
    <n v="175"/>
    <n v="57"/>
    <x v="4"/>
  </r>
  <r>
    <x v="103"/>
    <n v="160"/>
    <n v="58"/>
    <x v="4"/>
  </r>
  <r>
    <x v="103"/>
    <n v="170"/>
    <n v="59"/>
    <x v="4"/>
  </r>
  <r>
    <x v="103"/>
    <n v="144"/>
    <n v="60"/>
    <x v="5"/>
  </r>
  <r>
    <x v="103"/>
    <n v="131"/>
    <n v="61"/>
    <x v="5"/>
  </r>
  <r>
    <x v="103"/>
    <n v="135"/>
    <n v="62"/>
    <x v="5"/>
  </r>
  <r>
    <x v="103"/>
    <n v="135"/>
    <n v="63"/>
    <x v="5"/>
  </r>
  <r>
    <x v="103"/>
    <n v="149"/>
    <n v="64"/>
    <x v="5"/>
  </r>
  <r>
    <x v="103"/>
    <n v="117"/>
    <n v="65"/>
    <x v="5"/>
  </r>
  <r>
    <x v="103"/>
    <n v="101"/>
    <n v="66"/>
    <x v="5"/>
  </r>
  <r>
    <x v="103"/>
    <n v="113"/>
    <n v="67"/>
    <x v="5"/>
  </r>
  <r>
    <x v="103"/>
    <n v="107"/>
    <n v="68"/>
    <x v="5"/>
  </r>
  <r>
    <x v="103"/>
    <n v="91"/>
    <n v="69"/>
    <x v="5"/>
  </r>
  <r>
    <x v="103"/>
    <n v="103"/>
    <n v="70"/>
    <x v="5"/>
  </r>
  <r>
    <x v="103"/>
    <n v="95"/>
    <n v="71"/>
    <x v="5"/>
  </r>
  <r>
    <x v="103"/>
    <n v="89"/>
    <n v="72"/>
    <x v="5"/>
  </r>
  <r>
    <x v="103"/>
    <n v="92"/>
    <n v="73"/>
    <x v="5"/>
  </r>
  <r>
    <x v="103"/>
    <n v="61"/>
    <n v="74"/>
    <x v="5"/>
  </r>
  <r>
    <x v="103"/>
    <n v="63"/>
    <n v="75"/>
    <x v="5"/>
  </r>
  <r>
    <x v="103"/>
    <n v="59"/>
    <n v="76"/>
    <x v="5"/>
  </r>
  <r>
    <x v="103"/>
    <n v="58"/>
    <n v="77"/>
    <x v="5"/>
  </r>
  <r>
    <x v="103"/>
    <n v="65"/>
    <n v="78"/>
    <x v="5"/>
  </r>
  <r>
    <x v="103"/>
    <n v="51"/>
    <n v="79"/>
    <x v="5"/>
  </r>
  <r>
    <x v="103"/>
    <n v="47"/>
    <n v="80"/>
    <x v="5"/>
  </r>
  <r>
    <x v="103"/>
    <n v="35"/>
    <n v="81"/>
    <x v="5"/>
  </r>
  <r>
    <x v="103"/>
    <n v="40"/>
    <n v="82"/>
    <x v="5"/>
  </r>
  <r>
    <x v="103"/>
    <n v="52"/>
    <n v="83"/>
    <x v="5"/>
  </r>
  <r>
    <x v="103"/>
    <n v="38"/>
    <n v="84"/>
    <x v="5"/>
  </r>
  <r>
    <x v="103"/>
    <n v="27"/>
    <n v="85"/>
    <x v="5"/>
  </r>
  <r>
    <x v="103"/>
    <n v="25"/>
    <n v="86"/>
    <x v="5"/>
  </r>
  <r>
    <x v="103"/>
    <n v="19"/>
    <n v="87"/>
    <x v="5"/>
  </r>
  <r>
    <x v="103"/>
    <n v="24"/>
    <n v="88"/>
    <x v="5"/>
  </r>
  <r>
    <x v="103"/>
    <n v="9"/>
    <n v="89"/>
    <x v="5"/>
  </r>
  <r>
    <x v="103"/>
    <n v="15"/>
    <n v="90"/>
    <x v="5"/>
  </r>
  <r>
    <x v="103"/>
    <n v="16"/>
    <n v="91"/>
    <x v="5"/>
  </r>
  <r>
    <x v="103"/>
    <n v="5"/>
    <n v="92"/>
    <x v="5"/>
  </r>
  <r>
    <x v="103"/>
    <n v="6"/>
    <n v="93"/>
    <x v="5"/>
  </r>
  <r>
    <x v="103"/>
    <n v="4"/>
    <n v="94"/>
    <x v="5"/>
  </r>
  <r>
    <x v="103"/>
    <n v="2"/>
    <n v="95"/>
    <x v="5"/>
  </r>
  <r>
    <x v="103"/>
    <n v="6"/>
    <n v="96"/>
    <x v="5"/>
  </r>
  <r>
    <x v="103"/>
    <n v="3"/>
    <n v="97"/>
    <x v="5"/>
  </r>
  <r>
    <x v="103"/>
    <n v="1"/>
    <n v="99"/>
    <x v="5"/>
  </r>
  <r>
    <x v="103"/>
    <n v="4"/>
    <n v="102"/>
    <x v="5"/>
  </r>
  <r>
    <x v="104"/>
    <n v="475"/>
    <n v="0"/>
    <x v="0"/>
  </r>
  <r>
    <x v="104"/>
    <n v="439"/>
    <n v="1"/>
    <x v="0"/>
  </r>
  <r>
    <x v="104"/>
    <n v="440"/>
    <n v="2"/>
    <x v="0"/>
  </r>
  <r>
    <x v="104"/>
    <n v="466"/>
    <n v="3"/>
    <x v="0"/>
  </r>
  <r>
    <x v="104"/>
    <n v="408"/>
    <n v="4"/>
    <x v="0"/>
  </r>
  <r>
    <x v="104"/>
    <n v="419"/>
    <n v="5"/>
    <x v="0"/>
  </r>
  <r>
    <x v="104"/>
    <n v="454"/>
    <n v="6"/>
    <x v="1"/>
  </r>
  <r>
    <x v="104"/>
    <n v="407"/>
    <n v="7"/>
    <x v="1"/>
  </r>
  <r>
    <x v="104"/>
    <n v="407"/>
    <n v="8"/>
    <x v="1"/>
  </r>
  <r>
    <x v="104"/>
    <n v="460"/>
    <n v="9"/>
    <x v="1"/>
  </r>
  <r>
    <x v="104"/>
    <n v="453"/>
    <n v="10"/>
    <x v="1"/>
  </r>
  <r>
    <x v="104"/>
    <n v="442"/>
    <n v="11"/>
    <x v="1"/>
  </r>
  <r>
    <x v="104"/>
    <n v="464"/>
    <n v="12"/>
    <x v="2"/>
  </r>
  <r>
    <x v="104"/>
    <n v="508"/>
    <n v="13"/>
    <x v="2"/>
  </r>
  <r>
    <x v="104"/>
    <n v="470"/>
    <n v="14"/>
    <x v="2"/>
  </r>
  <r>
    <x v="104"/>
    <n v="584"/>
    <n v="15"/>
    <x v="2"/>
  </r>
  <r>
    <x v="104"/>
    <n v="568"/>
    <n v="16"/>
    <x v="2"/>
  </r>
  <r>
    <x v="104"/>
    <n v="574"/>
    <n v="17"/>
    <x v="2"/>
  </r>
  <r>
    <x v="104"/>
    <n v="508"/>
    <n v="18"/>
    <x v="3"/>
  </r>
  <r>
    <x v="104"/>
    <n v="423"/>
    <n v="19"/>
    <x v="3"/>
  </r>
  <r>
    <x v="104"/>
    <n v="436"/>
    <n v="20"/>
    <x v="3"/>
  </r>
  <r>
    <x v="104"/>
    <n v="415"/>
    <n v="21"/>
    <x v="3"/>
  </r>
  <r>
    <x v="104"/>
    <n v="426"/>
    <n v="22"/>
    <x v="3"/>
  </r>
  <r>
    <x v="104"/>
    <n v="399"/>
    <n v="23"/>
    <x v="3"/>
  </r>
  <r>
    <x v="104"/>
    <n v="375"/>
    <n v="24"/>
    <x v="3"/>
  </r>
  <r>
    <x v="104"/>
    <n v="367"/>
    <n v="25"/>
    <x v="3"/>
  </r>
  <r>
    <x v="104"/>
    <n v="384"/>
    <n v="26"/>
    <x v="3"/>
  </r>
  <r>
    <x v="104"/>
    <n v="367"/>
    <n v="27"/>
    <x v="3"/>
  </r>
  <r>
    <x v="104"/>
    <n v="336"/>
    <n v="28"/>
    <x v="3"/>
  </r>
  <r>
    <x v="104"/>
    <n v="335"/>
    <n v="29"/>
    <x v="4"/>
  </r>
  <r>
    <x v="104"/>
    <n v="367"/>
    <n v="30"/>
    <x v="4"/>
  </r>
  <r>
    <x v="104"/>
    <n v="306"/>
    <n v="31"/>
    <x v="4"/>
  </r>
  <r>
    <x v="104"/>
    <n v="338"/>
    <n v="32"/>
    <x v="4"/>
  </r>
  <r>
    <x v="104"/>
    <n v="325"/>
    <n v="33"/>
    <x v="4"/>
  </r>
  <r>
    <x v="104"/>
    <n v="315"/>
    <n v="34"/>
    <x v="4"/>
  </r>
  <r>
    <x v="104"/>
    <n v="296"/>
    <n v="35"/>
    <x v="4"/>
  </r>
  <r>
    <x v="104"/>
    <n v="284"/>
    <n v="36"/>
    <x v="4"/>
  </r>
  <r>
    <x v="104"/>
    <n v="284"/>
    <n v="37"/>
    <x v="4"/>
  </r>
  <r>
    <x v="104"/>
    <n v="313"/>
    <n v="38"/>
    <x v="4"/>
  </r>
  <r>
    <x v="104"/>
    <n v="289"/>
    <n v="39"/>
    <x v="4"/>
  </r>
  <r>
    <x v="104"/>
    <n v="268"/>
    <n v="40"/>
    <x v="4"/>
  </r>
  <r>
    <x v="104"/>
    <n v="292"/>
    <n v="41"/>
    <x v="4"/>
  </r>
  <r>
    <x v="104"/>
    <n v="273"/>
    <n v="42"/>
    <x v="4"/>
  </r>
  <r>
    <x v="104"/>
    <n v="226"/>
    <n v="43"/>
    <x v="4"/>
  </r>
  <r>
    <x v="104"/>
    <n v="238"/>
    <n v="44"/>
    <x v="4"/>
  </r>
  <r>
    <x v="104"/>
    <n v="274"/>
    <n v="45"/>
    <x v="4"/>
  </r>
  <r>
    <x v="104"/>
    <n v="262"/>
    <n v="46"/>
    <x v="4"/>
  </r>
  <r>
    <x v="104"/>
    <n v="226"/>
    <n v="47"/>
    <x v="4"/>
  </r>
  <r>
    <x v="104"/>
    <n v="265"/>
    <n v="48"/>
    <x v="4"/>
  </r>
  <r>
    <x v="104"/>
    <n v="269"/>
    <n v="49"/>
    <x v="4"/>
  </r>
  <r>
    <x v="104"/>
    <n v="261"/>
    <n v="50"/>
    <x v="4"/>
  </r>
  <r>
    <x v="104"/>
    <n v="221"/>
    <n v="51"/>
    <x v="4"/>
  </r>
  <r>
    <x v="104"/>
    <n v="260"/>
    <n v="52"/>
    <x v="4"/>
  </r>
  <r>
    <x v="104"/>
    <n v="254"/>
    <n v="53"/>
    <x v="4"/>
  </r>
  <r>
    <x v="104"/>
    <n v="253"/>
    <n v="54"/>
    <x v="4"/>
  </r>
  <r>
    <x v="104"/>
    <n v="266"/>
    <n v="55"/>
    <x v="4"/>
  </r>
  <r>
    <x v="104"/>
    <n v="264"/>
    <n v="56"/>
    <x v="4"/>
  </r>
  <r>
    <x v="104"/>
    <n v="258"/>
    <n v="57"/>
    <x v="4"/>
  </r>
  <r>
    <x v="104"/>
    <n v="256"/>
    <n v="58"/>
    <x v="4"/>
  </r>
  <r>
    <x v="104"/>
    <n v="236"/>
    <n v="59"/>
    <x v="4"/>
  </r>
  <r>
    <x v="104"/>
    <n v="252"/>
    <n v="60"/>
    <x v="5"/>
  </r>
  <r>
    <x v="104"/>
    <n v="193"/>
    <n v="61"/>
    <x v="5"/>
  </r>
  <r>
    <x v="104"/>
    <n v="225"/>
    <n v="62"/>
    <x v="5"/>
  </r>
  <r>
    <x v="104"/>
    <n v="195"/>
    <n v="63"/>
    <x v="5"/>
  </r>
  <r>
    <x v="104"/>
    <n v="170"/>
    <n v="64"/>
    <x v="5"/>
  </r>
  <r>
    <x v="104"/>
    <n v="168"/>
    <n v="65"/>
    <x v="5"/>
  </r>
  <r>
    <x v="104"/>
    <n v="171"/>
    <n v="66"/>
    <x v="5"/>
  </r>
  <r>
    <x v="104"/>
    <n v="147"/>
    <n v="67"/>
    <x v="5"/>
  </r>
  <r>
    <x v="104"/>
    <n v="128"/>
    <n v="68"/>
    <x v="5"/>
  </r>
  <r>
    <x v="104"/>
    <n v="121"/>
    <n v="69"/>
    <x v="5"/>
  </r>
  <r>
    <x v="104"/>
    <n v="109"/>
    <n v="70"/>
    <x v="5"/>
  </r>
  <r>
    <x v="104"/>
    <n v="100"/>
    <n v="71"/>
    <x v="5"/>
  </r>
  <r>
    <x v="104"/>
    <n v="89"/>
    <n v="72"/>
    <x v="5"/>
  </r>
  <r>
    <x v="104"/>
    <n v="85"/>
    <n v="73"/>
    <x v="5"/>
  </r>
  <r>
    <x v="104"/>
    <n v="88"/>
    <n v="74"/>
    <x v="5"/>
  </r>
  <r>
    <x v="104"/>
    <n v="61"/>
    <n v="75"/>
    <x v="5"/>
  </r>
  <r>
    <x v="104"/>
    <n v="87"/>
    <n v="76"/>
    <x v="5"/>
  </r>
  <r>
    <x v="104"/>
    <n v="55"/>
    <n v="77"/>
    <x v="5"/>
  </r>
  <r>
    <x v="104"/>
    <n v="51"/>
    <n v="78"/>
    <x v="5"/>
  </r>
  <r>
    <x v="104"/>
    <n v="52"/>
    <n v="79"/>
    <x v="5"/>
  </r>
  <r>
    <x v="104"/>
    <n v="42"/>
    <n v="80"/>
    <x v="5"/>
  </r>
  <r>
    <x v="104"/>
    <n v="64"/>
    <n v="81"/>
    <x v="5"/>
  </r>
  <r>
    <x v="104"/>
    <n v="38"/>
    <n v="82"/>
    <x v="5"/>
  </r>
  <r>
    <x v="104"/>
    <n v="31"/>
    <n v="83"/>
    <x v="5"/>
  </r>
  <r>
    <x v="104"/>
    <n v="34"/>
    <n v="84"/>
    <x v="5"/>
  </r>
  <r>
    <x v="104"/>
    <n v="28"/>
    <n v="85"/>
    <x v="5"/>
  </r>
  <r>
    <x v="104"/>
    <n v="17"/>
    <n v="86"/>
    <x v="5"/>
  </r>
  <r>
    <x v="104"/>
    <n v="26"/>
    <n v="87"/>
    <x v="5"/>
  </r>
  <r>
    <x v="104"/>
    <n v="17"/>
    <n v="88"/>
    <x v="5"/>
  </r>
  <r>
    <x v="104"/>
    <n v="17"/>
    <n v="89"/>
    <x v="5"/>
  </r>
  <r>
    <x v="104"/>
    <n v="12"/>
    <n v="90"/>
    <x v="5"/>
  </r>
  <r>
    <x v="104"/>
    <n v="20"/>
    <n v="91"/>
    <x v="5"/>
  </r>
  <r>
    <x v="104"/>
    <n v="4"/>
    <n v="92"/>
    <x v="5"/>
  </r>
  <r>
    <x v="104"/>
    <n v="13"/>
    <n v="93"/>
    <x v="5"/>
  </r>
  <r>
    <x v="104"/>
    <n v="6"/>
    <n v="94"/>
    <x v="5"/>
  </r>
  <r>
    <x v="104"/>
    <n v="7"/>
    <n v="95"/>
    <x v="5"/>
  </r>
  <r>
    <x v="104"/>
    <n v="10"/>
    <n v="96"/>
    <x v="5"/>
  </r>
  <r>
    <x v="104"/>
    <n v="2"/>
    <n v="97"/>
    <x v="5"/>
  </r>
  <r>
    <x v="104"/>
    <n v="1"/>
    <n v="99"/>
    <x v="5"/>
  </r>
  <r>
    <x v="104"/>
    <n v="2"/>
    <n v="100"/>
    <x v="5"/>
  </r>
  <r>
    <x v="104"/>
    <n v="2"/>
    <n v="101"/>
    <x v="5"/>
  </r>
  <r>
    <x v="104"/>
    <n v="3"/>
    <n v="102"/>
    <x v="5"/>
  </r>
  <r>
    <x v="104"/>
    <n v="1"/>
    <n v="103"/>
    <x v="5"/>
  </r>
  <r>
    <x v="104"/>
    <n v="2"/>
    <n v="104"/>
    <x v="5"/>
  </r>
  <r>
    <x v="104"/>
    <n v="2"/>
    <n v="105"/>
    <x v="5"/>
  </r>
  <r>
    <x v="104"/>
    <n v="1"/>
    <n v="106"/>
    <x v="5"/>
  </r>
  <r>
    <x v="104"/>
    <n v="1"/>
    <n v="108"/>
    <x v="5"/>
  </r>
  <r>
    <x v="105"/>
    <n v="348"/>
    <n v="0"/>
    <x v="0"/>
  </r>
  <r>
    <x v="105"/>
    <n v="335"/>
    <n v="1"/>
    <x v="0"/>
  </r>
  <r>
    <x v="105"/>
    <n v="325"/>
    <n v="2"/>
    <x v="0"/>
  </r>
  <r>
    <x v="105"/>
    <n v="300"/>
    <n v="3"/>
    <x v="0"/>
  </r>
  <r>
    <x v="105"/>
    <n v="314"/>
    <n v="4"/>
    <x v="0"/>
  </r>
  <r>
    <x v="105"/>
    <n v="270"/>
    <n v="5"/>
    <x v="0"/>
  </r>
  <r>
    <x v="105"/>
    <n v="246"/>
    <n v="6"/>
    <x v="1"/>
  </r>
  <r>
    <x v="105"/>
    <n v="290"/>
    <n v="7"/>
    <x v="1"/>
  </r>
  <r>
    <x v="105"/>
    <n v="328"/>
    <n v="8"/>
    <x v="1"/>
  </r>
  <r>
    <x v="105"/>
    <n v="332"/>
    <n v="9"/>
    <x v="1"/>
  </r>
  <r>
    <x v="105"/>
    <n v="338"/>
    <n v="10"/>
    <x v="1"/>
  </r>
  <r>
    <x v="105"/>
    <n v="334"/>
    <n v="11"/>
    <x v="1"/>
  </r>
  <r>
    <x v="105"/>
    <n v="351"/>
    <n v="12"/>
    <x v="2"/>
  </r>
  <r>
    <x v="105"/>
    <n v="370"/>
    <n v="13"/>
    <x v="2"/>
  </r>
  <r>
    <x v="105"/>
    <n v="450"/>
    <n v="14"/>
    <x v="2"/>
  </r>
  <r>
    <x v="105"/>
    <n v="438"/>
    <n v="15"/>
    <x v="2"/>
  </r>
  <r>
    <x v="105"/>
    <n v="439"/>
    <n v="16"/>
    <x v="2"/>
  </r>
  <r>
    <x v="105"/>
    <n v="459"/>
    <n v="17"/>
    <x v="2"/>
  </r>
  <r>
    <x v="105"/>
    <n v="476"/>
    <n v="18"/>
    <x v="3"/>
  </r>
  <r>
    <x v="105"/>
    <n v="396"/>
    <n v="19"/>
    <x v="3"/>
  </r>
  <r>
    <x v="105"/>
    <n v="374"/>
    <n v="20"/>
    <x v="3"/>
  </r>
  <r>
    <x v="105"/>
    <n v="385"/>
    <n v="21"/>
    <x v="3"/>
  </r>
  <r>
    <x v="105"/>
    <n v="394"/>
    <n v="22"/>
    <x v="3"/>
  </r>
  <r>
    <x v="105"/>
    <n v="333"/>
    <n v="23"/>
    <x v="3"/>
  </r>
  <r>
    <x v="105"/>
    <n v="336"/>
    <n v="24"/>
    <x v="3"/>
  </r>
  <r>
    <x v="105"/>
    <n v="316"/>
    <n v="25"/>
    <x v="3"/>
  </r>
  <r>
    <x v="105"/>
    <n v="315"/>
    <n v="26"/>
    <x v="3"/>
  </r>
  <r>
    <x v="105"/>
    <n v="291"/>
    <n v="27"/>
    <x v="3"/>
  </r>
  <r>
    <x v="105"/>
    <n v="288"/>
    <n v="28"/>
    <x v="3"/>
  </r>
  <r>
    <x v="105"/>
    <n v="283"/>
    <n v="29"/>
    <x v="4"/>
  </r>
  <r>
    <x v="105"/>
    <n v="309"/>
    <n v="30"/>
    <x v="4"/>
  </r>
  <r>
    <x v="105"/>
    <n v="309"/>
    <n v="31"/>
    <x v="4"/>
  </r>
  <r>
    <x v="105"/>
    <n v="295"/>
    <n v="32"/>
    <x v="4"/>
  </r>
  <r>
    <x v="105"/>
    <n v="290"/>
    <n v="33"/>
    <x v="4"/>
  </r>
  <r>
    <x v="105"/>
    <n v="291"/>
    <n v="34"/>
    <x v="4"/>
  </r>
  <r>
    <x v="105"/>
    <n v="262"/>
    <n v="35"/>
    <x v="4"/>
  </r>
  <r>
    <x v="105"/>
    <n v="282"/>
    <n v="36"/>
    <x v="4"/>
  </r>
  <r>
    <x v="105"/>
    <n v="282"/>
    <n v="37"/>
    <x v="4"/>
  </r>
  <r>
    <x v="105"/>
    <n v="278"/>
    <n v="38"/>
    <x v="4"/>
  </r>
  <r>
    <x v="105"/>
    <n v="273"/>
    <n v="39"/>
    <x v="4"/>
  </r>
  <r>
    <x v="105"/>
    <n v="311"/>
    <n v="40"/>
    <x v="4"/>
  </r>
  <r>
    <x v="105"/>
    <n v="293"/>
    <n v="41"/>
    <x v="4"/>
  </r>
  <r>
    <x v="105"/>
    <n v="295"/>
    <n v="42"/>
    <x v="4"/>
  </r>
  <r>
    <x v="105"/>
    <n v="291"/>
    <n v="43"/>
    <x v="4"/>
  </r>
  <r>
    <x v="105"/>
    <n v="305"/>
    <n v="44"/>
    <x v="4"/>
  </r>
  <r>
    <x v="105"/>
    <n v="215"/>
    <n v="45"/>
    <x v="4"/>
  </r>
  <r>
    <x v="105"/>
    <n v="282"/>
    <n v="46"/>
    <x v="4"/>
  </r>
  <r>
    <x v="105"/>
    <n v="238"/>
    <n v="47"/>
    <x v="4"/>
  </r>
  <r>
    <x v="105"/>
    <n v="283"/>
    <n v="48"/>
    <x v="4"/>
  </r>
  <r>
    <x v="105"/>
    <n v="265"/>
    <n v="49"/>
    <x v="4"/>
  </r>
  <r>
    <x v="105"/>
    <n v="290"/>
    <n v="50"/>
    <x v="4"/>
  </r>
  <r>
    <x v="105"/>
    <n v="253"/>
    <n v="51"/>
    <x v="4"/>
  </r>
  <r>
    <x v="105"/>
    <n v="234"/>
    <n v="52"/>
    <x v="4"/>
  </r>
  <r>
    <x v="105"/>
    <n v="269"/>
    <n v="53"/>
    <x v="4"/>
  </r>
  <r>
    <x v="105"/>
    <n v="261"/>
    <n v="54"/>
    <x v="4"/>
  </r>
  <r>
    <x v="105"/>
    <n v="259"/>
    <n v="55"/>
    <x v="4"/>
  </r>
  <r>
    <x v="105"/>
    <n v="272"/>
    <n v="56"/>
    <x v="4"/>
  </r>
  <r>
    <x v="105"/>
    <n v="265"/>
    <n v="57"/>
    <x v="4"/>
  </r>
  <r>
    <x v="105"/>
    <n v="281"/>
    <n v="58"/>
    <x v="4"/>
  </r>
  <r>
    <x v="105"/>
    <n v="278"/>
    <n v="59"/>
    <x v="4"/>
  </r>
  <r>
    <x v="105"/>
    <n v="270"/>
    <n v="60"/>
    <x v="5"/>
  </r>
  <r>
    <x v="105"/>
    <n v="255"/>
    <n v="61"/>
    <x v="5"/>
  </r>
  <r>
    <x v="105"/>
    <n v="256"/>
    <n v="62"/>
    <x v="5"/>
  </r>
  <r>
    <x v="105"/>
    <n v="232"/>
    <n v="63"/>
    <x v="5"/>
  </r>
  <r>
    <x v="105"/>
    <n v="220"/>
    <n v="64"/>
    <x v="5"/>
  </r>
  <r>
    <x v="105"/>
    <n v="220"/>
    <n v="65"/>
    <x v="5"/>
  </r>
  <r>
    <x v="105"/>
    <n v="213"/>
    <n v="66"/>
    <x v="5"/>
  </r>
  <r>
    <x v="105"/>
    <n v="210"/>
    <n v="67"/>
    <x v="5"/>
  </r>
  <r>
    <x v="105"/>
    <n v="184"/>
    <n v="68"/>
    <x v="5"/>
  </r>
  <r>
    <x v="105"/>
    <n v="190"/>
    <n v="69"/>
    <x v="5"/>
  </r>
  <r>
    <x v="105"/>
    <n v="170"/>
    <n v="70"/>
    <x v="5"/>
  </r>
  <r>
    <x v="105"/>
    <n v="177"/>
    <n v="71"/>
    <x v="5"/>
  </r>
  <r>
    <x v="105"/>
    <n v="171"/>
    <n v="72"/>
    <x v="5"/>
  </r>
  <r>
    <x v="105"/>
    <n v="149"/>
    <n v="73"/>
    <x v="5"/>
  </r>
  <r>
    <x v="105"/>
    <n v="129"/>
    <n v="74"/>
    <x v="5"/>
  </r>
  <r>
    <x v="105"/>
    <n v="122"/>
    <n v="75"/>
    <x v="5"/>
  </r>
  <r>
    <x v="105"/>
    <n v="127"/>
    <n v="76"/>
    <x v="5"/>
  </r>
  <r>
    <x v="105"/>
    <n v="101"/>
    <n v="77"/>
    <x v="5"/>
  </r>
  <r>
    <x v="105"/>
    <n v="100"/>
    <n v="78"/>
    <x v="5"/>
  </r>
  <r>
    <x v="105"/>
    <n v="79"/>
    <n v="79"/>
    <x v="5"/>
  </r>
  <r>
    <x v="105"/>
    <n v="90"/>
    <n v="80"/>
    <x v="5"/>
  </r>
  <r>
    <x v="105"/>
    <n v="82"/>
    <n v="81"/>
    <x v="5"/>
  </r>
  <r>
    <x v="105"/>
    <n v="87"/>
    <n v="82"/>
    <x v="5"/>
  </r>
  <r>
    <x v="105"/>
    <n v="74"/>
    <n v="83"/>
    <x v="5"/>
  </r>
  <r>
    <x v="105"/>
    <n v="57"/>
    <n v="84"/>
    <x v="5"/>
  </r>
  <r>
    <x v="105"/>
    <n v="61"/>
    <n v="85"/>
    <x v="5"/>
  </r>
  <r>
    <x v="105"/>
    <n v="35"/>
    <n v="86"/>
    <x v="5"/>
  </r>
  <r>
    <x v="105"/>
    <n v="43"/>
    <n v="87"/>
    <x v="5"/>
  </r>
  <r>
    <x v="105"/>
    <n v="39"/>
    <n v="88"/>
    <x v="5"/>
  </r>
  <r>
    <x v="105"/>
    <n v="26"/>
    <n v="89"/>
    <x v="5"/>
  </r>
  <r>
    <x v="105"/>
    <n v="26"/>
    <n v="90"/>
    <x v="5"/>
  </r>
  <r>
    <x v="105"/>
    <n v="26"/>
    <n v="91"/>
    <x v="5"/>
  </r>
  <r>
    <x v="105"/>
    <n v="16"/>
    <n v="92"/>
    <x v="5"/>
  </r>
  <r>
    <x v="105"/>
    <n v="17"/>
    <n v="93"/>
    <x v="5"/>
  </r>
  <r>
    <x v="105"/>
    <n v="7"/>
    <n v="94"/>
    <x v="5"/>
  </r>
  <r>
    <x v="105"/>
    <n v="4"/>
    <n v="95"/>
    <x v="5"/>
  </r>
  <r>
    <x v="105"/>
    <n v="7"/>
    <n v="96"/>
    <x v="5"/>
  </r>
  <r>
    <x v="105"/>
    <n v="3"/>
    <n v="97"/>
    <x v="5"/>
  </r>
  <r>
    <x v="105"/>
    <n v="1"/>
    <n v="98"/>
    <x v="5"/>
  </r>
  <r>
    <x v="105"/>
    <n v="3"/>
    <n v="99"/>
    <x v="5"/>
  </r>
  <r>
    <x v="105"/>
    <n v="2"/>
    <n v="100"/>
    <x v="5"/>
  </r>
  <r>
    <x v="105"/>
    <n v="1"/>
    <n v="101"/>
    <x v="5"/>
  </r>
  <r>
    <x v="105"/>
    <n v="1"/>
    <n v="104"/>
    <x v="5"/>
  </r>
  <r>
    <x v="105"/>
    <n v="1"/>
    <n v="105"/>
    <x v="5"/>
  </r>
  <r>
    <x v="105"/>
    <n v="2"/>
    <n v="106"/>
    <x v="5"/>
  </r>
  <r>
    <x v="105"/>
    <n v="3"/>
    <n v="107"/>
    <x v="5"/>
  </r>
  <r>
    <x v="106"/>
    <n v="105"/>
    <n v="0"/>
    <x v="0"/>
  </r>
  <r>
    <x v="106"/>
    <n v="96"/>
    <n v="1"/>
    <x v="0"/>
  </r>
  <r>
    <x v="106"/>
    <n v="105"/>
    <n v="2"/>
    <x v="0"/>
  </r>
  <r>
    <x v="106"/>
    <n v="96"/>
    <n v="3"/>
    <x v="0"/>
  </r>
  <r>
    <x v="106"/>
    <n v="103"/>
    <n v="4"/>
    <x v="0"/>
  </r>
  <r>
    <x v="106"/>
    <n v="86"/>
    <n v="5"/>
    <x v="0"/>
  </r>
  <r>
    <x v="106"/>
    <n v="84"/>
    <n v="6"/>
    <x v="1"/>
  </r>
  <r>
    <x v="106"/>
    <n v="103"/>
    <n v="7"/>
    <x v="1"/>
  </r>
  <r>
    <x v="106"/>
    <n v="97"/>
    <n v="8"/>
    <x v="1"/>
  </r>
  <r>
    <x v="106"/>
    <n v="94"/>
    <n v="9"/>
    <x v="1"/>
  </r>
  <r>
    <x v="106"/>
    <n v="98"/>
    <n v="10"/>
    <x v="1"/>
  </r>
  <r>
    <x v="106"/>
    <n v="102"/>
    <n v="11"/>
    <x v="1"/>
  </r>
  <r>
    <x v="106"/>
    <n v="122"/>
    <n v="12"/>
    <x v="2"/>
  </r>
  <r>
    <x v="106"/>
    <n v="113"/>
    <n v="13"/>
    <x v="2"/>
  </r>
  <r>
    <x v="106"/>
    <n v="126"/>
    <n v="14"/>
    <x v="2"/>
  </r>
  <r>
    <x v="106"/>
    <n v="127"/>
    <n v="15"/>
    <x v="2"/>
  </r>
  <r>
    <x v="106"/>
    <n v="144"/>
    <n v="16"/>
    <x v="2"/>
  </r>
  <r>
    <x v="106"/>
    <n v="136"/>
    <n v="17"/>
    <x v="2"/>
  </r>
  <r>
    <x v="106"/>
    <n v="142"/>
    <n v="18"/>
    <x v="3"/>
  </r>
  <r>
    <x v="106"/>
    <n v="128"/>
    <n v="19"/>
    <x v="3"/>
  </r>
  <r>
    <x v="106"/>
    <n v="124"/>
    <n v="20"/>
    <x v="3"/>
  </r>
  <r>
    <x v="106"/>
    <n v="116"/>
    <n v="21"/>
    <x v="3"/>
  </r>
  <r>
    <x v="106"/>
    <n v="106"/>
    <n v="22"/>
    <x v="3"/>
  </r>
  <r>
    <x v="106"/>
    <n v="114"/>
    <n v="23"/>
    <x v="3"/>
  </r>
  <r>
    <x v="106"/>
    <n v="113"/>
    <n v="24"/>
    <x v="3"/>
  </r>
  <r>
    <x v="106"/>
    <n v="120"/>
    <n v="25"/>
    <x v="3"/>
  </r>
  <r>
    <x v="106"/>
    <n v="127"/>
    <n v="26"/>
    <x v="3"/>
  </r>
  <r>
    <x v="106"/>
    <n v="110"/>
    <n v="27"/>
    <x v="3"/>
  </r>
  <r>
    <x v="106"/>
    <n v="108"/>
    <n v="28"/>
    <x v="3"/>
  </r>
  <r>
    <x v="106"/>
    <n v="106"/>
    <n v="29"/>
    <x v="4"/>
  </r>
  <r>
    <x v="106"/>
    <n v="86"/>
    <n v="30"/>
    <x v="4"/>
  </r>
  <r>
    <x v="106"/>
    <n v="86"/>
    <n v="31"/>
    <x v="4"/>
  </r>
  <r>
    <x v="106"/>
    <n v="93"/>
    <n v="32"/>
    <x v="4"/>
  </r>
  <r>
    <x v="106"/>
    <n v="90"/>
    <n v="33"/>
    <x v="4"/>
  </r>
  <r>
    <x v="106"/>
    <n v="91"/>
    <n v="34"/>
    <x v="4"/>
  </r>
  <r>
    <x v="106"/>
    <n v="84"/>
    <n v="35"/>
    <x v="4"/>
  </r>
  <r>
    <x v="106"/>
    <n v="76"/>
    <n v="36"/>
    <x v="4"/>
  </r>
  <r>
    <x v="106"/>
    <n v="85"/>
    <n v="37"/>
    <x v="4"/>
  </r>
  <r>
    <x v="106"/>
    <n v="78"/>
    <n v="38"/>
    <x v="4"/>
  </r>
  <r>
    <x v="106"/>
    <n v="107"/>
    <n v="39"/>
    <x v="4"/>
  </r>
  <r>
    <x v="106"/>
    <n v="94"/>
    <n v="40"/>
    <x v="4"/>
  </r>
  <r>
    <x v="106"/>
    <n v="117"/>
    <n v="41"/>
    <x v="4"/>
  </r>
  <r>
    <x v="106"/>
    <n v="94"/>
    <n v="42"/>
    <x v="4"/>
  </r>
  <r>
    <x v="106"/>
    <n v="92"/>
    <n v="43"/>
    <x v="4"/>
  </r>
  <r>
    <x v="106"/>
    <n v="101"/>
    <n v="44"/>
    <x v="4"/>
  </r>
  <r>
    <x v="106"/>
    <n v="90"/>
    <n v="45"/>
    <x v="4"/>
  </r>
  <r>
    <x v="106"/>
    <n v="90"/>
    <n v="46"/>
    <x v="4"/>
  </r>
  <r>
    <x v="106"/>
    <n v="87"/>
    <n v="47"/>
    <x v="4"/>
  </r>
  <r>
    <x v="106"/>
    <n v="98"/>
    <n v="48"/>
    <x v="4"/>
  </r>
  <r>
    <x v="106"/>
    <n v="107"/>
    <n v="49"/>
    <x v="4"/>
  </r>
  <r>
    <x v="106"/>
    <n v="98"/>
    <n v="50"/>
    <x v="4"/>
  </r>
  <r>
    <x v="106"/>
    <n v="98"/>
    <n v="51"/>
    <x v="4"/>
  </r>
  <r>
    <x v="106"/>
    <n v="93"/>
    <n v="52"/>
    <x v="4"/>
  </r>
  <r>
    <x v="106"/>
    <n v="97"/>
    <n v="53"/>
    <x v="4"/>
  </r>
  <r>
    <x v="106"/>
    <n v="114"/>
    <n v="54"/>
    <x v="4"/>
  </r>
  <r>
    <x v="106"/>
    <n v="111"/>
    <n v="55"/>
    <x v="4"/>
  </r>
  <r>
    <x v="106"/>
    <n v="107"/>
    <n v="56"/>
    <x v="4"/>
  </r>
  <r>
    <x v="106"/>
    <n v="111"/>
    <n v="57"/>
    <x v="4"/>
  </r>
  <r>
    <x v="106"/>
    <n v="101"/>
    <n v="58"/>
    <x v="4"/>
  </r>
  <r>
    <x v="106"/>
    <n v="101"/>
    <n v="59"/>
    <x v="4"/>
  </r>
  <r>
    <x v="106"/>
    <n v="93"/>
    <n v="60"/>
    <x v="5"/>
  </r>
  <r>
    <x v="106"/>
    <n v="101"/>
    <n v="61"/>
    <x v="5"/>
  </r>
  <r>
    <x v="106"/>
    <n v="81"/>
    <n v="62"/>
    <x v="5"/>
  </r>
  <r>
    <x v="106"/>
    <n v="90"/>
    <n v="63"/>
    <x v="5"/>
  </r>
  <r>
    <x v="106"/>
    <n v="101"/>
    <n v="64"/>
    <x v="5"/>
  </r>
  <r>
    <x v="106"/>
    <n v="80"/>
    <n v="65"/>
    <x v="5"/>
  </r>
  <r>
    <x v="106"/>
    <n v="80"/>
    <n v="66"/>
    <x v="5"/>
  </r>
  <r>
    <x v="106"/>
    <n v="70"/>
    <n v="67"/>
    <x v="5"/>
  </r>
  <r>
    <x v="106"/>
    <n v="82"/>
    <n v="68"/>
    <x v="5"/>
  </r>
  <r>
    <x v="106"/>
    <n v="65"/>
    <n v="69"/>
    <x v="5"/>
  </r>
  <r>
    <x v="106"/>
    <n v="68"/>
    <n v="70"/>
    <x v="5"/>
  </r>
  <r>
    <x v="106"/>
    <n v="43"/>
    <n v="71"/>
    <x v="5"/>
  </r>
  <r>
    <x v="106"/>
    <n v="56"/>
    <n v="72"/>
    <x v="5"/>
  </r>
  <r>
    <x v="106"/>
    <n v="57"/>
    <n v="73"/>
    <x v="5"/>
  </r>
  <r>
    <x v="106"/>
    <n v="55"/>
    <n v="74"/>
    <x v="5"/>
  </r>
  <r>
    <x v="106"/>
    <n v="41"/>
    <n v="75"/>
    <x v="5"/>
  </r>
  <r>
    <x v="106"/>
    <n v="41"/>
    <n v="76"/>
    <x v="5"/>
  </r>
  <r>
    <x v="106"/>
    <n v="45"/>
    <n v="77"/>
    <x v="5"/>
  </r>
  <r>
    <x v="106"/>
    <n v="37"/>
    <n v="78"/>
    <x v="5"/>
  </r>
  <r>
    <x v="106"/>
    <n v="36"/>
    <n v="79"/>
    <x v="5"/>
  </r>
  <r>
    <x v="106"/>
    <n v="29"/>
    <n v="80"/>
    <x v="5"/>
  </r>
  <r>
    <x v="106"/>
    <n v="33"/>
    <n v="81"/>
    <x v="5"/>
  </r>
  <r>
    <x v="106"/>
    <n v="24"/>
    <n v="82"/>
    <x v="5"/>
  </r>
  <r>
    <x v="106"/>
    <n v="20"/>
    <n v="83"/>
    <x v="5"/>
  </r>
  <r>
    <x v="106"/>
    <n v="20"/>
    <n v="84"/>
    <x v="5"/>
  </r>
  <r>
    <x v="106"/>
    <n v="23"/>
    <n v="85"/>
    <x v="5"/>
  </r>
  <r>
    <x v="106"/>
    <n v="20"/>
    <n v="86"/>
    <x v="5"/>
  </r>
  <r>
    <x v="106"/>
    <n v="19"/>
    <n v="87"/>
    <x v="5"/>
  </r>
  <r>
    <x v="106"/>
    <n v="16"/>
    <n v="88"/>
    <x v="5"/>
  </r>
  <r>
    <x v="106"/>
    <n v="14"/>
    <n v="89"/>
    <x v="5"/>
  </r>
  <r>
    <x v="106"/>
    <n v="15"/>
    <n v="90"/>
    <x v="5"/>
  </r>
  <r>
    <x v="106"/>
    <n v="13"/>
    <n v="91"/>
    <x v="5"/>
  </r>
  <r>
    <x v="106"/>
    <n v="1"/>
    <n v="92"/>
    <x v="5"/>
  </r>
  <r>
    <x v="106"/>
    <n v="11"/>
    <n v="93"/>
    <x v="5"/>
  </r>
  <r>
    <x v="106"/>
    <n v="5"/>
    <n v="94"/>
    <x v="5"/>
  </r>
  <r>
    <x v="106"/>
    <n v="3"/>
    <n v="95"/>
    <x v="5"/>
  </r>
  <r>
    <x v="106"/>
    <n v="1"/>
    <n v="96"/>
    <x v="5"/>
  </r>
  <r>
    <x v="106"/>
    <n v="4"/>
    <n v="97"/>
    <x v="5"/>
  </r>
  <r>
    <x v="106"/>
    <n v="1"/>
    <n v="100"/>
    <x v="5"/>
  </r>
  <r>
    <x v="106"/>
    <n v="1"/>
    <n v="106"/>
    <x v="5"/>
  </r>
  <r>
    <x v="106"/>
    <n v="1"/>
    <n v="109"/>
    <x v="5"/>
  </r>
  <r>
    <x v="107"/>
    <n v="67"/>
    <n v="0"/>
    <x v="0"/>
  </r>
  <r>
    <x v="107"/>
    <n v="83"/>
    <n v="1"/>
    <x v="0"/>
  </r>
  <r>
    <x v="107"/>
    <n v="93"/>
    <n v="2"/>
    <x v="0"/>
  </r>
  <r>
    <x v="107"/>
    <n v="117"/>
    <n v="3"/>
    <x v="0"/>
  </r>
  <r>
    <x v="107"/>
    <n v="78"/>
    <n v="4"/>
    <x v="0"/>
  </r>
  <r>
    <x v="107"/>
    <n v="84"/>
    <n v="5"/>
    <x v="0"/>
  </r>
  <r>
    <x v="107"/>
    <n v="104"/>
    <n v="6"/>
    <x v="1"/>
  </r>
  <r>
    <x v="107"/>
    <n v="112"/>
    <n v="7"/>
    <x v="1"/>
  </r>
  <r>
    <x v="107"/>
    <n v="110"/>
    <n v="8"/>
    <x v="1"/>
  </r>
  <r>
    <x v="107"/>
    <n v="79"/>
    <n v="9"/>
    <x v="1"/>
  </r>
  <r>
    <x v="107"/>
    <n v="114"/>
    <n v="10"/>
    <x v="1"/>
  </r>
  <r>
    <x v="107"/>
    <n v="111"/>
    <n v="11"/>
    <x v="1"/>
  </r>
  <r>
    <x v="107"/>
    <n v="109"/>
    <n v="12"/>
    <x v="2"/>
  </r>
  <r>
    <x v="107"/>
    <n v="132"/>
    <n v="13"/>
    <x v="2"/>
  </r>
  <r>
    <x v="107"/>
    <n v="131"/>
    <n v="14"/>
    <x v="2"/>
  </r>
  <r>
    <x v="107"/>
    <n v="142"/>
    <n v="15"/>
    <x v="2"/>
  </r>
  <r>
    <x v="107"/>
    <n v="152"/>
    <n v="16"/>
    <x v="2"/>
  </r>
  <r>
    <x v="107"/>
    <n v="172"/>
    <n v="17"/>
    <x v="2"/>
  </r>
  <r>
    <x v="107"/>
    <n v="151"/>
    <n v="18"/>
    <x v="3"/>
  </r>
  <r>
    <x v="107"/>
    <n v="140"/>
    <n v="19"/>
    <x v="3"/>
  </r>
  <r>
    <x v="107"/>
    <n v="148"/>
    <n v="20"/>
    <x v="3"/>
  </r>
  <r>
    <x v="107"/>
    <n v="137"/>
    <n v="21"/>
    <x v="3"/>
  </r>
  <r>
    <x v="107"/>
    <n v="108"/>
    <n v="22"/>
    <x v="3"/>
  </r>
  <r>
    <x v="107"/>
    <n v="101"/>
    <n v="23"/>
    <x v="3"/>
  </r>
  <r>
    <x v="107"/>
    <n v="109"/>
    <n v="24"/>
    <x v="3"/>
  </r>
  <r>
    <x v="107"/>
    <n v="112"/>
    <n v="25"/>
    <x v="3"/>
  </r>
  <r>
    <x v="107"/>
    <n v="120"/>
    <n v="26"/>
    <x v="3"/>
  </r>
  <r>
    <x v="107"/>
    <n v="111"/>
    <n v="27"/>
    <x v="3"/>
  </r>
  <r>
    <x v="107"/>
    <n v="121"/>
    <n v="28"/>
    <x v="3"/>
  </r>
  <r>
    <x v="107"/>
    <n v="89"/>
    <n v="29"/>
    <x v="4"/>
  </r>
  <r>
    <x v="107"/>
    <n v="83"/>
    <n v="30"/>
    <x v="4"/>
  </r>
  <r>
    <x v="107"/>
    <n v="80"/>
    <n v="31"/>
    <x v="4"/>
  </r>
  <r>
    <x v="107"/>
    <n v="79"/>
    <n v="32"/>
    <x v="4"/>
  </r>
  <r>
    <x v="107"/>
    <n v="87"/>
    <n v="33"/>
    <x v="4"/>
  </r>
  <r>
    <x v="107"/>
    <n v="87"/>
    <n v="34"/>
    <x v="4"/>
  </r>
  <r>
    <x v="107"/>
    <n v="90"/>
    <n v="35"/>
    <x v="4"/>
  </r>
  <r>
    <x v="107"/>
    <n v="85"/>
    <n v="36"/>
    <x v="4"/>
  </r>
  <r>
    <x v="107"/>
    <n v="100"/>
    <n v="37"/>
    <x v="4"/>
  </r>
  <r>
    <x v="107"/>
    <n v="85"/>
    <n v="38"/>
    <x v="4"/>
  </r>
  <r>
    <x v="107"/>
    <n v="98"/>
    <n v="39"/>
    <x v="4"/>
  </r>
  <r>
    <x v="107"/>
    <n v="115"/>
    <n v="40"/>
    <x v="4"/>
  </r>
  <r>
    <x v="107"/>
    <n v="115"/>
    <n v="41"/>
    <x v="4"/>
  </r>
  <r>
    <x v="107"/>
    <n v="121"/>
    <n v="42"/>
    <x v="4"/>
  </r>
  <r>
    <x v="107"/>
    <n v="121"/>
    <n v="43"/>
    <x v="4"/>
  </r>
  <r>
    <x v="107"/>
    <n v="103"/>
    <n v="44"/>
    <x v="4"/>
  </r>
  <r>
    <x v="107"/>
    <n v="121"/>
    <n v="45"/>
    <x v="4"/>
  </r>
  <r>
    <x v="107"/>
    <n v="100"/>
    <n v="46"/>
    <x v="4"/>
  </r>
  <r>
    <x v="107"/>
    <n v="110"/>
    <n v="47"/>
    <x v="4"/>
  </r>
  <r>
    <x v="107"/>
    <n v="122"/>
    <n v="48"/>
    <x v="4"/>
  </r>
  <r>
    <x v="107"/>
    <n v="128"/>
    <n v="49"/>
    <x v="4"/>
  </r>
  <r>
    <x v="107"/>
    <n v="133"/>
    <n v="50"/>
    <x v="4"/>
  </r>
  <r>
    <x v="107"/>
    <n v="124"/>
    <n v="51"/>
    <x v="4"/>
  </r>
  <r>
    <x v="107"/>
    <n v="132"/>
    <n v="52"/>
    <x v="4"/>
  </r>
  <r>
    <x v="107"/>
    <n v="136"/>
    <n v="53"/>
    <x v="4"/>
  </r>
  <r>
    <x v="107"/>
    <n v="119"/>
    <n v="54"/>
    <x v="4"/>
  </r>
  <r>
    <x v="107"/>
    <n v="137"/>
    <n v="55"/>
    <x v="4"/>
  </r>
  <r>
    <x v="107"/>
    <n v="140"/>
    <n v="56"/>
    <x v="4"/>
  </r>
  <r>
    <x v="107"/>
    <n v="131"/>
    <n v="57"/>
    <x v="4"/>
  </r>
  <r>
    <x v="107"/>
    <n v="141"/>
    <n v="58"/>
    <x v="4"/>
  </r>
  <r>
    <x v="107"/>
    <n v="137"/>
    <n v="59"/>
    <x v="4"/>
  </r>
  <r>
    <x v="107"/>
    <n v="111"/>
    <n v="60"/>
    <x v="5"/>
  </r>
  <r>
    <x v="107"/>
    <n v="147"/>
    <n v="61"/>
    <x v="5"/>
  </r>
  <r>
    <x v="107"/>
    <n v="122"/>
    <n v="62"/>
    <x v="5"/>
  </r>
  <r>
    <x v="107"/>
    <n v="129"/>
    <n v="63"/>
    <x v="5"/>
  </r>
  <r>
    <x v="107"/>
    <n v="120"/>
    <n v="64"/>
    <x v="5"/>
  </r>
  <r>
    <x v="107"/>
    <n v="100"/>
    <n v="65"/>
    <x v="5"/>
  </r>
  <r>
    <x v="107"/>
    <n v="114"/>
    <n v="66"/>
    <x v="5"/>
  </r>
  <r>
    <x v="107"/>
    <n v="116"/>
    <n v="67"/>
    <x v="5"/>
  </r>
  <r>
    <x v="107"/>
    <n v="104"/>
    <n v="68"/>
    <x v="5"/>
  </r>
  <r>
    <x v="107"/>
    <n v="95"/>
    <n v="69"/>
    <x v="5"/>
  </r>
  <r>
    <x v="107"/>
    <n v="98"/>
    <n v="70"/>
    <x v="5"/>
  </r>
  <r>
    <x v="107"/>
    <n v="126"/>
    <n v="71"/>
    <x v="5"/>
  </r>
  <r>
    <x v="107"/>
    <n v="83"/>
    <n v="72"/>
    <x v="5"/>
  </r>
  <r>
    <x v="107"/>
    <n v="83"/>
    <n v="73"/>
    <x v="5"/>
  </r>
  <r>
    <x v="107"/>
    <n v="77"/>
    <n v="74"/>
    <x v="5"/>
  </r>
  <r>
    <x v="107"/>
    <n v="74"/>
    <n v="75"/>
    <x v="5"/>
  </r>
  <r>
    <x v="107"/>
    <n v="67"/>
    <n v="76"/>
    <x v="5"/>
  </r>
  <r>
    <x v="107"/>
    <n v="69"/>
    <n v="77"/>
    <x v="5"/>
  </r>
  <r>
    <x v="107"/>
    <n v="75"/>
    <n v="78"/>
    <x v="5"/>
  </r>
  <r>
    <x v="107"/>
    <n v="43"/>
    <n v="79"/>
    <x v="5"/>
  </r>
  <r>
    <x v="107"/>
    <n v="59"/>
    <n v="80"/>
    <x v="5"/>
  </r>
  <r>
    <x v="107"/>
    <n v="50"/>
    <n v="81"/>
    <x v="5"/>
  </r>
  <r>
    <x v="107"/>
    <n v="52"/>
    <n v="82"/>
    <x v="5"/>
  </r>
  <r>
    <x v="107"/>
    <n v="35"/>
    <n v="83"/>
    <x v="5"/>
  </r>
  <r>
    <x v="107"/>
    <n v="28"/>
    <n v="84"/>
    <x v="5"/>
  </r>
  <r>
    <x v="107"/>
    <n v="31"/>
    <n v="85"/>
    <x v="5"/>
  </r>
  <r>
    <x v="107"/>
    <n v="34"/>
    <n v="86"/>
    <x v="5"/>
  </r>
  <r>
    <x v="107"/>
    <n v="27"/>
    <n v="87"/>
    <x v="5"/>
  </r>
  <r>
    <x v="107"/>
    <n v="26"/>
    <n v="88"/>
    <x v="5"/>
  </r>
  <r>
    <x v="107"/>
    <n v="21"/>
    <n v="89"/>
    <x v="5"/>
  </r>
  <r>
    <x v="107"/>
    <n v="14"/>
    <n v="90"/>
    <x v="5"/>
  </r>
  <r>
    <x v="107"/>
    <n v="16"/>
    <n v="91"/>
    <x v="5"/>
  </r>
  <r>
    <x v="107"/>
    <n v="10"/>
    <n v="92"/>
    <x v="5"/>
  </r>
  <r>
    <x v="107"/>
    <n v="8"/>
    <n v="93"/>
    <x v="5"/>
  </r>
  <r>
    <x v="107"/>
    <n v="9"/>
    <n v="94"/>
    <x v="5"/>
  </r>
  <r>
    <x v="107"/>
    <n v="3"/>
    <n v="95"/>
    <x v="5"/>
  </r>
  <r>
    <x v="107"/>
    <n v="5"/>
    <n v="96"/>
    <x v="5"/>
  </r>
  <r>
    <x v="107"/>
    <n v="3"/>
    <n v="97"/>
    <x v="5"/>
  </r>
  <r>
    <x v="107"/>
    <n v="1"/>
    <n v="98"/>
    <x v="5"/>
  </r>
  <r>
    <x v="107"/>
    <n v="4"/>
    <n v="99"/>
    <x v="5"/>
  </r>
  <r>
    <x v="107"/>
    <n v="1"/>
    <n v="104"/>
    <x v="5"/>
  </r>
  <r>
    <x v="108"/>
    <n v="425"/>
    <n v="0"/>
    <x v="0"/>
  </r>
  <r>
    <x v="108"/>
    <n v="414"/>
    <n v="1"/>
    <x v="0"/>
  </r>
  <r>
    <x v="108"/>
    <n v="404"/>
    <n v="2"/>
    <x v="0"/>
  </r>
  <r>
    <x v="108"/>
    <n v="423"/>
    <n v="3"/>
    <x v="0"/>
  </r>
  <r>
    <x v="108"/>
    <n v="474"/>
    <n v="4"/>
    <x v="0"/>
  </r>
  <r>
    <x v="108"/>
    <n v="427"/>
    <n v="5"/>
    <x v="0"/>
  </r>
  <r>
    <x v="108"/>
    <n v="467"/>
    <n v="6"/>
    <x v="1"/>
  </r>
  <r>
    <x v="108"/>
    <n v="477"/>
    <n v="7"/>
    <x v="1"/>
  </r>
  <r>
    <x v="108"/>
    <n v="495"/>
    <n v="8"/>
    <x v="1"/>
  </r>
  <r>
    <x v="108"/>
    <n v="568"/>
    <n v="9"/>
    <x v="1"/>
  </r>
  <r>
    <x v="108"/>
    <n v="487"/>
    <n v="10"/>
    <x v="1"/>
  </r>
  <r>
    <x v="108"/>
    <n v="538"/>
    <n v="11"/>
    <x v="1"/>
  </r>
  <r>
    <x v="108"/>
    <n v="649"/>
    <n v="12"/>
    <x v="2"/>
  </r>
  <r>
    <x v="108"/>
    <n v="718"/>
    <n v="13"/>
    <x v="2"/>
  </r>
  <r>
    <x v="108"/>
    <n v="720"/>
    <n v="14"/>
    <x v="2"/>
  </r>
  <r>
    <x v="108"/>
    <n v="738"/>
    <n v="15"/>
    <x v="2"/>
  </r>
  <r>
    <x v="108"/>
    <n v="745"/>
    <n v="16"/>
    <x v="2"/>
  </r>
  <r>
    <x v="108"/>
    <n v="787"/>
    <n v="17"/>
    <x v="2"/>
  </r>
  <r>
    <x v="108"/>
    <n v="612"/>
    <n v="18"/>
    <x v="3"/>
  </r>
  <r>
    <x v="108"/>
    <n v="508"/>
    <n v="19"/>
    <x v="3"/>
  </r>
  <r>
    <x v="108"/>
    <n v="517"/>
    <n v="20"/>
    <x v="3"/>
  </r>
  <r>
    <x v="108"/>
    <n v="478"/>
    <n v="21"/>
    <x v="3"/>
  </r>
  <r>
    <x v="108"/>
    <n v="440"/>
    <n v="22"/>
    <x v="3"/>
  </r>
  <r>
    <x v="108"/>
    <n v="404"/>
    <n v="23"/>
    <x v="3"/>
  </r>
  <r>
    <x v="108"/>
    <n v="371"/>
    <n v="24"/>
    <x v="3"/>
  </r>
  <r>
    <x v="108"/>
    <n v="342"/>
    <n v="25"/>
    <x v="3"/>
  </r>
  <r>
    <x v="108"/>
    <n v="358"/>
    <n v="26"/>
    <x v="3"/>
  </r>
  <r>
    <x v="108"/>
    <n v="367"/>
    <n v="27"/>
    <x v="3"/>
  </r>
  <r>
    <x v="108"/>
    <n v="315"/>
    <n v="28"/>
    <x v="3"/>
  </r>
  <r>
    <x v="108"/>
    <n v="303"/>
    <n v="29"/>
    <x v="4"/>
  </r>
  <r>
    <x v="108"/>
    <n v="354"/>
    <n v="30"/>
    <x v="4"/>
  </r>
  <r>
    <x v="108"/>
    <n v="325"/>
    <n v="31"/>
    <x v="4"/>
  </r>
  <r>
    <x v="108"/>
    <n v="373"/>
    <n v="32"/>
    <x v="4"/>
  </r>
  <r>
    <x v="108"/>
    <n v="364"/>
    <n v="33"/>
    <x v="4"/>
  </r>
  <r>
    <x v="108"/>
    <n v="325"/>
    <n v="34"/>
    <x v="4"/>
  </r>
  <r>
    <x v="108"/>
    <n v="357"/>
    <n v="35"/>
    <x v="4"/>
  </r>
  <r>
    <x v="108"/>
    <n v="359"/>
    <n v="36"/>
    <x v="4"/>
  </r>
  <r>
    <x v="108"/>
    <n v="335"/>
    <n v="37"/>
    <x v="4"/>
  </r>
  <r>
    <x v="108"/>
    <n v="351"/>
    <n v="38"/>
    <x v="4"/>
  </r>
  <r>
    <x v="108"/>
    <n v="273"/>
    <n v="39"/>
    <x v="4"/>
  </r>
  <r>
    <x v="108"/>
    <n v="321"/>
    <n v="40"/>
    <x v="4"/>
  </r>
  <r>
    <x v="108"/>
    <n v="313"/>
    <n v="41"/>
    <x v="4"/>
  </r>
  <r>
    <x v="108"/>
    <n v="356"/>
    <n v="42"/>
    <x v="4"/>
  </r>
  <r>
    <x v="108"/>
    <n v="321"/>
    <n v="43"/>
    <x v="4"/>
  </r>
  <r>
    <x v="108"/>
    <n v="312"/>
    <n v="44"/>
    <x v="4"/>
  </r>
  <r>
    <x v="108"/>
    <n v="259"/>
    <n v="45"/>
    <x v="4"/>
  </r>
  <r>
    <x v="108"/>
    <n v="275"/>
    <n v="46"/>
    <x v="4"/>
  </r>
  <r>
    <x v="108"/>
    <n v="287"/>
    <n v="47"/>
    <x v="4"/>
  </r>
  <r>
    <x v="108"/>
    <n v="247"/>
    <n v="48"/>
    <x v="4"/>
  </r>
  <r>
    <x v="108"/>
    <n v="255"/>
    <n v="49"/>
    <x v="4"/>
  </r>
  <r>
    <x v="108"/>
    <n v="228"/>
    <n v="50"/>
    <x v="4"/>
  </r>
  <r>
    <x v="108"/>
    <n v="267"/>
    <n v="51"/>
    <x v="4"/>
  </r>
  <r>
    <x v="108"/>
    <n v="247"/>
    <n v="52"/>
    <x v="4"/>
  </r>
  <r>
    <x v="108"/>
    <n v="238"/>
    <n v="53"/>
    <x v="4"/>
  </r>
  <r>
    <x v="108"/>
    <n v="219"/>
    <n v="54"/>
    <x v="4"/>
  </r>
  <r>
    <x v="108"/>
    <n v="251"/>
    <n v="55"/>
    <x v="4"/>
  </r>
  <r>
    <x v="108"/>
    <n v="220"/>
    <n v="56"/>
    <x v="4"/>
  </r>
  <r>
    <x v="108"/>
    <n v="211"/>
    <n v="57"/>
    <x v="4"/>
  </r>
  <r>
    <x v="108"/>
    <n v="233"/>
    <n v="58"/>
    <x v="4"/>
  </r>
  <r>
    <x v="108"/>
    <n v="238"/>
    <n v="59"/>
    <x v="4"/>
  </r>
  <r>
    <x v="108"/>
    <n v="195"/>
    <n v="60"/>
    <x v="5"/>
  </r>
  <r>
    <x v="108"/>
    <n v="168"/>
    <n v="61"/>
    <x v="5"/>
  </r>
  <r>
    <x v="108"/>
    <n v="195"/>
    <n v="62"/>
    <x v="5"/>
  </r>
  <r>
    <x v="108"/>
    <n v="193"/>
    <n v="63"/>
    <x v="5"/>
  </r>
  <r>
    <x v="108"/>
    <n v="164"/>
    <n v="64"/>
    <x v="5"/>
  </r>
  <r>
    <x v="108"/>
    <n v="155"/>
    <n v="65"/>
    <x v="5"/>
  </r>
  <r>
    <x v="108"/>
    <n v="128"/>
    <n v="66"/>
    <x v="5"/>
  </r>
  <r>
    <x v="108"/>
    <n v="125"/>
    <n v="67"/>
    <x v="5"/>
  </r>
  <r>
    <x v="108"/>
    <n v="124"/>
    <n v="68"/>
    <x v="5"/>
  </r>
  <r>
    <x v="108"/>
    <n v="114"/>
    <n v="69"/>
    <x v="5"/>
  </r>
  <r>
    <x v="108"/>
    <n v="108"/>
    <n v="70"/>
    <x v="5"/>
  </r>
  <r>
    <x v="108"/>
    <n v="108"/>
    <n v="71"/>
    <x v="5"/>
  </r>
  <r>
    <x v="108"/>
    <n v="99"/>
    <n v="72"/>
    <x v="5"/>
  </r>
  <r>
    <x v="108"/>
    <n v="72"/>
    <n v="73"/>
    <x v="5"/>
  </r>
  <r>
    <x v="108"/>
    <n v="77"/>
    <n v="74"/>
    <x v="5"/>
  </r>
  <r>
    <x v="108"/>
    <n v="68"/>
    <n v="75"/>
    <x v="5"/>
  </r>
  <r>
    <x v="108"/>
    <n v="77"/>
    <n v="76"/>
    <x v="5"/>
  </r>
  <r>
    <x v="108"/>
    <n v="68"/>
    <n v="77"/>
    <x v="5"/>
  </r>
  <r>
    <x v="108"/>
    <n v="50"/>
    <n v="78"/>
    <x v="5"/>
  </r>
  <r>
    <x v="108"/>
    <n v="58"/>
    <n v="79"/>
    <x v="5"/>
  </r>
  <r>
    <x v="108"/>
    <n v="58"/>
    <n v="80"/>
    <x v="5"/>
  </r>
  <r>
    <x v="108"/>
    <n v="51"/>
    <n v="81"/>
    <x v="5"/>
  </r>
  <r>
    <x v="108"/>
    <n v="44"/>
    <n v="82"/>
    <x v="5"/>
  </r>
  <r>
    <x v="108"/>
    <n v="35"/>
    <n v="83"/>
    <x v="5"/>
  </r>
  <r>
    <x v="108"/>
    <n v="32"/>
    <n v="84"/>
    <x v="5"/>
  </r>
  <r>
    <x v="108"/>
    <n v="28"/>
    <n v="85"/>
    <x v="5"/>
  </r>
  <r>
    <x v="108"/>
    <n v="31"/>
    <n v="86"/>
    <x v="5"/>
  </r>
  <r>
    <x v="108"/>
    <n v="24"/>
    <n v="87"/>
    <x v="5"/>
  </r>
  <r>
    <x v="108"/>
    <n v="17"/>
    <n v="88"/>
    <x v="5"/>
  </r>
  <r>
    <x v="108"/>
    <n v="24"/>
    <n v="89"/>
    <x v="5"/>
  </r>
  <r>
    <x v="108"/>
    <n v="17"/>
    <n v="90"/>
    <x v="5"/>
  </r>
  <r>
    <x v="108"/>
    <n v="15"/>
    <n v="91"/>
    <x v="5"/>
  </r>
  <r>
    <x v="108"/>
    <n v="12"/>
    <n v="92"/>
    <x v="5"/>
  </r>
  <r>
    <x v="108"/>
    <n v="17"/>
    <n v="93"/>
    <x v="5"/>
  </r>
  <r>
    <x v="108"/>
    <n v="10"/>
    <n v="94"/>
    <x v="5"/>
  </r>
  <r>
    <x v="108"/>
    <n v="9"/>
    <n v="95"/>
    <x v="5"/>
  </r>
  <r>
    <x v="108"/>
    <n v="13"/>
    <n v="96"/>
    <x v="5"/>
  </r>
  <r>
    <x v="108"/>
    <n v="11"/>
    <n v="97"/>
    <x v="5"/>
  </r>
  <r>
    <x v="108"/>
    <n v="1"/>
    <n v="98"/>
    <x v="5"/>
  </r>
  <r>
    <x v="108"/>
    <n v="7"/>
    <n v="99"/>
    <x v="5"/>
  </r>
  <r>
    <x v="108"/>
    <n v="2"/>
    <n v="100"/>
    <x v="5"/>
  </r>
  <r>
    <x v="108"/>
    <n v="7"/>
    <n v="101"/>
    <x v="5"/>
  </r>
  <r>
    <x v="108"/>
    <n v="5"/>
    <n v="102"/>
    <x v="5"/>
  </r>
  <r>
    <x v="108"/>
    <n v="2"/>
    <n v="103"/>
    <x v="5"/>
  </r>
  <r>
    <x v="108"/>
    <n v="4"/>
    <n v="104"/>
    <x v="5"/>
  </r>
  <r>
    <x v="108"/>
    <n v="1"/>
    <n v="105"/>
    <x v="5"/>
  </r>
  <r>
    <x v="108"/>
    <n v="2"/>
    <n v="106"/>
    <x v="5"/>
  </r>
  <r>
    <x v="108"/>
    <n v="1"/>
    <n v="108"/>
    <x v="5"/>
  </r>
  <r>
    <x v="108"/>
    <n v="2"/>
    <n v="111"/>
    <x v="5"/>
  </r>
  <r>
    <x v="108"/>
    <n v="1"/>
    <n v="112"/>
    <x v="5"/>
  </r>
  <r>
    <x v="109"/>
    <n v="40"/>
    <n v="0"/>
    <x v="0"/>
  </r>
  <r>
    <x v="109"/>
    <n v="30"/>
    <n v="1"/>
    <x v="0"/>
  </r>
  <r>
    <x v="109"/>
    <n v="31"/>
    <n v="2"/>
    <x v="0"/>
  </r>
  <r>
    <x v="109"/>
    <n v="43"/>
    <n v="3"/>
    <x v="0"/>
  </r>
  <r>
    <x v="109"/>
    <n v="37"/>
    <n v="4"/>
    <x v="0"/>
  </r>
  <r>
    <x v="109"/>
    <n v="44"/>
    <n v="5"/>
    <x v="0"/>
  </r>
  <r>
    <x v="109"/>
    <n v="42"/>
    <n v="6"/>
    <x v="1"/>
  </r>
  <r>
    <x v="109"/>
    <n v="28"/>
    <n v="7"/>
    <x v="1"/>
  </r>
  <r>
    <x v="109"/>
    <n v="42"/>
    <n v="8"/>
    <x v="1"/>
  </r>
  <r>
    <x v="109"/>
    <n v="38"/>
    <n v="9"/>
    <x v="1"/>
  </r>
  <r>
    <x v="109"/>
    <n v="21"/>
    <n v="10"/>
    <x v="1"/>
  </r>
  <r>
    <x v="109"/>
    <n v="31"/>
    <n v="11"/>
    <x v="1"/>
  </r>
  <r>
    <x v="109"/>
    <n v="30"/>
    <n v="12"/>
    <x v="2"/>
  </r>
  <r>
    <x v="109"/>
    <n v="33"/>
    <n v="13"/>
    <x v="2"/>
  </r>
  <r>
    <x v="109"/>
    <n v="53"/>
    <n v="14"/>
    <x v="2"/>
  </r>
  <r>
    <x v="109"/>
    <n v="36"/>
    <n v="15"/>
    <x v="2"/>
  </r>
  <r>
    <x v="109"/>
    <n v="57"/>
    <n v="16"/>
    <x v="2"/>
  </r>
  <r>
    <x v="109"/>
    <n v="51"/>
    <n v="17"/>
    <x v="2"/>
  </r>
  <r>
    <x v="109"/>
    <n v="65"/>
    <n v="18"/>
    <x v="3"/>
  </r>
  <r>
    <x v="109"/>
    <n v="59"/>
    <n v="19"/>
    <x v="3"/>
  </r>
  <r>
    <x v="109"/>
    <n v="55"/>
    <n v="20"/>
    <x v="3"/>
  </r>
  <r>
    <x v="109"/>
    <n v="36"/>
    <n v="21"/>
    <x v="3"/>
  </r>
  <r>
    <x v="109"/>
    <n v="57"/>
    <n v="22"/>
    <x v="3"/>
  </r>
  <r>
    <x v="109"/>
    <n v="41"/>
    <n v="23"/>
    <x v="3"/>
  </r>
  <r>
    <x v="109"/>
    <n v="46"/>
    <n v="24"/>
    <x v="3"/>
  </r>
  <r>
    <x v="109"/>
    <n v="58"/>
    <n v="25"/>
    <x v="3"/>
  </r>
  <r>
    <x v="109"/>
    <n v="50"/>
    <n v="26"/>
    <x v="3"/>
  </r>
  <r>
    <x v="109"/>
    <n v="35"/>
    <n v="27"/>
    <x v="3"/>
  </r>
  <r>
    <x v="109"/>
    <n v="38"/>
    <n v="28"/>
    <x v="3"/>
  </r>
  <r>
    <x v="109"/>
    <n v="40"/>
    <n v="29"/>
    <x v="4"/>
  </r>
  <r>
    <x v="109"/>
    <n v="39"/>
    <n v="30"/>
    <x v="4"/>
  </r>
  <r>
    <x v="109"/>
    <n v="41"/>
    <n v="31"/>
    <x v="4"/>
  </r>
  <r>
    <x v="109"/>
    <n v="30"/>
    <n v="32"/>
    <x v="4"/>
  </r>
  <r>
    <x v="109"/>
    <n v="35"/>
    <n v="33"/>
    <x v="4"/>
  </r>
  <r>
    <x v="109"/>
    <n v="37"/>
    <n v="34"/>
    <x v="4"/>
  </r>
  <r>
    <x v="109"/>
    <n v="36"/>
    <n v="35"/>
    <x v="4"/>
  </r>
  <r>
    <x v="109"/>
    <n v="30"/>
    <n v="36"/>
    <x v="4"/>
  </r>
  <r>
    <x v="109"/>
    <n v="23"/>
    <n v="37"/>
    <x v="4"/>
  </r>
  <r>
    <x v="109"/>
    <n v="32"/>
    <n v="38"/>
    <x v="4"/>
  </r>
  <r>
    <x v="109"/>
    <n v="31"/>
    <n v="39"/>
    <x v="4"/>
  </r>
  <r>
    <x v="109"/>
    <n v="30"/>
    <n v="40"/>
    <x v="4"/>
  </r>
  <r>
    <x v="109"/>
    <n v="39"/>
    <n v="41"/>
    <x v="4"/>
  </r>
  <r>
    <x v="109"/>
    <n v="45"/>
    <n v="42"/>
    <x v="4"/>
  </r>
  <r>
    <x v="109"/>
    <n v="27"/>
    <n v="43"/>
    <x v="4"/>
  </r>
  <r>
    <x v="109"/>
    <n v="39"/>
    <n v="44"/>
    <x v="4"/>
  </r>
  <r>
    <x v="109"/>
    <n v="34"/>
    <n v="45"/>
    <x v="4"/>
  </r>
  <r>
    <x v="109"/>
    <n v="33"/>
    <n v="46"/>
    <x v="4"/>
  </r>
  <r>
    <x v="109"/>
    <n v="30"/>
    <n v="47"/>
    <x v="4"/>
  </r>
  <r>
    <x v="109"/>
    <n v="31"/>
    <n v="48"/>
    <x v="4"/>
  </r>
  <r>
    <x v="109"/>
    <n v="33"/>
    <n v="49"/>
    <x v="4"/>
  </r>
  <r>
    <x v="109"/>
    <n v="41"/>
    <n v="50"/>
    <x v="4"/>
  </r>
  <r>
    <x v="109"/>
    <n v="36"/>
    <n v="51"/>
    <x v="4"/>
  </r>
  <r>
    <x v="109"/>
    <n v="29"/>
    <n v="52"/>
    <x v="4"/>
  </r>
  <r>
    <x v="109"/>
    <n v="43"/>
    <n v="53"/>
    <x v="4"/>
  </r>
  <r>
    <x v="109"/>
    <n v="35"/>
    <n v="54"/>
    <x v="4"/>
  </r>
  <r>
    <x v="109"/>
    <n v="37"/>
    <n v="55"/>
    <x v="4"/>
  </r>
  <r>
    <x v="109"/>
    <n v="35"/>
    <n v="56"/>
    <x v="4"/>
  </r>
  <r>
    <x v="109"/>
    <n v="38"/>
    <n v="57"/>
    <x v="4"/>
  </r>
  <r>
    <x v="109"/>
    <n v="40"/>
    <n v="58"/>
    <x v="4"/>
  </r>
  <r>
    <x v="109"/>
    <n v="44"/>
    <n v="59"/>
    <x v="4"/>
  </r>
  <r>
    <x v="109"/>
    <n v="30"/>
    <n v="60"/>
    <x v="5"/>
  </r>
  <r>
    <x v="109"/>
    <n v="37"/>
    <n v="61"/>
    <x v="5"/>
  </r>
  <r>
    <x v="109"/>
    <n v="30"/>
    <n v="62"/>
    <x v="5"/>
  </r>
  <r>
    <x v="109"/>
    <n v="37"/>
    <n v="63"/>
    <x v="5"/>
  </r>
  <r>
    <x v="109"/>
    <n v="24"/>
    <n v="64"/>
    <x v="5"/>
  </r>
  <r>
    <x v="109"/>
    <n v="39"/>
    <n v="65"/>
    <x v="5"/>
  </r>
  <r>
    <x v="109"/>
    <n v="28"/>
    <n v="66"/>
    <x v="5"/>
  </r>
  <r>
    <x v="109"/>
    <n v="36"/>
    <n v="67"/>
    <x v="5"/>
  </r>
  <r>
    <x v="109"/>
    <n v="21"/>
    <n v="68"/>
    <x v="5"/>
  </r>
  <r>
    <x v="109"/>
    <n v="40"/>
    <n v="69"/>
    <x v="5"/>
  </r>
  <r>
    <x v="109"/>
    <n v="31"/>
    <n v="70"/>
    <x v="5"/>
  </r>
  <r>
    <x v="109"/>
    <n v="23"/>
    <n v="71"/>
    <x v="5"/>
  </r>
  <r>
    <x v="109"/>
    <n v="32"/>
    <n v="72"/>
    <x v="5"/>
  </r>
  <r>
    <x v="109"/>
    <n v="31"/>
    <n v="73"/>
    <x v="5"/>
  </r>
  <r>
    <x v="109"/>
    <n v="27"/>
    <n v="74"/>
    <x v="5"/>
  </r>
  <r>
    <x v="109"/>
    <n v="22"/>
    <n v="75"/>
    <x v="5"/>
  </r>
  <r>
    <x v="109"/>
    <n v="19"/>
    <n v="76"/>
    <x v="5"/>
  </r>
  <r>
    <x v="109"/>
    <n v="21"/>
    <n v="77"/>
    <x v="5"/>
  </r>
  <r>
    <x v="109"/>
    <n v="16"/>
    <n v="78"/>
    <x v="5"/>
  </r>
  <r>
    <x v="109"/>
    <n v="10"/>
    <n v="79"/>
    <x v="5"/>
  </r>
  <r>
    <x v="109"/>
    <n v="16"/>
    <n v="80"/>
    <x v="5"/>
  </r>
  <r>
    <x v="109"/>
    <n v="18"/>
    <n v="81"/>
    <x v="5"/>
  </r>
  <r>
    <x v="109"/>
    <n v="10"/>
    <n v="82"/>
    <x v="5"/>
  </r>
  <r>
    <x v="109"/>
    <n v="11"/>
    <n v="83"/>
    <x v="5"/>
  </r>
  <r>
    <x v="109"/>
    <n v="7"/>
    <n v="84"/>
    <x v="5"/>
  </r>
  <r>
    <x v="109"/>
    <n v="6"/>
    <n v="85"/>
    <x v="5"/>
  </r>
  <r>
    <x v="109"/>
    <n v="10"/>
    <n v="86"/>
    <x v="5"/>
  </r>
  <r>
    <x v="109"/>
    <n v="1"/>
    <n v="87"/>
    <x v="5"/>
  </r>
  <r>
    <x v="109"/>
    <n v="6"/>
    <n v="88"/>
    <x v="5"/>
  </r>
  <r>
    <x v="109"/>
    <n v="3"/>
    <n v="89"/>
    <x v="5"/>
  </r>
  <r>
    <x v="109"/>
    <n v="8"/>
    <n v="90"/>
    <x v="5"/>
  </r>
  <r>
    <x v="109"/>
    <n v="3"/>
    <n v="91"/>
    <x v="5"/>
  </r>
  <r>
    <x v="109"/>
    <n v="5"/>
    <n v="92"/>
    <x v="5"/>
  </r>
  <r>
    <x v="109"/>
    <n v="4"/>
    <n v="93"/>
    <x v="5"/>
  </r>
  <r>
    <x v="109"/>
    <n v="2"/>
    <n v="94"/>
    <x v="5"/>
  </r>
  <r>
    <x v="109"/>
    <n v="2"/>
    <n v="95"/>
    <x v="5"/>
  </r>
  <r>
    <x v="109"/>
    <n v="1"/>
    <n v="98"/>
    <x v="5"/>
  </r>
  <r>
    <x v="109"/>
    <n v="1"/>
    <n v="99"/>
    <x v="5"/>
  </r>
  <r>
    <x v="109"/>
    <n v="1"/>
    <n v="102"/>
    <x v="5"/>
  </r>
  <r>
    <x v="109"/>
    <n v="1"/>
    <n v="103"/>
    <x v="5"/>
  </r>
  <r>
    <x v="110"/>
    <n v="19"/>
    <n v="0"/>
    <x v="0"/>
  </r>
  <r>
    <x v="110"/>
    <n v="15"/>
    <n v="1"/>
    <x v="0"/>
  </r>
  <r>
    <x v="110"/>
    <n v="27"/>
    <n v="2"/>
    <x v="0"/>
  </r>
  <r>
    <x v="110"/>
    <n v="18"/>
    <n v="3"/>
    <x v="0"/>
  </r>
  <r>
    <x v="110"/>
    <n v="34"/>
    <n v="4"/>
    <x v="0"/>
  </r>
  <r>
    <x v="110"/>
    <n v="31"/>
    <n v="5"/>
    <x v="0"/>
  </r>
  <r>
    <x v="110"/>
    <n v="20"/>
    <n v="6"/>
    <x v="1"/>
  </r>
  <r>
    <x v="110"/>
    <n v="14"/>
    <n v="7"/>
    <x v="1"/>
  </r>
  <r>
    <x v="110"/>
    <n v="36"/>
    <n v="8"/>
    <x v="1"/>
  </r>
  <r>
    <x v="110"/>
    <n v="33"/>
    <n v="9"/>
    <x v="1"/>
  </r>
  <r>
    <x v="110"/>
    <n v="29"/>
    <n v="10"/>
    <x v="1"/>
  </r>
  <r>
    <x v="110"/>
    <n v="26"/>
    <n v="11"/>
    <x v="1"/>
  </r>
  <r>
    <x v="110"/>
    <n v="42"/>
    <n v="12"/>
    <x v="2"/>
  </r>
  <r>
    <x v="110"/>
    <n v="37"/>
    <n v="13"/>
    <x v="2"/>
  </r>
  <r>
    <x v="110"/>
    <n v="37"/>
    <n v="14"/>
    <x v="2"/>
  </r>
  <r>
    <x v="110"/>
    <n v="37"/>
    <n v="15"/>
    <x v="2"/>
  </r>
  <r>
    <x v="110"/>
    <n v="40"/>
    <n v="16"/>
    <x v="2"/>
  </r>
  <r>
    <x v="110"/>
    <n v="50"/>
    <n v="17"/>
    <x v="2"/>
  </r>
  <r>
    <x v="110"/>
    <n v="46"/>
    <n v="18"/>
    <x v="3"/>
  </r>
  <r>
    <x v="110"/>
    <n v="53"/>
    <n v="19"/>
    <x v="3"/>
  </r>
  <r>
    <x v="110"/>
    <n v="36"/>
    <n v="20"/>
    <x v="3"/>
  </r>
  <r>
    <x v="110"/>
    <n v="61"/>
    <n v="21"/>
    <x v="3"/>
  </r>
  <r>
    <x v="110"/>
    <n v="42"/>
    <n v="22"/>
    <x v="3"/>
  </r>
  <r>
    <x v="110"/>
    <n v="37"/>
    <n v="23"/>
    <x v="3"/>
  </r>
  <r>
    <x v="110"/>
    <n v="38"/>
    <n v="24"/>
    <x v="3"/>
  </r>
  <r>
    <x v="110"/>
    <n v="46"/>
    <n v="25"/>
    <x v="3"/>
  </r>
  <r>
    <x v="110"/>
    <n v="44"/>
    <n v="26"/>
    <x v="3"/>
  </r>
  <r>
    <x v="110"/>
    <n v="43"/>
    <n v="27"/>
    <x v="3"/>
  </r>
  <r>
    <x v="110"/>
    <n v="41"/>
    <n v="28"/>
    <x v="3"/>
  </r>
  <r>
    <x v="110"/>
    <n v="47"/>
    <n v="29"/>
    <x v="4"/>
  </r>
  <r>
    <x v="110"/>
    <n v="41"/>
    <n v="30"/>
    <x v="4"/>
  </r>
  <r>
    <x v="110"/>
    <n v="34"/>
    <n v="31"/>
    <x v="4"/>
  </r>
  <r>
    <x v="110"/>
    <n v="21"/>
    <n v="32"/>
    <x v="4"/>
  </r>
  <r>
    <x v="110"/>
    <n v="41"/>
    <n v="33"/>
    <x v="4"/>
  </r>
  <r>
    <x v="110"/>
    <n v="30"/>
    <n v="34"/>
    <x v="4"/>
  </r>
  <r>
    <x v="110"/>
    <n v="36"/>
    <n v="35"/>
    <x v="4"/>
  </r>
  <r>
    <x v="110"/>
    <n v="48"/>
    <n v="36"/>
    <x v="4"/>
  </r>
  <r>
    <x v="110"/>
    <n v="28"/>
    <n v="37"/>
    <x v="4"/>
  </r>
  <r>
    <x v="110"/>
    <n v="29"/>
    <n v="38"/>
    <x v="4"/>
  </r>
  <r>
    <x v="110"/>
    <n v="28"/>
    <n v="39"/>
    <x v="4"/>
  </r>
  <r>
    <x v="110"/>
    <n v="27"/>
    <n v="40"/>
    <x v="4"/>
  </r>
  <r>
    <x v="110"/>
    <n v="40"/>
    <n v="41"/>
    <x v="4"/>
  </r>
  <r>
    <x v="110"/>
    <n v="38"/>
    <n v="42"/>
    <x v="4"/>
  </r>
  <r>
    <x v="110"/>
    <n v="32"/>
    <n v="43"/>
    <x v="4"/>
  </r>
  <r>
    <x v="110"/>
    <n v="39"/>
    <n v="44"/>
    <x v="4"/>
  </r>
  <r>
    <x v="110"/>
    <n v="30"/>
    <n v="45"/>
    <x v="4"/>
  </r>
  <r>
    <x v="110"/>
    <n v="37"/>
    <n v="46"/>
    <x v="4"/>
  </r>
  <r>
    <x v="110"/>
    <n v="31"/>
    <n v="47"/>
    <x v="4"/>
  </r>
  <r>
    <x v="110"/>
    <n v="51"/>
    <n v="48"/>
    <x v="4"/>
  </r>
  <r>
    <x v="110"/>
    <n v="46"/>
    <n v="49"/>
    <x v="4"/>
  </r>
  <r>
    <x v="110"/>
    <n v="46"/>
    <n v="50"/>
    <x v="4"/>
  </r>
  <r>
    <x v="110"/>
    <n v="47"/>
    <n v="51"/>
    <x v="4"/>
  </r>
  <r>
    <x v="110"/>
    <n v="46"/>
    <n v="52"/>
    <x v="4"/>
  </r>
  <r>
    <x v="110"/>
    <n v="57"/>
    <n v="53"/>
    <x v="4"/>
  </r>
  <r>
    <x v="110"/>
    <n v="52"/>
    <n v="54"/>
    <x v="4"/>
  </r>
  <r>
    <x v="110"/>
    <n v="62"/>
    <n v="55"/>
    <x v="4"/>
  </r>
  <r>
    <x v="110"/>
    <n v="60"/>
    <n v="56"/>
    <x v="4"/>
  </r>
  <r>
    <x v="110"/>
    <n v="57"/>
    <n v="57"/>
    <x v="4"/>
  </r>
  <r>
    <x v="110"/>
    <n v="64"/>
    <n v="58"/>
    <x v="4"/>
  </r>
  <r>
    <x v="110"/>
    <n v="55"/>
    <n v="59"/>
    <x v="4"/>
  </r>
  <r>
    <x v="110"/>
    <n v="54"/>
    <n v="60"/>
    <x v="5"/>
  </r>
  <r>
    <x v="110"/>
    <n v="49"/>
    <n v="61"/>
    <x v="5"/>
  </r>
  <r>
    <x v="110"/>
    <n v="58"/>
    <n v="62"/>
    <x v="5"/>
  </r>
  <r>
    <x v="110"/>
    <n v="54"/>
    <n v="63"/>
    <x v="5"/>
  </r>
  <r>
    <x v="110"/>
    <n v="63"/>
    <n v="64"/>
    <x v="5"/>
  </r>
  <r>
    <x v="110"/>
    <n v="52"/>
    <n v="65"/>
    <x v="5"/>
  </r>
  <r>
    <x v="110"/>
    <n v="54"/>
    <n v="66"/>
    <x v="5"/>
  </r>
  <r>
    <x v="110"/>
    <n v="50"/>
    <n v="67"/>
    <x v="5"/>
  </r>
  <r>
    <x v="110"/>
    <n v="41"/>
    <n v="68"/>
    <x v="5"/>
  </r>
  <r>
    <x v="110"/>
    <n v="35"/>
    <n v="69"/>
    <x v="5"/>
  </r>
  <r>
    <x v="110"/>
    <n v="42"/>
    <n v="70"/>
    <x v="5"/>
  </r>
  <r>
    <x v="110"/>
    <n v="43"/>
    <n v="71"/>
    <x v="5"/>
  </r>
  <r>
    <x v="110"/>
    <n v="41"/>
    <n v="72"/>
    <x v="5"/>
  </r>
  <r>
    <x v="110"/>
    <n v="39"/>
    <n v="73"/>
    <x v="5"/>
  </r>
  <r>
    <x v="110"/>
    <n v="45"/>
    <n v="74"/>
    <x v="5"/>
  </r>
  <r>
    <x v="110"/>
    <n v="36"/>
    <n v="75"/>
    <x v="5"/>
  </r>
  <r>
    <x v="110"/>
    <n v="28"/>
    <n v="76"/>
    <x v="5"/>
  </r>
  <r>
    <x v="110"/>
    <n v="45"/>
    <n v="77"/>
    <x v="5"/>
  </r>
  <r>
    <x v="110"/>
    <n v="19"/>
    <n v="78"/>
    <x v="5"/>
  </r>
  <r>
    <x v="110"/>
    <n v="23"/>
    <n v="79"/>
    <x v="5"/>
  </r>
  <r>
    <x v="110"/>
    <n v="20"/>
    <n v="80"/>
    <x v="5"/>
  </r>
  <r>
    <x v="110"/>
    <n v="24"/>
    <n v="81"/>
    <x v="5"/>
  </r>
  <r>
    <x v="110"/>
    <n v="26"/>
    <n v="82"/>
    <x v="5"/>
  </r>
  <r>
    <x v="110"/>
    <n v="11"/>
    <n v="83"/>
    <x v="5"/>
  </r>
  <r>
    <x v="110"/>
    <n v="17"/>
    <n v="84"/>
    <x v="5"/>
  </r>
  <r>
    <x v="110"/>
    <n v="10"/>
    <n v="85"/>
    <x v="5"/>
  </r>
  <r>
    <x v="110"/>
    <n v="22"/>
    <n v="86"/>
    <x v="5"/>
  </r>
  <r>
    <x v="110"/>
    <n v="15"/>
    <n v="87"/>
    <x v="5"/>
  </r>
  <r>
    <x v="110"/>
    <n v="8"/>
    <n v="88"/>
    <x v="5"/>
  </r>
  <r>
    <x v="110"/>
    <n v="14"/>
    <n v="89"/>
    <x v="5"/>
  </r>
  <r>
    <x v="110"/>
    <n v="8"/>
    <n v="90"/>
    <x v="5"/>
  </r>
  <r>
    <x v="110"/>
    <n v="8"/>
    <n v="91"/>
    <x v="5"/>
  </r>
  <r>
    <x v="110"/>
    <n v="5"/>
    <n v="92"/>
    <x v="5"/>
  </r>
  <r>
    <x v="110"/>
    <n v="7"/>
    <n v="93"/>
    <x v="5"/>
  </r>
  <r>
    <x v="110"/>
    <n v="3"/>
    <n v="94"/>
    <x v="5"/>
  </r>
  <r>
    <x v="110"/>
    <n v="4"/>
    <n v="95"/>
    <x v="5"/>
  </r>
  <r>
    <x v="110"/>
    <n v="2"/>
    <n v="96"/>
    <x v="5"/>
  </r>
  <r>
    <x v="110"/>
    <n v="1"/>
    <n v="97"/>
    <x v="5"/>
  </r>
  <r>
    <x v="110"/>
    <n v="1"/>
    <n v="99"/>
    <x v="5"/>
  </r>
  <r>
    <x v="110"/>
    <n v="1"/>
    <n v="102"/>
    <x v="5"/>
  </r>
  <r>
    <x v="111"/>
    <n v="45"/>
    <n v="0"/>
    <x v="0"/>
  </r>
  <r>
    <x v="111"/>
    <n v="31"/>
    <n v="1"/>
    <x v="0"/>
  </r>
  <r>
    <x v="111"/>
    <n v="46"/>
    <n v="2"/>
    <x v="0"/>
  </r>
  <r>
    <x v="111"/>
    <n v="42"/>
    <n v="3"/>
    <x v="0"/>
  </r>
  <r>
    <x v="111"/>
    <n v="47"/>
    <n v="4"/>
    <x v="0"/>
  </r>
  <r>
    <x v="111"/>
    <n v="52"/>
    <n v="5"/>
    <x v="0"/>
  </r>
  <r>
    <x v="111"/>
    <n v="56"/>
    <n v="6"/>
    <x v="1"/>
  </r>
  <r>
    <x v="111"/>
    <n v="46"/>
    <n v="7"/>
    <x v="1"/>
  </r>
  <r>
    <x v="111"/>
    <n v="67"/>
    <n v="8"/>
    <x v="1"/>
  </r>
  <r>
    <x v="111"/>
    <n v="76"/>
    <n v="9"/>
    <x v="1"/>
  </r>
  <r>
    <x v="111"/>
    <n v="58"/>
    <n v="10"/>
    <x v="1"/>
  </r>
  <r>
    <x v="111"/>
    <n v="70"/>
    <n v="11"/>
    <x v="1"/>
  </r>
  <r>
    <x v="111"/>
    <n v="73"/>
    <n v="12"/>
    <x v="2"/>
  </r>
  <r>
    <x v="111"/>
    <n v="79"/>
    <n v="13"/>
    <x v="2"/>
  </r>
  <r>
    <x v="111"/>
    <n v="89"/>
    <n v="14"/>
    <x v="2"/>
  </r>
  <r>
    <x v="111"/>
    <n v="86"/>
    <n v="15"/>
    <x v="2"/>
  </r>
  <r>
    <x v="111"/>
    <n v="95"/>
    <n v="16"/>
    <x v="2"/>
  </r>
  <r>
    <x v="111"/>
    <n v="84"/>
    <n v="17"/>
    <x v="2"/>
  </r>
  <r>
    <x v="111"/>
    <n v="78"/>
    <n v="18"/>
    <x v="3"/>
  </r>
  <r>
    <x v="111"/>
    <n v="82"/>
    <n v="19"/>
    <x v="3"/>
  </r>
  <r>
    <x v="111"/>
    <n v="57"/>
    <n v="20"/>
    <x v="3"/>
  </r>
  <r>
    <x v="111"/>
    <n v="65"/>
    <n v="21"/>
    <x v="3"/>
  </r>
  <r>
    <x v="111"/>
    <n v="66"/>
    <n v="22"/>
    <x v="3"/>
  </r>
  <r>
    <x v="111"/>
    <n v="46"/>
    <n v="23"/>
    <x v="3"/>
  </r>
  <r>
    <x v="111"/>
    <n v="58"/>
    <n v="24"/>
    <x v="3"/>
  </r>
  <r>
    <x v="111"/>
    <n v="53"/>
    <n v="25"/>
    <x v="3"/>
  </r>
  <r>
    <x v="111"/>
    <n v="61"/>
    <n v="26"/>
    <x v="3"/>
  </r>
  <r>
    <x v="111"/>
    <n v="47"/>
    <n v="27"/>
    <x v="3"/>
  </r>
  <r>
    <x v="111"/>
    <n v="55"/>
    <n v="28"/>
    <x v="3"/>
  </r>
  <r>
    <x v="111"/>
    <n v="51"/>
    <n v="29"/>
    <x v="4"/>
  </r>
  <r>
    <x v="111"/>
    <n v="34"/>
    <n v="30"/>
    <x v="4"/>
  </r>
  <r>
    <x v="111"/>
    <n v="55"/>
    <n v="31"/>
    <x v="4"/>
  </r>
  <r>
    <x v="111"/>
    <n v="48"/>
    <n v="32"/>
    <x v="4"/>
  </r>
  <r>
    <x v="111"/>
    <n v="45"/>
    <n v="33"/>
    <x v="4"/>
  </r>
  <r>
    <x v="111"/>
    <n v="53"/>
    <n v="34"/>
    <x v="4"/>
  </r>
  <r>
    <x v="111"/>
    <n v="54"/>
    <n v="35"/>
    <x v="4"/>
  </r>
  <r>
    <x v="111"/>
    <n v="51"/>
    <n v="36"/>
    <x v="4"/>
  </r>
  <r>
    <x v="111"/>
    <n v="64"/>
    <n v="37"/>
    <x v="4"/>
  </r>
  <r>
    <x v="111"/>
    <n v="52"/>
    <n v="38"/>
    <x v="4"/>
  </r>
  <r>
    <x v="111"/>
    <n v="55"/>
    <n v="39"/>
    <x v="4"/>
  </r>
  <r>
    <x v="111"/>
    <n v="59"/>
    <n v="40"/>
    <x v="4"/>
  </r>
  <r>
    <x v="111"/>
    <n v="48"/>
    <n v="41"/>
    <x v="4"/>
  </r>
  <r>
    <x v="111"/>
    <n v="59"/>
    <n v="42"/>
    <x v="4"/>
  </r>
  <r>
    <x v="111"/>
    <n v="48"/>
    <n v="43"/>
    <x v="4"/>
  </r>
  <r>
    <x v="111"/>
    <n v="50"/>
    <n v="44"/>
    <x v="4"/>
  </r>
  <r>
    <x v="111"/>
    <n v="44"/>
    <n v="45"/>
    <x v="4"/>
  </r>
  <r>
    <x v="111"/>
    <n v="43"/>
    <n v="46"/>
    <x v="4"/>
  </r>
  <r>
    <x v="111"/>
    <n v="38"/>
    <n v="47"/>
    <x v="4"/>
  </r>
  <r>
    <x v="111"/>
    <n v="51"/>
    <n v="48"/>
    <x v="4"/>
  </r>
  <r>
    <x v="111"/>
    <n v="34"/>
    <n v="49"/>
    <x v="4"/>
  </r>
  <r>
    <x v="111"/>
    <n v="40"/>
    <n v="50"/>
    <x v="4"/>
  </r>
  <r>
    <x v="111"/>
    <n v="37"/>
    <n v="51"/>
    <x v="4"/>
  </r>
  <r>
    <x v="111"/>
    <n v="46"/>
    <n v="52"/>
    <x v="4"/>
  </r>
  <r>
    <x v="111"/>
    <n v="37"/>
    <n v="53"/>
    <x v="4"/>
  </r>
  <r>
    <x v="111"/>
    <n v="34"/>
    <n v="54"/>
    <x v="4"/>
  </r>
  <r>
    <x v="111"/>
    <n v="38"/>
    <n v="55"/>
    <x v="4"/>
  </r>
  <r>
    <x v="111"/>
    <n v="34"/>
    <n v="56"/>
    <x v="4"/>
  </r>
  <r>
    <x v="111"/>
    <n v="31"/>
    <n v="57"/>
    <x v="4"/>
  </r>
  <r>
    <x v="111"/>
    <n v="27"/>
    <n v="58"/>
    <x v="4"/>
  </r>
  <r>
    <x v="111"/>
    <n v="35"/>
    <n v="59"/>
    <x v="4"/>
  </r>
  <r>
    <x v="111"/>
    <n v="37"/>
    <n v="60"/>
    <x v="5"/>
  </r>
  <r>
    <x v="111"/>
    <n v="36"/>
    <n v="61"/>
    <x v="5"/>
  </r>
  <r>
    <x v="111"/>
    <n v="27"/>
    <n v="62"/>
    <x v="5"/>
  </r>
  <r>
    <x v="111"/>
    <n v="35"/>
    <n v="63"/>
    <x v="5"/>
  </r>
  <r>
    <x v="111"/>
    <n v="35"/>
    <n v="64"/>
    <x v="5"/>
  </r>
  <r>
    <x v="111"/>
    <n v="31"/>
    <n v="65"/>
    <x v="5"/>
  </r>
  <r>
    <x v="111"/>
    <n v="25"/>
    <n v="66"/>
    <x v="5"/>
  </r>
  <r>
    <x v="111"/>
    <n v="33"/>
    <n v="67"/>
    <x v="5"/>
  </r>
  <r>
    <x v="111"/>
    <n v="26"/>
    <n v="68"/>
    <x v="5"/>
  </r>
  <r>
    <x v="111"/>
    <n v="29"/>
    <n v="69"/>
    <x v="5"/>
  </r>
  <r>
    <x v="111"/>
    <n v="26"/>
    <n v="70"/>
    <x v="5"/>
  </r>
  <r>
    <x v="111"/>
    <n v="22"/>
    <n v="71"/>
    <x v="5"/>
  </r>
  <r>
    <x v="111"/>
    <n v="18"/>
    <n v="72"/>
    <x v="5"/>
  </r>
  <r>
    <x v="111"/>
    <n v="20"/>
    <n v="73"/>
    <x v="5"/>
  </r>
  <r>
    <x v="111"/>
    <n v="17"/>
    <n v="74"/>
    <x v="5"/>
  </r>
  <r>
    <x v="111"/>
    <n v="22"/>
    <n v="75"/>
    <x v="5"/>
  </r>
  <r>
    <x v="111"/>
    <n v="22"/>
    <n v="76"/>
    <x v="5"/>
  </r>
  <r>
    <x v="111"/>
    <n v="14"/>
    <n v="77"/>
    <x v="5"/>
  </r>
  <r>
    <x v="111"/>
    <n v="9"/>
    <n v="78"/>
    <x v="5"/>
  </r>
  <r>
    <x v="111"/>
    <n v="18"/>
    <n v="79"/>
    <x v="5"/>
  </r>
  <r>
    <x v="111"/>
    <n v="17"/>
    <n v="80"/>
    <x v="5"/>
  </r>
  <r>
    <x v="111"/>
    <n v="12"/>
    <n v="81"/>
    <x v="5"/>
  </r>
  <r>
    <x v="111"/>
    <n v="8"/>
    <n v="82"/>
    <x v="5"/>
  </r>
  <r>
    <x v="111"/>
    <n v="11"/>
    <n v="83"/>
    <x v="5"/>
  </r>
  <r>
    <x v="111"/>
    <n v="15"/>
    <n v="84"/>
    <x v="5"/>
  </r>
  <r>
    <x v="111"/>
    <n v="13"/>
    <n v="85"/>
    <x v="5"/>
  </r>
  <r>
    <x v="111"/>
    <n v="7"/>
    <n v="86"/>
    <x v="5"/>
  </r>
  <r>
    <x v="111"/>
    <n v="10"/>
    <n v="87"/>
    <x v="5"/>
  </r>
  <r>
    <x v="111"/>
    <n v="9"/>
    <n v="88"/>
    <x v="5"/>
  </r>
  <r>
    <x v="111"/>
    <n v="3"/>
    <n v="89"/>
    <x v="5"/>
  </r>
  <r>
    <x v="111"/>
    <n v="5"/>
    <n v="90"/>
    <x v="5"/>
  </r>
  <r>
    <x v="111"/>
    <n v="4"/>
    <n v="91"/>
    <x v="5"/>
  </r>
  <r>
    <x v="111"/>
    <n v="3"/>
    <n v="92"/>
    <x v="5"/>
  </r>
  <r>
    <x v="111"/>
    <n v="2"/>
    <n v="93"/>
    <x v="5"/>
  </r>
  <r>
    <x v="111"/>
    <n v="2"/>
    <n v="94"/>
    <x v="5"/>
  </r>
  <r>
    <x v="111"/>
    <n v="2"/>
    <n v="95"/>
    <x v="5"/>
  </r>
  <r>
    <x v="111"/>
    <n v="4"/>
    <n v="96"/>
    <x v="5"/>
  </r>
  <r>
    <x v="111"/>
    <n v="1"/>
    <n v="98"/>
    <x v="5"/>
  </r>
  <r>
    <x v="111"/>
    <n v="1"/>
    <n v="102"/>
    <x v="5"/>
  </r>
  <r>
    <x v="112"/>
    <n v="1827"/>
    <n v="0"/>
    <x v="0"/>
  </r>
  <r>
    <x v="112"/>
    <n v="1850"/>
    <n v="1"/>
    <x v="0"/>
  </r>
  <r>
    <x v="112"/>
    <n v="1751"/>
    <n v="2"/>
    <x v="0"/>
  </r>
  <r>
    <x v="112"/>
    <n v="1796"/>
    <n v="3"/>
    <x v="0"/>
  </r>
  <r>
    <x v="112"/>
    <n v="1799"/>
    <n v="4"/>
    <x v="0"/>
  </r>
  <r>
    <x v="112"/>
    <n v="1573"/>
    <n v="5"/>
    <x v="0"/>
  </r>
  <r>
    <x v="112"/>
    <n v="1622"/>
    <n v="6"/>
    <x v="1"/>
  </r>
  <r>
    <x v="112"/>
    <n v="1810"/>
    <n v="7"/>
    <x v="1"/>
  </r>
  <r>
    <x v="112"/>
    <n v="1838"/>
    <n v="8"/>
    <x v="1"/>
  </r>
  <r>
    <x v="112"/>
    <n v="2098"/>
    <n v="9"/>
    <x v="1"/>
  </r>
  <r>
    <x v="112"/>
    <n v="2046"/>
    <n v="10"/>
    <x v="1"/>
  </r>
  <r>
    <x v="112"/>
    <n v="1897"/>
    <n v="11"/>
    <x v="1"/>
  </r>
  <r>
    <x v="112"/>
    <n v="2148"/>
    <n v="12"/>
    <x v="2"/>
  </r>
  <r>
    <x v="112"/>
    <n v="2143"/>
    <n v="13"/>
    <x v="2"/>
  </r>
  <r>
    <x v="112"/>
    <n v="2362"/>
    <n v="14"/>
    <x v="2"/>
  </r>
  <r>
    <x v="112"/>
    <n v="2471"/>
    <n v="15"/>
    <x v="2"/>
  </r>
  <r>
    <x v="112"/>
    <n v="2403"/>
    <n v="16"/>
    <x v="2"/>
  </r>
  <r>
    <x v="112"/>
    <n v="2403"/>
    <n v="17"/>
    <x v="2"/>
  </r>
  <r>
    <x v="112"/>
    <n v="2174"/>
    <n v="18"/>
    <x v="3"/>
  </r>
  <r>
    <x v="112"/>
    <n v="1981"/>
    <n v="19"/>
    <x v="3"/>
  </r>
  <r>
    <x v="112"/>
    <n v="1835"/>
    <n v="20"/>
    <x v="3"/>
  </r>
  <r>
    <x v="112"/>
    <n v="2029"/>
    <n v="21"/>
    <x v="3"/>
  </r>
  <r>
    <x v="112"/>
    <n v="1867"/>
    <n v="22"/>
    <x v="3"/>
  </r>
  <r>
    <x v="112"/>
    <n v="1575"/>
    <n v="23"/>
    <x v="3"/>
  </r>
  <r>
    <x v="112"/>
    <n v="1674"/>
    <n v="24"/>
    <x v="3"/>
  </r>
  <r>
    <x v="112"/>
    <n v="1637"/>
    <n v="25"/>
    <x v="3"/>
  </r>
  <r>
    <x v="112"/>
    <n v="1766"/>
    <n v="26"/>
    <x v="3"/>
  </r>
  <r>
    <x v="112"/>
    <n v="1655"/>
    <n v="27"/>
    <x v="3"/>
  </r>
  <r>
    <x v="112"/>
    <n v="1534"/>
    <n v="28"/>
    <x v="3"/>
  </r>
  <r>
    <x v="112"/>
    <n v="1475"/>
    <n v="29"/>
    <x v="4"/>
  </r>
  <r>
    <x v="112"/>
    <n v="1384"/>
    <n v="30"/>
    <x v="4"/>
  </r>
  <r>
    <x v="112"/>
    <n v="1406"/>
    <n v="31"/>
    <x v="4"/>
  </r>
  <r>
    <x v="112"/>
    <n v="1448"/>
    <n v="32"/>
    <x v="4"/>
  </r>
  <r>
    <x v="112"/>
    <n v="1404"/>
    <n v="33"/>
    <x v="4"/>
  </r>
  <r>
    <x v="112"/>
    <n v="1351"/>
    <n v="34"/>
    <x v="4"/>
  </r>
  <r>
    <x v="112"/>
    <n v="1296"/>
    <n v="35"/>
    <x v="4"/>
  </r>
  <r>
    <x v="112"/>
    <n v="1352"/>
    <n v="36"/>
    <x v="4"/>
  </r>
  <r>
    <x v="112"/>
    <n v="1214"/>
    <n v="37"/>
    <x v="4"/>
  </r>
  <r>
    <x v="112"/>
    <n v="1123"/>
    <n v="38"/>
    <x v="4"/>
  </r>
  <r>
    <x v="112"/>
    <n v="1254"/>
    <n v="39"/>
    <x v="4"/>
  </r>
  <r>
    <x v="112"/>
    <n v="1157"/>
    <n v="40"/>
    <x v="4"/>
  </r>
  <r>
    <x v="112"/>
    <n v="1114"/>
    <n v="41"/>
    <x v="4"/>
  </r>
  <r>
    <x v="112"/>
    <n v="1169"/>
    <n v="42"/>
    <x v="4"/>
  </r>
  <r>
    <x v="112"/>
    <n v="1123"/>
    <n v="43"/>
    <x v="4"/>
  </r>
  <r>
    <x v="112"/>
    <n v="1015"/>
    <n v="44"/>
    <x v="4"/>
  </r>
  <r>
    <x v="112"/>
    <n v="1019"/>
    <n v="45"/>
    <x v="4"/>
  </r>
  <r>
    <x v="112"/>
    <n v="916"/>
    <n v="46"/>
    <x v="4"/>
  </r>
  <r>
    <x v="112"/>
    <n v="920"/>
    <n v="47"/>
    <x v="4"/>
  </r>
  <r>
    <x v="112"/>
    <n v="815"/>
    <n v="48"/>
    <x v="4"/>
  </r>
  <r>
    <x v="112"/>
    <n v="913"/>
    <n v="49"/>
    <x v="4"/>
  </r>
  <r>
    <x v="112"/>
    <n v="818"/>
    <n v="50"/>
    <x v="4"/>
  </r>
  <r>
    <x v="112"/>
    <n v="898"/>
    <n v="51"/>
    <x v="4"/>
  </r>
  <r>
    <x v="112"/>
    <n v="847"/>
    <n v="52"/>
    <x v="4"/>
  </r>
  <r>
    <x v="112"/>
    <n v="813"/>
    <n v="53"/>
    <x v="4"/>
  </r>
  <r>
    <x v="112"/>
    <n v="818"/>
    <n v="54"/>
    <x v="4"/>
  </r>
  <r>
    <x v="112"/>
    <n v="779"/>
    <n v="55"/>
    <x v="4"/>
  </r>
  <r>
    <x v="112"/>
    <n v="739"/>
    <n v="56"/>
    <x v="4"/>
  </r>
  <r>
    <x v="112"/>
    <n v="727"/>
    <n v="57"/>
    <x v="4"/>
  </r>
  <r>
    <x v="112"/>
    <n v="709"/>
    <n v="58"/>
    <x v="4"/>
  </r>
  <r>
    <x v="112"/>
    <n v="671"/>
    <n v="59"/>
    <x v="4"/>
  </r>
  <r>
    <x v="112"/>
    <n v="681"/>
    <n v="60"/>
    <x v="5"/>
  </r>
  <r>
    <x v="112"/>
    <n v="674"/>
    <n v="61"/>
    <x v="5"/>
  </r>
  <r>
    <x v="112"/>
    <n v="649"/>
    <n v="62"/>
    <x v="5"/>
  </r>
  <r>
    <x v="112"/>
    <n v="575"/>
    <n v="63"/>
    <x v="5"/>
  </r>
  <r>
    <x v="112"/>
    <n v="599"/>
    <n v="64"/>
    <x v="5"/>
  </r>
  <r>
    <x v="112"/>
    <n v="505"/>
    <n v="65"/>
    <x v="5"/>
  </r>
  <r>
    <x v="112"/>
    <n v="541"/>
    <n v="66"/>
    <x v="5"/>
  </r>
  <r>
    <x v="112"/>
    <n v="454"/>
    <n v="67"/>
    <x v="5"/>
  </r>
  <r>
    <x v="112"/>
    <n v="418"/>
    <n v="68"/>
    <x v="5"/>
  </r>
  <r>
    <x v="112"/>
    <n v="450"/>
    <n v="69"/>
    <x v="5"/>
  </r>
  <r>
    <x v="112"/>
    <n v="389"/>
    <n v="70"/>
    <x v="5"/>
  </r>
  <r>
    <x v="112"/>
    <n v="390"/>
    <n v="71"/>
    <x v="5"/>
  </r>
  <r>
    <x v="112"/>
    <n v="342"/>
    <n v="72"/>
    <x v="5"/>
  </r>
  <r>
    <x v="112"/>
    <n v="269"/>
    <n v="73"/>
    <x v="5"/>
  </r>
  <r>
    <x v="112"/>
    <n v="291"/>
    <n v="74"/>
    <x v="5"/>
  </r>
  <r>
    <x v="112"/>
    <n v="274"/>
    <n v="75"/>
    <x v="5"/>
  </r>
  <r>
    <x v="112"/>
    <n v="252"/>
    <n v="76"/>
    <x v="5"/>
  </r>
  <r>
    <x v="112"/>
    <n v="213"/>
    <n v="77"/>
    <x v="5"/>
  </r>
  <r>
    <x v="112"/>
    <n v="180"/>
    <n v="78"/>
    <x v="5"/>
  </r>
  <r>
    <x v="112"/>
    <n v="190"/>
    <n v="79"/>
    <x v="5"/>
  </r>
  <r>
    <x v="112"/>
    <n v="180"/>
    <n v="80"/>
    <x v="5"/>
  </r>
  <r>
    <x v="112"/>
    <n v="219"/>
    <n v="81"/>
    <x v="5"/>
  </r>
  <r>
    <x v="112"/>
    <n v="199"/>
    <n v="82"/>
    <x v="5"/>
  </r>
  <r>
    <x v="112"/>
    <n v="211"/>
    <n v="83"/>
    <x v="5"/>
  </r>
  <r>
    <x v="112"/>
    <n v="163"/>
    <n v="84"/>
    <x v="5"/>
  </r>
  <r>
    <x v="112"/>
    <n v="119"/>
    <n v="85"/>
    <x v="5"/>
  </r>
  <r>
    <x v="112"/>
    <n v="119"/>
    <n v="86"/>
    <x v="5"/>
  </r>
  <r>
    <x v="112"/>
    <n v="88"/>
    <n v="87"/>
    <x v="5"/>
  </r>
  <r>
    <x v="112"/>
    <n v="76"/>
    <n v="88"/>
    <x v="5"/>
  </r>
  <r>
    <x v="112"/>
    <n v="68"/>
    <n v="89"/>
    <x v="5"/>
  </r>
  <r>
    <x v="112"/>
    <n v="40"/>
    <n v="90"/>
    <x v="5"/>
  </r>
  <r>
    <x v="112"/>
    <n v="56"/>
    <n v="91"/>
    <x v="5"/>
  </r>
  <r>
    <x v="112"/>
    <n v="26"/>
    <n v="92"/>
    <x v="5"/>
  </r>
  <r>
    <x v="112"/>
    <n v="21"/>
    <n v="93"/>
    <x v="5"/>
  </r>
  <r>
    <x v="112"/>
    <n v="29"/>
    <n v="94"/>
    <x v="5"/>
  </r>
  <r>
    <x v="112"/>
    <n v="20"/>
    <n v="95"/>
    <x v="5"/>
  </r>
  <r>
    <x v="112"/>
    <n v="19"/>
    <n v="96"/>
    <x v="5"/>
  </r>
  <r>
    <x v="112"/>
    <n v="18"/>
    <n v="97"/>
    <x v="5"/>
  </r>
  <r>
    <x v="112"/>
    <n v="8"/>
    <n v="98"/>
    <x v="5"/>
  </r>
  <r>
    <x v="112"/>
    <n v="8"/>
    <n v="99"/>
    <x v="5"/>
  </r>
  <r>
    <x v="112"/>
    <n v="5"/>
    <n v="100"/>
    <x v="5"/>
  </r>
  <r>
    <x v="112"/>
    <n v="4"/>
    <n v="101"/>
    <x v="5"/>
  </r>
  <r>
    <x v="112"/>
    <n v="5"/>
    <n v="102"/>
    <x v="5"/>
  </r>
  <r>
    <x v="112"/>
    <n v="4"/>
    <n v="103"/>
    <x v="5"/>
  </r>
  <r>
    <x v="112"/>
    <n v="5"/>
    <n v="104"/>
    <x v="5"/>
  </r>
  <r>
    <x v="112"/>
    <n v="4"/>
    <n v="105"/>
    <x v="5"/>
  </r>
  <r>
    <x v="112"/>
    <n v="3"/>
    <n v="106"/>
    <x v="5"/>
  </r>
  <r>
    <x v="112"/>
    <n v="2"/>
    <n v="107"/>
    <x v="5"/>
  </r>
  <r>
    <x v="112"/>
    <n v="1"/>
    <n v="108"/>
    <x v="5"/>
  </r>
  <r>
    <x v="112"/>
    <n v="2"/>
    <n v="110"/>
    <x v="5"/>
  </r>
  <r>
    <x v="112"/>
    <n v="1"/>
    <n v="111"/>
    <x v="5"/>
  </r>
  <r>
    <x v="113"/>
    <n v="85"/>
    <n v="0"/>
    <x v="0"/>
  </r>
  <r>
    <x v="113"/>
    <n v="73"/>
    <n v="1"/>
    <x v="0"/>
  </r>
  <r>
    <x v="113"/>
    <n v="54"/>
    <n v="2"/>
    <x v="0"/>
  </r>
  <r>
    <x v="113"/>
    <n v="79"/>
    <n v="3"/>
    <x v="0"/>
  </r>
  <r>
    <x v="113"/>
    <n v="82"/>
    <n v="4"/>
    <x v="0"/>
  </r>
  <r>
    <x v="113"/>
    <n v="78"/>
    <n v="5"/>
    <x v="0"/>
  </r>
  <r>
    <x v="113"/>
    <n v="71"/>
    <n v="6"/>
    <x v="1"/>
  </r>
  <r>
    <x v="113"/>
    <n v="99"/>
    <n v="7"/>
    <x v="1"/>
  </r>
  <r>
    <x v="113"/>
    <n v="103"/>
    <n v="8"/>
    <x v="1"/>
  </r>
  <r>
    <x v="113"/>
    <n v="104"/>
    <n v="9"/>
    <x v="1"/>
  </r>
  <r>
    <x v="113"/>
    <n v="89"/>
    <n v="10"/>
    <x v="1"/>
  </r>
  <r>
    <x v="113"/>
    <n v="97"/>
    <n v="11"/>
    <x v="1"/>
  </r>
  <r>
    <x v="113"/>
    <n v="104"/>
    <n v="12"/>
    <x v="2"/>
  </r>
  <r>
    <x v="113"/>
    <n v="100"/>
    <n v="13"/>
    <x v="2"/>
  </r>
  <r>
    <x v="113"/>
    <n v="114"/>
    <n v="14"/>
    <x v="2"/>
  </r>
  <r>
    <x v="113"/>
    <n v="127"/>
    <n v="15"/>
    <x v="2"/>
  </r>
  <r>
    <x v="113"/>
    <n v="119"/>
    <n v="16"/>
    <x v="2"/>
  </r>
  <r>
    <x v="113"/>
    <n v="108"/>
    <n v="17"/>
    <x v="2"/>
  </r>
  <r>
    <x v="113"/>
    <n v="108"/>
    <n v="18"/>
    <x v="3"/>
  </r>
  <r>
    <x v="113"/>
    <n v="83"/>
    <n v="19"/>
    <x v="3"/>
  </r>
  <r>
    <x v="113"/>
    <n v="77"/>
    <n v="20"/>
    <x v="3"/>
  </r>
  <r>
    <x v="113"/>
    <n v="99"/>
    <n v="21"/>
    <x v="3"/>
  </r>
  <r>
    <x v="113"/>
    <n v="78"/>
    <n v="22"/>
    <x v="3"/>
  </r>
  <r>
    <x v="113"/>
    <n v="80"/>
    <n v="23"/>
    <x v="3"/>
  </r>
  <r>
    <x v="113"/>
    <n v="63"/>
    <n v="24"/>
    <x v="3"/>
  </r>
  <r>
    <x v="113"/>
    <n v="62"/>
    <n v="25"/>
    <x v="3"/>
  </r>
  <r>
    <x v="113"/>
    <n v="70"/>
    <n v="26"/>
    <x v="3"/>
  </r>
  <r>
    <x v="113"/>
    <n v="66"/>
    <n v="27"/>
    <x v="3"/>
  </r>
  <r>
    <x v="113"/>
    <n v="63"/>
    <n v="28"/>
    <x v="3"/>
  </r>
  <r>
    <x v="113"/>
    <n v="63"/>
    <n v="29"/>
    <x v="4"/>
  </r>
  <r>
    <x v="113"/>
    <n v="65"/>
    <n v="30"/>
    <x v="4"/>
  </r>
  <r>
    <x v="113"/>
    <n v="55"/>
    <n v="31"/>
    <x v="4"/>
  </r>
  <r>
    <x v="113"/>
    <n v="74"/>
    <n v="32"/>
    <x v="4"/>
  </r>
  <r>
    <x v="113"/>
    <n v="59"/>
    <n v="33"/>
    <x v="4"/>
  </r>
  <r>
    <x v="113"/>
    <n v="67"/>
    <n v="34"/>
    <x v="4"/>
  </r>
  <r>
    <x v="113"/>
    <n v="67"/>
    <n v="35"/>
    <x v="4"/>
  </r>
  <r>
    <x v="113"/>
    <n v="46"/>
    <n v="36"/>
    <x v="4"/>
  </r>
  <r>
    <x v="113"/>
    <n v="66"/>
    <n v="37"/>
    <x v="4"/>
  </r>
  <r>
    <x v="113"/>
    <n v="75"/>
    <n v="38"/>
    <x v="4"/>
  </r>
  <r>
    <x v="113"/>
    <n v="46"/>
    <n v="39"/>
    <x v="4"/>
  </r>
  <r>
    <x v="113"/>
    <n v="60"/>
    <n v="40"/>
    <x v="4"/>
  </r>
  <r>
    <x v="113"/>
    <n v="59"/>
    <n v="41"/>
    <x v="4"/>
  </r>
  <r>
    <x v="113"/>
    <n v="67"/>
    <n v="42"/>
    <x v="4"/>
  </r>
  <r>
    <x v="113"/>
    <n v="65"/>
    <n v="43"/>
    <x v="4"/>
  </r>
  <r>
    <x v="113"/>
    <n v="63"/>
    <n v="44"/>
    <x v="4"/>
  </r>
  <r>
    <x v="113"/>
    <n v="70"/>
    <n v="45"/>
    <x v="4"/>
  </r>
  <r>
    <x v="113"/>
    <n v="49"/>
    <n v="46"/>
    <x v="4"/>
  </r>
  <r>
    <x v="113"/>
    <n v="58"/>
    <n v="47"/>
    <x v="4"/>
  </r>
  <r>
    <x v="113"/>
    <n v="42"/>
    <n v="48"/>
    <x v="4"/>
  </r>
  <r>
    <x v="113"/>
    <n v="47"/>
    <n v="49"/>
    <x v="4"/>
  </r>
  <r>
    <x v="113"/>
    <n v="61"/>
    <n v="50"/>
    <x v="4"/>
  </r>
  <r>
    <x v="113"/>
    <n v="55"/>
    <n v="51"/>
    <x v="4"/>
  </r>
  <r>
    <x v="113"/>
    <n v="56"/>
    <n v="52"/>
    <x v="4"/>
  </r>
  <r>
    <x v="113"/>
    <n v="63"/>
    <n v="53"/>
    <x v="4"/>
  </r>
  <r>
    <x v="113"/>
    <n v="49"/>
    <n v="54"/>
    <x v="4"/>
  </r>
  <r>
    <x v="113"/>
    <n v="64"/>
    <n v="55"/>
    <x v="4"/>
  </r>
  <r>
    <x v="113"/>
    <n v="62"/>
    <n v="56"/>
    <x v="4"/>
  </r>
  <r>
    <x v="113"/>
    <n v="50"/>
    <n v="57"/>
    <x v="4"/>
  </r>
  <r>
    <x v="113"/>
    <n v="65"/>
    <n v="58"/>
    <x v="4"/>
  </r>
  <r>
    <x v="113"/>
    <n v="50"/>
    <n v="59"/>
    <x v="4"/>
  </r>
  <r>
    <x v="113"/>
    <n v="54"/>
    <n v="60"/>
    <x v="5"/>
  </r>
  <r>
    <x v="113"/>
    <n v="62"/>
    <n v="61"/>
    <x v="5"/>
  </r>
  <r>
    <x v="113"/>
    <n v="52"/>
    <n v="62"/>
    <x v="5"/>
  </r>
  <r>
    <x v="113"/>
    <n v="47"/>
    <n v="63"/>
    <x v="5"/>
  </r>
  <r>
    <x v="113"/>
    <n v="54"/>
    <n v="64"/>
    <x v="5"/>
  </r>
  <r>
    <x v="113"/>
    <n v="50"/>
    <n v="65"/>
    <x v="5"/>
  </r>
  <r>
    <x v="113"/>
    <n v="51"/>
    <n v="66"/>
    <x v="5"/>
  </r>
  <r>
    <x v="113"/>
    <n v="52"/>
    <n v="67"/>
    <x v="5"/>
  </r>
  <r>
    <x v="113"/>
    <n v="27"/>
    <n v="68"/>
    <x v="5"/>
  </r>
  <r>
    <x v="113"/>
    <n v="34"/>
    <n v="69"/>
    <x v="5"/>
  </r>
  <r>
    <x v="113"/>
    <n v="30"/>
    <n v="70"/>
    <x v="5"/>
  </r>
  <r>
    <x v="113"/>
    <n v="30"/>
    <n v="71"/>
    <x v="5"/>
  </r>
  <r>
    <x v="113"/>
    <n v="33"/>
    <n v="72"/>
    <x v="5"/>
  </r>
  <r>
    <x v="113"/>
    <n v="32"/>
    <n v="73"/>
    <x v="5"/>
  </r>
  <r>
    <x v="113"/>
    <n v="28"/>
    <n v="74"/>
    <x v="5"/>
  </r>
  <r>
    <x v="113"/>
    <n v="35"/>
    <n v="75"/>
    <x v="5"/>
  </r>
  <r>
    <x v="113"/>
    <n v="36"/>
    <n v="76"/>
    <x v="5"/>
  </r>
  <r>
    <x v="113"/>
    <n v="29"/>
    <n v="77"/>
    <x v="5"/>
  </r>
  <r>
    <x v="113"/>
    <n v="14"/>
    <n v="78"/>
    <x v="5"/>
  </r>
  <r>
    <x v="113"/>
    <n v="23"/>
    <n v="79"/>
    <x v="5"/>
  </r>
  <r>
    <x v="113"/>
    <n v="29"/>
    <n v="80"/>
    <x v="5"/>
  </r>
  <r>
    <x v="113"/>
    <n v="23"/>
    <n v="81"/>
    <x v="5"/>
  </r>
  <r>
    <x v="113"/>
    <n v="16"/>
    <n v="82"/>
    <x v="5"/>
  </r>
  <r>
    <x v="113"/>
    <n v="12"/>
    <n v="83"/>
    <x v="5"/>
  </r>
  <r>
    <x v="113"/>
    <n v="14"/>
    <n v="84"/>
    <x v="5"/>
  </r>
  <r>
    <x v="113"/>
    <n v="17"/>
    <n v="85"/>
    <x v="5"/>
  </r>
  <r>
    <x v="113"/>
    <n v="7"/>
    <n v="86"/>
    <x v="5"/>
  </r>
  <r>
    <x v="113"/>
    <n v="9"/>
    <n v="87"/>
    <x v="5"/>
  </r>
  <r>
    <x v="113"/>
    <n v="7"/>
    <n v="88"/>
    <x v="5"/>
  </r>
  <r>
    <x v="113"/>
    <n v="7"/>
    <n v="89"/>
    <x v="5"/>
  </r>
  <r>
    <x v="113"/>
    <n v="4"/>
    <n v="90"/>
    <x v="5"/>
  </r>
  <r>
    <x v="113"/>
    <n v="7"/>
    <n v="91"/>
    <x v="5"/>
  </r>
  <r>
    <x v="113"/>
    <n v="7"/>
    <n v="92"/>
    <x v="5"/>
  </r>
  <r>
    <x v="113"/>
    <n v="6"/>
    <n v="93"/>
    <x v="5"/>
  </r>
  <r>
    <x v="113"/>
    <n v="3"/>
    <n v="94"/>
    <x v="5"/>
  </r>
  <r>
    <x v="113"/>
    <n v="1"/>
    <n v="95"/>
    <x v="5"/>
  </r>
  <r>
    <x v="113"/>
    <n v="2"/>
    <n v="97"/>
    <x v="5"/>
  </r>
  <r>
    <x v="113"/>
    <n v="1"/>
    <n v="98"/>
    <x v="5"/>
  </r>
  <r>
    <x v="113"/>
    <n v="1"/>
    <n v="99"/>
    <x v="5"/>
  </r>
  <r>
    <x v="113"/>
    <n v="2"/>
    <n v="100"/>
    <x v="5"/>
  </r>
  <r>
    <x v="113"/>
    <n v="1"/>
    <n v="104"/>
    <x v="5"/>
  </r>
  <r>
    <x v="113"/>
    <n v="1"/>
    <n v="111"/>
    <x v="5"/>
  </r>
  <r>
    <x v="114"/>
    <n v="288"/>
    <n v="0"/>
    <x v="0"/>
  </r>
  <r>
    <x v="114"/>
    <n v="314"/>
    <n v="1"/>
    <x v="0"/>
  </r>
  <r>
    <x v="114"/>
    <n v="364"/>
    <n v="2"/>
    <x v="0"/>
  </r>
  <r>
    <x v="114"/>
    <n v="406"/>
    <n v="3"/>
    <x v="0"/>
  </r>
  <r>
    <x v="114"/>
    <n v="394"/>
    <n v="4"/>
    <x v="0"/>
  </r>
  <r>
    <x v="114"/>
    <n v="356"/>
    <n v="5"/>
    <x v="0"/>
  </r>
  <r>
    <x v="114"/>
    <n v="382"/>
    <n v="6"/>
    <x v="1"/>
  </r>
  <r>
    <x v="114"/>
    <n v="435"/>
    <n v="7"/>
    <x v="1"/>
  </r>
  <r>
    <x v="114"/>
    <n v="426"/>
    <n v="8"/>
    <x v="1"/>
  </r>
  <r>
    <x v="114"/>
    <n v="448"/>
    <n v="9"/>
    <x v="1"/>
  </r>
  <r>
    <x v="114"/>
    <n v="490"/>
    <n v="10"/>
    <x v="1"/>
  </r>
  <r>
    <x v="114"/>
    <n v="431"/>
    <n v="11"/>
    <x v="1"/>
  </r>
  <r>
    <x v="114"/>
    <n v="458"/>
    <n v="12"/>
    <x v="2"/>
  </r>
  <r>
    <x v="114"/>
    <n v="454"/>
    <n v="13"/>
    <x v="2"/>
  </r>
  <r>
    <x v="114"/>
    <n v="477"/>
    <n v="14"/>
    <x v="2"/>
  </r>
  <r>
    <x v="114"/>
    <n v="520"/>
    <n v="15"/>
    <x v="2"/>
  </r>
  <r>
    <x v="114"/>
    <n v="571"/>
    <n v="16"/>
    <x v="2"/>
  </r>
  <r>
    <x v="114"/>
    <n v="541"/>
    <n v="17"/>
    <x v="2"/>
  </r>
  <r>
    <x v="114"/>
    <n v="548"/>
    <n v="18"/>
    <x v="3"/>
  </r>
  <r>
    <x v="114"/>
    <n v="447"/>
    <n v="19"/>
    <x v="3"/>
  </r>
  <r>
    <x v="114"/>
    <n v="447"/>
    <n v="20"/>
    <x v="3"/>
  </r>
  <r>
    <x v="114"/>
    <n v="478"/>
    <n v="21"/>
    <x v="3"/>
  </r>
  <r>
    <x v="114"/>
    <n v="425"/>
    <n v="22"/>
    <x v="3"/>
  </r>
  <r>
    <x v="114"/>
    <n v="393"/>
    <n v="23"/>
    <x v="3"/>
  </r>
  <r>
    <x v="114"/>
    <n v="371"/>
    <n v="24"/>
    <x v="3"/>
  </r>
  <r>
    <x v="114"/>
    <n v="416"/>
    <n v="25"/>
    <x v="3"/>
  </r>
  <r>
    <x v="114"/>
    <n v="377"/>
    <n v="26"/>
    <x v="3"/>
  </r>
  <r>
    <x v="114"/>
    <n v="351"/>
    <n v="27"/>
    <x v="3"/>
  </r>
  <r>
    <x v="114"/>
    <n v="398"/>
    <n v="28"/>
    <x v="3"/>
  </r>
  <r>
    <x v="114"/>
    <n v="328"/>
    <n v="29"/>
    <x v="4"/>
  </r>
  <r>
    <x v="114"/>
    <n v="361"/>
    <n v="30"/>
    <x v="4"/>
  </r>
  <r>
    <x v="114"/>
    <n v="331"/>
    <n v="31"/>
    <x v="4"/>
  </r>
  <r>
    <x v="114"/>
    <n v="337"/>
    <n v="32"/>
    <x v="4"/>
  </r>
  <r>
    <x v="114"/>
    <n v="323"/>
    <n v="33"/>
    <x v="4"/>
  </r>
  <r>
    <x v="114"/>
    <n v="296"/>
    <n v="34"/>
    <x v="4"/>
  </r>
  <r>
    <x v="114"/>
    <n v="267"/>
    <n v="35"/>
    <x v="4"/>
  </r>
  <r>
    <x v="114"/>
    <n v="312"/>
    <n v="36"/>
    <x v="4"/>
  </r>
  <r>
    <x v="114"/>
    <n v="288"/>
    <n v="37"/>
    <x v="4"/>
  </r>
  <r>
    <x v="114"/>
    <n v="255"/>
    <n v="38"/>
    <x v="4"/>
  </r>
  <r>
    <x v="114"/>
    <n v="267"/>
    <n v="39"/>
    <x v="4"/>
  </r>
  <r>
    <x v="114"/>
    <n v="271"/>
    <n v="40"/>
    <x v="4"/>
  </r>
  <r>
    <x v="114"/>
    <n v="250"/>
    <n v="41"/>
    <x v="4"/>
  </r>
  <r>
    <x v="114"/>
    <n v="271"/>
    <n v="42"/>
    <x v="4"/>
  </r>
  <r>
    <x v="114"/>
    <n v="268"/>
    <n v="43"/>
    <x v="4"/>
  </r>
  <r>
    <x v="114"/>
    <n v="283"/>
    <n v="44"/>
    <x v="4"/>
  </r>
  <r>
    <x v="114"/>
    <n v="246"/>
    <n v="45"/>
    <x v="4"/>
  </r>
  <r>
    <x v="114"/>
    <n v="243"/>
    <n v="46"/>
    <x v="4"/>
  </r>
  <r>
    <x v="114"/>
    <n v="259"/>
    <n v="47"/>
    <x v="4"/>
  </r>
  <r>
    <x v="114"/>
    <n v="247"/>
    <n v="48"/>
    <x v="4"/>
  </r>
  <r>
    <x v="114"/>
    <n v="262"/>
    <n v="49"/>
    <x v="4"/>
  </r>
  <r>
    <x v="114"/>
    <n v="237"/>
    <n v="50"/>
    <x v="4"/>
  </r>
  <r>
    <x v="114"/>
    <n v="259"/>
    <n v="51"/>
    <x v="4"/>
  </r>
  <r>
    <x v="114"/>
    <n v="283"/>
    <n v="52"/>
    <x v="4"/>
  </r>
  <r>
    <x v="114"/>
    <n v="252"/>
    <n v="53"/>
    <x v="4"/>
  </r>
  <r>
    <x v="114"/>
    <n v="267"/>
    <n v="54"/>
    <x v="4"/>
  </r>
  <r>
    <x v="114"/>
    <n v="271"/>
    <n v="55"/>
    <x v="4"/>
  </r>
  <r>
    <x v="114"/>
    <n v="240"/>
    <n v="56"/>
    <x v="4"/>
  </r>
  <r>
    <x v="114"/>
    <n v="238"/>
    <n v="57"/>
    <x v="4"/>
  </r>
  <r>
    <x v="114"/>
    <n v="238"/>
    <n v="58"/>
    <x v="4"/>
  </r>
  <r>
    <x v="114"/>
    <n v="234"/>
    <n v="59"/>
    <x v="4"/>
  </r>
  <r>
    <x v="114"/>
    <n v="222"/>
    <n v="60"/>
    <x v="5"/>
  </r>
  <r>
    <x v="114"/>
    <n v="237"/>
    <n v="61"/>
    <x v="5"/>
  </r>
  <r>
    <x v="114"/>
    <n v="191"/>
    <n v="62"/>
    <x v="5"/>
  </r>
  <r>
    <x v="114"/>
    <n v="194"/>
    <n v="63"/>
    <x v="5"/>
  </r>
  <r>
    <x v="114"/>
    <n v="191"/>
    <n v="64"/>
    <x v="5"/>
  </r>
  <r>
    <x v="114"/>
    <n v="163"/>
    <n v="65"/>
    <x v="5"/>
  </r>
  <r>
    <x v="114"/>
    <n v="174"/>
    <n v="66"/>
    <x v="5"/>
  </r>
  <r>
    <x v="114"/>
    <n v="157"/>
    <n v="67"/>
    <x v="5"/>
  </r>
  <r>
    <x v="114"/>
    <n v="126"/>
    <n v="68"/>
    <x v="5"/>
  </r>
  <r>
    <x v="114"/>
    <n v="109"/>
    <n v="69"/>
    <x v="5"/>
  </r>
  <r>
    <x v="114"/>
    <n v="120"/>
    <n v="70"/>
    <x v="5"/>
  </r>
  <r>
    <x v="114"/>
    <n v="118"/>
    <n v="71"/>
    <x v="5"/>
  </r>
  <r>
    <x v="114"/>
    <n v="139"/>
    <n v="72"/>
    <x v="5"/>
  </r>
  <r>
    <x v="114"/>
    <n v="108"/>
    <n v="73"/>
    <x v="5"/>
  </r>
  <r>
    <x v="114"/>
    <n v="121"/>
    <n v="74"/>
    <x v="5"/>
  </r>
  <r>
    <x v="114"/>
    <n v="119"/>
    <n v="75"/>
    <x v="5"/>
  </r>
  <r>
    <x v="114"/>
    <n v="90"/>
    <n v="76"/>
    <x v="5"/>
  </r>
  <r>
    <x v="114"/>
    <n v="102"/>
    <n v="77"/>
    <x v="5"/>
  </r>
  <r>
    <x v="114"/>
    <n v="73"/>
    <n v="78"/>
    <x v="5"/>
  </r>
  <r>
    <x v="114"/>
    <n v="84"/>
    <n v="79"/>
    <x v="5"/>
  </r>
  <r>
    <x v="114"/>
    <n v="67"/>
    <n v="80"/>
    <x v="5"/>
  </r>
  <r>
    <x v="114"/>
    <n v="85"/>
    <n v="81"/>
    <x v="5"/>
  </r>
  <r>
    <x v="114"/>
    <n v="71"/>
    <n v="82"/>
    <x v="5"/>
  </r>
  <r>
    <x v="114"/>
    <n v="66"/>
    <n v="83"/>
    <x v="5"/>
  </r>
  <r>
    <x v="114"/>
    <n v="44"/>
    <n v="84"/>
    <x v="5"/>
  </r>
  <r>
    <x v="114"/>
    <n v="45"/>
    <n v="85"/>
    <x v="5"/>
  </r>
  <r>
    <x v="114"/>
    <n v="38"/>
    <n v="86"/>
    <x v="5"/>
  </r>
  <r>
    <x v="114"/>
    <n v="23"/>
    <n v="87"/>
    <x v="5"/>
  </r>
  <r>
    <x v="114"/>
    <n v="25"/>
    <n v="88"/>
    <x v="5"/>
  </r>
  <r>
    <x v="114"/>
    <n v="32"/>
    <n v="89"/>
    <x v="5"/>
  </r>
  <r>
    <x v="114"/>
    <n v="21"/>
    <n v="90"/>
    <x v="5"/>
  </r>
  <r>
    <x v="114"/>
    <n v="27"/>
    <n v="91"/>
    <x v="5"/>
  </r>
  <r>
    <x v="114"/>
    <n v="14"/>
    <n v="92"/>
    <x v="5"/>
  </r>
  <r>
    <x v="114"/>
    <n v="10"/>
    <n v="93"/>
    <x v="5"/>
  </r>
  <r>
    <x v="114"/>
    <n v="12"/>
    <n v="94"/>
    <x v="5"/>
  </r>
  <r>
    <x v="114"/>
    <n v="6"/>
    <n v="95"/>
    <x v="5"/>
  </r>
  <r>
    <x v="114"/>
    <n v="5"/>
    <n v="96"/>
    <x v="5"/>
  </r>
  <r>
    <x v="114"/>
    <n v="3"/>
    <n v="97"/>
    <x v="5"/>
  </r>
  <r>
    <x v="114"/>
    <n v="4"/>
    <n v="98"/>
    <x v="5"/>
  </r>
  <r>
    <x v="114"/>
    <n v="1"/>
    <n v="99"/>
    <x v="5"/>
  </r>
  <r>
    <x v="114"/>
    <n v="1"/>
    <n v="100"/>
    <x v="5"/>
  </r>
  <r>
    <x v="114"/>
    <n v="1"/>
    <n v="101"/>
    <x v="5"/>
  </r>
  <r>
    <x v="114"/>
    <n v="1"/>
    <n v="102"/>
    <x v="5"/>
  </r>
  <r>
    <x v="114"/>
    <n v="1"/>
    <n v="106"/>
    <x v="5"/>
  </r>
  <r>
    <x v="114"/>
    <n v="2"/>
    <n v="107"/>
    <x v="5"/>
  </r>
  <r>
    <x v="115"/>
    <n v="200"/>
    <n v="0"/>
    <x v="0"/>
  </r>
  <r>
    <x v="115"/>
    <n v="194"/>
    <n v="1"/>
    <x v="0"/>
  </r>
  <r>
    <x v="115"/>
    <n v="187"/>
    <n v="2"/>
    <x v="0"/>
  </r>
  <r>
    <x v="115"/>
    <n v="236"/>
    <n v="3"/>
    <x v="0"/>
  </r>
  <r>
    <x v="115"/>
    <n v="265"/>
    <n v="4"/>
    <x v="0"/>
  </r>
  <r>
    <x v="115"/>
    <n v="238"/>
    <n v="5"/>
    <x v="0"/>
  </r>
  <r>
    <x v="115"/>
    <n v="201"/>
    <n v="6"/>
    <x v="1"/>
  </r>
  <r>
    <x v="115"/>
    <n v="222"/>
    <n v="7"/>
    <x v="1"/>
  </r>
  <r>
    <x v="115"/>
    <n v="240"/>
    <n v="8"/>
    <x v="1"/>
  </r>
  <r>
    <x v="115"/>
    <n v="245"/>
    <n v="9"/>
    <x v="1"/>
  </r>
  <r>
    <x v="115"/>
    <n v="259"/>
    <n v="10"/>
    <x v="1"/>
  </r>
  <r>
    <x v="115"/>
    <n v="268"/>
    <n v="11"/>
    <x v="1"/>
  </r>
  <r>
    <x v="115"/>
    <n v="298"/>
    <n v="12"/>
    <x v="2"/>
  </r>
  <r>
    <x v="115"/>
    <n v="306"/>
    <n v="13"/>
    <x v="2"/>
  </r>
  <r>
    <x v="115"/>
    <n v="326"/>
    <n v="14"/>
    <x v="2"/>
  </r>
  <r>
    <x v="115"/>
    <n v="342"/>
    <n v="15"/>
    <x v="2"/>
  </r>
  <r>
    <x v="115"/>
    <n v="315"/>
    <n v="16"/>
    <x v="2"/>
  </r>
  <r>
    <x v="115"/>
    <n v="321"/>
    <n v="17"/>
    <x v="2"/>
  </r>
  <r>
    <x v="115"/>
    <n v="297"/>
    <n v="18"/>
    <x v="3"/>
  </r>
  <r>
    <x v="115"/>
    <n v="292"/>
    <n v="19"/>
    <x v="3"/>
  </r>
  <r>
    <x v="115"/>
    <n v="294"/>
    <n v="20"/>
    <x v="3"/>
  </r>
  <r>
    <x v="115"/>
    <n v="234"/>
    <n v="21"/>
    <x v="3"/>
  </r>
  <r>
    <x v="115"/>
    <n v="244"/>
    <n v="22"/>
    <x v="3"/>
  </r>
  <r>
    <x v="115"/>
    <n v="187"/>
    <n v="23"/>
    <x v="3"/>
  </r>
  <r>
    <x v="115"/>
    <n v="209"/>
    <n v="24"/>
    <x v="3"/>
  </r>
  <r>
    <x v="115"/>
    <n v="201"/>
    <n v="25"/>
    <x v="3"/>
  </r>
  <r>
    <x v="115"/>
    <n v="196"/>
    <n v="26"/>
    <x v="3"/>
  </r>
  <r>
    <x v="115"/>
    <n v="205"/>
    <n v="27"/>
    <x v="3"/>
  </r>
  <r>
    <x v="115"/>
    <n v="201"/>
    <n v="28"/>
    <x v="3"/>
  </r>
  <r>
    <x v="115"/>
    <n v="187"/>
    <n v="29"/>
    <x v="4"/>
  </r>
  <r>
    <x v="115"/>
    <n v="203"/>
    <n v="30"/>
    <x v="4"/>
  </r>
  <r>
    <x v="115"/>
    <n v="167"/>
    <n v="31"/>
    <x v="4"/>
  </r>
  <r>
    <x v="115"/>
    <n v="188"/>
    <n v="32"/>
    <x v="4"/>
  </r>
  <r>
    <x v="115"/>
    <n v="190"/>
    <n v="33"/>
    <x v="4"/>
  </r>
  <r>
    <x v="115"/>
    <n v="208"/>
    <n v="34"/>
    <x v="4"/>
  </r>
  <r>
    <x v="115"/>
    <n v="168"/>
    <n v="35"/>
    <x v="4"/>
  </r>
  <r>
    <x v="115"/>
    <n v="164"/>
    <n v="36"/>
    <x v="4"/>
  </r>
  <r>
    <x v="115"/>
    <n v="161"/>
    <n v="37"/>
    <x v="4"/>
  </r>
  <r>
    <x v="115"/>
    <n v="171"/>
    <n v="38"/>
    <x v="4"/>
  </r>
  <r>
    <x v="115"/>
    <n v="167"/>
    <n v="39"/>
    <x v="4"/>
  </r>
  <r>
    <x v="115"/>
    <n v="155"/>
    <n v="40"/>
    <x v="4"/>
  </r>
  <r>
    <x v="115"/>
    <n v="165"/>
    <n v="41"/>
    <x v="4"/>
  </r>
  <r>
    <x v="115"/>
    <n v="147"/>
    <n v="42"/>
    <x v="4"/>
  </r>
  <r>
    <x v="115"/>
    <n v="150"/>
    <n v="43"/>
    <x v="4"/>
  </r>
  <r>
    <x v="115"/>
    <n v="126"/>
    <n v="44"/>
    <x v="4"/>
  </r>
  <r>
    <x v="115"/>
    <n v="136"/>
    <n v="45"/>
    <x v="4"/>
  </r>
  <r>
    <x v="115"/>
    <n v="132"/>
    <n v="46"/>
    <x v="4"/>
  </r>
  <r>
    <x v="115"/>
    <n v="114"/>
    <n v="47"/>
    <x v="4"/>
  </r>
  <r>
    <x v="115"/>
    <n v="141"/>
    <n v="48"/>
    <x v="4"/>
  </r>
  <r>
    <x v="115"/>
    <n v="123"/>
    <n v="49"/>
    <x v="4"/>
  </r>
  <r>
    <x v="115"/>
    <n v="125"/>
    <n v="50"/>
    <x v="4"/>
  </r>
  <r>
    <x v="115"/>
    <n v="133"/>
    <n v="51"/>
    <x v="4"/>
  </r>
  <r>
    <x v="115"/>
    <n v="118"/>
    <n v="52"/>
    <x v="4"/>
  </r>
  <r>
    <x v="115"/>
    <n v="116"/>
    <n v="53"/>
    <x v="4"/>
  </r>
  <r>
    <x v="115"/>
    <n v="132"/>
    <n v="54"/>
    <x v="4"/>
  </r>
  <r>
    <x v="115"/>
    <n v="130"/>
    <n v="55"/>
    <x v="4"/>
  </r>
  <r>
    <x v="115"/>
    <n v="116"/>
    <n v="56"/>
    <x v="4"/>
  </r>
  <r>
    <x v="115"/>
    <n v="128"/>
    <n v="57"/>
    <x v="4"/>
  </r>
  <r>
    <x v="115"/>
    <n v="128"/>
    <n v="58"/>
    <x v="4"/>
  </r>
  <r>
    <x v="115"/>
    <n v="134"/>
    <n v="59"/>
    <x v="4"/>
  </r>
  <r>
    <x v="115"/>
    <n v="100"/>
    <n v="60"/>
    <x v="5"/>
  </r>
  <r>
    <x v="115"/>
    <n v="83"/>
    <n v="61"/>
    <x v="5"/>
  </r>
  <r>
    <x v="115"/>
    <n v="98"/>
    <n v="62"/>
    <x v="5"/>
  </r>
  <r>
    <x v="115"/>
    <n v="98"/>
    <n v="63"/>
    <x v="5"/>
  </r>
  <r>
    <x v="115"/>
    <n v="96"/>
    <n v="64"/>
    <x v="5"/>
  </r>
  <r>
    <x v="115"/>
    <n v="71"/>
    <n v="65"/>
    <x v="5"/>
  </r>
  <r>
    <x v="115"/>
    <n v="78"/>
    <n v="66"/>
    <x v="5"/>
  </r>
  <r>
    <x v="115"/>
    <n v="81"/>
    <n v="67"/>
    <x v="5"/>
  </r>
  <r>
    <x v="115"/>
    <n v="57"/>
    <n v="68"/>
    <x v="5"/>
  </r>
  <r>
    <x v="115"/>
    <n v="61"/>
    <n v="69"/>
    <x v="5"/>
  </r>
  <r>
    <x v="115"/>
    <n v="61"/>
    <n v="70"/>
    <x v="5"/>
  </r>
  <r>
    <x v="115"/>
    <n v="50"/>
    <n v="71"/>
    <x v="5"/>
  </r>
  <r>
    <x v="115"/>
    <n v="57"/>
    <n v="72"/>
    <x v="5"/>
  </r>
  <r>
    <x v="115"/>
    <n v="55"/>
    <n v="73"/>
    <x v="5"/>
  </r>
  <r>
    <x v="115"/>
    <n v="57"/>
    <n v="74"/>
    <x v="5"/>
  </r>
  <r>
    <x v="115"/>
    <n v="36"/>
    <n v="75"/>
    <x v="5"/>
  </r>
  <r>
    <x v="115"/>
    <n v="39"/>
    <n v="76"/>
    <x v="5"/>
  </r>
  <r>
    <x v="115"/>
    <n v="32"/>
    <n v="77"/>
    <x v="5"/>
  </r>
  <r>
    <x v="115"/>
    <n v="30"/>
    <n v="78"/>
    <x v="5"/>
  </r>
  <r>
    <x v="115"/>
    <n v="32"/>
    <n v="79"/>
    <x v="5"/>
  </r>
  <r>
    <x v="115"/>
    <n v="30"/>
    <n v="80"/>
    <x v="5"/>
  </r>
  <r>
    <x v="115"/>
    <n v="26"/>
    <n v="81"/>
    <x v="5"/>
  </r>
  <r>
    <x v="115"/>
    <n v="22"/>
    <n v="82"/>
    <x v="5"/>
  </r>
  <r>
    <x v="115"/>
    <n v="22"/>
    <n v="83"/>
    <x v="5"/>
  </r>
  <r>
    <x v="115"/>
    <n v="13"/>
    <n v="84"/>
    <x v="5"/>
  </r>
  <r>
    <x v="115"/>
    <n v="17"/>
    <n v="85"/>
    <x v="5"/>
  </r>
  <r>
    <x v="115"/>
    <n v="21"/>
    <n v="86"/>
    <x v="5"/>
  </r>
  <r>
    <x v="115"/>
    <n v="17"/>
    <n v="87"/>
    <x v="5"/>
  </r>
  <r>
    <x v="115"/>
    <n v="15"/>
    <n v="88"/>
    <x v="5"/>
  </r>
  <r>
    <x v="115"/>
    <n v="7"/>
    <n v="89"/>
    <x v="5"/>
  </r>
  <r>
    <x v="115"/>
    <n v="10"/>
    <n v="90"/>
    <x v="5"/>
  </r>
  <r>
    <x v="115"/>
    <n v="9"/>
    <n v="91"/>
    <x v="5"/>
  </r>
  <r>
    <x v="115"/>
    <n v="6"/>
    <n v="92"/>
    <x v="5"/>
  </r>
  <r>
    <x v="115"/>
    <n v="5"/>
    <n v="93"/>
    <x v="5"/>
  </r>
  <r>
    <x v="115"/>
    <n v="4"/>
    <n v="94"/>
    <x v="5"/>
  </r>
  <r>
    <x v="115"/>
    <n v="2"/>
    <n v="95"/>
    <x v="5"/>
  </r>
  <r>
    <x v="115"/>
    <n v="5"/>
    <n v="96"/>
    <x v="5"/>
  </r>
  <r>
    <x v="115"/>
    <n v="1"/>
    <n v="97"/>
    <x v="5"/>
  </r>
  <r>
    <x v="115"/>
    <n v="3"/>
    <n v="98"/>
    <x v="5"/>
  </r>
  <r>
    <x v="115"/>
    <n v="2"/>
    <n v="99"/>
    <x v="5"/>
  </r>
  <r>
    <x v="115"/>
    <n v="1"/>
    <n v="100"/>
    <x v="5"/>
  </r>
  <r>
    <x v="115"/>
    <n v="1"/>
    <n v="101"/>
    <x v="5"/>
  </r>
  <r>
    <x v="115"/>
    <n v="1"/>
    <n v="103"/>
    <x v="5"/>
  </r>
  <r>
    <x v="115"/>
    <n v="1"/>
    <n v="106"/>
    <x v="5"/>
  </r>
  <r>
    <x v="115"/>
    <n v="2"/>
    <n v="107"/>
    <x v="5"/>
  </r>
  <r>
    <x v="115"/>
    <n v="1"/>
    <n v="108"/>
    <x v="5"/>
  </r>
  <r>
    <x v="116"/>
    <n v="31"/>
    <n v="0"/>
    <x v="0"/>
  </r>
  <r>
    <x v="116"/>
    <n v="29"/>
    <n v="1"/>
    <x v="0"/>
  </r>
  <r>
    <x v="116"/>
    <n v="27"/>
    <n v="2"/>
    <x v="0"/>
  </r>
  <r>
    <x v="116"/>
    <n v="22"/>
    <n v="3"/>
    <x v="0"/>
  </r>
  <r>
    <x v="116"/>
    <n v="28"/>
    <n v="4"/>
    <x v="0"/>
  </r>
  <r>
    <x v="116"/>
    <n v="23"/>
    <n v="5"/>
    <x v="0"/>
  </r>
  <r>
    <x v="116"/>
    <n v="33"/>
    <n v="6"/>
    <x v="1"/>
  </r>
  <r>
    <x v="116"/>
    <n v="23"/>
    <n v="7"/>
    <x v="1"/>
  </r>
  <r>
    <x v="116"/>
    <n v="28"/>
    <n v="8"/>
    <x v="1"/>
  </r>
  <r>
    <x v="116"/>
    <n v="30"/>
    <n v="9"/>
    <x v="1"/>
  </r>
  <r>
    <x v="116"/>
    <n v="40"/>
    <n v="10"/>
    <x v="1"/>
  </r>
  <r>
    <x v="116"/>
    <n v="39"/>
    <n v="11"/>
    <x v="1"/>
  </r>
  <r>
    <x v="116"/>
    <n v="34"/>
    <n v="12"/>
    <x v="2"/>
  </r>
  <r>
    <x v="116"/>
    <n v="37"/>
    <n v="13"/>
    <x v="2"/>
  </r>
  <r>
    <x v="116"/>
    <n v="49"/>
    <n v="14"/>
    <x v="2"/>
  </r>
  <r>
    <x v="116"/>
    <n v="52"/>
    <n v="15"/>
    <x v="2"/>
  </r>
  <r>
    <x v="116"/>
    <n v="40"/>
    <n v="16"/>
    <x v="2"/>
  </r>
  <r>
    <x v="116"/>
    <n v="50"/>
    <n v="17"/>
    <x v="2"/>
  </r>
  <r>
    <x v="116"/>
    <n v="42"/>
    <n v="18"/>
    <x v="3"/>
  </r>
  <r>
    <x v="116"/>
    <n v="36"/>
    <n v="19"/>
    <x v="3"/>
  </r>
  <r>
    <x v="116"/>
    <n v="28"/>
    <n v="20"/>
    <x v="3"/>
  </r>
  <r>
    <x v="116"/>
    <n v="33"/>
    <n v="21"/>
    <x v="3"/>
  </r>
  <r>
    <x v="116"/>
    <n v="40"/>
    <n v="22"/>
    <x v="3"/>
  </r>
  <r>
    <x v="116"/>
    <n v="39"/>
    <n v="23"/>
    <x v="3"/>
  </r>
  <r>
    <x v="116"/>
    <n v="35"/>
    <n v="24"/>
    <x v="3"/>
  </r>
  <r>
    <x v="116"/>
    <n v="37"/>
    <n v="25"/>
    <x v="3"/>
  </r>
  <r>
    <x v="116"/>
    <n v="38"/>
    <n v="26"/>
    <x v="3"/>
  </r>
  <r>
    <x v="116"/>
    <n v="39"/>
    <n v="27"/>
    <x v="3"/>
  </r>
  <r>
    <x v="116"/>
    <n v="32"/>
    <n v="28"/>
    <x v="3"/>
  </r>
  <r>
    <x v="116"/>
    <n v="33"/>
    <n v="29"/>
    <x v="4"/>
  </r>
  <r>
    <x v="116"/>
    <n v="36"/>
    <n v="30"/>
    <x v="4"/>
  </r>
  <r>
    <x v="116"/>
    <n v="21"/>
    <n v="31"/>
    <x v="4"/>
  </r>
  <r>
    <x v="116"/>
    <n v="28"/>
    <n v="32"/>
    <x v="4"/>
  </r>
  <r>
    <x v="116"/>
    <n v="24"/>
    <n v="33"/>
    <x v="4"/>
  </r>
  <r>
    <x v="116"/>
    <n v="32"/>
    <n v="34"/>
    <x v="4"/>
  </r>
  <r>
    <x v="116"/>
    <n v="31"/>
    <n v="35"/>
    <x v="4"/>
  </r>
  <r>
    <x v="116"/>
    <n v="26"/>
    <n v="36"/>
    <x v="4"/>
  </r>
  <r>
    <x v="116"/>
    <n v="35"/>
    <n v="37"/>
    <x v="4"/>
  </r>
  <r>
    <x v="116"/>
    <n v="22"/>
    <n v="38"/>
    <x v="4"/>
  </r>
  <r>
    <x v="116"/>
    <n v="38"/>
    <n v="39"/>
    <x v="4"/>
  </r>
  <r>
    <x v="116"/>
    <n v="37"/>
    <n v="40"/>
    <x v="4"/>
  </r>
  <r>
    <x v="116"/>
    <n v="31"/>
    <n v="41"/>
    <x v="4"/>
  </r>
  <r>
    <x v="116"/>
    <n v="39"/>
    <n v="42"/>
    <x v="4"/>
  </r>
  <r>
    <x v="116"/>
    <n v="34"/>
    <n v="43"/>
    <x v="4"/>
  </r>
  <r>
    <x v="116"/>
    <n v="38"/>
    <n v="44"/>
    <x v="4"/>
  </r>
  <r>
    <x v="116"/>
    <n v="38"/>
    <n v="45"/>
    <x v="4"/>
  </r>
  <r>
    <x v="116"/>
    <n v="26"/>
    <n v="46"/>
    <x v="4"/>
  </r>
  <r>
    <x v="116"/>
    <n v="37"/>
    <n v="47"/>
    <x v="4"/>
  </r>
  <r>
    <x v="116"/>
    <n v="42"/>
    <n v="48"/>
    <x v="4"/>
  </r>
  <r>
    <x v="116"/>
    <n v="43"/>
    <n v="49"/>
    <x v="4"/>
  </r>
  <r>
    <x v="116"/>
    <n v="32"/>
    <n v="50"/>
    <x v="4"/>
  </r>
  <r>
    <x v="116"/>
    <n v="34"/>
    <n v="51"/>
    <x v="4"/>
  </r>
  <r>
    <x v="116"/>
    <n v="34"/>
    <n v="52"/>
    <x v="4"/>
  </r>
  <r>
    <x v="116"/>
    <n v="46"/>
    <n v="53"/>
    <x v="4"/>
  </r>
  <r>
    <x v="116"/>
    <n v="47"/>
    <n v="54"/>
    <x v="4"/>
  </r>
  <r>
    <x v="116"/>
    <n v="53"/>
    <n v="55"/>
    <x v="4"/>
  </r>
  <r>
    <x v="116"/>
    <n v="59"/>
    <n v="56"/>
    <x v="4"/>
  </r>
  <r>
    <x v="116"/>
    <n v="41"/>
    <n v="57"/>
    <x v="4"/>
  </r>
  <r>
    <x v="116"/>
    <n v="56"/>
    <n v="58"/>
    <x v="4"/>
  </r>
  <r>
    <x v="116"/>
    <n v="48"/>
    <n v="59"/>
    <x v="4"/>
  </r>
  <r>
    <x v="116"/>
    <n v="35"/>
    <n v="60"/>
    <x v="5"/>
  </r>
  <r>
    <x v="116"/>
    <n v="52"/>
    <n v="61"/>
    <x v="5"/>
  </r>
  <r>
    <x v="116"/>
    <n v="48"/>
    <n v="62"/>
    <x v="5"/>
  </r>
  <r>
    <x v="116"/>
    <n v="44"/>
    <n v="63"/>
    <x v="5"/>
  </r>
  <r>
    <x v="116"/>
    <n v="33"/>
    <n v="64"/>
    <x v="5"/>
  </r>
  <r>
    <x v="116"/>
    <n v="47"/>
    <n v="65"/>
    <x v="5"/>
  </r>
  <r>
    <x v="116"/>
    <n v="53"/>
    <n v="66"/>
    <x v="5"/>
  </r>
  <r>
    <x v="116"/>
    <n v="40"/>
    <n v="67"/>
    <x v="5"/>
  </r>
  <r>
    <x v="116"/>
    <n v="35"/>
    <n v="68"/>
    <x v="5"/>
  </r>
  <r>
    <x v="116"/>
    <n v="37"/>
    <n v="69"/>
    <x v="5"/>
  </r>
  <r>
    <x v="116"/>
    <n v="34"/>
    <n v="70"/>
    <x v="5"/>
  </r>
  <r>
    <x v="116"/>
    <n v="29"/>
    <n v="71"/>
    <x v="5"/>
  </r>
  <r>
    <x v="116"/>
    <n v="28"/>
    <n v="72"/>
    <x v="5"/>
  </r>
  <r>
    <x v="116"/>
    <n v="28"/>
    <n v="73"/>
    <x v="5"/>
  </r>
  <r>
    <x v="116"/>
    <n v="29"/>
    <n v="74"/>
    <x v="5"/>
  </r>
  <r>
    <x v="116"/>
    <n v="20"/>
    <n v="75"/>
    <x v="5"/>
  </r>
  <r>
    <x v="116"/>
    <n v="16"/>
    <n v="76"/>
    <x v="5"/>
  </r>
  <r>
    <x v="116"/>
    <n v="24"/>
    <n v="77"/>
    <x v="5"/>
  </r>
  <r>
    <x v="116"/>
    <n v="17"/>
    <n v="78"/>
    <x v="5"/>
  </r>
  <r>
    <x v="116"/>
    <n v="17"/>
    <n v="79"/>
    <x v="5"/>
  </r>
  <r>
    <x v="116"/>
    <n v="13"/>
    <n v="80"/>
    <x v="5"/>
  </r>
  <r>
    <x v="116"/>
    <n v="19"/>
    <n v="81"/>
    <x v="5"/>
  </r>
  <r>
    <x v="116"/>
    <n v="11"/>
    <n v="82"/>
    <x v="5"/>
  </r>
  <r>
    <x v="116"/>
    <n v="14"/>
    <n v="83"/>
    <x v="5"/>
  </r>
  <r>
    <x v="116"/>
    <n v="11"/>
    <n v="84"/>
    <x v="5"/>
  </r>
  <r>
    <x v="116"/>
    <n v="11"/>
    <n v="85"/>
    <x v="5"/>
  </r>
  <r>
    <x v="116"/>
    <n v="12"/>
    <n v="86"/>
    <x v="5"/>
  </r>
  <r>
    <x v="116"/>
    <n v="9"/>
    <n v="87"/>
    <x v="5"/>
  </r>
  <r>
    <x v="116"/>
    <n v="7"/>
    <n v="88"/>
    <x v="5"/>
  </r>
  <r>
    <x v="116"/>
    <n v="6"/>
    <n v="89"/>
    <x v="5"/>
  </r>
  <r>
    <x v="116"/>
    <n v="4"/>
    <n v="90"/>
    <x v="5"/>
  </r>
  <r>
    <x v="116"/>
    <n v="5"/>
    <n v="91"/>
    <x v="5"/>
  </r>
  <r>
    <x v="116"/>
    <n v="6"/>
    <n v="92"/>
    <x v="5"/>
  </r>
  <r>
    <x v="116"/>
    <n v="2"/>
    <n v="94"/>
    <x v="5"/>
  </r>
  <r>
    <x v="116"/>
    <n v="2"/>
    <n v="95"/>
    <x v="5"/>
  </r>
  <r>
    <x v="116"/>
    <n v="1"/>
    <n v="96"/>
    <x v="5"/>
  </r>
  <r>
    <x v="116"/>
    <n v="2"/>
    <n v="97"/>
    <x v="5"/>
  </r>
  <r>
    <x v="116"/>
    <n v="1"/>
    <n v="98"/>
    <x v="5"/>
  </r>
  <r>
    <x v="117"/>
    <n v="168"/>
    <n v="0"/>
    <x v="0"/>
  </r>
  <r>
    <x v="117"/>
    <n v="156"/>
    <n v="1"/>
    <x v="0"/>
  </r>
  <r>
    <x v="117"/>
    <n v="147"/>
    <n v="2"/>
    <x v="0"/>
  </r>
  <r>
    <x v="117"/>
    <n v="162"/>
    <n v="3"/>
    <x v="0"/>
  </r>
  <r>
    <x v="117"/>
    <n v="147"/>
    <n v="4"/>
    <x v="0"/>
  </r>
  <r>
    <x v="117"/>
    <n v="128"/>
    <n v="5"/>
    <x v="0"/>
  </r>
  <r>
    <x v="117"/>
    <n v="175"/>
    <n v="6"/>
    <x v="1"/>
  </r>
  <r>
    <x v="117"/>
    <n v="154"/>
    <n v="7"/>
    <x v="1"/>
  </r>
  <r>
    <x v="117"/>
    <n v="171"/>
    <n v="8"/>
    <x v="1"/>
  </r>
  <r>
    <x v="117"/>
    <n v="170"/>
    <n v="9"/>
    <x v="1"/>
  </r>
  <r>
    <x v="117"/>
    <n v="182"/>
    <n v="10"/>
    <x v="1"/>
  </r>
  <r>
    <x v="117"/>
    <n v="192"/>
    <n v="11"/>
    <x v="1"/>
  </r>
  <r>
    <x v="117"/>
    <n v="194"/>
    <n v="12"/>
    <x v="2"/>
  </r>
  <r>
    <x v="117"/>
    <n v="199"/>
    <n v="13"/>
    <x v="2"/>
  </r>
  <r>
    <x v="117"/>
    <n v="204"/>
    <n v="14"/>
    <x v="2"/>
  </r>
  <r>
    <x v="117"/>
    <n v="221"/>
    <n v="15"/>
    <x v="2"/>
  </r>
  <r>
    <x v="117"/>
    <n v="247"/>
    <n v="16"/>
    <x v="2"/>
  </r>
  <r>
    <x v="117"/>
    <n v="229"/>
    <n v="17"/>
    <x v="2"/>
  </r>
  <r>
    <x v="117"/>
    <n v="248"/>
    <n v="18"/>
    <x v="3"/>
  </r>
  <r>
    <x v="117"/>
    <n v="199"/>
    <n v="19"/>
    <x v="3"/>
  </r>
  <r>
    <x v="117"/>
    <n v="213"/>
    <n v="20"/>
    <x v="3"/>
  </r>
  <r>
    <x v="117"/>
    <n v="174"/>
    <n v="21"/>
    <x v="3"/>
  </r>
  <r>
    <x v="117"/>
    <n v="178"/>
    <n v="22"/>
    <x v="3"/>
  </r>
  <r>
    <x v="117"/>
    <n v="175"/>
    <n v="23"/>
    <x v="3"/>
  </r>
  <r>
    <x v="117"/>
    <n v="158"/>
    <n v="24"/>
    <x v="3"/>
  </r>
  <r>
    <x v="117"/>
    <n v="160"/>
    <n v="25"/>
    <x v="3"/>
  </r>
  <r>
    <x v="117"/>
    <n v="178"/>
    <n v="26"/>
    <x v="3"/>
  </r>
  <r>
    <x v="117"/>
    <n v="180"/>
    <n v="27"/>
    <x v="3"/>
  </r>
  <r>
    <x v="117"/>
    <n v="166"/>
    <n v="28"/>
    <x v="3"/>
  </r>
  <r>
    <x v="117"/>
    <n v="182"/>
    <n v="29"/>
    <x v="4"/>
  </r>
  <r>
    <x v="117"/>
    <n v="149"/>
    <n v="30"/>
    <x v="4"/>
  </r>
  <r>
    <x v="117"/>
    <n v="156"/>
    <n v="31"/>
    <x v="4"/>
  </r>
  <r>
    <x v="117"/>
    <n v="179"/>
    <n v="32"/>
    <x v="4"/>
  </r>
  <r>
    <x v="117"/>
    <n v="146"/>
    <n v="33"/>
    <x v="4"/>
  </r>
  <r>
    <x v="117"/>
    <n v="167"/>
    <n v="34"/>
    <x v="4"/>
  </r>
  <r>
    <x v="117"/>
    <n v="137"/>
    <n v="35"/>
    <x v="4"/>
  </r>
  <r>
    <x v="117"/>
    <n v="142"/>
    <n v="36"/>
    <x v="4"/>
  </r>
  <r>
    <x v="117"/>
    <n v="160"/>
    <n v="37"/>
    <x v="4"/>
  </r>
  <r>
    <x v="117"/>
    <n v="110"/>
    <n v="38"/>
    <x v="4"/>
  </r>
  <r>
    <x v="117"/>
    <n v="152"/>
    <n v="39"/>
    <x v="4"/>
  </r>
  <r>
    <x v="117"/>
    <n v="141"/>
    <n v="40"/>
    <x v="4"/>
  </r>
  <r>
    <x v="117"/>
    <n v="123"/>
    <n v="41"/>
    <x v="4"/>
  </r>
  <r>
    <x v="117"/>
    <n v="109"/>
    <n v="42"/>
    <x v="4"/>
  </r>
  <r>
    <x v="117"/>
    <n v="118"/>
    <n v="43"/>
    <x v="4"/>
  </r>
  <r>
    <x v="117"/>
    <n v="134"/>
    <n v="44"/>
    <x v="4"/>
  </r>
  <r>
    <x v="117"/>
    <n v="126"/>
    <n v="45"/>
    <x v="4"/>
  </r>
  <r>
    <x v="117"/>
    <n v="93"/>
    <n v="46"/>
    <x v="4"/>
  </r>
  <r>
    <x v="117"/>
    <n v="106"/>
    <n v="47"/>
    <x v="4"/>
  </r>
  <r>
    <x v="117"/>
    <n v="112"/>
    <n v="48"/>
    <x v="4"/>
  </r>
  <r>
    <x v="117"/>
    <n v="105"/>
    <n v="49"/>
    <x v="4"/>
  </r>
  <r>
    <x v="117"/>
    <n v="108"/>
    <n v="50"/>
    <x v="4"/>
  </r>
  <r>
    <x v="117"/>
    <n v="112"/>
    <n v="51"/>
    <x v="4"/>
  </r>
  <r>
    <x v="117"/>
    <n v="119"/>
    <n v="52"/>
    <x v="4"/>
  </r>
  <r>
    <x v="117"/>
    <n v="111"/>
    <n v="53"/>
    <x v="4"/>
  </r>
  <r>
    <x v="117"/>
    <n v="113"/>
    <n v="54"/>
    <x v="4"/>
  </r>
  <r>
    <x v="117"/>
    <n v="117"/>
    <n v="55"/>
    <x v="4"/>
  </r>
  <r>
    <x v="117"/>
    <n v="127"/>
    <n v="56"/>
    <x v="4"/>
  </r>
  <r>
    <x v="117"/>
    <n v="101"/>
    <n v="57"/>
    <x v="4"/>
  </r>
  <r>
    <x v="117"/>
    <n v="122"/>
    <n v="58"/>
    <x v="4"/>
  </r>
  <r>
    <x v="117"/>
    <n v="124"/>
    <n v="59"/>
    <x v="4"/>
  </r>
  <r>
    <x v="117"/>
    <n v="111"/>
    <n v="60"/>
    <x v="5"/>
  </r>
  <r>
    <x v="117"/>
    <n v="98"/>
    <n v="61"/>
    <x v="5"/>
  </r>
  <r>
    <x v="117"/>
    <n v="103"/>
    <n v="62"/>
    <x v="5"/>
  </r>
  <r>
    <x v="117"/>
    <n v="100"/>
    <n v="63"/>
    <x v="5"/>
  </r>
  <r>
    <x v="117"/>
    <n v="104"/>
    <n v="64"/>
    <x v="5"/>
  </r>
  <r>
    <x v="117"/>
    <n v="69"/>
    <n v="65"/>
    <x v="5"/>
  </r>
  <r>
    <x v="117"/>
    <n v="74"/>
    <n v="66"/>
    <x v="5"/>
  </r>
  <r>
    <x v="117"/>
    <n v="81"/>
    <n v="67"/>
    <x v="5"/>
  </r>
  <r>
    <x v="117"/>
    <n v="78"/>
    <n v="68"/>
    <x v="5"/>
  </r>
  <r>
    <x v="117"/>
    <n v="63"/>
    <n v="69"/>
    <x v="5"/>
  </r>
  <r>
    <x v="117"/>
    <n v="78"/>
    <n v="70"/>
    <x v="5"/>
  </r>
  <r>
    <x v="117"/>
    <n v="61"/>
    <n v="71"/>
    <x v="5"/>
  </r>
  <r>
    <x v="117"/>
    <n v="54"/>
    <n v="72"/>
    <x v="5"/>
  </r>
  <r>
    <x v="117"/>
    <n v="44"/>
    <n v="73"/>
    <x v="5"/>
  </r>
  <r>
    <x v="117"/>
    <n v="41"/>
    <n v="74"/>
    <x v="5"/>
  </r>
  <r>
    <x v="117"/>
    <n v="41"/>
    <n v="75"/>
    <x v="5"/>
  </r>
  <r>
    <x v="117"/>
    <n v="41"/>
    <n v="76"/>
    <x v="5"/>
  </r>
  <r>
    <x v="117"/>
    <n v="39"/>
    <n v="77"/>
    <x v="5"/>
  </r>
  <r>
    <x v="117"/>
    <n v="45"/>
    <n v="78"/>
    <x v="5"/>
  </r>
  <r>
    <x v="117"/>
    <n v="39"/>
    <n v="79"/>
    <x v="5"/>
  </r>
  <r>
    <x v="117"/>
    <n v="26"/>
    <n v="80"/>
    <x v="5"/>
  </r>
  <r>
    <x v="117"/>
    <n v="30"/>
    <n v="81"/>
    <x v="5"/>
  </r>
  <r>
    <x v="117"/>
    <n v="21"/>
    <n v="82"/>
    <x v="5"/>
  </r>
  <r>
    <x v="117"/>
    <n v="24"/>
    <n v="83"/>
    <x v="5"/>
  </r>
  <r>
    <x v="117"/>
    <n v="24"/>
    <n v="84"/>
    <x v="5"/>
  </r>
  <r>
    <x v="117"/>
    <n v="21"/>
    <n v="85"/>
    <x v="5"/>
  </r>
  <r>
    <x v="117"/>
    <n v="18"/>
    <n v="86"/>
    <x v="5"/>
  </r>
  <r>
    <x v="117"/>
    <n v="7"/>
    <n v="87"/>
    <x v="5"/>
  </r>
  <r>
    <x v="117"/>
    <n v="20"/>
    <n v="88"/>
    <x v="5"/>
  </r>
  <r>
    <x v="117"/>
    <n v="15"/>
    <n v="89"/>
    <x v="5"/>
  </r>
  <r>
    <x v="117"/>
    <n v="8"/>
    <n v="90"/>
    <x v="5"/>
  </r>
  <r>
    <x v="117"/>
    <n v="10"/>
    <n v="91"/>
    <x v="5"/>
  </r>
  <r>
    <x v="117"/>
    <n v="4"/>
    <n v="92"/>
    <x v="5"/>
  </r>
  <r>
    <x v="117"/>
    <n v="9"/>
    <n v="93"/>
    <x v="5"/>
  </r>
  <r>
    <x v="117"/>
    <n v="5"/>
    <n v="94"/>
    <x v="5"/>
  </r>
  <r>
    <x v="117"/>
    <n v="3"/>
    <n v="95"/>
    <x v="5"/>
  </r>
  <r>
    <x v="117"/>
    <n v="2"/>
    <n v="96"/>
    <x v="5"/>
  </r>
  <r>
    <x v="117"/>
    <n v="4"/>
    <n v="98"/>
    <x v="5"/>
  </r>
  <r>
    <x v="117"/>
    <n v="1"/>
    <n v="100"/>
    <x v="5"/>
  </r>
  <r>
    <x v="118"/>
    <n v="51"/>
    <n v="0"/>
    <x v="0"/>
  </r>
  <r>
    <x v="118"/>
    <n v="48"/>
    <n v="1"/>
    <x v="0"/>
  </r>
  <r>
    <x v="118"/>
    <n v="63"/>
    <n v="2"/>
    <x v="0"/>
  </r>
  <r>
    <x v="118"/>
    <n v="43"/>
    <n v="3"/>
    <x v="0"/>
  </r>
  <r>
    <x v="118"/>
    <n v="61"/>
    <n v="4"/>
    <x v="0"/>
  </r>
  <r>
    <x v="118"/>
    <n v="46"/>
    <n v="5"/>
    <x v="0"/>
  </r>
  <r>
    <x v="118"/>
    <n v="44"/>
    <n v="6"/>
    <x v="1"/>
  </r>
  <r>
    <x v="118"/>
    <n v="48"/>
    <n v="7"/>
    <x v="1"/>
  </r>
  <r>
    <x v="118"/>
    <n v="54"/>
    <n v="8"/>
    <x v="1"/>
  </r>
  <r>
    <x v="118"/>
    <n v="62"/>
    <n v="9"/>
    <x v="1"/>
  </r>
  <r>
    <x v="118"/>
    <n v="58"/>
    <n v="10"/>
    <x v="1"/>
  </r>
  <r>
    <x v="118"/>
    <n v="67"/>
    <n v="11"/>
    <x v="1"/>
  </r>
  <r>
    <x v="118"/>
    <n v="69"/>
    <n v="12"/>
    <x v="2"/>
  </r>
  <r>
    <x v="118"/>
    <n v="79"/>
    <n v="13"/>
    <x v="2"/>
  </r>
  <r>
    <x v="118"/>
    <n v="93"/>
    <n v="14"/>
    <x v="2"/>
  </r>
  <r>
    <x v="118"/>
    <n v="84"/>
    <n v="15"/>
    <x v="2"/>
  </r>
  <r>
    <x v="118"/>
    <n v="93"/>
    <n v="16"/>
    <x v="2"/>
  </r>
  <r>
    <x v="118"/>
    <n v="92"/>
    <n v="17"/>
    <x v="2"/>
  </r>
  <r>
    <x v="118"/>
    <n v="84"/>
    <n v="18"/>
    <x v="3"/>
  </r>
  <r>
    <x v="118"/>
    <n v="80"/>
    <n v="19"/>
    <x v="3"/>
  </r>
  <r>
    <x v="118"/>
    <n v="100"/>
    <n v="20"/>
    <x v="3"/>
  </r>
  <r>
    <x v="118"/>
    <n v="84"/>
    <n v="21"/>
    <x v="3"/>
  </r>
  <r>
    <x v="118"/>
    <n v="82"/>
    <n v="22"/>
    <x v="3"/>
  </r>
  <r>
    <x v="118"/>
    <n v="65"/>
    <n v="23"/>
    <x v="3"/>
  </r>
  <r>
    <x v="118"/>
    <n v="70"/>
    <n v="24"/>
    <x v="3"/>
  </r>
  <r>
    <x v="118"/>
    <n v="79"/>
    <n v="25"/>
    <x v="3"/>
  </r>
  <r>
    <x v="118"/>
    <n v="70"/>
    <n v="26"/>
    <x v="3"/>
  </r>
  <r>
    <x v="118"/>
    <n v="83"/>
    <n v="27"/>
    <x v="3"/>
  </r>
  <r>
    <x v="118"/>
    <n v="56"/>
    <n v="28"/>
    <x v="3"/>
  </r>
  <r>
    <x v="118"/>
    <n v="68"/>
    <n v="29"/>
    <x v="4"/>
  </r>
  <r>
    <x v="118"/>
    <n v="76"/>
    <n v="30"/>
    <x v="4"/>
  </r>
  <r>
    <x v="118"/>
    <n v="69"/>
    <n v="31"/>
    <x v="4"/>
  </r>
  <r>
    <x v="118"/>
    <n v="84"/>
    <n v="32"/>
    <x v="4"/>
  </r>
  <r>
    <x v="118"/>
    <n v="56"/>
    <n v="33"/>
    <x v="4"/>
  </r>
  <r>
    <x v="118"/>
    <n v="47"/>
    <n v="34"/>
    <x v="4"/>
  </r>
  <r>
    <x v="118"/>
    <n v="56"/>
    <n v="35"/>
    <x v="4"/>
  </r>
  <r>
    <x v="118"/>
    <n v="78"/>
    <n v="36"/>
    <x v="4"/>
  </r>
  <r>
    <x v="118"/>
    <n v="50"/>
    <n v="37"/>
    <x v="4"/>
  </r>
  <r>
    <x v="118"/>
    <n v="63"/>
    <n v="38"/>
    <x v="4"/>
  </r>
  <r>
    <x v="118"/>
    <n v="63"/>
    <n v="39"/>
    <x v="4"/>
  </r>
  <r>
    <x v="118"/>
    <n v="76"/>
    <n v="40"/>
    <x v="4"/>
  </r>
  <r>
    <x v="118"/>
    <n v="64"/>
    <n v="41"/>
    <x v="4"/>
  </r>
  <r>
    <x v="118"/>
    <n v="72"/>
    <n v="42"/>
    <x v="4"/>
  </r>
  <r>
    <x v="118"/>
    <n v="62"/>
    <n v="43"/>
    <x v="4"/>
  </r>
  <r>
    <x v="118"/>
    <n v="65"/>
    <n v="44"/>
    <x v="4"/>
  </r>
  <r>
    <x v="118"/>
    <n v="57"/>
    <n v="45"/>
    <x v="4"/>
  </r>
  <r>
    <x v="118"/>
    <n v="52"/>
    <n v="46"/>
    <x v="4"/>
  </r>
  <r>
    <x v="118"/>
    <n v="59"/>
    <n v="47"/>
    <x v="4"/>
  </r>
  <r>
    <x v="118"/>
    <n v="72"/>
    <n v="48"/>
    <x v="4"/>
  </r>
  <r>
    <x v="118"/>
    <n v="63"/>
    <n v="49"/>
    <x v="4"/>
  </r>
  <r>
    <x v="118"/>
    <n v="73"/>
    <n v="50"/>
    <x v="4"/>
  </r>
  <r>
    <x v="118"/>
    <n v="74"/>
    <n v="51"/>
    <x v="4"/>
  </r>
  <r>
    <x v="118"/>
    <n v="73"/>
    <n v="52"/>
    <x v="4"/>
  </r>
  <r>
    <x v="118"/>
    <n v="84"/>
    <n v="53"/>
    <x v="4"/>
  </r>
  <r>
    <x v="118"/>
    <n v="93"/>
    <n v="54"/>
    <x v="4"/>
  </r>
  <r>
    <x v="118"/>
    <n v="77"/>
    <n v="55"/>
    <x v="4"/>
  </r>
  <r>
    <x v="118"/>
    <n v="81"/>
    <n v="56"/>
    <x v="4"/>
  </r>
  <r>
    <x v="118"/>
    <n v="96"/>
    <n v="57"/>
    <x v="4"/>
  </r>
  <r>
    <x v="118"/>
    <n v="91"/>
    <n v="58"/>
    <x v="4"/>
  </r>
  <r>
    <x v="118"/>
    <n v="96"/>
    <n v="59"/>
    <x v="4"/>
  </r>
  <r>
    <x v="118"/>
    <n v="82"/>
    <n v="60"/>
    <x v="5"/>
  </r>
  <r>
    <x v="118"/>
    <n v="92"/>
    <n v="61"/>
    <x v="5"/>
  </r>
  <r>
    <x v="118"/>
    <n v="80"/>
    <n v="62"/>
    <x v="5"/>
  </r>
  <r>
    <x v="118"/>
    <n v="76"/>
    <n v="63"/>
    <x v="5"/>
  </r>
  <r>
    <x v="118"/>
    <n v="60"/>
    <n v="64"/>
    <x v="5"/>
  </r>
  <r>
    <x v="118"/>
    <n v="70"/>
    <n v="65"/>
    <x v="5"/>
  </r>
  <r>
    <x v="118"/>
    <n v="71"/>
    <n v="66"/>
    <x v="5"/>
  </r>
  <r>
    <x v="118"/>
    <n v="66"/>
    <n v="67"/>
    <x v="5"/>
  </r>
  <r>
    <x v="118"/>
    <n v="71"/>
    <n v="68"/>
    <x v="5"/>
  </r>
  <r>
    <x v="118"/>
    <n v="76"/>
    <n v="69"/>
    <x v="5"/>
  </r>
  <r>
    <x v="118"/>
    <n v="66"/>
    <n v="70"/>
    <x v="5"/>
  </r>
  <r>
    <x v="118"/>
    <n v="54"/>
    <n v="71"/>
    <x v="5"/>
  </r>
  <r>
    <x v="118"/>
    <n v="54"/>
    <n v="72"/>
    <x v="5"/>
  </r>
  <r>
    <x v="118"/>
    <n v="43"/>
    <n v="73"/>
    <x v="5"/>
  </r>
  <r>
    <x v="118"/>
    <n v="48"/>
    <n v="74"/>
    <x v="5"/>
  </r>
  <r>
    <x v="118"/>
    <n v="39"/>
    <n v="75"/>
    <x v="5"/>
  </r>
  <r>
    <x v="118"/>
    <n v="33"/>
    <n v="76"/>
    <x v="5"/>
  </r>
  <r>
    <x v="118"/>
    <n v="38"/>
    <n v="77"/>
    <x v="5"/>
  </r>
  <r>
    <x v="118"/>
    <n v="39"/>
    <n v="78"/>
    <x v="5"/>
  </r>
  <r>
    <x v="118"/>
    <n v="27"/>
    <n v="79"/>
    <x v="5"/>
  </r>
  <r>
    <x v="118"/>
    <n v="21"/>
    <n v="80"/>
    <x v="5"/>
  </r>
  <r>
    <x v="118"/>
    <n v="23"/>
    <n v="81"/>
    <x v="5"/>
  </r>
  <r>
    <x v="118"/>
    <n v="26"/>
    <n v="82"/>
    <x v="5"/>
  </r>
  <r>
    <x v="118"/>
    <n v="17"/>
    <n v="83"/>
    <x v="5"/>
  </r>
  <r>
    <x v="118"/>
    <n v="24"/>
    <n v="84"/>
    <x v="5"/>
  </r>
  <r>
    <x v="118"/>
    <n v="19"/>
    <n v="85"/>
    <x v="5"/>
  </r>
  <r>
    <x v="118"/>
    <n v="20"/>
    <n v="86"/>
    <x v="5"/>
  </r>
  <r>
    <x v="118"/>
    <n v="11"/>
    <n v="87"/>
    <x v="5"/>
  </r>
  <r>
    <x v="118"/>
    <n v="7"/>
    <n v="88"/>
    <x v="5"/>
  </r>
  <r>
    <x v="118"/>
    <n v="9"/>
    <n v="89"/>
    <x v="5"/>
  </r>
  <r>
    <x v="118"/>
    <n v="10"/>
    <n v="90"/>
    <x v="5"/>
  </r>
  <r>
    <x v="118"/>
    <n v="10"/>
    <n v="91"/>
    <x v="5"/>
  </r>
  <r>
    <x v="118"/>
    <n v="5"/>
    <n v="92"/>
    <x v="5"/>
  </r>
  <r>
    <x v="118"/>
    <n v="6"/>
    <n v="93"/>
    <x v="5"/>
  </r>
  <r>
    <x v="118"/>
    <n v="2"/>
    <n v="94"/>
    <x v="5"/>
  </r>
  <r>
    <x v="118"/>
    <n v="5"/>
    <n v="95"/>
    <x v="5"/>
  </r>
  <r>
    <x v="118"/>
    <n v="1"/>
    <n v="96"/>
    <x v="5"/>
  </r>
  <r>
    <x v="118"/>
    <n v="2"/>
    <n v="98"/>
    <x v="5"/>
  </r>
  <r>
    <x v="118"/>
    <n v="2"/>
    <n v="101"/>
    <x v="5"/>
  </r>
  <r>
    <x v="119"/>
    <n v="147"/>
    <n v="0"/>
    <x v="0"/>
  </r>
  <r>
    <x v="119"/>
    <n v="160"/>
    <n v="1"/>
    <x v="0"/>
  </r>
  <r>
    <x v="119"/>
    <n v="172"/>
    <n v="2"/>
    <x v="0"/>
  </r>
  <r>
    <x v="119"/>
    <n v="198"/>
    <n v="3"/>
    <x v="0"/>
  </r>
  <r>
    <x v="119"/>
    <n v="194"/>
    <n v="4"/>
    <x v="0"/>
  </r>
  <r>
    <x v="119"/>
    <n v="155"/>
    <n v="5"/>
    <x v="0"/>
  </r>
  <r>
    <x v="119"/>
    <n v="183"/>
    <n v="6"/>
    <x v="1"/>
  </r>
  <r>
    <x v="119"/>
    <n v="148"/>
    <n v="7"/>
    <x v="1"/>
  </r>
  <r>
    <x v="119"/>
    <n v="183"/>
    <n v="8"/>
    <x v="1"/>
  </r>
  <r>
    <x v="119"/>
    <n v="200"/>
    <n v="9"/>
    <x v="1"/>
  </r>
  <r>
    <x v="119"/>
    <n v="195"/>
    <n v="10"/>
    <x v="1"/>
  </r>
  <r>
    <x v="119"/>
    <n v="181"/>
    <n v="11"/>
    <x v="1"/>
  </r>
  <r>
    <x v="119"/>
    <n v="196"/>
    <n v="12"/>
    <x v="2"/>
  </r>
  <r>
    <x v="119"/>
    <n v="197"/>
    <n v="13"/>
    <x v="2"/>
  </r>
  <r>
    <x v="119"/>
    <n v="208"/>
    <n v="14"/>
    <x v="2"/>
  </r>
  <r>
    <x v="119"/>
    <n v="217"/>
    <n v="15"/>
    <x v="2"/>
  </r>
  <r>
    <x v="119"/>
    <n v="215"/>
    <n v="16"/>
    <x v="2"/>
  </r>
  <r>
    <x v="119"/>
    <n v="181"/>
    <n v="17"/>
    <x v="2"/>
  </r>
  <r>
    <x v="119"/>
    <n v="164"/>
    <n v="18"/>
    <x v="3"/>
  </r>
  <r>
    <x v="119"/>
    <n v="207"/>
    <n v="19"/>
    <x v="3"/>
  </r>
  <r>
    <x v="119"/>
    <n v="151"/>
    <n v="20"/>
    <x v="3"/>
  </r>
  <r>
    <x v="119"/>
    <n v="170"/>
    <n v="21"/>
    <x v="3"/>
  </r>
  <r>
    <x v="119"/>
    <n v="160"/>
    <n v="22"/>
    <x v="3"/>
  </r>
  <r>
    <x v="119"/>
    <n v="112"/>
    <n v="23"/>
    <x v="3"/>
  </r>
  <r>
    <x v="119"/>
    <n v="110"/>
    <n v="24"/>
    <x v="3"/>
  </r>
  <r>
    <x v="119"/>
    <n v="132"/>
    <n v="25"/>
    <x v="3"/>
  </r>
  <r>
    <x v="119"/>
    <n v="99"/>
    <n v="26"/>
    <x v="3"/>
  </r>
  <r>
    <x v="119"/>
    <n v="94"/>
    <n v="27"/>
    <x v="3"/>
  </r>
  <r>
    <x v="119"/>
    <n v="75"/>
    <n v="28"/>
    <x v="3"/>
  </r>
  <r>
    <x v="119"/>
    <n v="100"/>
    <n v="29"/>
    <x v="4"/>
  </r>
  <r>
    <x v="119"/>
    <n v="74"/>
    <n v="30"/>
    <x v="4"/>
  </r>
  <r>
    <x v="119"/>
    <n v="77"/>
    <n v="31"/>
    <x v="4"/>
  </r>
  <r>
    <x v="119"/>
    <n v="88"/>
    <n v="32"/>
    <x v="4"/>
  </r>
  <r>
    <x v="119"/>
    <n v="59"/>
    <n v="33"/>
    <x v="4"/>
  </r>
  <r>
    <x v="119"/>
    <n v="56"/>
    <n v="34"/>
    <x v="4"/>
  </r>
  <r>
    <x v="119"/>
    <n v="57"/>
    <n v="35"/>
    <x v="4"/>
  </r>
  <r>
    <x v="119"/>
    <n v="68"/>
    <n v="36"/>
    <x v="4"/>
  </r>
  <r>
    <x v="119"/>
    <n v="88"/>
    <n v="37"/>
    <x v="4"/>
  </r>
  <r>
    <x v="119"/>
    <n v="68"/>
    <n v="38"/>
    <x v="4"/>
  </r>
  <r>
    <x v="119"/>
    <n v="57"/>
    <n v="39"/>
    <x v="4"/>
  </r>
  <r>
    <x v="119"/>
    <n v="60"/>
    <n v="40"/>
    <x v="4"/>
  </r>
  <r>
    <x v="119"/>
    <n v="69"/>
    <n v="41"/>
    <x v="4"/>
  </r>
  <r>
    <x v="119"/>
    <n v="55"/>
    <n v="42"/>
    <x v="4"/>
  </r>
  <r>
    <x v="119"/>
    <n v="84"/>
    <n v="43"/>
    <x v="4"/>
  </r>
  <r>
    <x v="119"/>
    <n v="48"/>
    <n v="44"/>
    <x v="4"/>
  </r>
  <r>
    <x v="119"/>
    <n v="50"/>
    <n v="45"/>
    <x v="4"/>
  </r>
  <r>
    <x v="119"/>
    <n v="59"/>
    <n v="46"/>
    <x v="4"/>
  </r>
  <r>
    <x v="119"/>
    <n v="68"/>
    <n v="47"/>
    <x v="4"/>
  </r>
  <r>
    <x v="119"/>
    <n v="50"/>
    <n v="48"/>
    <x v="4"/>
  </r>
  <r>
    <x v="119"/>
    <n v="60"/>
    <n v="49"/>
    <x v="4"/>
  </r>
  <r>
    <x v="119"/>
    <n v="56"/>
    <n v="50"/>
    <x v="4"/>
  </r>
  <r>
    <x v="119"/>
    <n v="49"/>
    <n v="51"/>
    <x v="4"/>
  </r>
  <r>
    <x v="119"/>
    <n v="53"/>
    <n v="52"/>
    <x v="4"/>
  </r>
  <r>
    <x v="119"/>
    <n v="60"/>
    <n v="53"/>
    <x v="4"/>
  </r>
  <r>
    <x v="119"/>
    <n v="41"/>
    <n v="54"/>
    <x v="4"/>
  </r>
  <r>
    <x v="119"/>
    <n v="48"/>
    <n v="55"/>
    <x v="4"/>
  </r>
  <r>
    <x v="119"/>
    <n v="35"/>
    <n v="56"/>
    <x v="4"/>
  </r>
  <r>
    <x v="119"/>
    <n v="37"/>
    <n v="57"/>
    <x v="4"/>
  </r>
  <r>
    <x v="119"/>
    <n v="53"/>
    <n v="58"/>
    <x v="4"/>
  </r>
  <r>
    <x v="119"/>
    <n v="48"/>
    <n v="59"/>
    <x v="4"/>
  </r>
  <r>
    <x v="119"/>
    <n v="38"/>
    <n v="60"/>
    <x v="5"/>
  </r>
  <r>
    <x v="119"/>
    <n v="43"/>
    <n v="61"/>
    <x v="5"/>
  </r>
  <r>
    <x v="119"/>
    <n v="51"/>
    <n v="62"/>
    <x v="5"/>
  </r>
  <r>
    <x v="119"/>
    <n v="44"/>
    <n v="63"/>
    <x v="5"/>
  </r>
  <r>
    <x v="119"/>
    <n v="33"/>
    <n v="64"/>
    <x v="5"/>
  </r>
  <r>
    <x v="119"/>
    <n v="37"/>
    <n v="65"/>
    <x v="5"/>
  </r>
  <r>
    <x v="119"/>
    <n v="19"/>
    <n v="66"/>
    <x v="5"/>
  </r>
  <r>
    <x v="119"/>
    <n v="21"/>
    <n v="67"/>
    <x v="5"/>
  </r>
  <r>
    <x v="119"/>
    <n v="23"/>
    <n v="68"/>
    <x v="5"/>
  </r>
  <r>
    <x v="119"/>
    <n v="25"/>
    <n v="69"/>
    <x v="5"/>
  </r>
  <r>
    <x v="119"/>
    <n v="28"/>
    <n v="70"/>
    <x v="5"/>
  </r>
  <r>
    <x v="119"/>
    <n v="27"/>
    <n v="71"/>
    <x v="5"/>
  </r>
  <r>
    <x v="119"/>
    <n v="22"/>
    <n v="72"/>
    <x v="5"/>
  </r>
  <r>
    <x v="119"/>
    <n v="17"/>
    <n v="73"/>
    <x v="5"/>
  </r>
  <r>
    <x v="119"/>
    <n v="23"/>
    <n v="74"/>
    <x v="5"/>
  </r>
  <r>
    <x v="119"/>
    <n v="16"/>
    <n v="75"/>
    <x v="5"/>
  </r>
  <r>
    <x v="119"/>
    <n v="12"/>
    <n v="76"/>
    <x v="5"/>
  </r>
  <r>
    <x v="119"/>
    <n v="11"/>
    <n v="77"/>
    <x v="5"/>
  </r>
  <r>
    <x v="119"/>
    <n v="11"/>
    <n v="78"/>
    <x v="5"/>
  </r>
  <r>
    <x v="119"/>
    <n v="12"/>
    <n v="79"/>
    <x v="5"/>
  </r>
  <r>
    <x v="119"/>
    <n v="29"/>
    <n v="80"/>
    <x v="5"/>
  </r>
  <r>
    <x v="119"/>
    <n v="32"/>
    <n v="81"/>
    <x v="5"/>
  </r>
  <r>
    <x v="119"/>
    <n v="28"/>
    <n v="82"/>
    <x v="5"/>
  </r>
  <r>
    <x v="119"/>
    <n v="24"/>
    <n v="83"/>
    <x v="5"/>
  </r>
  <r>
    <x v="119"/>
    <n v="20"/>
    <n v="84"/>
    <x v="5"/>
  </r>
  <r>
    <x v="119"/>
    <n v="12"/>
    <n v="85"/>
    <x v="5"/>
  </r>
  <r>
    <x v="119"/>
    <n v="17"/>
    <n v="86"/>
    <x v="5"/>
  </r>
  <r>
    <x v="119"/>
    <n v="15"/>
    <n v="87"/>
    <x v="5"/>
  </r>
  <r>
    <x v="119"/>
    <n v="8"/>
    <n v="88"/>
    <x v="5"/>
  </r>
  <r>
    <x v="119"/>
    <n v="6"/>
    <n v="89"/>
    <x v="5"/>
  </r>
  <r>
    <x v="119"/>
    <n v="3"/>
    <n v="90"/>
    <x v="5"/>
  </r>
  <r>
    <x v="119"/>
    <n v="7"/>
    <n v="91"/>
    <x v="5"/>
  </r>
  <r>
    <x v="119"/>
    <n v="3"/>
    <n v="92"/>
    <x v="5"/>
  </r>
  <r>
    <x v="119"/>
    <n v="3"/>
    <n v="93"/>
    <x v="5"/>
  </r>
  <r>
    <x v="119"/>
    <n v="3"/>
    <n v="94"/>
    <x v="5"/>
  </r>
  <r>
    <x v="119"/>
    <n v="1"/>
    <n v="95"/>
    <x v="5"/>
  </r>
  <r>
    <x v="119"/>
    <n v="3"/>
    <n v="96"/>
    <x v="5"/>
  </r>
  <r>
    <x v="119"/>
    <n v="1"/>
    <n v="97"/>
    <x v="5"/>
  </r>
  <r>
    <x v="119"/>
    <n v="4"/>
    <n v="99"/>
    <x v="5"/>
  </r>
  <r>
    <x v="119"/>
    <n v="2"/>
    <n v="100"/>
    <x v="5"/>
  </r>
  <r>
    <x v="119"/>
    <n v="1"/>
    <n v="101"/>
    <x v="5"/>
  </r>
  <r>
    <x v="119"/>
    <n v="1"/>
    <n v="102"/>
    <x v="5"/>
  </r>
  <r>
    <x v="119"/>
    <n v="1"/>
    <n v="104"/>
    <x v="5"/>
  </r>
  <r>
    <x v="119"/>
    <n v="1"/>
    <n v="108"/>
    <x v="5"/>
  </r>
  <r>
    <x v="119"/>
    <n v="1"/>
    <n v="109"/>
    <x v="5"/>
  </r>
  <r>
    <x v="120"/>
    <n v="70"/>
    <n v="0"/>
    <x v="0"/>
  </r>
  <r>
    <x v="120"/>
    <n v="76"/>
    <n v="1"/>
    <x v="0"/>
  </r>
  <r>
    <x v="120"/>
    <n v="51"/>
    <n v="2"/>
    <x v="0"/>
  </r>
  <r>
    <x v="120"/>
    <n v="72"/>
    <n v="3"/>
    <x v="0"/>
  </r>
  <r>
    <x v="120"/>
    <n v="67"/>
    <n v="4"/>
    <x v="0"/>
  </r>
  <r>
    <x v="120"/>
    <n v="77"/>
    <n v="5"/>
    <x v="0"/>
  </r>
  <r>
    <x v="120"/>
    <n v="78"/>
    <n v="6"/>
    <x v="1"/>
  </r>
  <r>
    <x v="120"/>
    <n v="90"/>
    <n v="7"/>
    <x v="1"/>
  </r>
  <r>
    <x v="120"/>
    <n v="78"/>
    <n v="8"/>
    <x v="1"/>
  </r>
  <r>
    <x v="120"/>
    <n v="82"/>
    <n v="9"/>
    <x v="1"/>
  </r>
  <r>
    <x v="120"/>
    <n v="85"/>
    <n v="10"/>
    <x v="1"/>
  </r>
  <r>
    <x v="120"/>
    <n v="86"/>
    <n v="11"/>
    <x v="1"/>
  </r>
  <r>
    <x v="120"/>
    <n v="74"/>
    <n v="12"/>
    <x v="2"/>
  </r>
  <r>
    <x v="120"/>
    <n v="76"/>
    <n v="13"/>
    <x v="2"/>
  </r>
  <r>
    <x v="120"/>
    <n v="100"/>
    <n v="14"/>
    <x v="2"/>
  </r>
  <r>
    <x v="120"/>
    <n v="88"/>
    <n v="15"/>
    <x v="2"/>
  </r>
  <r>
    <x v="120"/>
    <n v="102"/>
    <n v="16"/>
    <x v="2"/>
  </r>
  <r>
    <x v="120"/>
    <n v="108"/>
    <n v="17"/>
    <x v="2"/>
  </r>
  <r>
    <x v="120"/>
    <n v="114"/>
    <n v="18"/>
    <x v="3"/>
  </r>
  <r>
    <x v="120"/>
    <n v="94"/>
    <n v="19"/>
    <x v="3"/>
  </r>
  <r>
    <x v="120"/>
    <n v="110"/>
    <n v="20"/>
    <x v="3"/>
  </r>
  <r>
    <x v="120"/>
    <n v="93"/>
    <n v="21"/>
    <x v="3"/>
  </r>
  <r>
    <x v="120"/>
    <n v="92"/>
    <n v="22"/>
    <x v="3"/>
  </r>
  <r>
    <x v="120"/>
    <n v="78"/>
    <n v="23"/>
    <x v="3"/>
  </r>
  <r>
    <x v="120"/>
    <n v="93"/>
    <n v="24"/>
    <x v="3"/>
  </r>
  <r>
    <x v="120"/>
    <n v="80"/>
    <n v="25"/>
    <x v="3"/>
  </r>
  <r>
    <x v="120"/>
    <n v="99"/>
    <n v="26"/>
    <x v="3"/>
  </r>
  <r>
    <x v="120"/>
    <n v="86"/>
    <n v="27"/>
    <x v="3"/>
  </r>
  <r>
    <x v="120"/>
    <n v="80"/>
    <n v="28"/>
    <x v="3"/>
  </r>
  <r>
    <x v="120"/>
    <n v="85"/>
    <n v="29"/>
    <x v="4"/>
  </r>
  <r>
    <x v="120"/>
    <n v="81"/>
    <n v="30"/>
    <x v="4"/>
  </r>
  <r>
    <x v="120"/>
    <n v="90"/>
    <n v="31"/>
    <x v="4"/>
  </r>
  <r>
    <x v="120"/>
    <n v="89"/>
    <n v="32"/>
    <x v="4"/>
  </r>
  <r>
    <x v="120"/>
    <n v="79"/>
    <n v="33"/>
    <x v="4"/>
  </r>
  <r>
    <x v="120"/>
    <n v="85"/>
    <n v="34"/>
    <x v="4"/>
  </r>
  <r>
    <x v="120"/>
    <n v="65"/>
    <n v="35"/>
    <x v="4"/>
  </r>
  <r>
    <x v="120"/>
    <n v="85"/>
    <n v="36"/>
    <x v="4"/>
  </r>
  <r>
    <x v="120"/>
    <n v="81"/>
    <n v="37"/>
    <x v="4"/>
  </r>
  <r>
    <x v="120"/>
    <n v="62"/>
    <n v="38"/>
    <x v="4"/>
  </r>
  <r>
    <x v="120"/>
    <n v="74"/>
    <n v="39"/>
    <x v="4"/>
  </r>
  <r>
    <x v="120"/>
    <n v="72"/>
    <n v="40"/>
    <x v="4"/>
  </r>
  <r>
    <x v="120"/>
    <n v="65"/>
    <n v="41"/>
    <x v="4"/>
  </r>
  <r>
    <x v="120"/>
    <n v="64"/>
    <n v="42"/>
    <x v="4"/>
  </r>
  <r>
    <x v="120"/>
    <n v="50"/>
    <n v="43"/>
    <x v="4"/>
  </r>
  <r>
    <x v="120"/>
    <n v="50"/>
    <n v="44"/>
    <x v="4"/>
  </r>
  <r>
    <x v="120"/>
    <n v="60"/>
    <n v="45"/>
    <x v="4"/>
  </r>
  <r>
    <x v="120"/>
    <n v="49"/>
    <n v="46"/>
    <x v="4"/>
  </r>
  <r>
    <x v="120"/>
    <n v="52"/>
    <n v="47"/>
    <x v="4"/>
  </r>
  <r>
    <x v="120"/>
    <n v="57"/>
    <n v="48"/>
    <x v="4"/>
  </r>
  <r>
    <x v="120"/>
    <n v="57"/>
    <n v="49"/>
    <x v="4"/>
  </r>
  <r>
    <x v="120"/>
    <n v="63"/>
    <n v="50"/>
    <x v="4"/>
  </r>
  <r>
    <x v="120"/>
    <n v="68"/>
    <n v="51"/>
    <x v="4"/>
  </r>
  <r>
    <x v="120"/>
    <n v="55"/>
    <n v="52"/>
    <x v="4"/>
  </r>
  <r>
    <x v="120"/>
    <n v="59"/>
    <n v="53"/>
    <x v="4"/>
  </r>
  <r>
    <x v="120"/>
    <n v="69"/>
    <n v="54"/>
    <x v="4"/>
  </r>
  <r>
    <x v="120"/>
    <n v="64"/>
    <n v="55"/>
    <x v="4"/>
  </r>
  <r>
    <x v="120"/>
    <n v="60"/>
    <n v="56"/>
    <x v="4"/>
  </r>
  <r>
    <x v="120"/>
    <n v="57"/>
    <n v="57"/>
    <x v="4"/>
  </r>
  <r>
    <x v="120"/>
    <n v="70"/>
    <n v="58"/>
    <x v="4"/>
  </r>
  <r>
    <x v="120"/>
    <n v="75"/>
    <n v="59"/>
    <x v="4"/>
  </r>
  <r>
    <x v="120"/>
    <n v="70"/>
    <n v="60"/>
    <x v="5"/>
  </r>
  <r>
    <x v="120"/>
    <n v="57"/>
    <n v="61"/>
    <x v="5"/>
  </r>
  <r>
    <x v="120"/>
    <n v="55"/>
    <n v="62"/>
    <x v="5"/>
  </r>
  <r>
    <x v="120"/>
    <n v="55"/>
    <n v="63"/>
    <x v="5"/>
  </r>
  <r>
    <x v="120"/>
    <n v="56"/>
    <n v="64"/>
    <x v="5"/>
  </r>
  <r>
    <x v="120"/>
    <n v="51"/>
    <n v="65"/>
    <x v="5"/>
  </r>
  <r>
    <x v="120"/>
    <n v="52"/>
    <n v="66"/>
    <x v="5"/>
  </r>
  <r>
    <x v="120"/>
    <n v="47"/>
    <n v="67"/>
    <x v="5"/>
  </r>
  <r>
    <x v="120"/>
    <n v="25"/>
    <n v="68"/>
    <x v="5"/>
  </r>
  <r>
    <x v="120"/>
    <n v="37"/>
    <n v="69"/>
    <x v="5"/>
  </r>
  <r>
    <x v="120"/>
    <n v="23"/>
    <n v="70"/>
    <x v="5"/>
  </r>
  <r>
    <x v="120"/>
    <n v="36"/>
    <n v="71"/>
    <x v="5"/>
  </r>
  <r>
    <x v="120"/>
    <n v="31"/>
    <n v="72"/>
    <x v="5"/>
  </r>
  <r>
    <x v="120"/>
    <n v="28"/>
    <n v="73"/>
    <x v="5"/>
  </r>
  <r>
    <x v="120"/>
    <n v="22"/>
    <n v="74"/>
    <x v="5"/>
  </r>
  <r>
    <x v="120"/>
    <n v="27"/>
    <n v="75"/>
    <x v="5"/>
  </r>
  <r>
    <x v="120"/>
    <n v="19"/>
    <n v="76"/>
    <x v="5"/>
  </r>
  <r>
    <x v="120"/>
    <n v="21"/>
    <n v="77"/>
    <x v="5"/>
  </r>
  <r>
    <x v="120"/>
    <n v="19"/>
    <n v="78"/>
    <x v="5"/>
  </r>
  <r>
    <x v="120"/>
    <n v="20"/>
    <n v="79"/>
    <x v="5"/>
  </r>
  <r>
    <x v="120"/>
    <n v="15"/>
    <n v="80"/>
    <x v="5"/>
  </r>
  <r>
    <x v="120"/>
    <n v="17"/>
    <n v="81"/>
    <x v="5"/>
  </r>
  <r>
    <x v="120"/>
    <n v="15"/>
    <n v="82"/>
    <x v="5"/>
  </r>
  <r>
    <x v="120"/>
    <n v="7"/>
    <n v="83"/>
    <x v="5"/>
  </r>
  <r>
    <x v="120"/>
    <n v="12"/>
    <n v="84"/>
    <x v="5"/>
  </r>
  <r>
    <x v="120"/>
    <n v="9"/>
    <n v="85"/>
    <x v="5"/>
  </r>
  <r>
    <x v="120"/>
    <n v="7"/>
    <n v="86"/>
    <x v="5"/>
  </r>
  <r>
    <x v="120"/>
    <n v="6"/>
    <n v="87"/>
    <x v="5"/>
  </r>
  <r>
    <x v="120"/>
    <n v="7"/>
    <n v="88"/>
    <x v="5"/>
  </r>
  <r>
    <x v="120"/>
    <n v="9"/>
    <n v="89"/>
    <x v="5"/>
  </r>
  <r>
    <x v="120"/>
    <n v="4"/>
    <n v="90"/>
    <x v="5"/>
  </r>
  <r>
    <x v="120"/>
    <n v="9"/>
    <n v="91"/>
    <x v="5"/>
  </r>
  <r>
    <x v="120"/>
    <n v="9"/>
    <n v="92"/>
    <x v="5"/>
  </r>
  <r>
    <x v="120"/>
    <n v="1"/>
    <n v="93"/>
    <x v="5"/>
  </r>
  <r>
    <x v="120"/>
    <n v="2"/>
    <n v="94"/>
    <x v="5"/>
  </r>
  <r>
    <x v="120"/>
    <n v="1"/>
    <n v="96"/>
    <x v="5"/>
  </r>
  <r>
    <x v="120"/>
    <n v="1"/>
    <n v="98"/>
    <x v="5"/>
  </r>
  <r>
    <x v="120"/>
    <n v="1"/>
    <n v="102"/>
    <x v="5"/>
  </r>
  <r>
    <x v="121"/>
    <n v="289"/>
    <n v="0"/>
    <x v="0"/>
  </r>
  <r>
    <x v="121"/>
    <n v="237"/>
    <n v="1"/>
    <x v="0"/>
  </r>
  <r>
    <x v="121"/>
    <n v="346"/>
    <n v="2"/>
    <x v="0"/>
  </r>
  <r>
    <x v="121"/>
    <n v="352"/>
    <n v="3"/>
    <x v="0"/>
  </r>
  <r>
    <x v="121"/>
    <n v="376"/>
    <n v="4"/>
    <x v="0"/>
  </r>
  <r>
    <x v="121"/>
    <n v="337"/>
    <n v="5"/>
    <x v="0"/>
  </r>
  <r>
    <x v="121"/>
    <n v="361"/>
    <n v="6"/>
    <x v="1"/>
  </r>
  <r>
    <x v="121"/>
    <n v="411"/>
    <n v="7"/>
    <x v="1"/>
  </r>
  <r>
    <x v="121"/>
    <n v="377"/>
    <n v="8"/>
    <x v="1"/>
  </r>
  <r>
    <x v="121"/>
    <n v="383"/>
    <n v="9"/>
    <x v="1"/>
  </r>
  <r>
    <x v="121"/>
    <n v="388"/>
    <n v="10"/>
    <x v="1"/>
  </r>
  <r>
    <x v="121"/>
    <n v="451"/>
    <n v="11"/>
    <x v="1"/>
  </r>
  <r>
    <x v="121"/>
    <n v="475"/>
    <n v="12"/>
    <x v="2"/>
  </r>
  <r>
    <x v="121"/>
    <n v="449"/>
    <n v="13"/>
    <x v="2"/>
  </r>
  <r>
    <x v="121"/>
    <n v="538"/>
    <n v="14"/>
    <x v="2"/>
  </r>
  <r>
    <x v="121"/>
    <n v="567"/>
    <n v="15"/>
    <x v="2"/>
  </r>
  <r>
    <x v="121"/>
    <n v="583"/>
    <n v="16"/>
    <x v="2"/>
  </r>
  <r>
    <x v="121"/>
    <n v="610"/>
    <n v="17"/>
    <x v="2"/>
  </r>
  <r>
    <x v="121"/>
    <n v="560"/>
    <n v="18"/>
    <x v="3"/>
  </r>
  <r>
    <x v="121"/>
    <n v="465"/>
    <n v="19"/>
    <x v="3"/>
  </r>
  <r>
    <x v="121"/>
    <n v="430"/>
    <n v="20"/>
    <x v="3"/>
  </r>
  <r>
    <x v="121"/>
    <n v="448"/>
    <n v="21"/>
    <x v="3"/>
  </r>
  <r>
    <x v="121"/>
    <n v="395"/>
    <n v="22"/>
    <x v="3"/>
  </r>
  <r>
    <x v="121"/>
    <n v="394"/>
    <n v="23"/>
    <x v="3"/>
  </r>
  <r>
    <x v="121"/>
    <n v="409"/>
    <n v="24"/>
    <x v="3"/>
  </r>
  <r>
    <x v="121"/>
    <n v="410"/>
    <n v="25"/>
    <x v="3"/>
  </r>
  <r>
    <x v="121"/>
    <n v="380"/>
    <n v="26"/>
    <x v="3"/>
  </r>
  <r>
    <x v="121"/>
    <n v="358"/>
    <n v="27"/>
    <x v="3"/>
  </r>
  <r>
    <x v="121"/>
    <n v="384"/>
    <n v="28"/>
    <x v="3"/>
  </r>
  <r>
    <x v="121"/>
    <n v="361"/>
    <n v="29"/>
    <x v="4"/>
  </r>
  <r>
    <x v="121"/>
    <n v="384"/>
    <n v="30"/>
    <x v="4"/>
  </r>
  <r>
    <x v="121"/>
    <n v="337"/>
    <n v="31"/>
    <x v="4"/>
  </r>
  <r>
    <x v="121"/>
    <n v="347"/>
    <n v="32"/>
    <x v="4"/>
  </r>
  <r>
    <x v="121"/>
    <n v="358"/>
    <n v="33"/>
    <x v="4"/>
  </r>
  <r>
    <x v="121"/>
    <n v="331"/>
    <n v="34"/>
    <x v="4"/>
  </r>
  <r>
    <x v="121"/>
    <n v="349"/>
    <n v="35"/>
    <x v="4"/>
  </r>
  <r>
    <x v="121"/>
    <n v="360"/>
    <n v="36"/>
    <x v="4"/>
  </r>
  <r>
    <x v="121"/>
    <n v="357"/>
    <n v="37"/>
    <x v="4"/>
  </r>
  <r>
    <x v="121"/>
    <n v="364"/>
    <n v="38"/>
    <x v="4"/>
  </r>
  <r>
    <x v="121"/>
    <n v="389"/>
    <n v="39"/>
    <x v="4"/>
  </r>
  <r>
    <x v="121"/>
    <n v="350"/>
    <n v="40"/>
    <x v="4"/>
  </r>
  <r>
    <x v="121"/>
    <n v="314"/>
    <n v="41"/>
    <x v="4"/>
  </r>
  <r>
    <x v="121"/>
    <n v="331"/>
    <n v="42"/>
    <x v="4"/>
  </r>
  <r>
    <x v="121"/>
    <n v="309"/>
    <n v="43"/>
    <x v="4"/>
  </r>
  <r>
    <x v="121"/>
    <n v="298"/>
    <n v="44"/>
    <x v="4"/>
  </r>
  <r>
    <x v="121"/>
    <n v="282"/>
    <n v="45"/>
    <x v="4"/>
  </r>
  <r>
    <x v="121"/>
    <n v="297"/>
    <n v="46"/>
    <x v="4"/>
  </r>
  <r>
    <x v="121"/>
    <n v="277"/>
    <n v="47"/>
    <x v="4"/>
  </r>
  <r>
    <x v="121"/>
    <n v="292"/>
    <n v="48"/>
    <x v="4"/>
  </r>
  <r>
    <x v="121"/>
    <n v="281"/>
    <n v="49"/>
    <x v="4"/>
  </r>
  <r>
    <x v="121"/>
    <n v="310"/>
    <n v="50"/>
    <x v="4"/>
  </r>
  <r>
    <x v="121"/>
    <n v="282"/>
    <n v="51"/>
    <x v="4"/>
  </r>
  <r>
    <x v="121"/>
    <n v="310"/>
    <n v="52"/>
    <x v="4"/>
  </r>
  <r>
    <x v="121"/>
    <n v="275"/>
    <n v="53"/>
    <x v="4"/>
  </r>
  <r>
    <x v="121"/>
    <n v="301"/>
    <n v="54"/>
    <x v="4"/>
  </r>
  <r>
    <x v="121"/>
    <n v="305"/>
    <n v="55"/>
    <x v="4"/>
  </r>
  <r>
    <x v="121"/>
    <n v="297"/>
    <n v="56"/>
    <x v="4"/>
  </r>
  <r>
    <x v="121"/>
    <n v="319"/>
    <n v="57"/>
    <x v="4"/>
  </r>
  <r>
    <x v="121"/>
    <n v="309"/>
    <n v="58"/>
    <x v="4"/>
  </r>
  <r>
    <x v="121"/>
    <n v="313"/>
    <n v="59"/>
    <x v="4"/>
  </r>
  <r>
    <x v="121"/>
    <n v="281"/>
    <n v="60"/>
    <x v="5"/>
  </r>
  <r>
    <x v="121"/>
    <n v="266"/>
    <n v="61"/>
    <x v="5"/>
  </r>
  <r>
    <x v="121"/>
    <n v="241"/>
    <n v="62"/>
    <x v="5"/>
  </r>
  <r>
    <x v="121"/>
    <n v="235"/>
    <n v="63"/>
    <x v="5"/>
  </r>
  <r>
    <x v="121"/>
    <n v="222"/>
    <n v="64"/>
    <x v="5"/>
  </r>
  <r>
    <x v="121"/>
    <n v="212"/>
    <n v="65"/>
    <x v="5"/>
  </r>
  <r>
    <x v="121"/>
    <n v="181"/>
    <n v="66"/>
    <x v="5"/>
  </r>
  <r>
    <x v="121"/>
    <n v="197"/>
    <n v="67"/>
    <x v="5"/>
  </r>
  <r>
    <x v="121"/>
    <n v="204"/>
    <n v="68"/>
    <x v="5"/>
  </r>
  <r>
    <x v="121"/>
    <n v="179"/>
    <n v="69"/>
    <x v="5"/>
  </r>
  <r>
    <x v="121"/>
    <n v="155"/>
    <n v="70"/>
    <x v="5"/>
  </r>
  <r>
    <x v="121"/>
    <n v="138"/>
    <n v="71"/>
    <x v="5"/>
  </r>
  <r>
    <x v="121"/>
    <n v="158"/>
    <n v="72"/>
    <x v="5"/>
  </r>
  <r>
    <x v="121"/>
    <n v="134"/>
    <n v="73"/>
    <x v="5"/>
  </r>
  <r>
    <x v="121"/>
    <n v="131"/>
    <n v="74"/>
    <x v="5"/>
  </r>
  <r>
    <x v="121"/>
    <n v="106"/>
    <n v="75"/>
    <x v="5"/>
  </r>
  <r>
    <x v="121"/>
    <n v="116"/>
    <n v="76"/>
    <x v="5"/>
  </r>
  <r>
    <x v="121"/>
    <n v="105"/>
    <n v="77"/>
    <x v="5"/>
  </r>
  <r>
    <x v="121"/>
    <n v="95"/>
    <n v="78"/>
    <x v="5"/>
  </r>
  <r>
    <x v="121"/>
    <n v="78"/>
    <n v="79"/>
    <x v="5"/>
  </r>
  <r>
    <x v="121"/>
    <n v="86"/>
    <n v="80"/>
    <x v="5"/>
  </r>
  <r>
    <x v="121"/>
    <n v="82"/>
    <n v="81"/>
    <x v="5"/>
  </r>
  <r>
    <x v="121"/>
    <n v="56"/>
    <n v="82"/>
    <x v="5"/>
  </r>
  <r>
    <x v="121"/>
    <n v="60"/>
    <n v="83"/>
    <x v="5"/>
  </r>
  <r>
    <x v="121"/>
    <n v="54"/>
    <n v="84"/>
    <x v="5"/>
  </r>
  <r>
    <x v="121"/>
    <n v="35"/>
    <n v="85"/>
    <x v="5"/>
  </r>
  <r>
    <x v="121"/>
    <n v="39"/>
    <n v="86"/>
    <x v="5"/>
  </r>
  <r>
    <x v="121"/>
    <n v="27"/>
    <n v="87"/>
    <x v="5"/>
  </r>
  <r>
    <x v="121"/>
    <n v="32"/>
    <n v="88"/>
    <x v="5"/>
  </r>
  <r>
    <x v="121"/>
    <n v="21"/>
    <n v="89"/>
    <x v="5"/>
  </r>
  <r>
    <x v="121"/>
    <n v="27"/>
    <n v="90"/>
    <x v="5"/>
  </r>
  <r>
    <x v="121"/>
    <n v="26"/>
    <n v="91"/>
    <x v="5"/>
  </r>
  <r>
    <x v="121"/>
    <n v="25"/>
    <n v="92"/>
    <x v="5"/>
  </r>
  <r>
    <x v="121"/>
    <n v="16"/>
    <n v="93"/>
    <x v="5"/>
  </r>
  <r>
    <x v="121"/>
    <n v="12"/>
    <n v="94"/>
    <x v="5"/>
  </r>
  <r>
    <x v="121"/>
    <n v="6"/>
    <n v="95"/>
    <x v="5"/>
  </r>
  <r>
    <x v="121"/>
    <n v="5"/>
    <n v="96"/>
    <x v="5"/>
  </r>
  <r>
    <x v="121"/>
    <n v="2"/>
    <n v="97"/>
    <x v="5"/>
  </r>
  <r>
    <x v="121"/>
    <n v="4"/>
    <n v="98"/>
    <x v="5"/>
  </r>
  <r>
    <x v="121"/>
    <n v="5"/>
    <n v="99"/>
    <x v="5"/>
  </r>
  <r>
    <x v="121"/>
    <n v="1"/>
    <n v="101"/>
    <x v="5"/>
  </r>
  <r>
    <x v="121"/>
    <n v="1"/>
    <n v="102"/>
    <x v="5"/>
  </r>
  <r>
    <x v="121"/>
    <n v="1"/>
    <n v="105"/>
    <x v="5"/>
  </r>
  <r>
    <x v="121"/>
    <n v="1"/>
    <n v="110"/>
    <x v="5"/>
  </r>
  <r>
    <x v="121"/>
    <n v="1"/>
    <n v="112"/>
    <x v="5"/>
  </r>
  <r>
    <x v="121"/>
    <n v="1"/>
    <n v="116"/>
    <x v="5"/>
  </r>
  <r>
    <x v="122"/>
    <n v="147"/>
    <n v="0"/>
    <x v="0"/>
  </r>
  <r>
    <x v="122"/>
    <n v="147"/>
    <n v="1"/>
    <x v="0"/>
  </r>
  <r>
    <x v="122"/>
    <n v="174"/>
    <n v="2"/>
    <x v="0"/>
  </r>
  <r>
    <x v="122"/>
    <n v="175"/>
    <n v="3"/>
    <x v="0"/>
  </r>
  <r>
    <x v="122"/>
    <n v="202"/>
    <n v="4"/>
    <x v="0"/>
  </r>
  <r>
    <x v="122"/>
    <n v="166"/>
    <n v="5"/>
    <x v="0"/>
  </r>
  <r>
    <x v="122"/>
    <n v="178"/>
    <n v="6"/>
    <x v="1"/>
  </r>
  <r>
    <x v="122"/>
    <n v="166"/>
    <n v="7"/>
    <x v="1"/>
  </r>
  <r>
    <x v="122"/>
    <n v="198"/>
    <n v="8"/>
    <x v="1"/>
  </r>
  <r>
    <x v="122"/>
    <n v="198"/>
    <n v="9"/>
    <x v="1"/>
  </r>
  <r>
    <x v="122"/>
    <n v="184"/>
    <n v="10"/>
    <x v="1"/>
  </r>
  <r>
    <x v="122"/>
    <n v="224"/>
    <n v="11"/>
    <x v="1"/>
  </r>
  <r>
    <x v="122"/>
    <n v="270"/>
    <n v="12"/>
    <x v="2"/>
  </r>
  <r>
    <x v="122"/>
    <n v="299"/>
    <n v="13"/>
    <x v="2"/>
  </r>
  <r>
    <x v="122"/>
    <n v="291"/>
    <n v="14"/>
    <x v="2"/>
  </r>
  <r>
    <x v="122"/>
    <n v="301"/>
    <n v="15"/>
    <x v="2"/>
  </r>
  <r>
    <x v="122"/>
    <n v="328"/>
    <n v="16"/>
    <x v="2"/>
  </r>
  <r>
    <x v="122"/>
    <n v="323"/>
    <n v="17"/>
    <x v="2"/>
  </r>
  <r>
    <x v="122"/>
    <n v="279"/>
    <n v="18"/>
    <x v="3"/>
  </r>
  <r>
    <x v="122"/>
    <n v="271"/>
    <n v="19"/>
    <x v="3"/>
  </r>
  <r>
    <x v="122"/>
    <n v="253"/>
    <n v="20"/>
    <x v="3"/>
  </r>
  <r>
    <x v="122"/>
    <n v="255"/>
    <n v="21"/>
    <x v="3"/>
  </r>
  <r>
    <x v="122"/>
    <n v="242"/>
    <n v="22"/>
    <x v="3"/>
  </r>
  <r>
    <x v="122"/>
    <n v="192"/>
    <n v="23"/>
    <x v="3"/>
  </r>
  <r>
    <x v="122"/>
    <n v="208"/>
    <n v="24"/>
    <x v="3"/>
  </r>
  <r>
    <x v="122"/>
    <n v="187"/>
    <n v="25"/>
    <x v="3"/>
  </r>
  <r>
    <x v="122"/>
    <n v="194"/>
    <n v="26"/>
    <x v="3"/>
  </r>
  <r>
    <x v="122"/>
    <n v="198"/>
    <n v="27"/>
    <x v="3"/>
  </r>
  <r>
    <x v="122"/>
    <n v="196"/>
    <n v="28"/>
    <x v="3"/>
  </r>
  <r>
    <x v="122"/>
    <n v="191"/>
    <n v="29"/>
    <x v="4"/>
  </r>
  <r>
    <x v="122"/>
    <n v="179"/>
    <n v="30"/>
    <x v="4"/>
  </r>
  <r>
    <x v="122"/>
    <n v="185"/>
    <n v="31"/>
    <x v="4"/>
  </r>
  <r>
    <x v="122"/>
    <n v="170"/>
    <n v="32"/>
    <x v="4"/>
  </r>
  <r>
    <x v="122"/>
    <n v="183"/>
    <n v="33"/>
    <x v="4"/>
  </r>
  <r>
    <x v="122"/>
    <n v="157"/>
    <n v="34"/>
    <x v="4"/>
  </r>
  <r>
    <x v="122"/>
    <n v="164"/>
    <n v="35"/>
    <x v="4"/>
  </r>
  <r>
    <x v="122"/>
    <n v="136"/>
    <n v="36"/>
    <x v="4"/>
  </r>
  <r>
    <x v="122"/>
    <n v="166"/>
    <n v="37"/>
    <x v="4"/>
  </r>
  <r>
    <x v="122"/>
    <n v="165"/>
    <n v="38"/>
    <x v="4"/>
  </r>
  <r>
    <x v="122"/>
    <n v="169"/>
    <n v="39"/>
    <x v="4"/>
  </r>
  <r>
    <x v="122"/>
    <n v="185"/>
    <n v="40"/>
    <x v="4"/>
  </r>
  <r>
    <x v="122"/>
    <n v="192"/>
    <n v="41"/>
    <x v="4"/>
  </r>
  <r>
    <x v="122"/>
    <n v="194"/>
    <n v="42"/>
    <x v="4"/>
  </r>
  <r>
    <x v="122"/>
    <n v="175"/>
    <n v="43"/>
    <x v="4"/>
  </r>
  <r>
    <x v="122"/>
    <n v="173"/>
    <n v="44"/>
    <x v="4"/>
  </r>
  <r>
    <x v="122"/>
    <n v="160"/>
    <n v="45"/>
    <x v="4"/>
  </r>
  <r>
    <x v="122"/>
    <n v="181"/>
    <n v="46"/>
    <x v="4"/>
  </r>
  <r>
    <x v="122"/>
    <n v="137"/>
    <n v="47"/>
    <x v="4"/>
  </r>
  <r>
    <x v="122"/>
    <n v="189"/>
    <n v="48"/>
    <x v="4"/>
  </r>
  <r>
    <x v="122"/>
    <n v="166"/>
    <n v="49"/>
    <x v="4"/>
  </r>
  <r>
    <x v="122"/>
    <n v="167"/>
    <n v="50"/>
    <x v="4"/>
  </r>
  <r>
    <x v="122"/>
    <n v="183"/>
    <n v="51"/>
    <x v="4"/>
  </r>
  <r>
    <x v="122"/>
    <n v="216"/>
    <n v="52"/>
    <x v="4"/>
  </r>
  <r>
    <x v="122"/>
    <n v="164"/>
    <n v="53"/>
    <x v="4"/>
  </r>
  <r>
    <x v="122"/>
    <n v="195"/>
    <n v="54"/>
    <x v="4"/>
  </r>
  <r>
    <x v="122"/>
    <n v="181"/>
    <n v="55"/>
    <x v="4"/>
  </r>
  <r>
    <x v="122"/>
    <n v="195"/>
    <n v="56"/>
    <x v="4"/>
  </r>
  <r>
    <x v="122"/>
    <n v="183"/>
    <n v="57"/>
    <x v="4"/>
  </r>
  <r>
    <x v="122"/>
    <n v="189"/>
    <n v="58"/>
    <x v="4"/>
  </r>
  <r>
    <x v="122"/>
    <n v="194"/>
    <n v="59"/>
    <x v="4"/>
  </r>
  <r>
    <x v="122"/>
    <n v="207"/>
    <n v="60"/>
    <x v="5"/>
  </r>
  <r>
    <x v="122"/>
    <n v="154"/>
    <n v="61"/>
    <x v="5"/>
  </r>
  <r>
    <x v="122"/>
    <n v="185"/>
    <n v="62"/>
    <x v="5"/>
  </r>
  <r>
    <x v="122"/>
    <n v="161"/>
    <n v="63"/>
    <x v="5"/>
  </r>
  <r>
    <x v="122"/>
    <n v="153"/>
    <n v="64"/>
    <x v="5"/>
  </r>
  <r>
    <x v="122"/>
    <n v="161"/>
    <n v="65"/>
    <x v="5"/>
  </r>
  <r>
    <x v="122"/>
    <n v="130"/>
    <n v="66"/>
    <x v="5"/>
  </r>
  <r>
    <x v="122"/>
    <n v="139"/>
    <n v="67"/>
    <x v="5"/>
  </r>
  <r>
    <x v="122"/>
    <n v="131"/>
    <n v="68"/>
    <x v="5"/>
  </r>
  <r>
    <x v="122"/>
    <n v="127"/>
    <n v="69"/>
    <x v="5"/>
  </r>
  <r>
    <x v="122"/>
    <n v="124"/>
    <n v="70"/>
    <x v="5"/>
  </r>
  <r>
    <x v="122"/>
    <n v="115"/>
    <n v="71"/>
    <x v="5"/>
  </r>
  <r>
    <x v="122"/>
    <n v="97"/>
    <n v="72"/>
    <x v="5"/>
  </r>
  <r>
    <x v="122"/>
    <n v="115"/>
    <n v="73"/>
    <x v="5"/>
  </r>
  <r>
    <x v="122"/>
    <n v="113"/>
    <n v="74"/>
    <x v="5"/>
  </r>
  <r>
    <x v="122"/>
    <n v="84"/>
    <n v="75"/>
    <x v="5"/>
  </r>
  <r>
    <x v="122"/>
    <n v="86"/>
    <n v="76"/>
    <x v="5"/>
  </r>
  <r>
    <x v="122"/>
    <n v="53"/>
    <n v="77"/>
    <x v="5"/>
  </r>
  <r>
    <x v="122"/>
    <n v="70"/>
    <n v="78"/>
    <x v="5"/>
  </r>
  <r>
    <x v="122"/>
    <n v="67"/>
    <n v="79"/>
    <x v="5"/>
  </r>
  <r>
    <x v="122"/>
    <n v="64"/>
    <n v="80"/>
    <x v="5"/>
  </r>
  <r>
    <x v="122"/>
    <n v="46"/>
    <n v="81"/>
    <x v="5"/>
  </r>
  <r>
    <x v="122"/>
    <n v="56"/>
    <n v="82"/>
    <x v="5"/>
  </r>
  <r>
    <x v="122"/>
    <n v="41"/>
    <n v="83"/>
    <x v="5"/>
  </r>
  <r>
    <x v="122"/>
    <n v="33"/>
    <n v="84"/>
    <x v="5"/>
  </r>
  <r>
    <x v="122"/>
    <n v="45"/>
    <n v="85"/>
    <x v="5"/>
  </r>
  <r>
    <x v="122"/>
    <n v="27"/>
    <n v="86"/>
    <x v="5"/>
  </r>
  <r>
    <x v="122"/>
    <n v="45"/>
    <n v="87"/>
    <x v="5"/>
  </r>
  <r>
    <x v="122"/>
    <n v="32"/>
    <n v="88"/>
    <x v="5"/>
  </r>
  <r>
    <x v="122"/>
    <n v="30"/>
    <n v="89"/>
    <x v="5"/>
  </r>
  <r>
    <x v="122"/>
    <n v="12"/>
    <n v="90"/>
    <x v="5"/>
  </r>
  <r>
    <x v="122"/>
    <n v="17"/>
    <n v="91"/>
    <x v="5"/>
  </r>
  <r>
    <x v="122"/>
    <n v="11"/>
    <n v="92"/>
    <x v="5"/>
  </r>
  <r>
    <x v="122"/>
    <n v="9"/>
    <n v="93"/>
    <x v="5"/>
  </r>
  <r>
    <x v="122"/>
    <n v="11"/>
    <n v="94"/>
    <x v="5"/>
  </r>
  <r>
    <x v="122"/>
    <n v="3"/>
    <n v="95"/>
    <x v="5"/>
  </r>
  <r>
    <x v="122"/>
    <n v="7"/>
    <n v="96"/>
    <x v="5"/>
  </r>
  <r>
    <x v="122"/>
    <n v="4"/>
    <n v="97"/>
    <x v="5"/>
  </r>
  <r>
    <x v="122"/>
    <n v="1"/>
    <n v="98"/>
    <x v="5"/>
  </r>
  <r>
    <x v="122"/>
    <n v="3"/>
    <n v="99"/>
    <x v="5"/>
  </r>
  <r>
    <x v="122"/>
    <n v="1"/>
    <n v="100"/>
    <x v="5"/>
  </r>
  <r>
    <x v="122"/>
    <n v="1"/>
    <n v="103"/>
    <x v="5"/>
  </r>
  <r>
    <x v="122"/>
    <n v="3"/>
    <n v="104"/>
    <x v="5"/>
  </r>
  <r>
    <x v="122"/>
    <n v="1"/>
    <n v="107"/>
    <x v="5"/>
  </r>
  <r>
    <x v="123"/>
    <n v="128"/>
    <n v="0"/>
    <x v="0"/>
  </r>
  <r>
    <x v="123"/>
    <n v="159"/>
    <n v="1"/>
    <x v="0"/>
  </r>
  <r>
    <x v="123"/>
    <n v="158"/>
    <n v="2"/>
    <x v="0"/>
  </r>
  <r>
    <x v="123"/>
    <n v="185"/>
    <n v="3"/>
    <x v="0"/>
  </r>
  <r>
    <x v="123"/>
    <n v="204"/>
    <n v="4"/>
    <x v="0"/>
  </r>
  <r>
    <x v="123"/>
    <n v="223"/>
    <n v="5"/>
    <x v="0"/>
  </r>
  <r>
    <x v="123"/>
    <n v="188"/>
    <n v="6"/>
    <x v="1"/>
  </r>
  <r>
    <x v="123"/>
    <n v="222"/>
    <n v="7"/>
    <x v="1"/>
  </r>
  <r>
    <x v="123"/>
    <n v="201"/>
    <n v="8"/>
    <x v="1"/>
  </r>
  <r>
    <x v="123"/>
    <n v="175"/>
    <n v="9"/>
    <x v="1"/>
  </r>
  <r>
    <x v="123"/>
    <n v="224"/>
    <n v="10"/>
    <x v="1"/>
  </r>
  <r>
    <x v="123"/>
    <n v="192"/>
    <n v="11"/>
    <x v="1"/>
  </r>
  <r>
    <x v="123"/>
    <n v="239"/>
    <n v="12"/>
    <x v="2"/>
  </r>
  <r>
    <x v="123"/>
    <n v="239"/>
    <n v="13"/>
    <x v="2"/>
  </r>
  <r>
    <x v="123"/>
    <n v="218"/>
    <n v="14"/>
    <x v="2"/>
  </r>
  <r>
    <x v="123"/>
    <n v="239"/>
    <n v="15"/>
    <x v="2"/>
  </r>
  <r>
    <x v="123"/>
    <n v="211"/>
    <n v="16"/>
    <x v="2"/>
  </r>
  <r>
    <x v="123"/>
    <n v="241"/>
    <n v="17"/>
    <x v="2"/>
  </r>
  <r>
    <x v="123"/>
    <n v="194"/>
    <n v="18"/>
    <x v="3"/>
  </r>
  <r>
    <x v="123"/>
    <n v="196"/>
    <n v="19"/>
    <x v="3"/>
  </r>
  <r>
    <x v="123"/>
    <n v="190"/>
    <n v="20"/>
    <x v="3"/>
  </r>
  <r>
    <x v="123"/>
    <n v="187"/>
    <n v="21"/>
    <x v="3"/>
  </r>
  <r>
    <x v="123"/>
    <n v="171"/>
    <n v="22"/>
    <x v="3"/>
  </r>
  <r>
    <x v="123"/>
    <n v="119"/>
    <n v="23"/>
    <x v="3"/>
  </r>
  <r>
    <x v="123"/>
    <n v="145"/>
    <n v="24"/>
    <x v="3"/>
  </r>
  <r>
    <x v="123"/>
    <n v="128"/>
    <n v="25"/>
    <x v="3"/>
  </r>
  <r>
    <x v="123"/>
    <n v="135"/>
    <n v="26"/>
    <x v="3"/>
  </r>
  <r>
    <x v="123"/>
    <n v="142"/>
    <n v="27"/>
    <x v="3"/>
  </r>
  <r>
    <x v="123"/>
    <n v="118"/>
    <n v="28"/>
    <x v="3"/>
  </r>
  <r>
    <x v="123"/>
    <n v="120"/>
    <n v="29"/>
    <x v="4"/>
  </r>
  <r>
    <x v="123"/>
    <n v="107"/>
    <n v="30"/>
    <x v="4"/>
  </r>
  <r>
    <x v="123"/>
    <n v="120"/>
    <n v="31"/>
    <x v="4"/>
  </r>
  <r>
    <x v="123"/>
    <n v="121"/>
    <n v="32"/>
    <x v="4"/>
  </r>
  <r>
    <x v="123"/>
    <n v="116"/>
    <n v="33"/>
    <x v="4"/>
  </r>
  <r>
    <x v="123"/>
    <n v="102"/>
    <n v="34"/>
    <x v="4"/>
  </r>
  <r>
    <x v="123"/>
    <n v="98"/>
    <n v="35"/>
    <x v="4"/>
  </r>
  <r>
    <x v="123"/>
    <n v="125"/>
    <n v="36"/>
    <x v="4"/>
  </r>
  <r>
    <x v="123"/>
    <n v="114"/>
    <n v="37"/>
    <x v="4"/>
  </r>
  <r>
    <x v="123"/>
    <n v="84"/>
    <n v="38"/>
    <x v="4"/>
  </r>
  <r>
    <x v="123"/>
    <n v="115"/>
    <n v="39"/>
    <x v="4"/>
  </r>
  <r>
    <x v="123"/>
    <n v="122"/>
    <n v="40"/>
    <x v="4"/>
  </r>
  <r>
    <x v="123"/>
    <n v="101"/>
    <n v="41"/>
    <x v="4"/>
  </r>
  <r>
    <x v="123"/>
    <n v="111"/>
    <n v="42"/>
    <x v="4"/>
  </r>
  <r>
    <x v="123"/>
    <n v="107"/>
    <n v="43"/>
    <x v="4"/>
  </r>
  <r>
    <x v="123"/>
    <n v="102"/>
    <n v="44"/>
    <x v="4"/>
  </r>
  <r>
    <x v="123"/>
    <n v="116"/>
    <n v="45"/>
    <x v="4"/>
  </r>
  <r>
    <x v="123"/>
    <n v="87"/>
    <n v="46"/>
    <x v="4"/>
  </r>
  <r>
    <x v="123"/>
    <n v="106"/>
    <n v="47"/>
    <x v="4"/>
  </r>
  <r>
    <x v="123"/>
    <n v="92"/>
    <n v="48"/>
    <x v="4"/>
  </r>
  <r>
    <x v="123"/>
    <n v="102"/>
    <n v="49"/>
    <x v="4"/>
  </r>
  <r>
    <x v="123"/>
    <n v="95"/>
    <n v="50"/>
    <x v="4"/>
  </r>
  <r>
    <x v="123"/>
    <n v="92"/>
    <n v="51"/>
    <x v="4"/>
  </r>
  <r>
    <x v="123"/>
    <n v="85"/>
    <n v="52"/>
    <x v="4"/>
  </r>
  <r>
    <x v="123"/>
    <n v="80"/>
    <n v="53"/>
    <x v="4"/>
  </r>
  <r>
    <x v="123"/>
    <n v="78"/>
    <n v="54"/>
    <x v="4"/>
  </r>
  <r>
    <x v="123"/>
    <n v="89"/>
    <n v="55"/>
    <x v="4"/>
  </r>
  <r>
    <x v="123"/>
    <n v="73"/>
    <n v="56"/>
    <x v="4"/>
  </r>
  <r>
    <x v="123"/>
    <n v="91"/>
    <n v="57"/>
    <x v="4"/>
  </r>
  <r>
    <x v="123"/>
    <n v="68"/>
    <n v="58"/>
    <x v="4"/>
  </r>
  <r>
    <x v="123"/>
    <n v="92"/>
    <n v="59"/>
    <x v="4"/>
  </r>
  <r>
    <x v="123"/>
    <n v="69"/>
    <n v="60"/>
    <x v="5"/>
  </r>
  <r>
    <x v="123"/>
    <n v="72"/>
    <n v="61"/>
    <x v="5"/>
  </r>
  <r>
    <x v="123"/>
    <n v="79"/>
    <n v="62"/>
    <x v="5"/>
  </r>
  <r>
    <x v="123"/>
    <n v="75"/>
    <n v="63"/>
    <x v="5"/>
  </r>
  <r>
    <x v="123"/>
    <n v="64"/>
    <n v="64"/>
    <x v="5"/>
  </r>
  <r>
    <x v="123"/>
    <n v="73"/>
    <n v="65"/>
    <x v="5"/>
  </r>
  <r>
    <x v="123"/>
    <n v="52"/>
    <n v="66"/>
    <x v="5"/>
  </r>
  <r>
    <x v="123"/>
    <n v="56"/>
    <n v="67"/>
    <x v="5"/>
  </r>
  <r>
    <x v="123"/>
    <n v="48"/>
    <n v="68"/>
    <x v="5"/>
  </r>
  <r>
    <x v="123"/>
    <n v="49"/>
    <n v="69"/>
    <x v="5"/>
  </r>
  <r>
    <x v="123"/>
    <n v="50"/>
    <n v="70"/>
    <x v="5"/>
  </r>
  <r>
    <x v="123"/>
    <n v="43"/>
    <n v="71"/>
    <x v="5"/>
  </r>
  <r>
    <x v="123"/>
    <n v="48"/>
    <n v="72"/>
    <x v="5"/>
  </r>
  <r>
    <x v="123"/>
    <n v="39"/>
    <n v="73"/>
    <x v="5"/>
  </r>
  <r>
    <x v="123"/>
    <n v="49"/>
    <n v="74"/>
    <x v="5"/>
  </r>
  <r>
    <x v="123"/>
    <n v="40"/>
    <n v="75"/>
    <x v="5"/>
  </r>
  <r>
    <x v="123"/>
    <n v="31"/>
    <n v="76"/>
    <x v="5"/>
  </r>
  <r>
    <x v="123"/>
    <n v="38"/>
    <n v="77"/>
    <x v="5"/>
  </r>
  <r>
    <x v="123"/>
    <n v="33"/>
    <n v="78"/>
    <x v="5"/>
  </r>
  <r>
    <x v="123"/>
    <n v="28"/>
    <n v="79"/>
    <x v="5"/>
  </r>
  <r>
    <x v="123"/>
    <n v="29"/>
    <n v="80"/>
    <x v="5"/>
  </r>
  <r>
    <x v="123"/>
    <n v="40"/>
    <n v="81"/>
    <x v="5"/>
  </r>
  <r>
    <x v="123"/>
    <n v="20"/>
    <n v="82"/>
    <x v="5"/>
  </r>
  <r>
    <x v="123"/>
    <n v="24"/>
    <n v="83"/>
    <x v="5"/>
  </r>
  <r>
    <x v="123"/>
    <n v="13"/>
    <n v="84"/>
    <x v="5"/>
  </r>
  <r>
    <x v="123"/>
    <n v="18"/>
    <n v="85"/>
    <x v="5"/>
  </r>
  <r>
    <x v="123"/>
    <n v="24"/>
    <n v="86"/>
    <x v="5"/>
  </r>
  <r>
    <x v="123"/>
    <n v="12"/>
    <n v="87"/>
    <x v="5"/>
  </r>
  <r>
    <x v="123"/>
    <n v="10"/>
    <n v="88"/>
    <x v="5"/>
  </r>
  <r>
    <x v="123"/>
    <n v="8"/>
    <n v="89"/>
    <x v="5"/>
  </r>
  <r>
    <x v="123"/>
    <n v="13"/>
    <n v="90"/>
    <x v="5"/>
  </r>
  <r>
    <x v="123"/>
    <n v="1"/>
    <n v="91"/>
    <x v="5"/>
  </r>
  <r>
    <x v="123"/>
    <n v="4"/>
    <n v="92"/>
    <x v="5"/>
  </r>
  <r>
    <x v="123"/>
    <n v="7"/>
    <n v="93"/>
    <x v="5"/>
  </r>
  <r>
    <x v="123"/>
    <n v="6"/>
    <n v="94"/>
    <x v="5"/>
  </r>
  <r>
    <x v="123"/>
    <n v="3"/>
    <n v="95"/>
    <x v="5"/>
  </r>
  <r>
    <x v="123"/>
    <n v="4"/>
    <n v="96"/>
    <x v="5"/>
  </r>
  <r>
    <x v="123"/>
    <n v="2"/>
    <n v="98"/>
    <x v="5"/>
  </r>
  <r>
    <x v="123"/>
    <n v="1"/>
    <n v="99"/>
    <x v="5"/>
  </r>
  <r>
    <x v="123"/>
    <n v="1"/>
    <n v="100"/>
    <x v="5"/>
  </r>
  <r>
    <x v="123"/>
    <n v="1"/>
    <n v="101"/>
    <x v="5"/>
  </r>
  <r>
    <x v="123"/>
    <n v="1"/>
    <n v="102"/>
    <x v="5"/>
  </r>
  <r>
    <x v="123"/>
    <n v="1"/>
    <n v="103"/>
    <x v="5"/>
  </r>
  <r>
    <x v="123"/>
    <n v="2"/>
    <n v="105"/>
    <x v="5"/>
  </r>
  <r>
    <x v="123"/>
    <n v="1"/>
    <n v="109"/>
    <x v="5"/>
  </r>
  <r>
    <x v="124"/>
    <n v="510"/>
    <n v="0"/>
    <x v="0"/>
  </r>
  <r>
    <x v="124"/>
    <n v="469"/>
    <n v="1"/>
    <x v="0"/>
  </r>
  <r>
    <x v="124"/>
    <n v="418"/>
    <n v="2"/>
    <x v="0"/>
  </r>
  <r>
    <x v="124"/>
    <n v="474"/>
    <n v="3"/>
    <x v="0"/>
  </r>
  <r>
    <x v="124"/>
    <n v="461"/>
    <n v="4"/>
    <x v="0"/>
  </r>
  <r>
    <x v="124"/>
    <n v="384"/>
    <n v="5"/>
    <x v="0"/>
  </r>
  <r>
    <x v="124"/>
    <n v="441"/>
    <n v="6"/>
    <x v="1"/>
  </r>
  <r>
    <x v="124"/>
    <n v="441"/>
    <n v="7"/>
    <x v="1"/>
  </r>
  <r>
    <x v="124"/>
    <n v="493"/>
    <n v="8"/>
    <x v="1"/>
  </r>
  <r>
    <x v="124"/>
    <n v="543"/>
    <n v="9"/>
    <x v="1"/>
  </r>
  <r>
    <x v="124"/>
    <n v="479"/>
    <n v="10"/>
    <x v="1"/>
  </r>
  <r>
    <x v="124"/>
    <n v="469"/>
    <n v="11"/>
    <x v="1"/>
  </r>
  <r>
    <x v="124"/>
    <n v="592"/>
    <n v="12"/>
    <x v="2"/>
  </r>
  <r>
    <x v="124"/>
    <n v="570"/>
    <n v="13"/>
    <x v="2"/>
  </r>
  <r>
    <x v="124"/>
    <n v="567"/>
    <n v="14"/>
    <x v="2"/>
  </r>
  <r>
    <x v="124"/>
    <n v="566"/>
    <n v="15"/>
    <x v="2"/>
  </r>
  <r>
    <x v="124"/>
    <n v="567"/>
    <n v="16"/>
    <x v="2"/>
  </r>
  <r>
    <x v="124"/>
    <n v="584"/>
    <n v="17"/>
    <x v="2"/>
  </r>
  <r>
    <x v="124"/>
    <n v="560"/>
    <n v="18"/>
    <x v="3"/>
  </r>
  <r>
    <x v="124"/>
    <n v="487"/>
    <n v="19"/>
    <x v="3"/>
  </r>
  <r>
    <x v="124"/>
    <n v="448"/>
    <n v="20"/>
    <x v="3"/>
  </r>
  <r>
    <x v="124"/>
    <n v="471"/>
    <n v="21"/>
    <x v="3"/>
  </r>
  <r>
    <x v="124"/>
    <n v="424"/>
    <n v="22"/>
    <x v="3"/>
  </r>
  <r>
    <x v="124"/>
    <n v="344"/>
    <n v="23"/>
    <x v="3"/>
  </r>
  <r>
    <x v="124"/>
    <n v="353"/>
    <n v="24"/>
    <x v="3"/>
  </r>
  <r>
    <x v="124"/>
    <n v="330"/>
    <n v="25"/>
    <x v="3"/>
  </r>
  <r>
    <x v="124"/>
    <n v="367"/>
    <n v="26"/>
    <x v="3"/>
  </r>
  <r>
    <x v="124"/>
    <n v="328"/>
    <n v="27"/>
    <x v="3"/>
  </r>
  <r>
    <x v="124"/>
    <n v="336"/>
    <n v="28"/>
    <x v="3"/>
  </r>
  <r>
    <x v="124"/>
    <n v="316"/>
    <n v="29"/>
    <x v="4"/>
  </r>
  <r>
    <x v="124"/>
    <n v="324"/>
    <n v="30"/>
    <x v="4"/>
  </r>
  <r>
    <x v="124"/>
    <n v="295"/>
    <n v="31"/>
    <x v="4"/>
  </r>
  <r>
    <x v="124"/>
    <n v="315"/>
    <n v="32"/>
    <x v="4"/>
  </r>
  <r>
    <x v="124"/>
    <n v="321"/>
    <n v="33"/>
    <x v="4"/>
  </r>
  <r>
    <x v="124"/>
    <n v="309"/>
    <n v="34"/>
    <x v="4"/>
  </r>
  <r>
    <x v="124"/>
    <n v="335"/>
    <n v="35"/>
    <x v="4"/>
  </r>
  <r>
    <x v="124"/>
    <n v="292"/>
    <n v="36"/>
    <x v="4"/>
  </r>
  <r>
    <x v="124"/>
    <n v="260"/>
    <n v="37"/>
    <x v="4"/>
  </r>
  <r>
    <x v="124"/>
    <n v="263"/>
    <n v="38"/>
    <x v="4"/>
  </r>
  <r>
    <x v="124"/>
    <n v="286"/>
    <n v="39"/>
    <x v="4"/>
  </r>
  <r>
    <x v="124"/>
    <n v="261"/>
    <n v="40"/>
    <x v="4"/>
  </r>
  <r>
    <x v="124"/>
    <n v="267"/>
    <n v="41"/>
    <x v="4"/>
  </r>
  <r>
    <x v="124"/>
    <n v="273"/>
    <n v="42"/>
    <x v="4"/>
  </r>
  <r>
    <x v="124"/>
    <n v="218"/>
    <n v="43"/>
    <x v="4"/>
  </r>
  <r>
    <x v="124"/>
    <n v="211"/>
    <n v="44"/>
    <x v="4"/>
  </r>
  <r>
    <x v="124"/>
    <n v="224"/>
    <n v="45"/>
    <x v="4"/>
  </r>
  <r>
    <x v="124"/>
    <n v="233"/>
    <n v="46"/>
    <x v="4"/>
  </r>
  <r>
    <x v="124"/>
    <n v="212"/>
    <n v="47"/>
    <x v="4"/>
  </r>
  <r>
    <x v="124"/>
    <n v="203"/>
    <n v="48"/>
    <x v="4"/>
  </r>
  <r>
    <x v="124"/>
    <n v="226"/>
    <n v="49"/>
    <x v="4"/>
  </r>
  <r>
    <x v="124"/>
    <n v="222"/>
    <n v="50"/>
    <x v="4"/>
  </r>
  <r>
    <x v="124"/>
    <n v="228"/>
    <n v="51"/>
    <x v="4"/>
  </r>
  <r>
    <x v="124"/>
    <n v="217"/>
    <n v="52"/>
    <x v="4"/>
  </r>
  <r>
    <x v="124"/>
    <n v="217"/>
    <n v="53"/>
    <x v="4"/>
  </r>
  <r>
    <x v="124"/>
    <n v="202"/>
    <n v="54"/>
    <x v="4"/>
  </r>
  <r>
    <x v="124"/>
    <n v="213"/>
    <n v="55"/>
    <x v="4"/>
  </r>
  <r>
    <x v="124"/>
    <n v="238"/>
    <n v="56"/>
    <x v="4"/>
  </r>
  <r>
    <x v="124"/>
    <n v="196"/>
    <n v="57"/>
    <x v="4"/>
  </r>
  <r>
    <x v="124"/>
    <n v="208"/>
    <n v="58"/>
    <x v="4"/>
  </r>
  <r>
    <x v="124"/>
    <n v="173"/>
    <n v="59"/>
    <x v="4"/>
  </r>
  <r>
    <x v="124"/>
    <n v="186"/>
    <n v="60"/>
    <x v="5"/>
  </r>
  <r>
    <x v="124"/>
    <n v="186"/>
    <n v="61"/>
    <x v="5"/>
  </r>
  <r>
    <x v="124"/>
    <n v="156"/>
    <n v="62"/>
    <x v="5"/>
  </r>
  <r>
    <x v="124"/>
    <n v="180"/>
    <n v="63"/>
    <x v="5"/>
  </r>
  <r>
    <x v="124"/>
    <n v="167"/>
    <n v="64"/>
    <x v="5"/>
  </r>
  <r>
    <x v="124"/>
    <n v="118"/>
    <n v="65"/>
    <x v="5"/>
  </r>
  <r>
    <x v="124"/>
    <n v="127"/>
    <n v="66"/>
    <x v="5"/>
  </r>
  <r>
    <x v="124"/>
    <n v="133"/>
    <n v="67"/>
    <x v="5"/>
  </r>
  <r>
    <x v="124"/>
    <n v="121"/>
    <n v="68"/>
    <x v="5"/>
  </r>
  <r>
    <x v="124"/>
    <n v="103"/>
    <n v="69"/>
    <x v="5"/>
  </r>
  <r>
    <x v="124"/>
    <n v="104"/>
    <n v="70"/>
    <x v="5"/>
  </r>
  <r>
    <x v="124"/>
    <n v="93"/>
    <n v="71"/>
    <x v="5"/>
  </r>
  <r>
    <x v="124"/>
    <n v="83"/>
    <n v="72"/>
    <x v="5"/>
  </r>
  <r>
    <x v="124"/>
    <n v="70"/>
    <n v="73"/>
    <x v="5"/>
  </r>
  <r>
    <x v="124"/>
    <n v="68"/>
    <n v="74"/>
    <x v="5"/>
  </r>
  <r>
    <x v="124"/>
    <n v="71"/>
    <n v="75"/>
    <x v="5"/>
  </r>
  <r>
    <x v="124"/>
    <n v="52"/>
    <n v="76"/>
    <x v="5"/>
  </r>
  <r>
    <x v="124"/>
    <n v="54"/>
    <n v="77"/>
    <x v="5"/>
  </r>
  <r>
    <x v="124"/>
    <n v="45"/>
    <n v="78"/>
    <x v="5"/>
  </r>
  <r>
    <x v="124"/>
    <n v="48"/>
    <n v="79"/>
    <x v="5"/>
  </r>
  <r>
    <x v="124"/>
    <n v="41"/>
    <n v="80"/>
    <x v="5"/>
  </r>
  <r>
    <x v="124"/>
    <n v="45"/>
    <n v="81"/>
    <x v="5"/>
  </r>
  <r>
    <x v="124"/>
    <n v="44"/>
    <n v="82"/>
    <x v="5"/>
  </r>
  <r>
    <x v="124"/>
    <n v="32"/>
    <n v="83"/>
    <x v="5"/>
  </r>
  <r>
    <x v="124"/>
    <n v="29"/>
    <n v="84"/>
    <x v="5"/>
  </r>
  <r>
    <x v="124"/>
    <n v="19"/>
    <n v="85"/>
    <x v="5"/>
  </r>
  <r>
    <x v="124"/>
    <n v="28"/>
    <n v="86"/>
    <x v="5"/>
  </r>
  <r>
    <x v="124"/>
    <n v="20"/>
    <n v="87"/>
    <x v="5"/>
  </r>
  <r>
    <x v="124"/>
    <n v="16"/>
    <n v="88"/>
    <x v="5"/>
  </r>
  <r>
    <x v="124"/>
    <n v="20"/>
    <n v="89"/>
    <x v="5"/>
  </r>
  <r>
    <x v="124"/>
    <n v="6"/>
    <n v="90"/>
    <x v="5"/>
  </r>
  <r>
    <x v="124"/>
    <n v="11"/>
    <n v="91"/>
    <x v="5"/>
  </r>
  <r>
    <x v="124"/>
    <n v="9"/>
    <n v="92"/>
    <x v="5"/>
  </r>
  <r>
    <x v="124"/>
    <n v="6"/>
    <n v="93"/>
    <x v="5"/>
  </r>
  <r>
    <x v="124"/>
    <n v="7"/>
    <n v="94"/>
    <x v="5"/>
  </r>
  <r>
    <x v="124"/>
    <n v="2"/>
    <n v="95"/>
    <x v="5"/>
  </r>
  <r>
    <x v="124"/>
    <n v="3"/>
    <n v="96"/>
    <x v="5"/>
  </r>
  <r>
    <x v="124"/>
    <n v="5"/>
    <n v="97"/>
    <x v="5"/>
  </r>
  <r>
    <x v="124"/>
    <n v="4"/>
    <n v="98"/>
    <x v="5"/>
  </r>
  <r>
    <x v="124"/>
    <n v="1"/>
    <n v="99"/>
    <x v="5"/>
  </r>
  <r>
    <x v="124"/>
    <n v="3"/>
    <n v="100"/>
    <x v="5"/>
  </r>
  <r>
    <x v="124"/>
    <n v="2"/>
    <n v="101"/>
    <x v="5"/>
  </r>
  <r>
    <x v="124"/>
    <n v="3"/>
    <n v="105"/>
    <x v="5"/>
  </r>
  <r>
    <x v="124"/>
    <n v="2"/>
    <n v="106"/>
    <x v="5"/>
  </r>
  <r>
    <x v="124"/>
    <n v="1"/>
    <n v="109"/>
    <x v="5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658">
  <r>
    <x v="0"/>
    <n v="15121"/>
    <n v="0"/>
    <x v="0"/>
  </r>
  <r>
    <x v="0"/>
    <n v="17013"/>
    <n v="1"/>
    <x v="0"/>
  </r>
  <r>
    <x v="0"/>
    <n v="18298"/>
    <n v="2"/>
    <x v="0"/>
  </r>
  <r>
    <x v="0"/>
    <n v="19664"/>
    <n v="3"/>
    <x v="0"/>
  </r>
  <r>
    <x v="0"/>
    <n v="21367"/>
    <n v="4"/>
    <x v="0"/>
  </r>
  <r>
    <x v="0"/>
    <n v="21851"/>
    <n v="5"/>
    <x v="0"/>
  </r>
  <r>
    <x v="0"/>
    <n v="22698"/>
    <n v="6"/>
    <x v="1"/>
  </r>
  <r>
    <x v="0"/>
    <n v="22369"/>
    <n v="7"/>
    <x v="1"/>
  </r>
  <r>
    <x v="0"/>
    <n v="21507"/>
    <n v="8"/>
    <x v="1"/>
  </r>
  <r>
    <x v="0"/>
    <n v="21385"/>
    <n v="9"/>
    <x v="1"/>
  </r>
  <r>
    <x v="0"/>
    <n v="21211"/>
    <n v="10"/>
    <x v="1"/>
  </r>
  <r>
    <x v="0"/>
    <n v="21578"/>
    <n v="11"/>
    <x v="1"/>
  </r>
  <r>
    <x v="0"/>
    <n v="23868"/>
    <n v="12"/>
    <x v="2"/>
  </r>
  <r>
    <x v="0"/>
    <n v="24729"/>
    <n v="13"/>
    <x v="2"/>
  </r>
  <r>
    <x v="0"/>
    <n v="25349"/>
    <n v="14"/>
    <x v="2"/>
  </r>
  <r>
    <x v="0"/>
    <n v="25470"/>
    <n v="15"/>
    <x v="2"/>
  </r>
  <r>
    <x v="0"/>
    <n v="25464"/>
    <n v="16"/>
    <x v="2"/>
  </r>
  <r>
    <x v="0"/>
    <n v="25783"/>
    <n v="17"/>
    <x v="2"/>
  </r>
  <r>
    <x v="0"/>
    <n v="27140"/>
    <n v="18"/>
    <x v="3"/>
  </r>
  <r>
    <x v="0"/>
    <n v="29587"/>
    <n v="19"/>
    <x v="3"/>
  </r>
  <r>
    <x v="0"/>
    <n v="33659"/>
    <n v="20"/>
    <x v="3"/>
  </r>
  <r>
    <x v="0"/>
    <n v="36668"/>
    <n v="21"/>
    <x v="3"/>
  </r>
  <r>
    <x v="0"/>
    <n v="39709"/>
    <n v="22"/>
    <x v="3"/>
  </r>
  <r>
    <x v="0"/>
    <n v="40435"/>
    <n v="23"/>
    <x v="3"/>
  </r>
  <r>
    <x v="0"/>
    <n v="42828"/>
    <n v="24"/>
    <x v="3"/>
  </r>
  <r>
    <x v="0"/>
    <n v="41416"/>
    <n v="25"/>
    <x v="3"/>
  </r>
  <r>
    <x v="0"/>
    <n v="43375"/>
    <n v="26"/>
    <x v="3"/>
  </r>
  <r>
    <x v="0"/>
    <n v="44608"/>
    <n v="27"/>
    <x v="3"/>
  </r>
  <r>
    <x v="0"/>
    <n v="44053"/>
    <n v="28"/>
    <x v="3"/>
  </r>
  <r>
    <x v="0"/>
    <n v="43973"/>
    <n v="29"/>
    <x v="4"/>
  </r>
  <r>
    <x v="0"/>
    <n v="43872"/>
    <n v="30"/>
    <x v="4"/>
  </r>
  <r>
    <x v="0"/>
    <n v="43147"/>
    <n v="31"/>
    <x v="4"/>
  </r>
  <r>
    <x v="0"/>
    <n v="42696"/>
    <n v="32"/>
    <x v="4"/>
  </r>
  <r>
    <x v="0"/>
    <n v="41252"/>
    <n v="33"/>
    <x v="4"/>
  </r>
  <r>
    <x v="0"/>
    <n v="39296"/>
    <n v="34"/>
    <x v="4"/>
  </r>
  <r>
    <x v="0"/>
    <n v="38310"/>
    <n v="35"/>
    <x v="4"/>
  </r>
  <r>
    <x v="0"/>
    <n v="37734"/>
    <n v="36"/>
    <x v="4"/>
  </r>
  <r>
    <x v="0"/>
    <n v="36386"/>
    <n v="37"/>
    <x v="4"/>
  </r>
  <r>
    <x v="0"/>
    <n v="35283"/>
    <n v="38"/>
    <x v="4"/>
  </r>
  <r>
    <x v="0"/>
    <n v="36038"/>
    <n v="39"/>
    <x v="4"/>
  </r>
  <r>
    <x v="0"/>
    <n v="35454"/>
    <n v="40"/>
    <x v="4"/>
  </r>
  <r>
    <x v="0"/>
    <n v="34952"/>
    <n v="41"/>
    <x v="4"/>
  </r>
  <r>
    <x v="0"/>
    <n v="33553"/>
    <n v="42"/>
    <x v="4"/>
  </r>
  <r>
    <x v="0"/>
    <n v="30390"/>
    <n v="43"/>
    <x v="4"/>
  </r>
  <r>
    <x v="0"/>
    <n v="29511"/>
    <n v="44"/>
    <x v="4"/>
  </r>
  <r>
    <x v="0"/>
    <n v="27671"/>
    <n v="45"/>
    <x v="4"/>
  </r>
  <r>
    <x v="0"/>
    <n v="26623"/>
    <n v="46"/>
    <x v="4"/>
  </r>
  <r>
    <x v="0"/>
    <n v="26045"/>
    <n v="47"/>
    <x v="4"/>
  </r>
  <r>
    <x v="0"/>
    <n v="25387"/>
    <n v="48"/>
    <x v="4"/>
  </r>
  <r>
    <x v="0"/>
    <n v="25552"/>
    <n v="49"/>
    <x v="4"/>
  </r>
  <r>
    <x v="0"/>
    <n v="26263"/>
    <n v="50"/>
    <x v="4"/>
  </r>
  <r>
    <x v="0"/>
    <n v="26910"/>
    <n v="51"/>
    <x v="4"/>
  </r>
  <r>
    <x v="0"/>
    <n v="26885"/>
    <n v="52"/>
    <x v="4"/>
  </r>
  <r>
    <x v="0"/>
    <n v="27021"/>
    <n v="53"/>
    <x v="4"/>
  </r>
  <r>
    <x v="0"/>
    <n v="27407"/>
    <n v="54"/>
    <x v="4"/>
  </r>
  <r>
    <x v="0"/>
    <n v="27646"/>
    <n v="55"/>
    <x v="4"/>
  </r>
  <r>
    <x v="0"/>
    <n v="27231"/>
    <n v="56"/>
    <x v="4"/>
  </r>
  <r>
    <x v="0"/>
    <n v="27626"/>
    <n v="57"/>
    <x v="4"/>
  </r>
  <r>
    <x v="0"/>
    <n v="26946"/>
    <n v="58"/>
    <x v="4"/>
  </r>
  <r>
    <x v="0"/>
    <n v="26684"/>
    <n v="59"/>
    <x v="4"/>
  </r>
  <r>
    <x v="0"/>
    <n v="24590"/>
    <n v="60"/>
    <x v="5"/>
  </r>
  <r>
    <x v="0"/>
    <n v="23858"/>
    <n v="61"/>
    <x v="5"/>
  </r>
  <r>
    <x v="0"/>
    <n v="22677"/>
    <n v="62"/>
    <x v="5"/>
  </r>
  <r>
    <x v="0"/>
    <n v="21422"/>
    <n v="63"/>
    <x v="5"/>
  </r>
  <r>
    <x v="0"/>
    <n v="20621"/>
    <n v="64"/>
    <x v="5"/>
  </r>
  <r>
    <x v="0"/>
    <n v="19270"/>
    <n v="65"/>
    <x v="5"/>
  </r>
  <r>
    <x v="0"/>
    <n v="18442"/>
    <n v="66"/>
    <x v="5"/>
  </r>
  <r>
    <x v="0"/>
    <n v="17660"/>
    <n v="67"/>
    <x v="5"/>
  </r>
  <r>
    <x v="0"/>
    <n v="16521"/>
    <n v="68"/>
    <x v="5"/>
  </r>
  <r>
    <x v="0"/>
    <n v="15539"/>
    <n v="69"/>
    <x v="5"/>
  </r>
  <r>
    <x v="0"/>
    <n v="14462"/>
    <n v="70"/>
    <x v="5"/>
  </r>
  <r>
    <x v="0"/>
    <n v="13477"/>
    <n v="71"/>
    <x v="5"/>
  </r>
  <r>
    <x v="0"/>
    <n v="12995"/>
    <n v="72"/>
    <x v="5"/>
  </r>
  <r>
    <x v="0"/>
    <n v="11873"/>
    <n v="73"/>
    <x v="5"/>
  </r>
  <r>
    <x v="0"/>
    <n v="11122"/>
    <n v="74"/>
    <x v="5"/>
  </r>
  <r>
    <x v="0"/>
    <n v="10008"/>
    <n v="75"/>
    <x v="5"/>
  </r>
  <r>
    <x v="0"/>
    <n v="9269"/>
    <n v="76"/>
    <x v="5"/>
  </r>
  <r>
    <x v="0"/>
    <n v="8296"/>
    <n v="77"/>
    <x v="5"/>
  </r>
  <r>
    <x v="0"/>
    <n v="7775"/>
    <n v="78"/>
    <x v="5"/>
  </r>
  <r>
    <x v="0"/>
    <n v="7142"/>
    <n v="79"/>
    <x v="5"/>
  </r>
  <r>
    <x v="0"/>
    <n v="6578"/>
    <n v="80"/>
    <x v="5"/>
  </r>
  <r>
    <x v="0"/>
    <n v="6441"/>
    <n v="81"/>
    <x v="5"/>
  </r>
  <r>
    <x v="0"/>
    <n v="5821"/>
    <n v="82"/>
    <x v="5"/>
  </r>
  <r>
    <x v="0"/>
    <n v="5217"/>
    <n v="83"/>
    <x v="5"/>
  </r>
  <r>
    <x v="0"/>
    <n v="4761"/>
    <n v="84"/>
    <x v="5"/>
  </r>
  <r>
    <x v="0"/>
    <n v="4067"/>
    <n v="85"/>
    <x v="5"/>
  </r>
  <r>
    <x v="0"/>
    <n v="3742"/>
    <n v="86"/>
    <x v="5"/>
  </r>
  <r>
    <x v="0"/>
    <n v="3309"/>
    <n v="87"/>
    <x v="5"/>
  </r>
  <r>
    <x v="0"/>
    <n v="2860"/>
    <n v="88"/>
    <x v="5"/>
  </r>
  <r>
    <x v="0"/>
    <n v="2632"/>
    <n v="89"/>
    <x v="5"/>
  </r>
  <r>
    <x v="0"/>
    <n v="2176"/>
    <n v="90"/>
    <x v="5"/>
  </r>
  <r>
    <x v="0"/>
    <n v="2112"/>
    <n v="91"/>
    <x v="5"/>
  </r>
  <r>
    <x v="0"/>
    <n v="1638"/>
    <n v="92"/>
    <x v="5"/>
  </r>
  <r>
    <x v="0"/>
    <n v="1338"/>
    <n v="93"/>
    <x v="5"/>
  </r>
  <r>
    <x v="0"/>
    <n v="973"/>
    <n v="94"/>
    <x v="5"/>
  </r>
  <r>
    <x v="0"/>
    <n v="740"/>
    <n v="95"/>
    <x v="5"/>
  </r>
  <r>
    <x v="0"/>
    <n v="550"/>
    <n v="96"/>
    <x v="5"/>
  </r>
  <r>
    <x v="0"/>
    <n v="399"/>
    <n v="97"/>
    <x v="5"/>
  </r>
  <r>
    <x v="0"/>
    <n v="270"/>
    <n v="98"/>
    <x v="5"/>
  </r>
  <r>
    <x v="0"/>
    <n v="202"/>
    <n v="99"/>
    <x v="5"/>
  </r>
  <r>
    <x v="0"/>
    <n v="149"/>
    <n v="100"/>
    <x v="5"/>
  </r>
  <r>
    <x v="0"/>
    <n v="99"/>
    <n v="101"/>
    <x v="5"/>
  </r>
  <r>
    <x v="0"/>
    <n v="60"/>
    <n v="102"/>
    <x v="5"/>
  </r>
  <r>
    <x v="0"/>
    <n v="36"/>
    <n v="103"/>
    <x v="5"/>
  </r>
  <r>
    <x v="0"/>
    <n v="24"/>
    <n v="104"/>
    <x v="5"/>
  </r>
  <r>
    <x v="0"/>
    <n v="17"/>
    <n v="105"/>
    <x v="5"/>
  </r>
  <r>
    <x v="0"/>
    <n v="12"/>
    <n v="106"/>
    <x v="5"/>
  </r>
  <r>
    <x v="0"/>
    <n v="8"/>
    <n v="107"/>
    <x v="5"/>
  </r>
  <r>
    <x v="0"/>
    <n v="2"/>
    <n v="108"/>
    <x v="5"/>
  </r>
  <r>
    <x v="0"/>
    <n v="1"/>
    <n v="109"/>
    <x v="5"/>
  </r>
  <r>
    <x v="0"/>
    <n v="3"/>
    <n v="110"/>
    <x v="5"/>
  </r>
  <r>
    <x v="0"/>
    <n v="3"/>
    <n v="111"/>
    <x v="5"/>
  </r>
  <r>
    <x v="0"/>
    <n v="1"/>
    <n v="112"/>
    <x v="5"/>
  </r>
  <r>
    <x v="0"/>
    <n v="1"/>
    <n v="114"/>
    <x v="5"/>
  </r>
  <r>
    <x v="0"/>
    <n v="1"/>
    <n v="119"/>
    <x v="5"/>
  </r>
  <r>
    <x v="1"/>
    <n v="27"/>
    <n v="0"/>
    <x v="0"/>
  </r>
  <r>
    <x v="1"/>
    <n v="25"/>
    <n v="1"/>
    <x v="0"/>
  </r>
  <r>
    <x v="1"/>
    <n v="25"/>
    <n v="2"/>
    <x v="0"/>
  </r>
  <r>
    <x v="1"/>
    <n v="21"/>
    <n v="3"/>
    <x v="0"/>
  </r>
  <r>
    <x v="1"/>
    <n v="27"/>
    <n v="4"/>
    <x v="0"/>
  </r>
  <r>
    <x v="1"/>
    <n v="26"/>
    <n v="5"/>
    <x v="0"/>
  </r>
  <r>
    <x v="1"/>
    <n v="26"/>
    <n v="6"/>
    <x v="1"/>
  </r>
  <r>
    <x v="1"/>
    <n v="36"/>
    <n v="7"/>
    <x v="1"/>
  </r>
  <r>
    <x v="1"/>
    <n v="31"/>
    <n v="8"/>
    <x v="1"/>
  </r>
  <r>
    <x v="1"/>
    <n v="36"/>
    <n v="9"/>
    <x v="1"/>
  </r>
  <r>
    <x v="1"/>
    <n v="36"/>
    <n v="10"/>
    <x v="1"/>
  </r>
  <r>
    <x v="1"/>
    <n v="42"/>
    <n v="11"/>
    <x v="1"/>
  </r>
  <r>
    <x v="1"/>
    <n v="53"/>
    <n v="12"/>
    <x v="2"/>
  </r>
  <r>
    <x v="1"/>
    <n v="38"/>
    <n v="13"/>
    <x v="2"/>
  </r>
  <r>
    <x v="1"/>
    <n v="31"/>
    <n v="14"/>
    <x v="2"/>
  </r>
  <r>
    <x v="1"/>
    <n v="48"/>
    <n v="15"/>
    <x v="2"/>
  </r>
  <r>
    <x v="1"/>
    <n v="37"/>
    <n v="16"/>
    <x v="2"/>
  </r>
  <r>
    <x v="1"/>
    <n v="36"/>
    <n v="17"/>
    <x v="2"/>
  </r>
  <r>
    <x v="1"/>
    <n v="48"/>
    <n v="18"/>
    <x v="3"/>
  </r>
  <r>
    <x v="1"/>
    <n v="49"/>
    <n v="19"/>
    <x v="3"/>
  </r>
  <r>
    <x v="1"/>
    <n v="47"/>
    <n v="20"/>
    <x v="3"/>
  </r>
  <r>
    <x v="1"/>
    <n v="65"/>
    <n v="21"/>
    <x v="3"/>
  </r>
  <r>
    <x v="1"/>
    <n v="66"/>
    <n v="22"/>
    <x v="3"/>
  </r>
  <r>
    <x v="1"/>
    <n v="53"/>
    <n v="23"/>
    <x v="3"/>
  </r>
  <r>
    <x v="1"/>
    <n v="53"/>
    <n v="24"/>
    <x v="3"/>
  </r>
  <r>
    <x v="1"/>
    <n v="57"/>
    <n v="25"/>
    <x v="3"/>
  </r>
  <r>
    <x v="1"/>
    <n v="50"/>
    <n v="26"/>
    <x v="3"/>
  </r>
  <r>
    <x v="1"/>
    <n v="50"/>
    <n v="27"/>
    <x v="3"/>
  </r>
  <r>
    <x v="1"/>
    <n v="43"/>
    <n v="28"/>
    <x v="3"/>
  </r>
  <r>
    <x v="1"/>
    <n v="38"/>
    <n v="29"/>
    <x v="4"/>
  </r>
  <r>
    <x v="1"/>
    <n v="53"/>
    <n v="30"/>
    <x v="4"/>
  </r>
  <r>
    <x v="1"/>
    <n v="60"/>
    <n v="31"/>
    <x v="4"/>
  </r>
  <r>
    <x v="1"/>
    <n v="64"/>
    <n v="32"/>
    <x v="4"/>
  </r>
  <r>
    <x v="1"/>
    <n v="35"/>
    <n v="33"/>
    <x v="4"/>
  </r>
  <r>
    <x v="1"/>
    <n v="38"/>
    <n v="34"/>
    <x v="4"/>
  </r>
  <r>
    <x v="1"/>
    <n v="45"/>
    <n v="35"/>
    <x v="4"/>
  </r>
  <r>
    <x v="1"/>
    <n v="48"/>
    <n v="36"/>
    <x v="4"/>
  </r>
  <r>
    <x v="1"/>
    <n v="44"/>
    <n v="37"/>
    <x v="4"/>
  </r>
  <r>
    <x v="1"/>
    <n v="37"/>
    <n v="38"/>
    <x v="4"/>
  </r>
  <r>
    <x v="1"/>
    <n v="48"/>
    <n v="39"/>
    <x v="4"/>
  </r>
  <r>
    <x v="1"/>
    <n v="48"/>
    <n v="40"/>
    <x v="4"/>
  </r>
  <r>
    <x v="1"/>
    <n v="49"/>
    <n v="41"/>
    <x v="4"/>
  </r>
  <r>
    <x v="1"/>
    <n v="52"/>
    <n v="42"/>
    <x v="4"/>
  </r>
  <r>
    <x v="1"/>
    <n v="41"/>
    <n v="43"/>
    <x v="4"/>
  </r>
  <r>
    <x v="1"/>
    <n v="58"/>
    <n v="44"/>
    <x v="4"/>
  </r>
  <r>
    <x v="1"/>
    <n v="37"/>
    <n v="45"/>
    <x v="4"/>
  </r>
  <r>
    <x v="1"/>
    <n v="40"/>
    <n v="46"/>
    <x v="4"/>
  </r>
  <r>
    <x v="1"/>
    <n v="46"/>
    <n v="47"/>
    <x v="4"/>
  </r>
  <r>
    <x v="1"/>
    <n v="32"/>
    <n v="48"/>
    <x v="4"/>
  </r>
  <r>
    <x v="1"/>
    <n v="28"/>
    <n v="49"/>
    <x v="4"/>
  </r>
  <r>
    <x v="1"/>
    <n v="32"/>
    <n v="50"/>
    <x v="4"/>
  </r>
  <r>
    <x v="1"/>
    <n v="31"/>
    <n v="51"/>
    <x v="4"/>
  </r>
  <r>
    <x v="1"/>
    <n v="33"/>
    <n v="52"/>
    <x v="4"/>
  </r>
  <r>
    <x v="1"/>
    <n v="35"/>
    <n v="53"/>
    <x v="4"/>
  </r>
  <r>
    <x v="1"/>
    <n v="38"/>
    <n v="54"/>
    <x v="4"/>
  </r>
  <r>
    <x v="1"/>
    <n v="37"/>
    <n v="55"/>
    <x v="4"/>
  </r>
  <r>
    <x v="1"/>
    <n v="25"/>
    <n v="56"/>
    <x v="4"/>
  </r>
  <r>
    <x v="1"/>
    <n v="21"/>
    <n v="57"/>
    <x v="4"/>
  </r>
  <r>
    <x v="1"/>
    <n v="41"/>
    <n v="58"/>
    <x v="4"/>
  </r>
  <r>
    <x v="1"/>
    <n v="26"/>
    <n v="59"/>
    <x v="4"/>
  </r>
  <r>
    <x v="1"/>
    <n v="25"/>
    <n v="60"/>
    <x v="5"/>
  </r>
  <r>
    <x v="1"/>
    <n v="29"/>
    <n v="61"/>
    <x v="5"/>
  </r>
  <r>
    <x v="1"/>
    <n v="20"/>
    <n v="62"/>
    <x v="5"/>
  </r>
  <r>
    <x v="1"/>
    <n v="17"/>
    <n v="63"/>
    <x v="5"/>
  </r>
  <r>
    <x v="1"/>
    <n v="17"/>
    <n v="64"/>
    <x v="5"/>
  </r>
  <r>
    <x v="1"/>
    <n v="24"/>
    <n v="65"/>
    <x v="5"/>
  </r>
  <r>
    <x v="1"/>
    <n v="25"/>
    <n v="66"/>
    <x v="5"/>
  </r>
  <r>
    <x v="1"/>
    <n v="22"/>
    <n v="67"/>
    <x v="5"/>
  </r>
  <r>
    <x v="1"/>
    <n v="19"/>
    <n v="68"/>
    <x v="5"/>
  </r>
  <r>
    <x v="1"/>
    <n v="20"/>
    <n v="69"/>
    <x v="5"/>
  </r>
  <r>
    <x v="1"/>
    <n v="22"/>
    <n v="70"/>
    <x v="5"/>
  </r>
  <r>
    <x v="1"/>
    <n v="19"/>
    <n v="71"/>
    <x v="5"/>
  </r>
  <r>
    <x v="1"/>
    <n v="15"/>
    <n v="72"/>
    <x v="5"/>
  </r>
  <r>
    <x v="1"/>
    <n v="18"/>
    <n v="73"/>
    <x v="5"/>
  </r>
  <r>
    <x v="1"/>
    <n v="13"/>
    <n v="74"/>
    <x v="5"/>
  </r>
  <r>
    <x v="1"/>
    <n v="13"/>
    <n v="75"/>
    <x v="5"/>
  </r>
  <r>
    <x v="1"/>
    <n v="8"/>
    <n v="76"/>
    <x v="5"/>
  </r>
  <r>
    <x v="1"/>
    <n v="12"/>
    <n v="77"/>
    <x v="5"/>
  </r>
  <r>
    <x v="1"/>
    <n v="13"/>
    <n v="78"/>
    <x v="5"/>
  </r>
  <r>
    <x v="1"/>
    <n v="13"/>
    <n v="79"/>
    <x v="5"/>
  </r>
  <r>
    <x v="1"/>
    <n v="5"/>
    <n v="80"/>
    <x v="5"/>
  </r>
  <r>
    <x v="1"/>
    <n v="6"/>
    <n v="81"/>
    <x v="5"/>
  </r>
  <r>
    <x v="1"/>
    <n v="11"/>
    <n v="82"/>
    <x v="5"/>
  </r>
  <r>
    <x v="1"/>
    <n v="8"/>
    <n v="83"/>
    <x v="5"/>
  </r>
  <r>
    <x v="1"/>
    <n v="4"/>
    <n v="84"/>
    <x v="5"/>
  </r>
  <r>
    <x v="1"/>
    <n v="8"/>
    <n v="85"/>
    <x v="5"/>
  </r>
  <r>
    <x v="1"/>
    <n v="2"/>
    <n v="86"/>
    <x v="5"/>
  </r>
  <r>
    <x v="1"/>
    <n v="7"/>
    <n v="87"/>
    <x v="5"/>
  </r>
  <r>
    <x v="1"/>
    <n v="1"/>
    <n v="88"/>
    <x v="5"/>
  </r>
  <r>
    <x v="1"/>
    <n v="1"/>
    <n v="89"/>
    <x v="5"/>
  </r>
  <r>
    <x v="1"/>
    <n v="6"/>
    <n v="90"/>
    <x v="5"/>
  </r>
  <r>
    <x v="1"/>
    <n v="1"/>
    <n v="91"/>
    <x v="5"/>
  </r>
  <r>
    <x v="1"/>
    <n v="2"/>
    <n v="92"/>
    <x v="5"/>
  </r>
  <r>
    <x v="1"/>
    <n v="3"/>
    <n v="93"/>
    <x v="5"/>
  </r>
  <r>
    <x v="1"/>
    <n v="1"/>
    <n v="94"/>
    <x v="5"/>
  </r>
  <r>
    <x v="1"/>
    <n v="1"/>
    <n v="96"/>
    <x v="5"/>
  </r>
  <r>
    <x v="2"/>
    <n v="3"/>
    <n v="0"/>
    <x v="0"/>
  </r>
  <r>
    <x v="2"/>
    <n v="1"/>
    <n v="1"/>
    <x v="0"/>
  </r>
  <r>
    <x v="2"/>
    <n v="3"/>
    <n v="2"/>
    <x v="0"/>
  </r>
  <r>
    <x v="2"/>
    <n v="3"/>
    <n v="3"/>
    <x v="0"/>
  </r>
  <r>
    <x v="2"/>
    <n v="3"/>
    <n v="4"/>
    <x v="0"/>
  </r>
  <r>
    <x v="2"/>
    <n v="5"/>
    <n v="5"/>
    <x v="0"/>
  </r>
  <r>
    <x v="2"/>
    <n v="2"/>
    <n v="6"/>
    <x v="1"/>
  </r>
  <r>
    <x v="2"/>
    <n v="5"/>
    <n v="7"/>
    <x v="1"/>
  </r>
  <r>
    <x v="2"/>
    <n v="3"/>
    <n v="8"/>
    <x v="1"/>
  </r>
  <r>
    <x v="2"/>
    <n v="4"/>
    <n v="9"/>
    <x v="1"/>
  </r>
  <r>
    <x v="2"/>
    <n v="2"/>
    <n v="10"/>
    <x v="1"/>
  </r>
  <r>
    <x v="2"/>
    <n v="3"/>
    <n v="11"/>
    <x v="1"/>
  </r>
  <r>
    <x v="2"/>
    <n v="4"/>
    <n v="12"/>
    <x v="2"/>
  </r>
  <r>
    <x v="2"/>
    <n v="2"/>
    <n v="14"/>
    <x v="2"/>
  </r>
  <r>
    <x v="2"/>
    <n v="1"/>
    <n v="15"/>
    <x v="2"/>
  </r>
  <r>
    <x v="2"/>
    <n v="4"/>
    <n v="16"/>
    <x v="2"/>
  </r>
  <r>
    <x v="2"/>
    <n v="5"/>
    <n v="17"/>
    <x v="2"/>
  </r>
  <r>
    <x v="2"/>
    <n v="4"/>
    <n v="18"/>
    <x v="3"/>
  </r>
  <r>
    <x v="2"/>
    <n v="5"/>
    <n v="19"/>
    <x v="3"/>
  </r>
  <r>
    <x v="2"/>
    <n v="7"/>
    <n v="20"/>
    <x v="3"/>
  </r>
  <r>
    <x v="2"/>
    <n v="6"/>
    <n v="21"/>
    <x v="3"/>
  </r>
  <r>
    <x v="2"/>
    <n v="16"/>
    <n v="22"/>
    <x v="3"/>
  </r>
  <r>
    <x v="2"/>
    <n v="4"/>
    <n v="23"/>
    <x v="3"/>
  </r>
  <r>
    <x v="2"/>
    <n v="12"/>
    <n v="24"/>
    <x v="3"/>
  </r>
  <r>
    <x v="2"/>
    <n v="9"/>
    <n v="25"/>
    <x v="3"/>
  </r>
  <r>
    <x v="2"/>
    <n v="8"/>
    <n v="26"/>
    <x v="3"/>
  </r>
  <r>
    <x v="2"/>
    <n v="5"/>
    <n v="27"/>
    <x v="3"/>
  </r>
  <r>
    <x v="2"/>
    <n v="6"/>
    <n v="28"/>
    <x v="3"/>
  </r>
  <r>
    <x v="2"/>
    <n v="10"/>
    <n v="29"/>
    <x v="4"/>
  </r>
  <r>
    <x v="2"/>
    <n v="5"/>
    <n v="30"/>
    <x v="4"/>
  </r>
  <r>
    <x v="2"/>
    <n v="3"/>
    <n v="31"/>
    <x v="4"/>
  </r>
  <r>
    <x v="2"/>
    <n v="4"/>
    <n v="32"/>
    <x v="4"/>
  </r>
  <r>
    <x v="2"/>
    <n v="6"/>
    <n v="33"/>
    <x v="4"/>
  </r>
  <r>
    <x v="2"/>
    <n v="6"/>
    <n v="34"/>
    <x v="4"/>
  </r>
  <r>
    <x v="2"/>
    <n v="8"/>
    <n v="35"/>
    <x v="4"/>
  </r>
  <r>
    <x v="2"/>
    <n v="9"/>
    <n v="36"/>
    <x v="4"/>
  </r>
  <r>
    <x v="2"/>
    <n v="8"/>
    <n v="37"/>
    <x v="4"/>
  </r>
  <r>
    <x v="2"/>
    <n v="5"/>
    <n v="38"/>
    <x v="4"/>
  </r>
  <r>
    <x v="2"/>
    <n v="5"/>
    <n v="39"/>
    <x v="4"/>
  </r>
  <r>
    <x v="2"/>
    <n v="7"/>
    <n v="40"/>
    <x v="4"/>
  </r>
  <r>
    <x v="2"/>
    <n v="5"/>
    <n v="41"/>
    <x v="4"/>
  </r>
  <r>
    <x v="2"/>
    <n v="4"/>
    <n v="42"/>
    <x v="4"/>
  </r>
  <r>
    <x v="2"/>
    <n v="5"/>
    <n v="43"/>
    <x v="4"/>
  </r>
  <r>
    <x v="2"/>
    <n v="7"/>
    <n v="44"/>
    <x v="4"/>
  </r>
  <r>
    <x v="2"/>
    <n v="3"/>
    <n v="45"/>
    <x v="4"/>
  </r>
  <r>
    <x v="2"/>
    <n v="6"/>
    <n v="46"/>
    <x v="4"/>
  </r>
  <r>
    <x v="2"/>
    <n v="1"/>
    <n v="47"/>
    <x v="4"/>
  </r>
  <r>
    <x v="2"/>
    <n v="3"/>
    <n v="48"/>
    <x v="4"/>
  </r>
  <r>
    <x v="2"/>
    <n v="4"/>
    <n v="49"/>
    <x v="4"/>
  </r>
  <r>
    <x v="2"/>
    <n v="3"/>
    <n v="50"/>
    <x v="4"/>
  </r>
  <r>
    <x v="2"/>
    <n v="2"/>
    <n v="51"/>
    <x v="4"/>
  </r>
  <r>
    <x v="2"/>
    <n v="4"/>
    <n v="52"/>
    <x v="4"/>
  </r>
  <r>
    <x v="2"/>
    <n v="3"/>
    <n v="53"/>
    <x v="4"/>
  </r>
  <r>
    <x v="2"/>
    <n v="8"/>
    <n v="54"/>
    <x v="4"/>
  </r>
  <r>
    <x v="2"/>
    <n v="4"/>
    <n v="55"/>
    <x v="4"/>
  </r>
  <r>
    <x v="2"/>
    <n v="4"/>
    <n v="56"/>
    <x v="4"/>
  </r>
  <r>
    <x v="2"/>
    <n v="1"/>
    <n v="57"/>
    <x v="4"/>
  </r>
  <r>
    <x v="2"/>
    <n v="4"/>
    <n v="58"/>
    <x v="4"/>
  </r>
  <r>
    <x v="2"/>
    <n v="3"/>
    <n v="59"/>
    <x v="4"/>
  </r>
  <r>
    <x v="2"/>
    <n v="3"/>
    <n v="60"/>
    <x v="5"/>
  </r>
  <r>
    <x v="2"/>
    <n v="4"/>
    <n v="61"/>
    <x v="5"/>
  </r>
  <r>
    <x v="2"/>
    <n v="2"/>
    <n v="62"/>
    <x v="5"/>
  </r>
  <r>
    <x v="2"/>
    <n v="4"/>
    <n v="63"/>
    <x v="5"/>
  </r>
  <r>
    <x v="2"/>
    <n v="2"/>
    <n v="64"/>
    <x v="5"/>
  </r>
  <r>
    <x v="2"/>
    <n v="2"/>
    <n v="65"/>
    <x v="5"/>
  </r>
  <r>
    <x v="2"/>
    <n v="1"/>
    <n v="66"/>
    <x v="5"/>
  </r>
  <r>
    <x v="2"/>
    <n v="2"/>
    <n v="67"/>
    <x v="5"/>
  </r>
  <r>
    <x v="2"/>
    <n v="3"/>
    <n v="68"/>
    <x v="5"/>
  </r>
  <r>
    <x v="2"/>
    <n v="3"/>
    <n v="69"/>
    <x v="5"/>
  </r>
  <r>
    <x v="2"/>
    <n v="2"/>
    <n v="70"/>
    <x v="5"/>
  </r>
  <r>
    <x v="2"/>
    <n v="1"/>
    <n v="72"/>
    <x v="5"/>
  </r>
  <r>
    <x v="2"/>
    <n v="2"/>
    <n v="74"/>
    <x v="5"/>
  </r>
  <r>
    <x v="2"/>
    <n v="1"/>
    <n v="77"/>
    <x v="5"/>
  </r>
  <r>
    <x v="2"/>
    <n v="1"/>
    <n v="79"/>
    <x v="5"/>
  </r>
  <r>
    <x v="2"/>
    <n v="2"/>
    <n v="80"/>
    <x v="5"/>
  </r>
  <r>
    <x v="2"/>
    <n v="1"/>
    <n v="81"/>
    <x v="5"/>
  </r>
  <r>
    <x v="2"/>
    <n v="1"/>
    <n v="84"/>
    <x v="5"/>
  </r>
  <r>
    <x v="2"/>
    <n v="1"/>
    <n v="87"/>
    <x v="5"/>
  </r>
  <r>
    <x v="2"/>
    <n v="1"/>
    <n v="91"/>
    <x v="5"/>
  </r>
  <r>
    <x v="3"/>
    <n v="8"/>
    <n v="0"/>
    <x v="0"/>
  </r>
  <r>
    <x v="3"/>
    <n v="6"/>
    <n v="1"/>
    <x v="0"/>
  </r>
  <r>
    <x v="3"/>
    <n v="5"/>
    <n v="2"/>
    <x v="0"/>
  </r>
  <r>
    <x v="3"/>
    <n v="6"/>
    <n v="3"/>
    <x v="0"/>
  </r>
  <r>
    <x v="3"/>
    <n v="4"/>
    <n v="4"/>
    <x v="0"/>
  </r>
  <r>
    <x v="3"/>
    <n v="6"/>
    <n v="5"/>
    <x v="0"/>
  </r>
  <r>
    <x v="3"/>
    <n v="6"/>
    <n v="6"/>
    <x v="1"/>
  </r>
  <r>
    <x v="3"/>
    <n v="6"/>
    <n v="7"/>
    <x v="1"/>
  </r>
  <r>
    <x v="3"/>
    <n v="7"/>
    <n v="8"/>
    <x v="1"/>
  </r>
  <r>
    <x v="3"/>
    <n v="4"/>
    <n v="9"/>
    <x v="1"/>
  </r>
  <r>
    <x v="3"/>
    <n v="9"/>
    <n v="10"/>
    <x v="1"/>
  </r>
  <r>
    <x v="3"/>
    <n v="13"/>
    <n v="11"/>
    <x v="1"/>
  </r>
  <r>
    <x v="3"/>
    <n v="1"/>
    <n v="12"/>
    <x v="2"/>
  </r>
  <r>
    <x v="3"/>
    <n v="8"/>
    <n v="13"/>
    <x v="2"/>
  </r>
  <r>
    <x v="3"/>
    <n v="4"/>
    <n v="14"/>
    <x v="2"/>
  </r>
  <r>
    <x v="3"/>
    <n v="8"/>
    <n v="15"/>
    <x v="2"/>
  </r>
  <r>
    <x v="3"/>
    <n v="8"/>
    <n v="16"/>
    <x v="2"/>
  </r>
  <r>
    <x v="3"/>
    <n v="10"/>
    <n v="17"/>
    <x v="2"/>
  </r>
  <r>
    <x v="3"/>
    <n v="4"/>
    <n v="18"/>
    <x v="3"/>
  </r>
  <r>
    <x v="3"/>
    <n v="5"/>
    <n v="19"/>
    <x v="3"/>
  </r>
  <r>
    <x v="3"/>
    <n v="5"/>
    <n v="20"/>
    <x v="3"/>
  </r>
  <r>
    <x v="3"/>
    <n v="8"/>
    <n v="21"/>
    <x v="3"/>
  </r>
  <r>
    <x v="3"/>
    <n v="12"/>
    <n v="22"/>
    <x v="3"/>
  </r>
  <r>
    <x v="3"/>
    <n v="7"/>
    <n v="23"/>
    <x v="3"/>
  </r>
  <r>
    <x v="3"/>
    <n v="8"/>
    <n v="24"/>
    <x v="3"/>
  </r>
  <r>
    <x v="3"/>
    <n v="10"/>
    <n v="25"/>
    <x v="3"/>
  </r>
  <r>
    <x v="3"/>
    <n v="10"/>
    <n v="26"/>
    <x v="3"/>
  </r>
  <r>
    <x v="3"/>
    <n v="7"/>
    <n v="27"/>
    <x v="3"/>
  </r>
  <r>
    <x v="3"/>
    <n v="13"/>
    <n v="28"/>
    <x v="3"/>
  </r>
  <r>
    <x v="3"/>
    <n v="18"/>
    <n v="29"/>
    <x v="4"/>
  </r>
  <r>
    <x v="3"/>
    <n v="12"/>
    <n v="30"/>
    <x v="4"/>
  </r>
  <r>
    <x v="3"/>
    <n v="6"/>
    <n v="31"/>
    <x v="4"/>
  </r>
  <r>
    <x v="3"/>
    <n v="5"/>
    <n v="32"/>
    <x v="4"/>
  </r>
  <r>
    <x v="3"/>
    <n v="9"/>
    <n v="33"/>
    <x v="4"/>
  </r>
  <r>
    <x v="3"/>
    <n v="14"/>
    <n v="34"/>
    <x v="4"/>
  </r>
  <r>
    <x v="3"/>
    <n v="12"/>
    <n v="35"/>
    <x v="4"/>
  </r>
  <r>
    <x v="3"/>
    <n v="6"/>
    <n v="36"/>
    <x v="4"/>
  </r>
  <r>
    <x v="3"/>
    <n v="12"/>
    <n v="37"/>
    <x v="4"/>
  </r>
  <r>
    <x v="3"/>
    <n v="11"/>
    <n v="38"/>
    <x v="4"/>
  </r>
  <r>
    <x v="3"/>
    <n v="11"/>
    <n v="39"/>
    <x v="4"/>
  </r>
  <r>
    <x v="3"/>
    <n v="9"/>
    <n v="40"/>
    <x v="4"/>
  </r>
  <r>
    <x v="3"/>
    <n v="12"/>
    <n v="41"/>
    <x v="4"/>
  </r>
  <r>
    <x v="3"/>
    <n v="14"/>
    <n v="42"/>
    <x v="4"/>
  </r>
  <r>
    <x v="3"/>
    <n v="5"/>
    <n v="43"/>
    <x v="4"/>
  </r>
  <r>
    <x v="3"/>
    <n v="5"/>
    <n v="44"/>
    <x v="4"/>
  </r>
  <r>
    <x v="3"/>
    <n v="5"/>
    <n v="45"/>
    <x v="4"/>
  </r>
  <r>
    <x v="3"/>
    <n v="6"/>
    <n v="46"/>
    <x v="4"/>
  </r>
  <r>
    <x v="3"/>
    <n v="7"/>
    <n v="47"/>
    <x v="4"/>
  </r>
  <r>
    <x v="3"/>
    <n v="8"/>
    <n v="48"/>
    <x v="4"/>
  </r>
  <r>
    <x v="3"/>
    <n v="5"/>
    <n v="49"/>
    <x v="4"/>
  </r>
  <r>
    <x v="3"/>
    <n v="4"/>
    <n v="50"/>
    <x v="4"/>
  </r>
  <r>
    <x v="3"/>
    <n v="2"/>
    <n v="51"/>
    <x v="4"/>
  </r>
  <r>
    <x v="3"/>
    <n v="6"/>
    <n v="52"/>
    <x v="4"/>
  </r>
  <r>
    <x v="3"/>
    <n v="2"/>
    <n v="53"/>
    <x v="4"/>
  </r>
  <r>
    <x v="3"/>
    <n v="6"/>
    <n v="54"/>
    <x v="4"/>
  </r>
  <r>
    <x v="3"/>
    <n v="6"/>
    <n v="55"/>
    <x v="4"/>
  </r>
  <r>
    <x v="3"/>
    <n v="6"/>
    <n v="56"/>
    <x v="4"/>
  </r>
  <r>
    <x v="3"/>
    <n v="4"/>
    <n v="57"/>
    <x v="4"/>
  </r>
  <r>
    <x v="3"/>
    <n v="5"/>
    <n v="58"/>
    <x v="4"/>
  </r>
  <r>
    <x v="3"/>
    <n v="3"/>
    <n v="59"/>
    <x v="4"/>
  </r>
  <r>
    <x v="3"/>
    <n v="5"/>
    <n v="60"/>
    <x v="5"/>
  </r>
  <r>
    <x v="3"/>
    <n v="6"/>
    <n v="61"/>
    <x v="5"/>
  </r>
  <r>
    <x v="3"/>
    <n v="10"/>
    <n v="62"/>
    <x v="5"/>
  </r>
  <r>
    <x v="3"/>
    <n v="2"/>
    <n v="63"/>
    <x v="5"/>
  </r>
  <r>
    <x v="3"/>
    <n v="4"/>
    <n v="64"/>
    <x v="5"/>
  </r>
  <r>
    <x v="3"/>
    <n v="6"/>
    <n v="65"/>
    <x v="5"/>
  </r>
  <r>
    <x v="3"/>
    <n v="4"/>
    <n v="66"/>
    <x v="5"/>
  </r>
  <r>
    <x v="3"/>
    <n v="4"/>
    <n v="67"/>
    <x v="5"/>
  </r>
  <r>
    <x v="3"/>
    <n v="6"/>
    <n v="68"/>
    <x v="5"/>
  </r>
  <r>
    <x v="3"/>
    <n v="1"/>
    <n v="69"/>
    <x v="5"/>
  </r>
  <r>
    <x v="3"/>
    <n v="4"/>
    <n v="70"/>
    <x v="5"/>
  </r>
  <r>
    <x v="3"/>
    <n v="4"/>
    <n v="71"/>
    <x v="5"/>
  </r>
  <r>
    <x v="3"/>
    <n v="4"/>
    <n v="72"/>
    <x v="5"/>
  </r>
  <r>
    <x v="3"/>
    <n v="2"/>
    <n v="73"/>
    <x v="5"/>
  </r>
  <r>
    <x v="3"/>
    <n v="1"/>
    <n v="74"/>
    <x v="5"/>
  </r>
  <r>
    <x v="3"/>
    <n v="4"/>
    <n v="75"/>
    <x v="5"/>
  </r>
  <r>
    <x v="3"/>
    <n v="2"/>
    <n v="76"/>
    <x v="5"/>
  </r>
  <r>
    <x v="3"/>
    <n v="2"/>
    <n v="77"/>
    <x v="5"/>
  </r>
  <r>
    <x v="3"/>
    <n v="1"/>
    <n v="78"/>
    <x v="5"/>
  </r>
  <r>
    <x v="3"/>
    <n v="2"/>
    <n v="80"/>
    <x v="5"/>
  </r>
  <r>
    <x v="3"/>
    <n v="1"/>
    <n v="81"/>
    <x v="5"/>
  </r>
  <r>
    <x v="3"/>
    <n v="2"/>
    <n v="83"/>
    <x v="5"/>
  </r>
  <r>
    <x v="3"/>
    <n v="1"/>
    <n v="84"/>
    <x v="5"/>
  </r>
  <r>
    <x v="3"/>
    <n v="1"/>
    <n v="87"/>
    <x v="5"/>
  </r>
  <r>
    <x v="3"/>
    <n v="1"/>
    <n v="90"/>
    <x v="5"/>
  </r>
  <r>
    <x v="3"/>
    <n v="1"/>
    <n v="91"/>
    <x v="5"/>
  </r>
  <r>
    <x v="3"/>
    <n v="1"/>
    <n v="97"/>
    <x v="5"/>
  </r>
  <r>
    <x v="4"/>
    <n v="127"/>
    <n v="0"/>
    <x v="0"/>
  </r>
  <r>
    <x v="4"/>
    <n v="146"/>
    <n v="1"/>
    <x v="0"/>
  </r>
  <r>
    <x v="4"/>
    <n v="131"/>
    <n v="2"/>
    <x v="0"/>
  </r>
  <r>
    <x v="4"/>
    <n v="144"/>
    <n v="3"/>
    <x v="0"/>
  </r>
  <r>
    <x v="4"/>
    <n v="142"/>
    <n v="4"/>
    <x v="0"/>
  </r>
  <r>
    <x v="4"/>
    <n v="146"/>
    <n v="5"/>
    <x v="0"/>
  </r>
  <r>
    <x v="4"/>
    <n v="164"/>
    <n v="6"/>
    <x v="1"/>
  </r>
  <r>
    <x v="4"/>
    <n v="165"/>
    <n v="7"/>
    <x v="1"/>
  </r>
  <r>
    <x v="4"/>
    <n v="121"/>
    <n v="8"/>
    <x v="1"/>
  </r>
  <r>
    <x v="4"/>
    <n v="162"/>
    <n v="9"/>
    <x v="1"/>
  </r>
  <r>
    <x v="4"/>
    <n v="164"/>
    <n v="10"/>
    <x v="1"/>
  </r>
  <r>
    <x v="4"/>
    <n v="171"/>
    <n v="11"/>
    <x v="1"/>
  </r>
  <r>
    <x v="4"/>
    <n v="173"/>
    <n v="12"/>
    <x v="2"/>
  </r>
  <r>
    <x v="4"/>
    <n v="199"/>
    <n v="13"/>
    <x v="2"/>
  </r>
  <r>
    <x v="4"/>
    <n v="183"/>
    <n v="14"/>
    <x v="2"/>
  </r>
  <r>
    <x v="4"/>
    <n v="215"/>
    <n v="15"/>
    <x v="2"/>
  </r>
  <r>
    <x v="4"/>
    <n v="205"/>
    <n v="16"/>
    <x v="2"/>
  </r>
  <r>
    <x v="4"/>
    <n v="203"/>
    <n v="17"/>
    <x v="2"/>
  </r>
  <r>
    <x v="4"/>
    <n v="219"/>
    <n v="18"/>
    <x v="3"/>
  </r>
  <r>
    <x v="4"/>
    <n v="276"/>
    <n v="19"/>
    <x v="3"/>
  </r>
  <r>
    <x v="4"/>
    <n v="280"/>
    <n v="20"/>
    <x v="3"/>
  </r>
  <r>
    <x v="4"/>
    <n v="282"/>
    <n v="21"/>
    <x v="3"/>
  </r>
  <r>
    <x v="4"/>
    <n v="327"/>
    <n v="22"/>
    <x v="3"/>
  </r>
  <r>
    <x v="4"/>
    <n v="287"/>
    <n v="23"/>
    <x v="3"/>
  </r>
  <r>
    <x v="4"/>
    <n v="258"/>
    <n v="24"/>
    <x v="3"/>
  </r>
  <r>
    <x v="4"/>
    <n v="281"/>
    <n v="25"/>
    <x v="3"/>
  </r>
  <r>
    <x v="4"/>
    <n v="303"/>
    <n v="26"/>
    <x v="3"/>
  </r>
  <r>
    <x v="4"/>
    <n v="320"/>
    <n v="27"/>
    <x v="3"/>
  </r>
  <r>
    <x v="4"/>
    <n v="295"/>
    <n v="28"/>
    <x v="3"/>
  </r>
  <r>
    <x v="4"/>
    <n v="287"/>
    <n v="29"/>
    <x v="4"/>
  </r>
  <r>
    <x v="4"/>
    <n v="283"/>
    <n v="30"/>
    <x v="4"/>
  </r>
  <r>
    <x v="4"/>
    <n v="283"/>
    <n v="31"/>
    <x v="4"/>
  </r>
  <r>
    <x v="4"/>
    <n v="299"/>
    <n v="32"/>
    <x v="4"/>
  </r>
  <r>
    <x v="4"/>
    <n v="257"/>
    <n v="33"/>
    <x v="4"/>
  </r>
  <r>
    <x v="4"/>
    <n v="224"/>
    <n v="34"/>
    <x v="4"/>
  </r>
  <r>
    <x v="4"/>
    <n v="241"/>
    <n v="35"/>
    <x v="4"/>
  </r>
  <r>
    <x v="4"/>
    <n v="233"/>
    <n v="36"/>
    <x v="4"/>
  </r>
  <r>
    <x v="4"/>
    <n v="235"/>
    <n v="37"/>
    <x v="4"/>
  </r>
  <r>
    <x v="4"/>
    <n v="231"/>
    <n v="38"/>
    <x v="4"/>
  </r>
  <r>
    <x v="4"/>
    <n v="230"/>
    <n v="39"/>
    <x v="4"/>
  </r>
  <r>
    <x v="4"/>
    <n v="219"/>
    <n v="40"/>
    <x v="4"/>
  </r>
  <r>
    <x v="4"/>
    <n v="252"/>
    <n v="41"/>
    <x v="4"/>
  </r>
  <r>
    <x v="4"/>
    <n v="264"/>
    <n v="42"/>
    <x v="4"/>
  </r>
  <r>
    <x v="4"/>
    <n v="209"/>
    <n v="43"/>
    <x v="4"/>
  </r>
  <r>
    <x v="4"/>
    <n v="196"/>
    <n v="44"/>
    <x v="4"/>
  </r>
  <r>
    <x v="4"/>
    <n v="191"/>
    <n v="45"/>
    <x v="4"/>
  </r>
  <r>
    <x v="4"/>
    <n v="190"/>
    <n v="46"/>
    <x v="4"/>
  </r>
  <r>
    <x v="4"/>
    <n v="177"/>
    <n v="47"/>
    <x v="4"/>
  </r>
  <r>
    <x v="4"/>
    <n v="183"/>
    <n v="48"/>
    <x v="4"/>
  </r>
  <r>
    <x v="4"/>
    <n v="194"/>
    <n v="49"/>
    <x v="4"/>
  </r>
  <r>
    <x v="4"/>
    <n v="167"/>
    <n v="50"/>
    <x v="4"/>
  </r>
  <r>
    <x v="4"/>
    <n v="202"/>
    <n v="51"/>
    <x v="4"/>
  </r>
  <r>
    <x v="4"/>
    <n v="157"/>
    <n v="52"/>
    <x v="4"/>
  </r>
  <r>
    <x v="4"/>
    <n v="197"/>
    <n v="53"/>
    <x v="4"/>
  </r>
  <r>
    <x v="4"/>
    <n v="172"/>
    <n v="54"/>
    <x v="4"/>
  </r>
  <r>
    <x v="4"/>
    <n v="178"/>
    <n v="55"/>
    <x v="4"/>
  </r>
  <r>
    <x v="4"/>
    <n v="191"/>
    <n v="56"/>
    <x v="4"/>
  </r>
  <r>
    <x v="4"/>
    <n v="187"/>
    <n v="57"/>
    <x v="4"/>
  </r>
  <r>
    <x v="4"/>
    <n v="149"/>
    <n v="58"/>
    <x v="4"/>
  </r>
  <r>
    <x v="4"/>
    <n v="157"/>
    <n v="59"/>
    <x v="4"/>
  </r>
  <r>
    <x v="4"/>
    <n v="144"/>
    <n v="60"/>
    <x v="5"/>
  </r>
  <r>
    <x v="4"/>
    <n v="154"/>
    <n v="61"/>
    <x v="5"/>
  </r>
  <r>
    <x v="4"/>
    <n v="112"/>
    <n v="62"/>
    <x v="5"/>
  </r>
  <r>
    <x v="4"/>
    <n v="87"/>
    <n v="63"/>
    <x v="5"/>
  </r>
  <r>
    <x v="4"/>
    <n v="126"/>
    <n v="64"/>
    <x v="5"/>
  </r>
  <r>
    <x v="4"/>
    <n v="112"/>
    <n v="65"/>
    <x v="5"/>
  </r>
  <r>
    <x v="4"/>
    <n v="101"/>
    <n v="66"/>
    <x v="5"/>
  </r>
  <r>
    <x v="4"/>
    <n v="89"/>
    <n v="67"/>
    <x v="5"/>
  </r>
  <r>
    <x v="4"/>
    <n v="77"/>
    <n v="68"/>
    <x v="5"/>
  </r>
  <r>
    <x v="4"/>
    <n v="76"/>
    <n v="69"/>
    <x v="5"/>
  </r>
  <r>
    <x v="4"/>
    <n v="64"/>
    <n v="70"/>
    <x v="5"/>
  </r>
  <r>
    <x v="4"/>
    <n v="57"/>
    <n v="71"/>
    <x v="5"/>
  </r>
  <r>
    <x v="4"/>
    <n v="58"/>
    <n v="72"/>
    <x v="5"/>
  </r>
  <r>
    <x v="4"/>
    <n v="52"/>
    <n v="73"/>
    <x v="5"/>
  </r>
  <r>
    <x v="4"/>
    <n v="47"/>
    <n v="74"/>
    <x v="5"/>
  </r>
  <r>
    <x v="4"/>
    <n v="38"/>
    <n v="75"/>
    <x v="5"/>
  </r>
  <r>
    <x v="4"/>
    <n v="36"/>
    <n v="76"/>
    <x v="5"/>
  </r>
  <r>
    <x v="4"/>
    <n v="29"/>
    <n v="77"/>
    <x v="5"/>
  </r>
  <r>
    <x v="4"/>
    <n v="26"/>
    <n v="78"/>
    <x v="5"/>
  </r>
  <r>
    <x v="4"/>
    <n v="30"/>
    <n v="79"/>
    <x v="5"/>
  </r>
  <r>
    <x v="4"/>
    <n v="15"/>
    <n v="80"/>
    <x v="5"/>
  </r>
  <r>
    <x v="4"/>
    <n v="24"/>
    <n v="81"/>
    <x v="5"/>
  </r>
  <r>
    <x v="4"/>
    <n v="22"/>
    <n v="82"/>
    <x v="5"/>
  </r>
  <r>
    <x v="4"/>
    <n v="18"/>
    <n v="83"/>
    <x v="5"/>
  </r>
  <r>
    <x v="4"/>
    <n v="18"/>
    <n v="84"/>
    <x v="5"/>
  </r>
  <r>
    <x v="4"/>
    <n v="16"/>
    <n v="85"/>
    <x v="5"/>
  </r>
  <r>
    <x v="4"/>
    <n v="14"/>
    <n v="86"/>
    <x v="5"/>
  </r>
  <r>
    <x v="4"/>
    <n v="13"/>
    <n v="87"/>
    <x v="5"/>
  </r>
  <r>
    <x v="4"/>
    <n v="9"/>
    <n v="88"/>
    <x v="5"/>
  </r>
  <r>
    <x v="4"/>
    <n v="11"/>
    <n v="89"/>
    <x v="5"/>
  </r>
  <r>
    <x v="4"/>
    <n v="9"/>
    <n v="90"/>
    <x v="5"/>
  </r>
  <r>
    <x v="4"/>
    <n v="7"/>
    <n v="91"/>
    <x v="5"/>
  </r>
  <r>
    <x v="4"/>
    <n v="8"/>
    <n v="92"/>
    <x v="5"/>
  </r>
  <r>
    <x v="4"/>
    <n v="3"/>
    <n v="93"/>
    <x v="5"/>
  </r>
  <r>
    <x v="4"/>
    <n v="3"/>
    <n v="94"/>
    <x v="5"/>
  </r>
  <r>
    <x v="4"/>
    <n v="4"/>
    <n v="95"/>
    <x v="5"/>
  </r>
  <r>
    <x v="4"/>
    <n v="1"/>
    <n v="96"/>
    <x v="5"/>
  </r>
  <r>
    <x v="4"/>
    <n v="1"/>
    <n v="97"/>
    <x v="5"/>
  </r>
  <r>
    <x v="4"/>
    <n v="1"/>
    <n v="99"/>
    <x v="5"/>
  </r>
  <r>
    <x v="5"/>
    <n v="28"/>
    <n v="0"/>
    <x v="0"/>
  </r>
  <r>
    <x v="5"/>
    <n v="22"/>
    <n v="1"/>
    <x v="0"/>
  </r>
  <r>
    <x v="5"/>
    <n v="17"/>
    <n v="2"/>
    <x v="0"/>
  </r>
  <r>
    <x v="5"/>
    <n v="30"/>
    <n v="3"/>
    <x v="0"/>
  </r>
  <r>
    <x v="5"/>
    <n v="25"/>
    <n v="4"/>
    <x v="0"/>
  </r>
  <r>
    <x v="5"/>
    <n v="33"/>
    <n v="5"/>
    <x v="0"/>
  </r>
  <r>
    <x v="5"/>
    <n v="28"/>
    <n v="6"/>
    <x v="1"/>
  </r>
  <r>
    <x v="5"/>
    <n v="35"/>
    <n v="7"/>
    <x v="1"/>
  </r>
  <r>
    <x v="5"/>
    <n v="35"/>
    <n v="8"/>
    <x v="1"/>
  </r>
  <r>
    <x v="5"/>
    <n v="48"/>
    <n v="9"/>
    <x v="1"/>
  </r>
  <r>
    <x v="5"/>
    <n v="47"/>
    <n v="10"/>
    <x v="1"/>
  </r>
  <r>
    <x v="5"/>
    <n v="48"/>
    <n v="11"/>
    <x v="1"/>
  </r>
  <r>
    <x v="5"/>
    <n v="57"/>
    <n v="12"/>
    <x v="2"/>
  </r>
  <r>
    <x v="5"/>
    <n v="52"/>
    <n v="13"/>
    <x v="2"/>
  </r>
  <r>
    <x v="5"/>
    <n v="53"/>
    <n v="14"/>
    <x v="2"/>
  </r>
  <r>
    <x v="5"/>
    <n v="45"/>
    <n v="15"/>
    <x v="2"/>
  </r>
  <r>
    <x v="5"/>
    <n v="54"/>
    <n v="16"/>
    <x v="2"/>
  </r>
  <r>
    <x v="5"/>
    <n v="56"/>
    <n v="17"/>
    <x v="2"/>
  </r>
  <r>
    <x v="5"/>
    <n v="66"/>
    <n v="18"/>
    <x v="3"/>
  </r>
  <r>
    <x v="5"/>
    <n v="85"/>
    <n v="19"/>
    <x v="3"/>
  </r>
  <r>
    <x v="5"/>
    <n v="84"/>
    <n v="20"/>
    <x v="3"/>
  </r>
  <r>
    <x v="5"/>
    <n v="90"/>
    <n v="21"/>
    <x v="3"/>
  </r>
  <r>
    <x v="5"/>
    <n v="84"/>
    <n v="22"/>
    <x v="3"/>
  </r>
  <r>
    <x v="5"/>
    <n v="86"/>
    <n v="23"/>
    <x v="3"/>
  </r>
  <r>
    <x v="5"/>
    <n v="101"/>
    <n v="24"/>
    <x v="3"/>
  </r>
  <r>
    <x v="5"/>
    <n v="105"/>
    <n v="25"/>
    <x v="3"/>
  </r>
  <r>
    <x v="5"/>
    <n v="76"/>
    <n v="26"/>
    <x v="3"/>
  </r>
  <r>
    <x v="5"/>
    <n v="101"/>
    <n v="27"/>
    <x v="3"/>
  </r>
  <r>
    <x v="5"/>
    <n v="90"/>
    <n v="28"/>
    <x v="3"/>
  </r>
  <r>
    <x v="5"/>
    <n v="101"/>
    <n v="29"/>
    <x v="4"/>
  </r>
  <r>
    <x v="5"/>
    <n v="85"/>
    <n v="30"/>
    <x v="4"/>
  </r>
  <r>
    <x v="5"/>
    <n v="88"/>
    <n v="31"/>
    <x v="4"/>
  </r>
  <r>
    <x v="5"/>
    <n v="91"/>
    <n v="32"/>
    <x v="4"/>
  </r>
  <r>
    <x v="5"/>
    <n v="95"/>
    <n v="33"/>
    <x v="4"/>
  </r>
  <r>
    <x v="5"/>
    <n v="67"/>
    <n v="34"/>
    <x v="4"/>
  </r>
  <r>
    <x v="5"/>
    <n v="82"/>
    <n v="35"/>
    <x v="4"/>
  </r>
  <r>
    <x v="5"/>
    <n v="78"/>
    <n v="36"/>
    <x v="4"/>
  </r>
  <r>
    <x v="5"/>
    <n v="70"/>
    <n v="37"/>
    <x v="4"/>
  </r>
  <r>
    <x v="5"/>
    <n v="85"/>
    <n v="38"/>
    <x v="4"/>
  </r>
  <r>
    <x v="5"/>
    <n v="86"/>
    <n v="39"/>
    <x v="4"/>
  </r>
  <r>
    <x v="5"/>
    <n v="68"/>
    <n v="40"/>
    <x v="4"/>
  </r>
  <r>
    <x v="5"/>
    <n v="52"/>
    <n v="41"/>
    <x v="4"/>
  </r>
  <r>
    <x v="5"/>
    <n v="61"/>
    <n v="42"/>
    <x v="4"/>
  </r>
  <r>
    <x v="5"/>
    <n v="51"/>
    <n v="43"/>
    <x v="4"/>
  </r>
  <r>
    <x v="5"/>
    <n v="58"/>
    <n v="44"/>
    <x v="4"/>
  </r>
  <r>
    <x v="5"/>
    <n v="57"/>
    <n v="45"/>
    <x v="4"/>
  </r>
  <r>
    <x v="5"/>
    <n v="50"/>
    <n v="46"/>
    <x v="4"/>
  </r>
  <r>
    <x v="5"/>
    <n v="49"/>
    <n v="47"/>
    <x v="4"/>
  </r>
  <r>
    <x v="5"/>
    <n v="45"/>
    <n v="48"/>
    <x v="4"/>
  </r>
  <r>
    <x v="5"/>
    <n v="55"/>
    <n v="49"/>
    <x v="4"/>
  </r>
  <r>
    <x v="5"/>
    <n v="59"/>
    <n v="50"/>
    <x v="4"/>
  </r>
  <r>
    <x v="5"/>
    <n v="43"/>
    <n v="51"/>
    <x v="4"/>
  </r>
  <r>
    <x v="5"/>
    <n v="48"/>
    <n v="52"/>
    <x v="4"/>
  </r>
  <r>
    <x v="5"/>
    <n v="50"/>
    <n v="53"/>
    <x v="4"/>
  </r>
  <r>
    <x v="5"/>
    <n v="48"/>
    <n v="54"/>
    <x v="4"/>
  </r>
  <r>
    <x v="5"/>
    <n v="56"/>
    <n v="55"/>
    <x v="4"/>
  </r>
  <r>
    <x v="5"/>
    <n v="40"/>
    <n v="56"/>
    <x v="4"/>
  </r>
  <r>
    <x v="5"/>
    <n v="37"/>
    <n v="57"/>
    <x v="4"/>
  </r>
  <r>
    <x v="5"/>
    <n v="36"/>
    <n v="58"/>
    <x v="4"/>
  </r>
  <r>
    <x v="5"/>
    <n v="41"/>
    <n v="59"/>
    <x v="4"/>
  </r>
  <r>
    <x v="5"/>
    <n v="37"/>
    <n v="60"/>
    <x v="5"/>
  </r>
  <r>
    <x v="5"/>
    <n v="37"/>
    <n v="61"/>
    <x v="5"/>
  </r>
  <r>
    <x v="5"/>
    <n v="21"/>
    <n v="62"/>
    <x v="5"/>
  </r>
  <r>
    <x v="5"/>
    <n v="20"/>
    <n v="63"/>
    <x v="5"/>
  </r>
  <r>
    <x v="5"/>
    <n v="24"/>
    <n v="64"/>
    <x v="5"/>
  </r>
  <r>
    <x v="5"/>
    <n v="21"/>
    <n v="65"/>
    <x v="5"/>
  </r>
  <r>
    <x v="5"/>
    <n v="23"/>
    <n v="66"/>
    <x v="5"/>
  </r>
  <r>
    <x v="5"/>
    <n v="29"/>
    <n v="67"/>
    <x v="5"/>
  </r>
  <r>
    <x v="5"/>
    <n v="20"/>
    <n v="68"/>
    <x v="5"/>
  </r>
  <r>
    <x v="5"/>
    <n v="16"/>
    <n v="69"/>
    <x v="5"/>
  </r>
  <r>
    <x v="5"/>
    <n v="13"/>
    <n v="70"/>
    <x v="5"/>
  </r>
  <r>
    <x v="5"/>
    <n v="19"/>
    <n v="71"/>
    <x v="5"/>
  </r>
  <r>
    <x v="5"/>
    <n v="14"/>
    <n v="72"/>
    <x v="5"/>
  </r>
  <r>
    <x v="5"/>
    <n v="15"/>
    <n v="73"/>
    <x v="5"/>
  </r>
  <r>
    <x v="5"/>
    <n v="7"/>
    <n v="74"/>
    <x v="5"/>
  </r>
  <r>
    <x v="5"/>
    <n v="5"/>
    <n v="75"/>
    <x v="5"/>
  </r>
  <r>
    <x v="5"/>
    <n v="8"/>
    <n v="76"/>
    <x v="5"/>
  </r>
  <r>
    <x v="5"/>
    <n v="5"/>
    <n v="77"/>
    <x v="5"/>
  </r>
  <r>
    <x v="5"/>
    <n v="5"/>
    <n v="78"/>
    <x v="5"/>
  </r>
  <r>
    <x v="5"/>
    <n v="10"/>
    <n v="79"/>
    <x v="5"/>
  </r>
  <r>
    <x v="5"/>
    <n v="8"/>
    <n v="80"/>
    <x v="5"/>
  </r>
  <r>
    <x v="5"/>
    <n v="3"/>
    <n v="81"/>
    <x v="5"/>
  </r>
  <r>
    <x v="5"/>
    <n v="7"/>
    <n v="82"/>
    <x v="5"/>
  </r>
  <r>
    <x v="5"/>
    <n v="2"/>
    <n v="83"/>
    <x v="5"/>
  </r>
  <r>
    <x v="5"/>
    <n v="5"/>
    <n v="84"/>
    <x v="5"/>
  </r>
  <r>
    <x v="5"/>
    <n v="5"/>
    <n v="85"/>
    <x v="5"/>
  </r>
  <r>
    <x v="5"/>
    <n v="4"/>
    <n v="86"/>
    <x v="5"/>
  </r>
  <r>
    <x v="5"/>
    <n v="3"/>
    <n v="87"/>
    <x v="5"/>
  </r>
  <r>
    <x v="5"/>
    <n v="2"/>
    <n v="88"/>
    <x v="5"/>
  </r>
  <r>
    <x v="5"/>
    <n v="1"/>
    <n v="89"/>
    <x v="5"/>
  </r>
  <r>
    <x v="5"/>
    <n v="3"/>
    <n v="90"/>
    <x v="5"/>
  </r>
  <r>
    <x v="5"/>
    <n v="1"/>
    <n v="91"/>
    <x v="5"/>
  </r>
  <r>
    <x v="5"/>
    <n v="2"/>
    <n v="98"/>
    <x v="5"/>
  </r>
  <r>
    <x v="6"/>
    <n v="58"/>
    <n v="0"/>
    <x v="0"/>
  </r>
  <r>
    <x v="6"/>
    <n v="75"/>
    <n v="1"/>
    <x v="0"/>
  </r>
  <r>
    <x v="6"/>
    <n v="77"/>
    <n v="2"/>
    <x v="0"/>
  </r>
  <r>
    <x v="6"/>
    <n v="89"/>
    <n v="3"/>
    <x v="0"/>
  </r>
  <r>
    <x v="6"/>
    <n v="102"/>
    <n v="4"/>
    <x v="0"/>
  </r>
  <r>
    <x v="6"/>
    <n v="83"/>
    <n v="5"/>
    <x v="0"/>
  </r>
  <r>
    <x v="6"/>
    <n v="91"/>
    <n v="6"/>
    <x v="1"/>
  </r>
  <r>
    <x v="6"/>
    <n v="77"/>
    <n v="7"/>
    <x v="1"/>
  </r>
  <r>
    <x v="6"/>
    <n v="101"/>
    <n v="8"/>
    <x v="1"/>
  </r>
  <r>
    <x v="6"/>
    <n v="98"/>
    <n v="9"/>
    <x v="1"/>
  </r>
  <r>
    <x v="6"/>
    <n v="118"/>
    <n v="10"/>
    <x v="1"/>
  </r>
  <r>
    <x v="6"/>
    <n v="100"/>
    <n v="11"/>
    <x v="1"/>
  </r>
  <r>
    <x v="6"/>
    <n v="100"/>
    <n v="12"/>
    <x v="2"/>
  </r>
  <r>
    <x v="6"/>
    <n v="128"/>
    <n v="13"/>
    <x v="2"/>
  </r>
  <r>
    <x v="6"/>
    <n v="116"/>
    <n v="14"/>
    <x v="2"/>
  </r>
  <r>
    <x v="6"/>
    <n v="121"/>
    <n v="15"/>
    <x v="2"/>
  </r>
  <r>
    <x v="6"/>
    <n v="118"/>
    <n v="16"/>
    <x v="2"/>
  </r>
  <r>
    <x v="6"/>
    <n v="102"/>
    <n v="17"/>
    <x v="2"/>
  </r>
  <r>
    <x v="6"/>
    <n v="114"/>
    <n v="18"/>
    <x v="3"/>
  </r>
  <r>
    <x v="6"/>
    <n v="109"/>
    <n v="19"/>
    <x v="3"/>
  </r>
  <r>
    <x v="6"/>
    <n v="132"/>
    <n v="20"/>
    <x v="3"/>
  </r>
  <r>
    <x v="6"/>
    <n v="143"/>
    <n v="21"/>
    <x v="3"/>
  </r>
  <r>
    <x v="6"/>
    <n v="180"/>
    <n v="22"/>
    <x v="3"/>
  </r>
  <r>
    <x v="6"/>
    <n v="140"/>
    <n v="23"/>
    <x v="3"/>
  </r>
  <r>
    <x v="6"/>
    <n v="161"/>
    <n v="24"/>
    <x v="3"/>
  </r>
  <r>
    <x v="6"/>
    <n v="156"/>
    <n v="25"/>
    <x v="3"/>
  </r>
  <r>
    <x v="6"/>
    <n v="151"/>
    <n v="26"/>
    <x v="3"/>
  </r>
  <r>
    <x v="6"/>
    <n v="155"/>
    <n v="27"/>
    <x v="3"/>
  </r>
  <r>
    <x v="6"/>
    <n v="176"/>
    <n v="28"/>
    <x v="3"/>
  </r>
  <r>
    <x v="6"/>
    <n v="149"/>
    <n v="29"/>
    <x v="4"/>
  </r>
  <r>
    <x v="6"/>
    <n v="154"/>
    <n v="30"/>
    <x v="4"/>
  </r>
  <r>
    <x v="6"/>
    <n v="152"/>
    <n v="31"/>
    <x v="4"/>
  </r>
  <r>
    <x v="6"/>
    <n v="156"/>
    <n v="32"/>
    <x v="4"/>
  </r>
  <r>
    <x v="6"/>
    <n v="145"/>
    <n v="33"/>
    <x v="4"/>
  </r>
  <r>
    <x v="6"/>
    <n v="117"/>
    <n v="34"/>
    <x v="4"/>
  </r>
  <r>
    <x v="6"/>
    <n v="129"/>
    <n v="35"/>
    <x v="4"/>
  </r>
  <r>
    <x v="6"/>
    <n v="136"/>
    <n v="36"/>
    <x v="4"/>
  </r>
  <r>
    <x v="6"/>
    <n v="123"/>
    <n v="37"/>
    <x v="4"/>
  </r>
  <r>
    <x v="6"/>
    <n v="134"/>
    <n v="38"/>
    <x v="4"/>
  </r>
  <r>
    <x v="6"/>
    <n v="142"/>
    <n v="39"/>
    <x v="4"/>
  </r>
  <r>
    <x v="6"/>
    <n v="129"/>
    <n v="40"/>
    <x v="4"/>
  </r>
  <r>
    <x v="6"/>
    <n v="142"/>
    <n v="41"/>
    <x v="4"/>
  </r>
  <r>
    <x v="6"/>
    <n v="157"/>
    <n v="42"/>
    <x v="4"/>
  </r>
  <r>
    <x v="6"/>
    <n v="135"/>
    <n v="43"/>
    <x v="4"/>
  </r>
  <r>
    <x v="6"/>
    <n v="137"/>
    <n v="44"/>
    <x v="4"/>
  </r>
  <r>
    <x v="6"/>
    <n v="112"/>
    <n v="45"/>
    <x v="4"/>
  </r>
  <r>
    <x v="6"/>
    <n v="110"/>
    <n v="46"/>
    <x v="4"/>
  </r>
  <r>
    <x v="6"/>
    <n v="125"/>
    <n v="47"/>
    <x v="4"/>
  </r>
  <r>
    <x v="6"/>
    <n v="111"/>
    <n v="48"/>
    <x v="4"/>
  </r>
  <r>
    <x v="6"/>
    <n v="103"/>
    <n v="49"/>
    <x v="4"/>
  </r>
  <r>
    <x v="6"/>
    <n v="119"/>
    <n v="50"/>
    <x v="4"/>
  </r>
  <r>
    <x v="6"/>
    <n v="127"/>
    <n v="51"/>
    <x v="4"/>
  </r>
  <r>
    <x v="6"/>
    <n v="137"/>
    <n v="52"/>
    <x v="4"/>
  </r>
  <r>
    <x v="6"/>
    <n v="129"/>
    <n v="53"/>
    <x v="4"/>
  </r>
  <r>
    <x v="6"/>
    <n v="116"/>
    <n v="54"/>
    <x v="4"/>
  </r>
  <r>
    <x v="6"/>
    <n v="125"/>
    <n v="55"/>
    <x v="4"/>
  </r>
  <r>
    <x v="6"/>
    <n v="117"/>
    <n v="56"/>
    <x v="4"/>
  </r>
  <r>
    <x v="6"/>
    <n v="117"/>
    <n v="57"/>
    <x v="4"/>
  </r>
  <r>
    <x v="6"/>
    <n v="95"/>
    <n v="58"/>
    <x v="4"/>
  </r>
  <r>
    <x v="6"/>
    <n v="88"/>
    <n v="59"/>
    <x v="4"/>
  </r>
  <r>
    <x v="6"/>
    <n v="94"/>
    <n v="60"/>
    <x v="5"/>
  </r>
  <r>
    <x v="6"/>
    <n v="90"/>
    <n v="61"/>
    <x v="5"/>
  </r>
  <r>
    <x v="6"/>
    <n v="96"/>
    <n v="62"/>
    <x v="5"/>
  </r>
  <r>
    <x v="6"/>
    <n v="75"/>
    <n v="63"/>
    <x v="5"/>
  </r>
  <r>
    <x v="6"/>
    <n v="84"/>
    <n v="64"/>
    <x v="5"/>
  </r>
  <r>
    <x v="6"/>
    <n v="94"/>
    <n v="65"/>
    <x v="5"/>
  </r>
  <r>
    <x v="6"/>
    <n v="75"/>
    <n v="66"/>
    <x v="5"/>
  </r>
  <r>
    <x v="6"/>
    <n v="66"/>
    <n v="67"/>
    <x v="5"/>
  </r>
  <r>
    <x v="6"/>
    <n v="55"/>
    <n v="68"/>
    <x v="5"/>
  </r>
  <r>
    <x v="6"/>
    <n v="56"/>
    <n v="69"/>
    <x v="5"/>
  </r>
  <r>
    <x v="6"/>
    <n v="48"/>
    <n v="70"/>
    <x v="5"/>
  </r>
  <r>
    <x v="6"/>
    <n v="52"/>
    <n v="71"/>
    <x v="5"/>
  </r>
  <r>
    <x v="6"/>
    <n v="51"/>
    <n v="72"/>
    <x v="5"/>
  </r>
  <r>
    <x v="6"/>
    <n v="51"/>
    <n v="73"/>
    <x v="5"/>
  </r>
  <r>
    <x v="6"/>
    <n v="46"/>
    <n v="74"/>
    <x v="5"/>
  </r>
  <r>
    <x v="6"/>
    <n v="46"/>
    <n v="75"/>
    <x v="5"/>
  </r>
  <r>
    <x v="6"/>
    <n v="31"/>
    <n v="76"/>
    <x v="5"/>
  </r>
  <r>
    <x v="6"/>
    <n v="33"/>
    <n v="77"/>
    <x v="5"/>
  </r>
  <r>
    <x v="6"/>
    <n v="34"/>
    <n v="78"/>
    <x v="5"/>
  </r>
  <r>
    <x v="6"/>
    <n v="16"/>
    <n v="79"/>
    <x v="5"/>
  </r>
  <r>
    <x v="6"/>
    <n v="24"/>
    <n v="80"/>
    <x v="5"/>
  </r>
  <r>
    <x v="6"/>
    <n v="19"/>
    <n v="81"/>
    <x v="5"/>
  </r>
  <r>
    <x v="6"/>
    <n v="18"/>
    <n v="82"/>
    <x v="5"/>
  </r>
  <r>
    <x v="6"/>
    <n v="11"/>
    <n v="83"/>
    <x v="5"/>
  </r>
  <r>
    <x v="6"/>
    <n v="26"/>
    <n v="84"/>
    <x v="5"/>
  </r>
  <r>
    <x v="6"/>
    <n v="13"/>
    <n v="85"/>
    <x v="5"/>
  </r>
  <r>
    <x v="6"/>
    <n v="5"/>
    <n v="86"/>
    <x v="5"/>
  </r>
  <r>
    <x v="6"/>
    <n v="8"/>
    <n v="87"/>
    <x v="5"/>
  </r>
  <r>
    <x v="6"/>
    <n v="9"/>
    <n v="88"/>
    <x v="5"/>
  </r>
  <r>
    <x v="6"/>
    <n v="10"/>
    <n v="89"/>
    <x v="5"/>
  </r>
  <r>
    <x v="6"/>
    <n v="4"/>
    <n v="90"/>
    <x v="5"/>
  </r>
  <r>
    <x v="6"/>
    <n v="12"/>
    <n v="91"/>
    <x v="5"/>
  </r>
  <r>
    <x v="6"/>
    <n v="3"/>
    <n v="92"/>
    <x v="5"/>
  </r>
  <r>
    <x v="6"/>
    <n v="2"/>
    <n v="93"/>
    <x v="5"/>
  </r>
  <r>
    <x v="6"/>
    <n v="4"/>
    <n v="94"/>
    <x v="5"/>
  </r>
  <r>
    <x v="6"/>
    <n v="2"/>
    <n v="95"/>
    <x v="5"/>
  </r>
  <r>
    <x v="6"/>
    <n v="1"/>
    <n v="96"/>
    <x v="5"/>
  </r>
  <r>
    <x v="6"/>
    <n v="1"/>
    <n v="97"/>
    <x v="5"/>
  </r>
  <r>
    <x v="6"/>
    <n v="1"/>
    <n v="99"/>
    <x v="5"/>
  </r>
  <r>
    <x v="7"/>
    <n v="8"/>
    <n v="0"/>
    <x v="0"/>
  </r>
  <r>
    <x v="7"/>
    <n v="11"/>
    <n v="1"/>
    <x v="0"/>
  </r>
  <r>
    <x v="7"/>
    <n v="8"/>
    <n v="2"/>
    <x v="0"/>
  </r>
  <r>
    <x v="7"/>
    <n v="16"/>
    <n v="3"/>
    <x v="0"/>
  </r>
  <r>
    <x v="7"/>
    <n v="20"/>
    <n v="4"/>
    <x v="0"/>
  </r>
  <r>
    <x v="7"/>
    <n v="15"/>
    <n v="5"/>
    <x v="0"/>
  </r>
  <r>
    <x v="7"/>
    <n v="23"/>
    <n v="6"/>
    <x v="1"/>
  </r>
  <r>
    <x v="7"/>
    <n v="24"/>
    <n v="7"/>
    <x v="1"/>
  </r>
  <r>
    <x v="7"/>
    <n v="18"/>
    <n v="8"/>
    <x v="1"/>
  </r>
  <r>
    <x v="7"/>
    <n v="14"/>
    <n v="9"/>
    <x v="1"/>
  </r>
  <r>
    <x v="7"/>
    <n v="19"/>
    <n v="10"/>
    <x v="1"/>
  </r>
  <r>
    <x v="7"/>
    <n v="18"/>
    <n v="11"/>
    <x v="1"/>
  </r>
  <r>
    <x v="7"/>
    <n v="19"/>
    <n v="12"/>
    <x v="2"/>
  </r>
  <r>
    <x v="7"/>
    <n v="29"/>
    <n v="13"/>
    <x v="2"/>
  </r>
  <r>
    <x v="7"/>
    <n v="21"/>
    <n v="14"/>
    <x v="2"/>
  </r>
  <r>
    <x v="7"/>
    <n v="23"/>
    <n v="15"/>
    <x v="2"/>
  </r>
  <r>
    <x v="7"/>
    <n v="21"/>
    <n v="16"/>
    <x v="2"/>
  </r>
  <r>
    <x v="7"/>
    <n v="30"/>
    <n v="17"/>
    <x v="2"/>
  </r>
  <r>
    <x v="7"/>
    <n v="30"/>
    <n v="18"/>
    <x v="3"/>
  </r>
  <r>
    <x v="7"/>
    <n v="39"/>
    <n v="19"/>
    <x v="3"/>
  </r>
  <r>
    <x v="7"/>
    <n v="33"/>
    <n v="20"/>
    <x v="3"/>
  </r>
  <r>
    <x v="7"/>
    <n v="36"/>
    <n v="21"/>
    <x v="3"/>
  </r>
  <r>
    <x v="7"/>
    <n v="26"/>
    <n v="22"/>
    <x v="3"/>
  </r>
  <r>
    <x v="7"/>
    <n v="29"/>
    <n v="23"/>
    <x v="3"/>
  </r>
  <r>
    <x v="7"/>
    <n v="24"/>
    <n v="24"/>
    <x v="3"/>
  </r>
  <r>
    <x v="7"/>
    <n v="31"/>
    <n v="25"/>
    <x v="3"/>
  </r>
  <r>
    <x v="7"/>
    <n v="32"/>
    <n v="26"/>
    <x v="3"/>
  </r>
  <r>
    <x v="7"/>
    <n v="24"/>
    <n v="27"/>
    <x v="3"/>
  </r>
  <r>
    <x v="7"/>
    <n v="22"/>
    <n v="28"/>
    <x v="3"/>
  </r>
  <r>
    <x v="7"/>
    <n v="18"/>
    <n v="29"/>
    <x v="4"/>
  </r>
  <r>
    <x v="7"/>
    <n v="36"/>
    <n v="30"/>
    <x v="4"/>
  </r>
  <r>
    <x v="7"/>
    <n v="26"/>
    <n v="31"/>
    <x v="4"/>
  </r>
  <r>
    <x v="7"/>
    <n v="23"/>
    <n v="32"/>
    <x v="4"/>
  </r>
  <r>
    <x v="7"/>
    <n v="29"/>
    <n v="33"/>
    <x v="4"/>
  </r>
  <r>
    <x v="7"/>
    <n v="23"/>
    <n v="34"/>
    <x v="4"/>
  </r>
  <r>
    <x v="7"/>
    <n v="21"/>
    <n v="35"/>
    <x v="4"/>
  </r>
  <r>
    <x v="7"/>
    <n v="22"/>
    <n v="36"/>
    <x v="4"/>
  </r>
  <r>
    <x v="7"/>
    <n v="23"/>
    <n v="37"/>
    <x v="4"/>
  </r>
  <r>
    <x v="7"/>
    <n v="30"/>
    <n v="38"/>
    <x v="4"/>
  </r>
  <r>
    <x v="7"/>
    <n v="27"/>
    <n v="39"/>
    <x v="4"/>
  </r>
  <r>
    <x v="7"/>
    <n v="33"/>
    <n v="40"/>
    <x v="4"/>
  </r>
  <r>
    <x v="7"/>
    <n v="30"/>
    <n v="41"/>
    <x v="4"/>
  </r>
  <r>
    <x v="7"/>
    <n v="26"/>
    <n v="42"/>
    <x v="4"/>
  </r>
  <r>
    <x v="7"/>
    <n v="29"/>
    <n v="43"/>
    <x v="4"/>
  </r>
  <r>
    <x v="7"/>
    <n v="19"/>
    <n v="44"/>
    <x v="4"/>
  </r>
  <r>
    <x v="7"/>
    <n v="25"/>
    <n v="45"/>
    <x v="4"/>
  </r>
  <r>
    <x v="7"/>
    <n v="25"/>
    <n v="46"/>
    <x v="4"/>
  </r>
  <r>
    <x v="7"/>
    <n v="16"/>
    <n v="47"/>
    <x v="4"/>
  </r>
  <r>
    <x v="7"/>
    <n v="21"/>
    <n v="48"/>
    <x v="4"/>
  </r>
  <r>
    <x v="7"/>
    <n v="18"/>
    <n v="49"/>
    <x v="4"/>
  </r>
  <r>
    <x v="7"/>
    <n v="14"/>
    <n v="50"/>
    <x v="4"/>
  </r>
  <r>
    <x v="7"/>
    <n v="24"/>
    <n v="51"/>
    <x v="4"/>
  </r>
  <r>
    <x v="7"/>
    <n v="15"/>
    <n v="52"/>
    <x v="4"/>
  </r>
  <r>
    <x v="7"/>
    <n v="25"/>
    <n v="53"/>
    <x v="4"/>
  </r>
  <r>
    <x v="7"/>
    <n v="11"/>
    <n v="54"/>
    <x v="4"/>
  </r>
  <r>
    <x v="7"/>
    <n v="16"/>
    <n v="55"/>
    <x v="4"/>
  </r>
  <r>
    <x v="7"/>
    <n v="14"/>
    <n v="56"/>
    <x v="4"/>
  </r>
  <r>
    <x v="7"/>
    <n v="16"/>
    <n v="57"/>
    <x v="4"/>
  </r>
  <r>
    <x v="7"/>
    <n v="17"/>
    <n v="58"/>
    <x v="4"/>
  </r>
  <r>
    <x v="7"/>
    <n v="13"/>
    <n v="59"/>
    <x v="4"/>
  </r>
  <r>
    <x v="7"/>
    <n v="14"/>
    <n v="60"/>
    <x v="5"/>
  </r>
  <r>
    <x v="7"/>
    <n v="14"/>
    <n v="61"/>
    <x v="5"/>
  </r>
  <r>
    <x v="7"/>
    <n v="15"/>
    <n v="62"/>
    <x v="5"/>
  </r>
  <r>
    <x v="7"/>
    <n v="9"/>
    <n v="63"/>
    <x v="5"/>
  </r>
  <r>
    <x v="7"/>
    <n v="10"/>
    <n v="64"/>
    <x v="5"/>
  </r>
  <r>
    <x v="7"/>
    <n v="11"/>
    <n v="65"/>
    <x v="5"/>
  </r>
  <r>
    <x v="7"/>
    <n v="7"/>
    <n v="66"/>
    <x v="5"/>
  </r>
  <r>
    <x v="7"/>
    <n v="3"/>
    <n v="67"/>
    <x v="5"/>
  </r>
  <r>
    <x v="7"/>
    <n v="10"/>
    <n v="68"/>
    <x v="5"/>
  </r>
  <r>
    <x v="7"/>
    <n v="2"/>
    <n v="69"/>
    <x v="5"/>
  </r>
  <r>
    <x v="7"/>
    <n v="5"/>
    <n v="70"/>
    <x v="5"/>
  </r>
  <r>
    <x v="7"/>
    <n v="7"/>
    <n v="71"/>
    <x v="5"/>
  </r>
  <r>
    <x v="7"/>
    <n v="6"/>
    <n v="72"/>
    <x v="5"/>
  </r>
  <r>
    <x v="7"/>
    <n v="1"/>
    <n v="73"/>
    <x v="5"/>
  </r>
  <r>
    <x v="7"/>
    <n v="4"/>
    <n v="74"/>
    <x v="5"/>
  </r>
  <r>
    <x v="7"/>
    <n v="4"/>
    <n v="75"/>
    <x v="5"/>
  </r>
  <r>
    <x v="7"/>
    <n v="4"/>
    <n v="76"/>
    <x v="5"/>
  </r>
  <r>
    <x v="7"/>
    <n v="5"/>
    <n v="77"/>
    <x v="5"/>
  </r>
  <r>
    <x v="7"/>
    <n v="5"/>
    <n v="78"/>
    <x v="5"/>
  </r>
  <r>
    <x v="7"/>
    <n v="2"/>
    <n v="79"/>
    <x v="5"/>
  </r>
  <r>
    <x v="7"/>
    <n v="2"/>
    <n v="80"/>
    <x v="5"/>
  </r>
  <r>
    <x v="7"/>
    <n v="2"/>
    <n v="81"/>
    <x v="5"/>
  </r>
  <r>
    <x v="7"/>
    <n v="1"/>
    <n v="85"/>
    <x v="5"/>
  </r>
  <r>
    <x v="7"/>
    <n v="2"/>
    <n v="87"/>
    <x v="5"/>
  </r>
  <r>
    <x v="7"/>
    <n v="1"/>
    <n v="89"/>
    <x v="5"/>
  </r>
  <r>
    <x v="7"/>
    <n v="1"/>
    <n v="90"/>
    <x v="5"/>
  </r>
  <r>
    <x v="7"/>
    <n v="1"/>
    <n v="95"/>
    <x v="5"/>
  </r>
  <r>
    <x v="8"/>
    <n v="10"/>
    <n v="0"/>
    <x v="0"/>
  </r>
  <r>
    <x v="8"/>
    <n v="10"/>
    <n v="1"/>
    <x v="0"/>
  </r>
  <r>
    <x v="8"/>
    <n v="7"/>
    <n v="2"/>
    <x v="0"/>
  </r>
  <r>
    <x v="8"/>
    <n v="9"/>
    <n v="3"/>
    <x v="0"/>
  </r>
  <r>
    <x v="8"/>
    <n v="10"/>
    <n v="4"/>
    <x v="0"/>
  </r>
  <r>
    <x v="8"/>
    <n v="6"/>
    <n v="5"/>
    <x v="0"/>
  </r>
  <r>
    <x v="8"/>
    <n v="9"/>
    <n v="6"/>
    <x v="1"/>
  </r>
  <r>
    <x v="8"/>
    <n v="13"/>
    <n v="7"/>
    <x v="1"/>
  </r>
  <r>
    <x v="8"/>
    <n v="6"/>
    <n v="8"/>
    <x v="1"/>
  </r>
  <r>
    <x v="8"/>
    <n v="11"/>
    <n v="9"/>
    <x v="1"/>
  </r>
  <r>
    <x v="8"/>
    <n v="11"/>
    <n v="10"/>
    <x v="1"/>
  </r>
  <r>
    <x v="8"/>
    <n v="12"/>
    <n v="11"/>
    <x v="1"/>
  </r>
  <r>
    <x v="8"/>
    <n v="10"/>
    <n v="12"/>
    <x v="2"/>
  </r>
  <r>
    <x v="8"/>
    <n v="13"/>
    <n v="13"/>
    <x v="2"/>
  </r>
  <r>
    <x v="8"/>
    <n v="12"/>
    <n v="14"/>
    <x v="2"/>
  </r>
  <r>
    <x v="8"/>
    <n v="13"/>
    <n v="15"/>
    <x v="2"/>
  </r>
  <r>
    <x v="8"/>
    <n v="14"/>
    <n v="16"/>
    <x v="2"/>
  </r>
  <r>
    <x v="8"/>
    <n v="16"/>
    <n v="17"/>
    <x v="2"/>
  </r>
  <r>
    <x v="8"/>
    <n v="29"/>
    <n v="18"/>
    <x v="3"/>
  </r>
  <r>
    <x v="8"/>
    <n v="33"/>
    <n v="19"/>
    <x v="3"/>
  </r>
  <r>
    <x v="8"/>
    <n v="45"/>
    <n v="20"/>
    <x v="3"/>
  </r>
  <r>
    <x v="8"/>
    <n v="29"/>
    <n v="21"/>
    <x v="3"/>
  </r>
  <r>
    <x v="8"/>
    <n v="38"/>
    <n v="22"/>
    <x v="3"/>
  </r>
  <r>
    <x v="8"/>
    <n v="36"/>
    <n v="23"/>
    <x v="3"/>
  </r>
  <r>
    <x v="8"/>
    <n v="23"/>
    <n v="24"/>
    <x v="3"/>
  </r>
  <r>
    <x v="8"/>
    <n v="37"/>
    <n v="25"/>
    <x v="3"/>
  </r>
  <r>
    <x v="8"/>
    <n v="32"/>
    <n v="26"/>
    <x v="3"/>
  </r>
  <r>
    <x v="8"/>
    <n v="40"/>
    <n v="27"/>
    <x v="3"/>
  </r>
  <r>
    <x v="8"/>
    <n v="32"/>
    <n v="28"/>
    <x v="3"/>
  </r>
  <r>
    <x v="8"/>
    <n v="26"/>
    <n v="29"/>
    <x v="4"/>
  </r>
  <r>
    <x v="8"/>
    <n v="14"/>
    <n v="30"/>
    <x v="4"/>
  </r>
  <r>
    <x v="8"/>
    <n v="27"/>
    <n v="31"/>
    <x v="4"/>
  </r>
  <r>
    <x v="8"/>
    <n v="20"/>
    <n v="32"/>
    <x v="4"/>
  </r>
  <r>
    <x v="8"/>
    <n v="23"/>
    <n v="33"/>
    <x v="4"/>
  </r>
  <r>
    <x v="8"/>
    <n v="26"/>
    <n v="34"/>
    <x v="4"/>
  </r>
  <r>
    <x v="8"/>
    <n v="21"/>
    <n v="35"/>
    <x v="4"/>
  </r>
  <r>
    <x v="8"/>
    <n v="18"/>
    <n v="36"/>
    <x v="4"/>
  </r>
  <r>
    <x v="8"/>
    <n v="18"/>
    <n v="37"/>
    <x v="4"/>
  </r>
  <r>
    <x v="8"/>
    <n v="22"/>
    <n v="38"/>
    <x v="4"/>
  </r>
  <r>
    <x v="8"/>
    <n v="23"/>
    <n v="39"/>
    <x v="4"/>
  </r>
  <r>
    <x v="8"/>
    <n v="18"/>
    <n v="40"/>
    <x v="4"/>
  </r>
  <r>
    <x v="8"/>
    <n v="21"/>
    <n v="41"/>
    <x v="4"/>
  </r>
  <r>
    <x v="8"/>
    <n v="16"/>
    <n v="42"/>
    <x v="4"/>
  </r>
  <r>
    <x v="8"/>
    <n v="18"/>
    <n v="43"/>
    <x v="4"/>
  </r>
  <r>
    <x v="8"/>
    <n v="14"/>
    <n v="44"/>
    <x v="4"/>
  </r>
  <r>
    <x v="8"/>
    <n v="21"/>
    <n v="45"/>
    <x v="4"/>
  </r>
  <r>
    <x v="8"/>
    <n v="5"/>
    <n v="46"/>
    <x v="4"/>
  </r>
  <r>
    <x v="8"/>
    <n v="14"/>
    <n v="47"/>
    <x v="4"/>
  </r>
  <r>
    <x v="8"/>
    <n v="13"/>
    <n v="48"/>
    <x v="4"/>
  </r>
  <r>
    <x v="8"/>
    <n v="8"/>
    <n v="49"/>
    <x v="4"/>
  </r>
  <r>
    <x v="8"/>
    <n v="15"/>
    <n v="50"/>
    <x v="4"/>
  </r>
  <r>
    <x v="8"/>
    <n v="9"/>
    <n v="51"/>
    <x v="4"/>
  </r>
  <r>
    <x v="8"/>
    <n v="14"/>
    <n v="52"/>
    <x v="4"/>
  </r>
  <r>
    <x v="8"/>
    <n v="8"/>
    <n v="53"/>
    <x v="4"/>
  </r>
  <r>
    <x v="8"/>
    <n v="9"/>
    <n v="54"/>
    <x v="4"/>
  </r>
  <r>
    <x v="8"/>
    <n v="6"/>
    <n v="55"/>
    <x v="4"/>
  </r>
  <r>
    <x v="8"/>
    <n v="11"/>
    <n v="56"/>
    <x v="4"/>
  </r>
  <r>
    <x v="8"/>
    <n v="4"/>
    <n v="57"/>
    <x v="4"/>
  </r>
  <r>
    <x v="8"/>
    <n v="10"/>
    <n v="58"/>
    <x v="4"/>
  </r>
  <r>
    <x v="8"/>
    <n v="7"/>
    <n v="59"/>
    <x v="4"/>
  </r>
  <r>
    <x v="8"/>
    <n v="5"/>
    <n v="60"/>
    <x v="5"/>
  </r>
  <r>
    <x v="8"/>
    <n v="11"/>
    <n v="61"/>
    <x v="5"/>
  </r>
  <r>
    <x v="8"/>
    <n v="3"/>
    <n v="62"/>
    <x v="5"/>
  </r>
  <r>
    <x v="8"/>
    <n v="8"/>
    <n v="63"/>
    <x v="5"/>
  </r>
  <r>
    <x v="8"/>
    <n v="8"/>
    <n v="64"/>
    <x v="5"/>
  </r>
  <r>
    <x v="8"/>
    <n v="6"/>
    <n v="65"/>
    <x v="5"/>
  </r>
  <r>
    <x v="8"/>
    <n v="8"/>
    <n v="66"/>
    <x v="5"/>
  </r>
  <r>
    <x v="8"/>
    <n v="10"/>
    <n v="67"/>
    <x v="5"/>
  </r>
  <r>
    <x v="8"/>
    <n v="7"/>
    <n v="68"/>
    <x v="5"/>
  </r>
  <r>
    <x v="8"/>
    <n v="3"/>
    <n v="69"/>
    <x v="5"/>
  </r>
  <r>
    <x v="8"/>
    <n v="4"/>
    <n v="70"/>
    <x v="5"/>
  </r>
  <r>
    <x v="8"/>
    <n v="5"/>
    <n v="71"/>
    <x v="5"/>
  </r>
  <r>
    <x v="8"/>
    <n v="4"/>
    <n v="72"/>
    <x v="5"/>
  </r>
  <r>
    <x v="8"/>
    <n v="5"/>
    <n v="73"/>
    <x v="5"/>
  </r>
  <r>
    <x v="8"/>
    <n v="4"/>
    <n v="74"/>
    <x v="5"/>
  </r>
  <r>
    <x v="8"/>
    <n v="3"/>
    <n v="75"/>
    <x v="5"/>
  </r>
  <r>
    <x v="8"/>
    <n v="3"/>
    <n v="76"/>
    <x v="5"/>
  </r>
  <r>
    <x v="8"/>
    <n v="2"/>
    <n v="78"/>
    <x v="5"/>
  </r>
  <r>
    <x v="8"/>
    <n v="3"/>
    <n v="79"/>
    <x v="5"/>
  </r>
  <r>
    <x v="8"/>
    <n v="5"/>
    <n v="80"/>
    <x v="5"/>
  </r>
  <r>
    <x v="8"/>
    <n v="2"/>
    <n v="81"/>
    <x v="5"/>
  </r>
  <r>
    <x v="8"/>
    <n v="3"/>
    <n v="82"/>
    <x v="5"/>
  </r>
  <r>
    <x v="8"/>
    <n v="1"/>
    <n v="83"/>
    <x v="5"/>
  </r>
  <r>
    <x v="8"/>
    <n v="2"/>
    <n v="84"/>
    <x v="5"/>
  </r>
  <r>
    <x v="8"/>
    <n v="1"/>
    <n v="85"/>
    <x v="5"/>
  </r>
  <r>
    <x v="8"/>
    <n v="3"/>
    <n v="86"/>
    <x v="5"/>
  </r>
  <r>
    <x v="8"/>
    <n v="1"/>
    <n v="87"/>
    <x v="5"/>
  </r>
  <r>
    <x v="8"/>
    <n v="1"/>
    <n v="88"/>
    <x v="5"/>
  </r>
  <r>
    <x v="8"/>
    <n v="1"/>
    <n v="89"/>
    <x v="5"/>
  </r>
  <r>
    <x v="8"/>
    <n v="1"/>
    <n v="90"/>
    <x v="5"/>
  </r>
  <r>
    <x v="8"/>
    <n v="1"/>
    <n v="94"/>
    <x v="5"/>
  </r>
  <r>
    <x v="8"/>
    <n v="1"/>
    <n v="102"/>
    <x v="5"/>
  </r>
  <r>
    <x v="9"/>
    <n v="14"/>
    <n v="0"/>
    <x v="0"/>
  </r>
  <r>
    <x v="9"/>
    <n v="12"/>
    <n v="1"/>
    <x v="0"/>
  </r>
  <r>
    <x v="9"/>
    <n v="14"/>
    <n v="2"/>
    <x v="0"/>
  </r>
  <r>
    <x v="9"/>
    <n v="6"/>
    <n v="3"/>
    <x v="0"/>
  </r>
  <r>
    <x v="9"/>
    <n v="14"/>
    <n v="4"/>
    <x v="0"/>
  </r>
  <r>
    <x v="9"/>
    <n v="18"/>
    <n v="5"/>
    <x v="0"/>
  </r>
  <r>
    <x v="9"/>
    <n v="22"/>
    <n v="6"/>
    <x v="1"/>
  </r>
  <r>
    <x v="9"/>
    <n v="13"/>
    <n v="7"/>
    <x v="1"/>
  </r>
  <r>
    <x v="9"/>
    <n v="10"/>
    <n v="8"/>
    <x v="1"/>
  </r>
  <r>
    <x v="9"/>
    <n v="16"/>
    <n v="9"/>
    <x v="1"/>
  </r>
  <r>
    <x v="9"/>
    <n v="17"/>
    <n v="10"/>
    <x v="1"/>
  </r>
  <r>
    <x v="9"/>
    <n v="24"/>
    <n v="11"/>
    <x v="1"/>
  </r>
  <r>
    <x v="9"/>
    <n v="21"/>
    <n v="12"/>
    <x v="2"/>
  </r>
  <r>
    <x v="9"/>
    <n v="20"/>
    <n v="13"/>
    <x v="2"/>
  </r>
  <r>
    <x v="9"/>
    <n v="19"/>
    <n v="14"/>
    <x v="2"/>
  </r>
  <r>
    <x v="9"/>
    <n v="21"/>
    <n v="15"/>
    <x v="2"/>
  </r>
  <r>
    <x v="9"/>
    <n v="18"/>
    <n v="16"/>
    <x v="2"/>
  </r>
  <r>
    <x v="9"/>
    <n v="19"/>
    <n v="17"/>
    <x v="2"/>
  </r>
  <r>
    <x v="9"/>
    <n v="29"/>
    <n v="18"/>
    <x v="3"/>
  </r>
  <r>
    <x v="9"/>
    <n v="26"/>
    <n v="19"/>
    <x v="3"/>
  </r>
  <r>
    <x v="9"/>
    <n v="35"/>
    <n v="20"/>
    <x v="3"/>
  </r>
  <r>
    <x v="9"/>
    <n v="44"/>
    <n v="21"/>
    <x v="3"/>
  </r>
  <r>
    <x v="9"/>
    <n v="33"/>
    <n v="22"/>
    <x v="3"/>
  </r>
  <r>
    <x v="9"/>
    <n v="33"/>
    <n v="23"/>
    <x v="3"/>
  </r>
  <r>
    <x v="9"/>
    <n v="45"/>
    <n v="24"/>
    <x v="3"/>
  </r>
  <r>
    <x v="9"/>
    <n v="34"/>
    <n v="25"/>
    <x v="3"/>
  </r>
  <r>
    <x v="9"/>
    <n v="51"/>
    <n v="26"/>
    <x v="3"/>
  </r>
  <r>
    <x v="9"/>
    <n v="51"/>
    <n v="27"/>
    <x v="3"/>
  </r>
  <r>
    <x v="9"/>
    <n v="51"/>
    <n v="28"/>
    <x v="3"/>
  </r>
  <r>
    <x v="9"/>
    <n v="59"/>
    <n v="29"/>
    <x v="4"/>
  </r>
  <r>
    <x v="9"/>
    <n v="53"/>
    <n v="30"/>
    <x v="4"/>
  </r>
  <r>
    <x v="9"/>
    <n v="50"/>
    <n v="31"/>
    <x v="4"/>
  </r>
  <r>
    <x v="9"/>
    <n v="63"/>
    <n v="32"/>
    <x v="4"/>
  </r>
  <r>
    <x v="9"/>
    <n v="39"/>
    <n v="33"/>
    <x v="4"/>
  </r>
  <r>
    <x v="9"/>
    <n v="40"/>
    <n v="34"/>
    <x v="4"/>
  </r>
  <r>
    <x v="9"/>
    <n v="35"/>
    <n v="35"/>
    <x v="4"/>
  </r>
  <r>
    <x v="9"/>
    <n v="37"/>
    <n v="36"/>
    <x v="4"/>
  </r>
  <r>
    <x v="9"/>
    <n v="31"/>
    <n v="37"/>
    <x v="4"/>
  </r>
  <r>
    <x v="9"/>
    <n v="33"/>
    <n v="38"/>
    <x v="4"/>
  </r>
  <r>
    <x v="9"/>
    <n v="19"/>
    <n v="39"/>
    <x v="4"/>
  </r>
  <r>
    <x v="9"/>
    <n v="24"/>
    <n v="40"/>
    <x v="4"/>
  </r>
  <r>
    <x v="9"/>
    <n v="17"/>
    <n v="41"/>
    <x v="4"/>
  </r>
  <r>
    <x v="9"/>
    <n v="33"/>
    <n v="42"/>
    <x v="4"/>
  </r>
  <r>
    <x v="9"/>
    <n v="20"/>
    <n v="43"/>
    <x v="4"/>
  </r>
  <r>
    <x v="9"/>
    <n v="27"/>
    <n v="44"/>
    <x v="4"/>
  </r>
  <r>
    <x v="9"/>
    <n v="23"/>
    <n v="45"/>
    <x v="4"/>
  </r>
  <r>
    <x v="9"/>
    <n v="21"/>
    <n v="46"/>
    <x v="4"/>
  </r>
  <r>
    <x v="9"/>
    <n v="15"/>
    <n v="47"/>
    <x v="4"/>
  </r>
  <r>
    <x v="9"/>
    <n v="20"/>
    <n v="48"/>
    <x v="4"/>
  </r>
  <r>
    <x v="9"/>
    <n v="24"/>
    <n v="49"/>
    <x v="4"/>
  </r>
  <r>
    <x v="9"/>
    <n v="26"/>
    <n v="50"/>
    <x v="4"/>
  </r>
  <r>
    <x v="9"/>
    <n v="17"/>
    <n v="51"/>
    <x v="4"/>
  </r>
  <r>
    <x v="9"/>
    <n v="20"/>
    <n v="52"/>
    <x v="4"/>
  </r>
  <r>
    <x v="9"/>
    <n v="17"/>
    <n v="53"/>
    <x v="4"/>
  </r>
  <r>
    <x v="9"/>
    <n v="18"/>
    <n v="54"/>
    <x v="4"/>
  </r>
  <r>
    <x v="9"/>
    <n v="10"/>
    <n v="55"/>
    <x v="4"/>
  </r>
  <r>
    <x v="9"/>
    <n v="16"/>
    <n v="56"/>
    <x v="4"/>
  </r>
  <r>
    <x v="9"/>
    <n v="20"/>
    <n v="57"/>
    <x v="4"/>
  </r>
  <r>
    <x v="9"/>
    <n v="11"/>
    <n v="58"/>
    <x v="4"/>
  </r>
  <r>
    <x v="9"/>
    <n v="12"/>
    <n v="59"/>
    <x v="4"/>
  </r>
  <r>
    <x v="9"/>
    <n v="9"/>
    <n v="60"/>
    <x v="5"/>
  </r>
  <r>
    <x v="9"/>
    <n v="10"/>
    <n v="61"/>
    <x v="5"/>
  </r>
  <r>
    <x v="9"/>
    <n v="6"/>
    <n v="62"/>
    <x v="5"/>
  </r>
  <r>
    <x v="9"/>
    <n v="9"/>
    <n v="63"/>
    <x v="5"/>
  </r>
  <r>
    <x v="9"/>
    <n v="10"/>
    <n v="64"/>
    <x v="5"/>
  </r>
  <r>
    <x v="9"/>
    <n v="6"/>
    <n v="65"/>
    <x v="5"/>
  </r>
  <r>
    <x v="9"/>
    <n v="7"/>
    <n v="66"/>
    <x v="5"/>
  </r>
  <r>
    <x v="9"/>
    <n v="4"/>
    <n v="67"/>
    <x v="5"/>
  </r>
  <r>
    <x v="9"/>
    <n v="5"/>
    <n v="68"/>
    <x v="5"/>
  </r>
  <r>
    <x v="9"/>
    <n v="4"/>
    <n v="69"/>
    <x v="5"/>
  </r>
  <r>
    <x v="9"/>
    <n v="2"/>
    <n v="70"/>
    <x v="5"/>
  </r>
  <r>
    <x v="9"/>
    <n v="5"/>
    <n v="71"/>
    <x v="5"/>
  </r>
  <r>
    <x v="9"/>
    <n v="3"/>
    <n v="72"/>
    <x v="5"/>
  </r>
  <r>
    <x v="9"/>
    <n v="2"/>
    <n v="74"/>
    <x v="5"/>
  </r>
  <r>
    <x v="9"/>
    <n v="6"/>
    <n v="75"/>
    <x v="5"/>
  </r>
  <r>
    <x v="9"/>
    <n v="4"/>
    <n v="76"/>
    <x v="5"/>
  </r>
  <r>
    <x v="9"/>
    <n v="1"/>
    <n v="77"/>
    <x v="5"/>
  </r>
  <r>
    <x v="9"/>
    <n v="1"/>
    <n v="79"/>
    <x v="5"/>
  </r>
  <r>
    <x v="9"/>
    <n v="2"/>
    <n v="80"/>
    <x v="5"/>
  </r>
  <r>
    <x v="9"/>
    <n v="2"/>
    <n v="82"/>
    <x v="5"/>
  </r>
  <r>
    <x v="9"/>
    <n v="1"/>
    <n v="84"/>
    <x v="5"/>
  </r>
  <r>
    <x v="9"/>
    <n v="1"/>
    <n v="88"/>
    <x v="5"/>
  </r>
  <r>
    <x v="9"/>
    <n v="1"/>
    <n v="91"/>
    <x v="5"/>
  </r>
  <r>
    <x v="10"/>
    <n v="76"/>
    <n v="0"/>
    <x v="0"/>
  </r>
  <r>
    <x v="10"/>
    <n v="90"/>
    <n v="1"/>
    <x v="0"/>
  </r>
  <r>
    <x v="10"/>
    <n v="76"/>
    <n v="2"/>
    <x v="0"/>
  </r>
  <r>
    <x v="10"/>
    <n v="85"/>
    <n v="3"/>
    <x v="0"/>
  </r>
  <r>
    <x v="10"/>
    <n v="84"/>
    <n v="4"/>
    <x v="0"/>
  </r>
  <r>
    <x v="10"/>
    <n v="110"/>
    <n v="5"/>
    <x v="0"/>
  </r>
  <r>
    <x v="10"/>
    <n v="86"/>
    <n v="6"/>
    <x v="1"/>
  </r>
  <r>
    <x v="10"/>
    <n v="102"/>
    <n v="7"/>
    <x v="1"/>
  </r>
  <r>
    <x v="10"/>
    <n v="95"/>
    <n v="8"/>
    <x v="1"/>
  </r>
  <r>
    <x v="10"/>
    <n v="98"/>
    <n v="9"/>
    <x v="1"/>
  </r>
  <r>
    <x v="10"/>
    <n v="89"/>
    <n v="10"/>
    <x v="1"/>
  </r>
  <r>
    <x v="10"/>
    <n v="117"/>
    <n v="11"/>
    <x v="1"/>
  </r>
  <r>
    <x v="10"/>
    <n v="104"/>
    <n v="12"/>
    <x v="2"/>
  </r>
  <r>
    <x v="10"/>
    <n v="107"/>
    <n v="13"/>
    <x v="2"/>
  </r>
  <r>
    <x v="10"/>
    <n v="121"/>
    <n v="14"/>
    <x v="2"/>
  </r>
  <r>
    <x v="10"/>
    <n v="108"/>
    <n v="15"/>
    <x v="2"/>
  </r>
  <r>
    <x v="10"/>
    <n v="123"/>
    <n v="16"/>
    <x v="2"/>
  </r>
  <r>
    <x v="10"/>
    <n v="120"/>
    <n v="17"/>
    <x v="2"/>
  </r>
  <r>
    <x v="10"/>
    <n v="130"/>
    <n v="18"/>
    <x v="3"/>
  </r>
  <r>
    <x v="10"/>
    <n v="150"/>
    <n v="19"/>
    <x v="3"/>
  </r>
  <r>
    <x v="10"/>
    <n v="163"/>
    <n v="20"/>
    <x v="3"/>
  </r>
  <r>
    <x v="10"/>
    <n v="160"/>
    <n v="21"/>
    <x v="3"/>
  </r>
  <r>
    <x v="10"/>
    <n v="182"/>
    <n v="22"/>
    <x v="3"/>
  </r>
  <r>
    <x v="10"/>
    <n v="149"/>
    <n v="23"/>
    <x v="3"/>
  </r>
  <r>
    <x v="10"/>
    <n v="190"/>
    <n v="24"/>
    <x v="3"/>
  </r>
  <r>
    <x v="10"/>
    <n v="189"/>
    <n v="25"/>
    <x v="3"/>
  </r>
  <r>
    <x v="10"/>
    <n v="179"/>
    <n v="26"/>
    <x v="3"/>
  </r>
  <r>
    <x v="10"/>
    <n v="176"/>
    <n v="27"/>
    <x v="3"/>
  </r>
  <r>
    <x v="10"/>
    <n v="180"/>
    <n v="28"/>
    <x v="3"/>
  </r>
  <r>
    <x v="10"/>
    <n v="189"/>
    <n v="29"/>
    <x v="4"/>
  </r>
  <r>
    <x v="10"/>
    <n v="200"/>
    <n v="30"/>
    <x v="4"/>
  </r>
  <r>
    <x v="10"/>
    <n v="171"/>
    <n v="31"/>
    <x v="4"/>
  </r>
  <r>
    <x v="10"/>
    <n v="173"/>
    <n v="32"/>
    <x v="4"/>
  </r>
  <r>
    <x v="10"/>
    <n v="161"/>
    <n v="33"/>
    <x v="4"/>
  </r>
  <r>
    <x v="10"/>
    <n v="177"/>
    <n v="34"/>
    <x v="4"/>
  </r>
  <r>
    <x v="10"/>
    <n v="175"/>
    <n v="35"/>
    <x v="4"/>
  </r>
  <r>
    <x v="10"/>
    <n v="176"/>
    <n v="36"/>
    <x v="4"/>
  </r>
  <r>
    <x v="10"/>
    <n v="135"/>
    <n v="37"/>
    <x v="4"/>
  </r>
  <r>
    <x v="10"/>
    <n v="159"/>
    <n v="38"/>
    <x v="4"/>
  </r>
  <r>
    <x v="10"/>
    <n v="155"/>
    <n v="39"/>
    <x v="4"/>
  </r>
  <r>
    <x v="10"/>
    <n v="151"/>
    <n v="40"/>
    <x v="4"/>
  </r>
  <r>
    <x v="10"/>
    <n v="151"/>
    <n v="41"/>
    <x v="4"/>
  </r>
  <r>
    <x v="10"/>
    <n v="149"/>
    <n v="42"/>
    <x v="4"/>
  </r>
  <r>
    <x v="10"/>
    <n v="170"/>
    <n v="43"/>
    <x v="4"/>
  </r>
  <r>
    <x v="10"/>
    <n v="132"/>
    <n v="44"/>
    <x v="4"/>
  </r>
  <r>
    <x v="10"/>
    <n v="120"/>
    <n v="45"/>
    <x v="4"/>
  </r>
  <r>
    <x v="10"/>
    <n v="128"/>
    <n v="46"/>
    <x v="4"/>
  </r>
  <r>
    <x v="10"/>
    <n v="111"/>
    <n v="47"/>
    <x v="4"/>
  </r>
  <r>
    <x v="10"/>
    <n v="107"/>
    <n v="48"/>
    <x v="4"/>
  </r>
  <r>
    <x v="10"/>
    <n v="115"/>
    <n v="49"/>
    <x v="4"/>
  </r>
  <r>
    <x v="10"/>
    <n v="122"/>
    <n v="50"/>
    <x v="4"/>
  </r>
  <r>
    <x v="10"/>
    <n v="117"/>
    <n v="51"/>
    <x v="4"/>
  </r>
  <r>
    <x v="10"/>
    <n v="126"/>
    <n v="52"/>
    <x v="4"/>
  </r>
  <r>
    <x v="10"/>
    <n v="108"/>
    <n v="53"/>
    <x v="4"/>
  </r>
  <r>
    <x v="10"/>
    <n v="102"/>
    <n v="54"/>
    <x v="4"/>
  </r>
  <r>
    <x v="10"/>
    <n v="114"/>
    <n v="55"/>
    <x v="4"/>
  </r>
  <r>
    <x v="10"/>
    <n v="99"/>
    <n v="56"/>
    <x v="4"/>
  </r>
  <r>
    <x v="10"/>
    <n v="92"/>
    <n v="57"/>
    <x v="4"/>
  </r>
  <r>
    <x v="10"/>
    <n v="105"/>
    <n v="58"/>
    <x v="4"/>
  </r>
  <r>
    <x v="10"/>
    <n v="97"/>
    <n v="59"/>
    <x v="4"/>
  </r>
  <r>
    <x v="10"/>
    <n v="93"/>
    <n v="60"/>
    <x v="5"/>
  </r>
  <r>
    <x v="10"/>
    <n v="71"/>
    <n v="61"/>
    <x v="5"/>
  </r>
  <r>
    <x v="10"/>
    <n v="79"/>
    <n v="62"/>
    <x v="5"/>
  </r>
  <r>
    <x v="10"/>
    <n v="57"/>
    <n v="63"/>
    <x v="5"/>
  </r>
  <r>
    <x v="10"/>
    <n v="75"/>
    <n v="64"/>
    <x v="5"/>
  </r>
  <r>
    <x v="10"/>
    <n v="63"/>
    <n v="65"/>
    <x v="5"/>
  </r>
  <r>
    <x v="10"/>
    <n v="60"/>
    <n v="66"/>
    <x v="5"/>
  </r>
  <r>
    <x v="10"/>
    <n v="61"/>
    <n v="67"/>
    <x v="5"/>
  </r>
  <r>
    <x v="10"/>
    <n v="47"/>
    <n v="68"/>
    <x v="5"/>
  </r>
  <r>
    <x v="10"/>
    <n v="41"/>
    <n v="69"/>
    <x v="5"/>
  </r>
  <r>
    <x v="10"/>
    <n v="46"/>
    <n v="70"/>
    <x v="5"/>
  </r>
  <r>
    <x v="10"/>
    <n v="50"/>
    <n v="71"/>
    <x v="5"/>
  </r>
  <r>
    <x v="10"/>
    <n v="40"/>
    <n v="72"/>
    <x v="5"/>
  </r>
  <r>
    <x v="10"/>
    <n v="40"/>
    <n v="73"/>
    <x v="5"/>
  </r>
  <r>
    <x v="10"/>
    <n v="28"/>
    <n v="74"/>
    <x v="5"/>
  </r>
  <r>
    <x v="10"/>
    <n v="31"/>
    <n v="75"/>
    <x v="5"/>
  </r>
  <r>
    <x v="10"/>
    <n v="30"/>
    <n v="76"/>
    <x v="5"/>
  </r>
  <r>
    <x v="10"/>
    <n v="29"/>
    <n v="77"/>
    <x v="5"/>
  </r>
  <r>
    <x v="10"/>
    <n v="19"/>
    <n v="78"/>
    <x v="5"/>
  </r>
  <r>
    <x v="10"/>
    <n v="22"/>
    <n v="79"/>
    <x v="5"/>
  </r>
  <r>
    <x v="10"/>
    <n v="15"/>
    <n v="80"/>
    <x v="5"/>
  </r>
  <r>
    <x v="10"/>
    <n v="18"/>
    <n v="81"/>
    <x v="5"/>
  </r>
  <r>
    <x v="10"/>
    <n v="16"/>
    <n v="82"/>
    <x v="5"/>
  </r>
  <r>
    <x v="10"/>
    <n v="19"/>
    <n v="83"/>
    <x v="5"/>
  </r>
  <r>
    <x v="10"/>
    <n v="7"/>
    <n v="84"/>
    <x v="5"/>
  </r>
  <r>
    <x v="10"/>
    <n v="10"/>
    <n v="85"/>
    <x v="5"/>
  </r>
  <r>
    <x v="10"/>
    <n v="13"/>
    <n v="86"/>
    <x v="5"/>
  </r>
  <r>
    <x v="10"/>
    <n v="12"/>
    <n v="87"/>
    <x v="5"/>
  </r>
  <r>
    <x v="10"/>
    <n v="10"/>
    <n v="88"/>
    <x v="5"/>
  </r>
  <r>
    <x v="10"/>
    <n v="8"/>
    <n v="89"/>
    <x v="5"/>
  </r>
  <r>
    <x v="10"/>
    <n v="5"/>
    <n v="90"/>
    <x v="5"/>
  </r>
  <r>
    <x v="10"/>
    <n v="8"/>
    <n v="91"/>
    <x v="5"/>
  </r>
  <r>
    <x v="10"/>
    <n v="2"/>
    <n v="92"/>
    <x v="5"/>
  </r>
  <r>
    <x v="10"/>
    <n v="4"/>
    <n v="93"/>
    <x v="5"/>
  </r>
  <r>
    <x v="10"/>
    <n v="2"/>
    <n v="94"/>
    <x v="5"/>
  </r>
  <r>
    <x v="10"/>
    <n v="2"/>
    <n v="95"/>
    <x v="5"/>
  </r>
  <r>
    <x v="10"/>
    <n v="5"/>
    <n v="96"/>
    <x v="5"/>
  </r>
  <r>
    <x v="10"/>
    <n v="2"/>
    <n v="98"/>
    <x v="5"/>
  </r>
  <r>
    <x v="10"/>
    <n v="1"/>
    <n v="100"/>
    <x v="5"/>
  </r>
  <r>
    <x v="11"/>
    <n v="20"/>
    <n v="0"/>
    <x v="0"/>
  </r>
  <r>
    <x v="11"/>
    <n v="28"/>
    <n v="1"/>
    <x v="0"/>
  </r>
  <r>
    <x v="11"/>
    <n v="19"/>
    <n v="2"/>
    <x v="0"/>
  </r>
  <r>
    <x v="11"/>
    <n v="16"/>
    <n v="3"/>
    <x v="0"/>
  </r>
  <r>
    <x v="11"/>
    <n v="23"/>
    <n v="4"/>
    <x v="0"/>
  </r>
  <r>
    <x v="11"/>
    <n v="12"/>
    <n v="5"/>
    <x v="0"/>
  </r>
  <r>
    <x v="11"/>
    <n v="14"/>
    <n v="6"/>
    <x v="1"/>
  </r>
  <r>
    <x v="11"/>
    <n v="26"/>
    <n v="7"/>
    <x v="1"/>
  </r>
  <r>
    <x v="11"/>
    <n v="18"/>
    <n v="8"/>
    <x v="1"/>
  </r>
  <r>
    <x v="11"/>
    <n v="11"/>
    <n v="9"/>
    <x v="1"/>
  </r>
  <r>
    <x v="11"/>
    <n v="23"/>
    <n v="10"/>
    <x v="1"/>
  </r>
  <r>
    <x v="11"/>
    <n v="22"/>
    <n v="11"/>
    <x v="1"/>
  </r>
  <r>
    <x v="11"/>
    <n v="24"/>
    <n v="12"/>
    <x v="2"/>
  </r>
  <r>
    <x v="11"/>
    <n v="22"/>
    <n v="13"/>
    <x v="2"/>
  </r>
  <r>
    <x v="11"/>
    <n v="19"/>
    <n v="14"/>
    <x v="2"/>
  </r>
  <r>
    <x v="11"/>
    <n v="24"/>
    <n v="15"/>
    <x v="2"/>
  </r>
  <r>
    <x v="11"/>
    <n v="15"/>
    <n v="16"/>
    <x v="2"/>
  </r>
  <r>
    <x v="11"/>
    <n v="27"/>
    <n v="17"/>
    <x v="2"/>
  </r>
  <r>
    <x v="11"/>
    <n v="32"/>
    <n v="18"/>
    <x v="3"/>
  </r>
  <r>
    <x v="11"/>
    <n v="32"/>
    <n v="19"/>
    <x v="3"/>
  </r>
  <r>
    <x v="11"/>
    <n v="28"/>
    <n v="20"/>
    <x v="3"/>
  </r>
  <r>
    <x v="11"/>
    <n v="31"/>
    <n v="21"/>
    <x v="3"/>
  </r>
  <r>
    <x v="11"/>
    <n v="34"/>
    <n v="22"/>
    <x v="3"/>
  </r>
  <r>
    <x v="11"/>
    <n v="27"/>
    <n v="23"/>
    <x v="3"/>
  </r>
  <r>
    <x v="11"/>
    <n v="26"/>
    <n v="24"/>
    <x v="3"/>
  </r>
  <r>
    <x v="11"/>
    <n v="28"/>
    <n v="25"/>
    <x v="3"/>
  </r>
  <r>
    <x v="11"/>
    <n v="24"/>
    <n v="26"/>
    <x v="3"/>
  </r>
  <r>
    <x v="11"/>
    <n v="24"/>
    <n v="27"/>
    <x v="3"/>
  </r>
  <r>
    <x v="11"/>
    <n v="25"/>
    <n v="28"/>
    <x v="3"/>
  </r>
  <r>
    <x v="11"/>
    <n v="37"/>
    <n v="29"/>
    <x v="4"/>
  </r>
  <r>
    <x v="11"/>
    <n v="21"/>
    <n v="30"/>
    <x v="4"/>
  </r>
  <r>
    <x v="11"/>
    <n v="30"/>
    <n v="31"/>
    <x v="4"/>
  </r>
  <r>
    <x v="11"/>
    <n v="26"/>
    <n v="32"/>
    <x v="4"/>
  </r>
  <r>
    <x v="11"/>
    <n v="29"/>
    <n v="33"/>
    <x v="4"/>
  </r>
  <r>
    <x v="11"/>
    <n v="32"/>
    <n v="34"/>
    <x v="4"/>
  </r>
  <r>
    <x v="11"/>
    <n v="25"/>
    <n v="35"/>
    <x v="4"/>
  </r>
  <r>
    <x v="11"/>
    <n v="17"/>
    <n v="36"/>
    <x v="4"/>
  </r>
  <r>
    <x v="11"/>
    <n v="26"/>
    <n v="37"/>
    <x v="4"/>
  </r>
  <r>
    <x v="11"/>
    <n v="16"/>
    <n v="38"/>
    <x v="4"/>
  </r>
  <r>
    <x v="11"/>
    <n v="30"/>
    <n v="39"/>
    <x v="4"/>
  </r>
  <r>
    <x v="11"/>
    <n v="23"/>
    <n v="40"/>
    <x v="4"/>
  </r>
  <r>
    <x v="11"/>
    <n v="26"/>
    <n v="41"/>
    <x v="4"/>
  </r>
  <r>
    <x v="11"/>
    <n v="19"/>
    <n v="42"/>
    <x v="4"/>
  </r>
  <r>
    <x v="11"/>
    <n v="11"/>
    <n v="43"/>
    <x v="4"/>
  </r>
  <r>
    <x v="11"/>
    <n v="21"/>
    <n v="44"/>
    <x v="4"/>
  </r>
  <r>
    <x v="11"/>
    <n v="21"/>
    <n v="45"/>
    <x v="4"/>
  </r>
  <r>
    <x v="11"/>
    <n v="16"/>
    <n v="46"/>
    <x v="4"/>
  </r>
  <r>
    <x v="11"/>
    <n v="16"/>
    <n v="47"/>
    <x v="4"/>
  </r>
  <r>
    <x v="11"/>
    <n v="24"/>
    <n v="48"/>
    <x v="4"/>
  </r>
  <r>
    <x v="11"/>
    <n v="10"/>
    <n v="49"/>
    <x v="4"/>
  </r>
  <r>
    <x v="11"/>
    <n v="10"/>
    <n v="50"/>
    <x v="4"/>
  </r>
  <r>
    <x v="11"/>
    <n v="21"/>
    <n v="51"/>
    <x v="4"/>
  </r>
  <r>
    <x v="11"/>
    <n v="13"/>
    <n v="52"/>
    <x v="4"/>
  </r>
  <r>
    <x v="11"/>
    <n v="14"/>
    <n v="53"/>
    <x v="4"/>
  </r>
  <r>
    <x v="11"/>
    <n v="11"/>
    <n v="54"/>
    <x v="4"/>
  </r>
  <r>
    <x v="11"/>
    <n v="15"/>
    <n v="55"/>
    <x v="4"/>
  </r>
  <r>
    <x v="11"/>
    <n v="16"/>
    <n v="56"/>
    <x v="4"/>
  </r>
  <r>
    <x v="11"/>
    <n v="21"/>
    <n v="57"/>
    <x v="4"/>
  </r>
  <r>
    <x v="11"/>
    <n v="12"/>
    <n v="58"/>
    <x v="4"/>
  </r>
  <r>
    <x v="11"/>
    <n v="14"/>
    <n v="59"/>
    <x v="4"/>
  </r>
  <r>
    <x v="11"/>
    <n v="8"/>
    <n v="60"/>
    <x v="5"/>
  </r>
  <r>
    <x v="11"/>
    <n v="10"/>
    <n v="61"/>
    <x v="5"/>
  </r>
  <r>
    <x v="11"/>
    <n v="2"/>
    <n v="62"/>
    <x v="5"/>
  </r>
  <r>
    <x v="11"/>
    <n v="7"/>
    <n v="63"/>
    <x v="5"/>
  </r>
  <r>
    <x v="11"/>
    <n v="5"/>
    <n v="64"/>
    <x v="5"/>
  </r>
  <r>
    <x v="11"/>
    <n v="5"/>
    <n v="65"/>
    <x v="5"/>
  </r>
  <r>
    <x v="11"/>
    <n v="5"/>
    <n v="66"/>
    <x v="5"/>
  </r>
  <r>
    <x v="11"/>
    <n v="3"/>
    <n v="67"/>
    <x v="5"/>
  </r>
  <r>
    <x v="11"/>
    <n v="4"/>
    <n v="68"/>
    <x v="5"/>
  </r>
  <r>
    <x v="11"/>
    <n v="1"/>
    <n v="69"/>
    <x v="5"/>
  </r>
  <r>
    <x v="11"/>
    <n v="3"/>
    <n v="70"/>
    <x v="5"/>
  </r>
  <r>
    <x v="11"/>
    <n v="2"/>
    <n v="71"/>
    <x v="5"/>
  </r>
  <r>
    <x v="11"/>
    <n v="3"/>
    <n v="72"/>
    <x v="5"/>
  </r>
  <r>
    <x v="11"/>
    <n v="1"/>
    <n v="73"/>
    <x v="5"/>
  </r>
  <r>
    <x v="11"/>
    <n v="1"/>
    <n v="74"/>
    <x v="5"/>
  </r>
  <r>
    <x v="11"/>
    <n v="2"/>
    <n v="75"/>
    <x v="5"/>
  </r>
  <r>
    <x v="11"/>
    <n v="1"/>
    <n v="76"/>
    <x v="5"/>
  </r>
  <r>
    <x v="11"/>
    <n v="2"/>
    <n v="77"/>
    <x v="5"/>
  </r>
  <r>
    <x v="11"/>
    <n v="2"/>
    <n v="78"/>
    <x v="5"/>
  </r>
  <r>
    <x v="11"/>
    <n v="1"/>
    <n v="79"/>
    <x v="5"/>
  </r>
  <r>
    <x v="11"/>
    <n v="2"/>
    <n v="80"/>
    <x v="5"/>
  </r>
  <r>
    <x v="11"/>
    <n v="1"/>
    <n v="82"/>
    <x v="5"/>
  </r>
  <r>
    <x v="11"/>
    <n v="2"/>
    <n v="83"/>
    <x v="5"/>
  </r>
  <r>
    <x v="11"/>
    <n v="2"/>
    <n v="85"/>
    <x v="5"/>
  </r>
  <r>
    <x v="11"/>
    <n v="1"/>
    <n v="86"/>
    <x v="5"/>
  </r>
  <r>
    <x v="11"/>
    <n v="1"/>
    <n v="87"/>
    <x v="5"/>
  </r>
  <r>
    <x v="11"/>
    <n v="2"/>
    <n v="89"/>
    <x v="5"/>
  </r>
  <r>
    <x v="11"/>
    <n v="1"/>
    <n v="91"/>
    <x v="5"/>
  </r>
  <r>
    <x v="11"/>
    <n v="1"/>
    <n v="97"/>
    <x v="5"/>
  </r>
  <r>
    <x v="11"/>
    <n v="1"/>
    <n v="98"/>
    <x v="5"/>
  </r>
  <r>
    <x v="12"/>
    <n v="1171"/>
    <n v="0"/>
    <x v="0"/>
  </r>
  <r>
    <x v="12"/>
    <n v="1216"/>
    <n v="1"/>
    <x v="0"/>
  </r>
  <r>
    <x v="12"/>
    <n v="1239"/>
    <n v="2"/>
    <x v="0"/>
  </r>
  <r>
    <x v="12"/>
    <n v="1324"/>
    <n v="3"/>
    <x v="0"/>
  </r>
  <r>
    <x v="12"/>
    <n v="1396"/>
    <n v="4"/>
    <x v="0"/>
  </r>
  <r>
    <x v="12"/>
    <n v="1314"/>
    <n v="5"/>
    <x v="0"/>
  </r>
  <r>
    <x v="12"/>
    <n v="1398"/>
    <n v="6"/>
    <x v="1"/>
  </r>
  <r>
    <x v="12"/>
    <n v="1306"/>
    <n v="7"/>
    <x v="1"/>
  </r>
  <r>
    <x v="12"/>
    <n v="1327"/>
    <n v="8"/>
    <x v="1"/>
  </r>
  <r>
    <x v="12"/>
    <n v="1385"/>
    <n v="9"/>
    <x v="1"/>
  </r>
  <r>
    <x v="12"/>
    <n v="1391"/>
    <n v="10"/>
    <x v="1"/>
  </r>
  <r>
    <x v="12"/>
    <n v="1326"/>
    <n v="11"/>
    <x v="1"/>
  </r>
  <r>
    <x v="12"/>
    <n v="1512"/>
    <n v="12"/>
    <x v="2"/>
  </r>
  <r>
    <x v="12"/>
    <n v="1676"/>
    <n v="13"/>
    <x v="2"/>
  </r>
  <r>
    <x v="12"/>
    <n v="1704"/>
    <n v="14"/>
    <x v="2"/>
  </r>
  <r>
    <x v="12"/>
    <n v="1750"/>
    <n v="15"/>
    <x v="2"/>
  </r>
  <r>
    <x v="12"/>
    <n v="1685"/>
    <n v="16"/>
    <x v="2"/>
  </r>
  <r>
    <x v="12"/>
    <n v="1754"/>
    <n v="17"/>
    <x v="2"/>
  </r>
  <r>
    <x v="12"/>
    <n v="1627"/>
    <n v="18"/>
    <x v="3"/>
  </r>
  <r>
    <x v="12"/>
    <n v="1590"/>
    <n v="19"/>
    <x v="3"/>
  </r>
  <r>
    <x v="12"/>
    <n v="1708"/>
    <n v="20"/>
    <x v="3"/>
  </r>
  <r>
    <x v="12"/>
    <n v="1864"/>
    <n v="21"/>
    <x v="3"/>
  </r>
  <r>
    <x v="12"/>
    <n v="1691"/>
    <n v="22"/>
    <x v="3"/>
  </r>
  <r>
    <x v="12"/>
    <n v="1649"/>
    <n v="23"/>
    <x v="3"/>
  </r>
  <r>
    <x v="12"/>
    <n v="1804"/>
    <n v="24"/>
    <x v="3"/>
  </r>
  <r>
    <x v="12"/>
    <n v="1624"/>
    <n v="25"/>
    <x v="3"/>
  </r>
  <r>
    <x v="12"/>
    <n v="1674"/>
    <n v="26"/>
    <x v="3"/>
  </r>
  <r>
    <x v="12"/>
    <n v="1710"/>
    <n v="27"/>
    <x v="3"/>
  </r>
  <r>
    <x v="12"/>
    <n v="1804"/>
    <n v="28"/>
    <x v="3"/>
  </r>
  <r>
    <x v="12"/>
    <n v="1647"/>
    <n v="29"/>
    <x v="4"/>
  </r>
  <r>
    <x v="12"/>
    <n v="1744"/>
    <n v="30"/>
    <x v="4"/>
  </r>
  <r>
    <x v="12"/>
    <n v="1751"/>
    <n v="31"/>
    <x v="4"/>
  </r>
  <r>
    <x v="12"/>
    <n v="1787"/>
    <n v="32"/>
    <x v="4"/>
  </r>
  <r>
    <x v="12"/>
    <n v="1757"/>
    <n v="33"/>
    <x v="4"/>
  </r>
  <r>
    <x v="12"/>
    <n v="1700"/>
    <n v="34"/>
    <x v="4"/>
  </r>
  <r>
    <x v="12"/>
    <n v="1623"/>
    <n v="35"/>
    <x v="4"/>
  </r>
  <r>
    <x v="12"/>
    <n v="1680"/>
    <n v="36"/>
    <x v="4"/>
  </r>
  <r>
    <x v="12"/>
    <n v="1622"/>
    <n v="37"/>
    <x v="4"/>
  </r>
  <r>
    <x v="12"/>
    <n v="1465"/>
    <n v="38"/>
    <x v="4"/>
  </r>
  <r>
    <x v="12"/>
    <n v="1527"/>
    <n v="39"/>
    <x v="4"/>
  </r>
  <r>
    <x v="12"/>
    <n v="1489"/>
    <n v="40"/>
    <x v="4"/>
  </r>
  <r>
    <x v="12"/>
    <n v="1451"/>
    <n v="41"/>
    <x v="4"/>
  </r>
  <r>
    <x v="12"/>
    <n v="1426"/>
    <n v="42"/>
    <x v="4"/>
  </r>
  <r>
    <x v="12"/>
    <n v="1276"/>
    <n v="43"/>
    <x v="4"/>
  </r>
  <r>
    <x v="12"/>
    <n v="1202"/>
    <n v="44"/>
    <x v="4"/>
  </r>
  <r>
    <x v="12"/>
    <n v="1250"/>
    <n v="45"/>
    <x v="4"/>
  </r>
  <r>
    <x v="12"/>
    <n v="1117"/>
    <n v="46"/>
    <x v="4"/>
  </r>
  <r>
    <x v="12"/>
    <n v="1108"/>
    <n v="47"/>
    <x v="4"/>
  </r>
  <r>
    <x v="12"/>
    <n v="1045"/>
    <n v="48"/>
    <x v="4"/>
  </r>
  <r>
    <x v="12"/>
    <n v="1059"/>
    <n v="49"/>
    <x v="4"/>
  </r>
  <r>
    <x v="12"/>
    <n v="1002"/>
    <n v="50"/>
    <x v="4"/>
  </r>
  <r>
    <x v="12"/>
    <n v="1045"/>
    <n v="51"/>
    <x v="4"/>
  </r>
  <r>
    <x v="12"/>
    <n v="1040"/>
    <n v="52"/>
    <x v="4"/>
  </r>
  <r>
    <x v="12"/>
    <n v="918"/>
    <n v="53"/>
    <x v="4"/>
  </r>
  <r>
    <x v="12"/>
    <n v="880"/>
    <n v="54"/>
    <x v="4"/>
  </r>
  <r>
    <x v="12"/>
    <n v="904"/>
    <n v="55"/>
    <x v="4"/>
  </r>
  <r>
    <x v="12"/>
    <n v="904"/>
    <n v="56"/>
    <x v="4"/>
  </r>
  <r>
    <x v="12"/>
    <n v="843"/>
    <n v="57"/>
    <x v="4"/>
  </r>
  <r>
    <x v="12"/>
    <n v="746"/>
    <n v="58"/>
    <x v="4"/>
  </r>
  <r>
    <x v="12"/>
    <n v="788"/>
    <n v="59"/>
    <x v="4"/>
  </r>
  <r>
    <x v="12"/>
    <n v="646"/>
    <n v="60"/>
    <x v="5"/>
  </r>
  <r>
    <x v="12"/>
    <n v="659"/>
    <n v="61"/>
    <x v="5"/>
  </r>
  <r>
    <x v="12"/>
    <n v="638"/>
    <n v="62"/>
    <x v="5"/>
  </r>
  <r>
    <x v="12"/>
    <n v="552"/>
    <n v="63"/>
    <x v="5"/>
  </r>
  <r>
    <x v="12"/>
    <n v="494"/>
    <n v="64"/>
    <x v="5"/>
  </r>
  <r>
    <x v="12"/>
    <n v="442"/>
    <n v="65"/>
    <x v="5"/>
  </r>
  <r>
    <x v="12"/>
    <n v="410"/>
    <n v="66"/>
    <x v="5"/>
  </r>
  <r>
    <x v="12"/>
    <n v="341"/>
    <n v="67"/>
    <x v="5"/>
  </r>
  <r>
    <x v="12"/>
    <n v="280"/>
    <n v="68"/>
    <x v="5"/>
  </r>
  <r>
    <x v="12"/>
    <n v="276"/>
    <n v="69"/>
    <x v="5"/>
  </r>
  <r>
    <x v="12"/>
    <n v="212"/>
    <n v="70"/>
    <x v="5"/>
  </r>
  <r>
    <x v="12"/>
    <n v="192"/>
    <n v="71"/>
    <x v="5"/>
  </r>
  <r>
    <x v="12"/>
    <n v="190"/>
    <n v="72"/>
    <x v="5"/>
  </r>
  <r>
    <x v="12"/>
    <n v="161"/>
    <n v="73"/>
    <x v="5"/>
  </r>
  <r>
    <x v="12"/>
    <n v="159"/>
    <n v="74"/>
    <x v="5"/>
  </r>
  <r>
    <x v="12"/>
    <n v="123"/>
    <n v="75"/>
    <x v="5"/>
  </r>
  <r>
    <x v="12"/>
    <n v="110"/>
    <n v="76"/>
    <x v="5"/>
  </r>
  <r>
    <x v="12"/>
    <n v="92"/>
    <n v="77"/>
    <x v="5"/>
  </r>
  <r>
    <x v="12"/>
    <n v="78"/>
    <n v="78"/>
    <x v="5"/>
  </r>
  <r>
    <x v="12"/>
    <n v="79"/>
    <n v="79"/>
    <x v="5"/>
  </r>
  <r>
    <x v="12"/>
    <n v="84"/>
    <n v="80"/>
    <x v="5"/>
  </r>
  <r>
    <x v="12"/>
    <n v="88"/>
    <n v="81"/>
    <x v="5"/>
  </r>
  <r>
    <x v="12"/>
    <n v="60"/>
    <n v="82"/>
    <x v="5"/>
  </r>
  <r>
    <x v="12"/>
    <n v="41"/>
    <n v="83"/>
    <x v="5"/>
  </r>
  <r>
    <x v="12"/>
    <n v="46"/>
    <n v="84"/>
    <x v="5"/>
  </r>
  <r>
    <x v="12"/>
    <n v="34"/>
    <n v="85"/>
    <x v="5"/>
  </r>
  <r>
    <x v="12"/>
    <n v="35"/>
    <n v="86"/>
    <x v="5"/>
  </r>
  <r>
    <x v="12"/>
    <n v="30"/>
    <n v="87"/>
    <x v="5"/>
  </r>
  <r>
    <x v="12"/>
    <n v="19"/>
    <n v="88"/>
    <x v="5"/>
  </r>
  <r>
    <x v="12"/>
    <n v="21"/>
    <n v="89"/>
    <x v="5"/>
  </r>
  <r>
    <x v="12"/>
    <n v="12"/>
    <n v="90"/>
    <x v="5"/>
  </r>
  <r>
    <x v="12"/>
    <n v="9"/>
    <n v="91"/>
    <x v="5"/>
  </r>
  <r>
    <x v="12"/>
    <n v="11"/>
    <n v="92"/>
    <x v="5"/>
  </r>
  <r>
    <x v="12"/>
    <n v="10"/>
    <n v="93"/>
    <x v="5"/>
  </r>
  <r>
    <x v="12"/>
    <n v="3"/>
    <n v="94"/>
    <x v="5"/>
  </r>
  <r>
    <x v="12"/>
    <n v="2"/>
    <n v="95"/>
    <x v="5"/>
  </r>
  <r>
    <x v="12"/>
    <n v="4"/>
    <n v="96"/>
    <x v="5"/>
  </r>
  <r>
    <x v="12"/>
    <n v="3"/>
    <n v="97"/>
    <x v="5"/>
  </r>
  <r>
    <x v="12"/>
    <n v="1"/>
    <n v="98"/>
    <x v="5"/>
  </r>
  <r>
    <x v="12"/>
    <n v="1"/>
    <n v="99"/>
    <x v="5"/>
  </r>
  <r>
    <x v="12"/>
    <n v="1"/>
    <n v="100"/>
    <x v="5"/>
  </r>
  <r>
    <x v="12"/>
    <n v="1"/>
    <n v="101"/>
    <x v="5"/>
  </r>
  <r>
    <x v="12"/>
    <n v="2"/>
    <n v="102"/>
    <x v="5"/>
  </r>
  <r>
    <x v="12"/>
    <n v="1"/>
    <n v="103"/>
    <x v="5"/>
  </r>
  <r>
    <x v="13"/>
    <n v="41"/>
    <n v="0"/>
    <x v="0"/>
  </r>
  <r>
    <x v="13"/>
    <n v="38"/>
    <n v="1"/>
    <x v="0"/>
  </r>
  <r>
    <x v="13"/>
    <n v="50"/>
    <n v="2"/>
    <x v="0"/>
  </r>
  <r>
    <x v="13"/>
    <n v="53"/>
    <n v="3"/>
    <x v="0"/>
  </r>
  <r>
    <x v="13"/>
    <n v="55"/>
    <n v="4"/>
    <x v="0"/>
  </r>
  <r>
    <x v="13"/>
    <n v="50"/>
    <n v="5"/>
    <x v="0"/>
  </r>
  <r>
    <x v="13"/>
    <n v="44"/>
    <n v="6"/>
    <x v="1"/>
  </r>
  <r>
    <x v="13"/>
    <n v="53"/>
    <n v="7"/>
    <x v="1"/>
  </r>
  <r>
    <x v="13"/>
    <n v="42"/>
    <n v="8"/>
    <x v="1"/>
  </r>
  <r>
    <x v="13"/>
    <n v="59"/>
    <n v="9"/>
    <x v="1"/>
  </r>
  <r>
    <x v="13"/>
    <n v="55"/>
    <n v="10"/>
    <x v="1"/>
  </r>
  <r>
    <x v="13"/>
    <n v="37"/>
    <n v="11"/>
    <x v="1"/>
  </r>
  <r>
    <x v="13"/>
    <n v="62"/>
    <n v="12"/>
    <x v="2"/>
  </r>
  <r>
    <x v="13"/>
    <n v="32"/>
    <n v="13"/>
    <x v="2"/>
  </r>
  <r>
    <x v="13"/>
    <n v="51"/>
    <n v="14"/>
    <x v="2"/>
  </r>
  <r>
    <x v="13"/>
    <n v="63"/>
    <n v="15"/>
    <x v="2"/>
  </r>
  <r>
    <x v="13"/>
    <n v="55"/>
    <n v="16"/>
    <x v="2"/>
  </r>
  <r>
    <x v="13"/>
    <n v="51"/>
    <n v="17"/>
    <x v="2"/>
  </r>
  <r>
    <x v="13"/>
    <n v="60"/>
    <n v="18"/>
    <x v="3"/>
  </r>
  <r>
    <x v="13"/>
    <n v="40"/>
    <n v="19"/>
    <x v="3"/>
  </r>
  <r>
    <x v="13"/>
    <n v="53"/>
    <n v="20"/>
    <x v="3"/>
  </r>
  <r>
    <x v="13"/>
    <n v="79"/>
    <n v="21"/>
    <x v="3"/>
  </r>
  <r>
    <x v="13"/>
    <n v="68"/>
    <n v="22"/>
    <x v="3"/>
  </r>
  <r>
    <x v="13"/>
    <n v="62"/>
    <n v="23"/>
    <x v="3"/>
  </r>
  <r>
    <x v="13"/>
    <n v="63"/>
    <n v="24"/>
    <x v="3"/>
  </r>
  <r>
    <x v="13"/>
    <n v="65"/>
    <n v="25"/>
    <x v="3"/>
  </r>
  <r>
    <x v="13"/>
    <n v="55"/>
    <n v="26"/>
    <x v="3"/>
  </r>
  <r>
    <x v="13"/>
    <n v="63"/>
    <n v="27"/>
    <x v="3"/>
  </r>
  <r>
    <x v="13"/>
    <n v="79"/>
    <n v="28"/>
    <x v="3"/>
  </r>
  <r>
    <x v="13"/>
    <n v="66"/>
    <n v="29"/>
    <x v="4"/>
  </r>
  <r>
    <x v="13"/>
    <n v="62"/>
    <n v="30"/>
    <x v="4"/>
  </r>
  <r>
    <x v="13"/>
    <n v="66"/>
    <n v="31"/>
    <x v="4"/>
  </r>
  <r>
    <x v="13"/>
    <n v="76"/>
    <n v="32"/>
    <x v="4"/>
  </r>
  <r>
    <x v="13"/>
    <n v="78"/>
    <n v="33"/>
    <x v="4"/>
  </r>
  <r>
    <x v="13"/>
    <n v="62"/>
    <n v="34"/>
    <x v="4"/>
  </r>
  <r>
    <x v="13"/>
    <n v="53"/>
    <n v="35"/>
    <x v="4"/>
  </r>
  <r>
    <x v="13"/>
    <n v="67"/>
    <n v="36"/>
    <x v="4"/>
  </r>
  <r>
    <x v="13"/>
    <n v="75"/>
    <n v="37"/>
    <x v="4"/>
  </r>
  <r>
    <x v="13"/>
    <n v="65"/>
    <n v="38"/>
    <x v="4"/>
  </r>
  <r>
    <x v="13"/>
    <n v="84"/>
    <n v="39"/>
    <x v="4"/>
  </r>
  <r>
    <x v="13"/>
    <n v="82"/>
    <n v="40"/>
    <x v="4"/>
  </r>
  <r>
    <x v="13"/>
    <n v="84"/>
    <n v="41"/>
    <x v="4"/>
  </r>
  <r>
    <x v="13"/>
    <n v="68"/>
    <n v="42"/>
    <x v="4"/>
  </r>
  <r>
    <x v="13"/>
    <n v="52"/>
    <n v="43"/>
    <x v="4"/>
  </r>
  <r>
    <x v="13"/>
    <n v="66"/>
    <n v="44"/>
    <x v="4"/>
  </r>
  <r>
    <x v="13"/>
    <n v="62"/>
    <n v="45"/>
    <x v="4"/>
  </r>
  <r>
    <x v="13"/>
    <n v="71"/>
    <n v="46"/>
    <x v="4"/>
  </r>
  <r>
    <x v="13"/>
    <n v="59"/>
    <n v="47"/>
    <x v="4"/>
  </r>
  <r>
    <x v="13"/>
    <n v="55"/>
    <n v="48"/>
    <x v="4"/>
  </r>
  <r>
    <x v="13"/>
    <n v="58"/>
    <n v="49"/>
    <x v="4"/>
  </r>
  <r>
    <x v="13"/>
    <n v="46"/>
    <n v="50"/>
    <x v="4"/>
  </r>
  <r>
    <x v="13"/>
    <n v="45"/>
    <n v="51"/>
    <x v="4"/>
  </r>
  <r>
    <x v="13"/>
    <n v="41"/>
    <n v="52"/>
    <x v="4"/>
  </r>
  <r>
    <x v="13"/>
    <n v="54"/>
    <n v="53"/>
    <x v="4"/>
  </r>
  <r>
    <x v="13"/>
    <n v="43"/>
    <n v="54"/>
    <x v="4"/>
  </r>
  <r>
    <x v="13"/>
    <n v="41"/>
    <n v="55"/>
    <x v="4"/>
  </r>
  <r>
    <x v="13"/>
    <n v="29"/>
    <n v="56"/>
    <x v="4"/>
  </r>
  <r>
    <x v="13"/>
    <n v="37"/>
    <n v="57"/>
    <x v="4"/>
  </r>
  <r>
    <x v="13"/>
    <n v="27"/>
    <n v="58"/>
    <x v="4"/>
  </r>
  <r>
    <x v="13"/>
    <n v="40"/>
    <n v="59"/>
    <x v="4"/>
  </r>
  <r>
    <x v="13"/>
    <n v="20"/>
    <n v="60"/>
    <x v="5"/>
  </r>
  <r>
    <x v="13"/>
    <n v="25"/>
    <n v="61"/>
    <x v="5"/>
  </r>
  <r>
    <x v="13"/>
    <n v="16"/>
    <n v="62"/>
    <x v="5"/>
  </r>
  <r>
    <x v="13"/>
    <n v="20"/>
    <n v="63"/>
    <x v="5"/>
  </r>
  <r>
    <x v="13"/>
    <n v="17"/>
    <n v="64"/>
    <x v="5"/>
  </r>
  <r>
    <x v="13"/>
    <n v="14"/>
    <n v="65"/>
    <x v="5"/>
  </r>
  <r>
    <x v="13"/>
    <n v="26"/>
    <n v="66"/>
    <x v="5"/>
  </r>
  <r>
    <x v="13"/>
    <n v="21"/>
    <n v="67"/>
    <x v="5"/>
  </r>
  <r>
    <x v="13"/>
    <n v="21"/>
    <n v="68"/>
    <x v="5"/>
  </r>
  <r>
    <x v="13"/>
    <n v="22"/>
    <n v="69"/>
    <x v="5"/>
  </r>
  <r>
    <x v="13"/>
    <n v="17"/>
    <n v="70"/>
    <x v="5"/>
  </r>
  <r>
    <x v="13"/>
    <n v="10"/>
    <n v="71"/>
    <x v="5"/>
  </r>
  <r>
    <x v="13"/>
    <n v="10"/>
    <n v="72"/>
    <x v="5"/>
  </r>
  <r>
    <x v="13"/>
    <n v="8"/>
    <n v="73"/>
    <x v="5"/>
  </r>
  <r>
    <x v="13"/>
    <n v="4"/>
    <n v="74"/>
    <x v="5"/>
  </r>
  <r>
    <x v="13"/>
    <n v="10"/>
    <n v="75"/>
    <x v="5"/>
  </r>
  <r>
    <x v="13"/>
    <n v="7"/>
    <n v="76"/>
    <x v="5"/>
  </r>
  <r>
    <x v="13"/>
    <n v="6"/>
    <n v="77"/>
    <x v="5"/>
  </r>
  <r>
    <x v="13"/>
    <n v="5"/>
    <n v="78"/>
    <x v="5"/>
  </r>
  <r>
    <x v="13"/>
    <n v="4"/>
    <n v="79"/>
    <x v="5"/>
  </r>
  <r>
    <x v="13"/>
    <n v="4"/>
    <n v="80"/>
    <x v="5"/>
  </r>
  <r>
    <x v="13"/>
    <n v="4"/>
    <n v="81"/>
    <x v="5"/>
  </r>
  <r>
    <x v="13"/>
    <n v="7"/>
    <n v="82"/>
    <x v="5"/>
  </r>
  <r>
    <x v="13"/>
    <n v="1"/>
    <n v="83"/>
    <x v="5"/>
  </r>
  <r>
    <x v="13"/>
    <n v="9"/>
    <n v="84"/>
    <x v="5"/>
  </r>
  <r>
    <x v="13"/>
    <n v="4"/>
    <n v="85"/>
    <x v="5"/>
  </r>
  <r>
    <x v="13"/>
    <n v="1"/>
    <n v="86"/>
    <x v="5"/>
  </r>
  <r>
    <x v="13"/>
    <n v="1"/>
    <n v="87"/>
    <x v="5"/>
  </r>
  <r>
    <x v="13"/>
    <n v="1"/>
    <n v="88"/>
    <x v="5"/>
  </r>
  <r>
    <x v="13"/>
    <n v="2"/>
    <n v="91"/>
    <x v="5"/>
  </r>
  <r>
    <x v="13"/>
    <n v="2"/>
    <n v="93"/>
    <x v="5"/>
  </r>
  <r>
    <x v="13"/>
    <n v="2"/>
    <n v="94"/>
    <x v="5"/>
  </r>
  <r>
    <x v="13"/>
    <n v="1"/>
    <n v="95"/>
    <x v="5"/>
  </r>
  <r>
    <x v="13"/>
    <n v="2"/>
    <n v="97"/>
    <x v="5"/>
  </r>
  <r>
    <x v="14"/>
    <n v="4"/>
    <n v="0"/>
    <x v="0"/>
  </r>
  <r>
    <x v="14"/>
    <n v="6"/>
    <n v="1"/>
    <x v="0"/>
  </r>
  <r>
    <x v="14"/>
    <n v="5"/>
    <n v="2"/>
    <x v="0"/>
  </r>
  <r>
    <x v="14"/>
    <n v="7"/>
    <n v="3"/>
    <x v="0"/>
  </r>
  <r>
    <x v="14"/>
    <n v="9"/>
    <n v="4"/>
    <x v="0"/>
  </r>
  <r>
    <x v="14"/>
    <n v="9"/>
    <n v="5"/>
    <x v="0"/>
  </r>
  <r>
    <x v="14"/>
    <n v="5"/>
    <n v="6"/>
    <x v="1"/>
  </r>
  <r>
    <x v="14"/>
    <n v="3"/>
    <n v="7"/>
    <x v="1"/>
  </r>
  <r>
    <x v="14"/>
    <n v="8"/>
    <n v="8"/>
    <x v="1"/>
  </r>
  <r>
    <x v="14"/>
    <n v="5"/>
    <n v="9"/>
    <x v="1"/>
  </r>
  <r>
    <x v="14"/>
    <n v="7"/>
    <n v="10"/>
    <x v="1"/>
  </r>
  <r>
    <x v="14"/>
    <n v="7"/>
    <n v="11"/>
    <x v="1"/>
  </r>
  <r>
    <x v="14"/>
    <n v="6"/>
    <n v="12"/>
    <x v="2"/>
  </r>
  <r>
    <x v="14"/>
    <n v="6"/>
    <n v="13"/>
    <x v="2"/>
  </r>
  <r>
    <x v="14"/>
    <n v="6"/>
    <n v="14"/>
    <x v="2"/>
  </r>
  <r>
    <x v="14"/>
    <n v="5"/>
    <n v="15"/>
    <x v="2"/>
  </r>
  <r>
    <x v="14"/>
    <n v="6"/>
    <n v="16"/>
    <x v="2"/>
  </r>
  <r>
    <x v="14"/>
    <n v="4"/>
    <n v="17"/>
    <x v="2"/>
  </r>
  <r>
    <x v="14"/>
    <n v="7"/>
    <n v="18"/>
    <x v="3"/>
  </r>
  <r>
    <x v="14"/>
    <n v="7"/>
    <n v="19"/>
    <x v="3"/>
  </r>
  <r>
    <x v="14"/>
    <n v="12"/>
    <n v="20"/>
    <x v="3"/>
  </r>
  <r>
    <x v="14"/>
    <n v="11"/>
    <n v="21"/>
    <x v="3"/>
  </r>
  <r>
    <x v="14"/>
    <n v="14"/>
    <n v="22"/>
    <x v="3"/>
  </r>
  <r>
    <x v="14"/>
    <n v="10"/>
    <n v="23"/>
    <x v="3"/>
  </r>
  <r>
    <x v="14"/>
    <n v="8"/>
    <n v="24"/>
    <x v="3"/>
  </r>
  <r>
    <x v="14"/>
    <n v="20"/>
    <n v="25"/>
    <x v="3"/>
  </r>
  <r>
    <x v="14"/>
    <n v="11"/>
    <n v="26"/>
    <x v="3"/>
  </r>
  <r>
    <x v="14"/>
    <n v="10"/>
    <n v="27"/>
    <x v="3"/>
  </r>
  <r>
    <x v="14"/>
    <n v="15"/>
    <n v="28"/>
    <x v="3"/>
  </r>
  <r>
    <x v="14"/>
    <n v="13"/>
    <n v="29"/>
    <x v="4"/>
  </r>
  <r>
    <x v="14"/>
    <n v="6"/>
    <n v="30"/>
    <x v="4"/>
  </r>
  <r>
    <x v="14"/>
    <n v="11"/>
    <n v="31"/>
    <x v="4"/>
  </r>
  <r>
    <x v="14"/>
    <n v="7"/>
    <n v="32"/>
    <x v="4"/>
  </r>
  <r>
    <x v="14"/>
    <n v="4"/>
    <n v="33"/>
    <x v="4"/>
  </r>
  <r>
    <x v="14"/>
    <n v="6"/>
    <n v="34"/>
    <x v="4"/>
  </r>
  <r>
    <x v="14"/>
    <n v="12"/>
    <n v="35"/>
    <x v="4"/>
  </r>
  <r>
    <x v="14"/>
    <n v="13"/>
    <n v="36"/>
    <x v="4"/>
  </r>
  <r>
    <x v="14"/>
    <n v="8"/>
    <n v="37"/>
    <x v="4"/>
  </r>
  <r>
    <x v="14"/>
    <n v="9"/>
    <n v="38"/>
    <x v="4"/>
  </r>
  <r>
    <x v="14"/>
    <n v="15"/>
    <n v="39"/>
    <x v="4"/>
  </r>
  <r>
    <x v="14"/>
    <n v="8"/>
    <n v="40"/>
    <x v="4"/>
  </r>
  <r>
    <x v="14"/>
    <n v="11"/>
    <n v="41"/>
    <x v="4"/>
  </r>
  <r>
    <x v="14"/>
    <n v="5"/>
    <n v="42"/>
    <x v="4"/>
  </r>
  <r>
    <x v="14"/>
    <n v="14"/>
    <n v="43"/>
    <x v="4"/>
  </r>
  <r>
    <x v="14"/>
    <n v="10"/>
    <n v="44"/>
    <x v="4"/>
  </r>
  <r>
    <x v="14"/>
    <n v="5"/>
    <n v="45"/>
    <x v="4"/>
  </r>
  <r>
    <x v="14"/>
    <n v="3"/>
    <n v="46"/>
    <x v="4"/>
  </r>
  <r>
    <x v="14"/>
    <n v="5"/>
    <n v="47"/>
    <x v="4"/>
  </r>
  <r>
    <x v="14"/>
    <n v="5"/>
    <n v="48"/>
    <x v="4"/>
  </r>
  <r>
    <x v="14"/>
    <n v="7"/>
    <n v="49"/>
    <x v="4"/>
  </r>
  <r>
    <x v="14"/>
    <n v="6"/>
    <n v="50"/>
    <x v="4"/>
  </r>
  <r>
    <x v="14"/>
    <n v="5"/>
    <n v="51"/>
    <x v="4"/>
  </r>
  <r>
    <x v="14"/>
    <n v="10"/>
    <n v="52"/>
    <x v="4"/>
  </r>
  <r>
    <x v="14"/>
    <n v="9"/>
    <n v="53"/>
    <x v="4"/>
  </r>
  <r>
    <x v="14"/>
    <n v="5"/>
    <n v="54"/>
    <x v="4"/>
  </r>
  <r>
    <x v="14"/>
    <n v="5"/>
    <n v="55"/>
    <x v="4"/>
  </r>
  <r>
    <x v="14"/>
    <n v="7"/>
    <n v="56"/>
    <x v="4"/>
  </r>
  <r>
    <x v="14"/>
    <n v="3"/>
    <n v="57"/>
    <x v="4"/>
  </r>
  <r>
    <x v="14"/>
    <n v="4"/>
    <n v="58"/>
    <x v="4"/>
  </r>
  <r>
    <x v="14"/>
    <n v="5"/>
    <n v="59"/>
    <x v="4"/>
  </r>
  <r>
    <x v="14"/>
    <n v="4"/>
    <n v="60"/>
    <x v="5"/>
  </r>
  <r>
    <x v="14"/>
    <n v="5"/>
    <n v="61"/>
    <x v="5"/>
  </r>
  <r>
    <x v="14"/>
    <n v="5"/>
    <n v="62"/>
    <x v="5"/>
  </r>
  <r>
    <x v="14"/>
    <n v="5"/>
    <n v="63"/>
    <x v="5"/>
  </r>
  <r>
    <x v="14"/>
    <n v="2"/>
    <n v="64"/>
    <x v="5"/>
  </r>
  <r>
    <x v="14"/>
    <n v="2"/>
    <n v="65"/>
    <x v="5"/>
  </r>
  <r>
    <x v="14"/>
    <n v="4"/>
    <n v="66"/>
    <x v="5"/>
  </r>
  <r>
    <x v="14"/>
    <n v="4"/>
    <n v="67"/>
    <x v="5"/>
  </r>
  <r>
    <x v="14"/>
    <n v="3"/>
    <n v="68"/>
    <x v="5"/>
  </r>
  <r>
    <x v="14"/>
    <n v="3"/>
    <n v="69"/>
    <x v="5"/>
  </r>
  <r>
    <x v="14"/>
    <n v="1"/>
    <n v="70"/>
    <x v="5"/>
  </r>
  <r>
    <x v="14"/>
    <n v="3"/>
    <n v="71"/>
    <x v="5"/>
  </r>
  <r>
    <x v="14"/>
    <n v="5"/>
    <n v="73"/>
    <x v="5"/>
  </r>
  <r>
    <x v="14"/>
    <n v="6"/>
    <n v="74"/>
    <x v="5"/>
  </r>
  <r>
    <x v="14"/>
    <n v="2"/>
    <n v="75"/>
    <x v="5"/>
  </r>
  <r>
    <x v="14"/>
    <n v="1"/>
    <n v="76"/>
    <x v="5"/>
  </r>
  <r>
    <x v="14"/>
    <n v="1"/>
    <n v="77"/>
    <x v="5"/>
  </r>
  <r>
    <x v="14"/>
    <n v="1"/>
    <n v="79"/>
    <x v="5"/>
  </r>
  <r>
    <x v="14"/>
    <n v="3"/>
    <n v="80"/>
    <x v="5"/>
  </r>
  <r>
    <x v="14"/>
    <n v="1"/>
    <n v="81"/>
    <x v="5"/>
  </r>
  <r>
    <x v="14"/>
    <n v="1"/>
    <n v="82"/>
    <x v="5"/>
  </r>
  <r>
    <x v="14"/>
    <n v="1"/>
    <n v="85"/>
    <x v="5"/>
  </r>
  <r>
    <x v="14"/>
    <n v="1"/>
    <n v="86"/>
    <x v="5"/>
  </r>
  <r>
    <x v="15"/>
    <n v="5"/>
    <n v="0"/>
    <x v="0"/>
  </r>
  <r>
    <x v="15"/>
    <n v="10"/>
    <n v="1"/>
    <x v="0"/>
  </r>
  <r>
    <x v="15"/>
    <n v="5"/>
    <n v="2"/>
    <x v="0"/>
  </r>
  <r>
    <x v="15"/>
    <n v="3"/>
    <n v="3"/>
    <x v="0"/>
  </r>
  <r>
    <x v="15"/>
    <n v="7"/>
    <n v="4"/>
    <x v="0"/>
  </r>
  <r>
    <x v="15"/>
    <n v="5"/>
    <n v="5"/>
    <x v="0"/>
  </r>
  <r>
    <x v="15"/>
    <n v="9"/>
    <n v="6"/>
    <x v="1"/>
  </r>
  <r>
    <x v="15"/>
    <n v="7"/>
    <n v="7"/>
    <x v="1"/>
  </r>
  <r>
    <x v="15"/>
    <n v="6"/>
    <n v="8"/>
    <x v="1"/>
  </r>
  <r>
    <x v="15"/>
    <n v="13"/>
    <n v="9"/>
    <x v="1"/>
  </r>
  <r>
    <x v="15"/>
    <n v="9"/>
    <n v="10"/>
    <x v="1"/>
  </r>
  <r>
    <x v="15"/>
    <n v="11"/>
    <n v="11"/>
    <x v="1"/>
  </r>
  <r>
    <x v="15"/>
    <n v="10"/>
    <n v="12"/>
    <x v="2"/>
  </r>
  <r>
    <x v="15"/>
    <n v="13"/>
    <n v="13"/>
    <x v="2"/>
  </r>
  <r>
    <x v="15"/>
    <n v="8"/>
    <n v="14"/>
    <x v="2"/>
  </r>
  <r>
    <x v="15"/>
    <n v="12"/>
    <n v="15"/>
    <x v="2"/>
  </r>
  <r>
    <x v="15"/>
    <n v="12"/>
    <n v="16"/>
    <x v="2"/>
  </r>
  <r>
    <x v="15"/>
    <n v="10"/>
    <n v="17"/>
    <x v="2"/>
  </r>
  <r>
    <x v="15"/>
    <n v="16"/>
    <n v="18"/>
    <x v="3"/>
  </r>
  <r>
    <x v="15"/>
    <n v="15"/>
    <n v="19"/>
    <x v="3"/>
  </r>
  <r>
    <x v="15"/>
    <n v="10"/>
    <n v="20"/>
    <x v="3"/>
  </r>
  <r>
    <x v="15"/>
    <n v="19"/>
    <n v="21"/>
    <x v="3"/>
  </r>
  <r>
    <x v="15"/>
    <n v="21"/>
    <n v="22"/>
    <x v="3"/>
  </r>
  <r>
    <x v="15"/>
    <n v="16"/>
    <n v="23"/>
    <x v="3"/>
  </r>
  <r>
    <x v="15"/>
    <n v="15"/>
    <n v="24"/>
    <x v="3"/>
  </r>
  <r>
    <x v="15"/>
    <n v="15"/>
    <n v="25"/>
    <x v="3"/>
  </r>
  <r>
    <x v="15"/>
    <n v="19"/>
    <n v="26"/>
    <x v="3"/>
  </r>
  <r>
    <x v="15"/>
    <n v="12"/>
    <n v="27"/>
    <x v="3"/>
  </r>
  <r>
    <x v="15"/>
    <n v="19"/>
    <n v="28"/>
    <x v="3"/>
  </r>
  <r>
    <x v="15"/>
    <n v="14"/>
    <n v="29"/>
    <x v="4"/>
  </r>
  <r>
    <x v="15"/>
    <n v="9"/>
    <n v="30"/>
    <x v="4"/>
  </r>
  <r>
    <x v="15"/>
    <n v="14"/>
    <n v="31"/>
    <x v="4"/>
  </r>
  <r>
    <x v="15"/>
    <n v="16"/>
    <n v="32"/>
    <x v="4"/>
  </r>
  <r>
    <x v="15"/>
    <n v="15"/>
    <n v="33"/>
    <x v="4"/>
  </r>
  <r>
    <x v="15"/>
    <n v="18"/>
    <n v="34"/>
    <x v="4"/>
  </r>
  <r>
    <x v="15"/>
    <n v="18"/>
    <n v="35"/>
    <x v="4"/>
  </r>
  <r>
    <x v="15"/>
    <n v="16"/>
    <n v="36"/>
    <x v="4"/>
  </r>
  <r>
    <x v="15"/>
    <n v="12"/>
    <n v="37"/>
    <x v="4"/>
  </r>
  <r>
    <x v="15"/>
    <n v="24"/>
    <n v="38"/>
    <x v="4"/>
  </r>
  <r>
    <x v="15"/>
    <n v="14"/>
    <n v="39"/>
    <x v="4"/>
  </r>
  <r>
    <x v="15"/>
    <n v="22"/>
    <n v="40"/>
    <x v="4"/>
  </r>
  <r>
    <x v="15"/>
    <n v="13"/>
    <n v="41"/>
    <x v="4"/>
  </r>
  <r>
    <x v="15"/>
    <n v="21"/>
    <n v="42"/>
    <x v="4"/>
  </r>
  <r>
    <x v="15"/>
    <n v="15"/>
    <n v="43"/>
    <x v="4"/>
  </r>
  <r>
    <x v="15"/>
    <n v="8"/>
    <n v="44"/>
    <x v="4"/>
  </r>
  <r>
    <x v="15"/>
    <n v="12"/>
    <n v="45"/>
    <x v="4"/>
  </r>
  <r>
    <x v="15"/>
    <n v="10"/>
    <n v="46"/>
    <x v="4"/>
  </r>
  <r>
    <x v="15"/>
    <n v="11"/>
    <n v="47"/>
    <x v="4"/>
  </r>
  <r>
    <x v="15"/>
    <n v="9"/>
    <n v="48"/>
    <x v="4"/>
  </r>
  <r>
    <x v="15"/>
    <n v="17"/>
    <n v="49"/>
    <x v="4"/>
  </r>
  <r>
    <x v="15"/>
    <n v="16"/>
    <n v="50"/>
    <x v="4"/>
  </r>
  <r>
    <x v="15"/>
    <n v="16"/>
    <n v="51"/>
    <x v="4"/>
  </r>
  <r>
    <x v="15"/>
    <n v="15"/>
    <n v="52"/>
    <x v="4"/>
  </r>
  <r>
    <x v="15"/>
    <n v="14"/>
    <n v="53"/>
    <x v="4"/>
  </r>
  <r>
    <x v="15"/>
    <n v="17"/>
    <n v="54"/>
    <x v="4"/>
  </r>
  <r>
    <x v="15"/>
    <n v="20"/>
    <n v="55"/>
    <x v="4"/>
  </r>
  <r>
    <x v="15"/>
    <n v="15"/>
    <n v="56"/>
    <x v="4"/>
  </r>
  <r>
    <x v="15"/>
    <n v="15"/>
    <n v="57"/>
    <x v="4"/>
  </r>
  <r>
    <x v="15"/>
    <n v="12"/>
    <n v="58"/>
    <x v="4"/>
  </r>
  <r>
    <x v="15"/>
    <n v="14"/>
    <n v="59"/>
    <x v="4"/>
  </r>
  <r>
    <x v="15"/>
    <n v="8"/>
    <n v="60"/>
    <x v="5"/>
  </r>
  <r>
    <x v="15"/>
    <n v="7"/>
    <n v="61"/>
    <x v="5"/>
  </r>
  <r>
    <x v="15"/>
    <n v="14"/>
    <n v="62"/>
    <x v="5"/>
  </r>
  <r>
    <x v="15"/>
    <n v="9"/>
    <n v="63"/>
    <x v="5"/>
  </r>
  <r>
    <x v="15"/>
    <n v="12"/>
    <n v="64"/>
    <x v="5"/>
  </r>
  <r>
    <x v="15"/>
    <n v="5"/>
    <n v="65"/>
    <x v="5"/>
  </r>
  <r>
    <x v="15"/>
    <n v="7"/>
    <n v="66"/>
    <x v="5"/>
  </r>
  <r>
    <x v="15"/>
    <n v="10"/>
    <n v="67"/>
    <x v="5"/>
  </r>
  <r>
    <x v="15"/>
    <n v="8"/>
    <n v="68"/>
    <x v="5"/>
  </r>
  <r>
    <x v="15"/>
    <n v="6"/>
    <n v="69"/>
    <x v="5"/>
  </r>
  <r>
    <x v="15"/>
    <n v="7"/>
    <n v="70"/>
    <x v="5"/>
  </r>
  <r>
    <x v="15"/>
    <n v="4"/>
    <n v="71"/>
    <x v="5"/>
  </r>
  <r>
    <x v="15"/>
    <n v="4"/>
    <n v="72"/>
    <x v="5"/>
  </r>
  <r>
    <x v="15"/>
    <n v="9"/>
    <n v="73"/>
    <x v="5"/>
  </r>
  <r>
    <x v="15"/>
    <n v="3"/>
    <n v="74"/>
    <x v="5"/>
  </r>
  <r>
    <x v="15"/>
    <n v="3"/>
    <n v="75"/>
    <x v="5"/>
  </r>
  <r>
    <x v="15"/>
    <n v="7"/>
    <n v="76"/>
    <x v="5"/>
  </r>
  <r>
    <x v="15"/>
    <n v="3"/>
    <n v="77"/>
    <x v="5"/>
  </r>
  <r>
    <x v="15"/>
    <n v="2"/>
    <n v="78"/>
    <x v="5"/>
  </r>
  <r>
    <x v="15"/>
    <n v="3"/>
    <n v="79"/>
    <x v="5"/>
  </r>
  <r>
    <x v="15"/>
    <n v="3"/>
    <n v="80"/>
    <x v="5"/>
  </r>
  <r>
    <x v="15"/>
    <n v="3"/>
    <n v="81"/>
    <x v="5"/>
  </r>
  <r>
    <x v="15"/>
    <n v="7"/>
    <n v="82"/>
    <x v="5"/>
  </r>
  <r>
    <x v="15"/>
    <n v="1"/>
    <n v="83"/>
    <x v="5"/>
  </r>
  <r>
    <x v="15"/>
    <n v="6"/>
    <n v="84"/>
    <x v="5"/>
  </r>
  <r>
    <x v="15"/>
    <n v="2"/>
    <n v="85"/>
    <x v="5"/>
  </r>
  <r>
    <x v="15"/>
    <n v="4"/>
    <n v="86"/>
    <x v="5"/>
  </r>
  <r>
    <x v="15"/>
    <n v="2"/>
    <n v="87"/>
    <x v="5"/>
  </r>
  <r>
    <x v="15"/>
    <n v="4"/>
    <n v="88"/>
    <x v="5"/>
  </r>
  <r>
    <x v="15"/>
    <n v="2"/>
    <n v="89"/>
    <x v="5"/>
  </r>
  <r>
    <x v="15"/>
    <n v="2"/>
    <n v="90"/>
    <x v="5"/>
  </r>
  <r>
    <x v="15"/>
    <n v="1"/>
    <n v="91"/>
    <x v="5"/>
  </r>
  <r>
    <x v="15"/>
    <n v="1"/>
    <n v="94"/>
    <x v="5"/>
  </r>
  <r>
    <x v="15"/>
    <n v="1"/>
    <n v="95"/>
    <x v="5"/>
  </r>
  <r>
    <x v="16"/>
    <n v="186"/>
    <n v="0"/>
    <x v="0"/>
  </r>
  <r>
    <x v="16"/>
    <n v="215"/>
    <n v="1"/>
    <x v="0"/>
  </r>
  <r>
    <x v="16"/>
    <n v="244"/>
    <n v="2"/>
    <x v="0"/>
  </r>
  <r>
    <x v="16"/>
    <n v="262"/>
    <n v="3"/>
    <x v="0"/>
  </r>
  <r>
    <x v="16"/>
    <n v="280"/>
    <n v="4"/>
    <x v="0"/>
  </r>
  <r>
    <x v="16"/>
    <n v="295"/>
    <n v="5"/>
    <x v="0"/>
  </r>
  <r>
    <x v="16"/>
    <n v="288"/>
    <n v="6"/>
    <x v="1"/>
  </r>
  <r>
    <x v="16"/>
    <n v="301"/>
    <n v="7"/>
    <x v="1"/>
  </r>
  <r>
    <x v="16"/>
    <n v="296"/>
    <n v="8"/>
    <x v="1"/>
  </r>
  <r>
    <x v="16"/>
    <n v="314"/>
    <n v="9"/>
    <x v="1"/>
  </r>
  <r>
    <x v="16"/>
    <n v="294"/>
    <n v="10"/>
    <x v="1"/>
  </r>
  <r>
    <x v="16"/>
    <n v="308"/>
    <n v="11"/>
    <x v="1"/>
  </r>
  <r>
    <x v="16"/>
    <n v="355"/>
    <n v="12"/>
    <x v="2"/>
  </r>
  <r>
    <x v="16"/>
    <n v="345"/>
    <n v="13"/>
    <x v="2"/>
  </r>
  <r>
    <x v="16"/>
    <n v="385"/>
    <n v="14"/>
    <x v="2"/>
  </r>
  <r>
    <x v="16"/>
    <n v="358"/>
    <n v="15"/>
    <x v="2"/>
  </r>
  <r>
    <x v="16"/>
    <n v="392"/>
    <n v="16"/>
    <x v="2"/>
  </r>
  <r>
    <x v="16"/>
    <n v="348"/>
    <n v="17"/>
    <x v="2"/>
  </r>
  <r>
    <x v="16"/>
    <n v="381"/>
    <n v="18"/>
    <x v="3"/>
  </r>
  <r>
    <x v="16"/>
    <n v="398"/>
    <n v="19"/>
    <x v="3"/>
  </r>
  <r>
    <x v="16"/>
    <n v="477"/>
    <n v="20"/>
    <x v="3"/>
  </r>
  <r>
    <x v="16"/>
    <n v="507"/>
    <n v="21"/>
    <x v="3"/>
  </r>
  <r>
    <x v="16"/>
    <n v="569"/>
    <n v="22"/>
    <x v="3"/>
  </r>
  <r>
    <x v="16"/>
    <n v="536"/>
    <n v="23"/>
    <x v="3"/>
  </r>
  <r>
    <x v="16"/>
    <n v="501"/>
    <n v="24"/>
    <x v="3"/>
  </r>
  <r>
    <x v="16"/>
    <n v="524"/>
    <n v="25"/>
    <x v="3"/>
  </r>
  <r>
    <x v="16"/>
    <n v="518"/>
    <n v="26"/>
    <x v="3"/>
  </r>
  <r>
    <x v="16"/>
    <n v="563"/>
    <n v="27"/>
    <x v="3"/>
  </r>
  <r>
    <x v="16"/>
    <n v="534"/>
    <n v="28"/>
    <x v="3"/>
  </r>
  <r>
    <x v="16"/>
    <n v="526"/>
    <n v="29"/>
    <x v="4"/>
  </r>
  <r>
    <x v="16"/>
    <n v="511"/>
    <n v="30"/>
    <x v="4"/>
  </r>
  <r>
    <x v="16"/>
    <n v="485"/>
    <n v="31"/>
    <x v="4"/>
  </r>
  <r>
    <x v="16"/>
    <n v="487"/>
    <n v="32"/>
    <x v="4"/>
  </r>
  <r>
    <x v="16"/>
    <n v="447"/>
    <n v="33"/>
    <x v="4"/>
  </r>
  <r>
    <x v="16"/>
    <n v="449"/>
    <n v="34"/>
    <x v="4"/>
  </r>
  <r>
    <x v="16"/>
    <n v="403"/>
    <n v="35"/>
    <x v="4"/>
  </r>
  <r>
    <x v="16"/>
    <n v="426"/>
    <n v="36"/>
    <x v="4"/>
  </r>
  <r>
    <x v="16"/>
    <n v="397"/>
    <n v="37"/>
    <x v="4"/>
  </r>
  <r>
    <x v="16"/>
    <n v="430"/>
    <n v="38"/>
    <x v="4"/>
  </r>
  <r>
    <x v="16"/>
    <n v="415"/>
    <n v="39"/>
    <x v="4"/>
  </r>
  <r>
    <x v="16"/>
    <n v="387"/>
    <n v="40"/>
    <x v="4"/>
  </r>
  <r>
    <x v="16"/>
    <n v="420"/>
    <n v="41"/>
    <x v="4"/>
  </r>
  <r>
    <x v="16"/>
    <n v="392"/>
    <n v="42"/>
    <x v="4"/>
  </r>
  <r>
    <x v="16"/>
    <n v="375"/>
    <n v="43"/>
    <x v="4"/>
  </r>
  <r>
    <x v="16"/>
    <n v="346"/>
    <n v="44"/>
    <x v="4"/>
  </r>
  <r>
    <x v="16"/>
    <n v="317"/>
    <n v="45"/>
    <x v="4"/>
  </r>
  <r>
    <x v="16"/>
    <n v="343"/>
    <n v="46"/>
    <x v="4"/>
  </r>
  <r>
    <x v="16"/>
    <n v="332"/>
    <n v="47"/>
    <x v="4"/>
  </r>
  <r>
    <x v="16"/>
    <n v="365"/>
    <n v="48"/>
    <x v="4"/>
  </r>
  <r>
    <x v="16"/>
    <n v="358"/>
    <n v="49"/>
    <x v="4"/>
  </r>
  <r>
    <x v="16"/>
    <n v="353"/>
    <n v="50"/>
    <x v="4"/>
  </r>
  <r>
    <x v="16"/>
    <n v="375"/>
    <n v="51"/>
    <x v="4"/>
  </r>
  <r>
    <x v="16"/>
    <n v="349"/>
    <n v="52"/>
    <x v="4"/>
  </r>
  <r>
    <x v="16"/>
    <n v="337"/>
    <n v="53"/>
    <x v="4"/>
  </r>
  <r>
    <x v="16"/>
    <n v="321"/>
    <n v="54"/>
    <x v="4"/>
  </r>
  <r>
    <x v="16"/>
    <n v="357"/>
    <n v="55"/>
    <x v="4"/>
  </r>
  <r>
    <x v="16"/>
    <n v="343"/>
    <n v="56"/>
    <x v="4"/>
  </r>
  <r>
    <x v="16"/>
    <n v="312"/>
    <n v="57"/>
    <x v="4"/>
  </r>
  <r>
    <x v="16"/>
    <n v="346"/>
    <n v="58"/>
    <x v="4"/>
  </r>
  <r>
    <x v="16"/>
    <n v="328"/>
    <n v="59"/>
    <x v="4"/>
  </r>
  <r>
    <x v="16"/>
    <n v="278"/>
    <n v="60"/>
    <x v="5"/>
  </r>
  <r>
    <x v="16"/>
    <n v="251"/>
    <n v="61"/>
    <x v="5"/>
  </r>
  <r>
    <x v="16"/>
    <n v="251"/>
    <n v="62"/>
    <x v="5"/>
  </r>
  <r>
    <x v="16"/>
    <n v="221"/>
    <n v="63"/>
    <x v="5"/>
  </r>
  <r>
    <x v="16"/>
    <n v="252"/>
    <n v="64"/>
    <x v="5"/>
  </r>
  <r>
    <x v="16"/>
    <n v="192"/>
    <n v="65"/>
    <x v="5"/>
  </r>
  <r>
    <x v="16"/>
    <n v="177"/>
    <n v="66"/>
    <x v="5"/>
  </r>
  <r>
    <x v="16"/>
    <n v="173"/>
    <n v="67"/>
    <x v="5"/>
  </r>
  <r>
    <x v="16"/>
    <n v="182"/>
    <n v="68"/>
    <x v="5"/>
  </r>
  <r>
    <x v="16"/>
    <n v="161"/>
    <n v="69"/>
    <x v="5"/>
  </r>
  <r>
    <x v="16"/>
    <n v="161"/>
    <n v="70"/>
    <x v="5"/>
  </r>
  <r>
    <x v="16"/>
    <n v="137"/>
    <n v="71"/>
    <x v="5"/>
  </r>
  <r>
    <x v="16"/>
    <n v="152"/>
    <n v="72"/>
    <x v="5"/>
  </r>
  <r>
    <x v="16"/>
    <n v="125"/>
    <n v="73"/>
    <x v="5"/>
  </r>
  <r>
    <x v="16"/>
    <n v="112"/>
    <n v="74"/>
    <x v="5"/>
  </r>
  <r>
    <x v="16"/>
    <n v="109"/>
    <n v="75"/>
    <x v="5"/>
  </r>
  <r>
    <x v="16"/>
    <n v="85"/>
    <n v="76"/>
    <x v="5"/>
  </r>
  <r>
    <x v="16"/>
    <n v="79"/>
    <n v="77"/>
    <x v="5"/>
  </r>
  <r>
    <x v="16"/>
    <n v="94"/>
    <n v="78"/>
    <x v="5"/>
  </r>
  <r>
    <x v="16"/>
    <n v="74"/>
    <n v="79"/>
    <x v="5"/>
  </r>
  <r>
    <x v="16"/>
    <n v="65"/>
    <n v="80"/>
    <x v="5"/>
  </r>
  <r>
    <x v="16"/>
    <n v="64"/>
    <n v="81"/>
    <x v="5"/>
  </r>
  <r>
    <x v="16"/>
    <n v="48"/>
    <n v="82"/>
    <x v="5"/>
  </r>
  <r>
    <x v="16"/>
    <n v="50"/>
    <n v="83"/>
    <x v="5"/>
  </r>
  <r>
    <x v="16"/>
    <n v="53"/>
    <n v="84"/>
    <x v="5"/>
  </r>
  <r>
    <x v="16"/>
    <n v="29"/>
    <n v="85"/>
    <x v="5"/>
  </r>
  <r>
    <x v="16"/>
    <n v="42"/>
    <n v="86"/>
    <x v="5"/>
  </r>
  <r>
    <x v="16"/>
    <n v="29"/>
    <n v="87"/>
    <x v="5"/>
  </r>
  <r>
    <x v="16"/>
    <n v="23"/>
    <n v="88"/>
    <x v="5"/>
  </r>
  <r>
    <x v="16"/>
    <n v="32"/>
    <n v="89"/>
    <x v="5"/>
  </r>
  <r>
    <x v="16"/>
    <n v="15"/>
    <n v="90"/>
    <x v="5"/>
  </r>
  <r>
    <x v="16"/>
    <n v="15"/>
    <n v="91"/>
    <x v="5"/>
  </r>
  <r>
    <x v="16"/>
    <n v="15"/>
    <n v="92"/>
    <x v="5"/>
  </r>
  <r>
    <x v="16"/>
    <n v="9"/>
    <n v="93"/>
    <x v="5"/>
  </r>
  <r>
    <x v="16"/>
    <n v="8"/>
    <n v="94"/>
    <x v="5"/>
  </r>
  <r>
    <x v="16"/>
    <n v="3"/>
    <n v="95"/>
    <x v="5"/>
  </r>
  <r>
    <x v="16"/>
    <n v="4"/>
    <n v="96"/>
    <x v="5"/>
  </r>
  <r>
    <x v="16"/>
    <n v="1"/>
    <n v="97"/>
    <x v="5"/>
  </r>
  <r>
    <x v="16"/>
    <n v="1"/>
    <n v="98"/>
    <x v="5"/>
  </r>
  <r>
    <x v="16"/>
    <n v="2"/>
    <n v="99"/>
    <x v="5"/>
  </r>
  <r>
    <x v="16"/>
    <n v="3"/>
    <n v="101"/>
    <x v="5"/>
  </r>
  <r>
    <x v="16"/>
    <n v="1"/>
    <n v="103"/>
    <x v="5"/>
  </r>
  <r>
    <x v="17"/>
    <n v="11"/>
    <n v="0"/>
    <x v="0"/>
  </r>
  <r>
    <x v="17"/>
    <n v="12"/>
    <n v="1"/>
    <x v="0"/>
  </r>
  <r>
    <x v="17"/>
    <n v="9"/>
    <n v="2"/>
    <x v="0"/>
  </r>
  <r>
    <x v="17"/>
    <n v="9"/>
    <n v="3"/>
    <x v="0"/>
  </r>
  <r>
    <x v="17"/>
    <n v="19"/>
    <n v="4"/>
    <x v="0"/>
  </r>
  <r>
    <x v="17"/>
    <n v="12"/>
    <n v="5"/>
    <x v="0"/>
  </r>
  <r>
    <x v="17"/>
    <n v="11"/>
    <n v="6"/>
    <x v="1"/>
  </r>
  <r>
    <x v="17"/>
    <n v="13"/>
    <n v="7"/>
    <x v="1"/>
  </r>
  <r>
    <x v="17"/>
    <n v="14"/>
    <n v="8"/>
    <x v="1"/>
  </r>
  <r>
    <x v="17"/>
    <n v="19"/>
    <n v="9"/>
    <x v="1"/>
  </r>
  <r>
    <x v="17"/>
    <n v="18"/>
    <n v="10"/>
    <x v="1"/>
  </r>
  <r>
    <x v="17"/>
    <n v="14"/>
    <n v="11"/>
    <x v="1"/>
  </r>
  <r>
    <x v="17"/>
    <n v="17"/>
    <n v="12"/>
    <x v="2"/>
  </r>
  <r>
    <x v="17"/>
    <n v="22"/>
    <n v="13"/>
    <x v="2"/>
  </r>
  <r>
    <x v="17"/>
    <n v="22"/>
    <n v="14"/>
    <x v="2"/>
  </r>
  <r>
    <x v="17"/>
    <n v="15"/>
    <n v="15"/>
    <x v="2"/>
  </r>
  <r>
    <x v="17"/>
    <n v="21"/>
    <n v="16"/>
    <x v="2"/>
  </r>
  <r>
    <x v="17"/>
    <n v="27"/>
    <n v="17"/>
    <x v="2"/>
  </r>
  <r>
    <x v="17"/>
    <n v="30"/>
    <n v="18"/>
    <x v="3"/>
  </r>
  <r>
    <x v="17"/>
    <n v="21"/>
    <n v="19"/>
    <x v="3"/>
  </r>
  <r>
    <x v="17"/>
    <n v="30"/>
    <n v="20"/>
    <x v="3"/>
  </r>
  <r>
    <x v="17"/>
    <n v="26"/>
    <n v="21"/>
    <x v="3"/>
  </r>
  <r>
    <x v="17"/>
    <n v="26"/>
    <n v="22"/>
    <x v="3"/>
  </r>
  <r>
    <x v="17"/>
    <n v="13"/>
    <n v="23"/>
    <x v="3"/>
  </r>
  <r>
    <x v="17"/>
    <n v="18"/>
    <n v="24"/>
    <x v="3"/>
  </r>
  <r>
    <x v="17"/>
    <n v="33"/>
    <n v="25"/>
    <x v="3"/>
  </r>
  <r>
    <x v="17"/>
    <n v="18"/>
    <n v="26"/>
    <x v="3"/>
  </r>
  <r>
    <x v="17"/>
    <n v="30"/>
    <n v="27"/>
    <x v="3"/>
  </r>
  <r>
    <x v="17"/>
    <n v="12"/>
    <n v="28"/>
    <x v="3"/>
  </r>
  <r>
    <x v="17"/>
    <n v="18"/>
    <n v="29"/>
    <x v="4"/>
  </r>
  <r>
    <x v="17"/>
    <n v="17"/>
    <n v="30"/>
    <x v="4"/>
  </r>
  <r>
    <x v="17"/>
    <n v="17"/>
    <n v="31"/>
    <x v="4"/>
  </r>
  <r>
    <x v="17"/>
    <n v="19"/>
    <n v="32"/>
    <x v="4"/>
  </r>
  <r>
    <x v="17"/>
    <n v="13"/>
    <n v="33"/>
    <x v="4"/>
  </r>
  <r>
    <x v="17"/>
    <n v="17"/>
    <n v="34"/>
    <x v="4"/>
  </r>
  <r>
    <x v="17"/>
    <n v="23"/>
    <n v="35"/>
    <x v="4"/>
  </r>
  <r>
    <x v="17"/>
    <n v="14"/>
    <n v="36"/>
    <x v="4"/>
  </r>
  <r>
    <x v="17"/>
    <n v="17"/>
    <n v="37"/>
    <x v="4"/>
  </r>
  <r>
    <x v="17"/>
    <n v="20"/>
    <n v="38"/>
    <x v="4"/>
  </r>
  <r>
    <x v="17"/>
    <n v="14"/>
    <n v="39"/>
    <x v="4"/>
  </r>
  <r>
    <x v="17"/>
    <n v="14"/>
    <n v="40"/>
    <x v="4"/>
  </r>
  <r>
    <x v="17"/>
    <n v="19"/>
    <n v="41"/>
    <x v="4"/>
  </r>
  <r>
    <x v="17"/>
    <n v="15"/>
    <n v="42"/>
    <x v="4"/>
  </r>
  <r>
    <x v="17"/>
    <n v="21"/>
    <n v="43"/>
    <x v="4"/>
  </r>
  <r>
    <x v="17"/>
    <n v="24"/>
    <n v="44"/>
    <x v="4"/>
  </r>
  <r>
    <x v="17"/>
    <n v="16"/>
    <n v="45"/>
    <x v="4"/>
  </r>
  <r>
    <x v="17"/>
    <n v="15"/>
    <n v="46"/>
    <x v="4"/>
  </r>
  <r>
    <x v="17"/>
    <n v="21"/>
    <n v="47"/>
    <x v="4"/>
  </r>
  <r>
    <x v="17"/>
    <n v="16"/>
    <n v="48"/>
    <x v="4"/>
  </r>
  <r>
    <x v="17"/>
    <n v="19"/>
    <n v="49"/>
    <x v="4"/>
  </r>
  <r>
    <x v="17"/>
    <n v="13"/>
    <n v="50"/>
    <x v="4"/>
  </r>
  <r>
    <x v="17"/>
    <n v="15"/>
    <n v="51"/>
    <x v="4"/>
  </r>
  <r>
    <x v="17"/>
    <n v="17"/>
    <n v="52"/>
    <x v="4"/>
  </r>
  <r>
    <x v="17"/>
    <n v="24"/>
    <n v="53"/>
    <x v="4"/>
  </r>
  <r>
    <x v="17"/>
    <n v="11"/>
    <n v="54"/>
    <x v="4"/>
  </r>
  <r>
    <x v="17"/>
    <n v="15"/>
    <n v="55"/>
    <x v="4"/>
  </r>
  <r>
    <x v="17"/>
    <n v="5"/>
    <n v="56"/>
    <x v="4"/>
  </r>
  <r>
    <x v="17"/>
    <n v="13"/>
    <n v="57"/>
    <x v="4"/>
  </r>
  <r>
    <x v="17"/>
    <n v="7"/>
    <n v="58"/>
    <x v="4"/>
  </r>
  <r>
    <x v="17"/>
    <n v="7"/>
    <n v="59"/>
    <x v="4"/>
  </r>
  <r>
    <x v="17"/>
    <n v="9"/>
    <n v="60"/>
    <x v="5"/>
  </r>
  <r>
    <x v="17"/>
    <n v="8"/>
    <n v="61"/>
    <x v="5"/>
  </r>
  <r>
    <x v="17"/>
    <n v="9"/>
    <n v="62"/>
    <x v="5"/>
  </r>
  <r>
    <x v="17"/>
    <n v="14"/>
    <n v="63"/>
    <x v="5"/>
  </r>
  <r>
    <x v="17"/>
    <n v="5"/>
    <n v="64"/>
    <x v="5"/>
  </r>
  <r>
    <x v="17"/>
    <n v="8"/>
    <n v="65"/>
    <x v="5"/>
  </r>
  <r>
    <x v="17"/>
    <n v="4"/>
    <n v="66"/>
    <x v="5"/>
  </r>
  <r>
    <x v="17"/>
    <n v="9"/>
    <n v="67"/>
    <x v="5"/>
  </r>
  <r>
    <x v="17"/>
    <n v="2"/>
    <n v="68"/>
    <x v="5"/>
  </r>
  <r>
    <x v="17"/>
    <n v="3"/>
    <n v="69"/>
    <x v="5"/>
  </r>
  <r>
    <x v="17"/>
    <n v="5"/>
    <n v="70"/>
    <x v="5"/>
  </r>
  <r>
    <x v="17"/>
    <n v="7"/>
    <n v="71"/>
    <x v="5"/>
  </r>
  <r>
    <x v="17"/>
    <n v="5"/>
    <n v="72"/>
    <x v="5"/>
  </r>
  <r>
    <x v="17"/>
    <n v="5"/>
    <n v="73"/>
    <x v="5"/>
  </r>
  <r>
    <x v="17"/>
    <n v="5"/>
    <n v="74"/>
    <x v="5"/>
  </r>
  <r>
    <x v="17"/>
    <n v="3"/>
    <n v="75"/>
    <x v="5"/>
  </r>
  <r>
    <x v="17"/>
    <n v="1"/>
    <n v="77"/>
    <x v="5"/>
  </r>
  <r>
    <x v="17"/>
    <n v="2"/>
    <n v="78"/>
    <x v="5"/>
  </r>
  <r>
    <x v="17"/>
    <n v="4"/>
    <n v="79"/>
    <x v="5"/>
  </r>
  <r>
    <x v="17"/>
    <n v="2"/>
    <n v="80"/>
    <x v="5"/>
  </r>
  <r>
    <x v="17"/>
    <n v="1"/>
    <n v="82"/>
    <x v="5"/>
  </r>
  <r>
    <x v="17"/>
    <n v="5"/>
    <n v="84"/>
    <x v="5"/>
  </r>
  <r>
    <x v="17"/>
    <n v="2"/>
    <n v="85"/>
    <x v="5"/>
  </r>
  <r>
    <x v="17"/>
    <n v="2"/>
    <n v="87"/>
    <x v="5"/>
  </r>
  <r>
    <x v="17"/>
    <n v="2"/>
    <n v="88"/>
    <x v="5"/>
  </r>
  <r>
    <x v="17"/>
    <n v="1"/>
    <n v="89"/>
    <x v="5"/>
  </r>
  <r>
    <x v="17"/>
    <n v="1"/>
    <n v="91"/>
    <x v="5"/>
  </r>
  <r>
    <x v="18"/>
    <n v="2596"/>
    <n v="0"/>
    <x v="0"/>
  </r>
  <r>
    <x v="18"/>
    <n v="2940"/>
    <n v="1"/>
    <x v="0"/>
  </r>
  <r>
    <x v="18"/>
    <n v="3145"/>
    <n v="2"/>
    <x v="0"/>
  </r>
  <r>
    <x v="18"/>
    <n v="3333"/>
    <n v="3"/>
    <x v="0"/>
  </r>
  <r>
    <x v="18"/>
    <n v="3642"/>
    <n v="4"/>
    <x v="0"/>
  </r>
  <r>
    <x v="18"/>
    <n v="3697"/>
    <n v="5"/>
    <x v="0"/>
  </r>
  <r>
    <x v="18"/>
    <n v="3784"/>
    <n v="6"/>
    <x v="1"/>
  </r>
  <r>
    <x v="18"/>
    <n v="3898"/>
    <n v="7"/>
    <x v="1"/>
  </r>
  <r>
    <x v="18"/>
    <n v="3827"/>
    <n v="8"/>
    <x v="1"/>
  </r>
  <r>
    <x v="18"/>
    <n v="3859"/>
    <n v="9"/>
    <x v="1"/>
  </r>
  <r>
    <x v="18"/>
    <n v="3650"/>
    <n v="10"/>
    <x v="1"/>
  </r>
  <r>
    <x v="18"/>
    <n v="3780"/>
    <n v="11"/>
    <x v="1"/>
  </r>
  <r>
    <x v="18"/>
    <n v="4109"/>
    <n v="12"/>
    <x v="2"/>
  </r>
  <r>
    <x v="18"/>
    <n v="4389"/>
    <n v="13"/>
    <x v="2"/>
  </r>
  <r>
    <x v="18"/>
    <n v="4444"/>
    <n v="14"/>
    <x v="2"/>
  </r>
  <r>
    <x v="18"/>
    <n v="4455"/>
    <n v="15"/>
    <x v="2"/>
  </r>
  <r>
    <x v="18"/>
    <n v="4485"/>
    <n v="16"/>
    <x v="2"/>
  </r>
  <r>
    <x v="18"/>
    <n v="4686"/>
    <n v="17"/>
    <x v="2"/>
  </r>
  <r>
    <x v="18"/>
    <n v="4623"/>
    <n v="18"/>
    <x v="3"/>
  </r>
  <r>
    <x v="18"/>
    <n v="4874"/>
    <n v="19"/>
    <x v="3"/>
  </r>
  <r>
    <x v="18"/>
    <n v="5452"/>
    <n v="20"/>
    <x v="3"/>
  </r>
  <r>
    <x v="18"/>
    <n v="6070"/>
    <n v="21"/>
    <x v="3"/>
  </r>
  <r>
    <x v="18"/>
    <n v="6577"/>
    <n v="22"/>
    <x v="3"/>
  </r>
  <r>
    <x v="18"/>
    <n v="6503"/>
    <n v="23"/>
    <x v="3"/>
  </r>
  <r>
    <x v="18"/>
    <n v="7004"/>
    <n v="24"/>
    <x v="3"/>
  </r>
  <r>
    <x v="18"/>
    <n v="6593"/>
    <n v="25"/>
    <x v="3"/>
  </r>
  <r>
    <x v="18"/>
    <n v="7115"/>
    <n v="26"/>
    <x v="3"/>
  </r>
  <r>
    <x v="18"/>
    <n v="7185"/>
    <n v="27"/>
    <x v="3"/>
  </r>
  <r>
    <x v="18"/>
    <n v="7052"/>
    <n v="28"/>
    <x v="3"/>
  </r>
  <r>
    <x v="18"/>
    <n v="7052"/>
    <n v="29"/>
    <x v="4"/>
  </r>
  <r>
    <x v="18"/>
    <n v="7104"/>
    <n v="30"/>
    <x v="4"/>
  </r>
  <r>
    <x v="18"/>
    <n v="6898"/>
    <n v="31"/>
    <x v="4"/>
  </r>
  <r>
    <x v="18"/>
    <n v="6785"/>
    <n v="32"/>
    <x v="4"/>
  </r>
  <r>
    <x v="18"/>
    <n v="6473"/>
    <n v="33"/>
    <x v="4"/>
  </r>
  <r>
    <x v="18"/>
    <n v="6450"/>
    <n v="34"/>
    <x v="4"/>
  </r>
  <r>
    <x v="18"/>
    <n v="6174"/>
    <n v="35"/>
    <x v="4"/>
  </r>
  <r>
    <x v="18"/>
    <n v="5980"/>
    <n v="36"/>
    <x v="4"/>
  </r>
  <r>
    <x v="18"/>
    <n v="5898"/>
    <n v="37"/>
    <x v="4"/>
  </r>
  <r>
    <x v="18"/>
    <n v="5679"/>
    <n v="38"/>
    <x v="4"/>
  </r>
  <r>
    <x v="18"/>
    <n v="5811"/>
    <n v="39"/>
    <x v="4"/>
  </r>
  <r>
    <x v="18"/>
    <n v="5662"/>
    <n v="40"/>
    <x v="4"/>
  </r>
  <r>
    <x v="18"/>
    <n v="5432"/>
    <n v="41"/>
    <x v="4"/>
  </r>
  <r>
    <x v="18"/>
    <n v="5256"/>
    <n v="42"/>
    <x v="4"/>
  </r>
  <r>
    <x v="18"/>
    <n v="4768"/>
    <n v="43"/>
    <x v="4"/>
  </r>
  <r>
    <x v="18"/>
    <n v="4593"/>
    <n v="44"/>
    <x v="4"/>
  </r>
  <r>
    <x v="18"/>
    <n v="4231"/>
    <n v="45"/>
    <x v="4"/>
  </r>
  <r>
    <x v="18"/>
    <n v="3961"/>
    <n v="46"/>
    <x v="4"/>
  </r>
  <r>
    <x v="18"/>
    <n v="3972"/>
    <n v="47"/>
    <x v="4"/>
  </r>
  <r>
    <x v="18"/>
    <n v="3915"/>
    <n v="48"/>
    <x v="4"/>
  </r>
  <r>
    <x v="18"/>
    <n v="3946"/>
    <n v="49"/>
    <x v="4"/>
  </r>
  <r>
    <x v="18"/>
    <n v="3970"/>
    <n v="50"/>
    <x v="4"/>
  </r>
  <r>
    <x v="18"/>
    <n v="4087"/>
    <n v="51"/>
    <x v="4"/>
  </r>
  <r>
    <x v="18"/>
    <n v="4214"/>
    <n v="52"/>
    <x v="4"/>
  </r>
  <r>
    <x v="18"/>
    <n v="4180"/>
    <n v="53"/>
    <x v="4"/>
  </r>
  <r>
    <x v="18"/>
    <n v="4069"/>
    <n v="54"/>
    <x v="4"/>
  </r>
  <r>
    <x v="18"/>
    <n v="4151"/>
    <n v="55"/>
    <x v="4"/>
  </r>
  <r>
    <x v="18"/>
    <n v="4128"/>
    <n v="56"/>
    <x v="4"/>
  </r>
  <r>
    <x v="18"/>
    <n v="4019"/>
    <n v="57"/>
    <x v="4"/>
  </r>
  <r>
    <x v="18"/>
    <n v="3962"/>
    <n v="58"/>
    <x v="4"/>
  </r>
  <r>
    <x v="18"/>
    <n v="3830"/>
    <n v="59"/>
    <x v="4"/>
  </r>
  <r>
    <x v="18"/>
    <n v="3616"/>
    <n v="60"/>
    <x v="5"/>
  </r>
  <r>
    <x v="18"/>
    <n v="3314"/>
    <n v="61"/>
    <x v="5"/>
  </r>
  <r>
    <x v="18"/>
    <n v="3249"/>
    <n v="62"/>
    <x v="5"/>
  </r>
  <r>
    <x v="18"/>
    <n v="3008"/>
    <n v="63"/>
    <x v="5"/>
  </r>
  <r>
    <x v="18"/>
    <n v="2996"/>
    <n v="64"/>
    <x v="5"/>
  </r>
  <r>
    <x v="18"/>
    <n v="2759"/>
    <n v="65"/>
    <x v="5"/>
  </r>
  <r>
    <x v="18"/>
    <n v="2633"/>
    <n v="66"/>
    <x v="5"/>
  </r>
  <r>
    <x v="18"/>
    <n v="2506"/>
    <n v="67"/>
    <x v="5"/>
  </r>
  <r>
    <x v="18"/>
    <n v="2215"/>
    <n v="68"/>
    <x v="5"/>
  </r>
  <r>
    <x v="18"/>
    <n v="2094"/>
    <n v="69"/>
    <x v="5"/>
  </r>
  <r>
    <x v="18"/>
    <n v="1951"/>
    <n v="70"/>
    <x v="5"/>
  </r>
  <r>
    <x v="18"/>
    <n v="1772"/>
    <n v="71"/>
    <x v="5"/>
  </r>
  <r>
    <x v="18"/>
    <n v="1661"/>
    <n v="72"/>
    <x v="5"/>
  </r>
  <r>
    <x v="18"/>
    <n v="1500"/>
    <n v="73"/>
    <x v="5"/>
  </r>
  <r>
    <x v="18"/>
    <n v="1370"/>
    <n v="74"/>
    <x v="5"/>
  </r>
  <r>
    <x v="18"/>
    <n v="1191"/>
    <n v="75"/>
    <x v="5"/>
  </r>
  <r>
    <x v="18"/>
    <n v="1042"/>
    <n v="76"/>
    <x v="5"/>
  </r>
  <r>
    <x v="18"/>
    <n v="935"/>
    <n v="77"/>
    <x v="5"/>
  </r>
  <r>
    <x v="18"/>
    <n v="858"/>
    <n v="78"/>
    <x v="5"/>
  </r>
  <r>
    <x v="18"/>
    <n v="783"/>
    <n v="79"/>
    <x v="5"/>
  </r>
  <r>
    <x v="18"/>
    <n v="661"/>
    <n v="80"/>
    <x v="5"/>
  </r>
  <r>
    <x v="18"/>
    <n v="662"/>
    <n v="81"/>
    <x v="5"/>
  </r>
  <r>
    <x v="18"/>
    <n v="594"/>
    <n v="82"/>
    <x v="5"/>
  </r>
  <r>
    <x v="18"/>
    <n v="537"/>
    <n v="83"/>
    <x v="5"/>
  </r>
  <r>
    <x v="18"/>
    <n v="490"/>
    <n v="84"/>
    <x v="5"/>
  </r>
  <r>
    <x v="18"/>
    <n v="434"/>
    <n v="85"/>
    <x v="5"/>
  </r>
  <r>
    <x v="18"/>
    <n v="390"/>
    <n v="86"/>
    <x v="5"/>
  </r>
  <r>
    <x v="18"/>
    <n v="296"/>
    <n v="87"/>
    <x v="5"/>
  </r>
  <r>
    <x v="18"/>
    <n v="271"/>
    <n v="88"/>
    <x v="5"/>
  </r>
  <r>
    <x v="18"/>
    <n v="236"/>
    <n v="89"/>
    <x v="5"/>
  </r>
  <r>
    <x v="18"/>
    <n v="216"/>
    <n v="90"/>
    <x v="5"/>
  </r>
  <r>
    <x v="18"/>
    <n v="186"/>
    <n v="91"/>
    <x v="5"/>
  </r>
  <r>
    <x v="18"/>
    <n v="158"/>
    <n v="92"/>
    <x v="5"/>
  </r>
  <r>
    <x v="18"/>
    <n v="125"/>
    <n v="93"/>
    <x v="5"/>
  </r>
  <r>
    <x v="18"/>
    <n v="103"/>
    <n v="94"/>
    <x v="5"/>
  </r>
  <r>
    <x v="18"/>
    <n v="88"/>
    <n v="95"/>
    <x v="5"/>
  </r>
  <r>
    <x v="18"/>
    <n v="45"/>
    <n v="96"/>
    <x v="5"/>
  </r>
  <r>
    <x v="18"/>
    <n v="42"/>
    <n v="97"/>
    <x v="5"/>
  </r>
  <r>
    <x v="18"/>
    <n v="25"/>
    <n v="98"/>
    <x v="5"/>
  </r>
  <r>
    <x v="18"/>
    <n v="16"/>
    <n v="99"/>
    <x v="5"/>
  </r>
  <r>
    <x v="18"/>
    <n v="11"/>
    <n v="100"/>
    <x v="5"/>
  </r>
  <r>
    <x v="18"/>
    <n v="6"/>
    <n v="101"/>
    <x v="5"/>
  </r>
  <r>
    <x v="18"/>
    <n v="3"/>
    <n v="102"/>
    <x v="5"/>
  </r>
  <r>
    <x v="18"/>
    <n v="3"/>
    <n v="103"/>
    <x v="5"/>
  </r>
  <r>
    <x v="18"/>
    <n v="3"/>
    <n v="104"/>
    <x v="5"/>
  </r>
  <r>
    <x v="18"/>
    <n v="1"/>
    <n v="109"/>
    <x v="5"/>
  </r>
  <r>
    <x v="19"/>
    <n v="5"/>
    <n v="0"/>
    <x v="0"/>
  </r>
  <r>
    <x v="19"/>
    <n v="7"/>
    <n v="1"/>
    <x v="0"/>
  </r>
  <r>
    <x v="19"/>
    <n v="7"/>
    <n v="2"/>
    <x v="0"/>
  </r>
  <r>
    <x v="19"/>
    <n v="4"/>
    <n v="3"/>
    <x v="0"/>
  </r>
  <r>
    <x v="19"/>
    <n v="6"/>
    <n v="4"/>
    <x v="0"/>
  </r>
  <r>
    <x v="19"/>
    <n v="5"/>
    <n v="5"/>
    <x v="0"/>
  </r>
  <r>
    <x v="19"/>
    <n v="13"/>
    <n v="6"/>
    <x v="1"/>
  </r>
  <r>
    <x v="19"/>
    <n v="7"/>
    <n v="7"/>
    <x v="1"/>
  </r>
  <r>
    <x v="19"/>
    <n v="7"/>
    <n v="8"/>
    <x v="1"/>
  </r>
  <r>
    <x v="19"/>
    <n v="16"/>
    <n v="9"/>
    <x v="1"/>
  </r>
  <r>
    <x v="19"/>
    <n v="4"/>
    <n v="10"/>
    <x v="1"/>
  </r>
  <r>
    <x v="19"/>
    <n v="11"/>
    <n v="11"/>
    <x v="1"/>
  </r>
  <r>
    <x v="19"/>
    <n v="14"/>
    <n v="12"/>
    <x v="2"/>
  </r>
  <r>
    <x v="19"/>
    <n v="11"/>
    <n v="13"/>
    <x v="2"/>
  </r>
  <r>
    <x v="19"/>
    <n v="16"/>
    <n v="14"/>
    <x v="2"/>
  </r>
  <r>
    <x v="19"/>
    <n v="10"/>
    <n v="15"/>
    <x v="2"/>
  </r>
  <r>
    <x v="19"/>
    <n v="18"/>
    <n v="16"/>
    <x v="2"/>
  </r>
  <r>
    <x v="19"/>
    <n v="9"/>
    <n v="17"/>
    <x v="2"/>
  </r>
  <r>
    <x v="19"/>
    <n v="16"/>
    <n v="18"/>
    <x v="3"/>
  </r>
  <r>
    <x v="19"/>
    <n v="9"/>
    <n v="19"/>
    <x v="3"/>
  </r>
  <r>
    <x v="19"/>
    <n v="15"/>
    <n v="20"/>
    <x v="3"/>
  </r>
  <r>
    <x v="19"/>
    <n v="12"/>
    <n v="21"/>
    <x v="3"/>
  </r>
  <r>
    <x v="19"/>
    <n v="22"/>
    <n v="22"/>
    <x v="3"/>
  </r>
  <r>
    <x v="19"/>
    <n v="16"/>
    <n v="23"/>
    <x v="3"/>
  </r>
  <r>
    <x v="19"/>
    <n v="16"/>
    <n v="24"/>
    <x v="3"/>
  </r>
  <r>
    <x v="19"/>
    <n v="15"/>
    <n v="25"/>
    <x v="3"/>
  </r>
  <r>
    <x v="19"/>
    <n v="16"/>
    <n v="26"/>
    <x v="3"/>
  </r>
  <r>
    <x v="19"/>
    <n v="9"/>
    <n v="27"/>
    <x v="3"/>
  </r>
  <r>
    <x v="19"/>
    <n v="18"/>
    <n v="28"/>
    <x v="3"/>
  </r>
  <r>
    <x v="19"/>
    <n v="18"/>
    <n v="29"/>
    <x v="4"/>
  </r>
  <r>
    <x v="19"/>
    <n v="13"/>
    <n v="30"/>
    <x v="4"/>
  </r>
  <r>
    <x v="19"/>
    <n v="20"/>
    <n v="31"/>
    <x v="4"/>
  </r>
  <r>
    <x v="19"/>
    <n v="16"/>
    <n v="32"/>
    <x v="4"/>
  </r>
  <r>
    <x v="19"/>
    <n v="16"/>
    <n v="33"/>
    <x v="4"/>
  </r>
  <r>
    <x v="19"/>
    <n v="12"/>
    <n v="34"/>
    <x v="4"/>
  </r>
  <r>
    <x v="19"/>
    <n v="18"/>
    <n v="35"/>
    <x v="4"/>
  </r>
  <r>
    <x v="19"/>
    <n v="20"/>
    <n v="36"/>
    <x v="4"/>
  </r>
  <r>
    <x v="19"/>
    <n v="18"/>
    <n v="37"/>
    <x v="4"/>
  </r>
  <r>
    <x v="19"/>
    <n v="13"/>
    <n v="38"/>
    <x v="4"/>
  </r>
  <r>
    <x v="19"/>
    <n v="19"/>
    <n v="39"/>
    <x v="4"/>
  </r>
  <r>
    <x v="19"/>
    <n v="17"/>
    <n v="40"/>
    <x v="4"/>
  </r>
  <r>
    <x v="19"/>
    <n v="15"/>
    <n v="41"/>
    <x v="4"/>
  </r>
  <r>
    <x v="19"/>
    <n v="20"/>
    <n v="42"/>
    <x v="4"/>
  </r>
  <r>
    <x v="19"/>
    <n v="13"/>
    <n v="43"/>
    <x v="4"/>
  </r>
  <r>
    <x v="19"/>
    <n v="18"/>
    <n v="44"/>
    <x v="4"/>
  </r>
  <r>
    <x v="19"/>
    <n v="12"/>
    <n v="45"/>
    <x v="4"/>
  </r>
  <r>
    <x v="19"/>
    <n v="19"/>
    <n v="46"/>
    <x v="4"/>
  </r>
  <r>
    <x v="19"/>
    <n v="16"/>
    <n v="47"/>
    <x v="4"/>
  </r>
  <r>
    <x v="19"/>
    <n v="17"/>
    <n v="48"/>
    <x v="4"/>
  </r>
  <r>
    <x v="19"/>
    <n v="11"/>
    <n v="49"/>
    <x v="4"/>
  </r>
  <r>
    <x v="19"/>
    <n v="15"/>
    <n v="50"/>
    <x v="4"/>
  </r>
  <r>
    <x v="19"/>
    <n v="19"/>
    <n v="51"/>
    <x v="4"/>
  </r>
  <r>
    <x v="19"/>
    <n v="14"/>
    <n v="52"/>
    <x v="4"/>
  </r>
  <r>
    <x v="19"/>
    <n v="17"/>
    <n v="53"/>
    <x v="4"/>
  </r>
  <r>
    <x v="19"/>
    <n v="11"/>
    <n v="54"/>
    <x v="4"/>
  </r>
  <r>
    <x v="19"/>
    <n v="10"/>
    <n v="55"/>
    <x v="4"/>
  </r>
  <r>
    <x v="19"/>
    <n v="14"/>
    <n v="56"/>
    <x v="4"/>
  </r>
  <r>
    <x v="19"/>
    <n v="16"/>
    <n v="57"/>
    <x v="4"/>
  </r>
  <r>
    <x v="19"/>
    <n v="12"/>
    <n v="58"/>
    <x v="4"/>
  </r>
  <r>
    <x v="19"/>
    <n v="10"/>
    <n v="59"/>
    <x v="4"/>
  </r>
  <r>
    <x v="19"/>
    <n v="8"/>
    <n v="60"/>
    <x v="5"/>
  </r>
  <r>
    <x v="19"/>
    <n v="13"/>
    <n v="61"/>
    <x v="5"/>
  </r>
  <r>
    <x v="19"/>
    <n v="8"/>
    <n v="62"/>
    <x v="5"/>
  </r>
  <r>
    <x v="19"/>
    <n v="10"/>
    <n v="63"/>
    <x v="5"/>
  </r>
  <r>
    <x v="19"/>
    <n v="10"/>
    <n v="64"/>
    <x v="5"/>
  </r>
  <r>
    <x v="19"/>
    <n v="5"/>
    <n v="65"/>
    <x v="5"/>
  </r>
  <r>
    <x v="19"/>
    <n v="10"/>
    <n v="66"/>
    <x v="5"/>
  </r>
  <r>
    <x v="19"/>
    <n v="8"/>
    <n v="67"/>
    <x v="5"/>
  </r>
  <r>
    <x v="19"/>
    <n v="8"/>
    <n v="68"/>
    <x v="5"/>
  </r>
  <r>
    <x v="19"/>
    <n v="1"/>
    <n v="69"/>
    <x v="5"/>
  </r>
  <r>
    <x v="19"/>
    <n v="5"/>
    <n v="70"/>
    <x v="5"/>
  </r>
  <r>
    <x v="19"/>
    <n v="7"/>
    <n v="71"/>
    <x v="5"/>
  </r>
  <r>
    <x v="19"/>
    <n v="3"/>
    <n v="72"/>
    <x v="5"/>
  </r>
  <r>
    <x v="19"/>
    <n v="2"/>
    <n v="73"/>
    <x v="5"/>
  </r>
  <r>
    <x v="19"/>
    <n v="6"/>
    <n v="74"/>
    <x v="5"/>
  </r>
  <r>
    <x v="19"/>
    <n v="3"/>
    <n v="75"/>
    <x v="5"/>
  </r>
  <r>
    <x v="19"/>
    <n v="3"/>
    <n v="76"/>
    <x v="5"/>
  </r>
  <r>
    <x v="19"/>
    <n v="3"/>
    <n v="77"/>
    <x v="5"/>
  </r>
  <r>
    <x v="19"/>
    <n v="2"/>
    <n v="78"/>
    <x v="5"/>
  </r>
  <r>
    <x v="19"/>
    <n v="4"/>
    <n v="79"/>
    <x v="5"/>
  </r>
  <r>
    <x v="19"/>
    <n v="1"/>
    <n v="81"/>
    <x v="5"/>
  </r>
  <r>
    <x v="19"/>
    <n v="2"/>
    <n v="82"/>
    <x v="5"/>
  </r>
  <r>
    <x v="19"/>
    <n v="1"/>
    <n v="83"/>
    <x v="5"/>
  </r>
  <r>
    <x v="19"/>
    <n v="1"/>
    <n v="85"/>
    <x v="5"/>
  </r>
  <r>
    <x v="19"/>
    <n v="1"/>
    <n v="86"/>
    <x v="5"/>
  </r>
  <r>
    <x v="19"/>
    <n v="1"/>
    <n v="87"/>
    <x v="5"/>
  </r>
  <r>
    <x v="19"/>
    <n v="1"/>
    <n v="88"/>
    <x v="5"/>
  </r>
  <r>
    <x v="19"/>
    <n v="3"/>
    <n v="89"/>
    <x v="5"/>
  </r>
  <r>
    <x v="19"/>
    <n v="2"/>
    <n v="90"/>
    <x v="5"/>
  </r>
  <r>
    <x v="20"/>
    <n v="10"/>
    <n v="0"/>
    <x v="0"/>
  </r>
  <r>
    <x v="20"/>
    <n v="6"/>
    <n v="1"/>
    <x v="0"/>
  </r>
  <r>
    <x v="20"/>
    <n v="9"/>
    <n v="2"/>
    <x v="0"/>
  </r>
  <r>
    <x v="20"/>
    <n v="10"/>
    <n v="3"/>
    <x v="0"/>
  </r>
  <r>
    <x v="20"/>
    <n v="18"/>
    <n v="4"/>
    <x v="0"/>
  </r>
  <r>
    <x v="20"/>
    <n v="14"/>
    <n v="5"/>
    <x v="0"/>
  </r>
  <r>
    <x v="20"/>
    <n v="17"/>
    <n v="6"/>
    <x v="1"/>
  </r>
  <r>
    <x v="20"/>
    <n v="13"/>
    <n v="7"/>
    <x v="1"/>
  </r>
  <r>
    <x v="20"/>
    <n v="4"/>
    <n v="8"/>
    <x v="1"/>
  </r>
  <r>
    <x v="20"/>
    <n v="14"/>
    <n v="9"/>
    <x v="1"/>
  </r>
  <r>
    <x v="20"/>
    <n v="14"/>
    <n v="10"/>
    <x v="1"/>
  </r>
  <r>
    <x v="20"/>
    <n v="13"/>
    <n v="11"/>
    <x v="1"/>
  </r>
  <r>
    <x v="20"/>
    <n v="15"/>
    <n v="12"/>
    <x v="2"/>
  </r>
  <r>
    <x v="20"/>
    <n v="14"/>
    <n v="13"/>
    <x v="2"/>
  </r>
  <r>
    <x v="20"/>
    <n v="20"/>
    <n v="14"/>
    <x v="2"/>
  </r>
  <r>
    <x v="20"/>
    <n v="21"/>
    <n v="15"/>
    <x v="2"/>
  </r>
  <r>
    <x v="20"/>
    <n v="19"/>
    <n v="16"/>
    <x v="2"/>
  </r>
  <r>
    <x v="20"/>
    <n v="16"/>
    <n v="17"/>
    <x v="2"/>
  </r>
  <r>
    <x v="20"/>
    <n v="23"/>
    <n v="18"/>
    <x v="3"/>
  </r>
  <r>
    <x v="20"/>
    <n v="26"/>
    <n v="19"/>
    <x v="3"/>
  </r>
  <r>
    <x v="20"/>
    <n v="25"/>
    <n v="20"/>
    <x v="3"/>
  </r>
  <r>
    <x v="20"/>
    <n v="21"/>
    <n v="21"/>
    <x v="3"/>
  </r>
  <r>
    <x v="20"/>
    <n v="30"/>
    <n v="22"/>
    <x v="3"/>
  </r>
  <r>
    <x v="20"/>
    <n v="28"/>
    <n v="23"/>
    <x v="3"/>
  </r>
  <r>
    <x v="20"/>
    <n v="23"/>
    <n v="24"/>
    <x v="3"/>
  </r>
  <r>
    <x v="20"/>
    <n v="30"/>
    <n v="25"/>
    <x v="3"/>
  </r>
  <r>
    <x v="20"/>
    <n v="19"/>
    <n v="26"/>
    <x v="3"/>
  </r>
  <r>
    <x v="20"/>
    <n v="19"/>
    <n v="27"/>
    <x v="3"/>
  </r>
  <r>
    <x v="20"/>
    <n v="34"/>
    <n v="28"/>
    <x v="3"/>
  </r>
  <r>
    <x v="20"/>
    <n v="20"/>
    <n v="29"/>
    <x v="4"/>
  </r>
  <r>
    <x v="20"/>
    <n v="17"/>
    <n v="30"/>
    <x v="4"/>
  </r>
  <r>
    <x v="20"/>
    <n v="16"/>
    <n v="31"/>
    <x v="4"/>
  </r>
  <r>
    <x v="20"/>
    <n v="25"/>
    <n v="32"/>
    <x v="4"/>
  </r>
  <r>
    <x v="20"/>
    <n v="21"/>
    <n v="33"/>
    <x v="4"/>
  </r>
  <r>
    <x v="20"/>
    <n v="29"/>
    <n v="34"/>
    <x v="4"/>
  </r>
  <r>
    <x v="20"/>
    <n v="27"/>
    <n v="35"/>
    <x v="4"/>
  </r>
  <r>
    <x v="20"/>
    <n v="22"/>
    <n v="36"/>
    <x v="4"/>
  </r>
  <r>
    <x v="20"/>
    <n v="19"/>
    <n v="37"/>
    <x v="4"/>
  </r>
  <r>
    <x v="20"/>
    <n v="14"/>
    <n v="38"/>
    <x v="4"/>
  </r>
  <r>
    <x v="20"/>
    <n v="31"/>
    <n v="39"/>
    <x v="4"/>
  </r>
  <r>
    <x v="20"/>
    <n v="25"/>
    <n v="40"/>
    <x v="4"/>
  </r>
  <r>
    <x v="20"/>
    <n v="18"/>
    <n v="41"/>
    <x v="4"/>
  </r>
  <r>
    <x v="20"/>
    <n v="17"/>
    <n v="42"/>
    <x v="4"/>
  </r>
  <r>
    <x v="20"/>
    <n v="22"/>
    <n v="43"/>
    <x v="4"/>
  </r>
  <r>
    <x v="20"/>
    <n v="26"/>
    <n v="44"/>
    <x v="4"/>
  </r>
  <r>
    <x v="20"/>
    <n v="17"/>
    <n v="45"/>
    <x v="4"/>
  </r>
  <r>
    <x v="20"/>
    <n v="19"/>
    <n v="46"/>
    <x v="4"/>
  </r>
  <r>
    <x v="20"/>
    <n v="18"/>
    <n v="47"/>
    <x v="4"/>
  </r>
  <r>
    <x v="20"/>
    <n v="22"/>
    <n v="48"/>
    <x v="4"/>
  </r>
  <r>
    <x v="20"/>
    <n v="20"/>
    <n v="49"/>
    <x v="4"/>
  </r>
  <r>
    <x v="20"/>
    <n v="24"/>
    <n v="50"/>
    <x v="4"/>
  </r>
  <r>
    <x v="20"/>
    <n v="9"/>
    <n v="51"/>
    <x v="4"/>
  </r>
  <r>
    <x v="20"/>
    <n v="20"/>
    <n v="52"/>
    <x v="4"/>
  </r>
  <r>
    <x v="20"/>
    <n v="10"/>
    <n v="53"/>
    <x v="4"/>
  </r>
  <r>
    <x v="20"/>
    <n v="19"/>
    <n v="54"/>
    <x v="4"/>
  </r>
  <r>
    <x v="20"/>
    <n v="13"/>
    <n v="55"/>
    <x v="4"/>
  </r>
  <r>
    <x v="20"/>
    <n v="15"/>
    <n v="56"/>
    <x v="4"/>
  </r>
  <r>
    <x v="20"/>
    <n v="14"/>
    <n v="57"/>
    <x v="4"/>
  </r>
  <r>
    <x v="20"/>
    <n v="9"/>
    <n v="58"/>
    <x v="4"/>
  </r>
  <r>
    <x v="20"/>
    <n v="14"/>
    <n v="59"/>
    <x v="4"/>
  </r>
  <r>
    <x v="20"/>
    <n v="10"/>
    <n v="60"/>
    <x v="5"/>
  </r>
  <r>
    <x v="20"/>
    <n v="14"/>
    <n v="61"/>
    <x v="5"/>
  </r>
  <r>
    <x v="20"/>
    <n v="13"/>
    <n v="62"/>
    <x v="5"/>
  </r>
  <r>
    <x v="20"/>
    <n v="10"/>
    <n v="63"/>
    <x v="5"/>
  </r>
  <r>
    <x v="20"/>
    <n v="12"/>
    <n v="64"/>
    <x v="5"/>
  </r>
  <r>
    <x v="20"/>
    <n v="7"/>
    <n v="65"/>
    <x v="5"/>
  </r>
  <r>
    <x v="20"/>
    <n v="9"/>
    <n v="66"/>
    <x v="5"/>
  </r>
  <r>
    <x v="20"/>
    <n v="7"/>
    <n v="67"/>
    <x v="5"/>
  </r>
  <r>
    <x v="20"/>
    <n v="8"/>
    <n v="68"/>
    <x v="5"/>
  </r>
  <r>
    <x v="20"/>
    <n v="5"/>
    <n v="69"/>
    <x v="5"/>
  </r>
  <r>
    <x v="20"/>
    <n v="5"/>
    <n v="70"/>
    <x v="5"/>
  </r>
  <r>
    <x v="20"/>
    <n v="2"/>
    <n v="71"/>
    <x v="5"/>
  </r>
  <r>
    <x v="20"/>
    <n v="11"/>
    <n v="72"/>
    <x v="5"/>
  </r>
  <r>
    <x v="20"/>
    <n v="3"/>
    <n v="73"/>
    <x v="5"/>
  </r>
  <r>
    <x v="20"/>
    <n v="3"/>
    <n v="74"/>
    <x v="5"/>
  </r>
  <r>
    <x v="20"/>
    <n v="5"/>
    <n v="75"/>
    <x v="5"/>
  </r>
  <r>
    <x v="20"/>
    <n v="3"/>
    <n v="76"/>
    <x v="5"/>
  </r>
  <r>
    <x v="20"/>
    <n v="1"/>
    <n v="77"/>
    <x v="5"/>
  </r>
  <r>
    <x v="20"/>
    <n v="7"/>
    <n v="78"/>
    <x v="5"/>
  </r>
  <r>
    <x v="20"/>
    <n v="2"/>
    <n v="79"/>
    <x v="5"/>
  </r>
  <r>
    <x v="20"/>
    <n v="4"/>
    <n v="80"/>
    <x v="5"/>
  </r>
  <r>
    <x v="20"/>
    <n v="4"/>
    <n v="81"/>
    <x v="5"/>
  </r>
  <r>
    <x v="20"/>
    <n v="1"/>
    <n v="82"/>
    <x v="5"/>
  </r>
  <r>
    <x v="20"/>
    <n v="3"/>
    <n v="83"/>
    <x v="5"/>
  </r>
  <r>
    <x v="20"/>
    <n v="2"/>
    <n v="84"/>
    <x v="5"/>
  </r>
  <r>
    <x v="20"/>
    <n v="2"/>
    <n v="85"/>
    <x v="5"/>
  </r>
  <r>
    <x v="20"/>
    <n v="1"/>
    <n v="86"/>
    <x v="5"/>
  </r>
  <r>
    <x v="20"/>
    <n v="1"/>
    <n v="87"/>
    <x v="5"/>
  </r>
  <r>
    <x v="20"/>
    <n v="2"/>
    <n v="88"/>
    <x v="5"/>
  </r>
  <r>
    <x v="20"/>
    <n v="1"/>
    <n v="89"/>
    <x v="5"/>
  </r>
  <r>
    <x v="20"/>
    <n v="1"/>
    <n v="91"/>
    <x v="5"/>
  </r>
  <r>
    <x v="20"/>
    <n v="1"/>
    <n v="92"/>
    <x v="5"/>
  </r>
  <r>
    <x v="20"/>
    <n v="2"/>
    <n v="93"/>
    <x v="5"/>
  </r>
  <r>
    <x v="20"/>
    <n v="1"/>
    <n v="94"/>
    <x v="5"/>
  </r>
  <r>
    <x v="21"/>
    <n v="53"/>
    <n v="0"/>
    <x v="0"/>
  </r>
  <r>
    <x v="21"/>
    <n v="44"/>
    <n v="1"/>
    <x v="0"/>
  </r>
  <r>
    <x v="21"/>
    <n v="54"/>
    <n v="2"/>
    <x v="0"/>
  </r>
  <r>
    <x v="21"/>
    <n v="64"/>
    <n v="3"/>
    <x v="0"/>
  </r>
  <r>
    <x v="21"/>
    <n v="71"/>
    <n v="4"/>
    <x v="0"/>
  </r>
  <r>
    <x v="21"/>
    <n v="65"/>
    <n v="5"/>
    <x v="0"/>
  </r>
  <r>
    <x v="21"/>
    <n v="71"/>
    <n v="6"/>
    <x v="1"/>
  </r>
  <r>
    <x v="21"/>
    <n v="77"/>
    <n v="7"/>
    <x v="1"/>
  </r>
  <r>
    <x v="21"/>
    <n v="74"/>
    <n v="8"/>
    <x v="1"/>
  </r>
  <r>
    <x v="21"/>
    <n v="82"/>
    <n v="9"/>
    <x v="1"/>
  </r>
  <r>
    <x v="21"/>
    <n v="96"/>
    <n v="10"/>
    <x v="1"/>
  </r>
  <r>
    <x v="21"/>
    <n v="92"/>
    <n v="11"/>
    <x v="1"/>
  </r>
  <r>
    <x v="21"/>
    <n v="87"/>
    <n v="12"/>
    <x v="2"/>
  </r>
  <r>
    <x v="21"/>
    <n v="99"/>
    <n v="13"/>
    <x v="2"/>
  </r>
  <r>
    <x v="21"/>
    <n v="113"/>
    <n v="14"/>
    <x v="2"/>
  </r>
  <r>
    <x v="21"/>
    <n v="90"/>
    <n v="15"/>
    <x v="2"/>
  </r>
  <r>
    <x v="21"/>
    <n v="120"/>
    <n v="16"/>
    <x v="2"/>
  </r>
  <r>
    <x v="21"/>
    <n v="109"/>
    <n v="17"/>
    <x v="2"/>
  </r>
  <r>
    <x v="21"/>
    <n v="122"/>
    <n v="18"/>
    <x v="3"/>
  </r>
  <r>
    <x v="21"/>
    <n v="139"/>
    <n v="19"/>
    <x v="3"/>
  </r>
  <r>
    <x v="21"/>
    <n v="137"/>
    <n v="20"/>
    <x v="3"/>
  </r>
  <r>
    <x v="21"/>
    <n v="132"/>
    <n v="21"/>
    <x v="3"/>
  </r>
  <r>
    <x v="21"/>
    <n v="139"/>
    <n v="22"/>
    <x v="3"/>
  </r>
  <r>
    <x v="21"/>
    <n v="128"/>
    <n v="23"/>
    <x v="3"/>
  </r>
  <r>
    <x v="21"/>
    <n v="130"/>
    <n v="24"/>
    <x v="3"/>
  </r>
  <r>
    <x v="21"/>
    <n v="132"/>
    <n v="25"/>
    <x v="3"/>
  </r>
  <r>
    <x v="21"/>
    <n v="133"/>
    <n v="26"/>
    <x v="3"/>
  </r>
  <r>
    <x v="21"/>
    <n v="136"/>
    <n v="27"/>
    <x v="3"/>
  </r>
  <r>
    <x v="21"/>
    <n v="130"/>
    <n v="28"/>
    <x v="3"/>
  </r>
  <r>
    <x v="21"/>
    <n v="115"/>
    <n v="29"/>
    <x v="4"/>
  </r>
  <r>
    <x v="21"/>
    <n v="143"/>
    <n v="30"/>
    <x v="4"/>
  </r>
  <r>
    <x v="21"/>
    <n v="148"/>
    <n v="31"/>
    <x v="4"/>
  </r>
  <r>
    <x v="21"/>
    <n v="125"/>
    <n v="32"/>
    <x v="4"/>
  </r>
  <r>
    <x v="21"/>
    <n v="145"/>
    <n v="33"/>
    <x v="4"/>
  </r>
  <r>
    <x v="21"/>
    <n v="113"/>
    <n v="34"/>
    <x v="4"/>
  </r>
  <r>
    <x v="21"/>
    <n v="134"/>
    <n v="35"/>
    <x v="4"/>
  </r>
  <r>
    <x v="21"/>
    <n v="130"/>
    <n v="36"/>
    <x v="4"/>
  </r>
  <r>
    <x v="21"/>
    <n v="106"/>
    <n v="37"/>
    <x v="4"/>
  </r>
  <r>
    <x v="21"/>
    <n v="118"/>
    <n v="38"/>
    <x v="4"/>
  </r>
  <r>
    <x v="21"/>
    <n v="124"/>
    <n v="39"/>
    <x v="4"/>
  </r>
  <r>
    <x v="21"/>
    <n v="135"/>
    <n v="40"/>
    <x v="4"/>
  </r>
  <r>
    <x v="21"/>
    <n v="132"/>
    <n v="41"/>
    <x v="4"/>
  </r>
  <r>
    <x v="21"/>
    <n v="129"/>
    <n v="42"/>
    <x v="4"/>
  </r>
  <r>
    <x v="21"/>
    <n v="134"/>
    <n v="43"/>
    <x v="4"/>
  </r>
  <r>
    <x v="21"/>
    <n v="109"/>
    <n v="44"/>
    <x v="4"/>
  </r>
  <r>
    <x v="21"/>
    <n v="85"/>
    <n v="45"/>
    <x v="4"/>
  </r>
  <r>
    <x v="21"/>
    <n v="116"/>
    <n v="46"/>
    <x v="4"/>
  </r>
  <r>
    <x v="21"/>
    <n v="116"/>
    <n v="47"/>
    <x v="4"/>
  </r>
  <r>
    <x v="21"/>
    <n v="104"/>
    <n v="48"/>
    <x v="4"/>
  </r>
  <r>
    <x v="21"/>
    <n v="100"/>
    <n v="49"/>
    <x v="4"/>
  </r>
  <r>
    <x v="21"/>
    <n v="106"/>
    <n v="50"/>
    <x v="4"/>
  </r>
  <r>
    <x v="21"/>
    <n v="99"/>
    <n v="51"/>
    <x v="4"/>
  </r>
  <r>
    <x v="21"/>
    <n v="106"/>
    <n v="52"/>
    <x v="4"/>
  </r>
  <r>
    <x v="21"/>
    <n v="100"/>
    <n v="53"/>
    <x v="4"/>
  </r>
  <r>
    <x v="21"/>
    <n v="117"/>
    <n v="54"/>
    <x v="4"/>
  </r>
  <r>
    <x v="21"/>
    <n v="128"/>
    <n v="55"/>
    <x v="4"/>
  </r>
  <r>
    <x v="21"/>
    <n v="110"/>
    <n v="56"/>
    <x v="4"/>
  </r>
  <r>
    <x v="21"/>
    <n v="99"/>
    <n v="57"/>
    <x v="4"/>
  </r>
  <r>
    <x v="21"/>
    <n v="87"/>
    <n v="58"/>
    <x v="4"/>
  </r>
  <r>
    <x v="21"/>
    <n v="109"/>
    <n v="59"/>
    <x v="4"/>
  </r>
  <r>
    <x v="21"/>
    <n v="71"/>
    <n v="60"/>
    <x v="5"/>
  </r>
  <r>
    <x v="21"/>
    <n v="88"/>
    <n v="61"/>
    <x v="5"/>
  </r>
  <r>
    <x v="21"/>
    <n v="75"/>
    <n v="62"/>
    <x v="5"/>
  </r>
  <r>
    <x v="21"/>
    <n v="84"/>
    <n v="63"/>
    <x v="5"/>
  </r>
  <r>
    <x v="21"/>
    <n v="56"/>
    <n v="64"/>
    <x v="5"/>
  </r>
  <r>
    <x v="21"/>
    <n v="65"/>
    <n v="65"/>
    <x v="5"/>
  </r>
  <r>
    <x v="21"/>
    <n v="62"/>
    <n v="66"/>
    <x v="5"/>
  </r>
  <r>
    <x v="21"/>
    <n v="54"/>
    <n v="67"/>
    <x v="5"/>
  </r>
  <r>
    <x v="21"/>
    <n v="51"/>
    <n v="68"/>
    <x v="5"/>
  </r>
  <r>
    <x v="21"/>
    <n v="45"/>
    <n v="69"/>
    <x v="5"/>
  </r>
  <r>
    <x v="21"/>
    <n v="45"/>
    <n v="70"/>
    <x v="5"/>
  </r>
  <r>
    <x v="21"/>
    <n v="32"/>
    <n v="71"/>
    <x v="5"/>
  </r>
  <r>
    <x v="21"/>
    <n v="42"/>
    <n v="72"/>
    <x v="5"/>
  </r>
  <r>
    <x v="21"/>
    <n v="32"/>
    <n v="73"/>
    <x v="5"/>
  </r>
  <r>
    <x v="21"/>
    <n v="40"/>
    <n v="74"/>
    <x v="5"/>
  </r>
  <r>
    <x v="21"/>
    <n v="40"/>
    <n v="75"/>
    <x v="5"/>
  </r>
  <r>
    <x v="21"/>
    <n v="26"/>
    <n v="76"/>
    <x v="5"/>
  </r>
  <r>
    <x v="21"/>
    <n v="23"/>
    <n v="77"/>
    <x v="5"/>
  </r>
  <r>
    <x v="21"/>
    <n v="18"/>
    <n v="78"/>
    <x v="5"/>
  </r>
  <r>
    <x v="21"/>
    <n v="27"/>
    <n v="79"/>
    <x v="5"/>
  </r>
  <r>
    <x v="21"/>
    <n v="15"/>
    <n v="80"/>
    <x v="5"/>
  </r>
  <r>
    <x v="21"/>
    <n v="14"/>
    <n v="81"/>
    <x v="5"/>
  </r>
  <r>
    <x v="21"/>
    <n v="15"/>
    <n v="82"/>
    <x v="5"/>
  </r>
  <r>
    <x v="21"/>
    <n v="18"/>
    <n v="83"/>
    <x v="5"/>
  </r>
  <r>
    <x v="21"/>
    <n v="12"/>
    <n v="84"/>
    <x v="5"/>
  </r>
  <r>
    <x v="21"/>
    <n v="8"/>
    <n v="85"/>
    <x v="5"/>
  </r>
  <r>
    <x v="21"/>
    <n v="9"/>
    <n v="86"/>
    <x v="5"/>
  </r>
  <r>
    <x v="21"/>
    <n v="13"/>
    <n v="87"/>
    <x v="5"/>
  </r>
  <r>
    <x v="21"/>
    <n v="7"/>
    <n v="88"/>
    <x v="5"/>
  </r>
  <r>
    <x v="21"/>
    <n v="6"/>
    <n v="89"/>
    <x v="5"/>
  </r>
  <r>
    <x v="21"/>
    <n v="5"/>
    <n v="90"/>
    <x v="5"/>
  </r>
  <r>
    <x v="21"/>
    <n v="6"/>
    <n v="91"/>
    <x v="5"/>
  </r>
  <r>
    <x v="21"/>
    <n v="5"/>
    <n v="92"/>
    <x v="5"/>
  </r>
  <r>
    <x v="21"/>
    <n v="6"/>
    <n v="93"/>
    <x v="5"/>
  </r>
  <r>
    <x v="21"/>
    <n v="2"/>
    <n v="94"/>
    <x v="5"/>
  </r>
  <r>
    <x v="21"/>
    <n v="2"/>
    <n v="95"/>
    <x v="5"/>
  </r>
  <r>
    <x v="21"/>
    <n v="2"/>
    <n v="96"/>
    <x v="5"/>
  </r>
  <r>
    <x v="21"/>
    <n v="1"/>
    <n v="97"/>
    <x v="5"/>
  </r>
  <r>
    <x v="21"/>
    <n v="1"/>
    <n v="100"/>
    <x v="5"/>
  </r>
  <r>
    <x v="22"/>
    <n v="4"/>
    <n v="0"/>
    <x v="0"/>
  </r>
  <r>
    <x v="22"/>
    <n v="11"/>
    <n v="1"/>
    <x v="0"/>
  </r>
  <r>
    <x v="22"/>
    <n v="5"/>
    <n v="2"/>
    <x v="0"/>
  </r>
  <r>
    <x v="22"/>
    <n v="4"/>
    <n v="3"/>
    <x v="0"/>
  </r>
  <r>
    <x v="22"/>
    <n v="2"/>
    <n v="4"/>
    <x v="0"/>
  </r>
  <r>
    <x v="22"/>
    <n v="11"/>
    <n v="5"/>
    <x v="0"/>
  </r>
  <r>
    <x v="22"/>
    <n v="6"/>
    <n v="6"/>
    <x v="1"/>
  </r>
  <r>
    <x v="22"/>
    <n v="10"/>
    <n v="7"/>
    <x v="1"/>
  </r>
  <r>
    <x v="22"/>
    <n v="7"/>
    <n v="8"/>
    <x v="1"/>
  </r>
  <r>
    <x v="22"/>
    <n v="10"/>
    <n v="9"/>
    <x v="1"/>
  </r>
  <r>
    <x v="22"/>
    <n v="11"/>
    <n v="10"/>
    <x v="1"/>
  </r>
  <r>
    <x v="22"/>
    <n v="10"/>
    <n v="11"/>
    <x v="1"/>
  </r>
  <r>
    <x v="22"/>
    <n v="6"/>
    <n v="12"/>
    <x v="2"/>
  </r>
  <r>
    <x v="22"/>
    <n v="5"/>
    <n v="13"/>
    <x v="2"/>
  </r>
  <r>
    <x v="22"/>
    <n v="9"/>
    <n v="14"/>
    <x v="2"/>
  </r>
  <r>
    <x v="22"/>
    <n v="5"/>
    <n v="15"/>
    <x v="2"/>
  </r>
  <r>
    <x v="22"/>
    <n v="9"/>
    <n v="16"/>
    <x v="2"/>
  </r>
  <r>
    <x v="22"/>
    <n v="12"/>
    <n v="17"/>
    <x v="2"/>
  </r>
  <r>
    <x v="22"/>
    <n v="20"/>
    <n v="18"/>
    <x v="3"/>
  </r>
  <r>
    <x v="22"/>
    <n v="23"/>
    <n v="19"/>
    <x v="3"/>
  </r>
  <r>
    <x v="22"/>
    <n v="21"/>
    <n v="20"/>
    <x v="3"/>
  </r>
  <r>
    <x v="22"/>
    <n v="28"/>
    <n v="21"/>
    <x v="3"/>
  </r>
  <r>
    <x v="22"/>
    <n v="17"/>
    <n v="22"/>
    <x v="3"/>
  </r>
  <r>
    <x v="22"/>
    <n v="25"/>
    <n v="23"/>
    <x v="3"/>
  </r>
  <r>
    <x v="22"/>
    <n v="27"/>
    <n v="24"/>
    <x v="3"/>
  </r>
  <r>
    <x v="22"/>
    <n v="34"/>
    <n v="25"/>
    <x v="3"/>
  </r>
  <r>
    <x v="22"/>
    <n v="23"/>
    <n v="26"/>
    <x v="3"/>
  </r>
  <r>
    <x v="22"/>
    <n v="26"/>
    <n v="27"/>
    <x v="3"/>
  </r>
  <r>
    <x v="22"/>
    <n v="22"/>
    <n v="28"/>
    <x v="3"/>
  </r>
  <r>
    <x v="22"/>
    <n v="22"/>
    <n v="29"/>
    <x v="4"/>
  </r>
  <r>
    <x v="22"/>
    <n v="24"/>
    <n v="30"/>
    <x v="4"/>
  </r>
  <r>
    <x v="22"/>
    <n v="28"/>
    <n v="31"/>
    <x v="4"/>
  </r>
  <r>
    <x v="22"/>
    <n v="24"/>
    <n v="32"/>
    <x v="4"/>
  </r>
  <r>
    <x v="22"/>
    <n v="16"/>
    <n v="33"/>
    <x v="4"/>
  </r>
  <r>
    <x v="22"/>
    <n v="14"/>
    <n v="34"/>
    <x v="4"/>
  </r>
  <r>
    <x v="22"/>
    <n v="21"/>
    <n v="35"/>
    <x v="4"/>
  </r>
  <r>
    <x v="22"/>
    <n v="15"/>
    <n v="36"/>
    <x v="4"/>
  </r>
  <r>
    <x v="22"/>
    <n v="12"/>
    <n v="37"/>
    <x v="4"/>
  </r>
  <r>
    <x v="22"/>
    <n v="17"/>
    <n v="38"/>
    <x v="4"/>
  </r>
  <r>
    <x v="22"/>
    <n v="17"/>
    <n v="39"/>
    <x v="4"/>
  </r>
  <r>
    <x v="22"/>
    <n v="18"/>
    <n v="40"/>
    <x v="4"/>
  </r>
  <r>
    <x v="22"/>
    <n v="17"/>
    <n v="41"/>
    <x v="4"/>
  </r>
  <r>
    <x v="22"/>
    <n v="13"/>
    <n v="42"/>
    <x v="4"/>
  </r>
  <r>
    <x v="22"/>
    <n v="13"/>
    <n v="43"/>
    <x v="4"/>
  </r>
  <r>
    <x v="22"/>
    <n v="12"/>
    <n v="44"/>
    <x v="4"/>
  </r>
  <r>
    <x v="22"/>
    <n v="11"/>
    <n v="45"/>
    <x v="4"/>
  </r>
  <r>
    <x v="22"/>
    <n v="11"/>
    <n v="46"/>
    <x v="4"/>
  </r>
  <r>
    <x v="22"/>
    <n v="10"/>
    <n v="47"/>
    <x v="4"/>
  </r>
  <r>
    <x v="22"/>
    <n v="10"/>
    <n v="48"/>
    <x v="4"/>
  </r>
  <r>
    <x v="22"/>
    <n v="5"/>
    <n v="49"/>
    <x v="4"/>
  </r>
  <r>
    <x v="22"/>
    <n v="4"/>
    <n v="50"/>
    <x v="4"/>
  </r>
  <r>
    <x v="22"/>
    <n v="5"/>
    <n v="51"/>
    <x v="4"/>
  </r>
  <r>
    <x v="22"/>
    <n v="9"/>
    <n v="52"/>
    <x v="4"/>
  </r>
  <r>
    <x v="22"/>
    <n v="5"/>
    <n v="53"/>
    <x v="4"/>
  </r>
  <r>
    <x v="22"/>
    <n v="5"/>
    <n v="54"/>
    <x v="4"/>
  </r>
  <r>
    <x v="22"/>
    <n v="11"/>
    <n v="55"/>
    <x v="4"/>
  </r>
  <r>
    <x v="22"/>
    <n v="6"/>
    <n v="56"/>
    <x v="4"/>
  </r>
  <r>
    <x v="22"/>
    <n v="5"/>
    <n v="57"/>
    <x v="4"/>
  </r>
  <r>
    <x v="22"/>
    <n v="3"/>
    <n v="58"/>
    <x v="4"/>
  </r>
  <r>
    <x v="22"/>
    <n v="4"/>
    <n v="59"/>
    <x v="4"/>
  </r>
  <r>
    <x v="22"/>
    <n v="3"/>
    <n v="60"/>
    <x v="5"/>
  </r>
  <r>
    <x v="22"/>
    <n v="4"/>
    <n v="61"/>
    <x v="5"/>
  </r>
  <r>
    <x v="22"/>
    <n v="2"/>
    <n v="62"/>
    <x v="5"/>
  </r>
  <r>
    <x v="22"/>
    <n v="1"/>
    <n v="63"/>
    <x v="5"/>
  </r>
  <r>
    <x v="22"/>
    <n v="2"/>
    <n v="64"/>
    <x v="5"/>
  </r>
  <r>
    <x v="22"/>
    <n v="2"/>
    <n v="65"/>
    <x v="5"/>
  </r>
  <r>
    <x v="22"/>
    <n v="3"/>
    <n v="66"/>
    <x v="5"/>
  </r>
  <r>
    <x v="22"/>
    <n v="2"/>
    <n v="67"/>
    <x v="5"/>
  </r>
  <r>
    <x v="22"/>
    <n v="1"/>
    <n v="68"/>
    <x v="5"/>
  </r>
  <r>
    <x v="22"/>
    <n v="1"/>
    <n v="69"/>
    <x v="5"/>
  </r>
  <r>
    <x v="22"/>
    <n v="1"/>
    <n v="70"/>
    <x v="5"/>
  </r>
  <r>
    <x v="22"/>
    <n v="1"/>
    <n v="71"/>
    <x v="5"/>
  </r>
  <r>
    <x v="22"/>
    <n v="2"/>
    <n v="72"/>
    <x v="5"/>
  </r>
  <r>
    <x v="22"/>
    <n v="1"/>
    <n v="73"/>
    <x v="5"/>
  </r>
  <r>
    <x v="22"/>
    <n v="1"/>
    <n v="74"/>
    <x v="5"/>
  </r>
  <r>
    <x v="22"/>
    <n v="1"/>
    <n v="75"/>
    <x v="5"/>
  </r>
  <r>
    <x v="22"/>
    <n v="2"/>
    <n v="85"/>
    <x v="5"/>
  </r>
  <r>
    <x v="22"/>
    <n v="1"/>
    <n v="92"/>
    <x v="5"/>
  </r>
  <r>
    <x v="22"/>
    <n v="1"/>
    <n v="94"/>
    <x v="5"/>
  </r>
  <r>
    <x v="23"/>
    <n v="23"/>
    <n v="0"/>
    <x v="0"/>
  </r>
  <r>
    <x v="23"/>
    <n v="23"/>
    <n v="1"/>
    <x v="0"/>
  </r>
  <r>
    <x v="23"/>
    <n v="22"/>
    <n v="2"/>
    <x v="0"/>
  </r>
  <r>
    <x v="23"/>
    <n v="22"/>
    <n v="3"/>
    <x v="0"/>
  </r>
  <r>
    <x v="23"/>
    <n v="23"/>
    <n v="4"/>
    <x v="0"/>
  </r>
  <r>
    <x v="23"/>
    <n v="27"/>
    <n v="5"/>
    <x v="0"/>
  </r>
  <r>
    <x v="23"/>
    <n v="35"/>
    <n v="6"/>
    <x v="1"/>
  </r>
  <r>
    <x v="23"/>
    <n v="20"/>
    <n v="7"/>
    <x v="1"/>
  </r>
  <r>
    <x v="23"/>
    <n v="18"/>
    <n v="8"/>
    <x v="1"/>
  </r>
  <r>
    <x v="23"/>
    <n v="28"/>
    <n v="9"/>
    <x v="1"/>
  </r>
  <r>
    <x v="23"/>
    <n v="37"/>
    <n v="10"/>
    <x v="1"/>
  </r>
  <r>
    <x v="23"/>
    <n v="27"/>
    <n v="11"/>
    <x v="1"/>
  </r>
  <r>
    <x v="23"/>
    <n v="22"/>
    <n v="12"/>
    <x v="2"/>
  </r>
  <r>
    <x v="23"/>
    <n v="31"/>
    <n v="13"/>
    <x v="2"/>
  </r>
  <r>
    <x v="23"/>
    <n v="21"/>
    <n v="14"/>
    <x v="2"/>
  </r>
  <r>
    <x v="23"/>
    <n v="26"/>
    <n v="15"/>
    <x v="2"/>
  </r>
  <r>
    <x v="23"/>
    <n v="29"/>
    <n v="16"/>
    <x v="2"/>
  </r>
  <r>
    <x v="23"/>
    <n v="19"/>
    <n v="17"/>
    <x v="2"/>
  </r>
  <r>
    <x v="23"/>
    <n v="37"/>
    <n v="18"/>
    <x v="3"/>
  </r>
  <r>
    <x v="23"/>
    <n v="57"/>
    <n v="19"/>
    <x v="3"/>
  </r>
  <r>
    <x v="23"/>
    <n v="58"/>
    <n v="20"/>
    <x v="3"/>
  </r>
  <r>
    <x v="23"/>
    <n v="61"/>
    <n v="21"/>
    <x v="3"/>
  </r>
  <r>
    <x v="23"/>
    <n v="69"/>
    <n v="22"/>
    <x v="3"/>
  </r>
  <r>
    <x v="23"/>
    <n v="43"/>
    <n v="23"/>
    <x v="3"/>
  </r>
  <r>
    <x v="23"/>
    <n v="58"/>
    <n v="24"/>
    <x v="3"/>
  </r>
  <r>
    <x v="23"/>
    <n v="59"/>
    <n v="25"/>
    <x v="3"/>
  </r>
  <r>
    <x v="23"/>
    <n v="54"/>
    <n v="26"/>
    <x v="3"/>
  </r>
  <r>
    <x v="23"/>
    <n v="57"/>
    <n v="27"/>
    <x v="3"/>
  </r>
  <r>
    <x v="23"/>
    <n v="45"/>
    <n v="28"/>
    <x v="3"/>
  </r>
  <r>
    <x v="23"/>
    <n v="62"/>
    <n v="29"/>
    <x v="4"/>
  </r>
  <r>
    <x v="23"/>
    <n v="65"/>
    <n v="30"/>
    <x v="4"/>
  </r>
  <r>
    <x v="23"/>
    <n v="45"/>
    <n v="31"/>
    <x v="4"/>
  </r>
  <r>
    <x v="23"/>
    <n v="50"/>
    <n v="32"/>
    <x v="4"/>
  </r>
  <r>
    <x v="23"/>
    <n v="31"/>
    <n v="33"/>
    <x v="4"/>
  </r>
  <r>
    <x v="23"/>
    <n v="36"/>
    <n v="34"/>
    <x v="4"/>
  </r>
  <r>
    <x v="23"/>
    <n v="34"/>
    <n v="35"/>
    <x v="4"/>
  </r>
  <r>
    <x v="23"/>
    <n v="30"/>
    <n v="36"/>
    <x v="4"/>
  </r>
  <r>
    <x v="23"/>
    <n v="25"/>
    <n v="37"/>
    <x v="4"/>
  </r>
  <r>
    <x v="23"/>
    <n v="34"/>
    <n v="38"/>
    <x v="4"/>
  </r>
  <r>
    <x v="23"/>
    <n v="39"/>
    <n v="39"/>
    <x v="4"/>
  </r>
  <r>
    <x v="23"/>
    <n v="36"/>
    <n v="40"/>
    <x v="4"/>
  </r>
  <r>
    <x v="23"/>
    <n v="33"/>
    <n v="41"/>
    <x v="4"/>
  </r>
  <r>
    <x v="23"/>
    <n v="28"/>
    <n v="42"/>
    <x v="4"/>
  </r>
  <r>
    <x v="23"/>
    <n v="25"/>
    <n v="43"/>
    <x v="4"/>
  </r>
  <r>
    <x v="23"/>
    <n v="33"/>
    <n v="44"/>
    <x v="4"/>
  </r>
  <r>
    <x v="23"/>
    <n v="27"/>
    <n v="45"/>
    <x v="4"/>
  </r>
  <r>
    <x v="23"/>
    <n v="24"/>
    <n v="46"/>
    <x v="4"/>
  </r>
  <r>
    <x v="23"/>
    <n v="12"/>
    <n v="47"/>
    <x v="4"/>
  </r>
  <r>
    <x v="23"/>
    <n v="21"/>
    <n v="48"/>
    <x v="4"/>
  </r>
  <r>
    <x v="23"/>
    <n v="19"/>
    <n v="49"/>
    <x v="4"/>
  </r>
  <r>
    <x v="23"/>
    <n v="20"/>
    <n v="50"/>
    <x v="4"/>
  </r>
  <r>
    <x v="23"/>
    <n v="13"/>
    <n v="51"/>
    <x v="4"/>
  </r>
  <r>
    <x v="23"/>
    <n v="18"/>
    <n v="52"/>
    <x v="4"/>
  </r>
  <r>
    <x v="23"/>
    <n v="14"/>
    <n v="53"/>
    <x v="4"/>
  </r>
  <r>
    <x v="23"/>
    <n v="18"/>
    <n v="54"/>
    <x v="4"/>
  </r>
  <r>
    <x v="23"/>
    <n v="15"/>
    <n v="55"/>
    <x v="4"/>
  </r>
  <r>
    <x v="23"/>
    <n v="15"/>
    <n v="56"/>
    <x v="4"/>
  </r>
  <r>
    <x v="23"/>
    <n v="13"/>
    <n v="57"/>
    <x v="4"/>
  </r>
  <r>
    <x v="23"/>
    <n v="11"/>
    <n v="58"/>
    <x v="4"/>
  </r>
  <r>
    <x v="23"/>
    <n v="6"/>
    <n v="59"/>
    <x v="4"/>
  </r>
  <r>
    <x v="23"/>
    <n v="10"/>
    <n v="60"/>
    <x v="5"/>
  </r>
  <r>
    <x v="23"/>
    <n v="18"/>
    <n v="61"/>
    <x v="5"/>
  </r>
  <r>
    <x v="23"/>
    <n v="11"/>
    <n v="62"/>
    <x v="5"/>
  </r>
  <r>
    <x v="23"/>
    <n v="8"/>
    <n v="63"/>
    <x v="5"/>
  </r>
  <r>
    <x v="23"/>
    <n v="11"/>
    <n v="64"/>
    <x v="5"/>
  </r>
  <r>
    <x v="23"/>
    <n v="9"/>
    <n v="65"/>
    <x v="5"/>
  </r>
  <r>
    <x v="23"/>
    <n v="4"/>
    <n v="66"/>
    <x v="5"/>
  </r>
  <r>
    <x v="23"/>
    <n v="4"/>
    <n v="67"/>
    <x v="5"/>
  </r>
  <r>
    <x v="23"/>
    <n v="4"/>
    <n v="68"/>
    <x v="5"/>
  </r>
  <r>
    <x v="23"/>
    <n v="1"/>
    <n v="69"/>
    <x v="5"/>
  </r>
  <r>
    <x v="23"/>
    <n v="2"/>
    <n v="70"/>
    <x v="5"/>
  </r>
  <r>
    <x v="23"/>
    <n v="2"/>
    <n v="71"/>
    <x v="5"/>
  </r>
  <r>
    <x v="23"/>
    <n v="3"/>
    <n v="72"/>
    <x v="5"/>
  </r>
  <r>
    <x v="23"/>
    <n v="2"/>
    <n v="73"/>
    <x v="5"/>
  </r>
  <r>
    <x v="23"/>
    <n v="2"/>
    <n v="75"/>
    <x v="5"/>
  </r>
  <r>
    <x v="23"/>
    <n v="3"/>
    <n v="76"/>
    <x v="5"/>
  </r>
  <r>
    <x v="23"/>
    <n v="2"/>
    <n v="77"/>
    <x v="5"/>
  </r>
  <r>
    <x v="23"/>
    <n v="2"/>
    <n v="78"/>
    <x v="5"/>
  </r>
  <r>
    <x v="23"/>
    <n v="5"/>
    <n v="80"/>
    <x v="5"/>
  </r>
  <r>
    <x v="23"/>
    <n v="4"/>
    <n v="81"/>
    <x v="5"/>
  </r>
  <r>
    <x v="23"/>
    <n v="1"/>
    <n v="83"/>
    <x v="5"/>
  </r>
  <r>
    <x v="23"/>
    <n v="2"/>
    <n v="84"/>
    <x v="5"/>
  </r>
  <r>
    <x v="23"/>
    <n v="2"/>
    <n v="85"/>
    <x v="5"/>
  </r>
  <r>
    <x v="23"/>
    <n v="2"/>
    <n v="89"/>
    <x v="5"/>
  </r>
  <r>
    <x v="23"/>
    <n v="1"/>
    <n v="90"/>
    <x v="5"/>
  </r>
  <r>
    <x v="23"/>
    <n v="1"/>
    <n v="91"/>
    <x v="5"/>
  </r>
  <r>
    <x v="23"/>
    <n v="1"/>
    <n v="94"/>
    <x v="5"/>
  </r>
  <r>
    <x v="24"/>
    <n v="13"/>
    <n v="0"/>
    <x v="0"/>
  </r>
  <r>
    <x v="24"/>
    <n v="12"/>
    <n v="1"/>
    <x v="0"/>
  </r>
  <r>
    <x v="24"/>
    <n v="13"/>
    <n v="2"/>
    <x v="0"/>
  </r>
  <r>
    <x v="24"/>
    <n v="12"/>
    <n v="3"/>
    <x v="0"/>
  </r>
  <r>
    <x v="24"/>
    <n v="12"/>
    <n v="4"/>
    <x v="0"/>
  </r>
  <r>
    <x v="24"/>
    <n v="14"/>
    <n v="5"/>
    <x v="0"/>
  </r>
  <r>
    <x v="24"/>
    <n v="10"/>
    <n v="6"/>
    <x v="1"/>
  </r>
  <r>
    <x v="24"/>
    <n v="11"/>
    <n v="7"/>
    <x v="1"/>
  </r>
  <r>
    <x v="24"/>
    <n v="21"/>
    <n v="8"/>
    <x v="1"/>
  </r>
  <r>
    <x v="24"/>
    <n v="14"/>
    <n v="9"/>
    <x v="1"/>
  </r>
  <r>
    <x v="24"/>
    <n v="19"/>
    <n v="10"/>
    <x v="1"/>
  </r>
  <r>
    <x v="24"/>
    <n v="12"/>
    <n v="11"/>
    <x v="1"/>
  </r>
  <r>
    <x v="24"/>
    <n v="16"/>
    <n v="12"/>
    <x v="2"/>
  </r>
  <r>
    <x v="24"/>
    <n v="15"/>
    <n v="13"/>
    <x v="2"/>
  </r>
  <r>
    <x v="24"/>
    <n v="21"/>
    <n v="14"/>
    <x v="2"/>
  </r>
  <r>
    <x v="24"/>
    <n v="15"/>
    <n v="15"/>
    <x v="2"/>
  </r>
  <r>
    <x v="24"/>
    <n v="16"/>
    <n v="16"/>
    <x v="2"/>
  </r>
  <r>
    <x v="24"/>
    <n v="16"/>
    <n v="17"/>
    <x v="2"/>
  </r>
  <r>
    <x v="24"/>
    <n v="29"/>
    <n v="18"/>
    <x v="3"/>
  </r>
  <r>
    <x v="24"/>
    <n v="35"/>
    <n v="19"/>
    <x v="3"/>
  </r>
  <r>
    <x v="24"/>
    <n v="52"/>
    <n v="20"/>
    <x v="3"/>
  </r>
  <r>
    <x v="24"/>
    <n v="64"/>
    <n v="21"/>
    <x v="3"/>
  </r>
  <r>
    <x v="24"/>
    <n v="50"/>
    <n v="22"/>
    <x v="3"/>
  </r>
  <r>
    <x v="24"/>
    <n v="52"/>
    <n v="23"/>
    <x v="3"/>
  </r>
  <r>
    <x v="24"/>
    <n v="36"/>
    <n v="24"/>
    <x v="3"/>
  </r>
  <r>
    <x v="24"/>
    <n v="40"/>
    <n v="25"/>
    <x v="3"/>
  </r>
  <r>
    <x v="24"/>
    <n v="42"/>
    <n v="26"/>
    <x v="3"/>
  </r>
  <r>
    <x v="24"/>
    <n v="38"/>
    <n v="27"/>
    <x v="3"/>
  </r>
  <r>
    <x v="24"/>
    <n v="32"/>
    <n v="28"/>
    <x v="3"/>
  </r>
  <r>
    <x v="24"/>
    <n v="30"/>
    <n v="29"/>
    <x v="4"/>
  </r>
  <r>
    <x v="24"/>
    <n v="29"/>
    <n v="30"/>
    <x v="4"/>
  </r>
  <r>
    <x v="24"/>
    <n v="36"/>
    <n v="31"/>
    <x v="4"/>
  </r>
  <r>
    <x v="24"/>
    <n v="38"/>
    <n v="32"/>
    <x v="4"/>
  </r>
  <r>
    <x v="24"/>
    <n v="32"/>
    <n v="33"/>
    <x v="4"/>
  </r>
  <r>
    <x v="24"/>
    <n v="28"/>
    <n v="34"/>
    <x v="4"/>
  </r>
  <r>
    <x v="24"/>
    <n v="34"/>
    <n v="35"/>
    <x v="4"/>
  </r>
  <r>
    <x v="24"/>
    <n v="27"/>
    <n v="36"/>
    <x v="4"/>
  </r>
  <r>
    <x v="24"/>
    <n v="28"/>
    <n v="37"/>
    <x v="4"/>
  </r>
  <r>
    <x v="24"/>
    <n v="35"/>
    <n v="38"/>
    <x v="4"/>
  </r>
  <r>
    <x v="24"/>
    <n v="27"/>
    <n v="39"/>
    <x v="4"/>
  </r>
  <r>
    <x v="24"/>
    <n v="28"/>
    <n v="40"/>
    <x v="4"/>
  </r>
  <r>
    <x v="24"/>
    <n v="30"/>
    <n v="41"/>
    <x v="4"/>
  </r>
  <r>
    <x v="24"/>
    <n v="31"/>
    <n v="42"/>
    <x v="4"/>
  </r>
  <r>
    <x v="24"/>
    <n v="28"/>
    <n v="43"/>
    <x v="4"/>
  </r>
  <r>
    <x v="24"/>
    <n v="31"/>
    <n v="44"/>
    <x v="4"/>
  </r>
  <r>
    <x v="24"/>
    <n v="22"/>
    <n v="45"/>
    <x v="4"/>
  </r>
  <r>
    <x v="24"/>
    <n v="30"/>
    <n v="46"/>
    <x v="4"/>
  </r>
  <r>
    <x v="24"/>
    <n v="24"/>
    <n v="47"/>
    <x v="4"/>
  </r>
  <r>
    <x v="24"/>
    <n v="16"/>
    <n v="48"/>
    <x v="4"/>
  </r>
  <r>
    <x v="24"/>
    <n v="24"/>
    <n v="49"/>
    <x v="4"/>
  </r>
  <r>
    <x v="24"/>
    <n v="13"/>
    <n v="50"/>
    <x v="4"/>
  </r>
  <r>
    <x v="24"/>
    <n v="19"/>
    <n v="51"/>
    <x v="4"/>
  </r>
  <r>
    <x v="24"/>
    <n v="20"/>
    <n v="52"/>
    <x v="4"/>
  </r>
  <r>
    <x v="24"/>
    <n v="17"/>
    <n v="53"/>
    <x v="4"/>
  </r>
  <r>
    <x v="24"/>
    <n v="17"/>
    <n v="54"/>
    <x v="4"/>
  </r>
  <r>
    <x v="24"/>
    <n v="9"/>
    <n v="55"/>
    <x v="4"/>
  </r>
  <r>
    <x v="24"/>
    <n v="18"/>
    <n v="56"/>
    <x v="4"/>
  </r>
  <r>
    <x v="24"/>
    <n v="12"/>
    <n v="57"/>
    <x v="4"/>
  </r>
  <r>
    <x v="24"/>
    <n v="14"/>
    <n v="58"/>
    <x v="4"/>
  </r>
  <r>
    <x v="24"/>
    <n v="15"/>
    <n v="59"/>
    <x v="4"/>
  </r>
  <r>
    <x v="24"/>
    <n v="6"/>
    <n v="60"/>
    <x v="5"/>
  </r>
  <r>
    <x v="24"/>
    <n v="10"/>
    <n v="61"/>
    <x v="5"/>
  </r>
  <r>
    <x v="24"/>
    <n v="5"/>
    <n v="62"/>
    <x v="5"/>
  </r>
  <r>
    <x v="24"/>
    <n v="6"/>
    <n v="63"/>
    <x v="5"/>
  </r>
  <r>
    <x v="24"/>
    <n v="6"/>
    <n v="64"/>
    <x v="5"/>
  </r>
  <r>
    <x v="24"/>
    <n v="1"/>
    <n v="65"/>
    <x v="5"/>
  </r>
  <r>
    <x v="24"/>
    <n v="2"/>
    <n v="66"/>
    <x v="5"/>
  </r>
  <r>
    <x v="24"/>
    <n v="2"/>
    <n v="67"/>
    <x v="5"/>
  </r>
  <r>
    <x v="24"/>
    <n v="2"/>
    <n v="68"/>
    <x v="5"/>
  </r>
  <r>
    <x v="24"/>
    <n v="2"/>
    <n v="69"/>
    <x v="5"/>
  </r>
  <r>
    <x v="24"/>
    <n v="5"/>
    <n v="70"/>
    <x v="5"/>
  </r>
  <r>
    <x v="24"/>
    <n v="4"/>
    <n v="71"/>
    <x v="5"/>
  </r>
  <r>
    <x v="24"/>
    <n v="2"/>
    <n v="72"/>
    <x v="5"/>
  </r>
  <r>
    <x v="24"/>
    <n v="1"/>
    <n v="73"/>
    <x v="5"/>
  </r>
  <r>
    <x v="24"/>
    <n v="1"/>
    <n v="74"/>
    <x v="5"/>
  </r>
  <r>
    <x v="24"/>
    <n v="2"/>
    <n v="76"/>
    <x v="5"/>
  </r>
  <r>
    <x v="24"/>
    <n v="1"/>
    <n v="78"/>
    <x v="5"/>
  </r>
  <r>
    <x v="24"/>
    <n v="1"/>
    <n v="79"/>
    <x v="5"/>
  </r>
  <r>
    <x v="24"/>
    <n v="2"/>
    <n v="80"/>
    <x v="5"/>
  </r>
  <r>
    <x v="24"/>
    <n v="2"/>
    <n v="81"/>
    <x v="5"/>
  </r>
  <r>
    <x v="24"/>
    <n v="1"/>
    <n v="83"/>
    <x v="5"/>
  </r>
  <r>
    <x v="24"/>
    <n v="1"/>
    <n v="87"/>
    <x v="5"/>
  </r>
  <r>
    <x v="24"/>
    <n v="2"/>
    <n v="88"/>
    <x v="5"/>
  </r>
  <r>
    <x v="24"/>
    <n v="1"/>
    <n v="98"/>
    <x v="5"/>
  </r>
  <r>
    <x v="25"/>
    <n v="4"/>
    <n v="0"/>
    <x v="0"/>
  </r>
  <r>
    <x v="25"/>
    <n v="4"/>
    <n v="1"/>
    <x v="0"/>
  </r>
  <r>
    <x v="25"/>
    <n v="8"/>
    <n v="2"/>
    <x v="0"/>
  </r>
  <r>
    <x v="25"/>
    <n v="6"/>
    <n v="3"/>
    <x v="0"/>
  </r>
  <r>
    <x v="25"/>
    <n v="7"/>
    <n v="4"/>
    <x v="0"/>
  </r>
  <r>
    <x v="25"/>
    <n v="7"/>
    <n v="5"/>
    <x v="0"/>
  </r>
  <r>
    <x v="25"/>
    <n v="6"/>
    <n v="6"/>
    <x v="1"/>
  </r>
  <r>
    <x v="25"/>
    <n v="3"/>
    <n v="7"/>
    <x v="1"/>
  </r>
  <r>
    <x v="25"/>
    <n v="4"/>
    <n v="8"/>
    <x v="1"/>
  </r>
  <r>
    <x v="25"/>
    <n v="7"/>
    <n v="9"/>
    <x v="1"/>
  </r>
  <r>
    <x v="25"/>
    <n v="15"/>
    <n v="10"/>
    <x v="1"/>
  </r>
  <r>
    <x v="25"/>
    <n v="6"/>
    <n v="11"/>
    <x v="1"/>
  </r>
  <r>
    <x v="25"/>
    <n v="12"/>
    <n v="12"/>
    <x v="2"/>
  </r>
  <r>
    <x v="25"/>
    <n v="13"/>
    <n v="13"/>
    <x v="2"/>
  </r>
  <r>
    <x v="25"/>
    <n v="9"/>
    <n v="14"/>
    <x v="2"/>
  </r>
  <r>
    <x v="25"/>
    <n v="8"/>
    <n v="15"/>
    <x v="2"/>
  </r>
  <r>
    <x v="25"/>
    <n v="9"/>
    <n v="16"/>
    <x v="2"/>
  </r>
  <r>
    <x v="25"/>
    <n v="13"/>
    <n v="17"/>
    <x v="2"/>
  </r>
  <r>
    <x v="25"/>
    <n v="11"/>
    <n v="18"/>
    <x v="3"/>
  </r>
  <r>
    <x v="25"/>
    <n v="6"/>
    <n v="19"/>
    <x v="3"/>
  </r>
  <r>
    <x v="25"/>
    <n v="5"/>
    <n v="20"/>
    <x v="3"/>
  </r>
  <r>
    <x v="25"/>
    <n v="11"/>
    <n v="21"/>
    <x v="3"/>
  </r>
  <r>
    <x v="25"/>
    <n v="11"/>
    <n v="22"/>
    <x v="3"/>
  </r>
  <r>
    <x v="25"/>
    <n v="16"/>
    <n v="23"/>
    <x v="3"/>
  </r>
  <r>
    <x v="25"/>
    <n v="10"/>
    <n v="24"/>
    <x v="3"/>
  </r>
  <r>
    <x v="25"/>
    <n v="15"/>
    <n v="25"/>
    <x v="3"/>
  </r>
  <r>
    <x v="25"/>
    <n v="10"/>
    <n v="26"/>
    <x v="3"/>
  </r>
  <r>
    <x v="25"/>
    <n v="13"/>
    <n v="27"/>
    <x v="3"/>
  </r>
  <r>
    <x v="25"/>
    <n v="9"/>
    <n v="28"/>
    <x v="3"/>
  </r>
  <r>
    <x v="25"/>
    <n v="12"/>
    <n v="29"/>
    <x v="4"/>
  </r>
  <r>
    <x v="25"/>
    <n v="13"/>
    <n v="30"/>
    <x v="4"/>
  </r>
  <r>
    <x v="25"/>
    <n v="15"/>
    <n v="31"/>
    <x v="4"/>
  </r>
  <r>
    <x v="25"/>
    <n v="14"/>
    <n v="32"/>
    <x v="4"/>
  </r>
  <r>
    <x v="25"/>
    <n v="16"/>
    <n v="33"/>
    <x v="4"/>
  </r>
  <r>
    <x v="25"/>
    <n v="13"/>
    <n v="34"/>
    <x v="4"/>
  </r>
  <r>
    <x v="25"/>
    <n v="12"/>
    <n v="35"/>
    <x v="4"/>
  </r>
  <r>
    <x v="25"/>
    <n v="14"/>
    <n v="36"/>
    <x v="4"/>
  </r>
  <r>
    <x v="25"/>
    <n v="16"/>
    <n v="37"/>
    <x v="4"/>
  </r>
  <r>
    <x v="25"/>
    <n v="12"/>
    <n v="38"/>
    <x v="4"/>
  </r>
  <r>
    <x v="25"/>
    <n v="11"/>
    <n v="39"/>
    <x v="4"/>
  </r>
  <r>
    <x v="25"/>
    <n v="7"/>
    <n v="40"/>
    <x v="4"/>
  </r>
  <r>
    <x v="25"/>
    <n v="12"/>
    <n v="41"/>
    <x v="4"/>
  </r>
  <r>
    <x v="25"/>
    <n v="12"/>
    <n v="42"/>
    <x v="4"/>
  </r>
  <r>
    <x v="25"/>
    <n v="5"/>
    <n v="43"/>
    <x v="4"/>
  </r>
  <r>
    <x v="25"/>
    <n v="9"/>
    <n v="44"/>
    <x v="4"/>
  </r>
  <r>
    <x v="25"/>
    <n v="9"/>
    <n v="45"/>
    <x v="4"/>
  </r>
  <r>
    <x v="25"/>
    <n v="5"/>
    <n v="46"/>
    <x v="4"/>
  </r>
  <r>
    <x v="25"/>
    <n v="8"/>
    <n v="47"/>
    <x v="4"/>
  </r>
  <r>
    <x v="25"/>
    <n v="9"/>
    <n v="48"/>
    <x v="4"/>
  </r>
  <r>
    <x v="25"/>
    <n v="5"/>
    <n v="49"/>
    <x v="4"/>
  </r>
  <r>
    <x v="25"/>
    <n v="10"/>
    <n v="50"/>
    <x v="4"/>
  </r>
  <r>
    <x v="25"/>
    <n v="10"/>
    <n v="51"/>
    <x v="4"/>
  </r>
  <r>
    <x v="25"/>
    <n v="7"/>
    <n v="52"/>
    <x v="4"/>
  </r>
  <r>
    <x v="25"/>
    <n v="5"/>
    <n v="53"/>
    <x v="4"/>
  </r>
  <r>
    <x v="25"/>
    <n v="3"/>
    <n v="54"/>
    <x v="4"/>
  </r>
  <r>
    <x v="25"/>
    <n v="7"/>
    <n v="55"/>
    <x v="4"/>
  </r>
  <r>
    <x v="25"/>
    <n v="7"/>
    <n v="56"/>
    <x v="4"/>
  </r>
  <r>
    <x v="25"/>
    <n v="2"/>
    <n v="57"/>
    <x v="4"/>
  </r>
  <r>
    <x v="25"/>
    <n v="3"/>
    <n v="58"/>
    <x v="4"/>
  </r>
  <r>
    <x v="25"/>
    <n v="2"/>
    <n v="59"/>
    <x v="4"/>
  </r>
  <r>
    <x v="25"/>
    <n v="4"/>
    <n v="60"/>
    <x v="5"/>
  </r>
  <r>
    <x v="25"/>
    <n v="4"/>
    <n v="61"/>
    <x v="5"/>
  </r>
  <r>
    <x v="25"/>
    <n v="5"/>
    <n v="62"/>
    <x v="5"/>
  </r>
  <r>
    <x v="25"/>
    <n v="3"/>
    <n v="63"/>
    <x v="5"/>
  </r>
  <r>
    <x v="25"/>
    <n v="3"/>
    <n v="65"/>
    <x v="5"/>
  </r>
  <r>
    <x v="25"/>
    <n v="3"/>
    <n v="66"/>
    <x v="5"/>
  </r>
  <r>
    <x v="25"/>
    <n v="3"/>
    <n v="67"/>
    <x v="5"/>
  </r>
  <r>
    <x v="25"/>
    <n v="2"/>
    <n v="68"/>
    <x v="5"/>
  </r>
  <r>
    <x v="25"/>
    <n v="3"/>
    <n v="69"/>
    <x v="5"/>
  </r>
  <r>
    <x v="25"/>
    <n v="3"/>
    <n v="70"/>
    <x v="5"/>
  </r>
  <r>
    <x v="25"/>
    <n v="4"/>
    <n v="71"/>
    <x v="5"/>
  </r>
  <r>
    <x v="25"/>
    <n v="5"/>
    <n v="72"/>
    <x v="5"/>
  </r>
  <r>
    <x v="25"/>
    <n v="3"/>
    <n v="73"/>
    <x v="5"/>
  </r>
  <r>
    <x v="25"/>
    <n v="3"/>
    <n v="74"/>
    <x v="5"/>
  </r>
  <r>
    <x v="25"/>
    <n v="2"/>
    <n v="75"/>
    <x v="5"/>
  </r>
  <r>
    <x v="25"/>
    <n v="4"/>
    <n v="76"/>
    <x v="5"/>
  </r>
  <r>
    <x v="25"/>
    <n v="1"/>
    <n v="78"/>
    <x v="5"/>
  </r>
  <r>
    <x v="25"/>
    <n v="1"/>
    <n v="80"/>
    <x v="5"/>
  </r>
  <r>
    <x v="25"/>
    <n v="1"/>
    <n v="86"/>
    <x v="5"/>
  </r>
  <r>
    <x v="25"/>
    <n v="1"/>
    <n v="87"/>
    <x v="5"/>
  </r>
  <r>
    <x v="25"/>
    <n v="1"/>
    <n v="97"/>
    <x v="5"/>
  </r>
  <r>
    <x v="26"/>
    <n v="518"/>
    <n v="0"/>
    <x v="0"/>
  </r>
  <r>
    <x v="26"/>
    <n v="595"/>
    <n v="1"/>
    <x v="0"/>
  </r>
  <r>
    <x v="26"/>
    <n v="616"/>
    <n v="2"/>
    <x v="0"/>
  </r>
  <r>
    <x v="26"/>
    <n v="703"/>
    <n v="3"/>
    <x v="0"/>
  </r>
  <r>
    <x v="26"/>
    <n v="758"/>
    <n v="4"/>
    <x v="0"/>
  </r>
  <r>
    <x v="26"/>
    <n v="778"/>
    <n v="5"/>
    <x v="0"/>
  </r>
  <r>
    <x v="26"/>
    <n v="787"/>
    <n v="6"/>
    <x v="1"/>
  </r>
  <r>
    <x v="26"/>
    <n v="746"/>
    <n v="7"/>
    <x v="1"/>
  </r>
  <r>
    <x v="26"/>
    <n v="685"/>
    <n v="8"/>
    <x v="1"/>
  </r>
  <r>
    <x v="26"/>
    <n v="713"/>
    <n v="9"/>
    <x v="1"/>
  </r>
  <r>
    <x v="26"/>
    <n v="735"/>
    <n v="10"/>
    <x v="1"/>
  </r>
  <r>
    <x v="26"/>
    <n v="696"/>
    <n v="11"/>
    <x v="1"/>
  </r>
  <r>
    <x v="26"/>
    <n v="880"/>
    <n v="12"/>
    <x v="2"/>
  </r>
  <r>
    <x v="26"/>
    <n v="886"/>
    <n v="13"/>
    <x v="2"/>
  </r>
  <r>
    <x v="26"/>
    <n v="914"/>
    <n v="14"/>
    <x v="2"/>
  </r>
  <r>
    <x v="26"/>
    <n v="933"/>
    <n v="15"/>
    <x v="2"/>
  </r>
  <r>
    <x v="26"/>
    <n v="919"/>
    <n v="16"/>
    <x v="2"/>
  </r>
  <r>
    <x v="26"/>
    <n v="937"/>
    <n v="17"/>
    <x v="2"/>
  </r>
  <r>
    <x v="26"/>
    <n v="1001"/>
    <n v="18"/>
    <x v="3"/>
  </r>
  <r>
    <x v="26"/>
    <n v="1138"/>
    <n v="19"/>
    <x v="3"/>
  </r>
  <r>
    <x v="26"/>
    <n v="1170"/>
    <n v="20"/>
    <x v="3"/>
  </r>
  <r>
    <x v="26"/>
    <n v="1252"/>
    <n v="21"/>
    <x v="3"/>
  </r>
  <r>
    <x v="26"/>
    <n v="1303"/>
    <n v="22"/>
    <x v="3"/>
  </r>
  <r>
    <x v="26"/>
    <n v="1456"/>
    <n v="23"/>
    <x v="3"/>
  </r>
  <r>
    <x v="26"/>
    <n v="1457"/>
    <n v="24"/>
    <x v="3"/>
  </r>
  <r>
    <x v="26"/>
    <n v="1343"/>
    <n v="25"/>
    <x v="3"/>
  </r>
  <r>
    <x v="26"/>
    <n v="1515"/>
    <n v="26"/>
    <x v="3"/>
  </r>
  <r>
    <x v="26"/>
    <n v="1515"/>
    <n v="27"/>
    <x v="3"/>
  </r>
  <r>
    <x v="26"/>
    <n v="1557"/>
    <n v="28"/>
    <x v="3"/>
  </r>
  <r>
    <x v="26"/>
    <n v="1476"/>
    <n v="29"/>
    <x v="4"/>
  </r>
  <r>
    <x v="26"/>
    <n v="1508"/>
    <n v="30"/>
    <x v="4"/>
  </r>
  <r>
    <x v="26"/>
    <n v="1497"/>
    <n v="31"/>
    <x v="4"/>
  </r>
  <r>
    <x v="26"/>
    <n v="1421"/>
    <n v="32"/>
    <x v="4"/>
  </r>
  <r>
    <x v="26"/>
    <n v="1362"/>
    <n v="33"/>
    <x v="4"/>
  </r>
  <r>
    <x v="26"/>
    <n v="1290"/>
    <n v="34"/>
    <x v="4"/>
  </r>
  <r>
    <x v="26"/>
    <n v="1264"/>
    <n v="35"/>
    <x v="4"/>
  </r>
  <r>
    <x v="26"/>
    <n v="1245"/>
    <n v="36"/>
    <x v="4"/>
  </r>
  <r>
    <x v="26"/>
    <n v="1169"/>
    <n v="37"/>
    <x v="4"/>
  </r>
  <r>
    <x v="26"/>
    <n v="1195"/>
    <n v="38"/>
    <x v="4"/>
  </r>
  <r>
    <x v="26"/>
    <n v="1254"/>
    <n v="39"/>
    <x v="4"/>
  </r>
  <r>
    <x v="26"/>
    <n v="1274"/>
    <n v="40"/>
    <x v="4"/>
  </r>
  <r>
    <x v="26"/>
    <n v="1206"/>
    <n v="41"/>
    <x v="4"/>
  </r>
  <r>
    <x v="26"/>
    <n v="1221"/>
    <n v="42"/>
    <x v="4"/>
  </r>
  <r>
    <x v="26"/>
    <n v="1130"/>
    <n v="43"/>
    <x v="4"/>
  </r>
  <r>
    <x v="26"/>
    <n v="1019"/>
    <n v="44"/>
    <x v="4"/>
  </r>
  <r>
    <x v="26"/>
    <n v="926"/>
    <n v="45"/>
    <x v="4"/>
  </r>
  <r>
    <x v="26"/>
    <n v="948"/>
    <n v="46"/>
    <x v="4"/>
  </r>
  <r>
    <x v="26"/>
    <n v="927"/>
    <n v="47"/>
    <x v="4"/>
  </r>
  <r>
    <x v="26"/>
    <n v="947"/>
    <n v="48"/>
    <x v="4"/>
  </r>
  <r>
    <x v="26"/>
    <n v="944"/>
    <n v="49"/>
    <x v="4"/>
  </r>
  <r>
    <x v="26"/>
    <n v="1016"/>
    <n v="50"/>
    <x v="4"/>
  </r>
  <r>
    <x v="26"/>
    <n v="1006"/>
    <n v="51"/>
    <x v="4"/>
  </r>
  <r>
    <x v="26"/>
    <n v="982"/>
    <n v="52"/>
    <x v="4"/>
  </r>
  <r>
    <x v="26"/>
    <n v="976"/>
    <n v="53"/>
    <x v="4"/>
  </r>
  <r>
    <x v="26"/>
    <n v="1069"/>
    <n v="54"/>
    <x v="4"/>
  </r>
  <r>
    <x v="26"/>
    <n v="1045"/>
    <n v="55"/>
    <x v="4"/>
  </r>
  <r>
    <x v="26"/>
    <n v="1001"/>
    <n v="56"/>
    <x v="4"/>
  </r>
  <r>
    <x v="26"/>
    <n v="960"/>
    <n v="57"/>
    <x v="4"/>
  </r>
  <r>
    <x v="26"/>
    <n v="1010"/>
    <n v="58"/>
    <x v="4"/>
  </r>
  <r>
    <x v="26"/>
    <n v="974"/>
    <n v="59"/>
    <x v="4"/>
  </r>
  <r>
    <x v="26"/>
    <n v="890"/>
    <n v="60"/>
    <x v="5"/>
  </r>
  <r>
    <x v="26"/>
    <n v="855"/>
    <n v="61"/>
    <x v="5"/>
  </r>
  <r>
    <x v="26"/>
    <n v="822"/>
    <n v="62"/>
    <x v="5"/>
  </r>
  <r>
    <x v="26"/>
    <n v="770"/>
    <n v="63"/>
    <x v="5"/>
  </r>
  <r>
    <x v="26"/>
    <n v="711"/>
    <n v="64"/>
    <x v="5"/>
  </r>
  <r>
    <x v="26"/>
    <n v="731"/>
    <n v="65"/>
    <x v="5"/>
  </r>
  <r>
    <x v="26"/>
    <n v="628"/>
    <n v="66"/>
    <x v="5"/>
  </r>
  <r>
    <x v="26"/>
    <n v="593"/>
    <n v="67"/>
    <x v="5"/>
  </r>
  <r>
    <x v="26"/>
    <n v="538"/>
    <n v="68"/>
    <x v="5"/>
  </r>
  <r>
    <x v="26"/>
    <n v="573"/>
    <n v="69"/>
    <x v="5"/>
  </r>
  <r>
    <x v="26"/>
    <n v="500"/>
    <n v="70"/>
    <x v="5"/>
  </r>
  <r>
    <x v="26"/>
    <n v="451"/>
    <n v="71"/>
    <x v="5"/>
  </r>
  <r>
    <x v="26"/>
    <n v="475"/>
    <n v="72"/>
    <x v="5"/>
  </r>
  <r>
    <x v="26"/>
    <n v="384"/>
    <n v="73"/>
    <x v="5"/>
  </r>
  <r>
    <x v="26"/>
    <n v="394"/>
    <n v="74"/>
    <x v="5"/>
  </r>
  <r>
    <x v="26"/>
    <n v="315"/>
    <n v="75"/>
    <x v="5"/>
  </r>
  <r>
    <x v="26"/>
    <n v="334"/>
    <n v="76"/>
    <x v="5"/>
  </r>
  <r>
    <x v="26"/>
    <n v="270"/>
    <n v="77"/>
    <x v="5"/>
  </r>
  <r>
    <x v="26"/>
    <n v="259"/>
    <n v="78"/>
    <x v="5"/>
  </r>
  <r>
    <x v="26"/>
    <n v="242"/>
    <n v="79"/>
    <x v="5"/>
  </r>
  <r>
    <x v="26"/>
    <n v="209"/>
    <n v="80"/>
    <x v="5"/>
  </r>
  <r>
    <x v="26"/>
    <n v="186"/>
    <n v="81"/>
    <x v="5"/>
  </r>
  <r>
    <x v="26"/>
    <n v="174"/>
    <n v="82"/>
    <x v="5"/>
  </r>
  <r>
    <x v="26"/>
    <n v="156"/>
    <n v="83"/>
    <x v="5"/>
  </r>
  <r>
    <x v="26"/>
    <n v="136"/>
    <n v="84"/>
    <x v="5"/>
  </r>
  <r>
    <x v="26"/>
    <n v="103"/>
    <n v="85"/>
    <x v="5"/>
  </r>
  <r>
    <x v="26"/>
    <n v="98"/>
    <n v="86"/>
    <x v="5"/>
  </r>
  <r>
    <x v="26"/>
    <n v="82"/>
    <n v="87"/>
    <x v="5"/>
  </r>
  <r>
    <x v="26"/>
    <n v="79"/>
    <n v="88"/>
    <x v="5"/>
  </r>
  <r>
    <x v="26"/>
    <n v="73"/>
    <n v="89"/>
    <x v="5"/>
  </r>
  <r>
    <x v="26"/>
    <n v="55"/>
    <n v="90"/>
    <x v="5"/>
  </r>
  <r>
    <x v="26"/>
    <n v="69"/>
    <n v="91"/>
    <x v="5"/>
  </r>
  <r>
    <x v="26"/>
    <n v="44"/>
    <n v="92"/>
    <x v="5"/>
  </r>
  <r>
    <x v="26"/>
    <n v="22"/>
    <n v="93"/>
    <x v="5"/>
  </r>
  <r>
    <x v="26"/>
    <n v="21"/>
    <n v="94"/>
    <x v="5"/>
  </r>
  <r>
    <x v="26"/>
    <n v="12"/>
    <n v="95"/>
    <x v="5"/>
  </r>
  <r>
    <x v="26"/>
    <n v="9"/>
    <n v="96"/>
    <x v="5"/>
  </r>
  <r>
    <x v="26"/>
    <n v="9"/>
    <n v="97"/>
    <x v="5"/>
  </r>
  <r>
    <x v="26"/>
    <n v="5"/>
    <n v="98"/>
    <x v="5"/>
  </r>
  <r>
    <x v="26"/>
    <n v="5"/>
    <n v="99"/>
    <x v="5"/>
  </r>
  <r>
    <x v="26"/>
    <n v="4"/>
    <n v="100"/>
    <x v="5"/>
  </r>
  <r>
    <x v="26"/>
    <n v="2"/>
    <n v="101"/>
    <x v="5"/>
  </r>
  <r>
    <x v="26"/>
    <n v="2"/>
    <n v="102"/>
    <x v="5"/>
  </r>
  <r>
    <x v="26"/>
    <n v="1"/>
    <n v="106"/>
    <x v="5"/>
  </r>
  <r>
    <x v="27"/>
    <n v="2"/>
    <n v="0"/>
    <x v="0"/>
  </r>
  <r>
    <x v="27"/>
    <n v="3"/>
    <n v="1"/>
    <x v="0"/>
  </r>
  <r>
    <x v="27"/>
    <n v="2"/>
    <n v="2"/>
    <x v="0"/>
  </r>
  <r>
    <x v="27"/>
    <n v="5"/>
    <n v="3"/>
    <x v="0"/>
  </r>
  <r>
    <x v="27"/>
    <n v="6"/>
    <n v="4"/>
    <x v="0"/>
  </r>
  <r>
    <x v="27"/>
    <n v="4"/>
    <n v="5"/>
    <x v="0"/>
  </r>
  <r>
    <x v="27"/>
    <n v="4"/>
    <n v="6"/>
    <x v="1"/>
  </r>
  <r>
    <x v="27"/>
    <n v="6"/>
    <n v="7"/>
    <x v="1"/>
  </r>
  <r>
    <x v="27"/>
    <n v="8"/>
    <n v="8"/>
    <x v="1"/>
  </r>
  <r>
    <x v="27"/>
    <n v="6"/>
    <n v="9"/>
    <x v="1"/>
  </r>
  <r>
    <x v="27"/>
    <n v="8"/>
    <n v="10"/>
    <x v="1"/>
  </r>
  <r>
    <x v="27"/>
    <n v="6"/>
    <n v="11"/>
    <x v="1"/>
  </r>
  <r>
    <x v="27"/>
    <n v="2"/>
    <n v="12"/>
    <x v="2"/>
  </r>
  <r>
    <x v="27"/>
    <n v="5"/>
    <n v="13"/>
    <x v="2"/>
  </r>
  <r>
    <x v="27"/>
    <n v="10"/>
    <n v="14"/>
    <x v="2"/>
  </r>
  <r>
    <x v="27"/>
    <n v="3"/>
    <n v="15"/>
    <x v="2"/>
  </r>
  <r>
    <x v="27"/>
    <n v="10"/>
    <n v="16"/>
    <x v="2"/>
  </r>
  <r>
    <x v="27"/>
    <n v="9"/>
    <n v="17"/>
    <x v="2"/>
  </r>
  <r>
    <x v="27"/>
    <n v="9"/>
    <n v="18"/>
    <x v="3"/>
  </r>
  <r>
    <x v="27"/>
    <n v="9"/>
    <n v="19"/>
    <x v="3"/>
  </r>
  <r>
    <x v="27"/>
    <n v="15"/>
    <n v="20"/>
    <x v="3"/>
  </r>
  <r>
    <x v="27"/>
    <n v="11"/>
    <n v="21"/>
    <x v="3"/>
  </r>
  <r>
    <x v="27"/>
    <n v="8"/>
    <n v="22"/>
    <x v="3"/>
  </r>
  <r>
    <x v="27"/>
    <n v="16"/>
    <n v="23"/>
    <x v="3"/>
  </r>
  <r>
    <x v="27"/>
    <n v="18"/>
    <n v="24"/>
    <x v="3"/>
  </r>
  <r>
    <x v="27"/>
    <n v="12"/>
    <n v="25"/>
    <x v="3"/>
  </r>
  <r>
    <x v="27"/>
    <n v="14"/>
    <n v="26"/>
    <x v="3"/>
  </r>
  <r>
    <x v="27"/>
    <n v="9"/>
    <n v="27"/>
    <x v="3"/>
  </r>
  <r>
    <x v="27"/>
    <n v="14"/>
    <n v="28"/>
    <x v="3"/>
  </r>
  <r>
    <x v="27"/>
    <n v="10"/>
    <n v="29"/>
    <x v="4"/>
  </r>
  <r>
    <x v="27"/>
    <n v="8"/>
    <n v="30"/>
    <x v="4"/>
  </r>
  <r>
    <x v="27"/>
    <n v="4"/>
    <n v="31"/>
    <x v="4"/>
  </r>
  <r>
    <x v="27"/>
    <n v="6"/>
    <n v="32"/>
    <x v="4"/>
  </r>
  <r>
    <x v="27"/>
    <n v="6"/>
    <n v="33"/>
    <x v="4"/>
  </r>
  <r>
    <x v="27"/>
    <n v="8"/>
    <n v="34"/>
    <x v="4"/>
  </r>
  <r>
    <x v="27"/>
    <n v="6"/>
    <n v="35"/>
    <x v="4"/>
  </r>
  <r>
    <x v="27"/>
    <n v="10"/>
    <n v="36"/>
    <x v="4"/>
  </r>
  <r>
    <x v="27"/>
    <n v="2"/>
    <n v="37"/>
    <x v="4"/>
  </r>
  <r>
    <x v="27"/>
    <n v="6"/>
    <n v="38"/>
    <x v="4"/>
  </r>
  <r>
    <x v="27"/>
    <n v="10"/>
    <n v="39"/>
    <x v="4"/>
  </r>
  <r>
    <x v="27"/>
    <n v="10"/>
    <n v="40"/>
    <x v="4"/>
  </r>
  <r>
    <x v="27"/>
    <n v="9"/>
    <n v="41"/>
    <x v="4"/>
  </r>
  <r>
    <x v="27"/>
    <n v="10"/>
    <n v="42"/>
    <x v="4"/>
  </r>
  <r>
    <x v="27"/>
    <n v="12"/>
    <n v="43"/>
    <x v="4"/>
  </r>
  <r>
    <x v="27"/>
    <n v="8"/>
    <n v="44"/>
    <x v="4"/>
  </r>
  <r>
    <x v="27"/>
    <n v="6"/>
    <n v="45"/>
    <x v="4"/>
  </r>
  <r>
    <x v="27"/>
    <n v="8"/>
    <n v="46"/>
    <x v="4"/>
  </r>
  <r>
    <x v="27"/>
    <n v="5"/>
    <n v="47"/>
    <x v="4"/>
  </r>
  <r>
    <x v="27"/>
    <n v="5"/>
    <n v="48"/>
    <x v="4"/>
  </r>
  <r>
    <x v="27"/>
    <n v="8"/>
    <n v="49"/>
    <x v="4"/>
  </r>
  <r>
    <x v="27"/>
    <n v="6"/>
    <n v="50"/>
    <x v="4"/>
  </r>
  <r>
    <x v="27"/>
    <n v="4"/>
    <n v="51"/>
    <x v="4"/>
  </r>
  <r>
    <x v="27"/>
    <n v="9"/>
    <n v="52"/>
    <x v="4"/>
  </r>
  <r>
    <x v="27"/>
    <n v="4"/>
    <n v="53"/>
    <x v="4"/>
  </r>
  <r>
    <x v="27"/>
    <n v="7"/>
    <n v="54"/>
    <x v="4"/>
  </r>
  <r>
    <x v="27"/>
    <n v="10"/>
    <n v="55"/>
    <x v="4"/>
  </r>
  <r>
    <x v="27"/>
    <n v="9"/>
    <n v="56"/>
    <x v="4"/>
  </r>
  <r>
    <x v="27"/>
    <n v="2"/>
    <n v="57"/>
    <x v="4"/>
  </r>
  <r>
    <x v="27"/>
    <n v="4"/>
    <n v="58"/>
    <x v="4"/>
  </r>
  <r>
    <x v="27"/>
    <n v="3"/>
    <n v="59"/>
    <x v="4"/>
  </r>
  <r>
    <x v="27"/>
    <n v="4"/>
    <n v="60"/>
    <x v="5"/>
  </r>
  <r>
    <x v="27"/>
    <n v="6"/>
    <n v="61"/>
    <x v="5"/>
  </r>
  <r>
    <x v="27"/>
    <n v="6"/>
    <n v="62"/>
    <x v="5"/>
  </r>
  <r>
    <x v="27"/>
    <n v="8"/>
    <n v="63"/>
    <x v="5"/>
  </r>
  <r>
    <x v="27"/>
    <n v="3"/>
    <n v="64"/>
    <x v="5"/>
  </r>
  <r>
    <x v="27"/>
    <n v="3"/>
    <n v="65"/>
    <x v="5"/>
  </r>
  <r>
    <x v="27"/>
    <n v="1"/>
    <n v="66"/>
    <x v="5"/>
  </r>
  <r>
    <x v="27"/>
    <n v="3"/>
    <n v="67"/>
    <x v="5"/>
  </r>
  <r>
    <x v="27"/>
    <n v="5"/>
    <n v="68"/>
    <x v="5"/>
  </r>
  <r>
    <x v="27"/>
    <n v="4"/>
    <n v="69"/>
    <x v="5"/>
  </r>
  <r>
    <x v="27"/>
    <n v="3"/>
    <n v="71"/>
    <x v="5"/>
  </r>
  <r>
    <x v="27"/>
    <n v="1"/>
    <n v="72"/>
    <x v="5"/>
  </r>
  <r>
    <x v="27"/>
    <n v="2"/>
    <n v="73"/>
    <x v="5"/>
  </r>
  <r>
    <x v="27"/>
    <n v="3"/>
    <n v="74"/>
    <x v="5"/>
  </r>
  <r>
    <x v="27"/>
    <n v="1"/>
    <n v="75"/>
    <x v="5"/>
  </r>
  <r>
    <x v="27"/>
    <n v="5"/>
    <n v="77"/>
    <x v="5"/>
  </r>
  <r>
    <x v="27"/>
    <n v="2"/>
    <n v="78"/>
    <x v="5"/>
  </r>
  <r>
    <x v="27"/>
    <n v="3"/>
    <n v="79"/>
    <x v="5"/>
  </r>
  <r>
    <x v="27"/>
    <n v="1"/>
    <n v="80"/>
    <x v="5"/>
  </r>
  <r>
    <x v="27"/>
    <n v="2"/>
    <n v="81"/>
    <x v="5"/>
  </r>
  <r>
    <x v="27"/>
    <n v="4"/>
    <n v="82"/>
    <x v="5"/>
  </r>
  <r>
    <x v="27"/>
    <n v="1"/>
    <n v="83"/>
    <x v="5"/>
  </r>
  <r>
    <x v="27"/>
    <n v="2"/>
    <n v="85"/>
    <x v="5"/>
  </r>
  <r>
    <x v="27"/>
    <n v="1"/>
    <n v="86"/>
    <x v="5"/>
  </r>
  <r>
    <x v="28"/>
    <n v="29"/>
    <n v="0"/>
    <x v="0"/>
  </r>
  <r>
    <x v="28"/>
    <n v="22"/>
    <n v="1"/>
    <x v="0"/>
  </r>
  <r>
    <x v="28"/>
    <n v="36"/>
    <n v="2"/>
    <x v="0"/>
  </r>
  <r>
    <x v="28"/>
    <n v="32"/>
    <n v="3"/>
    <x v="0"/>
  </r>
  <r>
    <x v="28"/>
    <n v="38"/>
    <n v="4"/>
    <x v="0"/>
  </r>
  <r>
    <x v="28"/>
    <n v="37"/>
    <n v="5"/>
    <x v="0"/>
  </r>
  <r>
    <x v="28"/>
    <n v="33"/>
    <n v="6"/>
    <x v="1"/>
  </r>
  <r>
    <x v="28"/>
    <n v="19"/>
    <n v="7"/>
    <x v="1"/>
  </r>
  <r>
    <x v="28"/>
    <n v="27"/>
    <n v="8"/>
    <x v="1"/>
  </r>
  <r>
    <x v="28"/>
    <n v="23"/>
    <n v="9"/>
    <x v="1"/>
  </r>
  <r>
    <x v="28"/>
    <n v="32"/>
    <n v="10"/>
    <x v="1"/>
  </r>
  <r>
    <x v="28"/>
    <n v="32"/>
    <n v="11"/>
    <x v="1"/>
  </r>
  <r>
    <x v="28"/>
    <n v="28"/>
    <n v="12"/>
    <x v="2"/>
  </r>
  <r>
    <x v="28"/>
    <n v="24"/>
    <n v="13"/>
    <x v="2"/>
  </r>
  <r>
    <x v="28"/>
    <n v="33"/>
    <n v="14"/>
    <x v="2"/>
  </r>
  <r>
    <x v="28"/>
    <n v="34"/>
    <n v="15"/>
    <x v="2"/>
  </r>
  <r>
    <x v="28"/>
    <n v="30"/>
    <n v="16"/>
    <x v="2"/>
  </r>
  <r>
    <x v="28"/>
    <n v="31"/>
    <n v="17"/>
    <x v="2"/>
  </r>
  <r>
    <x v="28"/>
    <n v="44"/>
    <n v="18"/>
    <x v="3"/>
  </r>
  <r>
    <x v="28"/>
    <n v="67"/>
    <n v="19"/>
    <x v="3"/>
  </r>
  <r>
    <x v="28"/>
    <n v="74"/>
    <n v="20"/>
    <x v="3"/>
  </r>
  <r>
    <x v="28"/>
    <n v="82"/>
    <n v="21"/>
    <x v="3"/>
  </r>
  <r>
    <x v="28"/>
    <n v="93"/>
    <n v="22"/>
    <x v="3"/>
  </r>
  <r>
    <x v="28"/>
    <n v="88"/>
    <n v="23"/>
    <x v="3"/>
  </r>
  <r>
    <x v="28"/>
    <n v="87"/>
    <n v="24"/>
    <x v="3"/>
  </r>
  <r>
    <x v="28"/>
    <n v="71"/>
    <n v="25"/>
    <x v="3"/>
  </r>
  <r>
    <x v="28"/>
    <n v="76"/>
    <n v="26"/>
    <x v="3"/>
  </r>
  <r>
    <x v="28"/>
    <n v="75"/>
    <n v="27"/>
    <x v="3"/>
  </r>
  <r>
    <x v="28"/>
    <n v="63"/>
    <n v="28"/>
    <x v="3"/>
  </r>
  <r>
    <x v="28"/>
    <n v="66"/>
    <n v="29"/>
    <x v="4"/>
  </r>
  <r>
    <x v="28"/>
    <n v="61"/>
    <n v="30"/>
    <x v="4"/>
  </r>
  <r>
    <x v="28"/>
    <n v="62"/>
    <n v="31"/>
    <x v="4"/>
  </r>
  <r>
    <x v="28"/>
    <n v="55"/>
    <n v="32"/>
    <x v="4"/>
  </r>
  <r>
    <x v="28"/>
    <n v="64"/>
    <n v="33"/>
    <x v="4"/>
  </r>
  <r>
    <x v="28"/>
    <n v="53"/>
    <n v="34"/>
    <x v="4"/>
  </r>
  <r>
    <x v="28"/>
    <n v="47"/>
    <n v="35"/>
    <x v="4"/>
  </r>
  <r>
    <x v="28"/>
    <n v="55"/>
    <n v="36"/>
    <x v="4"/>
  </r>
  <r>
    <x v="28"/>
    <n v="29"/>
    <n v="37"/>
    <x v="4"/>
  </r>
  <r>
    <x v="28"/>
    <n v="42"/>
    <n v="38"/>
    <x v="4"/>
  </r>
  <r>
    <x v="28"/>
    <n v="42"/>
    <n v="39"/>
    <x v="4"/>
  </r>
  <r>
    <x v="28"/>
    <n v="55"/>
    <n v="40"/>
    <x v="4"/>
  </r>
  <r>
    <x v="28"/>
    <n v="43"/>
    <n v="41"/>
    <x v="4"/>
  </r>
  <r>
    <x v="28"/>
    <n v="39"/>
    <n v="42"/>
    <x v="4"/>
  </r>
  <r>
    <x v="28"/>
    <n v="37"/>
    <n v="43"/>
    <x v="4"/>
  </r>
  <r>
    <x v="28"/>
    <n v="26"/>
    <n v="44"/>
    <x v="4"/>
  </r>
  <r>
    <x v="28"/>
    <n v="34"/>
    <n v="45"/>
    <x v="4"/>
  </r>
  <r>
    <x v="28"/>
    <n v="27"/>
    <n v="46"/>
    <x v="4"/>
  </r>
  <r>
    <x v="28"/>
    <n v="29"/>
    <n v="47"/>
    <x v="4"/>
  </r>
  <r>
    <x v="28"/>
    <n v="27"/>
    <n v="48"/>
    <x v="4"/>
  </r>
  <r>
    <x v="28"/>
    <n v="36"/>
    <n v="49"/>
    <x v="4"/>
  </r>
  <r>
    <x v="28"/>
    <n v="35"/>
    <n v="50"/>
    <x v="4"/>
  </r>
  <r>
    <x v="28"/>
    <n v="25"/>
    <n v="51"/>
    <x v="4"/>
  </r>
  <r>
    <x v="28"/>
    <n v="28"/>
    <n v="52"/>
    <x v="4"/>
  </r>
  <r>
    <x v="28"/>
    <n v="28"/>
    <n v="53"/>
    <x v="4"/>
  </r>
  <r>
    <x v="28"/>
    <n v="21"/>
    <n v="54"/>
    <x v="4"/>
  </r>
  <r>
    <x v="28"/>
    <n v="20"/>
    <n v="55"/>
    <x v="4"/>
  </r>
  <r>
    <x v="28"/>
    <n v="22"/>
    <n v="56"/>
    <x v="4"/>
  </r>
  <r>
    <x v="28"/>
    <n v="19"/>
    <n v="57"/>
    <x v="4"/>
  </r>
  <r>
    <x v="28"/>
    <n v="13"/>
    <n v="58"/>
    <x v="4"/>
  </r>
  <r>
    <x v="28"/>
    <n v="29"/>
    <n v="59"/>
    <x v="4"/>
  </r>
  <r>
    <x v="28"/>
    <n v="23"/>
    <n v="60"/>
    <x v="5"/>
  </r>
  <r>
    <x v="28"/>
    <n v="17"/>
    <n v="61"/>
    <x v="5"/>
  </r>
  <r>
    <x v="28"/>
    <n v="15"/>
    <n v="62"/>
    <x v="5"/>
  </r>
  <r>
    <x v="28"/>
    <n v="13"/>
    <n v="63"/>
    <x v="5"/>
  </r>
  <r>
    <x v="28"/>
    <n v="18"/>
    <n v="64"/>
    <x v="5"/>
  </r>
  <r>
    <x v="28"/>
    <n v="10"/>
    <n v="65"/>
    <x v="5"/>
  </r>
  <r>
    <x v="28"/>
    <n v="12"/>
    <n v="66"/>
    <x v="5"/>
  </r>
  <r>
    <x v="28"/>
    <n v="14"/>
    <n v="67"/>
    <x v="5"/>
  </r>
  <r>
    <x v="28"/>
    <n v="4"/>
    <n v="68"/>
    <x v="5"/>
  </r>
  <r>
    <x v="28"/>
    <n v="9"/>
    <n v="69"/>
    <x v="5"/>
  </r>
  <r>
    <x v="28"/>
    <n v="4"/>
    <n v="70"/>
    <x v="5"/>
  </r>
  <r>
    <x v="28"/>
    <n v="10"/>
    <n v="71"/>
    <x v="5"/>
  </r>
  <r>
    <x v="28"/>
    <n v="8"/>
    <n v="72"/>
    <x v="5"/>
  </r>
  <r>
    <x v="28"/>
    <n v="5"/>
    <n v="73"/>
    <x v="5"/>
  </r>
  <r>
    <x v="28"/>
    <n v="9"/>
    <n v="74"/>
    <x v="5"/>
  </r>
  <r>
    <x v="28"/>
    <n v="3"/>
    <n v="75"/>
    <x v="5"/>
  </r>
  <r>
    <x v="28"/>
    <n v="7"/>
    <n v="76"/>
    <x v="5"/>
  </r>
  <r>
    <x v="28"/>
    <n v="4"/>
    <n v="77"/>
    <x v="5"/>
  </r>
  <r>
    <x v="28"/>
    <n v="6"/>
    <n v="78"/>
    <x v="5"/>
  </r>
  <r>
    <x v="28"/>
    <n v="7"/>
    <n v="79"/>
    <x v="5"/>
  </r>
  <r>
    <x v="28"/>
    <n v="8"/>
    <n v="80"/>
    <x v="5"/>
  </r>
  <r>
    <x v="28"/>
    <n v="3"/>
    <n v="82"/>
    <x v="5"/>
  </r>
  <r>
    <x v="28"/>
    <n v="3"/>
    <n v="83"/>
    <x v="5"/>
  </r>
  <r>
    <x v="28"/>
    <n v="5"/>
    <n v="84"/>
    <x v="5"/>
  </r>
  <r>
    <x v="28"/>
    <n v="2"/>
    <n v="85"/>
    <x v="5"/>
  </r>
  <r>
    <x v="28"/>
    <n v="4"/>
    <n v="86"/>
    <x v="5"/>
  </r>
  <r>
    <x v="28"/>
    <n v="3"/>
    <n v="87"/>
    <x v="5"/>
  </r>
  <r>
    <x v="28"/>
    <n v="1"/>
    <n v="88"/>
    <x v="5"/>
  </r>
  <r>
    <x v="28"/>
    <n v="2"/>
    <n v="89"/>
    <x v="5"/>
  </r>
  <r>
    <x v="28"/>
    <n v="1"/>
    <n v="90"/>
    <x v="5"/>
  </r>
  <r>
    <x v="28"/>
    <n v="2"/>
    <n v="92"/>
    <x v="5"/>
  </r>
  <r>
    <x v="28"/>
    <n v="1"/>
    <n v="93"/>
    <x v="5"/>
  </r>
  <r>
    <x v="28"/>
    <n v="1"/>
    <n v="95"/>
    <x v="5"/>
  </r>
  <r>
    <x v="28"/>
    <n v="1"/>
    <n v="96"/>
    <x v="5"/>
  </r>
  <r>
    <x v="29"/>
    <n v="4"/>
    <n v="0"/>
    <x v="0"/>
  </r>
  <r>
    <x v="29"/>
    <n v="7"/>
    <n v="1"/>
    <x v="0"/>
  </r>
  <r>
    <x v="29"/>
    <n v="10"/>
    <n v="2"/>
    <x v="0"/>
  </r>
  <r>
    <x v="29"/>
    <n v="3"/>
    <n v="3"/>
    <x v="0"/>
  </r>
  <r>
    <x v="29"/>
    <n v="7"/>
    <n v="4"/>
    <x v="0"/>
  </r>
  <r>
    <x v="29"/>
    <n v="4"/>
    <n v="5"/>
    <x v="0"/>
  </r>
  <r>
    <x v="29"/>
    <n v="10"/>
    <n v="6"/>
    <x v="1"/>
  </r>
  <r>
    <x v="29"/>
    <n v="11"/>
    <n v="7"/>
    <x v="1"/>
  </r>
  <r>
    <x v="29"/>
    <n v="13"/>
    <n v="8"/>
    <x v="1"/>
  </r>
  <r>
    <x v="29"/>
    <n v="12"/>
    <n v="9"/>
    <x v="1"/>
  </r>
  <r>
    <x v="29"/>
    <n v="14"/>
    <n v="10"/>
    <x v="1"/>
  </r>
  <r>
    <x v="29"/>
    <n v="8"/>
    <n v="11"/>
    <x v="1"/>
  </r>
  <r>
    <x v="29"/>
    <n v="10"/>
    <n v="12"/>
    <x v="2"/>
  </r>
  <r>
    <x v="29"/>
    <n v="11"/>
    <n v="13"/>
    <x v="2"/>
  </r>
  <r>
    <x v="29"/>
    <n v="6"/>
    <n v="14"/>
    <x v="2"/>
  </r>
  <r>
    <x v="29"/>
    <n v="9"/>
    <n v="15"/>
    <x v="2"/>
  </r>
  <r>
    <x v="29"/>
    <n v="17"/>
    <n v="16"/>
    <x v="2"/>
  </r>
  <r>
    <x v="29"/>
    <n v="14"/>
    <n v="17"/>
    <x v="2"/>
  </r>
  <r>
    <x v="29"/>
    <n v="8"/>
    <n v="18"/>
    <x v="3"/>
  </r>
  <r>
    <x v="29"/>
    <n v="10"/>
    <n v="19"/>
    <x v="3"/>
  </r>
  <r>
    <x v="29"/>
    <n v="13"/>
    <n v="20"/>
    <x v="3"/>
  </r>
  <r>
    <x v="29"/>
    <n v="8"/>
    <n v="21"/>
    <x v="3"/>
  </r>
  <r>
    <x v="29"/>
    <n v="12"/>
    <n v="22"/>
    <x v="3"/>
  </r>
  <r>
    <x v="29"/>
    <n v="18"/>
    <n v="23"/>
    <x v="3"/>
  </r>
  <r>
    <x v="29"/>
    <n v="8"/>
    <n v="24"/>
    <x v="3"/>
  </r>
  <r>
    <x v="29"/>
    <n v="10"/>
    <n v="25"/>
    <x v="3"/>
  </r>
  <r>
    <x v="29"/>
    <n v="17"/>
    <n v="26"/>
    <x v="3"/>
  </r>
  <r>
    <x v="29"/>
    <n v="16"/>
    <n v="27"/>
    <x v="3"/>
  </r>
  <r>
    <x v="29"/>
    <n v="17"/>
    <n v="28"/>
    <x v="3"/>
  </r>
  <r>
    <x v="29"/>
    <n v="14"/>
    <n v="29"/>
    <x v="4"/>
  </r>
  <r>
    <x v="29"/>
    <n v="18"/>
    <n v="30"/>
    <x v="4"/>
  </r>
  <r>
    <x v="29"/>
    <n v="18"/>
    <n v="31"/>
    <x v="4"/>
  </r>
  <r>
    <x v="29"/>
    <n v="11"/>
    <n v="32"/>
    <x v="4"/>
  </r>
  <r>
    <x v="29"/>
    <n v="13"/>
    <n v="33"/>
    <x v="4"/>
  </r>
  <r>
    <x v="29"/>
    <n v="12"/>
    <n v="34"/>
    <x v="4"/>
  </r>
  <r>
    <x v="29"/>
    <n v="12"/>
    <n v="35"/>
    <x v="4"/>
  </r>
  <r>
    <x v="29"/>
    <n v="14"/>
    <n v="36"/>
    <x v="4"/>
  </r>
  <r>
    <x v="29"/>
    <n v="18"/>
    <n v="37"/>
    <x v="4"/>
  </r>
  <r>
    <x v="29"/>
    <n v="9"/>
    <n v="38"/>
    <x v="4"/>
  </r>
  <r>
    <x v="29"/>
    <n v="17"/>
    <n v="39"/>
    <x v="4"/>
  </r>
  <r>
    <x v="29"/>
    <n v="6"/>
    <n v="40"/>
    <x v="4"/>
  </r>
  <r>
    <x v="29"/>
    <n v="11"/>
    <n v="41"/>
    <x v="4"/>
  </r>
  <r>
    <x v="29"/>
    <n v="7"/>
    <n v="42"/>
    <x v="4"/>
  </r>
  <r>
    <x v="29"/>
    <n v="12"/>
    <n v="43"/>
    <x v="4"/>
  </r>
  <r>
    <x v="29"/>
    <n v="12"/>
    <n v="44"/>
    <x v="4"/>
  </r>
  <r>
    <x v="29"/>
    <n v="6"/>
    <n v="45"/>
    <x v="4"/>
  </r>
  <r>
    <x v="29"/>
    <n v="14"/>
    <n v="46"/>
    <x v="4"/>
  </r>
  <r>
    <x v="29"/>
    <n v="9"/>
    <n v="47"/>
    <x v="4"/>
  </r>
  <r>
    <x v="29"/>
    <n v="7"/>
    <n v="48"/>
    <x v="4"/>
  </r>
  <r>
    <x v="29"/>
    <n v="8"/>
    <n v="49"/>
    <x v="4"/>
  </r>
  <r>
    <x v="29"/>
    <n v="5"/>
    <n v="50"/>
    <x v="4"/>
  </r>
  <r>
    <x v="29"/>
    <n v="7"/>
    <n v="51"/>
    <x v="4"/>
  </r>
  <r>
    <x v="29"/>
    <n v="11"/>
    <n v="52"/>
    <x v="4"/>
  </r>
  <r>
    <x v="29"/>
    <n v="12"/>
    <n v="53"/>
    <x v="4"/>
  </r>
  <r>
    <x v="29"/>
    <n v="19"/>
    <n v="54"/>
    <x v="4"/>
  </r>
  <r>
    <x v="29"/>
    <n v="14"/>
    <n v="55"/>
    <x v="4"/>
  </r>
  <r>
    <x v="29"/>
    <n v="11"/>
    <n v="56"/>
    <x v="4"/>
  </r>
  <r>
    <x v="29"/>
    <n v="13"/>
    <n v="57"/>
    <x v="4"/>
  </r>
  <r>
    <x v="29"/>
    <n v="16"/>
    <n v="58"/>
    <x v="4"/>
  </r>
  <r>
    <x v="29"/>
    <n v="12"/>
    <n v="59"/>
    <x v="4"/>
  </r>
  <r>
    <x v="29"/>
    <n v="12"/>
    <n v="60"/>
    <x v="5"/>
  </r>
  <r>
    <x v="29"/>
    <n v="16"/>
    <n v="61"/>
    <x v="5"/>
  </r>
  <r>
    <x v="29"/>
    <n v="6"/>
    <n v="62"/>
    <x v="5"/>
  </r>
  <r>
    <x v="29"/>
    <n v="7"/>
    <n v="63"/>
    <x v="5"/>
  </r>
  <r>
    <x v="29"/>
    <n v="8"/>
    <n v="64"/>
    <x v="5"/>
  </r>
  <r>
    <x v="29"/>
    <n v="9"/>
    <n v="65"/>
    <x v="5"/>
  </r>
  <r>
    <x v="29"/>
    <n v="8"/>
    <n v="66"/>
    <x v="5"/>
  </r>
  <r>
    <x v="29"/>
    <n v="10"/>
    <n v="67"/>
    <x v="5"/>
  </r>
  <r>
    <x v="29"/>
    <n v="5"/>
    <n v="68"/>
    <x v="5"/>
  </r>
  <r>
    <x v="29"/>
    <n v="4"/>
    <n v="69"/>
    <x v="5"/>
  </r>
  <r>
    <x v="29"/>
    <n v="10"/>
    <n v="70"/>
    <x v="5"/>
  </r>
  <r>
    <x v="29"/>
    <n v="6"/>
    <n v="71"/>
    <x v="5"/>
  </r>
  <r>
    <x v="29"/>
    <n v="8"/>
    <n v="72"/>
    <x v="5"/>
  </r>
  <r>
    <x v="29"/>
    <n v="3"/>
    <n v="73"/>
    <x v="5"/>
  </r>
  <r>
    <x v="29"/>
    <n v="7"/>
    <n v="74"/>
    <x v="5"/>
  </r>
  <r>
    <x v="29"/>
    <n v="5"/>
    <n v="75"/>
    <x v="5"/>
  </r>
  <r>
    <x v="29"/>
    <n v="7"/>
    <n v="76"/>
    <x v="5"/>
  </r>
  <r>
    <x v="29"/>
    <n v="3"/>
    <n v="77"/>
    <x v="5"/>
  </r>
  <r>
    <x v="29"/>
    <n v="7"/>
    <n v="78"/>
    <x v="5"/>
  </r>
  <r>
    <x v="29"/>
    <n v="3"/>
    <n v="79"/>
    <x v="5"/>
  </r>
  <r>
    <x v="29"/>
    <n v="4"/>
    <n v="80"/>
    <x v="5"/>
  </r>
  <r>
    <x v="29"/>
    <n v="3"/>
    <n v="81"/>
    <x v="5"/>
  </r>
  <r>
    <x v="29"/>
    <n v="4"/>
    <n v="82"/>
    <x v="5"/>
  </r>
  <r>
    <x v="29"/>
    <n v="2"/>
    <n v="83"/>
    <x v="5"/>
  </r>
  <r>
    <x v="29"/>
    <n v="4"/>
    <n v="84"/>
    <x v="5"/>
  </r>
  <r>
    <x v="29"/>
    <n v="4"/>
    <n v="86"/>
    <x v="5"/>
  </r>
  <r>
    <x v="29"/>
    <n v="2"/>
    <n v="87"/>
    <x v="5"/>
  </r>
  <r>
    <x v="29"/>
    <n v="2"/>
    <n v="89"/>
    <x v="5"/>
  </r>
  <r>
    <x v="29"/>
    <n v="1"/>
    <n v="90"/>
    <x v="5"/>
  </r>
  <r>
    <x v="29"/>
    <n v="1"/>
    <n v="92"/>
    <x v="5"/>
  </r>
  <r>
    <x v="29"/>
    <n v="3"/>
    <n v="93"/>
    <x v="5"/>
  </r>
  <r>
    <x v="29"/>
    <n v="1"/>
    <n v="94"/>
    <x v="5"/>
  </r>
  <r>
    <x v="29"/>
    <n v="1"/>
    <n v="96"/>
    <x v="5"/>
  </r>
  <r>
    <x v="30"/>
    <n v="8"/>
    <n v="0"/>
    <x v="0"/>
  </r>
  <r>
    <x v="30"/>
    <n v="8"/>
    <n v="1"/>
    <x v="0"/>
  </r>
  <r>
    <x v="30"/>
    <n v="7"/>
    <n v="2"/>
    <x v="0"/>
  </r>
  <r>
    <x v="30"/>
    <n v="7"/>
    <n v="3"/>
    <x v="0"/>
  </r>
  <r>
    <x v="30"/>
    <n v="6"/>
    <n v="4"/>
    <x v="0"/>
  </r>
  <r>
    <x v="30"/>
    <n v="8"/>
    <n v="5"/>
    <x v="0"/>
  </r>
  <r>
    <x v="30"/>
    <n v="5"/>
    <n v="6"/>
    <x v="1"/>
  </r>
  <r>
    <x v="30"/>
    <n v="9"/>
    <n v="7"/>
    <x v="1"/>
  </r>
  <r>
    <x v="30"/>
    <n v="8"/>
    <n v="8"/>
    <x v="1"/>
  </r>
  <r>
    <x v="30"/>
    <n v="6"/>
    <n v="9"/>
    <x v="1"/>
  </r>
  <r>
    <x v="30"/>
    <n v="16"/>
    <n v="10"/>
    <x v="1"/>
  </r>
  <r>
    <x v="30"/>
    <n v="9"/>
    <n v="11"/>
    <x v="1"/>
  </r>
  <r>
    <x v="30"/>
    <n v="9"/>
    <n v="12"/>
    <x v="2"/>
  </r>
  <r>
    <x v="30"/>
    <n v="11"/>
    <n v="13"/>
    <x v="2"/>
  </r>
  <r>
    <x v="30"/>
    <n v="3"/>
    <n v="14"/>
    <x v="2"/>
  </r>
  <r>
    <x v="30"/>
    <n v="12"/>
    <n v="15"/>
    <x v="2"/>
  </r>
  <r>
    <x v="30"/>
    <n v="10"/>
    <n v="16"/>
    <x v="2"/>
  </r>
  <r>
    <x v="30"/>
    <n v="10"/>
    <n v="17"/>
    <x v="2"/>
  </r>
  <r>
    <x v="30"/>
    <n v="10"/>
    <n v="18"/>
    <x v="3"/>
  </r>
  <r>
    <x v="30"/>
    <n v="12"/>
    <n v="19"/>
    <x v="3"/>
  </r>
  <r>
    <x v="30"/>
    <n v="15"/>
    <n v="20"/>
    <x v="3"/>
  </r>
  <r>
    <x v="30"/>
    <n v="16"/>
    <n v="21"/>
    <x v="3"/>
  </r>
  <r>
    <x v="30"/>
    <n v="20"/>
    <n v="22"/>
    <x v="3"/>
  </r>
  <r>
    <x v="30"/>
    <n v="18"/>
    <n v="23"/>
    <x v="3"/>
  </r>
  <r>
    <x v="30"/>
    <n v="13"/>
    <n v="24"/>
    <x v="3"/>
  </r>
  <r>
    <x v="30"/>
    <n v="12"/>
    <n v="25"/>
    <x v="3"/>
  </r>
  <r>
    <x v="30"/>
    <n v="13"/>
    <n v="26"/>
    <x v="3"/>
  </r>
  <r>
    <x v="30"/>
    <n v="17"/>
    <n v="27"/>
    <x v="3"/>
  </r>
  <r>
    <x v="30"/>
    <n v="13"/>
    <n v="28"/>
    <x v="3"/>
  </r>
  <r>
    <x v="30"/>
    <n v="16"/>
    <n v="29"/>
    <x v="4"/>
  </r>
  <r>
    <x v="30"/>
    <n v="13"/>
    <n v="30"/>
    <x v="4"/>
  </r>
  <r>
    <x v="30"/>
    <n v="19"/>
    <n v="31"/>
    <x v="4"/>
  </r>
  <r>
    <x v="30"/>
    <n v="18"/>
    <n v="32"/>
    <x v="4"/>
  </r>
  <r>
    <x v="30"/>
    <n v="19"/>
    <n v="33"/>
    <x v="4"/>
  </r>
  <r>
    <x v="30"/>
    <n v="11"/>
    <n v="34"/>
    <x v="4"/>
  </r>
  <r>
    <x v="30"/>
    <n v="13"/>
    <n v="35"/>
    <x v="4"/>
  </r>
  <r>
    <x v="30"/>
    <n v="11"/>
    <n v="36"/>
    <x v="4"/>
  </r>
  <r>
    <x v="30"/>
    <n v="3"/>
    <n v="37"/>
    <x v="4"/>
  </r>
  <r>
    <x v="30"/>
    <n v="19"/>
    <n v="38"/>
    <x v="4"/>
  </r>
  <r>
    <x v="30"/>
    <n v="22"/>
    <n v="39"/>
    <x v="4"/>
  </r>
  <r>
    <x v="30"/>
    <n v="10"/>
    <n v="40"/>
    <x v="4"/>
  </r>
  <r>
    <x v="30"/>
    <n v="17"/>
    <n v="41"/>
    <x v="4"/>
  </r>
  <r>
    <x v="30"/>
    <n v="14"/>
    <n v="42"/>
    <x v="4"/>
  </r>
  <r>
    <x v="30"/>
    <n v="12"/>
    <n v="43"/>
    <x v="4"/>
  </r>
  <r>
    <x v="30"/>
    <n v="9"/>
    <n v="44"/>
    <x v="4"/>
  </r>
  <r>
    <x v="30"/>
    <n v="12"/>
    <n v="45"/>
    <x v="4"/>
  </r>
  <r>
    <x v="30"/>
    <n v="8"/>
    <n v="46"/>
    <x v="4"/>
  </r>
  <r>
    <x v="30"/>
    <n v="8"/>
    <n v="47"/>
    <x v="4"/>
  </r>
  <r>
    <x v="30"/>
    <n v="7"/>
    <n v="48"/>
    <x v="4"/>
  </r>
  <r>
    <x v="30"/>
    <n v="9"/>
    <n v="49"/>
    <x v="4"/>
  </r>
  <r>
    <x v="30"/>
    <n v="8"/>
    <n v="50"/>
    <x v="4"/>
  </r>
  <r>
    <x v="30"/>
    <n v="7"/>
    <n v="51"/>
    <x v="4"/>
  </r>
  <r>
    <x v="30"/>
    <n v="4"/>
    <n v="52"/>
    <x v="4"/>
  </r>
  <r>
    <x v="30"/>
    <n v="13"/>
    <n v="53"/>
    <x v="4"/>
  </r>
  <r>
    <x v="30"/>
    <n v="12"/>
    <n v="54"/>
    <x v="4"/>
  </r>
  <r>
    <x v="30"/>
    <n v="13"/>
    <n v="55"/>
    <x v="4"/>
  </r>
  <r>
    <x v="30"/>
    <n v="8"/>
    <n v="56"/>
    <x v="4"/>
  </r>
  <r>
    <x v="30"/>
    <n v="5"/>
    <n v="57"/>
    <x v="4"/>
  </r>
  <r>
    <x v="30"/>
    <n v="4"/>
    <n v="58"/>
    <x v="4"/>
  </r>
  <r>
    <x v="30"/>
    <n v="6"/>
    <n v="59"/>
    <x v="4"/>
  </r>
  <r>
    <x v="30"/>
    <n v="5"/>
    <n v="60"/>
    <x v="5"/>
  </r>
  <r>
    <x v="30"/>
    <n v="13"/>
    <n v="62"/>
    <x v="5"/>
  </r>
  <r>
    <x v="30"/>
    <n v="13"/>
    <n v="63"/>
    <x v="5"/>
  </r>
  <r>
    <x v="30"/>
    <n v="8"/>
    <n v="64"/>
    <x v="5"/>
  </r>
  <r>
    <x v="30"/>
    <n v="9"/>
    <n v="65"/>
    <x v="5"/>
  </r>
  <r>
    <x v="30"/>
    <n v="4"/>
    <n v="66"/>
    <x v="5"/>
  </r>
  <r>
    <x v="30"/>
    <n v="14"/>
    <n v="67"/>
    <x v="5"/>
  </r>
  <r>
    <x v="30"/>
    <n v="2"/>
    <n v="68"/>
    <x v="5"/>
  </r>
  <r>
    <x v="30"/>
    <n v="6"/>
    <n v="69"/>
    <x v="5"/>
  </r>
  <r>
    <x v="30"/>
    <n v="2"/>
    <n v="70"/>
    <x v="5"/>
  </r>
  <r>
    <x v="30"/>
    <n v="5"/>
    <n v="71"/>
    <x v="5"/>
  </r>
  <r>
    <x v="30"/>
    <n v="4"/>
    <n v="72"/>
    <x v="5"/>
  </r>
  <r>
    <x v="30"/>
    <n v="5"/>
    <n v="73"/>
    <x v="5"/>
  </r>
  <r>
    <x v="30"/>
    <n v="3"/>
    <n v="74"/>
    <x v="5"/>
  </r>
  <r>
    <x v="30"/>
    <n v="2"/>
    <n v="75"/>
    <x v="5"/>
  </r>
  <r>
    <x v="30"/>
    <n v="1"/>
    <n v="76"/>
    <x v="5"/>
  </r>
  <r>
    <x v="30"/>
    <n v="4"/>
    <n v="77"/>
    <x v="5"/>
  </r>
  <r>
    <x v="30"/>
    <n v="5"/>
    <n v="78"/>
    <x v="5"/>
  </r>
  <r>
    <x v="30"/>
    <n v="2"/>
    <n v="79"/>
    <x v="5"/>
  </r>
  <r>
    <x v="30"/>
    <n v="2"/>
    <n v="80"/>
    <x v="5"/>
  </r>
  <r>
    <x v="30"/>
    <n v="1"/>
    <n v="81"/>
    <x v="5"/>
  </r>
  <r>
    <x v="30"/>
    <n v="2"/>
    <n v="82"/>
    <x v="5"/>
  </r>
  <r>
    <x v="30"/>
    <n v="2"/>
    <n v="83"/>
    <x v="5"/>
  </r>
  <r>
    <x v="30"/>
    <n v="1"/>
    <n v="84"/>
    <x v="5"/>
  </r>
  <r>
    <x v="30"/>
    <n v="4"/>
    <n v="86"/>
    <x v="5"/>
  </r>
  <r>
    <x v="30"/>
    <n v="3"/>
    <n v="87"/>
    <x v="5"/>
  </r>
  <r>
    <x v="30"/>
    <n v="1"/>
    <n v="88"/>
    <x v="5"/>
  </r>
  <r>
    <x v="30"/>
    <n v="1"/>
    <n v="90"/>
    <x v="5"/>
  </r>
  <r>
    <x v="30"/>
    <n v="1"/>
    <n v="91"/>
    <x v="5"/>
  </r>
  <r>
    <x v="30"/>
    <n v="3"/>
    <n v="94"/>
    <x v="5"/>
  </r>
  <r>
    <x v="30"/>
    <n v="1"/>
    <n v="98"/>
    <x v="5"/>
  </r>
  <r>
    <x v="31"/>
    <n v="446"/>
    <n v="0"/>
    <x v="0"/>
  </r>
  <r>
    <x v="31"/>
    <n v="439"/>
    <n v="1"/>
    <x v="0"/>
  </r>
  <r>
    <x v="31"/>
    <n v="435"/>
    <n v="2"/>
    <x v="0"/>
  </r>
  <r>
    <x v="31"/>
    <n v="493"/>
    <n v="3"/>
    <x v="0"/>
  </r>
  <r>
    <x v="31"/>
    <n v="445"/>
    <n v="4"/>
    <x v="0"/>
  </r>
  <r>
    <x v="31"/>
    <n v="454"/>
    <n v="5"/>
    <x v="0"/>
  </r>
  <r>
    <x v="31"/>
    <n v="442"/>
    <n v="6"/>
    <x v="1"/>
  </r>
  <r>
    <x v="31"/>
    <n v="444"/>
    <n v="7"/>
    <x v="1"/>
  </r>
  <r>
    <x v="31"/>
    <n v="378"/>
    <n v="8"/>
    <x v="1"/>
  </r>
  <r>
    <x v="31"/>
    <n v="477"/>
    <n v="9"/>
    <x v="1"/>
  </r>
  <r>
    <x v="31"/>
    <n v="467"/>
    <n v="10"/>
    <x v="1"/>
  </r>
  <r>
    <x v="31"/>
    <n v="449"/>
    <n v="11"/>
    <x v="1"/>
  </r>
  <r>
    <x v="31"/>
    <n v="502"/>
    <n v="12"/>
    <x v="2"/>
  </r>
  <r>
    <x v="31"/>
    <n v="534"/>
    <n v="13"/>
    <x v="2"/>
  </r>
  <r>
    <x v="31"/>
    <n v="583"/>
    <n v="14"/>
    <x v="2"/>
  </r>
  <r>
    <x v="31"/>
    <n v="565"/>
    <n v="15"/>
    <x v="2"/>
  </r>
  <r>
    <x v="31"/>
    <n v="561"/>
    <n v="16"/>
    <x v="2"/>
  </r>
  <r>
    <x v="31"/>
    <n v="584"/>
    <n v="17"/>
    <x v="2"/>
  </r>
  <r>
    <x v="31"/>
    <n v="577"/>
    <n v="18"/>
    <x v="3"/>
  </r>
  <r>
    <x v="31"/>
    <n v="557"/>
    <n v="19"/>
    <x v="3"/>
  </r>
  <r>
    <x v="31"/>
    <n v="592"/>
    <n v="20"/>
    <x v="3"/>
  </r>
  <r>
    <x v="31"/>
    <n v="655"/>
    <n v="21"/>
    <x v="3"/>
  </r>
  <r>
    <x v="31"/>
    <n v="592"/>
    <n v="22"/>
    <x v="3"/>
  </r>
  <r>
    <x v="31"/>
    <n v="537"/>
    <n v="23"/>
    <x v="3"/>
  </r>
  <r>
    <x v="31"/>
    <n v="555"/>
    <n v="24"/>
    <x v="3"/>
  </r>
  <r>
    <x v="31"/>
    <n v="475"/>
    <n v="25"/>
    <x v="3"/>
  </r>
  <r>
    <x v="31"/>
    <n v="493"/>
    <n v="26"/>
    <x v="3"/>
  </r>
  <r>
    <x v="31"/>
    <n v="528"/>
    <n v="27"/>
    <x v="3"/>
  </r>
  <r>
    <x v="31"/>
    <n v="515"/>
    <n v="28"/>
    <x v="3"/>
  </r>
  <r>
    <x v="31"/>
    <n v="527"/>
    <n v="29"/>
    <x v="4"/>
  </r>
  <r>
    <x v="31"/>
    <n v="496"/>
    <n v="30"/>
    <x v="4"/>
  </r>
  <r>
    <x v="31"/>
    <n v="534"/>
    <n v="31"/>
    <x v="4"/>
  </r>
  <r>
    <x v="31"/>
    <n v="521"/>
    <n v="32"/>
    <x v="4"/>
  </r>
  <r>
    <x v="31"/>
    <n v="507"/>
    <n v="33"/>
    <x v="4"/>
  </r>
  <r>
    <x v="31"/>
    <n v="540"/>
    <n v="34"/>
    <x v="4"/>
  </r>
  <r>
    <x v="31"/>
    <n v="478"/>
    <n v="35"/>
    <x v="4"/>
  </r>
  <r>
    <x v="31"/>
    <n v="488"/>
    <n v="36"/>
    <x v="4"/>
  </r>
  <r>
    <x v="31"/>
    <n v="463"/>
    <n v="37"/>
    <x v="4"/>
  </r>
  <r>
    <x v="31"/>
    <n v="448"/>
    <n v="38"/>
    <x v="4"/>
  </r>
  <r>
    <x v="31"/>
    <n v="440"/>
    <n v="39"/>
    <x v="4"/>
  </r>
  <r>
    <x v="31"/>
    <n v="482"/>
    <n v="40"/>
    <x v="4"/>
  </r>
  <r>
    <x v="31"/>
    <n v="452"/>
    <n v="41"/>
    <x v="4"/>
  </r>
  <r>
    <x v="31"/>
    <n v="440"/>
    <n v="42"/>
    <x v="4"/>
  </r>
  <r>
    <x v="31"/>
    <n v="397"/>
    <n v="43"/>
    <x v="4"/>
  </r>
  <r>
    <x v="31"/>
    <n v="327"/>
    <n v="44"/>
    <x v="4"/>
  </r>
  <r>
    <x v="31"/>
    <n v="338"/>
    <n v="45"/>
    <x v="4"/>
  </r>
  <r>
    <x v="31"/>
    <n v="339"/>
    <n v="46"/>
    <x v="4"/>
  </r>
  <r>
    <x v="31"/>
    <n v="299"/>
    <n v="47"/>
    <x v="4"/>
  </r>
  <r>
    <x v="31"/>
    <n v="273"/>
    <n v="48"/>
    <x v="4"/>
  </r>
  <r>
    <x v="31"/>
    <n v="313"/>
    <n v="49"/>
    <x v="4"/>
  </r>
  <r>
    <x v="31"/>
    <n v="302"/>
    <n v="50"/>
    <x v="4"/>
  </r>
  <r>
    <x v="31"/>
    <n v="279"/>
    <n v="51"/>
    <x v="4"/>
  </r>
  <r>
    <x v="31"/>
    <n v="270"/>
    <n v="52"/>
    <x v="4"/>
  </r>
  <r>
    <x v="31"/>
    <n v="263"/>
    <n v="53"/>
    <x v="4"/>
  </r>
  <r>
    <x v="31"/>
    <n v="228"/>
    <n v="54"/>
    <x v="4"/>
  </r>
  <r>
    <x v="31"/>
    <n v="211"/>
    <n v="55"/>
    <x v="4"/>
  </r>
  <r>
    <x v="31"/>
    <n v="219"/>
    <n v="56"/>
    <x v="4"/>
  </r>
  <r>
    <x v="31"/>
    <n v="228"/>
    <n v="57"/>
    <x v="4"/>
  </r>
  <r>
    <x v="31"/>
    <n v="218"/>
    <n v="58"/>
    <x v="4"/>
  </r>
  <r>
    <x v="31"/>
    <n v="244"/>
    <n v="59"/>
    <x v="4"/>
  </r>
  <r>
    <x v="31"/>
    <n v="190"/>
    <n v="60"/>
    <x v="5"/>
  </r>
  <r>
    <x v="31"/>
    <n v="182"/>
    <n v="61"/>
    <x v="5"/>
  </r>
  <r>
    <x v="31"/>
    <n v="173"/>
    <n v="62"/>
    <x v="5"/>
  </r>
  <r>
    <x v="31"/>
    <n v="150"/>
    <n v="63"/>
    <x v="5"/>
  </r>
  <r>
    <x v="31"/>
    <n v="119"/>
    <n v="64"/>
    <x v="5"/>
  </r>
  <r>
    <x v="31"/>
    <n v="103"/>
    <n v="65"/>
    <x v="5"/>
  </r>
  <r>
    <x v="31"/>
    <n v="104"/>
    <n v="66"/>
    <x v="5"/>
  </r>
  <r>
    <x v="31"/>
    <n v="95"/>
    <n v="67"/>
    <x v="5"/>
  </r>
  <r>
    <x v="31"/>
    <n v="77"/>
    <n v="68"/>
    <x v="5"/>
  </r>
  <r>
    <x v="31"/>
    <n v="77"/>
    <n v="69"/>
    <x v="5"/>
  </r>
  <r>
    <x v="31"/>
    <n v="47"/>
    <n v="70"/>
    <x v="5"/>
  </r>
  <r>
    <x v="31"/>
    <n v="49"/>
    <n v="71"/>
    <x v="5"/>
  </r>
  <r>
    <x v="31"/>
    <n v="41"/>
    <n v="72"/>
    <x v="5"/>
  </r>
  <r>
    <x v="31"/>
    <n v="41"/>
    <n v="73"/>
    <x v="5"/>
  </r>
  <r>
    <x v="31"/>
    <n v="45"/>
    <n v="74"/>
    <x v="5"/>
  </r>
  <r>
    <x v="31"/>
    <n v="33"/>
    <n v="75"/>
    <x v="5"/>
  </r>
  <r>
    <x v="31"/>
    <n v="26"/>
    <n v="76"/>
    <x v="5"/>
  </r>
  <r>
    <x v="31"/>
    <n v="17"/>
    <n v="77"/>
    <x v="5"/>
  </r>
  <r>
    <x v="31"/>
    <n v="24"/>
    <n v="78"/>
    <x v="5"/>
  </r>
  <r>
    <x v="31"/>
    <n v="19"/>
    <n v="79"/>
    <x v="5"/>
  </r>
  <r>
    <x v="31"/>
    <n v="22"/>
    <n v="80"/>
    <x v="5"/>
  </r>
  <r>
    <x v="31"/>
    <n v="22"/>
    <n v="81"/>
    <x v="5"/>
  </r>
  <r>
    <x v="31"/>
    <n v="16"/>
    <n v="82"/>
    <x v="5"/>
  </r>
  <r>
    <x v="31"/>
    <n v="11"/>
    <n v="83"/>
    <x v="5"/>
  </r>
  <r>
    <x v="31"/>
    <n v="11"/>
    <n v="84"/>
    <x v="5"/>
  </r>
  <r>
    <x v="31"/>
    <n v="9"/>
    <n v="85"/>
    <x v="5"/>
  </r>
  <r>
    <x v="31"/>
    <n v="12"/>
    <n v="86"/>
    <x v="5"/>
  </r>
  <r>
    <x v="31"/>
    <n v="4"/>
    <n v="87"/>
    <x v="5"/>
  </r>
  <r>
    <x v="31"/>
    <n v="9"/>
    <n v="88"/>
    <x v="5"/>
  </r>
  <r>
    <x v="31"/>
    <n v="3"/>
    <n v="89"/>
    <x v="5"/>
  </r>
  <r>
    <x v="31"/>
    <n v="1"/>
    <n v="90"/>
    <x v="5"/>
  </r>
  <r>
    <x v="31"/>
    <n v="1"/>
    <n v="91"/>
    <x v="5"/>
  </r>
  <r>
    <x v="31"/>
    <n v="4"/>
    <n v="92"/>
    <x v="5"/>
  </r>
  <r>
    <x v="31"/>
    <n v="3"/>
    <n v="93"/>
    <x v="5"/>
  </r>
  <r>
    <x v="31"/>
    <n v="2"/>
    <n v="94"/>
    <x v="5"/>
  </r>
  <r>
    <x v="31"/>
    <n v="1"/>
    <n v="95"/>
    <x v="5"/>
  </r>
  <r>
    <x v="31"/>
    <n v="1"/>
    <n v="98"/>
    <x v="5"/>
  </r>
  <r>
    <x v="32"/>
    <n v="353"/>
    <n v="0"/>
    <x v="0"/>
  </r>
  <r>
    <x v="32"/>
    <n v="370"/>
    <n v="1"/>
    <x v="0"/>
  </r>
  <r>
    <x v="32"/>
    <n v="380"/>
    <n v="2"/>
    <x v="0"/>
  </r>
  <r>
    <x v="32"/>
    <n v="430"/>
    <n v="3"/>
    <x v="0"/>
  </r>
  <r>
    <x v="32"/>
    <n v="461"/>
    <n v="4"/>
    <x v="0"/>
  </r>
  <r>
    <x v="32"/>
    <n v="468"/>
    <n v="5"/>
    <x v="0"/>
  </r>
  <r>
    <x v="32"/>
    <n v="385"/>
    <n v="6"/>
    <x v="1"/>
  </r>
  <r>
    <x v="32"/>
    <n v="435"/>
    <n v="7"/>
    <x v="1"/>
  </r>
  <r>
    <x v="32"/>
    <n v="419"/>
    <n v="8"/>
    <x v="1"/>
  </r>
  <r>
    <x v="32"/>
    <n v="409"/>
    <n v="9"/>
    <x v="1"/>
  </r>
  <r>
    <x v="32"/>
    <n v="451"/>
    <n v="10"/>
    <x v="1"/>
  </r>
  <r>
    <x v="32"/>
    <n v="443"/>
    <n v="11"/>
    <x v="1"/>
  </r>
  <r>
    <x v="32"/>
    <n v="466"/>
    <n v="12"/>
    <x v="2"/>
  </r>
  <r>
    <x v="32"/>
    <n v="464"/>
    <n v="13"/>
    <x v="2"/>
  </r>
  <r>
    <x v="32"/>
    <n v="541"/>
    <n v="14"/>
    <x v="2"/>
  </r>
  <r>
    <x v="32"/>
    <n v="512"/>
    <n v="15"/>
    <x v="2"/>
  </r>
  <r>
    <x v="32"/>
    <n v="507"/>
    <n v="16"/>
    <x v="2"/>
  </r>
  <r>
    <x v="32"/>
    <n v="519"/>
    <n v="17"/>
    <x v="2"/>
  </r>
  <r>
    <x v="32"/>
    <n v="572"/>
    <n v="18"/>
    <x v="3"/>
  </r>
  <r>
    <x v="32"/>
    <n v="603"/>
    <n v="19"/>
    <x v="3"/>
  </r>
  <r>
    <x v="32"/>
    <n v="685"/>
    <n v="20"/>
    <x v="3"/>
  </r>
  <r>
    <x v="32"/>
    <n v="706"/>
    <n v="21"/>
    <x v="3"/>
  </r>
  <r>
    <x v="32"/>
    <n v="754"/>
    <n v="22"/>
    <x v="3"/>
  </r>
  <r>
    <x v="32"/>
    <n v="756"/>
    <n v="23"/>
    <x v="3"/>
  </r>
  <r>
    <x v="32"/>
    <n v="712"/>
    <n v="24"/>
    <x v="3"/>
  </r>
  <r>
    <x v="32"/>
    <n v="707"/>
    <n v="25"/>
    <x v="3"/>
  </r>
  <r>
    <x v="32"/>
    <n v="682"/>
    <n v="26"/>
    <x v="3"/>
  </r>
  <r>
    <x v="32"/>
    <n v="691"/>
    <n v="27"/>
    <x v="3"/>
  </r>
  <r>
    <x v="32"/>
    <n v="683"/>
    <n v="28"/>
    <x v="3"/>
  </r>
  <r>
    <x v="32"/>
    <n v="679"/>
    <n v="29"/>
    <x v="4"/>
  </r>
  <r>
    <x v="32"/>
    <n v="674"/>
    <n v="30"/>
    <x v="4"/>
  </r>
  <r>
    <x v="32"/>
    <n v="630"/>
    <n v="31"/>
    <x v="4"/>
  </r>
  <r>
    <x v="32"/>
    <n v="655"/>
    <n v="32"/>
    <x v="4"/>
  </r>
  <r>
    <x v="32"/>
    <n v="611"/>
    <n v="33"/>
    <x v="4"/>
  </r>
  <r>
    <x v="32"/>
    <n v="585"/>
    <n v="34"/>
    <x v="4"/>
  </r>
  <r>
    <x v="32"/>
    <n v="556"/>
    <n v="35"/>
    <x v="4"/>
  </r>
  <r>
    <x v="32"/>
    <n v="594"/>
    <n v="36"/>
    <x v="4"/>
  </r>
  <r>
    <x v="32"/>
    <n v="552"/>
    <n v="37"/>
    <x v="4"/>
  </r>
  <r>
    <x v="32"/>
    <n v="581"/>
    <n v="38"/>
    <x v="4"/>
  </r>
  <r>
    <x v="32"/>
    <n v="567"/>
    <n v="39"/>
    <x v="4"/>
  </r>
  <r>
    <x v="32"/>
    <n v="558"/>
    <n v="40"/>
    <x v="4"/>
  </r>
  <r>
    <x v="32"/>
    <n v="581"/>
    <n v="41"/>
    <x v="4"/>
  </r>
  <r>
    <x v="32"/>
    <n v="572"/>
    <n v="42"/>
    <x v="4"/>
  </r>
  <r>
    <x v="32"/>
    <n v="521"/>
    <n v="43"/>
    <x v="4"/>
  </r>
  <r>
    <x v="32"/>
    <n v="517"/>
    <n v="44"/>
    <x v="4"/>
  </r>
  <r>
    <x v="32"/>
    <n v="494"/>
    <n v="45"/>
    <x v="4"/>
  </r>
  <r>
    <x v="32"/>
    <n v="466"/>
    <n v="46"/>
    <x v="4"/>
  </r>
  <r>
    <x v="32"/>
    <n v="434"/>
    <n v="47"/>
    <x v="4"/>
  </r>
  <r>
    <x v="32"/>
    <n v="411"/>
    <n v="48"/>
    <x v="4"/>
  </r>
  <r>
    <x v="32"/>
    <n v="414"/>
    <n v="49"/>
    <x v="4"/>
  </r>
  <r>
    <x v="32"/>
    <n v="358"/>
    <n v="50"/>
    <x v="4"/>
  </r>
  <r>
    <x v="32"/>
    <n v="383"/>
    <n v="51"/>
    <x v="4"/>
  </r>
  <r>
    <x v="32"/>
    <n v="424"/>
    <n v="52"/>
    <x v="4"/>
  </r>
  <r>
    <x v="32"/>
    <n v="365"/>
    <n v="53"/>
    <x v="4"/>
  </r>
  <r>
    <x v="32"/>
    <n v="409"/>
    <n v="54"/>
    <x v="4"/>
  </r>
  <r>
    <x v="32"/>
    <n v="381"/>
    <n v="55"/>
    <x v="4"/>
  </r>
  <r>
    <x v="32"/>
    <n v="363"/>
    <n v="56"/>
    <x v="4"/>
  </r>
  <r>
    <x v="32"/>
    <n v="369"/>
    <n v="57"/>
    <x v="4"/>
  </r>
  <r>
    <x v="32"/>
    <n v="326"/>
    <n v="58"/>
    <x v="4"/>
  </r>
  <r>
    <x v="32"/>
    <n v="359"/>
    <n v="59"/>
    <x v="4"/>
  </r>
  <r>
    <x v="32"/>
    <n v="314"/>
    <n v="60"/>
    <x v="5"/>
  </r>
  <r>
    <x v="32"/>
    <n v="312"/>
    <n v="61"/>
    <x v="5"/>
  </r>
  <r>
    <x v="32"/>
    <n v="333"/>
    <n v="62"/>
    <x v="5"/>
  </r>
  <r>
    <x v="32"/>
    <n v="266"/>
    <n v="63"/>
    <x v="5"/>
  </r>
  <r>
    <x v="32"/>
    <n v="276"/>
    <n v="64"/>
    <x v="5"/>
  </r>
  <r>
    <x v="32"/>
    <n v="221"/>
    <n v="65"/>
    <x v="5"/>
  </r>
  <r>
    <x v="32"/>
    <n v="230"/>
    <n v="66"/>
    <x v="5"/>
  </r>
  <r>
    <x v="32"/>
    <n v="256"/>
    <n v="67"/>
    <x v="5"/>
  </r>
  <r>
    <x v="32"/>
    <n v="186"/>
    <n v="68"/>
    <x v="5"/>
  </r>
  <r>
    <x v="32"/>
    <n v="191"/>
    <n v="69"/>
    <x v="5"/>
  </r>
  <r>
    <x v="32"/>
    <n v="173"/>
    <n v="70"/>
    <x v="5"/>
  </r>
  <r>
    <x v="32"/>
    <n v="171"/>
    <n v="71"/>
    <x v="5"/>
  </r>
  <r>
    <x v="32"/>
    <n v="162"/>
    <n v="72"/>
    <x v="5"/>
  </r>
  <r>
    <x v="32"/>
    <n v="155"/>
    <n v="73"/>
    <x v="5"/>
  </r>
  <r>
    <x v="32"/>
    <n v="144"/>
    <n v="74"/>
    <x v="5"/>
  </r>
  <r>
    <x v="32"/>
    <n v="125"/>
    <n v="75"/>
    <x v="5"/>
  </r>
  <r>
    <x v="32"/>
    <n v="94"/>
    <n v="76"/>
    <x v="5"/>
  </r>
  <r>
    <x v="32"/>
    <n v="86"/>
    <n v="77"/>
    <x v="5"/>
  </r>
  <r>
    <x v="32"/>
    <n v="78"/>
    <n v="78"/>
    <x v="5"/>
  </r>
  <r>
    <x v="32"/>
    <n v="80"/>
    <n v="79"/>
    <x v="5"/>
  </r>
  <r>
    <x v="32"/>
    <n v="71"/>
    <n v="80"/>
    <x v="5"/>
  </r>
  <r>
    <x v="32"/>
    <n v="56"/>
    <n v="81"/>
    <x v="5"/>
  </r>
  <r>
    <x v="32"/>
    <n v="60"/>
    <n v="82"/>
    <x v="5"/>
  </r>
  <r>
    <x v="32"/>
    <n v="42"/>
    <n v="83"/>
    <x v="5"/>
  </r>
  <r>
    <x v="32"/>
    <n v="32"/>
    <n v="84"/>
    <x v="5"/>
  </r>
  <r>
    <x v="32"/>
    <n v="33"/>
    <n v="85"/>
    <x v="5"/>
  </r>
  <r>
    <x v="32"/>
    <n v="41"/>
    <n v="86"/>
    <x v="5"/>
  </r>
  <r>
    <x v="32"/>
    <n v="29"/>
    <n v="87"/>
    <x v="5"/>
  </r>
  <r>
    <x v="32"/>
    <n v="21"/>
    <n v="88"/>
    <x v="5"/>
  </r>
  <r>
    <x v="32"/>
    <n v="16"/>
    <n v="89"/>
    <x v="5"/>
  </r>
  <r>
    <x v="32"/>
    <n v="12"/>
    <n v="90"/>
    <x v="5"/>
  </r>
  <r>
    <x v="32"/>
    <n v="9"/>
    <n v="91"/>
    <x v="5"/>
  </r>
  <r>
    <x v="32"/>
    <n v="14"/>
    <n v="92"/>
    <x v="5"/>
  </r>
  <r>
    <x v="32"/>
    <n v="13"/>
    <n v="93"/>
    <x v="5"/>
  </r>
  <r>
    <x v="32"/>
    <n v="4"/>
    <n v="94"/>
    <x v="5"/>
  </r>
  <r>
    <x v="32"/>
    <n v="4"/>
    <n v="95"/>
    <x v="5"/>
  </r>
  <r>
    <x v="32"/>
    <n v="2"/>
    <n v="96"/>
    <x v="5"/>
  </r>
  <r>
    <x v="32"/>
    <n v="3"/>
    <n v="97"/>
    <x v="5"/>
  </r>
  <r>
    <x v="32"/>
    <n v="2"/>
    <n v="98"/>
    <x v="5"/>
  </r>
  <r>
    <x v="32"/>
    <n v="1"/>
    <n v="99"/>
    <x v="5"/>
  </r>
  <r>
    <x v="32"/>
    <n v="1"/>
    <n v="100"/>
    <x v="5"/>
  </r>
  <r>
    <x v="33"/>
    <n v="5"/>
    <n v="0"/>
    <x v="0"/>
  </r>
  <r>
    <x v="33"/>
    <n v="4"/>
    <n v="1"/>
    <x v="0"/>
  </r>
  <r>
    <x v="33"/>
    <n v="9"/>
    <n v="2"/>
    <x v="0"/>
  </r>
  <r>
    <x v="33"/>
    <n v="10"/>
    <n v="3"/>
    <x v="0"/>
  </r>
  <r>
    <x v="33"/>
    <n v="10"/>
    <n v="4"/>
    <x v="0"/>
  </r>
  <r>
    <x v="33"/>
    <n v="8"/>
    <n v="5"/>
    <x v="0"/>
  </r>
  <r>
    <x v="33"/>
    <n v="3"/>
    <n v="6"/>
    <x v="1"/>
  </r>
  <r>
    <x v="33"/>
    <n v="10"/>
    <n v="7"/>
    <x v="1"/>
  </r>
  <r>
    <x v="33"/>
    <n v="13"/>
    <n v="8"/>
    <x v="1"/>
  </r>
  <r>
    <x v="33"/>
    <n v="10"/>
    <n v="9"/>
    <x v="1"/>
  </r>
  <r>
    <x v="33"/>
    <n v="11"/>
    <n v="10"/>
    <x v="1"/>
  </r>
  <r>
    <x v="33"/>
    <n v="13"/>
    <n v="11"/>
    <x v="1"/>
  </r>
  <r>
    <x v="33"/>
    <n v="12"/>
    <n v="12"/>
    <x v="2"/>
  </r>
  <r>
    <x v="33"/>
    <n v="11"/>
    <n v="13"/>
    <x v="2"/>
  </r>
  <r>
    <x v="33"/>
    <n v="19"/>
    <n v="14"/>
    <x v="2"/>
  </r>
  <r>
    <x v="33"/>
    <n v="13"/>
    <n v="15"/>
    <x v="2"/>
  </r>
  <r>
    <x v="33"/>
    <n v="21"/>
    <n v="16"/>
    <x v="2"/>
  </r>
  <r>
    <x v="33"/>
    <n v="22"/>
    <n v="17"/>
    <x v="2"/>
  </r>
  <r>
    <x v="33"/>
    <n v="23"/>
    <n v="18"/>
    <x v="3"/>
  </r>
  <r>
    <x v="33"/>
    <n v="22"/>
    <n v="19"/>
    <x v="3"/>
  </r>
  <r>
    <x v="33"/>
    <n v="22"/>
    <n v="20"/>
    <x v="3"/>
  </r>
  <r>
    <x v="33"/>
    <n v="21"/>
    <n v="21"/>
    <x v="3"/>
  </r>
  <r>
    <x v="33"/>
    <n v="18"/>
    <n v="22"/>
    <x v="3"/>
  </r>
  <r>
    <x v="33"/>
    <n v="14"/>
    <n v="23"/>
    <x v="3"/>
  </r>
  <r>
    <x v="33"/>
    <n v="16"/>
    <n v="24"/>
    <x v="3"/>
  </r>
  <r>
    <x v="33"/>
    <n v="16"/>
    <n v="25"/>
    <x v="3"/>
  </r>
  <r>
    <x v="33"/>
    <n v="16"/>
    <n v="26"/>
    <x v="3"/>
  </r>
  <r>
    <x v="33"/>
    <n v="16"/>
    <n v="27"/>
    <x v="3"/>
  </r>
  <r>
    <x v="33"/>
    <n v="22"/>
    <n v="28"/>
    <x v="3"/>
  </r>
  <r>
    <x v="33"/>
    <n v="14"/>
    <n v="29"/>
    <x v="4"/>
  </r>
  <r>
    <x v="33"/>
    <n v="15"/>
    <n v="30"/>
    <x v="4"/>
  </r>
  <r>
    <x v="33"/>
    <n v="13"/>
    <n v="31"/>
    <x v="4"/>
  </r>
  <r>
    <x v="33"/>
    <n v="21"/>
    <n v="32"/>
    <x v="4"/>
  </r>
  <r>
    <x v="33"/>
    <n v="12"/>
    <n v="33"/>
    <x v="4"/>
  </r>
  <r>
    <x v="33"/>
    <n v="13"/>
    <n v="34"/>
    <x v="4"/>
  </r>
  <r>
    <x v="33"/>
    <n v="12"/>
    <n v="35"/>
    <x v="4"/>
  </r>
  <r>
    <x v="33"/>
    <n v="19"/>
    <n v="36"/>
    <x v="4"/>
  </r>
  <r>
    <x v="33"/>
    <n v="17"/>
    <n v="37"/>
    <x v="4"/>
  </r>
  <r>
    <x v="33"/>
    <n v="19"/>
    <n v="38"/>
    <x v="4"/>
  </r>
  <r>
    <x v="33"/>
    <n v="16"/>
    <n v="39"/>
    <x v="4"/>
  </r>
  <r>
    <x v="33"/>
    <n v="15"/>
    <n v="40"/>
    <x v="4"/>
  </r>
  <r>
    <x v="33"/>
    <n v="24"/>
    <n v="41"/>
    <x v="4"/>
  </r>
  <r>
    <x v="33"/>
    <n v="14"/>
    <n v="42"/>
    <x v="4"/>
  </r>
  <r>
    <x v="33"/>
    <n v="20"/>
    <n v="43"/>
    <x v="4"/>
  </r>
  <r>
    <x v="33"/>
    <n v="15"/>
    <n v="44"/>
    <x v="4"/>
  </r>
  <r>
    <x v="33"/>
    <n v="25"/>
    <n v="45"/>
    <x v="4"/>
  </r>
  <r>
    <x v="33"/>
    <n v="18"/>
    <n v="46"/>
    <x v="4"/>
  </r>
  <r>
    <x v="33"/>
    <n v="22"/>
    <n v="47"/>
    <x v="4"/>
  </r>
  <r>
    <x v="33"/>
    <n v="22"/>
    <n v="48"/>
    <x v="4"/>
  </r>
  <r>
    <x v="33"/>
    <n v="18"/>
    <n v="49"/>
    <x v="4"/>
  </r>
  <r>
    <x v="33"/>
    <n v="19"/>
    <n v="50"/>
    <x v="4"/>
  </r>
  <r>
    <x v="33"/>
    <n v="29"/>
    <n v="51"/>
    <x v="4"/>
  </r>
  <r>
    <x v="33"/>
    <n v="17"/>
    <n v="52"/>
    <x v="4"/>
  </r>
  <r>
    <x v="33"/>
    <n v="19"/>
    <n v="53"/>
    <x v="4"/>
  </r>
  <r>
    <x v="33"/>
    <n v="18"/>
    <n v="54"/>
    <x v="4"/>
  </r>
  <r>
    <x v="33"/>
    <n v="22"/>
    <n v="55"/>
    <x v="4"/>
  </r>
  <r>
    <x v="33"/>
    <n v="22"/>
    <n v="56"/>
    <x v="4"/>
  </r>
  <r>
    <x v="33"/>
    <n v="23"/>
    <n v="57"/>
    <x v="4"/>
  </r>
  <r>
    <x v="33"/>
    <n v="25"/>
    <n v="58"/>
    <x v="4"/>
  </r>
  <r>
    <x v="33"/>
    <n v="21"/>
    <n v="59"/>
    <x v="4"/>
  </r>
  <r>
    <x v="33"/>
    <n v="19"/>
    <n v="60"/>
    <x v="5"/>
  </r>
  <r>
    <x v="33"/>
    <n v="14"/>
    <n v="61"/>
    <x v="5"/>
  </r>
  <r>
    <x v="33"/>
    <n v="15"/>
    <n v="62"/>
    <x v="5"/>
  </r>
  <r>
    <x v="33"/>
    <n v="16"/>
    <n v="63"/>
    <x v="5"/>
  </r>
  <r>
    <x v="33"/>
    <n v="13"/>
    <n v="64"/>
    <x v="5"/>
  </r>
  <r>
    <x v="33"/>
    <n v="11"/>
    <n v="65"/>
    <x v="5"/>
  </r>
  <r>
    <x v="33"/>
    <n v="10"/>
    <n v="66"/>
    <x v="5"/>
  </r>
  <r>
    <x v="33"/>
    <n v="8"/>
    <n v="67"/>
    <x v="5"/>
  </r>
  <r>
    <x v="33"/>
    <n v="10"/>
    <n v="68"/>
    <x v="5"/>
  </r>
  <r>
    <x v="33"/>
    <n v="7"/>
    <n v="69"/>
    <x v="5"/>
  </r>
  <r>
    <x v="33"/>
    <n v="7"/>
    <n v="70"/>
    <x v="5"/>
  </r>
  <r>
    <x v="33"/>
    <n v="5"/>
    <n v="71"/>
    <x v="5"/>
  </r>
  <r>
    <x v="33"/>
    <n v="3"/>
    <n v="72"/>
    <x v="5"/>
  </r>
  <r>
    <x v="33"/>
    <n v="13"/>
    <n v="73"/>
    <x v="5"/>
  </r>
  <r>
    <x v="33"/>
    <n v="6"/>
    <n v="74"/>
    <x v="5"/>
  </r>
  <r>
    <x v="33"/>
    <n v="6"/>
    <n v="75"/>
    <x v="5"/>
  </r>
  <r>
    <x v="33"/>
    <n v="4"/>
    <n v="76"/>
    <x v="5"/>
  </r>
  <r>
    <x v="33"/>
    <n v="7"/>
    <n v="77"/>
    <x v="5"/>
  </r>
  <r>
    <x v="33"/>
    <n v="8"/>
    <n v="78"/>
    <x v="5"/>
  </r>
  <r>
    <x v="33"/>
    <n v="4"/>
    <n v="79"/>
    <x v="5"/>
  </r>
  <r>
    <x v="33"/>
    <n v="3"/>
    <n v="80"/>
    <x v="5"/>
  </r>
  <r>
    <x v="33"/>
    <n v="3"/>
    <n v="81"/>
    <x v="5"/>
  </r>
  <r>
    <x v="33"/>
    <n v="5"/>
    <n v="82"/>
    <x v="5"/>
  </r>
  <r>
    <x v="33"/>
    <n v="6"/>
    <n v="83"/>
    <x v="5"/>
  </r>
  <r>
    <x v="33"/>
    <n v="6"/>
    <n v="84"/>
    <x v="5"/>
  </r>
  <r>
    <x v="33"/>
    <n v="4"/>
    <n v="85"/>
    <x v="5"/>
  </r>
  <r>
    <x v="33"/>
    <n v="2"/>
    <n v="86"/>
    <x v="5"/>
  </r>
  <r>
    <x v="33"/>
    <n v="2"/>
    <n v="87"/>
    <x v="5"/>
  </r>
  <r>
    <x v="33"/>
    <n v="2"/>
    <n v="88"/>
    <x v="5"/>
  </r>
  <r>
    <x v="33"/>
    <n v="2"/>
    <n v="89"/>
    <x v="5"/>
  </r>
  <r>
    <x v="33"/>
    <n v="2"/>
    <n v="90"/>
    <x v="5"/>
  </r>
  <r>
    <x v="33"/>
    <n v="2"/>
    <n v="92"/>
    <x v="5"/>
  </r>
  <r>
    <x v="33"/>
    <n v="3"/>
    <n v="93"/>
    <x v="5"/>
  </r>
  <r>
    <x v="33"/>
    <n v="1"/>
    <n v="94"/>
    <x v="5"/>
  </r>
  <r>
    <x v="33"/>
    <n v="1"/>
    <n v="95"/>
    <x v="5"/>
  </r>
  <r>
    <x v="33"/>
    <n v="1"/>
    <n v="99"/>
    <x v="5"/>
  </r>
  <r>
    <x v="33"/>
    <n v="1"/>
    <n v="100"/>
    <x v="5"/>
  </r>
  <r>
    <x v="34"/>
    <n v="250"/>
    <n v="0"/>
    <x v="0"/>
  </r>
  <r>
    <x v="34"/>
    <n v="235"/>
    <n v="1"/>
    <x v="0"/>
  </r>
  <r>
    <x v="34"/>
    <n v="261"/>
    <n v="2"/>
    <x v="0"/>
  </r>
  <r>
    <x v="34"/>
    <n v="293"/>
    <n v="3"/>
    <x v="0"/>
  </r>
  <r>
    <x v="34"/>
    <n v="348"/>
    <n v="4"/>
    <x v="0"/>
  </r>
  <r>
    <x v="34"/>
    <n v="316"/>
    <n v="5"/>
    <x v="0"/>
  </r>
  <r>
    <x v="34"/>
    <n v="361"/>
    <n v="6"/>
    <x v="1"/>
  </r>
  <r>
    <x v="34"/>
    <n v="312"/>
    <n v="7"/>
    <x v="1"/>
  </r>
  <r>
    <x v="34"/>
    <n v="332"/>
    <n v="8"/>
    <x v="1"/>
  </r>
  <r>
    <x v="34"/>
    <n v="351"/>
    <n v="9"/>
    <x v="1"/>
  </r>
  <r>
    <x v="34"/>
    <n v="330"/>
    <n v="10"/>
    <x v="1"/>
  </r>
  <r>
    <x v="34"/>
    <n v="317"/>
    <n v="11"/>
    <x v="1"/>
  </r>
  <r>
    <x v="34"/>
    <n v="339"/>
    <n v="12"/>
    <x v="2"/>
  </r>
  <r>
    <x v="34"/>
    <n v="358"/>
    <n v="13"/>
    <x v="2"/>
  </r>
  <r>
    <x v="34"/>
    <n v="372"/>
    <n v="14"/>
    <x v="2"/>
  </r>
  <r>
    <x v="34"/>
    <n v="385"/>
    <n v="15"/>
    <x v="2"/>
  </r>
  <r>
    <x v="34"/>
    <n v="387"/>
    <n v="16"/>
    <x v="2"/>
  </r>
  <r>
    <x v="34"/>
    <n v="393"/>
    <n v="17"/>
    <x v="2"/>
  </r>
  <r>
    <x v="34"/>
    <n v="338"/>
    <n v="18"/>
    <x v="3"/>
  </r>
  <r>
    <x v="34"/>
    <n v="378"/>
    <n v="19"/>
    <x v="3"/>
  </r>
  <r>
    <x v="34"/>
    <n v="425"/>
    <n v="20"/>
    <x v="3"/>
  </r>
  <r>
    <x v="34"/>
    <n v="402"/>
    <n v="21"/>
    <x v="3"/>
  </r>
  <r>
    <x v="34"/>
    <n v="444"/>
    <n v="22"/>
    <x v="3"/>
  </r>
  <r>
    <x v="34"/>
    <n v="446"/>
    <n v="23"/>
    <x v="3"/>
  </r>
  <r>
    <x v="34"/>
    <n v="454"/>
    <n v="24"/>
    <x v="3"/>
  </r>
  <r>
    <x v="34"/>
    <n v="485"/>
    <n v="25"/>
    <x v="3"/>
  </r>
  <r>
    <x v="34"/>
    <n v="480"/>
    <n v="26"/>
    <x v="3"/>
  </r>
  <r>
    <x v="34"/>
    <n v="501"/>
    <n v="27"/>
    <x v="3"/>
  </r>
  <r>
    <x v="34"/>
    <n v="475"/>
    <n v="28"/>
    <x v="3"/>
  </r>
  <r>
    <x v="34"/>
    <n v="492"/>
    <n v="29"/>
    <x v="4"/>
  </r>
  <r>
    <x v="34"/>
    <n v="477"/>
    <n v="30"/>
    <x v="4"/>
  </r>
  <r>
    <x v="34"/>
    <n v="518"/>
    <n v="31"/>
    <x v="4"/>
  </r>
  <r>
    <x v="34"/>
    <n v="540"/>
    <n v="32"/>
    <x v="4"/>
  </r>
  <r>
    <x v="34"/>
    <n v="484"/>
    <n v="33"/>
    <x v="4"/>
  </r>
  <r>
    <x v="34"/>
    <n v="469"/>
    <n v="34"/>
    <x v="4"/>
  </r>
  <r>
    <x v="34"/>
    <n v="491"/>
    <n v="35"/>
    <x v="4"/>
  </r>
  <r>
    <x v="34"/>
    <n v="497"/>
    <n v="36"/>
    <x v="4"/>
  </r>
  <r>
    <x v="34"/>
    <n v="480"/>
    <n v="37"/>
    <x v="4"/>
  </r>
  <r>
    <x v="34"/>
    <n v="444"/>
    <n v="38"/>
    <x v="4"/>
  </r>
  <r>
    <x v="34"/>
    <n v="446"/>
    <n v="39"/>
    <x v="4"/>
  </r>
  <r>
    <x v="34"/>
    <n v="437"/>
    <n v="40"/>
    <x v="4"/>
  </r>
  <r>
    <x v="34"/>
    <n v="379"/>
    <n v="41"/>
    <x v="4"/>
  </r>
  <r>
    <x v="34"/>
    <n v="403"/>
    <n v="42"/>
    <x v="4"/>
  </r>
  <r>
    <x v="34"/>
    <n v="359"/>
    <n v="43"/>
    <x v="4"/>
  </r>
  <r>
    <x v="34"/>
    <n v="339"/>
    <n v="44"/>
    <x v="4"/>
  </r>
  <r>
    <x v="34"/>
    <n v="302"/>
    <n v="45"/>
    <x v="4"/>
  </r>
  <r>
    <x v="34"/>
    <n v="294"/>
    <n v="46"/>
    <x v="4"/>
  </r>
  <r>
    <x v="34"/>
    <n v="291"/>
    <n v="47"/>
    <x v="4"/>
  </r>
  <r>
    <x v="34"/>
    <n v="276"/>
    <n v="48"/>
    <x v="4"/>
  </r>
  <r>
    <x v="34"/>
    <n v="288"/>
    <n v="49"/>
    <x v="4"/>
  </r>
  <r>
    <x v="34"/>
    <n v="274"/>
    <n v="50"/>
    <x v="4"/>
  </r>
  <r>
    <x v="34"/>
    <n v="269"/>
    <n v="51"/>
    <x v="4"/>
  </r>
  <r>
    <x v="34"/>
    <n v="257"/>
    <n v="52"/>
    <x v="4"/>
  </r>
  <r>
    <x v="34"/>
    <n v="233"/>
    <n v="53"/>
    <x v="4"/>
  </r>
  <r>
    <x v="34"/>
    <n v="229"/>
    <n v="54"/>
    <x v="4"/>
  </r>
  <r>
    <x v="34"/>
    <n v="230"/>
    <n v="55"/>
    <x v="4"/>
  </r>
  <r>
    <x v="34"/>
    <n v="210"/>
    <n v="56"/>
    <x v="4"/>
  </r>
  <r>
    <x v="34"/>
    <n v="206"/>
    <n v="57"/>
    <x v="4"/>
  </r>
  <r>
    <x v="34"/>
    <n v="210"/>
    <n v="58"/>
    <x v="4"/>
  </r>
  <r>
    <x v="34"/>
    <n v="197"/>
    <n v="59"/>
    <x v="4"/>
  </r>
  <r>
    <x v="34"/>
    <n v="155"/>
    <n v="60"/>
    <x v="5"/>
  </r>
  <r>
    <x v="34"/>
    <n v="141"/>
    <n v="61"/>
    <x v="5"/>
  </r>
  <r>
    <x v="34"/>
    <n v="138"/>
    <n v="62"/>
    <x v="5"/>
  </r>
  <r>
    <x v="34"/>
    <n v="120"/>
    <n v="63"/>
    <x v="5"/>
  </r>
  <r>
    <x v="34"/>
    <n v="123"/>
    <n v="64"/>
    <x v="5"/>
  </r>
  <r>
    <x v="34"/>
    <n v="102"/>
    <n v="65"/>
    <x v="5"/>
  </r>
  <r>
    <x v="34"/>
    <n v="86"/>
    <n v="66"/>
    <x v="5"/>
  </r>
  <r>
    <x v="34"/>
    <n v="92"/>
    <n v="67"/>
    <x v="5"/>
  </r>
  <r>
    <x v="34"/>
    <n v="60"/>
    <n v="68"/>
    <x v="5"/>
  </r>
  <r>
    <x v="34"/>
    <n v="72"/>
    <n v="69"/>
    <x v="5"/>
  </r>
  <r>
    <x v="34"/>
    <n v="61"/>
    <n v="70"/>
    <x v="5"/>
  </r>
  <r>
    <x v="34"/>
    <n v="65"/>
    <n v="71"/>
    <x v="5"/>
  </r>
  <r>
    <x v="34"/>
    <n v="49"/>
    <n v="72"/>
    <x v="5"/>
  </r>
  <r>
    <x v="34"/>
    <n v="42"/>
    <n v="73"/>
    <x v="5"/>
  </r>
  <r>
    <x v="34"/>
    <n v="42"/>
    <n v="74"/>
    <x v="5"/>
  </r>
  <r>
    <x v="34"/>
    <n v="37"/>
    <n v="75"/>
    <x v="5"/>
  </r>
  <r>
    <x v="34"/>
    <n v="24"/>
    <n v="76"/>
    <x v="5"/>
  </r>
  <r>
    <x v="34"/>
    <n v="21"/>
    <n v="77"/>
    <x v="5"/>
  </r>
  <r>
    <x v="34"/>
    <n v="23"/>
    <n v="78"/>
    <x v="5"/>
  </r>
  <r>
    <x v="34"/>
    <n v="22"/>
    <n v="79"/>
    <x v="5"/>
  </r>
  <r>
    <x v="34"/>
    <n v="31"/>
    <n v="80"/>
    <x v="5"/>
  </r>
  <r>
    <x v="34"/>
    <n v="24"/>
    <n v="81"/>
    <x v="5"/>
  </r>
  <r>
    <x v="34"/>
    <n v="17"/>
    <n v="82"/>
    <x v="5"/>
  </r>
  <r>
    <x v="34"/>
    <n v="15"/>
    <n v="83"/>
    <x v="5"/>
  </r>
  <r>
    <x v="34"/>
    <n v="12"/>
    <n v="84"/>
    <x v="5"/>
  </r>
  <r>
    <x v="34"/>
    <n v="11"/>
    <n v="85"/>
    <x v="5"/>
  </r>
  <r>
    <x v="34"/>
    <n v="9"/>
    <n v="86"/>
    <x v="5"/>
  </r>
  <r>
    <x v="34"/>
    <n v="8"/>
    <n v="87"/>
    <x v="5"/>
  </r>
  <r>
    <x v="34"/>
    <n v="14"/>
    <n v="88"/>
    <x v="5"/>
  </r>
  <r>
    <x v="34"/>
    <n v="6"/>
    <n v="89"/>
    <x v="5"/>
  </r>
  <r>
    <x v="34"/>
    <n v="7"/>
    <n v="90"/>
    <x v="5"/>
  </r>
  <r>
    <x v="34"/>
    <n v="2"/>
    <n v="91"/>
    <x v="5"/>
  </r>
  <r>
    <x v="34"/>
    <n v="1"/>
    <n v="92"/>
    <x v="5"/>
  </r>
  <r>
    <x v="34"/>
    <n v="2"/>
    <n v="93"/>
    <x v="5"/>
  </r>
  <r>
    <x v="34"/>
    <n v="2"/>
    <n v="95"/>
    <x v="5"/>
  </r>
  <r>
    <x v="34"/>
    <n v="2"/>
    <n v="96"/>
    <x v="5"/>
  </r>
  <r>
    <x v="34"/>
    <n v="1"/>
    <n v="98"/>
    <x v="5"/>
  </r>
  <r>
    <x v="34"/>
    <n v="3"/>
    <n v="101"/>
    <x v="5"/>
  </r>
  <r>
    <x v="35"/>
    <n v="480"/>
    <n v="0"/>
    <x v="0"/>
  </r>
  <r>
    <x v="35"/>
    <n v="495"/>
    <n v="1"/>
    <x v="0"/>
  </r>
  <r>
    <x v="35"/>
    <n v="496"/>
    <n v="2"/>
    <x v="0"/>
  </r>
  <r>
    <x v="35"/>
    <n v="482"/>
    <n v="3"/>
    <x v="0"/>
  </r>
  <r>
    <x v="35"/>
    <n v="542"/>
    <n v="4"/>
    <x v="0"/>
  </r>
  <r>
    <x v="35"/>
    <n v="478"/>
    <n v="5"/>
    <x v="0"/>
  </r>
  <r>
    <x v="35"/>
    <n v="518"/>
    <n v="6"/>
    <x v="1"/>
  </r>
  <r>
    <x v="35"/>
    <n v="508"/>
    <n v="7"/>
    <x v="1"/>
  </r>
  <r>
    <x v="35"/>
    <n v="534"/>
    <n v="8"/>
    <x v="1"/>
  </r>
  <r>
    <x v="35"/>
    <n v="548"/>
    <n v="9"/>
    <x v="1"/>
  </r>
  <r>
    <x v="35"/>
    <n v="532"/>
    <n v="10"/>
    <x v="1"/>
  </r>
  <r>
    <x v="35"/>
    <n v="547"/>
    <n v="11"/>
    <x v="1"/>
  </r>
  <r>
    <x v="35"/>
    <n v="639"/>
    <n v="12"/>
    <x v="2"/>
  </r>
  <r>
    <x v="35"/>
    <n v="672"/>
    <n v="13"/>
    <x v="2"/>
  </r>
  <r>
    <x v="35"/>
    <n v="689"/>
    <n v="14"/>
    <x v="2"/>
  </r>
  <r>
    <x v="35"/>
    <n v="695"/>
    <n v="15"/>
    <x v="2"/>
  </r>
  <r>
    <x v="35"/>
    <n v="705"/>
    <n v="16"/>
    <x v="2"/>
  </r>
  <r>
    <x v="35"/>
    <n v="685"/>
    <n v="17"/>
    <x v="2"/>
  </r>
  <r>
    <x v="35"/>
    <n v="664"/>
    <n v="18"/>
    <x v="3"/>
  </r>
  <r>
    <x v="35"/>
    <n v="636"/>
    <n v="19"/>
    <x v="3"/>
  </r>
  <r>
    <x v="35"/>
    <n v="670"/>
    <n v="20"/>
    <x v="3"/>
  </r>
  <r>
    <x v="35"/>
    <n v="718"/>
    <n v="21"/>
    <x v="3"/>
  </r>
  <r>
    <x v="35"/>
    <n v="723"/>
    <n v="22"/>
    <x v="3"/>
  </r>
  <r>
    <x v="35"/>
    <n v="617"/>
    <n v="23"/>
    <x v="3"/>
  </r>
  <r>
    <x v="35"/>
    <n v="608"/>
    <n v="24"/>
    <x v="3"/>
  </r>
  <r>
    <x v="35"/>
    <n v="602"/>
    <n v="25"/>
    <x v="3"/>
  </r>
  <r>
    <x v="35"/>
    <n v="572"/>
    <n v="26"/>
    <x v="3"/>
  </r>
  <r>
    <x v="35"/>
    <n v="657"/>
    <n v="27"/>
    <x v="3"/>
  </r>
  <r>
    <x v="35"/>
    <n v="621"/>
    <n v="28"/>
    <x v="3"/>
  </r>
  <r>
    <x v="35"/>
    <n v="578"/>
    <n v="29"/>
    <x v="4"/>
  </r>
  <r>
    <x v="35"/>
    <n v="621"/>
    <n v="30"/>
    <x v="4"/>
  </r>
  <r>
    <x v="35"/>
    <n v="609"/>
    <n v="31"/>
    <x v="4"/>
  </r>
  <r>
    <x v="35"/>
    <n v="637"/>
    <n v="32"/>
    <x v="4"/>
  </r>
  <r>
    <x v="35"/>
    <n v="615"/>
    <n v="33"/>
    <x v="4"/>
  </r>
  <r>
    <x v="35"/>
    <n v="606"/>
    <n v="34"/>
    <x v="4"/>
  </r>
  <r>
    <x v="35"/>
    <n v="597"/>
    <n v="35"/>
    <x v="4"/>
  </r>
  <r>
    <x v="35"/>
    <n v="636"/>
    <n v="36"/>
    <x v="4"/>
  </r>
  <r>
    <x v="35"/>
    <n v="551"/>
    <n v="37"/>
    <x v="4"/>
  </r>
  <r>
    <x v="35"/>
    <n v="512"/>
    <n v="38"/>
    <x v="4"/>
  </r>
  <r>
    <x v="35"/>
    <n v="592"/>
    <n v="39"/>
    <x v="4"/>
  </r>
  <r>
    <x v="35"/>
    <n v="567"/>
    <n v="40"/>
    <x v="4"/>
  </r>
  <r>
    <x v="35"/>
    <n v="534"/>
    <n v="41"/>
    <x v="4"/>
  </r>
  <r>
    <x v="35"/>
    <n v="526"/>
    <n v="42"/>
    <x v="4"/>
  </r>
  <r>
    <x v="35"/>
    <n v="511"/>
    <n v="43"/>
    <x v="4"/>
  </r>
  <r>
    <x v="35"/>
    <n v="465"/>
    <n v="44"/>
    <x v="4"/>
  </r>
  <r>
    <x v="35"/>
    <n v="437"/>
    <n v="45"/>
    <x v="4"/>
  </r>
  <r>
    <x v="35"/>
    <n v="432"/>
    <n v="46"/>
    <x v="4"/>
  </r>
  <r>
    <x v="35"/>
    <n v="394"/>
    <n v="47"/>
    <x v="4"/>
  </r>
  <r>
    <x v="35"/>
    <n v="341"/>
    <n v="48"/>
    <x v="4"/>
  </r>
  <r>
    <x v="35"/>
    <n v="391"/>
    <n v="49"/>
    <x v="4"/>
  </r>
  <r>
    <x v="35"/>
    <n v="366"/>
    <n v="50"/>
    <x v="4"/>
  </r>
  <r>
    <x v="35"/>
    <n v="385"/>
    <n v="51"/>
    <x v="4"/>
  </r>
  <r>
    <x v="35"/>
    <n v="367"/>
    <n v="52"/>
    <x v="4"/>
  </r>
  <r>
    <x v="35"/>
    <n v="349"/>
    <n v="53"/>
    <x v="4"/>
  </r>
  <r>
    <x v="35"/>
    <n v="329"/>
    <n v="54"/>
    <x v="4"/>
  </r>
  <r>
    <x v="35"/>
    <n v="315"/>
    <n v="55"/>
    <x v="4"/>
  </r>
  <r>
    <x v="35"/>
    <n v="311"/>
    <n v="56"/>
    <x v="4"/>
  </r>
  <r>
    <x v="35"/>
    <n v="288"/>
    <n v="57"/>
    <x v="4"/>
  </r>
  <r>
    <x v="35"/>
    <n v="232"/>
    <n v="58"/>
    <x v="4"/>
  </r>
  <r>
    <x v="35"/>
    <n v="270"/>
    <n v="59"/>
    <x v="4"/>
  </r>
  <r>
    <x v="35"/>
    <n v="230"/>
    <n v="60"/>
    <x v="5"/>
  </r>
  <r>
    <x v="35"/>
    <n v="226"/>
    <n v="61"/>
    <x v="5"/>
  </r>
  <r>
    <x v="35"/>
    <n v="195"/>
    <n v="62"/>
    <x v="5"/>
  </r>
  <r>
    <x v="35"/>
    <n v="153"/>
    <n v="63"/>
    <x v="5"/>
  </r>
  <r>
    <x v="35"/>
    <n v="172"/>
    <n v="64"/>
    <x v="5"/>
  </r>
  <r>
    <x v="35"/>
    <n v="135"/>
    <n v="65"/>
    <x v="5"/>
  </r>
  <r>
    <x v="35"/>
    <n v="116"/>
    <n v="66"/>
    <x v="5"/>
  </r>
  <r>
    <x v="35"/>
    <n v="110"/>
    <n v="67"/>
    <x v="5"/>
  </r>
  <r>
    <x v="35"/>
    <n v="103"/>
    <n v="68"/>
    <x v="5"/>
  </r>
  <r>
    <x v="35"/>
    <n v="103"/>
    <n v="69"/>
    <x v="5"/>
  </r>
  <r>
    <x v="35"/>
    <n v="78"/>
    <n v="70"/>
    <x v="5"/>
  </r>
  <r>
    <x v="35"/>
    <n v="69"/>
    <n v="71"/>
    <x v="5"/>
  </r>
  <r>
    <x v="35"/>
    <n v="70"/>
    <n v="72"/>
    <x v="5"/>
  </r>
  <r>
    <x v="35"/>
    <n v="66"/>
    <n v="73"/>
    <x v="5"/>
  </r>
  <r>
    <x v="35"/>
    <n v="54"/>
    <n v="74"/>
    <x v="5"/>
  </r>
  <r>
    <x v="35"/>
    <n v="36"/>
    <n v="75"/>
    <x v="5"/>
  </r>
  <r>
    <x v="35"/>
    <n v="35"/>
    <n v="76"/>
    <x v="5"/>
  </r>
  <r>
    <x v="35"/>
    <n v="29"/>
    <n v="77"/>
    <x v="5"/>
  </r>
  <r>
    <x v="35"/>
    <n v="37"/>
    <n v="78"/>
    <x v="5"/>
  </r>
  <r>
    <x v="35"/>
    <n v="28"/>
    <n v="79"/>
    <x v="5"/>
  </r>
  <r>
    <x v="35"/>
    <n v="26"/>
    <n v="80"/>
    <x v="5"/>
  </r>
  <r>
    <x v="35"/>
    <n v="33"/>
    <n v="81"/>
    <x v="5"/>
  </r>
  <r>
    <x v="35"/>
    <n v="15"/>
    <n v="82"/>
    <x v="5"/>
  </r>
  <r>
    <x v="35"/>
    <n v="19"/>
    <n v="83"/>
    <x v="5"/>
  </r>
  <r>
    <x v="35"/>
    <n v="16"/>
    <n v="84"/>
    <x v="5"/>
  </r>
  <r>
    <x v="35"/>
    <n v="16"/>
    <n v="85"/>
    <x v="5"/>
  </r>
  <r>
    <x v="35"/>
    <n v="9"/>
    <n v="86"/>
    <x v="5"/>
  </r>
  <r>
    <x v="35"/>
    <n v="8"/>
    <n v="87"/>
    <x v="5"/>
  </r>
  <r>
    <x v="35"/>
    <n v="5"/>
    <n v="88"/>
    <x v="5"/>
  </r>
  <r>
    <x v="35"/>
    <n v="8"/>
    <n v="89"/>
    <x v="5"/>
  </r>
  <r>
    <x v="35"/>
    <n v="1"/>
    <n v="90"/>
    <x v="5"/>
  </r>
  <r>
    <x v="35"/>
    <n v="7"/>
    <n v="91"/>
    <x v="5"/>
  </r>
  <r>
    <x v="35"/>
    <n v="1"/>
    <n v="92"/>
    <x v="5"/>
  </r>
  <r>
    <x v="35"/>
    <n v="1"/>
    <n v="93"/>
    <x v="5"/>
  </r>
  <r>
    <x v="35"/>
    <n v="2"/>
    <n v="94"/>
    <x v="5"/>
  </r>
  <r>
    <x v="35"/>
    <n v="1"/>
    <n v="96"/>
    <x v="5"/>
  </r>
  <r>
    <x v="35"/>
    <n v="1"/>
    <n v="97"/>
    <x v="5"/>
  </r>
  <r>
    <x v="35"/>
    <n v="2"/>
    <n v="98"/>
    <x v="5"/>
  </r>
  <r>
    <x v="35"/>
    <n v="1"/>
    <n v="99"/>
    <x v="5"/>
  </r>
  <r>
    <x v="35"/>
    <n v="1"/>
    <n v="102"/>
    <x v="5"/>
  </r>
  <r>
    <x v="36"/>
    <n v="18"/>
    <n v="0"/>
    <x v="0"/>
  </r>
  <r>
    <x v="36"/>
    <n v="37"/>
    <n v="1"/>
    <x v="0"/>
  </r>
  <r>
    <x v="36"/>
    <n v="30"/>
    <n v="2"/>
    <x v="0"/>
  </r>
  <r>
    <x v="36"/>
    <n v="45"/>
    <n v="3"/>
    <x v="0"/>
  </r>
  <r>
    <x v="36"/>
    <n v="33"/>
    <n v="4"/>
    <x v="0"/>
  </r>
  <r>
    <x v="36"/>
    <n v="34"/>
    <n v="5"/>
    <x v="0"/>
  </r>
  <r>
    <x v="36"/>
    <n v="32"/>
    <n v="6"/>
    <x v="1"/>
  </r>
  <r>
    <x v="36"/>
    <n v="38"/>
    <n v="7"/>
    <x v="1"/>
  </r>
  <r>
    <x v="36"/>
    <n v="44"/>
    <n v="8"/>
    <x v="1"/>
  </r>
  <r>
    <x v="36"/>
    <n v="35"/>
    <n v="9"/>
    <x v="1"/>
  </r>
  <r>
    <x v="36"/>
    <n v="30"/>
    <n v="10"/>
    <x v="1"/>
  </r>
  <r>
    <x v="36"/>
    <n v="41"/>
    <n v="11"/>
    <x v="1"/>
  </r>
  <r>
    <x v="36"/>
    <n v="41"/>
    <n v="12"/>
    <x v="2"/>
  </r>
  <r>
    <x v="36"/>
    <n v="53"/>
    <n v="13"/>
    <x v="2"/>
  </r>
  <r>
    <x v="36"/>
    <n v="45"/>
    <n v="14"/>
    <x v="2"/>
  </r>
  <r>
    <x v="36"/>
    <n v="49"/>
    <n v="15"/>
    <x v="2"/>
  </r>
  <r>
    <x v="36"/>
    <n v="39"/>
    <n v="16"/>
    <x v="2"/>
  </r>
  <r>
    <x v="36"/>
    <n v="50"/>
    <n v="17"/>
    <x v="2"/>
  </r>
  <r>
    <x v="36"/>
    <n v="54"/>
    <n v="18"/>
    <x v="3"/>
  </r>
  <r>
    <x v="36"/>
    <n v="45"/>
    <n v="19"/>
    <x v="3"/>
  </r>
  <r>
    <x v="36"/>
    <n v="53"/>
    <n v="20"/>
    <x v="3"/>
  </r>
  <r>
    <x v="36"/>
    <n v="71"/>
    <n v="21"/>
    <x v="3"/>
  </r>
  <r>
    <x v="36"/>
    <n v="71"/>
    <n v="22"/>
    <x v="3"/>
  </r>
  <r>
    <x v="36"/>
    <n v="61"/>
    <n v="23"/>
    <x v="3"/>
  </r>
  <r>
    <x v="36"/>
    <n v="75"/>
    <n v="24"/>
    <x v="3"/>
  </r>
  <r>
    <x v="36"/>
    <n v="69"/>
    <n v="25"/>
    <x v="3"/>
  </r>
  <r>
    <x v="36"/>
    <n v="67"/>
    <n v="26"/>
    <x v="3"/>
  </r>
  <r>
    <x v="36"/>
    <n v="61"/>
    <n v="27"/>
    <x v="3"/>
  </r>
  <r>
    <x v="36"/>
    <n v="69"/>
    <n v="28"/>
    <x v="3"/>
  </r>
  <r>
    <x v="36"/>
    <n v="62"/>
    <n v="29"/>
    <x v="4"/>
  </r>
  <r>
    <x v="36"/>
    <n v="66"/>
    <n v="30"/>
    <x v="4"/>
  </r>
  <r>
    <x v="36"/>
    <n v="65"/>
    <n v="31"/>
    <x v="4"/>
  </r>
  <r>
    <x v="36"/>
    <n v="77"/>
    <n v="32"/>
    <x v="4"/>
  </r>
  <r>
    <x v="36"/>
    <n v="69"/>
    <n v="33"/>
    <x v="4"/>
  </r>
  <r>
    <x v="36"/>
    <n v="52"/>
    <n v="34"/>
    <x v="4"/>
  </r>
  <r>
    <x v="36"/>
    <n v="67"/>
    <n v="35"/>
    <x v="4"/>
  </r>
  <r>
    <x v="36"/>
    <n v="46"/>
    <n v="36"/>
    <x v="4"/>
  </r>
  <r>
    <x v="36"/>
    <n v="45"/>
    <n v="37"/>
    <x v="4"/>
  </r>
  <r>
    <x v="36"/>
    <n v="44"/>
    <n v="38"/>
    <x v="4"/>
  </r>
  <r>
    <x v="36"/>
    <n v="61"/>
    <n v="39"/>
    <x v="4"/>
  </r>
  <r>
    <x v="36"/>
    <n v="63"/>
    <n v="40"/>
    <x v="4"/>
  </r>
  <r>
    <x v="36"/>
    <n v="45"/>
    <n v="41"/>
    <x v="4"/>
  </r>
  <r>
    <x v="36"/>
    <n v="57"/>
    <n v="42"/>
    <x v="4"/>
  </r>
  <r>
    <x v="36"/>
    <n v="59"/>
    <n v="43"/>
    <x v="4"/>
  </r>
  <r>
    <x v="36"/>
    <n v="53"/>
    <n v="44"/>
    <x v="4"/>
  </r>
  <r>
    <x v="36"/>
    <n v="44"/>
    <n v="45"/>
    <x v="4"/>
  </r>
  <r>
    <x v="36"/>
    <n v="47"/>
    <n v="46"/>
    <x v="4"/>
  </r>
  <r>
    <x v="36"/>
    <n v="37"/>
    <n v="47"/>
    <x v="4"/>
  </r>
  <r>
    <x v="36"/>
    <n v="40"/>
    <n v="48"/>
    <x v="4"/>
  </r>
  <r>
    <x v="36"/>
    <n v="45"/>
    <n v="49"/>
    <x v="4"/>
  </r>
  <r>
    <x v="36"/>
    <n v="40"/>
    <n v="50"/>
    <x v="4"/>
  </r>
  <r>
    <x v="36"/>
    <n v="35"/>
    <n v="51"/>
    <x v="4"/>
  </r>
  <r>
    <x v="36"/>
    <n v="42"/>
    <n v="52"/>
    <x v="4"/>
  </r>
  <r>
    <x v="36"/>
    <n v="34"/>
    <n v="53"/>
    <x v="4"/>
  </r>
  <r>
    <x v="36"/>
    <n v="39"/>
    <n v="54"/>
    <x v="4"/>
  </r>
  <r>
    <x v="36"/>
    <n v="33"/>
    <n v="55"/>
    <x v="4"/>
  </r>
  <r>
    <x v="36"/>
    <n v="30"/>
    <n v="56"/>
    <x v="4"/>
  </r>
  <r>
    <x v="36"/>
    <n v="32"/>
    <n v="57"/>
    <x v="4"/>
  </r>
  <r>
    <x v="36"/>
    <n v="32"/>
    <n v="58"/>
    <x v="4"/>
  </r>
  <r>
    <x v="36"/>
    <n v="31"/>
    <n v="59"/>
    <x v="4"/>
  </r>
  <r>
    <x v="36"/>
    <n v="36"/>
    <n v="60"/>
    <x v="5"/>
  </r>
  <r>
    <x v="36"/>
    <n v="32"/>
    <n v="61"/>
    <x v="5"/>
  </r>
  <r>
    <x v="36"/>
    <n v="18"/>
    <n v="62"/>
    <x v="5"/>
  </r>
  <r>
    <x v="36"/>
    <n v="37"/>
    <n v="63"/>
    <x v="5"/>
  </r>
  <r>
    <x v="36"/>
    <n v="28"/>
    <n v="64"/>
    <x v="5"/>
  </r>
  <r>
    <x v="36"/>
    <n v="23"/>
    <n v="65"/>
    <x v="5"/>
  </r>
  <r>
    <x v="36"/>
    <n v="24"/>
    <n v="66"/>
    <x v="5"/>
  </r>
  <r>
    <x v="36"/>
    <n v="19"/>
    <n v="67"/>
    <x v="5"/>
  </r>
  <r>
    <x v="36"/>
    <n v="18"/>
    <n v="68"/>
    <x v="5"/>
  </r>
  <r>
    <x v="36"/>
    <n v="19"/>
    <n v="69"/>
    <x v="5"/>
  </r>
  <r>
    <x v="36"/>
    <n v="21"/>
    <n v="70"/>
    <x v="5"/>
  </r>
  <r>
    <x v="36"/>
    <n v="17"/>
    <n v="71"/>
    <x v="5"/>
  </r>
  <r>
    <x v="36"/>
    <n v="23"/>
    <n v="72"/>
    <x v="5"/>
  </r>
  <r>
    <x v="36"/>
    <n v="15"/>
    <n v="73"/>
    <x v="5"/>
  </r>
  <r>
    <x v="36"/>
    <n v="15"/>
    <n v="74"/>
    <x v="5"/>
  </r>
  <r>
    <x v="36"/>
    <n v="10"/>
    <n v="75"/>
    <x v="5"/>
  </r>
  <r>
    <x v="36"/>
    <n v="19"/>
    <n v="76"/>
    <x v="5"/>
  </r>
  <r>
    <x v="36"/>
    <n v="6"/>
    <n v="77"/>
    <x v="5"/>
  </r>
  <r>
    <x v="36"/>
    <n v="14"/>
    <n v="78"/>
    <x v="5"/>
  </r>
  <r>
    <x v="36"/>
    <n v="7"/>
    <n v="79"/>
    <x v="5"/>
  </r>
  <r>
    <x v="36"/>
    <n v="9"/>
    <n v="80"/>
    <x v="5"/>
  </r>
  <r>
    <x v="36"/>
    <n v="6"/>
    <n v="81"/>
    <x v="5"/>
  </r>
  <r>
    <x v="36"/>
    <n v="20"/>
    <n v="82"/>
    <x v="5"/>
  </r>
  <r>
    <x v="36"/>
    <n v="11"/>
    <n v="83"/>
    <x v="5"/>
  </r>
  <r>
    <x v="36"/>
    <n v="5"/>
    <n v="84"/>
    <x v="5"/>
  </r>
  <r>
    <x v="36"/>
    <n v="10"/>
    <n v="85"/>
    <x v="5"/>
  </r>
  <r>
    <x v="36"/>
    <n v="10"/>
    <n v="86"/>
    <x v="5"/>
  </r>
  <r>
    <x v="36"/>
    <n v="6"/>
    <n v="87"/>
    <x v="5"/>
  </r>
  <r>
    <x v="36"/>
    <n v="5"/>
    <n v="88"/>
    <x v="5"/>
  </r>
  <r>
    <x v="36"/>
    <n v="7"/>
    <n v="89"/>
    <x v="5"/>
  </r>
  <r>
    <x v="36"/>
    <n v="1"/>
    <n v="90"/>
    <x v="5"/>
  </r>
  <r>
    <x v="36"/>
    <n v="4"/>
    <n v="91"/>
    <x v="5"/>
  </r>
  <r>
    <x v="36"/>
    <n v="3"/>
    <n v="92"/>
    <x v="5"/>
  </r>
  <r>
    <x v="36"/>
    <n v="1"/>
    <n v="93"/>
    <x v="5"/>
  </r>
  <r>
    <x v="36"/>
    <n v="3"/>
    <n v="94"/>
    <x v="5"/>
  </r>
  <r>
    <x v="36"/>
    <n v="1"/>
    <n v="95"/>
    <x v="5"/>
  </r>
  <r>
    <x v="36"/>
    <n v="1"/>
    <n v="97"/>
    <x v="5"/>
  </r>
  <r>
    <x v="36"/>
    <n v="1"/>
    <n v="99"/>
    <x v="5"/>
  </r>
  <r>
    <x v="36"/>
    <n v="1"/>
    <n v="102"/>
    <x v="5"/>
  </r>
  <r>
    <x v="36"/>
    <n v="1"/>
    <n v="107"/>
    <x v="5"/>
  </r>
  <r>
    <x v="37"/>
    <n v="24"/>
    <n v="0"/>
    <x v="0"/>
  </r>
  <r>
    <x v="37"/>
    <n v="38"/>
    <n v="1"/>
    <x v="0"/>
  </r>
  <r>
    <x v="37"/>
    <n v="39"/>
    <n v="2"/>
    <x v="0"/>
  </r>
  <r>
    <x v="37"/>
    <n v="49"/>
    <n v="3"/>
    <x v="0"/>
  </r>
  <r>
    <x v="37"/>
    <n v="46"/>
    <n v="4"/>
    <x v="0"/>
  </r>
  <r>
    <x v="37"/>
    <n v="43"/>
    <n v="5"/>
    <x v="0"/>
  </r>
  <r>
    <x v="37"/>
    <n v="38"/>
    <n v="6"/>
    <x v="1"/>
  </r>
  <r>
    <x v="37"/>
    <n v="32"/>
    <n v="7"/>
    <x v="1"/>
  </r>
  <r>
    <x v="37"/>
    <n v="45"/>
    <n v="8"/>
    <x v="1"/>
  </r>
  <r>
    <x v="37"/>
    <n v="39"/>
    <n v="9"/>
    <x v="1"/>
  </r>
  <r>
    <x v="37"/>
    <n v="39"/>
    <n v="10"/>
    <x v="1"/>
  </r>
  <r>
    <x v="37"/>
    <n v="43"/>
    <n v="11"/>
    <x v="1"/>
  </r>
  <r>
    <x v="37"/>
    <n v="31"/>
    <n v="12"/>
    <x v="2"/>
  </r>
  <r>
    <x v="37"/>
    <n v="38"/>
    <n v="13"/>
    <x v="2"/>
  </r>
  <r>
    <x v="37"/>
    <n v="35"/>
    <n v="14"/>
    <x v="2"/>
  </r>
  <r>
    <x v="37"/>
    <n v="42"/>
    <n v="15"/>
    <x v="2"/>
  </r>
  <r>
    <x v="37"/>
    <n v="33"/>
    <n v="16"/>
    <x v="2"/>
  </r>
  <r>
    <x v="37"/>
    <n v="45"/>
    <n v="17"/>
    <x v="2"/>
  </r>
  <r>
    <x v="37"/>
    <n v="49"/>
    <n v="18"/>
    <x v="3"/>
  </r>
  <r>
    <x v="37"/>
    <n v="56"/>
    <n v="19"/>
    <x v="3"/>
  </r>
  <r>
    <x v="37"/>
    <n v="52"/>
    <n v="20"/>
    <x v="3"/>
  </r>
  <r>
    <x v="37"/>
    <n v="71"/>
    <n v="21"/>
    <x v="3"/>
  </r>
  <r>
    <x v="37"/>
    <n v="59"/>
    <n v="22"/>
    <x v="3"/>
  </r>
  <r>
    <x v="37"/>
    <n v="73"/>
    <n v="23"/>
    <x v="3"/>
  </r>
  <r>
    <x v="37"/>
    <n v="50"/>
    <n v="24"/>
    <x v="3"/>
  </r>
  <r>
    <x v="37"/>
    <n v="60"/>
    <n v="25"/>
    <x v="3"/>
  </r>
  <r>
    <x v="37"/>
    <n v="67"/>
    <n v="26"/>
    <x v="3"/>
  </r>
  <r>
    <x v="37"/>
    <n v="71"/>
    <n v="27"/>
    <x v="3"/>
  </r>
  <r>
    <x v="37"/>
    <n v="54"/>
    <n v="28"/>
    <x v="3"/>
  </r>
  <r>
    <x v="37"/>
    <n v="51"/>
    <n v="29"/>
    <x v="4"/>
  </r>
  <r>
    <x v="37"/>
    <n v="51"/>
    <n v="30"/>
    <x v="4"/>
  </r>
  <r>
    <x v="37"/>
    <n v="54"/>
    <n v="31"/>
    <x v="4"/>
  </r>
  <r>
    <x v="37"/>
    <n v="45"/>
    <n v="32"/>
    <x v="4"/>
  </r>
  <r>
    <x v="37"/>
    <n v="51"/>
    <n v="33"/>
    <x v="4"/>
  </r>
  <r>
    <x v="37"/>
    <n v="44"/>
    <n v="34"/>
    <x v="4"/>
  </r>
  <r>
    <x v="37"/>
    <n v="20"/>
    <n v="35"/>
    <x v="4"/>
  </r>
  <r>
    <x v="37"/>
    <n v="41"/>
    <n v="36"/>
    <x v="4"/>
  </r>
  <r>
    <x v="37"/>
    <n v="36"/>
    <n v="37"/>
    <x v="4"/>
  </r>
  <r>
    <x v="37"/>
    <n v="35"/>
    <n v="38"/>
    <x v="4"/>
  </r>
  <r>
    <x v="37"/>
    <n v="47"/>
    <n v="39"/>
    <x v="4"/>
  </r>
  <r>
    <x v="37"/>
    <n v="41"/>
    <n v="40"/>
    <x v="4"/>
  </r>
  <r>
    <x v="37"/>
    <n v="47"/>
    <n v="41"/>
    <x v="4"/>
  </r>
  <r>
    <x v="37"/>
    <n v="40"/>
    <n v="42"/>
    <x v="4"/>
  </r>
  <r>
    <x v="37"/>
    <n v="34"/>
    <n v="43"/>
    <x v="4"/>
  </r>
  <r>
    <x v="37"/>
    <n v="40"/>
    <n v="44"/>
    <x v="4"/>
  </r>
  <r>
    <x v="37"/>
    <n v="17"/>
    <n v="45"/>
    <x v="4"/>
  </r>
  <r>
    <x v="37"/>
    <n v="26"/>
    <n v="46"/>
    <x v="4"/>
  </r>
  <r>
    <x v="37"/>
    <n v="28"/>
    <n v="47"/>
    <x v="4"/>
  </r>
  <r>
    <x v="37"/>
    <n v="20"/>
    <n v="48"/>
    <x v="4"/>
  </r>
  <r>
    <x v="37"/>
    <n v="34"/>
    <n v="49"/>
    <x v="4"/>
  </r>
  <r>
    <x v="37"/>
    <n v="26"/>
    <n v="50"/>
    <x v="4"/>
  </r>
  <r>
    <x v="37"/>
    <n v="25"/>
    <n v="51"/>
    <x v="4"/>
  </r>
  <r>
    <x v="37"/>
    <n v="30"/>
    <n v="52"/>
    <x v="4"/>
  </r>
  <r>
    <x v="37"/>
    <n v="26"/>
    <n v="53"/>
    <x v="4"/>
  </r>
  <r>
    <x v="37"/>
    <n v="32"/>
    <n v="54"/>
    <x v="4"/>
  </r>
  <r>
    <x v="37"/>
    <n v="24"/>
    <n v="55"/>
    <x v="4"/>
  </r>
  <r>
    <x v="37"/>
    <n v="21"/>
    <n v="56"/>
    <x v="4"/>
  </r>
  <r>
    <x v="37"/>
    <n v="28"/>
    <n v="57"/>
    <x v="4"/>
  </r>
  <r>
    <x v="37"/>
    <n v="19"/>
    <n v="58"/>
    <x v="4"/>
  </r>
  <r>
    <x v="37"/>
    <n v="21"/>
    <n v="59"/>
    <x v="4"/>
  </r>
  <r>
    <x v="37"/>
    <n v="14"/>
    <n v="60"/>
    <x v="5"/>
  </r>
  <r>
    <x v="37"/>
    <n v="24"/>
    <n v="61"/>
    <x v="5"/>
  </r>
  <r>
    <x v="37"/>
    <n v="17"/>
    <n v="62"/>
    <x v="5"/>
  </r>
  <r>
    <x v="37"/>
    <n v="9"/>
    <n v="63"/>
    <x v="5"/>
  </r>
  <r>
    <x v="37"/>
    <n v="18"/>
    <n v="64"/>
    <x v="5"/>
  </r>
  <r>
    <x v="37"/>
    <n v="20"/>
    <n v="65"/>
    <x v="5"/>
  </r>
  <r>
    <x v="37"/>
    <n v="8"/>
    <n v="66"/>
    <x v="5"/>
  </r>
  <r>
    <x v="37"/>
    <n v="9"/>
    <n v="67"/>
    <x v="5"/>
  </r>
  <r>
    <x v="37"/>
    <n v="13"/>
    <n v="68"/>
    <x v="5"/>
  </r>
  <r>
    <x v="37"/>
    <n v="10"/>
    <n v="69"/>
    <x v="5"/>
  </r>
  <r>
    <x v="37"/>
    <n v="16"/>
    <n v="70"/>
    <x v="5"/>
  </r>
  <r>
    <x v="37"/>
    <n v="9"/>
    <n v="71"/>
    <x v="5"/>
  </r>
  <r>
    <x v="37"/>
    <n v="14"/>
    <n v="72"/>
    <x v="5"/>
  </r>
  <r>
    <x v="37"/>
    <n v="4"/>
    <n v="73"/>
    <x v="5"/>
  </r>
  <r>
    <x v="37"/>
    <n v="9"/>
    <n v="74"/>
    <x v="5"/>
  </r>
  <r>
    <x v="37"/>
    <n v="10"/>
    <n v="75"/>
    <x v="5"/>
  </r>
  <r>
    <x v="37"/>
    <n v="7"/>
    <n v="76"/>
    <x v="5"/>
  </r>
  <r>
    <x v="37"/>
    <n v="7"/>
    <n v="77"/>
    <x v="5"/>
  </r>
  <r>
    <x v="37"/>
    <n v="4"/>
    <n v="78"/>
    <x v="5"/>
  </r>
  <r>
    <x v="37"/>
    <n v="7"/>
    <n v="79"/>
    <x v="5"/>
  </r>
  <r>
    <x v="37"/>
    <n v="3"/>
    <n v="80"/>
    <x v="5"/>
  </r>
  <r>
    <x v="37"/>
    <n v="8"/>
    <n v="81"/>
    <x v="5"/>
  </r>
  <r>
    <x v="37"/>
    <n v="6"/>
    <n v="82"/>
    <x v="5"/>
  </r>
  <r>
    <x v="37"/>
    <n v="3"/>
    <n v="83"/>
    <x v="5"/>
  </r>
  <r>
    <x v="37"/>
    <n v="8"/>
    <n v="84"/>
    <x v="5"/>
  </r>
  <r>
    <x v="37"/>
    <n v="5"/>
    <n v="85"/>
    <x v="5"/>
  </r>
  <r>
    <x v="37"/>
    <n v="3"/>
    <n v="86"/>
    <x v="5"/>
  </r>
  <r>
    <x v="37"/>
    <n v="7"/>
    <n v="87"/>
    <x v="5"/>
  </r>
  <r>
    <x v="37"/>
    <n v="3"/>
    <n v="88"/>
    <x v="5"/>
  </r>
  <r>
    <x v="37"/>
    <n v="2"/>
    <n v="89"/>
    <x v="5"/>
  </r>
  <r>
    <x v="37"/>
    <n v="1"/>
    <n v="90"/>
    <x v="5"/>
  </r>
  <r>
    <x v="37"/>
    <n v="2"/>
    <n v="91"/>
    <x v="5"/>
  </r>
  <r>
    <x v="37"/>
    <n v="2"/>
    <n v="92"/>
    <x v="5"/>
  </r>
  <r>
    <x v="37"/>
    <n v="2"/>
    <n v="93"/>
    <x v="5"/>
  </r>
  <r>
    <x v="37"/>
    <n v="3"/>
    <n v="94"/>
    <x v="5"/>
  </r>
  <r>
    <x v="37"/>
    <n v="1"/>
    <n v="95"/>
    <x v="5"/>
  </r>
  <r>
    <x v="37"/>
    <n v="1"/>
    <n v="96"/>
    <x v="5"/>
  </r>
  <r>
    <x v="37"/>
    <n v="1"/>
    <n v="101"/>
    <x v="5"/>
  </r>
  <r>
    <x v="38"/>
    <n v="3"/>
    <n v="0"/>
    <x v="0"/>
  </r>
  <r>
    <x v="38"/>
    <n v="8"/>
    <n v="1"/>
    <x v="0"/>
  </r>
  <r>
    <x v="38"/>
    <n v="2"/>
    <n v="2"/>
    <x v="0"/>
  </r>
  <r>
    <x v="38"/>
    <n v="5"/>
    <n v="3"/>
    <x v="0"/>
  </r>
  <r>
    <x v="38"/>
    <n v="3"/>
    <n v="4"/>
    <x v="0"/>
  </r>
  <r>
    <x v="38"/>
    <n v="6"/>
    <n v="5"/>
    <x v="0"/>
  </r>
  <r>
    <x v="38"/>
    <n v="10"/>
    <n v="6"/>
    <x v="1"/>
  </r>
  <r>
    <x v="38"/>
    <n v="7"/>
    <n v="7"/>
    <x v="1"/>
  </r>
  <r>
    <x v="38"/>
    <n v="7"/>
    <n v="8"/>
    <x v="1"/>
  </r>
  <r>
    <x v="38"/>
    <n v="5"/>
    <n v="9"/>
    <x v="1"/>
  </r>
  <r>
    <x v="38"/>
    <n v="13"/>
    <n v="10"/>
    <x v="1"/>
  </r>
  <r>
    <x v="38"/>
    <n v="10"/>
    <n v="11"/>
    <x v="1"/>
  </r>
  <r>
    <x v="38"/>
    <n v="5"/>
    <n v="12"/>
    <x v="2"/>
  </r>
  <r>
    <x v="38"/>
    <n v="11"/>
    <n v="13"/>
    <x v="2"/>
  </r>
  <r>
    <x v="38"/>
    <n v="13"/>
    <n v="14"/>
    <x v="2"/>
  </r>
  <r>
    <x v="38"/>
    <n v="8"/>
    <n v="15"/>
    <x v="2"/>
  </r>
  <r>
    <x v="38"/>
    <n v="11"/>
    <n v="16"/>
    <x v="2"/>
  </r>
  <r>
    <x v="38"/>
    <n v="12"/>
    <n v="17"/>
    <x v="2"/>
  </r>
  <r>
    <x v="38"/>
    <n v="12"/>
    <n v="18"/>
    <x v="3"/>
  </r>
  <r>
    <x v="38"/>
    <n v="13"/>
    <n v="19"/>
    <x v="3"/>
  </r>
  <r>
    <x v="38"/>
    <n v="5"/>
    <n v="20"/>
    <x v="3"/>
  </r>
  <r>
    <x v="38"/>
    <n v="10"/>
    <n v="21"/>
    <x v="3"/>
  </r>
  <r>
    <x v="38"/>
    <n v="8"/>
    <n v="22"/>
    <x v="3"/>
  </r>
  <r>
    <x v="38"/>
    <n v="15"/>
    <n v="23"/>
    <x v="3"/>
  </r>
  <r>
    <x v="38"/>
    <n v="12"/>
    <n v="24"/>
    <x v="3"/>
  </r>
  <r>
    <x v="38"/>
    <n v="10"/>
    <n v="25"/>
    <x v="3"/>
  </r>
  <r>
    <x v="38"/>
    <n v="13"/>
    <n v="26"/>
    <x v="3"/>
  </r>
  <r>
    <x v="38"/>
    <n v="9"/>
    <n v="27"/>
    <x v="3"/>
  </r>
  <r>
    <x v="38"/>
    <n v="10"/>
    <n v="28"/>
    <x v="3"/>
  </r>
  <r>
    <x v="38"/>
    <n v="14"/>
    <n v="29"/>
    <x v="4"/>
  </r>
  <r>
    <x v="38"/>
    <n v="7"/>
    <n v="30"/>
    <x v="4"/>
  </r>
  <r>
    <x v="38"/>
    <n v="15"/>
    <n v="31"/>
    <x v="4"/>
  </r>
  <r>
    <x v="38"/>
    <n v="13"/>
    <n v="32"/>
    <x v="4"/>
  </r>
  <r>
    <x v="38"/>
    <n v="4"/>
    <n v="33"/>
    <x v="4"/>
  </r>
  <r>
    <x v="38"/>
    <n v="12"/>
    <n v="34"/>
    <x v="4"/>
  </r>
  <r>
    <x v="38"/>
    <n v="8"/>
    <n v="35"/>
    <x v="4"/>
  </r>
  <r>
    <x v="38"/>
    <n v="9"/>
    <n v="36"/>
    <x v="4"/>
  </r>
  <r>
    <x v="38"/>
    <n v="9"/>
    <n v="37"/>
    <x v="4"/>
  </r>
  <r>
    <x v="38"/>
    <n v="9"/>
    <n v="38"/>
    <x v="4"/>
  </r>
  <r>
    <x v="38"/>
    <n v="16"/>
    <n v="39"/>
    <x v="4"/>
  </r>
  <r>
    <x v="38"/>
    <n v="11"/>
    <n v="40"/>
    <x v="4"/>
  </r>
  <r>
    <x v="38"/>
    <n v="15"/>
    <n v="41"/>
    <x v="4"/>
  </r>
  <r>
    <x v="38"/>
    <n v="6"/>
    <n v="42"/>
    <x v="4"/>
  </r>
  <r>
    <x v="38"/>
    <n v="13"/>
    <n v="43"/>
    <x v="4"/>
  </r>
  <r>
    <x v="38"/>
    <n v="6"/>
    <n v="44"/>
    <x v="4"/>
  </r>
  <r>
    <x v="38"/>
    <n v="19"/>
    <n v="45"/>
    <x v="4"/>
  </r>
  <r>
    <x v="38"/>
    <n v="6"/>
    <n v="46"/>
    <x v="4"/>
  </r>
  <r>
    <x v="38"/>
    <n v="10"/>
    <n v="47"/>
    <x v="4"/>
  </r>
  <r>
    <x v="38"/>
    <n v="11"/>
    <n v="48"/>
    <x v="4"/>
  </r>
  <r>
    <x v="38"/>
    <n v="10"/>
    <n v="49"/>
    <x v="4"/>
  </r>
  <r>
    <x v="38"/>
    <n v="9"/>
    <n v="50"/>
    <x v="4"/>
  </r>
  <r>
    <x v="38"/>
    <n v="7"/>
    <n v="51"/>
    <x v="4"/>
  </r>
  <r>
    <x v="38"/>
    <n v="4"/>
    <n v="52"/>
    <x v="4"/>
  </r>
  <r>
    <x v="38"/>
    <n v="3"/>
    <n v="53"/>
    <x v="4"/>
  </r>
  <r>
    <x v="38"/>
    <n v="10"/>
    <n v="54"/>
    <x v="4"/>
  </r>
  <r>
    <x v="38"/>
    <n v="15"/>
    <n v="55"/>
    <x v="4"/>
  </r>
  <r>
    <x v="38"/>
    <n v="13"/>
    <n v="56"/>
    <x v="4"/>
  </r>
  <r>
    <x v="38"/>
    <n v="12"/>
    <n v="57"/>
    <x v="4"/>
  </r>
  <r>
    <x v="38"/>
    <n v="1"/>
    <n v="58"/>
    <x v="4"/>
  </r>
  <r>
    <x v="38"/>
    <n v="5"/>
    <n v="59"/>
    <x v="4"/>
  </r>
  <r>
    <x v="38"/>
    <n v="11"/>
    <n v="60"/>
    <x v="5"/>
  </r>
  <r>
    <x v="38"/>
    <n v="7"/>
    <n v="61"/>
    <x v="5"/>
  </r>
  <r>
    <x v="38"/>
    <n v="6"/>
    <n v="62"/>
    <x v="5"/>
  </r>
  <r>
    <x v="38"/>
    <n v="8"/>
    <n v="63"/>
    <x v="5"/>
  </r>
  <r>
    <x v="38"/>
    <n v="8"/>
    <n v="64"/>
    <x v="5"/>
  </r>
  <r>
    <x v="38"/>
    <n v="3"/>
    <n v="65"/>
    <x v="5"/>
  </r>
  <r>
    <x v="38"/>
    <n v="4"/>
    <n v="66"/>
    <x v="5"/>
  </r>
  <r>
    <x v="38"/>
    <n v="7"/>
    <n v="67"/>
    <x v="5"/>
  </r>
  <r>
    <x v="38"/>
    <n v="4"/>
    <n v="68"/>
    <x v="5"/>
  </r>
  <r>
    <x v="38"/>
    <n v="3"/>
    <n v="69"/>
    <x v="5"/>
  </r>
  <r>
    <x v="38"/>
    <n v="3"/>
    <n v="70"/>
    <x v="5"/>
  </r>
  <r>
    <x v="38"/>
    <n v="4"/>
    <n v="71"/>
    <x v="5"/>
  </r>
  <r>
    <x v="38"/>
    <n v="5"/>
    <n v="72"/>
    <x v="5"/>
  </r>
  <r>
    <x v="38"/>
    <n v="4"/>
    <n v="73"/>
    <x v="5"/>
  </r>
  <r>
    <x v="38"/>
    <n v="3"/>
    <n v="74"/>
    <x v="5"/>
  </r>
  <r>
    <x v="38"/>
    <n v="4"/>
    <n v="75"/>
    <x v="5"/>
  </r>
  <r>
    <x v="38"/>
    <n v="3"/>
    <n v="76"/>
    <x v="5"/>
  </r>
  <r>
    <x v="38"/>
    <n v="1"/>
    <n v="78"/>
    <x v="5"/>
  </r>
  <r>
    <x v="38"/>
    <n v="1"/>
    <n v="80"/>
    <x v="5"/>
  </r>
  <r>
    <x v="38"/>
    <n v="2"/>
    <n v="81"/>
    <x v="5"/>
  </r>
  <r>
    <x v="38"/>
    <n v="1"/>
    <n v="82"/>
    <x v="5"/>
  </r>
  <r>
    <x v="38"/>
    <n v="3"/>
    <n v="83"/>
    <x v="5"/>
  </r>
  <r>
    <x v="38"/>
    <n v="2"/>
    <n v="85"/>
    <x v="5"/>
  </r>
  <r>
    <x v="38"/>
    <n v="1"/>
    <n v="86"/>
    <x v="5"/>
  </r>
  <r>
    <x v="38"/>
    <n v="1"/>
    <n v="87"/>
    <x v="5"/>
  </r>
  <r>
    <x v="38"/>
    <n v="2"/>
    <n v="88"/>
    <x v="5"/>
  </r>
  <r>
    <x v="38"/>
    <n v="2"/>
    <n v="89"/>
    <x v="5"/>
  </r>
  <r>
    <x v="38"/>
    <n v="1"/>
    <n v="90"/>
    <x v="5"/>
  </r>
  <r>
    <x v="38"/>
    <n v="1"/>
    <n v="91"/>
    <x v="5"/>
  </r>
  <r>
    <x v="38"/>
    <n v="1"/>
    <n v="92"/>
    <x v="5"/>
  </r>
  <r>
    <x v="38"/>
    <n v="1"/>
    <n v="94"/>
    <x v="5"/>
  </r>
  <r>
    <x v="38"/>
    <n v="1"/>
    <n v="95"/>
    <x v="5"/>
  </r>
  <r>
    <x v="38"/>
    <n v="1"/>
    <n v="100"/>
    <x v="5"/>
  </r>
  <r>
    <x v="39"/>
    <n v="29"/>
    <n v="0"/>
    <x v="0"/>
  </r>
  <r>
    <x v="39"/>
    <n v="29"/>
    <n v="1"/>
    <x v="0"/>
  </r>
  <r>
    <x v="39"/>
    <n v="36"/>
    <n v="2"/>
    <x v="0"/>
  </r>
  <r>
    <x v="39"/>
    <n v="42"/>
    <n v="3"/>
    <x v="0"/>
  </r>
  <r>
    <x v="39"/>
    <n v="38"/>
    <n v="4"/>
    <x v="0"/>
  </r>
  <r>
    <x v="39"/>
    <n v="29"/>
    <n v="5"/>
    <x v="0"/>
  </r>
  <r>
    <x v="39"/>
    <n v="32"/>
    <n v="6"/>
    <x v="1"/>
  </r>
  <r>
    <x v="39"/>
    <n v="37"/>
    <n v="7"/>
    <x v="1"/>
  </r>
  <r>
    <x v="39"/>
    <n v="31"/>
    <n v="8"/>
    <x v="1"/>
  </r>
  <r>
    <x v="39"/>
    <n v="35"/>
    <n v="9"/>
    <x v="1"/>
  </r>
  <r>
    <x v="39"/>
    <n v="34"/>
    <n v="10"/>
    <x v="1"/>
  </r>
  <r>
    <x v="39"/>
    <n v="38"/>
    <n v="11"/>
    <x v="1"/>
  </r>
  <r>
    <x v="39"/>
    <n v="33"/>
    <n v="12"/>
    <x v="2"/>
  </r>
  <r>
    <x v="39"/>
    <n v="43"/>
    <n v="13"/>
    <x v="2"/>
  </r>
  <r>
    <x v="39"/>
    <n v="56"/>
    <n v="14"/>
    <x v="2"/>
  </r>
  <r>
    <x v="39"/>
    <n v="42"/>
    <n v="15"/>
    <x v="2"/>
  </r>
  <r>
    <x v="39"/>
    <n v="49"/>
    <n v="16"/>
    <x v="2"/>
  </r>
  <r>
    <x v="39"/>
    <n v="50"/>
    <n v="17"/>
    <x v="2"/>
  </r>
  <r>
    <x v="39"/>
    <n v="49"/>
    <n v="18"/>
    <x v="3"/>
  </r>
  <r>
    <x v="39"/>
    <n v="34"/>
    <n v="19"/>
    <x v="3"/>
  </r>
  <r>
    <x v="39"/>
    <n v="49"/>
    <n v="20"/>
    <x v="3"/>
  </r>
  <r>
    <x v="39"/>
    <n v="50"/>
    <n v="21"/>
    <x v="3"/>
  </r>
  <r>
    <x v="39"/>
    <n v="74"/>
    <n v="22"/>
    <x v="3"/>
  </r>
  <r>
    <x v="39"/>
    <n v="43"/>
    <n v="23"/>
    <x v="3"/>
  </r>
  <r>
    <x v="39"/>
    <n v="62"/>
    <n v="24"/>
    <x v="3"/>
  </r>
  <r>
    <x v="39"/>
    <n v="48"/>
    <n v="25"/>
    <x v="3"/>
  </r>
  <r>
    <x v="39"/>
    <n v="54"/>
    <n v="26"/>
    <x v="3"/>
  </r>
  <r>
    <x v="39"/>
    <n v="54"/>
    <n v="27"/>
    <x v="3"/>
  </r>
  <r>
    <x v="39"/>
    <n v="54"/>
    <n v="28"/>
    <x v="3"/>
  </r>
  <r>
    <x v="39"/>
    <n v="66"/>
    <n v="29"/>
    <x v="4"/>
  </r>
  <r>
    <x v="39"/>
    <n v="57"/>
    <n v="30"/>
    <x v="4"/>
  </r>
  <r>
    <x v="39"/>
    <n v="51"/>
    <n v="31"/>
    <x v="4"/>
  </r>
  <r>
    <x v="39"/>
    <n v="57"/>
    <n v="32"/>
    <x v="4"/>
  </r>
  <r>
    <x v="39"/>
    <n v="61"/>
    <n v="33"/>
    <x v="4"/>
  </r>
  <r>
    <x v="39"/>
    <n v="65"/>
    <n v="34"/>
    <x v="4"/>
  </r>
  <r>
    <x v="39"/>
    <n v="50"/>
    <n v="35"/>
    <x v="4"/>
  </r>
  <r>
    <x v="39"/>
    <n v="57"/>
    <n v="36"/>
    <x v="4"/>
  </r>
  <r>
    <x v="39"/>
    <n v="41"/>
    <n v="37"/>
    <x v="4"/>
  </r>
  <r>
    <x v="39"/>
    <n v="48"/>
    <n v="38"/>
    <x v="4"/>
  </r>
  <r>
    <x v="39"/>
    <n v="52"/>
    <n v="39"/>
    <x v="4"/>
  </r>
  <r>
    <x v="39"/>
    <n v="56"/>
    <n v="40"/>
    <x v="4"/>
  </r>
  <r>
    <x v="39"/>
    <n v="50"/>
    <n v="41"/>
    <x v="4"/>
  </r>
  <r>
    <x v="39"/>
    <n v="54"/>
    <n v="42"/>
    <x v="4"/>
  </r>
  <r>
    <x v="39"/>
    <n v="36"/>
    <n v="43"/>
    <x v="4"/>
  </r>
  <r>
    <x v="39"/>
    <n v="46"/>
    <n v="44"/>
    <x v="4"/>
  </r>
  <r>
    <x v="39"/>
    <n v="44"/>
    <n v="45"/>
    <x v="4"/>
  </r>
  <r>
    <x v="39"/>
    <n v="42"/>
    <n v="46"/>
    <x v="4"/>
  </r>
  <r>
    <x v="39"/>
    <n v="42"/>
    <n v="47"/>
    <x v="4"/>
  </r>
  <r>
    <x v="39"/>
    <n v="46"/>
    <n v="48"/>
    <x v="4"/>
  </r>
  <r>
    <x v="39"/>
    <n v="42"/>
    <n v="49"/>
    <x v="4"/>
  </r>
  <r>
    <x v="39"/>
    <n v="45"/>
    <n v="50"/>
    <x v="4"/>
  </r>
  <r>
    <x v="39"/>
    <n v="45"/>
    <n v="51"/>
    <x v="4"/>
  </r>
  <r>
    <x v="39"/>
    <n v="54"/>
    <n v="52"/>
    <x v="4"/>
  </r>
  <r>
    <x v="39"/>
    <n v="46"/>
    <n v="53"/>
    <x v="4"/>
  </r>
  <r>
    <x v="39"/>
    <n v="44"/>
    <n v="54"/>
    <x v="4"/>
  </r>
  <r>
    <x v="39"/>
    <n v="51"/>
    <n v="55"/>
    <x v="4"/>
  </r>
  <r>
    <x v="39"/>
    <n v="45"/>
    <n v="56"/>
    <x v="4"/>
  </r>
  <r>
    <x v="39"/>
    <n v="47"/>
    <n v="57"/>
    <x v="4"/>
  </r>
  <r>
    <x v="39"/>
    <n v="45"/>
    <n v="58"/>
    <x v="4"/>
  </r>
  <r>
    <x v="39"/>
    <n v="43"/>
    <n v="59"/>
    <x v="4"/>
  </r>
  <r>
    <x v="39"/>
    <n v="35"/>
    <n v="60"/>
    <x v="5"/>
  </r>
  <r>
    <x v="39"/>
    <n v="31"/>
    <n v="61"/>
    <x v="5"/>
  </r>
  <r>
    <x v="39"/>
    <n v="27"/>
    <n v="62"/>
    <x v="5"/>
  </r>
  <r>
    <x v="39"/>
    <n v="30"/>
    <n v="63"/>
    <x v="5"/>
  </r>
  <r>
    <x v="39"/>
    <n v="42"/>
    <n v="64"/>
    <x v="5"/>
  </r>
  <r>
    <x v="39"/>
    <n v="26"/>
    <n v="65"/>
    <x v="5"/>
  </r>
  <r>
    <x v="39"/>
    <n v="29"/>
    <n v="66"/>
    <x v="5"/>
  </r>
  <r>
    <x v="39"/>
    <n v="29"/>
    <n v="67"/>
    <x v="5"/>
  </r>
  <r>
    <x v="39"/>
    <n v="30"/>
    <n v="68"/>
    <x v="5"/>
  </r>
  <r>
    <x v="39"/>
    <n v="23"/>
    <n v="69"/>
    <x v="5"/>
  </r>
  <r>
    <x v="39"/>
    <n v="33"/>
    <n v="70"/>
    <x v="5"/>
  </r>
  <r>
    <x v="39"/>
    <n v="13"/>
    <n v="71"/>
    <x v="5"/>
  </r>
  <r>
    <x v="39"/>
    <n v="32"/>
    <n v="72"/>
    <x v="5"/>
  </r>
  <r>
    <x v="39"/>
    <n v="15"/>
    <n v="73"/>
    <x v="5"/>
  </r>
  <r>
    <x v="39"/>
    <n v="14"/>
    <n v="74"/>
    <x v="5"/>
  </r>
  <r>
    <x v="39"/>
    <n v="13"/>
    <n v="75"/>
    <x v="5"/>
  </r>
  <r>
    <x v="39"/>
    <n v="21"/>
    <n v="76"/>
    <x v="5"/>
  </r>
  <r>
    <x v="39"/>
    <n v="17"/>
    <n v="77"/>
    <x v="5"/>
  </r>
  <r>
    <x v="39"/>
    <n v="10"/>
    <n v="78"/>
    <x v="5"/>
  </r>
  <r>
    <x v="39"/>
    <n v="13"/>
    <n v="79"/>
    <x v="5"/>
  </r>
  <r>
    <x v="39"/>
    <n v="9"/>
    <n v="80"/>
    <x v="5"/>
  </r>
  <r>
    <x v="39"/>
    <n v="5"/>
    <n v="81"/>
    <x v="5"/>
  </r>
  <r>
    <x v="39"/>
    <n v="11"/>
    <n v="82"/>
    <x v="5"/>
  </r>
  <r>
    <x v="39"/>
    <n v="8"/>
    <n v="83"/>
    <x v="5"/>
  </r>
  <r>
    <x v="39"/>
    <n v="9"/>
    <n v="84"/>
    <x v="5"/>
  </r>
  <r>
    <x v="39"/>
    <n v="5"/>
    <n v="85"/>
    <x v="5"/>
  </r>
  <r>
    <x v="39"/>
    <n v="5"/>
    <n v="86"/>
    <x v="5"/>
  </r>
  <r>
    <x v="39"/>
    <n v="2"/>
    <n v="87"/>
    <x v="5"/>
  </r>
  <r>
    <x v="39"/>
    <n v="2"/>
    <n v="89"/>
    <x v="5"/>
  </r>
  <r>
    <x v="39"/>
    <n v="2"/>
    <n v="90"/>
    <x v="5"/>
  </r>
  <r>
    <x v="39"/>
    <n v="2"/>
    <n v="92"/>
    <x v="5"/>
  </r>
  <r>
    <x v="39"/>
    <n v="1"/>
    <n v="94"/>
    <x v="5"/>
  </r>
  <r>
    <x v="39"/>
    <n v="2"/>
    <n v="96"/>
    <x v="5"/>
  </r>
  <r>
    <x v="39"/>
    <n v="2"/>
    <n v="97"/>
    <x v="5"/>
  </r>
  <r>
    <x v="39"/>
    <n v="1"/>
    <n v="98"/>
    <x v="5"/>
  </r>
  <r>
    <x v="40"/>
    <n v="342"/>
    <n v="0"/>
    <x v="0"/>
  </r>
  <r>
    <x v="40"/>
    <n v="350"/>
    <n v="1"/>
    <x v="0"/>
  </r>
  <r>
    <x v="40"/>
    <n v="384"/>
    <n v="2"/>
    <x v="0"/>
  </r>
  <r>
    <x v="40"/>
    <n v="415"/>
    <n v="3"/>
    <x v="0"/>
  </r>
  <r>
    <x v="40"/>
    <n v="493"/>
    <n v="4"/>
    <x v="0"/>
  </r>
  <r>
    <x v="40"/>
    <n v="487"/>
    <n v="5"/>
    <x v="0"/>
  </r>
  <r>
    <x v="40"/>
    <n v="484"/>
    <n v="6"/>
    <x v="1"/>
  </r>
  <r>
    <x v="40"/>
    <n v="482"/>
    <n v="7"/>
    <x v="1"/>
  </r>
  <r>
    <x v="40"/>
    <n v="483"/>
    <n v="8"/>
    <x v="1"/>
  </r>
  <r>
    <x v="40"/>
    <n v="500"/>
    <n v="9"/>
    <x v="1"/>
  </r>
  <r>
    <x v="40"/>
    <n v="490"/>
    <n v="10"/>
    <x v="1"/>
  </r>
  <r>
    <x v="40"/>
    <n v="491"/>
    <n v="11"/>
    <x v="1"/>
  </r>
  <r>
    <x v="40"/>
    <n v="540"/>
    <n v="12"/>
    <x v="2"/>
  </r>
  <r>
    <x v="40"/>
    <n v="608"/>
    <n v="13"/>
    <x v="2"/>
  </r>
  <r>
    <x v="40"/>
    <n v="568"/>
    <n v="14"/>
    <x v="2"/>
  </r>
  <r>
    <x v="40"/>
    <n v="579"/>
    <n v="15"/>
    <x v="2"/>
  </r>
  <r>
    <x v="40"/>
    <n v="604"/>
    <n v="16"/>
    <x v="2"/>
  </r>
  <r>
    <x v="40"/>
    <n v="593"/>
    <n v="17"/>
    <x v="2"/>
  </r>
  <r>
    <x v="40"/>
    <n v="626"/>
    <n v="18"/>
    <x v="3"/>
  </r>
  <r>
    <x v="40"/>
    <n v="685"/>
    <n v="19"/>
    <x v="3"/>
  </r>
  <r>
    <x v="40"/>
    <n v="718"/>
    <n v="20"/>
    <x v="3"/>
  </r>
  <r>
    <x v="40"/>
    <n v="827"/>
    <n v="21"/>
    <x v="3"/>
  </r>
  <r>
    <x v="40"/>
    <n v="924"/>
    <n v="22"/>
    <x v="3"/>
  </r>
  <r>
    <x v="40"/>
    <n v="911"/>
    <n v="23"/>
    <x v="3"/>
  </r>
  <r>
    <x v="40"/>
    <n v="997"/>
    <n v="24"/>
    <x v="3"/>
  </r>
  <r>
    <x v="40"/>
    <n v="1004"/>
    <n v="25"/>
    <x v="3"/>
  </r>
  <r>
    <x v="40"/>
    <n v="1031"/>
    <n v="26"/>
    <x v="3"/>
  </r>
  <r>
    <x v="40"/>
    <n v="991"/>
    <n v="27"/>
    <x v="3"/>
  </r>
  <r>
    <x v="40"/>
    <n v="981"/>
    <n v="28"/>
    <x v="3"/>
  </r>
  <r>
    <x v="40"/>
    <n v="1012"/>
    <n v="29"/>
    <x v="4"/>
  </r>
  <r>
    <x v="40"/>
    <n v="973"/>
    <n v="30"/>
    <x v="4"/>
  </r>
  <r>
    <x v="40"/>
    <n v="928"/>
    <n v="31"/>
    <x v="4"/>
  </r>
  <r>
    <x v="40"/>
    <n v="900"/>
    <n v="32"/>
    <x v="4"/>
  </r>
  <r>
    <x v="40"/>
    <n v="867"/>
    <n v="33"/>
    <x v="4"/>
  </r>
  <r>
    <x v="40"/>
    <n v="848"/>
    <n v="34"/>
    <x v="4"/>
  </r>
  <r>
    <x v="40"/>
    <n v="905"/>
    <n v="35"/>
    <x v="4"/>
  </r>
  <r>
    <x v="40"/>
    <n v="847"/>
    <n v="36"/>
    <x v="4"/>
  </r>
  <r>
    <x v="40"/>
    <n v="792"/>
    <n v="37"/>
    <x v="4"/>
  </r>
  <r>
    <x v="40"/>
    <n v="759"/>
    <n v="38"/>
    <x v="4"/>
  </r>
  <r>
    <x v="40"/>
    <n v="805"/>
    <n v="39"/>
    <x v="4"/>
  </r>
  <r>
    <x v="40"/>
    <n v="798"/>
    <n v="40"/>
    <x v="4"/>
  </r>
  <r>
    <x v="40"/>
    <n v="751"/>
    <n v="41"/>
    <x v="4"/>
  </r>
  <r>
    <x v="40"/>
    <n v="735"/>
    <n v="42"/>
    <x v="4"/>
  </r>
  <r>
    <x v="40"/>
    <n v="725"/>
    <n v="43"/>
    <x v="4"/>
  </r>
  <r>
    <x v="40"/>
    <n v="634"/>
    <n v="44"/>
    <x v="4"/>
  </r>
  <r>
    <x v="40"/>
    <n v="618"/>
    <n v="45"/>
    <x v="4"/>
  </r>
  <r>
    <x v="40"/>
    <n v="649"/>
    <n v="46"/>
    <x v="4"/>
  </r>
  <r>
    <x v="40"/>
    <n v="592"/>
    <n v="47"/>
    <x v="4"/>
  </r>
  <r>
    <x v="40"/>
    <n v="615"/>
    <n v="48"/>
    <x v="4"/>
  </r>
  <r>
    <x v="40"/>
    <n v="681"/>
    <n v="49"/>
    <x v="4"/>
  </r>
  <r>
    <x v="40"/>
    <n v="683"/>
    <n v="50"/>
    <x v="4"/>
  </r>
  <r>
    <x v="40"/>
    <n v="711"/>
    <n v="51"/>
    <x v="4"/>
  </r>
  <r>
    <x v="40"/>
    <n v="711"/>
    <n v="52"/>
    <x v="4"/>
  </r>
  <r>
    <x v="40"/>
    <n v="660"/>
    <n v="53"/>
    <x v="4"/>
  </r>
  <r>
    <x v="40"/>
    <n v="728"/>
    <n v="54"/>
    <x v="4"/>
  </r>
  <r>
    <x v="40"/>
    <n v="714"/>
    <n v="55"/>
    <x v="4"/>
  </r>
  <r>
    <x v="40"/>
    <n v="793"/>
    <n v="56"/>
    <x v="4"/>
  </r>
  <r>
    <x v="40"/>
    <n v="740"/>
    <n v="57"/>
    <x v="4"/>
  </r>
  <r>
    <x v="40"/>
    <n v="707"/>
    <n v="58"/>
    <x v="4"/>
  </r>
  <r>
    <x v="40"/>
    <n v="709"/>
    <n v="59"/>
    <x v="4"/>
  </r>
  <r>
    <x v="40"/>
    <n v="628"/>
    <n v="60"/>
    <x v="5"/>
  </r>
  <r>
    <x v="40"/>
    <n v="577"/>
    <n v="61"/>
    <x v="5"/>
  </r>
  <r>
    <x v="40"/>
    <n v="574"/>
    <n v="62"/>
    <x v="5"/>
  </r>
  <r>
    <x v="40"/>
    <n v="511"/>
    <n v="63"/>
    <x v="5"/>
  </r>
  <r>
    <x v="40"/>
    <n v="529"/>
    <n v="64"/>
    <x v="5"/>
  </r>
  <r>
    <x v="40"/>
    <n v="473"/>
    <n v="65"/>
    <x v="5"/>
  </r>
  <r>
    <x v="40"/>
    <n v="445"/>
    <n v="66"/>
    <x v="5"/>
  </r>
  <r>
    <x v="40"/>
    <n v="419"/>
    <n v="67"/>
    <x v="5"/>
  </r>
  <r>
    <x v="40"/>
    <n v="399"/>
    <n v="68"/>
    <x v="5"/>
  </r>
  <r>
    <x v="40"/>
    <n v="344"/>
    <n v="69"/>
    <x v="5"/>
  </r>
  <r>
    <x v="40"/>
    <n v="306"/>
    <n v="70"/>
    <x v="5"/>
  </r>
  <r>
    <x v="40"/>
    <n v="332"/>
    <n v="71"/>
    <x v="5"/>
  </r>
  <r>
    <x v="40"/>
    <n v="309"/>
    <n v="72"/>
    <x v="5"/>
  </r>
  <r>
    <x v="40"/>
    <n v="276"/>
    <n v="73"/>
    <x v="5"/>
  </r>
  <r>
    <x v="40"/>
    <n v="266"/>
    <n v="74"/>
    <x v="5"/>
  </r>
  <r>
    <x v="40"/>
    <n v="224"/>
    <n v="75"/>
    <x v="5"/>
  </r>
  <r>
    <x v="40"/>
    <n v="228"/>
    <n v="76"/>
    <x v="5"/>
  </r>
  <r>
    <x v="40"/>
    <n v="195"/>
    <n v="77"/>
    <x v="5"/>
  </r>
  <r>
    <x v="40"/>
    <n v="169"/>
    <n v="78"/>
    <x v="5"/>
  </r>
  <r>
    <x v="40"/>
    <n v="158"/>
    <n v="79"/>
    <x v="5"/>
  </r>
  <r>
    <x v="40"/>
    <n v="137"/>
    <n v="80"/>
    <x v="5"/>
  </r>
  <r>
    <x v="40"/>
    <n v="134"/>
    <n v="81"/>
    <x v="5"/>
  </r>
  <r>
    <x v="40"/>
    <n v="133"/>
    <n v="82"/>
    <x v="5"/>
  </r>
  <r>
    <x v="40"/>
    <n v="109"/>
    <n v="83"/>
    <x v="5"/>
  </r>
  <r>
    <x v="40"/>
    <n v="98"/>
    <n v="84"/>
    <x v="5"/>
  </r>
  <r>
    <x v="40"/>
    <n v="82"/>
    <n v="85"/>
    <x v="5"/>
  </r>
  <r>
    <x v="40"/>
    <n v="80"/>
    <n v="86"/>
    <x v="5"/>
  </r>
  <r>
    <x v="40"/>
    <n v="87"/>
    <n v="87"/>
    <x v="5"/>
  </r>
  <r>
    <x v="40"/>
    <n v="66"/>
    <n v="88"/>
    <x v="5"/>
  </r>
  <r>
    <x v="40"/>
    <n v="53"/>
    <n v="89"/>
    <x v="5"/>
  </r>
  <r>
    <x v="40"/>
    <n v="43"/>
    <n v="90"/>
    <x v="5"/>
  </r>
  <r>
    <x v="40"/>
    <n v="42"/>
    <n v="91"/>
    <x v="5"/>
  </r>
  <r>
    <x v="40"/>
    <n v="34"/>
    <n v="92"/>
    <x v="5"/>
  </r>
  <r>
    <x v="40"/>
    <n v="17"/>
    <n v="93"/>
    <x v="5"/>
  </r>
  <r>
    <x v="40"/>
    <n v="21"/>
    <n v="94"/>
    <x v="5"/>
  </r>
  <r>
    <x v="40"/>
    <n v="15"/>
    <n v="95"/>
    <x v="5"/>
  </r>
  <r>
    <x v="40"/>
    <n v="5"/>
    <n v="96"/>
    <x v="5"/>
  </r>
  <r>
    <x v="40"/>
    <n v="10"/>
    <n v="97"/>
    <x v="5"/>
  </r>
  <r>
    <x v="40"/>
    <n v="3"/>
    <n v="98"/>
    <x v="5"/>
  </r>
  <r>
    <x v="40"/>
    <n v="4"/>
    <n v="99"/>
    <x v="5"/>
  </r>
  <r>
    <x v="40"/>
    <n v="1"/>
    <n v="100"/>
    <x v="5"/>
  </r>
  <r>
    <x v="40"/>
    <n v="2"/>
    <n v="105"/>
    <x v="5"/>
  </r>
  <r>
    <x v="41"/>
    <n v="20"/>
    <n v="0"/>
    <x v="0"/>
  </r>
  <r>
    <x v="41"/>
    <n v="26"/>
    <n v="1"/>
    <x v="0"/>
  </r>
  <r>
    <x v="41"/>
    <n v="26"/>
    <n v="2"/>
    <x v="0"/>
  </r>
  <r>
    <x v="41"/>
    <n v="22"/>
    <n v="3"/>
    <x v="0"/>
  </r>
  <r>
    <x v="41"/>
    <n v="28"/>
    <n v="4"/>
    <x v="0"/>
  </r>
  <r>
    <x v="41"/>
    <n v="18"/>
    <n v="5"/>
    <x v="0"/>
  </r>
  <r>
    <x v="41"/>
    <n v="28"/>
    <n v="6"/>
    <x v="1"/>
  </r>
  <r>
    <x v="41"/>
    <n v="27"/>
    <n v="7"/>
    <x v="1"/>
  </r>
  <r>
    <x v="41"/>
    <n v="34"/>
    <n v="8"/>
    <x v="1"/>
  </r>
  <r>
    <x v="41"/>
    <n v="24"/>
    <n v="9"/>
    <x v="1"/>
  </r>
  <r>
    <x v="41"/>
    <n v="19"/>
    <n v="10"/>
    <x v="1"/>
  </r>
  <r>
    <x v="41"/>
    <n v="23"/>
    <n v="11"/>
    <x v="1"/>
  </r>
  <r>
    <x v="41"/>
    <n v="30"/>
    <n v="12"/>
    <x v="2"/>
  </r>
  <r>
    <x v="41"/>
    <n v="39"/>
    <n v="13"/>
    <x v="2"/>
  </r>
  <r>
    <x v="41"/>
    <n v="23"/>
    <n v="14"/>
    <x v="2"/>
  </r>
  <r>
    <x v="41"/>
    <n v="32"/>
    <n v="15"/>
    <x v="2"/>
  </r>
  <r>
    <x v="41"/>
    <n v="37"/>
    <n v="16"/>
    <x v="2"/>
  </r>
  <r>
    <x v="41"/>
    <n v="24"/>
    <n v="17"/>
    <x v="2"/>
  </r>
  <r>
    <x v="41"/>
    <n v="40"/>
    <n v="18"/>
    <x v="3"/>
  </r>
  <r>
    <x v="41"/>
    <n v="72"/>
    <n v="19"/>
    <x v="3"/>
  </r>
  <r>
    <x v="41"/>
    <n v="100"/>
    <n v="20"/>
    <x v="3"/>
  </r>
  <r>
    <x v="41"/>
    <n v="97"/>
    <n v="21"/>
    <x v="3"/>
  </r>
  <r>
    <x v="41"/>
    <n v="107"/>
    <n v="22"/>
    <x v="3"/>
  </r>
  <r>
    <x v="41"/>
    <n v="100"/>
    <n v="23"/>
    <x v="3"/>
  </r>
  <r>
    <x v="41"/>
    <n v="125"/>
    <n v="24"/>
    <x v="3"/>
  </r>
  <r>
    <x v="41"/>
    <n v="114"/>
    <n v="25"/>
    <x v="3"/>
  </r>
  <r>
    <x v="41"/>
    <n v="133"/>
    <n v="26"/>
    <x v="3"/>
  </r>
  <r>
    <x v="41"/>
    <n v="124"/>
    <n v="27"/>
    <x v="3"/>
  </r>
  <r>
    <x v="41"/>
    <n v="104"/>
    <n v="28"/>
    <x v="3"/>
  </r>
  <r>
    <x v="41"/>
    <n v="95"/>
    <n v="29"/>
    <x v="4"/>
  </r>
  <r>
    <x v="41"/>
    <n v="110"/>
    <n v="30"/>
    <x v="4"/>
  </r>
  <r>
    <x v="41"/>
    <n v="89"/>
    <n v="31"/>
    <x v="4"/>
  </r>
  <r>
    <x v="41"/>
    <n v="120"/>
    <n v="32"/>
    <x v="4"/>
  </r>
  <r>
    <x v="41"/>
    <n v="99"/>
    <n v="33"/>
    <x v="4"/>
  </r>
  <r>
    <x v="41"/>
    <n v="97"/>
    <n v="34"/>
    <x v="4"/>
  </r>
  <r>
    <x v="41"/>
    <n v="69"/>
    <n v="35"/>
    <x v="4"/>
  </r>
  <r>
    <x v="41"/>
    <n v="88"/>
    <n v="36"/>
    <x v="4"/>
  </r>
  <r>
    <x v="41"/>
    <n v="91"/>
    <n v="37"/>
    <x v="4"/>
  </r>
  <r>
    <x v="41"/>
    <n v="84"/>
    <n v="38"/>
    <x v="4"/>
  </r>
  <r>
    <x v="41"/>
    <n v="68"/>
    <n v="39"/>
    <x v="4"/>
  </r>
  <r>
    <x v="41"/>
    <n v="71"/>
    <n v="40"/>
    <x v="4"/>
  </r>
  <r>
    <x v="41"/>
    <n v="53"/>
    <n v="41"/>
    <x v="4"/>
  </r>
  <r>
    <x v="41"/>
    <n v="62"/>
    <n v="42"/>
    <x v="4"/>
  </r>
  <r>
    <x v="41"/>
    <n v="57"/>
    <n v="43"/>
    <x v="4"/>
  </r>
  <r>
    <x v="41"/>
    <n v="55"/>
    <n v="44"/>
    <x v="4"/>
  </r>
  <r>
    <x v="41"/>
    <n v="46"/>
    <n v="45"/>
    <x v="4"/>
  </r>
  <r>
    <x v="41"/>
    <n v="64"/>
    <n v="46"/>
    <x v="4"/>
  </r>
  <r>
    <x v="41"/>
    <n v="73"/>
    <n v="47"/>
    <x v="4"/>
  </r>
  <r>
    <x v="41"/>
    <n v="64"/>
    <n v="48"/>
    <x v="4"/>
  </r>
  <r>
    <x v="41"/>
    <n v="43"/>
    <n v="49"/>
    <x v="4"/>
  </r>
  <r>
    <x v="41"/>
    <n v="57"/>
    <n v="50"/>
    <x v="4"/>
  </r>
  <r>
    <x v="41"/>
    <n v="37"/>
    <n v="51"/>
    <x v="4"/>
  </r>
  <r>
    <x v="41"/>
    <n v="40"/>
    <n v="52"/>
    <x v="4"/>
  </r>
  <r>
    <x v="41"/>
    <n v="42"/>
    <n v="53"/>
    <x v="4"/>
  </r>
  <r>
    <x v="41"/>
    <n v="34"/>
    <n v="54"/>
    <x v="4"/>
  </r>
  <r>
    <x v="41"/>
    <n v="28"/>
    <n v="55"/>
    <x v="4"/>
  </r>
  <r>
    <x v="41"/>
    <n v="23"/>
    <n v="56"/>
    <x v="4"/>
  </r>
  <r>
    <x v="41"/>
    <n v="28"/>
    <n v="57"/>
    <x v="4"/>
  </r>
  <r>
    <x v="41"/>
    <n v="18"/>
    <n v="58"/>
    <x v="4"/>
  </r>
  <r>
    <x v="41"/>
    <n v="22"/>
    <n v="59"/>
    <x v="4"/>
  </r>
  <r>
    <x v="41"/>
    <n v="13"/>
    <n v="60"/>
    <x v="5"/>
  </r>
  <r>
    <x v="41"/>
    <n v="12"/>
    <n v="61"/>
    <x v="5"/>
  </r>
  <r>
    <x v="41"/>
    <n v="13"/>
    <n v="62"/>
    <x v="5"/>
  </r>
  <r>
    <x v="41"/>
    <n v="8"/>
    <n v="63"/>
    <x v="5"/>
  </r>
  <r>
    <x v="41"/>
    <n v="9"/>
    <n v="64"/>
    <x v="5"/>
  </r>
  <r>
    <x v="41"/>
    <n v="11"/>
    <n v="65"/>
    <x v="5"/>
  </r>
  <r>
    <x v="41"/>
    <n v="6"/>
    <n v="66"/>
    <x v="5"/>
  </r>
  <r>
    <x v="41"/>
    <n v="3"/>
    <n v="67"/>
    <x v="5"/>
  </r>
  <r>
    <x v="41"/>
    <n v="4"/>
    <n v="68"/>
    <x v="5"/>
  </r>
  <r>
    <x v="41"/>
    <n v="4"/>
    <n v="69"/>
    <x v="5"/>
  </r>
  <r>
    <x v="41"/>
    <n v="2"/>
    <n v="70"/>
    <x v="5"/>
  </r>
  <r>
    <x v="41"/>
    <n v="7"/>
    <n v="71"/>
    <x v="5"/>
  </r>
  <r>
    <x v="41"/>
    <n v="8"/>
    <n v="72"/>
    <x v="5"/>
  </r>
  <r>
    <x v="41"/>
    <n v="6"/>
    <n v="73"/>
    <x v="5"/>
  </r>
  <r>
    <x v="41"/>
    <n v="10"/>
    <n v="74"/>
    <x v="5"/>
  </r>
  <r>
    <x v="41"/>
    <n v="1"/>
    <n v="75"/>
    <x v="5"/>
  </r>
  <r>
    <x v="41"/>
    <n v="1"/>
    <n v="76"/>
    <x v="5"/>
  </r>
  <r>
    <x v="41"/>
    <n v="1"/>
    <n v="77"/>
    <x v="5"/>
  </r>
  <r>
    <x v="41"/>
    <n v="3"/>
    <n v="78"/>
    <x v="5"/>
  </r>
  <r>
    <x v="41"/>
    <n v="4"/>
    <n v="79"/>
    <x v="5"/>
  </r>
  <r>
    <x v="41"/>
    <n v="4"/>
    <n v="80"/>
    <x v="5"/>
  </r>
  <r>
    <x v="41"/>
    <n v="2"/>
    <n v="81"/>
    <x v="5"/>
  </r>
  <r>
    <x v="41"/>
    <n v="1"/>
    <n v="82"/>
    <x v="5"/>
  </r>
  <r>
    <x v="41"/>
    <n v="4"/>
    <n v="83"/>
    <x v="5"/>
  </r>
  <r>
    <x v="41"/>
    <n v="4"/>
    <n v="84"/>
    <x v="5"/>
  </r>
  <r>
    <x v="41"/>
    <n v="1"/>
    <n v="85"/>
    <x v="5"/>
  </r>
  <r>
    <x v="41"/>
    <n v="3"/>
    <n v="86"/>
    <x v="5"/>
  </r>
  <r>
    <x v="41"/>
    <n v="1"/>
    <n v="87"/>
    <x v="5"/>
  </r>
  <r>
    <x v="41"/>
    <n v="1"/>
    <n v="95"/>
    <x v="5"/>
  </r>
  <r>
    <x v="41"/>
    <n v="1"/>
    <n v="98"/>
    <x v="5"/>
  </r>
  <r>
    <x v="42"/>
    <n v="136"/>
    <n v="0"/>
    <x v="0"/>
  </r>
  <r>
    <x v="42"/>
    <n v="176"/>
    <n v="1"/>
    <x v="0"/>
  </r>
  <r>
    <x v="42"/>
    <n v="183"/>
    <n v="2"/>
    <x v="0"/>
  </r>
  <r>
    <x v="42"/>
    <n v="187"/>
    <n v="3"/>
    <x v="0"/>
  </r>
  <r>
    <x v="42"/>
    <n v="198"/>
    <n v="4"/>
    <x v="0"/>
  </r>
  <r>
    <x v="42"/>
    <n v="189"/>
    <n v="5"/>
    <x v="0"/>
  </r>
  <r>
    <x v="42"/>
    <n v="190"/>
    <n v="6"/>
    <x v="1"/>
  </r>
  <r>
    <x v="42"/>
    <n v="163"/>
    <n v="7"/>
    <x v="1"/>
  </r>
  <r>
    <x v="42"/>
    <n v="214"/>
    <n v="8"/>
    <x v="1"/>
  </r>
  <r>
    <x v="42"/>
    <n v="191"/>
    <n v="9"/>
    <x v="1"/>
  </r>
  <r>
    <x v="42"/>
    <n v="179"/>
    <n v="10"/>
    <x v="1"/>
  </r>
  <r>
    <x v="42"/>
    <n v="209"/>
    <n v="11"/>
    <x v="1"/>
  </r>
  <r>
    <x v="42"/>
    <n v="197"/>
    <n v="12"/>
    <x v="2"/>
  </r>
  <r>
    <x v="42"/>
    <n v="233"/>
    <n v="13"/>
    <x v="2"/>
  </r>
  <r>
    <x v="42"/>
    <n v="231"/>
    <n v="14"/>
    <x v="2"/>
  </r>
  <r>
    <x v="42"/>
    <n v="227"/>
    <n v="15"/>
    <x v="2"/>
  </r>
  <r>
    <x v="42"/>
    <n v="244"/>
    <n v="16"/>
    <x v="2"/>
  </r>
  <r>
    <x v="42"/>
    <n v="237"/>
    <n v="17"/>
    <x v="2"/>
  </r>
  <r>
    <x v="42"/>
    <n v="247"/>
    <n v="18"/>
    <x v="3"/>
  </r>
  <r>
    <x v="42"/>
    <n v="260"/>
    <n v="19"/>
    <x v="3"/>
  </r>
  <r>
    <x v="42"/>
    <n v="287"/>
    <n v="20"/>
    <x v="3"/>
  </r>
  <r>
    <x v="42"/>
    <n v="283"/>
    <n v="21"/>
    <x v="3"/>
  </r>
  <r>
    <x v="42"/>
    <n v="327"/>
    <n v="22"/>
    <x v="3"/>
  </r>
  <r>
    <x v="42"/>
    <n v="336"/>
    <n v="23"/>
    <x v="3"/>
  </r>
  <r>
    <x v="42"/>
    <n v="321"/>
    <n v="24"/>
    <x v="3"/>
  </r>
  <r>
    <x v="42"/>
    <n v="283"/>
    <n v="25"/>
    <x v="3"/>
  </r>
  <r>
    <x v="42"/>
    <n v="298"/>
    <n v="26"/>
    <x v="3"/>
  </r>
  <r>
    <x v="42"/>
    <n v="278"/>
    <n v="27"/>
    <x v="3"/>
  </r>
  <r>
    <x v="42"/>
    <n v="277"/>
    <n v="28"/>
    <x v="3"/>
  </r>
  <r>
    <x v="42"/>
    <n v="261"/>
    <n v="29"/>
    <x v="4"/>
  </r>
  <r>
    <x v="42"/>
    <n v="249"/>
    <n v="30"/>
    <x v="4"/>
  </r>
  <r>
    <x v="42"/>
    <n v="238"/>
    <n v="31"/>
    <x v="4"/>
  </r>
  <r>
    <x v="42"/>
    <n v="272"/>
    <n v="32"/>
    <x v="4"/>
  </r>
  <r>
    <x v="42"/>
    <n v="270"/>
    <n v="33"/>
    <x v="4"/>
  </r>
  <r>
    <x v="42"/>
    <n v="240"/>
    <n v="34"/>
    <x v="4"/>
  </r>
  <r>
    <x v="42"/>
    <n v="230"/>
    <n v="35"/>
    <x v="4"/>
  </r>
  <r>
    <x v="42"/>
    <n v="248"/>
    <n v="36"/>
    <x v="4"/>
  </r>
  <r>
    <x v="42"/>
    <n v="235"/>
    <n v="37"/>
    <x v="4"/>
  </r>
  <r>
    <x v="42"/>
    <n v="249"/>
    <n v="38"/>
    <x v="4"/>
  </r>
  <r>
    <x v="42"/>
    <n v="236"/>
    <n v="39"/>
    <x v="4"/>
  </r>
  <r>
    <x v="42"/>
    <n v="240"/>
    <n v="40"/>
    <x v="4"/>
  </r>
  <r>
    <x v="42"/>
    <n v="242"/>
    <n v="41"/>
    <x v="4"/>
  </r>
  <r>
    <x v="42"/>
    <n v="228"/>
    <n v="42"/>
    <x v="4"/>
  </r>
  <r>
    <x v="42"/>
    <n v="225"/>
    <n v="43"/>
    <x v="4"/>
  </r>
  <r>
    <x v="42"/>
    <n v="158"/>
    <n v="44"/>
    <x v="4"/>
  </r>
  <r>
    <x v="42"/>
    <n v="176"/>
    <n v="45"/>
    <x v="4"/>
  </r>
  <r>
    <x v="42"/>
    <n v="197"/>
    <n v="46"/>
    <x v="4"/>
  </r>
  <r>
    <x v="42"/>
    <n v="195"/>
    <n v="47"/>
    <x v="4"/>
  </r>
  <r>
    <x v="42"/>
    <n v="170"/>
    <n v="48"/>
    <x v="4"/>
  </r>
  <r>
    <x v="42"/>
    <n v="189"/>
    <n v="49"/>
    <x v="4"/>
  </r>
  <r>
    <x v="42"/>
    <n v="204"/>
    <n v="50"/>
    <x v="4"/>
  </r>
  <r>
    <x v="42"/>
    <n v="176"/>
    <n v="51"/>
    <x v="4"/>
  </r>
  <r>
    <x v="42"/>
    <n v="162"/>
    <n v="52"/>
    <x v="4"/>
  </r>
  <r>
    <x v="42"/>
    <n v="182"/>
    <n v="53"/>
    <x v="4"/>
  </r>
  <r>
    <x v="42"/>
    <n v="190"/>
    <n v="54"/>
    <x v="4"/>
  </r>
  <r>
    <x v="42"/>
    <n v="199"/>
    <n v="55"/>
    <x v="4"/>
  </r>
  <r>
    <x v="42"/>
    <n v="172"/>
    <n v="56"/>
    <x v="4"/>
  </r>
  <r>
    <x v="42"/>
    <n v="161"/>
    <n v="57"/>
    <x v="4"/>
  </r>
  <r>
    <x v="42"/>
    <n v="159"/>
    <n v="58"/>
    <x v="4"/>
  </r>
  <r>
    <x v="42"/>
    <n v="162"/>
    <n v="59"/>
    <x v="4"/>
  </r>
  <r>
    <x v="42"/>
    <n v="140"/>
    <n v="60"/>
    <x v="5"/>
  </r>
  <r>
    <x v="42"/>
    <n v="162"/>
    <n v="61"/>
    <x v="5"/>
  </r>
  <r>
    <x v="42"/>
    <n v="112"/>
    <n v="62"/>
    <x v="5"/>
  </r>
  <r>
    <x v="42"/>
    <n v="126"/>
    <n v="63"/>
    <x v="5"/>
  </r>
  <r>
    <x v="42"/>
    <n v="104"/>
    <n v="64"/>
    <x v="5"/>
  </r>
  <r>
    <x v="42"/>
    <n v="98"/>
    <n v="65"/>
    <x v="5"/>
  </r>
  <r>
    <x v="42"/>
    <n v="92"/>
    <n v="66"/>
    <x v="5"/>
  </r>
  <r>
    <x v="42"/>
    <n v="86"/>
    <n v="67"/>
    <x v="5"/>
  </r>
  <r>
    <x v="42"/>
    <n v="69"/>
    <n v="68"/>
    <x v="5"/>
  </r>
  <r>
    <x v="42"/>
    <n v="62"/>
    <n v="69"/>
    <x v="5"/>
  </r>
  <r>
    <x v="42"/>
    <n v="77"/>
    <n v="70"/>
    <x v="5"/>
  </r>
  <r>
    <x v="42"/>
    <n v="53"/>
    <n v="71"/>
    <x v="5"/>
  </r>
  <r>
    <x v="42"/>
    <n v="60"/>
    <n v="72"/>
    <x v="5"/>
  </r>
  <r>
    <x v="42"/>
    <n v="51"/>
    <n v="73"/>
    <x v="5"/>
  </r>
  <r>
    <x v="42"/>
    <n v="49"/>
    <n v="74"/>
    <x v="5"/>
  </r>
  <r>
    <x v="42"/>
    <n v="46"/>
    <n v="75"/>
    <x v="5"/>
  </r>
  <r>
    <x v="42"/>
    <n v="38"/>
    <n v="76"/>
    <x v="5"/>
  </r>
  <r>
    <x v="42"/>
    <n v="36"/>
    <n v="77"/>
    <x v="5"/>
  </r>
  <r>
    <x v="42"/>
    <n v="34"/>
    <n v="78"/>
    <x v="5"/>
  </r>
  <r>
    <x v="42"/>
    <n v="30"/>
    <n v="79"/>
    <x v="5"/>
  </r>
  <r>
    <x v="42"/>
    <n v="28"/>
    <n v="80"/>
    <x v="5"/>
  </r>
  <r>
    <x v="42"/>
    <n v="25"/>
    <n v="81"/>
    <x v="5"/>
  </r>
  <r>
    <x v="42"/>
    <n v="18"/>
    <n v="82"/>
    <x v="5"/>
  </r>
  <r>
    <x v="42"/>
    <n v="15"/>
    <n v="83"/>
    <x v="5"/>
  </r>
  <r>
    <x v="42"/>
    <n v="20"/>
    <n v="84"/>
    <x v="5"/>
  </r>
  <r>
    <x v="42"/>
    <n v="17"/>
    <n v="85"/>
    <x v="5"/>
  </r>
  <r>
    <x v="42"/>
    <n v="13"/>
    <n v="86"/>
    <x v="5"/>
  </r>
  <r>
    <x v="42"/>
    <n v="8"/>
    <n v="87"/>
    <x v="5"/>
  </r>
  <r>
    <x v="42"/>
    <n v="5"/>
    <n v="88"/>
    <x v="5"/>
  </r>
  <r>
    <x v="42"/>
    <n v="10"/>
    <n v="89"/>
    <x v="5"/>
  </r>
  <r>
    <x v="42"/>
    <n v="8"/>
    <n v="90"/>
    <x v="5"/>
  </r>
  <r>
    <x v="42"/>
    <n v="6"/>
    <n v="91"/>
    <x v="5"/>
  </r>
  <r>
    <x v="42"/>
    <n v="5"/>
    <n v="92"/>
    <x v="5"/>
  </r>
  <r>
    <x v="42"/>
    <n v="4"/>
    <n v="93"/>
    <x v="5"/>
  </r>
  <r>
    <x v="42"/>
    <n v="3"/>
    <n v="94"/>
    <x v="5"/>
  </r>
  <r>
    <x v="42"/>
    <n v="3"/>
    <n v="95"/>
    <x v="5"/>
  </r>
  <r>
    <x v="42"/>
    <n v="2"/>
    <n v="97"/>
    <x v="5"/>
  </r>
  <r>
    <x v="42"/>
    <n v="1"/>
    <n v="98"/>
    <x v="5"/>
  </r>
  <r>
    <x v="42"/>
    <n v="1"/>
    <n v="100"/>
    <x v="5"/>
  </r>
  <r>
    <x v="43"/>
    <n v="14"/>
    <n v="0"/>
    <x v="0"/>
  </r>
  <r>
    <x v="43"/>
    <n v="16"/>
    <n v="1"/>
    <x v="0"/>
  </r>
  <r>
    <x v="43"/>
    <n v="17"/>
    <n v="2"/>
    <x v="0"/>
  </r>
  <r>
    <x v="43"/>
    <n v="22"/>
    <n v="3"/>
    <x v="0"/>
  </r>
  <r>
    <x v="43"/>
    <n v="13"/>
    <n v="4"/>
    <x v="0"/>
  </r>
  <r>
    <x v="43"/>
    <n v="19"/>
    <n v="5"/>
    <x v="0"/>
  </r>
  <r>
    <x v="43"/>
    <n v="21"/>
    <n v="6"/>
    <x v="1"/>
  </r>
  <r>
    <x v="43"/>
    <n v="18"/>
    <n v="7"/>
    <x v="1"/>
  </r>
  <r>
    <x v="43"/>
    <n v="11"/>
    <n v="8"/>
    <x v="1"/>
  </r>
  <r>
    <x v="43"/>
    <n v="31"/>
    <n v="9"/>
    <x v="1"/>
  </r>
  <r>
    <x v="43"/>
    <n v="28"/>
    <n v="10"/>
    <x v="1"/>
  </r>
  <r>
    <x v="43"/>
    <n v="18"/>
    <n v="11"/>
    <x v="1"/>
  </r>
  <r>
    <x v="43"/>
    <n v="27"/>
    <n v="12"/>
    <x v="2"/>
  </r>
  <r>
    <x v="43"/>
    <n v="21"/>
    <n v="13"/>
    <x v="2"/>
  </r>
  <r>
    <x v="43"/>
    <n v="28"/>
    <n v="14"/>
    <x v="2"/>
  </r>
  <r>
    <x v="43"/>
    <n v="28"/>
    <n v="15"/>
    <x v="2"/>
  </r>
  <r>
    <x v="43"/>
    <n v="26"/>
    <n v="16"/>
    <x v="2"/>
  </r>
  <r>
    <x v="43"/>
    <n v="25"/>
    <n v="17"/>
    <x v="2"/>
  </r>
  <r>
    <x v="43"/>
    <n v="26"/>
    <n v="18"/>
    <x v="3"/>
  </r>
  <r>
    <x v="43"/>
    <n v="40"/>
    <n v="19"/>
    <x v="3"/>
  </r>
  <r>
    <x v="43"/>
    <n v="35"/>
    <n v="20"/>
    <x v="3"/>
  </r>
  <r>
    <x v="43"/>
    <n v="36"/>
    <n v="21"/>
    <x v="3"/>
  </r>
  <r>
    <x v="43"/>
    <n v="37"/>
    <n v="22"/>
    <x v="3"/>
  </r>
  <r>
    <x v="43"/>
    <n v="32"/>
    <n v="23"/>
    <x v="3"/>
  </r>
  <r>
    <x v="43"/>
    <n v="35"/>
    <n v="24"/>
    <x v="3"/>
  </r>
  <r>
    <x v="43"/>
    <n v="20"/>
    <n v="25"/>
    <x v="3"/>
  </r>
  <r>
    <x v="43"/>
    <n v="24"/>
    <n v="26"/>
    <x v="3"/>
  </r>
  <r>
    <x v="43"/>
    <n v="36"/>
    <n v="27"/>
    <x v="3"/>
  </r>
  <r>
    <x v="43"/>
    <n v="29"/>
    <n v="28"/>
    <x v="3"/>
  </r>
  <r>
    <x v="43"/>
    <n v="24"/>
    <n v="29"/>
    <x v="4"/>
  </r>
  <r>
    <x v="43"/>
    <n v="24"/>
    <n v="30"/>
    <x v="4"/>
  </r>
  <r>
    <x v="43"/>
    <n v="33"/>
    <n v="31"/>
    <x v="4"/>
  </r>
  <r>
    <x v="43"/>
    <n v="26"/>
    <n v="32"/>
    <x v="4"/>
  </r>
  <r>
    <x v="43"/>
    <n v="24"/>
    <n v="33"/>
    <x v="4"/>
  </r>
  <r>
    <x v="43"/>
    <n v="18"/>
    <n v="34"/>
    <x v="4"/>
  </r>
  <r>
    <x v="43"/>
    <n v="25"/>
    <n v="35"/>
    <x v="4"/>
  </r>
  <r>
    <x v="43"/>
    <n v="29"/>
    <n v="36"/>
    <x v="4"/>
  </r>
  <r>
    <x v="43"/>
    <n v="19"/>
    <n v="37"/>
    <x v="4"/>
  </r>
  <r>
    <x v="43"/>
    <n v="32"/>
    <n v="38"/>
    <x v="4"/>
  </r>
  <r>
    <x v="43"/>
    <n v="28"/>
    <n v="39"/>
    <x v="4"/>
  </r>
  <r>
    <x v="43"/>
    <n v="29"/>
    <n v="40"/>
    <x v="4"/>
  </r>
  <r>
    <x v="43"/>
    <n v="27"/>
    <n v="41"/>
    <x v="4"/>
  </r>
  <r>
    <x v="43"/>
    <n v="40"/>
    <n v="42"/>
    <x v="4"/>
  </r>
  <r>
    <x v="43"/>
    <n v="23"/>
    <n v="43"/>
    <x v="4"/>
  </r>
  <r>
    <x v="43"/>
    <n v="24"/>
    <n v="44"/>
    <x v="4"/>
  </r>
  <r>
    <x v="43"/>
    <n v="25"/>
    <n v="45"/>
    <x v="4"/>
  </r>
  <r>
    <x v="43"/>
    <n v="24"/>
    <n v="46"/>
    <x v="4"/>
  </r>
  <r>
    <x v="43"/>
    <n v="21"/>
    <n v="47"/>
    <x v="4"/>
  </r>
  <r>
    <x v="43"/>
    <n v="24"/>
    <n v="48"/>
    <x v="4"/>
  </r>
  <r>
    <x v="43"/>
    <n v="29"/>
    <n v="49"/>
    <x v="4"/>
  </r>
  <r>
    <x v="43"/>
    <n v="25"/>
    <n v="50"/>
    <x v="4"/>
  </r>
  <r>
    <x v="43"/>
    <n v="22"/>
    <n v="51"/>
    <x v="4"/>
  </r>
  <r>
    <x v="43"/>
    <n v="32"/>
    <n v="52"/>
    <x v="4"/>
  </r>
  <r>
    <x v="43"/>
    <n v="27"/>
    <n v="53"/>
    <x v="4"/>
  </r>
  <r>
    <x v="43"/>
    <n v="27"/>
    <n v="54"/>
    <x v="4"/>
  </r>
  <r>
    <x v="43"/>
    <n v="22"/>
    <n v="55"/>
    <x v="4"/>
  </r>
  <r>
    <x v="43"/>
    <n v="24"/>
    <n v="56"/>
    <x v="4"/>
  </r>
  <r>
    <x v="43"/>
    <n v="22"/>
    <n v="57"/>
    <x v="4"/>
  </r>
  <r>
    <x v="43"/>
    <n v="28"/>
    <n v="58"/>
    <x v="4"/>
  </r>
  <r>
    <x v="43"/>
    <n v="15"/>
    <n v="59"/>
    <x v="4"/>
  </r>
  <r>
    <x v="43"/>
    <n v="11"/>
    <n v="60"/>
    <x v="5"/>
  </r>
  <r>
    <x v="43"/>
    <n v="15"/>
    <n v="61"/>
    <x v="5"/>
  </r>
  <r>
    <x v="43"/>
    <n v="20"/>
    <n v="62"/>
    <x v="5"/>
  </r>
  <r>
    <x v="43"/>
    <n v="10"/>
    <n v="63"/>
    <x v="5"/>
  </r>
  <r>
    <x v="43"/>
    <n v="21"/>
    <n v="64"/>
    <x v="5"/>
  </r>
  <r>
    <x v="43"/>
    <n v="17"/>
    <n v="65"/>
    <x v="5"/>
  </r>
  <r>
    <x v="43"/>
    <n v="11"/>
    <n v="66"/>
    <x v="5"/>
  </r>
  <r>
    <x v="43"/>
    <n v="11"/>
    <n v="67"/>
    <x v="5"/>
  </r>
  <r>
    <x v="43"/>
    <n v="10"/>
    <n v="68"/>
    <x v="5"/>
  </r>
  <r>
    <x v="43"/>
    <n v="17"/>
    <n v="69"/>
    <x v="5"/>
  </r>
  <r>
    <x v="43"/>
    <n v="13"/>
    <n v="70"/>
    <x v="5"/>
  </r>
  <r>
    <x v="43"/>
    <n v="10"/>
    <n v="71"/>
    <x v="5"/>
  </r>
  <r>
    <x v="43"/>
    <n v="10"/>
    <n v="72"/>
    <x v="5"/>
  </r>
  <r>
    <x v="43"/>
    <n v="12"/>
    <n v="73"/>
    <x v="5"/>
  </r>
  <r>
    <x v="43"/>
    <n v="10"/>
    <n v="74"/>
    <x v="5"/>
  </r>
  <r>
    <x v="43"/>
    <n v="9"/>
    <n v="75"/>
    <x v="5"/>
  </r>
  <r>
    <x v="43"/>
    <n v="8"/>
    <n v="76"/>
    <x v="5"/>
  </r>
  <r>
    <x v="43"/>
    <n v="5"/>
    <n v="77"/>
    <x v="5"/>
  </r>
  <r>
    <x v="43"/>
    <n v="8"/>
    <n v="78"/>
    <x v="5"/>
  </r>
  <r>
    <x v="43"/>
    <n v="8"/>
    <n v="79"/>
    <x v="5"/>
  </r>
  <r>
    <x v="43"/>
    <n v="5"/>
    <n v="80"/>
    <x v="5"/>
  </r>
  <r>
    <x v="43"/>
    <n v="7"/>
    <n v="81"/>
    <x v="5"/>
  </r>
  <r>
    <x v="43"/>
    <n v="6"/>
    <n v="82"/>
    <x v="5"/>
  </r>
  <r>
    <x v="43"/>
    <n v="2"/>
    <n v="83"/>
    <x v="5"/>
  </r>
  <r>
    <x v="43"/>
    <n v="5"/>
    <n v="84"/>
    <x v="5"/>
  </r>
  <r>
    <x v="43"/>
    <n v="4"/>
    <n v="85"/>
    <x v="5"/>
  </r>
  <r>
    <x v="43"/>
    <n v="2"/>
    <n v="87"/>
    <x v="5"/>
  </r>
  <r>
    <x v="43"/>
    <n v="4"/>
    <n v="88"/>
    <x v="5"/>
  </r>
  <r>
    <x v="43"/>
    <n v="5"/>
    <n v="89"/>
    <x v="5"/>
  </r>
  <r>
    <x v="43"/>
    <n v="2"/>
    <n v="90"/>
    <x v="5"/>
  </r>
  <r>
    <x v="43"/>
    <n v="3"/>
    <n v="91"/>
    <x v="5"/>
  </r>
  <r>
    <x v="43"/>
    <n v="4"/>
    <n v="92"/>
    <x v="5"/>
  </r>
  <r>
    <x v="43"/>
    <n v="1"/>
    <n v="94"/>
    <x v="5"/>
  </r>
  <r>
    <x v="43"/>
    <n v="2"/>
    <n v="95"/>
    <x v="5"/>
  </r>
  <r>
    <x v="43"/>
    <n v="1"/>
    <n v="96"/>
    <x v="5"/>
  </r>
  <r>
    <x v="44"/>
    <n v="114"/>
    <n v="0"/>
    <x v="0"/>
  </r>
  <r>
    <x v="44"/>
    <n v="119"/>
    <n v="1"/>
    <x v="0"/>
  </r>
  <r>
    <x v="44"/>
    <n v="105"/>
    <n v="2"/>
    <x v="0"/>
  </r>
  <r>
    <x v="44"/>
    <n v="134"/>
    <n v="3"/>
    <x v="0"/>
  </r>
  <r>
    <x v="44"/>
    <n v="134"/>
    <n v="4"/>
    <x v="0"/>
  </r>
  <r>
    <x v="44"/>
    <n v="143"/>
    <n v="5"/>
    <x v="0"/>
  </r>
  <r>
    <x v="44"/>
    <n v="161"/>
    <n v="6"/>
    <x v="1"/>
  </r>
  <r>
    <x v="44"/>
    <n v="162"/>
    <n v="7"/>
    <x v="1"/>
  </r>
  <r>
    <x v="44"/>
    <n v="149"/>
    <n v="8"/>
    <x v="1"/>
  </r>
  <r>
    <x v="44"/>
    <n v="171"/>
    <n v="9"/>
    <x v="1"/>
  </r>
  <r>
    <x v="44"/>
    <n v="184"/>
    <n v="10"/>
    <x v="1"/>
  </r>
  <r>
    <x v="44"/>
    <n v="139"/>
    <n v="11"/>
    <x v="1"/>
  </r>
  <r>
    <x v="44"/>
    <n v="181"/>
    <n v="12"/>
    <x v="2"/>
  </r>
  <r>
    <x v="44"/>
    <n v="206"/>
    <n v="13"/>
    <x v="2"/>
  </r>
  <r>
    <x v="44"/>
    <n v="182"/>
    <n v="14"/>
    <x v="2"/>
  </r>
  <r>
    <x v="44"/>
    <n v="175"/>
    <n v="15"/>
    <x v="2"/>
  </r>
  <r>
    <x v="44"/>
    <n v="168"/>
    <n v="16"/>
    <x v="2"/>
  </r>
  <r>
    <x v="44"/>
    <n v="183"/>
    <n v="17"/>
    <x v="2"/>
  </r>
  <r>
    <x v="44"/>
    <n v="140"/>
    <n v="18"/>
    <x v="3"/>
  </r>
  <r>
    <x v="44"/>
    <n v="164"/>
    <n v="19"/>
    <x v="3"/>
  </r>
  <r>
    <x v="44"/>
    <n v="218"/>
    <n v="20"/>
    <x v="3"/>
  </r>
  <r>
    <x v="44"/>
    <n v="195"/>
    <n v="21"/>
    <x v="3"/>
  </r>
  <r>
    <x v="44"/>
    <n v="211"/>
    <n v="22"/>
    <x v="3"/>
  </r>
  <r>
    <x v="44"/>
    <n v="160"/>
    <n v="23"/>
    <x v="3"/>
  </r>
  <r>
    <x v="44"/>
    <n v="163"/>
    <n v="24"/>
    <x v="3"/>
  </r>
  <r>
    <x v="44"/>
    <n v="174"/>
    <n v="25"/>
    <x v="3"/>
  </r>
  <r>
    <x v="44"/>
    <n v="176"/>
    <n v="26"/>
    <x v="3"/>
  </r>
  <r>
    <x v="44"/>
    <n v="193"/>
    <n v="27"/>
    <x v="3"/>
  </r>
  <r>
    <x v="44"/>
    <n v="218"/>
    <n v="28"/>
    <x v="3"/>
  </r>
  <r>
    <x v="44"/>
    <n v="214"/>
    <n v="29"/>
    <x v="4"/>
  </r>
  <r>
    <x v="44"/>
    <n v="182"/>
    <n v="30"/>
    <x v="4"/>
  </r>
  <r>
    <x v="44"/>
    <n v="228"/>
    <n v="31"/>
    <x v="4"/>
  </r>
  <r>
    <x v="44"/>
    <n v="234"/>
    <n v="32"/>
    <x v="4"/>
  </r>
  <r>
    <x v="44"/>
    <n v="245"/>
    <n v="33"/>
    <x v="4"/>
  </r>
  <r>
    <x v="44"/>
    <n v="220"/>
    <n v="34"/>
    <x v="4"/>
  </r>
  <r>
    <x v="44"/>
    <n v="216"/>
    <n v="35"/>
    <x v="4"/>
  </r>
  <r>
    <x v="44"/>
    <n v="240"/>
    <n v="36"/>
    <x v="4"/>
  </r>
  <r>
    <x v="44"/>
    <n v="182"/>
    <n v="37"/>
    <x v="4"/>
  </r>
  <r>
    <x v="44"/>
    <n v="191"/>
    <n v="38"/>
    <x v="4"/>
  </r>
  <r>
    <x v="44"/>
    <n v="177"/>
    <n v="39"/>
    <x v="4"/>
  </r>
  <r>
    <x v="44"/>
    <n v="174"/>
    <n v="40"/>
    <x v="4"/>
  </r>
  <r>
    <x v="44"/>
    <n v="192"/>
    <n v="41"/>
    <x v="4"/>
  </r>
  <r>
    <x v="44"/>
    <n v="142"/>
    <n v="42"/>
    <x v="4"/>
  </r>
  <r>
    <x v="44"/>
    <n v="107"/>
    <n v="43"/>
    <x v="4"/>
  </r>
  <r>
    <x v="44"/>
    <n v="121"/>
    <n v="44"/>
    <x v="4"/>
  </r>
  <r>
    <x v="44"/>
    <n v="109"/>
    <n v="45"/>
    <x v="4"/>
  </r>
  <r>
    <x v="44"/>
    <n v="105"/>
    <n v="46"/>
    <x v="4"/>
  </r>
  <r>
    <x v="44"/>
    <n v="97"/>
    <n v="47"/>
    <x v="4"/>
  </r>
  <r>
    <x v="44"/>
    <n v="66"/>
    <n v="48"/>
    <x v="4"/>
  </r>
  <r>
    <x v="44"/>
    <n v="81"/>
    <n v="49"/>
    <x v="4"/>
  </r>
  <r>
    <x v="44"/>
    <n v="88"/>
    <n v="50"/>
    <x v="4"/>
  </r>
  <r>
    <x v="44"/>
    <n v="88"/>
    <n v="51"/>
    <x v="4"/>
  </r>
  <r>
    <x v="44"/>
    <n v="93"/>
    <n v="52"/>
    <x v="4"/>
  </r>
  <r>
    <x v="44"/>
    <n v="100"/>
    <n v="53"/>
    <x v="4"/>
  </r>
  <r>
    <x v="44"/>
    <n v="68"/>
    <n v="54"/>
    <x v="4"/>
  </r>
  <r>
    <x v="44"/>
    <n v="85"/>
    <n v="55"/>
    <x v="4"/>
  </r>
  <r>
    <x v="44"/>
    <n v="77"/>
    <n v="56"/>
    <x v="4"/>
  </r>
  <r>
    <x v="44"/>
    <n v="71"/>
    <n v="57"/>
    <x v="4"/>
  </r>
  <r>
    <x v="44"/>
    <n v="61"/>
    <n v="58"/>
    <x v="4"/>
  </r>
  <r>
    <x v="44"/>
    <n v="73"/>
    <n v="59"/>
    <x v="4"/>
  </r>
  <r>
    <x v="44"/>
    <n v="42"/>
    <n v="60"/>
    <x v="5"/>
  </r>
  <r>
    <x v="44"/>
    <n v="53"/>
    <n v="61"/>
    <x v="5"/>
  </r>
  <r>
    <x v="44"/>
    <n v="55"/>
    <n v="62"/>
    <x v="5"/>
  </r>
  <r>
    <x v="44"/>
    <n v="46"/>
    <n v="63"/>
    <x v="5"/>
  </r>
  <r>
    <x v="44"/>
    <n v="42"/>
    <n v="64"/>
    <x v="5"/>
  </r>
  <r>
    <x v="44"/>
    <n v="42"/>
    <n v="65"/>
    <x v="5"/>
  </r>
  <r>
    <x v="44"/>
    <n v="27"/>
    <n v="66"/>
    <x v="5"/>
  </r>
  <r>
    <x v="44"/>
    <n v="25"/>
    <n v="67"/>
    <x v="5"/>
  </r>
  <r>
    <x v="44"/>
    <n v="32"/>
    <n v="68"/>
    <x v="5"/>
  </r>
  <r>
    <x v="44"/>
    <n v="18"/>
    <n v="69"/>
    <x v="5"/>
  </r>
  <r>
    <x v="44"/>
    <n v="20"/>
    <n v="70"/>
    <x v="5"/>
  </r>
  <r>
    <x v="44"/>
    <n v="19"/>
    <n v="71"/>
    <x v="5"/>
  </r>
  <r>
    <x v="44"/>
    <n v="14"/>
    <n v="72"/>
    <x v="5"/>
  </r>
  <r>
    <x v="44"/>
    <n v="11"/>
    <n v="73"/>
    <x v="5"/>
  </r>
  <r>
    <x v="44"/>
    <n v="13"/>
    <n v="74"/>
    <x v="5"/>
  </r>
  <r>
    <x v="44"/>
    <n v="13"/>
    <n v="75"/>
    <x v="5"/>
  </r>
  <r>
    <x v="44"/>
    <n v="16"/>
    <n v="76"/>
    <x v="5"/>
  </r>
  <r>
    <x v="44"/>
    <n v="10"/>
    <n v="77"/>
    <x v="5"/>
  </r>
  <r>
    <x v="44"/>
    <n v="8"/>
    <n v="78"/>
    <x v="5"/>
  </r>
  <r>
    <x v="44"/>
    <n v="10"/>
    <n v="79"/>
    <x v="5"/>
  </r>
  <r>
    <x v="44"/>
    <n v="10"/>
    <n v="80"/>
    <x v="5"/>
  </r>
  <r>
    <x v="44"/>
    <n v="8"/>
    <n v="81"/>
    <x v="5"/>
  </r>
  <r>
    <x v="44"/>
    <n v="6"/>
    <n v="82"/>
    <x v="5"/>
  </r>
  <r>
    <x v="44"/>
    <n v="9"/>
    <n v="83"/>
    <x v="5"/>
  </r>
  <r>
    <x v="44"/>
    <n v="9"/>
    <n v="84"/>
    <x v="5"/>
  </r>
  <r>
    <x v="44"/>
    <n v="7"/>
    <n v="85"/>
    <x v="5"/>
  </r>
  <r>
    <x v="44"/>
    <n v="4"/>
    <n v="86"/>
    <x v="5"/>
  </r>
  <r>
    <x v="44"/>
    <n v="2"/>
    <n v="87"/>
    <x v="5"/>
  </r>
  <r>
    <x v="44"/>
    <n v="1"/>
    <n v="88"/>
    <x v="5"/>
  </r>
  <r>
    <x v="44"/>
    <n v="3"/>
    <n v="89"/>
    <x v="5"/>
  </r>
  <r>
    <x v="44"/>
    <n v="4"/>
    <n v="90"/>
    <x v="5"/>
  </r>
  <r>
    <x v="44"/>
    <n v="2"/>
    <n v="91"/>
    <x v="5"/>
  </r>
  <r>
    <x v="44"/>
    <n v="1"/>
    <n v="94"/>
    <x v="5"/>
  </r>
  <r>
    <x v="44"/>
    <n v="1"/>
    <n v="95"/>
    <x v="5"/>
  </r>
  <r>
    <x v="45"/>
    <n v="66"/>
    <n v="0"/>
    <x v="0"/>
  </r>
  <r>
    <x v="45"/>
    <n v="96"/>
    <n v="1"/>
    <x v="0"/>
  </r>
  <r>
    <x v="45"/>
    <n v="94"/>
    <n v="2"/>
    <x v="0"/>
  </r>
  <r>
    <x v="45"/>
    <n v="91"/>
    <n v="3"/>
    <x v="0"/>
  </r>
  <r>
    <x v="45"/>
    <n v="92"/>
    <n v="4"/>
    <x v="0"/>
  </r>
  <r>
    <x v="45"/>
    <n v="97"/>
    <n v="5"/>
    <x v="0"/>
  </r>
  <r>
    <x v="45"/>
    <n v="110"/>
    <n v="6"/>
    <x v="1"/>
  </r>
  <r>
    <x v="45"/>
    <n v="106"/>
    <n v="7"/>
    <x v="1"/>
  </r>
  <r>
    <x v="45"/>
    <n v="103"/>
    <n v="8"/>
    <x v="1"/>
  </r>
  <r>
    <x v="45"/>
    <n v="95"/>
    <n v="9"/>
    <x v="1"/>
  </r>
  <r>
    <x v="45"/>
    <n v="84"/>
    <n v="10"/>
    <x v="1"/>
  </r>
  <r>
    <x v="45"/>
    <n v="83"/>
    <n v="11"/>
    <x v="1"/>
  </r>
  <r>
    <x v="45"/>
    <n v="109"/>
    <n v="12"/>
    <x v="2"/>
  </r>
  <r>
    <x v="45"/>
    <n v="114"/>
    <n v="13"/>
    <x v="2"/>
  </r>
  <r>
    <x v="45"/>
    <n v="118"/>
    <n v="14"/>
    <x v="2"/>
  </r>
  <r>
    <x v="45"/>
    <n v="115"/>
    <n v="15"/>
    <x v="2"/>
  </r>
  <r>
    <x v="45"/>
    <n v="114"/>
    <n v="16"/>
    <x v="2"/>
  </r>
  <r>
    <x v="45"/>
    <n v="117"/>
    <n v="17"/>
    <x v="2"/>
  </r>
  <r>
    <x v="45"/>
    <n v="104"/>
    <n v="18"/>
    <x v="3"/>
  </r>
  <r>
    <x v="45"/>
    <n v="126"/>
    <n v="19"/>
    <x v="3"/>
  </r>
  <r>
    <x v="45"/>
    <n v="120"/>
    <n v="20"/>
    <x v="3"/>
  </r>
  <r>
    <x v="45"/>
    <n v="134"/>
    <n v="21"/>
    <x v="3"/>
  </r>
  <r>
    <x v="45"/>
    <n v="139"/>
    <n v="22"/>
    <x v="3"/>
  </r>
  <r>
    <x v="45"/>
    <n v="130"/>
    <n v="23"/>
    <x v="3"/>
  </r>
  <r>
    <x v="45"/>
    <n v="165"/>
    <n v="24"/>
    <x v="3"/>
  </r>
  <r>
    <x v="45"/>
    <n v="134"/>
    <n v="25"/>
    <x v="3"/>
  </r>
  <r>
    <x v="45"/>
    <n v="143"/>
    <n v="26"/>
    <x v="3"/>
  </r>
  <r>
    <x v="45"/>
    <n v="139"/>
    <n v="27"/>
    <x v="3"/>
  </r>
  <r>
    <x v="45"/>
    <n v="142"/>
    <n v="28"/>
    <x v="3"/>
  </r>
  <r>
    <x v="45"/>
    <n v="129"/>
    <n v="29"/>
    <x v="4"/>
  </r>
  <r>
    <x v="45"/>
    <n v="116"/>
    <n v="30"/>
    <x v="4"/>
  </r>
  <r>
    <x v="45"/>
    <n v="121"/>
    <n v="31"/>
    <x v="4"/>
  </r>
  <r>
    <x v="45"/>
    <n v="130"/>
    <n v="32"/>
    <x v="4"/>
  </r>
  <r>
    <x v="45"/>
    <n v="123"/>
    <n v="33"/>
    <x v="4"/>
  </r>
  <r>
    <x v="45"/>
    <n v="114"/>
    <n v="34"/>
    <x v="4"/>
  </r>
  <r>
    <x v="45"/>
    <n v="112"/>
    <n v="35"/>
    <x v="4"/>
  </r>
  <r>
    <x v="45"/>
    <n v="100"/>
    <n v="36"/>
    <x v="4"/>
  </r>
  <r>
    <x v="45"/>
    <n v="101"/>
    <n v="37"/>
    <x v="4"/>
  </r>
  <r>
    <x v="45"/>
    <n v="108"/>
    <n v="38"/>
    <x v="4"/>
  </r>
  <r>
    <x v="45"/>
    <n v="135"/>
    <n v="39"/>
    <x v="4"/>
  </r>
  <r>
    <x v="45"/>
    <n v="118"/>
    <n v="40"/>
    <x v="4"/>
  </r>
  <r>
    <x v="45"/>
    <n v="104"/>
    <n v="41"/>
    <x v="4"/>
  </r>
  <r>
    <x v="45"/>
    <n v="107"/>
    <n v="42"/>
    <x v="4"/>
  </r>
  <r>
    <x v="45"/>
    <n v="94"/>
    <n v="43"/>
    <x v="4"/>
  </r>
  <r>
    <x v="45"/>
    <n v="116"/>
    <n v="44"/>
    <x v="4"/>
  </r>
  <r>
    <x v="45"/>
    <n v="99"/>
    <n v="45"/>
    <x v="4"/>
  </r>
  <r>
    <x v="45"/>
    <n v="105"/>
    <n v="46"/>
    <x v="4"/>
  </r>
  <r>
    <x v="45"/>
    <n v="81"/>
    <n v="47"/>
    <x v="4"/>
  </r>
  <r>
    <x v="45"/>
    <n v="89"/>
    <n v="48"/>
    <x v="4"/>
  </r>
  <r>
    <x v="45"/>
    <n v="85"/>
    <n v="49"/>
    <x v="4"/>
  </r>
  <r>
    <x v="45"/>
    <n v="111"/>
    <n v="50"/>
    <x v="4"/>
  </r>
  <r>
    <x v="45"/>
    <n v="81"/>
    <n v="51"/>
    <x v="4"/>
  </r>
  <r>
    <x v="45"/>
    <n v="83"/>
    <n v="52"/>
    <x v="4"/>
  </r>
  <r>
    <x v="45"/>
    <n v="66"/>
    <n v="53"/>
    <x v="4"/>
  </r>
  <r>
    <x v="45"/>
    <n v="71"/>
    <n v="54"/>
    <x v="4"/>
  </r>
  <r>
    <x v="45"/>
    <n v="83"/>
    <n v="55"/>
    <x v="4"/>
  </r>
  <r>
    <x v="45"/>
    <n v="74"/>
    <n v="56"/>
    <x v="4"/>
  </r>
  <r>
    <x v="45"/>
    <n v="59"/>
    <n v="57"/>
    <x v="4"/>
  </r>
  <r>
    <x v="45"/>
    <n v="64"/>
    <n v="58"/>
    <x v="4"/>
  </r>
  <r>
    <x v="45"/>
    <n v="56"/>
    <n v="59"/>
    <x v="4"/>
  </r>
  <r>
    <x v="45"/>
    <n v="46"/>
    <n v="60"/>
    <x v="5"/>
  </r>
  <r>
    <x v="45"/>
    <n v="50"/>
    <n v="61"/>
    <x v="5"/>
  </r>
  <r>
    <x v="45"/>
    <n v="61"/>
    <n v="62"/>
    <x v="5"/>
  </r>
  <r>
    <x v="45"/>
    <n v="51"/>
    <n v="63"/>
    <x v="5"/>
  </r>
  <r>
    <x v="45"/>
    <n v="43"/>
    <n v="64"/>
    <x v="5"/>
  </r>
  <r>
    <x v="45"/>
    <n v="41"/>
    <n v="65"/>
    <x v="5"/>
  </r>
  <r>
    <x v="45"/>
    <n v="31"/>
    <n v="66"/>
    <x v="5"/>
  </r>
  <r>
    <x v="45"/>
    <n v="35"/>
    <n v="67"/>
    <x v="5"/>
  </r>
  <r>
    <x v="45"/>
    <n v="29"/>
    <n v="68"/>
    <x v="5"/>
  </r>
  <r>
    <x v="45"/>
    <n v="32"/>
    <n v="69"/>
    <x v="5"/>
  </r>
  <r>
    <x v="45"/>
    <n v="25"/>
    <n v="70"/>
    <x v="5"/>
  </r>
  <r>
    <x v="45"/>
    <n v="23"/>
    <n v="71"/>
    <x v="5"/>
  </r>
  <r>
    <x v="45"/>
    <n v="26"/>
    <n v="72"/>
    <x v="5"/>
  </r>
  <r>
    <x v="45"/>
    <n v="20"/>
    <n v="73"/>
    <x v="5"/>
  </r>
  <r>
    <x v="45"/>
    <n v="10"/>
    <n v="74"/>
    <x v="5"/>
  </r>
  <r>
    <x v="45"/>
    <n v="20"/>
    <n v="75"/>
    <x v="5"/>
  </r>
  <r>
    <x v="45"/>
    <n v="12"/>
    <n v="76"/>
    <x v="5"/>
  </r>
  <r>
    <x v="45"/>
    <n v="13"/>
    <n v="77"/>
    <x v="5"/>
  </r>
  <r>
    <x v="45"/>
    <n v="8"/>
    <n v="78"/>
    <x v="5"/>
  </r>
  <r>
    <x v="45"/>
    <n v="15"/>
    <n v="79"/>
    <x v="5"/>
  </r>
  <r>
    <x v="45"/>
    <n v="7"/>
    <n v="80"/>
    <x v="5"/>
  </r>
  <r>
    <x v="45"/>
    <n v="11"/>
    <n v="81"/>
    <x v="5"/>
  </r>
  <r>
    <x v="45"/>
    <n v="14"/>
    <n v="82"/>
    <x v="5"/>
  </r>
  <r>
    <x v="45"/>
    <n v="15"/>
    <n v="83"/>
    <x v="5"/>
  </r>
  <r>
    <x v="45"/>
    <n v="9"/>
    <n v="84"/>
    <x v="5"/>
  </r>
  <r>
    <x v="45"/>
    <n v="5"/>
    <n v="85"/>
    <x v="5"/>
  </r>
  <r>
    <x v="45"/>
    <n v="6"/>
    <n v="86"/>
    <x v="5"/>
  </r>
  <r>
    <x v="45"/>
    <n v="7"/>
    <n v="87"/>
    <x v="5"/>
  </r>
  <r>
    <x v="45"/>
    <n v="2"/>
    <n v="88"/>
    <x v="5"/>
  </r>
  <r>
    <x v="45"/>
    <n v="3"/>
    <n v="89"/>
    <x v="5"/>
  </r>
  <r>
    <x v="45"/>
    <n v="3"/>
    <n v="90"/>
    <x v="5"/>
  </r>
  <r>
    <x v="45"/>
    <n v="1"/>
    <n v="92"/>
    <x v="5"/>
  </r>
  <r>
    <x v="45"/>
    <n v="1"/>
    <n v="93"/>
    <x v="5"/>
  </r>
  <r>
    <x v="46"/>
    <n v="1020"/>
    <n v="0"/>
    <x v="0"/>
  </r>
  <r>
    <x v="46"/>
    <n v="1065"/>
    <n v="1"/>
    <x v="0"/>
  </r>
  <r>
    <x v="46"/>
    <n v="1209"/>
    <n v="2"/>
    <x v="0"/>
  </r>
  <r>
    <x v="46"/>
    <n v="1285"/>
    <n v="3"/>
    <x v="0"/>
  </r>
  <r>
    <x v="46"/>
    <n v="1462"/>
    <n v="4"/>
    <x v="0"/>
  </r>
  <r>
    <x v="46"/>
    <n v="1410"/>
    <n v="5"/>
    <x v="0"/>
  </r>
  <r>
    <x v="46"/>
    <n v="1592"/>
    <n v="6"/>
    <x v="1"/>
  </r>
  <r>
    <x v="46"/>
    <n v="1601"/>
    <n v="7"/>
    <x v="1"/>
  </r>
  <r>
    <x v="46"/>
    <n v="1555"/>
    <n v="8"/>
    <x v="1"/>
  </r>
  <r>
    <x v="46"/>
    <n v="1590"/>
    <n v="9"/>
    <x v="1"/>
  </r>
  <r>
    <x v="46"/>
    <n v="1687"/>
    <n v="10"/>
    <x v="1"/>
  </r>
  <r>
    <x v="46"/>
    <n v="1735"/>
    <n v="11"/>
    <x v="1"/>
  </r>
  <r>
    <x v="46"/>
    <n v="1639"/>
    <n v="12"/>
    <x v="2"/>
  </r>
  <r>
    <x v="46"/>
    <n v="1836"/>
    <n v="13"/>
    <x v="2"/>
  </r>
  <r>
    <x v="46"/>
    <n v="1839"/>
    <n v="14"/>
    <x v="2"/>
  </r>
  <r>
    <x v="46"/>
    <n v="1823"/>
    <n v="15"/>
    <x v="2"/>
  </r>
  <r>
    <x v="46"/>
    <n v="1864"/>
    <n v="16"/>
    <x v="2"/>
  </r>
  <r>
    <x v="46"/>
    <n v="1915"/>
    <n v="17"/>
    <x v="2"/>
  </r>
  <r>
    <x v="46"/>
    <n v="1994"/>
    <n v="18"/>
    <x v="3"/>
  </r>
  <r>
    <x v="46"/>
    <n v="2141"/>
    <n v="19"/>
    <x v="3"/>
  </r>
  <r>
    <x v="46"/>
    <n v="2316"/>
    <n v="20"/>
    <x v="3"/>
  </r>
  <r>
    <x v="46"/>
    <n v="2469"/>
    <n v="21"/>
    <x v="3"/>
  </r>
  <r>
    <x v="46"/>
    <n v="2758"/>
    <n v="22"/>
    <x v="3"/>
  </r>
  <r>
    <x v="46"/>
    <n v="2735"/>
    <n v="23"/>
    <x v="3"/>
  </r>
  <r>
    <x v="46"/>
    <n v="2986"/>
    <n v="24"/>
    <x v="3"/>
  </r>
  <r>
    <x v="46"/>
    <n v="2799"/>
    <n v="25"/>
    <x v="3"/>
  </r>
  <r>
    <x v="46"/>
    <n v="3058"/>
    <n v="26"/>
    <x v="3"/>
  </r>
  <r>
    <x v="46"/>
    <n v="3172"/>
    <n v="27"/>
    <x v="3"/>
  </r>
  <r>
    <x v="46"/>
    <n v="3282"/>
    <n v="28"/>
    <x v="3"/>
  </r>
  <r>
    <x v="46"/>
    <n v="3243"/>
    <n v="29"/>
    <x v="4"/>
  </r>
  <r>
    <x v="46"/>
    <n v="3273"/>
    <n v="30"/>
    <x v="4"/>
  </r>
  <r>
    <x v="46"/>
    <n v="3259"/>
    <n v="31"/>
    <x v="4"/>
  </r>
  <r>
    <x v="46"/>
    <n v="3264"/>
    <n v="32"/>
    <x v="4"/>
  </r>
  <r>
    <x v="46"/>
    <n v="3138"/>
    <n v="33"/>
    <x v="4"/>
  </r>
  <r>
    <x v="46"/>
    <n v="3060"/>
    <n v="34"/>
    <x v="4"/>
  </r>
  <r>
    <x v="46"/>
    <n v="3027"/>
    <n v="35"/>
    <x v="4"/>
  </r>
  <r>
    <x v="46"/>
    <n v="3024"/>
    <n v="36"/>
    <x v="4"/>
  </r>
  <r>
    <x v="46"/>
    <n v="2960"/>
    <n v="37"/>
    <x v="4"/>
  </r>
  <r>
    <x v="46"/>
    <n v="2879"/>
    <n v="38"/>
    <x v="4"/>
  </r>
  <r>
    <x v="46"/>
    <n v="2999"/>
    <n v="39"/>
    <x v="4"/>
  </r>
  <r>
    <x v="46"/>
    <n v="3007"/>
    <n v="40"/>
    <x v="4"/>
  </r>
  <r>
    <x v="46"/>
    <n v="2997"/>
    <n v="41"/>
    <x v="4"/>
  </r>
  <r>
    <x v="46"/>
    <n v="2967"/>
    <n v="42"/>
    <x v="4"/>
  </r>
  <r>
    <x v="46"/>
    <n v="2658"/>
    <n v="43"/>
    <x v="4"/>
  </r>
  <r>
    <x v="46"/>
    <n v="2545"/>
    <n v="44"/>
    <x v="4"/>
  </r>
  <r>
    <x v="46"/>
    <n v="2509"/>
    <n v="45"/>
    <x v="4"/>
  </r>
  <r>
    <x v="46"/>
    <n v="2353"/>
    <n v="46"/>
    <x v="4"/>
  </r>
  <r>
    <x v="46"/>
    <n v="2330"/>
    <n v="47"/>
    <x v="4"/>
  </r>
  <r>
    <x v="46"/>
    <n v="2225"/>
    <n v="48"/>
    <x v="4"/>
  </r>
  <r>
    <x v="46"/>
    <n v="2218"/>
    <n v="49"/>
    <x v="4"/>
  </r>
  <r>
    <x v="46"/>
    <n v="2341"/>
    <n v="50"/>
    <x v="4"/>
  </r>
  <r>
    <x v="46"/>
    <n v="2447"/>
    <n v="51"/>
    <x v="4"/>
  </r>
  <r>
    <x v="46"/>
    <n v="2614"/>
    <n v="52"/>
    <x v="4"/>
  </r>
  <r>
    <x v="46"/>
    <n v="2747"/>
    <n v="53"/>
    <x v="4"/>
  </r>
  <r>
    <x v="46"/>
    <n v="2808"/>
    <n v="54"/>
    <x v="4"/>
  </r>
  <r>
    <x v="46"/>
    <n v="2907"/>
    <n v="55"/>
    <x v="4"/>
  </r>
  <r>
    <x v="46"/>
    <n v="2888"/>
    <n v="56"/>
    <x v="4"/>
  </r>
  <r>
    <x v="46"/>
    <n v="2968"/>
    <n v="57"/>
    <x v="4"/>
  </r>
  <r>
    <x v="46"/>
    <n v="2999"/>
    <n v="58"/>
    <x v="4"/>
  </r>
  <r>
    <x v="46"/>
    <n v="2923"/>
    <n v="59"/>
    <x v="4"/>
  </r>
  <r>
    <x v="46"/>
    <n v="2799"/>
    <n v="60"/>
    <x v="5"/>
  </r>
  <r>
    <x v="46"/>
    <n v="2727"/>
    <n v="61"/>
    <x v="5"/>
  </r>
  <r>
    <x v="46"/>
    <n v="2648"/>
    <n v="62"/>
    <x v="5"/>
  </r>
  <r>
    <x v="46"/>
    <n v="2495"/>
    <n v="63"/>
    <x v="5"/>
  </r>
  <r>
    <x v="46"/>
    <n v="2487"/>
    <n v="64"/>
    <x v="5"/>
  </r>
  <r>
    <x v="46"/>
    <n v="2399"/>
    <n v="65"/>
    <x v="5"/>
  </r>
  <r>
    <x v="46"/>
    <n v="2254"/>
    <n v="66"/>
    <x v="5"/>
  </r>
  <r>
    <x v="46"/>
    <n v="2211"/>
    <n v="67"/>
    <x v="5"/>
  </r>
  <r>
    <x v="46"/>
    <n v="1936"/>
    <n v="68"/>
    <x v="5"/>
  </r>
  <r>
    <x v="46"/>
    <n v="1881"/>
    <n v="69"/>
    <x v="5"/>
  </r>
  <r>
    <x v="46"/>
    <n v="1776"/>
    <n v="70"/>
    <x v="5"/>
  </r>
  <r>
    <x v="46"/>
    <n v="1642"/>
    <n v="71"/>
    <x v="5"/>
  </r>
  <r>
    <x v="46"/>
    <n v="1510"/>
    <n v="72"/>
    <x v="5"/>
  </r>
  <r>
    <x v="46"/>
    <n v="1471"/>
    <n v="73"/>
    <x v="5"/>
  </r>
  <r>
    <x v="46"/>
    <n v="1293"/>
    <n v="74"/>
    <x v="5"/>
  </r>
  <r>
    <x v="46"/>
    <n v="1123"/>
    <n v="75"/>
    <x v="5"/>
  </r>
  <r>
    <x v="46"/>
    <n v="1076"/>
    <n v="76"/>
    <x v="5"/>
  </r>
  <r>
    <x v="46"/>
    <n v="973"/>
    <n v="77"/>
    <x v="5"/>
  </r>
  <r>
    <x v="46"/>
    <n v="845"/>
    <n v="78"/>
    <x v="5"/>
  </r>
  <r>
    <x v="46"/>
    <n v="752"/>
    <n v="79"/>
    <x v="5"/>
  </r>
  <r>
    <x v="46"/>
    <n v="730"/>
    <n v="80"/>
    <x v="5"/>
  </r>
  <r>
    <x v="46"/>
    <n v="677"/>
    <n v="81"/>
    <x v="5"/>
  </r>
  <r>
    <x v="46"/>
    <n v="669"/>
    <n v="82"/>
    <x v="5"/>
  </r>
  <r>
    <x v="46"/>
    <n v="603"/>
    <n v="83"/>
    <x v="5"/>
  </r>
  <r>
    <x v="46"/>
    <n v="518"/>
    <n v="84"/>
    <x v="5"/>
  </r>
  <r>
    <x v="46"/>
    <n v="460"/>
    <n v="85"/>
    <x v="5"/>
  </r>
  <r>
    <x v="46"/>
    <n v="382"/>
    <n v="86"/>
    <x v="5"/>
  </r>
  <r>
    <x v="46"/>
    <n v="341"/>
    <n v="87"/>
    <x v="5"/>
  </r>
  <r>
    <x v="46"/>
    <n v="307"/>
    <n v="88"/>
    <x v="5"/>
  </r>
  <r>
    <x v="46"/>
    <n v="306"/>
    <n v="89"/>
    <x v="5"/>
  </r>
  <r>
    <x v="46"/>
    <n v="242"/>
    <n v="90"/>
    <x v="5"/>
  </r>
  <r>
    <x v="46"/>
    <n v="214"/>
    <n v="91"/>
    <x v="5"/>
  </r>
  <r>
    <x v="46"/>
    <n v="191"/>
    <n v="92"/>
    <x v="5"/>
  </r>
  <r>
    <x v="46"/>
    <n v="147"/>
    <n v="93"/>
    <x v="5"/>
  </r>
  <r>
    <x v="46"/>
    <n v="102"/>
    <n v="94"/>
    <x v="5"/>
  </r>
  <r>
    <x v="46"/>
    <n v="95"/>
    <n v="95"/>
    <x v="5"/>
  </r>
  <r>
    <x v="46"/>
    <n v="55"/>
    <n v="96"/>
    <x v="5"/>
  </r>
  <r>
    <x v="46"/>
    <n v="57"/>
    <n v="97"/>
    <x v="5"/>
  </r>
  <r>
    <x v="46"/>
    <n v="30"/>
    <n v="98"/>
    <x v="5"/>
  </r>
  <r>
    <x v="46"/>
    <n v="19"/>
    <n v="99"/>
    <x v="5"/>
  </r>
  <r>
    <x v="46"/>
    <n v="14"/>
    <n v="100"/>
    <x v="5"/>
  </r>
  <r>
    <x v="46"/>
    <n v="13"/>
    <n v="101"/>
    <x v="5"/>
  </r>
  <r>
    <x v="46"/>
    <n v="7"/>
    <n v="102"/>
    <x v="5"/>
  </r>
  <r>
    <x v="46"/>
    <n v="2"/>
    <n v="103"/>
    <x v="5"/>
  </r>
  <r>
    <x v="46"/>
    <n v="1"/>
    <n v="105"/>
    <x v="5"/>
  </r>
  <r>
    <x v="46"/>
    <n v="2"/>
    <n v="106"/>
    <x v="5"/>
  </r>
  <r>
    <x v="46"/>
    <n v="1"/>
    <n v="107"/>
    <x v="5"/>
  </r>
  <r>
    <x v="46"/>
    <n v="1"/>
    <n v="108"/>
    <x v="5"/>
  </r>
  <r>
    <x v="46"/>
    <n v="1"/>
    <n v="111"/>
    <x v="5"/>
  </r>
  <r>
    <x v="47"/>
    <n v="44"/>
    <n v="0"/>
    <x v="0"/>
  </r>
  <r>
    <x v="47"/>
    <n v="35"/>
    <n v="1"/>
    <x v="0"/>
  </r>
  <r>
    <x v="47"/>
    <n v="53"/>
    <n v="2"/>
    <x v="0"/>
  </r>
  <r>
    <x v="47"/>
    <n v="61"/>
    <n v="3"/>
    <x v="0"/>
  </r>
  <r>
    <x v="47"/>
    <n v="74"/>
    <n v="4"/>
    <x v="0"/>
  </r>
  <r>
    <x v="47"/>
    <n v="77"/>
    <n v="5"/>
    <x v="0"/>
  </r>
  <r>
    <x v="47"/>
    <n v="64"/>
    <n v="6"/>
    <x v="1"/>
  </r>
  <r>
    <x v="47"/>
    <n v="71"/>
    <n v="7"/>
    <x v="1"/>
  </r>
  <r>
    <x v="47"/>
    <n v="64"/>
    <n v="8"/>
    <x v="1"/>
  </r>
  <r>
    <x v="47"/>
    <n v="76"/>
    <n v="9"/>
    <x v="1"/>
  </r>
  <r>
    <x v="47"/>
    <n v="63"/>
    <n v="10"/>
    <x v="1"/>
  </r>
  <r>
    <x v="47"/>
    <n v="93"/>
    <n v="11"/>
    <x v="1"/>
  </r>
  <r>
    <x v="47"/>
    <n v="84"/>
    <n v="12"/>
    <x v="2"/>
  </r>
  <r>
    <x v="47"/>
    <n v="104"/>
    <n v="13"/>
    <x v="2"/>
  </r>
  <r>
    <x v="47"/>
    <n v="96"/>
    <n v="14"/>
    <x v="2"/>
  </r>
  <r>
    <x v="47"/>
    <n v="101"/>
    <n v="15"/>
    <x v="2"/>
  </r>
  <r>
    <x v="47"/>
    <n v="88"/>
    <n v="16"/>
    <x v="2"/>
  </r>
  <r>
    <x v="47"/>
    <n v="97"/>
    <n v="17"/>
    <x v="2"/>
  </r>
  <r>
    <x v="47"/>
    <n v="114"/>
    <n v="18"/>
    <x v="3"/>
  </r>
  <r>
    <x v="47"/>
    <n v="97"/>
    <n v="19"/>
    <x v="3"/>
  </r>
  <r>
    <x v="47"/>
    <n v="116"/>
    <n v="20"/>
    <x v="3"/>
  </r>
  <r>
    <x v="47"/>
    <n v="104"/>
    <n v="21"/>
    <x v="3"/>
  </r>
  <r>
    <x v="47"/>
    <n v="112"/>
    <n v="22"/>
    <x v="3"/>
  </r>
  <r>
    <x v="47"/>
    <n v="112"/>
    <n v="23"/>
    <x v="3"/>
  </r>
  <r>
    <x v="47"/>
    <n v="136"/>
    <n v="24"/>
    <x v="3"/>
  </r>
  <r>
    <x v="47"/>
    <n v="104"/>
    <n v="25"/>
    <x v="3"/>
  </r>
  <r>
    <x v="47"/>
    <n v="87"/>
    <n v="26"/>
    <x v="3"/>
  </r>
  <r>
    <x v="47"/>
    <n v="105"/>
    <n v="27"/>
    <x v="3"/>
  </r>
  <r>
    <x v="47"/>
    <n v="103"/>
    <n v="28"/>
    <x v="3"/>
  </r>
  <r>
    <x v="47"/>
    <n v="103"/>
    <n v="29"/>
    <x v="4"/>
  </r>
  <r>
    <x v="47"/>
    <n v="96"/>
    <n v="30"/>
    <x v="4"/>
  </r>
  <r>
    <x v="47"/>
    <n v="109"/>
    <n v="31"/>
    <x v="4"/>
  </r>
  <r>
    <x v="47"/>
    <n v="125"/>
    <n v="32"/>
    <x v="4"/>
  </r>
  <r>
    <x v="47"/>
    <n v="97"/>
    <n v="33"/>
    <x v="4"/>
  </r>
  <r>
    <x v="47"/>
    <n v="93"/>
    <n v="34"/>
    <x v="4"/>
  </r>
  <r>
    <x v="47"/>
    <n v="102"/>
    <n v="35"/>
    <x v="4"/>
  </r>
  <r>
    <x v="47"/>
    <n v="90"/>
    <n v="36"/>
    <x v="4"/>
  </r>
  <r>
    <x v="47"/>
    <n v="95"/>
    <n v="37"/>
    <x v="4"/>
  </r>
  <r>
    <x v="47"/>
    <n v="92"/>
    <n v="38"/>
    <x v="4"/>
  </r>
  <r>
    <x v="47"/>
    <n v="112"/>
    <n v="39"/>
    <x v="4"/>
  </r>
  <r>
    <x v="47"/>
    <n v="106"/>
    <n v="40"/>
    <x v="4"/>
  </r>
  <r>
    <x v="47"/>
    <n v="107"/>
    <n v="41"/>
    <x v="4"/>
  </r>
  <r>
    <x v="47"/>
    <n v="108"/>
    <n v="42"/>
    <x v="4"/>
  </r>
  <r>
    <x v="47"/>
    <n v="127"/>
    <n v="43"/>
    <x v="4"/>
  </r>
  <r>
    <x v="47"/>
    <n v="89"/>
    <n v="44"/>
    <x v="4"/>
  </r>
  <r>
    <x v="47"/>
    <n v="98"/>
    <n v="45"/>
    <x v="4"/>
  </r>
  <r>
    <x v="47"/>
    <n v="96"/>
    <n v="46"/>
    <x v="4"/>
  </r>
  <r>
    <x v="47"/>
    <n v="90"/>
    <n v="47"/>
    <x v="4"/>
  </r>
  <r>
    <x v="47"/>
    <n v="80"/>
    <n v="48"/>
    <x v="4"/>
  </r>
  <r>
    <x v="47"/>
    <n v="106"/>
    <n v="49"/>
    <x v="4"/>
  </r>
  <r>
    <x v="47"/>
    <n v="110"/>
    <n v="50"/>
    <x v="4"/>
  </r>
  <r>
    <x v="47"/>
    <n v="97"/>
    <n v="51"/>
    <x v="4"/>
  </r>
  <r>
    <x v="47"/>
    <n v="113"/>
    <n v="52"/>
    <x v="4"/>
  </r>
  <r>
    <x v="47"/>
    <n v="96"/>
    <n v="53"/>
    <x v="4"/>
  </r>
  <r>
    <x v="47"/>
    <n v="116"/>
    <n v="54"/>
    <x v="4"/>
  </r>
  <r>
    <x v="47"/>
    <n v="109"/>
    <n v="55"/>
    <x v="4"/>
  </r>
  <r>
    <x v="47"/>
    <n v="107"/>
    <n v="56"/>
    <x v="4"/>
  </r>
  <r>
    <x v="47"/>
    <n v="94"/>
    <n v="57"/>
    <x v="4"/>
  </r>
  <r>
    <x v="47"/>
    <n v="89"/>
    <n v="58"/>
    <x v="4"/>
  </r>
  <r>
    <x v="47"/>
    <n v="99"/>
    <n v="59"/>
    <x v="4"/>
  </r>
  <r>
    <x v="47"/>
    <n v="92"/>
    <n v="60"/>
    <x v="5"/>
  </r>
  <r>
    <x v="47"/>
    <n v="84"/>
    <n v="61"/>
    <x v="5"/>
  </r>
  <r>
    <x v="47"/>
    <n v="72"/>
    <n v="62"/>
    <x v="5"/>
  </r>
  <r>
    <x v="47"/>
    <n v="69"/>
    <n v="63"/>
    <x v="5"/>
  </r>
  <r>
    <x v="47"/>
    <n v="75"/>
    <n v="64"/>
    <x v="5"/>
  </r>
  <r>
    <x v="47"/>
    <n v="65"/>
    <n v="65"/>
    <x v="5"/>
  </r>
  <r>
    <x v="47"/>
    <n v="54"/>
    <n v="66"/>
    <x v="5"/>
  </r>
  <r>
    <x v="47"/>
    <n v="61"/>
    <n v="67"/>
    <x v="5"/>
  </r>
  <r>
    <x v="47"/>
    <n v="49"/>
    <n v="68"/>
    <x v="5"/>
  </r>
  <r>
    <x v="47"/>
    <n v="47"/>
    <n v="69"/>
    <x v="5"/>
  </r>
  <r>
    <x v="47"/>
    <n v="48"/>
    <n v="70"/>
    <x v="5"/>
  </r>
  <r>
    <x v="47"/>
    <n v="45"/>
    <n v="71"/>
    <x v="5"/>
  </r>
  <r>
    <x v="47"/>
    <n v="45"/>
    <n v="72"/>
    <x v="5"/>
  </r>
  <r>
    <x v="47"/>
    <n v="39"/>
    <n v="73"/>
    <x v="5"/>
  </r>
  <r>
    <x v="47"/>
    <n v="28"/>
    <n v="74"/>
    <x v="5"/>
  </r>
  <r>
    <x v="47"/>
    <n v="35"/>
    <n v="75"/>
    <x v="5"/>
  </r>
  <r>
    <x v="47"/>
    <n v="33"/>
    <n v="76"/>
    <x v="5"/>
  </r>
  <r>
    <x v="47"/>
    <n v="20"/>
    <n v="77"/>
    <x v="5"/>
  </r>
  <r>
    <x v="47"/>
    <n v="13"/>
    <n v="78"/>
    <x v="5"/>
  </r>
  <r>
    <x v="47"/>
    <n v="18"/>
    <n v="79"/>
    <x v="5"/>
  </r>
  <r>
    <x v="47"/>
    <n v="13"/>
    <n v="80"/>
    <x v="5"/>
  </r>
  <r>
    <x v="47"/>
    <n v="11"/>
    <n v="81"/>
    <x v="5"/>
  </r>
  <r>
    <x v="47"/>
    <n v="15"/>
    <n v="82"/>
    <x v="5"/>
  </r>
  <r>
    <x v="47"/>
    <n v="13"/>
    <n v="83"/>
    <x v="5"/>
  </r>
  <r>
    <x v="47"/>
    <n v="12"/>
    <n v="84"/>
    <x v="5"/>
  </r>
  <r>
    <x v="47"/>
    <n v="8"/>
    <n v="85"/>
    <x v="5"/>
  </r>
  <r>
    <x v="47"/>
    <n v="12"/>
    <n v="86"/>
    <x v="5"/>
  </r>
  <r>
    <x v="47"/>
    <n v="10"/>
    <n v="87"/>
    <x v="5"/>
  </r>
  <r>
    <x v="47"/>
    <n v="3"/>
    <n v="88"/>
    <x v="5"/>
  </r>
  <r>
    <x v="47"/>
    <n v="6"/>
    <n v="89"/>
    <x v="5"/>
  </r>
  <r>
    <x v="47"/>
    <n v="2"/>
    <n v="90"/>
    <x v="5"/>
  </r>
  <r>
    <x v="47"/>
    <n v="2"/>
    <n v="91"/>
    <x v="5"/>
  </r>
  <r>
    <x v="47"/>
    <n v="7"/>
    <n v="92"/>
    <x v="5"/>
  </r>
  <r>
    <x v="47"/>
    <n v="1"/>
    <n v="93"/>
    <x v="5"/>
  </r>
  <r>
    <x v="47"/>
    <n v="6"/>
    <n v="94"/>
    <x v="5"/>
  </r>
  <r>
    <x v="47"/>
    <n v="2"/>
    <n v="95"/>
    <x v="5"/>
  </r>
  <r>
    <x v="47"/>
    <n v="1"/>
    <n v="96"/>
    <x v="5"/>
  </r>
  <r>
    <x v="47"/>
    <n v="3"/>
    <n v="97"/>
    <x v="5"/>
  </r>
  <r>
    <x v="47"/>
    <n v="1"/>
    <n v="98"/>
    <x v="5"/>
  </r>
  <r>
    <x v="47"/>
    <n v="1"/>
    <n v="102"/>
    <x v="5"/>
  </r>
  <r>
    <x v="47"/>
    <n v="1"/>
    <n v="104"/>
    <x v="5"/>
  </r>
  <r>
    <x v="48"/>
    <n v="29"/>
    <n v="0"/>
    <x v="0"/>
  </r>
  <r>
    <x v="48"/>
    <n v="28"/>
    <n v="1"/>
    <x v="0"/>
  </r>
  <r>
    <x v="48"/>
    <n v="24"/>
    <n v="2"/>
    <x v="0"/>
  </r>
  <r>
    <x v="48"/>
    <n v="40"/>
    <n v="3"/>
    <x v="0"/>
  </r>
  <r>
    <x v="48"/>
    <n v="29"/>
    <n v="4"/>
    <x v="0"/>
  </r>
  <r>
    <x v="48"/>
    <n v="31"/>
    <n v="5"/>
    <x v="0"/>
  </r>
  <r>
    <x v="48"/>
    <n v="42"/>
    <n v="6"/>
    <x v="1"/>
  </r>
  <r>
    <x v="48"/>
    <n v="39"/>
    <n v="7"/>
    <x v="1"/>
  </r>
  <r>
    <x v="48"/>
    <n v="30"/>
    <n v="8"/>
    <x v="1"/>
  </r>
  <r>
    <x v="48"/>
    <n v="25"/>
    <n v="9"/>
    <x v="1"/>
  </r>
  <r>
    <x v="48"/>
    <n v="43"/>
    <n v="10"/>
    <x v="1"/>
  </r>
  <r>
    <x v="48"/>
    <n v="39"/>
    <n v="11"/>
    <x v="1"/>
  </r>
  <r>
    <x v="48"/>
    <n v="34"/>
    <n v="12"/>
    <x v="2"/>
  </r>
  <r>
    <x v="48"/>
    <n v="40"/>
    <n v="13"/>
    <x v="2"/>
  </r>
  <r>
    <x v="48"/>
    <n v="23"/>
    <n v="14"/>
    <x v="2"/>
  </r>
  <r>
    <x v="48"/>
    <n v="47"/>
    <n v="15"/>
    <x v="2"/>
  </r>
  <r>
    <x v="48"/>
    <n v="46"/>
    <n v="16"/>
    <x v="2"/>
  </r>
  <r>
    <x v="48"/>
    <n v="38"/>
    <n v="17"/>
    <x v="2"/>
  </r>
  <r>
    <x v="48"/>
    <n v="53"/>
    <n v="18"/>
    <x v="3"/>
  </r>
  <r>
    <x v="48"/>
    <n v="72"/>
    <n v="19"/>
    <x v="3"/>
  </r>
  <r>
    <x v="48"/>
    <n v="94"/>
    <n v="20"/>
    <x v="3"/>
  </r>
  <r>
    <x v="48"/>
    <n v="78"/>
    <n v="21"/>
    <x v="3"/>
  </r>
  <r>
    <x v="48"/>
    <n v="84"/>
    <n v="22"/>
    <x v="3"/>
  </r>
  <r>
    <x v="48"/>
    <n v="87"/>
    <n v="23"/>
    <x v="3"/>
  </r>
  <r>
    <x v="48"/>
    <n v="68"/>
    <n v="24"/>
    <x v="3"/>
  </r>
  <r>
    <x v="48"/>
    <n v="73"/>
    <n v="25"/>
    <x v="3"/>
  </r>
  <r>
    <x v="48"/>
    <n v="71"/>
    <n v="26"/>
    <x v="3"/>
  </r>
  <r>
    <x v="48"/>
    <n v="77"/>
    <n v="27"/>
    <x v="3"/>
  </r>
  <r>
    <x v="48"/>
    <n v="72"/>
    <n v="28"/>
    <x v="3"/>
  </r>
  <r>
    <x v="48"/>
    <n v="73"/>
    <n v="29"/>
    <x v="4"/>
  </r>
  <r>
    <x v="48"/>
    <n v="81"/>
    <n v="30"/>
    <x v="4"/>
  </r>
  <r>
    <x v="48"/>
    <n v="70"/>
    <n v="31"/>
    <x v="4"/>
  </r>
  <r>
    <x v="48"/>
    <n v="71"/>
    <n v="32"/>
    <x v="4"/>
  </r>
  <r>
    <x v="48"/>
    <n v="55"/>
    <n v="33"/>
    <x v="4"/>
  </r>
  <r>
    <x v="48"/>
    <n v="62"/>
    <n v="34"/>
    <x v="4"/>
  </r>
  <r>
    <x v="48"/>
    <n v="46"/>
    <n v="35"/>
    <x v="4"/>
  </r>
  <r>
    <x v="48"/>
    <n v="45"/>
    <n v="36"/>
    <x v="4"/>
  </r>
  <r>
    <x v="48"/>
    <n v="45"/>
    <n v="37"/>
    <x v="4"/>
  </r>
  <r>
    <x v="48"/>
    <n v="41"/>
    <n v="38"/>
    <x v="4"/>
  </r>
  <r>
    <x v="48"/>
    <n v="47"/>
    <n v="39"/>
    <x v="4"/>
  </r>
  <r>
    <x v="48"/>
    <n v="56"/>
    <n v="40"/>
    <x v="4"/>
  </r>
  <r>
    <x v="48"/>
    <n v="51"/>
    <n v="41"/>
    <x v="4"/>
  </r>
  <r>
    <x v="48"/>
    <n v="46"/>
    <n v="42"/>
    <x v="4"/>
  </r>
  <r>
    <x v="48"/>
    <n v="44"/>
    <n v="43"/>
    <x v="4"/>
  </r>
  <r>
    <x v="48"/>
    <n v="41"/>
    <n v="44"/>
    <x v="4"/>
  </r>
  <r>
    <x v="48"/>
    <n v="40"/>
    <n v="45"/>
    <x v="4"/>
  </r>
  <r>
    <x v="48"/>
    <n v="46"/>
    <n v="46"/>
    <x v="4"/>
  </r>
  <r>
    <x v="48"/>
    <n v="31"/>
    <n v="47"/>
    <x v="4"/>
  </r>
  <r>
    <x v="48"/>
    <n v="36"/>
    <n v="48"/>
    <x v="4"/>
  </r>
  <r>
    <x v="48"/>
    <n v="21"/>
    <n v="49"/>
    <x v="4"/>
  </r>
  <r>
    <x v="48"/>
    <n v="38"/>
    <n v="50"/>
    <x v="4"/>
  </r>
  <r>
    <x v="48"/>
    <n v="46"/>
    <n v="51"/>
    <x v="4"/>
  </r>
  <r>
    <x v="48"/>
    <n v="34"/>
    <n v="52"/>
    <x v="4"/>
  </r>
  <r>
    <x v="48"/>
    <n v="33"/>
    <n v="53"/>
    <x v="4"/>
  </r>
  <r>
    <x v="48"/>
    <n v="30"/>
    <n v="54"/>
    <x v="4"/>
  </r>
  <r>
    <x v="48"/>
    <n v="25"/>
    <n v="55"/>
    <x v="4"/>
  </r>
  <r>
    <x v="48"/>
    <n v="36"/>
    <n v="56"/>
    <x v="4"/>
  </r>
  <r>
    <x v="48"/>
    <n v="40"/>
    <n v="57"/>
    <x v="4"/>
  </r>
  <r>
    <x v="48"/>
    <n v="24"/>
    <n v="58"/>
    <x v="4"/>
  </r>
  <r>
    <x v="48"/>
    <n v="27"/>
    <n v="59"/>
    <x v="4"/>
  </r>
  <r>
    <x v="48"/>
    <n v="24"/>
    <n v="60"/>
    <x v="5"/>
  </r>
  <r>
    <x v="48"/>
    <n v="27"/>
    <n v="61"/>
    <x v="5"/>
  </r>
  <r>
    <x v="48"/>
    <n v="19"/>
    <n v="62"/>
    <x v="5"/>
  </r>
  <r>
    <x v="48"/>
    <n v="18"/>
    <n v="63"/>
    <x v="5"/>
  </r>
  <r>
    <x v="48"/>
    <n v="18"/>
    <n v="64"/>
    <x v="5"/>
  </r>
  <r>
    <x v="48"/>
    <n v="23"/>
    <n v="65"/>
    <x v="5"/>
  </r>
  <r>
    <x v="48"/>
    <n v="12"/>
    <n v="66"/>
    <x v="5"/>
  </r>
  <r>
    <x v="48"/>
    <n v="17"/>
    <n v="67"/>
    <x v="5"/>
  </r>
  <r>
    <x v="48"/>
    <n v="13"/>
    <n v="68"/>
    <x v="5"/>
  </r>
  <r>
    <x v="48"/>
    <n v="13"/>
    <n v="69"/>
    <x v="5"/>
  </r>
  <r>
    <x v="48"/>
    <n v="16"/>
    <n v="70"/>
    <x v="5"/>
  </r>
  <r>
    <x v="48"/>
    <n v="6"/>
    <n v="71"/>
    <x v="5"/>
  </r>
  <r>
    <x v="48"/>
    <n v="17"/>
    <n v="72"/>
    <x v="5"/>
  </r>
  <r>
    <x v="48"/>
    <n v="10"/>
    <n v="73"/>
    <x v="5"/>
  </r>
  <r>
    <x v="48"/>
    <n v="13"/>
    <n v="74"/>
    <x v="5"/>
  </r>
  <r>
    <x v="48"/>
    <n v="8"/>
    <n v="75"/>
    <x v="5"/>
  </r>
  <r>
    <x v="48"/>
    <n v="10"/>
    <n v="76"/>
    <x v="5"/>
  </r>
  <r>
    <x v="48"/>
    <n v="8"/>
    <n v="77"/>
    <x v="5"/>
  </r>
  <r>
    <x v="48"/>
    <n v="2"/>
    <n v="78"/>
    <x v="5"/>
  </r>
  <r>
    <x v="48"/>
    <n v="5"/>
    <n v="79"/>
    <x v="5"/>
  </r>
  <r>
    <x v="48"/>
    <n v="7"/>
    <n v="80"/>
    <x v="5"/>
  </r>
  <r>
    <x v="48"/>
    <n v="8"/>
    <n v="81"/>
    <x v="5"/>
  </r>
  <r>
    <x v="48"/>
    <n v="6"/>
    <n v="82"/>
    <x v="5"/>
  </r>
  <r>
    <x v="48"/>
    <n v="4"/>
    <n v="83"/>
    <x v="5"/>
  </r>
  <r>
    <x v="48"/>
    <n v="4"/>
    <n v="84"/>
    <x v="5"/>
  </r>
  <r>
    <x v="48"/>
    <n v="1"/>
    <n v="86"/>
    <x v="5"/>
  </r>
  <r>
    <x v="48"/>
    <n v="3"/>
    <n v="87"/>
    <x v="5"/>
  </r>
  <r>
    <x v="48"/>
    <n v="1"/>
    <n v="88"/>
    <x v="5"/>
  </r>
  <r>
    <x v="48"/>
    <n v="1"/>
    <n v="89"/>
    <x v="5"/>
  </r>
  <r>
    <x v="48"/>
    <n v="3"/>
    <n v="90"/>
    <x v="5"/>
  </r>
  <r>
    <x v="48"/>
    <n v="2"/>
    <n v="91"/>
    <x v="5"/>
  </r>
  <r>
    <x v="48"/>
    <n v="2"/>
    <n v="92"/>
    <x v="5"/>
  </r>
  <r>
    <x v="48"/>
    <n v="1"/>
    <n v="93"/>
    <x v="5"/>
  </r>
  <r>
    <x v="48"/>
    <n v="1"/>
    <n v="94"/>
    <x v="5"/>
  </r>
  <r>
    <x v="48"/>
    <n v="2"/>
    <n v="95"/>
    <x v="5"/>
  </r>
  <r>
    <x v="48"/>
    <n v="1"/>
    <n v="97"/>
    <x v="5"/>
  </r>
  <r>
    <x v="49"/>
    <n v="10"/>
    <n v="0"/>
    <x v="0"/>
  </r>
  <r>
    <x v="49"/>
    <n v="14"/>
    <n v="1"/>
    <x v="0"/>
  </r>
  <r>
    <x v="49"/>
    <n v="9"/>
    <n v="2"/>
    <x v="0"/>
  </r>
  <r>
    <x v="49"/>
    <n v="11"/>
    <n v="3"/>
    <x v="0"/>
  </r>
  <r>
    <x v="49"/>
    <n v="14"/>
    <n v="4"/>
    <x v="0"/>
  </r>
  <r>
    <x v="49"/>
    <n v="11"/>
    <n v="5"/>
    <x v="0"/>
  </r>
  <r>
    <x v="49"/>
    <n v="14"/>
    <n v="6"/>
    <x v="1"/>
  </r>
  <r>
    <x v="49"/>
    <n v="12"/>
    <n v="7"/>
    <x v="1"/>
  </r>
  <r>
    <x v="49"/>
    <n v="13"/>
    <n v="8"/>
    <x v="1"/>
  </r>
  <r>
    <x v="49"/>
    <n v="11"/>
    <n v="9"/>
    <x v="1"/>
  </r>
  <r>
    <x v="49"/>
    <n v="12"/>
    <n v="10"/>
    <x v="1"/>
  </r>
  <r>
    <x v="49"/>
    <n v="12"/>
    <n v="11"/>
    <x v="1"/>
  </r>
  <r>
    <x v="49"/>
    <n v="17"/>
    <n v="12"/>
    <x v="2"/>
  </r>
  <r>
    <x v="49"/>
    <n v="8"/>
    <n v="13"/>
    <x v="2"/>
  </r>
  <r>
    <x v="49"/>
    <n v="16"/>
    <n v="14"/>
    <x v="2"/>
  </r>
  <r>
    <x v="49"/>
    <n v="11"/>
    <n v="15"/>
    <x v="2"/>
  </r>
  <r>
    <x v="49"/>
    <n v="9"/>
    <n v="16"/>
    <x v="2"/>
  </r>
  <r>
    <x v="49"/>
    <n v="5"/>
    <n v="17"/>
    <x v="2"/>
  </r>
  <r>
    <x v="49"/>
    <n v="16"/>
    <n v="18"/>
    <x v="3"/>
  </r>
  <r>
    <x v="49"/>
    <n v="17"/>
    <n v="19"/>
    <x v="3"/>
  </r>
  <r>
    <x v="49"/>
    <n v="35"/>
    <n v="20"/>
    <x v="3"/>
  </r>
  <r>
    <x v="49"/>
    <n v="45"/>
    <n v="21"/>
    <x v="3"/>
  </r>
  <r>
    <x v="49"/>
    <n v="17"/>
    <n v="22"/>
    <x v="3"/>
  </r>
  <r>
    <x v="49"/>
    <n v="39"/>
    <n v="23"/>
    <x v="3"/>
  </r>
  <r>
    <x v="49"/>
    <n v="26"/>
    <n v="24"/>
    <x v="3"/>
  </r>
  <r>
    <x v="49"/>
    <n v="38"/>
    <n v="25"/>
    <x v="3"/>
  </r>
  <r>
    <x v="49"/>
    <n v="29"/>
    <n v="26"/>
    <x v="3"/>
  </r>
  <r>
    <x v="49"/>
    <n v="23"/>
    <n v="27"/>
    <x v="3"/>
  </r>
  <r>
    <x v="49"/>
    <n v="21"/>
    <n v="28"/>
    <x v="3"/>
  </r>
  <r>
    <x v="49"/>
    <n v="20"/>
    <n v="29"/>
    <x v="4"/>
  </r>
  <r>
    <x v="49"/>
    <n v="24"/>
    <n v="30"/>
    <x v="4"/>
  </r>
  <r>
    <x v="49"/>
    <n v="26"/>
    <n v="31"/>
    <x v="4"/>
  </r>
  <r>
    <x v="49"/>
    <n v="24"/>
    <n v="32"/>
    <x v="4"/>
  </r>
  <r>
    <x v="49"/>
    <n v="27"/>
    <n v="33"/>
    <x v="4"/>
  </r>
  <r>
    <x v="49"/>
    <n v="23"/>
    <n v="34"/>
    <x v="4"/>
  </r>
  <r>
    <x v="49"/>
    <n v="16"/>
    <n v="35"/>
    <x v="4"/>
  </r>
  <r>
    <x v="49"/>
    <n v="23"/>
    <n v="36"/>
    <x v="4"/>
  </r>
  <r>
    <x v="49"/>
    <n v="22"/>
    <n v="37"/>
    <x v="4"/>
  </r>
  <r>
    <x v="49"/>
    <n v="17"/>
    <n v="38"/>
    <x v="4"/>
  </r>
  <r>
    <x v="49"/>
    <n v="17"/>
    <n v="39"/>
    <x v="4"/>
  </r>
  <r>
    <x v="49"/>
    <n v="19"/>
    <n v="40"/>
    <x v="4"/>
  </r>
  <r>
    <x v="49"/>
    <n v="24"/>
    <n v="41"/>
    <x v="4"/>
  </r>
  <r>
    <x v="49"/>
    <n v="17"/>
    <n v="42"/>
    <x v="4"/>
  </r>
  <r>
    <x v="49"/>
    <n v="13"/>
    <n v="43"/>
    <x v="4"/>
  </r>
  <r>
    <x v="49"/>
    <n v="14"/>
    <n v="44"/>
    <x v="4"/>
  </r>
  <r>
    <x v="49"/>
    <n v="14"/>
    <n v="45"/>
    <x v="4"/>
  </r>
  <r>
    <x v="49"/>
    <n v="10"/>
    <n v="46"/>
    <x v="4"/>
  </r>
  <r>
    <x v="49"/>
    <n v="14"/>
    <n v="47"/>
    <x v="4"/>
  </r>
  <r>
    <x v="49"/>
    <n v="12"/>
    <n v="48"/>
    <x v="4"/>
  </r>
  <r>
    <x v="49"/>
    <n v="11"/>
    <n v="49"/>
    <x v="4"/>
  </r>
  <r>
    <x v="49"/>
    <n v="8"/>
    <n v="50"/>
    <x v="4"/>
  </r>
  <r>
    <x v="49"/>
    <n v="8"/>
    <n v="51"/>
    <x v="4"/>
  </r>
  <r>
    <x v="49"/>
    <n v="7"/>
    <n v="52"/>
    <x v="4"/>
  </r>
  <r>
    <x v="49"/>
    <n v="9"/>
    <n v="53"/>
    <x v="4"/>
  </r>
  <r>
    <x v="49"/>
    <n v="9"/>
    <n v="54"/>
    <x v="4"/>
  </r>
  <r>
    <x v="49"/>
    <n v="11"/>
    <n v="55"/>
    <x v="4"/>
  </r>
  <r>
    <x v="49"/>
    <n v="7"/>
    <n v="56"/>
    <x v="4"/>
  </r>
  <r>
    <x v="49"/>
    <n v="7"/>
    <n v="57"/>
    <x v="4"/>
  </r>
  <r>
    <x v="49"/>
    <n v="9"/>
    <n v="58"/>
    <x v="4"/>
  </r>
  <r>
    <x v="49"/>
    <n v="8"/>
    <n v="59"/>
    <x v="4"/>
  </r>
  <r>
    <x v="49"/>
    <n v="2"/>
    <n v="60"/>
    <x v="5"/>
  </r>
  <r>
    <x v="49"/>
    <n v="4"/>
    <n v="61"/>
    <x v="5"/>
  </r>
  <r>
    <x v="49"/>
    <n v="3"/>
    <n v="62"/>
    <x v="5"/>
  </r>
  <r>
    <x v="49"/>
    <n v="2"/>
    <n v="63"/>
    <x v="5"/>
  </r>
  <r>
    <x v="49"/>
    <n v="3"/>
    <n v="64"/>
    <x v="5"/>
  </r>
  <r>
    <x v="49"/>
    <n v="3"/>
    <n v="65"/>
    <x v="5"/>
  </r>
  <r>
    <x v="49"/>
    <n v="3"/>
    <n v="66"/>
    <x v="5"/>
  </r>
  <r>
    <x v="49"/>
    <n v="1"/>
    <n v="67"/>
    <x v="5"/>
  </r>
  <r>
    <x v="49"/>
    <n v="2"/>
    <n v="68"/>
    <x v="5"/>
  </r>
  <r>
    <x v="49"/>
    <n v="4"/>
    <n v="69"/>
    <x v="5"/>
  </r>
  <r>
    <x v="49"/>
    <n v="3"/>
    <n v="70"/>
    <x v="5"/>
  </r>
  <r>
    <x v="49"/>
    <n v="1"/>
    <n v="71"/>
    <x v="5"/>
  </r>
  <r>
    <x v="49"/>
    <n v="1"/>
    <n v="72"/>
    <x v="5"/>
  </r>
  <r>
    <x v="49"/>
    <n v="1"/>
    <n v="75"/>
    <x v="5"/>
  </r>
  <r>
    <x v="49"/>
    <n v="1"/>
    <n v="77"/>
    <x v="5"/>
  </r>
  <r>
    <x v="49"/>
    <n v="2"/>
    <n v="78"/>
    <x v="5"/>
  </r>
  <r>
    <x v="49"/>
    <n v="1"/>
    <n v="79"/>
    <x v="5"/>
  </r>
  <r>
    <x v="49"/>
    <n v="4"/>
    <n v="80"/>
    <x v="5"/>
  </r>
  <r>
    <x v="49"/>
    <n v="2"/>
    <n v="82"/>
    <x v="5"/>
  </r>
  <r>
    <x v="49"/>
    <n v="2"/>
    <n v="84"/>
    <x v="5"/>
  </r>
  <r>
    <x v="49"/>
    <n v="1"/>
    <n v="85"/>
    <x v="5"/>
  </r>
  <r>
    <x v="49"/>
    <n v="2"/>
    <n v="88"/>
    <x v="5"/>
  </r>
  <r>
    <x v="49"/>
    <n v="1"/>
    <n v="89"/>
    <x v="5"/>
  </r>
  <r>
    <x v="49"/>
    <n v="2"/>
    <n v="90"/>
    <x v="5"/>
  </r>
  <r>
    <x v="49"/>
    <n v="1"/>
    <n v="91"/>
    <x v="5"/>
  </r>
  <r>
    <x v="49"/>
    <n v="2"/>
    <n v="94"/>
    <x v="5"/>
  </r>
  <r>
    <x v="49"/>
    <n v="1"/>
    <n v="95"/>
    <x v="5"/>
  </r>
  <r>
    <x v="50"/>
    <n v="276"/>
    <n v="0"/>
    <x v="0"/>
  </r>
  <r>
    <x v="50"/>
    <n v="270"/>
    <n v="1"/>
    <x v="0"/>
  </r>
  <r>
    <x v="50"/>
    <n v="337"/>
    <n v="2"/>
    <x v="0"/>
  </r>
  <r>
    <x v="50"/>
    <n v="363"/>
    <n v="3"/>
    <x v="0"/>
  </r>
  <r>
    <x v="50"/>
    <n v="362"/>
    <n v="4"/>
    <x v="0"/>
  </r>
  <r>
    <x v="50"/>
    <n v="375"/>
    <n v="5"/>
    <x v="0"/>
  </r>
  <r>
    <x v="50"/>
    <n v="365"/>
    <n v="6"/>
    <x v="1"/>
  </r>
  <r>
    <x v="50"/>
    <n v="398"/>
    <n v="7"/>
    <x v="1"/>
  </r>
  <r>
    <x v="50"/>
    <n v="364"/>
    <n v="8"/>
    <x v="1"/>
  </r>
  <r>
    <x v="50"/>
    <n v="397"/>
    <n v="9"/>
    <x v="1"/>
  </r>
  <r>
    <x v="50"/>
    <n v="366"/>
    <n v="10"/>
    <x v="1"/>
  </r>
  <r>
    <x v="50"/>
    <n v="389"/>
    <n v="11"/>
    <x v="1"/>
  </r>
  <r>
    <x v="50"/>
    <n v="439"/>
    <n v="12"/>
    <x v="2"/>
  </r>
  <r>
    <x v="50"/>
    <n v="489"/>
    <n v="13"/>
    <x v="2"/>
  </r>
  <r>
    <x v="50"/>
    <n v="484"/>
    <n v="14"/>
    <x v="2"/>
  </r>
  <r>
    <x v="50"/>
    <n v="515"/>
    <n v="15"/>
    <x v="2"/>
  </r>
  <r>
    <x v="50"/>
    <n v="443"/>
    <n v="16"/>
    <x v="2"/>
  </r>
  <r>
    <x v="50"/>
    <n v="497"/>
    <n v="17"/>
    <x v="2"/>
  </r>
  <r>
    <x v="50"/>
    <n v="492"/>
    <n v="18"/>
    <x v="3"/>
  </r>
  <r>
    <x v="50"/>
    <n v="513"/>
    <n v="19"/>
    <x v="3"/>
  </r>
  <r>
    <x v="50"/>
    <n v="566"/>
    <n v="20"/>
    <x v="3"/>
  </r>
  <r>
    <x v="50"/>
    <n v="656"/>
    <n v="21"/>
    <x v="3"/>
  </r>
  <r>
    <x v="50"/>
    <n v="682"/>
    <n v="22"/>
    <x v="3"/>
  </r>
  <r>
    <x v="50"/>
    <n v="742"/>
    <n v="23"/>
    <x v="3"/>
  </r>
  <r>
    <x v="50"/>
    <n v="689"/>
    <n v="24"/>
    <x v="3"/>
  </r>
  <r>
    <x v="50"/>
    <n v="657"/>
    <n v="25"/>
    <x v="3"/>
  </r>
  <r>
    <x v="50"/>
    <n v="682"/>
    <n v="26"/>
    <x v="3"/>
  </r>
  <r>
    <x v="50"/>
    <n v="700"/>
    <n v="27"/>
    <x v="3"/>
  </r>
  <r>
    <x v="50"/>
    <n v="771"/>
    <n v="28"/>
    <x v="3"/>
  </r>
  <r>
    <x v="50"/>
    <n v="761"/>
    <n v="29"/>
    <x v="4"/>
  </r>
  <r>
    <x v="50"/>
    <n v="736"/>
    <n v="30"/>
    <x v="4"/>
  </r>
  <r>
    <x v="50"/>
    <n v="709"/>
    <n v="31"/>
    <x v="4"/>
  </r>
  <r>
    <x v="50"/>
    <n v="719"/>
    <n v="32"/>
    <x v="4"/>
  </r>
  <r>
    <x v="50"/>
    <n v="636"/>
    <n v="33"/>
    <x v="4"/>
  </r>
  <r>
    <x v="50"/>
    <n v="605"/>
    <n v="34"/>
    <x v="4"/>
  </r>
  <r>
    <x v="50"/>
    <n v="590"/>
    <n v="35"/>
    <x v="4"/>
  </r>
  <r>
    <x v="50"/>
    <n v="646"/>
    <n v="36"/>
    <x v="4"/>
  </r>
  <r>
    <x v="50"/>
    <n v="607"/>
    <n v="37"/>
    <x v="4"/>
  </r>
  <r>
    <x v="50"/>
    <n v="580"/>
    <n v="38"/>
    <x v="4"/>
  </r>
  <r>
    <x v="50"/>
    <n v="620"/>
    <n v="39"/>
    <x v="4"/>
  </r>
  <r>
    <x v="50"/>
    <n v="566"/>
    <n v="40"/>
    <x v="4"/>
  </r>
  <r>
    <x v="50"/>
    <n v="581"/>
    <n v="41"/>
    <x v="4"/>
  </r>
  <r>
    <x v="50"/>
    <n v="600"/>
    <n v="42"/>
    <x v="4"/>
  </r>
  <r>
    <x v="50"/>
    <n v="539"/>
    <n v="43"/>
    <x v="4"/>
  </r>
  <r>
    <x v="50"/>
    <n v="486"/>
    <n v="44"/>
    <x v="4"/>
  </r>
  <r>
    <x v="50"/>
    <n v="489"/>
    <n v="45"/>
    <x v="4"/>
  </r>
  <r>
    <x v="50"/>
    <n v="465"/>
    <n v="46"/>
    <x v="4"/>
  </r>
  <r>
    <x v="50"/>
    <n v="477"/>
    <n v="47"/>
    <x v="4"/>
  </r>
  <r>
    <x v="50"/>
    <n v="435"/>
    <n v="48"/>
    <x v="4"/>
  </r>
  <r>
    <x v="50"/>
    <n v="495"/>
    <n v="49"/>
    <x v="4"/>
  </r>
  <r>
    <x v="50"/>
    <n v="518"/>
    <n v="50"/>
    <x v="4"/>
  </r>
  <r>
    <x v="50"/>
    <n v="509"/>
    <n v="51"/>
    <x v="4"/>
  </r>
  <r>
    <x v="50"/>
    <n v="493"/>
    <n v="52"/>
    <x v="4"/>
  </r>
  <r>
    <x v="50"/>
    <n v="478"/>
    <n v="53"/>
    <x v="4"/>
  </r>
  <r>
    <x v="50"/>
    <n v="493"/>
    <n v="54"/>
    <x v="4"/>
  </r>
  <r>
    <x v="50"/>
    <n v="555"/>
    <n v="55"/>
    <x v="4"/>
  </r>
  <r>
    <x v="50"/>
    <n v="487"/>
    <n v="56"/>
    <x v="4"/>
  </r>
  <r>
    <x v="50"/>
    <n v="465"/>
    <n v="57"/>
    <x v="4"/>
  </r>
  <r>
    <x v="50"/>
    <n v="446"/>
    <n v="58"/>
    <x v="4"/>
  </r>
  <r>
    <x v="50"/>
    <n v="405"/>
    <n v="59"/>
    <x v="4"/>
  </r>
  <r>
    <x v="50"/>
    <n v="428"/>
    <n v="60"/>
    <x v="5"/>
  </r>
  <r>
    <x v="50"/>
    <n v="411"/>
    <n v="61"/>
    <x v="5"/>
  </r>
  <r>
    <x v="50"/>
    <n v="372"/>
    <n v="62"/>
    <x v="5"/>
  </r>
  <r>
    <x v="50"/>
    <n v="329"/>
    <n v="63"/>
    <x v="5"/>
  </r>
  <r>
    <x v="50"/>
    <n v="359"/>
    <n v="64"/>
    <x v="5"/>
  </r>
  <r>
    <x v="50"/>
    <n v="311"/>
    <n v="65"/>
    <x v="5"/>
  </r>
  <r>
    <x v="50"/>
    <n v="292"/>
    <n v="66"/>
    <x v="5"/>
  </r>
  <r>
    <x v="50"/>
    <n v="304"/>
    <n v="67"/>
    <x v="5"/>
  </r>
  <r>
    <x v="50"/>
    <n v="254"/>
    <n v="68"/>
    <x v="5"/>
  </r>
  <r>
    <x v="50"/>
    <n v="267"/>
    <n v="69"/>
    <x v="5"/>
  </r>
  <r>
    <x v="50"/>
    <n v="232"/>
    <n v="70"/>
    <x v="5"/>
  </r>
  <r>
    <x v="50"/>
    <n v="211"/>
    <n v="71"/>
    <x v="5"/>
  </r>
  <r>
    <x v="50"/>
    <n v="212"/>
    <n v="72"/>
    <x v="5"/>
  </r>
  <r>
    <x v="50"/>
    <n v="188"/>
    <n v="73"/>
    <x v="5"/>
  </r>
  <r>
    <x v="50"/>
    <n v="177"/>
    <n v="74"/>
    <x v="5"/>
  </r>
  <r>
    <x v="50"/>
    <n v="146"/>
    <n v="75"/>
    <x v="5"/>
  </r>
  <r>
    <x v="50"/>
    <n v="151"/>
    <n v="76"/>
    <x v="5"/>
  </r>
  <r>
    <x v="50"/>
    <n v="125"/>
    <n v="77"/>
    <x v="5"/>
  </r>
  <r>
    <x v="50"/>
    <n v="116"/>
    <n v="78"/>
    <x v="5"/>
  </r>
  <r>
    <x v="50"/>
    <n v="131"/>
    <n v="79"/>
    <x v="5"/>
  </r>
  <r>
    <x v="50"/>
    <n v="67"/>
    <n v="80"/>
    <x v="5"/>
  </r>
  <r>
    <x v="50"/>
    <n v="99"/>
    <n v="81"/>
    <x v="5"/>
  </r>
  <r>
    <x v="50"/>
    <n v="70"/>
    <n v="82"/>
    <x v="5"/>
  </r>
  <r>
    <x v="50"/>
    <n v="77"/>
    <n v="83"/>
    <x v="5"/>
  </r>
  <r>
    <x v="50"/>
    <n v="58"/>
    <n v="84"/>
    <x v="5"/>
  </r>
  <r>
    <x v="50"/>
    <n v="45"/>
    <n v="85"/>
    <x v="5"/>
  </r>
  <r>
    <x v="50"/>
    <n v="50"/>
    <n v="86"/>
    <x v="5"/>
  </r>
  <r>
    <x v="50"/>
    <n v="40"/>
    <n v="87"/>
    <x v="5"/>
  </r>
  <r>
    <x v="50"/>
    <n v="38"/>
    <n v="88"/>
    <x v="5"/>
  </r>
  <r>
    <x v="50"/>
    <n v="36"/>
    <n v="89"/>
    <x v="5"/>
  </r>
  <r>
    <x v="50"/>
    <n v="19"/>
    <n v="90"/>
    <x v="5"/>
  </r>
  <r>
    <x v="50"/>
    <n v="16"/>
    <n v="91"/>
    <x v="5"/>
  </r>
  <r>
    <x v="50"/>
    <n v="28"/>
    <n v="92"/>
    <x v="5"/>
  </r>
  <r>
    <x v="50"/>
    <n v="21"/>
    <n v="93"/>
    <x v="5"/>
  </r>
  <r>
    <x v="50"/>
    <n v="9"/>
    <n v="94"/>
    <x v="5"/>
  </r>
  <r>
    <x v="50"/>
    <n v="14"/>
    <n v="95"/>
    <x v="5"/>
  </r>
  <r>
    <x v="50"/>
    <n v="2"/>
    <n v="96"/>
    <x v="5"/>
  </r>
  <r>
    <x v="50"/>
    <n v="5"/>
    <n v="97"/>
    <x v="5"/>
  </r>
  <r>
    <x v="50"/>
    <n v="3"/>
    <n v="98"/>
    <x v="5"/>
  </r>
  <r>
    <x v="50"/>
    <n v="3"/>
    <n v="99"/>
    <x v="5"/>
  </r>
  <r>
    <x v="50"/>
    <n v="2"/>
    <n v="100"/>
    <x v="5"/>
  </r>
  <r>
    <x v="50"/>
    <n v="4"/>
    <n v="101"/>
    <x v="5"/>
  </r>
  <r>
    <x v="50"/>
    <n v="2"/>
    <n v="103"/>
    <x v="5"/>
  </r>
  <r>
    <x v="51"/>
    <n v="14"/>
    <n v="0"/>
    <x v="0"/>
  </r>
  <r>
    <x v="51"/>
    <n v="27"/>
    <n v="1"/>
    <x v="0"/>
  </r>
  <r>
    <x v="51"/>
    <n v="18"/>
    <n v="2"/>
    <x v="0"/>
  </r>
  <r>
    <x v="51"/>
    <n v="16"/>
    <n v="3"/>
    <x v="0"/>
  </r>
  <r>
    <x v="51"/>
    <n v="24"/>
    <n v="4"/>
    <x v="0"/>
  </r>
  <r>
    <x v="51"/>
    <n v="22"/>
    <n v="5"/>
    <x v="0"/>
  </r>
  <r>
    <x v="51"/>
    <n v="17"/>
    <n v="6"/>
    <x v="1"/>
  </r>
  <r>
    <x v="51"/>
    <n v="20"/>
    <n v="7"/>
    <x v="1"/>
  </r>
  <r>
    <x v="51"/>
    <n v="32"/>
    <n v="8"/>
    <x v="1"/>
  </r>
  <r>
    <x v="51"/>
    <n v="13"/>
    <n v="9"/>
    <x v="1"/>
  </r>
  <r>
    <x v="51"/>
    <n v="25"/>
    <n v="10"/>
    <x v="1"/>
  </r>
  <r>
    <x v="51"/>
    <n v="35"/>
    <n v="11"/>
    <x v="1"/>
  </r>
  <r>
    <x v="51"/>
    <n v="40"/>
    <n v="12"/>
    <x v="2"/>
  </r>
  <r>
    <x v="51"/>
    <n v="34"/>
    <n v="13"/>
    <x v="2"/>
  </r>
  <r>
    <x v="51"/>
    <n v="36"/>
    <n v="14"/>
    <x v="2"/>
  </r>
  <r>
    <x v="51"/>
    <n v="36"/>
    <n v="15"/>
    <x v="2"/>
  </r>
  <r>
    <x v="51"/>
    <n v="48"/>
    <n v="16"/>
    <x v="2"/>
  </r>
  <r>
    <x v="51"/>
    <n v="32"/>
    <n v="17"/>
    <x v="2"/>
  </r>
  <r>
    <x v="51"/>
    <n v="45"/>
    <n v="18"/>
    <x v="3"/>
  </r>
  <r>
    <x v="51"/>
    <n v="45"/>
    <n v="19"/>
    <x v="3"/>
  </r>
  <r>
    <x v="51"/>
    <n v="44"/>
    <n v="20"/>
    <x v="3"/>
  </r>
  <r>
    <x v="51"/>
    <n v="56"/>
    <n v="21"/>
    <x v="3"/>
  </r>
  <r>
    <x v="51"/>
    <n v="56"/>
    <n v="22"/>
    <x v="3"/>
  </r>
  <r>
    <x v="51"/>
    <n v="55"/>
    <n v="23"/>
    <x v="3"/>
  </r>
  <r>
    <x v="51"/>
    <n v="39"/>
    <n v="24"/>
    <x v="3"/>
  </r>
  <r>
    <x v="51"/>
    <n v="51"/>
    <n v="25"/>
    <x v="3"/>
  </r>
  <r>
    <x v="51"/>
    <n v="56"/>
    <n v="26"/>
    <x v="3"/>
  </r>
  <r>
    <x v="51"/>
    <n v="39"/>
    <n v="27"/>
    <x v="3"/>
  </r>
  <r>
    <x v="51"/>
    <n v="31"/>
    <n v="28"/>
    <x v="3"/>
  </r>
  <r>
    <x v="51"/>
    <n v="39"/>
    <n v="29"/>
    <x v="4"/>
  </r>
  <r>
    <x v="51"/>
    <n v="37"/>
    <n v="30"/>
    <x v="4"/>
  </r>
  <r>
    <x v="51"/>
    <n v="37"/>
    <n v="31"/>
    <x v="4"/>
  </r>
  <r>
    <x v="51"/>
    <n v="38"/>
    <n v="32"/>
    <x v="4"/>
  </r>
  <r>
    <x v="51"/>
    <n v="40"/>
    <n v="33"/>
    <x v="4"/>
  </r>
  <r>
    <x v="51"/>
    <n v="48"/>
    <n v="34"/>
    <x v="4"/>
  </r>
  <r>
    <x v="51"/>
    <n v="37"/>
    <n v="35"/>
    <x v="4"/>
  </r>
  <r>
    <x v="51"/>
    <n v="52"/>
    <n v="36"/>
    <x v="4"/>
  </r>
  <r>
    <x v="51"/>
    <n v="56"/>
    <n v="37"/>
    <x v="4"/>
  </r>
  <r>
    <x v="51"/>
    <n v="33"/>
    <n v="38"/>
    <x v="4"/>
  </r>
  <r>
    <x v="51"/>
    <n v="47"/>
    <n v="39"/>
    <x v="4"/>
  </r>
  <r>
    <x v="51"/>
    <n v="53"/>
    <n v="40"/>
    <x v="4"/>
  </r>
  <r>
    <x v="51"/>
    <n v="42"/>
    <n v="41"/>
    <x v="4"/>
  </r>
  <r>
    <x v="51"/>
    <n v="35"/>
    <n v="42"/>
    <x v="4"/>
  </r>
  <r>
    <x v="51"/>
    <n v="42"/>
    <n v="43"/>
    <x v="4"/>
  </r>
  <r>
    <x v="51"/>
    <n v="44"/>
    <n v="44"/>
    <x v="4"/>
  </r>
  <r>
    <x v="51"/>
    <n v="28"/>
    <n v="45"/>
    <x v="4"/>
  </r>
  <r>
    <x v="51"/>
    <n v="30"/>
    <n v="46"/>
    <x v="4"/>
  </r>
  <r>
    <x v="51"/>
    <n v="42"/>
    <n v="47"/>
    <x v="4"/>
  </r>
  <r>
    <x v="51"/>
    <n v="27"/>
    <n v="48"/>
    <x v="4"/>
  </r>
  <r>
    <x v="51"/>
    <n v="47"/>
    <n v="49"/>
    <x v="4"/>
  </r>
  <r>
    <x v="51"/>
    <n v="28"/>
    <n v="50"/>
    <x v="4"/>
  </r>
  <r>
    <x v="51"/>
    <n v="32"/>
    <n v="51"/>
    <x v="4"/>
  </r>
  <r>
    <x v="51"/>
    <n v="33"/>
    <n v="52"/>
    <x v="4"/>
  </r>
  <r>
    <x v="51"/>
    <n v="23"/>
    <n v="53"/>
    <x v="4"/>
  </r>
  <r>
    <x v="51"/>
    <n v="40"/>
    <n v="54"/>
    <x v="4"/>
  </r>
  <r>
    <x v="51"/>
    <n v="41"/>
    <n v="55"/>
    <x v="4"/>
  </r>
  <r>
    <x v="51"/>
    <n v="40"/>
    <n v="56"/>
    <x v="4"/>
  </r>
  <r>
    <x v="51"/>
    <n v="38"/>
    <n v="57"/>
    <x v="4"/>
  </r>
  <r>
    <x v="51"/>
    <n v="47"/>
    <n v="58"/>
    <x v="4"/>
  </r>
  <r>
    <x v="51"/>
    <n v="30"/>
    <n v="59"/>
    <x v="4"/>
  </r>
  <r>
    <x v="51"/>
    <n v="21"/>
    <n v="60"/>
    <x v="5"/>
  </r>
  <r>
    <x v="51"/>
    <n v="25"/>
    <n v="61"/>
    <x v="5"/>
  </r>
  <r>
    <x v="51"/>
    <n v="21"/>
    <n v="62"/>
    <x v="5"/>
  </r>
  <r>
    <x v="51"/>
    <n v="18"/>
    <n v="63"/>
    <x v="5"/>
  </r>
  <r>
    <x v="51"/>
    <n v="32"/>
    <n v="64"/>
    <x v="5"/>
  </r>
  <r>
    <x v="51"/>
    <n v="15"/>
    <n v="65"/>
    <x v="5"/>
  </r>
  <r>
    <x v="51"/>
    <n v="15"/>
    <n v="66"/>
    <x v="5"/>
  </r>
  <r>
    <x v="51"/>
    <n v="14"/>
    <n v="67"/>
    <x v="5"/>
  </r>
  <r>
    <x v="51"/>
    <n v="15"/>
    <n v="68"/>
    <x v="5"/>
  </r>
  <r>
    <x v="51"/>
    <n v="15"/>
    <n v="69"/>
    <x v="5"/>
  </r>
  <r>
    <x v="51"/>
    <n v="18"/>
    <n v="70"/>
    <x v="5"/>
  </r>
  <r>
    <x v="51"/>
    <n v="11"/>
    <n v="71"/>
    <x v="5"/>
  </r>
  <r>
    <x v="51"/>
    <n v="10"/>
    <n v="72"/>
    <x v="5"/>
  </r>
  <r>
    <x v="51"/>
    <n v="7"/>
    <n v="73"/>
    <x v="5"/>
  </r>
  <r>
    <x v="51"/>
    <n v="11"/>
    <n v="74"/>
    <x v="5"/>
  </r>
  <r>
    <x v="51"/>
    <n v="4"/>
    <n v="75"/>
    <x v="5"/>
  </r>
  <r>
    <x v="51"/>
    <n v="6"/>
    <n v="76"/>
    <x v="5"/>
  </r>
  <r>
    <x v="51"/>
    <n v="6"/>
    <n v="77"/>
    <x v="5"/>
  </r>
  <r>
    <x v="51"/>
    <n v="14"/>
    <n v="78"/>
    <x v="5"/>
  </r>
  <r>
    <x v="51"/>
    <n v="14"/>
    <n v="79"/>
    <x v="5"/>
  </r>
  <r>
    <x v="51"/>
    <n v="12"/>
    <n v="80"/>
    <x v="5"/>
  </r>
  <r>
    <x v="51"/>
    <n v="8"/>
    <n v="81"/>
    <x v="5"/>
  </r>
  <r>
    <x v="51"/>
    <n v="12"/>
    <n v="82"/>
    <x v="5"/>
  </r>
  <r>
    <x v="51"/>
    <n v="7"/>
    <n v="83"/>
    <x v="5"/>
  </r>
  <r>
    <x v="51"/>
    <n v="6"/>
    <n v="84"/>
    <x v="5"/>
  </r>
  <r>
    <x v="51"/>
    <n v="8"/>
    <n v="85"/>
    <x v="5"/>
  </r>
  <r>
    <x v="51"/>
    <n v="4"/>
    <n v="86"/>
    <x v="5"/>
  </r>
  <r>
    <x v="51"/>
    <n v="3"/>
    <n v="87"/>
    <x v="5"/>
  </r>
  <r>
    <x v="51"/>
    <n v="3"/>
    <n v="88"/>
    <x v="5"/>
  </r>
  <r>
    <x v="51"/>
    <n v="3"/>
    <n v="89"/>
    <x v="5"/>
  </r>
  <r>
    <x v="51"/>
    <n v="3"/>
    <n v="90"/>
    <x v="5"/>
  </r>
  <r>
    <x v="51"/>
    <n v="5"/>
    <n v="91"/>
    <x v="5"/>
  </r>
  <r>
    <x v="51"/>
    <n v="1"/>
    <n v="92"/>
    <x v="5"/>
  </r>
  <r>
    <x v="51"/>
    <n v="2"/>
    <n v="93"/>
    <x v="5"/>
  </r>
  <r>
    <x v="51"/>
    <n v="3"/>
    <n v="94"/>
    <x v="5"/>
  </r>
  <r>
    <x v="51"/>
    <n v="1"/>
    <n v="95"/>
    <x v="5"/>
  </r>
  <r>
    <x v="51"/>
    <n v="1"/>
    <n v="97"/>
    <x v="5"/>
  </r>
  <r>
    <x v="51"/>
    <n v="1"/>
    <n v="98"/>
    <x v="5"/>
  </r>
  <r>
    <x v="51"/>
    <n v="1"/>
    <n v="99"/>
    <x v="5"/>
  </r>
  <r>
    <x v="52"/>
    <n v="22"/>
    <n v="0"/>
    <x v="0"/>
  </r>
  <r>
    <x v="52"/>
    <n v="30"/>
    <n v="1"/>
    <x v="0"/>
  </r>
  <r>
    <x v="52"/>
    <n v="22"/>
    <n v="2"/>
    <x v="0"/>
  </r>
  <r>
    <x v="52"/>
    <n v="20"/>
    <n v="3"/>
    <x v="0"/>
  </r>
  <r>
    <x v="52"/>
    <n v="19"/>
    <n v="4"/>
    <x v="0"/>
  </r>
  <r>
    <x v="52"/>
    <n v="26"/>
    <n v="5"/>
    <x v="0"/>
  </r>
  <r>
    <x v="52"/>
    <n v="25"/>
    <n v="6"/>
    <x v="1"/>
  </r>
  <r>
    <x v="52"/>
    <n v="22"/>
    <n v="7"/>
    <x v="1"/>
  </r>
  <r>
    <x v="52"/>
    <n v="24"/>
    <n v="8"/>
    <x v="1"/>
  </r>
  <r>
    <x v="52"/>
    <n v="24"/>
    <n v="9"/>
    <x v="1"/>
  </r>
  <r>
    <x v="52"/>
    <n v="23"/>
    <n v="10"/>
    <x v="1"/>
  </r>
  <r>
    <x v="52"/>
    <n v="23"/>
    <n v="11"/>
    <x v="1"/>
  </r>
  <r>
    <x v="52"/>
    <n v="19"/>
    <n v="12"/>
    <x v="2"/>
  </r>
  <r>
    <x v="52"/>
    <n v="29"/>
    <n v="13"/>
    <x v="2"/>
  </r>
  <r>
    <x v="52"/>
    <n v="26"/>
    <n v="14"/>
    <x v="2"/>
  </r>
  <r>
    <x v="52"/>
    <n v="29"/>
    <n v="15"/>
    <x v="2"/>
  </r>
  <r>
    <x v="52"/>
    <n v="23"/>
    <n v="16"/>
    <x v="2"/>
  </r>
  <r>
    <x v="52"/>
    <n v="19"/>
    <n v="17"/>
    <x v="2"/>
  </r>
  <r>
    <x v="52"/>
    <n v="20"/>
    <n v="18"/>
    <x v="3"/>
  </r>
  <r>
    <x v="52"/>
    <n v="31"/>
    <n v="19"/>
    <x v="3"/>
  </r>
  <r>
    <x v="52"/>
    <n v="33"/>
    <n v="20"/>
    <x v="3"/>
  </r>
  <r>
    <x v="52"/>
    <n v="37"/>
    <n v="21"/>
    <x v="3"/>
  </r>
  <r>
    <x v="52"/>
    <n v="37"/>
    <n v="22"/>
    <x v="3"/>
  </r>
  <r>
    <x v="52"/>
    <n v="31"/>
    <n v="23"/>
    <x v="3"/>
  </r>
  <r>
    <x v="52"/>
    <n v="39"/>
    <n v="24"/>
    <x v="3"/>
  </r>
  <r>
    <x v="52"/>
    <n v="43"/>
    <n v="25"/>
    <x v="3"/>
  </r>
  <r>
    <x v="52"/>
    <n v="24"/>
    <n v="26"/>
    <x v="3"/>
  </r>
  <r>
    <x v="52"/>
    <n v="34"/>
    <n v="27"/>
    <x v="3"/>
  </r>
  <r>
    <x v="52"/>
    <n v="37"/>
    <n v="28"/>
    <x v="3"/>
  </r>
  <r>
    <x v="52"/>
    <n v="27"/>
    <n v="29"/>
    <x v="4"/>
  </r>
  <r>
    <x v="52"/>
    <n v="31"/>
    <n v="30"/>
    <x v="4"/>
  </r>
  <r>
    <x v="52"/>
    <n v="20"/>
    <n v="31"/>
    <x v="4"/>
  </r>
  <r>
    <x v="52"/>
    <n v="30"/>
    <n v="32"/>
    <x v="4"/>
  </r>
  <r>
    <x v="52"/>
    <n v="22"/>
    <n v="33"/>
    <x v="4"/>
  </r>
  <r>
    <x v="52"/>
    <n v="28"/>
    <n v="34"/>
    <x v="4"/>
  </r>
  <r>
    <x v="52"/>
    <n v="19"/>
    <n v="35"/>
    <x v="4"/>
  </r>
  <r>
    <x v="52"/>
    <n v="31"/>
    <n v="36"/>
    <x v="4"/>
  </r>
  <r>
    <x v="52"/>
    <n v="18"/>
    <n v="37"/>
    <x v="4"/>
  </r>
  <r>
    <x v="52"/>
    <n v="27"/>
    <n v="38"/>
    <x v="4"/>
  </r>
  <r>
    <x v="52"/>
    <n v="18"/>
    <n v="39"/>
    <x v="4"/>
  </r>
  <r>
    <x v="52"/>
    <n v="19"/>
    <n v="40"/>
    <x v="4"/>
  </r>
  <r>
    <x v="52"/>
    <n v="11"/>
    <n v="41"/>
    <x v="4"/>
  </r>
  <r>
    <x v="52"/>
    <n v="21"/>
    <n v="42"/>
    <x v="4"/>
  </r>
  <r>
    <x v="52"/>
    <n v="16"/>
    <n v="43"/>
    <x v="4"/>
  </r>
  <r>
    <x v="52"/>
    <n v="15"/>
    <n v="44"/>
    <x v="4"/>
  </r>
  <r>
    <x v="52"/>
    <n v="15"/>
    <n v="45"/>
    <x v="4"/>
  </r>
  <r>
    <x v="52"/>
    <n v="12"/>
    <n v="46"/>
    <x v="4"/>
  </r>
  <r>
    <x v="52"/>
    <n v="15"/>
    <n v="47"/>
    <x v="4"/>
  </r>
  <r>
    <x v="52"/>
    <n v="16"/>
    <n v="48"/>
    <x v="4"/>
  </r>
  <r>
    <x v="52"/>
    <n v="15"/>
    <n v="49"/>
    <x v="4"/>
  </r>
  <r>
    <x v="52"/>
    <n v="19"/>
    <n v="50"/>
    <x v="4"/>
  </r>
  <r>
    <x v="52"/>
    <n v="20"/>
    <n v="51"/>
    <x v="4"/>
  </r>
  <r>
    <x v="52"/>
    <n v="9"/>
    <n v="52"/>
    <x v="4"/>
  </r>
  <r>
    <x v="52"/>
    <n v="16"/>
    <n v="53"/>
    <x v="4"/>
  </r>
  <r>
    <x v="52"/>
    <n v="18"/>
    <n v="54"/>
    <x v="4"/>
  </r>
  <r>
    <x v="52"/>
    <n v="21"/>
    <n v="55"/>
    <x v="4"/>
  </r>
  <r>
    <x v="52"/>
    <n v="16"/>
    <n v="56"/>
    <x v="4"/>
  </r>
  <r>
    <x v="52"/>
    <n v="14"/>
    <n v="57"/>
    <x v="4"/>
  </r>
  <r>
    <x v="52"/>
    <n v="16"/>
    <n v="58"/>
    <x v="4"/>
  </r>
  <r>
    <x v="52"/>
    <n v="10"/>
    <n v="59"/>
    <x v="4"/>
  </r>
  <r>
    <x v="52"/>
    <n v="12"/>
    <n v="60"/>
    <x v="5"/>
  </r>
  <r>
    <x v="52"/>
    <n v="14"/>
    <n v="61"/>
    <x v="5"/>
  </r>
  <r>
    <x v="52"/>
    <n v="9"/>
    <n v="62"/>
    <x v="5"/>
  </r>
  <r>
    <x v="52"/>
    <n v="3"/>
    <n v="63"/>
    <x v="5"/>
  </r>
  <r>
    <x v="52"/>
    <n v="8"/>
    <n v="64"/>
    <x v="5"/>
  </r>
  <r>
    <x v="52"/>
    <n v="15"/>
    <n v="65"/>
    <x v="5"/>
  </r>
  <r>
    <x v="52"/>
    <n v="8"/>
    <n v="66"/>
    <x v="5"/>
  </r>
  <r>
    <x v="52"/>
    <n v="10"/>
    <n v="67"/>
    <x v="5"/>
  </r>
  <r>
    <x v="52"/>
    <n v="17"/>
    <n v="68"/>
    <x v="5"/>
  </r>
  <r>
    <x v="52"/>
    <n v="18"/>
    <n v="69"/>
    <x v="5"/>
  </r>
  <r>
    <x v="52"/>
    <n v="7"/>
    <n v="70"/>
    <x v="5"/>
  </r>
  <r>
    <x v="52"/>
    <n v="12"/>
    <n v="71"/>
    <x v="5"/>
  </r>
  <r>
    <x v="52"/>
    <n v="8"/>
    <n v="72"/>
    <x v="5"/>
  </r>
  <r>
    <x v="52"/>
    <n v="4"/>
    <n v="73"/>
    <x v="5"/>
  </r>
  <r>
    <x v="52"/>
    <n v="6"/>
    <n v="74"/>
    <x v="5"/>
  </r>
  <r>
    <x v="52"/>
    <n v="7"/>
    <n v="75"/>
    <x v="5"/>
  </r>
  <r>
    <x v="52"/>
    <n v="4"/>
    <n v="76"/>
    <x v="5"/>
  </r>
  <r>
    <x v="52"/>
    <n v="4"/>
    <n v="77"/>
    <x v="5"/>
  </r>
  <r>
    <x v="52"/>
    <n v="5"/>
    <n v="78"/>
    <x v="5"/>
  </r>
  <r>
    <x v="52"/>
    <n v="1"/>
    <n v="79"/>
    <x v="5"/>
  </r>
  <r>
    <x v="52"/>
    <n v="1"/>
    <n v="80"/>
    <x v="5"/>
  </r>
  <r>
    <x v="52"/>
    <n v="1"/>
    <n v="81"/>
    <x v="5"/>
  </r>
  <r>
    <x v="52"/>
    <n v="5"/>
    <n v="82"/>
    <x v="5"/>
  </r>
  <r>
    <x v="52"/>
    <n v="3"/>
    <n v="83"/>
    <x v="5"/>
  </r>
  <r>
    <x v="52"/>
    <n v="4"/>
    <n v="84"/>
    <x v="5"/>
  </r>
  <r>
    <x v="52"/>
    <n v="7"/>
    <n v="85"/>
    <x v="5"/>
  </r>
  <r>
    <x v="52"/>
    <n v="4"/>
    <n v="86"/>
    <x v="5"/>
  </r>
  <r>
    <x v="52"/>
    <n v="2"/>
    <n v="87"/>
    <x v="5"/>
  </r>
  <r>
    <x v="52"/>
    <n v="4"/>
    <n v="89"/>
    <x v="5"/>
  </r>
  <r>
    <x v="52"/>
    <n v="1"/>
    <n v="91"/>
    <x v="5"/>
  </r>
  <r>
    <x v="52"/>
    <n v="2"/>
    <n v="92"/>
    <x v="5"/>
  </r>
  <r>
    <x v="52"/>
    <n v="2"/>
    <n v="93"/>
    <x v="5"/>
  </r>
  <r>
    <x v="52"/>
    <n v="1"/>
    <n v="94"/>
    <x v="5"/>
  </r>
  <r>
    <x v="53"/>
    <n v="16"/>
    <n v="0"/>
    <x v="0"/>
  </r>
  <r>
    <x v="53"/>
    <n v="8"/>
    <n v="1"/>
    <x v="0"/>
  </r>
  <r>
    <x v="53"/>
    <n v="14"/>
    <n v="2"/>
    <x v="0"/>
  </r>
  <r>
    <x v="53"/>
    <n v="10"/>
    <n v="3"/>
    <x v="0"/>
  </r>
  <r>
    <x v="53"/>
    <n v="9"/>
    <n v="4"/>
    <x v="0"/>
  </r>
  <r>
    <x v="53"/>
    <n v="7"/>
    <n v="5"/>
    <x v="0"/>
  </r>
  <r>
    <x v="53"/>
    <n v="15"/>
    <n v="6"/>
    <x v="1"/>
  </r>
  <r>
    <x v="53"/>
    <n v="10"/>
    <n v="7"/>
    <x v="1"/>
  </r>
  <r>
    <x v="53"/>
    <n v="17"/>
    <n v="8"/>
    <x v="1"/>
  </r>
  <r>
    <x v="53"/>
    <n v="12"/>
    <n v="9"/>
    <x v="1"/>
  </r>
  <r>
    <x v="53"/>
    <n v="17"/>
    <n v="10"/>
    <x v="1"/>
  </r>
  <r>
    <x v="53"/>
    <n v="7"/>
    <n v="11"/>
    <x v="1"/>
  </r>
  <r>
    <x v="53"/>
    <n v="20"/>
    <n v="12"/>
    <x v="2"/>
  </r>
  <r>
    <x v="53"/>
    <n v="14"/>
    <n v="13"/>
    <x v="2"/>
  </r>
  <r>
    <x v="53"/>
    <n v="20"/>
    <n v="14"/>
    <x v="2"/>
  </r>
  <r>
    <x v="53"/>
    <n v="15"/>
    <n v="15"/>
    <x v="2"/>
  </r>
  <r>
    <x v="53"/>
    <n v="26"/>
    <n v="16"/>
    <x v="2"/>
  </r>
  <r>
    <x v="53"/>
    <n v="17"/>
    <n v="17"/>
    <x v="2"/>
  </r>
  <r>
    <x v="53"/>
    <n v="25"/>
    <n v="18"/>
    <x v="3"/>
  </r>
  <r>
    <x v="53"/>
    <n v="26"/>
    <n v="19"/>
    <x v="3"/>
  </r>
  <r>
    <x v="53"/>
    <n v="24"/>
    <n v="20"/>
    <x v="3"/>
  </r>
  <r>
    <x v="53"/>
    <n v="31"/>
    <n v="21"/>
    <x v="3"/>
  </r>
  <r>
    <x v="53"/>
    <n v="24"/>
    <n v="22"/>
    <x v="3"/>
  </r>
  <r>
    <x v="53"/>
    <n v="28"/>
    <n v="23"/>
    <x v="3"/>
  </r>
  <r>
    <x v="53"/>
    <n v="26"/>
    <n v="24"/>
    <x v="3"/>
  </r>
  <r>
    <x v="53"/>
    <n v="18"/>
    <n v="25"/>
    <x v="3"/>
  </r>
  <r>
    <x v="53"/>
    <n v="23"/>
    <n v="26"/>
    <x v="3"/>
  </r>
  <r>
    <x v="53"/>
    <n v="21"/>
    <n v="27"/>
    <x v="3"/>
  </r>
  <r>
    <x v="53"/>
    <n v="24"/>
    <n v="28"/>
    <x v="3"/>
  </r>
  <r>
    <x v="53"/>
    <n v="19"/>
    <n v="29"/>
    <x v="4"/>
  </r>
  <r>
    <x v="53"/>
    <n v="21"/>
    <n v="30"/>
    <x v="4"/>
  </r>
  <r>
    <x v="53"/>
    <n v="25"/>
    <n v="31"/>
    <x v="4"/>
  </r>
  <r>
    <x v="53"/>
    <n v="24"/>
    <n v="32"/>
    <x v="4"/>
  </r>
  <r>
    <x v="53"/>
    <n v="27"/>
    <n v="33"/>
    <x v="4"/>
  </r>
  <r>
    <x v="53"/>
    <n v="26"/>
    <n v="34"/>
    <x v="4"/>
  </r>
  <r>
    <x v="53"/>
    <n v="24"/>
    <n v="35"/>
    <x v="4"/>
  </r>
  <r>
    <x v="53"/>
    <n v="26"/>
    <n v="36"/>
    <x v="4"/>
  </r>
  <r>
    <x v="53"/>
    <n v="33"/>
    <n v="37"/>
    <x v="4"/>
  </r>
  <r>
    <x v="53"/>
    <n v="26"/>
    <n v="38"/>
    <x v="4"/>
  </r>
  <r>
    <x v="53"/>
    <n v="28"/>
    <n v="39"/>
    <x v="4"/>
  </r>
  <r>
    <x v="53"/>
    <n v="23"/>
    <n v="40"/>
    <x v="4"/>
  </r>
  <r>
    <x v="53"/>
    <n v="23"/>
    <n v="41"/>
    <x v="4"/>
  </r>
  <r>
    <x v="53"/>
    <n v="35"/>
    <n v="42"/>
    <x v="4"/>
  </r>
  <r>
    <x v="53"/>
    <n v="20"/>
    <n v="43"/>
    <x v="4"/>
  </r>
  <r>
    <x v="53"/>
    <n v="19"/>
    <n v="44"/>
    <x v="4"/>
  </r>
  <r>
    <x v="53"/>
    <n v="19"/>
    <n v="45"/>
    <x v="4"/>
  </r>
  <r>
    <x v="53"/>
    <n v="16"/>
    <n v="46"/>
    <x v="4"/>
  </r>
  <r>
    <x v="53"/>
    <n v="17"/>
    <n v="47"/>
    <x v="4"/>
  </r>
  <r>
    <x v="53"/>
    <n v="18"/>
    <n v="48"/>
    <x v="4"/>
  </r>
  <r>
    <x v="53"/>
    <n v="17"/>
    <n v="49"/>
    <x v="4"/>
  </r>
  <r>
    <x v="53"/>
    <n v="16"/>
    <n v="50"/>
    <x v="4"/>
  </r>
  <r>
    <x v="53"/>
    <n v="13"/>
    <n v="51"/>
    <x v="4"/>
  </r>
  <r>
    <x v="53"/>
    <n v="25"/>
    <n v="52"/>
    <x v="4"/>
  </r>
  <r>
    <x v="53"/>
    <n v="11"/>
    <n v="53"/>
    <x v="4"/>
  </r>
  <r>
    <x v="53"/>
    <n v="17"/>
    <n v="54"/>
    <x v="4"/>
  </r>
  <r>
    <x v="53"/>
    <n v="16"/>
    <n v="55"/>
    <x v="4"/>
  </r>
  <r>
    <x v="53"/>
    <n v="18"/>
    <n v="56"/>
    <x v="4"/>
  </r>
  <r>
    <x v="53"/>
    <n v="15"/>
    <n v="57"/>
    <x v="4"/>
  </r>
  <r>
    <x v="53"/>
    <n v="12"/>
    <n v="58"/>
    <x v="4"/>
  </r>
  <r>
    <x v="53"/>
    <n v="15"/>
    <n v="59"/>
    <x v="4"/>
  </r>
  <r>
    <x v="53"/>
    <n v="13"/>
    <n v="60"/>
    <x v="5"/>
  </r>
  <r>
    <x v="53"/>
    <n v="9"/>
    <n v="61"/>
    <x v="5"/>
  </r>
  <r>
    <x v="53"/>
    <n v="11"/>
    <n v="62"/>
    <x v="5"/>
  </r>
  <r>
    <x v="53"/>
    <n v="10"/>
    <n v="63"/>
    <x v="5"/>
  </r>
  <r>
    <x v="53"/>
    <n v="7"/>
    <n v="64"/>
    <x v="5"/>
  </r>
  <r>
    <x v="53"/>
    <n v="5"/>
    <n v="66"/>
    <x v="5"/>
  </r>
  <r>
    <x v="53"/>
    <n v="7"/>
    <n v="67"/>
    <x v="5"/>
  </r>
  <r>
    <x v="53"/>
    <n v="3"/>
    <n v="68"/>
    <x v="5"/>
  </r>
  <r>
    <x v="53"/>
    <n v="3"/>
    <n v="69"/>
    <x v="5"/>
  </r>
  <r>
    <x v="53"/>
    <n v="3"/>
    <n v="70"/>
    <x v="5"/>
  </r>
  <r>
    <x v="53"/>
    <n v="3"/>
    <n v="71"/>
    <x v="5"/>
  </r>
  <r>
    <x v="53"/>
    <n v="5"/>
    <n v="72"/>
    <x v="5"/>
  </r>
  <r>
    <x v="53"/>
    <n v="4"/>
    <n v="73"/>
    <x v="5"/>
  </r>
  <r>
    <x v="53"/>
    <n v="3"/>
    <n v="74"/>
    <x v="5"/>
  </r>
  <r>
    <x v="53"/>
    <n v="2"/>
    <n v="75"/>
    <x v="5"/>
  </r>
  <r>
    <x v="53"/>
    <n v="2"/>
    <n v="76"/>
    <x v="5"/>
  </r>
  <r>
    <x v="53"/>
    <n v="2"/>
    <n v="77"/>
    <x v="5"/>
  </r>
  <r>
    <x v="53"/>
    <n v="2"/>
    <n v="78"/>
    <x v="5"/>
  </r>
  <r>
    <x v="53"/>
    <n v="1"/>
    <n v="79"/>
    <x v="5"/>
  </r>
  <r>
    <x v="53"/>
    <n v="1"/>
    <n v="80"/>
    <x v="5"/>
  </r>
  <r>
    <x v="53"/>
    <n v="3"/>
    <n v="81"/>
    <x v="5"/>
  </r>
  <r>
    <x v="53"/>
    <n v="3"/>
    <n v="87"/>
    <x v="5"/>
  </r>
  <r>
    <x v="53"/>
    <n v="1"/>
    <n v="88"/>
    <x v="5"/>
  </r>
  <r>
    <x v="53"/>
    <n v="1"/>
    <n v="91"/>
    <x v="5"/>
  </r>
  <r>
    <x v="53"/>
    <n v="1"/>
    <n v="97"/>
    <x v="5"/>
  </r>
  <r>
    <x v="54"/>
    <n v="251"/>
    <n v="0"/>
    <x v="0"/>
  </r>
  <r>
    <x v="54"/>
    <n v="296"/>
    <n v="1"/>
    <x v="0"/>
  </r>
  <r>
    <x v="54"/>
    <n v="303"/>
    <n v="2"/>
    <x v="0"/>
  </r>
  <r>
    <x v="54"/>
    <n v="368"/>
    <n v="3"/>
    <x v="0"/>
  </r>
  <r>
    <x v="54"/>
    <n v="330"/>
    <n v="4"/>
    <x v="0"/>
  </r>
  <r>
    <x v="54"/>
    <n v="339"/>
    <n v="5"/>
    <x v="0"/>
  </r>
  <r>
    <x v="54"/>
    <n v="302"/>
    <n v="6"/>
    <x v="1"/>
  </r>
  <r>
    <x v="54"/>
    <n v="376"/>
    <n v="7"/>
    <x v="1"/>
  </r>
  <r>
    <x v="54"/>
    <n v="352"/>
    <n v="8"/>
    <x v="1"/>
  </r>
  <r>
    <x v="54"/>
    <n v="376"/>
    <n v="9"/>
    <x v="1"/>
  </r>
  <r>
    <x v="54"/>
    <n v="317"/>
    <n v="10"/>
    <x v="1"/>
  </r>
  <r>
    <x v="54"/>
    <n v="377"/>
    <n v="11"/>
    <x v="1"/>
  </r>
  <r>
    <x v="54"/>
    <n v="341"/>
    <n v="12"/>
    <x v="2"/>
  </r>
  <r>
    <x v="54"/>
    <n v="413"/>
    <n v="13"/>
    <x v="2"/>
  </r>
  <r>
    <x v="54"/>
    <n v="368"/>
    <n v="14"/>
    <x v="2"/>
  </r>
  <r>
    <x v="54"/>
    <n v="364"/>
    <n v="15"/>
    <x v="2"/>
  </r>
  <r>
    <x v="54"/>
    <n v="376"/>
    <n v="16"/>
    <x v="2"/>
  </r>
  <r>
    <x v="54"/>
    <n v="355"/>
    <n v="17"/>
    <x v="2"/>
  </r>
  <r>
    <x v="54"/>
    <n v="437"/>
    <n v="18"/>
    <x v="3"/>
  </r>
  <r>
    <x v="54"/>
    <n v="493"/>
    <n v="19"/>
    <x v="3"/>
  </r>
  <r>
    <x v="54"/>
    <n v="541"/>
    <n v="20"/>
    <x v="3"/>
  </r>
  <r>
    <x v="54"/>
    <n v="598"/>
    <n v="21"/>
    <x v="3"/>
  </r>
  <r>
    <x v="54"/>
    <n v="654"/>
    <n v="22"/>
    <x v="3"/>
  </r>
  <r>
    <x v="54"/>
    <n v="622"/>
    <n v="23"/>
    <x v="3"/>
  </r>
  <r>
    <x v="54"/>
    <n v="705"/>
    <n v="24"/>
    <x v="3"/>
  </r>
  <r>
    <x v="54"/>
    <n v="704"/>
    <n v="25"/>
    <x v="3"/>
  </r>
  <r>
    <x v="54"/>
    <n v="665"/>
    <n v="26"/>
    <x v="3"/>
  </r>
  <r>
    <x v="54"/>
    <n v="681"/>
    <n v="27"/>
    <x v="3"/>
  </r>
  <r>
    <x v="54"/>
    <n v="661"/>
    <n v="28"/>
    <x v="3"/>
  </r>
  <r>
    <x v="54"/>
    <n v="616"/>
    <n v="29"/>
    <x v="4"/>
  </r>
  <r>
    <x v="54"/>
    <n v="557"/>
    <n v="30"/>
    <x v="4"/>
  </r>
  <r>
    <x v="54"/>
    <n v="609"/>
    <n v="31"/>
    <x v="4"/>
  </r>
  <r>
    <x v="54"/>
    <n v="647"/>
    <n v="32"/>
    <x v="4"/>
  </r>
  <r>
    <x v="54"/>
    <n v="624"/>
    <n v="33"/>
    <x v="4"/>
  </r>
  <r>
    <x v="54"/>
    <n v="550"/>
    <n v="34"/>
    <x v="4"/>
  </r>
  <r>
    <x v="54"/>
    <n v="560"/>
    <n v="35"/>
    <x v="4"/>
  </r>
  <r>
    <x v="54"/>
    <n v="570"/>
    <n v="36"/>
    <x v="4"/>
  </r>
  <r>
    <x v="54"/>
    <n v="473"/>
    <n v="37"/>
    <x v="4"/>
  </r>
  <r>
    <x v="54"/>
    <n v="522"/>
    <n v="38"/>
    <x v="4"/>
  </r>
  <r>
    <x v="54"/>
    <n v="516"/>
    <n v="39"/>
    <x v="4"/>
  </r>
  <r>
    <x v="54"/>
    <n v="517"/>
    <n v="40"/>
    <x v="4"/>
  </r>
  <r>
    <x v="54"/>
    <n v="530"/>
    <n v="41"/>
    <x v="4"/>
  </r>
  <r>
    <x v="54"/>
    <n v="534"/>
    <n v="42"/>
    <x v="4"/>
  </r>
  <r>
    <x v="54"/>
    <n v="476"/>
    <n v="43"/>
    <x v="4"/>
  </r>
  <r>
    <x v="54"/>
    <n v="463"/>
    <n v="44"/>
    <x v="4"/>
  </r>
  <r>
    <x v="54"/>
    <n v="466"/>
    <n v="45"/>
    <x v="4"/>
  </r>
  <r>
    <x v="54"/>
    <n v="391"/>
    <n v="46"/>
    <x v="4"/>
  </r>
  <r>
    <x v="54"/>
    <n v="410"/>
    <n v="47"/>
    <x v="4"/>
  </r>
  <r>
    <x v="54"/>
    <n v="377"/>
    <n v="48"/>
    <x v="4"/>
  </r>
  <r>
    <x v="54"/>
    <n v="400"/>
    <n v="49"/>
    <x v="4"/>
  </r>
  <r>
    <x v="54"/>
    <n v="412"/>
    <n v="50"/>
    <x v="4"/>
  </r>
  <r>
    <x v="54"/>
    <n v="394"/>
    <n v="51"/>
    <x v="4"/>
  </r>
  <r>
    <x v="54"/>
    <n v="401"/>
    <n v="52"/>
    <x v="4"/>
  </r>
  <r>
    <x v="54"/>
    <n v="404"/>
    <n v="53"/>
    <x v="4"/>
  </r>
  <r>
    <x v="54"/>
    <n v="406"/>
    <n v="54"/>
    <x v="4"/>
  </r>
  <r>
    <x v="54"/>
    <n v="392"/>
    <n v="55"/>
    <x v="4"/>
  </r>
  <r>
    <x v="54"/>
    <n v="399"/>
    <n v="56"/>
    <x v="4"/>
  </r>
  <r>
    <x v="54"/>
    <n v="345"/>
    <n v="57"/>
    <x v="4"/>
  </r>
  <r>
    <x v="54"/>
    <n v="321"/>
    <n v="58"/>
    <x v="4"/>
  </r>
  <r>
    <x v="54"/>
    <n v="362"/>
    <n v="59"/>
    <x v="4"/>
  </r>
  <r>
    <x v="54"/>
    <n v="348"/>
    <n v="60"/>
    <x v="5"/>
  </r>
  <r>
    <x v="54"/>
    <n v="300"/>
    <n v="61"/>
    <x v="5"/>
  </r>
  <r>
    <x v="54"/>
    <n v="303"/>
    <n v="62"/>
    <x v="5"/>
  </r>
  <r>
    <x v="54"/>
    <n v="293"/>
    <n v="63"/>
    <x v="5"/>
  </r>
  <r>
    <x v="54"/>
    <n v="272"/>
    <n v="64"/>
    <x v="5"/>
  </r>
  <r>
    <x v="54"/>
    <n v="264"/>
    <n v="65"/>
    <x v="5"/>
  </r>
  <r>
    <x v="54"/>
    <n v="263"/>
    <n v="66"/>
    <x v="5"/>
  </r>
  <r>
    <x v="54"/>
    <n v="266"/>
    <n v="67"/>
    <x v="5"/>
  </r>
  <r>
    <x v="54"/>
    <n v="207"/>
    <n v="68"/>
    <x v="5"/>
  </r>
  <r>
    <x v="54"/>
    <n v="213"/>
    <n v="69"/>
    <x v="5"/>
  </r>
  <r>
    <x v="54"/>
    <n v="223"/>
    <n v="70"/>
    <x v="5"/>
  </r>
  <r>
    <x v="54"/>
    <n v="208"/>
    <n v="71"/>
    <x v="5"/>
  </r>
  <r>
    <x v="54"/>
    <n v="164"/>
    <n v="72"/>
    <x v="5"/>
  </r>
  <r>
    <x v="54"/>
    <n v="170"/>
    <n v="73"/>
    <x v="5"/>
  </r>
  <r>
    <x v="54"/>
    <n v="159"/>
    <n v="74"/>
    <x v="5"/>
  </r>
  <r>
    <x v="54"/>
    <n v="139"/>
    <n v="75"/>
    <x v="5"/>
  </r>
  <r>
    <x v="54"/>
    <n v="119"/>
    <n v="76"/>
    <x v="5"/>
  </r>
  <r>
    <x v="54"/>
    <n v="120"/>
    <n v="77"/>
    <x v="5"/>
  </r>
  <r>
    <x v="54"/>
    <n v="100"/>
    <n v="78"/>
    <x v="5"/>
  </r>
  <r>
    <x v="54"/>
    <n v="88"/>
    <n v="79"/>
    <x v="5"/>
  </r>
  <r>
    <x v="54"/>
    <n v="84"/>
    <n v="80"/>
    <x v="5"/>
  </r>
  <r>
    <x v="54"/>
    <n v="87"/>
    <n v="81"/>
    <x v="5"/>
  </r>
  <r>
    <x v="54"/>
    <n v="61"/>
    <n v="82"/>
    <x v="5"/>
  </r>
  <r>
    <x v="54"/>
    <n v="49"/>
    <n v="83"/>
    <x v="5"/>
  </r>
  <r>
    <x v="54"/>
    <n v="55"/>
    <n v="84"/>
    <x v="5"/>
  </r>
  <r>
    <x v="54"/>
    <n v="45"/>
    <n v="85"/>
    <x v="5"/>
  </r>
  <r>
    <x v="54"/>
    <n v="39"/>
    <n v="86"/>
    <x v="5"/>
  </r>
  <r>
    <x v="54"/>
    <n v="30"/>
    <n v="87"/>
    <x v="5"/>
  </r>
  <r>
    <x v="54"/>
    <n v="28"/>
    <n v="88"/>
    <x v="5"/>
  </r>
  <r>
    <x v="54"/>
    <n v="19"/>
    <n v="89"/>
    <x v="5"/>
  </r>
  <r>
    <x v="54"/>
    <n v="24"/>
    <n v="90"/>
    <x v="5"/>
  </r>
  <r>
    <x v="54"/>
    <n v="11"/>
    <n v="91"/>
    <x v="5"/>
  </r>
  <r>
    <x v="54"/>
    <n v="17"/>
    <n v="92"/>
    <x v="5"/>
  </r>
  <r>
    <x v="54"/>
    <n v="10"/>
    <n v="93"/>
    <x v="5"/>
  </r>
  <r>
    <x v="54"/>
    <n v="12"/>
    <n v="94"/>
    <x v="5"/>
  </r>
  <r>
    <x v="54"/>
    <n v="7"/>
    <n v="95"/>
    <x v="5"/>
  </r>
  <r>
    <x v="54"/>
    <n v="1"/>
    <n v="96"/>
    <x v="5"/>
  </r>
  <r>
    <x v="54"/>
    <n v="1"/>
    <n v="97"/>
    <x v="5"/>
  </r>
  <r>
    <x v="54"/>
    <n v="1"/>
    <n v="98"/>
    <x v="5"/>
  </r>
  <r>
    <x v="54"/>
    <n v="4"/>
    <n v="99"/>
    <x v="5"/>
  </r>
  <r>
    <x v="54"/>
    <n v="1"/>
    <n v="100"/>
    <x v="5"/>
  </r>
  <r>
    <x v="54"/>
    <n v="2"/>
    <n v="101"/>
    <x v="5"/>
  </r>
  <r>
    <x v="54"/>
    <n v="1"/>
    <n v="103"/>
    <x v="5"/>
  </r>
  <r>
    <x v="54"/>
    <n v="1"/>
    <n v="104"/>
    <x v="5"/>
  </r>
  <r>
    <x v="54"/>
    <n v="1"/>
    <n v="105"/>
    <x v="5"/>
  </r>
  <r>
    <x v="55"/>
    <n v="23"/>
    <n v="0"/>
    <x v="0"/>
  </r>
  <r>
    <x v="55"/>
    <n v="23"/>
    <n v="1"/>
    <x v="0"/>
  </r>
  <r>
    <x v="55"/>
    <n v="29"/>
    <n v="2"/>
    <x v="0"/>
  </r>
  <r>
    <x v="55"/>
    <n v="19"/>
    <n v="3"/>
    <x v="0"/>
  </r>
  <r>
    <x v="55"/>
    <n v="27"/>
    <n v="4"/>
    <x v="0"/>
  </r>
  <r>
    <x v="55"/>
    <n v="25"/>
    <n v="5"/>
    <x v="0"/>
  </r>
  <r>
    <x v="55"/>
    <n v="23"/>
    <n v="6"/>
    <x v="1"/>
  </r>
  <r>
    <x v="55"/>
    <n v="28"/>
    <n v="7"/>
    <x v="1"/>
  </r>
  <r>
    <x v="55"/>
    <n v="41"/>
    <n v="8"/>
    <x v="1"/>
  </r>
  <r>
    <x v="55"/>
    <n v="26"/>
    <n v="9"/>
    <x v="1"/>
  </r>
  <r>
    <x v="55"/>
    <n v="28"/>
    <n v="10"/>
    <x v="1"/>
  </r>
  <r>
    <x v="55"/>
    <n v="25"/>
    <n v="11"/>
    <x v="1"/>
  </r>
  <r>
    <x v="55"/>
    <n v="30"/>
    <n v="12"/>
    <x v="2"/>
  </r>
  <r>
    <x v="55"/>
    <n v="36"/>
    <n v="13"/>
    <x v="2"/>
  </r>
  <r>
    <x v="55"/>
    <n v="37"/>
    <n v="14"/>
    <x v="2"/>
  </r>
  <r>
    <x v="55"/>
    <n v="21"/>
    <n v="15"/>
    <x v="2"/>
  </r>
  <r>
    <x v="55"/>
    <n v="44"/>
    <n v="16"/>
    <x v="2"/>
  </r>
  <r>
    <x v="55"/>
    <n v="37"/>
    <n v="17"/>
    <x v="2"/>
  </r>
  <r>
    <x v="55"/>
    <n v="45"/>
    <n v="18"/>
    <x v="3"/>
  </r>
  <r>
    <x v="55"/>
    <n v="40"/>
    <n v="19"/>
    <x v="3"/>
  </r>
  <r>
    <x v="55"/>
    <n v="47"/>
    <n v="20"/>
    <x v="3"/>
  </r>
  <r>
    <x v="55"/>
    <n v="48"/>
    <n v="21"/>
    <x v="3"/>
  </r>
  <r>
    <x v="55"/>
    <n v="41"/>
    <n v="22"/>
    <x v="3"/>
  </r>
  <r>
    <x v="55"/>
    <n v="43"/>
    <n v="23"/>
    <x v="3"/>
  </r>
  <r>
    <x v="55"/>
    <n v="52"/>
    <n v="24"/>
    <x v="3"/>
  </r>
  <r>
    <x v="55"/>
    <n v="50"/>
    <n v="25"/>
    <x v="3"/>
  </r>
  <r>
    <x v="55"/>
    <n v="54"/>
    <n v="26"/>
    <x v="3"/>
  </r>
  <r>
    <x v="55"/>
    <n v="45"/>
    <n v="27"/>
    <x v="3"/>
  </r>
  <r>
    <x v="55"/>
    <n v="37"/>
    <n v="28"/>
    <x v="3"/>
  </r>
  <r>
    <x v="55"/>
    <n v="48"/>
    <n v="29"/>
    <x v="4"/>
  </r>
  <r>
    <x v="55"/>
    <n v="53"/>
    <n v="30"/>
    <x v="4"/>
  </r>
  <r>
    <x v="55"/>
    <n v="48"/>
    <n v="31"/>
    <x v="4"/>
  </r>
  <r>
    <x v="55"/>
    <n v="47"/>
    <n v="32"/>
    <x v="4"/>
  </r>
  <r>
    <x v="55"/>
    <n v="43"/>
    <n v="33"/>
    <x v="4"/>
  </r>
  <r>
    <x v="55"/>
    <n v="50"/>
    <n v="34"/>
    <x v="4"/>
  </r>
  <r>
    <x v="55"/>
    <n v="48"/>
    <n v="35"/>
    <x v="4"/>
  </r>
  <r>
    <x v="55"/>
    <n v="33"/>
    <n v="36"/>
    <x v="4"/>
  </r>
  <r>
    <x v="55"/>
    <n v="36"/>
    <n v="37"/>
    <x v="4"/>
  </r>
  <r>
    <x v="55"/>
    <n v="38"/>
    <n v="38"/>
    <x v="4"/>
  </r>
  <r>
    <x v="55"/>
    <n v="38"/>
    <n v="39"/>
    <x v="4"/>
  </r>
  <r>
    <x v="55"/>
    <n v="49"/>
    <n v="40"/>
    <x v="4"/>
  </r>
  <r>
    <x v="55"/>
    <n v="42"/>
    <n v="41"/>
    <x v="4"/>
  </r>
  <r>
    <x v="55"/>
    <n v="37"/>
    <n v="42"/>
    <x v="4"/>
  </r>
  <r>
    <x v="55"/>
    <n v="39"/>
    <n v="43"/>
    <x v="4"/>
  </r>
  <r>
    <x v="55"/>
    <n v="37"/>
    <n v="44"/>
    <x v="4"/>
  </r>
  <r>
    <x v="55"/>
    <n v="33"/>
    <n v="45"/>
    <x v="4"/>
  </r>
  <r>
    <x v="55"/>
    <n v="40"/>
    <n v="46"/>
    <x v="4"/>
  </r>
  <r>
    <x v="55"/>
    <n v="41"/>
    <n v="47"/>
    <x v="4"/>
  </r>
  <r>
    <x v="55"/>
    <n v="32"/>
    <n v="48"/>
    <x v="4"/>
  </r>
  <r>
    <x v="55"/>
    <n v="30"/>
    <n v="49"/>
    <x v="4"/>
  </r>
  <r>
    <x v="55"/>
    <n v="30"/>
    <n v="50"/>
    <x v="4"/>
  </r>
  <r>
    <x v="55"/>
    <n v="50"/>
    <n v="51"/>
    <x v="4"/>
  </r>
  <r>
    <x v="55"/>
    <n v="36"/>
    <n v="52"/>
    <x v="4"/>
  </r>
  <r>
    <x v="55"/>
    <n v="29"/>
    <n v="53"/>
    <x v="4"/>
  </r>
  <r>
    <x v="55"/>
    <n v="36"/>
    <n v="54"/>
    <x v="4"/>
  </r>
  <r>
    <x v="55"/>
    <n v="34"/>
    <n v="55"/>
    <x v="4"/>
  </r>
  <r>
    <x v="55"/>
    <n v="37"/>
    <n v="56"/>
    <x v="4"/>
  </r>
  <r>
    <x v="55"/>
    <n v="29"/>
    <n v="57"/>
    <x v="4"/>
  </r>
  <r>
    <x v="55"/>
    <n v="32"/>
    <n v="58"/>
    <x v="4"/>
  </r>
  <r>
    <x v="55"/>
    <n v="29"/>
    <n v="59"/>
    <x v="4"/>
  </r>
  <r>
    <x v="55"/>
    <n v="35"/>
    <n v="60"/>
    <x v="5"/>
  </r>
  <r>
    <x v="55"/>
    <n v="24"/>
    <n v="61"/>
    <x v="5"/>
  </r>
  <r>
    <x v="55"/>
    <n v="24"/>
    <n v="62"/>
    <x v="5"/>
  </r>
  <r>
    <x v="55"/>
    <n v="21"/>
    <n v="63"/>
    <x v="5"/>
  </r>
  <r>
    <x v="55"/>
    <n v="27"/>
    <n v="64"/>
    <x v="5"/>
  </r>
  <r>
    <x v="55"/>
    <n v="29"/>
    <n v="65"/>
    <x v="5"/>
  </r>
  <r>
    <x v="55"/>
    <n v="19"/>
    <n v="66"/>
    <x v="5"/>
  </r>
  <r>
    <x v="55"/>
    <n v="19"/>
    <n v="67"/>
    <x v="5"/>
  </r>
  <r>
    <x v="55"/>
    <n v="17"/>
    <n v="68"/>
    <x v="5"/>
  </r>
  <r>
    <x v="55"/>
    <n v="32"/>
    <n v="69"/>
    <x v="5"/>
  </r>
  <r>
    <x v="55"/>
    <n v="16"/>
    <n v="70"/>
    <x v="5"/>
  </r>
  <r>
    <x v="55"/>
    <n v="11"/>
    <n v="71"/>
    <x v="5"/>
  </r>
  <r>
    <x v="55"/>
    <n v="18"/>
    <n v="72"/>
    <x v="5"/>
  </r>
  <r>
    <x v="55"/>
    <n v="8"/>
    <n v="73"/>
    <x v="5"/>
  </r>
  <r>
    <x v="55"/>
    <n v="14"/>
    <n v="74"/>
    <x v="5"/>
  </r>
  <r>
    <x v="55"/>
    <n v="7"/>
    <n v="75"/>
    <x v="5"/>
  </r>
  <r>
    <x v="55"/>
    <n v="12"/>
    <n v="76"/>
    <x v="5"/>
  </r>
  <r>
    <x v="55"/>
    <n v="10"/>
    <n v="77"/>
    <x v="5"/>
  </r>
  <r>
    <x v="55"/>
    <n v="15"/>
    <n v="78"/>
    <x v="5"/>
  </r>
  <r>
    <x v="55"/>
    <n v="10"/>
    <n v="79"/>
    <x v="5"/>
  </r>
  <r>
    <x v="55"/>
    <n v="6"/>
    <n v="80"/>
    <x v="5"/>
  </r>
  <r>
    <x v="55"/>
    <n v="7"/>
    <n v="81"/>
    <x v="5"/>
  </r>
  <r>
    <x v="55"/>
    <n v="7"/>
    <n v="82"/>
    <x v="5"/>
  </r>
  <r>
    <x v="55"/>
    <n v="5"/>
    <n v="83"/>
    <x v="5"/>
  </r>
  <r>
    <x v="55"/>
    <n v="5"/>
    <n v="84"/>
    <x v="5"/>
  </r>
  <r>
    <x v="55"/>
    <n v="4"/>
    <n v="85"/>
    <x v="5"/>
  </r>
  <r>
    <x v="55"/>
    <n v="6"/>
    <n v="86"/>
    <x v="5"/>
  </r>
  <r>
    <x v="55"/>
    <n v="4"/>
    <n v="87"/>
    <x v="5"/>
  </r>
  <r>
    <x v="55"/>
    <n v="5"/>
    <n v="88"/>
    <x v="5"/>
  </r>
  <r>
    <x v="55"/>
    <n v="1"/>
    <n v="89"/>
    <x v="5"/>
  </r>
  <r>
    <x v="55"/>
    <n v="2"/>
    <n v="91"/>
    <x v="5"/>
  </r>
  <r>
    <x v="55"/>
    <n v="2"/>
    <n v="92"/>
    <x v="5"/>
  </r>
  <r>
    <x v="55"/>
    <n v="1"/>
    <n v="94"/>
    <x v="5"/>
  </r>
  <r>
    <x v="56"/>
    <n v="6"/>
    <n v="0"/>
    <x v="0"/>
  </r>
  <r>
    <x v="56"/>
    <n v="8"/>
    <n v="1"/>
    <x v="0"/>
  </r>
  <r>
    <x v="56"/>
    <n v="4"/>
    <n v="2"/>
    <x v="0"/>
  </r>
  <r>
    <x v="56"/>
    <n v="11"/>
    <n v="3"/>
    <x v="0"/>
  </r>
  <r>
    <x v="56"/>
    <n v="11"/>
    <n v="4"/>
    <x v="0"/>
  </r>
  <r>
    <x v="56"/>
    <n v="9"/>
    <n v="5"/>
    <x v="0"/>
  </r>
  <r>
    <x v="56"/>
    <n v="8"/>
    <n v="6"/>
    <x v="1"/>
  </r>
  <r>
    <x v="56"/>
    <n v="6"/>
    <n v="7"/>
    <x v="1"/>
  </r>
  <r>
    <x v="56"/>
    <n v="8"/>
    <n v="8"/>
    <x v="1"/>
  </r>
  <r>
    <x v="56"/>
    <n v="11"/>
    <n v="9"/>
    <x v="1"/>
  </r>
  <r>
    <x v="56"/>
    <n v="7"/>
    <n v="10"/>
    <x v="1"/>
  </r>
  <r>
    <x v="56"/>
    <n v="10"/>
    <n v="11"/>
    <x v="1"/>
  </r>
  <r>
    <x v="56"/>
    <n v="10"/>
    <n v="12"/>
    <x v="2"/>
  </r>
  <r>
    <x v="56"/>
    <n v="10"/>
    <n v="13"/>
    <x v="2"/>
  </r>
  <r>
    <x v="56"/>
    <n v="11"/>
    <n v="14"/>
    <x v="2"/>
  </r>
  <r>
    <x v="56"/>
    <n v="14"/>
    <n v="15"/>
    <x v="2"/>
  </r>
  <r>
    <x v="56"/>
    <n v="12"/>
    <n v="16"/>
    <x v="2"/>
  </r>
  <r>
    <x v="56"/>
    <n v="18"/>
    <n v="17"/>
    <x v="2"/>
  </r>
  <r>
    <x v="56"/>
    <n v="20"/>
    <n v="18"/>
    <x v="3"/>
  </r>
  <r>
    <x v="56"/>
    <n v="22"/>
    <n v="19"/>
    <x v="3"/>
  </r>
  <r>
    <x v="56"/>
    <n v="14"/>
    <n v="20"/>
    <x v="3"/>
  </r>
  <r>
    <x v="56"/>
    <n v="19"/>
    <n v="21"/>
    <x v="3"/>
  </r>
  <r>
    <x v="56"/>
    <n v="10"/>
    <n v="22"/>
    <x v="3"/>
  </r>
  <r>
    <x v="56"/>
    <n v="20"/>
    <n v="23"/>
    <x v="3"/>
  </r>
  <r>
    <x v="56"/>
    <n v="14"/>
    <n v="24"/>
    <x v="3"/>
  </r>
  <r>
    <x v="56"/>
    <n v="8"/>
    <n v="25"/>
    <x v="3"/>
  </r>
  <r>
    <x v="56"/>
    <n v="10"/>
    <n v="26"/>
    <x v="3"/>
  </r>
  <r>
    <x v="56"/>
    <n v="20"/>
    <n v="27"/>
    <x v="3"/>
  </r>
  <r>
    <x v="56"/>
    <n v="12"/>
    <n v="28"/>
    <x v="3"/>
  </r>
  <r>
    <x v="56"/>
    <n v="18"/>
    <n v="29"/>
    <x v="4"/>
  </r>
  <r>
    <x v="56"/>
    <n v="20"/>
    <n v="30"/>
    <x v="4"/>
  </r>
  <r>
    <x v="56"/>
    <n v="22"/>
    <n v="31"/>
    <x v="4"/>
  </r>
  <r>
    <x v="56"/>
    <n v="10"/>
    <n v="32"/>
    <x v="4"/>
  </r>
  <r>
    <x v="56"/>
    <n v="19"/>
    <n v="33"/>
    <x v="4"/>
  </r>
  <r>
    <x v="56"/>
    <n v="11"/>
    <n v="34"/>
    <x v="4"/>
  </r>
  <r>
    <x v="56"/>
    <n v="12"/>
    <n v="35"/>
    <x v="4"/>
  </r>
  <r>
    <x v="56"/>
    <n v="11"/>
    <n v="36"/>
    <x v="4"/>
  </r>
  <r>
    <x v="56"/>
    <n v="8"/>
    <n v="37"/>
    <x v="4"/>
  </r>
  <r>
    <x v="56"/>
    <n v="21"/>
    <n v="38"/>
    <x v="4"/>
  </r>
  <r>
    <x v="56"/>
    <n v="15"/>
    <n v="39"/>
    <x v="4"/>
  </r>
  <r>
    <x v="56"/>
    <n v="15"/>
    <n v="40"/>
    <x v="4"/>
  </r>
  <r>
    <x v="56"/>
    <n v="13"/>
    <n v="41"/>
    <x v="4"/>
  </r>
  <r>
    <x v="56"/>
    <n v="15"/>
    <n v="42"/>
    <x v="4"/>
  </r>
  <r>
    <x v="56"/>
    <n v="14"/>
    <n v="43"/>
    <x v="4"/>
  </r>
  <r>
    <x v="56"/>
    <n v="9"/>
    <n v="44"/>
    <x v="4"/>
  </r>
  <r>
    <x v="56"/>
    <n v="9"/>
    <n v="45"/>
    <x v="4"/>
  </r>
  <r>
    <x v="56"/>
    <n v="11"/>
    <n v="46"/>
    <x v="4"/>
  </r>
  <r>
    <x v="56"/>
    <n v="12"/>
    <n v="47"/>
    <x v="4"/>
  </r>
  <r>
    <x v="56"/>
    <n v="9"/>
    <n v="48"/>
    <x v="4"/>
  </r>
  <r>
    <x v="56"/>
    <n v="11"/>
    <n v="49"/>
    <x v="4"/>
  </r>
  <r>
    <x v="56"/>
    <n v="11"/>
    <n v="50"/>
    <x v="4"/>
  </r>
  <r>
    <x v="56"/>
    <n v="9"/>
    <n v="51"/>
    <x v="4"/>
  </r>
  <r>
    <x v="56"/>
    <n v="11"/>
    <n v="52"/>
    <x v="4"/>
  </r>
  <r>
    <x v="56"/>
    <n v="7"/>
    <n v="53"/>
    <x v="4"/>
  </r>
  <r>
    <x v="56"/>
    <n v="9"/>
    <n v="54"/>
    <x v="4"/>
  </r>
  <r>
    <x v="56"/>
    <n v="5"/>
    <n v="55"/>
    <x v="4"/>
  </r>
  <r>
    <x v="56"/>
    <n v="4"/>
    <n v="56"/>
    <x v="4"/>
  </r>
  <r>
    <x v="56"/>
    <n v="9"/>
    <n v="57"/>
    <x v="4"/>
  </r>
  <r>
    <x v="56"/>
    <n v="8"/>
    <n v="58"/>
    <x v="4"/>
  </r>
  <r>
    <x v="56"/>
    <n v="10"/>
    <n v="59"/>
    <x v="4"/>
  </r>
  <r>
    <x v="56"/>
    <n v="5"/>
    <n v="60"/>
    <x v="5"/>
  </r>
  <r>
    <x v="56"/>
    <n v="8"/>
    <n v="61"/>
    <x v="5"/>
  </r>
  <r>
    <x v="56"/>
    <n v="6"/>
    <n v="62"/>
    <x v="5"/>
  </r>
  <r>
    <x v="56"/>
    <n v="6"/>
    <n v="63"/>
    <x v="5"/>
  </r>
  <r>
    <x v="56"/>
    <n v="12"/>
    <n v="64"/>
    <x v="5"/>
  </r>
  <r>
    <x v="56"/>
    <n v="4"/>
    <n v="65"/>
    <x v="5"/>
  </r>
  <r>
    <x v="56"/>
    <n v="2"/>
    <n v="66"/>
    <x v="5"/>
  </r>
  <r>
    <x v="56"/>
    <n v="5"/>
    <n v="67"/>
    <x v="5"/>
  </r>
  <r>
    <x v="56"/>
    <n v="2"/>
    <n v="68"/>
    <x v="5"/>
  </r>
  <r>
    <x v="56"/>
    <n v="5"/>
    <n v="69"/>
    <x v="5"/>
  </r>
  <r>
    <x v="56"/>
    <n v="3"/>
    <n v="70"/>
    <x v="5"/>
  </r>
  <r>
    <x v="56"/>
    <n v="2"/>
    <n v="71"/>
    <x v="5"/>
  </r>
  <r>
    <x v="56"/>
    <n v="3"/>
    <n v="72"/>
    <x v="5"/>
  </r>
  <r>
    <x v="56"/>
    <n v="5"/>
    <n v="73"/>
    <x v="5"/>
  </r>
  <r>
    <x v="56"/>
    <n v="1"/>
    <n v="74"/>
    <x v="5"/>
  </r>
  <r>
    <x v="56"/>
    <n v="3"/>
    <n v="75"/>
    <x v="5"/>
  </r>
  <r>
    <x v="56"/>
    <n v="2"/>
    <n v="76"/>
    <x v="5"/>
  </r>
  <r>
    <x v="56"/>
    <n v="1"/>
    <n v="78"/>
    <x v="5"/>
  </r>
  <r>
    <x v="56"/>
    <n v="2"/>
    <n v="79"/>
    <x v="5"/>
  </r>
  <r>
    <x v="56"/>
    <n v="4"/>
    <n v="84"/>
    <x v="5"/>
  </r>
  <r>
    <x v="56"/>
    <n v="1"/>
    <n v="85"/>
    <x v="5"/>
  </r>
  <r>
    <x v="56"/>
    <n v="1"/>
    <n v="86"/>
    <x v="5"/>
  </r>
  <r>
    <x v="56"/>
    <n v="1"/>
    <n v="87"/>
    <x v="5"/>
  </r>
  <r>
    <x v="56"/>
    <n v="3"/>
    <n v="88"/>
    <x v="5"/>
  </r>
  <r>
    <x v="56"/>
    <n v="1"/>
    <n v="89"/>
    <x v="5"/>
  </r>
  <r>
    <x v="56"/>
    <n v="1"/>
    <n v="91"/>
    <x v="5"/>
  </r>
  <r>
    <x v="56"/>
    <n v="1"/>
    <n v="92"/>
    <x v="5"/>
  </r>
  <r>
    <x v="57"/>
    <n v="5"/>
    <n v="0"/>
    <x v="0"/>
  </r>
  <r>
    <x v="57"/>
    <n v="12"/>
    <n v="1"/>
    <x v="0"/>
  </r>
  <r>
    <x v="57"/>
    <n v="7"/>
    <n v="2"/>
    <x v="0"/>
  </r>
  <r>
    <x v="57"/>
    <n v="10"/>
    <n v="3"/>
    <x v="0"/>
  </r>
  <r>
    <x v="57"/>
    <n v="11"/>
    <n v="4"/>
    <x v="0"/>
  </r>
  <r>
    <x v="57"/>
    <n v="16"/>
    <n v="5"/>
    <x v="0"/>
  </r>
  <r>
    <x v="57"/>
    <n v="7"/>
    <n v="6"/>
    <x v="1"/>
  </r>
  <r>
    <x v="57"/>
    <n v="13"/>
    <n v="7"/>
    <x v="1"/>
  </r>
  <r>
    <x v="57"/>
    <n v="13"/>
    <n v="8"/>
    <x v="1"/>
  </r>
  <r>
    <x v="57"/>
    <n v="12"/>
    <n v="9"/>
    <x v="1"/>
  </r>
  <r>
    <x v="57"/>
    <n v="11"/>
    <n v="10"/>
    <x v="1"/>
  </r>
  <r>
    <x v="57"/>
    <n v="9"/>
    <n v="11"/>
    <x v="1"/>
  </r>
  <r>
    <x v="57"/>
    <n v="9"/>
    <n v="12"/>
    <x v="2"/>
  </r>
  <r>
    <x v="57"/>
    <n v="14"/>
    <n v="13"/>
    <x v="2"/>
  </r>
  <r>
    <x v="57"/>
    <n v="13"/>
    <n v="14"/>
    <x v="2"/>
  </r>
  <r>
    <x v="57"/>
    <n v="15"/>
    <n v="15"/>
    <x v="2"/>
  </r>
  <r>
    <x v="57"/>
    <n v="15"/>
    <n v="16"/>
    <x v="2"/>
  </r>
  <r>
    <x v="57"/>
    <n v="22"/>
    <n v="17"/>
    <x v="2"/>
  </r>
  <r>
    <x v="57"/>
    <n v="7"/>
    <n v="18"/>
    <x v="3"/>
  </r>
  <r>
    <x v="57"/>
    <n v="23"/>
    <n v="19"/>
    <x v="3"/>
  </r>
  <r>
    <x v="57"/>
    <n v="23"/>
    <n v="20"/>
    <x v="3"/>
  </r>
  <r>
    <x v="57"/>
    <n v="18"/>
    <n v="21"/>
    <x v="3"/>
  </r>
  <r>
    <x v="57"/>
    <n v="15"/>
    <n v="22"/>
    <x v="3"/>
  </r>
  <r>
    <x v="57"/>
    <n v="24"/>
    <n v="23"/>
    <x v="3"/>
  </r>
  <r>
    <x v="57"/>
    <n v="24"/>
    <n v="24"/>
    <x v="3"/>
  </r>
  <r>
    <x v="57"/>
    <n v="22"/>
    <n v="25"/>
    <x v="3"/>
  </r>
  <r>
    <x v="57"/>
    <n v="20"/>
    <n v="26"/>
    <x v="3"/>
  </r>
  <r>
    <x v="57"/>
    <n v="25"/>
    <n v="27"/>
    <x v="3"/>
  </r>
  <r>
    <x v="57"/>
    <n v="23"/>
    <n v="28"/>
    <x v="3"/>
  </r>
  <r>
    <x v="57"/>
    <n v="20"/>
    <n v="29"/>
    <x v="4"/>
  </r>
  <r>
    <x v="57"/>
    <n v="28"/>
    <n v="30"/>
    <x v="4"/>
  </r>
  <r>
    <x v="57"/>
    <n v="23"/>
    <n v="31"/>
    <x v="4"/>
  </r>
  <r>
    <x v="57"/>
    <n v="25"/>
    <n v="32"/>
    <x v="4"/>
  </r>
  <r>
    <x v="57"/>
    <n v="15"/>
    <n v="33"/>
    <x v="4"/>
  </r>
  <r>
    <x v="57"/>
    <n v="20"/>
    <n v="34"/>
    <x v="4"/>
  </r>
  <r>
    <x v="57"/>
    <n v="14"/>
    <n v="35"/>
    <x v="4"/>
  </r>
  <r>
    <x v="57"/>
    <n v="24"/>
    <n v="36"/>
    <x v="4"/>
  </r>
  <r>
    <x v="57"/>
    <n v="17"/>
    <n v="37"/>
    <x v="4"/>
  </r>
  <r>
    <x v="57"/>
    <n v="24"/>
    <n v="38"/>
    <x v="4"/>
  </r>
  <r>
    <x v="57"/>
    <n v="14"/>
    <n v="39"/>
    <x v="4"/>
  </r>
  <r>
    <x v="57"/>
    <n v="12"/>
    <n v="40"/>
    <x v="4"/>
  </r>
  <r>
    <x v="57"/>
    <n v="21"/>
    <n v="41"/>
    <x v="4"/>
  </r>
  <r>
    <x v="57"/>
    <n v="25"/>
    <n v="42"/>
    <x v="4"/>
  </r>
  <r>
    <x v="57"/>
    <n v="23"/>
    <n v="43"/>
    <x v="4"/>
  </r>
  <r>
    <x v="57"/>
    <n v="17"/>
    <n v="44"/>
    <x v="4"/>
  </r>
  <r>
    <x v="57"/>
    <n v="14"/>
    <n v="45"/>
    <x v="4"/>
  </r>
  <r>
    <x v="57"/>
    <n v="15"/>
    <n v="46"/>
    <x v="4"/>
  </r>
  <r>
    <x v="57"/>
    <n v="15"/>
    <n v="47"/>
    <x v="4"/>
  </r>
  <r>
    <x v="57"/>
    <n v="10"/>
    <n v="48"/>
    <x v="4"/>
  </r>
  <r>
    <x v="57"/>
    <n v="16"/>
    <n v="49"/>
    <x v="4"/>
  </r>
  <r>
    <x v="57"/>
    <n v="19"/>
    <n v="50"/>
    <x v="4"/>
  </r>
  <r>
    <x v="57"/>
    <n v="13"/>
    <n v="51"/>
    <x v="4"/>
  </r>
  <r>
    <x v="57"/>
    <n v="17"/>
    <n v="52"/>
    <x v="4"/>
  </r>
  <r>
    <x v="57"/>
    <n v="11"/>
    <n v="53"/>
    <x v="4"/>
  </r>
  <r>
    <x v="57"/>
    <n v="14"/>
    <n v="54"/>
    <x v="4"/>
  </r>
  <r>
    <x v="57"/>
    <n v="13"/>
    <n v="55"/>
    <x v="4"/>
  </r>
  <r>
    <x v="57"/>
    <n v="19"/>
    <n v="56"/>
    <x v="4"/>
  </r>
  <r>
    <x v="57"/>
    <n v="13"/>
    <n v="57"/>
    <x v="4"/>
  </r>
  <r>
    <x v="57"/>
    <n v="8"/>
    <n v="58"/>
    <x v="4"/>
  </r>
  <r>
    <x v="57"/>
    <n v="10"/>
    <n v="59"/>
    <x v="4"/>
  </r>
  <r>
    <x v="57"/>
    <n v="15"/>
    <n v="60"/>
    <x v="5"/>
  </r>
  <r>
    <x v="57"/>
    <n v="11"/>
    <n v="61"/>
    <x v="5"/>
  </r>
  <r>
    <x v="57"/>
    <n v="12"/>
    <n v="62"/>
    <x v="5"/>
  </r>
  <r>
    <x v="57"/>
    <n v="1"/>
    <n v="63"/>
    <x v="5"/>
  </r>
  <r>
    <x v="57"/>
    <n v="7"/>
    <n v="64"/>
    <x v="5"/>
  </r>
  <r>
    <x v="57"/>
    <n v="9"/>
    <n v="65"/>
    <x v="5"/>
  </r>
  <r>
    <x v="57"/>
    <n v="8"/>
    <n v="66"/>
    <x v="5"/>
  </r>
  <r>
    <x v="57"/>
    <n v="5"/>
    <n v="67"/>
    <x v="5"/>
  </r>
  <r>
    <x v="57"/>
    <n v="5"/>
    <n v="68"/>
    <x v="5"/>
  </r>
  <r>
    <x v="57"/>
    <n v="6"/>
    <n v="69"/>
    <x v="5"/>
  </r>
  <r>
    <x v="57"/>
    <n v="8"/>
    <n v="70"/>
    <x v="5"/>
  </r>
  <r>
    <x v="57"/>
    <n v="5"/>
    <n v="71"/>
    <x v="5"/>
  </r>
  <r>
    <x v="57"/>
    <n v="3"/>
    <n v="72"/>
    <x v="5"/>
  </r>
  <r>
    <x v="57"/>
    <n v="5"/>
    <n v="73"/>
    <x v="5"/>
  </r>
  <r>
    <x v="57"/>
    <n v="5"/>
    <n v="74"/>
    <x v="5"/>
  </r>
  <r>
    <x v="57"/>
    <n v="6"/>
    <n v="75"/>
    <x v="5"/>
  </r>
  <r>
    <x v="57"/>
    <n v="1"/>
    <n v="76"/>
    <x v="5"/>
  </r>
  <r>
    <x v="57"/>
    <n v="2"/>
    <n v="77"/>
    <x v="5"/>
  </r>
  <r>
    <x v="57"/>
    <n v="5"/>
    <n v="78"/>
    <x v="5"/>
  </r>
  <r>
    <x v="57"/>
    <n v="6"/>
    <n v="79"/>
    <x v="5"/>
  </r>
  <r>
    <x v="57"/>
    <n v="5"/>
    <n v="80"/>
    <x v="5"/>
  </r>
  <r>
    <x v="57"/>
    <n v="3"/>
    <n v="81"/>
    <x v="5"/>
  </r>
  <r>
    <x v="57"/>
    <n v="3"/>
    <n v="82"/>
    <x v="5"/>
  </r>
  <r>
    <x v="57"/>
    <n v="1"/>
    <n v="83"/>
    <x v="5"/>
  </r>
  <r>
    <x v="57"/>
    <n v="3"/>
    <n v="84"/>
    <x v="5"/>
  </r>
  <r>
    <x v="57"/>
    <n v="1"/>
    <n v="85"/>
    <x v="5"/>
  </r>
  <r>
    <x v="57"/>
    <n v="4"/>
    <n v="86"/>
    <x v="5"/>
  </r>
  <r>
    <x v="57"/>
    <n v="1"/>
    <n v="88"/>
    <x v="5"/>
  </r>
  <r>
    <x v="57"/>
    <n v="1"/>
    <n v="90"/>
    <x v="5"/>
  </r>
  <r>
    <x v="57"/>
    <n v="1"/>
    <n v="108"/>
    <x v="5"/>
  </r>
  <r>
    <x v="58"/>
    <n v="1719"/>
    <n v="0"/>
    <x v="0"/>
  </r>
  <r>
    <x v="58"/>
    <n v="2057"/>
    <n v="1"/>
    <x v="0"/>
  </r>
  <r>
    <x v="58"/>
    <n v="2231"/>
    <n v="2"/>
    <x v="0"/>
  </r>
  <r>
    <x v="58"/>
    <n v="2367"/>
    <n v="3"/>
    <x v="0"/>
  </r>
  <r>
    <x v="58"/>
    <n v="2508"/>
    <n v="4"/>
    <x v="0"/>
  </r>
  <r>
    <x v="58"/>
    <n v="2504"/>
    <n v="5"/>
    <x v="0"/>
  </r>
  <r>
    <x v="58"/>
    <n v="2643"/>
    <n v="6"/>
    <x v="1"/>
  </r>
  <r>
    <x v="58"/>
    <n v="2605"/>
    <n v="7"/>
    <x v="1"/>
  </r>
  <r>
    <x v="58"/>
    <n v="2500"/>
    <n v="8"/>
    <x v="1"/>
  </r>
  <r>
    <x v="58"/>
    <n v="2656"/>
    <n v="9"/>
    <x v="1"/>
  </r>
  <r>
    <x v="58"/>
    <n v="2558"/>
    <n v="10"/>
    <x v="1"/>
  </r>
  <r>
    <x v="58"/>
    <n v="2609"/>
    <n v="11"/>
    <x v="1"/>
  </r>
  <r>
    <x v="58"/>
    <n v="2849"/>
    <n v="12"/>
    <x v="2"/>
  </r>
  <r>
    <x v="58"/>
    <n v="2973"/>
    <n v="13"/>
    <x v="2"/>
  </r>
  <r>
    <x v="58"/>
    <n v="3199"/>
    <n v="14"/>
    <x v="2"/>
  </r>
  <r>
    <x v="58"/>
    <n v="3139"/>
    <n v="15"/>
    <x v="2"/>
  </r>
  <r>
    <x v="58"/>
    <n v="3250"/>
    <n v="16"/>
    <x v="2"/>
  </r>
  <r>
    <x v="58"/>
    <n v="3310"/>
    <n v="17"/>
    <x v="2"/>
  </r>
  <r>
    <x v="58"/>
    <n v="3248"/>
    <n v="18"/>
    <x v="3"/>
  </r>
  <r>
    <x v="58"/>
    <n v="3576"/>
    <n v="19"/>
    <x v="3"/>
  </r>
  <r>
    <x v="58"/>
    <n v="3891"/>
    <n v="20"/>
    <x v="3"/>
  </r>
  <r>
    <x v="58"/>
    <n v="4317"/>
    <n v="21"/>
    <x v="3"/>
  </r>
  <r>
    <x v="58"/>
    <n v="4693"/>
    <n v="22"/>
    <x v="3"/>
  </r>
  <r>
    <x v="58"/>
    <n v="4922"/>
    <n v="23"/>
    <x v="3"/>
  </r>
  <r>
    <x v="58"/>
    <n v="5071"/>
    <n v="24"/>
    <x v="3"/>
  </r>
  <r>
    <x v="58"/>
    <n v="5063"/>
    <n v="25"/>
    <x v="3"/>
  </r>
  <r>
    <x v="58"/>
    <n v="5221"/>
    <n v="26"/>
    <x v="3"/>
  </r>
  <r>
    <x v="58"/>
    <n v="5336"/>
    <n v="27"/>
    <x v="3"/>
  </r>
  <r>
    <x v="58"/>
    <n v="5234"/>
    <n v="28"/>
    <x v="3"/>
  </r>
  <r>
    <x v="58"/>
    <n v="5313"/>
    <n v="29"/>
    <x v="4"/>
  </r>
  <r>
    <x v="58"/>
    <n v="5265"/>
    <n v="30"/>
    <x v="4"/>
  </r>
  <r>
    <x v="58"/>
    <n v="5190"/>
    <n v="31"/>
    <x v="4"/>
  </r>
  <r>
    <x v="58"/>
    <n v="5180"/>
    <n v="32"/>
    <x v="4"/>
  </r>
  <r>
    <x v="58"/>
    <n v="4825"/>
    <n v="33"/>
    <x v="4"/>
  </r>
  <r>
    <x v="58"/>
    <n v="4744"/>
    <n v="34"/>
    <x v="4"/>
  </r>
  <r>
    <x v="58"/>
    <n v="4530"/>
    <n v="35"/>
    <x v="4"/>
  </r>
  <r>
    <x v="58"/>
    <n v="4623"/>
    <n v="36"/>
    <x v="4"/>
  </r>
  <r>
    <x v="58"/>
    <n v="4394"/>
    <n v="37"/>
    <x v="4"/>
  </r>
  <r>
    <x v="58"/>
    <n v="4287"/>
    <n v="38"/>
    <x v="4"/>
  </r>
  <r>
    <x v="58"/>
    <n v="4395"/>
    <n v="39"/>
    <x v="4"/>
  </r>
  <r>
    <x v="58"/>
    <n v="4325"/>
    <n v="40"/>
    <x v="4"/>
  </r>
  <r>
    <x v="58"/>
    <n v="4174"/>
    <n v="41"/>
    <x v="4"/>
  </r>
  <r>
    <x v="58"/>
    <n v="4060"/>
    <n v="42"/>
    <x v="4"/>
  </r>
  <r>
    <x v="58"/>
    <n v="3670"/>
    <n v="43"/>
    <x v="4"/>
  </r>
  <r>
    <x v="58"/>
    <n v="3403"/>
    <n v="44"/>
    <x v="4"/>
  </r>
  <r>
    <x v="58"/>
    <n v="3320"/>
    <n v="45"/>
    <x v="4"/>
  </r>
  <r>
    <x v="58"/>
    <n v="3073"/>
    <n v="46"/>
    <x v="4"/>
  </r>
  <r>
    <x v="58"/>
    <n v="3092"/>
    <n v="47"/>
    <x v="4"/>
  </r>
  <r>
    <x v="58"/>
    <n v="3108"/>
    <n v="48"/>
    <x v="4"/>
  </r>
  <r>
    <x v="58"/>
    <n v="3125"/>
    <n v="49"/>
    <x v="4"/>
  </r>
  <r>
    <x v="58"/>
    <n v="3327"/>
    <n v="50"/>
    <x v="4"/>
  </r>
  <r>
    <x v="58"/>
    <n v="3295"/>
    <n v="51"/>
    <x v="4"/>
  </r>
  <r>
    <x v="58"/>
    <n v="3392"/>
    <n v="52"/>
    <x v="4"/>
  </r>
  <r>
    <x v="58"/>
    <n v="3369"/>
    <n v="53"/>
    <x v="4"/>
  </r>
  <r>
    <x v="58"/>
    <n v="3422"/>
    <n v="54"/>
    <x v="4"/>
  </r>
  <r>
    <x v="58"/>
    <n v="3647"/>
    <n v="55"/>
    <x v="4"/>
  </r>
  <r>
    <x v="58"/>
    <n v="3396"/>
    <n v="56"/>
    <x v="4"/>
  </r>
  <r>
    <x v="58"/>
    <n v="3349"/>
    <n v="57"/>
    <x v="4"/>
  </r>
  <r>
    <x v="58"/>
    <n v="3274"/>
    <n v="58"/>
    <x v="4"/>
  </r>
  <r>
    <x v="58"/>
    <n v="3308"/>
    <n v="59"/>
    <x v="4"/>
  </r>
  <r>
    <x v="58"/>
    <n v="3027"/>
    <n v="60"/>
    <x v="5"/>
  </r>
  <r>
    <x v="58"/>
    <n v="3004"/>
    <n v="61"/>
    <x v="5"/>
  </r>
  <r>
    <x v="58"/>
    <n v="2784"/>
    <n v="62"/>
    <x v="5"/>
  </r>
  <r>
    <x v="58"/>
    <n v="2712"/>
    <n v="63"/>
    <x v="5"/>
  </r>
  <r>
    <x v="58"/>
    <n v="2592"/>
    <n v="64"/>
    <x v="5"/>
  </r>
  <r>
    <x v="58"/>
    <n v="2381"/>
    <n v="65"/>
    <x v="5"/>
  </r>
  <r>
    <x v="58"/>
    <n v="2262"/>
    <n v="66"/>
    <x v="5"/>
  </r>
  <r>
    <x v="58"/>
    <n v="2179"/>
    <n v="67"/>
    <x v="5"/>
  </r>
  <r>
    <x v="58"/>
    <n v="2007"/>
    <n v="68"/>
    <x v="5"/>
  </r>
  <r>
    <x v="58"/>
    <n v="1799"/>
    <n v="69"/>
    <x v="5"/>
  </r>
  <r>
    <x v="58"/>
    <n v="1773"/>
    <n v="70"/>
    <x v="5"/>
  </r>
  <r>
    <x v="58"/>
    <n v="1530"/>
    <n v="71"/>
    <x v="5"/>
  </r>
  <r>
    <x v="58"/>
    <n v="1425"/>
    <n v="72"/>
    <x v="5"/>
  </r>
  <r>
    <x v="58"/>
    <n v="1403"/>
    <n v="73"/>
    <x v="5"/>
  </r>
  <r>
    <x v="58"/>
    <n v="1270"/>
    <n v="74"/>
    <x v="5"/>
  </r>
  <r>
    <x v="58"/>
    <n v="1101"/>
    <n v="75"/>
    <x v="5"/>
  </r>
  <r>
    <x v="58"/>
    <n v="1064"/>
    <n v="76"/>
    <x v="5"/>
  </r>
  <r>
    <x v="58"/>
    <n v="928"/>
    <n v="77"/>
    <x v="5"/>
  </r>
  <r>
    <x v="58"/>
    <n v="829"/>
    <n v="78"/>
    <x v="5"/>
  </r>
  <r>
    <x v="58"/>
    <n v="786"/>
    <n v="79"/>
    <x v="5"/>
  </r>
  <r>
    <x v="58"/>
    <n v="648"/>
    <n v="80"/>
    <x v="5"/>
  </r>
  <r>
    <x v="58"/>
    <n v="697"/>
    <n v="81"/>
    <x v="5"/>
  </r>
  <r>
    <x v="58"/>
    <n v="619"/>
    <n v="82"/>
    <x v="5"/>
  </r>
  <r>
    <x v="58"/>
    <n v="516"/>
    <n v="83"/>
    <x v="5"/>
  </r>
  <r>
    <x v="58"/>
    <n v="487"/>
    <n v="84"/>
    <x v="5"/>
  </r>
  <r>
    <x v="58"/>
    <n v="416"/>
    <n v="85"/>
    <x v="5"/>
  </r>
  <r>
    <x v="58"/>
    <n v="359"/>
    <n v="86"/>
    <x v="5"/>
  </r>
  <r>
    <x v="58"/>
    <n v="323"/>
    <n v="87"/>
    <x v="5"/>
  </r>
  <r>
    <x v="58"/>
    <n v="277"/>
    <n v="88"/>
    <x v="5"/>
  </r>
  <r>
    <x v="58"/>
    <n v="236"/>
    <n v="89"/>
    <x v="5"/>
  </r>
  <r>
    <x v="58"/>
    <n v="188"/>
    <n v="90"/>
    <x v="5"/>
  </r>
  <r>
    <x v="58"/>
    <n v="205"/>
    <n v="91"/>
    <x v="5"/>
  </r>
  <r>
    <x v="58"/>
    <n v="140"/>
    <n v="92"/>
    <x v="5"/>
  </r>
  <r>
    <x v="58"/>
    <n v="115"/>
    <n v="93"/>
    <x v="5"/>
  </r>
  <r>
    <x v="58"/>
    <n v="96"/>
    <n v="94"/>
    <x v="5"/>
  </r>
  <r>
    <x v="58"/>
    <n v="82"/>
    <n v="95"/>
    <x v="5"/>
  </r>
  <r>
    <x v="58"/>
    <n v="51"/>
    <n v="96"/>
    <x v="5"/>
  </r>
  <r>
    <x v="58"/>
    <n v="33"/>
    <n v="97"/>
    <x v="5"/>
  </r>
  <r>
    <x v="58"/>
    <n v="24"/>
    <n v="98"/>
    <x v="5"/>
  </r>
  <r>
    <x v="58"/>
    <n v="18"/>
    <n v="99"/>
    <x v="5"/>
  </r>
  <r>
    <x v="58"/>
    <n v="7"/>
    <n v="100"/>
    <x v="5"/>
  </r>
  <r>
    <x v="58"/>
    <n v="12"/>
    <n v="101"/>
    <x v="5"/>
  </r>
  <r>
    <x v="58"/>
    <n v="10"/>
    <n v="102"/>
    <x v="5"/>
  </r>
  <r>
    <x v="58"/>
    <n v="4"/>
    <n v="103"/>
    <x v="5"/>
  </r>
  <r>
    <x v="58"/>
    <n v="5"/>
    <n v="104"/>
    <x v="5"/>
  </r>
  <r>
    <x v="58"/>
    <n v="1"/>
    <n v="105"/>
    <x v="5"/>
  </r>
  <r>
    <x v="58"/>
    <n v="1"/>
    <n v="106"/>
    <x v="5"/>
  </r>
  <r>
    <x v="58"/>
    <n v="1"/>
    <n v="109"/>
    <x v="5"/>
  </r>
  <r>
    <x v="59"/>
    <n v="20"/>
    <n v="0"/>
    <x v="0"/>
  </r>
  <r>
    <x v="59"/>
    <n v="24"/>
    <n v="1"/>
    <x v="0"/>
  </r>
  <r>
    <x v="59"/>
    <n v="18"/>
    <n v="2"/>
    <x v="0"/>
  </r>
  <r>
    <x v="59"/>
    <n v="20"/>
    <n v="3"/>
    <x v="0"/>
  </r>
  <r>
    <x v="59"/>
    <n v="28"/>
    <n v="4"/>
    <x v="0"/>
  </r>
  <r>
    <x v="59"/>
    <n v="25"/>
    <n v="5"/>
    <x v="0"/>
  </r>
  <r>
    <x v="59"/>
    <n v="26"/>
    <n v="6"/>
    <x v="1"/>
  </r>
  <r>
    <x v="59"/>
    <n v="28"/>
    <n v="7"/>
    <x v="1"/>
  </r>
  <r>
    <x v="59"/>
    <n v="38"/>
    <n v="8"/>
    <x v="1"/>
  </r>
  <r>
    <x v="59"/>
    <n v="30"/>
    <n v="9"/>
    <x v="1"/>
  </r>
  <r>
    <x v="59"/>
    <n v="22"/>
    <n v="10"/>
    <x v="1"/>
  </r>
  <r>
    <x v="59"/>
    <n v="17"/>
    <n v="11"/>
    <x v="1"/>
  </r>
  <r>
    <x v="59"/>
    <n v="21"/>
    <n v="12"/>
    <x v="2"/>
  </r>
  <r>
    <x v="59"/>
    <n v="25"/>
    <n v="13"/>
    <x v="2"/>
  </r>
  <r>
    <x v="59"/>
    <n v="27"/>
    <n v="14"/>
    <x v="2"/>
  </r>
  <r>
    <x v="59"/>
    <n v="30"/>
    <n v="15"/>
    <x v="2"/>
  </r>
  <r>
    <x v="59"/>
    <n v="29"/>
    <n v="16"/>
    <x v="2"/>
  </r>
  <r>
    <x v="59"/>
    <n v="38"/>
    <n v="17"/>
    <x v="2"/>
  </r>
  <r>
    <x v="59"/>
    <n v="47"/>
    <n v="18"/>
    <x v="3"/>
  </r>
  <r>
    <x v="59"/>
    <n v="80"/>
    <n v="19"/>
    <x v="3"/>
  </r>
  <r>
    <x v="59"/>
    <n v="86"/>
    <n v="20"/>
    <x v="3"/>
  </r>
  <r>
    <x v="59"/>
    <n v="91"/>
    <n v="21"/>
    <x v="3"/>
  </r>
  <r>
    <x v="59"/>
    <n v="78"/>
    <n v="22"/>
    <x v="3"/>
  </r>
  <r>
    <x v="59"/>
    <n v="73"/>
    <n v="23"/>
    <x v="3"/>
  </r>
  <r>
    <x v="59"/>
    <n v="76"/>
    <n v="24"/>
    <x v="3"/>
  </r>
  <r>
    <x v="59"/>
    <n v="70"/>
    <n v="25"/>
    <x v="3"/>
  </r>
  <r>
    <x v="59"/>
    <n v="71"/>
    <n v="26"/>
    <x v="3"/>
  </r>
  <r>
    <x v="59"/>
    <n v="69"/>
    <n v="27"/>
    <x v="3"/>
  </r>
  <r>
    <x v="59"/>
    <n v="62"/>
    <n v="28"/>
    <x v="3"/>
  </r>
  <r>
    <x v="59"/>
    <n v="69"/>
    <n v="29"/>
    <x v="4"/>
  </r>
  <r>
    <x v="59"/>
    <n v="64"/>
    <n v="30"/>
    <x v="4"/>
  </r>
  <r>
    <x v="59"/>
    <n v="69"/>
    <n v="31"/>
    <x v="4"/>
  </r>
  <r>
    <x v="59"/>
    <n v="44"/>
    <n v="32"/>
    <x v="4"/>
  </r>
  <r>
    <x v="59"/>
    <n v="52"/>
    <n v="33"/>
    <x v="4"/>
  </r>
  <r>
    <x v="59"/>
    <n v="46"/>
    <n v="34"/>
    <x v="4"/>
  </r>
  <r>
    <x v="59"/>
    <n v="42"/>
    <n v="35"/>
    <x v="4"/>
  </r>
  <r>
    <x v="59"/>
    <n v="51"/>
    <n v="36"/>
    <x v="4"/>
  </r>
  <r>
    <x v="59"/>
    <n v="42"/>
    <n v="37"/>
    <x v="4"/>
  </r>
  <r>
    <x v="59"/>
    <n v="45"/>
    <n v="38"/>
    <x v="4"/>
  </r>
  <r>
    <x v="59"/>
    <n v="34"/>
    <n v="39"/>
    <x v="4"/>
  </r>
  <r>
    <x v="59"/>
    <n v="50"/>
    <n v="40"/>
    <x v="4"/>
  </r>
  <r>
    <x v="59"/>
    <n v="31"/>
    <n v="41"/>
    <x v="4"/>
  </r>
  <r>
    <x v="59"/>
    <n v="33"/>
    <n v="42"/>
    <x v="4"/>
  </r>
  <r>
    <x v="59"/>
    <n v="29"/>
    <n v="43"/>
    <x v="4"/>
  </r>
  <r>
    <x v="59"/>
    <n v="34"/>
    <n v="44"/>
    <x v="4"/>
  </r>
  <r>
    <x v="59"/>
    <n v="32"/>
    <n v="45"/>
    <x v="4"/>
  </r>
  <r>
    <x v="59"/>
    <n v="32"/>
    <n v="46"/>
    <x v="4"/>
  </r>
  <r>
    <x v="59"/>
    <n v="32"/>
    <n v="47"/>
    <x v="4"/>
  </r>
  <r>
    <x v="59"/>
    <n v="28"/>
    <n v="48"/>
    <x v="4"/>
  </r>
  <r>
    <x v="59"/>
    <n v="21"/>
    <n v="49"/>
    <x v="4"/>
  </r>
  <r>
    <x v="59"/>
    <n v="21"/>
    <n v="50"/>
    <x v="4"/>
  </r>
  <r>
    <x v="59"/>
    <n v="24"/>
    <n v="51"/>
    <x v="4"/>
  </r>
  <r>
    <x v="59"/>
    <n v="24"/>
    <n v="52"/>
    <x v="4"/>
  </r>
  <r>
    <x v="59"/>
    <n v="25"/>
    <n v="53"/>
    <x v="4"/>
  </r>
  <r>
    <x v="59"/>
    <n v="21"/>
    <n v="54"/>
    <x v="4"/>
  </r>
  <r>
    <x v="59"/>
    <n v="16"/>
    <n v="55"/>
    <x v="4"/>
  </r>
  <r>
    <x v="59"/>
    <n v="30"/>
    <n v="56"/>
    <x v="4"/>
  </r>
  <r>
    <x v="59"/>
    <n v="23"/>
    <n v="57"/>
    <x v="4"/>
  </r>
  <r>
    <x v="59"/>
    <n v="14"/>
    <n v="58"/>
    <x v="4"/>
  </r>
  <r>
    <x v="59"/>
    <n v="25"/>
    <n v="59"/>
    <x v="4"/>
  </r>
  <r>
    <x v="59"/>
    <n v="13"/>
    <n v="60"/>
    <x v="5"/>
  </r>
  <r>
    <x v="59"/>
    <n v="6"/>
    <n v="61"/>
    <x v="5"/>
  </r>
  <r>
    <x v="59"/>
    <n v="19"/>
    <n v="62"/>
    <x v="5"/>
  </r>
  <r>
    <x v="59"/>
    <n v="12"/>
    <n v="63"/>
    <x v="5"/>
  </r>
  <r>
    <x v="59"/>
    <n v="9"/>
    <n v="64"/>
    <x v="5"/>
  </r>
  <r>
    <x v="59"/>
    <n v="11"/>
    <n v="65"/>
    <x v="5"/>
  </r>
  <r>
    <x v="59"/>
    <n v="12"/>
    <n v="66"/>
    <x v="5"/>
  </r>
  <r>
    <x v="59"/>
    <n v="7"/>
    <n v="67"/>
    <x v="5"/>
  </r>
  <r>
    <x v="59"/>
    <n v="8"/>
    <n v="68"/>
    <x v="5"/>
  </r>
  <r>
    <x v="59"/>
    <n v="4"/>
    <n v="69"/>
    <x v="5"/>
  </r>
  <r>
    <x v="59"/>
    <n v="7"/>
    <n v="70"/>
    <x v="5"/>
  </r>
  <r>
    <x v="59"/>
    <n v="4"/>
    <n v="71"/>
    <x v="5"/>
  </r>
  <r>
    <x v="59"/>
    <n v="6"/>
    <n v="72"/>
    <x v="5"/>
  </r>
  <r>
    <x v="59"/>
    <n v="5"/>
    <n v="73"/>
    <x v="5"/>
  </r>
  <r>
    <x v="59"/>
    <n v="3"/>
    <n v="74"/>
    <x v="5"/>
  </r>
  <r>
    <x v="59"/>
    <n v="5"/>
    <n v="75"/>
    <x v="5"/>
  </r>
  <r>
    <x v="59"/>
    <n v="7"/>
    <n v="76"/>
    <x v="5"/>
  </r>
  <r>
    <x v="59"/>
    <n v="3"/>
    <n v="78"/>
    <x v="5"/>
  </r>
  <r>
    <x v="59"/>
    <n v="1"/>
    <n v="79"/>
    <x v="5"/>
  </r>
  <r>
    <x v="59"/>
    <n v="6"/>
    <n v="80"/>
    <x v="5"/>
  </r>
  <r>
    <x v="59"/>
    <n v="3"/>
    <n v="81"/>
    <x v="5"/>
  </r>
  <r>
    <x v="59"/>
    <n v="4"/>
    <n v="82"/>
    <x v="5"/>
  </r>
  <r>
    <x v="59"/>
    <n v="2"/>
    <n v="83"/>
    <x v="5"/>
  </r>
  <r>
    <x v="59"/>
    <n v="5"/>
    <n v="84"/>
    <x v="5"/>
  </r>
  <r>
    <x v="59"/>
    <n v="2"/>
    <n v="85"/>
    <x v="5"/>
  </r>
  <r>
    <x v="59"/>
    <n v="5"/>
    <n v="86"/>
    <x v="5"/>
  </r>
  <r>
    <x v="59"/>
    <n v="1"/>
    <n v="88"/>
    <x v="5"/>
  </r>
  <r>
    <x v="59"/>
    <n v="2"/>
    <n v="89"/>
    <x v="5"/>
  </r>
  <r>
    <x v="59"/>
    <n v="1"/>
    <n v="93"/>
    <x v="5"/>
  </r>
  <r>
    <x v="59"/>
    <n v="1"/>
    <n v="102"/>
    <x v="5"/>
  </r>
  <r>
    <x v="60"/>
    <n v="13"/>
    <n v="0"/>
    <x v="0"/>
  </r>
  <r>
    <x v="60"/>
    <n v="30"/>
    <n v="1"/>
    <x v="0"/>
  </r>
  <r>
    <x v="60"/>
    <n v="17"/>
    <n v="2"/>
    <x v="0"/>
  </r>
  <r>
    <x v="60"/>
    <n v="34"/>
    <n v="3"/>
    <x v="0"/>
  </r>
  <r>
    <x v="60"/>
    <n v="33"/>
    <n v="4"/>
    <x v="0"/>
  </r>
  <r>
    <x v="60"/>
    <n v="42"/>
    <n v="5"/>
    <x v="0"/>
  </r>
  <r>
    <x v="60"/>
    <n v="25"/>
    <n v="6"/>
    <x v="1"/>
  </r>
  <r>
    <x v="60"/>
    <n v="30"/>
    <n v="7"/>
    <x v="1"/>
  </r>
  <r>
    <x v="60"/>
    <n v="31"/>
    <n v="8"/>
    <x v="1"/>
  </r>
  <r>
    <x v="60"/>
    <n v="35"/>
    <n v="9"/>
    <x v="1"/>
  </r>
  <r>
    <x v="60"/>
    <n v="38"/>
    <n v="10"/>
    <x v="1"/>
  </r>
  <r>
    <x v="60"/>
    <n v="42"/>
    <n v="11"/>
    <x v="1"/>
  </r>
  <r>
    <x v="60"/>
    <n v="43"/>
    <n v="12"/>
    <x v="2"/>
  </r>
  <r>
    <x v="60"/>
    <n v="52"/>
    <n v="13"/>
    <x v="2"/>
  </r>
  <r>
    <x v="60"/>
    <n v="50"/>
    <n v="14"/>
    <x v="2"/>
  </r>
  <r>
    <x v="60"/>
    <n v="45"/>
    <n v="15"/>
    <x v="2"/>
  </r>
  <r>
    <x v="60"/>
    <n v="56"/>
    <n v="16"/>
    <x v="2"/>
  </r>
  <r>
    <x v="60"/>
    <n v="50"/>
    <n v="17"/>
    <x v="2"/>
  </r>
  <r>
    <x v="60"/>
    <n v="49"/>
    <n v="18"/>
    <x v="3"/>
  </r>
  <r>
    <x v="60"/>
    <n v="54"/>
    <n v="19"/>
    <x v="3"/>
  </r>
  <r>
    <x v="60"/>
    <n v="67"/>
    <n v="20"/>
    <x v="3"/>
  </r>
  <r>
    <x v="60"/>
    <n v="86"/>
    <n v="21"/>
    <x v="3"/>
  </r>
  <r>
    <x v="60"/>
    <n v="53"/>
    <n v="22"/>
    <x v="3"/>
  </r>
  <r>
    <x v="60"/>
    <n v="79"/>
    <n v="23"/>
    <x v="3"/>
  </r>
  <r>
    <x v="60"/>
    <n v="69"/>
    <n v="24"/>
    <x v="3"/>
  </r>
  <r>
    <x v="60"/>
    <n v="52"/>
    <n v="25"/>
    <x v="3"/>
  </r>
  <r>
    <x v="60"/>
    <n v="62"/>
    <n v="26"/>
    <x v="3"/>
  </r>
  <r>
    <x v="60"/>
    <n v="69"/>
    <n v="27"/>
    <x v="3"/>
  </r>
  <r>
    <x v="60"/>
    <n v="71"/>
    <n v="28"/>
    <x v="3"/>
  </r>
  <r>
    <x v="60"/>
    <n v="71"/>
    <n v="29"/>
    <x v="4"/>
  </r>
  <r>
    <x v="60"/>
    <n v="64"/>
    <n v="30"/>
    <x v="4"/>
  </r>
  <r>
    <x v="60"/>
    <n v="72"/>
    <n v="31"/>
    <x v="4"/>
  </r>
  <r>
    <x v="60"/>
    <n v="70"/>
    <n v="32"/>
    <x v="4"/>
  </r>
  <r>
    <x v="60"/>
    <n v="82"/>
    <n v="33"/>
    <x v="4"/>
  </r>
  <r>
    <x v="60"/>
    <n v="57"/>
    <n v="34"/>
    <x v="4"/>
  </r>
  <r>
    <x v="60"/>
    <n v="65"/>
    <n v="35"/>
    <x v="4"/>
  </r>
  <r>
    <x v="60"/>
    <n v="50"/>
    <n v="36"/>
    <x v="4"/>
  </r>
  <r>
    <x v="60"/>
    <n v="52"/>
    <n v="37"/>
    <x v="4"/>
  </r>
  <r>
    <x v="60"/>
    <n v="51"/>
    <n v="38"/>
    <x v="4"/>
  </r>
  <r>
    <x v="60"/>
    <n v="57"/>
    <n v="39"/>
    <x v="4"/>
  </r>
  <r>
    <x v="60"/>
    <n v="79"/>
    <n v="40"/>
    <x v="4"/>
  </r>
  <r>
    <x v="60"/>
    <n v="73"/>
    <n v="41"/>
    <x v="4"/>
  </r>
  <r>
    <x v="60"/>
    <n v="60"/>
    <n v="42"/>
    <x v="4"/>
  </r>
  <r>
    <x v="60"/>
    <n v="62"/>
    <n v="43"/>
    <x v="4"/>
  </r>
  <r>
    <x v="60"/>
    <n v="49"/>
    <n v="44"/>
    <x v="4"/>
  </r>
  <r>
    <x v="60"/>
    <n v="51"/>
    <n v="45"/>
    <x v="4"/>
  </r>
  <r>
    <x v="60"/>
    <n v="48"/>
    <n v="46"/>
    <x v="4"/>
  </r>
  <r>
    <x v="60"/>
    <n v="54"/>
    <n v="47"/>
    <x v="4"/>
  </r>
  <r>
    <x v="60"/>
    <n v="47"/>
    <n v="48"/>
    <x v="4"/>
  </r>
  <r>
    <x v="60"/>
    <n v="45"/>
    <n v="49"/>
    <x v="4"/>
  </r>
  <r>
    <x v="60"/>
    <n v="51"/>
    <n v="50"/>
    <x v="4"/>
  </r>
  <r>
    <x v="60"/>
    <n v="48"/>
    <n v="51"/>
    <x v="4"/>
  </r>
  <r>
    <x v="60"/>
    <n v="61"/>
    <n v="52"/>
    <x v="4"/>
  </r>
  <r>
    <x v="60"/>
    <n v="52"/>
    <n v="53"/>
    <x v="4"/>
  </r>
  <r>
    <x v="60"/>
    <n v="61"/>
    <n v="54"/>
    <x v="4"/>
  </r>
  <r>
    <x v="60"/>
    <n v="46"/>
    <n v="55"/>
    <x v="4"/>
  </r>
  <r>
    <x v="60"/>
    <n v="45"/>
    <n v="56"/>
    <x v="4"/>
  </r>
  <r>
    <x v="60"/>
    <n v="46"/>
    <n v="57"/>
    <x v="4"/>
  </r>
  <r>
    <x v="60"/>
    <n v="45"/>
    <n v="58"/>
    <x v="4"/>
  </r>
  <r>
    <x v="60"/>
    <n v="34"/>
    <n v="59"/>
    <x v="4"/>
  </r>
  <r>
    <x v="60"/>
    <n v="42"/>
    <n v="60"/>
    <x v="5"/>
  </r>
  <r>
    <x v="60"/>
    <n v="37"/>
    <n v="61"/>
    <x v="5"/>
  </r>
  <r>
    <x v="60"/>
    <n v="41"/>
    <n v="62"/>
    <x v="5"/>
  </r>
  <r>
    <x v="60"/>
    <n v="52"/>
    <n v="63"/>
    <x v="5"/>
  </r>
  <r>
    <x v="60"/>
    <n v="35"/>
    <n v="64"/>
    <x v="5"/>
  </r>
  <r>
    <x v="60"/>
    <n v="31"/>
    <n v="65"/>
    <x v="5"/>
  </r>
  <r>
    <x v="60"/>
    <n v="28"/>
    <n v="66"/>
    <x v="5"/>
  </r>
  <r>
    <x v="60"/>
    <n v="47"/>
    <n v="67"/>
    <x v="5"/>
  </r>
  <r>
    <x v="60"/>
    <n v="38"/>
    <n v="68"/>
    <x v="5"/>
  </r>
  <r>
    <x v="60"/>
    <n v="27"/>
    <n v="69"/>
    <x v="5"/>
  </r>
  <r>
    <x v="60"/>
    <n v="17"/>
    <n v="70"/>
    <x v="5"/>
  </r>
  <r>
    <x v="60"/>
    <n v="31"/>
    <n v="71"/>
    <x v="5"/>
  </r>
  <r>
    <x v="60"/>
    <n v="28"/>
    <n v="72"/>
    <x v="5"/>
  </r>
  <r>
    <x v="60"/>
    <n v="22"/>
    <n v="73"/>
    <x v="5"/>
  </r>
  <r>
    <x v="60"/>
    <n v="17"/>
    <n v="74"/>
    <x v="5"/>
  </r>
  <r>
    <x v="60"/>
    <n v="18"/>
    <n v="75"/>
    <x v="5"/>
  </r>
  <r>
    <x v="60"/>
    <n v="25"/>
    <n v="76"/>
    <x v="5"/>
  </r>
  <r>
    <x v="60"/>
    <n v="18"/>
    <n v="77"/>
    <x v="5"/>
  </r>
  <r>
    <x v="60"/>
    <n v="12"/>
    <n v="78"/>
    <x v="5"/>
  </r>
  <r>
    <x v="60"/>
    <n v="15"/>
    <n v="79"/>
    <x v="5"/>
  </r>
  <r>
    <x v="60"/>
    <n v="9"/>
    <n v="80"/>
    <x v="5"/>
  </r>
  <r>
    <x v="60"/>
    <n v="20"/>
    <n v="81"/>
    <x v="5"/>
  </r>
  <r>
    <x v="60"/>
    <n v="10"/>
    <n v="82"/>
    <x v="5"/>
  </r>
  <r>
    <x v="60"/>
    <n v="13"/>
    <n v="83"/>
    <x v="5"/>
  </r>
  <r>
    <x v="60"/>
    <n v="10"/>
    <n v="84"/>
    <x v="5"/>
  </r>
  <r>
    <x v="60"/>
    <n v="13"/>
    <n v="85"/>
    <x v="5"/>
  </r>
  <r>
    <x v="60"/>
    <n v="8"/>
    <n v="86"/>
    <x v="5"/>
  </r>
  <r>
    <x v="60"/>
    <n v="8"/>
    <n v="87"/>
    <x v="5"/>
  </r>
  <r>
    <x v="60"/>
    <n v="9"/>
    <n v="88"/>
    <x v="5"/>
  </r>
  <r>
    <x v="60"/>
    <n v="4"/>
    <n v="89"/>
    <x v="5"/>
  </r>
  <r>
    <x v="60"/>
    <n v="2"/>
    <n v="91"/>
    <x v="5"/>
  </r>
  <r>
    <x v="60"/>
    <n v="5"/>
    <n v="92"/>
    <x v="5"/>
  </r>
  <r>
    <x v="60"/>
    <n v="2"/>
    <n v="93"/>
    <x v="5"/>
  </r>
  <r>
    <x v="60"/>
    <n v="1"/>
    <n v="94"/>
    <x v="5"/>
  </r>
  <r>
    <x v="60"/>
    <n v="1"/>
    <n v="95"/>
    <x v="5"/>
  </r>
  <r>
    <x v="60"/>
    <n v="1"/>
    <n v="101"/>
    <x v="5"/>
  </r>
  <r>
    <x v="61"/>
    <n v="20"/>
    <n v="0"/>
    <x v="0"/>
  </r>
  <r>
    <x v="61"/>
    <n v="19"/>
    <n v="1"/>
    <x v="0"/>
  </r>
  <r>
    <x v="61"/>
    <n v="29"/>
    <n v="2"/>
    <x v="0"/>
  </r>
  <r>
    <x v="61"/>
    <n v="23"/>
    <n v="3"/>
    <x v="0"/>
  </r>
  <r>
    <x v="61"/>
    <n v="29"/>
    <n v="4"/>
    <x v="0"/>
  </r>
  <r>
    <x v="61"/>
    <n v="33"/>
    <n v="5"/>
    <x v="0"/>
  </r>
  <r>
    <x v="61"/>
    <n v="32"/>
    <n v="6"/>
    <x v="1"/>
  </r>
  <r>
    <x v="61"/>
    <n v="29"/>
    <n v="7"/>
    <x v="1"/>
  </r>
  <r>
    <x v="61"/>
    <n v="34"/>
    <n v="8"/>
    <x v="1"/>
  </r>
  <r>
    <x v="61"/>
    <n v="35"/>
    <n v="9"/>
    <x v="1"/>
  </r>
  <r>
    <x v="61"/>
    <n v="33"/>
    <n v="10"/>
    <x v="1"/>
  </r>
  <r>
    <x v="61"/>
    <n v="36"/>
    <n v="11"/>
    <x v="1"/>
  </r>
  <r>
    <x v="61"/>
    <n v="38"/>
    <n v="12"/>
    <x v="2"/>
  </r>
  <r>
    <x v="61"/>
    <n v="39"/>
    <n v="13"/>
    <x v="2"/>
  </r>
  <r>
    <x v="61"/>
    <n v="49"/>
    <n v="14"/>
    <x v="2"/>
  </r>
  <r>
    <x v="61"/>
    <n v="51"/>
    <n v="15"/>
    <x v="2"/>
  </r>
  <r>
    <x v="61"/>
    <n v="39"/>
    <n v="16"/>
    <x v="2"/>
  </r>
  <r>
    <x v="61"/>
    <n v="55"/>
    <n v="17"/>
    <x v="2"/>
  </r>
  <r>
    <x v="61"/>
    <n v="61"/>
    <n v="18"/>
    <x v="3"/>
  </r>
  <r>
    <x v="61"/>
    <n v="60"/>
    <n v="19"/>
    <x v="3"/>
  </r>
  <r>
    <x v="61"/>
    <n v="66"/>
    <n v="20"/>
    <x v="3"/>
  </r>
  <r>
    <x v="61"/>
    <n v="74"/>
    <n v="21"/>
    <x v="3"/>
  </r>
  <r>
    <x v="61"/>
    <n v="76"/>
    <n v="22"/>
    <x v="3"/>
  </r>
  <r>
    <x v="61"/>
    <n v="77"/>
    <n v="23"/>
    <x v="3"/>
  </r>
  <r>
    <x v="61"/>
    <n v="94"/>
    <n v="24"/>
    <x v="3"/>
  </r>
  <r>
    <x v="61"/>
    <n v="74"/>
    <n v="25"/>
    <x v="3"/>
  </r>
  <r>
    <x v="61"/>
    <n v="69"/>
    <n v="26"/>
    <x v="3"/>
  </r>
  <r>
    <x v="61"/>
    <n v="70"/>
    <n v="27"/>
    <x v="3"/>
  </r>
  <r>
    <x v="61"/>
    <n v="79"/>
    <n v="28"/>
    <x v="3"/>
  </r>
  <r>
    <x v="61"/>
    <n v="68"/>
    <n v="29"/>
    <x v="4"/>
  </r>
  <r>
    <x v="61"/>
    <n v="80"/>
    <n v="30"/>
    <x v="4"/>
  </r>
  <r>
    <x v="61"/>
    <n v="55"/>
    <n v="31"/>
    <x v="4"/>
  </r>
  <r>
    <x v="61"/>
    <n v="62"/>
    <n v="32"/>
    <x v="4"/>
  </r>
  <r>
    <x v="61"/>
    <n v="62"/>
    <n v="33"/>
    <x v="4"/>
  </r>
  <r>
    <x v="61"/>
    <n v="63"/>
    <n v="34"/>
    <x v="4"/>
  </r>
  <r>
    <x v="61"/>
    <n v="55"/>
    <n v="35"/>
    <x v="4"/>
  </r>
  <r>
    <x v="61"/>
    <n v="70"/>
    <n v="36"/>
    <x v="4"/>
  </r>
  <r>
    <x v="61"/>
    <n v="66"/>
    <n v="37"/>
    <x v="4"/>
  </r>
  <r>
    <x v="61"/>
    <n v="57"/>
    <n v="38"/>
    <x v="4"/>
  </r>
  <r>
    <x v="61"/>
    <n v="55"/>
    <n v="39"/>
    <x v="4"/>
  </r>
  <r>
    <x v="61"/>
    <n v="54"/>
    <n v="40"/>
    <x v="4"/>
  </r>
  <r>
    <x v="61"/>
    <n v="60"/>
    <n v="41"/>
    <x v="4"/>
  </r>
  <r>
    <x v="61"/>
    <n v="76"/>
    <n v="42"/>
    <x v="4"/>
  </r>
  <r>
    <x v="61"/>
    <n v="51"/>
    <n v="43"/>
    <x v="4"/>
  </r>
  <r>
    <x v="61"/>
    <n v="57"/>
    <n v="44"/>
    <x v="4"/>
  </r>
  <r>
    <x v="61"/>
    <n v="56"/>
    <n v="45"/>
    <x v="4"/>
  </r>
  <r>
    <x v="61"/>
    <n v="64"/>
    <n v="46"/>
    <x v="4"/>
  </r>
  <r>
    <x v="61"/>
    <n v="50"/>
    <n v="47"/>
    <x v="4"/>
  </r>
  <r>
    <x v="61"/>
    <n v="55"/>
    <n v="48"/>
    <x v="4"/>
  </r>
  <r>
    <x v="61"/>
    <n v="40"/>
    <n v="49"/>
    <x v="4"/>
  </r>
  <r>
    <x v="61"/>
    <n v="59"/>
    <n v="50"/>
    <x v="4"/>
  </r>
  <r>
    <x v="61"/>
    <n v="44"/>
    <n v="51"/>
    <x v="4"/>
  </r>
  <r>
    <x v="61"/>
    <n v="51"/>
    <n v="52"/>
    <x v="4"/>
  </r>
  <r>
    <x v="61"/>
    <n v="56"/>
    <n v="53"/>
    <x v="4"/>
  </r>
  <r>
    <x v="61"/>
    <n v="41"/>
    <n v="54"/>
    <x v="4"/>
  </r>
  <r>
    <x v="61"/>
    <n v="46"/>
    <n v="55"/>
    <x v="4"/>
  </r>
  <r>
    <x v="61"/>
    <n v="49"/>
    <n v="56"/>
    <x v="4"/>
  </r>
  <r>
    <x v="61"/>
    <n v="45"/>
    <n v="57"/>
    <x v="4"/>
  </r>
  <r>
    <x v="61"/>
    <n v="35"/>
    <n v="58"/>
    <x v="4"/>
  </r>
  <r>
    <x v="61"/>
    <n v="58"/>
    <n v="59"/>
    <x v="4"/>
  </r>
  <r>
    <x v="61"/>
    <n v="55"/>
    <n v="60"/>
    <x v="5"/>
  </r>
  <r>
    <x v="61"/>
    <n v="48"/>
    <n v="61"/>
    <x v="5"/>
  </r>
  <r>
    <x v="61"/>
    <n v="37"/>
    <n v="62"/>
    <x v="5"/>
  </r>
  <r>
    <x v="61"/>
    <n v="33"/>
    <n v="63"/>
    <x v="5"/>
  </r>
  <r>
    <x v="61"/>
    <n v="43"/>
    <n v="64"/>
    <x v="5"/>
  </r>
  <r>
    <x v="61"/>
    <n v="28"/>
    <n v="65"/>
    <x v="5"/>
  </r>
  <r>
    <x v="61"/>
    <n v="27"/>
    <n v="66"/>
    <x v="5"/>
  </r>
  <r>
    <x v="61"/>
    <n v="25"/>
    <n v="67"/>
    <x v="5"/>
  </r>
  <r>
    <x v="61"/>
    <n v="20"/>
    <n v="68"/>
    <x v="5"/>
  </r>
  <r>
    <x v="61"/>
    <n v="35"/>
    <n v="69"/>
    <x v="5"/>
  </r>
  <r>
    <x v="61"/>
    <n v="16"/>
    <n v="70"/>
    <x v="5"/>
  </r>
  <r>
    <x v="61"/>
    <n v="23"/>
    <n v="71"/>
    <x v="5"/>
  </r>
  <r>
    <x v="61"/>
    <n v="12"/>
    <n v="72"/>
    <x v="5"/>
  </r>
  <r>
    <x v="61"/>
    <n v="29"/>
    <n v="73"/>
    <x v="5"/>
  </r>
  <r>
    <x v="61"/>
    <n v="14"/>
    <n v="74"/>
    <x v="5"/>
  </r>
  <r>
    <x v="61"/>
    <n v="15"/>
    <n v="75"/>
    <x v="5"/>
  </r>
  <r>
    <x v="61"/>
    <n v="14"/>
    <n v="76"/>
    <x v="5"/>
  </r>
  <r>
    <x v="61"/>
    <n v="13"/>
    <n v="77"/>
    <x v="5"/>
  </r>
  <r>
    <x v="61"/>
    <n v="11"/>
    <n v="78"/>
    <x v="5"/>
  </r>
  <r>
    <x v="61"/>
    <n v="5"/>
    <n v="79"/>
    <x v="5"/>
  </r>
  <r>
    <x v="61"/>
    <n v="6"/>
    <n v="80"/>
    <x v="5"/>
  </r>
  <r>
    <x v="61"/>
    <n v="7"/>
    <n v="81"/>
    <x v="5"/>
  </r>
  <r>
    <x v="61"/>
    <n v="9"/>
    <n v="82"/>
    <x v="5"/>
  </r>
  <r>
    <x v="61"/>
    <n v="8"/>
    <n v="83"/>
    <x v="5"/>
  </r>
  <r>
    <x v="61"/>
    <n v="9"/>
    <n v="84"/>
    <x v="5"/>
  </r>
  <r>
    <x v="61"/>
    <n v="6"/>
    <n v="85"/>
    <x v="5"/>
  </r>
  <r>
    <x v="61"/>
    <n v="13"/>
    <n v="86"/>
    <x v="5"/>
  </r>
  <r>
    <x v="61"/>
    <n v="9"/>
    <n v="87"/>
    <x v="5"/>
  </r>
  <r>
    <x v="61"/>
    <n v="6"/>
    <n v="88"/>
    <x v="5"/>
  </r>
  <r>
    <x v="61"/>
    <n v="7"/>
    <n v="89"/>
    <x v="5"/>
  </r>
  <r>
    <x v="61"/>
    <n v="2"/>
    <n v="90"/>
    <x v="5"/>
  </r>
  <r>
    <x v="61"/>
    <n v="1"/>
    <n v="91"/>
    <x v="5"/>
  </r>
  <r>
    <x v="61"/>
    <n v="3"/>
    <n v="92"/>
    <x v="5"/>
  </r>
  <r>
    <x v="61"/>
    <n v="1"/>
    <n v="93"/>
    <x v="5"/>
  </r>
  <r>
    <x v="61"/>
    <n v="1"/>
    <n v="94"/>
    <x v="5"/>
  </r>
  <r>
    <x v="61"/>
    <n v="1"/>
    <n v="98"/>
    <x v="5"/>
  </r>
  <r>
    <x v="61"/>
    <n v="1"/>
    <n v="99"/>
    <x v="5"/>
  </r>
  <r>
    <x v="61"/>
    <n v="1"/>
    <n v="100"/>
    <x v="5"/>
  </r>
  <r>
    <x v="62"/>
    <n v="496"/>
    <n v="0"/>
    <x v="0"/>
  </r>
  <r>
    <x v="62"/>
    <n v="531"/>
    <n v="1"/>
    <x v="0"/>
  </r>
  <r>
    <x v="62"/>
    <n v="571"/>
    <n v="2"/>
    <x v="0"/>
  </r>
  <r>
    <x v="62"/>
    <n v="619"/>
    <n v="3"/>
    <x v="0"/>
  </r>
  <r>
    <x v="62"/>
    <n v="672"/>
    <n v="4"/>
    <x v="0"/>
  </r>
  <r>
    <x v="62"/>
    <n v="647"/>
    <n v="5"/>
    <x v="0"/>
  </r>
  <r>
    <x v="62"/>
    <n v="712"/>
    <n v="6"/>
    <x v="1"/>
  </r>
  <r>
    <x v="62"/>
    <n v="725"/>
    <n v="7"/>
    <x v="1"/>
  </r>
  <r>
    <x v="62"/>
    <n v="671"/>
    <n v="8"/>
    <x v="1"/>
  </r>
  <r>
    <x v="62"/>
    <n v="614"/>
    <n v="9"/>
    <x v="1"/>
  </r>
  <r>
    <x v="62"/>
    <n v="680"/>
    <n v="10"/>
    <x v="1"/>
  </r>
  <r>
    <x v="62"/>
    <n v="696"/>
    <n v="11"/>
    <x v="1"/>
  </r>
  <r>
    <x v="62"/>
    <n v="690"/>
    <n v="12"/>
    <x v="2"/>
  </r>
  <r>
    <x v="62"/>
    <n v="761"/>
    <n v="13"/>
    <x v="2"/>
  </r>
  <r>
    <x v="62"/>
    <n v="849"/>
    <n v="14"/>
    <x v="2"/>
  </r>
  <r>
    <x v="62"/>
    <n v="835"/>
    <n v="15"/>
    <x v="2"/>
  </r>
  <r>
    <x v="62"/>
    <n v="867"/>
    <n v="16"/>
    <x v="2"/>
  </r>
  <r>
    <x v="62"/>
    <n v="854"/>
    <n v="17"/>
    <x v="2"/>
  </r>
  <r>
    <x v="62"/>
    <n v="888"/>
    <n v="18"/>
    <x v="3"/>
  </r>
  <r>
    <x v="62"/>
    <n v="997"/>
    <n v="19"/>
    <x v="3"/>
  </r>
  <r>
    <x v="62"/>
    <n v="1070"/>
    <n v="20"/>
    <x v="3"/>
  </r>
  <r>
    <x v="62"/>
    <n v="1162"/>
    <n v="21"/>
    <x v="3"/>
  </r>
  <r>
    <x v="62"/>
    <n v="1247"/>
    <n v="22"/>
    <x v="3"/>
  </r>
  <r>
    <x v="62"/>
    <n v="1200"/>
    <n v="23"/>
    <x v="3"/>
  </r>
  <r>
    <x v="62"/>
    <n v="1273"/>
    <n v="24"/>
    <x v="3"/>
  </r>
  <r>
    <x v="62"/>
    <n v="1209"/>
    <n v="25"/>
    <x v="3"/>
  </r>
  <r>
    <x v="62"/>
    <n v="1194"/>
    <n v="26"/>
    <x v="3"/>
  </r>
  <r>
    <x v="62"/>
    <n v="1264"/>
    <n v="27"/>
    <x v="3"/>
  </r>
  <r>
    <x v="62"/>
    <n v="1217"/>
    <n v="28"/>
    <x v="3"/>
  </r>
  <r>
    <x v="62"/>
    <n v="1138"/>
    <n v="29"/>
    <x v="4"/>
  </r>
  <r>
    <x v="62"/>
    <n v="1147"/>
    <n v="30"/>
    <x v="4"/>
  </r>
  <r>
    <x v="62"/>
    <n v="1095"/>
    <n v="31"/>
    <x v="4"/>
  </r>
  <r>
    <x v="62"/>
    <n v="1078"/>
    <n v="32"/>
    <x v="4"/>
  </r>
  <r>
    <x v="62"/>
    <n v="1051"/>
    <n v="33"/>
    <x v="4"/>
  </r>
  <r>
    <x v="62"/>
    <n v="994"/>
    <n v="34"/>
    <x v="4"/>
  </r>
  <r>
    <x v="62"/>
    <n v="1051"/>
    <n v="35"/>
    <x v="4"/>
  </r>
  <r>
    <x v="62"/>
    <n v="1021"/>
    <n v="36"/>
    <x v="4"/>
  </r>
  <r>
    <x v="62"/>
    <n v="997"/>
    <n v="37"/>
    <x v="4"/>
  </r>
  <r>
    <x v="62"/>
    <n v="984"/>
    <n v="38"/>
    <x v="4"/>
  </r>
  <r>
    <x v="62"/>
    <n v="1039"/>
    <n v="39"/>
    <x v="4"/>
  </r>
  <r>
    <x v="62"/>
    <n v="1070"/>
    <n v="40"/>
    <x v="4"/>
  </r>
  <r>
    <x v="62"/>
    <n v="1009"/>
    <n v="41"/>
    <x v="4"/>
  </r>
  <r>
    <x v="62"/>
    <n v="972"/>
    <n v="42"/>
    <x v="4"/>
  </r>
  <r>
    <x v="62"/>
    <n v="912"/>
    <n v="43"/>
    <x v="4"/>
  </r>
  <r>
    <x v="62"/>
    <n v="860"/>
    <n v="44"/>
    <x v="4"/>
  </r>
  <r>
    <x v="62"/>
    <n v="819"/>
    <n v="45"/>
    <x v="4"/>
  </r>
  <r>
    <x v="62"/>
    <n v="781"/>
    <n v="46"/>
    <x v="4"/>
  </r>
  <r>
    <x v="62"/>
    <n v="793"/>
    <n v="47"/>
    <x v="4"/>
  </r>
  <r>
    <x v="62"/>
    <n v="764"/>
    <n v="48"/>
    <x v="4"/>
  </r>
  <r>
    <x v="62"/>
    <n v="798"/>
    <n v="49"/>
    <x v="4"/>
  </r>
  <r>
    <x v="62"/>
    <n v="788"/>
    <n v="50"/>
    <x v="4"/>
  </r>
  <r>
    <x v="62"/>
    <n v="753"/>
    <n v="51"/>
    <x v="4"/>
  </r>
  <r>
    <x v="62"/>
    <n v="757"/>
    <n v="52"/>
    <x v="4"/>
  </r>
  <r>
    <x v="62"/>
    <n v="766"/>
    <n v="53"/>
    <x v="4"/>
  </r>
  <r>
    <x v="62"/>
    <n v="744"/>
    <n v="54"/>
    <x v="4"/>
  </r>
  <r>
    <x v="62"/>
    <n v="827"/>
    <n v="55"/>
    <x v="4"/>
  </r>
  <r>
    <x v="62"/>
    <n v="711"/>
    <n v="56"/>
    <x v="4"/>
  </r>
  <r>
    <x v="62"/>
    <n v="755"/>
    <n v="57"/>
    <x v="4"/>
  </r>
  <r>
    <x v="62"/>
    <n v="766"/>
    <n v="58"/>
    <x v="4"/>
  </r>
  <r>
    <x v="62"/>
    <n v="744"/>
    <n v="59"/>
    <x v="4"/>
  </r>
  <r>
    <x v="62"/>
    <n v="706"/>
    <n v="60"/>
    <x v="5"/>
  </r>
  <r>
    <x v="62"/>
    <n v="665"/>
    <n v="61"/>
    <x v="5"/>
  </r>
  <r>
    <x v="62"/>
    <n v="658"/>
    <n v="62"/>
    <x v="5"/>
  </r>
  <r>
    <x v="62"/>
    <n v="608"/>
    <n v="63"/>
    <x v="5"/>
  </r>
  <r>
    <x v="62"/>
    <n v="601"/>
    <n v="64"/>
    <x v="5"/>
  </r>
  <r>
    <x v="62"/>
    <n v="567"/>
    <n v="65"/>
    <x v="5"/>
  </r>
  <r>
    <x v="62"/>
    <n v="568"/>
    <n v="66"/>
    <x v="5"/>
  </r>
  <r>
    <x v="62"/>
    <n v="519"/>
    <n v="67"/>
    <x v="5"/>
  </r>
  <r>
    <x v="62"/>
    <n v="450"/>
    <n v="68"/>
    <x v="5"/>
  </r>
  <r>
    <x v="62"/>
    <n v="442"/>
    <n v="69"/>
    <x v="5"/>
  </r>
  <r>
    <x v="62"/>
    <n v="392"/>
    <n v="70"/>
    <x v="5"/>
  </r>
  <r>
    <x v="62"/>
    <n v="407"/>
    <n v="71"/>
    <x v="5"/>
  </r>
  <r>
    <x v="62"/>
    <n v="367"/>
    <n v="72"/>
    <x v="5"/>
  </r>
  <r>
    <x v="62"/>
    <n v="349"/>
    <n v="73"/>
    <x v="5"/>
  </r>
  <r>
    <x v="62"/>
    <n v="277"/>
    <n v="74"/>
    <x v="5"/>
  </r>
  <r>
    <x v="62"/>
    <n v="285"/>
    <n v="75"/>
    <x v="5"/>
  </r>
  <r>
    <x v="62"/>
    <n v="238"/>
    <n v="76"/>
    <x v="5"/>
  </r>
  <r>
    <x v="62"/>
    <n v="203"/>
    <n v="77"/>
    <x v="5"/>
  </r>
  <r>
    <x v="62"/>
    <n v="198"/>
    <n v="78"/>
    <x v="5"/>
  </r>
  <r>
    <x v="62"/>
    <n v="167"/>
    <n v="79"/>
    <x v="5"/>
  </r>
  <r>
    <x v="62"/>
    <n v="146"/>
    <n v="80"/>
    <x v="5"/>
  </r>
  <r>
    <x v="62"/>
    <n v="144"/>
    <n v="81"/>
    <x v="5"/>
  </r>
  <r>
    <x v="62"/>
    <n v="140"/>
    <n v="82"/>
    <x v="5"/>
  </r>
  <r>
    <x v="62"/>
    <n v="108"/>
    <n v="83"/>
    <x v="5"/>
  </r>
  <r>
    <x v="62"/>
    <n v="95"/>
    <n v="84"/>
    <x v="5"/>
  </r>
  <r>
    <x v="62"/>
    <n v="94"/>
    <n v="85"/>
    <x v="5"/>
  </r>
  <r>
    <x v="62"/>
    <n v="86"/>
    <n v="86"/>
    <x v="5"/>
  </r>
  <r>
    <x v="62"/>
    <n v="70"/>
    <n v="87"/>
    <x v="5"/>
  </r>
  <r>
    <x v="62"/>
    <n v="65"/>
    <n v="88"/>
    <x v="5"/>
  </r>
  <r>
    <x v="62"/>
    <n v="46"/>
    <n v="89"/>
    <x v="5"/>
  </r>
  <r>
    <x v="62"/>
    <n v="36"/>
    <n v="90"/>
    <x v="5"/>
  </r>
  <r>
    <x v="62"/>
    <n v="48"/>
    <n v="91"/>
    <x v="5"/>
  </r>
  <r>
    <x v="62"/>
    <n v="28"/>
    <n v="92"/>
    <x v="5"/>
  </r>
  <r>
    <x v="62"/>
    <n v="25"/>
    <n v="93"/>
    <x v="5"/>
  </r>
  <r>
    <x v="62"/>
    <n v="23"/>
    <n v="94"/>
    <x v="5"/>
  </r>
  <r>
    <x v="62"/>
    <n v="15"/>
    <n v="95"/>
    <x v="5"/>
  </r>
  <r>
    <x v="62"/>
    <n v="4"/>
    <n v="96"/>
    <x v="5"/>
  </r>
  <r>
    <x v="62"/>
    <n v="9"/>
    <n v="97"/>
    <x v="5"/>
  </r>
  <r>
    <x v="62"/>
    <n v="3"/>
    <n v="98"/>
    <x v="5"/>
  </r>
  <r>
    <x v="62"/>
    <n v="1"/>
    <n v="99"/>
    <x v="5"/>
  </r>
  <r>
    <x v="62"/>
    <n v="1"/>
    <n v="100"/>
    <x v="5"/>
  </r>
  <r>
    <x v="62"/>
    <n v="3"/>
    <n v="101"/>
    <x v="5"/>
  </r>
  <r>
    <x v="62"/>
    <n v="1"/>
    <n v="102"/>
    <x v="5"/>
  </r>
  <r>
    <x v="62"/>
    <n v="1"/>
    <n v="103"/>
    <x v="5"/>
  </r>
  <r>
    <x v="62"/>
    <n v="2"/>
    <n v="104"/>
    <x v="5"/>
  </r>
  <r>
    <x v="63"/>
    <n v="278"/>
    <n v="0"/>
    <x v="0"/>
  </r>
  <r>
    <x v="63"/>
    <n v="300"/>
    <n v="1"/>
    <x v="0"/>
  </r>
  <r>
    <x v="63"/>
    <n v="345"/>
    <n v="2"/>
    <x v="0"/>
  </r>
  <r>
    <x v="63"/>
    <n v="421"/>
    <n v="3"/>
    <x v="0"/>
  </r>
  <r>
    <x v="63"/>
    <n v="410"/>
    <n v="4"/>
    <x v="0"/>
  </r>
  <r>
    <x v="63"/>
    <n v="427"/>
    <n v="5"/>
    <x v="0"/>
  </r>
  <r>
    <x v="63"/>
    <n v="427"/>
    <n v="6"/>
    <x v="1"/>
  </r>
  <r>
    <x v="63"/>
    <n v="398"/>
    <n v="7"/>
    <x v="1"/>
  </r>
  <r>
    <x v="63"/>
    <n v="389"/>
    <n v="8"/>
    <x v="1"/>
  </r>
  <r>
    <x v="63"/>
    <n v="419"/>
    <n v="9"/>
    <x v="1"/>
  </r>
  <r>
    <x v="63"/>
    <n v="427"/>
    <n v="10"/>
    <x v="1"/>
  </r>
  <r>
    <x v="63"/>
    <n v="454"/>
    <n v="11"/>
    <x v="1"/>
  </r>
  <r>
    <x v="63"/>
    <n v="478"/>
    <n v="12"/>
    <x v="2"/>
  </r>
  <r>
    <x v="63"/>
    <n v="476"/>
    <n v="13"/>
    <x v="2"/>
  </r>
  <r>
    <x v="63"/>
    <n v="499"/>
    <n v="14"/>
    <x v="2"/>
  </r>
  <r>
    <x v="63"/>
    <n v="531"/>
    <n v="15"/>
    <x v="2"/>
  </r>
  <r>
    <x v="63"/>
    <n v="480"/>
    <n v="16"/>
    <x v="2"/>
  </r>
  <r>
    <x v="63"/>
    <n v="524"/>
    <n v="17"/>
    <x v="2"/>
  </r>
  <r>
    <x v="63"/>
    <n v="534"/>
    <n v="18"/>
    <x v="3"/>
  </r>
  <r>
    <x v="63"/>
    <n v="565"/>
    <n v="19"/>
    <x v="3"/>
  </r>
  <r>
    <x v="63"/>
    <n v="628"/>
    <n v="20"/>
    <x v="3"/>
  </r>
  <r>
    <x v="63"/>
    <n v="710"/>
    <n v="21"/>
    <x v="3"/>
  </r>
  <r>
    <x v="63"/>
    <n v="749"/>
    <n v="22"/>
    <x v="3"/>
  </r>
  <r>
    <x v="63"/>
    <n v="717"/>
    <n v="23"/>
    <x v="3"/>
  </r>
  <r>
    <x v="63"/>
    <n v="760"/>
    <n v="24"/>
    <x v="3"/>
  </r>
  <r>
    <x v="63"/>
    <n v="764"/>
    <n v="25"/>
    <x v="3"/>
  </r>
  <r>
    <x v="63"/>
    <n v="877"/>
    <n v="26"/>
    <x v="3"/>
  </r>
  <r>
    <x v="63"/>
    <n v="853"/>
    <n v="27"/>
    <x v="3"/>
  </r>
  <r>
    <x v="63"/>
    <n v="869"/>
    <n v="28"/>
    <x v="3"/>
  </r>
  <r>
    <x v="63"/>
    <n v="849"/>
    <n v="29"/>
    <x v="4"/>
  </r>
  <r>
    <x v="63"/>
    <n v="865"/>
    <n v="30"/>
    <x v="4"/>
  </r>
  <r>
    <x v="63"/>
    <n v="799"/>
    <n v="31"/>
    <x v="4"/>
  </r>
  <r>
    <x v="63"/>
    <n v="814"/>
    <n v="32"/>
    <x v="4"/>
  </r>
  <r>
    <x v="63"/>
    <n v="818"/>
    <n v="33"/>
    <x v="4"/>
  </r>
  <r>
    <x v="63"/>
    <n v="779"/>
    <n v="34"/>
    <x v="4"/>
  </r>
  <r>
    <x v="63"/>
    <n v="765"/>
    <n v="35"/>
    <x v="4"/>
  </r>
  <r>
    <x v="63"/>
    <n v="693"/>
    <n v="36"/>
    <x v="4"/>
  </r>
  <r>
    <x v="63"/>
    <n v="714"/>
    <n v="37"/>
    <x v="4"/>
  </r>
  <r>
    <x v="63"/>
    <n v="658"/>
    <n v="38"/>
    <x v="4"/>
  </r>
  <r>
    <x v="63"/>
    <n v="777"/>
    <n v="39"/>
    <x v="4"/>
  </r>
  <r>
    <x v="63"/>
    <n v="700"/>
    <n v="40"/>
    <x v="4"/>
  </r>
  <r>
    <x v="63"/>
    <n v="705"/>
    <n v="41"/>
    <x v="4"/>
  </r>
  <r>
    <x v="63"/>
    <n v="697"/>
    <n v="42"/>
    <x v="4"/>
  </r>
  <r>
    <x v="63"/>
    <n v="604"/>
    <n v="43"/>
    <x v="4"/>
  </r>
  <r>
    <x v="63"/>
    <n v="600"/>
    <n v="44"/>
    <x v="4"/>
  </r>
  <r>
    <x v="63"/>
    <n v="529"/>
    <n v="45"/>
    <x v="4"/>
  </r>
  <r>
    <x v="63"/>
    <n v="522"/>
    <n v="46"/>
    <x v="4"/>
  </r>
  <r>
    <x v="63"/>
    <n v="494"/>
    <n v="47"/>
    <x v="4"/>
  </r>
  <r>
    <x v="63"/>
    <n v="478"/>
    <n v="48"/>
    <x v="4"/>
  </r>
  <r>
    <x v="63"/>
    <n v="537"/>
    <n v="49"/>
    <x v="4"/>
  </r>
  <r>
    <x v="63"/>
    <n v="528"/>
    <n v="50"/>
    <x v="4"/>
  </r>
  <r>
    <x v="63"/>
    <n v="509"/>
    <n v="51"/>
    <x v="4"/>
  </r>
  <r>
    <x v="63"/>
    <n v="550"/>
    <n v="52"/>
    <x v="4"/>
  </r>
  <r>
    <x v="63"/>
    <n v="532"/>
    <n v="53"/>
    <x v="4"/>
  </r>
  <r>
    <x v="63"/>
    <n v="553"/>
    <n v="54"/>
    <x v="4"/>
  </r>
  <r>
    <x v="63"/>
    <n v="555"/>
    <n v="55"/>
    <x v="4"/>
  </r>
  <r>
    <x v="63"/>
    <n v="626"/>
    <n v="56"/>
    <x v="4"/>
  </r>
  <r>
    <x v="63"/>
    <n v="572"/>
    <n v="57"/>
    <x v="4"/>
  </r>
  <r>
    <x v="63"/>
    <n v="593"/>
    <n v="58"/>
    <x v="4"/>
  </r>
  <r>
    <x v="63"/>
    <n v="492"/>
    <n v="59"/>
    <x v="4"/>
  </r>
  <r>
    <x v="63"/>
    <n v="494"/>
    <n v="60"/>
    <x v="5"/>
  </r>
  <r>
    <x v="63"/>
    <n v="428"/>
    <n v="61"/>
    <x v="5"/>
  </r>
  <r>
    <x v="63"/>
    <n v="453"/>
    <n v="62"/>
    <x v="5"/>
  </r>
  <r>
    <x v="63"/>
    <n v="393"/>
    <n v="63"/>
    <x v="5"/>
  </r>
  <r>
    <x v="63"/>
    <n v="424"/>
    <n v="64"/>
    <x v="5"/>
  </r>
  <r>
    <x v="63"/>
    <n v="359"/>
    <n v="65"/>
    <x v="5"/>
  </r>
  <r>
    <x v="63"/>
    <n v="357"/>
    <n v="66"/>
    <x v="5"/>
  </r>
  <r>
    <x v="63"/>
    <n v="351"/>
    <n v="67"/>
    <x v="5"/>
  </r>
  <r>
    <x v="63"/>
    <n v="306"/>
    <n v="68"/>
    <x v="5"/>
  </r>
  <r>
    <x v="63"/>
    <n v="280"/>
    <n v="69"/>
    <x v="5"/>
  </r>
  <r>
    <x v="63"/>
    <n v="271"/>
    <n v="70"/>
    <x v="5"/>
  </r>
  <r>
    <x v="63"/>
    <n v="251"/>
    <n v="71"/>
    <x v="5"/>
  </r>
  <r>
    <x v="63"/>
    <n v="240"/>
    <n v="72"/>
    <x v="5"/>
  </r>
  <r>
    <x v="63"/>
    <n v="237"/>
    <n v="73"/>
    <x v="5"/>
  </r>
  <r>
    <x v="63"/>
    <n v="214"/>
    <n v="74"/>
    <x v="5"/>
  </r>
  <r>
    <x v="63"/>
    <n v="197"/>
    <n v="75"/>
    <x v="5"/>
  </r>
  <r>
    <x v="63"/>
    <n v="167"/>
    <n v="76"/>
    <x v="5"/>
  </r>
  <r>
    <x v="63"/>
    <n v="160"/>
    <n v="77"/>
    <x v="5"/>
  </r>
  <r>
    <x v="63"/>
    <n v="140"/>
    <n v="78"/>
    <x v="5"/>
  </r>
  <r>
    <x v="63"/>
    <n v="124"/>
    <n v="79"/>
    <x v="5"/>
  </r>
  <r>
    <x v="63"/>
    <n v="105"/>
    <n v="80"/>
    <x v="5"/>
  </r>
  <r>
    <x v="63"/>
    <n v="97"/>
    <n v="81"/>
    <x v="5"/>
  </r>
  <r>
    <x v="63"/>
    <n v="92"/>
    <n v="82"/>
    <x v="5"/>
  </r>
  <r>
    <x v="63"/>
    <n v="79"/>
    <n v="83"/>
    <x v="5"/>
  </r>
  <r>
    <x v="63"/>
    <n v="89"/>
    <n v="84"/>
    <x v="5"/>
  </r>
  <r>
    <x v="63"/>
    <n v="67"/>
    <n v="85"/>
    <x v="5"/>
  </r>
  <r>
    <x v="63"/>
    <n v="70"/>
    <n v="86"/>
    <x v="5"/>
  </r>
  <r>
    <x v="63"/>
    <n v="65"/>
    <n v="87"/>
    <x v="5"/>
  </r>
  <r>
    <x v="63"/>
    <n v="38"/>
    <n v="88"/>
    <x v="5"/>
  </r>
  <r>
    <x v="63"/>
    <n v="50"/>
    <n v="89"/>
    <x v="5"/>
  </r>
  <r>
    <x v="63"/>
    <n v="34"/>
    <n v="90"/>
    <x v="5"/>
  </r>
  <r>
    <x v="63"/>
    <n v="28"/>
    <n v="91"/>
    <x v="5"/>
  </r>
  <r>
    <x v="63"/>
    <n v="29"/>
    <n v="92"/>
    <x v="5"/>
  </r>
  <r>
    <x v="63"/>
    <n v="28"/>
    <n v="93"/>
    <x v="5"/>
  </r>
  <r>
    <x v="63"/>
    <n v="18"/>
    <n v="94"/>
    <x v="5"/>
  </r>
  <r>
    <x v="63"/>
    <n v="16"/>
    <n v="95"/>
    <x v="5"/>
  </r>
  <r>
    <x v="63"/>
    <n v="11"/>
    <n v="96"/>
    <x v="5"/>
  </r>
  <r>
    <x v="63"/>
    <n v="10"/>
    <n v="97"/>
    <x v="5"/>
  </r>
  <r>
    <x v="63"/>
    <n v="6"/>
    <n v="98"/>
    <x v="5"/>
  </r>
  <r>
    <x v="63"/>
    <n v="6"/>
    <n v="99"/>
    <x v="5"/>
  </r>
  <r>
    <x v="63"/>
    <n v="4"/>
    <n v="100"/>
    <x v="5"/>
  </r>
  <r>
    <x v="63"/>
    <n v="3"/>
    <n v="101"/>
    <x v="5"/>
  </r>
  <r>
    <x v="63"/>
    <n v="1"/>
    <n v="103"/>
    <x v="5"/>
  </r>
  <r>
    <x v="64"/>
    <n v="33"/>
    <n v="0"/>
    <x v="0"/>
  </r>
  <r>
    <x v="64"/>
    <n v="43"/>
    <n v="1"/>
    <x v="0"/>
  </r>
  <r>
    <x v="64"/>
    <n v="28"/>
    <n v="2"/>
    <x v="0"/>
  </r>
  <r>
    <x v="64"/>
    <n v="46"/>
    <n v="3"/>
    <x v="0"/>
  </r>
  <r>
    <x v="64"/>
    <n v="41"/>
    <n v="4"/>
    <x v="0"/>
  </r>
  <r>
    <x v="64"/>
    <n v="35"/>
    <n v="5"/>
    <x v="0"/>
  </r>
  <r>
    <x v="64"/>
    <n v="51"/>
    <n v="6"/>
    <x v="1"/>
  </r>
  <r>
    <x v="64"/>
    <n v="34"/>
    <n v="7"/>
    <x v="1"/>
  </r>
  <r>
    <x v="64"/>
    <n v="37"/>
    <n v="8"/>
    <x v="1"/>
  </r>
  <r>
    <x v="64"/>
    <n v="47"/>
    <n v="9"/>
    <x v="1"/>
  </r>
  <r>
    <x v="64"/>
    <n v="32"/>
    <n v="10"/>
    <x v="1"/>
  </r>
  <r>
    <x v="64"/>
    <n v="46"/>
    <n v="11"/>
    <x v="1"/>
  </r>
  <r>
    <x v="64"/>
    <n v="46"/>
    <n v="12"/>
    <x v="2"/>
  </r>
  <r>
    <x v="64"/>
    <n v="42"/>
    <n v="13"/>
    <x v="2"/>
  </r>
  <r>
    <x v="64"/>
    <n v="46"/>
    <n v="14"/>
    <x v="2"/>
  </r>
  <r>
    <x v="64"/>
    <n v="44"/>
    <n v="15"/>
    <x v="2"/>
  </r>
  <r>
    <x v="64"/>
    <n v="62"/>
    <n v="16"/>
    <x v="2"/>
  </r>
  <r>
    <x v="64"/>
    <n v="57"/>
    <n v="17"/>
    <x v="2"/>
  </r>
  <r>
    <x v="64"/>
    <n v="62"/>
    <n v="18"/>
    <x v="3"/>
  </r>
  <r>
    <x v="64"/>
    <n v="63"/>
    <n v="19"/>
    <x v="3"/>
  </r>
  <r>
    <x v="64"/>
    <n v="69"/>
    <n v="20"/>
    <x v="3"/>
  </r>
  <r>
    <x v="64"/>
    <n v="76"/>
    <n v="21"/>
    <x v="3"/>
  </r>
  <r>
    <x v="64"/>
    <n v="72"/>
    <n v="22"/>
    <x v="3"/>
  </r>
  <r>
    <x v="64"/>
    <n v="69"/>
    <n v="23"/>
    <x v="3"/>
  </r>
  <r>
    <x v="64"/>
    <n v="88"/>
    <n v="24"/>
    <x v="3"/>
  </r>
  <r>
    <x v="64"/>
    <n v="79"/>
    <n v="25"/>
    <x v="3"/>
  </r>
  <r>
    <x v="64"/>
    <n v="71"/>
    <n v="26"/>
    <x v="3"/>
  </r>
  <r>
    <x v="64"/>
    <n v="66"/>
    <n v="27"/>
    <x v="3"/>
  </r>
  <r>
    <x v="64"/>
    <n v="73"/>
    <n v="28"/>
    <x v="3"/>
  </r>
  <r>
    <x v="64"/>
    <n v="66"/>
    <n v="29"/>
    <x v="4"/>
  </r>
  <r>
    <x v="64"/>
    <n v="78"/>
    <n v="30"/>
    <x v="4"/>
  </r>
  <r>
    <x v="64"/>
    <n v="75"/>
    <n v="31"/>
    <x v="4"/>
  </r>
  <r>
    <x v="64"/>
    <n v="68"/>
    <n v="32"/>
    <x v="4"/>
  </r>
  <r>
    <x v="64"/>
    <n v="73"/>
    <n v="33"/>
    <x v="4"/>
  </r>
  <r>
    <x v="64"/>
    <n v="75"/>
    <n v="34"/>
    <x v="4"/>
  </r>
  <r>
    <x v="64"/>
    <n v="65"/>
    <n v="35"/>
    <x v="4"/>
  </r>
  <r>
    <x v="64"/>
    <n v="66"/>
    <n v="36"/>
    <x v="4"/>
  </r>
  <r>
    <x v="64"/>
    <n v="56"/>
    <n v="37"/>
    <x v="4"/>
  </r>
  <r>
    <x v="64"/>
    <n v="69"/>
    <n v="38"/>
    <x v="4"/>
  </r>
  <r>
    <x v="64"/>
    <n v="56"/>
    <n v="39"/>
    <x v="4"/>
  </r>
  <r>
    <x v="64"/>
    <n v="74"/>
    <n v="40"/>
    <x v="4"/>
  </r>
  <r>
    <x v="64"/>
    <n v="77"/>
    <n v="41"/>
    <x v="4"/>
  </r>
  <r>
    <x v="64"/>
    <n v="66"/>
    <n v="42"/>
    <x v="4"/>
  </r>
  <r>
    <x v="64"/>
    <n v="55"/>
    <n v="43"/>
    <x v="4"/>
  </r>
  <r>
    <x v="64"/>
    <n v="58"/>
    <n v="44"/>
    <x v="4"/>
  </r>
  <r>
    <x v="64"/>
    <n v="61"/>
    <n v="45"/>
    <x v="4"/>
  </r>
  <r>
    <x v="64"/>
    <n v="72"/>
    <n v="46"/>
    <x v="4"/>
  </r>
  <r>
    <x v="64"/>
    <n v="63"/>
    <n v="47"/>
    <x v="4"/>
  </r>
  <r>
    <x v="64"/>
    <n v="54"/>
    <n v="48"/>
    <x v="4"/>
  </r>
  <r>
    <x v="64"/>
    <n v="60"/>
    <n v="49"/>
    <x v="4"/>
  </r>
  <r>
    <x v="64"/>
    <n v="49"/>
    <n v="50"/>
    <x v="4"/>
  </r>
  <r>
    <x v="64"/>
    <n v="48"/>
    <n v="51"/>
    <x v="4"/>
  </r>
  <r>
    <x v="64"/>
    <n v="42"/>
    <n v="52"/>
    <x v="4"/>
  </r>
  <r>
    <x v="64"/>
    <n v="40"/>
    <n v="53"/>
    <x v="4"/>
  </r>
  <r>
    <x v="64"/>
    <n v="40"/>
    <n v="54"/>
    <x v="4"/>
  </r>
  <r>
    <x v="64"/>
    <n v="42"/>
    <n v="55"/>
    <x v="4"/>
  </r>
  <r>
    <x v="64"/>
    <n v="34"/>
    <n v="56"/>
    <x v="4"/>
  </r>
  <r>
    <x v="64"/>
    <n v="29"/>
    <n v="57"/>
    <x v="4"/>
  </r>
  <r>
    <x v="64"/>
    <n v="32"/>
    <n v="58"/>
    <x v="4"/>
  </r>
  <r>
    <x v="64"/>
    <n v="37"/>
    <n v="59"/>
    <x v="4"/>
  </r>
  <r>
    <x v="64"/>
    <n v="27"/>
    <n v="60"/>
    <x v="5"/>
  </r>
  <r>
    <x v="64"/>
    <n v="22"/>
    <n v="61"/>
    <x v="5"/>
  </r>
  <r>
    <x v="64"/>
    <n v="22"/>
    <n v="62"/>
    <x v="5"/>
  </r>
  <r>
    <x v="64"/>
    <n v="21"/>
    <n v="63"/>
    <x v="5"/>
  </r>
  <r>
    <x v="64"/>
    <n v="20"/>
    <n v="64"/>
    <x v="5"/>
  </r>
  <r>
    <x v="64"/>
    <n v="19"/>
    <n v="65"/>
    <x v="5"/>
  </r>
  <r>
    <x v="64"/>
    <n v="16"/>
    <n v="66"/>
    <x v="5"/>
  </r>
  <r>
    <x v="64"/>
    <n v="19"/>
    <n v="67"/>
    <x v="5"/>
  </r>
  <r>
    <x v="64"/>
    <n v="10"/>
    <n v="68"/>
    <x v="5"/>
  </r>
  <r>
    <x v="64"/>
    <n v="9"/>
    <n v="69"/>
    <x v="5"/>
  </r>
  <r>
    <x v="64"/>
    <n v="15"/>
    <n v="70"/>
    <x v="5"/>
  </r>
  <r>
    <x v="64"/>
    <n v="8"/>
    <n v="71"/>
    <x v="5"/>
  </r>
  <r>
    <x v="64"/>
    <n v="7"/>
    <n v="72"/>
    <x v="5"/>
  </r>
  <r>
    <x v="64"/>
    <n v="8"/>
    <n v="73"/>
    <x v="5"/>
  </r>
  <r>
    <x v="64"/>
    <n v="8"/>
    <n v="74"/>
    <x v="5"/>
  </r>
  <r>
    <x v="64"/>
    <n v="4"/>
    <n v="75"/>
    <x v="5"/>
  </r>
  <r>
    <x v="64"/>
    <n v="6"/>
    <n v="76"/>
    <x v="5"/>
  </r>
  <r>
    <x v="64"/>
    <n v="6"/>
    <n v="77"/>
    <x v="5"/>
  </r>
  <r>
    <x v="64"/>
    <n v="2"/>
    <n v="78"/>
    <x v="5"/>
  </r>
  <r>
    <x v="64"/>
    <n v="7"/>
    <n v="79"/>
    <x v="5"/>
  </r>
  <r>
    <x v="64"/>
    <n v="3"/>
    <n v="80"/>
    <x v="5"/>
  </r>
  <r>
    <x v="64"/>
    <n v="2"/>
    <n v="81"/>
    <x v="5"/>
  </r>
  <r>
    <x v="64"/>
    <n v="4"/>
    <n v="82"/>
    <x v="5"/>
  </r>
  <r>
    <x v="64"/>
    <n v="1"/>
    <n v="83"/>
    <x v="5"/>
  </r>
  <r>
    <x v="64"/>
    <n v="4"/>
    <n v="85"/>
    <x v="5"/>
  </r>
  <r>
    <x v="64"/>
    <n v="1"/>
    <n v="86"/>
    <x v="5"/>
  </r>
  <r>
    <x v="64"/>
    <n v="1"/>
    <n v="89"/>
    <x v="5"/>
  </r>
  <r>
    <x v="64"/>
    <n v="1"/>
    <n v="90"/>
    <x v="5"/>
  </r>
  <r>
    <x v="64"/>
    <n v="1"/>
    <n v="91"/>
    <x v="5"/>
  </r>
  <r>
    <x v="64"/>
    <n v="2"/>
    <n v="93"/>
    <x v="5"/>
  </r>
  <r>
    <x v="65"/>
    <n v="123"/>
    <n v="0"/>
    <x v="0"/>
  </r>
  <r>
    <x v="65"/>
    <n v="134"/>
    <n v="1"/>
    <x v="0"/>
  </r>
  <r>
    <x v="65"/>
    <n v="133"/>
    <n v="2"/>
    <x v="0"/>
  </r>
  <r>
    <x v="65"/>
    <n v="127"/>
    <n v="3"/>
    <x v="0"/>
  </r>
  <r>
    <x v="65"/>
    <n v="154"/>
    <n v="4"/>
    <x v="0"/>
  </r>
  <r>
    <x v="65"/>
    <n v="158"/>
    <n v="5"/>
    <x v="0"/>
  </r>
  <r>
    <x v="65"/>
    <n v="143"/>
    <n v="6"/>
    <x v="1"/>
  </r>
  <r>
    <x v="65"/>
    <n v="136"/>
    <n v="7"/>
    <x v="1"/>
  </r>
  <r>
    <x v="65"/>
    <n v="153"/>
    <n v="8"/>
    <x v="1"/>
  </r>
  <r>
    <x v="65"/>
    <n v="157"/>
    <n v="9"/>
    <x v="1"/>
  </r>
  <r>
    <x v="65"/>
    <n v="182"/>
    <n v="10"/>
    <x v="1"/>
  </r>
  <r>
    <x v="65"/>
    <n v="149"/>
    <n v="11"/>
    <x v="1"/>
  </r>
  <r>
    <x v="65"/>
    <n v="175"/>
    <n v="12"/>
    <x v="2"/>
  </r>
  <r>
    <x v="65"/>
    <n v="173"/>
    <n v="13"/>
    <x v="2"/>
  </r>
  <r>
    <x v="65"/>
    <n v="168"/>
    <n v="14"/>
    <x v="2"/>
  </r>
  <r>
    <x v="65"/>
    <n v="169"/>
    <n v="15"/>
    <x v="2"/>
  </r>
  <r>
    <x v="65"/>
    <n v="175"/>
    <n v="16"/>
    <x v="2"/>
  </r>
  <r>
    <x v="65"/>
    <n v="202"/>
    <n v="17"/>
    <x v="2"/>
  </r>
  <r>
    <x v="65"/>
    <n v="183"/>
    <n v="18"/>
    <x v="3"/>
  </r>
  <r>
    <x v="65"/>
    <n v="234"/>
    <n v="19"/>
    <x v="3"/>
  </r>
  <r>
    <x v="65"/>
    <n v="244"/>
    <n v="20"/>
    <x v="3"/>
  </r>
  <r>
    <x v="65"/>
    <n v="290"/>
    <n v="21"/>
    <x v="3"/>
  </r>
  <r>
    <x v="65"/>
    <n v="270"/>
    <n v="22"/>
    <x v="3"/>
  </r>
  <r>
    <x v="65"/>
    <n v="311"/>
    <n v="23"/>
    <x v="3"/>
  </r>
  <r>
    <x v="65"/>
    <n v="270"/>
    <n v="24"/>
    <x v="3"/>
  </r>
  <r>
    <x v="65"/>
    <n v="249"/>
    <n v="25"/>
    <x v="3"/>
  </r>
  <r>
    <x v="65"/>
    <n v="254"/>
    <n v="26"/>
    <x v="3"/>
  </r>
  <r>
    <x v="65"/>
    <n v="252"/>
    <n v="27"/>
    <x v="3"/>
  </r>
  <r>
    <x v="65"/>
    <n v="226"/>
    <n v="28"/>
    <x v="3"/>
  </r>
  <r>
    <x v="65"/>
    <n v="237"/>
    <n v="29"/>
    <x v="4"/>
  </r>
  <r>
    <x v="65"/>
    <n v="236"/>
    <n v="30"/>
    <x v="4"/>
  </r>
  <r>
    <x v="65"/>
    <n v="216"/>
    <n v="31"/>
    <x v="4"/>
  </r>
  <r>
    <x v="65"/>
    <n v="178"/>
    <n v="32"/>
    <x v="4"/>
  </r>
  <r>
    <x v="65"/>
    <n v="215"/>
    <n v="33"/>
    <x v="4"/>
  </r>
  <r>
    <x v="65"/>
    <n v="200"/>
    <n v="34"/>
    <x v="4"/>
  </r>
  <r>
    <x v="65"/>
    <n v="182"/>
    <n v="35"/>
    <x v="4"/>
  </r>
  <r>
    <x v="65"/>
    <n v="169"/>
    <n v="36"/>
    <x v="4"/>
  </r>
  <r>
    <x v="65"/>
    <n v="182"/>
    <n v="37"/>
    <x v="4"/>
  </r>
  <r>
    <x v="65"/>
    <n v="165"/>
    <n v="38"/>
    <x v="4"/>
  </r>
  <r>
    <x v="65"/>
    <n v="155"/>
    <n v="39"/>
    <x v="4"/>
  </r>
  <r>
    <x v="65"/>
    <n v="186"/>
    <n v="40"/>
    <x v="4"/>
  </r>
  <r>
    <x v="65"/>
    <n v="172"/>
    <n v="41"/>
    <x v="4"/>
  </r>
  <r>
    <x v="65"/>
    <n v="169"/>
    <n v="42"/>
    <x v="4"/>
  </r>
  <r>
    <x v="65"/>
    <n v="159"/>
    <n v="43"/>
    <x v="4"/>
  </r>
  <r>
    <x v="65"/>
    <n v="170"/>
    <n v="44"/>
    <x v="4"/>
  </r>
  <r>
    <x v="65"/>
    <n v="155"/>
    <n v="45"/>
    <x v="4"/>
  </r>
  <r>
    <x v="65"/>
    <n v="132"/>
    <n v="46"/>
    <x v="4"/>
  </r>
  <r>
    <x v="65"/>
    <n v="128"/>
    <n v="47"/>
    <x v="4"/>
  </r>
  <r>
    <x v="65"/>
    <n v="113"/>
    <n v="48"/>
    <x v="4"/>
  </r>
  <r>
    <x v="65"/>
    <n v="156"/>
    <n v="49"/>
    <x v="4"/>
  </r>
  <r>
    <x v="65"/>
    <n v="128"/>
    <n v="50"/>
    <x v="4"/>
  </r>
  <r>
    <x v="65"/>
    <n v="148"/>
    <n v="51"/>
    <x v="4"/>
  </r>
  <r>
    <x v="65"/>
    <n v="141"/>
    <n v="52"/>
    <x v="4"/>
  </r>
  <r>
    <x v="65"/>
    <n v="143"/>
    <n v="53"/>
    <x v="4"/>
  </r>
  <r>
    <x v="65"/>
    <n v="130"/>
    <n v="54"/>
    <x v="4"/>
  </r>
  <r>
    <x v="65"/>
    <n v="123"/>
    <n v="55"/>
    <x v="4"/>
  </r>
  <r>
    <x v="65"/>
    <n v="123"/>
    <n v="56"/>
    <x v="4"/>
  </r>
  <r>
    <x v="65"/>
    <n v="120"/>
    <n v="57"/>
    <x v="4"/>
  </r>
  <r>
    <x v="65"/>
    <n v="109"/>
    <n v="58"/>
    <x v="4"/>
  </r>
  <r>
    <x v="65"/>
    <n v="115"/>
    <n v="59"/>
    <x v="4"/>
  </r>
  <r>
    <x v="65"/>
    <n v="99"/>
    <n v="60"/>
    <x v="5"/>
  </r>
  <r>
    <x v="65"/>
    <n v="106"/>
    <n v="61"/>
    <x v="5"/>
  </r>
  <r>
    <x v="65"/>
    <n v="88"/>
    <n v="62"/>
    <x v="5"/>
  </r>
  <r>
    <x v="65"/>
    <n v="83"/>
    <n v="63"/>
    <x v="5"/>
  </r>
  <r>
    <x v="65"/>
    <n v="101"/>
    <n v="64"/>
    <x v="5"/>
  </r>
  <r>
    <x v="65"/>
    <n v="77"/>
    <n v="65"/>
    <x v="5"/>
  </r>
  <r>
    <x v="65"/>
    <n v="82"/>
    <n v="66"/>
    <x v="5"/>
  </r>
  <r>
    <x v="65"/>
    <n v="72"/>
    <n v="67"/>
    <x v="5"/>
  </r>
  <r>
    <x v="65"/>
    <n v="61"/>
    <n v="68"/>
    <x v="5"/>
  </r>
  <r>
    <x v="65"/>
    <n v="58"/>
    <n v="69"/>
    <x v="5"/>
  </r>
  <r>
    <x v="65"/>
    <n v="63"/>
    <n v="70"/>
    <x v="5"/>
  </r>
  <r>
    <x v="65"/>
    <n v="59"/>
    <n v="71"/>
    <x v="5"/>
  </r>
  <r>
    <x v="65"/>
    <n v="40"/>
    <n v="72"/>
    <x v="5"/>
  </r>
  <r>
    <x v="65"/>
    <n v="35"/>
    <n v="73"/>
    <x v="5"/>
  </r>
  <r>
    <x v="65"/>
    <n v="32"/>
    <n v="74"/>
    <x v="5"/>
  </r>
  <r>
    <x v="65"/>
    <n v="35"/>
    <n v="75"/>
    <x v="5"/>
  </r>
  <r>
    <x v="65"/>
    <n v="19"/>
    <n v="76"/>
    <x v="5"/>
  </r>
  <r>
    <x v="65"/>
    <n v="19"/>
    <n v="77"/>
    <x v="5"/>
  </r>
  <r>
    <x v="65"/>
    <n v="22"/>
    <n v="78"/>
    <x v="5"/>
  </r>
  <r>
    <x v="65"/>
    <n v="25"/>
    <n v="79"/>
    <x v="5"/>
  </r>
  <r>
    <x v="65"/>
    <n v="21"/>
    <n v="80"/>
    <x v="5"/>
  </r>
  <r>
    <x v="65"/>
    <n v="14"/>
    <n v="81"/>
    <x v="5"/>
  </r>
  <r>
    <x v="65"/>
    <n v="14"/>
    <n v="82"/>
    <x v="5"/>
  </r>
  <r>
    <x v="65"/>
    <n v="13"/>
    <n v="83"/>
    <x v="5"/>
  </r>
  <r>
    <x v="65"/>
    <n v="13"/>
    <n v="84"/>
    <x v="5"/>
  </r>
  <r>
    <x v="65"/>
    <n v="11"/>
    <n v="85"/>
    <x v="5"/>
  </r>
  <r>
    <x v="65"/>
    <n v="12"/>
    <n v="86"/>
    <x v="5"/>
  </r>
  <r>
    <x v="65"/>
    <n v="4"/>
    <n v="87"/>
    <x v="5"/>
  </r>
  <r>
    <x v="65"/>
    <n v="6"/>
    <n v="88"/>
    <x v="5"/>
  </r>
  <r>
    <x v="65"/>
    <n v="5"/>
    <n v="89"/>
    <x v="5"/>
  </r>
  <r>
    <x v="65"/>
    <n v="3"/>
    <n v="90"/>
    <x v="5"/>
  </r>
  <r>
    <x v="65"/>
    <n v="3"/>
    <n v="91"/>
    <x v="5"/>
  </r>
  <r>
    <x v="65"/>
    <n v="5"/>
    <n v="92"/>
    <x v="5"/>
  </r>
  <r>
    <x v="65"/>
    <n v="2"/>
    <n v="93"/>
    <x v="5"/>
  </r>
  <r>
    <x v="65"/>
    <n v="3"/>
    <n v="94"/>
    <x v="5"/>
  </r>
  <r>
    <x v="65"/>
    <n v="2"/>
    <n v="95"/>
    <x v="5"/>
  </r>
  <r>
    <x v="65"/>
    <n v="2"/>
    <n v="96"/>
    <x v="5"/>
  </r>
  <r>
    <x v="65"/>
    <n v="1"/>
    <n v="98"/>
    <x v="5"/>
  </r>
  <r>
    <x v="65"/>
    <n v="1"/>
    <n v="99"/>
    <x v="5"/>
  </r>
  <r>
    <x v="66"/>
    <n v="5"/>
    <n v="0"/>
    <x v="0"/>
  </r>
  <r>
    <x v="66"/>
    <n v="12"/>
    <n v="1"/>
    <x v="0"/>
  </r>
  <r>
    <x v="66"/>
    <n v="5"/>
    <n v="2"/>
    <x v="0"/>
  </r>
  <r>
    <x v="66"/>
    <n v="12"/>
    <n v="3"/>
    <x v="0"/>
  </r>
  <r>
    <x v="66"/>
    <n v="12"/>
    <n v="4"/>
    <x v="0"/>
  </r>
  <r>
    <x v="66"/>
    <n v="10"/>
    <n v="5"/>
    <x v="0"/>
  </r>
  <r>
    <x v="66"/>
    <n v="11"/>
    <n v="6"/>
    <x v="1"/>
  </r>
  <r>
    <x v="66"/>
    <n v="11"/>
    <n v="7"/>
    <x v="1"/>
  </r>
  <r>
    <x v="66"/>
    <n v="10"/>
    <n v="8"/>
    <x v="1"/>
  </r>
  <r>
    <x v="66"/>
    <n v="15"/>
    <n v="9"/>
    <x v="1"/>
  </r>
  <r>
    <x v="66"/>
    <n v="13"/>
    <n v="10"/>
    <x v="1"/>
  </r>
  <r>
    <x v="66"/>
    <n v="12"/>
    <n v="11"/>
    <x v="1"/>
  </r>
  <r>
    <x v="66"/>
    <n v="14"/>
    <n v="12"/>
    <x v="2"/>
  </r>
  <r>
    <x v="66"/>
    <n v="10"/>
    <n v="13"/>
    <x v="2"/>
  </r>
  <r>
    <x v="66"/>
    <n v="21"/>
    <n v="14"/>
    <x v="2"/>
  </r>
  <r>
    <x v="66"/>
    <n v="14"/>
    <n v="15"/>
    <x v="2"/>
  </r>
  <r>
    <x v="66"/>
    <n v="23"/>
    <n v="16"/>
    <x v="2"/>
  </r>
  <r>
    <x v="66"/>
    <n v="24"/>
    <n v="17"/>
    <x v="2"/>
  </r>
  <r>
    <x v="66"/>
    <n v="14"/>
    <n v="18"/>
    <x v="3"/>
  </r>
  <r>
    <x v="66"/>
    <n v="24"/>
    <n v="19"/>
    <x v="3"/>
  </r>
  <r>
    <x v="66"/>
    <n v="24"/>
    <n v="20"/>
    <x v="3"/>
  </r>
  <r>
    <x v="66"/>
    <n v="22"/>
    <n v="21"/>
    <x v="3"/>
  </r>
  <r>
    <x v="66"/>
    <n v="20"/>
    <n v="22"/>
    <x v="3"/>
  </r>
  <r>
    <x v="66"/>
    <n v="19"/>
    <n v="23"/>
    <x v="3"/>
  </r>
  <r>
    <x v="66"/>
    <n v="19"/>
    <n v="24"/>
    <x v="3"/>
  </r>
  <r>
    <x v="66"/>
    <n v="27"/>
    <n v="25"/>
    <x v="3"/>
  </r>
  <r>
    <x v="66"/>
    <n v="19"/>
    <n v="26"/>
    <x v="3"/>
  </r>
  <r>
    <x v="66"/>
    <n v="31"/>
    <n v="27"/>
    <x v="3"/>
  </r>
  <r>
    <x v="66"/>
    <n v="27"/>
    <n v="28"/>
    <x v="3"/>
  </r>
  <r>
    <x v="66"/>
    <n v="20"/>
    <n v="29"/>
    <x v="4"/>
  </r>
  <r>
    <x v="66"/>
    <n v="18"/>
    <n v="30"/>
    <x v="4"/>
  </r>
  <r>
    <x v="66"/>
    <n v="14"/>
    <n v="31"/>
    <x v="4"/>
  </r>
  <r>
    <x v="66"/>
    <n v="21"/>
    <n v="32"/>
    <x v="4"/>
  </r>
  <r>
    <x v="66"/>
    <n v="20"/>
    <n v="33"/>
    <x v="4"/>
  </r>
  <r>
    <x v="66"/>
    <n v="19"/>
    <n v="34"/>
    <x v="4"/>
  </r>
  <r>
    <x v="66"/>
    <n v="16"/>
    <n v="35"/>
    <x v="4"/>
  </r>
  <r>
    <x v="66"/>
    <n v="24"/>
    <n v="36"/>
    <x v="4"/>
  </r>
  <r>
    <x v="66"/>
    <n v="25"/>
    <n v="37"/>
    <x v="4"/>
  </r>
  <r>
    <x v="66"/>
    <n v="17"/>
    <n v="38"/>
    <x v="4"/>
  </r>
  <r>
    <x v="66"/>
    <n v="20"/>
    <n v="39"/>
    <x v="4"/>
  </r>
  <r>
    <x v="66"/>
    <n v="19"/>
    <n v="40"/>
    <x v="4"/>
  </r>
  <r>
    <x v="66"/>
    <n v="18"/>
    <n v="41"/>
    <x v="4"/>
  </r>
  <r>
    <x v="66"/>
    <n v="19"/>
    <n v="42"/>
    <x v="4"/>
  </r>
  <r>
    <x v="66"/>
    <n v="29"/>
    <n v="43"/>
    <x v="4"/>
  </r>
  <r>
    <x v="66"/>
    <n v="22"/>
    <n v="44"/>
    <x v="4"/>
  </r>
  <r>
    <x v="66"/>
    <n v="11"/>
    <n v="45"/>
    <x v="4"/>
  </r>
  <r>
    <x v="66"/>
    <n v="13"/>
    <n v="46"/>
    <x v="4"/>
  </r>
  <r>
    <x v="66"/>
    <n v="14"/>
    <n v="47"/>
    <x v="4"/>
  </r>
  <r>
    <x v="66"/>
    <n v="12"/>
    <n v="48"/>
    <x v="4"/>
  </r>
  <r>
    <x v="66"/>
    <n v="15"/>
    <n v="49"/>
    <x v="4"/>
  </r>
  <r>
    <x v="66"/>
    <n v="11"/>
    <n v="50"/>
    <x v="4"/>
  </r>
  <r>
    <x v="66"/>
    <n v="18"/>
    <n v="51"/>
    <x v="4"/>
  </r>
  <r>
    <x v="66"/>
    <n v="9"/>
    <n v="52"/>
    <x v="4"/>
  </r>
  <r>
    <x v="66"/>
    <n v="11"/>
    <n v="53"/>
    <x v="4"/>
  </r>
  <r>
    <x v="66"/>
    <n v="14"/>
    <n v="54"/>
    <x v="4"/>
  </r>
  <r>
    <x v="66"/>
    <n v="12"/>
    <n v="55"/>
    <x v="4"/>
  </r>
  <r>
    <x v="66"/>
    <n v="14"/>
    <n v="56"/>
    <x v="4"/>
  </r>
  <r>
    <x v="66"/>
    <n v="21"/>
    <n v="57"/>
    <x v="4"/>
  </r>
  <r>
    <x v="66"/>
    <n v="16"/>
    <n v="58"/>
    <x v="4"/>
  </r>
  <r>
    <x v="66"/>
    <n v="12"/>
    <n v="59"/>
    <x v="4"/>
  </r>
  <r>
    <x v="66"/>
    <n v="18"/>
    <n v="60"/>
    <x v="5"/>
  </r>
  <r>
    <x v="66"/>
    <n v="10"/>
    <n v="61"/>
    <x v="5"/>
  </r>
  <r>
    <x v="66"/>
    <n v="11"/>
    <n v="62"/>
    <x v="5"/>
  </r>
  <r>
    <x v="66"/>
    <n v="9"/>
    <n v="63"/>
    <x v="5"/>
  </r>
  <r>
    <x v="66"/>
    <n v="20"/>
    <n v="64"/>
    <x v="5"/>
  </r>
  <r>
    <x v="66"/>
    <n v="12"/>
    <n v="65"/>
    <x v="5"/>
  </r>
  <r>
    <x v="66"/>
    <n v="5"/>
    <n v="66"/>
    <x v="5"/>
  </r>
  <r>
    <x v="66"/>
    <n v="8"/>
    <n v="67"/>
    <x v="5"/>
  </r>
  <r>
    <x v="66"/>
    <n v="9"/>
    <n v="68"/>
    <x v="5"/>
  </r>
  <r>
    <x v="66"/>
    <n v="8"/>
    <n v="69"/>
    <x v="5"/>
  </r>
  <r>
    <x v="66"/>
    <n v="7"/>
    <n v="70"/>
    <x v="5"/>
  </r>
  <r>
    <x v="66"/>
    <n v="2"/>
    <n v="71"/>
    <x v="5"/>
  </r>
  <r>
    <x v="66"/>
    <n v="8"/>
    <n v="72"/>
    <x v="5"/>
  </r>
  <r>
    <x v="66"/>
    <n v="5"/>
    <n v="73"/>
    <x v="5"/>
  </r>
  <r>
    <x v="66"/>
    <n v="5"/>
    <n v="74"/>
    <x v="5"/>
  </r>
  <r>
    <x v="66"/>
    <n v="9"/>
    <n v="75"/>
    <x v="5"/>
  </r>
  <r>
    <x v="66"/>
    <n v="6"/>
    <n v="76"/>
    <x v="5"/>
  </r>
  <r>
    <x v="66"/>
    <n v="5"/>
    <n v="77"/>
    <x v="5"/>
  </r>
  <r>
    <x v="66"/>
    <n v="4"/>
    <n v="78"/>
    <x v="5"/>
  </r>
  <r>
    <x v="66"/>
    <n v="4"/>
    <n v="79"/>
    <x v="5"/>
  </r>
  <r>
    <x v="66"/>
    <n v="5"/>
    <n v="80"/>
    <x v="5"/>
  </r>
  <r>
    <x v="66"/>
    <n v="2"/>
    <n v="81"/>
    <x v="5"/>
  </r>
  <r>
    <x v="66"/>
    <n v="2"/>
    <n v="82"/>
    <x v="5"/>
  </r>
  <r>
    <x v="66"/>
    <n v="5"/>
    <n v="83"/>
    <x v="5"/>
  </r>
  <r>
    <x v="66"/>
    <n v="2"/>
    <n v="84"/>
    <x v="5"/>
  </r>
  <r>
    <x v="66"/>
    <n v="2"/>
    <n v="85"/>
    <x v="5"/>
  </r>
  <r>
    <x v="66"/>
    <n v="2"/>
    <n v="86"/>
    <x v="5"/>
  </r>
  <r>
    <x v="66"/>
    <n v="1"/>
    <n v="88"/>
    <x v="5"/>
  </r>
  <r>
    <x v="66"/>
    <n v="1"/>
    <n v="89"/>
    <x v="5"/>
  </r>
  <r>
    <x v="66"/>
    <n v="1"/>
    <n v="92"/>
    <x v="5"/>
  </r>
  <r>
    <x v="66"/>
    <n v="2"/>
    <n v="93"/>
    <x v="5"/>
  </r>
  <r>
    <x v="66"/>
    <n v="1"/>
    <n v="94"/>
    <x v="5"/>
  </r>
  <r>
    <x v="66"/>
    <n v="1"/>
    <n v="95"/>
    <x v="5"/>
  </r>
  <r>
    <x v="67"/>
    <n v="23"/>
    <n v="0"/>
    <x v="0"/>
  </r>
  <r>
    <x v="67"/>
    <n v="20"/>
    <n v="1"/>
    <x v="0"/>
  </r>
  <r>
    <x v="67"/>
    <n v="20"/>
    <n v="2"/>
    <x v="0"/>
  </r>
  <r>
    <x v="67"/>
    <n v="25"/>
    <n v="3"/>
    <x v="0"/>
  </r>
  <r>
    <x v="67"/>
    <n v="27"/>
    <n v="4"/>
    <x v="0"/>
  </r>
  <r>
    <x v="67"/>
    <n v="36"/>
    <n v="5"/>
    <x v="0"/>
  </r>
  <r>
    <x v="67"/>
    <n v="24"/>
    <n v="6"/>
    <x v="1"/>
  </r>
  <r>
    <x v="67"/>
    <n v="18"/>
    <n v="7"/>
    <x v="1"/>
  </r>
  <r>
    <x v="67"/>
    <n v="31"/>
    <n v="8"/>
    <x v="1"/>
  </r>
  <r>
    <x v="67"/>
    <n v="27"/>
    <n v="9"/>
    <x v="1"/>
  </r>
  <r>
    <x v="67"/>
    <n v="29"/>
    <n v="10"/>
    <x v="1"/>
  </r>
  <r>
    <x v="67"/>
    <n v="17"/>
    <n v="11"/>
    <x v="1"/>
  </r>
  <r>
    <x v="67"/>
    <n v="25"/>
    <n v="12"/>
    <x v="2"/>
  </r>
  <r>
    <x v="67"/>
    <n v="39"/>
    <n v="13"/>
    <x v="2"/>
  </r>
  <r>
    <x v="67"/>
    <n v="34"/>
    <n v="14"/>
    <x v="2"/>
  </r>
  <r>
    <x v="67"/>
    <n v="29"/>
    <n v="15"/>
    <x v="2"/>
  </r>
  <r>
    <x v="67"/>
    <n v="31"/>
    <n v="16"/>
    <x v="2"/>
  </r>
  <r>
    <x v="67"/>
    <n v="24"/>
    <n v="17"/>
    <x v="2"/>
  </r>
  <r>
    <x v="67"/>
    <n v="30"/>
    <n v="18"/>
    <x v="3"/>
  </r>
  <r>
    <x v="67"/>
    <n v="46"/>
    <n v="19"/>
    <x v="3"/>
  </r>
  <r>
    <x v="67"/>
    <n v="40"/>
    <n v="20"/>
    <x v="3"/>
  </r>
  <r>
    <x v="67"/>
    <n v="50"/>
    <n v="21"/>
    <x v="3"/>
  </r>
  <r>
    <x v="67"/>
    <n v="51"/>
    <n v="22"/>
    <x v="3"/>
  </r>
  <r>
    <x v="67"/>
    <n v="59"/>
    <n v="23"/>
    <x v="3"/>
  </r>
  <r>
    <x v="67"/>
    <n v="47"/>
    <n v="24"/>
    <x v="3"/>
  </r>
  <r>
    <x v="67"/>
    <n v="56"/>
    <n v="25"/>
    <x v="3"/>
  </r>
  <r>
    <x v="67"/>
    <n v="52"/>
    <n v="26"/>
    <x v="3"/>
  </r>
  <r>
    <x v="67"/>
    <n v="50"/>
    <n v="27"/>
    <x v="3"/>
  </r>
  <r>
    <x v="67"/>
    <n v="51"/>
    <n v="28"/>
    <x v="3"/>
  </r>
  <r>
    <x v="67"/>
    <n v="45"/>
    <n v="29"/>
    <x v="4"/>
  </r>
  <r>
    <x v="67"/>
    <n v="50"/>
    <n v="30"/>
    <x v="4"/>
  </r>
  <r>
    <x v="67"/>
    <n v="55"/>
    <n v="31"/>
    <x v="4"/>
  </r>
  <r>
    <x v="67"/>
    <n v="55"/>
    <n v="32"/>
    <x v="4"/>
  </r>
  <r>
    <x v="67"/>
    <n v="46"/>
    <n v="33"/>
    <x v="4"/>
  </r>
  <r>
    <x v="67"/>
    <n v="45"/>
    <n v="34"/>
    <x v="4"/>
  </r>
  <r>
    <x v="67"/>
    <n v="43"/>
    <n v="35"/>
    <x v="4"/>
  </r>
  <r>
    <x v="67"/>
    <n v="38"/>
    <n v="36"/>
    <x v="4"/>
  </r>
  <r>
    <x v="67"/>
    <n v="33"/>
    <n v="37"/>
    <x v="4"/>
  </r>
  <r>
    <x v="67"/>
    <n v="43"/>
    <n v="38"/>
    <x v="4"/>
  </r>
  <r>
    <x v="67"/>
    <n v="37"/>
    <n v="39"/>
    <x v="4"/>
  </r>
  <r>
    <x v="67"/>
    <n v="29"/>
    <n v="40"/>
    <x v="4"/>
  </r>
  <r>
    <x v="67"/>
    <n v="36"/>
    <n v="41"/>
    <x v="4"/>
  </r>
  <r>
    <x v="67"/>
    <n v="36"/>
    <n v="42"/>
    <x v="4"/>
  </r>
  <r>
    <x v="67"/>
    <n v="35"/>
    <n v="43"/>
    <x v="4"/>
  </r>
  <r>
    <x v="67"/>
    <n v="27"/>
    <n v="44"/>
    <x v="4"/>
  </r>
  <r>
    <x v="67"/>
    <n v="27"/>
    <n v="45"/>
    <x v="4"/>
  </r>
  <r>
    <x v="67"/>
    <n v="19"/>
    <n v="46"/>
    <x v="4"/>
  </r>
  <r>
    <x v="67"/>
    <n v="34"/>
    <n v="47"/>
    <x v="4"/>
  </r>
  <r>
    <x v="67"/>
    <n v="32"/>
    <n v="48"/>
    <x v="4"/>
  </r>
  <r>
    <x v="67"/>
    <n v="24"/>
    <n v="49"/>
    <x v="4"/>
  </r>
  <r>
    <x v="67"/>
    <n v="33"/>
    <n v="50"/>
    <x v="4"/>
  </r>
  <r>
    <x v="67"/>
    <n v="30"/>
    <n v="51"/>
    <x v="4"/>
  </r>
  <r>
    <x v="67"/>
    <n v="19"/>
    <n v="52"/>
    <x v="4"/>
  </r>
  <r>
    <x v="67"/>
    <n v="22"/>
    <n v="53"/>
    <x v="4"/>
  </r>
  <r>
    <x v="67"/>
    <n v="36"/>
    <n v="54"/>
    <x v="4"/>
  </r>
  <r>
    <x v="67"/>
    <n v="24"/>
    <n v="55"/>
    <x v="4"/>
  </r>
  <r>
    <x v="67"/>
    <n v="22"/>
    <n v="56"/>
    <x v="4"/>
  </r>
  <r>
    <x v="67"/>
    <n v="19"/>
    <n v="57"/>
    <x v="4"/>
  </r>
  <r>
    <x v="67"/>
    <n v="19"/>
    <n v="58"/>
    <x v="4"/>
  </r>
  <r>
    <x v="67"/>
    <n v="25"/>
    <n v="59"/>
    <x v="4"/>
  </r>
  <r>
    <x v="67"/>
    <n v="20"/>
    <n v="60"/>
    <x v="5"/>
  </r>
  <r>
    <x v="67"/>
    <n v="17"/>
    <n v="61"/>
    <x v="5"/>
  </r>
  <r>
    <x v="67"/>
    <n v="14"/>
    <n v="62"/>
    <x v="5"/>
  </r>
  <r>
    <x v="67"/>
    <n v="14"/>
    <n v="63"/>
    <x v="5"/>
  </r>
  <r>
    <x v="67"/>
    <n v="12"/>
    <n v="64"/>
    <x v="5"/>
  </r>
  <r>
    <x v="67"/>
    <n v="9"/>
    <n v="65"/>
    <x v="5"/>
  </r>
  <r>
    <x v="67"/>
    <n v="10"/>
    <n v="66"/>
    <x v="5"/>
  </r>
  <r>
    <x v="67"/>
    <n v="9"/>
    <n v="67"/>
    <x v="5"/>
  </r>
  <r>
    <x v="67"/>
    <n v="7"/>
    <n v="68"/>
    <x v="5"/>
  </r>
  <r>
    <x v="67"/>
    <n v="9"/>
    <n v="69"/>
    <x v="5"/>
  </r>
  <r>
    <x v="67"/>
    <n v="8"/>
    <n v="70"/>
    <x v="5"/>
  </r>
  <r>
    <x v="67"/>
    <n v="2"/>
    <n v="71"/>
    <x v="5"/>
  </r>
  <r>
    <x v="67"/>
    <n v="11"/>
    <n v="72"/>
    <x v="5"/>
  </r>
  <r>
    <x v="67"/>
    <n v="5"/>
    <n v="73"/>
    <x v="5"/>
  </r>
  <r>
    <x v="67"/>
    <n v="4"/>
    <n v="74"/>
    <x v="5"/>
  </r>
  <r>
    <x v="67"/>
    <n v="4"/>
    <n v="75"/>
    <x v="5"/>
  </r>
  <r>
    <x v="67"/>
    <n v="6"/>
    <n v="76"/>
    <x v="5"/>
  </r>
  <r>
    <x v="67"/>
    <n v="2"/>
    <n v="77"/>
    <x v="5"/>
  </r>
  <r>
    <x v="67"/>
    <n v="4"/>
    <n v="78"/>
    <x v="5"/>
  </r>
  <r>
    <x v="67"/>
    <n v="5"/>
    <n v="79"/>
    <x v="5"/>
  </r>
  <r>
    <x v="67"/>
    <n v="3"/>
    <n v="80"/>
    <x v="5"/>
  </r>
  <r>
    <x v="67"/>
    <n v="5"/>
    <n v="81"/>
    <x v="5"/>
  </r>
  <r>
    <x v="67"/>
    <n v="5"/>
    <n v="82"/>
    <x v="5"/>
  </r>
  <r>
    <x v="67"/>
    <n v="2"/>
    <n v="83"/>
    <x v="5"/>
  </r>
  <r>
    <x v="67"/>
    <n v="1"/>
    <n v="84"/>
    <x v="5"/>
  </r>
  <r>
    <x v="67"/>
    <n v="2"/>
    <n v="85"/>
    <x v="5"/>
  </r>
  <r>
    <x v="67"/>
    <n v="3"/>
    <n v="86"/>
    <x v="5"/>
  </r>
  <r>
    <x v="67"/>
    <n v="1"/>
    <n v="87"/>
    <x v="5"/>
  </r>
  <r>
    <x v="67"/>
    <n v="1"/>
    <n v="89"/>
    <x v="5"/>
  </r>
  <r>
    <x v="67"/>
    <n v="1"/>
    <n v="90"/>
    <x v="5"/>
  </r>
  <r>
    <x v="67"/>
    <n v="1"/>
    <n v="91"/>
    <x v="5"/>
  </r>
  <r>
    <x v="67"/>
    <n v="1"/>
    <n v="92"/>
    <x v="5"/>
  </r>
  <r>
    <x v="68"/>
    <n v="486"/>
    <n v="0"/>
    <x v="0"/>
  </r>
  <r>
    <x v="68"/>
    <n v="511"/>
    <n v="1"/>
    <x v="0"/>
  </r>
  <r>
    <x v="68"/>
    <n v="571"/>
    <n v="2"/>
    <x v="0"/>
  </r>
  <r>
    <x v="68"/>
    <n v="548"/>
    <n v="3"/>
    <x v="0"/>
  </r>
  <r>
    <x v="68"/>
    <n v="573"/>
    <n v="4"/>
    <x v="0"/>
  </r>
  <r>
    <x v="68"/>
    <n v="593"/>
    <n v="5"/>
    <x v="0"/>
  </r>
  <r>
    <x v="68"/>
    <n v="537"/>
    <n v="6"/>
    <x v="1"/>
  </r>
  <r>
    <x v="68"/>
    <n v="559"/>
    <n v="7"/>
    <x v="1"/>
  </r>
  <r>
    <x v="68"/>
    <n v="533"/>
    <n v="8"/>
    <x v="1"/>
  </r>
  <r>
    <x v="68"/>
    <n v="591"/>
    <n v="9"/>
    <x v="1"/>
  </r>
  <r>
    <x v="68"/>
    <n v="532"/>
    <n v="10"/>
    <x v="1"/>
  </r>
  <r>
    <x v="68"/>
    <n v="548"/>
    <n v="11"/>
    <x v="1"/>
  </r>
  <r>
    <x v="68"/>
    <n v="574"/>
    <n v="12"/>
    <x v="2"/>
  </r>
  <r>
    <x v="68"/>
    <n v="600"/>
    <n v="13"/>
    <x v="2"/>
  </r>
  <r>
    <x v="68"/>
    <n v="627"/>
    <n v="14"/>
    <x v="2"/>
  </r>
  <r>
    <x v="68"/>
    <n v="675"/>
    <n v="15"/>
    <x v="2"/>
  </r>
  <r>
    <x v="68"/>
    <n v="614"/>
    <n v="16"/>
    <x v="2"/>
  </r>
  <r>
    <x v="68"/>
    <n v="597"/>
    <n v="17"/>
    <x v="2"/>
  </r>
  <r>
    <x v="68"/>
    <n v="677"/>
    <n v="18"/>
    <x v="3"/>
  </r>
  <r>
    <x v="68"/>
    <n v="727"/>
    <n v="19"/>
    <x v="3"/>
  </r>
  <r>
    <x v="68"/>
    <n v="862"/>
    <n v="20"/>
    <x v="3"/>
  </r>
  <r>
    <x v="68"/>
    <n v="936"/>
    <n v="21"/>
    <x v="3"/>
  </r>
  <r>
    <x v="68"/>
    <n v="949"/>
    <n v="22"/>
    <x v="3"/>
  </r>
  <r>
    <x v="68"/>
    <n v="986"/>
    <n v="23"/>
    <x v="3"/>
  </r>
  <r>
    <x v="68"/>
    <n v="935"/>
    <n v="24"/>
    <x v="3"/>
  </r>
  <r>
    <x v="68"/>
    <n v="927"/>
    <n v="25"/>
    <x v="3"/>
  </r>
  <r>
    <x v="68"/>
    <n v="934"/>
    <n v="26"/>
    <x v="3"/>
  </r>
  <r>
    <x v="68"/>
    <n v="957"/>
    <n v="27"/>
    <x v="3"/>
  </r>
  <r>
    <x v="68"/>
    <n v="957"/>
    <n v="28"/>
    <x v="3"/>
  </r>
  <r>
    <x v="68"/>
    <n v="885"/>
    <n v="29"/>
    <x v="4"/>
  </r>
  <r>
    <x v="68"/>
    <n v="889"/>
    <n v="30"/>
    <x v="4"/>
  </r>
  <r>
    <x v="68"/>
    <n v="867"/>
    <n v="31"/>
    <x v="4"/>
  </r>
  <r>
    <x v="68"/>
    <n v="845"/>
    <n v="32"/>
    <x v="4"/>
  </r>
  <r>
    <x v="68"/>
    <n v="795"/>
    <n v="33"/>
    <x v="4"/>
  </r>
  <r>
    <x v="68"/>
    <n v="732"/>
    <n v="34"/>
    <x v="4"/>
  </r>
  <r>
    <x v="68"/>
    <n v="830"/>
    <n v="35"/>
    <x v="4"/>
  </r>
  <r>
    <x v="68"/>
    <n v="744"/>
    <n v="36"/>
    <x v="4"/>
  </r>
  <r>
    <x v="68"/>
    <n v="758"/>
    <n v="37"/>
    <x v="4"/>
  </r>
  <r>
    <x v="68"/>
    <n v="706"/>
    <n v="38"/>
    <x v="4"/>
  </r>
  <r>
    <x v="68"/>
    <n v="687"/>
    <n v="39"/>
    <x v="4"/>
  </r>
  <r>
    <x v="68"/>
    <n v="789"/>
    <n v="40"/>
    <x v="4"/>
  </r>
  <r>
    <x v="68"/>
    <n v="694"/>
    <n v="41"/>
    <x v="4"/>
  </r>
  <r>
    <x v="68"/>
    <n v="722"/>
    <n v="42"/>
    <x v="4"/>
  </r>
  <r>
    <x v="68"/>
    <n v="645"/>
    <n v="43"/>
    <x v="4"/>
  </r>
  <r>
    <x v="68"/>
    <n v="572"/>
    <n v="44"/>
    <x v="4"/>
  </r>
  <r>
    <x v="68"/>
    <n v="565"/>
    <n v="45"/>
    <x v="4"/>
  </r>
  <r>
    <x v="68"/>
    <n v="548"/>
    <n v="46"/>
    <x v="4"/>
  </r>
  <r>
    <x v="68"/>
    <n v="547"/>
    <n v="47"/>
    <x v="4"/>
  </r>
  <r>
    <x v="68"/>
    <n v="523"/>
    <n v="48"/>
    <x v="4"/>
  </r>
  <r>
    <x v="68"/>
    <n v="535"/>
    <n v="49"/>
    <x v="4"/>
  </r>
  <r>
    <x v="68"/>
    <n v="498"/>
    <n v="50"/>
    <x v="4"/>
  </r>
  <r>
    <x v="68"/>
    <n v="555"/>
    <n v="51"/>
    <x v="4"/>
  </r>
  <r>
    <x v="68"/>
    <n v="547"/>
    <n v="52"/>
    <x v="4"/>
  </r>
  <r>
    <x v="68"/>
    <n v="535"/>
    <n v="53"/>
    <x v="4"/>
  </r>
  <r>
    <x v="68"/>
    <n v="507"/>
    <n v="54"/>
    <x v="4"/>
  </r>
  <r>
    <x v="68"/>
    <n v="486"/>
    <n v="55"/>
    <x v="4"/>
  </r>
  <r>
    <x v="68"/>
    <n v="502"/>
    <n v="56"/>
    <x v="4"/>
  </r>
  <r>
    <x v="68"/>
    <n v="502"/>
    <n v="57"/>
    <x v="4"/>
  </r>
  <r>
    <x v="68"/>
    <n v="461"/>
    <n v="58"/>
    <x v="4"/>
  </r>
  <r>
    <x v="68"/>
    <n v="473"/>
    <n v="59"/>
    <x v="4"/>
  </r>
  <r>
    <x v="68"/>
    <n v="406"/>
    <n v="60"/>
    <x v="5"/>
  </r>
  <r>
    <x v="68"/>
    <n v="412"/>
    <n v="61"/>
    <x v="5"/>
  </r>
  <r>
    <x v="68"/>
    <n v="388"/>
    <n v="62"/>
    <x v="5"/>
  </r>
  <r>
    <x v="68"/>
    <n v="383"/>
    <n v="63"/>
    <x v="5"/>
  </r>
  <r>
    <x v="68"/>
    <n v="359"/>
    <n v="64"/>
    <x v="5"/>
  </r>
  <r>
    <x v="68"/>
    <n v="336"/>
    <n v="65"/>
    <x v="5"/>
  </r>
  <r>
    <x v="68"/>
    <n v="280"/>
    <n v="66"/>
    <x v="5"/>
  </r>
  <r>
    <x v="68"/>
    <n v="294"/>
    <n v="67"/>
    <x v="5"/>
  </r>
  <r>
    <x v="68"/>
    <n v="274"/>
    <n v="68"/>
    <x v="5"/>
  </r>
  <r>
    <x v="68"/>
    <n v="253"/>
    <n v="69"/>
    <x v="5"/>
  </r>
  <r>
    <x v="68"/>
    <n v="224"/>
    <n v="70"/>
    <x v="5"/>
  </r>
  <r>
    <x v="68"/>
    <n v="188"/>
    <n v="71"/>
    <x v="5"/>
  </r>
  <r>
    <x v="68"/>
    <n v="179"/>
    <n v="72"/>
    <x v="5"/>
  </r>
  <r>
    <x v="68"/>
    <n v="192"/>
    <n v="73"/>
    <x v="5"/>
  </r>
  <r>
    <x v="68"/>
    <n v="178"/>
    <n v="74"/>
    <x v="5"/>
  </r>
  <r>
    <x v="68"/>
    <n v="141"/>
    <n v="75"/>
    <x v="5"/>
  </r>
  <r>
    <x v="68"/>
    <n v="131"/>
    <n v="76"/>
    <x v="5"/>
  </r>
  <r>
    <x v="68"/>
    <n v="122"/>
    <n v="77"/>
    <x v="5"/>
  </r>
  <r>
    <x v="68"/>
    <n v="114"/>
    <n v="78"/>
    <x v="5"/>
  </r>
  <r>
    <x v="68"/>
    <n v="118"/>
    <n v="79"/>
    <x v="5"/>
  </r>
  <r>
    <x v="68"/>
    <n v="80"/>
    <n v="80"/>
    <x v="5"/>
  </r>
  <r>
    <x v="68"/>
    <n v="97"/>
    <n v="81"/>
    <x v="5"/>
  </r>
  <r>
    <x v="68"/>
    <n v="58"/>
    <n v="82"/>
    <x v="5"/>
  </r>
  <r>
    <x v="68"/>
    <n v="52"/>
    <n v="83"/>
    <x v="5"/>
  </r>
  <r>
    <x v="68"/>
    <n v="65"/>
    <n v="84"/>
    <x v="5"/>
  </r>
  <r>
    <x v="68"/>
    <n v="37"/>
    <n v="85"/>
    <x v="5"/>
  </r>
  <r>
    <x v="68"/>
    <n v="37"/>
    <n v="86"/>
    <x v="5"/>
  </r>
  <r>
    <x v="68"/>
    <n v="44"/>
    <n v="87"/>
    <x v="5"/>
  </r>
  <r>
    <x v="68"/>
    <n v="35"/>
    <n v="88"/>
    <x v="5"/>
  </r>
  <r>
    <x v="68"/>
    <n v="31"/>
    <n v="89"/>
    <x v="5"/>
  </r>
  <r>
    <x v="68"/>
    <n v="20"/>
    <n v="90"/>
    <x v="5"/>
  </r>
  <r>
    <x v="68"/>
    <n v="22"/>
    <n v="91"/>
    <x v="5"/>
  </r>
  <r>
    <x v="68"/>
    <n v="14"/>
    <n v="92"/>
    <x v="5"/>
  </r>
  <r>
    <x v="68"/>
    <n v="12"/>
    <n v="93"/>
    <x v="5"/>
  </r>
  <r>
    <x v="68"/>
    <n v="8"/>
    <n v="94"/>
    <x v="5"/>
  </r>
  <r>
    <x v="68"/>
    <n v="13"/>
    <n v="95"/>
    <x v="5"/>
  </r>
  <r>
    <x v="68"/>
    <n v="6"/>
    <n v="96"/>
    <x v="5"/>
  </r>
  <r>
    <x v="68"/>
    <n v="7"/>
    <n v="97"/>
    <x v="5"/>
  </r>
  <r>
    <x v="68"/>
    <n v="1"/>
    <n v="99"/>
    <x v="5"/>
  </r>
  <r>
    <x v="68"/>
    <n v="2"/>
    <n v="101"/>
    <x v="5"/>
  </r>
  <r>
    <x v="68"/>
    <n v="1"/>
    <n v="104"/>
    <x v="5"/>
  </r>
  <r>
    <x v="69"/>
    <n v="6"/>
    <n v="0"/>
    <x v="0"/>
  </r>
  <r>
    <x v="69"/>
    <n v="7"/>
    <n v="1"/>
    <x v="0"/>
  </r>
  <r>
    <x v="69"/>
    <n v="11"/>
    <n v="2"/>
    <x v="0"/>
  </r>
  <r>
    <x v="69"/>
    <n v="14"/>
    <n v="3"/>
    <x v="0"/>
  </r>
  <r>
    <x v="69"/>
    <n v="11"/>
    <n v="4"/>
    <x v="0"/>
  </r>
  <r>
    <x v="69"/>
    <n v="12"/>
    <n v="5"/>
    <x v="0"/>
  </r>
  <r>
    <x v="69"/>
    <n v="6"/>
    <n v="6"/>
    <x v="1"/>
  </r>
  <r>
    <x v="69"/>
    <n v="9"/>
    <n v="7"/>
    <x v="1"/>
  </r>
  <r>
    <x v="69"/>
    <n v="9"/>
    <n v="8"/>
    <x v="1"/>
  </r>
  <r>
    <x v="69"/>
    <n v="8"/>
    <n v="9"/>
    <x v="1"/>
  </r>
  <r>
    <x v="69"/>
    <n v="14"/>
    <n v="10"/>
    <x v="1"/>
  </r>
  <r>
    <x v="69"/>
    <n v="11"/>
    <n v="11"/>
    <x v="1"/>
  </r>
  <r>
    <x v="69"/>
    <n v="12"/>
    <n v="12"/>
    <x v="2"/>
  </r>
  <r>
    <x v="69"/>
    <n v="8"/>
    <n v="13"/>
    <x v="2"/>
  </r>
  <r>
    <x v="69"/>
    <n v="15"/>
    <n v="14"/>
    <x v="2"/>
  </r>
  <r>
    <x v="69"/>
    <n v="14"/>
    <n v="15"/>
    <x v="2"/>
  </r>
  <r>
    <x v="69"/>
    <n v="15"/>
    <n v="16"/>
    <x v="2"/>
  </r>
  <r>
    <x v="69"/>
    <n v="14"/>
    <n v="17"/>
    <x v="2"/>
  </r>
  <r>
    <x v="69"/>
    <n v="21"/>
    <n v="18"/>
    <x v="3"/>
  </r>
  <r>
    <x v="69"/>
    <n v="22"/>
    <n v="19"/>
    <x v="3"/>
  </r>
  <r>
    <x v="69"/>
    <n v="17"/>
    <n v="20"/>
    <x v="3"/>
  </r>
  <r>
    <x v="69"/>
    <n v="14"/>
    <n v="21"/>
    <x v="3"/>
  </r>
  <r>
    <x v="69"/>
    <n v="18"/>
    <n v="22"/>
    <x v="3"/>
  </r>
  <r>
    <x v="69"/>
    <n v="27"/>
    <n v="23"/>
    <x v="3"/>
  </r>
  <r>
    <x v="69"/>
    <n v="12"/>
    <n v="24"/>
    <x v="3"/>
  </r>
  <r>
    <x v="69"/>
    <n v="14"/>
    <n v="25"/>
    <x v="3"/>
  </r>
  <r>
    <x v="69"/>
    <n v="19"/>
    <n v="26"/>
    <x v="3"/>
  </r>
  <r>
    <x v="69"/>
    <n v="18"/>
    <n v="27"/>
    <x v="3"/>
  </r>
  <r>
    <x v="69"/>
    <n v="18"/>
    <n v="28"/>
    <x v="3"/>
  </r>
  <r>
    <x v="69"/>
    <n v="12"/>
    <n v="29"/>
    <x v="4"/>
  </r>
  <r>
    <x v="69"/>
    <n v="6"/>
    <n v="30"/>
    <x v="4"/>
  </r>
  <r>
    <x v="69"/>
    <n v="25"/>
    <n v="31"/>
    <x v="4"/>
  </r>
  <r>
    <x v="69"/>
    <n v="10"/>
    <n v="32"/>
    <x v="4"/>
  </r>
  <r>
    <x v="69"/>
    <n v="14"/>
    <n v="33"/>
    <x v="4"/>
  </r>
  <r>
    <x v="69"/>
    <n v="12"/>
    <n v="34"/>
    <x v="4"/>
  </r>
  <r>
    <x v="69"/>
    <n v="13"/>
    <n v="35"/>
    <x v="4"/>
  </r>
  <r>
    <x v="69"/>
    <n v="9"/>
    <n v="36"/>
    <x v="4"/>
  </r>
  <r>
    <x v="69"/>
    <n v="11"/>
    <n v="37"/>
    <x v="4"/>
  </r>
  <r>
    <x v="69"/>
    <n v="9"/>
    <n v="38"/>
    <x v="4"/>
  </r>
  <r>
    <x v="69"/>
    <n v="11"/>
    <n v="39"/>
    <x v="4"/>
  </r>
  <r>
    <x v="69"/>
    <n v="13"/>
    <n v="40"/>
    <x v="4"/>
  </r>
  <r>
    <x v="69"/>
    <n v="19"/>
    <n v="41"/>
    <x v="4"/>
  </r>
  <r>
    <x v="69"/>
    <n v="15"/>
    <n v="42"/>
    <x v="4"/>
  </r>
  <r>
    <x v="69"/>
    <n v="26"/>
    <n v="43"/>
    <x v="4"/>
  </r>
  <r>
    <x v="69"/>
    <n v="12"/>
    <n v="44"/>
    <x v="4"/>
  </r>
  <r>
    <x v="69"/>
    <n v="8"/>
    <n v="45"/>
    <x v="4"/>
  </r>
  <r>
    <x v="69"/>
    <n v="13"/>
    <n v="46"/>
    <x v="4"/>
  </r>
  <r>
    <x v="69"/>
    <n v="10"/>
    <n v="47"/>
    <x v="4"/>
  </r>
  <r>
    <x v="69"/>
    <n v="14"/>
    <n v="48"/>
    <x v="4"/>
  </r>
  <r>
    <x v="69"/>
    <n v="9"/>
    <n v="49"/>
    <x v="4"/>
  </r>
  <r>
    <x v="69"/>
    <n v="14"/>
    <n v="50"/>
    <x v="4"/>
  </r>
  <r>
    <x v="69"/>
    <n v="15"/>
    <n v="51"/>
    <x v="4"/>
  </r>
  <r>
    <x v="69"/>
    <n v="14"/>
    <n v="52"/>
    <x v="4"/>
  </r>
  <r>
    <x v="69"/>
    <n v="9"/>
    <n v="53"/>
    <x v="4"/>
  </r>
  <r>
    <x v="69"/>
    <n v="10"/>
    <n v="54"/>
    <x v="4"/>
  </r>
  <r>
    <x v="69"/>
    <n v="9"/>
    <n v="55"/>
    <x v="4"/>
  </r>
  <r>
    <x v="69"/>
    <n v="7"/>
    <n v="56"/>
    <x v="4"/>
  </r>
  <r>
    <x v="69"/>
    <n v="7"/>
    <n v="57"/>
    <x v="4"/>
  </r>
  <r>
    <x v="69"/>
    <n v="11"/>
    <n v="58"/>
    <x v="4"/>
  </r>
  <r>
    <x v="69"/>
    <n v="10"/>
    <n v="59"/>
    <x v="4"/>
  </r>
  <r>
    <x v="69"/>
    <n v="7"/>
    <n v="60"/>
    <x v="5"/>
  </r>
  <r>
    <x v="69"/>
    <n v="10"/>
    <n v="61"/>
    <x v="5"/>
  </r>
  <r>
    <x v="69"/>
    <n v="11"/>
    <n v="62"/>
    <x v="5"/>
  </r>
  <r>
    <x v="69"/>
    <n v="10"/>
    <n v="63"/>
    <x v="5"/>
  </r>
  <r>
    <x v="69"/>
    <n v="9"/>
    <n v="64"/>
    <x v="5"/>
  </r>
  <r>
    <x v="69"/>
    <n v="7"/>
    <n v="65"/>
    <x v="5"/>
  </r>
  <r>
    <x v="69"/>
    <n v="7"/>
    <n v="66"/>
    <x v="5"/>
  </r>
  <r>
    <x v="69"/>
    <n v="9"/>
    <n v="67"/>
    <x v="5"/>
  </r>
  <r>
    <x v="69"/>
    <n v="10"/>
    <n v="68"/>
    <x v="5"/>
  </r>
  <r>
    <x v="69"/>
    <n v="4"/>
    <n v="69"/>
    <x v="5"/>
  </r>
  <r>
    <x v="69"/>
    <n v="5"/>
    <n v="70"/>
    <x v="5"/>
  </r>
  <r>
    <x v="69"/>
    <n v="5"/>
    <n v="71"/>
    <x v="5"/>
  </r>
  <r>
    <x v="69"/>
    <n v="5"/>
    <n v="72"/>
    <x v="5"/>
  </r>
  <r>
    <x v="69"/>
    <n v="7"/>
    <n v="73"/>
    <x v="5"/>
  </r>
  <r>
    <x v="69"/>
    <n v="11"/>
    <n v="74"/>
    <x v="5"/>
  </r>
  <r>
    <x v="69"/>
    <n v="4"/>
    <n v="75"/>
    <x v="5"/>
  </r>
  <r>
    <x v="69"/>
    <n v="5"/>
    <n v="76"/>
    <x v="5"/>
  </r>
  <r>
    <x v="69"/>
    <n v="3"/>
    <n v="77"/>
    <x v="5"/>
  </r>
  <r>
    <x v="69"/>
    <n v="5"/>
    <n v="78"/>
    <x v="5"/>
  </r>
  <r>
    <x v="69"/>
    <n v="7"/>
    <n v="79"/>
    <x v="5"/>
  </r>
  <r>
    <x v="69"/>
    <n v="5"/>
    <n v="80"/>
    <x v="5"/>
  </r>
  <r>
    <x v="69"/>
    <n v="3"/>
    <n v="81"/>
    <x v="5"/>
  </r>
  <r>
    <x v="69"/>
    <n v="1"/>
    <n v="82"/>
    <x v="5"/>
  </r>
  <r>
    <x v="69"/>
    <n v="3"/>
    <n v="83"/>
    <x v="5"/>
  </r>
  <r>
    <x v="69"/>
    <n v="2"/>
    <n v="84"/>
    <x v="5"/>
  </r>
  <r>
    <x v="69"/>
    <n v="2"/>
    <n v="85"/>
    <x v="5"/>
  </r>
  <r>
    <x v="69"/>
    <n v="1"/>
    <n v="87"/>
    <x v="5"/>
  </r>
  <r>
    <x v="69"/>
    <n v="3"/>
    <n v="88"/>
    <x v="5"/>
  </r>
  <r>
    <x v="69"/>
    <n v="1"/>
    <n v="89"/>
    <x v="5"/>
  </r>
  <r>
    <x v="69"/>
    <n v="1"/>
    <n v="91"/>
    <x v="5"/>
  </r>
  <r>
    <x v="69"/>
    <n v="1"/>
    <n v="92"/>
    <x v="5"/>
  </r>
  <r>
    <x v="69"/>
    <n v="1"/>
    <n v="94"/>
    <x v="5"/>
  </r>
  <r>
    <x v="69"/>
    <n v="1"/>
    <n v="96"/>
    <x v="5"/>
  </r>
  <r>
    <x v="70"/>
    <n v="2"/>
    <n v="0"/>
    <x v="0"/>
  </r>
  <r>
    <x v="70"/>
    <n v="2"/>
    <n v="1"/>
    <x v="0"/>
  </r>
  <r>
    <x v="70"/>
    <n v="3"/>
    <n v="2"/>
    <x v="0"/>
  </r>
  <r>
    <x v="70"/>
    <n v="3"/>
    <n v="3"/>
    <x v="0"/>
  </r>
  <r>
    <x v="70"/>
    <n v="3"/>
    <n v="4"/>
    <x v="0"/>
  </r>
  <r>
    <x v="70"/>
    <n v="1"/>
    <n v="5"/>
    <x v="0"/>
  </r>
  <r>
    <x v="70"/>
    <n v="1"/>
    <n v="6"/>
    <x v="1"/>
  </r>
  <r>
    <x v="70"/>
    <n v="2"/>
    <n v="7"/>
    <x v="1"/>
  </r>
  <r>
    <x v="70"/>
    <n v="1"/>
    <n v="8"/>
    <x v="1"/>
  </r>
  <r>
    <x v="70"/>
    <n v="5"/>
    <n v="9"/>
    <x v="1"/>
  </r>
  <r>
    <x v="70"/>
    <n v="4"/>
    <n v="10"/>
    <x v="1"/>
  </r>
  <r>
    <x v="70"/>
    <n v="3"/>
    <n v="11"/>
    <x v="1"/>
  </r>
  <r>
    <x v="70"/>
    <n v="1"/>
    <n v="12"/>
    <x v="2"/>
  </r>
  <r>
    <x v="70"/>
    <n v="4"/>
    <n v="13"/>
    <x v="2"/>
  </r>
  <r>
    <x v="70"/>
    <n v="4"/>
    <n v="14"/>
    <x v="2"/>
  </r>
  <r>
    <x v="70"/>
    <n v="2"/>
    <n v="15"/>
    <x v="2"/>
  </r>
  <r>
    <x v="70"/>
    <n v="3"/>
    <n v="16"/>
    <x v="2"/>
  </r>
  <r>
    <x v="70"/>
    <n v="3"/>
    <n v="17"/>
    <x v="2"/>
  </r>
  <r>
    <x v="70"/>
    <n v="2"/>
    <n v="19"/>
    <x v="3"/>
  </r>
  <r>
    <x v="70"/>
    <n v="5"/>
    <n v="21"/>
    <x v="3"/>
  </r>
  <r>
    <x v="70"/>
    <n v="5"/>
    <n v="22"/>
    <x v="3"/>
  </r>
  <r>
    <x v="70"/>
    <n v="7"/>
    <n v="23"/>
    <x v="3"/>
  </r>
  <r>
    <x v="70"/>
    <n v="12"/>
    <n v="24"/>
    <x v="3"/>
  </r>
  <r>
    <x v="70"/>
    <n v="10"/>
    <n v="25"/>
    <x v="3"/>
  </r>
  <r>
    <x v="70"/>
    <n v="8"/>
    <n v="26"/>
    <x v="3"/>
  </r>
  <r>
    <x v="70"/>
    <n v="4"/>
    <n v="27"/>
    <x v="3"/>
  </r>
  <r>
    <x v="70"/>
    <n v="4"/>
    <n v="28"/>
    <x v="3"/>
  </r>
  <r>
    <x v="70"/>
    <n v="11"/>
    <n v="29"/>
    <x v="4"/>
  </r>
  <r>
    <x v="70"/>
    <n v="3"/>
    <n v="30"/>
    <x v="4"/>
  </r>
  <r>
    <x v="70"/>
    <n v="6"/>
    <n v="31"/>
    <x v="4"/>
  </r>
  <r>
    <x v="70"/>
    <n v="10"/>
    <n v="32"/>
    <x v="4"/>
  </r>
  <r>
    <x v="70"/>
    <n v="13"/>
    <n v="33"/>
    <x v="4"/>
  </r>
  <r>
    <x v="70"/>
    <n v="8"/>
    <n v="34"/>
    <x v="4"/>
  </r>
  <r>
    <x v="70"/>
    <n v="6"/>
    <n v="35"/>
    <x v="4"/>
  </r>
  <r>
    <x v="70"/>
    <n v="13"/>
    <n v="36"/>
    <x v="4"/>
  </r>
  <r>
    <x v="70"/>
    <n v="5"/>
    <n v="37"/>
    <x v="4"/>
  </r>
  <r>
    <x v="70"/>
    <n v="5"/>
    <n v="38"/>
    <x v="4"/>
  </r>
  <r>
    <x v="70"/>
    <n v="5"/>
    <n v="39"/>
    <x v="4"/>
  </r>
  <r>
    <x v="70"/>
    <n v="9"/>
    <n v="40"/>
    <x v="4"/>
  </r>
  <r>
    <x v="70"/>
    <n v="3"/>
    <n v="41"/>
    <x v="4"/>
  </r>
  <r>
    <x v="70"/>
    <n v="6"/>
    <n v="42"/>
    <x v="4"/>
  </r>
  <r>
    <x v="70"/>
    <n v="11"/>
    <n v="43"/>
    <x v="4"/>
  </r>
  <r>
    <x v="70"/>
    <n v="5"/>
    <n v="44"/>
    <x v="4"/>
  </r>
  <r>
    <x v="70"/>
    <n v="6"/>
    <n v="45"/>
    <x v="4"/>
  </r>
  <r>
    <x v="70"/>
    <n v="3"/>
    <n v="46"/>
    <x v="4"/>
  </r>
  <r>
    <x v="70"/>
    <n v="5"/>
    <n v="47"/>
    <x v="4"/>
  </r>
  <r>
    <x v="70"/>
    <n v="4"/>
    <n v="48"/>
    <x v="4"/>
  </r>
  <r>
    <x v="70"/>
    <n v="2"/>
    <n v="49"/>
    <x v="4"/>
  </r>
  <r>
    <x v="70"/>
    <n v="4"/>
    <n v="50"/>
    <x v="4"/>
  </r>
  <r>
    <x v="70"/>
    <n v="1"/>
    <n v="51"/>
    <x v="4"/>
  </r>
  <r>
    <x v="70"/>
    <n v="4"/>
    <n v="52"/>
    <x v="4"/>
  </r>
  <r>
    <x v="70"/>
    <n v="4"/>
    <n v="53"/>
    <x v="4"/>
  </r>
  <r>
    <x v="70"/>
    <n v="2"/>
    <n v="54"/>
    <x v="4"/>
  </r>
  <r>
    <x v="70"/>
    <n v="2"/>
    <n v="55"/>
    <x v="4"/>
  </r>
  <r>
    <x v="70"/>
    <n v="1"/>
    <n v="56"/>
    <x v="4"/>
  </r>
  <r>
    <x v="70"/>
    <n v="2"/>
    <n v="57"/>
    <x v="4"/>
  </r>
  <r>
    <x v="70"/>
    <n v="7"/>
    <n v="58"/>
    <x v="4"/>
  </r>
  <r>
    <x v="70"/>
    <n v="1"/>
    <n v="60"/>
    <x v="5"/>
  </r>
  <r>
    <x v="70"/>
    <n v="1"/>
    <n v="61"/>
    <x v="5"/>
  </r>
  <r>
    <x v="70"/>
    <n v="3"/>
    <n v="62"/>
    <x v="5"/>
  </r>
  <r>
    <x v="70"/>
    <n v="2"/>
    <n v="63"/>
    <x v="5"/>
  </r>
  <r>
    <x v="70"/>
    <n v="1"/>
    <n v="64"/>
    <x v="5"/>
  </r>
  <r>
    <x v="70"/>
    <n v="4"/>
    <n v="65"/>
    <x v="5"/>
  </r>
  <r>
    <x v="70"/>
    <n v="1"/>
    <n v="66"/>
    <x v="5"/>
  </r>
  <r>
    <x v="70"/>
    <n v="1"/>
    <n v="68"/>
    <x v="5"/>
  </r>
  <r>
    <x v="70"/>
    <n v="1"/>
    <n v="69"/>
    <x v="5"/>
  </r>
  <r>
    <x v="70"/>
    <n v="1"/>
    <n v="71"/>
    <x v="5"/>
  </r>
  <r>
    <x v="70"/>
    <n v="3"/>
    <n v="74"/>
    <x v="5"/>
  </r>
  <r>
    <x v="70"/>
    <n v="1"/>
    <n v="76"/>
    <x v="5"/>
  </r>
  <r>
    <x v="70"/>
    <n v="1"/>
    <n v="77"/>
    <x v="5"/>
  </r>
  <r>
    <x v="70"/>
    <n v="1"/>
    <n v="82"/>
    <x v="5"/>
  </r>
  <r>
    <x v="70"/>
    <n v="2"/>
    <n v="84"/>
    <x v="5"/>
  </r>
  <r>
    <x v="70"/>
    <n v="1"/>
    <n v="91"/>
    <x v="5"/>
  </r>
  <r>
    <x v="71"/>
    <n v="32"/>
    <n v="0"/>
    <x v="0"/>
  </r>
  <r>
    <x v="71"/>
    <n v="31"/>
    <n v="1"/>
    <x v="0"/>
  </r>
  <r>
    <x v="71"/>
    <n v="31"/>
    <n v="2"/>
    <x v="0"/>
  </r>
  <r>
    <x v="71"/>
    <n v="45"/>
    <n v="3"/>
    <x v="0"/>
  </r>
  <r>
    <x v="71"/>
    <n v="28"/>
    <n v="4"/>
    <x v="0"/>
  </r>
  <r>
    <x v="71"/>
    <n v="37"/>
    <n v="5"/>
    <x v="0"/>
  </r>
  <r>
    <x v="71"/>
    <n v="31"/>
    <n v="6"/>
    <x v="1"/>
  </r>
  <r>
    <x v="71"/>
    <n v="34"/>
    <n v="7"/>
    <x v="1"/>
  </r>
  <r>
    <x v="71"/>
    <n v="25"/>
    <n v="8"/>
    <x v="1"/>
  </r>
  <r>
    <x v="71"/>
    <n v="32"/>
    <n v="9"/>
    <x v="1"/>
  </r>
  <r>
    <x v="71"/>
    <n v="32"/>
    <n v="10"/>
    <x v="1"/>
  </r>
  <r>
    <x v="71"/>
    <n v="32"/>
    <n v="11"/>
    <x v="1"/>
  </r>
  <r>
    <x v="71"/>
    <n v="34"/>
    <n v="12"/>
    <x v="2"/>
  </r>
  <r>
    <x v="71"/>
    <n v="32"/>
    <n v="13"/>
    <x v="2"/>
  </r>
  <r>
    <x v="71"/>
    <n v="35"/>
    <n v="14"/>
    <x v="2"/>
  </r>
  <r>
    <x v="71"/>
    <n v="40"/>
    <n v="15"/>
    <x v="2"/>
  </r>
  <r>
    <x v="71"/>
    <n v="39"/>
    <n v="16"/>
    <x v="2"/>
  </r>
  <r>
    <x v="71"/>
    <n v="38"/>
    <n v="17"/>
    <x v="2"/>
  </r>
  <r>
    <x v="71"/>
    <n v="35"/>
    <n v="18"/>
    <x v="3"/>
  </r>
  <r>
    <x v="71"/>
    <n v="75"/>
    <n v="19"/>
    <x v="3"/>
  </r>
  <r>
    <x v="71"/>
    <n v="69"/>
    <n v="20"/>
    <x v="3"/>
  </r>
  <r>
    <x v="71"/>
    <n v="69"/>
    <n v="21"/>
    <x v="3"/>
  </r>
  <r>
    <x v="71"/>
    <n v="81"/>
    <n v="22"/>
    <x v="3"/>
  </r>
  <r>
    <x v="71"/>
    <n v="65"/>
    <n v="23"/>
    <x v="3"/>
  </r>
  <r>
    <x v="71"/>
    <n v="65"/>
    <n v="24"/>
    <x v="3"/>
  </r>
  <r>
    <x v="71"/>
    <n v="94"/>
    <n v="25"/>
    <x v="3"/>
  </r>
  <r>
    <x v="71"/>
    <n v="74"/>
    <n v="26"/>
    <x v="3"/>
  </r>
  <r>
    <x v="71"/>
    <n v="82"/>
    <n v="27"/>
    <x v="3"/>
  </r>
  <r>
    <x v="71"/>
    <n v="52"/>
    <n v="28"/>
    <x v="3"/>
  </r>
  <r>
    <x v="71"/>
    <n v="60"/>
    <n v="29"/>
    <x v="4"/>
  </r>
  <r>
    <x v="71"/>
    <n v="62"/>
    <n v="30"/>
    <x v="4"/>
  </r>
  <r>
    <x v="71"/>
    <n v="74"/>
    <n v="31"/>
    <x v="4"/>
  </r>
  <r>
    <x v="71"/>
    <n v="74"/>
    <n v="32"/>
    <x v="4"/>
  </r>
  <r>
    <x v="71"/>
    <n v="73"/>
    <n v="33"/>
    <x v="4"/>
  </r>
  <r>
    <x v="71"/>
    <n v="71"/>
    <n v="34"/>
    <x v="4"/>
  </r>
  <r>
    <x v="71"/>
    <n v="59"/>
    <n v="35"/>
    <x v="4"/>
  </r>
  <r>
    <x v="71"/>
    <n v="56"/>
    <n v="36"/>
    <x v="4"/>
  </r>
  <r>
    <x v="71"/>
    <n v="52"/>
    <n v="37"/>
    <x v="4"/>
  </r>
  <r>
    <x v="71"/>
    <n v="53"/>
    <n v="38"/>
    <x v="4"/>
  </r>
  <r>
    <x v="71"/>
    <n v="51"/>
    <n v="39"/>
    <x v="4"/>
  </r>
  <r>
    <x v="71"/>
    <n v="61"/>
    <n v="40"/>
    <x v="4"/>
  </r>
  <r>
    <x v="71"/>
    <n v="49"/>
    <n v="41"/>
    <x v="4"/>
  </r>
  <r>
    <x v="71"/>
    <n v="40"/>
    <n v="42"/>
    <x v="4"/>
  </r>
  <r>
    <x v="71"/>
    <n v="40"/>
    <n v="43"/>
    <x v="4"/>
  </r>
  <r>
    <x v="71"/>
    <n v="53"/>
    <n v="44"/>
    <x v="4"/>
  </r>
  <r>
    <x v="71"/>
    <n v="36"/>
    <n v="45"/>
    <x v="4"/>
  </r>
  <r>
    <x v="71"/>
    <n v="39"/>
    <n v="46"/>
    <x v="4"/>
  </r>
  <r>
    <x v="71"/>
    <n v="30"/>
    <n v="47"/>
    <x v="4"/>
  </r>
  <r>
    <x v="71"/>
    <n v="34"/>
    <n v="48"/>
    <x v="4"/>
  </r>
  <r>
    <x v="71"/>
    <n v="33"/>
    <n v="49"/>
    <x v="4"/>
  </r>
  <r>
    <x v="71"/>
    <n v="37"/>
    <n v="50"/>
    <x v="4"/>
  </r>
  <r>
    <x v="71"/>
    <n v="21"/>
    <n v="51"/>
    <x v="4"/>
  </r>
  <r>
    <x v="71"/>
    <n v="14"/>
    <n v="52"/>
    <x v="4"/>
  </r>
  <r>
    <x v="71"/>
    <n v="15"/>
    <n v="53"/>
    <x v="4"/>
  </r>
  <r>
    <x v="71"/>
    <n v="21"/>
    <n v="54"/>
    <x v="4"/>
  </r>
  <r>
    <x v="71"/>
    <n v="31"/>
    <n v="55"/>
    <x v="4"/>
  </r>
  <r>
    <x v="71"/>
    <n v="35"/>
    <n v="56"/>
    <x v="4"/>
  </r>
  <r>
    <x v="71"/>
    <n v="19"/>
    <n v="57"/>
    <x v="4"/>
  </r>
  <r>
    <x v="71"/>
    <n v="18"/>
    <n v="58"/>
    <x v="4"/>
  </r>
  <r>
    <x v="71"/>
    <n v="22"/>
    <n v="59"/>
    <x v="4"/>
  </r>
  <r>
    <x v="71"/>
    <n v="17"/>
    <n v="60"/>
    <x v="5"/>
  </r>
  <r>
    <x v="71"/>
    <n v="10"/>
    <n v="61"/>
    <x v="5"/>
  </r>
  <r>
    <x v="71"/>
    <n v="8"/>
    <n v="62"/>
    <x v="5"/>
  </r>
  <r>
    <x v="71"/>
    <n v="4"/>
    <n v="63"/>
    <x v="5"/>
  </r>
  <r>
    <x v="71"/>
    <n v="10"/>
    <n v="64"/>
    <x v="5"/>
  </r>
  <r>
    <x v="71"/>
    <n v="2"/>
    <n v="65"/>
    <x v="5"/>
  </r>
  <r>
    <x v="71"/>
    <n v="11"/>
    <n v="66"/>
    <x v="5"/>
  </r>
  <r>
    <x v="71"/>
    <n v="1"/>
    <n v="67"/>
    <x v="5"/>
  </r>
  <r>
    <x v="71"/>
    <n v="8"/>
    <n v="68"/>
    <x v="5"/>
  </r>
  <r>
    <x v="71"/>
    <n v="7"/>
    <n v="69"/>
    <x v="5"/>
  </r>
  <r>
    <x v="71"/>
    <n v="3"/>
    <n v="70"/>
    <x v="5"/>
  </r>
  <r>
    <x v="71"/>
    <n v="2"/>
    <n v="71"/>
    <x v="5"/>
  </r>
  <r>
    <x v="71"/>
    <n v="5"/>
    <n v="72"/>
    <x v="5"/>
  </r>
  <r>
    <x v="71"/>
    <n v="4"/>
    <n v="73"/>
    <x v="5"/>
  </r>
  <r>
    <x v="71"/>
    <n v="3"/>
    <n v="74"/>
    <x v="5"/>
  </r>
  <r>
    <x v="71"/>
    <n v="3"/>
    <n v="75"/>
    <x v="5"/>
  </r>
  <r>
    <x v="71"/>
    <n v="1"/>
    <n v="76"/>
    <x v="5"/>
  </r>
  <r>
    <x v="71"/>
    <n v="1"/>
    <n v="77"/>
    <x v="5"/>
  </r>
  <r>
    <x v="71"/>
    <n v="1"/>
    <n v="78"/>
    <x v="5"/>
  </r>
  <r>
    <x v="71"/>
    <n v="1"/>
    <n v="79"/>
    <x v="5"/>
  </r>
  <r>
    <x v="71"/>
    <n v="1"/>
    <n v="80"/>
    <x v="5"/>
  </r>
  <r>
    <x v="71"/>
    <n v="1"/>
    <n v="81"/>
    <x v="5"/>
  </r>
  <r>
    <x v="71"/>
    <n v="2"/>
    <n v="82"/>
    <x v="5"/>
  </r>
  <r>
    <x v="71"/>
    <n v="3"/>
    <n v="83"/>
    <x v="5"/>
  </r>
  <r>
    <x v="71"/>
    <n v="1"/>
    <n v="85"/>
    <x v="5"/>
  </r>
  <r>
    <x v="71"/>
    <n v="3"/>
    <n v="89"/>
    <x v="5"/>
  </r>
  <r>
    <x v="71"/>
    <n v="1"/>
    <n v="90"/>
    <x v="5"/>
  </r>
  <r>
    <x v="71"/>
    <n v="1"/>
    <n v="95"/>
    <x v="5"/>
  </r>
  <r>
    <x v="71"/>
    <n v="2"/>
    <n v="96"/>
    <x v="5"/>
  </r>
  <r>
    <x v="72"/>
    <n v="6"/>
    <n v="0"/>
    <x v="0"/>
  </r>
  <r>
    <x v="72"/>
    <n v="7"/>
    <n v="1"/>
    <x v="0"/>
  </r>
  <r>
    <x v="72"/>
    <n v="6"/>
    <n v="2"/>
    <x v="0"/>
  </r>
  <r>
    <x v="72"/>
    <n v="7"/>
    <n v="3"/>
    <x v="0"/>
  </r>
  <r>
    <x v="72"/>
    <n v="7"/>
    <n v="4"/>
    <x v="0"/>
  </r>
  <r>
    <x v="72"/>
    <n v="9"/>
    <n v="5"/>
    <x v="0"/>
  </r>
  <r>
    <x v="72"/>
    <n v="11"/>
    <n v="6"/>
    <x v="1"/>
  </r>
  <r>
    <x v="72"/>
    <n v="12"/>
    <n v="7"/>
    <x v="1"/>
  </r>
  <r>
    <x v="72"/>
    <n v="15"/>
    <n v="8"/>
    <x v="1"/>
  </r>
  <r>
    <x v="72"/>
    <n v="5"/>
    <n v="9"/>
    <x v="1"/>
  </r>
  <r>
    <x v="72"/>
    <n v="20"/>
    <n v="10"/>
    <x v="1"/>
  </r>
  <r>
    <x v="72"/>
    <n v="12"/>
    <n v="11"/>
    <x v="1"/>
  </r>
  <r>
    <x v="72"/>
    <n v="6"/>
    <n v="12"/>
    <x v="2"/>
  </r>
  <r>
    <x v="72"/>
    <n v="12"/>
    <n v="13"/>
    <x v="2"/>
  </r>
  <r>
    <x v="72"/>
    <n v="11"/>
    <n v="14"/>
    <x v="2"/>
  </r>
  <r>
    <x v="72"/>
    <n v="8"/>
    <n v="15"/>
    <x v="2"/>
  </r>
  <r>
    <x v="72"/>
    <n v="12"/>
    <n v="16"/>
    <x v="2"/>
  </r>
  <r>
    <x v="72"/>
    <n v="7"/>
    <n v="17"/>
    <x v="2"/>
  </r>
  <r>
    <x v="72"/>
    <n v="10"/>
    <n v="18"/>
    <x v="3"/>
  </r>
  <r>
    <x v="72"/>
    <n v="11"/>
    <n v="19"/>
    <x v="3"/>
  </r>
  <r>
    <x v="72"/>
    <n v="15"/>
    <n v="20"/>
    <x v="3"/>
  </r>
  <r>
    <x v="72"/>
    <n v="12"/>
    <n v="21"/>
    <x v="3"/>
  </r>
  <r>
    <x v="72"/>
    <n v="13"/>
    <n v="22"/>
    <x v="3"/>
  </r>
  <r>
    <x v="72"/>
    <n v="16"/>
    <n v="23"/>
    <x v="3"/>
  </r>
  <r>
    <x v="72"/>
    <n v="10"/>
    <n v="24"/>
    <x v="3"/>
  </r>
  <r>
    <x v="72"/>
    <n v="12"/>
    <n v="25"/>
    <x v="3"/>
  </r>
  <r>
    <x v="72"/>
    <n v="20"/>
    <n v="26"/>
    <x v="3"/>
  </r>
  <r>
    <x v="72"/>
    <n v="19"/>
    <n v="27"/>
    <x v="3"/>
  </r>
  <r>
    <x v="72"/>
    <n v="13"/>
    <n v="28"/>
    <x v="3"/>
  </r>
  <r>
    <x v="72"/>
    <n v="21"/>
    <n v="29"/>
    <x v="4"/>
  </r>
  <r>
    <x v="72"/>
    <n v="14"/>
    <n v="30"/>
    <x v="4"/>
  </r>
  <r>
    <x v="72"/>
    <n v="19"/>
    <n v="31"/>
    <x v="4"/>
  </r>
  <r>
    <x v="72"/>
    <n v="13"/>
    <n v="32"/>
    <x v="4"/>
  </r>
  <r>
    <x v="72"/>
    <n v="11"/>
    <n v="33"/>
    <x v="4"/>
  </r>
  <r>
    <x v="72"/>
    <n v="14"/>
    <n v="34"/>
    <x v="4"/>
  </r>
  <r>
    <x v="72"/>
    <n v="20"/>
    <n v="35"/>
    <x v="4"/>
  </r>
  <r>
    <x v="72"/>
    <n v="12"/>
    <n v="36"/>
    <x v="4"/>
  </r>
  <r>
    <x v="72"/>
    <n v="9"/>
    <n v="37"/>
    <x v="4"/>
  </r>
  <r>
    <x v="72"/>
    <n v="12"/>
    <n v="38"/>
    <x v="4"/>
  </r>
  <r>
    <x v="72"/>
    <n v="13"/>
    <n v="39"/>
    <x v="4"/>
  </r>
  <r>
    <x v="72"/>
    <n v="12"/>
    <n v="40"/>
    <x v="4"/>
  </r>
  <r>
    <x v="72"/>
    <n v="9"/>
    <n v="41"/>
    <x v="4"/>
  </r>
  <r>
    <x v="72"/>
    <n v="15"/>
    <n v="42"/>
    <x v="4"/>
  </r>
  <r>
    <x v="72"/>
    <n v="17"/>
    <n v="43"/>
    <x v="4"/>
  </r>
  <r>
    <x v="72"/>
    <n v="9"/>
    <n v="44"/>
    <x v="4"/>
  </r>
  <r>
    <x v="72"/>
    <n v="7"/>
    <n v="45"/>
    <x v="4"/>
  </r>
  <r>
    <x v="72"/>
    <n v="11"/>
    <n v="46"/>
    <x v="4"/>
  </r>
  <r>
    <x v="72"/>
    <n v="18"/>
    <n v="47"/>
    <x v="4"/>
  </r>
  <r>
    <x v="72"/>
    <n v="7"/>
    <n v="48"/>
    <x v="4"/>
  </r>
  <r>
    <x v="72"/>
    <n v="7"/>
    <n v="49"/>
    <x v="4"/>
  </r>
  <r>
    <x v="72"/>
    <n v="6"/>
    <n v="50"/>
    <x v="4"/>
  </r>
  <r>
    <x v="72"/>
    <n v="1"/>
    <n v="51"/>
    <x v="4"/>
  </r>
  <r>
    <x v="72"/>
    <n v="11"/>
    <n v="52"/>
    <x v="4"/>
  </r>
  <r>
    <x v="72"/>
    <n v="5"/>
    <n v="53"/>
    <x v="4"/>
  </r>
  <r>
    <x v="72"/>
    <n v="11"/>
    <n v="54"/>
    <x v="4"/>
  </r>
  <r>
    <x v="72"/>
    <n v="8"/>
    <n v="55"/>
    <x v="4"/>
  </r>
  <r>
    <x v="72"/>
    <n v="15"/>
    <n v="56"/>
    <x v="4"/>
  </r>
  <r>
    <x v="72"/>
    <n v="14"/>
    <n v="57"/>
    <x v="4"/>
  </r>
  <r>
    <x v="72"/>
    <n v="9"/>
    <n v="58"/>
    <x v="4"/>
  </r>
  <r>
    <x v="72"/>
    <n v="6"/>
    <n v="59"/>
    <x v="4"/>
  </r>
  <r>
    <x v="72"/>
    <n v="12"/>
    <n v="60"/>
    <x v="5"/>
  </r>
  <r>
    <x v="72"/>
    <n v="8"/>
    <n v="61"/>
    <x v="5"/>
  </r>
  <r>
    <x v="72"/>
    <n v="6"/>
    <n v="62"/>
    <x v="5"/>
  </r>
  <r>
    <x v="72"/>
    <n v="10"/>
    <n v="63"/>
    <x v="5"/>
  </r>
  <r>
    <x v="72"/>
    <n v="5"/>
    <n v="64"/>
    <x v="5"/>
  </r>
  <r>
    <x v="72"/>
    <n v="6"/>
    <n v="65"/>
    <x v="5"/>
  </r>
  <r>
    <x v="72"/>
    <n v="11"/>
    <n v="66"/>
    <x v="5"/>
  </r>
  <r>
    <x v="72"/>
    <n v="5"/>
    <n v="67"/>
    <x v="5"/>
  </r>
  <r>
    <x v="72"/>
    <n v="8"/>
    <n v="68"/>
    <x v="5"/>
  </r>
  <r>
    <x v="72"/>
    <n v="1"/>
    <n v="69"/>
    <x v="5"/>
  </r>
  <r>
    <x v="72"/>
    <n v="4"/>
    <n v="70"/>
    <x v="5"/>
  </r>
  <r>
    <x v="72"/>
    <n v="5"/>
    <n v="71"/>
    <x v="5"/>
  </r>
  <r>
    <x v="72"/>
    <n v="2"/>
    <n v="72"/>
    <x v="5"/>
  </r>
  <r>
    <x v="72"/>
    <n v="4"/>
    <n v="73"/>
    <x v="5"/>
  </r>
  <r>
    <x v="72"/>
    <n v="1"/>
    <n v="75"/>
    <x v="5"/>
  </r>
  <r>
    <x v="72"/>
    <n v="1"/>
    <n v="76"/>
    <x v="5"/>
  </r>
  <r>
    <x v="72"/>
    <n v="1"/>
    <n v="77"/>
    <x v="5"/>
  </r>
  <r>
    <x v="72"/>
    <n v="2"/>
    <n v="78"/>
    <x v="5"/>
  </r>
  <r>
    <x v="72"/>
    <n v="3"/>
    <n v="80"/>
    <x v="5"/>
  </r>
  <r>
    <x v="72"/>
    <n v="3"/>
    <n v="81"/>
    <x v="5"/>
  </r>
  <r>
    <x v="72"/>
    <n v="5"/>
    <n v="82"/>
    <x v="5"/>
  </r>
  <r>
    <x v="72"/>
    <n v="2"/>
    <n v="83"/>
    <x v="5"/>
  </r>
  <r>
    <x v="72"/>
    <n v="1"/>
    <n v="84"/>
    <x v="5"/>
  </r>
  <r>
    <x v="72"/>
    <n v="2"/>
    <n v="85"/>
    <x v="5"/>
  </r>
  <r>
    <x v="72"/>
    <n v="1"/>
    <n v="86"/>
    <x v="5"/>
  </r>
  <r>
    <x v="72"/>
    <n v="1"/>
    <n v="87"/>
    <x v="5"/>
  </r>
  <r>
    <x v="72"/>
    <n v="2"/>
    <n v="89"/>
    <x v="5"/>
  </r>
  <r>
    <x v="72"/>
    <n v="1"/>
    <n v="93"/>
    <x v="5"/>
  </r>
  <r>
    <x v="73"/>
    <n v="76"/>
    <n v="0"/>
    <x v="0"/>
  </r>
  <r>
    <x v="73"/>
    <n v="59"/>
    <n v="1"/>
    <x v="0"/>
  </r>
  <r>
    <x v="73"/>
    <n v="65"/>
    <n v="2"/>
    <x v="0"/>
  </r>
  <r>
    <x v="73"/>
    <n v="68"/>
    <n v="3"/>
    <x v="0"/>
  </r>
  <r>
    <x v="73"/>
    <n v="84"/>
    <n v="4"/>
    <x v="0"/>
  </r>
  <r>
    <x v="73"/>
    <n v="72"/>
    <n v="5"/>
    <x v="0"/>
  </r>
  <r>
    <x v="73"/>
    <n v="61"/>
    <n v="6"/>
    <x v="1"/>
  </r>
  <r>
    <x v="73"/>
    <n v="77"/>
    <n v="7"/>
    <x v="1"/>
  </r>
  <r>
    <x v="73"/>
    <n v="69"/>
    <n v="8"/>
    <x v="1"/>
  </r>
  <r>
    <x v="73"/>
    <n v="61"/>
    <n v="9"/>
    <x v="1"/>
  </r>
  <r>
    <x v="73"/>
    <n v="71"/>
    <n v="10"/>
    <x v="1"/>
  </r>
  <r>
    <x v="73"/>
    <n v="58"/>
    <n v="11"/>
    <x v="1"/>
  </r>
  <r>
    <x v="73"/>
    <n v="77"/>
    <n v="12"/>
    <x v="2"/>
  </r>
  <r>
    <x v="73"/>
    <n v="73"/>
    <n v="13"/>
    <x v="2"/>
  </r>
  <r>
    <x v="73"/>
    <n v="75"/>
    <n v="14"/>
    <x v="2"/>
  </r>
  <r>
    <x v="73"/>
    <n v="84"/>
    <n v="15"/>
    <x v="2"/>
  </r>
  <r>
    <x v="73"/>
    <n v="77"/>
    <n v="16"/>
    <x v="2"/>
  </r>
  <r>
    <x v="73"/>
    <n v="75"/>
    <n v="17"/>
    <x v="2"/>
  </r>
  <r>
    <x v="73"/>
    <n v="94"/>
    <n v="18"/>
    <x v="3"/>
  </r>
  <r>
    <x v="73"/>
    <n v="92"/>
    <n v="19"/>
    <x v="3"/>
  </r>
  <r>
    <x v="73"/>
    <n v="116"/>
    <n v="20"/>
    <x v="3"/>
  </r>
  <r>
    <x v="73"/>
    <n v="122"/>
    <n v="21"/>
    <x v="3"/>
  </r>
  <r>
    <x v="73"/>
    <n v="128"/>
    <n v="22"/>
    <x v="3"/>
  </r>
  <r>
    <x v="73"/>
    <n v="105"/>
    <n v="23"/>
    <x v="3"/>
  </r>
  <r>
    <x v="73"/>
    <n v="127"/>
    <n v="24"/>
    <x v="3"/>
  </r>
  <r>
    <x v="73"/>
    <n v="108"/>
    <n v="25"/>
    <x v="3"/>
  </r>
  <r>
    <x v="73"/>
    <n v="115"/>
    <n v="26"/>
    <x v="3"/>
  </r>
  <r>
    <x v="73"/>
    <n v="107"/>
    <n v="27"/>
    <x v="3"/>
  </r>
  <r>
    <x v="73"/>
    <n v="129"/>
    <n v="28"/>
    <x v="3"/>
  </r>
  <r>
    <x v="73"/>
    <n v="139"/>
    <n v="29"/>
    <x v="4"/>
  </r>
  <r>
    <x v="73"/>
    <n v="110"/>
    <n v="30"/>
    <x v="4"/>
  </r>
  <r>
    <x v="73"/>
    <n v="98"/>
    <n v="31"/>
    <x v="4"/>
  </r>
  <r>
    <x v="73"/>
    <n v="128"/>
    <n v="32"/>
    <x v="4"/>
  </r>
  <r>
    <x v="73"/>
    <n v="123"/>
    <n v="33"/>
    <x v="4"/>
  </r>
  <r>
    <x v="73"/>
    <n v="125"/>
    <n v="34"/>
    <x v="4"/>
  </r>
  <r>
    <x v="73"/>
    <n v="119"/>
    <n v="35"/>
    <x v="4"/>
  </r>
  <r>
    <x v="73"/>
    <n v="118"/>
    <n v="36"/>
    <x v="4"/>
  </r>
  <r>
    <x v="73"/>
    <n v="101"/>
    <n v="37"/>
    <x v="4"/>
  </r>
  <r>
    <x v="73"/>
    <n v="99"/>
    <n v="38"/>
    <x v="4"/>
  </r>
  <r>
    <x v="73"/>
    <n v="97"/>
    <n v="39"/>
    <x v="4"/>
  </r>
  <r>
    <x v="73"/>
    <n v="91"/>
    <n v="40"/>
    <x v="4"/>
  </r>
  <r>
    <x v="73"/>
    <n v="95"/>
    <n v="41"/>
    <x v="4"/>
  </r>
  <r>
    <x v="73"/>
    <n v="100"/>
    <n v="42"/>
    <x v="4"/>
  </r>
  <r>
    <x v="73"/>
    <n v="85"/>
    <n v="43"/>
    <x v="4"/>
  </r>
  <r>
    <x v="73"/>
    <n v="89"/>
    <n v="44"/>
    <x v="4"/>
  </r>
  <r>
    <x v="73"/>
    <n v="88"/>
    <n v="45"/>
    <x v="4"/>
  </r>
  <r>
    <x v="73"/>
    <n v="68"/>
    <n v="46"/>
    <x v="4"/>
  </r>
  <r>
    <x v="73"/>
    <n v="84"/>
    <n v="47"/>
    <x v="4"/>
  </r>
  <r>
    <x v="73"/>
    <n v="54"/>
    <n v="48"/>
    <x v="4"/>
  </r>
  <r>
    <x v="73"/>
    <n v="58"/>
    <n v="49"/>
    <x v="4"/>
  </r>
  <r>
    <x v="73"/>
    <n v="55"/>
    <n v="50"/>
    <x v="4"/>
  </r>
  <r>
    <x v="73"/>
    <n v="54"/>
    <n v="51"/>
    <x v="4"/>
  </r>
  <r>
    <x v="73"/>
    <n v="60"/>
    <n v="52"/>
    <x v="4"/>
  </r>
  <r>
    <x v="73"/>
    <n v="42"/>
    <n v="53"/>
    <x v="4"/>
  </r>
  <r>
    <x v="73"/>
    <n v="52"/>
    <n v="54"/>
    <x v="4"/>
  </r>
  <r>
    <x v="73"/>
    <n v="54"/>
    <n v="55"/>
    <x v="4"/>
  </r>
  <r>
    <x v="73"/>
    <n v="43"/>
    <n v="56"/>
    <x v="4"/>
  </r>
  <r>
    <x v="73"/>
    <n v="39"/>
    <n v="57"/>
    <x v="4"/>
  </r>
  <r>
    <x v="73"/>
    <n v="33"/>
    <n v="58"/>
    <x v="4"/>
  </r>
  <r>
    <x v="73"/>
    <n v="28"/>
    <n v="59"/>
    <x v="4"/>
  </r>
  <r>
    <x v="73"/>
    <n v="26"/>
    <n v="60"/>
    <x v="5"/>
  </r>
  <r>
    <x v="73"/>
    <n v="34"/>
    <n v="61"/>
    <x v="5"/>
  </r>
  <r>
    <x v="73"/>
    <n v="27"/>
    <n v="62"/>
    <x v="5"/>
  </r>
  <r>
    <x v="73"/>
    <n v="14"/>
    <n v="63"/>
    <x v="5"/>
  </r>
  <r>
    <x v="73"/>
    <n v="27"/>
    <n v="64"/>
    <x v="5"/>
  </r>
  <r>
    <x v="73"/>
    <n v="19"/>
    <n v="65"/>
    <x v="5"/>
  </r>
  <r>
    <x v="73"/>
    <n v="21"/>
    <n v="66"/>
    <x v="5"/>
  </r>
  <r>
    <x v="73"/>
    <n v="17"/>
    <n v="67"/>
    <x v="5"/>
  </r>
  <r>
    <x v="73"/>
    <n v="19"/>
    <n v="68"/>
    <x v="5"/>
  </r>
  <r>
    <x v="73"/>
    <n v="21"/>
    <n v="69"/>
    <x v="5"/>
  </r>
  <r>
    <x v="73"/>
    <n v="14"/>
    <n v="70"/>
    <x v="5"/>
  </r>
  <r>
    <x v="73"/>
    <n v="8"/>
    <n v="71"/>
    <x v="5"/>
  </r>
  <r>
    <x v="73"/>
    <n v="8"/>
    <n v="72"/>
    <x v="5"/>
  </r>
  <r>
    <x v="73"/>
    <n v="15"/>
    <n v="73"/>
    <x v="5"/>
  </r>
  <r>
    <x v="73"/>
    <n v="7"/>
    <n v="74"/>
    <x v="5"/>
  </r>
  <r>
    <x v="73"/>
    <n v="5"/>
    <n v="75"/>
    <x v="5"/>
  </r>
  <r>
    <x v="73"/>
    <n v="3"/>
    <n v="76"/>
    <x v="5"/>
  </r>
  <r>
    <x v="73"/>
    <n v="6"/>
    <n v="77"/>
    <x v="5"/>
  </r>
  <r>
    <x v="73"/>
    <n v="6"/>
    <n v="78"/>
    <x v="5"/>
  </r>
  <r>
    <x v="73"/>
    <n v="6"/>
    <n v="79"/>
    <x v="5"/>
  </r>
  <r>
    <x v="73"/>
    <n v="2"/>
    <n v="80"/>
    <x v="5"/>
  </r>
  <r>
    <x v="73"/>
    <n v="6"/>
    <n v="81"/>
    <x v="5"/>
  </r>
  <r>
    <x v="73"/>
    <n v="5"/>
    <n v="82"/>
    <x v="5"/>
  </r>
  <r>
    <x v="73"/>
    <n v="5"/>
    <n v="83"/>
    <x v="5"/>
  </r>
  <r>
    <x v="73"/>
    <n v="3"/>
    <n v="84"/>
    <x v="5"/>
  </r>
  <r>
    <x v="73"/>
    <n v="3"/>
    <n v="85"/>
    <x v="5"/>
  </r>
  <r>
    <x v="73"/>
    <n v="3"/>
    <n v="87"/>
    <x v="5"/>
  </r>
  <r>
    <x v="73"/>
    <n v="3"/>
    <n v="88"/>
    <x v="5"/>
  </r>
  <r>
    <x v="73"/>
    <n v="2"/>
    <n v="89"/>
    <x v="5"/>
  </r>
  <r>
    <x v="73"/>
    <n v="1"/>
    <n v="91"/>
    <x v="5"/>
  </r>
  <r>
    <x v="73"/>
    <n v="1"/>
    <n v="92"/>
    <x v="5"/>
  </r>
  <r>
    <x v="74"/>
    <n v="13"/>
    <n v="0"/>
    <x v="0"/>
  </r>
  <r>
    <x v="74"/>
    <n v="17"/>
    <n v="1"/>
    <x v="0"/>
  </r>
  <r>
    <x v="74"/>
    <n v="19"/>
    <n v="2"/>
    <x v="0"/>
  </r>
  <r>
    <x v="74"/>
    <n v="18"/>
    <n v="3"/>
    <x v="0"/>
  </r>
  <r>
    <x v="74"/>
    <n v="16"/>
    <n v="4"/>
    <x v="0"/>
  </r>
  <r>
    <x v="74"/>
    <n v="12"/>
    <n v="5"/>
    <x v="0"/>
  </r>
  <r>
    <x v="74"/>
    <n v="5"/>
    <n v="6"/>
    <x v="1"/>
  </r>
  <r>
    <x v="74"/>
    <n v="10"/>
    <n v="7"/>
    <x v="1"/>
  </r>
  <r>
    <x v="74"/>
    <n v="9"/>
    <n v="8"/>
    <x v="1"/>
  </r>
  <r>
    <x v="74"/>
    <n v="15"/>
    <n v="9"/>
    <x v="1"/>
  </r>
  <r>
    <x v="74"/>
    <n v="8"/>
    <n v="10"/>
    <x v="1"/>
  </r>
  <r>
    <x v="74"/>
    <n v="13"/>
    <n v="11"/>
    <x v="1"/>
  </r>
  <r>
    <x v="74"/>
    <n v="14"/>
    <n v="12"/>
    <x v="2"/>
  </r>
  <r>
    <x v="74"/>
    <n v="13"/>
    <n v="13"/>
    <x v="2"/>
  </r>
  <r>
    <x v="74"/>
    <n v="14"/>
    <n v="14"/>
    <x v="2"/>
  </r>
  <r>
    <x v="74"/>
    <n v="16"/>
    <n v="15"/>
    <x v="2"/>
  </r>
  <r>
    <x v="74"/>
    <n v="9"/>
    <n v="16"/>
    <x v="2"/>
  </r>
  <r>
    <x v="74"/>
    <n v="8"/>
    <n v="17"/>
    <x v="2"/>
  </r>
  <r>
    <x v="74"/>
    <n v="30"/>
    <n v="18"/>
    <x v="3"/>
  </r>
  <r>
    <x v="74"/>
    <n v="31"/>
    <n v="19"/>
    <x v="3"/>
  </r>
  <r>
    <x v="74"/>
    <n v="34"/>
    <n v="20"/>
    <x v="3"/>
  </r>
  <r>
    <x v="74"/>
    <n v="42"/>
    <n v="21"/>
    <x v="3"/>
  </r>
  <r>
    <x v="74"/>
    <n v="43"/>
    <n v="22"/>
    <x v="3"/>
  </r>
  <r>
    <x v="74"/>
    <n v="38"/>
    <n v="23"/>
    <x v="3"/>
  </r>
  <r>
    <x v="74"/>
    <n v="40"/>
    <n v="24"/>
    <x v="3"/>
  </r>
  <r>
    <x v="74"/>
    <n v="45"/>
    <n v="25"/>
    <x v="3"/>
  </r>
  <r>
    <x v="74"/>
    <n v="44"/>
    <n v="26"/>
    <x v="3"/>
  </r>
  <r>
    <x v="74"/>
    <n v="44"/>
    <n v="27"/>
    <x v="3"/>
  </r>
  <r>
    <x v="74"/>
    <n v="26"/>
    <n v="28"/>
    <x v="3"/>
  </r>
  <r>
    <x v="74"/>
    <n v="28"/>
    <n v="29"/>
    <x v="4"/>
  </r>
  <r>
    <x v="74"/>
    <n v="36"/>
    <n v="30"/>
    <x v="4"/>
  </r>
  <r>
    <x v="74"/>
    <n v="38"/>
    <n v="31"/>
    <x v="4"/>
  </r>
  <r>
    <x v="74"/>
    <n v="34"/>
    <n v="32"/>
    <x v="4"/>
  </r>
  <r>
    <x v="74"/>
    <n v="45"/>
    <n v="33"/>
    <x v="4"/>
  </r>
  <r>
    <x v="74"/>
    <n v="31"/>
    <n v="34"/>
    <x v="4"/>
  </r>
  <r>
    <x v="74"/>
    <n v="39"/>
    <n v="35"/>
    <x v="4"/>
  </r>
  <r>
    <x v="74"/>
    <n v="34"/>
    <n v="36"/>
    <x v="4"/>
  </r>
  <r>
    <x v="74"/>
    <n v="35"/>
    <n v="37"/>
    <x v="4"/>
  </r>
  <r>
    <x v="74"/>
    <n v="27"/>
    <n v="38"/>
    <x v="4"/>
  </r>
  <r>
    <x v="74"/>
    <n v="31"/>
    <n v="39"/>
    <x v="4"/>
  </r>
  <r>
    <x v="74"/>
    <n v="20"/>
    <n v="40"/>
    <x v="4"/>
  </r>
  <r>
    <x v="74"/>
    <n v="21"/>
    <n v="41"/>
    <x v="4"/>
  </r>
  <r>
    <x v="74"/>
    <n v="29"/>
    <n v="42"/>
    <x v="4"/>
  </r>
  <r>
    <x v="74"/>
    <n v="25"/>
    <n v="43"/>
    <x v="4"/>
  </r>
  <r>
    <x v="74"/>
    <n v="18"/>
    <n v="44"/>
    <x v="4"/>
  </r>
  <r>
    <x v="74"/>
    <n v="14"/>
    <n v="45"/>
    <x v="4"/>
  </r>
  <r>
    <x v="74"/>
    <n v="21"/>
    <n v="46"/>
    <x v="4"/>
  </r>
  <r>
    <x v="74"/>
    <n v="18"/>
    <n v="47"/>
    <x v="4"/>
  </r>
  <r>
    <x v="74"/>
    <n v="14"/>
    <n v="48"/>
    <x v="4"/>
  </r>
  <r>
    <x v="74"/>
    <n v="12"/>
    <n v="49"/>
    <x v="4"/>
  </r>
  <r>
    <x v="74"/>
    <n v="16"/>
    <n v="50"/>
    <x v="4"/>
  </r>
  <r>
    <x v="74"/>
    <n v="14"/>
    <n v="51"/>
    <x v="4"/>
  </r>
  <r>
    <x v="74"/>
    <n v="5"/>
    <n v="52"/>
    <x v="4"/>
  </r>
  <r>
    <x v="74"/>
    <n v="10"/>
    <n v="53"/>
    <x v="4"/>
  </r>
  <r>
    <x v="74"/>
    <n v="12"/>
    <n v="54"/>
    <x v="4"/>
  </r>
  <r>
    <x v="74"/>
    <n v="16"/>
    <n v="55"/>
    <x v="4"/>
  </r>
  <r>
    <x v="74"/>
    <n v="14"/>
    <n v="56"/>
    <x v="4"/>
  </r>
  <r>
    <x v="74"/>
    <n v="8"/>
    <n v="57"/>
    <x v="4"/>
  </r>
  <r>
    <x v="74"/>
    <n v="6"/>
    <n v="58"/>
    <x v="4"/>
  </r>
  <r>
    <x v="74"/>
    <n v="8"/>
    <n v="59"/>
    <x v="4"/>
  </r>
  <r>
    <x v="74"/>
    <n v="7"/>
    <n v="60"/>
    <x v="5"/>
  </r>
  <r>
    <x v="74"/>
    <n v="3"/>
    <n v="61"/>
    <x v="5"/>
  </r>
  <r>
    <x v="74"/>
    <n v="5"/>
    <n v="62"/>
    <x v="5"/>
  </r>
  <r>
    <x v="74"/>
    <n v="4"/>
    <n v="63"/>
    <x v="5"/>
  </r>
  <r>
    <x v="74"/>
    <n v="4"/>
    <n v="64"/>
    <x v="5"/>
  </r>
  <r>
    <x v="74"/>
    <n v="5"/>
    <n v="65"/>
    <x v="5"/>
  </r>
  <r>
    <x v="74"/>
    <n v="2"/>
    <n v="66"/>
    <x v="5"/>
  </r>
  <r>
    <x v="74"/>
    <n v="1"/>
    <n v="67"/>
    <x v="5"/>
  </r>
  <r>
    <x v="74"/>
    <n v="2"/>
    <n v="68"/>
    <x v="5"/>
  </r>
  <r>
    <x v="74"/>
    <n v="2"/>
    <n v="69"/>
    <x v="5"/>
  </r>
  <r>
    <x v="74"/>
    <n v="1"/>
    <n v="71"/>
    <x v="5"/>
  </r>
  <r>
    <x v="74"/>
    <n v="3"/>
    <n v="72"/>
    <x v="5"/>
  </r>
  <r>
    <x v="74"/>
    <n v="3"/>
    <n v="73"/>
    <x v="5"/>
  </r>
  <r>
    <x v="74"/>
    <n v="2"/>
    <n v="75"/>
    <x v="5"/>
  </r>
  <r>
    <x v="74"/>
    <n v="1"/>
    <n v="77"/>
    <x v="5"/>
  </r>
  <r>
    <x v="74"/>
    <n v="1"/>
    <n v="82"/>
    <x v="5"/>
  </r>
  <r>
    <x v="74"/>
    <n v="1"/>
    <n v="85"/>
    <x v="5"/>
  </r>
  <r>
    <x v="74"/>
    <n v="1"/>
    <n v="86"/>
    <x v="5"/>
  </r>
  <r>
    <x v="74"/>
    <n v="1"/>
    <n v="88"/>
    <x v="5"/>
  </r>
  <r>
    <x v="75"/>
    <n v="1"/>
    <n v="0"/>
    <x v="0"/>
  </r>
  <r>
    <x v="75"/>
    <n v="1"/>
    <n v="1"/>
    <x v="0"/>
  </r>
  <r>
    <x v="75"/>
    <n v="2"/>
    <n v="2"/>
    <x v="0"/>
  </r>
  <r>
    <x v="75"/>
    <n v="1"/>
    <n v="3"/>
    <x v="0"/>
  </r>
  <r>
    <x v="75"/>
    <n v="1"/>
    <n v="4"/>
    <x v="0"/>
  </r>
  <r>
    <x v="75"/>
    <n v="2"/>
    <n v="5"/>
    <x v="0"/>
  </r>
  <r>
    <x v="75"/>
    <n v="4"/>
    <n v="6"/>
    <x v="1"/>
  </r>
  <r>
    <x v="75"/>
    <n v="2"/>
    <n v="8"/>
    <x v="1"/>
  </r>
  <r>
    <x v="75"/>
    <n v="1"/>
    <n v="9"/>
    <x v="1"/>
  </r>
  <r>
    <x v="75"/>
    <n v="4"/>
    <n v="10"/>
    <x v="1"/>
  </r>
  <r>
    <x v="75"/>
    <n v="3"/>
    <n v="11"/>
    <x v="1"/>
  </r>
  <r>
    <x v="75"/>
    <n v="3"/>
    <n v="12"/>
    <x v="2"/>
  </r>
  <r>
    <x v="75"/>
    <n v="3"/>
    <n v="13"/>
    <x v="2"/>
  </r>
  <r>
    <x v="75"/>
    <n v="7"/>
    <n v="14"/>
    <x v="2"/>
  </r>
  <r>
    <x v="75"/>
    <n v="3"/>
    <n v="15"/>
    <x v="2"/>
  </r>
  <r>
    <x v="75"/>
    <n v="9"/>
    <n v="16"/>
    <x v="2"/>
  </r>
  <r>
    <x v="75"/>
    <n v="5"/>
    <n v="17"/>
    <x v="2"/>
  </r>
  <r>
    <x v="75"/>
    <n v="5"/>
    <n v="18"/>
    <x v="3"/>
  </r>
  <r>
    <x v="75"/>
    <n v="7"/>
    <n v="19"/>
    <x v="3"/>
  </r>
  <r>
    <x v="75"/>
    <n v="10"/>
    <n v="20"/>
    <x v="3"/>
  </r>
  <r>
    <x v="75"/>
    <n v="5"/>
    <n v="21"/>
    <x v="3"/>
  </r>
  <r>
    <x v="75"/>
    <n v="6"/>
    <n v="22"/>
    <x v="3"/>
  </r>
  <r>
    <x v="75"/>
    <n v="1"/>
    <n v="23"/>
    <x v="3"/>
  </r>
  <r>
    <x v="75"/>
    <n v="5"/>
    <n v="24"/>
    <x v="3"/>
  </r>
  <r>
    <x v="75"/>
    <n v="3"/>
    <n v="25"/>
    <x v="3"/>
  </r>
  <r>
    <x v="75"/>
    <n v="5"/>
    <n v="26"/>
    <x v="3"/>
  </r>
  <r>
    <x v="75"/>
    <n v="6"/>
    <n v="27"/>
    <x v="3"/>
  </r>
  <r>
    <x v="75"/>
    <n v="6"/>
    <n v="28"/>
    <x v="3"/>
  </r>
  <r>
    <x v="75"/>
    <n v="6"/>
    <n v="29"/>
    <x v="4"/>
  </r>
  <r>
    <x v="75"/>
    <n v="3"/>
    <n v="30"/>
    <x v="4"/>
  </r>
  <r>
    <x v="75"/>
    <n v="6"/>
    <n v="31"/>
    <x v="4"/>
  </r>
  <r>
    <x v="75"/>
    <n v="5"/>
    <n v="32"/>
    <x v="4"/>
  </r>
  <r>
    <x v="75"/>
    <n v="4"/>
    <n v="33"/>
    <x v="4"/>
  </r>
  <r>
    <x v="75"/>
    <n v="5"/>
    <n v="34"/>
    <x v="4"/>
  </r>
  <r>
    <x v="75"/>
    <n v="8"/>
    <n v="35"/>
    <x v="4"/>
  </r>
  <r>
    <x v="75"/>
    <n v="7"/>
    <n v="36"/>
    <x v="4"/>
  </r>
  <r>
    <x v="75"/>
    <n v="3"/>
    <n v="37"/>
    <x v="4"/>
  </r>
  <r>
    <x v="75"/>
    <n v="5"/>
    <n v="38"/>
    <x v="4"/>
  </r>
  <r>
    <x v="75"/>
    <n v="7"/>
    <n v="39"/>
    <x v="4"/>
  </r>
  <r>
    <x v="75"/>
    <n v="2"/>
    <n v="40"/>
    <x v="4"/>
  </r>
  <r>
    <x v="75"/>
    <n v="6"/>
    <n v="41"/>
    <x v="4"/>
  </r>
  <r>
    <x v="75"/>
    <n v="4"/>
    <n v="42"/>
    <x v="4"/>
  </r>
  <r>
    <x v="75"/>
    <n v="4"/>
    <n v="43"/>
    <x v="4"/>
  </r>
  <r>
    <x v="75"/>
    <n v="5"/>
    <n v="44"/>
    <x v="4"/>
  </r>
  <r>
    <x v="75"/>
    <n v="4"/>
    <n v="45"/>
    <x v="4"/>
  </r>
  <r>
    <x v="75"/>
    <n v="1"/>
    <n v="46"/>
    <x v="4"/>
  </r>
  <r>
    <x v="75"/>
    <n v="7"/>
    <n v="47"/>
    <x v="4"/>
  </r>
  <r>
    <x v="75"/>
    <n v="8"/>
    <n v="48"/>
    <x v="4"/>
  </r>
  <r>
    <x v="75"/>
    <n v="2"/>
    <n v="49"/>
    <x v="4"/>
  </r>
  <r>
    <x v="75"/>
    <n v="6"/>
    <n v="50"/>
    <x v="4"/>
  </r>
  <r>
    <x v="75"/>
    <n v="3"/>
    <n v="51"/>
    <x v="4"/>
  </r>
  <r>
    <x v="75"/>
    <n v="7"/>
    <n v="52"/>
    <x v="4"/>
  </r>
  <r>
    <x v="75"/>
    <n v="3"/>
    <n v="53"/>
    <x v="4"/>
  </r>
  <r>
    <x v="75"/>
    <n v="5"/>
    <n v="54"/>
    <x v="4"/>
  </r>
  <r>
    <x v="75"/>
    <n v="3"/>
    <n v="55"/>
    <x v="4"/>
  </r>
  <r>
    <x v="75"/>
    <n v="7"/>
    <n v="56"/>
    <x v="4"/>
  </r>
  <r>
    <x v="75"/>
    <n v="2"/>
    <n v="57"/>
    <x v="4"/>
  </r>
  <r>
    <x v="75"/>
    <n v="1"/>
    <n v="58"/>
    <x v="4"/>
  </r>
  <r>
    <x v="75"/>
    <n v="3"/>
    <n v="59"/>
    <x v="4"/>
  </r>
  <r>
    <x v="75"/>
    <n v="2"/>
    <n v="60"/>
    <x v="5"/>
  </r>
  <r>
    <x v="75"/>
    <n v="2"/>
    <n v="61"/>
    <x v="5"/>
  </r>
  <r>
    <x v="75"/>
    <n v="1"/>
    <n v="62"/>
    <x v="5"/>
  </r>
  <r>
    <x v="75"/>
    <n v="1"/>
    <n v="63"/>
    <x v="5"/>
  </r>
  <r>
    <x v="75"/>
    <n v="3"/>
    <n v="64"/>
    <x v="5"/>
  </r>
  <r>
    <x v="75"/>
    <n v="1"/>
    <n v="65"/>
    <x v="5"/>
  </r>
  <r>
    <x v="75"/>
    <n v="1"/>
    <n v="66"/>
    <x v="5"/>
  </r>
  <r>
    <x v="75"/>
    <n v="1"/>
    <n v="67"/>
    <x v="5"/>
  </r>
  <r>
    <x v="75"/>
    <n v="1"/>
    <n v="68"/>
    <x v="5"/>
  </r>
  <r>
    <x v="75"/>
    <n v="1"/>
    <n v="70"/>
    <x v="5"/>
  </r>
  <r>
    <x v="75"/>
    <n v="1"/>
    <n v="71"/>
    <x v="5"/>
  </r>
  <r>
    <x v="75"/>
    <n v="2"/>
    <n v="73"/>
    <x v="5"/>
  </r>
  <r>
    <x v="75"/>
    <n v="1"/>
    <n v="74"/>
    <x v="5"/>
  </r>
  <r>
    <x v="75"/>
    <n v="2"/>
    <n v="75"/>
    <x v="5"/>
  </r>
  <r>
    <x v="75"/>
    <n v="2"/>
    <n v="77"/>
    <x v="5"/>
  </r>
  <r>
    <x v="75"/>
    <n v="1"/>
    <n v="78"/>
    <x v="5"/>
  </r>
  <r>
    <x v="75"/>
    <n v="1"/>
    <n v="80"/>
    <x v="5"/>
  </r>
  <r>
    <x v="75"/>
    <n v="1"/>
    <n v="81"/>
    <x v="5"/>
  </r>
  <r>
    <x v="75"/>
    <n v="1"/>
    <n v="82"/>
    <x v="5"/>
  </r>
  <r>
    <x v="75"/>
    <n v="1"/>
    <n v="83"/>
    <x v="5"/>
  </r>
  <r>
    <x v="75"/>
    <n v="2"/>
    <n v="84"/>
    <x v="5"/>
  </r>
  <r>
    <x v="75"/>
    <n v="1"/>
    <n v="86"/>
    <x v="5"/>
  </r>
  <r>
    <x v="76"/>
    <n v="47"/>
    <n v="0"/>
    <x v="0"/>
  </r>
  <r>
    <x v="76"/>
    <n v="61"/>
    <n v="1"/>
    <x v="0"/>
  </r>
  <r>
    <x v="76"/>
    <n v="61"/>
    <n v="2"/>
    <x v="0"/>
  </r>
  <r>
    <x v="76"/>
    <n v="61"/>
    <n v="3"/>
    <x v="0"/>
  </r>
  <r>
    <x v="76"/>
    <n v="65"/>
    <n v="4"/>
    <x v="0"/>
  </r>
  <r>
    <x v="76"/>
    <n v="54"/>
    <n v="5"/>
    <x v="0"/>
  </r>
  <r>
    <x v="76"/>
    <n v="76"/>
    <n v="6"/>
    <x v="1"/>
  </r>
  <r>
    <x v="76"/>
    <n v="63"/>
    <n v="7"/>
    <x v="1"/>
  </r>
  <r>
    <x v="76"/>
    <n v="71"/>
    <n v="8"/>
    <x v="1"/>
  </r>
  <r>
    <x v="76"/>
    <n v="72"/>
    <n v="9"/>
    <x v="1"/>
  </r>
  <r>
    <x v="76"/>
    <n v="79"/>
    <n v="10"/>
    <x v="1"/>
  </r>
  <r>
    <x v="76"/>
    <n v="66"/>
    <n v="11"/>
    <x v="1"/>
  </r>
  <r>
    <x v="76"/>
    <n v="83"/>
    <n v="12"/>
    <x v="2"/>
  </r>
  <r>
    <x v="76"/>
    <n v="64"/>
    <n v="13"/>
    <x v="2"/>
  </r>
  <r>
    <x v="76"/>
    <n v="78"/>
    <n v="14"/>
    <x v="2"/>
  </r>
  <r>
    <x v="76"/>
    <n v="78"/>
    <n v="15"/>
    <x v="2"/>
  </r>
  <r>
    <x v="76"/>
    <n v="78"/>
    <n v="16"/>
    <x v="2"/>
  </r>
  <r>
    <x v="76"/>
    <n v="88"/>
    <n v="17"/>
    <x v="2"/>
  </r>
  <r>
    <x v="76"/>
    <n v="81"/>
    <n v="18"/>
    <x v="3"/>
  </r>
  <r>
    <x v="76"/>
    <n v="112"/>
    <n v="19"/>
    <x v="3"/>
  </r>
  <r>
    <x v="76"/>
    <n v="106"/>
    <n v="20"/>
    <x v="3"/>
  </r>
  <r>
    <x v="76"/>
    <n v="117"/>
    <n v="21"/>
    <x v="3"/>
  </r>
  <r>
    <x v="76"/>
    <n v="119"/>
    <n v="22"/>
    <x v="3"/>
  </r>
  <r>
    <x v="76"/>
    <n v="103"/>
    <n v="23"/>
    <x v="3"/>
  </r>
  <r>
    <x v="76"/>
    <n v="126"/>
    <n v="24"/>
    <x v="3"/>
  </r>
  <r>
    <x v="76"/>
    <n v="106"/>
    <n v="25"/>
    <x v="3"/>
  </r>
  <r>
    <x v="76"/>
    <n v="110"/>
    <n v="26"/>
    <x v="3"/>
  </r>
  <r>
    <x v="76"/>
    <n v="98"/>
    <n v="27"/>
    <x v="3"/>
  </r>
  <r>
    <x v="76"/>
    <n v="109"/>
    <n v="28"/>
    <x v="3"/>
  </r>
  <r>
    <x v="76"/>
    <n v="96"/>
    <n v="29"/>
    <x v="4"/>
  </r>
  <r>
    <x v="76"/>
    <n v="102"/>
    <n v="30"/>
    <x v="4"/>
  </r>
  <r>
    <x v="76"/>
    <n v="87"/>
    <n v="31"/>
    <x v="4"/>
  </r>
  <r>
    <x v="76"/>
    <n v="97"/>
    <n v="32"/>
    <x v="4"/>
  </r>
  <r>
    <x v="76"/>
    <n v="85"/>
    <n v="33"/>
    <x v="4"/>
  </r>
  <r>
    <x v="76"/>
    <n v="110"/>
    <n v="34"/>
    <x v="4"/>
  </r>
  <r>
    <x v="76"/>
    <n v="113"/>
    <n v="35"/>
    <x v="4"/>
  </r>
  <r>
    <x v="76"/>
    <n v="116"/>
    <n v="36"/>
    <x v="4"/>
  </r>
  <r>
    <x v="76"/>
    <n v="94"/>
    <n v="37"/>
    <x v="4"/>
  </r>
  <r>
    <x v="76"/>
    <n v="82"/>
    <n v="38"/>
    <x v="4"/>
  </r>
  <r>
    <x v="76"/>
    <n v="104"/>
    <n v="39"/>
    <x v="4"/>
  </r>
  <r>
    <x v="76"/>
    <n v="99"/>
    <n v="40"/>
    <x v="4"/>
  </r>
  <r>
    <x v="76"/>
    <n v="95"/>
    <n v="41"/>
    <x v="4"/>
  </r>
  <r>
    <x v="76"/>
    <n v="93"/>
    <n v="42"/>
    <x v="4"/>
  </r>
  <r>
    <x v="76"/>
    <n v="83"/>
    <n v="43"/>
    <x v="4"/>
  </r>
  <r>
    <x v="76"/>
    <n v="94"/>
    <n v="44"/>
    <x v="4"/>
  </r>
  <r>
    <x v="76"/>
    <n v="90"/>
    <n v="45"/>
    <x v="4"/>
  </r>
  <r>
    <x v="76"/>
    <n v="74"/>
    <n v="46"/>
    <x v="4"/>
  </r>
  <r>
    <x v="76"/>
    <n v="58"/>
    <n v="47"/>
    <x v="4"/>
  </r>
  <r>
    <x v="76"/>
    <n v="67"/>
    <n v="48"/>
    <x v="4"/>
  </r>
  <r>
    <x v="76"/>
    <n v="64"/>
    <n v="49"/>
    <x v="4"/>
  </r>
  <r>
    <x v="76"/>
    <n v="86"/>
    <n v="50"/>
    <x v="4"/>
  </r>
  <r>
    <x v="76"/>
    <n v="75"/>
    <n v="51"/>
    <x v="4"/>
  </r>
  <r>
    <x v="76"/>
    <n v="65"/>
    <n v="52"/>
    <x v="4"/>
  </r>
  <r>
    <x v="76"/>
    <n v="57"/>
    <n v="53"/>
    <x v="4"/>
  </r>
  <r>
    <x v="76"/>
    <n v="76"/>
    <n v="54"/>
    <x v="4"/>
  </r>
  <r>
    <x v="76"/>
    <n v="68"/>
    <n v="55"/>
    <x v="4"/>
  </r>
  <r>
    <x v="76"/>
    <n v="75"/>
    <n v="56"/>
    <x v="4"/>
  </r>
  <r>
    <x v="76"/>
    <n v="52"/>
    <n v="57"/>
    <x v="4"/>
  </r>
  <r>
    <x v="76"/>
    <n v="61"/>
    <n v="58"/>
    <x v="4"/>
  </r>
  <r>
    <x v="76"/>
    <n v="53"/>
    <n v="59"/>
    <x v="4"/>
  </r>
  <r>
    <x v="76"/>
    <n v="58"/>
    <n v="60"/>
    <x v="5"/>
  </r>
  <r>
    <x v="76"/>
    <n v="52"/>
    <n v="61"/>
    <x v="5"/>
  </r>
  <r>
    <x v="76"/>
    <n v="56"/>
    <n v="62"/>
    <x v="5"/>
  </r>
  <r>
    <x v="76"/>
    <n v="53"/>
    <n v="63"/>
    <x v="5"/>
  </r>
  <r>
    <x v="76"/>
    <n v="36"/>
    <n v="64"/>
    <x v="5"/>
  </r>
  <r>
    <x v="76"/>
    <n v="45"/>
    <n v="65"/>
    <x v="5"/>
  </r>
  <r>
    <x v="76"/>
    <n v="38"/>
    <n v="66"/>
    <x v="5"/>
  </r>
  <r>
    <x v="76"/>
    <n v="43"/>
    <n v="67"/>
    <x v="5"/>
  </r>
  <r>
    <x v="76"/>
    <n v="25"/>
    <n v="68"/>
    <x v="5"/>
  </r>
  <r>
    <x v="76"/>
    <n v="25"/>
    <n v="69"/>
    <x v="5"/>
  </r>
  <r>
    <x v="76"/>
    <n v="24"/>
    <n v="70"/>
    <x v="5"/>
  </r>
  <r>
    <x v="76"/>
    <n v="33"/>
    <n v="71"/>
    <x v="5"/>
  </r>
  <r>
    <x v="76"/>
    <n v="29"/>
    <n v="72"/>
    <x v="5"/>
  </r>
  <r>
    <x v="76"/>
    <n v="22"/>
    <n v="73"/>
    <x v="5"/>
  </r>
  <r>
    <x v="76"/>
    <n v="27"/>
    <n v="74"/>
    <x v="5"/>
  </r>
  <r>
    <x v="76"/>
    <n v="28"/>
    <n v="75"/>
    <x v="5"/>
  </r>
  <r>
    <x v="76"/>
    <n v="16"/>
    <n v="76"/>
    <x v="5"/>
  </r>
  <r>
    <x v="76"/>
    <n v="18"/>
    <n v="77"/>
    <x v="5"/>
  </r>
  <r>
    <x v="76"/>
    <n v="17"/>
    <n v="78"/>
    <x v="5"/>
  </r>
  <r>
    <x v="76"/>
    <n v="16"/>
    <n v="79"/>
    <x v="5"/>
  </r>
  <r>
    <x v="76"/>
    <n v="8"/>
    <n v="80"/>
    <x v="5"/>
  </r>
  <r>
    <x v="76"/>
    <n v="8"/>
    <n v="81"/>
    <x v="5"/>
  </r>
  <r>
    <x v="76"/>
    <n v="11"/>
    <n v="82"/>
    <x v="5"/>
  </r>
  <r>
    <x v="76"/>
    <n v="11"/>
    <n v="83"/>
    <x v="5"/>
  </r>
  <r>
    <x v="76"/>
    <n v="7"/>
    <n v="84"/>
    <x v="5"/>
  </r>
  <r>
    <x v="76"/>
    <n v="7"/>
    <n v="85"/>
    <x v="5"/>
  </r>
  <r>
    <x v="76"/>
    <n v="12"/>
    <n v="86"/>
    <x v="5"/>
  </r>
  <r>
    <x v="76"/>
    <n v="6"/>
    <n v="87"/>
    <x v="5"/>
  </r>
  <r>
    <x v="76"/>
    <n v="10"/>
    <n v="88"/>
    <x v="5"/>
  </r>
  <r>
    <x v="76"/>
    <n v="2"/>
    <n v="89"/>
    <x v="5"/>
  </r>
  <r>
    <x v="76"/>
    <n v="6"/>
    <n v="90"/>
    <x v="5"/>
  </r>
  <r>
    <x v="76"/>
    <n v="1"/>
    <n v="91"/>
    <x v="5"/>
  </r>
  <r>
    <x v="76"/>
    <n v="2"/>
    <n v="92"/>
    <x v="5"/>
  </r>
  <r>
    <x v="76"/>
    <n v="3"/>
    <n v="93"/>
    <x v="5"/>
  </r>
  <r>
    <x v="76"/>
    <n v="1"/>
    <n v="94"/>
    <x v="5"/>
  </r>
  <r>
    <x v="76"/>
    <n v="3"/>
    <n v="95"/>
    <x v="5"/>
  </r>
  <r>
    <x v="76"/>
    <n v="2"/>
    <n v="96"/>
    <x v="5"/>
  </r>
  <r>
    <x v="76"/>
    <n v="2"/>
    <n v="98"/>
    <x v="5"/>
  </r>
  <r>
    <x v="76"/>
    <n v="1"/>
    <n v="100"/>
    <x v="5"/>
  </r>
  <r>
    <x v="76"/>
    <n v="1"/>
    <n v="101"/>
    <x v="5"/>
  </r>
  <r>
    <x v="77"/>
    <n v="9"/>
    <n v="0"/>
    <x v="0"/>
  </r>
  <r>
    <x v="77"/>
    <n v="4"/>
    <n v="1"/>
    <x v="0"/>
  </r>
  <r>
    <x v="77"/>
    <n v="3"/>
    <n v="2"/>
    <x v="0"/>
  </r>
  <r>
    <x v="77"/>
    <n v="2"/>
    <n v="3"/>
    <x v="0"/>
  </r>
  <r>
    <x v="77"/>
    <n v="4"/>
    <n v="4"/>
    <x v="0"/>
  </r>
  <r>
    <x v="77"/>
    <n v="5"/>
    <n v="5"/>
    <x v="0"/>
  </r>
  <r>
    <x v="77"/>
    <n v="8"/>
    <n v="6"/>
    <x v="1"/>
  </r>
  <r>
    <x v="77"/>
    <n v="3"/>
    <n v="7"/>
    <x v="1"/>
  </r>
  <r>
    <x v="77"/>
    <n v="9"/>
    <n v="8"/>
    <x v="1"/>
  </r>
  <r>
    <x v="77"/>
    <n v="6"/>
    <n v="9"/>
    <x v="1"/>
  </r>
  <r>
    <x v="77"/>
    <n v="3"/>
    <n v="10"/>
    <x v="1"/>
  </r>
  <r>
    <x v="77"/>
    <n v="3"/>
    <n v="11"/>
    <x v="1"/>
  </r>
  <r>
    <x v="77"/>
    <n v="6"/>
    <n v="12"/>
    <x v="2"/>
  </r>
  <r>
    <x v="77"/>
    <n v="8"/>
    <n v="13"/>
    <x v="2"/>
  </r>
  <r>
    <x v="77"/>
    <n v="6"/>
    <n v="14"/>
    <x v="2"/>
  </r>
  <r>
    <x v="77"/>
    <n v="10"/>
    <n v="15"/>
    <x v="2"/>
  </r>
  <r>
    <x v="77"/>
    <n v="5"/>
    <n v="16"/>
    <x v="2"/>
  </r>
  <r>
    <x v="77"/>
    <n v="3"/>
    <n v="17"/>
    <x v="2"/>
  </r>
  <r>
    <x v="77"/>
    <n v="12"/>
    <n v="18"/>
    <x v="3"/>
  </r>
  <r>
    <x v="77"/>
    <n v="10"/>
    <n v="19"/>
    <x v="3"/>
  </r>
  <r>
    <x v="77"/>
    <n v="15"/>
    <n v="20"/>
    <x v="3"/>
  </r>
  <r>
    <x v="77"/>
    <n v="18"/>
    <n v="21"/>
    <x v="3"/>
  </r>
  <r>
    <x v="77"/>
    <n v="21"/>
    <n v="22"/>
    <x v="3"/>
  </r>
  <r>
    <x v="77"/>
    <n v="13"/>
    <n v="23"/>
    <x v="3"/>
  </r>
  <r>
    <x v="77"/>
    <n v="17"/>
    <n v="24"/>
    <x v="3"/>
  </r>
  <r>
    <x v="77"/>
    <n v="26"/>
    <n v="25"/>
    <x v="3"/>
  </r>
  <r>
    <x v="77"/>
    <n v="18"/>
    <n v="26"/>
    <x v="3"/>
  </r>
  <r>
    <x v="77"/>
    <n v="16"/>
    <n v="27"/>
    <x v="3"/>
  </r>
  <r>
    <x v="77"/>
    <n v="14"/>
    <n v="28"/>
    <x v="3"/>
  </r>
  <r>
    <x v="77"/>
    <n v="15"/>
    <n v="29"/>
    <x v="4"/>
  </r>
  <r>
    <x v="77"/>
    <n v="12"/>
    <n v="30"/>
    <x v="4"/>
  </r>
  <r>
    <x v="77"/>
    <n v="16"/>
    <n v="31"/>
    <x v="4"/>
  </r>
  <r>
    <x v="77"/>
    <n v="15"/>
    <n v="32"/>
    <x v="4"/>
  </r>
  <r>
    <x v="77"/>
    <n v="11"/>
    <n v="33"/>
    <x v="4"/>
  </r>
  <r>
    <x v="77"/>
    <n v="7"/>
    <n v="34"/>
    <x v="4"/>
  </r>
  <r>
    <x v="77"/>
    <n v="14"/>
    <n v="35"/>
    <x v="4"/>
  </r>
  <r>
    <x v="77"/>
    <n v="10"/>
    <n v="36"/>
    <x v="4"/>
  </r>
  <r>
    <x v="77"/>
    <n v="10"/>
    <n v="37"/>
    <x v="4"/>
  </r>
  <r>
    <x v="77"/>
    <n v="8"/>
    <n v="38"/>
    <x v="4"/>
  </r>
  <r>
    <x v="77"/>
    <n v="13"/>
    <n v="39"/>
    <x v="4"/>
  </r>
  <r>
    <x v="77"/>
    <n v="9"/>
    <n v="40"/>
    <x v="4"/>
  </r>
  <r>
    <x v="77"/>
    <n v="13"/>
    <n v="41"/>
    <x v="4"/>
  </r>
  <r>
    <x v="77"/>
    <n v="11"/>
    <n v="42"/>
    <x v="4"/>
  </r>
  <r>
    <x v="77"/>
    <n v="7"/>
    <n v="43"/>
    <x v="4"/>
  </r>
  <r>
    <x v="77"/>
    <n v="8"/>
    <n v="44"/>
    <x v="4"/>
  </r>
  <r>
    <x v="77"/>
    <n v="6"/>
    <n v="45"/>
    <x v="4"/>
  </r>
  <r>
    <x v="77"/>
    <n v="8"/>
    <n v="46"/>
    <x v="4"/>
  </r>
  <r>
    <x v="77"/>
    <n v="11"/>
    <n v="47"/>
    <x v="4"/>
  </r>
  <r>
    <x v="77"/>
    <n v="8"/>
    <n v="48"/>
    <x v="4"/>
  </r>
  <r>
    <x v="77"/>
    <n v="5"/>
    <n v="49"/>
    <x v="4"/>
  </r>
  <r>
    <x v="77"/>
    <n v="7"/>
    <n v="50"/>
    <x v="4"/>
  </r>
  <r>
    <x v="77"/>
    <n v="6"/>
    <n v="51"/>
    <x v="4"/>
  </r>
  <r>
    <x v="77"/>
    <n v="3"/>
    <n v="52"/>
    <x v="4"/>
  </r>
  <r>
    <x v="77"/>
    <n v="4"/>
    <n v="53"/>
    <x v="4"/>
  </r>
  <r>
    <x v="77"/>
    <n v="7"/>
    <n v="54"/>
    <x v="4"/>
  </r>
  <r>
    <x v="77"/>
    <n v="3"/>
    <n v="55"/>
    <x v="4"/>
  </r>
  <r>
    <x v="77"/>
    <n v="4"/>
    <n v="56"/>
    <x v="4"/>
  </r>
  <r>
    <x v="77"/>
    <n v="2"/>
    <n v="57"/>
    <x v="4"/>
  </r>
  <r>
    <x v="77"/>
    <n v="3"/>
    <n v="58"/>
    <x v="4"/>
  </r>
  <r>
    <x v="77"/>
    <n v="3"/>
    <n v="59"/>
    <x v="4"/>
  </r>
  <r>
    <x v="77"/>
    <n v="2"/>
    <n v="60"/>
    <x v="5"/>
  </r>
  <r>
    <x v="77"/>
    <n v="5"/>
    <n v="61"/>
    <x v="5"/>
  </r>
  <r>
    <x v="77"/>
    <n v="1"/>
    <n v="62"/>
    <x v="5"/>
  </r>
  <r>
    <x v="77"/>
    <n v="4"/>
    <n v="63"/>
    <x v="5"/>
  </r>
  <r>
    <x v="77"/>
    <n v="2"/>
    <n v="64"/>
    <x v="5"/>
  </r>
  <r>
    <x v="77"/>
    <n v="4"/>
    <n v="65"/>
    <x v="5"/>
  </r>
  <r>
    <x v="77"/>
    <n v="2"/>
    <n v="66"/>
    <x v="5"/>
  </r>
  <r>
    <x v="77"/>
    <n v="1"/>
    <n v="67"/>
    <x v="5"/>
  </r>
  <r>
    <x v="77"/>
    <n v="1"/>
    <n v="69"/>
    <x v="5"/>
  </r>
  <r>
    <x v="77"/>
    <n v="4"/>
    <n v="70"/>
    <x v="5"/>
  </r>
  <r>
    <x v="77"/>
    <n v="2"/>
    <n v="71"/>
    <x v="5"/>
  </r>
  <r>
    <x v="77"/>
    <n v="1"/>
    <n v="73"/>
    <x v="5"/>
  </r>
  <r>
    <x v="77"/>
    <n v="1"/>
    <n v="75"/>
    <x v="5"/>
  </r>
  <r>
    <x v="77"/>
    <n v="1"/>
    <n v="77"/>
    <x v="5"/>
  </r>
  <r>
    <x v="77"/>
    <n v="1"/>
    <n v="78"/>
    <x v="5"/>
  </r>
  <r>
    <x v="77"/>
    <n v="2"/>
    <n v="79"/>
    <x v="5"/>
  </r>
  <r>
    <x v="77"/>
    <n v="4"/>
    <n v="81"/>
    <x v="5"/>
  </r>
  <r>
    <x v="77"/>
    <n v="1"/>
    <n v="84"/>
    <x v="5"/>
  </r>
  <r>
    <x v="77"/>
    <n v="1"/>
    <n v="85"/>
    <x v="5"/>
  </r>
  <r>
    <x v="77"/>
    <n v="1"/>
    <n v="86"/>
    <x v="5"/>
  </r>
  <r>
    <x v="77"/>
    <n v="1"/>
    <n v="90"/>
    <x v="5"/>
  </r>
  <r>
    <x v="77"/>
    <n v="1"/>
    <n v="93"/>
    <x v="5"/>
  </r>
  <r>
    <x v="78"/>
    <n v="5"/>
    <n v="0"/>
    <x v="0"/>
  </r>
  <r>
    <x v="78"/>
    <n v="10"/>
    <n v="1"/>
    <x v="0"/>
  </r>
  <r>
    <x v="78"/>
    <n v="11"/>
    <n v="2"/>
    <x v="0"/>
  </r>
  <r>
    <x v="78"/>
    <n v="13"/>
    <n v="3"/>
    <x v="0"/>
  </r>
  <r>
    <x v="78"/>
    <n v="7"/>
    <n v="4"/>
    <x v="0"/>
  </r>
  <r>
    <x v="78"/>
    <n v="6"/>
    <n v="5"/>
    <x v="0"/>
  </r>
  <r>
    <x v="78"/>
    <n v="7"/>
    <n v="6"/>
    <x v="1"/>
  </r>
  <r>
    <x v="78"/>
    <n v="11"/>
    <n v="7"/>
    <x v="1"/>
  </r>
  <r>
    <x v="78"/>
    <n v="7"/>
    <n v="8"/>
    <x v="1"/>
  </r>
  <r>
    <x v="78"/>
    <n v="13"/>
    <n v="9"/>
    <x v="1"/>
  </r>
  <r>
    <x v="78"/>
    <n v="10"/>
    <n v="10"/>
    <x v="1"/>
  </r>
  <r>
    <x v="78"/>
    <n v="14"/>
    <n v="11"/>
    <x v="1"/>
  </r>
  <r>
    <x v="78"/>
    <n v="13"/>
    <n v="12"/>
    <x v="2"/>
  </r>
  <r>
    <x v="78"/>
    <n v="14"/>
    <n v="13"/>
    <x v="2"/>
  </r>
  <r>
    <x v="78"/>
    <n v="10"/>
    <n v="14"/>
    <x v="2"/>
  </r>
  <r>
    <x v="78"/>
    <n v="18"/>
    <n v="15"/>
    <x v="2"/>
  </r>
  <r>
    <x v="78"/>
    <n v="20"/>
    <n v="16"/>
    <x v="2"/>
  </r>
  <r>
    <x v="78"/>
    <n v="13"/>
    <n v="17"/>
    <x v="2"/>
  </r>
  <r>
    <x v="78"/>
    <n v="17"/>
    <n v="18"/>
    <x v="3"/>
  </r>
  <r>
    <x v="78"/>
    <n v="24"/>
    <n v="19"/>
    <x v="3"/>
  </r>
  <r>
    <x v="78"/>
    <n v="29"/>
    <n v="20"/>
    <x v="3"/>
  </r>
  <r>
    <x v="78"/>
    <n v="27"/>
    <n v="21"/>
    <x v="3"/>
  </r>
  <r>
    <x v="78"/>
    <n v="22"/>
    <n v="22"/>
    <x v="3"/>
  </r>
  <r>
    <x v="78"/>
    <n v="28"/>
    <n v="23"/>
    <x v="3"/>
  </r>
  <r>
    <x v="78"/>
    <n v="21"/>
    <n v="24"/>
    <x v="3"/>
  </r>
  <r>
    <x v="78"/>
    <n v="19"/>
    <n v="25"/>
    <x v="3"/>
  </r>
  <r>
    <x v="78"/>
    <n v="20"/>
    <n v="26"/>
    <x v="3"/>
  </r>
  <r>
    <x v="78"/>
    <n v="18"/>
    <n v="27"/>
    <x v="3"/>
  </r>
  <r>
    <x v="78"/>
    <n v="21"/>
    <n v="28"/>
    <x v="3"/>
  </r>
  <r>
    <x v="78"/>
    <n v="22"/>
    <n v="29"/>
    <x v="4"/>
  </r>
  <r>
    <x v="78"/>
    <n v="17"/>
    <n v="30"/>
    <x v="4"/>
  </r>
  <r>
    <x v="78"/>
    <n v="8"/>
    <n v="31"/>
    <x v="4"/>
  </r>
  <r>
    <x v="78"/>
    <n v="21"/>
    <n v="32"/>
    <x v="4"/>
  </r>
  <r>
    <x v="78"/>
    <n v="16"/>
    <n v="33"/>
    <x v="4"/>
  </r>
  <r>
    <x v="78"/>
    <n v="19"/>
    <n v="34"/>
    <x v="4"/>
  </r>
  <r>
    <x v="78"/>
    <n v="17"/>
    <n v="35"/>
    <x v="4"/>
  </r>
  <r>
    <x v="78"/>
    <n v="9"/>
    <n v="36"/>
    <x v="4"/>
  </r>
  <r>
    <x v="78"/>
    <n v="10"/>
    <n v="37"/>
    <x v="4"/>
  </r>
  <r>
    <x v="78"/>
    <n v="12"/>
    <n v="38"/>
    <x v="4"/>
  </r>
  <r>
    <x v="78"/>
    <n v="15"/>
    <n v="39"/>
    <x v="4"/>
  </r>
  <r>
    <x v="78"/>
    <n v="20"/>
    <n v="40"/>
    <x v="4"/>
  </r>
  <r>
    <x v="78"/>
    <n v="13"/>
    <n v="41"/>
    <x v="4"/>
  </r>
  <r>
    <x v="78"/>
    <n v="13"/>
    <n v="42"/>
    <x v="4"/>
  </r>
  <r>
    <x v="78"/>
    <n v="19"/>
    <n v="43"/>
    <x v="4"/>
  </r>
  <r>
    <x v="78"/>
    <n v="14"/>
    <n v="44"/>
    <x v="4"/>
  </r>
  <r>
    <x v="78"/>
    <n v="15"/>
    <n v="45"/>
    <x v="4"/>
  </r>
  <r>
    <x v="78"/>
    <n v="21"/>
    <n v="46"/>
    <x v="4"/>
  </r>
  <r>
    <x v="78"/>
    <n v="10"/>
    <n v="47"/>
    <x v="4"/>
  </r>
  <r>
    <x v="78"/>
    <n v="21"/>
    <n v="48"/>
    <x v="4"/>
  </r>
  <r>
    <x v="78"/>
    <n v="12"/>
    <n v="49"/>
    <x v="4"/>
  </r>
  <r>
    <x v="78"/>
    <n v="22"/>
    <n v="50"/>
    <x v="4"/>
  </r>
  <r>
    <x v="78"/>
    <n v="15"/>
    <n v="51"/>
    <x v="4"/>
  </r>
  <r>
    <x v="78"/>
    <n v="17"/>
    <n v="52"/>
    <x v="4"/>
  </r>
  <r>
    <x v="78"/>
    <n v="16"/>
    <n v="53"/>
    <x v="4"/>
  </r>
  <r>
    <x v="78"/>
    <n v="19"/>
    <n v="54"/>
    <x v="4"/>
  </r>
  <r>
    <x v="78"/>
    <n v="22"/>
    <n v="55"/>
    <x v="4"/>
  </r>
  <r>
    <x v="78"/>
    <n v="16"/>
    <n v="56"/>
    <x v="4"/>
  </r>
  <r>
    <x v="78"/>
    <n v="17"/>
    <n v="57"/>
    <x v="4"/>
  </r>
  <r>
    <x v="78"/>
    <n v="14"/>
    <n v="58"/>
    <x v="4"/>
  </r>
  <r>
    <x v="78"/>
    <n v="20"/>
    <n v="59"/>
    <x v="4"/>
  </r>
  <r>
    <x v="78"/>
    <n v="17"/>
    <n v="60"/>
    <x v="5"/>
  </r>
  <r>
    <x v="78"/>
    <n v="12"/>
    <n v="61"/>
    <x v="5"/>
  </r>
  <r>
    <x v="78"/>
    <n v="11"/>
    <n v="62"/>
    <x v="5"/>
  </r>
  <r>
    <x v="78"/>
    <n v="11"/>
    <n v="63"/>
    <x v="5"/>
  </r>
  <r>
    <x v="78"/>
    <n v="17"/>
    <n v="64"/>
    <x v="5"/>
  </r>
  <r>
    <x v="78"/>
    <n v="16"/>
    <n v="65"/>
    <x v="5"/>
  </r>
  <r>
    <x v="78"/>
    <n v="15"/>
    <n v="66"/>
    <x v="5"/>
  </r>
  <r>
    <x v="78"/>
    <n v="8"/>
    <n v="67"/>
    <x v="5"/>
  </r>
  <r>
    <x v="78"/>
    <n v="12"/>
    <n v="68"/>
    <x v="5"/>
  </r>
  <r>
    <x v="78"/>
    <n v="5"/>
    <n v="69"/>
    <x v="5"/>
  </r>
  <r>
    <x v="78"/>
    <n v="8"/>
    <n v="70"/>
    <x v="5"/>
  </r>
  <r>
    <x v="78"/>
    <n v="14"/>
    <n v="71"/>
    <x v="5"/>
  </r>
  <r>
    <x v="78"/>
    <n v="9"/>
    <n v="72"/>
    <x v="5"/>
  </r>
  <r>
    <x v="78"/>
    <n v="9"/>
    <n v="73"/>
    <x v="5"/>
  </r>
  <r>
    <x v="78"/>
    <n v="10"/>
    <n v="74"/>
    <x v="5"/>
  </r>
  <r>
    <x v="78"/>
    <n v="6"/>
    <n v="75"/>
    <x v="5"/>
  </r>
  <r>
    <x v="78"/>
    <n v="4"/>
    <n v="76"/>
    <x v="5"/>
  </r>
  <r>
    <x v="78"/>
    <n v="6"/>
    <n v="77"/>
    <x v="5"/>
  </r>
  <r>
    <x v="78"/>
    <n v="5"/>
    <n v="78"/>
    <x v="5"/>
  </r>
  <r>
    <x v="78"/>
    <n v="4"/>
    <n v="79"/>
    <x v="5"/>
  </r>
  <r>
    <x v="78"/>
    <n v="4"/>
    <n v="80"/>
    <x v="5"/>
  </r>
  <r>
    <x v="78"/>
    <n v="4"/>
    <n v="81"/>
    <x v="5"/>
  </r>
  <r>
    <x v="78"/>
    <n v="3"/>
    <n v="82"/>
    <x v="5"/>
  </r>
  <r>
    <x v="78"/>
    <n v="5"/>
    <n v="83"/>
    <x v="5"/>
  </r>
  <r>
    <x v="78"/>
    <n v="2"/>
    <n v="84"/>
    <x v="5"/>
  </r>
  <r>
    <x v="78"/>
    <n v="2"/>
    <n v="85"/>
    <x v="5"/>
  </r>
  <r>
    <x v="78"/>
    <n v="1"/>
    <n v="86"/>
    <x v="5"/>
  </r>
  <r>
    <x v="78"/>
    <n v="1"/>
    <n v="87"/>
    <x v="5"/>
  </r>
  <r>
    <x v="78"/>
    <n v="3"/>
    <n v="88"/>
    <x v="5"/>
  </r>
  <r>
    <x v="78"/>
    <n v="1"/>
    <n v="90"/>
    <x v="5"/>
  </r>
  <r>
    <x v="78"/>
    <n v="2"/>
    <n v="91"/>
    <x v="5"/>
  </r>
  <r>
    <x v="78"/>
    <n v="2"/>
    <n v="92"/>
    <x v="5"/>
  </r>
  <r>
    <x v="78"/>
    <n v="1"/>
    <n v="93"/>
    <x v="5"/>
  </r>
  <r>
    <x v="78"/>
    <n v="2"/>
    <n v="94"/>
    <x v="5"/>
  </r>
  <r>
    <x v="78"/>
    <n v="1"/>
    <n v="97"/>
    <x v="5"/>
  </r>
  <r>
    <x v="78"/>
    <n v="1"/>
    <n v="98"/>
    <x v="5"/>
  </r>
  <r>
    <x v="78"/>
    <n v="1"/>
    <n v="99"/>
    <x v="5"/>
  </r>
  <r>
    <x v="79"/>
    <n v="172"/>
    <n v="0"/>
    <x v="0"/>
  </r>
  <r>
    <x v="79"/>
    <n v="165"/>
    <n v="1"/>
    <x v="0"/>
  </r>
  <r>
    <x v="79"/>
    <n v="169"/>
    <n v="2"/>
    <x v="0"/>
  </r>
  <r>
    <x v="79"/>
    <n v="158"/>
    <n v="3"/>
    <x v="0"/>
  </r>
  <r>
    <x v="79"/>
    <n v="208"/>
    <n v="4"/>
    <x v="0"/>
  </r>
  <r>
    <x v="79"/>
    <n v="177"/>
    <n v="5"/>
    <x v="0"/>
  </r>
  <r>
    <x v="79"/>
    <n v="197"/>
    <n v="6"/>
    <x v="1"/>
  </r>
  <r>
    <x v="79"/>
    <n v="193"/>
    <n v="7"/>
    <x v="1"/>
  </r>
  <r>
    <x v="79"/>
    <n v="185"/>
    <n v="8"/>
    <x v="1"/>
  </r>
  <r>
    <x v="79"/>
    <n v="225"/>
    <n v="9"/>
    <x v="1"/>
  </r>
  <r>
    <x v="79"/>
    <n v="208"/>
    <n v="10"/>
    <x v="1"/>
  </r>
  <r>
    <x v="79"/>
    <n v="197"/>
    <n v="11"/>
    <x v="1"/>
  </r>
  <r>
    <x v="79"/>
    <n v="221"/>
    <n v="12"/>
    <x v="2"/>
  </r>
  <r>
    <x v="79"/>
    <n v="250"/>
    <n v="13"/>
    <x v="2"/>
  </r>
  <r>
    <x v="79"/>
    <n v="234"/>
    <n v="14"/>
    <x v="2"/>
  </r>
  <r>
    <x v="79"/>
    <n v="232"/>
    <n v="15"/>
    <x v="2"/>
  </r>
  <r>
    <x v="79"/>
    <n v="248"/>
    <n v="16"/>
    <x v="2"/>
  </r>
  <r>
    <x v="79"/>
    <n v="261"/>
    <n v="17"/>
    <x v="2"/>
  </r>
  <r>
    <x v="79"/>
    <n v="228"/>
    <n v="18"/>
    <x v="3"/>
  </r>
  <r>
    <x v="79"/>
    <n v="243"/>
    <n v="19"/>
    <x v="3"/>
  </r>
  <r>
    <x v="79"/>
    <n v="286"/>
    <n v="20"/>
    <x v="3"/>
  </r>
  <r>
    <x v="79"/>
    <n v="332"/>
    <n v="21"/>
    <x v="3"/>
  </r>
  <r>
    <x v="79"/>
    <n v="326"/>
    <n v="22"/>
    <x v="3"/>
  </r>
  <r>
    <x v="79"/>
    <n v="305"/>
    <n v="23"/>
    <x v="3"/>
  </r>
  <r>
    <x v="79"/>
    <n v="339"/>
    <n v="24"/>
    <x v="3"/>
  </r>
  <r>
    <x v="79"/>
    <n v="340"/>
    <n v="25"/>
    <x v="3"/>
  </r>
  <r>
    <x v="79"/>
    <n v="351"/>
    <n v="26"/>
    <x v="3"/>
  </r>
  <r>
    <x v="79"/>
    <n v="390"/>
    <n v="27"/>
    <x v="3"/>
  </r>
  <r>
    <x v="79"/>
    <n v="353"/>
    <n v="28"/>
    <x v="3"/>
  </r>
  <r>
    <x v="79"/>
    <n v="349"/>
    <n v="29"/>
    <x v="4"/>
  </r>
  <r>
    <x v="79"/>
    <n v="373"/>
    <n v="30"/>
    <x v="4"/>
  </r>
  <r>
    <x v="79"/>
    <n v="374"/>
    <n v="31"/>
    <x v="4"/>
  </r>
  <r>
    <x v="79"/>
    <n v="342"/>
    <n v="32"/>
    <x v="4"/>
  </r>
  <r>
    <x v="79"/>
    <n v="351"/>
    <n v="33"/>
    <x v="4"/>
  </r>
  <r>
    <x v="79"/>
    <n v="339"/>
    <n v="34"/>
    <x v="4"/>
  </r>
  <r>
    <x v="79"/>
    <n v="319"/>
    <n v="35"/>
    <x v="4"/>
  </r>
  <r>
    <x v="79"/>
    <n v="319"/>
    <n v="36"/>
    <x v="4"/>
  </r>
  <r>
    <x v="79"/>
    <n v="330"/>
    <n v="37"/>
    <x v="4"/>
  </r>
  <r>
    <x v="79"/>
    <n v="286"/>
    <n v="38"/>
    <x v="4"/>
  </r>
  <r>
    <x v="79"/>
    <n v="328"/>
    <n v="39"/>
    <x v="4"/>
  </r>
  <r>
    <x v="79"/>
    <n v="307"/>
    <n v="40"/>
    <x v="4"/>
  </r>
  <r>
    <x v="79"/>
    <n v="321"/>
    <n v="41"/>
    <x v="4"/>
  </r>
  <r>
    <x v="79"/>
    <n v="331"/>
    <n v="42"/>
    <x v="4"/>
  </r>
  <r>
    <x v="79"/>
    <n v="302"/>
    <n v="43"/>
    <x v="4"/>
  </r>
  <r>
    <x v="79"/>
    <n v="280"/>
    <n v="44"/>
    <x v="4"/>
  </r>
  <r>
    <x v="79"/>
    <n v="281"/>
    <n v="45"/>
    <x v="4"/>
  </r>
  <r>
    <x v="79"/>
    <n v="261"/>
    <n v="46"/>
    <x v="4"/>
  </r>
  <r>
    <x v="79"/>
    <n v="291"/>
    <n v="47"/>
    <x v="4"/>
  </r>
  <r>
    <x v="79"/>
    <n v="261"/>
    <n v="48"/>
    <x v="4"/>
  </r>
  <r>
    <x v="79"/>
    <n v="240"/>
    <n v="49"/>
    <x v="4"/>
  </r>
  <r>
    <x v="79"/>
    <n v="241"/>
    <n v="50"/>
    <x v="4"/>
  </r>
  <r>
    <x v="79"/>
    <n v="238"/>
    <n v="51"/>
    <x v="4"/>
  </r>
  <r>
    <x v="79"/>
    <n v="244"/>
    <n v="52"/>
    <x v="4"/>
  </r>
  <r>
    <x v="79"/>
    <n v="212"/>
    <n v="53"/>
    <x v="4"/>
  </r>
  <r>
    <x v="79"/>
    <n v="221"/>
    <n v="54"/>
    <x v="4"/>
  </r>
  <r>
    <x v="79"/>
    <n v="222"/>
    <n v="55"/>
    <x v="4"/>
  </r>
  <r>
    <x v="79"/>
    <n v="209"/>
    <n v="56"/>
    <x v="4"/>
  </r>
  <r>
    <x v="79"/>
    <n v="179"/>
    <n v="57"/>
    <x v="4"/>
  </r>
  <r>
    <x v="79"/>
    <n v="198"/>
    <n v="58"/>
    <x v="4"/>
  </r>
  <r>
    <x v="79"/>
    <n v="195"/>
    <n v="59"/>
    <x v="4"/>
  </r>
  <r>
    <x v="79"/>
    <n v="163"/>
    <n v="60"/>
    <x v="5"/>
  </r>
  <r>
    <x v="79"/>
    <n v="144"/>
    <n v="61"/>
    <x v="5"/>
  </r>
  <r>
    <x v="79"/>
    <n v="105"/>
    <n v="62"/>
    <x v="5"/>
  </r>
  <r>
    <x v="79"/>
    <n v="129"/>
    <n v="63"/>
    <x v="5"/>
  </r>
  <r>
    <x v="79"/>
    <n v="93"/>
    <n v="64"/>
    <x v="5"/>
  </r>
  <r>
    <x v="79"/>
    <n v="102"/>
    <n v="65"/>
    <x v="5"/>
  </r>
  <r>
    <x v="79"/>
    <n v="102"/>
    <n v="66"/>
    <x v="5"/>
  </r>
  <r>
    <x v="79"/>
    <n v="68"/>
    <n v="67"/>
    <x v="5"/>
  </r>
  <r>
    <x v="79"/>
    <n v="59"/>
    <n v="68"/>
    <x v="5"/>
  </r>
  <r>
    <x v="79"/>
    <n v="74"/>
    <n v="69"/>
    <x v="5"/>
  </r>
  <r>
    <x v="79"/>
    <n v="57"/>
    <n v="70"/>
    <x v="5"/>
  </r>
  <r>
    <x v="79"/>
    <n v="38"/>
    <n v="71"/>
    <x v="5"/>
  </r>
  <r>
    <x v="79"/>
    <n v="46"/>
    <n v="72"/>
    <x v="5"/>
  </r>
  <r>
    <x v="79"/>
    <n v="43"/>
    <n v="73"/>
    <x v="5"/>
  </r>
  <r>
    <x v="79"/>
    <n v="27"/>
    <n v="74"/>
    <x v="5"/>
  </r>
  <r>
    <x v="79"/>
    <n v="33"/>
    <n v="75"/>
    <x v="5"/>
  </r>
  <r>
    <x v="79"/>
    <n v="28"/>
    <n v="76"/>
    <x v="5"/>
  </r>
  <r>
    <x v="79"/>
    <n v="28"/>
    <n v="77"/>
    <x v="5"/>
  </r>
  <r>
    <x v="79"/>
    <n v="16"/>
    <n v="78"/>
    <x v="5"/>
  </r>
  <r>
    <x v="79"/>
    <n v="31"/>
    <n v="79"/>
    <x v="5"/>
  </r>
  <r>
    <x v="79"/>
    <n v="18"/>
    <n v="80"/>
    <x v="5"/>
  </r>
  <r>
    <x v="79"/>
    <n v="21"/>
    <n v="81"/>
    <x v="5"/>
  </r>
  <r>
    <x v="79"/>
    <n v="24"/>
    <n v="82"/>
    <x v="5"/>
  </r>
  <r>
    <x v="79"/>
    <n v="17"/>
    <n v="83"/>
    <x v="5"/>
  </r>
  <r>
    <x v="79"/>
    <n v="20"/>
    <n v="84"/>
    <x v="5"/>
  </r>
  <r>
    <x v="79"/>
    <n v="10"/>
    <n v="85"/>
    <x v="5"/>
  </r>
  <r>
    <x v="79"/>
    <n v="14"/>
    <n v="86"/>
    <x v="5"/>
  </r>
  <r>
    <x v="79"/>
    <n v="11"/>
    <n v="87"/>
    <x v="5"/>
  </r>
  <r>
    <x v="79"/>
    <n v="8"/>
    <n v="88"/>
    <x v="5"/>
  </r>
  <r>
    <x v="79"/>
    <n v="7"/>
    <n v="89"/>
    <x v="5"/>
  </r>
  <r>
    <x v="79"/>
    <n v="7"/>
    <n v="90"/>
    <x v="5"/>
  </r>
  <r>
    <x v="79"/>
    <n v="6"/>
    <n v="91"/>
    <x v="5"/>
  </r>
  <r>
    <x v="79"/>
    <n v="5"/>
    <n v="92"/>
    <x v="5"/>
  </r>
  <r>
    <x v="79"/>
    <n v="3"/>
    <n v="93"/>
    <x v="5"/>
  </r>
  <r>
    <x v="79"/>
    <n v="1"/>
    <n v="94"/>
    <x v="5"/>
  </r>
  <r>
    <x v="79"/>
    <n v="2"/>
    <n v="95"/>
    <x v="5"/>
  </r>
  <r>
    <x v="79"/>
    <n v="3"/>
    <n v="96"/>
    <x v="5"/>
  </r>
  <r>
    <x v="79"/>
    <n v="1"/>
    <n v="99"/>
    <x v="5"/>
  </r>
  <r>
    <x v="80"/>
    <n v="22"/>
    <n v="0"/>
    <x v="0"/>
  </r>
  <r>
    <x v="80"/>
    <n v="26"/>
    <n v="1"/>
    <x v="0"/>
  </r>
  <r>
    <x v="80"/>
    <n v="20"/>
    <n v="2"/>
    <x v="0"/>
  </r>
  <r>
    <x v="80"/>
    <n v="18"/>
    <n v="3"/>
    <x v="0"/>
  </r>
  <r>
    <x v="80"/>
    <n v="25"/>
    <n v="4"/>
    <x v="0"/>
  </r>
  <r>
    <x v="80"/>
    <n v="32"/>
    <n v="5"/>
    <x v="0"/>
  </r>
  <r>
    <x v="80"/>
    <n v="30"/>
    <n v="6"/>
    <x v="1"/>
  </r>
  <r>
    <x v="80"/>
    <n v="25"/>
    <n v="7"/>
    <x v="1"/>
  </r>
  <r>
    <x v="80"/>
    <n v="20"/>
    <n v="8"/>
    <x v="1"/>
  </r>
  <r>
    <x v="80"/>
    <n v="32"/>
    <n v="9"/>
    <x v="1"/>
  </r>
  <r>
    <x v="80"/>
    <n v="36"/>
    <n v="10"/>
    <x v="1"/>
  </r>
  <r>
    <x v="80"/>
    <n v="21"/>
    <n v="11"/>
    <x v="1"/>
  </r>
  <r>
    <x v="80"/>
    <n v="45"/>
    <n v="12"/>
    <x v="2"/>
  </r>
  <r>
    <x v="80"/>
    <n v="52"/>
    <n v="13"/>
    <x v="2"/>
  </r>
  <r>
    <x v="80"/>
    <n v="38"/>
    <n v="14"/>
    <x v="2"/>
  </r>
  <r>
    <x v="80"/>
    <n v="50"/>
    <n v="15"/>
    <x v="2"/>
  </r>
  <r>
    <x v="80"/>
    <n v="52"/>
    <n v="16"/>
    <x v="2"/>
  </r>
  <r>
    <x v="80"/>
    <n v="46"/>
    <n v="17"/>
    <x v="2"/>
  </r>
  <r>
    <x v="80"/>
    <n v="58"/>
    <n v="18"/>
    <x v="3"/>
  </r>
  <r>
    <x v="80"/>
    <n v="54"/>
    <n v="19"/>
    <x v="3"/>
  </r>
  <r>
    <x v="80"/>
    <n v="58"/>
    <n v="20"/>
    <x v="3"/>
  </r>
  <r>
    <x v="80"/>
    <n v="72"/>
    <n v="21"/>
    <x v="3"/>
  </r>
  <r>
    <x v="80"/>
    <n v="60"/>
    <n v="22"/>
    <x v="3"/>
  </r>
  <r>
    <x v="80"/>
    <n v="54"/>
    <n v="23"/>
    <x v="3"/>
  </r>
  <r>
    <x v="80"/>
    <n v="50"/>
    <n v="24"/>
    <x v="3"/>
  </r>
  <r>
    <x v="80"/>
    <n v="67"/>
    <n v="25"/>
    <x v="3"/>
  </r>
  <r>
    <x v="80"/>
    <n v="54"/>
    <n v="26"/>
    <x v="3"/>
  </r>
  <r>
    <x v="80"/>
    <n v="51"/>
    <n v="27"/>
    <x v="3"/>
  </r>
  <r>
    <x v="80"/>
    <n v="51"/>
    <n v="28"/>
    <x v="3"/>
  </r>
  <r>
    <x v="80"/>
    <n v="50"/>
    <n v="29"/>
    <x v="4"/>
  </r>
  <r>
    <x v="80"/>
    <n v="50"/>
    <n v="30"/>
    <x v="4"/>
  </r>
  <r>
    <x v="80"/>
    <n v="69"/>
    <n v="31"/>
    <x v="4"/>
  </r>
  <r>
    <x v="80"/>
    <n v="57"/>
    <n v="32"/>
    <x v="4"/>
  </r>
  <r>
    <x v="80"/>
    <n v="50"/>
    <n v="33"/>
    <x v="4"/>
  </r>
  <r>
    <x v="80"/>
    <n v="41"/>
    <n v="34"/>
    <x v="4"/>
  </r>
  <r>
    <x v="80"/>
    <n v="66"/>
    <n v="35"/>
    <x v="4"/>
  </r>
  <r>
    <x v="80"/>
    <n v="63"/>
    <n v="36"/>
    <x v="4"/>
  </r>
  <r>
    <x v="80"/>
    <n v="64"/>
    <n v="37"/>
    <x v="4"/>
  </r>
  <r>
    <x v="80"/>
    <n v="65"/>
    <n v="38"/>
    <x v="4"/>
  </r>
  <r>
    <x v="80"/>
    <n v="67"/>
    <n v="39"/>
    <x v="4"/>
  </r>
  <r>
    <x v="80"/>
    <n v="60"/>
    <n v="40"/>
    <x v="4"/>
  </r>
  <r>
    <x v="80"/>
    <n v="76"/>
    <n v="41"/>
    <x v="4"/>
  </r>
  <r>
    <x v="80"/>
    <n v="54"/>
    <n v="42"/>
    <x v="4"/>
  </r>
  <r>
    <x v="80"/>
    <n v="51"/>
    <n v="43"/>
    <x v="4"/>
  </r>
  <r>
    <x v="80"/>
    <n v="45"/>
    <n v="44"/>
    <x v="4"/>
  </r>
  <r>
    <x v="80"/>
    <n v="52"/>
    <n v="45"/>
    <x v="4"/>
  </r>
  <r>
    <x v="80"/>
    <n v="50"/>
    <n v="46"/>
    <x v="4"/>
  </r>
  <r>
    <x v="80"/>
    <n v="41"/>
    <n v="47"/>
    <x v="4"/>
  </r>
  <r>
    <x v="80"/>
    <n v="53"/>
    <n v="48"/>
    <x v="4"/>
  </r>
  <r>
    <x v="80"/>
    <n v="57"/>
    <n v="49"/>
    <x v="4"/>
  </r>
  <r>
    <x v="80"/>
    <n v="46"/>
    <n v="50"/>
    <x v="4"/>
  </r>
  <r>
    <x v="80"/>
    <n v="54"/>
    <n v="51"/>
    <x v="4"/>
  </r>
  <r>
    <x v="80"/>
    <n v="56"/>
    <n v="52"/>
    <x v="4"/>
  </r>
  <r>
    <x v="80"/>
    <n v="55"/>
    <n v="53"/>
    <x v="4"/>
  </r>
  <r>
    <x v="80"/>
    <n v="42"/>
    <n v="54"/>
    <x v="4"/>
  </r>
  <r>
    <x v="80"/>
    <n v="47"/>
    <n v="55"/>
    <x v="4"/>
  </r>
  <r>
    <x v="80"/>
    <n v="54"/>
    <n v="56"/>
    <x v="4"/>
  </r>
  <r>
    <x v="80"/>
    <n v="50"/>
    <n v="57"/>
    <x v="4"/>
  </r>
  <r>
    <x v="80"/>
    <n v="32"/>
    <n v="58"/>
    <x v="4"/>
  </r>
  <r>
    <x v="80"/>
    <n v="52"/>
    <n v="59"/>
    <x v="4"/>
  </r>
  <r>
    <x v="80"/>
    <n v="28"/>
    <n v="60"/>
    <x v="5"/>
  </r>
  <r>
    <x v="80"/>
    <n v="30"/>
    <n v="61"/>
    <x v="5"/>
  </r>
  <r>
    <x v="80"/>
    <n v="27"/>
    <n v="62"/>
    <x v="5"/>
  </r>
  <r>
    <x v="80"/>
    <n v="25"/>
    <n v="63"/>
    <x v="5"/>
  </r>
  <r>
    <x v="80"/>
    <n v="18"/>
    <n v="64"/>
    <x v="5"/>
  </r>
  <r>
    <x v="80"/>
    <n v="22"/>
    <n v="65"/>
    <x v="5"/>
  </r>
  <r>
    <x v="80"/>
    <n v="20"/>
    <n v="66"/>
    <x v="5"/>
  </r>
  <r>
    <x v="80"/>
    <n v="20"/>
    <n v="67"/>
    <x v="5"/>
  </r>
  <r>
    <x v="80"/>
    <n v="15"/>
    <n v="68"/>
    <x v="5"/>
  </r>
  <r>
    <x v="80"/>
    <n v="15"/>
    <n v="69"/>
    <x v="5"/>
  </r>
  <r>
    <x v="80"/>
    <n v="16"/>
    <n v="70"/>
    <x v="5"/>
  </r>
  <r>
    <x v="80"/>
    <n v="12"/>
    <n v="71"/>
    <x v="5"/>
  </r>
  <r>
    <x v="80"/>
    <n v="12"/>
    <n v="72"/>
    <x v="5"/>
  </r>
  <r>
    <x v="80"/>
    <n v="9"/>
    <n v="73"/>
    <x v="5"/>
  </r>
  <r>
    <x v="80"/>
    <n v="9"/>
    <n v="74"/>
    <x v="5"/>
  </r>
  <r>
    <x v="80"/>
    <n v="14"/>
    <n v="75"/>
    <x v="5"/>
  </r>
  <r>
    <x v="80"/>
    <n v="4"/>
    <n v="76"/>
    <x v="5"/>
  </r>
  <r>
    <x v="80"/>
    <n v="7"/>
    <n v="77"/>
    <x v="5"/>
  </r>
  <r>
    <x v="80"/>
    <n v="5"/>
    <n v="78"/>
    <x v="5"/>
  </r>
  <r>
    <x v="80"/>
    <n v="2"/>
    <n v="79"/>
    <x v="5"/>
  </r>
  <r>
    <x v="80"/>
    <n v="4"/>
    <n v="80"/>
    <x v="5"/>
  </r>
  <r>
    <x v="80"/>
    <n v="2"/>
    <n v="81"/>
    <x v="5"/>
  </r>
  <r>
    <x v="80"/>
    <n v="7"/>
    <n v="82"/>
    <x v="5"/>
  </r>
  <r>
    <x v="80"/>
    <n v="4"/>
    <n v="83"/>
    <x v="5"/>
  </r>
  <r>
    <x v="80"/>
    <n v="4"/>
    <n v="84"/>
    <x v="5"/>
  </r>
  <r>
    <x v="80"/>
    <n v="3"/>
    <n v="85"/>
    <x v="5"/>
  </r>
  <r>
    <x v="80"/>
    <n v="2"/>
    <n v="86"/>
    <x v="5"/>
  </r>
  <r>
    <x v="80"/>
    <n v="3"/>
    <n v="87"/>
    <x v="5"/>
  </r>
  <r>
    <x v="80"/>
    <n v="1"/>
    <n v="88"/>
    <x v="5"/>
  </r>
  <r>
    <x v="80"/>
    <n v="2"/>
    <n v="89"/>
    <x v="5"/>
  </r>
  <r>
    <x v="80"/>
    <n v="2"/>
    <n v="90"/>
    <x v="5"/>
  </r>
  <r>
    <x v="80"/>
    <n v="1"/>
    <n v="91"/>
    <x v="5"/>
  </r>
  <r>
    <x v="80"/>
    <n v="1"/>
    <n v="93"/>
    <x v="5"/>
  </r>
  <r>
    <x v="80"/>
    <n v="1"/>
    <n v="95"/>
    <x v="5"/>
  </r>
  <r>
    <x v="80"/>
    <n v="2"/>
    <n v="97"/>
    <x v="5"/>
  </r>
  <r>
    <x v="80"/>
    <n v="1"/>
    <n v="99"/>
    <x v="5"/>
  </r>
  <r>
    <x v="81"/>
    <n v="47"/>
    <n v="0"/>
    <x v="0"/>
  </r>
  <r>
    <x v="81"/>
    <n v="51"/>
    <n v="1"/>
    <x v="0"/>
  </r>
  <r>
    <x v="81"/>
    <n v="60"/>
    <n v="2"/>
    <x v="0"/>
  </r>
  <r>
    <x v="81"/>
    <n v="62"/>
    <n v="3"/>
    <x v="0"/>
  </r>
  <r>
    <x v="81"/>
    <n v="63"/>
    <n v="4"/>
    <x v="0"/>
  </r>
  <r>
    <x v="81"/>
    <n v="61"/>
    <n v="5"/>
    <x v="0"/>
  </r>
  <r>
    <x v="81"/>
    <n v="67"/>
    <n v="6"/>
    <x v="1"/>
  </r>
  <r>
    <x v="81"/>
    <n v="56"/>
    <n v="7"/>
    <x v="1"/>
  </r>
  <r>
    <x v="81"/>
    <n v="66"/>
    <n v="8"/>
    <x v="1"/>
  </r>
  <r>
    <x v="81"/>
    <n v="57"/>
    <n v="9"/>
    <x v="1"/>
  </r>
  <r>
    <x v="81"/>
    <n v="57"/>
    <n v="10"/>
    <x v="1"/>
  </r>
  <r>
    <x v="81"/>
    <n v="64"/>
    <n v="11"/>
    <x v="1"/>
  </r>
  <r>
    <x v="81"/>
    <n v="66"/>
    <n v="12"/>
    <x v="2"/>
  </r>
  <r>
    <x v="81"/>
    <n v="62"/>
    <n v="13"/>
    <x v="2"/>
  </r>
  <r>
    <x v="81"/>
    <n v="65"/>
    <n v="14"/>
    <x v="2"/>
  </r>
  <r>
    <x v="81"/>
    <n v="71"/>
    <n v="15"/>
    <x v="2"/>
  </r>
  <r>
    <x v="81"/>
    <n v="66"/>
    <n v="16"/>
    <x v="2"/>
  </r>
  <r>
    <x v="81"/>
    <n v="61"/>
    <n v="17"/>
    <x v="2"/>
  </r>
  <r>
    <x v="81"/>
    <n v="74"/>
    <n v="18"/>
    <x v="3"/>
  </r>
  <r>
    <x v="81"/>
    <n v="78"/>
    <n v="19"/>
    <x v="3"/>
  </r>
  <r>
    <x v="81"/>
    <n v="86"/>
    <n v="20"/>
    <x v="3"/>
  </r>
  <r>
    <x v="81"/>
    <n v="136"/>
    <n v="21"/>
    <x v="3"/>
  </r>
  <r>
    <x v="81"/>
    <n v="104"/>
    <n v="22"/>
    <x v="3"/>
  </r>
  <r>
    <x v="81"/>
    <n v="123"/>
    <n v="23"/>
    <x v="3"/>
  </r>
  <r>
    <x v="81"/>
    <n v="119"/>
    <n v="24"/>
    <x v="3"/>
  </r>
  <r>
    <x v="81"/>
    <n v="136"/>
    <n v="25"/>
    <x v="3"/>
  </r>
  <r>
    <x v="81"/>
    <n v="136"/>
    <n v="26"/>
    <x v="3"/>
  </r>
  <r>
    <x v="81"/>
    <n v="129"/>
    <n v="27"/>
    <x v="3"/>
  </r>
  <r>
    <x v="81"/>
    <n v="115"/>
    <n v="28"/>
    <x v="3"/>
  </r>
  <r>
    <x v="81"/>
    <n v="108"/>
    <n v="29"/>
    <x v="4"/>
  </r>
  <r>
    <x v="81"/>
    <n v="123"/>
    <n v="30"/>
    <x v="4"/>
  </r>
  <r>
    <x v="81"/>
    <n v="120"/>
    <n v="31"/>
    <x v="4"/>
  </r>
  <r>
    <x v="81"/>
    <n v="116"/>
    <n v="32"/>
    <x v="4"/>
  </r>
  <r>
    <x v="81"/>
    <n v="99"/>
    <n v="33"/>
    <x v="4"/>
  </r>
  <r>
    <x v="81"/>
    <n v="91"/>
    <n v="34"/>
    <x v="4"/>
  </r>
  <r>
    <x v="81"/>
    <n v="93"/>
    <n v="35"/>
    <x v="4"/>
  </r>
  <r>
    <x v="81"/>
    <n v="99"/>
    <n v="36"/>
    <x v="4"/>
  </r>
  <r>
    <x v="81"/>
    <n v="93"/>
    <n v="37"/>
    <x v="4"/>
  </r>
  <r>
    <x v="81"/>
    <n v="81"/>
    <n v="38"/>
    <x v="4"/>
  </r>
  <r>
    <x v="81"/>
    <n v="97"/>
    <n v="39"/>
    <x v="4"/>
  </r>
  <r>
    <x v="81"/>
    <n v="101"/>
    <n v="40"/>
    <x v="4"/>
  </r>
  <r>
    <x v="81"/>
    <n v="101"/>
    <n v="41"/>
    <x v="4"/>
  </r>
  <r>
    <x v="81"/>
    <n v="70"/>
    <n v="42"/>
    <x v="4"/>
  </r>
  <r>
    <x v="81"/>
    <n v="63"/>
    <n v="43"/>
    <x v="4"/>
  </r>
  <r>
    <x v="81"/>
    <n v="49"/>
    <n v="44"/>
    <x v="4"/>
  </r>
  <r>
    <x v="81"/>
    <n v="65"/>
    <n v="45"/>
    <x v="4"/>
  </r>
  <r>
    <x v="81"/>
    <n v="70"/>
    <n v="46"/>
    <x v="4"/>
  </r>
  <r>
    <x v="81"/>
    <n v="63"/>
    <n v="47"/>
    <x v="4"/>
  </r>
  <r>
    <x v="81"/>
    <n v="55"/>
    <n v="48"/>
    <x v="4"/>
  </r>
  <r>
    <x v="81"/>
    <n v="46"/>
    <n v="49"/>
    <x v="4"/>
  </r>
  <r>
    <x v="81"/>
    <n v="72"/>
    <n v="50"/>
    <x v="4"/>
  </r>
  <r>
    <x v="81"/>
    <n v="59"/>
    <n v="51"/>
    <x v="4"/>
  </r>
  <r>
    <x v="81"/>
    <n v="53"/>
    <n v="52"/>
    <x v="4"/>
  </r>
  <r>
    <x v="81"/>
    <n v="46"/>
    <n v="53"/>
    <x v="4"/>
  </r>
  <r>
    <x v="81"/>
    <n v="41"/>
    <n v="54"/>
    <x v="4"/>
  </r>
  <r>
    <x v="81"/>
    <n v="33"/>
    <n v="55"/>
    <x v="4"/>
  </r>
  <r>
    <x v="81"/>
    <n v="38"/>
    <n v="56"/>
    <x v="4"/>
  </r>
  <r>
    <x v="81"/>
    <n v="32"/>
    <n v="57"/>
    <x v="4"/>
  </r>
  <r>
    <x v="81"/>
    <n v="34"/>
    <n v="58"/>
    <x v="4"/>
  </r>
  <r>
    <x v="81"/>
    <n v="30"/>
    <n v="59"/>
    <x v="4"/>
  </r>
  <r>
    <x v="81"/>
    <n v="25"/>
    <n v="60"/>
    <x v="5"/>
  </r>
  <r>
    <x v="81"/>
    <n v="36"/>
    <n v="61"/>
    <x v="5"/>
  </r>
  <r>
    <x v="81"/>
    <n v="21"/>
    <n v="62"/>
    <x v="5"/>
  </r>
  <r>
    <x v="81"/>
    <n v="21"/>
    <n v="63"/>
    <x v="5"/>
  </r>
  <r>
    <x v="81"/>
    <n v="13"/>
    <n v="64"/>
    <x v="5"/>
  </r>
  <r>
    <x v="81"/>
    <n v="15"/>
    <n v="65"/>
    <x v="5"/>
  </r>
  <r>
    <x v="81"/>
    <n v="12"/>
    <n v="66"/>
    <x v="5"/>
  </r>
  <r>
    <x v="81"/>
    <n v="21"/>
    <n v="67"/>
    <x v="5"/>
  </r>
  <r>
    <x v="81"/>
    <n v="12"/>
    <n v="68"/>
    <x v="5"/>
  </r>
  <r>
    <x v="81"/>
    <n v="11"/>
    <n v="69"/>
    <x v="5"/>
  </r>
  <r>
    <x v="81"/>
    <n v="3"/>
    <n v="70"/>
    <x v="5"/>
  </r>
  <r>
    <x v="81"/>
    <n v="13"/>
    <n v="71"/>
    <x v="5"/>
  </r>
  <r>
    <x v="81"/>
    <n v="6"/>
    <n v="72"/>
    <x v="5"/>
  </r>
  <r>
    <x v="81"/>
    <n v="2"/>
    <n v="73"/>
    <x v="5"/>
  </r>
  <r>
    <x v="81"/>
    <n v="7"/>
    <n v="74"/>
    <x v="5"/>
  </r>
  <r>
    <x v="81"/>
    <n v="3"/>
    <n v="75"/>
    <x v="5"/>
  </r>
  <r>
    <x v="81"/>
    <n v="2"/>
    <n v="76"/>
    <x v="5"/>
  </r>
  <r>
    <x v="81"/>
    <n v="3"/>
    <n v="77"/>
    <x v="5"/>
  </r>
  <r>
    <x v="81"/>
    <n v="2"/>
    <n v="78"/>
    <x v="5"/>
  </r>
  <r>
    <x v="81"/>
    <n v="1"/>
    <n v="79"/>
    <x v="5"/>
  </r>
  <r>
    <x v="81"/>
    <n v="1"/>
    <n v="80"/>
    <x v="5"/>
  </r>
  <r>
    <x v="81"/>
    <n v="1"/>
    <n v="81"/>
    <x v="5"/>
  </r>
  <r>
    <x v="81"/>
    <n v="1"/>
    <n v="82"/>
    <x v="5"/>
  </r>
  <r>
    <x v="81"/>
    <n v="2"/>
    <n v="83"/>
    <x v="5"/>
  </r>
  <r>
    <x v="81"/>
    <n v="1"/>
    <n v="86"/>
    <x v="5"/>
  </r>
  <r>
    <x v="81"/>
    <n v="1"/>
    <n v="89"/>
    <x v="5"/>
  </r>
  <r>
    <x v="81"/>
    <n v="1"/>
    <n v="95"/>
    <x v="5"/>
  </r>
  <r>
    <x v="81"/>
    <n v="1"/>
    <n v="96"/>
    <x v="5"/>
  </r>
  <r>
    <x v="82"/>
    <n v="50"/>
    <n v="0"/>
    <x v="0"/>
  </r>
  <r>
    <x v="82"/>
    <n v="44"/>
    <n v="1"/>
    <x v="0"/>
  </r>
  <r>
    <x v="82"/>
    <n v="48"/>
    <n v="2"/>
    <x v="0"/>
  </r>
  <r>
    <x v="82"/>
    <n v="59"/>
    <n v="3"/>
    <x v="0"/>
  </r>
  <r>
    <x v="82"/>
    <n v="49"/>
    <n v="4"/>
    <x v="0"/>
  </r>
  <r>
    <x v="82"/>
    <n v="60"/>
    <n v="5"/>
    <x v="0"/>
  </r>
  <r>
    <x v="82"/>
    <n v="64"/>
    <n v="6"/>
    <x v="1"/>
  </r>
  <r>
    <x v="82"/>
    <n v="62"/>
    <n v="7"/>
    <x v="1"/>
  </r>
  <r>
    <x v="82"/>
    <n v="52"/>
    <n v="8"/>
    <x v="1"/>
  </r>
  <r>
    <x v="82"/>
    <n v="68"/>
    <n v="9"/>
    <x v="1"/>
  </r>
  <r>
    <x v="82"/>
    <n v="47"/>
    <n v="10"/>
    <x v="1"/>
  </r>
  <r>
    <x v="82"/>
    <n v="62"/>
    <n v="11"/>
    <x v="1"/>
  </r>
  <r>
    <x v="82"/>
    <n v="63"/>
    <n v="12"/>
    <x v="2"/>
  </r>
  <r>
    <x v="82"/>
    <n v="65"/>
    <n v="13"/>
    <x v="2"/>
  </r>
  <r>
    <x v="82"/>
    <n v="86"/>
    <n v="14"/>
    <x v="2"/>
  </r>
  <r>
    <x v="82"/>
    <n v="74"/>
    <n v="15"/>
    <x v="2"/>
  </r>
  <r>
    <x v="82"/>
    <n v="78"/>
    <n v="16"/>
    <x v="2"/>
  </r>
  <r>
    <x v="82"/>
    <n v="56"/>
    <n v="17"/>
    <x v="2"/>
  </r>
  <r>
    <x v="82"/>
    <n v="87"/>
    <n v="18"/>
    <x v="3"/>
  </r>
  <r>
    <x v="82"/>
    <n v="133"/>
    <n v="19"/>
    <x v="3"/>
  </r>
  <r>
    <x v="82"/>
    <n v="141"/>
    <n v="20"/>
    <x v="3"/>
  </r>
  <r>
    <x v="82"/>
    <n v="165"/>
    <n v="21"/>
    <x v="3"/>
  </r>
  <r>
    <x v="82"/>
    <n v="146"/>
    <n v="22"/>
    <x v="3"/>
  </r>
  <r>
    <x v="82"/>
    <n v="175"/>
    <n v="23"/>
    <x v="3"/>
  </r>
  <r>
    <x v="82"/>
    <n v="189"/>
    <n v="24"/>
    <x v="3"/>
  </r>
  <r>
    <x v="82"/>
    <n v="169"/>
    <n v="25"/>
    <x v="3"/>
  </r>
  <r>
    <x v="82"/>
    <n v="171"/>
    <n v="26"/>
    <x v="3"/>
  </r>
  <r>
    <x v="82"/>
    <n v="152"/>
    <n v="27"/>
    <x v="3"/>
  </r>
  <r>
    <x v="82"/>
    <n v="165"/>
    <n v="28"/>
    <x v="3"/>
  </r>
  <r>
    <x v="82"/>
    <n v="161"/>
    <n v="29"/>
    <x v="4"/>
  </r>
  <r>
    <x v="82"/>
    <n v="154"/>
    <n v="30"/>
    <x v="4"/>
  </r>
  <r>
    <x v="82"/>
    <n v="172"/>
    <n v="31"/>
    <x v="4"/>
  </r>
  <r>
    <x v="82"/>
    <n v="144"/>
    <n v="32"/>
    <x v="4"/>
  </r>
  <r>
    <x v="82"/>
    <n v="149"/>
    <n v="33"/>
    <x v="4"/>
  </r>
  <r>
    <x v="82"/>
    <n v="158"/>
    <n v="34"/>
    <x v="4"/>
  </r>
  <r>
    <x v="82"/>
    <n v="128"/>
    <n v="35"/>
    <x v="4"/>
  </r>
  <r>
    <x v="82"/>
    <n v="127"/>
    <n v="36"/>
    <x v="4"/>
  </r>
  <r>
    <x v="82"/>
    <n v="158"/>
    <n v="37"/>
    <x v="4"/>
  </r>
  <r>
    <x v="82"/>
    <n v="115"/>
    <n v="38"/>
    <x v="4"/>
  </r>
  <r>
    <x v="82"/>
    <n v="116"/>
    <n v="39"/>
    <x v="4"/>
  </r>
  <r>
    <x v="82"/>
    <n v="104"/>
    <n v="40"/>
    <x v="4"/>
  </r>
  <r>
    <x v="82"/>
    <n v="93"/>
    <n v="41"/>
    <x v="4"/>
  </r>
  <r>
    <x v="82"/>
    <n v="93"/>
    <n v="42"/>
    <x v="4"/>
  </r>
  <r>
    <x v="82"/>
    <n v="88"/>
    <n v="43"/>
    <x v="4"/>
  </r>
  <r>
    <x v="82"/>
    <n v="74"/>
    <n v="44"/>
    <x v="4"/>
  </r>
  <r>
    <x v="82"/>
    <n v="85"/>
    <n v="45"/>
    <x v="4"/>
  </r>
  <r>
    <x v="82"/>
    <n v="64"/>
    <n v="46"/>
    <x v="4"/>
  </r>
  <r>
    <x v="82"/>
    <n v="67"/>
    <n v="47"/>
    <x v="4"/>
  </r>
  <r>
    <x v="82"/>
    <n v="63"/>
    <n v="48"/>
    <x v="4"/>
  </r>
  <r>
    <x v="82"/>
    <n v="54"/>
    <n v="49"/>
    <x v="4"/>
  </r>
  <r>
    <x v="82"/>
    <n v="62"/>
    <n v="50"/>
    <x v="4"/>
  </r>
  <r>
    <x v="82"/>
    <n v="77"/>
    <n v="51"/>
    <x v="4"/>
  </r>
  <r>
    <x v="82"/>
    <n v="57"/>
    <n v="52"/>
    <x v="4"/>
  </r>
  <r>
    <x v="82"/>
    <n v="55"/>
    <n v="53"/>
    <x v="4"/>
  </r>
  <r>
    <x v="82"/>
    <n v="47"/>
    <n v="54"/>
    <x v="4"/>
  </r>
  <r>
    <x v="82"/>
    <n v="57"/>
    <n v="55"/>
    <x v="4"/>
  </r>
  <r>
    <x v="82"/>
    <n v="40"/>
    <n v="56"/>
    <x v="4"/>
  </r>
  <r>
    <x v="82"/>
    <n v="32"/>
    <n v="57"/>
    <x v="4"/>
  </r>
  <r>
    <x v="82"/>
    <n v="46"/>
    <n v="58"/>
    <x v="4"/>
  </r>
  <r>
    <x v="82"/>
    <n v="30"/>
    <n v="59"/>
    <x v="4"/>
  </r>
  <r>
    <x v="82"/>
    <n v="34"/>
    <n v="60"/>
    <x v="5"/>
  </r>
  <r>
    <x v="82"/>
    <n v="44"/>
    <n v="61"/>
    <x v="5"/>
  </r>
  <r>
    <x v="82"/>
    <n v="28"/>
    <n v="62"/>
    <x v="5"/>
  </r>
  <r>
    <x v="82"/>
    <n v="32"/>
    <n v="63"/>
    <x v="5"/>
  </r>
  <r>
    <x v="82"/>
    <n v="13"/>
    <n v="64"/>
    <x v="5"/>
  </r>
  <r>
    <x v="82"/>
    <n v="19"/>
    <n v="65"/>
    <x v="5"/>
  </r>
  <r>
    <x v="82"/>
    <n v="19"/>
    <n v="66"/>
    <x v="5"/>
  </r>
  <r>
    <x v="82"/>
    <n v="14"/>
    <n v="67"/>
    <x v="5"/>
  </r>
  <r>
    <x v="82"/>
    <n v="11"/>
    <n v="68"/>
    <x v="5"/>
  </r>
  <r>
    <x v="82"/>
    <n v="15"/>
    <n v="69"/>
    <x v="5"/>
  </r>
  <r>
    <x v="82"/>
    <n v="10"/>
    <n v="70"/>
    <x v="5"/>
  </r>
  <r>
    <x v="82"/>
    <n v="8"/>
    <n v="71"/>
    <x v="5"/>
  </r>
  <r>
    <x v="82"/>
    <n v="8"/>
    <n v="72"/>
    <x v="5"/>
  </r>
  <r>
    <x v="82"/>
    <n v="11"/>
    <n v="73"/>
    <x v="5"/>
  </r>
  <r>
    <x v="82"/>
    <n v="5"/>
    <n v="74"/>
    <x v="5"/>
  </r>
  <r>
    <x v="82"/>
    <n v="3"/>
    <n v="75"/>
    <x v="5"/>
  </r>
  <r>
    <x v="82"/>
    <n v="8"/>
    <n v="76"/>
    <x v="5"/>
  </r>
  <r>
    <x v="82"/>
    <n v="5"/>
    <n v="77"/>
    <x v="5"/>
  </r>
  <r>
    <x v="82"/>
    <n v="6"/>
    <n v="78"/>
    <x v="5"/>
  </r>
  <r>
    <x v="82"/>
    <n v="5"/>
    <n v="79"/>
    <x v="5"/>
  </r>
  <r>
    <x v="82"/>
    <n v="7"/>
    <n v="80"/>
    <x v="5"/>
  </r>
  <r>
    <x v="82"/>
    <n v="5"/>
    <n v="81"/>
    <x v="5"/>
  </r>
  <r>
    <x v="82"/>
    <n v="2"/>
    <n v="82"/>
    <x v="5"/>
  </r>
  <r>
    <x v="82"/>
    <n v="1"/>
    <n v="83"/>
    <x v="5"/>
  </r>
  <r>
    <x v="82"/>
    <n v="1"/>
    <n v="84"/>
    <x v="5"/>
  </r>
  <r>
    <x v="82"/>
    <n v="2"/>
    <n v="85"/>
    <x v="5"/>
  </r>
  <r>
    <x v="82"/>
    <n v="2"/>
    <n v="86"/>
    <x v="5"/>
  </r>
  <r>
    <x v="82"/>
    <n v="2"/>
    <n v="87"/>
    <x v="5"/>
  </r>
  <r>
    <x v="82"/>
    <n v="1"/>
    <n v="88"/>
    <x v="5"/>
  </r>
  <r>
    <x v="82"/>
    <n v="1"/>
    <n v="89"/>
    <x v="5"/>
  </r>
  <r>
    <x v="82"/>
    <n v="1"/>
    <n v="90"/>
    <x v="5"/>
  </r>
  <r>
    <x v="82"/>
    <n v="2"/>
    <n v="91"/>
    <x v="5"/>
  </r>
  <r>
    <x v="82"/>
    <n v="1"/>
    <n v="98"/>
    <x v="5"/>
  </r>
  <r>
    <x v="82"/>
    <n v="1"/>
    <n v="99"/>
    <x v="5"/>
  </r>
  <r>
    <x v="83"/>
    <n v="64"/>
    <n v="0"/>
    <x v="0"/>
  </r>
  <r>
    <x v="83"/>
    <n v="85"/>
    <n v="1"/>
    <x v="0"/>
  </r>
  <r>
    <x v="83"/>
    <n v="83"/>
    <n v="2"/>
    <x v="0"/>
  </r>
  <r>
    <x v="83"/>
    <n v="103"/>
    <n v="3"/>
    <x v="0"/>
  </r>
  <r>
    <x v="83"/>
    <n v="119"/>
    <n v="4"/>
    <x v="0"/>
  </r>
  <r>
    <x v="83"/>
    <n v="121"/>
    <n v="5"/>
    <x v="0"/>
  </r>
  <r>
    <x v="83"/>
    <n v="88"/>
    <n v="6"/>
    <x v="1"/>
  </r>
  <r>
    <x v="83"/>
    <n v="95"/>
    <n v="7"/>
    <x v="1"/>
  </r>
  <r>
    <x v="83"/>
    <n v="87"/>
    <n v="8"/>
    <x v="1"/>
  </r>
  <r>
    <x v="83"/>
    <n v="127"/>
    <n v="9"/>
    <x v="1"/>
  </r>
  <r>
    <x v="83"/>
    <n v="122"/>
    <n v="10"/>
    <x v="1"/>
  </r>
  <r>
    <x v="83"/>
    <n v="123"/>
    <n v="11"/>
    <x v="1"/>
  </r>
  <r>
    <x v="83"/>
    <n v="150"/>
    <n v="12"/>
    <x v="2"/>
  </r>
  <r>
    <x v="83"/>
    <n v="134"/>
    <n v="13"/>
    <x v="2"/>
  </r>
  <r>
    <x v="83"/>
    <n v="148"/>
    <n v="14"/>
    <x v="2"/>
  </r>
  <r>
    <x v="83"/>
    <n v="132"/>
    <n v="15"/>
    <x v="2"/>
  </r>
  <r>
    <x v="83"/>
    <n v="139"/>
    <n v="16"/>
    <x v="2"/>
  </r>
  <r>
    <x v="83"/>
    <n v="158"/>
    <n v="17"/>
    <x v="2"/>
  </r>
  <r>
    <x v="83"/>
    <n v="176"/>
    <n v="18"/>
    <x v="3"/>
  </r>
  <r>
    <x v="83"/>
    <n v="174"/>
    <n v="19"/>
    <x v="3"/>
  </r>
  <r>
    <x v="83"/>
    <n v="180"/>
    <n v="20"/>
    <x v="3"/>
  </r>
  <r>
    <x v="83"/>
    <n v="192"/>
    <n v="21"/>
    <x v="3"/>
  </r>
  <r>
    <x v="83"/>
    <n v="195"/>
    <n v="22"/>
    <x v="3"/>
  </r>
  <r>
    <x v="83"/>
    <n v="215"/>
    <n v="23"/>
    <x v="3"/>
  </r>
  <r>
    <x v="83"/>
    <n v="210"/>
    <n v="24"/>
    <x v="3"/>
  </r>
  <r>
    <x v="83"/>
    <n v="182"/>
    <n v="25"/>
    <x v="3"/>
  </r>
  <r>
    <x v="83"/>
    <n v="213"/>
    <n v="26"/>
    <x v="3"/>
  </r>
  <r>
    <x v="83"/>
    <n v="179"/>
    <n v="27"/>
    <x v="3"/>
  </r>
  <r>
    <x v="83"/>
    <n v="196"/>
    <n v="28"/>
    <x v="3"/>
  </r>
  <r>
    <x v="83"/>
    <n v="194"/>
    <n v="29"/>
    <x v="4"/>
  </r>
  <r>
    <x v="83"/>
    <n v="184"/>
    <n v="30"/>
    <x v="4"/>
  </r>
  <r>
    <x v="83"/>
    <n v="231"/>
    <n v="31"/>
    <x v="4"/>
  </r>
  <r>
    <x v="83"/>
    <n v="200"/>
    <n v="32"/>
    <x v="4"/>
  </r>
  <r>
    <x v="83"/>
    <n v="195"/>
    <n v="33"/>
    <x v="4"/>
  </r>
  <r>
    <x v="83"/>
    <n v="187"/>
    <n v="34"/>
    <x v="4"/>
  </r>
  <r>
    <x v="83"/>
    <n v="197"/>
    <n v="35"/>
    <x v="4"/>
  </r>
  <r>
    <x v="83"/>
    <n v="199"/>
    <n v="36"/>
    <x v="4"/>
  </r>
  <r>
    <x v="83"/>
    <n v="153"/>
    <n v="37"/>
    <x v="4"/>
  </r>
  <r>
    <x v="83"/>
    <n v="215"/>
    <n v="38"/>
    <x v="4"/>
  </r>
  <r>
    <x v="83"/>
    <n v="213"/>
    <n v="39"/>
    <x v="4"/>
  </r>
  <r>
    <x v="83"/>
    <n v="188"/>
    <n v="40"/>
    <x v="4"/>
  </r>
  <r>
    <x v="83"/>
    <n v="188"/>
    <n v="41"/>
    <x v="4"/>
  </r>
  <r>
    <x v="83"/>
    <n v="196"/>
    <n v="42"/>
    <x v="4"/>
  </r>
  <r>
    <x v="83"/>
    <n v="153"/>
    <n v="43"/>
    <x v="4"/>
  </r>
  <r>
    <x v="83"/>
    <n v="157"/>
    <n v="44"/>
    <x v="4"/>
  </r>
  <r>
    <x v="83"/>
    <n v="169"/>
    <n v="45"/>
    <x v="4"/>
  </r>
  <r>
    <x v="83"/>
    <n v="160"/>
    <n v="46"/>
    <x v="4"/>
  </r>
  <r>
    <x v="83"/>
    <n v="175"/>
    <n v="47"/>
    <x v="4"/>
  </r>
  <r>
    <x v="83"/>
    <n v="166"/>
    <n v="48"/>
    <x v="4"/>
  </r>
  <r>
    <x v="83"/>
    <n v="166"/>
    <n v="49"/>
    <x v="4"/>
  </r>
  <r>
    <x v="83"/>
    <n v="183"/>
    <n v="50"/>
    <x v="4"/>
  </r>
  <r>
    <x v="83"/>
    <n v="168"/>
    <n v="51"/>
    <x v="4"/>
  </r>
  <r>
    <x v="83"/>
    <n v="160"/>
    <n v="52"/>
    <x v="4"/>
  </r>
  <r>
    <x v="83"/>
    <n v="183"/>
    <n v="53"/>
    <x v="4"/>
  </r>
  <r>
    <x v="83"/>
    <n v="173"/>
    <n v="54"/>
    <x v="4"/>
  </r>
  <r>
    <x v="83"/>
    <n v="160"/>
    <n v="55"/>
    <x v="4"/>
  </r>
  <r>
    <x v="83"/>
    <n v="185"/>
    <n v="56"/>
    <x v="4"/>
  </r>
  <r>
    <x v="83"/>
    <n v="146"/>
    <n v="57"/>
    <x v="4"/>
  </r>
  <r>
    <x v="83"/>
    <n v="175"/>
    <n v="58"/>
    <x v="4"/>
  </r>
  <r>
    <x v="83"/>
    <n v="177"/>
    <n v="59"/>
    <x v="4"/>
  </r>
  <r>
    <x v="83"/>
    <n v="145"/>
    <n v="60"/>
    <x v="5"/>
  </r>
  <r>
    <x v="83"/>
    <n v="167"/>
    <n v="61"/>
    <x v="5"/>
  </r>
  <r>
    <x v="83"/>
    <n v="131"/>
    <n v="62"/>
    <x v="5"/>
  </r>
  <r>
    <x v="83"/>
    <n v="148"/>
    <n v="63"/>
    <x v="5"/>
  </r>
  <r>
    <x v="83"/>
    <n v="156"/>
    <n v="64"/>
    <x v="5"/>
  </r>
  <r>
    <x v="83"/>
    <n v="133"/>
    <n v="65"/>
    <x v="5"/>
  </r>
  <r>
    <x v="83"/>
    <n v="133"/>
    <n v="66"/>
    <x v="5"/>
  </r>
  <r>
    <x v="83"/>
    <n v="110"/>
    <n v="67"/>
    <x v="5"/>
  </r>
  <r>
    <x v="83"/>
    <n v="108"/>
    <n v="68"/>
    <x v="5"/>
  </r>
  <r>
    <x v="83"/>
    <n v="105"/>
    <n v="69"/>
    <x v="5"/>
  </r>
  <r>
    <x v="83"/>
    <n v="100"/>
    <n v="70"/>
    <x v="5"/>
  </r>
  <r>
    <x v="83"/>
    <n v="115"/>
    <n v="71"/>
    <x v="5"/>
  </r>
  <r>
    <x v="83"/>
    <n v="87"/>
    <n v="72"/>
    <x v="5"/>
  </r>
  <r>
    <x v="83"/>
    <n v="83"/>
    <n v="73"/>
    <x v="5"/>
  </r>
  <r>
    <x v="83"/>
    <n v="69"/>
    <n v="74"/>
    <x v="5"/>
  </r>
  <r>
    <x v="83"/>
    <n v="75"/>
    <n v="75"/>
    <x v="5"/>
  </r>
  <r>
    <x v="83"/>
    <n v="78"/>
    <n v="76"/>
    <x v="5"/>
  </r>
  <r>
    <x v="83"/>
    <n v="63"/>
    <n v="77"/>
    <x v="5"/>
  </r>
  <r>
    <x v="83"/>
    <n v="57"/>
    <n v="78"/>
    <x v="5"/>
  </r>
  <r>
    <x v="83"/>
    <n v="48"/>
    <n v="79"/>
    <x v="5"/>
  </r>
  <r>
    <x v="83"/>
    <n v="43"/>
    <n v="80"/>
    <x v="5"/>
  </r>
  <r>
    <x v="83"/>
    <n v="50"/>
    <n v="81"/>
    <x v="5"/>
  </r>
  <r>
    <x v="83"/>
    <n v="35"/>
    <n v="82"/>
    <x v="5"/>
  </r>
  <r>
    <x v="83"/>
    <n v="33"/>
    <n v="83"/>
    <x v="5"/>
  </r>
  <r>
    <x v="83"/>
    <n v="31"/>
    <n v="84"/>
    <x v="5"/>
  </r>
  <r>
    <x v="83"/>
    <n v="30"/>
    <n v="85"/>
    <x v="5"/>
  </r>
  <r>
    <x v="83"/>
    <n v="10"/>
    <n v="86"/>
    <x v="5"/>
  </r>
  <r>
    <x v="83"/>
    <n v="18"/>
    <n v="87"/>
    <x v="5"/>
  </r>
  <r>
    <x v="83"/>
    <n v="11"/>
    <n v="88"/>
    <x v="5"/>
  </r>
  <r>
    <x v="83"/>
    <n v="16"/>
    <n v="89"/>
    <x v="5"/>
  </r>
  <r>
    <x v="83"/>
    <n v="14"/>
    <n v="90"/>
    <x v="5"/>
  </r>
  <r>
    <x v="83"/>
    <n v="14"/>
    <n v="91"/>
    <x v="5"/>
  </r>
  <r>
    <x v="83"/>
    <n v="9"/>
    <n v="92"/>
    <x v="5"/>
  </r>
  <r>
    <x v="83"/>
    <n v="8"/>
    <n v="93"/>
    <x v="5"/>
  </r>
  <r>
    <x v="83"/>
    <n v="2"/>
    <n v="94"/>
    <x v="5"/>
  </r>
  <r>
    <x v="83"/>
    <n v="5"/>
    <n v="95"/>
    <x v="5"/>
  </r>
  <r>
    <x v="83"/>
    <n v="4"/>
    <n v="96"/>
    <x v="5"/>
  </r>
  <r>
    <x v="83"/>
    <n v="2"/>
    <n v="97"/>
    <x v="5"/>
  </r>
  <r>
    <x v="83"/>
    <n v="1"/>
    <n v="98"/>
    <x v="5"/>
  </r>
  <r>
    <x v="84"/>
    <n v="1243"/>
    <n v="0"/>
    <x v="0"/>
  </r>
  <r>
    <x v="84"/>
    <n v="1441"/>
    <n v="1"/>
    <x v="0"/>
  </r>
  <r>
    <x v="84"/>
    <n v="1506"/>
    <n v="2"/>
    <x v="0"/>
  </r>
  <r>
    <x v="84"/>
    <n v="1574"/>
    <n v="3"/>
    <x v="0"/>
  </r>
  <r>
    <x v="84"/>
    <n v="1654"/>
    <n v="4"/>
    <x v="0"/>
  </r>
  <r>
    <x v="84"/>
    <n v="1690"/>
    <n v="5"/>
    <x v="0"/>
  </r>
  <r>
    <x v="84"/>
    <n v="1842"/>
    <n v="6"/>
    <x v="1"/>
  </r>
  <r>
    <x v="84"/>
    <n v="1753"/>
    <n v="7"/>
    <x v="1"/>
  </r>
  <r>
    <x v="84"/>
    <n v="1785"/>
    <n v="8"/>
    <x v="1"/>
  </r>
  <r>
    <x v="84"/>
    <n v="1620"/>
    <n v="9"/>
    <x v="1"/>
  </r>
  <r>
    <x v="84"/>
    <n v="1618"/>
    <n v="10"/>
    <x v="1"/>
  </r>
  <r>
    <x v="84"/>
    <n v="1695"/>
    <n v="11"/>
    <x v="1"/>
  </r>
  <r>
    <x v="84"/>
    <n v="1845"/>
    <n v="12"/>
    <x v="2"/>
  </r>
  <r>
    <x v="84"/>
    <n v="1921"/>
    <n v="13"/>
    <x v="2"/>
  </r>
  <r>
    <x v="84"/>
    <n v="1991"/>
    <n v="14"/>
    <x v="2"/>
  </r>
  <r>
    <x v="84"/>
    <n v="1919"/>
    <n v="15"/>
    <x v="2"/>
  </r>
  <r>
    <x v="84"/>
    <n v="1930"/>
    <n v="16"/>
    <x v="2"/>
  </r>
  <r>
    <x v="84"/>
    <n v="1998"/>
    <n v="17"/>
    <x v="2"/>
  </r>
  <r>
    <x v="84"/>
    <n v="2137"/>
    <n v="18"/>
    <x v="3"/>
  </r>
  <r>
    <x v="84"/>
    <n v="2327"/>
    <n v="19"/>
    <x v="3"/>
  </r>
  <r>
    <x v="84"/>
    <n v="2447"/>
    <n v="20"/>
    <x v="3"/>
  </r>
  <r>
    <x v="84"/>
    <n v="2813"/>
    <n v="21"/>
    <x v="3"/>
  </r>
  <r>
    <x v="84"/>
    <n v="2880"/>
    <n v="22"/>
    <x v="3"/>
  </r>
  <r>
    <x v="84"/>
    <n v="2957"/>
    <n v="23"/>
    <x v="3"/>
  </r>
  <r>
    <x v="84"/>
    <n v="3237"/>
    <n v="24"/>
    <x v="3"/>
  </r>
  <r>
    <x v="84"/>
    <n v="3011"/>
    <n v="25"/>
    <x v="3"/>
  </r>
  <r>
    <x v="84"/>
    <n v="3215"/>
    <n v="26"/>
    <x v="3"/>
  </r>
  <r>
    <x v="84"/>
    <n v="3306"/>
    <n v="27"/>
    <x v="3"/>
  </r>
  <r>
    <x v="84"/>
    <n v="3205"/>
    <n v="28"/>
    <x v="3"/>
  </r>
  <r>
    <x v="84"/>
    <n v="3183"/>
    <n v="29"/>
    <x v="4"/>
  </r>
  <r>
    <x v="84"/>
    <n v="3265"/>
    <n v="30"/>
    <x v="4"/>
  </r>
  <r>
    <x v="84"/>
    <n v="3143"/>
    <n v="31"/>
    <x v="4"/>
  </r>
  <r>
    <x v="84"/>
    <n v="3009"/>
    <n v="32"/>
    <x v="4"/>
  </r>
  <r>
    <x v="84"/>
    <n v="2991"/>
    <n v="33"/>
    <x v="4"/>
  </r>
  <r>
    <x v="84"/>
    <n v="2946"/>
    <n v="34"/>
    <x v="4"/>
  </r>
  <r>
    <x v="84"/>
    <n v="2796"/>
    <n v="35"/>
    <x v="4"/>
  </r>
  <r>
    <x v="84"/>
    <n v="2785"/>
    <n v="36"/>
    <x v="4"/>
  </r>
  <r>
    <x v="84"/>
    <n v="2779"/>
    <n v="37"/>
    <x v="4"/>
  </r>
  <r>
    <x v="84"/>
    <n v="2669"/>
    <n v="38"/>
    <x v="4"/>
  </r>
  <r>
    <x v="84"/>
    <n v="2658"/>
    <n v="39"/>
    <x v="4"/>
  </r>
  <r>
    <x v="84"/>
    <n v="2757"/>
    <n v="40"/>
    <x v="4"/>
  </r>
  <r>
    <x v="84"/>
    <n v="2781"/>
    <n v="41"/>
    <x v="4"/>
  </r>
  <r>
    <x v="84"/>
    <n v="2562"/>
    <n v="42"/>
    <x v="4"/>
  </r>
  <r>
    <x v="84"/>
    <n v="2345"/>
    <n v="43"/>
    <x v="4"/>
  </r>
  <r>
    <x v="84"/>
    <n v="2185"/>
    <n v="44"/>
    <x v="4"/>
  </r>
  <r>
    <x v="84"/>
    <n v="2178"/>
    <n v="45"/>
    <x v="4"/>
  </r>
  <r>
    <x v="84"/>
    <n v="2065"/>
    <n v="46"/>
    <x v="4"/>
  </r>
  <r>
    <x v="84"/>
    <n v="2080"/>
    <n v="47"/>
    <x v="4"/>
  </r>
  <r>
    <x v="84"/>
    <n v="1963"/>
    <n v="48"/>
    <x v="4"/>
  </r>
  <r>
    <x v="84"/>
    <n v="1911"/>
    <n v="49"/>
    <x v="4"/>
  </r>
  <r>
    <x v="84"/>
    <n v="2016"/>
    <n v="50"/>
    <x v="4"/>
  </r>
  <r>
    <x v="84"/>
    <n v="2010"/>
    <n v="51"/>
    <x v="4"/>
  </r>
  <r>
    <x v="84"/>
    <n v="1885"/>
    <n v="52"/>
    <x v="4"/>
  </r>
  <r>
    <x v="84"/>
    <n v="1906"/>
    <n v="53"/>
    <x v="4"/>
  </r>
  <r>
    <x v="84"/>
    <n v="1959"/>
    <n v="54"/>
    <x v="4"/>
  </r>
  <r>
    <x v="84"/>
    <n v="1954"/>
    <n v="55"/>
    <x v="4"/>
  </r>
  <r>
    <x v="84"/>
    <n v="1936"/>
    <n v="56"/>
    <x v="4"/>
  </r>
  <r>
    <x v="84"/>
    <n v="1830"/>
    <n v="57"/>
    <x v="4"/>
  </r>
  <r>
    <x v="84"/>
    <n v="1823"/>
    <n v="58"/>
    <x v="4"/>
  </r>
  <r>
    <x v="84"/>
    <n v="1730"/>
    <n v="59"/>
    <x v="4"/>
  </r>
  <r>
    <x v="84"/>
    <n v="1637"/>
    <n v="60"/>
    <x v="5"/>
  </r>
  <r>
    <x v="84"/>
    <n v="1620"/>
    <n v="61"/>
    <x v="5"/>
  </r>
  <r>
    <x v="84"/>
    <n v="1495"/>
    <n v="62"/>
    <x v="5"/>
  </r>
  <r>
    <x v="84"/>
    <n v="1446"/>
    <n v="63"/>
    <x v="5"/>
  </r>
  <r>
    <x v="84"/>
    <n v="1445"/>
    <n v="64"/>
    <x v="5"/>
  </r>
  <r>
    <x v="84"/>
    <n v="1272"/>
    <n v="65"/>
    <x v="5"/>
  </r>
  <r>
    <x v="84"/>
    <n v="1226"/>
    <n v="66"/>
    <x v="5"/>
  </r>
  <r>
    <x v="84"/>
    <n v="1198"/>
    <n v="67"/>
    <x v="5"/>
  </r>
  <r>
    <x v="84"/>
    <n v="1139"/>
    <n v="68"/>
    <x v="5"/>
  </r>
  <r>
    <x v="84"/>
    <n v="1086"/>
    <n v="69"/>
    <x v="5"/>
  </r>
  <r>
    <x v="84"/>
    <n v="988"/>
    <n v="70"/>
    <x v="5"/>
  </r>
  <r>
    <x v="84"/>
    <n v="978"/>
    <n v="71"/>
    <x v="5"/>
  </r>
  <r>
    <x v="84"/>
    <n v="868"/>
    <n v="72"/>
    <x v="5"/>
  </r>
  <r>
    <x v="84"/>
    <n v="834"/>
    <n v="73"/>
    <x v="5"/>
  </r>
  <r>
    <x v="84"/>
    <n v="754"/>
    <n v="74"/>
    <x v="5"/>
  </r>
  <r>
    <x v="84"/>
    <n v="669"/>
    <n v="75"/>
    <x v="5"/>
  </r>
  <r>
    <x v="84"/>
    <n v="594"/>
    <n v="76"/>
    <x v="5"/>
  </r>
  <r>
    <x v="84"/>
    <n v="521"/>
    <n v="77"/>
    <x v="5"/>
  </r>
  <r>
    <x v="84"/>
    <n v="474"/>
    <n v="78"/>
    <x v="5"/>
  </r>
  <r>
    <x v="84"/>
    <n v="438"/>
    <n v="79"/>
    <x v="5"/>
  </r>
  <r>
    <x v="84"/>
    <n v="425"/>
    <n v="80"/>
    <x v="5"/>
  </r>
  <r>
    <x v="84"/>
    <n v="380"/>
    <n v="81"/>
    <x v="5"/>
  </r>
  <r>
    <x v="84"/>
    <n v="342"/>
    <n v="82"/>
    <x v="5"/>
  </r>
  <r>
    <x v="84"/>
    <n v="290"/>
    <n v="83"/>
    <x v="5"/>
  </r>
  <r>
    <x v="84"/>
    <n v="258"/>
    <n v="84"/>
    <x v="5"/>
  </r>
  <r>
    <x v="84"/>
    <n v="232"/>
    <n v="85"/>
    <x v="5"/>
  </r>
  <r>
    <x v="84"/>
    <n v="162"/>
    <n v="86"/>
    <x v="5"/>
  </r>
  <r>
    <x v="84"/>
    <n v="155"/>
    <n v="87"/>
    <x v="5"/>
  </r>
  <r>
    <x v="84"/>
    <n v="141"/>
    <n v="88"/>
    <x v="5"/>
  </r>
  <r>
    <x v="84"/>
    <n v="116"/>
    <n v="89"/>
    <x v="5"/>
  </r>
  <r>
    <x v="84"/>
    <n v="95"/>
    <n v="90"/>
    <x v="5"/>
  </r>
  <r>
    <x v="84"/>
    <n v="84"/>
    <n v="91"/>
    <x v="5"/>
  </r>
  <r>
    <x v="84"/>
    <n v="72"/>
    <n v="92"/>
    <x v="5"/>
  </r>
  <r>
    <x v="84"/>
    <n v="59"/>
    <n v="93"/>
    <x v="5"/>
  </r>
  <r>
    <x v="84"/>
    <n v="38"/>
    <n v="94"/>
    <x v="5"/>
  </r>
  <r>
    <x v="84"/>
    <n v="26"/>
    <n v="95"/>
    <x v="5"/>
  </r>
  <r>
    <x v="84"/>
    <n v="29"/>
    <n v="96"/>
    <x v="5"/>
  </r>
  <r>
    <x v="84"/>
    <n v="17"/>
    <n v="97"/>
    <x v="5"/>
  </r>
  <r>
    <x v="84"/>
    <n v="8"/>
    <n v="98"/>
    <x v="5"/>
  </r>
  <r>
    <x v="84"/>
    <n v="7"/>
    <n v="99"/>
    <x v="5"/>
  </r>
  <r>
    <x v="84"/>
    <n v="5"/>
    <n v="100"/>
    <x v="5"/>
  </r>
  <r>
    <x v="84"/>
    <n v="6"/>
    <n v="101"/>
    <x v="5"/>
  </r>
  <r>
    <x v="84"/>
    <n v="4"/>
    <n v="102"/>
    <x v="5"/>
  </r>
  <r>
    <x v="84"/>
    <n v="1"/>
    <n v="103"/>
    <x v="5"/>
  </r>
  <r>
    <x v="84"/>
    <n v="1"/>
    <n v="104"/>
    <x v="5"/>
  </r>
  <r>
    <x v="84"/>
    <n v="1"/>
    <n v="105"/>
    <x v="5"/>
  </r>
  <r>
    <x v="84"/>
    <n v="2"/>
    <n v="108"/>
    <x v="5"/>
  </r>
  <r>
    <x v="85"/>
    <n v="6"/>
    <n v="0"/>
    <x v="0"/>
  </r>
  <r>
    <x v="85"/>
    <n v="10"/>
    <n v="1"/>
    <x v="0"/>
  </r>
  <r>
    <x v="85"/>
    <n v="5"/>
    <n v="2"/>
    <x v="0"/>
  </r>
  <r>
    <x v="85"/>
    <n v="4"/>
    <n v="3"/>
    <x v="0"/>
  </r>
  <r>
    <x v="85"/>
    <n v="6"/>
    <n v="4"/>
    <x v="0"/>
  </r>
  <r>
    <x v="85"/>
    <n v="3"/>
    <n v="5"/>
    <x v="0"/>
  </r>
  <r>
    <x v="85"/>
    <n v="6"/>
    <n v="6"/>
    <x v="1"/>
  </r>
  <r>
    <x v="85"/>
    <n v="10"/>
    <n v="7"/>
    <x v="1"/>
  </r>
  <r>
    <x v="85"/>
    <n v="5"/>
    <n v="8"/>
    <x v="1"/>
  </r>
  <r>
    <x v="85"/>
    <n v="8"/>
    <n v="9"/>
    <x v="1"/>
  </r>
  <r>
    <x v="85"/>
    <n v="6"/>
    <n v="10"/>
    <x v="1"/>
  </r>
  <r>
    <x v="85"/>
    <n v="9"/>
    <n v="11"/>
    <x v="1"/>
  </r>
  <r>
    <x v="85"/>
    <n v="11"/>
    <n v="12"/>
    <x v="2"/>
  </r>
  <r>
    <x v="85"/>
    <n v="6"/>
    <n v="13"/>
    <x v="2"/>
  </r>
  <r>
    <x v="85"/>
    <n v="11"/>
    <n v="14"/>
    <x v="2"/>
  </r>
  <r>
    <x v="85"/>
    <n v="10"/>
    <n v="15"/>
    <x v="2"/>
  </r>
  <r>
    <x v="85"/>
    <n v="8"/>
    <n v="16"/>
    <x v="2"/>
  </r>
  <r>
    <x v="85"/>
    <n v="10"/>
    <n v="17"/>
    <x v="2"/>
  </r>
  <r>
    <x v="85"/>
    <n v="13"/>
    <n v="18"/>
    <x v="3"/>
  </r>
  <r>
    <x v="85"/>
    <n v="13"/>
    <n v="19"/>
    <x v="3"/>
  </r>
  <r>
    <x v="85"/>
    <n v="14"/>
    <n v="20"/>
    <x v="3"/>
  </r>
  <r>
    <x v="85"/>
    <n v="17"/>
    <n v="21"/>
    <x v="3"/>
  </r>
  <r>
    <x v="85"/>
    <n v="26"/>
    <n v="22"/>
    <x v="3"/>
  </r>
  <r>
    <x v="85"/>
    <n v="19"/>
    <n v="23"/>
    <x v="3"/>
  </r>
  <r>
    <x v="85"/>
    <n v="19"/>
    <n v="24"/>
    <x v="3"/>
  </r>
  <r>
    <x v="85"/>
    <n v="18"/>
    <n v="25"/>
    <x v="3"/>
  </r>
  <r>
    <x v="85"/>
    <n v="23"/>
    <n v="26"/>
    <x v="3"/>
  </r>
  <r>
    <x v="85"/>
    <n v="17"/>
    <n v="27"/>
    <x v="3"/>
  </r>
  <r>
    <x v="85"/>
    <n v="21"/>
    <n v="28"/>
    <x v="3"/>
  </r>
  <r>
    <x v="85"/>
    <n v="16"/>
    <n v="29"/>
    <x v="4"/>
  </r>
  <r>
    <x v="85"/>
    <n v="16"/>
    <n v="30"/>
    <x v="4"/>
  </r>
  <r>
    <x v="85"/>
    <n v="19"/>
    <n v="31"/>
    <x v="4"/>
  </r>
  <r>
    <x v="85"/>
    <n v="10"/>
    <n v="32"/>
    <x v="4"/>
  </r>
  <r>
    <x v="85"/>
    <n v="13"/>
    <n v="33"/>
    <x v="4"/>
  </r>
  <r>
    <x v="85"/>
    <n v="19"/>
    <n v="34"/>
    <x v="4"/>
  </r>
  <r>
    <x v="85"/>
    <n v="9"/>
    <n v="35"/>
    <x v="4"/>
  </r>
  <r>
    <x v="85"/>
    <n v="12"/>
    <n v="36"/>
    <x v="4"/>
  </r>
  <r>
    <x v="85"/>
    <n v="14"/>
    <n v="37"/>
    <x v="4"/>
  </r>
  <r>
    <x v="85"/>
    <n v="18"/>
    <n v="38"/>
    <x v="4"/>
  </r>
  <r>
    <x v="85"/>
    <n v="12"/>
    <n v="39"/>
    <x v="4"/>
  </r>
  <r>
    <x v="85"/>
    <n v="20"/>
    <n v="40"/>
    <x v="4"/>
  </r>
  <r>
    <x v="85"/>
    <n v="17"/>
    <n v="41"/>
    <x v="4"/>
  </r>
  <r>
    <x v="85"/>
    <n v="11"/>
    <n v="42"/>
    <x v="4"/>
  </r>
  <r>
    <x v="85"/>
    <n v="12"/>
    <n v="43"/>
    <x v="4"/>
  </r>
  <r>
    <x v="85"/>
    <n v="5"/>
    <n v="44"/>
    <x v="4"/>
  </r>
  <r>
    <x v="85"/>
    <n v="6"/>
    <n v="45"/>
    <x v="4"/>
  </r>
  <r>
    <x v="85"/>
    <n v="9"/>
    <n v="46"/>
    <x v="4"/>
  </r>
  <r>
    <x v="85"/>
    <n v="6"/>
    <n v="47"/>
    <x v="4"/>
  </r>
  <r>
    <x v="85"/>
    <n v="5"/>
    <n v="48"/>
    <x v="4"/>
  </r>
  <r>
    <x v="85"/>
    <n v="3"/>
    <n v="49"/>
    <x v="4"/>
  </r>
  <r>
    <x v="85"/>
    <n v="9"/>
    <n v="50"/>
    <x v="4"/>
  </r>
  <r>
    <x v="85"/>
    <n v="6"/>
    <n v="51"/>
    <x v="4"/>
  </r>
  <r>
    <x v="85"/>
    <n v="9"/>
    <n v="52"/>
    <x v="4"/>
  </r>
  <r>
    <x v="85"/>
    <n v="15"/>
    <n v="53"/>
    <x v="4"/>
  </r>
  <r>
    <x v="85"/>
    <n v="7"/>
    <n v="54"/>
    <x v="4"/>
  </r>
  <r>
    <x v="85"/>
    <n v="7"/>
    <n v="55"/>
    <x v="4"/>
  </r>
  <r>
    <x v="85"/>
    <n v="5"/>
    <n v="56"/>
    <x v="4"/>
  </r>
  <r>
    <x v="85"/>
    <n v="8"/>
    <n v="57"/>
    <x v="4"/>
  </r>
  <r>
    <x v="85"/>
    <n v="2"/>
    <n v="58"/>
    <x v="4"/>
  </r>
  <r>
    <x v="85"/>
    <n v="4"/>
    <n v="59"/>
    <x v="4"/>
  </r>
  <r>
    <x v="85"/>
    <n v="4"/>
    <n v="60"/>
    <x v="5"/>
  </r>
  <r>
    <x v="85"/>
    <n v="6"/>
    <n v="61"/>
    <x v="5"/>
  </r>
  <r>
    <x v="85"/>
    <n v="3"/>
    <n v="62"/>
    <x v="5"/>
  </r>
  <r>
    <x v="85"/>
    <n v="3"/>
    <n v="63"/>
    <x v="5"/>
  </r>
  <r>
    <x v="85"/>
    <n v="4"/>
    <n v="64"/>
    <x v="5"/>
  </r>
  <r>
    <x v="85"/>
    <n v="2"/>
    <n v="65"/>
    <x v="5"/>
  </r>
  <r>
    <x v="85"/>
    <n v="2"/>
    <n v="66"/>
    <x v="5"/>
  </r>
  <r>
    <x v="85"/>
    <n v="3"/>
    <n v="67"/>
    <x v="5"/>
  </r>
  <r>
    <x v="85"/>
    <n v="2"/>
    <n v="69"/>
    <x v="5"/>
  </r>
  <r>
    <x v="85"/>
    <n v="2"/>
    <n v="71"/>
    <x v="5"/>
  </r>
  <r>
    <x v="85"/>
    <n v="2"/>
    <n v="72"/>
    <x v="5"/>
  </r>
  <r>
    <x v="85"/>
    <n v="2"/>
    <n v="74"/>
    <x v="5"/>
  </r>
  <r>
    <x v="85"/>
    <n v="3"/>
    <n v="76"/>
    <x v="5"/>
  </r>
  <r>
    <x v="85"/>
    <n v="2"/>
    <n v="78"/>
    <x v="5"/>
  </r>
  <r>
    <x v="85"/>
    <n v="1"/>
    <n v="79"/>
    <x v="5"/>
  </r>
  <r>
    <x v="85"/>
    <n v="2"/>
    <n v="82"/>
    <x v="5"/>
  </r>
  <r>
    <x v="85"/>
    <n v="2"/>
    <n v="83"/>
    <x v="5"/>
  </r>
  <r>
    <x v="85"/>
    <n v="1"/>
    <n v="84"/>
    <x v="5"/>
  </r>
  <r>
    <x v="85"/>
    <n v="3"/>
    <n v="88"/>
    <x v="5"/>
  </r>
  <r>
    <x v="85"/>
    <n v="1"/>
    <n v="90"/>
    <x v="5"/>
  </r>
  <r>
    <x v="85"/>
    <n v="1"/>
    <n v="91"/>
    <x v="5"/>
  </r>
  <r>
    <x v="85"/>
    <n v="2"/>
    <n v="93"/>
    <x v="5"/>
  </r>
  <r>
    <x v="85"/>
    <n v="1"/>
    <n v="97"/>
    <x v="5"/>
  </r>
  <r>
    <x v="86"/>
    <n v="485"/>
    <n v="0"/>
    <x v="0"/>
  </r>
  <r>
    <x v="86"/>
    <n v="522"/>
    <n v="1"/>
    <x v="0"/>
  </r>
  <r>
    <x v="86"/>
    <n v="540"/>
    <n v="2"/>
    <x v="0"/>
  </r>
  <r>
    <x v="86"/>
    <n v="615"/>
    <n v="3"/>
    <x v="0"/>
  </r>
  <r>
    <x v="86"/>
    <n v="681"/>
    <n v="4"/>
    <x v="0"/>
  </r>
  <r>
    <x v="86"/>
    <n v="644"/>
    <n v="5"/>
    <x v="0"/>
  </r>
  <r>
    <x v="86"/>
    <n v="643"/>
    <n v="6"/>
    <x v="1"/>
  </r>
  <r>
    <x v="86"/>
    <n v="644"/>
    <n v="7"/>
    <x v="1"/>
  </r>
  <r>
    <x v="86"/>
    <n v="611"/>
    <n v="8"/>
    <x v="1"/>
  </r>
  <r>
    <x v="86"/>
    <n v="597"/>
    <n v="9"/>
    <x v="1"/>
  </r>
  <r>
    <x v="86"/>
    <n v="588"/>
    <n v="10"/>
    <x v="1"/>
  </r>
  <r>
    <x v="86"/>
    <n v="608"/>
    <n v="11"/>
    <x v="1"/>
  </r>
  <r>
    <x v="86"/>
    <n v="627"/>
    <n v="12"/>
    <x v="2"/>
  </r>
  <r>
    <x v="86"/>
    <n v="673"/>
    <n v="13"/>
    <x v="2"/>
  </r>
  <r>
    <x v="86"/>
    <n v="642"/>
    <n v="14"/>
    <x v="2"/>
  </r>
  <r>
    <x v="86"/>
    <n v="640"/>
    <n v="15"/>
    <x v="2"/>
  </r>
  <r>
    <x v="86"/>
    <n v="611"/>
    <n v="16"/>
    <x v="2"/>
  </r>
  <r>
    <x v="86"/>
    <n v="643"/>
    <n v="17"/>
    <x v="2"/>
  </r>
  <r>
    <x v="86"/>
    <n v="625"/>
    <n v="18"/>
    <x v="3"/>
  </r>
  <r>
    <x v="86"/>
    <n v="717"/>
    <n v="19"/>
    <x v="3"/>
  </r>
  <r>
    <x v="86"/>
    <n v="850"/>
    <n v="20"/>
    <x v="3"/>
  </r>
  <r>
    <x v="86"/>
    <n v="893"/>
    <n v="21"/>
    <x v="3"/>
  </r>
  <r>
    <x v="86"/>
    <n v="985"/>
    <n v="22"/>
    <x v="3"/>
  </r>
  <r>
    <x v="86"/>
    <n v="1078"/>
    <n v="23"/>
    <x v="3"/>
  </r>
  <r>
    <x v="86"/>
    <n v="1233"/>
    <n v="24"/>
    <x v="3"/>
  </r>
  <r>
    <x v="86"/>
    <n v="1197"/>
    <n v="25"/>
    <x v="3"/>
  </r>
  <r>
    <x v="86"/>
    <n v="1328"/>
    <n v="26"/>
    <x v="3"/>
  </r>
  <r>
    <x v="86"/>
    <n v="1516"/>
    <n v="27"/>
    <x v="3"/>
  </r>
  <r>
    <x v="86"/>
    <n v="1482"/>
    <n v="28"/>
    <x v="3"/>
  </r>
  <r>
    <x v="86"/>
    <n v="1462"/>
    <n v="29"/>
    <x v="4"/>
  </r>
  <r>
    <x v="86"/>
    <n v="1563"/>
    <n v="30"/>
    <x v="4"/>
  </r>
  <r>
    <x v="86"/>
    <n v="1589"/>
    <n v="31"/>
    <x v="4"/>
  </r>
  <r>
    <x v="86"/>
    <n v="1518"/>
    <n v="32"/>
    <x v="4"/>
  </r>
  <r>
    <x v="86"/>
    <n v="1575"/>
    <n v="33"/>
    <x v="4"/>
  </r>
  <r>
    <x v="86"/>
    <n v="1498"/>
    <n v="34"/>
    <x v="4"/>
  </r>
  <r>
    <x v="86"/>
    <n v="1477"/>
    <n v="35"/>
    <x v="4"/>
  </r>
  <r>
    <x v="86"/>
    <n v="1391"/>
    <n v="36"/>
    <x v="4"/>
  </r>
  <r>
    <x v="86"/>
    <n v="1364"/>
    <n v="37"/>
    <x v="4"/>
  </r>
  <r>
    <x v="86"/>
    <n v="1310"/>
    <n v="38"/>
    <x v="4"/>
  </r>
  <r>
    <x v="86"/>
    <n v="1341"/>
    <n v="39"/>
    <x v="4"/>
  </r>
  <r>
    <x v="86"/>
    <n v="1266"/>
    <n v="40"/>
    <x v="4"/>
  </r>
  <r>
    <x v="86"/>
    <n v="1310"/>
    <n v="41"/>
    <x v="4"/>
  </r>
  <r>
    <x v="86"/>
    <n v="1200"/>
    <n v="42"/>
    <x v="4"/>
  </r>
  <r>
    <x v="86"/>
    <n v="1009"/>
    <n v="43"/>
    <x v="4"/>
  </r>
  <r>
    <x v="86"/>
    <n v="987"/>
    <n v="44"/>
    <x v="4"/>
  </r>
  <r>
    <x v="86"/>
    <n v="920"/>
    <n v="45"/>
    <x v="4"/>
  </r>
  <r>
    <x v="86"/>
    <n v="870"/>
    <n v="46"/>
    <x v="4"/>
  </r>
  <r>
    <x v="86"/>
    <n v="810"/>
    <n v="47"/>
    <x v="4"/>
  </r>
  <r>
    <x v="86"/>
    <n v="807"/>
    <n v="48"/>
    <x v="4"/>
  </r>
  <r>
    <x v="86"/>
    <n v="804"/>
    <n v="49"/>
    <x v="4"/>
  </r>
  <r>
    <x v="86"/>
    <n v="903"/>
    <n v="50"/>
    <x v="4"/>
  </r>
  <r>
    <x v="86"/>
    <n v="777"/>
    <n v="51"/>
    <x v="4"/>
  </r>
  <r>
    <x v="86"/>
    <n v="913"/>
    <n v="52"/>
    <x v="4"/>
  </r>
  <r>
    <x v="86"/>
    <n v="915"/>
    <n v="53"/>
    <x v="4"/>
  </r>
  <r>
    <x v="86"/>
    <n v="963"/>
    <n v="54"/>
    <x v="4"/>
  </r>
  <r>
    <x v="86"/>
    <n v="943"/>
    <n v="55"/>
    <x v="4"/>
  </r>
  <r>
    <x v="86"/>
    <n v="972"/>
    <n v="56"/>
    <x v="4"/>
  </r>
  <r>
    <x v="86"/>
    <n v="965"/>
    <n v="57"/>
    <x v="4"/>
  </r>
  <r>
    <x v="86"/>
    <n v="966"/>
    <n v="58"/>
    <x v="4"/>
  </r>
  <r>
    <x v="86"/>
    <n v="929"/>
    <n v="59"/>
    <x v="4"/>
  </r>
  <r>
    <x v="86"/>
    <n v="927"/>
    <n v="60"/>
    <x v="5"/>
  </r>
  <r>
    <x v="86"/>
    <n v="868"/>
    <n v="61"/>
    <x v="5"/>
  </r>
  <r>
    <x v="86"/>
    <n v="802"/>
    <n v="62"/>
    <x v="5"/>
  </r>
  <r>
    <x v="86"/>
    <n v="829"/>
    <n v="63"/>
    <x v="5"/>
  </r>
  <r>
    <x v="86"/>
    <n v="737"/>
    <n v="64"/>
    <x v="5"/>
  </r>
  <r>
    <x v="86"/>
    <n v="683"/>
    <n v="65"/>
    <x v="5"/>
  </r>
  <r>
    <x v="86"/>
    <n v="703"/>
    <n v="66"/>
    <x v="5"/>
  </r>
  <r>
    <x v="86"/>
    <n v="665"/>
    <n v="67"/>
    <x v="5"/>
  </r>
  <r>
    <x v="86"/>
    <n v="585"/>
    <n v="68"/>
    <x v="5"/>
  </r>
  <r>
    <x v="86"/>
    <n v="566"/>
    <n v="69"/>
    <x v="5"/>
  </r>
  <r>
    <x v="86"/>
    <n v="514"/>
    <n v="70"/>
    <x v="5"/>
  </r>
  <r>
    <x v="86"/>
    <n v="464"/>
    <n v="71"/>
    <x v="5"/>
  </r>
  <r>
    <x v="86"/>
    <n v="449"/>
    <n v="72"/>
    <x v="5"/>
  </r>
  <r>
    <x v="86"/>
    <n v="396"/>
    <n v="73"/>
    <x v="5"/>
  </r>
  <r>
    <x v="86"/>
    <n v="342"/>
    <n v="74"/>
    <x v="5"/>
  </r>
  <r>
    <x v="86"/>
    <n v="315"/>
    <n v="75"/>
    <x v="5"/>
  </r>
  <r>
    <x v="86"/>
    <n v="290"/>
    <n v="76"/>
    <x v="5"/>
  </r>
  <r>
    <x v="86"/>
    <n v="263"/>
    <n v="77"/>
    <x v="5"/>
  </r>
  <r>
    <x v="86"/>
    <n v="240"/>
    <n v="78"/>
    <x v="5"/>
  </r>
  <r>
    <x v="86"/>
    <n v="207"/>
    <n v="79"/>
    <x v="5"/>
  </r>
  <r>
    <x v="86"/>
    <n v="178"/>
    <n v="80"/>
    <x v="5"/>
  </r>
  <r>
    <x v="86"/>
    <n v="219"/>
    <n v="81"/>
    <x v="5"/>
  </r>
  <r>
    <x v="86"/>
    <n v="163"/>
    <n v="82"/>
    <x v="5"/>
  </r>
  <r>
    <x v="86"/>
    <n v="143"/>
    <n v="83"/>
    <x v="5"/>
  </r>
  <r>
    <x v="86"/>
    <n v="108"/>
    <n v="84"/>
    <x v="5"/>
  </r>
  <r>
    <x v="86"/>
    <n v="113"/>
    <n v="85"/>
    <x v="5"/>
  </r>
  <r>
    <x v="86"/>
    <n v="102"/>
    <n v="86"/>
    <x v="5"/>
  </r>
  <r>
    <x v="86"/>
    <n v="74"/>
    <n v="87"/>
    <x v="5"/>
  </r>
  <r>
    <x v="86"/>
    <n v="71"/>
    <n v="88"/>
    <x v="5"/>
  </r>
  <r>
    <x v="86"/>
    <n v="50"/>
    <n v="89"/>
    <x v="5"/>
  </r>
  <r>
    <x v="86"/>
    <n v="48"/>
    <n v="90"/>
    <x v="5"/>
  </r>
  <r>
    <x v="86"/>
    <n v="51"/>
    <n v="91"/>
    <x v="5"/>
  </r>
  <r>
    <x v="86"/>
    <n v="41"/>
    <n v="92"/>
    <x v="5"/>
  </r>
  <r>
    <x v="86"/>
    <n v="24"/>
    <n v="93"/>
    <x v="5"/>
  </r>
  <r>
    <x v="86"/>
    <n v="20"/>
    <n v="94"/>
    <x v="5"/>
  </r>
  <r>
    <x v="86"/>
    <n v="23"/>
    <n v="95"/>
    <x v="5"/>
  </r>
  <r>
    <x v="86"/>
    <n v="11"/>
    <n v="96"/>
    <x v="5"/>
  </r>
  <r>
    <x v="86"/>
    <n v="7"/>
    <n v="97"/>
    <x v="5"/>
  </r>
  <r>
    <x v="86"/>
    <n v="8"/>
    <n v="98"/>
    <x v="5"/>
  </r>
  <r>
    <x v="86"/>
    <n v="4"/>
    <n v="99"/>
    <x v="5"/>
  </r>
  <r>
    <x v="86"/>
    <n v="2"/>
    <n v="100"/>
    <x v="5"/>
  </r>
  <r>
    <x v="86"/>
    <n v="2"/>
    <n v="101"/>
    <x v="5"/>
  </r>
  <r>
    <x v="86"/>
    <n v="2"/>
    <n v="104"/>
    <x v="5"/>
  </r>
  <r>
    <x v="86"/>
    <n v="2"/>
    <n v="105"/>
    <x v="5"/>
  </r>
  <r>
    <x v="87"/>
    <n v="19"/>
    <n v="0"/>
    <x v="0"/>
  </r>
  <r>
    <x v="87"/>
    <n v="19"/>
    <n v="1"/>
    <x v="0"/>
  </r>
  <r>
    <x v="87"/>
    <n v="27"/>
    <n v="2"/>
    <x v="0"/>
  </r>
  <r>
    <x v="87"/>
    <n v="20"/>
    <n v="3"/>
    <x v="0"/>
  </r>
  <r>
    <x v="87"/>
    <n v="23"/>
    <n v="4"/>
    <x v="0"/>
  </r>
  <r>
    <x v="87"/>
    <n v="16"/>
    <n v="5"/>
    <x v="0"/>
  </r>
  <r>
    <x v="87"/>
    <n v="20"/>
    <n v="6"/>
    <x v="1"/>
  </r>
  <r>
    <x v="87"/>
    <n v="20"/>
    <n v="7"/>
    <x v="1"/>
  </r>
  <r>
    <x v="87"/>
    <n v="21"/>
    <n v="8"/>
    <x v="1"/>
  </r>
  <r>
    <x v="87"/>
    <n v="19"/>
    <n v="9"/>
    <x v="1"/>
  </r>
  <r>
    <x v="87"/>
    <n v="17"/>
    <n v="10"/>
    <x v="1"/>
  </r>
  <r>
    <x v="87"/>
    <n v="25"/>
    <n v="11"/>
    <x v="1"/>
  </r>
  <r>
    <x v="87"/>
    <n v="26"/>
    <n v="12"/>
    <x v="2"/>
  </r>
  <r>
    <x v="87"/>
    <n v="23"/>
    <n v="13"/>
    <x v="2"/>
  </r>
  <r>
    <x v="87"/>
    <n v="23"/>
    <n v="14"/>
    <x v="2"/>
  </r>
  <r>
    <x v="87"/>
    <n v="35"/>
    <n v="15"/>
    <x v="2"/>
  </r>
  <r>
    <x v="87"/>
    <n v="34"/>
    <n v="16"/>
    <x v="2"/>
  </r>
  <r>
    <x v="87"/>
    <n v="34"/>
    <n v="17"/>
    <x v="2"/>
  </r>
  <r>
    <x v="87"/>
    <n v="35"/>
    <n v="18"/>
    <x v="3"/>
  </r>
  <r>
    <x v="87"/>
    <n v="39"/>
    <n v="19"/>
    <x v="3"/>
  </r>
  <r>
    <x v="87"/>
    <n v="44"/>
    <n v="20"/>
    <x v="3"/>
  </r>
  <r>
    <x v="87"/>
    <n v="50"/>
    <n v="21"/>
    <x v="3"/>
  </r>
  <r>
    <x v="87"/>
    <n v="39"/>
    <n v="22"/>
    <x v="3"/>
  </r>
  <r>
    <x v="87"/>
    <n v="48"/>
    <n v="23"/>
    <x v="3"/>
  </r>
  <r>
    <x v="87"/>
    <n v="47"/>
    <n v="24"/>
    <x v="3"/>
  </r>
  <r>
    <x v="87"/>
    <n v="44"/>
    <n v="25"/>
    <x v="3"/>
  </r>
  <r>
    <x v="87"/>
    <n v="53"/>
    <n v="26"/>
    <x v="3"/>
  </r>
  <r>
    <x v="87"/>
    <n v="64"/>
    <n v="27"/>
    <x v="3"/>
  </r>
  <r>
    <x v="87"/>
    <n v="46"/>
    <n v="28"/>
    <x v="3"/>
  </r>
  <r>
    <x v="87"/>
    <n v="45"/>
    <n v="29"/>
    <x v="4"/>
  </r>
  <r>
    <x v="87"/>
    <n v="35"/>
    <n v="30"/>
    <x v="4"/>
  </r>
  <r>
    <x v="87"/>
    <n v="44"/>
    <n v="31"/>
    <x v="4"/>
  </r>
  <r>
    <x v="87"/>
    <n v="55"/>
    <n v="32"/>
    <x v="4"/>
  </r>
  <r>
    <x v="87"/>
    <n v="38"/>
    <n v="33"/>
    <x v="4"/>
  </r>
  <r>
    <x v="87"/>
    <n v="54"/>
    <n v="34"/>
    <x v="4"/>
  </r>
  <r>
    <x v="87"/>
    <n v="46"/>
    <n v="35"/>
    <x v="4"/>
  </r>
  <r>
    <x v="87"/>
    <n v="34"/>
    <n v="36"/>
    <x v="4"/>
  </r>
  <r>
    <x v="87"/>
    <n v="45"/>
    <n v="37"/>
    <x v="4"/>
  </r>
  <r>
    <x v="87"/>
    <n v="28"/>
    <n v="38"/>
    <x v="4"/>
  </r>
  <r>
    <x v="87"/>
    <n v="30"/>
    <n v="39"/>
    <x v="4"/>
  </r>
  <r>
    <x v="87"/>
    <n v="48"/>
    <n v="40"/>
    <x v="4"/>
  </r>
  <r>
    <x v="87"/>
    <n v="41"/>
    <n v="41"/>
    <x v="4"/>
  </r>
  <r>
    <x v="87"/>
    <n v="41"/>
    <n v="42"/>
    <x v="4"/>
  </r>
  <r>
    <x v="87"/>
    <n v="31"/>
    <n v="43"/>
    <x v="4"/>
  </r>
  <r>
    <x v="87"/>
    <n v="29"/>
    <n v="44"/>
    <x v="4"/>
  </r>
  <r>
    <x v="87"/>
    <n v="35"/>
    <n v="45"/>
    <x v="4"/>
  </r>
  <r>
    <x v="87"/>
    <n v="26"/>
    <n v="46"/>
    <x v="4"/>
  </r>
  <r>
    <x v="87"/>
    <n v="29"/>
    <n v="47"/>
    <x v="4"/>
  </r>
  <r>
    <x v="87"/>
    <n v="21"/>
    <n v="48"/>
    <x v="4"/>
  </r>
  <r>
    <x v="87"/>
    <n v="34"/>
    <n v="49"/>
    <x v="4"/>
  </r>
  <r>
    <x v="87"/>
    <n v="34"/>
    <n v="50"/>
    <x v="4"/>
  </r>
  <r>
    <x v="87"/>
    <n v="35"/>
    <n v="51"/>
    <x v="4"/>
  </r>
  <r>
    <x v="87"/>
    <n v="21"/>
    <n v="52"/>
    <x v="4"/>
  </r>
  <r>
    <x v="87"/>
    <n v="30"/>
    <n v="53"/>
    <x v="4"/>
  </r>
  <r>
    <x v="87"/>
    <n v="26"/>
    <n v="54"/>
    <x v="4"/>
  </r>
  <r>
    <x v="87"/>
    <n v="20"/>
    <n v="55"/>
    <x v="4"/>
  </r>
  <r>
    <x v="87"/>
    <n v="25"/>
    <n v="56"/>
    <x v="4"/>
  </r>
  <r>
    <x v="87"/>
    <n v="21"/>
    <n v="57"/>
    <x v="4"/>
  </r>
  <r>
    <x v="87"/>
    <n v="19"/>
    <n v="58"/>
    <x v="4"/>
  </r>
  <r>
    <x v="87"/>
    <n v="26"/>
    <n v="59"/>
    <x v="4"/>
  </r>
  <r>
    <x v="87"/>
    <n v="21"/>
    <n v="60"/>
    <x v="5"/>
  </r>
  <r>
    <x v="87"/>
    <n v="20"/>
    <n v="61"/>
    <x v="5"/>
  </r>
  <r>
    <x v="87"/>
    <n v="20"/>
    <n v="62"/>
    <x v="5"/>
  </r>
  <r>
    <x v="87"/>
    <n v="16"/>
    <n v="63"/>
    <x v="5"/>
  </r>
  <r>
    <x v="87"/>
    <n v="25"/>
    <n v="64"/>
    <x v="5"/>
  </r>
  <r>
    <x v="87"/>
    <n v="10"/>
    <n v="65"/>
    <x v="5"/>
  </r>
  <r>
    <x v="87"/>
    <n v="20"/>
    <n v="66"/>
    <x v="5"/>
  </r>
  <r>
    <x v="87"/>
    <n v="15"/>
    <n v="67"/>
    <x v="5"/>
  </r>
  <r>
    <x v="87"/>
    <n v="12"/>
    <n v="68"/>
    <x v="5"/>
  </r>
  <r>
    <x v="87"/>
    <n v="9"/>
    <n v="69"/>
    <x v="5"/>
  </r>
  <r>
    <x v="87"/>
    <n v="15"/>
    <n v="70"/>
    <x v="5"/>
  </r>
  <r>
    <x v="87"/>
    <n v="9"/>
    <n v="71"/>
    <x v="5"/>
  </r>
  <r>
    <x v="87"/>
    <n v="10"/>
    <n v="72"/>
    <x v="5"/>
  </r>
  <r>
    <x v="87"/>
    <n v="4"/>
    <n v="73"/>
    <x v="5"/>
  </r>
  <r>
    <x v="87"/>
    <n v="15"/>
    <n v="74"/>
    <x v="5"/>
  </r>
  <r>
    <x v="87"/>
    <n v="7"/>
    <n v="75"/>
    <x v="5"/>
  </r>
  <r>
    <x v="87"/>
    <n v="8"/>
    <n v="76"/>
    <x v="5"/>
  </r>
  <r>
    <x v="87"/>
    <n v="6"/>
    <n v="77"/>
    <x v="5"/>
  </r>
  <r>
    <x v="87"/>
    <n v="3"/>
    <n v="78"/>
    <x v="5"/>
  </r>
  <r>
    <x v="87"/>
    <n v="5"/>
    <n v="79"/>
    <x v="5"/>
  </r>
  <r>
    <x v="87"/>
    <n v="7"/>
    <n v="80"/>
    <x v="5"/>
  </r>
  <r>
    <x v="87"/>
    <n v="6"/>
    <n v="81"/>
    <x v="5"/>
  </r>
  <r>
    <x v="87"/>
    <n v="5"/>
    <n v="82"/>
    <x v="5"/>
  </r>
  <r>
    <x v="87"/>
    <n v="5"/>
    <n v="83"/>
    <x v="5"/>
  </r>
  <r>
    <x v="87"/>
    <n v="4"/>
    <n v="84"/>
    <x v="5"/>
  </r>
  <r>
    <x v="87"/>
    <n v="3"/>
    <n v="85"/>
    <x v="5"/>
  </r>
  <r>
    <x v="87"/>
    <n v="2"/>
    <n v="86"/>
    <x v="5"/>
  </r>
  <r>
    <x v="87"/>
    <n v="3"/>
    <n v="87"/>
    <x v="5"/>
  </r>
  <r>
    <x v="87"/>
    <n v="3"/>
    <n v="88"/>
    <x v="5"/>
  </r>
  <r>
    <x v="87"/>
    <n v="1"/>
    <n v="89"/>
    <x v="5"/>
  </r>
  <r>
    <x v="87"/>
    <n v="2"/>
    <n v="90"/>
    <x v="5"/>
  </r>
  <r>
    <x v="87"/>
    <n v="1"/>
    <n v="91"/>
    <x v="5"/>
  </r>
  <r>
    <x v="87"/>
    <n v="1"/>
    <n v="94"/>
    <x v="5"/>
  </r>
  <r>
    <x v="87"/>
    <n v="1"/>
    <n v="96"/>
    <x v="5"/>
  </r>
  <r>
    <x v="87"/>
    <n v="2"/>
    <n v="97"/>
    <x v="5"/>
  </r>
  <r>
    <x v="88"/>
    <n v="16"/>
    <n v="0"/>
    <x v="0"/>
  </r>
  <r>
    <x v="88"/>
    <n v="15"/>
    <n v="1"/>
    <x v="0"/>
  </r>
  <r>
    <x v="88"/>
    <n v="11"/>
    <n v="2"/>
    <x v="0"/>
  </r>
  <r>
    <x v="88"/>
    <n v="18"/>
    <n v="3"/>
    <x v="0"/>
  </r>
  <r>
    <x v="88"/>
    <n v="17"/>
    <n v="4"/>
    <x v="0"/>
  </r>
  <r>
    <x v="88"/>
    <n v="16"/>
    <n v="5"/>
    <x v="0"/>
  </r>
  <r>
    <x v="88"/>
    <n v="18"/>
    <n v="6"/>
    <x v="1"/>
  </r>
  <r>
    <x v="88"/>
    <n v="17"/>
    <n v="7"/>
    <x v="1"/>
  </r>
  <r>
    <x v="88"/>
    <n v="18"/>
    <n v="8"/>
    <x v="1"/>
  </r>
  <r>
    <x v="88"/>
    <n v="22"/>
    <n v="9"/>
    <x v="1"/>
  </r>
  <r>
    <x v="88"/>
    <n v="16"/>
    <n v="10"/>
    <x v="1"/>
  </r>
  <r>
    <x v="88"/>
    <n v="19"/>
    <n v="11"/>
    <x v="1"/>
  </r>
  <r>
    <x v="88"/>
    <n v="23"/>
    <n v="12"/>
    <x v="2"/>
  </r>
  <r>
    <x v="88"/>
    <n v="21"/>
    <n v="13"/>
    <x v="2"/>
  </r>
  <r>
    <x v="88"/>
    <n v="17"/>
    <n v="14"/>
    <x v="2"/>
  </r>
  <r>
    <x v="88"/>
    <n v="14"/>
    <n v="15"/>
    <x v="2"/>
  </r>
  <r>
    <x v="88"/>
    <n v="22"/>
    <n v="16"/>
    <x v="2"/>
  </r>
  <r>
    <x v="88"/>
    <n v="26"/>
    <n v="17"/>
    <x v="2"/>
  </r>
  <r>
    <x v="88"/>
    <n v="21"/>
    <n v="18"/>
    <x v="3"/>
  </r>
  <r>
    <x v="88"/>
    <n v="45"/>
    <n v="19"/>
    <x v="3"/>
  </r>
  <r>
    <x v="88"/>
    <n v="38"/>
    <n v="20"/>
    <x v="3"/>
  </r>
  <r>
    <x v="88"/>
    <n v="54"/>
    <n v="21"/>
    <x v="3"/>
  </r>
  <r>
    <x v="88"/>
    <n v="43"/>
    <n v="22"/>
    <x v="3"/>
  </r>
  <r>
    <x v="88"/>
    <n v="34"/>
    <n v="23"/>
    <x v="3"/>
  </r>
  <r>
    <x v="88"/>
    <n v="51"/>
    <n v="24"/>
    <x v="3"/>
  </r>
  <r>
    <x v="88"/>
    <n v="39"/>
    <n v="25"/>
    <x v="3"/>
  </r>
  <r>
    <x v="88"/>
    <n v="37"/>
    <n v="26"/>
    <x v="3"/>
  </r>
  <r>
    <x v="88"/>
    <n v="38"/>
    <n v="27"/>
    <x v="3"/>
  </r>
  <r>
    <x v="88"/>
    <n v="39"/>
    <n v="28"/>
    <x v="3"/>
  </r>
  <r>
    <x v="88"/>
    <n v="30"/>
    <n v="29"/>
    <x v="4"/>
  </r>
  <r>
    <x v="88"/>
    <n v="39"/>
    <n v="30"/>
    <x v="4"/>
  </r>
  <r>
    <x v="88"/>
    <n v="22"/>
    <n v="31"/>
    <x v="4"/>
  </r>
  <r>
    <x v="88"/>
    <n v="26"/>
    <n v="32"/>
    <x v="4"/>
  </r>
  <r>
    <x v="88"/>
    <n v="33"/>
    <n v="33"/>
    <x v="4"/>
  </r>
  <r>
    <x v="88"/>
    <n v="32"/>
    <n v="34"/>
    <x v="4"/>
  </r>
  <r>
    <x v="88"/>
    <n v="28"/>
    <n v="35"/>
    <x v="4"/>
  </r>
  <r>
    <x v="88"/>
    <n v="33"/>
    <n v="36"/>
    <x v="4"/>
  </r>
  <r>
    <x v="88"/>
    <n v="36"/>
    <n v="37"/>
    <x v="4"/>
  </r>
  <r>
    <x v="88"/>
    <n v="23"/>
    <n v="38"/>
    <x v="4"/>
  </r>
  <r>
    <x v="88"/>
    <n v="23"/>
    <n v="39"/>
    <x v="4"/>
  </r>
  <r>
    <x v="88"/>
    <n v="21"/>
    <n v="40"/>
    <x v="4"/>
  </r>
  <r>
    <x v="88"/>
    <n v="22"/>
    <n v="41"/>
    <x v="4"/>
  </r>
  <r>
    <x v="88"/>
    <n v="17"/>
    <n v="42"/>
    <x v="4"/>
  </r>
  <r>
    <x v="88"/>
    <n v="16"/>
    <n v="43"/>
    <x v="4"/>
  </r>
  <r>
    <x v="88"/>
    <n v="18"/>
    <n v="44"/>
    <x v="4"/>
  </r>
  <r>
    <x v="88"/>
    <n v="14"/>
    <n v="45"/>
    <x v="4"/>
  </r>
  <r>
    <x v="88"/>
    <n v="12"/>
    <n v="46"/>
    <x v="4"/>
  </r>
  <r>
    <x v="88"/>
    <n v="11"/>
    <n v="47"/>
    <x v="4"/>
  </r>
  <r>
    <x v="88"/>
    <n v="9"/>
    <n v="48"/>
    <x v="4"/>
  </r>
  <r>
    <x v="88"/>
    <n v="10"/>
    <n v="49"/>
    <x v="4"/>
  </r>
  <r>
    <x v="88"/>
    <n v="9"/>
    <n v="50"/>
    <x v="4"/>
  </r>
  <r>
    <x v="88"/>
    <n v="16"/>
    <n v="51"/>
    <x v="4"/>
  </r>
  <r>
    <x v="88"/>
    <n v="10"/>
    <n v="52"/>
    <x v="4"/>
  </r>
  <r>
    <x v="88"/>
    <n v="11"/>
    <n v="53"/>
    <x v="4"/>
  </r>
  <r>
    <x v="88"/>
    <n v="10"/>
    <n v="54"/>
    <x v="4"/>
  </r>
  <r>
    <x v="88"/>
    <n v="10"/>
    <n v="55"/>
    <x v="4"/>
  </r>
  <r>
    <x v="88"/>
    <n v="9"/>
    <n v="56"/>
    <x v="4"/>
  </r>
  <r>
    <x v="88"/>
    <n v="11"/>
    <n v="57"/>
    <x v="4"/>
  </r>
  <r>
    <x v="88"/>
    <n v="11"/>
    <n v="58"/>
    <x v="4"/>
  </r>
  <r>
    <x v="88"/>
    <n v="11"/>
    <n v="59"/>
    <x v="4"/>
  </r>
  <r>
    <x v="88"/>
    <n v="9"/>
    <n v="60"/>
    <x v="5"/>
  </r>
  <r>
    <x v="88"/>
    <n v="8"/>
    <n v="61"/>
    <x v="5"/>
  </r>
  <r>
    <x v="88"/>
    <n v="7"/>
    <n v="62"/>
    <x v="5"/>
  </r>
  <r>
    <x v="88"/>
    <n v="2"/>
    <n v="63"/>
    <x v="5"/>
  </r>
  <r>
    <x v="88"/>
    <n v="6"/>
    <n v="64"/>
    <x v="5"/>
  </r>
  <r>
    <x v="88"/>
    <n v="5"/>
    <n v="65"/>
    <x v="5"/>
  </r>
  <r>
    <x v="88"/>
    <n v="1"/>
    <n v="66"/>
    <x v="5"/>
  </r>
  <r>
    <x v="88"/>
    <n v="4"/>
    <n v="67"/>
    <x v="5"/>
  </r>
  <r>
    <x v="88"/>
    <n v="3"/>
    <n v="68"/>
    <x v="5"/>
  </r>
  <r>
    <x v="88"/>
    <n v="3"/>
    <n v="69"/>
    <x v="5"/>
  </r>
  <r>
    <x v="88"/>
    <n v="7"/>
    <n v="70"/>
    <x v="5"/>
  </r>
  <r>
    <x v="88"/>
    <n v="3"/>
    <n v="71"/>
    <x v="5"/>
  </r>
  <r>
    <x v="88"/>
    <n v="5"/>
    <n v="72"/>
    <x v="5"/>
  </r>
  <r>
    <x v="88"/>
    <n v="2"/>
    <n v="73"/>
    <x v="5"/>
  </r>
  <r>
    <x v="88"/>
    <n v="1"/>
    <n v="74"/>
    <x v="5"/>
  </r>
  <r>
    <x v="88"/>
    <n v="2"/>
    <n v="75"/>
    <x v="5"/>
  </r>
  <r>
    <x v="88"/>
    <n v="3"/>
    <n v="77"/>
    <x v="5"/>
  </r>
  <r>
    <x v="88"/>
    <n v="1"/>
    <n v="78"/>
    <x v="5"/>
  </r>
  <r>
    <x v="88"/>
    <n v="1"/>
    <n v="79"/>
    <x v="5"/>
  </r>
  <r>
    <x v="88"/>
    <n v="1"/>
    <n v="80"/>
    <x v="5"/>
  </r>
  <r>
    <x v="88"/>
    <n v="1"/>
    <n v="81"/>
    <x v="5"/>
  </r>
  <r>
    <x v="88"/>
    <n v="1"/>
    <n v="83"/>
    <x v="5"/>
  </r>
  <r>
    <x v="88"/>
    <n v="1"/>
    <n v="84"/>
    <x v="5"/>
  </r>
  <r>
    <x v="88"/>
    <n v="1"/>
    <n v="85"/>
    <x v="5"/>
  </r>
  <r>
    <x v="88"/>
    <n v="1"/>
    <n v="87"/>
    <x v="5"/>
  </r>
  <r>
    <x v="88"/>
    <n v="1"/>
    <n v="88"/>
    <x v="5"/>
  </r>
  <r>
    <x v="88"/>
    <n v="1"/>
    <n v="89"/>
    <x v="5"/>
  </r>
  <r>
    <x v="88"/>
    <n v="1"/>
    <n v="93"/>
    <x v="5"/>
  </r>
  <r>
    <x v="88"/>
    <n v="1"/>
    <n v="98"/>
    <x v="5"/>
  </r>
  <r>
    <x v="89"/>
    <n v="32"/>
    <n v="0"/>
    <x v="0"/>
  </r>
  <r>
    <x v="89"/>
    <n v="20"/>
    <n v="1"/>
    <x v="0"/>
  </r>
  <r>
    <x v="89"/>
    <n v="28"/>
    <n v="2"/>
    <x v="0"/>
  </r>
  <r>
    <x v="89"/>
    <n v="21"/>
    <n v="3"/>
    <x v="0"/>
  </r>
  <r>
    <x v="89"/>
    <n v="32"/>
    <n v="4"/>
    <x v="0"/>
  </r>
  <r>
    <x v="89"/>
    <n v="29"/>
    <n v="5"/>
    <x v="0"/>
  </r>
  <r>
    <x v="89"/>
    <n v="25"/>
    <n v="6"/>
    <x v="1"/>
  </r>
  <r>
    <x v="89"/>
    <n v="41"/>
    <n v="7"/>
    <x v="1"/>
  </r>
  <r>
    <x v="89"/>
    <n v="27"/>
    <n v="8"/>
    <x v="1"/>
  </r>
  <r>
    <x v="89"/>
    <n v="40"/>
    <n v="9"/>
    <x v="1"/>
  </r>
  <r>
    <x v="89"/>
    <n v="29"/>
    <n v="10"/>
    <x v="1"/>
  </r>
  <r>
    <x v="89"/>
    <n v="21"/>
    <n v="11"/>
    <x v="1"/>
  </r>
  <r>
    <x v="89"/>
    <n v="39"/>
    <n v="12"/>
    <x v="2"/>
  </r>
  <r>
    <x v="89"/>
    <n v="44"/>
    <n v="13"/>
    <x v="2"/>
  </r>
  <r>
    <x v="89"/>
    <n v="51"/>
    <n v="14"/>
    <x v="2"/>
  </r>
  <r>
    <x v="89"/>
    <n v="45"/>
    <n v="15"/>
    <x v="2"/>
  </r>
  <r>
    <x v="89"/>
    <n v="36"/>
    <n v="16"/>
    <x v="2"/>
  </r>
  <r>
    <x v="89"/>
    <n v="29"/>
    <n v="17"/>
    <x v="2"/>
  </r>
  <r>
    <x v="89"/>
    <n v="41"/>
    <n v="18"/>
    <x v="3"/>
  </r>
  <r>
    <x v="89"/>
    <n v="36"/>
    <n v="19"/>
    <x v="3"/>
  </r>
  <r>
    <x v="89"/>
    <n v="43"/>
    <n v="20"/>
    <x v="3"/>
  </r>
  <r>
    <x v="89"/>
    <n v="48"/>
    <n v="21"/>
    <x v="3"/>
  </r>
  <r>
    <x v="89"/>
    <n v="53"/>
    <n v="22"/>
    <x v="3"/>
  </r>
  <r>
    <x v="89"/>
    <n v="36"/>
    <n v="23"/>
    <x v="3"/>
  </r>
  <r>
    <x v="89"/>
    <n v="30"/>
    <n v="24"/>
    <x v="3"/>
  </r>
  <r>
    <x v="89"/>
    <n v="35"/>
    <n v="25"/>
    <x v="3"/>
  </r>
  <r>
    <x v="89"/>
    <n v="34"/>
    <n v="26"/>
    <x v="3"/>
  </r>
  <r>
    <x v="89"/>
    <n v="39"/>
    <n v="27"/>
    <x v="3"/>
  </r>
  <r>
    <x v="89"/>
    <n v="42"/>
    <n v="28"/>
    <x v="3"/>
  </r>
  <r>
    <x v="89"/>
    <n v="47"/>
    <n v="29"/>
    <x v="4"/>
  </r>
  <r>
    <x v="89"/>
    <n v="39"/>
    <n v="30"/>
    <x v="4"/>
  </r>
  <r>
    <x v="89"/>
    <n v="40"/>
    <n v="31"/>
    <x v="4"/>
  </r>
  <r>
    <x v="89"/>
    <n v="60"/>
    <n v="32"/>
    <x v="4"/>
  </r>
  <r>
    <x v="89"/>
    <n v="47"/>
    <n v="33"/>
    <x v="4"/>
  </r>
  <r>
    <x v="89"/>
    <n v="48"/>
    <n v="34"/>
    <x v="4"/>
  </r>
  <r>
    <x v="89"/>
    <n v="44"/>
    <n v="35"/>
    <x v="4"/>
  </r>
  <r>
    <x v="89"/>
    <n v="56"/>
    <n v="36"/>
    <x v="4"/>
  </r>
  <r>
    <x v="89"/>
    <n v="49"/>
    <n v="37"/>
    <x v="4"/>
  </r>
  <r>
    <x v="89"/>
    <n v="43"/>
    <n v="38"/>
    <x v="4"/>
  </r>
  <r>
    <x v="89"/>
    <n v="55"/>
    <n v="39"/>
    <x v="4"/>
  </r>
  <r>
    <x v="89"/>
    <n v="31"/>
    <n v="40"/>
    <x v="4"/>
  </r>
  <r>
    <x v="89"/>
    <n v="52"/>
    <n v="41"/>
    <x v="4"/>
  </r>
  <r>
    <x v="89"/>
    <n v="50"/>
    <n v="42"/>
    <x v="4"/>
  </r>
  <r>
    <x v="89"/>
    <n v="40"/>
    <n v="43"/>
    <x v="4"/>
  </r>
  <r>
    <x v="89"/>
    <n v="39"/>
    <n v="44"/>
    <x v="4"/>
  </r>
  <r>
    <x v="89"/>
    <n v="39"/>
    <n v="45"/>
    <x v="4"/>
  </r>
  <r>
    <x v="89"/>
    <n v="36"/>
    <n v="46"/>
    <x v="4"/>
  </r>
  <r>
    <x v="89"/>
    <n v="31"/>
    <n v="47"/>
    <x v="4"/>
  </r>
  <r>
    <x v="89"/>
    <n v="27"/>
    <n v="48"/>
    <x v="4"/>
  </r>
  <r>
    <x v="89"/>
    <n v="27"/>
    <n v="49"/>
    <x v="4"/>
  </r>
  <r>
    <x v="89"/>
    <n v="33"/>
    <n v="50"/>
    <x v="4"/>
  </r>
  <r>
    <x v="89"/>
    <n v="35"/>
    <n v="51"/>
    <x v="4"/>
  </r>
  <r>
    <x v="89"/>
    <n v="14"/>
    <n v="52"/>
    <x v="4"/>
  </r>
  <r>
    <x v="89"/>
    <n v="25"/>
    <n v="53"/>
    <x v="4"/>
  </r>
  <r>
    <x v="89"/>
    <n v="25"/>
    <n v="54"/>
    <x v="4"/>
  </r>
  <r>
    <x v="89"/>
    <n v="26"/>
    <n v="55"/>
    <x v="4"/>
  </r>
  <r>
    <x v="89"/>
    <n v="34"/>
    <n v="56"/>
    <x v="4"/>
  </r>
  <r>
    <x v="89"/>
    <n v="30"/>
    <n v="57"/>
    <x v="4"/>
  </r>
  <r>
    <x v="89"/>
    <n v="23"/>
    <n v="58"/>
    <x v="4"/>
  </r>
  <r>
    <x v="89"/>
    <n v="27"/>
    <n v="59"/>
    <x v="4"/>
  </r>
  <r>
    <x v="89"/>
    <n v="13"/>
    <n v="60"/>
    <x v="5"/>
  </r>
  <r>
    <x v="89"/>
    <n v="19"/>
    <n v="61"/>
    <x v="5"/>
  </r>
  <r>
    <x v="89"/>
    <n v="20"/>
    <n v="62"/>
    <x v="5"/>
  </r>
  <r>
    <x v="89"/>
    <n v="22"/>
    <n v="63"/>
    <x v="5"/>
  </r>
  <r>
    <x v="89"/>
    <n v="13"/>
    <n v="64"/>
    <x v="5"/>
  </r>
  <r>
    <x v="89"/>
    <n v="18"/>
    <n v="65"/>
    <x v="5"/>
  </r>
  <r>
    <x v="89"/>
    <n v="11"/>
    <n v="66"/>
    <x v="5"/>
  </r>
  <r>
    <x v="89"/>
    <n v="16"/>
    <n v="67"/>
    <x v="5"/>
  </r>
  <r>
    <x v="89"/>
    <n v="9"/>
    <n v="68"/>
    <x v="5"/>
  </r>
  <r>
    <x v="89"/>
    <n v="7"/>
    <n v="69"/>
    <x v="5"/>
  </r>
  <r>
    <x v="89"/>
    <n v="7"/>
    <n v="70"/>
    <x v="5"/>
  </r>
  <r>
    <x v="89"/>
    <n v="9"/>
    <n v="71"/>
    <x v="5"/>
  </r>
  <r>
    <x v="89"/>
    <n v="9"/>
    <n v="72"/>
    <x v="5"/>
  </r>
  <r>
    <x v="89"/>
    <n v="10"/>
    <n v="73"/>
    <x v="5"/>
  </r>
  <r>
    <x v="89"/>
    <n v="2"/>
    <n v="74"/>
    <x v="5"/>
  </r>
  <r>
    <x v="89"/>
    <n v="6"/>
    <n v="75"/>
    <x v="5"/>
  </r>
  <r>
    <x v="89"/>
    <n v="7"/>
    <n v="76"/>
    <x v="5"/>
  </r>
  <r>
    <x v="89"/>
    <n v="4"/>
    <n v="77"/>
    <x v="5"/>
  </r>
  <r>
    <x v="89"/>
    <n v="3"/>
    <n v="78"/>
    <x v="5"/>
  </r>
  <r>
    <x v="89"/>
    <n v="6"/>
    <n v="79"/>
    <x v="5"/>
  </r>
  <r>
    <x v="89"/>
    <n v="3"/>
    <n v="80"/>
    <x v="5"/>
  </r>
  <r>
    <x v="89"/>
    <n v="9"/>
    <n v="81"/>
    <x v="5"/>
  </r>
  <r>
    <x v="89"/>
    <n v="3"/>
    <n v="82"/>
    <x v="5"/>
  </r>
  <r>
    <x v="89"/>
    <n v="2"/>
    <n v="83"/>
    <x v="5"/>
  </r>
  <r>
    <x v="89"/>
    <n v="3"/>
    <n v="84"/>
    <x v="5"/>
  </r>
  <r>
    <x v="89"/>
    <n v="5"/>
    <n v="85"/>
    <x v="5"/>
  </r>
  <r>
    <x v="89"/>
    <n v="2"/>
    <n v="86"/>
    <x v="5"/>
  </r>
  <r>
    <x v="89"/>
    <n v="1"/>
    <n v="87"/>
    <x v="5"/>
  </r>
  <r>
    <x v="89"/>
    <n v="2"/>
    <n v="89"/>
    <x v="5"/>
  </r>
  <r>
    <x v="89"/>
    <n v="1"/>
    <n v="92"/>
    <x v="5"/>
  </r>
  <r>
    <x v="89"/>
    <n v="2"/>
    <n v="93"/>
    <x v="5"/>
  </r>
  <r>
    <x v="89"/>
    <n v="2"/>
    <n v="94"/>
    <x v="5"/>
  </r>
  <r>
    <x v="89"/>
    <n v="1"/>
    <n v="95"/>
    <x v="5"/>
  </r>
  <r>
    <x v="89"/>
    <n v="1"/>
    <n v="103"/>
    <x v="5"/>
  </r>
  <r>
    <x v="90"/>
    <n v="5"/>
    <n v="0"/>
    <x v="0"/>
  </r>
  <r>
    <x v="90"/>
    <n v="9"/>
    <n v="1"/>
    <x v="0"/>
  </r>
  <r>
    <x v="90"/>
    <n v="2"/>
    <n v="2"/>
    <x v="0"/>
  </r>
  <r>
    <x v="90"/>
    <n v="2"/>
    <n v="3"/>
    <x v="0"/>
  </r>
  <r>
    <x v="90"/>
    <n v="8"/>
    <n v="4"/>
    <x v="0"/>
  </r>
  <r>
    <x v="90"/>
    <n v="8"/>
    <n v="5"/>
    <x v="0"/>
  </r>
  <r>
    <x v="90"/>
    <n v="9"/>
    <n v="6"/>
    <x v="1"/>
  </r>
  <r>
    <x v="90"/>
    <n v="8"/>
    <n v="7"/>
    <x v="1"/>
  </r>
  <r>
    <x v="90"/>
    <n v="7"/>
    <n v="8"/>
    <x v="1"/>
  </r>
  <r>
    <x v="90"/>
    <n v="5"/>
    <n v="9"/>
    <x v="1"/>
  </r>
  <r>
    <x v="90"/>
    <n v="6"/>
    <n v="10"/>
    <x v="1"/>
  </r>
  <r>
    <x v="90"/>
    <n v="7"/>
    <n v="11"/>
    <x v="1"/>
  </r>
  <r>
    <x v="90"/>
    <n v="11"/>
    <n v="12"/>
    <x v="2"/>
  </r>
  <r>
    <x v="90"/>
    <n v="8"/>
    <n v="13"/>
    <x v="2"/>
  </r>
  <r>
    <x v="90"/>
    <n v="6"/>
    <n v="14"/>
    <x v="2"/>
  </r>
  <r>
    <x v="90"/>
    <n v="8"/>
    <n v="15"/>
    <x v="2"/>
  </r>
  <r>
    <x v="90"/>
    <n v="9"/>
    <n v="16"/>
    <x v="2"/>
  </r>
  <r>
    <x v="90"/>
    <n v="7"/>
    <n v="17"/>
    <x v="2"/>
  </r>
  <r>
    <x v="90"/>
    <n v="10"/>
    <n v="18"/>
    <x v="3"/>
  </r>
  <r>
    <x v="90"/>
    <n v="8"/>
    <n v="19"/>
    <x v="3"/>
  </r>
  <r>
    <x v="90"/>
    <n v="7"/>
    <n v="20"/>
    <x v="3"/>
  </r>
  <r>
    <x v="90"/>
    <n v="10"/>
    <n v="21"/>
    <x v="3"/>
  </r>
  <r>
    <x v="90"/>
    <n v="15"/>
    <n v="22"/>
    <x v="3"/>
  </r>
  <r>
    <x v="90"/>
    <n v="11"/>
    <n v="23"/>
    <x v="3"/>
  </r>
  <r>
    <x v="90"/>
    <n v="9"/>
    <n v="24"/>
    <x v="3"/>
  </r>
  <r>
    <x v="90"/>
    <n v="17"/>
    <n v="25"/>
    <x v="3"/>
  </r>
  <r>
    <x v="90"/>
    <n v="10"/>
    <n v="26"/>
    <x v="3"/>
  </r>
  <r>
    <x v="90"/>
    <n v="15"/>
    <n v="27"/>
    <x v="3"/>
  </r>
  <r>
    <x v="90"/>
    <n v="10"/>
    <n v="28"/>
    <x v="3"/>
  </r>
  <r>
    <x v="90"/>
    <n v="15"/>
    <n v="29"/>
    <x v="4"/>
  </r>
  <r>
    <x v="90"/>
    <n v="12"/>
    <n v="30"/>
    <x v="4"/>
  </r>
  <r>
    <x v="90"/>
    <n v="12"/>
    <n v="31"/>
    <x v="4"/>
  </r>
  <r>
    <x v="90"/>
    <n v="8"/>
    <n v="32"/>
    <x v="4"/>
  </r>
  <r>
    <x v="90"/>
    <n v="9"/>
    <n v="33"/>
    <x v="4"/>
  </r>
  <r>
    <x v="90"/>
    <n v="11"/>
    <n v="34"/>
    <x v="4"/>
  </r>
  <r>
    <x v="90"/>
    <n v="10"/>
    <n v="35"/>
    <x v="4"/>
  </r>
  <r>
    <x v="90"/>
    <n v="9"/>
    <n v="36"/>
    <x v="4"/>
  </r>
  <r>
    <x v="90"/>
    <n v="7"/>
    <n v="37"/>
    <x v="4"/>
  </r>
  <r>
    <x v="90"/>
    <n v="5"/>
    <n v="38"/>
    <x v="4"/>
  </r>
  <r>
    <x v="90"/>
    <n v="10"/>
    <n v="39"/>
    <x v="4"/>
  </r>
  <r>
    <x v="90"/>
    <n v="3"/>
    <n v="40"/>
    <x v="4"/>
  </r>
  <r>
    <x v="90"/>
    <n v="9"/>
    <n v="41"/>
    <x v="4"/>
  </r>
  <r>
    <x v="90"/>
    <n v="10"/>
    <n v="42"/>
    <x v="4"/>
  </r>
  <r>
    <x v="90"/>
    <n v="3"/>
    <n v="43"/>
    <x v="4"/>
  </r>
  <r>
    <x v="90"/>
    <n v="9"/>
    <n v="44"/>
    <x v="4"/>
  </r>
  <r>
    <x v="90"/>
    <n v="3"/>
    <n v="45"/>
    <x v="4"/>
  </r>
  <r>
    <x v="90"/>
    <n v="5"/>
    <n v="46"/>
    <x v="4"/>
  </r>
  <r>
    <x v="90"/>
    <n v="4"/>
    <n v="47"/>
    <x v="4"/>
  </r>
  <r>
    <x v="90"/>
    <n v="6"/>
    <n v="48"/>
    <x v="4"/>
  </r>
  <r>
    <x v="90"/>
    <n v="4"/>
    <n v="49"/>
    <x v="4"/>
  </r>
  <r>
    <x v="90"/>
    <n v="2"/>
    <n v="50"/>
    <x v="4"/>
  </r>
  <r>
    <x v="90"/>
    <n v="6"/>
    <n v="51"/>
    <x v="4"/>
  </r>
  <r>
    <x v="90"/>
    <n v="3"/>
    <n v="52"/>
    <x v="4"/>
  </r>
  <r>
    <x v="90"/>
    <n v="1"/>
    <n v="53"/>
    <x v="4"/>
  </r>
  <r>
    <x v="90"/>
    <n v="3"/>
    <n v="54"/>
    <x v="4"/>
  </r>
  <r>
    <x v="90"/>
    <n v="5"/>
    <n v="55"/>
    <x v="4"/>
  </r>
  <r>
    <x v="90"/>
    <n v="1"/>
    <n v="56"/>
    <x v="4"/>
  </r>
  <r>
    <x v="90"/>
    <n v="7"/>
    <n v="58"/>
    <x v="4"/>
  </r>
  <r>
    <x v="90"/>
    <n v="3"/>
    <n v="59"/>
    <x v="4"/>
  </r>
  <r>
    <x v="90"/>
    <n v="2"/>
    <n v="60"/>
    <x v="5"/>
  </r>
  <r>
    <x v="90"/>
    <n v="3"/>
    <n v="61"/>
    <x v="5"/>
  </r>
  <r>
    <x v="90"/>
    <n v="1"/>
    <n v="62"/>
    <x v="5"/>
  </r>
  <r>
    <x v="90"/>
    <n v="3"/>
    <n v="63"/>
    <x v="5"/>
  </r>
  <r>
    <x v="90"/>
    <n v="1"/>
    <n v="64"/>
    <x v="5"/>
  </r>
  <r>
    <x v="90"/>
    <n v="2"/>
    <n v="65"/>
    <x v="5"/>
  </r>
  <r>
    <x v="90"/>
    <n v="3"/>
    <n v="66"/>
    <x v="5"/>
  </r>
  <r>
    <x v="90"/>
    <n v="1"/>
    <n v="67"/>
    <x v="5"/>
  </r>
  <r>
    <x v="90"/>
    <n v="1"/>
    <n v="69"/>
    <x v="5"/>
  </r>
  <r>
    <x v="90"/>
    <n v="1"/>
    <n v="71"/>
    <x v="5"/>
  </r>
  <r>
    <x v="90"/>
    <n v="1"/>
    <n v="72"/>
    <x v="5"/>
  </r>
  <r>
    <x v="90"/>
    <n v="1"/>
    <n v="73"/>
    <x v="5"/>
  </r>
  <r>
    <x v="90"/>
    <n v="2"/>
    <n v="74"/>
    <x v="5"/>
  </r>
  <r>
    <x v="90"/>
    <n v="3"/>
    <n v="75"/>
    <x v="5"/>
  </r>
  <r>
    <x v="90"/>
    <n v="1"/>
    <n v="78"/>
    <x v="5"/>
  </r>
  <r>
    <x v="90"/>
    <n v="1"/>
    <n v="80"/>
    <x v="5"/>
  </r>
  <r>
    <x v="90"/>
    <n v="2"/>
    <n v="81"/>
    <x v="5"/>
  </r>
  <r>
    <x v="90"/>
    <n v="1"/>
    <n v="83"/>
    <x v="5"/>
  </r>
  <r>
    <x v="91"/>
    <n v="36"/>
    <n v="0"/>
    <x v="0"/>
  </r>
  <r>
    <x v="91"/>
    <n v="45"/>
    <n v="1"/>
    <x v="0"/>
  </r>
  <r>
    <x v="91"/>
    <n v="47"/>
    <n v="2"/>
    <x v="0"/>
  </r>
  <r>
    <x v="91"/>
    <n v="49"/>
    <n v="3"/>
    <x v="0"/>
  </r>
  <r>
    <x v="91"/>
    <n v="46"/>
    <n v="4"/>
    <x v="0"/>
  </r>
  <r>
    <x v="91"/>
    <n v="43"/>
    <n v="5"/>
    <x v="0"/>
  </r>
  <r>
    <x v="91"/>
    <n v="58"/>
    <n v="6"/>
    <x v="1"/>
  </r>
  <r>
    <x v="91"/>
    <n v="38"/>
    <n v="7"/>
    <x v="1"/>
  </r>
  <r>
    <x v="91"/>
    <n v="51"/>
    <n v="8"/>
    <x v="1"/>
  </r>
  <r>
    <x v="91"/>
    <n v="59"/>
    <n v="9"/>
    <x v="1"/>
  </r>
  <r>
    <x v="91"/>
    <n v="65"/>
    <n v="10"/>
    <x v="1"/>
  </r>
  <r>
    <x v="91"/>
    <n v="65"/>
    <n v="11"/>
    <x v="1"/>
  </r>
  <r>
    <x v="91"/>
    <n v="59"/>
    <n v="12"/>
    <x v="2"/>
  </r>
  <r>
    <x v="91"/>
    <n v="72"/>
    <n v="13"/>
    <x v="2"/>
  </r>
  <r>
    <x v="91"/>
    <n v="62"/>
    <n v="14"/>
    <x v="2"/>
  </r>
  <r>
    <x v="91"/>
    <n v="66"/>
    <n v="15"/>
    <x v="2"/>
  </r>
  <r>
    <x v="91"/>
    <n v="79"/>
    <n v="16"/>
    <x v="2"/>
  </r>
  <r>
    <x v="91"/>
    <n v="70"/>
    <n v="17"/>
    <x v="2"/>
  </r>
  <r>
    <x v="91"/>
    <n v="60"/>
    <n v="18"/>
    <x v="3"/>
  </r>
  <r>
    <x v="91"/>
    <n v="75"/>
    <n v="19"/>
    <x v="3"/>
  </r>
  <r>
    <x v="91"/>
    <n v="80"/>
    <n v="20"/>
    <x v="3"/>
  </r>
  <r>
    <x v="91"/>
    <n v="103"/>
    <n v="21"/>
    <x v="3"/>
  </r>
  <r>
    <x v="91"/>
    <n v="101"/>
    <n v="22"/>
    <x v="3"/>
  </r>
  <r>
    <x v="91"/>
    <n v="91"/>
    <n v="23"/>
    <x v="3"/>
  </r>
  <r>
    <x v="91"/>
    <n v="91"/>
    <n v="24"/>
    <x v="3"/>
  </r>
  <r>
    <x v="91"/>
    <n v="103"/>
    <n v="25"/>
    <x v="3"/>
  </r>
  <r>
    <x v="91"/>
    <n v="93"/>
    <n v="26"/>
    <x v="3"/>
  </r>
  <r>
    <x v="91"/>
    <n v="105"/>
    <n v="27"/>
    <x v="3"/>
  </r>
  <r>
    <x v="91"/>
    <n v="102"/>
    <n v="28"/>
    <x v="3"/>
  </r>
  <r>
    <x v="91"/>
    <n v="100"/>
    <n v="29"/>
    <x v="4"/>
  </r>
  <r>
    <x v="91"/>
    <n v="88"/>
    <n v="30"/>
    <x v="4"/>
  </r>
  <r>
    <x v="91"/>
    <n v="102"/>
    <n v="31"/>
    <x v="4"/>
  </r>
  <r>
    <x v="91"/>
    <n v="103"/>
    <n v="32"/>
    <x v="4"/>
  </r>
  <r>
    <x v="91"/>
    <n v="99"/>
    <n v="33"/>
    <x v="4"/>
  </r>
  <r>
    <x v="91"/>
    <n v="78"/>
    <n v="34"/>
    <x v="4"/>
  </r>
  <r>
    <x v="91"/>
    <n v="86"/>
    <n v="35"/>
    <x v="4"/>
  </r>
  <r>
    <x v="91"/>
    <n v="96"/>
    <n v="36"/>
    <x v="4"/>
  </r>
  <r>
    <x v="91"/>
    <n v="101"/>
    <n v="37"/>
    <x v="4"/>
  </r>
  <r>
    <x v="91"/>
    <n v="93"/>
    <n v="38"/>
    <x v="4"/>
  </r>
  <r>
    <x v="91"/>
    <n v="88"/>
    <n v="39"/>
    <x v="4"/>
  </r>
  <r>
    <x v="91"/>
    <n v="83"/>
    <n v="40"/>
    <x v="4"/>
  </r>
  <r>
    <x v="91"/>
    <n v="83"/>
    <n v="41"/>
    <x v="4"/>
  </r>
  <r>
    <x v="91"/>
    <n v="76"/>
    <n v="42"/>
    <x v="4"/>
  </r>
  <r>
    <x v="91"/>
    <n v="92"/>
    <n v="43"/>
    <x v="4"/>
  </r>
  <r>
    <x v="91"/>
    <n v="88"/>
    <n v="44"/>
    <x v="4"/>
  </r>
  <r>
    <x v="91"/>
    <n v="64"/>
    <n v="45"/>
    <x v="4"/>
  </r>
  <r>
    <x v="91"/>
    <n v="67"/>
    <n v="46"/>
    <x v="4"/>
  </r>
  <r>
    <x v="91"/>
    <n v="59"/>
    <n v="47"/>
    <x v="4"/>
  </r>
  <r>
    <x v="91"/>
    <n v="71"/>
    <n v="48"/>
    <x v="4"/>
  </r>
  <r>
    <x v="91"/>
    <n v="64"/>
    <n v="49"/>
    <x v="4"/>
  </r>
  <r>
    <x v="91"/>
    <n v="83"/>
    <n v="50"/>
    <x v="4"/>
  </r>
  <r>
    <x v="91"/>
    <n v="69"/>
    <n v="51"/>
    <x v="4"/>
  </r>
  <r>
    <x v="91"/>
    <n v="69"/>
    <n v="52"/>
    <x v="4"/>
  </r>
  <r>
    <x v="91"/>
    <n v="67"/>
    <n v="53"/>
    <x v="4"/>
  </r>
  <r>
    <x v="91"/>
    <n v="56"/>
    <n v="54"/>
    <x v="4"/>
  </r>
  <r>
    <x v="91"/>
    <n v="62"/>
    <n v="55"/>
    <x v="4"/>
  </r>
  <r>
    <x v="91"/>
    <n v="66"/>
    <n v="56"/>
    <x v="4"/>
  </r>
  <r>
    <x v="91"/>
    <n v="72"/>
    <n v="57"/>
    <x v="4"/>
  </r>
  <r>
    <x v="91"/>
    <n v="65"/>
    <n v="58"/>
    <x v="4"/>
  </r>
  <r>
    <x v="91"/>
    <n v="66"/>
    <n v="59"/>
    <x v="4"/>
  </r>
  <r>
    <x v="91"/>
    <n v="59"/>
    <n v="60"/>
    <x v="5"/>
  </r>
  <r>
    <x v="91"/>
    <n v="44"/>
    <n v="61"/>
    <x v="5"/>
  </r>
  <r>
    <x v="91"/>
    <n v="46"/>
    <n v="62"/>
    <x v="5"/>
  </r>
  <r>
    <x v="91"/>
    <n v="29"/>
    <n v="63"/>
    <x v="5"/>
  </r>
  <r>
    <x v="91"/>
    <n v="35"/>
    <n v="64"/>
    <x v="5"/>
  </r>
  <r>
    <x v="91"/>
    <n v="33"/>
    <n v="65"/>
    <x v="5"/>
  </r>
  <r>
    <x v="91"/>
    <n v="33"/>
    <n v="66"/>
    <x v="5"/>
  </r>
  <r>
    <x v="91"/>
    <n v="23"/>
    <n v="67"/>
    <x v="5"/>
  </r>
  <r>
    <x v="91"/>
    <n v="23"/>
    <n v="68"/>
    <x v="5"/>
  </r>
  <r>
    <x v="91"/>
    <n v="24"/>
    <n v="69"/>
    <x v="5"/>
  </r>
  <r>
    <x v="91"/>
    <n v="16"/>
    <n v="70"/>
    <x v="5"/>
  </r>
  <r>
    <x v="91"/>
    <n v="22"/>
    <n v="71"/>
    <x v="5"/>
  </r>
  <r>
    <x v="91"/>
    <n v="15"/>
    <n v="72"/>
    <x v="5"/>
  </r>
  <r>
    <x v="91"/>
    <n v="17"/>
    <n v="73"/>
    <x v="5"/>
  </r>
  <r>
    <x v="91"/>
    <n v="11"/>
    <n v="74"/>
    <x v="5"/>
  </r>
  <r>
    <x v="91"/>
    <n v="14"/>
    <n v="75"/>
    <x v="5"/>
  </r>
  <r>
    <x v="91"/>
    <n v="17"/>
    <n v="76"/>
    <x v="5"/>
  </r>
  <r>
    <x v="91"/>
    <n v="6"/>
    <n v="77"/>
    <x v="5"/>
  </r>
  <r>
    <x v="91"/>
    <n v="5"/>
    <n v="78"/>
    <x v="5"/>
  </r>
  <r>
    <x v="91"/>
    <n v="7"/>
    <n v="79"/>
    <x v="5"/>
  </r>
  <r>
    <x v="91"/>
    <n v="1"/>
    <n v="80"/>
    <x v="5"/>
  </r>
  <r>
    <x v="91"/>
    <n v="4"/>
    <n v="81"/>
    <x v="5"/>
  </r>
  <r>
    <x v="91"/>
    <n v="9"/>
    <n v="82"/>
    <x v="5"/>
  </r>
  <r>
    <x v="91"/>
    <n v="3"/>
    <n v="83"/>
    <x v="5"/>
  </r>
  <r>
    <x v="91"/>
    <n v="2"/>
    <n v="84"/>
    <x v="5"/>
  </r>
  <r>
    <x v="91"/>
    <n v="6"/>
    <n v="85"/>
    <x v="5"/>
  </r>
  <r>
    <x v="91"/>
    <n v="6"/>
    <n v="86"/>
    <x v="5"/>
  </r>
  <r>
    <x v="91"/>
    <n v="3"/>
    <n v="87"/>
    <x v="5"/>
  </r>
  <r>
    <x v="91"/>
    <n v="8"/>
    <n v="88"/>
    <x v="5"/>
  </r>
  <r>
    <x v="91"/>
    <n v="4"/>
    <n v="89"/>
    <x v="5"/>
  </r>
  <r>
    <x v="91"/>
    <n v="4"/>
    <n v="90"/>
    <x v="5"/>
  </r>
  <r>
    <x v="91"/>
    <n v="3"/>
    <n v="91"/>
    <x v="5"/>
  </r>
  <r>
    <x v="91"/>
    <n v="1"/>
    <n v="92"/>
    <x v="5"/>
  </r>
  <r>
    <x v="91"/>
    <n v="2"/>
    <n v="93"/>
    <x v="5"/>
  </r>
  <r>
    <x v="91"/>
    <n v="1"/>
    <n v="94"/>
    <x v="5"/>
  </r>
  <r>
    <x v="91"/>
    <n v="1"/>
    <n v="95"/>
    <x v="5"/>
  </r>
  <r>
    <x v="91"/>
    <n v="1"/>
    <n v="96"/>
    <x v="5"/>
  </r>
  <r>
    <x v="91"/>
    <n v="1"/>
    <n v="98"/>
    <x v="5"/>
  </r>
  <r>
    <x v="92"/>
    <n v="16"/>
    <n v="0"/>
    <x v="0"/>
  </r>
  <r>
    <x v="92"/>
    <n v="16"/>
    <n v="1"/>
    <x v="0"/>
  </r>
  <r>
    <x v="92"/>
    <n v="8"/>
    <n v="2"/>
    <x v="0"/>
  </r>
  <r>
    <x v="92"/>
    <n v="11"/>
    <n v="3"/>
    <x v="0"/>
  </r>
  <r>
    <x v="92"/>
    <n v="9"/>
    <n v="4"/>
    <x v="0"/>
  </r>
  <r>
    <x v="92"/>
    <n v="14"/>
    <n v="5"/>
    <x v="0"/>
  </r>
  <r>
    <x v="92"/>
    <n v="11"/>
    <n v="6"/>
    <x v="1"/>
  </r>
  <r>
    <x v="92"/>
    <n v="17"/>
    <n v="7"/>
    <x v="1"/>
  </r>
  <r>
    <x v="92"/>
    <n v="16"/>
    <n v="8"/>
    <x v="1"/>
  </r>
  <r>
    <x v="92"/>
    <n v="11"/>
    <n v="9"/>
    <x v="1"/>
  </r>
  <r>
    <x v="92"/>
    <n v="21"/>
    <n v="10"/>
    <x v="1"/>
  </r>
  <r>
    <x v="92"/>
    <n v="15"/>
    <n v="11"/>
    <x v="1"/>
  </r>
  <r>
    <x v="92"/>
    <n v="22"/>
    <n v="12"/>
    <x v="2"/>
  </r>
  <r>
    <x v="92"/>
    <n v="24"/>
    <n v="13"/>
    <x v="2"/>
  </r>
  <r>
    <x v="92"/>
    <n v="25"/>
    <n v="14"/>
    <x v="2"/>
  </r>
  <r>
    <x v="92"/>
    <n v="30"/>
    <n v="15"/>
    <x v="2"/>
  </r>
  <r>
    <x v="92"/>
    <n v="15"/>
    <n v="16"/>
    <x v="2"/>
  </r>
  <r>
    <x v="92"/>
    <n v="25"/>
    <n v="17"/>
    <x v="2"/>
  </r>
  <r>
    <x v="92"/>
    <n v="24"/>
    <n v="18"/>
    <x v="3"/>
  </r>
  <r>
    <x v="92"/>
    <n v="32"/>
    <n v="19"/>
    <x v="3"/>
  </r>
  <r>
    <x v="92"/>
    <n v="21"/>
    <n v="20"/>
    <x v="3"/>
  </r>
  <r>
    <x v="92"/>
    <n v="26"/>
    <n v="21"/>
    <x v="3"/>
  </r>
  <r>
    <x v="92"/>
    <n v="26"/>
    <n v="22"/>
    <x v="3"/>
  </r>
  <r>
    <x v="92"/>
    <n v="22"/>
    <n v="23"/>
    <x v="3"/>
  </r>
  <r>
    <x v="92"/>
    <n v="19"/>
    <n v="24"/>
    <x v="3"/>
  </r>
  <r>
    <x v="92"/>
    <n v="15"/>
    <n v="25"/>
    <x v="3"/>
  </r>
  <r>
    <x v="92"/>
    <n v="19"/>
    <n v="26"/>
    <x v="3"/>
  </r>
  <r>
    <x v="92"/>
    <n v="10"/>
    <n v="27"/>
    <x v="3"/>
  </r>
  <r>
    <x v="92"/>
    <n v="18"/>
    <n v="28"/>
    <x v="3"/>
  </r>
  <r>
    <x v="92"/>
    <n v="18"/>
    <n v="29"/>
    <x v="4"/>
  </r>
  <r>
    <x v="92"/>
    <n v="27"/>
    <n v="30"/>
    <x v="4"/>
  </r>
  <r>
    <x v="92"/>
    <n v="23"/>
    <n v="31"/>
    <x v="4"/>
  </r>
  <r>
    <x v="92"/>
    <n v="13"/>
    <n v="32"/>
    <x v="4"/>
  </r>
  <r>
    <x v="92"/>
    <n v="16"/>
    <n v="33"/>
    <x v="4"/>
  </r>
  <r>
    <x v="92"/>
    <n v="23"/>
    <n v="34"/>
    <x v="4"/>
  </r>
  <r>
    <x v="92"/>
    <n v="17"/>
    <n v="35"/>
    <x v="4"/>
  </r>
  <r>
    <x v="92"/>
    <n v="23"/>
    <n v="36"/>
    <x v="4"/>
  </r>
  <r>
    <x v="92"/>
    <n v="12"/>
    <n v="37"/>
    <x v="4"/>
  </r>
  <r>
    <x v="92"/>
    <n v="24"/>
    <n v="38"/>
    <x v="4"/>
  </r>
  <r>
    <x v="92"/>
    <n v="18"/>
    <n v="39"/>
    <x v="4"/>
  </r>
  <r>
    <x v="92"/>
    <n v="20"/>
    <n v="40"/>
    <x v="4"/>
  </r>
  <r>
    <x v="92"/>
    <n v="22"/>
    <n v="41"/>
    <x v="4"/>
  </r>
  <r>
    <x v="92"/>
    <n v="17"/>
    <n v="42"/>
    <x v="4"/>
  </r>
  <r>
    <x v="92"/>
    <n v="22"/>
    <n v="43"/>
    <x v="4"/>
  </r>
  <r>
    <x v="92"/>
    <n v="17"/>
    <n v="44"/>
    <x v="4"/>
  </r>
  <r>
    <x v="92"/>
    <n v="17"/>
    <n v="45"/>
    <x v="4"/>
  </r>
  <r>
    <x v="92"/>
    <n v="10"/>
    <n v="46"/>
    <x v="4"/>
  </r>
  <r>
    <x v="92"/>
    <n v="17"/>
    <n v="47"/>
    <x v="4"/>
  </r>
  <r>
    <x v="92"/>
    <n v="17"/>
    <n v="48"/>
    <x v="4"/>
  </r>
  <r>
    <x v="92"/>
    <n v="14"/>
    <n v="49"/>
    <x v="4"/>
  </r>
  <r>
    <x v="92"/>
    <n v="12"/>
    <n v="50"/>
    <x v="4"/>
  </r>
  <r>
    <x v="92"/>
    <n v="13"/>
    <n v="51"/>
    <x v="4"/>
  </r>
  <r>
    <x v="92"/>
    <n v="14"/>
    <n v="52"/>
    <x v="4"/>
  </r>
  <r>
    <x v="92"/>
    <n v="8"/>
    <n v="53"/>
    <x v="4"/>
  </r>
  <r>
    <x v="92"/>
    <n v="12"/>
    <n v="54"/>
    <x v="4"/>
  </r>
  <r>
    <x v="92"/>
    <n v="19"/>
    <n v="55"/>
    <x v="4"/>
  </r>
  <r>
    <x v="92"/>
    <n v="12"/>
    <n v="56"/>
    <x v="4"/>
  </r>
  <r>
    <x v="92"/>
    <n v="10"/>
    <n v="57"/>
    <x v="4"/>
  </r>
  <r>
    <x v="92"/>
    <n v="18"/>
    <n v="58"/>
    <x v="4"/>
  </r>
  <r>
    <x v="92"/>
    <n v="4"/>
    <n v="59"/>
    <x v="4"/>
  </r>
  <r>
    <x v="92"/>
    <n v="7"/>
    <n v="60"/>
    <x v="5"/>
  </r>
  <r>
    <x v="92"/>
    <n v="10"/>
    <n v="61"/>
    <x v="5"/>
  </r>
  <r>
    <x v="92"/>
    <n v="9"/>
    <n v="62"/>
    <x v="5"/>
  </r>
  <r>
    <x v="92"/>
    <n v="7"/>
    <n v="63"/>
    <x v="5"/>
  </r>
  <r>
    <x v="92"/>
    <n v="4"/>
    <n v="64"/>
    <x v="5"/>
  </r>
  <r>
    <x v="92"/>
    <n v="3"/>
    <n v="65"/>
    <x v="5"/>
  </r>
  <r>
    <x v="92"/>
    <n v="3"/>
    <n v="66"/>
    <x v="5"/>
  </r>
  <r>
    <x v="92"/>
    <n v="3"/>
    <n v="67"/>
    <x v="5"/>
  </r>
  <r>
    <x v="92"/>
    <n v="5"/>
    <n v="68"/>
    <x v="5"/>
  </r>
  <r>
    <x v="92"/>
    <n v="6"/>
    <n v="69"/>
    <x v="5"/>
  </r>
  <r>
    <x v="92"/>
    <n v="3"/>
    <n v="70"/>
    <x v="5"/>
  </r>
  <r>
    <x v="92"/>
    <n v="3"/>
    <n v="71"/>
    <x v="5"/>
  </r>
  <r>
    <x v="92"/>
    <n v="8"/>
    <n v="72"/>
    <x v="5"/>
  </r>
  <r>
    <x v="92"/>
    <n v="5"/>
    <n v="73"/>
    <x v="5"/>
  </r>
  <r>
    <x v="92"/>
    <n v="3"/>
    <n v="74"/>
    <x v="5"/>
  </r>
  <r>
    <x v="92"/>
    <n v="6"/>
    <n v="75"/>
    <x v="5"/>
  </r>
  <r>
    <x v="92"/>
    <n v="3"/>
    <n v="76"/>
    <x v="5"/>
  </r>
  <r>
    <x v="92"/>
    <n v="6"/>
    <n v="78"/>
    <x v="5"/>
  </r>
  <r>
    <x v="92"/>
    <n v="5"/>
    <n v="79"/>
    <x v="5"/>
  </r>
  <r>
    <x v="92"/>
    <n v="2"/>
    <n v="80"/>
    <x v="5"/>
  </r>
  <r>
    <x v="92"/>
    <n v="1"/>
    <n v="82"/>
    <x v="5"/>
  </r>
  <r>
    <x v="92"/>
    <n v="1"/>
    <n v="83"/>
    <x v="5"/>
  </r>
  <r>
    <x v="92"/>
    <n v="1"/>
    <n v="85"/>
    <x v="5"/>
  </r>
  <r>
    <x v="92"/>
    <n v="1"/>
    <n v="86"/>
    <x v="5"/>
  </r>
  <r>
    <x v="92"/>
    <n v="1"/>
    <n v="93"/>
    <x v="5"/>
  </r>
  <r>
    <x v="93"/>
    <n v="13"/>
    <n v="0"/>
    <x v="0"/>
  </r>
  <r>
    <x v="93"/>
    <n v="22"/>
    <n v="1"/>
    <x v="0"/>
  </r>
  <r>
    <x v="93"/>
    <n v="12"/>
    <n v="2"/>
    <x v="0"/>
  </r>
  <r>
    <x v="93"/>
    <n v="18"/>
    <n v="3"/>
    <x v="0"/>
  </r>
  <r>
    <x v="93"/>
    <n v="15"/>
    <n v="4"/>
    <x v="0"/>
  </r>
  <r>
    <x v="93"/>
    <n v="19"/>
    <n v="5"/>
    <x v="0"/>
  </r>
  <r>
    <x v="93"/>
    <n v="20"/>
    <n v="6"/>
    <x v="1"/>
  </r>
  <r>
    <x v="93"/>
    <n v="20"/>
    <n v="7"/>
    <x v="1"/>
  </r>
  <r>
    <x v="93"/>
    <n v="8"/>
    <n v="8"/>
    <x v="1"/>
  </r>
  <r>
    <x v="93"/>
    <n v="16"/>
    <n v="9"/>
    <x v="1"/>
  </r>
  <r>
    <x v="93"/>
    <n v="19"/>
    <n v="10"/>
    <x v="1"/>
  </r>
  <r>
    <x v="93"/>
    <n v="21"/>
    <n v="11"/>
    <x v="1"/>
  </r>
  <r>
    <x v="93"/>
    <n v="20"/>
    <n v="12"/>
    <x v="2"/>
  </r>
  <r>
    <x v="93"/>
    <n v="21"/>
    <n v="13"/>
    <x v="2"/>
  </r>
  <r>
    <x v="93"/>
    <n v="27"/>
    <n v="14"/>
    <x v="2"/>
  </r>
  <r>
    <x v="93"/>
    <n v="24"/>
    <n v="15"/>
    <x v="2"/>
  </r>
  <r>
    <x v="93"/>
    <n v="22"/>
    <n v="16"/>
    <x v="2"/>
  </r>
  <r>
    <x v="93"/>
    <n v="22"/>
    <n v="17"/>
    <x v="2"/>
  </r>
  <r>
    <x v="93"/>
    <n v="19"/>
    <n v="18"/>
    <x v="3"/>
  </r>
  <r>
    <x v="93"/>
    <n v="19"/>
    <n v="19"/>
    <x v="3"/>
  </r>
  <r>
    <x v="93"/>
    <n v="32"/>
    <n v="20"/>
    <x v="3"/>
  </r>
  <r>
    <x v="93"/>
    <n v="44"/>
    <n v="21"/>
    <x v="3"/>
  </r>
  <r>
    <x v="93"/>
    <n v="37"/>
    <n v="22"/>
    <x v="3"/>
  </r>
  <r>
    <x v="93"/>
    <n v="42"/>
    <n v="23"/>
    <x v="3"/>
  </r>
  <r>
    <x v="93"/>
    <n v="30"/>
    <n v="24"/>
    <x v="3"/>
  </r>
  <r>
    <x v="93"/>
    <n v="34"/>
    <n v="25"/>
    <x v="3"/>
  </r>
  <r>
    <x v="93"/>
    <n v="19"/>
    <n v="26"/>
    <x v="3"/>
  </r>
  <r>
    <x v="93"/>
    <n v="26"/>
    <n v="27"/>
    <x v="3"/>
  </r>
  <r>
    <x v="93"/>
    <n v="36"/>
    <n v="28"/>
    <x v="3"/>
  </r>
  <r>
    <x v="93"/>
    <n v="23"/>
    <n v="29"/>
    <x v="4"/>
  </r>
  <r>
    <x v="93"/>
    <n v="30"/>
    <n v="30"/>
    <x v="4"/>
  </r>
  <r>
    <x v="93"/>
    <n v="35"/>
    <n v="31"/>
    <x v="4"/>
  </r>
  <r>
    <x v="93"/>
    <n v="32"/>
    <n v="32"/>
    <x v="4"/>
  </r>
  <r>
    <x v="93"/>
    <n v="31"/>
    <n v="33"/>
    <x v="4"/>
  </r>
  <r>
    <x v="93"/>
    <n v="29"/>
    <n v="34"/>
    <x v="4"/>
  </r>
  <r>
    <x v="93"/>
    <n v="42"/>
    <n v="35"/>
    <x v="4"/>
  </r>
  <r>
    <x v="93"/>
    <n v="30"/>
    <n v="36"/>
    <x v="4"/>
  </r>
  <r>
    <x v="93"/>
    <n v="33"/>
    <n v="37"/>
    <x v="4"/>
  </r>
  <r>
    <x v="93"/>
    <n v="31"/>
    <n v="38"/>
    <x v="4"/>
  </r>
  <r>
    <x v="93"/>
    <n v="25"/>
    <n v="39"/>
    <x v="4"/>
  </r>
  <r>
    <x v="93"/>
    <n v="34"/>
    <n v="40"/>
    <x v="4"/>
  </r>
  <r>
    <x v="93"/>
    <n v="38"/>
    <n v="41"/>
    <x v="4"/>
  </r>
  <r>
    <x v="93"/>
    <n v="30"/>
    <n v="42"/>
    <x v="4"/>
  </r>
  <r>
    <x v="93"/>
    <n v="24"/>
    <n v="43"/>
    <x v="4"/>
  </r>
  <r>
    <x v="93"/>
    <n v="31"/>
    <n v="44"/>
    <x v="4"/>
  </r>
  <r>
    <x v="93"/>
    <n v="19"/>
    <n v="45"/>
    <x v="4"/>
  </r>
  <r>
    <x v="93"/>
    <n v="25"/>
    <n v="46"/>
    <x v="4"/>
  </r>
  <r>
    <x v="93"/>
    <n v="29"/>
    <n v="47"/>
    <x v="4"/>
  </r>
  <r>
    <x v="93"/>
    <n v="10"/>
    <n v="48"/>
    <x v="4"/>
  </r>
  <r>
    <x v="93"/>
    <n v="14"/>
    <n v="49"/>
    <x v="4"/>
  </r>
  <r>
    <x v="93"/>
    <n v="17"/>
    <n v="50"/>
    <x v="4"/>
  </r>
  <r>
    <x v="93"/>
    <n v="19"/>
    <n v="51"/>
    <x v="4"/>
  </r>
  <r>
    <x v="93"/>
    <n v="17"/>
    <n v="52"/>
    <x v="4"/>
  </r>
  <r>
    <x v="93"/>
    <n v="10"/>
    <n v="53"/>
    <x v="4"/>
  </r>
  <r>
    <x v="93"/>
    <n v="17"/>
    <n v="54"/>
    <x v="4"/>
  </r>
  <r>
    <x v="93"/>
    <n v="12"/>
    <n v="55"/>
    <x v="4"/>
  </r>
  <r>
    <x v="93"/>
    <n v="16"/>
    <n v="56"/>
    <x v="4"/>
  </r>
  <r>
    <x v="93"/>
    <n v="11"/>
    <n v="57"/>
    <x v="4"/>
  </r>
  <r>
    <x v="93"/>
    <n v="17"/>
    <n v="58"/>
    <x v="4"/>
  </r>
  <r>
    <x v="93"/>
    <n v="7"/>
    <n v="59"/>
    <x v="4"/>
  </r>
  <r>
    <x v="93"/>
    <n v="15"/>
    <n v="60"/>
    <x v="5"/>
  </r>
  <r>
    <x v="93"/>
    <n v="6"/>
    <n v="61"/>
    <x v="5"/>
  </r>
  <r>
    <x v="93"/>
    <n v="3"/>
    <n v="62"/>
    <x v="5"/>
  </r>
  <r>
    <x v="93"/>
    <n v="9"/>
    <n v="63"/>
    <x v="5"/>
  </r>
  <r>
    <x v="93"/>
    <n v="9"/>
    <n v="64"/>
    <x v="5"/>
  </r>
  <r>
    <x v="93"/>
    <n v="4"/>
    <n v="65"/>
    <x v="5"/>
  </r>
  <r>
    <x v="93"/>
    <n v="2"/>
    <n v="66"/>
    <x v="5"/>
  </r>
  <r>
    <x v="93"/>
    <n v="3"/>
    <n v="67"/>
    <x v="5"/>
  </r>
  <r>
    <x v="93"/>
    <n v="6"/>
    <n v="68"/>
    <x v="5"/>
  </r>
  <r>
    <x v="93"/>
    <n v="4"/>
    <n v="69"/>
    <x v="5"/>
  </r>
  <r>
    <x v="93"/>
    <n v="3"/>
    <n v="70"/>
    <x v="5"/>
  </r>
  <r>
    <x v="93"/>
    <n v="1"/>
    <n v="71"/>
    <x v="5"/>
  </r>
  <r>
    <x v="93"/>
    <n v="2"/>
    <n v="72"/>
    <x v="5"/>
  </r>
  <r>
    <x v="93"/>
    <n v="2"/>
    <n v="73"/>
    <x v="5"/>
  </r>
  <r>
    <x v="93"/>
    <n v="2"/>
    <n v="74"/>
    <x v="5"/>
  </r>
  <r>
    <x v="93"/>
    <n v="2"/>
    <n v="81"/>
    <x v="5"/>
  </r>
  <r>
    <x v="93"/>
    <n v="2"/>
    <n v="86"/>
    <x v="5"/>
  </r>
  <r>
    <x v="93"/>
    <n v="2"/>
    <n v="97"/>
    <x v="5"/>
  </r>
  <r>
    <x v="94"/>
    <n v="39"/>
    <n v="0"/>
    <x v="0"/>
  </r>
  <r>
    <x v="94"/>
    <n v="54"/>
    <n v="1"/>
    <x v="0"/>
  </r>
  <r>
    <x v="94"/>
    <n v="42"/>
    <n v="2"/>
    <x v="0"/>
  </r>
  <r>
    <x v="94"/>
    <n v="67"/>
    <n v="3"/>
    <x v="0"/>
  </r>
  <r>
    <x v="94"/>
    <n v="38"/>
    <n v="4"/>
    <x v="0"/>
  </r>
  <r>
    <x v="94"/>
    <n v="57"/>
    <n v="5"/>
    <x v="0"/>
  </r>
  <r>
    <x v="94"/>
    <n v="52"/>
    <n v="6"/>
    <x v="1"/>
  </r>
  <r>
    <x v="94"/>
    <n v="70"/>
    <n v="7"/>
    <x v="1"/>
  </r>
  <r>
    <x v="94"/>
    <n v="68"/>
    <n v="8"/>
    <x v="1"/>
  </r>
  <r>
    <x v="94"/>
    <n v="62"/>
    <n v="9"/>
    <x v="1"/>
  </r>
  <r>
    <x v="94"/>
    <n v="71"/>
    <n v="10"/>
    <x v="1"/>
  </r>
  <r>
    <x v="94"/>
    <n v="60"/>
    <n v="11"/>
    <x v="1"/>
  </r>
  <r>
    <x v="94"/>
    <n v="56"/>
    <n v="12"/>
    <x v="2"/>
  </r>
  <r>
    <x v="94"/>
    <n v="74"/>
    <n v="13"/>
    <x v="2"/>
  </r>
  <r>
    <x v="94"/>
    <n v="64"/>
    <n v="14"/>
    <x v="2"/>
  </r>
  <r>
    <x v="94"/>
    <n v="63"/>
    <n v="15"/>
    <x v="2"/>
  </r>
  <r>
    <x v="94"/>
    <n v="56"/>
    <n v="16"/>
    <x v="2"/>
  </r>
  <r>
    <x v="94"/>
    <n v="64"/>
    <n v="17"/>
    <x v="2"/>
  </r>
  <r>
    <x v="94"/>
    <n v="61"/>
    <n v="18"/>
    <x v="3"/>
  </r>
  <r>
    <x v="94"/>
    <n v="70"/>
    <n v="19"/>
    <x v="3"/>
  </r>
  <r>
    <x v="94"/>
    <n v="65"/>
    <n v="20"/>
    <x v="3"/>
  </r>
  <r>
    <x v="94"/>
    <n v="61"/>
    <n v="21"/>
    <x v="3"/>
  </r>
  <r>
    <x v="94"/>
    <n v="60"/>
    <n v="22"/>
    <x v="3"/>
  </r>
  <r>
    <x v="94"/>
    <n v="75"/>
    <n v="23"/>
    <x v="3"/>
  </r>
  <r>
    <x v="94"/>
    <n v="79"/>
    <n v="24"/>
    <x v="3"/>
  </r>
  <r>
    <x v="94"/>
    <n v="68"/>
    <n v="25"/>
    <x v="3"/>
  </r>
  <r>
    <x v="94"/>
    <n v="81"/>
    <n v="26"/>
    <x v="3"/>
  </r>
  <r>
    <x v="94"/>
    <n v="85"/>
    <n v="27"/>
    <x v="3"/>
  </r>
  <r>
    <x v="94"/>
    <n v="82"/>
    <n v="28"/>
    <x v="3"/>
  </r>
  <r>
    <x v="94"/>
    <n v="76"/>
    <n v="29"/>
    <x v="4"/>
  </r>
  <r>
    <x v="94"/>
    <n v="83"/>
    <n v="30"/>
    <x v="4"/>
  </r>
  <r>
    <x v="94"/>
    <n v="75"/>
    <n v="31"/>
    <x v="4"/>
  </r>
  <r>
    <x v="94"/>
    <n v="60"/>
    <n v="32"/>
    <x v="4"/>
  </r>
  <r>
    <x v="94"/>
    <n v="70"/>
    <n v="33"/>
    <x v="4"/>
  </r>
  <r>
    <x v="94"/>
    <n v="57"/>
    <n v="34"/>
    <x v="4"/>
  </r>
  <r>
    <x v="94"/>
    <n v="66"/>
    <n v="35"/>
    <x v="4"/>
  </r>
  <r>
    <x v="94"/>
    <n v="62"/>
    <n v="36"/>
    <x v="4"/>
  </r>
  <r>
    <x v="94"/>
    <n v="62"/>
    <n v="37"/>
    <x v="4"/>
  </r>
  <r>
    <x v="94"/>
    <n v="61"/>
    <n v="38"/>
    <x v="4"/>
  </r>
  <r>
    <x v="94"/>
    <n v="54"/>
    <n v="39"/>
    <x v="4"/>
  </r>
  <r>
    <x v="94"/>
    <n v="58"/>
    <n v="40"/>
    <x v="4"/>
  </r>
  <r>
    <x v="94"/>
    <n v="57"/>
    <n v="41"/>
    <x v="4"/>
  </r>
  <r>
    <x v="94"/>
    <n v="55"/>
    <n v="42"/>
    <x v="4"/>
  </r>
  <r>
    <x v="94"/>
    <n v="78"/>
    <n v="43"/>
    <x v="4"/>
  </r>
  <r>
    <x v="94"/>
    <n v="71"/>
    <n v="44"/>
    <x v="4"/>
  </r>
  <r>
    <x v="94"/>
    <n v="47"/>
    <n v="45"/>
    <x v="4"/>
  </r>
  <r>
    <x v="94"/>
    <n v="46"/>
    <n v="46"/>
    <x v="4"/>
  </r>
  <r>
    <x v="94"/>
    <n v="45"/>
    <n v="47"/>
    <x v="4"/>
  </r>
  <r>
    <x v="94"/>
    <n v="37"/>
    <n v="48"/>
    <x v="4"/>
  </r>
  <r>
    <x v="94"/>
    <n v="26"/>
    <n v="49"/>
    <x v="4"/>
  </r>
  <r>
    <x v="94"/>
    <n v="47"/>
    <n v="50"/>
    <x v="4"/>
  </r>
  <r>
    <x v="94"/>
    <n v="46"/>
    <n v="51"/>
    <x v="4"/>
  </r>
  <r>
    <x v="94"/>
    <n v="38"/>
    <n v="52"/>
    <x v="4"/>
  </r>
  <r>
    <x v="94"/>
    <n v="24"/>
    <n v="53"/>
    <x v="4"/>
  </r>
  <r>
    <x v="94"/>
    <n v="45"/>
    <n v="54"/>
    <x v="4"/>
  </r>
  <r>
    <x v="94"/>
    <n v="22"/>
    <n v="55"/>
    <x v="4"/>
  </r>
  <r>
    <x v="94"/>
    <n v="23"/>
    <n v="56"/>
    <x v="4"/>
  </r>
  <r>
    <x v="94"/>
    <n v="22"/>
    <n v="57"/>
    <x v="4"/>
  </r>
  <r>
    <x v="94"/>
    <n v="25"/>
    <n v="58"/>
    <x v="4"/>
  </r>
  <r>
    <x v="94"/>
    <n v="16"/>
    <n v="59"/>
    <x v="4"/>
  </r>
  <r>
    <x v="94"/>
    <n v="20"/>
    <n v="60"/>
    <x v="5"/>
  </r>
  <r>
    <x v="94"/>
    <n v="19"/>
    <n v="61"/>
    <x v="5"/>
  </r>
  <r>
    <x v="94"/>
    <n v="11"/>
    <n v="62"/>
    <x v="5"/>
  </r>
  <r>
    <x v="94"/>
    <n v="10"/>
    <n v="63"/>
    <x v="5"/>
  </r>
  <r>
    <x v="94"/>
    <n v="10"/>
    <n v="64"/>
    <x v="5"/>
  </r>
  <r>
    <x v="94"/>
    <n v="7"/>
    <n v="65"/>
    <x v="5"/>
  </r>
  <r>
    <x v="94"/>
    <n v="16"/>
    <n v="66"/>
    <x v="5"/>
  </r>
  <r>
    <x v="94"/>
    <n v="9"/>
    <n v="67"/>
    <x v="5"/>
  </r>
  <r>
    <x v="94"/>
    <n v="13"/>
    <n v="68"/>
    <x v="5"/>
  </r>
  <r>
    <x v="94"/>
    <n v="9"/>
    <n v="69"/>
    <x v="5"/>
  </r>
  <r>
    <x v="94"/>
    <n v="6"/>
    <n v="70"/>
    <x v="5"/>
  </r>
  <r>
    <x v="94"/>
    <n v="8"/>
    <n v="71"/>
    <x v="5"/>
  </r>
  <r>
    <x v="94"/>
    <n v="6"/>
    <n v="72"/>
    <x v="5"/>
  </r>
  <r>
    <x v="94"/>
    <n v="8"/>
    <n v="73"/>
    <x v="5"/>
  </r>
  <r>
    <x v="94"/>
    <n v="2"/>
    <n v="74"/>
    <x v="5"/>
  </r>
  <r>
    <x v="94"/>
    <n v="6"/>
    <n v="75"/>
    <x v="5"/>
  </r>
  <r>
    <x v="94"/>
    <n v="6"/>
    <n v="76"/>
    <x v="5"/>
  </r>
  <r>
    <x v="94"/>
    <n v="3"/>
    <n v="77"/>
    <x v="5"/>
  </r>
  <r>
    <x v="94"/>
    <n v="4"/>
    <n v="78"/>
    <x v="5"/>
  </r>
  <r>
    <x v="94"/>
    <n v="1"/>
    <n v="79"/>
    <x v="5"/>
  </r>
  <r>
    <x v="94"/>
    <n v="3"/>
    <n v="80"/>
    <x v="5"/>
  </r>
  <r>
    <x v="94"/>
    <n v="3"/>
    <n v="81"/>
    <x v="5"/>
  </r>
  <r>
    <x v="94"/>
    <n v="3"/>
    <n v="82"/>
    <x v="5"/>
  </r>
  <r>
    <x v="94"/>
    <n v="4"/>
    <n v="83"/>
    <x v="5"/>
  </r>
  <r>
    <x v="94"/>
    <n v="4"/>
    <n v="84"/>
    <x v="5"/>
  </r>
  <r>
    <x v="94"/>
    <n v="1"/>
    <n v="85"/>
    <x v="5"/>
  </r>
  <r>
    <x v="94"/>
    <n v="1"/>
    <n v="86"/>
    <x v="5"/>
  </r>
  <r>
    <x v="94"/>
    <n v="4"/>
    <n v="87"/>
    <x v="5"/>
  </r>
  <r>
    <x v="94"/>
    <n v="1"/>
    <n v="88"/>
    <x v="5"/>
  </r>
  <r>
    <x v="94"/>
    <n v="1"/>
    <n v="89"/>
    <x v="5"/>
  </r>
  <r>
    <x v="94"/>
    <n v="1"/>
    <n v="91"/>
    <x v="5"/>
  </r>
  <r>
    <x v="94"/>
    <n v="1"/>
    <n v="94"/>
    <x v="5"/>
  </r>
  <r>
    <x v="94"/>
    <n v="1"/>
    <n v="97"/>
    <x v="5"/>
  </r>
  <r>
    <x v="95"/>
    <n v="145"/>
    <n v="0"/>
    <x v="0"/>
  </r>
  <r>
    <x v="95"/>
    <n v="177"/>
    <n v="1"/>
    <x v="0"/>
  </r>
  <r>
    <x v="95"/>
    <n v="165"/>
    <n v="2"/>
    <x v="0"/>
  </r>
  <r>
    <x v="95"/>
    <n v="187"/>
    <n v="3"/>
    <x v="0"/>
  </r>
  <r>
    <x v="95"/>
    <n v="185"/>
    <n v="4"/>
    <x v="0"/>
  </r>
  <r>
    <x v="95"/>
    <n v="206"/>
    <n v="5"/>
    <x v="0"/>
  </r>
  <r>
    <x v="95"/>
    <n v="198"/>
    <n v="6"/>
    <x v="1"/>
  </r>
  <r>
    <x v="95"/>
    <n v="208"/>
    <n v="7"/>
    <x v="1"/>
  </r>
  <r>
    <x v="95"/>
    <n v="224"/>
    <n v="8"/>
    <x v="1"/>
  </r>
  <r>
    <x v="95"/>
    <n v="199"/>
    <n v="9"/>
    <x v="1"/>
  </r>
  <r>
    <x v="95"/>
    <n v="200"/>
    <n v="10"/>
    <x v="1"/>
  </r>
  <r>
    <x v="95"/>
    <n v="229"/>
    <n v="11"/>
    <x v="1"/>
  </r>
  <r>
    <x v="95"/>
    <n v="227"/>
    <n v="12"/>
    <x v="2"/>
  </r>
  <r>
    <x v="95"/>
    <n v="248"/>
    <n v="13"/>
    <x v="2"/>
  </r>
  <r>
    <x v="95"/>
    <n v="281"/>
    <n v="14"/>
    <x v="2"/>
  </r>
  <r>
    <x v="95"/>
    <n v="246"/>
    <n v="15"/>
    <x v="2"/>
  </r>
  <r>
    <x v="95"/>
    <n v="254"/>
    <n v="16"/>
    <x v="2"/>
  </r>
  <r>
    <x v="95"/>
    <n v="270"/>
    <n v="17"/>
    <x v="2"/>
  </r>
  <r>
    <x v="95"/>
    <n v="243"/>
    <n v="18"/>
    <x v="3"/>
  </r>
  <r>
    <x v="95"/>
    <n v="292"/>
    <n v="19"/>
    <x v="3"/>
  </r>
  <r>
    <x v="95"/>
    <n v="318"/>
    <n v="20"/>
    <x v="3"/>
  </r>
  <r>
    <x v="95"/>
    <n v="277"/>
    <n v="21"/>
    <x v="3"/>
  </r>
  <r>
    <x v="95"/>
    <n v="298"/>
    <n v="22"/>
    <x v="3"/>
  </r>
  <r>
    <x v="95"/>
    <n v="338"/>
    <n v="23"/>
    <x v="3"/>
  </r>
  <r>
    <x v="95"/>
    <n v="345"/>
    <n v="24"/>
    <x v="3"/>
  </r>
  <r>
    <x v="95"/>
    <n v="322"/>
    <n v="25"/>
    <x v="3"/>
  </r>
  <r>
    <x v="95"/>
    <n v="299"/>
    <n v="26"/>
    <x v="3"/>
  </r>
  <r>
    <x v="95"/>
    <n v="293"/>
    <n v="27"/>
    <x v="3"/>
  </r>
  <r>
    <x v="95"/>
    <n v="286"/>
    <n v="28"/>
    <x v="3"/>
  </r>
  <r>
    <x v="95"/>
    <n v="236"/>
    <n v="29"/>
    <x v="4"/>
  </r>
  <r>
    <x v="95"/>
    <n v="273"/>
    <n v="30"/>
    <x v="4"/>
  </r>
  <r>
    <x v="95"/>
    <n v="251"/>
    <n v="31"/>
    <x v="4"/>
  </r>
  <r>
    <x v="95"/>
    <n v="239"/>
    <n v="32"/>
    <x v="4"/>
  </r>
  <r>
    <x v="95"/>
    <n v="262"/>
    <n v="33"/>
    <x v="4"/>
  </r>
  <r>
    <x v="95"/>
    <n v="248"/>
    <n v="34"/>
    <x v="4"/>
  </r>
  <r>
    <x v="95"/>
    <n v="235"/>
    <n v="35"/>
    <x v="4"/>
  </r>
  <r>
    <x v="95"/>
    <n v="250"/>
    <n v="36"/>
    <x v="4"/>
  </r>
  <r>
    <x v="95"/>
    <n v="259"/>
    <n v="37"/>
    <x v="4"/>
  </r>
  <r>
    <x v="95"/>
    <n v="268"/>
    <n v="38"/>
    <x v="4"/>
  </r>
  <r>
    <x v="95"/>
    <n v="255"/>
    <n v="39"/>
    <x v="4"/>
  </r>
  <r>
    <x v="95"/>
    <n v="269"/>
    <n v="40"/>
    <x v="4"/>
  </r>
  <r>
    <x v="95"/>
    <n v="265"/>
    <n v="41"/>
    <x v="4"/>
  </r>
  <r>
    <x v="95"/>
    <n v="275"/>
    <n v="42"/>
    <x v="4"/>
  </r>
  <r>
    <x v="95"/>
    <n v="220"/>
    <n v="43"/>
    <x v="4"/>
  </r>
  <r>
    <x v="95"/>
    <n v="212"/>
    <n v="44"/>
    <x v="4"/>
  </r>
  <r>
    <x v="95"/>
    <n v="192"/>
    <n v="45"/>
    <x v="4"/>
  </r>
  <r>
    <x v="95"/>
    <n v="188"/>
    <n v="46"/>
    <x v="4"/>
  </r>
  <r>
    <x v="95"/>
    <n v="183"/>
    <n v="47"/>
    <x v="4"/>
  </r>
  <r>
    <x v="95"/>
    <n v="199"/>
    <n v="48"/>
    <x v="4"/>
  </r>
  <r>
    <x v="95"/>
    <n v="165"/>
    <n v="49"/>
    <x v="4"/>
  </r>
  <r>
    <x v="95"/>
    <n v="186"/>
    <n v="50"/>
    <x v="4"/>
  </r>
  <r>
    <x v="95"/>
    <n v="179"/>
    <n v="51"/>
    <x v="4"/>
  </r>
  <r>
    <x v="95"/>
    <n v="183"/>
    <n v="52"/>
    <x v="4"/>
  </r>
  <r>
    <x v="95"/>
    <n v="194"/>
    <n v="53"/>
    <x v="4"/>
  </r>
  <r>
    <x v="95"/>
    <n v="178"/>
    <n v="54"/>
    <x v="4"/>
  </r>
  <r>
    <x v="95"/>
    <n v="158"/>
    <n v="55"/>
    <x v="4"/>
  </r>
  <r>
    <x v="95"/>
    <n v="162"/>
    <n v="56"/>
    <x v="4"/>
  </r>
  <r>
    <x v="95"/>
    <n v="145"/>
    <n v="57"/>
    <x v="4"/>
  </r>
  <r>
    <x v="95"/>
    <n v="144"/>
    <n v="58"/>
    <x v="4"/>
  </r>
  <r>
    <x v="95"/>
    <n v="127"/>
    <n v="59"/>
    <x v="4"/>
  </r>
  <r>
    <x v="95"/>
    <n v="122"/>
    <n v="60"/>
    <x v="5"/>
  </r>
  <r>
    <x v="95"/>
    <n v="136"/>
    <n v="61"/>
    <x v="5"/>
  </r>
  <r>
    <x v="95"/>
    <n v="82"/>
    <n v="62"/>
    <x v="5"/>
  </r>
  <r>
    <x v="95"/>
    <n v="92"/>
    <n v="63"/>
    <x v="5"/>
  </r>
  <r>
    <x v="95"/>
    <n v="89"/>
    <n v="64"/>
    <x v="5"/>
  </r>
  <r>
    <x v="95"/>
    <n v="85"/>
    <n v="65"/>
    <x v="5"/>
  </r>
  <r>
    <x v="95"/>
    <n v="73"/>
    <n v="66"/>
    <x v="5"/>
  </r>
  <r>
    <x v="95"/>
    <n v="67"/>
    <n v="67"/>
    <x v="5"/>
  </r>
  <r>
    <x v="95"/>
    <n v="61"/>
    <n v="68"/>
    <x v="5"/>
  </r>
  <r>
    <x v="95"/>
    <n v="51"/>
    <n v="69"/>
    <x v="5"/>
  </r>
  <r>
    <x v="95"/>
    <n v="57"/>
    <n v="70"/>
    <x v="5"/>
  </r>
  <r>
    <x v="95"/>
    <n v="42"/>
    <n v="71"/>
    <x v="5"/>
  </r>
  <r>
    <x v="95"/>
    <n v="38"/>
    <n v="72"/>
    <x v="5"/>
  </r>
  <r>
    <x v="95"/>
    <n v="32"/>
    <n v="73"/>
    <x v="5"/>
  </r>
  <r>
    <x v="95"/>
    <n v="37"/>
    <n v="74"/>
    <x v="5"/>
  </r>
  <r>
    <x v="95"/>
    <n v="31"/>
    <n v="75"/>
    <x v="5"/>
  </r>
  <r>
    <x v="95"/>
    <n v="43"/>
    <n v="76"/>
    <x v="5"/>
  </r>
  <r>
    <x v="95"/>
    <n v="29"/>
    <n v="77"/>
    <x v="5"/>
  </r>
  <r>
    <x v="95"/>
    <n v="27"/>
    <n v="78"/>
    <x v="5"/>
  </r>
  <r>
    <x v="95"/>
    <n v="26"/>
    <n v="79"/>
    <x v="5"/>
  </r>
  <r>
    <x v="95"/>
    <n v="19"/>
    <n v="80"/>
    <x v="5"/>
  </r>
  <r>
    <x v="95"/>
    <n v="19"/>
    <n v="81"/>
    <x v="5"/>
  </r>
  <r>
    <x v="95"/>
    <n v="20"/>
    <n v="82"/>
    <x v="5"/>
  </r>
  <r>
    <x v="95"/>
    <n v="9"/>
    <n v="83"/>
    <x v="5"/>
  </r>
  <r>
    <x v="95"/>
    <n v="15"/>
    <n v="84"/>
    <x v="5"/>
  </r>
  <r>
    <x v="95"/>
    <n v="15"/>
    <n v="85"/>
    <x v="5"/>
  </r>
  <r>
    <x v="95"/>
    <n v="10"/>
    <n v="86"/>
    <x v="5"/>
  </r>
  <r>
    <x v="95"/>
    <n v="11"/>
    <n v="87"/>
    <x v="5"/>
  </r>
  <r>
    <x v="95"/>
    <n v="11"/>
    <n v="88"/>
    <x v="5"/>
  </r>
  <r>
    <x v="95"/>
    <n v="4"/>
    <n v="89"/>
    <x v="5"/>
  </r>
  <r>
    <x v="95"/>
    <n v="7"/>
    <n v="90"/>
    <x v="5"/>
  </r>
  <r>
    <x v="95"/>
    <n v="5"/>
    <n v="91"/>
    <x v="5"/>
  </r>
  <r>
    <x v="95"/>
    <n v="8"/>
    <n v="92"/>
    <x v="5"/>
  </r>
  <r>
    <x v="95"/>
    <n v="1"/>
    <n v="93"/>
    <x v="5"/>
  </r>
  <r>
    <x v="95"/>
    <n v="1"/>
    <n v="94"/>
    <x v="5"/>
  </r>
  <r>
    <x v="95"/>
    <n v="1"/>
    <n v="96"/>
    <x v="5"/>
  </r>
  <r>
    <x v="95"/>
    <n v="1"/>
    <n v="97"/>
    <x v="5"/>
  </r>
  <r>
    <x v="95"/>
    <n v="1"/>
    <n v="98"/>
    <x v="5"/>
  </r>
  <r>
    <x v="95"/>
    <n v="1"/>
    <n v="102"/>
    <x v="5"/>
  </r>
  <r>
    <x v="96"/>
    <n v="24"/>
    <n v="0"/>
    <x v="0"/>
  </r>
  <r>
    <x v="96"/>
    <n v="21"/>
    <n v="1"/>
    <x v="0"/>
  </r>
  <r>
    <x v="96"/>
    <n v="25"/>
    <n v="2"/>
    <x v="0"/>
  </r>
  <r>
    <x v="96"/>
    <n v="30"/>
    <n v="3"/>
    <x v="0"/>
  </r>
  <r>
    <x v="96"/>
    <n v="24"/>
    <n v="4"/>
    <x v="0"/>
  </r>
  <r>
    <x v="96"/>
    <n v="27"/>
    <n v="5"/>
    <x v="0"/>
  </r>
  <r>
    <x v="96"/>
    <n v="28"/>
    <n v="6"/>
    <x v="1"/>
  </r>
  <r>
    <x v="96"/>
    <n v="33"/>
    <n v="7"/>
    <x v="1"/>
  </r>
  <r>
    <x v="96"/>
    <n v="26"/>
    <n v="8"/>
    <x v="1"/>
  </r>
  <r>
    <x v="96"/>
    <n v="27"/>
    <n v="9"/>
    <x v="1"/>
  </r>
  <r>
    <x v="96"/>
    <n v="26"/>
    <n v="10"/>
    <x v="1"/>
  </r>
  <r>
    <x v="96"/>
    <n v="41"/>
    <n v="11"/>
    <x v="1"/>
  </r>
  <r>
    <x v="96"/>
    <n v="33"/>
    <n v="12"/>
    <x v="2"/>
  </r>
  <r>
    <x v="96"/>
    <n v="39"/>
    <n v="13"/>
    <x v="2"/>
  </r>
  <r>
    <x v="96"/>
    <n v="37"/>
    <n v="14"/>
    <x v="2"/>
  </r>
  <r>
    <x v="96"/>
    <n v="37"/>
    <n v="15"/>
    <x v="2"/>
  </r>
  <r>
    <x v="96"/>
    <n v="43"/>
    <n v="16"/>
    <x v="2"/>
  </r>
  <r>
    <x v="96"/>
    <n v="37"/>
    <n v="17"/>
    <x v="2"/>
  </r>
  <r>
    <x v="96"/>
    <n v="35"/>
    <n v="18"/>
    <x v="3"/>
  </r>
  <r>
    <x v="96"/>
    <n v="22"/>
    <n v="19"/>
    <x v="3"/>
  </r>
  <r>
    <x v="96"/>
    <n v="48"/>
    <n v="20"/>
    <x v="3"/>
  </r>
  <r>
    <x v="96"/>
    <n v="57"/>
    <n v="21"/>
    <x v="3"/>
  </r>
  <r>
    <x v="96"/>
    <n v="59"/>
    <n v="22"/>
    <x v="3"/>
  </r>
  <r>
    <x v="96"/>
    <n v="48"/>
    <n v="23"/>
    <x v="3"/>
  </r>
  <r>
    <x v="96"/>
    <n v="48"/>
    <n v="24"/>
    <x v="3"/>
  </r>
  <r>
    <x v="96"/>
    <n v="43"/>
    <n v="25"/>
    <x v="3"/>
  </r>
  <r>
    <x v="96"/>
    <n v="55"/>
    <n v="26"/>
    <x v="3"/>
  </r>
  <r>
    <x v="96"/>
    <n v="56"/>
    <n v="27"/>
    <x v="3"/>
  </r>
  <r>
    <x v="96"/>
    <n v="67"/>
    <n v="28"/>
    <x v="3"/>
  </r>
  <r>
    <x v="96"/>
    <n v="56"/>
    <n v="29"/>
    <x v="4"/>
  </r>
  <r>
    <x v="96"/>
    <n v="50"/>
    <n v="30"/>
    <x v="4"/>
  </r>
  <r>
    <x v="96"/>
    <n v="64"/>
    <n v="31"/>
    <x v="4"/>
  </r>
  <r>
    <x v="96"/>
    <n v="62"/>
    <n v="32"/>
    <x v="4"/>
  </r>
  <r>
    <x v="96"/>
    <n v="52"/>
    <n v="33"/>
    <x v="4"/>
  </r>
  <r>
    <x v="96"/>
    <n v="46"/>
    <n v="34"/>
    <x v="4"/>
  </r>
  <r>
    <x v="96"/>
    <n v="47"/>
    <n v="35"/>
    <x v="4"/>
  </r>
  <r>
    <x v="96"/>
    <n v="61"/>
    <n v="36"/>
    <x v="4"/>
  </r>
  <r>
    <x v="96"/>
    <n v="51"/>
    <n v="37"/>
    <x v="4"/>
  </r>
  <r>
    <x v="96"/>
    <n v="49"/>
    <n v="38"/>
    <x v="4"/>
  </r>
  <r>
    <x v="96"/>
    <n v="47"/>
    <n v="39"/>
    <x v="4"/>
  </r>
  <r>
    <x v="96"/>
    <n v="48"/>
    <n v="40"/>
    <x v="4"/>
  </r>
  <r>
    <x v="96"/>
    <n v="45"/>
    <n v="41"/>
    <x v="4"/>
  </r>
  <r>
    <x v="96"/>
    <n v="51"/>
    <n v="42"/>
    <x v="4"/>
  </r>
  <r>
    <x v="96"/>
    <n v="48"/>
    <n v="43"/>
    <x v="4"/>
  </r>
  <r>
    <x v="96"/>
    <n v="39"/>
    <n v="44"/>
    <x v="4"/>
  </r>
  <r>
    <x v="96"/>
    <n v="29"/>
    <n v="45"/>
    <x v="4"/>
  </r>
  <r>
    <x v="96"/>
    <n v="43"/>
    <n v="46"/>
    <x v="4"/>
  </r>
  <r>
    <x v="96"/>
    <n v="42"/>
    <n v="47"/>
    <x v="4"/>
  </r>
  <r>
    <x v="96"/>
    <n v="21"/>
    <n v="48"/>
    <x v="4"/>
  </r>
  <r>
    <x v="96"/>
    <n v="35"/>
    <n v="49"/>
    <x v="4"/>
  </r>
  <r>
    <x v="96"/>
    <n v="31"/>
    <n v="50"/>
    <x v="4"/>
  </r>
  <r>
    <x v="96"/>
    <n v="27"/>
    <n v="51"/>
    <x v="4"/>
  </r>
  <r>
    <x v="96"/>
    <n v="27"/>
    <n v="52"/>
    <x v="4"/>
  </r>
  <r>
    <x v="96"/>
    <n v="32"/>
    <n v="53"/>
    <x v="4"/>
  </r>
  <r>
    <x v="96"/>
    <n v="19"/>
    <n v="54"/>
    <x v="4"/>
  </r>
  <r>
    <x v="96"/>
    <n v="26"/>
    <n v="55"/>
    <x v="4"/>
  </r>
  <r>
    <x v="96"/>
    <n v="13"/>
    <n v="56"/>
    <x v="4"/>
  </r>
  <r>
    <x v="96"/>
    <n v="27"/>
    <n v="57"/>
    <x v="4"/>
  </r>
  <r>
    <x v="96"/>
    <n v="18"/>
    <n v="58"/>
    <x v="4"/>
  </r>
  <r>
    <x v="96"/>
    <n v="22"/>
    <n v="59"/>
    <x v="4"/>
  </r>
  <r>
    <x v="96"/>
    <n v="16"/>
    <n v="60"/>
    <x v="5"/>
  </r>
  <r>
    <x v="96"/>
    <n v="15"/>
    <n v="61"/>
    <x v="5"/>
  </r>
  <r>
    <x v="96"/>
    <n v="10"/>
    <n v="62"/>
    <x v="5"/>
  </r>
  <r>
    <x v="96"/>
    <n v="18"/>
    <n v="63"/>
    <x v="5"/>
  </r>
  <r>
    <x v="96"/>
    <n v="13"/>
    <n v="64"/>
    <x v="5"/>
  </r>
  <r>
    <x v="96"/>
    <n v="10"/>
    <n v="65"/>
    <x v="5"/>
  </r>
  <r>
    <x v="96"/>
    <n v="8"/>
    <n v="66"/>
    <x v="5"/>
  </r>
  <r>
    <x v="96"/>
    <n v="11"/>
    <n v="67"/>
    <x v="5"/>
  </r>
  <r>
    <x v="96"/>
    <n v="5"/>
    <n v="68"/>
    <x v="5"/>
  </r>
  <r>
    <x v="96"/>
    <n v="9"/>
    <n v="69"/>
    <x v="5"/>
  </r>
  <r>
    <x v="96"/>
    <n v="6"/>
    <n v="70"/>
    <x v="5"/>
  </r>
  <r>
    <x v="96"/>
    <n v="2"/>
    <n v="71"/>
    <x v="5"/>
  </r>
  <r>
    <x v="96"/>
    <n v="2"/>
    <n v="72"/>
    <x v="5"/>
  </r>
  <r>
    <x v="96"/>
    <n v="2"/>
    <n v="73"/>
    <x v="5"/>
  </r>
  <r>
    <x v="96"/>
    <n v="9"/>
    <n v="74"/>
    <x v="5"/>
  </r>
  <r>
    <x v="96"/>
    <n v="5"/>
    <n v="75"/>
    <x v="5"/>
  </r>
  <r>
    <x v="96"/>
    <n v="7"/>
    <n v="76"/>
    <x v="5"/>
  </r>
  <r>
    <x v="96"/>
    <n v="1"/>
    <n v="77"/>
    <x v="5"/>
  </r>
  <r>
    <x v="96"/>
    <n v="3"/>
    <n v="79"/>
    <x v="5"/>
  </r>
  <r>
    <x v="96"/>
    <n v="4"/>
    <n v="80"/>
    <x v="5"/>
  </r>
  <r>
    <x v="96"/>
    <n v="2"/>
    <n v="81"/>
    <x v="5"/>
  </r>
  <r>
    <x v="96"/>
    <n v="1"/>
    <n v="84"/>
    <x v="5"/>
  </r>
  <r>
    <x v="96"/>
    <n v="1"/>
    <n v="85"/>
    <x v="5"/>
  </r>
  <r>
    <x v="96"/>
    <n v="2"/>
    <n v="86"/>
    <x v="5"/>
  </r>
  <r>
    <x v="96"/>
    <n v="1"/>
    <n v="89"/>
    <x v="5"/>
  </r>
  <r>
    <x v="96"/>
    <n v="1"/>
    <n v="90"/>
    <x v="5"/>
  </r>
  <r>
    <x v="96"/>
    <n v="1"/>
    <n v="91"/>
    <x v="5"/>
  </r>
  <r>
    <x v="96"/>
    <n v="1"/>
    <n v="93"/>
    <x v="5"/>
  </r>
  <r>
    <x v="96"/>
    <n v="1"/>
    <n v="97"/>
    <x v="5"/>
  </r>
  <r>
    <x v="96"/>
    <n v="1"/>
    <n v="100"/>
    <x v="5"/>
  </r>
  <r>
    <x v="97"/>
    <n v="32"/>
    <n v="0"/>
    <x v="0"/>
  </r>
  <r>
    <x v="97"/>
    <n v="33"/>
    <n v="1"/>
    <x v="0"/>
  </r>
  <r>
    <x v="97"/>
    <n v="33"/>
    <n v="2"/>
    <x v="0"/>
  </r>
  <r>
    <x v="97"/>
    <n v="38"/>
    <n v="3"/>
    <x v="0"/>
  </r>
  <r>
    <x v="97"/>
    <n v="47"/>
    <n v="4"/>
    <x v="0"/>
  </r>
  <r>
    <x v="97"/>
    <n v="51"/>
    <n v="5"/>
    <x v="0"/>
  </r>
  <r>
    <x v="97"/>
    <n v="41"/>
    <n v="6"/>
    <x v="1"/>
  </r>
  <r>
    <x v="97"/>
    <n v="41"/>
    <n v="7"/>
    <x v="1"/>
  </r>
  <r>
    <x v="97"/>
    <n v="41"/>
    <n v="8"/>
    <x v="1"/>
  </r>
  <r>
    <x v="97"/>
    <n v="52"/>
    <n v="9"/>
    <x v="1"/>
  </r>
  <r>
    <x v="97"/>
    <n v="38"/>
    <n v="10"/>
    <x v="1"/>
  </r>
  <r>
    <x v="97"/>
    <n v="38"/>
    <n v="11"/>
    <x v="1"/>
  </r>
  <r>
    <x v="97"/>
    <n v="48"/>
    <n v="12"/>
    <x v="2"/>
  </r>
  <r>
    <x v="97"/>
    <n v="60"/>
    <n v="13"/>
    <x v="2"/>
  </r>
  <r>
    <x v="97"/>
    <n v="56"/>
    <n v="14"/>
    <x v="2"/>
  </r>
  <r>
    <x v="97"/>
    <n v="52"/>
    <n v="15"/>
    <x v="2"/>
  </r>
  <r>
    <x v="97"/>
    <n v="47"/>
    <n v="16"/>
    <x v="2"/>
  </r>
  <r>
    <x v="97"/>
    <n v="45"/>
    <n v="17"/>
    <x v="2"/>
  </r>
  <r>
    <x v="97"/>
    <n v="52"/>
    <n v="18"/>
    <x v="3"/>
  </r>
  <r>
    <x v="97"/>
    <n v="47"/>
    <n v="19"/>
    <x v="3"/>
  </r>
  <r>
    <x v="97"/>
    <n v="56"/>
    <n v="20"/>
    <x v="3"/>
  </r>
  <r>
    <x v="97"/>
    <n v="68"/>
    <n v="21"/>
    <x v="3"/>
  </r>
  <r>
    <x v="97"/>
    <n v="54"/>
    <n v="22"/>
    <x v="3"/>
  </r>
  <r>
    <x v="97"/>
    <n v="46"/>
    <n v="23"/>
    <x v="3"/>
  </r>
  <r>
    <x v="97"/>
    <n v="71"/>
    <n v="24"/>
    <x v="3"/>
  </r>
  <r>
    <x v="97"/>
    <n v="47"/>
    <n v="25"/>
    <x v="3"/>
  </r>
  <r>
    <x v="97"/>
    <n v="49"/>
    <n v="26"/>
    <x v="3"/>
  </r>
  <r>
    <x v="97"/>
    <n v="67"/>
    <n v="27"/>
    <x v="3"/>
  </r>
  <r>
    <x v="97"/>
    <n v="61"/>
    <n v="28"/>
    <x v="3"/>
  </r>
  <r>
    <x v="97"/>
    <n v="65"/>
    <n v="29"/>
    <x v="4"/>
  </r>
  <r>
    <x v="97"/>
    <n v="78"/>
    <n v="30"/>
    <x v="4"/>
  </r>
  <r>
    <x v="97"/>
    <n v="62"/>
    <n v="31"/>
    <x v="4"/>
  </r>
  <r>
    <x v="97"/>
    <n v="61"/>
    <n v="32"/>
    <x v="4"/>
  </r>
  <r>
    <x v="97"/>
    <n v="62"/>
    <n v="33"/>
    <x v="4"/>
  </r>
  <r>
    <x v="97"/>
    <n v="58"/>
    <n v="34"/>
    <x v="4"/>
  </r>
  <r>
    <x v="97"/>
    <n v="60"/>
    <n v="35"/>
    <x v="4"/>
  </r>
  <r>
    <x v="97"/>
    <n v="66"/>
    <n v="36"/>
    <x v="4"/>
  </r>
  <r>
    <x v="97"/>
    <n v="60"/>
    <n v="37"/>
    <x v="4"/>
  </r>
  <r>
    <x v="97"/>
    <n v="50"/>
    <n v="38"/>
    <x v="4"/>
  </r>
  <r>
    <x v="97"/>
    <n v="74"/>
    <n v="39"/>
    <x v="4"/>
  </r>
  <r>
    <x v="97"/>
    <n v="59"/>
    <n v="40"/>
    <x v="4"/>
  </r>
  <r>
    <x v="97"/>
    <n v="62"/>
    <n v="41"/>
    <x v="4"/>
  </r>
  <r>
    <x v="97"/>
    <n v="50"/>
    <n v="42"/>
    <x v="4"/>
  </r>
  <r>
    <x v="97"/>
    <n v="30"/>
    <n v="43"/>
    <x v="4"/>
  </r>
  <r>
    <x v="97"/>
    <n v="43"/>
    <n v="44"/>
    <x v="4"/>
  </r>
  <r>
    <x v="97"/>
    <n v="44"/>
    <n v="45"/>
    <x v="4"/>
  </r>
  <r>
    <x v="97"/>
    <n v="39"/>
    <n v="46"/>
    <x v="4"/>
  </r>
  <r>
    <x v="97"/>
    <n v="32"/>
    <n v="47"/>
    <x v="4"/>
  </r>
  <r>
    <x v="97"/>
    <n v="41"/>
    <n v="48"/>
    <x v="4"/>
  </r>
  <r>
    <x v="97"/>
    <n v="51"/>
    <n v="49"/>
    <x v="4"/>
  </r>
  <r>
    <x v="97"/>
    <n v="50"/>
    <n v="50"/>
    <x v="4"/>
  </r>
  <r>
    <x v="97"/>
    <n v="36"/>
    <n v="51"/>
    <x v="4"/>
  </r>
  <r>
    <x v="97"/>
    <n v="42"/>
    <n v="52"/>
    <x v="4"/>
  </r>
  <r>
    <x v="97"/>
    <n v="40"/>
    <n v="53"/>
    <x v="4"/>
  </r>
  <r>
    <x v="97"/>
    <n v="38"/>
    <n v="54"/>
    <x v="4"/>
  </r>
  <r>
    <x v="97"/>
    <n v="34"/>
    <n v="55"/>
    <x v="4"/>
  </r>
  <r>
    <x v="97"/>
    <n v="44"/>
    <n v="56"/>
    <x v="4"/>
  </r>
  <r>
    <x v="97"/>
    <n v="24"/>
    <n v="57"/>
    <x v="4"/>
  </r>
  <r>
    <x v="97"/>
    <n v="38"/>
    <n v="58"/>
    <x v="4"/>
  </r>
  <r>
    <x v="97"/>
    <n v="32"/>
    <n v="59"/>
    <x v="4"/>
  </r>
  <r>
    <x v="97"/>
    <n v="29"/>
    <n v="60"/>
    <x v="5"/>
  </r>
  <r>
    <x v="97"/>
    <n v="36"/>
    <n v="61"/>
    <x v="5"/>
  </r>
  <r>
    <x v="97"/>
    <n v="26"/>
    <n v="62"/>
    <x v="5"/>
  </r>
  <r>
    <x v="97"/>
    <n v="26"/>
    <n v="63"/>
    <x v="5"/>
  </r>
  <r>
    <x v="97"/>
    <n v="20"/>
    <n v="64"/>
    <x v="5"/>
  </r>
  <r>
    <x v="97"/>
    <n v="18"/>
    <n v="65"/>
    <x v="5"/>
  </r>
  <r>
    <x v="97"/>
    <n v="23"/>
    <n v="66"/>
    <x v="5"/>
  </r>
  <r>
    <x v="97"/>
    <n v="31"/>
    <n v="67"/>
    <x v="5"/>
  </r>
  <r>
    <x v="97"/>
    <n v="19"/>
    <n v="68"/>
    <x v="5"/>
  </r>
  <r>
    <x v="97"/>
    <n v="18"/>
    <n v="69"/>
    <x v="5"/>
  </r>
  <r>
    <x v="97"/>
    <n v="17"/>
    <n v="70"/>
    <x v="5"/>
  </r>
  <r>
    <x v="97"/>
    <n v="15"/>
    <n v="71"/>
    <x v="5"/>
  </r>
  <r>
    <x v="97"/>
    <n v="12"/>
    <n v="72"/>
    <x v="5"/>
  </r>
  <r>
    <x v="97"/>
    <n v="11"/>
    <n v="73"/>
    <x v="5"/>
  </r>
  <r>
    <x v="97"/>
    <n v="12"/>
    <n v="74"/>
    <x v="5"/>
  </r>
  <r>
    <x v="97"/>
    <n v="9"/>
    <n v="75"/>
    <x v="5"/>
  </r>
  <r>
    <x v="97"/>
    <n v="5"/>
    <n v="76"/>
    <x v="5"/>
  </r>
  <r>
    <x v="97"/>
    <n v="8"/>
    <n v="77"/>
    <x v="5"/>
  </r>
  <r>
    <x v="97"/>
    <n v="6"/>
    <n v="78"/>
    <x v="5"/>
  </r>
  <r>
    <x v="97"/>
    <n v="8"/>
    <n v="79"/>
    <x v="5"/>
  </r>
  <r>
    <x v="97"/>
    <n v="5"/>
    <n v="80"/>
    <x v="5"/>
  </r>
  <r>
    <x v="97"/>
    <n v="7"/>
    <n v="81"/>
    <x v="5"/>
  </r>
  <r>
    <x v="97"/>
    <n v="9"/>
    <n v="82"/>
    <x v="5"/>
  </r>
  <r>
    <x v="97"/>
    <n v="4"/>
    <n v="83"/>
    <x v="5"/>
  </r>
  <r>
    <x v="97"/>
    <n v="3"/>
    <n v="84"/>
    <x v="5"/>
  </r>
  <r>
    <x v="97"/>
    <n v="5"/>
    <n v="85"/>
    <x v="5"/>
  </r>
  <r>
    <x v="97"/>
    <n v="1"/>
    <n v="86"/>
    <x v="5"/>
  </r>
  <r>
    <x v="97"/>
    <n v="7"/>
    <n v="87"/>
    <x v="5"/>
  </r>
  <r>
    <x v="97"/>
    <n v="1"/>
    <n v="88"/>
    <x v="5"/>
  </r>
  <r>
    <x v="97"/>
    <n v="2"/>
    <n v="89"/>
    <x v="5"/>
  </r>
  <r>
    <x v="97"/>
    <n v="1"/>
    <n v="90"/>
    <x v="5"/>
  </r>
  <r>
    <x v="97"/>
    <n v="5"/>
    <n v="91"/>
    <x v="5"/>
  </r>
  <r>
    <x v="97"/>
    <n v="2"/>
    <n v="92"/>
    <x v="5"/>
  </r>
  <r>
    <x v="97"/>
    <n v="1"/>
    <n v="93"/>
    <x v="5"/>
  </r>
  <r>
    <x v="98"/>
    <n v="27"/>
    <n v="0"/>
    <x v="0"/>
  </r>
  <r>
    <x v="98"/>
    <n v="27"/>
    <n v="1"/>
    <x v="0"/>
  </r>
  <r>
    <x v="98"/>
    <n v="38"/>
    <n v="2"/>
    <x v="0"/>
  </r>
  <r>
    <x v="98"/>
    <n v="31"/>
    <n v="3"/>
    <x v="0"/>
  </r>
  <r>
    <x v="98"/>
    <n v="28"/>
    <n v="4"/>
    <x v="0"/>
  </r>
  <r>
    <x v="98"/>
    <n v="39"/>
    <n v="5"/>
    <x v="0"/>
  </r>
  <r>
    <x v="98"/>
    <n v="46"/>
    <n v="6"/>
    <x v="1"/>
  </r>
  <r>
    <x v="98"/>
    <n v="36"/>
    <n v="7"/>
    <x v="1"/>
  </r>
  <r>
    <x v="98"/>
    <n v="29"/>
    <n v="8"/>
    <x v="1"/>
  </r>
  <r>
    <x v="98"/>
    <n v="42"/>
    <n v="9"/>
    <x v="1"/>
  </r>
  <r>
    <x v="98"/>
    <n v="49"/>
    <n v="10"/>
    <x v="1"/>
  </r>
  <r>
    <x v="98"/>
    <n v="55"/>
    <n v="11"/>
    <x v="1"/>
  </r>
  <r>
    <x v="98"/>
    <n v="51"/>
    <n v="12"/>
    <x v="2"/>
  </r>
  <r>
    <x v="98"/>
    <n v="60"/>
    <n v="13"/>
    <x v="2"/>
  </r>
  <r>
    <x v="98"/>
    <n v="52"/>
    <n v="14"/>
    <x v="2"/>
  </r>
  <r>
    <x v="98"/>
    <n v="48"/>
    <n v="15"/>
    <x v="2"/>
  </r>
  <r>
    <x v="98"/>
    <n v="51"/>
    <n v="16"/>
    <x v="2"/>
  </r>
  <r>
    <x v="98"/>
    <n v="59"/>
    <n v="17"/>
    <x v="2"/>
  </r>
  <r>
    <x v="98"/>
    <n v="60"/>
    <n v="18"/>
    <x v="3"/>
  </r>
  <r>
    <x v="98"/>
    <n v="65"/>
    <n v="19"/>
    <x v="3"/>
  </r>
  <r>
    <x v="98"/>
    <n v="83"/>
    <n v="20"/>
    <x v="3"/>
  </r>
  <r>
    <x v="98"/>
    <n v="83"/>
    <n v="21"/>
    <x v="3"/>
  </r>
  <r>
    <x v="98"/>
    <n v="88"/>
    <n v="22"/>
    <x v="3"/>
  </r>
  <r>
    <x v="98"/>
    <n v="75"/>
    <n v="23"/>
    <x v="3"/>
  </r>
  <r>
    <x v="98"/>
    <n v="70"/>
    <n v="24"/>
    <x v="3"/>
  </r>
  <r>
    <x v="98"/>
    <n v="71"/>
    <n v="25"/>
    <x v="3"/>
  </r>
  <r>
    <x v="98"/>
    <n v="63"/>
    <n v="26"/>
    <x v="3"/>
  </r>
  <r>
    <x v="98"/>
    <n v="71"/>
    <n v="27"/>
    <x v="3"/>
  </r>
  <r>
    <x v="98"/>
    <n v="61"/>
    <n v="28"/>
    <x v="3"/>
  </r>
  <r>
    <x v="98"/>
    <n v="79"/>
    <n v="29"/>
    <x v="4"/>
  </r>
  <r>
    <x v="98"/>
    <n v="90"/>
    <n v="30"/>
    <x v="4"/>
  </r>
  <r>
    <x v="98"/>
    <n v="92"/>
    <n v="31"/>
    <x v="4"/>
  </r>
  <r>
    <x v="98"/>
    <n v="82"/>
    <n v="32"/>
    <x v="4"/>
  </r>
  <r>
    <x v="98"/>
    <n v="71"/>
    <n v="33"/>
    <x v="4"/>
  </r>
  <r>
    <x v="98"/>
    <n v="69"/>
    <n v="34"/>
    <x v="4"/>
  </r>
  <r>
    <x v="98"/>
    <n v="60"/>
    <n v="35"/>
    <x v="4"/>
  </r>
  <r>
    <x v="98"/>
    <n v="89"/>
    <n v="36"/>
    <x v="4"/>
  </r>
  <r>
    <x v="98"/>
    <n v="80"/>
    <n v="37"/>
    <x v="4"/>
  </r>
  <r>
    <x v="98"/>
    <n v="52"/>
    <n v="38"/>
    <x v="4"/>
  </r>
  <r>
    <x v="98"/>
    <n v="67"/>
    <n v="39"/>
    <x v="4"/>
  </r>
  <r>
    <x v="98"/>
    <n v="70"/>
    <n v="40"/>
    <x v="4"/>
  </r>
  <r>
    <x v="98"/>
    <n v="58"/>
    <n v="41"/>
    <x v="4"/>
  </r>
  <r>
    <x v="98"/>
    <n v="53"/>
    <n v="42"/>
    <x v="4"/>
  </r>
  <r>
    <x v="98"/>
    <n v="56"/>
    <n v="43"/>
    <x v="4"/>
  </r>
  <r>
    <x v="98"/>
    <n v="59"/>
    <n v="44"/>
    <x v="4"/>
  </r>
  <r>
    <x v="98"/>
    <n v="39"/>
    <n v="45"/>
    <x v="4"/>
  </r>
  <r>
    <x v="98"/>
    <n v="48"/>
    <n v="46"/>
    <x v="4"/>
  </r>
  <r>
    <x v="98"/>
    <n v="44"/>
    <n v="47"/>
    <x v="4"/>
  </r>
  <r>
    <x v="98"/>
    <n v="52"/>
    <n v="48"/>
    <x v="4"/>
  </r>
  <r>
    <x v="98"/>
    <n v="43"/>
    <n v="49"/>
    <x v="4"/>
  </r>
  <r>
    <x v="98"/>
    <n v="43"/>
    <n v="50"/>
    <x v="4"/>
  </r>
  <r>
    <x v="98"/>
    <n v="46"/>
    <n v="51"/>
    <x v="4"/>
  </r>
  <r>
    <x v="98"/>
    <n v="42"/>
    <n v="52"/>
    <x v="4"/>
  </r>
  <r>
    <x v="98"/>
    <n v="48"/>
    <n v="53"/>
    <x v="4"/>
  </r>
  <r>
    <x v="98"/>
    <n v="30"/>
    <n v="54"/>
    <x v="4"/>
  </r>
  <r>
    <x v="98"/>
    <n v="44"/>
    <n v="55"/>
    <x v="4"/>
  </r>
  <r>
    <x v="98"/>
    <n v="36"/>
    <n v="56"/>
    <x v="4"/>
  </r>
  <r>
    <x v="98"/>
    <n v="29"/>
    <n v="57"/>
    <x v="4"/>
  </r>
  <r>
    <x v="98"/>
    <n v="41"/>
    <n v="58"/>
    <x v="4"/>
  </r>
  <r>
    <x v="98"/>
    <n v="43"/>
    <n v="59"/>
    <x v="4"/>
  </r>
  <r>
    <x v="98"/>
    <n v="31"/>
    <n v="60"/>
    <x v="5"/>
  </r>
  <r>
    <x v="98"/>
    <n v="31"/>
    <n v="61"/>
    <x v="5"/>
  </r>
  <r>
    <x v="98"/>
    <n v="25"/>
    <n v="62"/>
    <x v="5"/>
  </r>
  <r>
    <x v="98"/>
    <n v="27"/>
    <n v="63"/>
    <x v="5"/>
  </r>
  <r>
    <x v="98"/>
    <n v="14"/>
    <n v="64"/>
    <x v="5"/>
  </r>
  <r>
    <x v="98"/>
    <n v="21"/>
    <n v="65"/>
    <x v="5"/>
  </r>
  <r>
    <x v="98"/>
    <n v="24"/>
    <n v="66"/>
    <x v="5"/>
  </r>
  <r>
    <x v="98"/>
    <n v="14"/>
    <n v="67"/>
    <x v="5"/>
  </r>
  <r>
    <x v="98"/>
    <n v="19"/>
    <n v="68"/>
    <x v="5"/>
  </r>
  <r>
    <x v="98"/>
    <n v="11"/>
    <n v="69"/>
    <x v="5"/>
  </r>
  <r>
    <x v="98"/>
    <n v="10"/>
    <n v="70"/>
    <x v="5"/>
  </r>
  <r>
    <x v="98"/>
    <n v="19"/>
    <n v="71"/>
    <x v="5"/>
  </r>
  <r>
    <x v="98"/>
    <n v="19"/>
    <n v="72"/>
    <x v="5"/>
  </r>
  <r>
    <x v="98"/>
    <n v="21"/>
    <n v="73"/>
    <x v="5"/>
  </r>
  <r>
    <x v="98"/>
    <n v="14"/>
    <n v="74"/>
    <x v="5"/>
  </r>
  <r>
    <x v="98"/>
    <n v="10"/>
    <n v="75"/>
    <x v="5"/>
  </r>
  <r>
    <x v="98"/>
    <n v="13"/>
    <n v="76"/>
    <x v="5"/>
  </r>
  <r>
    <x v="98"/>
    <n v="6"/>
    <n v="77"/>
    <x v="5"/>
  </r>
  <r>
    <x v="98"/>
    <n v="7"/>
    <n v="78"/>
    <x v="5"/>
  </r>
  <r>
    <x v="98"/>
    <n v="5"/>
    <n v="79"/>
    <x v="5"/>
  </r>
  <r>
    <x v="98"/>
    <n v="6"/>
    <n v="80"/>
    <x v="5"/>
  </r>
  <r>
    <x v="98"/>
    <n v="5"/>
    <n v="81"/>
    <x v="5"/>
  </r>
  <r>
    <x v="98"/>
    <n v="6"/>
    <n v="82"/>
    <x v="5"/>
  </r>
  <r>
    <x v="98"/>
    <n v="3"/>
    <n v="83"/>
    <x v="5"/>
  </r>
  <r>
    <x v="98"/>
    <n v="4"/>
    <n v="84"/>
    <x v="5"/>
  </r>
  <r>
    <x v="98"/>
    <n v="1"/>
    <n v="85"/>
    <x v="5"/>
  </r>
  <r>
    <x v="98"/>
    <n v="7"/>
    <n v="86"/>
    <x v="5"/>
  </r>
  <r>
    <x v="98"/>
    <n v="6"/>
    <n v="87"/>
    <x v="5"/>
  </r>
  <r>
    <x v="98"/>
    <n v="2"/>
    <n v="88"/>
    <x v="5"/>
  </r>
  <r>
    <x v="98"/>
    <n v="2"/>
    <n v="89"/>
    <x v="5"/>
  </r>
  <r>
    <x v="98"/>
    <n v="2"/>
    <n v="90"/>
    <x v="5"/>
  </r>
  <r>
    <x v="98"/>
    <n v="1"/>
    <n v="91"/>
    <x v="5"/>
  </r>
  <r>
    <x v="98"/>
    <n v="1"/>
    <n v="94"/>
    <x v="5"/>
  </r>
  <r>
    <x v="98"/>
    <n v="1"/>
    <n v="95"/>
    <x v="5"/>
  </r>
  <r>
    <x v="98"/>
    <n v="1"/>
    <n v="96"/>
    <x v="5"/>
  </r>
  <r>
    <x v="98"/>
    <n v="1"/>
    <n v="104"/>
    <x v="5"/>
  </r>
  <r>
    <x v="99"/>
    <n v="28"/>
    <n v="0"/>
    <x v="0"/>
  </r>
  <r>
    <x v="99"/>
    <n v="24"/>
    <n v="1"/>
    <x v="0"/>
  </r>
  <r>
    <x v="99"/>
    <n v="24"/>
    <n v="2"/>
    <x v="0"/>
  </r>
  <r>
    <x v="99"/>
    <n v="33"/>
    <n v="3"/>
    <x v="0"/>
  </r>
  <r>
    <x v="99"/>
    <n v="24"/>
    <n v="4"/>
    <x v="0"/>
  </r>
  <r>
    <x v="99"/>
    <n v="31"/>
    <n v="5"/>
    <x v="0"/>
  </r>
  <r>
    <x v="99"/>
    <n v="28"/>
    <n v="6"/>
    <x v="1"/>
  </r>
  <r>
    <x v="99"/>
    <n v="36"/>
    <n v="7"/>
    <x v="1"/>
  </r>
  <r>
    <x v="99"/>
    <n v="27"/>
    <n v="8"/>
    <x v="1"/>
  </r>
  <r>
    <x v="99"/>
    <n v="24"/>
    <n v="9"/>
    <x v="1"/>
  </r>
  <r>
    <x v="99"/>
    <n v="32"/>
    <n v="10"/>
    <x v="1"/>
  </r>
  <r>
    <x v="99"/>
    <n v="28"/>
    <n v="11"/>
    <x v="1"/>
  </r>
  <r>
    <x v="99"/>
    <n v="32"/>
    <n v="12"/>
    <x v="2"/>
  </r>
  <r>
    <x v="99"/>
    <n v="24"/>
    <n v="13"/>
    <x v="2"/>
  </r>
  <r>
    <x v="99"/>
    <n v="27"/>
    <n v="14"/>
    <x v="2"/>
  </r>
  <r>
    <x v="99"/>
    <n v="36"/>
    <n v="15"/>
    <x v="2"/>
  </r>
  <r>
    <x v="99"/>
    <n v="27"/>
    <n v="16"/>
    <x v="2"/>
  </r>
  <r>
    <x v="99"/>
    <n v="44"/>
    <n v="17"/>
    <x v="2"/>
  </r>
  <r>
    <x v="99"/>
    <n v="37"/>
    <n v="18"/>
    <x v="3"/>
  </r>
  <r>
    <x v="99"/>
    <n v="55"/>
    <n v="19"/>
    <x v="3"/>
  </r>
  <r>
    <x v="99"/>
    <n v="88"/>
    <n v="20"/>
    <x v="3"/>
  </r>
  <r>
    <x v="99"/>
    <n v="72"/>
    <n v="21"/>
    <x v="3"/>
  </r>
  <r>
    <x v="99"/>
    <n v="78"/>
    <n v="22"/>
    <x v="3"/>
  </r>
  <r>
    <x v="99"/>
    <n v="73"/>
    <n v="23"/>
    <x v="3"/>
  </r>
  <r>
    <x v="99"/>
    <n v="71"/>
    <n v="24"/>
    <x v="3"/>
  </r>
  <r>
    <x v="99"/>
    <n v="65"/>
    <n v="25"/>
    <x v="3"/>
  </r>
  <r>
    <x v="99"/>
    <n v="52"/>
    <n v="26"/>
    <x v="3"/>
  </r>
  <r>
    <x v="99"/>
    <n v="51"/>
    <n v="27"/>
    <x v="3"/>
  </r>
  <r>
    <x v="99"/>
    <n v="40"/>
    <n v="28"/>
    <x v="3"/>
  </r>
  <r>
    <x v="99"/>
    <n v="58"/>
    <n v="29"/>
    <x v="4"/>
  </r>
  <r>
    <x v="99"/>
    <n v="57"/>
    <n v="30"/>
    <x v="4"/>
  </r>
  <r>
    <x v="99"/>
    <n v="51"/>
    <n v="31"/>
    <x v="4"/>
  </r>
  <r>
    <x v="99"/>
    <n v="39"/>
    <n v="32"/>
    <x v="4"/>
  </r>
  <r>
    <x v="99"/>
    <n v="43"/>
    <n v="33"/>
    <x v="4"/>
  </r>
  <r>
    <x v="99"/>
    <n v="42"/>
    <n v="34"/>
    <x v="4"/>
  </r>
  <r>
    <x v="99"/>
    <n v="37"/>
    <n v="35"/>
    <x v="4"/>
  </r>
  <r>
    <x v="99"/>
    <n v="37"/>
    <n v="36"/>
    <x v="4"/>
  </r>
  <r>
    <x v="99"/>
    <n v="40"/>
    <n v="37"/>
    <x v="4"/>
  </r>
  <r>
    <x v="99"/>
    <n v="37"/>
    <n v="38"/>
    <x v="4"/>
  </r>
  <r>
    <x v="99"/>
    <n v="41"/>
    <n v="39"/>
    <x v="4"/>
  </r>
  <r>
    <x v="99"/>
    <n v="38"/>
    <n v="40"/>
    <x v="4"/>
  </r>
  <r>
    <x v="99"/>
    <n v="42"/>
    <n v="41"/>
    <x v="4"/>
  </r>
  <r>
    <x v="99"/>
    <n v="36"/>
    <n v="42"/>
    <x v="4"/>
  </r>
  <r>
    <x v="99"/>
    <n v="35"/>
    <n v="43"/>
    <x v="4"/>
  </r>
  <r>
    <x v="99"/>
    <n v="42"/>
    <n v="44"/>
    <x v="4"/>
  </r>
  <r>
    <x v="99"/>
    <n v="31"/>
    <n v="45"/>
    <x v="4"/>
  </r>
  <r>
    <x v="99"/>
    <n v="30"/>
    <n v="46"/>
    <x v="4"/>
  </r>
  <r>
    <x v="99"/>
    <n v="28"/>
    <n v="47"/>
    <x v="4"/>
  </r>
  <r>
    <x v="99"/>
    <n v="45"/>
    <n v="48"/>
    <x v="4"/>
  </r>
  <r>
    <x v="99"/>
    <n v="27"/>
    <n v="49"/>
    <x v="4"/>
  </r>
  <r>
    <x v="99"/>
    <n v="33"/>
    <n v="50"/>
    <x v="4"/>
  </r>
  <r>
    <x v="99"/>
    <n v="34"/>
    <n v="51"/>
    <x v="4"/>
  </r>
  <r>
    <x v="99"/>
    <n v="24"/>
    <n v="52"/>
    <x v="4"/>
  </r>
  <r>
    <x v="99"/>
    <n v="33"/>
    <n v="53"/>
    <x v="4"/>
  </r>
  <r>
    <x v="99"/>
    <n v="17"/>
    <n v="54"/>
    <x v="4"/>
  </r>
  <r>
    <x v="99"/>
    <n v="28"/>
    <n v="55"/>
    <x v="4"/>
  </r>
  <r>
    <x v="99"/>
    <n v="21"/>
    <n v="56"/>
    <x v="4"/>
  </r>
  <r>
    <x v="99"/>
    <n v="25"/>
    <n v="57"/>
    <x v="4"/>
  </r>
  <r>
    <x v="99"/>
    <n v="19"/>
    <n v="58"/>
    <x v="4"/>
  </r>
  <r>
    <x v="99"/>
    <n v="22"/>
    <n v="59"/>
    <x v="4"/>
  </r>
  <r>
    <x v="99"/>
    <n v="15"/>
    <n v="60"/>
    <x v="5"/>
  </r>
  <r>
    <x v="99"/>
    <n v="22"/>
    <n v="61"/>
    <x v="5"/>
  </r>
  <r>
    <x v="99"/>
    <n v="25"/>
    <n v="62"/>
    <x v="5"/>
  </r>
  <r>
    <x v="99"/>
    <n v="13"/>
    <n v="63"/>
    <x v="5"/>
  </r>
  <r>
    <x v="99"/>
    <n v="16"/>
    <n v="64"/>
    <x v="5"/>
  </r>
  <r>
    <x v="99"/>
    <n v="20"/>
    <n v="65"/>
    <x v="5"/>
  </r>
  <r>
    <x v="99"/>
    <n v="11"/>
    <n v="66"/>
    <x v="5"/>
  </r>
  <r>
    <x v="99"/>
    <n v="13"/>
    <n v="67"/>
    <x v="5"/>
  </r>
  <r>
    <x v="99"/>
    <n v="17"/>
    <n v="68"/>
    <x v="5"/>
  </r>
  <r>
    <x v="99"/>
    <n v="7"/>
    <n v="69"/>
    <x v="5"/>
  </r>
  <r>
    <x v="99"/>
    <n v="7"/>
    <n v="70"/>
    <x v="5"/>
  </r>
  <r>
    <x v="99"/>
    <n v="8"/>
    <n v="71"/>
    <x v="5"/>
  </r>
  <r>
    <x v="99"/>
    <n v="10"/>
    <n v="72"/>
    <x v="5"/>
  </r>
  <r>
    <x v="99"/>
    <n v="5"/>
    <n v="73"/>
    <x v="5"/>
  </r>
  <r>
    <x v="99"/>
    <n v="12"/>
    <n v="74"/>
    <x v="5"/>
  </r>
  <r>
    <x v="99"/>
    <n v="5"/>
    <n v="75"/>
    <x v="5"/>
  </r>
  <r>
    <x v="99"/>
    <n v="5"/>
    <n v="76"/>
    <x v="5"/>
  </r>
  <r>
    <x v="99"/>
    <n v="4"/>
    <n v="77"/>
    <x v="5"/>
  </r>
  <r>
    <x v="99"/>
    <n v="7"/>
    <n v="78"/>
    <x v="5"/>
  </r>
  <r>
    <x v="99"/>
    <n v="3"/>
    <n v="79"/>
    <x v="5"/>
  </r>
  <r>
    <x v="99"/>
    <n v="3"/>
    <n v="80"/>
    <x v="5"/>
  </r>
  <r>
    <x v="99"/>
    <n v="6"/>
    <n v="81"/>
    <x v="5"/>
  </r>
  <r>
    <x v="99"/>
    <n v="4"/>
    <n v="82"/>
    <x v="5"/>
  </r>
  <r>
    <x v="99"/>
    <n v="4"/>
    <n v="83"/>
    <x v="5"/>
  </r>
  <r>
    <x v="99"/>
    <n v="4"/>
    <n v="84"/>
    <x v="5"/>
  </r>
  <r>
    <x v="99"/>
    <n v="4"/>
    <n v="85"/>
    <x v="5"/>
  </r>
  <r>
    <x v="99"/>
    <n v="4"/>
    <n v="86"/>
    <x v="5"/>
  </r>
  <r>
    <x v="99"/>
    <n v="1"/>
    <n v="87"/>
    <x v="5"/>
  </r>
  <r>
    <x v="99"/>
    <n v="3"/>
    <n v="88"/>
    <x v="5"/>
  </r>
  <r>
    <x v="99"/>
    <n v="1"/>
    <n v="89"/>
    <x v="5"/>
  </r>
  <r>
    <x v="99"/>
    <n v="3"/>
    <n v="90"/>
    <x v="5"/>
  </r>
  <r>
    <x v="99"/>
    <n v="4"/>
    <n v="91"/>
    <x v="5"/>
  </r>
  <r>
    <x v="99"/>
    <n v="1"/>
    <n v="92"/>
    <x v="5"/>
  </r>
  <r>
    <x v="99"/>
    <n v="1"/>
    <n v="93"/>
    <x v="5"/>
  </r>
  <r>
    <x v="99"/>
    <n v="1"/>
    <n v="94"/>
    <x v="5"/>
  </r>
  <r>
    <x v="99"/>
    <n v="1"/>
    <n v="95"/>
    <x v="5"/>
  </r>
  <r>
    <x v="99"/>
    <n v="1"/>
    <n v="98"/>
    <x v="5"/>
  </r>
  <r>
    <x v="99"/>
    <n v="1"/>
    <n v="105"/>
    <x v="5"/>
  </r>
  <r>
    <x v="100"/>
    <n v="49"/>
    <n v="0"/>
    <x v="0"/>
  </r>
  <r>
    <x v="100"/>
    <n v="45"/>
    <n v="1"/>
    <x v="0"/>
  </r>
  <r>
    <x v="100"/>
    <n v="30"/>
    <n v="2"/>
    <x v="0"/>
  </r>
  <r>
    <x v="100"/>
    <n v="48"/>
    <n v="3"/>
    <x v="0"/>
  </r>
  <r>
    <x v="100"/>
    <n v="53"/>
    <n v="4"/>
    <x v="0"/>
  </r>
  <r>
    <x v="100"/>
    <n v="54"/>
    <n v="5"/>
    <x v="0"/>
  </r>
  <r>
    <x v="100"/>
    <n v="53"/>
    <n v="6"/>
    <x v="1"/>
  </r>
  <r>
    <x v="100"/>
    <n v="58"/>
    <n v="7"/>
    <x v="1"/>
  </r>
  <r>
    <x v="100"/>
    <n v="65"/>
    <n v="8"/>
    <x v="1"/>
  </r>
  <r>
    <x v="100"/>
    <n v="64"/>
    <n v="9"/>
    <x v="1"/>
  </r>
  <r>
    <x v="100"/>
    <n v="65"/>
    <n v="10"/>
    <x v="1"/>
  </r>
  <r>
    <x v="100"/>
    <n v="66"/>
    <n v="11"/>
    <x v="1"/>
  </r>
  <r>
    <x v="100"/>
    <n v="65"/>
    <n v="12"/>
    <x v="2"/>
  </r>
  <r>
    <x v="100"/>
    <n v="76"/>
    <n v="13"/>
    <x v="2"/>
  </r>
  <r>
    <x v="100"/>
    <n v="78"/>
    <n v="14"/>
    <x v="2"/>
  </r>
  <r>
    <x v="100"/>
    <n v="88"/>
    <n v="15"/>
    <x v="2"/>
  </r>
  <r>
    <x v="100"/>
    <n v="94"/>
    <n v="16"/>
    <x v="2"/>
  </r>
  <r>
    <x v="100"/>
    <n v="92"/>
    <n v="17"/>
    <x v="2"/>
  </r>
  <r>
    <x v="100"/>
    <n v="95"/>
    <n v="18"/>
    <x v="3"/>
  </r>
  <r>
    <x v="100"/>
    <n v="106"/>
    <n v="19"/>
    <x v="3"/>
  </r>
  <r>
    <x v="100"/>
    <n v="106"/>
    <n v="20"/>
    <x v="3"/>
  </r>
  <r>
    <x v="100"/>
    <n v="140"/>
    <n v="21"/>
    <x v="3"/>
  </r>
  <r>
    <x v="100"/>
    <n v="113"/>
    <n v="22"/>
    <x v="3"/>
  </r>
  <r>
    <x v="100"/>
    <n v="95"/>
    <n v="23"/>
    <x v="3"/>
  </r>
  <r>
    <x v="100"/>
    <n v="102"/>
    <n v="24"/>
    <x v="3"/>
  </r>
  <r>
    <x v="100"/>
    <n v="89"/>
    <n v="25"/>
    <x v="3"/>
  </r>
  <r>
    <x v="100"/>
    <n v="87"/>
    <n v="26"/>
    <x v="3"/>
  </r>
  <r>
    <x v="100"/>
    <n v="98"/>
    <n v="27"/>
    <x v="3"/>
  </r>
  <r>
    <x v="100"/>
    <n v="90"/>
    <n v="28"/>
    <x v="3"/>
  </r>
  <r>
    <x v="100"/>
    <n v="101"/>
    <n v="29"/>
    <x v="4"/>
  </r>
  <r>
    <x v="100"/>
    <n v="76"/>
    <n v="30"/>
    <x v="4"/>
  </r>
  <r>
    <x v="100"/>
    <n v="88"/>
    <n v="31"/>
    <x v="4"/>
  </r>
  <r>
    <x v="100"/>
    <n v="93"/>
    <n v="32"/>
    <x v="4"/>
  </r>
  <r>
    <x v="100"/>
    <n v="89"/>
    <n v="33"/>
    <x v="4"/>
  </r>
  <r>
    <x v="100"/>
    <n v="83"/>
    <n v="34"/>
    <x v="4"/>
  </r>
  <r>
    <x v="100"/>
    <n v="72"/>
    <n v="35"/>
    <x v="4"/>
  </r>
  <r>
    <x v="100"/>
    <n v="83"/>
    <n v="36"/>
    <x v="4"/>
  </r>
  <r>
    <x v="100"/>
    <n v="81"/>
    <n v="37"/>
    <x v="4"/>
  </r>
  <r>
    <x v="100"/>
    <n v="79"/>
    <n v="38"/>
    <x v="4"/>
  </r>
  <r>
    <x v="100"/>
    <n v="92"/>
    <n v="39"/>
    <x v="4"/>
  </r>
  <r>
    <x v="100"/>
    <n v="90"/>
    <n v="40"/>
    <x v="4"/>
  </r>
  <r>
    <x v="100"/>
    <n v="84"/>
    <n v="41"/>
    <x v="4"/>
  </r>
  <r>
    <x v="100"/>
    <n v="97"/>
    <n v="42"/>
    <x v="4"/>
  </r>
  <r>
    <x v="100"/>
    <n v="94"/>
    <n v="43"/>
    <x v="4"/>
  </r>
  <r>
    <x v="100"/>
    <n v="87"/>
    <n v="44"/>
    <x v="4"/>
  </r>
  <r>
    <x v="100"/>
    <n v="74"/>
    <n v="45"/>
    <x v="4"/>
  </r>
  <r>
    <x v="100"/>
    <n v="81"/>
    <n v="46"/>
    <x v="4"/>
  </r>
  <r>
    <x v="100"/>
    <n v="72"/>
    <n v="47"/>
    <x v="4"/>
  </r>
  <r>
    <x v="100"/>
    <n v="80"/>
    <n v="48"/>
    <x v="4"/>
  </r>
  <r>
    <x v="100"/>
    <n v="81"/>
    <n v="49"/>
    <x v="4"/>
  </r>
  <r>
    <x v="100"/>
    <n v="95"/>
    <n v="50"/>
    <x v="4"/>
  </r>
  <r>
    <x v="100"/>
    <n v="64"/>
    <n v="51"/>
    <x v="4"/>
  </r>
  <r>
    <x v="100"/>
    <n v="84"/>
    <n v="52"/>
    <x v="4"/>
  </r>
  <r>
    <x v="100"/>
    <n v="93"/>
    <n v="53"/>
    <x v="4"/>
  </r>
  <r>
    <x v="100"/>
    <n v="68"/>
    <n v="54"/>
    <x v="4"/>
  </r>
  <r>
    <x v="100"/>
    <n v="63"/>
    <n v="55"/>
    <x v="4"/>
  </r>
  <r>
    <x v="100"/>
    <n v="76"/>
    <n v="56"/>
    <x v="4"/>
  </r>
  <r>
    <x v="100"/>
    <n v="76"/>
    <n v="57"/>
    <x v="4"/>
  </r>
  <r>
    <x v="100"/>
    <n v="67"/>
    <n v="58"/>
    <x v="4"/>
  </r>
  <r>
    <x v="100"/>
    <n v="74"/>
    <n v="59"/>
    <x v="4"/>
  </r>
  <r>
    <x v="100"/>
    <n v="61"/>
    <n v="60"/>
    <x v="5"/>
  </r>
  <r>
    <x v="100"/>
    <n v="65"/>
    <n v="61"/>
    <x v="5"/>
  </r>
  <r>
    <x v="100"/>
    <n v="52"/>
    <n v="62"/>
    <x v="5"/>
  </r>
  <r>
    <x v="100"/>
    <n v="57"/>
    <n v="63"/>
    <x v="5"/>
  </r>
  <r>
    <x v="100"/>
    <n v="72"/>
    <n v="64"/>
    <x v="5"/>
  </r>
  <r>
    <x v="100"/>
    <n v="55"/>
    <n v="65"/>
    <x v="5"/>
  </r>
  <r>
    <x v="100"/>
    <n v="67"/>
    <n v="66"/>
    <x v="5"/>
  </r>
  <r>
    <x v="100"/>
    <n v="46"/>
    <n v="67"/>
    <x v="5"/>
  </r>
  <r>
    <x v="100"/>
    <n v="60"/>
    <n v="68"/>
    <x v="5"/>
  </r>
  <r>
    <x v="100"/>
    <n v="48"/>
    <n v="69"/>
    <x v="5"/>
  </r>
  <r>
    <x v="100"/>
    <n v="39"/>
    <n v="70"/>
    <x v="5"/>
  </r>
  <r>
    <x v="100"/>
    <n v="40"/>
    <n v="71"/>
    <x v="5"/>
  </r>
  <r>
    <x v="100"/>
    <n v="37"/>
    <n v="72"/>
    <x v="5"/>
  </r>
  <r>
    <x v="100"/>
    <n v="31"/>
    <n v="73"/>
    <x v="5"/>
  </r>
  <r>
    <x v="100"/>
    <n v="31"/>
    <n v="74"/>
    <x v="5"/>
  </r>
  <r>
    <x v="100"/>
    <n v="31"/>
    <n v="75"/>
    <x v="5"/>
  </r>
  <r>
    <x v="100"/>
    <n v="24"/>
    <n v="76"/>
    <x v="5"/>
  </r>
  <r>
    <x v="100"/>
    <n v="21"/>
    <n v="77"/>
    <x v="5"/>
  </r>
  <r>
    <x v="100"/>
    <n v="25"/>
    <n v="78"/>
    <x v="5"/>
  </r>
  <r>
    <x v="100"/>
    <n v="21"/>
    <n v="79"/>
    <x v="5"/>
  </r>
  <r>
    <x v="100"/>
    <n v="13"/>
    <n v="80"/>
    <x v="5"/>
  </r>
  <r>
    <x v="100"/>
    <n v="20"/>
    <n v="81"/>
    <x v="5"/>
  </r>
  <r>
    <x v="100"/>
    <n v="14"/>
    <n v="82"/>
    <x v="5"/>
  </r>
  <r>
    <x v="100"/>
    <n v="11"/>
    <n v="83"/>
    <x v="5"/>
  </r>
  <r>
    <x v="100"/>
    <n v="11"/>
    <n v="84"/>
    <x v="5"/>
  </r>
  <r>
    <x v="100"/>
    <n v="12"/>
    <n v="85"/>
    <x v="5"/>
  </r>
  <r>
    <x v="100"/>
    <n v="18"/>
    <n v="86"/>
    <x v="5"/>
  </r>
  <r>
    <x v="100"/>
    <n v="9"/>
    <n v="87"/>
    <x v="5"/>
  </r>
  <r>
    <x v="100"/>
    <n v="10"/>
    <n v="88"/>
    <x v="5"/>
  </r>
  <r>
    <x v="100"/>
    <n v="7"/>
    <n v="89"/>
    <x v="5"/>
  </r>
  <r>
    <x v="100"/>
    <n v="7"/>
    <n v="90"/>
    <x v="5"/>
  </r>
  <r>
    <x v="100"/>
    <n v="5"/>
    <n v="91"/>
    <x v="5"/>
  </r>
  <r>
    <x v="100"/>
    <n v="4"/>
    <n v="92"/>
    <x v="5"/>
  </r>
  <r>
    <x v="100"/>
    <n v="1"/>
    <n v="93"/>
    <x v="5"/>
  </r>
  <r>
    <x v="100"/>
    <n v="4"/>
    <n v="94"/>
    <x v="5"/>
  </r>
  <r>
    <x v="100"/>
    <n v="2"/>
    <n v="95"/>
    <x v="5"/>
  </r>
  <r>
    <x v="100"/>
    <n v="1"/>
    <n v="96"/>
    <x v="5"/>
  </r>
  <r>
    <x v="100"/>
    <n v="2"/>
    <n v="97"/>
    <x v="5"/>
  </r>
  <r>
    <x v="100"/>
    <n v="1"/>
    <n v="99"/>
    <x v="5"/>
  </r>
  <r>
    <x v="100"/>
    <n v="1"/>
    <n v="104"/>
    <x v="5"/>
  </r>
  <r>
    <x v="101"/>
    <n v="217"/>
    <n v="0"/>
    <x v="0"/>
  </r>
  <r>
    <x v="101"/>
    <n v="240"/>
    <n v="1"/>
    <x v="0"/>
  </r>
  <r>
    <x v="101"/>
    <n v="266"/>
    <n v="2"/>
    <x v="0"/>
  </r>
  <r>
    <x v="101"/>
    <n v="277"/>
    <n v="3"/>
    <x v="0"/>
  </r>
  <r>
    <x v="101"/>
    <n v="281"/>
    <n v="4"/>
    <x v="0"/>
  </r>
  <r>
    <x v="101"/>
    <n v="303"/>
    <n v="5"/>
    <x v="0"/>
  </r>
  <r>
    <x v="101"/>
    <n v="313"/>
    <n v="6"/>
    <x v="1"/>
  </r>
  <r>
    <x v="101"/>
    <n v="294"/>
    <n v="7"/>
    <x v="1"/>
  </r>
  <r>
    <x v="101"/>
    <n v="319"/>
    <n v="8"/>
    <x v="1"/>
  </r>
  <r>
    <x v="101"/>
    <n v="323"/>
    <n v="9"/>
    <x v="1"/>
  </r>
  <r>
    <x v="101"/>
    <n v="324"/>
    <n v="10"/>
    <x v="1"/>
  </r>
  <r>
    <x v="101"/>
    <n v="327"/>
    <n v="11"/>
    <x v="1"/>
  </r>
  <r>
    <x v="101"/>
    <n v="342"/>
    <n v="12"/>
    <x v="2"/>
  </r>
  <r>
    <x v="101"/>
    <n v="366"/>
    <n v="13"/>
    <x v="2"/>
  </r>
  <r>
    <x v="101"/>
    <n v="346"/>
    <n v="14"/>
    <x v="2"/>
  </r>
  <r>
    <x v="101"/>
    <n v="349"/>
    <n v="15"/>
    <x v="2"/>
  </r>
  <r>
    <x v="101"/>
    <n v="389"/>
    <n v="16"/>
    <x v="2"/>
  </r>
  <r>
    <x v="101"/>
    <n v="368"/>
    <n v="17"/>
    <x v="2"/>
  </r>
  <r>
    <x v="101"/>
    <n v="396"/>
    <n v="18"/>
    <x v="3"/>
  </r>
  <r>
    <x v="101"/>
    <n v="406"/>
    <n v="19"/>
    <x v="3"/>
  </r>
  <r>
    <x v="101"/>
    <n v="425"/>
    <n v="20"/>
    <x v="3"/>
  </r>
  <r>
    <x v="101"/>
    <n v="452"/>
    <n v="21"/>
    <x v="3"/>
  </r>
  <r>
    <x v="101"/>
    <n v="457"/>
    <n v="22"/>
    <x v="3"/>
  </r>
  <r>
    <x v="101"/>
    <n v="446"/>
    <n v="23"/>
    <x v="3"/>
  </r>
  <r>
    <x v="101"/>
    <n v="467"/>
    <n v="24"/>
    <x v="3"/>
  </r>
  <r>
    <x v="101"/>
    <n v="474"/>
    <n v="25"/>
    <x v="3"/>
  </r>
  <r>
    <x v="101"/>
    <n v="429"/>
    <n v="26"/>
    <x v="3"/>
  </r>
  <r>
    <x v="101"/>
    <n v="456"/>
    <n v="27"/>
    <x v="3"/>
  </r>
  <r>
    <x v="101"/>
    <n v="452"/>
    <n v="28"/>
    <x v="3"/>
  </r>
  <r>
    <x v="101"/>
    <n v="416"/>
    <n v="29"/>
    <x v="4"/>
  </r>
  <r>
    <x v="101"/>
    <n v="456"/>
    <n v="30"/>
    <x v="4"/>
  </r>
  <r>
    <x v="101"/>
    <n v="406"/>
    <n v="31"/>
    <x v="4"/>
  </r>
  <r>
    <x v="101"/>
    <n v="442"/>
    <n v="32"/>
    <x v="4"/>
  </r>
  <r>
    <x v="101"/>
    <n v="428"/>
    <n v="33"/>
    <x v="4"/>
  </r>
  <r>
    <x v="101"/>
    <n v="350"/>
    <n v="34"/>
    <x v="4"/>
  </r>
  <r>
    <x v="101"/>
    <n v="420"/>
    <n v="35"/>
    <x v="4"/>
  </r>
  <r>
    <x v="101"/>
    <n v="387"/>
    <n v="36"/>
    <x v="4"/>
  </r>
  <r>
    <x v="101"/>
    <n v="386"/>
    <n v="37"/>
    <x v="4"/>
  </r>
  <r>
    <x v="101"/>
    <n v="383"/>
    <n v="38"/>
    <x v="4"/>
  </r>
  <r>
    <x v="101"/>
    <n v="347"/>
    <n v="39"/>
    <x v="4"/>
  </r>
  <r>
    <x v="101"/>
    <n v="366"/>
    <n v="40"/>
    <x v="4"/>
  </r>
  <r>
    <x v="101"/>
    <n v="372"/>
    <n v="41"/>
    <x v="4"/>
  </r>
  <r>
    <x v="101"/>
    <n v="344"/>
    <n v="42"/>
    <x v="4"/>
  </r>
  <r>
    <x v="101"/>
    <n v="299"/>
    <n v="43"/>
    <x v="4"/>
  </r>
  <r>
    <x v="101"/>
    <n v="322"/>
    <n v="44"/>
    <x v="4"/>
  </r>
  <r>
    <x v="101"/>
    <n v="295"/>
    <n v="45"/>
    <x v="4"/>
  </r>
  <r>
    <x v="101"/>
    <n v="276"/>
    <n v="46"/>
    <x v="4"/>
  </r>
  <r>
    <x v="101"/>
    <n v="297"/>
    <n v="47"/>
    <x v="4"/>
  </r>
  <r>
    <x v="101"/>
    <n v="257"/>
    <n v="48"/>
    <x v="4"/>
  </r>
  <r>
    <x v="101"/>
    <n v="284"/>
    <n v="49"/>
    <x v="4"/>
  </r>
  <r>
    <x v="101"/>
    <n v="273"/>
    <n v="50"/>
    <x v="4"/>
  </r>
  <r>
    <x v="101"/>
    <n v="255"/>
    <n v="51"/>
    <x v="4"/>
  </r>
  <r>
    <x v="101"/>
    <n v="280"/>
    <n v="52"/>
    <x v="4"/>
  </r>
  <r>
    <x v="101"/>
    <n v="273"/>
    <n v="53"/>
    <x v="4"/>
  </r>
  <r>
    <x v="101"/>
    <n v="233"/>
    <n v="54"/>
    <x v="4"/>
  </r>
  <r>
    <x v="101"/>
    <n v="222"/>
    <n v="55"/>
    <x v="4"/>
  </r>
  <r>
    <x v="101"/>
    <n v="223"/>
    <n v="56"/>
    <x v="4"/>
  </r>
  <r>
    <x v="101"/>
    <n v="209"/>
    <n v="57"/>
    <x v="4"/>
  </r>
  <r>
    <x v="101"/>
    <n v="206"/>
    <n v="58"/>
    <x v="4"/>
  </r>
  <r>
    <x v="101"/>
    <n v="178"/>
    <n v="59"/>
    <x v="4"/>
  </r>
  <r>
    <x v="101"/>
    <n v="182"/>
    <n v="60"/>
    <x v="5"/>
  </r>
  <r>
    <x v="101"/>
    <n v="164"/>
    <n v="61"/>
    <x v="5"/>
  </r>
  <r>
    <x v="101"/>
    <n v="128"/>
    <n v="62"/>
    <x v="5"/>
  </r>
  <r>
    <x v="101"/>
    <n v="117"/>
    <n v="63"/>
    <x v="5"/>
  </r>
  <r>
    <x v="101"/>
    <n v="125"/>
    <n v="64"/>
    <x v="5"/>
  </r>
  <r>
    <x v="101"/>
    <n v="119"/>
    <n v="65"/>
    <x v="5"/>
  </r>
  <r>
    <x v="101"/>
    <n v="98"/>
    <n v="66"/>
    <x v="5"/>
  </r>
  <r>
    <x v="101"/>
    <n v="94"/>
    <n v="67"/>
    <x v="5"/>
  </r>
  <r>
    <x v="101"/>
    <n v="84"/>
    <n v="68"/>
    <x v="5"/>
  </r>
  <r>
    <x v="101"/>
    <n v="78"/>
    <n v="69"/>
    <x v="5"/>
  </r>
  <r>
    <x v="101"/>
    <n v="67"/>
    <n v="70"/>
    <x v="5"/>
  </r>
  <r>
    <x v="101"/>
    <n v="77"/>
    <n v="71"/>
    <x v="5"/>
  </r>
  <r>
    <x v="101"/>
    <n v="47"/>
    <n v="72"/>
    <x v="5"/>
  </r>
  <r>
    <x v="101"/>
    <n v="62"/>
    <n v="73"/>
    <x v="5"/>
  </r>
  <r>
    <x v="101"/>
    <n v="35"/>
    <n v="74"/>
    <x v="5"/>
  </r>
  <r>
    <x v="101"/>
    <n v="46"/>
    <n v="75"/>
    <x v="5"/>
  </r>
  <r>
    <x v="101"/>
    <n v="50"/>
    <n v="76"/>
    <x v="5"/>
  </r>
  <r>
    <x v="101"/>
    <n v="30"/>
    <n v="77"/>
    <x v="5"/>
  </r>
  <r>
    <x v="101"/>
    <n v="38"/>
    <n v="78"/>
    <x v="5"/>
  </r>
  <r>
    <x v="101"/>
    <n v="35"/>
    <n v="79"/>
    <x v="5"/>
  </r>
  <r>
    <x v="101"/>
    <n v="38"/>
    <n v="80"/>
    <x v="5"/>
  </r>
  <r>
    <x v="101"/>
    <n v="21"/>
    <n v="81"/>
    <x v="5"/>
  </r>
  <r>
    <x v="101"/>
    <n v="22"/>
    <n v="82"/>
    <x v="5"/>
  </r>
  <r>
    <x v="101"/>
    <n v="26"/>
    <n v="83"/>
    <x v="5"/>
  </r>
  <r>
    <x v="101"/>
    <n v="20"/>
    <n v="84"/>
    <x v="5"/>
  </r>
  <r>
    <x v="101"/>
    <n v="10"/>
    <n v="85"/>
    <x v="5"/>
  </r>
  <r>
    <x v="101"/>
    <n v="9"/>
    <n v="86"/>
    <x v="5"/>
  </r>
  <r>
    <x v="101"/>
    <n v="4"/>
    <n v="87"/>
    <x v="5"/>
  </r>
  <r>
    <x v="101"/>
    <n v="5"/>
    <n v="88"/>
    <x v="5"/>
  </r>
  <r>
    <x v="101"/>
    <n v="7"/>
    <n v="89"/>
    <x v="5"/>
  </r>
  <r>
    <x v="101"/>
    <n v="4"/>
    <n v="90"/>
    <x v="5"/>
  </r>
  <r>
    <x v="101"/>
    <n v="6"/>
    <n v="91"/>
    <x v="5"/>
  </r>
  <r>
    <x v="101"/>
    <n v="2"/>
    <n v="92"/>
    <x v="5"/>
  </r>
  <r>
    <x v="101"/>
    <n v="1"/>
    <n v="93"/>
    <x v="5"/>
  </r>
  <r>
    <x v="101"/>
    <n v="6"/>
    <n v="94"/>
    <x v="5"/>
  </r>
  <r>
    <x v="101"/>
    <n v="3"/>
    <n v="95"/>
    <x v="5"/>
  </r>
  <r>
    <x v="101"/>
    <n v="1"/>
    <n v="96"/>
    <x v="5"/>
  </r>
  <r>
    <x v="101"/>
    <n v="2"/>
    <n v="97"/>
    <x v="5"/>
  </r>
  <r>
    <x v="101"/>
    <n v="1"/>
    <n v="98"/>
    <x v="5"/>
  </r>
  <r>
    <x v="101"/>
    <n v="1"/>
    <n v="99"/>
    <x v="5"/>
  </r>
  <r>
    <x v="102"/>
    <n v="13"/>
    <n v="0"/>
    <x v="0"/>
  </r>
  <r>
    <x v="102"/>
    <n v="11"/>
    <n v="1"/>
    <x v="0"/>
  </r>
  <r>
    <x v="102"/>
    <n v="21"/>
    <n v="2"/>
    <x v="0"/>
  </r>
  <r>
    <x v="102"/>
    <n v="14"/>
    <n v="3"/>
    <x v="0"/>
  </r>
  <r>
    <x v="102"/>
    <n v="18"/>
    <n v="4"/>
    <x v="0"/>
  </r>
  <r>
    <x v="102"/>
    <n v="18"/>
    <n v="5"/>
    <x v="0"/>
  </r>
  <r>
    <x v="102"/>
    <n v="22"/>
    <n v="6"/>
    <x v="1"/>
  </r>
  <r>
    <x v="102"/>
    <n v="14"/>
    <n v="7"/>
    <x v="1"/>
  </r>
  <r>
    <x v="102"/>
    <n v="15"/>
    <n v="8"/>
    <x v="1"/>
  </r>
  <r>
    <x v="102"/>
    <n v="19"/>
    <n v="9"/>
    <x v="1"/>
  </r>
  <r>
    <x v="102"/>
    <n v="23"/>
    <n v="10"/>
    <x v="1"/>
  </r>
  <r>
    <x v="102"/>
    <n v="17"/>
    <n v="11"/>
    <x v="1"/>
  </r>
  <r>
    <x v="102"/>
    <n v="26"/>
    <n v="12"/>
    <x v="2"/>
  </r>
  <r>
    <x v="102"/>
    <n v="27"/>
    <n v="13"/>
    <x v="2"/>
  </r>
  <r>
    <x v="102"/>
    <n v="27"/>
    <n v="14"/>
    <x v="2"/>
  </r>
  <r>
    <x v="102"/>
    <n v="17"/>
    <n v="15"/>
    <x v="2"/>
  </r>
  <r>
    <x v="102"/>
    <n v="28"/>
    <n v="16"/>
    <x v="2"/>
  </r>
  <r>
    <x v="102"/>
    <n v="21"/>
    <n v="17"/>
    <x v="2"/>
  </r>
  <r>
    <x v="102"/>
    <n v="25"/>
    <n v="18"/>
    <x v="3"/>
  </r>
  <r>
    <x v="102"/>
    <n v="37"/>
    <n v="19"/>
    <x v="3"/>
  </r>
  <r>
    <x v="102"/>
    <n v="31"/>
    <n v="20"/>
    <x v="3"/>
  </r>
  <r>
    <x v="102"/>
    <n v="32"/>
    <n v="21"/>
    <x v="3"/>
  </r>
  <r>
    <x v="102"/>
    <n v="31"/>
    <n v="22"/>
    <x v="3"/>
  </r>
  <r>
    <x v="102"/>
    <n v="32"/>
    <n v="23"/>
    <x v="3"/>
  </r>
  <r>
    <x v="102"/>
    <n v="30"/>
    <n v="24"/>
    <x v="3"/>
  </r>
  <r>
    <x v="102"/>
    <n v="33"/>
    <n v="25"/>
    <x v="3"/>
  </r>
  <r>
    <x v="102"/>
    <n v="46"/>
    <n v="26"/>
    <x v="3"/>
  </r>
  <r>
    <x v="102"/>
    <n v="18"/>
    <n v="27"/>
    <x v="3"/>
  </r>
  <r>
    <x v="102"/>
    <n v="34"/>
    <n v="28"/>
    <x v="3"/>
  </r>
  <r>
    <x v="102"/>
    <n v="35"/>
    <n v="29"/>
    <x v="4"/>
  </r>
  <r>
    <x v="102"/>
    <n v="27"/>
    <n v="30"/>
    <x v="4"/>
  </r>
  <r>
    <x v="102"/>
    <n v="19"/>
    <n v="31"/>
    <x v="4"/>
  </r>
  <r>
    <x v="102"/>
    <n v="21"/>
    <n v="32"/>
    <x v="4"/>
  </r>
  <r>
    <x v="102"/>
    <n v="24"/>
    <n v="33"/>
    <x v="4"/>
  </r>
  <r>
    <x v="102"/>
    <n v="25"/>
    <n v="34"/>
    <x v="4"/>
  </r>
  <r>
    <x v="102"/>
    <n v="22"/>
    <n v="35"/>
    <x v="4"/>
  </r>
  <r>
    <x v="102"/>
    <n v="34"/>
    <n v="36"/>
    <x v="4"/>
  </r>
  <r>
    <x v="102"/>
    <n v="29"/>
    <n v="37"/>
    <x v="4"/>
  </r>
  <r>
    <x v="102"/>
    <n v="25"/>
    <n v="38"/>
    <x v="4"/>
  </r>
  <r>
    <x v="102"/>
    <n v="25"/>
    <n v="39"/>
    <x v="4"/>
  </r>
  <r>
    <x v="102"/>
    <n v="25"/>
    <n v="40"/>
    <x v="4"/>
  </r>
  <r>
    <x v="102"/>
    <n v="28"/>
    <n v="41"/>
    <x v="4"/>
  </r>
  <r>
    <x v="102"/>
    <n v="30"/>
    <n v="42"/>
    <x v="4"/>
  </r>
  <r>
    <x v="102"/>
    <n v="24"/>
    <n v="43"/>
    <x v="4"/>
  </r>
  <r>
    <x v="102"/>
    <n v="25"/>
    <n v="44"/>
    <x v="4"/>
  </r>
  <r>
    <x v="102"/>
    <n v="27"/>
    <n v="45"/>
    <x v="4"/>
  </r>
  <r>
    <x v="102"/>
    <n v="16"/>
    <n v="46"/>
    <x v="4"/>
  </r>
  <r>
    <x v="102"/>
    <n v="19"/>
    <n v="47"/>
    <x v="4"/>
  </r>
  <r>
    <x v="102"/>
    <n v="19"/>
    <n v="48"/>
    <x v="4"/>
  </r>
  <r>
    <x v="102"/>
    <n v="22"/>
    <n v="49"/>
    <x v="4"/>
  </r>
  <r>
    <x v="102"/>
    <n v="14"/>
    <n v="50"/>
    <x v="4"/>
  </r>
  <r>
    <x v="102"/>
    <n v="15"/>
    <n v="51"/>
    <x v="4"/>
  </r>
  <r>
    <x v="102"/>
    <n v="14"/>
    <n v="52"/>
    <x v="4"/>
  </r>
  <r>
    <x v="102"/>
    <n v="24"/>
    <n v="53"/>
    <x v="4"/>
  </r>
  <r>
    <x v="102"/>
    <n v="16"/>
    <n v="54"/>
    <x v="4"/>
  </r>
  <r>
    <x v="102"/>
    <n v="18"/>
    <n v="55"/>
    <x v="4"/>
  </r>
  <r>
    <x v="102"/>
    <n v="10"/>
    <n v="56"/>
    <x v="4"/>
  </r>
  <r>
    <x v="102"/>
    <n v="18"/>
    <n v="57"/>
    <x v="4"/>
  </r>
  <r>
    <x v="102"/>
    <n v="15"/>
    <n v="58"/>
    <x v="4"/>
  </r>
  <r>
    <x v="102"/>
    <n v="16"/>
    <n v="59"/>
    <x v="4"/>
  </r>
  <r>
    <x v="102"/>
    <n v="8"/>
    <n v="60"/>
    <x v="5"/>
  </r>
  <r>
    <x v="102"/>
    <n v="15"/>
    <n v="61"/>
    <x v="5"/>
  </r>
  <r>
    <x v="102"/>
    <n v="17"/>
    <n v="62"/>
    <x v="5"/>
  </r>
  <r>
    <x v="102"/>
    <n v="8"/>
    <n v="63"/>
    <x v="5"/>
  </r>
  <r>
    <x v="102"/>
    <n v="7"/>
    <n v="64"/>
    <x v="5"/>
  </r>
  <r>
    <x v="102"/>
    <n v="16"/>
    <n v="65"/>
    <x v="5"/>
  </r>
  <r>
    <x v="102"/>
    <n v="17"/>
    <n v="66"/>
    <x v="5"/>
  </r>
  <r>
    <x v="102"/>
    <n v="7"/>
    <n v="67"/>
    <x v="5"/>
  </r>
  <r>
    <x v="102"/>
    <n v="5"/>
    <n v="68"/>
    <x v="5"/>
  </r>
  <r>
    <x v="102"/>
    <n v="7"/>
    <n v="69"/>
    <x v="5"/>
  </r>
  <r>
    <x v="102"/>
    <n v="4"/>
    <n v="70"/>
    <x v="5"/>
  </r>
  <r>
    <x v="102"/>
    <n v="9"/>
    <n v="71"/>
    <x v="5"/>
  </r>
  <r>
    <x v="102"/>
    <n v="10"/>
    <n v="72"/>
    <x v="5"/>
  </r>
  <r>
    <x v="102"/>
    <n v="5"/>
    <n v="73"/>
    <x v="5"/>
  </r>
  <r>
    <x v="102"/>
    <n v="5"/>
    <n v="74"/>
    <x v="5"/>
  </r>
  <r>
    <x v="102"/>
    <n v="6"/>
    <n v="75"/>
    <x v="5"/>
  </r>
  <r>
    <x v="102"/>
    <n v="3"/>
    <n v="76"/>
    <x v="5"/>
  </r>
  <r>
    <x v="102"/>
    <n v="3"/>
    <n v="77"/>
    <x v="5"/>
  </r>
  <r>
    <x v="102"/>
    <n v="4"/>
    <n v="78"/>
    <x v="5"/>
  </r>
  <r>
    <x v="102"/>
    <n v="4"/>
    <n v="79"/>
    <x v="5"/>
  </r>
  <r>
    <x v="102"/>
    <n v="3"/>
    <n v="80"/>
    <x v="5"/>
  </r>
  <r>
    <x v="102"/>
    <n v="4"/>
    <n v="81"/>
    <x v="5"/>
  </r>
  <r>
    <x v="102"/>
    <n v="1"/>
    <n v="82"/>
    <x v="5"/>
  </r>
  <r>
    <x v="102"/>
    <n v="2"/>
    <n v="83"/>
    <x v="5"/>
  </r>
  <r>
    <x v="102"/>
    <n v="2"/>
    <n v="84"/>
    <x v="5"/>
  </r>
  <r>
    <x v="102"/>
    <n v="2"/>
    <n v="85"/>
    <x v="5"/>
  </r>
  <r>
    <x v="102"/>
    <n v="2"/>
    <n v="86"/>
    <x v="5"/>
  </r>
  <r>
    <x v="102"/>
    <n v="2"/>
    <n v="87"/>
    <x v="5"/>
  </r>
  <r>
    <x v="102"/>
    <n v="2"/>
    <n v="88"/>
    <x v="5"/>
  </r>
  <r>
    <x v="102"/>
    <n v="1"/>
    <n v="89"/>
    <x v="5"/>
  </r>
  <r>
    <x v="102"/>
    <n v="1"/>
    <n v="90"/>
    <x v="5"/>
  </r>
  <r>
    <x v="102"/>
    <n v="1"/>
    <n v="92"/>
    <x v="5"/>
  </r>
  <r>
    <x v="102"/>
    <n v="1"/>
    <n v="93"/>
    <x v="5"/>
  </r>
  <r>
    <x v="102"/>
    <n v="1"/>
    <n v="98"/>
    <x v="5"/>
  </r>
  <r>
    <x v="102"/>
    <n v="1"/>
    <n v="99"/>
    <x v="5"/>
  </r>
  <r>
    <x v="102"/>
    <n v="1"/>
    <n v="102"/>
    <x v="5"/>
  </r>
  <r>
    <x v="103"/>
    <n v="225"/>
    <n v="0"/>
    <x v="0"/>
  </r>
  <r>
    <x v="103"/>
    <n v="221"/>
    <n v="1"/>
    <x v="0"/>
  </r>
  <r>
    <x v="103"/>
    <n v="224"/>
    <n v="2"/>
    <x v="0"/>
  </r>
  <r>
    <x v="103"/>
    <n v="215"/>
    <n v="3"/>
    <x v="0"/>
  </r>
  <r>
    <x v="103"/>
    <n v="222"/>
    <n v="4"/>
    <x v="0"/>
  </r>
  <r>
    <x v="103"/>
    <n v="191"/>
    <n v="5"/>
    <x v="0"/>
  </r>
  <r>
    <x v="103"/>
    <n v="211"/>
    <n v="6"/>
    <x v="1"/>
  </r>
  <r>
    <x v="103"/>
    <n v="229"/>
    <n v="7"/>
    <x v="1"/>
  </r>
  <r>
    <x v="103"/>
    <n v="182"/>
    <n v="8"/>
    <x v="1"/>
  </r>
  <r>
    <x v="103"/>
    <n v="197"/>
    <n v="9"/>
    <x v="1"/>
  </r>
  <r>
    <x v="103"/>
    <n v="211"/>
    <n v="10"/>
    <x v="1"/>
  </r>
  <r>
    <x v="103"/>
    <n v="204"/>
    <n v="11"/>
    <x v="1"/>
  </r>
  <r>
    <x v="103"/>
    <n v="185"/>
    <n v="12"/>
    <x v="2"/>
  </r>
  <r>
    <x v="103"/>
    <n v="226"/>
    <n v="13"/>
    <x v="2"/>
  </r>
  <r>
    <x v="103"/>
    <n v="207"/>
    <n v="14"/>
    <x v="2"/>
  </r>
  <r>
    <x v="103"/>
    <n v="217"/>
    <n v="15"/>
    <x v="2"/>
  </r>
  <r>
    <x v="103"/>
    <n v="223"/>
    <n v="16"/>
    <x v="2"/>
  </r>
  <r>
    <x v="103"/>
    <n v="177"/>
    <n v="17"/>
    <x v="2"/>
  </r>
  <r>
    <x v="103"/>
    <n v="239"/>
    <n v="18"/>
    <x v="3"/>
  </r>
  <r>
    <x v="103"/>
    <n v="295"/>
    <n v="19"/>
    <x v="3"/>
  </r>
  <r>
    <x v="103"/>
    <n v="273"/>
    <n v="20"/>
    <x v="3"/>
  </r>
  <r>
    <x v="103"/>
    <n v="308"/>
    <n v="21"/>
    <x v="3"/>
  </r>
  <r>
    <x v="103"/>
    <n v="319"/>
    <n v="22"/>
    <x v="3"/>
  </r>
  <r>
    <x v="103"/>
    <n v="308"/>
    <n v="23"/>
    <x v="3"/>
  </r>
  <r>
    <x v="103"/>
    <n v="313"/>
    <n v="24"/>
    <x v="3"/>
  </r>
  <r>
    <x v="103"/>
    <n v="300"/>
    <n v="25"/>
    <x v="3"/>
  </r>
  <r>
    <x v="103"/>
    <n v="346"/>
    <n v="26"/>
    <x v="3"/>
  </r>
  <r>
    <x v="103"/>
    <n v="306"/>
    <n v="27"/>
    <x v="3"/>
  </r>
  <r>
    <x v="103"/>
    <n v="290"/>
    <n v="28"/>
    <x v="3"/>
  </r>
  <r>
    <x v="103"/>
    <n v="269"/>
    <n v="29"/>
    <x v="4"/>
  </r>
  <r>
    <x v="103"/>
    <n v="263"/>
    <n v="30"/>
    <x v="4"/>
  </r>
  <r>
    <x v="103"/>
    <n v="255"/>
    <n v="31"/>
    <x v="4"/>
  </r>
  <r>
    <x v="103"/>
    <n v="223"/>
    <n v="32"/>
    <x v="4"/>
  </r>
  <r>
    <x v="103"/>
    <n v="238"/>
    <n v="33"/>
    <x v="4"/>
  </r>
  <r>
    <x v="103"/>
    <n v="197"/>
    <n v="34"/>
    <x v="4"/>
  </r>
  <r>
    <x v="103"/>
    <n v="234"/>
    <n v="35"/>
    <x v="4"/>
  </r>
  <r>
    <x v="103"/>
    <n v="199"/>
    <n v="36"/>
    <x v="4"/>
  </r>
  <r>
    <x v="103"/>
    <n v="183"/>
    <n v="37"/>
    <x v="4"/>
  </r>
  <r>
    <x v="103"/>
    <n v="217"/>
    <n v="38"/>
    <x v="4"/>
  </r>
  <r>
    <x v="103"/>
    <n v="209"/>
    <n v="39"/>
    <x v="4"/>
  </r>
  <r>
    <x v="103"/>
    <n v="204"/>
    <n v="40"/>
    <x v="4"/>
  </r>
  <r>
    <x v="103"/>
    <n v="181"/>
    <n v="41"/>
    <x v="4"/>
  </r>
  <r>
    <x v="103"/>
    <n v="177"/>
    <n v="42"/>
    <x v="4"/>
  </r>
  <r>
    <x v="103"/>
    <n v="178"/>
    <n v="43"/>
    <x v="4"/>
  </r>
  <r>
    <x v="103"/>
    <n v="157"/>
    <n v="44"/>
    <x v="4"/>
  </r>
  <r>
    <x v="103"/>
    <n v="152"/>
    <n v="45"/>
    <x v="4"/>
  </r>
  <r>
    <x v="103"/>
    <n v="141"/>
    <n v="46"/>
    <x v="4"/>
  </r>
  <r>
    <x v="103"/>
    <n v="162"/>
    <n v="47"/>
    <x v="4"/>
  </r>
  <r>
    <x v="103"/>
    <n v="166"/>
    <n v="48"/>
    <x v="4"/>
  </r>
  <r>
    <x v="103"/>
    <n v="141"/>
    <n v="49"/>
    <x v="4"/>
  </r>
  <r>
    <x v="103"/>
    <n v="157"/>
    <n v="50"/>
    <x v="4"/>
  </r>
  <r>
    <x v="103"/>
    <n v="158"/>
    <n v="51"/>
    <x v="4"/>
  </r>
  <r>
    <x v="103"/>
    <n v="162"/>
    <n v="52"/>
    <x v="4"/>
  </r>
  <r>
    <x v="103"/>
    <n v="143"/>
    <n v="53"/>
    <x v="4"/>
  </r>
  <r>
    <x v="103"/>
    <n v="150"/>
    <n v="54"/>
    <x v="4"/>
  </r>
  <r>
    <x v="103"/>
    <n v="153"/>
    <n v="55"/>
    <x v="4"/>
  </r>
  <r>
    <x v="103"/>
    <n v="165"/>
    <n v="56"/>
    <x v="4"/>
  </r>
  <r>
    <x v="103"/>
    <n v="123"/>
    <n v="57"/>
    <x v="4"/>
  </r>
  <r>
    <x v="103"/>
    <n v="133"/>
    <n v="58"/>
    <x v="4"/>
  </r>
  <r>
    <x v="103"/>
    <n v="114"/>
    <n v="59"/>
    <x v="4"/>
  </r>
  <r>
    <x v="103"/>
    <n v="117"/>
    <n v="60"/>
    <x v="5"/>
  </r>
  <r>
    <x v="103"/>
    <n v="114"/>
    <n v="61"/>
    <x v="5"/>
  </r>
  <r>
    <x v="103"/>
    <n v="87"/>
    <n v="62"/>
    <x v="5"/>
  </r>
  <r>
    <x v="103"/>
    <n v="86"/>
    <n v="63"/>
    <x v="5"/>
  </r>
  <r>
    <x v="103"/>
    <n v="104"/>
    <n v="64"/>
    <x v="5"/>
  </r>
  <r>
    <x v="103"/>
    <n v="83"/>
    <n v="65"/>
    <x v="5"/>
  </r>
  <r>
    <x v="103"/>
    <n v="99"/>
    <n v="66"/>
    <x v="5"/>
  </r>
  <r>
    <x v="103"/>
    <n v="94"/>
    <n v="67"/>
    <x v="5"/>
  </r>
  <r>
    <x v="103"/>
    <n v="100"/>
    <n v="68"/>
    <x v="5"/>
  </r>
  <r>
    <x v="103"/>
    <n v="75"/>
    <n v="69"/>
    <x v="5"/>
  </r>
  <r>
    <x v="103"/>
    <n v="61"/>
    <n v="70"/>
    <x v="5"/>
  </r>
  <r>
    <x v="103"/>
    <n v="69"/>
    <n v="71"/>
    <x v="5"/>
  </r>
  <r>
    <x v="103"/>
    <n v="69"/>
    <n v="72"/>
    <x v="5"/>
  </r>
  <r>
    <x v="103"/>
    <n v="63"/>
    <n v="73"/>
    <x v="5"/>
  </r>
  <r>
    <x v="103"/>
    <n v="45"/>
    <n v="74"/>
    <x v="5"/>
  </r>
  <r>
    <x v="103"/>
    <n v="41"/>
    <n v="75"/>
    <x v="5"/>
  </r>
  <r>
    <x v="103"/>
    <n v="38"/>
    <n v="76"/>
    <x v="5"/>
  </r>
  <r>
    <x v="103"/>
    <n v="38"/>
    <n v="77"/>
    <x v="5"/>
  </r>
  <r>
    <x v="103"/>
    <n v="36"/>
    <n v="78"/>
    <x v="5"/>
  </r>
  <r>
    <x v="103"/>
    <n v="47"/>
    <n v="79"/>
    <x v="5"/>
  </r>
  <r>
    <x v="103"/>
    <n v="37"/>
    <n v="80"/>
    <x v="5"/>
  </r>
  <r>
    <x v="103"/>
    <n v="29"/>
    <n v="81"/>
    <x v="5"/>
  </r>
  <r>
    <x v="103"/>
    <n v="22"/>
    <n v="82"/>
    <x v="5"/>
  </r>
  <r>
    <x v="103"/>
    <n v="14"/>
    <n v="83"/>
    <x v="5"/>
  </r>
  <r>
    <x v="103"/>
    <n v="19"/>
    <n v="84"/>
    <x v="5"/>
  </r>
  <r>
    <x v="103"/>
    <n v="26"/>
    <n v="85"/>
    <x v="5"/>
  </r>
  <r>
    <x v="103"/>
    <n v="11"/>
    <n v="86"/>
    <x v="5"/>
  </r>
  <r>
    <x v="103"/>
    <n v="16"/>
    <n v="87"/>
    <x v="5"/>
  </r>
  <r>
    <x v="103"/>
    <n v="12"/>
    <n v="88"/>
    <x v="5"/>
  </r>
  <r>
    <x v="103"/>
    <n v="10"/>
    <n v="89"/>
    <x v="5"/>
  </r>
  <r>
    <x v="103"/>
    <n v="9"/>
    <n v="90"/>
    <x v="5"/>
  </r>
  <r>
    <x v="103"/>
    <n v="8"/>
    <n v="91"/>
    <x v="5"/>
  </r>
  <r>
    <x v="103"/>
    <n v="7"/>
    <n v="92"/>
    <x v="5"/>
  </r>
  <r>
    <x v="103"/>
    <n v="5"/>
    <n v="93"/>
    <x v="5"/>
  </r>
  <r>
    <x v="103"/>
    <n v="4"/>
    <n v="94"/>
    <x v="5"/>
  </r>
  <r>
    <x v="103"/>
    <n v="4"/>
    <n v="95"/>
    <x v="5"/>
  </r>
  <r>
    <x v="103"/>
    <n v="1"/>
    <n v="97"/>
    <x v="5"/>
  </r>
  <r>
    <x v="103"/>
    <n v="1"/>
    <n v="99"/>
    <x v="5"/>
  </r>
  <r>
    <x v="103"/>
    <n v="1"/>
    <n v="102"/>
    <x v="5"/>
  </r>
  <r>
    <x v="103"/>
    <n v="1"/>
    <n v="108"/>
    <x v="5"/>
  </r>
  <r>
    <x v="104"/>
    <n v="138"/>
    <n v="0"/>
    <x v="0"/>
  </r>
  <r>
    <x v="104"/>
    <n v="155"/>
    <n v="1"/>
    <x v="0"/>
  </r>
  <r>
    <x v="104"/>
    <n v="141"/>
    <n v="2"/>
    <x v="0"/>
  </r>
  <r>
    <x v="104"/>
    <n v="200"/>
    <n v="3"/>
    <x v="0"/>
  </r>
  <r>
    <x v="104"/>
    <n v="195"/>
    <n v="4"/>
    <x v="0"/>
  </r>
  <r>
    <x v="104"/>
    <n v="186"/>
    <n v="5"/>
    <x v="0"/>
  </r>
  <r>
    <x v="104"/>
    <n v="187"/>
    <n v="6"/>
    <x v="1"/>
  </r>
  <r>
    <x v="104"/>
    <n v="165"/>
    <n v="7"/>
    <x v="1"/>
  </r>
  <r>
    <x v="104"/>
    <n v="178"/>
    <n v="8"/>
    <x v="1"/>
  </r>
  <r>
    <x v="104"/>
    <n v="191"/>
    <n v="9"/>
    <x v="1"/>
  </r>
  <r>
    <x v="104"/>
    <n v="175"/>
    <n v="10"/>
    <x v="1"/>
  </r>
  <r>
    <x v="104"/>
    <n v="213"/>
    <n v="11"/>
    <x v="1"/>
  </r>
  <r>
    <x v="104"/>
    <n v="216"/>
    <n v="12"/>
    <x v="2"/>
  </r>
  <r>
    <x v="104"/>
    <n v="196"/>
    <n v="13"/>
    <x v="2"/>
  </r>
  <r>
    <x v="104"/>
    <n v="192"/>
    <n v="14"/>
    <x v="2"/>
  </r>
  <r>
    <x v="104"/>
    <n v="226"/>
    <n v="15"/>
    <x v="2"/>
  </r>
  <r>
    <x v="104"/>
    <n v="245"/>
    <n v="16"/>
    <x v="2"/>
  </r>
  <r>
    <x v="104"/>
    <n v="214"/>
    <n v="17"/>
    <x v="2"/>
  </r>
  <r>
    <x v="104"/>
    <n v="223"/>
    <n v="18"/>
    <x v="3"/>
  </r>
  <r>
    <x v="104"/>
    <n v="305"/>
    <n v="19"/>
    <x v="3"/>
  </r>
  <r>
    <x v="104"/>
    <n v="329"/>
    <n v="20"/>
    <x v="3"/>
  </r>
  <r>
    <x v="104"/>
    <n v="374"/>
    <n v="21"/>
    <x v="3"/>
  </r>
  <r>
    <x v="104"/>
    <n v="386"/>
    <n v="22"/>
    <x v="3"/>
  </r>
  <r>
    <x v="104"/>
    <n v="327"/>
    <n v="23"/>
    <x v="3"/>
  </r>
  <r>
    <x v="104"/>
    <n v="359"/>
    <n v="24"/>
    <x v="3"/>
  </r>
  <r>
    <x v="104"/>
    <n v="338"/>
    <n v="25"/>
    <x v="3"/>
  </r>
  <r>
    <x v="104"/>
    <n v="365"/>
    <n v="26"/>
    <x v="3"/>
  </r>
  <r>
    <x v="104"/>
    <n v="376"/>
    <n v="27"/>
    <x v="3"/>
  </r>
  <r>
    <x v="104"/>
    <n v="414"/>
    <n v="28"/>
    <x v="3"/>
  </r>
  <r>
    <x v="104"/>
    <n v="401"/>
    <n v="29"/>
    <x v="4"/>
  </r>
  <r>
    <x v="104"/>
    <n v="374"/>
    <n v="30"/>
    <x v="4"/>
  </r>
  <r>
    <x v="104"/>
    <n v="373"/>
    <n v="31"/>
    <x v="4"/>
  </r>
  <r>
    <x v="104"/>
    <n v="351"/>
    <n v="32"/>
    <x v="4"/>
  </r>
  <r>
    <x v="104"/>
    <n v="325"/>
    <n v="33"/>
    <x v="4"/>
  </r>
  <r>
    <x v="104"/>
    <n v="354"/>
    <n v="34"/>
    <x v="4"/>
  </r>
  <r>
    <x v="104"/>
    <n v="293"/>
    <n v="35"/>
    <x v="4"/>
  </r>
  <r>
    <x v="104"/>
    <n v="300"/>
    <n v="36"/>
    <x v="4"/>
  </r>
  <r>
    <x v="104"/>
    <n v="287"/>
    <n v="37"/>
    <x v="4"/>
  </r>
  <r>
    <x v="104"/>
    <n v="279"/>
    <n v="38"/>
    <x v="4"/>
  </r>
  <r>
    <x v="104"/>
    <n v="275"/>
    <n v="39"/>
    <x v="4"/>
  </r>
  <r>
    <x v="104"/>
    <n v="255"/>
    <n v="40"/>
    <x v="4"/>
  </r>
  <r>
    <x v="104"/>
    <n v="272"/>
    <n v="41"/>
    <x v="4"/>
  </r>
  <r>
    <x v="104"/>
    <n v="234"/>
    <n v="42"/>
    <x v="4"/>
  </r>
  <r>
    <x v="104"/>
    <n v="229"/>
    <n v="43"/>
    <x v="4"/>
  </r>
  <r>
    <x v="104"/>
    <n v="204"/>
    <n v="44"/>
    <x v="4"/>
  </r>
  <r>
    <x v="104"/>
    <n v="202"/>
    <n v="45"/>
    <x v="4"/>
  </r>
  <r>
    <x v="104"/>
    <n v="177"/>
    <n v="46"/>
    <x v="4"/>
  </r>
  <r>
    <x v="104"/>
    <n v="164"/>
    <n v="47"/>
    <x v="4"/>
  </r>
  <r>
    <x v="104"/>
    <n v="129"/>
    <n v="48"/>
    <x v="4"/>
  </r>
  <r>
    <x v="104"/>
    <n v="163"/>
    <n v="49"/>
    <x v="4"/>
  </r>
  <r>
    <x v="104"/>
    <n v="151"/>
    <n v="50"/>
    <x v="4"/>
  </r>
  <r>
    <x v="104"/>
    <n v="139"/>
    <n v="51"/>
    <x v="4"/>
  </r>
  <r>
    <x v="104"/>
    <n v="149"/>
    <n v="52"/>
    <x v="4"/>
  </r>
  <r>
    <x v="104"/>
    <n v="168"/>
    <n v="53"/>
    <x v="4"/>
  </r>
  <r>
    <x v="104"/>
    <n v="144"/>
    <n v="54"/>
    <x v="4"/>
  </r>
  <r>
    <x v="104"/>
    <n v="126"/>
    <n v="55"/>
    <x v="4"/>
  </r>
  <r>
    <x v="104"/>
    <n v="125"/>
    <n v="56"/>
    <x v="4"/>
  </r>
  <r>
    <x v="104"/>
    <n v="125"/>
    <n v="57"/>
    <x v="4"/>
  </r>
  <r>
    <x v="104"/>
    <n v="126"/>
    <n v="58"/>
    <x v="4"/>
  </r>
  <r>
    <x v="104"/>
    <n v="124"/>
    <n v="59"/>
    <x v="4"/>
  </r>
  <r>
    <x v="104"/>
    <n v="103"/>
    <n v="60"/>
    <x v="5"/>
  </r>
  <r>
    <x v="104"/>
    <n v="84"/>
    <n v="61"/>
    <x v="5"/>
  </r>
  <r>
    <x v="104"/>
    <n v="89"/>
    <n v="62"/>
    <x v="5"/>
  </r>
  <r>
    <x v="104"/>
    <n v="78"/>
    <n v="63"/>
    <x v="5"/>
  </r>
  <r>
    <x v="104"/>
    <n v="57"/>
    <n v="64"/>
    <x v="5"/>
  </r>
  <r>
    <x v="104"/>
    <n v="55"/>
    <n v="65"/>
    <x v="5"/>
  </r>
  <r>
    <x v="104"/>
    <n v="62"/>
    <n v="66"/>
    <x v="5"/>
  </r>
  <r>
    <x v="104"/>
    <n v="49"/>
    <n v="67"/>
    <x v="5"/>
  </r>
  <r>
    <x v="104"/>
    <n v="44"/>
    <n v="68"/>
    <x v="5"/>
  </r>
  <r>
    <x v="104"/>
    <n v="27"/>
    <n v="69"/>
    <x v="5"/>
  </r>
  <r>
    <x v="104"/>
    <n v="29"/>
    <n v="70"/>
    <x v="5"/>
  </r>
  <r>
    <x v="104"/>
    <n v="29"/>
    <n v="71"/>
    <x v="5"/>
  </r>
  <r>
    <x v="104"/>
    <n v="32"/>
    <n v="72"/>
    <x v="5"/>
  </r>
  <r>
    <x v="104"/>
    <n v="28"/>
    <n v="73"/>
    <x v="5"/>
  </r>
  <r>
    <x v="104"/>
    <n v="21"/>
    <n v="74"/>
    <x v="5"/>
  </r>
  <r>
    <x v="104"/>
    <n v="22"/>
    <n v="75"/>
    <x v="5"/>
  </r>
  <r>
    <x v="104"/>
    <n v="16"/>
    <n v="76"/>
    <x v="5"/>
  </r>
  <r>
    <x v="104"/>
    <n v="12"/>
    <n v="77"/>
    <x v="5"/>
  </r>
  <r>
    <x v="104"/>
    <n v="10"/>
    <n v="78"/>
    <x v="5"/>
  </r>
  <r>
    <x v="104"/>
    <n v="18"/>
    <n v="79"/>
    <x v="5"/>
  </r>
  <r>
    <x v="104"/>
    <n v="12"/>
    <n v="80"/>
    <x v="5"/>
  </r>
  <r>
    <x v="104"/>
    <n v="10"/>
    <n v="81"/>
    <x v="5"/>
  </r>
  <r>
    <x v="104"/>
    <n v="10"/>
    <n v="82"/>
    <x v="5"/>
  </r>
  <r>
    <x v="104"/>
    <n v="10"/>
    <n v="83"/>
    <x v="5"/>
  </r>
  <r>
    <x v="104"/>
    <n v="7"/>
    <n v="84"/>
    <x v="5"/>
  </r>
  <r>
    <x v="104"/>
    <n v="6"/>
    <n v="85"/>
    <x v="5"/>
  </r>
  <r>
    <x v="104"/>
    <n v="9"/>
    <n v="86"/>
    <x v="5"/>
  </r>
  <r>
    <x v="104"/>
    <n v="7"/>
    <n v="87"/>
    <x v="5"/>
  </r>
  <r>
    <x v="104"/>
    <n v="9"/>
    <n v="88"/>
    <x v="5"/>
  </r>
  <r>
    <x v="104"/>
    <n v="4"/>
    <n v="89"/>
    <x v="5"/>
  </r>
  <r>
    <x v="104"/>
    <n v="3"/>
    <n v="90"/>
    <x v="5"/>
  </r>
  <r>
    <x v="104"/>
    <n v="5"/>
    <n v="91"/>
    <x v="5"/>
  </r>
  <r>
    <x v="104"/>
    <n v="5"/>
    <n v="92"/>
    <x v="5"/>
  </r>
  <r>
    <x v="104"/>
    <n v="2"/>
    <n v="93"/>
    <x v="5"/>
  </r>
  <r>
    <x v="104"/>
    <n v="1"/>
    <n v="94"/>
    <x v="5"/>
  </r>
  <r>
    <x v="104"/>
    <n v="2"/>
    <n v="95"/>
    <x v="5"/>
  </r>
  <r>
    <x v="104"/>
    <n v="1"/>
    <n v="96"/>
    <x v="5"/>
  </r>
  <r>
    <x v="104"/>
    <n v="1"/>
    <n v="97"/>
    <x v="5"/>
  </r>
  <r>
    <x v="105"/>
    <n v="72"/>
    <n v="0"/>
    <x v="0"/>
  </r>
  <r>
    <x v="105"/>
    <n v="67"/>
    <n v="1"/>
    <x v="0"/>
  </r>
  <r>
    <x v="105"/>
    <n v="70"/>
    <n v="2"/>
    <x v="0"/>
  </r>
  <r>
    <x v="105"/>
    <n v="91"/>
    <n v="3"/>
    <x v="0"/>
  </r>
  <r>
    <x v="105"/>
    <n v="75"/>
    <n v="4"/>
    <x v="0"/>
  </r>
  <r>
    <x v="105"/>
    <n v="80"/>
    <n v="5"/>
    <x v="0"/>
  </r>
  <r>
    <x v="105"/>
    <n v="88"/>
    <n v="6"/>
    <x v="1"/>
  </r>
  <r>
    <x v="105"/>
    <n v="69"/>
    <n v="7"/>
    <x v="1"/>
  </r>
  <r>
    <x v="105"/>
    <n v="74"/>
    <n v="8"/>
    <x v="1"/>
  </r>
  <r>
    <x v="105"/>
    <n v="78"/>
    <n v="9"/>
    <x v="1"/>
  </r>
  <r>
    <x v="105"/>
    <n v="87"/>
    <n v="10"/>
    <x v="1"/>
  </r>
  <r>
    <x v="105"/>
    <n v="78"/>
    <n v="11"/>
    <x v="1"/>
  </r>
  <r>
    <x v="105"/>
    <n v="74"/>
    <n v="12"/>
    <x v="2"/>
  </r>
  <r>
    <x v="105"/>
    <n v="93"/>
    <n v="13"/>
    <x v="2"/>
  </r>
  <r>
    <x v="105"/>
    <n v="83"/>
    <n v="14"/>
    <x v="2"/>
  </r>
  <r>
    <x v="105"/>
    <n v="96"/>
    <n v="15"/>
    <x v="2"/>
  </r>
  <r>
    <x v="105"/>
    <n v="111"/>
    <n v="16"/>
    <x v="2"/>
  </r>
  <r>
    <x v="105"/>
    <n v="109"/>
    <n v="17"/>
    <x v="2"/>
  </r>
  <r>
    <x v="105"/>
    <n v="135"/>
    <n v="18"/>
    <x v="3"/>
  </r>
  <r>
    <x v="105"/>
    <n v="122"/>
    <n v="19"/>
    <x v="3"/>
  </r>
  <r>
    <x v="105"/>
    <n v="154"/>
    <n v="20"/>
    <x v="3"/>
  </r>
  <r>
    <x v="105"/>
    <n v="159"/>
    <n v="21"/>
    <x v="3"/>
  </r>
  <r>
    <x v="105"/>
    <n v="156"/>
    <n v="22"/>
    <x v="3"/>
  </r>
  <r>
    <x v="105"/>
    <n v="147"/>
    <n v="23"/>
    <x v="3"/>
  </r>
  <r>
    <x v="105"/>
    <n v="144"/>
    <n v="24"/>
    <x v="3"/>
  </r>
  <r>
    <x v="105"/>
    <n v="175"/>
    <n v="25"/>
    <x v="3"/>
  </r>
  <r>
    <x v="105"/>
    <n v="129"/>
    <n v="26"/>
    <x v="3"/>
  </r>
  <r>
    <x v="105"/>
    <n v="160"/>
    <n v="27"/>
    <x v="3"/>
  </r>
  <r>
    <x v="105"/>
    <n v="157"/>
    <n v="28"/>
    <x v="3"/>
  </r>
  <r>
    <x v="105"/>
    <n v="136"/>
    <n v="29"/>
    <x v="4"/>
  </r>
  <r>
    <x v="105"/>
    <n v="163"/>
    <n v="30"/>
    <x v="4"/>
  </r>
  <r>
    <x v="105"/>
    <n v="129"/>
    <n v="31"/>
    <x v="4"/>
  </r>
  <r>
    <x v="105"/>
    <n v="122"/>
    <n v="32"/>
    <x v="4"/>
  </r>
  <r>
    <x v="105"/>
    <n v="131"/>
    <n v="33"/>
    <x v="4"/>
  </r>
  <r>
    <x v="105"/>
    <n v="140"/>
    <n v="34"/>
    <x v="4"/>
  </r>
  <r>
    <x v="105"/>
    <n v="130"/>
    <n v="35"/>
    <x v="4"/>
  </r>
  <r>
    <x v="105"/>
    <n v="118"/>
    <n v="36"/>
    <x v="4"/>
  </r>
  <r>
    <x v="105"/>
    <n v="124"/>
    <n v="37"/>
    <x v="4"/>
  </r>
  <r>
    <x v="105"/>
    <n v="96"/>
    <n v="38"/>
    <x v="4"/>
  </r>
  <r>
    <x v="105"/>
    <n v="97"/>
    <n v="39"/>
    <x v="4"/>
  </r>
  <r>
    <x v="105"/>
    <n v="129"/>
    <n v="40"/>
    <x v="4"/>
  </r>
  <r>
    <x v="105"/>
    <n v="121"/>
    <n v="41"/>
    <x v="4"/>
  </r>
  <r>
    <x v="105"/>
    <n v="112"/>
    <n v="42"/>
    <x v="4"/>
  </r>
  <r>
    <x v="105"/>
    <n v="93"/>
    <n v="43"/>
    <x v="4"/>
  </r>
  <r>
    <x v="105"/>
    <n v="89"/>
    <n v="44"/>
    <x v="4"/>
  </r>
  <r>
    <x v="105"/>
    <n v="107"/>
    <n v="45"/>
    <x v="4"/>
  </r>
  <r>
    <x v="105"/>
    <n v="78"/>
    <n v="46"/>
    <x v="4"/>
  </r>
  <r>
    <x v="105"/>
    <n v="80"/>
    <n v="47"/>
    <x v="4"/>
  </r>
  <r>
    <x v="105"/>
    <n v="84"/>
    <n v="48"/>
    <x v="4"/>
  </r>
  <r>
    <x v="105"/>
    <n v="65"/>
    <n v="49"/>
    <x v="4"/>
  </r>
  <r>
    <x v="105"/>
    <n v="80"/>
    <n v="50"/>
    <x v="4"/>
  </r>
  <r>
    <x v="105"/>
    <n v="73"/>
    <n v="51"/>
    <x v="4"/>
  </r>
  <r>
    <x v="105"/>
    <n v="79"/>
    <n v="52"/>
    <x v="4"/>
  </r>
  <r>
    <x v="105"/>
    <n v="97"/>
    <n v="53"/>
    <x v="4"/>
  </r>
  <r>
    <x v="105"/>
    <n v="90"/>
    <n v="54"/>
    <x v="4"/>
  </r>
  <r>
    <x v="105"/>
    <n v="79"/>
    <n v="55"/>
    <x v="4"/>
  </r>
  <r>
    <x v="105"/>
    <n v="84"/>
    <n v="56"/>
    <x v="4"/>
  </r>
  <r>
    <x v="105"/>
    <n v="75"/>
    <n v="57"/>
    <x v="4"/>
  </r>
  <r>
    <x v="105"/>
    <n v="73"/>
    <n v="58"/>
    <x v="4"/>
  </r>
  <r>
    <x v="105"/>
    <n v="85"/>
    <n v="59"/>
    <x v="4"/>
  </r>
  <r>
    <x v="105"/>
    <n v="68"/>
    <n v="60"/>
    <x v="5"/>
  </r>
  <r>
    <x v="105"/>
    <n v="63"/>
    <n v="61"/>
    <x v="5"/>
  </r>
  <r>
    <x v="105"/>
    <n v="62"/>
    <n v="62"/>
    <x v="5"/>
  </r>
  <r>
    <x v="105"/>
    <n v="56"/>
    <n v="63"/>
    <x v="5"/>
  </r>
  <r>
    <x v="105"/>
    <n v="52"/>
    <n v="64"/>
    <x v="5"/>
  </r>
  <r>
    <x v="105"/>
    <n v="45"/>
    <n v="65"/>
    <x v="5"/>
  </r>
  <r>
    <x v="105"/>
    <n v="48"/>
    <n v="66"/>
    <x v="5"/>
  </r>
  <r>
    <x v="105"/>
    <n v="36"/>
    <n v="67"/>
    <x v="5"/>
  </r>
  <r>
    <x v="105"/>
    <n v="44"/>
    <n v="68"/>
    <x v="5"/>
  </r>
  <r>
    <x v="105"/>
    <n v="30"/>
    <n v="69"/>
    <x v="5"/>
  </r>
  <r>
    <x v="105"/>
    <n v="25"/>
    <n v="70"/>
    <x v="5"/>
  </r>
  <r>
    <x v="105"/>
    <n v="31"/>
    <n v="71"/>
    <x v="5"/>
  </r>
  <r>
    <x v="105"/>
    <n v="20"/>
    <n v="72"/>
    <x v="5"/>
  </r>
  <r>
    <x v="105"/>
    <n v="28"/>
    <n v="73"/>
    <x v="5"/>
  </r>
  <r>
    <x v="105"/>
    <n v="24"/>
    <n v="74"/>
    <x v="5"/>
  </r>
  <r>
    <x v="105"/>
    <n v="18"/>
    <n v="75"/>
    <x v="5"/>
  </r>
  <r>
    <x v="105"/>
    <n v="14"/>
    <n v="76"/>
    <x v="5"/>
  </r>
  <r>
    <x v="105"/>
    <n v="14"/>
    <n v="77"/>
    <x v="5"/>
  </r>
  <r>
    <x v="105"/>
    <n v="26"/>
    <n v="78"/>
    <x v="5"/>
  </r>
  <r>
    <x v="105"/>
    <n v="13"/>
    <n v="79"/>
    <x v="5"/>
  </r>
  <r>
    <x v="105"/>
    <n v="17"/>
    <n v="80"/>
    <x v="5"/>
  </r>
  <r>
    <x v="105"/>
    <n v="21"/>
    <n v="81"/>
    <x v="5"/>
  </r>
  <r>
    <x v="105"/>
    <n v="14"/>
    <n v="82"/>
    <x v="5"/>
  </r>
  <r>
    <x v="105"/>
    <n v="11"/>
    <n v="83"/>
    <x v="5"/>
  </r>
  <r>
    <x v="105"/>
    <n v="12"/>
    <n v="84"/>
    <x v="5"/>
  </r>
  <r>
    <x v="105"/>
    <n v="6"/>
    <n v="85"/>
    <x v="5"/>
  </r>
  <r>
    <x v="105"/>
    <n v="11"/>
    <n v="86"/>
    <x v="5"/>
  </r>
  <r>
    <x v="105"/>
    <n v="10"/>
    <n v="87"/>
    <x v="5"/>
  </r>
  <r>
    <x v="105"/>
    <n v="4"/>
    <n v="88"/>
    <x v="5"/>
  </r>
  <r>
    <x v="105"/>
    <n v="6"/>
    <n v="89"/>
    <x v="5"/>
  </r>
  <r>
    <x v="105"/>
    <n v="6"/>
    <n v="90"/>
    <x v="5"/>
  </r>
  <r>
    <x v="105"/>
    <n v="4"/>
    <n v="91"/>
    <x v="5"/>
  </r>
  <r>
    <x v="105"/>
    <n v="3"/>
    <n v="92"/>
    <x v="5"/>
  </r>
  <r>
    <x v="105"/>
    <n v="3"/>
    <n v="93"/>
    <x v="5"/>
  </r>
  <r>
    <x v="105"/>
    <n v="2"/>
    <n v="94"/>
    <x v="5"/>
  </r>
  <r>
    <x v="105"/>
    <n v="1"/>
    <n v="95"/>
    <x v="5"/>
  </r>
  <r>
    <x v="105"/>
    <n v="1"/>
    <n v="100"/>
    <x v="5"/>
  </r>
  <r>
    <x v="106"/>
    <n v="25"/>
    <n v="0"/>
    <x v="0"/>
  </r>
  <r>
    <x v="106"/>
    <n v="25"/>
    <n v="1"/>
    <x v="0"/>
  </r>
  <r>
    <x v="106"/>
    <n v="24"/>
    <n v="2"/>
    <x v="0"/>
  </r>
  <r>
    <x v="106"/>
    <n v="27"/>
    <n v="3"/>
    <x v="0"/>
  </r>
  <r>
    <x v="106"/>
    <n v="40"/>
    <n v="4"/>
    <x v="0"/>
  </r>
  <r>
    <x v="106"/>
    <n v="28"/>
    <n v="5"/>
    <x v="0"/>
  </r>
  <r>
    <x v="106"/>
    <n v="20"/>
    <n v="6"/>
    <x v="1"/>
  </r>
  <r>
    <x v="106"/>
    <n v="34"/>
    <n v="7"/>
    <x v="1"/>
  </r>
  <r>
    <x v="106"/>
    <n v="22"/>
    <n v="8"/>
    <x v="1"/>
  </r>
  <r>
    <x v="106"/>
    <n v="27"/>
    <n v="9"/>
    <x v="1"/>
  </r>
  <r>
    <x v="106"/>
    <n v="52"/>
    <n v="10"/>
    <x v="1"/>
  </r>
  <r>
    <x v="106"/>
    <n v="24"/>
    <n v="11"/>
    <x v="1"/>
  </r>
  <r>
    <x v="106"/>
    <n v="42"/>
    <n v="12"/>
    <x v="2"/>
  </r>
  <r>
    <x v="106"/>
    <n v="35"/>
    <n v="13"/>
    <x v="2"/>
  </r>
  <r>
    <x v="106"/>
    <n v="32"/>
    <n v="14"/>
    <x v="2"/>
  </r>
  <r>
    <x v="106"/>
    <n v="37"/>
    <n v="15"/>
    <x v="2"/>
  </r>
  <r>
    <x v="106"/>
    <n v="43"/>
    <n v="16"/>
    <x v="2"/>
  </r>
  <r>
    <x v="106"/>
    <n v="31"/>
    <n v="17"/>
    <x v="2"/>
  </r>
  <r>
    <x v="106"/>
    <n v="36"/>
    <n v="18"/>
    <x v="3"/>
  </r>
  <r>
    <x v="106"/>
    <n v="39"/>
    <n v="19"/>
    <x v="3"/>
  </r>
  <r>
    <x v="106"/>
    <n v="58"/>
    <n v="20"/>
    <x v="3"/>
  </r>
  <r>
    <x v="106"/>
    <n v="71"/>
    <n v="21"/>
    <x v="3"/>
  </r>
  <r>
    <x v="106"/>
    <n v="58"/>
    <n v="22"/>
    <x v="3"/>
  </r>
  <r>
    <x v="106"/>
    <n v="58"/>
    <n v="23"/>
    <x v="3"/>
  </r>
  <r>
    <x v="106"/>
    <n v="65"/>
    <n v="24"/>
    <x v="3"/>
  </r>
  <r>
    <x v="106"/>
    <n v="64"/>
    <n v="25"/>
    <x v="3"/>
  </r>
  <r>
    <x v="106"/>
    <n v="69"/>
    <n v="26"/>
    <x v="3"/>
  </r>
  <r>
    <x v="106"/>
    <n v="57"/>
    <n v="27"/>
    <x v="3"/>
  </r>
  <r>
    <x v="106"/>
    <n v="58"/>
    <n v="28"/>
    <x v="3"/>
  </r>
  <r>
    <x v="106"/>
    <n v="62"/>
    <n v="29"/>
    <x v="4"/>
  </r>
  <r>
    <x v="106"/>
    <n v="63"/>
    <n v="30"/>
    <x v="4"/>
  </r>
  <r>
    <x v="106"/>
    <n v="60"/>
    <n v="31"/>
    <x v="4"/>
  </r>
  <r>
    <x v="106"/>
    <n v="64"/>
    <n v="32"/>
    <x v="4"/>
  </r>
  <r>
    <x v="106"/>
    <n v="53"/>
    <n v="33"/>
    <x v="4"/>
  </r>
  <r>
    <x v="106"/>
    <n v="46"/>
    <n v="34"/>
    <x v="4"/>
  </r>
  <r>
    <x v="106"/>
    <n v="58"/>
    <n v="35"/>
    <x v="4"/>
  </r>
  <r>
    <x v="106"/>
    <n v="56"/>
    <n v="36"/>
    <x v="4"/>
  </r>
  <r>
    <x v="106"/>
    <n v="47"/>
    <n v="37"/>
    <x v="4"/>
  </r>
  <r>
    <x v="106"/>
    <n v="48"/>
    <n v="38"/>
    <x v="4"/>
  </r>
  <r>
    <x v="106"/>
    <n v="44"/>
    <n v="39"/>
    <x v="4"/>
  </r>
  <r>
    <x v="106"/>
    <n v="54"/>
    <n v="40"/>
    <x v="4"/>
  </r>
  <r>
    <x v="106"/>
    <n v="52"/>
    <n v="41"/>
    <x v="4"/>
  </r>
  <r>
    <x v="106"/>
    <n v="41"/>
    <n v="42"/>
    <x v="4"/>
  </r>
  <r>
    <x v="106"/>
    <n v="42"/>
    <n v="43"/>
    <x v="4"/>
  </r>
  <r>
    <x v="106"/>
    <n v="48"/>
    <n v="44"/>
    <x v="4"/>
  </r>
  <r>
    <x v="106"/>
    <n v="35"/>
    <n v="45"/>
    <x v="4"/>
  </r>
  <r>
    <x v="106"/>
    <n v="48"/>
    <n v="46"/>
    <x v="4"/>
  </r>
  <r>
    <x v="106"/>
    <n v="38"/>
    <n v="47"/>
    <x v="4"/>
  </r>
  <r>
    <x v="106"/>
    <n v="38"/>
    <n v="48"/>
    <x v="4"/>
  </r>
  <r>
    <x v="106"/>
    <n v="40"/>
    <n v="49"/>
    <x v="4"/>
  </r>
  <r>
    <x v="106"/>
    <n v="38"/>
    <n v="50"/>
    <x v="4"/>
  </r>
  <r>
    <x v="106"/>
    <n v="31"/>
    <n v="51"/>
    <x v="4"/>
  </r>
  <r>
    <x v="106"/>
    <n v="52"/>
    <n v="52"/>
    <x v="4"/>
  </r>
  <r>
    <x v="106"/>
    <n v="54"/>
    <n v="53"/>
    <x v="4"/>
  </r>
  <r>
    <x v="106"/>
    <n v="34"/>
    <n v="54"/>
    <x v="4"/>
  </r>
  <r>
    <x v="106"/>
    <n v="38"/>
    <n v="55"/>
    <x v="4"/>
  </r>
  <r>
    <x v="106"/>
    <n v="41"/>
    <n v="56"/>
    <x v="4"/>
  </r>
  <r>
    <x v="106"/>
    <n v="31"/>
    <n v="57"/>
    <x v="4"/>
  </r>
  <r>
    <x v="106"/>
    <n v="53"/>
    <n v="58"/>
    <x v="4"/>
  </r>
  <r>
    <x v="106"/>
    <n v="31"/>
    <n v="59"/>
    <x v="4"/>
  </r>
  <r>
    <x v="106"/>
    <n v="40"/>
    <n v="60"/>
    <x v="5"/>
  </r>
  <r>
    <x v="106"/>
    <n v="28"/>
    <n v="61"/>
    <x v="5"/>
  </r>
  <r>
    <x v="106"/>
    <n v="25"/>
    <n v="62"/>
    <x v="5"/>
  </r>
  <r>
    <x v="106"/>
    <n v="24"/>
    <n v="63"/>
    <x v="5"/>
  </r>
  <r>
    <x v="106"/>
    <n v="28"/>
    <n v="64"/>
    <x v="5"/>
  </r>
  <r>
    <x v="106"/>
    <n v="26"/>
    <n v="65"/>
    <x v="5"/>
  </r>
  <r>
    <x v="106"/>
    <n v="14"/>
    <n v="66"/>
    <x v="5"/>
  </r>
  <r>
    <x v="106"/>
    <n v="13"/>
    <n v="67"/>
    <x v="5"/>
  </r>
  <r>
    <x v="106"/>
    <n v="20"/>
    <n v="68"/>
    <x v="5"/>
  </r>
  <r>
    <x v="106"/>
    <n v="17"/>
    <n v="69"/>
    <x v="5"/>
  </r>
  <r>
    <x v="106"/>
    <n v="21"/>
    <n v="70"/>
    <x v="5"/>
  </r>
  <r>
    <x v="106"/>
    <n v="8"/>
    <n v="71"/>
    <x v="5"/>
  </r>
  <r>
    <x v="106"/>
    <n v="13"/>
    <n v="72"/>
    <x v="5"/>
  </r>
  <r>
    <x v="106"/>
    <n v="12"/>
    <n v="73"/>
    <x v="5"/>
  </r>
  <r>
    <x v="106"/>
    <n v="13"/>
    <n v="74"/>
    <x v="5"/>
  </r>
  <r>
    <x v="106"/>
    <n v="11"/>
    <n v="75"/>
    <x v="5"/>
  </r>
  <r>
    <x v="106"/>
    <n v="11"/>
    <n v="76"/>
    <x v="5"/>
  </r>
  <r>
    <x v="106"/>
    <n v="11"/>
    <n v="77"/>
    <x v="5"/>
  </r>
  <r>
    <x v="106"/>
    <n v="8"/>
    <n v="78"/>
    <x v="5"/>
  </r>
  <r>
    <x v="106"/>
    <n v="5"/>
    <n v="79"/>
    <x v="5"/>
  </r>
  <r>
    <x v="106"/>
    <n v="4"/>
    <n v="80"/>
    <x v="5"/>
  </r>
  <r>
    <x v="106"/>
    <n v="9"/>
    <n v="81"/>
    <x v="5"/>
  </r>
  <r>
    <x v="106"/>
    <n v="3"/>
    <n v="82"/>
    <x v="5"/>
  </r>
  <r>
    <x v="106"/>
    <n v="9"/>
    <n v="83"/>
    <x v="5"/>
  </r>
  <r>
    <x v="106"/>
    <n v="3"/>
    <n v="84"/>
    <x v="5"/>
  </r>
  <r>
    <x v="106"/>
    <n v="2"/>
    <n v="85"/>
    <x v="5"/>
  </r>
  <r>
    <x v="106"/>
    <n v="3"/>
    <n v="86"/>
    <x v="5"/>
  </r>
  <r>
    <x v="106"/>
    <n v="1"/>
    <n v="87"/>
    <x v="5"/>
  </r>
  <r>
    <x v="106"/>
    <n v="6"/>
    <n v="88"/>
    <x v="5"/>
  </r>
  <r>
    <x v="106"/>
    <n v="2"/>
    <n v="89"/>
    <x v="5"/>
  </r>
  <r>
    <x v="106"/>
    <n v="3"/>
    <n v="90"/>
    <x v="5"/>
  </r>
  <r>
    <x v="106"/>
    <n v="1"/>
    <n v="91"/>
    <x v="5"/>
  </r>
  <r>
    <x v="106"/>
    <n v="2"/>
    <n v="92"/>
    <x v="5"/>
  </r>
  <r>
    <x v="106"/>
    <n v="1"/>
    <n v="93"/>
    <x v="5"/>
  </r>
  <r>
    <x v="106"/>
    <n v="1"/>
    <n v="95"/>
    <x v="5"/>
  </r>
  <r>
    <x v="107"/>
    <n v="31"/>
    <n v="0"/>
    <x v="0"/>
  </r>
  <r>
    <x v="107"/>
    <n v="39"/>
    <n v="1"/>
    <x v="0"/>
  </r>
  <r>
    <x v="107"/>
    <n v="30"/>
    <n v="2"/>
    <x v="0"/>
  </r>
  <r>
    <x v="107"/>
    <n v="29"/>
    <n v="3"/>
    <x v="0"/>
  </r>
  <r>
    <x v="107"/>
    <n v="31"/>
    <n v="4"/>
    <x v="0"/>
  </r>
  <r>
    <x v="107"/>
    <n v="31"/>
    <n v="5"/>
    <x v="0"/>
  </r>
  <r>
    <x v="107"/>
    <n v="41"/>
    <n v="6"/>
    <x v="1"/>
  </r>
  <r>
    <x v="107"/>
    <n v="37"/>
    <n v="7"/>
    <x v="1"/>
  </r>
  <r>
    <x v="107"/>
    <n v="46"/>
    <n v="8"/>
    <x v="1"/>
  </r>
  <r>
    <x v="107"/>
    <n v="44"/>
    <n v="9"/>
    <x v="1"/>
  </r>
  <r>
    <x v="107"/>
    <n v="48"/>
    <n v="10"/>
    <x v="1"/>
  </r>
  <r>
    <x v="107"/>
    <n v="52"/>
    <n v="11"/>
    <x v="1"/>
  </r>
  <r>
    <x v="107"/>
    <n v="54"/>
    <n v="12"/>
    <x v="2"/>
  </r>
  <r>
    <x v="107"/>
    <n v="60"/>
    <n v="13"/>
    <x v="2"/>
  </r>
  <r>
    <x v="107"/>
    <n v="58"/>
    <n v="14"/>
    <x v="2"/>
  </r>
  <r>
    <x v="107"/>
    <n v="58"/>
    <n v="15"/>
    <x v="2"/>
  </r>
  <r>
    <x v="107"/>
    <n v="61"/>
    <n v="16"/>
    <x v="2"/>
  </r>
  <r>
    <x v="107"/>
    <n v="66"/>
    <n v="17"/>
    <x v="2"/>
  </r>
  <r>
    <x v="107"/>
    <n v="75"/>
    <n v="18"/>
    <x v="3"/>
  </r>
  <r>
    <x v="107"/>
    <n v="87"/>
    <n v="19"/>
    <x v="3"/>
  </r>
  <r>
    <x v="107"/>
    <n v="86"/>
    <n v="20"/>
    <x v="3"/>
  </r>
  <r>
    <x v="107"/>
    <n v="105"/>
    <n v="21"/>
    <x v="3"/>
  </r>
  <r>
    <x v="107"/>
    <n v="105"/>
    <n v="22"/>
    <x v="3"/>
  </r>
  <r>
    <x v="107"/>
    <n v="79"/>
    <n v="23"/>
    <x v="3"/>
  </r>
  <r>
    <x v="107"/>
    <n v="86"/>
    <n v="24"/>
    <x v="3"/>
  </r>
  <r>
    <x v="107"/>
    <n v="84"/>
    <n v="25"/>
    <x v="3"/>
  </r>
  <r>
    <x v="107"/>
    <n v="82"/>
    <n v="26"/>
    <x v="3"/>
  </r>
  <r>
    <x v="107"/>
    <n v="51"/>
    <n v="27"/>
    <x v="3"/>
  </r>
  <r>
    <x v="107"/>
    <n v="84"/>
    <n v="28"/>
    <x v="3"/>
  </r>
  <r>
    <x v="107"/>
    <n v="64"/>
    <n v="29"/>
    <x v="4"/>
  </r>
  <r>
    <x v="107"/>
    <n v="82"/>
    <n v="30"/>
    <x v="4"/>
  </r>
  <r>
    <x v="107"/>
    <n v="73"/>
    <n v="31"/>
    <x v="4"/>
  </r>
  <r>
    <x v="107"/>
    <n v="65"/>
    <n v="32"/>
    <x v="4"/>
  </r>
  <r>
    <x v="107"/>
    <n v="64"/>
    <n v="33"/>
    <x v="4"/>
  </r>
  <r>
    <x v="107"/>
    <n v="52"/>
    <n v="34"/>
    <x v="4"/>
  </r>
  <r>
    <x v="107"/>
    <n v="59"/>
    <n v="35"/>
    <x v="4"/>
  </r>
  <r>
    <x v="107"/>
    <n v="58"/>
    <n v="36"/>
    <x v="4"/>
  </r>
  <r>
    <x v="107"/>
    <n v="62"/>
    <n v="37"/>
    <x v="4"/>
  </r>
  <r>
    <x v="107"/>
    <n v="68"/>
    <n v="38"/>
    <x v="4"/>
  </r>
  <r>
    <x v="107"/>
    <n v="69"/>
    <n v="39"/>
    <x v="4"/>
  </r>
  <r>
    <x v="107"/>
    <n v="73"/>
    <n v="40"/>
    <x v="4"/>
  </r>
  <r>
    <x v="107"/>
    <n v="66"/>
    <n v="41"/>
    <x v="4"/>
  </r>
  <r>
    <x v="107"/>
    <n v="83"/>
    <n v="42"/>
    <x v="4"/>
  </r>
  <r>
    <x v="107"/>
    <n v="69"/>
    <n v="43"/>
    <x v="4"/>
  </r>
  <r>
    <x v="107"/>
    <n v="73"/>
    <n v="44"/>
    <x v="4"/>
  </r>
  <r>
    <x v="107"/>
    <n v="52"/>
    <n v="45"/>
    <x v="4"/>
  </r>
  <r>
    <x v="107"/>
    <n v="69"/>
    <n v="46"/>
    <x v="4"/>
  </r>
  <r>
    <x v="107"/>
    <n v="61"/>
    <n v="47"/>
    <x v="4"/>
  </r>
  <r>
    <x v="107"/>
    <n v="92"/>
    <n v="48"/>
    <x v="4"/>
  </r>
  <r>
    <x v="107"/>
    <n v="69"/>
    <n v="49"/>
    <x v="4"/>
  </r>
  <r>
    <x v="107"/>
    <n v="76"/>
    <n v="50"/>
    <x v="4"/>
  </r>
  <r>
    <x v="107"/>
    <n v="67"/>
    <n v="51"/>
    <x v="4"/>
  </r>
  <r>
    <x v="107"/>
    <n v="67"/>
    <n v="52"/>
    <x v="4"/>
  </r>
  <r>
    <x v="107"/>
    <n v="61"/>
    <n v="53"/>
    <x v="4"/>
  </r>
  <r>
    <x v="107"/>
    <n v="69"/>
    <n v="54"/>
    <x v="4"/>
  </r>
  <r>
    <x v="107"/>
    <n v="61"/>
    <n v="55"/>
    <x v="4"/>
  </r>
  <r>
    <x v="107"/>
    <n v="57"/>
    <n v="56"/>
    <x v="4"/>
  </r>
  <r>
    <x v="107"/>
    <n v="60"/>
    <n v="57"/>
    <x v="4"/>
  </r>
  <r>
    <x v="107"/>
    <n v="59"/>
    <n v="58"/>
    <x v="4"/>
  </r>
  <r>
    <x v="107"/>
    <n v="53"/>
    <n v="59"/>
    <x v="4"/>
  </r>
  <r>
    <x v="107"/>
    <n v="35"/>
    <n v="60"/>
    <x v="5"/>
  </r>
  <r>
    <x v="107"/>
    <n v="43"/>
    <n v="61"/>
    <x v="5"/>
  </r>
  <r>
    <x v="107"/>
    <n v="47"/>
    <n v="62"/>
    <x v="5"/>
  </r>
  <r>
    <x v="107"/>
    <n v="28"/>
    <n v="63"/>
    <x v="5"/>
  </r>
  <r>
    <x v="107"/>
    <n v="41"/>
    <n v="64"/>
    <x v="5"/>
  </r>
  <r>
    <x v="107"/>
    <n v="41"/>
    <n v="65"/>
    <x v="5"/>
  </r>
  <r>
    <x v="107"/>
    <n v="41"/>
    <n v="66"/>
    <x v="5"/>
  </r>
  <r>
    <x v="107"/>
    <n v="34"/>
    <n v="67"/>
    <x v="5"/>
  </r>
  <r>
    <x v="107"/>
    <n v="28"/>
    <n v="68"/>
    <x v="5"/>
  </r>
  <r>
    <x v="107"/>
    <n v="32"/>
    <n v="69"/>
    <x v="5"/>
  </r>
  <r>
    <x v="107"/>
    <n v="29"/>
    <n v="70"/>
    <x v="5"/>
  </r>
  <r>
    <x v="107"/>
    <n v="26"/>
    <n v="71"/>
    <x v="5"/>
  </r>
  <r>
    <x v="107"/>
    <n v="20"/>
    <n v="72"/>
    <x v="5"/>
  </r>
  <r>
    <x v="107"/>
    <n v="30"/>
    <n v="73"/>
    <x v="5"/>
  </r>
  <r>
    <x v="107"/>
    <n v="25"/>
    <n v="74"/>
    <x v="5"/>
  </r>
  <r>
    <x v="107"/>
    <n v="22"/>
    <n v="75"/>
    <x v="5"/>
  </r>
  <r>
    <x v="107"/>
    <n v="14"/>
    <n v="76"/>
    <x v="5"/>
  </r>
  <r>
    <x v="107"/>
    <n v="20"/>
    <n v="77"/>
    <x v="5"/>
  </r>
  <r>
    <x v="107"/>
    <n v="11"/>
    <n v="78"/>
    <x v="5"/>
  </r>
  <r>
    <x v="107"/>
    <n v="16"/>
    <n v="79"/>
    <x v="5"/>
  </r>
  <r>
    <x v="107"/>
    <n v="12"/>
    <n v="80"/>
    <x v="5"/>
  </r>
  <r>
    <x v="107"/>
    <n v="7"/>
    <n v="81"/>
    <x v="5"/>
  </r>
  <r>
    <x v="107"/>
    <n v="16"/>
    <n v="82"/>
    <x v="5"/>
  </r>
  <r>
    <x v="107"/>
    <n v="4"/>
    <n v="83"/>
    <x v="5"/>
  </r>
  <r>
    <x v="107"/>
    <n v="10"/>
    <n v="84"/>
    <x v="5"/>
  </r>
  <r>
    <x v="107"/>
    <n v="6"/>
    <n v="85"/>
    <x v="5"/>
  </r>
  <r>
    <x v="107"/>
    <n v="9"/>
    <n v="86"/>
    <x v="5"/>
  </r>
  <r>
    <x v="107"/>
    <n v="6"/>
    <n v="87"/>
    <x v="5"/>
  </r>
  <r>
    <x v="107"/>
    <n v="3"/>
    <n v="88"/>
    <x v="5"/>
  </r>
  <r>
    <x v="107"/>
    <n v="2"/>
    <n v="89"/>
    <x v="5"/>
  </r>
  <r>
    <x v="107"/>
    <n v="3"/>
    <n v="90"/>
    <x v="5"/>
  </r>
  <r>
    <x v="107"/>
    <n v="3"/>
    <n v="91"/>
    <x v="5"/>
  </r>
  <r>
    <x v="107"/>
    <n v="2"/>
    <n v="92"/>
    <x v="5"/>
  </r>
  <r>
    <x v="107"/>
    <n v="1"/>
    <n v="93"/>
    <x v="5"/>
  </r>
  <r>
    <x v="107"/>
    <n v="2"/>
    <n v="94"/>
    <x v="5"/>
  </r>
  <r>
    <x v="107"/>
    <n v="3"/>
    <n v="95"/>
    <x v="5"/>
  </r>
  <r>
    <x v="107"/>
    <n v="1"/>
    <n v="96"/>
    <x v="5"/>
  </r>
  <r>
    <x v="108"/>
    <n v="16"/>
    <n v="0"/>
    <x v="0"/>
  </r>
  <r>
    <x v="108"/>
    <n v="15"/>
    <n v="1"/>
    <x v="0"/>
  </r>
  <r>
    <x v="108"/>
    <n v="19"/>
    <n v="2"/>
    <x v="0"/>
  </r>
  <r>
    <x v="108"/>
    <n v="13"/>
    <n v="3"/>
    <x v="0"/>
  </r>
  <r>
    <x v="108"/>
    <n v="18"/>
    <n v="4"/>
    <x v="0"/>
  </r>
  <r>
    <x v="108"/>
    <n v="12"/>
    <n v="5"/>
    <x v="0"/>
  </r>
  <r>
    <x v="108"/>
    <n v="25"/>
    <n v="6"/>
    <x v="1"/>
  </r>
  <r>
    <x v="108"/>
    <n v="13"/>
    <n v="7"/>
    <x v="1"/>
  </r>
  <r>
    <x v="108"/>
    <n v="14"/>
    <n v="8"/>
    <x v="1"/>
  </r>
  <r>
    <x v="108"/>
    <n v="20"/>
    <n v="9"/>
    <x v="1"/>
  </r>
  <r>
    <x v="108"/>
    <n v="18"/>
    <n v="10"/>
    <x v="1"/>
  </r>
  <r>
    <x v="108"/>
    <n v="13"/>
    <n v="11"/>
    <x v="1"/>
  </r>
  <r>
    <x v="108"/>
    <n v="15"/>
    <n v="12"/>
    <x v="2"/>
  </r>
  <r>
    <x v="108"/>
    <n v="22"/>
    <n v="13"/>
    <x v="2"/>
  </r>
  <r>
    <x v="108"/>
    <n v="22"/>
    <n v="14"/>
    <x v="2"/>
  </r>
  <r>
    <x v="108"/>
    <n v="20"/>
    <n v="15"/>
    <x v="2"/>
  </r>
  <r>
    <x v="108"/>
    <n v="20"/>
    <n v="16"/>
    <x v="2"/>
  </r>
  <r>
    <x v="108"/>
    <n v="22"/>
    <n v="17"/>
    <x v="2"/>
  </r>
  <r>
    <x v="108"/>
    <n v="25"/>
    <n v="18"/>
    <x v="3"/>
  </r>
  <r>
    <x v="108"/>
    <n v="58"/>
    <n v="19"/>
    <x v="3"/>
  </r>
  <r>
    <x v="108"/>
    <n v="67"/>
    <n v="20"/>
    <x v="3"/>
  </r>
  <r>
    <x v="108"/>
    <n v="77"/>
    <n v="21"/>
    <x v="3"/>
  </r>
  <r>
    <x v="108"/>
    <n v="59"/>
    <n v="22"/>
    <x v="3"/>
  </r>
  <r>
    <x v="108"/>
    <n v="62"/>
    <n v="23"/>
    <x v="3"/>
  </r>
  <r>
    <x v="108"/>
    <n v="58"/>
    <n v="24"/>
    <x v="3"/>
  </r>
  <r>
    <x v="108"/>
    <n v="68"/>
    <n v="25"/>
    <x v="3"/>
  </r>
  <r>
    <x v="108"/>
    <n v="68"/>
    <n v="26"/>
    <x v="3"/>
  </r>
  <r>
    <x v="108"/>
    <n v="84"/>
    <n v="27"/>
    <x v="3"/>
  </r>
  <r>
    <x v="108"/>
    <n v="60"/>
    <n v="28"/>
    <x v="3"/>
  </r>
  <r>
    <x v="108"/>
    <n v="47"/>
    <n v="29"/>
    <x v="4"/>
  </r>
  <r>
    <x v="108"/>
    <n v="67"/>
    <n v="30"/>
    <x v="4"/>
  </r>
  <r>
    <x v="108"/>
    <n v="71"/>
    <n v="31"/>
    <x v="4"/>
  </r>
  <r>
    <x v="108"/>
    <n v="56"/>
    <n v="32"/>
    <x v="4"/>
  </r>
  <r>
    <x v="108"/>
    <n v="54"/>
    <n v="33"/>
    <x v="4"/>
  </r>
  <r>
    <x v="108"/>
    <n v="32"/>
    <n v="34"/>
    <x v="4"/>
  </r>
  <r>
    <x v="108"/>
    <n v="52"/>
    <n v="35"/>
    <x v="4"/>
  </r>
  <r>
    <x v="108"/>
    <n v="42"/>
    <n v="36"/>
    <x v="4"/>
  </r>
  <r>
    <x v="108"/>
    <n v="46"/>
    <n v="37"/>
    <x v="4"/>
  </r>
  <r>
    <x v="108"/>
    <n v="44"/>
    <n v="38"/>
    <x v="4"/>
  </r>
  <r>
    <x v="108"/>
    <n v="44"/>
    <n v="39"/>
    <x v="4"/>
  </r>
  <r>
    <x v="108"/>
    <n v="45"/>
    <n v="40"/>
    <x v="4"/>
  </r>
  <r>
    <x v="108"/>
    <n v="28"/>
    <n v="41"/>
    <x v="4"/>
  </r>
  <r>
    <x v="108"/>
    <n v="33"/>
    <n v="42"/>
    <x v="4"/>
  </r>
  <r>
    <x v="108"/>
    <n v="33"/>
    <n v="43"/>
    <x v="4"/>
  </r>
  <r>
    <x v="108"/>
    <n v="37"/>
    <n v="44"/>
    <x v="4"/>
  </r>
  <r>
    <x v="108"/>
    <n v="26"/>
    <n v="45"/>
    <x v="4"/>
  </r>
  <r>
    <x v="108"/>
    <n v="28"/>
    <n v="46"/>
    <x v="4"/>
  </r>
  <r>
    <x v="108"/>
    <n v="17"/>
    <n v="47"/>
    <x v="4"/>
  </r>
  <r>
    <x v="108"/>
    <n v="29"/>
    <n v="48"/>
    <x v="4"/>
  </r>
  <r>
    <x v="108"/>
    <n v="26"/>
    <n v="49"/>
    <x v="4"/>
  </r>
  <r>
    <x v="108"/>
    <n v="23"/>
    <n v="50"/>
    <x v="4"/>
  </r>
  <r>
    <x v="108"/>
    <n v="22"/>
    <n v="51"/>
    <x v="4"/>
  </r>
  <r>
    <x v="108"/>
    <n v="30"/>
    <n v="52"/>
    <x v="4"/>
  </r>
  <r>
    <x v="108"/>
    <n v="20"/>
    <n v="53"/>
    <x v="4"/>
  </r>
  <r>
    <x v="108"/>
    <n v="18"/>
    <n v="54"/>
    <x v="4"/>
  </r>
  <r>
    <x v="108"/>
    <n v="16"/>
    <n v="55"/>
    <x v="4"/>
  </r>
  <r>
    <x v="108"/>
    <n v="16"/>
    <n v="56"/>
    <x v="4"/>
  </r>
  <r>
    <x v="108"/>
    <n v="13"/>
    <n v="57"/>
    <x v="4"/>
  </r>
  <r>
    <x v="108"/>
    <n v="10"/>
    <n v="58"/>
    <x v="4"/>
  </r>
  <r>
    <x v="108"/>
    <n v="10"/>
    <n v="59"/>
    <x v="4"/>
  </r>
  <r>
    <x v="108"/>
    <n v="14"/>
    <n v="60"/>
    <x v="5"/>
  </r>
  <r>
    <x v="108"/>
    <n v="7"/>
    <n v="61"/>
    <x v="5"/>
  </r>
  <r>
    <x v="108"/>
    <n v="5"/>
    <n v="62"/>
    <x v="5"/>
  </r>
  <r>
    <x v="108"/>
    <n v="8"/>
    <n v="63"/>
    <x v="5"/>
  </r>
  <r>
    <x v="108"/>
    <n v="7"/>
    <n v="64"/>
    <x v="5"/>
  </r>
  <r>
    <x v="108"/>
    <n v="6"/>
    <n v="65"/>
    <x v="5"/>
  </r>
  <r>
    <x v="108"/>
    <n v="6"/>
    <n v="66"/>
    <x v="5"/>
  </r>
  <r>
    <x v="108"/>
    <n v="5"/>
    <n v="67"/>
    <x v="5"/>
  </r>
  <r>
    <x v="108"/>
    <n v="4"/>
    <n v="68"/>
    <x v="5"/>
  </r>
  <r>
    <x v="108"/>
    <n v="1"/>
    <n v="69"/>
    <x v="5"/>
  </r>
  <r>
    <x v="108"/>
    <n v="4"/>
    <n v="70"/>
    <x v="5"/>
  </r>
  <r>
    <x v="108"/>
    <n v="2"/>
    <n v="71"/>
    <x v="5"/>
  </r>
  <r>
    <x v="108"/>
    <n v="2"/>
    <n v="72"/>
    <x v="5"/>
  </r>
  <r>
    <x v="108"/>
    <n v="5"/>
    <n v="73"/>
    <x v="5"/>
  </r>
  <r>
    <x v="108"/>
    <n v="2"/>
    <n v="74"/>
    <x v="5"/>
  </r>
  <r>
    <x v="108"/>
    <n v="2"/>
    <n v="75"/>
    <x v="5"/>
  </r>
  <r>
    <x v="108"/>
    <n v="1"/>
    <n v="81"/>
    <x v="5"/>
  </r>
  <r>
    <x v="108"/>
    <n v="1"/>
    <n v="84"/>
    <x v="5"/>
  </r>
  <r>
    <x v="108"/>
    <n v="1"/>
    <n v="86"/>
    <x v="5"/>
  </r>
  <r>
    <x v="108"/>
    <n v="1"/>
    <n v="87"/>
    <x v="5"/>
  </r>
  <r>
    <x v="109"/>
    <n v="8"/>
    <n v="0"/>
    <x v="0"/>
  </r>
  <r>
    <x v="109"/>
    <n v="15"/>
    <n v="1"/>
    <x v="0"/>
  </r>
  <r>
    <x v="109"/>
    <n v="25"/>
    <n v="2"/>
    <x v="0"/>
  </r>
  <r>
    <x v="109"/>
    <n v="27"/>
    <n v="3"/>
    <x v="0"/>
  </r>
  <r>
    <x v="109"/>
    <n v="20"/>
    <n v="4"/>
    <x v="0"/>
  </r>
  <r>
    <x v="109"/>
    <n v="24"/>
    <n v="5"/>
    <x v="0"/>
  </r>
  <r>
    <x v="109"/>
    <n v="27"/>
    <n v="6"/>
    <x v="1"/>
  </r>
  <r>
    <x v="109"/>
    <n v="13"/>
    <n v="7"/>
    <x v="1"/>
  </r>
  <r>
    <x v="109"/>
    <n v="21"/>
    <n v="8"/>
    <x v="1"/>
  </r>
  <r>
    <x v="109"/>
    <n v="27"/>
    <n v="9"/>
    <x v="1"/>
  </r>
  <r>
    <x v="109"/>
    <n v="25"/>
    <n v="10"/>
    <x v="1"/>
  </r>
  <r>
    <x v="109"/>
    <n v="22"/>
    <n v="11"/>
    <x v="1"/>
  </r>
  <r>
    <x v="109"/>
    <n v="37"/>
    <n v="12"/>
    <x v="2"/>
  </r>
  <r>
    <x v="109"/>
    <n v="30"/>
    <n v="13"/>
    <x v="2"/>
  </r>
  <r>
    <x v="109"/>
    <n v="24"/>
    <n v="14"/>
    <x v="2"/>
  </r>
  <r>
    <x v="109"/>
    <n v="31"/>
    <n v="15"/>
    <x v="2"/>
  </r>
  <r>
    <x v="109"/>
    <n v="30"/>
    <n v="16"/>
    <x v="2"/>
  </r>
  <r>
    <x v="109"/>
    <n v="31"/>
    <n v="17"/>
    <x v="2"/>
  </r>
  <r>
    <x v="109"/>
    <n v="41"/>
    <n v="18"/>
    <x v="3"/>
  </r>
  <r>
    <x v="109"/>
    <n v="45"/>
    <n v="19"/>
    <x v="3"/>
  </r>
  <r>
    <x v="109"/>
    <n v="32"/>
    <n v="20"/>
    <x v="3"/>
  </r>
  <r>
    <x v="109"/>
    <n v="48"/>
    <n v="21"/>
    <x v="3"/>
  </r>
  <r>
    <x v="109"/>
    <n v="37"/>
    <n v="22"/>
    <x v="3"/>
  </r>
  <r>
    <x v="109"/>
    <n v="43"/>
    <n v="23"/>
    <x v="3"/>
  </r>
  <r>
    <x v="109"/>
    <n v="31"/>
    <n v="24"/>
    <x v="3"/>
  </r>
  <r>
    <x v="109"/>
    <n v="44"/>
    <n v="25"/>
    <x v="3"/>
  </r>
  <r>
    <x v="109"/>
    <n v="33"/>
    <n v="26"/>
    <x v="3"/>
  </r>
  <r>
    <x v="109"/>
    <n v="31"/>
    <n v="27"/>
    <x v="3"/>
  </r>
  <r>
    <x v="109"/>
    <n v="40"/>
    <n v="28"/>
    <x v="3"/>
  </r>
  <r>
    <x v="109"/>
    <n v="34"/>
    <n v="29"/>
    <x v="4"/>
  </r>
  <r>
    <x v="109"/>
    <n v="46"/>
    <n v="30"/>
    <x v="4"/>
  </r>
  <r>
    <x v="109"/>
    <n v="32"/>
    <n v="31"/>
    <x v="4"/>
  </r>
  <r>
    <x v="109"/>
    <n v="25"/>
    <n v="32"/>
    <x v="4"/>
  </r>
  <r>
    <x v="109"/>
    <n v="42"/>
    <n v="33"/>
    <x v="4"/>
  </r>
  <r>
    <x v="109"/>
    <n v="30"/>
    <n v="34"/>
    <x v="4"/>
  </r>
  <r>
    <x v="109"/>
    <n v="35"/>
    <n v="35"/>
    <x v="4"/>
  </r>
  <r>
    <x v="109"/>
    <n v="41"/>
    <n v="36"/>
    <x v="4"/>
  </r>
  <r>
    <x v="109"/>
    <n v="32"/>
    <n v="37"/>
    <x v="4"/>
  </r>
  <r>
    <x v="109"/>
    <n v="28"/>
    <n v="38"/>
    <x v="4"/>
  </r>
  <r>
    <x v="109"/>
    <n v="41"/>
    <n v="39"/>
    <x v="4"/>
  </r>
  <r>
    <x v="109"/>
    <n v="23"/>
    <n v="40"/>
    <x v="4"/>
  </r>
  <r>
    <x v="109"/>
    <n v="34"/>
    <n v="41"/>
    <x v="4"/>
  </r>
  <r>
    <x v="109"/>
    <n v="40"/>
    <n v="42"/>
    <x v="4"/>
  </r>
  <r>
    <x v="109"/>
    <n v="34"/>
    <n v="43"/>
    <x v="4"/>
  </r>
  <r>
    <x v="109"/>
    <n v="46"/>
    <n v="44"/>
    <x v="4"/>
  </r>
  <r>
    <x v="109"/>
    <n v="33"/>
    <n v="45"/>
    <x v="4"/>
  </r>
  <r>
    <x v="109"/>
    <n v="26"/>
    <n v="46"/>
    <x v="4"/>
  </r>
  <r>
    <x v="109"/>
    <n v="29"/>
    <n v="47"/>
    <x v="4"/>
  </r>
  <r>
    <x v="109"/>
    <n v="26"/>
    <n v="48"/>
    <x v="4"/>
  </r>
  <r>
    <x v="109"/>
    <n v="37"/>
    <n v="49"/>
    <x v="4"/>
  </r>
  <r>
    <x v="109"/>
    <n v="30"/>
    <n v="50"/>
    <x v="4"/>
  </r>
  <r>
    <x v="109"/>
    <n v="40"/>
    <n v="51"/>
    <x v="4"/>
  </r>
  <r>
    <x v="109"/>
    <n v="34"/>
    <n v="52"/>
    <x v="4"/>
  </r>
  <r>
    <x v="109"/>
    <n v="30"/>
    <n v="53"/>
    <x v="4"/>
  </r>
  <r>
    <x v="109"/>
    <n v="28"/>
    <n v="54"/>
    <x v="4"/>
  </r>
  <r>
    <x v="109"/>
    <n v="21"/>
    <n v="55"/>
    <x v="4"/>
  </r>
  <r>
    <x v="109"/>
    <n v="20"/>
    <n v="56"/>
    <x v="4"/>
  </r>
  <r>
    <x v="109"/>
    <n v="25"/>
    <n v="57"/>
    <x v="4"/>
  </r>
  <r>
    <x v="109"/>
    <n v="24"/>
    <n v="58"/>
    <x v="4"/>
  </r>
  <r>
    <x v="109"/>
    <n v="19"/>
    <n v="59"/>
    <x v="4"/>
  </r>
  <r>
    <x v="109"/>
    <n v="22"/>
    <n v="60"/>
    <x v="5"/>
  </r>
  <r>
    <x v="109"/>
    <n v="20"/>
    <n v="61"/>
    <x v="5"/>
  </r>
  <r>
    <x v="109"/>
    <n v="18"/>
    <n v="62"/>
    <x v="5"/>
  </r>
  <r>
    <x v="109"/>
    <n v="16"/>
    <n v="63"/>
    <x v="5"/>
  </r>
  <r>
    <x v="109"/>
    <n v="12"/>
    <n v="64"/>
    <x v="5"/>
  </r>
  <r>
    <x v="109"/>
    <n v="11"/>
    <n v="65"/>
    <x v="5"/>
  </r>
  <r>
    <x v="109"/>
    <n v="12"/>
    <n v="66"/>
    <x v="5"/>
  </r>
  <r>
    <x v="109"/>
    <n v="7"/>
    <n v="67"/>
    <x v="5"/>
  </r>
  <r>
    <x v="109"/>
    <n v="10"/>
    <n v="68"/>
    <x v="5"/>
  </r>
  <r>
    <x v="109"/>
    <n v="11"/>
    <n v="69"/>
    <x v="5"/>
  </r>
  <r>
    <x v="109"/>
    <n v="8"/>
    <n v="70"/>
    <x v="5"/>
  </r>
  <r>
    <x v="109"/>
    <n v="11"/>
    <n v="71"/>
    <x v="5"/>
  </r>
  <r>
    <x v="109"/>
    <n v="8"/>
    <n v="72"/>
    <x v="5"/>
  </r>
  <r>
    <x v="109"/>
    <n v="11"/>
    <n v="73"/>
    <x v="5"/>
  </r>
  <r>
    <x v="109"/>
    <n v="2"/>
    <n v="74"/>
    <x v="5"/>
  </r>
  <r>
    <x v="109"/>
    <n v="6"/>
    <n v="75"/>
    <x v="5"/>
  </r>
  <r>
    <x v="109"/>
    <n v="4"/>
    <n v="76"/>
    <x v="5"/>
  </r>
  <r>
    <x v="109"/>
    <n v="4"/>
    <n v="77"/>
    <x v="5"/>
  </r>
  <r>
    <x v="109"/>
    <n v="5"/>
    <n v="78"/>
    <x v="5"/>
  </r>
  <r>
    <x v="109"/>
    <n v="6"/>
    <n v="79"/>
    <x v="5"/>
  </r>
  <r>
    <x v="109"/>
    <n v="4"/>
    <n v="80"/>
    <x v="5"/>
  </r>
  <r>
    <x v="109"/>
    <n v="2"/>
    <n v="81"/>
    <x v="5"/>
  </r>
  <r>
    <x v="109"/>
    <n v="8"/>
    <n v="82"/>
    <x v="5"/>
  </r>
  <r>
    <x v="109"/>
    <n v="2"/>
    <n v="83"/>
    <x v="5"/>
  </r>
  <r>
    <x v="109"/>
    <n v="3"/>
    <n v="84"/>
    <x v="5"/>
  </r>
  <r>
    <x v="109"/>
    <n v="6"/>
    <n v="85"/>
    <x v="5"/>
  </r>
  <r>
    <x v="109"/>
    <n v="2"/>
    <n v="87"/>
    <x v="5"/>
  </r>
  <r>
    <x v="109"/>
    <n v="1"/>
    <n v="88"/>
    <x v="5"/>
  </r>
  <r>
    <x v="109"/>
    <n v="2"/>
    <n v="89"/>
    <x v="5"/>
  </r>
  <r>
    <x v="109"/>
    <n v="1"/>
    <n v="91"/>
    <x v="5"/>
  </r>
  <r>
    <x v="109"/>
    <n v="2"/>
    <n v="92"/>
    <x v="5"/>
  </r>
  <r>
    <x v="110"/>
    <n v="23"/>
    <n v="0"/>
    <x v="0"/>
  </r>
  <r>
    <x v="110"/>
    <n v="27"/>
    <n v="1"/>
    <x v="0"/>
  </r>
  <r>
    <x v="110"/>
    <n v="36"/>
    <n v="2"/>
    <x v="0"/>
  </r>
  <r>
    <x v="110"/>
    <n v="48"/>
    <n v="3"/>
    <x v="0"/>
  </r>
  <r>
    <x v="110"/>
    <n v="36"/>
    <n v="4"/>
    <x v="0"/>
  </r>
  <r>
    <x v="110"/>
    <n v="31"/>
    <n v="5"/>
    <x v="0"/>
  </r>
  <r>
    <x v="110"/>
    <n v="40"/>
    <n v="6"/>
    <x v="1"/>
  </r>
  <r>
    <x v="110"/>
    <n v="38"/>
    <n v="7"/>
    <x v="1"/>
  </r>
  <r>
    <x v="110"/>
    <n v="46"/>
    <n v="8"/>
    <x v="1"/>
  </r>
  <r>
    <x v="110"/>
    <n v="45"/>
    <n v="9"/>
    <x v="1"/>
  </r>
  <r>
    <x v="110"/>
    <n v="53"/>
    <n v="10"/>
    <x v="1"/>
  </r>
  <r>
    <x v="110"/>
    <n v="44"/>
    <n v="11"/>
    <x v="1"/>
  </r>
  <r>
    <x v="110"/>
    <n v="43"/>
    <n v="12"/>
    <x v="2"/>
  </r>
  <r>
    <x v="110"/>
    <n v="53"/>
    <n v="13"/>
    <x v="2"/>
  </r>
  <r>
    <x v="110"/>
    <n v="64"/>
    <n v="14"/>
    <x v="2"/>
  </r>
  <r>
    <x v="110"/>
    <n v="62"/>
    <n v="15"/>
    <x v="2"/>
  </r>
  <r>
    <x v="110"/>
    <n v="53"/>
    <n v="16"/>
    <x v="2"/>
  </r>
  <r>
    <x v="110"/>
    <n v="70"/>
    <n v="17"/>
    <x v="2"/>
  </r>
  <r>
    <x v="110"/>
    <n v="60"/>
    <n v="18"/>
    <x v="3"/>
  </r>
  <r>
    <x v="110"/>
    <n v="61"/>
    <n v="19"/>
    <x v="3"/>
  </r>
  <r>
    <x v="110"/>
    <n v="84"/>
    <n v="20"/>
    <x v="3"/>
  </r>
  <r>
    <x v="110"/>
    <n v="67"/>
    <n v="21"/>
    <x v="3"/>
  </r>
  <r>
    <x v="110"/>
    <n v="59"/>
    <n v="22"/>
    <x v="3"/>
  </r>
  <r>
    <x v="110"/>
    <n v="67"/>
    <n v="23"/>
    <x v="3"/>
  </r>
  <r>
    <x v="110"/>
    <n v="62"/>
    <n v="24"/>
    <x v="3"/>
  </r>
  <r>
    <x v="110"/>
    <n v="60"/>
    <n v="25"/>
    <x v="3"/>
  </r>
  <r>
    <x v="110"/>
    <n v="45"/>
    <n v="26"/>
    <x v="3"/>
  </r>
  <r>
    <x v="110"/>
    <n v="65"/>
    <n v="27"/>
    <x v="3"/>
  </r>
  <r>
    <x v="110"/>
    <n v="54"/>
    <n v="28"/>
    <x v="3"/>
  </r>
  <r>
    <x v="110"/>
    <n v="61"/>
    <n v="29"/>
    <x v="4"/>
  </r>
  <r>
    <x v="110"/>
    <n v="57"/>
    <n v="30"/>
    <x v="4"/>
  </r>
  <r>
    <x v="110"/>
    <n v="73"/>
    <n v="31"/>
    <x v="4"/>
  </r>
  <r>
    <x v="110"/>
    <n v="70"/>
    <n v="32"/>
    <x v="4"/>
  </r>
  <r>
    <x v="110"/>
    <n v="61"/>
    <n v="33"/>
    <x v="4"/>
  </r>
  <r>
    <x v="110"/>
    <n v="55"/>
    <n v="34"/>
    <x v="4"/>
  </r>
  <r>
    <x v="110"/>
    <n v="45"/>
    <n v="35"/>
    <x v="4"/>
  </r>
  <r>
    <x v="110"/>
    <n v="66"/>
    <n v="36"/>
    <x v="4"/>
  </r>
  <r>
    <x v="110"/>
    <n v="60"/>
    <n v="37"/>
    <x v="4"/>
  </r>
  <r>
    <x v="110"/>
    <n v="44"/>
    <n v="38"/>
    <x v="4"/>
  </r>
  <r>
    <x v="110"/>
    <n v="48"/>
    <n v="39"/>
    <x v="4"/>
  </r>
  <r>
    <x v="110"/>
    <n v="51"/>
    <n v="40"/>
    <x v="4"/>
  </r>
  <r>
    <x v="110"/>
    <n v="50"/>
    <n v="41"/>
    <x v="4"/>
  </r>
  <r>
    <x v="110"/>
    <n v="57"/>
    <n v="42"/>
    <x v="4"/>
  </r>
  <r>
    <x v="110"/>
    <n v="61"/>
    <n v="43"/>
    <x v="4"/>
  </r>
  <r>
    <x v="110"/>
    <n v="51"/>
    <n v="44"/>
    <x v="4"/>
  </r>
  <r>
    <x v="110"/>
    <n v="47"/>
    <n v="45"/>
    <x v="4"/>
  </r>
  <r>
    <x v="110"/>
    <n v="44"/>
    <n v="46"/>
    <x v="4"/>
  </r>
  <r>
    <x v="110"/>
    <n v="57"/>
    <n v="47"/>
    <x v="4"/>
  </r>
  <r>
    <x v="110"/>
    <n v="58"/>
    <n v="48"/>
    <x v="4"/>
  </r>
  <r>
    <x v="110"/>
    <n v="57"/>
    <n v="49"/>
    <x v="4"/>
  </r>
  <r>
    <x v="110"/>
    <n v="64"/>
    <n v="50"/>
    <x v="4"/>
  </r>
  <r>
    <x v="110"/>
    <n v="50"/>
    <n v="51"/>
    <x v="4"/>
  </r>
  <r>
    <x v="110"/>
    <n v="61"/>
    <n v="52"/>
    <x v="4"/>
  </r>
  <r>
    <x v="110"/>
    <n v="65"/>
    <n v="53"/>
    <x v="4"/>
  </r>
  <r>
    <x v="110"/>
    <n v="73"/>
    <n v="54"/>
    <x v="4"/>
  </r>
  <r>
    <x v="110"/>
    <n v="56"/>
    <n v="55"/>
    <x v="4"/>
  </r>
  <r>
    <x v="110"/>
    <n v="51"/>
    <n v="56"/>
    <x v="4"/>
  </r>
  <r>
    <x v="110"/>
    <n v="58"/>
    <n v="57"/>
    <x v="4"/>
  </r>
  <r>
    <x v="110"/>
    <n v="52"/>
    <n v="58"/>
    <x v="4"/>
  </r>
  <r>
    <x v="110"/>
    <n v="52"/>
    <n v="59"/>
    <x v="4"/>
  </r>
  <r>
    <x v="110"/>
    <n v="50"/>
    <n v="60"/>
    <x v="5"/>
  </r>
  <r>
    <x v="110"/>
    <n v="34"/>
    <n v="61"/>
    <x v="5"/>
  </r>
  <r>
    <x v="110"/>
    <n v="40"/>
    <n v="62"/>
    <x v="5"/>
  </r>
  <r>
    <x v="110"/>
    <n v="30"/>
    <n v="63"/>
    <x v="5"/>
  </r>
  <r>
    <x v="110"/>
    <n v="37"/>
    <n v="64"/>
    <x v="5"/>
  </r>
  <r>
    <x v="110"/>
    <n v="36"/>
    <n v="65"/>
    <x v="5"/>
  </r>
  <r>
    <x v="110"/>
    <n v="31"/>
    <n v="66"/>
    <x v="5"/>
  </r>
  <r>
    <x v="110"/>
    <n v="24"/>
    <n v="67"/>
    <x v="5"/>
  </r>
  <r>
    <x v="110"/>
    <n v="26"/>
    <n v="68"/>
    <x v="5"/>
  </r>
  <r>
    <x v="110"/>
    <n v="30"/>
    <n v="69"/>
    <x v="5"/>
  </r>
  <r>
    <x v="110"/>
    <n v="30"/>
    <n v="70"/>
    <x v="5"/>
  </r>
  <r>
    <x v="110"/>
    <n v="21"/>
    <n v="71"/>
    <x v="5"/>
  </r>
  <r>
    <x v="110"/>
    <n v="34"/>
    <n v="72"/>
    <x v="5"/>
  </r>
  <r>
    <x v="110"/>
    <n v="15"/>
    <n v="73"/>
    <x v="5"/>
  </r>
  <r>
    <x v="110"/>
    <n v="13"/>
    <n v="74"/>
    <x v="5"/>
  </r>
  <r>
    <x v="110"/>
    <n v="21"/>
    <n v="75"/>
    <x v="5"/>
  </r>
  <r>
    <x v="110"/>
    <n v="15"/>
    <n v="76"/>
    <x v="5"/>
  </r>
  <r>
    <x v="110"/>
    <n v="9"/>
    <n v="77"/>
    <x v="5"/>
  </r>
  <r>
    <x v="110"/>
    <n v="14"/>
    <n v="78"/>
    <x v="5"/>
  </r>
  <r>
    <x v="110"/>
    <n v="11"/>
    <n v="79"/>
    <x v="5"/>
  </r>
  <r>
    <x v="110"/>
    <n v="10"/>
    <n v="80"/>
    <x v="5"/>
  </r>
  <r>
    <x v="110"/>
    <n v="9"/>
    <n v="81"/>
    <x v="5"/>
  </r>
  <r>
    <x v="110"/>
    <n v="5"/>
    <n v="82"/>
    <x v="5"/>
  </r>
  <r>
    <x v="110"/>
    <n v="8"/>
    <n v="83"/>
    <x v="5"/>
  </r>
  <r>
    <x v="110"/>
    <n v="7"/>
    <n v="84"/>
    <x v="5"/>
  </r>
  <r>
    <x v="110"/>
    <n v="6"/>
    <n v="85"/>
    <x v="5"/>
  </r>
  <r>
    <x v="110"/>
    <n v="7"/>
    <n v="86"/>
    <x v="5"/>
  </r>
  <r>
    <x v="110"/>
    <n v="3"/>
    <n v="87"/>
    <x v="5"/>
  </r>
  <r>
    <x v="110"/>
    <n v="2"/>
    <n v="88"/>
    <x v="5"/>
  </r>
  <r>
    <x v="110"/>
    <n v="2"/>
    <n v="89"/>
    <x v="5"/>
  </r>
  <r>
    <x v="110"/>
    <n v="4"/>
    <n v="90"/>
    <x v="5"/>
  </r>
  <r>
    <x v="110"/>
    <n v="3"/>
    <n v="91"/>
    <x v="5"/>
  </r>
  <r>
    <x v="110"/>
    <n v="4"/>
    <n v="92"/>
    <x v="5"/>
  </r>
  <r>
    <x v="110"/>
    <n v="4"/>
    <n v="93"/>
    <x v="5"/>
  </r>
  <r>
    <x v="110"/>
    <n v="2"/>
    <n v="94"/>
    <x v="5"/>
  </r>
  <r>
    <x v="110"/>
    <n v="7"/>
    <n v="95"/>
    <x v="5"/>
  </r>
  <r>
    <x v="110"/>
    <n v="3"/>
    <n v="96"/>
    <x v="5"/>
  </r>
  <r>
    <x v="110"/>
    <n v="1"/>
    <n v="99"/>
    <x v="5"/>
  </r>
  <r>
    <x v="111"/>
    <n v="12"/>
    <n v="0"/>
    <x v="0"/>
  </r>
  <r>
    <x v="111"/>
    <n v="8"/>
    <n v="1"/>
    <x v="0"/>
  </r>
  <r>
    <x v="111"/>
    <n v="13"/>
    <n v="2"/>
    <x v="0"/>
  </r>
  <r>
    <x v="111"/>
    <n v="7"/>
    <n v="3"/>
    <x v="0"/>
  </r>
  <r>
    <x v="111"/>
    <n v="14"/>
    <n v="4"/>
    <x v="0"/>
  </r>
  <r>
    <x v="111"/>
    <n v="16"/>
    <n v="5"/>
    <x v="0"/>
  </r>
  <r>
    <x v="111"/>
    <n v="12"/>
    <n v="6"/>
    <x v="1"/>
  </r>
  <r>
    <x v="111"/>
    <n v="11"/>
    <n v="7"/>
    <x v="1"/>
  </r>
  <r>
    <x v="111"/>
    <n v="16"/>
    <n v="8"/>
    <x v="1"/>
  </r>
  <r>
    <x v="111"/>
    <n v="16"/>
    <n v="9"/>
    <x v="1"/>
  </r>
  <r>
    <x v="111"/>
    <n v="17"/>
    <n v="10"/>
    <x v="1"/>
  </r>
  <r>
    <x v="111"/>
    <n v="13"/>
    <n v="11"/>
    <x v="1"/>
  </r>
  <r>
    <x v="111"/>
    <n v="10"/>
    <n v="12"/>
    <x v="2"/>
  </r>
  <r>
    <x v="111"/>
    <n v="16"/>
    <n v="13"/>
    <x v="2"/>
  </r>
  <r>
    <x v="111"/>
    <n v="10"/>
    <n v="14"/>
    <x v="2"/>
  </r>
  <r>
    <x v="111"/>
    <n v="14"/>
    <n v="15"/>
    <x v="2"/>
  </r>
  <r>
    <x v="111"/>
    <n v="12"/>
    <n v="16"/>
    <x v="2"/>
  </r>
  <r>
    <x v="111"/>
    <n v="26"/>
    <n v="17"/>
    <x v="2"/>
  </r>
  <r>
    <x v="111"/>
    <n v="10"/>
    <n v="18"/>
    <x v="3"/>
  </r>
  <r>
    <x v="111"/>
    <n v="26"/>
    <n v="19"/>
    <x v="3"/>
  </r>
  <r>
    <x v="111"/>
    <n v="17"/>
    <n v="20"/>
    <x v="3"/>
  </r>
  <r>
    <x v="111"/>
    <n v="24"/>
    <n v="21"/>
    <x v="3"/>
  </r>
  <r>
    <x v="111"/>
    <n v="23"/>
    <n v="22"/>
    <x v="3"/>
  </r>
  <r>
    <x v="111"/>
    <n v="28"/>
    <n v="23"/>
    <x v="3"/>
  </r>
  <r>
    <x v="111"/>
    <n v="25"/>
    <n v="24"/>
    <x v="3"/>
  </r>
  <r>
    <x v="111"/>
    <n v="23"/>
    <n v="25"/>
    <x v="3"/>
  </r>
  <r>
    <x v="111"/>
    <n v="29"/>
    <n v="26"/>
    <x v="3"/>
  </r>
  <r>
    <x v="111"/>
    <n v="13"/>
    <n v="27"/>
    <x v="3"/>
  </r>
  <r>
    <x v="111"/>
    <n v="14"/>
    <n v="28"/>
    <x v="3"/>
  </r>
  <r>
    <x v="111"/>
    <n v="21"/>
    <n v="29"/>
    <x v="4"/>
  </r>
  <r>
    <x v="111"/>
    <n v="26"/>
    <n v="30"/>
    <x v="4"/>
  </r>
  <r>
    <x v="111"/>
    <n v="14"/>
    <n v="31"/>
    <x v="4"/>
  </r>
  <r>
    <x v="111"/>
    <n v="16"/>
    <n v="32"/>
    <x v="4"/>
  </r>
  <r>
    <x v="111"/>
    <n v="16"/>
    <n v="33"/>
    <x v="4"/>
  </r>
  <r>
    <x v="111"/>
    <n v="25"/>
    <n v="34"/>
    <x v="4"/>
  </r>
  <r>
    <x v="111"/>
    <n v="25"/>
    <n v="35"/>
    <x v="4"/>
  </r>
  <r>
    <x v="111"/>
    <n v="12"/>
    <n v="36"/>
    <x v="4"/>
  </r>
  <r>
    <x v="111"/>
    <n v="15"/>
    <n v="37"/>
    <x v="4"/>
  </r>
  <r>
    <x v="111"/>
    <n v="19"/>
    <n v="38"/>
    <x v="4"/>
  </r>
  <r>
    <x v="111"/>
    <n v="17"/>
    <n v="39"/>
    <x v="4"/>
  </r>
  <r>
    <x v="111"/>
    <n v="17"/>
    <n v="40"/>
    <x v="4"/>
  </r>
  <r>
    <x v="111"/>
    <n v="13"/>
    <n v="41"/>
    <x v="4"/>
  </r>
  <r>
    <x v="111"/>
    <n v="17"/>
    <n v="42"/>
    <x v="4"/>
  </r>
  <r>
    <x v="111"/>
    <n v="19"/>
    <n v="43"/>
    <x v="4"/>
  </r>
  <r>
    <x v="111"/>
    <n v="5"/>
    <n v="44"/>
    <x v="4"/>
  </r>
  <r>
    <x v="111"/>
    <n v="12"/>
    <n v="45"/>
    <x v="4"/>
  </r>
  <r>
    <x v="111"/>
    <n v="11"/>
    <n v="46"/>
    <x v="4"/>
  </r>
  <r>
    <x v="111"/>
    <n v="10"/>
    <n v="47"/>
    <x v="4"/>
  </r>
  <r>
    <x v="111"/>
    <n v="5"/>
    <n v="48"/>
    <x v="4"/>
  </r>
  <r>
    <x v="111"/>
    <n v="8"/>
    <n v="49"/>
    <x v="4"/>
  </r>
  <r>
    <x v="111"/>
    <n v="8"/>
    <n v="50"/>
    <x v="4"/>
  </r>
  <r>
    <x v="111"/>
    <n v="4"/>
    <n v="51"/>
    <x v="4"/>
  </r>
  <r>
    <x v="111"/>
    <n v="9"/>
    <n v="52"/>
    <x v="4"/>
  </r>
  <r>
    <x v="111"/>
    <n v="8"/>
    <n v="53"/>
    <x v="4"/>
  </r>
  <r>
    <x v="111"/>
    <n v="7"/>
    <n v="54"/>
    <x v="4"/>
  </r>
  <r>
    <x v="111"/>
    <n v="7"/>
    <n v="55"/>
    <x v="4"/>
  </r>
  <r>
    <x v="111"/>
    <n v="6"/>
    <n v="56"/>
    <x v="4"/>
  </r>
  <r>
    <x v="111"/>
    <n v="5"/>
    <n v="57"/>
    <x v="4"/>
  </r>
  <r>
    <x v="111"/>
    <n v="4"/>
    <n v="58"/>
    <x v="4"/>
  </r>
  <r>
    <x v="111"/>
    <n v="7"/>
    <n v="59"/>
    <x v="4"/>
  </r>
  <r>
    <x v="111"/>
    <n v="6"/>
    <n v="60"/>
    <x v="5"/>
  </r>
  <r>
    <x v="111"/>
    <n v="4"/>
    <n v="61"/>
    <x v="5"/>
  </r>
  <r>
    <x v="111"/>
    <n v="2"/>
    <n v="62"/>
    <x v="5"/>
  </r>
  <r>
    <x v="111"/>
    <n v="2"/>
    <n v="63"/>
    <x v="5"/>
  </r>
  <r>
    <x v="111"/>
    <n v="5"/>
    <n v="64"/>
    <x v="5"/>
  </r>
  <r>
    <x v="111"/>
    <n v="6"/>
    <n v="65"/>
    <x v="5"/>
  </r>
  <r>
    <x v="111"/>
    <n v="4"/>
    <n v="66"/>
    <x v="5"/>
  </r>
  <r>
    <x v="111"/>
    <n v="3"/>
    <n v="67"/>
    <x v="5"/>
  </r>
  <r>
    <x v="111"/>
    <n v="4"/>
    <n v="68"/>
    <x v="5"/>
  </r>
  <r>
    <x v="111"/>
    <n v="1"/>
    <n v="69"/>
    <x v="5"/>
  </r>
  <r>
    <x v="111"/>
    <n v="1"/>
    <n v="70"/>
    <x v="5"/>
  </r>
  <r>
    <x v="111"/>
    <n v="3"/>
    <n v="72"/>
    <x v="5"/>
  </r>
  <r>
    <x v="111"/>
    <n v="3"/>
    <n v="73"/>
    <x v="5"/>
  </r>
  <r>
    <x v="111"/>
    <n v="1"/>
    <n v="75"/>
    <x v="5"/>
  </r>
  <r>
    <x v="111"/>
    <n v="3"/>
    <n v="76"/>
    <x v="5"/>
  </r>
  <r>
    <x v="111"/>
    <n v="1"/>
    <n v="77"/>
    <x v="5"/>
  </r>
  <r>
    <x v="111"/>
    <n v="1"/>
    <n v="81"/>
    <x v="5"/>
  </r>
  <r>
    <x v="111"/>
    <n v="1"/>
    <n v="82"/>
    <x v="5"/>
  </r>
  <r>
    <x v="111"/>
    <n v="1"/>
    <n v="83"/>
    <x v="5"/>
  </r>
  <r>
    <x v="111"/>
    <n v="1"/>
    <n v="84"/>
    <x v="5"/>
  </r>
  <r>
    <x v="111"/>
    <n v="1"/>
    <n v="91"/>
    <x v="5"/>
  </r>
  <r>
    <x v="112"/>
    <n v="674"/>
    <n v="0"/>
    <x v="0"/>
  </r>
  <r>
    <x v="112"/>
    <n v="676"/>
    <n v="1"/>
    <x v="0"/>
  </r>
  <r>
    <x v="112"/>
    <n v="669"/>
    <n v="2"/>
    <x v="0"/>
  </r>
  <r>
    <x v="112"/>
    <n v="703"/>
    <n v="3"/>
    <x v="0"/>
  </r>
  <r>
    <x v="112"/>
    <n v="680"/>
    <n v="4"/>
    <x v="0"/>
  </r>
  <r>
    <x v="112"/>
    <n v="686"/>
    <n v="5"/>
    <x v="0"/>
  </r>
  <r>
    <x v="112"/>
    <n v="653"/>
    <n v="6"/>
    <x v="1"/>
  </r>
  <r>
    <x v="112"/>
    <n v="690"/>
    <n v="7"/>
    <x v="1"/>
  </r>
  <r>
    <x v="112"/>
    <n v="631"/>
    <n v="8"/>
    <x v="1"/>
  </r>
  <r>
    <x v="112"/>
    <n v="675"/>
    <n v="9"/>
    <x v="1"/>
  </r>
  <r>
    <x v="112"/>
    <n v="754"/>
    <n v="10"/>
    <x v="1"/>
  </r>
  <r>
    <x v="112"/>
    <n v="746"/>
    <n v="11"/>
    <x v="1"/>
  </r>
  <r>
    <x v="112"/>
    <n v="776"/>
    <n v="12"/>
    <x v="2"/>
  </r>
  <r>
    <x v="112"/>
    <n v="832"/>
    <n v="13"/>
    <x v="2"/>
  </r>
  <r>
    <x v="112"/>
    <n v="864"/>
    <n v="14"/>
    <x v="2"/>
  </r>
  <r>
    <x v="112"/>
    <n v="834"/>
    <n v="15"/>
    <x v="2"/>
  </r>
  <r>
    <x v="112"/>
    <n v="872"/>
    <n v="16"/>
    <x v="2"/>
  </r>
  <r>
    <x v="112"/>
    <n v="859"/>
    <n v="17"/>
    <x v="2"/>
  </r>
  <r>
    <x v="112"/>
    <n v="768"/>
    <n v="18"/>
    <x v="3"/>
  </r>
  <r>
    <x v="112"/>
    <n v="779"/>
    <n v="19"/>
    <x v="3"/>
  </r>
  <r>
    <x v="112"/>
    <n v="819"/>
    <n v="20"/>
    <x v="3"/>
  </r>
  <r>
    <x v="112"/>
    <n v="922"/>
    <n v="21"/>
    <x v="3"/>
  </r>
  <r>
    <x v="112"/>
    <n v="943"/>
    <n v="22"/>
    <x v="3"/>
  </r>
  <r>
    <x v="112"/>
    <n v="811"/>
    <n v="23"/>
    <x v="3"/>
  </r>
  <r>
    <x v="112"/>
    <n v="887"/>
    <n v="24"/>
    <x v="3"/>
  </r>
  <r>
    <x v="112"/>
    <n v="760"/>
    <n v="25"/>
    <x v="3"/>
  </r>
  <r>
    <x v="112"/>
    <n v="778"/>
    <n v="26"/>
    <x v="3"/>
  </r>
  <r>
    <x v="112"/>
    <n v="802"/>
    <n v="27"/>
    <x v="3"/>
  </r>
  <r>
    <x v="112"/>
    <n v="804"/>
    <n v="28"/>
    <x v="3"/>
  </r>
  <r>
    <x v="112"/>
    <n v="778"/>
    <n v="29"/>
    <x v="4"/>
  </r>
  <r>
    <x v="112"/>
    <n v="768"/>
    <n v="30"/>
    <x v="4"/>
  </r>
  <r>
    <x v="112"/>
    <n v="801"/>
    <n v="31"/>
    <x v="4"/>
  </r>
  <r>
    <x v="112"/>
    <n v="834"/>
    <n v="32"/>
    <x v="4"/>
  </r>
  <r>
    <x v="112"/>
    <n v="761"/>
    <n v="33"/>
    <x v="4"/>
  </r>
  <r>
    <x v="112"/>
    <n v="828"/>
    <n v="34"/>
    <x v="4"/>
  </r>
  <r>
    <x v="112"/>
    <n v="723"/>
    <n v="35"/>
    <x v="4"/>
  </r>
  <r>
    <x v="112"/>
    <n v="824"/>
    <n v="36"/>
    <x v="4"/>
  </r>
  <r>
    <x v="112"/>
    <n v="709"/>
    <n v="37"/>
    <x v="4"/>
  </r>
  <r>
    <x v="112"/>
    <n v="642"/>
    <n v="38"/>
    <x v="4"/>
  </r>
  <r>
    <x v="112"/>
    <n v="729"/>
    <n v="39"/>
    <x v="4"/>
  </r>
  <r>
    <x v="112"/>
    <n v="669"/>
    <n v="40"/>
    <x v="4"/>
  </r>
  <r>
    <x v="112"/>
    <n v="665"/>
    <n v="41"/>
    <x v="4"/>
  </r>
  <r>
    <x v="112"/>
    <n v="618"/>
    <n v="42"/>
    <x v="4"/>
  </r>
  <r>
    <x v="112"/>
    <n v="578"/>
    <n v="43"/>
    <x v="4"/>
  </r>
  <r>
    <x v="112"/>
    <n v="572"/>
    <n v="44"/>
    <x v="4"/>
  </r>
  <r>
    <x v="112"/>
    <n v="512"/>
    <n v="45"/>
    <x v="4"/>
  </r>
  <r>
    <x v="112"/>
    <n v="523"/>
    <n v="46"/>
    <x v="4"/>
  </r>
  <r>
    <x v="112"/>
    <n v="478"/>
    <n v="47"/>
    <x v="4"/>
  </r>
  <r>
    <x v="112"/>
    <n v="421"/>
    <n v="48"/>
    <x v="4"/>
  </r>
  <r>
    <x v="112"/>
    <n v="463"/>
    <n v="49"/>
    <x v="4"/>
  </r>
  <r>
    <x v="112"/>
    <n v="429"/>
    <n v="50"/>
    <x v="4"/>
  </r>
  <r>
    <x v="112"/>
    <n v="446"/>
    <n v="51"/>
    <x v="4"/>
  </r>
  <r>
    <x v="112"/>
    <n v="395"/>
    <n v="52"/>
    <x v="4"/>
  </r>
  <r>
    <x v="112"/>
    <n v="370"/>
    <n v="53"/>
    <x v="4"/>
  </r>
  <r>
    <x v="112"/>
    <n v="383"/>
    <n v="54"/>
    <x v="4"/>
  </r>
  <r>
    <x v="112"/>
    <n v="364"/>
    <n v="55"/>
    <x v="4"/>
  </r>
  <r>
    <x v="112"/>
    <n v="373"/>
    <n v="56"/>
    <x v="4"/>
  </r>
  <r>
    <x v="112"/>
    <n v="318"/>
    <n v="57"/>
    <x v="4"/>
  </r>
  <r>
    <x v="112"/>
    <n v="340"/>
    <n v="58"/>
    <x v="4"/>
  </r>
  <r>
    <x v="112"/>
    <n v="313"/>
    <n v="59"/>
    <x v="4"/>
  </r>
  <r>
    <x v="112"/>
    <n v="254"/>
    <n v="60"/>
    <x v="5"/>
  </r>
  <r>
    <x v="112"/>
    <n v="257"/>
    <n v="61"/>
    <x v="5"/>
  </r>
  <r>
    <x v="112"/>
    <n v="233"/>
    <n v="62"/>
    <x v="5"/>
  </r>
  <r>
    <x v="112"/>
    <n v="228"/>
    <n v="63"/>
    <x v="5"/>
  </r>
  <r>
    <x v="112"/>
    <n v="182"/>
    <n v="64"/>
    <x v="5"/>
  </r>
  <r>
    <x v="112"/>
    <n v="162"/>
    <n v="65"/>
    <x v="5"/>
  </r>
  <r>
    <x v="112"/>
    <n v="155"/>
    <n v="66"/>
    <x v="5"/>
  </r>
  <r>
    <x v="112"/>
    <n v="147"/>
    <n v="67"/>
    <x v="5"/>
  </r>
  <r>
    <x v="112"/>
    <n v="127"/>
    <n v="68"/>
    <x v="5"/>
  </r>
  <r>
    <x v="112"/>
    <n v="103"/>
    <n v="69"/>
    <x v="5"/>
  </r>
  <r>
    <x v="112"/>
    <n v="94"/>
    <n v="70"/>
    <x v="5"/>
  </r>
  <r>
    <x v="112"/>
    <n v="75"/>
    <n v="71"/>
    <x v="5"/>
  </r>
  <r>
    <x v="112"/>
    <n v="72"/>
    <n v="72"/>
    <x v="5"/>
  </r>
  <r>
    <x v="112"/>
    <n v="78"/>
    <n v="73"/>
    <x v="5"/>
  </r>
  <r>
    <x v="112"/>
    <n v="70"/>
    <n v="74"/>
    <x v="5"/>
  </r>
  <r>
    <x v="112"/>
    <n v="69"/>
    <n v="75"/>
    <x v="5"/>
  </r>
  <r>
    <x v="112"/>
    <n v="55"/>
    <n v="76"/>
    <x v="5"/>
  </r>
  <r>
    <x v="112"/>
    <n v="58"/>
    <n v="77"/>
    <x v="5"/>
  </r>
  <r>
    <x v="112"/>
    <n v="35"/>
    <n v="78"/>
    <x v="5"/>
  </r>
  <r>
    <x v="112"/>
    <n v="35"/>
    <n v="79"/>
    <x v="5"/>
  </r>
  <r>
    <x v="112"/>
    <n v="46"/>
    <n v="80"/>
    <x v="5"/>
  </r>
  <r>
    <x v="112"/>
    <n v="34"/>
    <n v="81"/>
    <x v="5"/>
  </r>
  <r>
    <x v="112"/>
    <n v="32"/>
    <n v="82"/>
    <x v="5"/>
  </r>
  <r>
    <x v="112"/>
    <n v="25"/>
    <n v="83"/>
    <x v="5"/>
  </r>
  <r>
    <x v="112"/>
    <n v="24"/>
    <n v="84"/>
    <x v="5"/>
  </r>
  <r>
    <x v="112"/>
    <n v="18"/>
    <n v="85"/>
    <x v="5"/>
  </r>
  <r>
    <x v="112"/>
    <n v="21"/>
    <n v="86"/>
    <x v="5"/>
  </r>
  <r>
    <x v="112"/>
    <n v="6"/>
    <n v="87"/>
    <x v="5"/>
  </r>
  <r>
    <x v="112"/>
    <n v="10"/>
    <n v="88"/>
    <x v="5"/>
  </r>
  <r>
    <x v="112"/>
    <n v="10"/>
    <n v="89"/>
    <x v="5"/>
  </r>
  <r>
    <x v="112"/>
    <n v="9"/>
    <n v="90"/>
    <x v="5"/>
  </r>
  <r>
    <x v="112"/>
    <n v="8"/>
    <n v="91"/>
    <x v="5"/>
  </r>
  <r>
    <x v="112"/>
    <n v="5"/>
    <n v="92"/>
    <x v="5"/>
  </r>
  <r>
    <x v="112"/>
    <n v="2"/>
    <n v="93"/>
    <x v="5"/>
  </r>
  <r>
    <x v="112"/>
    <n v="2"/>
    <n v="94"/>
    <x v="5"/>
  </r>
  <r>
    <x v="112"/>
    <n v="2"/>
    <n v="95"/>
    <x v="5"/>
  </r>
  <r>
    <x v="112"/>
    <n v="3"/>
    <n v="96"/>
    <x v="5"/>
  </r>
  <r>
    <x v="112"/>
    <n v="2"/>
    <n v="97"/>
    <x v="5"/>
  </r>
  <r>
    <x v="112"/>
    <n v="2"/>
    <n v="98"/>
    <x v="5"/>
  </r>
  <r>
    <x v="112"/>
    <n v="2"/>
    <n v="99"/>
    <x v="5"/>
  </r>
  <r>
    <x v="112"/>
    <n v="2"/>
    <n v="100"/>
    <x v="5"/>
  </r>
  <r>
    <x v="112"/>
    <n v="1"/>
    <n v="103"/>
    <x v="5"/>
  </r>
  <r>
    <x v="113"/>
    <n v="9"/>
    <n v="0"/>
    <x v="0"/>
  </r>
  <r>
    <x v="113"/>
    <n v="9"/>
    <n v="1"/>
    <x v="0"/>
  </r>
  <r>
    <x v="113"/>
    <n v="7"/>
    <n v="2"/>
    <x v="0"/>
  </r>
  <r>
    <x v="113"/>
    <n v="10"/>
    <n v="3"/>
    <x v="0"/>
  </r>
  <r>
    <x v="113"/>
    <n v="13"/>
    <n v="4"/>
    <x v="0"/>
  </r>
  <r>
    <x v="113"/>
    <n v="6"/>
    <n v="5"/>
    <x v="0"/>
  </r>
  <r>
    <x v="113"/>
    <n v="10"/>
    <n v="6"/>
    <x v="1"/>
  </r>
  <r>
    <x v="113"/>
    <n v="7"/>
    <n v="7"/>
    <x v="1"/>
  </r>
  <r>
    <x v="113"/>
    <n v="16"/>
    <n v="8"/>
    <x v="1"/>
  </r>
  <r>
    <x v="113"/>
    <n v="9"/>
    <n v="9"/>
    <x v="1"/>
  </r>
  <r>
    <x v="113"/>
    <n v="8"/>
    <n v="10"/>
    <x v="1"/>
  </r>
  <r>
    <x v="113"/>
    <n v="9"/>
    <n v="11"/>
    <x v="1"/>
  </r>
  <r>
    <x v="113"/>
    <n v="7"/>
    <n v="12"/>
    <x v="2"/>
  </r>
  <r>
    <x v="113"/>
    <n v="6"/>
    <n v="13"/>
    <x v="2"/>
  </r>
  <r>
    <x v="113"/>
    <n v="6"/>
    <n v="14"/>
    <x v="2"/>
  </r>
  <r>
    <x v="113"/>
    <n v="6"/>
    <n v="15"/>
    <x v="2"/>
  </r>
  <r>
    <x v="113"/>
    <n v="12"/>
    <n v="16"/>
    <x v="2"/>
  </r>
  <r>
    <x v="113"/>
    <n v="11"/>
    <n v="17"/>
    <x v="2"/>
  </r>
  <r>
    <x v="113"/>
    <n v="21"/>
    <n v="18"/>
    <x v="3"/>
  </r>
  <r>
    <x v="113"/>
    <n v="32"/>
    <n v="19"/>
    <x v="3"/>
  </r>
  <r>
    <x v="113"/>
    <n v="37"/>
    <n v="20"/>
    <x v="3"/>
  </r>
  <r>
    <x v="113"/>
    <n v="44"/>
    <n v="21"/>
    <x v="3"/>
  </r>
  <r>
    <x v="113"/>
    <n v="34"/>
    <n v="22"/>
    <x v="3"/>
  </r>
  <r>
    <x v="113"/>
    <n v="32"/>
    <n v="23"/>
    <x v="3"/>
  </r>
  <r>
    <x v="113"/>
    <n v="28"/>
    <n v="24"/>
    <x v="3"/>
  </r>
  <r>
    <x v="113"/>
    <n v="29"/>
    <n v="25"/>
    <x v="3"/>
  </r>
  <r>
    <x v="113"/>
    <n v="33"/>
    <n v="26"/>
    <x v="3"/>
  </r>
  <r>
    <x v="113"/>
    <n v="21"/>
    <n v="27"/>
    <x v="3"/>
  </r>
  <r>
    <x v="113"/>
    <n v="21"/>
    <n v="28"/>
    <x v="3"/>
  </r>
  <r>
    <x v="113"/>
    <n v="33"/>
    <n v="29"/>
    <x v="4"/>
  </r>
  <r>
    <x v="113"/>
    <n v="23"/>
    <n v="30"/>
    <x v="4"/>
  </r>
  <r>
    <x v="113"/>
    <n v="25"/>
    <n v="31"/>
    <x v="4"/>
  </r>
  <r>
    <x v="113"/>
    <n v="16"/>
    <n v="32"/>
    <x v="4"/>
  </r>
  <r>
    <x v="113"/>
    <n v="22"/>
    <n v="33"/>
    <x v="4"/>
  </r>
  <r>
    <x v="113"/>
    <n v="24"/>
    <n v="34"/>
    <x v="4"/>
  </r>
  <r>
    <x v="113"/>
    <n v="29"/>
    <n v="35"/>
    <x v="4"/>
  </r>
  <r>
    <x v="113"/>
    <n v="23"/>
    <n v="36"/>
    <x v="4"/>
  </r>
  <r>
    <x v="113"/>
    <n v="19"/>
    <n v="37"/>
    <x v="4"/>
  </r>
  <r>
    <x v="113"/>
    <n v="10"/>
    <n v="38"/>
    <x v="4"/>
  </r>
  <r>
    <x v="113"/>
    <n v="14"/>
    <n v="39"/>
    <x v="4"/>
  </r>
  <r>
    <x v="113"/>
    <n v="13"/>
    <n v="40"/>
    <x v="4"/>
  </r>
  <r>
    <x v="113"/>
    <n v="16"/>
    <n v="41"/>
    <x v="4"/>
  </r>
  <r>
    <x v="113"/>
    <n v="13"/>
    <n v="42"/>
    <x v="4"/>
  </r>
  <r>
    <x v="113"/>
    <n v="12"/>
    <n v="43"/>
    <x v="4"/>
  </r>
  <r>
    <x v="113"/>
    <n v="13"/>
    <n v="44"/>
    <x v="4"/>
  </r>
  <r>
    <x v="113"/>
    <n v="16"/>
    <n v="45"/>
    <x v="4"/>
  </r>
  <r>
    <x v="113"/>
    <n v="7"/>
    <n v="46"/>
    <x v="4"/>
  </r>
  <r>
    <x v="113"/>
    <n v="9"/>
    <n v="47"/>
    <x v="4"/>
  </r>
  <r>
    <x v="113"/>
    <n v="9"/>
    <n v="48"/>
    <x v="4"/>
  </r>
  <r>
    <x v="113"/>
    <n v="15"/>
    <n v="49"/>
    <x v="4"/>
  </r>
  <r>
    <x v="113"/>
    <n v="11"/>
    <n v="50"/>
    <x v="4"/>
  </r>
  <r>
    <x v="113"/>
    <n v="9"/>
    <n v="51"/>
    <x v="4"/>
  </r>
  <r>
    <x v="113"/>
    <n v="5"/>
    <n v="52"/>
    <x v="4"/>
  </r>
  <r>
    <x v="113"/>
    <n v="8"/>
    <n v="53"/>
    <x v="4"/>
  </r>
  <r>
    <x v="113"/>
    <n v="7"/>
    <n v="54"/>
    <x v="4"/>
  </r>
  <r>
    <x v="113"/>
    <n v="3"/>
    <n v="55"/>
    <x v="4"/>
  </r>
  <r>
    <x v="113"/>
    <n v="11"/>
    <n v="56"/>
    <x v="4"/>
  </r>
  <r>
    <x v="113"/>
    <n v="4"/>
    <n v="57"/>
    <x v="4"/>
  </r>
  <r>
    <x v="113"/>
    <n v="2"/>
    <n v="58"/>
    <x v="4"/>
  </r>
  <r>
    <x v="113"/>
    <n v="3"/>
    <n v="59"/>
    <x v="4"/>
  </r>
  <r>
    <x v="113"/>
    <n v="3"/>
    <n v="60"/>
    <x v="5"/>
  </r>
  <r>
    <x v="113"/>
    <n v="2"/>
    <n v="61"/>
    <x v="5"/>
  </r>
  <r>
    <x v="113"/>
    <n v="3"/>
    <n v="62"/>
    <x v="5"/>
  </r>
  <r>
    <x v="113"/>
    <n v="6"/>
    <n v="63"/>
    <x v="5"/>
  </r>
  <r>
    <x v="113"/>
    <n v="1"/>
    <n v="64"/>
    <x v="5"/>
  </r>
  <r>
    <x v="113"/>
    <n v="6"/>
    <n v="65"/>
    <x v="5"/>
  </r>
  <r>
    <x v="113"/>
    <n v="3"/>
    <n v="66"/>
    <x v="5"/>
  </r>
  <r>
    <x v="113"/>
    <n v="2"/>
    <n v="67"/>
    <x v="5"/>
  </r>
  <r>
    <x v="113"/>
    <n v="4"/>
    <n v="69"/>
    <x v="5"/>
  </r>
  <r>
    <x v="113"/>
    <n v="1"/>
    <n v="71"/>
    <x v="5"/>
  </r>
  <r>
    <x v="113"/>
    <n v="1"/>
    <n v="73"/>
    <x v="5"/>
  </r>
  <r>
    <x v="113"/>
    <n v="2"/>
    <n v="75"/>
    <x v="5"/>
  </r>
  <r>
    <x v="113"/>
    <n v="1"/>
    <n v="76"/>
    <x v="5"/>
  </r>
  <r>
    <x v="113"/>
    <n v="2"/>
    <n v="77"/>
    <x v="5"/>
  </r>
  <r>
    <x v="113"/>
    <n v="2"/>
    <n v="78"/>
    <x v="5"/>
  </r>
  <r>
    <x v="113"/>
    <n v="1"/>
    <n v="83"/>
    <x v="5"/>
  </r>
  <r>
    <x v="113"/>
    <n v="1"/>
    <n v="85"/>
    <x v="5"/>
  </r>
  <r>
    <x v="113"/>
    <n v="1"/>
    <n v="88"/>
    <x v="5"/>
  </r>
  <r>
    <x v="113"/>
    <n v="1"/>
    <n v="94"/>
    <x v="5"/>
  </r>
  <r>
    <x v="114"/>
    <n v="51"/>
    <n v="0"/>
    <x v="0"/>
  </r>
  <r>
    <x v="114"/>
    <n v="43"/>
    <n v="1"/>
    <x v="0"/>
  </r>
  <r>
    <x v="114"/>
    <n v="54"/>
    <n v="2"/>
    <x v="0"/>
  </r>
  <r>
    <x v="114"/>
    <n v="68"/>
    <n v="3"/>
    <x v="0"/>
  </r>
  <r>
    <x v="114"/>
    <n v="62"/>
    <n v="4"/>
    <x v="0"/>
  </r>
  <r>
    <x v="114"/>
    <n v="68"/>
    <n v="5"/>
    <x v="0"/>
  </r>
  <r>
    <x v="114"/>
    <n v="56"/>
    <n v="6"/>
    <x v="1"/>
  </r>
  <r>
    <x v="114"/>
    <n v="72"/>
    <n v="7"/>
    <x v="1"/>
  </r>
  <r>
    <x v="114"/>
    <n v="65"/>
    <n v="8"/>
    <x v="1"/>
  </r>
  <r>
    <x v="114"/>
    <n v="78"/>
    <n v="9"/>
    <x v="1"/>
  </r>
  <r>
    <x v="114"/>
    <n v="63"/>
    <n v="10"/>
    <x v="1"/>
  </r>
  <r>
    <x v="114"/>
    <n v="69"/>
    <n v="11"/>
    <x v="1"/>
  </r>
  <r>
    <x v="114"/>
    <n v="69"/>
    <n v="12"/>
    <x v="2"/>
  </r>
  <r>
    <x v="114"/>
    <n v="70"/>
    <n v="13"/>
    <x v="2"/>
  </r>
  <r>
    <x v="114"/>
    <n v="64"/>
    <n v="14"/>
    <x v="2"/>
  </r>
  <r>
    <x v="114"/>
    <n v="75"/>
    <n v="15"/>
    <x v="2"/>
  </r>
  <r>
    <x v="114"/>
    <n v="57"/>
    <n v="16"/>
    <x v="2"/>
  </r>
  <r>
    <x v="114"/>
    <n v="69"/>
    <n v="17"/>
    <x v="2"/>
  </r>
  <r>
    <x v="114"/>
    <n v="90"/>
    <n v="18"/>
    <x v="3"/>
  </r>
  <r>
    <x v="114"/>
    <n v="120"/>
    <n v="19"/>
    <x v="3"/>
  </r>
  <r>
    <x v="114"/>
    <n v="120"/>
    <n v="20"/>
    <x v="3"/>
  </r>
  <r>
    <x v="114"/>
    <n v="119"/>
    <n v="21"/>
    <x v="3"/>
  </r>
  <r>
    <x v="114"/>
    <n v="123"/>
    <n v="22"/>
    <x v="3"/>
  </r>
  <r>
    <x v="114"/>
    <n v="117"/>
    <n v="23"/>
    <x v="3"/>
  </r>
  <r>
    <x v="114"/>
    <n v="133"/>
    <n v="24"/>
    <x v="3"/>
  </r>
  <r>
    <x v="114"/>
    <n v="112"/>
    <n v="25"/>
    <x v="3"/>
  </r>
  <r>
    <x v="114"/>
    <n v="127"/>
    <n v="26"/>
    <x v="3"/>
  </r>
  <r>
    <x v="114"/>
    <n v="133"/>
    <n v="27"/>
    <x v="3"/>
  </r>
  <r>
    <x v="114"/>
    <n v="112"/>
    <n v="28"/>
    <x v="3"/>
  </r>
  <r>
    <x v="114"/>
    <n v="120"/>
    <n v="29"/>
    <x v="4"/>
  </r>
  <r>
    <x v="114"/>
    <n v="122"/>
    <n v="30"/>
    <x v="4"/>
  </r>
  <r>
    <x v="114"/>
    <n v="127"/>
    <n v="31"/>
    <x v="4"/>
  </r>
  <r>
    <x v="114"/>
    <n v="96"/>
    <n v="32"/>
    <x v="4"/>
  </r>
  <r>
    <x v="114"/>
    <n v="100"/>
    <n v="33"/>
    <x v="4"/>
  </r>
  <r>
    <x v="114"/>
    <n v="91"/>
    <n v="34"/>
    <x v="4"/>
  </r>
  <r>
    <x v="114"/>
    <n v="83"/>
    <n v="35"/>
    <x v="4"/>
  </r>
  <r>
    <x v="114"/>
    <n v="86"/>
    <n v="36"/>
    <x v="4"/>
  </r>
  <r>
    <x v="114"/>
    <n v="100"/>
    <n v="37"/>
    <x v="4"/>
  </r>
  <r>
    <x v="114"/>
    <n v="88"/>
    <n v="38"/>
    <x v="4"/>
  </r>
  <r>
    <x v="114"/>
    <n v="83"/>
    <n v="39"/>
    <x v="4"/>
  </r>
  <r>
    <x v="114"/>
    <n v="81"/>
    <n v="40"/>
    <x v="4"/>
  </r>
  <r>
    <x v="114"/>
    <n v="77"/>
    <n v="41"/>
    <x v="4"/>
  </r>
  <r>
    <x v="114"/>
    <n v="93"/>
    <n v="42"/>
    <x v="4"/>
  </r>
  <r>
    <x v="114"/>
    <n v="78"/>
    <n v="43"/>
    <x v="4"/>
  </r>
  <r>
    <x v="114"/>
    <n v="76"/>
    <n v="44"/>
    <x v="4"/>
  </r>
  <r>
    <x v="114"/>
    <n v="83"/>
    <n v="45"/>
    <x v="4"/>
  </r>
  <r>
    <x v="114"/>
    <n v="62"/>
    <n v="46"/>
    <x v="4"/>
  </r>
  <r>
    <x v="114"/>
    <n v="66"/>
    <n v="47"/>
    <x v="4"/>
  </r>
  <r>
    <x v="114"/>
    <n v="77"/>
    <n v="48"/>
    <x v="4"/>
  </r>
  <r>
    <x v="114"/>
    <n v="69"/>
    <n v="49"/>
    <x v="4"/>
  </r>
  <r>
    <x v="114"/>
    <n v="63"/>
    <n v="50"/>
    <x v="4"/>
  </r>
  <r>
    <x v="114"/>
    <n v="73"/>
    <n v="51"/>
    <x v="4"/>
  </r>
  <r>
    <x v="114"/>
    <n v="68"/>
    <n v="52"/>
    <x v="4"/>
  </r>
  <r>
    <x v="114"/>
    <n v="72"/>
    <n v="53"/>
    <x v="4"/>
  </r>
  <r>
    <x v="114"/>
    <n v="67"/>
    <n v="54"/>
    <x v="4"/>
  </r>
  <r>
    <x v="114"/>
    <n v="58"/>
    <n v="55"/>
    <x v="4"/>
  </r>
  <r>
    <x v="114"/>
    <n v="68"/>
    <n v="56"/>
    <x v="4"/>
  </r>
  <r>
    <x v="114"/>
    <n v="67"/>
    <n v="57"/>
    <x v="4"/>
  </r>
  <r>
    <x v="114"/>
    <n v="65"/>
    <n v="58"/>
    <x v="4"/>
  </r>
  <r>
    <x v="114"/>
    <n v="54"/>
    <n v="59"/>
    <x v="4"/>
  </r>
  <r>
    <x v="114"/>
    <n v="40"/>
    <n v="60"/>
    <x v="5"/>
  </r>
  <r>
    <x v="114"/>
    <n v="48"/>
    <n v="61"/>
    <x v="5"/>
  </r>
  <r>
    <x v="114"/>
    <n v="42"/>
    <n v="62"/>
    <x v="5"/>
  </r>
  <r>
    <x v="114"/>
    <n v="44"/>
    <n v="63"/>
    <x v="5"/>
  </r>
  <r>
    <x v="114"/>
    <n v="36"/>
    <n v="64"/>
    <x v="5"/>
  </r>
  <r>
    <x v="114"/>
    <n v="34"/>
    <n v="65"/>
    <x v="5"/>
  </r>
  <r>
    <x v="114"/>
    <n v="24"/>
    <n v="66"/>
    <x v="5"/>
  </r>
  <r>
    <x v="114"/>
    <n v="31"/>
    <n v="67"/>
    <x v="5"/>
  </r>
  <r>
    <x v="114"/>
    <n v="19"/>
    <n v="68"/>
    <x v="5"/>
  </r>
  <r>
    <x v="114"/>
    <n v="24"/>
    <n v="69"/>
    <x v="5"/>
  </r>
  <r>
    <x v="114"/>
    <n v="21"/>
    <n v="70"/>
    <x v="5"/>
  </r>
  <r>
    <x v="114"/>
    <n v="25"/>
    <n v="71"/>
    <x v="5"/>
  </r>
  <r>
    <x v="114"/>
    <n v="22"/>
    <n v="72"/>
    <x v="5"/>
  </r>
  <r>
    <x v="114"/>
    <n v="21"/>
    <n v="73"/>
    <x v="5"/>
  </r>
  <r>
    <x v="114"/>
    <n v="6"/>
    <n v="74"/>
    <x v="5"/>
  </r>
  <r>
    <x v="114"/>
    <n v="18"/>
    <n v="75"/>
    <x v="5"/>
  </r>
  <r>
    <x v="114"/>
    <n v="17"/>
    <n v="76"/>
    <x v="5"/>
  </r>
  <r>
    <x v="114"/>
    <n v="10"/>
    <n v="77"/>
    <x v="5"/>
  </r>
  <r>
    <x v="114"/>
    <n v="11"/>
    <n v="78"/>
    <x v="5"/>
  </r>
  <r>
    <x v="114"/>
    <n v="11"/>
    <n v="79"/>
    <x v="5"/>
  </r>
  <r>
    <x v="114"/>
    <n v="14"/>
    <n v="80"/>
    <x v="5"/>
  </r>
  <r>
    <x v="114"/>
    <n v="12"/>
    <n v="81"/>
    <x v="5"/>
  </r>
  <r>
    <x v="114"/>
    <n v="7"/>
    <n v="82"/>
    <x v="5"/>
  </r>
  <r>
    <x v="114"/>
    <n v="6"/>
    <n v="83"/>
    <x v="5"/>
  </r>
  <r>
    <x v="114"/>
    <n v="8"/>
    <n v="84"/>
    <x v="5"/>
  </r>
  <r>
    <x v="114"/>
    <n v="9"/>
    <n v="85"/>
    <x v="5"/>
  </r>
  <r>
    <x v="114"/>
    <n v="9"/>
    <n v="86"/>
    <x v="5"/>
  </r>
  <r>
    <x v="114"/>
    <n v="9"/>
    <n v="87"/>
    <x v="5"/>
  </r>
  <r>
    <x v="114"/>
    <n v="5"/>
    <n v="88"/>
    <x v="5"/>
  </r>
  <r>
    <x v="114"/>
    <n v="7"/>
    <n v="89"/>
    <x v="5"/>
  </r>
  <r>
    <x v="114"/>
    <n v="4"/>
    <n v="90"/>
    <x v="5"/>
  </r>
  <r>
    <x v="114"/>
    <n v="4"/>
    <n v="91"/>
    <x v="5"/>
  </r>
  <r>
    <x v="114"/>
    <n v="3"/>
    <n v="92"/>
    <x v="5"/>
  </r>
  <r>
    <x v="114"/>
    <n v="2"/>
    <n v="93"/>
    <x v="5"/>
  </r>
  <r>
    <x v="114"/>
    <n v="1"/>
    <n v="94"/>
    <x v="5"/>
  </r>
  <r>
    <x v="114"/>
    <n v="3"/>
    <n v="95"/>
    <x v="5"/>
  </r>
  <r>
    <x v="114"/>
    <n v="1"/>
    <n v="96"/>
    <x v="5"/>
  </r>
  <r>
    <x v="115"/>
    <n v="10"/>
    <n v="0"/>
    <x v="0"/>
  </r>
  <r>
    <x v="115"/>
    <n v="9"/>
    <n v="1"/>
    <x v="0"/>
  </r>
  <r>
    <x v="115"/>
    <n v="7"/>
    <n v="2"/>
    <x v="0"/>
  </r>
  <r>
    <x v="115"/>
    <n v="10"/>
    <n v="3"/>
    <x v="0"/>
  </r>
  <r>
    <x v="115"/>
    <n v="11"/>
    <n v="4"/>
    <x v="0"/>
  </r>
  <r>
    <x v="115"/>
    <n v="12"/>
    <n v="5"/>
    <x v="0"/>
  </r>
  <r>
    <x v="115"/>
    <n v="8"/>
    <n v="6"/>
    <x v="1"/>
  </r>
  <r>
    <x v="115"/>
    <n v="11"/>
    <n v="7"/>
    <x v="1"/>
  </r>
  <r>
    <x v="115"/>
    <n v="13"/>
    <n v="8"/>
    <x v="1"/>
  </r>
  <r>
    <x v="115"/>
    <n v="14"/>
    <n v="9"/>
    <x v="1"/>
  </r>
  <r>
    <x v="115"/>
    <n v="4"/>
    <n v="10"/>
    <x v="1"/>
  </r>
  <r>
    <x v="115"/>
    <n v="14"/>
    <n v="11"/>
    <x v="1"/>
  </r>
  <r>
    <x v="115"/>
    <n v="11"/>
    <n v="12"/>
    <x v="2"/>
  </r>
  <r>
    <x v="115"/>
    <n v="9"/>
    <n v="13"/>
    <x v="2"/>
  </r>
  <r>
    <x v="115"/>
    <n v="8"/>
    <n v="14"/>
    <x v="2"/>
  </r>
  <r>
    <x v="115"/>
    <n v="12"/>
    <n v="15"/>
    <x v="2"/>
  </r>
  <r>
    <x v="115"/>
    <n v="12"/>
    <n v="16"/>
    <x v="2"/>
  </r>
  <r>
    <x v="115"/>
    <n v="8"/>
    <n v="17"/>
    <x v="2"/>
  </r>
  <r>
    <x v="115"/>
    <n v="19"/>
    <n v="18"/>
    <x v="3"/>
  </r>
  <r>
    <x v="115"/>
    <n v="21"/>
    <n v="19"/>
    <x v="3"/>
  </r>
  <r>
    <x v="115"/>
    <n v="46"/>
    <n v="20"/>
    <x v="3"/>
  </r>
  <r>
    <x v="115"/>
    <n v="40"/>
    <n v="21"/>
    <x v="3"/>
  </r>
  <r>
    <x v="115"/>
    <n v="36"/>
    <n v="22"/>
    <x v="3"/>
  </r>
  <r>
    <x v="115"/>
    <n v="37"/>
    <n v="23"/>
    <x v="3"/>
  </r>
  <r>
    <x v="115"/>
    <n v="37"/>
    <n v="24"/>
    <x v="3"/>
  </r>
  <r>
    <x v="115"/>
    <n v="39"/>
    <n v="25"/>
    <x v="3"/>
  </r>
  <r>
    <x v="115"/>
    <n v="27"/>
    <n v="26"/>
    <x v="3"/>
  </r>
  <r>
    <x v="115"/>
    <n v="36"/>
    <n v="27"/>
    <x v="3"/>
  </r>
  <r>
    <x v="115"/>
    <n v="42"/>
    <n v="28"/>
    <x v="3"/>
  </r>
  <r>
    <x v="115"/>
    <n v="35"/>
    <n v="29"/>
    <x v="4"/>
  </r>
  <r>
    <x v="115"/>
    <n v="38"/>
    <n v="30"/>
    <x v="4"/>
  </r>
  <r>
    <x v="115"/>
    <n v="23"/>
    <n v="31"/>
    <x v="4"/>
  </r>
  <r>
    <x v="115"/>
    <n v="33"/>
    <n v="32"/>
    <x v="4"/>
  </r>
  <r>
    <x v="115"/>
    <n v="22"/>
    <n v="33"/>
    <x v="4"/>
  </r>
  <r>
    <x v="115"/>
    <n v="29"/>
    <n v="34"/>
    <x v="4"/>
  </r>
  <r>
    <x v="115"/>
    <n v="16"/>
    <n v="35"/>
    <x v="4"/>
  </r>
  <r>
    <x v="115"/>
    <n v="23"/>
    <n v="36"/>
    <x v="4"/>
  </r>
  <r>
    <x v="115"/>
    <n v="14"/>
    <n v="37"/>
    <x v="4"/>
  </r>
  <r>
    <x v="115"/>
    <n v="21"/>
    <n v="38"/>
    <x v="4"/>
  </r>
  <r>
    <x v="115"/>
    <n v="25"/>
    <n v="39"/>
    <x v="4"/>
  </r>
  <r>
    <x v="115"/>
    <n v="26"/>
    <n v="40"/>
    <x v="4"/>
  </r>
  <r>
    <x v="115"/>
    <n v="14"/>
    <n v="41"/>
    <x v="4"/>
  </r>
  <r>
    <x v="115"/>
    <n v="14"/>
    <n v="42"/>
    <x v="4"/>
  </r>
  <r>
    <x v="115"/>
    <n v="22"/>
    <n v="43"/>
    <x v="4"/>
  </r>
  <r>
    <x v="115"/>
    <n v="20"/>
    <n v="44"/>
    <x v="4"/>
  </r>
  <r>
    <x v="115"/>
    <n v="13"/>
    <n v="45"/>
    <x v="4"/>
  </r>
  <r>
    <x v="115"/>
    <n v="15"/>
    <n v="46"/>
    <x v="4"/>
  </r>
  <r>
    <x v="115"/>
    <n v="10"/>
    <n v="47"/>
    <x v="4"/>
  </r>
  <r>
    <x v="115"/>
    <n v="17"/>
    <n v="48"/>
    <x v="4"/>
  </r>
  <r>
    <x v="115"/>
    <n v="16"/>
    <n v="49"/>
    <x v="4"/>
  </r>
  <r>
    <x v="115"/>
    <n v="15"/>
    <n v="50"/>
    <x v="4"/>
  </r>
  <r>
    <x v="115"/>
    <n v="12"/>
    <n v="51"/>
    <x v="4"/>
  </r>
  <r>
    <x v="115"/>
    <n v="12"/>
    <n v="52"/>
    <x v="4"/>
  </r>
  <r>
    <x v="115"/>
    <n v="9"/>
    <n v="53"/>
    <x v="4"/>
  </r>
  <r>
    <x v="115"/>
    <n v="9"/>
    <n v="54"/>
    <x v="4"/>
  </r>
  <r>
    <x v="115"/>
    <n v="15"/>
    <n v="55"/>
    <x v="4"/>
  </r>
  <r>
    <x v="115"/>
    <n v="12"/>
    <n v="56"/>
    <x v="4"/>
  </r>
  <r>
    <x v="115"/>
    <n v="14"/>
    <n v="57"/>
    <x v="4"/>
  </r>
  <r>
    <x v="115"/>
    <n v="9"/>
    <n v="58"/>
    <x v="4"/>
  </r>
  <r>
    <x v="115"/>
    <n v="13"/>
    <n v="59"/>
    <x v="4"/>
  </r>
  <r>
    <x v="115"/>
    <n v="12"/>
    <n v="60"/>
    <x v="5"/>
  </r>
  <r>
    <x v="115"/>
    <n v="8"/>
    <n v="61"/>
    <x v="5"/>
  </r>
  <r>
    <x v="115"/>
    <n v="6"/>
    <n v="62"/>
    <x v="5"/>
  </r>
  <r>
    <x v="115"/>
    <n v="6"/>
    <n v="63"/>
    <x v="5"/>
  </r>
  <r>
    <x v="115"/>
    <n v="6"/>
    <n v="64"/>
    <x v="5"/>
  </r>
  <r>
    <x v="115"/>
    <n v="5"/>
    <n v="65"/>
    <x v="5"/>
  </r>
  <r>
    <x v="115"/>
    <n v="2"/>
    <n v="66"/>
    <x v="5"/>
  </r>
  <r>
    <x v="115"/>
    <n v="3"/>
    <n v="67"/>
    <x v="5"/>
  </r>
  <r>
    <x v="115"/>
    <n v="6"/>
    <n v="68"/>
    <x v="5"/>
  </r>
  <r>
    <x v="115"/>
    <n v="4"/>
    <n v="69"/>
    <x v="5"/>
  </r>
  <r>
    <x v="115"/>
    <n v="4"/>
    <n v="70"/>
    <x v="5"/>
  </r>
  <r>
    <x v="115"/>
    <n v="2"/>
    <n v="71"/>
    <x v="5"/>
  </r>
  <r>
    <x v="115"/>
    <n v="1"/>
    <n v="72"/>
    <x v="5"/>
  </r>
  <r>
    <x v="115"/>
    <n v="4"/>
    <n v="73"/>
    <x v="5"/>
  </r>
  <r>
    <x v="115"/>
    <n v="4"/>
    <n v="74"/>
    <x v="5"/>
  </r>
  <r>
    <x v="115"/>
    <n v="6"/>
    <n v="75"/>
    <x v="5"/>
  </r>
  <r>
    <x v="115"/>
    <n v="1"/>
    <n v="76"/>
    <x v="5"/>
  </r>
  <r>
    <x v="115"/>
    <n v="3"/>
    <n v="77"/>
    <x v="5"/>
  </r>
  <r>
    <x v="115"/>
    <n v="3"/>
    <n v="78"/>
    <x v="5"/>
  </r>
  <r>
    <x v="115"/>
    <n v="2"/>
    <n v="79"/>
    <x v="5"/>
  </r>
  <r>
    <x v="115"/>
    <n v="2"/>
    <n v="80"/>
    <x v="5"/>
  </r>
  <r>
    <x v="115"/>
    <n v="2"/>
    <n v="81"/>
    <x v="5"/>
  </r>
  <r>
    <x v="115"/>
    <n v="2"/>
    <n v="82"/>
    <x v="5"/>
  </r>
  <r>
    <x v="115"/>
    <n v="4"/>
    <n v="83"/>
    <x v="5"/>
  </r>
  <r>
    <x v="115"/>
    <n v="1"/>
    <n v="86"/>
    <x v="5"/>
  </r>
  <r>
    <x v="115"/>
    <n v="3"/>
    <n v="87"/>
    <x v="5"/>
  </r>
  <r>
    <x v="115"/>
    <n v="1"/>
    <n v="88"/>
    <x v="5"/>
  </r>
  <r>
    <x v="115"/>
    <n v="1"/>
    <n v="92"/>
    <x v="5"/>
  </r>
  <r>
    <x v="116"/>
    <n v="18"/>
    <n v="0"/>
    <x v="0"/>
  </r>
  <r>
    <x v="116"/>
    <n v="8"/>
    <n v="1"/>
    <x v="0"/>
  </r>
  <r>
    <x v="116"/>
    <n v="22"/>
    <n v="2"/>
    <x v="0"/>
  </r>
  <r>
    <x v="116"/>
    <n v="16"/>
    <n v="3"/>
    <x v="0"/>
  </r>
  <r>
    <x v="116"/>
    <n v="16"/>
    <n v="4"/>
    <x v="0"/>
  </r>
  <r>
    <x v="116"/>
    <n v="20"/>
    <n v="5"/>
    <x v="0"/>
  </r>
  <r>
    <x v="116"/>
    <n v="27"/>
    <n v="6"/>
    <x v="1"/>
  </r>
  <r>
    <x v="116"/>
    <n v="24"/>
    <n v="7"/>
    <x v="1"/>
  </r>
  <r>
    <x v="116"/>
    <n v="26"/>
    <n v="8"/>
    <x v="1"/>
  </r>
  <r>
    <x v="116"/>
    <n v="22"/>
    <n v="9"/>
    <x v="1"/>
  </r>
  <r>
    <x v="116"/>
    <n v="17"/>
    <n v="10"/>
    <x v="1"/>
  </r>
  <r>
    <x v="116"/>
    <n v="16"/>
    <n v="11"/>
    <x v="1"/>
  </r>
  <r>
    <x v="116"/>
    <n v="20"/>
    <n v="12"/>
    <x v="2"/>
  </r>
  <r>
    <x v="116"/>
    <n v="14"/>
    <n v="13"/>
    <x v="2"/>
  </r>
  <r>
    <x v="116"/>
    <n v="30"/>
    <n v="14"/>
    <x v="2"/>
  </r>
  <r>
    <x v="116"/>
    <n v="22"/>
    <n v="15"/>
    <x v="2"/>
  </r>
  <r>
    <x v="116"/>
    <n v="16"/>
    <n v="16"/>
    <x v="2"/>
  </r>
  <r>
    <x v="116"/>
    <n v="21"/>
    <n v="17"/>
    <x v="2"/>
  </r>
  <r>
    <x v="116"/>
    <n v="26"/>
    <n v="18"/>
    <x v="3"/>
  </r>
  <r>
    <x v="116"/>
    <n v="38"/>
    <n v="19"/>
    <x v="3"/>
  </r>
  <r>
    <x v="116"/>
    <n v="37"/>
    <n v="20"/>
    <x v="3"/>
  </r>
  <r>
    <x v="116"/>
    <n v="41"/>
    <n v="21"/>
    <x v="3"/>
  </r>
  <r>
    <x v="116"/>
    <n v="28"/>
    <n v="22"/>
    <x v="3"/>
  </r>
  <r>
    <x v="116"/>
    <n v="35"/>
    <n v="23"/>
    <x v="3"/>
  </r>
  <r>
    <x v="116"/>
    <n v="41"/>
    <n v="24"/>
    <x v="3"/>
  </r>
  <r>
    <x v="116"/>
    <n v="29"/>
    <n v="25"/>
    <x v="3"/>
  </r>
  <r>
    <x v="116"/>
    <n v="28"/>
    <n v="26"/>
    <x v="3"/>
  </r>
  <r>
    <x v="116"/>
    <n v="35"/>
    <n v="27"/>
    <x v="3"/>
  </r>
  <r>
    <x v="116"/>
    <n v="32"/>
    <n v="28"/>
    <x v="3"/>
  </r>
  <r>
    <x v="116"/>
    <n v="30"/>
    <n v="29"/>
    <x v="4"/>
  </r>
  <r>
    <x v="116"/>
    <n v="32"/>
    <n v="30"/>
    <x v="4"/>
  </r>
  <r>
    <x v="116"/>
    <n v="33"/>
    <n v="31"/>
    <x v="4"/>
  </r>
  <r>
    <x v="116"/>
    <n v="26"/>
    <n v="32"/>
    <x v="4"/>
  </r>
  <r>
    <x v="116"/>
    <n v="20"/>
    <n v="33"/>
    <x v="4"/>
  </r>
  <r>
    <x v="116"/>
    <n v="32"/>
    <n v="34"/>
    <x v="4"/>
  </r>
  <r>
    <x v="116"/>
    <n v="32"/>
    <n v="35"/>
    <x v="4"/>
  </r>
  <r>
    <x v="116"/>
    <n v="28"/>
    <n v="36"/>
    <x v="4"/>
  </r>
  <r>
    <x v="116"/>
    <n v="27"/>
    <n v="37"/>
    <x v="4"/>
  </r>
  <r>
    <x v="116"/>
    <n v="17"/>
    <n v="38"/>
    <x v="4"/>
  </r>
  <r>
    <x v="116"/>
    <n v="33"/>
    <n v="39"/>
    <x v="4"/>
  </r>
  <r>
    <x v="116"/>
    <n v="31"/>
    <n v="40"/>
    <x v="4"/>
  </r>
  <r>
    <x v="116"/>
    <n v="25"/>
    <n v="41"/>
    <x v="4"/>
  </r>
  <r>
    <x v="116"/>
    <n v="35"/>
    <n v="42"/>
    <x v="4"/>
  </r>
  <r>
    <x v="116"/>
    <n v="17"/>
    <n v="43"/>
    <x v="4"/>
  </r>
  <r>
    <x v="116"/>
    <n v="25"/>
    <n v="44"/>
    <x v="4"/>
  </r>
  <r>
    <x v="116"/>
    <n v="25"/>
    <n v="45"/>
    <x v="4"/>
  </r>
  <r>
    <x v="116"/>
    <n v="20"/>
    <n v="46"/>
    <x v="4"/>
  </r>
  <r>
    <x v="116"/>
    <n v="20"/>
    <n v="47"/>
    <x v="4"/>
  </r>
  <r>
    <x v="116"/>
    <n v="23"/>
    <n v="48"/>
    <x v="4"/>
  </r>
  <r>
    <x v="116"/>
    <n v="29"/>
    <n v="49"/>
    <x v="4"/>
  </r>
  <r>
    <x v="116"/>
    <n v="28"/>
    <n v="50"/>
    <x v="4"/>
  </r>
  <r>
    <x v="116"/>
    <n v="32"/>
    <n v="51"/>
    <x v="4"/>
  </r>
  <r>
    <x v="116"/>
    <n v="29"/>
    <n v="52"/>
    <x v="4"/>
  </r>
  <r>
    <x v="116"/>
    <n v="29"/>
    <n v="53"/>
    <x v="4"/>
  </r>
  <r>
    <x v="116"/>
    <n v="16"/>
    <n v="54"/>
    <x v="4"/>
  </r>
  <r>
    <x v="116"/>
    <n v="27"/>
    <n v="55"/>
    <x v="4"/>
  </r>
  <r>
    <x v="116"/>
    <n v="21"/>
    <n v="56"/>
    <x v="4"/>
  </r>
  <r>
    <x v="116"/>
    <n v="23"/>
    <n v="57"/>
    <x v="4"/>
  </r>
  <r>
    <x v="116"/>
    <n v="27"/>
    <n v="58"/>
    <x v="4"/>
  </r>
  <r>
    <x v="116"/>
    <n v="19"/>
    <n v="59"/>
    <x v="4"/>
  </r>
  <r>
    <x v="116"/>
    <n v="14"/>
    <n v="60"/>
    <x v="5"/>
  </r>
  <r>
    <x v="116"/>
    <n v="19"/>
    <n v="61"/>
    <x v="5"/>
  </r>
  <r>
    <x v="116"/>
    <n v="13"/>
    <n v="62"/>
    <x v="5"/>
  </r>
  <r>
    <x v="116"/>
    <n v="14"/>
    <n v="63"/>
    <x v="5"/>
  </r>
  <r>
    <x v="116"/>
    <n v="10"/>
    <n v="64"/>
    <x v="5"/>
  </r>
  <r>
    <x v="116"/>
    <n v="10"/>
    <n v="65"/>
    <x v="5"/>
  </r>
  <r>
    <x v="116"/>
    <n v="15"/>
    <n v="66"/>
    <x v="5"/>
  </r>
  <r>
    <x v="116"/>
    <n v="7"/>
    <n v="67"/>
    <x v="5"/>
  </r>
  <r>
    <x v="116"/>
    <n v="17"/>
    <n v="68"/>
    <x v="5"/>
  </r>
  <r>
    <x v="116"/>
    <n v="16"/>
    <n v="69"/>
    <x v="5"/>
  </r>
  <r>
    <x v="116"/>
    <n v="6"/>
    <n v="70"/>
    <x v="5"/>
  </r>
  <r>
    <x v="116"/>
    <n v="14"/>
    <n v="71"/>
    <x v="5"/>
  </r>
  <r>
    <x v="116"/>
    <n v="3"/>
    <n v="72"/>
    <x v="5"/>
  </r>
  <r>
    <x v="116"/>
    <n v="2"/>
    <n v="73"/>
    <x v="5"/>
  </r>
  <r>
    <x v="116"/>
    <n v="8"/>
    <n v="74"/>
    <x v="5"/>
  </r>
  <r>
    <x v="116"/>
    <n v="12"/>
    <n v="75"/>
    <x v="5"/>
  </r>
  <r>
    <x v="116"/>
    <n v="5"/>
    <n v="76"/>
    <x v="5"/>
  </r>
  <r>
    <x v="116"/>
    <n v="2"/>
    <n v="77"/>
    <x v="5"/>
  </r>
  <r>
    <x v="116"/>
    <n v="3"/>
    <n v="78"/>
    <x v="5"/>
  </r>
  <r>
    <x v="116"/>
    <n v="2"/>
    <n v="79"/>
    <x v="5"/>
  </r>
  <r>
    <x v="116"/>
    <n v="3"/>
    <n v="80"/>
    <x v="5"/>
  </r>
  <r>
    <x v="116"/>
    <n v="5"/>
    <n v="81"/>
    <x v="5"/>
  </r>
  <r>
    <x v="116"/>
    <n v="1"/>
    <n v="82"/>
    <x v="5"/>
  </r>
  <r>
    <x v="116"/>
    <n v="2"/>
    <n v="83"/>
    <x v="5"/>
  </r>
  <r>
    <x v="116"/>
    <n v="2"/>
    <n v="84"/>
    <x v="5"/>
  </r>
  <r>
    <x v="116"/>
    <n v="3"/>
    <n v="85"/>
    <x v="5"/>
  </r>
  <r>
    <x v="116"/>
    <n v="5"/>
    <n v="86"/>
    <x v="5"/>
  </r>
  <r>
    <x v="116"/>
    <n v="1"/>
    <n v="87"/>
    <x v="5"/>
  </r>
  <r>
    <x v="116"/>
    <n v="1"/>
    <n v="88"/>
    <x v="5"/>
  </r>
  <r>
    <x v="116"/>
    <n v="2"/>
    <n v="90"/>
    <x v="5"/>
  </r>
  <r>
    <x v="116"/>
    <n v="2"/>
    <n v="91"/>
    <x v="5"/>
  </r>
  <r>
    <x v="116"/>
    <n v="2"/>
    <n v="95"/>
    <x v="5"/>
  </r>
  <r>
    <x v="116"/>
    <n v="1"/>
    <n v="98"/>
    <x v="5"/>
  </r>
  <r>
    <x v="117"/>
    <n v="22"/>
    <n v="0"/>
    <x v="0"/>
  </r>
  <r>
    <x v="117"/>
    <n v="32"/>
    <n v="1"/>
    <x v="0"/>
  </r>
  <r>
    <x v="117"/>
    <n v="27"/>
    <n v="2"/>
    <x v="0"/>
  </r>
  <r>
    <x v="117"/>
    <n v="32"/>
    <n v="3"/>
    <x v="0"/>
  </r>
  <r>
    <x v="117"/>
    <n v="18"/>
    <n v="4"/>
    <x v="0"/>
  </r>
  <r>
    <x v="117"/>
    <n v="19"/>
    <n v="5"/>
    <x v="0"/>
  </r>
  <r>
    <x v="117"/>
    <n v="26"/>
    <n v="6"/>
    <x v="1"/>
  </r>
  <r>
    <x v="117"/>
    <n v="33"/>
    <n v="7"/>
    <x v="1"/>
  </r>
  <r>
    <x v="117"/>
    <n v="22"/>
    <n v="8"/>
    <x v="1"/>
  </r>
  <r>
    <x v="117"/>
    <n v="29"/>
    <n v="9"/>
    <x v="1"/>
  </r>
  <r>
    <x v="117"/>
    <n v="30"/>
    <n v="10"/>
    <x v="1"/>
  </r>
  <r>
    <x v="117"/>
    <n v="35"/>
    <n v="11"/>
    <x v="1"/>
  </r>
  <r>
    <x v="117"/>
    <n v="33"/>
    <n v="12"/>
    <x v="2"/>
  </r>
  <r>
    <x v="117"/>
    <n v="27"/>
    <n v="13"/>
    <x v="2"/>
  </r>
  <r>
    <x v="117"/>
    <n v="32"/>
    <n v="14"/>
    <x v="2"/>
  </r>
  <r>
    <x v="117"/>
    <n v="23"/>
    <n v="15"/>
    <x v="2"/>
  </r>
  <r>
    <x v="117"/>
    <n v="36"/>
    <n v="16"/>
    <x v="2"/>
  </r>
  <r>
    <x v="117"/>
    <n v="28"/>
    <n v="17"/>
    <x v="2"/>
  </r>
  <r>
    <x v="117"/>
    <n v="34"/>
    <n v="18"/>
    <x v="3"/>
  </r>
  <r>
    <x v="117"/>
    <n v="53"/>
    <n v="19"/>
    <x v="3"/>
  </r>
  <r>
    <x v="117"/>
    <n v="62"/>
    <n v="20"/>
    <x v="3"/>
  </r>
  <r>
    <x v="117"/>
    <n v="55"/>
    <n v="21"/>
    <x v="3"/>
  </r>
  <r>
    <x v="117"/>
    <n v="57"/>
    <n v="22"/>
    <x v="3"/>
  </r>
  <r>
    <x v="117"/>
    <n v="49"/>
    <n v="23"/>
    <x v="3"/>
  </r>
  <r>
    <x v="117"/>
    <n v="51"/>
    <n v="24"/>
    <x v="3"/>
  </r>
  <r>
    <x v="117"/>
    <n v="50"/>
    <n v="25"/>
    <x v="3"/>
  </r>
  <r>
    <x v="117"/>
    <n v="66"/>
    <n v="26"/>
    <x v="3"/>
  </r>
  <r>
    <x v="117"/>
    <n v="57"/>
    <n v="27"/>
    <x v="3"/>
  </r>
  <r>
    <x v="117"/>
    <n v="40"/>
    <n v="28"/>
    <x v="3"/>
  </r>
  <r>
    <x v="117"/>
    <n v="62"/>
    <n v="29"/>
    <x v="4"/>
  </r>
  <r>
    <x v="117"/>
    <n v="64"/>
    <n v="30"/>
    <x v="4"/>
  </r>
  <r>
    <x v="117"/>
    <n v="58"/>
    <n v="31"/>
    <x v="4"/>
  </r>
  <r>
    <x v="117"/>
    <n v="58"/>
    <n v="32"/>
    <x v="4"/>
  </r>
  <r>
    <x v="117"/>
    <n v="65"/>
    <n v="33"/>
    <x v="4"/>
  </r>
  <r>
    <x v="117"/>
    <n v="75"/>
    <n v="34"/>
    <x v="4"/>
  </r>
  <r>
    <x v="117"/>
    <n v="56"/>
    <n v="35"/>
    <x v="4"/>
  </r>
  <r>
    <x v="117"/>
    <n v="54"/>
    <n v="36"/>
    <x v="4"/>
  </r>
  <r>
    <x v="117"/>
    <n v="43"/>
    <n v="37"/>
    <x v="4"/>
  </r>
  <r>
    <x v="117"/>
    <n v="34"/>
    <n v="38"/>
    <x v="4"/>
  </r>
  <r>
    <x v="117"/>
    <n v="48"/>
    <n v="39"/>
    <x v="4"/>
  </r>
  <r>
    <x v="117"/>
    <n v="61"/>
    <n v="40"/>
    <x v="4"/>
  </r>
  <r>
    <x v="117"/>
    <n v="47"/>
    <n v="41"/>
    <x v="4"/>
  </r>
  <r>
    <x v="117"/>
    <n v="36"/>
    <n v="42"/>
    <x v="4"/>
  </r>
  <r>
    <x v="117"/>
    <n v="32"/>
    <n v="43"/>
    <x v="4"/>
  </r>
  <r>
    <x v="117"/>
    <n v="40"/>
    <n v="44"/>
    <x v="4"/>
  </r>
  <r>
    <x v="117"/>
    <n v="41"/>
    <n v="45"/>
    <x v="4"/>
  </r>
  <r>
    <x v="117"/>
    <n v="40"/>
    <n v="46"/>
    <x v="4"/>
  </r>
  <r>
    <x v="117"/>
    <n v="25"/>
    <n v="47"/>
    <x v="4"/>
  </r>
  <r>
    <x v="117"/>
    <n v="23"/>
    <n v="48"/>
    <x v="4"/>
  </r>
  <r>
    <x v="117"/>
    <n v="28"/>
    <n v="49"/>
    <x v="4"/>
  </r>
  <r>
    <x v="117"/>
    <n v="43"/>
    <n v="50"/>
    <x v="4"/>
  </r>
  <r>
    <x v="117"/>
    <n v="33"/>
    <n v="51"/>
    <x v="4"/>
  </r>
  <r>
    <x v="117"/>
    <n v="22"/>
    <n v="52"/>
    <x v="4"/>
  </r>
  <r>
    <x v="117"/>
    <n v="24"/>
    <n v="53"/>
    <x v="4"/>
  </r>
  <r>
    <x v="117"/>
    <n v="26"/>
    <n v="54"/>
    <x v="4"/>
  </r>
  <r>
    <x v="117"/>
    <n v="18"/>
    <n v="55"/>
    <x v="4"/>
  </r>
  <r>
    <x v="117"/>
    <n v="29"/>
    <n v="56"/>
    <x v="4"/>
  </r>
  <r>
    <x v="117"/>
    <n v="16"/>
    <n v="57"/>
    <x v="4"/>
  </r>
  <r>
    <x v="117"/>
    <n v="25"/>
    <n v="58"/>
    <x v="4"/>
  </r>
  <r>
    <x v="117"/>
    <n v="15"/>
    <n v="59"/>
    <x v="4"/>
  </r>
  <r>
    <x v="117"/>
    <n v="26"/>
    <n v="60"/>
    <x v="5"/>
  </r>
  <r>
    <x v="117"/>
    <n v="23"/>
    <n v="61"/>
    <x v="5"/>
  </r>
  <r>
    <x v="117"/>
    <n v="19"/>
    <n v="62"/>
    <x v="5"/>
  </r>
  <r>
    <x v="117"/>
    <n v="14"/>
    <n v="63"/>
    <x v="5"/>
  </r>
  <r>
    <x v="117"/>
    <n v="14"/>
    <n v="64"/>
    <x v="5"/>
  </r>
  <r>
    <x v="117"/>
    <n v="11"/>
    <n v="65"/>
    <x v="5"/>
  </r>
  <r>
    <x v="117"/>
    <n v="5"/>
    <n v="66"/>
    <x v="5"/>
  </r>
  <r>
    <x v="117"/>
    <n v="15"/>
    <n v="67"/>
    <x v="5"/>
  </r>
  <r>
    <x v="117"/>
    <n v="13"/>
    <n v="68"/>
    <x v="5"/>
  </r>
  <r>
    <x v="117"/>
    <n v="10"/>
    <n v="69"/>
    <x v="5"/>
  </r>
  <r>
    <x v="117"/>
    <n v="9"/>
    <n v="70"/>
    <x v="5"/>
  </r>
  <r>
    <x v="117"/>
    <n v="14"/>
    <n v="71"/>
    <x v="5"/>
  </r>
  <r>
    <x v="117"/>
    <n v="7"/>
    <n v="72"/>
    <x v="5"/>
  </r>
  <r>
    <x v="117"/>
    <n v="2"/>
    <n v="73"/>
    <x v="5"/>
  </r>
  <r>
    <x v="117"/>
    <n v="3"/>
    <n v="74"/>
    <x v="5"/>
  </r>
  <r>
    <x v="117"/>
    <n v="5"/>
    <n v="75"/>
    <x v="5"/>
  </r>
  <r>
    <x v="117"/>
    <n v="9"/>
    <n v="76"/>
    <x v="5"/>
  </r>
  <r>
    <x v="117"/>
    <n v="6"/>
    <n v="77"/>
    <x v="5"/>
  </r>
  <r>
    <x v="117"/>
    <n v="3"/>
    <n v="78"/>
    <x v="5"/>
  </r>
  <r>
    <x v="117"/>
    <n v="3"/>
    <n v="79"/>
    <x v="5"/>
  </r>
  <r>
    <x v="117"/>
    <n v="1"/>
    <n v="80"/>
    <x v="5"/>
  </r>
  <r>
    <x v="117"/>
    <n v="2"/>
    <n v="81"/>
    <x v="5"/>
  </r>
  <r>
    <x v="117"/>
    <n v="1"/>
    <n v="82"/>
    <x v="5"/>
  </r>
  <r>
    <x v="117"/>
    <n v="2"/>
    <n v="83"/>
    <x v="5"/>
  </r>
  <r>
    <x v="117"/>
    <n v="1"/>
    <n v="85"/>
    <x v="5"/>
  </r>
  <r>
    <x v="117"/>
    <n v="2"/>
    <n v="87"/>
    <x v="5"/>
  </r>
  <r>
    <x v="117"/>
    <n v="2"/>
    <n v="89"/>
    <x v="5"/>
  </r>
  <r>
    <x v="117"/>
    <n v="1"/>
    <n v="90"/>
    <x v="5"/>
  </r>
  <r>
    <x v="117"/>
    <n v="1"/>
    <n v="92"/>
    <x v="5"/>
  </r>
  <r>
    <x v="117"/>
    <n v="1"/>
    <n v="93"/>
    <x v="5"/>
  </r>
  <r>
    <x v="117"/>
    <n v="2"/>
    <n v="94"/>
    <x v="5"/>
  </r>
  <r>
    <x v="117"/>
    <n v="1"/>
    <n v="106"/>
    <x v="5"/>
  </r>
  <r>
    <x v="118"/>
    <n v="33"/>
    <n v="0"/>
    <x v="0"/>
  </r>
  <r>
    <x v="118"/>
    <n v="32"/>
    <n v="1"/>
    <x v="0"/>
  </r>
  <r>
    <x v="118"/>
    <n v="36"/>
    <n v="2"/>
    <x v="0"/>
  </r>
  <r>
    <x v="118"/>
    <n v="31"/>
    <n v="3"/>
    <x v="0"/>
  </r>
  <r>
    <x v="118"/>
    <n v="24"/>
    <n v="4"/>
    <x v="0"/>
  </r>
  <r>
    <x v="118"/>
    <n v="35"/>
    <n v="5"/>
    <x v="0"/>
  </r>
  <r>
    <x v="118"/>
    <n v="44"/>
    <n v="6"/>
    <x v="1"/>
  </r>
  <r>
    <x v="118"/>
    <n v="36"/>
    <n v="7"/>
    <x v="1"/>
  </r>
  <r>
    <x v="118"/>
    <n v="28"/>
    <n v="8"/>
    <x v="1"/>
  </r>
  <r>
    <x v="118"/>
    <n v="40"/>
    <n v="9"/>
    <x v="1"/>
  </r>
  <r>
    <x v="118"/>
    <n v="45"/>
    <n v="10"/>
    <x v="1"/>
  </r>
  <r>
    <x v="118"/>
    <n v="45"/>
    <n v="11"/>
    <x v="1"/>
  </r>
  <r>
    <x v="118"/>
    <n v="43"/>
    <n v="12"/>
    <x v="2"/>
  </r>
  <r>
    <x v="118"/>
    <n v="59"/>
    <n v="13"/>
    <x v="2"/>
  </r>
  <r>
    <x v="118"/>
    <n v="60"/>
    <n v="14"/>
    <x v="2"/>
  </r>
  <r>
    <x v="118"/>
    <n v="68"/>
    <n v="15"/>
    <x v="2"/>
  </r>
  <r>
    <x v="118"/>
    <n v="63"/>
    <n v="16"/>
    <x v="2"/>
  </r>
  <r>
    <x v="118"/>
    <n v="53"/>
    <n v="17"/>
    <x v="2"/>
  </r>
  <r>
    <x v="118"/>
    <n v="60"/>
    <n v="18"/>
    <x v="3"/>
  </r>
  <r>
    <x v="118"/>
    <n v="66"/>
    <n v="19"/>
    <x v="3"/>
  </r>
  <r>
    <x v="118"/>
    <n v="77"/>
    <n v="20"/>
    <x v="3"/>
  </r>
  <r>
    <x v="118"/>
    <n v="61"/>
    <n v="21"/>
    <x v="3"/>
  </r>
  <r>
    <x v="118"/>
    <n v="83"/>
    <n v="22"/>
    <x v="3"/>
  </r>
  <r>
    <x v="118"/>
    <n v="82"/>
    <n v="23"/>
    <x v="3"/>
  </r>
  <r>
    <x v="118"/>
    <n v="82"/>
    <n v="24"/>
    <x v="3"/>
  </r>
  <r>
    <x v="118"/>
    <n v="78"/>
    <n v="25"/>
    <x v="3"/>
  </r>
  <r>
    <x v="118"/>
    <n v="65"/>
    <n v="26"/>
    <x v="3"/>
  </r>
  <r>
    <x v="118"/>
    <n v="67"/>
    <n v="27"/>
    <x v="3"/>
  </r>
  <r>
    <x v="118"/>
    <n v="61"/>
    <n v="28"/>
    <x v="3"/>
  </r>
  <r>
    <x v="118"/>
    <n v="73"/>
    <n v="29"/>
    <x v="4"/>
  </r>
  <r>
    <x v="118"/>
    <n v="69"/>
    <n v="30"/>
    <x v="4"/>
  </r>
  <r>
    <x v="118"/>
    <n v="70"/>
    <n v="31"/>
    <x v="4"/>
  </r>
  <r>
    <x v="118"/>
    <n v="76"/>
    <n v="32"/>
    <x v="4"/>
  </r>
  <r>
    <x v="118"/>
    <n v="71"/>
    <n v="33"/>
    <x v="4"/>
  </r>
  <r>
    <x v="118"/>
    <n v="66"/>
    <n v="34"/>
    <x v="4"/>
  </r>
  <r>
    <x v="118"/>
    <n v="56"/>
    <n v="35"/>
    <x v="4"/>
  </r>
  <r>
    <x v="118"/>
    <n v="62"/>
    <n v="36"/>
    <x v="4"/>
  </r>
  <r>
    <x v="118"/>
    <n v="57"/>
    <n v="37"/>
    <x v="4"/>
  </r>
  <r>
    <x v="118"/>
    <n v="65"/>
    <n v="38"/>
    <x v="4"/>
  </r>
  <r>
    <x v="118"/>
    <n v="70"/>
    <n v="39"/>
    <x v="4"/>
  </r>
  <r>
    <x v="118"/>
    <n v="67"/>
    <n v="40"/>
    <x v="4"/>
  </r>
  <r>
    <x v="118"/>
    <n v="69"/>
    <n v="41"/>
    <x v="4"/>
  </r>
  <r>
    <x v="118"/>
    <n v="79"/>
    <n v="42"/>
    <x v="4"/>
  </r>
  <r>
    <x v="118"/>
    <n v="60"/>
    <n v="43"/>
    <x v="4"/>
  </r>
  <r>
    <x v="118"/>
    <n v="64"/>
    <n v="44"/>
    <x v="4"/>
  </r>
  <r>
    <x v="118"/>
    <n v="51"/>
    <n v="45"/>
    <x v="4"/>
  </r>
  <r>
    <x v="118"/>
    <n v="64"/>
    <n v="46"/>
    <x v="4"/>
  </r>
  <r>
    <x v="118"/>
    <n v="48"/>
    <n v="47"/>
    <x v="4"/>
  </r>
  <r>
    <x v="118"/>
    <n v="60"/>
    <n v="48"/>
    <x v="4"/>
  </r>
  <r>
    <x v="118"/>
    <n v="58"/>
    <n v="49"/>
    <x v="4"/>
  </r>
  <r>
    <x v="118"/>
    <n v="83"/>
    <n v="50"/>
    <x v="4"/>
  </r>
  <r>
    <x v="118"/>
    <n v="73"/>
    <n v="51"/>
    <x v="4"/>
  </r>
  <r>
    <x v="118"/>
    <n v="81"/>
    <n v="52"/>
    <x v="4"/>
  </r>
  <r>
    <x v="118"/>
    <n v="75"/>
    <n v="53"/>
    <x v="4"/>
  </r>
  <r>
    <x v="118"/>
    <n v="55"/>
    <n v="54"/>
    <x v="4"/>
  </r>
  <r>
    <x v="118"/>
    <n v="76"/>
    <n v="55"/>
    <x v="4"/>
  </r>
  <r>
    <x v="118"/>
    <n v="75"/>
    <n v="56"/>
    <x v="4"/>
  </r>
  <r>
    <x v="118"/>
    <n v="53"/>
    <n v="57"/>
    <x v="4"/>
  </r>
  <r>
    <x v="118"/>
    <n v="57"/>
    <n v="58"/>
    <x v="4"/>
  </r>
  <r>
    <x v="118"/>
    <n v="53"/>
    <n v="59"/>
    <x v="4"/>
  </r>
  <r>
    <x v="118"/>
    <n v="51"/>
    <n v="60"/>
    <x v="5"/>
  </r>
  <r>
    <x v="118"/>
    <n v="36"/>
    <n v="61"/>
    <x v="5"/>
  </r>
  <r>
    <x v="118"/>
    <n v="50"/>
    <n v="62"/>
    <x v="5"/>
  </r>
  <r>
    <x v="118"/>
    <n v="39"/>
    <n v="63"/>
    <x v="5"/>
  </r>
  <r>
    <x v="118"/>
    <n v="31"/>
    <n v="64"/>
    <x v="5"/>
  </r>
  <r>
    <x v="118"/>
    <n v="34"/>
    <n v="65"/>
    <x v="5"/>
  </r>
  <r>
    <x v="118"/>
    <n v="38"/>
    <n v="66"/>
    <x v="5"/>
  </r>
  <r>
    <x v="118"/>
    <n v="32"/>
    <n v="67"/>
    <x v="5"/>
  </r>
  <r>
    <x v="118"/>
    <n v="25"/>
    <n v="68"/>
    <x v="5"/>
  </r>
  <r>
    <x v="118"/>
    <n v="22"/>
    <n v="69"/>
    <x v="5"/>
  </r>
  <r>
    <x v="118"/>
    <n v="30"/>
    <n v="70"/>
    <x v="5"/>
  </r>
  <r>
    <x v="118"/>
    <n v="22"/>
    <n v="71"/>
    <x v="5"/>
  </r>
  <r>
    <x v="118"/>
    <n v="25"/>
    <n v="72"/>
    <x v="5"/>
  </r>
  <r>
    <x v="118"/>
    <n v="19"/>
    <n v="73"/>
    <x v="5"/>
  </r>
  <r>
    <x v="118"/>
    <n v="21"/>
    <n v="74"/>
    <x v="5"/>
  </r>
  <r>
    <x v="118"/>
    <n v="17"/>
    <n v="75"/>
    <x v="5"/>
  </r>
  <r>
    <x v="118"/>
    <n v="16"/>
    <n v="76"/>
    <x v="5"/>
  </r>
  <r>
    <x v="118"/>
    <n v="13"/>
    <n v="77"/>
    <x v="5"/>
  </r>
  <r>
    <x v="118"/>
    <n v="8"/>
    <n v="78"/>
    <x v="5"/>
  </r>
  <r>
    <x v="118"/>
    <n v="9"/>
    <n v="79"/>
    <x v="5"/>
  </r>
  <r>
    <x v="118"/>
    <n v="8"/>
    <n v="80"/>
    <x v="5"/>
  </r>
  <r>
    <x v="118"/>
    <n v="8"/>
    <n v="81"/>
    <x v="5"/>
  </r>
  <r>
    <x v="118"/>
    <n v="9"/>
    <n v="82"/>
    <x v="5"/>
  </r>
  <r>
    <x v="118"/>
    <n v="5"/>
    <n v="83"/>
    <x v="5"/>
  </r>
  <r>
    <x v="118"/>
    <n v="10"/>
    <n v="84"/>
    <x v="5"/>
  </r>
  <r>
    <x v="118"/>
    <n v="12"/>
    <n v="85"/>
    <x v="5"/>
  </r>
  <r>
    <x v="118"/>
    <n v="5"/>
    <n v="86"/>
    <x v="5"/>
  </r>
  <r>
    <x v="118"/>
    <n v="6"/>
    <n v="87"/>
    <x v="5"/>
  </r>
  <r>
    <x v="118"/>
    <n v="4"/>
    <n v="88"/>
    <x v="5"/>
  </r>
  <r>
    <x v="118"/>
    <n v="1"/>
    <n v="89"/>
    <x v="5"/>
  </r>
  <r>
    <x v="118"/>
    <n v="5"/>
    <n v="90"/>
    <x v="5"/>
  </r>
  <r>
    <x v="118"/>
    <n v="3"/>
    <n v="91"/>
    <x v="5"/>
  </r>
  <r>
    <x v="118"/>
    <n v="2"/>
    <n v="92"/>
    <x v="5"/>
  </r>
  <r>
    <x v="118"/>
    <n v="2"/>
    <n v="93"/>
    <x v="5"/>
  </r>
  <r>
    <x v="118"/>
    <n v="1"/>
    <n v="94"/>
    <x v="5"/>
  </r>
  <r>
    <x v="118"/>
    <n v="1"/>
    <n v="96"/>
    <x v="5"/>
  </r>
  <r>
    <x v="118"/>
    <n v="2"/>
    <n v="97"/>
    <x v="5"/>
  </r>
  <r>
    <x v="118"/>
    <n v="1"/>
    <n v="98"/>
    <x v="5"/>
  </r>
  <r>
    <x v="118"/>
    <n v="2"/>
    <n v="99"/>
    <x v="5"/>
  </r>
  <r>
    <x v="119"/>
    <n v="5"/>
    <n v="0"/>
    <x v="0"/>
  </r>
  <r>
    <x v="119"/>
    <n v="3"/>
    <n v="1"/>
    <x v="0"/>
  </r>
  <r>
    <x v="119"/>
    <n v="1"/>
    <n v="3"/>
    <x v="0"/>
  </r>
  <r>
    <x v="119"/>
    <n v="1"/>
    <n v="5"/>
    <x v="0"/>
  </r>
  <r>
    <x v="119"/>
    <n v="2"/>
    <n v="8"/>
    <x v="1"/>
  </r>
  <r>
    <x v="119"/>
    <n v="2"/>
    <n v="9"/>
    <x v="1"/>
  </r>
  <r>
    <x v="119"/>
    <n v="2"/>
    <n v="14"/>
    <x v="2"/>
  </r>
  <r>
    <x v="119"/>
    <n v="1"/>
    <n v="15"/>
    <x v="2"/>
  </r>
  <r>
    <x v="119"/>
    <n v="1"/>
    <n v="16"/>
    <x v="2"/>
  </r>
  <r>
    <x v="119"/>
    <n v="1"/>
    <n v="17"/>
    <x v="2"/>
  </r>
  <r>
    <x v="119"/>
    <n v="3"/>
    <n v="19"/>
    <x v="3"/>
  </r>
  <r>
    <x v="119"/>
    <n v="2"/>
    <n v="20"/>
    <x v="3"/>
  </r>
  <r>
    <x v="119"/>
    <n v="8"/>
    <n v="21"/>
    <x v="3"/>
  </r>
  <r>
    <x v="119"/>
    <n v="13"/>
    <n v="22"/>
    <x v="3"/>
  </r>
  <r>
    <x v="119"/>
    <n v="6"/>
    <n v="23"/>
    <x v="3"/>
  </r>
  <r>
    <x v="119"/>
    <n v="6"/>
    <n v="24"/>
    <x v="3"/>
  </r>
  <r>
    <x v="119"/>
    <n v="14"/>
    <n v="25"/>
    <x v="3"/>
  </r>
  <r>
    <x v="119"/>
    <n v="6"/>
    <n v="26"/>
    <x v="3"/>
  </r>
  <r>
    <x v="119"/>
    <n v="5"/>
    <n v="27"/>
    <x v="3"/>
  </r>
  <r>
    <x v="119"/>
    <n v="17"/>
    <n v="28"/>
    <x v="3"/>
  </r>
  <r>
    <x v="119"/>
    <n v="6"/>
    <n v="29"/>
    <x v="4"/>
  </r>
  <r>
    <x v="119"/>
    <n v="9"/>
    <n v="30"/>
    <x v="4"/>
  </r>
  <r>
    <x v="119"/>
    <n v="8"/>
    <n v="31"/>
    <x v="4"/>
  </r>
  <r>
    <x v="119"/>
    <n v="10"/>
    <n v="32"/>
    <x v="4"/>
  </r>
  <r>
    <x v="119"/>
    <n v="8"/>
    <n v="33"/>
    <x v="4"/>
  </r>
  <r>
    <x v="119"/>
    <n v="8"/>
    <n v="34"/>
    <x v="4"/>
  </r>
  <r>
    <x v="119"/>
    <n v="8"/>
    <n v="35"/>
    <x v="4"/>
  </r>
  <r>
    <x v="119"/>
    <n v="13"/>
    <n v="36"/>
    <x v="4"/>
  </r>
  <r>
    <x v="119"/>
    <n v="7"/>
    <n v="37"/>
    <x v="4"/>
  </r>
  <r>
    <x v="119"/>
    <n v="8"/>
    <n v="38"/>
    <x v="4"/>
  </r>
  <r>
    <x v="119"/>
    <n v="3"/>
    <n v="39"/>
    <x v="4"/>
  </r>
  <r>
    <x v="119"/>
    <n v="4"/>
    <n v="40"/>
    <x v="4"/>
  </r>
  <r>
    <x v="119"/>
    <n v="6"/>
    <n v="41"/>
    <x v="4"/>
  </r>
  <r>
    <x v="119"/>
    <n v="7"/>
    <n v="42"/>
    <x v="4"/>
  </r>
  <r>
    <x v="119"/>
    <n v="6"/>
    <n v="43"/>
    <x v="4"/>
  </r>
  <r>
    <x v="119"/>
    <n v="3"/>
    <n v="44"/>
    <x v="4"/>
  </r>
  <r>
    <x v="119"/>
    <n v="4"/>
    <n v="45"/>
    <x v="4"/>
  </r>
  <r>
    <x v="119"/>
    <n v="3"/>
    <n v="46"/>
    <x v="4"/>
  </r>
  <r>
    <x v="119"/>
    <n v="1"/>
    <n v="47"/>
    <x v="4"/>
  </r>
  <r>
    <x v="119"/>
    <n v="6"/>
    <n v="48"/>
    <x v="4"/>
  </r>
  <r>
    <x v="119"/>
    <n v="1"/>
    <n v="49"/>
    <x v="4"/>
  </r>
  <r>
    <x v="119"/>
    <n v="6"/>
    <n v="50"/>
    <x v="4"/>
  </r>
  <r>
    <x v="119"/>
    <n v="2"/>
    <n v="51"/>
    <x v="4"/>
  </r>
  <r>
    <x v="119"/>
    <n v="2"/>
    <n v="52"/>
    <x v="4"/>
  </r>
  <r>
    <x v="119"/>
    <n v="4"/>
    <n v="53"/>
    <x v="4"/>
  </r>
  <r>
    <x v="119"/>
    <n v="2"/>
    <n v="54"/>
    <x v="4"/>
  </r>
  <r>
    <x v="119"/>
    <n v="1"/>
    <n v="55"/>
    <x v="4"/>
  </r>
  <r>
    <x v="119"/>
    <n v="1"/>
    <n v="56"/>
    <x v="4"/>
  </r>
  <r>
    <x v="119"/>
    <n v="3"/>
    <n v="57"/>
    <x v="4"/>
  </r>
  <r>
    <x v="119"/>
    <n v="1"/>
    <n v="59"/>
    <x v="4"/>
  </r>
  <r>
    <x v="119"/>
    <n v="1"/>
    <n v="60"/>
    <x v="5"/>
  </r>
  <r>
    <x v="119"/>
    <n v="3"/>
    <n v="61"/>
    <x v="5"/>
  </r>
  <r>
    <x v="119"/>
    <n v="2"/>
    <n v="63"/>
    <x v="5"/>
  </r>
  <r>
    <x v="119"/>
    <n v="2"/>
    <n v="64"/>
    <x v="5"/>
  </r>
  <r>
    <x v="119"/>
    <n v="1"/>
    <n v="65"/>
    <x v="5"/>
  </r>
  <r>
    <x v="119"/>
    <n v="1"/>
    <n v="66"/>
    <x v="5"/>
  </r>
  <r>
    <x v="119"/>
    <n v="2"/>
    <n v="71"/>
    <x v="5"/>
  </r>
  <r>
    <x v="119"/>
    <n v="1"/>
    <n v="73"/>
    <x v="5"/>
  </r>
  <r>
    <x v="120"/>
    <n v="7"/>
    <n v="0"/>
    <x v="0"/>
  </r>
  <r>
    <x v="120"/>
    <n v="3"/>
    <n v="1"/>
    <x v="0"/>
  </r>
  <r>
    <x v="120"/>
    <n v="9"/>
    <n v="2"/>
    <x v="0"/>
  </r>
  <r>
    <x v="120"/>
    <n v="7"/>
    <n v="3"/>
    <x v="0"/>
  </r>
  <r>
    <x v="120"/>
    <n v="11"/>
    <n v="4"/>
    <x v="0"/>
  </r>
  <r>
    <x v="120"/>
    <n v="10"/>
    <n v="5"/>
    <x v="0"/>
  </r>
  <r>
    <x v="120"/>
    <n v="7"/>
    <n v="6"/>
    <x v="1"/>
  </r>
  <r>
    <x v="120"/>
    <n v="13"/>
    <n v="7"/>
    <x v="1"/>
  </r>
  <r>
    <x v="120"/>
    <n v="6"/>
    <n v="8"/>
    <x v="1"/>
  </r>
  <r>
    <x v="120"/>
    <n v="8"/>
    <n v="9"/>
    <x v="1"/>
  </r>
  <r>
    <x v="120"/>
    <n v="11"/>
    <n v="10"/>
    <x v="1"/>
  </r>
  <r>
    <x v="120"/>
    <n v="11"/>
    <n v="11"/>
    <x v="1"/>
  </r>
  <r>
    <x v="120"/>
    <n v="17"/>
    <n v="12"/>
    <x v="2"/>
  </r>
  <r>
    <x v="120"/>
    <n v="8"/>
    <n v="13"/>
    <x v="2"/>
  </r>
  <r>
    <x v="120"/>
    <n v="13"/>
    <n v="14"/>
    <x v="2"/>
  </r>
  <r>
    <x v="120"/>
    <n v="15"/>
    <n v="15"/>
    <x v="2"/>
  </r>
  <r>
    <x v="120"/>
    <n v="12"/>
    <n v="16"/>
    <x v="2"/>
  </r>
  <r>
    <x v="120"/>
    <n v="10"/>
    <n v="17"/>
    <x v="2"/>
  </r>
  <r>
    <x v="120"/>
    <n v="13"/>
    <n v="18"/>
    <x v="3"/>
  </r>
  <r>
    <x v="120"/>
    <n v="8"/>
    <n v="19"/>
    <x v="3"/>
  </r>
  <r>
    <x v="120"/>
    <n v="21"/>
    <n v="20"/>
    <x v="3"/>
  </r>
  <r>
    <x v="120"/>
    <n v="19"/>
    <n v="21"/>
    <x v="3"/>
  </r>
  <r>
    <x v="120"/>
    <n v="22"/>
    <n v="22"/>
    <x v="3"/>
  </r>
  <r>
    <x v="120"/>
    <n v="15"/>
    <n v="23"/>
    <x v="3"/>
  </r>
  <r>
    <x v="120"/>
    <n v="20"/>
    <n v="24"/>
    <x v="3"/>
  </r>
  <r>
    <x v="120"/>
    <n v="27"/>
    <n v="25"/>
    <x v="3"/>
  </r>
  <r>
    <x v="120"/>
    <n v="11"/>
    <n v="26"/>
    <x v="3"/>
  </r>
  <r>
    <x v="120"/>
    <n v="17"/>
    <n v="27"/>
    <x v="3"/>
  </r>
  <r>
    <x v="120"/>
    <n v="13"/>
    <n v="28"/>
    <x v="3"/>
  </r>
  <r>
    <x v="120"/>
    <n v="15"/>
    <n v="29"/>
    <x v="4"/>
  </r>
  <r>
    <x v="120"/>
    <n v="23"/>
    <n v="30"/>
    <x v="4"/>
  </r>
  <r>
    <x v="120"/>
    <n v="25"/>
    <n v="31"/>
    <x v="4"/>
  </r>
  <r>
    <x v="120"/>
    <n v="21"/>
    <n v="32"/>
    <x v="4"/>
  </r>
  <r>
    <x v="120"/>
    <n v="20"/>
    <n v="33"/>
    <x v="4"/>
  </r>
  <r>
    <x v="120"/>
    <n v="24"/>
    <n v="34"/>
    <x v="4"/>
  </r>
  <r>
    <x v="120"/>
    <n v="19"/>
    <n v="35"/>
    <x v="4"/>
  </r>
  <r>
    <x v="120"/>
    <n v="18"/>
    <n v="36"/>
    <x v="4"/>
  </r>
  <r>
    <x v="120"/>
    <n v="22"/>
    <n v="37"/>
    <x v="4"/>
  </r>
  <r>
    <x v="120"/>
    <n v="12"/>
    <n v="38"/>
    <x v="4"/>
  </r>
  <r>
    <x v="120"/>
    <n v="19"/>
    <n v="39"/>
    <x v="4"/>
  </r>
  <r>
    <x v="120"/>
    <n v="18"/>
    <n v="40"/>
    <x v="4"/>
  </r>
  <r>
    <x v="120"/>
    <n v="16"/>
    <n v="41"/>
    <x v="4"/>
  </r>
  <r>
    <x v="120"/>
    <n v="13"/>
    <n v="42"/>
    <x v="4"/>
  </r>
  <r>
    <x v="120"/>
    <n v="13"/>
    <n v="43"/>
    <x v="4"/>
  </r>
  <r>
    <x v="120"/>
    <n v="13"/>
    <n v="44"/>
    <x v="4"/>
  </r>
  <r>
    <x v="120"/>
    <n v="11"/>
    <n v="45"/>
    <x v="4"/>
  </r>
  <r>
    <x v="120"/>
    <n v="14"/>
    <n v="46"/>
    <x v="4"/>
  </r>
  <r>
    <x v="120"/>
    <n v="13"/>
    <n v="47"/>
    <x v="4"/>
  </r>
  <r>
    <x v="120"/>
    <n v="8"/>
    <n v="48"/>
    <x v="4"/>
  </r>
  <r>
    <x v="120"/>
    <n v="13"/>
    <n v="49"/>
    <x v="4"/>
  </r>
  <r>
    <x v="120"/>
    <n v="9"/>
    <n v="50"/>
    <x v="4"/>
  </r>
  <r>
    <x v="120"/>
    <n v="14"/>
    <n v="51"/>
    <x v="4"/>
  </r>
  <r>
    <x v="120"/>
    <n v="15"/>
    <n v="52"/>
    <x v="4"/>
  </r>
  <r>
    <x v="120"/>
    <n v="13"/>
    <n v="53"/>
    <x v="4"/>
  </r>
  <r>
    <x v="120"/>
    <n v="20"/>
    <n v="54"/>
    <x v="4"/>
  </r>
  <r>
    <x v="120"/>
    <n v="10"/>
    <n v="55"/>
    <x v="4"/>
  </r>
  <r>
    <x v="120"/>
    <n v="14"/>
    <n v="56"/>
    <x v="4"/>
  </r>
  <r>
    <x v="120"/>
    <n v="6"/>
    <n v="57"/>
    <x v="4"/>
  </r>
  <r>
    <x v="120"/>
    <n v="5"/>
    <n v="58"/>
    <x v="4"/>
  </r>
  <r>
    <x v="120"/>
    <n v="11"/>
    <n v="59"/>
    <x v="4"/>
  </r>
  <r>
    <x v="120"/>
    <n v="7"/>
    <n v="60"/>
    <x v="5"/>
  </r>
  <r>
    <x v="120"/>
    <n v="8"/>
    <n v="61"/>
    <x v="5"/>
  </r>
  <r>
    <x v="120"/>
    <n v="6"/>
    <n v="62"/>
    <x v="5"/>
  </r>
  <r>
    <x v="120"/>
    <n v="7"/>
    <n v="63"/>
    <x v="5"/>
  </r>
  <r>
    <x v="120"/>
    <n v="7"/>
    <n v="64"/>
    <x v="5"/>
  </r>
  <r>
    <x v="120"/>
    <n v="10"/>
    <n v="65"/>
    <x v="5"/>
  </r>
  <r>
    <x v="120"/>
    <n v="5"/>
    <n v="66"/>
    <x v="5"/>
  </r>
  <r>
    <x v="120"/>
    <n v="5"/>
    <n v="67"/>
    <x v="5"/>
  </r>
  <r>
    <x v="120"/>
    <n v="8"/>
    <n v="68"/>
    <x v="5"/>
  </r>
  <r>
    <x v="120"/>
    <n v="2"/>
    <n v="69"/>
    <x v="5"/>
  </r>
  <r>
    <x v="120"/>
    <n v="4"/>
    <n v="70"/>
    <x v="5"/>
  </r>
  <r>
    <x v="120"/>
    <n v="5"/>
    <n v="71"/>
    <x v="5"/>
  </r>
  <r>
    <x v="120"/>
    <n v="3"/>
    <n v="72"/>
    <x v="5"/>
  </r>
  <r>
    <x v="120"/>
    <n v="7"/>
    <n v="73"/>
    <x v="5"/>
  </r>
  <r>
    <x v="120"/>
    <n v="1"/>
    <n v="74"/>
    <x v="5"/>
  </r>
  <r>
    <x v="120"/>
    <n v="4"/>
    <n v="75"/>
    <x v="5"/>
  </r>
  <r>
    <x v="120"/>
    <n v="8"/>
    <n v="76"/>
    <x v="5"/>
  </r>
  <r>
    <x v="120"/>
    <n v="1"/>
    <n v="77"/>
    <x v="5"/>
  </r>
  <r>
    <x v="120"/>
    <n v="3"/>
    <n v="78"/>
    <x v="5"/>
  </r>
  <r>
    <x v="120"/>
    <n v="2"/>
    <n v="79"/>
    <x v="5"/>
  </r>
  <r>
    <x v="120"/>
    <n v="2"/>
    <n v="80"/>
    <x v="5"/>
  </r>
  <r>
    <x v="120"/>
    <n v="1"/>
    <n v="81"/>
    <x v="5"/>
  </r>
  <r>
    <x v="120"/>
    <n v="3"/>
    <n v="82"/>
    <x v="5"/>
  </r>
  <r>
    <x v="120"/>
    <n v="2"/>
    <n v="83"/>
    <x v="5"/>
  </r>
  <r>
    <x v="120"/>
    <n v="1"/>
    <n v="84"/>
    <x v="5"/>
  </r>
  <r>
    <x v="120"/>
    <n v="1"/>
    <n v="85"/>
    <x v="5"/>
  </r>
  <r>
    <x v="120"/>
    <n v="1"/>
    <n v="87"/>
    <x v="5"/>
  </r>
  <r>
    <x v="120"/>
    <n v="1"/>
    <n v="88"/>
    <x v="5"/>
  </r>
  <r>
    <x v="120"/>
    <n v="1"/>
    <n v="89"/>
    <x v="5"/>
  </r>
  <r>
    <x v="121"/>
    <n v="120"/>
    <n v="0"/>
    <x v="0"/>
  </r>
  <r>
    <x v="121"/>
    <n v="154"/>
    <n v="1"/>
    <x v="0"/>
  </r>
  <r>
    <x v="121"/>
    <n v="162"/>
    <n v="2"/>
    <x v="0"/>
  </r>
  <r>
    <x v="121"/>
    <n v="166"/>
    <n v="3"/>
    <x v="0"/>
  </r>
  <r>
    <x v="121"/>
    <n v="205"/>
    <n v="4"/>
    <x v="0"/>
  </r>
  <r>
    <x v="121"/>
    <n v="196"/>
    <n v="5"/>
    <x v="0"/>
  </r>
  <r>
    <x v="121"/>
    <n v="198"/>
    <n v="6"/>
    <x v="1"/>
  </r>
  <r>
    <x v="121"/>
    <n v="217"/>
    <n v="7"/>
    <x v="1"/>
  </r>
  <r>
    <x v="121"/>
    <n v="208"/>
    <n v="8"/>
    <x v="1"/>
  </r>
  <r>
    <x v="121"/>
    <n v="212"/>
    <n v="9"/>
    <x v="1"/>
  </r>
  <r>
    <x v="121"/>
    <n v="228"/>
    <n v="10"/>
    <x v="1"/>
  </r>
  <r>
    <x v="121"/>
    <n v="244"/>
    <n v="11"/>
    <x v="1"/>
  </r>
  <r>
    <x v="121"/>
    <n v="249"/>
    <n v="12"/>
    <x v="2"/>
  </r>
  <r>
    <x v="121"/>
    <n v="249"/>
    <n v="13"/>
    <x v="2"/>
  </r>
  <r>
    <x v="121"/>
    <n v="295"/>
    <n v="14"/>
    <x v="2"/>
  </r>
  <r>
    <x v="121"/>
    <n v="286"/>
    <n v="15"/>
    <x v="2"/>
  </r>
  <r>
    <x v="121"/>
    <n v="289"/>
    <n v="16"/>
    <x v="2"/>
  </r>
  <r>
    <x v="121"/>
    <n v="271"/>
    <n v="17"/>
    <x v="2"/>
  </r>
  <r>
    <x v="121"/>
    <n v="254"/>
    <n v="18"/>
    <x v="3"/>
  </r>
  <r>
    <x v="121"/>
    <n v="318"/>
    <n v="19"/>
    <x v="3"/>
  </r>
  <r>
    <x v="121"/>
    <n v="310"/>
    <n v="20"/>
    <x v="3"/>
  </r>
  <r>
    <x v="121"/>
    <n v="346"/>
    <n v="21"/>
    <x v="3"/>
  </r>
  <r>
    <x v="121"/>
    <n v="346"/>
    <n v="22"/>
    <x v="3"/>
  </r>
  <r>
    <x v="121"/>
    <n v="313"/>
    <n v="23"/>
    <x v="3"/>
  </r>
  <r>
    <x v="121"/>
    <n v="347"/>
    <n v="24"/>
    <x v="3"/>
  </r>
  <r>
    <x v="121"/>
    <n v="330"/>
    <n v="25"/>
    <x v="3"/>
  </r>
  <r>
    <x v="121"/>
    <n v="320"/>
    <n v="26"/>
    <x v="3"/>
  </r>
  <r>
    <x v="121"/>
    <n v="331"/>
    <n v="27"/>
    <x v="3"/>
  </r>
  <r>
    <x v="121"/>
    <n v="301"/>
    <n v="28"/>
    <x v="3"/>
  </r>
  <r>
    <x v="121"/>
    <n v="316"/>
    <n v="29"/>
    <x v="4"/>
  </r>
  <r>
    <x v="121"/>
    <n v="342"/>
    <n v="30"/>
    <x v="4"/>
  </r>
  <r>
    <x v="121"/>
    <n v="330"/>
    <n v="31"/>
    <x v="4"/>
  </r>
  <r>
    <x v="121"/>
    <n v="330"/>
    <n v="32"/>
    <x v="4"/>
  </r>
  <r>
    <x v="121"/>
    <n v="297"/>
    <n v="33"/>
    <x v="4"/>
  </r>
  <r>
    <x v="121"/>
    <n v="294"/>
    <n v="34"/>
    <x v="4"/>
  </r>
  <r>
    <x v="121"/>
    <n v="297"/>
    <n v="35"/>
    <x v="4"/>
  </r>
  <r>
    <x v="121"/>
    <n v="261"/>
    <n v="36"/>
    <x v="4"/>
  </r>
  <r>
    <x v="121"/>
    <n v="295"/>
    <n v="37"/>
    <x v="4"/>
  </r>
  <r>
    <x v="121"/>
    <n v="295"/>
    <n v="38"/>
    <x v="4"/>
  </r>
  <r>
    <x v="121"/>
    <n v="293"/>
    <n v="39"/>
    <x v="4"/>
  </r>
  <r>
    <x v="121"/>
    <n v="277"/>
    <n v="40"/>
    <x v="4"/>
  </r>
  <r>
    <x v="121"/>
    <n v="292"/>
    <n v="41"/>
    <x v="4"/>
  </r>
  <r>
    <x v="121"/>
    <n v="279"/>
    <n v="42"/>
    <x v="4"/>
  </r>
  <r>
    <x v="121"/>
    <n v="244"/>
    <n v="43"/>
    <x v="4"/>
  </r>
  <r>
    <x v="121"/>
    <n v="218"/>
    <n v="44"/>
    <x v="4"/>
  </r>
  <r>
    <x v="121"/>
    <n v="222"/>
    <n v="45"/>
    <x v="4"/>
  </r>
  <r>
    <x v="121"/>
    <n v="204"/>
    <n v="46"/>
    <x v="4"/>
  </r>
  <r>
    <x v="121"/>
    <n v="196"/>
    <n v="47"/>
    <x v="4"/>
  </r>
  <r>
    <x v="121"/>
    <n v="202"/>
    <n v="48"/>
    <x v="4"/>
  </r>
  <r>
    <x v="121"/>
    <n v="188"/>
    <n v="49"/>
    <x v="4"/>
  </r>
  <r>
    <x v="121"/>
    <n v="207"/>
    <n v="50"/>
    <x v="4"/>
  </r>
  <r>
    <x v="121"/>
    <n v="212"/>
    <n v="51"/>
    <x v="4"/>
  </r>
  <r>
    <x v="121"/>
    <n v="202"/>
    <n v="52"/>
    <x v="4"/>
  </r>
  <r>
    <x v="121"/>
    <n v="173"/>
    <n v="53"/>
    <x v="4"/>
  </r>
  <r>
    <x v="121"/>
    <n v="174"/>
    <n v="54"/>
    <x v="4"/>
  </r>
  <r>
    <x v="121"/>
    <n v="173"/>
    <n v="55"/>
    <x v="4"/>
  </r>
  <r>
    <x v="121"/>
    <n v="175"/>
    <n v="56"/>
    <x v="4"/>
  </r>
  <r>
    <x v="121"/>
    <n v="192"/>
    <n v="57"/>
    <x v="4"/>
  </r>
  <r>
    <x v="121"/>
    <n v="170"/>
    <n v="58"/>
    <x v="4"/>
  </r>
  <r>
    <x v="121"/>
    <n v="146"/>
    <n v="59"/>
    <x v="4"/>
  </r>
  <r>
    <x v="121"/>
    <n v="149"/>
    <n v="60"/>
    <x v="5"/>
  </r>
  <r>
    <x v="121"/>
    <n v="172"/>
    <n v="61"/>
    <x v="5"/>
  </r>
  <r>
    <x v="121"/>
    <n v="135"/>
    <n v="62"/>
    <x v="5"/>
  </r>
  <r>
    <x v="121"/>
    <n v="137"/>
    <n v="63"/>
    <x v="5"/>
  </r>
  <r>
    <x v="121"/>
    <n v="129"/>
    <n v="64"/>
    <x v="5"/>
  </r>
  <r>
    <x v="121"/>
    <n v="113"/>
    <n v="65"/>
    <x v="5"/>
  </r>
  <r>
    <x v="121"/>
    <n v="101"/>
    <n v="66"/>
    <x v="5"/>
  </r>
  <r>
    <x v="121"/>
    <n v="83"/>
    <n v="67"/>
    <x v="5"/>
  </r>
  <r>
    <x v="121"/>
    <n v="91"/>
    <n v="68"/>
    <x v="5"/>
  </r>
  <r>
    <x v="121"/>
    <n v="80"/>
    <n v="69"/>
    <x v="5"/>
  </r>
  <r>
    <x v="121"/>
    <n v="90"/>
    <n v="70"/>
    <x v="5"/>
  </r>
  <r>
    <x v="121"/>
    <n v="72"/>
    <n v="71"/>
    <x v="5"/>
  </r>
  <r>
    <x v="121"/>
    <n v="69"/>
    <n v="72"/>
    <x v="5"/>
  </r>
  <r>
    <x v="121"/>
    <n v="44"/>
    <n v="73"/>
    <x v="5"/>
  </r>
  <r>
    <x v="121"/>
    <n v="52"/>
    <n v="74"/>
    <x v="5"/>
  </r>
  <r>
    <x v="121"/>
    <n v="49"/>
    <n v="75"/>
    <x v="5"/>
  </r>
  <r>
    <x v="121"/>
    <n v="43"/>
    <n v="76"/>
    <x v="5"/>
  </r>
  <r>
    <x v="121"/>
    <n v="41"/>
    <n v="77"/>
    <x v="5"/>
  </r>
  <r>
    <x v="121"/>
    <n v="41"/>
    <n v="78"/>
    <x v="5"/>
  </r>
  <r>
    <x v="121"/>
    <n v="36"/>
    <n v="79"/>
    <x v="5"/>
  </r>
  <r>
    <x v="121"/>
    <n v="27"/>
    <n v="80"/>
    <x v="5"/>
  </r>
  <r>
    <x v="121"/>
    <n v="26"/>
    <n v="81"/>
    <x v="5"/>
  </r>
  <r>
    <x v="121"/>
    <n v="24"/>
    <n v="82"/>
    <x v="5"/>
  </r>
  <r>
    <x v="121"/>
    <n v="26"/>
    <n v="83"/>
    <x v="5"/>
  </r>
  <r>
    <x v="121"/>
    <n v="17"/>
    <n v="84"/>
    <x v="5"/>
  </r>
  <r>
    <x v="121"/>
    <n v="15"/>
    <n v="85"/>
    <x v="5"/>
  </r>
  <r>
    <x v="121"/>
    <n v="20"/>
    <n v="86"/>
    <x v="5"/>
  </r>
  <r>
    <x v="121"/>
    <n v="30"/>
    <n v="87"/>
    <x v="5"/>
  </r>
  <r>
    <x v="121"/>
    <n v="17"/>
    <n v="88"/>
    <x v="5"/>
  </r>
  <r>
    <x v="121"/>
    <n v="12"/>
    <n v="89"/>
    <x v="5"/>
  </r>
  <r>
    <x v="121"/>
    <n v="9"/>
    <n v="90"/>
    <x v="5"/>
  </r>
  <r>
    <x v="121"/>
    <n v="4"/>
    <n v="91"/>
    <x v="5"/>
  </r>
  <r>
    <x v="121"/>
    <n v="5"/>
    <n v="92"/>
    <x v="5"/>
  </r>
  <r>
    <x v="121"/>
    <n v="3"/>
    <n v="93"/>
    <x v="5"/>
  </r>
  <r>
    <x v="121"/>
    <n v="1"/>
    <n v="94"/>
    <x v="5"/>
  </r>
  <r>
    <x v="121"/>
    <n v="2"/>
    <n v="95"/>
    <x v="5"/>
  </r>
  <r>
    <x v="121"/>
    <n v="1"/>
    <n v="96"/>
    <x v="5"/>
  </r>
  <r>
    <x v="121"/>
    <n v="1"/>
    <n v="98"/>
    <x v="5"/>
  </r>
  <r>
    <x v="122"/>
    <n v="21"/>
    <n v="0"/>
    <x v="0"/>
  </r>
  <r>
    <x v="122"/>
    <n v="24"/>
    <n v="1"/>
    <x v="0"/>
  </r>
  <r>
    <x v="122"/>
    <n v="32"/>
    <n v="2"/>
    <x v="0"/>
  </r>
  <r>
    <x v="122"/>
    <n v="27"/>
    <n v="3"/>
    <x v="0"/>
  </r>
  <r>
    <x v="122"/>
    <n v="49"/>
    <n v="4"/>
    <x v="0"/>
  </r>
  <r>
    <x v="122"/>
    <n v="40"/>
    <n v="5"/>
    <x v="0"/>
  </r>
  <r>
    <x v="122"/>
    <n v="39"/>
    <n v="6"/>
    <x v="1"/>
  </r>
  <r>
    <x v="122"/>
    <n v="38"/>
    <n v="7"/>
    <x v="1"/>
  </r>
  <r>
    <x v="122"/>
    <n v="26"/>
    <n v="8"/>
    <x v="1"/>
  </r>
  <r>
    <x v="122"/>
    <n v="39"/>
    <n v="9"/>
    <x v="1"/>
  </r>
  <r>
    <x v="122"/>
    <n v="39"/>
    <n v="10"/>
    <x v="1"/>
  </r>
  <r>
    <x v="122"/>
    <n v="27"/>
    <n v="11"/>
    <x v="1"/>
  </r>
  <r>
    <x v="122"/>
    <n v="55"/>
    <n v="12"/>
    <x v="2"/>
  </r>
  <r>
    <x v="122"/>
    <n v="42"/>
    <n v="13"/>
    <x v="2"/>
  </r>
  <r>
    <x v="122"/>
    <n v="60"/>
    <n v="14"/>
    <x v="2"/>
  </r>
  <r>
    <x v="122"/>
    <n v="48"/>
    <n v="15"/>
    <x v="2"/>
  </r>
  <r>
    <x v="122"/>
    <n v="56"/>
    <n v="16"/>
    <x v="2"/>
  </r>
  <r>
    <x v="122"/>
    <n v="43"/>
    <n v="17"/>
    <x v="2"/>
  </r>
  <r>
    <x v="122"/>
    <n v="59"/>
    <n v="18"/>
    <x v="3"/>
  </r>
  <r>
    <x v="122"/>
    <n v="65"/>
    <n v="19"/>
    <x v="3"/>
  </r>
  <r>
    <x v="122"/>
    <n v="62"/>
    <n v="20"/>
    <x v="3"/>
  </r>
  <r>
    <x v="122"/>
    <n v="97"/>
    <n v="21"/>
    <x v="3"/>
  </r>
  <r>
    <x v="122"/>
    <n v="88"/>
    <n v="22"/>
    <x v="3"/>
  </r>
  <r>
    <x v="122"/>
    <n v="82"/>
    <n v="23"/>
    <x v="3"/>
  </r>
  <r>
    <x v="122"/>
    <n v="69"/>
    <n v="24"/>
    <x v="3"/>
  </r>
  <r>
    <x v="122"/>
    <n v="87"/>
    <n v="25"/>
    <x v="3"/>
  </r>
  <r>
    <x v="122"/>
    <n v="80"/>
    <n v="26"/>
    <x v="3"/>
  </r>
  <r>
    <x v="122"/>
    <n v="83"/>
    <n v="27"/>
    <x v="3"/>
  </r>
  <r>
    <x v="122"/>
    <n v="73"/>
    <n v="28"/>
    <x v="3"/>
  </r>
  <r>
    <x v="122"/>
    <n v="81"/>
    <n v="29"/>
    <x v="4"/>
  </r>
  <r>
    <x v="122"/>
    <n v="76"/>
    <n v="30"/>
    <x v="4"/>
  </r>
  <r>
    <x v="122"/>
    <n v="75"/>
    <n v="31"/>
    <x v="4"/>
  </r>
  <r>
    <x v="122"/>
    <n v="73"/>
    <n v="32"/>
    <x v="4"/>
  </r>
  <r>
    <x v="122"/>
    <n v="56"/>
    <n v="33"/>
    <x v="4"/>
  </r>
  <r>
    <x v="122"/>
    <n v="62"/>
    <n v="34"/>
    <x v="4"/>
  </r>
  <r>
    <x v="122"/>
    <n v="62"/>
    <n v="35"/>
    <x v="4"/>
  </r>
  <r>
    <x v="122"/>
    <n v="61"/>
    <n v="36"/>
    <x v="4"/>
  </r>
  <r>
    <x v="122"/>
    <n v="52"/>
    <n v="37"/>
    <x v="4"/>
  </r>
  <r>
    <x v="122"/>
    <n v="63"/>
    <n v="38"/>
    <x v="4"/>
  </r>
  <r>
    <x v="122"/>
    <n v="70"/>
    <n v="39"/>
    <x v="4"/>
  </r>
  <r>
    <x v="122"/>
    <n v="74"/>
    <n v="40"/>
    <x v="4"/>
  </r>
  <r>
    <x v="122"/>
    <n v="68"/>
    <n v="41"/>
    <x v="4"/>
  </r>
  <r>
    <x v="122"/>
    <n v="55"/>
    <n v="42"/>
    <x v="4"/>
  </r>
  <r>
    <x v="122"/>
    <n v="56"/>
    <n v="43"/>
    <x v="4"/>
  </r>
  <r>
    <x v="122"/>
    <n v="46"/>
    <n v="44"/>
    <x v="4"/>
  </r>
  <r>
    <x v="122"/>
    <n v="57"/>
    <n v="45"/>
    <x v="4"/>
  </r>
  <r>
    <x v="122"/>
    <n v="40"/>
    <n v="46"/>
    <x v="4"/>
  </r>
  <r>
    <x v="122"/>
    <n v="46"/>
    <n v="47"/>
    <x v="4"/>
  </r>
  <r>
    <x v="122"/>
    <n v="43"/>
    <n v="48"/>
    <x v="4"/>
  </r>
  <r>
    <x v="122"/>
    <n v="48"/>
    <n v="49"/>
    <x v="4"/>
  </r>
  <r>
    <x v="122"/>
    <n v="53"/>
    <n v="50"/>
    <x v="4"/>
  </r>
  <r>
    <x v="122"/>
    <n v="36"/>
    <n v="51"/>
    <x v="4"/>
  </r>
  <r>
    <x v="122"/>
    <n v="51"/>
    <n v="52"/>
    <x v="4"/>
  </r>
  <r>
    <x v="122"/>
    <n v="45"/>
    <n v="53"/>
    <x v="4"/>
  </r>
  <r>
    <x v="122"/>
    <n v="42"/>
    <n v="54"/>
    <x v="4"/>
  </r>
  <r>
    <x v="122"/>
    <n v="42"/>
    <n v="55"/>
    <x v="4"/>
  </r>
  <r>
    <x v="122"/>
    <n v="40"/>
    <n v="56"/>
    <x v="4"/>
  </r>
  <r>
    <x v="122"/>
    <n v="33"/>
    <n v="57"/>
    <x v="4"/>
  </r>
  <r>
    <x v="122"/>
    <n v="29"/>
    <n v="58"/>
    <x v="4"/>
  </r>
  <r>
    <x v="122"/>
    <n v="35"/>
    <n v="59"/>
    <x v="4"/>
  </r>
  <r>
    <x v="122"/>
    <n v="35"/>
    <n v="60"/>
    <x v="5"/>
  </r>
  <r>
    <x v="122"/>
    <n v="35"/>
    <n v="61"/>
    <x v="5"/>
  </r>
  <r>
    <x v="122"/>
    <n v="24"/>
    <n v="62"/>
    <x v="5"/>
  </r>
  <r>
    <x v="122"/>
    <n v="35"/>
    <n v="63"/>
    <x v="5"/>
  </r>
  <r>
    <x v="122"/>
    <n v="22"/>
    <n v="64"/>
    <x v="5"/>
  </r>
  <r>
    <x v="122"/>
    <n v="36"/>
    <n v="65"/>
    <x v="5"/>
  </r>
  <r>
    <x v="122"/>
    <n v="24"/>
    <n v="66"/>
    <x v="5"/>
  </r>
  <r>
    <x v="122"/>
    <n v="19"/>
    <n v="67"/>
    <x v="5"/>
  </r>
  <r>
    <x v="122"/>
    <n v="26"/>
    <n v="68"/>
    <x v="5"/>
  </r>
  <r>
    <x v="122"/>
    <n v="14"/>
    <n v="69"/>
    <x v="5"/>
  </r>
  <r>
    <x v="122"/>
    <n v="12"/>
    <n v="70"/>
    <x v="5"/>
  </r>
  <r>
    <x v="122"/>
    <n v="8"/>
    <n v="71"/>
    <x v="5"/>
  </r>
  <r>
    <x v="122"/>
    <n v="9"/>
    <n v="72"/>
    <x v="5"/>
  </r>
  <r>
    <x v="122"/>
    <n v="14"/>
    <n v="73"/>
    <x v="5"/>
  </r>
  <r>
    <x v="122"/>
    <n v="13"/>
    <n v="74"/>
    <x v="5"/>
  </r>
  <r>
    <x v="122"/>
    <n v="10"/>
    <n v="75"/>
    <x v="5"/>
  </r>
  <r>
    <x v="122"/>
    <n v="6"/>
    <n v="76"/>
    <x v="5"/>
  </r>
  <r>
    <x v="122"/>
    <n v="11"/>
    <n v="77"/>
    <x v="5"/>
  </r>
  <r>
    <x v="122"/>
    <n v="5"/>
    <n v="78"/>
    <x v="5"/>
  </r>
  <r>
    <x v="122"/>
    <n v="6"/>
    <n v="79"/>
    <x v="5"/>
  </r>
  <r>
    <x v="122"/>
    <n v="6"/>
    <n v="80"/>
    <x v="5"/>
  </r>
  <r>
    <x v="122"/>
    <n v="5"/>
    <n v="81"/>
    <x v="5"/>
  </r>
  <r>
    <x v="122"/>
    <n v="11"/>
    <n v="82"/>
    <x v="5"/>
  </r>
  <r>
    <x v="122"/>
    <n v="7"/>
    <n v="83"/>
    <x v="5"/>
  </r>
  <r>
    <x v="122"/>
    <n v="7"/>
    <n v="84"/>
    <x v="5"/>
  </r>
  <r>
    <x v="122"/>
    <n v="4"/>
    <n v="85"/>
    <x v="5"/>
  </r>
  <r>
    <x v="122"/>
    <n v="5"/>
    <n v="86"/>
    <x v="5"/>
  </r>
  <r>
    <x v="122"/>
    <n v="8"/>
    <n v="87"/>
    <x v="5"/>
  </r>
  <r>
    <x v="122"/>
    <n v="1"/>
    <n v="88"/>
    <x v="5"/>
  </r>
  <r>
    <x v="122"/>
    <n v="6"/>
    <n v="89"/>
    <x v="5"/>
  </r>
  <r>
    <x v="122"/>
    <n v="3"/>
    <n v="90"/>
    <x v="5"/>
  </r>
  <r>
    <x v="122"/>
    <n v="1"/>
    <n v="91"/>
    <x v="5"/>
  </r>
  <r>
    <x v="122"/>
    <n v="4"/>
    <n v="93"/>
    <x v="5"/>
  </r>
  <r>
    <x v="122"/>
    <n v="1"/>
    <n v="94"/>
    <x v="5"/>
  </r>
  <r>
    <x v="122"/>
    <n v="1"/>
    <n v="95"/>
    <x v="5"/>
  </r>
  <r>
    <x v="122"/>
    <n v="2"/>
    <n v="98"/>
    <x v="5"/>
  </r>
  <r>
    <x v="122"/>
    <n v="1"/>
    <n v="99"/>
    <x v="5"/>
  </r>
  <r>
    <x v="123"/>
    <n v="15"/>
    <n v="0"/>
    <x v="0"/>
  </r>
  <r>
    <x v="123"/>
    <n v="17"/>
    <n v="1"/>
    <x v="0"/>
  </r>
  <r>
    <x v="123"/>
    <n v="7"/>
    <n v="2"/>
    <x v="0"/>
  </r>
  <r>
    <x v="123"/>
    <n v="7"/>
    <n v="3"/>
    <x v="0"/>
  </r>
  <r>
    <x v="123"/>
    <n v="6"/>
    <n v="4"/>
    <x v="0"/>
  </r>
  <r>
    <x v="123"/>
    <n v="9"/>
    <n v="5"/>
    <x v="0"/>
  </r>
  <r>
    <x v="123"/>
    <n v="5"/>
    <n v="6"/>
    <x v="1"/>
  </r>
  <r>
    <x v="123"/>
    <n v="16"/>
    <n v="7"/>
    <x v="1"/>
  </r>
  <r>
    <x v="123"/>
    <n v="11"/>
    <n v="8"/>
    <x v="1"/>
  </r>
  <r>
    <x v="123"/>
    <n v="9"/>
    <n v="9"/>
    <x v="1"/>
  </r>
  <r>
    <x v="123"/>
    <n v="11"/>
    <n v="10"/>
    <x v="1"/>
  </r>
  <r>
    <x v="123"/>
    <n v="17"/>
    <n v="11"/>
    <x v="1"/>
  </r>
  <r>
    <x v="123"/>
    <n v="10"/>
    <n v="12"/>
    <x v="2"/>
  </r>
  <r>
    <x v="123"/>
    <n v="9"/>
    <n v="13"/>
    <x v="2"/>
  </r>
  <r>
    <x v="123"/>
    <n v="9"/>
    <n v="14"/>
    <x v="2"/>
  </r>
  <r>
    <x v="123"/>
    <n v="11"/>
    <n v="15"/>
    <x v="2"/>
  </r>
  <r>
    <x v="123"/>
    <n v="9"/>
    <n v="16"/>
    <x v="2"/>
  </r>
  <r>
    <x v="123"/>
    <n v="7"/>
    <n v="17"/>
    <x v="2"/>
  </r>
  <r>
    <x v="123"/>
    <n v="13"/>
    <n v="18"/>
    <x v="3"/>
  </r>
  <r>
    <x v="123"/>
    <n v="39"/>
    <n v="19"/>
    <x v="3"/>
  </r>
  <r>
    <x v="123"/>
    <n v="43"/>
    <n v="20"/>
    <x v="3"/>
  </r>
  <r>
    <x v="123"/>
    <n v="44"/>
    <n v="21"/>
    <x v="3"/>
  </r>
  <r>
    <x v="123"/>
    <n v="41"/>
    <n v="22"/>
    <x v="3"/>
  </r>
  <r>
    <x v="123"/>
    <n v="42"/>
    <n v="23"/>
    <x v="3"/>
  </r>
  <r>
    <x v="123"/>
    <n v="44"/>
    <n v="24"/>
    <x v="3"/>
  </r>
  <r>
    <x v="123"/>
    <n v="53"/>
    <n v="25"/>
    <x v="3"/>
  </r>
  <r>
    <x v="123"/>
    <n v="49"/>
    <n v="26"/>
    <x v="3"/>
  </r>
  <r>
    <x v="123"/>
    <n v="42"/>
    <n v="27"/>
    <x v="3"/>
  </r>
  <r>
    <x v="123"/>
    <n v="50"/>
    <n v="28"/>
    <x v="3"/>
  </r>
  <r>
    <x v="123"/>
    <n v="38"/>
    <n v="29"/>
    <x v="4"/>
  </r>
  <r>
    <x v="123"/>
    <n v="39"/>
    <n v="30"/>
    <x v="4"/>
  </r>
  <r>
    <x v="123"/>
    <n v="43"/>
    <n v="31"/>
    <x v="4"/>
  </r>
  <r>
    <x v="123"/>
    <n v="43"/>
    <n v="32"/>
    <x v="4"/>
  </r>
  <r>
    <x v="123"/>
    <n v="31"/>
    <n v="33"/>
    <x v="4"/>
  </r>
  <r>
    <x v="123"/>
    <n v="41"/>
    <n v="34"/>
    <x v="4"/>
  </r>
  <r>
    <x v="123"/>
    <n v="24"/>
    <n v="35"/>
    <x v="4"/>
  </r>
  <r>
    <x v="123"/>
    <n v="35"/>
    <n v="36"/>
    <x v="4"/>
  </r>
  <r>
    <x v="123"/>
    <n v="42"/>
    <n v="37"/>
    <x v="4"/>
  </r>
  <r>
    <x v="123"/>
    <n v="23"/>
    <n v="38"/>
    <x v="4"/>
  </r>
  <r>
    <x v="123"/>
    <n v="28"/>
    <n v="39"/>
    <x v="4"/>
  </r>
  <r>
    <x v="123"/>
    <n v="34"/>
    <n v="40"/>
    <x v="4"/>
  </r>
  <r>
    <x v="123"/>
    <n v="32"/>
    <n v="41"/>
    <x v="4"/>
  </r>
  <r>
    <x v="123"/>
    <n v="37"/>
    <n v="42"/>
    <x v="4"/>
  </r>
  <r>
    <x v="123"/>
    <n v="30"/>
    <n v="43"/>
    <x v="4"/>
  </r>
  <r>
    <x v="123"/>
    <n v="27"/>
    <n v="44"/>
    <x v="4"/>
  </r>
  <r>
    <x v="123"/>
    <n v="23"/>
    <n v="45"/>
    <x v="4"/>
  </r>
  <r>
    <x v="123"/>
    <n v="20"/>
    <n v="46"/>
    <x v="4"/>
  </r>
  <r>
    <x v="123"/>
    <n v="25"/>
    <n v="47"/>
    <x v="4"/>
  </r>
  <r>
    <x v="123"/>
    <n v="17"/>
    <n v="48"/>
    <x v="4"/>
  </r>
  <r>
    <x v="123"/>
    <n v="24"/>
    <n v="49"/>
    <x v="4"/>
  </r>
  <r>
    <x v="123"/>
    <n v="18"/>
    <n v="50"/>
    <x v="4"/>
  </r>
  <r>
    <x v="123"/>
    <n v="14"/>
    <n v="51"/>
    <x v="4"/>
  </r>
  <r>
    <x v="123"/>
    <n v="16"/>
    <n v="52"/>
    <x v="4"/>
  </r>
  <r>
    <x v="123"/>
    <n v="16"/>
    <n v="53"/>
    <x v="4"/>
  </r>
  <r>
    <x v="123"/>
    <n v="17"/>
    <n v="54"/>
    <x v="4"/>
  </r>
  <r>
    <x v="123"/>
    <n v="9"/>
    <n v="55"/>
    <x v="4"/>
  </r>
  <r>
    <x v="123"/>
    <n v="12"/>
    <n v="56"/>
    <x v="4"/>
  </r>
  <r>
    <x v="123"/>
    <n v="10"/>
    <n v="57"/>
    <x v="4"/>
  </r>
  <r>
    <x v="123"/>
    <n v="10"/>
    <n v="58"/>
    <x v="4"/>
  </r>
  <r>
    <x v="123"/>
    <n v="11"/>
    <n v="59"/>
    <x v="4"/>
  </r>
  <r>
    <x v="123"/>
    <n v="7"/>
    <n v="60"/>
    <x v="5"/>
  </r>
  <r>
    <x v="123"/>
    <n v="6"/>
    <n v="61"/>
    <x v="5"/>
  </r>
  <r>
    <x v="123"/>
    <n v="8"/>
    <n v="62"/>
    <x v="5"/>
  </r>
  <r>
    <x v="123"/>
    <n v="6"/>
    <n v="63"/>
    <x v="5"/>
  </r>
  <r>
    <x v="123"/>
    <n v="1"/>
    <n v="64"/>
    <x v="5"/>
  </r>
  <r>
    <x v="123"/>
    <n v="5"/>
    <n v="65"/>
    <x v="5"/>
  </r>
  <r>
    <x v="123"/>
    <n v="3"/>
    <n v="66"/>
    <x v="5"/>
  </r>
  <r>
    <x v="123"/>
    <n v="4"/>
    <n v="67"/>
    <x v="5"/>
  </r>
  <r>
    <x v="123"/>
    <n v="1"/>
    <n v="68"/>
    <x v="5"/>
  </r>
  <r>
    <x v="123"/>
    <n v="1"/>
    <n v="69"/>
    <x v="5"/>
  </r>
  <r>
    <x v="123"/>
    <n v="1"/>
    <n v="70"/>
    <x v="5"/>
  </r>
  <r>
    <x v="123"/>
    <n v="3"/>
    <n v="71"/>
    <x v="5"/>
  </r>
  <r>
    <x v="123"/>
    <n v="2"/>
    <n v="73"/>
    <x v="5"/>
  </r>
  <r>
    <x v="123"/>
    <n v="1"/>
    <n v="75"/>
    <x v="5"/>
  </r>
  <r>
    <x v="123"/>
    <n v="2"/>
    <n v="77"/>
    <x v="5"/>
  </r>
  <r>
    <x v="123"/>
    <n v="1"/>
    <n v="80"/>
    <x v="5"/>
  </r>
  <r>
    <x v="123"/>
    <n v="1"/>
    <n v="83"/>
    <x v="5"/>
  </r>
  <r>
    <x v="124"/>
    <n v="24"/>
    <n v="0"/>
    <x v="0"/>
  </r>
  <r>
    <x v="124"/>
    <n v="22"/>
    <n v="1"/>
    <x v="0"/>
  </r>
  <r>
    <x v="124"/>
    <n v="20"/>
    <n v="2"/>
    <x v="0"/>
  </r>
  <r>
    <x v="124"/>
    <n v="24"/>
    <n v="3"/>
    <x v="0"/>
  </r>
  <r>
    <x v="124"/>
    <n v="26"/>
    <n v="4"/>
    <x v="0"/>
  </r>
  <r>
    <x v="124"/>
    <n v="9"/>
    <n v="5"/>
    <x v="0"/>
  </r>
  <r>
    <x v="124"/>
    <n v="18"/>
    <n v="6"/>
    <x v="1"/>
  </r>
  <r>
    <x v="124"/>
    <n v="15"/>
    <n v="7"/>
    <x v="1"/>
  </r>
  <r>
    <x v="124"/>
    <n v="18"/>
    <n v="8"/>
    <x v="1"/>
  </r>
  <r>
    <x v="124"/>
    <n v="15"/>
    <n v="9"/>
    <x v="1"/>
  </r>
  <r>
    <x v="124"/>
    <n v="13"/>
    <n v="10"/>
    <x v="1"/>
  </r>
  <r>
    <x v="124"/>
    <n v="15"/>
    <n v="11"/>
    <x v="1"/>
  </r>
  <r>
    <x v="124"/>
    <n v="26"/>
    <n v="12"/>
    <x v="2"/>
  </r>
  <r>
    <x v="124"/>
    <n v="33"/>
    <n v="13"/>
    <x v="2"/>
  </r>
  <r>
    <x v="124"/>
    <n v="16"/>
    <n v="14"/>
    <x v="2"/>
  </r>
  <r>
    <x v="124"/>
    <n v="26"/>
    <n v="15"/>
    <x v="2"/>
  </r>
  <r>
    <x v="124"/>
    <n v="19"/>
    <n v="16"/>
    <x v="2"/>
  </r>
  <r>
    <x v="124"/>
    <n v="21"/>
    <n v="17"/>
    <x v="2"/>
  </r>
  <r>
    <x v="124"/>
    <n v="24"/>
    <n v="18"/>
    <x v="3"/>
  </r>
  <r>
    <x v="124"/>
    <n v="44"/>
    <n v="19"/>
    <x v="3"/>
  </r>
  <r>
    <x v="124"/>
    <n v="44"/>
    <n v="20"/>
    <x v="3"/>
  </r>
  <r>
    <x v="124"/>
    <n v="66"/>
    <n v="21"/>
    <x v="3"/>
  </r>
  <r>
    <x v="124"/>
    <n v="59"/>
    <n v="22"/>
    <x v="3"/>
  </r>
  <r>
    <x v="124"/>
    <n v="42"/>
    <n v="23"/>
    <x v="3"/>
  </r>
  <r>
    <x v="124"/>
    <n v="53"/>
    <n v="24"/>
    <x v="3"/>
  </r>
  <r>
    <x v="124"/>
    <n v="55"/>
    <n v="25"/>
    <x v="3"/>
  </r>
  <r>
    <x v="124"/>
    <n v="67"/>
    <n v="26"/>
    <x v="3"/>
  </r>
  <r>
    <x v="124"/>
    <n v="53"/>
    <n v="27"/>
    <x v="3"/>
  </r>
  <r>
    <x v="124"/>
    <n v="61"/>
    <n v="28"/>
    <x v="3"/>
  </r>
  <r>
    <x v="124"/>
    <n v="62"/>
    <n v="29"/>
    <x v="4"/>
  </r>
  <r>
    <x v="124"/>
    <n v="45"/>
    <n v="30"/>
    <x v="4"/>
  </r>
  <r>
    <x v="124"/>
    <n v="54"/>
    <n v="31"/>
    <x v="4"/>
  </r>
  <r>
    <x v="124"/>
    <n v="56"/>
    <n v="32"/>
    <x v="4"/>
  </r>
  <r>
    <x v="124"/>
    <n v="45"/>
    <n v="33"/>
    <x v="4"/>
  </r>
  <r>
    <x v="124"/>
    <n v="59"/>
    <n v="34"/>
    <x v="4"/>
  </r>
  <r>
    <x v="124"/>
    <n v="53"/>
    <n v="35"/>
    <x v="4"/>
  </r>
  <r>
    <x v="124"/>
    <n v="47"/>
    <n v="36"/>
    <x v="4"/>
  </r>
  <r>
    <x v="124"/>
    <n v="49"/>
    <n v="37"/>
    <x v="4"/>
  </r>
  <r>
    <x v="124"/>
    <n v="37"/>
    <n v="38"/>
    <x v="4"/>
  </r>
  <r>
    <x v="124"/>
    <n v="48"/>
    <n v="39"/>
    <x v="4"/>
  </r>
  <r>
    <x v="124"/>
    <n v="46"/>
    <n v="40"/>
    <x v="4"/>
  </r>
  <r>
    <x v="124"/>
    <n v="37"/>
    <n v="41"/>
    <x v="4"/>
  </r>
  <r>
    <x v="124"/>
    <n v="38"/>
    <n v="42"/>
    <x v="4"/>
  </r>
  <r>
    <x v="124"/>
    <n v="30"/>
    <n v="43"/>
    <x v="4"/>
  </r>
  <r>
    <x v="124"/>
    <n v="21"/>
    <n v="44"/>
    <x v="4"/>
  </r>
  <r>
    <x v="124"/>
    <n v="16"/>
    <n v="45"/>
    <x v="4"/>
  </r>
  <r>
    <x v="124"/>
    <n v="21"/>
    <n v="46"/>
    <x v="4"/>
  </r>
  <r>
    <x v="124"/>
    <n v="23"/>
    <n v="47"/>
    <x v="4"/>
  </r>
  <r>
    <x v="124"/>
    <n v="29"/>
    <n v="48"/>
    <x v="4"/>
  </r>
  <r>
    <x v="124"/>
    <n v="19"/>
    <n v="49"/>
    <x v="4"/>
  </r>
  <r>
    <x v="124"/>
    <n v="23"/>
    <n v="50"/>
    <x v="4"/>
  </r>
  <r>
    <x v="124"/>
    <n v="23"/>
    <n v="51"/>
    <x v="4"/>
  </r>
  <r>
    <x v="124"/>
    <n v="19"/>
    <n v="52"/>
    <x v="4"/>
  </r>
  <r>
    <x v="124"/>
    <n v="17"/>
    <n v="53"/>
    <x v="4"/>
  </r>
  <r>
    <x v="124"/>
    <n v="14"/>
    <n v="54"/>
    <x v="4"/>
  </r>
  <r>
    <x v="124"/>
    <n v="13"/>
    <n v="55"/>
    <x v="4"/>
  </r>
  <r>
    <x v="124"/>
    <n v="18"/>
    <n v="56"/>
    <x v="4"/>
  </r>
  <r>
    <x v="124"/>
    <n v="9"/>
    <n v="57"/>
    <x v="4"/>
  </r>
  <r>
    <x v="124"/>
    <n v="18"/>
    <n v="58"/>
    <x v="4"/>
  </r>
  <r>
    <x v="124"/>
    <n v="15"/>
    <n v="59"/>
    <x v="4"/>
  </r>
  <r>
    <x v="124"/>
    <n v="15"/>
    <n v="60"/>
    <x v="5"/>
  </r>
  <r>
    <x v="124"/>
    <n v="14"/>
    <n v="61"/>
    <x v="5"/>
  </r>
  <r>
    <x v="124"/>
    <n v="8"/>
    <n v="62"/>
    <x v="5"/>
  </r>
  <r>
    <x v="124"/>
    <n v="9"/>
    <n v="63"/>
    <x v="5"/>
  </r>
  <r>
    <x v="124"/>
    <n v="7"/>
    <n v="64"/>
    <x v="5"/>
  </r>
  <r>
    <x v="124"/>
    <n v="9"/>
    <n v="65"/>
    <x v="5"/>
  </r>
  <r>
    <x v="124"/>
    <n v="10"/>
    <n v="66"/>
    <x v="5"/>
  </r>
  <r>
    <x v="124"/>
    <n v="4"/>
    <n v="67"/>
    <x v="5"/>
  </r>
  <r>
    <x v="124"/>
    <n v="4"/>
    <n v="68"/>
    <x v="5"/>
  </r>
  <r>
    <x v="124"/>
    <n v="5"/>
    <n v="69"/>
    <x v="5"/>
  </r>
  <r>
    <x v="124"/>
    <n v="4"/>
    <n v="70"/>
    <x v="5"/>
  </r>
  <r>
    <x v="124"/>
    <n v="1"/>
    <n v="71"/>
    <x v="5"/>
  </r>
  <r>
    <x v="124"/>
    <n v="5"/>
    <n v="72"/>
    <x v="5"/>
  </r>
  <r>
    <x v="124"/>
    <n v="5"/>
    <n v="73"/>
    <x v="5"/>
  </r>
  <r>
    <x v="124"/>
    <n v="1"/>
    <n v="74"/>
    <x v="5"/>
  </r>
  <r>
    <x v="124"/>
    <n v="1"/>
    <n v="75"/>
    <x v="5"/>
  </r>
  <r>
    <x v="124"/>
    <n v="1"/>
    <n v="76"/>
    <x v="5"/>
  </r>
  <r>
    <x v="124"/>
    <n v="3"/>
    <n v="77"/>
    <x v="5"/>
  </r>
  <r>
    <x v="124"/>
    <n v="1"/>
    <n v="78"/>
    <x v="5"/>
  </r>
  <r>
    <x v="124"/>
    <n v="1"/>
    <n v="82"/>
    <x v="5"/>
  </r>
  <r>
    <x v="124"/>
    <n v="2"/>
    <n v="84"/>
    <x v="5"/>
  </r>
  <r>
    <x v="124"/>
    <n v="1"/>
    <n v="85"/>
    <x v="5"/>
  </r>
  <r>
    <x v="124"/>
    <n v="1"/>
    <n v="90"/>
    <x v="5"/>
  </r>
  <r>
    <x v="124"/>
    <n v="1"/>
    <n v="92"/>
    <x v="5"/>
  </r>
  <r>
    <x v="124"/>
    <n v="1"/>
    <n v="96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3000000}" name="Tabla dinámica5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BX3:CB130" firstHeaderRow="1" firstDataRow="2" firstDataCol="1" rowPageCount="1" colPageCount="1"/>
  <pivotFields count="4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4">
        <item x="2"/>
        <item x="1"/>
        <item x="0"/>
        <item t="default"/>
      </items>
    </pivotField>
    <pivotField dataField="1" showAll="0"/>
    <pivotField axis="axisPage" multipleItemSelectionAllowed="1" showAll="0" defaultSubtotal="0">
      <items count="2">
        <item h="1" x="1"/>
        <item x="0"/>
      </items>
    </pivotField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3" hier="-1"/>
  </pageFields>
  <dataFields count="1">
    <dataField name="Suma de CuentaDeCampo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5000000}" name="TablaDinámica3" cacheId="1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DE3:DH130" firstHeaderRow="1" firstDataRow="2" firstDataCol="1"/>
  <pivotFields count="3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3">
        <item x="1"/>
        <item x="0"/>
        <item t="default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a de CuentaDeCampo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0000000}" name="Tabla dinámica2" cacheId="12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T3:AH130" firstHeaderRow="1" firstDataRow="2" firstDataCol="1"/>
  <pivotFields count="3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uma de CuentaDeCampo6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4000000}" name="TablaDinámica1" cacheId="9" applyNumberFormats="0" applyBorderFormats="0" applyFontFormats="0" applyPatternFormats="0" applyAlignmentFormats="0" applyWidthHeightFormats="1" dataCaption="Valores" updatedVersion="6" minRefreshableVersion="3" showDrill="0" useAutoFormatting="1" itemPrintTitles="1" createdVersion="6" indent="0" outline="1" outlineData="1" multipleFieldFilters="0">
  <location ref="A3:D130" firstHeaderRow="1" firstDataRow="2" firstDataCol="1"/>
  <pivotFields count="5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showAll="0"/>
    <pivotField showAll="0"/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uma de CuentaDeCampo6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1000000}" name="Tabla dinámica3" cacheId="13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AO3:BS139" firstHeaderRow="1" firstDataRow="2" firstDataCol="1"/>
  <pivotFields count="4"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30">
        <item x="13"/>
        <item x="17"/>
        <item x="27"/>
        <item x="8"/>
        <item x="9"/>
        <item x="26"/>
        <item x="10"/>
        <item x="11"/>
        <item x="12"/>
        <item x="18"/>
        <item x="14"/>
        <item x="28"/>
        <item x="0"/>
        <item x="15"/>
        <item x="1"/>
        <item x="2"/>
        <item x="19"/>
        <item x="20"/>
        <item x="16"/>
        <item x="3"/>
        <item x="4"/>
        <item x="21"/>
        <item x="22"/>
        <item x="5"/>
        <item x="24"/>
        <item x="6"/>
        <item x="7"/>
        <item x="25"/>
        <item x="23"/>
        <item t="default"/>
      </items>
    </pivotField>
    <pivotField dataField="1" showAll="0"/>
  </pivotFields>
  <rowFields count="2">
    <field x="0"/>
    <field x="1"/>
  </rowFields>
  <rowItems count="135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 v="6"/>
    </i>
    <i r="1">
      <x v="7"/>
    </i>
    <i r="1">
      <x v="8"/>
    </i>
    <i r="1">
      <x v="9"/>
    </i>
    <i r="1">
      <x v="10"/>
    </i>
    <i r="1">
      <x v="11"/>
    </i>
    <i>
      <x v="2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>
      <x v="3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>
      <x v="4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>
      <x v="5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>
      <x v="6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>
      <x v="7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>
      <x v="8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t="grand">
      <x/>
    </i>
  </rowItems>
  <colFields count="1">
    <field x="2"/>
  </colFields>
  <col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colItems>
  <dataFields count="1">
    <dataField name="Suma de CuentaDeCampo6" fld="3" baseField="0" baseItem="0"/>
  </dataFields>
  <formats count="30">
    <format dxfId="51">
      <pivotArea collapsedLevelsAreSubtotals="1" fieldPosition="0">
        <references count="2">
          <reference field="0" count="1">
            <x v="0"/>
          </reference>
          <reference field="2" count="0" selected="0"/>
        </references>
      </pivotArea>
    </format>
    <format dxfId="50">
      <pivotArea collapsedLevelsAreSubtotals="1" fieldPosition="0">
        <references count="2">
          <reference field="0" count="1">
            <x v="1"/>
          </reference>
          <reference field="2" count="0" selected="0"/>
        </references>
      </pivotArea>
    </format>
    <format dxfId="49">
      <pivotArea collapsedLevelsAreSubtotals="1" fieldPosition="0">
        <references count="2">
          <reference field="0" count="1">
            <x v="2"/>
          </reference>
          <reference field="2" count="0" selected="0"/>
        </references>
      </pivotArea>
    </format>
    <format dxfId="48">
      <pivotArea collapsedLevelsAreSubtotals="1" fieldPosition="0">
        <references count="2">
          <reference field="0" count="1">
            <x v="3"/>
          </reference>
          <reference field="2" count="0" selected="0"/>
        </references>
      </pivotArea>
    </format>
    <format dxfId="47">
      <pivotArea collapsedLevelsAreSubtotals="1" fieldPosition="0">
        <references count="2">
          <reference field="0" count="1">
            <x v="4"/>
          </reference>
          <reference field="2" count="0" selected="0"/>
        </references>
      </pivotArea>
    </format>
    <format dxfId="46">
      <pivotArea collapsedLevelsAreSubtotals="1" fieldPosition="0">
        <references count="2">
          <reference field="0" count="1">
            <x v="5"/>
          </reference>
          <reference field="2" count="0" selected="0"/>
        </references>
      </pivotArea>
    </format>
    <format dxfId="45">
      <pivotArea collapsedLevelsAreSubtotals="1" fieldPosition="0">
        <references count="2">
          <reference field="0" count="1">
            <x v="6"/>
          </reference>
          <reference field="2" count="0" selected="0"/>
        </references>
      </pivotArea>
    </format>
    <format dxfId="44">
      <pivotArea collapsedLevelsAreSubtotals="1" fieldPosition="0">
        <references count="2">
          <reference field="0" count="1">
            <x v="7"/>
          </reference>
          <reference field="2" count="0" selected="0"/>
        </references>
      </pivotArea>
    </format>
    <format dxfId="43">
      <pivotArea collapsedLevelsAreSubtotals="1" fieldPosition="0">
        <references count="2">
          <reference field="0" count="1">
            <x v="8"/>
          </reference>
          <reference field="2" count="0" selected="0"/>
        </references>
      </pivotArea>
    </format>
    <format dxfId="42">
      <pivotArea dataOnly="0" labelOnly="1" fieldPosition="0">
        <references count="1">
          <reference field="2" count="0"/>
        </references>
      </pivotArea>
    </format>
    <format dxfId="41">
      <pivotArea collapsedLevelsAreSubtotals="1" fieldPosition="0">
        <references count="2">
          <reference field="0" count="1">
            <x v="0"/>
          </reference>
          <reference field="2" count="0" selected="0"/>
        </references>
      </pivotArea>
    </format>
    <format dxfId="40">
      <pivotArea collapsedLevelsAreSubtotals="1" fieldPosition="0">
        <references count="2">
          <reference field="0" count="1">
            <x v="1"/>
          </reference>
          <reference field="2" count="0" selected="0"/>
        </references>
      </pivotArea>
    </format>
    <format dxfId="39">
      <pivotArea collapsedLevelsAreSubtotals="1" fieldPosition="0">
        <references count="2">
          <reference field="0" count="1">
            <x v="2"/>
          </reference>
          <reference field="2" count="0" selected="0"/>
        </references>
      </pivotArea>
    </format>
    <format dxfId="38">
      <pivotArea collapsedLevelsAreSubtotals="1" fieldPosition="0">
        <references count="2">
          <reference field="0" count="1">
            <x v="3"/>
          </reference>
          <reference field="2" count="0" selected="0"/>
        </references>
      </pivotArea>
    </format>
    <format dxfId="37">
      <pivotArea collapsedLevelsAreSubtotals="1" fieldPosition="0">
        <references count="2">
          <reference field="0" count="1">
            <x v="4"/>
          </reference>
          <reference field="2" count="0" selected="0"/>
        </references>
      </pivotArea>
    </format>
    <format dxfId="36">
      <pivotArea collapsedLevelsAreSubtotals="1" fieldPosition="0">
        <references count="2">
          <reference field="0" count="1">
            <x v="5"/>
          </reference>
          <reference field="2" count="0" selected="0"/>
        </references>
      </pivotArea>
    </format>
    <format dxfId="35">
      <pivotArea collapsedLevelsAreSubtotals="1" fieldPosition="0">
        <references count="2">
          <reference field="0" count="1">
            <x v="6"/>
          </reference>
          <reference field="2" count="0" selected="0"/>
        </references>
      </pivotArea>
    </format>
    <format dxfId="34">
      <pivotArea collapsedLevelsAreSubtotals="1" fieldPosition="0">
        <references count="2">
          <reference field="0" count="1">
            <x v="7"/>
          </reference>
          <reference field="2" count="0" selected="0"/>
        </references>
      </pivotArea>
    </format>
    <format dxfId="33">
      <pivotArea collapsedLevelsAreSubtotals="1" fieldPosition="0">
        <references count="2">
          <reference field="0" count="1">
            <x v="8"/>
          </reference>
          <reference field="2" count="0" selected="0"/>
        </references>
      </pivotArea>
    </format>
    <format dxfId="32">
      <pivotArea dataOnly="0" labelOnly="1" fieldPosition="0">
        <references count="1">
          <reference field="2" count="0"/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type="origin" dataOnly="0" labelOnly="1" outline="0" fieldPosition="0"/>
    </format>
    <format dxfId="28">
      <pivotArea field="2" type="button" dataOnly="0" labelOnly="1" outline="0" axis="axisCol" fieldPosition="0"/>
    </format>
    <format dxfId="27">
      <pivotArea type="topRight" dataOnly="0" labelOnly="1" outline="0" fieldPosition="0"/>
    </format>
    <format dxfId="26">
      <pivotArea field="0" type="button" dataOnly="0" labelOnly="1" outline="0" axis="axisRow" fieldPosition="0"/>
    </format>
    <format dxfId="25">
      <pivotArea dataOnly="0" labelOnly="1" fieldPosition="0">
        <references count="1">
          <reference field="0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24">
      <pivotArea dataOnly="0" labelOnly="1" grandRow="1" outline="0" fieldPosition="0"/>
    </format>
    <format dxfId="23">
      <pivotArea dataOnly="0" labelOnly="1" fieldPosition="0">
        <references count="1">
          <reference field="2" count="0"/>
        </references>
      </pivotArea>
    </format>
    <format dxfId="2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2000000}" name="Tabla dinámica4" cacheId="10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CJ3:CX130" firstHeaderRow="1" firstDataRow="2" firstDataCol="1"/>
  <pivotFields count="3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uma de CuentaDeCampo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200-000000000000}" name="TablaDinámica1" cacheId="1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H130" firstHeaderRow="1" firstDataRow="2" firstDataCol="1"/>
  <pivotFields count="4">
    <pivotField axis="axisRow" showAll="0" defaultSubtotal="0">
      <items count="1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</items>
    </pivotField>
    <pivotField dataField="1" showAll="0"/>
    <pivotField showAll="0" defaultSubtotal="0"/>
    <pivotField axis="axisCol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a de CuentaDeCampo6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200-000001000000}" name="TablaDinámica2" cacheId="1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L3:S130" firstHeaderRow="1" firstDataRow="2" firstDataCol="1"/>
  <pivotFields count="4">
    <pivotField axis="axisRow" showAll="0" defaultSubtotal="0">
      <items count="1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</items>
    </pivotField>
    <pivotField dataField="1" showAll="0" defaultSubtotal="0"/>
    <pivotField showAll="0" defaultSubtotal="0"/>
    <pivotField axis="axisCol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a de CuentaDeCampo2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7"/>
  <sheetViews>
    <sheetView topLeftCell="A16" workbookViewId="0">
      <selection activeCell="M37" sqref="M37"/>
    </sheetView>
  </sheetViews>
  <sheetFormatPr baseColWidth="10" defaultColWidth="11.42578125" defaultRowHeight="12.75"/>
  <cols>
    <col min="3" max="3" width="12.5703125" customWidth="1"/>
    <col min="16" max="16" width="12.7109375" bestFit="1" customWidth="1"/>
  </cols>
  <sheetData>
    <row r="1" spans="1:14">
      <c r="D1" s="243">
        <v>2016</v>
      </c>
      <c r="E1" s="243">
        <v>2017</v>
      </c>
      <c r="F1" s="243">
        <v>2018</v>
      </c>
      <c r="G1" s="243">
        <v>2019</v>
      </c>
      <c r="H1" s="243">
        <v>2020</v>
      </c>
      <c r="I1" s="909" t="s">
        <v>0</v>
      </c>
      <c r="J1" s="911" t="s">
        <v>1</v>
      </c>
      <c r="K1" s="913" t="s">
        <v>2</v>
      </c>
      <c r="L1" s="913"/>
      <c r="M1" s="914"/>
    </row>
    <row r="2" spans="1:14" ht="24" customHeight="1">
      <c r="A2" s="123" t="s">
        <v>3</v>
      </c>
      <c r="B2" s="124" t="s">
        <v>4</v>
      </c>
      <c r="C2" s="124" t="s">
        <v>0</v>
      </c>
      <c r="D2" s="124">
        <f>SUM(D3:D127)</f>
        <v>6534857</v>
      </c>
      <c r="E2" s="124">
        <f>SUM(E3:E127)</f>
        <v>6613118</v>
      </c>
      <c r="F2" s="124">
        <f>SUM(F3:F127)</f>
        <v>6691030</v>
      </c>
      <c r="G2" s="124">
        <f>SUM(G3:G127)</f>
        <v>6768388</v>
      </c>
      <c r="H2" s="124">
        <f>SUM(H3:H127)</f>
        <v>6845093</v>
      </c>
      <c r="I2" s="910"/>
      <c r="J2" s="912"/>
      <c r="K2" s="811">
        <v>2018</v>
      </c>
      <c r="L2" s="811">
        <v>2019</v>
      </c>
      <c r="M2" s="812">
        <v>2020</v>
      </c>
      <c r="N2" s="812">
        <v>2021</v>
      </c>
    </row>
    <row r="3" spans="1:14" ht="15">
      <c r="A3" s="125">
        <v>1</v>
      </c>
      <c r="B3" t="s">
        <v>5</v>
      </c>
      <c r="C3" t="s">
        <v>6</v>
      </c>
      <c r="D3">
        <v>2486723</v>
      </c>
      <c r="E3" s="110">
        <v>2508452</v>
      </c>
      <c r="F3" s="110">
        <v>2529403</v>
      </c>
      <c r="G3" s="110">
        <v>2549537</v>
      </c>
      <c r="H3" s="110">
        <v>2569007</v>
      </c>
      <c r="I3" t="s">
        <v>5</v>
      </c>
      <c r="J3" s="297" t="s">
        <v>6</v>
      </c>
      <c r="K3" s="298">
        <v>2427129</v>
      </c>
      <c r="L3" s="298">
        <v>2483545</v>
      </c>
      <c r="M3" s="299">
        <v>2533424</v>
      </c>
      <c r="N3" s="299">
        <v>2573220</v>
      </c>
    </row>
    <row r="4" spans="1:14" ht="15">
      <c r="A4" s="126">
        <v>2</v>
      </c>
      <c r="B4" t="s">
        <v>7</v>
      </c>
      <c r="C4" t="s">
        <v>8</v>
      </c>
      <c r="D4">
        <v>19195</v>
      </c>
      <c r="E4" s="110">
        <v>19096</v>
      </c>
      <c r="F4" s="110">
        <v>18991</v>
      </c>
      <c r="G4" s="110">
        <v>18882</v>
      </c>
      <c r="H4" s="110">
        <v>18779</v>
      </c>
      <c r="I4" t="s">
        <v>7</v>
      </c>
      <c r="J4" s="300" t="s">
        <v>8</v>
      </c>
      <c r="K4" s="301">
        <v>20367</v>
      </c>
      <c r="L4" s="301">
        <v>20258</v>
      </c>
      <c r="M4" s="302">
        <v>20287</v>
      </c>
      <c r="N4" s="302">
        <v>20602</v>
      </c>
    </row>
    <row r="5" spans="1:14" ht="15">
      <c r="A5" s="126">
        <v>4</v>
      </c>
      <c r="B5" t="s">
        <v>9</v>
      </c>
      <c r="C5" t="s">
        <v>10</v>
      </c>
      <c r="D5">
        <v>2075</v>
      </c>
      <c r="E5" s="110">
        <v>2019</v>
      </c>
      <c r="F5" s="110">
        <v>1971</v>
      </c>
      <c r="G5" s="110">
        <v>1918</v>
      </c>
      <c r="H5" s="110">
        <v>1870</v>
      </c>
      <c r="I5" t="s">
        <v>9</v>
      </c>
      <c r="J5" s="303" t="s">
        <v>10</v>
      </c>
      <c r="K5" s="304">
        <v>2695</v>
      </c>
      <c r="L5" s="304">
        <v>2710</v>
      </c>
      <c r="M5" s="305">
        <v>2735</v>
      </c>
      <c r="N5" s="305">
        <v>2777</v>
      </c>
    </row>
    <row r="6" spans="1:14" ht="15">
      <c r="A6" s="126">
        <v>21</v>
      </c>
      <c r="B6" t="s">
        <v>11</v>
      </c>
      <c r="C6" t="s">
        <v>12</v>
      </c>
      <c r="D6">
        <v>3435</v>
      </c>
      <c r="E6" s="110">
        <v>3393</v>
      </c>
      <c r="F6" s="110">
        <v>3361</v>
      </c>
      <c r="G6" s="110">
        <v>3307</v>
      </c>
      <c r="H6" s="110">
        <v>3278</v>
      </c>
      <c r="I6" t="s">
        <v>11</v>
      </c>
      <c r="J6" s="300" t="s">
        <v>12</v>
      </c>
      <c r="K6" s="301">
        <v>4657</v>
      </c>
      <c r="L6" s="301">
        <v>4669</v>
      </c>
      <c r="M6" s="302">
        <v>4698</v>
      </c>
      <c r="N6" s="302">
        <v>4771</v>
      </c>
    </row>
    <row r="7" spans="1:14" ht="15">
      <c r="A7" s="126">
        <v>30</v>
      </c>
      <c r="B7" t="s">
        <v>13</v>
      </c>
      <c r="C7" t="s">
        <v>14</v>
      </c>
      <c r="D7">
        <v>29770</v>
      </c>
      <c r="E7" s="110">
        <v>29980</v>
      </c>
      <c r="F7" s="110">
        <v>30181</v>
      </c>
      <c r="G7" s="110">
        <v>30376</v>
      </c>
      <c r="H7" s="110">
        <v>30561</v>
      </c>
      <c r="I7" t="s">
        <v>13</v>
      </c>
      <c r="J7" s="303" t="s">
        <v>14</v>
      </c>
      <c r="K7" s="304">
        <v>30227</v>
      </c>
      <c r="L7" s="304">
        <v>30777</v>
      </c>
      <c r="M7" s="305">
        <v>31283</v>
      </c>
      <c r="N7" s="305">
        <v>31768</v>
      </c>
    </row>
    <row r="8" spans="1:14" ht="15">
      <c r="A8" s="126">
        <v>31</v>
      </c>
      <c r="B8" t="s">
        <v>15</v>
      </c>
      <c r="C8" t="s">
        <v>16</v>
      </c>
      <c r="D8">
        <v>22253</v>
      </c>
      <c r="E8" s="110">
        <v>22414</v>
      </c>
      <c r="F8" s="110">
        <v>22567</v>
      </c>
      <c r="G8" s="110">
        <v>22714</v>
      </c>
      <c r="H8" s="110">
        <v>22860</v>
      </c>
      <c r="I8" t="s">
        <v>15</v>
      </c>
      <c r="J8" s="300" t="s">
        <v>16</v>
      </c>
      <c r="K8" s="301">
        <v>25962</v>
      </c>
      <c r="L8" s="301">
        <v>26552</v>
      </c>
      <c r="M8" s="302">
        <v>27071</v>
      </c>
      <c r="N8" s="302">
        <v>27496</v>
      </c>
    </row>
    <row r="9" spans="1:14" ht="15">
      <c r="A9" s="126">
        <v>34</v>
      </c>
      <c r="B9" t="s">
        <v>17</v>
      </c>
      <c r="C9" t="s">
        <v>18</v>
      </c>
      <c r="D9">
        <v>46221</v>
      </c>
      <c r="E9" s="110">
        <v>46621</v>
      </c>
      <c r="F9" s="110">
        <v>47003</v>
      </c>
      <c r="G9" s="110">
        <v>47384</v>
      </c>
      <c r="H9" s="110">
        <v>47747</v>
      </c>
      <c r="I9" t="s">
        <v>17</v>
      </c>
      <c r="J9" s="303" t="s">
        <v>18</v>
      </c>
      <c r="K9" s="304">
        <v>43269</v>
      </c>
      <c r="L9" s="304">
        <v>43713</v>
      </c>
      <c r="M9" s="305">
        <v>44199</v>
      </c>
      <c r="N9" s="305">
        <v>44885</v>
      </c>
    </row>
    <row r="10" spans="1:14" ht="15">
      <c r="A10" s="126">
        <v>36</v>
      </c>
      <c r="B10" t="s">
        <v>19</v>
      </c>
      <c r="C10" t="s">
        <v>20</v>
      </c>
      <c r="D10">
        <v>9082</v>
      </c>
      <c r="E10" s="110">
        <v>9216</v>
      </c>
      <c r="F10" s="110">
        <v>9353</v>
      </c>
      <c r="G10" s="110">
        <v>9492</v>
      </c>
      <c r="H10" s="110">
        <v>9631</v>
      </c>
      <c r="I10" t="s">
        <v>19</v>
      </c>
      <c r="J10" s="300" t="s">
        <v>20</v>
      </c>
      <c r="K10" s="301">
        <v>5756</v>
      </c>
      <c r="L10" s="301">
        <v>5790</v>
      </c>
      <c r="M10" s="302">
        <v>5841</v>
      </c>
      <c r="N10" s="302">
        <v>5932</v>
      </c>
    </row>
    <row r="11" spans="1:14" ht="15">
      <c r="A11" s="126">
        <v>38</v>
      </c>
      <c r="B11" t="s">
        <v>21</v>
      </c>
      <c r="C11" t="s">
        <v>22</v>
      </c>
      <c r="D11">
        <v>11240</v>
      </c>
      <c r="E11" s="110">
        <v>11139</v>
      </c>
      <c r="F11" s="110">
        <v>11040</v>
      </c>
      <c r="G11" s="110">
        <v>10932</v>
      </c>
      <c r="H11" s="110">
        <v>10832</v>
      </c>
      <c r="I11" t="s">
        <v>21</v>
      </c>
      <c r="J11" s="303" t="s">
        <v>22</v>
      </c>
      <c r="K11" s="304">
        <v>11437</v>
      </c>
      <c r="L11" s="304">
        <v>11462</v>
      </c>
      <c r="M11" s="305">
        <v>11536</v>
      </c>
      <c r="N11" s="305">
        <v>11715</v>
      </c>
    </row>
    <row r="12" spans="1:14" ht="15">
      <c r="A12" s="126">
        <v>40</v>
      </c>
      <c r="B12" t="s">
        <v>23</v>
      </c>
      <c r="C12" t="s">
        <v>24</v>
      </c>
      <c r="D12">
        <v>17304</v>
      </c>
      <c r="E12" s="110">
        <v>17521</v>
      </c>
      <c r="F12" s="110">
        <v>17737</v>
      </c>
      <c r="G12" s="110">
        <v>17962</v>
      </c>
      <c r="H12" s="110">
        <v>18166</v>
      </c>
      <c r="I12" t="s">
        <v>23</v>
      </c>
      <c r="J12" s="300" t="s">
        <v>24</v>
      </c>
      <c r="K12" s="301">
        <v>18321</v>
      </c>
      <c r="L12" s="301">
        <v>18737</v>
      </c>
      <c r="M12" s="302">
        <v>19104</v>
      </c>
      <c r="N12" s="302">
        <v>19404</v>
      </c>
    </row>
    <row r="13" spans="1:14" ht="15">
      <c r="A13" s="126">
        <v>42</v>
      </c>
      <c r="B13" t="s">
        <v>25</v>
      </c>
      <c r="C13" t="s">
        <v>26</v>
      </c>
      <c r="D13">
        <v>24724</v>
      </c>
      <c r="E13" s="110">
        <v>24905</v>
      </c>
      <c r="F13" s="110">
        <v>25067</v>
      </c>
      <c r="G13" s="110">
        <v>25239</v>
      </c>
      <c r="H13" s="110">
        <v>25395</v>
      </c>
      <c r="I13" t="s">
        <v>25</v>
      </c>
      <c r="J13" s="303" t="s">
        <v>27</v>
      </c>
      <c r="K13" s="304">
        <v>26164</v>
      </c>
      <c r="L13" s="304">
        <v>26598</v>
      </c>
      <c r="M13" s="305">
        <v>27002</v>
      </c>
      <c r="N13" s="305">
        <v>27421</v>
      </c>
    </row>
    <row r="14" spans="1:14" ht="15">
      <c r="A14" s="126">
        <v>44</v>
      </c>
      <c r="B14" t="s">
        <v>28</v>
      </c>
      <c r="C14" t="s">
        <v>29</v>
      </c>
      <c r="D14">
        <v>7580</v>
      </c>
      <c r="E14" s="110">
        <v>7591</v>
      </c>
      <c r="F14" s="110">
        <v>7601</v>
      </c>
      <c r="G14" s="110">
        <v>7610</v>
      </c>
      <c r="H14" s="110">
        <v>7619</v>
      </c>
      <c r="I14" t="s">
        <v>28</v>
      </c>
      <c r="J14" s="300" t="s">
        <v>30</v>
      </c>
      <c r="K14" s="301">
        <v>7010</v>
      </c>
      <c r="L14" s="301">
        <v>7085</v>
      </c>
      <c r="M14" s="302">
        <v>7169</v>
      </c>
      <c r="N14" s="302">
        <v>7280</v>
      </c>
    </row>
    <row r="15" spans="1:14" ht="15">
      <c r="A15" s="126">
        <v>45</v>
      </c>
      <c r="B15" t="s">
        <v>31</v>
      </c>
      <c r="C15" t="s">
        <v>32</v>
      </c>
      <c r="D15">
        <v>183716</v>
      </c>
      <c r="E15" s="110">
        <v>189325</v>
      </c>
      <c r="F15" s="110">
        <v>195068</v>
      </c>
      <c r="G15" s="110">
        <v>200931</v>
      </c>
      <c r="H15" s="110">
        <v>206885</v>
      </c>
      <c r="I15" t="s">
        <v>31</v>
      </c>
      <c r="J15" s="303" t="s">
        <v>32</v>
      </c>
      <c r="K15" s="304">
        <v>121003</v>
      </c>
      <c r="L15" s="304">
        <v>124647</v>
      </c>
      <c r="M15" s="305">
        <v>127744</v>
      </c>
      <c r="N15" s="305">
        <v>129751</v>
      </c>
    </row>
    <row r="16" spans="1:14" ht="15">
      <c r="A16" s="126">
        <v>51</v>
      </c>
      <c r="B16" t="s">
        <v>33</v>
      </c>
      <c r="C16" t="s">
        <v>34</v>
      </c>
      <c r="D16">
        <v>41209</v>
      </c>
      <c r="E16" s="110">
        <v>42301</v>
      </c>
      <c r="F16" s="110">
        <v>43416</v>
      </c>
      <c r="G16" s="110">
        <v>44560</v>
      </c>
      <c r="H16" s="110">
        <v>45710</v>
      </c>
      <c r="I16" t="s">
        <v>33</v>
      </c>
      <c r="J16" s="300" t="s">
        <v>35</v>
      </c>
      <c r="K16" s="301">
        <v>29295</v>
      </c>
      <c r="L16" s="301">
        <v>29942</v>
      </c>
      <c r="M16" s="302">
        <v>30510</v>
      </c>
      <c r="N16" s="302">
        <v>30984</v>
      </c>
    </row>
    <row r="17" spans="1:14" ht="15">
      <c r="A17" s="126">
        <v>55</v>
      </c>
      <c r="B17" t="s">
        <v>36</v>
      </c>
      <c r="C17" t="s">
        <v>37</v>
      </c>
      <c r="D17">
        <v>8578</v>
      </c>
      <c r="E17" s="110">
        <v>8426</v>
      </c>
      <c r="F17" s="110">
        <v>8306</v>
      </c>
      <c r="G17" s="110">
        <v>8165</v>
      </c>
      <c r="H17" s="110">
        <v>8036</v>
      </c>
      <c r="I17" t="s">
        <v>36</v>
      </c>
      <c r="J17" s="303" t="s">
        <v>37</v>
      </c>
      <c r="K17" s="304">
        <v>7689</v>
      </c>
      <c r="L17" s="304">
        <v>7577</v>
      </c>
      <c r="M17" s="305">
        <v>7545</v>
      </c>
      <c r="N17" s="305">
        <v>7662</v>
      </c>
    </row>
    <row r="18" spans="1:14" ht="15">
      <c r="A18" s="126">
        <v>59</v>
      </c>
      <c r="B18" t="s">
        <v>38</v>
      </c>
      <c r="C18" t="s">
        <v>39</v>
      </c>
      <c r="D18">
        <v>4110</v>
      </c>
      <c r="E18" s="110">
        <v>4029</v>
      </c>
      <c r="F18" s="110">
        <v>3945</v>
      </c>
      <c r="G18" s="110">
        <v>3854</v>
      </c>
      <c r="H18" s="110">
        <v>3765</v>
      </c>
      <c r="I18" t="s">
        <v>38</v>
      </c>
      <c r="J18" s="300" t="s">
        <v>39</v>
      </c>
      <c r="K18" s="301">
        <v>5139</v>
      </c>
      <c r="L18" s="301">
        <v>5085</v>
      </c>
      <c r="M18" s="302">
        <v>5074</v>
      </c>
      <c r="N18" s="302">
        <v>5153</v>
      </c>
    </row>
    <row r="19" spans="1:14" ht="15">
      <c r="A19" s="126">
        <v>79</v>
      </c>
      <c r="B19" t="s">
        <v>40</v>
      </c>
      <c r="C19" t="s">
        <v>41</v>
      </c>
      <c r="D19">
        <v>50836</v>
      </c>
      <c r="E19" s="110">
        <v>51617</v>
      </c>
      <c r="F19" s="110">
        <v>52395</v>
      </c>
      <c r="G19" s="110">
        <v>53167</v>
      </c>
      <c r="H19" s="110">
        <v>53946</v>
      </c>
      <c r="I19" t="s">
        <v>40</v>
      </c>
      <c r="J19" s="303" t="s">
        <v>41</v>
      </c>
      <c r="K19" s="304">
        <v>51969</v>
      </c>
      <c r="L19" s="304">
        <v>53242</v>
      </c>
      <c r="M19" s="305">
        <v>54347</v>
      </c>
      <c r="N19" s="305">
        <v>55201</v>
      </c>
    </row>
    <row r="20" spans="1:14" ht="15">
      <c r="A20" s="126">
        <v>86</v>
      </c>
      <c r="B20" t="s">
        <v>42</v>
      </c>
      <c r="C20" t="s">
        <v>43</v>
      </c>
      <c r="D20">
        <v>6823</v>
      </c>
      <c r="E20" s="110">
        <v>6875</v>
      </c>
      <c r="F20" s="110">
        <v>6930</v>
      </c>
      <c r="G20" s="110">
        <v>6991</v>
      </c>
      <c r="H20" s="110">
        <v>7041</v>
      </c>
      <c r="I20" t="s">
        <v>42</v>
      </c>
      <c r="J20" s="300" t="s">
        <v>43</v>
      </c>
      <c r="K20" s="301">
        <v>6000</v>
      </c>
      <c r="L20" s="301">
        <v>6054</v>
      </c>
      <c r="M20" s="302">
        <v>6116</v>
      </c>
      <c r="N20" s="302">
        <v>6211</v>
      </c>
    </row>
    <row r="21" spans="1:14" ht="15">
      <c r="A21" s="126">
        <v>88</v>
      </c>
      <c r="B21" t="s">
        <v>44</v>
      </c>
      <c r="C21" t="s">
        <v>45</v>
      </c>
      <c r="D21">
        <v>464614</v>
      </c>
      <c r="E21" s="110">
        <v>473423</v>
      </c>
      <c r="F21" s="110">
        <v>482287</v>
      </c>
      <c r="G21" s="110">
        <v>491182</v>
      </c>
      <c r="H21" s="110">
        <v>500125</v>
      </c>
      <c r="I21" t="s">
        <v>44</v>
      </c>
      <c r="J21" s="303" t="s">
        <v>45</v>
      </c>
      <c r="K21" s="304">
        <v>522264</v>
      </c>
      <c r="L21" s="304">
        <v>538527</v>
      </c>
      <c r="M21" s="305">
        <v>552154</v>
      </c>
      <c r="N21" s="305">
        <v>560831</v>
      </c>
    </row>
    <row r="22" spans="1:14" ht="15">
      <c r="A22" s="126">
        <v>91</v>
      </c>
      <c r="B22" t="s">
        <v>46</v>
      </c>
      <c r="C22" t="s">
        <v>47</v>
      </c>
      <c r="D22">
        <v>9188</v>
      </c>
      <c r="E22" s="110">
        <v>9079</v>
      </c>
      <c r="F22" s="110">
        <v>8976</v>
      </c>
      <c r="G22" s="110">
        <v>8864</v>
      </c>
      <c r="H22" s="110">
        <v>8758</v>
      </c>
      <c r="I22" t="s">
        <v>46</v>
      </c>
      <c r="J22" s="300" t="s">
        <v>47</v>
      </c>
      <c r="K22" s="301">
        <v>10323</v>
      </c>
      <c r="L22" s="301">
        <v>10274</v>
      </c>
      <c r="M22" s="302">
        <v>10284</v>
      </c>
      <c r="N22" s="302">
        <v>10444</v>
      </c>
    </row>
    <row r="23" spans="1:14" ht="15">
      <c r="A23" s="126">
        <v>93</v>
      </c>
      <c r="B23" t="s">
        <v>48</v>
      </c>
      <c r="C23" t="s">
        <v>49</v>
      </c>
      <c r="D23">
        <v>17606</v>
      </c>
      <c r="E23" s="110">
        <v>17663</v>
      </c>
      <c r="F23" s="110">
        <v>17726</v>
      </c>
      <c r="G23" s="110">
        <v>17773</v>
      </c>
      <c r="H23" s="110">
        <v>17815</v>
      </c>
      <c r="I23" t="s">
        <v>48</v>
      </c>
      <c r="J23" s="303" t="s">
        <v>49</v>
      </c>
      <c r="K23" s="304">
        <v>15607</v>
      </c>
      <c r="L23" s="304">
        <v>15736</v>
      </c>
      <c r="M23" s="305">
        <v>15896</v>
      </c>
      <c r="N23" s="305">
        <v>16143</v>
      </c>
    </row>
    <row r="24" spans="1:14" ht="15">
      <c r="A24" s="126">
        <v>101</v>
      </c>
      <c r="B24" t="s">
        <v>50</v>
      </c>
      <c r="C24" t="s">
        <v>51</v>
      </c>
      <c r="D24">
        <v>26957</v>
      </c>
      <c r="E24" s="110">
        <v>26828</v>
      </c>
      <c r="F24" s="110">
        <v>26698</v>
      </c>
      <c r="G24" s="110">
        <v>26567</v>
      </c>
      <c r="H24" s="110">
        <v>26434</v>
      </c>
      <c r="I24" t="s">
        <v>50</v>
      </c>
      <c r="J24" s="300" t="s">
        <v>51</v>
      </c>
      <c r="K24" s="301">
        <v>26118</v>
      </c>
      <c r="L24" s="301">
        <v>26160</v>
      </c>
      <c r="M24" s="302">
        <v>26313</v>
      </c>
      <c r="N24" s="302">
        <v>26721</v>
      </c>
    </row>
    <row r="25" spans="1:14" ht="15">
      <c r="A25" s="126">
        <v>107</v>
      </c>
      <c r="B25" t="s">
        <v>52</v>
      </c>
      <c r="C25" t="s">
        <v>53</v>
      </c>
      <c r="D25">
        <v>8692</v>
      </c>
      <c r="E25" s="110">
        <v>8682</v>
      </c>
      <c r="F25" s="110">
        <v>8673</v>
      </c>
      <c r="G25" s="110">
        <v>8662</v>
      </c>
      <c r="H25" s="110">
        <v>8652</v>
      </c>
      <c r="I25" t="s">
        <v>52</v>
      </c>
      <c r="J25" s="303" t="s">
        <v>53</v>
      </c>
      <c r="K25" s="304">
        <v>8039</v>
      </c>
      <c r="L25" s="304">
        <v>8065</v>
      </c>
      <c r="M25" s="305">
        <v>8120</v>
      </c>
      <c r="N25" s="305">
        <v>8246</v>
      </c>
    </row>
    <row r="26" spans="1:14" ht="15">
      <c r="A26" s="126">
        <v>113</v>
      </c>
      <c r="B26" t="s">
        <v>54</v>
      </c>
      <c r="C26" t="s">
        <v>55</v>
      </c>
      <c r="D26">
        <v>6566</v>
      </c>
      <c r="E26" s="110">
        <v>6531</v>
      </c>
      <c r="F26" s="110">
        <v>6495</v>
      </c>
      <c r="G26" s="110">
        <v>6446</v>
      </c>
      <c r="H26" s="110">
        <v>6403</v>
      </c>
      <c r="I26" t="s">
        <v>54</v>
      </c>
      <c r="J26" s="300" t="s">
        <v>55</v>
      </c>
      <c r="K26" s="301">
        <v>9354</v>
      </c>
      <c r="L26" s="301">
        <v>9502</v>
      </c>
      <c r="M26" s="302">
        <v>9634</v>
      </c>
      <c r="N26" s="302">
        <v>9783</v>
      </c>
    </row>
    <row r="27" spans="1:14" ht="15">
      <c r="A27" s="126">
        <v>120</v>
      </c>
      <c r="B27" t="s">
        <v>56</v>
      </c>
      <c r="C27" t="s">
        <v>57</v>
      </c>
      <c r="D27">
        <v>38850</v>
      </c>
      <c r="E27" s="110">
        <v>39918</v>
      </c>
      <c r="F27" s="110">
        <v>41012</v>
      </c>
      <c r="G27" s="110">
        <v>42112</v>
      </c>
      <c r="H27" s="110">
        <v>43239</v>
      </c>
      <c r="I27" t="s">
        <v>56</v>
      </c>
      <c r="J27" s="303" t="s">
        <v>57</v>
      </c>
      <c r="K27" s="304">
        <v>28996</v>
      </c>
      <c r="L27" s="304">
        <v>29716</v>
      </c>
      <c r="M27" s="305">
        <v>30356</v>
      </c>
      <c r="N27" s="305">
        <v>30833</v>
      </c>
    </row>
    <row r="28" spans="1:14" ht="15">
      <c r="A28" s="126">
        <v>125</v>
      </c>
      <c r="B28" t="s">
        <v>58</v>
      </c>
      <c r="C28" t="s">
        <v>59</v>
      </c>
      <c r="D28">
        <v>8275</v>
      </c>
      <c r="E28" s="110">
        <v>8330</v>
      </c>
      <c r="F28" s="110">
        <v>8396</v>
      </c>
      <c r="G28" s="110">
        <v>8457</v>
      </c>
      <c r="H28" s="110">
        <v>8519</v>
      </c>
      <c r="I28" t="s">
        <v>58</v>
      </c>
      <c r="J28" s="300" t="s">
        <v>59</v>
      </c>
      <c r="K28" s="301">
        <v>8297</v>
      </c>
      <c r="L28" s="301">
        <v>8420</v>
      </c>
      <c r="M28" s="302">
        <v>8536</v>
      </c>
      <c r="N28" s="302">
        <v>8668</v>
      </c>
    </row>
    <row r="29" spans="1:14" ht="15">
      <c r="A29" s="126">
        <v>129</v>
      </c>
      <c r="B29" t="s">
        <v>60</v>
      </c>
      <c r="C29" t="s">
        <v>61</v>
      </c>
      <c r="D29">
        <v>78756</v>
      </c>
      <c r="E29" s="110">
        <v>79652</v>
      </c>
      <c r="F29" s="110">
        <v>80528</v>
      </c>
      <c r="G29" s="110">
        <v>81381</v>
      </c>
      <c r="H29" s="110">
        <v>82227</v>
      </c>
      <c r="I29" t="s">
        <v>60</v>
      </c>
      <c r="J29" s="303" t="s">
        <v>61</v>
      </c>
      <c r="K29" s="304">
        <v>79638</v>
      </c>
      <c r="L29" s="304">
        <v>81658</v>
      </c>
      <c r="M29" s="305">
        <v>83423</v>
      </c>
      <c r="N29" s="305">
        <v>84734</v>
      </c>
    </row>
    <row r="30" spans="1:14" ht="15">
      <c r="A30" s="126">
        <v>134</v>
      </c>
      <c r="B30" t="s">
        <v>62</v>
      </c>
      <c r="C30" t="s">
        <v>63</v>
      </c>
      <c r="D30">
        <v>9035</v>
      </c>
      <c r="E30" s="110">
        <v>8970</v>
      </c>
      <c r="F30" s="110">
        <v>8915</v>
      </c>
      <c r="G30" s="110">
        <v>8839</v>
      </c>
      <c r="H30" s="110">
        <v>8778</v>
      </c>
      <c r="I30" t="s">
        <v>62</v>
      </c>
      <c r="J30" s="300" t="s">
        <v>63</v>
      </c>
      <c r="K30" s="301">
        <v>9203</v>
      </c>
      <c r="L30" s="301">
        <v>9202</v>
      </c>
      <c r="M30" s="302">
        <v>9243</v>
      </c>
      <c r="N30" s="302">
        <v>9386</v>
      </c>
    </row>
    <row r="31" spans="1:14" ht="15">
      <c r="A31" s="126">
        <v>138</v>
      </c>
      <c r="B31" t="s">
        <v>64</v>
      </c>
      <c r="C31" t="s">
        <v>65</v>
      </c>
      <c r="D31">
        <v>16751</v>
      </c>
      <c r="E31" s="110">
        <v>16745</v>
      </c>
      <c r="F31" s="110">
        <v>16737</v>
      </c>
      <c r="G31" s="110">
        <v>16725</v>
      </c>
      <c r="H31" s="110">
        <v>16700</v>
      </c>
      <c r="I31" t="s">
        <v>64</v>
      </c>
      <c r="J31" s="303" t="s">
        <v>65</v>
      </c>
      <c r="K31" s="304">
        <v>15523</v>
      </c>
      <c r="L31" s="304">
        <v>15490</v>
      </c>
      <c r="M31" s="305">
        <v>15552</v>
      </c>
      <c r="N31" s="305">
        <v>15793</v>
      </c>
    </row>
    <row r="32" spans="1:14" ht="15">
      <c r="A32" s="126">
        <v>142</v>
      </c>
      <c r="B32" t="s">
        <v>66</v>
      </c>
      <c r="C32" t="s">
        <v>67</v>
      </c>
      <c r="D32">
        <v>4569</v>
      </c>
      <c r="E32" s="110">
        <v>4543</v>
      </c>
      <c r="F32" s="110">
        <v>4519</v>
      </c>
      <c r="G32" s="110">
        <v>4491</v>
      </c>
      <c r="H32" s="110">
        <v>4460</v>
      </c>
      <c r="I32" t="s">
        <v>66</v>
      </c>
      <c r="J32" s="300" t="s">
        <v>67</v>
      </c>
      <c r="K32" s="301">
        <v>4582</v>
      </c>
      <c r="L32" s="301">
        <v>4537</v>
      </c>
      <c r="M32" s="302">
        <v>4532</v>
      </c>
      <c r="N32" s="302">
        <v>4602</v>
      </c>
    </row>
    <row r="33" spans="1:14" ht="15">
      <c r="A33" s="126">
        <v>145</v>
      </c>
      <c r="B33" t="s">
        <v>68</v>
      </c>
      <c r="C33" t="s">
        <v>69</v>
      </c>
      <c r="D33">
        <v>5340</v>
      </c>
      <c r="E33" s="110">
        <v>5321</v>
      </c>
      <c r="F33" s="110">
        <v>5308</v>
      </c>
      <c r="G33" s="110">
        <v>5276</v>
      </c>
      <c r="H33" s="110">
        <v>5257</v>
      </c>
      <c r="I33" t="s">
        <v>68</v>
      </c>
      <c r="J33" s="303" t="s">
        <v>69</v>
      </c>
      <c r="K33" s="304">
        <v>4743</v>
      </c>
      <c r="L33" s="304">
        <v>4670</v>
      </c>
      <c r="M33" s="305">
        <v>4648</v>
      </c>
      <c r="N33" s="305">
        <v>4720</v>
      </c>
    </row>
    <row r="34" spans="1:14" ht="15">
      <c r="A34" s="126">
        <v>147</v>
      </c>
      <c r="B34" t="s">
        <v>70</v>
      </c>
      <c r="C34" t="s">
        <v>71</v>
      </c>
      <c r="D34">
        <v>57220</v>
      </c>
      <c r="E34" s="110">
        <v>58667</v>
      </c>
      <c r="F34" s="110">
        <v>60141</v>
      </c>
      <c r="G34" s="110">
        <v>61641</v>
      </c>
      <c r="H34" s="110">
        <v>63141</v>
      </c>
      <c r="I34" t="s">
        <v>70</v>
      </c>
      <c r="J34" s="300" t="s">
        <v>71</v>
      </c>
      <c r="K34" s="301">
        <v>47932</v>
      </c>
      <c r="L34" s="301">
        <v>49659</v>
      </c>
      <c r="M34" s="302">
        <v>51143</v>
      </c>
      <c r="N34" s="302">
        <v>51947</v>
      </c>
    </row>
    <row r="35" spans="1:14" ht="15">
      <c r="A35" s="126">
        <v>148</v>
      </c>
      <c r="B35" t="s">
        <v>72</v>
      </c>
      <c r="C35" t="s">
        <v>73</v>
      </c>
      <c r="D35">
        <v>47340</v>
      </c>
      <c r="E35" s="110">
        <v>47915</v>
      </c>
      <c r="F35" s="110">
        <v>48498</v>
      </c>
      <c r="G35" s="110">
        <v>49076</v>
      </c>
      <c r="H35" s="110">
        <v>49642</v>
      </c>
      <c r="I35" t="s">
        <v>72</v>
      </c>
      <c r="J35" s="303" t="s">
        <v>73</v>
      </c>
      <c r="K35" s="304">
        <v>59416</v>
      </c>
      <c r="L35" s="304">
        <v>61122</v>
      </c>
      <c r="M35" s="305">
        <v>62581</v>
      </c>
      <c r="N35" s="305">
        <v>63564</v>
      </c>
    </row>
    <row r="36" spans="1:14" ht="15">
      <c r="A36" s="126">
        <v>150</v>
      </c>
      <c r="B36" t="s">
        <v>74</v>
      </c>
      <c r="C36" t="s">
        <v>75</v>
      </c>
      <c r="D36">
        <v>3583</v>
      </c>
      <c r="E36" s="110">
        <v>3552</v>
      </c>
      <c r="F36" s="110">
        <v>3512</v>
      </c>
      <c r="G36" s="110">
        <v>3474</v>
      </c>
      <c r="H36" s="110">
        <v>3428</v>
      </c>
      <c r="I36" t="s">
        <v>74</v>
      </c>
      <c r="J36" s="300" t="s">
        <v>75</v>
      </c>
      <c r="K36" s="301">
        <v>3954</v>
      </c>
      <c r="L36" s="301">
        <v>3954</v>
      </c>
      <c r="M36" s="302">
        <v>3972</v>
      </c>
      <c r="N36" s="302">
        <v>4034</v>
      </c>
    </row>
    <row r="37" spans="1:14" ht="15">
      <c r="A37" s="126">
        <v>154</v>
      </c>
      <c r="B37" t="s">
        <v>76</v>
      </c>
      <c r="C37" t="s">
        <v>77</v>
      </c>
      <c r="D37">
        <v>114902</v>
      </c>
      <c r="E37" s="110">
        <v>117670</v>
      </c>
      <c r="F37" s="110">
        <v>120479</v>
      </c>
      <c r="G37" s="110">
        <v>123304</v>
      </c>
      <c r="H37" s="110">
        <v>126161</v>
      </c>
      <c r="I37" t="s">
        <v>76</v>
      </c>
      <c r="J37" s="303" t="s">
        <v>77</v>
      </c>
      <c r="K37" s="304">
        <v>90213</v>
      </c>
      <c r="L37" s="304">
        <v>93044</v>
      </c>
      <c r="M37" s="305">
        <v>95427</v>
      </c>
      <c r="N37" s="305">
        <v>96927</v>
      </c>
    </row>
    <row r="38" spans="1:14" ht="15">
      <c r="A38" s="126">
        <v>172</v>
      </c>
      <c r="B38" t="s">
        <v>78</v>
      </c>
      <c r="C38" t="s">
        <v>79</v>
      </c>
      <c r="D38">
        <v>78148</v>
      </c>
      <c r="E38" s="110">
        <v>80132</v>
      </c>
      <c r="F38" s="110">
        <v>82151</v>
      </c>
      <c r="G38" s="110">
        <v>84183</v>
      </c>
      <c r="H38" s="110">
        <v>86239</v>
      </c>
      <c r="I38" t="s">
        <v>78</v>
      </c>
      <c r="J38" s="300" t="s">
        <v>79</v>
      </c>
      <c r="K38" s="301">
        <v>57375</v>
      </c>
      <c r="L38" s="301">
        <v>58684</v>
      </c>
      <c r="M38" s="302">
        <v>59836</v>
      </c>
      <c r="N38" s="302">
        <v>60775</v>
      </c>
    </row>
    <row r="39" spans="1:14" ht="15">
      <c r="A39" s="126">
        <v>190</v>
      </c>
      <c r="B39" t="s">
        <v>80</v>
      </c>
      <c r="C39" t="s">
        <v>81</v>
      </c>
      <c r="D39">
        <v>8998</v>
      </c>
      <c r="E39" s="110">
        <v>8932</v>
      </c>
      <c r="F39" s="110">
        <v>8869</v>
      </c>
      <c r="G39" s="110">
        <v>8798</v>
      </c>
      <c r="H39" s="110">
        <v>8735</v>
      </c>
      <c r="I39" t="s">
        <v>80</v>
      </c>
      <c r="J39" s="303" t="s">
        <v>81</v>
      </c>
      <c r="K39" s="304">
        <v>9775</v>
      </c>
      <c r="L39" s="304">
        <v>9844</v>
      </c>
      <c r="M39" s="305">
        <v>9936</v>
      </c>
      <c r="N39" s="305">
        <v>10090</v>
      </c>
    </row>
    <row r="40" spans="1:14" ht="15">
      <c r="A40" s="126">
        <v>197</v>
      </c>
      <c r="B40" t="s">
        <v>82</v>
      </c>
      <c r="C40" t="s">
        <v>83</v>
      </c>
      <c r="D40">
        <v>14964</v>
      </c>
      <c r="E40" s="110">
        <v>14945</v>
      </c>
      <c r="F40" s="110">
        <v>14924</v>
      </c>
      <c r="G40" s="110">
        <v>14909</v>
      </c>
      <c r="H40" s="110">
        <v>14891</v>
      </c>
      <c r="I40" t="s">
        <v>82</v>
      </c>
      <c r="J40" s="300" t="s">
        <v>84</v>
      </c>
      <c r="K40" s="301">
        <v>15444</v>
      </c>
      <c r="L40" s="301">
        <v>15042</v>
      </c>
      <c r="M40" s="302">
        <v>14833</v>
      </c>
      <c r="N40" s="302">
        <v>15063</v>
      </c>
    </row>
    <row r="41" spans="1:14" ht="15">
      <c r="A41" s="126">
        <v>206</v>
      </c>
      <c r="B41" t="s">
        <v>85</v>
      </c>
      <c r="C41" t="s">
        <v>86</v>
      </c>
      <c r="D41">
        <v>3375</v>
      </c>
      <c r="E41" s="110">
        <v>3284</v>
      </c>
      <c r="F41" s="110">
        <v>3194</v>
      </c>
      <c r="G41" s="110">
        <v>3114</v>
      </c>
      <c r="H41" s="110">
        <v>3030</v>
      </c>
      <c r="I41" t="s">
        <v>85</v>
      </c>
      <c r="J41" s="303" t="s">
        <v>86</v>
      </c>
      <c r="K41" s="304">
        <v>4797</v>
      </c>
      <c r="L41" s="304">
        <v>4760</v>
      </c>
      <c r="M41" s="305">
        <v>4758</v>
      </c>
      <c r="N41" s="305">
        <v>4832</v>
      </c>
    </row>
    <row r="42" spans="1:14" ht="15">
      <c r="A42" s="126">
        <v>209</v>
      </c>
      <c r="B42" t="s">
        <v>87</v>
      </c>
      <c r="C42" t="s">
        <v>88</v>
      </c>
      <c r="D42">
        <v>20565</v>
      </c>
      <c r="E42" s="110">
        <v>20476</v>
      </c>
      <c r="F42" s="110">
        <v>20371</v>
      </c>
      <c r="G42" s="110">
        <v>20271</v>
      </c>
      <c r="H42" s="110">
        <v>20158</v>
      </c>
      <c r="I42" t="s">
        <v>87</v>
      </c>
      <c r="J42" s="300" t="s">
        <v>88</v>
      </c>
      <c r="K42" s="301">
        <v>21377</v>
      </c>
      <c r="L42" s="301">
        <v>21504</v>
      </c>
      <c r="M42" s="302">
        <v>21688</v>
      </c>
      <c r="N42" s="302">
        <v>22024</v>
      </c>
    </row>
    <row r="43" spans="1:14" ht="15">
      <c r="A43" s="126">
        <v>212</v>
      </c>
      <c r="B43" t="s">
        <v>89</v>
      </c>
      <c r="C43" t="s">
        <v>90</v>
      </c>
      <c r="D43">
        <v>71035</v>
      </c>
      <c r="E43" s="110">
        <v>71885</v>
      </c>
      <c r="F43" s="110">
        <v>72735</v>
      </c>
      <c r="G43" s="110">
        <v>73574</v>
      </c>
      <c r="H43" s="110">
        <v>74406</v>
      </c>
      <c r="I43" t="s">
        <v>89</v>
      </c>
      <c r="J43" s="303" t="s">
        <v>90</v>
      </c>
      <c r="K43" s="304">
        <v>77884</v>
      </c>
      <c r="L43" s="304">
        <v>80000</v>
      </c>
      <c r="M43" s="305">
        <v>81820</v>
      </c>
      <c r="N43" s="305">
        <v>83106</v>
      </c>
    </row>
    <row r="44" spans="1:14" ht="15">
      <c r="A44" s="126">
        <v>234</v>
      </c>
      <c r="B44" t="s">
        <v>91</v>
      </c>
      <c r="C44" t="s">
        <v>92</v>
      </c>
      <c r="D44">
        <v>23280</v>
      </c>
      <c r="E44" s="110">
        <v>23176</v>
      </c>
      <c r="F44" s="110">
        <v>23068</v>
      </c>
      <c r="G44" s="110">
        <v>22954</v>
      </c>
      <c r="H44" s="110">
        <v>22835</v>
      </c>
      <c r="I44" t="s">
        <v>91</v>
      </c>
      <c r="J44" s="300" t="s">
        <v>92</v>
      </c>
      <c r="K44" s="301">
        <v>23044</v>
      </c>
      <c r="L44" s="301">
        <v>23255</v>
      </c>
      <c r="M44" s="302">
        <v>23509</v>
      </c>
      <c r="N44" s="302">
        <v>23874</v>
      </c>
    </row>
    <row r="45" spans="1:14" ht="15">
      <c r="A45" s="126">
        <v>237</v>
      </c>
      <c r="B45" t="s">
        <v>93</v>
      </c>
      <c r="C45" t="s">
        <v>94</v>
      </c>
      <c r="D45">
        <v>22726</v>
      </c>
      <c r="E45" s="110">
        <v>23209</v>
      </c>
      <c r="F45" s="110">
        <v>23709</v>
      </c>
      <c r="G45" s="110">
        <v>24201</v>
      </c>
      <c r="H45" s="110">
        <v>24695</v>
      </c>
      <c r="I45" t="s">
        <v>93</v>
      </c>
      <c r="J45" s="303" t="s">
        <v>95</v>
      </c>
      <c r="K45" s="304">
        <v>18902</v>
      </c>
      <c r="L45" s="304">
        <v>19332</v>
      </c>
      <c r="M45" s="305">
        <v>19709</v>
      </c>
      <c r="N45" s="305">
        <v>20018</v>
      </c>
    </row>
    <row r="46" spans="1:14" ht="15">
      <c r="A46" s="126">
        <v>240</v>
      </c>
      <c r="B46" t="s">
        <v>96</v>
      </c>
      <c r="C46" t="s">
        <v>97</v>
      </c>
      <c r="D46">
        <v>12510</v>
      </c>
      <c r="E46" s="110">
        <v>12507</v>
      </c>
      <c r="F46" s="110">
        <v>12489</v>
      </c>
      <c r="G46" s="110">
        <v>12478</v>
      </c>
      <c r="H46" s="110">
        <v>12452</v>
      </c>
      <c r="I46" t="s">
        <v>96</v>
      </c>
      <c r="J46" s="300" t="s">
        <v>97</v>
      </c>
      <c r="K46" s="301">
        <v>12158</v>
      </c>
      <c r="L46" s="301">
        <v>12108</v>
      </c>
      <c r="M46" s="302">
        <v>12134</v>
      </c>
      <c r="N46" s="302">
        <v>12322</v>
      </c>
    </row>
    <row r="47" spans="1:14" ht="15">
      <c r="A47" s="126">
        <v>250</v>
      </c>
      <c r="B47" t="s">
        <v>98</v>
      </c>
      <c r="C47" t="s">
        <v>99</v>
      </c>
      <c r="D47">
        <v>49913</v>
      </c>
      <c r="E47" s="110">
        <v>50242</v>
      </c>
      <c r="F47" s="110">
        <v>50557</v>
      </c>
      <c r="G47" s="110">
        <v>50863</v>
      </c>
      <c r="H47" s="110">
        <v>51150</v>
      </c>
      <c r="I47" t="s">
        <v>98</v>
      </c>
      <c r="J47" s="303" t="s">
        <v>99</v>
      </c>
      <c r="K47" s="304">
        <v>51862</v>
      </c>
      <c r="L47" s="304">
        <v>52925</v>
      </c>
      <c r="M47" s="305">
        <v>53846</v>
      </c>
      <c r="N47" s="305">
        <v>54681</v>
      </c>
    </row>
    <row r="48" spans="1:14" ht="15">
      <c r="A48" s="126">
        <v>264</v>
      </c>
      <c r="B48" t="s">
        <v>100</v>
      </c>
      <c r="C48" t="s">
        <v>101</v>
      </c>
      <c r="D48">
        <v>10102</v>
      </c>
      <c r="E48" s="110">
        <v>10248</v>
      </c>
      <c r="F48" s="110">
        <v>10404</v>
      </c>
      <c r="G48" s="110">
        <v>10547</v>
      </c>
      <c r="H48" s="110">
        <v>10696</v>
      </c>
      <c r="I48" t="s">
        <v>100</v>
      </c>
      <c r="J48" s="300" t="s">
        <v>102</v>
      </c>
      <c r="K48" s="301">
        <v>11159</v>
      </c>
      <c r="L48" s="301">
        <v>11465</v>
      </c>
      <c r="M48" s="302">
        <v>11728</v>
      </c>
      <c r="N48" s="302">
        <v>11912</v>
      </c>
    </row>
    <row r="49" spans="1:14" ht="15">
      <c r="A49" s="126">
        <v>266</v>
      </c>
      <c r="B49" t="s">
        <v>103</v>
      </c>
      <c r="C49" t="s">
        <v>104</v>
      </c>
      <c r="D49">
        <v>227644</v>
      </c>
      <c r="E49" s="110">
        <v>232903</v>
      </c>
      <c r="F49" s="110">
        <v>238221</v>
      </c>
      <c r="G49" s="110">
        <v>243609</v>
      </c>
      <c r="H49" s="110">
        <v>249046</v>
      </c>
      <c r="I49" t="s">
        <v>103</v>
      </c>
      <c r="J49" s="303" t="s">
        <v>104</v>
      </c>
      <c r="K49" s="304">
        <v>228848</v>
      </c>
      <c r="L49" s="304">
        <v>236114</v>
      </c>
      <c r="M49" s="305">
        <v>242197</v>
      </c>
      <c r="N49" s="305">
        <v>246003</v>
      </c>
    </row>
    <row r="50" spans="1:14" ht="15">
      <c r="A50" s="126">
        <v>282</v>
      </c>
      <c r="B50" t="s">
        <v>105</v>
      </c>
      <c r="C50" t="s">
        <v>106</v>
      </c>
      <c r="D50">
        <v>21426</v>
      </c>
      <c r="E50" s="110">
        <v>21283</v>
      </c>
      <c r="F50" s="110">
        <v>21142</v>
      </c>
      <c r="G50" s="110">
        <v>20997</v>
      </c>
      <c r="H50" s="110">
        <v>20841</v>
      </c>
      <c r="I50" t="s">
        <v>105</v>
      </c>
      <c r="J50" s="300" t="s">
        <v>106</v>
      </c>
      <c r="K50" s="301">
        <v>24408</v>
      </c>
      <c r="L50" s="301">
        <v>24553</v>
      </c>
      <c r="M50" s="302">
        <v>24754</v>
      </c>
      <c r="N50" s="302">
        <v>25138</v>
      </c>
    </row>
    <row r="51" spans="1:14" ht="15">
      <c r="A51" s="126">
        <v>284</v>
      </c>
      <c r="B51" t="s">
        <v>107</v>
      </c>
      <c r="C51" t="s">
        <v>108</v>
      </c>
      <c r="D51">
        <v>16311</v>
      </c>
      <c r="E51" s="110">
        <v>16008</v>
      </c>
      <c r="F51" s="110">
        <v>15703</v>
      </c>
      <c r="G51" s="110">
        <v>15401</v>
      </c>
      <c r="H51" s="110">
        <v>15099</v>
      </c>
      <c r="I51" t="s">
        <v>107</v>
      </c>
      <c r="J51" s="303" t="s">
        <v>108</v>
      </c>
      <c r="K51" s="304">
        <v>20739</v>
      </c>
      <c r="L51" s="304">
        <v>20657</v>
      </c>
      <c r="M51" s="305">
        <v>20700</v>
      </c>
      <c r="N51" s="305">
        <v>21021</v>
      </c>
    </row>
    <row r="52" spans="1:14" ht="15">
      <c r="A52" s="126">
        <v>306</v>
      </c>
      <c r="B52" t="s">
        <v>109</v>
      </c>
      <c r="C52" t="s">
        <v>110</v>
      </c>
      <c r="D52">
        <v>4009</v>
      </c>
      <c r="E52" s="110">
        <v>3992</v>
      </c>
      <c r="F52" s="110">
        <v>3977</v>
      </c>
      <c r="G52" s="110">
        <v>3953</v>
      </c>
      <c r="H52" s="110">
        <v>3937</v>
      </c>
      <c r="I52" t="s">
        <v>109</v>
      </c>
      <c r="J52" s="300" t="s">
        <v>110</v>
      </c>
      <c r="K52" s="301">
        <v>5544</v>
      </c>
      <c r="L52" s="301">
        <v>5652</v>
      </c>
      <c r="M52" s="302">
        <v>5750</v>
      </c>
      <c r="N52" s="302">
        <v>5839</v>
      </c>
    </row>
    <row r="53" spans="1:14" ht="15">
      <c r="A53" s="126">
        <v>308</v>
      </c>
      <c r="B53" t="s">
        <v>111</v>
      </c>
      <c r="C53" t="s">
        <v>112</v>
      </c>
      <c r="D53">
        <v>55490</v>
      </c>
      <c r="E53" s="110">
        <v>56755</v>
      </c>
      <c r="F53" s="110">
        <v>58030</v>
      </c>
      <c r="G53" s="110">
        <v>59319</v>
      </c>
      <c r="H53" s="110">
        <v>60617</v>
      </c>
      <c r="I53" t="s">
        <v>111</v>
      </c>
      <c r="J53" s="303" t="s">
        <v>112</v>
      </c>
      <c r="K53" s="304">
        <v>51662</v>
      </c>
      <c r="L53" s="304">
        <v>53162</v>
      </c>
      <c r="M53" s="305">
        <v>54439</v>
      </c>
      <c r="N53" s="305">
        <v>55294</v>
      </c>
    </row>
    <row r="54" spans="1:14" ht="15">
      <c r="A54" s="126">
        <v>310</v>
      </c>
      <c r="B54" t="s">
        <v>113</v>
      </c>
      <c r="C54" t="s">
        <v>114</v>
      </c>
      <c r="D54">
        <v>12964</v>
      </c>
      <c r="E54" s="110">
        <v>13115</v>
      </c>
      <c r="F54" s="110">
        <v>13266</v>
      </c>
      <c r="G54" s="110">
        <v>13417</v>
      </c>
      <c r="H54" s="110">
        <v>13567</v>
      </c>
      <c r="I54" t="s">
        <v>113</v>
      </c>
      <c r="J54" s="300" t="s">
        <v>114</v>
      </c>
      <c r="K54" s="301">
        <v>9753</v>
      </c>
      <c r="L54" s="301">
        <v>9828</v>
      </c>
      <c r="M54" s="302">
        <v>9921</v>
      </c>
      <c r="N54" s="302">
        <v>10075</v>
      </c>
    </row>
    <row r="55" spans="1:14" ht="15">
      <c r="A55" s="126">
        <v>313</v>
      </c>
      <c r="B55" t="s">
        <v>115</v>
      </c>
      <c r="C55" t="s">
        <v>116</v>
      </c>
      <c r="D55">
        <v>9866</v>
      </c>
      <c r="E55" s="110">
        <v>9873</v>
      </c>
      <c r="F55" s="110">
        <v>9881</v>
      </c>
      <c r="G55" s="110">
        <v>9885</v>
      </c>
      <c r="H55" s="110">
        <v>9890</v>
      </c>
      <c r="I55" t="s">
        <v>115</v>
      </c>
      <c r="J55" s="303" t="s">
        <v>116</v>
      </c>
      <c r="K55" s="304">
        <v>10117</v>
      </c>
      <c r="L55" s="304">
        <v>9870</v>
      </c>
      <c r="M55" s="305">
        <v>9764</v>
      </c>
      <c r="N55" s="305">
        <v>9915</v>
      </c>
    </row>
    <row r="56" spans="1:14" ht="15">
      <c r="A56" s="126">
        <v>315</v>
      </c>
      <c r="B56" t="s">
        <v>117</v>
      </c>
      <c r="C56" t="s">
        <v>118</v>
      </c>
      <c r="D56">
        <v>6306</v>
      </c>
      <c r="E56" s="110">
        <v>6313</v>
      </c>
      <c r="F56" s="110">
        <v>6318</v>
      </c>
      <c r="G56" s="110">
        <v>6324</v>
      </c>
      <c r="H56" s="110">
        <v>6330</v>
      </c>
      <c r="I56" t="s">
        <v>117</v>
      </c>
      <c r="J56" s="300" t="s">
        <v>118</v>
      </c>
      <c r="K56" s="301">
        <v>6560</v>
      </c>
      <c r="L56" s="301">
        <v>6607</v>
      </c>
      <c r="M56" s="302">
        <v>6665</v>
      </c>
      <c r="N56" s="302">
        <v>6768</v>
      </c>
    </row>
    <row r="57" spans="1:14" ht="15">
      <c r="A57" s="126">
        <v>318</v>
      </c>
      <c r="B57" t="s">
        <v>119</v>
      </c>
      <c r="C57" t="s">
        <v>120</v>
      </c>
      <c r="D57">
        <v>48659</v>
      </c>
      <c r="E57" s="110">
        <v>49533</v>
      </c>
      <c r="F57" s="110">
        <v>50401</v>
      </c>
      <c r="G57" s="110">
        <v>51265</v>
      </c>
      <c r="H57" s="110">
        <v>52129</v>
      </c>
      <c r="I57" t="s">
        <v>119</v>
      </c>
      <c r="J57" s="303" t="s">
        <v>120</v>
      </c>
      <c r="K57" s="304">
        <v>55121</v>
      </c>
      <c r="L57" s="304">
        <v>56774</v>
      </c>
      <c r="M57" s="305">
        <v>58159</v>
      </c>
      <c r="N57" s="305">
        <v>59073</v>
      </c>
    </row>
    <row r="58" spans="1:14" ht="15">
      <c r="A58" s="126">
        <v>321</v>
      </c>
      <c r="B58" t="s">
        <v>121</v>
      </c>
      <c r="C58" t="s">
        <v>122</v>
      </c>
      <c r="D58">
        <v>5231</v>
      </c>
      <c r="E58" s="110">
        <v>5167</v>
      </c>
      <c r="F58" s="110">
        <v>5097</v>
      </c>
      <c r="G58" s="110">
        <v>5046</v>
      </c>
      <c r="H58" s="110">
        <v>4993</v>
      </c>
      <c r="I58" t="s">
        <v>121</v>
      </c>
      <c r="J58" s="300" t="s">
        <v>122</v>
      </c>
      <c r="K58" s="301">
        <v>8363</v>
      </c>
      <c r="L58" s="301">
        <v>8548</v>
      </c>
      <c r="M58" s="302">
        <v>8709</v>
      </c>
      <c r="N58" s="302">
        <v>8844</v>
      </c>
    </row>
    <row r="59" spans="1:14" ht="15">
      <c r="A59" s="126">
        <v>347</v>
      </c>
      <c r="B59" t="s">
        <v>123</v>
      </c>
      <c r="C59" t="s">
        <v>124</v>
      </c>
      <c r="D59">
        <v>5837</v>
      </c>
      <c r="E59" s="110">
        <v>5757</v>
      </c>
      <c r="F59" s="110">
        <v>5690</v>
      </c>
      <c r="G59" s="110">
        <v>5616</v>
      </c>
      <c r="H59" s="110">
        <v>5536</v>
      </c>
      <c r="I59" t="s">
        <v>123</v>
      </c>
      <c r="J59" s="303" t="s">
        <v>124</v>
      </c>
      <c r="K59" s="304">
        <v>5451</v>
      </c>
      <c r="L59" s="304">
        <v>5400</v>
      </c>
      <c r="M59" s="305">
        <v>5395</v>
      </c>
      <c r="N59" s="305">
        <v>5479</v>
      </c>
    </row>
    <row r="60" spans="1:14" ht="15">
      <c r="A60" s="126">
        <v>353</v>
      </c>
      <c r="B60" t="s">
        <v>125</v>
      </c>
      <c r="C60" t="s">
        <v>126</v>
      </c>
      <c r="D60">
        <v>4874</v>
      </c>
      <c r="E60" s="110">
        <v>4879</v>
      </c>
      <c r="F60" s="110">
        <v>4885</v>
      </c>
      <c r="G60" s="110">
        <v>4890</v>
      </c>
      <c r="H60" s="110">
        <v>4895</v>
      </c>
      <c r="I60" t="s">
        <v>125</v>
      </c>
      <c r="J60" s="300" t="s">
        <v>126</v>
      </c>
      <c r="K60" s="301">
        <v>5469</v>
      </c>
      <c r="L60" s="301">
        <v>5530</v>
      </c>
      <c r="M60" s="302">
        <v>5591</v>
      </c>
      <c r="N60" s="302">
        <v>5678</v>
      </c>
    </row>
    <row r="61" spans="1:14" ht="15">
      <c r="A61" s="126">
        <v>360</v>
      </c>
      <c r="B61" t="s">
        <v>127</v>
      </c>
      <c r="C61" t="s">
        <v>128</v>
      </c>
      <c r="D61">
        <v>270903</v>
      </c>
      <c r="E61" s="110">
        <v>273927</v>
      </c>
      <c r="F61" s="110">
        <v>276916</v>
      </c>
      <c r="G61" s="110">
        <v>279871</v>
      </c>
      <c r="H61" s="110">
        <v>282792</v>
      </c>
      <c r="I61" t="s">
        <v>127</v>
      </c>
      <c r="J61" s="303" t="s">
        <v>129</v>
      </c>
      <c r="K61" s="304">
        <v>276744</v>
      </c>
      <c r="L61" s="304">
        <v>283794</v>
      </c>
      <c r="M61" s="305">
        <v>289994</v>
      </c>
      <c r="N61" s="305">
        <v>294551</v>
      </c>
    </row>
    <row r="62" spans="1:14" ht="15">
      <c r="A62" s="126">
        <v>361</v>
      </c>
      <c r="B62" t="s">
        <v>130</v>
      </c>
      <c r="C62" t="s">
        <v>131</v>
      </c>
      <c r="D62">
        <v>20628</v>
      </c>
      <c r="E62" s="110">
        <v>20273</v>
      </c>
      <c r="F62" s="110">
        <v>19919</v>
      </c>
      <c r="G62" s="110">
        <v>19578</v>
      </c>
      <c r="H62" s="110">
        <v>19222</v>
      </c>
      <c r="I62" t="s">
        <v>130</v>
      </c>
      <c r="J62" s="300" t="s">
        <v>131</v>
      </c>
      <c r="K62" s="301">
        <v>27074</v>
      </c>
      <c r="L62" s="301">
        <v>27419</v>
      </c>
      <c r="M62" s="302">
        <v>27789</v>
      </c>
      <c r="N62" s="302">
        <v>28220</v>
      </c>
    </row>
    <row r="63" spans="1:14" ht="15">
      <c r="A63" s="126">
        <v>364</v>
      </c>
      <c r="B63" t="s">
        <v>132</v>
      </c>
      <c r="C63" t="s">
        <v>133</v>
      </c>
      <c r="D63">
        <v>13673</v>
      </c>
      <c r="E63" s="110">
        <v>13596</v>
      </c>
      <c r="F63" s="110">
        <v>13516</v>
      </c>
      <c r="G63" s="110">
        <v>13426</v>
      </c>
      <c r="H63" s="110">
        <v>13345</v>
      </c>
      <c r="I63" t="s">
        <v>132</v>
      </c>
      <c r="J63" s="303" t="s">
        <v>133</v>
      </c>
      <c r="K63" s="304">
        <v>14518</v>
      </c>
      <c r="L63" s="304">
        <v>14662</v>
      </c>
      <c r="M63" s="305">
        <v>14830</v>
      </c>
      <c r="N63" s="305">
        <v>15060</v>
      </c>
    </row>
    <row r="64" spans="1:14" ht="15">
      <c r="A64" s="126">
        <v>368</v>
      </c>
      <c r="B64" t="s">
        <v>134</v>
      </c>
      <c r="C64" t="s">
        <v>135</v>
      </c>
      <c r="D64">
        <v>12016</v>
      </c>
      <c r="E64" s="110">
        <v>11939</v>
      </c>
      <c r="F64" s="110">
        <v>11852</v>
      </c>
      <c r="G64" s="110">
        <v>11765</v>
      </c>
      <c r="H64" s="110">
        <v>11679</v>
      </c>
      <c r="I64" t="s">
        <v>134</v>
      </c>
      <c r="J64" s="300" t="s">
        <v>135</v>
      </c>
      <c r="K64" s="301">
        <v>13640</v>
      </c>
      <c r="L64" s="301">
        <v>13637</v>
      </c>
      <c r="M64" s="302">
        <v>13706</v>
      </c>
      <c r="N64" s="302">
        <v>13919</v>
      </c>
    </row>
    <row r="65" spans="1:14" ht="15">
      <c r="A65" s="126">
        <v>376</v>
      </c>
      <c r="B65" t="s">
        <v>136</v>
      </c>
      <c r="C65" t="s">
        <v>137</v>
      </c>
      <c r="D65">
        <v>53361</v>
      </c>
      <c r="E65" s="110">
        <v>53993</v>
      </c>
      <c r="F65" s="110">
        <v>54615</v>
      </c>
      <c r="G65" s="110">
        <v>55246</v>
      </c>
      <c r="H65" s="110">
        <v>55843</v>
      </c>
      <c r="I65" t="s">
        <v>136</v>
      </c>
      <c r="J65" s="303" t="s">
        <v>137</v>
      </c>
      <c r="K65" s="304">
        <v>64889</v>
      </c>
      <c r="L65" s="304">
        <v>66746</v>
      </c>
      <c r="M65" s="305">
        <v>68325</v>
      </c>
      <c r="N65" s="305">
        <v>69399</v>
      </c>
    </row>
    <row r="66" spans="1:14" ht="15">
      <c r="A66" s="126">
        <v>380</v>
      </c>
      <c r="B66" t="s">
        <v>138</v>
      </c>
      <c r="C66" t="s">
        <v>139</v>
      </c>
      <c r="D66">
        <v>63335</v>
      </c>
      <c r="E66" s="110">
        <v>64315</v>
      </c>
      <c r="F66" s="110">
        <v>65300</v>
      </c>
      <c r="G66" s="110">
        <v>66281</v>
      </c>
      <c r="H66" s="110">
        <v>67259</v>
      </c>
      <c r="I66" t="s">
        <v>138</v>
      </c>
      <c r="J66" s="300" t="s">
        <v>139</v>
      </c>
      <c r="K66" s="301">
        <v>71545</v>
      </c>
      <c r="L66" s="301">
        <v>73696</v>
      </c>
      <c r="M66" s="302">
        <v>75517</v>
      </c>
      <c r="N66" s="302">
        <v>76704</v>
      </c>
    </row>
    <row r="67" spans="1:14" ht="15">
      <c r="A67" s="126">
        <v>390</v>
      </c>
      <c r="B67" t="s">
        <v>140</v>
      </c>
      <c r="C67" t="s">
        <v>141</v>
      </c>
      <c r="D67">
        <v>6507</v>
      </c>
      <c r="E67" s="110">
        <v>6452</v>
      </c>
      <c r="F67" s="110">
        <v>6402</v>
      </c>
      <c r="G67" s="110">
        <v>6343</v>
      </c>
      <c r="H67" s="110">
        <v>6289</v>
      </c>
      <c r="I67" t="s">
        <v>140</v>
      </c>
      <c r="J67" s="303" t="s">
        <v>141</v>
      </c>
      <c r="K67" s="304">
        <v>8114</v>
      </c>
      <c r="L67" s="304">
        <v>8298</v>
      </c>
      <c r="M67" s="305">
        <v>8460</v>
      </c>
      <c r="N67" s="305">
        <v>8593</v>
      </c>
    </row>
    <row r="68" spans="1:14" ht="15">
      <c r="A68" s="126">
        <v>400</v>
      </c>
      <c r="B68" t="s">
        <v>142</v>
      </c>
      <c r="C68" t="s">
        <v>143</v>
      </c>
      <c r="D68">
        <v>19229</v>
      </c>
      <c r="E68" s="110">
        <v>19324</v>
      </c>
      <c r="F68" s="110">
        <v>19413</v>
      </c>
      <c r="G68" s="110">
        <v>19502</v>
      </c>
      <c r="H68" s="110">
        <v>19588</v>
      </c>
      <c r="I68" t="s">
        <v>142</v>
      </c>
      <c r="J68" s="300" t="s">
        <v>143</v>
      </c>
      <c r="K68" s="301">
        <v>21475</v>
      </c>
      <c r="L68" s="301">
        <v>21963</v>
      </c>
      <c r="M68" s="302">
        <v>22391</v>
      </c>
      <c r="N68" s="302">
        <v>22742</v>
      </c>
    </row>
    <row r="69" spans="1:14" ht="15">
      <c r="A69" s="126">
        <v>411</v>
      </c>
      <c r="B69" t="s">
        <v>144</v>
      </c>
      <c r="C69" t="s">
        <v>145</v>
      </c>
      <c r="D69">
        <v>9546</v>
      </c>
      <c r="E69" s="110">
        <v>9558</v>
      </c>
      <c r="F69" s="110">
        <v>9572</v>
      </c>
      <c r="G69" s="110">
        <v>9586</v>
      </c>
      <c r="H69" s="110">
        <v>9601</v>
      </c>
      <c r="I69" t="s">
        <v>144</v>
      </c>
      <c r="J69" s="303" t="s">
        <v>145</v>
      </c>
      <c r="K69" s="304">
        <v>10028</v>
      </c>
      <c r="L69" s="304">
        <v>10040</v>
      </c>
      <c r="M69" s="305">
        <v>10090</v>
      </c>
      <c r="N69" s="305">
        <v>10247</v>
      </c>
    </row>
    <row r="70" spans="1:14" ht="15">
      <c r="A70" s="126">
        <v>425</v>
      </c>
      <c r="B70" t="s">
        <v>146</v>
      </c>
      <c r="C70" t="s">
        <v>147</v>
      </c>
      <c r="D70">
        <v>6775</v>
      </c>
      <c r="E70" s="110">
        <v>6696</v>
      </c>
      <c r="F70" s="110">
        <v>6611</v>
      </c>
      <c r="G70" s="110">
        <v>6537</v>
      </c>
      <c r="H70" s="110">
        <v>6457</v>
      </c>
      <c r="I70" t="s">
        <v>146</v>
      </c>
      <c r="J70" s="300" t="s">
        <v>147</v>
      </c>
      <c r="K70" s="301">
        <v>8221</v>
      </c>
      <c r="L70" s="301">
        <v>8218</v>
      </c>
      <c r="M70" s="302">
        <v>8248</v>
      </c>
      <c r="N70" s="302">
        <v>8376</v>
      </c>
    </row>
    <row r="71" spans="1:14" ht="15">
      <c r="A71" s="126">
        <v>440</v>
      </c>
      <c r="B71" t="s">
        <v>148</v>
      </c>
      <c r="C71" t="s">
        <v>149</v>
      </c>
      <c r="D71">
        <v>54186</v>
      </c>
      <c r="E71" s="110">
        <v>55000</v>
      </c>
      <c r="F71" s="110">
        <v>55798</v>
      </c>
      <c r="G71" s="110">
        <v>56608</v>
      </c>
      <c r="H71" s="110">
        <v>57403</v>
      </c>
      <c r="I71" t="s">
        <v>148</v>
      </c>
      <c r="J71" s="303" t="s">
        <v>149</v>
      </c>
      <c r="K71" s="304">
        <v>64645</v>
      </c>
      <c r="L71" s="304">
        <v>66399</v>
      </c>
      <c r="M71" s="305">
        <v>67893</v>
      </c>
      <c r="N71" s="305">
        <v>68960</v>
      </c>
    </row>
    <row r="72" spans="1:14" ht="15">
      <c r="A72" s="126">
        <v>467</v>
      </c>
      <c r="B72" t="s">
        <v>150</v>
      </c>
      <c r="C72" t="s">
        <v>151</v>
      </c>
      <c r="D72">
        <v>6077</v>
      </c>
      <c r="E72" s="110">
        <v>5950</v>
      </c>
      <c r="F72" s="110">
        <v>5825</v>
      </c>
      <c r="G72" s="110">
        <v>5707</v>
      </c>
      <c r="H72" s="110">
        <v>5589</v>
      </c>
      <c r="I72" t="s">
        <v>150</v>
      </c>
      <c r="J72" s="300" t="s">
        <v>151</v>
      </c>
      <c r="K72" s="301">
        <v>6680</v>
      </c>
      <c r="L72" s="301">
        <v>6635</v>
      </c>
      <c r="M72" s="302">
        <v>6641</v>
      </c>
      <c r="N72" s="302">
        <v>6744</v>
      </c>
    </row>
    <row r="73" spans="1:14" ht="15">
      <c r="A73" s="126">
        <v>475</v>
      </c>
      <c r="B73" t="s">
        <v>152</v>
      </c>
      <c r="C73" t="s">
        <v>153</v>
      </c>
      <c r="D73">
        <v>4692</v>
      </c>
      <c r="E73" s="110">
        <v>4795</v>
      </c>
      <c r="F73" s="110">
        <v>4891</v>
      </c>
      <c r="G73" s="110">
        <v>4992</v>
      </c>
      <c r="H73" s="110">
        <v>5097</v>
      </c>
      <c r="I73" t="s">
        <v>152</v>
      </c>
      <c r="J73" s="303" t="s">
        <v>153</v>
      </c>
      <c r="K73" s="304">
        <v>4911</v>
      </c>
      <c r="L73" s="304">
        <v>5088</v>
      </c>
      <c r="M73" s="305">
        <v>5234</v>
      </c>
      <c r="N73" s="305">
        <v>5316</v>
      </c>
    </row>
    <row r="74" spans="1:14" ht="15">
      <c r="A74" s="126">
        <v>480</v>
      </c>
      <c r="B74" t="s">
        <v>154</v>
      </c>
      <c r="C74" t="s">
        <v>155</v>
      </c>
      <c r="D74">
        <v>21077</v>
      </c>
      <c r="E74" s="110">
        <v>21545</v>
      </c>
      <c r="F74" s="110">
        <v>22028</v>
      </c>
      <c r="G74" s="110">
        <v>22505</v>
      </c>
      <c r="H74" s="110">
        <v>22992</v>
      </c>
      <c r="I74" t="s">
        <v>154</v>
      </c>
      <c r="J74" s="300" t="s">
        <v>155</v>
      </c>
      <c r="K74" s="301">
        <v>13991</v>
      </c>
      <c r="L74" s="301">
        <v>14196</v>
      </c>
      <c r="M74" s="302">
        <v>14389</v>
      </c>
      <c r="N74" s="302">
        <v>14612</v>
      </c>
    </row>
    <row r="75" spans="1:14" ht="15">
      <c r="A75" s="126">
        <v>483</v>
      </c>
      <c r="B75" t="s">
        <v>156</v>
      </c>
      <c r="C75" t="s">
        <v>157</v>
      </c>
      <c r="D75">
        <v>17486</v>
      </c>
      <c r="E75" s="110">
        <v>17686</v>
      </c>
      <c r="F75" s="110">
        <v>17891</v>
      </c>
      <c r="G75" s="110">
        <v>18100</v>
      </c>
      <c r="H75" s="110">
        <v>18313</v>
      </c>
      <c r="I75" t="s">
        <v>156</v>
      </c>
      <c r="J75" s="303" t="s">
        <v>157</v>
      </c>
      <c r="K75" s="304">
        <v>10153</v>
      </c>
      <c r="L75" s="304">
        <v>9997</v>
      </c>
      <c r="M75" s="305">
        <v>9947</v>
      </c>
      <c r="N75" s="305">
        <v>10101</v>
      </c>
    </row>
    <row r="76" spans="1:14" ht="15">
      <c r="A76" s="126">
        <v>490</v>
      </c>
      <c r="B76" t="s">
        <v>158</v>
      </c>
      <c r="C76" t="s">
        <v>159</v>
      </c>
      <c r="D76">
        <v>63991</v>
      </c>
      <c r="E76" s="110">
        <v>65663</v>
      </c>
      <c r="F76" s="110">
        <v>67359</v>
      </c>
      <c r="G76" s="110">
        <v>69090</v>
      </c>
      <c r="H76" s="110">
        <v>70824</v>
      </c>
      <c r="I76" t="s">
        <v>158</v>
      </c>
      <c r="J76" s="300" t="s">
        <v>159</v>
      </c>
      <c r="K76" s="301">
        <v>42281</v>
      </c>
      <c r="L76" s="301">
        <v>43257</v>
      </c>
      <c r="M76" s="302">
        <v>44118</v>
      </c>
      <c r="N76" s="302">
        <v>44811</v>
      </c>
    </row>
    <row r="77" spans="1:14" ht="15">
      <c r="A77" s="126">
        <v>495</v>
      </c>
      <c r="B77" t="s">
        <v>160</v>
      </c>
      <c r="C77" t="s">
        <v>161</v>
      </c>
      <c r="D77">
        <v>27238</v>
      </c>
      <c r="E77" s="110">
        <v>27915</v>
      </c>
      <c r="F77" s="110">
        <v>28585</v>
      </c>
      <c r="G77" s="110">
        <v>29270</v>
      </c>
      <c r="H77" s="110">
        <v>29957</v>
      </c>
      <c r="I77" t="s">
        <v>160</v>
      </c>
      <c r="J77" s="303" t="s">
        <v>161</v>
      </c>
      <c r="K77" s="304">
        <v>25790</v>
      </c>
      <c r="L77" s="304">
        <v>26652</v>
      </c>
      <c r="M77" s="305">
        <v>27354</v>
      </c>
      <c r="N77" s="305">
        <v>27784</v>
      </c>
    </row>
    <row r="78" spans="1:14" ht="15">
      <c r="A78" s="126">
        <v>501</v>
      </c>
      <c r="B78" t="s">
        <v>162</v>
      </c>
      <c r="C78" t="s">
        <v>163</v>
      </c>
      <c r="D78">
        <v>3278</v>
      </c>
      <c r="E78" s="110">
        <v>3310</v>
      </c>
      <c r="F78" s="110">
        <v>3341</v>
      </c>
      <c r="G78" s="110">
        <v>3377</v>
      </c>
      <c r="H78" s="110">
        <v>3411</v>
      </c>
      <c r="I78" t="s">
        <v>162</v>
      </c>
      <c r="J78" s="300" t="s">
        <v>163</v>
      </c>
      <c r="K78" s="301">
        <v>3127</v>
      </c>
      <c r="L78" s="301">
        <v>3150</v>
      </c>
      <c r="M78" s="302">
        <v>3175</v>
      </c>
      <c r="N78" s="302">
        <v>3224</v>
      </c>
    </row>
    <row r="79" spans="1:14" ht="15">
      <c r="A79" s="126">
        <v>541</v>
      </c>
      <c r="B79" t="s">
        <v>164</v>
      </c>
      <c r="C79" t="s">
        <v>165</v>
      </c>
      <c r="D79">
        <v>15848</v>
      </c>
      <c r="E79" s="110">
        <v>15802</v>
      </c>
      <c r="F79" s="110">
        <v>15746</v>
      </c>
      <c r="G79" s="110">
        <v>15690</v>
      </c>
      <c r="H79" s="110">
        <v>15629</v>
      </c>
      <c r="I79" t="s">
        <v>164</v>
      </c>
      <c r="J79" s="303" t="s">
        <v>165</v>
      </c>
      <c r="K79" s="304">
        <v>21049</v>
      </c>
      <c r="L79" s="304">
        <v>21427</v>
      </c>
      <c r="M79" s="305">
        <v>21769</v>
      </c>
      <c r="N79" s="305">
        <v>22107</v>
      </c>
    </row>
    <row r="80" spans="1:14" ht="15">
      <c r="A80" s="126">
        <v>543</v>
      </c>
      <c r="B80" t="s">
        <v>166</v>
      </c>
      <c r="C80" t="s">
        <v>167</v>
      </c>
      <c r="D80">
        <v>11064</v>
      </c>
      <c r="E80" s="110">
        <v>11199</v>
      </c>
      <c r="F80" s="110">
        <v>11321</v>
      </c>
      <c r="G80" s="110">
        <v>11462</v>
      </c>
      <c r="H80" s="110">
        <v>11591</v>
      </c>
      <c r="I80" t="s">
        <v>166</v>
      </c>
      <c r="J80" s="300" t="s">
        <v>167</v>
      </c>
      <c r="K80" s="301">
        <v>8097</v>
      </c>
      <c r="L80" s="301">
        <v>8186</v>
      </c>
      <c r="M80" s="302">
        <v>8285</v>
      </c>
      <c r="N80" s="302">
        <v>8414</v>
      </c>
    </row>
    <row r="81" spans="1:14" ht="15">
      <c r="A81" s="126">
        <v>576</v>
      </c>
      <c r="B81" t="s">
        <v>168</v>
      </c>
      <c r="C81" t="s">
        <v>169</v>
      </c>
      <c r="D81">
        <v>6913</v>
      </c>
      <c r="E81" s="110">
        <v>6793</v>
      </c>
      <c r="F81" s="110">
        <v>6675</v>
      </c>
      <c r="G81" s="110">
        <v>6558</v>
      </c>
      <c r="H81" s="110">
        <v>6438</v>
      </c>
      <c r="I81" t="s">
        <v>168</v>
      </c>
      <c r="J81" s="303" t="s">
        <v>169</v>
      </c>
      <c r="K81" s="304">
        <v>8664</v>
      </c>
      <c r="L81" s="304">
        <v>8681</v>
      </c>
      <c r="M81" s="305">
        <v>8735</v>
      </c>
      <c r="N81" s="305">
        <v>8870</v>
      </c>
    </row>
    <row r="82" spans="1:14" ht="15">
      <c r="A82" s="126">
        <v>579</v>
      </c>
      <c r="B82" t="s">
        <v>170</v>
      </c>
      <c r="C82" t="s">
        <v>171</v>
      </c>
      <c r="D82">
        <v>47717</v>
      </c>
      <c r="E82" s="110">
        <v>48553</v>
      </c>
      <c r="F82" s="110">
        <v>49392</v>
      </c>
      <c r="G82" s="110">
        <v>50232</v>
      </c>
      <c r="H82" s="110">
        <v>51079</v>
      </c>
      <c r="I82" t="s">
        <v>170</v>
      </c>
      <c r="J82" s="300" t="s">
        <v>171</v>
      </c>
      <c r="K82" s="301">
        <v>39314</v>
      </c>
      <c r="L82" s="301">
        <v>40048</v>
      </c>
      <c r="M82" s="302">
        <v>40713</v>
      </c>
      <c r="N82" s="302">
        <v>41345</v>
      </c>
    </row>
    <row r="83" spans="1:14" ht="15">
      <c r="A83" s="126">
        <v>585</v>
      </c>
      <c r="B83" t="s">
        <v>172</v>
      </c>
      <c r="C83" t="s">
        <v>173</v>
      </c>
      <c r="D83">
        <v>18846</v>
      </c>
      <c r="E83" s="110">
        <v>19025</v>
      </c>
      <c r="F83" s="110">
        <v>19209</v>
      </c>
      <c r="G83" s="110">
        <v>19382</v>
      </c>
      <c r="H83" s="110">
        <v>19545</v>
      </c>
      <c r="I83" t="s">
        <v>172</v>
      </c>
      <c r="J83" s="303" t="s">
        <v>173</v>
      </c>
      <c r="K83" s="304">
        <v>14380</v>
      </c>
      <c r="L83" s="304">
        <v>14384</v>
      </c>
      <c r="M83" s="305">
        <v>14440</v>
      </c>
      <c r="N83" s="305">
        <v>14664</v>
      </c>
    </row>
    <row r="84" spans="1:14" ht="15">
      <c r="A84" s="126">
        <v>591</v>
      </c>
      <c r="B84" t="s">
        <v>174</v>
      </c>
      <c r="C84" t="s">
        <v>175</v>
      </c>
      <c r="D84">
        <v>20483</v>
      </c>
      <c r="E84" s="110">
        <v>20893</v>
      </c>
      <c r="F84" s="110">
        <v>21317</v>
      </c>
      <c r="G84" s="110">
        <v>21745</v>
      </c>
      <c r="H84" s="110">
        <v>22161</v>
      </c>
      <c r="I84" t="s">
        <v>174</v>
      </c>
      <c r="J84" s="300" t="s">
        <v>175</v>
      </c>
      <c r="K84" s="301">
        <v>18055</v>
      </c>
      <c r="L84" s="301">
        <v>18550</v>
      </c>
      <c r="M84" s="302">
        <v>18970</v>
      </c>
      <c r="N84" s="302">
        <v>19268</v>
      </c>
    </row>
    <row r="85" spans="1:14" ht="15">
      <c r="A85" s="126">
        <v>604</v>
      </c>
      <c r="B85" t="s">
        <v>176</v>
      </c>
      <c r="C85" t="s">
        <v>177</v>
      </c>
      <c r="D85">
        <v>29898</v>
      </c>
      <c r="E85" s="110">
        <v>30613</v>
      </c>
      <c r="F85" s="110">
        <v>31333</v>
      </c>
      <c r="G85" s="110">
        <v>32057</v>
      </c>
      <c r="H85" s="110">
        <v>32793</v>
      </c>
      <c r="I85" t="s">
        <v>176</v>
      </c>
      <c r="J85" s="303" t="s">
        <v>177</v>
      </c>
      <c r="K85" s="304">
        <v>28415</v>
      </c>
      <c r="L85" s="304">
        <v>29061</v>
      </c>
      <c r="M85" s="305">
        <v>29629</v>
      </c>
      <c r="N85" s="305">
        <v>30094</v>
      </c>
    </row>
    <row r="86" spans="1:14" ht="15">
      <c r="A86" s="126">
        <v>607</v>
      </c>
      <c r="B86" t="s">
        <v>178</v>
      </c>
      <c r="C86" t="s">
        <v>179</v>
      </c>
      <c r="D86">
        <v>19310</v>
      </c>
      <c r="E86" s="110">
        <v>19507</v>
      </c>
      <c r="F86" s="110">
        <v>19702</v>
      </c>
      <c r="G86" s="110">
        <v>19898</v>
      </c>
      <c r="H86" s="110">
        <v>20080</v>
      </c>
      <c r="I86" t="s">
        <v>178</v>
      </c>
      <c r="J86" s="300" t="s">
        <v>179</v>
      </c>
      <c r="K86" s="301">
        <v>23514</v>
      </c>
      <c r="L86" s="301">
        <v>24185</v>
      </c>
      <c r="M86" s="302">
        <v>24757</v>
      </c>
      <c r="N86" s="302">
        <v>25146</v>
      </c>
    </row>
    <row r="87" spans="1:14" ht="15">
      <c r="A87" s="126">
        <v>615</v>
      </c>
      <c r="B87" t="s">
        <v>180</v>
      </c>
      <c r="C87" t="s">
        <v>181</v>
      </c>
      <c r="D87">
        <v>122231</v>
      </c>
      <c r="E87" s="110">
        <v>124219</v>
      </c>
      <c r="F87" s="110">
        <v>126193</v>
      </c>
      <c r="G87" s="110">
        <v>128153</v>
      </c>
      <c r="H87" s="110">
        <v>130108</v>
      </c>
      <c r="I87" t="s">
        <v>180</v>
      </c>
      <c r="J87" s="303" t="s">
        <v>181</v>
      </c>
      <c r="K87" s="304">
        <v>135465</v>
      </c>
      <c r="L87" s="304">
        <v>139553</v>
      </c>
      <c r="M87" s="305">
        <v>142995</v>
      </c>
      <c r="N87" s="305">
        <v>145242</v>
      </c>
    </row>
    <row r="88" spans="1:14" ht="15">
      <c r="A88" s="126">
        <v>628</v>
      </c>
      <c r="B88" t="s">
        <v>182</v>
      </c>
      <c r="C88" t="s">
        <v>183</v>
      </c>
      <c r="D88">
        <v>8191</v>
      </c>
      <c r="E88" s="110">
        <v>8191</v>
      </c>
      <c r="F88" s="110">
        <v>8191</v>
      </c>
      <c r="G88" s="110">
        <v>8191</v>
      </c>
      <c r="H88" s="110">
        <v>8191</v>
      </c>
      <c r="I88" t="s">
        <v>182</v>
      </c>
      <c r="J88" s="300" t="s">
        <v>183</v>
      </c>
      <c r="K88" s="301">
        <v>9032</v>
      </c>
      <c r="L88" s="301">
        <v>9155</v>
      </c>
      <c r="M88" s="302">
        <v>9278</v>
      </c>
      <c r="N88" s="302">
        <v>9422</v>
      </c>
    </row>
    <row r="89" spans="1:14" ht="15">
      <c r="A89" s="126">
        <v>631</v>
      </c>
      <c r="B89" t="s">
        <v>184</v>
      </c>
      <c r="C89" t="s">
        <v>185</v>
      </c>
      <c r="D89">
        <v>52554</v>
      </c>
      <c r="E89" s="110">
        <v>53236</v>
      </c>
      <c r="F89" s="110">
        <v>53914</v>
      </c>
      <c r="G89" s="110">
        <v>54573</v>
      </c>
      <c r="H89" s="110">
        <v>55220</v>
      </c>
      <c r="I89" t="s">
        <v>184</v>
      </c>
      <c r="J89" s="303" t="s">
        <v>185</v>
      </c>
      <c r="K89" s="304">
        <v>82375</v>
      </c>
      <c r="L89" s="304">
        <v>85484</v>
      </c>
      <c r="M89" s="305">
        <v>87981</v>
      </c>
      <c r="N89" s="305">
        <v>89364</v>
      </c>
    </row>
    <row r="90" spans="1:14" ht="15">
      <c r="A90" s="126">
        <v>642</v>
      </c>
      <c r="B90" t="s">
        <v>186</v>
      </c>
      <c r="C90" t="s">
        <v>187</v>
      </c>
      <c r="D90">
        <v>17539</v>
      </c>
      <c r="E90" s="110">
        <v>17469</v>
      </c>
      <c r="F90" s="110">
        <v>17397</v>
      </c>
      <c r="G90" s="110">
        <v>17324</v>
      </c>
      <c r="H90" s="110">
        <v>17249</v>
      </c>
      <c r="I90" t="s">
        <v>186</v>
      </c>
      <c r="J90" s="300" t="s">
        <v>187</v>
      </c>
      <c r="K90" s="301">
        <v>18258</v>
      </c>
      <c r="L90" s="301">
        <v>18218</v>
      </c>
      <c r="M90" s="302">
        <v>18261</v>
      </c>
      <c r="N90" s="302">
        <v>18544</v>
      </c>
    </row>
    <row r="91" spans="1:14" ht="15">
      <c r="A91" s="126">
        <v>647</v>
      </c>
      <c r="B91" t="s">
        <v>188</v>
      </c>
      <c r="C91" t="s">
        <v>189</v>
      </c>
      <c r="D91">
        <v>6126</v>
      </c>
      <c r="E91" s="110">
        <v>6024</v>
      </c>
      <c r="F91" s="110">
        <v>5917</v>
      </c>
      <c r="G91" s="110">
        <v>5810</v>
      </c>
      <c r="H91" s="110">
        <v>5702</v>
      </c>
      <c r="I91" t="s">
        <v>188</v>
      </c>
      <c r="J91" s="303" t="s">
        <v>189</v>
      </c>
      <c r="K91" s="304">
        <v>7235</v>
      </c>
      <c r="L91" s="304">
        <v>7240</v>
      </c>
      <c r="M91" s="305">
        <v>7281</v>
      </c>
      <c r="N91" s="305">
        <v>7394</v>
      </c>
    </row>
    <row r="92" spans="1:14" ht="15">
      <c r="A92" s="126">
        <v>649</v>
      </c>
      <c r="B92" t="s">
        <v>190</v>
      </c>
      <c r="C92" t="s">
        <v>191</v>
      </c>
      <c r="D92">
        <v>16086</v>
      </c>
      <c r="E92" s="110">
        <v>16111</v>
      </c>
      <c r="F92" s="110">
        <v>16132</v>
      </c>
      <c r="G92" s="110">
        <v>16152</v>
      </c>
      <c r="H92" s="110">
        <v>16173</v>
      </c>
      <c r="I92" t="s">
        <v>190</v>
      </c>
      <c r="J92" s="300" t="s">
        <v>191</v>
      </c>
      <c r="K92" s="301">
        <v>16247</v>
      </c>
      <c r="L92" s="301">
        <v>15940</v>
      </c>
      <c r="M92" s="302">
        <v>15811</v>
      </c>
      <c r="N92" s="302">
        <v>16056</v>
      </c>
    </row>
    <row r="93" spans="1:14" ht="15">
      <c r="A93" s="126">
        <v>652</v>
      </c>
      <c r="B93" t="s">
        <v>192</v>
      </c>
      <c r="C93" t="s">
        <v>193</v>
      </c>
      <c r="D93">
        <v>5222</v>
      </c>
      <c r="E93" s="110">
        <v>5119</v>
      </c>
      <c r="F93" s="110">
        <v>5021</v>
      </c>
      <c r="G93" s="110">
        <v>4918</v>
      </c>
      <c r="H93" s="110">
        <v>4825</v>
      </c>
      <c r="I93" t="s">
        <v>192</v>
      </c>
      <c r="J93" s="303" t="s">
        <v>193</v>
      </c>
      <c r="K93" s="304">
        <v>5648</v>
      </c>
      <c r="L93" s="304">
        <v>5776</v>
      </c>
      <c r="M93" s="305">
        <v>5889</v>
      </c>
      <c r="N93" s="305">
        <v>5981</v>
      </c>
    </row>
    <row r="94" spans="1:14" ht="15">
      <c r="A94" s="126">
        <v>656</v>
      </c>
      <c r="B94" t="s">
        <v>194</v>
      </c>
      <c r="C94" t="s">
        <v>195</v>
      </c>
      <c r="D94">
        <v>12724</v>
      </c>
      <c r="E94" s="110">
        <v>12811</v>
      </c>
      <c r="F94" s="110">
        <v>12890</v>
      </c>
      <c r="G94" s="110">
        <v>12972</v>
      </c>
      <c r="H94" s="110">
        <v>13057</v>
      </c>
      <c r="I94" t="s">
        <v>194</v>
      </c>
      <c r="J94" s="300" t="s">
        <v>195</v>
      </c>
      <c r="K94" s="301">
        <v>15361</v>
      </c>
      <c r="L94" s="301">
        <v>15710</v>
      </c>
      <c r="M94" s="302">
        <v>16017</v>
      </c>
      <c r="N94" s="302">
        <v>16268</v>
      </c>
    </row>
    <row r="95" spans="1:14" ht="15">
      <c r="A95" s="126">
        <v>658</v>
      </c>
      <c r="B95" t="s">
        <v>196</v>
      </c>
      <c r="C95" t="s">
        <v>197</v>
      </c>
      <c r="D95">
        <v>3368</v>
      </c>
      <c r="E95" s="110">
        <v>3401</v>
      </c>
      <c r="F95" s="110">
        <v>3436</v>
      </c>
      <c r="G95" s="110">
        <v>3473</v>
      </c>
      <c r="H95" s="110">
        <v>3511</v>
      </c>
      <c r="I95" t="s">
        <v>196</v>
      </c>
      <c r="J95" s="303" t="s">
        <v>197</v>
      </c>
      <c r="K95" s="304">
        <v>3646</v>
      </c>
      <c r="L95" s="304">
        <v>3706</v>
      </c>
      <c r="M95" s="305">
        <v>3765</v>
      </c>
      <c r="N95" s="305">
        <v>3823</v>
      </c>
    </row>
    <row r="96" spans="1:14" ht="15">
      <c r="A96" s="126">
        <v>659</v>
      </c>
      <c r="B96" t="s">
        <v>198</v>
      </c>
      <c r="C96" t="s">
        <v>199</v>
      </c>
      <c r="D96">
        <v>25652</v>
      </c>
      <c r="E96" s="110">
        <v>26146</v>
      </c>
      <c r="F96" s="110">
        <v>26646</v>
      </c>
      <c r="G96" s="110">
        <v>27149</v>
      </c>
      <c r="H96" s="110">
        <v>27659</v>
      </c>
      <c r="I96" t="s">
        <v>198</v>
      </c>
      <c r="J96" s="300" t="s">
        <v>199</v>
      </c>
      <c r="K96" s="301">
        <v>20093</v>
      </c>
      <c r="L96" s="301">
        <v>20549</v>
      </c>
      <c r="M96" s="302">
        <v>20950</v>
      </c>
      <c r="N96" s="302">
        <v>21279</v>
      </c>
    </row>
    <row r="97" spans="1:14" ht="15">
      <c r="A97" s="126">
        <v>660</v>
      </c>
      <c r="B97" t="s">
        <v>200</v>
      </c>
      <c r="C97" t="s">
        <v>201</v>
      </c>
      <c r="D97">
        <v>10938</v>
      </c>
      <c r="E97" s="110">
        <v>10929</v>
      </c>
      <c r="F97" s="110">
        <v>10926</v>
      </c>
      <c r="G97" s="110">
        <v>10923</v>
      </c>
      <c r="H97" s="110">
        <v>10908</v>
      </c>
      <c r="I97" t="s">
        <v>200</v>
      </c>
      <c r="J97" s="303" t="s">
        <v>201</v>
      </c>
      <c r="K97" s="304">
        <v>12995</v>
      </c>
      <c r="L97" s="304">
        <v>13035</v>
      </c>
      <c r="M97" s="305">
        <v>13123</v>
      </c>
      <c r="N97" s="305">
        <v>13327</v>
      </c>
    </row>
    <row r="98" spans="1:14" ht="15">
      <c r="A98" s="126">
        <v>664</v>
      </c>
      <c r="B98" t="s">
        <v>202</v>
      </c>
      <c r="C98" t="s">
        <v>203</v>
      </c>
      <c r="D98">
        <v>27059</v>
      </c>
      <c r="E98" s="110">
        <v>27513</v>
      </c>
      <c r="F98" s="110">
        <v>27978</v>
      </c>
      <c r="G98" s="110">
        <v>28438</v>
      </c>
      <c r="H98" s="110">
        <v>28901</v>
      </c>
      <c r="I98" t="s">
        <v>202</v>
      </c>
      <c r="J98" s="300" t="s">
        <v>204</v>
      </c>
      <c r="K98" s="301">
        <v>21949</v>
      </c>
      <c r="L98" s="301">
        <v>22447</v>
      </c>
      <c r="M98" s="302">
        <v>22885</v>
      </c>
      <c r="N98" s="302">
        <v>23244</v>
      </c>
    </row>
    <row r="99" spans="1:14" ht="15">
      <c r="A99" s="126">
        <v>665</v>
      </c>
      <c r="B99" t="s">
        <v>205</v>
      </c>
      <c r="C99" t="s">
        <v>206</v>
      </c>
      <c r="D99">
        <v>31539</v>
      </c>
      <c r="E99" s="110">
        <v>31802</v>
      </c>
      <c r="F99" s="110">
        <v>32063</v>
      </c>
      <c r="G99" s="110">
        <v>32328</v>
      </c>
      <c r="H99" s="110">
        <v>32564</v>
      </c>
      <c r="I99" t="s">
        <v>205</v>
      </c>
      <c r="J99" s="303" t="s">
        <v>207</v>
      </c>
      <c r="K99" s="304">
        <v>30932</v>
      </c>
      <c r="L99" s="304">
        <v>31571</v>
      </c>
      <c r="M99" s="305">
        <v>32147</v>
      </c>
      <c r="N99" s="305">
        <v>32646</v>
      </c>
    </row>
    <row r="100" spans="1:14" ht="15">
      <c r="A100" s="126">
        <v>667</v>
      </c>
      <c r="B100" t="s">
        <v>208</v>
      </c>
      <c r="C100" t="s">
        <v>209</v>
      </c>
      <c r="D100">
        <v>12920</v>
      </c>
      <c r="E100" s="110">
        <v>12874</v>
      </c>
      <c r="F100" s="110">
        <v>12819</v>
      </c>
      <c r="G100" s="110">
        <v>12769</v>
      </c>
      <c r="H100" s="110">
        <v>12704</v>
      </c>
      <c r="I100" t="s">
        <v>208</v>
      </c>
      <c r="J100" s="300" t="s">
        <v>209</v>
      </c>
      <c r="K100" s="301">
        <v>15698</v>
      </c>
      <c r="L100" s="301">
        <v>15632</v>
      </c>
      <c r="M100" s="302">
        <v>15663</v>
      </c>
      <c r="N100" s="302">
        <v>15906</v>
      </c>
    </row>
    <row r="101" spans="1:14" ht="15">
      <c r="A101" s="126">
        <v>670</v>
      </c>
      <c r="B101" t="s">
        <v>210</v>
      </c>
      <c r="C101" t="s">
        <v>211</v>
      </c>
      <c r="D101">
        <v>16663</v>
      </c>
      <c r="E101" s="110">
        <v>16520</v>
      </c>
      <c r="F101" s="110">
        <v>16366</v>
      </c>
      <c r="G101" s="110">
        <v>16232</v>
      </c>
      <c r="H101" s="110">
        <v>16076</v>
      </c>
      <c r="I101" t="s">
        <v>210</v>
      </c>
      <c r="J101" s="303" t="s">
        <v>211</v>
      </c>
      <c r="K101" s="304">
        <v>21519</v>
      </c>
      <c r="L101" s="304">
        <v>21533</v>
      </c>
      <c r="M101" s="305">
        <v>21597</v>
      </c>
      <c r="N101" s="305">
        <v>21932</v>
      </c>
    </row>
    <row r="102" spans="1:14" ht="15">
      <c r="A102" s="126">
        <v>674</v>
      </c>
      <c r="B102" t="s">
        <v>212</v>
      </c>
      <c r="C102" t="s">
        <v>213</v>
      </c>
      <c r="D102">
        <v>16967</v>
      </c>
      <c r="E102" s="110">
        <v>16733</v>
      </c>
      <c r="F102" s="110">
        <v>16509</v>
      </c>
      <c r="G102" s="110">
        <v>16274</v>
      </c>
      <c r="H102" s="110">
        <v>16047</v>
      </c>
      <c r="I102" t="s">
        <v>212</v>
      </c>
      <c r="J102" s="300" t="s">
        <v>214</v>
      </c>
      <c r="K102" s="301">
        <v>22093</v>
      </c>
      <c r="L102" s="301">
        <v>22258</v>
      </c>
      <c r="M102" s="302">
        <v>22469</v>
      </c>
      <c r="N102" s="302">
        <v>22818</v>
      </c>
    </row>
    <row r="103" spans="1:14" ht="15">
      <c r="A103" s="126">
        <v>679</v>
      </c>
      <c r="B103" t="s">
        <v>215</v>
      </c>
      <c r="C103" t="s">
        <v>216</v>
      </c>
      <c r="D103">
        <v>21917</v>
      </c>
      <c r="E103" s="110">
        <v>21754</v>
      </c>
      <c r="F103" s="110">
        <v>21591</v>
      </c>
      <c r="G103" s="110">
        <v>21413</v>
      </c>
      <c r="H103" s="110">
        <v>21238</v>
      </c>
      <c r="I103" t="s">
        <v>215</v>
      </c>
      <c r="J103" s="303" t="s">
        <v>217</v>
      </c>
      <c r="K103" s="304">
        <v>26784</v>
      </c>
      <c r="L103" s="304">
        <v>26944</v>
      </c>
      <c r="M103" s="305">
        <v>27186</v>
      </c>
      <c r="N103" s="305">
        <v>27608</v>
      </c>
    </row>
    <row r="104" spans="1:14" ht="15">
      <c r="A104" s="126">
        <v>686</v>
      </c>
      <c r="B104" t="s">
        <v>218</v>
      </c>
      <c r="C104" t="s">
        <v>219</v>
      </c>
      <c r="D104">
        <v>36103</v>
      </c>
      <c r="E104" s="110">
        <v>36548</v>
      </c>
      <c r="F104" s="110">
        <v>36991</v>
      </c>
      <c r="G104" s="110">
        <v>37435</v>
      </c>
      <c r="H104" s="110">
        <v>37864</v>
      </c>
      <c r="I104" t="s">
        <v>218</v>
      </c>
      <c r="J104" s="300" t="s">
        <v>219</v>
      </c>
      <c r="K104" s="301">
        <v>36318</v>
      </c>
      <c r="L104" s="301">
        <v>37143</v>
      </c>
      <c r="M104" s="302">
        <v>37869</v>
      </c>
      <c r="N104" s="302">
        <v>38463</v>
      </c>
    </row>
    <row r="105" spans="1:14" ht="15">
      <c r="A105" s="126">
        <v>690</v>
      </c>
      <c r="B105" t="s">
        <v>220</v>
      </c>
      <c r="C105" t="s">
        <v>221</v>
      </c>
      <c r="D105">
        <v>10292</v>
      </c>
      <c r="E105" s="110">
        <v>10173</v>
      </c>
      <c r="F105" s="110">
        <v>10049</v>
      </c>
      <c r="G105" s="110">
        <v>9927</v>
      </c>
      <c r="H105" s="110">
        <v>9808</v>
      </c>
      <c r="I105" t="s">
        <v>220</v>
      </c>
      <c r="J105" s="303" t="s">
        <v>221</v>
      </c>
      <c r="K105" s="304">
        <v>12394</v>
      </c>
      <c r="L105" s="304">
        <v>12326</v>
      </c>
      <c r="M105" s="305">
        <v>12324</v>
      </c>
      <c r="N105" s="305">
        <v>12515</v>
      </c>
    </row>
    <row r="106" spans="1:14" ht="15">
      <c r="A106" s="126">
        <v>697</v>
      </c>
      <c r="B106" t="s">
        <v>222</v>
      </c>
      <c r="C106" t="s">
        <v>223</v>
      </c>
      <c r="D106">
        <v>27176</v>
      </c>
      <c r="E106" s="110">
        <v>27233</v>
      </c>
      <c r="F106" s="110">
        <v>27273</v>
      </c>
      <c r="G106" s="110">
        <v>27316</v>
      </c>
      <c r="H106" s="110">
        <v>27359</v>
      </c>
      <c r="I106" t="s">
        <v>222</v>
      </c>
      <c r="J106" s="300" t="s">
        <v>223</v>
      </c>
      <c r="K106" s="301">
        <v>35422</v>
      </c>
      <c r="L106" s="301">
        <v>36043</v>
      </c>
      <c r="M106" s="302">
        <v>36605</v>
      </c>
      <c r="N106" s="302">
        <v>37173</v>
      </c>
    </row>
    <row r="107" spans="1:14" ht="15">
      <c r="A107" s="126">
        <v>736</v>
      </c>
      <c r="B107" t="s">
        <v>224</v>
      </c>
      <c r="C107" t="s">
        <v>225</v>
      </c>
      <c r="D107">
        <v>40688</v>
      </c>
      <c r="E107" s="110">
        <v>41205</v>
      </c>
      <c r="F107" s="110">
        <v>41711</v>
      </c>
      <c r="G107" s="110">
        <v>42222</v>
      </c>
      <c r="H107" s="110">
        <v>42716</v>
      </c>
      <c r="I107" t="s">
        <v>224</v>
      </c>
      <c r="J107" s="303" t="s">
        <v>225</v>
      </c>
      <c r="K107" s="304">
        <v>37900</v>
      </c>
      <c r="L107" s="304">
        <v>38692</v>
      </c>
      <c r="M107" s="305">
        <v>39379</v>
      </c>
      <c r="N107" s="305">
        <v>39990</v>
      </c>
    </row>
    <row r="108" spans="1:14" ht="15">
      <c r="A108" s="126">
        <v>756</v>
      </c>
      <c r="B108" t="s">
        <v>226</v>
      </c>
      <c r="C108" t="s">
        <v>227</v>
      </c>
      <c r="D108">
        <v>35056</v>
      </c>
      <c r="E108" s="110">
        <v>34696</v>
      </c>
      <c r="F108" s="110">
        <v>34339</v>
      </c>
      <c r="G108" s="110">
        <v>33981</v>
      </c>
      <c r="H108" s="110">
        <v>33598</v>
      </c>
      <c r="I108" t="s">
        <v>226</v>
      </c>
      <c r="J108" s="300" t="s">
        <v>228</v>
      </c>
      <c r="K108" s="301">
        <v>36321</v>
      </c>
      <c r="L108" s="301">
        <v>36394</v>
      </c>
      <c r="M108" s="302">
        <v>36625</v>
      </c>
      <c r="N108" s="302">
        <v>37193</v>
      </c>
    </row>
    <row r="109" spans="1:14" ht="15">
      <c r="A109" s="126">
        <v>761</v>
      </c>
      <c r="B109" t="s">
        <v>229</v>
      </c>
      <c r="C109" t="s">
        <v>230</v>
      </c>
      <c r="D109">
        <v>14821</v>
      </c>
      <c r="E109" s="110">
        <v>14936</v>
      </c>
      <c r="F109" s="110">
        <v>15057</v>
      </c>
      <c r="G109" s="110">
        <v>15172</v>
      </c>
      <c r="H109" s="110">
        <v>15279</v>
      </c>
      <c r="I109" t="s">
        <v>229</v>
      </c>
      <c r="J109" s="303" t="s">
        <v>230</v>
      </c>
      <c r="K109" s="304">
        <v>15053</v>
      </c>
      <c r="L109" s="304">
        <v>15293</v>
      </c>
      <c r="M109" s="305">
        <v>15512</v>
      </c>
      <c r="N109" s="305">
        <v>15753</v>
      </c>
    </row>
    <row r="110" spans="1:14" ht="15">
      <c r="A110" s="126">
        <v>789</v>
      </c>
      <c r="B110" t="s">
        <v>231</v>
      </c>
      <c r="C110" t="s">
        <v>232</v>
      </c>
      <c r="D110">
        <v>14559</v>
      </c>
      <c r="E110" s="110">
        <v>14391</v>
      </c>
      <c r="F110" s="110">
        <v>14224</v>
      </c>
      <c r="G110" s="110">
        <v>14059</v>
      </c>
      <c r="H110" s="110">
        <v>13890</v>
      </c>
      <c r="I110" t="s">
        <v>231</v>
      </c>
      <c r="J110" s="300" t="s">
        <v>232</v>
      </c>
      <c r="K110" s="301">
        <v>16281</v>
      </c>
      <c r="L110" s="301">
        <v>16193</v>
      </c>
      <c r="M110" s="302">
        <v>16201</v>
      </c>
      <c r="N110" s="302">
        <v>16452</v>
      </c>
    </row>
    <row r="111" spans="1:14" ht="15">
      <c r="A111" s="126">
        <v>790</v>
      </c>
      <c r="B111" t="s">
        <v>233</v>
      </c>
      <c r="C111" t="s">
        <v>234</v>
      </c>
      <c r="D111">
        <v>43856</v>
      </c>
      <c r="E111" s="110">
        <v>45083</v>
      </c>
      <c r="F111" s="110">
        <v>46343</v>
      </c>
      <c r="G111" s="110">
        <v>47625</v>
      </c>
      <c r="H111" s="110">
        <v>48926</v>
      </c>
      <c r="I111" t="s">
        <v>233</v>
      </c>
      <c r="J111" s="303" t="s">
        <v>234</v>
      </c>
      <c r="K111" s="304">
        <v>26964</v>
      </c>
      <c r="L111" s="304">
        <v>27517</v>
      </c>
      <c r="M111" s="305">
        <v>27995</v>
      </c>
      <c r="N111" s="305">
        <v>28429</v>
      </c>
    </row>
    <row r="112" spans="1:14" ht="15">
      <c r="A112" s="126">
        <v>792</v>
      </c>
      <c r="B112" t="s">
        <v>235</v>
      </c>
      <c r="C112" t="s">
        <v>236</v>
      </c>
      <c r="D112">
        <v>7863</v>
      </c>
      <c r="E112" s="110">
        <v>7955</v>
      </c>
      <c r="F112" s="110">
        <v>8051</v>
      </c>
      <c r="G112" s="110">
        <v>8152</v>
      </c>
      <c r="H112" s="110">
        <v>8257</v>
      </c>
      <c r="I112" t="s">
        <v>235</v>
      </c>
      <c r="J112" s="300" t="s">
        <v>236</v>
      </c>
      <c r="K112" s="301">
        <v>6184</v>
      </c>
      <c r="L112" s="301">
        <v>6194</v>
      </c>
      <c r="M112" s="302">
        <v>6231</v>
      </c>
      <c r="N112" s="302">
        <v>6328</v>
      </c>
    </row>
    <row r="113" spans="1:14" ht="15">
      <c r="A113" s="126">
        <v>809</v>
      </c>
      <c r="B113" t="s">
        <v>237</v>
      </c>
      <c r="C113" t="s">
        <v>238</v>
      </c>
      <c r="D113">
        <v>14494</v>
      </c>
      <c r="E113" s="110">
        <v>14602</v>
      </c>
      <c r="F113" s="110">
        <v>14691</v>
      </c>
      <c r="G113" s="110">
        <v>14791</v>
      </c>
      <c r="H113" s="110">
        <v>14881</v>
      </c>
      <c r="I113" t="s">
        <v>237</v>
      </c>
      <c r="J113" s="303" t="s">
        <v>238</v>
      </c>
      <c r="K113" s="304">
        <v>10775</v>
      </c>
      <c r="L113" s="304">
        <v>10716</v>
      </c>
      <c r="M113" s="305">
        <v>10719</v>
      </c>
      <c r="N113" s="305">
        <v>10885</v>
      </c>
    </row>
    <row r="114" spans="1:14" ht="15">
      <c r="A114" s="126">
        <v>819</v>
      </c>
      <c r="B114" t="s">
        <v>239</v>
      </c>
      <c r="C114" t="s">
        <v>240</v>
      </c>
      <c r="D114">
        <v>6466</v>
      </c>
      <c r="E114" s="110">
        <v>6552</v>
      </c>
      <c r="F114" s="110">
        <v>6651</v>
      </c>
      <c r="G114" s="110">
        <v>6744</v>
      </c>
      <c r="H114" s="110">
        <v>6842</v>
      </c>
      <c r="I114" t="s">
        <v>239</v>
      </c>
      <c r="J114" s="300" t="s">
        <v>240</v>
      </c>
      <c r="K114" s="301">
        <v>4993</v>
      </c>
      <c r="L114" s="301">
        <v>5005</v>
      </c>
      <c r="M114" s="302">
        <v>5043</v>
      </c>
      <c r="N114" s="302">
        <v>5121</v>
      </c>
    </row>
    <row r="115" spans="1:14" ht="15">
      <c r="A115" s="126">
        <v>837</v>
      </c>
      <c r="B115" t="s">
        <v>241</v>
      </c>
      <c r="C115" t="s">
        <v>242</v>
      </c>
      <c r="D115">
        <v>163525</v>
      </c>
      <c r="E115" s="110">
        <v>167886</v>
      </c>
      <c r="F115" s="110">
        <v>172314</v>
      </c>
      <c r="G115" s="110">
        <v>176813</v>
      </c>
      <c r="H115" s="110">
        <v>181377</v>
      </c>
      <c r="I115" t="s">
        <v>241</v>
      </c>
      <c r="J115" s="303" t="s">
        <v>242</v>
      </c>
      <c r="K115" s="304">
        <v>124552</v>
      </c>
      <c r="L115" s="304">
        <v>127565</v>
      </c>
      <c r="M115" s="305">
        <v>130191</v>
      </c>
      <c r="N115" s="305">
        <v>132236</v>
      </c>
    </row>
    <row r="116" spans="1:14" ht="15">
      <c r="A116" s="126">
        <v>842</v>
      </c>
      <c r="B116" t="s">
        <v>243</v>
      </c>
      <c r="C116" t="s">
        <v>244</v>
      </c>
      <c r="D116">
        <v>8230</v>
      </c>
      <c r="E116" s="110">
        <v>8221</v>
      </c>
      <c r="F116" s="110">
        <v>8212</v>
      </c>
      <c r="G116" s="110">
        <v>8203</v>
      </c>
      <c r="H116" s="110">
        <v>8194</v>
      </c>
      <c r="I116" t="s">
        <v>243</v>
      </c>
      <c r="J116" s="300" t="s">
        <v>244</v>
      </c>
      <c r="K116" s="301">
        <v>6888</v>
      </c>
      <c r="L116" s="301">
        <v>6875</v>
      </c>
      <c r="M116" s="302">
        <v>6899</v>
      </c>
      <c r="N116" s="302">
        <v>7006</v>
      </c>
    </row>
    <row r="117" spans="1:14" ht="15">
      <c r="A117" s="126">
        <v>847</v>
      </c>
      <c r="B117" t="s">
        <v>245</v>
      </c>
      <c r="C117" t="s">
        <v>246</v>
      </c>
      <c r="D117">
        <v>45266</v>
      </c>
      <c r="E117" s="110">
        <v>45896</v>
      </c>
      <c r="F117" s="110">
        <v>46508</v>
      </c>
      <c r="G117" s="110">
        <v>47128</v>
      </c>
      <c r="H117" s="110">
        <v>47734</v>
      </c>
      <c r="I117" t="s">
        <v>245</v>
      </c>
      <c r="J117" s="303" t="s">
        <v>246</v>
      </c>
      <c r="K117" s="304">
        <v>30127</v>
      </c>
      <c r="L117" s="304">
        <v>30484</v>
      </c>
      <c r="M117" s="305">
        <v>30876</v>
      </c>
      <c r="N117" s="305">
        <v>31355</v>
      </c>
    </row>
    <row r="118" spans="1:14" ht="15">
      <c r="A118" s="126">
        <v>854</v>
      </c>
      <c r="B118" t="s">
        <v>247</v>
      </c>
      <c r="C118" t="s">
        <v>248</v>
      </c>
      <c r="D118">
        <v>22754</v>
      </c>
      <c r="E118" s="110">
        <v>23333</v>
      </c>
      <c r="F118" s="110">
        <v>23931</v>
      </c>
      <c r="G118" s="110">
        <v>24538</v>
      </c>
      <c r="H118" s="110">
        <v>25148</v>
      </c>
      <c r="I118" t="s">
        <v>247</v>
      </c>
      <c r="J118" s="300" t="s">
        <v>248</v>
      </c>
      <c r="K118" s="301">
        <v>13801</v>
      </c>
      <c r="L118" s="301">
        <v>13950</v>
      </c>
      <c r="M118" s="302">
        <v>14102</v>
      </c>
      <c r="N118" s="302">
        <v>14321</v>
      </c>
    </row>
    <row r="119" spans="1:14" ht="15">
      <c r="A119" s="126">
        <v>856</v>
      </c>
      <c r="B119" t="s">
        <v>249</v>
      </c>
      <c r="C119" t="s">
        <v>250</v>
      </c>
      <c r="D119">
        <v>6152</v>
      </c>
      <c r="E119" s="110">
        <v>6131</v>
      </c>
      <c r="F119" s="110">
        <v>6102</v>
      </c>
      <c r="G119" s="110">
        <v>6084</v>
      </c>
      <c r="H119" s="110">
        <v>6061</v>
      </c>
      <c r="I119" t="s">
        <v>249</v>
      </c>
      <c r="J119" s="303" t="s">
        <v>251</v>
      </c>
      <c r="K119" s="304">
        <v>6498</v>
      </c>
      <c r="L119" s="304">
        <v>6462</v>
      </c>
      <c r="M119" s="305">
        <v>6472</v>
      </c>
      <c r="N119" s="305">
        <v>6572</v>
      </c>
    </row>
    <row r="120" spans="1:14" ht="15">
      <c r="A120" s="126">
        <v>858</v>
      </c>
      <c r="B120" t="s">
        <v>252</v>
      </c>
      <c r="C120" t="s">
        <v>253</v>
      </c>
      <c r="D120">
        <v>9273</v>
      </c>
      <c r="E120" s="110">
        <v>9108</v>
      </c>
      <c r="F120" s="110">
        <v>8949</v>
      </c>
      <c r="G120" s="110">
        <v>8783</v>
      </c>
      <c r="H120" s="110">
        <v>8613</v>
      </c>
      <c r="I120" t="s">
        <v>252</v>
      </c>
      <c r="J120" s="300" t="s">
        <v>253</v>
      </c>
      <c r="K120" s="301">
        <v>11810</v>
      </c>
      <c r="L120" s="301">
        <v>11910</v>
      </c>
      <c r="M120" s="302">
        <v>12039</v>
      </c>
      <c r="N120" s="302">
        <v>12226</v>
      </c>
    </row>
    <row r="121" spans="1:14" ht="15">
      <c r="A121" s="126">
        <v>861</v>
      </c>
      <c r="B121" t="s">
        <v>254</v>
      </c>
      <c r="C121" t="s">
        <v>255</v>
      </c>
      <c r="D121">
        <v>13231</v>
      </c>
      <c r="E121" s="110">
        <v>13208</v>
      </c>
      <c r="F121" s="110">
        <v>13184</v>
      </c>
      <c r="G121" s="110">
        <v>13158</v>
      </c>
      <c r="H121" s="110">
        <v>13132</v>
      </c>
      <c r="I121" t="s">
        <v>254</v>
      </c>
      <c r="J121" s="303" t="s">
        <v>255</v>
      </c>
      <c r="K121" s="304">
        <v>11602</v>
      </c>
      <c r="L121" s="304">
        <v>11636</v>
      </c>
      <c r="M121" s="305">
        <v>11715</v>
      </c>
      <c r="N121" s="305">
        <v>11897</v>
      </c>
    </row>
    <row r="122" spans="1:14" ht="15">
      <c r="A122" s="126">
        <v>873</v>
      </c>
      <c r="B122" t="s">
        <v>256</v>
      </c>
      <c r="C122" t="s">
        <v>257</v>
      </c>
      <c r="D122">
        <v>5587</v>
      </c>
      <c r="E122" s="110">
        <v>5606</v>
      </c>
      <c r="F122" s="110">
        <v>5610</v>
      </c>
      <c r="G122" s="110">
        <v>5623</v>
      </c>
      <c r="H122" s="110">
        <v>5624</v>
      </c>
      <c r="I122" t="s">
        <v>256</v>
      </c>
      <c r="J122" s="300" t="s">
        <v>257</v>
      </c>
      <c r="K122" s="301">
        <v>9093</v>
      </c>
      <c r="L122" s="301">
        <v>9265</v>
      </c>
      <c r="M122" s="302">
        <v>9423</v>
      </c>
      <c r="N122" s="302">
        <v>9569</v>
      </c>
    </row>
    <row r="123" spans="1:14" ht="15">
      <c r="A123" s="126">
        <v>885</v>
      </c>
      <c r="B123" t="s">
        <v>258</v>
      </c>
      <c r="C123" t="s">
        <v>259</v>
      </c>
      <c r="D123">
        <v>8400</v>
      </c>
      <c r="E123" s="110">
        <v>8486</v>
      </c>
      <c r="F123" s="110">
        <v>8577</v>
      </c>
      <c r="G123" s="110">
        <v>8672</v>
      </c>
      <c r="H123" s="110">
        <v>8771</v>
      </c>
      <c r="I123" t="s">
        <v>258</v>
      </c>
      <c r="J123" s="303" t="s">
        <v>259</v>
      </c>
      <c r="K123" s="304">
        <v>7608</v>
      </c>
      <c r="L123" s="304">
        <v>7630</v>
      </c>
      <c r="M123" s="305">
        <v>7681</v>
      </c>
      <c r="N123" s="305">
        <v>7800</v>
      </c>
    </row>
    <row r="124" spans="1:14" ht="15">
      <c r="A124" s="126">
        <v>887</v>
      </c>
      <c r="B124" t="s">
        <v>260</v>
      </c>
      <c r="C124" t="s">
        <v>261</v>
      </c>
      <c r="D124">
        <v>47436</v>
      </c>
      <c r="E124" s="110">
        <v>47995</v>
      </c>
      <c r="F124" s="110">
        <v>48556</v>
      </c>
      <c r="G124" s="110">
        <v>49109</v>
      </c>
      <c r="H124" s="110">
        <v>49654</v>
      </c>
      <c r="I124" t="s">
        <v>260</v>
      </c>
      <c r="J124" s="300" t="s">
        <v>261</v>
      </c>
      <c r="K124" s="301">
        <v>41542</v>
      </c>
      <c r="L124" s="301">
        <v>42116</v>
      </c>
      <c r="M124" s="302">
        <v>42678</v>
      </c>
      <c r="N124" s="302">
        <v>43340</v>
      </c>
    </row>
    <row r="125" spans="1:14" ht="15">
      <c r="A125" s="126">
        <v>890</v>
      </c>
      <c r="B125" t="s">
        <v>262</v>
      </c>
      <c r="C125" t="s">
        <v>263</v>
      </c>
      <c r="D125">
        <v>24384</v>
      </c>
      <c r="E125" s="110">
        <v>24809</v>
      </c>
      <c r="F125" s="110">
        <v>25231</v>
      </c>
      <c r="G125" s="110">
        <v>25647</v>
      </c>
      <c r="H125" s="110">
        <v>26069</v>
      </c>
      <c r="I125" t="s">
        <v>262</v>
      </c>
      <c r="J125" s="303" t="s">
        <v>263</v>
      </c>
      <c r="K125" s="304">
        <v>22538</v>
      </c>
      <c r="L125" s="304">
        <v>23050</v>
      </c>
      <c r="M125" s="305">
        <v>23501</v>
      </c>
      <c r="N125" s="305">
        <v>23870</v>
      </c>
    </row>
    <row r="126" spans="1:14" ht="15">
      <c r="A126" s="126">
        <v>893</v>
      </c>
      <c r="B126" t="s">
        <v>264</v>
      </c>
      <c r="C126" t="s">
        <v>265</v>
      </c>
      <c r="D126">
        <v>18992</v>
      </c>
      <c r="E126" s="110">
        <v>19365</v>
      </c>
      <c r="F126" s="110">
        <v>19757</v>
      </c>
      <c r="G126" s="110">
        <v>20136</v>
      </c>
      <c r="H126" s="110">
        <v>20524</v>
      </c>
      <c r="I126" t="s">
        <v>264</v>
      </c>
      <c r="J126" s="300" t="s">
        <v>265</v>
      </c>
      <c r="K126" s="301">
        <v>19040</v>
      </c>
      <c r="L126" s="301">
        <v>19624</v>
      </c>
      <c r="M126" s="302">
        <v>20110</v>
      </c>
      <c r="N126" s="302">
        <v>20426</v>
      </c>
    </row>
    <row r="127" spans="1:14" ht="15">
      <c r="A127" s="126">
        <v>895</v>
      </c>
      <c r="B127" t="s">
        <v>266</v>
      </c>
      <c r="C127" t="s">
        <v>267</v>
      </c>
      <c r="D127">
        <v>31129</v>
      </c>
      <c r="E127" s="110">
        <v>31503</v>
      </c>
      <c r="F127" s="110">
        <v>31884</v>
      </c>
      <c r="G127" s="110">
        <v>32265</v>
      </c>
      <c r="H127" s="110">
        <v>32628</v>
      </c>
      <c r="I127" t="s">
        <v>266</v>
      </c>
      <c r="J127" s="303" t="s">
        <v>267</v>
      </c>
      <c r="K127" s="304">
        <v>24651</v>
      </c>
      <c r="L127" s="304">
        <v>25210</v>
      </c>
      <c r="M127" s="305">
        <v>25703</v>
      </c>
      <c r="N127" s="305">
        <v>26106</v>
      </c>
    </row>
  </sheetData>
  <mergeCells count="3">
    <mergeCell ref="I1:I2"/>
    <mergeCell ref="J1:J2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CC00"/>
  </sheetPr>
  <dimension ref="B1:BA929"/>
  <sheetViews>
    <sheetView topLeftCell="W1" zoomScale="80" zoomScaleNormal="80" workbookViewId="0">
      <pane xSplit="3" ySplit="5" topLeftCell="Z6" activePane="bottomRight" state="frozen"/>
      <selection pane="topRight" activeCell="Z1" sqref="Z1"/>
      <selection pane="bottomLeft" activeCell="W6" sqref="W6"/>
      <selection pane="bottomRight" activeCell="W2" sqref="W2:W3"/>
    </sheetView>
  </sheetViews>
  <sheetFormatPr baseColWidth="10" defaultColWidth="11.42578125" defaultRowHeight="15" customHeight="1"/>
  <cols>
    <col min="1" max="1" width="10.42578125" style="31" customWidth="1"/>
    <col min="2" max="7" width="10.85546875" style="31" hidden="1" customWidth="1"/>
    <col min="8" max="8" width="8.140625" style="31" hidden="1" customWidth="1"/>
    <col min="9" max="9" width="10.85546875" style="31" hidden="1" customWidth="1"/>
    <col min="10" max="10" width="11" style="31" hidden="1" customWidth="1"/>
    <col min="11" max="11" width="10.85546875" style="31" hidden="1" customWidth="1"/>
    <col min="12" max="12" width="11" style="31" hidden="1" customWidth="1"/>
    <col min="13" max="14" width="10.85546875" style="31" hidden="1" customWidth="1"/>
    <col min="15" max="15" width="10.5703125" style="31" hidden="1" customWidth="1"/>
    <col min="16" max="18" width="10.85546875" style="31" hidden="1" customWidth="1"/>
    <col min="19" max="19" width="8.140625" style="31" hidden="1" customWidth="1"/>
    <col min="20" max="22" width="10.85546875" style="31" hidden="1" customWidth="1"/>
    <col min="23" max="23" width="37.85546875" style="31" bestFit="1" customWidth="1"/>
    <col min="24" max="24" width="17.28515625" style="31" hidden="1" customWidth="1"/>
    <col min="25" max="25" width="10.7109375" style="31" hidden="1" customWidth="1"/>
    <col min="26" max="26" width="9.85546875" style="31" bestFit="1" customWidth="1"/>
    <col min="27" max="27" width="12.140625" style="31" bestFit="1" customWidth="1"/>
    <col min="28" max="28" width="12.42578125" style="31" bestFit="1" customWidth="1"/>
    <col min="29" max="29" width="10.5703125" style="31" bestFit="1" customWidth="1"/>
    <col min="30" max="30" width="10.85546875" style="31" bestFit="1" customWidth="1"/>
    <col min="31" max="31" width="10.7109375" style="31" bestFit="1" customWidth="1"/>
    <col min="32" max="32" width="9.140625" style="31" bestFit="1" customWidth="1"/>
    <col min="33" max="33" width="7.85546875" style="31" bestFit="1" customWidth="1"/>
    <col min="34" max="34" width="10.140625" style="31" hidden="1" customWidth="1"/>
    <col min="35" max="35" width="12.140625" style="31" bestFit="1" customWidth="1"/>
    <col min="36" max="36" width="9.140625" style="31" bestFit="1" customWidth="1"/>
    <col min="37" max="37" width="11.42578125" style="31" bestFit="1" customWidth="1"/>
    <col min="38" max="38" width="11.5703125" style="31" bestFit="1" customWidth="1"/>
    <col min="39" max="39" width="10.28515625" style="31" bestFit="1" customWidth="1"/>
    <col min="40" max="40" width="13.7109375" style="31" bestFit="1" customWidth="1"/>
    <col min="41" max="41" width="10.140625" style="31" bestFit="1" customWidth="1"/>
    <col min="42" max="43" width="17" style="31" hidden="1" customWidth="1"/>
    <col min="44" max="44" width="11" style="31" bestFit="1" customWidth="1"/>
    <col min="45" max="45" width="14" style="31" customWidth="1"/>
    <col min="46" max="46" width="14" style="31" hidden="1" customWidth="1"/>
    <col min="47" max="47" width="15.5703125" style="31" bestFit="1" customWidth="1"/>
    <col min="48" max="48" width="14.42578125" style="31" hidden="1" customWidth="1"/>
    <col min="49" max="49" width="9.42578125" style="75" hidden="1" customWidth="1"/>
    <col min="50" max="50" width="8.85546875" style="75" hidden="1" customWidth="1"/>
    <col min="51" max="51" width="10" style="75" hidden="1" customWidth="1"/>
    <col min="52" max="52" width="18.5703125" style="75" hidden="1" customWidth="1"/>
    <col min="53" max="53" width="11.42578125" style="31" customWidth="1"/>
    <col min="54" max="56" width="11.42578125" style="31"/>
    <col min="57" max="57" width="12.42578125" style="31" customWidth="1"/>
    <col min="58" max="16384" width="11.42578125" style="31"/>
  </cols>
  <sheetData>
    <row r="1" spans="2:53" ht="42" customHeight="1" thickBot="1">
      <c r="W1" s="985" t="s">
        <v>703</v>
      </c>
      <c r="X1" s="986"/>
      <c r="Y1" s="986"/>
      <c r="Z1" s="980"/>
      <c r="AA1" s="980"/>
      <c r="AB1" s="980"/>
      <c r="AC1" s="980"/>
      <c r="AD1" s="980"/>
      <c r="AE1" s="980"/>
      <c r="AF1" s="980"/>
      <c r="AG1" s="980"/>
      <c r="AH1" s="980"/>
      <c r="AI1" s="980"/>
      <c r="AJ1" s="980"/>
      <c r="AK1" s="980"/>
      <c r="AL1" s="980"/>
      <c r="AM1" s="980"/>
      <c r="AN1" s="980"/>
      <c r="AO1" s="980"/>
      <c r="AP1" s="980"/>
      <c r="AQ1" s="980"/>
      <c r="AR1" s="980"/>
      <c r="AS1" s="980"/>
      <c r="AT1" s="980"/>
      <c r="AU1" s="579"/>
      <c r="AW1" s="31"/>
      <c r="AX1" s="31"/>
      <c r="AY1" s="31"/>
      <c r="AZ1" s="31"/>
    </row>
    <row r="2" spans="2:53" ht="39" thickBot="1">
      <c r="W2" s="988"/>
      <c r="X2" s="969" t="s">
        <v>644</v>
      </c>
      <c r="Y2" s="987" t="s">
        <v>645</v>
      </c>
      <c r="Z2" s="577" t="s">
        <v>516</v>
      </c>
      <c r="AA2" s="578" t="s">
        <v>519</v>
      </c>
      <c r="AB2" s="578" t="s">
        <v>522</v>
      </c>
      <c r="AC2" s="578" t="s">
        <v>531</v>
      </c>
      <c r="AD2" s="578" t="s">
        <v>534</v>
      </c>
      <c r="AE2" s="578" t="s">
        <v>510</v>
      </c>
      <c r="AF2" s="578" t="s">
        <v>513</v>
      </c>
      <c r="AG2" s="578" t="s">
        <v>561</v>
      </c>
      <c r="AH2" s="578" t="s">
        <v>618</v>
      </c>
      <c r="AI2" s="578" t="s">
        <v>566</v>
      </c>
      <c r="AJ2" s="578" t="s">
        <v>525</v>
      </c>
      <c r="AK2" s="578" t="s">
        <v>564</v>
      </c>
      <c r="AL2" s="578" t="s">
        <v>606</v>
      </c>
      <c r="AM2" s="578" t="s">
        <v>540</v>
      </c>
      <c r="AN2" s="578" t="s">
        <v>704</v>
      </c>
      <c r="AO2" s="578" t="s">
        <v>572</v>
      </c>
      <c r="AP2" s="578" t="s">
        <v>619</v>
      </c>
      <c r="AQ2" s="578" t="s">
        <v>704</v>
      </c>
      <c r="AR2" s="578" t="s">
        <v>574</v>
      </c>
      <c r="AS2" s="578" t="s">
        <v>576</v>
      </c>
      <c r="AT2" s="578" t="s">
        <v>626</v>
      </c>
      <c r="AU2" s="579" t="s">
        <v>695</v>
      </c>
      <c r="AW2" s="31"/>
      <c r="AX2" s="31"/>
      <c r="AY2" s="31"/>
      <c r="AZ2" s="31"/>
    </row>
    <row r="3" spans="2:53" ht="22.5" customHeight="1" thickBot="1">
      <c r="W3" s="989"/>
      <c r="X3" s="969"/>
      <c r="Y3" s="987"/>
      <c r="Z3" s="565" t="s">
        <v>553</v>
      </c>
      <c r="AA3" s="566" t="s">
        <v>554</v>
      </c>
      <c r="AB3" s="566" t="s">
        <v>556</v>
      </c>
      <c r="AC3" s="566" t="s">
        <v>555</v>
      </c>
      <c r="AD3" s="566" t="s">
        <v>558</v>
      </c>
      <c r="AE3" s="566" t="s">
        <v>557</v>
      </c>
      <c r="AF3" s="566" t="s">
        <v>600</v>
      </c>
      <c r="AG3" s="566" t="s">
        <v>560</v>
      </c>
      <c r="AH3" s="566" t="s">
        <v>559</v>
      </c>
      <c r="AI3" s="566" t="s">
        <v>565</v>
      </c>
      <c r="AJ3" s="567" t="s">
        <v>562</v>
      </c>
      <c r="AK3" s="566" t="s">
        <v>563</v>
      </c>
      <c r="AL3" s="566" t="s">
        <v>567</v>
      </c>
      <c r="AM3" s="566" t="s">
        <v>568</v>
      </c>
      <c r="AN3" s="566" t="s">
        <v>569</v>
      </c>
      <c r="AO3" s="566" t="s">
        <v>571</v>
      </c>
      <c r="AP3" s="566" t="s">
        <v>598</v>
      </c>
      <c r="AQ3" s="566" t="s">
        <v>599</v>
      </c>
      <c r="AR3" s="566" t="s">
        <v>573</v>
      </c>
      <c r="AS3" s="566" t="s">
        <v>575</v>
      </c>
      <c r="AT3" s="566" t="s">
        <v>625</v>
      </c>
      <c r="AU3" s="579"/>
      <c r="AW3" s="31"/>
      <c r="AX3" s="494"/>
      <c r="AY3" s="31"/>
      <c r="AZ3" s="31"/>
    </row>
    <row r="4" spans="2:53" ht="20.25" customHeight="1">
      <c r="W4" s="616" t="s">
        <v>705</v>
      </c>
      <c r="X4" s="582"/>
      <c r="Y4" s="580"/>
      <c r="Z4" s="753">
        <f t="shared" ref="Z4:AI4" si="0">(COUNTIF(Z7:Z12,"&gt;0")+ COUNTIF(Z14:Z19,"&gt;0")+ COUNTIF(Z21:Z31,"&gt;0") + COUNTIF(Z33:Z42,"&gt;0") + COUNTIF(Z44:Z62,"&gt;0")+ COUNTIF(Z64:Z80,"&gt;0") + COUNTIF(Z82:Z104, "&gt;0")+ COUNTIF(Z106:Z128, "&gt;0")+ COUNTIF(Z130:Z139,"&gt;0") )</f>
        <v>114</v>
      </c>
      <c r="AA4" s="754">
        <f t="shared" si="0"/>
        <v>125</v>
      </c>
      <c r="AB4" s="754">
        <f t="shared" si="0"/>
        <v>30</v>
      </c>
      <c r="AC4" s="754">
        <f t="shared" si="0"/>
        <v>46</v>
      </c>
      <c r="AD4" s="754">
        <f t="shared" si="0"/>
        <v>19</v>
      </c>
      <c r="AE4" s="754">
        <f t="shared" si="0"/>
        <v>123</v>
      </c>
      <c r="AF4" s="754">
        <f t="shared" si="0"/>
        <v>42</v>
      </c>
      <c r="AG4" s="754">
        <f t="shared" si="0"/>
        <v>61</v>
      </c>
      <c r="AH4" s="754">
        <f t="shared" si="0"/>
        <v>39</v>
      </c>
      <c r="AI4" s="754">
        <f t="shared" si="0"/>
        <v>12</v>
      </c>
      <c r="AJ4" s="754">
        <f t="shared" ref="AJ4:AP4" si="1">(COUNTIF(AJ7:AJ12,"&gt;0")+ COUNTIF(AJ14:AJ19,"&gt;0")+ COUNTIF(AJ21:AJ31,"&gt;0") + COUNTIF(AJ33:AJ42,"&gt;0") + COUNTIF(AJ44:AJ62,"&gt;0")+ COUNTIF(AJ64:AJ80,"&gt;0") + COUNTIF(AJ82:AJ104, "&gt;0")+ COUNTIF(AJ106:AJ128, "&gt;0")+ COUNTIF(AJ130:AJ139,"&gt;0") )</f>
        <v>29</v>
      </c>
      <c r="AK4" s="754">
        <f t="shared" si="1"/>
        <v>2</v>
      </c>
      <c r="AL4" s="754">
        <f t="shared" si="1"/>
        <v>20</v>
      </c>
      <c r="AM4" s="754">
        <f t="shared" si="1"/>
        <v>22</v>
      </c>
      <c r="AN4" s="754">
        <f t="shared" si="1"/>
        <v>7</v>
      </c>
      <c r="AO4" s="754">
        <f t="shared" si="1"/>
        <v>2</v>
      </c>
      <c r="AP4" s="754">
        <f t="shared" si="1"/>
        <v>101</v>
      </c>
      <c r="AQ4" s="754"/>
      <c r="AR4" s="754">
        <f>(COUNTIF(AR7:AR12,"&gt;0")+ COUNTIF(AR14:AR19,"&gt;0")+ COUNTIF(AR21:AR31,"&gt;0") + COUNTIF(AR33:AR42,"&gt;0") + COUNTIF(AR44:AR62,"&gt;0")+ COUNTIF(AR64:AR80,"&gt;0") + COUNTIF(AR82:AR104, "&gt;0")+ COUNTIF(AR106:AR128, "&gt;0")+ COUNTIF(AR130:AR139,"&gt;0") )</f>
        <v>1</v>
      </c>
      <c r="AS4" s="754">
        <f>(COUNTIF(AS7:AS12,"&gt;0")+ COUNTIF(AS14:AS19,"&gt;0")+ COUNTIF(AS21:AS31,"&gt;0") + COUNTIF(AS33:AS42,"&gt;0") + COUNTIF(AS44:AS62,"&gt;0")+ COUNTIF(AS64:AS80,"&gt;0") + COUNTIF(AS82:AS104, "&gt;0")+ COUNTIF(AS106:AS128, "&gt;0")+ COUNTIF(AS130:AS139,"&gt;0") )</f>
        <v>0</v>
      </c>
      <c r="AT4" s="754">
        <f>(COUNTIF(AT7:AT12,"&gt;0")+ COUNTIF(AT14:AT19,"&gt;0")+ COUNTIF(AT21:AT31,"&gt;0") + COUNTIF(AT33:AT42,"&gt;0") + COUNTIF(AT44:AT62,"&gt;0")+ COUNTIF(AT64:AT80,"&gt;0") + COUNTIF(AT82:AT104, "&gt;0")+ COUNTIF(AT106:AT128, "&gt;0")+ COUNTIF(AT130:AT139,"&gt;0") )</f>
        <v>0</v>
      </c>
      <c r="AU4" s="594"/>
      <c r="AW4" s="31"/>
      <c r="AX4" s="31"/>
      <c r="AY4" s="31"/>
      <c r="AZ4" s="31"/>
    </row>
    <row r="5" spans="2:53" ht="25.5" customHeight="1">
      <c r="B5" s="234" t="s">
        <v>553</v>
      </c>
      <c r="C5" s="235" t="s">
        <v>554</v>
      </c>
      <c r="D5" s="235" t="s">
        <v>556</v>
      </c>
      <c r="E5" s="235" t="s">
        <v>555</v>
      </c>
      <c r="F5" s="235" t="s">
        <v>558</v>
      </c>
      <c r="G5" s="235" t="s">
        <v>557</v>
      </c>
      <c r="H5" s="235" t="s">
        <v>600</v>
      </c>
      <c r="I5" s="235" t="s">
        <v>560</v>
      </c>
      <c r="J5" s="235" t="s">
        <v>559</v>
      </c>
      <c r="K5" s="235" t="s">
        <v>565</v>
      </c>
      <c r="L5" s="235" t="s">
        <v>562</v>
      </c>
      <c r="M5" s="236" t="s">
        <v>563</v>
      </c>
      <c r="N5" s="234" t="s">
        <v>567</v>
      </c>
      <c r="O5" s="235" t="s">
        <v>568</v>
      </c>
      <c r="P5" s="235" t="s">
        <v>573</v>
      </c>
      <c r="Q5" s="235" t="s">
        <v>571</v>
      </c>
      <c r="R5" s="235" t="s">
        <v>598</v>
      </c>
      <c r="S5" s="235" t="s">
        <v>599</v>
      </c>
      <c r="T5" s="235" t="s">
        <v>625</v>
      </c>
      <c r="U5" s="235" t="s">
        <v>706</v>
      </c>
      <c r="V5" s="448" t="s">
        <v>707</v>
      </c>
      <c r="W5" s="583" t="s">
        <v>657</v>
      </c>
      <c r="X5" s="581"/>
      <c r="Y5" s="581"/>
      <c r="Z5" s="537">
        <f t="shared" ref="Z5:AL5" si="2">+Z6+Z13+Z20+Z32+Z43+Z63+Z81+Z105+Z129</f>
        <v>2539089</v>
      </c>
      <c r="AA5" s="537">
        <f t="shared" si="2"/>
        <v>727052</v>
      </c>
      <c r="AB5" s="537">
        <f t="shared" si="2"/>
        <v>177598</v>
      </c>
      <c r="AC5" s="537">
        <f t="shared" si="2"/>
        <v>468987</v>
      </c>
      <c r="AD5" s="537">
        <f t="shared" si="2"/>
        <v>131129</v>
      </c>
      <c r="AE5" s="537">
        <f t="shared" si="2"/>
        <v>128263</v>
      </c>
      <c r="AF5" s="537">
        <f t="shared" si="2"/>
        <v>51099</v>
      </c>
      <c r="AG5" s="537">
        <f t="shared" si="2"/>
        <v>8148</v>
      </c>
      <c r="AH5" s="537">
        <f t="shared" si="2"/>
        <v>2892</v>
      </c>
      <c r="AI5" s="537">
        <f t="shared" si="2"/>
        <v>2307</v>
      </c>
      <c r="AJ5" s="537">
        <f t="shared" si="2"/>
        <v>2969</v>
      </c>
      <c r="AK5" s="537">
        <f t="shared" si="2"/>
        <v>2835</v>
      </c>
      <c r="AL5" s="537">
        <f t="shared" si="2"/>
        <v>1002</v>
      </c>
      <c r="AM5" s="537">
        <f t="shared" ref="AM5:AT5" si="3">+AM6+AM13+AM20+AM32+AM43+AM63+AM81+AM105+AM129</f>
        <v>254</v>
      </c>
      <c r="AN5" s="537">
        <f t="shared" si="3"/>
        <v>9</v>
      </c>
      <c r="AO5" s="537">
        <f t="shared" si="3"/>
        <v>6</v>
      </c>
      <c r="AP5" s="537">
        <f t="shared" si="3"/>
        <v>4909</v>
      </c>
      <c r="AQ5" s="537">
        <f t="shared" si="3"/>
        <v>5</v>
      </c>
      <c r="AR5" s="537">
        <f t="shared" si="3"/>
        <v>1</v>
      </c>
      <c r="AS5" s="537">
        <f t="shared" si="3"/>
        <v>0</v>
      </c>
      <c r="AT5" s="537">
        <f t="shared" si="3"/>
        <v>0</v>
      </c>
      <c r="AU5" s="537">
        <f>SUM(Z5:AT5)-AH5-AP5-AQ5</f>
        <v>4240748</v>
      </c>
      <c r="AW5" s="31"/>
      <c r="AX5" s="31"/>
      <c r="AY5" s="31"/>
      <c r="AZ5" s="31"/>
    </row>
    <row r="6" spans="2:53" ht="15.75">
      <c r="B6" s="31" t="str">
        <f>CONCATENATE(Y7,$Z$3)</f>
        <v>142EPS010</v>
      </c>
      <c r="C6" s="31" t="str">
        <f>CONCATENATE(Y7,$AA$3)</f>
        <v>142EPS037</v>
      </c>
      <c r="D6" s="31" t="str">
        <f>CONCATENATE(Y7,$AB$3)</f>
        <v>142EPS016</v>
      </c>
      <c r="E6" s="31" t="str">
        <f>CONCATENATE(Y7,$AC$3)</f>
        <v>142EPS002</v>
      </c>
      <c r="F6" s="31" t="str">
        <f t="shared" ref="F6:F37" si="4">CONCATENATE(Y7,$AD$3)</f>
        <v>142EPS005</v>
      </c>
      <c r="G6" s="31" t="str">
        <f t="shared" ref="G6:G37" si="5">CONCATENATE(Y7,$AE$3)</f>
        <v>142EPS040</v>
      </c>
      <c r="H6" s="31" t="str">
        <f>CONCATENATE(Y7,$AF$3)</f>
        <v>142ESSC24</v>
      </c>
      <c r="I6" s="31" t="str">
        <f>CONCATENATE(Y7,$AG$3)</f>
        <v>142EAS016</v>
      </c>
      <c r="J6" s="31" t="str">
        <f>CONCATENATE(Y7,$AH$3)</f>
        <v>142EPS042</v>
      </c>
      <c r="K6" s="31" t="str">
        <f>CONCATENATE(Y7,$AI$3)</f>
        <v>142EAS027</v>
      </c>
      <c r="L6" s="31" t="str">
        <f>CONCATENATE(Y7,$AJ$3)</f>
        <v>142ESSC91</v>
      </c>
      <c r="M6" s="31" t="str">
        <f>CONCATENATE(Y7,$AK$3)</f>
        <v>142EPS008</v>
      </c>
      <c r="N6" s="31" t="str">
        <f>CONCATENATE(Y7,$AL$3)</f>
        <v>142EPSIC3</v>
      </c>
      <c r="O6" s="31" t="str">
        <f>CONCATENATE(Y7,$AM$3)</f>
        <v>142EPS018</v>
      </c>
      <c r="P6" s="31" t="str">
        <f>CONCATENATE(Y7,$AN$3)</f>
        <v>142ESSC07</v>
      </c>
      <c r="Q6" s="31" t="str">
        <f>CONCATENATE(Y7,$AO$3)</f>
        <v>142EPS017</v>
      </c>
      <c r="R6" s="31" t="str">
        <f>CONCATENATE(Y7,$AP$3)</f>
        <v>142EPS041</v>
      </c>
      <c r="S6" s="31" t="str">
        <f>CONCATENATE(Y7,$AQ$3)</f>
        <v>142EPS048</v>
      </c>
      <c r="T6" s="31" t="str">
        <f>CONCATENATE(Y7,$AR$3)</f>
        <v>142CCFC55</v>
      </c>
      <c r="U6" s="31" t="str">
        <f t="shared" ref="U6:U69" si="6">CONCATENATE(Y7,$AS$3)</f>
        <v>142EPS012</v>
      </c>
      <c r="V6" s="31" t="str">
        <f>CONCATENATE(Y7,$AT$3)</f>
        <v>142EPS001</v>
      </c>
      <c r="W6" s="618" t="s">
        <v>661</v>
      </c>
      <c r="X6" s="574"/>
      <c r="Y6" s="574"/>
      <c r="Z6" s="620">
        <f t="shared" ref="Z6:AP6" si="7">SUM(Z7:Z12)</f>
        <v>33</v>
      </c>
      <c r="AA6" s="620">
        <f t="shared" si="7"/>
        <v>24199</v>
      </c>
      <c r="AB6" s="620">
        <f t="shared" si="7"/>
        <v>1</v>
      </c>
      <c r="AC6" s="620">
        <f t="shared" si="7"/>
        <v>4</v>
      </c>
      <c r="AD6" s="620">
        <f t="shared" si="7"/>
        <v>0</v>
      </c>
      <c r="AE6" s="620">
        <f t="shared" si="7"/>
        <v>4270</v>
      </c>
      <c r="AF6" s="620">
        <f t="shared" si="7"/>
        <v>1224</v>
      </c>
      <c r="AG6" s="620">
        <f t="shared" si="7"/>
        <v>2</v>
      </c>
      <c r="AH6" s="573">
        <f t="shared" si="7"/>
        <v>5</v>
      </c>
      <c r="AI6" s="620">
        <f t="shared" si="7"/>
        <v>214</v>
      </c>
      <c r="AJ6" s="620">
        <f t="shared" si="7"/>
        <v>193</v>
      </c>
      <c r="AK6" s="620">
        <f t="shared" si="7"/>
        <v>0</v>
      </c>
      <c r="AL6" s="620">
        <f t="shared" si="7"/>
        <v>0</v>
      </c>
      <c r="AM6" s="620">
        <f t="shared" si="7"/>
        <v>1</v>
      </c>
      <c r="AN6" s="620">
        <f t="shared" si="7"/>
        <v>0</v>
      </c>
      <c r="AO6" s="620">
        <f t="shared" si="7"/>
        <v>0</v>
      </c>
      <c r="AP6" s="573">
        <f t="shared" si="7"/>
        <v>693</v>
      </c>
      <c r="AQ6" s="573">
        <f>SUM(AQ7:AQ12)</f>
        <v>0</v>
      </c>
      <c r="AR6" s="620">
        <f>SUM(AR7:AR12)</f>
        <v>0</v>
      </c>
      <c r="AS6" s="620">
        <f>SUM(AS7:AS12)</f>
        <v>0</v>
      </c>
      <c r="AT6" s="620">
        <f>SUM(AT7:AT12)</f>
        <v>0</v>
      </c>
      <c r="AU6" s="620">
        <f>SUM(AU7:AU12)</f>
        <v>30141</v>
      </c>
      <c r="AV6" s="837" t="s">
        <v>659</v>
      </c>
      <c r="AW6" s="871" t="s">
        <v>660</v>
      </c>
      <c r="AX6" s="871" t="s">
        <v>293</v>
      </c>
      <c r="AY6" s="871" t="s">
        <v>597</v>
      </c>
      <c r="AZ6" s="871" t="s">
        <v>294</v>
      </c>
    </row>
    <row r="7" spans="2:53">
      <c r="B7" s="31" t="str">
        <f t="shared" ref="B7:B70" si="8">CONCATENATE(Y8,$Z$3)</f>
        <v>425EPS010</v>
      </c>
      <c r="C7" s="31" t="str">
        <f t="shared" ref="C7:C70" si="9">CONCATENATE(Y8,$AA$3)</f>
        <v>425EPS037</v>
      </c>
      <c r="D7" s="31" t="str">
        <f t="shared" ref="D7:D70" si="10">CONCATENATE(Y8,$AB$3)</f>
        <v>425EPS016</v>
      </c>
      <c r="E7" s="31" t="str">
        <f t="shared" ref="E7:E70" si="11">CONCATENATE(Y8,$AC$3)</f>
        <v>425EPS002</v>
      </c>
      <c r="F7" s="31" t="str">
        <f t="shared" si="4"/>
        <v>425EPS005</v>
      </c>
      <c r="G7" s="31" t="str">
        <f t="shared" si="5"/>
        <v>425EPS040</v>
      </c>
      <c r="H7" s="31" t="str">
        <f t="shared" ref="H7:H70" si="12">CONCATENATE(Y8,$AF$3)</f>
        <v>425ESSC24</v>
      </c>
      <c r="I7" s="31" t="str">
        <f t="shared" ref="I7:I70" si="13">CONCATENATE(Y8,$AG$3)</f>
        <v>425EAS016</v>
      </c>
      <c r="J7" s="31" t="str">
        <f t="shared" ref="J7:J70" si="14">CONCATENATE(Y8,$AH$3)</f>
        <v>425EPS042</v>
      </c>
      <c r="K7" s="31" t="str">
        <f t="shared" ref="K7:K70" si="15">CONCATENATE(Y8,$AI$3)</f>
        <v>425EAS027</v>
      </c>
      <c r="L7" s="31" t="str">
        <f t="shared" ref="L7:L70" si="16">CONCATENATE(Y8,$AJ$3)</f>
        <v>425ESSC91</v>
      </c>
      <c r="M7" s="31" t="str">
        <f t="shared" ref="M7:M70" si="17">CONCATENATE(Y8,$AK$3)</f>
        <v>425EPS008</v>
      </c>
      <c r="N7" s="31" t="str">
        <f t="shared" ref="N7:N70" si="18">CONCATENATE(Y8,$AL$3)</f>
        <v>425EPSIC3</v>
      </c>
      <c r="O7" s="31" t="str">
        <f t="shared" ref="O7:O70" si="19">CONCATENATE(Y8,$AM$3)</f>
        <v>425EPS018</v>
      </c>
      <c r="P7" s="31" t="str">
        <f t="shared" ref="P7:P70" si="20">CONCATENATE(Y8,$AN$3)</f>
        <v>425ESSC07</v>
      </c>
      <c r="Q7" s="31" t="str">
        <f t="shared" ref="Q7:Q70" si="21">CONCATENATE(Y8,$AO$3)</f>
        <v>425EPS017</v>
      </c>
      <c r="R7" s="31" t="str">
        <f t="shared" ref="R7:R70" si="22">CONCATENATE(Y8,$AP$3)</f>
        <v>425EPS041</v>
      </c>
      <c r="S7" s="31" t="str">
        <f t="shared" ref="S7:S70" si="23">CONCATENATE(Y8,$AQ$3)</f>
        <v>425EPS048</v>
      </c>
      <c r="T7" s="31" t="str">
        <f t="shared" ref="T7:T70" si="24">CONCATENATE(Y8,$AR$3)</f>
        <v>425CCFC55</v>
      </c>
      <c r="U7" s="31" t="str">
        <f t="shared" si="6"/>
        <v>425EPS012</v>
      </c>
      <c r="V7" s="31" t="str">
        <f t="shared" ref="V7:V70" si="25">CONCATENATE(Y8,$AT$3)</f>
        <v>425EPS001</v>
      </c>
      <c r="W7" s="449" t="s">
        <v>295</v>
      </c>
      <c r="X7" s="447" t="s">
        <v>661</v>
      </c>
      <c r="Y7" s="495">
        <v>142</v>
      </c>
      <c r="Z7" s="612">
        <f t="shared" ref="Z7:Z12" si="26">IFERROR(VLOOKUP(B6,$AV$7:$AZ$950,5,0),0)</f>
        <v>0</v>
      </c>
      <c r="AA7" s="613">
        <f t="shared" ref="AA7:AA12" si="27">IFERROR(VLOOKUP(C6,$AV$7:$AZ$950,5,0),0)+AP7</f>
        <v>640</v>
      </c>
      <c r="AB7" s="613">
        <f t="shared" ref="AB7:AE12" si="28">IFERROR(VLOOKUP(D6,$AV$7:$AZ$950,5,0),0)</f>
        <v>0</v>
      </c>
      <c r="AC7" s="613">
        <f t="shared" si="28"/>
        <v>0</v>
      </c>
      <c r="AD7" s="613">
        <f t="shared" si="28"/>
        <v>0</v>
      </c>
      <c r="AE7" s="613">
        <f t="shared" si="28"/>
        <v>160</v>
      </c>
      <c r="AF7" s="613">
        <f t="shared" ref="AF7:AF12" si="29">IFERROR(VLOOKUP(H6,$AV$7:$AZ$950,5,0),0)+AH7</f>
        <v>0</v>
      </c>
      <c r="AG7" s="613">
        <f t="shared" ref="AG7:AM12" si="30">IFERROR(VLOOKUP(I6,$AV$7:$AZ$950,5,0),0)</f>
        <v>0</v>
      </c>
      <c r="AH7" s="406">
        <f t="shared" si="30"/>
        <v>0</v>
      </c>
      <c r="AI7" s="613">
        <f t="shared" si="30"/>
        <v>51</v>
      </c>
      <c r="AJ7" s="613">
        <f t="shared" si="30"/>
        <v>0</v>
      </c>
      <c r="AK7" s="613">
        <f t="shared" si="30"/>
        <v>0</v>
      </c>
      <c r="AL7" s="613">
        <f t="shared" si="30"/>
        <v>0</v>
      </c>
      <c r="AM7" s="613">
        <f t="shared" si="30"/>
        <v>0</v>
      </c>
      <c r="AN7" s="613">
        <f t="shared" ref="AN7:AN12" si="31">IFERROR(VLOOKUP(P6,$AV$7:$AZ$950,5,0),0)+AQ7</f>
        <v>0</v>
      </c>
      <c r="AO7" s="613">
        <f t="shared" ref="AO7:AT12" si="32">IFERROR(VLOOKUP(Q6,$AV$7:$AZ$950,5,0),0)</f>
        <v>0</v>
      </c>
      <c r="AP7" s="406">
        <f t="shared" si="32"/>
        <v>0</v>
      </c>
      <c r="AQ7" s="406">
        <f t="shared" si="32"/>
        <v>0</v>
      </c>
      <c r="AR7" s="613">
        <f t="shared" si="32"/>
        <v>0</v>
      </c>
      <c r="AS7" s="613">
        <f t="shared" si="32"/>
        <v>0</v>
      </c>
      <c r="AT7" s="613">
        <f t="shared" si="32"/>
        <v>0</v>
      </c>
      <c r="AU7" s="626">
        <f t="shared" ref="AU7:AU12" si="33">SUM(Z7:AT7)-AH7-AP7</f>
        <v>851</v>
      </c>
      <c r="AV7" s="75" t="str">
        <f>CONCATENATE(AX7,AY7)</f>
        <v>142EAS027</v>
      </c>
      <c r="AW7" s="872" t="s">
        <v>662</v>
      </c>
      <c r="AX7" s="872">
        <v>142</v>
      </c>
      <c r="AY7" s="872" t="s">
        <v>565</v>
      </c>
      <c r="AZ7" s="873">
        <v>51</v>
      </c>
    </row>
    <row r="8" spans="2:53">
      <c r="B8" s="31" t="str">
        <f t="shared" si="8"/>
        <v>579EPS010</v>
      </c>
      <c r="C8" s="31" t="str">
        <f t="shared" si="9"/>
        <v>579EPS037</v>
      </c>
      <c r="D8" s="31" t="str">
        <f t="shared" si="10"/>
        <v>579EPS016</v>
      </c>
      <c r="E8" s="31" t="str">
        <f t="shared" si="11"/>
        <v>579EPS002</v>
      </c>
      <c r="F8" s="31" t="str">
        <f t="shared" si="4"/>
        <v>579EPS005</v>
      </c>
      <c r="G8" s="31" t="str">
        <f t="shared" si="5"/>
        <v>579EPS040</v>
      </c>
      <c r="H8" s="31" t="str">
        <f t="shared" si="12"/>
        <v>579ESSC24</v>
      </c>
      <c r="I8" s="31" t="str">
        <f t="shared" si="13"/>
        <v>579EAS016</v>
      </c>
      <c r="J8" s="31" t="str">
        <f t="shared" si="14"/>
        <v>579EPS042</v>
      </c>
      <c r="K8" s="31" t="str">
        <f t="shared" si="15"/>
        <v>579EAS027</v>
      </c>
      <c r="L8" s="31" t="str">
        <f t="shared" si="16"/>
        <v>579ESSC91</v>
      </c>
      <c r="M8" s="31" t="str">
        <f t="shared" si="17"/>
        <v>579EPS008</v>
      </c>
      <c r="N8" s="31" t="str">
        <f t="shared" si="18"/>
        <v>579EPSIC3</v>
      </c>
      <c r="O8" s="31" t="str">
        <f t="shared" si="19"/>
        <v>579EPS018</v>
      </c>
      <c r="P8" s="31" t="str">
        <f t="shared" si="20"/>
        <v>579ESSC07</v>
      </c>
      <c r="Q8" s="31" t="str">
        <f t="shared" si="21"/>
        <v>579EPS017</v>
      </c>
      <c r="R8" s="31" t="str">
        <f t="shared" si="22"/>
        <v>579EPS041</v>
      </c>
      <c r="S8" s="31" t="str">
        <f t="shared" si="23"/>
        <v>579EPS048</v>
      </c>
      <c r="T8" s="31" t="str">
        <f t="shared" si="24"/>
        <v>579CCFC55</v>
      </c>
      <c r="U8" s="31" t="str">
        <f t="shared" si="6"/>
        <v>579EPS012</v>
      </c>
      <c r="V8" s="31" t="str">
        <f t="shared" si="25"/>
        <v>579EPS001</v>
      </c>
      <c r="W8" s="449" t="s">
        <v>296</v>
      </c>
      <c r="X8" s="447" t="s">
        <v>661</v>
      </c>
      <c r="Y8" s="495">
        <v>425</v>
      </c>
      <c r="Z8" s="612">
        <f t="shared" si="26"/>
        <v>4</v>
      </c>
      <c r="AA8" s="613">
        <f t="shared" si="27"/>
        <v>1690</v>
      </c>
      <c r="AB8" s="613">
        <f t="shared" si="28"/>
        <v>0</v>
      </c>
      <c r="AC8" s="613">
        <f t="shared" si="28"/>
        <v>0</v>
      </c>
      <c r="AD8" s="613">
        <f t="shared" si="28"/>
        <v>0</v>
      </c>
      <c r="AE8" s="613">
        <f t="shared" si="28"/>
        <v>553</v>
      </c>
      <c r="AF8" s="613">
        <f t="shared" si="29"/>
        <v>0</v>
      </c>
      <c r="AG8" s="613">
        <f t="shared" si="30"/>
        <v>0</v>
      </c>
      <c r="AH8" s="406">
        <f t="shared" si="30"/>
        <v>0</v>
      </c>
      <c r="AI8" s="613">
        <f t="shared" si="30"/>
        <v>0</v>
      </c>
      <c r="AJ8" s="613">
        <f t="shared" si="30"/>
        <v>0</v>
      </c>
      <c r="AK8" s="613">
        <f t="shared" si="30"/>
        <v>0</v>
      </c>
      <c r="AL8" s="613">
        <f t="shared" si="30"/>
        <v>0</v>
      </c>
      <c r="AM8" s="613">
        <f t="shared" si="30"/>
        <v>0</v>
      </c>
      <c r="AN8" s="613">
        <f t="shared" si="31"/>
        <v>0</v>
      </c>
      <c r="AO8" s="613">
        <f t="shared" si="32"/>
        <v>0</v>
      </c>
      <c r="AP8" s="406">
        <f t="shared" si="32"/>
        <v>6</v>
      </c>
      <c r="AQ8" s="406">
        <f t="shared" si="32"/>
        <v>0</v>
      </c>
      <c r="AR8" s="613">
        <f t="shared" si="32"/>
        <v>0</v>
      </c>
      <c r="AS8" s="613">
        <f t="shared" si="32"/>
        <v>0</v>
      </c>
      <c r="AT8" s="613">
        <f t="shared" si="32"/>
        <v>0</v>
      </c>
      <c r="AU8" s="626">
        <f t="shared" si="33"/>
        <v>2247</v>
      </c>
      <c r="AV8" s="75" t="str">
        <f t="shared" ref="AV8:AV71" si="34">CONCATENATE(AX8,AY8)</f>
        <v>142EPS037</v>
      </c>
      <c r="AW8" s="872" t="s">
        <v>662</v>
      </c>
      <c r="AX8" s="872">
        <v>142</v>
      </c>
      <c r="AY8" s="872" t="s">
        <v>554</v>
      </c>
      <c r="AZ8" s="873">
        <v>640</v>
      </c>
    </row>
    <row r="9" spans="2:53">
      <c r="B9" s="31" t="str">
        <f t="shared" si="8"/>
        <v>585EPS010</v>
      </c>
      <c r="C9" s="31" t="str">
        <f t="shared" si="9"/>
        <v>585EPS037</v>
      </c>
      <c r="D9" s="31" t="str">
        <f t="shared" si="10"/>
        <v>585EPS016</v>
      </c>
      <c r="E9" s="31" t="str">
        <f t="shared" si="11"/>
        <v>585EPS002</v>
      </c>
      <c r="F9" s="31" t="str">
        <f t="shared" si="4"/>
        <v>585EPS005</v>
      </c>
      <c r="G9" s="31" t="str">
        <f t="shared" si="5"/>
        <v>585EPS040</v>
      </c>
      <c r="H9" s="31" t="str">
        <f t="shared" si="12"/>
        <v>585ESSC24</v>
      </c>
      <c r="I9" s="31" t="str">
        <f t="shared" si="13"/>
        <v>585EAS016</v>
      </c>
      <c r="J9" s="31" t="str">
        <f t="shared" si="14"/>
        <v>585EPS042</v>
      </c>
      <c r="K9" s="31" t="str">
        <f t="shared" si="15"/>
        <v>585EAS027</v>
      </c>
      <c r="L9" s="31" t="str">
        <f t="shared" si="16"/>
        <v>585ESSC91</v>
      </c>
      <c r="M9" s="31" t="str">
        <f t="shared" si="17"/>
        <v>585EPS008</v>
      </c>
      <c r="N9" s="31" t="str">
        <f t="shared" si="18"/>
        <v>585EPSIC3</v>
      </c>
      <c r="O9" s="31" t="str">
        <f t="shared" si="19"/>
        <v>585EPS018</v>
      </c>
      <c r="P9" s="31" t="str">
        <f t="shared" si="20"/>
        <v>585ESSC07</v>
      </c>
      <c r="Q9" s="31" t="str">
        <f t="shared" si="21"/>
        <v>585EPS017</v>
      </c>
      <c r="R9" s="31" t="str">
        <f t="shared" si="22"/>
        <v>585EPS041</v>
      </c>
      <c r="S9" s="31" t="str">
        <f t="shared" si="23"/>
        <v>585EPS048</v>
      </c>
      <c r="T9" s="31" t="str">
        <f t="shared" si="24"/>
        <v>585CCFC55</v>
      </c>
      <c r="U9" s="31" t="str">
        <f t="shared" si="6"/>
        <v>585EPS012</v>
      </c>
      <c r="V9" s="31" t="str">
        <f t="shared" si="25"/>
        <v>585EPS001</v>
      </c>
      <c r="W9" s="449" t="s">
        <v>297</v>
      </c>
      <c r="X9" s="447" t="s">
        <v>661</v>
      </c>
      <c r="Y9" s="495">
        <v>579</v>
      </c>
      <c r="Z9" s="612">
        <f t="shared" si="26"/>
        <v>14</v>
      </c>
      <c r="AA9" s="613">
        <f t="shared" si="27"/>
        <v>14418</v>
      </c>
      <c r="AB9" s="613">
        <f t="shared" si="28"/>
        <v>1</v>
      </c>
      <c r="AC9" s="613">
        <f t="shared" si="28"/>
        <v>1</v>
      </c>
      <c r="AD9" s="613">
        <f t="shared" si="28"/>
        <v>0</v>
      </c>
      <c r="AE9" s="613">
        <f t="shared" si="28"/>
        <v>1679</v>
      </c>
      <c r="AF9" s="613">
        <f t="shared" si="29"/>
        <v>1224</v>
      </c>
      <c r="AG9" s="613">
        <f t="shared" si="30"/>
        <v>2</v>
      </c>
      <c r="AH9" s="406">
        <f t="shared" si="30"/>
        <v>5</v>
      </c>
      <c r="AI9" s="613">
        <f t="shared" si="30"/>
        <v>158</v>
      </c>
      <c r="AJ9" s="613">
        <f t="shared" si="30"/>
        <v>3</v>
      </c>
      <c r="AK9" s="613">
        <f t="shared" si="30"/>
        <v>0</v>
      </c>
      <c r="AL9" s="613">
        <f t="shared" si="30"/>
        <v>0</v>
      </c>
      <c r="AM9" s="613">
        <f t="shared" si="30"/>
        <v>1</v>
      </c>
      <c r="AN9" s="613">
        <f t="shared" si="31"/>
        <v>0</v>
      </c>
      <c r="AO9" s="613">
        <f t="shared" si="32"/>
        <v>0</v>
      </c>
      <c r="AP9" s="406">
        <f t="shared" si="32"/>
        <v>644</v>
      </c>
      <c r="AQ9" s="406">
        <f t="shared" si="32"/>
        <v>0</v>
      </c>
      <c r="AR9" s="613">
        <f t="shared" si="32"/>
        <v>0</v>
      </c>
      <c r="AS9" s="613">
        <f t="shared" si="32"/>
        <v>0</v>
      </c>
      <c r="AT9" s="613">
        <f t="shared" si="32"/>
        <v>0</v>
      </c>
      <c r="AU9" s="626">
        <f t="shared" si="33"/>
        <v>17501</v>
      </c>
      <c r="AV9" s="75" t="str">
        <f t="shared" si="34"/>
        <v>142EPS040</v>
      </c>
      <c r="AW9" s="872" t="s">
        <v>662</v>
      </c>
      <c r="AX9" s="872">
        <v>142</v>
      </c>
      <c r="AY9" s="872" t="s">
        <v>557</v>
      </c>
      <c r="AZ9" s="873">
        <v>160</v>
      </c>
    </row>
    <row r="10" spans="2:53">
      <c r="B10" s="31" t="str">
        <f t="shared" si="8"/>
        <v>591EPS010</v>
      </c>
      <c r="C10" s="31" t="str">
        <f t="shared" si="9"/>
        <v>591EPS037</v>
      </c>
      <c r="D10" s="31" t="str">
        <f t="shared" si="10"/>
        <v>591EPS016</v>
      </c>
      <c r="E10" s="31" t="str">
        <f t="shared" si="11"/>
        <v>591EPS002</v>
      </c>
      <c r="F10" s="31" t="str">
        <f t="shared" si="4"/>
        <v>591EPS005</v>
      </c>
      <c r="G10" s="31" t="str">
        <f t="shared" si="5"/>
        <v>591EPS040</v>
      </c>
      <c r="H10" s="31" t="str">
        <f t="shared" si="12"/>
        <v>591ESSC24</v>
      </c>
      <c r="I10" s="31" t="str">
        <f t="shared" si="13"/>
        <v>591EAS016</v>
      </c>
      <c r="J10" s="31" t="str">
        <f t="shared" si="14"/>
        <v>591EPS042</v>
      </c>
      <c r="K10" s="31" t="str">
        <f t="shared" si="15"/>
        <v>591EAS027</v>
      </c>
      <c r="L10" s="31" t="str">
        <f t="shared" si="16"/>
        <v>591ESSC91</v>
      </c>
      <c r="M10" s="31" t="str">
        <f t="shared" si="17"/>
        <v>591EPS008</v>
      </c>
      <c r="N10" s="31" t="str">
        <f t="shared" si="18"/>
        <v>591EPSIC3</v>
      </c>
      <c r="O10" s="31" t="str">
        <f t="shared" si="19"/>
        <v>591EPS018</v>
      </c>
      <c r="P10" s="31" t="str">
        <f t="shared" si="20"/>
        <v>591ESSC07</v>
      </c>
      <c r="Q10" s="31" t="str">
        <f t="shared" si="21"/>
        <v>591EPS017</v>
      </c>
      <c r="R10" s="31" t="str">
        <f t="shared" si="22"/>
        <v>591EPS041</v>
      </c>
      <c r="S10" s="31" t="str">
        <f t="shared" si="23"/>
        <v>591EPS048</v>
      </c>
      <c r="T10" s="31" t="str">
        <f t="shared" si="24"/>
        <v>591CCFC55</v>
      </c>
      <c r="U10" s="31" t="str">
        <f t="shared" si="6"/>
        <v>591EPS012</v>
      </c>
      <c r="V10" s="31" t="str">
        <f t="shared" si="25"/>
        <v>591EPS001</v>
      </c>
      <c r="W10" s="449" t="s">
        <v>298</v>
      </c>
      <c r="X10" s="447" t="s">
        <v>661</v>
      </c>
      <c r="Y10" s="495">
        <v>585</v>
      </c>
      <c r="Z10" s="612">
        <f t="shared" si="26"/>
        <v>10</v>
      </c>
      <c r="AA10" s="613">
        <f t="shared" si="27"/>
        <v>2618</v>
      </c>
      <c r="AB10" s="613">
        <f t="shared" si="28"/>
        <v>0</v>
      </c>
      <c r="AC10" s="613">
        <f t="shared" si="28"/>
        <v>2</v>
      </c>
      <c r="AD10" s="613">
        <f t="shared" si="28"/>
        <v>0</v>
      </c>
      <c r="AE10" s="613">
        <f t="shared" si="28"/>
        <v>508</v>
      </c>
      <c r="AF10" s="613">
        <f t="shared" si="29"/>
        <v>0</v>
      </c>
      <c r="AG10" s="613">
        <f t="shared" si="30"/>
        <v>0</v>
      </c>
      <c r="AH10" s="406">
        <f t="shared" si="30"/>
        <v>0</v>
      </c>
      <c r="AI10" s="613">
        <f t="shared" si="30"/>
        <v>5</v>
      </c>
      <c r="AJ10" s="613">
        <f t="shared" si="30"/>
        <v>95</v>
      </c>
      <c r="AK10" s="613">
        <f t="shared" si="30"/>
        <v>0</v>
      </c>
      <c r="AL10" s="613">
        <f t="shared" si="30"/>
        <v>0</v>
      </c>
      <c r="AM10" s="613">
        <f t="shared" si="30"/>
        <v>0</v>
      </c>
      <c r="AN10" s="613">
        <f t="shared" si="31"/>
        <v>0</v>
      </c>
      <c r="AO10" s="613">
        <f t="shared" si="32"/>
        <v>0</v>
      </c>
      <c r="AP10" s="406">
        <f t="shared" si="32"/>
        <v>13</v>
      </c>
      <c r="AQ10" s="406">
        <f t="shared" si="32"/>
        <v>0</v>
      </c>
      <c r="AR10" s="613">
        <f t="shared" si="32"/>
        <v>0</v>
      </c>
      <c r="AS10" s="613">
        <f t="shared" si="32"/>
        <v>0</v>
      </c>
      <c r="AT10" s="613">
        <f t="shared" si="32"/>
        <v>0</v>
      </c>
      <c r="AU10" s="626">
        <f t="shared" si="33"/>
        <v>3238</v>
      </c>
      <c r="AV10" s="75" t="str">
        <f t="shared" si="34"/>
        <v>425EPS010</v>
      </c>
      <c r="AW10" s="872" t="s">
        <v>662</v>
      </c>
      <c r="AX10" s="872">
        <v>425</v>
      </c>
      <c r="AY10" s="872" t="s">
        <v>553</v>
      </c>
      <c r="AZ10" s="873">
        <v>4</v>
      </c>
    </row>
    <row r="11" spans="2:53">
      <c r="B11" s="31" t="str">
        <f t="shared" si="8"/>
        <v>893EPS010</v>
      </c>
      <c r="C11" s="31" t="str">
        <f t="shared" si="9"/>
        <v>893EPS037</v>
      </c>
      <c r="D11" s="31" t="str">
        <f t="shared" si="10"/>
        <v>893EPS016</v>
      </c>
      <c r="E11" s="31" t="str">
        <f t="shared" si="11"/>
        <v>893EPS002</v>
      </c>
      <c r="F11" s="31" t="str">
        <f t="shared" si="4"/>
        <v>893EPS005</v>
      </c>
      <c r="G11" s="31" t="str">
        <f t="shared" si="5"/>
        <v>893EPS040</v>
      </c>
      <c r="H11" s="31" t="str">
        <f t="shared" si="12"/>
        <v>893ESSC24</v>
      </c>
      <c r="I11" s="31" t="str">
        <f t="shared" si="13"/>
        <v>893EAS016</v>
      </c>
      <c r="J11" s="31" t="str">
        <f t="shared" si="14"/>
        <v>893EPS042</v>
      </c>
      <c r="K11" s="31" t="str">
        <f t="shared" si="15"/>
        <v>893EAS027</v>
      </c>
      <c r="L11" s="31" t="str">
        <f t="shared" si="16"/>
        <v>893ESSC91</v>
      </c>
      <c r="M11" s="31" t="str">
        <f t="shared" si="17"/>
        <v>893EPS008</v>
      </c>
      <c r="N11" s="31" t="str">
        <f t="shared" si="18"/>
        <v>893EPSIC3</v>
      </c>
      <c r="O11" s="31" t="str">
        <f t="shared" si="19"/>
        <v>893EPS018</v>
      </c>
      <c r="P11" s="31" t="str">
        <f t="shared" si="20"/>
        <v>893ESSC07</v>
      </c>
      <c r="Q11" s="31" t="str">
        <f t="shared" si="21"/>
        <v>893EPS017</v>
      </c>
      <c r="R11" s="31" t="str">
        <f t="shared" si="22"/>
        <v>893EPS041</v>
      </c>
      <c r="S11" s="31" t="str">
        <f t="shared" si="23"/>
        <v>893EPS048</v>
      </c>
      <c r="T11" s="31" t="str">
        <f t="shared" si="24"/>
        <v>893CCFC55</v>
      </c>
      <c r="U11" s="31" t="str">
        <f t="shared" si="6"/>
        <v>893EPS012</v>
      </c>
      <c r="V11" s="31" t="str">
        <f t="shared" si="25"/>
        <v>893EPS001</v>
      </c>
      <c r="W11" s="449" t="s">
        <v>299</v>
      </c>
      <c r="X11" s="447" t="s">
        <v>661</v>
      </c>
      <c r="Y11" s="495">
        <v>591</v>
      </c>
      <c r="Z11" s="612">
        <f t="shared" si="26"/>
        <v>5</v>
      </c>
      <c r="AA11" s="613">
        <f t="shared" si="27"/>
        <v>3967</v>
      </c>
      <c r="AB11" s="613">
        <f t="shared" si="28"/>
        <v>0</v>
      </c>
      <c r="AC11" s="613">
        <f t="shared" si="28"/>
        <v>1</v>
      </c>
      <c r="AD11" s="613">
        <f t="shared" si="28"/>
        <v>0</v>
      </c>
      <c r="AE11" s="613">
        <f t="shared" si="28"/>
        <v>749</v>
      </c>
      <c r="AF11" s="613">
        <f t="shared" si="29"/>
        <v>0</v>
      </c>
      <c r="AG11" s="613">
        <f t="shared" si="30"/>
        <v>0</v>
      </c>
      <c r="AH11" s="406">
        <f t="shared" si="30"/>
        <v>0</v>
      </c>
      <c r="AI11" s="613">
        <f t="shared" si="30"/>
        <v>0</v>
      </c>
      <c r="AJ11" s="613">
        <f t="shared" si="30"/>
        <v>95</v>
      </c>
      <c r="AK11" s="613">
        <f t="shared" si="30"/>
        <v>0</v>
      </c>
      <c r="AL11" s="613">
        <f t="shared" si="30"/>
        <v>0</v>
      </c>
      <c r="AM11" s="613">
        <f t="shared" si="30"/>
        <v>0</v>
      </c>
      <c r="AN11" s="613">
        <f t="shared" si="31"/>
        <v>0</v>
      </c>
      <c r="AO11" s="613">
        <f t="shared" si="32"/>
        <v>0</v>
      </c>
      <c r="AP11" s="406">
        <f t="shared" si="32"/>
        <v>17</v>
      </c>
      <c r="AQ11" s="406">
        <f t="shared" si="32"/>
        <v>0</v>
      </c>
      <c r="AR11" s="613">
        <f t="shared" si="32"/>
        <v>0</v>
      </c>
      <c r="AS11" s="613">
        <f t="shared" si="32"/>
        <v>0</v>
      </c>
      <c r="AT11" s="613">
        <f t="shared" si="32"/>
        <v>0</v>
      </c>
      <c r="AU11" s="626">
        <f t="shared" si="33"/>
        <v>4817</v>
      </c>
      <c r="AV11" s="75" t="str">
        <f t="shared" si="34"/>
        <v>425EPS037</v>
      </c>
      <c r="AW11" s="872" t="s">
        <v>662</v>
      </c>
      <c r="AX11" s="872">
        <v>425</v>
      </c>
      <c r="AY11" s="872" t="s">
        <v>554</v>
      </c>
      <c r="AZ11" s="873">
        <v>1684</v>
      </c>
    </row>
    <row r="12" spans="2:53">
      <c r="B12" s="31" t="str">
        <f t="shared" si="8"/>
        <v>EPS010</v>
      </c>
      <c r="C12" s="31" t="str">
        <f t="shared" si="9"/>
        <v>EPS037</v>
      </c>
      <c r="D12" s="31" t="str">
        <f t="shared" si="10"/>
        <v>EPS016</v>
      </c>
      <c r="E12" s="31" t="str">
        <f t="shared" si="11"/>
        <v>EPS002</v>
      </c>
      <c r="F12" s="31" t="str">
        <f t="shared" si="4"/>
        <v>EPS005</v>
      </c>
      <c r="G12" s="31" t="str">
        <f t="shared" si="5"/>
        <v>EPS040</v>
      </c>
      <c r="H12" s="31" t="str">
        <f t="shared" si="12"/>
        <v>ESSC24</v>
      </c>
      <c r="I12" s="31" t="str">
        <f t="shared" si="13"/>
        <v>EAS016</v>
      </c>
      <c r="J12" s="31" t="str">
        <f t="shared" si="14"/>
        <v>EPS042</v>
      </c>
      <c r="K12" s="31" t="str">
        <f t="shared" si="15"/>
        <v>EAS027</v>
      </c>
      <c r="L12" s="31" t="str">
        <f t="shared" si="16"/>
        <v>ESSC91</v>
      </c>
      <c r="M12" s="31" t="str">
        <f t="shared" si="17"/>
        <v>EPS008</v>
      </c>
      <c r="N12" s="31" t="str">
        <f t="shared" si="18"/>
        <v>EPSIC3</v>
      </c>
      <c r="O12" s="31" t="str">
        <f t="shared" si="19"/>
        <v>EPS018</v>
      </c>
      <c r="P12" s="31" t="str">
        <f t="shared" si="20"/>
        <v>ESSC07</v>
      </c>
      <c r="Q12" s="31" t="str">
        <f t="shared" si="21"/>
        <v>EPS017</v>
      </c>
      <c r="R12" s="31" t="str">
        <f t="shared" si="22"/>
        <v>EPS041</v>
      </c>
      <c r="S12" s="31" t="str">
        <f t="shared" si="23"/>
        <v>EPS048</v>
      </c>
      <c r="T12" s="31" t="str">
        <f t="shared" si="24"/>
        <v>CCFC55</v>
      </c>
      <c r="U12" s="31" t="str">
        <f t="shared" si="6"/>
        <v>EPS012</v>
      </c>
      <c r="V12" s="31" t="str">
        <f t="shared" si="25"/>
        <v>EPS001</v>
      </c>
      <c r="W12" s="449" t="s">
        <v>300</v>
      </c>
      <c r="X12" s="447" t="s">
        <v>661</v>
      </c>
      <c r="Y12" s="495">
        <v>893</v>
      </c>
      <c r="Z12" s="612">
        <f t="shared" si="26"/>
        <v>0</v>
      </c>
      <c r="AA12" s="613">
        <f t="shared" si="27"/>
        <v>866</v>
      </c>
      <c r="AB12" s="613">
        <f t="shared" si="28"/>
        <v>0</v>
      </c>
      <c r="AC12" s="613">
        <f t="shared" si="28"/>
        <v>0</v>
      </c>
      <c r="AD12" s="613">
        <f t="shared" si="28"/>
        <v>0</v>
      </c>
      <c r="AE12" s="613">
        <f t="shared" si="28"/>
        <v>621</v>
      </c>
      <c r="AF12" s="613">
        <f t="shared" si="29"/>
        <v>0</v>
      </c>
      <c r="AG12" s="613">
        <f t="shared" si="30"/>
        <v>0</v>
      </c>
      <c r="AH12" s="406">
        <f t="shared" si="30"/>
        <v>0</v>
      </c>
      <c r="AI12" s="613">
        <f t="shared" si="30"/>
        <v>0</v>
      </c>
      <c r="AJ12" s="613">
        <f t="shared" si="30"/>
        <v>0</v>
      </c>
      <c r="AK12" s="613">
        <f t="shared" si="30"/>
        <v>0</v>
      </c>
      <c r="AL12" s="613">
        <f t="shared" si="30"/>
        <v>0</v>
      </c>
      <c r="AM12" s="613">
        <f t="shared" si="30"/>
        <v>0</v>
      </c>
      <c r="AN12" s="613">
        <f t="shared" si="31"/>
        <v>0</v>
      </c>
      <c r="AO12" s="613">
        <f t="shared" si="32"/>
        <v>0</v>
      </c>
      <c r="AP12" s="406">
        <f t="shared" si="32"/>
        <v>13</v>
      </c>
      <c r="AQ12" s="406">
        <f t="shared" si="32"/>
        <v>0</v>
      </c>
      <c r="AR12" s="613">
        <f t="shared" si="32"/>
        <v>0</v>
      </c>
      <c r="AS12" s="613">
        <f t="shared" si="32"/>
        <v>0</v>
      </c>
      <c r="AT12" s="613">
        <f t="shared" si="32"/>
        <v>0</v>
      </c>
      <c r="AU12" s="626">
        <f t="shared" si="33"/>
        <v>1487</v>
      </c>
      <c r="AV12" s="75" t="str">
        <f t="shared" si="34"/>
        <v>425EPS040</v>
      </c>
      <c r="AW12" s="872" t="s">
        <v>662</v>
      </c>
      <c r="AX12" s="872">
        <v>425</v>
      </c>
      <c r="AY12" s="872" t="s">
        <v>557</v>
      </c>
      <c r="AZ12" s="873">
        <v>553</v>
      </c>
    </row>
    <row r="13" spans="2:53" ht="15.75">
      <c r="B13" s="31" t="str">
        <f t="shared" si="8"/>
        <v>120EPS010</v>
      </c>
      <c r="C13" s="31" t="str">
        <f t="shared" si="9"/>
        <v>120EPS037</v>
      </c>
      <c r="D13" s="31" t="str">
        <f t="shared" si="10"/>
        <v>120EPS016</v>
      </c>
      <c r="E13" s="31" t="str">
        <f t="shared" si="11"/>
        <v>120EPS002</v>
      </c>
      <c r="F13" s="31" t="str">
        <f t="shared" si="4"/>
        <v>120EPS005</v>
      </c>
      <c r="G13" s="31" t="str">
        <f t="shared" si="5"/>
        <v>120EPS040</v>
      </c>
      <c r="H13" s="31" t="str">
        <f t="shared" si="12"/>
        <v>120ESSC24</v>
      </c>
      <c r="I13" s="31" t="str">
        <f t="shared" si="13"/>
        <v>120EAS016</v>
      </c>
      <c r="J13" s="31" t="str">
        <f t="shared" si="14"/>
        <v>120EPS042</v>
      </c>
      <c r="K13" s="31" t="str">
        <f t="shared" si="15"/>
        <v>120EAS027</v>
      </c>
      <c r="L13" s="31" t="str">
        <f t="shared" si="16"/>
        <v>120ESSC91</v>
      </c>
      <c r="M13" s="31" t="str">
        <f t="shared" si="17"/>
        <v>120EPS008</v>
      </c>
      <c r="N13" s="31" t="str">
        <f t="shared" si="18"/>
        <v>120EPSIC3</v>
      </c>
      <c r="O13" s="31" t="str">
        <f t="shared" si="19"/>
        <v>120EPS018</v>
      </c>
      <c r="P13" s="31" t="str">
        <f t="shared" si="20"/>
        <v>120ESSC07</v>
      </c>
      <c r="Q13" s="31" t="str">
        <f t="shared" si="21"/>
        <v>120EPS017</v>
      </c>
      <c r="R13" s="31" t="str">
        <f t="shared" si="22"/>
        <v>120EPS041</v>
      </c>
      <c r="S13" s="31" t="str">
        <f t="shared" si="23"/>
        <v>120EPS048</v>
      </c>
      <c r="T13" s="31" t="str">
        <f t="shared" si="24"/>
        <v>120CCFC55</v>
      </c>
      <c r="U13" s="31" t="str">
        <f t="shared" si="6"/>
        <v>120EPS012</v>
      </c>
      <c r="V13" s="31" t="str">
        <f t="shared" si="25"/>
        <v>120EPS001</v>
      </c>
      <c r="W13" s="618" t="s">
        <v>665</v>
      </c>
      <c r="X13" s="140"/>
      <c r="Y13" s="496"/>
      <c r="Z13" s="620">
        <f t="shared" ref="Z13:AP13" si="35">SUM(Z14:Z19)</f>
        <v>64</v>
      </c>
      <c r="AA13" s="620">
        <f t="shared" si="35"/>
        <v>17427</v>
      </c>
      <c r="AB13" s="620">
        <f t="shared" si="35"/>
        <v>3204</v>
      </c>
      <c r="AC13" s="620">
        <f t="shared" si="35"/>
        <v>2</v>
      </c>
      <c r="AD13" s="620">
        <f t="shared" si="35"/>
        <v>2</v>
      </c>
      <c r="AE13" s="620">
        <f t="shared" si="35"/>
        <v>1724</v>
      </c>
      <c r="AF13" s="620">
        <f t="shared" si="35"/>
        <v>17613</v>
      </c>
      <c r="AG13" s="620">
        <f t="shared" si="35"/>
        <v>3</v>
      </c>
      <c r="AH13" s="573">
        <f t="shared" si="35"/>
        <v>720</v>
      </c>
      <c r="AI13" s="620">
        <f t="shared" si="35"/>
        <v>0</v>
      </c>
      <c r="AJ13" s="620">
        <f t="shared" si="35"/>
        <v>0</v>
      </c>
      <c r="AK13" s="620">
        <f t="shared" si="35"/>
        <v>0</v>
      </c>
      <c r="AL13" s="620">
        <f t="shared" si="35"/>
        <v>227</v>
      </c>
      <c r="AM13" s="620">
        <f t="shared" si="35"/>
        <v>1</v>
      </c>
      <c r="AN13" s="620">
        <f t="shared" si="35"/>
        <v>0</v>
      </c>
      <c r="AO13" s="620">
        <f t="shared" si="35"/>
        <v>0</v>
      </c>
      <c r="AP13" s="573">
        <f t="shared" si="35"/>
        <v>76</v>
      </c>
      <c r="AQ13" s="573">
        <f>SUM(AQ14:AQ19)</f>
        <v>0</v>
      </c>
      <c r="AR13" s="620">
        <f>SUM(AR14:AR19)</f>
        <v>0</v>
      </c>
      <c r="AS13" s="620">
        <f>SUM(AS14:AS19)</f>
        <v>0</v>
      </c>
      <c r="AT13" s="620">
        <f>SUM(AT14:AT19)</f>
        <v>0</v>
      </c>
      <c r="AU13" s="620">
        <f>SUM(AU14:AU19)</f>
        <v>40267</v>
      </c>
      <c r="AV13" s="75" t="str">
        <f t="shared" si="34"/>
        <v>425EPS041</v>
      </c>
      <c r="AW13" s="872" t="s">
        <v>662</v>
      </c>
      <c r="AX13" s="872">
        <v>425</v>
      </c>
      <c r="AY13" s="872" t="s">
        <v>598</v>
      </c>
      <c r="AZ13" s="873">
        <v>6</v>
      </c>
    </row>
    <row r="14" spans="2:53">
      <c r="B14" s="31" t="str">
        <f t="shared" si="8"/>
        <v>154EPS010</v>
      </c>
      <c r="C14" s="31" t="str">
        <f t="shared" si="9"/>
        <v>154EPS037</v>
      </c>
      <c r="D14" s="31" t="str">
        <f t="shared" si="10"/>
        <v>154EPS016</v>
      </c>
      <c r="E14" s="31" t="str">
        <f t="shared" si="11"/>
        <v>154EPS002</v>
      </c>
      <c r="F14" s="31" t="str">
        <f t="shared" si="4"/>
        <v>154EPS005</v>
      </c>
      <c r="G14" s="31" t="str">
        <f t="shared" si="5"/>
        <v>154EPS040</v>
      </c>
      <c r="H14" s="31" t="str">
        <f t="shared" si="12"/>
        <v>154ESSC24</v>
      </c>
      <c r="I14" s="31" t="str">
        <f t="shared" si="13"/>
        <v>154EAS016</v>
      </c>
      <c r="J14" s="31" t="str">
        <f t="shared" si="14"/>
        <v>154EPS042</v>
      </c>
      <c r="K14" s="31" t="str">
        <f t="shared" si="15"/>
        <v>154EAS027</v>
      </c>
      <c r="L14" s="31" t="str">
        <f t="shared" si="16"/>
        <v>154ESSC91</v>
      </c>
      <c r="M14" s="31" t="str">
        <f t="shared" si="17"/>
        <v>154EPS008</v>
      </c>
      <c r="N14" s="31" t="str">
        <f t="shared" si="18"/>
        <v>154EPSIC3</v>
      </c>
      <c r="O14" s="31" t="str">
        <f t="shared" si="19"/>
        <v>154EPS018</v>
      </c>
      <c r="P14" s="31" t="str">
        <f t="shared" si="20"/>
        <v>154ESSC07</v>
      </c>
      <c r="Q14" s="31" t="str">
        <f t="shared" si="21"/>
        <v>154EPS017</v>
      </c>
      <c r="R14" s="31" t="str">
        <f t="shared" si="22"/>
        <v>154EPS041</v>
      </c>
      <c r="S14" s="31" t="str">
        <f t="shared" si="23"/>
        <v>154EPS048</v>
      </c>
      <c r="T14" s="31" t="str">
        <f t="shared" si="24"/>
        <v>154CCFC55</v>
      </c>
      <c r="U14" s="31" t="str">
        <f t="shared" si="6"/>
        <v>154EPS012</v>
      </c>
      <c r="V14" s="31" t="str">
        <f t="shared" si="25"/>
        <v>154EPS001</v>
      </c>
      <c r="W14" s="449" t="s">
        <v>302</v>
      </c>
      <c r="X14" s="447" t="s">
        <v>665</v>
      </c>
      <c r="Y14" s="495">
        <v>120</v>
      </c>
      <c r="Z14" s="612">
        <f t="shared" ref="Z14:Z19" si="36">IFERROR(VLOOKUP(B13,$AV$7:$AZ$950,5,0),0)</f>
        <v>0</v>
      </c>
      <c r="AA14" s="613">
        <f t="shared" ref="AA14:AA19" si="37">IFERROR(VLOOKUP(C13,$AV$7:$AZ$950,5,0),0)+AP14</f>
        <v>342</v>
      </c>
      <c r="AB14" s="613">
        <f t="shared" ref="AB14:AE19" si="38">IFERROR(VLOOKUP(D13,$AV$7:$AZ$950,5,0),0)</f>
        <v>0</v>
      </c>
      <c r="AC14" s="613">
        <f t="shared" si="38"/>
        <v>0</v>
      </c>
      <c r="AD14" s="613">
        <f t="shared" si="38"/>
        <v>0</v>
      </c>
      <c r="AE14" s="613">
        <f t="shared" si="38"/>
        <v>7</v>
      </c>
      <c r="AF14" s="613">
        <f t="shared" ref="AF14:AF19" si="39">IFERROR(VLOOKUP(H13,$AV$7:$AZ$950,5,0),0)+AH14</f>
        <v>1173</v>
      </c>
      <c r="AG14" s="613">
        <f t="shared" ref="AG14:AM19" si="40">IFERROR(VLOOKUP(I13,$AV$7:$AZ$950,5,0),0)</f>
        <v>0</v>
      </c>
      <c r="AH14" s="406">
        <f t="shared" si="40"/>
        <v>18</v>
      </c>
      <c r="AI14" s="613">
        <f t="shared" si="40"/>
        <v>0</v>
      </c>
      <c r="AJ14" s="613">
        <f t="shared" si="40"/>
        <v>0</v>
      </c>
      <c r="AK14" s="613">
        <f t="shared" si="40"/>
        <v>0</v>
      </c>
      <c r="AL14" s="613">
        <f t="shared" si="40"/>
        <v>39</v>
      </c>
      <c r="AM14" s="613">
        <f t="shared" si="40"/>
        <v>1</v>
      </c>
      <c r="AN14" s="613">
        <f t="shared" ref="AN14:AN19" si="41">IFERROR(VLOOKUP(P13,$AV$7:$AZ$950,5,0),0)+AQ14</f>
        <v>0</v>
      </c>
      <c r="AO14" s="613">
        <f t="shared" ref="AO14:AT19" si="42">IFERROR(VLOOKUP(Q13,$AV$7:$AZ$950,5,0),0)</f>
        <v>0</v>
      </c>
      <c r="AP14" s="406">
        <f t="shared" si="42"/>
        <v>3</v>
      </c>
      <c r="AQ14" s="406">
        <f t="shared" si="42"/>
        <v>0</v>
      </c>
      <c r="AR14" s="613">
        <f t="shared" si="42"/>
        <v>0</v>
      </c>
      <c r="AS14" s="613">
        <f t="shared" si="42"/>
        <v>0</v>
      </c>
      <c r="AT14" s="613">
        <f t="shared" si="42"/>
        <v>0</v>
      </c>
      <c r="AU14" s="626">
        <f t="shared" ref="AU14:AU19" si="43">SUM(Z14:AT14)-AH14-AP14</f>
        <v>1562</v>
      </c>
      <c r="AV14" s="75" t="str">
        <f t="shared" si="34"/>
        <v>579EAS016</v>
      </c>
      <c r="AW14" s="872" t="s">
        <v>662</v>
      </c>
      <c r="AX14" s="872">
        <v>579</v>
      </c>
      <c r="AY14" s="872" t="s">
        <v>560</v>
      </c>
      <c r="AZ14" s="873">
        <v>2</v>
      </c>
    </row>
    <row r="15" spans="2:53">
      <c r="B15" s="31" t="str">
        <f t="shared" si="8"/>
        <v>250EPS010</v>
      </c>
      <c r="C15" s="31" t="str">
        <f t="shared" si="9"/>
        <v>250EPS037</v>
      </c>
      <c r="D15" s="31" t="str">
        <f t="shared" si="10"/>
        <v>250EPS016</v>
      </c>
      <c r="E15" s="31" t="str">
        <f t="shared" si="11"/>
        <v>250EPS002</v>
      </c>
      <c r="F15" s="31" t="str">
        <f t="shared" si="4"/>
        <v>250EPS005</v>
      </c>
      <c r="G15" s="31" t="str">
        <f t="shared" si="5"/>
        <v>250EPS040</v>
      </c>
      <c r="H15" s="31" t="str">
        <f t="shared" si="12"/>
        <v>250ESSC24</v>
      </c>
      <c r="I15" s="31" t="str">
        <f t="shared" si="13"/>
        <v>250EAS016</v>
      </c>
      <c r="J15" s="31" t="str">
        <f t="shared" si="14"/>
        <v>250EPS042</v>
      </c>
      <c r="K15" s="31" t="str">
        <f t="shared" si="15"/>
        <v>250EAS027</v>
      </c>
      <c r="L15" s="31" t="str">
        <f t="shared" si="16"/>
        <v>250ESSC91</v>
      </c>
      <c r="M15" s="31" t="str">
        <f t="shared" si="17"/>
        <v>250EPS008</v>
      </c>
      <c r="N15" s="31" t="str">
        <f t="shared" si="18"/>
        <v>250EPSIC3</v>
      </c>
      <c r="O15" s="31" t="str">
        <f t="shared" si="19"/>
        <v>250EPS018</v>
      </c>
      <c r="P15" s="31" t="str">
        <f t="shared" si="20"/>
        <v>250ESSC07</v>
      </c>
      <c r="Q15" s="31" t="str">
        <f t="shared" si="21"/>
        <v>250EPS017</v>
      </c>
      <c r="R15" s="31" t="str">
        <f t="shared" si="22"/>
        <v>250EPS041</v>
      </c>
      <c r="S15" s="31" t="str">
        <f t="shared" si="23"/>
        <v>250EPS048</v>
      </c>
      <c r="T15" s="31" t="str">
        <f t="shared" si="24"/>
        <v>250CCFC55</v>
      </c>
      <c r="U15" s="31" t="str">
        <f t="shared" si="6"/>
        <v>250EPS012</v>
      </c>
      <c r="V15" s="31" t="str">
        <f t="shared" si="25"/>
        <v>250EPS001</v>
      </c>
      <c r="W15" s="449" t="s">
        <v>303</v>
      </c>
      <c r="X15" s="447" t="s">
        <v>665</v>
      </c>
      <c r="Y15" s="495">
        <v>154</v>
      </c>
      <c r="Z15" s="612">
        <f t="shared" si="36"/>
        <v>48</v>
      </c>
      <c r="AA15" s="613">
        <f t="shared" si="37"/>
        <v>9933</v>
      </c>
      <c r="AB15" s="613">
        <f t="shared" si="38"/>
        <v>3204</v>
      </c>
      <c r="AC15" s="613">
        <f t="shared" si="38"/>
        <v>2</v>
      </c>
      <c r="AD15" s="613">
        <f t="shared" si="38"/>
        <v>2</v>
      </c>
      <c r="AE15" s="613">
        <f t="shared" si="38"/>
        <v>1275</v>
      </c>
      <c r="AF15" s="613">
        <f t="shared" si="39"/>
        <v>8871</v>
      </c>
      <c r="AG15" s="613">
        <f t="shared" si="40"/>
        <v>3</v>
      </c>
      <c r="AH15" s="406">
        <f t="shared" si="40"/>
        <v>486</v>
      </c>
      <c r="AI15" s="613">
        <f t="shared" si="40"/>
        <v>0</v>
      </c>
      <c r="AJ15" s="613">
        <f t="shared" si="40"/>
        <v>0</v>
      </c>
      <c r="AK15" s="613">
        <f t="shared" si="40"/>
        <v>0</v>
      </c>
      <c r="AL15" s="613">
        <f t="shared" si="40"/>
        <v>93</v>
      </c>
      <c r="AM15" s="613">
        <f t="shared" si="40"/>
        <v>0</v>
      </c>
      <c r="AN15" s="613">
        <f t="shared" si="41"/>
        <v>0</v>
      </c>
      <c r="AO15" s="613">
        <f t="shared" si="42"/>
        <v>0</v>
      </c>
      <c r="AP15" s="406">
        <f t="shared" si="42"/>
        <v>45</v>
      </c>
      <c r="AQ15" s="406">
        <f t="shared" si="42"/>
        <v>0</v>
      </c>
      <c r="AR15" s="613">
        <f t="shared" si="42"/>
        <v>0</v>
      </c>
      <c r="AS15" s="613">
        <f t="shared" si="42"/>
        <v>0</v>
      </c>
      <c r="AT15" s="613">
        <f t="shared" si="42"/>
        <v>0</v>
      </c>
      <c r="AU15" s="626">
        <f t="shared" si="43"/>
        <v>23431</v>
      </c>
      <c r="AV15" s="75" t="str">
        <f t="shared" si="34"/>
        <v>579EAS027</v>
      </c>
      <c r="AW15" s="872" t="s">
        <v>662</v>
      </c>
      <c r="AX15" s="872">
        <v>579</v>
      </c>
      <c r="AY15" s="872" t="s">
        <v>565</v>
      </c>
      <c r="AZ15" s="873">
        <v>158</v>
      </c>
    </row>
    <row r="16" spans="2:53">
      <c r="B16" s="31" t="str">
        <f t="shared" si="8"/>
        <v>495EPS010</v>
      </c>
      <c r="C16" s="31" t="str">
        <f t="shared" si="9"/>
        <v>495EPS037</v>
      </c>
      <c r="D16" s="31" t="str">
        <f t="shared" si="10"/>
        <v>495EPS016</v>
      </c>
      <c r="E16" s="31" t="str">
        <f t="shared" si="11"/>
        <v>495EPS002</v>
      </c>
      <c r="F16" s="31" t="str">
        <f t="shared" si="4"/>
        <v>495EPS005</v>
      </c>
      <c r="G16" s="31" t="str">
        <f t="shared" si="5"/>
        <v>495EPS040</v>
      </c>
      <c r="H16" s="31" t="str">
        <f t="shared" si="12"/>
        <v>495ESSC24</v>
      </c>
      <c r="I16" s="31" t="str">
        <f t="shared" si="13"/>
        <v>495EAS016</v>
      </c>
      <c r="J16" s="31" t="str">
        <f t="shared" si="14"/>
        <v>495EPS042</v>
      </c>
      <c r="K16" s="31" t="str">
        <f t="shared" si="15"/>
        <v>495EAS027</v>
      </c>
      <c r="L16" s="31" t="str">
        <f t="shared" si="16"/>
        <v>495ESSC91</v>
      </c>
      <c r="M16" s="31" t="str">
        <f t="shared" si="17"/>
        <v>495EPS008</v>
      </c>
      <c r="N16" s="31" t="str">
        <f t="shared" si="18"/>
        <v>495EPSIC3</v>
      </c>
      <c r="O16" s="31" t="str">
        <f t="shared" si="19"/>
        <v>495EPS018</v>
      </c>
      <c r="P16" s="31" t="str">
        <f t="shared" si="20"/>
        <v>495ESSC07</v>
      </c>
      <c r="Q16" s="31" t="str">
        <f t="shared" si="21"/>
        <v>495EPS017</v>
      </c>
      <c r="R16" s="31" t="str">
        <f t="shared" si="22"/>
        <v>495EPS041</v>
      </c>
      <c r="S16" s="31" t="str">
        <f t="shared" si="23"/>
        <v>495EPS048</v>
      </c>
      <c r="T16" s="31" t="str">
        <f t="shared" si="24"/>
        <v>495CCFC55</v>
      </c>
      <c r="U16" s="31" t="str">
        <f t="shared" si="6"/>
        <v>495EPS012</v>
      </c>
      <c r="V16" s="31" t="str">
        <f t="shared" si="25"/>
        <v>495EPS001</v>
      </c>
      <c r="W16" s="449" t="s">
        <v>304</v>
      </c>
      <c r="X16" s="447" t="s">
        <v>665</v>
      </c>
      <c r="Y16" s="495">
        <v>250</v>
      </c>
      <c r="Z16" s="612">
        <f t="shared" si="36"/>
        <v>7</v>
      </c>
      <c r="AA16" s="613">
        <f t="shared" si="37"/>
        <v>5529</v>
      </c>
      <c r="AB16" s="613">
        <f t="shared" si="38"/>
        <v>0</v>
      </c>
      <c r="AC16" s="613">
        <f t="shared" si="38"/>
        <v>0</v>
      </c>
      <c r="AD16" s="613">
        <f t="shared" si="38"/>
        <v>0</v>
      </c>
      <c r="AE16" s="613">
        <f t="shared" si="38"/>
        <v>141</v>
      </c>
      <c r="AF16" s="613">
        <f t="shared" si="39"/>
        <v>4011</v>
      </c>
      <c r="AG16" s="613">
        <f t="shared" si="40"/>
        <v>0</v>
      </c>
      <c r="AH16" s="406">
        <f t="shared" si="40"/>
        <v>159</v>
      </c>
      <c r="AI16" s="613">
        <f t="shared" si="40"/>
        <v>0</v>
      </c>
      <c r="AJ16" s="613">
        <f t="shared" si="40"/>
        <v>0</v>
      </c>
      <c r="AK16" s="613">
        <f t="shared" si="40"/>
        <v>0</v>
      </c>
      <c r="AL16" s="613">
        <f t="shared" si="40"/>
        <v>44</v>
      </c>
      <c r="AM16" s="613">
        <f t="shared" si="40"/>
        <v>0</v>
      </c>
      <c r="AN16" s="613">
        <f t="shared" si="41"/>
        <v>0</v>
      </c>
      <c r="AO16" s="613">
        <f t="shared" si="42"/>
        <v>0</v>
      </c>
      <c r="AP16" s="406">
        <f t="shared" si="42"/>
        <v>15</v>
      </c>
      <c r="AQ16" s="406">
        <f t="shared" si="42"/>
        <v>0</v>
      </c>
      <c r="AR16" s="613">
        <f t="shared" si="42"/>
        <v>0</v>
      </c>
      <c r="AS16" s="613">
        <f t="shared" si="42"/>
        <v>0</v>
      </c>
      <c r="AT16" s="613">
        <f t="shared" si="42"/>
        <v>0</v>
      </c>
      <c r="AU16" s="626">
        <f t="shared" si="43"/>
        <v>9732</v>
      </c>
      <c r="AV16" s="75" t="str">
        <f t="shared" si="34"/>
        <v>579EPS002</v>
      </c>
      <c r="AW16" s="872" t="s">
        <v>662</v>
      </c>
      <c r="AX16" s="872">
        <v>579</v>
      </c>
      <c r="AY16" s="872" t="s">
        <v>555</v>
      </c>
      <c r="AZ16" s="873">
        <v>1</v>
      </c>
      <c r="BA16" s="837"/>
    </row>
    <row r="17" spans="2:53">
      <c r="B17" s="31" t="str">
        <f t="shared" si="8"/>
        <v>790EPS010</v>
      </c>
      <c r="C17" s="31" t="str">
        <f t="shared" si="9"/>
        <v>790EPS037</v>
      </c>
      <c r="D17" s="31" t="str">
        <f t="shared" si="10"/>
        <v>790EPS016</v>
      </c>
      <c r="E17" s="31" t="str">
        <f t="shared" si="11"/>
        <v>790EPS002</v>
      </c>
      <c r="F17" s="31" t="str">
        <f t="shared" si="4"/>
        <v>790EPS005</v>
      </c>
      <c r="G17" s="31" t="str">
        <f t="shared" si="5"/>
        <v>790EPS040</v>
      </c>
      <c r="H17" s="31" t="str">
        <f t="shared" si="12"/>
        <v>790ESSC24</v>
      </c>
      <c r="I17" s="31" t="str">
        <f t="shared" si="13"/>
        <v>790EAS016</v>
      </c>
      <c r="J17" s="31" t="str">
        <f t="shared" si="14"/>
        <v>790EPS042</v>
      </c>
      <c r="K17" s="31" t="str">
        <f t="shared" si="15"/>
        <v>790EAS027</v>
      </c>
      <c r="L17" s="31" t="str">
        <f t="shared" si="16"/>
        <v>790ESSC91</v>
      </c>
      <c r="M17" s="31" t="str">
        <f t="shared" si="17"/>
        <v>790EPS008</v>
      </c>
      <c r="N17" s="31" t="str">
        <f t="shared" si="18"/>
        <v>790EPSIC3</v>
      </c>
      <c r="O17" s="31" t="str">
        <f t="shared" si="19"/>
        <v>790EPS018</v>
      </c>
      <c r="P17" s="31" t="str">
        <f t="shared" si="20"/>
        <v>790ESSC07</v>
      </c>
      <c r="Q17" s="31" t="str">
        <f t="shared" si="21"/>
        <v>790EPS017</v>
      </c>
      <c r="R17" s="31" t="str">
        <f t="shared" si="22"/>
        <v>790EPS041</v>
      </c>
      <c r="S17" s="31" t="str">
        <f t="shared" si="23"/>
        <v>790EPS048</v>
      </c>
      <c r="T17" s="31" t="str">
        <f t="shared" si="24"/>
        <v>790CCFC55</v>
      </c>
      <c r="U17" s="31" t="str">
        <f t="shared" si="6"/>
        <v>790EPS012</v>
      </c>
      <c r="V17" s="31" t="str">
        <f t="shared" si="25"/>
        <v>790EPS001</v>
      </c>
      <c r="W17" s="449" t="s">
        <v>305</v>
      </c>
      <c r="X17" s="447" t="s">
        <v>665</v>
      </c>
      <c r="Y17" s="495">
        <v>495</v>
      </c>
      <c r="Z17" s="612">
        <f t="shared" si="36"/>
        <v>1</v>
      </c>
      <c r="AA17" s="613">
        <f t="shared" si="37"/>
        <v>364</v>
      </c>
      <c r="AB17" s="613">
        <f t="shared" si="38"/>
        <v>0</v>
      </c>
      <c r="AC17" s="613">
        <f t="shared" si="38"/>
        <v>0</v>
      </c>
      <c r="AD17" s="613">
        <f t="shared" si="38"/>
        <v>0</v>
      </c>
      <c r="AE17" s="613">
        <f t="shared" si="38"/>
        <v>6</v>
      </c>
      <c r="AF17" s="613">
        <f t="shared" si="39"/>
        <v>1003</v>
      </c>
      <c r="AG17" s="613">
        <f t="shared" si="40"/>
        <v>0</v>
      </c>
      <c r="AH17" s="406">
        <f t="shared" si="40"/>
        <v>21</v>
      </c>
      <c r="AI17" s="613">
        <f t="shared" si="40"/>
        <v>0</v>
      </c>
      <c r="AJ17" s="613">
        <f t="shared" si="40"/>
        <v>0</v>
      </c>
      <c r="AK17" s="613">
        <f t="shared" si="40"/>
        <v>0</v>
      </c>
      <c r="AL17" s="613">
        <f t="shared" si="40"/>
        <v>0</v>
      </c>
      <c r="AM17" s="613">
        <f t="shared" si="40"/>
        <v>0</v>
      </c>
      <c r="AN17" s="613">
        <f t="shared" si="41"/>
        <v>0</v>
      </c>
      <c r="AO17" s="613">
        <f t="shared" si="42"/>
        <v>0</v>
      </c>
      <c r="AP17" s="406">
        <f t="shared" si="42"/>
        <v>4</v>
      </c>
      <c r="AQ17" s="406">
        <f t="shared" si="42"/>
        <v>0</v>
      </c>
      <c r="AR17" s="613">
        <f t="shared" si="42"/>
        <v>0</v>
      </c>
      <c r="AS17" s="613">
        <f t="shared" si="42"/>
        <v>0</v>
      </c>
      <c r="AT17" s="613">
        <f t="shared" si="42"/>
        <v>0</v>
      </c>
      <c r="AU17" s="626">
        <f t="shared" si="43"/>
        <v>1374</v>
      </c>
      <c r="AV17" s="75" t="str">
        <f t="shared" si="34"/>
        <v>579EPS010</v>
      </c>
      <c r="AW17" s="872" t="s">
        <v>662</v>
      </c>
      <c r="AX17" s="872">
        <v>579</v>
      </c>
      <c r="AY17" s="872" t="s">
        <v>553</v>
      </c>
      <c r="AZ17" s="873">
        <v>14</v>
      </c>
    </row>
    <row r="18" spans="2:53">
      <c r="B18" s="31" t="str">
        <f t="shared" si="8"/>
        <v>895EPS010</v>
      </c>
      <c r="C18" s="31" t="str">
        <f t="shared" si="9"/>
        <v>895EPS037</v>
      </c>
      <c r="D18" s="31" t="str">
        <f t="shared" si="10"/>
        <v>895EPS016</v>
      </c>
      <c r="E18" s="31" t="str">
        <f t="shared" si="11"/>
        <v>895EPS002</v>
      </c>
      <c r="F18" s="31" t="str">
        <f t="shared" si="4"/>
        <v>895EPS005</v>
      </c>
      <c r="G18" s="31" t="str">
        <f t="shared" si="5"/>
        <v>895EPS040</v>
      </c>
      <c r="H18" s="31" t="str">
        <f t="shared" si="12"/>
        <v>895ESSC24</v>
      </c>
      <c r="I18" s="31" t="str">
        <f t="shared" si="13"/>
        <v>895EAS016</v>
      </c>
      <c r="J18" s="31" t="str">
        <f t="shared" si="14"/>
        <v>895EPS042</v>
      </c>
      <c r="K18" s="31" t="str">
        <f t="shared" si="15"/>
        <v>895EAS027</v>
      </c>
      <c r="L18" s="31" t="str">
        <f t="shared" si="16"/>
        <v>895ESSC91</v>
      </c>
      <c r="M18" s="31" t="str">
        <f t="shared" si="17"/>
        <v>895EPS008</v>
      </c>
      <c r="N18" s="31" t="str">
        <f t="shared" si="18"/>
        <v>895EPSIC3</v>
      </c>
      <c r="O18" s="31" t="str">
        <f t="shared" si="19"/>
        <v>895EPS018</v>
      </c>
      <c r="P18" s="31" t="str">
        <f t="shared" si="20"/>
        <v>895ESSC07</v>
      </c>
      <c r="Q18" s="31" t="str">
        <f t="shared" si="21"/>
        <v>895EPS017</v>
      </c>
      <c r="R18" s="31" t="str">
        <f t="shared" si="22"/>
        <v>895EPS041</v>
      </c>
      <c r="S18" s="31" t="str">
        <f t="shared" si="23"/>
        <v>895EPS048</v>
      </c>
      <c r="T18" s="31" t="str">
        <f t="shared" si="24"/>
        <v>895CCFC55</v>
      </c>
      <c r="U18" s="31" t="str">
        <f t="shared" si="6"/>
        <v>895EPS012</v>
      </c>
      <c r="V18" s="31" t="str">
        <f t="shared" si="25"/>
        <v>895EPS001</v>
      </c>
      <c r="W18" s="449" t="s">
        <v>306</v>
      </c>
      <c r="X18" s="447" t="s">
        <v>665</v>
      </c>
      <c r="Y18" s="495">
        <v>790</v>
      </c>
      <c r="Z18" s="612">
        <f t="shared" si="36"/>
        <v>4</v>
      </c>
      <c r="AA18" s="613">
        <f t="shared" si="37"/>
        <v>541</v>
      </c>
      <c r="AB18" s="613">
        <f t="shared" si="38"/>
        <v>0</v>
      </c>
      <c r="AC18" s="613">
        <f t="shared" si="38"/>
        <v>0</v>
      </c>
      <c r="AD18" s="613">
        <f t="shared" si="38"/>
        <v>0</v>
      </c>
      <c r="AE18" s="613">
        <f t="shared" si="38"/>
        <v>187</v>
      </c>
      <c r="AF18" s="613">
        <f t="shared" si="39"/>
        <v>1390</v>
      </c>
      <c r="AG18" s="613">
        <f t="shared" si="40"/>
        <v>0</v>
      </c>
      <c r="AH18" s="406">
        <f t="shared" si="40"/>
        <v>22</v>
      </c>
      <c r="AI18" s="613">
        <f t="shared" si="40"/>
        <v>0</v>
      </c>
      <c r="AJ18" s="613">
        <f t="shared" si="40"/>
        <v>0</v>
      </c>
      <c r="AK18" s="613">
        <f t="shared" si="40"/>
        <v>0</v>
      </c>
      <c r="AL18" s="613">
        <f t="shared" si="40"/>
        <v>0</v>
      </c>
      <c r="AM18" s="613">
        <f t="shared" si="40"/>
        <v>0</v>
      </c>
      <c r="AN18" s="613">
        <f t="shared" si="41"/>
        <v>0</v>
      </c>
      <c r="AO18" s="613">
        <f t="shared" si="42"/>
        <v>0</v>
      </c>
      <c r="AP18" s="406">
        <f t="shared" si="42"/>
        <v>7</v>
      </c>
      <c r="AQ18" s="406">
        <f t="shared" si="42"/>
        <v>0</v>
      </c>
      <c r="AR18" s="613">
        <f t="shared" si="42"/>
        <v>0</v>
      </c>
      <c r="AS18" s="613">
        <f t="shared" si="42"/>
        <v>0</v>
      </c>
      <c r="AT18" s="613">
        <f t="shared" si="42"/>
        <v>0</v>
      </c>
      <c r="AU18" s="626">
        <f t="shared" si="43"/>
        <v>2122</v>
      </c>
      <c r="AV18" s="75" t="str">
        <f t="shared" si="34"/>
        <v>579EPS016</v>
      </c>
      <c r="AW18" s="872" t="s">
        <v>662</v>
      </c>
      <c r="AX18" s="872">
        <v>579</v>
      </c>
      <c r="AY18" s="872" t="s">
        <v>556</v>
      </c>
      <c r="AZ18" s="873">
        <v>1</v>
      </c>
      <c r="BA18" s="874"/>
    </row>
    <row r="19" spans="2:53">
      <c r="B19" s="31" t="str">
        <f t="shared" si="8"/>
        <v>EPS010</v>
      </c>
      <c r="C19" s="31" t="str">
        <f t="shared" si="9"/>
        <v>EPS037</v>
      </c>
      <c r="D19" s="31" t="str">
        <f t="shared" si="10"/>
        <v>EPS016</v>
      </c>
      <c r="E19" s="31" t="str">
        <f t="shared" si="11"/>
        <v>EPS002</v>
      </c>
      <c r="F19" s="31" t="str">
        <f t="shared" si="4"/>
        <v>EPS005</v>
      </c>
      <c r="G19" s="31" t="str">
        <f t="shared" si="5"/>
        <v>EPS040</v>
      </c>
      <c r="H19" s="31" t="str">
        <f t="shared" si="12"/>
        <v>ESSC24</v>
      </c>
      <c r="I19" s="31" t="str">
        <f t="shared" si="13"/>
        <v>EAS016</v>
      </c>
      <c r="J19" s="31" t="str">
        <f t="shared" si="14"/>
        <v>EPS042</v>
      </c>
      <c r="K19" s="31" t="str">
        <f t="shared" si="15"/>
        <v>EAS027</v>
      </c>
      <c r="L19" s="31" t="str">
        <f t="shared" si="16"/>
        <v>ESSC91</v>
      </c>
      <c r="M19" s="31" t="str">
        <f t="shared" si="17"/>
        <v>EPS008</v>
      </c>
      <c r="N19" s="31" t="str">
        <f t="shared" si="18"/>
        <v>EPSIC3</v>
      </c>
      <c r="O19" s="31" t="str">
        <f t="shared" si="19"/>
        <v>EPS018</v>
      </c>
      <c r="P19" s="31" t="str">
        <f t="shared" si="20"/>
        <v>ESSC07</v>
      </c>
      <c r="Q19" s="31" t="str">
        <f t="shared" si="21"/>
        <v>EPS017</v>
      </c>
      <c r="R19" s="31" t="str">
        <f t="shared" si="22"/>
        <v>EPS041</v>
      </c>
      <c r="S19" s="31" t="str">
        <f t="shared" si="23"/>
        <v>EPS048</v>
      </c>
      <c r="T19" s="31" t="str">
        <f t="shared" si="24"/>
        <v>CCFC55</v>
      </c>
      <c r="U19" s="31" t="str">
        <f t="shared" si="6"/>
        <v>EPS012</v>
      </c>
      <c r="V19" s="31" t="str">
        <f t="shared" si="25"/>
        <v>EPS001</v>
      </c>
      <c r="W19" s="449" t="s">
        <v>307</v>
      </c>
      <c r="X19" s="447" t="s">
        <v>665</v>
      </c>
      <c r="Y19" s="495">
        <v>895</v>
      </c>
      <c r="Z19" s="612">
        <f t="shared" si="36"/>
        <v>4</v>
      </c>
      <c r="AA19" s="613">
        <f t="shared" si="37"/>
        <v>718</v>
      </c>
      <c r="AB19" s="613">
        <f t="shared" si="38"/>
        <v>0</v>
      </c>
      <c r="AC19" s="613">
        <f t="shared" si="38"/>
        <v>0</v>
      </c>
      <c r="AD19" s="613">
        <f t="shared" si="38"/>
        <v>0</v>
      </c>
      <c r="AE19" s="613">
        <f t="shared" si="38"/>
        <v>108</v>
      </c>
      <c r="AF19" s="613">
        <f t="shared" si="39"/>
        <v>1165</v>
      </c>
      <c r="AG19" s="613">
        <f t="shared" si="40"/>
        <v>0</v>
      </c>
      <c r="AH19" s="406">
        <f t="shared" si="40"/>
        <v>14</v>
      </c>
      <c r="AI19" s="613">
        <f t="shared" si="40"/>
        <v>0</v>
      </c>
      <c r="AJ19" s="613">
        <f t="shared" si="40"/>
        <v>0</v>
      </c>
      <c r="AK19" s="613">
        <f t="shared" si="40"/>
        <v>0</v>
      </c>
      <c r="AL19" s="613">
        <f t="shared" si="40"/>
        <v>51</v>
      </c>
      <c r="AM19" s="613">
        <f t="shared" si="40"/>
        <v>0</v>
      </c>
      <c r="AN19" s="613">
        <f t="shared" si="41"/>
        <v>0</v>
      </c>
      <c r="AO19" s="613">
        <f t="shared" si="42"/>
        <v>0</v>
      </c>
      <c r="AP19" s="406">
        <f t="shared" si="42"/>
        <v>2</v>
      </c>
      <c r="AQ19" s="406">
        <f t="shared" si="42"/>
        <v>0</v>
      </c>
      <c r="AR19" s="613">
        <f t="shared" si="42"/>
        <v>0</v>
      </c>
      <c r="AS19" s="613">
        <f t="shared" si="42"/>
        <v>0</v>
      </c>
      <c r="AT19" s="613">
        <f t="shared" si="42"/>
        <v>0</v>
      </c>
      <c r="AU19" s="626">
        <f t="shared" si="43"/>
        <v>2046</v>
      </c>
      <c r="AV19" s="75" t="str">
        <f t="shared" si="34"/>
        <v>579EPS018</v>
      </c>
      <c r="AW19" s="872" t="s">
        <v>662</v>
      </c>
      <c r="AX19" s="872">
        <v>579</v>
      </c>
      <c r="AY19" s="872" t="s">
        <v>568</v>
      </c>
      <c r="AZ19" s="873">
        <v>1</v>
      </c>
    </row>
    <row r="20" spans="2:53" ht="15.75">
      <c r="B20" s="31" t="str">
        <f t="shared" si="8"/>
        <v>45EPS010</v>
      </c>
      <c r="C20" s="31" t="str">
        <f t="shared" si="9"/>
        <v>45EPS037</v>
      </c>
      <c r="D20" s="31" t="str">
        <f t="shared" si="10"/>
        <v>45EPS016</v>
      </c>
      <c r="E20" s="31" t="str">
        <f t="shared" si="11"/>
        <v>45EPS002</v>
      </c>
      <c r="F20" s="31" t="str">
        <f t="shared" si="4"/>
        <v>45EPS005</v>
      </c>
      <c r="G20" s="31" t="str">
        <f t="shared" si="5"/>
        <v>45EPS040</v>
      </c>
      <c r="H20" s="31" t="str">
        <f t="shared" si="12"/>
        <v>45ESSC24</v>
      </c>
      <c r="I20" s="31" t="str">
        <f t="shared" si="13"/>
        <v>45EAS016</v>
      </c>
      <c r="J20" s="31" t="str">
        <f t="shared" si="14"/>
        <v>45EPS042</v>
      </c>
      <c r="K20" s="31" t="str">
        <f t="shared" si="15"/>
        <v>45EAS027</v>
      </c>
      <c r="L20" s="31" t="str">
        <f t="shared" si="16"/>
        <v>45ESSC91</v>
      </c>
      <c r="M20" s="31" t="str">
        <f t="shared" si="17"/>
        <v>45EPS008</v>
      </c>
      <c r="N20" s="31" t="str">
        <f t="shared" si="18"/>
        <v>45EPSIC3</v>
      </c>
      <c r="O20" s="31" t="str">
        <f t="shared" si="19"/>
        <v>45EPS018</v>
      </c>
      <c r="P20" s="31" t="str">
        <f t="shared" si="20"/>
        <v>45ESSC07</v>
      </c>
      <c r="Q20" s="31" t="str">
        <f t="shared" si="21"/>
        <v>45EPS017</v>
      </c>
      <c r="R20" s="31" t="str">
        <f t="shared" si="22"/>
        <v>45EPS041</v>
      </c>
      <c r="S20" s="31" t="str">
        <f t="shared" si="23"/>
        <v>45EPS048</v>
      </c>
      <c r="T20" s="31" t="str">
        <f t="shared" si="24"/>
        <v>45CCFC55</v>
      </c>
      <c r="U20" s="31" t="str">
        <f t="shared" si="6"/>
        <v>45EPS012</v>
      </c>
      <c r="V20" s="31" t="str">
        <f t="shared" si="25"/>
        <v>45EPS001</v>
      </c>
      <c r="W20" s="618" t="s">
        <v>490</v>
      </c>
      <c r="X20" s="140"/>
      <c r="Y20" s="496"/>
      <c r="Z20" s="620">
        <f t="shared" ref="Z20:AP20" si="44">SUM(Z21:Z31)</f>
        <v>81168</v>
      </c>
      <c r="AA20" s="620">
        <f t="shared" si="44"/>
        <v>86547</v>
      </c>
      <c r="AB20" s="620">
        <f t="shared" si="44"/>
        <v>31778</v>
      </c>
      <c r="AC20" s="620">
        <f t="shared" si="44"/>
        <v>1280</v>
      </c>
      <c r="AD20" s="620">
        <f t="shared" si="44"/>
        <v>1</v>
      </c>
      <c r="AE20" s="620">
        <f t="shared" si="44"/>
        <v>9039</v>
      </c>
      <c r="AF20" s="620">
        <f t="shared" si="44"/>
        <v>2016</v>
      </c>
      <c r="AG20" s="620">
        <f t="shared" si="44"/>
        <v>1</v>
      </c>
      <c r="AH20" s="573">
        <f t="shared" si="44"/>
        <v>10</v>
      </c>
      <c r="AI20" s="620">
        <f t="shared" si="44"/>
        <v>0</v>
      </c>
      <c r="AJ20" s="620">
        <f t="shared" si="44"/>
        <v>0</v>
      </c>
      <c r="AK20" s="620">
        <f t="shared" si="44"/>
        <v>0</v>
      </c>
      <c r="AL20" s="620">
        <f t="shared" si="44"/>
        <v>427</v>
      </c>
      <c r="AM20" s="620">
        <f t="shared" si="44"/>
        <v>3</v>
      </c>
      <c r="AN20" s="620">
        <f t="shared" si="44"/>
        <v>2</v>
      </c>
      <c r="AO20" s="620">
        <f t="shared" si="44"/>
        <v>0</v>
      </c>
      <c r="AP20" s="573">
        <f t="shared" si="44"/>
        <v>1863</v>
      </c>
      <c r="AQ20" s="573">
        <f>SUM(AQ21:AQ31)</f>
        <v>2</v>
      </c>
      <c r="AR20" s="620">
        <f>SUM(AR21:AR31)</f>
        <v>0</v>
      </c>
      <c r="AS20" s="620">
        <f>SUM(AS21:AS31)</f>
        <v>0</v>
      </c>
      <c r="AT20" s="620">
        <f>SUM(AT21:AT31)</f>
        <v>0</v>
      </c>
      <c r="AU20" s="620">
        <f>SUM(AU21:AU31)</f>
        <v>212264</v>
      </c>
      <c r="AV20" s="75" t="str">
        <f t="shared" si="34"/>
        <v>579EPS037</v>
      </c>
      <c r="AW20" s="872" t="s">
        <v>662</v>
      </c>
      <c r="AX20" s="872">
        <v>579</v>
      </c>
      <c r="AY20" s="872" t="s">
        <v>554</v>
      </c>
      <c r="AZ20" s="873">
        <v>13774</v>
      </c>
    </row>
    <row r="21" spans="2:53">
      <c r="B21" s="31" t="str">
        <f t="shared" si="8"/>
        <v>51EPS010</v>
      </c>
      <c r="C21" s="31" t="str">
        <f t="shared" si="9"/>
        <v>51EPS037</v>
      </c>
      <c r="D21" s="31" t="str">
        <f t="shared" si="10"/>
        <v>51EPS016</v>
      </c>
      <c r="E21" s="31" t="str">
        <f t="shared" si="11"/>
        <v>51EPS002</v>
      </c>
      <c r="F21" s="31" t="str">
        <f t="shared" si="4"/>
        <v>51EPS005</v>
      </c>
      <c r="G21" s="31" t="str">
        <f t="shared" si="5"/>
        <v>51EPS040</v>
      </c>
      <c r="H21" s="31" t="str">
        <f t="shared" si="12"/>
        <v>51ESSC24</v>
      </c>
      <c r="I21" s="31" t="str">
        <f t="shared" si="13"/>
        <v>51EAS016</v>
      </c>
      <c r="J21" s="31" t="str">
        <f t="shared" si="14"/>
        <v>51EPS042</v>
      </c>
      <c r="K21" s="31" t="str">
        <f t="shared" si="15"/>
        <v>51EAS027</v>
      </c>
      <c r="L21" s="31" t="str">
        <f t="shared" si="16"/>
        <v>51ESSC91</v>
      </c>
      <c r="M21" s="31" t="str">
        <f t="shared" si="17"/>
        <v>51EPS008</v>
      </c>
      <c r="N21" s="31" t="str">
        <f t="shared" si="18"/>
        <v>51EPSIC3</v>
      </c>
      <c r="O21" s="31" t="str">
        <f t="shared" si="19"/>
        <v>51EPS018</v>
      </c>
      <c r="P21" s="31" t="str">
        <f t="shared" si="20"/>
        <v>51ESSC07</v>
      </c>
      <c r="Q21" s="31" t="str">
        <f t="shared" si="21"/>
        <v>51EPS017</v>
      </c>
      <c r="R21" s="31" t="str">
        <f t="shared" si="22"/>
        <v>51EPS041</v>
      </c>
      <c r="S21" s="31" t="str">
        <f t="shared" si="23"/>
        <v>51EPS048</v>
      </c>
      <c r="T21" s="31" t="str">
        <f t="shared" si="24"/>
        <v>51CCFC55</v>
      </c>
      <c r="U21" s="31" t="str">
        <f t="shared" si="6"/>
        <v>51EPS012</v>
      </c>
      <c r="V21" s="31" t="str">
        <f t="shared" si="25"/>
        <v>51EPS001</v>
      </c>
      <c r="W21" s="449" t="s">
        <v>309</v>
      </c>
      <c r="X21" s="447" t="s">
        <v>668</v>
      </c>
      <c r="Y21" s="495">
        <v>45</v>
      </c>
      <c r="Z21" s="612">
        <f t="shared" ref="Z21:Z31" si="45">IFERROR(VLOOKUP(B20,$AV$7:$AZ$950,5,0),0)</f>
        <v>41311</v>
      </c>
      <c r="AA21" s="613">
        <f t="shared" ref="AA21:AA31" si="46">IFERROR(VLOOKUP(C20,$AV$7:$AZ$950,5,0),0)+AP21</f>
        <v>33730</v>
      </c>
      <c r="AB21" s="613">
        <f t="shared" ref="AB21:AB31" si="47">IFERROR(VLOOKUP(D20,$AV$7:$AZ$950,5,0),0)</f>
        <v>11837</v>
      </c>
      <c r="AC21" s="613">
        <f t="shared" ref="AC21:AC31" si="48">IFERROR(VLOOKUP(E20,$AV$7:$AZ$950,5,0),0)</f>
        <v>1021</v>
      </c>
      <c r="AD21" s="613">
        <f t="shared" ref="AD21:AD31" si="49">IFERROR(VLOOKUP(F20,$AV$7:$AZ$950,5,0),0)</f>
        <v>0</v>
      </c>
      <c r="AE21" s="613">
        <f t="shared" ref="AE21:AE31" si="50">IFERROR(VLOOKUP(G20,$AV$7:$AZ$950,5,0),0)</f>
        <v>2647</v>
      </c>
      <c r="AF21" s="613">
        <f t="shared" ref="AF21:AF31" si="51">IFERROR(VLOOKUP(H20,$AV$7:$AZ$950,5,0),0)+AH21</f>
        <v>491</v>
      </c>
      <c r="AG21" s="613">
        <f t="shared" ref="AG21:AG31" si="52">IFERROR(VLOOKUP(I20,$AV$7:$AZ$950,5,0),0)</f>
        <v>0</v>
      </c>
      <c r="AH21" s="406">
        <f t="shared" ref="AH21:AH31" si="53">IFERROR(VLOOKUP(J20,$AV$7:$AZ$950,5,0),0)</f>
        <v>1</v>
      </c>
      <c r="AI21" s="613">
        <f t="shared" ref="AI21:AI31" si="54">IFERROR(VLOOKUP(K20,$AV$7:$AZ$950,5,0),0)</f>
        <v>0</v>
      </c>
      <c r="AJ21" s="613">
        <f t="shared" ref="AJ21:AJ31" si="55">IFERROR(VLOOKUP(L20,$AV$7:$AZ$950,5,0),0)</f>
        <v>0</v>
      </c>
      <c r="AK21" s="613">
        <f t="shared" ref="AK21:AK31" si="56">IFERROR(VLOOKUP(M20,$AV$7:$AZ$950,5,0),0)</f>
        <v>0</v>
      </c>
      <c r="AL21" s="613">
        <f t="shared" ref="AL21:AL31" si="57">IFERROR(VLOOKUP(N20,$AV$7:$AZ$950,5,0),0)</f>
        <v>31</v>
      </c>
      <c r="AM21" s="613">
        <f t="shared" ref="AM21:AM31" si="58">IFERROR(VLOOKUP(O20,$AV$7:$AZ$950,5,0),0)</f>
        <v>0</v>
      </c>
      <c r="AN21" s="613">
        <f t="shared" ref="AN21:AN31" si="59">IFERROR(VLOOKUP(P20,$AV$7:$AZ$950,5,0),0)+AQ21</f>
        <v>0</v>
      </c>
      <c r="AO21" s="613">
        <f t="shared" ref="AO21:AO31" si="60">IFERROR(VLOOKUP(Q20,$AV$7:$AZ$950,5,0),0)</f>
        <v>0</v>
      </c>
      <c r="AP21" s="406">
        <f t="shared" ref="AP21:AP31" si="61">IFERROR(VLOOKUP(R20,$AV$7:$AZ$950,5,0),0)</f>
        <v>578</v>
      </c>
      <c r="AQ21" s="406">
        <f t="shared" ref="AQ21:AQ31" si="62">IFERROR(VLOOKUP(S20,$AV$7:$AZ$950,5,0),0)</f>
        <v>0</v>
      </c>
      <c r="AR21" s="613">
        <f t="shared" ref="AR21:AR31" si="63">IFERROR(VLOOKUP(T20,$AV$7:$AZ$950,5,0),0)</f>
        <v>0</v>
      </c>
      <c r="AS21" s="613">
        <f t="shared" ref="AS21:AS31" si="64">IFERROR(VLOOKUP(U20,$AV$7:$AZ$950,5,0),0)</f>
        <v>0</v>
      </c>
      <c r="AT21" s="613">
        <f t="shared" ref="AT21:AT31" si="65">IFERROR(VLOOKUP(V20,$AV$7:$AZ$950,5,0),0)</f>
        <v>0</v>
      </c>
      <c r="AU21" s="626">
        <f t="shared" ref="AU21:AU31" si="66">SUM(Z21:AT21)-AH21-AP21</f>
        <v>91068</v>
      </c>
      <c r="AV21" s="75" t="str">
        <f t="shared" si="34"/>
        <v>579EPS040</v>
      </c>
      <c r="AW21" s="872" t="s">
        <v>662</v>
      </c>
      <c r="AX21" s="872">
        <v>579</v>
      </c>
      <c r="AY21" s="872" t="s">
        <v>557</v>
      </c>
      <c r="AZ21" s="873">
        <v>1679</v>
      </c>
    </row>
    <row r="22" spans="2:53">
      <c r="B22" s="31" t="str">
        <f t="shared" si="8"/>
        <v>147EPS010</v>
      </c>
      <c r="C22" s="31" t="str">
        <f t="shared" si="9"/>
        <v>147EPS037</v>
      </c>
      <c r="D22" s="31" t="str">
        <f t="shared" si="10"/>
        <v>147EPS016</v>
      </c>
      <c r="E22" s="31" t="str">
        <f t="shared" si="11"/>
        <v>147EPS002</v>
      </c>
      <c r="F22" s="31" t="str">
        <f t="shared" si="4"/>
        <v>147EPS005</v>
      </c>
      <c r="G22" s="31" t="str">
        <f t="shared" si="5"/>
        <v>147EPS040</v>
      </c>
      <c r="H22" s="31" t="str">
        <f t="shared" si="12"/>
        <v>147ESSC24</v>
      </c>
      <c r="I22" s="31" t="str">
        <f t="shared" si="13"/>
        <v>147EAS016</v>
      </c>
      <c r="J22" s="31" t="str">
        <f t="shared" si="14"/>
        <v>147EPS042</v>
      </c>
      <c r="K22" s="31" t="str">
        <f t="shared" si="15"/>
        <v>147EAS027</v>
      </c>
      <c r="L22" s="31" t="str">
        <f t="shared" si="16"/>
        <v>147ESSC91</v>
      </c>
      <c r="M22" s="31" t="str">
        <f t="shared" si="17"/>
        <v>147EPS008</v>
      </c>
      <c r="N22" s="31" t="str">
        <f t="shared" si="18"/>
        <v>147EPSIC3</v>
      </c>
      <c r="O22" s="31" t="str">
        <f t="shared" si="19"/>
        <v>147EPS018</v>
      </c>
      <c r="P22" s="31" t="str">
        <f t="shared" si="20"/>
        <v>147ESSC07</v>
      </c>
      <c r="Q22" s="31" t="str">
        <f t="shared" si="21"/>
        <v>147EPS017</v>
      </c>
      <c r="R22" s="31" t="str">
        <f t="shared" si="22"/>
        <v>147EPS041</v>
      </c>
      <c r="S22" s="31" t="str">
        <f t="shared" si="23"/>
        <v>147EPS048</v>
      </c>
      <c r="T22" s="31" t="str">
        <f t="shared" si="24"/>
        <v>147CCFC55</v>
      </c>
      <c r="U22" s="31" t="str">
        <f t="shared" si="6"/>
        <v>147EPS012</v>
      </c>
      <c r="V22" s="31" t="str">
        <f t="shared" si="25"/>
        <v>147EPS001</v>
      </c>
      <c r="W22" s="449" t="s">
        <v>310</v>
      </c>
      <c r="X22" s="447" t="s">
        <v>668</v>
      </c>
      <c r="Y22" s="495">
        <v>51</v>
      </c>
      <c r="Z22" s="612">
        <f t="shared" si="45"/>
        <v>5</v>
      </c>
      <c r="AA22" s="613">
        <f t="shared" si="46"/>
        <v>1747</v>
      </c>
      <c r="AB22" s="613">
        <f t="shared" si="47"/>
        <v>1531</v>
      </c>
      <c r="AC22" s="613">
        <f t="shared" si="48"/>
        <v>1</v>
      </c>
      <c r="AD22" s="613">
        <f t="shared" si="49"/>
        <v>0</v>
      </c>
      <c r="AE22" s="613">
        <f t="shared" si="50"/>
        <v>389</v>
      </c>
      <c r="AF22" s="613">
        <f t="shared" si="51"/>
        <v>0</v>
      </c>
      <c r="AG22" s="613">
        <f t="shared" si="52"/>
        <v>0</v>
      </c>
      <c r="AH22" s="406">
        <f t="shared" si="53"/>
        <v>0</v>
      </c>
      <c r="AI22" s="613">
        <f t="shared" si="54"/>
        <v>0</v>
      </c>
      <c r="AJ22" s="613">
        <f t="shared" si="55"/>
        <v>0</v>
      </c>
      <c r="AK22" s="613">
        <f t="shared" si="56"/>
        <v>0</v>
      </c>
      <c r="AL22" s="613">
        <f t="shared" si="57"/>
        <v>43</v>
      </c>
      <c r="AM22" s="613">
        <f t="shared" si="58"/>
        <v>0</v>
      </c>
      <c r="AN22" s="613">
        <f t="shared" si="59"/>
        <v>0</v>
      </c>
      <c r="AO22" s="613">
        <f t="shared" si="60"/>
        <v>0</v>
      </c>
      <c r="AP22" s="406">
        <f t="shared" si="61"/>
        <v>80</v>
      </c>
      <c r="AQ22" s="406">
        <f t="shared" si="62"/>
        <v>0</v>
      </c>
      <c r="AR22" s="613">
        <f t="shared" si="63"/>
        <v>0</v>
      </c>
      <c r="AS22" s="613">
        <f t="shared" si="64"/>
        <v>0</v>
      </c>
      <c r="AT22" s="613">
        <f t="shared" si="65"/>
        <v>0</v>
      </c>
      <c r="AU22" s="626">
        <f t="shared" si="66"/>
        <v>3716</v>
      </c>
      <c r="AV22" s="75" t="str">
        <f t="shared" si="34"/>
        <v>579EPS041</v>
      </c>
      <c r="AW22" s="872" t="s">
        <v>662</v>
      </c>
      <c r="AX22" s="872">
        <v>579</v>
      </c>
      <c r="AY22" s="872" t="s">
        <v>598</v>
      </c>
      <c r="AZ22" s="873">
        <v>644</v>
      </c>
    </row>
    <row r="23" spans="2:53">
      <c r="B23" s="31" t="str">
        <f t="shared" si="8"/>
        <v>172EPS010</v>
      </c>
      <c r="C23" s="31" t="str">
        <f t="shared" si="9"/>
        <v>172EPS037</v>
      </c>
      <c r="D23" s="31" t="str">
        <f t="shared" si="10"/>
        <v>172EPS016</v>
      </c>
      <c r="E23" s="31" t="str">
        <f t="shared" si="11"/>
        <v>172EPS002</v>
      </c>
      <c r="F23" s="31" t="str">
        <f t="shared" si="4"/>
        <v>172EPS005</v>
      </c>
      <c r="G23" s="31" t="str">
        <f t="shared" si="5"/>
        <v>172EPS040</v>
      </c>
      <c r="H23" s="31" t="str">
        <f t="shared" si="12"/>
        <v>172ESSC24</v>
      </c>
      <c r="I23" s="31" t="str">
        <f t="shared" si="13"/>
        <v>172EAS016</v>
      </c>
      <c r="J23" s="31" t="str">
        <f t="shared" si="14"/>
        <v>172EPS042</v>
      </c>
      <c r="K23" s="31" t="str">
        <f t="shared" si="15"/>
        <v>172EAS027</v>
      </c>
      <c r="L23" s="31" t="str">
        <f t="shared" si="16"/>
        <v>172ESSC91</v>
      </c>
      <c r="M23" s="31" t="str">
        <f t="shared" si="17"/>
        <v>172EPS008</v>
      </c>
      <c r="N23" s="31" t="str">
        <f t="shared" si="18"/>
        <v>172EPSIC3</v>
      </c>
      <c r="O23" s="31" t="str">
        <f t="shared" si="19"/>
        <v>172EPS018</v>
      </c>
      <c r="P23" s="31" t="str">
        <f t="shared" si="20"/>
        <v>172ESSC07</v>
      </c>
      <c r="Q23" s="31" t="str">
        <f t="shared" si="21"/>
        <v>172EPS017</v>
      </c>
      <c r="R23" s="31" t="str">
        <f t="shared" si="22"/>
        <v>172EPS041</v>
      </c>
      <c r="S23" s="31" t="str">
        <f t="shared" si="23"/>
        <v>172EPS048</v>
      </c>
      <c r="T23" s="31" t="str">
        <f t="shared" si="24"/>
        <v>172CCFC55</v>
      </c>
      <c r="U23" s="31" t="str">
        <f t="shared" si="6"/>
        <v>172EPS012</v>
      </c>
      <c r="V23" s="31" t="str">
        <f t="shared" si="25"/>
        <v>172EPS001</v>
      </c>
      <c r="W23" s="449" t="s">
        <v>311</v>
      </c>
      <c r="X23" s="447" t="s">
        <v>668</v>
      </c>
      <c r="Y23" s="495">
        <v>147</v>
      </c>
      <c r="Z23" s="612">
        <f t="shared" si="45"/>
        <v>10878</v>
      </c>
      <c r="AA23" s="613">
        <f t="shared" si="46"/>
        <v>10738</v>
      </c>
      <c r="AB23" s="613">
        <f t="shared" si="47"/>
        <v>5028</v>
      </c>
      <c r="AC23" s="613">
        <f t="shared" si="48"/>
        <v>0</v>
      </c>
      <c r="AD23" s="613">
        <f t="shared" si="49"/>
        <v>0</v>
      </c>
      <c r="AE23" s="613">
        <f t="shared" si="50"/>
        <v>1292</v>
      </c>
      <c r="AF23" s="613">
        <f t="shared" si="51"/>
        <v>145</v>
      </c>
      <c r="AG23" s="613">
        <f t="shared" si="52"/>
        <v>0</v>
      </c>
      <c r="AH23" s="406">
        <f t="shared" si="53"/>
        <v>2</v>
      </c>
      <c r="AI23" s="613">
        <f t="shared" si="54"/>
        <v>0</v>
      </c>
      <c r="AJ23" s="613">
        <f t="shared" si="55"/>
        <v>0</v>
      </c>
      <c r="AK23" s="613">
        <f t="shared" si="56"/>
        <v>0</v>
      </c>
      <c r="AL23" s="613">
        <f t="shared" si="57"/>
        <v>0</v>
      </c>
      <c r="AM23" s="613">
        <f t="shared" si="58"/>
        <v>1</v>
      </c>
      <c r="AN23" s="613">
        <f t="shared" si="59"/>
        <v>0</v>
      </c>
      <c r="AO23" s="613">
        <f t="shared" si="60"/>
        <v>0</v>
      </c>
      <c r="AP23" s="406">
        <f t="shared" si="61"/>
        <v>186</v>
      </c>
      <c r="AQ23" s="406">
        <f t="shared" si="62"/>
        <v>0</v>
      </c>
      <c r="AR23" s="613">
        <f t="shared" si="63"/>
        <v>0</v>
      </c>
      <c r="AS23" s="613">
        <f t="shared" si="64"/>
        <v>0</v>
      </c>
      <c r="AT23" s="613">
        <f t="shared" si="65"/>
        <v>0</v>
      </c>
      <c r="AU23" s="626">
        <f t="shared" si="66"/>
        <v>28082</v>
      </c>
      <c r="AV23" s="75" t="str">
        <f t="shared" si="34"/>
        <v>579EPS042</v>
      </c>
      <c r="AW23" s="872" t="s">
        <v>662</v>
      </c>
      <c r="AX23" s="872">
        <v>579</v>
      </c>
      <c r="AY23" s="872" t="s">
        <v>559</v>
      </c>
      <c r="AZ23" s="873">
        <v>5</v>
      </c>
    </row>
    <row r="24" spans="2:53">
      <c r="B24" s="31" t="str">
        <f t="shared" si="8"/>
        <v>475EPS010</v>
      </c>
      <c r="C24" s="31" t="str">
        <f t="shared" si="9"/>
        <v>475EPS037</v>
      </c>
      <c r="D24" s="31" t="str">
        <f t="shared" si="10"/>
        <v>475EPS016</v>
      </c>
      <c r="E24" s="31" t="str">
        <f t="shared" si="11"/>
        <v>475EPS002</v>
      </c>
      <c r="F24" s="31" t="str">
        <f t="shared" si="4"/>
        <v>475EPS005</v>
      </c>
      <c r="G24" s="31" t="str">
        <f t="shared" si="5"/>
        <v>475EPS040</v>
      </c>
      <c r="H24" s="31" t="str">
        <f t="shared" si="12"/>
        <v>475ESSC24</v>
      </c>
      <c r="I24" s="31" t="str">
        <f t="shared" si="13"/>
        <v>475EAS016</v>
      </c>
      <c r="J24" s="31" t="str">
        <f t="shared" si="14"/>
        <v>475EPS042</v>
      </c>
      <c r="K24" s="31" t="str">
        <f t="shared" si="15"/>
        <v>475EAS027</v>
      </c>
      <c r="L24" s="31" t="str">
        <f t="shared" si="16"/>
        <v>475ESSC91</v>
      </c>
      <c r="M24" s="31" t="str">
        <f t="shared" si="17"/>
        <v>475EPS008</v>
      </c>
      <c r="N24" s="31" t="str">
        <f t="shared" si="18"/>
        <v>475EPSIC3</v>
      </c>
      <c r="O24" s="31" t="str">
        <f t="shared" si="19"/>
        <v>475EPS018</v>
      </c>
      <c r="P24" s="31" t="str">
        <f t="shared" si="20"/>
        <v>475ESSC07</v>
      </c>
      <c r="Q24" s="31" t="str">
        <f t="shared" si="21"/>
        <v>475EPS017</v>
      </c>
      <c r="R24" s="31" t="str">
        <f t="shared" si="22"/>
        <v>475EPS041</v>
      </c>
      <c r="S24" s="31" t="str">
        <f t="shared" si="23"/>
        <v>475EPS048</v>
      </c>
      <c r="T24" s="31" t="str">
        <f t="shared" si="24"/>
        <v>475CCFC55</v>
      </c>
      <c r="U24" s="31" t="str">
        <f t="shared" si="6"/>
        <v>475EPS012</v>
      </c>
      <c r="V24" s="31" t="str">
        <f t="shared" si="25"/>
        <v>475EPS001</v>
      </c>
      <c r="W24" s="449" t="s">
        <v>312</v>
      </c>
      <c r="X24" s="447" t="s">
        <v>668</v>
      </c>
      <c r="Y24" s="495">
        <v>172</v>
      </c>
      <c r="Z24" s="612">
        <f t="shared" si="45"/>
        <v>13128</v>
      </c>
      <c r="AA24" s="613">
        <f t="shared" si="46"/>
        <v>13696</v>
      </c>
      <c r="AB24" s="613">
        <f t="shared" si="47"/>
        <v>5446</v>
      </c>
      <c r="AC24" s="613">
        <f t="shared" si="48"/>
        <v>76</v>
      </c>
      <c r="AD24" s="613">
        <f t="shared" si="49"/>
        <v>0</v>
      </c>
      <c r="AE24" s="613">
        <f t="shared" si="50"/>
        <v>1330</v>
      </c>
      <c r="AF24" s="613">
        <f t="shared" si="51"/>
        <v>180</v>
      </c>
      <c r="AG24" s="613">
        <f t="shared" si="52"/>
        <v>0</v>
      </c>
      <c r="AH24" s="406">
        <f t="shared" si="53"/>
        <v>1</v>
      </c>
      <c r="AI24" s="613">
        <f t="shared" si="54"/>
        <v>0</v>
      </c>
      <c r="AJ24" s="613">
        <f t="shared" si="55"/>
        <v>0</v>
      </c>
      <c r="AK24" s="613">
        <f t="shared" si="56"/>
        <v>0</v>
      </c>
      <c r="AL24" s="613">
        <f t="shared" si="57"/>
        <v>59</v>
      </c>
      <c r="AM24" s="613">
        <f t="shared" si="58"/>
        <v>0</v>
      </c>
      <c r="AN24" s="613">
        <f t="shared" si="59"/>
        <v>0</v>
      </c>
      <c r="AO24" s="613">
        <f t="shared" si="60"/>
        <v>0</v>
      </c>
      <c r="AP24" s="406">
        <f t="shared" si="61"/>
        <v>268</v>
      </c>
      <c r="AQ24" s="406">
        <f t="shared" si="62"/>
        <v>0</v>
      </c>
      <c r="AR24" s="613">
        <f t="shared" si="63"/>
        <v>0</v>
      </c>
      <c r="AS24" s="613">
        <f t="shared" si="64"/>
        <v>0</v>
      </c>
      <c r="AT24" s="613">
        <f t="shared" si="65"/>
        <v>0</v>
      </c>
      <c r="AU24" s="626">
        <f t="shared" si="66"/>
        <v>33915</v>
      </c>
      <c r="AV24" s="75" t="str">
        <f t="shared" si="34"/>
        <v>579ESSC24</v>
      </c>
      <c r="AW24" s="872" t="s">
        <v>662</v>
      </c>
      <c r="AX24" s="872">
        <v>579</v>
      </c>
      <c r="AY24" s="872" t="s">
        <v>600</v>
      </c>
      <c r="AZ24" s="873">
        <v>1219</v>
      </c>
    </row>
    <row r="25" spans="2:53" ht="15" customHeight="1">
      <c r="B25" s="31" t="str">
        <f t="shared" si="8"/>
        <v>480EPS010</v>
      </c>
      <c r="C25" s="31" t="str">
        <f t="shared" si="9"/>
        <v>480EPS037</v>
      </c>
      <c r="D25" s="31" t="str">
        <f t="shared" si="10"/>
        <v>480EPS016</v>
      </c>
      <c r="E25" s="31" t="str">
        <f t="shared" si="11"/>
        <v>480EPS002</v>
      </c>
      <c r="F25" s="31" t="str">
        <f t="shared" si="4"/>
        <v>480EPS005</v>
      </c>
      <c r="G25" s="31" t="str">
        <f t="shared" si="5"/>
        <v>480EPS040</v>
      </c>
      <c r="H25" s="31" t="str">
        <f t="shared" si="12"/>
        <v>480ESSC24</v>
      </c>
      <c r="I25" s="31" t="str">
        <f t="shared" si="13"/>
        <v>480EAS016</v>
      </c>
      <c r="J25" s="31" t="str">
        <f t="shared" si="14"/>
        <v>480EPS042</v>
      </c>
      <c r="K25" s="31" t="str">
        <f t="shared" si="15"/>
        <v>480EAS027</v>
      </c>
      <c r="L25" s="31" t="str">
        <f t="shared" si="16"/>
        <v>480ESSC91</v>
      </c>
      <c r="M25" s="31" t="str">
        <f t="shared" si="17"/>
        <v>480EPS008</v>
      </c>
      <c r="N25" s="31" t="str">
        <f t="shared" si="18"/>
        <v>480EPSIC3</v>
      </c>
      <c r="O25" s="31" t="str">
        <f t="shared" si="19"/>
        <v>480EPS018</v>
      </c>
      <c r="P25" s="31" t="str">
        <f t="shared" si="20"/>
        <v>480ESSC07</v>
      </c>
      <c r="Q25" s="31" t="str">
        <f t="shared" si="21"/>
        <v>480EPS017</v>
      </c>
      <c r="R25" s="31" t="str">
        <f t="shared" si="22"/>
        <v>480EPS041</v>
      </c>
      <c r="S25" s="31" t="str">
        <f t="shared" si="23"/>
        <v>480EPS048</v>
      </c>
      <c r="T25" s="31" t="str">
        <f t="shared" si="24"/>
        <v>480CCFC55</v>
      </c>
      <c r="U25" s="31" t="str">
        <f t="shared" si="6"/>
        <v>480EPS012</v>
      </c>
      <c r="V25" s="31" t="str">
        <f t="shared" si="25"/>
        <v>480EPS001</v>
      </c>
      <c r="W25" s="449" t="s">
        <v>313</v>
      </c>
      <c r="X25" s="447" t="s">
        <v>668</v>
      </c>
      <c r="Y25" s="495">
        <v>475</v>
      </c>
      <c r="Z25" s="612">
        <f t="shared" si="45"/>
        <v>3</v>
      </c>
      <c r="AA25" s="613">
        <f t="shared" si="46"/>
        <v>172</v>
      </c>
      <c r="AB25" s="613">
        <f t="shared" si="47"/>
        <v>0</v>
      </c>
      <c r="AC25" s="613">
        <f t="shared" si="48"/>
        <v>0</v>
      </c>
      <c r="AD25" s="613">
        <f t="shared" si="49"/>
        <v>0</v>
      </c>
      <c r="AE25" s="613">
        <f t="shared" si="50"/>
        <v>79</v>
      </c>
      <c r="AF25" s="613">
        <f t="shared" si="51"/>
        <v>0</v>
      </c>
      <c r="AG25" s="613">
        <f t="shared" si="52"/>
        <v>0</v>
      </c>
      <c r="AH25" s="406">
        <f t="shared" si="53"/>
        <v>0</v>
      </c>
      <c r="AI25" s="613">
        <f t="shared" si="54"/>
        <v>0</v>
      </c>
      <c r="AJ25" s="613">
        <f t="shared" si="55"/>
        <v>0</v>
      </c>
      <c r="AK25" s="613">
        <f t="shared" si="56"/>
        <v>0</v>
      </c>
      <c r="AL25" s="613">
        <f t="shared" si="57"/>
        <v>41</v>
      </c>
      <c r="AM25" s="613">
        <f t="shared" si="58"/>
        <v>0</v>
      </c>
      <c r="AN25" s="613">
        <f t="shared" si="59"/>
        <v>0</v>
      </c>
      <c r="AO25" s="613">
        <f t="shared" si="60"/>
        <v>0</v>
      </c>
      <c r="AP25" s="406">
        <f t="shared" si="61"/>
        <v>1</v>
      </c>
      <c r="AQ25" s="406">
        <f t="shared" si="62"/>
        <v>0</v>
      </c>
      <c r="AR25" s="613">
        <f t="shared" si="63"/>
        <v>0</v>
      </c>
      <c r="AS25" s="613">
        <f t="shared" si="64"/>
        <v>0</v>
      </c>
      <c r="AT25" s="613">
        <f t="shared" si="65"/>
        <v>0</v>
      </c>
      <c r="AU25" s="626">
        <f t="shared" si="66"/>
        <v>295</v>
      </c>
      <c r="AV25" s="75" t="str">
        <f t="shared" si="34"/>
        <v>579ESSC91</v>
      </c>
      <c r="AW25" s="872" t="s">
        <v>662</v>
      </c>
      <c r="AX25" s="872">
        <v>579</v>
      </c>
      <c r="AY25" s="872" t="s">
        <v>562</v>
      </c>
      <c r="AZ25" s="873">
        <v>3</v>
      </c>
    </row>
    <row r="26" spans="2:53" ht="15" customHeight="1">
      <c r="B26" s="31" t="str">
        <f t="shared" si="8"/>
        <v>490EPS010</v>
      </c>
      <c r="C26" s="31" t="str">
        <f t="shared" si="9"/>
        <v>490EPS037</v>
      </c>
      <c r="D26" s="31" t="str">
        <f t="shared" si="10"/>
        <v>490EPS016</v>
      </c>
      <c r="E26" s="31" t="str">
        <f t="shared" si="11"/>
        <v>490EPS002</v>
      </c>
      <c r="F26" s="31" t="str">
        <f t="shared" si="4"/>
        <v>490EPS005</v>
      </c>
      <c r="G26" s="31" t="str">
        <f t="shared" si="5"/>
        <v>490EPS040</v>
      </c>
      <c r="H26" s="31" t="str">
        <f t="shared" si="12"/>
        <v>490ESSC24</v>
      </c>
      <c r="I26" s="31" t="str">
        <f t="shared" si="13"/>
        <v>490EAS016</v>
      </c>
      <c r="J26" s="31" t="str">
        <f t="shared" si="14"/>
        <v>490EPS042</v>
      </c>
      <c r="K26" s="31" t="str">
        <f t="shared" si="15"/>
        <v>490EAS027</v>
      </c>
      <c r="L26" s="31" t="str">
        <f t="shared" si="16"/>
        <v>490ESSC91</v>
      </c>
      <c r="M26" s="31" t="str">
        <f t="shared" si="17"/>
        <v>490EPS008</v>
      </c>
      <c r="N26" s="31" t="str">
        <f t="shared" si="18"/>
        <v>490EPSIC3</v>
      </c>
      <c r="O26" s="31" t="str">
        <f t="shared" si="19"/>
        <v>490EPS018</v>
      </c>
      <c r="P26" s="31" t="str">
        <f t="shared" si="20"/>
        <v>490ESSC07</v>
      </c>
      <c r="Q26" s="31" t="str">
        <f t="shared" si="21"/>
        <v>490EPS017</v>
      </c>
      <c r="R26" s="31" t="str">
        <f t="shared" si="22"/>
        <v>490EPS041</v>
      </c>
      <c r="S26" s="31" t="str">
        <f t="shared" si="23"/>
        <v>490EPS048</v>
      </c>
      <c r="T26" s="31" t="str">
        <f t="shared" si="24"/>
        <v>490CCFC55</v>
      </c>
      <c r="U26" s="31" t="str">
        <f t="shared" si="6"/>
        <v>490EPS012</v>
      </c>
      <c r="V26" s="31" t="str">
        <f t="shared" si="25"/>
        <v>490EPS001</v>
      </c>
      <c r="W26" s="449" t="s">
        <v>314</v>
      </c>
      <c r="X26" s="447" t="s">
        <v>668</v>
      </c>
      <c r="Y26" s="495">
        <v>480</v>
      </c>
      <c r="Z26" s="612">
        <f t="shared" si="45"/>
        <v>4</v>
      </c>
      <c r="AA26" s="613">
        <f t="shared" si="46"/>
        <v>1932</v>
      </c>
      <c r="AB26" s="613">
        <f t="shared" si="47"/>
        <v>0</v>
      </c>
      <c r="AC26" s="613">
        <f t="shared" si="48"/>
        <v>0</v>
      </c>
      <c r="AD26" s="613">
        <f t="shared" si="49"/>
        <v>0</v>
      </c>
      <c r="AE26" s="613">
        <f t="shared" si="50"/>
        <v>596</v>
      </c>
      <c r="AF26" s="613">
        <f t="shared" si="51"/>
        <v>162</v>
      </c>
      <c r="AG26" s="613">
        <f t="shared" si="52"/>
        <v>0</v>
      </c>
      <c r="AH26" s="406">
        <f t="shared" si="53"/>
        <v>1</v>
      </c>
      <c r="AI26" s="613">
        <f t="shared" si="54"/>
        <v>0</v>
      </c>
      <c r="AJ26" s="613">
        <f t="shared" si="55"/>
        <v>0</v>
      </c>
      <c r="AK26" s="613">
        <f t="shared" si="56"/>
        <v>0</v>
      </c>
      <c r="AL26" s="613">
        <f t="shared" si="57"/>
        <v>124</v>
      </c>
      <c r="AM26" s="613">
        <f t="shared" si="58"/>
        <v>0</v>
      </c>
      <c r="AN26" s="613">
        <f t="shared" si="59"/>
        <v>1</v>
      </c>
      <c r="AO26" s="613">
        <f t="shared" si="60"/>
        <v>0</v>
      </c>
      <c r="AP26" s="406">
        <f t="shared" si="61"/>
        <v>57</v>
      </c>
      <c r="AQ26" s="406">
        <f t="shared" si="62"/>
        <v>1</v>
      </c>
      <c r="AR26" s="613">
        <f t="shared" si="63"/>
        <v>0</v>
      </c>
      <c r="AS26" s="613">
        <f t="shared" si="64"/>
        <v>0</v>
      </c>
      <c r="AT26" s="613">
        <f t="shared" si="65"/>
        <v>0</v>
      </c>
      <c r="AU26" s="626">
        <f t="shared" si="66"/>
        <v>2820</v>
      </c>
      <c r="AV26" s="75" t="str">
        <f t="shared" si="34"/>
        <v>585EAS027</v>
      </c>
      <c r="AW26" s="872" t="s">
        <v>662</v>
      </c>
      <c r="AX26" s="872">
        <v>585</v>
      </c>
      <c r="AY26" s="872" t="s">
        <v>565</v>
      </c>
      <c r="AZ26" s="873">
        <v>5</v>
      </c>
    </row>
    <row r="27" spans="2:53" ht="15" customHeight="1">
      <c r="B27" s="31" t="str">
        <f t="shared" si="8"/>
        <v>659EPS010</v>
      </c>
      <c r="C27" s="31" t="str">
        <f t="shared" si="9"/>
        <v>659EPS037</v>
      </c>
      <c r="D27" s="31" t="str">
        <f t="shared" si="10"/>
        <v>659EPS016</v>
      </c>
      <c r="E27" s="31" t="str">
        <f t="shared" si="11"/>
        <v>659EPS002</v>
      </c>
      <c r="F27" s="31" t="str">
        <f t="shared" si="4"/>
        <v>659EPS005</v>
      </c>
      <c r="G27" s="31" t="str">
        <f t="shared" si="5"/>
        <v>659EPS040</v>
      </c>
      <c r="H27" s="31" t="str">
        <f t="shared" si="12"/>
        <v>659ESSC24</v>
      </c>
      <c r="I27" s="31" t="str">
        <f t="shared" si="13"/>
        <v>659EAS016</v>
      </c>
      <c r="J27" s="31" t="str">
        <f t="shared" si="14"/>
        <v>659EPS042</v>
      </c>
      <c r="K27" s="31" t="str">
        <f t="shared" si="15"/>
        <v>659EAS027</v>
      </c>
      <c r="L27" s="31" t="str">
        <f t="shared" si="16"/>
        <v>659ESSC91</v>
      </c>
      <c r="M27" s="31" t="str">
        <f t="shared" si="17"/>
        <v>659EPS008</v>
      </c>
      <c r="N27" s="31" t="str">
        <f t="shared" si="18"/>
        <v>659EPSIC3</v>
      </c>
      <c r="O27" s="31" t="str">
        <f t="shared" si="19"/>
        <v>659EPS018</v>
      </c>
      <c r="P27" s="31" t="str">
        <f t="shared" si="20"/>
        <v>659ESSC07</v>
      </c>
      <c r="Q27" s="31" t="str">
        <f t="shared" si="21"/>
        <v>659EPS017</v>
      </c>
      <c r="R27" s="31" t="str">
        <f t="shared" si="22"/>
        <v>659EPS041</v>
      </c>
      <c r="S27" s="31" t="str">
        <f t="shared" si="23"/>
        <v>659EPS048</v>
      </c>
      <c r="T27" s="31" t="str">
        <f t="shared" si="24"/>
        <v>659CCFC55</v>
      </c>
      <c r="U27" s="31" t="str">
        <f t="shared" si="6"/>
        <v>659EPS012</v>
      </c>
      <c r="V27" s="31" t="str">
        <f t="shared" si="25"/>
        <v>659EPS001</v>
      </c>
      <c r="W27" s="449" t="s">
        <v>315</v>
      </c>
      <c r="X27" s="447" t="s">
        <v>668</v>
      </c>
      <c r="Y27" s="495">
        <v>490</v>
      </c>
      <c r="Z27" s="612">
        <f t="shared" si="45"/>
        <v>6</v>
      </c>
      <c r="AA27" s="613">
        <f t="shared" si="46"/>
        <v>4390</v>
      </c>
      <c r="AB27" s="613">
        <f t="shared" si="47"/>
        <v>0</v>
      </c>
      <c r="AC27" s="613">
        <f t="shared" si="48"/>
        <v>1</v>
      </c>
      <c r="AD27" s="613">
        <f t="shared" si="49"/>
        <v>0</v>
      </c>
      <c r="AE27" s="613">
        <f t="shared" si="50"/>
        <v>541</v>
      </c>
      <c r="AF27" s="613">
        <f t="shared" si="51"/>
        <v>423</v>
      </c>
      <c r="AG27" s="613">
        <f t="shared" si="52"/>
        <v>0</v>
      </c>
      <c r="AH27" s="406">
        <f t="shared" si="53"/>
        <v>3</v>
      </c>
      <c r="AI27" s="613">
        <f t="shared" si="54"/>
        <v>0</v>
      </c>
      <c r="AJ27" s="613">
        <f t="shared" si="55"/>
        <v>0</v>
      </c>
      <c r="AK27" s="613">
        <f t="shared" si="56"/>
        <v>0</v>
      </c>
      <c r="AL27" s="613">
        <f t="shared" si="57"/>
        <v>30</v>
      </c>
      <c r="AM27" s="613">
        <f t="shared" si="58"/>
        <v>0</v>
      </c>
      <c r="AN27" s="613">
        <f t="shared" si="59"/>
        <v>0</v>
      </c>
      <c r="AO27" s="613">
        <f t="shared" si="60"/>
        <v>0</v>
      </c>
      <c r="AP27" s="406">
        <f t="shared" si="61"/>
        <v>127</v>
      </c>
      <c r="AQ27" s="406">
        <f t="shared" si="62"/>
        <v>0</v>
      </c>
      <c r="AR27" s="613">
        <f t="shared" si="63"/>
        <v>0</v>
      </c>
      <c r="AS27" s="613">
        <f t="shared" si="64"/>
        <v>0</v>
      </c>
      <c r="AT27" s="613">
        <f t="shared" si="65"/>
        <v>0</v>
      </c>
      <c r="AU27" s="626">
        <f t="shared" si="66"/>
        <v>5391</v>
      </c>
      <c r="AV27" s="75" t="str">
        <f t="shared" si="34"/>
        <v>585EPS002</v>
      </c>
      <c r="AW27" s="872" t="s">
        <v>662</v>
      </c>
      <c r="AX27" s="872">
        <v>585</v>
      </c>
      <c r="AY27" s="872" t="s">
        <v>555</v>
      </c>
      <c r="AZ27" s="873">
        <v>2</v>
      </c>
    </row>
    <row r="28" spans="2:53" ht="15" customHeight="1">
      <c r="B28" s="31" t="str">
        <f t="shared" si="8"/>
        <v>665EPS010</v>
      </c>
      <c r="C28" s="31" t="str">
        <f t="shared" si="9"/>
        <v>665EPS037</v>
      </c>
      <c r="D28" s="31" t="str">
        <f t="shared" si="10"/>
        <v>665EPS016</v>
      </c>
      <c r="E28" s="31" t="str">
        <f t="shared" si="11"/>
        <v>665EPS002</v>
      </c>
      <c r="F28" s="31" t="str">
        <f t="shared" si="4"/>
        <v>665EPS005</v>
      </c>
      <c r="G28" s="31" t="str">
        <f t="shared" si="5"/>
        <v>665EPS040</v>
      </c>
      <c r="H28" s="31" t="str">
        <f t="shared" si="12"/>
        <v>665ESSC24</v>
      </c>
      <c r="I28" s="31" t="str">
        <f t="shared" si="13"/>
        <v>665EAS016</v>
      </c>
      <c r="J28" s="31" t="str">
        <f t="shared" si="14"/>
        <v>665EPS042</v>
      </c>
      <c r="K28" s="31" t="str">
        <f t="shared" si="15"/>
        <v>665EAS027</v>
      </c>
      <c r="L28" s="31" t="str">
        <f t="shared" si="16"/>
        <v>665ESSC91</v>
      </c>
      <c r="M28" s="31" t="str">
        <f t="shared" si="17"/>
        <v>665EPS008</v>
      </c>
      <c r="N28" s="31" t="str">
        <f t="shared" si="18"/>
        <v>665EPSIC3</v>
      </c>
      <c r="O28" s="31" t="str">
        <f t="shared" si="19"/>
        <v>665EPS018</v>
      </c>
      <c r="P28" s="31" t="str">
        <f t="shared" si="20"/>
        <v>665ESSC07</v>
      </c>
      <c r="Q28" s="31" t="str">
        <f t="shared" si="21"/>
        <v>665EPS017</v>
      </c>
      <c r="R28" s="31" t="str">
        <f t="shared" si="22"/>
        <v>665EPS041</v>
      </c>
      <c r="S28" s="31" t="str">
        <f t="shared" si="23"/>
        <v>665EPS048</v>
      </c>
      <c r="T28" s="31" t="str">
        <f t="shared" si="24"/>
        <v>665CCFC55</v>
      </c>
      <c r="U28" s="31" t="str">
        <f t="shared" si="6"/>
        <v>665EPS012</v>
      </c>
      <c r="V28" s="31" t="str">
        <f t="shared" si="25"/>
        <v>665EPS001</v>
      </c>
      <c r="W28" s="449" t="s">
        <v>316</v>
      </c>
      <c r="X28" s="447" t="s">
        <v>668</v>
      </c>
      <c r="Y28" s="495">
        <v>659</v>
      </c>
      <c r="Z28" s="612">
        <f t="shared" si="45"/>
        <v>5</v>
      </c>
      <c r="AA28" s="613">
        <f t="shared" si="46"/>
        <v>1195</v>
      </c>
      <c r="AB28" s="613">
        <f t="shared" si="47"/>
        <v>0</v>
      </c>
      <c r="AC28" s="613">
        <f t="shared" si="48"/>
        <v>0</v>
      </c>
      <c r="AD28" s="613">
        <f t="shared" si="49"/>
        <v>0</v>
      </c>
      <c r="AE28" s="613">
        <f t="shared" si="50"/>
        <v>255</v>
      </c>
      <c r="AF28" s="613">
        <f t="shared" si="51"/>
        <v>0</v>
      </c>
      <c r="AG28" s="613">
        <f t="shared" si="52"/>
        <v>0</v>
      </c>
      <c r="AH28" s="406">
        <f t="shared" si="53"/>
        <v>0</v>
      </c>
      <c r="AI28" s="613">
        <f t="shared" si="54"/>
        <v>0</v>
      </c>
      <c r="AJ28" s="613">
        <f t="shared" si="55"/>
        <v>0</v>
      </c>
      <c r="AK28" s="613">
        <f t="shared" si="56"/>
        <v>0</v>
      </c>
      <c r="AL28" s="613">
        <f t="shared" si="57"/>
        <v>36</v>
      </c>
      <c r="AM28" s="613">
        <f t="shared" si="58"/>
        <v>0</v>
      </c>
      <c r="AN28" s="613">
        <f t="shared" si="59"/>
        <v>1</v>
      </c>
      <c r="AO28" s="613">
        <f t="shared" si="60"/>
        <v>0</v>
      </c>
      <c r="AP28" s="406">
        <f t="shared" si="61"/>
        <v>48</v>
      </c>
      <c r="AQ28" s="406">
        <f t="shared" si="62"/>
        <v>1</v>
      </c>
      <c r="AR28" s="613">
        <f t="shared" si="63"/>
        <v>0</v>
      </c>
      <c r="AS28" s="613">
        <f t="shared" si="64"/>
        <v>0</v>
      </c>
      <c r="AT28" s="613">
        <f t="shared" si="65"/>
        <v>0</v>
      </c>
      <c r="AU28" s="626">
        <f t="shared" si="66"/>
        <v>1493</v>
      </c>
      <c r="AV28" s="75" t="str">
        <f t="shared" si="34"/>
        <v>585EPS010</v>
      </c>
      <c r="AW28" s="872" t="s">
        <v>662</v>
      </c>
      <c r="AX28" s="872">
        <v>585</v>
      </c>
      <c r="AY28" s="872" t="s">
        <v>553</v>
      </c>
      <c r="AZ28" s="873">
        <v>10</v>
      </c>
    </row>
    <row r="29" spans="2:53" ht="15" customHeight="1">
      <c r="B29" s="31" t="str">
        <f t="shared" si="8"/>
        <v>837EPS010</v>
      </c>
      <c r="C29" s="31" t="str">
        <f t="shared" si="9"/>
        <v>837EPS037</v>
      </c>
      <c r="D29" s="31" t="str">
        <f t="shared" si="10"/>
        <v>837EPS016</v>
      </c>
      <c r="E29" s="31" t="str">
        <f t="shared" si="11"/>
        <v>837EPS002</v>
      </c>
      <c r="F29" s="31" t="str">
        <f t="shared" si="4"/>
        <v>837EPS005</v>
      </c>
      <c r="G29" s="31" t="str">
        <f t="shared" si="5"/>
        <v>837EPS040</v>
      </c>
      <c r="H29" s="31" t="str">
        <f t="shared" si="12"/>
        <v>837ESSC24</v>
      </c>
      <c r="I29" s="31" t="str">
        <f t="shared" si="13"/>
        <v>837EAS016</v>
      </c>
      <c r="J29" s="31" t="str">
        <f t="shared" si="14"/>
        <v>837EPS042</v>
      </c>
      <c r="K29" s="31" t="str">
        <f t="shared" si="15"/>
        <v>837EAS027</v>
      </c>
      <c r="L29" s="31" t="str">
        <f t="shared" si="16"/>
        <v>837ESSC91</v>
      </c>
      <c r="M29" s="31" t="str">
        <f t="shared" si="17"/>
        <v>837EPS008</v>
      </c>
      <c r="N29" s="31" t="str">
        <f t="shared" si="18"/>
        <v>837EPSIC3</v>
      </c>
      <c r="O29" s="31" t="str">
        <f t="shared" si="19"/>
        <v>837EPS018</v>
      </c>
      <c r="P29" s="31" t="str">
        <f t="shared" si="20"/>
        <v>837ESSC07</v>
      </c>
      <c r="Q29" s="31" t="str">
        <f t="shared" si="21"/>
        <v>837EPS017</v>
      </c>
      <c r="R29" s="31" t="str">
        <f t="shared" si="22"/>
        <v>837EPS041</v>
      </c>
      <c r="S29" s="31" t="str">
        <f t="shared" si="23"/>
        <v>837EPS048</v>
      </c>
      <c r="T29" s="31" t="str">
        <f t="shared" si="24"/>
        <v>837CCFC55</v>
      </c>
      <c r="U29" s="31" t="str">
        <f t="shared" si="6"/>
        <v>837EPS012</v>
      </c>
      <c r="V29" s="31" t="str">
        <f t="shared" si="25"/>
        <v>837EPS001</v>
      </c>
      <c r="W29" s="449" t="s">
        <v>317</v>
      </c>
      <c r="X29" s="447" t="s">
        <v>668</v>
      </c>
      <c r="Y29" s="495">
        <v>665</v>
      </c>
      <c r="Z29" s="612">
        <f t="shared" si="45"/>
        <v>2</v>
      </c>
      <c r="AA29" s="613">
        <f t="shared" si="46"/>
        <v>1330</v>
      </c>
      <c r="AB29" s="613">
        <f t="shared" si="47"/>
        <v>361</v>
      </c>
      <c r="AC29" s="613">
        <f t="shared" si="48"/>
        <v>0</v>
      </c>
      <c r="AD29" s="613">
        <f t="shared" si="49"/>
        <v>0</v>
      </c>
      <c r="AE29" s="613">
        <f t="shared" si="50"/>
        <v>613</v>
      </c>
      <c r="AF29" s="613">
        <f t="shared" si="51"/>
        <v>186</v>
      </c>
      <c r="AG29" s="613">
        <f t="shared" si="52"/>
        <v>0</v>
      </c>
      <c r="AH29" s="406">
        <f t="shared" si="53"/>
        <v>2</v>
      </c>
      <c r="AI29" s="613">
        <f t="shared" si="54"/>
        <v>0</v>
      </c>
      <c r="AJ29" s="613">
        <f t="shared" si="55"/>
        <v>0</v>
      </c>
      <c r="AK29" s="613">
        <f t="shared" si="56"/>
        <v>0</v>
      </c>
      <c r="AL29" s="613">
        <f t="shared" si="57"/>
        <v>0</v>
      </c>
      <c r="AM29" s="613">
        <f t="shared" si="58"/>
        <v>0</v>
      </c>
      <c r="AN29" s="613">
        <f t="shared" si="59"/>
        <v>0</v>
      </c>
      <c r="AO29" s="613">
        <f t="shared" si="60"/>
        <v>0</v>
      </c>
      <c r="AP29" s="406">
        <f t="shared" si="61"/>
        <v>42</v>
      </c>
      <c r="AQ29" s="406">
        <f t="shared" si="62"/>
        <v>0</v>
      </c>
      <c r="AR29" s="613">
        <f t="shared" si="63"/>
        <v>0</v>
      </c>
      <c r="AS29" s="613">
        <f t="shared" si="64"/>
        <v>0</v>
      </c>
      <c r="AT29" s="613">
        <f t="shared" si="65"/>
        <v>0</v>
      </c>
      <c r="AU29" s="626">
        <f t="shared" si="66"/>
        <v>2492</v>
      </c>
      <c r="AV29" s="75" t="str">
        <f t="shared" si="34"/>
        <v>585EPS037</v>
      </c>
      <c r="AW29" s="872" t="s">
        <v>662</v>
      </c>
      <c r="AX29" s="872">
        <v>585</v>
      </c>
      <c r="AY29" s="872" t="s">
        <v>554</v>
      </c>
      <c r="AZ29" s="873">
        <v>2605</v>
      </c>
    </row>
    <row r="30" spans="2:53" ht="15" customHeight="1">
      <c r="B30" s="31" t="str">
        <f t="shared" si="8"/>
        <v>873EPS010</v>
      </c>
      <c r="C30" s="31" t="str">
        <f t="shared" si="9"/>
        <v>873EPS037</v>
      </c>
      <c r="D30" s="31" t="str">
        <f t="shared" si="10"/>
        <v>873EPS016</v>
      </c>
      <c r="E30" s="31" t="str">
        <f t="shared" si="11"/>
        <v>873EPS002</v>
      </c>
      <c r="F30" s="31" t="str">
        <f t="shared" si="4"/>
        <v>873EPS005</v>
      </c>
      <c r="G30" s="31" t="str">
        <f t="shared" si="5"/>
        <v>873EPS040</v>
      </c>
      <c r="H30" s="31" t="str">
        <f t="shared" si="12"/>
        <v>873ESSC24</v>
      </c>
      <c r="I30" s="31" t="str">
        <f t="shared" si="13"/>
        <v>873EAS016</v>
      </c>
      <c r="J30" s="31" t="str">
        <f t="shared" si="14"/>
        <v>873EPS042</v>
      </c>
      <c r="K30" s="31" t="str">
        <f t="shared" si="15"/>
        <v>873EAS027</v>
      </c>
      <c r="L30" s="31" t="str">
        <f t="shared" si="16"/>
        <v>873ESSC91</v>
      </c>
      <c r="M30" s="31" t="str">
        <f t="shared" si="17"/>
        <v>873EPS008</v>
      </c>
      <c r="N30" s="31" t="str">
        <f t="shared" si="18"/>
        <v>873EPSIC3</v>
      </c>
      <c r="O30" s="31" t="str">
        <f t="shared" si="19"/>
        <v>873EPS018</v>
      </c>
      <c r="P30" s="31" t="str">
        <f t="shared" si="20"/>
        <v>873ESSC07</v>
      </c>
      <c r="Q30" s="31" t="str">
        <f t="shared" si="21"/>
        <v>873EPS017</v>
      </c>
      <c r="R30" s="31" t="str">
        <f t="shared" si="22"/>
        <v>873EPS041</v>
      </c>
      <c r="S30" s="31" t="str">
        <f t="shared" si="23"/>
        <v>873EPS048</v>
      </c>
      <c r="T30" s="31" t="str">
        <f t="shared" si="24"/>
        <v>873CCFC55</v>
      </c>
      <c r="U30" s="31" t="str">
        <f t="shared" si="6"/>
        <v>873EPS012</v>
      </c>
      <c r="V30" s="31" t="str">
        <f t="shared" si="25"/>
        <v>873EPS001</v>
      </c>
      <c r="W30" s="449" t="s">
        <v>318</v>
      </c>
      <c r="X30" s="447" t="s">
        <v>668</v>
      </c>
      <c r="Y30" s="495">
        <v>837</v>
      </c>
      <c r="Z30" s="612">
        <f t="shared" si="45"/>
        <v>15826</v>
      </c>
      <c r="AA30" s="613">
        <f t="shared" si="46"/>
        <v>17564</v>
      </c>
      <c r="AB30" s="613">
        <f t="shared" si="47"/>
        <v>7575</v>
      </c>
      <c r="AC30" s="613">
        <f t="shared" si="48"/>
        <v>181</v>
      </c>
      <c r="AD30" s="613">
        <f t="shared" si="49"/>
        <v>1</v>
      </c>
      <c r="AE30" s="613">
        <f t="shared" si="50"/>
        <v>1106</v>
      </c>
      <c r="AF30" s="613">
        <f t="shared" si="51"/>
        <v>429</v>
      </c>
      <c r="AG30" s="613">
        <f t="shared" si="52"/>
        <v>1</v>
      </c>
      <c r="AH30" s="406">
        <f t="shared" si="53"/>
        <v>0</v>
      </c>
      <c r="AI30" s="613">
        <f t="shared" si="54"/>
        <v>0</v>
      </c>
      <c r="AJ30" s="613">
        <f t="shared" si="55"/>
        <v>0</v>
      </c>
      <c r="AK30" s="613">
        <f t="shared" si="56"/>
        <v>0</v>
      </c>
      <c r="AL30" s="613">
        <f t="shared" si="57"/>
        <v>44</v>
      </c>
      <c r="AM30" s="613">
        <f t="shared" si="58"/>
        <v>2</v>
      </c>
      <c r="AN30" s="613">
        <f t="shared" si="59"/>
        <v>0</v>
      </c>
      <c r="AO30" s="613">
        <f t="shared" si="60"/>
        <v>0</v>
      </c>
      <c r="AP30" s="406">
        <f t="shared" si="61"/>
        <v>476</v>
      </c>
      <c r="AQ30" s="406">
        <f t="shared" si="62"/>
        <v>0</v>
      </c>
      <c r="AR30" s="613">
        <f t="shared" si="63"/>
        <v>0</v>
      </c>
      <c r="AS30" s="613">
        <f t="shared" si="64"/>
        <v>0</v>
      </c>
      <c r="AT30" s="613">
        <f t="shared" si="65"/>
        <v>0</v>
      </c>
      <c r="AU30" s="626">
        <f t="shared" si="66"/>
        <v>42729</v>
      </c>
      <c r="AV30" s="75" t="str">
        <f t="shared" si="34"/>
        <v>585EPS040</v>
      </c>
      <c r="AW30" s="872" t="s">
        <v>662</v>
      </c>
      <c r="AX30" s="872">
        <v>585</v>
      </c>
      <c r="AY30" s="872" t="s">
        <v>557</v>
      </c>
      <c r="AZ30" s="873">
        <v>508</v>
      </c>
    </row>
    <row r="31" spans="2:53" ht="15" customHeight="1">
      <c r="B31" s="31" t="str">
        <f t="shared" si="8"/>
        <v>EPS010</v>
      </c>
      <c r="C31" s="31" t="str">
        <f t="shared" si="9"/>
        <v>EPS037</v>
      </c>
      <c r="D31" s="31" t="str">
        <f t="shared" si="10"/>
        <v>EPS016</v>
      </c>
      <c r="E31" s="31" t="str">
        <f t="shared" si="11"/>
        <v>EPS002</v>
      </c>
      <c r="F31" s="31" t="str">
        <f t="shared" si="4"/>
        <v>EPS005</v>
      </c>
      <c r="G31" s="31" t="str">
        <f t="shared" si="5"/>
        <v>EPS040</v>
      </c>
      <c r="H31" s="31" t="str">
        <f t="shared" si="12"/>
        <v>ESSC24</v>
      </c>
      <c r="I31" s="31" t="str">
        <f t="shared" si="13"/>
        <v>EAS016</v>
      </c>
      <c r="J31" s="31" t="str">
        <f t="shared" si="14"/>
        <v>EPS042</v>
      </c>
      <c r="K31" s="31" t="str">
        <f t="shared" si="15"/>
        <v>EAS027</v>
      </c>
      <c r="L31" s="31" t="str">
        <f t="shared" si="16"/>
        <v>ESSC91</v>
      </c>
      <c r="M31" s="31" t="str">
        <f t="shared" si="17"/>
        <v>EPS008</v>
      </c>
      <c r="N31" s="31" t="str">
        <f t="shared" si="18"/>
        <v>EPSIC3</v>
      </c>
      <c r="O31" s="31" t="str">
        <f t="shared" si="19"/>
        <v>EPS018</v>
      </c>
      <c r="P31" s="31" t="str">
        <f t="shared" si="20"/>
        <v>ESSC07</v>
      </c>
      <c r="Q31" s="31" t="str">
        <f t="shared" si="21"/>
        <v>EPS017</v>
      </c>
      <c r="R31" s="31" t="str">
        <f t="shared" si="22"/>
        <v>EPS041</v>
      </c>
      <c r="S31" s="31" t="str">
        <f t="shared" si="23"/>
        <v>EPS048</v>
      </c>
      <c r="T31" s="31" t="str">
        <f t="shared" si="24"/>
        <v>CCFC55</v>
      </c>
      <c r="U31" s="31" t="str">
        <f t="shared" si="6"/>
        <v>EPS012</v>
      </c>
      <c r="V31" s="31" t="str">
        <f t="shared" si="25"/>
        <v>EPS001</v>
      </c>
      <c r="W31" s="449" t="s">
        <v>319</v>
      </c>
      <c r="X31" s="447" t="s">
        <v>668</v>
      </c>
      <c r="Y31" s="495">
        <v>873</v>
      </c>
      <c r="Z31" s="612">
        <f t="shared" si="45"/>
        <v>0</v>
      </c>
      <c r="AA31" s="613">
        <f t="shared" si="46"/>
        <v>53</v>
      </c>
      <c r="AB31" s="613">
        <f t="shared" si="47"/>
        <v>0</v>
      </c>
      <c r="AC31" s="613">
        <f t="shared" si="48"/>
        <v>0</v>
      </c>
      <c r="AD31" s="613">
        <f t="shared" si="49"/>
        <v>0</v>
      </c>
      <c r="AE31" s="613">
        <f t="shared" si="50"/>
        <v>191</v>
      </c>
      <c r="AF31" s="613">
        <f t="shared" si="51"/>
        <v>0</v>
      </c>
      <c r="AG31" s="613">
        <f t="shared" si="52"/>
        <v>0</v>
      </c>
      <c r="AH31" s="406">
        <f t="shared" si="53"/>
        <v>0</v>
      </c>
      <c r="AI31" s="613">
        <f t="shared" si="54"/>
        <v>0</v>
      </c>
      <c r="AJ31" s="613">
        <f t="shared" si="55"/>
        <v>0</v>
      </c>
      <c r="AK31" s="613">
        <f t="shared" si="56"/>
        <v>0</v>
      </c>
      <c r="AL31" s="613">
        <f t="shared" si="57"/>
        <v>19</v>
      </c>
      <c r="AM31" s="613">
        <f t="shared" si="58"/>
        <v>0</v>
      </c>
      <c r="AN31" s="613">
        <f t="shared" si="59"/>
        <v>0</v>
      </c>
      <c r="AO31" s="613">
        <f t="shared" si="60"/>
        <v>0</v>
      </c>
      <c r="AP31" s="406">
        <f t="shared" si="61"/>
        <v>0</v>
      </c>
      <c r="AQ31" s="406">
        <f t="shared" si="62"/>
        <v>0</v>
      </c>
      <c r="AR31" s="613">
        <f t="shared" si="63"/>
        <v>0</v>
      </c>
      <c r="AS31" s="613">
        <f t="shared" si="64"/>
        <v>0</v>
      </c>
      <c r="AT31" s="613">
        <f t="shared" si="65"/>
        <v>0</v>
      </c>
      <c r="AU31" s="626">
        <f t="shared" si="66"/>
        <v>263</v>
      </c>
      <c r="AV31" s="75" t="str">
        <f t="shared" si="34"/>
        <v>585EPS041</v>
      </c>
      <c r="AW31" s="872" t="s">
        <v>662</v>
      </c>
      <c r="AX31" s="872">
        <v>585</v>
      </c>
      <c r="AY31" s="872" t="s">
        <v>598</v>
      </c>
      <c r="AZ31" s="873">
        <v>13</v>
      </c>
    </row>
    <row r="32" spans="2:53" ht="15" customHeight="1">
      <c r="B32" s="31" t="str">
        <f t="shared" si="8"/>
        <v>31EPS010</v>
      </c>
      <c r="C32" s="31" t="str">
        <f t="shared" si="9"/>
        <v>31EPS037</v>
      </c>
      <c r="D32" s="31" t="str">
        <f t="shared" si="10"/>
        <v>31EPS016</v>
      </c>
      <c r="E32" s="31" t="str">
        <f t="shared" si="11"/>
        <v>31EPS002</v>
      </c>
      <c r="F32" s="31" t="str">
        <f t="shared" si="4"/>
        <v>31EPS005</v>
      </c>
      <c r="G32" s="31" t="str">
        <f t="shared" si="5"/>
        <v>31EPS040</v>
      </c>
      <c r="H32" s="31" t="str">
        <f t="shared" si="12"/>
        <v>31ESSC24</v>
      </c>
      <c r="I32" s="31" t="str">
        <f t="shared" si="13"/>
        <v>31EAS016</v>
      </c>
      <c r="J32" s="31" t="str">
        <f t="shared" si="14"/>
        <v>31EPS042</v>
      </c>
      <c r="K32" s="31" t="str">
        <f t="shared" si="15"/>
        <v>31EAS027</v>
      </c>
      <c r="L32" s="31" t="str">
        <f t="shared" si="16"/>
        <v>31ESSC91</v>
      </c>
      <c r="M32" s="31" t="str">
        <f t="shared" si="17"/>
        <v>31EPS008</v>
      </c>
      <c r="N32" s="31" t="str">
        <f t="shared" si="18"/>
        <v>31EPSIC3</v>
      </c>
      <c r="O32" s="31" t="str">
        <f t="shared" si="19"/>
        <v>31EPS018</v>
      </c>
      <c r="P32" s="31" t="str">
        <f t="shared" si="20"/>
        <v>31ESSC07</v>
      </c>
      <c r="Q32" s="31" t="str">
        <f t="shared" si="21"/>
        <v>31EPS017</v>
      </c>
      <c r="R32" s="31" t="str">
        <f t="shared" si="22"/>
        <v>31EPS041</v>
      </c>
      <c r="S32" s="31" t="str">
        <f t="shared" si="23"/>
        <v>31EPS048</v>
      </c>
      <c r="T32" s="31" t="str">
        <f t="shared" si="24"/>
        <v>31CCFC55</v>
      </c>
      <c r="U32" s="31" t="str">
        <f t="shared" si="6"/>
        <v>31EPS012</v>
      </c>
      <c r="V32" s="31" t="str">
        <f t="shared" si="25"/>
        <v>31EPS001</v>
      </c>
      <c r="W32" s="618" t="s">
        <v>671</v>
      </c>
      <c r="X32" s="140"/>
      <c r="Y32" s="496"/>
      <c r="Z32" s="620">
        <f t="shared" ref="Z32:AP32" si="67">SUM(Z33:Z42)</f>
        <v>55</v>
      </c>
      <c r="AA32" s="620">
        <f t="shared" si="67"/>
        <v>28680</v>
      </c>
      <c r="AB32" s="620">
        <f t="shared" si="67"/>
        <v>0</v>
      </c>
      <c r="AC32" s="620">
        <f t="shared" si="67"/>
        <v>90</v>
      </c>
      <c r="AD32" s="620">
        <f t="shared" si="67"/>
        <v>0</v>
      </c>
      <c r="AE32" s="620">
        <f t="shared" si="67"/>
        <v>5187</v>
      </c>
      <c r="AF32" s="620">
        <f t="shared" si="67"/>
        <v>8499</v>
      </c>
      <c r="AG32" s="620">
        <f t="shared" si="67"/>
        <v>15</v>
      </c>
      <c r="AH32" s="573">
        <f t="shared" si="67"/>
        <v>40</v>
      </c>
      <c r="AI32" s="620">
        <f t="shared" si="67"/>
        <v>112</v>
      </c>
      <c r="AJ32" s="620">
        <f t="shared" si="67"/>
        <v>0</v>
      </c>
      <c r="AK32" s="620">
        <f t="shared" si="67"/>
        <v>0</v>
      </c>
      <c r="AL32" s="620">
        <f t="shared" si="67"/>
        <v>33</v>
      </c>
      <c r="AM32" s="620">
        <f t="shared" si="67"/>
        <v>1</v>
      </c>
      <c r="AN32" s="620">
        <f t="shared" si="67"/>
        <v>1</v>
      </c>
      <c r="AO32" s="620">
        <f t="shared" si="67"/>
        <v>0</v>
      </c>
      <c r="AP32" s="573">
        <f t="shared" si="67"/>
        <v>79</v>
      </c>
      <c r="AQ32" s="573">
        <f>SUM(AQ33:AQ42)</f>
        <v>0</v>
      </c>
      <c r="AR32" s="620">
        <f>SUM(AR33:AR42)</f>
        <v>0</v>
      </c>
      <c r="AS32" s="620">
        <f>SUM(AS33:AS42)</f>
        <v>0</v>
      </c>
      <c r="AT32" s="620">
        <f>SUM(AT33:AT42)</f>
        <v>0</v>
      </c>
      <c r="AU32" s="620">
        <f>SUM(AU33:AU42)</f>
        <v>42673</v>
      </c>
      <c r="AV32" s="75" t="str">
        <f t="shared" si="34"/>
        <v>585ESSC91</v>
      </c>
      <c r="AW32" s="872" t="s">
        <v>662</v>
      </c>
      <c r="AX32" s="872">
        <v>585</v>
      </c>
      <c r="AY32" s="872" t="s">
        <v>562</v>
      </c>
      <c r="AZ32" s="873">
        <v>95</v>
      </c>
    </row>
    <row r="33" spans="2:52" ht="15" customHeight="1">
      <c r="B33" s="31" t="str">
        <f t="shared" si="8"/>
        <v>40EPS010</v>
      </c>
      <c r="C33" s="31" t="str">
        <f t="shared" si="9"/>
        <v>40EPS037</v>
      </c>
      <c r="D33" s="31" t="str">
        <f t="shared" si="10"/>
        <v>40EPS016</v>
      </c>
      <c r="E33" s="31" t="str">
        <f t="shared" si="11"/>
        <v>40EPS002</v>
      </c>
      <c r="F33" s="31" t="str">
        <f t="shared" si="4"/>
        <v>40EPS005</v>
      </c>
      <c r="G33" s="31" t="str">
        <f t="shared" si="5"/>
        <v>40EPS040</v>
      </c>
      <c r="H33" s="31" t="str">
        <f t="shared" si="12"/>
        <v>40ESSC24</v>
      </c>
      <c r="I33" s="31" t="str">
        <f t="shared" si="13"/>
        <v>40EAS016</v>
      </c>
      <c r="J33" s="31" t="str">
        <f t="shared" si="14"/>
        <v>40EPS042</v>
      </c>
      <c r="K33" s="31" t="str">
        <f t="shared" si="15"/>
        <v>40EAS027</v>
      </c>
      <c r="L33" s="31" t="str">
        <f t="shared" si="16"/>
        <v>40ESSC91</v>
      </c>
      <c r="M33" s="31" t="str">
        <f t="shared" si="17"/>
        <v>40EPS008</v>
      </c>
      <c r="N33" s="31" t="str">
        <f t="shared" si="18"/>
        <v>40EPSIC3</v>
      </c>
      <c r="O33" s="31" t="str">
        <f t="shared" si="19"/>
        <v>40EPS018</v>
      </c>
      <c r="P33" s="31" t="str">
        <f t="shared" si="20"/>
        <v>40ESSC07</v>
      </c>
      <c r="Q33" s="31" t="str">
        <f t="shared" si="21"/>
        <v>40EPS017</v>
      </c>
      <c r="R33" s="31" t="str">
        <f t="shared" si="22"/>
        <v>40EPS041</v>
      </c>
      <c r="S33" s="31" t="str">
        <f t="shared" si="23"/>
        <v>40EPS048</v>
      </c>
      <c r="T33" s="31" t="str">
        <f t="shared" si="24"/>
        <v>40CCFC55</v>
      </c>
      <c r="U33" s="31" t="str">
        <f t="shared" si="6"/>
        <v>40EPS012</v>
      </c>
      <c r="V33" s="31" t="str">
        <f t="shared" si="25"/>
        <v>40EPS001</v>
      </c>
      <c r="W33" s="449" t="s">
        <v>322</v>
      </c>
      <c r="X33" s="447" t="s">
        <v>671</v>
      </c>
      <c r="Y33" s="495">
        <v>31</v>
      </c>
      <c r="Z33" s="612">
        <f t="shared" ref="Z33:Z42" si="68">IFERROR(VLOOKUP(B32,$AV$7:$AZ$950,5,0),0)</f>
        <v>9</v>
      </c>
      <c r="AA33" s="613">
        <f t="shared" ref="AA33:AA42" si="69">IFERROR(VLOOKUP(C32,$AV$7:$AZ$950,5,0),0)+AP33</f>
        <v>2386</v>
      </c>
      <c r="AB33" s="613">
        <f t="shared" ref="AB33:AB42" si="70">IFERROR(VLOOKUP(D32,$AV$7:$AZ$950,5,0),0)</f>
        <v>0</v>
      </c>
      <c r="AC33" s="613">
        <f t="shared" ref="AC33:AC42" si="71">IFERROR(VLOOKUP(E32,$AV$7:$AZ$950,5,0),0)</f>
        <v>0</v>
      </c>
      <c r="AD33" s="613">
        <f t="shared" ref="AD33:AD42" si="72">IFERROR(VLOOKUP(F32,$AV$7:$AZ$950,5,0),0)</f>
        <v>0</v>
      </c>
      <c r="AE33" s="613">
        <f t="shared" ref="AE33:AE42" si="73">IFERROR(VLOOKUP(G32,$AV$7:$AZ$950,5,0),0)</f>
        <v>255</v>
      </c>
      <c r="AF33" s="613">
        <f t="shared" ref="AF33:AF42" si="74">IFERROR(VLOOKUP(H32,$AV$7:$AZ$950,5,0),0)+AH33</f>
        <v>1352</v>
      </c>
      <c r="AG33" s="613">
        <f t="shared" ref="AG33:AG42" si="75">IFERROR(VLOOKUP(I32,$AV$7:$AZ$950,5,0),0)</f>
        <v>5</v>
      </c>
      <c r="AH33" s="406">
        <f t="shared" ref="AH33:AH42" si="76">IFERROR(VLOOKUP(J32,$AV$7:$AZ$950,5,0),0)</f>
        <v>6</v>
      </c>
      <c r="AI33" s="613">
        <f t="shared" ref="AI33:AI42" si="77">IFERROR(VLOOKUP(K32,$AV$7:$AZ$950,5,0),0)</f>
        <v>0</v>
      </c>
      <c r="AJ33" s="613">
        <f t="shared" ref="AJ33:AJ42" si="78">IFERROR(VLOOKUP(L32,$AV$7:$AZ$950,5,0),0)</f>
        <v>0</v>
      </c>
      <c r="AK33" s="613">
        <f t="shared" ref="AK33:AK42" si="79">IFERROR(VLOOKUP(M32,$AV$7:$AZ$950,5,0),0)</f>
        <v>0</v>
      </c>
      <c r="AL33" s="613">
        <f t="shared" ref="AL33:AL42" si="80">IFERROR(VLOOKUP(N32,$AV$7:$AZ$950,5,0),0)</f>
        <v>0</v>
      </c>
      <c r="AM33" s="613">
        <f t="shared" ref="AM33:AM42" si="81">IFERROR(VLOOKUP(O32,$AV$7:$AZ$950,5,0),0)</f>
        <v>1</v>
      </c>
      <c r="AN33" s="613">
        <f t="shared" ref="AN33:AN42" si="82">IFERROR(VLOOKUP(P32,$AV$7:$AZ$950,5,0),0)+AQ33</f>
        <v>0</v>
      </c>
      <c r="AO33" s="613">
        <f t="shared" ref="AO33:AO42" si="83">IFERROR(VLOOKUP(Q32,$AV$7:$AZ$950,5,0),0)</f>
        <v>0</v>
      </c>
      <c r="AP33" s="406">
        <f t="shared" ref="AP33:AP42" si="84">IFERROR(VLOOKUP(R32,$AV$7:$AZ$950,5,0),0)</f>
        <v>1</v>
      </c>
      <c r="AQ33" s="406">
        <f t="shared" ref="AQ33:AQ42" si="85">IFERROR(VLOOKUP(S32,$AV$7:$AZ$950,5,0),0)</f>
        <v>0</v>
      </c>
      <c r="AR33" s="613">
        <f t="shared" ref="AR33:AR42" si="86">IFERROR(VLOOKUP(T32,$AV$7:$AZ$950,5,0),0)</f>
        <v>0</v>
      </c>
      <c r="AS33" s="613">
        <f t="shared" ref="AS33:AS42" si="87">IFERROR(VLOOKUP(U32,$AV$7:$AZ$950,5,0),0)</f>
        <v>0</v>
      </c>
      <c r="AT33" s="613">
        <f t="shared" ref="AT33:AT42" si="88">IFERROR(VLOOKUP(V32,$AV$7:$AZ$950,5,0),0)</f>
        <v>0</v>
      </c>
      <c r="AU33" s="626">
        <f t="shared" ref="AU33:AU42" si="89">SUM(Z33:AT33)-AH33-AP33</f>
        <v>4008</v>
      </c>
      <c r="AV33" s="75" t="str">
        <f t="shared" si="34"/>
        <v>591EPS002</v>
      </c>
      <c r="AW33" s="872" t="s">
        <v>662</v>
      </c>
      <c r="AX33" s="872">
        <v>591</v>
      </c>
      <c r="AY33" s="872" t="s">
        <v>555</v>
      </c>
      <c r="AZ33" s="873">
        <v>1</v>
      </c>
    </row>
    <row r="34" spans="2:52" ht="15" customHeight="1">
      <c r="B34" s="31" t="str">
        <f t="shared" si="8"/>
        <v>190EPS010</v>
      </c>
      <c r="C34" s="31" t="str">
        <f t="shared" si="9"/>
        <v>190EPS037</v>
      </c>
      <c r="D34" s="31" t="str">
        <f t="shared" si="10"/>
        <v>190EPS016</v>
      </c>
      <c r="E34" s="31" t="str">
        <f t="shared" si="11"/>
        <v>190EPS002</v>
      </c>
      <c r="F34" s="31" t="str">
        <f t="shared" si="4"/>
        <v>190EPS005</v>
      </c>
      <c r="G34" s="31" t="str">
        <f t="shared" si="5"/>
        <v>190EPS040</v>
      </c>
      <c r="H34" s="31" t="str">
        <f t="shared" si="12"/>
        <v>190ESSC24</v>
      </c>
      <c r="I34" s="31" t="str">
        <f t="shared" si="13"/>
        <v>190EAS016</v>
      </c>
      <c r="J34" s="31" t="str">
        <f t="shared" si="14"/>
        <v>190EPS042</v>
      </c>
      <c r="K34" s="31" t="str">
        <f t="shared" si="15"/>
        <v>190EAS027</v>
      </c>
      <c r="L34" s="31" t="str">
        <f t="shared" si="16"/>
        <v>190ESSC91</v>
      </c>
      <c r="M34" s="31" t="str">
        <f t="shared" si="17"/>
        <v>190EPS008</v>
      </c>
      <c r="N34" s="31" t="str">
        <f t="shared" si="18"/>
        <v>190EPSIC3</v>
      </c>
      <c r="O34" s="31" t="str">
        <f t="shared" si="19"/>
        <v>190EPS018</v>
      </c>
      <c r="P34" s="31" t="str">
        <f t="shared" si="20"/>
        <v>190ESSC07</v>
      </c>
      <c r="Q34" s="31" t="str">
        <f t="shared" si="21"/>
        <v>190EPS017</v>
      </c>
      <c r="R34" s="31" t="str">
        <f t="shared" si="22"/>
        <v>190EPS041</v>
      </c>
      <c r="S34" s="31" t="str">
        <f t="shared" si="23"/>
        <v>190EPS048</v>
      </c>
      <c r="T34" s="31" t="str">
        <f t="shared" si="24"/>
        <v>190CCFC55</v>
      </c>
      <c r="U34" s="31" t="str">
        <f t="shared" si="6"/>
        <v>190EPS012</v>
      </c>
      <c r="V34" s="31" t="str">
        <f t="shared" si="25"/>
        <v>190EPS001</v>
      </c>
      <c r="W34" s="449" t="s">
        <v>324</v>
      </c>
      <c r="X34" s="447" t="s">
        <v>671</v>
      </c>
      <c r="Y34" s="495">
        <v>40</v>
      </c>
      <c r="Z34" s="612">
        <f t="shared" si="68"/>
        <v>3</v>
      </c>
      <c r="AA34" s="613">
        <f t="shared" si="69"/>
        <v>808</v>
      </c>
      <c r="AB34" s="613">
        <f t="shared" si="70"/>
        <v>0</v>
      </c>
      <c r="AC34" s="613">
        <f t="shared" si="71"/>
        <v>0</v>
      </c>
      <c r="AD34" s="613">
        <f t="shared" si="72"/>
        <v>0</v>
      </c>
      <c r="AE34" s="613">
        <f t="shared" si="73"/>
        <v>71</v>
      </c>
      <c r="AF34" s="613">
        <f t="shared" si="74"/>
        <v>799</v>
      </c>
      <c r="AG34" s="613">
        <f t="shared" si="75"/>
        <v>0</v>
      </c>
      <c r="AH34" s="406">
        <f t="shared" si="76"/>
        <v>3</v>
      </c>
      <c r="AI34" s="613">
        <f t="shared" si="77"/>
        <v>0</v>
      </c>
      <c r="AJ34" s="613">
        <f t="shared" si="78"/>
        <v>0</v>
      </c>
      <c r="AK34" s="613">
        <f t="shared" si="79"/>
        <v>0</v>
      </c>
      <c r="AL34" s="613">
        <f t="shared" si="80"/>
        <v>0</v>
      </c>
      <c r="AM34" s="613">
        <f t="shared" si="81"/>
        <v>0</v>
      </c>
      <c r="AN34" s="613">
        <f t="shared" si="82"/>
        <v>0</v>
      </c>
      <c r="AO34" s="613">
        <f t="shared" si="83"/>
        <v>0</v>
      </c>
      <c r="AP34" s="406">
        <f t="shared" si="84"/>
        <v>1</v>
      </c>
      <c r="AQ34" s="406">
        <f t="shared" si="85"/>
        <v>0</v>
      </c>
      <c r="AR34" s="613">
        <f t="shared" si="86"/>
        <v>0</v>
      </c>
      <c r="AS34" s="613">
        <f t="shared" si="87"/>
        <v>0</v>
      </c>
      <c r="AT34" s="613">
        <f t="shared" si="88"/>
        <v>0</v>
      </c>
      <c r="AU34" s="626">
        <f t="shared" si="89"/>
        <v>1681</v>
      </c>
      <c r="AV34" s="75" t="str">
        <f t="shared" si="34"/>
        <v>591EPS010</v>
      </c>
      <c r="AW34" s="872" t="s">
        <v>662</v>
      </c>
      <c r="AX34" s="872">
        <v>591</v>
      </c>
      <c r="AY34" s="872" t="s">
        <v>553</v>
      </c>
      <c r="AZ34" s="873">
        <v>5</v>
      </c>
    </row>
    <row r="35" spans="2:52" ht="15" customHeight="1">
      <c r="B35" s="31" t="str">
        <f t="shared" si="8"/>
        <v>604EPS010</v>
      </c>
      <c r="C35" s="31" t="str">
        <f t="shared" si="9"/>
        <v>604EPS037</v>
      </c>
      <c r="D35" s="31" t="str">
        <f t="shared" si="10"/>
        <v>604EPS016</v>
      </c>
      <c r="E35" s="31" t="str">
        <f t="shared" si="11"/>
        <v>604EPS002</v>
      </c>
      <c r="F35" s="31" t="str">
        <f t="shared" si="4"/>
        <v>604EPS005</v>
      </c>
      <c r="G35" s="31" t="str">
        <f t="shared" si="5"/>
        <v>604EPS040</v>
      </c>
      <c r="H35" s="31" t="str">
        <f t="shared" si="12"/>
        <v>604ESSC24</v>
      </c>
      <c r="I35" s="31" t="str">
        <f t="shared" si="13"/>
        <v>604EAS016</v>
      </c>
      <c r="J35" s="31" t="str">
        <f t="shared" si="14"/>
        <v>604EPS042</v>
      </c>
      <c r="K35" s="31" t="str">
        <f t="shared" si="15"/>
        <v>604EAS027</v>
      </c>
      <c r="L35" s="31" t="str">
        <f t="shared" si="16"/>
        <v>604ESSC91</v>
      </c>
      <c r="M35" s="31" t="str">
        <f t="shared" si="17"/>
        <v>604EPS008</v>
      </c>
      <c r="N35" s="31" t="str">
        <f t="shared" si="18"/>
        <v>604EPSIC3</v>
      </c>
      <c r="O35" s="31" t="str">
        <f t="shared" si="19"/>
        <v>604EPS018</v>
      </c>
      <c r="P35" s="31" t="str">
        <f t="shared" si="20"/>
        <v>604ESSC07</v>
      </c>
      <c r="Q35" s="31" t="str">
        <f t="shared" si="21"/>
        <v>604EPS017</v>
      </c>
      <c r="R35" s="31" t="str">
        <f t="shared" si="22"/>
        <v>604EPS041</v>
      </c>
      <c r="S35" s="31" t="str">
        <f t="shared" si="23"/>
        <v>604EPS048</v>
      </c>
      <c r="T35" s="31" t="str">
        <f t="shared" si="24"/>
        <v>604CCFC55</v>
      </c>
      <c r="U35" s="31" t="str">
        <f t="shared" si="6"/>
        <v>604EPS012</v>
      </c>
      <c r="V35" s="31" t="str">
        <f t="shared" si="25"/>
        <v>604EPS001</v>
      </c>
      <c r="W35" s="449" t="s">
        <v>326</v>
      </c>
      <c r="X35" s="447" t="s">
        <v>671</v>
      </c>
      <c r="Y35" s="495">
        <v>190</v>
      </c>
      <c r="Z35" s="612">
        <f t="shared" si="68"/>
        <v>6</v>
      </c>
      <c r="AA35" s="613">
        <f t="shared" si="69"/>
        <v>2534</v>
      </c>
      <c r="AB35" s="613">
        <f t="shared" si="70"/>
        <v>0</v>
      </c>
      <c r="AC35" s="613">
        <f t="shared" si="71"/>
        <v>0</v>
      </c>
      <c r="AD35" s="613">
        <f t="shared" si="72"/>
        <v>0</v>
      </c>
      <c r="AE35" s="613">
        <f t="shared" si="73"/>
        <v>735</v>
      </c>
      <c r="AF35" s="613">
        <f t="shared" si="74"/>
        <v>0</v>
      </c>
      <c r="AG35" s="613">
        <f t="shared" si="75"/>
        <v>2</v>
      </c>
      <c r="AH35" s="406">
        <f t="shared" si="76"/>
        <v>0</v>
      </c>
      <c r="AI35" s="613">
        <f t="shared" si="77"/>
        <v>112</v>
      </c>
      <c r="AJ35" s="613">
        <f t="shared" si="78"/>
        <v>0</v>
      </c>
      <c r="AK35" s="613">
        <f t="shared" si="79"/>
        <v>0</v>
      </c>
      <c r="AL35" s="613">
        <f t="shared" si="80"/>
        <v>0</v>
      </c>
      <c r="AM35" s="613">
        <f t="shared" si="81"/>
        <v>0</v>
      </c>
      <c r="AN35" s="613">
        <f t="shared" si="82"/>
        <v>0</v>
      </c>
      <c r="AO35" s="613">
        <f t="shared" si="83"/>
        <v>0</v>
      </c>
      <c r="AP35" s="406">
        <f t="shared" si="84"/>
        <v>4</v>
      </c>
      <c r="AQ35" s="406">
        <f t="shared" si="85"/>
        <v>0</v>
      </c>
      <c r="AR35" s="613">
        <f t="shared" si="86"/>
        <v>0</v>
      </c>
      <c r="AS35" s="613">
        <f t="shared" si="87"/>
        <v>0</v>
      </c>
      <c r="AT35" s="613">
        <f t="shared" si="88"/>
        <v>0</v>
      </c>
      <c r="AU35" s="626">
        <f t="shared" si="89"/>
        <v>3389</v>
      </c>
      <c r="AV35" s="75" t="str">
        <f t="shared" si="34"/>
        <v>591EPS037</v>
      </c>
      <c r="AW35" s="872" t="s">
        <v>662</v>
      </c>
      <c r="AX35" s="872">
        <v>591</v>
      </c>
      <c r="AY35" s="872" t="s">
        <v>554</v>
      </c>
      <c r="AZ35" s="873">
        <v>3950</v>
      </c>
    </row>
    <row r="36" spans="2:52" ht="15" customHeight="1">
      <c r="B36" s="31" t="str">
        <f t="shared" si="8"/>
        <v>670EPS010</v>
      </c>
      <c r="C36" s="31" t="str">
        <f t="shared" si="9"/>
        <v>670EPS037</v>
      </c>
      <c r="D36" s="31" t="str">
        <f t="shared" si="10"/>
        <v>670EPS016</v>
      </c>
      <c r="E36" s="31" t="str">
        <f t="shared" si="11"/>
        <v>670EPS002</v>
      </c>
      <c r="F36" s="31" t="str">
        <f t="shared" si="4"/>
        <v>670EPS005</v>
      </c>
      <c r="G36" s="31" t="str">
        <f t="shared" si="5"/>
        <v>670EPS040</v>
      </c>
      <c r="H36" s="31" t="str">
        <f t="shared" si="12"/>
        <v>670ESSC24</v>
      </c>
      <c r="I36" s="31" t="str">
        <f t="shared" si="13"/>
        <v>670EAS016</v>
      </c>
      <c r="J36" s="31" t="str">
        <f t="shared" si="14"/>
        <v>670EPS042</v>
      </c>
      <c r="K36" s="31" t="str">
        <f t="shared" si="15"/>
        <v>670EAS027</v>
      </c>
      <c r="L36" s="31" t="str">
        <f t="shared" si="16"/>
        <v>670ESSC91</v>
      </c>
      <c r="M36" s="31" t="str">
        <f t="shared" si="17"/>
        <v>670EPS008</v>
      </c>
      <c r="N36" s="31" t="str">
        <f t="shared" si="18"/>
        <v>670EPSIC3</v>
      </c>
      <c r="O36" s="31" t="str">
        <f t="shared" si="19"/>
        <v>670EPS018</v>
      </c>
      <c r="P36" s="31" t="str">
        <f t="shared" si="20"/>
        <v>670ESSC07</v>
      </c>
      <c r="Q36" s="31" t="str">
        <f t="shared" si="21"/>
        <v>670EPS017</v>
      </c>
      <c r="R36" s="31" t="str">
        <f t="shared" si="22"/>
        <v>670EPS041</v>
      </c>
      <c r="S36" s="31" t="str">
        <f t="shared" si="23"/>
        <v>670EPS048</v>
      </c>
      <c r="T36" s="31" t="str">
        <f t="shared" si="24"/>
        <v>670CCFC55</v>
      </c>
      <c r="U36" s="31" t="str">
        <f t="shared" si="6"/>
        <v>670EPS012</v>
      </c>
      <c r="V36" s="31" t="str">
        <f t="shared" si="25"/>
        <v>670EPS001</v>
      </c>
      <c r="W36" s="449" t="s">
        <v>328</v>
      </c>
      <c r="X36" s="447" t="s">
        <v>671</v>
      </c>
      <c r="Y36" s="495">
        <v>604</v>
      </c>
      <c r="Z36" s="612">
        <f t="shared" si="68"/>
        <v>11</v>
      </c>
      <c r="AA36" s="613">
        <f t="shared" si="69"/>
        <v>3345</v>
      </c>
      <c r="AB36" s="613">
        <f t="shared" si="70"/>
        <v>0</v>
      </c>
      <c r="AC36" s="613">
        <f t="shared" si="71"/>
        <v>0</v>
      </c>
      <c r="AD36" s="613">
        <f t="shared" si="72"/>
        <v>0</v>
      </c>
      <c r="AE36" s="613">
        <f t="shared" si="73"/>
        <v>493</v>
      </c>
      <c r="AF36" s="613">
        <f t="shared" si="74"/>
        <v>2128</v>
      </c>
      <c r="AG36" s="613">
        <f t="shared" si="75"/>
        <v>0</v>
      </c>
      <c r="AH36" s="406">
        <f t="shared" si="76"/>
        <v>12</v>
      </c>
      <c r="AI36" s="613">
        <f t="shared" si="77"/>
        <v>0</v>
      </c>
      <c r="AJ36" s="613">
        <f t="shared" si="78"/>
        <v>0</v>
      </c>
      <c r="AK36" s="613">
        <f t="shared" si="79"/>
        <v>0</v>
      </c>
      <c r="AL36" s="613">
        <f t="shared" si="80"/>
        <v>0</v>
      </c>
      <c r="AM36" s="613">
        <f t="shared" si="81"/>
        <v>0</v>
      </c>
      <c r="AN36" s="613">
        <f t="shared" si="82"/>
        <v>0</v>
      </c>
      <c r="AO36" s="613">
        <f t="shared" si="83"/>
        <v>0</v>
      </c>
      <c r="AP36" s="406">
        <f t="shared" si="84"/>
        <v>7</v>
      </c>
      <c r="AQ36" s="406">
        <f t="shared" si="85"/>
        <v>0</v>
      </c>
      <c r="AR36" s="613">
        <f t="shared" si="86"/>
        <v>0</v>
      </c>
      <c r="AS36" s="613">
        <f t="shared" si="87"/>
        <v>0</v>
      </c>
      <c r="AT36" s="613">
        <f t="shared" si="88"/>
        <v>0</v>
      </c>
      <c r="AU36" s="626">
        <f t="shared" si="89"/>
        <v>5977</v>
      </c>
      <c r="AV36" s="75" t="str">
        <f t="shared" si="34"/>
        <v>591EPS040</v>
      </c>
      <c r="AW36" s="872" t="s">
        <v>662</v>
      </c>
      <c r="AX36" s="872">
        <v>591</v>
      </c>
      <c r="AY36" s="872" t="s">
        <v>557</v>
      </c>
      <c r="AZ36" s="873">
        <v>749</v>
      </c>
    </row>
    <row r="37" spans="2:52" ht="15" customHeight="1">
      <c r="B37" s="31" t="str">
        <f t="shared" si="8"/>
        <v>690EPS010</v>
      </c>
      <c r="C37" s="31" t="str">
        <f t="shared" si="9"/>
        <v>690EPS037</v>
      </c>
      <c r="D37" s="31" t="str">
        <f t="shared" si="10"/>
        <v>690EPS016</v>
      </c>
      <c r="E37" s="31" t="str">
        <f t="shared" si="11"/>
        <v>690EPS002</v>
      </c>
      <c r="F37" s="31" t="str">
        <f t="shared" si="4"/>
        <v>690EPS005</v>
      </c>
      <c r="G37" s="31" t="str">
        <f t="shared" si="5"/>
        <v>690EPS040</v>
      </c>
      <c r="H37" s="31" t="str">
        <f t="shared" si="12"/>
        <v>690ESSC24</v>
      </c>
      <c r="I37" s="31" t="str">
        <f t="shared" si="13"/>
        <v>690EAS016</v>
      </c>
      <c r="J37" s="31" t="str">
        <f t="shared" si="14"/>
        <v>690EPS042</v>
      </c>
      <c r="K37" s="31" t="str">
        <f t="shared" si="15"/>
        <v>690EAS027</v>
      </c>
      <c r="L37" s="31" t="str">
        <f t="shared" si="16"/>
        <v>690ESSC91</v>
      </c>
      <c r="M37" s="31" t="str">
        <f t="shared" si="17"/>
        <v>690EPS008</v>
      </c>
      <c r="N37" s="31" t="str">
        <f t="shared" si="18"/>
        <v>690EPSIC3</v>
      </c>
      <c r="O37" s="31" t="str">
        <f t="shared" si="19"/>
        <v>690EPS018</v>
      </c>
      <c r="P37" s="31" t="str">
        <f t="shared" si="20"/>
        <v>690ESSC07</v>
      </c>
      <c r="Q37" s="31" t="str">
        <f t="shared" si="21"/>
        <v>690EPS017</v>
      </c>
      <c r="R37" s="31" t="str">
        <f t="shared" si="22"/>
        <v>690EPS041</v>
      </c>
      <c r="S37" s="31" t="str">
        <f t="shared" si="23"/>
        <v>690EPS048</v>
      </c>
      <c r="T37" s="31" t="str">
        <f t="shared" si="24"/>
        <v>690CCFC55</v>
      </c>
      <c r="U37" s="31" t="str">
        <f t="shared" si="6"/>
        <v>690EPS012</v>
      </c>
      <c r="V37" s="31" t="str">
        <f t="shared" si="25"/>
        <v>690EPS001</v>
      </c>
      <c r="W37" s="449" t="s">
        <v>330</v>
      </c>
      <c r="X37" s="447" t="s">
        <v>671</v>
      </c>
      <c r="Y37" s="495">
        <v>670</v>
      </c>
      <c r="Z37" s="612">
        <f t="shared" si="68"/>
        <v>1</v>
      </c>
      <c r="AA37" s="613">
        <f t="shared" si="69"/>
        <v>2749</v>
      </c>
      <c r="AB37" s="613">
        <f t="shared" si="70"/>
        <v>0</v>
      </c>
      <c r="AC37" s="613">
        <f t="shared" si="71"/>
        <v>0</v>
      </c>
      <c r="AD37" s="613">
        <f t="shared" si="72"/>
        <v>0</v>
      </c>
      <c r="AE37" s="613">
        <f t="shared" si="73"/>
        <v>950</v>
      </c>
      <c r="AF37" s="613">
        <f t="shared" si="74"/>
        <v>0</v>
      </c>
      <c r="AG37" s="613">
        <f t="shared" si="75"/>
        <v>3</v>
      </c>
      <c r="AH37" s="406">
        <f t="shared" si="76"/>
        <v>0</v>
      </c>
      <c r="AI37" s="613">
        <f t="shared" si="77"/>
        <v>0</v>
      </c>
      <c r="AJ37" s="613">
        <f t="shared" si="78"/>
        <v>0</v>
      </c>
      <c r="AK37" s="613">
        <f t="shared" si="79"/>
        <v>0</v>
      </c>
      <c r="AL37" s="613">
        <f t="shared" si="80"/>
        <v>0</v>
      </c>
      <c r="AM37" s="613">
        <f t="shared" si="81"/>
        <v>0</v>
      </c>
      <c r="AN37" s="613">
        <f t="shared" si="82"/>
        <v>0</v>
      </c>
      <c r="AO37" s="613">
        <f t="shared" si="83"/>
        <v>0</v>
      </c>
      <c r="AP37" s="406">
        <f t="shared" si="84"/>
        <v>6</v>
      </c>
      <c r="AQ37" s="406">
        <f t="shared" si="85"/>
        <v>0</v>
      </c>
      <c r="AR37" s="613">
        <f t="shared" si="86"/>
        <v>0</v>
      </c>
      <c r="AS37" s="613">
        <f t="shared" si="87"/>
        <v>0</v>
      </c>
      <c r="AT37" s="613">
        <f t="shared" si="88"/>
        <v>0</v>
      </c>
      <c r="AU37" s="626">
        <f t="shared" si="89"/>
        <v>3703</v>
      </c>
      <c r="AV37" s="75" t="str">
        <f t="shared" si="34"/>
        <v>591EPS041</v>
      </c>
      <c r="AW37" s="872" t="s">
        <v>662</v>
      </c>
      <c r="AX37" s="872">
        <v>591</v>
      </c>
      <c r="AY37" s="872" t="s">
        <v>598</v>
      </c>
      <c r="AZ37" s="873">
        <v>17</v>
      </c>
    </row>
    <row r="38" spans="2:52" ht="15" customHeight="1">
      <c r="B38" s="31" t="str">
        <f t="shared" si="8"/>
        <v>736EPS010</v>
      </c>
      <c r="C38" s="31" t="str">
        <f t="shared" si="9"/>
        <v>736EPS037</v>
      </c>
      <c r="D38" s="31" t="str">
        <f t="shared" si="10"/>
        <v>736EPS016</v>
      </c>
      <c r="E38" s="31" t="str">
        <f t="shared" si="11"/>
        <v>736EPS002</v>
      </c>
      <c r="F38" s="31" t="str">
        <f t="shared" ref="F38:F69" si="90">CONCATENATE(Y39,$AD$3)</f>
        <v>736EPS005</v>
      </c>
      <c r="G38" s="31" t="str">
        <f t="shared" ref="G38:G69" si="91">CONCATENATE(Y39,$AE$3)</f>
        <v>736EPS040</v>
      </c>
      <c r="H38" s="31" t="str">
        <f t="shared" si="12"/>
        <v>736ESSC24</v>
      </c>
      <c r="I38" s="31" t="str">
        <f t="shared" si="13"/>
        <v>736EAS016</v>
      </c>
      <c r="J38" s="31" t="str">
        <f t="shared" si="14"/>
        <v>736EPS042</v>
      </c>
      <c r="K38" s="31" t="str">
        <f t="shared" si="15"/>
        <v>736EAS027</v>
      </c>
      <c r="L38" s="31" t="str">
        <f t="shared" si="16"/>
        <v>736ESSC91</v>
      </c>
      <c r="M38" s="31" t="str">
        <f t="shared" si="17"/>
        <v>736EPS008</v>
      </c>
      <c r="N38" s="31" t="str">
        <f t="shared" si="18"/>
        <v>736EPSIC3</v>
      </c>
      <c r="O38" s="31" t="str">
        <f t="shared" si="19"/>
        <v>736EPS018</v>
      </c>
      <c r="P38" s="31" t="str">
        <f t="shared" si="20"/>
        <v>736ESSC07</v>
      </c>
      <c r="Q38" s="31" t="str">
        <f t="shared" si="21"/>
        <v>736EPS017</v>
      </c>
      <c r="R38" s="31" t="str">
        <f t="shared" si="22"/>
        <v>736EPS041</v>
      </c>
      <c r="S38" s="31" t="str">
        <f t="shared" si="23"/>
        <v>736EPS048</v>
      </c>
      <c r="T38" s="31" t="str">
        <f t="shared" si="24"/>
        <v>736CCFC55</v>
      </c>
      <c r="U38" s="31" t="str">
        <f t="shared" si="6"/>
        <v>736EPS012</v>
      </c>
      <c r="V38" s="31" t="str">
        <f t="shared" si="25"/>
        <v>736EPS001</v>
      </c>
      <c r="W38" s="449" t="s">
        <v>331</v>
      </c>
      <c r="X38" s="447" t="s">
        <v>671</v>
      </c>
      <c r="Y38" s="495">
        <v>690</v>
      </c>
      <c r="Z38" s="612">
        <f t="shared" si="68"/>
        <v>1</v>
      </c>
      <c r="AA38" s="613">
        <f t="shared" si="69"/>
        <v>1063</v>
      </c>
      <c r="AB38" s="613">
        <f t="shared" si="70"/>
        <v>0</v>
      </c>
      <c r="AC38" s="613">
        <f t="shared" si="71"/>
        <v>0</v>
      </c>
      <c r="AD38" s="613">
        <f t="shared" si="72"/>
        <v>0</v>
      </c>
      <c r="AE38" s="613">
        <f t="shared" si="73"/>
        <v>501</v>
      </c>
      <c r="AF38" s="613">
        <f t="shared" si="74"/>
        <v>0</v>
      </c>
      <c r="AG38" s="613">
        <f t="shared" si="75"/>
        <v>2</v>
      </c>
      <c r="AH38" s="406">
        <f t="shared" si="76"/>
        <v>0</v>
      </c>
      <c r="AI38" s="613">
        <f t="shared" si="77"/>
        <v>0</v>
      </c>
      <c r="AJ38" s="613">
        <f t="shared" si="78"/>
        <v>0</v>
      </c>
      <c r="AK38" s="613">
        <f t="shared" si="79"/>
        <v>0</v>
      </c>
      <c r="AL38" s="613">
        <f t="shared" si="80"/>
        <v>0</v>
      </c>
      <c r="AM38" s="613">
        <f t="shared" si="81"/>
        <v>0</v>
      </c>
      <c r="AN38" s="613">
        <f t="shared" si="82"/>
        <v>1</v>
      </c>
      <c r="AO38" s="613">
        <f t="shared" si="83"/>
        <v>0</v>
      </c>
      <c r="AP38" s="406">
        <f t="shared" si="84"/>
        <v>2</v>
      </c>
      <c r="AQ38" s="406">
        <f t="shared" si="85"/>
        <v>0</v>
      </c>
      <c r="AR38" s="613">
        <f t="shared" si="86"/>
        <v>0</v>
      </c>
      <c r="AS38" s="613">
        <f t="shared" si="87"/>
        <v>0</v>
      </c>
      <c r="AT38" s="613">
        <f t="shared" si="88"/>
        <v>0</v>
      </c>
      <c r="AU38" s="626">
        <f t="shared" si="89"/>
        <v>1568</v>
      </c>
      <c r="AV38" s="75" t="str">
        <f t="shared" si="34"/>
        <v>591ESSC91</v>
      </c>
      <c r="AW38" s="872" t="s">
        <v>662</v>
      </c>
      <c r="AX38" s="872">
        <v>591</v>
      </c>
      <c r="AY38" s="872" t="s">
        <v>562</v>
      </c>
      <c r="AZ38" s="873">
        <v>95</v>
      </c>
    </row>
    <row r="39" spans="2:52" ht="15" customHeight="1">
      <c r="B39" s="31" t="str">
        <f t="shared" si="8"/>
        <v>858EPS010</v>
      </c>
      <c r="C39" s="31" t="str">
        <f t="shared" si="9"/>
        <v>858EPS037</v>
      </c>
      <c r="D39" s="31" t="str">
        <f t="shared" si="10"/>
        <v>858EPS016</v>
      </c>
      <c r="E39" s="31" t="str">
        <f t="shared" si="11"/>
        <v>858EPS002</v>
      </c>
      <c r="F39" s="31" t="str">
        <f t="shared" si="90"/>
        <v>858EPS005</v>
      </c>
      <c r="G39" s="31" t="str">
        <f t="shared" si="91"/>
        <v>858EPS040</v>
      </c>
      <c r="H39" s="31" t="str">
        <f t="shared" si="12"/>
        <v>858ESSC24</v>
      </c>
      <c r="I39" s="31" t="str">
        <f t="shared" si="13"/>
        <v>858EAS016</v>
      </c>
      <c r="J39" s="31" t="str">
        <f t="shared" si="14"/>
        <v>858EPS042</v>
      </c>
      <c r="K39" s="31" t="str">
        <f t="shared" si="15"/>
        <v>858EAS027</v>
      </c>
      <c r="L39" s="31" t="str">
        <f t="shared" si="16"/>
        <v>858ESSC91</v>
      </c>
      <c r="M39" s="31" t="str">
        <f t="shared" si="17"/>
        <v>858EPS008</v>
      </c>
      <c r="N39" s="31" t="str">
        <f t="shared" si="18"/>
        <v>858EPSIC3</v>
      </c>
      <c r="O39" s="31" t="str">
        <f t="shared" si="19"/>
        <v>858EPS018</v>
      </c>
      <c r="P39" s="31" t="str">
        <f t="shared" si="20"/>
        <v>858ESSC07</v>
      </c>
      <c r="Q39" s="31" t="str">
        <f t="shared" si="21"/>
        <v>858EPS017</v>
      </c>
      <c r="R39" s="31" t="str">
        <f t="shared" si="22"/>
        <v>858EPS041</v>
      </c>
      <c r="S39" s="31" t="str">
        <f t="shared" si="23"/>
        <v>858EPS048</v>
      </c>
      <c r="T39" s="31" t="str">
        <f t="shared" si="24"/>
        <v>858CCFC55</v>
      </c>
      <c r="U39" s="31" t="str">
        <f t="shared" si="6"/>
        <v>858EPS012</v>
      </c>
      <c r="V39" s="31" t="str">
        <f t="shared" si="25"/>
        <v>858EPS001</v>
      </c>
      <c r="W39" s="449" t="s">
        <v>332</v>
      </c>
      <c r="X39" s="447" t="s">
        <v>671</v>
      </c>
      <c r="Y39" s="495">
        <v>736</v>
      </c>
      <c r="Z39" s="612">
        <f t="shared" si="68"/>
        <v>11</v>
      </c>
      <c r="AA39" s="613">
        <f t="shared" si="69"/>
        <v>10844</v>
      </c>
      <c r="AB39" s="613">
        <f t="shared" si="70"/>
        <v>0</v>
      </c>
      <c r="AC39" s="613">
        <f t="shared" si="71"/>
        <v>1</v>
      </c>
      <c r="AD39" s="613">
        <f t="shared" si="72"/>
        <v>0</v>
      </c>
      <c r="AE39" s="613">
        <f t="shared" si="73"/>
        <v>984</v>
      </c>
      <c r="AF39" s="613">
        <f t="shared" si="74"/>
        <v>3323</v>
      </c>
      <c r="AG39" s="613">
        <f t="shared" si="75"/>
        <v>0</v>
      </c>
      <c r="AH39" s="406">
        <f t="shared" si="76"/>
        <v>12</v>
      </c>
      <c r="AI39" s="613">
        <f t="shared" si="77"/>
        <v>0</v>
      </c>
      <c r="AJ39" s="613">
        <f t="shared" si="78"/>
        <v>0</v>
      </c>
      <c r="AK39" s="613">
        <f t="shared" si="79"/>
        <v>0</v>
      </c>
      <c r="AL39" s="613">
        <f t="shared" si="80"/>
        <v>33</v>
      </c>
      <c r="AM39" s="613">
        <f t="shared" si="81"/>
        <v>0</v>
      </c>
      <c r="AN39" s="613">
        <f t="shared" si="82"/>
        <v>0</v>
      </c>
      <c r="AO39" s="613">
        <f t="shared" si="83"/>
        <v>0</v>
      </c>
      <c r="AP39" s="406">
        <f t="shared" si="84"/>
        <v>18</v>
      </c>
      <c r="AQ39" s="406">
        <f t="shared" si="85"/>
        <v>0</v>
      </c>
      <c r="AR39" s="613">
        <f t="shared" si="86"/>
        <v>0</v>
      </c>
      <c r="AS39" s="613">
        <f t="shared" si="87"/>
        <v>0</v>
      </c>
      <c r="AT39" s="613">
        <f t="shared" si="88"/>
        <v>0</v>
      </c>
      <c r="AU39" s="626">
        <f t="shared" si="89"/>
        <v>15196</v>
      </c>
      <c r="AV39" s="75" t="str">
        <f t="shared" si="34"/>
        <v>893EPS037</v>
      </c>
      <c r="AW39" s="872" t="s">
        <v>662</v>
      </c>
      <c r="AX39" s="872">
        <v>893</v>
      </c>
      <c r="AY39" s="872" t="s">
        <v>554</v>
      </c>
      <c r="AZ39" s="873">
        <v>853</v>
      </c>
    </row>
    <row r="40" spans="2:52" ht="15" customHeight="1">
      <c r="B40" s="31" t="str">
        <f t="shared" si="8"/>
        <v>885EPS010</v>
      </c>
      <c r="C40" s="31" t="str">
        <f t="shared" si="9"/>
        <v>885EPS037</v>
      </c>
      <c r="D40" s="31" t="str">
        <f t="shared" si="10"/>
        <v>885EPS016</v>
      </c>
      <c r="E40" s="31" t="str">
        <f t="shared" si="11"/>
        <v>885EPS002</v>
      </c>
      <c r="F40" s="31" t="str">
        <f t="shared" si="90"/>
        <v>885EPS005</v>
      </c>
      <c r="G40" s="31" t="str">
        <f t="shared" si="91"/>
        <v>885EPS040</v>
      </c>
      <c r="H40" s="31" t="str">
        <f t="shared" si="12"/>
        <v>885ESSC24</v>
      </c>
      <c r="I40" s="31" t="str">
        <f t="shared" si="13"/>
        <v>885EAS016</v>
      </c>
      <c r="J40" s="31" t="str">
        <f t="shared" si="14"/>
        <v>885EPS042</v>
      </c>
      <c r="K40" s="31" t="str">
        <f t="shared" si="15"/>
        <v>885EAS027</v>
      </c>
      <c r="L40" s="31" t="str">
        <f t="shared" si="16"/>
        <v>885ESSC91</v>
      </c>
      <c r="M40" s="31" t="str">
        <f t="shared" si="17"/>
        <v>885EPS008</v>
      </c>
      <c r="N40" s="31" t="str">
        <f t="shared" si="18"/>
        <v>885EPSIC3</v>
      </c>
      <c r="O40" s="31" t="str">
        <f t="shared" si="19"/>
        <v>885EPS018</v>
      </c>
      <c r="P40" s="31" t="str">
        <f t="shared" si="20"/>
        <v>885ESSC07</v>
      </c>
      <c r="Q40" s="31" t="str">
        <f t="shared" si="21"/>
        <v>885EPS017</v>
      </c>
      <c r="R40" s="31" t="str">
        <f t="shared" si="22"/>
        <v>885EPS041</v>
      </c>
      <c r="S40" s="31" t="str">
        <f t="shared" si="23"/>
        <v>885EPS048</v>
      </c>
      <c r="T40" s="31" t="str">
        <f t="shared" si="24"/>
        <v>885CCFC55</v>
      </c>
      <c r="U40" s="31" t="str">
        <f t="shared" si="6"/>
        <v>885EPS012</v>
      </c>
      <c r="V40" s="31" t="str">
        <f t="shared" si="25"/>
        <v>885EPS001</v>
      </c>
      <c r="W40" s="449" t="s">
        <v>333</v>
      </c>
      <c r="X40" s="447" t="s">
        <v>671</v>
      </c>
      <c r="Y40" s="495">
        <v>858</v>
      </c>
      <c r="Z40" s="612">
        <f t="shared" si="68"/>
        <v>3</v>
      </c>
      <c r="AA40" s="613">
        <f t="shared" si="69"/>
        <v>1895</v>
      </c>
      <c r="AB40" s="613">
        <f t="shared" si="70"/>
        <v>0</v>
      </c>
      <c r="AC40" s="613">
        <f t="shared" si="71"/>
        <v>1</v>
      </c>
      <c r="AD40" s="613">
        <f t="shared" si="72"/>
        <v>0</v>
      </c>
      <c r="AE40" s="613">
        <f t="shared" si="73"/>
        <v>646</v>
      </c>
      <c r="AF40" s="613">
        <f t="shared" si="74"/>
        <v>0</v>
      </c>
      <c r="AG40" s="613">
        <f t="shared" si="75"/>
        <v>2</v>
      </c>
      <c r="AH40" s="406">
        <f t="shared" si="76"/>
        <v>0</v>
      </c>
      <c r="AI40" s="613">
        <f t="shared" si="77"/>
        <v>0</v>
      </c>
      <c r="AJ40" s="613">
        <f t="shared" si="78"/>
        <v>0</v>
      </c>
      <c r="AK40" s="613">
        <f t="shared" si="79"/>
        <v>0</v>
      </c>
      <c r="AL40" s="613">
        <f t="shared" si="80"/>
        <v>0</v>
      </c>
      <c r="AM40" s="613">
        <f t="shared" si="81"/>
        <v>0</v>
      </c>
      <c r="AN40" s="613">
        <f t="shared" si="82"/>
        <v>0</v>
      </c>
      <c r="AO40" s="613">
        <f t="shared" si="83"/>
        <v>0</v>
      </c>
      <c r="AP40" s="406">
        <f t="shared" si="84"/>
        <v>2</v>
      </c>
      <c r="AQ40" s="406">
        <f t="shared" si="85"/>
        <v>0</v>
      </c>
      <c r="AR40" s="613">
        <f t="shared" si="86"/>
        <v>0</v>
      </c>
      <c r="AS40" s="613">
        <f t="shared" si="87"/>
        <v>0</v>
      </c>
      <c r="AT40" s="613">
        <f t="shared" si="88"/>
        <v>0</v>
      </c>
      <c r="AU40" s="626">
        <f t="shared" si="89"/>
        <v>2547</v>
      </c>
      <c r="AV40" s="75" t="str">
        <f t="shared" si="34"/>
        <v>893EPS040</v>
      </c>
      <c r="AW40" s="872" t="s">
        <v>662</v>
      </c>
      <c r="AX40" s="872">
        <v>893</v>
      </c>
      <c r="AY40" s="872" t="s">
        <v>557</v>
      </c>
      <c r="AZ40" s="873">
        <v>621</v>
      </c>
    </row>
    <row r="41" spans="2:52" ht="15" customHeight="1">
      <c r="B41" s="31" t="str">
        <f t="shared" si="8"/>
        <v>890EPS010</v>
      </c>
      <c r="C41" s="31" t="str">
        <f t="shared" si="9"/>
        <v>890EPS037</v>
      </c>
      <c r="D41" s="31" t="str">
        <f t="shared" si="10"/>
        <v>890EPS016</v>
      </c>
      <c r="E41" s="31" t="str">
        <f t="shared" si="11"/>
        <v>890EPS002</v>
      </c>
      <c r="F41" s="31" t="str">
        <f t="shared" si="90"/>
        <v>890EPS005</v>
      </c>
      <c r="G41" s="31" t="str">
        <f t="shared" si="91"/>
        <v>890EPS040</v>
      </c>
      <c r="H41" s="31" t="str">
        <f t="shared" si="12"/>
        <v>890ESSC24</v>
      </c>
      <c r="I41" s="31" t="str">
        <f t="shared" si="13"/>
        <v>890EAS016</v>
      </c>
      <c r="J41" s="31" t="str">
        <f t="shared" si="14"/>
        <v>890EPS042</v>
      </c>
      <c r="K41" s="31" t="str">
        <f t="shared" si="15"/>
        <v>890EAS027</v>
      </c>
      <c r="L41" s="31" t="str">
        <f t="shared" si="16"/>
        <v>890ESSC91</v>
      </c>
      <c r="M41" s="31" t="str">
        <f t="shared" si="17"/>
        <v>890EPS008</v>
      </c>
      <c r="N41" s="31" t="str">
        <f t="shared" si="18"/>
        <v>890EPSIC3</v>
      </c>
      <c r="O41" s="31" t="str">
        <f t="shared" si="19"/>
        <v>890EPS018</v>
      </c>
      <c r="P41" s="31" t="str">
        <f t="shared" si="20"/>
        <v>890ESSC07</v>
      </c>
      <c r="Q41" s="31" t="str">
        <f t="shared" si="21"/>
        <v>890EPS017</v>
      </c>
      <c r="R41" s="31" t="str">
        <f t="shared" si="22"/>
        <v>890EPS041</v>
      </c>
      <c r="S41" s="31" t="str">
        <f t="shared" si="23"/>
        <v>890EPS048</v>
      </c>
      <c r="T41" s="31" t="str">
        <f t="shared" si="24"/>
        <v>890CCFC55</v>
      </c>
      <c r="U41" s="31" t="str">
        <f t="shared" si="6"/>
        <v>890EPS012</v>
      </c>
      <c r="V41" s="31" t="str">
        <f t="shared" si="25"/>
        <v>890EPS001</v>
      </c>
      <c r="W41" s="449" t="s">
        <v>334</v>
      </c>
      <c r="X41" s="447" t="s">
        <v>671</v>
      </c>
      <c r="Y41" s="495">
        <v>885</v>
      </c>
      <c r="Z41" s="612">
        <f t="shared" si="68"/>
        <v>1</v>
      </c>
      <c r="AA41" s="613">
        <f t="shared" si="69"/>
        <v>765</v>
      </c>
      <c r="AB41" s="613">
        <f t="shared" si="70"/>
        <v>0</v>
      </c>
      <c r="AC41" s="613">
        <f t="shared" si="71"/>
        <v>0</v>
      </c>
      <c r="AD41" s="613">
        <f t="shared" si="72"/>
        <v>0</v>
      </c>
      <c r="AE41" s="613">
        <f t="shared" si="73"/>
        <v>127</v>
      </c>
      <c r="AF41" s="613">
        <f t="shared" si="74"/>
        <v>54</v>
      </c>
      <c r="AG41" s="613">
        <f t="shared" si="75"/>
        <v>0</v>
      </c>
      <c r="AH41" s="406">
        <f t="shared" si="76"/>
        <v>0</v>
      </c>
      <c r="AI41" s="613">
        <f t="shared" si="77"/>
        <v>0</v>
      </c>
      <c r="AJ41" s="613">
        <f t="shared" si="78"/>
        <v>0</v>
      </c>
      <c r="AK41" s="613">
        <f t="shared" si="79"/>
        <v>0</v>
      </c>
      <c r="AL41" s="613">
        <f t="shared" si="80"/>
        <v>0</v>
      </c>
      <c r="AM41" s="613">
        <f t="shared" si="81"/>
        <v>0</v>
      </c>
      <c r="AN41" s="613">
        <f t="shared" si="82"/>
        <v>0</v>
      </c>
      <c r="AO41" s="613">
        <f t="shared" si="83"/>
        <v>0</v>
      </c>
      <c r="AP41" s="406">
        <f t="shared" si="84"/>
        <v>31</v>
      </c>
      <c r="AQ41" s="406">
        <f t="shared" si="85"/>
        <v>0</v>
      </c>
      <c r="AR41" s="613">
        <f t="shared" si="86"/>
        <v>0</v>
      </c>
      <c r="AS41" s="613">
        <f t="shared" si="87"/>
        <v>0</v>
      </c>
      <c r="AT41" s="613">
        <f t="shared" si="88"/>
        <v>0</v>
      </c>
      <c r="AU41" s="626">
        <f t="shared" si="89"/>
        <v>947</v>
      </c>
      <c r="AV41" s="75" t="str">
        <f t="shared" si="34"/>
        <v>893EPS041</v>
      </c>
      <c r="AW41" s="872" t="s">
        <v>662</v>
      </c>
      <c r="AX41" s="872">
        <v>893</v>
      </c>
      <c r="AY41" s="872" t="s">
        <v>598</v>
      </c>
      <c r="AZ41" s="873">
        <v>13</v>
      </c>
    </row>
    <row r="42" spans="2:52" ht="15" customHeight="1">
      <c r="B42" s="31" t="str">
        <f t="shared" si="8"/>
        <v>EPS010</v>
      </c>
      <c r="C42" s="31" t="str">
        <f t="shared" si="9"/>
        <v>EPS037</v>
      </c>
      <c r="D42" s="31" t="str">
        <f t="shared" si="10"/>
        <v>EPS016</v>
      </c>
      <c r="E42" s="31" t="str">
        <f t="shared" si="11"/>
        <v>EPS002</v>
      </c>
      <c r="F42" s="31" t="str">
        <f t="shared" si="90"/>
        <v>EPS005</v>
      </c>
      <c r="G42" s="31" t="str">
        <f t="shared" si="91"/>
        <v>EPS040</v>
      </c>
      <c r="H42" s="31" t="str">
        <f t="shared" si="12"/>
        <v>ESSC24</v>
      </c>
      <c r="I42" s="31" t="str">
        <f t="shared" si="13"/>
        <v>EAS016</v>
      </c>
      <c r="J42" s="31" t="str">
        <f t="shared" si="14"/>
        <v>EPS042</v>
      </c>
      <c r="K42" s="31" t="str">
        <f t="shared" si="15"/>
        <v>EAS027</v>
      </c>
      <c r="L42" s="31" t="str">
        <f t="shared" si="16"/>
        <v>ESSC91</v>
      </c>
      <c r="M42" s="31" t="str">
        <f t="shared" si="17"/>
        <v>EPS008</v>
      </c>
      <c r="N42" s="31" t="str">
        <f t="shared" si="18"/>
        <v>EPSIC3</v>
      </c>
      <c r="O42" s="31" t="str">
        <f t="shared" si="19"/>
        <v>EPS018</v>
      </c>
      <c r="P42" s="31" t="str">
        <f t="shared" si="20"/>
        <v>ESSC07</v>
      </c>
      <c r="Q42" s="31" t="str">
        <f t="shared" si="21"/>
        <v>EPS017</v>
      </c>
      <c r="R42" s="31" t="str">
        <f t="shared" si="22"/>
        <v>EPS041</v>
      </c>
      <c r="S42" s="31" t="str">
        <f t="shared" si="23"/>
        <v>EPS048</v>
      </c>
      <c r="T42" s="31" t="str">
        <f t="shared" si="24"/>
        <v>CCFC55</v>
      </c>
      <c r="U42" s="31" t="str">
        <f t="shared" si="6"/>
        <v>EPS012</v>
      </c>
      <c r="V42" s="31" t="str">
        <f t="shared" si="25"/>
        <v>EPS001</v>
      </c>
      <c r="W42" s="449" t="s">
        <v>335</v>
      </c>
      <c r="X42" s="447" t="s">
        <v>671</v>
      </c>
      <c r="Y42" s="495">
        <v>890</v>
      </c>
      <c r="Z42" s="612">
        <f t="shared" si="68"/>
        <v>9</v>
      </c>
      <c r="AA42" s="613">
        <f t="shared" si="69"/>
        <v>2291</v>
      </c>
      <c r="AB42" s="613">
        <f t="shared" si="70"/>
        <v>0</v>
      </c>
      <c r="AC42" s="613">
        <f t="shared" si="71"/>
        <v>88</v>
      </c>
      <c r="AD42" s="613">
        <f t="shared" si="72"/>
        <v>0</v>
      </c>
      <c r="AE42" s="613">
        <f t="shared" si="73"/>
        <v>425</v>
      </c>
      <c r="AF42" s="613">
        <f t="shared" si="74"/>
        <v>843</v>
      </c>
      <c r="AG42" s="613">
        <f t="shared" si="75"/>
        <v>1</v>
      </c>
      <c r="AH42" s="406">
        <f t="shared" si="76"/>
        <v>7</v>
      </c>
      <c r="AI42" s="613">
        <f t="shared" si="77"/>
        <v>0</v>
      </c>
      <c r="AJ42" s="613">
        <f t="shared" si="78"/>
        <v>0</v>
      </c>
      <c r="AK42" s="613">
        <f t="shared" si="79"/>
        <v>0</v>
      </c>
      <c r="AL42" s="613">
        <f t="shared" si="80"/>
        <v>0</v>
      </c>
      <c r="AM42" s="613">
        <f t="shared" si="81"/>
        <v>0</v>
      </c>
      <c r="AN42" s="613">
        <f t="shared" si="82"/>
        <v>0</v>
      </c>
      <c r="AO42" s="613">
        <f t="shared" si="83"/>
        <v>0</v>
      </c>
      <c r="AP42" s="406">
        <f t="shared" si="84"/>
        <v>7</v>
      </c>
      <c r="AQ42" s="406">
        <f t="shared" si="85"/>
        <v>0</v>
      </c>
      <c r="AR42" s="613">
        <f t="shared" si="86"/>
        <v>0</v>
      </c>
      <c r="AS42" s="613">
        <f t="shared" si="87"/>
        <v>0</v>
      </c>
      <c r="AT42" s="613">
        <f t="shared" si="88"/>
        <v>0</v>
      </c>
      <c r="AU42" s="626">
        <f t="shared" si="89"/>
        <v>3657</v>
      </c>
      <c r="AV42" s="75" t="str">
        <f t="shared" si="34"/>
        <v>120EPS018</v>
      </c>
      <c r="AW42" s="872" t="s">
        <v>666</v>
      </c>
      <c r="AX42" s="872">
        <v>120</v>
      </c>
      <c r="AY42" s="872" t="s">
        <v>568</v>
      </c>
      <c r="AZ42" s="873">
        <v>1</v>
      </c>
    </row>
    <row r="43" spans="2:52" ht="15" customHeight="1">
      <c r="B43" s="31" t="str">
        <f t="shared" si="8"/>
        <v>4EPS010</v>
      </c>
      <c r="C43" s="31" t="str">
        <f t="shared" si="9"/>
        <v>4EPS037</v>
      </c>
      <c r="D43" s="31" t="str">
        <f t="shared" si="10"/>
        <v>4EPS016</v>
      </c>
      <c r="E43" s="31" t="str">
        <f t="shared" si="11"/>
        <v>4EPS002</v>
      </c>
      <c r="F43" s="31" t="str">
        <f t="shared" si="90"/>
        <v>4EPS005</v>
      </c>
      <c r="G43" s="31" t="str">
        <f t="shared" si="91"/>
        <v>4EPS040</v>
      </c>
      <c r="H43" s="31" t="str">
        <f t="shared" si="12"/>
        <v>4ESSC24</v>
      </c>
      <c r="I43" s="31" t="str">
        <f t="shared" si="13"/>
        <v>4EAS016</v>
      </c>
      <c r="J43" s="31" t="str">
        <f t="shared" si="14"/>
        <v>4EPS042</v>
      </c>
      <c r="K43" s="31" t="str">
        <f t="shared" si="15"/>
        <v>4EAS027</v>
      </c>
      <c r="L43" s="31" t="str">
        <f t="shared" si="16"/>
        <v>4ESSC91</v>
      </c>
      <c r="M43" s="31" t="str">
        <f t="shared" si="17"/>
        <v>4EPS008</v>
      </c>
      <c r="N43" s="31" t="str">
        <f t="shared" si="18"/>
        <v>4EPSIC3</v>
      </c>
      <c r="O43" s="31" t="str">
        <f t="shared" si="19"/>
        <v>4EPS018</v>
      </c>
      <c r="P43" s="31" t="str">
        <f t="shared" si="20"/>
        <v>4ESSC07</v>
      </c>
      <c r="Q43" s="31" t="str">
        <f t="shared" si="21"/>
        <v>4EPS017</v>
      </c>
      <c r="R43" s="31" t="str">
        <f t="shared" si="22"/>
        <v>4EPS041</v>
      </c>
      <c r="S43" s="31" t="str">
        <f t="shared" si="23"/>
        <v>4EPS048</v>
      </c>
      <c r="T43" s="31" t="str">
        <f t="shared" si="24"/>
        <v>4CCFC55</v>
      </c>
      <c r="U43" s="31" t="str">
        <f t="shared" si="6"/>
        <v>4EPS012</v>
      </c>
      <c r="V43" s="31" t="str">
        <f t="shared" si="25"/>
        <v>4EPS001</v>
      </c>
      <c r="W43" s="618" t="s">
        <v>492</v>
      </c>
      <c r="X43" s="140"/>
      <c r="Y43" s="496"/>
      <c r="Z43" s="620">
        <f>SUM(Z44:Z62)</f>
        <v>86</v>
      </c>
      <c r="AA43" s="620">
        <f t="shared" ref="AA43:AP43" si="92">SUM(AA44:AA62)</f>
        <v>26416</v>
      </c>
      <c r="AB43" s="620">
        <f t="shared" si="92"/>
        <v>0</v>
      </c>
      <c r="AC43" s="620">
        <f t="shared" si="92"/>
        <v>62</v>
      </c>
      <c r="AD43" s="620">
        <f t="shared" si="92"/>
        <v>2</v>
      </c>
      <c r="AE43" s="620">
        <f t="shared" si="92"/>
        <v>5656</v>
      </c>
      <c r="AF43" s="620">
        <f t="shared" si="92"/>
        <v>6507</v>
      </c>
      <c r="AG43" s="620">
        <f t="shared" si="92"/>
        <v>16</v>
      </c>
      <c r="AH43" s="573">
        <f t="shared" si="92"/>
        <v>71</v>
      </c>
      <c r="AI43" s="620">
        <f t="shared" si="92"/>
        <v>0</v>
      </c>
      <c r="AJ43" s="620">
        <f t="shared" si="92"/>
        <v>466</v>
      </c>
      <c r="AK43" s="620">
        <f t="shared" si="92"/>
        <v>0</v>
      </c>
      <c r="AL43" s="620">
        <f t="shared" si="92"/>
        <v>170</v>
      </c>
      <c r="AM43" s="620">
        <f t="shared" si="92"/>
        <v>6</v>
      </c>
      <c r="AN43" s="620">
        <f t="shared" si="92"/>
        <v>0</v>
      </c>
      <c r="AO43" s="620">
        <f t="shared" si="92"/>
        <v>0</v>
      </c>
      <c r="AP43" s="573">
        <f t="shared" si="92"/>
        <v>54</v>
      </c>
      <c r="AQ43" s="573">
        <f>SUM(AQ44:AQ62)</f>
        <v>0</v>
      </c>
      <c r="AR43" s="620">
        <f>SUM(AR44:AR62)</f>
        <v>0</v>
      </c>
      <c r="AS43" s="620">
        <f>SUM(AS44:AS62)</f>
        <v>0</v>
      </c>
      <c r="AT43" s="620">
        <f>SUM(AT44:AT62)</f>
        <v>0</v>
      </c>
      <c r="AU43" s="620">
        <f>SUM(AU44:AU62)</f>
        <v>39387</v>
      </c>
      <c r="AV43" s="75" t="str">
        <f t="shared" si="34"/>
        <v>120EPS037</v>
      </c>
      <c r="AW43" s="872" t="s">
        <v>666</v>
      </c>
      <c r="AX43" s="872">
        <v>120</v>
      </c>
      <c r="AY43" s="872" t="s">
        <v>554</v>
      </c>
      <c r="AZ43" s="873">
        <v>339</v>
      </c>
    </row>
    <row r="44" spans="2:52" ht="15" customHeight="1">
      <c r="B44" s="31" t="str">
        <f t="shared" si="8"/>
        <v>42EPS010</v>
      </c>
      <c r="C44" s="31" t="str">
        <f t="shared" si="9"/>
        <v>42EPS037</v>
      </c>
      <c r="D44" s="31" t="str">
        <f t="shared" si="10"/>
        <v>42EPS016</v>
      </c>
      <c r="E44" s="31" t="str">
        <f t="shared" si="11"/>
        <v>42EPS002</v>
      </c>
      <c r="F44" s="31" t="str">
        <f t="shared" si="90"/>
        <v>42EPS005</v>
      </c>
      <c r="G44" s="31" t="str">
        <f t="shared" si="91"/>
        <v>42EPS040</v>
      </c>
      <c r="H44" s="31" t="str">
        <f t="shared" si="12"/>
        <v>42ESSC24</v>
      </c>
      <c r="I44" s="31" t="str">
        <f t="shared" si="13"/>
        <v>42EAS016</v>
      </c>
      <c r="J44" s="31" t="str">
        <f t="shared" si="14"/>
        <v>42EPS042</v>
      </c>
      <c r="K44" s="31" t="str">
        <f t="shared" si="15"/>
        <v>42EAS027</v>
      </c>
      <c r="L44" s="31" t="str">
        <f t="shared" si="16"/>
        <v>42ESSC91</v>
      </c>
      <c r="M44" s="31" t="str">
        <f t="shared" si="17"/>
        <v>42EPS008</v>
      </c>
      <c r="N44" s="31" t="str">
        <f t="shared" si="18"/>
        <v>42EPSIC3</v>
      </c>
      <c r="O44" s="31" t="str">
        <f t="shared" si="19"/>
        <v>42EPS018</v>
      </c>
      <c r="P44" s="31" t="str">
        <f t="shared" si="20"/>
        <v>42ESSC07</v>
      </c>
      <c r="Q44" s="31" t="str">
        <f t="shared" si="21"/>
        <v>42EPS017</v>
      </c>
      <c r="R44" s="31" t="str">
        <f t="shared" si="22"/>
        <v>42EPS041</v>
      </c>
      <c r="S44" s="31" t="str">
        <f t="shared" si="23"/>
        <v>42EPS048</v>
      </c>
      <c r="T44" s="31" t="str">
        <f t="shared" si="24"/>
        <v>42CCFC55</v>
      </c>
      <c r="U44" s="31" t="str">
        <f t="shared" si="6"/>
        <v>42EPS012</v>
      </c>
      <c r="V44" s="31" t="str">
        <f t="shared" si="25"/>
        <v>42EPS001</v>
      </c>
      <c r="W44" s="449" t="s">
        <v>337</v>
      </c>
      <c r="X44" s="447" t="s">
        <v>492</v>
      </c>
      <c r="Y44" s="495">
        <v>4</v>
      </c>
      <c r="Z44" s="612">
        <f t="shared" ref="Z44:Z62" si="93">IFERROR(VLOOKUP(B43,$AV$7:$AZ$950,5,0),0)</f>
        <v>3</v>
      </c>
      <c r="AA44" s="613">
        <f t="shared" ref="AA44:AA62" si="94">IFERROR(VLOOKUP(C43,$AV$7:$AZ$950,5,0),0)+AP44</f>
        <v>207</v>
      </c>
      <c r="AB44" s="613">
        <f t="shared" ref="AB44:AB62" si="95">IFERROR(VLOOKUP(D43,$AV$7:$AZ$950,5,0),0)</f>
        <v>0</v>
      </c>
      <c r="AC44" s="613">
        <f t="shared" ref="AC44:AC62" si="96">IFERROR(VLOOKUP(E43,$AV$7:$AZ$950,5,0),0)</f>
        <v>0</v>
      </c>
      <c r="AD44" s="613">
        <f t="shared" ref="AD44:AD62" si="97">IFERROR(VLOOKUP(F43,$AV$7:$AZ$950,5,0),0)</f>
        <v>0</v>
      </c>
      <c r="AE44" s="613">
        <f t="shared" ref="AE44:AE62" si="98">IFERROR(VLOOKUP(G43,$AV$7:$AZ$950,5,0),0)</f>
        <v>114</v>
      </c>
      <c r="AF44" s="613">
        <f t="shared" ref="AF44:AF62" si="99">IFERROR(VLOOKUP(H43,$AV$7:$AZ$950,5,0),0)+AH44</f>
        <v>0</v>
      </c>
      <c r="AG44" s="613">
        <f t="shared" ref="AG44:AG62" si="100">IFERROR(VLOOKUP(I43,$AV$7:$AZ$950,5,0),0)</f>
        <v>0</v>
      </c>
      <c r="AH44" s="406">
        <f t="shared" ref="AH44:AH62" si="101">IFERROR(VLOOKUP(J43,$AV$7:$AZ$950,5,0),0)</f>
        <v>0</v>
      </c>
      <c r="AI44" s="613">
        <f t="shared" ref="AI44:AI62" si="102">IFERROR(VLOOKUP(K43,$AV$7:$AZ$950,5,0),0)</f>
        <v>0</v>
      </c>
      <c r="AJ44" s="613">
        <f t="shared" ref="AJ44:AJ62" si="103">IFERROR(VLOOKUP(L43,$AV$7:$AZ$950,5,0),0)</f>
        <v>0</v>
      </c>
      <c r="AK44" s="613">
        <f t="shared" ref="AK44:AK62" si="104">IFERROR(VLOOKUP(M43,$AV$7:$AZ$950,5,0),0)</f>
        <v>0</v>
      </c>
      <c r="AL44" s="613">
        <f t="shared" ref="AL44:AL62" si="105">IFERROR(VLOOKUP(N43,$AV$7:$AZ$950,5,0),0)</f>
        <v>0</v>
      </c>
      <c r="AM44" s="613">
        <f t="shared" ref="AM44:AM62" si="106">IFERROR(VLOOKUP(O43,$AV$7:$AZ$950,5,0),0)</f>
        <v>0</v>
      </c>
      <c r="AN44" s="613">
        <f t="shared" ref="AN44:AN62" si="107">IFERROR(VLOOKUP(P43,$AV$7:$AZ$950,5,0),0)+AQ44</f>
        <v>0</v>
      </c>
      <c r="AO44" s="613">
        <f t="shared" ref="AO44:AO62" si="108">IFERROR(VLOOKUP(Q43,$AV$7:$AZ$950,5,0),0)</f>
        <v>0</v>
      </c>
      <c r="AP44" s="406">
        <f t="shared" ref="AP44:AP62" si="109">IFERROR(VLOOKUP(R43,$AV$7:$AZ$950,5,0),0)</f>
        <v>1</v>
      </c>
      <c r="AQ44" s="406">
        <f t="shared" ref="AQ44:AQ62" si="110">IFERROR(VLOOKUP(S43,$AV$7:$AZ$950,5,0),0)</f>
        <v>0</v>
      </c>
      <c r="AR44" s="613">
        <f t="shared" ref="AR44:AR62" si="111">IFERROR(VLOOKUP(T43,$AV$7:$AZ$950,5,0),0)</f>
        <v>0</v>
      </c>
      <c r="AS44" s="613">
        <f t="shared" ref="AS44:AS62" si="112">IFERROR(VLOOKUP(U43,$AV$7:$AZ$950,5,0),0)</f>
        <v>0</v>
      </c>
      <c r="AT44" s="613">
        <f t="shared" ref="AT44:AT62" si="113">IFERROR(VLOOKUP(V43,$AV$7:$AZ$950,5,0),0)</f>
        <v>0</v>
      </c>
      <c r="AU44" s="626">
        <f t="shared" ref="AU44:AU62" si="114">SUM(Z44:AT44)-AH44-AP44</f>
        <v>324</v>
      </c>
      <c r="AV44" s="75" t="str">
        <f t="shared" si="34"/>
        <v>120EPS040</v>
      </c>
      <c r="AW44" s="872" t="s">
        <v>666</v>
      </c>
      <c r="AX44" s="872">
        <v>120</v>
      </c>
      <c r="AY44" s="872" t="s">
        <v>557</v>
      </c>
      <c r="AZ44" s="873">
        <v>7</v>
      </c>
    </row>
    <row r="45" spans="2:52" ht="15" customHeight="1">
      <c r="B45" s="31" t="str">
        <f t="shared" si="8"/>
        <v>44EPS010</v>
      </c>
      <c r="C45" s="31" t="str">
        <f t="shared" si="9"/>
        <v>44EPS037</v>
      </c>
      <c r="D45" s="31" t="str">
        <f t="shared" si="10"/>
        <v>44EPS016</v>
      </c>
      <c r="E45" s="31" t="str">
        <f t="shared" si="11"/>
        <v>44EPS002</v>
      </c>
      <c r="F45" s="31" t="str">
        <f t="shared" si="90"/>
        <v>44EPS005</v>
      </c>
      <c r="G45" s="31" t="str">
        <f t="shared" si="91"/>
        <v>44EPS040</v>
      </c>
      <c r="H45" s="31" t="str">
        <f t="shared" si="12"/>
        <v>44ESSC24</v>
      </c>
      <c r="I45" s="31" t="str">
        <f t="shared" si="13"/>
        <v>44EAS016</v>
      </c>
      <c r="J45" s="31" t="str">
        <f t="shared" si="14"/>
        <v>44EPS042</v>
      </c>
      <c r="K45" s="31" t="str">
        <f t="shared" si="15"/>
        <v>44EAS027</v>
      </c>
      <c r="L45" s="31" t="str">
        <f t="shared" si="16"/>
        <v>44ESSC91</v>
      </c>
      <c r="M45" s="31" t="str">
        <f t="shared" si="17"/>
        <v>44EPS008</v>
      </c>
      <c r="N45" s="31" t="str">
        <f t="shared" si="18"/>
        <v>44EPSIC3</v>
      </c>
      <c r="O45" s="31" t="str">
        <f t="shared" si="19"/>
        <v>44EPS018</v>
      </c>
      <c r="P45" s="31" t="str">
        <f t="shared" si="20"/>
        <v>44ESSC07</v>
      </c>
      <c r="Q45" s="31" t="str">
        <f t="shared" si="21"/>
        <v>44EPS017</v>
      </c>
      <c r="R45" s="31" t="str">
        <f t="shared" si="22"/>
        <v>44EPS041</v>
      </c>
      <c r="S45" s="31" t="str">
        <f t="shared" si="23"/>
        <v>44EPS048</v>
      </c>
      <c r="T45" s="31" t="str">
        <f t="shared" si="24"/>
        <v>44CCFC55</v>
      </c>
      <c r="U45" s="31" t="str">
        <f t="shared" si="6"/>
        <v>44EPS012</v>
      </c>
      <c r="V45" s="31" t="str">
        <f t="shared" si="25"/>
        <v>44EPS001</v>
      </c>
      <c r="W45" s="449" t="s">
        <v>338</v>
      </c>
      <c r="X45" s="447" t="s">
        <v>492</v>
      </c>
      <c r="Y45" s="495">
        <v>42</v>
      </c>
      <c r="Z45" s="612">
        <f t="shared" si="93"/>
        <v>20</v>
      </c>
      <c r="AA45" s="613">
        <f t="shared" si="94"/>
        <v>6230</v>
      </c>
      <c r="AB45" s="613">
        <f t="shared" si="95"/>
        <v>0</v>
      </c>
      <c r="AC45" s="613">
        <f t="shared" si="96"/>
        <v>1</v>
      </c>
      <c r="AD45" s="613">
        <f t="shared" si="97"/>
        <v>0</v>
      </c>
      <c r="AE45" s="613">
        <f t="shared" si="98"/>
        <v>694</v>
      </c>
      <c r="AF45" s="613">
        <f t="shared" si="99"/>
        <v>2090</v>
      </c>
      <c r="AG45" s="613">
        <f t="shared" si="100"/>
        <v>2</v>
      </c>
      <c r="AH45" s="406">
        <f t="shared" si="101"/>
        <v>13</v>
      </c>
      <c r="AI45" s="613">
        <f t="shared" si="102"/>
        <v>0</v>
      </c>
      <c r="AJ45" s="613">
        <f t="shared" si="103"/>
        <v>28</v>
      </c>
      <c r="AK45" s="613">
        <f t="shared" si="104"/>
        <v>0</v>
      </c>
      <c r="AL45" s="613">
        <f t="shared" si="105"/>
        <v>0</v>
      </c>
      <c r="AM45" s="613">
        <f t="shared" si="106"/>
        <v>2</v>
      </c>
      <c r="AN45" s="613">
        <f t="shared" si="107"/>
        <v>0</v>
      </c>
      <c r="AO45" s="613">
        <f t="shared" si="108"/>
        <v>0</v>
      </c>
      <c r="AP45" s="406">
        <f t="shared" si="109"/>
        <v>17</v>
      </c>
      <c r="AQ45" s="406">
        <f t="shared" si="110"/>
        <v>0</v>
      </c>
      <c r="AR45" s="613">
        <f t="shared" si="111"/>
        <v>0</v>
      </c>
      <c r="AS45" s="613">
        <f t="shared" si="112"/>
        <v>0</v>
      </c>
      <c r="AT45" s="613">
        <f t="shared" si="113"/>
        <v>0</v>
      </c>
      <c r="AU45" s="626">
        <f t="shared" si="114"/>
        <v>9067</v>
      </c>
      <c r="AV45" s="75" t="str">
        <f t="shared" si="34"/>
        <v>120EPS041</v>
      </c>
      <c r="AW45" s="872" t="s">
        <v>666</v>
      </c>
      <c r="AX45" s="872">
        <v>120</v>
      </c>
      <c r="AY45" s="872" t="s">
        <v>598</v>
      </c>
      <c r="AZ45" s="873">
        <v>3</v>
      </c>
    </row>
    <row r="46" spans="2:52" ht="15" customHeight="1">
      <c r="B46" s="31" t="str">
        <f t="shared" si="8"/>
        <v>59EPS010</v>
      </c>
      <c r="C46" s="31" t="str">
        <f t="shared" si="9"/>
        <v>59EPS037</v>
      </c>
      <c r="D46" s="31" t="str">
        <f t="shared" si="10"/>
        <v>59EPS016</v>
      </c>
      <c r="E46" s="31" t="str">
        <f t="shared" si="11"/>
        <v>59EPS002</v>
      </c>
      <c r="F46" s="31" t="str">
        <f t="shared" si="90"/>
        <v>59EPS005</v>
      </c>
      <c r="G46" s="31" t="str">
        <f t="shared" si="91"/>
        <v>59EPS040</v>
      </c>
      <c r="H46" s="31" t="str">
        <f t="shared" si="12"/>
        <v>59ESSC24</v>
      </c>
      <c r="I46" s="31" t="str">
        <f t="shared" si="13"/>
        <v>59EAS016</v>
      </c>
      <c r="J46" s="31" t="str">
        <f t="shared" si="14"/>
        <v>59EPS042</v>
      </c>
      <c r="K46" s="31" t="str">
        <f t="shared" si="15"/>
        <v>59EAS027</v>
      </c>
      <c r="L46" s="31" t="str">
        <f t="shared" si="16"/>
        <v>59ESSC91</v>
      </c>
      <c r="M46" s="31" t="str">
        <f t="shared" si="17"/>
        <v>59EPS008</v>
      </c>
      <c r="N46" s="31" t="str">
        <f t="shared" si="18"/>
        <v>59EPSIC3</v>
      </c>
      <c r="O46" s="31" t="str">
        <f t="shared" si="19"/>
        <v>59EPS018</v>
      </c>
      <c r="P46" s="31" t="str">
        <f t="shared" si="20"/>
        <v>59ESSC07</v>
      </c>
      <c r="Q46" s="31" t="str">
        <f t="shared" si="21"/>
        <v>59EPS017</v>
      </c>
      <c r="R46" s="31" t="str">
        <f t="shared" si="22"/>
        <v>59EPS041</v>
      </c>
      <c r="S46" s="31" t="str">
        <f t="shared" si="23"/>
        <v>59EPS048</v>
      </c>
      <c r="T46" s="31" t="str">
        <f t="shared" si="24"/>
        <v>59CCFC55</v>
      </c>
      <c r="U46" s="31" t="str">
        <f t="shared" si="6"/>
        <v>59EPS012</v>
      </c>
      <c r="V46" s="31" t="str">
        <f t="shared" si="25"/>
        <v>59EPS001</v>
      </c>
      <c r="W46" s="449" t="s">
        <v>339</v>
      </c>
      <c r="X46" s="447" t="s">
        <v>492</v>
      </c>
      <c r="Y46" s="495">
        <v>44</v>
      </c>
      <c r="Z46" s="612">
        <f t="shared" si="93"/>
        <v>1</v>
      </c>
      <c r="AA46" s="613">
        <f t="shared" si="94"/>
        <v>1077</v>
      </c>
      <c r="AB46" s="613">
        <f t="shared" si="95"/>
        <v>0</v>
      </c>
      <c r="AC46" s="613">
        <f t="shared" si="96"/>
        <v>0</v>
      </c>
      <c r="AD46" s="613">
        <f t="shared" si="97"/>
        <v>0</v>
      </c>
      <c r="AE46" s="613">
        <f t="shared" si="98"/>
        <v>301</v>
      </c>
      <c r="AF46" s="613">
        <f t="shared" si="99"/>
        <v>0</v>
      </c>
      <c r="AG46" s="613">
        <f t="shared" si="100"/>
        <v>0</v>
      </c>
      <c r="AH46" s="406">
        <f t="shared" si="101"/>
        <v>0</v>
      </c>
      <c r="AI46" s="613">
        <f t="shared" si="102"/>
        <v>0</v>
      </c>
      <c r="AJ46" s="613">
        <f t="shared" si="103"/>
        <v>0</v>
      </c>
      <c r="AK46" s="613">
        <f t="shared" si="104"/>
        <v>0</v>
      </c>
      <c r="AL46" s="613">
        <f t="shared" si="105"/>
        <v>0</v>
      </c>
      <c r="AM46" s="613">
        <f t="shared" si="106"/>
        <v>0</v>
      </c>
      <c r="AN46" s="613">
        <f t="shared" si="107"/>
        <v>0</v>
      </c>
      <c r="AO46" s="613">
        <f t="shared" si="108"/>
        <v>0</v>
      </c>
      <c r="AP46" s="406">
        <f t="shared" si="109"/>
        <v>0</v>
      </c>
      <c r="AQ46" s="406">
        <f t="shared" si="110"/>
        <v>0</v>
      </c>
      <c r="AR46" s="613">
        <f t="shared" si="111"/>
        <v>0</v>
      </c>
      <c r="AS46" s="613">
        <f t="shared" si="112"/>
        <v>0</v>
      </c>
      <c r="AT46" s="613">
        <f t="shared" si="113"/>
        <v>0</v>
      </c>
      <c r="AU46" s="626">
        <f t="shared" si="114"/>
        <v>1379</v>
      </c>
      <c r="AV46" s="75" t="str">
        <f t="shared" si="34"/>
        <v>120EPS042</v>
      </c>
      <c r="AW46" s="872" t="s">
        <v>666</v>
      </c>
      <c r="AX46" s="872">
        <v>120</v>
      </c>
      <c r="AY46" s="872" t="s">
        <v>559</v>
      </c>
      <c r="AZ46" s="873">
        <v>18</v>
      </c>
    </row>
    <row r="47" spans="2:52" ht="15" customHeight="1">
      <c r="B47" s="31" t="str">
        <f t="shared" si="8"/>
        <v>113EPS010</v>
      </c>
      <c r="C47" s="31" t="str">
        <f t="shared" si="9"/>
        <v>113EPS037</v>
      </c>
      <c r="D47" s="31" t="str">
        <f t="shared" si="10"/>
        <v>113EPS016</v>
      </c>
      <c r="E47" s="31" t="str">
        <f t="shared" si="11"/>
        <v>113EPS002</v>
      </c>
      <c r="F47" s="31" t="str">
        <f t="shared" si="90"/>
        <v>113EPS005</v>
      </c>
      <c r="G47" s="31" t="str">
        <f t="shared" si="91"/>
        <v>113EPS040</v>
      </c>
      <c r="H47" s="31" t="str">
        <f t="shared" si="12"/>
        <v>113ESSC24</v>
      </c>
      <c r="I47" s="31" t="str">
        <f t="shared" si="13"/>
        <v>113EAS016</v>
      </c>
      <c r="J47" s="31" t="str">
        <f t="shared" si="14"/>
        <v>113EPS042</v>
      </c>
      <c r="K47" s="31" t="str">
        <f t="shared" si="15"/>
        <v>113EAS027</v>
      </c>
      <c r="L47" s="31" t="str">
        <f t="shared" si="16"/>
        <v>113ESSC91</v>
      </c>
      <c r="M47" s="31" t="str">
        <f t="shared" si="17"/>
        <v>113EPS008</v>
      </c>
      <c r="N47" s="31" t="str">
        <f t="shared" si="18"/>
        <v>113EPSIC3</v>
      </c>
      <c r="O47" s="31" t="str">
        <f t="shared" si="19"/>
        <v>113EPS018</v>
      </c>
      <c r="P47" s="31" t="str">
        <f t="shared" si="20"/>
        <v>113ESSC07</v>
      </c>
      <c r="Q47" s="31" t="str">
        <f t="shared" si="21"/>
        <v>113EPS017</v>
      </c>
      <c r="R47" s="31" t="str">
        <f t="shared" si="22"/>
        <v>113EPS041</v>
      </c>
      <c r="S47" s="31" t="str">
        <f t="shared" si="23"/>
        <v>113EPS048</v>
      </c>
      <c r="T47" s="31" t="str">
        <f t="shared" si="24"/>
        <v>113CCFC55</v>
      </c>
      <c r="U47" s="31" t="str">
        <f t="shared" si="6"/>
        <v>113EPS012</v>
      </c>
      <c r="V47" s="31" t="str">
        <f t="shared" si="25"/>
        <v>113EPS001</v>
      </c>
      <c r="W47" s="449" t="s">
        <v>340</v>
      </c>
      <c r="X47" s="447" t="s">
        <v>492</v>
      </c>
      <c r="Y47" s="495">
        <v>59</v>
      </c>
      <c r="Z47" s="612">
        <f t="shared" si="93"/>
        <v>2</v>
      </c>
      <c r="AA47" s="613">
        <f t="shared" si="94"/>
        <v>610</v>
      </c>
      <c r="AB47" s="613">
        <f t="shared" si="95"/>
        <v>0</v>
      </c>
      <c r="AC47" s="613">
        <f t="shared" si="96"/>
        <v>61</v>
      </c>
      <c r="AD47" s="613">
        <f t="shared" si="97"/>
        <v>1</v>
      </c>
      <c r="AE47" s="613">
        <f t="shared" si="98"/>
        <v>53</v>
      </c>
      <c r="AF47" s="613">
        <f t="shared" si="99"/>
        <v>236</v>
      </c>
      <c r="AG47" s="613">
        <f t="shared" si="100"/>
        <v>0</v>
      </c>
      <c r="AH47" s="406">
        <f t="shared" si="101"/>
        <v>4</v>
      </c>
      <c r="AI47" s="613">
        <f t="shared" si="102"/>
        <v>0</v>
      </c>
      <c r="AJ47" s="613">
        <f t="shared" si="103"/>
        <v>0</v>
      </c>
      <c r="AK47" s="613">
        <f t="shared" si="104"/>
        <v>0</v>
      </c>
      <c r="AL47" s="613">
        <f t="shared" si="105"/>
        <v>0</v>
      </c>
      <c r="AM47" s="613">
        <f t="shared" si="106"/>
        <v>1</v>
      </c>
      <c r="AN47" s="613">
        <f t="shared" si="107"/>
        <v>0</v>
      </c>
      <c r="AO47" s="613">
        <f t="shared" si="108"/>
        <v>0</v>
      </c>
      <c r="AP47" s="406">
        <f t="shared" si="109"/>
        <v>12</v>
      </c>
      <c r="AQ47" s="406">
        <f t="shared" si="110"/>
        <v>0</v>
      </c>
      <c r="AR47" s="613">
        <f t="shared" si="111"/>
        <v>0</v>
      </c>
      <c r="AS47" s="613">
        <f t="shared" si="112"/>
        <v>0</v>
      </c>
      <c r="AT47" s="613">
        <f t="shared" si="113"/>
        <v>0</v>
      </c>
      <c r="AU47" s="626">
        <f t="shared" si="114"/>
        <v>964</v>
      </c>
      <c r="AV47" s="75" t="str">
        <f t="shared" si="34"/>
        <v>120EPSIC3</v>
      </c>
      <c r="AW47" s="872" t="s">
        <v>666</v>
      </c>
      <c r="AX47" s="872">
        <v>120</v>
      </c>
      <c r="AY47" s="872" t="s">
        <v>567</v>
      </c>
      <c r="AZ47" s="873">
        <v>39</v>
      </c>
    </row>
    <row r="48" spans="2:52" ht="15" customHeight="1">
      <c r="B48" s="31" t="str">
        <f t="shared" si="8"/>
        <v>125EPS010</v>
      </c>
      <c r="C48" s="31" t="str">
        <f t="shared" si="9"/>
        <v>125EPS037</v>
      </c>
      <c r="D48" s="31" t="str">
        <f t="shared" si="10"/>
        <v>125EPS016</v>
      </c>
      <c r="E48" s="31" t="str">
        <f t="shared" si="11"/>
        <v>125EPS002</v>
      </c>
      <c r="F48" s="31" t="str">
        <f t="shared" si="90"/>
        <v>125EPS005</v>
      </c>
      <c r="G48" s="31" t="str">
        <f t="shared" si="91"/>
        <v>125EPS040</v>
      </c>
      <c r="H48" s="31" t="str">
        <f t="shared" si="12"/>
        <v>125ESSC24</v>
      </c>
      <c r="I48" s="31" t="str">
        <f t="shared" si="13"/>
        <v>125EAS016</v>
      </c>
      <c r="J48" s="31" t="str">
        <f t="shared" si="14"/>
        <v>125EPS042</v>
      </c>
      <c r="K48" s="31" t="str">
        <f t="shared" si="15"/>
        <v>125EAS027</v>
      </c>
      <c r="L48" s="31" t="str">
        <f t="shared" si="16"/>
        <v>125ESSC91</v>
      </c>
      <c r="M48" s="31" t="str">
        <f t="shared" si="17"/>
        <v>125EPS008</v>
      </c>
      <c r="N48" s="31" t="str">
        <f t="shared" si="18"/>
        <v>125EPSIC3</v>
      </c>
      <c r="O48" s="31" t="str">
        <f t="shared" si="19"/>
        <v>125EPS018</v>
      </c>
      <c r="P48" s="31" t="str">
        <f t="shared" si="20"/>
        <v>125ESSC07</v>
      </c>
      <c r="Q48" s="31" t="str">
        <f t="shared" si="21"/>
        <v>125EPS017</v>
      </c>
      <c r="R48" s="31" t="str">
        <f t="shared" si="22"/>
        <v>125EPS041</v>
      </c>
      <c r="S48" s="31" t="str">
        <f t="shared" si="23"/>
        <v>125EPS048</v>
      </c>
      <c r="T48" s="31" t="str">
        <f t="shared" si="24"/>
        <v>125CCFC55</v>
      </c>
      <c r="U48" s="31" t="str">
        <f t="shared" si="6"/>
        <v>125EPS012</v>
      </c>
      <c r="V48" s="31" t="str">
        <f t="shared" si="25"/>
        <v>125EPS001</v>
      </c>
      <c r="W48" s="449" t="s">
        <v>341</v>
      </c>
      <c r="X48" s="447" t="s">
        <v>492</v>
      </c>
      <c r="Y48" s="495">
        <v>113</v>
      </c>
      <c r="Z48" s="612">
        <f t="shared" si="93"/>
        <v>8</v>
      </c>
      <c r="AA48" s="613">
        <f t="shared" si="94"/>
        <v>1477</v>
      </c>
      <c r="AB48" s="613">
        <f t="shared" si="95"/>
        <v>0</v>
      </c>
      <c r="AC48" s="613">
        <f t="shared" si="96"/>
        <v>0</v>
      </c>
      <c r="AD48" s="613">
        <f t="shared" si="97"/>
        <v>0</v>
      </c>
      <c r="AE48" s="613">
        <f t="shared" si="98"/>
        <v>500</v>
      </c>
      <c r="AF48" s="613">
        <f t="shared" si="99"/>
        <v>0</v>
      </c>
      <c r="AG48" s="613">
        <f t="shared" si="100"/>
        <v>0</v>
      </c>
      <c r="AH48" s="406">
        <f t="shared" si="101"/>
        <v>0</v>
      </c>
      <c r="AI48" s="613">
        <f t="shared" si="102"/>
        <v>0</v>
      </c>
      <c r="AJ48" s="613">
        <f t="shared" si="103"/>
        <v>35</v>
      </c>
      <c r="AK48" s="613">
        <f t="shared" si="104"/>
        <v>0</v>
      </c>
      <c r="AL48" s="613">
        <f t="shared" si="105"/>
        <v>0</v>
      </c>
      <c r="AM48" s="613">
        <f t="shared" si="106"/>
        <v>0</v>
      </c>
      <c r="AN48" s="613">
        <f t="shared" si="107"/>
        <v>0</v>
      </c>
      <c r="AO48" s="613">
        <f t="shared" si="108"/>
        <v>0</v>
      </c>
      <c r="AP48" s="406">
        <f t="shared" si="109"/>
        <v>0</v>
      </c>
      <c r="AQ48" s="406">
        <f t="shared" si="110"/>
        <v>0</v>
      </c>
      <c r="AR48" s="613">
        <f t="shared" si="111"/>
        <v>0</v>
      </c>
      <c r="AS48" s="613">
        <f t="shared" si="112"/>
        <v>0</v>
      </c>
      <c r="AT48" s="613">
        <f t="shared" si="113"/>
        <v>0</v>
      </c>
      <c r="AU48" s="626">
        <f t="shared" si="114"/>
        <v>2020</v>
      </c>
      <c r="AV48" s="75" t="str">
        <f t="shared" si="34"/>
        <v>120ESSC24</v>
      </c>
      <c r="AW48" s="872" t="s">
        <v>666</v>
      </c>
      <c r="AX48" s="872">
        <v>120</v>
      </c>
      <c r="AY48" s="872" t="s">
        <v>600</v>
      </c>
      <c r="AZ48" s="873">
        <v>1155</v>
      </c>
    </row>
    <row r="49" spans="2:52" ht="15" customHeight="1">
      <c r="B49" s="31" t="str">
        <f t="shared" si="8"/>
        <v>138EPS010</v>
      </c>
      <c r="C49" s="31" t="str">
        <f t="shared" si="9"/>
        <v>138EPS037</v>
      </c>
      <c r="D49" s="31" t="str">
        <f t="shared" si="10"/>
        <v>138EPS016</v>
      </c>
      <c r="E49" s="31" t="str">
        <f t="shared" si="11"/>
        <v>138EPS002</v>
      </c>
      <c r="F49" s="31" t="str">
        <f t="shared" si="90"/>
        <v>138EPS005</v>
      </c>
      <c r="G49" s="31" t="str">
        <f t="shared" si="91"/>
        <v>138EPS040</v>
      </c>
      <c r="H49" s="31" t="str">
        <f t="shared" si="12"/>
        <v>138ESSC24</v>
      </c>
      <c r="I49" s="31" t="str">
        <f t="shared" si="13"/>
        <v>138EAS016</v>
      </c>
      <c r="J49" s="31" t="str">
        <f t="shared" si="14"/>
        <v>138EPS042</v>
      </c>
      <c r="K49" s="31" t="str">
        <f t="shared" si="15"/>
        <v>138EAS027</v>
      </c>
      <c r="L49" s="31" t="str">
        <f t="shared" si="16"/>
        <v>138ESSC91</v>
      </c>
      <c r="M49" s="31" t="str">
        <f t="shared" si="17"/>
        <v>138EPS008</v>
      </c>
      <c r="N49" s="31" t="str">
        <f t="shared" si="18"/>
        <v>138EPSIC3</v>
      </c>
      <c r="O49" s="31" t="str">
        <f t="shared" si="19"/>
        <v>138EPS018</v>
      </c>
      <c r="P49" s="31" t="str">
        <f t="shared" si="20"/>
        <v>138ESSC07</v>
      </c>
      <c r="Q49" s="31" t="str">
        <f t="shared" si="21"/>
        <v>138EPS017</v>
      </c>
      <c r="R49" s="31" t="str">
        <f t="shared" si="22"/>
        <v>138EPS041</v>
      </c>
      <c r="S49" s="31" t="str">
        <f t="shared" si="23"/>
        <v>138EPS048</v>
      </c>
      <c r="T49" s="31" t="str">
        <f t="shared" si="24"/>
        <v>138CCFC55</v>
      </c>
      <c r="U49" s="31" t="str">
        <f t="shared" si="6"/>
        <v>138EPS012</v>
      </c>
      <c r="V49" s="31" t="str">
        <f t="shared" si="25"/>
        <v>138EPS001</v>
      </c>
      <c r="W49" s="449" t="s">
        <v>342</v>
      </c>
      <c r="X49" s="447" t="s">
        <v>492</v>
      </c>
      <c r="Y49" s="495">
        <v>125</v>
      </c>
      <c r="Z49" s="612">
        <f t="shared" si="93"/>
        <v>3</v>
      </c>
      <c r="AA49" s="613">
        <f t="shared" si="94"/>
        <v>414</v>
      </c>
      <c r="AB49" s="613">
        <f t="shared" si="95"/>
        <v>0</v>
      </c>
      <c r="AC49" s="613">
        <f t="shared" si="96"/>
        <v>0</v>
      </c>
      <c r="AD49" s="613">
        <f t="shared" si="97"/>
        <v>0</v>
      </c>
      <c r="AE49" s="613">
        <f t="shared" si="98"/>
        <v>185</v>
      </c>
      <c r="AF49" s="613">
        <f t="shared" si="99"/>
        <v>0</v>
      </c>
      <c r="AG49" s="613">
        <f t="shared" si="100"/>
        <v>0</v>
      </c>
      <c r="AH49" s="406">
        <f t="shared" si="101"/>
        <v>0</v>
      </c>
      <c r="AI49" s="613">
        <f t="shared" si="102"/>
        <v>0</v>
      </c>
      <c r="AJ49" s="613">
        <f t="shared" si="103"/>
        <v>0</v>
      </c>
      <c r="AK49" s="613">
        <f t="shared" si="104"/>
        <v>0</v>
      </c>
      <c r="AL49" s="613">
        <f t="shared" si="105"/>
        <v>0</v>
      </c>
      <c r="AM49" s="613">
        <f t="shared" si="106"/>
        <v>0</v>
      </c>
      <c r="AN49" s="613">
        <f t="shared" si="107"/>
        <v>0</v>
      </c>
      <c r="AO49" s="613">
        <f t="shared" si="108"/>
        <v>0</v>
      </c>
      <c r="AP49" s="406">
        <f t="shared" si="109"/>
        <v>1</v>
      </c>
      <c r="AQ49" s="406">
        <f t="shared" si="110"/>
        <v>0</v>
      </c>
      <c r="AR49" s="613">
        <f t="shared" si="111"/>
        <v>0</v>
      </c>
      <c r="AS49" s="613">
        <f t="shared" si="112"/>
        <v>0</v>
      </c>
      <c r="AT49" s="613">
        <f t="shared" si="113"/>
        <v>0</v>
      </c>
      <c r="AU49" s="626">
        <f t="shared" si="114"/>
        <v>602</v>
      </c>
      <c r="AV49" s="75" t="str">
        <f t="shared" si="34"/>
        <v>154EAS016</v>
      </c>
      <c r="AW49" s="872" t="s">
        <v>666</v>
      </c>
      <c r="AX49" s="872">
        <v>154</v>
      </c>
      <c r="AY49" s="872" t="s">
        <v>560</v>
      </c>
      <c r="AZ49" s="873">
        <v>3</v>
      </c>
    </row>
    <row r="50" spans="2:52" ht="15" customHeight="1">
      <c r="B50" s="31" t="str">
        <f t="shared" si="8"/>
        <v>234EPS010</v>
      </c>
      <c r="C50" s="31" t="str">
        <f t="shared" si="9"/>
        <v>234EPS037</v>
      </c>
      <c r="D50" s="31" t="str">
        <f t="shared" si="10"/>
        <v>234EPS016</v>
      </c>
      <c r="E50" s="31" t="str">
        <f t="shared" si="11"/>
        <v>234EPS002</v>
      </c>
      <c r="F50" s="31" t="str">
        <f t="shared" si="90"/>
        <v>234EPS005</v>
      </c>
      <c r="G50" s="31" t="str">
        <f t="shared" si="91"/>
        <v>234EPS040</v>
      </c>
      <c r="H50" s="31" t="str">
        <f t="shared" si="12"/>
        <v>234ESSC24</v>
      </c>
      <c r="I50" s="31" t="str">
        <f t="shared" si="13"/>
        <v>234EAS016</v>
      </c>
      <c r="J50" s="31" t="str">
        <f t="shared" si="14"/>
        <v>234EPS042</v>
      </c>
      <c r="K50" s="31" t="str">
        <f t="shared" si="15"/>
        <v>234EAS027</v>
      </c>
      <c r="L50" s="31" t="str">
        <f t="shared" si="16"/>
        <v>234ESSC91</v>
      </c>
      <c r="M50" s="31" t="str">
        <f t="shared" si="17"/>
        <v>234EPS008</v>
      </c>
      <c r="N50" s="31" t="str">
        <f t="shared" si="18"/>
        <v>234EPSIC3</v>
      </c>
      <c r="O50" s="31" t="str">
        <f t="shared" si="19"/>
        <v>234EPS018</v>
      </c>
      <c r="P50" s="31" t="str">
        <f t="shared" si="20"/>
        <v>234ESSC07</v>
      </c>
      <c r="Q50" s="31" t="str">
        <f t="shared" si="21"/>
        <v>234EPS017</v>
      </c>
      <c r="R50" s="31" t="str">
        <f t="shared" si="22"/>
        <v>234EPS041</v>
      </c>
      <c r="S50" s="31" t="str">
        <f t="shared" si="23"/>
        <v>234EPS048</v>
      </c>
      <c r="T50" s="31" t="str">
        <f t="shared" si="24"/>
        <v>234CCFC55</v>
      </c>
      <c r="U50" s="31" t="str">
        <f t="shared" si="6"/>
        <v>234EPS012</v>
      </c>
      <c r="V50" s="31" t="str">
        <f t="shared" si="25"/>
        <v>234EPS001</v>
      </c>
      <c r="W50" s="449" t="s">
        <v>343</v>
      </c>
      <c r="X50" s="447" t="s">
        <v>492</v>
      </c>
      <c r="Y50" s="495">
        <v>138</v>
      </c>
      <c r="Z50" s="612">
        <f t="shared" si="93"/>
        <v>4</v>
      </c>
      <c r="AA50" s="613">
        <f t="shared" si="94"/>
        <v>1731</v>
      </c>
      <c r="AB50" s="613">
        <f t="shared" si="95"/>
        <v>0</v>
      </c>
      <c r="AC50" s="613">
        <f t="shared" si="96"/>
        <v>0</v>
      </c>
      <c r="AD50" s="613">
        <f t="shared" si="97"/>
        <v>0</v>
      </c>
      <c r="AE50" s="613">
        <f t="shared" si="98"/>
        <v>1029</v>
      </c>
      <c r="AF50" s="613">
        <f t="shared" si="99"/>
        <v>0</v>
      </c>
      <c r="AG50" s="613">
        <f t="shared" si="100"/>
        <v>0</v>
      </c>
      <c r="AH50" s="406">
        <f t="shared" si="101"/>
        <v>0</v>
      </c>
      <c r="AI50" s="613">
        <f t="shared" si="102"/>
        <v>0</v>
      </c>
      <c r="AJ50" s="613">
        <f t="shared" si="103"/>
        <v>0</v>
      </c>
      <c r="AK50" s="613">
        <f t="shared" si="104"/>
        <v>0</v>
      </c>
      <c r="AL50" s="613">
        <f t="shared" si="105"/>
        <v>0</v>
      </c>
      <c r="AM50" s="613">
        <f t="shared" si="106"/>
        <v>0</v>
      </c>
      <c r="AN50" s="613">
        <f t="shared" si="107"/>
        <v>0</v>
      </c>
      <c r="AO50" s="613">
        <f t="shared" si="108"/>
        <v>0</v>
      </c>
      <c r="AP50" s="406">
        <f t="shared" si="109"/>
        <v>1</v>
      </c>
      <c r="AQ50" s="406">
        <f t="shared" si="110"/>
        <v>0</v>
      </c>
      <c r="AR50" s="613">
        <f t="shared" si="111"/>
        <v>0</v>
      </c>
      <c r="AS50" s="613">
        <f t="shared" si="112"/>
        <v>0</v>
      </c>
      <c r="AT50" s="613">
        <f t="shared" si="113"/>
        <v>0</v>
      </c>
      <c r="AU50" s="626">
        <f t="shared" si="114"/>
        <v>2764</v>
      </c>
      <c r="AV50" s="75" t="str">
        <f t="shared" si="34"/>
        <v>154EPS002</v>
      </c>
      <c r="AW50" s="872" t="s">
        <v>666</v>
      </c>
      <c r="AX50" s="872">
        <v>154</v>
      </c>
      <c r="AY50" s="872" t="s">
        <v>555</v>
      </c>
      <c r="AZ50" s="873">
        <v>2</v>
      </c>
    </row>
    <row r="51" spans="2:52" ht="15" customHeight="1">
      <c r="B51" s="31" t="str">
        <f t="shared" si="8"/>
        <v>240EPS010</v>
      </c>
      <c r="C51" s="31" t="str">
        <f t="shared" si="9"/>
        <v>240EPS037</v>
      </c>
      <c r="D51" s="31" t="str">
        <f t="shared" si="10"/>
        <v>240EPS016</v>
      </c>
      <c r="E51" s="31" t="str">
        <f t="shared" si="11"/>
        <v>240EPS002</v>
      </c>
      <c r="F51" s="31" t="str">
        <f t="shared" si="90"/>
        <v>240EPS005</v>
      </c>
      <c r="G51" s="31" t="str">
        <f t="shared" si="91"/>
        <v>240EPS040</v>
      </c>
      <c r="H51" s="31" t="str">
        <f t="shared" si="12"/>
        <v>240ESSC24</v>
      </c>
      <c r="I51" s="31" t="str">
        <f t="shared" si="13"/>
        <v>240EAS016</v>
      </c>
      <c r="J51" s="31" t="str">
        <f t="shared" si="14"/>
        <v>240EPS042</v>
      </c>
      <c r="K51" s="31" t="str">
        <f t="shared" si="15"/>
        <v>240EAS027</v>
      </c>
      <c r="L51" s="31" t="str">
        <f t="shared" si="16"/>
        <v>240ESSC91</v>
      </c>
      <c r="M51" s="31" t="str">
        <f t="shared" si="17"/>
        <v>240EPS008</v>
      </c>
      <c r="N51" s="31" t="str">
        <f t="shared" si="18"/>
        <v>240EPSIC3</v>
      </c>
      <c r="O51" s="31" t="str">
        <f t="shared" si="19"/>
        <v>240EPS018</v>
      </c>
      <c r="P51" s="31" t="str">
        <f t="shared" si="20"/>
        <v>240ESSC07</v>
      </c>
      <c r="Q51" s="31" t="str">
        <f t="shared" si="21"/>
        <v>240EPS017</v>
      </c>
      <c r="R51" s="31" t="str">
        <f t="shared" si="22"/>
        <v>240EPS041</v>
      </c>
      <c r="S51" s="31" t="str">
        <f t="shared" si="23"/>
        <v>240EPS048</v>
      </c>
      <c r="T51" s="31" t="str">
        <f t="shared" si="24"/>
        <v>240CCFC55</v>
      </c>
      <c r="U51" s="31" t="str">
        <f t="shared" si="6"/>
        <v>240EPS012</v>
      </c>
      <c r="V51" s="31" t="str">
        <f t="shared" si="25"/>
        <v>240EPS001</v>
      </c>
      <c r="W51" s="449" t="s">
        <v>344</v>
      </c>
      <c r="X51" s="447" t="s">
        <v>492</v>
      </c>
      <c r="Y51" s="495">
        <v>234</v>
      </c>
      <c r="Z51" s="612">
        <f t="shared" si="93"/>
        <v>2</v>
      </c>
      <c r="AA51" s="613">
        <f t="shared" si="94"/>
        <v>1783</v>
      </c>
      <c r="AB51" s="613">
        <f t="shared" si="95"/>
        <v>0</v>
      </c>
      <c r="AC51" s="613">
        <f t="shared" si="96"/>
        <v>0</v>
      </c>
      <c r="AD51" s="613">
        <f t="shared" si="97"/>
        <v>0</v>
      </c>
      <c r="AE51" s="613">
        <f t="shared" si="98"/>
        <v>1</v>
      </c>
      <c r="AF51" s="613">
        <f t="shared" si="99"/>
        <v>1764</v>
      </c>
      <c r="AG51" s="613">
        <f t="shared" si="100"/>
        <v>0</v>
      </c>
      <c r="AH51" s="406">
        <f t="shared" si="101"/>
        <v>16</v>
      </c>
      <c r="AI51" s="613">
        <f t="shared" si="102"/>
        <v>0</v>
      </c>
      <c r="AJ51" s="613">
        <f t="shared" si="103"/>
        <v>0</v>
      </c>
      <c r="AK51" s="613">
        <f t="shared" si="104"/>
        <v>0</v>
      </c>
      <c r="AL51" s="613">
        <f t="shared" si="105"/>
        <v>121</v>
      </c>
      <c r="AM51" s="613">
        <f t="shared" si="106"/>
        <v>0</v>
      </c>
      <c r="AN51" s="613">
        <f t="shared" si="107"/>
        <v>0</v>
      </c>
      <c r="AO51" s="613">
        <f t="shared" si="108"/>
        <v>0</v>
      </c>
      <c r="AP51" s="406">
        <f t="shared" si="109"/>
        <v>7</v>
      </c>
      <c r="AQ51" s="406">
        <f t="shared" si="110"/>
        <v>0</v>
      </c>
      <c r="AR51" s="613">
        <f t="shared" si="111"/>
        <v>0</v>
      </c>
      <c r="AS51" s="613">
        <f t="shared" si="112"/>
        <v>0</v>
      </c>
      <c r="AT51" s="613">
        <f t="shared" si="113"/>
        <v>0</v>
      </c>
      <c r="AU51" s="626">
        <f t="shared" si="114"/>
        <v>3671</v>
      </c>
      <c r="AV51" s="75" t="str">
        <f t="shared" si="34"/>
        <v>154EPS005</v>
      </c>
      <c r="AW51" s="872" t="s">
        <v>666</v>
      </c>
      <c r="AX51" s="872">
        <v>154</v>
      </c>
      <c r="AY51" s="872" t="s">
        <v>558</v>
      </c>
      <c r="AZ51" s="873">
        <v>2</v>
      </c>
    </row>
    <row r="52" spans="2:52" ht="15" customHeight="1">
      <c r="B52" s="31" t="str">
        <f t="shared" si="8"/>
        <v>284EPS010</v>
      </c>
      <c r="C52" s="31" t="str">
        <f t="shared" si="9"/>
        <v>284EPS037</v>
      </c>
      <c r="D52" s="31" t="str">
        <f t="shared" si="10"/>
        <v>284EPS016</v>
      </c>
      <c r="E52" s="31" t="str">
        <f t="shared" si="11"/>
        <v>284EPS002</v>
      </c>
      <c r="F52" s="31" t="str">
        <f t="shared" si="90"/>
        <v>284EPS005</v>
      </c>
      <c r="G52" s="31" t="str">
        <f t="shared" si="91"/>
        <v>284EPS040</v>
      </c>
      <c r="H52" s="31" t="str">
        <f t="shared" si="12"/>
        <v>284ESSC24</v>
      </c>
      <c r="I52" s="31" t="str">
        <f t="shared" si="13"/>
        <v>284EAS016</v>
      </c>
      <c r="J52" s="31" t="str">
        <f t="shared" si="14"/>
        <v>284EPS042</v>
      </c>
      <c r="K52" s="31" t="str">
        <f t="shared" si="15"/>
        <v>284EAS027</v>
      </c>
      <c r="L52" s="31" t="str">
        <f t="shared" si="16"/>
        <v>284ESSC91</v>
      </c>
      <c r="M52" s="31" t="str">
        <f t="shared" si="17"/>
        <v>284EPS008</v>
      </c>
      <c r="N52" s="31" t="str">
        <f t="shared" si="18"/>
        <v>284EPSIC3</v>
      </c>
      <c r="O52" s="31" t="str">
        <f t="shared" si="19"/>
        <v>284EPS018</v>
      </c>
      <c r="P52" s="31" t="str">
        <f t="shared" si="20"/>
        <v>284ESSC07</v>
      </c>
      <c r="Q52" s="31" t="str">
        <f t="shared" si="21"/>
        <v>284EPS017</v>
      </c>
      <c r="R52" s="31" t="str">
        <f t="shared" si="22"/>
        <v>284EPS041</v>
      </c>
      <c r="S52" s="31" t="str">
        <f t="shared" si="23"/>
        <v>284EPS048</v>
      </c>
      <c r="T52" s="31" t="str">
        <f t="shared" si="24"/>
        <v>284CCFC55</v>
      </c>
      <c r="U52" s="31" t="str">
        <f t="shared" si="6"/>
        <v>284EPS012</v>
      </c>
      <c r="V52" s="31" t="str">
        <f t="shared" si="25"/>
        <v>284EPS001</v>
      </c>
      <c r="W52" s="449" t="s">
        <v>345</v>
      </c>
      <c r="X52" s="447" t="s">
        <v>492</v>
      </c>
      <c r="Y52" s="495">
        <v>240</v>
      </c>
      <c r="Z52" s="612">
        <f t="shared" si="93"/>
        <v>8</v>
      </c>
      <c r="AA52" s="613">
        <f t="shared" si="94"/>
        <v>1373</v>
      </c>
      <c r="AB52" s="613">
        <f t="shared" si="95"/>
        <v>0</v>
      </c>
      <c r="AC52" s="613">
        <f t="shared" si="96"/>
        <v>0</v>
      </c>
      <c r="AD52" s="613">
        <f t="shared" si="97"/>
        <v>0</v>
      </c>
      <c r="AE52" s="613">
        <f t="shared" si="98"/>
        <v>424</v>
      </c>
      <c r="AF52" s="613">
        <f t="shared" si="99"/>
        <v>0</v>
      </c>
      <c r="AG52" s="613">
        <f t="shared" si="100"/>
        <v>6</v>
      </c>
      <c r="AH52" s="406">
        <f t="shared" si="101"/>
        <v>0</v>
      </c>
      <c r="AI52" s="613">
        <f t="shared" si="102"/>
        <v>0</v>
      </c>
      <c r="AJ52" s="613">
        <f t="shared" si="103"/>
        <v>0</v>
      </c>
      <c r="AK52" s="613">
        <f t="shared" si="104"/>
        <v>0</v>
      </c>
      <c r="AL52" s="613">
        <f t="shared" si="105"/>
        <v>0</v>
      </c>
      <c r="AM52" s="613">
        <f t="shared" si="106"/>
        <v>3</v>
      </c>
      <c r="AN52" s="613">
        <f t="shared" si="107"/>
        <v>0</v>
      </c>
      <c r="AO52" s="613">
        <f t="shared" si="108"/>
        <v>0</v>
      </c>
      <c r="AP52" s="406">
        <f t="shared" si="109"/>
        <v>4</v>
      </c>
      <c r="AQ52" s="406">
        <f t="shared" si="110"/>
        <v>0</v>
      </c>
      <c r="AR52" s="613">
        <f t="shared" si="111"/>
        <v>0</v>
      </c>
      <c r="AS52" s="613">
        <f t="shared" si="112"/>
        <v>0</v>
      </c>
      <c r="AT52" s="613">
        <f t="shared" si="113"/>
        <v>0</v>
      </c>
      <c r="AU52" s="626">
        <f t="shared" si="114"/>
        <v>1814</v>
      </c>
      <c r="AV52" s="75" t="str">
        <f t="shared" si="34"/>
        <v>154EPS010</v>
      </c>
      <c r="AW52" s="872" t="s">
        <v>666</v>
      </c>
      <c r="AX52" s="872">
        <v>154</v>
      </c>
      <c r="AY52" s="872" t="s">
        <v>553</v>
      </c>
      <c r="AZ52" s="873">
        <v>48</v>
      </c>
    </row>
    <row r="53" spans="2:52" ht="15" customHeight="1">
      <c r="B53" s="31" t="str">
        <f t="shared" si="8"/>
        <v>306EPS010</v>
      </c>
      <c r="C53" s="31" t="str">
        <f t="shared" si="9"/>
        <v>306EPS037</v>
      </c>
      <c r="D53" s="31" t="str">
        <f t="shared" si="10"/>
        <v>306EPS016</v>
      </c>
      <c r="E53" s="31" t="str">
        <f t="shared" si="11"/>
        <v>306EPS002</v>
      </c>
      <c r="F53" s="31" t="str">
        <f t="shared" si="90"/>
        <v>306EPS005</v>
      </c>
      <c r="G53" s="31" t="str">
        <f t="shared" si="91"/>
        <v>306EPS040</v>
      </c>
      <c r="H53" s="31" t="str">
        <f t="shared" si="12"/>
        <v>306ESSC24</v>
      </c>
      <c r="I53" s="31" t="str">
        <f t="shared" si="13"/>
        <v>306EAS016</v>
      </c>
      <c r="J53" s="31" t="str">
        <f t="shared" si="14"/>
        <v>306EPS042</v>
      </c>
      <c r="K53" s="31" t="str">
        <f t="shared" si="15"/>
        <v>306EAS027</v>
      </c>
      <c r="L53" s="31" t="str">
        <f t="shared" si="16"/>
        <v>306ESSC91</v>
      </c>
      <c r="M53" s="31" t="str">
        <f t="shared" si="17"/>
        <v>306EPS008</v>
      </c>
      <c r="N53" s="31" t="str">
        <f t="shared" si="18"/>
        <v>306EPSIC3</v>
      </c>
      <c r="O53" s="31" t="str">
        <f t="shared" si="19"/>
        <v>306EPS018</v>
      </c>
      <c r="P53" s="31" t="str">
        <f t="shared" si="20"/>
        <v>306ESSC07</v>
      </c>
      <c r="Q53" s="31" t="str">
        <f t="shared" si="21"/>
        <v>306EPS017</v>
      </c>
      <c r="R53" s="31" t="str">
        <f t="shared" si="22"/>
        <v>306EPS041</v>
      </c>
      <c r="S53" s="31" t="str">
        <f t="shared" si="23"/>
        <v>306EPS048</v>
      </c>
      <c r="T53" s="31" t="str">
        <f t="shared" si="24"/>
        <v>306CCFC55</v>
      </c>
      <c r="U53" s="31" t="str">
        <f t="shared" si="6"/>
        <v>306EPS012</v>
      </c>
      <c r="V53" s="31" t="str">
        <f t="shared" si="25"/>
        <v>306EPS001</v>
      </c>
      <c r="W53" s="449" t="s">
        <v>346</v>
      </c>
      <c r="X53" s="447" t="s">
        <v>492</v>
      </c>
      <c r="Y53" s="495">
        <v>284</v>
      </c>
      <c r="Z53" s="612">
        <f t="shared" si="93"/>
        <v>3</v>
      </c>
      <c r="AA53" s="613">
        <f t="shared" si="94"/>
        <v>1469</v>
      </c>
      <c r="AB53" s="613">
        <f t="shared" si="95"/>
        <v>0</v>
      </c>
      <c r="AC53" s="613">
        <f t="shared" si="96"/>
        <v>0</v>
      </c>
      <c r="AD53" s="613">
        <f t="shared" si="97"/>
        <v>0</v>
      </c>
      <c r="AE53" s="613">
        <f t="shared" si="98"/>
        <v>194</v>
      </c>
      <c r="AF53" s="613">
        <f t="shared" si="99"/>
        <v>1452</v>
      </c>
      <c r="AG53" s="613">
        <f t="shared" si="100"/>
        <v>0</v>
      </c>
      <c r="AH53" s="406">
        <f t="shared" si="101"/>
        <v>25</v>
      </c>
      <c r="AI53" s="613">
        <f t="shared" si="102"/>
        <v>0</v>
      </c>
      <c r="AJ53" s="613">
        <f t="shared" si="103"/>
        <v>0</v>
      </c>
      <c r="AK53" s="613">
        <f t="shared" si="104"/>
        <v>0</v>
      </c>
      <c r="AL53" s="613">
        <f t="shared" si="105"/>
        <v>45</v>
      </c>
      <c r="AM53" s="613">
        <f t="shared" si="106"/>
        <v>0</v>
      </c>
      <c r="AN53" s="613">
        <f t="shared" si="107"/>
        <v>0</v>
      </c>
      <c r="AO53" s="613">
        <f t="shared" si="108"/>
        <v>0</v>
      </c>
      <c r="AP53" s="406">
        <f t="shared" si="109"/>
        <v>4</v>
      </c>
      <c r="AQ53" s="406">
        <f t="shared" si="110"/>
        <v>0</v>
      </c>
      <c r="AR53" s="613">
        <f t="shared" si="111"/>
        <v>0</v>
      </c>
      <c r="AS53" s="613">
        <f t="shared" si="112"/>
        <v>0</v>
      </c>
      <c r="AT53" s="613">
        <f t="shared" si="113"/>
        <v>0</v>
      </c>
      <c r="AU53" s="626">
        <f t="shared" si="114"/>
        <v>3163</v>
      </c>
      <c r="AV53" s="75" t="str">
        <f t="shared" si="34"/>
        <v>154EPS016</v>
      </c>
      <c r="AW53" s="872" t="s">
        <v>666</v>
      </c>
      <c r="AX53" s="872">
        <v>154</v>
      </c>
      <c r="AY53" s="872" t="s">
        <v>556</v>
      </c>
      <c r="AZ53" s="873">
        <v>3204</v>
      </c>
    </row>
    <row r="54" spans="2:52" ht="15" customHeight="1">
      <c r="B54" s="31" t="str">
        <f t="shared" si="8"/>
        <v>347EPS010</v>
      </c>
      <c r="C54" s="31" t="str">
        <f t="shared" si="9"/>
        <v>347EPS037</v>
      </c>
      <c r="D54" s="31" t="str">
        <f t="shared" si="10"/>
        <v>347EPS016</v>
      </c>
      <c r="E54" s="31" t="str">
        <f t="shared" si="11"/>
        <v>347EPS002</v>
      </c>
      <c r="F54" s="31" t="str">
        <f t="shared" si="90"/>
        <v>347EPS005</v>
      </c>
      <c r="G54" s="31" t="str">
        <f t="shared" si="91"/>
        <v>347EPS040</v>
      </c>
      <c r="H54" s="31" t="str">
        <f t="shared" si="12"/>
        <v>347ESSC24</v>
      </c>
      <c r="I54" s="31" t="str">
        <f t="shared" si="13"/>
        <v>347EAS016</v>
      </c>
      <c r="J54" s="31" t="str">
        <f t="shared" si="14"/>
        <v>347EPS042</v>
      </c>
      <c r="K54" s="31" t="str">
        <f t="shared" si="15"/>
        <v>347EAS027</v>
      </c>
      <c r="L54" s="31" t="str">
        <f t="shared" si="16"/>
        <v>347ESSC91</v>
      </c>
      <c r="M54" s="31" t="str">
        <f t="shared" si="17"/>
        <v>347EPS008</v>
      </c>
      <c r="N54" s="31" t="str">
        <f t="shared" si="18"/>
        <v>347EPSIC3</v>
      </c>
      <c r="O54" s="31" t="str">
        <f t="shared" si="19"/>
        <v>347EPS018</v>
      </c>
      <c r="P54" s="31" t="str">
        <f t="shared" si="20"/>
        <v>347ESSC07</v>
      </c>
      <c r="Q54" s="31" t="str">
        <f t="shared" si="21"/>
        <v>347EPS017</v>
      </c>
      <c r="R54" s="31" t="str">
        <f t="shared" si="22"/>
        <v>347EPS041</v>
      </c>
      <c r="S54" s="31" t="str">
        <f t="shared" si="23"/>
        <v>347EPS048</v>
      </c>
      <c r="T54" s="31" t="str">
        <f t="shared" si="24"/>
        <v>347CCFC55</v>
      </c>
      <c r="U54" s="31" t="str">
        <f t="shared" si="6"/>
        <v>347EPS012</v>
      </c>
      <c r="V54" s="31" t="str">
        <f t="shared" si="25"/>
        <v>347EPS001</v>
      </c>
      <c r="W54" s="449" t="s">
        <v>347</v>
      </c>
      <c r="X54" s="447" t="s">
        <v>492</v>
      </c>
      <c r="Y54" s="495">
        <v>306</v>
      </c>
      <c r="Z54" s="612">
        <f t="shared" si="93"/>
        <v>0</v>
      </c>
      <c r="AA54" s="613">
        <f t="shared" si="94"/>
        <v>750</v>
      </c>
      <c r="AB54" s="613">
        <f t="shared" si="95"/>
        <v>0</v>
      </c>
      <c r="AC54" s="613">
        <f t="shared" si="96"/>
        <v>0</v>
      </c>
      <c r="AD54" s="613">
        <f t="shared" si="97"/>
        <v>0</v>
      </c>
      <c r="AE54" s="613">
        <f t="shared" si="98"/>
        <v>7</v>
      </c>
      <c r="AF54" s="613">
        <f t="shared" si="99"/>
        <v>0</v>
      </c>
      <c r="AG54" s="613">
        <f t="shared" si="100"/>
        <v>0</v>
      </c>
      <c r="AH54" s="406">
        <f t="shared" si="101"/>
        <v>0</v>
      </c>
      <c r="AI54" s="613">
        <f t="shared" si="102"/>
        <v>0</v>
      </c>
      <c r="AJ54" s="613">
        <f t="shared" si="103"/>
        <v>283</v>
      </c>
      <c r="AK54" s="613">
        <f t="shared" si="104"/>
        <v>0</v>
      </c>
      <c r="AL54" s="613">
        <f t="shared" si="105"/>
        <v>0</v>
      </c>
      <c r="AM54" s="613">
        <f t="shared" si="106"/>
        <v>0</v>
      </c>
      <c r="AN54" s="613">
        <f t="shared" si="107"/>
        <v>0</v>
      </c>
      <c r="AO54" s="613">
        <f t="shared" si="108"/>
        <v>0</v>
      </c>
      <c r="AP54" s="406">
        <f t="shared" si="109"/>
        <v>1</v>
      </c>
      <c r="AQ54" s="406">
        <f t="shared" si="110"/>
        <v>0</v>
      </c>
      <c r="AR54" s="613">
        <f t="shared" si="111"/>
        <v>0</v>
      </c>
      <c r="AS54" s="613">
        <f t="shared" si="112"/>
        <v>0</v>
      </c>
      <c r="AT54" s="613">
        <f t="shared" si="113"/>
        <v>0</v>
      </c>
      <c r="AU54" s="626">
        <f t="shared" si="114"/>
        <v>1040</v>
      </c>
      <c r="AV54" s="75" t="str">
        <f t="shared" si="34"/>
        <v>154EPS037</v>
      </c>
      <c r="AW54" s="872" t="s">
        <v>666</v>
      </c>
      <c r="AX54" s="872">
        <v>154</v>
      </c>
      <c r="AY54" s="872" t="s">
        <v>554</v>
      </c>
      <c r="AZ54" s="873">
        <v>9888</v>
      </c>
    </row>
    <row r="55" spans="2:52" ht="15" customHeight="1">
      <c r="B55" s="31" t="str">
        <f t="shared" si="8"/>
        <v>411EPS010</v>
      </c>
      <c r="C55" s="31" t="str">
        <f t="shared" si="9"/>
        <v>411EPS037</v>
      </c>
      <c r="D55" s="31" t="str">
        <f t="shared" si="10"/>
        <v>411EPS016</v>
      </c>
      <c r="E55" s="31" t="str">
        <f t="shared" si="11"/>
        <v>411EPS002</v>
      </c>
      <c r="F55" s="31" t="str">
        <f t="shared" si="90"/>
        <v>411EPS005</v>
      </c>
      <c r="G55" s="31" t="str">
        <f t="shared" si="91"/>
        <v>411EPS040</v>
      </c>
      <c r="H55" s="31" t="str">
        <f t="shared" si="12"/>
        <v>411ESSC24</v>
      </c>
      <c r="I55" s="31" t="str">
        <f t="shared" si="13"/>
        <v>411EAS016</v>
      </c>
      <c r="J55" s="31" t="str">
        <f t="shared" si="14"/>
        <v>411EPS042</v>
      </c>
      <c r="K55" s="31" t="str">
        <f t="shared" si="15"/>
        <v>411EAS027</v>
      </c>
      <c r="L55" s="31" t="str">
        <f t="shared" si="16"/>
        <v>411ESSC91</v>
      </c>
      <c r="M55" s="31" t="str">
        <f t="shared" si="17"/>
        <v>411EPS008</v>
      </c>
      <c r="N55" s="31" t="str">
        <f t="shared" si="18"/>
        <v>411EPSIC3</v>
      </c>
      <c r="O55" s="31" t="str">
        <f t="shared" si="19"/>
        <v>411EPS018</v>
      </c>
      <c r="P55" s="31" t="str">
        <f t="shared" si="20"/>
        <v>411ESSC07</v>
      </c>
      <c r="Q55" s="31" t="str">
        <f t="shared" si="21"/>
        <v>411EPS017</v>
      </c>
      <c r="R55" s="31" t="str">
        <f t="shared" si="22"/>
        <v>411EPS041</v>
      </c>
      <c r="S55" s="31" t="str">
        <f t="shared" si="23"/>
        <v>411EPS048</v>
      </c>
      <c r="T55" s="31" t="str">
        <f t="shared" si="24"/>
        <v>411CCFC55</v>
      </c>
      <c r="U55" s="31" t="str">
        <f t="shared" si="6"/>
        <v>411EPS012</v>
      </c>
      <c r="V55" s="31" t="str">
        <f t="shared" si="25"/>
        <v>411EPS001</v>
      </c>
      <c r="W55" s="449" t="s">
        <v>348</v>
      </c>
      <c r="X55" s="447" t="s">
        <v>492</v>
      </c>
      <c r="Y55" s="495">
        <v>347</v>
      </c>
      <c r="Z55" s="612">
        <f t="shared" si="93"/>
        <v>3</v>
      </c>
      <c r="AA55" s="613">
        <f t="shared" si="94"/>
        <v>538</v>
      </c>
      <c r="AB55" s="613">
        <f t="shared" si="95"/>
        <v>0</v>
      </c>
      <c r="AC55" s="613">
        <f t="shared" si="96"/>
        <v>0</v>
      </c>
      <c r="AD55" s="613">
        <f t="shared" si="97"/>
        <v>0</v>
      </c>
      <c r="AE55" s="613">
        <f t="shared" si="98"/>
        <v>258</v>
      </c>
      <c r="AF55" s="613">
        <f t="shared" si="99"/>
        <v>0</v>
      </c>
      <c r="AG55" s="613">
        <f t="shared" si="100"/>
        <v>2</v>
      </c>
      <c r="AH55" s="406">
        <f t="shared" si="101"/>
        <v>0</v>
      </c>
      <c r="AI55" s="613">
        <f t="shared" si="102"/>
        <v>0</v>
      </c>
      <c r="AJ55" s="613">
        <f t="shared" si="103"/>
        <v>0</v>
      </c>
      <c r="AK55" s="613">
        <f t="shared" si="104"/>
        <v>0</v>
      </c>
      <c r="AL55" s="613">
        <f t="shared" si="105"/>
        <v>0</v>
      </c>
      <c r="AM55" s="613">
        <f t="shared" si="106"/>
        <v>0</v>
      </c>
      <c r="AN55" s="613">
        <f t="shared" si="107"/>
        <v>0</v>
      </c>
      <c r="AO55" s="613">
        <f t="shared" si="108"/>
        <v>0</v>
      </c>
      <c r="AP55" s="406">
        <f t="shared" si="109"/>
        <v>0</v>
      </c>
      <c r="AQ55" s="406">
        <f t="shared" si="110"/>
        <v>0</v>
      </c>
      <c r="AR55" s="613">
        <f t="shared" si="111"/>
        <v>0</v>
      </c>
      <c r="AS55" s="613">
        <f t="shared" si="112"/>
        <v>0</v>
      </c>
      <c r="AT55" s="613">
        <f t="shared" si="113"/>
        <v>0</v>
      </c>
      <c r="AU55" s="626">
        <f t="shared" si="114"/>
        <v>801</v>
      </c>
      <c r="AV55" s="75" t="str">
        <f t="shared" si="34"/>
        <v>154EPS040</v>
      </c>
      <c r="AW55" s="872" t="s">
        <v>666</v>
      </c>
      <c r="AX55" s="872">
        <v>154</v>
      </c>
      <c r="AY55" s="872" t="s">
        <v>557</v>
      </c>
      <c r="AZ55" s="873">
        <v>1275</v>
      </c>
    </row>
    <row r="56" spans="2:52" ht="15" customHeight="1">
      <c r="B56" s="31" t="str">
        <f t="shared" si="8"/>
        <v>501EPS010</v>
      </c>
      <c r="C56" s="31" t="str">
        <f t="shared" si="9"/>
        <v>501EPS037</v>
      </c>
      <c r="D56" s="31" t="str">
        <f t="shared" si="10"/>
        <v>501EPS016</v>
      </c>
      <c r="E56" s="31" t="str">
        <f t="shared" si="11"/>
        <v>501EPS002</v>
      </c>
      <c r="F56" s="31" t="str">
        <f t="shared" si="90"/>
        <v>501EPS005</v>
      </c>
      <c r="G56" s="31" t="str">
        <f t="shared" si="91"/>
        <v>501EPS040</v>
      </c>
      <c r="H56" s="31" t="str">
        <f t="shared" si="12"/>
        <v>501ESSC24</v>
      </c>
      <c r="I56" s="31" t="str">
        <f t="shared" si="13"/>
        <v>501EAS016</v>
      </c>
      <c r="J56" s="31" t="str">
        <f t="shared" si="14"/>
        <v>501EPS042</v>
      </c>
      <c r="K56" s="31" t="str">
        <f t="shared" si="15"/>
        <v>501EAS027</v>
      </c>
      <c r="L56" s="31" t="str">
        <f t="shared" si="16"/>
        <v>501ESSC91</v>
      </c>
      <c r="M56" s="31" t="str">
        <f t="shared" si="17"/>
        <v>501EPS008</v>
      </c>
      <c r="N56" s="31" t="str">
        <f t="shared" si="18"/>
        <v>501EPSIC3</v>
      </c>
      <c r="O56" s="31" t="str">
        <f t="shared" si="19"/>
        <v>501EPS018</v>
      </c>
      <c r="P56" s="31" t="str">
        <f t="shared" si="20"/>
        <v>501ESSC07</v>
      </c>
      <c r="Q56" s="31" t="str">
        <f t="shared" si="21"/>
        <v>501EPS017</v>
      </c>
      <c r="R56" s="31" t="str">
        <f t="shared" si="22"/>
        <v>501EPS041</v>
      </c>
      <c r="S56" s="31" t="str">
        <f t="shared" si="23"/>
        <v>501EPS048</v>
      </c>
      <c r="T56" s="31" t="str">
        <f t="shared" si="24"/>
        <v>501CCFC55</v>
      </c>
      <c r="U56" s="31" t="str">
        <f t="shared" si="6"/>
        <v>501EPS012</v>
      </c>
      <c r="V56" s="31" t="str">
        <f t="shared" si="25"/>
        <v>501EPS001</v>
      </c>
      <c r="W56" s="449" t="s">
        <v>349</v>
      </c>
      <c r="X56" s="447" t="s">
        <v>492</v>
      </c>
      <c r="Y56" s="495">
        <v>411</v>
      </c>
      <c r="Z56" s="612">
        <f t="shared" si="93"/>
        <v>5</v>
      </c>
      <c r="AA56" s="613">
        <f t="shared" si="94"/>
        <v>847</v>
      </c>
      <c r="AB56" s="613">
        <f t="shared" si="95"/>
        <v>0</v>
      </c>
      <c r="AC56" s="613">
        <f t="shared" si="96"/>
        <v>0</v>
      </c>
      <c r="AD56" s="613">
        <f t="shared" si="97"/>
        <v>0</v>
      </c>
      <c r="AE56" s="613">
        <f t="shared" si="98"/>
        <v>343</v>
      </c>
      <c r="AF56" s="613">
        <f t="shared" si="99"/>
        <v>0</v>
      </c>
      <c r="AG56" s="613">
        <f t="shared" si="100"/>
        <v>1</v>
      </c>
      <c r="AH56" s="406">
        <f t="shared" si="101"/>
        <v>0</v>
      </c>
      <c r="AI56" s="613">
        <f t="shared" si="102"/>
        <v>0</v>
      </c>
      <c r="AJ56" s="613">
        <f t="shared" si="103"/>
        <v>0</v>
      </c>
      <c r="AK56" s="613">
        <f t="shared" si="104"/>
        <v>0</v>
      </c>
      <c r="AL56" s="613">
        <f t="shared" si="105"/>
        <v>0</v>
      </c>
      <c r="AM56" s="613">
        <f t="shared" si="106"/>
        <v>0</v>
      </c>
      <c r="AN56" s="613">
        <f t="shared" si="107"/>
        <v>0</v>
      </c>
      <c r="AO56" s="613">
        <f t="shared" si="108"/>
        <v>0</v>
      </c>
      <c r="AP56" s="406">
        <f t="shared" si="109"/>
        <v>0</v>
      </c>
      <c r="AQ56" s="406">
        <f t="shared" si="110"/>
        <v>0</v>
      </c>
      <c r="AR56" s="613">
        <f t="shared" si="111"/>
        <v>0</v>
      </c>
      <c r="AS56" s="613">
        <f t="shared" si="112"/>
        <v>0</v>
      </c>
      <c r="AT56" s="613">
        <f t="shared" si="113"/>
        <v>0</v>
      </c>
      <c r="AU56" s="626">
        <f t="shared" si="114"/>
        <v>1196</v>
      </c>
      <c r="AV56" s="75" t="str">
        <f t="shared" si="34"/>
        <v>154EPS041</v>
      </c>
      <c r="AW56" s="872" t="s">
        <v>666</v>
      </c>
      <c r="AX56" s="872">
        <v>154</v>
      </c>
      <c r="AY56" s="872" t="s">
        <v>598</v>
      </c>
      <c r="AZ56" s="873">
        <v>45</v>
      </c>
    </row>
    <row r="57" spans="2:52" ht="15" customHeight="1">
      <c r="B57" s="31" t="str">
        <f t="shared" si="8"/>
        <v>543EPS010</v>
      </c>
      <c r="C57" s="31" t="str">
        <f t="shared" si="9"/>
        <v>543EPS037</v>
      </c>
      <c r="D57" s="31" t="str">
        <f t="shared" si="10"/>
        <v>543EPS016</v>
      </c>
      <c r="E57" s="31" t="str">
        <f t="shared" si="11"/>
        <v>543EPS002</v>
      </c>
      <c r="F57" s="31" t="str">
        <f t="shared" si="90"/>
        <v>543EPS005</v>
      </c>
      <c r="G57" s="31" t="str">
        <f t="shared" si="91"/>
        <v>543EPS040</v>
      </c>
      <c r="H57" s="31" t="str">
        <f t="shared" si="12"/>
        <v>543ESSC24</v>
      </c>
      <c r="I57" s="31" t="str">
        <f t="shared" si="13"/>
        <v>543EAS016</v>
      </c>
      <c r="J57" s="31" t="str">
        <f t="shared" si="14"/>
        <v>543EPS042</v>
      </c>
      <c r="K57" s="31" t="str">
        <f t="shared" si="15"/>
        <v>543EAS027</v>
      </c>
      <c r="L57" s="31" t="str">
        <f t="shared" si="16"/>
        <v>543ESSC91</v>
      </c>
      <c r="M57" s="31" t="str">
        <f t="shared" si="17"/>
        <v>543EPS008</v>
      </c>
      <c r="N57" s="31" t="str">
        <f t="shared" si="18"/>
        <v>543EPSIC3</v>
      </c>
      <c r="O57" s="31" t="str">
        <f t="shared" si="19"/>
        <v>543EPS018</v>
      </c>
      <c r="P57" s="31" t="str">
        <f t="shared" si="20"/>
        <v>543ESSC07</v>
      </c>
      <c r="Q57" s="31" t="str">
        <f t="shared" si="21"/>
        <v>543EPS017</v>
      </c>
      <c r="R57" s="31" t="str">
        <f t="shared" si="22"/>
        <v>543EPS041</v>
      </c>
      <c r="S57" s="31" t="str">
        <f t="shared" si="23"/>
        <v>543EPS048</v>
      </c>
      <c r="T57" s="31" t="str">
        <f t="shared" si="24"/>
        <v>543CCFC55</v>
      </c>
      <c r="U57" s="31" t="str">
        <f t="shared" si="6"/>
        <v>543EPS012</v>
      </c>
      <c r="V57" s="31" t="str">
        <f t="shared" si="25"/>
        <v>543EPS001</v>
      </c>
      <c r="W57" s="449" t="s">
        <v>350</v>
      </c>
      <c r="X57" s="447" t="s">
        <v>492</v>
      </c>
      <c r="Y57" s="495">
        <v>501</v>
      </c>
      <c r="Z57" s="612">
        <f t="shared" si="93"/>
        <v>1</v>
      </c>
      <c r="AA57" s="613">
        <f t="shared" si="94"/>
        <v>207</v>
      </c>
      <c r="AB57" s="613">
        <f t="shared" si="95"/>
        <v>0</v>
      </c>
      <c r="AC57" s="613">
        <f t="shared" si="96"/>
        <v>0</v>
      </c>
      <c r="AD57" s="613">
        <f t="shared" si="97"/>
        <v>0</v>
      </c>
      <c r="AE57" s="613">
        <f t="shared" si="98"/>
        <v>75</v>
      </c>
      <c r="AF57" s="613">
        <f t="shared" si="99"/>
        <v>0</v>
      </c>
      <c r="AG57" s="613">
        <f t="shared" si="100"/>
        <v>0</v>
      </c>
      <c r="AH57" s="406">
        <f t="shared" si="101"/>
        <v>0</v>
      </c>
      <c r="AI57" s="613">
        <f t="shared" si="102"/>
        <v>0</v>
      </c>
      <c r="AJ57" s="613">
        <f t="shared" si="103"/>
        <v>0</v>
      </c>
      <c r="AK57" s="613">
        <f t="shared" si="104"/>
        <v>0</v>
      </c>
      <c r="AL57" s="613">
        <f t="shared" si="105"/>
        <v>0</v>
      </c>
      <c r="AM57" s="613">
        <f t="shared" si="106"/>
        <v>0</v>
      </c>
      <c r="AN57" s="613">
        <f t="shared" si="107"/>
        <v>0</v>
      </c>
      <c r="AO57" s="613">
        <f t="shared" si="108"/>
        <v>0</v>
      </c>
      <c r="AP57" s="406">
        <f t="shared" si="109"/>
        <v>0</v>
      </c>
      <c r="AQ57" s="406">
        <f t="shared" si="110"/>
        <v>0</v>
      </c>
      <c r="AR57" s="613">
        <f t="shared" si="111"/>
        <v>0</v>
      </c>
      <c r="AS57" s="613">
        <f t="shared" si="112"/>
        <v>0</v>
      </c>
      <c r="AT57" s="613">
        <f t="shared" si="113"/>
        <v>0</v>
      </c>
      <c r="AU57" s="626">
        <f t="shared" si="114"/>
        <v>283</v>
      </c>
      <c r="AV57" s="75" t="str">
        <f t="shared" si="34"/>
        <v>154EPS042</v>
      </c>
      <c r="AW57" s="872" t="s">
        <v>666</v>
      </c>
      <c r="AX57" s="872">
        <v>154</v>
      </c>
      <c r="AY57" s="872" t="s">
        <v>559</v>
      </c>
      <c r="AZ57" s="873">
        <v>486</v>
      </c>
    </row>
    <row r="58" spans="2:52" ht="15" customHeight="1">
      <c r="B58" s="31" t="str">
        <f t="shared" si="8"/>
        <v>628EPS010</v>
      </c>
      <c r="C58" s="31" t="str">
        <f t="shared" si="9"/>
        <v>628EPS037</v>
      </c>
      <c r="D58" s="31" t="str">
        <f t="shared" si="10"/>
        <v>628EPS016</v>
      </c>
      <c r="E58" s="31" t="str">
        <f t="shared" si="11"/>
        <v>628EPS002</v>
      </c>
      <c r="F58" s="31" t="str">
        <f t="shared" si="90"/>
        <v>628EPS005</v>
      </c>
      <c r="G58" s="31" t="str">
        <f t="shared" si="91"/>
        <v>628EPS040</v>
      </c>
      <c r="H58" s="31" t="str">
        <f t="shared" si="12"/>
        <v>628ESSC24</v>
      </c>
      <c r="I58" s="31" t="str">
        <f t="shared" si="13"/>
        <v>628EAS016</v>
      </c>
      <c r="J58" s="31" t="str">
        <f t="shared" si="14"/>
        <v>628EPS042</v>
      </c>
      <c r="K58" s="31" t="str">
        <f t="shared" si="15"/>
        <v>628EAS027</v>
      </c>
      <c r="L58" s="31" t="str">
        <f t="shared" si="16"/>
        <v>628ESSC91</v>
      </c>
      <c r="M58" s="31" t="str">
        <f t="shared" si="17"/>
        <v>628EPS008</v>
      </c>
      <c r="N58" s="31" t="str">
        <f t="shared" si="18"/>
        <v>628EPSIC3</v>
      </c>
      <c r="O58" s="31" t="str">
        <f t="shared" si="19"/>
        <v>628EPS018</v>
      </c>
      <c r="P58" s="31" t="str">
        <f t="shared" si="20"/>
        <v>628ESSC07</v>
      </c>
      <c r="Q58" s="31" t="str">
        <f t="shared" si="21"/>
        <v>628EPS017</v>
      </c>
      <c r="R58" s="31" t="str">
        <f t="shared" si="22"/>
        <v>628EPS041</v>
      </c>
      <c r="S58" s="31" t="str">
        <f t="shared" si="23"/>
        <v>628EPS048</v>
      </c>
      <c r="T58" s="31" t="str">
        <f t="shared" si="24"/>
        <v>628CCFC55</v>
      </c>
      <c r="U58" s="31" t="str">
        <f t="shared" si="6"/>
        <v>628EPS012</v>
      </c>
      <c r="V58" s="31" t="str">
        <f t="shared" si="25"/>
        <v>628EPS001</v>
      </c>
      <c r="W58" s="449" t="s">
        <v>351</v>
      </c>
      <c r="X58" s="447" t="s">
        <v>492</v>
      </c>
      <c r="Y58" s="495">
        <v>543</v>
      </c>
      <c r="Z58" s="612">
        <f t="shared" si="93"/>
        <v>3</v>
      </c>
      <c r="AA58" s="613">
        <f t="shared" si="94"/>
        <v>165</v>
      </c>
      <c r="AB58" s="613">
        <f t="shared" si="95"/>
        <v>0</v>
      </c>
      <c r="AC58" s="613">
        <f t="shared" si="96"/>
        <v>0</v>
      </c>
      <c r="AD58" s="613">
        <f t="shared" si="97"/>
        <v>0</v>
      </c>
      <c r="AE58" s="613">
        <f t="shared" si="98"/>
        <v>86</v>
      </c>
      <c r="AF58" s="613">
        <f t="shared" si="99"/>
        <v>325</v>
      </c>
      <c r="AG58" s="613">
        <f t="shared" si="100"/>
        <v>0</v>
      </c>
      <c r="AH58" s="406">
        <f t="shared" si="101"/>
        <v>3</v>
      </c>
      <c r="AI58" s="613">
        <f t="shared" si="102"/>
        <v>0</v>
      </c>
      <c r="AJ58" s="613">
        <f t="shared" si="103"/>
        <v>0</v>
      </c>
      <c r="AK58" s="613">
        <f t="shared" si="104"/>
        <v>0</v>
      </c>
      <c r="AL58" s="613">
        <f t="shared" si="105"/>
        <v>0</v>
      </c>
      <c r="AM58" s="613">
        <f t="shared" si="106"/>
        <v>0</v>
      </c>
      <c r="AN58" s="613">
        <f t="shared" si="107"/>
        <v>0</v>
      </c>
      <c r="AO58" s="613">
        <f t="shared" si="108"/>
        <v>0</v>
      </c>
      <c r="AP58" s="406">
        <f t="shared" si="109"/>
        <v>0</v>
      </c>
      <c r="AQ58" s="406">
        <f t="shared" si="110"/>
        <v>0</v>
      </c>
      <c r="AR58" s="613">
        <f t="shared" si="111"/>
        <v>0</v>
      </c>
      <c r="AS58" s="613">
        <f t="shared" si="112"/>
        <v>0</v>
      </c>
      <c r="AT58" s="613">
        <f t="shared" si="113"/>
        <v>0</v>
      </c>
      <c r="AU58" s="626">
        <f t="shared" si="114"/>
        <v>579</v>
      </c>
      <c r="AV58" s="75" t="str">
        <f t="shared" si="34"/>
        <v>154EPSIC3</v>
      </c>
      <c r="AW58" s="872" t="s">
        <v>666</v>
      </c>
      <c r="AX58" s="872">
        <v>154</v>
      </c>
      <c r="AY58" s="872" t="s">
        <v>567</v>
      </c>
      <c r="AZ58" s="873">
        <v>93</v>
      </c>
    </row>
    <row r="59" spans="2:52" ht="15" customHeight="1">
      <c r="B59" s="31" t="str">
        <f t="shared" si="8"/>
        <v>656EPS010</v>
      </c>
      <c r="C59" s="31" t="str">
        <f t="shared" si="9"/>
        <v>656EPS037</v>
      </c>
      <c r="D59" s="31" t="str">
        <f t="shared" si="10"/>
        <v>656EPS016</v>
      </c>
      <c r="E59" s="31" t="str">
        <f t="shared" si="11"/>
        <v>656EPS002</v>
      </c>
      <c r="F59" s="31" t="str">
        <f t="shared" si="90"/>
        <v>656EPS005</v>
      </c>
      <c r="G59" s="31" t="str">
        <f t="shared" si="91"/>
        <v>656EPS040</v>
      </c>
      <c r="H59" s="31" t="str">
        <f t="shared" si="12"/>
        <v>656ESSC24</v>
      </c>
      <c r="I59" s="31" t="str">
        <f t="shared" si="13"/>
        <v>656EAS016</v>
      </c>
      <c r="J59" s="31" t="str">
        <f t="shared" si="14"/>
        <v>656EPS042</v>
      </c>
      <c r="K59" s="31" t="str">
        <f t="shared" si="15"/>
        <v>656EAS027</v>
      </c>
      <c r="L59" s="31" t="str">
        <f t="shared" si="16"/>
        <v>656ESSC91</v>
      </c>
      <c r="M59" s="31" t="str">
        <f t="shared" si="17"/>
        <v>656EPS008</v>
      </c>
      <c r="N59" s="31" t="str">
        <f t="shared" si="18"/>
        <v>656EPSIC3</v>
      </c>
      <c r="O59" s="31" t="str">
        <f t="shared" si="19"/>
        <v>656EPS018</v>
      </c>
      <c r="P59" s="31" t="str">
        <f t="shared" si="20"/>
        <v>656ESSC07</v>
      </c>
      <c r="Q59" s="31" t="str">
        <f t="shared" si="21"/>
        <v>656EPS017</v>
      </c>
      <c r="R59" s="31" t="str">
        <f t="shared" si="22"/>
        <v>656EPS041</v>
      </c>
      <c r="S59" s="31" t="str">
        <f t="shared" si="23"/>
        <v>656EPS048</v>
      </c>
      <c r="T59" s="31" t="str">
        <f t="shared" si="24"/>
        <v>656CCFC55</v>
      </c>
      <c r="U59" s="31" t="str">
        <f t="shared" si="6"/>
        <v>656EPS012</v>
      </c>
      <c r="V59" s="31" t="str">
        <f t="shared" si="25"/>
        <v>656EPS001</v>
      </c>
      <c r="W59" s="449" t="s">
        <v>352</v>
      </c>
      <c r="X59" s="447" t="s">
        <v>492</v>
      </c>
      <c r="Y59" s="495">
        <v>628</v>
      </c>
      <c r="Z59" s="612">
        <f t="shared" si="93"/>
        <v>4</v>
      </c>
      <c r="AA59" s="613">
        <f t="shared" si="94"/>
        <v>491</v>
      </c>
      <c r="AB59" s="613">
        <f t="shared" si="95"/>
        <v>0</v>
      </c>
      <c r="AC59" s="613">
        <f t="shared" si="96"/>
        <v>0</v>
      </c>
      <c r="AD59" s="613">
        <f t="shared" si="97"/>
        <v>0</v>
      </c>
      <c r="AE59" s="613">
        <f t="shared" si="98"/>
        <v>201</v>
      </c>
      <c r="AF59" s="613">
        <f t="shared" si="99"/>
        <v>0</v>
      </c>
      <c r="AG59" s="613">
        <f t="shared" si="100"/>
        <v>0</v>
      </c>
      <c r="AH59" s="406">
        <f t="shared" si="101"/>
        <v>0</v>
      </c>
      <c r="AI59" s="613">
        <f t="shared" si="102"/>
        <v>0</v>
      </c>
      <c r="AJ59" s="613">
        <f t="shared" si="103"/>
        <v>16</v>
      </c>
      <c r="AK59" s="613">
        <f t="shared" si="104"/>
        <v>0</v>
      </c>
      <c r="AL59" s="613">
        <f t="shared" si="105"/>
        <v>0</v>
      </c>
      <c r="AM59" s="613">
        <f t="shared" si="106"/>
        <v>0</v>
      </c>
      <c r="AN59" s="613">
        <f t="shared" si="107"/>
        <v>0</v>
      </c>
      <c r="AO59" s="613">
        <f t="shared" si="108"/>
        <v>0</v>
      </c>
      <c r="AP59" s="406">
        <f t="shared" si="109"/>
        <v>1</v>
      </c>
      <c r="AQ59" s="406">
        <f t="shared" si="110"/>
        <v>0</v>
      </c>
      <c r="AR59" s="613">
        <f t="shared" si="111"/>
        <v>0</v>
      </c>
      <c r="AS59" s="613">
        <f t="shared" si="112"/>
        <v>0</v>
      </c>
      <c r="AT59" s="613">
        <f t="shared" si="113"/>
        <v>0</v>
      </c>
      <c r="AU59" s="626">
        <f t="shared" si="114"/>
        <v>712</v>
      </c>
      <c r="AV59" s="75" t="str">
        <f t="shared" si="34"/>
        <v>154ESSC24</v>
      </c>
      <c r="AW59" s="872" t="s">
        <v>666</v>
      </c>
      <c r="AX59" s="872">
        <v>154</v>
      </c>
      <c r="AY59" s="872" t="s">
        <v>600</v>
      </c>
      <c r="AZ59" s="873">
        <v>8385</v>
      </c>
    </row>
    <row r="60" spans="2:52" ht="15" customHeight="1">
      <c r="B60" s="31" t="str">
        <f t="shared" si="8"/>
        <v>761EPS010</v>
      </c>
      <c r="C60" s="31" t="str">
        <f t="shared" si="9"/>
        <v>761EPS037</v>
      </c>
      <c r="D60" s="31" t="str">
        <f t="shared" si="10"/>
        <v>761EPS016</v>
      </c>
      <c r="E60" s="31" t="str">
        <f t="shared" si="11"/>
        <v>761EPS002</v>
      </c>
      <c r="F60" s="31" t="str">
        <f t="shared" si="90"/>
        <v>761EPS005</v>
      </c>
      <c r="G60" s="31" t="str">
        <f t="shared" si="91"/>
        <v>761EPS040</v>
      </c>
      <c r="H60" s="31" t="str">
        <f t="shared" si="12"/>
        <v>761ESSC24</v>
      </c>
      <c r="I60" s="31" t="str">
        <f t="shared" si="13"/>
        <v>761EAS016</v>
      </c>
      <c r="J60" s="31" t="str">
        <f t="shared" si="14"/>
        <v>761EPS042</v>
      </c>
      <c r="K60" s="31" t="str">
        <f t="shared" si="15"/>
        <v>761EAS027</v>
      </c>
      <c r="L60" s="31" t="str">
        <f t="shared" si="16"/>
        <v>761ESSC91</v>
      </c>
      <c r="M60" s="31" t="str">
        <f t="shared" si="17"/>
        <v>761EPS008</v>
      </c>
      <c r="N60" s="31" t="str">
        <f t="shared" si="18"/>
        <v>761EPSIC3</v>
      </c>
      <c r="O60" s="31" t="str">
        <f t="shared" si="19"/>
        <v>761EPS018</v>
      </c>
      <c r="P60" s="31" t="str">
        <f t="shared" si="20"/>
        <v>761ESSC07</v>
      </c>
      <c r="Q60" s="31" t="str">
        <f t="shared" si="21"/>
        <v>761EPS017</v>
      </c>
      <c r="R60" s="31" t="str">
        <f t="shared" si="22"/>
        <v>761EPS041</v>
      </c>
      <c r="S60" s="31" t="str">
        <f t="shared" si="23"/>
        <v>761EPS048</v>
      </c>
      <c r="T60" s="31" t="str">
        <f t="shared" si="24"/>
        <v>761CCFC55</v>
      </c>
      <c r="U60" s="31" t="str">
        <f t="shared" si="6"/>
        <v>761EPS012</v>
      </c>
      <c r="V60" s="31" t="str">
        <f t="shared" si="25"/>
        <v>761EPS001</v>
      </c>
      <c r="W60" s="449" t="s">
        <v>353</v>
      </c>
      <c r="X60" s="447" t="s">
        <v>492</v>
      </c>
      <c r="Y60" s="495">
        <v>656</v>
      </c>
      <c r="Z60" s="612">
        <f t="shared" si="93"/>
        <v>11</v>
      </c>
      <c r="AA60" s="613">
        <f t="shared" si="94"/>
        <v>4329</v>
      </c>
      <c r="AB60" s="613">
        <f t="shared" si="95"/>
        <v>0</v>
      </c>
      <c r="AC60" s="613">
        <f t="shared" si="96"/>
        <v>0</v>
      </c>
      <c r="AD60" s="613">
        <f t="shared" si="97"/>
        <v>1</v>
      </c>
      <c r="AE60" s="613">
        <f t="shared" si="98"/>
        <v>564</v>
      </c>
      <c r="AF60" s="613">
        <f t="shared" si="99"/>
        <v>0</v>
      </c>
      <c r="AG60" s="613">
        <f t="shared" si="100"/>
        <v>0</v>
      </c>
      <c r="AH60" s="406">
        <f t="shared" si="101"/>
        <v>0</v>
      </c>
      <c r="AI60" s="613">
        <f t="shared" si="102"/>
        <v>0</v>
      </c>
      <c r="AJ60" s="613">
        <f t="shared" si="103"/>
        <v>104</v>
      </c>
      <c r="AK60" s="613">
        <f t="shared" si="104"/>
        <v>0</v>
      </c>
      <c r="AL60" s="613">
        <f t="shared" si="105"/>
        <v>0</v>
      </c>
      <c r="AM60" s="613">
        <f t="shared" si="106"/>
        <v>0</v>
      </c>
      <c r="AN60" s="613">
        <f t="shared" si="107"/>
        <v>0</v>
      </c>
      <c r="AO60" s="613">
        <f t="shared" si="108"/>
        <v>0</v>
      </c>
      <c r="AP60" s="406">
        <f t="shared" si="109"/>
        <v>2</v>
      </c>
      <c r="AQ60" s="406">
        <f t="shared" si="110"/>
        <v>0</v>
      </c>
      <c r="AR60" s="613">
        <f t="shared" si="111"/>
        <v>0</v>
      </c>
      <c r="AS60" s="613">
        <f t="shared" si="112"/>
        <v>0</v>
      </c>
      <c r="AT60" s="613">
        <f t="shared" si="113"/>
        <v>0</v>
      </c>
      <c r="AU60" s="626">
        <f t="shared" si="114"/>
        <v>5009</v>
      </c>
      <c r="AV60" s="75" t="str">
        <f t="shared" si="34"/>
        <v>250EPS010</v>
      </c>
      <c r="AW60" s="872" t="s">
        <v>666</v>
      </c>
      <c r="AX60" s="872">
        <v>250</v>
      </c>
      <c r="AY60" s="872" t="s">
        <v>553</v>
      </c>
      <c r="AZ60" s="873">
        <v>7</v>
      </c>
    </row>
    <row r="61" spans="2:52" ht="15" customHeight="1">
      <c r="B61" s="31" t="str">
        <f t="shared" si="8"/>
        <v>842EPS010</v>
      </c>
      <c r="C61" s="31" t="str">
        <f t="shared" si="9"/>
        <v>842EPS037</v>
      </c>
      <c r="D61" s="31" t="str">
        <f t="shared" si="10"/>
        <v>842EPS016</v>
      </c>
      <c r="E61" s="31" t="str">
        <f t="shared" si="11"/>
        <v>842EPS002</v>
      </c>
      <c r="F61" s="31" t="str">
        <f t="shared" si="90"/>
        <v>842EPS005</v>
      </c>
      <c r="G61" s="31" t="str">
        <f t="shared" si="91"/>
        <v>842EPS040</v>
      </c>
      <c r="H61" s="31" t="str">
        <f t="shared" si="12"/>
        <v>842ESSC24</v>
      </c>
      <c r="I61" s="31" t="str">
        <f t="shared" si="13"/>
        <v>842EAS016</v>
      </c>
      <c r="J61" s="31" t="str">
        <f t="shared" si="14"/>
        <v>842EPS042</v>
      </c>
      <c r="K61" s="31" t="str">
        <f t="shared" si="15"/>
        <v>842EAS027</v>
      </c>
      <c r="L61" s="31" t="str">
        <f t="shared" si="16"/>
        <v>842ESSC91</v>
      </c>
      <c r="M61" s="31" t="str">
        <f t="shared" si="17"/>
        <v>842EPS008</v>
      </c>
      <c r="N61" s="31" t="str">
        <f t="shared" si="18"/>
        <v>842EPSIC3</v>
      </c>
      <c r="O61" s="31" t="str">
        <f t="shared" si="19"/>
        <v>842EPS018</v>
      </c>
      <c r="P61" s="31" t="str">
        <f t="shared" si="20"/>
        <v>842ESSC07</v>
      </c>
      <c r="Q61" s="31" t="str">
        <f t="shared" si="21"/>
        <v>842EPS017</v>
      </c>
      <c r="R61" s="31" t="str">
        <f t="shared" si="22"/>
        <v>842EPS041</v>
      </c>
      <c r="S61" s="31" t="str">
        <f t="shared" si="23"/>
        <v>842EPS048</v>
      </c>
      <c r="T61" s="31" t="str">
        <f t="shared" si="24"/>
        <v>842CCFC55</v>
      </c>
      <c r="U61" s="31" t="str">
        <f t="shared" si="6"/>
        <v>842EPS012</v>
      </c>
      <c r="V61" s="31" t="str">
        <f t="shared" si="25"/>
        <v>842EPS001</v>
      </c>
      <c r="W61" s="449" t="s">
        <v>354</v>
      </c>
      <c r="X61" s="447" t="s">
        <v>492</v>
      </c>
      <c r="Y61" s="495">
        <v>761</v>
      </c>
      <c r="Z61" s="612">
        <f t="shared" si="93"/>
        <v>2</v>
      </c>
      <c r="AA61" s="613">
        <f t="shared" si="94"/>
        <v>2405</v>
      </c>
      <c r="AB61" s="613">
        <f t="shared" si="95"/>
        <v>0</v>
      </c>
      <c r="AC61" s="613">
        <f t="shared" si="96"/>
        <v>0</v>
      </c>
      <c r="AD61" s="613">
        <f t="shared" si="97"/>
        <v>0</v>
      </c>
      <c r="AE61" s="613">
        <f t="shared" si="98"/>
        <v>627</v>
      </c>
      <c r="AF61" s="613">
        <f t="shared" si="99"/>
        <v>0</v>
      </c>
      <c r="AG61" s="613">
        <f t="shared" si="100"/>
        <v>5</v>
      </c>
      <c r="AH61" s="406">
        <f t="shared" si="101"/>
        <v>0</v>
      </c>
      <c r="AI61" s="613">
        <f t="shared" si="102"/>
        <v>0</v>
      </c>
      <c r="AJ61" s="613">
        <f t="shared" si="103"/>
        <v>0</v>
      </c>
      <c r="AK61" s="613">
        <f t="shared" si="104"/>
        <v>0</v>
      </c>
      <c r="AL61" s="613">
        <f t="shared" si="105"/>
        <v>0</v>
      </c>
      <c r="AM61" s="613">
        <f t="shared" si="106"/>
        <v>0</v>
      </c>
      <c r="AN61" s="613">
        <f t="shared" si="107"/>
        <v>0</v>
      </c>
      <c r="AO61" s="613">
        <f t="shared" si="108"/>
        <v>0</v>
      </c>
      <c r="AP61" s="406">
        <f t="shared" si="109"/>
        <v>1</v>
      </c>
      <c r="AQ61" s="406">
        <f t="shared" si="110"/>
        <v>0</v>
      </c>
      <c r="AR61" s="613">
        <f t="shared" si="111"/>
        <v>0</v>
      </c>
      <c r="AS61" s="613">
        <f t="shared" si="112"/>
        <v>0</v>
      </c>
      <c r="AT61" s="613">
        <f t="shared" si="113"/>
        <v>0</v>
      </c>
      <c r="AU61" s="626">
        <f t="shared" si="114"/>
        <v>3039</v>
      </c>
      <c r="AV61" s="75" t="str">
        <f t="shared" si="34"/>
        <v>250EPS037</v>
      </c>
      <c r="AW61" s="872" t="s">
        <v>666</v>
      </c>
      <c r="AX61" s="872">
        <v>250</v>
      </c>
      <c r="AY61" s="872" t="s">
        <v>554</v>
      </c>
      <c r="AZ61" s="873">
        <v>5514</v>
      </c>
    </row>
    <row r="62" spans="2:52" ht="15" customHeight="1">
      <c r="B62" s="31" t="str">
        <f t="shared" si="8"/>
        <v>EPS010</v>
      </c>
      <c r="C62" s="31" t="str">
        <f t="shared" si="9"/>
        <v>EPS037</v>
      </c>
      <c r="D62" s="31" t="str">
        <f t="shared" si="10"/>
        <v>EPS016</v>
      </c>
      <c r="E62" s="31" t="str">
        <f t="shared" si="11"/>
        <v>EPS002</v>
      </c>
      <c r="F62" s="31" t="str">
        <f t="shared" si="90"/>
        <v>EPS005</v>
      </c>
      <c r="G62" s="31" t="str">
        <f t="shared" si="91"/>
        <v>EPS040</v>
      </c>
      <c r="H62" s="31" t="str">
        <f t="shared" si="12"/>
        <v>ESSC24</v>
      </c>
      <c r="I62" s="31" t="str">
        <f t="shared" si="13"/>
        <v>EAS016</v>
      </c>
      <c r="J62" s="31" t="str">
        <f t="shared" si="14"/>
        <v>EPS042</v>
      </c>
      <c r="K62" s="31" t="str">
        <f t="shared" si="15"/>
        <v>EAS027</v>
      </c>
      <c r="L62" s="31" t="str">
        <f t="shared" si="16"/>
        <v>ESSC91</v>
      </c>
      <c r="M62" s="31" t="str">
        <f t="shared" si="17"/>
        <v>EPS008</v>
      </c>
      <c r="N62" s="31" t="str">
        <f t="shared" si="18"/>
        <v>EPSIC3</v>
      </c>
      <c r="O62" s="31" t="str">
        <f t="shared" si="19"/>
        <v>EPS018</v>
      </c>
      <c r="P62" s="31" t="str">
        <f t="shared" si="20"/>
        <v>ESSC07</v>
      </c>
      <c r="Q62" s="31" t="str">
        <f t="shared" si="21"/>
        <v>EPS017</v>
      </c>
      <c r="R62" s="31" t="str">
        <f t="shared" si="22"/>
        <v>EPS041</v>
      </c>
      <c r="S62" s="31" t="str">
        <f t="shared" si="23"/>
        <v>EPS048</v>
      </c>
      <c r="T62" s="31" t="str">
        <f t="shared" si="24"/>
        <v>CCFC55</v>
      </c>
      <c r="U62" s="31" t="str">
        <f t="shared" si="6"/>
        <v>EPS012</v>
      </c>
      <c r="V62" s="31" t="str">
        <f t="shared" si="25"/>
        <v>EPS001</v>
      </c>
      <c r="W62" s="449" t="s">
        <v>355</v>
      </c>
      <c r="X62" s="447" t="s">
        <v>492</v>
      </c>
      <c r="Y62" s="495">
        <v>842</v>
      </c>
      <c r="Z62" s="612">
        <f t="shared" si="93"/>
        <v>3</v>
      </c>
      <c r="AA62" s="613">
        <f t="shared" si="94"/>
        <v>313</v>
      </c>
      <c r="AB62" s="613">
        <f t="shared" si="95"/>
        <v>0</v>
      </c>
      <c r="AC62" s="613">
        <f t="shared" si="96"/>
        <v>0</v>
      </c>
      <c r="AD62" s="613">
        <f t="shared" si="97"/>
        <v>0</v>
      </c>
      <c r="AE62" s="613">
        <f t="shared" si="98"/>
        <v>0</v>
      </c>
      <c r="AF62" s="613">
        <f t="shared" si="99"/>
        <v>640</v>
      </c>
      <c r="AG62" s="613">
        <f t="shared" si="100"/>
        <v>0</v>
      </c>
      <c r="AH62" s="406">
        <f t="shared" si="101"/>
        <v>10</v>
      </c>
      <c r="AI62" s="613">
        <f t="shared" si="102"/>
        <v>0</v>
      </c>
      <c r="AJ62" s="613">
        <f t="shared" si="103"/>
        <v>0</v>
      </c>
      <c r="AK62" s="613">
        <f t="shared" si="104"/>
        <v>0</v>
      </c>
      <c r="AL62" s="613">
        <f t="shared" si="105"/>
        <v>4</v>
      </c>
      <c r="AM62" s="613">
        <f t="shared" si="106"/>
        <v>0</v>
      </c>
      <c r="AN62" s="613">
        <f t="shared" si="107"/>
        <v>0</v>
      </c>
      <c r="AO62" s="613">
        <f t="shared" si="108"/>
        <v>0</v>
      </c>
      <c r="AP62" s="406">
        <f t="shared" si="109"/>
        <v>2</v>
      </c>
      <c r="AQ62" s="406">
        <f t="shared" si="110"/>
        <v>0</v>
      </c>
      <c r="AR62" s="613">
        <f t="shared" si="111"/>
        <v>0</v>
      </c>
      <c r="AS62" s="613">
        <f t="shared" si="112"/>
        <v>0</v>
      </c>
      <c r="AT62" s="613">
        <f t="shared" si="113"/>
        <v>0</v>
      </c>
      <c r="AU62" s="626">
        <f t="shared" si="114"/>
        <v>960</v>
      </c>
      <c r="AV62" s="75" t="str">
        <f t="shared" si="34"/>
        <v>250EPS040</v>
      </c>
      <c r="AW62" s="872" t="s">
        <v>666</v>
      </c>
      <c r="AX62" s="872">
        <v>250</v>
      </c>
      <c r="AY62" s="872" t="s">
        <v>557</v>
      </c>
      <c r="AZ62" s="873">
        <v>141</v>
      </c>
    </row>
    <row r="63" spans="2:52" ht="15" customHeight="1">
      <c r="B63" s="31" t="str">
        <f t="shared" si="8"/>
        <v>38EPS010</v>
      </c>
      <c r="C63" s="31" t="str">
        <f t="shared" si="9"/>
        <v>38EPS037</v>
      </c>
      <c r="D63" s="31" t="str">
        <f t="shared" si="10"/>
        <v>38EPS016</v>
      </c>
      <c r="E63" s="31" t="str">
        <f t="shared" si="11"/>
        <v>38EPS002</v>
      </c>
      <c r="F63" s="31" t="str">
        <f t="shared" si="90"/>
        <v>38EPS005</v>
      </c>
      <c r="G63" s="31" t="str">
        <f t="shared" si="91"/>
        <v>38EPS040</v>
      </c>
      <c r="H63" s="31" t="str">
        <f t="shared" si="12"/>
        <v>38ESSC24</v>
      </c>
      <c r="I63" s="31" t="str">
        <f t="shared" si="13"/>
        <v>38EAS016</v>
      </c>
      <c r="J63" s="31" t="str">
        <f t="shared" si="14"/>
        <v>38EPS042</v>
      </c>
      <c r="K63" s="31" t="str">
        <f t="shared" si="15"/>
        <v>38EAS027</v>
      </c>
      <c r="L63" s="31" t="str">
        <f t="shared" si="16"/>
        <v>38ESSC91</v>
      </c>
      <c r="M63" s="31" t="str">
        <f t="shared" si="17"/>
        <v>38EPS008</v>
      </c>
      <c r="N63" s="31" t="str">
        <f t="shared" si="18"/>
        <v>38EPSIC3</v>
      </c>
      <c r="O63" s="31" t="str">
        <f t="shared" si="19"/>
        <v>38EPS018</v>
      </c>
      <c r="P63" s="31" t="str">
        <f t="shared" si="20"/>
        <v>38ESSC07</v>
      </c>
      <c r="Q63" s="31" t="str">
        <f t="shared" si="21"/>
        <v>38EPS017</v>
      </c>
      <c r="R63" s="31" t="str">
        <f t="shared" si="22"/>
        <v>38EPS041</v>
      </c>
      <c r="S63" s="31" t="str">
        <f t="shared" si="23"/>
        <v>38EPS048</v>
      </c>
      <c r="T63" s="31" t="str">
        <f t="shared" si="24"/>
        <v>38CCFC55</v>
      </c>
      <c r="U63" s="31" t="str">
        <f t="shared" si="6"/>
        <v>38EPS012</v>
      </c>
      <c r="V63" s="31" t="str">
        <f t="shared" si="25"/>
        <v>38EPS001</v>
      </c>
      <c r="W63" s="618" t="s">
        <v>493</v>
      </c>
      <c r="X63" s="140"/>
      <c r="Y63" s="496"/>
      <c r="Z63" s="620">
        <f>SUM(Z64:Z80)</f>
        <v>33757</v>
      </c>
      <c r="AA63" s="620">
        <f t="shared" ref="AA63:AP63" si="115">SUM(AA64:AA80)</f>
        <v>26244</v>
      </c>
      <c r="AB63" s="620">
        <f t="shared" si="115"/>
        <v>5809</v>
      </c>
      <c r="AC63" s="620">
        <f t="shared" si="115"/>
        <v>14770</v>
      </c>
      <c r="AD63" s="620">
        <f t="shared" si="115"/>
        <v>0</v>
      </c>
      <c r="AE63" s="620">
        <f t="shared" si="115"/>
        <v>8891</v>
      </c>
      <c r="AF63" s="620">
        <f t="shared" si="115"/>
        <v>2728</v>
      </c>
      <c r="AG63" s="620">
        <f t="shared" si="115"/>
        <v>164</v>
      </c>
      <c r="AH63" s="573">
        <f t="shared" si="115"/>
        <v>27</v>
      </c>
      <c r="AI63" s="620">
        <f t="shared" si="115"/>
        <v>0</v>
      </c>
      <c r="AJ63" s="620">
        <f t="shared" si="115"/>
        <v>0</v>
      </c>
      <c r="AK63" s="620">
        <f t="shared" si="115"/>
        <v>0</v>
      </c>
      <c r="AL63" s="620">
        <f t="shared" si="115"/>
        <v>0</v>
      </c>
      <c r="AM63" s="620">
        <f t="shared" si="115"/>
        <v>0</v>
      </c>
      <c r="AN63" s="620">
        <f t="shared" si="115"/>
        <v>0</v>
      </c>
      <c r="AO63" s="620">
        <f t="shared" si="115"/>
        <v>0</v>
      </c>
      <c r="AP63" s="573">
        <f t="shared" si="115"/>
        <v>52</v>
      </c>
      <c r="AQ63" s="573">
        <f>SUM(AQ64:AQ80)</f>
        <v>0</v>
      </c>
      <c r="AR63" s="620">
        <f>SUM(AR64:AR80)</f>
        <v>0</v>
      </c>
      <c r="AS63" s="620">
        <f>SUM(AS64:AS80)</f>
        <v>0</v>
      </c>
      <c r="AT63" s="620">
        <f>SUM(AT64:AT80)</f>
        <v>0</v>
      </c>
      <c r="AU63" s="620">
        <f>SUM(AU64:AU80)</f>
        <v>92363</v>
      </c>
      <c r="AV63" s="75" t="str">
        <f t="shared" si="34"/>
        <v>250EPS041</v>
      </c>
      <c r="AW63" s="872" t="s">
        <v>666</v>
      </c>
      <c r="AX63" s="872">
        <v>250</v>
      </c>
      <c r="AY63" s="872" t="s">
        <v>598</v>
      </c>
      <c r="AZ63" s="873">
        <v>15</v>
      </c>
    </row>
    <row r="64" spans="2:52" ht="15" customHeight="1">
      <c r="B64" s="31" t="str">
        <f t="shared" si="8"/>
        <v>86EPS010</v>
      </c>
      <c r="C64" s="31" t="str">
        <f t="shared" si="9"/>
        <v>86EPS037</v>
      </c>
      <c r="D64" s="31" t="str">
        <f t="shared" si="10"/>
        <v>86EPS016</v>
      </c>
      <c r="E64" s="31" t="str">
        <f t="shared" si="11"/>
        <v>86EPS002</v>
      </c>
      <c r="F64" s="31" t="str">
        <f t="shared" si="90"/>
        <v>86EPS005</v>
      </c>
      <c r="G64" s="31" t="str">
        <f t="shared" si="91"/>
        <v>86EPS040</v>
      </c>
      <c r="H64" s="31" t="str">
        <f t="shared" si="12"/>
        <v>86ESSC24</v>
      </c>
      <c r="I64" s="31" t="str">
        <f t="shared" si="13"/>
        <v>86EAS016</v>
      </c>
      <c r="J64" s="31" t="str">
        <f t="shared" si="14"/>
        <v>86EPS042</v>
      </c>
      <c r="K64" s="31" t="str">
        <f t="shared" si="15"/>
        <v>86EAS027</v>
      </c>
      <c r="L64" s="31" t="str">
        <f t="shared" si="16"/>
        <v>86ESSC91</v>
      </c>
      <c r="M64" s="31" t="str">
        <f t="shared" si="17"/>
        <v>86EPS008</v>
      </c>
      <c r="N64" s="31" t="str">
        <f t="shared" si="18"/>
        <v>86EPSIC3</v>
      </c>
      <c r="O64" s="31" t="str">
        <f t="shared" si="19"/>
        <v>86EPS018</v>
      </c>
      <c r="P64" s="31" t="str">
        <f t="shared" si="20"/>
        <v>86ESSC07</v>
      </c>
      <c r="Q64" s="31" t="str">
        <f t="shared" si="21"/>
        <v>86EPS017</v>
      </c>
      <c r="R64" s="31" t="str">
        <f t="shared" si="22"/>
        <v>86EPS041</v>
      </c>
      <c r="S64" s="31" t="str">
        <f t="shared" si="23"/>
        <v>86EPS048</v>
      </c>
      <c r="T64" s="31" t="str">
        <f t="shared" si="24"/>
        <v>86CCFC55</v>
      </c>
      <c r="U64" s="31" t="str">
        <f t="shared" si="6"/>
        <v>86EPS012</v>
      </c>
      <c r="V64" s="31" t="str">
        <f t="shared" si="25"/>
        <v>86EPS001</v>
      </c>
      <c r="W64" s="449" t="s">
        <v>357</v>
      </c>
      <c r="X64" s="447" t="s">
        <v>493</v>
      </c>
      <c r="Y64" s="495">
        <v>38</v>
      </c>
      <c r="Z64" s="612">
        <f t="shared" ref="Z64:Z80" si="116">IFERROR(VLOOKUP(B63,$AV$7:$AZ$950,5,0),0)</f>
        <v>2</v>
      </c>
      <c r="AA64" s="613">
        <f t="shared" ref="AA64:AA80" si="117">IFERROR(VLOOKUP(C63,$AV$7:$AZ$950,5,0),0)+AP64</f>
        <v>655</v>
      </c>
      <c r="AB64" s="613">
        <f t="shared" ref="AB64:AB80" si="118">IFERROR(VLOOKUP(D63,$AV$7:$AZ$950,5,0),0)</f>
        <v>0</v>
      </c>
      <c r="AC64" s="613">
        <f t="shared" ref="AC64:AC80" si="119">IFERROR(VLOOKUP(E63,$AV$7:$AZ$950,5,0),0)</f>
        <v>0</v>
      </c>
      <c r="AD64" s="613">
        <f t="shared" ref="AD64:AD80" si="120">IFERROR(VLOOKUP(F63,$AV$7:$AZ$950,5,0),0)</f>
        <v>0</v>
      </c>
      <c r="AE64" s="613">
        <f t="shared" ref="AE64:AE80" si="121">IFERROR(VLOOKUP(G63,$AV$7:$AZ$950,5,0),0)</f>
        <v>5</v>
      </c>
      <c r="AF64" s="613">
        <f t="shared" ref="AF64:AF80" si="122">IFERROR(VLOOKUP(H63,$AV$7:$AZ$950,5,0),0)+AH64</f>
        <v>507</v>
      </c>
      <c r="AG64" s="613">
        <f t="shared" ref="AG64:AG80" si="123">IFERROR(VLOOKUP(I63,$AV$7:$AZ$950,5,0),0)</f>
        <v>1</v>
      </c>
      <c r="AH64" s="406">
        <f t="shared" ref="AH64:AH80" si="124">IFERROR(VLOOKUP(J63,$AV$7:$AZ$950,5,0),0)</f>
        <v>12</v>
      </c>
      <c r="AI64" s="613">
        <f t="shared" ref="AI64:AI80" si="125">IFERROR(VLOOKUP(K63,$AV$7:$AZ$950,5,0),0)</f>
        <v>0</v>
      </c>
      <c r="AJ64" s="613">
        <f t="shared" ref="AJ64:AJ80" si="126">IFERROR(VLOOKUP(L63,$AV$7:$AZ$950,5,0),0)</f>
        <v>0</v>
      </c>
      <c r="AK64" s="613">
        <f t="shared" ref="AK64:AK80" si="127">IFERROR(VLOOKUP(M63,$AV$7:$AZ$950,5,0),0)</f>
        <v>0</v>
      </c>
      <c r="AL64" s="613">
        <f t="shared" ref="AL64:AL80" si="128">IFERROR(VLOOKUP(N63,$AV$7:$AZ$950,5,0),0)</f>
        <v>0</v>
      </c>
      <c r="AM64" s="613">
        <f t="shared" ref="AM64:AM80" si="129">IFERROR(VLOOKUP(O63,$AV$7:$AZ$950,5,0),0)</f>
        <v>0</v>
      </c>
      <c r="AN64" s="613">
        <f t="shared" ref="AN64:AN80" si="130">IFERROR(VLOOKUP(P63,$AV$7:$AZ$950,5,0),0)+AQ64</f>
        <v>0</v>
      </c>
      <c r="AO64" s="613">
        <f t="shared" ref="AO64:AO80" si="131">IFERROR(VLOOKUP(Q63,$AV$7:$AZ$950,5,0),0)</f>
        <v>0</v>
      </c>
      <c r="AP64" s="406">
        <f t="shared" ref="AP64:AP80" si="132">IFERROR(VLOOKUP(R63,$AV$7:$AZ$950,5,0),0)</f>
        <v>0</v>
      </c>
      <c r="AQ64" s="406">
        <f t="shared" ref="AQ64:AQ80" si="133">IFERROR(VLOOKUP(S63,$AV$7:$AZ$950,5,0),0)</f>
        <v>0</v>
      </c>
      <c r="AR64" s="613">
        <f t="shared" ref="AR64:AR80" si="134">IFERROR(VLOOKUP(T63,$AV$7:$AZ$950,5,0),0)</f>
        <v>0</v>
      </c>
      <c r="AS64" s="613">
        <f t="shared" ref="AS64:AS80" si="135">IFERROR(VLOOKUP(U63,$AV$7:$AZ$950,5,0),0)</f>
        <v>0</v>
      </c>
      <c r="AT64" s="613">
        <f t="shared" ref="AT64:AT80" si="136">IFERROR(VLOOKUP(V63,$AV$7:$AZ$950,5,0),0)</f>
        <v>0</v>
      </c>
      <c r="AU64" s="626">
        <f t="shared" ref="AU64:AU80" si="137">SUM(Z64:AT64)-AH64-AP64</f>
        <v>1170</v>
      </c>
      <c r="AV64" s="75" t="str">
        <f t="shared" si="34"/>
        <v>250EPS042</v>
      </c>
      <c r="AW64" s="872" t="s">
        <v>666</v>
      </c>
      <c r="AX64" s="872">
        <v>250</v>
      </c>
      <c r="AY64" s="872" t="s">
        <v>559</v>
      </c>
      <c r="AZ64" s="873">
        <v>159</v>
      </c>
    </row>
    <row r="65" spans="2:52" ht="15" customHeight="1">
      <c r="B65" s="31" t="str">
        <f t="shared" si="8"/>
        <v>107EPS010</v>
      </c>
      <c r="C65" s="31" t="str">
        <f t="shared" si="9"/>
        <v>107EPS037</v>
      </c>
      <c r="D65" s="31" t="str">
        <f t="shared" si="10"/>
        <v>107EPS016</v>
      </c>
      <c r="E65" s="31" t="str">
        <f t="shared" si="11"/>
        <v>107EPS002</v>
      </c>
      <c r="F65" s="31" t="str">
        <f t="shared" si="90"/>
        <v>107EPS005</v>
      </c>
      <c r="G65" s="31" t="str">
        <f t="shared" si="91"/>
        <v>107EPS040</v>
      </c>
      <c r="H65" s="31" t="str">
        <f t="shared" si="12"/>
        <v>107ESSC24</v>
      </c>
      <c r="I65" s="31" t="str">
        <f t="shared" si="13"/>
        <v>107EAS016</v>
      </c>
      <c r="J65" s="31" t="str">
        <f t="shared" si="14"/>
        <v>107EPS042</v>
      </c>
      <c r="K65" s="31" t="str">
        <f t="shared" si="15"/>
        <v>107EAS027</v>
      </c>
      <c r="L65" s="31" t="str">
        <f t="shared" si="16"/>
        <v>107ESSC91</v>
      </c>
      <c r="M65" s="31" t="str">
        <f t="shared" si="17"/>
        <v>107EPS008</v>
      </c>
      <c r="N65" s="31" t="str">
        <f t="shared" si="18"/>
        <v>107EPSIC3</v>
      </c>
      <c r="O65" s="31" t="str">
        <f t="shared" si="19"/>
        <v>107EPS018</v>
      </c>
      <c r="P65" s="31" t="str">
        <f t="shared" si="20"/>
        <v>107ESSC07</v>
      </c>
      <c r="Q65" s="31" t="str">
        <f t="shared" si="21"/>
        <v>107EPS017</v>
      </c>
      <c r="R65" s="31" t="str">
        <f t="shared" si="22"/>
        <v>107EPS041</v>
      </c>
      <c r="S65" s="31" t="str">
        <f t="shared" si="23"/>
        <v>107EPS048</v>
      </c>
      <c r="T65" s="31" t="str">
        <f t="shared" si="24"/>
        <v>107CCFC55</v>
      </c>
      <c r="U65" s="31" t="str">
        <f t="shared" si="6"/>
        <v>107EPS012</v>
      </c>
      <c r="V65" s="31" t="str">
        <f t="shared" si="25"/>
        <v>107EPS001</v>
      </c>
      <c r="W65" s="449" t="s">
        <v>358</v>
      </c>
      <c r="X65" s="447" t="s">
        <v>493</v>
      </c>
      <c r="Y65" s="495">
        <v>86</v>
      </c>
      <c r="Z65" s="612">
        <f t="shared" si="116"/>
        <v>2</v>
      </c>
      <c r="AA65" s="613">
        <f t="shared" si="117"/>
        <v>803</v>
      </c>
      <c r="AB65" s="613">
        <f t="shared" si="118"/>
        <v>50</v>
      </c>
      <c r="AC65" s="613">
        <f t="shared" si="119"/>
        <v>1</v>
      </c>
      <c r="AD65" s="613">
        <f t="shared" si="120"/>
        <v>0</v>
      </c>
      <c r="AE65" s="613">
        <f t="shared" si="121"/>
        <v>306</v>
      </c>
      <c r="AF65" s="613">
        <f t="shared" si="122"/>
        <v>0</v>
      </c>
      <c r="AG65" s="613">
        <f t="shared" si="123"/>
        <v>0</v>
      </c>
      <c r="AH65" s="406">
        <f t="shared" si="124"/>
        <v>0</v>
      </c>
      <c r="AI65" s="613">
        <f t="shared" si="125"/>
        <v>0</v>
      </c>
      <c r="AJ65" s="613">
        <f t="shared" si="126"/>
        <v>0</v>
      </c>
      <c r="AK65" s="613">
        <f t="shared" si="127"/>
        <v>0</v>
      </c>
      <c r="AL65" s="613">
        <f t="shared" si="128"/>
        <v>0</v>
      </c>
      <c r="AM65" s="613">
        <f t="shared" si="129"/>
        <v>0</v>
      </c>
      <c r="AN65" s="613">
        <f t="shared" si="130"/>
        <v>0</v>
      </c>
      <c r="AO65" s="613">
        <f t="shared" si="131"/>
        <v>0</v>
      </c>
      <c r="AP65" s="406">
        <f t="shared" si="132"/>
        <v>0</v>
      </c>
      <c r="AQ65" s="406">
        <f t="shared" si="133"/>
        <v>0</v>
      </c>
      <c r="AR65" s="613">
        <f t="shared" si="134"/>
        <v>0</v>
      </c>
      <c r="AS65" s="613">
        <f t="shared" si="135"/>
        <v>0</v>
      </c>
      <c r="AT65" s="613">
        <f t="shared" si="136"/>
        <v>0</v>
      </c>
      <c r="AU65" s="626">
        <f t="shared" si="137"/>
        <v>1162</v>
      </c>
      <c r="AV65" s="75" t="str">
        <f t="shared" si="34"/>
        <v>250EPSIC3</v>
      </c>
      <c r="AW65" s="872" t="s">
        <v>666</v>
      </c>
      <c r="AX65" s="872">
        <v>250</v>
      </c>
      <c r="AY65" s="872" t="s">
        <v>567</v>
      </c>
      <c r="AZ65" s="873">
        <v>44</v>
      </c>
    </row>
    <row r="66" spans="2:52" ht="15" customHeight="1">
      <c r="B66" s="31" t="str">
        <f t="shared" si="8"/>
        <v>134EPS010</v>
      </c>
      <c r="C66" s="31" t="str">
        <f t="shared" si="9"/>
        <v>134EPS037</v>
      </c>
      <c r="D66" s="31" t="str">
        <f t="shared" si="10"/>
        <v>134EPS016</v>
      </c>
      <c r="E66" s="31" t="str">
        <f t="shared" si="11"/>
        <v>134EPS002</v>
      </c>
      <c r="F66" s="31" t="str">
        <f t="shared" si="90"/>
        <v>134EPS005</v>
      </c>
      <c r="G66" s="31" t="str">
        <f t="shared" si="91"/>
        <v>134EPS040</v>
      </c>
      <c r="H66" s="31" t="str">
        <f t="shared" si="12"/>
        <v>134ESSC24</v>
      </c>
      <c r="I66" s="31" t="str">
        <f t="shared" si="13"/>
        <v>134EAS016</v>
      </c>
      <c r="J66" s="31" t="str">
        <f t="shared" si="14"/>
        <v>134EPS042</v>
      </c>
      <c r="K66" s="31" t="str">
        <f t="shared" si="15"/>
        <v>134EAS027</v>
      </c>
      <c r="L66" s="31" t="str">
        <f t="shared" si="16"/>
        <v>134ESSC91</v>
      </c>
      <c r="M66" s="31" t="str">
        <f t="shared" si="17"/>
        <v>134EPS008</v>
      </c>
      <c r="N66" s="31" t="str">
        <f t="shared" si="18"/>
        <v>134EPSIC3</v>
      </c>
      <c r="O66" s="31" t="str">
        <f t="shared" si="19"/>
        <v>134EPS018</v>
      </c>
      <c r="P66" s="31" t="str">
        <f t="shared" si="20"/>
        <v>134ESSC07</v>
      </c>
      <c r="Q66" s="31" t="str">
        <f t="shared" si="21"/>
        <v>134EPS017</v>
      </c>
      <c r="R66" s="31" t="str">
        <f t="shared" si="22"/>
        <v>134EPS041</v>
      </c>
      <c r="S66" s="31" t="str">
        <f t="shared" si="23"/>
        <v>134EPS048</v>
      </c>
      <c r="T66" s="31" t="str">
        <f t="shared" si="24"/>
        <v>134CCFC55</v>
      </c>
      <c r="U66" s="31" t="str">
        <f t="shared" si="6"/>
        <v>134EPS012</v>
      </c>
      <c r="V66" s="31" t="str">
        <f t="shared" si="25"/>
        <v>134EPS001</v>
      </c>
      <c r="W66" s="449" t="s">
        <v>359</v>
      </c>
      <c r="X66" s="447" t="s">
        <v>493</v>
      </c>
      <c r="Y66" s="495">
        <v>107</v>
      </c>
      <c r="Z66" s="612">
        <f t="shared" si="116"/>
        <v>4</v>
      </c>
      <c r="AA66" s="613">
        <f t="shared" si="117"/>
        <v>418</v>
      </c>
      <c r="AB66" s="613">
        <f t="shared" si="118"/>
        <v>0</v>
      </c>
      <c r="AC66" s="613">
        <f t="shared" si="119"/>
        <v>0</v>
      </c>
      <c r="AD66" s="613">
        <f t="shared" si="120"/>
        <v>0</v>
      </c>
      <c r="AE66" s="613">
        <f t="shared" si="121"/>
        <v>71</v>
      </c>
      <c r="AF66" s="613">
        <f t="shared" si="122"/>
        <v>329</v>
      </c>
      <c r="AG66" s="613">
        <f t="shared" si="123"/>
        <v>0</v>
      </c>
      <c r="AH66" s="406">
        <f t="shared" si="124"/>
        <v>3</v>
      </c>
      <c r="AI66" s="613">
        <f t="shared" si="125"/>
        <v>0</v>
      </c>
      <c r="AJ66" s="613">
        <f t="shared" si="126"/>
        <v>0</v>
      </c>
      <c r="AK66" s="613">
        <f t="shared" si="127"/>
        <v>0</v>
      </c>
      <c r="AL66" s="613">
        <f t="shared" si="128"/>
        <v>0</v>
      </c>
      <c r="AM66" s="613">
        <f t="shared" si="129"/>
        <v>0</v>
      </c>
      <c r="AN66" s="613">
        <f t="shared" si="130"/>
        <v>0</v>
      </c>
      <c r="AO66" s="613">
        <f t="shared" si="131"/>
        <v>0</v>
      </c>
      <c r="AP66" s="406">
        <f t="shared" si="132"/>
        <v>1</v>
      </c>
      <c r="AQ66" s="406">
        <f t="shared" si="133"/>
        <v>0</v>
      </c>
      <c r="AR66" s="613">
        <f t="shared" si="134"/>
        <v>0</v>
      </c>
      <c r="AS66" s="613">
        <f t="shared" si="135"/>
        <v>0</v>
      </c>
      <c r="AT66" s="613">
        <f t="shared" si="136"/>
        <v>0</v>
      </c>
      <c r="AU66" s="626">
        <f t="shared" si="137"/>
        <v>822</v>
      </c>
      <c r="AV66" s="75" t="str">
        <f t="shared" si="34"/>
        <v>250ESSC24</v>
      </c>
      <c r="AW66" s="872" t="s">
        <v>666</v>
      </c>
      <c r="AX66" s="872">
        <v>250</v>
      </c>
      <c r="AY66" s="872" t="s">
        <v>600</v>
      </c>
      <c r="AZ66" s="873">
        <v>3852</v>
      </c>
    </row>
    <row r="67" spans="2:52" ht="15" customHeight="1">
      <c r="B67" s="31" t="str">
        <f t="shared" si="8"/>
        <v>150EPS010</v>
      </c>
      <c r="C67" s="31" t="str">
        <f t="shared" si="9"/>
        <v>150EPS037</v>
      </c>
      <c r="D67" s="31" t="str">
        <f t="shared" si="10"/>
        <v>150EPS016</v>
      </c>
      <c r="E67" s="31" t="str">
        <f t="shared" si="11"/>
        <v>150EPS002</v>
      </c>
      <c r="F67" s="31" t="str">
        <f t="shared" si="90"/>
        <v>150EPS005</v>
      </c>
      <c r="G67" s="31" t="str">
        <f t="shared" si="91"/>
        <v>150EPS040</v>
      </c>
      <c r="H67" s="31" t="str">
        <f t="shared" si="12"/>
        <v>150ESSC24</v>
      </c>
      <c r="I67" s="31" t="str">
        <f t="shared" si="13"/>
        <v>150EAS016</v>
      </c>
      <c r="J67" s="31" t="str">
        <f t="shared" si="14"/>
        <v>150EPS042</v>
      </c>
      <c r="K67" s="31" t="str">
        <f t="shared" si="15"/>
        <v>150EAS027</v>
      </c>
      <c r="L67" s="31" t="str">
        <f t="shared" si="16"/>
        <v>150ESSC91</v>
      </c>
      <c r="M67" s="31" t="str">
        <f t="shared" si="17"/>
        <v>150EPS008</v>
      </c>
      <c r="N67" s="31" t="str">
        <f t="shared" si="18"/>
        <v>150EPSIC3</v>
      </c>
      <c r="O67" s="31" t="str">
        <f t="shared" si="19"/>
        <v>150EPS018</v>
      </c>
      <c r="P67" s="31" t="str">
        <f t="shared" si="20"/>
        <v>150ESSC07</v>
      </c>
      <c r="Q67" s="31" t="str">
        <f t="shared" si="21"/>
        <v>150EPS017</v>
      </c>
      <c r="R67" s="31" t="str">
        <f t="shared" si="22"/>
        <v>150EPS041</v>
      </c>
      <c r="S67" s="31" t="str">
        <f t="shared" si="23"/>
        <v>150EPS048</v>
      </c>
      <c r="T67" s="31" t="str">
        <f t="shared" si="24"/>
        <v>150CCFC55</v>
      </c>
      <c r="U67" s="31" t="str">
        <f t="shared" si="6"/>
        <v>150EPS012</v>
      </c>
      <c r="V67" s="31" t="str">
        <f t="shared" si="25"/>
        <v>150EPS001</v>
      </c>
      <c r="W67" s="449" t="s">
        <v>360</v>
      </c>
      <c r="X67" s="447" t="s">
        <v>493</v>
      </c>
      <c r="Y67" s="495">
        <v>134</v>
      </c>
      <c r="Z67" s="612">
        <f t="shared" si="116"/>
        <v>2</v>
      </c>
      <c r="AA67" s="613">
        <f t="shared" si="117"/>
        <v>349</v>
      </c>
      <c r="AB67" s="613">
        <f t="shared" si="118"/>
        <v>0</v>
      </c>
      <c r="AC67" s="613">
        <f t="shared" si="119"/>
        <v>0</v>
      </c>
      <c r="AD67" s="613">
        <f t="shared" si="120"/>
        <v>0</v>
      </c>
      <c r="AE67" s="613">
        <f t="shared" si="121"/>
        <v>172</v>
      </c>
      <c r="AF67" s="613">
        <f t="shared" si="122"/>
        <v>0</v>
      </c>
      <c r="AG67" s="613">
        <f t="shared" si="123"/>
        <v>0</v>
      </c>
      <c r="AH67" s="406">
        <f t="shared" si="124"/>
        <v>0</v>
      </c>
      <c r="AI67" s="613">
        <f t="shared" si="125"/>
        <v>0</v>
      </c>
      <c r="AJ67" s="613">
        <f t="shared" si="126"/>
        <v>0</v>
      </c>
      <c r="AK67" s="613">
        <f t="shared" si="127"/>
        <v>0</v>
      </c>
      <c r="AL67" s="613">
        <f t="shared" si="128"/>
        <v>0</v>
      </c>
      <c r="AM67" s="613">
        <f t="shared" si="129"/>
        <v>0</v>
      </c>
      <c r="AN67" s="613">
        <f t="shared" si="130"/>
        <v>0</v>
      </c>
      <c r="AO67" s="613">
        <f t="shared" si="131"/>
        <v>0</v>
      </c>
      <c r="AP67" s="406">
        <f t="shared" si="132"/>
        <v>0</v>
      </c>
      <c r="AQ67" s="406">
        <f t="shared" si="133"/>
        <v>0</v>
      </c>
      <c r="AR67" s="613">
        <f t="shared" si="134"/>
        <v>0</v>
      </c>
      <c r="AS67" s="613">
        <f t="shared" si="135"/>
        <v>0</v>
      </c>
      <c r="AT67" s="613">
        <f t="shared" si="136"/>
        <v>0</v>
      </c>
      <c r="AU67" s="626">
        <f t="shared" si="137"/>
        <v>523</v>
      </c>
      <c r="AV67" s="75" t="str">
        <f t="shared" si="34"/>
        <v>495EPS010</v>
      </c>
      <c r="AW67" s="872" t="s">
        <v>666</v>
      </c>
      <c r="AX67" s="872">
        <v>495</v>
      </c>
      <c r="AY67" s="872" t="s">
        <v>553</v>
      </c>
      <c r="AZ67" s="873">
        <v>1</v>
      </c>
    </row>
    <row r="68" spans="2:52" ht="15" customHeight="1">
      <c r="B68" s="31" t="str">
        <f t="shared" si="8"/>
        <v>237EPS010</v>
      </c>
      <c r="C68" s="31" t="str">
        <f t="shared" si="9"/>
        <v>237EPS037</v>
      </c>
      <c r="D68" s="31" t="str">
        <f t="shared" si="10"/>
        <v>237EPS016</v>
      </c>
      <c r="E68" s="31" t="str">
        <f t="shared" si="11"/>
        <v>237EPS002</v>
      </c>
      <c r="F68" s="31" t="str">
        <f t="shared" si="90"/>
        <v>237EPS005</v>
      </c>
      <c r="G68" s="31" t="str">
        <f t="shared" si="91"/>
        <v>237EPS040</v>
      </c>
      <c r="H68" s="31" t="str">
        <f t="shared" si="12"/>
        <v>237ESSC24</v>
      </c>
      <c r="I68" s="31" t="str">
        <f t="shared" si="13"/>
        <v>237EAS016</v>
      </c>
      <c r="J68" s="31" t="str">
        <f t="shared" si="14"/>
        <v>237EPS042</v>
      </c>
      <c r="K68" s="31" t="str">
        <f t="shared" si="15"/>
        <v>237EAS027</v>
      </c>
      <c r="L68" s="31" t="str">
        <f t="shared" si="16"/>
        <v>237ESSC91</v>
      </c>
      <c r="M68" s="31" t="str">
        <f t="shared" si="17"/>
        <v>237EPS008</v>
      </c>
      <c r="N68" s="31" t="str">
        <f t="shared" si="18"/>
        <v>237EPSIC3</v>
      </c>
      <c r="O68" s="31" t="str">
        <f t="shared" si="19"/>
        <v>237EPS018</v>
      </c>
      <c r="P68" s="31" t="str">
        <f t="shared" si="20"/>
        <v>237ESSC07</v>
      </c>
      <c r="Q68" s="31" t="str">
        <f t="shared" si="21"/>
        <v>237EPS017</v>
      </c>
      <c r="R68" s="31" t="str">
        <f t="shared" si="22"/>
        <v>237EPS041</v>
      </c>
      <c r="S68" s="31" t="str">
        <f t="shared" si="23"/>
        <v>237EPS048</v>
      </c>
      <c r="T68" s="31" t="str">
        <f t="shared" si="24"/>
        <v>237CCFC55</v>
      </c>
      <c r="U68" s="31" t="str">
        <f t="shared" si="6"/>
        <v>237EPS012</v>
      </c>
      <c r="V68" s="31" t="str">
        <f t="shared" si="25"/>
        <v>237EPS001</v>
      </c>
      <c r="W68" s="449" t="s">
        <v>361</v>
      </c>
      <c r="X68" s="447" t="s">
        <v>493</v>
      </c>
      <c r="Y68" s="495">
        <v>150</v>
      </c>
      <c r="Z68" s="612">
        <f t="shared" si="116"/>
        <v>7</v>
      </c>
      <c r="AA68" s="613">
        <f t="shared" si="117"/>
        <v>1046</v>
      </c>
      <c r="AB68" s="613">
        <f t="shared" si="118"/>
        <v>0</v>
      </c>
      <c r="AC68" s="613">
        <f t="shared" si="119"/>
        <v>0</v>
      </c>
      <c r="AD68" s="613">
        <f t="shared" si="120"/>
        <v>0</v>
      </c>
      <c r="AE68" s="613">
        <f t="shared" si="121"/>
        <v>134</v>
      </c>
      <c r="AF68" s="613">
        <f t="shared" si="122"/>
        <v>0</v>
      </c>
      <c r="AG68" s="613">
        <f t="shared" si="123"/>
        <v>34</v>
      </c>
      <c r="AH68" s="406">
        <f t="shared" si="124"/>
        <v>0</v>
      </c>
      <c r="AI68" s="613">
        <f t="shared" si="125"/>
        <v>0</v>
      </c>
      <c r="AJ68" s="613">
        <f t="shared" si="126"/>
        <v>0</v>
      </c>
      <c r="AK68" s="613">
        <f t="shared" si="127"/>
        <v>0</v>
      </c>
      <c r="AL68" s="613">
        <f t="shared" si="128"/>
        <v>0</v>
      </c>
      <c r="AM68" s="613">
        <f t="shared" si="129"/>
        <v>0</v>
      </c>
      <c r="AN68" s="613">
        <f t="shared" si="130"/>
        <v>0</v>
      </c>
      <c r="AO68" s="613">
        <f t="shared" si="131"/>
        <v>0</v>
      </c>
      <c r="AP68" s="406">
        <f t="shared" si="132"/>
        <v>0</v>
      </c>
      <c r="AQ68" s="406">
        <f t="shared" si="133"/>
        <v>0</v>
      </c>
      <c r="AR68" s="613">
        <f t="shared" si="134"/>
        <v>0</v>
      </c>
      <c r="AS68" s="613">
        <f t="shared" si="135"/>
        <v>0</v>
      </c>
      <c r="AT68" s="613">
        <f t="shared" si="136"/>
        <v>0</v>
      </c>
      <c r="AU68" s="626">
        <f t="shared" si="137"/>
        <v>1221</v>
      </c>
      <c r="AV68" s="75" t="str">
        <f t="shared" si="34"/>
        <v>495EPS037</v>
      </c>
      <c r="AW68" s="872" t="s">
        <v>666</v>
      </c>
      <c r="AX68" s="872">
        <v>495</v>
      </c>
      <c r="AY68" s="872" t="s">
        <v>554</v>
      </c>
      <c r="AZ68" s="873">
        <v>360</v>
      </c>
    </row>
    <row r="69" spans="2:52" ht="15" customHeight="1">
      <c r="B69" s="31" t="str">
        <f t="shared" si="8"/>
        <v>264EPS010</v>
      </c>
      <c r="C69" s="31" t="str">
        <f t="shared" si="9"/>
        <v>264EPS037</v>
      </c>
      <c r="D69" s="31" t="str">
        <f t="shared" si="10"/>
        <v>264EPS016</v>
      </c>
      <c r="E69" s="31" t="str">
        <f t="shared" si="11"/>
        <v>264EPS002</v>
      </c>
      <c r="F69" s="31" t="str">
        <f t="shared" si="90"/>
        <v>264EPS005</v>
      </c>
      <c r="G69" s="31" t="str">
        <f t="shared" si="91"/>
        <v>264EPS040</v>
      </c>
      <c r="H69" s="31" t="str">
        <f t="shared" si="12"/>
        <v>264ESSC24</v>
      </c>
      <c r="I69" s="31" t="str">
        <f t="shared" si="13"/>
        <v>264EAS016</v>
      </c>
      <c r="J69" s="31" t="str">
        <f t="shared" si="14"/>
        <v>264EPS042</v>
      </c>
      <c r="K69" s="31" t="str">
        <f t="shared" si="15"/>
        <v>264EAS027</v>
      </c>
      <c r="L69" s="31" t="str">
        <f t="shared" si="16"/>
        <v>264ESSC91</v>
      </c>
      <c r="M69" s="31" t="str">
        <f t="shared" si="17"/>
        <v>264EPS008</v>
      </c>
      <c r="N69" s="31" t="str">
        <f t="shared" si="18"/>
        <v>264EPSIC3</v>
      </c>
      <c r="O69" s="31" t="str">
        <f t="shared" si="19"/>
        <v>264EPS018</v>
      </c>
      <c r="P69" s="31" t="str">
        <f t="shared" si="20"/>
        <v>264ESSC07</v>
      </c>
      <c r="Q69" s="31" t="str">
        <f t="shared" si="21"/>
        <v>264EPS017</v>
      </c>
      <c r="R69" s="31" t="str">
        <f t="shared" si="22"/>
        <v>264EPS041</v>
      </c>
      <c r="S69" s="31" t="str">
        <f t="shared" si="23"/>
        <v>264EPS048</v>
      </c>
      <c r="T69" s="31" t="str">
        <f t="shared" si="24"/>
        <v>264CCFC55</v>
      </c>
      <c r="U69" s="31" t="str">
        <f t="shared" si="6"/>
        <v>264EPS012</v>
      </c>
      <c r="V69" s="31" t="str">
        <f t="shared" si="25"/>
        <v>264EPS001</v>
      </c>
      <c r="W69" s="449" t="s">
        <v>362</v>
      </c>
      <c r="X69" s="447" t="s">
        <v>493</v>
      </c>
      <c r="Y69" s="495">
        <v>237</v>
      </c>
      <c r="Z69" s="612">
        <f t="shared" si="116"/>
        <v>11520</v>
      </c>
      <c r="AA69" s="613">
        <f t="shared" si="117"/>
        <v>740</v>
      </c>
      <c r="AB69" s="613">
        <f t="shared" si="118"/>
        <v>0</v>
      </c>
      <c r="AC69" s="613">
        <f t="shared" si="119"/>
        <v>2050</v>
      </c>
      <c r="AD69" s="613">
        <f t="shared" si="120"/>
        <v>0</v>
      </c>
      <c r="AE69" s="613">
        <f t="shared" si="121"/>
        <v>697</v>
      </c>
      <c r="AF69" s="613">
        <f t="shared" si="122"/>
        <v>0</v>
      </c>
      <c r="AG69" s="613">
        <f t="shared" si="123"/>
        <v>6</v>
      </c>
      <c r="AH69" s="406">
        <f t="shared" si="124"/>
        <v>0</v>
      </c>
      <c r="AI69" s="613">
        <f t="shared" si="125"/>
        <v>0</v>
      </c>
      <c r="AJ69" s="613">
        <f t="shared" si="126"/>
        <v>0</v>
      </c>
      <c r="AK69" s="613">
        <f t="shared" si="127"/>
        <v>0</v>
      </c>
      <c r="AL69" s="613">
        <f t="shared" si="128"/>
        <v>0</v>
      </c>
      <c r="AM69" s="613">
        <f t="shared" si="129"/>
        <v>0</v>
      </c>
      <c r="AN69" s="613">
        <f t="shared" si="130"/>
        <v>0</v>
      </c>
      <c r="AO69" s="613">
        <f t="shared" si="131"/>
        <v>0</v>
      </c>
      <c r="AP69" s="406">
        <f t="shared" si="132"/>
        <v>13</v>
      </c>
      <c r="AQ69" s="406">
        <f t="shared" si="133"/>
        <v>0</v>
      </c>
      <c r="AR69" s="613">
        <f t="shared" si="134"/>
        <v>0</v>
      </c>
      <c r="AS69" s="613">
        <f t="shared" si="135"/>
        <v>0</v>
      </c>
      <c r="AT69" s="613">
        <f t="shared" si="136"/>
        <v>0</v>
      </c>
      <c r="AU69" s="626">
        <f t="shared" si="137"/>
        <v>15013</v>
      </c>
      <c r="AV69" s="75" t="str">
        <f t="shared" si="34"/>
        <v>495EPS040</v>
      </c>
      <c r="AW69" s="872" t="s">
        <v>666</v>
      </c>
      <c r="AX69" s="872">
        <v>495</v>
      </c>
      <c r="AY69" s="872" t="s">
        <v>557</v>
      </c>
      <c r="AZ69" s="873">
        <v>6</v>
      </c>
    </row>
    <row r="70" spans="2:52" ht="15" customHeight="1">
      <c r="B70" s="31" t="str">
        <f t="shared" si="8"/>
        <v>310EPS010</v>
      </c>
      <c r="C70" s="31" t="str">
        <f t="shared" si="9"/>
        <v>310EPS037</v>
      </c>
      <c r="D70" s="31" t="str">
        <f t="shared" si="10"/>
        <v>310EPS016</v>
      </c>
      <c r="E70" s="31" t="str">
        <f t="shared" si="11"/>
        <v>310EPS002</v>
      </c>
      <c r="F70" s="31" t="str">
        <f t="shared" ref="F70:F101" si="138">CONCATENATE(Y71,$AD$3)</f>
        <v>310EPS005</v>
      </c>
      <c r="G70" s="31" t="str">
        <f t="shared" ref="G70:G101" si="139">CONCATENATE(Y71,$AE$3)</f>
        <v>310EPS040</v>
      </c>
      <c r="H70" s="31" t="str">
        <f t="shared" si="12"/>
        <v>310ESSC24</v>
      </c>
      <c r="I70" s="31" t="str">
        <f t="shared" si="13"/>
        <v>310EAS016</v>
      </c>
      <c r="J70" s="31" t="str">
        <f t="shared" si="14"/>
        <v>310EPS042</v>
      </c>
      <c r="K70" s="31" t="str">
        <f t="shared" si="15"/>
        <v>310EAS027</v>
      </c>
      <c r="L70" s="31" t="str">
        <f t="shared" si="16"/>
        <v>310ESSC91</v>
      </c>
      <c r="M70" s="31" t="str">
        <f t="shared" si="17"/>
        <v>310EPS008</v>
      </c>
      <c r="N70" s="31" t="str">
        <f t="shared" si="18"/>
        <v>310EPSIC3</v>
      </c>
      <c r="O70" s="31" t="str">
        <f t="shared" si="19"/>
        <v>310EPS018</v>
      </c>
      <c r="P70" s="31" t="str">
        <f t="shared" si="20"/>
        <v>310ESSC07</v>
      </c>
      <c r="Q70" s="31" t="str">
        <f t="shared" si="21"/>
        <v>310EPS017</v>
      </c>
      <c r="R70" s="31" t="str">
        <f t="shared" si="22"/>
        <v>310EPS041</v>
      </c>
      <c r="S70" s="31" t="str">
        <f t="shared" si="23"/>
        <v>310EPS048</v>
      </c>
      <c r="T70" s="31" t="str">
        <f t="shared" si="24"/>
        <v>310CCFC55</v>
      </c>
      <c r="U70" s="31" t="str">
        <f t="shared" ref="U70:U133" si="140">CONCATENATE(Y71,$AS$3)</f>
        <v>310EPS012</v>
      </c>
      <c r="V70" s="31" t="str">
        <f t="shared" si="25"/>
        <v>310EPS001</v>
      </c>
      <c r="W70" s="449" t="s">
        <v>363</v>
      </c>
      <c r="X70" s="447" t="s">
        <v>493</v>
      </c>
      <c r="Y70" s="495">
        <v>264</v>
      </c>
      <c r="Z70" s="612">
        <f t="shared" si="116"/>
        <v>17</v>
      </c>
      <c r="AA70" s="613">
        <f t="shared" si="117"/>
        <v>4046</v>
      </c>
      <c r="AB70" s="613">
        <f t="shared" si="118"/>
        <v>0</v>
      </c>
      <c r="AC70" s="613">
        <f t="shared" si="119"/>
        <v>2315</v>
      </c>
      <c r="AD70" s="613">
        <f t="shared" si="120"/>
        <v>0</v>
      </c>
      <c r="AE70" s="613">
        <f t="shared" si="121"/>
        <v>611</v>
      </c>
      <c r="AF70" s="613">
        <f t="shared" si="122"/>
        <v>0</v>
      </c>
      <c r="AG70" s="613">
        <f t="shared" si="123"/>
        <v>1</v>
      </c>
      <c r="AH70" s="406">
        <f t="shared" si="124"/>
        <v>0</v>
      </c>
      <c r="AI70" s="613">
        <f t="shared" si="125"/>
        <v>0</v>
      </c>
      <c r="AJ70" s="613">
        <f t="shared" si="126"/>
        <v>0</v>
      </c>
      <c r="AK70" s="613">
        <f t="shared" si="127"/>
        <v>0</v>
      </c>
      <c r="AL70" s="613">
        <f t="shared" si="128"/>
        <v>0</v>
      </c>
      <c r="AM70" s="613">
        <f t="shared" si="129"/>
        <v>0</v>
      </c>
      <c r="AN70" s="613">
        <f t="shared" si="130"/>
        <v>0</v>
      </c>
      <c r="AO70" s="613">
        <f t="shared" si="131"/>
        <v>0</v>
      </c>
      <c r="AP70" s="406">
        <f t="shared" si="132"/>
        <v>9</v>
      </c>
      <c r="AQ70" s="406">
        <f t="shared" si="133"/>
        <v>0</v>
      </c>
      <c r="AR70" s="613">
        <f t="shared" si="134"/>
        <v>0</v>
      </c>
      <c r="AS70" s="613">
        <f t="shared" si="135"/>
        <v>0</v>
      </c>
      <c r="AT70" s="613">
        <f t="shared" si="136"/>
        <v>0</v>
      </c>
      <c r="AU70" s="626">
        <f t="shared" si="137"/>
        <v>6990</v>
      </c>
      <c r="AV70" s="75" t="str">
        <f t="shared" si="34"/>
        <v>495EPS041</v>
      </c>
      <c r="AW70" s="872" t="s">
        <v>666</v>
      </c>
      <c r="AX70" s="872">
        <v>495</v>
      </c>
      <c r="AY70" s="872" t="s">
        <v>598</v>
      </c>
      <c r="AZ70" s="873">
        <v>4</v>
      </c>
    </row>
    <row r="71" spans="2:52" ht="15" customHeight="1">
      <c r="B71" s="31" t="str">
        <f t="shared" ref="B71:B134" si="141">CONCATENATE(Y72,$Z$3)</f>
        <v>315EPS010</v>
      </c>
      <c r="C71" s="31" t="str">
        <f t="shared" ref="C71:C134" si="142">CONCATENATE(Y72,$AA$3)</f>
        <v>315EPS037</v>
      </c>
      <c r="D71" s="31" t="str">
        <f t="shared" ref="D71:D134" si="143">CONCATENATE(Y72,$AB$3)</f>
        <v>315EPS016</v>
      </c>
      <c r="E71" s="31" t="str">
        <f t="shared" ref="E71:E134" si="144">CONCATENATE(Y72,$AC$3)</f>
        <v>315EPS002</v>
      </c>
      <c r="F71" s="31" t="str">
        <f t="shared" si="138"/>
        <v>315EPS005</v>
      </c>
      <c r="G71" s="31" t="str">
        <f t="shared" si="139"/>
        <v>315EPS040</v>
      </c>
      <c r="H71" s="31" t="str">
        <f t="shared" ref="H71:H134" si="145">CONCATENATE(Y72,$AF$3)</f>
        <v>315ESSC24</v>
      </c>
      <c r="I71" s="31" t="str">
        <f t="shared" ref="I71:I134" si="146">CONCATENATE(Y72,$AG$3)</f>
        <v>315EAS016</v>
      </c>
      <c r="J71" s="31" t="str">
        <f t="shared" ref="J71:J134" si="147">CONCATENATE(Y72,$AH$3)</f>
        <v>315EPS042</v>
      </c>
      <c r="K71" s="31" t="str">
        <f t="shared" ref="K71:K134" si="148">CONCATENATE(Y72,$AI$3)</f>
        <v>315EAS027</v>
      </c>
      <c r="L71" s="31" t="str">
        <f t="shared" ref="L71:L134" si="149">CONCATENATE(Y72,$AJ$3)</f>
        <v>315ESSC91</v>
      </c>
      <c r="M71" s="31" t="str">
        <f t="shared" ref="M71:M134" si="150">CONCATENATE(Y72,$AK$3)</f>
        <v>315EPS008</v>
      </c>
      <c r="N71" s="31" t="str">
        <f t="shared" ref="N71:N134" si="151">CONCATENATE(Y72,$AL$3)</f>
        <v>315EPSIC3</v>
      </c>
      <c r="O71" s="31" t="str">
        <f t="shared" ref="O71:O134" si="152">CONCATENATE(Y72,$AM$3)</f>
        <v>315EPS018</v>
      </c>
      <c r="P71" s="31" t="str">
        <f t="shared" ref="P71:P134" si="153">CONCATENATE(Y72,$AN$3)</f>
        <v>315ESSC07</v>
      </c>
      <c r="Q71" s="31" t="str">
        <f t="shared" ref="Q71:Q134" si="154">CONCATENATE(Y72,$AO$3)</f>
        <v>315EPS017</v>
      </c>
      <c r="R71" s="31" t="str">
        <f t="shared" ref="R71:R134" si="155">CONCATENATE(Y72,$AP$3)</f>
        <v>315EPS041</v>
      </c>
      <c r="S71" s="31" t="str">
        <f t="shared" ref="S71:S134" si="156">CONCATENATE(Y72,$AQ$3)</f>
        <v>315EPS048</v>
      </c>
      <c r="T71" s="31" t="str">
        <f t="shared" ref="T71:T134" si="157">CONCATENATE(Y72,$AR$3)</f>
        <v>315CCFC55</v>
      </c>
      <c r="U71" s="31" t="str">
        <f t="shared" si="140"/>
        <v>315EPS012</v>
      </c>
      <c r="V71" s="31" t="str">
        <f t="shared" ref="V71:V134" si="158">CONCATENATE(Y72,$AT$3)</f>
        <v>315EPS001</v>
      </c>
      <c r="W71" s="449" t="s">
        <v>364</v>
      </c>
      <c r="X71" s="447" t="s">
        <v>493</v>
      </c>
      <c r="Y71" s="495">
        <v>310</v>
      </c>
      <c r="Z71" s="612">
        <f t="shared" si="116"/>
        <v>6</v>
      </c>
      <c r="AA71" s="613">
        <f t="shared" si="117"/>
        <v>2172</v>
      </c>
      <c r="AB71" s="613">
        <f t="shared" si="118"/>
        <v>0</v>
      </c>
      <c r="AC71" s="613">
        <f t="shared" si="119"/>
        <v>0</v>
      </c>
      <c r="AD71" s="613">
        <f t="shared" si="120"/>
        <v>0</v>
      </c>
      <c r="AE71" s="613">
        <f t="shared" si="121"/>
        <v>322</v>
      </c>
      <c r="AF71" s="613">
        <f t="shared" si="122"/>
        <v>0</v>
      </c>
      <c r="AG71" s="613">
        <f t="shared" si="123"/>
        <v>88</v>
      </c>
      <c r="AH71" s="406">
        <f t="shared" si="124"/>
        <v>0</v>
      </c>
      <c r="AI71" s="613">
        <f t="shared" si="125"/>
        <v>0</v>
      </c>
      <c r="AJ71" s="613">
        <f t="shared" si="126"/>
        <v>0</v>
      </c>
      <c r="AK71" s="613">
        <f t="shared" si="127"/>
        <v>0</v>
      </c>
      <c r="AL71" s="613">
        <f t="shared" si="128"/>
        <v>0</v>
      </c>
      <c r="AM71" s="613">
        <f t="shared" si="129"/>
        <v>0</v>
      </c>
      <c r="AN71" s="613">
        <f t="shared" si="130"/>
        <v>0</v>
      </c>
      <c r="AO71" s="613">
        <f t="shared" si="131"/>
        <v>0</v>
      </c>
      <c r="AP71" s="406">
        <f t="shared" si="132"/>
        <v>0</v>
      </c>
      <c r="AQ71" s="406">
        <f t="shared" si="133"/>
        <v>0</v>
      </c>
      <c r="AR71" s="613">
        <f t="shared" si="134"/>
        <v>0</v>
      </c>
      <c r="AS71" s="613">
        <f t="shared" si="135"/>
        <v>0</v>
      </c>
      <c r="AT71" s="613">
        <f t="shared" si="136"/>
        <v>0</v>
      </c>
      <c r="AU71" s="626">
        <f t="shared" si="137"/>
        <v>2588</v>
      </c>
      <c r="AV71" s="75" t="str">
        <f t="shared" si="34"/>
        <v>495EPS042</v>
      </c>
      <c r="AW71" s="872" t="s">
        <v>666</v>
      </c>
      <c r="AX71" s="872">
        <v>495</v>
      </c>
      <c r="AY71" s="872" t="s">
        <v>559</v>
      </c>
      <c r="AZ71" s="873">
        <v>21</v>
      </c>
    </row>
    <row r="72" spans="2:52" ht="15" customHeight="1">
      <c r="B72" s="31" t="str">
        <f t="shared" si="141"/>
        <v>361EPS010</v>
      </c>
      <c r="C72" s="31" t="str">
        <f t="shared" si="142"/>
        <v>361EPS037</v>
      </c>
      <c r="D72" s="31" t="str">
        <f t="shared" si="143"/>
        <v>361EPS016</v>
      </c>
      <c r="E72" s="31" t="str">
        <f t="shared" si="144"/>
        <v>361EPS002</v>
      </c>
      <c r="F72" s="31" t="str">
        <f t="shared" si="138"/>
        <v>361EPS005</v>
      </c>
      <c r="G72" s="31" t="str">
        <f t="shared" si="139"/>
        <v>361EPS040</v>
      </c>
      <c r="H72" s="31" t="str">
        <f t="shared" si="145"/>
        <v>361ESSC24</v>
      </c>
      <c r="I72" s="31" t="str">
        <f t="shared" si="146"/>
        <v>361EAS016</v>
      </c>
      <c r="J72" s="31" t="str">
        <f t="shared" si="147"/>
        <v>361EPS042</v>
      </c>
      <c r="K72" s="31" t="str">
        <f t="shared" si="148"/>
        <v>361EAS027</v>
      </c>
      <c r="L72" s="31" t="str">
        <f t="shared" si="149"/>
        <v>361ESSC91</v>
      </c>
      <c r="M72" s="31" t="str">
        <f t="shared" si="150"/>
        <v>361EPS008</v>
      </c>
      <c r="N72" s="31" t="str">
        <f t="shared" si="151"/>
        <v>361EPSIC3</v>
      </c>
      <c r="O72" s="31" t="str">
        <f t="shared" si="152"/>
        <v>361EPS018</v>
      </c>
      <c r="P72" s="31" t="str">
        <f t="shared" si="153"/>
        <v>361ESSC07</v>
      </c>
      <c r="Q72" s="31" t="str">
        <f t="shared" si="154"/>
        <v>361EPS017</v>
      </c>
      <c r="R72" s="31" t="str">
        <f t="shared" si="155"/>
        <v>361EPS041</v>
      </c>
      <c r="S72" s="31" t="str">
        <f t="shared" si="156"/>
        <v>361EPS048</v>
      </c>
      <c r="T72" s="31" t="str">
        <f t="shared" si="157"/>
        <v>361CCFC55</v>
      </c>
      <c r="U72" s="31" t="str">
        <f t="shared" si="140"/>
        <v>361EPS012</v>
      </c>
      <c r="V72" s="31" t="str">
        <f t="shared" si="158"/>
        <v>361EPS001</v>
      </c>
      <c r="W72" s="449" t="s">
        <v>365</v>
      </c>
      <c r="X72" s="447" t="s">
        <v>493</v>
      </c>
      <c r="Y72" s="495">
        <v>315</v>
      </c>
      <c r="Z72" s="612">
        <f t="shared" si="116"/>
        <v>9</v>
      </c>
      <c r="AA72" s="613">
        <f t="shared" si="117"/>
        <v>1048</v>
      </c>
      <c r="AB72" s="613">
        <f t="shared" si="118"/>
        <v>0</v>
      </c>
      <c r="AC72" s="613">
        <f t="shared" si="119"/>
        <v>0</v>
      </c>
      <c r="AD72" s="613">
        <f t="shared" si="120"/>
        <v>0</v>
      </c>
      <c r="AE72" s="613">
        <f t="shared" si="121"/>
        <v>200</v>
      </c>
      <c r="AF72" s="613">
        <f t="shared" si="122"/>
        <v>0</v>
      </c>
      <c r="AG72" s="613">
        <f t="shared" si="123"/>
        <v>16</v>
      </c>
      <c r="AH72" s="406">
        <f t="shared" si="124"/>
        <v>0</v>
      </c>
      <c r="AI72" s="613">
        <f t="shared" si="125"/>
        <v>0</v>
      </c>
      <c r="AJ72" s="613">
        <f t="shared" si="126"/>
        <v>0</v>
      </c>
      <c r="AK72" s="613">
        <f t="shared" si="127"/>
        <v>0</v>
      </c>
      <c r="AL72" s="613">
        <f t="shared" si="128"/>
        <v>0</v>
      </c>
      <c r="AM72" s="613">
        <f t="shared" si="129"/>
        <v>0</v>
      </c>
      <c r="AN72" s="613">
        <f t="shared" si="130"/>
        <v>0</v>
      </c>
      <c r="AO72" s="613">
        <f t="shared" si="131"/>
        <v>0</v>
      </c>
      <c r="AP72" s="406">
        <f t="shared" si="132"/>
        <v>1</v>
      </c>
      <c r="AQ72" s="406">
        <f t="shared" si="133"/>
        <v>0</v>
      </c>
      <c r="AR72" s="613">
        <f t="shared" si="134"/>
        <v>0</v>
      </c>
      <c r="AS72" s="613">
        <f t="shared" si="135"/>
        <v>0</v>
      </c>
      <c r="AT72" s="613">
        <f t="shared" si="136"/>
        <v>0</v>
      </c>
      <c r="AU72" s="626">
        <f t="shared" si="137"/>
        <v>1273</v>
      </c>
      <c r="AV72" s="75" t="str">
        <f t="shared" ref="AV72:AV134" si="159">CONCATENATE(AX72,AY72)</f>
        <v>495ESSC24</v>
      </c>
      <c r="AW72" s="872" t="s">
        <v>666</v>
      </c>
      <c r="AX72" s="872">
        <v>495</v>
      </c>
      <c r="AY72" s="872" t="s">
        <v>600</v>
      </c>
      <c r="AZ72" s="873">
        <v>982</v>
      </c>
    </row>
    <row r="73" spans="2:52" ht="15" customHeight="1">
      <c r="B73" s="31" t="str">
        <f t="shared" si="141"/>
        <v>647EPS010</v>
      </c>
      <c r="C73" s="31" t="str">
        <f t="shared" si="142"/>
        <v>647EPS037</v>
      </c>
      <c r="D73" s="31" t="str">
        <f t="shared" si="143"/>
        <v>647EPS016</v>
      </c>
      <c r="E73" s="31" t="str">
        <f t="shared" si="144"/>
        <v>647EPS002</v>
      </c>
      <c r="F73" s="31" t="str">
        <f t="shared" si="138"/>
        <v>647EPS005</v>
      </c>
      <c r="G73" s="31" t="str">
        <f t="shared" si="139"/>
        <v>647EPS040</v>
      </c>
      <c r="H73" s="31" t="str">
        <f t="shared" si="145"/>
        <v>647ESSC24</v>
      </c>
      <c r="I73" s="31" t="str">
        <f t="shared" si="146"/>
        <v>647EAS016</v>
      </c>
      <c r="J73" s="31" t="str">
        <f t="shared" si="147"/>
        <v>647EPS042</v>
      </c>
      <c r="K73" s="31" t="str">
        <f t="shared" si="148"/>
        <v>647EAS027</v>
      </c>
      <c r="L73" s="31" t="str">
        <f t="shared" si="149"/>
        <v>647ESSC91</v>
      </c>
      <c r="M73" s="31" t="str">
        <f t="shared" si="150"/>
        <v>647EPS008</v>
      </c>
      <c r="N73" s="31" t="str">
        <f t="shared" si="151"/>
        <v>647EPSIC3</v>
      </c>
      <c r="O73" s="31" t="str">
        <f t="shared" si="152"/>
        <v>647EPS018</v>
      </c>
      <c r="P73" s="31" t="str">
        <f t="shared" si="153"/>
        <v>647ESSC07</v>
      </c>
      <c r="Q73" s="31" t="str">
        <f t="shared" si="154"/>
        <v>647EPS017</v>
      </c>
      <c r="R73" s="31" t="str">
        <f t="shared" si="155"/>
        <v>647EPS041</v>
      </c>
      <c r="S73" s="31" t="str">
        <f t="shared" si="156"/>
        <v>647EPS048</v>
      </c>
      <c r="T73" s="31" t="str">
        <f t="shared" si="157"/>
        <v>647CCFC55</v>
      </c>
      <c r="U73" s="31" t="str">
        <f t="shared" si="140"/>
        <v>647EPS012</v>
      </c>
      <c r="V73" s="31" t="str">
        <f t="shared" si="158"/>
        <v>647EPS001</v>
      </c>
      <c r="W73" s="449" t="s">
        <v>366</v>
      </c>
      <c r="X73" s="447" t="s">
        <v>493</v>
      </c>
      <c r="Y73" s="495">
        <v>361</v>
      </c>
      <c r="Z73" s="612">
        <f t="shared" si="116"/>
        <v>3</v>
      </c>
      <c r="AA73" s="613">
        <f t="shared" si="117"/>
        <v>1913</v>
      </c>
      <c r="AB73" s="613">
        <f t="shared" si="118"/>
        <v>0</v>
      </c>
      <c r="AC73" s="613">
        <f t="shared" si="119"/>
        <v>0</v>
      </c>
      <c r="AD73" s="613">
        <f t="shared" si="120"/>
        <v>0</v>
      </c>
      <c r="AE73" s="613">
        <f t="shared" si="121"/>
        <v>630</v>
      </c>
      <c r="AF73" s="613">
        <f t="shared" si="122"/>
        <v>0</v>
      </c>
      <c r="AG73" s="613">
        <f t="shared" si="123"/>
        <v>0</v>
      </c>
      <c r="AH73" s="406">
        <f t="shared" si="124"/>
        <v>0</v>
      </c>
      <c r="AI73" s="613">
        <f t="shared" si="125"/>
        <v>0</v>
      </c>
      <c r="AJ73" s="613">
        <f t="shared" si="126"/>
        <v>0</v>
      </c>
      <c r="AK73" s="613">
        <f t="shared" si="127"/>
        <v>0</v>
      </c>
      <c r="AL73" s="613">
        <f t="shared" si="128"/>
        <v>0</v>
      </c>
      <c r="AM73" s="613">
        <f t="shared" si="129"/>
        <v>0</v>
      </c>
      <c r="AN73" s="613">
        <f t="shared" si="130"/>
        <v>0</v>
      </c>
      <c r="AO73" s="613">
        <f t="shared" si="131"/>
        <v>0</v>
      </c>
      <c r="AP73" s="406">
        <f t="shared" si="132"/>
        <v>0</v>
      </c>
      <c r="AQ73" s="406">
        <f t="shared" si="133"/>
        <v>0</v>
      </c>
      <c r="AR73" s="613">
        <f t="shared" si="134"/>
        <v>0</v>
      </c>
      <c r="AS73" s="613">
        <f t="shared" si="135"/>
        <v>0</v>
      </c>
      <c r="AT73" s="613">
        <f t="shared" si="136"/>
        <v>0</v>
      </c>
      <c r="AU73" s="626">
        <f t="shared" si="137"/>
        <v>2546</v>
      </c>
      <c r="AV73" s="75" t="str">
        <f t="shared" si="159"/>
        <v>790EPS010</v>
      </c>
      <c r="AW73" s="872" t="s">
        <v>666</v>
      </c>
      <c r="AX73" s="872">
        <v>790</v>
      </c>
      <c r="AY73" s="872" t="s">
        <v>553</v>
      </c>
      <c r="AZ73" s="873">
        <v>4</v>
      </c>
    </row>
    <row r="74" spans="2:52" ht="15" customHeight="1">
      <c r="B74" s="31" t="str">
        <f t="shared" si="141"/>
        <v>658EPS010</v>
      </c>
      <c r="C74" s="31" t="str">
        <f t="shared" si="142"/>
        <v>658EPS037</v>
      </c>
      <c r="D74" s="31" t="str">
        <f t="shared" si="143"/>
        <v>658EPS016</v>
      </c>
      <c r="E74" s="31" t="str">
        <f t="shared" si="144"/>
        <v>658EPS002</v>
      </c>
      <c r="F74" s="31" t="str">
        <f t="shared" si="138"/>
        <v>658EPS005</v>
      </c>
      <c r="G74" s="31" t="str">
        <f t="shared" si="139"/>
        <v>658EPS040</v>
      </c>
      <c r="H74" s="31" t="str">
        <f t="shared" si="145"/>
        <v>658ESSC24</v>
      </c>
      <c r="I74" s="31" t="str">
        <f t="shared" si="146"/>
        <v>658EAS016</v>
      </c>
      <c r="J74" s="31" t="str">
        <f t="shared" si="147"/>
        <v>658EPS042</v>
      </c>
      <c r="K74" s="31" t="str">
        <f t="shared" si="148"/>
        <v>658EAS027</v>
      </c>
      <c r="L74" s="31" t="str">
        <f t="shared" si="149"/>
        <v>658ESSC91</v>
      </c>
      <c r="M74" s="31" t="str">
        <f t="shared" si="150"/>
        <v>658EPS008</v>
      </c>
      <c r="N74" s="31" t="str">
        <f t="shared" si="151"/>
        <v>658EPSIC3</v>
      </c>
      <c r="O74" s="31" t="str">
        <f t="shared" si="152"/>
        <v>658EPS018</v>
      </c>
      <c r="P74" s="31" t="str">
        <f t="shared" si="153"/>
        <v>658ESSC07</v>
      </c>
      <c r="Q74" s="31" t="str">
        <f t="shared" si="154"/>
        <v>658EPS017</v>
      </c>
      <c r="R74" s="31" t="str">
        <f t="shared" si="155"/>
        <v>658EPS041</v>
      </c>
      <c r="S74" s="31" t="str">
        <f t="shared" si="156"/>
        <v>658EPS048</v>
      </c>
      <c r="T74" s="31" t="str">
        <f t="shared" si="157"/>
        <v>658CCFC55</v>
      </c>
      <c r="U74" s="31" t="str">
        <f t="shared" si="140"/>
        <v>658EPS012</v>
      </c>
      <c r="V74" s="31" t="str">
        <f t="shared" si="158"/>
        <v>658EPS001</v>
      </c>
      <c r="W74" s="449" t="s">
        <v>367</v>
      </c>
      <c r="X74" s="447" t="s">
        <v>493</v>
      </c>
      <c r="Y74" s="495">
        <v>647</v>
      </c>
      <c r="Z74" s="612">
        <f t="shared" si="116"/>
        <v>6</v>
      </c>
      <c r="AA74" s="613">
        <f t="shared" si="117"/>
        <v>1227</v>
      </c>
      <c r="AB74" s="613">
        <f t="shared" si="118"/>
        <v>0</v>
      </c>
      <c r="AC74" s="613">
        <f t="shared" si="119"/>
        <v>0</v>
      </c>
      <c r="AD74" s="613">
        <f t="shared" si="120"/>
        <v>0</v>
      </c>
      <c r="AE74" s="613">
        <f t="shared" si="121"/>
        <v>197</v>
      </c>
      <c r="AF74" s="613">
        <f t="shared" si="122"/>
        <v>0</v>
      </c>
      <c r="AG74" s="613">
        <f t="shared" si="123"/>
        <v>1</v>
      </c>
      <c r="AH74" s="406">
        <f t="shared" si="124"/>
        <v>0</v>
      </c>
      <c r="AI74" s="613">
        <f t="shared" si="125"/>
        <v>0</v>
      </c>
      <c r="AJ74" s="613">
        <f t="shared" si="126"/>
        <v>0</v>
      </c>
      <c r="AK74" s="613">
        <f t="shared" si="127"/>
        <v>0</v>
      </c>
      <c r="AL74" s="613">
        <f t="shared" si="128"/>
        <v>0</v>
      </c>
      <c r="AM74" s="613">
        <f t="shared" si="129"/>
        <v>0</v>
      </c>
      <c r="AN74" s="613">
        <f t="shared" si="130"/>
        <v>0</v>
      </c>
      <c r="AO74" s="613">
        <f t="shared" si="131"/>
        <v>0</v>
      </c>
      <c r="AP74" s="406">
        <f t="shared" si="132"/>
        <v>4</v>
      </c>
      <c r="AQ74" s="406">
        <f t="shared" si="133"/>
        <v>0</v>
      </c>
      <c r="AR74" s="613">
        <f t="shared" si="134"/>
        <v>0</v>
      </c>
      <c r="AS74" s="613">
        <f t="shared" si="135"/>
        <v>0</v>
      </c>
      <c r="AT74" s="613">
        <f t="shared" si="136"/>
        <v>0</v>
      </c>
      <c r="AU74" s="626">
        <f t="shared" si="137"/>
        <v>1431</v>
      </c>
      <c r="AV74" s="75" t="str">
        <f t="shared" si="159"/>
        <v>790EPS037</v>
      </c>
      <c r="AW74" s="872" t="s">
        <v>666</v>
      </c>
      <c r="AX74" s="872">
        <v>790</v>
      </c>
      <c r="AY74" s="872" t="s">
        <v>554</v>
      </c>
      <c r="AZ74" s="873">
        <v>534</v>
      </c>
    </row>
    <row r="75" spans="2:52" ht="15" customHeight="1">
      <c r="B75" s="31" t="str">
        <f t="shared" si="141"/>
        <v>664EPS010</v>
      </c>
      <c r="C75" s="31" t="str">
        <f t="shared" si="142"/>
        <v>664EPS037</v>
      </c>
      <c r="D75" s="31" t="str">
        <f t="shared" si="143"/>
        <v>664EPS016</v>
      </c>
      <c r="E75" s="31" t="str">
        <f t="shared" si="144"/>
        <v>664EPS002</v>
      </c>
      <c r="F75" s="31" t="str">
        <f t="shared" si="138"/>
        <v>664EPS005</v>
      </c>
      <c r="G75" s="31" t="str">
        <f t="shared" si="139"/>
        <v>664EPS040</v>
      </c>
      <c r="H75" s="31" t="str">
        <f t="shared" si="145"/>
        <v>664ESSC24</v>
      </c>
      <c r="I75" s="31" t="str">
        <f t="shared" si="146"/>
        <v>664EAS016</v>
      </c>
      <c r="J75" s="31" t="str">
        <f t="shared" si="147"/>
        <v>664EPS042</v>
      </c>
      <c r="K75" s="31" t="str">
        <f t="shared" si="148"/>
        <v>664EAS027</v>
      </c>
      <c r="L75" s="31" t="str">
        <f t="shared" si="149"/>
        <v>664ESSC91</v>
      </c>
      <c r="M75" s="31" t="str">
        <f t="shared" si="150"/>
        <v>664EPS008</v>
      </c>
      <c r="N75" s="31" t="str">
        <f t="shared" si="151"/>
        <v>664EPSIC3</v>
      </c>
      <c r="O75" s="31" t="str">
        <f t="shared" si="152"/>
        <v>664EPS018</v>
      </c>
      <c r="P75" s="31" t="str">
        <f t="shared" si="153"/>
        <v>664ESSC07</v>
      </c>
      <c r="Q75" s="31" t="str">
        <f t="shared" si="154"/>
        <v>664EPS017</v>
      </c>
      <c r="R75" s="31" t="str">
        <f t="shared" si="155"/>
        <v>664EPS041</v>
      </c>
      <c r="S75" s="31" t="str">
        <f t="shared" si="156"/>
        <v>664EPS048</v>
      </c>
      <c r="T75" s="31" t="str">
        <f t="shared" si="157"/>
        <v>664CCFC55</v>
      </c>
      <c r="U75" s="31" t="str">
        <f t="shared" si="140"/>
        <v>664EPS012</v>
      </c>
      <c r="V75" s="31" t="str">
        <f t="shared" si="158"/>
        <v>664EPS001</v>
      </c>
      <c r="W75" s="449" t="s">
        <v>368</v>
      </c>
      <c r="X75" s="447" t="s">
        <v>493</v>
      </c>
      <c r="Y75" s="495">
        <v>658</v>
      </c>
      <c r="Z75" s="612">
        <f t="shared" si="116"/>
        <v>3</v>
      </c>
      <c r="AA75" s="613">
        <f t="shared" si="117"/>
        <v>868</v>
      </c>
      <c r="AB75" s="613">
        <f t="shared" si="118"/>
        <v>0</v>
      </c>
      <c r="AC75" s="613">
        <f t="shared" si="119"/>
        <v>5</v>
      </c>
      <c r="AD75" s="613">
        <f t="shared" si="120"/>
        <v>0</v>
      </c>
      <c r="AE75" s="613">
        <f t="shared" si="121"/>
        <v>276</v>
      </c>
      <c r="AF75" s="613">
        <f t="shared" si="122"/>
        <v>0</v>
      </c>
      <c r="AG75" s="613">
        <f t="shared" si="123"/>
        <v>1</v>
      </c>
      <c r="AH75" s="406">
        <f t="shared" si="124"/>
        <v>0</v>
      </c>
      <c r="AI75" s="613">
        <f t="shared" si="125"/>
        <v>0</v>
      </c>
      <c r="AJ75" s="613">
        <f t="shared" si="126"/>
        <v>0</v>
      </c>
      <c r="AK75" s="613">
        <f t="shared" si="127"/>
        <v>0</v>
      </c>
      <c r="AL75" s="613">
        <f t="shared" si="128"/>
        <v>0</v>
      </c>
      <c r="AM75" s="613">
        <f t="shared" si="129"/>
        <v>0</v>
      </c>
      <c r="AN75" s="613">
        <f t="shared" si="130"/>
        <v>0</v>
      </c>
      <c r="AO75" s="613">
        <f t="shared" si="131"/>
        <v>0</v>
      </c>
      <c r="AP75" s="406">
        <f t="shared" si="132"/>
        <v>3</v>
      </c>
      <c r="AQ75" s="406">
        <f t="shared" si="133"/>
        <v>0</v>
      </c>
      <c r="AR75" s="613">
        <f t="shared" si="134"/>
        <v>0</v>
      </c>
      <c r="AS75" s="613">
        <f t="shared" si="135"/>
        <v>0</v>
      </c>
      <c r="AT75" s="613">
        <f t="shared" si="136"/>
        <v>0</v>
      </c>
      <c r="AU75" s="626">
        <f t="shared" si="137"/>
        <v>1153</v>
      </c>
      <c r="AV75" s="75" t="str">
        <f t="shared" si="159"/>
        <v>790EPS040</v>
      </c>
      <c r="AW75" s="872" t="s">
        <v>666</v>
      </c>
      <c r="AX75" s="872">
        <v>790</v>
      </c>
      <c r="AY75" s="872" t="s">
        <v>557</v>
      </c>
      <c r="AZ75" s="873">
        <v>187</v>
      </c>
    </row>
    <row r="76" spans="2:52" ht="15" customHeight="1">
      <c r="B76" s="31" t="str">
        <f t="shared" si="141"/>
        <v>686EPS010</v>
      </c>
      <c r="C76" s="31" t="str">
        <f t="shared" si="142"/>
        <v>686EPS037</v>
      </c>
      <c r="D76" s="31" t="str">
        <f t="shared" si="143"/>
        <v>686EPS016</v>
      </c>
      <c r="E76" s="31" t="str">
        <f t="shared" si="144"/>
        <v>686EPS002</v>
      </c>
      <c r="F76" s="31" t="str">
        <f t="shared" si="138"/>
        <v>686EPS005</v>
      </c>
      <c r="G76" s="31" t="str">
        <f t="shared" si="139"/>
        <v>686EPS040</v>
      </c>
      <c r="H76" s="31" t="str">
        <f t="shared" si="145"/>
        <v>686ESSC24</v>
      </c>
      <c r="I76" s="31" t="str">
        <f t="shared" si="146"/>
        <v>686EAS016</v>
      </c>
      <c r="J76" s="31" t="str">
        <f t="shared" si="147"/>
        <v>686EPS042</v>
      </c>
      <c r="K76" s="31" t="str">
        <f t="shared" si="148"/>
        <v>686EAS027</v>
      </c>
      <c r="L76" s="31" t="str">
        <f t="shared" si="149"/>
        <v>686ESSC91</v>
      </c>
      <c r="M76" s="31" t="str">
        <f t="shared" si="150"/>
        <v>686EPS008</v>
      </c>
      <c r="N76" s="31" t="str">
        <f t="shared" si="151"/>
        <v>686EPSIC3</v>
      </c>
      <c r="O76" s="31" t="str">
        <f t="shared" si="152"/>
        <v>686EPS018</v>
      </c>
      <c r="P76" s="31" t="str">
        <f t="shared" si="153"/>
        <v>686ESSC07</v>
      </c>
      <c r="Q76" s="31" t="str">
        <f t="shared" si="154"/>
        <v>686EPS017</v>
      </c>
      <c r="R76" s="31" t="str">
        <f t="shared" si="155"/>
        <v>686EPS041</v>
      </c>
      <c r="S76" s="31" t="str">
        <f t="shared" si="156"/>
        <v>686EPS048</v>
      </c>
      <c r="T76" s="31" t="str">
        <f t="shared" si="157"/>
        <v>686CCFC55</v>
      </c>
      <c r="U76" s="31" t="str">
        <f t="shared" si="140"/>
        <v>686EPS012</v>
      </c>
      <c r="V76" s="31" t="str">
        <f t="shared" si="158"/>
        <v>686EPS001</v>
      </c>
      <c r="W76" s="449" t="s">
        <v>369</v>
      </c>
      <c r="X76" s="447" t="s">
        <v>493</v>
      </c>
      <c r="Y76" s="495">
        <v>664</v>
      </c>
      <c r="Z76" s="612">
        <f t="shared" si="116"/>
        <v>52</v>
      </c>
      <c r="AA76" s="613">
        <f t="shared" si="117"/>
        <v>5670</v>
      </c>
      <c r="AB76" s="613">
        <f t="shared" si="118"/>
        <v>2449</v>
      </c>
      <c r="AC76" s="613">
        <f t="shared" si="119"/>
        <v>5334</v>
      </c>
      <c r="AD76" s="613">
        <f t="shared" si="120"/>
        <v>0</v>
      </c>
      <c r="AE76" s="613">
        <f t="shared" si="121"/>
        <v>1632</v>
      </c>
      <c r="AF76" s="613">
        <f t="shared" si="122"/>
        <v>0</v>
      </c>
      <c r="AG76" s="613">
        <f t="shared" si="123"/>
        <v>2</v>
      </c>
      <c r="AH76" s="406">
        <f t="shared" si="124"/>
        <v>0</v>
      </c>
      <c r="AI76" s="613">
        <f t="shared" si="125"/>
        <v>0</v>
      </c>
      <c r="AJ76" s="613">
        <f t="shared" si="126"/>
        <v>0</v>
      </c>
      <c r="AK76" s="613">
        <f t="shared" si="127"/>
        <v>0</v>
      </c>
      <c r="AL76" s="613">
        <f t="shared" si="128"/>
        <v>0</v>
      </c>
      <c r="AM76" s="613">
        <f t="shared" si="129"/>
        <v>0</v>
      </c>
      <c r="AN76" s="613">
        <f t="shared" si="130"/>
        <v>0</v>
      </c>
      <c r="AO76" s="613">
        <f t="shared" si="131"/>
        <v>0</v>
      </c>
      <c r="AP76" s="406">
        <f t="shared" si="132"/>
        <v>8</v>
      </c>
      <c r="AQ76" s="406">
        <f t="shared" si="133"/>
        <v>0</v>
      </c>
      <c r="AR76" s="613">
        <f t="shared" si="134"/>
        <v>0</v>
      </c>
      <c r="AS76" s="613">
        <f t="shared" si="135"/>
        <v>0</v>
      </c>
      <c r="AT76" s="613">
        <f t="shared" si="136"/>
        <v>0</v>
      </c>
      <c r="AU76" s="626">
        <f t="shared" si="137"/>
        <v>15139</v>
      </c>
      <c r="AV76" s="75" t="str">
        <f t="shared" si="159"/>
        <v>790EPS041</v>
      </c>
      <c r="AW76" s="872" t="s">
        <v>666</v>
      </c>
      <c r="AX76" s="872">
        <v>790</v>
      </c>
      <c r="AY76" s="872" t="s">
        <v>598</v>
      </c>
      <c r="AZ76" s="873">
        <v>7</v>
      </c>
    </row>
    <row r="77" spans="2:52" ht="15" customHeight="1">
      <c r="B77" s="31" t="str">
        <f t="shared" si="141"/>
        <v>819EPS010</v>
      </c>
      <c r="C77" s="31" t="str">
        <f t="shared" si="142"/>
        <v>819EPS037</v>
      </c>
      <c r="D77" s="31" t="str">
        <f t="shared" si="143"/>
        <v>819EPS016</v>
      </c>
      <c r="E77" s="31" t="str">
        <f t="shared" si="144"/>
        <v>819EPS002</v>
      </c>
      <c r="F77" s="31" t="str">
        <f t="shared" si="138"/>
        <v>819EPS005</v>
      </c>
      <c r="G77" s="31" t="str">
        <f t="shared" si="139"/>
        <v>819EPS040</v>
      </c>
      <c r="H77" s="31" t="str">
        <f t="shared" si="145"/>
        <v>819ESSC24</v>
      </c>
      <c r="I77" s="31" t="str">
        <f t="shared" si="146"/>
        <v>819EAS016</v>
      </c>
      <c r="J77" s="31" t="str">
        <f t="shared" si="147"/>
        <v>819EPS042</v>
      </c>
      <c r="K77" s="31" t="str">
        <f t="shared" si="148"/>
        <v>819EAS027</v>
      </c>
      <c r="L77" s="31" t="str">
        <f t="shared" si="149"/>
        <v>819ESSC91</v>
      </c>
      <c r="M77" s="31" t="str">
        <f t="shared" si="150"/>
        <v>819EPS008</v>
      </c>
      <c r="N77" s="31" t="str">
        <f t="shared" si="151"/>
        <v>819EPSIC3</v>
      </c>
      <c r="O77" s="31" t="str">
        <f t="shared" si="152"/>
        <v>819EPS018</v>
      </c>
      <c r="P77" s="31" t="str">
        <f t="shared" si="153"/>
        <v>819ESSC07</v>
      </c>
      <c r="Q77" s="31" t="str">
        <f t="shared" si="154"/>
        <v>819EPS017</v>
      </c>
      <c r="R77" s="31" t="str">
        <f t="shared" si="155"/>
        <v>819EPS041</v>
      </c>
      <c r="S77" s="31" t="str">
        <f t="shared" si="156"/>
        <v>819EPS048</v>
      </c>
      <c r="T77" s="31" t="str">
        <f t="shared" si="157"/>
        <v>819CCFC55</v>
      </c>
      <c r="U77" s="31" t="str">
        <f t="shared" si="140"/>
        <v>819EPS012</v>
      </c>
      <c r="V77" s="31" t="str">
        <f t="shared" si="158"/>
        <v>819EPS001</v>
      </c>
      <c r="W77" s="449" t="s">
        <v>370</v>
      </c>
      <c r="X77" s="447" t="s">
        <v>493</v>
      </c>
      <c r="Y77" s="495">
        <v>686</v>
      </c>
      <c r="Z77" s="612">
        <f t="shared" si="116"/>
        <v>13615</v>
      </c>
      <c r="AA77" s="613">
        <f t="shared" si="117"/>
        <v>1187</v>
      </c>
      <c r="AB77" s="613">
        <f t="shared" si="118"/>
        <v>1931</v>
      </c>
      <c r="AC77" s="613">
        <f t="shared" si="119"/>
        <v>3304</v>
      </c>
      <c r="AD77" s="613">
        <f t="shared" si="120"/>
        <v>0</v>
      </c>
      <c r="AE77" s="613">
        <f t="shared" si="121"/>
        <v>2203</v>
      </c>
      <c r="AF77" s="613">
        <f t="shared" si="122"/>
        <v>0</v>
      </c>
      <c r="AG77" s="613">
        <f t="shared" si="123"/>
        <v>14</v>
      </c>
      <c r="AH77" s="406">
        <f t="shared" si="124"/>
        <v>0</v>
      </c>
      <c r="AI77" s="613">
        <f t="shared" si="125"/>
        <v>0</v>
      </c>
      <c r="AJ77" s="613">
        <f t="shared" si="126"/>
        <v>0</v>
      </c>
      <c r="AK77" s="613">
        <f t="shared" si="127"/>
        <v>0</v>
      </c>
      <c r="AL77" s="613">
        <f t="shared" si="128"/>
        <v>0</v>
      </c>
      <c r="AM77" s="613">
        <f t="shared" si="129"/>
        <v>0</v>
      </c>
      <c r="AN77" s="613">
        <f t="shared" si="130"/>
        <v>0</v>
      </c>
      <c r="AO77" s="613">
        <f t="shared" si="131"/>
        <v>0</v>
      </c>
      <c r="AP77" s="406">
        <f t="shared" si="132"/>
        <v>8</v>
      </c>
      <c r="AQ77" s="406">
        <f t="shared" si="133"/>
        <v>0</v>
      </c>
      <c r="AR77" s="613">
        <f t="shared" si="134"/>
        <v>0</v>
      </c>
      <c r="AS77" s="613">
        <f t="shared" si="135"/>
        <v>0</v>
      </c>
      <c r="AT77" s="613">
        <f t="shared" si="136"/>
        <v>0</v>
      </c>
      <c r="AU77" s="626">
        <f t="shared" si="137"/>
        <v>22254</v>
      </c>
      <c r="AV77" s="75" t="str">
        <f t="shared" si="159"/>
        <v>790EPS042</v>
      </c>
      <c r="AW77" s="872" t="s">
        <v>666</v>
      </c>
      <c r="AX77" s="872">
        <v>790</v>
      </c>
      <c r="AY77" s="872" t="s">
        <v>559</v>
      </c>
      <c r="AZ77" s="873">
        <v>22</v>
      </c>
    </row>
    <row r="78" spans="2:52" ht="15" customHeight="1">
      <c r="B78" s="31" t="str">
        <f t="shared" si="141"/>
        <v>854EPS010</v>
      </c>
      <c r="C78" s="31" t="str">
        <f t="shared" si="142"/>
        <v>854EPS037</v>
      </c>
      <c r="D78" s="31" t="str">
        <f t="shared" si="143"/>
        <v>854EPS016</v>
      </c>
      <c r="E78" s="31" t="str">
        <f t="shared" si="144"/>
        <v>854EPS002</v>
      </c>
      <c r="F78" s="31" t="str">
        <f t="shared" si="138"/>
        <v>854EPS005</v>
      </c>
      <c r="G78" s="31" t="str">
        <f t="shared" si="139"/>
        <v>854EPS040</v>
      </c>
      <c r="H78" s="31" t="str">
        <f t="shared" si="145"/>
        <v>854ESSC24</v>
      </c>
      <c r="I78" s="31" t="str">
        <f t="shared" si="146"/>
        <v>854EAS016</v>
      </c>
      <c r="J78" s="31" t="str">
        <f t="shared" si="147"/>
        <v>854EPS042</v>
      </c>
      <c r="K78" s="31" t="str">
        <f t="shared" si="148"/>
        <v>854EAS027</v>
      </c>
      <c r="L78" s="31" t="str">
        <f t="shared" si="149"/>
        <v>854ESSC91</v>
      </c>
      <c r="M78" s="31" t="str">
        <f t="shared" si="150"/>
        <v>854EPS008</v>
      </c>
      <c r="N78" s="31" t="str">
        <f t="shared" si="151"/>
        <v>854EPSIC3</v>
      </c>
      <c r="O78" s="31" t="str">
        <f t="shared" si="152"/>
        <v>854EPS018</v>
      </c>
      <c r="P78" s="31" t="str">
        <f t="shared" si="153"/>
        <v>854ESSC07</v>
      </c>
      <c r="Q78" s="31" t="str">
        <f t="shared" si="154"/>
        <v>854EPS017</v>
      </c>
      <c r="R78" s="31" t="str">
        <f t="shared" si="155"/>
        <v>854EPS041</v>
      </c>
      <c r="S78" s="31" t="str">
        <f t="shared" si="156"/>
        <v>854EPS048</v>
      </c>
      <c r="T78" s="31" t="str">
        <f t="shared" si="157"/>
        <v>854CCFC55</v>
      </c>
      <c r="U78" s="31" t="str">
        <f t="shared" si="140"/>
        <v>854EPS012</v>
      </c>
      <c r="V78" s="31" t="str">
        <f t="shared" si="158"/>
        <v>854EPS001</v>
      </c>
      <c r="W78" s="449" t="s">
        <v>371</v>
      </c>
      <c r="X78" s="447" t="s">
        <v>493</v>
      </c>
      <c r="Y78" s="495">
        <v>819</v>
      </c>
      <c r="Z78" s="612">
        <f t="shared" si="116"/>
        <v>0</v>
      </c>
      <c r="AA78" s="613">
        <f t="shared" si="117"/>
        <v>704</v>
      </c>
      <c r="AB78" s="613">
        <f t="shared" si="118"/>
        <v>0</v>
      </c>
      <c r="AC78" s="613">
        <f t="shared" si="119"/>
        <v>0</v>
      </c>
      <c r="AD78" s="613">
        <f t="shared" si="120"/>
        <v>0</v>
      </c>
      <c r="AE78" s="613">
        <f t="shared" si="121"/>
        <v>213</v>
      </c>
      <c r="AF78" s="613">
        <f t="shared" si="122"/>
        <v>0</v>
      </c>
      <c r="AG78" s="613">
        <f t="shared" si="123"/>
        <v>0</v>
      </c>
      <c r="AH78" s="406">
        <f t="shared" si="124"/>
        <v>0</v>
      </c>
      <c r="AI78" s="613">
        <f t="shared" si="125"/>
        <v>0</v>
      </c>
      <c r="AJ78" s="613">
        <f t="shared" si="126"/>
        <v>0</v>
      </c>
      <c r="AK78" s="613">
        <f t="shared" si="127"/>
        <v>0</v>
      </c>
      <c r="AL78" s="613">
        <f t="shared" si="128"/>
        <v>0</v>
      </c>
      <c r="AM78" s="613">
        <f t="shared" si="129"/>
        <v>0</v>
      </c>
      <c r="AN78" s="613">
        <f t="shared" si="130"/>
        <v>0</v>
      </c>
      <c r="AO78" s="613">
        <f t="shared" si="131"/>
        <v>0</v>
      </c>
      <c r="AP78" s="406">
        <f t="shared" si="132"/>
        <v>0</v>
      </c>
      <c r="AQ78" s="406">
        <f t="shared" si="133"/>
        <v>0</v>
      </c>
      <c r="AR78" s="613">
        <f t="shared" si="134"/>
        <v>0</v>
      </c>
      <c r="AS78" s="613">
        <f t="shared" si="135"/>
        <v>0</v>
      </c>
      <c r="AT78" s="613">
        <f t="shared" si="136"/>
        <v>0</v>
      </c>
      <c r="AU78" s="626">
        <f t="shared" si="137"/>
        <v>917</v>
      </c>
      <c r="AV78" s="75" t="str">
        <f t="shared" si="159"/>
        <v>790ESSC24</v>
      </c>
      <c r="AW78" s="872" t="s">
        <v>666</v>
      </c>
      <c r="AX78" s="872">
        <v>790</v>
      </c>
      <c r="AY78" s="872" t="s">
        <v>600</v>
      </c>
      <c r="AZ78" s="873">
        <v>1368</v>
      </c>
    </row>
    <row r="79" spans="2:52" ht="15" customHeight="1">
      <c r="B79" s="31" t="str">
        <f t="shared" si="141"/>
        <v>887EPS010</v>
      </c>
      <c r="C79" s="31" t="str">
        <f t="shared" si="142"/>
        <v>887EPS037</v>
      </c>
      <c r="D79" s="31" t="str">
        <f t="shared" si="143"/>
        <v>887EPS016</v>
      </c>
      <c r="E79" s="31" t="str">
        <f t="shared" si="144"/>
        <v>887EPS002</v>
      </c>
      <c r="F79" s="31" t="str">
        <f t="shared" si="138"/>
        <v>887EPS005</v>
      </c>
      <c r="G79" s="31" t="str">
        <f t="shared" si="139"/>
        <v>887EPS040</v>
      </c>
      <c r="H79" s="31" t="str">
        <f t="shared" si="145"/>
        <v>887ESSC24</v>
      </c>
      <c r="I79" s="31" t="str">
        <f t="shared" si="146"/>
        <v>887EAS016</v>
      </c>
      <c r="J79" s="31" t="str">
        <f t="shared" si="147"/>
        <v>887EPS042</v>
      </c>
      <c r="K79" s="31" t="str">
        <f t="shared" si="148"/>
        <v>887EAS027</v>
      </c>
      <c r="L79" s="31" t="str">
        <f t="shared" si="149"/>
        <v>887ESSC91</v>
      </c>
      <c r="M79" s="31" t="str">
        <f t="shared" si="150"/>
        <v>887EPS008</v>
      </c>
      <c r="N79" s="31" t="str">
        <f t="shared" si="151"/>
        <v>887EPSIC3</v>
      </c>
      <c r="O79" s="31" t="str">
        <f t="shared" si="152"/>
        <v>887EPS018</v>
      </c>
      <c r="P79" s="31" t="str">
        <f t="shared" si="153"/>
        <v>887ESSC07</v>
      </c>
      <c r="Q79" s="31" t="str">
        <f t="shared" si="154"/>
        <v>887EPS017</v>
      </c>
      <c r="R79" s="31" t="str">
        <f t="shared" si="155"/>
        <v>887EPS041</v>
      </c>
      <c r="S79" s="31" t="str">
        <f t="shared" si="156"/>
        <v>887EPS048</v>
      </c>
      <c r="T79" s="31" t="str">
        <f t="shared" si="157"/>
        <v>887CCFC55</v>
      </c>
      <c r="U79" s="31" t="str">
        <f t="shared" si="140"/>
        <v>887EPS012</v>
      </c>
      <c r="V79" s="31" t="str">
        <f t="shared" si="158"/>
        <v>887EPS001</v>
      </c>
      <c r="W79" s="449" t="s">
        <v>372</v>
      </c>
      <c r="X79" s="447" t="s">
        <v>493</v>
      </c>
      <c r="Y79" s="495">
        <v>854</v>
      </c>
      <c r="Z79" s="612">
        <f t="shared" si="116"/>
        <v>0</v>
      </c>
      <c r="AA79" s="613">
        <f t="shared" si="117"/>
        <v>454</v>
      </c>
      <c r="AB79" s="613">
        <f t="shared" si="118"/>
        <v>0</v>
      </c>
      <c r="AC79" s="613">
        <f t="shared" si="119"/>
        <v>2</v>
      </c>
      <c r="AD79" s="613">
        <f t="shared" si="120"/>
        <v>0</v>
      </c>
      <c r="AE79" s="613">
        <f t="shared" si="121"/>
        <v>8</v>
      </c>
      <c r="AF79" s="613">
        <f t="shared" si="122"/>
        <v>769</v>
      </c>
      <c r="AG79" s="613">
        <f t="shared" si="123"/>
        <v>0</v>
      </c>
      <c r="AH79" s="406">
        <f t="shared" si="124"/>
        <v>7</v>
      </c>
      <c r="AI79" s="613">
        <f t="shared" si="125"/>
        <v>0</v>
      </c>
      <c r="AJ79" s="613">
        <f t="shared" si="126"/>
        <v>0</v>
      </c>
      <c r="AK79" s="613">
        <f t="shared" si="127"/>
        <v>0</v>
      </c>
      <c r="AL79" s="613">
        <f t="shared" si="128"/>
        <v>0</v>
      </c>
      <c r="AM79" s="613">
        <f t="shared" si="129"/>
        <v>0</v>
      </c>
      <c r="AN79" s="613">
        <f t="shared" si="130"/>
        <v>0</v>
      </c>
      <c r="AO79" s="613">
        <f t="shared" si="131"/>
        <v>0</v>
      </c>
      <c r="AP79" s="406">
        <f t="shared" si="132"/>
        <v>2</v>
      </c>
      <c r="AQ79" s="406">
        <f t="shared" si="133"/>
        <v>0</v>
      </c>
      <c r="AR79" s="613">
        <f t="shared" si="134"/>
        <v>0</v>
      </c>
      <c r="AS79" s="613">
        <f t="shared" si="135"/>
        <v>0</v>
      </c>
      <c r="AT79" s="613">
        <f t="shared" si="136"/>
        <v>0</v>
      </c>
      <c r="AU79" s="626">
        <f t="shared" si="137"/>
        <v>1233</v>
      </c>
      <c r="AV79" s="75" t="str">
        <f t="shared" si="159"/>
        <v>895EPS010</v>
      </c>
      <c r="AW79" s="872" t="s">
        <v>666</v>
      </c>
      <c r="AX79" s="872">
        <v>895</v>
      </c>
      <c r="AY79" s="872" t="s">
        <v>553</v>
      </c>
      <c r="AZ79" s="873">
        <v>4</v>
      </c>
    </row>
    <row r="80" spans="2:52" ht="15" customHeight="1">
      <c r="B80" s="31" t="str">
        <f t="shared" si="141"/>
        <v>EPS010</v>
      </c>
      <c r="C80" s="31" t="str">
        <f t="shared" si="142"/>
        <v>EPS037</v>
      </c>
      <c r="D80" s="31" t="str">
        <f t="shared" si="143"/>
        <v>EPS016</v>
      </c>
      <c r="E80" s="31" t="str">
        <f t="shared" si="144"/>
        <v>EPS002</v>
      </c>
      <c r="F80" s="31" t="str">
        <f t="shared" si="138"/>
        <v>EPS005</v>
      </c>
      <c r="G80" s="31" t="str">
        <f t="shared" si="139"/>
        <v>EPS040</v>
      </c>
      <c r="H80" s="31" t="str">
        <f t="shared" si="145"/>
        <v>ESSC24</v>
      </c>
      <c r="I80" s="31" t="str">
        <f t="shared" si="146"/>
        <v>EAS016</v>
      </c>
      <c r="J80" s="31" t="str">
        <f t="shared" si="147"/>
        <v>EPS042</v>
      </c>
      <c r="K80" s="31" t="str">
        <f t="shared" si="148"/>
        <v>EAS027</v>
      </c>
      <c r="L80" s="31" t="str">
        <f t="shared" si="149"/>
        <v>ESSC91</v>
      </c>
      <c r="M80" s="31" t="str">
        <f t="shared" si="150"/>
        <v>EPS008</v>
      </c>
      <c r="N80" s="31" t="str">
        <f t="shared" si="151"/>
        <v>EPSIC3</v>
      </c>
      <c r="O80" s="31" t="str">
        <f t="shared" si="152"/>
        <v>EPS018</v>
      </c>
      <c r="P80" s="31" t="str">
        <f t="shared" si="153"/>
        <v>ESSC07</v>
      </c>
      <c r="Q80" s="31" t="str">
        <f t="shared" si="154"/>
        <v>EPS017</v>
      </c>
      <c r="R80" s="31" t="str">
        <f t="shared" si="155"/>
        <v>EPS041</v>
      </c>
      <c r="S80" s="31" t="str">
        <f t="shared" si="156"/>
        <v>EPS048</v>
      </c>
      <c r="T80" s="31" t="str">
        <f t="shared" si="157"/>
        <v>CCFC55</v>
      </c>
      <c r="U80" s="31" t="str">
        <f t="shared" si="140"/>
        <v>EPS012</v>
      </c>
      <c r="V80" s="31" t="str">
        <f t="shared" si="158"/>
        <v>EPS001</v>
      </c>
      <c r="W80" s="449" t="s">
        <v>373</v>
      </c>
      <c r="X80" s="447" t="s">
        <v>493</v>
      </c>
      <c r="Y80" s="495">
        <v>887</v>
      </c>
      <c r="Z80" s="612">
        <f t="shared" si="116"/>
        <v>8509</v>
      </c>
      <c r="AA80" s="613">
        <f t="shared" si="117"/>
        <v>2944</v>
      </c>
      <c r="AB80" s="613">
        <f t="shared" si="118"/>
        <v>1379</v>
      </c>
      <c r="AC80" s="613">
        <f t="shared" si="119"/>
        <v>1759</v>
      </c>
      <c r="AD80" s="613">
        <f t="shared" si="120"/>
        <v>0</v>
      </c>
      <c r="AE80" s="613">
        <f t="shared" si="121"/>
        <v>1214</v>
      </c>
      <c r="AF80" s="613">
        <f t="shared" si="122"/>
        <v>1123</v>
      </c>
      <c r="AG80" s="613">
        <f t="shared" si="123"/>
        <v>0</v>
      </c>
      <c r="AH80" s="406">
        <f t="shared" si="124"/>
        <v>5</v>
      </c>
      <c r="AI80" s="613">
        <f t="shared" si="125"/>
        <v>0</v>
      </c>
      <c r="AJ80" s="613">
        <f t="shared" si="126"/>
        <v>0</v>
      </c>
      <c r="AK80" s="613">
        <f t="shared" si="127"/>
        <v>0</v>
      </c>
      <c r="AL80" s="613">
        <f t="shared" si="128"/>
        <v>0</v>
      </c>
      <c r="AM80" s="613">
        <f t="shared" si="129"/>
        <v>0</v>
      </c>
      <c r="AN80" s="613">
        <f t="shared" si="130"/>
        <v>0</v>
      </c>
      <c r="AO80" s="613">
        <f t="shared" si="131"/>
        <v>0</v>
      </c>
      <c r="AP80" s="406">
        <f t="shared" si="132"/>
        <v>3</v>
      </c>
      <c r="AQ80" s="406">
        <f t="shared" si="133"/>
        <v>0</v>
      </c>
      <c r="AR80" s="613">
        <f t="shared" si="134"/>
        <v>0</v>
      </c>
      <c r="AS80" s="613">
        <f t="shared" si="135"/>
        <v>0</v>
      </c>
      <c r="AT80" s="613">
        <f t="shared" si="136"/>
        <v>0</v>
      </c>
      <c r="AU80" s="626">
        <f t="shared" si="137"/>
        <v>16928</v>
      </c>
      <c r="AV80" s="75" t="str">
        <f t="shared" si="159"/>
        <v>895EPS037</v>
      </c>
      <c r="AW80" s="872" t="s">
        <v>666</v>
      </c>
      <c r="AX80" s="872">
        <v>895</v>
      </c>
      <c r="AY80" s="872" t="s">
        <v>554</v>
      </c>
      <c r="AZ80" s="873">
        <v>716</v>
      </c>
    </row>
    <row r="81" spans="2:52" ht="15" customHeight="1">
      <c r="B81" s="31" t="str">
        <f t="shared" si="141"/>
        <v>2EPS010</v>
      </c>
      <c r="C81" s="31" t="str">
        <f t="shared" si="142"/>
        <v>2EPS037</v>
      </c>
      <c r="D81" s="31" t="str">
        <f t="shared" si="143"/>
        <v>2EPS016</v>
      </c>
      <c r="E81" s="31" t="str">
        <f t="shared" si="144"/>
        <v>2EPS002</v>
      </c>
      <c r="F81" s="31" t="str">
        <f t="shared" si="138"/>
        <v>2EPS005</v>
      </c>
      <c r="G81" s="31" t="str">
        <f t="shared" si="139"/>
        <v>2EPS040</v>
      </c>
      <c r="H81" s="31" t="str">
        <f t="shared" si="145"/>
        <v>2ESSC24</v>
      </c>
      <c r="I81" s="31" t="str">
        <f t="shared" si="146"/>
        <v>2EAS016</v>
      </c>
      <c r="J81" s="31" t="str">
        <f t="shared" si="147"/>
        <v>2EPS042</v>
      </c>
      <c r="K81" s="31" t="str">
        <f t="shared" si="148"/>
        <v>2EAS027</v>
      </c>
      <c r="L81" s="31" t="str">
        <f t="shared" si="149"/>
        <v>2ESSC91</v>
      </c>
      <c r="M81" s="31" t="str">
        <f t="shared" si="150"/>
        <v>2EPS008</v>
      </c>
      <c r="N81" s="31" t="str">
        <f t="shared" si="151"/>
        <v>2EPSIC3</v>
      </c>
      <c r="O81" s="31" t="str">
        <f t="shared" si="152"/>
        <v>2EPS018</v>
      </c>
      <c r="P81" s="31" t="str">
        <f t="shared" si="153"/>
        <v>2ESSC07</v>
      </c>
      <c r="Q81" s="31" t="str">
        <f t="shared" si="154"/>
        <v>2EPS017</v>
      </c>
      <c r="R81" s="31" t="str">
        <f t="shared" si="155"/>
        <v>2EPS041</v>
      </c>
      <c r="S81" s="31" t="str">
        <f t="shared" si="156"/>
        <v>2EPS048</v>
      </c>
      <c r="T81" s="31" t="str">
        <f t="shared" si="157"/>
        <v>2CCFC55</v>
      </c>
      <c r="U81" s="31" t="str">
        <f t="shared" si="140"/>
        <v>2EPS012</v>
      </c>
      <c r="V81" s="31" t="str">
        <f t="shared" si="158"/>
        <v>2EPS001</v>
      </c>
      <c r="W81" s="618" t="s">
        <v>494</v>
      </c>
      <c r="X81" s="140"/>
      <c r="Y81" s="496"/>
      <c r="Z81" s="620">
        <f>SUM(Z82:Z104)</f>
        <v>225920</v>
      </c>
      <c r="AA81" s="620">
        <f t="shared" ref="AA81:AP81" si="160">SUM(AA82:AA104)</f>
        <v>105888</v>
      </c>
      <c r="AB81" s="620">
        <f t="shared" si="160"/>
        <v>22283</v>
      </c>
      <c r="AC81" s="620">
        <f t="shared" si="160"/>
        <v>23139</v>
      </c>
      <c r="AD81" s="620">
        <f t="shared" si="160"/>
        <v>13092</v>
      </c>
      <c r="AE81" s="620">
        <f t="shared" si="160"/>
        <v>19927</v>
      </c>
      <c r="AF81" s="620">
        <f t="shared" si="160"/>
        <v>379</v>
      </c>
      <c r="AG81" s="620">
        <f t="shared" si="160"/>
        <v>582</v>
      </c>
      <c r="AH81" s="573">
        <f t="shared" si="160"/>
        <v>22</v>
      </c>
      <c r="AI81" s="620">
        <f t="shared" si="160"/>
        <v>0</v>
      </c>
      <c r="AJ81" s="620">
        <f t="shared" si="160"/>
        <v>1543</v>
      </c>
      <c r="AK81" s="620">
        <f t="shared" si="160"/>
        <v>91</v>
      </c>
      <c r="AL81" s="620">
        <f t="shared" si="160"/>
        <v>0</v>
      </c>
      <c r="AM81" s="620">
        <f t="shared" si="160"/>
        <v>10</v>
      </c>
      <c r="AN81" s="620">
        <f t="shared" si="160"/>
        <v>2</v>
      </c>
      <c r="AO81" s="620">
        <f t="shared" si="160"/>
        <v>0</v>
      </c>
      <c r="AP81" s="573">
        <f t="shared" si="160"/>
        <v>442</v>
      </c>
      <c r="AQ81" s="573">
        <f>SUM(AQ82:AQ104)</f>
        <v>1</v>
      </c>
      <c r="AR81" s="620">
        <f>SUM(AR82:AR104)</f>
        <v>0</v>
      </c>
      <c r="AS81" s="620">
        <f>SUM(AS82:AS104)</f>
        <v>0</v>
      </c>
      <c r="AT81" s="620">
        <f>SUM(AT82:AT104)</f>
        <v>0</v>
      </c>
      <c r="AU81" s="620">
        <f>SUM(AU82:AU104)</f>
        <v>412857</v>
      </c>
      <c r="AV81" s="75" t="str">
        <f t="shared" si="159"/>
        <v>895EPS040</v>
      </c>
      <c r="AW81" s="872" t="s">
        <v>666</v>
      </c>
      <c r="AX81" s="872">
        <v>895</v>
      </c>
      <c r="AY81" s="872" t="s">
        <v>557</v>
      </c>
      <c r="AZ81" s="873">
        <v>108</v>
      </c>
    </row>
    <row r="82" spans="2:52" ht="15" customHeight="1">
      <c r="B82" s="31" t="str">
        <f t="shared" si="141"/>
        <v>21EPS010</v>
      </c>
      <c r="C82" s="31" t="str">
        <f t="shared" si="142"/>
        <v>21EPS037</v>
      </c>
      <c r="D82" s="31" t="str">
        <f t="shared" si="143"/>
        <v>21EPS016</v>
      </c>
      <c r="E82" s="31" t="str">
        <f t="shared" si="144"/>
        <v>21EPS002</v>
      </c>
      <c r="F82" s="31" t="str">
        <f t="shared" si="138"/>
        <v>21EPS005</v>
      </c>
      <c r="G82" s="31" t="str">
        <f t="shared" si="139"/>
        <v>21EPS040</v>
      </c>
      <c r="H82" s="31" t="str">
        <f t="shared" si="145"/>
        <v>21ESSC24</v>
      </c>
      <c r="I82" s="31" t="str">
        <f t="shared" si="146"/>
        <v>21EAS016</v>
      </c>
      <c r="J82" s="31" t="str">
        <f t="shared" si="147"/>
        <v>21EPS042</v>
      </c>
      <c r="K82" s="31" t="str">
        <f t="shared" si="148"/>
        <v>21EAS027</v>
      </c>
      <c r="L82" s="31" t="str">
        <f t="shared" si="149"/>
        <v>21ESSC91</v>
      </c>
      <c r="M82" s="31" t="str">
        <f t="shared" si="150"/>
        <v>21EPS008</v>
      </c>
      <c r="N82" s="31" t="str">
        <f t="shared" si="151"/>
        <v>21EPSIC3</v>
      </c>
      <c r="O82" s="31" t="str">
        <f t="shared" si="152"/>
        <v>21EPS018</v>
      </c>
      <c r="P82" s="31" t="str">
        <f t="shared" si="153"/>
        <v>21ESSC07</v>
      </c>
      <c r="Q82" s="31" t="str">
        <f t="shared" si="154"/>
        <v>21EPS017</v>
      </c>
      <c r="R82" s="31" t="str">
        <f t="shared" si="155"/>
        <v>21EPS041</v>
      </c>
      <c r="S82" s="31" t="str">
        <f t="shared" si="156"/>
        <v>21EPS048</v>
      </c>
      <c r="T82" s="31" t="str">
        <f t="shared" si="157"/>
        <v>21CCFC55</v>
      </c>
      <c r="U82" s="31" t="str">
        <f t="shared" si="140"/>
        <v>21EPS012</v>
      </c>
      <c r="V82" s="31" t="str">
        <f t="shared" si="158"/>
        <v>21EPS001</v>
      </c>
      <c r="W82" s="449" t="s">
        <v>375</v>
      </c>
      <c r="X82" s="447" t="s">
        <v>494</v>
      </c>
      <c r="Y82" s="495">
        <v>2</v>
      </c>
      <c r="Z82" s="612">
        <f t="shared" ref="Z82:Z104" si="161">IFERROR(VLOOKUP(B81,$AV$7:$AZ$950,5,0),0)</f>
        <v>9</v>
      </c>
      <c r="AA82" s="613">
        <f t="shared" ref="AA82:AA104" si="162">IFERROR(VLOOKUP(C81,$AV$7:$AZ$950,5,0),0)+AP82</f>
        <v>1795</v>
      </c>
      <c r="AB82" s="613">
        <f t="shared" ref="AB82:AB104" si="163">IFERROR(VLOOKUP(D81,$AV$7:$AZ$950,5,0),0)</f>
        <v>0</v>
      </c>
      <c r="AC82" s="613">
        <f t="shared" ref="AC82:AC104" si="164">IFERROR(VLOOKUP(E81,$AV$7:$AZ$950,5,0),0)</f>
        <v>0</v>
      </c>
      <c r="AD82" s="613">
        <f t="shared" ref="AD82:AD104" si="165">IFERROR(VLOOKUP(F81,$AV$7:$AZ$950,5,0),0)</f>
        <v>0</v>
      </c>
      <c r="AE82" s="613">
        <f t="shared" ref="AE82:AE104" si="166">IFERROR(VLOOKUP(G81,$AV$7:$AZ$950,5,0),0)</f>
        <v>768</v>
      </c>
      <c r="AF82" s="613">
        <f t="shared" ref="AF82:AF104" si="167">IFERROR(VLOOKUP(H81,$AV$7:$AZ$950,5,0),0)+AH82</f>
        <v>300</v>
      </c>
      <c r="AG82" s="613">
        <f t="shared" ref="AG82:AG104" si="168">IFERROR(VLOOKUP(I81,$AV$7:$AZ$950,5,0),0)</f>
        <v>1</v>
      </c>
      <c r="AH82" s="406">
        <f t="shared" ref="AH82:AH104" si="169">IFERROR(VLOOKUP(J81,$AV$7:$AZ$950,5,0),0)</f>
        <v>4</v>
      </c>
      <c r="AI82" s="613">
        <f t="shared" ref="AI82:AI104" si="170">IFERROR(VLOOKUP(K81,$AV$7:$AZ$950,5,0),0)</f>
        <v>0</v>
      </c>
      <c r="AJ82" s="613">
        <f t="shared" ref="AJ82:AJ104" si="171">IFERROR(VLOOKUP(L81,$AV$7:$AZ$950,5,0),0)</f>
        <v>0</v>
      </c>
      <c r="AK82" s="613">
        <f t="shared" ref="AK82:AK104" si="172">IFERROR(VLOOKUP(M81,$AV$7:$AZ$950,5,0),0)</f>
        <v>0</v>
      </c>
      <c r="AL82" s="613">
        <f t="shared" ref="AL82:AL104" si="173">IFERROR(VLOOKUP(N81,$AV$7:$AZ$950,5,0),0)</f>
        <v>0</v>
      </c>
      <c r="AM82" s="613">
        <f t="shared" ref="AM82:AM104" si="174">IFERROR(VLOOKUP(O81,$AV$7:$AZ$950,5,0),0)</f>
        <v>0</v>
      </c>
      <c r="AN82" s="613">
        <f t="shared" ref="AN82:AN104" si="175">IFERROR(VLOOKUP(P81,$AV$7:$AZ$950,5,0),0)+AQ82</f>
        <v>0</v>
      </c>
      <c r="AO82" s="613">
        <f t="shared" ref="AO82:AO104" si="176">IFERROR(VLOOKUP(Q81,$AV$7:$AZ$950,5,0),0)</f>
        <v>0</v>
      </c>
      <c r="AP82" s="406">
        <f t="shared" ref="AP82:AP104" si="177">IFERROR(VLOOKUP(R81,$AV$7:$AZ$950,5,0),0)</f>
        <v>2</v>
      </c>
      <c r="AQ82" s="406">
        <f t="shared" ref="AQ82:AQ104" si="178">IFERROR(VLOOKUP(S81,$AV$7:$AZ$950,5,0),0)</f>
        <v>0</v>
      </c>
      <c r="AR82" s="613">
        <f t="shared" ref="AR82:AR104" si="179">IFERROR(VLOOKUP(T81,$AV$7:$AZ$950,5,0),0)</f>
        <v>0</v>
      </c>
      <c r="AS82" s="613">
        <f t="shared" ref="AS82:AS104" si="180">IFERROR(VLOOKUP(U81,$AV$7:$AZ$950,5,0),0)</f>
        <v>0</v>
      </c>
      <c r="AT82" s="613">
        <f t="shared" ref="AT82:AT104" si="181">IFERROR(VLOOKUP(V81,$AV$7:$AZ$950,5,0),0)</f>
        <v>0</v>
      </c>
      <c r="AU82" s="626">
        <f t="shared" ref="AU82:AU104" si="182">SUM(Z82:AT82)-AH82-AP82</f>
        <v>2873</v>
      </c>
      <c r="AV82" s="75" t="str">
        <f t="shared" si="159"/>
        <v>895EPS041</v>
      </c>
      <c r="AW82" s="872" t="s">
        <v>666</v>
      </c>
      <c r="AX82" s="872">
        <v>895</v>
      </c>
      <c r="AY82" s="872" t="s">
        <v>598</v>
      </c>
      <c r="AZ82" s="873">
        <v>2</v>
      </c>
    </row>
    <row r="83" spans="2:52" ht="15" customHeight="1">
      <c r="B83" s="31" t="str">
        <f t="shared" si="141"/>
        <v>55EPS010</v>
      </c>
      <c r="C83" s="31" t="str">
        <f t="shared" si="142"/>
        <v>55EPS037</v>
      </c>
      <c r="D83" s="31" t="str">
        <f t="shared" si="143"/>
        <v>55EPS016</v>
      </c>
      <c r="E83" s="31" t="str">
        <f t="shared" si="144"/>
        <v>55EPS002</v>
      </c>
      <c r="F83" s="31" t="str">
        <f t="shared" si="138"/>
        <v>55EPS005</v>
      </c>
      <c r="G83" s="31" t="str">
        <f t="shared" si="139"/>
        <v>55EPS040</v>
      </c>
      <c r="H83" s="31" t="str">
        <f t="shared" si="145"/>
        <v>55ESSC24</v>
      </c>
      <c r="I83" s="31" t="str">
        <f t="shared" si="146"/>
        <v>55EAS016</v>
      </c>
      <c r="J83" s="31" t="str">
        <f t="shared" si="147"/>
        <v>55EPS042</v>
      </c>
      <c r="K83" s="31" t="str">
        <f t="shared" si="148"/>
        <v>55EAS027</v>
      </c>
      <c r="L83" s="31" t="str">
        <f t="shared" si="149"/>
        <v>55ESSC91</v>
      </c>
      <c r="M83" s="31" t="str">
        <f t="shared" si="150"/>
        <v>55EPS008</v>
      </c>
      <c r="N83" s="31" t="str">
        <f t="shared" si="151"/>
        <v>55EPSIC3</v>
      </c>
      <c r="O83" s="31" t="str">
        <f t="shared" si="152"/>
        <v>55EPS018</v>
      </c>
      <c r="P83" s="31" t="str">
        <f t="shared" si="153"/>
        <v>55ESSC07</v>
      </c>
      <c r="Q83" s="31" t="str">
        <f t="shared" si="154"/>
        <v>55EPS017</v>
      </c>
      <c r="R83" s="31" t="str">
        <f t="shared" si="155"/>
        <v>55EPS041</v>
      </c>
      <c r="S83" s="31" t="str">
        <f t="shared" si="156"/>
        <v>55EPS048</v>
      </c>
      <c r="T83" s="31" t="str">
        <f t="shared" si="157"/>
        <v>55CCFC55</v>
      </c>
      <c r="U83" s="31" t="str">
        <f t="shared" si="140"/>
        <v>55EPS012</v>
      </c>
      <c r="V83" s="31" t="str">
        <f t="shared" si="158"/>
        <v>55EPS001</v>
      </c>
      <c r="W83" s="449" t="s">
        <v>376</v>
      </c>
      <c r="X83" s="447" t="s">
        <v>494</v>
      </c>
      <c r="Y83" s="495">
        <v>21</v>
      </c>
      <c r="Z83" s="612">
        <f t="shared" si="161"/>
        <v>0</v>
      </c>
      <c r="AA83" s="613">
        <f t="shared" si="162"/>
        <v>362</v>
      </c>
      <c r="AB83" s="613">
        <f t="shared" si="163"/>
        <v>0</v>
      </c>
      <c r="AC83" s="613">
        <f t="shared" si="164"/>
        <v>0</v>
      </c>
      <c r="AD83" s="613">
        <f t="shared" si="165"/>
        <v>0</v>
      </c>
      <c r="AE83" s="613">
        <f t="shared" si="166"/>
        <v>164</v>
      </c>
      <c r="AF83" s="613">
        <f t="shared" si="167"/>
        <v>0</v>
      </c>
      <c r="AG83" s="613">
        <f t="shared" si="168"/>
        <v>0</v>
      </c>
      <c r="AH83" s="406">
        <f t="shared" si="169"/>
        <v>0</v>
      </c>
      <c r="AI83" s="613">
        <f t="shared" si="170"/>
        <v>0</v>
      </c>
      <c r="AJ83" s="613">
        <f t="shared" si="171"/>
        <v>0</v>
      </c>
      <c r="AK83" s="613">
        <f t="shared" si="172"/>
        <v>0</v>
      </c>
      <c r="AL83" s="613">
        <f t="shared" si="173"/>
        <v>0</v>
      </c>
      <c r="AM83" s="613">
        <f t="shared" si="174"/>
        <v>0</v>
      </c>
      <c r="AN83" s="613">
        <f t="shared" si="175"/>
        <v>0</v>
      </c>
      <c r="AO83" s="613">
        <f t="shared" si="176"/>
        <v>0</v>
      </c>
      <c r="AP83" s="406">
        <f t="shared" si="177"/>
        <v>1</v>
      </c>
      <c r="AQ83" s="406">
        <f t="shared" si="178"/>
        <v>0</v>
      </c>
      <c r="AR83" s="613">
        <f t="shared" si="179"/>
        <v>0</v>
      </c>
      <c r="AS83" s="613">
        <f t="shared" si="180"/>
        <v>0</v>
      </c>
      <c r="AT83" s="613">
        <f t="shared" si="181"/>
        <v>0</v>
      </c>
      <c r="AU83" s="626">
        <f t="shared" si="182"/>
        <v>526</v>
      </c>
      <c r="AV83" s="75" t="str">
        <f t="shared" si="159"/>
        <v>895EPS042</v>
      </c>
      <c r="AW83" s="872" t="s">
        <v>666</v>
      </c>
      <c r="AX83" s="872">
        <v>895</v>
      </c>
      <c r="AY83" s="872" t="s">
        <v>559</v>
      </c>
      <c r="AZ83" s="873">
        <v>14</v>
      </c>
    </row>
    <row r="84" spans="2:52" ht="15" customHeight="1">
      <c r="B84" s="31" t="str">
        <f t="shared" si="141"/>
        <v>148EPS010</v>
      </c>
      <c r="C84" s="31" t="str">
        <f t="shared" si="142"/>
        <v>148EPS037</v>
      </c>
      <c r="D84" s="31" t="str">
        <f t="shared" si="143"/>
        <v>148EPS016</v>
      </c>
      <c r="E84" s="31" t="str">
        <f t="shared" si="144"/>
        <v>148EPS002</v>
      </c>
      <c r="F84" s="31" t="str">
        <f t="shared" si="138"/>
        <v>148EPS005</v>
      </c>
      <c r="G84" s="31" t="str">
        <f t="shared" si="139"/>
        <v>148EPS040</v>
      </c>
      <c r="H84" s="31" t="str">
        <f t="shared" si="145"/>
        <v>148ESSC24</v>
      </c>
      <c r="I84" s="31" t="str">
        <f t="shared" si="146"/>
        <v>148EAS016</v>
      </c>
      <c r="J84" s="31" t="str">
        <f t="shared" si="147"/>
        <v>148EPS042</v>
      </c>
      <c r="K84" s="31" t="str">
        <f t="shared" si="148"/>
        <v>148EAS027</v>
      </c>
      <c r="L84" s="31" t="str">
        <f t="shared" si="149"/>
        <v>148ESSC91</v>
      </c>
      <c r="M84" s="31" t="str">
        <f t="shared" si="150"/>
        <v>148EPS008</v>
      </c>
      <c r="N84" s="31" t="str">
        <f t="shared" si="151"/>
        <v>148EPSIC3</v>
      </c>
      <c r="O84" s="31" t="str">
        <f t="shared" si="152"/>
        <v>148EPS018</v>
      </c>
      <c r="P84" s="31" t="str">
        <f t="shared" si="153"/>
        <v>148ESSC07</v>
      </c>
      <c r="Q84" s="31" t="str">
        <f t="shared" si="154"/>
        <v>148EPS017</v>
      </c>
      <c r="R84" s="31" t="str">
        <f t="shared" si="155"/>
        <v>148EPS041</v>
      </c>
      <c r="S84" s="31" t="str">
        <f t="shared" si="156"/>
        <v>148EPS048</v>
      </c>
      <c r="T84" s="31" t="str">
        <f t="shared" si="157"/>
        <v>148CCFC55</v>
      </c>
      <c r="U84" s="31" t="str">
        <f t="shared" si="140"/>
        <v>148EPS012</v>
      </c>
      <c r="V84" s="31" t="str">
        <f t="shared" si="158"/>
        <v>148EPS001</v>
      </c>
      <c r="W84" s="449" t="s">
        <v>377</v>
      </c>
      <c r="X84" s="447" t="s">
        <v>494</v>
      </c>
      <c r="Y84" s="495">
        <v>55</v>
      </c>
      <c r="Z84" s="612">
        <f t="shared" si="161"/>
        <v>0</v>
      </c>
      <c r="AA84" s="613">
        <f t="shared" si="162"/>
        <v>296</v>
      </c>
      <c r="AB84" s="613">
        <f t="shared" si="163"/>
        <v>0</v>
      </c>
      <c r="AC84" s="613">
        <f t="shared" si="164"/>
        <v>0</v>
      </c>
      <c r="AD84" s="613">
        <f t="shared" si="165"/>
        <v>0</v>
      </c>
      <c r="AE84" s="613">
        <f t="shared" si="166"/>
        <v>237</v>
      </c>
      <c r="AF84" s="613">
        <f t="shared" si="167"/>
        <v>0</v>
      </c>
      <c r="AG84" s="613">
        <f t="shared" si="168"/>
        <v>0</v>
      </c>
      <c r="AH84" s="406">
        <f t="shared" si="169"/>
        <v>0</v>
      </c>
      <c r="AI84" s="613">
        <f t="shared" si="170"/>
        <v>0</v>
      </c>
      <c r="AJ84" s="613">
        <f t="shared" si="171"/>
        <v>0</v>
      </c>
      <c r="AK84" s="613">
        <f t="shared" si="172"/>
        <v>0</v>
      </c>
      <c r="AL84" s="613">
        <f t="shared" si="173"/>
        <v>0</v>
      </c>
      <c r="AM84" s="613">
        <f t="shared" si="174"/>
        <v>0</v>
      </c>
      <c r="AN84" s="613">
        <f t="shared" si="175"/>
        <v>0</v>
      </c>
      <c r="AO84" s="613">
        <f t="shared" si="176"/>
        <v>0</v>
      </c>
      <c r="AP84" s="406">
        <f t="shared" si="177"/>
        <v>0</v>
      </c>
      <c r="AQ84" s="406">
        <f t="shared" si="178"/>
        <v>0</v>
      </c>
      <c r="AR84" s="613">
        <f t="shared" si="179"/>
        <v>0</v>
      </c>
      <c r="AS84" s="613">
        <f t="shared" si="180"/>
        <v>0</v>
      </c>
      <c r="AT84" s="613">
        <f t="shared" si="181"/>
        <v>0</v>
      </c>
      <c r="AU84" s="626">
        <f t="shared" si="182"/>
        <v>533</v>
      </c>
      <c r="AV84" s="75" t="str">
        <f t="shared" si="159"/>
        <v>895EPSIC3</v>
      </c>
      <c r="AW84" s="872" t="s">
        <v>666</v>
      </c>
      <c r="AX84" s="872">
        <v>895</v>
      </c>
      <c r="AY84" s="872" t="s">
        <v>567</v>
      </c>
      <c r="AZ84" s="873">
        <v>51</v>
      </c>
    </row>
    <row r="85" spans="2:52" ht="15" customHeight="1">
      <c r="B85" s="31" t="str">
        <f t="shared" si="141"/>
        <v>197EPS010</v>
      </c>
      <c r="C85" s="31" t="str">
        <f t="shared" si="142"/>
        <v>197EPS037</v>
      </c>
      <c r="D85" s="31" t="str">
        <f t="shared" si="143"/>
        <v>197EPS016</v>
      </c>
      <c r="E85" s="31" t="str">
        <f t="shared" si="144"/>
        <v>197EPS002</v>
      </c>
      <c r="F85" s="31" t="str">
        <f t="shared" si="138"/>
        <v>197EPS005</v>
      </c>
      <c r="G85" s="31" t="str">
        <f t="shared" si="139"/>
        <v>197EPS040</v>
      </c>
      <c r="H85" s="31" t="str">
        <f t="shared" si="145"/>
        <v>197ESSC24</v>
      </c>
      <c r="I85" s="31" t="str">
        <f t="shared" si="146"/>
        <v>197EAS016</v>
      </c>
      <c r="J85" s="31" t="str">
        <f t="shared" si="147"/>
        <v>197EPS042</v>
      </c>
      <c r="K85" s="31" t="str">
        <f t="shared" si="148"/>
        <v>197EAS027</v>
      </c>
      <c r="L85" s="31" t="str">
        <f t="shared" si="149"/>
        <v>197ESSC91</v>
      </c>
      <c r="M85" s="31" t="str">
        <f t="shared" si="150"/>
        <v>197EPS008</v>
      </c>
      <c r="N85" s="31" t="str">
        <f t="shared" si="151"/>
        <v>197EPSIC3</v>
      </c>
      <c r="O85" s="31" t="str">
        <f t="shared" si="152"/>
        <v>197EPS018</v>
      </c>
      <c r="P85" s="31" t="str">
        <f t="shared" si="153"/>
        <v>197ESSC07</v>
      </c>
      <c r="Q85" s="31" t="str">
        <f t="shared" si="154"/>
        <v>197EPS017</v>
      </c>
      <c r="R85" s="31" t="str">
        <f t="shared" si="155"/>
        <v>197EPS041</v>
      </c>
      <c r="S85" s="31" t="str">
        <f t="shared" si="156"/>
        <v>197EPS048</v>
      </c>
      <c r="T85" s="31" t="str">
        <f t="shared" si="157"/>
        <v>197CCFC55</v>
      </c>
      <c r="U85" s="31" t="str">
        <f t="shared" si="140"/>
        <v>197EPS012</v>
      </c>
      <c r="V85" s="31" t="str">
        <f t="shared" si="158"/>
        <v>197EPS001</v>
      </c>
      <c r="W85" s="449" t="s">
        <v>378</v>
      </c>
      <c r="X85" s="447" t="s">
        <v>494</v>
      </c>
      <c r="Y85" s="495">
        <v>148</v>
      </c>
      <c r="Z85" s="612">
        <f t="shared" si="161"/>
        <v>18819</v>
      </c>
      <c r="AA85" s="613">
        <f t="shared" si="162"/>
        <v>11287</v>
      </c>
      <c r="AB85" s="613">
        <f t="shared" si="163"/>
        <v>3275</v>
      </c>
      <c r="AC85" s="613">
        <f t="shared" si="164"/>
        <v>0</v>
      </c>
      <c r="AD85" s="613">
        <f t="shared" si="165"/>
        <v>0</v>
      </c>
      <c r="AE85" s="613">
        <f t="shared" si="166"/>
        <v>1704</v>
      </c>
      <c r="AF85" s="613">
        <f t="shared" si="167"/>
        <v>0</v>
      </c>
      <c r="AG85" s="613">
        <f t="shared" si="168"/>
        <v>18</v>
      </c>
      <c r="AH85" s="406">
        <f t="shared" si="169"/>
        <v>0</v>
      </c>
      <c r="AI85" s="613">
        <f t="shared" si="170"/>
        <v>0</v>
      </c>
      <c r="AJ85" s="613">
        <f t="shared" si="171"/>
        <v>168</v>
      </c>
      <c r="AK85" s="613">
        <f t="shared" si="172"/>
        <v>0</v>
      </c>
      <c r="AL85" s="613">
        <f t="shared" si="173"/>
        <v>0</v>
      </c>
      <c r="AM85" s="613">
        <f t="shared" si="174"/>
        <v>0</v>
      </c>
      <c r="AN85" s="613">
        <f t="shared" si="175"/>
        <v>1</v>
      </c>
      <c r="AO85" s="613">
        <f t="shared" si="176"/>
        <v>0</v>
      </c>
      <c r="AP85" s="406">
        <f t="shared" si="177"/>
        <v>64</v>
      </c>
      <c r="AQ85" s="406">
        <f t="shared" si="178"/>
        <v>0</v>
      </c>
      <c r="AR85" s="613">
        <f t="shared" si="179"/>
        <v>0</v>
      </c>
      <c r="AS85" s="613">
        <f t="shared" si="180"/>
        <v>0</v>
      </c>
      <c r="AT85" s="613">
        <f t="shared" si="181"/>
        <v>0</v>
      </c>
      <c r="AU85" s="626">
        <f t="shared" si="182"/>
        <v>35272</v>
      </c>
      <c r="AV85" s="75" t="str">
        <f t="shared" si="159"/>
        <v>895ESSC24</v>
      </c>
      <c r="AW85" s="872" t="s">
        <v>666</v>
      </c>
      <c r="AX85" s="872">
        <v>895</v>
      </c>
      <c r="AY85" s="872" t="s">
        <v>600</v>
      </c>
      <c r="AZ85" s="873">
        <v>1151</v>
      </c>
    </row>
    <row r="86" spans="2:52" ht="15" customHeight="1">
      <c r="B86" s="31" t="str">
        <f t="shared" si="141"/>
        <v>206EPS010</v>
      </c>
      <c r="C86" s="31" t="str">
        <f t="shared" si="142"/>
        <v>206EPS037</v>
      </c>
      <c r="D86" s="31" t="str">
        <f t="shared" si="143"/>
        <v>206EPS016</v>
      </c>
      <c r="E86" s="31" t="str">
        <f t="shared" si="144"/>
        <v>206EPS002</v>
      </c>
      <c r="F86" s="31" t="str">
        <f t="shared" si="138"/>
        <v>206EPS005</v>
      </c>
      <c r="G86" s="31" t="str">
        <f t="shared" si="139"/>
        <v>206EPS040</v>
      </c>
      <c r="H86" s="31" t="str">
        <f t="shared" si="145"/>
        <v>206ESSC24</v>
      </c>
      <c r="I86" s="31" t="str">
        <f t="shared" si="146"/>
        <v>206EAS016</v>
      </c>
      <c r="J86" s="31" t="str">
        <f t="shared" si="147"/>
        <v>206EPS042</v>
      </c>
      <c r="K86" s="31" t="str">
        <f t="shared" si="148"/>
        <v>206EAS027</v>
      </c>
      <c r="L86" s="31" t="str">
        <f t="shared" si="149"/>
        <v>206ESSC91</v>
      </c>
      <c r="M86" s="31" t="str">
        <f t="shared" si="150"/>
        <v>206EPS008</v>
      </c>
      <c r="N86" s="31" t="str">
        <f t="shared" si="151"/>
        <v>206EPSIC3</v>
      </c>
      <c r="O86" s="31" t="str">
        <f t="shared" si="152"/>
        <v>206EPS018</v>
      </c>
      <c r="P86" s="31" t="str">
        <f t="shared" si="153"/>
        <v>206ESSC07</v>
      </c>
      <c r="Q86" s="31" t="str">
        <f t="shared" si="154"/>
        <v>206EPS017</v>
      </c>
      <c r="R86" s="31" t="str">
        <f t="shared" si="155"/>
        <v>206EPS041</v>
      </c>
      <c r="S86" s="31" t="str">
        <f t="shared" si="156"/>
        <v>206EPS048</v>
      </c>
      <c r="T86" s="31" t="str">
        <f t="shared" si="157"/>
        <v>206CCFC55</v>
      </c>
      <c r="U86" s="31" t="str">
        <f t="shared" si="140"/>
        <v>206EPS012</v>
      </c>
      <c r="V86" s="31" t="str">
        <f t="shared" si="158"/>
        <v>206EPS001</v>
      </c>
      <c r="W86" s="449" t="s">
        <v>379</v>
      </c>
      <c r="X86" s="447" t="s">
        <v>494</v>
      </c>
      <c r="Y86" s="495">
        <v>197</v>
      </c>
      <c r="Z86" s="612">
        <f t="shared" si="161"/>
        <v>8</v>
      </c>
      <c r="AA86" s="613">
        <f t="shared" si="162"/>
        <v>1998</v>
      </c>
      <c r="AB86" s="613">
        <f t="shared" si="163"/>
        <v>0</v>
      </c>
      <c r="AC86" s="613">
        <f t="shared" si="164"/>
        <v>1</v>
      </c>
      <c r="AD86" s="613">
        <f t="shared" si="165"/>
        <v>0</v>
      </c>
      <c r="AE86" s="613">
        <f t="shared" si="166"/>
        <v>614</v>
      </c>
      <c r="AF86" s="613">
        <f t="shared" si="167"/>
        <v>0</v>
      </c>
      <c r="AG86" s="613">
        <f t="shared" si="168"/>
        <v>9</v>
      </c>
      <c r="AH86" s="406">
        <f t="shared" si="169"/>
        <v>0</v>
      </c>
      <c r="AI86" s="613">
        <f t="shared" si="170"/>
        <v>0</v>
      </c>
      <c r="AJ86" s="613">
        <f t="shared" si="171"/>
        <v>74</v>
      </c>
      <c r="AK86" s="613">
        <f t="shared" si="172"/>
        <v>0</v>
      </c>
      <c r="AL86" s="613">
        <f t="shared" si="173"/>
        <v>0</v>
      </c>
      <c r="AM86" s="613">
        <f t="shared" si="174"/>
        <v>1</v>
      </c>
      <c r="AN86" s="613">
        <f t="shared" si="175"/>
        <v>0</v>
      </c>
      <c r="AO86" s="613">
        <f t="shared" si="176"/>
        <v>0</v>
      </c>
      <c r="AP86" s="406">
        <f t="shared" si="177"/>
        <v>0</v>
      </c>
      <c r="AQ86" s="406">
        <f t="shared" si="178"/>
        <v>0</v>
      </c>
      <c r="AR86" s="613">
        <f t="shared" si="179"/>
        <v>0</v>
      </c>
      <c r="AS86" s="613">
        <f t="shared" si="180"/>
        <v>0</v>
      </c>
      <c r="AT86" s="613">
        <f t="shared" si="181"/>
        <v>0</v>
      </c>
      <c r="AU86" s="626">
        <f t="shared" si="182"/>
        <v>2705</v>
      </c>
      <c r="AV86" s="75" t="str">
        <f t="shared" si="159"/>
        <v>45EPS002</v>
      </c>
      <c r="AW86" s="872" t="s">
        <v>669</v>
      </c>
      <c r="AX86" s="872">
        <v>45</v>
      </c>
      <c r="AY86" s="872" t="s">
        <v>555</v>
      </c>
      <c r="AZ86" s="873">
        <v>1021</v>
      </c>
    </row>
    <row r="87" spans="2:52" ht="15" customHeight="1">
      <c r="B87" s="31" t="str">
        <f t="shared" si="141"/>
        <v>313EPS010</v>
      </c>
      <c r="C87" s="31" t="str">
        <f t="shared" si="142"/>
        <v>313EPS037</v>
      </c>
      <c r="D87" s="31" t="str">
        <f t="shared" si="143"/>
        <v>313EPS016</v>
      </c>
      <c r="E87" s="31" t="str">
        <f t="shared" si="144"/>
        <v>313EPS002</v>
      </c>
      <c r="F87" s="31" t="str">
        <f t="shared" si="138"/>
        <v>313EPS005</v>
      </c>
      <c r="G87" s="31" t="str">
        <f t="shared" si="139"/>
        <v>313EPS040</v>
      </c>
      <c r="H87" s="31" t="str">
        <f t="shared" si="145"/>
        <v>313ESSC24</v>
      </c>
      <c r="I87" s="31" t="str">
        <f t="shared" si="146"/>
        <v>313EAS016</v>
      </c>
      <c r="J87" s="31" t="str">
        <f t="shared" si="147"/>
        <v>313EPS042</v>
      </c>
      <c r="K87" s="31" t="str">
        <f t="shared" si="148"/>
        <v>313EAS027</v>
      </c>
      <c r="L87" s="31" t="str">
        <f t="shared" si="149"/>
        <v>313ESSC91</v>
      </c>
      <c r="M87" s="31" t="str">
        <f t="shared" si="150"/>
        <v>313EPS008</v>
      </c>
      <c r="N87" s="31" t="str">
        <f t="shared" si="151"/>
        <v>313EPSIC3</v>
      </c>
      <c r="O87" s="31" t="str">
        <f t="shared" si="152"/>
        <v>313EPS018</v>
      </c>
      <c r="P87" s="31" t="str">
        <f t="shared" si="153"/>
        <v>313ESSC07</v>
      </c>
      <c r="Q87" s="31" t="str">
        <f t="shared" si="154"/>
        <v>313EPS017</v>
      </c>
      <c r="R87" s="31" t="str">
        <f t="shared" si="155"/>
        <v>313EPS041</v>
      </c>
      <c r="S87" s="31" t="str">
        <f t="shared" si="156"/>
        <v>313EPS048</v>
      </c>
      <c r="T87" s="31" t="str">
        <f t="shared" si="157"/>
        <v>313CCFC55</v>
      </c>
      <c r="U87" s="31" t="str">
        <f t="shared" si="140"/>
        <v>313EPS012</v>
      </c>
      <c r="V87" s="31" t="str">
        <f t="shared" si="158"/>
        <v>313EPS001</v>
      </c>
      <c r="W87" s="449" t="s">
        <v>380</v>
      </c>
      <c r="X87" s="447" t="s">
        <v>494</v>
      </c>
      <c r="Y87" s="495">
        <v>206</v>
      </c>
      <c r="Z87" s="612">
        <f t="shared" si="161"/>
        <v>0</v>
      </c>
      <c r="AA87" s="613">
        <f t="shared" si="162"/>
        <v>480</v>
      </c>
      <c r="AB87" s="613">
        <f t="shared" si="163"/>
        <v>0</v>
      </c>
      <c r="AC87" s="613">
        <f t="shared" si="164"/>
        <v>0</v>
      </c>
      <c r="AD87" s="613">
        <f t="shared" si="165"/>
        <v>0</v>
      </c>
      <c r="AE87" s="613">
        <f t="shared" si="166"/>
        <v>168</v>
      </c>
      <c r="AF87" s="613">
        <f t="shared" si="167"/>
        <v>0</v>
      </c>
      <c r="AG87" s="613">
        <f t="shared" si="168"/>
        <v>1</v>
      </c>
      <c r="AH87" s="406">
        <f t="shared" si="169"/>
        <v>0</v>
      </c>
      <c r="AI87" s="613">
        <f t="shared" si="170"/>
        <v>0</v>
      </c>
      <c r="AJ87" s="613">
        <f t="shared" si="171"/>
        <v>18</v>
      </c>
      <c r="AK87" s="613">
        <f t="shared" si="172"/>
        <v>0</v>
      </c>
      <c r="AL87" s="613">
        <f t="shared" si="173"/>
        <v>0</v>
      </c>
      <c r="AM87" s="613">
        <f t="shared" si="174"/>
        <v>0</v>
      </c>
      <c r="AN87" s="613">
        <f t="shared" si="175"/>
        <v>0</v>
      </c>
      <c r="AO87" s="613">
        <f t="shared" si="176"/>
        <v>0</v>
      </c>
      <c r="AP87" s="406">
        <f t="shared" si="177"/>
        <v>0</v>
      </c>
      <c r="AQ87" s="406">
        <f t="shared" si="178"/>
        <v>0</v>
      </c>
      <c r="AR87" s="613">
        <f t="shared" si="179"/>
        <v>0</v>
      </c>
      <c r="AS87" s="613">
        <f t="shared" si="180"/>
        <v>0</v>
      </c>
      <c r="AT87" s="613">
        <f t="shared" si="181"/>
        <v>0</v>
      </c>
      <c r="AU87" s="626">
        <f t="shared" si="182"/>
        <v>667</v>
      </c>
      <c r="AV87" s="75" t="str">
        <f t="shared" si="159"/>
        <v>45EPS010</v>
      </c>
      <c r="AW87" s="872" t="s">
        <v>669</v>
      </c>
      <c r="AX87" s="872">
        <v>45</v>
      </c>
      <c r="AY87" s="872" t="s">
        <v>553</v>
      </c>
      <c r="AZ87" s="873">
        <v>41311</v>
      </c>
    </row>
    <row r="88" spans="2:52" ht="15" customHeight="1">
      <c r="B88" s="31" t="str">
        <f t="shared" si="141"/>
        <v>318EPS010</v>
      </c>
      <c r="C88" s="31" t="str">
        <f t="shared" si="142"/>
        <v>318EPS037</v>
      </c>
      <c r="D88" s="31" t="str">
        <f t="shared" si="143"/>
        <v>318EPS016</v>
      </c>
      <c r="E88" s="31" t="str">
        <f t="shared" si="144"/>
        <v>318EPS002</v>
      </c>
      <c r="F88" s="31" t="str">
        <f t="shared" si="138"/>
        <v>318EPS005</v>
      </c>
      <c r="G88" s="31" t="str">
        <f t="shared" si="139"/>
        <v>318EPS040</v>
      </c>
      <c r="H88" s="31" t="str">
        <f t="shared" si="145"/>
        <v>318ESSC24</v>
      </c>
      <c r="I88" s="31" t="str">
        <f t="shared" si="146"/>
        <v>318EAS016</v>
      </c>
      <c r="J88" s="31" t="str">
        <f t="shared" si="147"/>
        <v>318EPS042</v>
      </c>
      <c r="K88" s="31" t="str">
        <f t="shared" si="148"/>
        <v>318EAS027</v>
      </c>
      <c r="L88" s="31" t="str">
        <f t="shared" si="149"/>
        <v>318ESSC91</v>
      </c>
      <c r="M88" s="31" t="str">
        <f t="shared" si="150"/>
        <v>318EPS008</v>
      </c>
      <c r="N88" s="31" t="str">
        <f t="shared" si="151"/>
        <v>318EPSIC3</v>
      </c>
      <c r="O88" s="31" t="str">
        <f t="shared" si="152"/>
        <v>318EPS018</v>
      </c>
      <c r="P88" s="31" t="str">
        <f t="shared" si="153"/>
        <v>318ESSC07</v>
      </c>
      <c r="Q88" s="31" t="str">
        <f t="shared" si="154"/>
        <v>318EPS017</v>
      </c>
      <c r="R88" s="31" t="str">
        <f t="shared" si="155"/>
        <v>318EPS041</v>
      </c>
      <c r="S88" s="31" t="str">
        <f t="shared" si="156"/>
        <v>318EPS048</v>
      </c>
      <c r="T88" s="31" t="str">
        <f t="shared" si="157"/>
        <v>318CCFC55</v>
      </c>
      <c r="U88" s="31" t="str">
        <f t="shared" si="140"/>
        <v>318EPS012</v>
      </c>
      <c r="V88" s="31" t="str">
        <f t="shared" si="158"/>
        <v>318EPS001</v>
      </c>
      <c r="W88" s="449" t="s">
        <v>381</v>
      </c>
      <c r="X88" s="447" t="s">
        <v>494</v>
      </c>
      <c r="Y88" s="495">
        <v>313</v>
      </c>
      <c r="Z88" s="612">
        <f t="shared" si="161"/>
        <v>7</v>
      </c>
      <c r="AA88" s="613">
        <f t="shared" si="162"/>
        <v>1161</v>
      </c>
      <c r="AB88" s="613">
        <f t="shared" si="163"/>
        <v>0</v>
      </c>
      <c r="AC88" s="613">
        <f t="shared" si="164"/>
        <v>0</v>
      </c>
      <c r="AD88" s="613">
        <f t="shared" si="165"/>
        <v>0</v>
      </c>
      <c r="AE88" s="613">
        <f t="shared" si="166"/>
        <v>343</v>
      </c>
      <c r="AF88" s="613">
        <f t="shared" si="167"/>
        <v>0</v>
      </c>
      <c r="AG88" s="613">
        <f t="shared" si="168"/>
        <v>0</v>
      </c>
      <c r="AH88" s="406">
        <f t="shared" si="169"/>
        <v>0</v>
      </c>
      <c r="AI88" s="613">
        <f t="shared" si="170"/>
        <v>0</v>
      </c>
      <c r="AJ88" s="613">
        <f t="shared" si="171"/>
        <v>74</v>
      </c>
      <c r="AK88" s="613">
        <f t="shared" si="172"/>
        <v>0</v>
      </c>
      <c r="AL88" s="613">
        <f t="shared" si="173"/>
        <v>0</v>
      </c>
      <c r="AM88" s="613">
        <f t="shared" si="174"/>
        <v>0</v>
      </c>
      <c r="AN88" s="613">
        <f t="shared" si="175"/>
        <v>0</v>
      </c>
      <c r="AO88" s="613">
        <f t="shared" si="176"/>
        <v>0</v>
      </c>
      <c r="AP88" s="406">
        <f t="shared" si="177"/>
        <v>1</v>
      </c>
      <c r="AQ88" s="406">
        <f t="shared" si="178"/>
        <v>0</v>
      </c>
      <c r="AR88" s="613">
        <f t="shared" si="179"/>
        <v>0</v>
      </c>
      <c r="AS88" s="613">
        <f t="shared" si="180"/>
        <v>0</v>
      </c>
      <c r="AT88" s="613">
        <f t="shared" si="181"/>
        <v>0</v>
      </c>
      <c r="AU88" s="626">
        <f t="shared" si="182"/>
        <v>1585</v>
      </c>
      <c r="AV88" s="75" t="str">
        <f t="shared" si="159"/>
        <v>45EPS016</v>
      </c>
      <c r="AW88" s="872" t="s">
        <v>669</v>
      </c>
      <c r="AX88" s="872">
        <v>45</v>
      </c>
      <c r="AY88" s="872" t="s">
        <v>556</v>
      </c>
      <c r="AZ88" s="873">
        <v>11837</v>
      </c>
    </row>
    <row r="89" spans="2:52" ht="15" customHeight="1">
      <c r="B89" s="31" t="str">
        <f t="shared" si="141"/>
        <v>321EPS010</v>
      </c>
      <c r="C89" s="31" t="str">
        <f t="shared" si="142"/>
        <v>321EPS037</v>
      </c>
      <c r="D89" s="31" t="str">
        <f t="shared" si="143"/>
        <v>321EPS016</v>
      </c>
      <c r="E89" s="31" t="str">
        <f t="shared" si="144"/>
        <v>321EPS002</v>
      </c>
      <c r="F89" s="31" t="str">
        <f t="shared" si="138"/>
        <v>321EPS005</v>
      </c>
      <c r="G89" s="31" t="str">
        <f t="shared" si="139"/>
        <v>321EPS040</v>
      </c>
      <c r="H89" s="31" t="str">
        <f t="shared" si="145"/>
        <v>321ESSC24</v>
      </c>
      <c r="I89" s="31" t="str">
        <f t="shared" si="146"/>
        <v>321EAS016</v>
      </c>
      <c r="J89" s="31" t="str">
        <f t="shared" si="147"/>
        <v>321EPS042</v>
      </c>
      <c r="K89" s="31" t="str">
        <f t="shared" si="148"/>
        <v>321EAS027</v>
      </c>
      <c r="L89" s="31" t="str">
        <f t="shared" si="149"/>
        <v>321ESSC91</v>
      </c>
      <c r="M89" s="31" t="str">
        <f t="shared" si="150"/>
        <v>321EPS008</v>
      </c>
      <c r="N89" s="31" t="str">
        <f t="shared" si="151"/>
        <v>321EPSIC3</v>
      </c>
      <c r="O89" s="31" t="str">
        <f t="shared" si="152"/>
        <v>321EPS018</v>
      </c>
      <c r="P89" s="31" t="str">
        <f t="shared" si="153"/>
        <v>321ESSC07</v>
      </c>
      <c r="Q89" s="31" t="str">
        <f t="shared" si="154"/>
        <v>321EPS017</v>
      </c>
      <c r="R89" s="31" t="str">
        <f t="shared" si="155"/>
        <v>321EPS041</v>
      </c>
      <c r="S89" s="31" t="str">
        <f t="shared" si="156"/>
        <v>321EPS048</v>
      </c>
      <c r="T89" s="31" t="str">
        <f t="shared" si="157"/>
        <v>321CCFC55</v>
      </c>
      <c r="U89" s="31" t="str">
        <f t="shared" si="140"/>
        <v>321EPS012</v>
      </c>
      <c r="V89" s="31" t="str">
        <f t="shared" si="158"/>
        <v>321EPS001</v>
      </c>
      <c r="W89" s="449" t="s">
        <v>382</v>
      </c>
      <c r="X89" s="447" t="s">
        <v>494</v>
      </c>
      <c r="Y89" s="495">
        <v>318</v>
      </c>
      <c r="Z89" s="612">
        <f t="shared" si="161"/>
        <v>19371</v>
      </c>
      <c r="AA89" s="613">
        <f t="shared" si="162"/>
        <v>6503</v>
      </c>
      <c r="AB89" s="613">
        <f t="shared" si="163"/>
        <v>2723</v>
      </c>
      <c r="AC89" s="613">
        <f t="shared" si="164"/>
        <v>2356</v>
      </c>
      <c r="AD89" s="613">
        <f t="shared" si="165"/>
        <v>3</v>
      </c>
      <c r="AE89" s="613">
        <f t="shared" si="166"/>
        <v>1383</v>
      </c>
      <c r="AF89" s="613">
        <f t="shared" si="167"/>
        <v>0</v>
      </c>
      <c r="AG89" s="613">
        <f t="shared" si="168"/>
        <v>78</v>
      </c>
      <c r="AH89" s="406">
        <f t="shared" si="169"/>
        <v>0</v>
      </c>
      <c r="AI89" s="613">
        <f t="shared" si="170"/>
        <v>0</v>
      </c>
      <c r="AJ89" s="613">
        <f t="shared" si="171"/>
        <v>0</v>
      </c>
      <c r="AK89" s="613">
        <f t="shared" si="172"/>
        <v>0</v>
      </c>
      <c r="AL89" s="613">
        <f t="shared" si="173"/>
        <v>0</v>
      </c>
      <c r="AM89" s="613">
        <f t="shared" si="174"/>
        <v>1</v>
      </c>
      <c r="AN89" s="613">
        <f t="shared" si="175"/>
        <v>1</v>
      </c>
      <c r="AO89" s="613">
        <f t="shared" si="176"/>
        <v>0</v>
      </c>
      <c r="AP89" s="406">
        <f t="shared" si="177"/>
        <v>25</v>
      </c>
      <c r="AQ89" s="406">
        <f t="shared" si="178"/>
        <v>1</v>
      </c>
      <c r="AR89" s="613">
        <f t="shared" si="179"/>
        <v>0</v>
      </c>
      <c r="AS89" s="613">
        <f t="shared" si="180"/>
        <v>0</v>
      </c>
      <c r="AT89" s="613">
        <f t="shared" si="181"/>
        <v>0</v>
      </c>
      <c r="AU89" s="626">
        <f t="shared" si="182"/>
        <v>32420</v>
      </c>
      <c r="AV89" s="75" t="str">
        <f t="shared" si="159"/>
        <v>45EPS037</v>
      </c>
      <c r="AW89" s="872" t="s">
        <v>669</v>
      </c>
      <c r="AX89" s="872">
        <v>45</v>
      </c>
      <c r="AY89" s="872" t="s">
        <v>554</v>
      </c>
      <c r="AZ89" s="873">
        <v>33152</v>
      </c>
    </row>
    <row r="90" spans="2:52" ht="15" customHeight="1">
      <c r="B90" s="31" t="str">
        <f t="shared" si="141"/>
        <v>376EPS010</v>
      </c>
      <c r="C90" s="31" t="str">
        <f t="shared" si="142"/>
        <v>376EPS037</v>
      </c>
      <c r="D90" s="31" t="str">
        <f t="shared" si="143"/>
        <v>376EPS016</v>
      </c>
      <c r="E90" s="31" t="str">
        <f t="shared" si="144"/>
        <v>376EPS002</v>
      </c>
      <c r="F90" s="31" t="str">
        <f t="shared" si="138"/>
        <v>376EPS005</v>
      </c>
      <c r="G90" s="31" t="str">
        <f t="shared" si="139"/>
        <v>376EPS040</v>
      </c>
      <c r="H90" s="31" t="str">
        <f t="shared" si="145"/>
        <v>376ESSC24</v>
      </c>
      <c r="I90" s="31" t="str">
        <f t="shared" si="146"/>
        <v>376EAS016</v>
      </c>
      <c r="J90" s="31" t="str">
        <f t="shared" si="147"/>
        <v>376EPS042</v>
      </c>
      <c r="K90" s="31" t="str">
        <f t="shared" si="148"/>
        <v>376EAS027</v>
      </c>
      <c r="L90" s="31" t="str">
        <f t="shared" si="149"/>
        <v>376ESSC91</v>
      </c>
      <c r="M90" s="31" t="str">
        <f t="shared" si="150"/>
        <v>376EPS008</v>
      </c>
      <c r="N90" s="31" t="str">
        <f t="shared" si="151"/>
        <v>376EPSIC3</v>
      </c>
      <c r="O90" s="31" t="str">
        <f t="shared" si="152"/>
        <v>376EPS018</v>
      </c>
      <c r="P90" s="31" t="str">
        <f t="shared" si="153"/>
        <v>376ESSC07</v>
      </c>
      <c r="Q90" s="31" t="str">
        <f t="shared" si="154"/>
        <v>376EPS017</v>
      </c>
      <c r="R90" s="31" t="str">
        <f t="shared" si="155"/>
        <v>376EPS041</v>
      </c>
      <c r="S90" s="31" t="str">
        <f t="shared" si="156"/>
        <v>376EPS048</v>
      </c>
      <c r="T90" s="31" t="str">
        <f t="shared" si="157"/>
        <v>376CCFC55</v>
      </c>
      <c r="U90" s="31" t="str">
        <f t="shared" si="140"/>
        <v>376EPS012</v>
      </c>
      <c r="V90" s="31" t="str">
        <f t="shared" si="158"/>
        <v>376EPS001</v>
      </c>
      <c r="W90" s="449" t="s">
        <v>383</v>
      </c>
      <c r="X90" s="447" t="s">
        <v>494</v>
      </c>
      <c r="Y90" s="495">
        <v>321</v>
      </c>
      <c r="Z90" s="612">
        <f t="shared" si="161"/>
        <v>10</v>
      </c>
      <c r="AA90" s="613">
        <f t="shared" si="162"/>
        <v>2085</v>
      </c>
      <c r="AB90" s="613">
        <f t="shared" si="163"/>
        <v>0</v>
      </c>
      <c r="AC90" s="613">
        <f t="shared" si="164"/>
        <v>0</v>
      </c>
      <c r="AD90" s="613">
        <f t="shared" si="165"/>
        <v>0</v>
      </c>
      <c r="AE90" s="613">
        <f t="shared" si="166"/>
        <v>443</v>
      </c>
      <c r="AF90" s="613">
        <f t="shared" si="167"/>
        <v>0</v>
      </c>
      <c r="AG90" s="613">
        <f t="shared" si="168"/>
        <v>113</v>
      </c>
      <c r="AH90" s="406">
        <f t="shared" si="169"/>
        <v>0</v>
      </c>
      <c r="AI90" s="613">
        <f t="shared" si="170"/>
        <v>0</v>
      </c>
      <c r="AJ90" s="613">
        <f t="shared" si="171"/>
        <v>0</v>
      </c>
      <c r="AK90" s="613">
        <f t="shared" si="172"/>
        <v>0</v>
      </c>
      <c r="AL90" s="613">
        <f t="shared" si="173"/>
        <v>0</v>
      </c>
      <c r="AM90" s="613">
        <f t="shared" si="174"/>
        <v>0</v>
      </c>
      <c r="AN90" s="613">
        <f t="shared" si="175"/>
        <v>0</v>
      </c>
      <c r="AO90" s="613">
        <f t="shared" si="176"/>
        <v>0</v>
      </c>
      <c r="AP90" s="406">
        <f t="shared" si="177"/>
        <v>1</v>
      </c>
      <c r="AQ90" s="406">
        <f t="shared" si="178"/>
        <v>0</v>
      </c>
      <c r="AR90" s="613">
        <f t="shared" si="179"/>
        <v>0</v>
      </c>
      <c r="AS90" s="613">
        <f t="shared" si="180"/>
        <v>0</v>
      </c>
      <c r="AT90" s="613">
        <f t="shared" si="181"/>
        <v>0</v>
      </c>
      <c r="AU90" s="626">
        <f t="shared" si="182"/>
        <v>2651</v>
      </c>
      <c r="AV90" s="75" t="str">
        <f t="shared" si="159"/>
        <v>45EPS040</v>
      </c>
      <c r="AW90" s="872" t="s">
        <v>669</v>
      </c>
      <c r="AX90" s="872">
        <v>45</v>
      </c>
      <c r="AY90" s="872" t="s">
        <v>557</v>
      </c>
      <c r="AZ90" s="873">
        <v>2647</v>
      </c>
    </row>
    <row r="91" spans="2:52" ht="15" customHeight="1">
      <c r="B91" s="31" t="str">
        <f t="shared" si="141"/>
        <v>400EPS010</v>
      </c>
      <c r="C91" s="31" t="str">
        <f t="shared" si="142"/>
        <v>400EPS037</v>
      </c>
      <c r="D91" s="31" t="str">
        <f t="shared" si="143"/>
        <v>400EPS016</v>
      </c>
      <c r="E91" s="31" t="str">
        <f t="shared" si="144"/>
        <v>400EPS002</v>
      </c>
      <c r="F91" s="31" t="str">
        <f t="shared" si="138"/>
        <v>400EPS005</v>
      </c>
      <c r="G91" s="31" t="str">
        <f t="shared" si="139"/>
        <v>400EPS040</v>
      </c>
      <c r="H91" s="31" t="str">
        <f t="shared" si="145"/>
        <v>400ESSC24</v>
      </c>
      <c r="I91" s="31" t="str">
        <f t="shared" si="146"/>
        <v>400EAS016</v>
      </c>
      <c r="J91" s="31" t="str">
        <f t="shared" si="147"/>
        <v>400EPS042</v>
      </c>
      <c r="K91" s="31" t="str">
        <f t="shared" si="148"/>
        <v>400EAS027</v>
      </c>
      <c r="L91" s="31" t="str">
        <f t="shared" si="149"/>
        <v>400ESSC91</v>
      </c>
      <c r="M91" s="31" t="str">
        <f t="shared" si="150"/>
        <v>400EPS008</v>
      </c>
      <c r="N91" s="31" t="str">
        <f t="shared" si="151"/>
        <v>400EPSIC3</v>
      </c>
      <c r="O91" s="31" t="str">
        <f t="shared" si="152"/>
        <v>400EPS018</v>
      </c>
      <c r="P91" s="31" t="str">
        <f t="shared" si="153"/>
        <v>400ESSC07</v>
      </c>
      <c r="Q91" s="31" t="str">
        <f t="shared" si="154"/>
        <v>400EPS017</v>
      </c>
      <c r="R91" s="31" t="str">
        <f t="shared" si="155"/>
        <v>400EPS041</v>
      </c>
      <c r="S91" s="31" t="str">
        <f t="shared" si="156"/>
        <v>400EPS048</v>
      </c>
      <c r="T91" s="31" t="str">
        <f t="shared" si="157"/>
        <v>400CCFC55</v>
      </c>
      <c r="U91" s="31" t="str">
        <f t="shared" si="140"/>
        <v>400EPS012</v>
      </c>
      <c r="V91" s="31" t="str">
        <f t="shared" si="158"/>
        <v>400EPS001</v>
      </c>
      <c r="W91" s="449" t="s">
        <v>384</v>
      </c>
      <c r="X91" s="447" t="s">
        <v>494</v>
      </c>
      <c r="Y91" s="495">
        <v>376</v>
      </c>
      <c r="Z91" s="612">
        <f t="shared" si="161"/>
        <v>46448</v>
      </c>
      <c r="AA91" s="613">
        <f t="shared" si="162"/>
        <v>8929</v>
      </c>
      <c r="AB91" s="613">
        <f t="shared" si="163"/>
        <v>3642</v>
      </c>
      <c r="AC91" s="613">
        <f t="shared" si="164"/>
        <v>2003</v>
      </c>
      <c r="AD91" s="613">
        <f t="shared" si="165"/>
        <v>0</v>
      </c>
      <c r="AE91" s="613">
        <f t="shared" si="166"/>
        <v>1529</v>
      </c>
      <c r="AF91" s="613">
        <f t="shared" si="167"/>
        <v>0</v>
      </c>
      <c r="AG91" s="613">
        <f t="shared" si="168"/>
        <v>76</v>
      </c>
      <c r="AH91" s="406">
        <f t="shared" si="169"/>
        <v>0</v>
      </c>
      <c r="AI91" s="613">
        <f t="shared" si="170"/>
        <v>0</v>
      </c>
      <c r="AJ91" s="613">
        <f t="shared" si="171"/>
        <v>429</v>
      </c>
      <c r="AK91" s="613">
        <f t="shared" si="172"/>
        <v>0</v>
      </c>
      <c r="AL91" s="613">
        <f t="shared" si="173"/>
        <v>0</v>
      </c>
      <c r="AM91" s="613">
        <f t="shared" si="174"/>
        <v>0</v>
      </c>
      <c r="AN91" s="613">
        <f t="shared" si="175"/>
        <v>0</v>
      </c>
      <c r="AO91" s="613">
        <f t="shared" si="176"/>
        <v>0</v>
      </c>
      <c r="AP91" s="406">
        <f t="shared" si="177"/>
        <v>59</v>
      </c>
      <c r="AQ91" s="406">
        <f t="shared" si="178"/>
        <v>0</v>
      </c>
      <c r="AR91" s="613">
        <f t="shared" si="179"/>
        <v>0</v>
      </c>
      <c r="AS91" s="613">
        <f t="shared" si="180"/>
        <v>0</v>
      </c>
      <c r="AT91" s="613">
        <f t="shared" si="181"/>
        <v>0</v>
      </c>
      <c r="AU91" s="626">
        <f t="shared" si="182"/>
        <v>63056</v>
      </c>
      <c r="AV91" s="75" t="str">
        <f t="shared" si="159"/>
        <v>45EPS041</v>
      </c>
      <c r="AW91" s="872" t="s">
        <v>669</v>
      </c>
      <c r="AX91" s="872">
        <v>45</v>
      </c>
      <c r="AY91" s="872" t="s">
        <v>598</v>
      </c>
      <c r="AZ91" s="873">
        <v>578</v>
      </c>
    </row>
    <row r="92" spans="2:52" ht="15" customHeight="1">
      <c r="B92" s="31" t="str">
        <f t="shared" si="141"/>
        <v>440EPS010</v>
      </c>
      <c r="C92" s="31" t="str">
        <f t="shared" si="142"/>
        <v>440EPS037</v>
      </c>
      <c r="D92" s="31" t="str">
        <f t="shared" si="143"/>
        <v>440EPS016</v>
      </c>
      <c r="E92" s="31" t="str">
        <f t="shared" si="144"/>
        <v>440EPS002</v>
      </c>
      <c r="F92" s="31" t="str">
        <f t="shared" si="138"/>
        <v>440EPS005</v>
      </c>
      <c r="G92" s="31" t="str">
        <f t="shared" si="139"/>
        <v>440EPS040</v>
      </c>
      <c r="H92" s="31" t="str">
        <f t="shared" si="145"/>
        <v>440ESSC24</v>
      </c>
      <c r="I92" s="31" t="str">
        <f t="shared" si="146"/>
        <v>440EAS016</v>
      </c>
      <c r="J92" s="31" t="str">
        <f t="shared" si="147"/>
        <v>440EPS042</v>
      </c>
      <c r="K92" s="31" t="str">
        <f t="shared" si="148"/>
        <v>440EAS027</v>
      </c>
      <c r="L92" s="31" t="str">
        <f t="shared" si="149"/>
        <v>440ESSC91</v>
      </c>
      <c r="M92" s="31" t="str">
        <f t="shared" si="150"/>
        <v>440EPS008</v>
      </c>
      <c r="N92" s="31" t="str">
        <f t="shared" si="151"/>
        <v>440EPSIC3</v>
      </c>
      <c r="O92" s="31" t="str">
        <f t="shared" si="152"/>
        <v>440EPS018</v>
      </c>
      <c r="P92" s="31" t="str">
        <f t="shared" si="153"/>
        <v>440ESSC07</v>
      </c>
      <c r="Q92" s="31" t="str">
        <f t="shared" si="154"/>
        <v>440EPS017</v>
      </c>
      <c r="R92" s="31" t="str">
        <f t="shared" si="155"/>
        <v>440EPS041</v>
      </c>
      <c r="S92" s="31" t="str">
        <f t="shared" si="156"/>
        <v>440EPS048</v>
      </c>
      <c r="T92" s="31" t="str">
        <f t="shared" si="157"/>
        <v>440CCFC55</v>
      </c>
      <c r="U92" s="31" t="str">
        <f t="shared" si="140"/>
        <v>440EPS012</v>
      </c>
      <c r="V92" s="31" t="str">
        <f t="shared" si="158"/>
        <v>440EPS001</v>
      </c>
      <c r="W92" s="449" t="s">
        <v>385</v>
      </c>
      <c r="X92" s="447" t="s">
        <v>494</v>
      </c>
      <c r="Y92" s="495">
        <v>400</v>
      </c>
      <c r="Z92" s="612">
        <f t="shared" si="161"/>
        <v>4289</v>
      </c>
      <c r="AA92" s="613">
        <f t="shared" si="162"/>
        <v>2599</v>
      </c>
      <c r="AB92" s="613">
        <f t="shared" si="163"/>
        <v>982</v>
      </c>
      <c r="AC92" s="613">
        <f t="shared" si="164"/>
        <v>2598</v>
      </c>
      <c r="AD92" s="613">
        <f t="shared" si="165"/>
        <v>0</v>
      </c>
      <c r="AE92" s="613">
        <f t="shared" si="166"/>
        <v>1390</v>
      </c>
      <c r="AF92" s="613">
        <f t="shared" si="167"/>
        <v>0</v>
      </c>
      <c r="AG92" s="613">
        <f t="shared" si="168"/>
        <v>2</v>
      </c>
      <c r="AH92" s="406">
        <f t="shared" si="169"/>
        <v>0</v>
      </c>
      <c r="AI92" s="613">
        <f t="shared" si="170"/>
        <v>0</v>
      </c>
      <c r="AJ92" s="613">
        <f t="shared" si="171"/>
        <v>0</v>
      </c>
      <c r="AK92" s="613">
        <f t="shared" si="172"/>
        <v>0</v>
      </c>
      <c r="AL92" s="613">
        <f t="shared" si="173"/>
        <v>0</v>
      </c>
      <c r="AM92" s="613">
        <f t="shared" si="174"/>
        <v>0</v>
      </c>
      <c r="AN92" s="613">
        <f t="shared" si="175"/>
        <v>0</v>
      </c>
      <c r="AO92" s="613">
        <f t="shared" si="176"/>
        <v>0</v>
      </c>
      <c r="AP92" s="406">
        <f t="shared" si="177"/>
        <v>14</v>
      </c>
      <c r="AQ92" s="406">
        <f t="shared" si="178"/>
        <v>0</v>
      </c>
      <c r="AR92" s="613">
        <f t="shared" si="179"/>
        <v>0</v>
      </c>
      <c r="AS92" s="613">
        <f t="shared" si="180"/>
        <v>0</v>
      </c>
      <c r="AT92" s="613">
        <f t="shared" si="181"/>
        <v>0</v>
      </c>
      <c r="AU92" s="626">
        <f t="shared" si="182"/>
        <v>11860</v>
      </c>
      <c r="AV92" s="75" t="str">
        <f t="shared" si="159"/>
        <v>45EPS042</v>
      </c>
      <c r="AW92" s="872" t="s">
        <v>669</v>
      </c>
      <c r="AX92" s="872">
        <v>45</v>
      </c>
      <c r="AY92" s="872" t="s">
        <v>559</v>
      </c>
      <c r="AZ92" s="873">
        <v>1</v>
      </c>
    </row>
    <row r="93" spans="2:52" ht="15" customHeight="1">
      <c r="B93" s="31" t="str">
        <f t="shared" si="141"/>
        <v>483EPS010</v>
      </c>
      <c r="C93" s="31" t="str">
        <f t="shared" si="142"/>
        <v>483EPS037</v>
      </c>
      <c r="D93" s="31" t="str">
        <f t="shared" si="143"/>
        <v>483EPS016</v>
      </c>
      <c r="E93" s="31" t="str">
        <f t="shared" si="144"/>
        <v>483EPS002</v>
      </c>
      <c r="F93" s="31" t="str">
        <f t="shared" si="138"/>
        <v>483EPS005</v>
      </c>
      <c r="G93" s="31" t="str">
        <f t="shared" si="139"/>
        <v>483EPS040</v>
      </c>
      <c r="H93" s="31" t="str">
        <f t="shared" si="145"/>
        <v>483ESSC24</v>
      </c>
      <c r="I93" s="31" t="str">
        <f t="shared" si="146"/>
        <v>483EAS016</v>
      </c>
      <c r="J93" s="31" t="str">
        <f t="shared" si="147"/>
        <v>483EPS042</v>
      </c>
      <c r="K93" s="31" t="str">
        <f t="shared" si="148"/>
        <v>483EAS027</v>
      </c>
      <c r="L93" s="31" t="str">
        <f t="shared" si="149"/>
        <v>483ESSC91</v>
      </c>
      <c r="M93" s="31" t="str">
        <f t="shared" si="150"/>
        <v>483EPS008</v>
      </c>
      <c r="N93" s="31" t="str">
        <f t="shared" si="151"/>
        <v>483EPSIC3</v>
      </c>
      <c r="O93" s="31" t="str">
        <f t="shared" si="152"/>
        <v>483EPS018</v>
      </c>
      <c r="P93" s="31" t="str">
        <f t="shared" si="153"/>
        <v>483ESSC07</v>
      </c>
      <c r="Q93" s="31" t="str">
        <f t="shared" si="154"/>
        <v>483EPS017</v>
      </c>
      <c r="R93" s="31" t="str">
        <f t="shared" si="155"/>
        <v>483EPS041</v>
      </c>
      <c r="S93" s="31" t="str">
        <f t="shared" si="156"/>
        <v>483EPS048</v>
      </c>
      <c r="T93" s="31" t="str">
        <f t="shared" si="157"/>
        <v>483CCFC55</v>
      </c>
      <c r="U93" s="31" t="str">
        <f t="shared" si="140"/>
        <v>483EPS012</v>
      </c>
      <c r="V93" s="31" t="str">
        <f t="shared" si="158"/>
        <v>483EPS001</v>
      </c>
      <c r="W93" s="449" t="s">
        <v>386</v>
      </c>
      <c r="X93" s="447" t="s">
        <v>494</v>
      </c>
      <c r="Y93" s="495">
        <v>440</v>
      </c>
      <c r="Z93" s="612">
        <f t="shared" si="161"/>
        <v>25976</v>
      </c>
      <c r="AA93" s="613">
        <f t="shared" si="162"/>
        <v>10298</v>
      </c>
      <c r="AB93" s="613">
        <f t="shared" si="163"/>
        <v>3740</v>
      </c>
      <c r="AC93" s="613">
        <f t="shared" si="164"/>
        <v>4091</v>
      </c>
      <c r="AD93" s="613">
        <f t="shared" si="165"/>
        <v>3</v>
      </c>
      <c r="AE93" s="613">
        <f t="shared" si="166"/>
        <v>1543</v>
      </c>
      <c r="AF93" s="613">
        <f t="shared" si="167"/>
        <v>0</v>
      </c>
      <c r="AG93" s="613">
        <f t="shared" si="168"/>
        <v>22</v>
      </c>
      <c r="AH93" s="406">
        <f t="shared" si="169"/>
        <v>0</v>
      </c>
      <c r="AI93" s="613">
        <f t="shared" si="170"/>
        <v>0</v>
      </c>
      <c r="AJ93" s="613">
        <f t="shared" si="171"/>
        <v>0</v>
      </c>
      <c r="AK93" s="613">
        <f t="shared" si="172"/>
        <v>0</v>
      </c>
      <c r="AL93" s="613">
        <f t="shared" si="173"/>
        <v>0</v>
      </c>
      <c r="AM93" s="613">
        <f t="shared" si="174"/>
        <v>1</v>
      </c>
      <c r="AN93" s="613">
        <f t="shared" si="175"/>
        <v>0</v>
      </c>
      <c r="AO93" s="613">
        <f t="shared" si="176"/>
        <v>0</v>
      </c>
      <c r="AP93" s="406">
        <f t="shared" si="177"/>
        <v>46</v>
      </c>
      <c r="AQ93" s="406">
        <f t="shared" si="178"/>
        <v>0</v>
      </c>
      <c r="AR93" s="613">
        <f t="shared" si="179"/>
        <v>0</v>
      </c>
      <c r="AS93" s="613">
        <f t="shared" si="180"/>
        <v>0</v>
      </c>
      <c r="AT93" s="613">
        <f t="shared" si="181"/>
        <v>0</v>
      </c>
      <c r="AU93" s="626">
        <f t="shared" si="182"/>
        <v>45674</v>
      </c>
      <c r="AV93" s="75" t="str">
        <f t="shared" si="159"/>
        <v>45EPSIC3</v>
      </c>
      <c r="AW93" s="872" t="s">
        <v>669</v>
      </c>
      <c r="AX93" s="872">
        <v>45</v>
      </c>
      <c r="AY93" s="872" t="s">
        <v>567</v>
      </c>
      <c r="AZ93" s="873">
        <v>31</v>
      </c>
    </row>
    <row r="94" spans="2:52" ht="15" customHeight="1">
      <c r="B94" s="31" t="str">
        <f t="shared" si="141"/>
        <v>541EPS010</v>
      </c>
      <c r="C94" s="31" t="str">
        <f t="shared" si="142"/>
        <v>541EPS037</v>
      </c>
      <c r="D94" s="31" t="str">
        <f t="shared" si="143"/>
        <v>541EPS016</v>
      </c>
      <c r="E94" s="31" t="str">
        <f t="shared" si="144"/>
        <v>541EPS002</v>
      </c>
      <c r="F94" s="31" t="str">
        <f t="shared" si="138"/>
        <v>541EPS005</v>
      </c>
      <c r="G94" s="31" t="str">
        <f t="shared" si="139"/>
        <v>541EPS040</v>
      </c>
      <c r="H94" s="31" t="str">
        <f t="shared" si="145"/>
        <v>541ESSC24</v>
      </c>
      <c r="I94" s="31" t="str">
        <f t="shared" si="146"/>
        <v>541EAS016</v>
      </c>
      <c r="J94" s="31" t="str">
        <f t="shared" si="147"/>
        <v>541EPS042</v>
      </c>
      <c r="K94" s="31" t="str">
        <f t="shared" si="148"/>
        <v>541EAS027</v>
      </c>
      <c r="L94" s="31" t="str">
        <f t="shared" si="149"/>
        <v>541ESSC91</v>
      </c>
      <c r="M94" s="31" t="str">
        <f t="shared" si="150"/>
        <v>541EPS008</v>
      </c>
      <c r="N94" s="31" t="str">
        <f t="shared" si="151"/>
        <v>541EPSIC3</v>
      </c>
      <c r="O94" s="31" t="str">
        <f t="shared" si="152"/>
        <v>541EPS018</v>
      </c>
      <c r="P94" s="31" t="str">
        <f t="shared" si="153"/>
        <v>541ESSC07</v>
      </c>
      <c r="Q94" s="31" t="str">
        <f t="shared" si="154"/>
        <v>541EPS017</v>
      </c>
      <c r="R94" s="31" t="str">
        <f t="shared" si="155"/>
        <v>541EPS041</v>
      </c>
      <c r="S94" s="31" t="str">
        <f t="shared" si="156"/>
        <v>541EPS048</v>
      </c>
      <c r="T94" s="31" t="str">
        <f t="shared" si="157"/>
        <v>541CCFC55</v>
      </c>
      <c r="U94" s="31" t="str">
        <f t="shared" si="140"/>
        <v>541EPS012</v>
      </c>
      <c r="V94" s="31" t="str">
        <f t="shared" si="158"/>
        <v>541EPS001</v>
      </c>
      <c r="W94" s="449" t="s">
        <v>387</v>
      </c>
      <c r="X94" s="447" t="s">
        <v>494</v>
      </c>
      <c r="Y94" s="495">
        <v>483</v>
      </c>
      <c r="Z94" s="612">
        <f t="shared" si="161"/>
        <v>4</v>
      </c>
      <c r="AA94" s="613">
        <f t="shared" si="162"/>
        <v>559</v>
      </c>
      <c r="AB94" s="613">
        <f t="shared" si="163"/>
        <v>0</v>
      </c>
      <c r="AC94" s="613">
        <f t="shared" si="164"/>
        <v>0</v>
      </c>
      <c r="AD94" s="613">
        <f t="shared" si="165"/>
        <v>0</v>
      </c>
      <c r="AE94" s="613">
        <f t="shared" si="166"/>
        <v>219</v>
      </c>
      <c r="AF94" s="613">
        <f t="shared" si="167"/>
        <v>0</v>
      </c>
      <c r="AG94" s="613">
        <f t="shared" si="168"/>
        <v>0</v>
      </c>
      <c r="AH94" s="406">
        <f t="shared" si="169"/>
        <v>0</v>
      </c>
      <c r="AI94" s="613">
        <f t="shared" si="170"/>
        <v>0</v>
      </c>
      <c r="AJ94" s="613">
        <f t="shared" si="171"/>
        <v>11</v>
      </c>
      <c r="AK94" s="613">
        <f t="shared" si="172"/>
        <v>0</v>
      </c>
      <c r="AL94" s="613">
        <f t="shared" si="173"/>
        <v>0</v>
      </c>
      <c r="AM94" s="613">
        <f t="shared" si="174"/>
        <v>0</v>
      </c>
      <c r="AN94" s="613">
        <f t="shared" si="175"/>
        <v>0</v>
      </c>
      <c r="AO94" s="613">
        <f t="shared" si="176"/>
        <v>0</v>
      </c>
      <c r="AP94" s="406">
        <f t="shared" si="177"/>
        <v>1</v>
      </c>
      <c r="AQ94" s="406">
        <f t="shared" si="178"/>
        <v>0</v>
      </c>
      <c r="AR94" s="613">
        <f t="shared" si="179"/>
        <v>0</v>
      </c>
      <c r="AS94" s="613">
        <f t="shared" si="180"/>
        <v>0</v>
      </c>
      <c r="AT94" s="613">
        <f t="shared" si="181"/>
        <v>0</v>
      </c>
      <c r="AU94" s="626">
        <f t="shared" si="182"/>
        <v>793</v>
      </c>
      <c r="AV94" s="75" t="str">
        <f t="shared" si="159"/>
        <v>45ESSC24</v>
      </c>
      <c r="AW94" s="872" t="s">
        <v>669</v>
      </c>
      <c r="AX94" s="872">
        <v>45</v>
      </c>
      <c r="AY94" s="872" t="s">
        <v>600</v>
      </c>
      <c r="AZ94" s="873">
        <v>490</v>
      </c>
    </row>
    <row r="95" spans="2:52" ht="15" customHeight="1">
      <c r="B95" s="31" t="str">
        <f t="shared" si="141"/>
        <v>607EPS010</v>
      </c>
      <c r="C95" s="31" t="str">
        <f t="shared" si="142"/>
        <v>607EPS037</v>
      </c>
      <c r="D95" s="31" t="str">
        <f t="shared" si="143"/>
        <v>607EPS016</v>
      </c>
      <c r="E95" s="31" t="str">
        <f t="shared" si="144"/>
        <v>607EPS002</v>
      </c>
      <c r="F95" s="31" t="str">
        <f t="shared" si="138"/>
        <v>607EPS005</v>
      </c>
      <c r="G95" s="31" t="str">
        <f t="shared" si="139"/>
        <v>607EPS040</v>
      </c>
      <c r="H95" s="31" t="str">
        <f t="shared" si="145"/>
        <v>607ESSC24</v>
      </c>
      <c r="I95" s="31" t="str">
        <f t="shared" si="146"/>
        <v>607EAS016</v>
      </c>
      <c r="J95" s="31" t="str">
        <f t="shared" si="147"/>
        <v>607EPS042</v>
      </c>
      <c r="K95" s="31" t="str">
        <f t="shared" si="148"/>
        <v>607EAS027</v>
      </c>
      <c r="L95" s="31" t="str">
        <f t="shared" si="149"/>
        <v>607ESSC91</v>
      </c>
      <c r="M95" s="31" t="str">
        <f t="shared" si="150"/>
        <v>607EPS008</v>
      </c>
      <c r="N95" s="31" t="str">
        <f t="shared" si="151"/>
        <v>607EPSIC3</v>
      </c>
      <c r="O95" s="31" t="str">
        <f t="shared" si="152"/>
        <v>607EPS018</v>
      </c>
      <c r="P95" s="31" t="str">
        <f t="shared" si="153"/>
        <v>607ESSC07</v>
      </c>
      <c r="Q95" s="31" t="str">
        <f t="shared" si="154"/>
        <v>607EPS017</v>
      </c>
      <c r="R95" s="31" t="str">
        <f t="shared" si="155"/>
        <v>607EPS041</v>
      </c>
      <c r="S95" s="31" t="str">
        <f t="shared" si="156"/>
        <v>607EPS048</v>
      </c>
      <c r="T95" s="31" t="str">
        <f t="shared" si="157"/>
        <v>607CCFC55</v>
      </c>
      <c r="U95" s="31" t="str">
        <f t="shared" si="140"/>
        <v>607EPS012</v>
      </c>
      <c r="V95" s="31" t="str">
        <f t="shared" si="158"/>
        <v>607EPS001</v>
      </c>
      <c r="W95" s="449" t="s">
        <v>388</v>
      </c>
      <c r="X95" s="447" t="s">
        <v>494</v>
      </c>
      <c r="Y95" s="495">
        <v>541</v>
      </c>
      <c r="Z95" s="612">
        <f t="shared" si="161"/>
        <v>17</v>
      </c>
      <c r="AA95" s="613">
        <f t="shared" si="162"/>
        <v>3840</v>
      </c>
      <c r="AB95" s="613">
        <f t="shared" si="163"/>
        <v>0</v>
      </c>
      <c r="AC95" s="613">
        <f t="shared" si="164"/>
        <v>904</v>
      </c>
      <c r="AD95" s="613">
        <f t="shared" si="165"/>
        <v>0</v>
      </c>
      <c r="AE95" s="613">
        <f t="shared" si="166"/>
        <v>704</v>
      </c>
      <c r="AF95" s="613">
        <f t="shared" si="167"/>
        <v>0</v>
      </c>
      <c r="AG95" s="613">
        <f t="shared" si="168"/>
        <v>41</v>
      </c>
      <c r="AH95" s="406">
        <f t="shared" si="169"/>
        <v>0</v>
      </c>
      <c r="AI95" s="613">
        <f t="shared" si="170"/>
        <v>0</v>
      </c>
      <c r="AJ95" s="613">
        <f t="shared" si="171"/>
        <v>262</v>
      </c>
      <c r="AK95" s="613">
        <f t="shared" si="172"/>
        <v>0</v>
      </c>
      <c r="AL95" s="613">
        <f t="shared" si="173"/>
        <v>0</v>
      </c>
      <c r="AM95" s="613">
        <f t="shared" si="174"/>
        <v>0</v>
      </c>
      <c r="AN95" s="613">
        <f t="shared" si="175"/>
        <v>0</v>
      </c>
      <c r="AO95" s="613">
        <f t="shared" si="176"/>
        <v>0</v>
      </c>
      <c r="AP95" s="406">
        <f t="shared" si="177"/>
        <v>5</v>
      </c>
      <c r="AQ95" s="406">
        <f t="shared" si="178"/>
        <v>0</v>
      </c>
      <c r="AR95" s="613">
        <f t="shared" si="179"/>
        <v>0</v>
      </c>
      <c r="AS95" s="613">
        <f t="shared" si="180"/>
        <v>0</v>
      </c>
      <c r="AT95" s="613">
        <f t="shared" si="181"/>
        <v>0</v>
      </c>
      <c r="AU95" s="626">
        <f t="shared" si="182"/>
        <v>5768</v>
      </c>
      <c r="AV95" s="75" t="str">
        <f t="shared" si="159"/>
        <v>51EPS002</v>
      </c>
      <c r="AW95" s="872" t="s">
        <v>669</v>
      </c>
      <c r="AX95" s="872">
        <v>51</v>
      </c>
      <c r="AY95" s="872" t="s">
        <v>555</v>
      </c>
      <c r="AZ95" s="873">
        <v>1</v>
      </c>
    </row>
    <row r="96" spans="2:52" ht="15" customHeight="1">
      <c r="B96" s="31" t="str">
        <f t="shared" si="141"/>
        <v>615EPS010</v>
      </c>
      <c r="C96" s="31" t="str">
        <f t="shared" si="142"/>
        <v>615EPS037</v>
      </c>
      <c r="D96" s="31" t="str">
        <f t="shared" si="143"/>
        <v>615EPS016</v>
      </c>
      <c r="E96" s="31" t="str">
        <f t="shared" si="144"/>
        <v>615EPS002</v>
      </c>
      <c r="F96" s="31" t="str">
        <f t="shared" si="138"/>
        <v>615EPS005</v>
      </c>
      <c r="G96" s="31" t="str">
        <f t="shared" si="139"/>
        <v>615EPS040</v>
      </c>
      <c r="H96" s="31" t="str">
        <f t="shared" si="145"/>
        <v>615ESSC24</v>
      </c>
      <c r="I96" s="31" t="str">
        <f t="shared" si="146"/>
        <v>615EAS016</v>
      </c>
      <c r="J96" s="31" t="str">
        <f t="shared" si="147"/>
        <v>615EPS042</v>
      </c>
      <c r="K96" s="31" t="str">
        <f t="shared" si="148"/>
        <v>615EAS027</v>
      </c>
      <c r="L96" s="31" t="str">
        <f t="shared" si="149"/>
        <v>615ESSC91</v>
      </c>
      <c r="M96" s="31" t="str">
        <f t="shared" si="150"/>
        <v>615EPS008</v>
      </c>
      <c r="N96" s="31" t="str">
        <f t="shared" si="151"/>
        <v>615EPSIC3</v>
      </c>
      <c r="O96" s="31" t="str">
        <f t="shared" si="152"/>
        <v>615EPS018</v>
      </c>
      <c r="P96" s="31" t="str">
        <f t="shared" si="153"/>
        <v>615ESSC07</v>
      </c>
      <c r="Q96" s="31" t="str">
        <f t="shared" si="154"/>
        <v>615EPS017</v>
      </c>
      <c r="R96" s="31" t="str">
        <f t="shared" si="155"/>
        <v>615EPS041</v>
      </c>
      <c r="S96" s="31" t="str">
        <f t="shared" si="156"/>
        <v>615EPS048</v>
      </c>
      <c r="T96" s="31" t="str">
        <f t="shared" si="157"/>
        <v>615CCFC55</v>
      </c>
      <c r="U96" s="31" t="str">
        <f t="shared" si="140"/>
        <v>615EPS012</v>
      </c>
      <c r="V96" s="31" t="str">
        <f t="shared" si="158"/>
        <v>615EPS001</v>
      </c>
      <c r="W96" s="449" t="s">
        <v>389</v>
      </c>
      <c r="X96" s="447" t="s">
        <v>494</v>
      </c>
      <c r="Y96" s="495">
        <v>607</v>
      </c>
      <c r="Z96" s="612">
        <f t="shared" si="161"/>
        <v>5731</v>
      </c>
      <c r="AA96" s="613">
        <f t="shared" si="162"/>
        <v>5858</v>
      </c>
      <c r="AB96" s="613">
        <f t="shared" si="163"/>
        <v>0</v>
      </c>
      <c r="AC96" s="613">
        <f t="shared" si="164"/>
        <v>0</v>
      </c>
      <c r="AD96" s="613">
        <f t="shared" si="165"/>
        <v>6</v>
      </c>
      <c r="AE96" s="613">
        <f t="shared" si="166"/>
        <v>554</v>
      </c>
      <c r="AF96" s="613">
        <f t="shared" si="167"/>
        <v>0</v>
      </c>
      <c r="AG96" s="613">
        <f t="shared" si="168"/>
        <v>45</v>
      </c>
      <c r="AH96" s="406">
        <f t="shared" si="169"/>
        <v>0</v>
      </c>
      <c r="AI96" s="613">
        <f t="shared" si="170"/>
        <v>0</v>
      </c>
      <c r="AJ96" s="613">
        <f t="shared" si="171"/>
        <v>39</v>
      </c>
      <c r="AK96" s="613">
        <f t="shared" si="172"/>
        <v>0</v>
      </c>
      <c r="AL96" s="613">
        <f t="shared" si="173"/>
        <v>0</v>
      </c>
      <c r="AM96" s="613">
        <f t="shared" si="174"/>
        <v>0</v>
      </c>
      <c r="AN96" s="613">
        <f t="shared" si="175"/>
        <v>0</v>
      </c>
      <c r="AO96" s="613">
        <f t="shared" si="176"/>
        <v>0</v>
      </c>
      <c r="AP96" s="406">
        <f t="shared" si="177"/>
        <v>8</v>
      </c>
      <c r="AQ96" s="406">
        <f t="shared" si="178"/>
        <v>0</v>
      </c>
      <c r="AR96" s="613">
        <f t="shared" si="179"/>
        <v>0</v>
      </c>
      <c r="AS96" s="613">
        <f t="shared" si="180"/>
        <v>0</v>
      </c>
      <c r="AT96" s="613">
        <f t="shared" si="181"/>
        <v>0</v>
      </c>
      <c r="AU96" s="626">
        <f t="shared" si="182"/>
        <v>12233</v>
      </c>
      <c r="AV96" s="75" t="str">
        <f t="shared" si="159"/>
        <v>51EPS010</v>
      </c>
      <c r="AW96" s="872" t="s">
        <v>669</v>
      </c>
      <c r="AX96" s="872">
        <v>51</v>
      </c>
      <c r="AY96" s="872" t="s">
        <v>553</v>
      </c>
      <c r="AZ96" s="873">
        <v>5</v>
      </c>
    </row>
    <row r="97" spans="2:52" ht="15" customHeight="1">
      <c r="B97" s="31" t="str">
        <f t="shared" si="141"/>
        <v>649EPS010</v>
      </c>
      <c r="C97" s="31" t="str">
        <f t="shared" si="142"/>
        <v>649EPS037</v>
      </c>
      <c r="D97" s="31" t="str">
        <f t="shared" si="143"/>
        <v>649EPS016</v>
      </c>
      <c r="E97" s="31" t="str">
        <f t="shared" si="144"/>
        <v>649EPS002</v>
      </c>
      <c r="F97" s="31" t="str">
        <f t="shared" si="138"/>
        <v>649EPS005</v>
      </c>
      <c r="G97" s="31" t="str">
        <f t="shared" si="139"/>
        <v>649EPS040</v>
      </c>
      <c r="H97" s="31" t="str">
        <f t="shared" si="145"/>
        <v>649ESSC24</v>
      </c>
      <c r="I97" s="31" t="str">
        <f t="shared" si="146"/>
        <v>649EAS016</v>
      </c>
      <c r="J97" s="31" t="str">
        <f t="shared" si="147"/>
        <v>649EPS042</v>
      </c>
      <c r="K97" s="31" t="str">
        <f t="shared" si="148"/>
        <v>649EAS027</v>
      </c>
      <c r="L97" s="31" t="str">
        <f t="shared" si="149"/>
        <v>649ESSC91</v>
      </c>
      <c r="M97" s="31" t="str">
        <f t="shared" si="150"/>
        <v>649EPS008</v>
      </c>
      <c r="N97" s="31" t="str">
        <f t="shared" si="151"/>
        <v>649EPSIC3</v>
      </c>
      <c r="O97" s="31" t="str">
        <f t="shared" si="152"/>
        <v>649EPS018</v>
      </c>
      <c r="P97" s="31" t="str">
        <f t="shared" si="153"/>
        <v>649ESSC07</v>
      </c>
      <c r="Q97" s="31" t="str">
        <f t="shared" si="154"/>
        <v>649EPS017</v>
      </c>
      <c r="R97" s="31" t="str">
        <f t="shared" si="155"/>
        <v>649EPS041</v>
      </c>
      <c r="S97" s="31" t="str">
        <f t="shared" si="156"/>
        <v>649EPS048</v>
      </c>
      <c r="T97" s="31" t="str">
        <f t="shared" si="157"/>
        <v>649CCFC55</v>
      </c>
      <c r="U97" s="31" t="str">
        <f t="shared" si="140"/>
        <v>649EPS012</v>
      </c>
      <c r="V97" s="31" t="str">
        <f t="shared" si="158"/>
        <v>649EPS001</v>
      </c>
      <c r="W97" s="449" t="s">
        <v>390</v>
      </c>
      <c r="X97" s="447" t="s">
        <v>494</v>
      </c>
      <c r="Y97" s="495">
        <v>615</v>
      </c>
      <c r="Z97" s="612">
        <f t="shared" si="161"/>
        <v>100280</v>
      </c>
      <c r="AA97" s="613">
        <f t="shared" si="162"/>
        <v>25131</v>
      </c>
      <c r="AB97" s="613">
        <f t="shared" si="163"/>
        <v>6953</v>
      </c>
      <c r="AC97" s="613">
        <f t="shared" si="164"/>
        <v>11186</v>
      </c>
      <c r="AD97" s="613">
        <f t="shared" si="165"/>
        <v>13080</v>
      </c>
      <c r="AE97" s="613">
        <f t="shared" si="166"/>
        <v>3246</v>
      </c>
      <c r="AF97" s="613">
        <f t="shared" si="167"/>
        <v>79</v>
      </c>
      <c r="AG97" s="613">
        <f t="shared" si="168"/>
        <v>112</v>
      </c>
      <c r="AH97" s="406">
        <f t="shared" si="169"/>
        <v>18</v>
      </c>
      <c r="AI97" s="613">
        <f t="shared" si="170"/>
        <v>0</v>
      </c>
      <c r="AJ97" s="613">
        <f t="shared" si="171"/>
        <v>136</v>
      </c>
      <c r="AK97" s="613">
        <f t="shared" si="172"/>
        <v>91</v>
      </c>
      <c r="AL97" s="613">
        <f t="shared" si="173"/>
        <v>0</v>
      </c>
      <c r="AM97" s="613">
        <f t="shared" si="174"/>
        <v>4</v>
      </c>
      <c r="AN97" s="613">
        <f t="shared" si="175"/>
        <v>0</v>
      </c>
      <c r="AO97" s="613">
        <f t="shared" si="176"/>
        <v>0</v>
      </c>
      <c r="AP97" s="406">
        <f t="shared" si="177"/>
        <v>181</v>
      </c>
      <c r="AQ97" s="406">
        <f t="shared" si="178"/>
        <v>0</v>
      </c>
      <c r="AR97" s="613">
        <f t="shared" si="179"/>
        <v>0</v>
      </c>
      <c r="AS97" s="613">
        <f t="shared" si="180"/>
        <v>0</v>
      </c>
      <c r="AT97" s="613">
        <f t="shared" si="181"/>
        <v>0</v>
      </c>
      <c r="AU97" s="626">
        <f t="shared" si="182"/>
        <v>160298</v>
      </c>
      <c r="AV97" s="75" t="str">
        <f t="shared" si="159"/>
        <v>51EPS016</v>
      </c>
      <c r="AW97" s="872" t="s">
        <v>669</v>
      </c>
      <c r="AX97" s="872">
        <v>51</v>
      </c>
      <c r="AY97" s="872" t="s">
        <v>556</v>
      </c>
      <c r="AZ97" s="873">
        <v>1531</v>
      </c>
    </row>
    <row r="98" spans="2:52" ht="15" customHeight="1">
      <c r="B98" s="31" t="str">
        <f t="shared" si="141"/>
        <v>652EPS010</v>
      </c>
      <c r="C98" s="31" t="str">
        <f t="shared" si="142"/>
        <v>652EPS037</v>
      </c>
      <c r="D98" s="31" t="str">
        <f t="shared" si="143"/>
        <v>652EPS016</v>
      </c>
      <c r="E98" s="31" t="str">
        <f t="shared" si="144"/>
        <v>652EPS002</v>
      </c>
      <c r="F98" s="31" t="str">
        <f t="shared" si="138"/>
        <v>652EPS005</v>
      </c>
      <c r="G98" s="31" t="str">
        <f t="shared" si="139"/>
        <v>652EPS040</v>
      </c>
      <c r="H98" s="31" t="str">
        <f t="shared" si="145"/>
        <v>652ESSC24</v>
      </c>
      <c r="I98" s="31" t="str">
        <f t="shared" si="146"/>
        <v>652EAS016</v>
      </c>
      <c r="J98" s="31" t="str">
        <f t="shared" si="147"/>
        <v>652EPS042</v>
      </c>
      <c r="K98" s="31" t="str">
        <f t="shared" si="148"/>
        <v>652EAS027</v>
      </c>
      <c r="L98" s="31" t="str">
        <f t="shared" si="149"/>
        <v>652ESSC91</v>
      </c>
      <c r="M98" s="31" t="str">
        <f t="shared" si="150"/>
        <v>652EPS008</v>
      </c>
      <c r="N98" s="31" t="str">
        <f t="shared" si="151"/>
        <v>652EPSIC3</v>
      </c>
      <c r="O98" s="31" t="str">
        <f t="shared" si="152"/>
        <v>652EPS018</v>
      </c>
      <c r="P98" s="31" t="str">
        <f t="shared" si="153"/>
        <v>652ESSC07</v>
      </c>
      <c r="Q98" s="31" t="str">
        <f t="shared" si="154"/>
        <v>652EPS017</v>
      </c>
      <c r="R98" s="31" t="str">
        <f t="shared" si="155"/>
        <v>652EPS041</v>
      </c>
      <c r="S98" s="31" t="str">
        <f t="shared" si="156"/>
        <v>652EPS048</v>
      </c>
      <c r="T98" s="31" t="str">
        <f t="shared" si="157"/>
        <v>652CCFC55</v>
      </c>
      <c r="U98" s="31" t="str">
        <f t="shared" si="140"/>
        <v>652EPS012</v>
      </c>
      <c r="V98" s="31" t="str">
        <f t="shared" si="158"/>
        <v>652EPS001</v>
      </c>
      <c r="W98" s="449" t="s">
        <v>391</v>
      </c>
      <c r="X98" s="447" t="s">
        <v>494</v>
      </c>
      <c r="Y98" s="495">
        <v>649</v>
      </c>
      <c r="Z98" s="612">
        <f t="shared" si="161"/>
        <v>10</v>
      </c>
      <c r="AA98" s="613">
        <f t="shared" si="162"/>
        <v>1805</v>
      </c>
      <c r="AB98" s="613">
        <f t="shared" si="163"/>
        <v>0</v>
      </c>
      <c r="AC98" s="613">
        <f t="shared" si="164"/>
        <v>0</v>
      </c>
      <c r="AD98" s="613">
        <f t="shared" si="165"/>
        <v>0</v>
      </c>
      <c r="AE98" s="613">
        <f t="shared" si="166"/>
        <v>417</v>
      </c>
      <c r="AF98" s="613">
        <f t="shared" si="167"/>
        <v>0</v>
      </c>
      <c r="AG98" s="613">
        <f t="shared" si="168"/>
        <v>4</v>
      </c>
      <c r="AH98" s="406">
        <f t="shared" si="169"/>
        <v>0</v>
      </c>
      <c r="AI98" s="613">
        <f t="shared" si="170"/>
        <v>0</v>
      </c>
      <c r="AJ98" s="613">
        <f t="shared" si="171"/>
        <v>207</v>
      </c>
      <c r="AK98" s="613">
        <f t="shared" si="172"/>
        <v>0</v>
      </c>
      <c r="AL98" s="613">
        <f t="shared" si="173"/>
        <v>0</v>
      </c>
      <c r="AM98" s="613">
        <f t="shared" si="174"/>
        <v>3</v>
      </c>
      <c r="AN98" s="613">
        <f t="shared" si="175"/>
        <v>0</v>
      </c>
      <c r="AO98" s="613">
        <f t="shared" si="176"/>
        <v>0</v>
      </c>
      <c r="AP98" s="406">
        <f t="shared" si="177"/>
        <v>2</v>
      </c>
      <c r="AQ98" s="406">
        <f t="shared" si="178"/>
        <v>0</v>
      </c>
      <c r="AR98" s="613">
        <f t="shared" si="179"/>
        <v>0</v>
      </c>
      <c r="AS98" s="613">
        <f t="shared" si="180"/>
        <v>0</v>
      </c>
      <c r="AT98" s="613">
        <f t="shared" si="181"/>
        <v>0</v>
      </c>
      <c r="AU98" s="626">
        <f t="shared" si="182"/>
        <v>2446</v>
      </c>
      <c r="AV98" s="75" t="str">
        <f t="shared" si="159"/>
        <v>51EPS037</v>
      </c>
      <c r="AW98" s="872" t="s">
        <v>669</v>
      </c>
      <c r="AX98" s="872">
        <v>51</v>
      </c>
      <c r="AY98" s="872" t="s">
        <v>554</v>
      </c>
      <c r="AZ98" s="873">
        <v>1667</v>
      </c>
    </row>
    <row r="99" spans="2:52" ht="15" customHeight="1">
      <c r="B99" s="31" t="str">
        <f t="shared" si="141"/>
        <v>660EPS010</v>
      </c>
      <c r="C99" s="31" t="str">
        <f t="shared" si="142"/>
        <v>660EPS037</v>
      </c>
      <c r="D99" s="31" t="str">
        <f t="shared" si="143"/>
        <v>660EPS016</v>
      </c>
      <c r="E99" s="31" t="str">
        <f t="shared" si="144"/>
        <v>660EPS002</v>
      </c>
      <c r="F99" s="31" t="str">
        <f t="shared" si="138"/>
        <v>660EPS005</v>
      </c>
      <c r="G99" s="31" t="str">
        <f t="shared" si="139"/>
        <v>660EPS040</v>
      </c>
      <c r="H99" s="31" t="str">
        <f t="shared" si="145"/>
        <v>660ESSC24</v>
      </c>
      <c r="I99" s="31" t="str">
        <f t="shared" si="146"/>
        <v>660EAS016</v>
      </c>
      <c r="J99" s="31" t="str">
        <f t="shared" si="147"/>
        <v>660EPS042</v>
      </c>
      <c r="K99" s="31" t="str">
        <f t="shared" si="148"/>
        <v>660EAS027</v>
      </c>
      <c r="L99" s="31" t="str">
        <f t="shared" si="149"/>
        <v>660ESSC91</v>
      </c>
      <c r="M99" s="31" t="str">
        <f t="shared" si="150"/>
        <v>660EPS008</v>
      </c>
      <c r="N99" s="31" t="str">
        <f t="shared" si="151"/>
        <v>660EPSIC3</v>
      </c>
      <c r="O99" s="31" t="str">
        <f t="shared" si="152"/>
        <v>660EPS018</v>
      </c>
      <c r="P99" s="31" t="str">
        <f t="shared" si="153"/>
        <v>660ESSC07</v>
      </c>
      <c r="Q99" s="31" t="str">
        <f t="shared" si="154"/>
        <v>660EPS017</v>
      </c>
      <c r="R99" s="31" t="str">
        <f t="shared" si="155"/>
        <v>660EPS041</v>
      </c>
      <c r="S99" s="31" t="str">
        <f t="shared" si="156"/>
        <v>660EPS048</v>
      </c>
      <c r="T99" s="31" t="str">
        <f t="shared" si="157"/>
        <v>660CCFC55</v>
      </c>
      <c r="U99" s="31" t="str">
        <f t="shared" si="140"/>
        <v>660EPS012</v>
      </c>
      <c r="V99" s="31" t="str">
        <f t="shared" si="158"/>
        <v>660EPS001</v>
      </c>
      <c r="W99" s="449" t="s">
        <v>392</v>
      </c>
      <c r="X99" s="447" t="s">
        <v>494</v>
      </c>
      <c r="Y99" s="495">
        <v>652</v>
      </c>
      <c r="Z99" s="612">
        <f t="shared" si="161"/>
        <v>2</v>
      </c>
      <c r="AA99" s="613">
        <f t="shared" si="162"/>
        <v>257</v>
      </c>
      <c r="AB99" s="613">
        <f t="shared" si="163"/>
        <v>0</v>
      </c>
      <c r="AC99" s="613">
        <f t="shared" si="164"/>
        <v>0</v>
      </c>
      <c r="AD99" s="613">
        <f t="shared" si="165"/>
        <v>0</v>
      </c>
      <c r="AE99" s="613">
        <f t="shared" si="166"/>
        <v>213</v>
      </c>
      <c r="AF99" s="613">
        <f t="shared" si="167"/>
        <v>0</v>
      </c>
      <c r="AG99" s="613">
        <f t="shared" si="168"/>
        <v>0</v>
      </c>
      <c r="AH99" s="406">
        <f t="shared" si="169"/>
        <v>0</v>
      </c>
      <c r="AI99" s="613">
        <f t="shared" si="170"/>
        <v>0</v>
      </c>
      <c r="AJ99" s="613">
        <f t="shared" si="171"/>
        <v>0</v>
      </c>
      <c r="AK99" s="613">
        <f t="shared" si="172"/>
        <v>0</v>
      </c>
      <c r="AL99" s="613">
        <f t="shared" si="173"/>
        <v>0</v>
      </c>
      <c r="AM99" s="613">
        <f t="shared" si="174"/>
        <v>0</v>
      </c>
      <c r="AN99" s="613">
        <f t="shared" si="175"/>
        <v>0</v>
      </c>
      <c r="AO99" s="613">
        <f t="shared" si="176"/>
        <v>0</v>
      </c>
      <c r="AP99" s="406">
        <f t="shared" si="177"/>
        <v>0</v>
      </c>
      <c r="AQ99" s="406">
        <f t="shared" si="178"/>
        <v>0</v>
      </c>
      <c r="AR99" s="613">
        <f t="shared" si="179"/>
        <v>0</v>
      </c>
      <c r="AS99" s="613">
        <f t="shared" si="180"/>
        <v>0</v>
      </c>
      <c r="AT99" s="613">
        <f t="shared" si="181"/>
        <v>0</v>
      </c>
      <c r="AU99" s="626">
        <f t="shared" si="182"/>
        <v>472</v>
      </c>
      <c r="AV99" s="75" t="str">
        <f t="shared" si="159"/>
        <v>51EPS040</v>
      </c>
      <c r="AW99" s="872" t="s">
        <v>669</v>
      </c>
      <c r="AX99" s="872">
        <v>51</v>
      </c>
      <c r="AY99" s="872" t="s">
        <v>557</v>
      </c>
      <c r="AZ99" s="873">
        <v>389</v>
      </c>
    </row>
    <row r="100" spans="2:52" ht="15" customHeight="1">
      <c r="B100" s="31" t="str">
        <f t="shared" si="141"/>
        <v>667EPS010</v>
      </c>
      <c r="C100" s="31" t="str">
        <f t="shared" si="142"/>
        <v>667EPS037</v>
      </c>
      <c r="D100" s="31" t="str">
        <f t="shared" si="143"/>
        <v>667EPS016</v>
      </c>
      <c r="E100" s="31" t="str">
        <f t="shared" si="144"/>
        <v>667EPS002</v>
      </c>
      <c r="F100" s="31" t="str">
        <f t="shared" si="138"/>
        <v>667EPS005</v>
      </c>
      <c r="G100" s="31" t="str">
        <f t="shared" si="139"/>
        <v>667EPS040</v>
      </c>
      <c r="H100" s="31" t="str">
        <f t="shared" si="145"/>
        <v>667ESSC24</v>
      </c>
      <c r="I100" s="31" t="str">
        <f t="shared" si="146"/>
        <v>667EAS016</v>
      </c>
      <c r="J100" s="31" t="str">
        <f t="shared" si="147"/>
        <v>667EPS042</v>
      </c>
      <c r="K100" s="31" t="str">
        <f t="shared" si="148"/>
        <v>667EAS027</v>
      </c>
      <c r="L100" s="31" t="str">
        <f t="shared" si="149"/>
        <v>667ESSC91</v>
      </c>
      <c r="M100" s="31" t="str">
        <f t="shared" si="150"/>
        <v>667EPS008</v>
      </c>
      <c r="N100" s="31" t="str">
        <f t="shared" si="151"/>
        <v>667EPSIC3</v>
      </c>
      <c r="O100" s="31" t="str">
        <f t="shared" si="152"/>
        <v>667EPS018</v>
      </c>
      <c r="P100" s="31" t="str">
        <f t="shared" si="153"/>
        <v>667ESSC07</v>
      </c>
      <c r="Q100" s="31" t="str">
        <f t="shared" si="154"/>
        <v>667EPS017</v>
      </c>
      <c r="R100" s="31" t="str">
        <f t="shared" si="155"/>
        <v>667EPS041</v>
      </c>
      <c r="S100" s="31" t="str">
        <f t="shared" si="156"/>
        <v>667EPS048</v>
      </c>
      <c r="T100" s="31" t="str">
        <f t="shared" si="157"/>
        <v>667CCFC55</v>
      </c>
      <c r="U100" s="31" t="str">
        <f t="shared" si="140"/>
        <v>667EPS012</v>
      </c>
      <c r="V100" s="31" t="str">
        <f t="shared" si="158"/>
        <v>667EPS001</v>
      </c>
      <c r="W100" s="449" t="s">
        <v>393</v>
      </c>
      <c r="X100" s="447" t="s">
        <v>494</v>
      </c>
      <c r="Y100" s="495">
        <v>660</v>
      </c>
      <c r="Z100" s="612">
        <f t="shared" si="161"/>
        <v>2</v>
      </c>
      <c r="AA100" s="613">
        <f t="shared" si="162"/>
        <v>2947</v>
      </c>
      <c r="AB100" s="613">
        <f t="shared" si="163"/>
        <v>0</v>
      </c>
      <c r="AC100" s="613">
        <f t="shared" si="164"/>
        <v>0</v>
      </c>
      <c r="AD100" s="613">
        <f t="shared" si="165"/>
        <v>0</v>
      </c>
      <c r="AE100" s="613">
        <f t="shared" si="166"/>
        <v>651</v>
      </c>
      <c r="AF100" s="613">
        <f t="shared" si="167"/>
        <v>0</v>
      </c>
      <c r="AG100" s="613">
        <f t="shared" si="168"/>
        <v>0</v>
      </c>
      <c r="AH100" s="406">
        <f t="shared" si="169"/>
        <v>0</v>
      </c>
      <c r="AI100" s="613">
        <f t="shared" si="170"/>
        <v>0</v>
      </c>
      <c r="AJ100" s="613">
        <f t="shared" si="171"/>
        <v>0</v>
      </c>
      <c r="AK100" s="613">
        <f t="shared" si="172"/>
        <v>0</v>
      </c>
      <c r="AL100" s="613">
        <f t="shared" si="173"/>
        <v>0</v>
      </c>
      <c r="AM100" s="613">
        <f t="shared" si="174"/>
        <v>0</v>
      </c>
      <c r="AN100" s="613">
        <f t="shared" si="175"/>
        <v>0</v>
      </c>
      <c r="AO100" s="613">
        <f t="shared" si="176"/>
        <v>0</v>
      </c>
      <c r="AP100" s="406">
        <f t="shared" si="177"/>
        <v>4</v>
      </c>
      <c r="AQ100" s="406">
        <f t="shared" si="178"/>
        <v>0</v>
      </c>
      <c r="AR100" s="613">
        <f t="shared" si="179"/>
        <v>0</v>
      </c>
      <c r="AS100" s="613">
        <f t="shared" si="180"/>
        <v>0</v>
      </c>
      <c r="AT100" s="613">
        <f t="shared" si="181"/>
        <v>0</v>
      </c>
      <c r="AU100" s="626">
        <f t="shared" si="182"/>
        <v>3600</v>
      </c>
      <c r="AV100" s="75" t="str">
        <f t="shared" si="159"/>
        <v>51EPS041</v>
      </c>
      <c r="AW100" s="872" t="s">
        <v>669</v>
      </c>
      <c r="AX100" s="872">
        <v>51</v>
      </c>
      <c r="AY100" s="872" t="s">
        <v>598</v>
      </c>
      <c r="AZ100" s="873">
        <v>80</v>
      </c>
    </row>
    <row r="101" spans="2:52" ht="15" customHeight="1">
      <c r="B101" s="31" t="str">
        <f t="shared" si="141"/>
        <v>674EPS010</v>
      </c>
      <c r="C101" s="31" t="str">
        <f t="shared" si="142"/>
        <v>674EPS037</v>
      </c>
      <c r="D101" s="31" t="str">
        <f t="shared" si="143"/>
        <v>674EPS016</v>
      </c>
      <c r="E101" s="31" t="str">
        <f t="shared" si="144"/>
        <v>674EPS002</v>
      </c>
      <c r="F101" s="31" t="str">
        <f t="shared" si="138"/>
        <v>674EPS005</v>
      </c>
      <c r="G101" s="31" t="str">
        <f t="shared" si="139"/>
        <v>674EPS040</v>
      </c>
      <c r="H101" s="31" t="str">
        <f t="shared" si="145"/>
        <v>674ESSC24</v>
      </c>
      <c r="I101" s="31" t="str">
        <f t="shared" si="146"/>
        <v>674EAS016</v>
      </c>
      <c r="J101" s="31" t="str">
        <f t="shared" si="147"/>
        <v>674EPS042</v>
      </c>
      <c r="K101" s="31" t="str">
        <f t="shared" si="148"/>
        <v>674EAS027</v>
      </c>
      <c r="L101" s="31" t="str">
        <f t="shared" si="149"/>
        <v>674ESSC91</v>
      </c>
      <c r="M101" s="31" t="str">
        <f t="shared" si="150"/>
        <v>674EPS008</v>
      </c>
      <c r="N101" s="31" t="str">
        <f t="shared" si="151"/>
        <v>674EPSIC3</v>
      </c>
      <c r="O101" s="31" t="str">
        <f t="shared" si="152"/>
        <v>674EPS018</v>
      </c>
      <c r="P101" s="31" t="str">
        <f t="shared" si="153"/>
        <v>674ESSC07</v>
      </c>
      <c r="Q101" s="31" t="str">
        <f t="shared" si="154"/>
        <v>674EPS017</v>
      </c>
      <c r="R101" s="31" t="str">
        <f t="shared" si="155"/>
        <v>674EPS041</v>
      </c>
      <c r="S101" s="31" t="str">
        <f t="shared" si="156"/>
        <v>674EPS048</v>
      </c>
      <c r="T101" s="31" t="str">
        <f t="shared" si="157"/>
        <v>674CCFC55</v>
      </c>
      <c r="U101" s="31" t="str">
        <f t="shared" si="140"/>
        <v>674EPS012</v>
      </c>
      <c r="V101" s="31" t="str">
        <f t="shared" si="158"/>
        <v>674EPS001</v>
      </c>
      <c r="W101" s="449" t="s">
        <v>394</v>
      </c>
      <c r="X101" s="447" t="s">
        <v>494</v>
      </c>
      <c r="Y101" s="495">
        <v>667</v>
      </c>
      <c r="Z101" s="612">
        <f t="shared" si="161"/>
        <v>5</v>
      </c>
      <c r="AA101" s="613">
        <f t="shared" si="162"/>
        <v>2587</v>
      </c>
      <c r="AB101" s="613">
        <f t="shared" si="163"/>
        <v>0</v>
      </c>
      <c r="AC101" s="613">
        <f t="shared" si="164"/>
        <v>0</v>
      </c>
      <c r="AD101" s="613">
        <f t="shared" si="165"/>
        <v>0</v>
      </c>
      <c r="AE101" s="613">
        <f t="shared" si="166"/>
        <v>653</v>
      </c>
      <c r="AF101" s="613">
        <f t="shared" si="167"/>
        <v>0</v>
      </c>
      <c r="AG101" s="613">
        <f t="shared" si="168"/>
        <v>51</v>
      </c>
      <c r="AH101" s="406">
        <f t="shared" si="169"/>
        <v>0</v>
      </c>
      <c r="AI101" s="613">
        <f t="shared" si="170"/>
        <v>0</v>
      </c>
      <c r="AJ101" s="613">
        <f t="shared" si="171"/>
        <v>42</v>
      </c>
      <c r="AK101" s="613">
        <f t="shared" si="172"/>
        <v>0</v>
      </c>
      <c r="AL101" s="613">
        <f t="shared" si="173"/>
        <v>0</v>
      </c>
      <c r="AM101" s="613">
        <f t="shared" si="174"/>
        <v>0</v>
      </c>
      <c r="AN101" s="613">
        <f t="shared" si="175"/>
        <v>0</v>
      </c>
      <c r="AO101" s="613">
        <f t="shared" si="176"/>
        <v>0</v>
      </c>
      <c r="AP101" s="406">
        <f t="shared" si="177"/>
        <v>2</v>
      </c>
      <c r="AQ101" s="406">
        <f t="shared" si="178"/>
        <v>0</v>
      </c>
      <c r="AR101" s="613">
        <f t="shared" si="179"/>
        <v>0</v>
      </c>
      <c r="AS101" s="613">
        <f t="shared" si="180"/>
        <v>0</v>
      </c>
      <c r="AT101" s="613">
        <f t="shared" si="181"/>
        <v>0</v>
      </c>
      <c r="AU101" s="626">
        <f t="shared" si="182"/>
        <v>3338</v>
      </c>
      <c r="AV101" s="75" t="str">
        <f t="shared" si="159"/>
        <v>51EPSIC3</v>
      </c>
      <c r="AW101" s="872" t="s">
        <v>669</v>
      </c>
      <c r="AX101" s="872">
        <v>51</v>
      </c>
      <c r="AY101" s="872" t="s">
        <v>567</v>
      </c>
      <c r="AZ101" s="873">
        <v>43</v>
      </c>
    </row>
    <row r="102" spans="2:52" ht="15" customHeight="1">
      <c r="B102" s="31" t="str">
        <f t="shared" si="141"/>
        <v>697EPS010</v>
      </c>
      <c r="C102" s="31" t="str">
        <f t="shared" si="142"/>
        <v>697EPS037</v>
      </c>
      <c r="D102" s="31" t="str">
        <f t="shared" si="143"/>
        <v>697EPS016</v>
      </c>
      <c r="E102" s="31" t="str">
        <f t="shared" si="144"/>
        <v>697EPS002</v>
      </c>
      <c r="F102" s="31" t="str">
        <f t="shared" ref="F102:F138" si="183">CONCATENATE(Y103,$AD$3)</f>
        <v>697EPS005</v>
      </c>
      <c r="G102" s="31" t="str">
        <f t="shared" ref="G102:G138" si="184">CONCATENATE(Y103,$AE$3)</f>
        <v>697EPS040</v>
      </c>
      <c r="H102" s="31" t="str">
        <f t="shared" si="145"/>
        <v>697ESSC24</v>
      </c>
      <c r="I102" s="31" t="str">
        <f t="shared" si="146"/>
        <v>697EAS016</v>
      </c>
      <c r="J102" s="31" t="str">
        <f t="shared" si="147"/>
        <v>697EPS042</v>
      </c>
      <c r="K102" s="31" t="str">
        <f t="shared" si="148"/>
        <v>697EAS027</v>
      </c>
      <c r="L102" s="31" t="str">
        <f t="shared" si="149"/>
        <v>697ESSC91</v>
      </c>
      <c r="M102" s="31" t="str">
        <f t="shared" si="150"/>
        <v>697EPS008</v>
      </c>
      <c r="N102" s="31" t="str">
        <f t="shared" si="151"/>
        <v>697EPSIC3</v>
      </c>
      <c r="O102" s="31" t="str">
        <f t="shared" si="152"/>
        <v>697EPS018</v>
      </c>
      <c r="P102" s="31" t="str">
        <f t="shared" si="153"/>
        <v>697ESSC07</v>
      </c>
      <c r="Q102" s="31" t="str">
        <f t="shared" si="154"/>
        <v>697EPS017</v>
      </c>
      <c r="R102" s="31" t="str">
        <f t="shared" si="155"/>
        <v>697EPS041</v>
      </c>
      <c r="S102" s="31" t="str">
        <f t="shared" si="156"/>
        <v>697EPS048</v>
      </c>
      <c r="T102" s="31" t="str">
        <f t="shared" si="157"/>
        <v>697CCFC55</v>
      </c>
      <c r="U102" s="31" t="str">
        <f t="shared" si="140"/>
        <v>697EPS012</v>
      </c>
      <c r="V102" s="31" t="str">
        <f t="shared" si="158"/>
        <v>697EPS001</v>
      </c>
      <c r="W102" s="449" t="s">
        <v>395</v>
      </c>
      <c r="X102" s="447" t="s">
        <v>494</v>
      </c>
      <c r="Y102" s="495">
        <v>674</v>
      </c>
      <c r="Z102" s="612">
        <f t="shared" si="161"/>
        <v>15</v>
      </c>
      <c r="AA102" s="613">
        <f t="shared" si="162"/>
        <v>1830</v>
      </c>
      <c r="AB102" s="613">
        <f t="shared" si="163"/>
        <v>0</v>
      </c>
      <c r="AC102" s="613">
        <f t="shared" si="164"/>
        <v>0</v>
      </c>
      <c r="AD102" s="613">
        <f t="shared" si="165"/>
        <v>0</v>
      </c>
      <c r="AE102" s="613">
        <f t="shared" si="166"/>
        <v>725</v>
      </c>
      <c r="AF102" s="613">
        <f t="shared" si="167"/>
        <v>0</v>
      </c>
      <c r="AG102" s="613">
        <f t="shared" si="168"/>
        <v>5</v>
      </c>
      <c r="AH102" s="406">
        <f t="shared" si="169"/>
        <v>0</v>
      </c>
      <c r="AI102" s="613">
        <f t="shared" si="170"/>
        <v>0</v>
      </c>
      <c r="AJ102" s="613">
        <f t="shared" si="171"/>
        <v>0</v>
      </c>
      <c r="AK102" s="613">
        <f t="shared" si="172"/>
        <v>0</v>
      </c>
      <c r="AL102" s="613">
        <f t="shared" si="173"/>
        <v>0</v>
      </c>
      <c r="AM102" s="613">
        <f t="shared" si="174"/>
        <v>0</v>
      </c>
      <c r="AN102" s="613">
        <f t="shared" si="175"/>
        <v>0</v>
      </c>
      <c r="AO102" s="613">
        <f t="shared" si="176"/>
        <v>0</v>
      </c>
      <c r="AP102" s="406">
        <f t="shared" si="177"/>
        <v>9</v>
      </c>
      <c r="AQ102" s="406">
        <f t="shared" si="178"/>
        <v>0</v>
      </c>
      <c r="AR102" s="613">
        <f t="shared" si="179"/>
        <v>0</v>
      </c>
      <c r="AS102" s="613">
        <f t="shared" si="180"/>
        <v>0</v>
      </c>
      <c r="AT102" s="613">
        <f t="shared" si="181"/>
        <v>0</v>
      </c>
      <c r="AU102" s="626">
        <f t="shared" si="182"/>
        <v>2575</v>
      </c>
      <c r="AV102" s="75" t="str">
        <f t="shared" si="159"/>
        <v>147EPS010</v>
      </c>
      <c r="AW102" s="872" t="s">
        <v>669</v>
      </c>
      <c r="AX102" s="872">
        <v>147</v>
      </c>
      <c r="AY102" s="872" t="s">
        <v>553</v>
      </c>
      <c r="AZ102" s="873">
        <v>10878</v>
      </c>
    </row>
    <row r="103" spans="2:52" ht="15" customHeight="1">
      <c r="B103" s="31" t="str">
        <f t="shared" si="141"/>
        <v>756EPS010</v>
      </c>
      <c r="C103" s="31" t="str">
        <f t="shared" si="142"/>
        <v>756EPS037</v>
      </c>
      <c r="D103" s="31" t="str">
        <f t="shared" si="143"/>
        <v>756EPS016</v>
      </c>
      <c r="E103" s="31" t="str">
        <f t="shared" si="144"/>
        <v>756EPS002</v>
      </c>
      <c r="F103" s="31" t="str">
        <f t="shared" si="183"/>
        <v>756EPS005</v>
      </c>
      <c r="G103" s="31" t="str">
        <f t="shared" si="184"/>
        <v>756EPS040</v>
      </c>
      <c r="H103" s="31" t="str">
        <f t="shared" si="145"/>
        <v>756ESSC24</v>
      </c>
      <c r="I103" s="31" t="str">
        <f t="shared" si="146"/>
        <v>756EAS016</v>
      </c>
      <c r="J103" s="31" t="str">
        <f t="shared" si="147"/>
        <v>756EPS042</v>
      </c>
      <c r="K103" s="31" t="str">
        <f t="shared" si="148"/>
        <v>756EAS027</v>
      </c>
      <c r="L103" s="31" t="str">
        <f t="shared" si="149"/>
        <v>756ESSC91</v>
      </c>
      <c r="M103" s="31" t="str">
        <f t="shared" si="150"/>
        <v>756EPS008</v>
      </c>
      <c r="N103" s="31" t="str">
        <f t="shared" si="151"/>
        <v>756EPSIC3</v>
      </c>
      <c r="O103" s="31" t="str">
        <f t="shared" si="152"/>
        <v>756EPS018</v>
      </c>
      <c r="P103" s="31" t="str">
        <f t="shared" si="153"/>
        <v>756ESSC07</v>
      </c>
      <c r="Q103" s="31" t="str">
        <f t="shared" si="154"/>
        <v>756EPS017</v>
      </c>
      <c r="R103" s="31" t="str">
        <f t="shared" si="155"/>
        <v>756EPS041</v>
      </c>
      <c r="S103" s="31" t="str">
        <f t="shared" si="156"/>
        <v>756EPS048</v>
      </c>
      <c r="T103" s="31" t="str">
        <f t="shared" si="157"/>
        <v>756CCFC55</v>
      </c>
      <c r="U103" s="31" t="str">
        <f t="shared" si="140"/>
        <v>756EPS012</v>
      </c>
      <c r="V103" s="31" t="str">
        <f t="shared" si="158"/>
        <v>756EPS001</v>
      </c>
      <c r="W103" s="449" t="s">
        <v>396</v>
      </c>
      <c r="X103" s="447" t="s">
        <v>494</v>
      </c>
      <c r="Y103" s="495">
        <v>697</v>
      </c>
      <c r="Z103" s="612">
        <f t="shared" si="161"/>
        <v>4902</v>
      </c>
      <c r="AA103" s="613">
        <f t="shared" si="162"/>
        <v>7576</v>
      </c>
      <c r="AB103" s="613">
        <f t="shared" si="163"/>
        <v>968</v>
      </c>
      <c r="AC103" s="613">
        <f t="shared" si="164"/>
        <v>0</v>
      </c>
      <c r="AD103" s="613">
        <f t="shared" si="165"/>
        <v>0</v>
      </c>
      <c r="AE103" s="613">
        <f t="shared" si="166"/>
        <v>921</v>
      </c>
      <c r="AF103" s="613">
        <f t="shared" si="167"/>
        <v>0</v>
      </c>
      <c r="AG103" s="613">
        <f t="shared" si="168"/>
        <v>4</v>
      </c>
      <c r="AH103" s="406">
        <f t="shared" si="169"/>
        <v>0</v>
      </c>
      <c r="AI103" s="613">
        <f t="shared" si="170"/>
        <v>0</v>
      </c>
      <c r="AJ103" s="613">
        <f t="shared" si="171"/>
        <v>0</v>
      </c>
      <c r="AK103" s="613">
        <f t="shared" si="172"/>
        <v>0</v>
      </c>
      <c r="AL103" s="613">
        <f t="shared" si="173"/>
        <v>0</v>
      </c>
      <c r="AM103" s="613">
        <f t="shared" si="174"/>
        <v>0</v>
      </c>
      <c r="AN103" s="613">
        <f t="shared" si="175"/>
        <v>0</v>
      </c>
      <c r="AO103" s="613">
        <f t="shared" si="176"/>
        <v>0</v>
      </c>
      <c r="AP103" s="406">
        <f t="shared" si="177"/>
        <v>14</v>
      </c>
      <c r="AQ103" s="406">
        <f t="shared" si="178"/>
        <v>0</v>
      </c>
      <c r="AR103" s="613">
        <f t="shared" si="179"/>
        <v>0</v>
      </c>
      <c r="AS103" s="613">
        <f t="shared" si="180"/>
        <v>0</v>
      </c>
      <c r="AT103" s="613">
        <f t="shared" si="181"/>
        <v>0</v>
      </c>
      <c r="AU103" s="626">
        <f t="shared" si="182"/>
        <v>14371</v>
      </c>
      <c r="AV103" s="75" t="str">
        <f t="shared" si="159"/>
        <v>147EPS016</v>
      </c>
      <c r="AW103" s="872" t="s">
        <v>669</v>
      </c>
      <c r="AX103" s="872">
        <v>147</v>
      </c>
      <c r="AY103" s="872" t="s">
        <v>556</v>
      </c>
      <c r="AZ103" s="873">
        <v>5028</v>
      </c>
    </row>
    <row r="104" spans="2:52" ht="15" customHeight="1">
      <c r="B104" s="31" t="str">
        <f t="shared" si="141"/>
        <v>EPS010</v>
      </c>
      <c r="C104" s="31" t="str">
        <f t="shared" si="142"/>
        <v>EPS037</v>
      </c>
      <c r="D104" s="31" t="str">
        <f t="shared" si="143"/>
        <v>EPS016</v>
      </c>
      <c r="E104" s="31" t="str">
        <f t="shared" si="144"/>
        <v>EPS002</v>
      </c>
      <c r="F104" s="31" t="str">
        <f t="shared" si="183"/>
        <v>EPS005</v>
      </c>
      <c r="G104" s="31" t="str">
        <f t="shared" si="184"/>
        <v>EPS040</v>
      </c>
      <c r="H104" s="31" t="str">
        <f t="shared" si="145"/>
        <v>ESSC24</v>
      </c>
      <c r="I104" s="31" t="str">
        <f t="shared" si="146"/>
        <v>EAS016</v>
      </c>
      <c r="J104" s="31" t="str">
        <f t="shared" si="147"/>
        <v>EPS042</v>
      </c>
      <c r="K104" s="31" t="str">
        <f t="shared" si="148"/>
        <v>EAS027</v>
      </c>
      <c r="L104" s="31" t="str">
        <f t="shared" si="149"/>
        <v>ESSC91</v>
      </c>
      <c r="M104" s="31" t="str">
        <f t="shared" si="150"/>
        <v>EPS008</v>
      </c>
      <c r="N104" s="31" t="str">
        <f t="shared" si="151"/>
        <v>EPSIC3</v>
      </c>
      <c r="O104" s="31" t="str">
        <f t="shared" si="152"/>
        <v>EPS018</v>
      </c>
      <c r="P104" s="31" t="str">
        <f t="shared" si="153"/>
        <v>ESSC07</v>
      </c>
      <c r="Q104" s="31" t="str">
        <f t="shared" si="154"/>
        <v>EPS017</v>
      </c>
      <c r="R104" s="31" t="str">
        <f t="shared" si="155"/>
        <v>EPS041</v>
      </c>
      <c r="S104" s="31" t="str">
        <f t="shared" si="156"/>
        <v>EPS048</v>
      </c>
      <c r="T104" s="31" t="str">
        <f t="shared" si="157"/>
        <v>CCFC55</v>
      </c>
      <c r="U104" s="31" t="str">
        <f t="shared" si="140"/>
        <v>EPS012</v>
      </c>
      <c r="V104" s="31" t="str">
        <f t="shared" si="158"/>
        <v>EPS001</v>
      </c>
      <c r="W104" s="449" t="s">
        <v>397</v>
      </c>
      <c r="X104" s="447" t="s">
        <v>494</v>
      </c>
      <c r="Y104" s="495">
        <v>756</v>
      </c>
      <c r="Z104" s="612">
        <f t="shared" si="161"/>
        <v>15</v>
      </c>
      <c r="AA104" s="613">
        <f t="shared" si="162"/>
        <v>5705</v>
      </c>
      <c r="AB104" s="613">
        <f t="shared" si="163"/>
        <v>0</v>
      </c>
      <c r="AC104" s="613">
        <f t="shared" si="164"/>
        <v>0</v>
      </c>
      <c r="AD104" s="613">
        <f t="shared" si="165"/>
        <v>0</v>
      </c>
      <c r="AE104" s="613">
        <f t="shared" si="166"/>
        <v>1338</v>
      </c>
      <c r="AF104" s="613">
        <f t="shared" si="167"/>
        <v>0</v>
      </c>
      <c r="AG104" s="613">
        <f t="shared" si="168"/>
        <v>0</v>
      </c>
      <c r="AH104" s="406">
        <f t="shared" si="169"/>
        <v>0</v>
      </c>
      <c r="AI104" s="613">
        <f t="shared" si="170"/>
        <v>0</v>
      </c>
      <c r="AJ104" s="613">
        <f t="shared" si="171"/>
        <v>83</v>
      </c>
      <c r="AK104" s="613">
        <f t="shared" si="172"/>
        <v>0</v>
      </c>
      <c r="AL104" s="613">
        <f t="shared" si="173"/>
        <v>0</v>
      </c>
      <c r="AM104" s="613">
        <f t="shared" si="174"/>
        <v>0</v>
      </c>
      <c r="AN104" s="613">
        <f t="shared" si="175"/>
        <v>0</v>
      </c>
      <c r="AO104" s="613">
        <f t="shared" si="176"/>
        <v>0</v>
      </c>
      <c r="AP104" s="406">
        <f t="shared" si="177"/>
        <v>3</v>
      </c>
      <c r="AQ104" s="406">
        <f t="shared" si="178"/>
        <v>0</v>
      </c>
      <c r="AR104" s="613">
        <f t="shared" si="179"/>
        <v>0</v>
      </c>
      <c r="AS104" s="613">
        <f t="shared" si="180"/>
        <v>0</v>
      </c>
      <c r="AT104" s="613">
        <f t="shared" si="181"/>
        <v>0</v>
      </c>
      <c r="AU104" s="626">
        <f t="shared" si="182"/>
        <v>7141</v>
      </c>
      <c r="AV104" s="75" t="str">
        <f t="shared" si="159"/>
        <v>147EPS018</v>
      </c>
      <c r="AW104" s="872" t="s">
        <v>669</v>
      </c>
      <c r="AX104" s="872">
        <v>147</v>
      </c>
      <c r="AY104" s="872" t="s">
        <v>568</v>
      </c>
      <c r="AZ104" s="873">
        <v>1</v>
      </c>
    </row>
    <row r="105" spans="2:52" ht="15" customHeight="1">
      <c r="B105" s="31" t="str">
        <f t="shared" si="141"/>
        <v>30EPS010</v>
      </c>
      <c r="C105" s="31" t="str">
        <f t="shared" si="142"/>
        <v>30EPS037</v>
      </c>
      <c r="D105" s="31" t="str">
        <f t="shared" si="143"/>
        <v>30EPS016</v>
      </c>
      <c r="E105" s="31" t="str">
        <f t="shared" si="144"/>
        <v>30EPS002</v>
      </c>
      <c r="F105" s="31" t="str">
        <f t="shared" si="183"/>
        <v>30EPS005</v>
      </c>
      <c r="G105" s="31" t="str">
        <f t="shared" si="184"/>
        <v>30EPS040</v>
      </c>
      <c r="H105" s="31" t="str">
        <f t="shared" si="145"/>
        <v>30ESSC24</v>
      </c>
      <c r="I105" s="31" t="str">
        <f t="shared" si="146"/>
        <v>30EAS016</v>
      </c>
      <c r="J105" s="31" t="str">
        <f t="shared" si="147"/>
        <v>30EPS042</v>
      </c>
      <c r="K105" s="31" t="str">
        <f t="shared" si="148"/>
        <v>30EAS027</v>
      </c>
      <c r="L105" s="31" t="str">
        <f t="shared" si="149"/>
        <v>30ESSC91</v>
      </c>
      <c r="M105" s="31" t="str">
        <f t="shared" si="150"/>
        <v>30EPS008</v>
      </c>
      <c r="N105" s="31" t="str">
        <f t="shared" si="151"/>
        <v>30EPSIC3</v>
      </c>
      <c r="O105" s="31" t="str">
        <f t="shared" si="152"/>
        <v>30EPS018</v>
      </c>
      <c r="P105" s="31" t="str">
        <f t="shared" si="153"/>
        <v>30ESSC07</v>
      </c>
      <c r="Q105" s="31" t="str">
        <f t="shared" si="154"/>
        <v>30EPS017</v>
      </c>
      <c r="R105" s="31" t="str">
        <f t="shared" si="155"/>
        <v>30EPS041</v>
      </c>
      <c r="S105" s="31" t="str">
        <f t="shared" si="156"/>
        <v>30EPS048</v>
      </c>
      <c r="T105" s="31" t="str">
        <f t="shared" si="157"/>
        <v>30CCFC55</v>
      </c>
      <c r="U105" s="31" t="str">
        <f t="shared" si="140"/>
        <v>30EPS012</v>
      </c>
      <c r="V105" s="31" t="str">
        <f t="shared" si="158"/>
        <v>30EPS001</v>
      </c>
      <c r="W105" s="618" t="s">
        <v>495</v>
      </c>
      <c r="X105" s="140"/>
      <c r="Y105" s="496"/>
      <c r="Z105" s="620">
        <f t="shared" ref="Z105:AP105" si="185">SUM(Z106:Z128)</f>
        <v>214</v>
      </c>
      <c r="AA105" s="620">
        <f t="shared" si="185"/>
        <v>62328</v>
      </c>
      <c r="AB105" s="620">
        <f t="shared" si="185"/>
        <v>3043</v>
      </c>
      <c r="AC105" s="620">
        <f t="shared" si="185"/>
        <v>5638</v>
      </c>
      <c r="AD105" s="620">
        <f t="shared" si="185"/>
        <v>3</v>
      </c>
      <c r="AE105" s="620">
        <f t="shared" si="185"/>
        <v>10468</v>
      </c>
      <c r="AF105" s="620">
        <f t="shared" si="185"/>
        <v>7360</v>
      </c>
      <c r="AG105" s="620">
        <f t="shared" si="185"/>
        <v>22</v>
      </c>
      <c r="AH105" s="573">
        <f t="shared" si="185"/>
        <v>104</v>
      </c>
      <c r="AI105" s="620">
        <f t="shared" si="185"/>
        <v>42</v>
      </c>
      <c r="AJ105" s="620">
        <f t="shared" si="185"/>
        <v>756</v>
      </c>
      <c r="AK105" s="620">
        <f t="shared" si="185"/>
        <v>0</v>
      </c>
      <c r="AL105" s="620">
        <f t="shared" si="185"/>
        <v>85</v>
      </c>
      <c r="AM105" s="620">
        <f t="shared" si="185"/>
        <v>2</v>
      </c>
      <c r="AN105" s="620">
        <f t="shared" si="185"/>
        <v>0</v>
      </c>
      <c r="AO105" s="620">
        <f t="shared" si="185"/>
        <v>0</v>
      </c>
      <c r="AP105" s="573">
        <f t="shared" si="185"/>
        <v>65</v>
      </c>
      <c r="AQ105" s="573">
        <f>SUM(AQ106:AQ128)</f>
        <v>0</v>
      </c>
      <c r="AR105" s="620">
        <f>SUM(AR106:AR128)</f>
        <v>0</v>
      </c>
      <c r="AS105" s="620">
        <f>SUM(AS106:AS128)</f>
        <v>0</v>
      </c>
      <c r="AT105" s="620">
        <f>SUM(AT106:AT128)</f>
        <v>0</v>
      </c>
      <c r="AU105" s="620">
        <f>SUM(AU106:AU128)</f>
        <v>89961</v>
      </c>
      <c r="AV105" s="75" t="str">
        <f t="shared" si="159"/>
        <v>147EPS037</v>
      </c>
      <c r="AW105" s="872" t="s">
        <v>669</v>
      </c>
      <c r="AX105" s="872">
        <v>147</v>
      </c>
      <c r="AY105" s="872" t="s">
        <v>554</v>
      </c>
      <c r="AZ105" s="873">
        <v>10552</v>
      </c>
    </row>
    <row r="106" spans="2:52" ht="15" customHeight="1">
      <c r="B106" s="31" t="str">
        <f t="shared" si="141"/>
        <v>34EPS010</v>
      </c>
      <c r="C106" s="31" t="str">
        <f t="shared" si="142"/>
        <v>34EPS037</v>
      </c>
      <c r="D106" s="31" t="str">
        <f t="shared" si="143"/>
        <v>34EPS016</v>
      </c>
      <c r="E106" s="31" t="str">
        <f t="shared" si="144"/>
        <v>34EPS002</v>
      </c>
      <c r="F106" s="31" t="str">
        <f t="shared" si="183"/>
        <v>34EPS005</v>
      </c>
      <c r="G106" s="31" t="str">
        <f t="shared" si="184"/>
        <v>34EPS040</v>
      </c>
      <c r="H106" s="31" t="str">
        <f t="shared" si="145"/>
        <v>34ESSC24</v>
      </c>
      <c r="I106" s="31" t="str">
        <f t="shared" si="146"/>
        <v>34EAS016</v>
      </c>
      <c r="J106" s="31" t="str">
        <f t="shared" si="147"/>
        <v>34EPS042</v>
      </c>
      <c r="K106" s="31" t="str">
        <f t="shared" si="148"/>
        <v>34EAS027</v>
      </c>
      <c r="L106" s="31" t="str">
        <f t="shared" si="149"/>
        <v>34ESSC91</v>
      </c>
      <c r="M106" s="31" t="str">
        <f t="shared" si="150"/>
        <v>34EPS008</v>
      </c>
      <c r="N106" s="31" t="str">
        <f t="shared" si="151"/>
        <v>34EPSIC3</v>
      </c>
      <c r="O106" s="31" t="str">
        <f t="shared" si="152"/>
        <v>34EPS018</v>
      </c>
      <c r="P106" s="31" t="str">
        <f t="shared" si="153"/>
        <v>34ESSC07</v>
      </c>
      <c r="Q106" s="31" t="str">
        <f t="shared" si="154"/>
        <v>34EPS017</v>
      </c>
      <c r="R106" s="31" t="str">
        <f t="shared" si="155"/>
        <v>34EPS041</v>
      </c>
      <c r="S106" s="31" t="str">
        <f t="shared" si="156"/>
        <v>34EPS048</v>
      </c>
      <c r="T106" s="31" t="str">
        <f t="shared" si="157"/>
        <v>34CCFC55</v>
      </c>
      <c r="U106" s="31" t="str">
        <f t="shared" si="140"/>
        <v>34EPS012</v>
      </c>
      <c r="V106" s="31" t="str">
        <f t="shared" si="158"/>
        <v>34EPS001</v>
      </c>
      <c r="W106" s="449" t="s">
        <v>399</v>
      </c>
      <c r="X106" s="447" t="s">
        <v>495</v>
      </c>
      <c r="Y106" s="495">
        <v>30</v>
      </c>
      <c r="Z106" s="612">
        <f t="shared" ref="Z106:Z128" si="186">IFERROR(VLOOKUP(B105,$AV$7:$AZ$950,5,0),0)</f>
        <v>26</v>
      </c>
      <c r="AA106" s="613">
        <f t="shared" ref="AA106:AA128" si="187">IFERROR(VLOOKUP(C105,$AV$7:$AZ$950,5,0),0)+AP106</f>
        <v>4968</v>
      </c>
      <c r="AB106" s="613">
        <f t="shared" ref="AB106:AB128" si="188">IFERROR(VLOOKUP(D105,$AV$7:$AZ$950,5,0),0)</f>
        <v>2560</v>
      </c>
      <c r="AC106" s="613">
        <f t="shared" ref="AC106:AC128" si="189">IFERROR(VLOOKUP(E105,$AV$7:$AZ$950,5,0),0)</f>
        <v>5492</v>
      </c>
      <c r="AD106" s="613">
        <f t="shared" ref="AD106:AD128" si="190">IFERROR(VLOOKUP(F105,$AV$7:$AZ$950,5,0),0)</f>
        <v>0</v>
      </c>
      <c r="AE106" s="613">
        <f t="shared" ref="AE106:AE128" si="191">IFERROR(VLOOKUP(G105,$AV$7:$AZ$950,5,0),0)</f>
        <v>423</v>
      </c>
      <c r="AF106" s="613">
        <f t="shared" ref="AF106:AF128" si="192">IFERROR(VLOOKUP(H105,$AV$7:$AZ$950,5,0),0)+AH106</f>
        <v>935</v>
      </c>
      <c r="AG106" s="613">
        <f t="shared" ref="AG106:AG128" si="193">IFERROR(VLOOKUP(I105,$AV$7:$AZ$950,5,0),0)</f>
        <v>1</v>
      </c>
      <c r="AH106" s="406">
        <f t="shared" ref="AH106:AH128" si="194">IFERROR(VLOOKUP(J105,$AV$7:$AZ$950,5,0),0)</f>
        <v>10</v>
      </c>
      <c r="AI106" s="613">
        <f t="shared" ref="AI106:AI128" si="195">IFERROR(VLOOKUP(K105,$AV$7:$AZ$950,5,0),0)</f>
        <v>31</v>
      </c>
      <c r="AJ106" s="613">
        <f t="shared" ref="AJ106:AJ128" si="196">IFERROR(VLOOKUP(L105,$AV$7:$AZ$950,5,0),0)</f>
        <v>0</v>
      </c>
      <c r="AK106" s="613">
        <f t="shared" ref="AK106:AK128" si="197">IFERROR(VLOOKUP(M105,$AV$7:$AZ$950,5,0),0)</f>
        <v>0</v>
      </c>
      <c r="AL106" s="613">
        <f t="shared" ref="AL106:AL128" si="198">IFERROR(VLOOKUP(N105,$AV$7:$AZ$950,5,0),0)</f>
        <v>0</v>
      </c>
      <c r="AM106" s="613">
        <f t="shared" ref="AM106:AM128" si="199">IFERROR(VLOOKUP(O105,$AV$7:$AZ$950,5,0),0)</f>
        <v>0</v>
      </c>
      <c r="AN106" s="613">
        <f t="shared" ref="AN106:AN128" si="200">IFERROR(VLOOKUP(P105,$AV$7:$AZ$950,5,0),0)+AQ106</f>
        <v>0</v>
      </c>
      <c r="AO106" s="613">
        <f t="shared" ref="AO106:AO128" si="201">IFERROR(VLOOKUP(Q105,$AV$7:$AZ$950,5,0),0)</f>
        <v>0</v>
      </c>
      <c r="AP106" s="406">
        <f t="shared" ref="AP106:AP128" si="202">IFERROR(VLOOKUP(R105,$AV$7:$AZ$950,5,0),0)</f>
        <v>12</v>
      </c>
      <c r="AQ106" s="406">
        <f t="shared" ref="AQ106:AQ128" si="203">IFERROR(VLOOKUP(S105,$AV$7:$AZ$950,5,0),0)</f>
        <v>0</v>
      </c>
      <c r="AR106" s="613">
        <f t="shared" ref="AR106:AR128" si="204">IFERROR(VLOOKUP(T105,$AV$7:$AZ$950,5,0),0)</f>
        <v>0</v>
      </c>
      <c r="AS106" s="613">
        <f t="shared" ref="AS106:AS128" si="205">IFERROR(VLOOKUP(U105,$AV$7:$AZ$950,5,0),0)</f>
        <v>0</v>
      </c>
      <c r="AT106" s="613">
        <f t="shared" ref="AT106:AT128" si="206">IFERROR(VLOOKUP(V105,$AV$7:$AZ$950,5,0),0)</f>
        <v>0</v>
      </c>
      <c r="AU106" s="626">
        <f t="shared" ref="AU106:AU128" si="207">SUM(Z106:AT106)-AH106-AP106</f>
        <v>14436</v>
      </c>
      <c r="AV106" s="75" t="str">
        <f t="shared" si="159"/>
        <v>147EPS040</v>
      </c>
      <c r="AW106" s="872" t="s">
        <v>669</v>
      </c>
      <c r="AX106" s="872">
        <v>147</v>
      </c>
      <c r="AY106" s="872" t="s">
        <v>557</v>
      </c>
      <c r="AZ106" s="873">
        <v>1292</v>
      </c>
    </row>
    <row r="107" spans="2:52" ht="15" customHeight="1">
      <c r="B107" s="31" t="str">
        <f t="shared" si="141"/>
        <v>36EPS010</v>
      </c>
      <c r="C107" s="31" t="str">
        <f t="shared" si="142"/>
        <v>36EPS037</v>
      </c>
      <c r="D107" s="31" t="str">
        <f t="shared" si="143"/>
        <v>36EPS016</v>
      </c>
      <c r="E107" s="31" t="str">
        <f t="shared" si="144"/>
        <v>36EPS002</v>
      </c>
      <c r="F107" s="31" t="str">
        <f t="shared" si="183"/>
        <v>36EPS005</v>
      </c>
      <c r="G107" s="31" t="str">
        <f t="shared" si="184"/>
        <v>36EPS040</v>
      </c>
      <c r="H107" s="31" t="str">
        <f t="shared" si="145"/>
        <v>36ESSC24</v>
      </c>
      <c r="I107" s="31" t="str">
        <f t="shared" si="146"/>
        <v>36EAS016</v>
      </c>
      <c r="J107" s="31" t="str">
        <f t="shared" si="147"/>
        <v>36EPS042</v>
      </c>
      <c r="K107" s="31" t="str">
        <f t="shared" si="148"/>
        <v>36EAS027</v>
      </c>
      <c r="L107" s="31" t="str">
        <f t="shared" si="149"/>
        <v>36ESSC91</v>
      </c>
      <c r="M107" s="31" t="str">
        <f t="shared" si="150"/>
        <v>36EPS008</v>
      </c>
      <c r="N107" s="31" t="str">
        <f t="shared" si="151"/>
        <v>36EPSIC3</v>
      </c>
      <c r="O107" s="31" t="str">
        <f t="shared" si="152"/>
        <v>36EPS018</v>
      </c>
      <c r="P107" s="31" t="str">
        <f t="shared" si="153"/>
        <v>36ESSC07</v>
      </c>
      <c r="Q107" s="31" t="str">
        <f t="shared" si="154"/>
        <v>36EPS017</v>
      </c>
      <c r="R107" s="31" t="str">
        <f t="shared" si="155"/>
        <v>36EPS041</v>
      </c>
      <c r="S107" s="31" t="str">
        <f t="shared" si="156"/>
        <v>36EPS048</v>
      </c>
      <c r="T107" s="31" t="str">
        <f t="shared" si="157"/>
        <v>36CCFC55</v>
      </c>
      <c r="U107" s="31" t="str">
        <f t="shared" si="140"/>
        <v>36EPS012</v>
      </c>
      <c r="V107" s="31" t="str">
        <f t="shared" si="158"/>
        <v>36EPS001</v>
      </c>
      <c r="W107" s="449" t="s">
        <v>400</v>
      </c>
      <c r="X107" s="447" t="s">
        <v>495</v>
      </c>
      <c r="Y107" s="495">
        <v>34</v>
      </c>
      <c r="Z107" s="612">
        <f t="shared" si="186"/>
        <v>21</v>
      </c>
      <c r="AA107" s="613">
        <f t="shared" si="187"/>
        <v>7096</v>
      </c>
      <c r="AB107" s="613">
        <f t="shared" si="188"/>
        <v>0</v>
      </c>
      <c r="AC107" s="613">
        <f t="shared" si="189"/>
        <v>0</v>
      </c>
      <c r="AD107" s="613">
        <f t="shared" si="190"/>
        <v>1</v>
      </c>
      <c r="AE107" s="613">
        <f t="shared" si="191"/>
        <v>1417</v>
      </c>
      <c r="AF107" s="613">
        <f t="shared" si="192"/>
        <v>0</v>
      </c>
      <c r="AG107" s="613">
        <f t="shared" si="193"/>
        <v>0</v>
      </c>
      <c r="AH107" s="406">
        <f t="shared" si="194"/>
        <v>0</v>
      </c>
      <c r="AI107" s="613">
        <f t="shared" si="195"/>
        <v>0</v>
      </c>
      <c r="AJ107" s="613">
        <f t="shared" si="196"/>
        <v>168</v>
      </c>
      <c r="AK107" s="613">
        <f t="shared" si="197"/>
        <v>0</v>
      </c>
      <c r="AL107" s="613">
        <f t="shared" si="198"/>
        <v>0</v>
      </c>
      <c r="AM107" s="613">
        <f t="shared" si="199"/>
        <v>2</v>
      </c>
      <c r="AN107" s="613">
        <f t="shared" si="200"/>
        <v>0</v>
      </c>
      <c r="AO107" s="613">
        <f t="shared" si="201"/>
        <v>0</v>
      </c>
      <c r="AP107" s="406">
        <f t="shared" si="202"/>
        <v>5</v>
      </c>
      <c r="AQ107" s="406">
        <f t="shared" si="203"/>
        <v>0</v>
      </c>
      <c r="AR107" s="613">
        <f t="shared" si="204"/>
        <v>0</v>
      </c>
      <c r="AS107" s="613">
        <f t="shared" si="205"/>
        <v>0</v>
      </c>
      <c r="AT107" s="613">
        <f t="shared" si="206"/>
        <v>0</v>
      </c>
      <c r="AU107" s="626">
        <f t="shared" si="207"/>
        <v>8705</v>
      </c>
      <c r="AV107" s="75" t="str">
        <f t="shared" si="159"/>
        <v>147EPS041</v>
      </c>
      <c r="AW107" s="872" t="s">
        <v>669</v>
      </c>
      <c r="AX107" s="872">
        <v>147</v>
      </c>
      <c r="AY107" s="872" t="s">
        <v>598</v>
      </c>
      <c r="AZ107" s="873">
        <v>186</v>
      </c>
    </row>
    <row r="108" spans="2:52" ht="15" customHeight="1">
      <c r="B108" s="31" t="str">
        <f t="shared" si="141"/>
        <v>91EPS010</v>
      </c>
      <c r="C108" s="31" t="str">
        <f t="shared" si="142"/>
        <v>91EPS037</v>
      </c>
      <c r="D108" s="31" t="str">
        <f t="shared" si="143"/>
        <v>91EPS016</v>
      </c>
      <c r="E108" s="31" t="str">
        <f t="shared" si="144"/>
        <v>91EPS002</v>
      </c>
      <c r="F108" s="31" t="str">
        <f t="shared" si="183"/>
        <v>91EPS005</v>
      </c>
      <c r="G108" s="31" t="str">
        <f t="shared" si="184"/>
        <v>91EPS040</v>
      </c>
      <c r="H108" s="31" t="str">
        <f t="shared" si="145"/>
        <v>91ESSC24</v>
      </c>
      <c r="I108" s="31" t="str">
        <f t="shared" si="146"/>
        <v>91EAS016</v>
      </c>
      <c r="J108" s="31" t="str">
        <f t="shared" si="147"/>
        <v>91EPS042</v>
      </c>
      <c r="K108" s="31" t="str">
        <f t="shared" si="148"/>
        <v>91EAS027</v>
      </c>
      <c r="L108" s="31" t="str">
        <f t="shared" si="149"/>
        <v>91ESSC91</v>
      </c>
      <c r="M108" s="31" t="str">
        <f t="shared" si="150"/>
        <v>91EPS008</v>
      </c>
      <c r="N108" s="31" t="str">
        <f t="shared" si="151"/>
        <v>91EPSIC3</v>
      </c>
      <c r="O108" s="31" t="str">
        <f t="shared" si="152"/>
        <v>91EPS018</v>
      </c>
      <c r="P108" s="31" t="str">
        <f t="shared" si="153"/>
        <v>91ESSC07</v>
      </c>
      <c r="Q108" s="31" t="str">
        <f t="shared" si="154"/>
        <v>91EPS017</v>
      </c>
      <c r="R108" s="31" t="str">
        <f t="shared" si="155"/>
        <v>91EPS041</v>
      </c>
      <c r="S108" s="31" t="str">
        <f t="shared" si="156"/>
        <v>91EPS048</v>
      </c>
      <c r="T108" s="31" t="str">
        <f t="shared" si="157"/>
        <v>91CCFC55</v>
      </c>
      <c r="U108" s="31" t="str">
        <f t="shared" si="140"/>
        <v>91EPS012</v>
      </c>
      <c r="V108" s="31" t="str">
        <f t="shared" si="158"/>
        <v>91EPS001</v>
      </c>
      <c r="W108" s="449" t="s">
        <v>401</v>
      </c>
      <c r="X108" s="447" t="s">
        <v>495</v>
      </c>
      <c r="Y108" s="495">
        <v>36</v>
      </c>
      <c r="Z108" s="612">
        <f t="shared" si="186"/>
        <v>6</v>
      </c>
      <c r="AA108" s="613">
        <f t="shared" si="187"/>
        <v>1273</v>
      </c>
      <c r="AB108" s="613">
        <f t="shared" si="188"/>
        <v>0</v>
      </c>
      <c r="AC108" s="613">
        <f t="shared" si="189"/>
        <v>0</v>
      </c>
      <c r="AD108" s="613">
        <f t="shared" si="190"/>
        <v>0</v>
      </c>
      <c r="AE108" s="613">
        <f t="shared" si="191"/>
        <v>19</v>
      </c>
      <c r="AF108" s="613">
        <f t="shared" si="192"/>
        <v>0</v>
      </c>
      <c r="AG108" s="613">
        <f t="shared" si="193"/>
        <v>0</v>
      </c>
      <c r="AH108" s="406">
        <f t="shared" si="194"/>
        <v>0</v>
      </c>
      <c r="AI108" s="613">
        <f t="shared" si="195"/>
        <v>0</v>
      </c>
      <c r="AJ108" s="613">
        <f t="shared" si="196"/>
        <v>198</v>
      </c>
      <c r="AK108" s="613">
        <f t="shared" si="197"/>
        <v>0</v>
      </c>
      <c r="AL108" s="613">
        <f t="shared" si="198"/>
        <v>0</v>
      </c>
      <c r="AM108" s="613">
        <f t="shared" si="199"/>
        <v>0</v>
      </c>
      <c r="AN108" s="613">
        <f t="shared" si="200"/>
        <v>0</v>
      </c>
      <c r="AO108" s="613">
        <f t="shared" si="201"/>
        <v>0</v>
      </c>
      <c r="AP108" s="406">
        <f t="shared" si="202"/>
        <v>1</v>
      </c>
      <c r="AQ108" s="406">
        <f t="shared" si="203"/>
        <v>0</v>
      </c>
      <c r="AR108" s="613">
        <f t="shared" si="204"/>
        <v>0</v>
      </c>
      <c r="AS108" s="613">
        <f t="shared" si="205"/>
        <v>0</v>
      </c>
      <c r="AT108" s="613">
        <f t="shared" si="206"/>
        <v>0</v>
      </c>
      <c r="AU108" s="626">
        <f t="shared" si="207"/>
        <v>1496</v>
      </c>
      <c r="AV108" s="75" t="str">
        <f t="shared" si="159"/>
        <v>147EPS042</v>
      </c>
      <c r="AW108" s="872" t="s">
        <v>669</v>
      </c>
      <c r="AX108" s="872">
        <v>147</v>
      </c>
      <c r="AY108" s="872" t="s">
        <v>559</v>
      </c>
      <c r="AZ108" s="873">
        <v>2</v>
      </c>
    </row>
    <row r="109" spans="2:52" ht="15" customHeight="1">
      <c r="B109" s="31" t="str">
        <f t="shared" si="141"/>
        <v>93EPS010</v>
      </c>
      <c r="C109" s="31" t="str">
        <f t="shared" si="142"/>
        <v>93EPS037</v>
      </c>
      <c r="D109" s="31" t="str">
        <f t="shared" si="143"/>
        <v>93EPS016</v>
      </c>
      <c r="E109" s="31" t="str">
        <f t="shared" si="144"/>
        <v>93EPS002</v>
      </c>
      <c r="F109" s="31" t="str">
        <f t="shared" si="183"/>
        <v>93EPS005</v>
      </c>
      <c r="G109" s="31" t="str">
        <f t="shared" si="184"/>
        <v>93EPS040</v>
      </c>
      <c r="H109" s="31" t="str">
        <f t="shared" si="145"/>
        <v>93ESSC24</v>
      </c>
      <c r="I109" s="31" t="str">
        <f t="shared" si="146"/>
        <v>93EAS016</v>
      </c>
      <c r="J109" s="31" t="str">
        <f t="shared" si="147"/>
        <v>93EPS042</v>
      </c>
      <c r="K109" s="31" t="str">
        <f t="shared" si="148"/>
        <v>93EAS027</v>
      </c>
      <c r="L109" s="31" t="str">
        <f t="shared" si="149"/>
        <v>93ESSC91</v>
      </c>
      <c r="M109" s="31" t="str">
        <f t="shared" si="150"/>
        <v>93EPS008</v>
      </c>
      <c r="N109" s="31" t="str">
        <f t="shared" si="151"/>
        <v>93EPSIC3</v>
      </c>
      <c r="O109" s="31" t="str">
        <f t="shared" si="152"/>
        <v>93EPS018</v>
      </c>
      <c r="P109" s="31" t="str">
        <f t="shared" si="153"/>
        <v>93ESSC07</v>
      </c>
      <c r="Q109" s="31" t="str">
        <f t="shared" si="154"/>
        <v>93EPS017</v>
      </c>
      <c r="R109" s="31" t="str">
        <f t="shared" si="155"/>
        <v>93EPS041</v>
      </c>
      <c r="S109" s="31" t="str">
        <f t="shared" si="156"/>
        <v>93EPS048</v>
      </c>
      <c r="T109" s="31" t="str">
        <f t="shared" si="157"/>
        <v>93CCFC55</v>
      </c>
      <c r="U109" s="31" t="str">
        <f t="shared" si="140"/>
        <v>93EPS012</v>
      </c>
      <c r="V109" s="31" t="str">
        <f t="shared" si="158"/>
        <v>93EPS001</v>
      </c>
      <c r="W109" s="449" t="s">
        <v>402</v>
      </c>
      <c r="X109" s="447" t="s">
        <v>495</v>
      </c>
      <c r="Y109" s="495">
        <v>91</v>
      </c>
      <c r="Z109" s="612">
        <f t="shared" si="186"/>
        <v>2</v>
      </c>
      <c r="AA109" s="613">
        <f t="shared" si="187"/>
        <v>695</v>
      </c>
      <c r="AB109" s="613">
        <f t="shared" si="188"/>
        <v>0</v>
      </c>
      <c r="AC109" s="613">
        <f t="shared" si="189"/>
        <v>0</v>
      </c>
      <c r="AD109" s="613">
        <f t="shared" si="190"/>
        <v>0</v>
      </c>
      <c r="AE109" s="613">
        <f t="shared" si="191"/>
        <v>170</v>
      </c>
      <c r="AF109" s="613">
        <f t="shared" si="192"/>
        <v>0</v>
      </c>
      <c r="AG109" s="613">
        <f t="shared" si="193"/>
        <v>2</v>
      </c>
      <c r="AH109" s="406">
        <f t="shared" si="194"/>
        <v>0</v>
      </c>
      <c r="AI109" s="613">
        <f t="shared" si="195"/>
        <v>0</v>
      </c>
      <c r="AJ109" s="613">
        <f t="shared" si="196"/>
        <v>76</v>
      </c>
      <c r="AK109" s="613">
        <f t="shared" si="197"/>
        <v>0</v>
      </c>
      <c r="AL109" s="613">
        <f t="shared" si="198"/>
        <v>0</v>
      </c>
      <c r="AM109" s="613">
        <f t="shared" si="199"/>
        <v>0</v>
      </c>
      <c r="AN109" s="613">
        <f t="shared" si="200"/>
        <v>0</v>
      </c>
      <c r="AO109" s="613">
        <f t="shared" si="201"/>
        <v>0</v>
      </c>
      <c r="AP109" s="406">
        <f t="shared" si="202"/>
        <v>1</v>
      </c>
      <c r="AQ109" s="406">
        <f t="shared" si="203"/>
        <v>0</v>
      </c>
      <c r="AR109" s="613">
        <f t="shared" si="204"/>
        <v>0</v>
      </c>
      <c r="AS109" s="613">
        <f t="shared" si="205"/>
        <v>0</v>
      </c>
      <c r="AT109" s="613">
        <f t="shared" si="206"/>
        <v>0</v>
      </c>
      <c r="AU109" s="626">
        <f t="shared" si="207"/>
        <v>945</v>
      </c>
      <c r="AV109" s="75" t="str">
        <f t="shared" si="159"/>
        <v>147ESSC24</v>
      </c>
      <c r="AW109" s="872" t="s">
        <v>669</v>
      </c>
      <c r="AX109" s="872">
        <v>147</v>
      </c>
      <c r="AY109" s="872" t="s">
        <v>600</v>
      </c>
      <c r="AZ109" s="873">
        <v>143</v>
      </c>
    </row>
    <row r="110" spans="2:52" ht="15" customHeight="1">
      <c r="B110" s="31" t="str">
        <f t="shared" si="141"/>
        <v>101EPS010</v>
      </c>
      <c r="C110" s="31" t="str">
        <f t="shared" si="142"/>
        <v>101EPS037</v>
      </c>
      <c r="D110" s="31" t="str">
        <f t="shared" si="143"/>
        <v>101EPS016</v>
      </c>
      <c r="E110" s="31" t="str">
        <f t="shared" si="144"/>
        <v>101EPS002</v>
      </c>
      <c r="F110" s="31" t="str">
        <f t="shared" si="183"/>
        <v>101EPS005</v>
      </c>
      <c r="G110" s="31" t="str">
        <f t="shared" si="184"/>
        <v>101EPS040</v>
      </c>
      <c r="H110" s="31" t="str">
        <f t="shared" si="145"/>
        <v>101ESSC24</v>
      </c>
      <c r="I110" s="31" t="str">
        <f t="shared" si="146"/>
        <v>101EAS016</v>
      </c>
      <c r="J110" s="31" t="str">
        <f t="shared" si="147"/>
        <v>101EPS042</v>
      </c>
      <c r="K110" s="31" t="str">
        <f t="shared" si="148"/>
        <v>101EAS027</v>
      </c>
      <c r="L110" s="31" t="str">
        <f t="shared" si="149"/>
        <v>101ESSC91</v>
      </c>
      <c r="M110" s="31" t="str">
        <f t="shared" si="150"/>
        <v>101EPS008</v>
      </c>
      <c r="N110" s="31" t="str">
        <f t="shared" si="151"/>
        <v>101EPSIC3</v>
      </c>
      <c r="O110" s="31" t="str">
        <f t="shared" si="152"/>
        <v>101EPS018</v>
      </c>
      <c r="P110" s="31" t="str">
        <f t="shared" si="153"/>
        <v>101ESSC07</v>
      </c>
      <c r="Q110" s="31" t="str">
        <f t="shared" si="154"/>
        <v>101EPS017</v>
      </c>
      <c r="R110" s="31" t="str">
        <f t="shared" si="155"/>
        <v>101EPS041</v>
      </c>
      <c r="S110" s="31" t="str">
        <f t="shared" si="156"/>
        <v>101EPS048</v>
      </c>
      <c r="T110" s="31" t="str">
        <f t="shared" si="157"/>
        <v>101CCFC55</v>
      </c>
      <c r="U110" s="31" t="str">
        <f t="shared" si="140"/>
        <v>101EPS012</v>
      </c>
      <c r="V110" s="31" t="str">
        <f t="shared" si="158"/>
        <v>101EPS001</v>
      </c>
      <c r="W110" s="449" t="s">
        <v>403</v>
      </c>
      <c r="X110" s="447" t="s">
        <v>495</v>
      </c>
      <c r="Y110" s="495">
        <v>93</v>
      </c>
      <c r="Z110" s="612">
        <f t="shared" si="186"/>
        <v>3</v>
      </c>
      <c r="AA110" s="613">
        <f t="shared" si="187"/>
        <v>871</v>
      </c>
      <c r="AB110" s="613">
        <f t="shared" si="188"/>
        <v>0</v>
      </c>
      <c r="AC110" s="613">
        <f t="shared" si="189"/>
        <v>0</v>
      </c>
      <c r="AD110" s="613">
        <f t="shared" si="190"/>
        <v>0</v>
      </c>
      <c r="AE110" s="613">
        <f t="shared" si="191"/>
        <v>406</v>
      </c>
      <c r="AF110" s="613">
        <f t="shared" si="192"/>
        <v>0</v>
      </c>
      <c r="AG110" s="613">
        <f t="shared" si="193"/>
        <v>0</v>
      </c>
      <c r="AH110" s="406">
        <f t="shared" si="194"/>
        <v>0</v>
      </c>
      <c r="AI110" s="613">
        <f t="shared" si="195"/>
        <v>0</v>
      </c>
      <c r="AJ110" s="613">
        <f t="shared" si="196"/>
        <v>0</v>
      </c>
      <c r="AK110" s="613">
        <f t="shared" si="197"/>
        <v>0</v>
      </c>
      <c r="AL110" s="613">
        <f t="shared" si="198"/>
        <v>0</v>
      </c>
      <c r="AM110" s="613">
        <f t="shared" si="199"/>
        <v>0</v>
      </c>
      <c r="AN110" s="613">
        <f t="shared" si="200"/>
        <v>0</v>
      </c>
      <c r="AO110" s="613">
        <f t="shared" si="201"/>
        <v>0</v>
      </c>
      <c r="AP110" s="406">
        <f t="shared" si="202"/>
        <v>0</v>
      </c>
      <c r="AQ110" s="406">
        <f t="shared" si="203"/>
        <v>0</v>
      </c>
      <c r="AR110" s="613">
        <f t="shared" si="204"/>
        <v>0</v>
      </c>
      <c r="AS110" s="613">
        <f t="shared" si="205"/>
        <v>0</v>
      </c>
      <c r="AT110" s="613">
        <f t="shared" si="206"/>
        <v>0</v>
      </c>
      <c r="AU110" s="626">
        <f t="shared" si="207"/>
        <v>1280</v>
      </c>
      <c r="AV110" s="75" t="str">
        <f t="shared" si="159"/>
        <v>172EPS002</v>
      </c>
      <c r="AW110" s="872" t="s">
        <v>669</v>
      </c>
      <c r="AX110" s="872">
        <v>172</v>
      </c>
      <c r="AY110" s="872" t="s">
        <v>555</v>
      </c>
      <c r="AZ110" s="873">
        <v>76</v>
      </c>
    </row>
    <row r="111" spans="2:52" ht="15" customHeight="1">
      <c r="B111" s="31" t="str">
        <f t="shared" si="141"/>
        <v>145EPS010</v>
      </c>
      <c r="C111" s="31" t="str">
        <f t="shared" si="142"/>
        <v>145EPS037</v>
      </c>
      <c r="D111" s="31" t="str">
        <f t="shared" si="143"/>
        <v>145EPS016</v>
      </c>
      <c r="E111" s="31" t="str">
        <f t="shared" si="144"/>
        <v>145EPS002</v>
      </c>
      <c r="F111" s="31" t="str">
        <f t="shared" si="183"/>
        <v>145EPS005</v>
      </c>
      <c r="G111" s="31" t="str">
        <f t="shared" si="184"/>
        <v>145EPS040</v>
      </c>
      <c r="H111" s="31" t="str">
        <f t="shared" si="145"/>
        <v>145ESSC24</v>
      </c>
      <c r="I111" s="31" t="str">
        <f t="shared" si="146"/>
        <v>145EAS016</v>
      </c>
      <c r="J111" s="31" t="str">
        <f t="shared" si="147"/>
        <v>145EPS042</v>
      </c>
      <c r="K111" s="31" t="str">
        <f t="shared" si="148"/>
        <v>145EAS027</v>
      </c>
      <c r="L111" s="31" t="str">
        <f t="shared" si="149"/>
        <v>145ESSC91</v>
      </c>
      <c r="M111" s="31" t="str">
        <f t="shared" si="150"/>
        <v>145EPS008</v>
      </c>
      <c r="N111" s="31" t="str">
        <f t="shared" si="151"/>
        <v>145EPSIC3</v>
      </c>
      <c r="O111" s="31" t="str">
        <f t="shared" si="152"/>
        <v>145EPS018</v>
      </c>
      <c r="P111" s="31" t="str">
        <f t="shared" si="153"/>
        <v>145ESSC07</v>
      </c>
      <c r="Q111" s="31" t="str">
        <f t="shared" si="154"/>
        <v>145EPS017</v>
      </c>
      <c r="R111" s="31" t="str">
        <f t="shared" si="155"/>
        <v>145EPS041</v>
      </c>
      <c r="S111" s="31" t="str">
        <f t="shared" si="156"/>
        <v>145EPS048</v>
      </c>
      <c r="T111" s="31" t="str">
        <f t="shared" si="157"/>
        <v>145CCFC55</v>
      </c>
      <c r="U111" s="31" t="str">
        <f t="shared" si="140"/>
        <v>145EPS012</v>
      </c>
      <c r="V111" s="31" t="str">
        <f t="shared" si="158"/>
        <v>145EPS001</v>
      </c>
      <c r="W111" s="449" t="s">
        <v>404</v>
      </c>
      <c r="X111" s="447" t="s">
        <v>495</v>
      </c>
      <c r="Y111" s="495">
        <v>101</v>
      </c>
      <c r="Z111" s="612">
        <f t="shared" si="186"/>
        <v>14</v>
      </c>
      <c r="AA111" s="613">
        <f t="shared" si="187"/>
        <v>4377</v>
      </c>
      <c r="AB111" s="613">
        <f t="shared" si="188"/>
        <v>0</v>
      </c>
      <c r="AC111" s="613">
        <f t="shared" si="189"/>
        <v>1</v>
      </c>
      <c r="AD111" s="613">
        <f t="shared" si="190"/>
        <v>0</v>
      </c>
      <c r="AE111" s="613">
        <f t="shared" si="191"/>
        <v>617</v>
      </c>
      <c r="AF111" s="613">
        <f t="shared" si="192"/>
        <v>2655</v>
      </c>
      <c r="AG111" s="613">
        <f t="shared" si="193"/>
        <v>0</v>
      </c>
      <c r="AH111" s="406">
        <f t="shared" si="194"/>
        <v>16</v>
      </c>
      <c r="AI111" s="613">
        <f t="shared" si="195"/>
        <v>0</v>
      </c>
      <c r="AJ111" s="613">
        <f t="shared" si="196"/>
        <v>0</v>
      </c>
      <c r="AK111" s="613">
        <f t="shared" si="197"/>
        <v>0</v>
      </c>
      <c r="AL111" s="613">
        <f t="shared" si="198"/>
        <v>0</v>
      </c>
      <c r="AM111" s="613">
        <f t="shared" si="199"/>
        <v>0</v>
      </c>
      <c r="AN111" s="613">
        <f t="shared" si="200"/>
        <v>0</v>
      </c>
      <c r="AO111" s="613">
        <f t="shared" si="201"/>
        <v>0</v>
      </c>
      <c r="AP111" s="406">
        <f t="shared" si="202"/>
        <v>7</v>
      </c>
      <c r="AQ111" s="406">
        <f t="shared" si="203"/>
        <v>0</v>
      </c>
      <c r="AR111" s="613">
        <f t="shared" si="204"/>
        <v>0</v>
      </c>
      <c r="AS111" s="613">
        <f t="shared" si="205"/>
        <v>0</v>
      </c>
      <c r="AT111" s="613">
        <f t="shared" si="206"/>
        <v>0</v>
      </c>
      <c r="AU111" s="626">
        <f t="shared" si="207"/>
        <v>7664</v>
      </c>
      <c r="AV111" s="75" t="str">
        <f t="shared" si="159"/>
        <v>172EPS010</v>
      </c>
      <c r="AW111" s="872" t="s">
        <v>669</v>
      </c>
      <c r="AX111" s="872">
        <v>172</v>
      </c>
      <c r="AY111" s="872" t="s">
        <v>553</v>
      </c>
      <c r="AZ111" s="873">
        <v>13128</v>
      </c>
    </row>
    <row r="112" spans="2:52" ht="15" customHeight="1">
      <c r="B112" s="31" t="str">
        <f t="shared" si="141"/>
        <v>209EPS010</v>
      </c>
      <c r="C112" s="31" t="str">
        <f t="shared" si="142"/>
        <v>209EPS037</v>
      </c>
      <c r="D112" s="31" t="str">
        <f t="shared" si="143"/>
        <v>209EPS016</v>
      </c>
      <c r="E112" s="31" t="str">
        <f t="shared" si="144"/>
        <v>209EPS002</v>
      </c>
      <c r="F112" s="31" t="str">
        <f t="shared" si="183"/>
        <v>209EPS005</v>
      </c>
      <c r="G112" s="31" t="str">
        <f t="shared" si="184"/>
        <v>209EPS040</v>
      </c>
      <c r="H112" s="31" t="str">
        <f t="shared" si="145"/>
        <v>209ESSC24</v>
      </c>
      <c r="I112" s="31" t="str">
        <f t="shared" si="146"/>
        <v>209EAS016</v>
      </c>
      <c r="J112" s="31" t="str">
        <f t="shared" si="147"/>
        <v>209EPS042</v>
      </c>
      <c r="K112" s="31" t="str">
        <f t="shared" si="148"/>
        <v>209EAS027</v>
      </c>
      <c r="L112" s="31" t="str">
        <f t="shared" si="149"/>
        <v>209ESSC91</v>
      </c>
      <c r="M112" s="31" t="str">
        <f t="shared" si="150"/>
        <v>209EPS008</v>
      </c>
      <c r="N112" s="31" t="str">
        <f t="shared" si="151"/>
        <v>209EPSIC3</v>
      </c>
      <c r="O112" s="31" t="str">
        <f t="shared" si="152"/>
        <v>209EPS018</v>
      </c>
      <c r="P112" s="31" t="str">
        <f t="shared" si="153"/>
        <v>209ESSC07</v>
      </c>
      <c r="Q112" s="31" t="str">
        <f t="shared" si="154"/>
        <v>209EPS017</v>
      </c>
      <c r="R112" s="31" t="str">
        <f t="shared" si="155"/>
        <v>209EPS041</v>
      </c>
      <c r="S112" s="31" t="str">
        <f t="shared" si="156"/>
        <v>209EPS048</v>
      </c>
      <c r="T112" s="31" t="str">
        <f t="shared" si="157"/>
        <v>209CCFC55</v>
      </c>
      <c r="U112" s="31" t="str">
        <f t="shared" si="140"/>
        <v>209EPS012</v>
      </c>
      <c r="V112" s="31" t="str">
        <f t="shared" si="158"/>
        <v>209EPS001</v>
      </c>
      <c r="W112" s="449" t="s">
        <v>405</v>
      </c>
      <c r="X112" s="447" t="s">
        <v>495</v>
      </c>
      <c r="Y112" s="495">
        <v>145</v>
      </c>
      <c r="Z112" s="612">
        <f t="shared" si="186"/>
        <v>2</v>
      </c>
      <c r="AA112" s="613">
        <f t="shared" si="187"/>
        <v>546</v>
      </c>
      <c r="AB112" s="613">
        <f t="shared" si="188"/>
        <v>0</v>
      </c>
      <c r="AC112" s="613">
        <f t="shared" si="189"/>
        <v>0</v>
      </c>
      <c r="AD112" s="613">
        <f t="shared" si="190"/>
        <v>0</v>
      </c>
      <c r="AE112" s="613">
        <f t="shared" si="191"/>
        <v>240</v>
      </c>
      <c r="AF112" s="613">
        <f t="shared" si="192"/>
        <v>0</v>
      </c>
      <c r="AG112" s="613">
        <f t="shared" si="193"/>
        <v>2</v>
      </c>
      <c r="AH112" s="406">
        <f t="shared" si="194"/>
        <v>0</v>
      </c>
      <c r="AI112" s="613">
        <f t="shared" si="195"/>
        <v>0</v>
      </c>
      <c r="AJ112" s="613">
        <f t="shared" si="196"/>
        <v>0</v>
      </c>
      <c r="AK112" s="613">
        <f t="shared" si="197"/>
        <v>0</v>
      </c>
      <c r="AL112" s="613">
        <f t="shared" si="198"/>
        <v>0</v>
      </c>
      <c r="AM112" s="613">
        <f t="shared" si="199"/>
        <v>0</v>
      </c>
      <c r="AN112" s="613">
        <f t="shared" si="200"/>
        <v>0</v>
      </c>
      <c r="AO112" s="613">
        <f t="shared" si="201"/>
        <v>0</v>
      </c>
      <c r="AP112" s="406">
        <f t="shared" si="202"/>
        <v>1</v>
      </c>
      <c r="AQ112" s="406">
        <f t="shared" si="203"/>
        <v>0</v>
      </c>
      <c r="AR112" s="613">
        <f t="shared" si="204"/>
        <v>0</v>
      </c>
      <c r="AS112" s="613">
        <f t="shared" si="205"/>
        <v>0</v>
      </c>
      <c r="AT112" s="613">
        <f t="shared" si="206"/>
        <v>0</v>
      </c>
      <c r="AU112" s="626">
        <f t="shared" si="207"/>
        <v>790</v>
      </c>
      <c r="AV112" s="75" t="str">
        <f t="shared" si="159"/>
        <v>172EPS016</v>
      </c>
      <c r="AW112" s="872" t="s">
        <v>669</v>
      </c>
      <c r="AX112" s="872">
        <v>172</v>
      </c>
      <c r="AY112" s="872" t="s">
        <v>556</v>
      </c>
      <c r="AZ112" s="873">
        <v>5446</v>
      </c>
    </row>
    <row r="113" spans="2:52" ht="15" customHeight="1">
      <c r="B113" s="31" t="str">
        <f t="shared" si="141"/>
        <v>282EPS010</v>
      </c>
      <c r="C113" s="31" t="str">
        <f t="shared" si="142"/>
        <v>282EPS037</v>
      </c>
      <c r="D113" s="31" t="str">
        <f t="shared" si="143"/>
        <v>282EPS016</v>
      </c>
      <c r="E113" s="31" t="str">
        <f t="shared" si="144"/>
        <v>282EPS002</v>
      </c>
      <c r="F113" s="31" t="str">
        <f t="shared" si="183"/>
        <v>282EPS005</v>
      </c>
      <c r="G113" s="31" t="str">
        <f t="shared" si="184"/>
        <v>282EPS040</v>
      </c>
      <c r="H113" s="31" t="str">
        <f t="shared" si="145"/>
        <v>282ESSC24</v>
      </c>
      <c r="I113" s="31" t="str">
        <f t="shared" si="146"/>
        <v>282EAS016</v>
      </c>
      <c r="J113" s="31" t="str">
        <f t="shared" si="147"/>
        <v>282EPS042</v>
      </c>
      <c r="K113" s="31" t="str">
        <f t="shared" si="148"/>
        <v>282EAS027</v>
      </c>
      <c r="L113" s="31" t="str">
        <f t="shared" si="149"/>
        <v>282ESSC91</v>
      </c>
      <c r="M113" s="31" t="str">
        <f t="shared" si="150"/>
        <v>282EPS008</v>
      </c>
      <c r="N113" s="31" t="str">
        <f t="shared" si="151"/>
        <v>282EPSIC3</v>
      </c>
      <c r="O113" s="31" t="str">
        <f t="shared" si="152"/>
        <v>282EPS018</v>
      </c>
      <c r="P113" s="31" t="str">
        <f t="shared" si="153"/>
        <v>282ESSC07</v>
      </c>
      <c r="Q113" s="31" t="str">
        <f t="shared" si="154"/>
        <v>282EPS017</v>
      </c>
      <c r="R113" s="31" t="str">
        <f t="shared" si="155"/>
        <v>282EPS041</v>
      </c>
      <c r="S113" s="31" t="str">
        <f t="shared" si="156"/>
        <v>282EPS048</v>
      </c>
      <c r="T113" s="31" t="str">
        <f t="shared" si="157"/>
        <v>282CCFC55</v>
      </c>
      <c r="U113" s="31" t="str">
        <f t="shared" si="140"/>
        <v>282EPS012</v>
      </c>
      <c r="V113" s="31" t="str">
        <f t="shared" si="158"/>
        <v>282EPS001</v>
      </c>
      <c r="W113" s="449" t="s">
        <v>406</v>
      </c>
      <c r="X113" s="447" t="s">
        <v>495</v>
      </c>
      <c r="Y113" s="495">
        <v>209</v>
      </c>
      <c r="Z113" s="612">
        <f t="shared" si="186"/>
        <v>8</v>
      </c>
      <c r="AA113" s="613">
        <f t="shared" si="187"/>
        <v>2698</v>
      </c>
      <c r="AB113" s="613">
        <f t="shared" si="188"/>
        <v>0</v>
      </c>
      <c r="AC113" s="613">
        <f t="shared" si="189"/>
        <v>4</v>
      </c>
      <c r="AD113" s="613">
        <f t="shared" si="190"/>
        <v>1</v>
      </c>
      <c r="AE113" s="613">
        <f t="shared" si="191"/>
        <v>584</v>
      </c>
      <c r="AF113" s="613">
        <f t="shared" si="192"/>
        <v>0</v>
      </c>
      <c r="AG113" s="613">
        <f t="shared" si="193"/>
        <v>0</v>
      </c>
      <c r="AH113" s="406">
        <f t="shared" si="194"/>
        <v>0</v>
      </c>
      <c r="AI113" s="613">
        <f t="shared" si="195"/>
        <v>0</v>
      </c>
      <c r="AJ113" s="613">
        <f t="shared" si="196"/>
        <v>36</v>
      </c>
      <c r="AK113" s="613">
        <f t="shared" si="197"/>
        <v>0</v>
      </c>
      <c r="AL113" s="613">
        <f t="shared" si="198"/>
        <v>0</v>
      </c>
      <c r="AM113" s="613">
        <f t="shared" si="199"/>
        <v>0</v>
      </c>
      <c r="AN113" s="613">
        <f t="shared" si="200"/>
        <v>0</v>
      </c>
      <c r="AO113" s="613">
        <f t="shared" si="201"/>
        <v>0</v>
      </c>
      <c r="AP113" s="406">
        <f t="shared" si="202"/>
        <v>1</v>
      </c>
      <c r="AQ113" s="406">
        <f t="shared" si="203"/>
        <v>0</v>
      </c>
      <c r="AR113" s="613">
        <f t="shared" si="204"/>
        <v>0</v>
      </c>
      <c r="AS113" s="613">
        <f t="shared" si="205"/>
        <v>0</v>
      </c>
      <c r="AT113" s="613">
        <f t="shared" si="206"/>
        <v>0</v>
      </c>
      <c r="AU113" s="626">
        <f t="shared" si="207"/>
        <v>3331</v>
      </c>
      <c r="AV113" s="75" t="str">
        <f t="shared" si="159"/>
        <v>172EPS037</v>
      </c>
      <c r="AW113" s="872" t="s">
        <v>669</v>
      </c>
      <c r="AX113" s="872">
        <v>172</v>
      </c>
      <c r="AY113" s="872" t="s">
        <v>554</v>
      </c>
      <c r="AZ113" s="873">
        <v>13428</v>
      </c>
    </row>
    <row r="114" spans="2:52" ht="15" customHeight="1">
      <c r="B114" s="31" t="str">
        <f t="shared" si="141"/>
        <v>353EPS010</v>
      </c>
      <c r="C114" s="31" t="str">
        <f t="shared" si="142"/>
        <v>353EPS037</v>
      </c>
      <c r="D114" s="31" t="str">
        <f t="shared" si="143"/>
        <v>353EPS016</v>
      </c>
      <c r="E114" s="31" t="str">
        <f t="shared" si="144"/>
        <v>353EPS002</v>
      </c>
      <c r="F114" s="31" t="str">
        <f t="shared" si="183"/>
        <v>353EPS005</v>
      </c>
      <c r="G114" s="31" t="str">
        <f t="shared" si="184"/>
        <v>353EPS040</v>
      </c>
      <c r="H114" s="31" t="str">
        <f t="shared" si="145"/>
        <v>353ESSC24</v>
      </c>
      <c r="I114" s="31" t="str">
        <f t="shared" si="146"/>
        <v>353EAS016</v>
      </c>
      <c r="J114" s="31" t="str">
        <f t="shared" si="147"/>
        <v>353EPS042</v>
      </c>
      <c r="K114" s="31" t="str">
        <f t="shared" si="148"/>
        <v>353EAS027</v>
      </c>
      <c r="L114" s="31" t="str">
        <f t="shared" si="149"/>
        <v>353ESSC91</v>
      </c>
      <c r="M114" s="31" t="str">
        <f t="shared" si="150"/>
        <v>353EPS008</v>
      </c>
      <c r="N114" s="31" t="str">
        <f t="shared" si="151"/>
        <v>353EPSIC3</v>
      </c>
      <c r="O114" s="31" t="str">
        <f t="shared" si="152"/>
        <v>353EPS018</v>
      </c>
      <c r="P114" s="31" t="str">
        <f t="shared" si="153"/>
        <v>353ESSC07</v>
      </c>
      <c r="Q114" s="31" t="str">
        <f t="shared" si="154"/>
        <v>353EPS017</v>
      </c>
      <c r="R114" s="31" t="str">
        <f t="shared" si="155"/>
        <v>353EPS041</v>
      </c>
      <c r="S114" s="31" t="str">
        <f t="shared" si="156"/>
        <v>353EPS048</v>
      </c>
      <c r="T114" s="31" t="str">
        <f t="shared" si="157"/>
        <v>353CCFC55</v>
      </c>
      <c r="U114" s="31" t="str">
        <f t="shared" si="140"/>
        <v>353EPS012</v>
      </c>
      <c r="V114" s="31" t="str">
        <f t="shared" si="158"/>
        <v>353EPS001</v>
      </c>
      <c r="W114" s="449" t="s">
        <v>407</v>
      </c>
      <c r="X114" s="447" t="s">
        <v>495</v>
      </c>
      <c r="Y114" s="495">
        <v>282</v>
      </c>
      <c r="Z114" s="612">
        <f t="shared" si="186"/>
        <v>15</v>
      </c>
      <c r="AA114" s="613">
        <f t="shared" si="187"/>
        <v>6029</v>
      </c>
      <c r="AB114" s="613">
        <f t="shared" si="188"/>
        <v>0</v>
      </c>
      <c r="AC114" s="613">
        <f t="shared" si="189"/>
        <v>0</v>
      </c>
      <c r="AD114" s="613">
        <f t="shared" si="190"/>
        <v>0</v>
      </c>
      <c r="AE114" s="613">
        <f t="shared" si="191"/>
        <v>751</v>
      </c>
      <c r="AF114" s="613">
        <f t="shared" si="192"/>
        <v>0</v>
      </c>
      <c r="AG114" s="613">
        <f t="shared" si="193"/>
        <v>2</v>
      </c>
      <c r="AH114" s="406">
        <f t="shared" si="194"/>
        <v>0</v>
      </c>
      <c r="AI114" s="613">
        <f t="shared" si="195"/>
        <v>11</v>
      </c>
      <c r="AJ114" s="613">
        <f t="shared" si="196"/>
        <v>0</v>
      </c>
      <c r="AK114" s="613">
        <f t="shared" si="197"/>
        <v>0</v>
      </c>
      <c r="AL114" s="613">
        <f t="shared" si="198"/>
        <v>0</v>
      </c>
      <c r="AM114" s="613">
        <f t="shared" si="199"/>
        <v>0</v>
      </c>
      <c r="AN114" s="613">
        <f t="shared" si="200"/>
        <v>0</v>
      </c>
      <c r="AO114" s="613">
        <f t="shared" si="201"/>
        <v>0</v>
      </c>
      <c r="AP114" s="406">
        <f t="shared" si="202"/>
        <v>11</v>
      </c>
      <c r="AQ114" s="406">
        <f t="shared" si="203"/>
        <v>0</v>
      </c>
      <c r="AR114" s="613">
        <f t="shared" si="204"/>
        <v>0</v>
      </c>
      <c r="AS114" s="613">
        <f t="shared" si="205"/>
        <v>0</v>
      </c>
      <c r="AT114" s="613">
        <f t="shared" si="206"/>
        <v>0</v>
      </c>
      <c r="AU114" s="626">
        <f t="shared" si="207"/>
        <v>6808</v>
      </c>
      <c r="AV114" s="75" t="str">
        <f t="shared" si="159"/>
        <v>172EPS040</v>
      </c>
      <c r="AW114" s="872" t="s">
        <v>669</v>
      </c>
      <c r="AX114" s="872">
        <v>172</v>
      </c>
      <c r="AY114" s="872" t="s">
        <v>557</v>
      </c>
      <c r="AZ114" s="873">
        <v>1330</v>
      </c>
    </row>
    <row r="115" spans="2:52" ht="15" customHeight="1">
      <c r="B115" s="31" t="str">
        <f t="shared" si="141"/>
        <v>364EPS010</v>
      </c>
      <c r="C115" s="31" t="str">
        <f t="shared" si="142"/>
        <v>364EPS037</v>
      </c>
      <c r="D115" s="31" t="str">
        <f t="shared" si="143"/>
        <v>364EPS016</v>
      </c>
      <c r="E115" s="31" t="str">
        <f t="shared" si="144"/>
        <v>364EPS002</v>
      </c>
      <c r="F115" s="31" t="str">
        <f t="shared" si="183"/>
        <v>364EPS005</v>
      </c>
      <c r="G115" s="31" t="str">
        <f t="shared" si="184"/>
        <v>364EPS040</v>
      </c>
      <c r="H115" s="31" t="str">
        <f t="shared" si="145"/>
        <v>364ESSC24</v>
      </c>
      <c r="I115" s="31" t="str">
        <f t="shared" si="146"/>
        <v>364EAS016</v>
      </c>
      <c r="J115" s="31" t="str">
        <f t="shared" si="147"/>
        <v>364EPS042</v>
      </c>
      <c r="K115" s="31" t="str">
        <f t="shared" si="148"/>
        <v>364EAS027</v>
      </c>
      <c r="L115" s="31" t="str">
        <f t="shared" si="149"/>
        <v>364ESSC91</v>
      </c>
      <c r="M115" s="31" t="str">
        <f t="shared" si="150"/>
        <v>364EPS008</v>
      </c>
      <c r="N115" s="31" t="str">
        <f t="shared" si="151"/>
        <v>364EPSIC3</v>
      </c>
      <c r="O115" s="31" t="str">
        <f t="shared" si="152"/>
        <v>364EPS018</v>
      </c>
      <c r="P115" s="31" t="str">
        <f t="shared" si="153"/>
        <v>364ESSC07</v>
      </c>
      <c r="Q115" s="31" t="str">
        <f t="shared" si="154"/>
        <v>364EPS017</v>
      </c>
      <c r="R115" s="31" t="str">
        <f t="shared" si="155"/>
        <v>364EPS041</v>
      </c>
      <c r="S115" s="31" t="str">
        <f t="shared" si="156"/>
        <v>364EPS048</v>
      </c>
      <c r="T115" s="31" t="str">
        <f t="shared" si="157"/>
        <v>364CCFC55</v>
      </c>
      <c r="U115" s="31" t="str">
        <f t="shared" si="140"/>
        <v>364EPS012</v>
      </c>
      <c r="V115" s="31" t="str">
        <f t="shared" si="158"/>
        <v>364EPS001</v>
      </c>
      <c r="W115" s="449" t="s">
        <v>408</v>
      </c>
      <c r="X115" s="447" t="s">
        <v>495</v>
      </c>
      <c r="Y115" s="495">
        <v>353</v>
      </c>
      <c r="Z115" s="612">
        <f t="shared" si="186"/>
        <v>0</v>
      </c>
      <c r="AA115" s="613">
        <f t="shared" si="187"/>
        <v>723</v>
      </c>
      <c r="AB115" s="613">
        <f t="shared" si="188"/>
        <v>0</v>
      </c>
      <c r="AC115" s="613">
        <f t="shared" si="189"/>
        <v>0</v>
      </c>
      <c r="AD115" s="613">
        <f t="shared" si="190"/>
        <v>0</v>
      </c>
      <c r="AE115" s="613">
        <f t="shared" si="191"/>
        <v>78</v>
      </c>
      <c r="AF115" s="613">
        <f t="shared" si="192"/>
        <v>313</v>
      </c>
      <c r="AG115" s="613">
        <f t="shared" si="193"/>
        <v>1</v>
      </c>
      <c r="AH115" s="406">
        <f t="shared" si="194"/>
        <v>9</v>
      </c>
      <c r="AI115" s="613">
        <f t="shared" si="195"/>
        <v>0</v>
      </c>
      <c r="AJ115" s="613">
        <f t="shared" si="196"/>
        <v>0</v>
      </c>
      <c r="AK115" s="613">
        <f t="shared" si="197"/>
        <v>0</v>
      </c>
      <c r="AL115" s="613">
        <f t="shared" si="198"/>
        <v>0</v>
      </c>
      <c r="AM115" s="613">
        <f t="shared" si="199"/>
        <v>0</v>
      </c>
      <c r="AN115" s="613">
        <f t="shared" si="200"/>
        <v>0</v>
      </c>
      <c r="AO115" s="613">
        <f t="shared" si="201"/>
        <v>0</v>
      </c>
      <c r="AP115" s="406">
        <f t="shared" si="202"/>
        <v>1</v>
      </c>
      <c r="AQ115" s="406">
        <f t="shared" si="203"/>
        <v>0</v>
      </c>
      <c r="AR115" s="613">
        <f t="shared" si="204"/>
        <v>0</v>
      </c>
      <c r="AS115" s="613">
        <f t="shared" si="205"/>
        <v>0</v>
      </c>
      <c r="AT115" s="613">
        <f t="shared" si="206"/>
        <v>0</v>
      </c>
      <c r="AU115" s="626">
        <f t="shared" si="207"/>
        <v>1115</v>
      </c>
      <c r="AV115" s="75" t="str">
        <f t="shared" si="159"/>
        <v>172EPS041</v>
      </c>
      <c r="AW115" s="872" t="s">
        <v>669</v>
      </c>
      <c r="AX115" s="872">
        <v>172</v>
      </c>
      <c r="AY115" s="872" t="s">
        <v>598</v>
      </c>
      <c r="AZ115" s="873">
        <v>268</v>
      </c>
    </row>
    <row r="116" spans="2:52" ht="15" customHeight="1">
      <c r="B116" s="31" t="str">
        <f t="shared" si="141"/>
        <v>368EPS010</v>
      </c>
      <c r="C116" s="31" t="str">
        <f t="shared" si="142"/>
        <v>368EPS037</v>
      </c>
      <c r="D116" s="31" t="str">
        <f t="shared" si="143"/>
        <v>368EPS016</v>
      </c>
      <c r="E116" s="31" t="str">
        <f t="shared" si="144"/>
        <v>368EPS002</v>
      </c>
      <c r="F116" s="31" t="str">
        <f t="shared" si="183"/>
        <v>368EPS005</v>
      </c>
      <c r="G116" s="31" t="str">
        <f t="shared" si="184"/>
        <v>368EPS040</v>
      </c>
      <c r="H116" s="31" t="str">
        <f t="shared" si="145"/>
        <v>368ESSC24</v>
      </c>
      <c r="I116" s="31" t="str">
        <f t="shared" si="146"/>
        <v>368EAS016</v>
      </c>
      <c r="J116" s="31" t="str">
        <f t="shared" si="147"/>
        <v>368EPS042</v>
      </c>
      <c r="K116" s="31" t="str">
        <f t="shared" si="148"/>
        <v>368EAS027</v>
      </c>
      <c r="L116" s="31" t="str">
        <f t="shared" si="149"/>
        <v>368ESSC91</v>
      </c>
      <c r="M116" s="31" t="str">
        <f t="shared" si="150"/>
        <v>368EPS008</v>
      </c>
      <c r="N116" s="31" t="str">
        <f t="shared" si="151"/>
        <v>368EPSIC3</v>
      </c>
      <c r="O116" s="31" t="str">
        <f t="shared" si="152"/>
        <v>368EPS018</v>
      </c>
      <c r="P116" s="31" t="str">
        <f t="shared" si="153"/>
        <v>368ESSC07</v>
      </c>
      <c r="Q116" s="31" t="str">
        <f t="shared" si="154"/>
        <v>368EPS017</v>
      </c>
      <c r="R116" s="31" t="str">
        <f t="shared" si="155"/>
        <v>368EPS041</v>
      </c>
      <c r="S116" s="31" t="str">
        <f t="shared" si="156"/>
        <v>368EPS048</v>
      </c>
      <c r="T116" s="31" t="str">
        <f t="shared" si="157"/>
        <v>368CCFC55</v>
      </c>
      <c r="U116" s="31" t="str">
        <f t="shared" si="140"/>
        <v>368EPS012</v>
      </c>
      <c r="V116" s="31" t="str">
        <f t="shared" si="158"/>
        <v>368EPS001</v>
      </c>
      <c r="W116" s="449" t="s">
        <v>409</v>
      </c>
      <c r="X116" s="447" t="s">
        <v>495</v>
      </c>
      <c r="Y116" s="495">
        <v>364</v>
      </c>
      <c r="Z116" s="612">
        <f t="shared" si="186"/>
        <v>4</v>
      </c>
      <c r="AA116" s="613">
        <f t="shared" si="187"/>
        <v>3060</v>
      </c>
      <c r="AB116" s="613">
        <f t="shared" si="188"/>
        <v>0</v>
      </c>
      <c r="AC116" s="613">
        <f t="shared" si="189"/>
        <v>0</v>
      </c>
      <c r="AD116" s="613">
        <f t="shared" si="190"/>
        <v>0</v>
      </c>
      <c r="AE116" s="613">
        <f t="shared" si="191"/>
        <v>708</v>
      </c>
      <c r="AF116" s="613">
        <f t="shared" si="192"/>
        <v>0</v>
      </c>
      <c r="AG116" s="613">
        <f t="shared" si="193"/>
        <v>0</v>
      </c>
      <c r="AH116" s="406">
        <f t="shared" si="194"/>
        <v>0</v>
      </c>
      <c r="AI116" s="613">
        <f t="shared" si="195"/>
        <v>0</v>
      </c>
      <c r="AJ116" s="613">
        <f t="shared" si="196"/>
        <v>0</v>
      </c>
      <c r="AK116" s="613">
        <f t="shared" si="197"/>
        <v>0</v>
      </c>
      <c r="AL116" s="613">
        <f t="shared" si="198"/>
        <v>50</v>
      </c>
      <c r="AM116" s="613">
        <f t="shared" si="199"/>
        <v>0</v>
      </c>
      <c r="AN116" s="613">
        <f t="shared" si="200"/>
        <v>0</v>
      </c>
      <c r="AO116" s="613">
        <f t="shared" si="201"/>
        <v>0</v>
      </c>
      <c r="AP116" s="406">
        <f t="shared" si="202"/>
        <v>1</v>
      </c>
      <c r="AQ116" s="406">
        <f t="shared" si="203"/>
        <v>0</v>
      </c>
      <c r="AR116" s="613">
        <f t="shared" si="204"/>
        <v>0</v>
      </c>
      <c r="AS116" s="613">
        <f t="shared" si="205"/>
        <v>0</v>
      </c>
      <c r="AT116" s="613">
        <f t="shared" si="206"/>
        <v>0</v>
      </c>
      <c r="AU116" s="626">
        <f t="shared" si="207"/>
        <v>3822</v>
      </c>
      <c r="AV116" s="75" t="str">
        <f t="shared" si="159"/>
        <v>172EPS042</v>
      </c>
      <c r="AW116" s="872" t="s">
        <v>669</v>
      </c>
      <c r="AX116" s="872">
        <v>172</v>
      </c>
      <c r="AY116" s="872" t="s">
        <v>559</v>
      </c>
      <c r="AZ116" s="873">
        <v>1</v>
      </c>
    </row>
    <row r="117" spans="2:52" ht="15" customHeight="1">
      <c r="B117" s="31" t="str">
        <f t="shared" si="141"/>
        <v>390EPS010</v>
      </c>
      <c r="C117" s="31" t="str">
        <f t="shared" si="142"/>
        <v>390EPS037</v>
      </c>
      <c r="D117" s="31" t="str">
        <f t="shared" si="143"/>
        <v>390EPS016</v>
      </c>
      <c r="E117" s="31" t="str">
        <f t="shared" si="144"/>
        <v>390EPS002</v>
      </c>
      <c r="F117" s="31" t="str">
        <f t="shared" si="183"/>
        <v>390EPS005</v>
      </c>
      <c r="G117" s="31" t="str">
        <f t="shared" si="184"/>
        <v>390EPS040</v>
      </c>
      <c r="H117" s="31" t="str">
        <f t="shared" si="145"/>
        <v>390ESSC24</v>
      </c>
      <c r="I117" s="31" t="str">
        <f t="shared" si="146"/>
        <v>390EAS016</v>
      </c>
      <c r="J117" s="31" t="str">
        <f t="shared" si="147"/>
        <v>390EPS042</v>
      </c>
      <c r="K117" s="31" t="str">
        <f t="shared" si="148"/>
        <v>390EAS027</v>
      </c>
      <c r="L117" s="31" t="str">
        <f t="shared" si="149"/>
        <v>390ESSC91</v>
      </c>
      <c r="M117" s="31" t="str">
        <f t="shared" si="150"/>
        <v>390EPS008</v>
      </c>
      <c r="N117" s="31" t="str">
        <f t="shared" si="151"/>
        <v>390EPSIC3</v>
      </c>
      <c r="O117" s="31" t="str">
        <f t="shared" si="152"/>
        <v>390EPS018</v>
      </c>
      <c r="P117" s="31" t="str">
        <f t="shared" si="153"/>
        <v>390ESSC07</v>
      </c>
      <c r="Q117" s="31" t="str">
        <f t="shared" si="154"/>
        <v>390EPS017</v>
      </c>
      <c r="R117" s="31" t="str">
        <f t="shared" si="155"/>
        <v>390EPS041</v>
      </c>
      <c r="S117" s="31" t="str">
        <f t="shared" si="156"/>
        <v>390EPS048</v>
      </c>
      <c r="T117" s="31" t="str">
        <f t="shared" si="157"/>
        <v>390CCFC55</v>
      </c>
      <c r="U117" s="31" t="str">
        <f t="shared" si="140"/>
        <v>390EPS012</v>
      </c>
      <c r="V117" s="31" t="str">
        <f t="shared" si="158"/>
        <v>390EPS001</v>
      </c>
      <c r="W117" s="449" t="s">
        <v>410</v>
      </c>
      <c r="X117" s="447" t="s">
        <v>495</v>
      </c>
      <c r="Y117" s="495">
        <v>368</v>
      </c>
      <c r="Z117" s="612">
        <f t="shared" si="186"/>
        <v>19</v>
      </c>
      <c r="AA117" s="613">
        <f t="shared" si="187"/>
        <v>2491</v>
      </c>
      <c r="AB117" s="613">
        <f t="shared" si="188"/>
        <v>1</v>
      </c>
      <c r="AC117" s="613">
        <f t="shared" si="189"/>
        <v>76</v>
      </c>
      <c r="AD117" s="613">
        <f t="shared" si="190"/>
        <v>0</v>
      </c>
      <c r="AE117" s="613">
        <f t="shared" si="191"/>
        <v>0</v>
      </c>
      <c r="AF117" s="613">
        <f t="shared" si="192"/>
        <v>1168</v>
      </c>
      <c r="AG117" s="613">
        <f t="shared" si="193"/>
        <v>2</v>
      </c>
      <c r="AH117" s="406">
        <f t="shared" si="194"/>
        <v>44</v>
      </c>
      <c r="AI117" s="613">
        <f t="shared" si="195"/>
        <v>0</v>
      </c>
      <c r="AJ117" s="613">
        <f t="shared" si="196"/>
        <v>0</v>
      </c>
      <c r="AK117" s="613">
        <f t="shared" si="197"/>
        <v>0</v>
      </c>
      <c r="AL117" s="613">
        <f t="shared" si="198"/>
        <v>0</v>
      </c>
      <c r="AM117" s="613">
        <f t="shared" si="199"/>
        <v>0</v>
      </c>
      <c r="AN117" s="613">
        <f t="shared" si="200"/>
        <v>0</v>
      </c>
      <c r="AO117" s="613">
        <f t="shared" si="201"/>
        <v>0</v>
      </c>
      <c r="AP117" s="406">
        <f t="shared" si="202"/>
        <v>2</v>
      </c>
      <c r="AQ117" s="406">
        <f t="shared" si="203"/>
        <v>0</v>
      </c>
      <c r="AR117" s="613">
        <f t="shared" si="204"/>
        <v>0</v>
      </c>
      <c r="AS117" s="613">
        <f t="shared" si="205"/>
        <v>0</v>
      </c>
      <c r="AT117" s="613">
        <f t="shared" si="206"/>
        <v>0</v>
      </c>
      <c r="AU117" s="626">
        <f t="shared" si="207"/>
        <v>3757</v>
      </c>
      <c r="AV117" s="75" t="str">
        <f t="shared" si="159"/>
        <v>172EPSIC3</v>
      </c>
      <c r="AW117" s="872" t="s">
        <v>669</v>
      </c>
      <c r="AX117" s="872">
        <v>172</v>
      </c>
      <c r="AY117" s="872" t="s">
        <v>567</v>
      </c>
      <c r="AZ117" s="873">
        <v>59</v>
      </c>
    </row>
    <row r="118" spans="2:52" ht="15" customHeight="1">
      <c r="B118" s="31" t="str">
        <f t="shared" si="141"/>
        <v>467EPS010</v>
      </c>
      <c r="C118" s="31" t="str">
        <f t="shared" si="142"/>
        <v>467EPS037</v>
      </c>
      <c r="D118" s="31" t="str">
        <f t="shared" si="143"/>
        <v>467EPS016</v>
      </c>
      <c r="E118" s="31" t="str">
        <f t="shared" si="144"/>
        <v>467EPS002</v>
      </c>
      <c r="F118" s="31" t="str">
        <f t="shared" si="183"/>
        <v>467EPS005</v>
      </c>
      <c r="G118" s="31" t="str">
        <f t="shared" si="184"/>
        <v>467EPS040</v>
      </c>
      <c r="H118" s="31" t="str">
        <f t="shared" si="145"/>
        <v>467ESSC24</v>
      </c>
      <c r="I118" s="31" t="str">
        <f t="shared" si="146"/>
        <v>467EAS016</v>
      </c>
      <c r="J118" s="31" t="str">
        <f t="shared" si="147"/>
        <v>467EPS042</v>
      </c>
      <c r="K118" s="31" t="str">
        <f t="shared" si="148"/>
        <v>467EAS027</v>
      </c>
      <c r="L118" s="31" t="str">
        <f t="shared" si="149"/>
        <v>467ESSC91</v>
      </c>
      <c r="M118" s="31" t="str">
        <f t="shared" si="150"/>
        <v>467EPS008</v>
      </c>
      <c r="N118" s="31" t="str">
        <f t="shared" si="151"/>
        <v>467EPSIC3</v>
      </c>
      <c r="O118" s="31" t="str">
        <f t="shared" si="152"/>
        <v>467EPS018</v>
      </c>
      <c r="P118" s="31" t="str">
        <f t="shared" si="153"/>
        <v>467ESSC07</v>
      </c>
      <c r="Q118" s="31" t="str">
        <f t="shared" si="154"/>
        <v>467EPS017</v>
      </c>
      <c r="R118" s="31" t="str">
        <f t="shared" si="155"/>
        <v>467EPS041</v>
      </c>
      <c r="S118" s="31" t="str">
        <f t="shared" si="156"/>
        <v>467EPS048</v>
      </c>
      <c r="T118" s="31" t="str">
        <f t="shared" si="157"/>
        <v>467CCFC55</v>
      </c>
      <c r="U118" s="31" t="str">
        <f t="shared" si="140"/>
        <v>467EPS012</v>
      </c>
      <c r="V118" s="31" t="str">
        <f t="shared" si="158"/>
        <v>467EPS001</v>
      </c>
      <c r="W118" s="449" t="s">
        <v>411</v>
      </c>
      <c r="X118" s="447" t="s">
        <v>495</v>
      </c>
      <c r="Y118" s="495">
        <v>390</v>
      </c>
      <c r="Z118" s="612">
        <f t="shared" si="186"/>
        <v>2</v>
      </c>
      <c r="AA118" s="613">
        <f t="shared" si="187"/>
        <v>3096</v>
      </c>
      <c r="AB118" s="613">
        <f t="shared" si="188"/>
        <v>0</v>
      </c>
      <c r="AC118" s="613">
        <f t="shared" si="189"/>
        <v>0</v>
      </c>
      <c r="AD118" s="613">
        <f t="shared" si="190"/>
        <v>0</v>
      </c>
      <c r="AE118" s="613">
        <f t="shared" si="191"/>
        <v>516</v>
      </c>
      <c r="AF118" s="613">
        <f t="shared" si="192"/>
        <v>0</v>
      </c>
      <c r="AG118" s="613">
        <f t="shared" si="193"/>
        <v>0</v>
      </c>
      <c r="AH118" s="406">
        <f t="shared" si="194"/>
        <v>0</v>
      </c>
      <c r="AI118" s="613">
        <f t="shared" si="195"/>
        <v>0</v>
      </c>
      <c r="AJ118" s="613">
        <f t="shared" si="196"/>
        <v>0</v>
      </c>
      <c r="AK118" s="613">
        <f t="shared" si="197"/>
        <v>0</v>
      </c>
      <c r="AL118" s="613">
        <f t="shared" si="198"/>
        <v>0</v>
      </c>
      <c r="AM118" s="613">
        <f t="shared" si="199"/>
        <v>0</v>
      </c>
      <c r="AN118" s="613">
        <f t="shared" si="200"/>
        <v>0</v>
      </c>
      <c r="AO118" s="613">
        <f t="shared" si="201"/>
        <v>0</v>
      </c>
      <c r="AP118" s="406">
        <f t="shared" si="202"/>
        <v>3</v>
      </c>
      <c r="AQ118" s="406">
        <f t="shared" si="203"/>
        <v>0</v>
      </c>
      <c r="AR118" s="613">
        <f t="shared" si="204"/>
        <v>0</v>
      </c>
      <c r="AS118" s="613">
        <f t="shared" si="205"/>
        <v>0</v>
      </c>
      <c r="AT118" s="613">
        <f t="shared" si="206"/>
        <v>0</v>
      </c>
      <c r="AU118" s="626">
        <f t="shared" si="207"/>
        <v>3614</v>
      </c>
      <c r="AV118" s="75" t="str">
        <f t="shared" si="159"/>
        <v>172ESSC24</v>
      </c>
      <c r="AW118" s="872" t="s">
        <v>669</v>
      </c>
      <c r="AX118" s="872">
        <v>172</v>
      </c>
      <c r="AY118" s="872" t="s">
        <v>600</v>
      </c>
      <c r="AZ118" s="873">
        <v>179</v>
      </c>
    </row>
    <row r="119" spans="2:52" ht="15" customHeight="1">
      <c r="B119" s="31" t="str">
        <f t="shared" si="141"/>
        <v>576EPS010</v>
      </c>
      <c r="C119" s="31" t="str">
        <f t="shared" si="142"/>
        <v>576EPS037</v>
      </c>
      <c r="D119" s="31" t="str">
        <f t="shared" si="143"/>
        <v>576EPS016</v>
      </c>
      <c r="E119" s="31" t="str">
        <f t="shared" si="144"/>
        <v>576EPS002</v>
      </c>
      <c r="F119" s="31" t="str">
        <f t="shared" si="183"/>
        <v>576EPS005</v>
      </c>
      <c r="G119" s="31" t="str">
        <f t="shared" si="184"/>
        <v>576EPS040</v>
      </c>
      <c r="H119" s="31" t="str">
        <f t="shared" si="145"/>
        <v>576ESSC24</v>
      </c>
      <c r="I119" s="31" t="str">
        <f t="shared" si="146"/>
        <v>576EAS016</v>
      </c>
      <c r="J119" s="31" t="str">
        <f t="shared" si="147"/>
        <v>576EPS042</v>
      </c>
      <c r="K119" s="31" t="str">
        <f t="shared" si="148"/>
        <v>576EAS027</v>
      </c>
      <c r="L119" s="31" t="str">
        <f t="shared" si="149"/>
        <v>576ESSC91</v>
      </c>
      <c r="M119" s="31" t="str">
        <f t="shared" si="150"/>
        <v>576EPS008</v>
      </c>
      <c r="N119" s="31" t="str">
        <f t="shared" si="151"/>
        <v>576EPSIC3</v>
      </c>
      <c r="O119" s="31" t="str">
        <f t="shared" si="152"/>
        <v>576EPS018</v>
      </c>
      <c r="P119" s="31" t="str">
        <f t="shared" si="153"/>
        <v>576ESSC07</v>
      </c>
      <c r="Q119" s="31" t="str">
        <f t="shared" si="154"/>
        <v>576EPS017</v>
      </c>
      <c r="R119" s="31" t="str">
        <f t="shared" si="155"/>
        <v>576EPS041</v>
      </c>
      <c r="S119" s="31" t="str">
        <f t="shared" si="156"/>
        <v>576EPS048</v>
      </c>
      <c r="T119" s="31" t="str">
        <f t="shared" si="157"/>
        <v>576CCFC55</v>
      </c>
      <c r="U119" s="31" t="str">
        <f t="shared" si="140"/>
        <v>576EPS012</v>
      </c>
      <c r="V119" s="31" t="str">
        <f t="shared" si="158"/>
        <v>576EPS001</v>
      </c>
      <c r="W119" s="449" t="s">
        <v>412</v>
      </c>
      <c r="X119" s="447" t="s">
        <v>495</v>
      </c>
      <c r="Y119" s="495">
        <v>467</v>
      </c>
      <c r="Z119" s="612">
        <f t="shared" si="186"/>
        <v>4</v>
      </c>
      <c r="AA119" s="613">
        <f t="shared" si="187"/>
        <v>753</v>
      </c>
      <c r="AB119" s="613">
        <f t="shared" si="188"/>
        <v>0</v>
      </c>
      <c r="AC119" s="613">
        <f t="shared" si="189"/>
        <v>0</v>
      </c>
      <c r="AD119" s="613">
        <f t="shared" si="190"/>
        <v>0</v>
      </c>
      <c r="AE119" s="613">
        <f t="shared" si="191"/>
        <v>182</v>
      </c>
      <c r="AF119" s="613">
        <f t="shared" si="192"/>
        <v>0</v>
      </c>
      <c r="AG119" s="613">
        <f t="shared" si="193"/>
        <v>0</v>
      </c>
      <c r="AH119" s="406">
        <f t="shared" si="194"/>
        <v>0</v>
      </c>
      <c r="AI119" s="613">
        <f t="shared" si="195"/>
        <v>0</v>
      </c>
      <c r="AJ119" s="613">
        <f t="shared" si="196"/>
        <v>0</v>
      </c>
      <c r="AK119" s="613">
        <f t="shared" si="197"/>
        <v>0</v>
      </c>
      <c r="AL119" s="613">
        <f t="shared" si="198"/>
        <v>0</v>
      </c>
      <c r="AM119" s="613">
        <f t="shared" si="199"/>
        <v>0</v>
      </c>
      <c r="AN119" s="613">
        <f t="shared" si="200"/>
        <v>0</v>
      </c>
      <c r="AO119" s="613">
        <f t="shared" si="201"/>
        <v>0</v>
      </c>
      <c r="AP119" s="406">
        <f t="shared" si="202"/>
        <v>0</v>
      </c>
      <c r="AQ119" s="406">
        <f t="shared" si="203"/>
        <v>0</v>
      </c>
      <c r="AR119" s="613">
        <f t="shared" si="204"/>
        <v>0</v>
      </c>
      <c r="AS119" s="613">
        <f t="shared" si="205"/>
        <v>0</v>
      </c>
      <c r="AT119" s="613">
        <f t="shared" si="206"/>
        <v>0</v>
      </c>
      <c r="AU119" s="626">
        <f t="shared" si="207"/>
        <v>939</v>
      </c>
      <c r="AV119" s="75" t="str">
        <f t="shared" si="159"/>
        <v>475EPS010</v>
      </c>
      <c r="AW119" s="872" t="s">
        <v>669</v>
      </c>
      <c r="AX119" s="872">
        <v>475</v>
      </c>
      <c r="AY119" s="872" t="s">
        <v>553</v>
      </c>
      <c r="AZ119" s="873">
        <v>3</v>
      </c>
    </row>
    <row r="120" spans="2:52" ht="15" customHeight="1">
      <c r="B120" s="31" t="str">
        <f t="shared" si="141"/>
        <v>642EPS010</v>
      </c>
      <c r="C120" s="31" t="str">
        <f t="shared" si="142"/>
        <v>642EPS037</v>
      </c>
      <c r="D120" s="31" t="str">
        <f t="shared" si="143"/>
        <v>642EPS016</v>
      </c>
      <c r="E120" s="31" t="str">
        <f t="shared" si="144"/>
        <v>642EPS002</v>
      </c>
      <c r="F120" s="31" t="str">
        <f t="shared" si="183"/>
        <v>642EPS005</v>
      </c>
      <c r="G120" s="31" t="str">
        <f t="shared" si="184"/>
        <v>642EPS040</v>
      </c>
      <c r="H120" s="31" t="str">
        <f t="shared" si="145"/>
        <v>642ESSC24</v>
      </c>
      <c r="I120" s="31" t="str">
        <f t="shared" si="146"/>
        <v>642EAS016</v>
      </c>
      <c r="J120" s="31" t="str">
        <f t="shared" si="147"/>
        <v>642EPS042</v>
      </c>
      <c r="K120" s="31" t="str">
        <f t="shared" si="148"/>
        <v>642EAS027</v>
      </c>
      <c r="L120" s="31" t="str">
        <f t="shared" si="149"/>
        <v>642ESSC91</v>
      </c>
      <c r="M120" s="31" t="str">
        <f t="shared" si="150"/>
        <v>642EPS008</v>
      </c>
      <c r="N120" s="31" t="str">
        <f t="shared" si="151"/>
        <v>642EPSIC3</v>
      </c>
      <c r="O120" s="31" t="str">
        <f t="shared" si="152"/>
        <v>642EPS018</v>
      </c>
      <c r="P120" s="31" t="str">
        <f t="shared" si="153"/>
        <v>642ESSC07</v>
      </c>
      <c r="Q120" s="31" t="str">
        <f t="shared" si="154"/>
        <v>642EPS017</v>
      </c>
      <c r="R120" s="31" t="str">
        <f t="shared" si="155"/>
        <v>642EPS041</v>
      </c>
      <c r="S120" s="31" t="str">
        <f t="shared" si="156"/>
        <v>642EPS048</v>
      </c>
      <c r="T120" s="31" t="str">
        <f t="shared" si="157"/>
        <v>642CCFC55</v>
      </c>
      <c r="U120" s="31" t="str">
        <f t="shared" si="140"/>
        <v>642EPS012</v>
      </c>
      <c r="V120" s="31" t="str">
        <f t="shared" si="158"/>
        <v>642EPS001</v>
      </c>
      <c r="W120" s="449" t="s">
        <v>413</v>
      </c>
      <c r="X120" s="447" t="s">
        <v>495</v>
      </c>
      <c r="Y120" s="495">
        <v>576</v>
      </c>
      <c r="Z120" s="612">
        <f t="shared" si="186"/>
        <v>15</v>
      </c>
      <c r="AA120" s="613">
        <f t="shared" si="187"/>
        <v>732</v>
      </c>
      <c r="AB120" s="613">
        <f t="shared" si="188"/>
        <v>0</v>
      </c>
      <c r="AC120" s="613">
        <f t="shared" si="189"/>
        <v>0</v>
      </c>
      <c r="AD120" s="613">
        <f t="shared" si="190"/>
        <v>0</v>
      </c>
      <c r="AE120" s="613">
        <f t="shared" si="191"/>
        <v>68</v>
      </c>
      <c r="AF120" s="613">
        <f t="shared" si="192"/>
        <v>356</v>
      </c>
      <c r="AG120" s="613">
        <f t="shared" si="193"/>
        <v>0</v>
      </c>
      <c r="AH120" s="406">
        <f t="shared" si="194"/>
        <v>8</v>
      </c>
      <c r="AI120" s="613">
        <f t="shared" si="195"/>
        <v>0</v>
      </c>
      <c r="AJ120" s="613">
        <f t="shared" si="196"/>
        <v>14</v>
      </c>
      <c r="AK120" s="613">
        <f t="shared" si="197"/>
        <v>0</v>
      </c>
      <c r="AL120" s="613">
        <f t="shared" si="198"/>
        <v>0</v>
      </c>
      <c r="AM120" s="613">
        <f t="shared" si="199"/>
        <v>0</v>
      </c>
      <c r="AN120" s="613">
        <f t="shared" si="200"/>
        <v>0</v>
      </c>
      <c r="AO120" s="613">
        <f t="shared" si="201"/>
        <v>0</v>
      </c>
      <c r="AP120" s="406">
        <f t="shared" si="202"/>
        <v>0</v>
      </c>
      <c r="AQ120" s="406">
        <f t="shared" si="203"/>
        <v>0</v>
      </c>
      <c r="AR120" s="613">
        <f t="shared" si="204"/>
        <v>0</v>
      </c>
      <c r="AS120" s="613">
        <f t="shared" si="205"/>
        <v>0</v>
      </c>
      <c r="AT120" s="613">
        <f t="shared" si="206"/>
        <v>0</v>
      </c>
      <c r="AU120" s="626">
        <f t="shared" si="207"/>
        <v>1185</v>
      </c>
      <c r="AV120" s="75" t="str">
        <f t="shared" si="159"/>
        <v>475EPS037</v>
      </c>
      <c r="AW120" s="872" t="s">
        <v>669</v>
      </c>
      <c r="AX120" s="872">
        <v>475</v>
      </c>
      <c r="AY120" s="872" t="s">
        <v>554</v>
      </c>
      <c r="AZ120" s="873">
        <v>171</v>
      </c>
    </row>
    <row r="121" spans="2:52" ht="15" customHeight="1">
      <c r="B121" s="31" t="str">
        <f t="shared" si="141"/>
        <v>679EPS010</v>
      </c>
      <c r="C121" s="31" t="str">
        <f t="shared" si="142"/>
        <v>679EPS037</v>
      </c>
      <c r="D121" s="31" t="str">
        <f t="shared" si="143"/>
        <v>679EPS016</v>
      </c>
      <c r="E121" s="31" t="str">
        <f t="shared" si="144"/>
        <v>679EPS002</v>
      </c>
      <c r="F121" s="31" t="str">
        <f t="shared" si="183"/>
        <v>679EPS005</v>
      </c>
      <c r="G121" s="31" t="str">
        <f t="shared" si="184"/>
        <v>679EPS040</v>
      </c>
      <c r="H121" s="31" t="str">
        <f t="shared" si="145"/>
        <v>679ESSC24</v>
      </c>
      <c r="I121" s="31" t="str">
        <f t="shared" si="146"/>
        <v>679EAS016</v>
      </c>
      <c r="J121" s="31" t="str">
        <f t="shared" si="147"/>
        <v>679EPS042</v>
      </c>
      <c r="K121" s="31" t="str">
        <f t="shared" si="148"/>
        <v>679EAS027</v>
      </c>
      <c r="L121" s="31" t="str">
        <f t="shared" si="149"/>
        <v>679ESSC91</v>
      </c>
      <c r="M121" s="31" t="str">
        <f t="shared" si="150"/>
        <v>679EPS008</v>
      </c>
      <c r="N121" s="31" t="str">
        <f t="shared" si="151"/>
        <v>679EPSIC3</v>
      </c>
      <c r="O121" s="31" t="str">
        <f t="shared" si="152"/>
        <v>679EPS018</v>
      </c>
      <c r="P121" s="31" t="str">
        <f t="shared" si="153"/>
        <v>679ESSC07</v>
      </c>
      <c r="Q121" s="31" t="str">
        <f t="shared" si="154"/>
        <v>679EPS017</v>
      </c>
      <c r="R121" s="31" t="str">
        <f t="shared" si="155"/>
        <v>679EPS041</v>
      </c>
      <c r="S121" s="31" t="str">
        <f t="shared" si="156"/>
        <v>679EPS048</v>
      </c>
      <c r="T121" s="31" t="str">
        <f t="shared" si="157"/>
        <v>679CCFC55</v>
      </c>
      <c r="U121" s="31" t="str">
        <f t="shared" si="140"/>
        <v>679EPS012</v>
      </c>
      <c r="V121" s="31" t="str">
        <f t="shared" si="158"/>
        <v>679EPS001</v>
      </c>
      <c r="W121" s="449" t="s">
        <v>414</v>
      </c>
      <c r="X121" s="447" t="s">
        <v>495</v>
      </c>
      <c r="Y121" s="495">
        <v>642</v>
      </c>
      <c r="Z121" s="612">
        <f t="shared" si="186"/>
        <v>12</v>
      </c>
      <c r="AA121" s="613">
        <f t="shared" si="187"/>
        <v>1571</v>
      </c>
      <c r="AB121" s="613">
        <f t="shared" si="188"/>
        <v>0</v>
      </c>
      <c r="AC121" s="613">
        <f t="shared" si="189"/>
        <v>44</v>
      </c>
      <c r="AD121" s="613">
        <f t="shared" si="190"/>
        <v>0</v>
      </c>
      <c r="AE121" s="613">
        <f t="shared" si="191"/>
        <v>407</v>
      </c>
      <c r="AF121" s="613">
        <f t="shared" si="192"/>
        <v>0</v>
      </c>
      <c r="AG121" s="613">
        <f t="shared" si="193"/>
        <v>1</v>
      </c>
      <c r="AH121" s="406">
        <f t="shared" si="194"/>
        <v>0</v>
      </c>
      <c r="AI121" s="613">
        <f t="shared" si="195"/>
        <v>0</v>
      </c>
      <c r="AJ121" s="613">
        <f t="shared" si="196"/>
        <v>237</v>
      </c>
      <c r="AK121" s="613">
        <f t="shared" si="197"/>
        <v>0</v>
      </c>
      <c r="AL121" s="613">
        <f t="shared" si="198"/>
        <v>0</v>
      </c>
      <c r="AM121" s="613">
        <f t="shared" si="199"/>
        <v>0</v>
      </c>
      <c r="AN121" s="613">
        <f t="shared" si="200"/>
        <v>0</v>
      </c>
      <c r="AO121" s="613">
        <f t="shared" si="201"/>
        <v>0</v>
      </c>
      <c r="AP121" s="406">
        <f t="shared" si="202"/>
        <v>3</v>
      </c>
      <c r="AQ121" s="406">
        <f t="shared" si="203"/>
        <v>0</v>
      </c>
      <c r="AR121" s="613">
        <f t="shared" si="204"/>
        <v>0</v>
      </c>
      <c r="AS121" s="613">
        <f t="shared" si="205"/>
        <v>0</v>
      </c>
      <c r="AT121" s="613">
        <f t="shared" si="206"/>
        <v>0</v>
      </c>
      <c r="AU121" s="626">
        <f t="shared" si="207"/>
        <v>2272</v>
      </c>
      <c r="AV121" s="75" t="str">
        <f t="shared" si="159"/>
        <v>475EPS040</v>
      </c>
      <c r="AW121" s="872" t="s">
        <v>669</v>
      </c>
      <c r="AX121" s="872">
        <v>475</v>
      </c>
      <c r="AY121" s="872" t="s">
        <v>557</v>
      </c>
      <c r="AZ121" s="873">
        <v>79</v>
      </c>
    </row>
    <row r="122" spans="2:52" ht="15" customHeight="1">
      <c r="B122" s="31" t="str">
        <f t="shared" si="141"/>
        <v>789EPS010</v>
      </c>
      <c r="C122" s="31" t="str">
        <f t="shared" si="142"/>
        <v>789EPS037</v>
      </c>
      <c r="D122" s="31" t="str">
        <f t="shared" si="143"/>
        <v>789EPS016</v>
      </c>
      <c r="E122" s="31" t="str">
        <f t="shared" si="144"/>
        <v>789EPS002</v>
      </c>
      <c r="F122" s="31" t="str">
        <f t="shared" si="183"/>
        <v>789EPS005</v>
      </c>
      <c r="G122" s="31" t="str">
        <f t="shared" si="184"/>
        <v>789EPS040</v>
      </c>
      <c r="H122" s="31" t="str">
        <f t="shared" si="145"/>
        <v>789ESSC24</v>
      </c>
      <c r="I122" s="31" t="str">
        <f t="shared" si="146"/>
        <v>789EAS016</v>
      </c>
      <c r="J122" s="31" t="str">
        <f t="shared" si="147"/>
        <v>789EPS042</v>
      </c>
      <c r="K122" s="31" t="str">
        <f t="shared" si="148"/>
        <v>789EAS027</v>
      </c>
      <c r="L122" s="31" t="str">
        <f t="shared" si="149"/>
        <v>789ESSC91</v>
      </c>
      <c r="M122" s="31" t="str">
        <f t="shared" si="150"/>
        <v>789EPS008</v>
      </c>
      <c r="N122" s="31" t="str">
        <f t="shared" si="151"/>
        <v>789EPSIC3</v>
      </c>
      <c r="O122" s="31" t="str">
        <f t="shared" si="152"/>
        <v>789EPS018</v>
      </c>
      <c r="P122" s="31" t="str">
        <f t="shared" si="153"/>
        <v>789ESSC07</v>
      </c>
      <c r="Q122" s="31" t="str">
        <f t="shared" si="154"/>
        <v>789EPS017</v>
      </c>
      <c r="R122" s="31" t="str">
        <f t="shared" si="155"/>
        <v>789EPS041</v>
      </c>
      <c r="S122" s="31" t="str">
        <f t="shared" si="156"/>
        <v>789EPS048</v>
      </c>
      <c r="T122" s="31" t="str">
        <f t="shared" si="157"/>
        <v>789CCFC55</v>
      </c>
      <c r="U122" s="31" t="str">
        <f t="shared" si="140"/>
        <v>789EPS012</v>
      </c>
      <c r="V122" s="31" t="str">
        <f t="shared" si="158"/>
        <v>789EPS001</v>
      </c>
      <c r="W122" s="449" t="s">
        <v>415</v>
      </c>
      <c r="X122" s="447" t="s">
        <v>495</v>
      </c>
      <c r="Y122" s="495">
        <v>679</v>
      </c>
      <c r="Z122" s="612">
        <f t="shared" si="186"/>
        <v>30</v>
      </c>
      <c r="AA122" s="613">
        <f t="shared" si="187"/>
        <v>4110</v>
      </c>
      <c r="AB122" s="613">
        <f t="shared" si="188"/>
        <v>482</v>
      </c>
      <c r="AC122" s="613">
        <f t="shared" si="189"/>
        <v>1</v>
      </c>
      <c r="AD122" s="613">
        <f t="shared" si="190"/>
        <v>0</v>
      </c>
      <c r="AE122" s="613">
        <f t="shared" si="191"/>
        <v>573</v>
      </c>
      <c r="AF122" s="613">
        <f t="shared" si="192"/>
        <v>613</v>
      </c>
      <c r="AG122" s="613">
        <f t="shared" si="193"/>
        <v>1</v>
      </c>
      <c r="AH122" s="406">
        <f t="shared" si="194"/>
        <v>7</v>
      </c>
      <c r="AI122" s="613">
        <f t="shared" si="195"/>
        <v>0</v>
      </c>
      <c r="AJ122" s="613">
        <f t="shared" si="196"/>
        <v>27</v>
      </c>
      <c r="AK122" s="613">
        <f t="shared" si="197"/>
        <v>0</v>
      </c>
      <c r="AL122" s="613">
        <f t="shared" si="198"/>
        <v>0</v>
      </c>
      <c r="AM122" s="613">
        <f t="shared" si="199"/>
        <v>0</v>
      </c>
      <c r="AN122" s="613">
        <f t="shared" si="200"/>
        <v>0</v>
      </c>
      <c r="AO122" s="613">
        <f t="shared" si="201"/>
        <v>0</v>
      </c>
      <c r="AP122" s="406">
        <f t="shared" si="202"/>
        <v>0</v>
      </c>
      <c r="AQ122" s="406">
        <f t="shared" si="203"/>
        <v>0</v>
      </c>
      <c r="AR122" s="613">
        <f t="shared" si="204"/>
        <v>0</v>
      </c>
      <c r="AS122" s="613">
        <f t="shared" si="205"/>
        <v>0</v>
      </c>
      <c r="AT122" s="613">
        <f t="shared" si="206"/>
        <v>0</v>
      </c>
      <c r="AU122" s="626">
        <f t="shared" si="207"/>
        <v>5837</v>
      </c>
      <c r="AV122" s="75" t="str">
        <f t="shared" si="159"/>
        <v>475EPS041</v>
      </c>
      <c r="AW122" s="872" t="s">
        <v>669</v>
      </c>
      <c r="AX122" s="872">
        <v>475</v>
      </c>
      <c r="AY122" s="872" t="s">
        <v>598</v>
      </c>
      <c r="AZ122" s="873">
        <v>1</v>
      </c>
    </row>
    <row r="123" spans="2:52" ht="15" customHeight="1">
      <c r="B123" s="31" t="str">
        <f t="shared" si="141"/>
        <v>792EPS010</v>
      </c>
      <c r="C123" s="31" t="str">
        <f t="shared" si="142"/>
        <v>792EPS037</v>
      </c>
      <c r="D123" s="31" t="str">
        <f t="shared" si="143"/>
        <v>792EPS016</v>
      </c>
      <c r="E123" s="31" t="str">
        <f t="shared" si="144"/>
        <v>792EPS002</v>
      </c>
      <c r="F123" s="31" t="str">
        <f t="shared" si="183"/>
        <v>792EPS005</v>
      </c>
      <c r="G123" s="31" t="str">
        <f t="shared" si="184"/>
        <v>792EPS040</v>
      </c>
      <c r="H123" s="31" t="str">
        <f t="shared" si="145"/>
        <v>792ESSC24</v>
      </c>
      <c r="I123" s="31" t="str">
        <f t="shared" si="146"/>
        <v>792EAS016</v>
      </c>
      <c r="J123" s="31" t="str">
        <f t="shared" si="147"/>
        <v>792EPS042</v>
      </c>
      <c r="K123" s="31" t="str">
        <f t="shared" si="148"/>
        <v>792EAS027</v>
      </c>
      <c r="L123" s="31" t="str">
        <f t="shared" si="149"/>
        <v>792ESSC91</v>
      </c>
      <c r="M123" s="31" t="str">
        <f t="shared" si="150"/>
        <v>792EPS008</v>
      </c>
      <c r="N123" s="31" t="str">
        <f t="shared" si="151"/>
        <v>792EPSIC3</v>
      </c>
      <c r="O123" s="31" t="str">
        <f t="shared" si="152"/>
        <v>792EPS018</v>
      </c>
      <c r="P123" s="31" t="str">
        <f t="shared" si="153"/>
        <v>792ESSC07</v>
      </c>
      <c r="Q123" s="31" t="str">
        <f t="shared" si="154"/>
        <v>792EPS017</v>
      </c>
      <c r="R123" s="31" t="str">
        <f t="shared" si="155"/>
        <v>792EPS041</v>
      </c>
      <c r="S123" s="31" t="str">
        <f t="shared" si="156"/>
        <v>792EPS048</v>
      </c>
      <c r="T123" s="31" t="str">
        <f t="shared" si="157"/>
        <v>792CCFC55</v>
      </c>
      <c r="U123" s="31" t="str">
        <f t="shared" si="140"/>
        <v>792EPS012</v>
      </c>
      <c r="V123" s="31" t="str">
        <f t="shared" si="158"/>
        <v>792EPS001</v>
      </c>
      <c r="W123" s="449" t="s">
        <v>416</v>
      </c>
      <c r="X123" s="447" t="s">
        <v>495</v>
      </c>
      <c r="Y123" s="495">
        <v>789</v>
      </c>
      <c r="Z123" s="612">
        <f t="shared" si="186"/>
        <v>3</v>
      </c>
      <c r="AA123" s="613">
        <f t="shared" si="187"/>
        <v>2947</v>
      </c>
      <c r="AB123" s="613">
        <f t="shared" si="188"/>
        <v>0</v>
      </c>
      <c r="AC123" s="613">
        <f t="shared" si="189"/>
        <v>0</v>
      </c>
      <c r="AD123" s="613">
        <f t="shared" si="190"/>
        <v>0</v>
      </c>
      <c r="AE123" s="613">
        <f t="shared" si="191"/>
        <v>194</v>
      </c>
      <c r="AF123" s="613">
        <f t="shared" si="192"/>
        <v>1320</v>
      </c>
      <c r="AG123" s="613">
        <f t="shared" si="193"/>
        <v>2</v>
      </c>
      <c r="AH123" s="406">
        <f t="shared" si="194"/>
        <v>10</v>
      </c>
      <c r="AI123" s="613">
        <f t="shared" si="195"/>
        <v>0</v>
      </c>
      <c r="AJ123" s="613">
        <f t="shared" si="196"/>
        <v>0</v>
      </c>
      <c r="AK123" s="613">
        <f t="shared" si="197"/>
        <v>0</v>
      </c>
      <c r="AL123" s="613">
        <f t="shared" si="198"/>
        <v>0</v>
      </c>
      <c r="AM123" s="613">
        <f t="shared" si="199"/>
        <v>0</v>
      </c>
      <c r="AN123" s="613">
        <f t="shared" si="200"/>
        <v>0</v>
      </c>
      <c r="AO123" s="613">
        <f t="shared" si="201"/>
        <v>0</v>
      </c>
      <c r="AP123" s="406">
        <f t="shared" si="202"/>
        <v>2</v>
      </c>
      <c r="AQ123" s="406">
        <f t="shared" si="203"/>
        <v>0</v>
      </c>
      <c r="AR123" s="613">
        <f t="shared" si="204"/>
        <v>0</v>
      </c>
      <c r="AS123" s="613">
        <f t="shared" si="205"/>
        <v>0</v>
      </c>
      <c r="AT123" s="613">
        <f t="shared" si="206"/>
        <v>0</v>
      </c>
      <c r="AU123" s="626">
        <f t="shared" si="207"/>
        <v>4466</v>
      </c>
      <c r="AV123" s="75" t="str">
        <f t="shared" si="159"/>
        <v>475EPSIC3</v>
      </c>
      <c r="AW123" s="872" t="s">
        <v>669</v>
      </c>
      <c r="AX123" s="872">
        <v>475</v>
      </c>
      <c r="AY123" s="872" t="s">
        <v>567</v>
      </c>
      <c r="AZ123" s="873">
        <v>41</v>
      </c>
    </row>
    <row r="124" spans="2:52" ht="15" customHeight="1">
      <c r="B124" s="31" t="str">
        <f t="shared" si="141"/>
        <v>809EPS010</v>
      </c>
      <c r="C124" s="31" t="str">
        <f t="shared" si="142"/>
        <v>809EPS037</v>
      </c>
      <c r="D124" s="31" t="str">
        <f t="shared" si="143"/>
        <v>809EPS016</v>
      </c>
      <c r="E124" s="31" t="str">
        <f t="shared" si="144"/>
        <v>809EPS002</v>
      </c>
      <c r="F124" s="31" t="str">
        <f t="shared" si="183"/>
        <v>809EPS005</v>
      </c>
      <c r="G124" s="31" t="str">
        <f t="shared" si="184"/>
        <v>809EPS040</v>
      </c>
      <c r="H124" s="31" t="str">
        <f t="shared" si="145"/>
        <v>809ESSC24</v>
      </c>
      <c r="I124" s="31" t="str">
        <f t="shared" si="146"/>
        <v>809EAS016</v>
      </c>
      <c r="J124" s="31" t="str">
        <f t="shared" si="147"/>
        <v>809EPS042</v>
      </c>
      <c r="K124" s="31" t="str">
        <f t="shared" si="148"/>
        <v>809EAS027</v>
      </c>
      <c r="L124" s="31" t="str">
        <f t="shared" si="149"/>
        <v>809ESSC91</v>
      </c>
      <c r="M124" s="31" t="str">
        <f t="shared" si="150"/>
        <v>809EPS008</v>
      </c>
      <c r="N124" s="31" t="str">
        <f t="shared" si="151"/>
        <v>809EPSIC3</v>
      </c>
      <c r="O124" s="31" t="str">
        <f t="shared" si="152"/>
        <v>809EPS018</v>
      </c>
      <c r="P124" s="31" t="str">
        <f t="shared" si="153"/>
        <v>809ESSC07</v>
      </c>
      <c r="Q124" s="31" t="str">
        <f t="shared" si="154"/>
        <v>809EPS017</v>
      </c>
      <c r="R124" s="31" t="str">
        <f t="shared" si="155"/>
        <v>809EPS041</v>
      </c>
      <c r="S124" s="31" t="str">
        <f t="shared" si="156"/>
        <v>809EPS048</v>
      </c>
      <c r="T124" s="31" t="str">
        <f t="shared" si="157"/>
        <v>809CCFC55</v>
      </c>
      <c r="U124" s="31" t="str">
        <f t="shared" si="140"/>
        <v>809EPS012</v>
      </c>
      <c r="V124" s="31" t="str">
        <f t="shared" si="158"/>
        <v>809EPS001</v>
      </c>
      <c r="W124" s="449" t="s">
        <v>417</v>
      </c>
      <c r="X124" s="447" t="s">
        <v>495</v>
      </c>
      <c r="Y124" s="495">
        <v>792</v>
      </c>
      <c r="Z124" s="612">
        <f t="shared" si="186"/>
        <v>1</v>
      </c>
      <c r="AA124" s="613">
        <f t="shared" si="187"/>
        <v>1794</v>
      </c>
      <c r="AB124" s="613">
        <f t="shared" si="188"/>
        <v>0</v>
      </c>
      <c r="AC124" s="613">
        <f t="shared" si="189"/>
        <v>0</v>
      </c>
      <c r="AD124" s="613">
        <f t="shared" si="190"/>
        <v>0</v>
      </c>
      <c r="AE124" s="613">
        <f t="shared" si="191"/>
        <v>286</v>
      </c>
      <c r="AF124" s="613">
        <f t="shared" si="192"/>
        <v>0</v>
      </c>
      <c r="AG124" s="613">
        <f t="shared" si="193"/>
        <v>3</v>
      </c>
      <c r="AH124" s="406">
        <f t="shared" si="194"/>
        <v>0</v>
      </c>
      <c r="AI124" s="613">
        <f t="shared" si="195"/>
        <v>0</v>
      </c>
      <c r="AJ124" s="613">
        <f t="shared" si="196"/>
        <v>0</v>
      </c>
      <c r="AK124" s="613">
        <f t="shared" si="197"/>
        <v>0</v>
      </c>
      <c r="AL124" s="613">
        <f t="shared" si="198"/>
        <v>0</v>
      </c>
      <c r="AM124" s="613">
        <f t="shared" si="199"/>
        <v>0</v>
      </c>
      <c r="AN124" s="613">
        <f t="shared" si="200"/>
        <v>0</v>
      </c>
      <c r="AO124" s="613">
        <f t="shared" si="201"/>
        <v>0</v>
      </c>
      <c r="AP124" s="406">
        <f t="shared" si="202"/>
        <v>2</v>
      </c>
      <c r="AQ124" s="406">
        <f t="shared" si="203"/>
        <v>0</v>
      </c>
      <c r="AR124" s="613">
        <f t="shared" si="204"/>
        <v>0</v>
      </c>
      <c r="AS124" s="613">
        <f t="shared" si="205"/>
        <v>0</v>
      </c>
      <c r="AT124" s="613">
        <f t="shared" si="206"/>
        <v>0</v>
      </c>
      <c r="AU124" s="626">
        <f t="shared" si="207"/>
        <v>2084</v>
      </c>
      <c r="AV124" s="75" t="str">
        <f t="shared" si="159"/>
        <v>480EPS010</v>
      </c>
      <c r="AW124" s="872" t="s">
        <v>669</v>
      </c>
      <c r="AX124" s="872">
        <v>480</v>
      </c>
      <c r="AY124" s="872" t="s">
        <v>553</v>
      </c>
      <c r="AZ124" s="873">
        <v>4</v>
      </c>
    </row>
    <row r="125" spans="2:52" ht="15" customHeight="1">
      <c r="B125" s="31" t="str">
        <f t="shared" si="141"/>
        <v>847EPS010</v>
      </c>
      <c r="C125" s="31" t="str">
        <f t="shared" si="142"/>
        <v>847EPS037</v>
      </c>
      <c r="D125" s="31" t="str">
        <f t="shared" si="143"/>
        <v>847EPS016</v>
      </c>
      <c r="E125" s="31" t="str">
        <f t="shared" si="144"/>
        <v>847EPS002</v>
      </c>
      <c r="F125" s="31" t="str">
        <f t="shared" si="183"/>
        <v>847EPS005</v>
      </c>
      <c r="G125" s="31" t="str">
        <f t="shared" si="184"/>
        <v>847EPS040</v>
      </c>
      <c r="H125" s="31" t="str">
        <f t="shared" si="145"/>
        <v>847ESSC24</v>
      </c>
      <c r="I125" s="31" t="str">
        <f t="shared" si="146"/>
        <v>847EAS016</v>
      </c>
      <c r="J125" s="31" t="str">
        <f t="shared" si="147"/>
        <v>847EPS042</v>
      </c>
      <c r="K125" s="31" t="str">
        <f t="shared" si="148"/>
        <v>847EAS027</v>
      </c>
      <c r="L125" s="31" t="str">
        <f t="shared" si="149"/>
        <v>847ESSC91</v>
      </c>
      <c r="M125" s="31" t="str">
        <f t="shared" si="150"/>
        <v>847EPS008</v>
      </c>
      <c r="N125" s="31" t="str">
        <f t="shared" si="151"/>
        <v>847EPSIC3</v>
      </c>
      <c r="O125" s="31" t="str">
        <f t="shared" si="152"/>
        <v>847EPS018</v>
      </c>
      <c r="P125" s="31" t="str">
        <f t="shared" si="153"/>
        <v>847ESSC07</v>
      </c>
      <c r="Q125" s="31" t="str">
        <f t="shared" si="154"/>
        <v>847EPS017</v>
      </c>
      <c r="R125" s="31" t="str">
        <f t="shared" si="155"/>
        <v>847EPS041</v>
      </c>
      <c r="S125" s="31" t="str">
        <f t="shared" si="156"/>
        <v>847EPS048</v>
      </c>
      <c r="T125" s="31" t="str">
        <f t="shared" si="157"/>
        <v>847CCFC55</v>
      </c>
      <c r="U125" s="31" t="str">
        <f t="shared" si="140"/>
        <v>847EPS012</v>
      </c>
      <c r="V125" s="31" t="str">
        <f t="shared" si="158"/>
        <v>847EPS001</v>
      </c>
      <c r="W125" s="449" t="s">
        <v>418</v>
      </c>
      <c r="X125" s="447" t="s">
        <v>495</v>
      </c>
      <c r="Y125" s="495">
        <v>809</v>
      </c>
      <c r="Z125" s="612">
        <f t="shared" si="186"/>
        <v>3</v>
      </c>
      <c r="AA125" s="613">
        <f t="shared" si="187"/>
        <v>3476</v>
      </c>
      <c r="AB125" s="613">
        <f t="shared" si="188"/>
        <v>0</v>
      </c>
      <c r="AC125" s="613">
        <f t="shared" si="189"/>
        <v>19</v>
      </c>
      <c r="AD125" s="613">
        <f t="shared" si="190"/>
        <v>1</v>
      </c>
      <c r="AE125" s="613">
        <f t="shared" si="191"/>
        <v>360</v>
      </c>
      <c r="AF125" s="613">
        <f t="shared" si="192"/>
        <v>0</v>
      </c>
      <c r="AG125" s="613">
        <f t="shared" si="193"/>
        <v>0</v>
      </c>
      <c r="AH125" s="406">
        <f t="shared" si="194"/>
        <v>0</v>
      </c>
      <c r="AI125" s="613">
        <f t="shared" si="195"/>
        <v>0</v>
      </c>
      <c r="AJ125" s="613">
        <f t="shared" si="196"/>
        <v>0</v>
      </c>
      <c r="AK125" s="613">
        <f t="shared" si="197"/>
        <v>0</v>
      </c>
      <c r="AL125" s="613">
        <f t="shared" si="198"/>
        <v>0</v>
      </c>
      <c r="AM125" s="613">
        <f t="shared" si="199"/>
        <v>0</v>
      </c>
      <c r="AN125" s="613">
        <f t="shared" si="200"/>
        <v>0</v>
      </c>
      <c r="AO125" s="613">
        <f t="shared" si="201"/>
        <v>0</v>
      </c>
      <c r="AP125" s="406">
        <f t="shared" si="202"/>
        <v>2</v>
      </c>
      <c r="AQ125" s="406">
        <f t="shared" si="203"/>
        <v>0</v>
      </c>
      <c r="AR125" s="613">
        <f t="shared" si="204"/>
        <v>0</v>
      </c>
      <c r="AS125" s="613">
        <f t="shared" si="205"/>
        <v>0</v>
      </c>
      <c r="AT125" s="613">
        <f t="shared" si="206"/>
        <v>0</v>
      </c>
      <c r="AU125" s="626">
        <f t="shared" si="207"/>
        <v>3859</v>
      </c>
      <c r="AV125" s="75" t="str">
        <f t="shared" si="159"/>
        <v>480EPS037</v>
      </c>
      <c r="AW125" s="872" t="s">
        <v>669</v>
      </c>
      <c r="AX125" s="872">
        <v>480</v>
      </c>
      <c r="AY125" s="872" t="s">
        <v>554</v>
      </c>
      <c r="AZ125" s="873">
        <v>1875</v>
      </c>
    </row>
    <row r="126" spans="2:52" ht="15" customHeight="1">
      <c r="B126" s="31" t="str">
        <f t="shared" si="141"/>
        <v>856EPS010</v>
      </c>
      <c r="C126" s="31" t="str">
        <f t="shared" si="142"/>
        <v>856EPS037</v>
      </c>
      <c r="D126" s="31" t="str">
        <f t="shared" si="143"/>
        <v>856EPS016</v>
      </c>
      <c r="E126" s="31" t="str">
        <f t="shared" si="144"/>
        <v>856EPS002</v>
      </c>
      <c r="F126" s="31" t="str">
        <f t="shared" si="183"/>
        <v>856EPS005</v>
      </c>
      <c r="G126" s="31" t="str">
        <f t="shared" si="184"/>
        <v>856EPS040</v>
      </c>
      <c r="H126" s="31" t="str">
        <f t="shared" si="145"/>
        <v>856ESSC24</v>
      </c>
      <c r="I126" s="31" t="str">
        <f t="shared" si="146"/>
        <v>856EAS016</v>
      </c>
      <c r="J126" s="31" t="str">
        <f t="shared" si="147"/>
        <v>856EPS042</v>
      </c>
      <c r="K126" s="31" t="str">
        <f t="shared" si="148"/>
        <v>856EAS027</v>
      </c>
      <c r="L126" s="31" t="str">
        <f t="shared" si="149"/>
        <v>856ESSC91</v>
      </c>
      <c r="M126" s="31" t="str">
        <f t="shared" si="150"/>
        <v>856EPS008</v>
      </c>
      <c r="N126" s="31" t="str">
        <f t="shared" si="151"/>
        <v>856EPSIC3</v>
      </c>
      <c r="O126" s="31" t="str">
        <f t="shared" si="152"/>
        <v>856EPS018</v>
      </c>
      <c r="P126" s="31" t="str">
        <f t="shared" si="153"/>
        <v>856ESSC07</v>
      </c>
      <c r="Q126" s="31" t="str">
        <f t="shared" si="154"/>
        <v>856EPS017</v>
      </c>
      <c r="R126" s="31" t="str">
        <f t="shared" si="155"/>
        <v>856EPS041</v>
      </c>
      <c r="S126" s="31" t="str">
        <f t="shared" si="156"/>
        <v>856EPS048</v>
      </c>
      <c r="T126" s="31" t="str">
        <f t="shared" si="157"/>
        <v>856CCFC55</v>
      </c>
      <c r="U126" s="31" t="str">
        <f t="shared" si="140"/>
        <v>856EPS012</v>
      </c>
      <c r="V126" s="31" t="str">
        <f t="shared" si="158"/>
        <v>856EPS001</v>
      </c>
      <c r="W126" s="449" t="s">
        <v>419</v>
      </c>
      <c r="X126" s="447" t="s">
        <v>495</v>
      </c>
      <c r="Y126" s="495">
        <v>847</v>
      </c>
      <c r="Z126" s="612">
        <f t="shared" si="186"/>
        <v>10</v>
      </c>
      <c r="AA126" s="613">
        <f t="shared" si="187"/>
        <v>4148</v>
      </c>
      <c r="AB126" s="613">
        <f t="shared" si="188"/>
        <v>0</v>
      </c>
      <c r="AC126" s="613">
        <f t="shared" si="189"/>
        <v>0</v>
      </c>
      <c r="AD126" s="613">
        <f t="shared" si="190"/>
        <v>0</v>
      </c>
      <c r="AE126" s="613">
        <f t="shared" si="191"/>
        <v>1422</v>
      </c>
      <c r="AF126" s="613">
        <f t="shared" si="192"/>
        <v>0</v>
      </c>
      <c r="AG126" s="613">
        <f t="shared" si="193"/>
        <v>0</v>
      </c>
      <c r="AH126" s="406">
        <f t="shared" si="194"/>
        <v>0</v>
      </c>
      <c r="AI126" s="613">
        <f t="shared" si="195"/>
        <v>0</v>
      </c>
      <c r="AJ126" s="613">
        <f t="shared" si="196"/>
        <v>0</v>
      </c>
      <c r="AK126" s="613">
        <f t="shared" si="197"/>
        <v>0</v>
      </c>
      <c r="AL126" s="613">
        <f t="shared" si="198"/>
        <v>0</v>
      </c>
      <c r="AM126" s="613">
        <f t="shared" si="199"/>
        <v>0</v>
      </c>
      <c r="AN126" s="613">
        <f t="shared" si="200"/>
        <v>0</v>
      </c>
      <c r="AO126" s="613">
        <f t="shared" si="201"/>
        <v>0</v>
      </c>
      <c r="AP126" s="406">
        <f t="shared" si="202"/>
        <v>6</v>
      </c>
      <c r="AQ126" s="406">
        <f t="shared" si="203"/>
        <v>0</v>
      </c>
      <c r="AR126" s="613">
        <f t="shared" si="204"/>
        <v>0</v>
      </c>
      <c r="AS126" s="613">
        <f t="shared" si="205"/>
        <v>0</v>
      </c>
      <c r="AT126" s="613">
        <f t="shared" si="206"/>
        <v>0</v>
      </c>
      <c r="AU126" s="626">
        <f t="shared" si="207"/>
        <v>5580</v>
      </c>
      <c r="AV126" s="75" t="str">
        <f t="shared" si="159"/>
        <v>480EPS040</v>
      </c>
      <c r="AW126" s="872" t="s">
        <v>669</v>
      </c>
      <c r="AX126" s="872">
        <v>480</v>
      </c>
      <c r="AY126" s="872" t="s">
        <v>557</v>
      </c>
      <c r="AZ126" s="873">
        <v>596</v>
      </c>
    </row>
    <row r="127" spans="2:52" ht="15" customHeight="1">
      <c r="B127" s="31" t="str">
        <f t="shared" si="141"/>
        <v>861EPS010</v>
      </c>
      <c r="C127" s="31" t="str">
        <f t="shared" si="142"/>
        <v>861EPS037</v>
      </c>
      <c r="D127" s="31" t="str">
        <f t="shared" si="143"/>
        <v>861EPS016</v>
      </c>
      <c r="E127" s="31" t="str">
        <f t="shared" si="144"/>
        <v>861EPS002</v>
      </c>
      <c r="F127" s="31" t="str">
        <f t="shared" si="183"/>
        <v>861EPS005</v>
      </c>
      <c r="G127" s="31" t="str">
        <f t="shared" si="184"/>
        <v>861EPS040</v>
      </c>
      <c r="H127" s="31" t="str">
        <f t="shared" si="145"/>
        <v>861ESSC24</v>
      </c>
      <c r="I127" s="31" t="str">
        <f t="shared" si="146"/>
        <v>861EAS016</v>
      </c>
      <c r="J127" s="31" t="str">
        <f t="shared" si="147"/>
        <v>861EPS042</v>
      </c>
      <c r="K127" s="31" t="str">
        <f t="shared" si="148"/>
        <v>861EAS027</v>
      </c>
      <c r="L127" s="31" t="str">
        <f t="shared" si="149"/>
        <v>861ESSC91</v>
      </c>
      <c r="M127" s="31" t="str">
        <f t="shared" si="150"/>
        <v>861EPS008</v>
      </c>
      <c r="N127" s="31" t="str">
        <f t="shared" si="151"/>
        <v>861EPSIC3</v>
      </c>
      <c r="O127" s="31" t="str">
        <f t="shared" si="152"/>
        <v>861EPS018</v>
      </c>
      <c r="P127" s="31" t="str">
        <f t="shared" si="153"/>
        <v>861ESSC07</v>
      </c>
      <c r="Q127" s="31" t="str">
        <f t="shared" si="154"/>
        <v>861EPS017</v>
      </c>
      <c r="R127" s="31" t="str">
        <f t="shared" si="155"/>
        <v>861EPS041</v>
      </c>
      <c r="S127" s="31" t="str">
        <f t="shared" si="156"/>
        <v>861EPS048</v>
      </c>
      <c r="T127" s="31" t="str">
        <f t="shared" si="157"/>
        <v>861CCFC55</v>
      </c>
      <c r="U127" s="31" t="str">
        <f t="shared" si="140"/>
        <v>861EPS012</v>
      </c>
      <c r="V127" s="31" t="str">
        <f t="shared" si="158"/>
        <v>861EPS001</v>
      </c>
      <c r="W127" s="449" t="s">
        <v>420</v>
      </c>
      <c r="X127" s="447" t="s">
        <v>495</v>
      </c>
      <c r="Y127" s="495">
        <v>856</v>
      </c>
      <c r="Z127" s="612">
        <f t="shared" si="186"/>
        <v>2</v>
      </c>
      <c r="AA127" s="613">
        <f t="shared" si="187"/>
        <v>1337</v>
      </c>
      <c r="AB127" s="613">
        <f t="shared" si="188"/>
        <v>0</v>
      </c>
      <c r="AC127" s="613">
        <f t="shared" si="189"/>
        <v>1</v>
      </c>
      <c r="AD127" s="613">
        <f t="shared" si="190"/>
        <v>0</v>
      </c>
      <c r="AE127" s="613">
        <f t="shared" si="191"/>
        <v>383</v>
      </c>
      <c r="AF127" s="613">
        <f t="shared" si="192"/>
        <v>0</v>
      </c>
      <c r="AG127" s="613">
        <f t="shared" si="193"/>
        <v>0</v>
      </c>
      <c r="AH127" s="406">
        <f t="shared" si="194"/>
        <v>0</v>
      </c>
      <c r="AI127" s="613">
        <f t="shared" si="195"/>
        <v>0</v>
      </c>
      <c r="AJ127" s="613">
        <f t="shared" si="196"/>
        <v>0</v>
      </c>
      <c r="AK127" s="613">
        <f t="shared" si="197"/>
        <v>0</v>
      </c>
      <c r="AL127" s="613">
        <f t="shared" si="198"/>
        <v>35</v>
      </c>
      <c r="AM127" s="613">
        <f t="shared" si="199"/>
        <v>0</v>
      </c>
      <c r="AN127" s="613">
        <f t="shared" si="200"/>
        <v>0</v>
      </c>
      <c r="AO127" s="613">
        <f t="shared" si="201"/>
        <v>0</v>
      </c>
      <c r="AP127" s="406">
        <f t="shared" si="202"/>
        <v>0</v>
      </c>
      <c r="AQ127" s="406">
        <f t="shared" si="203"/>
        <v>0</v>
      </c>
      <c r="AR127" s="613">
        <f t="shared" si="204"/>
        <v>0</v>
      </c>
      <c r="AS127" s="613">
        <f t="shared" si="205"/>
        <v>0</v>
      </c>
      <c r="AT127" s="613">
        <f t="shared" si="206"/>
        <v>0</v>
      </c>
      <c r="AU127" s="626">
        <f t="shared" si="207"/>
        <v>1758</v>
      </c>
      <c r="AV127" s="75" t="str">
        <f t="shared" si="159"/>
        <v>480EPS041</v>
      </c>
      <c r="AW127" s="872" t="s">
        <v>669</v>
      </c>
      <c r="AX127" s="872">
        <v>480</v>
      </c>
      <c r="AY127" s="872" t="s">
        <v>598</v>
      </c>
      <c r="AZ127" s="873">
        <v>57</v>
      </c>
    </row>
    <row r="128" spans="2:52" ht="15" customHeight="1">
      <c r="B128" s="31" t="str">
        <f t="shared" si="141"/>
        <v>EPS010</v>
      </c>
      <c r="C128" s="31" t="str">
        <f t="shared" si="142"/>
        <v>EPS037</v>
      </c>
      <c r="D128" s="31" t="str">
        <f t="shared" si="143"/>
        <v>EPS016</v>
      </c>
      <c r="E128" s="31" t="str">
        <f t="shared" si="144"/>
        <v>EPS002</v>
      </c>
      <c r="F128" s="31" t="str">
        <f t="shared" si="183"/>
        <v>EPS005</v>
      </c>
      <c r="G128" s="31" t="str">
        <f t="shared" si="184"/>
        <v>EPS040</v>
      </c>
      <c r="H128" s="31" t="str">
        <f t="shared" si="145"/>
        <v>ESSC24</v>
      </c>
      <c r="I128" s="31" t="str">
        <f t="shared" si="146"/>
        <v>EAS016</v>
      </c>
      <c r="J128" s="31" t="str">
        <f t="shared" si="147"/>
        <v>EPS042</v>
      </c>
      <c r="K128" s="31" t="str">
        <f t="shared" si="148"/>
        <v>EAS027</v>
      </c>
      <c r="L128" s="31" t="str">
        <f t="shared" si="149"/>
        <v>ESSC91</v>
      </c>
      <c r="M128" s="31" t="str">
        <f t="shared" si="150"/>
        <v>EPS008</v>
      </c>
      <c r="N128" s="31" t="str">
        <f t="shared" si="151"/>
        <v>EPSIC3</v>
      </c>
      <c r="O128" s="31" t="str">
        <f t="shared" si="152"/>
        <v>EPS018</v>
      </c>
      <c r="P128" s="31" t="str">
        <f t="shared" si="153"/>
        <v>ESSC07</v>
      </c>
      <c r="Q128" s="31" t="str">
        <f t="shared" si="154"/>
        <v>EPS017</v>
      </c>
      <c r="R128" s="31" t="str">
        <f t="shared" si="155"/>
        <v>EPS041</v>
      </c>
      <c r="S128" s="31" t="str">
        <f t="shared" si="156"/>
        <v>EPS048</v>
      </c>
      <c r="T128" s="31" t="str">
        <f t="shared" si="157"/>
        <v>CCFC55</v>
      </c>
      <c r="U128" s="31" t="str">
        <f t="shared" si="140"/>
        <v>EPS012</v>
      </c>
      <c r="V128" s="31" t="str">
        <f t="shared" si="158"/>
        <v>EPS001</v>
      </c>
      <c r="W128" s="449" t="s">
        <v>421</v>
      </c>
      <c r="X128" s="447" t="s">
        <v>495</v>
      </c>
      <c r="Y128" s="495">
        <v>861</v>
      </c>
      <c r="Z128" s="612">
        <f t="shared" si="186"/>
        <v>12</v>
      </c>
      <c r="AA128" s="613">
        <f t="shared" si="187"/>
        <v>3537</v>
      </c>
      <c r="AB128" s="613">
        <f t="shared" si="188"/>
        <v>0</v>
      </c>
      <c r="AC128" s="613">
        <f t="shared" si="189"/>
        <v>0</v>
      </c>
      <c r="AD128" s="613">
        <f t="shared" si="190"/>
        <v>0</v>
      </c>
      <c r="AE128" s="613">
        <f t="shared" si="191"/>
        <v>664</v>
      </c>
      <c r="AF128" s="613">
        <f t="shared" si="192"/>
        <v>0</v>
      </c>
      <c r="AG128" s="613">
        <f t="shared" si="193"/>
        <v>5</v>
      </c>
      <c r="AH128" s="406">
        <f t="shared" si="194"/>
        <v>0</v>
      </c>
      <c r="AI128" s="613">
        <f t="shared" si="195"/>
        <v>0</v>
      </c>
      <c r="AJ128" s="613">
        <f t="shared" si="196"/>
        <v>0</v>
      </c>
      <c r="AK128" s="613">
        <f t="shared" si="197"/>
        <v>0</v>
      </c>
      <c r="AL128" s="613">
        <f t="shared" si="198"/>
        <v>0</v>
      </c>
      <c r="AM128" s="613">
        <f t="shared" si="199"/>
        <v>0</v>
      </c>
      <c r="AN128" s="613">
        <f t="shared" si="200"/>
        <v>0</v>
      </c>
      <c r="AO128" s="613">
        <f t="shared" si="201"/>
        <v>0</v>
      </c>
      <c r="AP128" s="406">
        <f t="shared" si="202"/>
        <v>4</v>
      </c>
      <c r="AQ128" s="406">
        <f t="shared" si="203"/>
        <v>0</v>
      </c>
      <c r="AR128" s="613">
        <f t="shared" si="204"/>
        <v>0</v>
      </c>
      <c r="AS128" s="613">
        <f t="shared" si="205"/>
        <v>0</v>
      </c>
      <c r="AT128" s="613">
        <f t="shared" si="206"/>
        <v>0</v>
      </c>
      <c r="AU128" s="626">
        <f t="shared" si="207"/>
        <v>4218</v>
      </c>
      <c r="AV128" s="75" t="str">
        <f t="shared" si="159"/>
        <v>480EPS042</v>
      </c>
      <c r="AW128" s="872" t="s">
        <v>669</v>
      </c>
      <c r="AX128" s="872">
        <v>480</v>
      </c>
      <c r="AY128" s="872" t="s">
        <v>559</v>
      </c>
      <c r="AZ128" s="873">
        <v>1</v>
      </c>
    </row>
    <row r="129" spans="2:52" ht="15" customHeight="1">
      <c r="B129" s="31" t="str">
        <f t="shared" si="141"/>
        <v>1EPS010</v>
      </c>
      <c r="C129" s="31" t="str">
        <f t="shared" si="142"/>
        <v>1EPS037</v>
      </c>
      <c r="D129" s="31" t="str">
        <f t="shared" si="143"/>
        <v>1EPS016</v>
      </c>
      <c r="E129" s="31" t="str">
        <f t="shared" si="144"/>
        <v>1EPS002</v>
      </c>
      <c r="F129" s="31" t="str">
        <f t="shared" si="183"/>
        <v>1EPS005</v>
      </c>
      <c r="G129" s="31" t="str">
        <f t="shared" si="184"/>
        <v>1EPS040</v>
      </c>
      <c r="H129" s="31" t="str">
        <f t="shared" si="145"/>
        <v>1ESSC24</v>
      </c>
      <c r="I129" s="31" t="str">
        <f t="shared" si="146"/>
        <v>1EAS016</v>
      </c>
      <c r="J129" s="31" t="str">
        <f t="shared" si="147"/>
        <v>1EPS042</v>
      </c>
      <c r="K129" s="31" t="str">
        <f t="shared" si="148"/>
        <v>1EAS027</v>
      </c>
      <c r="L129" s="31" t="str">
        <f t="shared" si="149"/>
        <v>1ESSC91</v>
      </c>
      <c r="M129" s="31" t="str">
        <f t="shared" si="150"/>
        <v>1EPS008</v>
      </c>
      <c r="N129" s="31" t="str">
        <f t="shared" si="151"/>
        <v>1EPSIC3</v>
      </c>
      <c r="O129" s="31" t="str">
        <f t="shared" si="152"/>
        <v>1EPS018</v>
      </c>
      <c r="P129" s="31" t="str">
        <f t="shared" si="153"/>
        <v>1ESSC07</v>
      </c>
      <c r="Q129" s="31" t="str">
        <f t="shared" si="154"/>
        <v>1EPS017</v>
      </c>
      <c r="R129" s="31" t="str">
        <f t="shared" si="155"/>
        <v>1EPS041</v>
      </c>
      <c r="S129" s="31" t="str">
        <f t="shared" si="156"/>
        <v>1EPS048</v>
      </c>
      <c r="T129" s="31" t="str">
        <f t="shared" si="157"/>
        <v>1CCFC55</v>
      </c>
      <c r="U129" s="31" t="str">
        <f t="shared" si="140"/>
        <v>1EPS012</v>
      </c>
      <c r="V129" s="31" t="str">
        <f t="shared" si="158"/>
        <v>1EPS001</v>
      </c>
      <c r="W129" s="618" t="s">
        <v>702</v>
      </c>
      <c r="X129" s="140"/>
      <c r="Y129" s="496"/>
      <c r="Z129" s="620">
        <f>SUM(Z130:Z139)</f>
        <v>2197792</v>
      </c>
      <c r="AA129" s="620">
        <f t="shared" ref="AA129:AP129" si="208">SUM(AA130:AA139)</f>
        <v>349323</v>
      </c>
      <c r="AB129" s="620">
        <f t="shared" si="208"/>
        <v>111480</v>
      </c>
      <c r="AC129" s="620">
        <f t="shared" si="208"/>
        <v>424002</v>
      </c>
      <c r="AD129" s="620">
        <f t="shared" si="208"/>
        <v>118029</v>
      </c>
      <c r="AE129" s="620">
        <f t="shared" si="208"/>
        <v>63101</v>
      </c>
      <c r="AF129" s="620">
        <f t="shared" si="208"/>
        <v>4773</v>
      </c>
      <c r="AG129" s="620">
        <f t="shared" si="208"/>
        <v>7343</v>
      </c>
      <c r="AH129" s="573">
        <f t="shared" si="208"/>
        <v>1893</v>
      </c>
      <c r="AI129" s="620">
        <f t="shared" si="208"/>
        <v>1939</v>
      </c>
      <c r="AJ129" s="620">
        <f t="shared" si="208"/>
        <v>11</v>
      </c>
      <c r="AK129" s="620">
        <f t="shared" si="208"/>
        <v>2744</v>
      </c>
      <c r="AL129" s="620">
        <f t="shared" si="208"/>
        <v>60</v>
      </c>
      <c r="AM129" s="620">
        <f t="shared" si="208"/>
        <v>230</v>
      </c>
      <c r="AN129" s="620">
        <f t="shared" si="208"/>
        <v>4</v>
      </c>
      <c r="AO129" s="620">
        <f t="shared" si="208"/>
        <v>6</v>
      </c>
      <c r="AP129" s="573">
        <f t="shared" si="208"/>
        <v>1585</v>
      </c>
      <c r="AQ129" s="573">
        <f>SUM(AQ130:AQ139)</f>
        <v>2</v>
      </c>
      <c r="AR129" s="620">
        <f>SUM(AR130:AR139)</f>
        <v>1</v>
      </c>
      <c r="AS129" s="620">
        <f>SUM(AS130:AS139)</f>
        <v>0</v>
      </c>
      <c r="AT129" s="620">
        <f>SUM(AT130:AT139)</f>
        <v>0</v>
      </c>
      <c r="AU129" s="620">
        <f>SUM(AU130:AU139)</f>
        <v>3280840</v>
      </c>
      <c r="AV129" s="75" t="str">
        <f t="shared" si="159"/>
        <v>480EPS048</v>
      </c>
      <c r="AW129" s="872" t="s">
        <v>669</v>
      </c>
      <c r="AX129" s="872">
        <v>480</v>
      </c>
      <c r="AY129" s="872" t="s">
        <v>599</v>
      </c>
      <c r="AZ129" s="873">
        <v>1</v>
      </c>
    </row>
    <row r="130" spans="2:52" ht="15" customHeight="1">
      <c r="B130" s="31" t="str">
        <f t="shared" si="141"/>
        <v>79EPS010</v>
      </c>
      <c r="C130" s="31" t="str">
        <f t="shared" si="142"/>
        <v>79EPS037</v>
      </c>
      <c r="D130" s="31" t="str">
        <f t="shared" si="143"/>
        <v>79EPS016</v>
      </c>
      <c r="E130" s="31" t="str">
        <f t="shared" si="144"/>
        <v>79EPS002</v>
      </c>
      <c r="F130" s="31" t="str">
        <f t="shared" si="183"/>
        <v>79EPS005</v>
      </c>
      <c r="G130" s="31" t="str">
        <f t="shared" si="184"/>
        <v>79EPS040</v>
      </c>
      <c r="H130" s="31" t="str">
        <f t="shared" si="145"/>
        <v>79ESSC24</v>
      </c>
      <c r="I130" s="31" t="str">
        <f t="shared" si="146"/>
        <v>79EAS016</v>
      </c>
      <c r="J130" s="31" t="str">
        <f t="shared" si="147"/>
        <v>79EPS042</v>
      </c>
      <c r="K130" s="31" t="str">
        <f t="shared" si="148"/>
        <v>79EAS027</v>
      </c>
      <c r="L130" s="31" t="str">
        <f t="shared" si="149"/>
        <v>79ESSC91</v>
      </c>
      <c r="M130" s="31" t="str">
        <f t="shared" si="150"/>
        <v>79EPS008</v>
      </c>
      <c r="N130" s="31" t="str">
        <f t="shared" si="151"/>
        <v>79EPSIC3</v>
      </c>
      <c r="O130" s="31" t="str">
        <f t="shared" si="152"/>
        <v>79EPS018</v>
      </c>
      <c r="P130" s="31" t="str">
        <f t="shared" si="153"/>
        <v>79ESSC07</v>
      </c>
      <c r="Q130" s="31" t="str">
        <f t="shared" si="154"/>
        <v>79EPS017</v>
      </c>
      <c r="R130" s="31" t="str">
        <f t="shared" si="155"/>
        <v>79EPS041</v>
      </c>
      <c r="S130" s="31" t="str">
        <f t="shared" si="156"/>
        <v>79EPS048</v>
      </c>
      <c r="T130" s="31" t="str">
        <f t="shared" si="157"/>
        <v>79CCFC55</v>
      </c>
      <c r="U130" s="31" t="str">
        <f t="shared" si="140"/>
        <v>79EPS012</v>
      </c>
      <c r="V130" s="31" t="str">
        <f t="shared" si="158"/>
        <v>79EPS001</v>
      </c>
      <c r="W130" s="449" t="s">
        <v>423</v>
      </c>
      <c r="X130" s="447" t="s">
        <v>681</v>
      </c>
      <c r="Y130" s="495">
        <v>1</v>
      </c>
      <c r="Z130" s="612">
        <f t="shared" ref="Z130:Z139" si="209">IFERROR(VLOOKUP(B129,$AV$7:$AZ$950,5,0),0)</f>
        <v>1433898</v>
      </c>
      <c r="AA130" s="613">
        <f t="shared" ref="AA130:AA139" si="210">IFERROR(VLOOKUP(C129,$AV$7:$AZ$950,5,0),0)+AP130</f>
        <v>232103</v>
      </c>
      <c r="AB130" s="613">
        <f t="shared" ref="AB130:AB139" si="211">IFERROR(VLOOKUP(D129,$AV$7:$AZ$950,5,0),0)</f>
        <v>81802</v>
      </c>
      <c r="AC130" s="613">
        <f t="shared" ref="AC130:AC139" si="212">IFERROR(VLOOKUP(E129,$AV$7:$AZ$950,5,0),0)</f>
        <v>290311</v>
      </c>
      <c r="AD130" s="613">
        <f t="shared" ref="AD130:AD139" si="213">IFERROR(VLOOKUP(F129,$AV$7:$AZ$950,5,0),0)</f>
        <v>89595</v>
      </c>
      <c r="AE130" s="613">
        <f t="shared" ref="AE130:AE139" si="214">IFERROR(VLOOKUP(G129,$AV$7:$AZ$950,5,0),0)</f>
        <v>44025</v>
      </c>
      <c r="AF130" s="613">
        <f t="shared" ref="AF130:AF139" si="215">IFERROR(VLOOKUP(H129,$AV$7:$AZ$950,5,0),0)+AH130</f>
        <v>4395</v>
      </c>
      <c r="AG130" s="613">
        <f t="shared" ref="AG130:AG139" si="216">IFERROR(VLOOKUP(I129,$AV$7:$AZ$950,5,0),0)</f>
        <v>4974</v>
      </c>
      <c r="AH130" s="406">
        <f t="shared" ref="AH130:AH139" si="217">IFERROR(VLOOKUP(J129,$AV$7:$AZ$950,5,0),0)</f>
        <v>1836</v>
      </c>
      <c r="AI130" s="613">
        <f t="shared" ref="AI130:AI139" si="218">IFERROR(VLOOKUP(K129,$AV$7:$AZ$950,5,0),0)</f>
        <v>1161</v>
      </c>
      <c r="AJ130" s="613">
        <f t="shared" ref="AJ130:AJ139" si="219">IFERROR(VLOOKUP(L129,$AV$7:$AZ$950,5,0),0)</f>
        <v>9</v>
      </c>
      <c r="AK130" s="613">
        <f t="shared" ref="AK130:AK139" si="220">IFERROR(VLOOKUP(M129,$AV$7:$AZ$950,5,0),0)</f>
        <v>2744</v>
      </c>
      <c r="AL130" s="613">
        <f t="shared" ref="AL130:AL139" si="221">IFERROR(VLOOKUP(N129,$AV$7:$AZ$950,5,0),0)</f>
        <v>60</v>
      </c>
      <c r="AM130" s="613">
        <f t="shared" ref="AM130:AM139" si="222">IFERROR(VLOOKUP(O129,$AV$7:$AZ$950,5,0),0)</f>
        <v>123</v>
      </c>
      <c r="AN130" s="613">
        <f t="shared" ref="AN130:AN139" si="223">IFERROR(VLOOKUP(P129,$AV$7:$AZ$950,5,0),0)+AQ130</f>
        <v>3</v>
      </c>
      <c r="AO130" s="613">
        <f t="shared" ref="AO130:AO139" si="224">IFERROR(VLOOKUP(Q129,$AV$7:$AZ$950,5,0),0)</f>
        <v>5</v>
      </c>
      <c r="AP130" s="406">
        <f t="shared" ref="AP130:AP139" si="225">IFERROR(VLOOKUP(R129,$AV$7:$AZ$950,5,0),0)</f>
        <v>1134</v>
      </c>
      <c r="AQ130" s="406">
        <f t="shared" ref="AQ130:AQ139" si="226">IFERROR(VLOOKUP(S129,$AV$7:$AZ$950,5,0),0)</f>
        <v>1</v>
      </c>
      <c r="AR130" s="613">
        <f t="shared" ref="AR130:AR139" si="227">IFERROR(VLOOKUP(T129,$AV$7:$AZ$950,5,0),0)</f>
        <v>1</v>
      </c>
      <c r="AS130" s="613">
        <f t="shared" ref="AS130:AS139" si="228">IFERROR(VLOOKUP(U129,$AV$7:$AZ$950,5,0),0)</f>
        <v>0</v>
      </c>
      <c r="AT130" s="613">
        <f t="shared" ref="AT130:AT139" si="229">IFERROR(VLOOKUP(V129,$AV$7:$AZ$950,5,0),0)</f>
        <v>0</v>
      </c>
      <c r="AU130" s="626">
        <f t="shared" ref="AU130:AU139" si="230">SUM(Z130:AT130)-AH130-AP130</f>
        <v>2185210</v>
      </c>
      <c r="AV130" s="75" t="str">
        <f t="shared" si="159"/>
        <v>480EPSIC3</v>
      </c>
      <c r="AW130" s="872" t="s">
        <v>669</v>
      </c>
      <c r="AX130" s="872">
        <v>480</v>
      </c>
      <c r="AY130" s="872" t="s">
        <v>567</v>
      </c>
      <c r="AZ130" s="873">
        <v>124</v>
      </c>
    </row>
    <row r="131" spans="2:52" ht="15" customHeight="1">
      <c r="B131" s="31" t="str">
        <f t="shared" si="141"/>
        <v>88EPS010</v>
      </c>
      <c r="C131" s="31" t="str">
        <f t="shared" si="142"/>
        <v>88EPS037</v>
      </c>
      <c r="D131" s="31" t="str">
        <f t="shared" si="143"/>
        <v>88EPS016</v>
      </c>
      <c r="E131" s="31" t="str">
        <f t="shared" si="144"/>
        <v>88EPS002</v>
      </c>
      <c r="F131" s="31" t="str">
        <f t="shared" si="183"/>
        <v>88EPS005</v>
      </c>
      <c r="G131" s="31" t="str">
        <f t="shared" si="184"/>
        <v>88EPS040</v>
      </c>
      <c r="H131" s="31" t="str">
        <f t="shared" si="145"/>
        <v>88ESSC24</v>
      </c>
      <c r="I131" s="31" t="str">
        <f t="shared" si="146"/>
        <v>88EAS016</v>
      </c>
      <c r="J131" s="31" t="str">
        <f t="shared" si="147"/>
        <v>88EPS042</v>
      </c>
      <c r="K131" s="31" t="str">
        <f t="shared" si="148"/>
        <v>88EAS027</v>
      </c>
      <c r="L131" s="31" t="str">
        <f t="shared" si="149"/>
        <v>88ESSC91</v>
      </c>
      <c r="M131" s="31" t="str">
        <f t="shared" si="150"/>
        <v>88EPS008</v>
      </c>
      <c r="N131" s="31" t="str">
        <f t="shared" si="151"/>
        <v>88EPSIC3</v>
      </c>
      <c r="O131" s="31" t="str">
        <f t="shared" si="152"/>
        <v>88EPS018</v>
      </c>
      <c r="P131" s="31" t="str">
        <f t="shared" si="153"/>
        <v>88ESSC07</v>
      </c>
      <c r="Q131" s="31" t="str">
        <f t="shared" si="154"/>
        <v>88EPS017</v>
      </c>
      <c r="R131" s="31" t="str">
        <f t="shared" si="155"/>
        <v>88EPS041</v>
      </c>
      <c r="S131" s="31" t="str">
        <f t="shared" si="156"/>
        <v>88EPS048</v>
      </c>
      <c r="T131" s="31" t="str">
        <f t="shared" si="157"/>
        <v>88CCFC55</v>
      </c>
      <c r="U131" s="31" t="str">
        <f t="shared" si="140"/>
        <v>88EPS012</v>
      </c>
      <c r="V131" s="31" t="str">
        <f t="shared" si="158"/>
        <v>88EPS001</v>
      </c>
      <c r="W131" s="449" t="s">
        <v>424</v>
      </c>
      <c r="X131" s="447" t="s">
        <v>681</v>
      </c>
      <c r="Y131" s="495">
        <v>79</v>
      </c>
      <c r="Z131" s="612">
        <f t="shared" si="209"/>
        <v>15354</v>
      </c>
      <c r="AA131" s="613">
        <f t="shared" si="210"/>
        <v>5305</v>
      </c>
      <c r="AB131" s="613">
        <f t="shared" si="211"/>
        <v>1860</v>
      </c>
      <c r="AC131" s="613">
        <f t="shared" si="212"/>
        <v>2577</v>
      </c>
      <c r="AD131" s="613">
        <f t="shared" si="213"/>
        <v>0</v>
      </c>
      <c r="AE131" s="613">
        <f t="shared" si="214"/>
        <v>1593</v>
      </c>
      <c r="AF131" s="613">
        <f t="shared" si="215"/>
        <v>0</v>
      </c>
      <c r="AG131" s="613">
        <f t="shared" si="216"/>
        <v>24</v>
      </c>
      <c r="AH131" s="406">
        <f t="shared" si="217"/>
        <v>0</v>
      </c>
      <c r="AI131" s="613">
        <f t="shared" si="218"/>
        <v>71</v>
      </c>
      <c r="AJ131" s="613">
        <f t="shared" si="219"/>
        <v>0</v>
      </c>
      <c r="AK131" s="613">
        <f t="shared" si="220"/>
        <v>0</v>
      </c>
      <c r="AL131" s="613">
        <f t="shared" si="221"/>
        <v>0</v>
      </c>
      <c r="AM131" s="613">
        <f t="shared" si="222"/>
        <v>0</v>
      </c>
      <c r="AN131" s="613">
        <f t="shared" si="223"/>
        <v>0</v>
      </c>
      <c r="AO131" s="613">
        <f t="shared" si="224"/>
        <v>0</v>
      </c>
      <c r="AP131" s="406">
        <f t="shared" si="225"/>
        <v>7</v>
      </c>
      <c r="AQ131" s="406">
        <f t="shared" si="226"/>
        <v>0</v>
      </c>
      <c r="AR131" s="613">
        <f t="shared" si="227"/>
        <v>0</v>
      </c>
      <c r="AS131" s="613">
        <f t="shared" si="228"/>
        <v>0</v>
      </c>
      <c r="AT131" s="613">
        <f t="shared" si="229"/>
        <v>0</v>
      </c>
      <c r="AU131" s="626">
        <f t="shared" si="230"/>
        <v>26784</v>
      </c>
      <c r="AV131" s="75" t="str">
        <f t="shared" si="159"/>
        <v>480ESSC24</v>
      </c>
      <c r="AW131" s="872" t="s">
        <v>669</v>
      </c>
      <c r="AX131" s="872">
        <v>480</v>
      </c>
      <c r="AY131" s="872" t="s">
        <v>600</v>
      </c>
      <c r="AZ131" s="873">
        <v>161</v>
      </c>
    </row>
    <row r="132" spans="2:52" ht="15" customHeight="1">
      <c r="B132" s="31" t="str">
        <f t="shared" si="141"/>
        <v>129EPS010</v>
      </c>
      <c r="C132" s="31" t="str">
        <f t="shared" si="142"/>
        <v>129EPS037</v>
      </c>
      <c r="D132" s="31" t="str">
        <f t="shared" si="143"/>
        <v>129EPS016</v>
      </c>
      <c r="E132" s="31" t="str">
        <f t="shared" si="144"/>
        <v>129EPS002</v>
      </c>
      <c r="F132" s="31" t="str">
        <f t="shared" si="183"/>
        <v>129EPS005</v>
      </c>
      <c r="G132" s="31" t="str">
        <f t="shared" si="184"/>
        <v>129EPS040</v>
      </c>
      <c r="H132" s="31" t="str">
        <f t="shared" si="145"/>
        <v>129ESSC24</v>
      </c>
      <c r="I132" s="31" t="str">
        <f t="shared" si="146"/>
        <v>129EAS016</v>
      </c>
      <c r="J132" s="31" t="str">
        <f t="shared" si="147"/>
        <v>129EPS042</v>
      </c>
      <c r="K132" s="31" t="str">
        <f t="shared" si="148"/>
        <v>129EAS027</v>
      </c>
      <c r="L132" s="31" t="str">
        <f t="shared" si="149"/>
        <v>129ESSC91</v>
      </c>
      <c r="M132" s="31" t="str">
        <f t="shared" si="150"/>
        <v>129EPS008</v>
      </c>
      <c r="N132" s="31" t="str">
        <f t="shared" si="151"/>
        <v>129EPSIC3</v>
      </c>
      <c r="O132" s="31" t="str">
        <f t="shared" si="152"/>
        <v>129EPS018</v>
      </c>
      <c r="P132" s="31" t="str">
        <f t="shared" si="153"/>
        <v>129ESSC07</v>
      </c>
      <c r="Q132" s="31" t="str">
        <f t="shared" si="154"/>
        <v>129EPS017</v>
      </c>
      <c r="R132" s="31" t="str">
        <f t="shared" si="155"/>
        <v>129EPS041</v>
      </c>
      <c r="S132" s="31" t="str">
        <f t="shared" si="156"/>
        <v>129EPS048</v>
      </c>
      <c r="T132" s="31" t="str">
        <f t="shared" si="157"/>
        <v>129CCFC55</v>
      </c>
      <c r="U132" s="31" t="str">
        <f t="shared" si="140"/>
        <v>129EPS012</v>
      </c>
      <c r="V132" s="31" t="str">
        <f t="shared" si="158"/>
        <v>129EPS001</v>
      </c>
      <c r="W132" s="449" t="s">
        <v>425</v>
      </c>
      <c r="X132" s="447" t="s">
        <v>681</v>
      </c>
      <c r="Y132" s="495">
        <v>88</v>
      </c>
      <c r="Z132" s="612">
        <f t="shared" si="209"/>
        <v>221773</v>
      </c>
      <c r="AA132" s="613">
        <f t="shared" si="210"/>
        <v>36292</v>
      </c>
      <c r="AB132" s="613">
        <f t="shared" si="211"/>
        <v>8778</v>
      </c>
      <c r="AC132" s="613">
        <f t="shared" si="212"/>
        <v>56906</v>
      </c>
      <c r="AD132" s="613">
        <f t="shared" si="213"/>
        <v>10322</v>
      </c>
      <c r="AE132" s="613">
        <f t="shared" si="214"/>
        <v>6258</v>
      </c>
      <c r="AF132" s="613">
        <f t="shared" si="215"/>
        <v>0</v>
      </c>
      <c r="AG132" s="613">
        <f t="shared" si="216"/>
        <v>620</v>
      </c>
      <c r="AH132" s="406">
        <f t="shared" si="217"/>
        <v>0</v>
      </c>
      <c r="AI132" s="613">
        <f t="shared" si="218"/>
        <v>517</v>
      </c>
      <c r="AJ132" s="613">
        <f t="shared" si="219"/>
        <v>0</v>
      </c>
      <c r="AK132" s="613">
        <f t="shared" si="220"/>
        <v>0</v>
      </c>
      <c r="AL132" s="613">
        <f t="shared" si="221"/>
        <v>0</v>
      </c>
      <c r="AM132" s="613">
        <f t="shared" si="222"/>
        <v>6</v>
      </c>
      <c r="AN132" s="613">
        <f t="shared" si="223"/>
        <v>0</v>
      </c>
      <c r="AO132" s="613">
        <f t="shared" si="224"/>
        <v>0</v>
      </c>
      <c r="AP132" s="406">
        <f t="shared" si="225"/>
        <v>190</v>
      </c>
      <c r="AQ132" s="406">
        <f t="shared" si="226"/>
        <v>0</v>
      </c>
      <c r="AR132" s="613">
        <f t="shared" si="227"/>
        <v>0</v>
      </c>
      <c r="AS132" s="613">
        <f t="shared" si="228"/>
        <v>0</v>
      </c>
      <c r="AT132" s="613">
        <f t="shared" si="229"/>
        <v>0</v>
      </c>
      <c r="AU132" s="626">
        <f t="shared" si="230"/>
        <v>341472</v>
      </c>
      <c r="AV132" s="75" t="str">
        <f t="shared" si="159"/>
        <v>490EPS002</v>
      </c>
      <c r="AW132" s="872" t="s">
        <v>669</v>
      </c>
      <c r="AX132" s="872">
        <v>490</v>
      </c>
      <c r="AY132" s="872" t="s">
        <v>555</v>
      </c>
      <c r="AZ132" s="873">
        <v>1</v>
      </c>
    </row>
    <row r="133" spans="2:52" ht="15" customHeight="1">
      <c r="B133" s="31" t="str">
        <f t="shared" si="141"/>
        <v>212EPS010</v>
      </c>
      <c r="C133" s="31" t="str">
        <f t="shared" si="142"/>
        <v>212EPS037</v>
      </c>
      <c r="D133" s="31" t="str">
        <f t="shared" si="143"/>
        <v>212EPS016</v>
      </c>
      <c r="E133" s="31" t="str">
        <f t="shared" si="144"/>
        <v>212EPS002</v>
      </c>
      <c r="F133" s="31" t="str">
        <f t="shared" si="183"/>
        <v>212EPS005</v>
      </c>
      <c r="G133" s="31" t="str">
        <f t="shared" si="184"/>
        <v>212EPS040</v>
      </c>
      <c r="H133" s="31" t="str">
        <f t="shared" si="145"/>
        <v>212ESSC24</v>
      </c>
      <c r="I133" s="31" t="str">
        <f t="shared" si="146"/>
        <v>212EAS016</v>
      </c>
      <c r="J133" s="31" t="str">
        <f t="shared" si="147"/>
        <v>212EPS042</v>
      </c>
      <c r="K133" s="31" t="str">
        <f t="shared" si="148"/>
        <v>212EAS027</v>
      </c>
      <c r="L133" s="31" t="str">
        <f t="shared" si="149"/>
        <v>212ESSC91</v>
      </c>
      <c r="M133" s="31" t="str">
        <f t="shared" si="150"/>
        <v>212EPS008</v>
      </c>
      <c r="N133" s="31" t="str">
        <f t="shared" si="151"/>
        <v>212EPSIC3</v>
      </c>
      <c r="O133" s="31" t="str">
        <f t="shared" si="152"/>
        <v>212EPS018</v>
      </c>
      <c r="P133" s="31" t="str">
        <f t="shared" si="153"/>
        <v>212ESSC07</v>
      </c>
      <c r="Q133" s="31" t="str">
        <f t="shared" si="154"/>
        <v>212EPS017</v>
      </c>
      <c r="R133" s="31" t="str">
        <f t="shared" si="155"/>
        <v>212EPS041</v>
      </c>
      <c r="S133" s="31" t="str">
        <f t="shared" si="156"/>
        <v>212EPS048</v>
      </c>
      <c r="T133" s="31" t="str">
        <f t="shared" si="157"/>
        <v>212CCFC55</v>
      </c>
      <c r="U133" s="31" t="str">
        <f t="shared" si="140"/>
        <v>212EPS012</v>
      </c>
      <c r="V133" s="31" t="str">
        <f t="shared" si="158"/>
        <v>212EPS001</v>
      </c>
      <c r="W133" s="449" t="s">
        <v>426</v>
      </c>
      <c r="X133" s="447" t="s">
        <v>681</v>
      </c>
      <c r="Y133" s="495">
        <v>129</v>
      </c>
      <c r="Z133" s="612">
        <f t="shared" si="209"/>
        <v>59590</v>
      </c>
      <c r="AA133" s="613">
        <f t="shared" si="210"/>
        <v>8032</v>
      </c>
      <c r="AB133" s="613">
        <f t="shared" si="211"/>
        <v>1765</v>
      </c>
      <c r="AC133" s="613">
        <f t="shared" si="212"/>
        <v>4882</v>
      </c>
      <c r="AD133" s="613">
        <f t="shared" si="213"/>
        <v>3</v>
      </c>
      <c r="AE133" s="613">
        <f t="shared" si="214"/>
        <v>1660</v>
      </c>
      <c r="AF133" s="613">
        <f t="shared" si="215"/>
        <v>0</v>
      </c>
      <c r="AG133" s="613">
        <f t="shared" si="216"/>
        <v>63</v>
      </c>
      <c r="AH133" s="406">
        <f t="shared" si="217"/>
        <v>0</v>
      </c>
      <c r="AI133" s="613">
        <f t="shared" si="218"/>
        <v>63</v>
      </c>
      <c r="AJ133" s="613">
        <f t="shared" si="219"/>
        <v>0</v>
      </c>
      <c r="AK133" s="613">
        <f t="shared" si="220"/>
        <v>0</v>
      </c>
      <c r="AL133" s="613">
        <f t="shared" si="221"/>
        <v>0</v>
      </c>
      <c r="AM133" s="613">
        <f t="shared" si="222"/>
        <v>1</v>
      </c>
      <c r="AN133" s="613">
        <f t="shared" si="223"/>
        <v>0</v>
      </c>
      <c r="AO133" s="613">
        <f t="shared" si="224"/>
        <v>0</v>
      </c>
      <c r="AP133" s="406">
        <f t="shared" si="225"/>
        <v>11</v>
      </c>
      <c r="AQ133" s="406">
        <f t="shared" si="226"/>
        <v>0</v>
      </c>
      <c r="AR133" s="613">
        <f t="shared" si="227"/>
        <v>0</v>
      </c>
      <c r="AS133" s="613">
        <f t="shared" si="228"/>
        <v>0</v>
      </c>
      <c r="AT133" s="613">
        <f t="shared" si="229"/>
        <v>0</v>
      </c>
      <c r="AU133" s="626">
        <f t="shared" si="230"/>
        <v>76059</v>
      </c>
      <c r="AV133" s="75" t="str">
        <f t="shared" si="159"/>
        <v>490EPS010</v>
      </c>
      <c r="AW133" s="872" t="s">
        <v>669</v>
      </c>
      <c r="AX133" s="872">
        <v>490</v>
      </c>
      <c r="AY133" s="872" t="s">
        <v>553</v>
      </c>
      <c r="AZ133" s="873">
        <v>6</v>
      </c>
    </row>
    <row r="134" spans="2:52" ht="15" customHeight="1">
      <c r="B134" s="31" t="str">
        <f t="shared" si="141"/>
        <v>266EPS010</v>
      </c>
      <c r="C134" s="31" t="str">
        <f t="shared" si="142"/>
        <v>266EPS037</v>
      </c>
      <c r="D134" s="31" t="str">
        <f t="shared" si="143"/>
        <v>266EPS016</v>
      </c>
      <c r="E134" s="31" t="str">
        <f t="shared" si="144"/>
        <v>266EPS002</v>
      </c>
      <c r="F134" s="31" t="str">
        <f t="shared" si="183"/>
        <v>266EPS005</v>
      </c>
      <c r="G134" s="31" t="str">
        <f t="shared" si="184"/>
        <v>266EPS040</v>
      </c>
      <c r="H134" s="31" t="str">
        <f t="shared" si="145"/>
        <v>266ESSC24</v>
      </c>
      <c r="I134" s="31" t="str">
        <f t="shared" si="146"/>
        <v>266EAS016</v>
      </c>
      <c r="J134" s="31" t="str">
        <f t="shared" si="147"/>
        <v>266EPS042</v>
      </c>
      <c r="K134" s="31" t="str">
        <f t="shared" si="148"/>
        <v>266EAS027</v>
      </c>
      <c r="L134" s="31" t="str">
        <f t="shared" si="149"/>
        <v>266ESSC91</v>
      </c>
      <c r="M134" s="31" t="str">
        <f t="shared" si="150"/>
        <v>266EPS008</v>
      </c>
      <c r="N134" s="31" t="str">
        <f t="shared" si="151"/>
        <v>266EPSIC3</v>
      </c>
      <c r="O134" s="31" t="str">
        <f t="shared" si="152"/>
        <v>266EPS018</v>
      </c>
      <c r="P134" s="31" t="str">
        <f t="shared" si="153"/>
        <v>266ESSC07</v>
      </c>
      <c r="Q134" s="31" t="str">
        <f t="shared" si="154"/>
        <v>266EPS017</v>
      </c>
      <c r="R134" s="31" t="str">
        <f t="shared" si="155"/>
        <v>266EPS041</v>
      </c>
      <c r="S134" s="31" t="str">
        <f t="shared" si="156"/>
        <v>266EPS048</v>
      </c>
      <c r="T134" s="31" t="str">
        <f t="shared" si="157"/>
        <v>266CCFC55</v>
      </c>
      <c r="U134" s="31" t="str">
        <f>CONCATENATE(Y135,$AS$3)</f>
        <v>266EPS012</v>
      </c>
      <c r="V134" s="31" t="str">
        <f t="shared" si="158"/>
        <v>266EPS001</v>
      </c>
      <c r="W134" s="449" t="s">
        <v>427</v>
      </c>
      <c r="X134" s="447" t="s">
        <v>681</v>
      </c>
      <c r="Y134" s="495">
        <v>212</v>
      </c>
      <c r="Z134" s="612">
        <f t="shared" si="209"/>
        <v>39963</v>
      </c>
      <c r="AA134" s="613">
        <f t="shared" si="210"/>
        <v>7184</v>
      </c>
      <c r="AB134" s="613">
        <f t="shared" si="211"/>
        <v>1</v>
      </c>
      <c r="AC134" s="613">
        <f t="shared" si="212"/>
        <v>1875</v>
      </c>
      <c r="AD134" s="613">
        <f t="shared" si="213"/>
        <v>2</v>
      </c>
      <c r="AE134" s="613">
        <f t="shared" si="214"/>
        <v>1460</v>
      </c>
      <c r="AF134" s="613">
        <f t="shared" si="215"/>
        <v>0</v>
      </c>
      <c r="AG134" s="613">
        <f t="shared" si="216"/>
        <v>140</v>
      </c>
      <c r="AH134" s="406">
        <f t="shared" si="217"/>
        <v>0</v>
      </c>
      <c r="AI134" s="613">
        <f t="shared" si="218"/>
        <v>85</v>
      </c>
      <c r="AJ134" s="613">
        <f t="shared" si="219"/>
        <v>0</v>
      </c>
      <c r="AK134" s="613">
        <f t="shared" si="220"/>
        <v>0</v>
      </c>
      <c r="AL134" s="613">
        <f t="shared" si="221"/>
        <v>0</v>
      </c>
      <c r="AM134" s="613">
        <f t="shared" si="222"/>
        <v>6</v>
      </c>
      <c r="AN134" s="613">
        <f t="shared" si="223"/>
        <v>0</v>
      </c>
      <c r="AO134" s="613">
        <f t="shared" si="224"/>
        <v>0</v>
      </c>
      <c r="AP134" s="406">
        <f t="shared" si="225"/>
        <v>15</v>
      </c>
      <c r="AQ134" s="406">
        <f t="shared" si="226"/>
        <v>0</v>
      </c>
      <c r="AR134" s="613">
        <f t="shared" si="227"/>
        <v>0</v>
      </c>
      <c r="AS134" s="613">
        <f t="shared" si="228"/>
        <v>0</v>
      </c>
      <c r="AT134" s="613">
        <f t="shared" si="229"/>
        <v>0</v>
      </c>
      <c r="AU134" s="626">
        <f t="shared" si="230"/>
        <v>50716</v>
      </c>
      <c r="AV134" s="75" t="str">
        <f t="shared" si="159"/>
        <v>490EPS037</v>
      </c>
      <c r="AW134" s="872" t="s">
        <v>669</v>
      </c>
      <c r="AX134" s="872">
        <v>490</v>
      </c>
      <c r="AY134" s="872" t="s">
        <v>554</v>
      </c>
      <c r="AZ134" s="873">
        <v>4263</v>
      </c>
    </row>
    <row r="135" spans="2:52" ht="15" customHeight="1">
      <c r="B135" s="31" t="str">
        <f>CONCATENATE(Y136,$Z$3)</f>
        <v>308EPS010</v>
      </c>
      <c r="C135" s="31" t="str">
        <f>CONCATENATE(Y136,$AA$3)</f>
        <v>308EPS037</v>
      </c>
      <c r="D135" s="31" t="str">
        <f>CONCATENATE(Y136,$AB$3)</f>
        <v>308EPS016</v>
      </c>
      <c r="E135" s="31" t="str">
        <f>CONCATENATE(Y136,$AC$3)</f>
        <v>308EPS002</v>
      </c>
      <c r="F135" s="31" t="str">
        <f t="shared" si="183"/>
        <v>308EPS005</v>
      </c>
      <c r="G135" s="31" t="str">
        <f t="shared" si="184"/>
        <v>308EPS040</v>
      </c>
      <c r="H135" s="31" t="str">
        <f>CONCATENATE(Y136,$AF$3)</f>
        <v>308ESSC24</v>
      </c>
      <c r="I135" s="31" t="str">
        <f>CONCATENATE(Y136,$AG$3)</f>
        <v>308EAS016</v>
      </c>
      <c r="J135" s="31" t="str">
        <f>CONCATENATE(Y136,$AH$3)</f>
        <v>308EPS042</v>
      </c>
      <c r="K135" s="31" t="str">
        <f>CONCATENATE(Y136,$AI$3)</f>
        <v>308EAS027</v>
      </c>
      <c r="L135" s="31" t="str">
        <f>CONCATENATE(Y136,$AJ$3)</f>
        <v>308ESSC91</v>
      </c>
      <c r="M135" s="31" t="str">
        <f>CONCATENATE(Y136,$AK$3)</f>
        <v>308EPS008</v>
      </c>
      <c r="N135" s="31" t="str">
        <f>CONCATENATE(Y136,$AL$3)</f>
        <v>308EPSIC3</v>
      </c>
      <c r="O135" s="31" t="str">
        <f>CONCATENATE(Y136,$AM$3)</f>
        <v>308EPS018</v>
      </c>
      <c r="P135" s="31" t="str">
        <f>CONCATENATE(Y136,$AN$3)</f>
        <v>308ESSC07</v>
      </c>
      <c r="Q135" s="31" t="str">
        <f>CONCATENATE(Y136,$AO$3)</f>
        <v>308EPS017</v>
      </c>
      <c r="R135" s="31" t="str">
        <f>CONCATENATE(Y136,$AP$3)</f>
        <v>308EPS041</v>
      </c>
      <c r="S135" s="31" t="str">
        <f>CONCATENATE(Y136,$AQ$3)</f>
        <v>308EPS048</v>
      </c>
      <c r="T135" s="31" t="str">
        <f>CONCATENATE(Y136,$AR$3)</f>
        <v>308CCFC55</v>
      </c>
      <c r="U135" s="31" t="str">
        <f>CONCATENATE(Y136,$AS$3)</f>
        <v>308EPS012</v>
      </c>
      <c r="V135" s="31" t="str">
        <f>CONCATENATE(Y136,$AT$3)</f>
        <v>308EPS001</v>
      </c>
      <c r="W135" s="449" t="s">
        <v>428</v>
      </c>
      <c r="X135" s="447" t="s">
        <v>681</v>
      </c>
      <c r="Y135" s="495">
        <v>266</v>
      </c>
      <c r="Z135" s="612">
        <f t="shared" si="209"/>
        <v>136324</v>
      </c>
      <c r="AA135" s="613">
        <f t="shared" si="210"/>
        <v>14456</v>
      </c>
      <c r="AB135" s="613">
        <f t="shared" si="211"/>
        <v>8495</v>
      </c>
      <c r="AC135" s="613">
        <f t="shared" si="212"/>
        <v>14762</v>
      </c>
      <c r="AD135" s="613">
        <f t="shared" si="213"/>
        <v>11411</v>
      </c>
      <c r="AE135" s="613">
        <f t="shared" si="214"/>
        <v>1601</v>
      </c>
      <c r="AF135" s="613">
        <f t="shared" si="215"/>
        <v>0</v>
      </c>
      <c r="AG135" s="613">
        <f t="shared" si="216"/>
        <v>844</v>
      </c>
      <c r="AH135" s="406">
        <f t="shared" si="217"/>
        <v>0</v>
      </c>
      <c r="AI135" s="613">
        <f t="shared" si="218"/>
        <v>0</v>
      </c>
      <c r="AJ135" s="613">
        <f t="shared" si="219"/>
        <v>2</v>
      </c>
      <c r="AK135" s="613">
        <f t="shared" si="220"/>
        <v>0</v>
      </c>
      <c r="AL135" s="613">
        <f t="shared" si="221"/>
        <v>0</v>
      </c>
      <c r="AM135" s="613">
        <f t="shared" si="222"/>
        <v>4</v>
      </c>
      <c r="AN135" s="613">
        <f t="shared" si="223"/>
        <v>0</v>
      </c>
      <c r="AO135" s="613">
        <f t="shared" si="224"/>
        <v>0</v>
      </c>
      <c r="AP135" s="406">
        <f t="shared" si="225"/>
        <v>33</v>
      </c>
      <c r="AQ135" s="406">
        <f t="shared" si="226"/>
        <v>0</v>
      </c>
      <c r="AR135" s="613">
        <f t="shared" si="227"/>
        <v>0</v>
      </c>
      <c r="AS135" s="613">
        <f t="shared" si="228"/>
        <v>0</v>
      </c>
      <c r="AT135" s="613">
        <f t="shared" si="229"/>
        <v>0</v>
      </c>
      <c r="AU135" s="626">
        <f t="shared" si="230"/>
        <v>187899</v>
      </c>
      <c r="AV135" s="75" t="str">
        <f t="shared" ref="AV135:AV198" si="231">CONCATENATE(AX135,AY135)</f>
        <v>490EPS040</v>
      </c>
      <c r="AW135" s="872" t="s">
        <v>669</v>
      </c>
      <c r="AX135" s="872">
        <v>490</v>
      </c>
      <c r="AY135" s="872" t="s">
        <v>557</v>
      </c>
      <c r="AZ135" s="873">
        <v>541</v>
      </c>
    </row>
    <row r="136" spans="2:52" ht="15" customHeight="1">
      <c r="B136" s="31" t="str">
        <f>CONCATENATE(Y137,$Z$3)</f>
        <v>360EPS010</v>
      </c>
      <c r="C136" s="31" t="str">
        <f>CONCATENATE(Y137,$AA$3)</f>
        <v>360EPS037</v>
      </c>
      <c r="D136" s="31" t="str">
        <f>CONCATENATE(Y137,$AB$3)</f>
        <v>360EPS016</v>
      </c>
      <c r="E136" s="31" t="str">
        <f>CONCATENATE(Y137,$AC$3)</f>
        <v>360EPS002</v>
      </c>
      <c r="F136" s="31" t="str">
        <f t="shared" si="183"/>
        <v>360EPS005</v>
      </c>
      <c r="G136" s="31" t="str">
        <f t="shared" si="184"/>
        <v>360EPS040</v>
      </c>
      <c r="H136" s="31" t="str">
        <f>CONCATENATE(Y137,$AF$3)</f>
        <v>360ESSC24</v>
      </c>
      <c r="I136" s="31" t="str">
        <f>CONCATENATE(Y137,$AG$3)</f>
        <v>360EAS016</v>
      </c>
      <c r="J136" s="31" t="str">
        <f>CONCATENATE(Y137,$AH$3)</f>
        <v>360EPS042</v>
      </c>
      <c r="K136" s="31" t="str">
        <f>CONCATENATE(Y137,$AI$3)</f>
        <v>360EAS027</v>
      </c>
      <c r="L136" s="31" t="str">
        <f>CONCATENATE(Y137,$AJ$3)</f>
        <v>360ESSC91</v>
      </c>
      <c r="M136" s="31" t="str">
        <f>CONCATENATE(Y137,$AK$3)</f>
        <v>360EPS008</v>
      </c>
      <c r="N136" s="31" t="str">
        <f>CONCATENATE(Y137,$AL$3)</f>
        <v>360EPSIC3</v>
      </c>
      <c r="O136" s="31" t="str">
        <f>CONCATENATE(Y137,$AM$3)</f>
        <v>360EPS018</v>
      </c>
      <c r="P136" s="31" t="str">
        <f>CONCATENATE(Y137,$AN$3)</f>
        <v>360ESSC07</v>
      </c>
      <c r="Q136" s="31" t="str">
        <f>CONCATENATE(Y137,$AO$3)</f>
        <v>360EPS017</v>
      </c>
      <c r="R136" s="31" t="str">
        <f>CONCATENATE(Y137,$AP$3)</f>
        <v>360EPS041</v>
      </c>
      <c r="S136" s="31" t="str">
        <f>CONCATENATE(Y137,$AQ$3)</f>
        <v>360EPS048</v>
      </c>
      <c r="T136" s="31" t="str">
        <f>CONCATENATE(Y137,$AR$3)</f>
        <v>360CCFC55</v>
      </c>
      <c r="U136" s="31" t="str">
        <f>CONCATENATE(Y137,$AS$3)</f>
        <v>360EPS012</v>
      </c>
      <c r="V136" s="31" t="str">
        <f>CONCATENATE(Y137,$AT$3)</f>
        <v>360EPS001</v>
      </c>
      <c r="W136" s="449" t="s">
        <v>429</v>
      </c>
      <c r="X136" s="447" t="s">
        <v>681</v>
      </c>
      <c r="Y136" s="495">
        <v>308</v>
      </c>
      <c r="Z136" s="612">
        <f t="shared" si="209"/>
        <v>27878</v>
      </c>
      <c r="AA136" s="613">
        <f t="shared" si="210"/>
        <v>4941</v>
      </c>
      <c r="AB136" s="613">
        <f t="shared" si="211"/>
        <v>0</v>
      </c>
      <c r="AC136" s="613">
        <f t="shared" si="212"/>
        <v>2863</v>
      </c>
      <c r="AD136" s="613">
        <f t="shared" si="213"/>
        <v>0</v>
      </c>
      <c r="AE136" s="613">
        <f t="shared" si="214"/>
        <v>1390</v>
      </c>
      <c r="AF136" s="613">
        <f t="shared" si="215"/>
        <v>0</v>
      </c>
      <c r="AG136" s="613">
        <f t="shared" si="216"/>
        <v>79</v>
      </c>
      <c r="AH136" s="406">
        <f t="shared" si="217"/>
        <v>0</v>
      </c>
      <c r="AI136" s="613">
        <f t="shared" si="218"/>
        <v>42</v>
      </c>
      <c r="AJ136" s="613">
        <f t="shared" si="219"/>
        <v>0</v>
      </c>
      <c r="AK136" s="613">
        <f t="shared" si="220"/>
        <v>0</v>
      </c>
      <c r="AL136" s="613">
        <f t="shared" si="221"/>
        <v>0</v>
      </c>
      <c r="AM136" s="613">
        <f t="shared" si="222"/>
        <v>0</v>
      </c>
      <c r="AN136" s="613">
        <f t="shared" si="223"/>
        <v>1</v>
      </c>
      <c r="AO136" s="613">
        <f t="shared" si="224"/>
        <v>0</v>
      </c>
      <c r="AP136" s="406">
        <f t="shared" si="225"/>
        <v>9</v>
      </c>
      <c r="AQ136" s="406">
        <f t="shared" si="226"/>
        <v>1</v>
      </c>
      <c r="AR136" s="613">
        <f t="shared" si="227"/>
        <v>0</v>
      </c>
      <c r="AS136" s="613">
        <f t="shared" si="228"/>
        <v>0</v>
      </c>
      <c r="AT136" s="613">
        <f t="shared" si="229"/>
        <v>0</v>
      </c>
      <c r="AU136" s="626">
        <f t="shared" si="230"/>
        <v>37195</v>
      </c>
      <c r="AV136" s="75" t="str">
        <f t="shared" si="231"/>
        <v>490EPS041</v>
      </c>
      <c r="AW136" s="872" t="s">
        <v>669</v>
      </c>
      <c r="AX136" s="872">
        <v>490</v>
      </c>
      <c r="AY136" s="872" t="s">
        <v>598</v>
      </c>
      <c r="AZ136" s="873">
        <v>127</v>
      </c>
    </row>
    <row r="137" spans="2:52" ht="15" customHeight="1">
      <c r="B137" s="31" t="str">
        <f>CONCATENATE(Y138,$Z$3)</f>
        <v>380EPS010</v>
      </c>
      <c r="C137" s="31" t="str">
        <f>CONCATENATE(Y138,$AA$3)</f>
        <v>380EPS037</v>
      </c>
      <c r="D137" s="31" t="str">
        <f>CONCATENATE(Y138,$AB$3)</f>
        <v>380EPS016</v>
      </c>
      <c r="E137" s="31" t="str">
        <f>CONCATENATE(Y138,$AC$3)</f>
        <v>380EPS002</v>
      </c>
      <c r="F137" s="31" t="str">
        <f t="shared" si="183"/>
        <v>380EPS005</v>
      </c>
      <c r="G137" s="31" t="str">
        <f t="shared" si="184"/>
        <v>380EPS040</v>
      </c>
      <c r="H137" s="31" t="str">
        <f>CONCATENATE(Y138,$AF$3)</f>
        <v>380ESSC24</v>
      </c>
      <c r="I137" s="31" t="str">
        <f>CONCATENATE(Y138,$AG$3)</f>
        <v>380EAS016</v>
      </c>
      <c r="J137" s="31" t="str">
        <f>CONCATENATE(Y138,$AH$3)</f>
        <v>380EPS042</v>
      </c>
      <c r="K137" s="31" t="str">
        <f>CONCATENATE(Y138,$AI$3)</f>
        <v>380EAS027</v>
      </c>
      <c r="L137" s="31" t="str">
        <f>CONCATENATE(Y138,$AJ$3)</f>
        <v>380ESSC91</v>
      </c>
      <c r="M137" s="31" t="str">
        <f>CONCATENATE(Y138,$AK$3)</f>
        <v>380EPS008</v>
      </c>
      <c r="N137" s="31" t="str">
        <f>CONCATENATE(Y138,$AL$3)</f>
        <v>380EPSIC3</v>
      </c>
      <c r="O137" s="31" t="str">
        <f>CONCATENATE(Y138,$AM$3)</f>
        <v>380EPS018</v>
      </c>
      <c r="P137" s="31" t="str">
        <f>CONCATENATE(Y138,$AN$3)</f>
        <v>380ESSC07</v>
      </c>
      <c r="Q137" s="31" t="str">
        <f>CONCATENATE(Y138,$AO$3)</f>
        <v>380EPS017</v>
      </c>
      <c r="R137" s="31" t="str">
        <f>CONCATENATE(Y138,$AP$3)</f>
        <v>380EPS041</v>
      </c>
      <c r="S137" s="31" t="str">
        <f>CONCATENATE(Y138,$AQ$3)</f>
        <v>380EPS048</v>
      </c>
      <c r="T137" s="31" t="str">
        <f>CONCATENATE(Y138,$AR$3)</f>
        <v>380CCFC55</v>
      </c>
      <c r="U137" s="31" t="str">
        <f>CONCATENATE(Y138,$AS$3)</f>
        <v>380EPS012</v>
      </c>
      <c r="V137" s="31" t="str">
        <f>CONCATENATE(Y138,$AT$3)</f>
        <v>380EPS001</v>
      </c>
      <c r="W137" s="449" t="s">
        <v>430</v>
      </c>
      <c r="X137" s="447" t="s">
        <v>681</v>
      </c>
      <c r="Y137" s="495">
        <v>360</v>
      </c>
      <c r="Z137" s="612">
        <f t="shared" si="209"/>
        <v>165134</v>
      </c>
      <c r="AA137" s="613">
        <f t="shared" si="210"/>
        <v>30143</v>
      </c>
      <c r="AB137" s="613">
        <f t="shared" si="211"/>
        <v>6726</v>
      </c>
      <c r="AC137" s="613">
        <f t="shared" si="212"/>
        <v>49825</v>
      </c>
      <c r="AD137" s="613">
        <f t="shared" si="213"/>
        <v>6674</v>
      </c>
      <c r="AE137" s="613">
        <f t="shared" si="214"/>
        <v>3281</v>
      </c>
      <c r="AF137" s="613">
        <f t="shared" si="215"/>
        <v>377</v>
      </c>
      <c r="AG137" s="613">
        <f t="shared" si="216"/>
        <v>302</v>
      </c>
      <c r="AH137" s="406">
        <f t="shared" si="217"/>
        <v>57</v>
      </c>
      <c r="AI137" s="613">
        <f t="shared" si="218"/>
        <v>0</v>
      </c>
      <c r="AJ137" s="613">
        <f t="shared" si="219"/>
        <v>0</v>
      </c>
      <c r="AK137" s="613">
        <f t="shared" si="220"/>
        <v>0</v>
      </c>
      <c r="AL137" s="613">
        <f t="shared" si="221"/>
        <v>0</v>
      </c>
      <c r="AM137" s="613">
        <f t="shared" si="222"/>
        <v>88</v>
      </c>
      <c r="AN137" s="613">
        <f t="shared" si="223"/>
        <v>0</v>
      </c>
      <c r="AO137" s="613">
        <f t="shared" si="224"/>
        <v>1</v>
      </c>
      <c r="AP137" s="406">
        <f t="shared" si="225"/>
        <v>128</v>
      </c>
      <c r="AQ137" s="406">
        <f t="shared" si="226"/>
        <v>0</v>
      </c>
      <c r="AR137" s="613">
        <f t="shared" si="227"/>
        <v>0</v>
      </c>
      <c r="AS137" s="613">
        <f t="shared" si="228"/>
        <v>0</v>
      </c>
      <c r="AT137" s="613">
        <f t="shared" si="229"/>
        <v>0</v>
      </c>
      <c r="AU137" s="626">
        <f t="shared" si="230"/>
        <v>262551</v>
      </c>
      <c r="AV137" s="75" t="str">
        <f t="shared" si="231"/>
        <v>490EPS042</v>
      </c>
      <c r="AW137" s="872" t="s">
        <v>669</v>
      </c>
      <c r="AX137" s="872">
        <v>490</v>
      </c>
      <c r="AY137" s="872" t="s">
        <v>559</v>
      </c>
      <c r="AZ137" s="873">
        <v>3</v>
      </c>
    </row>
    <row r="138" spans="2:52" ht="15" customHeight="1">
      <c r="B138" s="31" t="str">
        <f>CONCATENATE(Y139,$Z$3)</f>
        <v>631EPS010</v>
      </c>
      <c r="C138" s="31" t="str">
        <f>CONCATENATE(Y139,$AA$3)</f>
        <v>631EPS037</v>
      </c>
      <c r="D138" s="31" t="str">
        <f>CONCATENATE(Y139,$AB$3)</f>
        <v>631EPS016</v>
      </c>
      <c r="E138" s="31" t="str">
        <f>CONCATENATE(Y139,$AC$3)</f>
        <v>631EPS002</v>
      </c>
      <c r="F138" s="31" t="str">
        <f t="shared" si="183"/>
        <v>631EPS005</v>
      </c>
      <c r="G138" s="31" t="str">
        <f t="shared" si="184"/>
        <v>631EPS040</v>
      </c>
      <c r="H138" s="31" t="str">
        <f>CONCATENATE(Y139,$AF$3)</f>
        <v>631ESSC24</v>
      </c>
      <c r="I138" s="31" t="str">
        <f>CONCATENATE(Y139,$AG$3)</f>
        <v>631EAS016</v>
      </c>
      <c r="J138" s="31" t="str">
        <f>CONCATENATE(Y139,$AH$3)</f>
        <v>631EPS042</v>
      </c>
      <c r="K138" s="31" t="str">
        <f>CONCATENATE(Y139,$AI$3)</f>
        <v>631EAS027</v>
      </c>
      <c r="L138" s="31" t="str">
        <f>CONCATENATE(Y139,$AJ$3)</f>
        <v>631ESSC91</v>
      </c>
      <c r="M138" s="31" t="str">
        <f>CONCATENATE(Y139,$AK$3)</f>
        <v>631EPS008</v>
      </c>
      <c r="N138" s="31" t="str">
        <f>CONCATENATE(Y139,$AL$3)</f>
        <v>631EPSIC3</v>
      </c>
      <c r="O138" s="31" t="str">
        <f>CONCATENATE(Y139,$AM$3)</f>
        <v>631EPS018</v>
      </c>
      <c r="P138" s="31" t="str">
        <f>CONCATENATE(Y139,$AN$3)</f>
        <v>631ESSC07</v>
      </c>
      <c r="Q138" s="31" t="str">
        <f>CONCATENATE(Y139,$AO$3)</f>
        <v>631EPS017</v>
      </c>
      <c r="R138" s="31" t="str">
        <f>CONCATENATE(Y139,$AP$3)</f>
        <v>631EPS041</v>
      </c>
      <c r="S138" s="31" t="str">
        <f>CONCATENATE(Y139,$AQ$3)</f>
        <v>631EPS048</v>
      </c>
      <c r="T138" s="31" t="str">
        <f>CONCATENATE(Y139,$AR$3)</f>
        <v>631CCFC55</v>
      </c>
      <c r="U138" s="31" t="str">
        <f>CONCATENATE(Y139,$AS$3)</f>
        <v>631EPS012</v>
      </c>
      <c r="V138" s="31" t="str">
        <f>CONCATENATE(Y139,$AT$3)</f>
        <v>631EPS001</v>
      </c>
      <c r="W138" s="449" t="s">
        <v>431</v>
      </c>
      <c r="X138" s="447" t="s">
        <v>681</v>
      </c>
      <c r="Y138" s="495">
        <v>380</v>
      </c>
      <c r="Z138" s="612">
        <f t="shared" si="209"/>
        <v>36052</v>
      </c>
      <c r="AA138" s="613">
        <f t="shared" si="210"/>
        <v>5206</v>
      </c>
      <c r="AB138" s="613">
        <f t="shared" si="211"/>
        <v>0</v>
      </c>
      <c r="AC138" s="613">
        <f t="shared" si="212"/>
        <v>0</v>
      </c>
      <c r="AD138" s="613">
        <f t="shared" si="213"/>
        <v>8</v>
      </c>
      <c r="AE138" s="613">
        <f t="shared" si="214"/>
        <v>1027</v>
      </c>
      <c r="AF138" s="613">
        <f t="shared" si="215"/>
        <v>1</v>
      </c>
      <c r="AG138" s="613">
        <f t="shared" si="216"/>
        <v>113</v>
      </c>
      <c r="AH138" s="406">
        <f t="shared" si="217"/>
        <v>0</v>
      </c>
      <c r="AI138" s="613">
        <f t="shared" si="218"/>
        <v>0</v>
      </c>
      <c r="AJ138" s="613">
        <f t="shared" si="219"/>
        <v>0</v>
      </c>
      <c r="AK138" s="613">
        <f t="shared" si="220"/>
        <v>0</v>
      </c>
      <c r="AL138" s="613">
        <f t="shared" si="221"/>
        <v>0</v>
      </c>
      <c r="AM138" s="613">
        <f t="shared" si="222"/>
        <v>1</v>
      </c>
      <c r="AN138" s="613">
        <f t="shared" si="223"/>
        <v>0</v>
      </c>
      <c r="AO138" s="613">
        <f t="shared" si="224"/>
        <v>0</v>
      </c>
      <c r="AP138" s="406">
        <f t="shared" si="225"/>
        <v>29</v>
      </c>
      <c r="AQ138" s="406">
        <f t="shared" si="226"/>
        <v>0</v>
      </c>
      <c r="AR138" s="613">
        <f t="shared" si="227"/>
        <v>0</v>
      </c>
      <c r="AS138" s="613">
        <f t="shared" si="228"/>
        <v>0</v>
      </c>
      <c r="AT138" s="613">
        <f t="shared" si="229"/>
        <v>0</v>
      </c>
      <c r="AU138" s="626">
        <f t="shared" si="230"/>
        <v>42408</v>
      </c>
      <c r="AV138" s="75" t="str">
        <f t="shared" si="231"/>
        <v>490EPSIC3</v>
      </c>
      <c r="AW138" s="872" t="s">
        <v>669</v>
      </c>
      <c r="AX138" s="872">
        <v>490</v>
      </c>
      <c r="AY138" s="872" t="s">
        <v>567</v>
      </c>
      <c r="AZ138" s="873">
        <v>30</v>
      </c>
    </row>
    <row r="139" spans="2:52" ht="15" customHeight="1" thickBot="1">
      <c r="W139" s="450" t="s">
        <v>432</v>
      </c>
      <c r="X139" s="451" t="s">
        <v>681</v>
      </c>
      <c r="Y139" s="497">
        <v>631</v>
      </c>
      <c r="Z139" s="614">
        <f t="shared" si="209"/>
        <v>61826</v>
      </c>
      <c r="AA139" s="613">
        <f t="shared" si="210"/>
        <v>5661</v>
      </c>
      <c r="AB139" s="615">
        <f t="shared" si="211"/>
        <v>2053</v>
      </c>
      <c r="AC139" s="615">
        <f t="shared" si="212"/>
        <v>1</v>
      </c>
      <c r="AD139" s="615">
        <f t="shared" si="213"/>
        <v>14</v>
      </c>
      <c r="AE139" s="615">
        <f t="shared" si="214"/>
        <v>806</v>
      </c>
      <c r="AF139" s="613">
        <f t="shared" si="215"/>
        <v>0</v>
      </c>
      <c r="AG139" s="615">
        <f t="shared" si="216"/>
        <v>184</v>
      </c>
      <c r="AH139" s="445">
        <f t="shared" si="217"/>
        <v>0</v>
      </c>
      <c r="AI139" s="615">
        <f t="shared" si="218"/>
        <v>0</v>
      </c>
      <c r="AJ139" s="615">
        <f t="shared" si="219"/>
        <v>0</v>
      </c>
      <c r="AK139" s="615">
        <f t="shared" si="220"/>
        <v>0</v>
      </c>
      <c r="AL139" s="615">
        <f t="shared" si="221"/>
        <v>0</v>
      </c>
      <c r="AM139" s="615">
        <f t="shared" si="222"/>
        <v>1</v>
      </c>
      <c r="AN139" s="613">
        <f t="shared" si="223"/>
        <v>0</v>
      </c>
      <c r="AO139" s="615">
        <f t="shared" si="224"/>
        <v>0</v>
      </c>
      <c r="AP139" s="445">
        <f t="shared" si="225"/>
        <v>29</v>
      </c>
      <c r="AQ139" s="406">
        <f t="shared" si="226"/>
        <v>0</v>
      </c>
      <c r="AR139" s="613">
        <f t="shared" si="227"/>
        <v>0</v>
      </c>
      <c r="AS139" s="613">
        <f t="shared" si="228"/>
        <v>0</v>
      </c>
      <c r="AT139" s="613">
        <f t="shared" si="229"/>
        <v>0</v>
      </c>
      <c r="AU139" s="626">
        <f t="shared" si="230"/>
        <v>70546</v>
      </c>
      <c r="AV139" s="75" t="str">
        <f t="shared" si="231"/>
        <v>490ESSC24</v>
      </c>
      <c r="AW139" s="872" t="s">
        <v>669</v>
      </c>
      <c r="AX139" s="872">
        <v>490</v>
      </c>
      <c r="AY139" s="872" t="s">
        <v>600</v>
      </c>
      <c r="AZ139" s="873">
        <v>420</v>
      </c>
    </row>
    <row r="140" spans="2:52" ht="15" customHeight="1">
      <c r="AV140" s="75" t="str">
        <f t="shared" si="231"/>
        <v>659EPS010</v>
      </c>
      <c r="AW140" s="872" t="s">
        <v>669</v>
      </c>
      <c r="AX140" s="872">
        <v>659</v>
      </c>
      <c r="AY140" s="872" t="s">
        <v>553</v>
      </c>
      <c r="AZ140" s="873">
        <v>5</v>
      </c>
    </row>
    <row r="141" spans="2:52" ht="15" customHeight="1">
      <c r="W141" s="246" t="s">
        <v>433</v>
      </c>
      <c r="X141" s="982" t="str">
        <f>'1. Población_Afiliada_Regimen'!B140</f>
        <v>SISPRO-BODEGA DE DATOS DICIEMBRE 2021</v>
      </c>
      <c r="Y141" s="982"/>
      <c r="AV141" s="75" t="str">
        <f t="shared" si="231"/>
        <v>659EPS037</v>
      </c>
      <c r="AW141" s="872" t="s">
        <v>669</v>
      </c>
      <c r="AX141" s="872">
        <v>659</v>
      </c>
      <c r="AY141" s="872" t="s">
        <v>554</v>
      </c>
      <c r="AZ141" s="873">
        <v>1147</v>
      </c>
    </row>
    <row r="142" spans="2:52" ht="15" customHeight="1">
      <c r="W142" s="248"/>
      <c r="X142" s="983" t="str">
        <f>'1. Población_Afiliada_Regimen'!B141</f>
        <v>PROYECCIÓN DANE 2021</v>
      </c>
      <c r="Y142" s="983"/>
      <c r="AV142" s="75" t="str">
        <f t="shared" si="231"/>
        <v>659EPS040</v>
      </c>
      <c r="AW142" s="872" t="s">
        <v>669</v>
      </c>
      <c r="AX142" s="872">
        <v>659</v>
      </c>
      <c r="AY142" s="872" t="s">
        <v>557</v>
      </c>
      <c r="AZ142" s="873">
        <v>255</v>
      </c>
    </row>
    <row r="143" spans="2:52" ht="15" customHeight="1">
      <c r="W143" s="249" t="s">
        <v>436</v>
      </c>
      <c r="X143" s="984" t="s">
        <v>437</v>
      </c>
      <c r="Y143" s="984"/>
      <c r="AV143" s="75" t="str">
        <f t="shared" si="231"/>
        <v>659EPS041</v>
      </c>
      <c r="AW143" s="872" t="s">
        <v>669</v>
      </c>
      <c r="AX143" s="872">
        <v>659</v>
      </c>
      <c r="AY143" s="872" t="s">
        <v>598</v>
      </c>
      <c r="AZ143" s="873">
        <v>48</v>
      </c>
    </row>
    <row r="144" spans="2:52" ht="15" customHeight="1">
      <c r="AV144" s="75" t="str">
        <f t="shared" si="231"/>
        <v>659EPS048</v>
      </c>
      <c r="AW144" s="872" t="s">
        <v>669</v>
      </c>
      <c r="AX144" s="872">
        <v>659</v>
      </c>
      <c r="AY144" s="872" t="s">
        <v>599</v>
      </c>
      <c r="AZ144" s="873">
        <v>1</v>
      </c>
    </row>
    <row r="145" spans="48:52" ht="15" customHeight="1">
      <c r="AV145" s="75" t="str">
        <f t="shared" si="231"/>
        <v>659EPSIC3</v>
      </c>
      <c r="AW145" s="872" t="s">
        <v>669</v>
      </c>
      <c r="AX145" s="872">
        <v>659</v>
      </c>
      <c r="AY145" s="872" t="s">
        <v>567</v>
      </c>
      <c r="AZ145" s="873">
        <v>36</v>
      </c>
    </row>
    <row r="146" spans="48:52" ht="15" customHeight="1">
      <c r="AV146" s="75" t="str">
        <f t="shared" si="231"/>
        <v>665EPS010</v>
      </c>
      <c r="AW146" s="872" t="s">
        <v>669</v>
      </c>
      <c r="AX146" s="872">
        <v>665</v>
      </c>
      <c r="AY146" s="872" t="s">
        <v>553</v>
      </c>
      <c r="AZ146" s="873">
        <v>2</v>
      </c>
    </row>
    <row r="147" spans="48:52" ht="15" customHeight="1">
      <c r="AV147" s="75" t="str">
        <f t="shared" si="231"/>
        <v>665EPS016</v>
      </c>
      <c r="AW147" s="872" t="s">
        <v>669</v>
      </c>
      <c r="AX147" s="872">
        <v>665</v>
      </c>
      <c r="AY147" s="872" t="s">
        <v>556</v>
      </c>
      <c r="AZ147" s="873">
        <v>361</v>
      </c>
    </row>
    <row r="148" spans="48:52" ht="15" customHeight="1">
      <c r="AV148" s="75" t="str">
        <f t="shared" si="231"/>
        <v>665EPS037</v>
      </c>
      <c r="AW148" s="872" t="s">
        <v>669</v>
      </c>
      <c r="AX148" s="872">
        <v>665</v>
      </c>
      <c r="AY148" s="872" t="s">
        <v>554</v>
      </c>
      <c r="AZ148" s="873">
        <v>1288</v>
      </c>
    </row>
    <row r="149" spans="48:52" ht="15" customHeight="1">
      <c r="AV149" s="75" t="str">
        <f t="shared" si="231"/>
        <v>665EPS040</v>
      </c>
      <c r="AW149" s="872" t="s">
        <v>669</v>
      </c>
      <c r="AX149" s="872">
        <v>665</v>
      </c>
      <c r="AY149" s="872" t="s">
        <v>557</v>
      </c>
      <c r="AZ149" s="873">
        <v>613</v>
      </c>
    </row>
    <row r="150" spans="48:52" ht="15" customHeight="1">
      <c r="AV150" s="75" t="str">
        <f t="shared" si="231"/>
        <v>665EPS041</v>
      </c>
      <c r="AW150" s="872" t="s">
        <v>669</v>
      </c>
      <c r="AX150" s="872">
        <v>665</v>
      </c>
      <c r="AY150" s="872" t="s">
        <v>598</v>
      </c>
      <c r="AZ150" s="873">
        <v>42</v>
      </c>
    </row>
    <row r="151" spans="48:52" ht="15" customHeight="1">
      <c r="AV151" s="75" t="str">
        <f t="shared" si="231"/>
        <v>665EPS042</v>
      </c>
      <c r="AW151" s="872" t="s">
        <v>669</v>
      </c>
      <c r="AX151" s="872">
        <v>665</v>
      </c>
      <c r="AY151" s="872" t="s">
        <v>559</v>
      </c>
      <c r="AZ151" s="873">
        <v>2</v>
      </c>
    </row>
    <row r="152" spans="48:52" ht="15" customHeight="1">
      <c r="AV152" s="75" t="str">
        <f t="shared" si="231"/>
        <v>665ESSC24</v>
      </c>
      <c r="AW152" s="872" t="s">
        <v>669</v>
      </c>
      <c r="AX152" s="872">
        <v>665</v>
      </c>
      <c r="AY152" s="872" t="s">
        <v>600</v>
      </c>
      <c r="AZ152" s="873">
        <v>184</v>
      </c>
    </row>
    <row r="153" spans="48:52" ht="15" customHeight="1">
      <c r="AV153" s="75" t="str">
        <f t="shared" si="231"/>
        <v>837EAS016</v>
      </c>
      <c r="AW153" s="872" t="s">
        <v>669</v>
      </c>
      <c r="AX153" s="872">
        <v>837</v>
      </c>
      <c r="AY153" s="872" t="s">
        <v>560</v>
      </c>
      <c r="AZ153" s="873">
        <v>1</v>
      </c>
    </row>
    <row r="154" spans="48:52" ht="15" customHeight="1">
      <c r="AV154" s="75" t="str">
        <f t="shared" si="231"/>
        <v>837EPS002</v>
      </c>
      <c r="AW154" s="872" t="s">
        <v>669</v>
      </c>
      <c r="AX154" s="872">
        <v>837</v>
      </c>
      <c r="AY154" s="872" t="s">
        <v>555</v>
      </c>
      <c r="AZ154" s="873">
        <v>181</v>
      </c>
    </row>
    <row r="155" spans="48:52" ht="15" customHeight="1">
      <c r="AV155" s="75" t="str">
        <f t="shared" si="231"/>
        <v>837EPS005</v>
      </c>
      <c r="AW155" s="872" t="s">
        <v>669</v>
      </c>
      <c r="AX155" s="872">
        <v>837</v>
      </c>
      <c r="AY155" s="872" t="s">
        <v>558</v>
      </c>
      <c r="AZ155" s="873">
        <v>1</v>
      </c>
    </row>
    <row r="156" spans="48:52" ht="15" customHeight="1">
      <c r="AV156" s="75" t="str">
        <f t="shared" si="231"/>
        <v>837EPS010</v>
      </c>
      <c r="AW156" s="872" t="s">
        <v>669</v>
      </c>
      <c r="AX156" s="872">
        <v>837</v>
      </c>
      <c r="AY156" s="872" t="s">
        <v>553</v>
      </c>
      <c r="AZ156" s="873">
        <v>15826</v>
      </c>
    </row>
    <row r="157" spans="48:52" ht="15" customHeight="1">
      <c r="AV157" s="75" t="str">
        <f t="shared" si="231"/>
        <v>837EPS016</v>
      </c>
      <c r="AW157" s="872" t="s">
        <v>669</v>
      </c>
      <c r="AX157" s="872">
        <v>837</v>
      </c>
      <c r="AY157" s="872" t="s">
        <v>556</v>
      </c>
      <c r="AZ157" s="873">
        <v>7575</v>
      </c>
    </row>
    <row r="158" spans="48:52" ht="15" customHeight="1">
      <c r="AV158" s="75" t="str">
        <f t="shared" si="231"/>
        <v>837EPS018</v>
      </c>
      <c r="AW158" s="872" t="s">
        <v>669</v>
      </c>
      <c r="AX158" s="872">
        <v>837</v>
      </c>
      <c r="AY158" s="872" t="s">
        <v>568</v>
      </c>
      <c r="AZ158" s="873">
        <v>2</v>
      </c>
    </row>
    <row r="159" spans="48:52" ht="15" customHeight="1">
      <c r="AV159" s="75" t="str">
        <f t="shared" si="231"/>
        <v>837EPS037</v>
      </c>
      <c r="AW159" s="872" t="s">
        <v>669</v>
      </c>
      <c r="AX159" s="872">
        <v>837</v>
      </c>
      <c r="AY159" s="872" t="s">
        <v>554</v>
      </c>
      <c r="AZ159" s="873">
        <v>17088</v>
      </c>
    </row>
    <row r="160" spans="48:52" ht="15" customHeight="1">
      <c r="AV160" s="75" t="str">
        <f t="shared" si="231"/>
        <v>837EPS040</v>
      </c>
      <c r="AW160" s="872" t="s">
        <v>669</v>
      </c>
      <c r="AX160" s="872">
        <v>837</v>
      </c>
      <c r="AY160" s="872" t="s">
        <v>557</v>
      </c>
      <c r="AZ160" s="873">
        <v>1106</v>
      </c>
    </row>
    <row r="161" spans="48:52" ht="15" customHeight="1">
      <c r="AV161" s="75" t="str">
        <f t="shared" si="231"/>
        <v>837EPS041</v>
      </c>
      <c r="AW161" s="872" t="s">
        <v>669</v>
      </c>
      <c r="AX161" s="872">
        <v>837</v>
      </c>
      <c r="AY161" s="872" t="s">
        <v>598</v>
      </c>
      <c r="AZ161" s="873">
        <v>476</v>
      </c>
    </row>
    <row r="162" spans="48:52" ht="15" customHeight="1">
      <c r="AV162" s="75" t="str">
        <f t="shared" si="231"/>
        <v>837EPSIC3</v>
      </c>
      <c r="AW162" s="872" t="s">
        <v>669</v>
      </c>
      <c r="AX162" s="872">
        <v>837</v>
      </c>
      <c r="AY162" s="872" t="s">
        <v>567</v>
      </c>
      <c r="AZ162" s="873">
        <v>44</v>
      </c>
    </row>
    <row r="163" spans="48:52" ht="15" customHeight="1">
      <c r="AV163" s="75" t="str">
        <f t="shared" si="231"/>
        <v>837ESSC24</v>
      </c>
      <c r="AW163" s="872" t="s">
        <v>669</v>
      </c>
      <c r="AX163" s="872">
        <v>837</v>
      </c>
      <c r="AY163" s="872" t="s">
        <v>600</v>
      </c>
      <c r="AZ163" s="873">
        <v>429</v>
      </c>
    </row>
    <row r="164" spans="48:52" ht="15" customHeight="1">
      <c r="AV164" s="75" t="str">
        <f t="shared" si="231"/>
        <v>873EPS037</v>
      </c>
      <c r="AW164" s="872" t="s">
        <v>669</v>
      </c>
      <c r="AX164" s="872">
        <v>873</v>
      </c>
      <c r="AY164" s="872" t="s">
        <v>554</v>
      </c>
      <c r="AZ164" s="873">
        <v>53</v>
      </c>
    </row>
    <row r="165" spans="48:52" ht="15" customHeight="1">
      <c r="AV165" s="75" t="str">
        <f t="shared" si="231"/>
        <v>873EPS040</v>
      </c>
      <c r="AW165" s="872" t="s">
        <v>669</v>
      </c>
      <c r="AX165" s="872">
        <v>873</v>
      </c>
      <c r="AY165" s="872" t="s">
        <v>557</v>
      </c>
      <c r="AZ165" s="873">
        <v>191</v>
      </c>
    </row>
    <row r="166" spans="48:52" ht="15" customHeight="1">
      <c r="AV166" s="75" t="str">
        <f t="shared" si="231"/>
        <v>873EPSIC3</v>
      </c>
      <c r="AW166" s="872" t="s">
        <v>669</v>
      </c>
      <c r="AX166" s="872">
        <v>873</v>
      </c>
      <c r="AY166" s="872" t="s">
        <v>567</v>
      </c>
      <c r="AZ166" s="873">
        <v>19</v>
      </c>
    </row>
    <row r="167" spans="48:52" ht="15" customHeight="1">
      <c r="AV167" s="75" t="str">
        <f t="shared" si="231"/>
        <v>31EAS016</v>
      </c>
      <c r="AW167" s="872" t="s">
        <v>673</v>
      </c>
      <c r="AX167" s="872">
        <v>31</v>
      </c>
      <c r="AY167" s="872" t="s">
        <v>560</v>
      </c>
      <c r="AZ167" s="873">
        <v>5</v>
      </c>
    </row>
    <row r="168" spans="48:52" ht="15" customHeight="1">
      <c r="AV168" s="75" t="str">
        <f t="shared" si="231"/>
        <v>31EPS010</v>
      </c>
      <c r="AW168" s="872" t="s">
        <v>673</v>
      </c>
      <c r="AX168" s="872">
        <v>31</v>
      </c>
      <c r="AY168" s="872" t="s">
        <v>553</v>
      </c>
      <c r="AZ168" s="873">
        <v>9</v>
      </c>
    </row>
    <row r="169" spans="48:52" ht="15" customHeight="1">
      <c r="AV169" s="75" t="str">
        <f t="shared" si="231"/>
        <v>31EPS018</v>
      </c>
      <c r="AW169" s="872" t="s">
        <v>673</v>
      </c>
      <c r="AX169" s="872">
        <v>31</v>
      </c>
      <c r="AY169" s="872" t="s">
        <v>568</v>
      </c>
      <c r="AZ169" s="873">
        <v>1</v>
      </c>
    </row>
    <row r="170" spans="48:52" ht="15" customHeight="1">
      <c r="AV170" s="75" t="str">
        <f t="shared" si="231"/>
        <v>31EPS037</v>
      </c>
      <c r="AW170" s="872" t="s">
        <v>673</v>
      </c>
      <c r="AX170" s="872">
        <v>31</v>
      </c>
      <c r="AY170" s="872" t="s">
        <v>554</v>
      </c>
      <c r="AZ170" s="873">
        <v>2385</v>
      </c>
    </row>
    <row r="171" spans="48:52" ht="15" customHeight="1">
      <c r="AV171" s="75" t="str">
        <f t="shared" si="231"/>
        <v>31EPS040</v>
      </c>
      <c r="AW171" s="872" t="s">
        <v>673</v>
      </c>
      <c r="AX171" s="872">
        <v>31</v>
      </c>
      <c r="AY171" s="872" t="s">
        <v>557</v>
      </c>
      <c r="AZ171" s="873">
        <v>255</v>
      </c>
    </row>
    <row r="172" spans="48:52" ht="15" customHeight="1">
      <c r="AV172" s="75" t="str">
        <f t="shared" si="231"/>
        <v>31EPS041</v>
      </c>
      <c r="AW172" s="872" t="s">
        <v>673</v>
      </c>
      <c r="AX172" s="872">
        <v>31</v>
      </c>
      <c r="AY172" s="872" t="s">
        <v>598</v>
      </c>
      <c r="AZ172" s="873">
        <v>1</v>
      </c>
    </row>
    <row r="173" spans="48:52" ht="15" customHeight="1">
      <c r="AV173" s="75" t="str">
        <f t="shared" si="231"/>
        <v>31EPS042</v>
      </c>
      <c r="AW173" s="872" t="s">
        <v>673</v>
      </c>
      <c r="AX173" s="872">
        <v>31</v>
      </c>
      <c r="AY173" s="872" t="s">
        <v>559</v>
      </c>
      <c r="AZ173" s="873">
        <v>6</v>
      </c>
    </row>
    <row r="174" spans="48:52" ht="15" customHeight="1">
      <c r="AV174" s="75" t="str">
        <f t="shared" si="231"/>
        <v>31ESSC24</v>
      </c>
      <c r="AW174" s="872" t="s">
        <v>673</v>
      </c>
      <c r="AX174" s="872">
        <v>31</v>
      </c>
      <c r="AY174" s="872" t="s">
        <v>600</v>
      </c>
      <c r="AZ174" s="873">
        <v>1346</v>
      </c>
    </row>
    <row r="175" spans="48:52" ht="15" customHeight="1">
      <c r="AV175" s="75" t="str">
        <f t="shared" si="231"/>
        <v>40EPS010</v>
      </c>
      <c r="AW175" s="872" t="s">
        <v>673</v>
      </c>
      <c r="AX175" s="872">
        <v>40</v>
      </c>
      <c r="AY175" s="872" t="s">
        <v>553</v>
      </c>
      <c r="AZ175" s="873">
        <v>3</v>
      </c>
    </row>
    <row r="176" spans="48:52" ht="15" customHeight="1">
      <c r="AV176" s="75" t="str">
        <f t="shared" si="231"/>
        <v>40EPS037</v>
      </c>
      <c r="AW176" s="872" t="s">
        <v>673</v>
      </c>
      <c r="AX176" s="872">
        <v>40</v>
      </c>
      <c r="AY176" s="872" t="s">
        <v>554</v>
      </c>
      <c r="AZ176" s="873">
        <v>807</v>
      </c>
    </row>
    <row r="177" spans="48:52" ht="15" customHeight="1">
      <c r="AV177" s="75" t="str">
        <f t="shared" si="231"/>
        <v>40EPS040</v>
      </c>
      <c r="AW177" s="872" t="s">
        <v>673</v>
      </c>
      <c r="AX177" s="872">
        <v>40</v>
      </c>
      <c r="AY177" s="872" t="s">
        <v>557</v>
      </c>
      <c r="AZ177" s="873">
        <v>71</v>
      </c>
    </row>
    <row r="178" spans="48:52" ht="15" customHeight="1">
      <c r="AV178" s="75" t="str">
        <f t="shared" si="231"/>
        <v>40EPS041</v>
      </c>
      <c r="AW178" s="872" t="s">
        <v>673</v>
      </c>
      <c r="AX178" s="872">
        <v>40</v>
      </c>
      <c r="AY178" s="872" t="s">
        <v>598</v>
      </c>
      <c r="AZ178" s="873">
        <v>1</v>
      </c>
    </row>
    <row r="179" spans="48:52" ht="15" customHeight="1">
      <c r="AV179" s="75" t="str">
        <f t="shared" si="231"/>
        <v>40EPS042</v>
      </c>
      <c r="AW179" s="872" t="s">
        <v>673</v>
      </c>
      <c r="AX179" s="872">
        <v>40</v>
      </c>
      <c r="AY179" s="872" t="s">
        <v>559</v>
      </c>
      <c r="AZ179" s="873">
        <v>3</v>
      </c>
    </row>
    <row r="180" spans="48:52" ht="15" customHeight="1">
      <c r="AV180" s="75" t="str">
        <f t="shared" si="231"/>
        <v>40ESSC24</v>
      </c>
      <c r="AW180" s="872" t="s">
        <v>673</v>
      </c>
      <c r="AX180" s="872">
        <v>40</v>
      </c>
      <c r="AY180" s="872" t="s">
        <v>600</v>
      </c>
      <c r="AZ180" s="873">
        <v>796</v>
      </c>
    </row>
    <row r="181" spans="48:52" ht="15" customHeight="1">
      <c r="AV181" s="75" t="str">
        <f t="shared" si="231"/>
        <v>190EAS016</v>
      </c>
      <c r="AW181" s="872" t="s">
        <v>673</v>
      </c>
      <c r="AX181" s="872">
        <v>190</v>
      </c>
      <c r="AY181" s="872" t="s">
        <v>560</v>
      </c>
      <c r="AZ181" s="873">
        <v>2</v>
      </c>
    </row>
    <row r="182" spans="48:52" ht="15" customHeight="1">
      <c r="AV182" s="75" t="str">
        <f t="shared" si="231"/>
        <v>190EAS027</v>
      </c>
      <c r="AW182" s="872" t="s">
        <v>673</v>
      </c>
      <c r="AX182" s="872">
        <v>190</v>
      </c>
      <c r="AY182" s="872" t="s">
        <v>565</v>
      </c>
      <c r="AZ182" s="873">
        <v>112</v>
      </c>
    </row>
    <row r="183" spans="48:52" ht="15" customHeight="1">
      <c r="AV183" s="75" t="str">
        <f t="shared" si="231"/>
        <v>190EPS010</v>
      </c>
      <c r="AW183" s="872" t="s">
        <v>673</v>
      </c>
      <c r="AX183" s="872">
        <v>190</v>
      </c>
      <c r="AY183" s="872" t="s">
        <v>553</v>
      </c>
      <c r="AZ183" s="873">
        <v>6</v>
      </c>
    </row>
    <row r="184" spans="48:52" ht="15" customHeight="1">
      <c r="AV184" s="75" t="str">
        <f t="shared" si="231"/>
        <v>190EPS037</v>
      </c>
      <c r="AW184" s="872" t="s">
        <v>673</v>
      </c>
      <c r="AX184" s="872">
        <v>190</v>
      </c>
      <c r="AY184" s="872" t="s">
        <v>554</v>
      </c>
      <c r="AZ184" s="873">
        <v>2530</v>
      </c>
    </row>
    <row r="185" spans="48:52" ht="15" customHeight="1">
      <c r="AV185" s="75" t="str">
        <f t="shared" si="231"/>
        <v>190EPS040</v>
      </c>
      <c r="AW185" s="872" t="s">
        <v>673</v>
      </c>
      <c r="AX185" s="872">
        <v>190</v>
      </c>
      <c r="AY185" s="872" t="s">
        <v>557</v>
      </c>
      <c r="AZ185" s="873">
        <v>735</v>
      </c>
    </row>
    <row r="186" spans="48:52" ht="15" customHeight="1">
      <c r="AV186" s="75" t="str">
        <f t="shared" si="231"/>
        <v>190EPS041</v>
      </c>
      <c r="AW186" s="872" t="s">
        <v>673</v>
      </c>
      <c r="AX186" s="872">
        <v>190</v>
      </c>
      <c r="AY186" s="872" t="s">
        <v>598</v>
      </c>
      <c r="AZ186" s="873">
        <v>4</v>
      </c>
    </row>
    <row r="187" spans="48:52" ht="15" customHeight="1">
      <c r="AV187" s="75" t="str">
        <f t="shared" si="231"/>
        <v>604EPS010</v>
      </c>
      <c r="AW187" s="872" t="s">
        <v>673</v>
      </c>
      <c r="AX187" s="872">
        <v>604</v>
      </c>
      <c r="AY187" s="872" t="s">
        <v>553</v>
      </c>
      <c r="AZ187" s="873">
        <v>11</v>
      </c>
    </row>
    <row r="188" spans="48:52" ht="15" customHeight="1">
      <c r="AV188" s="75" t="str">
        <f t="shared" si="231"/>
        <v>604EPS037</v>
      </c>
      <c r="AW188" s="872" t="s">
        <v>673</v>
      </c>
      <c r="AX188" s="872">
        <v>604</v>
      </c>
      <c r="AY188" s="872" t="s">
        <v>554</v>
      </c>
      <c r="AZ188" s="873">
        <v>3338</v>
      </c>
    </row>
    <row r="189" spans="48:52" ht="15" customHeight="1">
      <c r="AV189" s="75" t="str">
        <f t="shared" si="231"/>
        <v>604EPS040</v>
      </c>
      <c r="AW189" s="872" t="s">
        <v>673</v>
      </c>
      <c r="AX189" s="872">
        <v>604</v>
      </c>
      <c r="AY189" s="872" t="s">
        <v>557</v>
      </c>
      <c r="AZ189" s="873">
        <v>493</v>
      </c>
    </row>
    <row r="190" spans="48:52" ht="15" customHeight="1">
      <c r="AV190" s="75" t="str">
        <f t="shared" si="231"/>
        <v>604EPS041</v>
      </c>
      <c r="AW190" s="872" t="s">
        <v>673</v>
      </c>
      <c r="AX190" s="872">
        <v>604</v>
      </c>
      <c r="AY190" s="872" t="s">
        <v>598</v>
      </c>
      <c r="AZ190" s="873">
        <v>7</v>
      </c>
    </row>
    <row r="191" spans="48:52" ht="15" customHeight="1">
      <c r="AV191" s="75" t="str">
        <f t="shared" si="231"/>
        <v>604EPS042</v>
      </c>
      <c r="AW191" s="872" t="s">
        <v>673</v>
      </c>
      <c r="AX191" s="872">
        <v>604</v>
      </c>
      <c r="AY191" s="872" t="s">
        <v>559</v>
      </c>
      <c r="AZ191" s="873">
        <v>12</v>
      </c>
    </row>
    <row r="192" spans="48:52" ht="15" customHeight="1">
      <c r="AV192" s="75" t="str">
        <f t="shared" si="231"/>
        <v>604ESSC24</v>
      </c>
      <c r="AW192" s="872" t="s">
        <v>673</v>
      </c>
      <c r="AX192" s="872">
        <v>604</v>
      </c>
      <c r="AY192" s="872" t="s">
        <v>600</v>
      </c>
      <c r="AZ192" s="873">
        <v>2116</v>
      </c>
    </row>
    <row r="193" spans="48:52" ht="15" customHeight="1">
      <c r="AV193" s="75" t="str">
        <f t="shared" si="231"/>
        <v>670EAS016</v>
      </c>
      <c r="AW193" s="872" t="s">
        <v>673</v>
      </c>
      <c r="AX193" s="872">
        <v>670</v>
      </c>
      <c r="AY193" s="872" t="s">
        <v>560</v>
      </c>
      <c r="AZ193" s="873">
        <v>3</v>
      </c>
    </row>
    <row r="194" spans="48:52" ht="15" customHeight="1">
      <c r="AV194" s="75" t="str">
        <f t="shared" si="231"/>
        <v>670EPS010</v>
      </c>
      <c r="AW194" s="872" t="s">
        <v>673</v>
      </c>
      <c r="AX194" s="872">
        <v>670</v>
      </c>
      <c r="AY194" s="872" t="s">
        <v>553</v>
      </c>
      <c r="AZ194" s="873">
        <v>1</v>
      </c>
    </row>
    <row r="195" spans="48:52" ht="15" customHeight="1">
      <c r="AV195" s="75" t="str">
        <f t="shared" si="231"/>
        <v>670EPS037</v>
      </c>
      <c r="AW195" s="872" t="s">
        <v>673</v>
      </c>
      <c r="AX195" s="872">
        <v>670</v>
      </c>
      <c r="AY195" s="872" t="s">
        <v>554</v>
      </c>
      <c r="AZ195" s="873">
        <v>2743</v>
      </c>
    </row>
    <row r="196" spans="48:52" ht="15" customHeight="1">
      <c r="AV196" s="75" t="str">
        <f t="shared" si="231"/>
        <v>670EPS040</v>
      </c>
      <c r="AW196" s="872" t="s">
        <v>673</v>
      </c>
      <c r="AX196" s="872">
        <v>670</v>
      </c>
      <c r="AY196" s="872" t="s">
        <v>557</v>
      </c>
      <c r="AZ196" s="873">
        <v>950</v>
      </c>
    </row>
    <row r="197" spans="48:52" ht="15" customHeight="1">
      <c r="AV197" s="75" t="str">
        <f t="shared" si="231"/>
        <v>670EPS041</v>
      </c>
      <c r="AW197" s="872" t="s">
        <v>673</v>
      </c>
      <c r="AX197" s="872">
        <v>670</v>
      </c>
      <c r="AY197" s="872" t="s">
        <v>598</v>
      </c>
      <c r="AZ197" s="873">
        <v>6</v>
      </c>
    </row>
    <row r="198" spans="48:52" ht="15" customHeight="1">
      <c r="AV198" s="75" t="str">
        <f t="shared" si="231"/>
        <v>690EAS016</v>
      </c>
      <c r="AW198" s="872" t="s">
        <v>673</v>
      </c>
      <c r="AX198" s="872">
        <v>690</v>
      </c>
      <c r="AY198" s="872" t="s">
        <v>560</v>
      </c>
      <c r="AZ198" s="873">
        <v>2</v>
      </c>
    </row>
    <row r="199" spans="48:52" ht="15" customHeight="1">
      <c r="AV199" s="75" t="str">
        <f t="shared" ref="AV199:AV262" si="232">CONCATENATE(AX199,AY199)</f>
        <v>690EPS010</v>
      </c>
      <c r="AW199" s="872" t="s">
        <v>673</v>
      </c>
      <c r="AX199" s="872">
        <v>690</v>
      </c>
      <c r="AY199" s="872" t="s">
        <v>553</v>
      </c>
      <c r="AZ199" s="873">
        <v>1</v>
      </c>
    </row>
    <row r="200" spans="48:52" ht="15" customHeight="1">
      <c r="AV200" s="75" t="str">
        <f t="shared" si="232"/>
        <v>690EPS037</v>
      </c>
      <c r="AW200" s="872" t="s">
        <v>673</v>
      </c>
      <c r="AX200" s="872">
        <v>690</v>
      </c>
      <c r="AY200" s="872" t="s">
        <v>554</v>
      </c>
      <c r="AZ200" s="873">
        <v>1061</v>
      </c>
    </row>
    <row r="201" spans="48:52" ht="15" customHeight="1">
      <c r="AV201" s="75" t="str">
        <f t="shared" si="232"/>
        <v>690EPS040</v>
      </c>
      <c r="AW201" s="872" t="s">
        <v>673</v>
      </c>
      <c r="AX201" s="872">
        <v>690</v>
      </c>
      <c r="AY201" s="872" t="s">
        <v>557</v>
      </c>
      <c r="AZ201" s="873">
        <v>501</v>
      </c>
    </row>
    <row r="202" spans="48:52" ht="15" customHeight="1">
      <c r="AV202" s="75" t="str">
        <f t="shared" si="232"/>
        <v>690EPS041</v>
      </c>
      <c r="AW202" s="872" t="s">
        <v>673</v>
      </c>
      <c r="AX202" s="872">
        <v>690</v>
      </c>
      <c r="AY202" s="872" t="s">
        <v>598</v>
      </c>
      <c r="AZ202" s="873">
        <v>2</v>
      </c>
    </row>
    <row r="203" spans="48:52" ht="15" customHeight="1">
      <c r="AV203" s="75" t="str">
        <f t="shared" si="232"/>
        <v>690ESSC07</v>
      </c>
      <c r="AW203" s="872" t="s">
        <v>673</v>
      </c>
      <c r="AX203" s="872">
        <v>690</v>
      </c>
      <c r="AY203" s="872" t="s">
        <v>569</v>
      </c>
      <c r="AZ203" s="873">
        <v>1</v>
      </c>
    </row>
    <row r="204" spans="48:52" ht="15" customHeight="1">
      <c r="AV204" s="75" t="str">
        <f t="shared" si="232"/>
        <v>736EPS002</v>
      </c>
      <c r="AW204" s="872" t="s">
        <v>673</v>
      </c>
      <c r="AX204" s="872">
        <v>736</v>
      </c>
      <c r="AY204" s="872" t="s">
        <v>555</v>
      </c>
      <c r="AZ204" s="873">
        <v>1</v>
      </c>
    </row>
    <row r="205" spans="48:52" ht="15" customHeight="1">
      <c r="AV205" s="75" t="str">
        <f t="shared" si="232"/>
        <v>736EPS010</v>
      </c>
      <c r="AW205" s="872" t="s">
        <v>673</v>
      </c>
      <c r="AX205" s="872">
        <v>736</v>
      </c>
      <c r="AY205" s="872" t="s">
        <v>553</v>
      </c>
      <c r="AZ205" s="873">
        <v>11</v>
      </c>
    </row>
    <row r="206" spans="48:52" ht="15" customHeight="1">
      <c r="AV206" s="75" t="str">
        <f t="shared" si="232"/>
        <v>736EPS037</v>
      </c>
      <c r="AW206" s="872" t="s">
        <v>673</v>
      </c>
      <c r="AX206" s="872">
        <v>736</v>
      </c>
      <c r="AY206" s="872" t="s">
        <v>554</v>
      </c>
      <c r="AZ206" s="873">
        <v>10826</v>
      </c>
    </row>
    <row r="207" spans="48:52" ht="15" customHeight="1">
      <c r="AV207" s="75" t="str">
        <f t="shared" si="232"/>
        <v>736EPS040</v>
      </c>
      <c r="AW207" s="872" t="s">
        <v>673</v>
      </c>
      <c r="AX207" s="872">
        <v>736</v>
      </c>
      <c r="AY207" s="872" t="s">
        <v>557</v>
      </c>
      <c r="AZ207" s="873">
        <v>984</v>
      </c>
    </row>
    <row r="208" spans="48:52" ht="15" customHeight="1">
      <c r="AV208" s="75" t="str">
        <f t="shared" si="232"/>
        <v>736EPS041</v>
      </c>
      <c r="AW208" s="872" t="s">
        <v>673</v>
      </c>
      <c r="AX208" s="872">
        <v>736</v>
      </c>
      <c r="AY208" s="872" t="s">
        <v>598</v>
      </c>
      <c r="AZ208" s="873">
        <v>18</v>
      </c>
    </row>
    <row r="209" spans="48:52" ht="15" customHeight="1">
      <c r="AV209" s="75" t="str">
        <f t="shared" si="232"/>
        <v>736EPS042</v>
      </c>
      <c r="AW209" s="872" t="s">
        <v>673</v>
      </c>
      <c r="AX209" s="872">
        <v>736</v>
      </c>
      <c r="AY209" s="872" t="s">
        <v>559</v>
      </c>
      <c r="AZ209" s="873">
        <v>12</v>
      </c>
    </row>
    <row r="210" spans="48:52" ht="15" customHeight="1">
      <c r="AV210" s="75" t="str">
        <f t="shared" si="232"/>
        <v>736EPSIC3</v>
      </c>
      <c r="AW210" s="872" t="s">
        <v>673</v>
      </c>
      <c r="AX210" s="872">
        <v>736</v>
      </c>
      <c r="AY210" s="872" t="s">
        <v>567</v>
      </c>
      <c r="AZ210" s="873">
        <v>33</v>
      </c>
    </row>
    <row r="211" spans="48:52" ht="15" customHeight="1">
      <c r="AV211" s="75" t="str">
        <f t="shared" si="232"/>
        <v>736ESSC24</v>
      </c>
      <c r="AW211" s="872" t="s">
        <v>673</v>
      </c>
      <c r="AX211" s="872">
        <v>736</v>
      </c>
      <c r="AY211" s="872" t="s">
        <v>600</v>
      </c>
      <c r="AZ211" s="873">
        <v>3311</v>
      </c>
    </row>
    <row r="212" spans="48:52" ht="15" customHeight="1">
      <c r="AV212" s="75" t="str">
        <f t="shared" si="232"/>
        <v>858EAS016</v>
      </c>
      <c r="AW212" s="872" t="s">
        <v>673</v>
      </c>
      <c r="AX212" s="872">
        <v>858</v>
      </c>
      <c r="AY212" s="872" t="s">
        <v>560</v>
      </c>
      <c r="AZ212" s="873">
        <v>2</v>
      </c>
    </row>
    <row r="213" spans="48:52" ht="15" customHeight="1">
      <c r="AV213" s="75" t="str">
        <f t="shared" si="232"/>
        <v>858EPS002</v>
      </c>
      <c r="AW213" s="872" t="s">
        <v>673</v>
      </c>
      <c r="AX213" s="872">
        <v>858</v>
      </c>
      <c r="AY213" s="872" t="s">
        <v>555</v>
      </c>
      <c r="AZ213" s="873">
        <v>1</v>
      </c>
    </row>
    <row r="214" spans="48:52" ht="15" customHeight="1">
      <c r="AV214" s="75" t="str">
        <f t="shared" si="232"/>
        <v>858EPS010</v>
      </c>
      <c r="AW214" s="872" t="s">
        <v>673</v>
      </c>
      <c r="AX214" s="872">
        <v>858</v>
      </c>
      <c r="AY214" s="872" t="s">
        <v>553</v>
      </c>
      <c r="AZ214" s="873">
        <v>3</v>
      </c>
    </row>
    <row r="215" spans="48:52" ht="15" customHeight="1">
      <c r="AV215" s="75" t="str">
        <f t="shared" si="232"/>
        <v>858EPS037</v>
      </c>
      <c r="AW215" s="872" t="s">
        <v>673</v>
      </c>
      <c r="AX215" s="872">
        <v>858</v>
      </c>
      <c r="AY215" s="872" t="s">
        <v>554</v>
      </c>
      <c r="AZ215" s="873">
        <v>1893</v>
      </c>
    </row>
    <row r="216" spans="48:52" ht="15" customHeight="1">
      <c r="AV216" s="75" t="str">
        <f t="shared" si="232"/>
        <v>858EPS040</v>
      </c>
      <c r="AW216" s="872" t="s">
        <v>673</v>
      </c>
      <c r="AX216" s="872">
        <v>858</v>
      </c>
      <c r="AY216" s="872" t="s">
        <v>557</v>
      </c>
      <c r="AZ216" s="873">
        <v>646</v>
      </c>
    </row>
    <row r="217" spans="48:52" ht="15" customHeight="1">
      <c r="AV217" s="75" t="str">
        <f t="shared" si="232"/>
        <v>858EPS041</v>
      </c>
      <c r="AW217" s="872" t="s">
        <v>673</v>
      </c>
      <c r="AX217" s="872">
        <v>858</v>
      </c>
      <c r="AY217" s="872" t="s">
        <v>598</v>
      </c>
      <c r="AZ217" s="873">
        <v>2</v>
      </c>
    </row>
    <row r="218" spans="48:52" ht="15" customHeight="1">
      <c r="AV218" s="75" t="str">
        <f t="shared" si="232"/>
        <v>885EPS010</v>
      </c>
      <c r="AW218" s="872" t="s">
        <v>673</v>
      </c>
      <c r="AX218" s="872">
        <v>885</v>
      </c>
      <c r="AY218" s="872" t="s">
        <v>553</v>
      </c>
      <c r="AZ218" s="873">
        <v>1</v>
      </c>
    </row>
    <row r="219" spans="48:52" ht="15" customHeight="1">
      <c r="AV219" s="75" t="str">
        <f t="shared" si="232"/>
        <v>885EPS037</v>
      </c>
      <c r="AW219" s="872" t="s">
        <v>673</v>
      </c>
      <c r="AX219" s="872">
        <v>885</v>
      </c>
      <c r="AY219" s="872" t="s">
        <v>554</v>
      </c>
      <c r="AZ219" s="873">
        <v>734</v>
      </c>
    </row>
    <row r="220" spans="48:52" ht="15" customHeight="1">
      <c r="AV220" s="75" t="str">
        <f t="shared" si="232"/>
        <v>885EPS040</v>
      </c>
      <c r="AW220" s="872" t="s">
        <v>673</v>
      </c>
      <c r="AX220" s="872">
        <v>885</v>
      </c>
      <c r="AY220" s="872" t="s">
        <v>557</v>
      </c>
      <c r="AZ220" s="873">
        <v>127</v>
      </c>
    </row>
    <row r="221" spans="48:52" ht="15" customHeight="1">
      <c r="AV221" s="75" t="str">
        <f t="shared" si="232"/>
        <v>885EPS041</v>
      </c>
      <c r="AW221" s="872" t="s">
        <v>673</v>
      </c>
      <c r="AX221" s="872">
        <v>885</v>
      </c>
      <c r="AY221" s="872" t="s">
        <v>598</v>
      </c>
      <c r="AZ221" s="873">
        <v>31</v>
      </c>
    </row>
    <row r="222" spans="48:52" ht="15" customHeight="1">
      <c r="AV222" s="75" t="str">
        <f t="shared" si="232"/>
        <v>885ESSC24</v>
      </c>
      <c r="AW222" s="872" t="s">
        <v>673</v>
      </c>
      <c r="AX222" s="872">
        <v>885</v>
      </c>
      <c r="AY222" s="872" t="s">
        <v>600</v>
      </c>
      <c r="AZ222" s="873">
        <v>54</v>
      </c>
    </row>
    <row r="223" spans="48:52" ht="15" customHeight="1">
      <c r="AV223" s="75" t="str">
        <f t="shared" si="232"/>
        <v>890EAS016</v>
      </c>
      <c r="AW223" s="872" t="s">
        <v>673</v>
      </c>
      <c r="AX223" s="872">
        <v>890</v>
      </c>
      <c r="AY223" s="872" t="s">
        <v>560</v>
      </c>
      <c r="AZ223" s="873">
        <v>1</v>
      </c>
    </row>
    <row r="224" spans="48:52" ht="15" customHeight="1">
      <c r="AV224" s="75" t="str">
        <f t="shared" si="232"/>
        <v>890EPS002</v>
      </c>
      <c r="AW224" s="872" t="s">
        <v>673</v>
      </c>
      <c r="AX224" s="872">
        <v>890</v>
      </c>
      <c r="AY224" s="872" t="s">
        <v>555</v>
      </c>
      <c r="AZ224" s="873">
        <v>88</v>
      </c>
    </row>
    <row r="225" spans="48:52" ht="15" customHeight="1">
      <c r="AV225" s="75" t="str">
        <f t="shared" si="232"/>
        <v>890EPS010</v>
      </c>
      <c r="AW225" s="872" t="s">
        <v>673</v>
      </c>
      <c r="AX225" s="872">
        <v>890</v>
      </c>
      <c r="AY225" s="872" t="s">
        <v>553</v>
      </c>
      <c r="AZ225" s="873">
        <v>9</v>
      </c>
    </row>
    <row r="226" spans="48:52" ht="15" customHeight="1">
      <c r="AV226" s="75" t="str">
        <f t="shared" si="232"/>
        <v>890EPS037</v>
      </c>
      <c r="AW226" s="872" t="s">
        <v>673</v>
      </c>
      <c r="AX226" s="872">
        <v>890</v>
      </c>
      <c r="AY226" s="872" t="s">
        <v>554</v>
      </c>
      <c r="AZ226" s="873">
        <v>2284</v>
      </c>
    </row>
    <row r="227" spans="48:52" ht="15" customHeight="1">
      <c r="AV227" s="75" t="str">
        <f t="shared" si="232"/>
        <v>890EPS040</v>
      </c>
      <c r="AW227" s="872" t="s">
        <v>673</v>
      </c>
      <c r="AX227" s="872">
        <v>890</v>
      </c>
      <c r="AY227" s="872" t="s">
        <v>557</v>
      </c>
      <c r="AZ227" s="873">
        <v>425</v>
      </c>
    </row>
    <row r="228" spans="48:52" ht="15" customHeight="1">
      <c r="AV228" s="75" t="str">
        <f t="shared" si="232"/>
        <v>890EPS041</v>
      </c>
      <c r="AW228" s="872" t="s">
        <v>673</v>
      </c>
      <c r="AX228" s="872">
        <v>890</v>
      </c>
      <c r="AY228" s="872" t="s">
        <v>598</v>
      </c>
      <c r="AZ228" s="873">
        <v>7</v>
      </c>
    </row>
    <row r="229" spans="48:52" ht="15" customHeight="1">
      <c r="AV229" s="75" t="str">
        <f t="shared" si="232"/>
        <v>890EPS042</v>
      </c>
      <c r="AW229" s="872" t="s">
        <v>673</v>
      </c>
      <c r="AX229" s="872">
        <v>890</v>
      </c>
      <c r="AY229" s="872" t="s">
        <v>559</v>
      </c>
      <c r="AZ229" s="873">
        <v>7</v>
      </c>
    </row>
    <row r="230" spans="48:52" ht="15" customHeight="1">
      <c r="AV230" s="75" t="str">
        <f t="shared" si="232"/>
        <v>890ESSC24</v>
      </c>
      <c r="AW230" s="872" t="s">
        <v>673</v>
      </c>
      <c r="AX230" s="872">
        <v>890</v>
      </c>
      <c r="AY230" s="872" t="s">
        <v>600</v>
      </c>
      <c r="AZ230" s="873">
        <v>836</v>
      </c>
    </row>
    <row r="231" spans="48:52" ht="15" customHeight="1">
      <c r="AV231" s="75" t="str">
        <f t="shared" si="232"/>
        <v>4EPS010</v>
      </c>
      <c r="AW231" s="872" t="s">
        <v>674</v>
      </c>
      <c r="AX231" s="872">
        <v>4</v>
      </c>
      <c r="AY231" s="872" t="s">
        <v>553</v>
      </c>
      <c r="AZ231" s="873">
        <v>3</v>
      </c>
    </row>
    <row r="232" spans="48:52" ht="15" customHeight="1">
      <c r="AV232" s="75" t="str">
        <f t="shared" si="232"/>
        <v>4EPS037</v>
      </c>
      <c r="AW232" s="872" t="s">
        <v>674</v>
      </c>
      <c r="AX232" s="872">
        <v>4</v>
      </c>
      <c r="AY232" s="872" t="s">
        <v>554</v>
      </c>
      <c r="AZ232" s="873">
        <v>206</v>
      </c>
    </row>
    <row r="233" spans="48:52" ht="15" customHeight="1">
      <c r="AV233" s="75" t="str">
        <f t="shared" si="232"/>
        <v>4EPS040</v>
      </c>
      <c r="AW233" s="872" t="s">
        <v>674</v>
      </c>
      <c r="AX233" s="872">
        <v>4</v>
      </c>
      <c r="AY233" s="872" t="s">
        <v>557</v>
      </c>
      <c r="AZ233" s="873">
        <v>114</v>
      </c>
    </row>
    <row r="234" spans="48:52" ht="15" customHeight="1">
      <c r="AV234" s="75" t="str">
        <f t="shared" si="232"/>
        <v>4EPS041</v>
      </c>
      <c r="AW234" s="872" t="s">
        <v>674</v>
      </c>
      <c r="AX234" s="872">
        <v>4</v>
      </c>
      <c r="AY234" s="872" t="s">
        <v>598</v>
      </c>
      <c r="AZ234" s="873">
        <v>1</v>
      </c>
    </row>
    <row r="235" spans="48:52" ht="15" customHeight="1">
      <c r="AV235" s="75" t="str">
        <f t="shared" si="232"/>
        <v>42EAS016</v>
      </c>
      <c r="AW235" s="872" t="s">
        <v>674</v>
      </c>
      <c r="AX235" s="872">
        <v>42</v>
      </c>
      <c r="AY235" s="872" t="s">
        <v>560</v>
      </c>
      <c r="AZ235" s="873">
        <v>2</v>
      </c>
    </row>
    <row r="236" spans="48:52" ht="15" customHeight="1">
      <c r="AV236" s="75" t="str">
        <f t="shared" si="232"/>
        <v>42EPS002</v>
      </c>
      <c r="AW236" s="872" t="s">
        <v>674</v>
      </c>
      <c r="AX236" s="872">
        <v>42</v>
      </c>
      <c r="AY236" s="872" t="s">
        <v>555</v>
      </c>
      <c r="AZ236" s="873">
        <v>1</v>
      </c>
    </row>
    <row r="237" spans="48:52" ht="15" customHeight="1">
      <c r="AV237" s="75" t="str">
        <f t="shared" si="232"/>
        <v>42EPS010</v>
      </c>
      <c r="AW237" s="872" t="s">
        <v>674</v>
      </c>
      <c r="AX237" s="872">
        <v>42</v>
      </c>
      <c r="AY237" s="872" t="s">
        <v>553</v>
      </c>
      <c r="AZ237" s="873">
        <v>20</v>
      </c>
    </row>
    <row r="238" spans="48:52" ht="15" customHeight="1">
      <c r="AV238" s="75" t="str">
        <f t="shared" si="232"/>
        <v>42EPS018</v>
      </c>
      <c r="AW238" s="872" t="s">
        <v>674</v>
      </c>
      <c r="AX238" s="872">
        <v>42</v>
      </c>
      <c r="AY238" s="872" t="s">
        <v>568</v>
      </c>
      <c r="AZ238" s="873">
        <v>2</v>
      </c>
    </row>
    <row r="239" spans="48:52" ht="15" customHeight="1">
      <c r="AV239" s="75" t="str">
        <f t="shared" si="232"/>
        <v>42EPS037</v>
      </c>
      <c r="AW239" s="872" t="s">
        <v>674</v>
      </c>
      <c r="AX239" s="872">
        <v>42</v>
      </c>
      <c r="AY239" s="872" t="s">
        <v>554</v>
      </c>
      <c r="AZ239" s="873">
        <v>6213</v>
      </c>
    </row>
    <row r="240" spans="48:52" ht="15" customHeight="1">
      <c r="AV240" s="75" t="str">
        <f t="shared" si="232"/>
        <v>42EPS040</v>
      </c>
      <c r="AW240" s="872" t="s">
        <v>674</v>
      </c>
      <c r="AX240" s="872">
        <v>42</v>
      </c>
      <c r="AY240" s="872" t="s">
        <v>557</v>
      </c>
      <c r="AZ240" s="873">
        <v>694</v>
      </c>
    </row>
    <row r="241" spans="48:52" ht="15" customHeight="1">
      <c r="AV241" s="75" t="str">
        <f t="shared" si="232"/>
        <v>42EPS041</v>
      </c>
      <c r="AW241" s="872" t="s">
        <v>674</v>
      </c>
      <c r="AX241" s="872">
        <v>42</v>
      </c>
      <c r="AY241" s="872" t="s">
        <v>598</v>
      </c>
      <c r="AZ241" s="873">
        <v>17</v>
      </c>
    </row>
    <row r="242" spans="48:52" ht="15" customHeight="1">
      <c r="AV242" s="75" t="str">
        <f t="shared" si="232"/>
        <v>42EPS042</v>
      </c>
      <c r="AW242" s="872" t="s">
        <v>674</v>
      </c>
      <c r="AX242" s="872">
        <v>42</v>
      </c>
      <c r="AY242" s="872" t="s">
        <v>559</v>
      </c>
      <c r="AZ242" s="873">
        <v>13</v>
      </c>
    </row>
    <row r="243" spans="48:52" ht="15" customHeight="1">
      <c r="AV243" s="75" t="str">
        <f t="shared" si="232"/>
        <v>42ESSC24</v>
      </c>
      <c r="AW243" s="872" t="s">
        <v>674</v>
      </c>
      <c r="AX243" s="872">
        <v>42</v>
      </c>
      <c r="AY243" s="872" t="s">
        <v>600</v>
      </c>
      <c r="AZ243" s="873">
        <v>2077</v>
      </c>
    </row>
    <row r="244" spans="48:52" ht="15" customHeight="1">
      <c r="AV244" s="75" t="str">
        <f t="shared" si="232"/>
        <v>42ESSC91</v>
      </c>
      <c r="AW244" s="872" t="s">
        <v>674</v>
      </c>
      <c r="AX244" s="872">
        <v>42</v>
      </c>
      <c r="AY244" s="872" t="s">
        <v>562</v>
      </c>
      <c r="AZ244" s="873">
        <v>28</v>
      </c>
    </row>
    <row r="245" spans="48:52" ht="15" customHeight="1">
      <c r="AV245" s="75" t="str">
        <f t="shared" si="232"/>
        <v>44EPS010</v>
      </c>
      <c r="AW245" s="872" t="s">
        <v>674</v>
      </c>
      <c r="AX245" s="872">
        <v>44</v>
      </c>
      <c r="AY245" s="872" t="s">
        <v>553</v>
      </c>
      <c r="AZ245" s="873">
        <v>1</v>
      </c>
    </row>
    <row r="246" spans="48:52" ht="15" customHeight="1">
      <c r="AV246" s="75" t="str">
        <f t="shared" si="232"/>
        <v>44EPS037</v>
      </c>
      <c r="AW246" s="872" t="s">
        <v>674</v>
      </c>
      <c r="AX246" s="872">
        <v>44</v>
      </c>
      <c r="AY246" s="872" t="s">
        <v>554</v>
      </c>
      <c r="AZ246" s="873">
        <v>1077</v>
      </c>
    </row>
    <row r="247" spans="48:52" ht="15" customHeight="1">
      <c r="AV247" s="75" t="str">
        <f t="shared" si="232"/>
        <v>44EPS040</v>
      </c>
      <c r="AW247" s="872" t="s">
        <v>674</v>
      </c>
      <c r="AX247" s="872">
        <v>44</v>
      </c>
      <c r="AY247" s="872" t="s">
        <v>557</v>
      </c>
      <c r="AZ247" s="873">
        <v>301</v>
      </c>
    </row>
    <row r="248" spans="48:52" ht="15" customHeight="1">
      <c r="AV248" s="75" t="str">
        <f t="shared" si="232"/>
        <v>59EPS002</v>
      </c>
      <c r="AW248" s="872" t="s">
        <v>674</v>
      </c>
      <c r="AX248" s="872">
        <v>59</v>
      </c>
      <c r="AY248" s="872" t="s">
        <v>555</v>
      </c>
      <c r="AZ248" s="873">
        <v>61</v>
      </c>
    </row>
    <row r="249" spans="48:52" ht="15" customHeight="1">
      <c r="AV249" s="75" t="str">
        <f t="shared" si="232"/>
        <v>59EPS005</v>
      </c>
      <c r="AW249" s="872" t="s">
        <v>674</v>
      </c>
      <c r="AX249" s="872">
        <v>59</v>
      </c>
      <c r="AY249" s="872" t="s">
        <v>558</v>
      </c>
      <c r="AZ249" s="873">
        <v>1</v>
      </c>
    </row>
    <row r="250" spans="48:52" ht="15" customHeight="1">
      <c r="AV250" s="75" t="str">
        <f t="shared" si="232"/>
        <v>59EPS010</v>
      </c>
      <c r="AW250" s="872" t="s">
        <v>674</v>
      </c>
      <c r="AX250" s="872">
        <v>59</v>
      </c>
      <c r="AY250" s="872" t="s">
        <v>553</v>
      </c>
      <c r="AZ250" s="873">
        <v>2</v>
      </c>
    </row>
    <row r="251" spans="48:52" ht="15" customHeight="1">
      <c r="AV251" s="75" t="str">
        <f t="shared" si="232"/>
        <v>59EPS018</v>
      </c>
      <c r="AW251" s="872" t="s">
        <v>674</v>
      </c>
      <c r="AX251" s="872">
        <v>59</v>
      </c>
      <c r="AY251" s="872" t="s">
        <v>568</v>
      </c>
      <c r="AZ251" s="873">
        <v>1</v>
      </c>
    </row>
    <row r="252" spans="48:52" ht="15" customHeight="1">
      <c r="AV252" s="75" t="str">
        <f t="shared" si="232"/>
        <v>59EPS037</v>
      </c>
      <c r="AW252" s="872" t="s">
        <v>674</v>
      </c>
      <c r="AX252" s="872">
        <v>59</v>
      </c>
      <c r="AY252" s="872" t="s">
        <v>554</v>
      </c>
      <c r="AZ252" s="873">
        <v>598</v>
      </c>
    </row>
    <row r="253" spans="48:52" ht="15" customHeight="1">
      <c r="AV253" s="75" t="str">
        <f t="shared" si="232"/>
        <v>59EPS040</v>
      </c>
      <c r="AW253" s="872" t="s">
        <v>674</v>
      </c>
      <c r="AX253" s="872">
        <v>59</v>
      </c>
      <c r="AY253" s="872" t="s">
        <v>557</v>
      </c>
      <c r="AZ253" s="873">
        <v>53</v>
      </c>
    </row>
    <row r="254" spans="48:52" ht="15" customHeight="1">
      <c r="AV254" s="75" t="str">
        <f t="shared" si="232"/>
        <v>59EPS041</v>
      </c>
      <c r="AW254" s="872" t="s">
        <v>674</v>
      </c>
      <c r="AX254" s="872">
        <v>59</v>
      </c>
      <c r="AY254" s="872" t="s">
        <v>598</v>
      </c>
      <c r="AZ254" s="873">
        <v>12</v>
      </c>
    </row>
    <row r="255" spans="48:52" ht="15" customHeight="1">
      <c r="AV255" s="75" t="str">
        <f t="shared" si="232"/>
        <v>59EPS042</v>
      </c>
      <c r="AW255" s="872" t="s">
        <v>674</v>
      </c>
      <c r="AX255" s="872">
        <v>59</v>
      </c>
      <c r="AY255" s="872" t="s">
        <v>559</v>
      </c>
      <c r="AZ255" s="873">
        <v>4</v>
      </c>
    </row>
    <row r="256" spans="48:52" ht="15" customHeight="1">
      <c r="AV256" s="75" t="str">
        <f t="shared" si="232"/>
        <v>59ESSC24</v>
      </c>
      <c r="AW256" s="872" t="s">
        <v>674</v>
      </c>
      <c r="AX256" s="872">
        <v>59</v>
      </c>
      <c r="AY256" s="872" t="s">
        <v>600</v>
      </c>
      <c r="AZ256" s="873">
        <v>232</v>
      </c>
    </row>
    <row r="257" spans="48:52" ht="15" customHeight="1">
      <c r="AV257" s="75" t="str">
        <f t="shared" si="232"/>
        <v>113EPS010</v>
      </c>
      <c r="AW257" s="872" t="s">
        <v>674</v>
      </c>
      <c r="AX257" s="872">
        <v>113</v>
      </c>
      <c r="AY257" s="872" t="s">
        <v>553</v>
      </c>
      <c r="AZ257" s="873">
        <v>8</v>
      </c>
    </row>
    <row r="258" spans="48:52" ht="15" customHeight="1">
      <c r="AV258" s="75" t="str">
        <f t="shared" si="232"/>
        <v>113EPS037</v>
      </c>
      <c r="AW258" s="872" t="s">
        <v>674</v>
      </c>
      <c r="AX258" s="872">
        <v>113</v>
      </c>
      <c r="AY258" s="872" t="s">
        <v>554</v>
      </c>
      <c r="AZ258" s="873">
        <v>1477</v>
      </c>
    </row>
    <row r="259" spans="48:52" ht="15" customHeight="1">
      <c r="AV259" s="75" t="str">
        <f t="shared" si="232"/>
        <v>113EPS040</v>
      </c>
      <c r="AW259" s="872" t="s">
        <v>674</v>
      </c>
      <c r="AX259" s="872">
        <v>113</v>
      </c>
      <c r="AY259" s="872" t="s">
        <v>557</v>
      </c>
      <c r="AZ259" s="873">
        <v>500</v>
      </c>
    </row>
    <row r="260" spans="48:52" ht="15" customHeight="1">
      <c r="AV260" s="75" t="str">
        <f t="shared" si="232"/>
        <v>113ESSC91</v>
      </c>
      <c r="AW260" s="872" t="s">
        <v>674</v>
      </c>
      <c r="AX260" s="872">
        <v>113</v>
      </c>
      <c r="AY260" s="872" t="s">
        <v>562</v>
      </c>
      <c r="AZ260" s="873">
        <v>35</v>
      </c>
    </row>
    <row r="261" spans="48:52" ht="15" customHeight="1">
      <c r="AV261" s="75" t="str">
        <f t="shared" si="232"/>
        <v>125EPS010</v>
      </c>
      <c r="AW261" s="872" t="s">
        <v>674</v>
      </c>
      <c r="AX261" s="872">
        <v>125</v>
      </c>
      <c r="AY261" s="872" t="s">
        <v>553</v>
      </c>
      <c r="AZ261" s="873">
        <v>3</v>
      </c>
    </row>
    <row r="262" spans="48:52" ht="15" customHeight="1">
      <c r="AV262" s="75" t="str">
        <f t="shared" si="232"/>
        <v>125EPS037</v>
      </c>
      <c r="AW262" s="872" t="s">
        <v>674</v>
      </c>
      <c r="AX262" s="872">
        <v>125</v>
      </c>
      <c r="AY262" s="872" t="s">
        <v>554</v>
      </c>
      <c r="AZ262" s="873">
        <v>413</v>
      </c>
    </row>
    <row r="263" spans="48:52" ht="15" customHeight="1">
      <c r="AV263" s="75" t="str">
        <f t="shared" ref="AV263:AV326" si="233">CONCATENATE(AX263,AY263)</f>
        <v>125EPS040</v>
      </c>
      <c r="AW263" s="872" t="s">
        <v>674</v>
      </c>
      <c r="AX263" s="872">
        <v>125</v>
      </c>
      <c r="AY263" s="872" t="s">
        <v>557</v>
      </c>
      <c r="AZ263" s="873">
        <v>185</v>
      </c>
    </row>
    <row r="264" spans="48:52" ht="15" customHeight="1">
      <c r="AV264" s="75" t="str">
        <f t="shared" si="233"/>
        <v>125EPS041</v>
      </c>
      <c r="AW264" s="872" t="s">
        <v>674</v>
      </c>
      <c r="AX264" s="872">
        <v>125</v>
      </c>
      <c r="AY264" s="872" t="s">
        <v>598</v>
      </c>
      <c r="AZ264" s="873">
        <v>1</v>
      </c>
    </row>
    <row r="265" spans="48:52" ht="15" customHeight="1">
      <c r="AV265" s="75" t="str">
        <f t="shared" si="233"/>
        <v>138EPS010</v>
      </c>
      <c r="AW265" s="872" t="s">
        <v>674</v>
      </c>
      <c r="AX265" s="872">
        <v>138</v>
      </c>
      <c r="AY265" s="872" t="s">
        <v>553</v>
      </c>
      <c r="AZ265" s="873">
        <v>4</v>
      </c>
    </row>
    <row r="266" spans="48:52" ht="15" customHeight="1">
      <c r="AV266" s="75" t="str">
        <f t="shared" si="233"/>
        <v>138EPS037</v>
      </c>
      <c r="AW266" s="872" t="s">
        <v>674</v>
      </c>
      <c r="AX266" s="872">
        <v>138</v>
      </c>
      <c r="AY266" s="872" t="s">
        <v>554</v>
      </c>
      <c r="AZ266" s="873">
        <v>1730</v>
      </c>
    </row>
    <row r="267" spans="48:52" ht="15" customHeight="1">
      <c r="AV267" s="75" t="str">
        <f t="shared" si="233"/>
        <v>138EPS040</v>
      </c>
      <c r="AW267" s="872" t="s">
        <v>674</v>
      </c>
      <c r="AX267" s="872">
        <v>138</v>
      </c>
      <c r="AY267" s="872" t="s">
        <v>557</v>
      </c>
      <c r="AZ267" s="873">
        <v>1029</v>
      </c>
    </row>
    <row r="268" spans="48:52" ht="15" customHeight="1">
      <c r="AV268" s="75" t="str">
        <f t="shared" si="233"/>
        <v>138EPS041</v>
      </c>
      <c r="AW268" s="872" t="s">
        <v>674</v>
      </c>
      <c r="AX268" s="872">
        <v>138</v>
      </c>
      <c r="AY268" s="872" t="s">
        <v>598</v>
      </c>
      <c r="AZ268" s="873">
        <v>1</v>
      </c>
    </row>
    <row r="269" spans="48:52" ht="15" customHeight="1">
      <c r="AV269" s="75" t="str">
        <f t="shared" si="233"/>
        <v>234EPS010</v>
      </c>
      <c r="AW269" s="872" t="s">
        <v>674</v>
      </c>
      <c r="AX269" s="872">
        <v>234</v>
      </c>
      <c r="AY269" s="872" t="s">
        <v>553</v>
      </c>
      <c r="AZ269" s="873">
        <v>2</v>
      </c>
    </row>
    <row r="270" spans="48:52" ht="15" customHeight="1">
      <c r="AV270" s="75" t="str">
        <f t="shared" si="233"/>
        <v>234EPS037</v>
      </c>
      <c r="AW270" s="872" t="s">
        <v>674</v>
      </c>
      <c r="AX270" s="872">
        <v>234</v>
      </c>
      <c r="AY270" s="872" t="s">
        <v>554</v>
      </c>
      <c r="AZ270" s="873">
        <v>1776</v>
      </c>
    </row>
    <row r="271" spans="48:52" ht="15" customHeight="1">
      <c r="AV271" s="75" t="str">
        <f t="shared" si="233"/>
        <v>234EPS040</v>
      </c>
      <c r="AW271" s="872" t="s">
        <v>674</v>
      </c>
      <c r="AX271" s="872">
        <v>234</v>
      </c>
      <c r="AY271" s="872" t="s">
        <v>557</v>
      </c>
      <c r="AZ271" s="873">
        <v>1</v>
      </c>
    </row>
    <row r="272" spans="48:52" ht="15" customHeight="1">
      <c r="AV272" s="75" t="str">
        <f t="shared" si="233"/>
        <v>234EPS041</v>
      </c>
      <c r="AW272" s="872" t="s">
        <v>674</v>
      </c>
      <c r="AX272" s="872">
        <v>234</v>
      </c>
      <c r="AY272" s="872" t="s">
        <v>598</v>
      </c>
      <c r="AZ272" s="873">
        <v>7</v>
      </c>
    </row>
    <row r="273" spans="48:52" ht="15" customHeight="1">
      <c r="AV273" s="75" t="str">
        <f t="shared" si="233"/>
        <v>234EPS042</v>
      </c>
      <c r="AW273" s="872" t="s">
        <v>674</v>
      </c>
      <c r="AX273" s="872">
        <v>234</v>
      </c>
      <c r="AY273" s="872" t="s">
        <v>559</v>
      </c>
      <c r="AZ273" s="873">
        <v>16</v>
      </c>
    </row>
    <row r="274" spans="48:52" ht="15" customHeight="1">
      <c r="AV274" s="75" t="str">
        <f t="shared" si="233"/>
        <v>234EPSIC3</v>
      </c>
      <c r="AW274" s="872" t="s">
        <v>674</v>
      </c>
      <c r="AX274" s="872">
        <v>234</v>
      </c>
      <c r="AY274" s="872" t="s">
        <v>567</v>
      </c>
      <c r="AZ274" s="873">
        <v>121</v>
      </c>
    </row>
    <row r="275" spans="48:52" ht="15" customHeight="1">
      <c r="AV275" s="75" t="str">
        <f t="shared" si="233"/>
        <v>234ESSC24</v>
      </c>
      <c r="AW275" s="872" t="s">
        <v>674</v>
      </c>
      <c r="AX275" s="872">
        <v>234</v>
      </c>
      <c r="AY275" s="872" t="s">
        <v>600</v>
      </c>
      <c r="AZ275" s="873">
        <v>1748</v>
      </c>
    </row>
    <row r="276" spans="48:52" ht="15" customHeight="1">
      <c r="AV276" s="75" t="str">
        <f t="shared" si="233"/>
        <v>240EAS016</v>
      </c>
      <c r="AW276" s="872" t="s">
        <v>674</v>
      </c>
      <c r="AX276" s="872">
        <v>240</v>
      </c>
      <c r="AY276" s="872" t="s">
        <v>560</v>
      </c>
      <c r="AZ276" s="873">
        <v>6</v>
      </c>
    </row>
    <row r="277" spans="48:52" ht="15" customHeight="1">
      <c r="AV277" s="75" t="str">
        <f t="shared" si="233"/>
        <v>240EPS010</v>
      </c>
      <c r="AW277" s="872" t="s">
        <v>674</v>
      </c>
      <c r="AX277" s="872">
        <v>240</v>
      </c>
      <c r="AY277" s="872" t="s">
        <v>553</v>
      </c>
      <c r="AZ277" s="873">
        <v>8</v>
      </c>
    </row>
    <row r="278" spans="48:52" ht="15" customHeight="1">
      <c r="AV278" s="75" t="str">
        <f t="shared" si="233"/>
        <v>240EPS018</v>
      </c>
      <c r="AW278" s="872" t="s">
        <v>674</v>
      </c>
      <c r="AX278" s="872">
        <v>240</v>
      </c>
      <c r="AY278" s="872" t="s">
        <v>568</v>
      </c>
      <c r="AZ278" s="873">
        <v>3</v>
      </c>
    </row>
    <row r="279" spans="48:52" ht="15" customHeight="1">
      <c r="AV279" s="75" t="str">
        <f t="shared" si="233"/>
        <v>240EPS037</v>
      </c>
      <c r="AW279" s="872" t="s">
        <v>674</v>
      </c>
      <c r="AX279" s="872">
        <v>240</v>
      </c>
      <c r="AY279" s="872" t="s">
        <v>554</v>
      </c>
      <c r="AZ279" s="873">
        <v>1369</v>
      </c>
    </row>
    <row r="280" spans="48:52" ht="15" customHeight="1">
      <c r="AV280" s="75" t="str">
        <f t="shared" si="233"/>
        <v>240EPS040</v>
      </c>
      <c r="AW280" s="872" t="s">
        <v>674</v>
      </c>
      <c r="AX280" s="872">
        <v>240</v>
      </c>
      <c r="AY280" s="872" t="s">
        <v>557</v>
      </c>
      <c r="AZ280" s="873">
        <v>424</v>
      </c>
    </row>
    <row r="281" spans="48:52" ht="15" customHeight="1">
      <c r="AV281" s="75" t="str">
        <f t="shared" si="233"/>
        <v>240EPS041</v>
      </c>
      <c r="AW281" s="872" t="s">
        <v>674</v>
      </c>
      <c r="AX281" s="872">
        <v>240</v>
      </c>
      <c r="AY281" s="872" t="s">
        <v>598</v>
      </c>
      <c r="AZ281" s="873">
        <v>4</v>
      </c>
    </row>
    <row r="282" spans="48:52" ht="15" customHeight="1">
      <c r="AV282" s="75" t="str">
        <f t="shared" si="233"/>
        <v>284EPS010</v>
      </c>
      <c r="AW282" s="872" t="s">
        <v>674</v>
      </c>
      <c r="AX282" s="872">
        <v>284</v>
      </c>
      <c r="AY282" s="872" t="s">
        <v>553</v>
      </c>
      <c r="AZ282" s="873">
        <v>3</v>
      </c>
    </row>
    <row r="283" spans="48:52" ht="15" customHeight="1">
      <c r="AV283" s="75" t="str">
        <f t="shared" si="233"/>
        <v>284EPS037</v>
      </c>
      <c r="AW283" s="872" t="s">
        <v>674</v>
      </c>
      <c r="AX283" s="872">
        <v>284</v>
      </c>
      <c r="AY283" s="872" t="s">
        <v>554</v>
      </c>
      <c r="AZ283" s="873">
        <v>1465</v>
      </c>
    </row>
    <row r="284" spans="48:52" ht="15" customHeight="1">
      <c r="AV284" s="75" t="str">
        <f t="shared" si="233"/>
        <v>284EPS040</v>
      </c>
      <c r="AW284" s="872" t="s">
        <v>674</v>
      </c>
      <c r="AX284" s="872">
        <v>284</v>
      </c>
      <c r="AY284" s="872" t="s">
        <v>557</v>
      </c>
      <c r="AZ284" s="873">
        <v>194</v>
      </c>
    </row>
    <row r="285" spans="48:52" ht="15" customHeight="1">
      <c r="AV285" s="75" t="str">
        <f t="shared" si="233"/>
        <v>284EPS041</v>
      </c>
      <c r="AW285" s="872" t="s">
        <v>674</v>
      </c>
      <c r="AX285" s="872">
        <v>284</v>
      </c>
      <c r="AY285" s="872" t="s">
        <v>598</v>
      </c>
      <c r="AZ285" s="873">
        <v>4</v>
      </c>
    </row>
    <row r="286" spans="48:52" ht="15" customHeight="1">
      <c r="AV286" s="75" t="str">
        <f t="shared" si="233"/>
        <v>284EPS042</v>
      </c>
      <c r="AW286" s="872" t="s">
        <v>674</v>
      </c>
      <c r="AX286" s="872">
        <v>284</v>
      </c>
      <c r="AY286" s="872" t="s">
        <v>559</v>
      </c>
      <c r="AZ286" s="873">
        <v>25</v>
      </c>
    </row>
    <row r="287" spans="48:52" ht="15" customHeight="1">
      <c r="AV287" s="75" t="str">
        <f t="shared" si="233"/>
        <v>284EPSIC3</v>
      </c>
      <c r="AW287" s="872" t="s">
        <v>674</v>
      </c>
      <c r="AX287" s="872">
        <v>284</v>
      </c>
      <c r="AY287" s="872" t="s">
        <v>567</v>
      </c>
      <c r="AZ287" s="873">
        <v>45</v>
      </c>
    </row>
    <row r="288" spans="48:52" ht="15" customHeight="1">
      <c r="AV288" s="75" t="str">
        <f t="shared" si="233"/>
        <v>284ESSC24</v>
      </c>
      <c r="AW288" s="872" t="s">
        <v>674</v>
      </c>
      <c r="AX288" s="872">
        <v>284</v>
      </c>
      <c r="AY288" s="872" t="s">
        <v>600</v>
      </c>
      <c r="AZ288" s="873">
        <v>1427</v>
      </c>
    </row>
    <row r="289" spans="48:52" ht="15" customHeight="1">
      <c r="AV289" s="75" t="str">
        <f t="shared" si="233"/>
        <v>306EPS037</v>
      </c>
      <c r="AW289" s="872" t="s">
        <v>674</v>
      </c>
      <c r="AX289" s="872">
        <v>306</v>
      </c>
      <c r="AY289" s="872" t="s">
        <v>554</v>
      </c>
      <c r="AZ289" s="873">
        <v>749</v>
      </c>
    </row>
    <row r="290" spans="48:52" ht="15" customHeight="1">
      <c r="AV290" s="75" t="str">
        <f t="shared" si="233"/>
        <v>306EPS040</v>
      </c>
      <c r="AW290" s="872" t="s">
        <v>674</v>
      </c>
      <c r="AX290" s="872">
        <v>306</v>
      </c>
      <c r="AY290" s="872" t="s">
        <v>557</v>
      </c>
      <c r="AZ290" s="873">
        <v>7</v>
      </c>
    </row>
    <row r="291" spans="48:52" ht="15" customHeight="1">
      <c r="AV291" s="75" t="str">
        <f t="shared" si="233"/>
        <v>306EPS041</v>
      </c>
      <c r="AW291" s="872" t="s">
        <v>674</v>
      </c>
      <c r="AX291" s="872">
        <v>306</v>
      </c>
      <c r="AY291" s="872" t="s">
        <v>598</v>
      </c>
      <c r="AZ291" s="873">
        <v>1</v>
      </c>
    </row>
    <row r="292" spans="48:52" ht="15" customHeight="1">
      <c r="AV292" s="75" t="str">
        <f t="shared" si="233"/>
        <v>306ESSC91</v>
      </c>
      <c r="AW292" s="872" t="s">
        <v>674</v>
      </c>
      <c r="AX292" s="872">
        <v>306</v>
      </c>
      <c r="AY292" s="872" t="s">
        <v>562</v>
      </c>
      <c r="AZ292" s="873">
        <v>283</v>
      </c>
    </row>
    <row r="293" spans="48:52" ht="15" customHeight="1">
      <c r="AV293" s="75" t="str">
        <f t="shared" si="233"/>
        <v>347EAS016</v>
      </c>
      <c r="AW293" s="872" t="s">
        <v>674</v>
      </c>
      <c r="AX293" s="872">
        <v>347</v>
      </c>
      <c r="AY293" s="872" t="s">
        <v>560</v>
      </c>
      <c r="AZ293" s="873">
        <v>2</v>
      </c>
    </row>
    <row r="294" spans="48:52" ht="15" customHeight="1">
      <c r="AV294" s="75" t="str">
        <f t="shared" si="233"/>
        <v>347EPS010</v>
      </c>
      <c r="AW294" s="872" t="s">
        <v>674</v>
      </c>
      <c r="AX294" s="872">
        <v>347</v>
      </c>
      <c r="AY294" s="872" t="s">
        <v>553</v>
      </c>
      <c r="AZ294" s="873">
        <v>3</v>
      </c>
    </row>
    <row r="295" spans="48:52" ht="15" customHeight="1">
      <c r="AV295" s="75" t="str">
        <f t="shared" si="233"/>
        <v>347EPS037</v>
      </c>
      <c r="AW295" s="872" t="s">
        <v>674</v>
      </c>
      <c r="AX295" s="872">
        <v>347</v>
      </c>
      <c r="AY295" s="872" t="s">
        <v>554</v>
      </c>
      <c r="AZ295" s="873">
        <v>538</v>
      </c>
    </row>
    <row r="296" spans="48:52" ht="15" customHeight="1">
      <c r="AV296" s="75" t="str">
        <f t="shared" si="233"/>
        <v>347EPS040</v>
      </c>
      <c r="AW296" s="872" t="s">
        <v>674</v>
      </c>
      <c r="AX296" s="872">
        <v>347</v>
      </c>
      <c r="AY296" s="872" t="s">
        <v>557</v>
      </c>
      <c r="AZ296" s="873">
        <v>258</v>
      </c>
    </row>
    <row r="297" spans="48:52" ht="15" customHeight="1">
      <c r="AV297" s="75" t="str">
        <f t="shared" si="233"/>
        <v>411EAS016</v>
      </c>
      <c r="AW297" s="872" t="s">
        <v>674</v>
      </c>
      <c r="AX297" s="872">
        <v>411</v>
      </c>
      <c r="AY297" s="872" t="s">
        <v>560</v>
      </c>
      <c r="AZ297" s="873">
        <v>1</v>
      </c>
    </row>
    <row r="298" spans="48:52" ht="15" customHeight="1">
      <c r="AV298" s="75" t="str">
        <f t="shared" si="233"/>
        <v>411EPS010</v>
      </c>
      <c r="AW298" s="872" t="s">
        <v>674</v>
      </c>
      <c r="AX298" s="872">
        <v>411</v>
      </c>
      <c r="AY298" s="872" t="s">
        <v>553</v>
      </c>
      <c r="AZ298" s="873">
        <v>5</v>
      </c>
    </row>
    <row r="299" spans="48:52" ht="15" customHeight="1">
      <c r="AV299" s="75" t="str">
        <f t="shared" si="233"/>
        <v>411EPS037</v>
      </c>
      <c r="AW299" s="872" t="s">
        <v>674</v>
      </c>
      <c r="AX299" s="872">
        <v>411</v>
      </c>
      <c r="AY299" s="872" t="s">
        <v>554</v>
      </c>
      <c r="AZ299" s="873">
        <v>847</v>
      </c>
    </row>
    <row r="300" spans="48:52" ht="15" customHeight="1">
      <c r="AV300" s="75" t="str">
        <f t="shared" si="233"/>
        <v>411EPS040</v>
      </c>
      <c r="AW300" s="872" t="s">
        <v>674</v>
      </c>
      <c r="AX300" s="872">
        <v>411</v>
      </c>
      <c r="AY300" s="872" t="s">
        <v>557</v>
      </c>
      <c r="AZ300" s="873">
        <v>343</v>
      </c>
    </row>
    <row r="301" spans="48:52" ht="15" customHeight="1">
      <c r="AV301" s="75" t="str">
        <f t="shared" si="233"/>
        <v>501EPS010</v>
      </c>
      <c r="AW301" s="872" t="s">
        <v>674</v>
      </c>
      <c r="AX301" s="872">
        <v>501</v>
      </c>
      <c r="AY301" s="872" t="s">
        <v>553</v>
      </c>
      <c r="AZ301" s="873">
        <v>1</v>
      </c>
    </row>
    <row r="302" spans="48:52" ht="15" customHeight="1">
      <c r="AV302" s="75" t="str">
        <f t="shared" si="233"/>
        <v>501EPS037</v>
      </c>
      <c r="AW302" s="872" t="s">
        <v>674</v>
      </c>
      <c r="AX302" s="872">
        <v>501</v>
      </c>
      <c r="AY302" s="872" t="s">
        <v>554</v>
      </c>
      <c r="AZ302" s="873">
        <v>207</v>
      </c>
    </row>
    <row r="303" spans="48:52" ht="15" customHeight="1">
      <c r="AV303" s="75" t="str">
        <f t="shared" si="233"/>
        <v>501EPS040</v>
      </c>
      <c r="AW303" s="872" t="s">
        <v>674</v>
      </c>
      <c r="AX303" s="872">
        <v>501</v>
      </c>
      <c r="AY303" s="872" t="s">
        <v>557</v>
      </c>
      <c r="AZ303" s="873">
        <v>75</v>
      </c>
    </row>
    <row r="304" spans="48:52" ht="15" customHeight="1">
      <c r="AV304" s="75" t="str">
        <f t="shared" si="233"/>
        <v>543EPS010</v>
      </c>
      <c r="AW304" s="872" t="s">
        <v>674</v>
      </c>
      <c r="AX304" s="872">
        <v>543</v>
      </c>
      <c r="AY304" s="872" t="s">
        <v>553</v>
      </c>
      <c r="AZ304" s="873">
        <v>3</v>
      </c>
    </row>
    <row r="305" spans="48:52" ht="15" customHeight="1">
      <c r="AV305" s="75" t="str">
        <f t="shared" si="233"/>
        <v>543EPS037</v>
      </c>
      <c r="AW305" s="872" t="s">
        <v>674</v>
      </c>
      <c r="AX305" s="872">
        <v>543</v>
      </c>
      <c r="AY305" s="872" t="s">
        <v>554</v>
      </c>
      <c r="AZ305" s="873">
        <v>165</v>
      </c>
    </row>
    <row r="306" spans="48:52" ht="15" customHeight="1">
      <c r="AV306" s="75" t="str">
        <f t="shared" si="233"/>
        <v>543EPS040</v>
      </c>
      <c r="AW306" s="872" t="s">
        <v>674</v>
      </c>
      <c r="AX306" s="872">
        <v>543</v>
      </c>
      <c r="AY306" s="872" t="s">
        <v>557</v>
      </c>
      <c r="AZ306" s="873">
        <v>86</v>
      </c>
    </row>
    <row r="307" spans="48:52" ht="15" customHeight="1">
      <c r="AV307" s="75" t="str">
        <f t="shared" si="233"/>
        <v>543EPS042</v>
      </c>
      <c r="AW307" s="872" t="s">
        <v>674</v>
      </c>
      <c r="AX307" s="872">
        <v>543</v>
      </c>
      <c r="AY307" s="872" t="s">
        <v>559</v>
      </c>
      <c r="AZ307" s="873">
        <v>3</v>
      </c>
    </row>
    <row r="308" spans="48:52" ht="15" customHeight="1">
      <c r="AV308" s="75" t="str">
        <f t="shared" si="233"/>
        <v>543ESSC24</v>
      </c>
      <c r="AW308" s="872" t="s">
        <v>674</v>
      </c>
      <c r="AX308" s="872">
        <v>543</v>
      </c>
      <c r="AY308" s="872" t="s">
        <v>600</v>
      </c>
      <c r="AZ308" s="873">
        <v>322</v>
      </c>
    </row>
    <row r="309" spans="48:52" ht="15" customHeight="1">
      <c r="AV309" s="75" t="str">
        <f t="shared" si="233"/>
        <v>628EPS010</v>
      </c>
      <c r="AW309" s="872" t="s">
        <v>674</v>
      </c>
      <c r="AX309" s="872">
        <v>628</v>
      </c>
      <c r="AY309" s="872" t="s">
        <v>553</v>
      </c>
      <c r="AZ309" s="873">
        <v>4</v>
      </c>
    </row>
    <row r="310" spans="48:52" ht="15" customHeight="1">
      <c r="AV310" s="75" t="str">
        <f t="shared" si="233"/>
        <v>628EPS037</v>
      </c>
      <c r="AW310" s="872" t="s">
        <v>674</v>
      </c>
      <c r="AX310" s="872">
        <v>628</v>
      </c>
      <c r="AY310" s="872" t="s">
        <v>554</v>
      </c>
      <c r="AZ310" s="873">
        <v>490</v>
      </c>
    </row>
    <row r="311" spans="48:52" ht="15" customHeight="1">
      <c r="AV311" s="75" t="str">
        <f t="shared" si="233"/>
        <v>628EPS040</v>
      </c>
      <c r="AW311" s="872" t="s">
        <v>674</v>
      </c>
      <c r="AX311" s="872">
        <v>628</v>
      </c>
      <c r="AY311" s="872" t="s">
        <v>557</v>
      </c>
      <c r="AZ311" s="873">
        <v>201</v>
      </c>
    </row>
    <row r="312" spans="48:52" ht="15" customHeight="1">
      <c r="AV312" s="75" t="str">
        <f t="shared" si="233"/>
        <v>628EPS041</v>
      </c>
      <c r="AW312" s="872" t="s">
        <v>674</v>
      </c>
      <c r="AX312" s="872">
        <v>628</v>
      </c>
      <c r="AY312" s="872" t="s">
        <v>598</v>
      </c>
      <c r="AZ312" s="873">
        <v>1</v>
      </c>
    </row>
    <row r="313" spans="48:52" ht="15" customHeight="1">
      <c r="AV313" s="75" t="str">
        <f t="shared" si="233"/>
        <v>628ESSC91</v>
      </c>
      <c r="AW313" s="872" t="s">
        <v>674</v>
      </c>
      <c r="AX313" s="872">
        <v>628</v>
      </c>
      <c r="AY313" s="872" t="s">
        <v>562</v>
      </c>
      <c r="AZ313" s="873">
        <v>16</v>
      </c>
    </row>
    <row r="314" spans="48:52" ht="15" customHeight="1">
      <c r="AV314" s="75" t="str">
        <f t="shared" si="233"/>
        <v>656EPS005</v>
      </c>
      <c r="AW314" s="872" t="s">
        <v>674</v>
      </c>
      <c r="AX314" s="872">
        <v>656</v>
      </c>
      <c r="AY314" s="872" t="s">
        <v>558</v>
      </c>
      <c r="AZ314" s="873">
        <v>1</v>
      </c>
    </row>
    <row r="315" spans="48:52" ht="15" customHeight="1">
      <c r="AV315" s="75" t="str">
        <f t="shared" si="233"/>
        <v>656EPS010</v>
      </c>
      <c r="AW315" s="872" t="s">
        <v>674</v>
      </c>
      <c r="AX315" s="872">
        <v>656</v>
      </c>
      <c r="AY315" s="872" t="s">
        <v>553</v>
      </c>
      <c r="AZ315" s="873">
        <v>11</v>
      </c>
    </row>
    <row r="316" spans="48:52" ht="15" customHeight="1">
      <c r="AV316" s="75" t="str">
        <f t="shared" si="233"/>
        <v>656EPS037</v>
      </c>
      <c r="AW316" s="872" t="s">
        <v>674</v>
      </c>
      <c r="AX316" s="872">
        <v>656</v>
      </c>
      <c r="AY316" s="872" t="s">
        <v>554</v>
      </c>
      <c r="AZ316" s="873">
        <v>4327</v>
      </c>
    </row>
    <row r="317" spans="48:52" ht="15" customHeight="1">
      <c r="AV317" s="75" t="str">
        <f t="shared" si="233"/>
        <v>656EPS040</v>
      </c>
      <c r="AW317" s="872" t="s">
        <v>674</v>
      </c>
      <c r="AX317" s="872">
        <v>656</v>
      </c>
      <c r="AY317" s="872" t="s">
        <v>557</v>
      </c>
      <c r="AZ317" s="873">
        <v>564</v>
      </c>
    </row>
    <row r="318" spans="48:52" ht="15" customHeight="1">
      <c r="AV318" s="75" t="str">
        <f t="shared" si="233"/>
        <v>656EPS041</v>
      </c>
      <c r="AW318" s="872" t="s">
        <v>674</v>
      </c>
      <c r="AX318" s="872">
        <v>656</v>
      </c>
      <c r="AY318" s="872" t="s">
        <v>598</v>
      </c>
      <c r="AZ318" s="873">
        <v>2</v>
      </c>
    </row>
    <row r="319" spans="48:52" ht="15" customHeight="1">
      <c r="AV319" s="75" t="str">
        <f t="shared" si="233"/>
        <v>656ESSC91</v>
      </c>
      <c r="AW319" s="872" t="s">
        <v>674</v>
      </c>
      <c r="AX319" s="872">
        <v>656</v>
      </c>
      <c r="AY319" s="872" t="s">
        <v>562</v>
      </c>
      <c r="AZ319" s="873">
        <v>104</v>
      </c>
    </row>
    <row r="320" spans="48:52" ht="15" customHeight="1">
      <c r="AV320" s="75" t="str">
        <f t="shared" si="233"/>
        <v>761EAS016</v>
      </c>
      <c r="AW320" s="872" t="s">
        <v>674</v>
      </c>
      <c r="AX320" s="872">
        <v>761</v>
      </c>
      <c r="AY320" s="872" t="s">
        <v>560</v>
      </c>
      <c r="AZ320" s="873">
        <v>5</v>
      </c>
    </row>
    <row r="321" spans="48:52" ht="15" customHeight="1">
      <c r="AV321" s="75" t="str">
        <f t="shared" si="233"/>
        <v>761EPS010</v>
      </c>
      <c r="AW321" s="872" t="s">
        <v>674</v>
      </c>
      <c r="AX321" s="872">
        <v>761</v>
      </c>
      <c r="AY321" s="872" t="s">
        <v>553</v>
      </c>
      <c r="AZ321" s="873">
        <v>2</v>
      </c>
    </row>
    <row r="322" spans="48:52" ht="15" customHeight="1">
      <c r="AV322" s="75" t="str">
        <f t="shared" si="233"/>
        <v>761EPS037</v>
      </c>
      <c r="AW322" s="872" t="s">
        <v>674</v>
      </c>
      <c r="AX322" s="872">
        <v>761</v>
      </c>
      <c r="AY322" s="872" t="s">
        <v>554</v>
      </c>
      <c r="AZ322" s="873">
        <v>2404</v>
      </c>
    </row>
    <row r="323" spans="48:52" ht="15" customHeight="1">
      <c r="AV323" s="75" t="str">
        <f t="shared" si="233"/>
        <v>761EPS040</v>
      </c>
      <c r="AW323" s="872" t="s">
        <v>674</v>
      </c>
      <c r="AX323" s="872">
        <v>761</v>
      </c>
      <c r="AY323" s="872" t="s">
        <v>557</v>
      </c>
      <c r="AZ323" s="873">
        <v>627</v>
      </c>
    </row>
    <row r="324" spans="48:52" ht="15" customHeight="1">
      <c r="AV324" s="75" t="str">
        <f t="shared" si="233"/>
        <v>761EPS041</v>
      </c>
      <c r="AW324" s="872" t="s">
        <v>674</v>
      </c>
      <c r="AX324" s="872">
        <v>761</v>
      </c>
      <c r="AY324" s="872" t="s">
        <v>598</v>
      </c>
      <c r="AZ324" s="873">
        <v>1</v>
      </c>
    </row>
    <row r="325" spans="48:52" ht="15" customHeight="1">
      <c r="AV325" s="75" t="str">
        <f t="shared" si="233"/>
        <v>842EPS010</v>
      </c>
      <c r="AW325" s="872" t="s">
        <v>674</v>
      </c>
      <c r="AX325" s="872">
        <v>842</v>
      </c>
      <c r="AY325" s="872" t="s">
        <v>553</v>
      </c>
      <c r="AZ325" s="873">
        <v>3</v>
      </c>
    </row>
    <row r="326" spans="48:52" ht="15" customHeight="1">
      <c r="AV326" s="75" t="str">
        <f t="shared" si="233"/>
        <v>842EPS037</v>
      </c>
      <c r="AW326" s="872" t="s">
        <v>674</v>
      </c>
      <c r="AX326" s="872">
        <v>842</v>
      </c>
      <c r="AY326" s="872" t="s">
        <v>554</v>
      </c>
      <c r="AZ326" s="873">
        <v>311</v>
      </c>
    </row>
    <row r="327" spans="48:52" ht="15" customHeight="1">
      <c r="AV327" s="75" t="str">
        <f t="shared" ref="AV327:AV390" si="234">CONCATENATE(AX327,AY327)</f>
        <v>842EPS041</v>
      </c>
      <c r="AW327" s="872" t="s">
        <v>674</v>
      </c>
      <c r="AX327" s="872">
        <v>842</v>
      </c>
      <c r="AY327" s="872" t="s">
        <v>598</v>
      </c>
      <c r="AZ327" s="873">
        <v>2</v>
      </c>
    </row>
    <row r="328" spans="48:52" ht="15" customHeight="1">
      <c r="AV328" s="75" t="str">
        <f t="shared" si="234"/>
        <v>842EPS042</v>
      </c>
      <c r="AW328" s="872" t="s">
        <v>674</v>
      </c>
      <c r="AX328" s="872">
        <v>842</v>
      </c>
      <c r="AY328" s="872" t="s">
        <v>559</v>
      </c>
      <c r="AZ328" s="873">
        <v>10</v>
      </c>
    </row>
    <row r="329" spans="48:52" ht="15" customHeight="1">
      <c r="AV329" s="75" t="str">
        <f t="shared" si="234"/>
        <v>842EPSIC3</v>
      </c>
      <c r="AW329" s="872" t="s">
        <v>674</v>
      </c>
      <c r="AX329" s="872">
        <v>842</v>
      </c>
      <c r="AY329" s="872" t="s">
        <v>567</v>
      </c>
      <c r="AZ329" s="873">
        <v>4</v>
      </c>
    </row>
    <row r="330" spans="48:52" ht="15" customHeight="1">
      <c r="AV330" s="75" t="str">
        <f t="shared" si="234"/>
        <v>842ESSC24</v>
      </c>
      <c r="AW330" s="872" t="s">
        <v>674</v>
      </c>
      <c r="AX330" s="872">
        <v>842</v>
      </c>
      <c r="AY330" s="872" t="s">
        <v>600</v>
      </c>
      <c r="AZ330" s="873">
        <v>630</v>
      </c>
    </row>
    <row r="331" spans="48:52" ht="15" customHeight="1">
      <c r="AV331" s="75" t="str">
        <f t="shared" si="234"/>
        <v>38EAS016</v>
      </c>
      <c r="AW331" s="872" t="s">
        <v>676</v>
      </c>
      <c r="AX331" s="872">
        <v>38</v>
      </c>
      <c r="AY331" s="872" t="s">
        <v>560</v>
      </c>
      <c r="AZ331" s="873">
        <v>1</v>
      </c>
    </row>
    <row r="332" spans="48:52" ht="15" customHeight="1">
      <c r="AV332" s="75" t="str">
        <f t="shared" si="234"/>
        <v>38EPS010</v>
      </c>
      <c r="AW332" s="872" t="s">
        <v>676</v>
      </c>
      <c r="AX332" s="872">
        <v>38</v>
      </c>
      <c r="AY332" s="872" t="s">
        <v>553</v>
      </c>
      <c r="AZ332" s="873">
        <v>2</v>
      </c>
    </row>
    <row r="333" spans="48:52" ht="15" customHeight="1">
      <c r="AV333" s="75" t="str">
        <f t="shared" si="234"/>
        <v>38EPS037</v>
      </c>
      <c r="AW333" s="872" t="s">
        <v>676</v>
      </c>
      <c r="AX333" s="872">
        <v>38</v>
      </c>
      <c r="AY333" s="872" t="s">
        <v>554</v>
      </c>
      <c r="AZ333" s="873">
        <v>655</v>
      </c>
    </row>
    <row r="334" spans="48:52" ht="15" customHeight="1">
      <c r="AV334" s="75" t="str">
        <f t="shared" si="234"/>
        <v>38EPS040</v>
      </c>
      <c r="AW334" s="872" t="s">
        <v>676</v>
      </c>
      <c r="AX334" s="872">
        <v>38</v>
      </c>
      <c r="AY334" s="872" t="s">
        <v>557</v>
      </c>
      <c r="AZ334" s="873">
        <v>5</v>
      </c>
    </row>
    <row r="335" spans="48:52" ht="15" customHeight="1">
      <c r="AV335" s="75" t="str">
        <f t="shared" si="234"/>
        <v>38EPS042</v>
      </c>
      <c r="AW335" s="872" t="s">
        <v>676</v>
      </c>
      <c r="AX335" s="872">
        <v>38</v>
      </c>
      <c r="AY335" s="872" t="s">
        <v>559</v>
      </c>
      <c r="AZ335" s="873">
        <v>12</v>
      </c>
    </row>
    <row r="336" spans="48:52" ht="15" customHeight="1">
      <c r="AV336" s="75" t="str">
        <f t="shared" si="234"/>
        <v>38ESSC24</v>
      </c>
      <c r="AW336" s="872" t="s">
        <v>676</v>
      </c>
      <c r="AX336" s="872">
        <v>38</v>
      </c>
      <c r="AY336" s="872" t="s">
        <v>600</v>
      </c>
      <c r="AZ336" s="873">
        <v>495</v>
      </c>
    </row>
    <row r="337" spans="48:52" ht="15" customHeight="1">
      <c r="AV337" s="75" t="str">
        <f t="shared" si="234"/>
        <v>86EPS002</v>
      </c>
      <c r="AW337" s="872" t="s">
        <v>676</v>
      </c>
      <c r="AX337" s="872">
        <v>86</v>
      </c>
      <c r="AY337" s="872" t="s">
        <v>555</v>
      </c>
      <c r="AZ337" s="873">
        <v>1</v>
      </c>
    </row>
    <row r="338" spans="48:52" ht="15" customHeight="1">
      <c r="AV338" s="75" t="str">
        <f t="shared" si="234"/>
        <v>86EPS010</v>
      </c>
      <c r="AW338" s="872" t="s">
        <v>676</v>
      </c>
      <c r="AX338" s="872">
        <v>86</v>
      </c>
      <c r="AY338" s="872" t="s">
        <v>553</v>
      </c>
      <c r="AZ338" s="873">
        <v>2</v>
      </c>
    </row>
    <row r="339" spans="48:52" ht="15" customHeight="1">
      <c r="AV339" s="75" t="str">
        <f t="shared" si="234"/>
        <v>86EPS016</v>
      </c>
      <c r="AW339" s="872" t="s">
        <v>676</v>
      </c>
      <c r="AX339" s="872">
        <v>86</v>
      </c>
      <c r="AY339" s="872" t="s">
        <v>556</v>
      </c>
      <c r="AZ339" s="873">
        <v>50</v>
      </c>
    </row>
    <row r="340" spans="48:52" ht="15" customHeight="1">
      <c r="AV340" s="75" t="str">
        <f t="shared" si="234"/>
        <v>86EPS037</v>
      </c>
      <c r="AW340" s="872" t="s">
        <v>676</v>
      </c>
      <c r="AX340" s="872">
        <v>86</v>
      </c>
      <c r="AY340" s="872" t="s">
        <v>554</v>
      </c>
      <c r="AZ340" s="873">
        <v>803</v>
      </c>
    </row>
    <row r="341" spans="48:52" ht="15" customHeight="1">
      <c r="AV341" s="75" t="str">
        <f t="shared" si="234"/>
        <v>86EPS040</v>
      </c>
      <c r="AW341" s="872" t="s">
        <v>676</v>
      </c>
      <c r="AX341" s="872">
        <v>86</v>
      </c>
      <c r="AY341" s="872" t="s">
        <v>557</v>
      </c>
      <c r="AZ341" s="873">
        <v>306</v>
      </c>
    </row>
    <row r="342" spans="48:52" ht="15" customHeight="1">
      <c r="AV342" s="75" t="str">
        <f t="shared" si="234"/>
        <v>107EPS010</v>
      </c>
      <c r="AW342" s="872" t="s">
        <v>676</v>
      </c>
      <c r="AX342" s="872">
        <v>107</v>
      </c>
      <c r="AY342" s="872" t="s">
        <v>553</v>
      </c>
      <c r="AZ342" s="873">
        <v>4</v>
      </c>
    </row>
    <row r="343" spans="48:52" ht="15" customHeight="1">
      <c r="AV343" s="75" t="str">
        <f t="shared" si="234"/>
        <v>107EPS037</v>
      </c>
      <c r="AW343" s="872" t="s">
        <v>676</v>
      </c>
      <c r="AX343" s="872">
        <v>107</v>
      </c>
      <c r="AY343" s="872" t="s">
        <v>554</v>
      </c>
      <c r="AZ343" s="873">
        <v>417</v>
      </c>
    </row>
    <row r="344" spans="48:52" ht="15" customHeight="1">
      <c r="AV344" s="75" t="str">
        <f t="shared" si="234"/>
        <v>107EPS040</v>
      </c>
      <c r="AW344" s="872" t="s">
        <v>676</v>
      </c>
      <c r="AX344" s="872">
        <v>107</v>
      </c>
      <c r="AY344" s="872" t="s">
        <v>557</v>
      </c>
      <c r="AZ344" s="873">
        <v>71</v>
      </c>
    </row>
    <row r="345" spans="48:52" ht="15" customHeight="1">
      <c r="AV345" s="75" t="str">
        <f t="shared" si="234"/>
        <v>107EPS041</v>
      </c>
      <c r="AW345" s="872" t="s">
        <v>676</v>
      </c>
      <c r="AX345" s="872">
        <v>107</v>
      </c>
      <c r="AY345" s="872" t="s">
        <v>598</v>
      </c>
      <c r="AZ345" s="873">
        <v>1</v>
      </c>
    </row>
    <row r="346" spans="48:52" ht="15" customHeight="1">
      <c r="AV346" s="75" t="str">
        <f t="shared" si="234"/>
        <v>107EPS042</v>
      </c>
      <c r="AW346" s="872" t="s">
        <v>676</v>
      </c>
      <c r="AX346" s="872">
        <v>107</v>
      </c>
      <c r="AY346" s="872" t="s">
        <v>559</v>
      </c>
      <c r="AZ346" s="873">
        <v>3</v>
      </c>
    </row>
    <row r="347" spans="48:52" ht="15" customHeight="1">
      <c r="AV347" s="75" t="str">
        <f t="shared" si="234"/>
        <v>107ESSC24</v>
      </c>
      <c r="AW347" s="872" t="s">
        <v>676</v>
      </c>
      <c r="AX347" s="872">
        <v>107</v>
      </c>
      <c r="AY347" s="872" t="s">
        <v>600</v>
      </c>
      <c r="AZ347" s="873">
        <v>326</v>
      </c>
    </row>
    <row r="348" spans="48:52" ht="15" customHeight="1">
      <c r="AV348" s="75" t="str">
        <f t="shared" si="234"/>
        <v>134EPS010</v>
      </c>
      <c r="AW348" s="872" t="s">
        <v>676</v>
      </c>
      <c r="AX348" s="872">
        <v>134</v>
      </c>
      <c r="AY348" s="872" t="s">
        <v>553</v>
      </c>
      <c r="AZ348" s="873">
        <v>2</v>
      </c>
    </row>
    <row r="349" spans="48:52" ht="15" customHeight="1">
      <c r="AV349" s="75" t="str">
        <f t="shared" si="234"/>
        <v>134EPS037</v>
      </c>
      <c r="AW349" s="872" t="s">
        <v>676</v>
      </c>
      <c r="AX349" s="872">
        <v>134</v>
      </c>
      <c r="AY349" s="872" t="s">
        <v>554</v>
      </c>
      <c r="AZ349" s="873">
        <v>349</v>
      </c>
    </row>
    <row r="350" spans="48:52" ht="15" customHeight="1">
      <c r="AV350" s="75" t="str">
        <f t="shared" si="234"/>
        <v>134EPS040</v>
      </c>
      <c r="AW350" s="872" t="s">
        <v>676</v>
      </c>
      <c r="AX350" s="872">
        <v>134</v>
      </c>
      <c r="AY350" s="872" t="s">
        <v>557</v>
      </c>
      <c r="AZ350" s="873">
        <v>172</v>
      </c>
    </row>
    <row r="351" spans="48:52" ht="15" customHeight="1">
      <c r="AV351" s="75" t="str">
        <f t="shared" si="234"/>
        <v>150EAS016</v>
      </c>
      <c r="AW351" s="872" t="s">
        <v>676</v>
      </c>
      <c r="AX351" s="872">
        <v>150</v>
      </c>
      <c r="AY351" s="872" t="s">
        <v>560</v>
      </c>
      <c r="AZ351" s="873">
        <v>34</v>
      </c>
    </row>
    <row r="352" spans="48:52" ht="15" customHeight="1">
      <c r="AV352" s="75" t="str">
        <f t="shared" si="234"/>
        <v>150EPS010</v>
      </c>
      <c r="AW352" s="872" t="s">
        <v>676</v>
      </c>
      <c r="AX352" s="872">
        <v>150</v>
      </c>
      <c r="AY352" s="872" t="s">
        <v>553</v>
      </c>
      <c r="AZ352" s="873">
        <v>7</v>
      </c>
    </row>
    <row r="353" spans="48:52" ht="15" customHeight="1">
      <c r="AV353" s="75" t="str">
        <f t="shared" si="234"/>
        <v>150EPS037</v>
      </c>
      <c r="AW353" s="872" t="s">
        <v>676</v>
      </c>
      <c r="AX353" s="872">
        <v>150</v>
      </c>
      <c r="AY353" s="872" t="s">
        <v>554</v>
      </c>
      <c r="AZ353" s="873">
        <v>1046</v>
      </c>
    </row>
    <row r="354" spans="48:52" ht="15" customHeight="1">
      <c r="AV354" s="75" t="str">
        <f t="shared" si="234"/>
        <v>150EPS040</v>
      </c>
      <c r="AW354" s="872" t="s">
        <v>676</v>
      </c>
      <c r="AX354" s="872">
        <v>150</v>
      </c>
      <c r="AY354" s="872" t="s">
        <v>557</v>
      </c>
      <c r="AZ354" s="873">
        <v>134</v>
      </c>
    </row>
    <row r="355" spans="48:52" ht="15" customHeight="1">
      <c r="AV355" s="75" t="str">
        <f t="shared" si="234"/>
        <v>237EAS016</v>
      </c>
      <c r="AW355" s="872" t="s">
        <v>676</v>
      </c>
      <c r="AX355" s="872">
        <v>237</v>
      </c>
      <c r="AY355" s="872" t="s">
        <v>560</v>
      </c>
      <c r="AZ355" s="873">
        <v>6</v>
      </c>
    </row>
    <row r="356" spans="48:52" ht="15" customHeight="1">
      <c r="AV356" s="75" t="str">
        <f t="shared" si="234"/>
        <v>237EPS002</v>
      </c>
      <c r="AW356" s="872" t="s">
        <v>676</v>
      </c>
      <c r="AX356" s="872">
        <v>237</v>
      </c>
      <c r="AY356" s="872" t="s">
        <v>555</v>
      </c>
      <c r="AZ356" s="873">
        <v>2050</v>
      </c>
    </row>
    <row r="357" spans="48:52" ht="15" customHeight="1">
      <c r="AV357" s="75" t="str">
        <f t="shared" si="234"/>
        <v>237EPS010</v>
      </c>
      <c r="AW357" s="872" t="s">
        <v>676</v>
      </c>
      <c r="AX357" s="872">
        <v>237</v>
      </c>
      <c r="AY357" s="872" t="s">
        <v>553</v>
      </c>
      <c r="AZ357" s="873">
        <v>11520</v>
      </c>
    </row>
    <row r="358" spans="48:52" ht="15" customHeight="1">
      <c r="AV358" s="75" t="str">
        <f t="shared" si="234"/>
        <v>237EPS037</v>
      </c>
      <c r="AW358" s="872" t="s">
        <v>676</v>
      </c>
      <c r="AX358" s="872">
        <v>237</v>
      </c>
      <c r="AY358" s="872" t="s">
        <v>554</v>
      </c>
      <c r="AZ358" s="873">
        <v>727</v>
      </c>
    </row>
    <row r="359" spans="48:52" ht="15" customHeight="1">
      <c r="AV359" s="75" t="str">
        <f t="shared" si="234"/>
        <v>237EPS040</v>
      </c>
      <c r="AW359" s="872" t="s">
        <v>676</v>
      </c>
      <c r="AX359" s="872">
        <v>237</v>
      </c>
      <c r="AY359" s="872" t="s">
        <v>557</v>
      </c>
      <c r="AZ359" s="873">
        <v>697</v>
      </c>
    </row>
    <row r="360" spans="48:52" ht="15" customHeight="1">
      <c r="AV360" s="75" t="str">
        <f t="shared" si="234"/>
        <v>237EPS041</v>
      </c>
      <c r="AW360" s="872" t="s">
        <v>676</v>
      </c>
      <c r="AX360" s="872">
        <v>237</v>
      </c>
      <c r="AY360" s="872" t="s">
        <v>598</v>
      </c>
      <c r="AZ360" s="873">
        <v>13</v>
      </c>
    </row>
    <row r="361" spans="48:52" ht="15" customHeight="1">
      <c r="AV361" s="75" t="str">
        <f t="shared" si="234"/>
        <v>264EAS016</v>
      </c>
      <c r="AW361" s="872" t="s">
        <v>676</v>
      </c>
      <c r="AX361" s="872">
        <v>264</v>
      </c>
      <c r="AY361" s="872" t="s">
        <v>560</v>
      </c>
      <c r="AZ361" s="873">
        <v>1</v>
      </c>
    </row>
    <row r="362" spans="48:52" ht="15" customHeight="1">
      <c r="AV362" s="75" t="str">
        <f t="shared" si="234"/>
        <v>264EPS002</v>
      </c>
      <c r="AW362" s="872" t="s">
        <v>676</v>
      </c>
      <c r="AX362" s="872">
        <v>264</v>
      </c>
      <c r="AY362" s="872" t="s">
        <v>555</v>
      </c>
      <c r="AZ362" s="873">
        <v>2315</v>
      </c>
    </row>
    <row r="363" spans="48:52" ht="15" customHeight="1">
      <c r="AV363" s="75" t="str">
        <f t="shared" si="234"/>
        <v>264EPS010</v>
      </c>
      <c r="AW363" s="872" t="s">
        <v>676</v>
      </c>
      <c r="AX363" s="872">
        <v>264</v>
      </c>
      <c r="AY363" s="872" t="s">
        <v>553</v>
      </c>
      <c r="AZ363" s="873">
        <v>17</v>
      </c>
    </row>
    <row r="364" spans="48:52" ht="15" customHeight="1">
      <c r="AV364" s="75" t="str">
        <f t="shared" si="234"/>
        <v>264EPS037</v>
      </c>
      <c r="AW364" s="872" t="s">
        <v>676</v>
      </c>
      <c r="AX364" s="872">
        <v>264</v>
      </c>
      <c r="AY364" s="872" t="s">
        <v>554</v>
      </c>
      <c r="AZ364" s="873">
        <v>4037</v>
      </c>
    </row>
    <row r="365" spans="48:52" ht="15" customHeight="1">
      <c r="AV365" s="75" t="str">
        <f t="shared" si="234"/>
        <v>264EPS040</v>
      </c>
      <c r="AW365" s="872" t="s">
        <v>676</v>
      </c>
      <c r="AX365" s="872">
        <v>264</v>
      </c>
      <c r="AY365" s="872" t="s">
        <v>557</v>
      </c>
      <c r="AZ365" s="873">
        <v>611</v>
      </c>
    </row>
    <row r="366" spans="48:52" ht="15" customHeight="1">
      <c r="AV366" s="75" t="str">
        <f t="shared" si="234"/>
        <v>264EPS041</v>
      </c>
      <c r="AW366" s="872" t="s">
        <v>676</v>
      </c>
      <c r="AX366" s="872">
        <v>264</v>
      </c>
      <c r="AY366" s="872" t="s">
        <v>598</v>
      </c>
      <c r="AZ366" s="873">
        <v>9</v>
      </c>
    </row>
    <row r="367" spans="48:52" ht="15" customHeight="1">
      <c r="AV367" s="75" t="str">
        <f t="shared" si="234"/>
        <v>310EAS016</v>
      </c>
      <c r="AW367" s="872" t="s">
        <v>676</v>
      </c>
      <c r="AX367" s="872">
        <v>310</v>
      </c>
      <c r="AY367" s="872" t="s">
        <v>560</v>
      </c>
      <c r="AZ367" s="873">
        <v>88</v>
      </c>
    </row>
    <row r="368" spans="48:52" ht="15" customHeight="1">
      <c r="AV368" s="75" t="str">
        <f t="shared" si="234"/>
        <v>310EPS010</v>
      </c>
      <c r="AW368" s="872" t="s">
        <v>676</v>
      </c>
      <c r="AX368" s="872">
        <v>310</v>
      </c>
      <c r="AY368" s="872" t="s">
        <v>553</v>
      </c>
      <c r="AZ368" s="873">
        <v>6</v>
      </c>
    </row>
    <row r="369" spans="48:52" ht="15" customHeight="1">
      <c r="AV369" s="75" t="str">
        <f t="shared" si="234"/>
        <v>310EPS037</v>
      </c>
      <c r="AW369" s="872" t="s">
        <v>676</v>
      </c>
      <c r="AX369" s="872">
        <v>310</v>
      </c>
      <c r="AY369" s="872" t="s">
        <v>554</v>
      </c>
      <c r="AZ369" s="873">
        <v>2172</v>
      </c>
    </row>
    <row r="370" spans="48:52" ht="15" customHeight="1">
      <c r="AV370" s="75" t="str">
        <f t="shared" si="234"/>
        <v>310EPS040</v>
      </c>
      <c r="AW370" s="872" t="s">
        <v>676</v>
      </c>
      <c r="AX370" s="872">
        <v>310</v>
      </c>
      <c r="AY370" s="872" t="s">
        <v>557</v>
      </c>
      <c r="AZ370" s="873">
        <v>322</v>
      </c>
    </row>
    <row r="371" spans="48:52" ht="15" customHeight="1">
      <c r="AV371" s="75" t="str">
        <f t="shared" si="234"/>
        <v>315EAS016</v>
      </c>
      <c r="AW371" s="872" t="s">
        <v>676</v>
      </c>
      <c r="AX371" s="872">
        <v>315</v>
      </c>
      <c r="AY371" s="872" t="s">
        <v>560</v>
      </c>
      <c r="AZ371" s="873">
        <v>16</v>
      </c>
    </row>
    <row r="372" spans="48:52" ht="15" customHeight="1">
      <c r="AV372" s="75" t="str">
        <f t="shared" si="234"/>
        <v>315EPS010</v>
      </c>
      <c r="AW372" s="872" t="s">
        <v>676</v>
      </c>
      <c r="AX372" s="872">
        <v>315</v>
      </c>
      <c r="AY372" s="872" t="s">
        <v>553</v>
      </c>
      <c r="AZ372" s="873">
        <v>9</v>
      </c>
    </row>
    <row r="373" spans="48:52" ht="15" customHeight="1">
      <c r="AV373" s="75" t="str">
        <f t="shared" si="234"/>
        <v>315EPS037</v>
      </c>
      <c r="AW373" s="872" t="s">
        <v>676</v>
      </c>
      <c r="AX373" s="872">
        <v>315</v>
      </c>
      <c r="AY373" s="872" t="s">
        <v>554</v>
      </c>
      <c r="AZ373" s="873">
        <v>1047</v>
      </c>
    </row>
    <row r="374" spans="48:52" ht="15" customHeight="1">
      <c r="AV374" s="75" t="str">
        <f t="shared" si="234"/>
        <v>315EPS040</v>
      </c>
      <c r="AW374" s="872" t="s">
        <v>676</v>
      </c>
      <c r="AX374" s="872">
        <v>315</v>
      </c>
      <c r="AY374" s="872" t="s">
        <v>557</v>
      </c>
      <c r="AZ374" s="873">
        <v>200</v>
      </c>
    </row>
    <row r="375" spans="48:52" ht="15" customHeight="1">
      <c r="AV375" s="75" t="str">
        <f t="shared" si="234"/>
        <v>315EPS041</v>
      </c>
      <c r="AW375" s="872" t="s">
        <v>676</v>
      </c>
      <c r="AX375" s="872">
        <v>315</v>
      </c>
      <c r="AY375" s="872" t="s">
        <v>598</v>
      </c>
      <c r="AZ375" s="873">
        <v>1</v>
      </c>
    </row>
    <row r="376" spans="48:52" ht="15" customHeight="1">
      <c r="AV376" s="75" t="str">
        <f t="shared" si="234"/>
        <v>361EPS010</v>
      </c>
      <c r="AW376" s="872" t="s">
        <v>676</v>
      </c>
      <c r="AX376" s="872">
        <v>361</v>
      </c>
      <c r="AY376" s="872" t="s">
        <v>553</v>
      </c>
      <c r="AZ376" s="873">
        <v>3</v>
      </c>
    </row>
    <row r="377" spans="48:52" ht="15" customHeight="1">
      <c r="AV377" s="75" t="str">
        <f t="shared" si="234"/>
        <v>361EPS037</v>
      </c>
      <c r="AW377" s="872" t="s">
        <v>676</v>
      </c>
      <c r="AX377" s="872">
        <v>361</v>
      </c>
      <c r="AY377" s="872" t="s">
        <v>554</v>
      </c>
      <c r="AZ377" s="873">
        <v>1913</v>
      </c>
    </row>
    <row r="378" spans="48:52" ht="15" customHeight="1">
      <c r="AV378" s="75" t="str">
        <f t="shared" si="234"/>
        <v>361EPS040</v>
      </c>
      <c r="AW378" s="872" t="s">
        <v>676</v>
      </c>
      <c r="AX378" s="872">
        <v>361</v>
      </c>
      <c r="AY378" s="872" t="s">
        <v>557</v>
      </c>
      <c r="AZ378" s="873">
        <v>630</v>
      </c>
    </row>
    <row r="379" spans="48:52" ht="15" customHeight="1">
      <c r="AV379" s="75" t="str">
        <f t="shared" si="234"/>
        <v>647EAS016</v>
      </c>
      <c r="AW379" s="872" t="s">
        <v>676</v>
      </c>
      <c r="AX379" s="872">
        <v>647</v>
      </c>
      <c r="AY379" s="872" t="s">
        <v>560</v>
      </c>
      <c r="AZ379" s="873">
        <v>1</v>
      </c>
    </row>
    <row r="380" spans="48:52" ht="15" customHeight="1">
      <c r="AV380" s="75" t="str">
        <f t="shared" si="234"/>
        <v>647EPS010</v>
      </c>
      <c r="AW380" s="872" t="s">
        <v>676</v>
      </c>
      <c r="AX380" s="872">
        <v>647</v>
      </c>
      <c r="AY380" s="872" t="s">
        <v>553</v>
      </c>
      <c r="AZ380" s="873">
        <v>6</v>
      </c>
    </row>
    <row r="381" spans="48:52" ht="15" customHeight="1">
      <c r="AV381" s="75" t="str">
        <f t="shared" si="234"/>
        <v>647EPS037</v>
      </c>
      <c r="AW381" s="872" t="s">
        <v>676</v>
      </c>
      <c r="AX381" s="872">
        <v>647</v>
      </c>
      <c r="AY381" s="872" t="s">
        <v>554</v>
      </c>
      <c r="AZ381" s="873">
        <v>1223</v>
      </c>
    </row>
    <row r="382" spans="48:52" ht="15" customHeight="1">
      <c r="AV382" s="75" t="str">
        <f t="shared" si="234"/>
        <v>647EPS040</v>
      </c>
      <c r="AW382" s="872" t="s">
        <v>676</v>
      </c>
      <c r="AX382" s="872">
        <v>647</v>
      </c>
      <c r="AY382" s="872" t="s">
        <v>557</v>
      </c>
      <c r="AZ382" s="873">
        <v>197</v>
      </c>
    </row>
    <row r="383" spans="48:52" ht="15" customHeight="1">
      <c r="AV383" s="75" t="str">
        <f t="shared" si="234"/>
        <v>647EPS041</v>
      </c>
      <c r="AW383" s="872" t="s">
        <v>676</v>
      </c>
      <c r="AX383" s="872">
        <v>647</v>
      </c>
      <c r="AY383" s="872" t="s">
        <v>598</v>
      </c>
      <c r="AZ383" s="873">
        <v>4</v>
      </c>
    </row>
    <row r="384" spans="48:52" ht="15" customHeight="1">
      <c r="AV384" s="75" t="str">
        <f t="shared" si="234"/>
        <v>658EAS016</v>
      </c>
      <c r="AW384" s="872" t="s">
        <v>676</v>
      </c>
      <c r="AX384" s="872">
        <v>658</v>
      </c>
      <c r="AY384" s="872" t="s">
        <v>560</v>
      </c>
      <c r="AZ384" s="873">
        <v>1</v>
      </c>
    </row>
    <row r="385" spans="48:52" ht="15" customHeight="1">
      <c r="AV385" s="75" t="str">
        <f t="shared" si="234"/>
        <v>658EPS002</v>
      </c>
      <c r="AW385" s="872" t="s">
        <v>676</v>
      </c>
      <c r="AX385" s="872">
        <v>658</v>
      </c>
      <c r="AY385" s="872" t="s">
        <v>555</v>
      </c>
      <c r="AZ385" s="873">
        <v>5</v>
      </c>
    </row>
    <row r="386" spans="48:52" ht="15" customHeight="1">
      <c r="AV386" s="75" t="str">
        <f t="shared" si="234"/>
        <v>658EPS010</v>
      </c>
      <c r="AW386" s="872" t="s">
        <v>676</v>
      </c>
      <c r="AX386" s="872">
        <v>658</v>
      </c>
      <c r="AY386" s="872" t="s">
        <v>553</v>
      </c>
      <c r="AZ386" s="873">
        <v>3</v>
      </c>
    </row>
    <row r="387" spans="48:52" ht="15" customHeight="1">
      <c r="AV387" s="75" t="str">
        <f t="shared" si="234"/>
        <v>658EPS037</v>
      </c>
      <c r="AW387" s="872" t="s">
        <v>676</v>
      </c>
      <c r="AX387" s="872">
        <v>658</v>
      </c>
      <c r="AY387" s="872" t="s">
        <v>554</v>
      </c>
      <c r="AZ387" s="873">
        <v>865</v>
      </c>
    </row>
    <row r="388" spans="48:52" ht="15" customHeight="1">
      <c r="AV388" s="75" t="str">
        <f t="shared" si="234"/>
        <v>658EPS040</v>
      </c>
      <c r="AW388" s="872" t="s">
        <v>676</v>
      </c>
      <c r="AX388" s="872">
        <v>658</v>
      </c>
      <c r="AY388" s="872" t="s">
        <v>557</v>
      </c>
      <c r="AZ388" s="873">
        <v>276</v>
      </c>
    </row>
    <row r="389" spans="48:52" ht="15" customHeight="1">
      <c r="AV389" s="75" t="str">
        <f t="shared" si="234"/>
        <v>658EPS041</v>
      </c>
      <c r="AW389" s="872" t="s">
        <v>676</v>
      </c>
      <c r="AX389" s="872">
        <v>658</v>
      </c>
      <c r="AY389" s="872" t="s">
        <v>598</v>
      </c>
      <c r="AZ389" s="873">
        <v>3</v>
      </c>
    </row>
    <row r="390" spans="48:52" ht="15" customHeight="1">
      <c r="AV390" s="75" t="str">
        <f t="shared" si="234"/>
        <v>664EAS016</v>
      </c>
      <c r="AW390" s="872" t="s">
        <v>676</v>
      </c>
      <c r="AX390" s="872">
        <v>664</v>
      </c>
      <c r="AY390" s="872" t="s">
        <v>560</v>
      </c>
      <c r="AZ390" s="873">
        <v>2</v>
      </c>
    </row>
    <row r="391" spans="48:52" ht="15" customHeight="1">
      <c r="AV391" s="75" t="str">
        <f t="shared" ref="AV391:AV454" si="235">CONCATENATE(AX391,AY391)</f>
        <v>664EPS002</v>
      </c>
      <c r="AW391" s="872" t="s">
        <v>676</v>
      </c>
      <c r="AX391" s="872">
        <v>664</v>
      </c>
      <c r="AY391" s="872" t="s">
        <v>555</v>
      </c>
      <c r="AZ391" s="873">
        <v>5334</v>
      </c>
    </row>
    <row r="392" spans="48:52" ht="15" customHeight="1">
      <c r="AV392" s="75" t="str">
        <f t="shared" si="235"/>
        <v>664EPS010</v>
      </c>
      <c r="AW392" s="872" t="s">
        <v>676</v>
      </c>
      <c r="AX392" s="872">
        <v>664</v>
      </c>
      <c r="AY392" s="872" t="s">
        <v>553</v>
      </c>
      <c r="AZ392" s="873">
        <v>52</v>
      </c>
    </row>
    <row r="393" spans="48:52" ht="15" customHeight="1">
      <c r="AV393" s="75" t="str">
        <f t="shared" si="235"/>
        <v>664EPS016</v>
      </c>
      <c r="AW393" s="872" t="s">
        <v>676</v>
      </c>
      <c r="AX393" s="872">
        <v>664</v>
      </c>
      <c r="AY393" s="872" t="s">
        <v>556</v>
      </c>
      <c r="AZ393" s="873">
        <v>2449</v>
      </c>
    </row>
    <row r="394" spans="48:52" ht="15" customHeight="1">
      <c r="AV394" s="75" t="str">
        <f t="shared" si="235"/>
        <v>664EPS037</v>
      </c>
      <c r="AW394" s="872" t="s">
        <v>676</v>
      </c>
      <c r="AX394" s="872">
        <v>664</v>
      </c>
      <c r="AY394" s="872" t="s">
        <v>554</v>
      </c>
      <c r="AZ394" s="873">
        <v>5662</v>
      </c>
    </row>
    <row r="395" spans="48:52" ht="15" customHeight="1">
      <c r="AV395" s="75" t="str">
        <f t="shared" si="235"/>
        <v>664EPS040</v>
      </c>
      <c r="AW395" s="872" t="s">
        <v>676</v>
      </c>
      <c r="AX395" s="872">
        <v>664</v>
      </c>
      <c r="AY395" s="872" t="s">
        <v>557</v>
      </c>
      <c r="AZ395" s="873">
        <v>1632</v>
      </c>
    </row>
    <row r="396" spans="48:52" ht="15" customHeight="1">
      <c r="AV396" s="75" t="str">
        <f t="shared" si="235"/>
        <v>664EPS041</v>
      </c>
      <c r="AW396" s="872" t="s">
        <v>676</v>
      </c>
      <c r="AX396" s="872">
        <v>664</v>
      </c>
      <c r="AY396" s="872" t="s">
        <v>598</v>
      </c>
      <c r="AZ396" s="873">
        <v>8</v>
      </c>
    </row>
    <row r="397" spans="48:52" ht="15" customHeight="1">
      <c r="AV397" s="75" t="str">
        <f t="shared" si="235"/>
        <v>686EAS016</v>
      </c>
      <c r="AW397" s="872" t="s">
        <v>676</v>
      </c>
      <c r="AX397" s="872">
        <v>686</v>
      </c>
      <c r="AY397" s="872" t="s">
        <v>560</v>
      </c>
      <c r="AZ397" s="873">
        <v>14</v>
      </c>
    </row>
    <row r="398" spans="48:52" ht="15" customHeight="1">
      <c r="AV398" s="75" t="str">
        <f t="shared" si="235"/>
        <v>686EPS002</v>
      </c>
      <c r="AW398" s="872" t="s">
        <v>676</v>
      </c>
      <c r="AX398" s="872">
        <v>686</v>
      </c>
      <c r="AY398" s="872" t="s">
        <v>555</v>
      </c>
      <c r="AZ398" s="873">
        <v>3304</v>
      </c>
    </row>
    <row r="399" spans="48:52" ht="15" customHeight="1">
      <c r="AV399" s="75" t="str">
        <f t="shared" si="235"/>
        <v>686EPS010</v>
      </c>
      <c r="AW399" s="872" t="s">
        <v>676</v>
      </c>
      <c r="AX399" s="872">
        <v>686</v>
      </c>
      <c r="AY399" s="872" t="s">
        <v>553</v>
      </c>
      <c r="AZ399" s="873">
        <v>13615</v>
      </c>
    </row>
    <row r="400" spans="48:52" ht="15" customHeight="1">
      <c r="AV400" s="75" t="str">
        <f t="shared" si="235"/>
        <v>686EPS016</v>
      </c>
      <c r="AW400" s="872" t="s">
        <v>676</v>
      </c>
      <c r="AX400" s="872">
        <v>686</v>
      </c>
      <c r="AY400" s="872" t="s">
        <v>556</v>
      </c>
      <c r="AZ400" s="873">
        <v>1931</v>
      </c>
    </row>
    <row r="401" spans="48:52" ht="15" customHeight="1">
      <c r="AV401" s="75" t="str">
        <f t="shared" si="235"/>
        <v>686EPS037</v>
      </c>
      <c r="AW401" s="872" t="s">
        <v>676</v>
      </c>
      <c r="AX401" s="872">
        <v>686</v>
      </c>
      <c r="AY401" s="872" t="s">
        <v>554</v>
      </c>
      <c r="AZ401" s="873">
        <v>1179</v>
      </c>
    </row>
    <row r="402" spans="48:52" ht="15" customHeight="1">
      <c r="AV402" s="75" t="str">
        <f t="shared" si="235"/>
        <v>686EPS040</v>
      </c>
      <c r="AW402" s="872" t="s">
        <v>676</v>
      </c>
      <c r="AX402" s="872">
        <v>686</v>
      </c>
      <c r="AY402" s="872" t="s">
        <v>557</v>
      </c>
      <c r="AZ402" s="873">
        <v>2203</v>
      </c>
    </row>
    <row r="403" spans="48:52" ht="15" customHeight="1">
      <c r="AV403" s="75" t="str">
        <f t="shared" si="235"/>
        <v>686EPS041</v>
      </c>
      <c r="AW403" s="872" t="s">
        <v>676</v>
      </c>
      <c r="AX403" s="872">
        <v>686</v>
      </c>
      <c r="AY403" s="872" t="s">
        <v>598</v>
      </c>
      <c r="AZ403" s="873">
        <v>8</v>
      </c>
    </row>
    <row r="404" spans="48:52" ht="15" customHeight="1">
      <c r="AV404" s="75" t="str">
        <f t="shared" si="235"/>
        <v>819EPS037</v>
      </c>
      <c r="AW404" s="872" t="s">
        <v>676</v>
      </c>
      <c r="AX404" s="872">
        <v>819</v>
      </c>
      <c r="AY404" s="872" t="s">
        <v>554</v>
      </c>
      <c r="AZ404" s="873">
        <v>704</v>
      </c>
    </row>
    <row r="405" spans="48:52" ht="15" customHeight="1">
      <c r="AV405" s="75" t="str">
        <f t="shared" si="235"/>
        <v>819EPS040</v>
      </c>
      <c r="AW405" s="872" t="s">
        <v>676</v>
      </c>
      <c r="AX405" s="872">
        <v>819</v>
      </c>
      <c r="AY405" s="872" t="s">
        <v>557</v>
      </c>
      <c r="AZ405" s="873">
        <v>213</v>
      </c>
    </row>
    <row r="406" spans="48:52" ht="15" customHeight="1">
      <c r="AV406" s="75" t="str">
        <f t="shared" si="235"/>
        <v>854EPS002</v>
      </c>
      <c r="AW406" s="872" t="s">
        <v>676</v>
      </c>
      <c r="AX406" s="872">
        <v>854</v>
      </c>
      <c r="AY406" s="872" t="s">
        <v>555</v>
      </c>
      <c r="AZ406" s="873">
        <v>2</v>
      </c>
    </row>
    <row r="407" spans="48:52" ht="15" customHeight="1">
      <c r="AV407" s="75" t="str">
        <f t="shared" si="235"/>
        <v>854EPS037</v>
      </c>
      <c r="AW407" s="872" t="s">
        <v>676</v>
      </c>
      <c r="AX407" s="872">
        <v>854</v>
      </c>
      <c r="AY407" s="872" t="s">
        <v>554</v>
      </c>
      <c r="AZ407" s="873">
        <v>452</v>
      </c>
    </row>
    <row r="408" spans="48:52" ht="15" customHeight="1">
      <c r="AV408" s="75" t="str">
        <f t="shared" si="235"/>
        <v>854EPS040</v>
      </c>
      <c r="AW408" s="872" t="s">
        <v>676</v>
      </c>
      <c r="AX408" s="872">
        <v>854</v>
      </c>
      <c r="AY408" s="872" t="s">
        <v>557</v>
      </c>
      <c r="AZ408" s="873">
        <v>8</v>
      </c>
    </row>
    <row r="409" spans="48:52" ht="15" customHeight="1">
      <c r="AV409" s="75" t="str">
        <f t="shared" si="235"/>
        <v>854EPS041</v>
      </c>
      <c r="AW409" s="872" t="s">
        <v>676</v>
      </c>
      <c r="AX409" s="872">
        <v>854</v>
      </c>
      <c r="AY409" s="872" t="s">
        <v>598</v>
      </c>
      <c r="AZ409" s="873">
        <v>2</v>
      </c>
    </row>
    <row r="410" spans="48:52" ht="15" customHeight="1">
      <c r="AV410" s="75" t="str">
        <f t="shared" si="235"/>
        <v>854EPS042</v>
      </c>
      <c r="AW410" s="872" t="s">
        <v>676</v>
      </c>
      <c r="AX410" s="872">
        <v>854</v>
      </c>
      <c r="AY410" s="872" t="s">
        <v>559</v>
      </c>
      <c r="AZ410" s="873">
        <v>7</v>
      </c>
    </row>
    <row r="411" spans="48:52" ht="15" customHeight="1">
      <c r="AV411" s="75" t="str">
        <f t="shared" si="235"/>
        <v>854ESSC24</v>
      </c>
      <c r="AW411" s="872" t="s">
        <v>676</v>
      </c>
      <c r="AX411" s="872">
        <v>854</v>
      </c>
      <c r="AY411" s="872" t="s">
        <v>600</v>
      </c>
      <c r="AZ411" s="873">
        <v>762</v>
      </c>
    </row>
    <row r="412" spans="48:52" ht="15" customHeight="1">
      <c r="AV412" s="75" t="str">
        <f t="shared" si="235"/>
        <v>887EPS002</v>
      </c>
      <c r="AW412" s="872" t="s">
        <v>676</v>
      </c>
      <c r="AX412" s="872">
        <v>887</v>
      </c>
      <c r="AY412" s="872" t="s">
        <v>555</v>
      </c>
      <c r="AZ412" s="873">
        <v>1759</v>
      </c>
    </row>
    <row r="413" spans="48:52" ht="15" customHeight="1">
      <c r="AV413" s="75" t="str">
        <f t="shared" si="235"/>
        <v>887EPS010</v>
      </c>
      <c r="AW413" s="872" t="s">
        <v>676</v>
      </c>
      <c r="AX413" s="872">
        <v>887</v>
      </c>
      <c r="AY413" s="872" t="s">
        <v>553</v>
      </c>
      <c r="AZ413" s="873">
        <v>8509</v>
      </c>
    </row>
    <row r="414" spans="48:52" ht="15" customHeight="1">
      <c r="AV414" s="75" t="str">
        <f t="shared" si="235"/>
        <v>887EPS016</v>
      </c>
      <c r="AW414" s="872" t="s">
        <v>676</v>
      </c>
      <c r="AX414" s="872">
        <v>887</v>
      </c>
      <c r="AY414" s="872" t="s">
        <v>556</v>
      </c>
      <c r="AZ414" s="873">
        <v>1379</v>
      </c>
    </row>
    <row r="415" spans="48:52" ht="15" customHeight="1">
      <c r="AV415" s="75" t="str">
        <f t="shared" si="235"/>
        <v>887EPS037</v>
      </c>
      <c r="AW415" s="872" t="s">
        <v>676</v>
      </c>
      <c r="AX415" s="872">
        <v>887</v>
      </c>
      <c r="AY415" s="872" t="s">
        <v>554</v>
      </c>
      <c r="AZ415" s="873">
        <v>2941</v>
      </c>
    </row>
    <row r="416" spans="48:52" ht="15" customHeight="1">
      <c r="AV416" s="75" t="str">
        <f t="shared" si="235"/>
        <v>887EPS040</v>
      </c>
      <c r="AW416" s="872" t="s">
        <v>676</v>
      </c>
      <c r="AX416" s="872">
        <v>887</v>
      </c>
      <c r="AY416" s="872" t="s">
        <v>557</v>
      </c>
      <c r="AZ416" s="873">
        <v>1214</v>
      </c>
    </row>
    <row r="417" spans="48:52" ht="15" customHeight="1">
      <c r="AV417" s="75" t="str">
        <f t="shared" si="235"/>
        <v>887EPS041</v>
      </c>
      <c r="AW417" s="872" t="s">
        <v>676</v>
      </c>
      <c r="AX417" s="872">
        <v>887</v>
      </c>
      <c r="AY417" s="872" t="s">
        <v>598</v>
      </c>
      <c r="AZ417" s="873">
        <v>3</v>
      </c>
    </row>
    <row r="418" spans="48:52" ht="15" customHeight="1">
      <c r="AV418" s="75" t="str">
        <f t="shared" si="235"/>
        <v>887EPS042</v>
      </c>
      <c r="AW418" s="872" t="s">
        <v>676</v>
      </c>
      <c r="AX418" s="872">
        <v>887</v>
      </c>
      <c r="AY418" s="872" t="s">
        <v>559</v>
      </c>
      <c r="AZ418" s="873">
        <v>5</v>
      </c>
    </row>
    <row r="419" spans="48:52" ht="15" customHeight="1">
      <c r="AV419" s="75" t="str">
        <f t="shared" si="235"/>
        <v>887ESSC24</v>
      </c>
      <c r="AW419" s="872" t="s">
        <v>676</v>
      </c>
      <c r="AX419" s="872">
        <v>887</v>
      </c>
      <c r="AY419" s="872" t="s">
        <v>600</v>
      </c>
      <c r="AZ419" s="873">
        <v>1118</v>
      </c>
    </row>
    <row r="420" spans="48:52" ht="15" customHeight="1">
      <c r="AV420" s="75" t="str">
        <f t="shared" si="235"/>
        <v>2EAS016</v>
      </c>
      <c r="AW420" s="872" t="s">
        <v>678</v>
      </c>
      <c r="AX420" s="872">
        <v>2</v>
      </c>
      <c r="AY420" s="872" t="s">
        <v>560</v>
      </c>
      <c r="AZ420" s="873">
        <v>1</v>
      </c>
    </row>
    <row r="421" spans="48:52" ht="15" customHeight="1">
      <c r="AV421" s="75" t="str">
        <f t="shared" si="235"/>
        <v>2EPS010</v>
      </c>
      <c r="AW421" s="872" t="s">
        <v>678</v>
      </c>
      <c r="AX421" s="872">
        <v>2</v>
      </c>
      <c r="AY421" s="872" t="s">
        <v>553</v>
      </c>
      <c r="AZ421" s="873">
        <v>9</v>
      </c>
    </row>
    <row r="422" spans="48:52" ht="15" customHeight="1">
      <c r="AV422" s="75" t="str">
        <f t="shared" si="235"/>
        <v>2EPS037</v>
      </c>
      <c r="AW422" s="872" t="s">
        <v>678</v>
      </c>
      <c r="AX422" s="872">
        <v>2</v>
      </c>
      <c r="AY422" s="872" t="s">
        <v>554</v>
      </c>
      <c r="AZ422" s="873">
        <v>1793</v>
      </c>
    </row>
    <row r="423" spans="48:52" ht="15" customHeight="1">
      <c r="AV423" s="75" t="str">
        <f t="shared" si="235"/>
        <v>2EPS040</v>
      </c>
      <c r="AW423" s="872" t="s">
        <v>678</v>
      </c>
      <c r="AX423" s="872">
        <v>2</v>
      </c>
      <c r="AY423" s="872" t="s">
        <v>557</v>
      </c>
      <c r="AZ423" s="873">
        <v>768</v>
      </c>
    </row>
    <row r="424" spans="48:52" ht="15" customHeight="1">
      <c r="AV424" s="75" t="str">
        <f t="shared" si="235"/>
        <v>2EPS041</v>
      </c>
      <c r="AW424" s="872" t="s">
        <v>678</v>
      </c>
      <c r="AX424" s="872">
        <v>2</v>
      </c>
      <c r="AY424" s="872" t="s">
        <v>598</v>
      </c>
      <c r="AZ424" s="873">
        <v>2</v>
      </c>
    </row>
    <row r="425" spans="48:52" ht="15" customHeight="1">
      <c r="AV425" s="75" t="str">
        <f t="shared" si="235"/>
        <v>2EPS042</v>
      </c>
      <c r="AW425" s="872" t="s">
        <v>678</v>
      </c>
      <c r="AX425" s="872">
        <v>2</v>
      </c>
      <c r="AY425" s="872" t="s">
        <v>559</v>
      </c>
      <c r="AZ425" s="873">
        <v>4</v>
      </c>
    </row>
    <row r="426" spans="48:52" ht="15" customHeight="1">
      <c r="AV426" s="75" t="str">
        <f t="shared" si="235"/>
        <v>2ESSC24</v>
      </c>
      <c r="AW426" s="872" t="s">
        <v>678</v>
      </c>
      <c r="AX426" s="872">
        <v>2</v>
      </c>
      <c r="AY426" s="872" t="s">
        <v>600</v>
      </c>
      <c r="AZ426" s="873">
        <v>296</v>
      </c>
    </row>
    <row r="427" spans="48:52" ht="15" customHeight="1">
      <c r="AV427" s="75" t="str">
        <f t="shared" si="235"/>
        <v>21EPS037</v>
      </c>
      <c r="AW427" s="872" t="s">
        <v>678</v>
      </c>
      <c r="AX427" s="872">
        <v>21</v>
      </c>
      <c r="AY427" s="872" t="s">
        <v>554</v>
      </c>
      <c r="AZ427" s="873">
        <v>361</v>
      </c>
    </row>
    <row r="428" spans="48:52" ht="15" customHeight="1">
      <c r="AV428" s="75" t="str">
        <f t="shared" si="235"/>
        <v>21EPS040</v>
      </c>
      <c r="AW428" s="872" t="s">
        <v>678</v>
      </c>
      <c r="AX428" s="872">
        <v>21</v>
      </c>
      <c r="AY428" s="872" t="s">
        <v>557</v>
      </c>
      <c r="AZ428" s="873">
        <v>164</v>
      </c>
    </row>
    <row r="429" spans="48:52" ht="15" customHeight="1">
      <c r="AV429" s="75" t="str">
        <f t="shared" si="235"/>
        <v>21EPS041</v>
      </c>
      <c r="AW429" s="872" t="s">
        <v>678</v>
      </c>
      <c r="AX429" s="872">
        <v>21</v>
      </c>
      <c r="AY429" s="872" t="s">
        <v>598</v>
      </c>
      <c r="AZ429" s="873">
        <v>1</v>
      </c>
    </row>
    <row r="430" spans="48:52" ht="15" customHeight="1">
      <c r="AV430" s="75" t="str">
        <f t="shared" si="235"/>
        <v>55EPS037</v>
      </c>
      <c r="AW430" s="872" t="s">
        <v>678</v>
      </c>
      <c r="AX430" s="872">
        <v>55</v>
      </c>
      <c r="AY430" s="872" t="s">
        <v>554</v>
      </c>
      <c r="AZ430" s="873">
        <v>296</v>
      </c>
    </row>
    <row r="431" spans="48:52" ht="15" customHeight="1">
      <c r="AV431" s="75" t="str">
        <f t="shared" si="235"/>
        <v>55EPS040</v>
      </c>
      <c r="AW431" s="872" t="s">
        <v>678</v>
      </c>
      <c r="AX431" s="872">
        <v>55</v>
      </c>
      <c r="AY431" s="872" t="s">
        <v>557</v>
      </c>
      <c r="AZ431" s="873">
        <v>237</v>
      </c>
    </row>
    <row r="432" spans="48:52" ht="15" customHeight="1">
      <c r="AV432" s="75" t="str">
        <f t="shared" si="235"/>
        <v>148EAS016</v>
      </c>
      <c r="AW432" s="872" t="s">
        <v>678</v>
      </c>
      <c r="AX432" s="872">
        <v>148</v>
      </c>
      <c r="AY432" s="872" t="s">
        <v>560</v>
      </c>
      <c r="AZ432" s="873">
        <v>18</v>
      </c>
    </row>
    <row r="433" spans="48:52" ht="15" customHeight="1">
      <c r="AV433" s="75" t="str">
        <f t="shared" si="235"/>
        <v>148EPS010</v>
      </c>
      <c r="AW433" s="872" t="s">
        <v>678</v>
      </c>
      <c r="AX433" s="872">
        <v>148</v>
      </c>
      <c r="AY433" s="872" t="s">
        <v>553</v>
      </c>
      <c r="AZ433" s="873">
        <v>18819</v>
      </c>
    </row>
    <row r="434" spans="48:52" ht="15" customHeight="1">
      <c r="AV434" s="75" t="str">
        <f t="shared" si="235"/>
        <v>148EPS016</v>
      </c>
      <c r="AW434" s="872" t="s">
        <v>678</v>
      </c>
      <c r="AX434" s="872">
        <v>148</v>
      </c>
      <c r="AY434" s="872" t="s">
        <v>556</v>
      </c>
      <c r="AZ434" s="873">
        <v>3275</v>
      </c>
    </row>
    <row r="435" spans="48:52" ht="15" customHeight="1">
      <c r="AV435" s="75" t="str">
        <f t="shared" si="235"/>
        <v>148EPS037</v>
      </c>
      <c r="AW435" s="872" t="s">
        <v>678</v>
      </c>
      <c r="AX435" s="872">
        <v>148</v>
      </c>
      <c r="AY435" s="872" t="s">
        <v>554</v>
      </c>
      <c r="AZ435" s="873">
        <v>11223</v>
      </c>
    </row>
    <row r="436" spans="48:52" ht="15" customHeight="1">
      <c r="AV436" s="75" t="str">
        <f t="shared" si="235"/>
        <v>148EPS040</v>
      </c>
      <c r="AW436" s="872" t="s">
        <v>678</v>
      </c>
      <c r="AX436" s="872">
        <v>148</v>
      </c>
      <c r="AY436" s="872" t="s">
        <v>557</v>
      </c>
      <c r="AZ436" s="873">
        <v>1704</v>
      </c>
    </row>
    <row r="437" spans="48:52" ht="15" customHeight="1">
      <c r="AV437" s="75" t="str">
        <f t="shared" si="235"/>
        <v>148EPS041</v>
      </c>
      <c r="AW437" s="872" t="s">
        <v>678</v>
      </c>
      <c r="AX437" s="872">
        <v>148</v>
      </c>
      <c r="AY437" s="872" t="s">
        <v>598</v>
      </c>
      <c r="AZ437" s="873">
        <v>64</v>
      </c>
    </row>
    <row r="438" spans="48:52" ht="15" customHeight="1">
      <c r="AV438" s="75" t="str">
        <f t="shared" si="235"/>
        <v>148ESSC07</v>
      </c>
      <c r="AW438" s="872" t="s">
        <v>678</v>
      </c>
      <c r="AX438" s="872">
        <v>148</v>
      </c>
      <c r="AY438" s="872" t="s">
        <v>569</v>
      </c>
      <c r="AZ438" s="873">
        <v>1</v>
      </c>
    </row>
    <row r="439" spans="48:52" ht="15" customHeight="1">
      <c r="AV439" s="75" t="str">
        <f t="shared" si="235"/>
        <v>148ESSC91</v>
      </c>
      <c r="AW439" s="872" t="s">
        <v>678</v>
      </c>
      <c r="AX439" s="872">
        <v>148</v>
      </c>
      <c r="AY439" s="872" t="s">
        <v>562</v>
      </c>
      <c r="AZ439" s="873">
        <v>168</v>
      </c>
    </row>
    <row r="440" spans="48:52" ht="15" customHeight="1">
      <c r="AV440" s="75" t="str">
        <f t="shared" si="235"/>
        <v>197EAS016</v>
      </c>
      <c r="AW440" s="872" t="s">
        <v>678</v>
      </c>
      <c r="AX440" s="872">
        <v>197</v>
      </c>
      <c r="AY440" s="872" t="s">
        <v>560</v>
      </c>
      <c r="AZ440" s="873">
        <v>9</v>
      </c>
    </row>
    <row r="441" spans="48:52" ht="15" customHeight="1">
      <c r="AV441" s="75" t="str">
        <f t="shared" si="235"/>
        <v>197EPS002</v>
      </c>
      <c r="AW441" s="872" t="s">
        <v>678</v>
      </c>
      <c r="AX441" s="872">
        <v>197</v>
      </c>
      <c r="AY441" s="872" t="s">
        <v>555</v>
      </c>
      <c r="AZ441" s="873">
        <v>1</v>
      </c>
    </row>
    <row r="442" spans="48:52" ht="15" customHeight="1">
      <c r="AV442" s="75" t="str">
        <f t="shared" si="235"/>
        <v>197EPS010</v>
      </c>
      <c r="AW442" s="872" t="s">
        <v>678</v>
      </c>
      <c r="AX442" s="872">
        <v>197</v>
      </c>
      <c r="AY442" s="872" t="s">
        <v>553</v>
      </c>
      <c r="AZ442" s="873">
        <v>8</v>
      </c>
    </row>
    <row r="443" spans="48:52" ht="15" customHeight="1">
      <c r="AV443" s="75" t="str">
        <f t="shared" si="235"/>
        <v>197EPS018</v>
      </c>
      <c r="AW443" s="872" t="s">
        <v>678</v>
      </c>
      <c r="AX443" s="872">
        <v>197</v>
      </c>
      <c r="AY443" s="872" t="s">
        <v>568</v>
      </c>
      <c r="AZ443" s="873">
        <v>1</v>
      </c>
    </row>
    <row r="444" spans="48:52" ht="15" customHeight="1">
      <c r="AV444" s="75" t="str">
        <f t="shared" si="235"/>
        <v>197EPS037</v>
      </c>
      <c r="AW444" s="872" t="s">
        <v>678</v>
      </c>
      <c r="AX444" s="872">
        <v>197</v>
      </c>
      <c r="AY444" s="872" t="s">
        <v>554</v>
      </c>
      <c r="AZ444" s="873">
        <v>1998</v>
      </c>
    </row>
    <row r="445" spans="48:52" ht="15" customHeight="1">
      <c r="AV445" s="75" t="str">
        <f t="shared" si="235"/>
        <v>197EPS040</v>
      </c>
      <c r="AW445" s="872" t="s">
        <v>678</v>
      </c>
      <c r="AX445" s="872">
        <v>197</v>
      </c>
      <c r="AY445" s="872" t="s">
        <v>557</v>
      </c>
      <c r="AZ445" s="873">
        <v>614</v>
      </c>
    </row>
    <row r="446" spans="48:52" ht="15" customHeight="1">
      <c r="AV446" s="75" t="str">
        <f t="shared" si="235"/>
        <v>197ESSC91</v>
      </c>
      <c r="AW446" s="872" t="s">
        <v>678</v>
      </c>
      <c r="AX446" s="872">
        <v>197</v>
      </c>
      <c r="AY446" s="872" t="s">
        <v>562</v>
      </c>
      <c r="AZ446" s="873">
        <v>74</v>
      </c>
    </row>
    <row r="447" spans="48:52" ht="15" customHeight="1">
      <c r="AV447" s="75" t="str">
        <f t="shared" si="235"/>
        <v>206EAS016</v>
      </c>
      <c r="AW447" s="872" t="s">
        <v>678</v>
      </c>
      <c r="AX447" s="872">
        <v>206</v>
      </c>
      <c r="AY447" s="872" t="s">
        <v>560</v>
      </c>
      <c r="AZ447" s="873">
        <v>1</v>
      </c>
    </row>
    <row r="448" spans="48:52" ht="15" customHeight="1">
      <c r="AV448" s="75" t="str">
        <f t="shared" si="235"/>
        <v>206EPS037</v>
      </c>
      <c r="AW448" s="872" t="s">
        <v>678</v>
      </c>
      <c r="AX448" s="872">
        <v>206</v>
      </c>
      <c r="AY448" s="872" t="s">
        <v>554</v>
      </c>
      <c r="AZ448" s="873">
        <v>480</v>
      </c>
    </row>
    <row r="449" spans="48:52" ht="15" customHeight="1">
      <c r="AV449" s="75" t="str">
        <f t="shared" si="235"/>
        <v>206EPS040</v>
      </c>
      <c r="AW449" s="872" t="s">
        <v>678</v>
      </c>
      <c r="AX449" s="872">
        <v>206</v>
      </c>
      <c r="AY449" s="872" t="s">
        <v>557</v>
      </c>
      <c r="AZ449" s="873">
        <v>168</v>
      </c>
    </row>
    <row r="450" spans="48:52" ht="15" customHeight="1">
      <c r="AV450" s="75" t="str">
        <f t="shared" si="235"/>
        <v>206ESSC91</v>
      </c>
      <c r="AW450" s="872" t="s">
        <v>678</v>
      </c>
      <c r="AX450" s="872">
        <v>206</v>
      </c>
      <c r="AY450" s="872" t="s">
        <v>562</v>
      </c>
      <c r="AZ450" s="873">
        <v>18</v>
      </c>
    </row>
    <row r="451" spans="48:52" ht="15" customHeight="1">
      <c r="AV451" s="75" t="str">
        <f t="shared" si="235"/>
        <v>313EPS010</v>
      </c>
      <c r="AW451" s="872" t="s">
        <v>678</v>
      </c>
      <c r="AX451" s="872">
        <v>313</v>
      </c>
      <c r="AY451" s="872" t="s">
        <v>553</v>
      </c>
      <c r="AZ451" s="873">
        <v>7</v>
      </c>
    </row>
    <row r="452" spans="48:52" ht="15" customHeight="1">
      <c r="AV452" s="75" t="str">
        <f t="shared" si="235"/>
        <v>313EPS037</v>
      </c>
      <c r="AW452" s="872" t="s">
        <v>678</v>
      </c>
      <c r="AX452" s="872">
        <v>313</v>
      </c>
      <c r="AY452" s="872" t="s">
        <v>554</v>
      </c>
      <c r="AZ452" s="873">
        <v>1160</v>
      </c>
    </row>
    <row r="453" spans="48:52" ht="15" customHeight="1">
      <c r="AV453" s="75" t="str">
        <f t="shared" si="235"/>
        <v>313EPS040</v>
      </c>
      <c r="AW453" s="872" t="s">
        <v>678</v>
      </c>
      <c r="AX453" s="872">
        <v>313</v>
      </c>
      <c r="AY453" s="872" t="s">
        <v>557</v>
      </c>
      <c r="AZ453" s="873">
        <v>343</v>
      </c>
    </row>
    <row r="454" spans="48:52" ht="15" customHeight="1">
      <c r="AV454" s="75" t="str">
        <f t="shared" si="235"/>
        <v>313EPS041</v>
      </c>
      <c r="AW454" s="872" t="s">
        <v>678</v>
      </c>
      <c r="AX454" s="872">
        <v>313</v>
      </c>
      <c r="AY454" s="872" t="s">
        <v>598</v>
      </c>
      <c r="AZ454" s="873">
        <v>1</v>
      </c>
    </row>
    <row r="455" spans="48:52" ht="15" customHeight="1">
      <c r="AV455" s="75" t="str">
        <f t="shared" ref="AV455:AV518" si="236">CONCATENATE(AX455,AY455)</f>
        <v>313ESSC91</v>
      </c>
      <c r="AW455" s="872" t="s">
        <v>678</v>
      </c>
      <c r="AX455" s="872">
        <v>313</v>
      </c>
      <c r="AY455" s="872" t="s">
        <v>562</v>
      </c>
      <c r="AZ455" s="873">
        <v>74</v>
      </c>
    </row>
    <row r="456" spans="48:52" ht="15" customHeight="1">
      <c r="AV456" s="75" t="str">
        <f t="shared" si="236"/>
        <v>318EAS016</v>
      </c>
      <c r="AW456" s="872" t="s">
        <v>678</v>
      </c>
      <c r="AX456" s="872">
        <v>318</v>
      </c>
      <c r="AY456" s="872" t="s">
        <v>560</v>
      </c>
      <c r="AZ456" s="873">
        <v>78</v>
      </c>
    </row>
    <row r="457" spans="48:52" ht="15" customHeight="1">
      <c r="AV457" s="75" t="str">
        <f t="shared" si="236"/>
        <v>318EPS002</v>
      </c>
      <c r="AW457" s="872" t="s">
        <v>678</v>
      </c>
      <c r="AX457" s="872">
        <v>318</v>
      </c>
      <c r="AY457" s="872" t="s">
        <v>555</v>
      </c>
      <c r="AZ457" s="873">
        <v>2356</v>
      </c>
    </row>
    <row r="458" spans="48:52" ht="15" customHeight="1">
      <c r="AV458" s="75" t="str">
        <f t="shared" si="236"/>
        <v>318EPS005</v>
      </c>
      <c r="AW458" s="872" t="s">
        <v>678</v>
      </c>
      <c r="AX458" s="872">
        <v>318</v>
      </c>
      <c r="AY458" s="872" t="s">
        <v>558</v>
      </c>
      <c r="AZ458" s="873">
        <v>3</v>
      </c>
    </row>
    <row r="459" spans="48:52" ht="15" customHeight="1">
      <c r="AV459" s="75" t="str">
        <f t="shared" si="236"/>
        <v>318EPS010</v>
      </c>
      <c r="AW459" s="872" t="s">
        <v>678</v>
      </c>
      <c r="AX459" s="872">
        <v>318</v>
      </c>
      <c r="AY459" s="872" t="s">
        <v>553</v>
      </c>
      <c r="AZ459" s="873">
        <v>19371</v>
      </c>
    </row>
    <row r="460" spans="48:52" ht="15" customHeight="1">
      <c r="AV460" s="75" t="str">
        <f t="shared" si="236"/>
        <v>318EPS016</v>
      </c>
      <c r="AW460" s="872" t="s">
        <v>678</v>
      </c>
      <c r="AX460" s="872">
        <v>318</v>
      </c>
      <c r="AY460" s="872" t="s">
        <v>556</v>
      </c>
      <c r="AZ460" s="873">
        <v>2723</v>
      </c>
    </row>
    <row r="461" spans="48:52" ht="15" customHeight="1">
      <c r="AV461" s="75" t="str">
        <f t="shared" si="236"/>
        <v>318EPS018</v>
      </c>
      <c r="AW461" s="872" t="s">
        <v>678</v>
      </c>
      <c r="AX461" s="872">
        <v>318</v>
      </c>
      <c r="AY461" s="872" t="s">
        <v>568</v>
      </c>
      <c r="AZ461" s="873">
        <v>1</v>
      </c>
    </row>
    <row r="462" spans="48:52" ht="15" customHeight="1">
      <c r="AV462" s="75" t="str">
        <f t="shared" si="236"/>
        <v>318EPS037</v>
      </c>
      <c r="AW462" s="872" t="s">
        <v>678</v>
      </c>
      <c r="AX462" s="872">
        <v>318</v>
      </c>
      <c r="AY462" s="872" t="s">
        <v>554</v>
      </c>
      <c r="AZ462" s="873">
        <v>6478</v>
      </c>
    </row>
    <row r="463" spans="48:52" ht="15" customHeight="1">
      <c r="AV463" s="75" t="str">
        <f t="shared" si="236"/>
        <v>318EPS040</v>
      </c>
      <c r="AW463" s="872" t="s">
        <v>678</v>
      </c>
      <c r="AX463" s="872">
        <v>318</v>
      </c>
      <c r="AY463" s="872" t="s">
        <v>557</v>
      </c>
      <c r="AZ463" s="873">
        <v>1383</v>
      </c>
    </row>
    <row r="464" spans="48:52" ht="15" customHeight="1">
      <c r="AV464" s="75" t="str">
        <f t="shared" si="236"/>
        <v>318EPS041</v>
      </c>
      <c r="AW464" s="872" t="s">
        <v>678</v>
      </c>
      <c r="AX464" s="872">
        <v>318</v>
      </c>
      <c r="AY464" s="872" t="s">
        <v>598</v>
      </c>
      <c r="AZ464" s="873">
        <v>25</v>
      </c>
    </row>
    <row r="465" spans="48:52" ht="15" customHeight="1">
      <c r="AV465" s="75" t="str">
        <f t="shared" si="236"/>
        <v>318EPS048</v>
      </c>
      <c r="AW465" s="872" t="s">
        <v>678</v>
      </c>
      <c r="AX465" s="872">
        <v>318</v>
      </c>
      <c r="AY465" s="872" t="s">
        <v>599</v>
      </c>
      <c r="AZ465" s="873">
        <v>1</v>
      </c>
    </row>
    <row r="466" spans="48:52" ht="15" customHeight="1">
      <c r="AV466" s="75" t="str">
        <f t="shared" si="236"/>
        <v>321EAS016</v>
      </c>
      <c r="AW466" s="872" t="s">
        <v>678</v>
      </c>
      <c r="AX466" s="872">
        <v>321</v>
      </c>
      <c r="AY466" s="872" t="s">
        <v>560</v>
      </c>
      <c r="AZ466" s="873">
        <v>113</v>
      </c>
    </row>
    <row r="467" spans="48:52" ht="15" customHeight="1">
      <c r="AV467" s="75" t="str">
        <f t="shared" si="236"/>
        <v>321EPS010</v>
      </c>
      <c r="AW467" s="872" t="s">
        <v>678</v>
      </c>
      <c r="AX467" s="872">
        <v>321</v>
      </c>
      <c r="AY467" s="872" t="s">
        <v>553</v>
      </c>
      <c r="AZ467" s="873">
        <v>10</v>
      </c>
    </row>
    <row r="468" spans="48:52" ht="15" customHeight="1">
      <c r="AV468" s="75" t="str">
        <f t="shared" si="236"/>
        <v>321EPS037</v>
      </c>
      <c r="AW468" s="872" t="s">
        <v>678</v>
      </c>
      <c r="AX468" s="872">
        <v>321</v>
      </c>
      <c r="AY468" s="872" t="s">
        <v>554</v>
      </c>
      <c r="AZ468" s="873">
        <v>2084</v>
      </c>
    </row>
    <row r="469" spans="48:52" ht="15" customHeight="1">
      <c r="AV469" s="75" t="str">
        <f t="shared" si="236"/>
        <v>321EPS040</v>
      </c>
      <c r="AW469" s="872" t="s">
        <v>678</v>
      </c>
      <c r="AX469" s="872">
        <v>321</v>
      </c>
      <c r="AY469" s="872" t="s">
        <v>557</v>
      </c>
      <c r="AZ469" s="873">
        <v>443</v>
      </c>
    </row>
    <row r="470" spans="48:52" ht="15" customHeight="1">
      <c r="AV470" s="75" t="str">
        <f t="shared" si="236"/>
        <v>321EPS041</v>
      </c>
      <c r="AW470" s="872" t="s">
        <v>678</v>
      </c>
      <c r="AX470" s="872">
        <v>321</v>
      </c>
      <c r="AY470" s="872" t="s">
        <v>598</v>
      </c>
      <c r="AZ470" s="873">
        <v>1</v>
      </c>
    </row>
    <row r="471" spans="48:52" ht="15" customHeight="1">
      <c r="AV471" s="75" t="str">
        <f t="shared" si="236"/>
        <v>376EAS016</v>
      </c>
      <c r="AW471" s="872" t="s">
        <v>678</v>
      </c>
      <c r="AX471" s="872">
        <v>376</v>
      </c>
      <c r="AY471" s="872" t="s">
        <v>560</v>
      </c>
      <c r="AZ471" s="873">
        <v>76</v>
      </c>
    </row>
    <row r="472" spans="48:52" ht="15" customHeight="1">
      <c r="AV472" s="75" t="str">
        <f t="shared" si="236"/>
        <v>376EPS002</v>
      </c>
      <c r="AW472" s="872" t="s">
        <v>678</v>
      </c>
      <c r="AX472" s="872">
        <v>376</v>
      </c>
      <c r="AY472" s="872" t="s">
        <v>555</v>
      </c>
      <c r="AZ472" s="873">
        <v>2003</v>
      </c>
    </row>
    <row r="473" spans="48:52" ht="15" customHeight="1">
      <c r="AV473" s="75" t="str">
        <f t="shared" si="236"/>
        <v>376EPS010</v>
      </c>
      <c r="AW473" s="872" t="s">
        <v>678</v>
      </c>
      <c r="AX473" s="872">
        <v>376</v>
      </c>
      <c r="AY473" s="872" t="s">
        <v>553</v>
      </c>
      <c r="AZ473" s="873">
        <v>46448</v>
      </c>
    </row>
    <row r="474" spans="48:52" ht="15" customHeight="1">
      <c r="AV474" s="75" t="str">
        <f t="shared" si="236"/>
        <v>376EPS016</v>
      </c>
      <c r="AW474" s="872" t="s">
        <v>678</v>
      </c>
      <c r="AX474" s="872">
        <v>376</v>
      </c>
      <c r="AY474" s="872" t="s">
        <v>556</v>
      </c>
      <c r="AZ474" s="873">
        <v>3642</v>
      </c>
    </row>
    <row r="475" spans="48:52" ht="15" customHeight="1">
      <c r="AV475" s="75" t="str">
        <f t="shared" si="236"/>
        <v>376EPS037</v>
      </c>
      <c r="AW475" s="872" t="s">
        <v>678</v>
      </c>
      <c r="AX475" s="872">
        <v>376</v>
      </c>
      <c r="AY475" s="872" t="s">
        <v>554</v>
      </c>
      <c r="AZ475" s="873">
        <v>8870</v>
      </c>
    </row>
    <row r="476" spans="48:52" ht="15" customHeight="1">
      <c r="AV476" s="75" t="str">
        <f t="shared" si="236"/>
        <v>376EPS040</v>
      </c>
      <c r="AW476" s="872" t="s">
        <v>678</v>
      </c>
      <c r="AX476" s="872">
        <v>376</v>
      </c>
      <c r="AY476" s="872" t="s">
        <v>557</v>
      </c>
      <c r="AZ476" s="873">
        <v>1529</v>
      </c>
    </row>
    <row r="477" spans="48:52" ht="15" customHeight="1">
      <c r="AV477" s="75" t="str">
        <f t="shared" si="236"/>
        <v>376EPS041</v>
      </c>
      <c r="AW477" s="872" t="s">
        <v>678</v>
      </c>
      <c r="AX477" s="872">
        <v>376</v>
      </c>
      <c r="AY477" s="872" t="s">
        <v>598</v>
      </c>
      <c r="AZ477" s="873">
        <v>59</v>
      </c>
    </row>
    <row r="478" spans="48:52" ht="15" customHeight="1">
      <c r="AV478" s="75" t="str">
        <f t="shared" si="236"/>
        <v>376ESSC91</v>
      </c>
      <c r="AW478" s="872" t="s">
        <v>678</v>
      </c>
      <c r="AX478" s="872">
        <v>376</v>
      </c>
      <c r="AY478" s="872" t="s">
        <v>562</v>
      </c>
      <c r="AZ478" s="873">
        <v>429</v>
      </c>
    </row>
    <row r="479" spans="48:52" ht="15" customHeight="1">
      <c r="AV479" s="75" t="str">
        <f t="shared" si="236"/>
        <v>400EAS016</v>
      </c>
      <c r="AW479" s="872" t="s">
        <v>678</v>
      </c>
      <c r="AX479" s="872">
        <v>400</v>
      </c>
      <c r="AY479" s="872" t="s">
        <v>560</v>
      </c>
      <c r="AZ479" s="873">
        <v>2</v>
      </c>
    </row>
    <row r="480" spans="48:52" ht="15" customHeight="1">
      <c r="AV480" s="75" t="str">
        <f t="shared" si="236"/>
        <v>400EPS002</v>
      </c>
      <c r="AW480" s="872" t="s">
        <v>678</v>
      </c>
      <c r="AX480" s="872">
        <v>400</v>
      </c>
      <c r="AY480" s="872" t="s">
        <v>555</v>
      </c>
      <c r="AZ480" s="873">
        <v>2598</v>
      </c>
    </row>
    <row r="481" spans="48:52" ht="15" customHeight="1">
      <c r="AV481" s="75" t="str">
        <f t="shared" si="236"/>
        <v>400EPS010</v>
      </c>
      <c r="AW481" s="872" t="s">
        <v>678</v>
      </c>
      <c r="AX481" s="872">
        <v>400</v>
      </c>
      <c r="AY481" s="872" t="s">
        <v>553</v>
      </c>
      <c r="AZ481" s="873">
        <v>4289</v>
      </c>
    </row>
    <row r="482" spans="48:52" ht="15" customHeight="1">
      <c r="AV482" s="75" t="str">
        <f t="shared" si="236"/>
        <v>400EPS016</v>
      </c>
      <c r="AW482" s="872" t="s">
        <v>678</v>
      </c>
      <c r="AX482" s="872">
        <v>400</v>
      </c>
      <c r="AY482" s="872" t="s">
        <v>556</v>
      </c>
      <c r="AZ482" s="873">
        <v>982</v>
      </c>
    </row>
    <row r="483" spans="48:52" ht="15" customHeight="1">
      <c r="AV483" s="75" t="str">
        <f t="shared" si="236"/>
        <v>400EPS037</v>
      </c>
      <c r="AW483" s="872" t="s">
        <v>678</v>
      </c>
      <c r="AX483" s="872">
        <v>400</v>
      </c>
      <c r="AY483" s="872" t="s">
        <v>554</v>
      </c>
      <c r="AZ483" s="873">
        <v>2585</v>
      </c>
    </row>
    <row r="484" spans="48:52" ht="15" customHeight="1">
      <c r="AV484" s="75" t="str">
        <f t="shared" si="236"/>
        <v>400EPS040</v>
      </c>
      <c r="AW484" s="872" t="s">
        <v>678</v>
      </c>
      <c r="AX484" s="872">
        <v>400</v>
      </c>
      <c r="AY484" s="872" t="s">
        <v>557</v>
      </c>
      <c r="AZ484" s="873">
        <v>1390</v>
      </c>
    </row>
    <row r="485" spans="48:52" ht="15" customHeight="1">
      <c r="AV485" s="75" t="str">
        <f t="shared" si="236"/>
        <v>400EPS041</v>
      </c>
      <c r="AW485" s="872" t="s">
        <v>678</v>
      </c>
      <c r="AX485" s="872">
        <v>400</v>
      </c>
      <c r="AY485" s="872" t="s">
        <v>598</v>
      </c>
      <c r="AZ485" s="873">
        <v>14</v>
      </c>
    </row>
    <row r="486" spans="48:52" ht="15" customHeight="1">
      <c r="AV486" s="75" t="str">
        <f t="shared" si="236"/>
        <v>440EAS016</v>
      </c>
      <c r="AW486" s="872" t="s">
        <v>678</v>
      </c>
      <c r="AX486" s="872">
        <v>440</v>
      </c>
      <c r="AY486" s="872" t="s">
        <v>560</v>
      </c>
      <c r="AZ486" s="873">
        <v>22</v>
      </c>
    </row>
    <row r="487" spans="48:52" ht="15" customHeight="1">
      <c r="AV487" s="75" t="str">
        <f t="shared" si="236"/>
        <v>440EPS002</v>
      </c>
      <c r="AW487" s="872" t="s">
        <v>678</v>
      </c>
      <c r="AX487" s="872">
        <v>440</v>
      </c>
      <c r="AY487" s="872" t="s">
        <v>555</v>
      </c>
      <c r="AZ487" s="873">
        <v>4091</v>
      </c>
    </row>
    <row r="488" spans="48:52" ht="15" customHeight="1">
      <c r="AV488" s="75" t="str">
        <f t="shared" si="236"/>
        <v>440EPS005</v>
      </c>
      <c r="AW488" s="872" t="s">
        <v>678</v>
      </c>
      <c r="AX488" s="872">
        <v>440</v>
      </c>
      <c r="AY488" s="872" t="s">
        <v>558</v>
      </c>
      <c r="AZ488" s="873">
        <v>3</v>
      </c>
    </row>
    <row r="489" spans="48:52" ht="15" customHeight="1">
      <c r="AV489" s="75" t="str">
        <f t="shared" si="236"/>
        <v>440EPS010</v>
      </c>
      <c r="AW489" s="872" t="s">
        <v>678</v>
      </c>
      <c r="AX489" s="872">
        <v>440</v>
      </c>
      <c r="AY489" s="872" t="s">
        <v>553</v>
      </c>
      <c r="AZ489" s="873">
        <v>25976</v>
      </c>
    </row>
    <row r="490" spans="48:52" ht="15" customHeight="1">
      <c r="AV490" s="75" t="str">
        <f t="shared" si="236"/>
        <v>440EPS016</v>
      </c>
      <c r="AW490" s="872" t="s">
        <v>678</v>
      </c>
      <c r="AX490" s="872">
        <v>440</v>
      </c>
      <c r="AY490" s="872" t="s">
        <v>556</v>
      </c>
      <c r="AZ490" s="873">
        <v>3740</v>
      </c>
    </row>
    <row r="491" spans="48:52" ht="15" customHeight="1">
      <c r="AV491" s="75" t="str">
        <f t="shared" si="236"/>
        <v>440EPS018</v>
      </c>
      <c r="AW491" s="872" t="s">
        <v>678</v>
      </c>
      <c r="AX491" s="872">
        <v>440</v>
      </c>
      <c r="AY491" s="872" t="s">
        <v>568</v>
      </c>
      <c r="AZ491" s="873">
        <v>1</v>
      </c>
    </row>
    <row r="492" spans="48:52" ht="15" customHeight="1">
      <c r="AV492" s="75" t="str">
        <f t="shared" si="236"/>
        <v>440EPS037</v>
      </c>
      <c r="AW492" s="872" t="s">
        <v>678</v>
      </c>
      <c r="AX492" s="872">
        <v>440</v>
      </c>
      <c r="AY492" s="872" t="s">
        <v>554</v>
      </c>
      <c r="AZ492" s="873">
        <v>10252</v>
      </c>
    </row>
    <row r="493" spans="48:52" ht="15" customHeight="1">
      <c r="AV493" s="75" t="str">
        <f t="shared" si="236"/>
        <v>440EPS040</v>
      </c>
      <c r="AW493" s="872" t="s">
        <v>678</v>
      </c>
      <c r="AX493" s="872">
        <v>440</v>
      </c>
      <c r="AY493" s="872" t="s">
        <v>557</v>
      </c>
      <c r="AZ493" s="873">
        <v>1543</v>
      </c>
    </row>
    <row r="494" spans="48:52" ht="15" customHeight="1">
      <c r="AV494" s="75" t="str">
        <f t="shared" si="236"/>
        <v>440EPS041</v>
      </c>
      <c r="AW494" s="872" t="s">
        <v>678</v>
      </c>
      <c r="AX494" s="872">
        <v>440</v>
      </c>
      <c r="AY494" s="872" t="s">
        <v>598</v>
      </c>
      <c r="AZ494" s="873">
        <v>46</v>
      </c>
    </row>
    <row r="495" spans="48:52" ht="15" customHeight="1">
      <c r="AV495" s="75" t="str">
        <f t="shared" si="236"/>
        <v>483EPS010</v>
      </c>
      <c r="AW495" s="872" t="s">
        <v>678</v>
      </c>
      <c r="AX495" s="872">
        <v>483</v>
      </c>
      <c r="AY495" s="872" t="s">
        <v>553</v>
      </c>
      <c r="AZ495" s="873">
        <v>4</v>
      </c>
    </row>
    <row r="496" spans="48:52" ht="15" customHeight="1">
      <c r="AV496" s="75" t="str">
        <f t="shared" si="236"/>
        <v>483EPS037</v>
      </c>
      <c r="AW496" s="872" t="s">
        <v>678</v>
      </c>
      <c r="AX496" s="872">
        <v>483</v>
      </c>
      <c r="AY496" s="872" t="s">
        <v>554</v>
      </c>
      <c r="AZ496" s="873">
        <v>558</v>
      </c>
    </row>
    <row r="497" spans="48:52" ht="15" customHeight="1">
      <c r="AV497" s="75" t="str">
        <f t="shared" si="236"/>
        <v>483EPS040</v>
      </c>
      <c r="AW497" s="872" t="s">
        <v>678</v>
      </c>
      <c r="AX497" s="872">
        <v>483</v>
      </c>
      <c r="AY497" s="872" t="s">
        <v>557</v>
      </c>
      <c r="AZ497" s="873">
        <v>219</v>
      </c>
    </row>
    <row r="498" spans="48:52" ht="15" customHeight="1">
      <c r="AV498" s="75" t="str">
        <f t="shared" si="236"/>
        <v>483EPS041</v>
      </c>
      <c r="AW498" s="872" t="s">
        <v>678</v>
      </c>
      <c r="AX498" s="872">
        <v>483</v>
      </c>
      <c r="AY498" s="872" t="s">
        <v>598</v>
      </c>
      <c r="AZ498" s="873">
        <v>1</v>
      </c>
    </row>
    <row r="499" spans="48:52" ht="15" customHeight="1">
      <c r="AV499" s="75" t="str">
        <f t="shared" si="236"/>
        <v>483ESSC91</v>
      </c>
      <c r="AW499" s="872" t="s">
        <v>678</v>
      </c>
      <c r="AX499" s="872">
        <v>483</v>
      </c>
      <c r="AY499" s="872" t="s">
        <v>562</v>
      </c>
      <c r="AZ499" s="873">
        <v>11</v>
      </c>
    </row>
    <row r="500" spans="48:52" ht="15" customHeight="1">
      <c r="AV500" s="75" t="str">
        <f t="shared" si="236"/>
        <v>541EAS016</v>
      </c>
      <c r="AW500" s="872" t="s">
        <v>678</v>
      </c>
      <c r="AX500" s="872">
        <v>541</v>
      </c>
      <c r="AY500" s="872" t="s">
        <v>560</v>
      </c>
      <c r="AZ500" s="873">
        <v>41</v>
      </c>
    </row>
    <row r="501" spans="48:52" ht="15" customHeight="1">
      <c r="AV501" s="75" t="str">
        <f t="shared" si="236"/>
        <v>541EPS002</v>
      </c>
      <c r="AW501" s="872" t="s">
        <v>678</v>
      </c>
      <c r="AX501" s="872">
        <v>541</v>
      </c>
      <c r="AY501" s="872" t="s">
        <v>555</v>
      </c>
      <c r="AZ501" s="873">
        <v>904</v>
      </c>
    </row>
    <row r="502" spans="48:52" ht="15" customHeight="1">
      <c r="AV502" s="75" t="str">
        <f t="shared" si="236"/>
        <v>541EPS010</v>
      </c>
      <c r="AW502" s="872" t="s">
        <v>678</v>
      </c>
      <c r="AX502" s="872">
        <v>541</v>
      </c>
      <c r="AY502" s="872" t="s">
        <v>553</v>
      </c>
      <c r="AZ502" s="873">
        <v>17</v>
      </c>
    </row>
    <row r="503" spans="48:52" ht="15" customHeight="1">
      <c r="AV503" s="75" t="str">
        <f t="shared" si="236"/>
        <v>541EPS037</v>
      </c>
      <c r="AW503" s="872" t="s">
        <v>678</v>
      </c>
      <c r="AX503" s="872">
        <v>541</v>
      </c>
      <c r="AY503" s="872" t="s">
        <v>554</v>
      </c>
      <c r="AZ503" s="873">
        <v>3835</v>
      </c>
    </row>
    <row r="504" spans="48:52" ht="15" customHeight="1">
      <c r="AV504" s="75" t="str">
        <f t="shared" si="236"/>
        <v>541EPS040</v>
      </c>
      <c r="AW504" s="872" t="s">
        <v>678</v>
      </c>
      <c r="AX504" s="872">
        <v>541</v>
      </c>
      <c r="AY504" s="872" t="s">
        <v>557</v>
      </c>
      <c r="AZ504" s="873">
        <v>704</v>
      </c>
    </row>
    <row r="505" spans="48:52" ht="15" customHeight="1">
      <c r="AV505" s="75" t="str">
        <f t="shared" si="236"/>
        <v>541EPS041</v>
      </c>
      <c r="AW505" s="872" t="s">
        <v>678</v>
      </c>
      <c r="AX505" s="872">
        <v>541</v>
      </c>
      <c r="AY505" s="872" t="s">
        <v>598</v>
      </c>
      <c r="AZ505" s="873">
        <v>5</v>
      </c>
    </row>
    <row r="506" spans="48:52" ht="15" customHeight="1">
      <c r="AV506" s="75" t="str">
        <f t="shared" si="236"/>
        <v>541ESSC91</v>
      </c>
      <c r="AW506" s="872" t="s">
        <v>678</v>
      </c>
      <c r="AX506" s="872">
        <v>541</v>
      </c>
      <c r="AY506" s="872" t="s">
        <v>562</v>
      </c>
      <c r="AZ506" s="873">
        <v>262</v>
      </c>
    </row>
    <row r="507" spans="48:52" ht="15" customHeight="1">
      <c r="AV507" s="75" t="str">
        <f t="shared" si="236"/>
        <v>607EAS016</v>
      </c>
      <c r="AW507" s="872" t="s">
        <v>678</v>
      </c>
      <c r="AX507" s="872">
        <v>607</v>
      </c>
      <c r="AY507" s="872" t="s">
        <v>560</v>
      </c>
      <c r="AZ507" s="873">
        <v>45</v>
      </c>
    </row>
    <row r="508" spans="48:52" ht="15" customHeight="1">
      <c r="AV508" s="75" t="str">
        <f t="shared" si="236"/>
        <v>607EPS005</v>
      </c>
      <c r="AW508" s="872" t="s">
        <v>678</v>
      </c>
      <c r="AX508" s="872">
        <v>607</v>
      </c>
      <c r="AY508" s="872" t="s">
        <v>558</v>
      </c>
      <c r="AZ508" s="873">
        <v>6</v>
      </c>
    </row>
    <row r="509" spans="48:52" ht="15" customHeight="1">
      <c r="AV509" s="75" t="str">
        <f t="shared" si="236"/>
        <v>607EPS010</v>
      </c>
      <c r="AW509" s="872" t="s">
        <v>678</v>
      </c>
      <c r="AX509" s="872">
        <v>607</v>
      </c>
      <c r="AY509" s="872" t="s">
        <v>553</v>
      </c>
      <c r="AZ509" s="873">
        <v>5731</v>
      </c>
    </row>
    <row r="510" spans="48:52" ht="15" customHeight="1">
      <c r="AV510" s="75" t="str">
        <f t="shared" si="236"/>
        <v>607EPS037</v>
      </c>
      <c r="AW510" s="872" t="s">
        <v>678</v>
      </c>
      <c r="AX510" s="872">
        <v>607</v>
      </c>
      <c r="AY510" s="872" t="s">
        <v>554</v>
      </c>
      <c r="AZ510" s="873">
        <v>5850</v>
      </c>
    </row>
    <row r="511" spans="48:52" ht="15" customHeight="1">
      <c r="AV511" s="75" t="str">
        <f t="shared" si="236"/>
        <v>607EPS040</v>
      </c>
      <c r="AW511" s="872" t="s">
        <v>678</v>
      </c>
      <c r="AX511" s="872">
        <v>607</v>
      </c>
      <c r="AY511" s="872" t="s">
        <v>557</v>
      </c>
      <c r="AZ511" s="873">
        <v>554</v>
      </c>
    </row>
    <row r="512" spans="48:52" ht="15" customHeight="1">
      <c r="AV512" s="75" t="str">
        <f t="shared" si="236"/>
        <v>607EPS041</v>
      </c>
      <c r="AW512" s="872" t="s">
        <v>678</v>
      </c>
      <c r="AX512" s="872">
        <v>607</v>
      </c>
      <c r="AY512" s="872" t="s">
        <v>598</v>
      </c>
      <c r="AZ512" s="873">
        <v>8</v>
      </c>
    </row>
    <row r="513" spans="48:52" ht="15" customHeight="1">
      <c r="AV513" s="75" t="str">
        <f t="shared" si="236"/>
        <v>607ESSC91</v>
      </c>
      <c r="AW513" s="872" t="s">
        <v>678</v>
      </c>
      <c r="AX513" s="872">
        <v>607</v>
      </c>
      <c r="AY513" s="872" t="s">
        <v>562</v>
      </c>
      <c r="AZ513" s="873">
        <v>39</v>
      </c>
    </row>
    <row r="514" spans="48:52" ht="15" customHeight="1">
      <c r="AV514" s="75" t="str">
        <f t="shared" si="236"/>
        <v>615EAS016</v>
      </c>
      <c r="AW514" s="872" t="s">
        <v>678</v>
      </c>
      <c r="AX514" s="872">
        <v>615</v>
      </c>
      <c r="AY514" s="872" t="s">
        <v>560</v>
      </c>
      <c r="AZ514" s="873">
        <v>112</v>
      </c>
    </row>
    <row r="515" spans="48:52" ht="15" customHeight="1">
      <c r="AV515" s="75" t="str">
        <f t="shared" si="236"/>
        <v>615EPS002</v>
      </c>
      <c r="AW515" s="872" t="s">
        <v>678</v>
      </c>
      <c r="AX515" s="872">
        <v>615</v>
      </c>
      <c r="AY515" s="872" t="s">
        <v>555</v>
      </c>
      <c r="AZ515" s="873">
        <v>11186</v>
      </c>
    </row>
    <row r="516" spans="48:52" ht="15" customHeight="1">
      <c r="AV516" s="75" t="str">
        <f t="shared" si="236"/>
        <v>615EPS005</v>
      </c>
      <c r="AW516" s="872" t="s">
        <v>678</v>
      </c>
      <c r="AX516" s="872">
        <v>615</v>
      </c>
      <c r="AY516" s="872" t="s">
        <v>558</v>
      </c>
      <c r="AZ516" s="873">
        <v>13080</v>
      </c>
    </row>
    <row r="517" spans="48:52" ht="15" customHeight="1">
      <c r="AV517" s="75" t="str">
        <f t="shared" si="236"/>
        <v>615EPS008</v>
      </c>
      <c r="AW517" s="872" t="s">
        <v>678</v>
      </c>
      <c r="AX517" s="872">
        <v>615</v>
      </c>
      <c r="AY517" s="872" t="s">
        <v>563</v>
      </c>
      <c r="AZ517" s="873">
        <v>91</v>
      </c>
    </row>
    <row r="518" spans="48:52" ht="15" customHeight="1">
      <c r="AV518" s="75" t="str">
        <f t="shared" si="236"/>
        <v>615EPS010</v>
      </c>
      <c r="AW518" s="872" t="s">
        <v>678</v>
      </c>
      <c r="AX518" s="872">
        <v>615</v>
      </c>
      <c r="AY518" s="872" t="s">
        <v>553</v>
      </c>
      <c r="AZ518" s="873">
        <v>100280</v>
      </c>
    </row>
    <row r="519" spans="48:52" ht="15" customHeight="1">
      <c r="AV519" s="75" t="str">
        <f t="shared" ref="AV519:AV582" si="237">CONCATENATE(AX519,AY519)</f>
        <v>615EPS016</v>
      </c>
      <c r="AW519" s="872" t="s">
        <v>678</v>
      </c>
      <c r="AX519" s="872">
        <v>615</v>
      </c>
      <c r="AY519" s="872" t="s">
        <v>556</v>
      </c>
      <c r="AZ519" s="873">
        <v>6953</v>
      </c>
    </row>
    <row r="520" spans="48:52" ht="15" customHeight="1">
      <c r="AV520" s="75" t="str">
        <f t="shared" si="237"/>
        <v>615EPS018</v>
      </c>
      <c r="AW520" s="872" t="s">
        <v>678</v>
      </c>
      <c r="AX520" s="872">
        <v>615</v>
      </c>
      <c r="AY520" s="872" t="s">
        <v>568</v>
      </c>
      <c r="AZ520" s="873">
        <v>4</v>
      </c>
    </row>
    <row r="521" spans="48:52" ht="15" customHeight="1">
      <c r="AV521" s="75" t="str">
        <f t="shared" si="237"/>
        <v>615EPS037</v>
      </c>
      <c r="AW521" s="872" t="s">
        <v>678</v>
      </c>
      <c r="AX521" s="872">
        <v>615</v>
      </c>
      <c r="AY521" s="872" t="s">
        <v>554</v>
      </c>
      <c r="AZ521" s="873">
        <v>24950</v>
      </c>
    </row>
    <row r="522" spans="48:52" ht="15" customHeight="1">
      <c r="AV522" s="75" t="str">
        <f t="shared" si="237"/>
        <v>615EPS040</v>
      </c>
      <c r="AW522" s="872" t="s">
        <v>678</v>
      </c>
      <c r="AX522" s="872">
        <v>615</v>
      </c>
      <c r="AY522" s="872" t="s">
        <v>557</v>
      </c>
      <c r="AZ522" s="873">
        <v>3246</v>
      </c>
    </row>
    <row r="523" spans="48:52" ht="15" customHeight="1">
      <c r="AV523" s="75" t="str">
        <f t="shared" si="237"/>
        <v>615EPS041</v>
      </c>
      <c r="AW523" s="872" t="s">
        <v>678</v>
      </c>
      <c r="AX523" s="872">
        <v>615</v>
      </c>
      <c r="AY523" s="872" t="s">
        <v>598</v>
      </c>
      <c r="AZ523" s="873">
        <v>181</v>
      </c>
    </row>
    <row r="524" spans="48:52" ht="15" customHeight="1">
      <c r="AV524" s="75" t="str">
        <f t="shared" si="237"/>
        <v>615EPS042</v>
      </c>
      <c r="AW524" s="872" t="s">
        <v>678</v>
      </c>
      <c r="AX524" s="872">
        <v>615</v>
      </c>
      <c r="AY524" s="872" t="s">
        <v>559</v>
      </c>
      <c r="AZ524" s="873">
        <v>18</v>
      </c>
    </row>
    <row r="525" spans="48:52" ht="15" customHeight="1">
      <c r="AV525" s="75" t="str">
        <f t="shared" si="237"/>
        <v>615ESSC24</v>
      </c>
      <c r="AW525" s="872" t="s">
        <v>678</v>
      </c>
      <c r="AX525" s="872">
        <v>615</v>
      </c>
      <c r="AY525" s="872" t="s">
        <v>600</v>
      </c>
      <c r="AZ525" s="873">
        <v>61</v>
      </c>
    </row>
    <row r="526" spans="48:52" ht="15" customHeight="1">
      <c r="AV526" s="75" t="str">
        <f t="shared" si="237"/>
        <v>615ESSC91</v>
      </c>
      <c r="AW526" s="872" t="s">
        <v>678</v>
      </c>
      <c r="AX526" s="872">
        <v>615</v>
      </c>
      <c r="AY526" s="872" t="s">
        <v>562</v>
      </c>
      <c r="AZ526" s="873">
        <v>136</v>
      </c>
    </row>
    <row r="527" spans="48:52" ht="15" customHeight="1">
      <c r="AV527" s="75" t="str">
        <f t="shared" si="237"/>
        <v>649EAS016</v>
      </c>
      <c r="AW527" s="872" t="s">
        <v>678</v>
      </c>
      <c r="AX527" s="872">
        <v>649</v>
      </c>
      <c r="AY527" s="872" t="s">
        <v>560</v>
      </c>
      <c r="AZ527" s="873">
        <v>4</v>
      </c>
    </row>
    <row r="528" spans="48:52" ht="15" customHeight="1">
      <c r="AV528" s="75" t="str">
        <f t="shared" si="237"/>
        <v>649EPS010</v>
      </c>
      <c r="AW528" s="872" t="s">
        <v>678</v>
      </c>
      <c r="AX528" s="872">
        <v>649</v>
      </c>
      <c r="AY528" s="872" t="s">
        <v>553</v>
      </c>
      <c r="AZ528" s="873">
        <v>10</v>
      </c>
    </row>
    <row r="529" spans="48:52" ht="15" customHeight="1">
      <c r="AV529" s="75" t="str">
        <f t="shared" si="237"/>
        <v>649EPS018</v>
      </c>
      <c r="AW529" s="872" t="s">
        <v>678</v>
      </c>
      <c r="AX529" s="872">
        <v>649</v>
      </c>
      <c r="AY529" s="872" t="s">
        <v>568</v>
      </c>
      <c r="AZ529" s="873">
        <v>3</v>
      </c>
    </row>
    <row r="530" spans="48:52" ht="15" customHeight="1">
      <c r="AV530" s="75" t="str">
        <f t="shared" si="237"/>
        <v>649EPS037</v>
      </c>
      <c r="AW530" s="872" t="s">
        <v>678</v>
      </c>
      <c r="AX530" s="872">
        <v>649</v>
      </c>
      <c r="AY530" s="872" t="s">
        <v>554</v>
      </c>
      <c r="AZ530" s="873">
        <v>1803</v>
      </c>
    </row>
    <row r="531" spans="48:52" ht="15" customHeight="1">
      <c r="AV531" s="75" t="str">
        <f t="shared" si="237"/>
        <v>649EPS040</v>
      </c>
      <c r="AW531" s="872" t="s">
        <v>678</v>
      </c>
      <c r="AX531" s="872">
        <v>649</v>
      </c>
      <c r="AY531" s="872" t="s">
        <v>557</v>
      </c>
      <c r="AZ531" s="873">
        <v>417</v>
      </c>
    </row>
    <row r="532" spans="48:52" ht="15" customHeight="1">
      <c r="AV532" s="75" t="str">
        <f t="shared" si="237"/>
        <v>649EPS041</v>
      </c>
      <c r="AW532" s="872" t="s">
        <v>678</v>
      </c>
      <c r="AX532" s="872">
        <v>649</v>
      </c>
      <c r="AY532" s="872" t="s">
        <v>598</v>
      </c>
      <c r="AZ532" s="873">
        <v>2</v>
      </c>
    </row>
    <row r="533" spans="48:52" ht="15" customHeight="1">
      <c r="AV533" s="75" t="str">
        <f t="shared" si="237"/>
        <v>649ESSC91</v>
      </c>
      <c r="AW533" s="872" t="s">
        <v>678</v>
      </c>
      <c r="AX533" s="872">
        <v>649</v>
      </c>
      <c r="AY533" s="872" t="s">
        <v>562</v>
      </c>
      <c r="AZ533" s="873">
        <v>207</v>
      </c>
    </row>
    <row r="534" spans="48:52" ht="15" customHeight="1">
      <c r="AV534" s="75" t="str">
        <f t="shared" si="237"/>
        <v>652EPS010</v>
      </c>
      <c r="AW534" s="872" t="s">
        <v>678</v>
      </c>
      <c r="AX534" s="872">
        <v>652</v>
      </c>
      <c r="AY534" s="872" t="s">
        <v>553</v>
      </c>
      <c r="AZ534" s="873">
        <v>2</v>
      </c>
    </row>
    <row r="535" spans="48:52" ht="15" customHeight="1">
      <c r="AV535" s="75" t="str">
        <f t="shared" si="237"/>
        <v>652EPS037</v>
      </c>
      <c r="AW535" s="872" t="s">
        <v>678</v>
      </c>
      <c r="AX535" s="872">
        <v>652</v>
      </c>
      <c r="AY535" s="872" t="s">
        <v>554</v>
      </c>
      <c r="AZ535" s="873">
        <v>257</v>
      </c>
    </row>
    <row r="536" spans="48:52" ht="15" customHeight="1">
      <c r="AV536" s="75" t="str">
        <f t="shared" si="237"/>
        <v>652EPS040</v>
      </c>
      <c r="AW536" s="872" t="s">
        <v>678</v>
      </c>
      <c r="AX536" s="872">
        <v>652</v>
      </c>
      <c r="AY536" s="872" t="s">
        <v>557</v>
      </c>
      <c r="AZ536" s="873">
        <v>213</v>
      </c>
    </row>
    <row r="537" spans="48:52" ht="15" customHeight="1">
      <c r="AV537" s="75" t="str">
        <f t="shared" si="237"/>
        <v>660EPS010</v>
      </c>
      <c r="AW537" s="872" t="s">
        <v>678</v>
      </c>
      <c r="AX537" s="872">
        <v>660</v>
      </c>
      <c r="AY537" s="872" t="s">
        <v>553</v>
      </c>
      <c r="AZ537" s="873">
        <v>2</v>
      </c>
    </row>
    <row r="538" spans="48:52" ht="15" customHeight="1">
      <c r="AV538" s="75" t="str">
        <f t="shared" si="237"/>
        <v>660EPS037</v>
      </c>
      <c r="AW538" s="872" t="s">
        <v>678</v>
      </c>
      <c r="AX538" s="872">
        <v>660</v>
      </c>
      <c r="AY538" s="872" t="s">
        <v>554</v>
      </c>
      <c r="AZ538" s="873">
        <v>2943</v>
      </c>
    </row>
    <row r="539" spans="48:52" ht="15" customHeight="1">
      <c r="AV539" s="75" t="str">
        <f t="shared" si="237"/>
        <v>660EPS040</v>
      </c>
      <c r="AW539" s="872" t="s">
        <v>678</v>
      </c>
      <c r="AX539" s="872">
        <v>660</v>
      </c>
      <c r="AY539" s="872" t="s">
        <v>557</v>
      </c>
      <c r="AZ539" s="873">
        <v>651</v>
      </c>
    </row>
    <row r="540" spans="48:52" ht="15" customHeight="1">
      <c r="AV540" s="75" t="str">
        <f t="shared" si="237"/>
        <v>660EPS041</v>
      </c>
      <c r="AW540" s="872" t="s">
        <v>678</v>
      </c>
      <c r="AX540" s="872">
        <v>660</v>
      </c>
      <c r="AY540" s="872" t="s">
        <v>598</v>
      </c>
      <c r="AZ540" s="873">
        <v>4</v>
      </c>
    </row>
    <row r="541" spans="48:52" ht="15" customHeight="1">
      <c r="AV541" s="75" t="str">
        <f t="shared" si="237"/>
        <v>667EAS016</v>
      </c>
      <c r="AW541" s="872" t="s">
        <v>678</v>
      </c>
      <c r="AX541" s="872">
        <v>667</v>
      </c>
      <c r="AY541" s="872" t="s">
        <v>560</v>
      </c>
      <c r="AZ541" s="873">
        <v>51</v>
      </c>
    </row>
    <row r="542" spans="48:52" ht="15" customHeight="1">
      <c r="AV542" s="75" t="str">
        <f t="shared" si="237"/>
        <v>667EPS010</v>
      </c>
      <c r="AW542" s="872" t="s">
        <v>678</v>
      </c>
      <c r="AX542" s="872">
        <v>667</v>
      </c>
      <c r="AY542" s="872" t="s">
        <v>553</v>
      </c>
      <c r="AZ542" s="873">
        <v>5</v>
      </c>
    </row>
    <row r="543" spans="48:52" ht="15" customHeight="1">
      <c r="AV543" s="75" t="str">
        <f t="shared" si="237"/>
        <v>667EPS037</v>
      </c>
      <c r="AW543" s="872" t="s">
        <v>678</v>
      </c>
      <c r="AX543" s="872">
        <v>667</v>
      </c>
      <c r="AY543" s="872" t="s">
        <v>554</v>
      </c>
      <c r="AZ543" s="873">
        <v>2585</v>
      </c>
    </row>
    <row r="544" spans="48:52" ht="15" customHeight="1">
      <c r="AV544" s="75" t="str">
        <f t="shared" si="237"/>
        <v>667EPS040</v>
      </c>
      <c r="AW544" s="872" t="s">
        <v>678</v>
      </c>
      <c r="AX544" s="872">
        <v>667</v>
      </c>
      <c r="AY544" s="872" t="s">
        <v>557</v>
      </c>
      <c r="AZ544" s="873">
        <v>653</v>
      </c>
    </row>
    <row r="545" spans="48:52" ht="15" customHeight="1">
      <c r="AV545" s="75" t="str">
        <f t="shared" si="237"/>
        <v>667EPS041</v>
      </c>
      <c r="AW545" s="872" t="s">
        <v>678</v>
      </c>
      <c r="AX545" s="872">
        <v>667</v>
      </c>
      <c r="AY545" s="872" t="s">
        <v>598</v>
      </c>
      <c r="AZ545" s="873">
        <v>2</v>
      </c>
    </row>
    <row r="546" spans="48:52" ht="15" customHeight="1">
      <c r="AV546" s="75" t="str">
        <f t="shared" si="237"/>
        <v>667ESSC91</v>
      </c>
      <c r="AW546" s="872" t="s">
        <v>678</v>
      </c>
      <c r="AX546" s="872">
        <v>667</v>
      </c>
      <c r="AY546" s="872" t="s">
        <v>562</v>
      </c>
      <c r="AZ546" s="873">
        <v>42</v>
      </c>
    </row>
    <row r="547" spans="48:52" ht="15" customHeight="1">
      <c r="AV547" s="75" t="str">
        <f t="shared" si="237"/>
        <v>674EAS016</v>
      </c>
      <c r="AW547" s="872" t="s">
        <v>678</v>
      </c>
      <c r="AX547" s="872">
        <v>674</v>
      </c>
      <c r="AY547" s="872" t="s">
        <v>560</v>
      </c>
      <c r="AZ547" s="873">
        <v>5</v>
      </c>
    </row>
    <row r="548" spans="48:52" ht="15" customHeight="1">
      <c r="AV548" s="75" t="str">
        <f t="shared" si="237"/>
        <v>674EPS010</v>
      </c>
      <c r="AW548" s="872" t="s">
        <v>678</v>
      </c>
      <c r="AX548" s="872">
        <v>674</v>
      </c>
      <c r="AY548" s="872" t="s">
        <v>553</v>
      </c>
      <c r="AZ548" s="873">
        <v>15</v>
      </c>
    </row>
    <row r="549" spans="48:52" ht="15" customHeight="1">
      <c r="AV549" s="75" t="str">
        <f t="shared" si="237"/>
        <v>674EPS037</v>
      </c>
      <c r="AW549" s="872" t="s">
        <v>678</v>
      </c>
      <c r="AX549" s="872">
        <v>674</v>
      </c>
      <c r="AY549" s="872" t="s">
        <v>554</v>
      </c>
      <c r="AZ549" s="873">
        <v>1821</v>
      </c>
    </row>
    <row r="550" spans="48:52" ht="15" customHeight="1">
      <c r="AV550" s="75" t="str">
        <f t="shared" si="237"/>
        <v>674EPS040</v>
      </c>
      <c r="AW550" s="872" t="s">
        <v>678</v>
      </c>
      <c r="AX550" s="872">
        <v>674</v>
      </c>
      <c r="AY550" s="872" t="s">
        <v>557</v>
      </c>
      <c r="AZ550" s="873">
        <v>725</v>
      </c>
    </row>
    <row r="551" spans="48:52" ht="15" customHeight="1">
      <c r="AV551" s="75" t="str">
        <f t="shared" si="237"/>
        <v>674EPS041</v>
      </c>
      <c r="AW551" s="872" t="s">
        <v>678</v>
      </c>
      <c r="AX551" s="872">
        <v>674</v>
      </c>
      <c r="AY551" s="872" t="s">
        <v>598</v>
      </c>
      <c r="AZ551" s="873">
        <v>9</v>
      </c>
    </row>
    <row r="552" spans="48:52" ht="15" customHeight="1">
      <c r="AV552" s="75" t="str">
        <f t="shared" si="237"/>
        <v>697EAS016</v>
      </c>
      <c r="AW552" s="872" t="s">
        <v>678</v>
      </c>
      <c r="AX552" s="872">
        <v>697</v>
      </c>
      <c r="AY552" s="872" t="s">
        <v>560</v>
      </c>
      <c r="AZ552" s="873">
        <v>4</v>
      </c>
    </row>
    <row r="553" spans="48:52" ht="15" customHeight="1">
      <c r="AV553" s="75" t="str">
        <f t="shared" si="237"/>
        <v>697EPS010</v>
      </c>
      <c r="AW553" s="872" t="s">
        <v>678</v>
      </c>
      <c r="AX553" s="872">
        <v>697</v>
      </c>
      <c r="AY553" s="872" t="s">
        <v>553</v>
      </c>
      <c r="AZ553" s="873">
        <v>4902</v>
      </c>
    </row>
    <row r="554" spans="48:52" ht="15" customHeight="1">
      <c r="AV554" s="75" t="str">
        <f t="shared" si="237"/>
        <v>697EPS016</v>
      </c>
      <c r="AW554" s="872" t="s">
        <v>678</v>
      </c>
      <c r="AX554" s="872">
        <v>697</v>
      </c>
      <c r="AY554" s="872" t="s">
        <v>556</v>
      </c>
      <c r="AZ554" s="873">
        <v>968</v>
      </c>
    </row>
    <row r="555" spans="48:52" ht="15" customHeight="1">
      <c r="AV555" s="75" t="str">
        <f t="shared" si="237"/>
        <v>697EPS037</v>
      </c>
      <c r="AW555" s="872" t="s">
        <v>678</v>
      </c>
      <c r="AX555" s="872">
        <v>697</v>
      </c>
      <c r="AY555" s="872" t="s">
        <v>554</v>
      </c>
      <c r="AZ555" s="873">
        <v>7562</v>
      </c>
    </row>
    <row r="556" spans="48:52" ht="15" customHeight="1">
      <c r="AV556" s="75" t="str">
        <f t="shared" si="237"/>
        <v>697EPS040</v>
      </c>
      <c r="AW556" s="872" t="s">
        <v>678</v>
      </c>
      <c r="AX556" s="872">
        <v>697</v>
      </c>
      <c r="AY556" s="872" t="s">
        <v>557</v>
      </c>
      <c r="AZ556" s="873">
        <v>921</v>
      </c>
    </row>
    <row r="557" spans="48:52" ht="15" customHeight="1">
      <c r="AV557" s="75" t="str">
        <f t="shared" si="237"/>
        <v>697EPS041</v>
      </c>
      <c r="AW557" s="872" t="s">
        <v>678</v>
      </c>
      <c r="AX557" s="872">
        <v>697</v>
      </c>
      <c r="AY557" s="872" t="s">
        <v>598</v>
      </c>
      <c r="AZ557" s="873">
        <v>14</v>
      </c>
    </row>
    <row r="558" spans="48:52" ht="15" customHeight="1">
      <c r="AV558" s="75" t="str">
        <f t="shared" si="237"/>
        <v>756EPS010</v>
      </c>
      <c r="AW558" s="872" t="s">
        <v>678</v>
      </c>
      <c r="AX558" s="872">
        <v>756</v>
      </c>
      <c r="AY558" s="872" t="s">
        <v>553</v>
      </c>
      <c r="AZ558" s="873">
        <v>15</v>
      </c>
    </row>
    <row r="559" spans="48:52" ht="15" customHeight="1">
      <c r="AV559" s="75" t="str">
        <f t="shared" si="237"/>
        <v>756EPS037</v>
      </c>
      <c r="AW559" s="872" t="s">
        <v>678</v>
      </c>
      <c r="AX559" s="872">
        <v>756</v>
      </c>
      <c r="AY559" s="872" t="s">
        <v>554</v>
      </c>
      <c r="AZ559" s="873">
        <v>5702</v>
      </c>
    </row>
    <row r="560" spans="48:52" ht="15" customHeight="1">
      <c r="AV560" s="75" t="str">
        <f t="shared" si="237"/>
        <v>756EPS040</v>
      </c>
      <c r="AW560" s="872" t="s">
        <v>678</v>
      </c>
      <c r="AX560" s="872">
        <v>756</v>
      </c>
      <c r="AY560" s="872" t="s">
        <v>557</v>
      </c>
      <c r="AZ560" s="873">
        <v>1338</v>
      </c>
    </row>
    <row r="561" spans="48:52" ht="15" customHeight="1">
      <c r="AV561" s="75" t="str">
        <f t="shared" si="237"/>
        <v>756EPS041</v>
      </c>
      <c r="AW561" s="872" t="s">
        <v>678</v>
      </c>
      <c r="AX561" s="872">
        <v>756</v>
      </c>
      <c r="AY561" s="872" t="s">
        <v>598</v>
      </c>
      <c r="AZ561" s="873">
        <v>3</v>
      </c>
    </row>
    <row r="562" spans="48:52" ht="15" customHeight="1">
      <c r="AV562" s="75" t="str">
        <f t="shared" si="237"/>
        <v>756ESSC91</v>
      </c>
      <c r="AW562" s="872" t="s">
        <v>678</v>
      </c>
      <c r="AX562" s="872">
        <v>756</v>
      </c>
      <c r="AY562" s="872" t="s">
        <v>562</v>
      </c>
      <c r="AZ562" s="873">
        <v>83</v>
      </c>
    </row>
    <row r="563" spans="48:52" ht="15" customHeight="1">
      <c r="AV563" s="75" t="str">
        <f t="shared" si="237"/>
        <v>30EAS016</v>
      </c>
      <c r="AW563" s="872" t="s">
        <v>683</v>
      </c>
      <c r="AX563" s="872">
        <v>30</v>
      </c>
      <c r="AY563" s="872" t="s">
        <v>560</v>
      </c>
      <c r="AZ563" s="873">
        <v>1</v>
      </c>
    </row>
    <row r="564" spans="48:52" ht="15" customHeight="1">
      <c r="AV564" s="75" t="str">
        <f t="shared" si="237"/>
        <v>30EAS027</v>
      </c>
      <c r="AW564" s="872" t="s">
        <v>683</v>
      </c>
      <c r="AX564" s="872">
        <v>30</v>
      </c>
      <c r="AY564" s="872" t="s">
        <v>565</v>
      </c>
      <c r="AZ564" s="873">
        <v>31</v>
      </c>
    </row>
    <row r="565" spans="48:52" ht="15" customHeight="1">
      <c r="AV565" s="75" t="str">
        <f t="shared" si="237"/>
        <v>30EPS002</v>
      </c>
      <c r="AW565" s="872" t="s">
        <v>683</v>
      </c>
      <c r="AX565" s="872">
        <v>30</v>
      </c>
      <c r="AY565" s="872" t="s">
        <v>555</v>
      </c>
      <c r="AZ565" s="873">
        <v>5492</v>
      </c>
    </row>
    <row r="566" spans="48:52" ht="15" customHeight="1">
      <c r="AV566" s="75" t="str">
        <f t="shared" si="237"/>
        <v>30EPS010</v>
      </c>
      <c r="AW566" s="872" t="s">
        <v>683</v>
      </c>
      <c r="AX566" s="872">
        <v>30</v>
      </c>
      <c r="AY566" s="872" t="s">
        <v>553</v>
      </c>
      <c r="AZ566" s="873">
        <v>26</v>
      </c>
    </row>
    <row r="567" spans="48:52" ht="15" customHeight="1">
      <c r="AV567" s="75" t="str">
        <f t="shared" si="237"/>
        <v>30EPS016</v>
      </c>
      <c r="AW567" s="872" t="s">
        <v>683</v>
      </c>
      <c r="AX567" s="872">
        <v>30</v>
      </c>
      <c r="AY567" s="872" t="s">
        <v>556</v>
      </c>
      <c r="AZ567" s="873">
        <v>2560</v>
      </c>
    </row>
    <row r="568" spans="48:52" ht="15" customHeight="1">
      <c r="AV568" s="75" t="str">
        <f t="shared" si="237"/>
        <v>30EPS037</v>
      </c>
      <c r="AW568" s="872" t="s">
        <v>683</v>
      </c>
      <c r="AX568" s="872">
        <v>30</v>
      </c>
      <c r="AY568" s="872" t="s">
        <v>554</v>
      </c>
      <c r="AZ568" s="873">
        <v>4956</v>
      </c>
    </row>
    <row r="569" spans="48:52" ht="15" customHeight="1">
      <c r="AV569" s="75" t="str">
        <f t="shared" si="237"/>
        <v>30EPS040</v>
      </c>
      <c r="AW569" s="872" t="s">
        <v>683</v>
      </c>
      <c r="AX569" s="872">
        <v>30</v>
      </c>
      <c r="AY569" s="872" t="s">
        <v>557</v>
      </c>
      <c r="AZ569" s="873">
        <v>423</v>
      </c>
    </row>
    <row r="570" spans="48:52" ht="15" customHeight="1">
      <c r="AV570" s="75" t="str">
        <f t="shared" si="237"/>
        <v>30EPS041</v>
      </c>
      <c r="AW570" s="872" t="s">
        <v>683</v>
      </c>
      <c r="AX570" s="872">
        <v>30</v>
      </c>
      <c r="AY570" s="872" t="s">
        <v>598</v>
      </c>
      <c r="AZ570" s="873">
        <v>12</v>
      </c>
    </row>
    <row r="571" spans="48:52" ht="15" customHeight="1">
      <c r="AV571" s="75" t="str">
        <f t="shared" si="237"/>
        <v>30EPS042</v>
      </c>
      <c r="AW571" s="872" t="s">
        <v>683</v>
      </c>
      <c r="AX571" s="872">
        <v>30</v>
      </c>
      <c r="AY571" s="872" t="s">
        <v>559</v>
      </c>
      <c r="AZ571" s="873">
        <v>10</v>
      </c>
    </row>
    <row r="572" spans="48:52" ht="15" customHeight="1">
      <c r="AV572" s="75" t="str">
        <f t="shared" si="237"/>
        <v>30ESSC24</v>
      </c>
      <c r="AW572" s="872" t="s">
        <v>683</v>
      </c>
      <c r="AX572" s="872">
        <v>30</v>
      </c>
      <c r="AY572" s="872" t="s">
        <v>600</v>
      </c>
      <c r="AZ572" s="873">
        <v>925</v>
      </c>
    </row>
    <row r="573" spans="48:52" ht="15" customHeight="1">
      <c r="AV573" s="75" t="str">
        <f t="shared" si="237"/>
        <v>34EPS005</v>
      </c>
      <c r="AW573" s="872" t="s">
        <v>683</v>
      </c>
      <c r="AX573" s="872">
        <v>34</v>
      </c>
      <c r="AY573" s="872" t="s">
        <v>558</v>
      </c>
      <c r="AZ573" s="873">
        <v>1</v>
      </c>
    </row>
    <row r="574" spans="48:52" ht="15" customHeight="1">
      <c r="AV574" s="75" t="str">
        <f t="shared" si="237"/>
        <v>34EPS010</v>
      </c>
      <c r="AW574" s="872" t="s">
        <v>683</v>
      </c>
      <c r="AX574" s="872">
        <v>34</v>
      </c>
      <c r="AY574" s="872" t="s">
        <v>553</v>
      </c>
      <c r="AZ574" s="873">
        <v>21</v>
      </c>
    </row>
    <row r="575" spans="48:52" ht="15" customHeight="1">
      <c r="AV575" s="75" t="str">
        <f t="shared" si="237"/>
        <v>34EPS018</v>
      </c>
      <c r="AW575" s="872" t="s">
        <v>683</v>
      </c>
      <c r="AX575" s="872">
        <v>34</v>
      </c>
      <c r="AY575" s="872" t="s">
        <v>568</v>
      </c>
      <c r="AZ575" s="873">
        <v>2</v>
      </c>
    </row>
    <row r="576" spans="48:52" ht="15" customHeight="1">
      <c r="AV576" s="75" t="str">
        <f t="shared" si="237"/>
        <v>34EPS037</v>
      </c>
      <c r="AW576" s="872" t="s">
        <v>683</v>
      </c>
      <c r="AX576" s="872">
        <v>34</v>
      </c>
      <c r="AY576" s="872" t="s">
        <v>554</v>
      </c>
      <c r="AZ576" s="873">
        <v>7091</v>
      </c>
    </row>
    <row r="577" spans="48:52" ht="15" customHeight="1">
      <c r="AV577" s="75" t="str">
        <f t="shared" si="237"/>
        <v>34EPS040</v>
      </c>
      <c r="AW577" s="872" t="s">
        <v>683</v>
      </c>
      <c r="AX577" s="872">
        <v>34</v>
      </c>
      <c r="AY577" s="872" t="s">
        <v>557</v>
      </c>
      <c r="AZ577" s="873">
        <v>1417</v>
      </c>
    </row>
    <row r="578" spans="48:52" ht="15" customHeight="1">
      <c r="AV578" s="75" t="str">
        <f t="shared" si="237"/>
        <v>34EPS041</v>
      </c>
      <c r="AW578" s="872" t="s">
        <v>683</v>
      </c>
      <c r="AX578" s="872">
        <v>34</v>
      </c>
      <c r="AY578" s="872" t="s">
        <v>598</v>
      </c>
      <c r="AZ578" s="873">
        <v>5</v>
      </c>
    </row>
    <row r="579" spans="48:52" ht="15" customHeight="1">
      <c r="AV579" s="75" t="str">
        <f t="shared" si="237"/>
        <v>34ESSC91</v>
      </c>
      <c r="AW579" s="872" t="s">
        <v>683</v>
      </c>
      <c r="AX579" s="872">
        <v>34</v>
      </c>
      <c r="AY579" s="872" t="s">
        <v>562</v>
      </c>
      <c r="AZ579" s="873">
        <v>168</v>
      </c>
    </row>
    <row r="580" spans="48:52" ht="15" customHeight="1">
      <c r="AV580" s="75" t="str">
        <f t="shared" si="237"/>
        <v>36EPS010</v>
      </c>
      <c r="AW580" s="872" t="s">
        <v>683</v>
      </c>
      <c r="AX580" s="872">
        <v>36</v>
      </c>
      <c r="AY580" s="872" t="s">
        <v>553</v>
      </c>
      <c r="AZ580" s="873">
        <v>6</v>
      </c>
    </row>
    <row r="581" spans="48:52" ht="15" customHeight="1">
      <c r="AV581" s="75" t="str">
        <f t="shared" si="237"/>
        <v>36EPS037</v>
      </c>
      <c r="AW581" s="872" t="s">
        <v>683</v>
      </c>
      <c r="AX581" s="872">
        <v>36</v>
      </c>
      <c r="AY581" s="872" t="s">
        <v>554</v>
      </c>
      <c r="AZ581" s="873">
        <v>1272</v>
      </c>
    </row>
    <row r="582" spans="48:52" ht="15" customHeight="1">
      <c r="AV582" s="75" t="str">
        <f t="shared" si="237"/>
        <v>36EPS040</v>
      </c>
      <c r="AW582" s="872" t="s">
        <v>683</v>
      </c>
      <c r="AX582" s="872">
        <v>36</v>
      </c>
      <c r="AY582" s="872" t="s">
        <v>557</v>
      </c>
      <c r="AZ582" s="873">
        <v>19</v>
      </c>
    </row>
    <row r="583" spans="48:52" ht="15" customHeight="1">
      <c r="AV583" s="75" t="str">
        <f t="shared" ref="AV583:AV646" si="238">CONCATENATE(AX583,AY583)</f>
        <v>36EPS041</v>
      </c>
      <c r="AW583" s="872" t="s">
        <v>683</v>
      </c>
      <c r="AX583" s="872">
        <v>36</v>
      </c>
      <c r="AY583" s="872" t="s">
        <v>598</v>
      </c>
      <c r="AZ583" s="873">
        <v>1</v>
      </c>
    </row>
    <row r="584" spans="48:52" ht="15" customHeight="1">
      <c r="AV584" s="75" t="str">
        <f t="shared" si="238"/>
        <v>36ESSC91</v>
      </c>
      <c r="AW584" s="872" t="s">
        <v>683</v>
      </c>
      <c r="AX584" s="872">
        <v>36</v>
      </c>
      <c r="AY584" s="872" t="s">
        <v>562</v>
      </c>
      <c r="AZ584" s="873">
        <v>198</v>
      </c>
    </row>
    <row r="585" spans="48:52" ht="15" customHeight="1">
      <c r="AV585" s="75" t="str">
        <f t="shared" si="238"/>
        <v>91EAS016</v>
      </c>
      <c r="AW585" s="872" t="s">
        <v>683</v>
      </c>
      <c r="AX585" s="872">
        <v>91</v>
      </c>
      <c r="AY585" s="872" t="s">
        <v>560</v>
      </c>
      <c r="AZ585" s="873">
        <v>2</v>
      </c>
    </row>
    <row r="586" spans="48:52" ht="15" customHeight="1">
      <c r="AV586" s="75" t="str">
        <f t="shared" si="238"/>
        <v>91EPS010</v>
      </c>
      <c r="AW586" s="872" t="s">
        <v>683</v>
      </c>
      <c r="AX586" s="872">
        <v>91</v>
      </c>
      <c r="AY586" s="872" t="s">
        <v>553</v>
      </c>
      <c r="AZ586" s="873">
        <v>2</v>
      </c>
    </row>
    <row r="587" spans="48:52" ht="15" customHeight="1">
      <c r="AV587" s="75" t="str">
        <f t="shared" si="238"/>
        <v>91EPS037</v>
      </c>
      <c r="AW587" s="872" t="s">
        <v>683</v>
      </c>
      <c r="AX587" s="872">
        <v>91</v>
      </c>
      <c r="AY587" s="872" t="s">
        <v>554</v>
      </c>
      <c r="AZ587" s="873">
        <v>694</v>
      </c>
    </row>
    <row r="588" spans="48:52" ht="15" customHeight="1">
      <c r="AV588" s="75" t="str">
        <f t="shared" si="238"/>
        <v>91EPS040</v>
      </c>
      <c r="AW588" s="872" t="s">
        <v>683</v>
      </c>
      <c r="AX588" s="872">
        <v>91</v>
      </c>
      <c r="AY588" s="872" t="s">
        <v>557</v>
      </c>
      <c r="AZ588" s="873">
        <v>170</v>
      </c>
    </row>
    <row r="589" spans="48:52" ht="15" customHeight="1">
      <c r="AV589" s="75" t="str">
        <f t="shared" si="238"/>
        <v>91EPS041</v>
      </c>
      <c r="AW589" s="872" t="s">
        <v>683</v>
      </c>
      <c r="AX589" s="872">
        <v>91</v>
      </c>
      <c r="AY589" s="872" t="s">
        <v>598</v>
      </c>
      <c r="AZ589" s="873">
        <v>1</v>
      </c>
    </row>
    <row r="590" spans="48:52" ht="15" customHeight="1">
      <c r="AV590" s="75" t="str">
        <f t="shared" si="238"/>
        <v>91ESSC91</v>
      </c>
      <c r="AW590" s="872" t="s">
        <v>683</v>
      </c>
      <c r="AX590" s="872">
        <v>91</v>
      </c>
      <c r="AY590" s="872" t="s">
        <v>562</v>
      </c>
      <c r="AZ590" s="873">
        <v>76</v>
      </c>
    </row>
    <row r="591" spans="48:52" ht="15" customHeight="1">
      <c r="AV591" s="75" t="str">
        <f t="shared" si="238"/>
        <v>93EPS010</v>
      </c>
      <c r="AW591" s="872" t="s">
        <v>683</v>
      </c>
      <c r="AX591" s="872">
        <v>93</v>
      </c>
      <c r="AY591" s="872" t="s">
        <v>553</v>
      </c>
      <c r="AZ591" s="873">
        <v>3</v>
      </c>
    </row>
    <row r="592" spans="48:52" ht="15" customHeight="1">
      <c r="AV592" s="75" t="str">
        <f t="shared" si="238"/>
        <v>93EPS037</v>
      </c>
      <c r="AW592" s="872" t="s">
        <v>683</v>
      </c>
      <c r="AX592" s="872">
        <v>93</v>
      </c>
      <c r="AY592" s="872" t="s">
        <v>554</v>
      </c>
      <c r="AZ592" s="873">
        <v>871</v>
      </c>
    </row>
    <row r="593" spans="48:52" ht="15" customHeight="1">
      <c r="AV593" s="75" t="str">
        <f t="shared" si="238"/>
        <v>93EPS040</v>
      </c>
      <c r="AW593" s="872" t="s">
        <v>683</v>
      </c>
      <c r="AX593" s="872">
        <v>93</v>
      </c>
      <c r="AY593" s="872" t="s">
        <v>557</v>
      </c>
      <c r="AZ593" s="873">
        <v>406</v>
      </c>
    </row>
    <row r="594" spans="48:52" ht="15" customHeight="1">
      <c r="AV594" s="75" t="str">
        <f t="shared" si="238"/>
        <v>101EPS002</v>
      </c>
      <c r="AW594" s="872" t="s">
        <v>683</v>
      </c>
      <c r="AX594" s="872">
        <v>101</v>
      </c>
      <c r="AY594" s="872" t="s">
        <v>555</v>
      </c>
      <c r="AZ594" s="873">
        <v>1</v>
      </c>
    </row>
    <row r="595" spans="48:52" ht="15" customHeight="1">
      <c r="AV595" s="75" t="str">
        <f t="shared" si="238"/>
        <v>101EPS010</v>
      </c>
      <c r="AW595" s="872" t="s">
        <v>683</v>
      </c>
      <c r="AX595" s="872">
        <v>101</v>
      </c>
      <c r="AY595" s="872" t="s">
        <v>553</v>
      </c>
      <c r="AZ595" s="873">
        <v>14</v>
      </c>
    </row>
    <row r="596" spans="48:52" ht="15" customHeight="1">
      <c r="AV596" s="75" t="str">
        <f t="shared" si="238"/>
        <v>101EPS037</v>
      </c>
      <c r="AW596" s="872" t="s">
        <v>683</v>
      </c>
      <c r="AX596" s="872">
        <v>101</v>
      </c>
      <c r="AY596" s="872" t="s">
        <v>554</v>
      </c>
      <c r="AZ596" s="873">
        <v>4370</v>
      </c>
    </row>
    <row r="597" spans="48:52" ht="15" customHeight="1">
      <c r="AV597" s="75" t="str">
        <f t="shared" si="238"/>
        <v>101EPS040</v>
      </c>
      <c r="AW597" s="872" t="s">
        <v>683</v>
      </c>
      <c r="AX597" s="872">
        <v>101</v>
      </c>
      <c r="AY597" s="872" t="s">
        <v>557</v>
      </c>
      <c r="AZ597" s="873">
        <v>617</v>
      </c>
    </row>
    <row r="598" spans="48:52" ht="15" customHeight="1">
      <c r="AV598" s="75" t="str">
        <f t="shared" si="238"/>
        <v>101EPS041</v>
      </c>
      <c r="AW598" s="872" t="s">
        <v>683</v>
      </c>
      <c r="AX598" s="872">
        <v>101</v>
      </c>
      <c r="AY598" s="872" t="s">
        <v>598</v>
      </c>
      <c r="AZ598" s="873">
        <v>7</v>
      </c>
    </row>
    <row r="599" spans="48:52" ht="15" customHeight="1">
      <c r="AV599" s="75" t="str">
        <f t="shared" si="238"/>
        <v>101EPS042</v>
      </c>
      <c r="AW599" s="872" t="s">
        <v>683</v>
      </c>
      <c r="AX599" s="872">
        <v>101</v>
      </c>
      <c r="AY599" s="872" t="s">
        <v>559</v>
      </c>
      <c r="AZ599" s="873">
        <v>16</v>
      </c>
    </row>
    <row r="600" spans="48:52" ht="15" customHeight="1">
      <c r="AV600" s="75" t="str">
        <f t="shared" si="238"/>
        <v>101ESSC24</v>
      </c>
      <c r="AW600" s="872" t="s">
        <v>683</v>
      </c>
      <c r="AX600" s="872">
        <v>101</v>
      </c>
      <c r="AY600" s="872" t="s">
        <v>600</v>
      </c>
      <c r="AZ600" s="873">
        <v>2639</v>
      </c>
    </row>
    <row r="601" spans="48:52" ht="15" customHeight="1">
      <c r="AV601" s="75" t="str">
        <f t="shared" si="238"/>
        <v>145EAS016</v>
      </c>
      <c r="AW601" s="872" t="s">
        <v>683</v>
      </c>
      <c r="AX601" s="872">
        <v>145</v>
      </c>
      <c r="AY601" s="872" t="s">
        <v>560</v>
      </c>
      <c r="AZ601" s="873">
        <v>2</v>
      </c>
    </row>
    <row r="602" spans="48:52" ht="15" customHeight="1">
      <c r="AV602" s="75" t="str">
        <f t="shared" si="238"/>
        <v>145EPS010</v>
      </c>
      <c r="AW602" s="872" t="s">
        <v>683</v>
      </c>
      <c r="AX602" s="872">
        <v>145</v>
      </c>
      <c r="AY602" s="872" t="s">
        <v>553</v>
      </c>
      <c r="AZ602" s="873">
        <v>2</v>
      </c>
    </row>
    <row r="603" spans="48:52" ht="15" customHeight="1">
      <c r="AV603" s="75" t="str">
        <f t="shared" si="238"/>
        <v>145EPS037</v>
      </c>
      <c r="AW603" s="872" t="s">
        <v>683</v>
      </c>
      <c r="AX603" s="872">
        <v>145</v>
      </c>
      <c r="AY603" s="872" t="s">
        <v>554</v>
      </c>
      <c r="AZ603" s="873">
        <v>545</v>
      </c>
    </row>
    <row r="604" spans="48:52" ht="15" customHeight="1">
      <c r="AV604" s="75" t="str">
        <f t="shared" si="238"/>
        <v>145EPS040</v>
      </c>
      <c r="AW604" s="872" t="s">
        <v>683</v>
      </c>
      <c r="AX604" s="872">
        <v>145</v>
      </c>
      <c r="AY604" s="872" t="s">
        <v>557</v>
      </c>
      <c r="AZ604" s="873">
        <v>240</v>
      </c>
    </row>
    <row r="605" spans="48:52" ht="15" customHeight="1">
      <c r="AV605" s="75" t="str">
        <f t="shared" si="238"/>
        <v>145EPS041</v>
      </c>
      <c r="AW605" s="872" t="s">
        <v>683</v>
      </c>
      <c r="AX605" s="872">
        <v>145</v>
      </c>
      <c r="AY605" s="872" t="s">
        <v>598</v>
      </c>
      <c r="AZ605" s="873">
        <v>1</v>
      </c>
    </row>
    <row r="606" spans="48:52" ht="15" customHeight="1">
      <c r="AV606" s="75" t="str">
        <f t="shared" si="238"/>
        <v>209EPS002</v>
      </c>
      <c r="AW606" s="872" t="s">
        <v>683</v>
      </c>
      <c r="AX606" s="872">
        <v>209</v>
      </c>
      <c r="AY606" s="872" t="s">
        <v>555</v>
      </c>
      <c r="AZ606" s="873">
        <v>4</v>
      </c>
    </row>
    <row r="607" spans="48:52" ht="15" customHeight="1">
      <c r="AV607" s="75" t="str">
        <f t="shared" si="238"/>
        <v>209EPS005</v>
      </c>
      <c r="AW607" s="872" t="s">
        <v>683</v>
      </c>
      <c r="AX607" s="872">
        <v>209</v>
      </c>
      <c r="AY607" s="872" t="s">
        <v>558</v>
      </c>
      <c r="AZ607" s="873">
        <v>1</v>
      </c>
    </row>
    <row r="608" spans="48:52" ht="15" customHeight="1">
      <c r="AV608" s="75" t="str">
        <f t="shared" si="238"/>
        <v>209EPS010</v>
      </c>
      <c r="AW608" s="872" t="s">
        <v>683</v>
      </c>
      <c r="AX608" s="872">
        <v>209</v>
      </c>
      <c r="AY608" s="872" t="s">
        <v>553</v>
      </c>
      <c r="AZ608" s="873">
        <v>8</v>
      </c>
    </row>
    <row r="609" spans="48:52" ht="15" customHeight="1">
      <c r="AV609" s="75" t="str">
        <f t="shared" si="238"/>
        <v>209EPS037</v>
      </c>
      <c r="AW609" s="872" t="s">
        <v>683</v>
      </c>
      <c r="AX609" s="872">
        <v>209</v>
      </c>
      <c r="AY609" s="872" t="s">
        <v>554</v>
      </c>
      <c r="AZ609" s="873">
        <v>2697</v>
      </c>
    </row>
    <row r="610" spans="48:52" ht="15" customHeight="1">
      <c r="AV610" s="75" t="str">
        <f t="shared" si="238"/>
        <v>209EPS040</v>
      </c>
      <c r="AW610" s="872" t="s">
        <v>683</v>
      </c>
      <c r="AX610" s="872">
        <v>209</v>
      </c>
      <c r="AY610" s="872" t="s">
        <v>557</v>
      </c>
      <c r="AZ610" s="873">
        <v>584</v>
      </c>
    </row>
    <row r="611" spans="48:52" ht="15" customHeight="1">
      <c r="AV611" s="75" t="str">
        <f t="shared" si="238"/>
        <v>209EPS041</v>
      </c>
      <c r="AW611" s="872" t="s">
        <v>683</v>
      </c>
      <c r="AX611" s="872">
        <v>209</v>
      </c>
      <c r="AY611" s="872" t="s">
        <v>598</v>
      </c>
      <c r="AZ611" s="873">
        <v>1</v>
      </c>
    </row>
    <row r="612" spans="48:52" ht="15" customHeight="1">
      <c r="AV612" s="75" t="str">
        <f t="shared" si="238"/>
        <v>209ESSC91</v>
      </c>
      <c r="AW612" s="872" t="s">
        <v>683</v>
      </c>
      <c r="AX612" s="872">
        <v>209</v>
      </c>
      <c r="AY612" s="872" t="s">
        <v>562</v>
      </c>
      <c r="AZ612" s="873">
        <v>36</v>
      </c>
    </row>
    <row r="613" spans="48:52" ht="15" customHeight="1">
      <c r="AV613" s="75" t="str">
        <f t="shared" si="238"/>
        <v>282EAS016</v>
      </c>
      <c r="AW613" s="872" t="s">
        <v>683</v>
      </c>
      <c r="AX613" s="872">
        <v>282</v>
      </c>
      <c r="AY613" s="872" t="s">
        <v>560</v>
      </c>
      <c r="AZ613" s="873">
        <v>2</v>
      </c>
    </row>
    <row r="614" spans="48:52" ht="15" customHeight="1">
      <c r="AV614" s="75" t="str">
        <f t="shared" si="238"/>
        <v>282EAS027</v>
      </c>
      <c r="AW614" s="872" t="s">
        <v>683</v>
      </c>
      <c r="AX614" s="872">
        <v>282</v>
      </c>
      <c r="AY614" s="872" t="s">
        <v>565</v>
      </c>
      <c r="AZ614" s="873">
        <v>11</v>
      </c>
    </row>
    <row r="615" spans="48:52" ht="15" customHeight="1">
      <c r="AV615" s="75" t="str">
        <f t="shared" si="238"/>
        <v>282EPS010</v>
      </c>
      <c r="AW615" s="872" t="s">
        <v>683</v>
      </c>
      <c r="AX615" s="872">
        <v>282</v>
      </c>
      <c r="AY615" s="872" t="s">
        <v>553</v>
      </c>
      <c r="AZ615" s="873">
        <v>15</v>
      </c>
    </row>
    <row r="616" spans="48:52" ht="15" customHeight="1">
      <c r="AV616" s="75" t="str">
        <f t="shared" si="238"/>
        <v>282EPS037</v>
      </c>
      <c r="AW616" s="872" t="s">
        <v>683</v>
      </c>
      <c r="AX616" s="872">
        <v>282</v>
      </c>
      <c r="AY616" s="872" t="s">
        <v>554</v>
      </c>
      <c r="AZ616" s="873">
        <v>6018</v>
      </c>
    </row>
    <row r="617" spans="48:52" ht="15" customHeight="1">
      <c r="AV617" s="75" t="str">
        <f t="shared" si="238"/>
        <v>282EPS040</v>
      </c>
      <c r="AW617" s="872" t="s">
        <v>683</v>
      </c>
      <c r="AX617" s="872">
        <v>282</v>
      </c>
      <c r="AY617" s="872" t="s">
        <v>557</v>
      </c>
      <c r="AZ617" s="873">
        <v>751</v>
      </c>
    </row>
    <row r="618" spans="48:52" ht="15" customHeight="1">
      <c r="AV618" s="75" t="str">
        <f t="shared" si="238"/>
        <v>282EPS041</v>
      </c>
      <c r="AW618" s="872" t="s">
        <v>683</v>
      </c>
      <c r="AX618" s="872">
        <v>282</v>
      </c>
      <c r="AY618" s="872" t="s">
        <v>598</v>
      </c>
      <c r="AZ618" s="873">
        <v>11</v>
      </c>
    </row>
    <row r="619" spans="48:52" ht="15" customHeight="1">
      <c r="AV619" s="75" t="str">
        <f t="shared" si="238"/>
        <v>353EAS016</v>
      </c>
      <c r="AW619" s="872" t="s">
        <v>683</v>
      </c>
      <c r="AX619" s="872">
        <v>353</v>
      </c>
      <c r="AY619" s="872" t="s">
        <v>560</v>
      </c>
      <c r="AZ619" s="873">
        <v>1</v>
      </c>
    </row>
    <row r="620" spans="48:52" ht="15" customHeight="1">
      <c r="AV620" s="75" t="str">
        <f t="shared" si="238"/>
        <v>353EPS037</v>
      </c>
      <c r="AW620" s="872" t="s">
        <v>683</v>
      </c>
      <c r="AX620" s="872">
        <v>353</v>
      </c>
      <c r="AY620" s="872" t="s">
        <v>554</v>
      </c>
      <c r="AZ620" s="873">
        <v>722</v>
      </c>
    </row>
    <row r="621" spans="48:52" ht="15" customHeight="1">
      <c r="AV621" s="75" t="str">
        <f t="shared" si="238"/>
        <v>353EPS040</v>
      </c>
      <c r="AW621" s="872" t="s">
        <v>683</v>
      </c>
      <c r="AX621" s="872">
        <v>353</v>
      </c>
      <c r="AY621" s="872" t="s">
        <v>557</v>
      </c>
      <c r="AZ621" s="873">
        <v>78</v>
      </c>
    </row>
    <row r="622" spans="48:52" ht="15" customHeight="1">
      <c r="AV622" s="75" t="str">
        <f t="shared" si="238"/>
        <v>353EPS041</v>
      </c>
      <c r="AW622" s="872" t="s">
        <v>683</v>
      </c>
      <c r="AX622" s="872">
        <v>353</v>
      </c>
      <c r="AY622" s="872" t="s">
        <v>598</v>
      </c>
      <c r="AZ622" s="873">
        <v>1</v>
      </c>
    </row>
    <row r="623" spans="48:52" ht="15" customHeight="1">
      <c r="AV623" s="75" t="str">
        <f t="shared" si="238"/>
        <v>353EPS042</v>
      </c>
      <c r="AW623" s="872" t="s">
        <v>683</v>
      </c>
      <c r="AX623" s="872">
        <v>353</v>
      </c>
      <c r="AY623" s="872" t="s">
        <v>559</v>
      </c>
      <c r="AZ623" s="873">
        <v>9</v>
      </c>
    </row>
    <row r="624" spans="48:52" ht="15" customHeight="1">
      <c r="AV624" s="75" t="str">
        <f t="shared" si="238"/>
        <v>353ESSC24</v>
      </c>
      <c r="AW624" s="872" t="s">
        <v>683</v>
      </c>
      <c r="AX624" s="872">
        <v>353</v>
      </c>
      <c r="AY624" s="872" t="s">
        <v>600</v>
      </c>
      <c r="AZ624" s="873">
        <v>304</v>
      </c>
    </row>
    <row r="625" spans="48:52" ht="15" customHeight="1">
      <c r="AV625" s="75" t="str">
        <f t="shared" si="238"/>
        <v>364EPS010</v>
      </c>
      <c r="AW625" s="872" t="s">
        <v>683</v>
      </c>
      <c r="AX625" s="872">
        <v>364</v>
      </c>
      <c r="AY625" s="872" t="s">
        <v>553</v>
      </c>
      <c r="AZ625" s="873">
        <v>4</v>
      </c>
    </row>
    <row r="626" spans="48:52" ht="15" customHeight="1">
      <c r="AV626" s="75" t="str">
        <f t="shared" si="238"/>
        <v>364EPS037</v>
      </c>
      <c r="AW626" s="872" t="s">
        <v>683</v>
      </c>
      <c r="AX626" s="872">
        <v>364</v>
      </c>
      <c r="AY626" s="872" t="s">
        <v>554</v>
      </c>
      <c r="AZ626" s="873">
        <v>3059</v>
      </c>
    </row>
    <row r="627" spans="48:52" ht="15" customHeight="1">
      <c r="AV627" s="75" t="str">
        <f t="shared" si="238"/>
        <v>364EPS040</v>
      </c>
      <c r="AW627" s="872" t="s">
        <v>683</v>
      </c>
      <c r="AX627" s="872">
        <v>364</v>
      </c>
      <c r="AY627" s="872" t="s">
        <v>557</v>
      </c>
      <c r="AZ627" s="873">
        <v>708</v>
      </c>
    </row>
    <row r="628" spans="48:52" ht="15" customHeight="1">
      <c r="AV628" s="75" t="str">
        <f t="shared" si="238"/>
        <v>364EPS041</v>
      </c>
      <c r="AW628" s="872" t="s">
        <v>683</v>
      </c>
      <c r="AX628" s="872">
        <v>364</v>
      </c>
      <c r="AY628" s="872" t="s">
        <v>598</v>
      </c>
      <c r="AZ628" s="873">
        <v>1</v>
      </c>
    </row>
    <row r="629" spans="48:52" ht="15" customHeight="1">
      <c r="AV629" s="75" t="str">
        <f t="shared" si="238"/>
        <v>364EPSIC3</v>
      </c>
      <c r="AW629" s="872" t="s">
        <v>683</v>
      </c>
      <c r="AX629" s="872">
        <v>364</v>
      </c>
      <c r="AY629" s="872" t="s">
        <v>567</v>
      </c>
      <c r="AZ629" s="873">
        <v>50</v>
      </c>
    </row>
    <row r="630" spans="48:52" ht="15" customHeight="1">
      <c r="AV630" s="75" t="str">
        <f t="shared" si="238"/>
        <v>368EAS016</v>
      </c>
      <c r="AW630" s="872" t="s">
        <v>683</v>
      </c>
      <c r="AX630" s="872">
        <v>368</v>
      </c>
      <c r="AY630" s="872" t="s">
        <v>560</v>
      </c>
      <c r="AZ630" s="873">
        <v>2</v>
      </c>
    </row>
    <row r="631" spans="48:52" ht="15" customHeight="1">
      <c r="AV631" s="75" t="str">
        <f t="shared" si="238"/>
        <v>368EPS002</v>
      </c>
      <c r="AW631" s="872" t="s">
        <v>683</v>
      </c>
      <c r="AX631" s="872">
        <v>368</v>
      </c>
      <c r="AY631" s="872" t="s">
        <v>555</v>
      </c>
      <c r="AZ631" s="873">
        <v>76</v>
      </c>
    </row>
    <row r="632" spans="48:52" ht="15" customHeight="1">
      <c r="AV632" s="75" t="str">
        <f t="shared" si="238"/>
        <v>368EPS010</v>
      </c>
      <c r="AW632" s="872" t="s">
        <v>683</v>
      </c>
      <c r="AX632" s="872">
        <v>368</v>
      </c>
      <c r="AY632" s="872" t="s">
        <v>553</v>
      </c>
      <c r="AZ632" s="873">
        <v>19</v>
      </c>
    </row>
    <row r="633" spans="48:52" ht="15" customHeight="1">
      <c r="AV633" s="75" t="str">
        <f t="shared" si="238"/>
        <v>368EPS016</v>
      </c>
      <c r="AW633" s="872" t="s">
        <v>683</v>
      </c>
      <c r="AX633" s="872">
        <v>368</v>
      </c>
      <c r="AY633" s="872" t="s">
        <v>556</v>
      </c>
      <c r="AZ633" s="873">
        <v>1</v>
      </c>
    </row>
    <row r="634" spans="48:52" ht="15" customHeight="1">
      <c r="AV634" s="75" t="str">
        <f t="shared" si="238"/>
        <v>368EPS037</v>
      </c>
      <c r="AW634" s="872" t="s">
        <v>683</v>
      </c>
      <c r="AX634" s="872">
        <v>368</v>
      </c>
      <c r="AY634" s="872" t="s">
        <v>554</v>
      </c>
      <c r="AZ634" s="873">
        <v>2489</v>
      </c>
    </row>
    <row r="635" spans="48:52" ht="15" customHeight="1">
      <c r="AV635" s="75" t="str">
        <f t="shared" si="238"/>
        <v>368EPS041</v>
      </c>
      <c r="AW635" s="872" t="s">
        <v>683</v>
      </c>
      <c r="AX635" s="872">
        <v>368</v>
      </c>
      <c r="AY635" s="872" t="s">
        <v>598</v>
      </c>
      <c r="AZ635" s="873">
        <v>2</v>
      </c>
    </row>
    <row r="636" spans="48:52" ht="15" customHeight="1">
      <c r="AV636" s="75" t="str">
        <f t="shared" si="238"/>
        <v>368EPS042</v>
      </c>
      <c r="AW636" s="872" t="s">
        <v>683</v>
      </c>
      <c r="AX636" s="872">
        <v>368</v>
      </c>
      <c r="AY636" s="872" t="s">
        <v>559</v>
      </c>
      <c r="AZ636" s="873">
        <v>44</v>
      </c>
    </row>
    <row r="637" spans="48:52" ht="15" customHeight="1">
      <c r="AV637" s="75" t="str">
        <f t="shared" si="238"/>
        <v>368ESSC24</v>
      </c>
      <c r="AW637" s="872" t="s">
        <v>683</v>
      </c>
      <c r="AX637" s="872">
        <v>368</v>
      </c>
      <c r="AY637" s="872" t="s">
        <v>600</v>
      </c>
      <c r="AZ637" s="873">
        <v>1124</v>
      </c>
    </row>
    <row r="638" spans="48:52" ht="15" customHeight="1">
      <c r="AV638" s="75" t="str">
        <f t="shared" si="238"/>
        <v>390EPS010</v>
      </c>
      <c r="AW638" s="872" t="s">
        <v>683</v>
      </c>
      <c r="AX638" s="872">
        <v>390</v>
      </c>
      <c r="AY638" s="872" t="s">
        <v>553</v>
      </c>
      <c r="AZ638" s="873">
        <v>2</v>
      </c>
    </row>
    <row r="639" spans="48:52" ht="15" customHeight="1">
      <c r="AV639" s="75" t="str">
        <f t="shared" si="238"/>
        <v>390EPS037</v>
      </c>
      <c r="AW639" s="872" t="s">
        <v>683</v>
      </c>
      <c r="AX639" s="872">
        <v>390</v>
      </c>
      <c r="AY639" s="872" t="s">
        <v>554</v>
      </c>
      <c r="AZ639" s="873">
        <v>3093</v>
      </c>
    </row>
    <row r="640" spans="48:52" ht="15" customHeight="1">
      <c r="AV640" s="75" t="str">
        <f t="shared" si="238"/>
        <v>390EPS040</v>
      </c>
      <c r="AW640" s="872" t="s">
        <v>683</v>
      </c>
      <c r="AX640" s="872">
        <v>390</v>
      </c>
      <c r="AY640" s="872" t="s">
        <v>557</v>
      </c>
      <c r="AZ640" s="873">
        <v>516</v>
      </c>
    </row>
    <row r="641" spans="48:52" ht="15" customHeight="1">
      <c r="AV641" s="75" t="str">
        <f t="shared" si="238"/>
        <v>390EPS041</v>
      </c>
      <c r="AW641" s="872" t="s">
        <v>683</v>
      </c>
      <c r="AX641" s="872">
        <v>390</v>
      </c>
      <c r="AY641" s="872" t="s">
        <v>598</v>
      </c>
      <c r="AZ641" s="873">
        <v>3</v>
      </c>
    </row>
    <row r="642" spans="48:52" ht="15" customHeight="1">
      <c r="AV642" s="75" t="str">
        <f t="shared" si="238"/>
        <v>467EPS010</v>
      </c>
      <c r="AW642" s="872" t="s">
        <v>683</v>
      </c>
      <c r="AX642" s="872">
        <v>467</v>
      </c>
      <c r="AY642" s="872" t="s">
        <v>553</v>
      </c>
      <c r="AZ642" s="873">
        <v>4</v>
      </c>
    </row>
    <row r="643" spans="48:52" ht="15" customHeight="1">
      <c r="AV643" s="75" t="str">
        <f t="shared" si="238"/>
        <v>467EPS037</v>
      </c>
      <c r="AW643" s="872" t="s">
        <v>683</v>
      </c>
      <c r="AX643" s="872">
        <v>467</v>
      </c>
      <c r="AY643" s="872" t="s">
        <v>554</v>
      </c>
      <c r="AZ643" s="873">
        <v>753</v>
      </c>
    </row>
    <row r="644" spans="48:52" ht="15" customHeight="1">
      <c r="AV644" s="75" t="str">
        <f t="shared" si="238"/>
        <v>467EPS040</v>
      </c>
      <c r="AW644" s="872" t="s">
        <v>683</v>
      </c>
      <c r="AX644" s="872">
        <v>467</v>
      </c>
      <c r="AY644" s="872" t="s">
        <v>557</v>
      </c>
      <c r="AZ644" s="873">
        <v>182</v>
      </c>
    </row>
    <row r="645" spans="48:52" ht="15" customHeight="1">
      <c r="AV645" s="75" t="str">
        <f t="shared" si="238"/>
        <v>576EPS010</v>
      </c>
      <c r="AW645" s="872" t="s">
        <v>683</v>
      </c>
      <c r="AX645" s="872">
        <v>576</v>
      </c>
      <c r="AY645" s="872" t="s">
        <v>553</v>
      </c>
      <c r="AZ645" s="873">
        <v>15</v>
      </c>
    </row>
    <row r="646" spans="48:52" ht="15" customHeight="1">
      <c r="AV646" s="75" t="str">
        <f t="shared" si="238"/>
        <v>576EPS037</v>
      </c>
      <c r="AW646" s="872" t="s">
        <v>683</v>
      </c>
      <c r="AX646" s="872">
        <v>576</v>
      </c>
      <c r="AY646" s="872" t="s">
        <v>554</v>
      </c>
      <c r="AZ646" s="873">
        <v>732</v>
      </c>
    </row>
    <row r="647" spans="48:52" ht="15" customHeight="1">
      <c r="AV647" s="75" t="str">
        <f t="shared" ref="AV647:AV710" si="239">CONCATENATE(AX647,AY647)</f>
        <v>576EPS040</v>
      </c>
      <c r="AW647" s="872" t="s">
        <v>683</v>
      </c>
      <c r="AX647" s="872">
        <v>576</v>
      </c>
      <c r="AY647" s="872" t="s">
        <v>557</v>
      </c>
      <c r="AZ647" s="873">
        <v>68</v>
      </c>
    </row>
    <row r="648" spans="48:52" ht="15" customHeight="1">
      <c r="AV648" s="75" t="str">
        <f t="shared" si="239"/>
        <v>576EPS042</v>
      </c>
      <c r="AW648" s="872" t="s">
        <v>683</v>
      </c>
      <c r="AX648" s="872">
        <v>576</v>
      </c>
      <c r="AY648" s="872" t="s">
        <v>559</v>
      </c>
      <c r="AZ648" s="873">
        <v>8</v>
      </c>
    </row>
    <row r="649" spans="48:52" ht="15" customHeight="1">
      <c r="AV649" s="75" t="str">
        <f t="shared" si="239"/>
        <v>576ESSC24</v>
      </c>
      <c r="AW649" s="872" t="s">
        <v>683</v>
      </c>
      <c r="AX649" s="872">
        <v>576</v>
      </c>
      <c r="AY649" s="872" t="s">
        <v>600</v>
      </c>
      <c r="AZ649" s="873">
        <v>348</v>
      </c>
    </row>
    <row r="650" spans="48:52" ht="15" customHeight="1">
      <c r="AV650" s="75" t="str">
        <f t="shared" si="239"/>
        <v>576ESSC91</v>
      </c>
      <c r="AW650" s="872" t="s">
        <v>683</v>
      </c>
      <c r="AX650" s="872">
        <v>576</v>
      </c>
      <c r="AY650" s="872" t="s">
        <v>562</v>
      </c>
      <c r="AZ650" s="873">
        <v>14</v>
      </c>
    </row>
    <row r="651" spans="48:52" ht="15" customHeight="1">
      <c r="AV651" s="75" t="str">
        <f t="shared" si="239"/>
        <v>642EAS016</v>
      </c>
      <c r="AW651" s="872" t="s">
        <v>683</v>
      </c>
      <c r="AX651" s="872">
        <v>642</v>
      </c>
      <c r="AY651" s="872" t="s">
        <v>560</v>
      </c>
      <c r="AZ651" s="873">
        <v>1</v>
      </c>
    </row>
    <row r="652" spans="48:52" ht="15" customHeight="1">
      <c r="AV652" s="75" t="str">
        <f t="shared" si="239"/>
        <v>642EPS002</v>
      </c>
      <c r="AW652" s="872" t="s">
        <v>683</v>
      </c>
      <c r="AX652" s="872">
        <v>642</v>
      </c>
      <c r="AY652" s="872" t="s">
        <v>555</v>
      </c>
      <c r="AZ652" s="873">
        <v>44</v>
      </c>
    </row>
    <row r="653" spans="48:52" ht="15" customHeight="1">
      <c r="AV653" s="75" t="str">
        <f t="shared" si="239"/>
        <v>642EPS010</v>
      </c>
      <c r="AW653" s="872" t="s">
        <v>683</v>
      </c>
      <c r="AX653" s="872">
        <v>642</v>
      </c>
      <c r="AY653" s="872" t="s">
        <v>553</v>
      </c>
      <c r="AZ653" s="873">
        <v>12</v>
      </c>
    </row>
    <row r="654" spans="48:52" ht="15" customHeight="1">
      <c r="AV654" s="75" t="str">
        <f t="shared" si="239"/>
        <v>642EPS037</v>
      </c>
      <c r="AW654" s="872" t="s">
        <v>683</v>
      </c>
      <c r="AX654" s="872">
        <v>642</v>
      </c>
      <c r="AY654" s="872" t="s">
        <v>554</v>
      </c>
      <c r="AZ654" s="873">
        <v>1568</v>
      </c>
    </row>
    <row r="655" spans="48:52" ht="15" customHeight="1">
      <c r="AV655" s="75" t="str">
        <f t="shared" si="239"/>
        <v>642EPS040</v>
      </c>
      <c r="AW655" s="872" t="s">
        <v>683</v>
      </c>
      <c r="AX655" s="872">
        <v>642</v>
      </c>
      <c r="AY655" s="872" t="s">
        <v>557</v>
      </c>
      <c r="AZ655" s="873">
        <v>407</v>
      </c>
    </row>
    <row r="656" spans="48:52" ht="15" customHeight="1">
      <c r="AV656" s="75" t="str">
        <f t="shared" si="239"/>
        <v>642EPS041</v>
      </c>
      <c r="AW656" s="872" t="s">
        <v>683</v>
      </c>
      <c r="AX656" s="872">
        <v>642</v>
      </c>
      <c r="AY656" s="872" t="s">
        <v>598</v>
      </c>
      <c r="AZ656" s="873">
        <v>3</v>
      </c>
    </row>
    <row r="657" spans="48:52" ht="15" customHeight="1">
      <c r="AV657" s="75" t="str">
        <f t="shared" si="239"/>
        <v>642ESSC91</v>
      </c>
      <c r="AW657" s="872" t="s">
        <v>683</v>
      </c>
      <c r="AX657" s="872">
        <v>642</v>
      </c>
      <c r="AY657" s="872" t="s">
        <v>562</v>
      </c>
      <c r="AZ657" s="873">
        <v>237</v>
      </c>
    </row>
    <row r="658" spans="48:52" ht="15" customHeight="1">
      <c r="AV658" s="75" t="str">
        <f t="shared" si="239"/>
        <v>679EAS016</v>
      </c>
      <c r="AW658" s="872" t="s">
        <v>683</v>
      </c>
      <c r="AX658" s="872">
        <v>679</v>
      </c>
      <c r="AY658" s="872" t="s">
        <v>560</v>
      </c>
      <c r="AZ658" s="873">
        <v>1</v>
      </c>
    </row>
    <row r="659" spans="48:52" ht="15" customHeight="1">
      <c r="AV659" s="75" t="str">
        <f t="shared" si="239"/>
        <v>679EPS002</v>
      </c>
      <c r="AW659" s="872" t="s">
        <v>683</v>
      </c>
      <c r="AX659" s="872">
        <v>679</v>
      </c>
      <c r="AY659" s="872" t="s">
        <v>555</v>
      </c>
      <c r="AZ659" s="873">
        <v>1</v>
      </c>
    </row>
    <row r="660" spans="48:52" ht="15" customHeight="1">
      <c r="AV660" s="75" t="str">
        <f t="shared" si="239"/>
        <v>679EPS010</v>
      </c>
      <c r="AW660" s="872" t="s">
        <v>683</v>
      </c>
      <c r="AX660" s="872">
        <v>679</v>
      </c>
      <c r="AY660" s="872" t="s">
        <v>553</v>
      </c>
      <c r="AZ660" s="873">
        <v>30</v>
      </c>
    </row>
    <row r="661" spans="48:52" ht="15" customHeight="1">
      <c r="AV661" s="75" t="str">
        <f t="shared" si="239"/>
        <v>679EPS016</v>
      </c>
      <c r="AW661" s="872" t="s">
        <v>683</v>
      </c>
      <c r="AX661" s="872">
        <v>679</v>
      </c>
      <c r="AY661" s="872" t="s">
        <v>556</v>
      </c>
      <c r="AZ661" s="873">
        <v>482</v>
      </c>
    </row>
    <row r="662" spans="48:52" ht="15" customHeight="1">
      <c r="AV662" s="75" t="str">
        <f t="shared" si="239"/>
        <v>679EPS037</v>
      </c>
      <c r="AW662" s="872" t="s">
        <v>683</v>
      </c>
      <c r="AX662" s="872">
        <v>679</v>
      </c>
      <c r="AY662" s="872" t="s">
        <v>554</v>
      </c>
      <c r="AZ662" s="873">
        <v>4110</v>
      </c>
    </row>
    <row r="663" spans="48:52" ht="15" customHeight="1">
      <c r="AV663" s="75" t="str">
        <f t="shared" si="239"/>
        <v>679EPS040</v>
      </c>
      <c r="AW663" s="872" t="s">
        <v>683</v>
      </c>
      <c r="AX663" s="872">
        <v>679</v>
      </c>
      <c r="AY663" s="872" t="s">
        <v>557</v>
      </c>
      <c r="AZ663" s="873">
        <v>573</v>
      </c>
    </row>
    <row r="664" spans="48:52" ht="15" customHeight="1">
      <c r="AV664" s="75" t="str">
        <f t="shared" si="239"/>
        <v>679EPS042</v>
      </c>
      <c r="AW664" s="872" t="s">
        <v>683</v>
      </c>
      <c r="AX664" s="872">
        <v>679</v>
      </c>
      <c r="AY664" s="872" t="s">
        <v>559</v>
      </c>
      <c r="AZ664" s="873">
        <v>7</v>
      </c>
    </row>
    <row r="665" spans="48:52" ht="15" customHeight="1">
      <c r="AV665" s="75" t="str">
        <f t="shared" si="239"/>
        <v>679ESSC24</v>
      </c>
      <c r="AW665" s="872" t="s">
        <v>683</v>
      </c>
      <c r="AX665" s="872">
        <v>679</v>
      </c>
      <c r="AY665" s="872" t="s">
        <v>600</v>
      </c>
      <c r="AZ665" s="873">
        <v>606</v>
      </c>
    </row>
    <row r="666" spans="48:52" ht="15" customHeight="1">
      <c r="AV666" s="75" t="str">
        <f t="shared" si="239"/>
        <v>679ESSC91</v>
      </c>
      <c r="AW666" s="872" t="s">
        <v>683</v>
      </c>
      <c r="AX666" s="872">
        <v>679</v>
      </c>
      <c r="AY666" s="872" t="s">
        <v>562</v>
      </c>
      <c r="AZ666" s="873">
        <v>27</v>
      </c>
    </row>
    <row r="667" spans="48:52" ht="15" customHeight="1">
      <c r="AV667" s="75" t="str">
        <f t="shared" si="239"/>
        <v>789EAS016</v>
      </c>
      <c r="AW667" s="872" t="s">
        <v>683</v>
      </c>
      <c r="AX667" s="872">
        <v>789</v>
      </c>
      <c r="AY667" s="872" t="s">
        <v>560</v>
      </c>
      <c r="AZ667" s="873">
        <v>2</v>
      </c>
    </row>
    <row r="668" spans="48:52" ht="15" customHeight="1">
      <c r="AV668" s="75" t="str">
        <f t="shared" si="239"/>
        <v>789EPS010</v>
      </c>
      <c r="AW668" s="872" t="s">
        <v>683</v>
      </c>
      <c r="AX668" s="872">
        <v>789</v>
      </c>
      <c r="AY668" s="872" t="s">
        <v>553</v>
      </c>
      <c r="AZ668" s="873">
        <v>3</v>
      </c>
    </row>
    <row r="669" spans="48:52" ht="15" customHeight="1">
      <c r="AV669" s="75" t="str">
        <f t="shared" si="239"/>
        <v>789EPS037</v>
      </c>
      <c r="AW669" s="872" t="s">
        <v>683</v>
      </c>
      <c r="AX669" s="872">
        <v>789</v>
      </c>
      <c r="AY669" s="872" t="s">
        <v>554</v>
      </c>
      <c r="AZ669" s="873">
        <v>2945</v>
      </c>
    </row>
    <row r="670" spans="48:52" ht="15" customHeight="1">
      <c r="AV670" s="75" t="str">
        <f t="shared" si="239"/>
        <v>789EPS040</v>
      </c>
      <c r="AW670" s="872" t="s">
        <v>683</v>
      </c>
      <c r="AX670" s="872">
        <v>789</v>
      </c>
      <c r="AY670" s="872" t="s">
        <v>557</v>
      </c>
      <c r="AZ670" s="873">
        <v>194</v>
      </c>
    </row>
    <row r="671" spans="48:52" ht="15" customHeight="1">
      <c r="AV671" s="75" t="str">
        <f t="shared" si="239"/>
        <v>789EPS041</v>
      </c>
      <c r="AW671" s="872" t="s">
        <v>683</v>
      </c>
      <c r="AX671" s="872">
        <v>789</v>
      </c>
      <c r="AY671" s="872" t="s">
        <v>598</v>
      </c>
      <c r="AZ671" s="873">
        <v>2</v>
      </c>
    </row>
    <row r="672" spans="48:52" ht="15" customHeight="1">
      <c r="AV672" s="75" t="str">
        <f t="shared" si="239"/>
        <v>789EPS042</v>
      </c>
      <c r="AW672" s="872" t="s">
        <v>683</v>
      </c>
      <c r="AX672" s="872">
        <v>789</v>
      </c>
      <c r="AY672" s="872" t="s">
        <v>559</v>
      </c>
      <c r="AZ672" s="873">
        <v>10</v>
      </c>
    </row>
    <row r="673" spans="48:52" ht="15" customHeight="1">
      <c r="AV673" s="75" t="str">
        <f t="shared" si="239"/>
        <v>789ESSC24</v>
      </c>
      <c r="AW673" s="872" t="s">
        <v>683</v>
      </c>
      <c r="AX673" s="872">
        <v>789</v>
      </c>
      <c r="AY673" s="872" t="s">
        <v>600</v>
      </c>
      <c r="AZ673" s="873">
        <v>1310</v>
      </c>
    </row>
    <row r="674" spans="48:52" ht="15" customHeight="1">
      <c r="AV674" s="75" t="str">
        <f t="shared" si="239"/>
        <v>792EAS016</v>
      </c>
      <c r="AW674" s="872" t="s">
        <v>683</v>
      </c>
      <c r="AX674" s="872">
        <v>792</v>
      </c>
      <c r="AY674" s="872" t="s">
        <v>560</v>
      </c>
      <c r="AZ674" s="873">
        <v>3</v>
      </c>
    </row>
    <row r="675" spans="48:52" ht="15" customHeight="1">
      <c r="AV675" s="75" t="str">
        <f t="shared" si="239"/>
        <v>792EPS010</v>
      </c>
      <c r="AW675" s="872" t="s">
        <v>683</v>
      </c>
      <c r="AX675" s="872">
        <v>792</v>
      </c>
      <c r="AY675" s="872" t="s">
        <v>553</v>
      </c>
      <c r="AZ675" s="873">
        <v>1</v>
      </c>
    </row>
    <row r="676" spans="48:52" ht="15" customHeight="1">
      <c r="AV676" s="75" t="str">
        <f t="shared" si="239"/>
        <v>792EPS037</v>
      </c>
      <c r="AW676" s="872" t="s">
        <v>683</v>
      </c>
      <c r="AX676" s="872">
        <v>792</v>
      </c>
      <c r="AY676" s="872" t="s">
        <v>554</v>
      </c>
      <c r="AZ676" s="873">
        <v>1792</v>
      </c>
    </row>
    <row r="677" spans="48:52" ht="15" customHeight="1">
      <c r="AV677" s="75" t="str">
        <f t="shared" si="239"/>
        <v>792EPS040</v>
      </c>
      <c r="AW677" s="872" t="s">
        <v>683</v>
      </c>
      <c r="AX677" s="872">
        <v>792</v>
      </c>
      <c r="AY677" s="872" t="s">
        <v>557</v>
      </c>
      <c r="AZ677" s="873">
        <v>286</v>
      </c>
    </row>
    <row r="678" spans="48:52" ht="15" customHeight="1">
      <c r="AV678" s="75" t="str">
        <f t="shared" si="239"/>
        <v>792EPS041</v>
      </c>
      <c r="AW678" s="872" t="s">
        <v>683</v>
      </c>
      <c r="AX678" s="872">
        <v>792</v>
      </c>
      <c r="AY678" s="872" t="s">
        <v>598</v>
      </c>
      <c r="AZ678" s="873">
        <v>2</v>
      </c>
    </row>
    <row r="679" spans="48:52" ht="15" customHeight="1">
      <c r="AV679" s="75" t="str">
        <f t="shared" si="239"/>
        <v>809EPS002</v>
      </c>
      <c r="AW679" s="872" t="s">
        <v>683</v>
      </c>
      <c r="AX679" s="872">
        <v>809</v>
      </c>
      <c r="AY679" s="872" t="s">
        <v>555</v>
      </c>
      <c r="AZ679" s="873">
        <v>19</v>
      </c>
    </row>
    <row r="680" spans="48:52" ht="15" customHeight="1">
      <c r="AV680" s="75" t="str">
        <f t="shared" si="239"/>
        <v>809EPS005</v>
      </c>
      <c r="AW680" s="872" t="s">
        <v>683</v>
      </c>
      <c r="AX680" s="872">
        <v>809</v>
      </c>
      <c r="AY680" s="872" t="s">
        <v>558</v>
      </c>
      <c r="AZ680" s="873">
        <v>1</v>
      </c>
    </row>
    <row r="681" spans="48:52" ht="15" customHeight="1">
      <c r="AV681" s="75" t="str">
        <f t="shared" si="239"/>
        <v>809EPS010</v>
      </c>
      <c r="AW681" s="872" t="s">
        <v>683</v>
      </c>
      <c r="AX681" s="872">
        <v>809</v>
      </c>
      <c r="AY681" s="872" t="s">
        <v>553</v>
      </c>
      <c r="AZ681" s="873">
        <v>3</v>
      </c>
    </row>
    <row r="682" spans="48:52" ht="15" customHeight="1">
      <c r="AV682" s="75" t="str">
        <f t="shared" si="239"/>
        <v>809EPS037</v>
      </c>
      <c r="AW682" s="872" t="s">
        <v>683</v>
      </c>
      <c r="AX682" s="872">
        <v>809</v>
      </c>
      <c r="AY682" s="872" t="s">
        <v>554</v>
      </c>
      <c r="AZ682" s="873">
        <v>3474</v>
      </c>
    </row>
    <row r="683" spans="48:52" ht="15" customHeight="1">
      <c r="AV683" s="75" t="str">
        <f t="shared" si="239"/>
        <v>809EPS040</v>
      </c>
      <c r="AW683" s="872" t="s">
        <v>683</v>
      </c>
      <c r="AX683" s="872">
        <v>809</v>
      </c>
      <c r="AY683" s="872" t="s">
        <v>557</v>
      </c>
      <c r="AZ683" s="873">
        <v>360</v>
      </c>
    </row>
    <row r="684" spans="48:52" ht="15" customHeight="1">
      <c r="AV684" s="75" t="str">
        <f t="shared" si="239"/>
        <v>809EPS041</v>
      </c>
      <c r="AW684" s="872" t="s">
        <v>683</v>
      </c>
      <c r="AX684" s="872">
        <v>809</v>
      </c>
      <c r="AY684" s="872" t="s">
        <v>598</v>
      </c>
      <c r="AZ684" s="873">
        <v>2</v>
      </c>
    </row>
    <row r="685" spans="48:52" ht="15" customHeight="1">
      <c r="AV685" s="75" t="str">
        <f t="shared" si="239"/>
        <v>847EPS010</v>
      </c>
      <c r="AW685" s="872" t="s">
        <v>683</v>
      </c>
      <c r="AX685" s="872">
        <v>847</v>
      </c>
      <c r="AY685" s="872" t="s">
        <v>553</v>
      </c>
      <c r="AZ685" s="873">
        <v>10</v>
      </c>
    </row>
    <row r="686" spans="48:52" ht="15" customHeight="1">
      <c r="AV686" s="75" t="str">
        <f t="shared" si="239"/>
        <v>847EPS037</v>
      </c>
      <c r="AW686" s="872" t="s">
        <v>683</v>
      </c>
      <c r="AX686" s="872">
        <v>847</v>
      </c>
      <c r="AY686" s="872" t="s">
        <v>554</v>
      </c>
      <c r="AZ686" s="873">
        <v>4142</v>
      </c>
    </row>
    <row r="687" spans="48:52" ht="15" customHeight="1">
      <c r="AV687" s="75" t="str">
        <f t="shared" si="239"/>
        <v>847EPS040</v>
      </c>
      <c r="AW687" s="872" t="s">
        <v>683</v>
      </c>
      <c r="AX687" s="872">
        <v>847</v>
      </c>
      <c r="AY687" s="872" t="s">
        <v>557</v>
      </c>
      <c r="AZ687" s="873">
        <v>1422</v>
      </c>
    </row>
    <row r="688" spans="48:52" ht="15" customHeight="1">
      <c r="AV688" s="75" t="str">
        <f t="shared" si="239"/>
        <v>847EPS041</v>
      </c>
      <c r="AW688" s="872" t="s">
        <v>683</v>
      </c>
      <c r="AX688" s="872">
        <v>847</v>
      </c>
      <c r="AY688" s="872" t="s">
        <v>598</v>
      </c>
      <c r="AZ688" s="873">
        <v>6</v>
      </c>
    </row>
    <row r="689" spans="48:52" ht="15" customHeight="1">
      <c r="AV689" s="75" t="str">
        <f t="shared" si="239"/>
        <v>856EPS002</v>
      </c>
      <c r="AW689" s="872" t="s">
        <v>683</v>
      </c>
      <c r="AX689" s="872">
        <v>856</v>
      </c>
      <c r="AY689" s="872" t="s">
        <v>555</v>
      </c>
      <c r="AZ689" s="873">
        <v>1</v>
      </c>
    </row>
    <row r="690" spans="48:52" ht="15" customHeight="1">
      <c r="AV690" s="75" t="str">
        <f t="shared" si="239"/>
        <v>856EPS010</v>
      </c>
      <c r="AW690" s="872" t="s">
        <v>683</v>
      </c>
      <c r="AX690" s="872">
        <v>856</v>
      </c>
      <c r="AY690" s="872" t="s">
        <v>553</v>
      </c>
      <c r="AZ690" s="873">
        <v>2</v>
      </c>
    </row>
    <row r="691" spans="48:52" ht="15" customHeight="1">
      <c r="AV691" s="75" t="str">
        <f t="shared" si="239"/>
        <v>856EPS037</v>
      </c>
      <c r="AW691" s="872" t="s">
        <v>683</v>
      </c>
      <c r="AX691" s="872">
        <v>856</v>
      </c>
      <c r="AY691" s="872" t="s">
        <v>554</v>
      </c>
      <c r="AZ691" s="873">
        <v>1337</v>
      </c>
    </row>
    <row r="692" spans="48:52" ht="15" customHeight="1">
      <c r="AV692" s="75" t="str">
        <f t="shared" si="239"/>
        <v>856EPS040</v>
      </c>
      <c r="AW692" s="872" t="s">
        <v>683</v>
      </c>
      <c r="AX692" s="872">
        <v>856</v>
      </c>
      <c r="AY692" s="872" t="s">
        <v>557</v>
      </c>
      <c r="AZ692" s="873">
        <v>383</v>
      </c>
    </row>
    <row r="693" spans="48:52" ht="15" customHeight="1">
      <c r="AV693" s="75" t="str">
        <f t="shared" si="239"/>
        <v>856EPSIC3</v>
      </c>
      <c r="AW693" s="872" t="s">
        <v>683</v>
      </c>
      <c r="AX693" s="872">
        <v>856</v>
      </c>
      <c r="AY693" s="872" t="s">
        <v>567</v>
      </c>
      <c r="AZ693" s="873">
        <v>35</v>
      </c>
    </row>
    <row r="694" spans="48:52" ht="15" customHeight="1">
      <c r="AV694" s="75" t="str">
        <f t="shared" si="239"/>
        <v>861EAS016</v>
      </c>
      <c r="AW694" s="872" t="s">
        <v>683</v>
      </c>
      <c r="AX694" s="872">
        <v>861</v>
      </c>
      <c r="AY694" s="872" t="s">
        <v>560</v>
      </c>
      <c r="AZ694" s="873">
        <v>5</v>
      </c>
    </row>
    <row r="695" spans="48:52" ht="15" customHeight="1">
      <c r="AV695" s="75" t="str">
        <f t="shared" si="239"/>
        <v>861EPS010</v>
      </c>
      <c r="AW695" s="872" t="s">
        <v>683</v>
      </c>
      <c r="AX695" s="872">
        <v>861</v>
      </c>
      <c r="AY695" s="872" t="s">
        <v>553</v>
      </c>
      <c r="AZ695" s="873">
        <v>12</v>
      </c>
    </row>
    <row r="696" spans="48:52" ht="15" customHeight="1">
      <c r="AV696" s="75" t="str">
        <f t="shared" si="239"/>
        <v>861EPS037</v>
      </c>
      <c r="AW696" s="872" t="s">
        <v>683</v>
      </c>
      <c r="AX696" s="872">
        <v>861</v>
      </c>
      <c r="AY696" s="872" t="s">
        <v>554</v>
      </c>
      <c r="AZ696" s="873">
        <v>3533</v>
      </c>
    </row>
    <row r="697" spans="48:52" ht="15" customHeight="1">
      <c r="AV697" s="75" t="str">
        <f t="shared" si="239"/>
        <v>861EPS040</v>
      </c>
      <c r="AW697" s="872" t="s">
        <v>683</v>
      </c>
      <c r="AX697" s="872">
        <v>861</v>
      </c>
      <c r="AY697" s="872" t="s">
        <v>557</v>
      </c>
      <c r="AZ697" s="873">
        <v>664</v>
      </c>
    </row>
    <row r="698" spans="48:52" ht="15" customHeight="1">
      <c r="AV698" s="75" t="str">
        <f t="shared" si="239"/>
        <v>861EPS041</v>
      </c>
      <c r="AW698" s="872" t="s">
        <v>683</v>
      </c>
      <c r="AX698" s="872">
        <v>861</v>
      </c>
      <c r="AY698" s="872" t="s">
        <v>598</v>
      </c>
      <c r="AZ698" s="873">
        <v>4</v>
      </c>
    </row>
    <row r="699" spans="48:52" ht="15" customHeight="1">
      <c r="AV699" s="75" t="str">
        <f t="shared" si="239"/>
        <v>1CCFC55</v>
      </c>
      <c r="AW699" s="872" t="s">
        <v>684</v>
      </c>
      <c r="AX699" s="872">
        <v>1</v>
      </c>
      <c r="AY699" s="872" t="s">
        <v>573</v>
      </c>
      <c r="AZ699" s="873">
        <v>1</v>
      </c>
    </row>
    <row r="700" spans="48:52" ht="15" customHeight="1">
      <c r="AV700" s="75" t="str">
        <f t="shared" si="239"/>
        <v>1EAS016</v>
      </c>
      <c r="AW700" s="872" t="s">
        <v>684</v>
      </c>
      <c r="AX700" s="872">
        <v>1</v>
      </c>
      <c r="AY700" s="872" t="s">
        <v>560</v>
      </c>
      <c r="AZ700" s="873">
        <v>4974</v>
      </c>
    </row>
    <row r="701" spans="48:52" ht="15" customHeight="1">
      <c r="AV701" s="75" t="str">
        <f t="shared" si="239"/>
        <v>1EAS027</v>
      </c>
      <c r="AW701" s="872" t="s">
        <v>684</v>
      </c>
      <c r="AX701" s="872">
        <v>1</v>
      </c>
      <c r="AY701" s="872" t="s">
        <v>565</v>
      </c>
      <c r="AZ701" s="873">
        <v>1161</v>
      </c>
    </row>
    <row r="702" spans="48:52" ht="15" customHeight="1">
      <c r="AV702" s="75" t="str">
        <f t="shared" si="239"/>
        <v>1EPS002</v>
      </c>
      <c r="AW702" s="872" t="s">
        <v>684</v>
      </c>
      <c r="AX702" s="872">
        <v>1</v>
      </c>
      <c r="AY702" s="872" t="s">
        <v>555</v>
      </c>
      <c r="AZ702" s="873">
        <v>290311</v>
      </c>
    </row>
    <row r="703" spans="48:52" ht="15" customHeight="1">
      <c r="AV703" s="75" t="str">
        <f t="shared" si="239"/>
        <v>1EPS005</v>
      </c>
      <c r="AW703" s="872" t="s">
        <v>684</v>
      </c>
      <c r="AX703" s="872">
        <v>1</v>
      </c>
      <c r="AY703" s="872" t="s">
        <v>558</v>
      </c>
      <c r="AZ703" s="873">
        <v>89595</v>
      </c>
    </row>
    <row r="704" spans="48:52" ht="15" customHeight="1">
      <c r="AV704" s="75" t="str">
        <f t="shared" si="239"/>
        <v>1EPS008</v>
      </c>
      <c r="AW704" s="872" t="s">
        <v>684</v>
      </c>
      <c r="AX704" s="872">
        <v>1</v>
      </c>
      <c r="AY704" s="872" t="s">
        <v>563</v>
      </c>
      <c r="AZ704" s="873">
        <v>2744</v>
      </c>
    </row>
    <row r="705" spans="48:52" ht="15" customHeight="1">
      <c r="AV705" s="75" t="str">
        <f t="shared" si="239"/>
        <v>1EPS010</v>
      </c>
      <c r="AW705" s="872" t="s">
        <v>684</v>
      </c>
      <c r="AX705" s="872">
        <v>1</v>
      </c>
      <c r="AY705" s="872" t="s">
        <v>553</v>
      </c>
      <c r="AZ705" s="873">
        <v>1433898</v>
      </c>
    </row>
    <row r="706" spans="48:52" ht="15" customHeight="1">
      <c r="AV706" s="75" t="str">
        <f t="shared" si="239"/>
        <v>1EPS016</v>
      </c>
      <c r="AW706" s="872" t="s">
        <v>684</v>
      </c>
      <c r="AX706" s="872">
        <v>1</v>
      </c>
      <c r="AY706" s="872" t="s">
        <v>556</v>
      </c>
      <c r="AZ706" s="873">
        <v>81802</v>
      </c>
    </row>
    <row r="707" spans="48:52" ht="15" customHeight="1">
      <c r="AV707" s="75" t="str">
        <f t="shared" si="239"/>
        <v>1EPS017</v>
      </c>
      <c r="AW707" s="872" t="s">
        <v>684</v>
      </c>
      <c r="AX707" s="872">
        <v>1</v>
      </c>
      <c r="AY707" s="872" t="s">
        <v>571</v>
      </c>
      <c r="AZ707" s="873">
        <v>5</v>
      </c>
    </row>
    <row r="708" spans="48:52" ht="15" customHeight="1">
      <c r="AV708" s="75" t="str">
        <f t="shared" si="239"/>
        <v>1EPS018</v>
      </c>
      <c r="AW708" s="872" t="s">
        <v>684</v>
      </c>
      <c r="AX708" s="872">
        <v>1</v>
      </c>
      <c r="AY708" s="872" t="s">
        <v>568</v>
      </c>
      <c r="AZ708" s="873">
        <v>123</v>
      </c>
    </row>
    <row r="709" spans="48:52" ht="15" customHeight="1">
      <c r="AV709" s="75" t="str">
        <f t="shared" si="239"/>
        <v>1EPS037</v>
      </c>
      <c r="AW709" s="872" t="s">
        <v>684</v>
      </c>
      <c r="AX709" s="872">
        <v>1</v>
      </c>
      <c r="AY709" s="872" t="s">
        <v>554</v>
      </c>
      <c r="AZ709" s="873">
        <v>230969</v>
      </c>
    </row>
    <row r="710" spans="48:52" ht="15" customHeight="1">
      <c r="AV710" s="75" t="str">
        <f t="shared" si="239"/>
        <v>1EPS040</v>
      </c>
      <c r="AW710" s="872" t="s">
        <v>684</v>
      </c>
      <c r="AX710" s="872">
        <v>1</v>
      </c>
      <c r="AY710" s="872" t="s">
        <v>557</v>
      </c>
      <c r="AZ710" s="873">
        <v>44025</v>
      </c>
    </row>
    <row r="711" spans="48:52" ht="15" customHeight="1">
      <c r="AV711" s="75" t="str">
        <f t="shared" ref="AV711:AV773" si="240">CONCATENATE(AX711,AY711)</f>
        <v>1EPS041</v>
      </c>
      <c r="AW711" s="872" t="s">
        <v>684</v>
      </c>
      <c r="AX711" s="872">
        <v>1</v>
      </c>
      <c r="AY711" s="872" t="s">
        <v>598</v>
      </c>
      <c r="AZ711" s="873">
        <v>1134</v>
      </c>
    </row>
    <row r="712" spans="48:52" ht="15" customHeight="1">
      <c r="AV712" s="75" t="str">
        <f t="shared" si="240"/>
        <v>1EPS042</v>
      </c>
      <c r="AW712" s="872" t="s">
        <v>684</v>
      </c>
      <c r="AX712" s="872">
        <v>1</v>
      </c>
      <c r="AY712" s="872" t="s">
        <v>559</v>
      </c>
      <c r="AZ712" s="873">
        <v>1836</v>
      </c>
    </row>
    <row r="713" spans="48:52" ht="15" customHeight="1">
      <c r="AV713" s="75" t="str">
        <f t="shared" si="240"/>
        <v>1EPS048</v>
      </c>
      <c r="AW713" s="872" t="s">
        <v>684</v>
      </c>
      <c r="AX713" s="872">
        <v>1</v>
      </c>
      <c r="AY713" s="872" t="s">
        <v>599</v>
      </c>
      <c r="AZ713" s="873">
        <v>1</v>
      </c>
    </row>
    <row r="714" spans="48:52" ht="15" customHeight="1">
      <c r="AV714" s="75" t="str">
        <f t="shared" si="240"/>
        <v>1EPSIC3</v>
      </c>
      <c r="AW714" s="872" t="s">
        <v>684</v>
      </c>
      <c r="AX714" s="872">
        <v>1</v>
      </c>
      <c r="AY714" s="872" t="s">
        <v>567</v>
      </c>
      <c r="AZ714" s="873">
        <v>60</v>
      </c>
    </row>
    <row r="715" spans="48:52" ht="15" customHeight="1">
      <c r="AV715" s="75" t="str">
        <f t="shared" si="240"/>
        <v>1ESSC07</v>
      </c>
      <c r="AW715" s="872" t="s">
        <v>684</v>
      </c>
      <c r="AX715" s="872">
        <v>1</v>
      </c>
      <c r="AY715" s="872" t="s">
        <v>569</v>
      </c>
      <c r="AZ715" s="873">
        <v>2</v>
      </c>
    </row>
    <row r="716" spans="48:52" ht="15" customHeight="1">
      <c r="AV716" s="75" t="str">
        <f t="shared" si="240"/>
        <v>1ESSC24</v>
      </c>
      <c r="AW716" s="872" t="s">
        <v>684</v>
      </c>
      <c r="AX716" s="872">
        <v>1</v>
      </c>
      <c r="AY716" s="872" t="s">
        <v>600</v>
      </c>
      <c r="AZ716" s="873">
        <v>2559</v>
      </c>
    </row>
    <row r="717" spans="48:52" ht="15" customHeight="1">
      <c r="AV717" s="75" t="str">
        <f t="shared" si="240"/>
        <v>1ESSC91</v>
      </c>
      <c r="AW717" s="872" t="s">
        <v>684</v>
      </c>
      <c r="AX717" s="872">
        <v>1</v>
      </c>
      <c r="AY717" s="872" t="s">
        <v>562</v>
      </c>
      <c r="AZ717" s="873">
        <v>9</v>
      </c>
    </row>
    <row r="718" spans="48:52" ht="15" customHeight="1">
      <c r="AV718" s="75" t="str">
        <f t="shared" si="240"/>
        <v>79EAS016</v>
      </c>
      <c r="AW718" s="872" t="s">
        <v>684</v>
      </c>
      <c r="AX718" s="872">
        <v>79</v>
      </c>
      <c r="AY718" s="872" t="s">
        <v>560</v>
      </c>
      <c r="AZ718" s="873">
        <v>24</v>
      </c>
    </row>
    <row r="719" spans="48:52" ht="15" customHeight="1">
      <c r="AV719" s="75" t="str">
        <f t="shared" si="240"/>
        <v>79EAS027</v>
      </c>
      <c r="AW719" s="872" t="s">
        <v>684</v>
      </c>
      <c r="AX719" s="872">
        <v>79</v>
      </c>
      <c r="AY719" s="872" t="s">
        <v>565</v>
      </c>
      <c r="AZ719" s="873">
        <v>71</v>
      </c>
    </row>
    <row r="720" spans="48:52" ht="15" customHeight="1">
      <c r="AV720" s="75" t="str">
        <f t="shared" si="240"/>
        <v>79EPS002</v>
      </c>
      <c r="AW720" s="872" t="s">
        <v>684</v>
      </c>
      <c r="AX720" s="872">
        <v>79</v>
      </c>
      <c r="AY720" s="872" t="s">
        <v>555</v>
      </c>
      <c r="AZ720" s="873">
        <v>2577</v>
      </c>
    </row>
    <row r="721" spans="48:52" ht="15" customHeight="1">
      <c r="AV721" s="75" t="str">
        <f t="shared" si="240"/>
        <v>79EPS010</v>
      </c>
      <c r="AW721" s="872" t="s">
        <v>684</v>
      </c>
      <c r="AX721" s="872">
        <v>79</v>
      </c>
      <c r="AY721" s="872" t="s">
        <v>553</v>
      </c>
      <c r="AZ721" s="873">
        <v>15354</v>
      </c>
    </row>
    <row r="722" spans="48:52" ht="15" customHeight="1">
      <c r="AV722" s="75" t="str">
        <f t="shared" si="240"/>
        <v>79EPS016</v>
      </c>
      <c r="AW722" s="872" t="s">
        <v>684</v>
      </c>
      <c r="AX722" s="872">
        <v>79</v>
      </c>
      <c r="AY722" s="872" t="s">
        <v>556</v>
      </c>
      <c r="AZ722" s="873">
        <v>1860</v>
      </c>
    </row>
    <row r="723" spans="48:52" ht="15" customHeight="1">
      <c r="AV723" s="75" t="str">
        <f t="shared" si="240"/>
        <v>79EPS037</v>
      </c>
      <c r="AW723" s="872" t="s">
        <v>684</v>
      </c>
      <c r="AX723" s="872">
        <v>79</v>
      </c>
      <c r="AY723" s="872" t="s">
        <v>554</v>
      </c>
      <c r="AZ723" s="873">
        <v>5298</v>
      </c>
    </row>
    <row r="724" spans="48:52" ht="15" customHeight="1">
      <c r="AV724" s="75" t="str">
        <f t="shared" si="240"/>
        <v>79EPS040</v>
      </c>
      <c r="AW724" s="872" t="s">
        <v>684</v>
      </c>
      <c r="AX724" s="872">
        <v>79</v>
      </c>
      <c r="AY724" s="872" t="s">
        <v>557</v>
      </c>
      <c r="AZ724" s="873">
        <v>1593</v>
      </c>
    </row>
    <row r="725" spans="48:52" ht="15" customHeight="1">
      <c r="AV725" s="75" t="str">
        <f t="shared" si="240"/>
        <v>79EPS041</v>
      </c>
      <c r="AW725" s="872" t="s">
        <v>684</v>
      </c>
      <c r="AX725" s="872">
        <v>79</v>
      </c>
      <c r="AY725" s="872" t="s">
        <v>598</v>
      </c>
      <c r="AZ725" s="873">
        <v>7</v>
      </c>
    </row>
    <row r="726" spans="48:52" ht="15" customHeight="1">
      <c r="AV726" s="75" t="str">
        <f t="shared" si="240"/>
        <v>88EAS016</v>
      </c>
      <c r="AW726" s="872" t="s">
        <v>684</v>
      </c>
      <c r="AX726" s="872">
        <v>88</v>
      </c>
      <c r="AY726" s="872" t="s">
        <v>560</v>
      </c>
      <c r="AZ726" s="873">
        <v>620</v>
      </c>
    </row>
    <row r="727" spans="48:52" ht="15" customHeight="1">
      <c r="AV727" s="75" t="str">
        <f t="shared" si="240"/>
        <v>88EAS027</v>
      </c>
      <c r="AW727" s="872" t="s">
        <v>684</v>
      </c>
      <c r="AX727" s="872">
        <v>88</v>
      </c>
      <c r="AY727" s="872" t="s">
        <v>565</v>
      </c>
      <c r="AZ727" s="873">
        <v>517</v>
      </c>
    </row>
    <row r="728" spans="48:52" ht="15" customHeight="1">
      <c r="AV728" s="75" t="str">
        <f t="shared" si="240"/>
        <v>88EPS002</v>
      </c>
      <c r="AW728" s="872" t="s">
        <v>684</v>
      </c>
      <c r="AX728" s="872">
        <v>88</v>
      </c>
      <c r="AY728" s="872" t="s">
        <v>555</v>
      </c>
      <c r="AZ728" s="873">
        <v>56906</v>
      </c>
    </row>
    <row r="729" spans="48:52" ht="15" customHeight="1">
      <c r="AV729" s="75" t="str">
        <f t="shared" si="240"/>
        <v>88EPS005</v>
      </c>
      <c r="AW729" s="872" t="s">
        <v>684</v>
      </c>
      <c r="AX729" s="872">
        <v>88</v>
      </c>
      <c r="AY729" s="872" t="s">
        <v>558</v>
      </c>
      <c r="AZ729" s="873">
        <v>10322</v>
      </c>
    </row>
    <row r="730" spans="48:52" ht="15" customHeight="1">
      <c r="AV730" s="75" t="str">
        <f t="shared" si="240"/>
        <v>88EPS010</v>
      </c>
      <c r="AW730" s="872" t="s">
        <v>684</v>
      </c>
      <c r="AX730" s="872">
        <v>88</v>
      </c>
      <c r="AY730" s="872" t="s">
        <v>553</v>
      </c>
      <c r="AZ730" s="873">
        <v>221773</v>
      </c>
    </row>
    <row r="731" spans="48:52" ht="15" customHeight="1">
      <c r="AV731" s="75" t="str">
        <f t="shared" si="240"/>
        <v>88EPS016</v>
      </c>
      <c r="AW731" s="872" t="s">
        <v>684</v>
      </c>
      <c r="AX731" s="872">
        <v>88</v>
      </c>
      <c r="AY731" s="872" t="s">
        <v>556</v>
      </c>
      <c r="AZ731" s="873">
        <v>8778</v>
      </c>
    </row>
    <row r="732" spans="48:52" ht="15" customHeight="1">
      <c r="AV732" s="75" t="str">
        <f t="shared" si="240"/>
        <v>88EPS018</v>
      </c>
      <c r="AW732" s="872" t="s">
        <v>684</v>
      </c>
      <c r="AX732" s="872">
        <v>88</v>
      </c>
      <c r="AY732" s="872" t="s">
        <v>568</v>
      </c>
      <c r="AZ732" s="873">
        <v>6</v>
      </c>
    </row>
    <row r="733" spans="48:52" ht="15" customHeight="1">
      <c r="AV733" s="75" t="str">
        <f t="shared" si="240"/>
        <v>88EPS037</v>
      </c>
      <c r="AW733" s="872" t="s">
        <v>684</v>
      </c>
      <c r="AX733" s="872">
        <v>88</v>
      </c>
      <c r="AY733" s="872" t="s">
        <v>554</v>
      </c>
      <c r="AZ733" s="873">
        <v>36102</v>
      </c>
    </row>
    <row r="734" spans="48:52" ht="15" customHeight="1">
      <c r="AV734" s="75" t="str">
        <f t="shared" si="240"/>
        <v>88EPS040</v>
      </c>
      <c r="AW734" s="872" t="s">
        <v>684</v>
      </c>
      <c r="AX734" s="872">
        <v>88</v>
      </c>
      <c r="AY734" s="872" t="s">
        <v>557</v>
      </c>
      <c r="AZ734" s="873">
        <v>6258</v>
      </c>
    </row>
    <row r="735" spans="48:52" ht="15" customHeight="1">
      <c r="AV735" s="75" t="str">
        <f t="shared" si="240"/>
        <v>88EPS041</v>
      </c>
      <c r="AW735" s="872" t="s">
        <v>684</v>
      </c>
      <c r="AX735" s="872">
        <v>88</v>
      </c>
      <c r="AY735" s="872" t="s">
        <v>598</v>
      </c>
      <c r="AZ735" s="873">
        <v>190</v>
      </c>
    </row>
    <row r="736" spans="48:52" ht="15" customHeight="1">
      <c r="AV736" s="75" t="str">
        <f t="shared" si="240"/>
        <v>129EAS016</v>
      </c>
      <c r="AW736" s="872" t="s">
        <v>684</v>
      </c>
      <c r="AX736" s="872">
        <v>129</v>
      </c>
      <c r="AY736" s="872" t="s">
        <v>560</v>
      </c>
      <c r="AZ736" s="873">
        <v>63</v>
      </c>
    </row>
    <row r="737" spans="48:52" ht="15" customHeight="1">
      <c r="AV737" s="75" t="str">
        <f t="shared" si="240"/>
        <v>129EAS027</v>
      </c>
      <c r="AW737" s="872" t="s">
        <v>684</v>
      </c>
      <c r="AX737" s="872">
        <v>129</v>
      </c>
      <c r="AY737" s="872" t="s">
        <v>565</v>
      </c>
      <c r="AZ737" s="873">
        <v>63</v>
      </c>
    </row>
    <row r="738" spans="48:52" ht="15" customHeight="1">
      <c r="AV738" s="75" t="str">
        <f t="shared" si="240"/>
        <v>129EPS002</v>
      </c>
      <c r="AW738" s="872" t="s">
        <v>684</v>
      </c>
      <c r="AX738" s="872">
        <v>129</v>
      </c>
      <c r="AY738" s="872" t="s">
        <v>555</v>
      </c>
      <c r="AZ738" s="873">
        <v>4882</v>
      </c>
    </row>
    <row r="739" spans="48:52" ht="15" customHeight="1">
      <c r="AV739" s="75" t="str">
        <f t="shared" si="240"/>
        <v>129EPS005</v>
      </c>
      <c r="AW739" s="872" t="s">
        <v>684</v>
      </c>
      <c r="AX739" s="872">
        <v>129</v>
      </c>
      <c r="AY739" s="872" t="s">
        <v>558</v>
      </c>
      <c r="AZ739" s="873">
        <v>3</v>
      </c>
    </row>
    <row r="740" spans="48:52" ht="15" customHeight="1">
      <c r="AV740" s="75" t="str">
        <f t="shared" si="240"/>
        <v>129EPS010</v>
      </c>
      <c r="AW740" s="872" t="s">
        <v>684</v>
      </c>
      <c r="AX740" s="872">
        <v>129</v>
      </c>
      <c r="AY740" s="872" t="s">
        <v>553</v>
      </c>
      <c r="AZ740" s="873">
        <v>59590</v>
      </c>
    </row>
    <row r="741" spans="48:52" ht="15" customHeight="1">
      <c r="AV741" s="75" t="str">
        <f t="shared" si="240"/>
        <v>129EPS016</v>
      </c>
      <c r="AW741" s="872" t="s">
        <v>684</v>
      </c>
      <c r="AX741" s="872">
        <v>129</v>
      </c>
      <c r="AY741" s="872" t="s">
        <v>556</v>
      </c>
      <c r="AZ741" s="873">
        <v>1765</v>
      </c>
    </row>
    <row r="742" spans="48:52" ht="15" customHeight="1">
      <c r="AV742" s="75" t="str">
        <f t="shared" si="240"/>
        <v>129EPS018</v>
      </c>
      <c r="AW742" s="872" t="s">
        <v>684</v>
      </c>
      <c r="AX742" s="872">
        <v>129</v>
      </c>
      <c r="AY742" s="872" t="s">
        <v>568</v>
      </c>
      <c r="AZ742" s="873">
        <v>1</v>
      </c>
    </row>
    <row r="743" spans="48:52" ht="15" customHeight="1">
      <c r="AV743" s="75" t="str">
        <f t="shared" si="240"/>
        <v>129EPS037</v>
      </c>
      <c r="AW743" s="872" t="s">
        <v>684</v>
      </c>
      <c r="AX743" s="872">
        <v>129</v>
      </c>
      <c r="AY743" s="872" t="s">
        <v>554</v>
      </c>
      <c r="AZ743" s="873">
        <v>8021</v>
      </c>
    </row>
    <row r="744" spans="48:52" ht="15" customHeight="1">
      <c r="AV744" s="75" t="str">
        <f t="shared" si="240"/>
        <v>129EPS040</v>
      </c>
      <c r="AW744" s="872" t="s">
        <v>684</v>
      </c>
      <c r="AX744" s="872">
        <v>129</v>
      </c>
      <c r="AY744" s="872" t="s">
        <v>557</v>
      </c>
      <c r="AZ744" s="873">
        <v>1660</v>
      </c>
    </row>
    <row r="745" spans="48:52" ht="15" customHeight="1">
      <c r="AV745" s="75" t="str">
        <f t="shared" si="240"/>
        <v>129EPS041</v>
      </c>
      <c r="AW745" s="872" t="s">
        <v>684</v>
      </c>
      <c r="AX745" s="872">
        <v>129</v>
      </c>
      <c r="AY745" s="872" t="s">
        <v>598</v>
      </c>
      <c r="AZ745" s="873">
        <v>11</v>
      </c>
    </row>
    <row r="746" spans="48:52" ht="15" customHeight="1">
      <c r="AV746" s="75" t="str">
        <f t="shared" si="240"/>
        <v>212EAS016</v>
      </c>
      <c r="AW746" s="872" t="s">
        <v>684</v>
      </c>
      <c r="AX746" s="872">
        <v>212</v>
      </c>
      <c r="AY746" s="872" t="s">
        <v>560</v>
      </c>
      <c r="AZ746" s="873">
        <v>140</v>
      </c>
    </row>
    <row r="747" spans="48:52" ht="15" customHeight="1">
      <c r="AV747" s="75" t="str">
        <f t="shared" si="240"/>
        <v>212EAS027</v>
      </c>
      <c r="AW747" s="872" t="s">
        <v>684</v>
      </c>
      <c r="AX747" s="872">
        <v>212</v>
      </c>
      <c r="AY747" s="872" t="s">
        <v>565</v>
      </c>
      <c r="AZ747" s="873">
        <v>85</v>
      </c>
    </row>
    <row r="748" spans="48:52" ht="15" customHeight="1">
      <c r="AV748" s="75" t="str">
        <f t="shared" si="240"/>
        <v>212EPS002</v>
      </c>
      <c r="AW748" s="872" t="s">
        <v>684</v>
      </c>
      <c r="AX748" s="872">
        <v>212</v>
      </c>
      <c r="AY748" s="872" t="s">
        <v>555</v>
      </c>
      <c r="AZ748" s="873">
        <v>1875</v>
      </c>
    </row>
    <row r="749" spans="48:52" ht="15" customHeight="1">
      <c r="AV749" s="75" t="str">
        <f t="shared" si="240"/>
        <v>212EPS005</v>
      </c>
      <c r="AW749" s="872" t="s">
        <v>684</v>
      </c>
      <c r="AX749" s="872">
        <v>212</v>
      </c>
      <c r="AY749" s="872" t="s">
        <v>558</v>
      </c>
      <c r="AZ749" s="873">
        <v>2</v>
      </c>
    </row>
    <row r="750" spans="48:52" ht="15" customHeight="1">
      <c r="AV750" s="75" t="str">
        <f t="shared" si="240"/>
        <v>212EPS010</v>
      </c>
      <c r="AW750" s="872" t="s">
        <v>684</v>
      </c>
      <c r="AX750" s="872">
        <v>212</v>
      </c>
      <c r="AY750" s="872" t="s">
        <v>553</v>
      </c>
      <c r="AZ750" s="873">
        <v>39963</v>
      </c>
    </row>
    <row r="751" spans="48:52" ht="15" customHeight="1">
      <c r="AV751" s="75" t="str">
        <f t="shared" si="240"/>
        <v>212EPS016</v>
      </c>
      <c r="AW751" s="872" t="s">
        <v>684</v>
      </c>
      <c r="AX751" s="872">
        <v>212</v>
      </c>
      <c r="AY751" s="872" t="s">
        <v>556</v>
      </c>
      <c r="AZ751" s="873">
        <v>1</v>
      </c>
    </row>
    <row r="752" spans="48:52" ht="15" customHeight="1">
      <c r="AV752" s="75" t="str">
        <f t="shared" si="240"/>
        <v>212EPS018</v>
      </c>
      <c r="AW752" s="872" t="s">
        <v>684</v>
      </c>
      <c r="AX752" s="872">
        <v>212</v>
      </c>
      <c r="AY752" s="872" t="s">
        <v>568</v>
      </c>
      <c r="AZ752" s="873">
        <v>6</v>
      </c>
    </row>
    <row r="753" spans="48:52" ht="15" customHeight="1">
      <c r="AV753" s="75" t="str">
        <f t="shared" si="240"/>
        <v>212EPS037</v>
      </c>
      <c r="AW753" s="872" t="s">
        <v>684</v>
      </c>
      <c r="AX753" s="872">
        <v>212</v>
      </c>
      <c r="AY753" s="872" t="s">
        <v>554</v>
      </c>
      <c r="AZ753" s="873">
        <v>7169</v>
      </c>
    </row>
    <row r="754" spans="48:52" ht="15" customHeight="1">
      <c r="AV754" s="75" t="str">
        <f t="shared" si="240"/>
        <v>212EPS040</v>
      </c>
      <c r="AW754" s="872" t="s">
        <v>684</v>
      </c>
      <c r="AX754" s="872">
        <v>212</v>
      </c>
      <c r="AY754" s="872" t="s">
        <v>557</v>
      </c>
      <c r="AZ754" s="873">
        <v>1460</v>
      </c>
    </row>
    <row r="755" spans="48:52" ht="15" customHeight="1">
      <c r="AV755" s="75" t="str">
        <f t="shared" si="240"/>
        <v>212EPS041</v>
      </c>
      <c r="AW755" s="872" t="s">
        <v>684</v>
      </c>
      <c r="AX755" s="872">
        <v>212</v>
      </c>
      <c r="AY755" s="872" t="s">
        <v>598</v>
      </c>
      <c r="AZ755" s="873">
        <v>15</v>
      </c>
    </row>
    <row r="756" spans="48:52" ht="15" customHeight="1">
      <c r="AV756" s="75" t="str">
        <f t="shared" si="240"/>
        <v>266EAS016</v>
      </c>
      <c r="AW756" s="872" t="s">
        <v>684</v>
      </c>
      <c r="AX756" s="872">
        <v>266</v>
      </c>
      <c r="AY756" s="872" t="s">
        <v>560</v>
      </c>
      <c r="AZ756" s="873">
        <v>844</v>
      </c>
    </row>
    <row r="757" spans="48:52" ht="15" customHeight="1">
      <c r="AV757" s="75" t="str">
        <f t="shared" si="240"/>
        <v>266EPS002</v>
      </c>
      <c r="AW757" s="872" t="s">
        <v>684</v>
      </c>
      <c r="AX757" s="872">
        <v>266</v>
      </c>
      <c r="AY757" s="872" t="s">
        <v>555</v>
      </c>
      <c r="AZ757" s="873">
        <v>14762</v>
      </c>
    </row>
    <row r="758" spans="48:52" ht="15" customHeight="1">
      <c r="AV758" s="75" t="str">
        <f t="shared" si="240"/>
        <v>266EPS005</v>
      </c>
      <c r="AW758" s="872" t="s">
        <v>684</v>
      </c>
      <c r="AX758" s="872">
        <v>266</v>
      </c>
      <c r="AY758" s="872" t="s">
        <v>558</v>
      </c>
      <c r="AZ758" s="873">
        <v>11411</v>
      </c>
    </row>
    <row r="759" spans="48:52" ht="15" customHeight="1">
      <c r="AV759" s="75" t="str">
        <f t="shared" si="240"/>
        <v>266EPS010</v>
      </c>
      <c r="AW759" s="872" t="s">
        <v>684</v>
      </c>
      <c r="AX759" s="872">
        <v>266</v>
      </c>
      <c r="AY759" s="872" t="s">
        <v>553</v>
      </c>
      <c r="AZ759" s="873">
        <v>136324</v>
      </c>
    </row>
    <row r="760" spans="48:52" ht="15" customHeight="1">
      <c r="AV760" s="75" t="str">
        <f t="shared" si="240"/>
        <v>266EPS016</v>
      </c>
      <c r="AW760" s="872" t="s">
        <v>684</v>
      </c>
      <c r="AX760" s="872">
        <v>266</v>
      </c>
      <c r="AY760" s="872" t="s">
        <v>556</v>
      </c>
      <c r="AZ760" s="873">
        <v>8495</v>
      </c>
    </row>
    <row r="761" spans="48:52" ht="15" customHeight="1">
      <c r="AV761" s="75" t="str">
        <f t="shared" si="240"/>
        <v>266EPS018</v>
      </c>
      <c r="AW761" s="872" t="s">
        <v>684</v>
      </c>
      <c r="AX761" s="872">
        <v>266</v>
      </c>
      <c r="AY761" s="872" t="s">
        <v>568</v>
      </c>
      <c r="AZ761" s="873">
        <v>4</v>
      </c>
    </row>
    <row r="762" spans="48:52" ht="15" customHeight="1">
      <c r="AV762" s="75" t="str">
        <f t="shared" si="240"/>
        <v>266EPS037</v>
      </c>
      <c r="AW762" s="872" t="s">
        <v>684</v>
      </c>
      <c r="AX762" s="872">
        <v>266</v>
      </c>
      <c r="AY762" s="872" t="s">
        <v>554</v>
      </c>
      <c r="AZ762" s="873">
        <v>14423</v>
      </c>
    </row>
    <row r="763" spans="48:52" ht="15" customHeight="1">
      <c r="AV763" s="75" t="str">
        <f t="shared" si="240"/>
        <v>266EPS040</v>
      </c>
      <c r="AW763" s="872" t="s">
        <v>684</v>
      </c>
      <c r="AX763" s="872">
        <v>266</v>
      </c>
      <c r="AY763" s="872" t="s">
        <v>557</v>
      </c>
      <c r="AZ763" s="873">
        <v>1601</v>
      </c>
    </row>
    <row r="764" spans="48:52" ht="15" customHeight="1">
      <c r="AV764" s="75" t="str">
        <f t="shared" si="240"/>
        <v>266EPS041</v>
      </c>
      <c r="AW764" s="872" t="s">
        <v>684</v>
      </c>
      <c r="AX764" s="872">
        <v>266</v>
      </c>
      <c r="AY764" s="872" t="s">
        <v>598</v>
      </c>
      <c r="AZ764" s="873">
        <v>33</v>
      </c>
    </row>
    <row r="765" spans="48:52" ht="15" customHeight="1">
      <c r="AV765" s="75" t="str">
        <f t="shared" si="240"/>
        <v>266ESSC91</v>
      </c>
      <c r="AW765" s="872" t="s">
        <v>684</v>
      </c>
      <c r="AX765" s="872">
        <v>266</v>
      </c>
      <c r="AY765" s="872" t="s">
        <v>562</v>
      </c>
      <c r="AZ765" s="873">
        <v>2</v>
      </c>
    </row>
    <row r="766" spans="48:52" ht="15" customHeight="1">
      <c r="AV766" s="75" t="str">
        <f t="shared" si="240"/>
        <v>308EAS016</v>
      </c>
      <c r="AW766" s="872" t="s">
        <v>684</v>
      </c>
      <c r="AX766" s="872">
        <v>308</v>
      </c>
      <c r="AY766" s="872" t="s">
        <v>560</v>
      </c>
      <c r="AZ766" s="873">
        <v>79</v>
      </c>
    </row>
    <row r="767" spans="48:52" ht="15" customHeight="1">
      <c r="AV767" s="75" t="str">
        <f t="shared" si="240"/>
        <v>308EAS027</v>
      </c>
      <c r="AW767" s="872" t="s">
        <v>684</v>
      </c>
      <c r="AX767" s="872">
        <v>308</v>
      </c>
      <c r="AY767" s="872" t="s">
        <v>565</v>
      </c>
      <c r="AZ767" s="873">
        <v>42</v>
      </c>
    </row>
    <row r="768" spans="48:52" ht="15" customHeight="1">
      <c r="AV768" s="75" t="str">
        <f t="shared" si="240"/>
        <v>308EPS002</v>
      </c>
      <c r="AW768" s="872" t="s">
        <v>684</v>
      </c>
      <c r="AX768" s="872">
        <v>308</v>
      </c>
      <c r="AY768" s="872" t="s">
        <v>555</v>
      </c>
      <c r="AZ768" s="873">
        <v>2863</v>
      </c>
    </row>
    <row r="769" spans="48:52" ht="15" customHeight="1">
      <c r="AV769" s="75" t="str">
        <f t="shared" si="240"/>
        <v>308EPS010</v>
      </c>
      <c r="AW769" s="872" t="s">
        <v>684</v>
      </c>
      <c r="AX769" s="872">
        <v>308</v>
      </c>
      <c r="AY769" s="872" t="s">
        <v>553</v>
      </c>
      <c r="AZ769" s="873">
        <v>27878</v>
      </c>
    </row>
    <row r="770" spans="48:52" ht="15" customHeight="1">
      <c r="AV770" s="75" t="str">
        <f t="shared" si="240"/>
        <v>308EPS037</v>
      </c>
      <c r="AW770" s="872" t="s">
        <v>684</v>
      </c>
      <c r="AX770" s="872">
        <v>308</v>
      </c>
      <c r="AY770" s="872" t="s">
        <v>554</v>
      </c>
      <c r="AZ770" s="873">
        <v>4932</v>
      </c>
    </row>
    <row r="771" spans="48:52" ht="15" customHeight="1">
      <c r="AV771" s="75" t="str">
        <f t="shared" si="240"/>
        <v>308EPS040</v>
      </c>
      <c r="AW771" s="872" t="s">
        <v>684</v>
      </c>
      <c r="AX771" s="872">
        <v>308</v>
      </c>
      <c r="AY771" s="872" t="s">
        <v>557</v>
      </c>
      <c r="AZ771" s="873">
        <v>1390</v>
      </c>
    </row>
    <row r="772" spans="48:52" ht="15" customHeight="1">
      <c r="AV772" s="75" t="str">
        <f t="shared" si="240"/>
        <v>308EPS041</v>
      </c>
      <c r="AW772" s="872" t="s">
        <v>684</v>
      </c>
      <c r="AX772" s="872">
        <v>308</v>
      </c>
      <c r="AY772" s="872" t="s">
        <v>598</v>
      </c>
      <c r="AZ772" s="873">
        <v>9</v>
      </c>
    </row>
    <row r="773" spans="48:52" ht="15" customHeight="1">
      <c r="AV773" s="75" t="str">
        <f t="shared" si="240"/>
        <v>308EPS048</v>
      </c>
      <c r="AW773" s="872" t="s">
        <v>684</v>
      </c>
      <c r="AX773" s="872">
        <v>308</v>
      </c>
      <c r="AY773" s="872" t="s">
        <v>599</v>
      </c>
      <c r="AZ773" s="873">
        <v>1</v>
      </c>
    </row>
    <row r="774" spans="48:52" ht="15" customHeight="1">
      <c r="AV774" s="75" t="str">
        <f t="shared" ref="AV774:AV836" si="241">CONCATENATE(AX774,AY774)</f>
        <v>360EAS016</v>
      </c>
      <c r="AW774" s="872" t="s">
        <v>684</v>
      </c>
      <c r="AX774" s="872">
        <v>360</v>
      </c>
      <c r="AY774" s="872" t="s">
        <v>560</v>
      </c>
      <c r="AZ774" s="873">
        <v>302</v>
      </c>
    </row>
    <row r="775" spans="48:52" ht="15" customHeight="1">
      <c r="AV775" s="75" t="str">
        <f t="shared" si="241"/>
        <v>360EPS002</v>
      </c>
      <c r="AW775" s="872" t="s">
        <v>684</v>
      </c>
      <c r="AX775" s="872">
        <v>360</v>
      </c>
      <c r="AY775" s="872" t="s">
        <v>555</v>
      </c>
      <c r="AZ775" s="873">
        <v>49825</v>
      </c>
    </row>
    <row r="776" spans="48:52" ht="15" customHeight="1">
      <c r="AV776" s="75" t="str">
        <f t="shared" si="241"/>
        <v>360EPS005</v>
      </c>
      <c r="AW776" s="872" t="s">
        <v>684</v>
      </c>
      <c r="AX776" s="872">
        <v>360</v>
      </c>
      <c r="AY776" s="872" t="s">
        <v>558</v>
      </c>
      <c r="AZ776" s="873">
        <v>6674</v>
      </c>
    </row>
    <row r="777" spans="48:52" ht="15" customHeight="1">
      <c r="AV777" s="75" t="str">
        <f t="shared" si="241"/>
        <v>360EPS010</v>
      </c>
      <c r="AW777" s="872" t="s">
        <v>684</v>
      </c>
      <c r="AX777" s="872">
        <v>360</v>
      </c>
      <c r="AY777" s="872" t="s">
        <v>553</v>
      </c>
      <c r="AZ777" s="873">
        <v>165134</v>
      </c>
    </row>
    <row r="778" spans="48:52" ht="15" customHeight="1">
      <c r="AV778" s="75" t="str">
        <f t="shared" si="241"/>
        <v>360EPS016</v>
      </c>
      <c r="AW778" s="872" t="s">
        <v>684</v>
      </c>
      <c r="AX778" s="872">
        <v>360</v>
      </c>
      <c r="AY778" s="872" t="s">
        <v>556</v>
      </c>
      <c r="AZ778" s="873">
        <v>6726</v>
      </c>
    </row>
    <row r="779" spans="48:52" ht="15" customHeight="1">
      <c r="AV779" s="75" t="str">
        <f t="shared" si="241"/>
        <v>360EPS017</v>
      </c>
      <c r="AW779" s="872" t="s">
        <v>684</v>
      </c>
      <c r="AX779" s="872">
        <v>360</v>
      </c>
      <c r="AY779" s="872" t="s">
        <v>571</v>
      </c>
      <c r="AZ779" s="873">
        <v>1</v>
      </c>
    </row>
    <row r="780" spans="48:52" ht="15" customHeight="1">
      <c r="AV780" s="75" t="str">
        <f t="shared" si="241"/>
        <v>360EPS018</v>
      </c>
      <c r="AW780" s="872" t="s">
        <v>684</v>
      </c>
      <c r="AX780" s="872">
        <v>360</v>
      </c>
      <c r="AY780" s="872" t="s">
        <v>568</v>
      </c>
      <c r="AZ780" s="873">
        <v>88</v>
      </c>
    </row>
    <row r="781" spans="48:52" ht="15" customHeight="1">
      <c r="AV781" s="75" t="str">
        <f t="shared" si="241"/>
        <v>360EPS037</v>
      </c>
      <c r="AW781" s="872" t="s">
        <v>684</v>
      </c>
      <c r="AX781" s="872">
        <v>360</v>
      </c>
      <c r="AY781" s="872" t="s">
        <v>554</v>
      </c>
      <c r="AZ781" s="873">
        <v>30015</v>
      </c>
    </row>
    <row r="782" spans="48:52" ht="15" customHeight="1">
      <c r="AV782" s="75" t="str">
        <f t="shared" si="241"/>
        <v>360EPS040</v>
      </c>
      <c r="AW782" s="872" t="s">
        <v>684</v>
      </c>
      <c r="AX782" s="872">
        <v>360</v>
      </c>
      <c r="AY782" s="872" t="s">
        <v>557</v>
      </c>
      <c r="AZ782" s="873">
        <v>3281</v>
      </c>
    </row>
    <row r="783" spans="48:52" ht="15" customHeight="1">
      <c r="AV783" s="75" t="str">
        <f t="shared" si="241"/>
        <v>360EPS041</v>
      </c>
      <c r="AW783" s="872" t="s">
        <v>684</v>
      </c>
      <c r="AX783" s="872">
        <v>360</v>
      </c>
      <c r="AY783" s="872" t="s">
        <v>598</v>
      </c>
      <c r="AZ783" s="873">
        <v>128</v>
      </c>
    </row>
    <row r="784" spans="48:52" ht="15" customHeight="1">
      <c r="AV784" s="75" t="str">
        <f t="shared" si="241"/>
        <v>360EPS042</v>
      </c>
      <c r="AW784" s="872" t="s">
        <v>684</v>
      </c>
      <c r="AX784" s="872">
        <v>360</v>
      </c>
      <c r="AY784" s="872" t="s">
        <v>559</v>
      </c>
      <c r="AZ784" s="873">
        <v>57</v>
      </c>
    </row>
    <row r="785" spans="48:52" ht="15" customHeight="1">
      <c r="AV785" s="75" t="str">
        <f t="shared" si="241"/>
        <v>360ESSC24</v>
      </c>
      <c r="AW785" s="872" t="s">
        <v>684</v>
      </c>
      <c r="AX785" s="872">
        <v>360</v>
      </c>
      <c r="AY785" s="872" t="s">
        <v>600</v>
      </c>
      <c r="AZ785" s="873">
        <v>320</v>
      </c>
    </row>
    <row r="786" spans="48:52" ht="15" customHeight="1">
      <c r="AV786" s="75" t="str">
        <f t="shared" si="241"/>
        <v>380EAS016</v>
      </c>
      <c r="AW786" s="872" t="s">
        <v>684</v>
      </c>
      <c r="AX786" s="872">
        <v>380</v>
      </c>
      <c r="AY786" s="872" t="s">
        <v>560</v>
      </c>
      <c r="AZ786" s="873">
        <v>113</v>
      </c>
    </row>
    <row r="787" spans="48:52" ht="15" customHeight="1">
      <c r="AV787" s="75" t="str">
        <f t="shared" si="241"/>
        <v>380EPS005</v>
      </c>
      <c r="AW787" s="872" t="s">
        <v>684</v>
      </c>
      <c r="AX787" s="872">
        <v>380</v>
      </c>
      <c r="AY787" s="872" t="s">
        <v>558</v>
      </c>
      <c r="AZ787" s="873">
        <v>8</v>
      </c>
    </row>
    <row r="788" spans="48:52" ht="15" customHeight="1">
      <c r="AV788" s="75" t="str">
        <f t="shared" si="241"/>
        <v>380EPS010</v>
      </c>
      <c r="AW788" s="872" t="s">
        <v>684</v>
      </c>
      <c r="AX788" s="872">
        <v>380</v>
      </c>
      <c r="AY788" s="872" t="s">
        <v>553</v>
      </c>
      <c r="AZ788" s="873">
        <v>36052</v>
      </c>
    </row>
    <row r="789" spans="48:52" ht="15" customHeight="1">
      <c r="AV789" s="75" t="str">
        <f t="shared" si="241"/>
        <v>380EPS018</v>
      </c>
      <c r="AW789" s="872" t="s">
        <v>684</v>
      </c>
      <c r="AX789" s="872">
        <v>380</v>
      </c>
      <c r="AY789" s="872" t="s">
        <v>568</v>
      </c>
      <c r="AZ789" s="873">
        <v>1</v>
      </c>
    </row>
    <row r="790" spans="48:52" ht="15" customHeight="1">
      <c r="AV790" s="75" t="str">
        <f t="shared" si="241"/>
        <v>380EPS037</v>
      </c>
      <c r="AW790" s="872" t="s">
        <v>684</v>
      </c>
      <c r="AX790" s="872">
        <v>380</v>
      </c>
      <c r="AY790" s="872" t="s">
        <v>554</v>
      </c>
      <c r="AZ790" s="873">
        <v>5177</v>
      </c>
    </row>
    <row r="791" spans="48:52" ht="15" customHeight="1">
      <c r="AV791" s="75" t="str">
        <f t="shared" si="241"/>
        <v>380EPS040</v>
      </c>
      <c r="AW791" s="872" t="s">
        <v>684</v>
      </c>
      <c r="AX791" s="872">
        <v>380</v>
      </c>
      <c r="AY791" s="872" t="s">
        <v>557</v>
      </c>
      <c r="AZ791" s="873">
        <v>1027</v>
      </c>
    </row>
    <row r="792" spans="48:52" ht="15" customHeight="1">
      <c r="AV792" s="75" t="str">
        <f t="shared" si="241"/>
        <v>380EPS041</v>
      </c>
      <c r="AW792" s="872" t="s">
        <v>684</v>
      </c>
      <c r="AX792" s="872">
        <v>380</v>
      </c>
      <c r="AY792" s="872" t="s">
        <v>598</v>
      </c>
      <c r="AZ792" s="873">
        <v>29</v>
      </c>
    </row>
    <row r="793" spans="48:52" ht="15" customHeight="1">
      <c r="AV793" s="75" t="str">
        <f t="shared" si="241"/>
        <v>380ESSC24</v>
      </c>
      <c r="AW793" s="872" t="s">
        <v>684</v>
      </c>
      <c r="AX793" s="872">
        <v>380</v>
      </c>
      <c r="AY793" s="872" t="s">
        <v>600</v>
      </c>
      <c r="AZ793" s="873">
        <v>1</v>
      </c>
    </row>
    <row r="794" spans="48:52" ht="15" customHeight="1">
      <c r="AV794" s="75" t="str">
        <f t="shared" si="241"/>
        <v>631EAS016</v>
      </c>
      <c r="AW794" s="872" t="s">
        <v>684</v>
      </c>
      <c r="AX794" s="872">
        <v>631</v>
      </c>
      <c r="AY794" s="872" t="s">
        <v>560</v>
      </c>
      <c r="AZ794" s="873">
        <v>184</v>
      </c>
    </row>
    <row r="795" spans="48:52" ht="15" customHeight="1">
      <c r="AV795" s="75" t="str">
        <f t="shared" si="241"/>
        <v>631EPS002</v>
      </c>
      <c r="AW795" s="872" t="s">
        <v>684</v>
      </c>
      <c r="AX795" s="872">
        <v>631</v>
      </c>
      <c r="AY795" s="872" t="s">
        <v>555</v>
      </c>
      <c r="AZ795" s="873">
        <v>1</v>
      </c>
    </row>
    <row r="796" spans="48:52" ht="15" customHeight="1">
      <c r="AV796" s="75" t="str">
        <f t="shared" si="241"/>
        <v>631EPS005</v>
      </c>
      <c r="AW796" s="872" t="s">
        <v>684</v>
      </c>
      <c r="AX796" s="872">
        <v>631</v>
      </c>
      <c r="AY796" s="872" t="s">
        <v>558</v>
      </c>
      <c r="AZ796" s="873">
        <v>14</v>
      </c>
    </row>
    <row r="797" spans="48:52" ht="15" customHeight="1">
      <c r="AV797" s="75" t="str">
        <f t="shared" si="241"/>
        <v>631EPS010</v>
      </c>
      <c r="AW797" s="872" t="s">
        <v>684</v>
      </c>
      <c r="AX797" s="872">
        <v>631</v>
      </c>
      <c r="AY797" s="872" t="s">
        <v>553</v>
      </c>
      <c r="AZ797" s="873">
        <v>61826</v>
      </c>
    </row>
    <row r="798" spans="48:52" ht="15" customHeight="1">
      <c r="AV798" s="75" t="str">
        <f t="shared" si="241"/>
        <v>631EPS016</v>
      </c>
      <c r="AW798" s="872" t="s">
        <v>684</v>
      </c>
      <c r="AX798" s="872">
        <v>631</v>
      </c>
      <c r="AY798" s="872" t="s">
        <v>556</v>
      </c>
      <c r="AZ798" s="873">
        <v>2053</v>
      </c>
    </row>
    <row r="799" spans="48:52" ht="15" customHeight="1">
      <c r="AV799" s="75" t="str">
        <f t="shared" si="241"/>
        <v>631EPS018</v>
      </c>
      <c r="AW799" s="872" t="s">
        <v>684</v>
      </c>
      <c r="AX799" s="872">
        <v>631</v>
      </c>
      <c r="AY799" s="872" t="s">
        <v>568</v>
      </c>
      <c r="AZ799" s="873">
        <v>1</v>
      </c>
    </row>
    <row r="800" spans="48:52" ht="15" customHeight="1">
      <c r="AV800" s="75" t="str">
        <f t="shared" si="241"/>
        <v>631EPS037</v>
      </c>
      <c r="AW800" s="872" t="s">
        <v>684</v>
      </c>
      <c r="AX800" s="872">
        <v>631</v>
      </c>
      <c r="AY800" s="872" t="s">
        <v>554</v>
      </c>
      <c r="AZ800" s="873">
        <v>5632</v>
      </c>
    </row>
    <row r="801" spans="48:52" ht="15" customHeight="1">
      <c r="AV801" s="75" t="str">
        <f t="shared" si="241"/>
        <v>631EPS040</v>
      </c>
      <c r="AW801" s="872" t="s">
        <v>684</v>
      </c>
      <c r="AX801" s="872">
        <v>631</v>
      </c>
      <c r="AY801" s="872" t="s">
        <v>557</v>
      </c>
      <c r="AZ801" s="873">
        <v>806</v>
      </c>
    </row>
    <row r="802" spans="48:52" ht="15" customHeight="1">
      <c r="AV802" s="75" t="str">
        <f t="shared" si="241"/>
        <v>631EPS041</v>
      </c>
      <c r="AW802" s="872" t="s">
        <v>684</v>
      </c>
      <c r="AX802" s="872">
        <v>631</v>
      </c>
      <c r="AY802" s="872" t="s">
        <v>598</v>
      </c>
      <c r="AZ802" s="873">
        <v>29</v>
      </c>
    </row>
    <row r="803" spans="48:52" ht="15" customHeight="1">
      <c r="AV803" s="75" t="str">
        <f t="shared" si="241"/>
        <v/>
      </c>
      <c r="AW803" s="872"/>
      <c r="AX803" s="872"/>
      <c r="AY803" s="872"/>
      <c r="AZ803" s="873"/>
    </row>
    <row r="804" spans="48:52" ht="15" customHeight="1">
      <c r="AV804" s="75" t="str">
        <f t="shared" si="241"/>
        <v/>
      </c>
      <c r="AW804" s="872"/>
      <c r="AX804" s="872"/>
      <c r="AY804" s="872"/>
      <c r="AZ804" s="873"/>
    </row>
    <row r="805" spans="48:52" ht="15" customHeight="1">
      <c r="AV805" s="75" t="str">
        <f t="shared" si="241"/>
        <v/>
      </c>
      <c r="AW805" s="872"/>
      <c r="AX805" s="872"/>
      <c r="AY805" s="872"/>
      <c r="AZ805" s="873"/>
    </row>
    <row r="806" spans="48:52" ht="15" customHeight="1">
      <c r="AV806" s="75" t="str">
        <f t="shared" si="241"/>
        <v/>
      </c>
      <c r="AW806" s="872"/>
      <c r="AX806" s="872"/>
      <c r="AY806" s="872"/>
      <c r="AZ806" s="873"/>
    </row>
    <row r="807" spans="48:52" ht="15" customHeight="1">
      <c r="AV807" s="75" t="str">
        <f t="shared" si="241"/>
        <v/>
      </c>
      <c r="AW807" s="872"/>
      <c r="AX807" s="872"/>
      <c r="AY807" s="872"/>
      <c r="AZ807" s="873"/>
    </row>
    <row r="808" spans="48:52" ht="15" customHeight="1">
      <c r="AV808" s="75" t="str">
        <f t="shared" si="241"/>
        <v/>
      </c>
      <c r="AW808" s="872"/>
      <c r="AX808" s="872"/>
      <c r="AY808" s="872"/>
      <c r="AZ808" s="873"/>
    </row>
    <row r="809" spans="48:52" ht="15" customHeight="1">
      <c r="AV809" s="75" t="str">
        <f t="shared" si="241"/>
        <v/>
      </c>
      <c r="AW809" s="872"/>
      <c r="AX809" s="872"/>
      <c r="AY809" s="872"/>
      <c r="AZ809" s="873"/>
    </row>
    <row r="810" spans="48:52" ht="15" customHeight="1">
      <c r="AV810" s="75" t="str">
        <f t="shared" si="241"/>
        <v/>
      </c>
      <c r="AW810" s="875"/>
      <c r="AX810" s="875"/>
      <c r="AY810" s="875"/>
      <c r="AZ810" s="876"/>
    </row>
    <row r="811" spans="48:52" ht="15" customHeight="1">
      <c r="AV811" s="75" t="str">
        <f t="shared" si="241"/>
        <v/>
      </c>
      <c r="AW811" s="875"/>
      <c r="AX811" s="875"/>
      <c r="AY811" s="875"/>
      <c r="AZ811" s="876"/>
    </row>
    <row r="812" spans="48:52" ht="15" customHeight="1">
      <c r="AV812" s="75" t="str">
        <f t="shared" si="241"/>
        <v/>
      </c>
      <c r="AW812" s="875"/>
      <c r="AX812" s="875"/>
      <c r="AY812" s="875"/>
      <c r="AZ812" s="876"/>
    </row>
    <row r="813" spans="48:52" ht="15" customHeight="1">
      <c r="AV813" s="75" t="str">
        <f t="shared" si="241"/>
        <v/>
      </c>
      <c r="AW813" s="875"/>
      <c r="AX813" s="875"/>
      <c r="AY813" s="875"/>
      <c r="AZ813" s="876"/>
    </row>
    <row r="814" spans="48:52" ht="15" customHeight="1">
      <c r="AV814" s="75" t="str">
        <f t="shared" si="241"/>
        <v/>
      </c>
      <c r="AW814" s="877"/>
      <c r="AX814" s="877"/>
      <c r="AY814" s="877"/>
      <c r="AZ814" s="878"/>
    </row>
    <row r="815" spans="48:52" ht="15" customHeight="1">
      <c r="AV815" s="75" t="str">
        <f t="shared" si="241"/>
        <v/>
      </c>
      <c r="AW815" s="877"/>
      <c r="AX815" s="877"/>
      <c r="AY815" s="877"/>
      <c r="AZ815" s="878"/>
    </row>
    <row r="816" spans="48:52" ht="15" customHeight="1">
      <c r="AV816" s="75" t="str">
        <f t="shared" si="241"/>
        <v/>
      </c>
      <c r="AW816" s="877"/>
      <c r="AX816" s="877"/>
      <c r="AY816" s="877"/>
      <c r="AZ816" s="878"/>
    </row>
    <row r="817" spans="48:52" ht="15" customHeight="1">
      <c r="AV817" s="75" t="str">
        <f t="shared" si="241"/>
        <v/>
      </c>
      <c r="AW817" s="877"/>
      <c r="AX817" s="877"/>
      <c r="AY817" s="877"/>
      <c r="AZ817" s="878"/>
    </row>
    <row r="818" spans="48:52" ht="15" customHeight="1">
      <c r="AV818" s="75" t="str">
        <f t="shared" si="241"/>
        <v/>
      </c>
      <c r="AW818" s="877"/>
      <c r="AX818" s="877"/>
      <c r="AY818" s="877"/>
      <c r="AZ818" s="878"/>
    </row>
    <row r="819" spans="48:52" ht="15" customHeight="1">
      <c r="AV819" s="75" t="str">
        <f t="shared" si="241"/>
        <v/>
      </c>
      <c r="AW819" s="877"/>
      <c r="AX819" s="877"/>
      <c r="AY819" s="877"/>
      <c r="AZ819" s="878"/>
    </row>
    <row r="820" spans="48:52" ht="15" customHeight="1">
      <c r="AV820" s="75" t="str">
        <f t="shared" si="241"/>
        <v/>
      </c>
      <c r="AW820" s="877"/>
      <c r="AX820" s="877"/>
      <c r="AY820" s="877"/>
      <c r="AZ820" s="878"/>
    </row>
    <row r="821" spans="48:52" ht="15" customHeight="1">
      <c r="AV821" s="75" t="str">
        <f t="shared" si="241"/>
        <v/>
      </c>
      <c r="AW821" s="877"/>
      <c r="AX821" s="877"/>
      <c r="AY821" s="877"/>
      <c r="AZ821" s="878"/>
    </row>
    <row r="822" spans="48:52" ht="15" customHeight="1">
      <c r="AV822" s="75" t="str">
        <f t="shared" si="241"/>
        <v/>
      </c>
      <c r="AW822" s="877"/>
      <c r="AX822" s="877"/>
      <c r="AY822" s="877"/>
      <c r="AZ822" s="878"/>
    </row>
    <row r="823" spans="48:52" ht="15" customHeight="1">
      <c r="AV823" s="75" t="str">
        <f t="shared" si="241"/>
        <v/>
      </c>
      <c r="AW823" s="877"/>
      <c r="AX823" s="877"/>
      <c r="AY823" s="877"/>
      <c r="AZ823" s="878"/>
    </row>
    <row r="824" spans="48:52" ht="15" customHeight="1">
      <c r="AV824" s="75" t="str">
        <f t="shared" si="241"/>
        <v/>
      </c>
      <c r="AW824" s="877"/>
      <c r="AX824" s="877"/>
      <c r="AY824" s="877"/>
      <c r="AZ824" s="878"/>
    </row>
    <row r="825" spans="48:52" ht="15" customHeight="1">
      <c r="AV825" s="75" t="str">
        <f t="shared" si="241"/>
        <v/>
      </c>
      <c r="AW825" s="877"/>
      <c r="AX825" s="877"/>
      <c r="AY825" s="877"/>
      <c r="AZ825" s="878"/>
    </row>
    <row r="826" spans="48:52" ht="15" customHeight="1">
      <c r="AV826" s="75" t="str">
        <f t="shared" si="241"/>
        <v/>
      </c>
      <c r="AW826" s="877"/>
      <c r="AX826" s="877"/>
      <c r="AY826" s="877"/>
      <c r="AZ826" s="878"/>
    </row>
    <row r="827" spans="48:52" ht="15" customHeight="1">
      <c r="AV827" s="75" t="str">
        <f t="shared" si="241"/>
        <v/>
      </c>
      <c r="AW827" s="877"/>
      <c r="AX827" s="877"/>
      <c r="AY827" s="877"/>
      <c r="AZ827" s="878"/>
    </row>
    <row r="828" spans="48:52" ht="15" customHeight="1">
      <c r="AV828" s="75" t="str">
        <f t="shared" si="241"/>
        <v/>
      </c>
      <c r="AW828" s="877"/>
      <c r="AX828" s="877"/>
      <c r="AY828" s="877"/>
      <c r="AZ828" s="878"/>
    </row>
    <row r="829" spans="48:52" ht="15" customHeight="1">
      <c r="AV829" s="75" t="str">
        <f t="shared" si="241"/>
        <v/>
      </c>
      <c r="AW829" s="877"/>
      <c r="AX829" s="877"/>
      <c r="AY829" s="877"/>
      <c r="AZ829" s="878"/>
    </row>
    <row r="830" spans="48:52" ht="15" customHeight="1">
      <c r="AV830" s="75" t="str">
        <f t="shared" si="241"/>
        <v/>
      </c>
      <c r="AW830" s="877"/>
      <c r="AX830" s="877"/>
      <c r="AY830" s="877"/>
      <c r="AZ830" s="878"/>
    </row>
    <row r="831" spans="48:52" ht="15" customHeight="1">
      <c r="AV831" s="75" t="str">
        <f t="shared" si="241"/>
        <v/>
      </c>
      <c r="AW831" s="877"/>
      <c r="AX831" s="877"/>
      <c r="AY831" s="877"/>
      <c r="AZ831" s="878"/>
    </row>
    <row r="832" spans="48:52" ht="15" customHeight="1">
      <c r="AV832" s="75" t="str">
        <f t="shared" si="241"/>
        <v/>
      </c>
      <c r="AW832" s="877"/>
      <c r="AX832" s="877"/>
      <c r="AY832" s="877"/>
      <c r="AZ832" s="878"/>
    </row>
    <row r="833" spans="48:52" ht="15" customHeight="1">
      <c r="AV833" s="75" t="str">
        <f t="shared" si="241"/>
        <v/>
      </c>
      <c r="AW833" s="879"/>
      <c r="AX833" s="880"/>
      <c r="AY833" s="879"/>
      <c r="AZ833" s="880"/>
    </row>
    <row r="834" spans="48:52" ht="15" customHeight="1">
      <c r="AV834" s="75" t="str">
        <f t="shared" si="241"/>
        <v/>
      </c>
      <c r="AW834" s="879"/>
      <c r="AX834" s="880"/>
      <c r="AY834" s="879"/>
      <c r="AZ834" s="880"/>
    </row>
    <row r="835" spans="48:52" ht="15" customHeight="1">
      <c r="AV835" s="75" t="str">
        <f t="shared" si="241"/>
        <v/>
      </c>
      <c r="AW835" s="879"/>
      <c r="AX835" s="880"/>
      <c r="AY835" s="879"/>
      <c r="AZ835" s="880"/>
    </row>
    <row r="836" spans="48:52" ht="15" customHeight="1">
      <c r="AV836" s="75" t="str">
        <f t="shared" si="241"/>
        <v/>
      </c>
      <c r="AW836" s="879"/>
      <c r="AX836" s="880"/>
      <c r="AY836" s="879"/>
      <c r="AZ836" s="880"/>
    </row>
    <row r="837" spans="48:52" ht="15" customHeight="1">
      <c r="AV837" s="75" t="str">
        <f t="shared" ref="AV837:AV901" si="242">CONCATENATE(AX837,AY837)</f>
        <v/>
      </c>
      <c r="AW837" s="879"/>
      <c r="AX837" s="880"/>
      <c r="AY837" s="879"/>
      <c r="AZ837" s="880"/>
    </row>
    <row r="838" spans="48:52" ht="15" customHeight="1">
      <c r="AV838" s="75" t="str">
        <f t="shared" si="242"/>
        <v/>
      </c>
      <c r="AW838" s="879"/>
      <c r="AX838" s="880"/>
      <c r="AY838" s="879"/>
      <c r="AZ838" s="880"/>
    </row>
    <row r="839" spans="48:52" ht="15" customHeight="1">
      <c r="AV839" s="75" t="str">
        <f t="shared" si="242"/>
        <v/>
      </c>
      <c r="AW839" s="879"/>
      <c r="AX839" s="880"/>
      <c r="AY839" s="879"/>
      <c r="AZ839" s="880"/>
    </row>
    <row r="840" spans="48:52" ht="15" customHeight="1">
      <c r="AV840" s="75" t="str">
        <f t="shared" si="242"/>
        <v/>
      </c>
      <c r="AW840" s="879"/>
      <c r="AX840" s="880"/>
      <c r="AY840" s="879"/>
      <c r="AZ840" s="880"/>
    </row>
    <row r="841" spans="48:52" ht="15" customHeight="1">
      <c r="AV841" s="75" t="str">
        <f t="shared" si="242"/>
        <v/>
      </c>
      <c r="AW841" s="879"/>
      <c r="AX841" s="880"/>
      <c r="AY841" s="879"/>
      <c r="AZ841" s="880"/>
    </row>
    <row r="842" spans="48:52" ht="15" customHeight="1">
      <c r="AV842" s="75" t="str">
        <f t="shared" si="242"/>
        <v/>
      </c>
      <c r="AW842" s="879"/>
      <c r="AX842" s="880"/>
      <c r="AY842" s="879"/>
      <c r="AZ842" s="880"/>
    </row>
    <row r="843" spans="48:52" ht="15" customHeight="1">
      <c r="AV843" s="75" t="str">
        <f t="shared" si="242"/>
        <v/>
      </c>
      <c r="AW843" s="171"/>
      <c r="AX843" s="172"/>
      <c r="AY843" s="171"/>
      <c r="AZ843" s="172"/>
    </row>
    <row r="844" spans="48:52" ht="15" customHeight="1">
      <c r="AV844" s="75" t="str">
        <f t="shared" si="242"/>
        <v/>
      </c>
      <c r="AW844" s="171"/>
      <c r="AX844" s="172"/>
      <c r="AY844" s="171"/>
      <c r="AZ844" s="172"/>
    </row>
    <row r="845" spans="48:52" ht="15" customHeight="1">
      <c r="AV845" s="75" t="str">
        <f t="shared" si="242"/>
        <v/>
      </c>
      <c r="AW845" s="171"/>
      <c r="AX845" s="172"/>
      <c r="AY845" s="171"/>
      <c r="AZ845" s="172"/>
    </row>
    <row r="846" spans="48:52" ht="15" customHeight="1">
      <c r="AV846" s="75" t="str">
        <f t="shared" si="242"/>
        <v/>
      </c>
      <c r="AW846" s="881"/>
      <c r="AX846" s="881"/>
      <c r="AY846" s="881"/>
      <c r="AZ846" s="882"/>
    </row>
    <row r="847" spans="48:52" ht="15" customHeight="1">
      <c r="AV847" s="75" t="str">
        <f t="shared" si="242"/>
        <v/>
      </c>
      <c r="AW847" s="881"/>
      <c r="AX847" s="881"/>
      <c r="AY847" s="881"/>
      <c r="AZ847" s="882"/>
    </row>
    <row r="848" spans="48:52" ht="15" customHeight="1">
      <c r="AV848" s="75" t="str">
        <f t="shared" si="242"/>
        <v/>
      </c>
      <c r="AW848" s="881"/>
      <c r="AX848" s="881"/>
      <c r="AY848" s="881"/>
      <c r="AZ848" s="882"/>
    </row>
    <row r="849" spans="48:52" ht="15" customHeight="1">
      <c r="AV849" s="75" t="str">
        <f t="shared" si="242"/>
        <v/>
      </c>
      <c r="AW849" s="881"/>
      <c r="AX849" s="881"/>
      <c r="AY849" s="881"/>
      <c r="AZ849" s="882"/>
    </row>
    <row r="850" spans="48:52" ht="15" customHeight="1">
      <c r="AV850" s="75" t="str">
        <f t="shared" si="242"/>
        <v/>
      </c>
      <c r="AW850" s="881"/>
      <c r="AX850" s="881"/>
      <c r="AY850" s="881"/>
      <c r="AZ850" s="882"/>
    </row>
    <row r="851" spans="48:52" ht="15" customHeight="1">
      <c r="AV851" s="75" t="str">
        <f t="shared" si="242"/>
        <v/>
      </c>
      <c r="AW851" s="881"/>
      <c r="AX851" s="881"/>
      <c r="AY851" s="881"/>
      <c r="AZ851" s="882"/>
    </row>
    <row r="852" spans="48:52" ht="15" customHeight="1">
      <c r="AV852" s="75" t="str">
        <f t="shared" si="242"/>
        <v/>
      </c>
      <c r="AW852" s="881"/>
      <c r="AX852" s="881"/>
      <c r="AY852" s="881"/>
      <c r="AZ852" s="882"/>
    </row>
    <row r="853" spans="48:52" ht="15" customHeight="1">
      <c r="AV853" s="75" t="str">
        <f t="shared" si="242"/>
        <v/>
      </c>
      <c r="AW853" s="881"/>
      <c r="AX853" s="881"/>
      <c r="AY853" s="881"/>
      <c r="AZ853" s="882"/>
    </row>
    <row r="854" spans="48:52" ht="15" customHeight="1">
      <c r="AV854" s="75" t="str">
        <f t="shared" si="242"/>
        <v/>
      </c>
      <c r="AW854" s="881"/>
      <c r="AX854" s="881"/>
      <c r="AY854" s="881"/>
      <c r="AZ854" s="882"/>
    </row>
    <row r="855" spans="48:52" ht="15" customHeight="1">
      <c r="AV855" s="75" t="str">
        <f t="shared" si="242"/>
        <v/>
      </c>
      <c r="AW855" s="881"/>
      <c r="AX855" s="881"/>
      <c r="AY855" s="881"/>
      <c r="AZ855" s="882"/>
    </row>
    <row r="856" spans="48:52" ht="15" customHeight="1">
      <c r="AV856" s="75" t="str">
        <f t="shared" si="242"/>
        <v/>
      </c>
      <c r="AW856" s="881"/>
      <c r="AX856" s="881"/>
      <c r="AY856" s="881"/>
      <c r="AZ856" s="882"/>
    </row>
    <row r="857" spans="48:52" ht="15" customHeight="1">
      <c r="AV857" s="75" t="str">
        <f t="shared" si="242"/>
        <v/>
      </c>
      <c r="AW857" s="881"/>
      <c r="AX857" s="881"/>
      <c r="AY857" s="881"/>
      <c r="AZ857" s="882"/>
    </row>
    <row r="858" spans="48:52" ht="15" customHeight="1">
      <c r="AV858" s="75" t="str">
        <f t="shared" si="242"/>
        <v/>
      </c>
      <c r="AW858" s="881"/>
      <c r="AX858" s="881"/>
      <c r="AY858" s="881"/>
      <c r="AZ858" s="882"/>
    </row>
    <row r="859" spans="48:52" ht="15" customHeight="1">
      <c r="AV859" s="75" t="str">
        <f t="shared" si="242"/>
        <v/>
      </c>
      <c r="AW859" s="881"/>
      <c r="AX859" s="881"/>
      <c r="AY859" s="881"/>
      <c r="AZ859" s="882"/>
    </row>
    <row r="860" spans="48:52" ht="15" customHeight="1">
      <c r="AV860" s="75" t="str">
        <f t="shared" si="242"/>
        <v/>
      </c>
      <c r="AW860" s="881"/>
      <c r="AX860" s="881"/>
      <c r="AY860" s="881"/>
      <c r="AZ860" s="882"/>
    </row>
    <row r="861" spans="48:52" ht="15" customHeight="1">
      <c r="AV861" s="75" t="str">
        <f t="shared" si="242"/>
        <v/>
      </c>
      <c r="AW861" s="881"/>
      <c r="AX861" s="881"/>
      <c r="AY861" s="881"/>
      <c r="AZ861" s="882"/>
    </row>
    <row r="862" spans="48:52" ht="15" customHeight="1">
      <c r="AV862" s="75" t="str">
        <f t="shared" si="242"/>
        <v/>
      </c>
      <c r="AW862" s="881"/>
      <c r="AX862" s="881"/>
      <c r="AY862" s="881"/>
      <c r="AZ862" s="882"/>
    </row>
    <row r="863" spans="48:52" ht="15" customHeight="1">
      <c r="AV863" s="75" t="str">
        <f t="shared" si="242"/>
        <v/>
      </c>
      <c r="AW863" s="881"/>
      <c r="AX863" s="881"/>
      <c r="AY863" s="881"/>
      <c r="AZ863" s="882"/>
    </row>
    <row r="864" spans="48:52" ht="15" customHeight="1">
      <c r="AV864" s="75" t="str">
        <f t="shared" si="242"/>
        <v/>
      </c>
      <c r="AW864" s="881"/>
      <c r="AX864" s="881"/>
      <c r="AY864" s="881"/>
      <c r="AZ864" s="882"/>
    </row>
    <row r="865" spans="48:52" ht="15" customHeight="1">
      <c r="AV865" s="75" t="str">
        <f t="shared" si="242"/>
        <v/>
      </c>
      <c r="AW865" s="881"/>
      <c r="AX865" s="881"/>
      <c r="AY865" s="881"/>
      <c r="AZ865" s="882"/>
    </row>
    <row r="866" spans="48:52" ht="15" customHeight="1">
      <c r="AV866" s="75" t="str">
        <f t="shared" si="242"/>
        <v/>
      </c>
      <c r="AW866" s="881"/>
      <c r="AX866" s="881"/>
      <c r="AY866" s="881"/>
      <c r="AZ866" s="882"/>
    </row>
    <row r="867" spans="48:52" ht="15" customHeight="1">
      <c r="AV867" s="75" t="str">
        <f t="shared" si="242"/>
        <v/>
      </c>
      <c r="AW867" s="881"/>
      <c r="AX867" s="881"/>
      <c r="AY867" s="881"/>
      <c r="AZ867" s="882"/>
    </row>
    <row r="868" spans="48:52" ht="15" customHeight="1">
      <c r="AV868" s="75" t="str">
        <f t="shared" si="242"/>
        <v/>
      </c>
      <c r="AW868" s="881"/>
      <c r="AX868" s="881"/>
      <c r="AY868" s="881"/>
      <c r="AZ868" s="882"/>
    </row>
    <row r="869" spans="48:52" ht="15" customHeight="1">
      <c r="AV869" s="75" t="str">
        <f t="shared" si="242"/>
        <v/>
      </c>
      <c r="AW869" s="881"/>
      <c r="AX869" s="881"/>
      <c r="AY869" s="881"/>
      <c r="AZ869" s="882"/>
    </row>
    <row r="870" spans="48:52" ht="15" customHeight="1">
      <c r="AV870" s="75" t="str">
        <f t="shared" si="242"/>
        <v/>
      </c>
      <c r="AW870" s="881"/>
      <c r="AX870" s="881"/>
      <c r="AY870" s="881"/>
      <c r="AZ870" s="882"/>
    </row>
    <row r="871" spans="48:52" ht="15" customHeight="1">
      <c r="AV871" s="75" t="str">
        <f t="shared" si="242"/>
        <v/>
      </c>
      <c r="AW871" s="881"/>
      <c r="AX871" s="881"/>
      <c r="AY871" s="881"/>
      <c r="AZ871" s="882"/>
    </row>
    <row r="872" spans="48:52" ht="15" customHeight="1">
      <c r="AV872" s="75" t="str">
        <f t="shared" si="242"/>
        <v/>
      </c>
      <c r="AW872" s="881"/>
      <c r="AX872" s="881"/>
      <c r="AY872" s="881"/>
      <c r="AZ872" s="882"/>
    </row>
    <row r="873" spans="48:52" ht="15" customHeight="1">
      <c r="AV873" s="75" t="str">
        <f t="shared" si="242"/>
        <v/>
      </c>
      <c r="AW873" s="881"/>
      <c r="AX873" s="881"/>
      <c r="AY873" s="881"/>
      <c r="AZ873" s="882"/>
    </row>
    <row r="874" spans="48:52" ht="15" customHeight="1">
      <c r="AV874" s="75" t="str">
        <f t="shared" si="242"/>
        <v/>
      </c>
      <c r="AW874" s="881"/>
      <c r="AX874" s="881"/>
      <c r="AY874" s="881"/>
      <c r="AZ874" s="882"/>
    </row>
    <row r="875" spans="48:52" ht="15" customHeight="1">
      <c r="AV875" s="75" t="str">
        <f t="shared" si="242"/>
        <v/>
      </c>
      <c r="AW875" s="881"/>
      <c r="AX875" s="881"/>
      <c r="AY875" s="881"/>
      <c r="AZ875" s="882"/>
    </row>
    <row r="876" spans="48:52" ht="15" customHeight="1">
      <c r="AV876" s="75" t="str">
        <f t="shared" si="242"/>
        <v/>
      </c>
      <c r="AW876" s="881"/>
      <c r="AX876" s="881"/>
      <c r="AY876" s="881"/>
      <c r="AZ876" s="882"/>
    </row>
    <row r="877" spans="48:52" ht="15" customHeight="1">
      <c r="AV877" s="75" t="str">
        <f t="shared" si="242"/>
        <v/>
      </c>
      <c r="AW877" s="881"/>
      <c r="AX877" s="881"/>
      <c r="AY877" s="881"/>
      <c r="AZ877" s="882"/>
    </row>
    <row r="878" spans="48:52" ht="15" customHeight="1">
      <c r="AV878" s="75" t="str">
        <f t="shared" si="242"/>
        <v/>
      </c>
      <c r="AW878" s="881"/>
      <c r="AX878" s="881"/>
      <c r="AY878" s="881"/>
      <c r="AZ878" s="882"/>
    </row>
    <row r="879" spans="48:52" ht="15" customHeight="1">
      <c r="AV879" s="75" t="str">
        <f t="shared" si="242"/>
        <v/>
      </c>
      <c r="AW879" s="881"/>
      <c r="AX879" s="881"/>
      <c r="AY879" s="881"/>
      <c r="AZ879" s="882"/>
    </row>
    <row r="880" spans="48:52" ht="15" customHeight="1">
      <c r="AV880" s="75" t="str">
        <f t="shared" si="242"/>
        <v/>
      </c>
      <c r="AW880" s="881"/>
      <c r="AX880" s="881"/>
      <c r="AY880" s="881"/>
      <c r="AZ880" s="882"/>
    </row>
    <row r="881" spans="48:52" ht="15" customHeight="1">
      <c r="AV881" s="75" t="str">
        <f t="shared" si="242"/>
        <v/>
      </c>
      <c r="AW881" s="881"/>
      <c r="AX881" s="881"/>
      <c r="AY881" s="881"/>
      <c r="AZ881" s="882"/>
    </row>
    <row r="882" spans="48:52" ht="15" customHeight="1">
      <c r="AV882" s="75" t="str">
        <f t="shared" si="242"/>
        <v/>
      </c>
      <c r="AW882" s="881"/>
      <c r="AX882" s="881"/>
      <c r="AY882" s="881"/>
      <c r="AZ882" s="882"/>
    </row>
    <row r="883" spans="48:52" ht="15" customHeight="1">
      <c r="AV883" s="75" t="str">
        <f t="shared" si="242"/>
        <v/>
      </c>
      <c r="AW883" s="881"/>
      <c r="AX883" s="881"/>
      <c r="AY883" s="881"/>
      <c r="AZ883" s="882"/>
    </row>
    <row r="884" spans="48:52" ht="15" customHeight="1">
      <c r="AV884" s="75" t="str">
        <f t="shared" si="242"/>
        <v/>
      </c>
      <c r="AW884" s="881"/>
      <c r="AX884" s="881"/>
      <c r="AY884" s="881"/>
      <c r="AZ884" s="882"/>
    </row>
    <row r="885" spans="48:52" ht="15" customHeight="1">
      <c r="AV885" s="75" t="str">
        <f t="shared" si="242"/>
        <v/>
      </c>
      <c r="AW885" s="881"/>
      <c r="AX885" s="881"/>
      <c r="AY885" s="881"/>
      <c r="AZ885" s="882"/>
    </row>
    <row r="886" spans="48:52" ht="15" customHeight="1">
      <c r="AV886" s="75" t="str">
        <f t="shared" si="242"/>
        <v/>
      </c>
      <c r="AW886" s="881"/>
      <c r="AX886" s="881"/>
      <c r="AY886" s="881"/>
      <c r="AZ886" s="882"/>
    </row>
    <row r="887" spans="48:52" ht="15" customHeight="1">
      <c r="AV887" s="75" t="str">
        <f t="shared" si="242"/>
        <v/>
      </c>
      <c r="AW887" s="881"/>
      <c r="AX887" s="881"/>
      <c r="AY887" s="881"/>
      <c r="AZ887" s="882"/>
    </row>
    <row r="888" spans="48:52" ht="15" customHeight="1">
      <c r="AV888" s="75" t="str">
        <f t="shared" si="242"/>
        <v/>
      </c>
      <c r="AW888" s="881"/>
      <c r="AX888" s="881"/>
      <c r="AY888" s="881"/>
      <c r="AZ888" s="882"/>
    </row>
    <row r="889" spans="48:52" ht="15" customHeight="1">
      <c r="AV889" s="75" t="str">
        <f t="shared" si="242"/>
        <v/>
      </c>
      <c r="AW889" s="881"/>
      <c r="AX889" s="881"/>
      <c r="AY889" s="881"/>
      <c r="AZ889" s="882"/>
    </row>
    <row r="890" spans="48:52" ht="15" customHeight="1">
      <c r="AV890" s="75" t="str">
        <f t="shared" si="242"/>
        <v/>
      </c>
      <c r="AW890" s="881"/>
      <c r="AX890" s="881"/>
      <c r="AY890" s="881"/>
      <c r="AZ890" s="882"/>
    </row>
    <row r="891" spans="48:52" ht="15" customHeight="1">
      <c r="AV891" s="75" t="str">
        <f t="shared" si="242"/>
        <v/>
      </c>
      <c r="AW891" s="881"/>
      <c r="AX891" s="881"/>
      <c r="AY891" s="881"/>
      <c r="AZ891" s="882"/>
    </row>
    <row r="892" spans="48:52" ht="15" customHeight="1">
      <c r="AV892" s="75" t="str">
        <f t="shared" si="242"/>
        <v/>
      </c>
      <c r="AW892" s="881"/>
      <c r="AX892" s="881"/>
      <c r="AY892" s="881"/>
      <c r="AZ892" s="882"/>
    </row>
    <row r="893" spans="48:52" ht="15" customHeight="1">
      <c r="AV893" s="75" t="str">
        <f t="shared" si="242"/>
        <v/>
      </c>
      <c r="AW893" s="881"/>
      <c r="AX893" s="881"/>
      <c r="AY893" s="881"/>
      <c r="AZ893" s="882"/>
    </row>
    <row r="894" spans="48:52" ht="15" customHeight="1">
      <c r="AV894" s="75" t="str">
        <f t="shared" si="242"/>
        <v/>
      </c>
      <c r="AW894" s="881"/>
      <c r="AX894" s="881"/>
      <c r="AY894" s="881"/>
      <c r="AZ894" s="882"/>
    </row>
    <row r="895" spans="48:52" ht="15" customHeight="1">
      <c r="AV895" s="75" t="str">
        <f t="shared" si="242"/>
        <v/>
      </c>
      <c r="AW895" s="881"/>
      <c r="AX895" s="881"/>
      <c r="AY895" s="881"/>
      <c r="AZ895" s="882"/>
    </row>
    <row r="896" spans="48:52" ht="15" customHeight="1">
      <c r="AV896" s="75" t="str">
        <f t="shared" si="242"/>
        <v/>
      </c>
      <c r="AW896" s="881"/>
      <c r="AX896" s="881"/>
      <c r="AY896" s="881"/>
      <c r="AZ896" s="882"/>
    </row>
    <row r="897" spans="48:52" ht="15" customHeight="1">
      <c r="AV897" s="75" t="str">
        <f t="shared" si="242"/>
        <v/>
      </c>
      <c r="AW897" s="881"/>
      <c r="AX897" s="881"/>
      <c r="AY897" s="881"/>
      <c r="AZ897" s="882"/>
    </row>
    <row r="898" spans="48:52" ht="15" customHeight="1">
      <c r="AV898" s="75" t="str">
        <f t="shared" si="242"/>
        <v/>
      </c>
      <c r="AW898" s="881"/>
      <c r="AX898" s="881"/>
      <c r="AY898" s="881"/>
      <c r="AZ898" s="882"/>
    </row>
    <row r="899" spans="48:52" ht="15" customHeight="1">
      <c r="AV899" s="75" t="str">
        <f t="shared" si="242"/>
        <v/>
      </c>
      <c r="AW899" s="171"/>
      <c r="AX899" s="171"/>
      <c r="AY899" s="171"/>
      <c r="AZ899" s="172"/>
    </row>
    <row r="900" spans="48:52" ht="15" customHeight="1">
      <c r="AV900" s="75" t="str">
        <f t="shared" si="242"/>
        <v/>
      </c>
      <c r="AW900" s="171"/>
      <c r="AX900" s="171"/>
      <c r="AY900" s="171"/>
      <c r="AZ900" s="172"/>
    </row>
    <row r="901" spans="48:52" ht="15" customHeight="1">
      <c r="AV901" s="75" t="str">
        <f t="shared" si="242"/>
        <v/>
      </c>
      <c r="AW901" s="171"/>
      <c r="AX901" s="171"/>
      <c r="AY901" s="171"/>
      <c r="AZ901" s="172"/>
    </row>
    <row r="902" spans="48:52" ht="15" customHeight="1">
      <c r="AV902" s="75" t="str">
        <f t="shared" ref="AV902:AV929" si="243">CONCATENATE(AX902,AY902)</f>
        <v/>
      </c>
      <c r="AW902" s="171"/>
      <c r="AX902" s="171"/>
      <c r="AY902" s="171"/>
      <c r="AZ902" s="172"/>
    </row>
    <row r="903" spans="48:52" ht="15" customHeight="1">
      <c r="AV903" s="75" t="str">
        <f t="shared" si="243"/>
        <v/>
      </c>
      <c r="AW903" s="171"/>
      <c r="AX903" s="171"/>
      <c r="AY903" s="171"/>
      <c r="AZ903" s="172"/>
    </row>
    <row r="904" spans="48:52" ht="15" customHeight="1">
      <c r="AV904" s="75" t="str">
        <f t="shared" si="243"/>
        <v/>
      </c>
      <c r="AW904" s="171"/>
      <c r="AX904" s="171"/>
      <c r="AY904" s="171"/>
      <c r="AZ904" s="172"/>
    </row>
    <row r="905" spans="48:52" ht="15" customHeight="1">
      <c r="AV905" s="75" t="str">
        <f t="shared" si="243"/>
        <v/>
      </c>
      <c r="AW905" s="171"/>
      <c r="AX905" s="171"/>
      <c r="AY905" s="171"/>
      <c r="AZ905" s="172"/>
    </row>
    <row r="906" spans="48:52" ht="15" customHeight="1">
      <c r="AV906" s="75" t="str">
        <f t="shared" si="243"/>
        <v/>
      </c>
      <c r="AW906" s="171"/>
      <c r="AX906" s="171"/>
      <c r="AY906" s="171"/>
      <c r="AZ906" s="172"/>
    </row>
    <row r="907" spans="48:52" ht="15" customHeight="1">
      <c r="AV907" s="75" t="str">
        <f t="shared" si="243"/>
        <v/>
      </c>
      <c r="AW907" s="171"/>
      <c r="AX907" s="171"/>
      <c r="AY907" s="171"/>
      <c r="AZ907" s="172"/>
    </row>
    <row r="908" spans="48:52" ht="15" customHeight="1">
      <c r="AV908" s="75" t="str">
        <f t="shared" si="243"/>
        <v/>
      </c>
      <c r="AW908" s="171"/>
      <c r="AX908" s="171"/>
      <c r="AY908" s="171"/>
      <c r="AZ908" s="172"/>
    </row>
    <row r="909" spans="48:52" ht="15" customHeight="1">
      <c r="AV909" s="75" t="str">
        <f t="shared" si="243"/>
        <v/>
      </c>
      <c r="AW909" s="171"/>
      <c r="AX909" s="171"/>
      <c r="AY909" s="171"/>
      <c r="AZ909" s="172"/>
    </row>
    <row r="910" spans="48:52" ht="15" customHeight="1">
      <c r="AV910" s="75" t="str">
        <f t="shared" si="243"/>
        <v/>
      </c>
      <c r="AW910" s="171"/>
      <c r="AX910" s="171"/>
      <c r="AY910" s="171"/>
      <c r="AZ910" s="172"/>
    </row>
    <row r="911" spans="48:52" ht="15" customHeight="1">
      <c r="AV911" s="75" t="str">
        <f t="shared" si="243"/>
        <v/>
      </c>
      <c r="AW911" s="171"/>
      <c r="AX911" s="171"/>
      <c r="AY911" s="171"/>
      <c r="AZ911" s="172"/>
    </row>
    <row r="912" spans="48:52" ht="15" customHeight="1">
      <c r="AV912" s="75" t="str">
        <f t="shared" si="243"/>
        <v/>
      </c>
      <c r="AW912" s="171"/>
      <c r="AX912" s="171"/>
      <c r="AY912" s="171"/>
      <c r="AZ912" s="172"/>
    </row>
    <row r="913" spans="48:52" ht="15" customHeight="1">
      <c r="AV913" s="75" t="str">
        <f t="shared" si="243"/>
        <v/>
      </c>
      <c r="AW913" s="237"/>
      <c r="AX913" s="238"/>
      <c r="AY913" s="237"/>
      <c r="AZ913" s="238"/>
    </row>
    <row r="914" spans="48:52" ht="15" customHeight="1">
      <c r="AV914" s="75" t="str">
        <f t="shared" si="243"/>
        <v/>
      </c>
      <c r="AW914" s="237"/>
      <c r="AX914" s="238"/>
      <c r="AY914" s="237"/>
      <c r="AZ914" s="238"/>
    </row>
    <row r="915" spans="48:52" ht="15" customHeight="1">
      <c r="AV915" s="75" t="str">
        <f t="shared" si="243"/>
        <v/>
      </c>
      <c r="AW915" s="237"/>
      <c r="AX915" s="238"/>
      <c r="AY915" s="237"/>
      <c r="AZ915" s="238"/>
    </row>
    <row r="916" spans="48:52" ht="15" customHeight="1">
      <c r="AV916" s="75" t="str">
        <f t="shared" si="243"/>
        <v/>
      </c>
      <c r="AW916" s="237"/>
      <c r="AX916" s="238"/>
      <c r="AY916" s="237"/>
      <c r="AZ916" s="238"/>
    </row>
    <row r="917" spans="48:52" ht="15" customHeight="1">
      <c r="AV917" s="75" t="str">
        <f t="shared" si="243"/>
        <v/>
      </c>
      <c r="AW917" s="237"/>
      <c r="AX917" s="238"/>
      <c r="AY917" s="237"/>
      <c r="AZ917" s="238"/>
    </row>
    <row r="918" spans="48:52" ht="15" customHeight="1">
      <c r="AV918" s="75" t="str">
        <f t="shared" si="243"/>
        <v/>
      </c>
      <c r="AW918" s="237"/>
      <c r="AX918" s="238"/>
      <c r="AY918" s="237"/>
      <c r="AZ918" s="238"/>
    </row>
    <row r="919" spans="48:52" ht="15" customHeight="1">
      <c r="AV919" s="75" t="str">
        <f t="shared" si="243"/>
        <v/>
      </c>
      <c r="AW919" s="237"/>
      <c r="AX919" s="238"/>
      <c r="AY919" s="237"/>
      <c r="AZ919" s="238"/>
    </row>
    <row r="920" spans="48:52" ht="15" customHeight="1">
      <c r="AV920" s="75" t="str">
        <f t="shared" si="243"/>
        <v/>
      </c>
      <c r="AW920" s="237"/>
      <c r="AX920" s="238"/>
      <c r="AY920" s="237"/>
      <c r="AZ920" s="238"/>
    </row>
    <row r="921" spans="48:52" ht="15" customHeight="1">
      <c r="AV921" s="75" t="str">
        <f t="shared" si="243"/>
        <v/>
      </c>
      <c r="AW921" s="237"/>
      <c r="AX921" s="238"/>
      <c r="AY921" s="237"/>
      <c r="AZ921" s="238"/>
    </row>
    <row r="922" spans="48:52" ht="15" customHeight="1">
      <c r="AV922" s="75" t="str">
        <f t="shared" si="243"/>
        <v/>
      </c>
      <c r="AW922" s="237"/>
      <c r="AX922" s="238"/>
      <c r="AY922" s="237"/>
      <c r="AZ922" s="238"/>
    </row>
    <row r="923" spans="48:52" ht="15" customHeight="1">
      <c r="AV923" s="75" t="str">
        <f t="shared" si="243"/>
        <v/>
      </c>
      <c r="AW923" s="237"/>
      <c r="AX923" s="238"/>
      <c r="AY923" s="237"/>
      <c r="AZ923" s="238"/>
    </row>
    <row r="924" spans="48:52" ht="15" customHeight="1">
      <c r="AV924" s="75" t="str">
        <f t="shared" si="243"/>
        <v/>
      </c>
      <c r="AW924" s="237"/>
      <c r="AX924" s="238"/>
      <c r="AY924" s="237"/>
      <c r="AZ924" s="238"/>
    </row>
    <row r="925" spans="48:52" ht="15" customHeight="1">
      <c r="AV925" s="75" t="str">
        <f t="shared" si="243"/>
        <v/>
      </c>
      <c r="AW925" s="237"/>
      <c r="AX925" s="238"/>
      <c r="AY925" s="237"/>
      <c r="AZ925" s="238"/>
    </row>
    <row r="926" spans="48:52" ht="15" customHeight="1">
      <c r="AV926" s="75" t="str">
        <f t="shared" si="243"/>
        <v/>
      </c>
      <c r="AW926" s="237"/>
      <c r="AX926" s="238"/>
      <c r="AY926" s="237"/>
      <c r="AZ926" s="238"/>
    </row>
    <row r="927" spans="48:52" ht="15" customHeight="1">
      <c r="AV927" s="75" t="str">
        <f t="shared" si="243"/>
        <v/>
      </c>
      <c r="AW927" s="237"/>
      <c r="AX927" s="238"/>
      <c r="AY927" s="237"/>
      <c r="AZ927" s="238"/>
    </row>
    <row r="928" spans="48:52" ht="15" customHeight="1">
      <c r="AV928" s="75" t="str">
        <f t="shared" si="243"/>
        <v/>
      </c>
      <c r="AW928" s="237"/>
      <c r="AX928" s="238"/>
      <c r="AY928" s="237"/>
      <c r="AZ928" s="238"/>
    </row>
    <row r="929" spans="48:52" ht="15" customHeight="1">
      <c r="AV929" s="75" t="str">
        <f t="shared" si="243"/>
        <v/>
      </c>
      <c r="AW929" s="237"/>
      <c r="AX929" s="238"/>
      <c r="AY929" s="237"/>
      <c r="AZ929" s="238"/>
    </row>
  </sheetData>
  <sheetProtection autoFilter="0"/>
  <mergeCells count="7">
    <mergeCell ref="X141:Y141"/>
    <mergeCell ref="X142:Y142"/>
    <mergeCell ref="X143:Y143"/>
    <mergeCell ref="W1:AT1"/>
    <mergeCell ref="Y2:Y3"/>
    <mergeCell ref="X2:X3"/>
    <mergeCell ref="W2:W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2">
    <tabColor rgb="FF00CC00"/>
  </sheetPr>
  <dimension ref="A1:FE142"/>
  <sheetViews>
    <sheetView zoomScale="80" zoomScaleNormal="80" workbookViewId="0">
      <pane xSplit="3" ySplit="3" topLeftCell="EP4" activePane="bottomRight" state="frozen"/>
      <selection pane="topRight" activeCell="D1" sqref="D1"/>
      <selection pane="bottomLeft" activeCell="A4" sqref="A4"/>
      <selection pane="bottomRight" activeCell="EW13" sqref="EW13"/>
    </sheetView>
  </sheetViews>
  <sheetFormatPr baseColWidth="10" defaultColWidth="11.42578125" defaultRowHeight="12.75" outlineLevelRow="2"/>
  <cols>
    <col min="1" max="1" width="25.140625" bestFit="1" customWidth="1"/>
    <col min="2" max="2" width="20.140625" hidden="1" customWidth="1"/>
    <col min="3" max="3" width="28.28515625" customWidth="1"/>
    <col min="4" max="5" width="12.5703125" bestFit="1" customWidth="1"/>
    <col min="6" max="147" width="12.5703125" customWidth="1"/>
    <col min="148" max="148" width="17" customWidth="1"/>
    <col min="149" max="149" width="11.7109375" bestFit="1" customWidth="1"/>
    <col min="150" max="150" width="15.28515625" customWidth="1"/>
    <col min="151" max="151" width="11.7109375" bestFit="1" customWidth="1"/>
    <col min="152" max="152" width="13.7109375" customWidth="1"/>
    <col min="153" max="153" width="15.85546875" customWidth="1"/>
    <col min="374" max="374" width="21.42578125" customWidth="1"/>
    <col min="375" max="383" width="11.42578125" customWidth="1"/>
    <col min="384" max="384" width="15.5703125" customWidth="1"/>
    <col min="385" max="385" width="13.42578125" customWidth="1"/>
    <col min="390" max="390" width="14.7109375" customWidth="1"/>
    <col min="630" max="630" width="21.42578125" customWidth="1"/>
    <col min="631" max="639" width="11.42578125" customWidth="1"/>
    <col min="640" max="640" width="15.5703125" customWidth="1"/>
    <col min="641" max="641" width="13.42578125" customWidth="1"/>
    <col min="646" max="646" width="14.7109375" customWidth="1"/>
    <col min="886" max="886" width="21.42578125" customWidth="1"/>
    <col min="887" max="895" width="11.42578125" customWidth="1"/>
    <col min="896" max="896" width="15.5703125" customWidth="1"/>
    <col min="897" max="897" width="13.42578125" customWidth="1"/>
    <col min="902" max="902" width="14.7109375" customWidth="1"/>
    <col min="1142" max="1142" width="21.42578125" customWidth="1"/>
    <col min="1143" max="1151" width="11.42578125" customWidth="1"/>
    <col min="1152" max="1152" width="15.5703125" customWidth="1"/>
    <col min="1153" max="1153" width="13.42578125" customWidth="1"/>
    <col min="1158" max="1158" width="14.7109375" customWidth="1"/>
    <col min="1398" max="1398" width="21.42578125" customWidth="1"/>
    <col min="1399" max="1407" width="11.42578125" customWidth="1"/>
    <col min="1408" max="1408" width="15.5703125" customWidth="1"/>
    <col min="1409" max="1409" width="13.42578125" customWidth="1"/>
    <col min="1414" max="1414" width="14.7109375" customWidth="1"/>
    <col min="1654" max="1654" width="21.42578125" customWidth="1"/>
    <col min="1655" max="1663" width="11.42578125" customWidth="1"/>
    <col min="1664" max="1664" width="15.5703125" customWidth="1"/>
    <col min="1665" max="1665" width="13.42578125" customWidth="1"/>
    <col min="1670" max="1670" width="14.7109375" customWidth="1"/>
    <col min="1910" max="1910" width="21.42578125" customWidth="1"/>
    <col min="1911" max="1919" width="11.42578125" customWidth="1"/>
    <col min="1920" max="1920" width="15.5703125" customWidth="1"/>
    <col min="1921" max="1921" width="13.42578125" customWidth="1"/>
    <col min="1926" max="1926" width="14.7109375" customWidth="1"/>
    <col min="2166" max="2166" width="21.42578125" customWidth="1"/>
    <col min="2167" max="2175" width="11.42578125" customWidth="1"/>
    <col min="2176" max="2176" width="15.5703125" customWidth="1"/>
    <col min="2177" max="2177" width="13.42578125" customWidth="1"/>
    <col min="2182" max="2182" width="14.7109375" customWidth="1"/>
    <col min="2422" max="2422" width="21.42578125" customWidth="1"/>
    <col min="2423" max="2431" width="11.42578125" customWidth="1"/>
    <col min="2432" max="2432" width="15.5703125" customWidth="1"/>
    <col min="2433" max="2433" width="13.42578125" customWidth="1"/>
    <col min="2438" max="2438" width="14.7109375" customWidth="1"/>
    <col min="2678" max="2678" width="21.42578125" customWidth="1"/>
    <col min="2679" max="2687" width="11.42578125" customWidth="1"/>
    <col min="2688" max="2688" width="15.5703125" customWidth="1"/>
    <col min="2689" max="2689" width="13.42578125" customWidth="1"/>
    <col min="2694" max="2694" width="14.7109375" customWidth="1"/>
    <col min="2934" max="2934" width="21.42578125" customWidth="1"/>
    <col min="2935" max="2943" width="11.42578125" customWidth="1"/>
    <col min="2944" max="2944" width="15.5703125" customWidth="1"/>
    <col min="2945" max="2945" width="13.42578125" customWidth="1"/>
    <col min="2950" max="2950" width="14.7109375" customWidth="1"/>
    <col min="3190" max="3190" width="21.42578125" customWidth="1"/>
    <col min="3191" max="3199" width="11.42578125" customWidth="1"/>
    <col min="3200" max="3200" width="15.5703125" customWidth="1"/>
    <col min="3201" max="3201" width="13.42578125" customWidth="1"/>
    <col min="3206" max="3206" width="14.7109375" customWidth="1"/>
    <col min="3446" max="3446" width="21.42578125" customWidth="1"/>
    <col min="3447" max="3455" width="11.42578125" customWidth="1"/>
    <col min="3456" max="3456" width="15.5703125" customWidth="1"/>
    <col min="3457" max="3457" width="13.42578125" customWidth="1"/>
    <col min="3462" max="3462" width="14.7109375" customWidth="1"/>
    <col min="3702" max="3702" width="21.42578125" customWidth="1"/>
    <col min="3703" max="3711" width="11.42578125" customWidth="1"/>
    <col min="3712" max="3712" width="15.5703125" customWidth="1"/>
    <col min="3713" max="3713" width="13.42578125" customWidth="1"/>
    <col min="3718" max="3718" width="14.7109375" customWidth="1"/>
    <col min="3958" max="3958" width="21.42578125" customWidth="1"/>
    <col min="3959" max="3967" width="11.42578125" customWidth="1"/>
    <col min="3968" max="3968" width="15.5703125" customWidth="1"/>
    <col min="3969" max="3969" width="13.42578125" customWidth="1"/>
    <col min="3974" max="3974" width="14.7109375" customWidth="1"/>
    <col min="4214" max="4214" width="21.42578125" customWidth="1"/>
    <col min="4215" max="4223" width="11.42578125" customWidth="1"/>
    <col min="4224" max="4224" width="15.5703125" customWidth="1"/>
    <col min="4225" max="4225" width="13.42578125" customWidth="1"/>
    <col min="4230" max="4230" width="14.7109375" customWidth="1"/>
    <col min="4470" max="4470" width="21.42578125" customWidth="1"/>
    <col min="4471" max="4479" width="11.42578125" customWidth="1"/>
    <col min="4480" max="4480" width="15.5703125" customWidth="1"/>
    <col min="4481" max="4481" width="13.42578125" customWidth="1"/>
    <col min="4486" max="4486" width="14.7109375" customWidth="1"/>
    <col min="4726" max="4726" width="21.42578125" customWidth="1"/>
    <col min="4727" max="4735" width="11.42578125" customWidth="1"/>
    <col min="4736" max="4736" width="15.5703125" customWidth="1"/>
    <col min="4737" max="4737" width="13.42578125" customWidth="1"/>
    <col min="4742" max="4742" width="14.7109375" customWidth="1"/>
    <col min="4982" max="4982" width="21.42578125" customWidth="1"/>
    <col min="4983" max="4991" width="11.42578125" customWidth="1"/>
    <col min="4992" max="4992" width="15.5703125" customWidth="1"/>
    <col min="4993" max="4993" width="13.42578125" customWidth="1"/>
    <col min="4998" max="4998" width="14.7109375" customWidth="1"/>
    <col min="5238" max="5238" width="21.42578125" customWidth="1"/>
    <col min="5239" max="5247" width="11.42578125" customWidth="1"/>
    <col min="5248" max="5248" width="15.5703125" customWidth="1"/>
    <col min="5249" max="5249" width="13.42578125" customWidth="1"/>
    <col min="5254" max="5254" width="14.7109375" customWidth="1"/>
    <col min="5494" max="5494" width="21.42578125" customWidth="1"/>
    <col min="5495" max="5503" width="11.42578125" customWidth="1"/>
    <col min="5504" max="5504" width="15.5703125" customWidth="1"/>
    <col min="5505" max="5505" width="13.42578125" customWidth="1"/>
    <col min="5510" max="5510" width="14.7109375" customWidth="1"/>
    <col min="5750" max="5750" width="21.42578125" customWidth="1"/>
    <col min="5751" max="5759" width="11.42578125" customWidth="1"/>
    <col min="5760" max="5760" width="15.5703125" customWidth="1"/>
    <col min="5761" max="5761" width="13.42578125" customWidth="1"/>
    <col min="5766" max="5766" width="14.7109375" customWidth="1"/>
    <col min="6006" max="6006" width="21.42578125" customWidth="1"/>
    <col min="6007" max="6015" width="11.42578125" customWidth="1"/>
    <col min="6016" max="6016" width="15.5703125" customWidth="1"/>
    <col min="6017" max="6017" width="13.42578125" customWidth="1"/>
    <col min="6022" max="6022" width="14.7109375" customWidth="1"/>
    <col min="6262" max="6262" width="21.42578125" customWidth="1"/>
    <col min="6263" max="6271" width="11.42578125" customWidth="1"/>
    <col min="6272" max="6272" width="15.5703125" customWidth="1"/>
    <col min="6273" max="6273" width="13.42578125" customWidth="1"/>
    <col min="6278" max="6278" width="14.7109375" customWidth="1"/>
    <col min="6518" max="6518" width="21.42578125" customWidth="1"/>
    <col min="6519" max="6527" width="11.42578125" customWidth="1"/>
    <col min="6528" max="6528" width="15.5703125" customWidth="1"/>
    <col min="6529" max="6529" width="13.42578125" customWidth="1"/>
    <col min="6534" max="6534" width="14.7109375" customWidth="1"/>
    <col min="6774" max="6774" width="21.42578125" customWidth="1"/>
    <col min="6775" max="6783" width="11.42578125" customWidth="1"/>
    <col min="6784" max="6784" width="15.5703125" customWidth="1"/>
    <col min="6785" max="6785" width="13.42578125" customWidth="1"/>
    <col min="6790" max="6790" width="14.7109375" customWidth="1"/>
    <col min="7030" max="7030" width="21.42578125" customWidth="1"/>
    <col min="7031" max="7039" width="11.42578125" customWidth="1"/>
    <col min="7040" max="7040" width="15.5703125" customWidth="1"/>
    <col min="7041" max="7041" width="13.42578125" customWidth="1"/>
    <col min="7046" max="7046" width="14.7109375" customWidth="1"/>
    <col min="7286" max="7286" width="21.42578125" customWidth="1"/>
    <col min="7287" max="7295" width="11.42578125" customWidth="1"/>
    <col min="7296" max="7296" width="15.5703125" customWidth="1"/>
    <col min="7297" max="7297" width="13.42578125" customWidth="1"/>
    <col min="7302" max="7302" width="14.7109375" customWidth="1"/>
    <col min="7542" max="7542" width="21.42578125" customWidth="1"/>
    <col min="7543" max="7551" width="11.42578125" customWidth="1"/>
    <col min="7552" max="7552" width="15.5703125" customWidth="1"/>
    <col min="7553" max="7553" width="13.42578125" customWidth="1"/>
    <col min="7558" max="7558" width="14.7109375" customWidth="1"/>
    <col min="7798" max="7798" width="21.42578125" customWidth="1"/>
    <col min="7799" max="7807" width="11.42578125" customWidth="1"/>
    <col min="7808" max="7808" width="15.5703125" customWidth="1"/>
    <col min="7809" max="7809" width="13.42578125" customWidth="1"/>
    <col min="7814" max="7814" width="14.7109375" customWidth="1"/>
    <col min="8054" max="8054" width="21.42578125" customWidth="1"/>
    <col min="8055" max="8063" width="11.42578125" customWidth="1"/>
    <col min="8064" max="8064" width="15.5703125" customWidth="1"/>
    <col min="8065" max="8065" width="13.42578125" customWidth="1"/>
    <col min="8070" max="8070" width="14.7109375" customWidth="1"/>
    <col min="8310" max="8310" width="21.42578125" customWidth="1"/>
    <col min="8311" max="8319" width="11.42578125" customWidth="1"/>
    <col min="8320" max="8320" width="15.5703125" customWidth="1"/>
    <col min="8321" max="8321" width="13.42578125" customWidth="1"/>
    <col min="8326" max="8326" width="14.7109375" customWidth="1"/>
    <col min="8566" max="8566" width="21.42578125" customWidth="1"/>
    <col min="8567" max="8575" width="11.42578125" customWidth="1"/>
    <col min="8576" max="8576" width="15.5703125" customWidth="1"/>
    <col min="8577" max="8577" width="13.42578125" customWidth="1"/>
    <col min="8582" max="8582" width="14.7109375" customWidth="1"/>
    <col min="8822" max="8822" width="21.42578125" customWidth="1"/>
    <col min="8823" max="8831" width="11.42578125" customWidth="1"/>
    <col min="8832" max="8832" width="15.5703125" customWidth="1"/>
    <col min="8833" max="8833" width="13.42578125" customWidth="1"/>
    <col min="8838" max="8838" width="14.7109375" customWidth="1"/>
    <col min="9078" max="9078" width="21.42578125" customWidth="1"/>
    <col min="9079" max="9087" width="11.42578125" customWidth="1"/>
    <col min="9088" max="9088" width="15.5703125" customWidth="1"/>
    <col min="9089" max="9089" width="13.42578125" customWidth="1"/>
    <col min="9094" max="9094" width="14.7109375" customWidth="1"/>
    <col min="9334" max="9334" width="21.42578125" customWidth="1"/>
    <col min="9335" max="9343" width="11.42578125" customWidth="1"/>
    <col min="9344" max="9344" width="15.5703125" customWidth="1"/>
    <col min="9345" max="9345" width="13.42578125" customWidth="1"/>
    <col min="9350" max="9350" width="14.7109375" customWidth="1"/>
    <col min="9590" max="9590" width="21.42578125" customWidth="1"/>
    <col min="9591" max="9599" width="11.42578125" customWidth="1"/>
    <col min="9600" max="9600" width="15.5703125" customWidth="1"/>
    <col min="9601" max="9601" width="13.42578125" customWidth="1"/>
    <col min="9606" max="9606" width="14.7109375" customWidth="1"/>
    <col min="9846" max="9846" width="21.42578125" customWidth="1"/>
    <col min="9847" max="9855" width="11.42578125" customWidth="1"/>
    <col min="9856" max="9856" width="15.5703125" customWidth="1"/>
    <col min="9857" max="9857" width="13.42578125" customWidth="1"/>
    <col min="9862" max="9862" width="14.7109375" customWidth="1"/>
    <col min="10102" max="10102" width="21.42578125" customWidth="1"/>
    <col min="10103" max="10111" width="11.42578125" customWidth="1"/>
    <col min="10112" max="10112" width="15.5703125" customWidth="1"/>
    <col min="10113" max="10113" width="13.42578125" customWidth="1"/>
    <col min="10118" max="10118" width="14.7109375" customWidth="1"/>
    <col min="10358" max="10358" width="21.42578125" customWidth="1"/>
    <col min="10359" max="10367" width="11.42578125" customWidth="1"/>
    <col min="10368" max="10368" width="15.5703125" customWidth="1"/>
    <col min="10369" max="10369" width="13.42578125" customWidth="1"/>
    <col min="10374" max="10374" width="14.7109375" customWidth="1"/>
    <col min="10614" max="10614" width="21.42578125" customWidth="1"/>
    <col min="10615" max="10623" width="11.42578125" customWidth="1"/>
    <col min="10624" max="10624" width="15.5703125" customWidth="1"/>
    <col min="10625" max="10625" width="13.42578125" customWidth="1"/>
    <col min="10630" max="10630" width="14.7109375" customWidth="1"/>
    <col min="10870" max="10870" width="21.42578125" customWidth="1"/>
    <col min="10871" max="10879" width="11.42578125" customWidth="1"/>
    <col min="10880" max="10880" width="15.5703125" customWidth="1"/>
    <col min="10881" max="10881" width="13.42578125" customWidth="1"/>
    <col min="10886" max="10886" width="14.7109375" customWidth="1"/>
    <col min="11126" max="11126" width="21.42578125" customWidth="1"/>
    <col min="11127" max="11135" width="11.42578125" customWidth="1"/>
    <col min="11136" max="11136" width="15.5703125" customWidth="1"/>
    <col min="11137" max="11137" width="13.42578125" customWidth="1"/>
    <col min="11142" max="11142" width="14.7109375" customWidth="1"/>
    <col min="11382" max="11382" width="21.42578125" customWidth="1"/>
    <col min="11383" max="11391" width="11.42578125" customWidth="1"/>
    <col min="11392" max="11392" width="15.5703125" customWidth="1"/>
    <col min="11393" max="11393" width="13.42578125" customWidth="1"/>
    <col min="11398" max="11398" width="14.7109375" customWidth="1"/>
    <col min="11638" max="11638" width="21.42578125" customWidth="1"/>
    <col min="11639" max="11647" width="11.42578125" customWidth="1"/>
    <col min="11648" max="11648" width="15.5703125" customWidth="1"/>
    <col min="11649" max="11649" width="13.42578125" customWidth="1"/>
    <col min="11654" max="11654" width="14.7109375" customWidth="1"/>
    <col min="11894" max="11894" width="21.42578125" customWidth="1"/>
    <col min="11895" max="11903" width="11.42578125" customWidth="1"/>
    <col min="11904" max="11904" width="15.5703125" customWidth="1"/>
    <col min="11905" max="11905" width="13.42578125" customWidth="1"/>
    <col min="11910" max="11910" width="14.7109375" customWidth="1"/>
    <col min="12150" max="12150" width="21.42578125" customWidth="1"/>
    <col min="12151" max="12159" width="11.42578125" customWidth="1"/>
    <col min="12160" max="12160" width="15.5703125" customWidth="1"/>
    <col min="12161" max="12161" width="13.42578125" customWidth="1"/>
    <col min="12166" max="12166" width="14.7109375" customWidth="1"/>
    <col min="12406" max="12406" width="21.42578125" customWidth="1"/>
    <col min="12407" max="12415" width="11.42578125" customWidth="1"/>
    <col min="12416" max="12416" width="15.5703125" customWidth="1"/>
    <col min="12417" max="12417" width="13.42578125" customWidth="1"/>
    <col min="12422" max="12422" width="14.7109375" customWidth="1"/>
    <col min="12662" max="12662" width="21.42578125" customWidth="1"/>
    <col min="12663" max="12671" width="11.42578125" customWidth="1"/>
    <col min="12672" max="12672" width="15.5703125" customWidth="1"/>
    <col min="12673" max="12673" width="13.42578125" customWidth="1"/>
    <col min="12678" max="12678" width="14.7109375" customWidth="1"/>
    <col min="12918" max="12918" width="21.42578125" customWidth="1"/>
    <col min="12919" max="12927" width="11.42578125" customWidth="1"/>
    <col min="12928" max="12928" width="15.5703125" customWidth="1"/>
    <col min="12929" max="12929" width="13.42578125" customWidth="1"/>
    <col min="12934" max="12934" width="14.7109375" customWidth="1"/>
    <col min="13174" max="13174" width="21.42578125" customWidth="1"/>
    <col min="13175" max="13183" width="11.42578125" customWidth="1"/>
    <col min="13184" max="13184" width="15.5703125" customWidth="1"/>
    <col min="13185" max="13185" width="13.42578125" customWidth="1"/>
    <col min="13190" max="13190" width="14.7109375" customWidth="1"/>
    <col min="13430" max="13430" width="21.42578125" customWidth="1"/>
    <col min="13431" max="13439" width="11.42578125" customWidth="1"/>
    <col min="13440" max="13440" width="15.5703125" customWidth="1"/>
    <col min="13441" max="13441" width="13.42578125" customWidth="1"/>
    <col min="13446" max="13446" width="14.7109375" customWidth="1"/>
    <col min="13686" max="13686" width="21.42578125" customWidth="1"/>
    <col min="13687" max="13695" width="11.42578125" customWidth="1"/>
    <col min="13696" max="13696" width="15.5703125" customWidth="1"/>
    <col min="13697" max="13697" width="13.42578125" customWidth="1"/>
    <col min="13702" max="13702" width="14.7109375" customWidth="1"/>
    <col min="13942" max="13942" width="21.42578125" customWidth="1"/>
    <col min="13943" max="13951" width="11.42578125" customWidth="1"/>
    <col min="13952" max="13952" width="15.5703125" customWidth="1"/>
    <col min="13953" max="13953" width="13.42578125" customWidth="1"/>
    <col min="13958" max="13958" width="14.7109375" customWidth="1"/>
    <col min="14198" max="14198" width="21.42578125" customWidth="1"/>
    <col min="14199" max="14207" width="11.42578125" customWidth="1"/>
    <col min="14208" max="14208" width="15.5703125" customWidth="1"/>
    <col min="14209" max="14209" width="13.42578125" customWidth="1"/>
    <col min="14214" max="14214" width="14.7109375" customWidth="1"/>
    <col min="14454" max="14454" width="21.42578125" customWidth="1"/>
    <col min="14455" max="14463" width="11.42578125" customWidth="1"/>
    <col min="14464" max="14464" width="15.5703125" customWidth="1"/>
    <col min="14465" max="14465" width="13.42578125" customWidth="1"/>
    <col min="14470" max="14470" width="14.7109375" customWidth="1"/>
    <col min="14710" max="14710" width="21.42578125" customWidth="1"/>
    <col min="14711" max="14719" width="11.42578125" customWidth="1"/>
    <col min="14720" max="14720" width="15.5703125" customWidth="1"/>
    <col min="14721" max="14721" width="13.42578125" customWidth="1"/>
    <col min="14726" max="14726" width="14.7109375" customWidth="1"/>
    <col min="14966" max="14966" width="21.42578125" customWidth="1"/>
    <col min="14967" max="14975" width="11.42578125" customWidth="1"/>
    <col min="14976" max="14976" width="15.5703125" customWidth="1"/>
    <col min="14977" max="14977" width="13.42578125" customWidth="1"/>
    <col min="14982" max="14982" width="14.7109375" customWidth="1"/>
    <col min="15222" max="15222" width="21.42578125" customWidth="1"/>
    <col min="15223" max="15231" width="11.42578125" customWidth="1"/>
    <col min="15232" max="15232" width="15.5703125" customWidth="1"/>
    <col min="15233" max="15233" width="13.42578125" customWidth="1"/>
    <col min="15238" max="15238" width="14.7109375" customWidth="1"/>
    <col min="15478" max="15478" width="21.42578125" customWidth="1"/>
    <col min="15479" max="15487" width="11.42578125" customWidth="1"/>
    <col min="15488" max="15488" width="15.5703125" customWidth="1"/>
    <col min="15489" max="15489" width="13.42578125" customWidth="1"/>
    <col min="15494" max="15494" width="14.7109375" customWidth="1"/>
    <col min="15734" max="15734" width="21.42578125" customWidth="1"/>
    <col min="15735" max="15743" width="11.42578125" customWidth="1"/>
    <col min="15744" max="15744" width="15.5703125" customWidth="1"/>
    <col min="15745" max="15745" width="13.42578125" customWidth="1"/>
    <col min="15750" max="15750" width="14.7109375" customWidth="1"/>
    <col min="15990" max="15990" width="21.42578125" customWidth="1"/>
    <col min="15991" max="15999" width="11.42578125" customWidth="1"/>
    <col min="16000" max="16000" width="15.5703125" customWidth="1"/>
    <col min="16001" max="16001" width="13.42578125" customWidth="1"/>
    <col min="16006" max="16006" width="14.7109375" customWidth="1"/>
    <col min="16246" max="16246" width="21.42578125" customWidth="1"/>
    <col min="16247" max="16255" width="11.42578125" customWidth="1"/>
    <col min="16256" max="16256" width="15.5703125" customWidth="1"/>
    <col min="16257" max="16257" width="13.42578125" customWidth="1"/>
    <col min="16262" max="16262" width="14.7109375" customWidth="1"/>
  </cols>
  <sheetData>
    <row r="1" spans="1:161" ht="43.5" customHeight="1" thickBot="1">
      <c r="A1" s="1006" t="s">
        <v>708</v>
      </c>
      <c r="B1" s="1006"/>
      <c r="C1" s="1006"/>
      <c r="D1" s="1007"/>
      <c r="E1" s="1007"/>
      <c r="F1" s="1007"/>
      <c r="G1" s="1007"/>
      <c r="H1" s="1007"/>
      <c r="I1" s="1007"/>
      <c r="J1" s="1007"/>
      <c r="K1" s="1007"/>
      <c r="L1" s="1007"/>
      <c r="M1" s="1007"/>
      <c r="N1" s="1007"/>
      <c r="O1" s="1007"/>
      <c r="P1" s="1007"/>
      <c r="Q1" s="1007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5"/>
      <c r="AY1" s="315"/>
      <c r="AZ1" s="315"/>
      <c r="BA1" s="315"/>
      <c r="BB1" s="315"/>
      <c r="BC1" s="315"/>
      <c r="BD1" s="315"/>
      <c r="BE1" s="315"/>
      <c r="BF1" s="315"/>
      <c r="BG1" s="315"/>
      <c r="BH1" s="315"/>
      <c r="BI1" s="315"/>
      <c r="BJ1" s="315"/>
      <c r="BK1" s="315"/>
      <c r="BL1" s="315"/>
      <c r="BM1" s="315"/>
      <c r="BN1" s="315"/>
      <c r="BO1" s="315"/>
      <c r="BP1" s="315"/>
      <c r="BQ1" s="315"/>
      <c r="BR1" s="315"/>
      <c r="BS1" s="315"/>
      <c r="BT1" s="315"/>
      <c r="BU1" s="315"/>
      <c r="BV1" s="315"/>
      <c r="BW1" s="315"/>
      <c r="BX1" s="315"/>
      <c r="BY1" s="315"/>
      <c r="BZ1" s="315"/>
      <c r="CA1" s="315"/>
      <c r="CB1" s="315"/>
      <c r="CC1" s="315"/>
      <c r="CD1" s="315"/>
      <c r="CE1" s="315"/>
      <c r="CF1" s="315"/>
      <c r="CG1" s="315"/>
      <c r="CH1" s="315"/>
      <c r="CI1" s="315"/>
      <c r="CJ1" s="315"/>
      <c r="CK1" s="315"/>
      <c r="CL1" s="315"/>
      <c r="CM1" s="315"/>
      <c r="CN1" s="315"/>
      <c r="CO1" s="315"/>
      <c r="CP1" s="315"/>
      <c r="CQ1" s="315"/>
      <c r="CR1" s="315"/>
      <c r="CS1" s="315"/>
      <c r="CT1" s="315"/>
      <c r="CU1" s="315"/>
      <c r="CV1" s="315"/>
      <c r="CW1" s="315"/>
      <c r="CX1" s="315"/>
      <c r="CY1" s="315"/>
      <c r="CZ1" s="315"/>
      <c r="DA1" s="315"/>
      <c r="DB1" s="315"/>
      <c r="DC1" s="315"/>
      <c r="DD1" s="315"/>
      <c r="DE1" s="315"/>
      <c r="DF1" s="315"/>
      <c r="DG1" s="315"/>
      <c r="DH1" s="315"/>
      <c r="DI1" s="315"/>
      <c r="DJ1" s="315"/>
      <c r="DK1" s="315"/>
      <c r="DL1" s="315"/>
      <c r="DM1" s="315"/>
      <c r="DN1" s="315"/>
      <c r="DO1" s="315"/>
      <c r="DP1" s="315"/>
      <c r="DQ1" s="315"/>
      <c r="DR1" s="315"/>
      <c r="DS1" s="315"/>
      <c r="DT1" s="315"/>
      <c r="DU1" s="315"/>
      <c r="DV1" s="315"/>
      <c r="DW1" s="315"/>
      <c r="DX1" s="315"/>
      <c r="DY1" s="315"/>
      <c r="DZ1" s="315"/>
      <c r="EA1" s="315"/>
      <c r="EB1" s="315"/>
      <c r="EC1" s="315"/>
      <c r="ED1" s="315"/>
      <c r="EE1" s="315"/>
      <c r="EF1" s="315"/>
      <c r="EG1" s="315"/>
      <c r="EH1" s="315"/>
      <c r="EI1" s="315"/>
      <c r="EJ1" s="315"/>
      <c r="EK1" s="315"/>
      <c r="EL1" s="315"/>
      <c r="EM1" s="315"/>
      <c r="EN1" s="315"/>
      <c r="EO1" s="315"/>
      <c r="EP1" s="315"/>
      <c r="EQ1" s="315"/>
      <c r="ER1" s="996" t="s">
        <v>709</v>
      </c>
      <c r="ES1" s="996"/>
      <c r="ET1" s="996" t="s">
        <v>710</v>
      </c>
      <c r="EU1" s="996"/>
      <c r="EV1" s="998" t="s">
        <v>711</v>
      </c>
      <c r="EW1" s="999"/>
    </row>
    <row r="2" spans="1:161" ht="30" customHeight="1">
      <c r="A2" s="1003" t="s">
        <v>712</v>
      </c>
      <c r="B2" s="1005" t="s">
        <v>713</v>
      </c>
      <c r="C2" s="1004" t="s">
        <v>272</v>
      </c>
      <c r="D2" s="990" t="s">
        <v>714</v>
      </c>
      <c r="E2" s="991"/>
      <c r="F2" s="991"/>
      <c r="G2" s="991"/>
      <c r="H2" s="991"/>
      <c r="I2" s="991"/>
      <c r="J2" s="991"/>
      <c r="K2" s="991"/>
      <c r="L2" s="991"/>
      <c r="M2" s="991"/>
      <c r="N2" s="991"/>
      <c r="O2" s="993"/>
      <c r="P2" s="990" t="s">
        <v>715</v>
      </c>
      <c r="Q2" s="991"/>
      <c r="R2" s="991"/>
      <c r="S2" s="991"/>
      <c r="T2" s="991"/>
      <c r="U2" s="991"/>
      <c r="V2" s="991"/>
      <c r="W2" s="991"/>
      <c r="X2" s="991"/>
      <c r="Y2" s="991"/>
      <c r="Z2" s="991"/>
      <c r="AA2" s="993"/>
      <c r="AB2" s="990" t="s">
        <v>716</v>
      </c>
      <c r="AC2" s="991"/>
      <c r="AD2" s="991"/>
      <c r="AE2" s="991"/>
      <c r="AF2" s="991"/>
      <c r="AG2" s="991"/>
      <c r="AH2" s="991"/>
      <c r="AI2" s="991"/>
      <c r="AJ2" s="991"/>
      <c r="AK2" s="991"/>
      <c r="AL2" s="991"/>
      <c r="AM2" s="993"/>
      <c r="AN2" s="990" t="s">
        <v>717</v>
      </c>
      <c r="AO2" s="991"/>
      <c r="AP2" s="991"/>
      <c r="AQ2" s="991"/>
      <c r="AR2" s="991"/>
      <c r="AS2" s="991"/>
      <c r="AT2" s="991"/>
      <c r="AU2" s="991"/>
      <c r="AV2" s="991"/>
      <c r="AW2" s="991"/>
      <c r="AX2" s="991"/>
      <c r="AY2" s="993"/>
      <c r="AZ2" s="990" t="s">
        <v>718</v>
      </c>
      <c r="BA2" s="991"/>
      <c r="BB2" s="991"/>
      <c r="BC2" s="991"/>
      <c r="BD2" s="991"/>
      <c r="BE2" s="991"/>
      <c r="BF2" s="991"/>
      <c r="BG2" s="991"/>
      <c r="BH2" s="991"/>
      <c r="BI2" s="991"/>
      <c r="BJ2" s="991"/>
      <c r="BK2" s="993"/>
      <c r="BL2" s="990" t="s">
        <v>719</v>
      </c>
      <c r="BM2" s="991"/>
      <c r="BN2" s="991"/>
      <c r="BO2" s="991"/>
      <c r="BP2" s="991"/>
      <c r="BQ2" s="991"/>
      <c r="BR2" s="991"/>
      <c r="BS2" s="991"/>
      <c r="BT2" s="991"/>
      <c r="BU2" s="991"/>
      <c r="BV2" s="991"/>
      <c r="BW2" s="993"/>
      <c r="BX2" s="990" t="s">
        <v>720</v>
      </c>
      <c r="BY2" s="991"/>
      <c r="BZ2" s="991"/>
      <c r="CA2" s="991"/>
      <c r="CB2" s="991"/>
      <c r="CC2" s="991"/>
      <c r="CD2" s="991"/>
      <c r="CE2" s="991"/>
      <c r="CF2" s="991"/>
      <c r="CG2" s="991"/>
      <c r="CH2" s="991"/>
      <c r="CI2" s="993"/>
      <c r="CJ2" s="990" t="s">
        <v>721</v>
      </c>
      <c r="CK2" s="991"/>
      <c r="CL2" s="991"/>
      <c r="CM2" s="991"/>
      <c r="CN2" s="991"/>
      <c r="CO2" s="991"/>
      <c r="CP2" s="991"/>
      <c r="CQ2" s="991"/>
      <c r="CR2" s="991"/>
      <c r="CS2" s="991"/>
      <c r="CT2" s="991"/>
      <c r="CU2" s="993"/>
      <c r="CV2" s="990" t="s">
        <v>722</v>
      </c>
      <c r="CW2" s="991"/>
      <c r="CX2" s="991"/>
      <c r="CY2" s="991"/>
      <c r="CZ2" s="991"/>
      <c r="DA2" s="991"/>
      <c r="DB2" s="991"/>
      <c r="DC2" s="991"/>
      <c r="DD2" s="991"/>
      <c r="DE2" s="991"/>
      <c r="DF2" s="991"/>
      <c r="DG2" s="993"/>
      <c r="DH2" s="990" t="s">
        <v>723</v>
      </c>
      <c r="DI2" s="991"/>
      <c r="DJ2" s="991"/>
      <c r="DK2" s="991"/>
      <c r="DL2" s="991"/>
      <c r="DM2" s="991"/>
      <c r="DN2" s="991"/>
      <c r="DO2" s="991"/>
      <c r="DP2" s="991"/>
      <c r="DQ2" s="991"/>
      <c r="DR2" s="991"/>
      <c r="DS2" s="992"/>
      <c r="DT2" s="990" t="s">
        <v>724</v>
      </c>
      <c r="DU2" s="991"/>
      <c r="DV2" s="991"/>
      <c r="DW2" s="991"/>
      <c r="DX2" s="991"/>
      <c r="DY2" s="991"/>
      <c r="DZ2" s="991"/>
      <c r="EA2" s="991"/>
      <c r="EB2" s="991"/>
      <c r="EC2" s="991"/>
      <c r="ED2" s="991"/>
      <c r="EE2" s="992"/>
      <c r="EF2" s="990">
        <v>2021</v>
      </c>
      <c r="EG2" s="991"/>
      <c r="EH2" s="991"/>
      <c r="EI2" s="992"/>
      <c r="EJ2" s="992"/>
      <c r="EK2" s="992"/>
      <c r="EL2" s="992"/>
      <c r="EM2" s="992"/>
      <c r="EN2" s="992"/>
      <c r="EO2" s="992"/>
      <c r="EP2" s="992"/>
      <c r="EQ2" s="993"/>
      <c r="ER2" s="1000" t="s">
        <v>725</v>
      </c>
      <c r="ES2" s="997" t="s">
        <v>726</v>
      </c>
      <c r="ET2" s="997" t="s">
        <v>727</v>
      </c>
      <c r="EU2" s="997" t="s">
        <v>726</v>
      </c>
      <c r="EV2" s="1"/>
      <c r="EW2" s="227" t="s">
        <v>728</v>
      </c>
    </row>
    <row r="3" spans="1:161" ht="49.5" customHeight="1" outlineLevel="1">
      <c r="A3" s="1003"/>
      <c r="B3" s="1005"/>
      <c r="C3" s="1004"/>
      <c r="D3" s="588" t="s">
        <v>729</v>
      </c>
      <c r="E3" s="589" t="s">
        <v>730</v>
      </c>
      <c r="F3" s="589" t="s">
        <v>731</v>
      </c>
      <c r="G3" s="589" t="s">
        <v>732</v>
      </c>
      <c r="H3" s="589" t="s">
        <v>733</v>
      </c>
      <c r="I3" s="589" t="s">
        <v>734</v>
      </c>
      <c r="J3" s="589" t="s">
        <v>735</v>
      </c>
      <c r="K3" s="589" t="s">
        <v>736</v>
      </c>
      <c r="L3" s="589" t="s">
        <v>737</v>
      </c>
      <c r="M3" s="589" t="s">
        <v>738</v>
      </c>
      <c r="N3" s="590" t="s">
        <v>739</v>
      </c>
      <c r="O3" s="591" t="s">
        <v>740</v>
      </c>
      <c r="P3" s="588" t="s">
        <v>729</v>
      </c>
      <c r="Q3" s="589" t="s">
        <v>730</v>
      </c>
      <c r="R3" s="589" t="s">
        <v>731</v>
      </c>
      <c r="S3" s="589" t="s">
        <v>732</v>
      </c>
      <c r="T3" s="589" t="s">
        <v>733</v>
      </c>
      <c r="U3" s="589" t="s">
        <v>734</v>
      </c>
      <c r="V3" s="589" t="s">
        <v>735</v>
      </c>
      <c r="W3" s="589" t="s">
        <v>736</v>
      </c>
      <c r="X3" s="589" t="s">
        <v>737</v>
      </c>
      <c r="Y3" s="589" t="s">
        <v>738</v>
      </c>
      <c r="Z3" s="590" t="s">
        <v>739</v>
      </c>
      <c r="AA3" s="591" t="s">
        <v>740</v>
      </c>
      <c r="AB3" s="588" t="s">
        <v>729</v>
      </c>
      <c r="AC3" s="589" t="s">
        <v>730</v>
      </c>
      <c r="AD3" s="589" t="s">
        <v>731</v>
      </c>
      <c r="AE3" s="589" t="s">
        <v>732</v>
      </c>
      <c r="AF3" s="589" t="s">
        <v>733</v>
      </c>
      <c r="AG3" s="589" t="s">
        <v>734</v>
      </c>
      <c r="AH3" s="589" t="s">
        <v>735</v>
      </c>
      <c r="AI3" s="589" t="s">
        <v>736</v>
      </c>
      <c r="AJ3" s="589" t="s">
        <v>737</v>
      </c>
      <c r="AK3" s="589" t="s">
        <v>738</v>
      </c>
      <c r="AL3" s="590" t="s">
        <v>739</v>
      </c>
      <c r="AM3" s="591" t="s">
        <v>740</v>
      </c>
      <c r="AN3" s="588" t="s">
        <v>729</v>
      </c>
      <c r="AO3" s="589" t="s">
        <v>730</v>
      </c>
      <c r="AP3" s="589" t="s">
        <v>731</v>
      </c>
      <c r="AQ3" s="589" t="s">
        <v>741</v>
      </c>
      <c r="AR3" s="589" t="s">
        <v>469</v>
      </c>
      <c r="AS3" s="589" t="s">
        <v>470</v>
      </c>
      <c r="AT3" s="589" t="s">
        <v>471</v>
      </c>
      <c r="AU3" s="589" t="s">
        <v>472</v>
      </c>
      <c r="AV3" s="589" t="s">
        <v>473</v>
      </c>
      <c r="AW3" s="589" t="s">
        <v>474</v>
      </c>
      <c r="AX3" s="589" t="s">
        <v>475</v>
      </c>
      <c r="AY3" s="592" t="s">
        <v>476</v>
      </c>
      <c r="AZ3" s="588" t="s">
        <v>464</v>
      </c>
      <c r="BA3" s="589" t="s">
        <v>466</v>
      </c>
      <c r="BB3" s="589" t="s">
        <v>467</v>
      </c>
      <c r="BC3" s="589" t="s">
        <v>468</v>
      </c>
      <c r="BD3" s="589" t="s">
        <v>469</v>
      </c>
      <c r="BE3" s="589" t="s">
        <v>470</v>
      </c>
      <c r="BF3" s="589" t="s">
        <v>471</v>
      </c>
      <c r="BG3" s="589" t="s">
        <v>472</v>
      </c>
      <c r="BH3" s="589" t="s">
        <v>473</v>
      </c>
      <c r="BI3" s="589" t="s">
        <v>474</v>
      </c>
      <c r="BJ3" s="589" t="s">
        <v>475</v>
      </c>
      <c r="BK3" s="592" t="s">
        <v>476</v>
      </c>
      <c r="BL3" s="588" t="s">
        <v>464</v>
      </c>
      <c r="BM3" s="589" t="s">
        <v>466</v>
      </c>
      <c r="BN3" s="589" t="s">
        <v>467</v>
      </c>
      <c r="BO3" s="589" t="s">
        <v>468</v>
      </c>
      <c r="BP3" s="589" t="s">
        <v>469</v>
      </c>
      <c r="BQ3" s="589" t="s">
        <v>470</v>
      </c>
      <c r="BR3" s="589" t="s">
        <v>471</v>
      </c>
      <c r="BS3" s="589" t="s">
        <v>472</v>
      </c>
      <c r="BT3" s="589" t="s">
        <v>473</v>
      </c>
      <c r="BU3" s="589" t="s">
        <v>474</v>
      </c>
      <c r="BV3" s="589" t="s">
        <v>475</v>
      </c>
      <c r="BW3" s="592" t="s">
        <v>476</v>
      </c>
      <c r="BX3" s="588" t="s">
        <v>464</v>
      </c>
      <c r="BY3" s="589" t="s">
        <v>466</v>
      </c>
      <c r="BZ3" s="589" t="s">
        <v>467</v>
      </c>
      <c r="CA3" s="589" t="s">
        <v>468</v>
      </c>
      <c r="CB3" s="589" t="s">
        <v>469</v>
      </c>
      <c r="CC3" s="589" t="s">
        <v>470</v>
      </c>
      <c r="CD3" s="589" t="s">
        <v>471</v>
      </c>
      <c r="CE3" s="589" t="s">
        <v>472</v>
      </c>
      <c r="CF3" s="589" t="s">
        <v>473</v>
      </c>
      <c r="CG3" s="589" t="s">
        <v>474</v>
      </c>
      <c r="CH3" s="589" t="s">
        <v>475</v>
      </c>
      <c r="CI3" s="592" t="s">
        <v>476</v>
      </c>
      <c r="CJ3" s="588" t="s">
        <v>464</v>
      </c>
      <c r="CK3" s="589" t="s">
        <v>466</v>
      </c>
      <c r="CL3" s="589" t="s">
        <v>467</v>
      </c>
      <c r="CM3" s="589" t="s">
        <v>468</v>
      </c>
      <c r="CN3" s="589" t="s">
        <v>469</v>
      </c>
      <c r="CO3" s="589" t="s">
        <v>470</v>
      </c>
      <c r="CP3" s="589" t="s">
        <v>471</v>
      </c>
      <c r="CQ3" s="589" t="s">
        <v>472</v>
      </c>
      <c r="CR3" s="589" t="s">
        <v>473</v>
      </c>
      <c r="CS3" s="589" t="s">
        <v>474</v>
      </c>
      <c r="CT3" s="589" t="s">
        <v>475</v>
      </c>
      <c r="CU3" s="592" t="s">
        <v>476</v>
      </c>
      <c r="CV3" s="588" t="s">
        <v>464</v>
      </c>
      <c r="CW3" s="589" t="s">
        <v>466</v>
      </c>
      <c r="CX3" s="589" t="s">
        <v>467</v>
      </c>
      <c r="CY3" s="589" t="s">
        <v>468</v>
      </c>
      <c r="CZ3" s="589" t="s">
        <v>469</v>
      </c>
      <c r="DA3" s="589" t="s">
        <v>470</v>
      </c>
      <c r="DB3" s="589" t="s">
        <v>471</v>
      </c>
      <c r="DC3" s="589" t="s">
        <v>472</v>
      </c>
      <c r="DD3" s="589" t="s">
        <v>473</v>
      </c>
      <c r="DE3" s="589" t="s">
        <v>474</v>
      </c>
      <c r="DF3" s="589" t="s">
        <v>475</v>
      </c>
      <c r="DG3" s="592" t="s">
        <v>476</v>
      </c>
      <c r="DH3" s="588" t="s">
        <v>464</v>
      </c>
      <c r="DI3" s="589" t="s">
        <v>466</v>
      </c>
      <c r="DJ3" s="589" t="s">
        <v>467</v>
      </c>
      <c r="DK3" s="589" t="s">
        <v>468</v>
      </c>
      <c r="DL3" s="589" t="s">
        <v>469</v>
      </c>
      <c r="DM3" s="589" t="s">
        <v>470</v>
      </c>
      <c r="DN3" s="589" t="s">
        <v>471</v>
      </c>
      <c r="DO3" s="589" t="s">
        <v>472</v>
      </c>
      <c r="DP3" s="589" t="s">
        <v>473</v>
      </c>
      <c r="DQ3" s="589" t="s">
        <v>474</v>
      </c>
      <c r="DR3" s="589" t="s">
        <v>475</v>
      </c>
      <c r="DS3" s="593" t="s">
        <v>476</v>
      </c>
      <c r="DT3" s="588" t="s">
        <v>464</v>
      </c>
      <c r="DU3" s="589" t="s">
        <v>466</v>
      </c>
      <c r="DV3" s="589" t="s">
        <v>467</v>
      </c>
      <c r="DW3" s="589" t="s">
        <v>468</v>
      </c>
      <c r="DX3" s="589" t="s">
        <v>469</v>
      </c>
      <c r="DY3" s="589" t="s">
        <v>470</v>
      </c>
      <c r="DZ3" s="589" t="s">
        <v>471</v>
      </c>
      <c r="EA3" s="589" t="s">
        <v>472</v>
      </c>
      <c r="EB3" s="589" t="s">
        <v>473</v>
      </c>
      <c r="EC3" s="589" t="s">
        <v>474</v>
      </c>
      <c r="ED3" s="589" t="s">
        <v>475</v>
      </c>
      <c r="EE3" s="593" t="s">
        <v>476</v>
      </c>
      <c r="EF3" s="588" t="s">
        <v>464</v>
      </c>
      <c r="EG3" s="589" t="s">
        <v>466</v>
      </c>
      <c r="EH3" s="589" t="s">
        <v>467</v>
      </c>
      <c r="EI3" s="589" t="s">
        <v>468</v>
      </c>
      <c r="EJ3" s="589" t="s">
        <v>469</v>
      </c>
      <c r="EK3" s="589" t="s">
        <v>470</v>
      </c>
      <c r="EL3" s="589" t="s">
        <v>471</v>
      </c>
      <c r="EM3" s="589" t="s">
        <v>472</v>
      </c>
      <c r="EN3" s="589" t="s">
        <v>473</v>
      </c>
      <c r="EO3" s="796" t="s">
        <v>474</v>
      </c>
      <c r="EP3" s="796" t="s">
        <v>475</v>
      </c>
      <c r="EQ3" s="796" t="s">
        <v>476</v>
      </c>
      <c r="ER3" s="1000"/>
      <c r="ES3" s="997"/>
      <c r="ET3" s="997"/>
      <c r="EU3" s="997"/>
      <c r="EV3" s="1"/>
      <c r="EW3" s="227" t="s">
        <v>742</v>
      </c>
    </row>
    <row r="4" spans="1:161" ht="24.75" customHeight="1">
      <c r="A4" s="585" t="s">
        <v>743</v>
      </c>
      <c r="B4" s="586"/>
      <c r="C4" s="586"/>
      <c r="D4" s="587">
        <f t="shared" ref="D4:AJ4" si="0">+D128+D19+D104+D80+D42+D62+D31+D5+D12</f>
        <v>2325322</v>
      </c>
      <c r="E4" s="587">
        <f t="shared" si="0"/>
        <v>2339348</v>
      </c>
      <c r="F4" s="587">
        <f t="shared" si="0"/>
        <v>2338830</v>
      </c>
      <c r="G4" s="587">
        <f t="shared" si="0"/>
        <v>2344165</v>
      </c>
      <c r="H4" s="587">
        <f t="shared" si="0"/>
        <v>2337503</v>
      </c>
      <c r="I4" s="587">
        <f t="shared" si="0"/>
        <v>2356664</v>
      </c>
      <c r="J4" s="587">
        <f t="shared" si="0"/>
        <v>2325964</v>
      </c>
      <c r="K4" s="587">
        <f t="shared" si="0"/>
        <v>2348446</v>
      </c>
      <c r="L4" s="587">
        <f t="shared" si="0"/>
        <v>2306756</v>
      </c>
      <c r="M4" s="587">
        <f t="shared" si="0"/>
        <v>2314173</v>
      </c>
      <c r="N4" s="587">
        <f t="shared" si="0"/>
        <v>2306886</v>
      </c>
      <c r="O4" s="587">
        <f t="shared" si="0"/>
        <v>2334353</v>
      </c>
      <c r="P4" s="587">
        <f t="shared" si="0"/>
        <v>2333024</v>
      </c>
      <c r="Q4" s="587">
        <f t="shared" si="0"/>
        <v>2328139</v>
      </c>
      <c r="R4" s="587">
        <f t="shared" si="0"/>
        <v>2331430</v>
      </c>
      <c r="S4" s="587">
        <f t="shared" si="0"/>
        <v>2286811</v>
      </c>
      <c r="T4" s="587">
        <f t="shared" si="0"/>
        <v>2327026</v>
      </c>
      <c r="U4" s="587">
        <f t="shared" si="0"/>
        <v>2337738</v>
      </c>
      <c r="V4" s="587">
        <f t="shared" si="0"/>
        <v>2336336</v>
      </c>
      <c r="W4" s="587">
        <f t="shared" si="0"/>
        <v>2336631</v>
      </c>
      <c r="X4" s="587">
        <f t="shared" si="0"/>
        <v>2337053</v>
      </c>
      <c r="Y4" s="587">
        <f t="shared" si="0"/>
        <v>2352445</v>
      </c>
      <c r="Z4" s="587">
        <f t="shared" si="0"/>
        <v>2354726</v>
      </c>
      <c r="AA4" s="587">
        <f t="shared" si="0"/>
        <v>2336614</v>
      </c>
      <c r="AB4" s="587">
        <f t="shared" si="0"/>
        <v>2336140</v>
      </c>
      <c r="AC4" s="587">
        <f t="shared" si="0"/>
        <v>2355503</v>
      </c>
      <c r="AD4" s="587">
        <f t="shared" si="0"/>
        <v>2358335</v>
      </c>
      <c r="AE4" s="587">
        <f t="shared" si="0"/>
        <v>2366612</v>
      </c>
      <c r="AF4" s="587">
        <f t="shared" si="0"/>
        <v>2357123</v>
      </c>
      <c r="AG4" s="587">
        <f t="shared" si="0"/>
        <v>2342313</v>
      </c>
      <c r="AH4" s="587">
        <f t="shared" si="0"/>
        <v>2354321</v>
      </c>
      <c r="AI4" s="587">
        <f t="shared" si="0"/>
        <v>2345548</v>
      </c>
      <c r="AJ4" s="587">
        <f t="shared" si="0"/>
        <v>2346663</v>
      </c>
      <c r="AK4" s="587">
        <v>2354349</v>
      </c>
      <c r="AL4" s="587">
        <v>2351761</v>
      </c>
      <c r="AM4" s="587">
        <v>2355496</v>
      </c>
      <c r="AN4" s="587">
        <v>2362325</v>
      </c>
      <c r="AO4" s="587">
        <v>2365900</v>
      </c>
      <c r="AP4" s="587">
        <f>+AP128+AP19+AP104+AP80+AP42+AP62+AP31+AP5+AP12</f>
        <v>2367623</v>
      </c>
      <c r="AQ4" s="587">
        <f>+AQ128+AQ19+AQ104+AQ80+AQ42+AQ62+AQ31+AQ5+AQ12</f>
        <v>2364093</v>
      </c>
      <c r="AR4" s="587">
        <f>+AR128+AR19+AR104+AR80+AR42+AR62+AR31+AR5+AR12</f>
        <v>2384866</v>
      </c>
      <c r="AS4" s="587">
        <v>2384726</v>
      </c>
      <c r="AT4" s="587">
        <v>2388565</v>
      </c>
      <c r="AU4" s="587">
        <v>2391194</v>
      </c>
      <c r="AV4" s="587">
        <v>2370794</v>
      </c>
      <c r="AW4" s="587">
        <v>2377273</v>
      </c>
      <c r="AX4" s="587">
        <v>2375121</v>
      </c>
      <c r="AY4" s="587">
        <v>2379471</v>
      </c>
      <c r="AZ4" s="587">
        <v>2393030</v>
      </c>
      <c r="BA4" s="587">
        <v>2404339</v>
      </c>
      <c r="BB4" s="587">
        <v>2403132</v>
      </c>
      <c r="BC4" s="587">
        <v>2397399</v>
      </c>
      <c r="BD4" s="587">
        <v>2399700</v>
      </c>
      <c r="BE4" s="587">
        <v>2383724</v>
      </c>
      <c r="BF4" s="587">
        <v>2383608</v>
      </c>
      <c r="BG4" s="587">
        <v>2354064</v>
      </c>
      <c r="BH4" s="587">
        <v>2374062</v>
      </c>
      <c r="BI4" s="587">
        <v>2352678</v>
      </c>
      <c r="BJ4" s="587">
        <v>2379534</v>
      </c>
      <c r="BK4" s="587">
        <v>2410996</v>
      </c>
      <c r="BL4" s="587">
        <v>2424485</v>
      </c>
      <c r="BM4" s="587">
        <v>2453108</v>
      </c>
      <c r="BN4" s="587">
        <v>2445736</v>
      </c>
      <c r="BO4" s="587">
        <v>2440439</v>
      </c>
      <c r="BP4" s="587">
        <v>2446396</v>
      </c>
      <c r="BQ4" s="587">
        <v>2441341</v>
      </c>
      <c r="BR4" s="587">
        <v>2405947</v>
      </c>
      <c r="BS4" s="587">
        <v>2385176</v>
      </c>
      <c r="BT4" s="587">
        <v>2386158</v>
      </c>
      <c r="BU4" s="587">
        <v>2385322</v>
      </c>
      <c r="BV4" s="587">
        <v>2386257</v>
      </c>
      <c r="BW4" s="587">
        <v>2398192</v>
      </c>
      <c r="BX4" s="587">
        <v>2400310</v>
      </c>
      <c r="BY4" s="587">
        <v>2386642</v>
      </c>
      <c r="BZ4" s="587">
        <v>2350320</v>
      </c>
      <c r="CA4" s="587">
        <v>2320500</v>
      </c>
      <c r="CB4" s="587">
        <v>2322021</v>
      </c>
      <c r="CC4" s="587">
        <v>2296492</v>
      </c>
      <c r="CD4" s="587">
        <v>2276078</v>
      </c>
      <c r="CE4" s="587">
        <v>2278197</v>
      </c>
      <c r="CF4" s="587">
        <v>2277575</v>
      </c>
      <c r="CG4" s="587">
        <v>2263110</v>
      </c>
      <c r="CH4" s="587">
        <v>2253831</v>
      </c>
      <c r="CI4" s="587">
        <v>2241894</v>
      </c>
      <c r="CJ4" s="587">
        <v>2232694</v>
      </c>
      <c r="CK4" s="587">
        <v>2233776</v>
      </c>
      <c r="CL4" s="587">
        <v>2225416</v>
      </c>
      <c r="CM4" s="587">
        <v>2220016</v>
      </c>
      <c r="CN4" s="587">
        <v>2222102</v>
      </c>
      <c r="CO4" s="587">
        <v>2254060</v>
      </c>
      <c r="CP4" s="587">
        <v>2279330</v>
      </c>
      <c r="CQ4" s="587">
        <v>2285762</v>
      </c>
      <c r="CR4" s="587">
        <v>2300364</v>
      </c>
      <c r="CS4" s="587">
        <v>2317897</v>
      </c>
      <c r="CT4" s="587">
        <v>2329926</v>
      </c>
      <c r="CU4" s="587">
        <v>2336079</v>
      </c>
      <c r="CV4" s="587">
        <v>2340997</v>
      </c>
      <c r="CW4" s="587">
        <v>2344891</v>
      </c>
      <c r="CX4" s="587">
        <v>2338251</v>
      </c>
      <c r="CY4" s="587">
        <v>2334826</v>
      </c>
      <c r="CZ4" s="587">
        <v>2336036</v>
      </c>
      <c r="DA4" s="587">
        <v>2330983</v>
      </c>
      <c r="DB4" s="587">
        <v>2328564</v>
      </c>
      <c r="DC4" s="587">
        <v>2325821</v>
      </c>
      <c r="DD4" s="587">
        <v>2325579</v>
      </c>
      <c r="DE4" s="587">
        <v>2327498</v>
      </c>
      <c r="DF4" s="587">
        <v>2332435</v>
      </c>
      <c r="DG4" s="587">
        <v>2338345</v>
      </c>
      <c r="DH4" s="587">
        <v>2341830</v>
      </c>
      <c r="DI4" s="587">
        <v>2347882</v>
      </c>
      <c r="DJ4" s="587">
        <v>2353039</v>
      </c>
      <c r="DK4" s="587">
        <v>2341386</v>
      </c>
      <c r="DL4" s="587">
        <v>2333615</v>
      </c>
      <c r="DM4" s="587">
        <v>2321254</v>
      </c>
      <c r="DN4" s="587">
        <v>2307694</v>
      </c>
      <c r="DO4" s="587">
        <v>2306143</v>
      </c>
      <c r="DP4" s="587">
        <v>2305154</v>
      </c>
      <c r="DQ4" s="587">
        <v>2294057</v>
      </c>
      <c r="DR4" s="587">
        <v>2284686</v>
      </c>
      <c r="DS4" s="740">
        <v>2290422</v>
      </c>
      <c r="DT4" s="741">
        <v>2294758</v>
      </c>
      <c r="DU4" s="587">
        <v>2407077</v>
      </c>
      <c r="DV4" s="587">
        <v>2430990</v>
      </c>
      <c r="DW4" s="587">
        <v>2473117</v>
      </c>
      <c r="DX4" s="587">
        <v>2524431</v>
      </c>
      <c r="DY4" s="587">
        <v>2540904</v>
      </c>
      <c r="DZ4" s="587">
        <v>2540655</v>
      </c>
      <c r="EA4" s="587">
        <v>2478543</v>
      </c>
      <c r="EB4" s="587">
        <v>2484416</v>
      </c>
      <c r="EC4" s="587">
        <v>2465967</v>
      </c>
      <c r="ED4" s="587">
        <v>2448044</v>
      </c>
      <c r="EE4" s="740">
        <v>2427993</v>
      </c>
      <c r="EF4" s="741">
        <v>2424400</v>
      </c>
      <c r="EG4" s="587">
        <v>2418815</v>
      </c>
      <c r="EH4" s="587">
        <v>2398449</v>
      </c>
      <c r="EI4" s="587">
        <v>2387961</v>
      </c>
      <c r="EJ4" s="587">
        <v>2379308</v>
      </c>
      <c r="EK4" s="587">
        <v>2377328</v>
      </c>
      <c r="EL4" s="587">
        <v>2374109</v>
      </c>
      <c r="EM4" s="587">
        <v>2370087</v>
      </c>
      <c r="EN4" s="587">
        <v>2453200</v>
      </c>
      <c r="EO4" s="797">
        <v>2445234</v>
      </c>
      <c r="EP4" s="797">
        <v>2441831</v>
      </c>
      <c r="EQ4" s="797">
        <f>'1. Población_Afiliada_Regimen'!D4</f>
        <v>2446658</v>
      </c>
      <c r="ER4" s="118">
        <f>EQ4-EP4</f>
        <v>4827</v>
      </c>
      <c r="ES4" s="98">
        <f>(ER4/EL4)*100</f>
        <v>0.20331838175921996</v>
      </c>
      <c r="ET4" s="118">
        <f>EQ4-EE4</f>
        <v>18665</v>
      </c>
      <c r="EU4" s="98">
        <f>ET4/EE4*100</f>
        <v>0.76874191976665496</v>
      </c>
      <c r="EV4" s="1"/>
      <c r="EW4" s="228" t="s">
        <v>744</v>
      </c>
    </row>
    <row r="5" spans="1:161" ht="19.5" customHeight="1" outlineLevel="1">
      <c r="A5" s="48" t="s">
        <v>290</v>
      </c>
      <c r="B5" s="45"/>
      <c r="C5" s="49" t="s">
        <v>290</v>
      </c>
      <c r="D5" s="50">
        <f t="shared" ref="D5:AH5" si="1">SUBTOTAL(9,D6:D11)</f>
        <v>63060</v>
      </c>
      <c r="E5" s="51">
        <f t="shared" si="1"/>
        <v>63250</v>
      </c>
      <c r="F5" s="51">
        <f t="shared" si="1"/>
        <v>63566</v>
      </c>
      <c r="G5" s="51">
        <f t="shared" si="1"/>
        <v>63315</v>
      </c>
      <c r="H5" s="51">
        <f t="shared" si="1"/>
        <v>62576</v>
      </c>
      <c r="I5" s="51">
        <f t="shared" si="1"/>
        <v>63358</v>
      </c>
      <c r="J5" s="51">
        <f t="shared" si="1"/>
        <v>62377</v>
      </c>
      <c r="K5" s="51">
        <f t="shared" si="1"/>
        <v>63308</v>
      </c>
      <c r="L5" s="51">
        <f t="shared" si="1"/>
        <v>61780</v>
      </c>
      <c r="M5" s="51">
        <f t="shared" si="1"/>
        <v>61972</v>
      </c>
      <c r="N5" s="51">
        <f t="shared" si="1"/>
        <v>62467</v>
      </c>
      <c r="O5" s="52">
        <f t="shared" si="1"/>
        <v>62912</v>
      </c>
      <c r="P5" s="50">
        <f t="shared" si="1"/>
        <v>62773</v>
      </c>
      <c r="Q5" s="51">
        <f t="shared" si="1"/>
        <v>62489</v>
      </c>
      <c r="R5" s="53">
        <f t="shared" si="1"/>
        <v>62774</v>
      </c>
      <c r="S5" s="51">
        <f t="shared" si="1"/>
        <v>60303</v>
      </c>
      <c r="T5" s="51">
        <f t="shared" si="1"/>
        <v>60080</v>
      </c>
      <c r="U5" s="51">
        <f t="shared" si="1"/>
        <v>60499</v>
      </c>
      <c r="V5" s="51">
        <f t="shared" si="1"/>
        <v>60963</v>
      </c>
      <c r="W5" s="51">
        <f t="shared" si="1"/>
        <v>61687</v>
      </c>
      <c r="X5" s="51">
        <f t="shared" si="1"/>
        <v>62422</v>
      </c>
      <c r="Y5" s="51">
        <f t="shared" si="1"/>
        <v>65384</v>
      </c>
      <c r="Z5" s="51">
        <f t="shared" si="1"/>
        <v>65039</v>
      </c>
      <c r="AA5" s="52">
        <f t="shared" si="1"/>
        <v>63885</v>
      </c>
      <c r="AB5" s="50">
        <f t="shared" si="1"/>
        <v>63579</v>
      </c>
      <c r="AC5" s="51">
        <f t="shared" si="1"/>
        <v>63752</v>
      </c>
      <c r="AD5" s="51">
        <f t="shared" si="1"/>
        <v>63516</v>
      </c>
      <c r="AE5" s="51">
        <f t="shared" si="1"/>
        <v>63563</v>
      </c>
      <c r="AF5" s="51">
        <f t="shared" si="1"/>
        <v>64092</v>
      </c>
      <c r="AG5" s="51">
        <f t="shared" si="1"/>
        <v>63446</v>
      </c>
      <c r="AH5" s="51">
        <f t="shared" si="1"/>
        <v>63104</v>
      </c>
      <c r="AI5" s="51">
        <v>62755</v>
      </c>
      <c r="AJ5" s="51">
        <v>62108</v>
      </c>
      <c r="AK5" s="51">
        <v>62845</v>
      </c>
      <c r="AL5" s="51">
        <v>62713</v>
      </c>
      <c r="AM5" s="52">
        <v>62936</v>
      </c>
      <c r="AN5" s="50">
        <v>62732</v>
      </c>
      <c r="AO5" s="51">
        <v>63304</v>
      </c>
      <c r="AP5" s="51">
        <f>SUM(AP6:AP11)</f>
        <v>63614</v>
      </c>
      <c r="AQ5" s="51">
        <f>SUM(AQ6:AQ11)</f>
        <v>63282</v>
      </c>
      <c r="AR5" s="51">
        <f>SUM(AR6:AR11)</f>
        <v>64332</v>
      </c>
      <c r="AS5" s="51">
        <v>64068</v>
      </c>
      <c r="AT5" s="51">
        <v>64305</v>
      </c>
      <c r="AU5" s="51">
        <v>64615</v>
      </c>
      <c r="AV5" s="51">
        <v>64075</v>
      </c>
      <c r="AW5" s="51">
        <v>64162</v>
      </c>
      <c r="AX5" s="51">
        <v>64016</v>
      </c>
      <c r="AY5" s="52">
        <v>64018</v>
      </c>
      <c r="AZ5" s="50">
        <v>64095</v>
      </c>
      <c r="BA5" s="51">
        <v>65068</v>
      </c>
      <c r="BB5" s="51">
        <v>64763</v>
      </c>
      <c r="BC5" s="51">
        <v>64808</v>
      </c>
      <c r="BD5" s="51">
        <v>66457</v>
      </c>
      <c r="BE5" s="51">
        <v>65329</v>
      </c>
      <c r="BF5" s="51">
        <v>66234</v>
      </c>
      <c r="BG5" s="51">
        <v>64814</v>
      </c>
      <c r="BH5" s="51">
        <v>64952</v>
      </c>
      <c r="BI5" s="51">
        <v>63795</v>
      </c>
      <c r="BJ5" s="51">
        <v>65858</v>
      </c>
      <c r="BK5" s="52">
        <v>66873</v>
      </c>
      <c r="BL5" s="50">
        <v>67051</v>
      </c>
      <c r="BM5" s="134">
        <v>68023</v>
      </c>
      <c r="BN5" s="134">
        <v>67695</v>
      </c>
      <c r="BO5" s="134">
        <v>67859</v>
      </c>
      <c r="BP5" s="134">
        <v>68379</v>
      </c>
      <c r="BQ5" s="134">
        <v>67907</v>
      </c>
      <c r="BR5" s="134">
        <v>65776</v>
      </c>
      <c r="BS5" s="134">
        <v>64374</v>
      </c>
      <c r="BT5" s="134">
        <v>64096</v>
      </c>
      <c r="BU5" s="134">
        <v>64164</v>
      </c>
      <c r="BV5" s="134">
        <v>64425</v>
      </c>
      <c r="BW5" s="52">
        <v>64758</v>
      </c>
      <c r="BX5" s="50">
        <v>63625</v>
      </c>
      <c r="BY5" s="134">
        <v>63163</v>
      </c>
      <c r="BZ5" s="134">
        <v>62675</v>
      </c>
      <c r="CA5" s="134">
        <v>61557</v>
      </c>
      <c r="CB5" s="134">
        <v>61034</v>
      </c>
      <c r="CC5" s="134">
        <v>60259</v>
      </c>
      <c r="CD5" s="134">
        <v>59638</v>
      </c>
      <c r="CE5" s="134">
        <v>59533</v>
      </c>
      <c r="CF5" s="134">
        <v>59318</v>
      </c>
      <c r="CG5" s="51">
        <v>58981</v>
      </c>
      <c r="CH5" s="51">
        <v>58706</v>
      </c>
      <c r="CI5" s="52">
        <v>58240</v>
      </c>
      <c r="CJ5" s="50">
        <v>57884</v>
      </c>
      <c r="CK5" s="51">
        <v>58050</v>
      </c>
      <c r="CL5" s="51">
        <v>57905</v>
      </c>
      <c r="CM5" s="51">
        <v>57829</v>
      </c>
      <c r="CN5" s="51">
        <v>58039</v>
      </c>
      <c r="CO5" s="51">
        <v>59000</v>
      </c>
      <c r="CP5" s="51">
        <v>59965</v>
      </c>
      <c r="CQ5" s="51">
        <v>60308</v>
      </c>
      <c r="CR5" s="51">
        <v>60420</v>
      </c>
      <c r="CS5" s="51">
        <v>60719</v>
      </c>
      <c r="CT5" s="51">
        <v>61184</v>
      </c>
      <c r="CU5" s="52">
        <v>61446</v>
      </c>
      <c r="CV5" s="50">
        <v>61335</v>
      </c>
      <c r="CW5" s="51">
        <v>61479</v>
      </c>
      <c r="CX5" s="51">
        <v>61189</v>
      </c>
      <c r="CY5" s="51">
        <v>61090</v>
      </c>
      <c r="CZ5" s="51">
        <v>62339</v>
      </c>
      <c r="DA5" s="51">
        <v>61982</v>
      </c>
      <c r="DB5" s="51">
        <v>61927</v>
      </c>
      <c r="DC5" s="51">
        <v>62011</v>
      </c>
      <c r="DD5" s="51">
        <v>61893</v>
      </c>
      <c r="DE5" s="51">
        <v>62407</v>
      </c>
      <c r="DF5" s="51">
        <v>63465</v>
      </c>
      <c r="DG5" s="52">
        <v>63304</v>
      </c>
      <c r="DH5" s="50">
        <v>63037</v>
      </c>
      <c r="DI5" s="51">
        <v>62799</v>
      </c>
      <c r="DJ5" s="51">
        <v>63199</v>
      </c>
      <c r="DK5" s="51">
        <v>62849</v>
      </c>
      <c r="DL5" s="51">
        <v>62327</v>
      </c>
      <c r="DM5" s="51">
        <v>61758</v>
      </c>
      <c r="DN5" s="51">
        <v>61072</v>
      </c>
      <c r="DO5" s="51">
        <v>60964</v>
      </c>
      <c r="DP5" s="51">
        <v>61212</v>
      </c>
      <c r="DQ5" s="51">
        <v>60660</v>
      </c>
      <c r="DR5" s="51">
        <v>60074</v>
      </c>
      <c r="DS5" s="54">
        <v>60778</v>
      </c>
      <c r="DT5" s="50">
        <v>60884</v>
      </c>
      <c r="DU5" s="51">
        <v>61903</v>
      </c>
      <c r="DV5" s="51">
        <v>62435</v>
      </c>
      <c r="DW5" s="51">
        <v>63114</v>
      </c>
      <c r="DX5" s="51">
        <v>64276</v>
      </c>
      <c r="DY5" s="51">
        <v>64469</v>
      </c>
      <c r="DZ5" s="51">
        <v>64869</v>
      </c>
      <c r="EA5" s="51">
        <v>63551</v>
      </c>
      <c r="EB5" s="51">
        <v>63543</v>
      </c>
      <c r="EC5" s="51">
        <v>63089</v>
      </c>
      <c r="ED5" s="51">
        <v>62583</v>
      </c>
      <c r="EE5" s="54">
        <v>61908</v>
      </c>
      <c r="EF5" s="50">
        <v>62004</v>
      </c>
      <c r="EG5" s="51">
        <v>61985</v>
      </c>
      <c r="EH5" s="51">
        <v>61455</v>
      </c>
      <c r="EI5" s="51">
        <v>61146</v>
      </c>
      <c r="EJ5" s="51">
        <v>60823</v>
      </c>
      <c r="EK5" s="51">
        <v>60608</v>
      </c>
      <c r="EL5" s="51">
        <v>60557</v>
      </c>
      <c r="EM5" s="51">
        <v>60471</v>
      </c>
      <c r="EN5" s="51">
        <v>60426</v>
      </c>
      <c r="EO5" s="798">
        <v>60138</v>
      </c>
      <c r="EP5" s="798">
        <v>60040</v>
      </c>
      <c r="EQ5" s="798">
        <f>'1. Población_Afiliada_Regimen'!D5</f>
        <v>59949</v>
      </c>
      <c r="ER5" s="118">
        <f t="shared" ref="ER5:ER68" si="2">EQ5-EP5</f>
        <v>-91</v>
      </c>
      <c r="ES5" s="98">
        <f t="shared" ref="ES5:ES68" si="3">(ER5/EL5)*100</f>
        <v>-0.15027164489654377</v>
      </c>
      <c r="ET5" s="118">
        <f t="shared" ref="ET5:ET68" si="4">EQ5-EE5</f>
        <v>-1959</v>
      </c>
      <c r="EU5" s="98">
        <f t="shared" ref="EU5:EU68" si="5">ET5/EE5*100</f>
        <v>-3.1643729404923437</v>
      </c>
      <c r="EV5" s="994" t="s">
        <v>745</v>
      </c>
      <c r="EW5" s="995"/>
      <c r="EZ5">
        <v>2016</v>
      </c>
      <c r="FA5">
        <v>2017</v>
      </c>
      <c r="FB5">
        <v>2018</v>
      </c>
      <c r="FC5">
        <v>2019</v>
      </c>
      <c r="FD5">
        <v>2020</v>
      </c>
      <c r="FE5">
        <v>2021</v>
      </c>
    </row>
    <row r="6" spans="1:161" ht="15" customHeight="1" outlineLevel="2">
      <c r="A6" s="421">
        <v>142</v>
      </c>
      <c r="B6" s="55" t="s">
        <v>290</v>
      </c>
      <c r="C6" s="392" t="s">
        <v>295</v>
      </c>
      <c r="D6" s="433">
        <v>3362</v>
      </c>
      <c r="E6" s="434">
        <v>3316</v>
      </c>
      <c r="F6" s="434">
        <v>3336</v>
      </c>
      <c r="G6" s="434">
        <v>3371</v>
      </c>
      <c r="H6" s="434">
        <v>3362</v>
      </c>
      <c r="I6" s="434">
        <v>3370</v>
      </c>
      <c r="J6" s="434">
        <v>3359</v>
      </c>
      <c r="K6" s="434">
        <v>3373</v>
      </c>
      <c r="L6" s="434">
        <v>3381</v>
      </c>
      <c r="M6" s="434">
        <v>3425</v>
      </c>
      <c r="N6" s="434">
        <v>3409</v>
      </c>
      <c r="O6" s="435">
        <v>3407</v>
      </c>
      <c r="P6" s="433">
        <v>3375</v>
      </c>
      <c r="Q6" s="434">
        <v>3272</v>
      </c>
      <c r="R6" s="436">
        <v>3241</v>
      </c>
      <c r="S6" s="434">
        <v>3195</v>
      </c>
      <c r="T6" s="434">
        <v>3155</v>
      </c>
      <c r="U6" s="434">
        <v>3162</v>
      </c>
      <c r="V6" s="434">
        <v>3205</v>
      </c>
      <c r="W6" s="434">
        <v>3244</v>
      </c>
      <c r="X6" s="434">
        <v>3234</v>
      </c>
      <c r="Y6" s="434">
        <v>3251</v>
      </c>
      <c r="Z6" s="434">
        <v>3233</v>
      </c>
      <c r="AA6" s="435">
        <v>3189</v>
      </c>
      <c r="AB6" s="433">
        <v>3177</v>
      </c>
      <c r="AC6" s="434">
        <v>3148</v>
      </c>
      <c r="AD6" s="434">
        <v>3144</v>
      </c>
      <c r="AE6" s="434">
        <v>3115</v>
      </c>
      <c r="AF6" s="434">
        <v>3039</v>
      </c>
      <c r="AG6" s="434">
        <v>3081</v>
      </c>
      <c r="AH6" s="434">
        <v>3098</v>
      </c>
      <c r="AI6" s="434">
        <v>3138</v>
      </c>
      <c r="AJ6" s="434">
        <v>3147</v>
      </c>
      <c r="AK6" s="434">
        <v>3144</v>
      </c>
      <c r="AL6" s="434">
        <v>3137</v>
      </c>
      <c r="AM6" s="435">
        <v>3232</v>
      </c>
      <c r="AN6" s="433">
        <v>3217</v>
      </c>
      <c r="AO6" s="434">
        <v>3228</v>
      </c>
      <c r="AP6" s="434">
        <v>3241</v>
      </c>
      <c r="AQ6" s="434">
        <v>3219</v>
      </c>
      <c r="AR6" s="434">
        <v>3292</v>
      </c>
      <c r="AS6" s="434">
        <v>3280</v>
      </c>
      <c r="AT6" s="434">
        <v>3285</v>
      </c>
      <c r="AU6" s="434">
        <v>3271</v>
      </c>
      <c r="AV6" s="434">
        <v>3255</v>
      </c>
      <c r="AW6" s="434">
        <v>3222</v>
      </c>
      <c r="AX6" s="434">
        <v>3240</v>
      </c>
      <c r="AY6" s="435">
        <v>3247</v>
      </c>
      <c r="AZ6" s="433">
        <v>3247</v>
      </c>
      <c r="BA6" s="434">
        <v>3315</v>
      </c>
      <c r="BB6" s="434">
        <v>3302</v>
      </c>
      <c r="BC6" s="434">
        <v>3285</v>
      </c>
      <c r="BD6" s="434">
        <v>3301</v>
      </c>
      <c r="BE6" s="434">
        <v>3260</v>
      </c>
      <c r="BF6" s="434">
        <v>3210</v>
      </c>
      <c r="BG6" s="434">
        <v>3192</v>
      </c>
      <c r="BH6" s="434">
        <v>3187</v>
      </c>
      <c r="BI6" s="434">
        <v>3142</v>
      </c>
      <c r="BJ6" s="434">
        <v>3151</v>
      </c>
      <c r="BK6" s="435">
        <v>3179</v>
      </c>
      <c r="BL6" s="433">
        <v>3183</v>
      </c>
      <c r="BM6" s="438">
        <v>3254</v>
      </c>
      <c r="BN6" s="438">
        <v>3236</v>
      </c>
      <c r="BO6" s="438">
        <v>3208</v>
      </c>
      <c r="BP6" s="438">
        <v>3237</v>
      </c>
      <c r="BQ6" s="438">
        <v>3191</v>
      </c>
      <c r="BR6" s="438">
        <v>3039</v>
      </c>
      <c r="BS6" s="438">
        <v>2993</v>
      </c>
      <c r="BT6" s="438">
        <v>2984</v>
      </c>
      <c r="BU6" s="438">
        <v>2999</v>
      </c>
      <c r="BV6" s="438">
        <v>3021</v>
      </c>
      <c r="BW6" s="435">
        <v>3047</v>
      </c>
      <c r="BX6" s="433">
        <v>3066</v>
      </c>
      <c r="BY6" s="438">
        <v>3028</v>
      </c>
      <c r="BZ6" s="438">
        <v>3028</v>
      </c>
      <c r="CA6" s="438">
        <v>2996</v>
      </c>
      <c r="CB6" s="438">
        <v>2978</v>
      </c>
      <c r="CC6" s="438">
        <v>2953</v>
      </c>
      <c r="CD6" s="438">
        <v>2946</v>
      </c>
      <c r="CE6" s="438">
        <v>2944</v>
      </c>
      <c r="CF6" s="438">
        <v>2928</v>
      </c>
      <c r="CG6" s="434">
        <v>2917</v>
      </c>
      <c r="CH6" s="434">
        <v>2914</v>
      </c>
      <c r="CI6" s="435">
        <v>2897</v>
      </c>
      <c r="CJ6" s="433">
        <v>2884</v>
      </c>
      <c r="CK6" s="434">
        <v>2897</v>
      </c>
      <c r="CL6" s="434">
        <v>2892</v>
      </c>
      <c r="CM6" s="434">
        <v>2886</v>
      </c>
      <c r="CN6" s="434">
        <v>2902</v>
      </c>
      <c r="CO6" s="434">
        <v>2925</v>
      </c>
      <c r="CP6" s="434">
        <v>2996</v>
      </c>
      <c r="CQ6" s="434">
        <v>2999</v>
      </c>
      <c r="CR6" s="434">
        <v>2998</v>
      </c>
      <c r="CS6" s="434">
        <v>3005</v>
      </c>
      <c r="CT6" s="434">
        <v>3041</v>
      </c>
      <c r="CU6" s="435">
        <v>3055</v>
      </c>
      <c r="CV6" s="433">
        <v>3068</v>
      </c>
      <c r="CW6" s="434">
        <v>3057</v>
      </c>
      <c r="CX6" s="434">
        <v>3051</v>
      </c>
      <c r="CY6" s="434">
        <v>3071</v>
      </c>
      <c r="CZ6" s="434">
        <v>3074</v>
      </c>
      <c r="DA6" s="434">
        <v>3051</v>
      </c>
      <c r="DB6" s="434">
        <v>3050</v>
      </c>
      <c r="DC6" s="434">
        <v>3033</v>
      </c>
      <c r="DD6" s="434">
        <v>3045</v>
      </c>
      <c r="DE6" s="434">
        <v>3022</v>
      </c>
      <c r="DF6" s="434">
        <v>3039</v>
      </c>
      <c r="DG6" s="435">
        <v>3027</v>
      </c>
      <c r="DH6" s="433">
        <v>3010</v>
      </c>
      <c r="DI6" s="434">
        <v>3002</v>
      </c>
      <c r="DJ6" s="434">
        <v>2989</v>
      </c>
      <c r="DK6" s="434">
        <v>2999</v>
      </c>
      <c r="DL6" s="434">
        <v>3015</v>
      </c>
      <c r="DM6" s="434">
        <v>2995</v>
      </c>
      <c r="DN6" s="434">
        <v>2970</v>
      </c>
      <c r="DO6" s="434">
        <v>2962</v>
      </c>
      <c r="DP6" s="434">
        <v>2996</v>
      </c>
      <c r="DQ6" s="434">
        <v>2977</v>
      </c>
      <c r="DR6" s="434">
        <v>2973</v>
      </c>
      <c r="DS6" s="437">
        <v>3025</v>
      </c>
      <c r="DT6" s="433">
        <v>3036</v>
      </c>
      <c r="DU6" s="434">
        <v>3010</v>
      </c>
      <c r="DV6" s="434">
        <v>3046</v>
      </c>
      <c r="DW6" s="434">
        <v>3065</v>
      </c>
      <c r="DX6" s="434">
        <v>3106</v>
      </c>
      <c r="DY6" s="434">
        <v>3102</v>
      </c>
      <c r="DZ6" s="434">
        <v>3102</v>
      </c>
      <c r="EA6" s="434">
        <v>3067</v>
      </c>
      <c r="EB6" s="434">
        <v>3085</v>
      </c>
      <c r="EC6" s="434">
        <v>3084</v>
      </c>
      <c r="ED6" s="434">
        <v>3054</v>
      </c>
      <c r="EE6" s="437">
        <v>3058</v>
      </c>
      <c r="EF6" s="433">
        <v>3072</v>
      </c>
      <c r="EG6" s="434">
        <v>3063</v>
      </c>
      <c r="EH6" s="434">
        <v>3037</v>
      </c>
      <c r="EI6" s="434">
        <v>3043</v>
      </c>
      <c r="EJ6" s="434">
        <v>3036</v>
      </c>
      <c r="EK6" s="434">
        <v>3030</v>
      </c>
      <c r="EL6" s="434">
        <v>3037</v>
      </c>
      <c r="EM6" s="434">
        <v>3038</v>
      </c>
      <c r="EN6" s="434">
        <v>3029</v>
      </c>
      <c r="EO6" s="799">
        <v>3020</v>
      </c>
      <c r="EP6" s="799">
        <v>3008</v>
      </c>
      <c r="EQ6" s="799">
        <f>'1. Población_Afiliada_Regimen'!D6</f>
        <v>2996</v>
      </c>
      <c r="ER6" s="118">
        <f t="shared" si="2"/>
        <v>-12</v>
      </c>
      <c r="ES6" s="98">
        <f t="shared" si="3"/>
        <v>-0.39512676983865663</v>
      </c>
      <c r="ET6" s="118">
        <f t="shared" si="4"/>
        <v>-62</v>
      </c>
      <c r="EU6" s="98">
        <f t="shared" si="5"/>
        <v>-2.0274689339437542</v>
      </c>
      <c r="EV6" s="1"/>
      <c r="EW6" s="816" t="s">
        <v>746</v>
      </c>
      <c r="EY6" s="263" t="s">
        <v>464</v>
      </c>
      <c r="EZ6" s="120">
        <v>2400310</v>
      </c>
      <c r="FA6" s="120">
        <v>2232694</v>
      </c>
      <c r="FB6" s="120">
        <v>2340997</v>
      </c>
      <c r="FC6" s="4">
        <v>2341830</v>
      </c>
      <c r="FD6" s="4">
        <v>2294758</v>
      </c>
      <c r="FE6" s="4">
        <v>2424400</v>
      </c>
    </row>
    <row r="7" spans="1:161" ht="18" customHeight="1" outlineLevel="2">
      <c r="A7" s="421">
        <v>425</v>
      </c>
      <c r="B7" s="55" t="s">
        <v>290</v>
      </c>
      <c r="C7" s="392" t="s">
        <v>296</v>
      </c>
      <c r="D7" s="433">
        <v>6087</v>
      </c>
      <c r="E7" s="434">
        <v>6135</v>
      </c>
      <c r="F7" s="434">
        <v>6146</v>
      </c>
      <c r="G7" s="434">
        <v>6139</v>
      </c>
      <c r="H7" s="434">
        <v>6098</v>
      </c>
      <c r="I7" s="434">
        <v>6130</v>
      </c>
      <c r="J7" s="434">
        <v>6057</v>
      </c>
      <c r="K7" s="434">
        <v>6096</v>
      </c>
      <c r="L7" s="434">
        <v>6031</v>
      </c>
      <c r="M7" s="434">
        <v>6138</v>
      </c>
      <c r="N7" s="434">
        <v>6137</v>
      </c>
      <c r="O7" s="435">
        <v>6177</v>
      </c>
      <c r="P7" s="433">
        <v>6224</v>
      </c>
      <c r="Q7" s="434">
        <v>6224</v>
      </c>
      <c r="R7" s="436">
        <v>6201</v>
      </c>
      <c r="S7" s="434">
        <v>6248</v>
      </c>
      <c r="T7" s="434">
        <v>3945</v>
      </c>
      <c r="U7" s="434">
        <v>4013</v>
      </c>
      <c r="V7" s="434">
        <v>4093</v>
      </c>
      <c r="W7" s="434">
        <v>4149</v>
      </c>
      <c r="X7" s="434">
        <v>4224</v>
      </c>
      <c r="Y7" s="434">
        <v>6457</v>
      </c>
      <c r="Z7" s="434">
        <v>6465</v>
      </c>
      <c r="AA7" s="435">
        <v>6421</v>
      </c>
      <c r="AB7" s="433">
        <v>6146</v>
      </c>
      <c r="AC7" s="434">
        <v>6430</v>
      </c>
      <c r="AD7" s="434">
        <v>6409</v>
      </c>
      <c r="AE7" s="434">
        <v>6399</v>
      </c>
      <c r="AF7" s="434">
        <v>6491</v>
      </c>
      <c r="AG7" s="434">
        <v>6388</v>
      </c>
      <c r="AH7" s="434">
        <v>6309</v>
      </c>
      <c r="AI7" s="434">
        <v>6310</v>
      </c>
      <c r="AJ7" s="434">
        <v>6281</v>
      </c>
      <c r="AK7" s="434">
        <v>6302</v>
      </c>
      <c r="AL7" s="434">
        <v>6293</v>
      </c>
      <c r="AM7" s="435">
        <v>6300</v>
      </c>
      <c r="AN7" s="433">
        <v>6320</v>
      </c>
      <c r="AO7" s="434">
        <v>6316</v>
      </c>
      <c r="AP7" s="434">
        <v>6445</v>
      </c>
      <c r="AQ7" s="434">
        <v>6324</v>
      </c>
      <c r="AR7" s="434">
        <v>6420</v>
      </c>
      <c r="AS7" s="434">
        <v>6414</v>
      </c>
      <c r="AT7" s="434">
        <v>6420</v>
      </c>
      <c r="AU7" s="434">
        <v>6484</v>
      </c>
      <c r="AV7" s="434">
        <v>6465</v>
      </c>
      <c r="AW7" s="434">
        <v>6507</v>
      </c>
      <c r="AX7" s="434">
        <v>6542</v>
      </c>
      <c r="AY7" s="435">
        <v>6587</v>
      </c>
      <c r="AZ7" s="433">
        <v>6623</v>
      </c>
      <c r="BA7" s="434">
        <v>6686</v>
      </c>
      <c r="BB7" s="434">
        <v>6660</v>
      </c>
      <c r="BC7" s="434">
        <v>6674</v>
      </c>
      <c r="BD7" s="434">
        <v>6685</v>
      </c>
      <c r="BE7" s="434">
        <v>6617</v>
      </c>
      <c r="BF7" s="434">
        <v>6573</v>
      </c>
      <c r="BG7" s="434">
        <v>6415</v>
      </c>
      <c r="BH7" s="434">
        <v>6417</v>
      </c>
      <c r="BI7" s="434">
        <v>6283</v>
      </c>
      <c r="BJ7" s="434">
        <v>6319</v>
      </c>
      <c r="BK7" s="435">
        <v>6352</v>
      </c>
      <c r="BL7" s="433">
        <v>6348</v>
      </c>
      <c r="BM7" s="438">
        <v>6414</v>
      </c>
      <c r="BN7" s="438">
        <v>6393</v>
      </c>
      <c r="BO7" s="438">
        <v>6373</v>
      </c>
      <c r="BP7" s="438">
        <v>6388</v>
      </c>
      <c r="BQ7" s="438">
        <v>6368</v>
      </c>
      <c r="BR7" s="438">
        <v>6128</v>
      </c>
      <c r="BS7" s="438">
        <v>6047</v>
      </c>
      <c r="BT7" s="438">
        <v>6023</v>
      </c>
      <c r="BU7" s="438">
        <v>5988</v>
      </c>
      <c r="BV7" s="438">
        <v>6050</v>
      </c>
      <c r="BW7" s="435">
        <v>6064</v>
      </c>
      <c r="BX7" s="433">
        <v>6100</v>
      </c>
      <c r="BY7" s="438">
        <v>6027</v>
      </c>
      <c r="BZ7" s="438">
        <v>5957</v>
      </c>
      <c r="CA7" s="438">
        <v>5826</v>
      </c>
      <c r="CB7" s="438">
        <v>5774</v>
      </c>
      <c r="CC7" s="438">
        <v>5713</v>
      </c>
      <c r="CD7" s="438">
        <v>5641</v>
      </c>
      <c r="CE7" s="438">
        <v>5631</v>
      </c>
      <c r="CF7" s="438">
        <v>5592</v>
      </c>
      <c r="CG7" s="434">
        <v>5536</v>
      </c>
      <c r="CH7" s="434">
        <v>5518</v>
      </c>
      <c r="CI7" s="435">
        <v>5520</v>
      </c>
      <c r="CJ7" s="433">
        <v>5517</v>
      </c>
      <c r="CK7" s="434">
        <v>5566</v>
      </c>
      <c r="CL7" s="434">
        <v>5603</v>
      </c>
      <c r="CM7" s="434">
        <v>5632</v>
      </c>
      <c r="CN7" s="434">
        <v>5683</v>
      </c>
      <c r="CO7" s="434">
        <v>5830</v>
      </c>
      <c r="CP7" s="434">
        <v>6096</v>
      </c>
      <c r="CQ7" s="434">
        <v>6055</v>
      </c>
      <c r="CR7" s="434">
        <v>6063</v>
      </c>
      <c r="CS7" s="434">
        <v>6095</v>
      </c>
      <c r="CT7" s="434">
        <v>6131</v>
      </c>
      <c r="CU7" s="435">
        <v>6167</v>
      </c>
      <c r="CV7" s="433">
        <v>6168</v>
      </c>
      <c r="CW7" s="434">
        <v>6140</v>
      </c>
      <c r="CX7" s="434">
        <v>6122</v>
      </c>
      <c r="CY7" s="434">
        <v>6075</v>
      </c>
      <c r="CZ7" s="434">
        <v>6431</v>
      </c>
      <c r="DA7" s="434">
        <v>6312</v>
      </c>
      <c r="DB7" s="434">
        <v>6260</v>
      </c>
      <c r="DC7" s="434">
        <v>6230</v>
      </c>
      <c r="DD7" s="434">
        <v>6165</v>
      </c>
      <c r="DE7" s="434">
        <v>6131</v>
      </c>
      <c r="DF7" s="434">
        <v>6125</v>
      </c>
      <c r="DG7" s="435">
        <v>6117</v>
      </c>
      <c r="DH7" s="433">
        <v>6054</v>
      </c>
      <c r="DI7" s="434">
        <v>5985</v>
      </c>
      <c r="DJ7" s="434">
        <v>5928</v>
      </c>
      <c r="DK7" s="434">
        <v>5944</v>
      </c>
      <c r="DL7" s="434">
        <v>5915</v>
      </c>
      <c r="DM7" s="434">
        <v>5853</v>
      </c>
      <c r="DN7" s="434">
        <v>5819</v>
      </c>
      <c r="DO7" s="434">
        <v>5793</v>
      </c>
      <c r="DP7" s="434">
        <v>5797</v>
      </c>
      <c r="DQ7" s="434">
        <v>5768</v>
      </c>
      <c r="DR7" s="434">
        <v>5746</v>
      </c>
      <c r="DS7" s="437">
        <v>5797</v>
      </c>
      <c r="DT7" s="433">
        <v>5856</v>
      </c>
      <c r="DU7" s="434">
        <v>5915</v>
      </c>
      <c r="DV7" s="434">
        <v>5884</v>
      </c>
      <c r="DW7" s="434">
        <v>5941</v>
      </c>
      <c r="DX7" s="434">
        <v>6020</v>
      </c>
      <c r="DY7" s="434">
        <v>6032</v>
      </c>
      <c r="DZ7" s="434">
        <v>6020</v>
      </c>
      <c r="EA7" s="434">
        <v>5918</v>
      </c>
      <c r="EB7" s="434">
        <v>5924</v>
      </c>
      <c r="EC7" s="434">
        <v>5924</v>
      </c>
      <c r="ED7" s="434">
        <v>5914</v>
      </c>
      <c r="EE7" s="437">
        <v>5851</v>
      </c>
      <c r="EF7" s="433">
        <v>5841</v>
      </c>
      <c r="EG7" s="434">
        <v>5814</v>
      </c>
      <c r="EH7" s="434">
        <v>5789</v>
      </c>
      <c r="EI7" s="434">
        <v>5762</v>
      </c>
      <c r="EJ7" s="434">
        <v>5755</v>
      </c>
      <c r="EK7" s="434">
        <v>5742</v>
      </c>
      <c r="EL7" s="434">
        <v>5751</v>
      </c>
      <c r="EM7" s="434">
        <v>5749</v>
      </c>
      <c r="EN7" s="434">
        <v>5733</v>
      </c>
      <c r="EO7" s="799">
        <v>5750</v>
      </c>
      <c r="EP7" s="799">
        <v>5743</v>
      </c>
      <c r="EQ7" s="799">
        <f>'1. Población_Afiliada_Regimen'!D7</f>
        <v>5715</v>
      </c>
      <c r="ER7" s="118">
        <f t="shared" si="2"/>
        <v>-28</v>
      </c>
      <c r="ES7" s="98">
        <f t="shared" si="3"/>
        <v>-0.48687184837419584</v>
      </c>
      <c r="ET7" s="118">
        <f t="shared" si="4"/>
        <v>-136</v>
      </c>
      <c r="EU7" s="98">
        <f t="shared" si="5"/>
        <v>-2.3243889933344728</v>
      </c>
      <c r="EV7" s="1"/>
      <c r="EW7" s="816" t="s">
        <v>747</v>
      </c>
      <c r="EY7" s="119" t="s">
        <v>466</v>
      </c>
      <c r="EZ7" s="120">
        <v>2386642</v>
      </c>
      <c r="FA7" s="120">
        <v>2233776</v>
      </c>
      <c r="FB7" s="120">
        <v>2344891</v>
      </c>
      <c r="FC7" s="4">
        <v>2347882</v>
      </c>
      <c r="FD7" s="4">
        <v>2407077</v>
      </c>
      <c r="FE7" s="4">
        <v>2418815</v>
      </c>
    </row>
    <row r="8" spans="1:161" ht="15" customHeight="1" outlineLevel="2">
      <c r="A8" s="421">
        <v>579</v>
      </c>
      <c r="B8" s="55" t="s">
        <v>290</v>
      </c>
      <c r="C8" s="392" t="s">
        <v>297</v>
      </c>
      <c r="D8" s="433">
        <v>25991</v>
      </c>
      <c r="E8" s="434">
        <v>26163</v>
      </c>
      <c r="F8" s="434">
        <v>26063</v>
      </c>
      <c r="G8" s="434">
        <v>26032</v>
      </c>
      <c r="H8" s="434">
        <v>25856</v>
      </c>
      <c r="I8" s="434">
        <v>26031</v>
      </c>
      <c r="J8" s="434">
        <v>25615</v>
      </c>
      <c r="K8" s="434">
        <v>26038</v>
      </c>
      <c r="L8" s="434">
        <v>25367</v>
      </c>
      <c r="M8" s="434">
        <v>25488</v>
      </c>
      <c r="N8" s="434">
        <v>25589</v>
      </c>
      <c r="O8" s="435">
        <v>25788</v>
      </c>
      <c r="P8" s="433">
        <v>25660</v>
      </c>
      <c r="Q8" s="434">
        <v>25646</v>
      </c>
      <c r="R8" s="436">
        <v>25813</v>
      </c>
      <c r="S8" s="434">
        <v>25100</v>
      </c>
      <c r="T8" s="434">
        <v>25492</v>
      </c>
      <c r="U8" s="434">
        <v>25635</v>
      </c>
      <c r="V8" s="434">
        <v>26081</v>
      </c>
      <c r="W8" s="434">
        <v>26486</v>
      </c>
      <c r="X8" s="434">
        <v>26690</v>
      </c>
      <c r="Y8" s="434">
        <v>26884</v>
      </c>
      <c r="Z8" s="434">
        <v>26773</v>
      </c>
      <c r="AA8" s="435">
        <v>26156</v>
      </c>
      <c r="AB8" s="433">
        <v>26050</v>
      </c>
      <c r="AC8" s="434">
        <v>25910</v>
      </c>
      <c r="AD8" s="434">
        <v>25672</v>
      </c>
      <c r="AE8" s="434">
        <v>25509</v>
      </c>
      <c r="AF8" s="434">
        <v>25843</v>
      </c>
      <c r="AG8" s="434">
        <v>25564</v>
      </c>
      <c r="AH8" s="434">
        <v>25534</v>
      </c>
      <c r="AI8" s="434">
        <v>25425</v>
      </c>
      <c r="AJ8" s="434">
        <v>25079</v>
      </c>
      <c r="AK8" s="434">
        <v>25281</v>
      </c>
      <c r="AL8" s="434">
        <v>25166</v>
      </c>
      <c r="AM8" s="435">
        <v>25341</v>
      </c>
      <c r="AN8" s="433">
        <v>25238</v>
      </c>
      <c r="AO8" s="434">
        <v>25127</v>
      </c>
      <c r="AP8" s="434">
        <v>25114</v>
      </c>
      <c r="AQ8" s="434">
        <v>24906</v>
      </c>
      <c r="AR8" s="434">
        <v>25408</v>
      </c>
      <c r="AS8" s="434">
        <v>25292</v>
      </c>
      <c r="AT8" s="434">
        <v>25375</v>
      </c>
      <c r="AU8" s="434">
        <v>25501</v>
      </c>
      <c r="AV8" s="434">
        <v>25449</v>
      </c>
      <c r="AW8" s="434">
        <v>25652</v>
      </c>
      <c r="AX8" s="434">
        <v>25631</v>
      </c>
      <c r="AY8" s="435">
        <v>25712</v>
      </c>
      <c r="AZ8" s="433">
        <v>25947</v>
      </c>
      <c r="BA8" s="434">
        <v>26339</v>
      </c>
      <c r="BB8" s="434">
        <v>26118</v>
      </c>
      <c r="BC8" s="434">
        <v>26110</v>
      </c>
      <c r="BD8" s="434">
        <v>27690</v>
      </c>
      <c r="BE8" s="434">
        <v>26994</v>
      </c>
      <c r="BF8" s="434">
        <v>28080</v>
      </c>
      <c r="BG8" s="434">
        <v>27342</v>
      </c>
      <c r="BH8" s="434">
        <v>27434</v>
      </c>
      <c r="BI8" s="434">
        <v>26965</v>
      </c>
      <c r="BJ8" s="434">
        <v>27504</v>
      </c>
      <c r="BK8" s="435">
        <v>28246</v>
      </c>
      <c r="BL8" s="433">
        <v>28498</v>
      </c>
      <c r="BM8" s="438">
        <v>29108</v>
      </c>
      <c r="BN8" s="438">
        <v>28948</v>
      </c>
      <c r="BO8" s="438">
        <v>29028</v>
      </c>
      <c r="BP8" s="438">
        <v>29321</v>
      </c>
      <c r="BQ8" s="438">
        <v>29052</v>
      </c>
      <c r="BR8" s="438">
        <v>28132</v>
      </c>
      <c r="BS8" s="438">
        <v>27160</v>
      </c>
      <c r="BT8" s="438">
        <v>27015</v>
      </c>
      <c r="BU8" s="438">
        <v>27053</v>
      </c>
      <c r="BV8" s="438">
        <v>27311</v>
      </c>
      <c r="BW8" s="435">
        <v>27382</v>
      </c>
      <c r="BX8" s="433">
        <v>27281</v>
      </c>
      <c r="BY8" s="438">
        <v>27096</v>
      </c>
      <c r="BZ8" s="438">
        <v>26787</v>
      </c>
      <c r="CA8" s="438">
        <v>26140</v>
      </c>
      <c r="CB8" s="438">
        <v>25878</v>
      </c>
      <c r="CC8" s="438">
        <v>25506</v>
      </c>
      <c r="CD8" s="438">
        <v>25113</v>
      </c>
      <c r="CE8" s="438">
        <v>25036</v>
      </c>
      <c r="CF8" s="438">
        <v>24932</v>
      </c>
      <c r="CG8" s="434">
        <v>24658</v>
      </c>
      <c r="CH8" s="434">
        <v>24447</v>
      </c>
      <c r="CI8" s="435">
        <v>24312</v>
      </c>
      <c r="CJ8" s="433">
        <v>24171</v>
      </c>
      <c r="CK8" s="434">
        <v>24211</v>
      </c>
      <c r="CL8" s="434">
        <v>24160</v>
      </c>
      <c r="CM8" s="434">
        <v>24128</v>
      </c>
      <c r="CN8" s="434">
        <v>24186</v>
      </c>
      <c r="CO8" s="434">
        <v>24546</v>
      </c>
      <c r="CP8" s="434">
        <v>24948</v>
      </c>
      <c r="CQ8" s="434">
        <v>25165</v>
      </c>
      <c r="CR8" s="434">
        <v>25404</v>
      </c>
      <c r="CS8" s="434">
        <v>25622</v>
      </c>
      <c r="CT8" s="434">
        <v>25652</v>
      </c>
      <c r="CU8" s="435">
        <v>25766</v>
      </c>
      <c r="CV8" s="433">
        <v>25727</v>
      </c>
      <c r="CW8" s="434">
        <v>25949</v>
      </c>
      <c r="CX8" s="434">
        <v>25809</v>
      </c>
      <c r="CY8" s="434">
        <v>25714</v>
      </c>
      <c r="CZ8" s="434">
        <v>26052</v>
      </c>
      <c r="DA8" s="434">
        <v>26047</v>
      </c>
      <c r="DB8" s="434">
        <v>26033</v>
      </c>
      <c r="DC8" s="434">
        <v>26336</v>
      </c>
      <c r="DD8" s="434">
        <v>26200</v>
      </c>
      <c r="DE8" s="434">
        <v>26817</v>
      </c>
      <c r="DF8" s="434">
        <v>27314</v>
      </c>
      <c r="DG8" s="435">
        <v>27241</v>
      </c>
      <c r="DH8" s="433">
        <v>27201</v>
      </c>
      <c r="DI8" s="434">
        <v>27175</v>
      </c>
      <c r="DJ8" s="434">
        <v>27566</v>
      </c>
      <c r="DK8" s="434">
        <v>27334</v>
      </c>
      <c r="DL8" s="434">
        <v>27000</v>
      </c>
      <c r="DM8" s="434">
        <v>26775</v>
      </c>
      <c r="DN8" s="434">
        <v>26484</v>
      </c>
      <c r="DO8" s="434">
        <v>26470</v>
      </c>
      <c r="DP8" s="434">
        <v>26482</v>
      </c>
      <c r="DQ8" s="434">
        <v>26182</v>
      </c>
      <c r="DR8" s="434">
        <v>25832</v>
      </c>
      <c r="DS8" s="437">
        <v>25879</v>
      </c>
      <c r="DT8" s="433">
        <v>25753</v>
      </c>
      <c r="DU8" s="434">
        <v>26287</v>
      </c>
      <c r="DV8" s="434">
        <v>26685</v>
      </c>
      <c r="DW8" s="434">
        <v>27151</v>
      </c>
      <c r="DX8" s="434">
        <v>27710</v>
      </c>
      <c r="DY8" s="434">
        <v>27789</v>
      </c>
      <c r="DZ8" s="434">
        <v>27781</v>
      </c>
      <c r="EA8" s="434">
        <v>27113</v>
      </c>
      <c r="EB8" s="434">
        <v>27148</v>
      </c>
      <c r="EC8" s="434">
        <v>26788</v>
      </c>
      <c r="ED8" s="434">
        <v>26540</v>
      </c>
      <c r="EE8" s="437">
        <v>26128</v>
      </c>
      <c r="EF8" s="433">
        <v>25976</v>
      </c>
      <c r="EG8" s="434">
        <v>25985</v>
      </c>
      <c r="EH8" s="434">
        <v>25701</v>
      </c>
      <c r="EI8" s="434">
        <v>25477</v>
      </c>
      <c r="EJ8" s="434">
        <v>25298</v>
      </c>
      <c r="EK8" s="434">
        <v>25113</v>
      </c>
      <c r="EL8" s="434">
        <v>25100</v>
      </c>
      <c r="EM8" s="434">
        <v>25082</v>
      </c>
      <c r="EN8" s="434">
        <v>25169</v>
      </c>
      <c r="EO8" s="799">
        <v>24982</v>
      </c>
      <c r="EP8" s="799">
        <v>24866</v>
      </c>
      <c r="EQ8" s="799">
        <f>'1. Población_Afiliada_Regimen'!D8</f>
        <v>24771</v>
      </c>
      <c r="ER8" s="118">
        <f t="shared" si="2"/>
        <v>-95</v>
      </c>
      <c r="ES8" s="98">
        <f t="shared" si="3"/>
        <v>-0.37848605577689243</v>
      </c>
      <c r="ET8" s="118">
        <f t="shared" si="4"/>
        <v>-1357</v>
      </c>
      <c r="EU8" s="98">
        <f t="shared" si="5"/>
        <v>-5.193661971830986</v>
      </c>
      <c r="EV8" s="1"/>
      <c r="EW8" s="816" t="s">
        <v>748</v>
      </c>
      <c r="EY8" s="263" t="s">
        <v>467</v>
      </c>
      <c r="EZ8" s="120">
        <v>2350320</v>
      </c>
      <c r="FA8" s="120">
        <v>2225416</v>
      </c>
      <c r="FB8" s="120">
        <v>2338251</v>
      </c>
      <c r="FC8" s="4">
        <v>2353039</v>
      </c>
      <c r="FD8" s="4">
        <v>2430990</v>
      </c>
      <c r="FE8" s="4">
        <v>2398449</v>
      </c>
    </row>
    <row r="9" spans="1:161" ht="15" customHeight="1" outlineLevel="2">
      <c r="A9" s="421">
        <v>585</v>
      </c>
      <c r="B9" s="55" t="s">
        <v>290</v>
      </c>
      <c r="C9" s="392" t="s">
        <v>298</v>
      </c>
      <c r="D9" s="433">
        <v>8431</v>
      </c>
      <c r="E9" s="434">
        <v>8485</v>
      </c>
      <c r="F9" s="434">
        <v>8430</v>
      </c>
      <c r="G9" s="434">
        <v>8330</v>
      </c>
      <c r="H9" s="434">
        <v>8283</v>
      </c>
      <c r="I9" s="434">
        <v>8386</v>
      </c>
      <c r="J9" s="434">
        <v>8232</v>
      </c>
      <c r="K9" s="434">
        <v>8364</v>
      </c>
      <c r="L9" s="434">
        <v>8121</v>
      </c>
      <c r="M9" s="434">
        <v>8039</v>
      </c>
      <c r="N9" s="434">
        <v>8077</v>
      </c>
      <c r="O9" s="435">
        <v>8090</v>
      </c>
      <c r="P9" s="433">
        <v>8069</v>
      </c>
      <c r="Q9" s="434">
        <v>8059</v>
      </c>
      <c r="R9" s="436">
        <v>8017</v>
      </c>
      <c r="S9" s="434">
        <v>6887</v>
      </c>
      <c r="T9" s="434">
        <v>7401</v>
      </c>
      <c r="U9" s="434">
        <v>7568</v>
      </c>
      <c r="V9" s="434">
        <v>7548</v>
      </c>
      <c r="W9" s="434">
        <v>7964</v>
      </c>
      <c r="X9" s="434">
        <v>8110</v>
      </c>
      <c r="Y9" s="434">
        <v>8211</v>
      </c>
      <c r="Z9" s="434">
        <v>8144</v>
      </c>
      <c r="AA9" s="435">
        <v>7950</v>
      </c>
      <c r="AB9" s="433">
        <v>8028</v>
      </c>
      <c r="AC9" s="434">
        <v>8072</v>
      </c>
      <c r="AD9" s="434">
        <v>8055</v>
      </c>
      <c r="AE9" s="434">
        <v>8012</v>
      </c>
      <c r="AF9" s="434">
        <v>8057</v>
      </c>
      <c r="AG9" s="434">
        <v>7894</v>
      </c>
      <c r="AH9" s="434">
        <v>7819</v>
      </c>
      <c r="AI9" s="434">
        <v>7819</v>
      </c>
      <c r="AJ9" s="434">
        <v>7836</v>
      </c>
      <c r="AK9" s="434">
        <v>7978</v>
      </c>
      <c r="AL9" s="434">
        <v>7921</v>
      </c>
      <c r="AM9" s="435">
        <v>7951</v>
      </c>
      <c r="AN9" s="433">
        <v>7912</v>
      </c>
      <c r="AO9" s="434">
        <v>8218</v>
      </c>
      <c r="AP9" s="434">
        <v>8201</v>
      </c>
      <c r="AQ9" s="434">
        <v>8226</v>
      </c>
      <c r="AR9" s="434">
        <v>8387</v>
      </c>
      <c r="AS9" s="434">
        <v>8342</v>
      </c>
      <c r="AT9" s="434">
        <v>8395</v>
      </c>
      <c r="AU9" s="434">
        <v>8458</v>
      </c>
      <c r="AV9" s="434">
        <v>8300</v>
      </c>
      <c r="AW9" s="434">
        <v>8350</v>
      </c>
      <c r="AX9" s="434">
        <v>8312</v>
      </c>
      <c r="AY9" s="435">
        <v>8279</v>
      </c>
      <c r="AZ9" s="433">
        <v>8288</v>
      </c>
      <c r="BA9" s="434">
        <v>8301</v>
      </c>
      <c r="BB9" s="434">
        <v>8227</v>
      </c>
      <c r="BC9" s="434">
        <v>8301</v>
      </c>
      <c r="BD9" s="434">
        <v>8337</v>
      </c>
      <c r="BE9" s="434">
        <v>8254</v>
      </c>
      <c r="BF9" s="434">
        <v>8211</v>
      </c>
      <c r="BG9" s="434">
        <v>8031</v>
      </c>
      <c r="BH9" s="434">
        <v>8108</v>
      </c>
      <c r="BI9" s="434">
        <v>8010</v>
      </c>
      <c r="BJ9" s="434">
        <v>8051</v>
      </c>
      <c r="BK9" s="435">
        <v>8109</v>
      </c>
      <c r="BL9" s="433">
        <v>8097</v>
      </c>
      <c r="BM9" s="438">
        <v>8181</v>
      </c>
      <c r="BN9" s="438">
        <v>8148</v>
      </c>
      <c r="BO9" s="438">
        <v>8124</v>
      </c>
      <c r="BP9" s="438">
        <v>8129</v>
      </c>
      <c r="BQ9" s="438">
        <v>8074</v>
      </c>
      <c r="BR9" s="438">
        <v>7849</v>
      </c>
      <c r="BS9" s="438">
        <v>7789</v>
      </c>
      <c r="BT9" s="438">
        <v>7772</v>
      </c>
      <c r="BU9" s="438">
        <v>7799</v>
      </c>
      <c r="BV9" s="438">
        <v>7826</v>
      </c>
      <c r="BW9" s="435">
        <v>7828</v>
      </c>
      <c r="BX9" s="433">
        <v>7830</v>
      </c>
      <c r="BY9" s="438">
        <v>7749</v>
      </c>
      <c r="BZ9" s="438">
        <v>7700</v>
      </c>
      <c r="CA9" s="438">
        <v>7619</v>
      </c>
      <c r="CB9" s="438">
        <v>7557</v>
      </c>
      <c r="CC9" s="438">
        <v>7396</v>
      </c>
      <c r="CD9" s="438">
        <v>7385</v>
      </c>
      <c r="CE9" s="438">
        <v>7369</v>
      </c>
      <c r="CF9" s="438">
        <v>7359</v>
      </c>
      <c r="CG9" s="434">
        <v>7320</v>
      </c>
      <c r="CH9" s="434">
        <v>7321</v>
      </c>
      <c r="CI9" s="435">
        <v>7298</v>
      </c>
      <c r="CJ9" s="433">
        <v>7227</v>
      </c>
      <c r="CK9" s="434">
        <v>7215</v>
      </c>
      <c r="CL9" s="434">
        <v>7198</v>
      </c>
      <c r="CM9" s="434">
        <v>7153</v>
      </c>
      <c r="CN9" s="434">
        <v>7184</v>
      </c>
      <c r="CO9" s="434">
        <v>7240</v>
      </c>
      <c r="CP9" s="434">
        <v>7340</v>
      </c>
      <c r="CQ9" s="434">
        <v>7394</v>
      </c>
      <c r="CR9" s="434">
        <v>7291</v>
      </c>
      <c r="CS9" s="434">
        <v>7234</v>
      </c>
      <c r="CT9" s="434">
        <v>7328</v>
      </c>
      <c r="CU9" s="435">
        <v>7359</v>
      </c>
      <c r="CV9" s="433">
        <v>7354</v>
      </c>
      <c r="CW9" s="434">
        <v>7377</v>
      </c>
      <c r="CX9" s="434">
        <v>7340</v>
      </c>
      <c r="CY9" s="434">
        <v>7377</v>
      </c>
      <c r="CZ9" s="434">
        <v>7392</v>
      </c>
      <c r="DA9" s="434">
        <v>7326</v>
      </c>
      <c r="DB9" s="434">
        <v>7372</v>
      </c>
      <c r="DC9" s="434">
        <v>7384</v>
      </c>
      <c r="DD9" s="434">
        <v>7385</v>
      </c>
      <c r="DE9" s="434">
        <v>7385</v>
      </c>
      <c r="DF9" s="434">
        <v>7405</v>
      </c>
      <c r="DG9" s="435">
        <v>7413</v>
      </c>
      <c r="DH9" s="433">
        <v>7389</v>
      </c>
      <c r="DI9" s="434">
        <v>7341</v>
      </c>
      <c r="DJ9" s="434">
        <v>7397</v>
      </c>
      <c r="DK9" s="434">
        <v>7386</v>
      </c>
      <c r="DL9" s="434">
        <v>7278</v>
      </c>
      <c r="DM9" s="434">
        <v>7196</v>
      </c>
      <c r="DN9" s="434">
        <v>7080</v>
      </c>
      <c r="DO9" s="434">
        <v>7013</v>
      </c>
      <c r="DP9" s="434">
        <v>7026</v>
      </c>
      <c r="DQ9" s="434">
        <v>6967</v>
      </c>
      <c r="DR9" s="434">
        <v>6921</v>
      </c>
      <c r="DS9" s="437">
        <v>7050</v>
      </c>
      <c r="DT9" s="433">
        <v>7065</v>
      </c>
      <c r="DU9" s="434">
        <v>7186</v>
      </c>
      <c r="DV9" s="434">
        <v>7243</v>
      </c>
      <c r="DW9" s="434">
        <v>7295</v>
      </c>
      <c r="DX9" s="434">
        <v>7457</v>
      </c>
      <c r="DY9" s="434">
        <v>7534</v>
      </c>
      <c r="DZ9" s="434">
        <v>7522</v>
      </c>
      <c r="EA9" s="434">
        <v>7381</v>
      </c>
      <c r="EB9" s="434">
        <v>7352</v>
      </c>
      <c r="EC9" s="434">
        <v>7351</v>
      </c>
      <c r="ED9" s="434">
        <v>7287</v>
      </c>
      <c r="EE9" s="437">
        <v>7203</v>
      </c>
      <c r="EF9" s="433">
        <v>7249</v>
      </c>
      <c r="EG9" s="434">
        <v>7263</v>
      </c>
      <c r="EH9" s="434">
        <v>7173</v>
      </c>
      <c r="EI9" s="434">
        <v>7137</v>
      </c>
      <c r="EJ9" s="434">
        <v>7090</v>
      </c>
      <c r="EK9" s="434">
        <v>7090</v>
      </c>
      <c r="EL9" s="434">
        <v>7099</v>
      </c>
      <c r="EM9" s="434">
        <v>7092</v>
      </c>
      <c r="EN9" s="434">
        <v>7095</v>
      </c>
      <c r="EO9" s="799">
        <v>7048</v>
      </c>
      <c r="EP9" s="799">
        <v>7056</v>
      </c>
      <c r="EQ9" s="799">
        <f>'1. Población_Afiliada_Regimen'!D9</f>
        <v>7038</v>
      </c>
      <c r="ER9" s="118">
        <f t="shared" si="2"/>
        <v>-18</v>
      </c>
      <c r="ES9" s="98">
        <f t="shared" si="3"/>
        <v>-0.25355683899140724</v>
      </c>
      <c r="ET9" s="118">
        <f t="shared" si="4"/>
        <v>-165</v>
      </c>
      <c r="EU9" s="98">
        <f t="shared" si="5"/>
        <v>-2.2907122032486464</v>
      </c>
      <c r="EY9" s="119" t="s">
        <v>468</v>
      </c>
      <c r="EZ9" s="120">
        <v>2320500</v>
      </c>
      <c r="FA9" s="120">
        <v>2220016</v>
      </c>
      <c r="FB9" s="120">
        <v>2334826</v>
      </c>
      <c r="FC9" s="4">
        <v>2341386</v>
      </c>
      <c r="FD9" s="4">
        <v>2473117</v>
      </c>
      <c r="FE9" s="4">
        <v>2387961</v>
      </c>
    </row>
    <row r="10" spans="1:161" ht="15" customHeight="1" outlineLevel="2">
      <c r="A10" s="421">
        <v>591</v>
      </c>
      <c r="B10" s="55" t="s">
        <v>290</v>
      </c>
      <c r="C10" s="392" t="s">
        <v>299</v>
      </c>
      <c r="D10" s="433">
        <v>8320</v>
      </c>
      <c r="E10" s="434">
        <v>8425</v>
      </c>
      <c r="F10" s="434">
        <v>8389</v>
      </c>
      <c r="G10" s="434">
        <v>8325</v>
      </c>
      <c r="H10" s="434">
        <v>8161</v>
      </c>
      <c r="I10" s="434">
        <v>8333</v>
      </c>
      <c r="J10" s="434">
        <v>8169</v>
      </c>
      <c r="K10" s="434">
        <v>8286</v>
      </c>
      <c r="L10" s="434">
        <v>8350</v>
      </c>
      <c r="M10" s="434">
        <v>8346</v>
      </c>
      <c r="N10" s="434">
        <v>8520</v>
      </c>
      <c r="O10" s="435">
        <v>8500</v>
      </c>
      <c r="P10" s="433">
        <v>8669</v>
      </c>
      <c r="Q10" s="434">
        <v>8725</v>
      </c>
      <c r="R10" s="436">
        <v>8803</v>
      </c>
      <c r="S10" s="434">
        <v>9180</v>
      </c>
      <c r="T10" s="434">
        <v>9371</v>
      </c>
      <c r="U10" s="434">
        <v>9434</v>
      </c>
      <c r="V10" s="434">
        <v>9410</v>
      </c>
      <c r="W10" s="434">
        <v>9408</v>
      </c>
      <c r="X10" s="434">
        <v>9770</v>
      </c>
      <c r="Y10" s="434">
        <v>9924</v>
      </c>
      <c r="Z10" s="434">
        <v>9824</v>
      </c>
      <c r="AA10" s="435">
        <v>9713</v>
      </c>
      <c r="AB10" s="433">
        <v>9649</v>
      </c>
      <c r="AC10" s="434">
        <v>9624</v>
      </c>
      <c r="AD10" s="434">
        <v>9641</v>
      </c>
      <c r="AE10" s="434">
        <v>9636</v>
      </c>
      <c r="AF10" s="434">
        <v>9738</v>
      </c>
      <c r="AG10" s="434">
        <v>9580</v>
      </c>
      <c r="AH10" s="434">
        <v>9494</v>
      </c>
      <c r="AI10" s="434">
        <v>9416</v>
      </c>
      <c r="AJ10" s="434">
        <v>9248</v>
      </c>
      <c r="AK10" s="434">
        <v>9440</v>
      </c>
      <c r="AL10" s="434">
        <v>9380</v>
      </c>
      <c r="AM10" s="435">
        <v>9456</v>
      </c>
      <c r="AN10" s="433">
        <v>9436</v>
      </c>
      <c r="AO10" s="434">
        <v>9598</v>
      </c>
      <c r="AP10" s="434">
        <v>9646</v>
      </c>
      <c r="AQ10" s="434">
        <v>9652</v>
      </c>
      <c r="AR10" s="434">
        <v>9873</v>
      </c>
      <c r="AS10" s="434">
        <v>9777</v>
      </c>
      <c r="AT10" s="434">
        <v>9798</v>
      </c>
      <c r="AU10" s="434">
        <v>9809</v>
      </c>
      <c r="AV10" s="434">
        <v>9624</v>
      </c>
      <c r="AW10" s="434">
        <v>9569</v>
      </c>
      <c r="AX10" s="434">
        <v>9634</v>
      </c>
      <c r="AY10" s="435">
        <v>9568</v>
      </c>
      <c r="AZ10" s="433">
        <v>9509</v>
      </c>
      <c r="BA10" s="434">
        <v>9591</v>
      </c>
      <c r="BB10" s="434">
        <v>9563</v>
      </c>
      <c r="BC10" s="434">
        <v>9510</v>
      </c>
      <c r="BD10" s="434">
        <v>9565</v>
      </c>
      <c r="BE10" s="434">
        <v>9491</v>
      </c>
      <c r="BF10" s="434">
        <v>9438</v>
      </c>
      <c r="BG10" s="434">
        <v>9283</v>
      </c>
      <c r="BH10" s="434">
        <v>9294</v>
      </c>
      <c r="BI10" s="434">
        <v>9117</v>
      </c>
      <c r="BJ10" s="434">
        <v>10421</v>
      </c>
      <c r="BK10" s="435">
        <v>10449</v>
      </c>
      <c r="BL10" s="433">
        <v>10418</v>
      </c>
      <c r="BM10" s="438">
        <v>10443</v>
      </c>
      <c r="BN10" s="438">
        <v>10229</v>
      </c>
      <c r="BO10" s="438">
        <v>10295</v>
      </c>
      <c r="BP10" s="438">
        <v>10442</v>
      </c>
      <c r="BQ10" s="438">
        <v>10395</v>
      </c>
      <c r="BR10" s="438">
        <v>10064</v>
      </c>
      <c r="BS10" s="438">
        <v>9932</v>
      </c>
      <c r="BT10" s="438">
        <v>9858</v>
      </c>
      <c r="BU10" s="438">
        <v>9853</v>
      </c>
      <c r="BV10" s="438">
        <v>9799</v>
      </c>
      <c r="BW10" s="435">
        <v>9938</v>
      </c>
      <c r="BX10" s="433">
        <v>8811</v>
      </c>
      <c r="BY10" s="438">
        <v>8769</v>
      </c>
      <c r="BZ10" s="438">
        <v>8758</v>
      </c>
      <c r="CA10" s="438">
        <v>8618</v>
      </c>
      <c r="CB10" s="438">
        <v>8586</v>
      </c>
      <c r="CC10" s="438">
        <v>8421</v>
      </c>
      <c r="CD10" s="438">
        <v>8351</v>
      </c>
      <c r="CE10" s="438">
        <v>8375</v>
      </c>
      <c r="CF10" s="438">
        <v>8362</v>
      </c>
      <c r="CG10" s="434">
        <v>8409</v>
      </c>
      <c r="CH10" s="434">
        <v>8394</v>
      </c>
      <c r="CI10" s="435">
        <v>8328</v>
      </c>
      <c r="CJ10" s="433">
        <v>8227</v>
      </c>
      <c r="CK10" s="434">
        <v>8252</v>
      </c>
      <c r="CL10" s="434">
        <v>8189</v>
      </c>
      <c r="CM10" s="434">
        <v>8187</v>
      </c>
      <c r="CN10" s="434">
        <v>8211</v>
      </c>
      <c r="CO10" s="434">
        <v>8401</v>
      </c>
      <c r="CP10" s="434">
        <v>8533</v>
      </c>
      <c r="CQ10" s="434">
        <v>8602</v>
      </c>
      <c r="CR10" s="434">
        <v>8564</v>
      </c>
      <c r="CS10" s="434">
        <v>8656</v>
      </c>
      <c r="CT10" s="434">
        <v>8830</v>
      </c>
      <c r="CU10" s="435">
        <v>8870</v>
      </c>
      <c r="CV10" s="433">
        <v>8863</v>
      </c>
      <c r="CW10" s="434">
        <v>8794</v>
      </c>
      <c r="CX10" s="434">
        <v>8788</v>
      </c>
      <c r="CY10" s="434">
        <v>8759</v>
      </c>
      <c r="CZ10" s="434">
        <v>9266</v>
      </c>
      <c r="DA10" s="434">
        <v>9183</v>
      </c>
      <c r="DB10" s="434">
        <v>9135</v>
      </c>
      <c r="DC10" s="434">
        <v>9052</v>
      </c>
      <c r="DD10" s="434">
        <v>9045</v>
      </c>
      <c r="DE10" s="434">
        <v>8985</v>
      </c>
      <c r="DF10" s="434">
        <v>8933</v>
      </c>
      <c r="DG10" s="435">
        <v>8907</v>
      </c>
      <c r="DH10" s="433">
        <v>8876</v>
      </c>
      <c r="DI10" s="434">
        <v>8810</v>
      </c>
      <c r="DJ10" s="434">
        <v>8916</v>
      </c>
      <c r="DK10" s="434">
        <v>8875</v>
      </c>
      <c r="DL10" s="434">
        <v>8882</v>
      </c>
      <c r="DM10" s="434">
        <v>8839</v>
      </c>
      <c r="DN10" s="434">
        <v>8778</v>
      </c>
      <c r="DO10" s="434">
        <v>8794</v>
      </c>
      <c r="DP10" s="434">
        <v>8916</v>
      </c>
      <c r="DQ10" s="434">
        <v>8902</v>
      </c>
      <c r="DR10" s="434">
        <v>8846</v>
      </c>
      <c r="DS10" s="437">
        <v>9018</v>
      </c>
      <c r="DT10" s="433">
        <v>9092</v>
      </c>
      <c r="DU10" s="434">
        <v>9382</v>
      </c>
      <c r="DV10" s="434">
        <v>9501</v>
      </c>
      <c r="DW10" s="434">
        <v>9597</v>
      </c>
      <c r="DX10" s="434">
        <v>9845</v>
      </c>
      <c r="DY10" s="434">
        <v>9877</v>
      </c>
      <c r="DZ10" s="434">
        <v>9895</v>
      </c>
      <c r="EA10" s="434">
        <v>9671</v>
      </c>
      <c r="EB10" s="434">
        <v>9706</v>
      </c>
      <c r="EC10" s="434">
        <v>9717</v>
      </c>
      <c r="ED10" s="434">
        <v>9652</v>
      </c>
      <c r="EE10" s="437">
        <v>9584</v>
      </c>
      <c r="EF10" s="433">
        <v>9726</v>
      </c>
      <c r="EG10" s="434">
        <v>9713</v>
      </c>
      <c r="EH10" s="434">
        <v>9680</v>
      </c>
      <c r="EI10" s="434">
        <v>9685</v>
      </c>
      <c r="EJ10" s="434">
        <v>9643</v>
      </c>
      <c r="EK10" s="434">
        <v>9631</v>
      </c>
      <c r="EL10" s="434">
        <v>9606</v>
      </c>
      <c r="EM10" s="434">
        <v>9589</v>
      </c>
      <c r="EN10" s="434">
        <v>9627</v>
      </c>
      <c r="EO10" s="799">
        <v>9591</v>
      </c>
      <c r="EP10" s="799">
        <v>9643</v>
      </c>
      <c r="EQ10" s="799">
        <f>'1. Población_Afiliada_Regimen'!D10</f>
        <v>9665</v>
      </c>
      <c r="ER10" s="118">
        <f t="shared" si="2"/>
        <v>22</v>
      </c>
      <c r="ES10" s="98">
        <f t="shared" si="3"/>
        <v>0.22902352696231523</v>
      </c>
      <c r="ET10" s="118">
        <f t="shared" si="4"/>
        <v>81</v>
      </c>
      <c r="EU10" s="98">
        <f t="shared" si="5"/>
        <v>0.84515859766277124</v>
      </c>
      <c r="EY10" s="263" t="s">
        <v>469</v>
      </c>
      <c r="EZ10" s="120">
        <v>2322021</v>
      </c>
      <c r="FA10" s="120">
        <v>2222102</v>
      </c>
      <c r="FB10" s="120">
        <v>2336036</v>
      </c>
      <c r="FC10" s="4">
        <v>2333615</v>
      </c>
      <c r="FD10" s="4">
        <v>2524431</v>
      </c>
      <c r="FE10" s="4">
        <v>2379308</v>
      </c>
    </row>
    <row r="11" spans="1:161" ht="15" customHeight="1" outlineLevel="2">
      <c r="A11" s="421">
        <v>893</v>
      </c>
      <c r="B11" s="55" t="s">
        <v>290</v>
      </c>
      <c r="C11" s="392" t="s">
        <v>300</v>
      </c>
      <c r="D11" s="433">
        <v>10869</v>
      </c>
      <c r="E11" s="434">
        <v>10726</v>
      </c>
      <c r="F11" s="434">
        <v>11202</v>
      </c>
      <c r="G11" s="434">
        <v>11118</v>
      </c>
      <c r="H11" s="434">
        <v>10816</v>
      </c>
      <c r="I11" s="434">
        <v>11108</v>
      </c>
      <c r="J11" s="434">
        <v>10945</v>
      </c>
      <c r="K11" s="434">
        <v>11151</v>
      </c>
      <c r="L11" s="434">
        <v>10530</v>
      </c>
      <c r="M11" s="434">
        <v>10536</v>
      </c>
      <c r="N11" s="434">
        <v>10735</v>
      </c>
      <c r="O11" s="435">
        <v>10950</v>
      </c>
      <c r="P11" s="433">
        <v>10776</v>
      </c>
      <c r="Q11" s="434">
        <v>10563</v>
      </c>
      <c r="R11" s="436">
        <v>10699</v>
      </c>
      <c r="S11" s="434">
        <v>9693</v>
      </c>
      <c r="T11" s="434">
        <v>10716</v>
      </c>
      <c r="U11" s="434">
        <v>10687</v>
      </c>
      <c r="V11" s="434">
        <v>10626</v>
      </c>
      <c r="W11" s="434">
        <v>10436</v>
      </c>
      <c r="X11" s="434">
        <v>10394</v>
      </c>
      <c r="Y11" s="434">
        <v>10657</v>
      </c>
      <c r="Z11" s="434">
        <v>10600</v>
      </c>
      <c r="AA11" s="435">
        <v>10456</v>
      </c>
      <c r="AB11" s="433">
        <v>10529</v>
      </c>
      <c r="AC11" s="434">
        <v>10568</v>
      </c>
      <c r="AD11" s="434">
        <v>10595</v>
      </c>
      <c r="AE11" s="434">
        <v>10892</v>
      </c>
      <c r="AF11" s="434">
        <v>10924</v>
      </c>
      <c r="AG11" s="434">
        <v>10939</v>
      </c>
      <c r="AH11" s="434">
        <v>10850</v>
      </c>
      <c r="AI11" s="434">
        <v>10647</v>
      </c>
      <c r="AJ11" s="434">
        <v>10517</v>
      </c>
      <c r="AK11" s="434">
        <v>10700</v>
      </c>
      <c r="AL11" s="434">
        <v>10816</v>
      </c>
      <c r="AM11" s="435">
        <v>10656</v>
      </c>
      <c r="AN11" s="433">
        <v>10609</v>
      </c>
      <c r="AO11" s="434">
        <v>10817</v>
      </c>
      <c r="AP11" s="434">
        <v>10967</v>
      </c>
      <c r="AQ11" s="434">
        <v>10955</v>
      </c>
      <c r="AR11" s="434">
        <v>10952</v>
      </c>
      <c r="AS11" s="434">
        <v>10963</v>
      </c>
      <c r="AT11" s="434">
        <v>11032</v>
      </c>
      <c r="AU11" s="434">
        <v>11092</v>
      </c>
      <c r="AV11" s="434">
        <v>10982</v>
      </c>
      <c r="AW11" s="434">
        <v>10862</v>
      </c>
      <c r="AX11" s="434">
        <v>10657</v>
      </c>
      <c r="AY11" s="435">
        <v>10625</v>
      </c>
      <c r="AZ11" s="433">
        <v>10481</v>
      </c>
      <c r="BA11" s="434">
        <v>10836</v>
      </c>
      <c r="BB11" s="434">
        <v>10893</v>
      </c>
      <c r="BC11" s="434">
        <v>10928</v>
      </c>
      <c r="BD11" s="434">
        <v>10879</v>
      </c>
      <c r="BE11" s="434">
        <v>10713</v>
      </c>
      <c r="BF11" s="434">
        <v>10722</v>
      </c>
      <c r="BG11" s="434">
        <v>10551</v>
      </c>
      <c r="BH11" s="434">
        <v>10512</v>
      </c>
      <c r="BI11" s="434">
        <v>10278</v>
      </c>
      <c r="BJ11" s="434">
        <v>10412</v>
      </c>
      <c r="BK11" s="435">
        <v>10538</v>
      </c>
      <c r="BL11" s="433">
        <v>10507</v>
      </c>
      <c r="BM11" s="438">
        <v>10623</v>
      </c>
      <c r="BN11" s="438">
        <v>10741</v>
      </c>
      <c r="BO11" s="438">
        <v>10831</v>
      </c>
      <c r="BP11" s="438">
        <v>10862</v>
      </c>
      <c r="BQ11" s="438">
        <v>10827</v>
      </c>
      <c r="BR11" s="438">
        <v>10564</v>
      </c>
      <c r="BS11" s="438">
        <v>10453</v>
      </c>
      <c r="BT11" s="438">
        <v>10444</v>
      </c>
      <c r="BU11" s="438">
        <v>10472</v>
      </c>
      <c r="BV11" s="438">
        <v>10418</v>
      </c>
      <c r="BW11" s="435">
        <v>10499</v>
      </c>
      <c r="BX11" s="433">
        <v>10537</v>
      </c>
      <c r="BY11" s="438">
        <v>10470</v>
      </c>
      <c r="BZ11" s="438">
        <v>10445</v>
      </c>
      <c r="CA11" s="438">
        <v>10358</v>
      </c>
      <c r="CB11" s="438">
        <v>10261</v>
      </c>
      <c r="CC11" s="438">
        <v>10270</v>
      </c>
      <c r="CD11" s="438">
        <v>10202</v>
      </c>
      <c r="CE11" s="438">
        <v>10178</v>
      </c>
      <c r="CF11" s="438">
        <v>10145</v>
      </c>
      <c r="CG11" s="434">
        <v>10141</v>
      </c>
      <c r="CH11" s="434">
        <v>10112</v>
      </c>
      <c r="CI11" s="435">
        <v>9885</v>
      </c>
      <c r="CJ11" s="433">
        <v>9858</v>
      </c>
      <c r="CK11" s="434">
        <v>9909</v>
      </c>
      <c r="CL11" s="434">
        <v>9863</v>
      </c>
      <c r="CM11" s="434">
        <v>9843</v>
      </c>
      <c r="CN11" s="434">
        <v>9873</v>
      </c>
      <c r="CO11" s="434">
        <v>10058</v>
      </c>
      <c r="CP11" s="434">
        <v>10052</v>
      </c>
      <c r="CQ11" s="434">
        <v>10093</v>
      </c>
      <c r="CR11" s="434">
        <v>10100</v>
      </c>
      <c r="CS11" s="434">
        <v>10107</v>
      </c>
      <c r="CT11" s="434">
        <v>10202</v>
      </c>
      <c r="CU11" s="435">
        <v>10229</v>
      </c>
      <c r="CV11" s="433">
        <v>10155</v>
      </c>
      <c r="CW11" s="434">
        <v>10162</v>
      </c>
      <c r="CX11" s="434">
        <v>10079</v>
      </c>
      <c r="CY11" s="434">
        <v>10094</v>
      </c>
      <c r="CZ11" s="434">
        <v>10124</v>
      </c>
      <c r="DA11" s="434">
        <v>10063</v>
      </c>
      <c r="DB11" s="434">
        <v>10077</v>
      </c>
      <c r="DC11" s="434">
        <v>9976</v>
      </c>
      <c r="DD11" s="434">
        <v>10053</v>
      </c>
      <c r="DE11" s="434">
        <v>10067</v>
      </c>
      <c r="DF11" s="434">
        <v>10649</v>
      </c>
      <c r="DG11" s="435">
        <v>10599</v>
      </c>
      <c r="DH11" s="433">
        <v>10507</v>
      </c>
      <c r="DI11" s="434">
        <v>10486</v>
      </c>
      <c r="DJ11" s="434">
        <v>10403</v>
      </c>
      <c r="DK11" s="434">
        <v>10311</v>
      </c>
      <c r="DL11" s="434">
        <v>10237</v>
      </c>
      <c r="DM11" s="434">
        <v>10100</v>
      </c>
      <c r="DN11" s="434">
        <v>9941</v>
      </c>
      <c r="DO11" s="434">
        <v>9932</v>
      </c>
      <c r="DP11" s="434">
        <v>9995</v>
      </c>
      <c r="DQ11" s="434">
        <v>9864</v>
      </c>
      <c r="DR11" s="434">
        <v>9756</v>
      </c>
      <c r="DS11" s="437">
        <v>10009</v>
      </c>
      <c r="DT11" s="433">
        <v>10082</v>
      </c>
      <c r="DU11" s="434">
        <v>10123</v>
      </c>
      <c r="DV11" s="434">
        <v>10076</v>
      </c>
      <c r="DW11" s="434">
        <v>10065</v>
      </c>
      <c r="DX11" s="434">
        <v>10138</v>
      </c>
      <c r="DY11" s="434">
        <v>10135</v>
      </c>
      <c r="DZ11" s="434">
        <v>10549</v>
      </c>
      <c r="EA11" s="434">
        <v>10401</v>
      </c>
      <c r="EB11" s="434">
        <v>10328</v>
      </c>
      <c r="EC11" s="434">
        <v>10225</v>
      </c>
      <c r="ED11" s="434">
        <v>10136</v>
      </c>
      <c r="EE11" s="437">
        <v>10084</v>
      </c>
      <c r="EF11" s="433">
        <v>10140</v>
      </c>
      <c r="EG11" s="434">
        <v>10147</v>
      </c>
      <c r="EH11" s="434">
        <v>10075</v>
      </c>
      <c r="EI11" s="434">
        <v>10042</v>
      </c>
      <c r="EJ11" s="434">
        <v>10001</v>
      </c>
      <c r="EK11" s="434">
        <v>10002</v>
      </c>
      <c r="EL11" s="434">
        <v>9964</v>
      </c>
      <c r="EM11" s="434">
        <v>9921</v>
      </c>
      <c r="EN11" s="434">
        <v>9773</v>
      </c>
      <c r="EO11" s="799">
        <v>9747</v>
      </c>
      <c r="EP11" s="799">
        <v>9724</v>
      </c>
      <c r="EQ11" s="799">
        <f>'1. Población_Afiliada_Regimen'!D11</f>
        <v>9764</v>
      </c>
      <c r="ER11" s="118">
        <f t="shared" si="2"/>
        <v>40</v>
      </c>
      <c r="ES11" s="98">
        <f t="shared" si="3"/>
        <v>0.40144520272982737</v>
      </c>
      <c r="ET11" s="118">
        <f t="shared" si="4"/>
        <v>-320</v>
      </c>
      <c r="EU11" s="98">
        <f t="shared" si="5"/>
        <v>-3.1733439111463699</v>
      </c>
      <c r="EY11" s="119" t="s">
        <v>470</v>
      </c>
      <c r="EZ11" s="120">
        <v>2296492</v>
      </c>
      <c r="FA11" s="120">
        <v>2254060</v>
      </c>
      <c r="FB11" s="120">
        <v>2330983</v>
      </c>
      <c r="FC11" s="4">
        <v>2321254</v>
      </c>
      <c r="FD11" s="4">
        <v>2540904</v>
      </c>
      <c r="FE11" s="4">
        <v>2377328</v>
      </c>
    </row>
    <row r="12" spans="1:161" ht="15" outlineLevel="1">
      <c r="A12" s="56" t="s">
        <v>301</v>
      </c>
      <c r="B12" s="45"/>
      <c r="C12" s="49" t="s">
        <v>301</v>
      </c>
      <c r="D12" s="50">
        <f t="shared" ref="D12:AH12" si="6">SUBTOTAL(9,D13:D18)</f>
        <v>193470</v>
      </c>
      <c r="E12" s="51">
        <f t="shared" si="6"/>
        <v>194854</v>
      </c>
      <c r="F12" s="51">
        <f t="shared" si="6"/>
        <v>195596</v>
      </c>
      <c r="G12" s="51">
        <f t="shared" si="6"/>
        <v>195380</v>
      </c>
      <c r="H12" s="51">
        <f t="shared" si="6"/>
        <v>194799</v>
      </c>
      <c r="I12" s="51">
        <f t="shared" si="6"/>
        <v>196045</v>
      </c>
      <c r="J12" s="51">
        <f t="shared" si="6"/>
        <v>194802</v>
      </c>
      <c r="K12" s="51">
        <f t="shared" si="6"/>
        <v>195374</v>
      </c>
      <c r="L12" s="51">
        <f t="shared" si="6"/>
        <v>194104</v>
      </c>
      <c r="M12" s="51">
        <f t="shared" si="6"/>
        <v>195097</v>
      </c>
      <c r="N12" s="51">
        <f t="shared" si="6"/>
        <v>194245</v>
      </c>
      <c r="O12" s="52">
        <f t="shared" si="6"/>
        <v>197299</v>
      </c>
      <c r="P12" s="50">
        <f t="shared" si="6"/>
        <v>197553</v>
      </c>
      <c r="Q12" s="51">
        <f t="shared" si="6"/>
        <v>197810</v>
      </c>
      <c r="R12" s="53">
        <f t="shared" si="6"/>
        <v>198277</v>
      </c>
      <c r="S12" s="51">
        <f t="shared" si="6"/>
        <v>199492</v>
      </c>
      <c r="T12" s="51">
        <f t="shared" si="6"/>
        <v>198952</v>
      </c>
      <c r="U12" s="51">
        <f t="shared" si="6"/>
        <v>200934</v>
      </c>
      <c r="V12" s="51">
        <f t="shared" si="6"/>
        <v>202131</v>
      </c>
      <c r="W12" s="51">
        <f t="shared" si="6"/>
        <v>201892</v>
      </c>
      <c r="X12" s="51">
        <f t="shared" si="6"/>
        <v>202232</v>
      </c>
      <c r="Y12" s="51">
        <f t="shared" si="6"/>
        <v>202627</v>
      </c>
      <c r="Z12" s="51">
        <f t="shared" si="6"/>
        <v>202816</v>
      </c>
      <c r="AA12" s="52">
        <f t="shared" si="6"/>
        <v>202742</v>
      </c>
      <c r="AB12" s="50">
        <f t="shared" si="6"/>
        <v>202796</v>
      </c>
      <c r="AC12" s="51">
        <f t="shared" si="6"/>
        <v>203487</v>
      </c>
      <c r="AD12" s="51">
        <f t="shared" si="6"/>
        <v>203710</v>
      </c>
      <c r="AE12" s="51">
        <f t="shared" si="6"/>
        <v>204807</v>
      </c>
      <c r="AF12" s="51">
        <f t="shared" si="6"/>
        <v>205104</v>
      </c>
      <c r="AG12" s="51">
        <f t="shared" si="6"/>
        <v>203615</v>
      </c>
      <c r="AH12" s="51">
        <f t="shared" si="6"/>
        <v>202724</v>
      </c>
      <c r="AI12" s="51">
        <v>202060</v>
      </c>
      <c r="AJ12" s="51">
        <v>203999</v>
      </c>
      <c r="AK12" s="51">
        <v>204509</v>
      </c>
      <c r="AL12" s="51">
        <v>202577</v>
      </c>
      <c r="AM12" s="52">
        <v>202651</v>
      </c>
      <c r="AN12" s="50">
        <v>202456</v>
      </c>
      <c r="AO12" s="51">
        <v>203100</v>
      </c>
      <c r="AP12" s="51">
        <f>SUM(AP13:AP18)</f>
        <v>205094</v>
      </c>
      <c r="AQ12" s="51">
        <f>SUM(AQ13:AQ18)</f>
        <v>204574</v>
      </c>
      <c r="AR12" s="51">
        <f>SUM(AR13:AR18)</f>
        <v>205629</v>
      </c>
      <c r="AS12" s="51">
        <v>207135</v>
      </c>
      <c r="AT12" s="51">
        <v>207374</v>
      </c>
      <c r="AU12" s="51">
        <v>207622</v>
      </c>
      <c r="AV12" s="51">
        <v>207083</v>
      </c>
      <c r="AW12" s="51">
        <v>208211</v>
      </c>
      <c r="AX12" s="51">
        <v>208123</v>
      </c>
      <c r="AY12" s="52">
        <v>208433</v>
      </c>
      <c r="AZ12" s="50">
        <v>210890</v>
      </c>
      <c r="BA12" s="51">
        <v>211392</v>
      </c>
      <c r="BB12" s="51">
        <v>212765</v>
      </c>
      <c r="BC12" s="51">
        <v>212775</v>
      </c>
      <c r="BD12" s="51">
        <v>212951</v>
      </c>
      <c r="BE12" s="51">
        <v>211921</v>
      </c>
      <c r="BF12" s="51">
        <v>213493</v>
      </c>
      <c r="BG12" s="51">
        <v>214248</v>
      </c>
      <c r="BH12" s="51">
        <v>213976</v>
      </c>
      <c r="BI12" s="51">
        <v>212188</v>
      </c>
      <c r="BJ12" s="51">
        <v>213592</v>
      </c>
      <c r="BK12" s="52">
        <v>215526</v>
      </c>
      <c r="BL12" s="50">
        <v>216429</v>
      </c>
      <c r="BM12" s="134">
        <v>218048</v>
      </c>
      <c r="BN12" s="134">
        <v>218247</v>
      </c>
      <c r="BO12" s="134">
        <v>218798</v>
      </c>
      <c r="BP12" s="134">
        <v>219188</v>
      </c>
      <c r="BQ12" s="134">
        <v>219594</v>
      </c>
      <c r="BR12" s="134">
        <v>219535</v>
      </c>
      <c r="BS12" s="134">
        <v>219260</v>
      </c>
      <c r="BT12" s="134">
        <v>219647</v>
      </c>
      <c r="BU12" s="134">
        <v>219895</v>
      </c>
      <c r="BV12" s="134">
        <v>220642</v>
      </c>
      <c r="BW12" s="52">
        <v>221033</v>
      </c>
      <c r="BX12" s="50">
        <v>221293</v>
      </c>
      <c r="BY12" s="134">
        <v>220931</v>
      </c>
      <c r="BZ12" s="134">
        <v>220615</v>
      </c>
      <c r="CA12" s="134">
        <v>219837</v>
      </c>
      <c r="CB12" s="134">
        <v>219261</v>
      </c>
      <c r="CC12" s="134">
        <v>215551</v>
      </c>
      <c r="CD12" s="134">
        <v>215814</v>
      </c>
      <c r="CE12" s="134">
        <v>215902</v>
      </c>
      <c r="CF12" s="134">
        <v>214864</v>
      </c>
      <c r="CG12" s="51">
        <v>214782</v>
      </c>
      <c r="CH12" s="51">
        <v>214385</v>
      </c>
      <c r="CI12" s="52">
        <v>213857</v>
      </c>
      <c r="CJ12" s="50">
        <v>213427</v>
      </c>
      <c r="CK12" s="51">
        <v>213913</v>
      </c>
      <c r="CL12" s="51">
        <v>214307</v>
      </c>
      <c r="CM12" s="51">
        <v>214075</v>
      </c>
      <c r="CN12" s="51">
        <v>214629</v>
      </c>
      <c r="CO12" s="51">
        <v>215392</v>
      </c>
      <c r="CP12" s="51">
        <v>217191</v>
      </c>
      <c r="CQ12" s="51">
        <v>218444</v>
      </c>
      <c r="CR12" s="51">
        <v>218738</v>
      </c>
      <c r="CS12" s="51">
        <v>218923</v>
      </c>
      <c r="CT12" s="51">
        <v>219741</v>
      </c>
      <c r="CU12" s="52">
        <v>219914</v>
      </c>
      <c r="CV12" s="50">
        <v>220351</v>
      </c>
      <c r="CW12" s="51">
        <v>221100</v>
      </c>
      <c r="CX12" s="51">
        <v>220874</v>
      </c>
      <c r="CY12" s="51">
        <v>221574</v>
      </c>
      <c r="CZ12" s="51">
        <v>220543</v>
      </c>
      <c r="DA12" s="51">
        <v>220202</v>
      </c>
      <c r="DB12" s="51">
        <v>220279</v>
      </c>
      <c r="DC12" s="51">
        <v>219776</v>
      </c>
      <c r="DD12" s="51">
        <v>220006</v>
      </c>
      <c r="DE12" s="51">
        <v>219581</v>
      </c>
      <c r="DF12" s="51">
        <v>219345</v>
      </c>
      <c r="DG12" s="52">
        <v>219378</v>
      </c>
      <c r="DH12" s="50">
        <v>219734</v>
      </c>
      <c r="DI12" s="51">
        <v>219480</v>
      </c>
      <c r="DJ12" s="51">
        <v>219916</v>
      </c>
      <c r="DK12" s="51">
        <v>219620</v>
      </c>
      <c r="DL12" s="51">
        <v>219419</v>
      </c>
      <c r="DM12" s="51">
        <v>218899</v>
      </c>
      <c r="DN12" s="51">
        <v>218112</v>
      </c>
      <c r="DO12" s="51">
        <v>218018</v>
      </c>
      <c r="DP12" s="51">
        <v>217815</v>
      </c>
      <c r="DQ12" s="51">
        <v>217306</v>
      </c>
      <c r="DR12" s="51">
        <v>216955</v>
      </c>
      <c r="DS12" s="54">
        <v>216234</v>
      </c>
      <c r="DT12" s="50">
        <v>216479</v>
      </c>
      <c r="DU12" s="51">
        <v>218176</v>
      </c>
      <c r="DV12" s="51">
        <v>219250</v>
      </c>
      <c r="DW12" s="51">
        <v>219590</v>
      </c>
      <c r="DX12" s="51">
        <v>220702</v>
      </c>
      <c r="DY12" s="51">
        <v>220651</v>
      </c>
      <c r="DZ12" s="51">
        <v>221719</v>
      </c>
      <c r="EA12" s="51">
        <v>220240</v>
      </c>
      <c r="EB12" s="51">
        <v>220350</v>
      </c>
      <c r="EC12" s="51">
        <v>219834</v>
      </c>
      <c r="ED12" s="51">
        <v>219765</v>
      </c>
      <c r="EE12" s="54">
        <v>219102</v>
      </c>
      <c r="EF12" s="50">
        <v>219248</v>
      </c>
      <c r="EG12" s="51">
        <v>220065</v>
      </c>
      <c r="EH12" s="51">
        <v>219518</v>
      </c>
      <c r="EI12" s="51">
        <v>219114</v>
      </c>
      <c r="EJ12" s="51">
        <v>218516</v>
      </c>
      <c r="EK12" s="51">
        <v>218119</v>
      </c>
      <c r="EL12" s="51">
        <v>217880</v>
      </c>
      <c r="EM12" s="51">
        <v>217945</v>
      </c>
      <c r="EN12" s="51">
        <v>219780</v>
      </c>
      <c r="EO12" s="798">
        <v>219629</v>
      </c>
      <c r="EP12" s="798">
        <v>219626</v>
      </c>
      <c r="EQ12" s="798">
        <f>'1. Población_Afiliada_Regimen'!D12</f>
        <v>220308</v>
      </c>
      <c r="ER12" s="118">
        <f t="shared" si="2"/>
        <v>682</v>
      </c>
      <c r="ES12" s="98">
        <f t="shared" si="3"/>
        <v>0.31301633926932254</v>
      </c>
      <c r="ET12" s="118">
        <f t="shared" si="4"/>
        <v>1206</v>
      </c>
      <c r="EU12" s="98">
        <f t="shared" si="5"/>
        <v>0.55042856751649916</v>
      </c>
      <c r="EY12" s="263" t="s">
        <v>471</v>
      </c>
      <c r="EZ12" s="120">
        <v>2276078</v>
      </c>
      <c r="FA12" s="120">
        <v>2279330</v>
      </c>
      <c r="FB12" s="120">
        <v>2328564</v>
      </c>
      <c r="FC12" s="4">
        <v>2307694</v>
      </c>
      <c r="FD12" s="4">
        <v>2540655</v>
      </c>
      <c r="FE12" s="4">
        <v>2374109</v>
      </c>
    </row>
    <row r="13" spans="1:161" ht="15" outlineLevel="2">
      <c r="A13" s="421">
        <v>120</v>
      </c>
      <c r="B13" s="55" t="s">
        <v>301</v>
      </c>
      <c r="C13" s="392" t="s">
        <v>302</v>
      </c>
      <c r="D13" s="433">
        <v>24475</v>
      </c>
      <c r="E13" s="434">
        <v>25035</v>
      </c>
      <c r="F13" s="434">
        <v>25799</v>
      </c>
      <c r="G13" s="434">
        <v>26396</v>
      </c>
      <c r="H13" s="434">
        <v>26302</v>
      </c>
      <c r="I13" s="434">
        <v>26566</v>
      </c>
      <c r="J13" s="434">
        <v>26394</v>
      </c>
      <c r="K13" s="434">
        <v>26494</v>
      </c>
      <c r="L13" s="434">
        <v>26370</v>
      </c>
      <c r="M13" s="434">
        <v>26558</v>
      </c>
      <c r="N13" s="434">
        <v>26578</v>
      </c>
      <c r="O13" s="435">
        <v>27238</v>
      </c>
      <c r="P13" s="433">
        <v>27360</v>
      </c>
      <c r="Q13" s="434">
        <v>27530</v>
      </c>
      <c r="R13" s="436">
        <v>27875</v>
      </c>
      <c r="S13" s="434">
        <v>28788</v>
      </c>
      <c r="T13" s="434">
        <v>28502</v>
      </c>
      <c r="U13" s="434">
        <v>28537</v>
      </c>
      <c r="V13" s="434">
        <v>28556</v>
      </c>
      <c r="W13" s="434">
        <v>28576</v>
      </c>
      <c r="X13" s="434">
        <v>28502</v>
      </c>
      <c r="Y13" s="434">
        <v>28272</v>
      </c>
      <c r="Z13" s="434">
        <v>28276</v>
      </c>
      <c r="AA13" s="435">
        <v>28288</v>
      </c>
      <c r="AB13" s="433">
        <v>28367</v>
      </c>
      <c r="AC13" s="434">
        <v>28225</v>
      </c>
      <c r="AD13" s="434">
        <v>28367</v>
      </c>
      <c r="AE13" s="434">
        <v>28584</v>
      </c>
      <c r="AF13" s="434">
        <v>28359</v>
      </c>
      <c r="AG13" s="434">
        <v>28095</v>
      </c>
      <c r="AH13" s="434">
        <v>27979</v>
      </c>
      <c r="AI13" s="434">
        <v>27986</v>
      </c>
      <c r="AJ13" s="434">
        <v>28194</v>
      </c>
      <c r="AK13" s="434">
        <v>27633</v>
      </c>
      <c r="AL13" s="434">
        <v>26541</v>
      </c>
      <c r="AM13" s="435">
        <v>25859</v>
      </c>
      <c r="AN13" s="433">
        <v>25844</v>
      </c>
      <c r="AO13" s="434">
        <v>25822</v>
      </c>
      <c r="AP13" s="434">
        <v>25963</v>
      </c>
      <c r="AQ13" s="434">
        <v>25961</v>
      </c>
      <c r="AR13" s="434">
        <v>25947</v>
      </c>
      <c r="AS13" s="434">
        <v>26154</v>
      </c>
      <c r="AT13" s="434">
        <v>26149</v>
      </c>
      <c r="AU13" s="434">
        <v>26134</v>
      </c>
      <c r="AV13" s="434">
        <v>26161</v>
      </c>
      <c r="AW13" s="434">
        <v>26186</v>
      </c>
      <c r="AX13" s="434">
        <v>26157</v>
      </c>
      <c r="AY13" s="435">
        <v>26102</v>
      </c>
      <c r="AZ13" s="433">
        <v>26231</v>
      </c>
      <c r="BA13" s="434">
        <v>26157</v>
      </c>
      <c r="BB13" s="434">
        <v>26246</v>
      </c>
      <c r="BC13" s="434">
        <v>26207</v>
      </c>
      <c r="BD13" s="434">
        <v>26105</v>
      </c>
      <c r="BE13" s="434">
        <v>25952</v>
      </c>
      <c r="BF13" s="434">
        <v>25952</v>
      </c>
      <c r="BG13" s="434">
        <v>25813</v>
      </c>
      <c r="BH13" s="434">
        <v>25618</v>
      </c>
      <c r="BI13" s="434">
        <v>25438</v>
      </c>
      <c r="BJ13" s="434">
        <v>25477</v>
      </c>
      <c r="BK13" s="435">
        <v>25597</v>
      </c>
      <c r="BL13" s="433">
        <v>25589</v>
      </c>
      <c r="BM13" s="438">
        <v>25599</v>
      </c>
      <c r="BN13" s="438">
        <v>25542</v>
      </c>
      <c r="BO13" s="438">
        <v>25507</v>
      </c>
      <c r="BP13" s="438">
        <v>25522</v>
      </c>
      <c r="BQ13" s="438">
        <v>25495</v>
      </c>
      <c r="BR13" s="438">
        <v>25515</v>
      </c>
      <c r="BS13" s="438">
        <v>25540</v>
      </c>
      <c r="BT13" s="438">
        <v>25577</v>
      </c>
      <c r="BU13" s="438">
        <v>25563</v>
      </c>
      <c r="BV13" s="438">
        <v>25546</v>
      </c>
      <c r="BW13" s="435">
        <v>25555</v>
      </c>
      <c r="BX13" s="433">
        <v>25600</v>
      </c>
      <c r="BY13" s="438">
        <v>25596</v>
      </c>
      <c r="BZ13" s="438">
        <v>25568</v>
      </c>
      <c r="CA13" s="438">
        <v>25507</v>
      </c>
      <c r="CB13" s="438">
        <v>25402</v>
      </c>
      <c r="CC13" s="438">
        <v>24991</v>
      </c>
      <c r="CD13" s="438">
        <v>24985</v>
      </c>
      <c r="CE13" s="438">
        <v>24998</v>
      </c>
      <c r="CF13" s="438">
        <v>24876</v>
      </c>
      <c r="CG13" s="434">
        <v>24821</v>
      </c>
      <c r="CH13" s="434">
        <v>24694</v>
      </c>
      <c r="CI13" s="435">
        <v>24611</v>
      </c>
      <c r="CJ13" s="433">
        <v>24537</v>
      </c>
      <c r="CK13" s="434">
        <v>24552</v>
      </c>
      <c r="CL13" s="434">
        <v>24521</v>
      </c>
      <c r="CM13" s="434">
        <v>24387</v>
      </c>
      <c r="CN13" s="434">
        <v>24383</v>
      </c>
      <c r="CO13" s="434">
        <v>24344</v>
      </c>
      <c r="CP13" s="434">
        <v>24366</v>
      </c>
      <c r="CQ13" s="434">
        <v>24501</v>
      </c>
      <c r="CR13" s="434">
        <v>24484</v>
      </c>
      <c r="CS13" s="434">
        <v>24383</v>
      </c>
      <c r="CT13" s="434">
        <v>24381</v>
      </c>
      <c r="CU13" s="435">
        <v>24358</v>
      </c>
      <c r="CV13" s="433">
        <v>24354</v>
      </c>
      <c r="CW13" s="434">
        <v>24359</v>
      </c>
      <c r="CX13" s="434">
        <v>24244</v>
      </c>
      <c r="CY13" s="434">
        <v>24209</v>
      </c>
      <c r="CZ13" s="434">
        <v>24100</v>
      </c>
      <c r="DA13" s="434">
        <v>24004</v>
      </c>
      <c r="DB13" s="434">
        <v>23969</v>
      </c>
      <c r="DC13" s="434">
        <v>23917</v>
      </c>
      <c r="DD13" s="434">
        <v>23907</v>
      </c>
      <c r="DE13" s="434">
        <v>23827</v>
      </c>
      <c r="DF13" s="434">
        <v>23811</v>
      </c>
      <c r="DG13" s="435">
        <v>23728</v>
      </c>
      <c r="DH13" s="433">
        <v>23668</v>
      </c>
      <c r="DI13" s="434">
        <v>23561</v>
      </c>
      <c r="DJ13" s="434">
        <v>23393</v>
      </c>
      <c r="DK13" s="434">
        <v>23336</v>
      </c>
      <c r="DL13" s="434">
        <v>23341</v>
      </c>
      <c r="DM13" s="434">
        <v>23245</v>
      </c>
      <c r="DN13" s="434">
        <v>23174</v>
      </c>
      <c r="DO13" s="434">
        <v>23063</v>
      </c>
      <c r="DP13" s="434">
        <v>23006</v>
      </c>
      <c r="DQ13" s="434">
        <v>22892</v>
      </c>
      <c r="DR13" s="434">
        <v>22833</v>
      </c>
      <c r="DS13" s="437">
        <v>22723</v>
      </c>
      <c r="DT13" s="433">
        <v>22661</v>
      </c>
      <c r="DU13" s="434">
        <v>22655</v>
      </c>
      <c r="DV13" s="434">
        <v>22572</v>
      </c>
      <c r="DW13" s="434">
        <v>22533</v>
      </c>
      <c r="DX13" s="434">
        <v>22577</v>
      </c>
      <c r="DY13" s="434">
        <v>22621</v>
      </c>
      <c r="DZ13" s="434">
        <v>23218</v>
      </c>
      <c r="EA13" s="434">
        <v>23147</v>
      </c>
      <c r="EB13" s="434">
        <v>23102</v>
      </c>
      <c r="EC13" s="434">
        <v>23067</v>
      </c>
      <c r="ED13" s="434">
        <v>23214</v>
      </c>
      <c r="EE13" s="437">
        <v>23133</v>
      </c>
      <c r="EF13" s="433">
        <v>23175</v>
      </c>
      <c r="EG13" s="434">
        <v>23185</v>
      </c>
      <c r="EH13" s="434">
        <v>23149</v>
      </c>
      <c r="EI13" s="434">
        <v>23082</v>
      </c>
      <c r="EJ13" s="434">
        <v>23039</v>
      </c>
      <c r="EK13" s="434">
        <v>23010</v>
      </c>
      <c r="EL13" s="434">
        <v>22898</v>
      </c>
      <c r="EM13" s="434">
        <v>22864</v>
      </c>
      <c r="EN13" s="434">
        <v>22969</v>
      </c>
      <c r="EO13" s="799">
        <v>22873</v>
      </c>
      <c r="EP13" s="799">
        <v>22857</v>
      </c>
      <c r="EQ13" s="799">
        <f>'1. Población_Afiliada_Regimen'!D13</f>
        <v>22874</v>
      </c>
      <c r="ER13" s="118">
        <f t="shared" si="2"/>
        <v>17</v>
      </c>
      <c r="ES13" s="98">
        <f t="shared" si="3"/>
        <v>7.4242291903222984E-2</v>
      </c>
      <c r="ET13" s="118">
        <f t="shared" si="4"/>
        <v>-259</v>
      </c>
      <c r="EU13" s="98">
        <f t="shared" si="5"/>
        <v>-1.1196126745342152</v>
      </c>
      <c r="EY13" s="119" t="s">
        <v>472</v>
      </c>
      <c r="EZ13" s="120">
        <v>2278197</v>
      </c>
      <c r="FA13" s="120">
        <v>2285762</v>
      </c>
      <c r="FB13" s="120">
        <v>2325821</v>
      </c>
      <c r="FC13" s="4">
        <v>2306143</v>
      </c>
      <c r="FD13" s="4">
        <v>2478543</v>
      </c>
      <c r="FE13" s="4">
        <v>2370087</v>
      </c>
    </row>
    <row r="14" spans="1:161" ht="15" outlineLevel="2">
      <c r="A14" s="421">
        <v>154</v>
      </c>
      <c r="B14" s="55" t="s">
        <v>301</v>
      </c>
      <c r="C14" s="392" t="s">
        <v>303</v>
      </c>
      <c r="D14" s="433">
        <v>61808</v>
      </c>
      <c r="E14" s="434">
        <v>62297</v>
      </c>
      <c r="F14" s="434">
        <v>62264</v>
      </c>
      <c r="G14" s="434">
        <v>62131</v>
      </c>
      <c r="H14" s="434">
        <v>61881</v>
      </c>
      <c r="I14" s="434">
        <v>62011</v>
      </c>
      <c r="J14" s="434">
        <v>61343</v>
      </c>
      <c r="K14" s="434">
        <v>61789</v>
      </c>
      <c r="L14" s="434">
        <v>60857</v>
      </c>
      <c r="M14" s="434">
        <v>60837</v>
      </c>
      <c r="N14" s="434">
        <v>60488</v>
      </c>
      <c r="O14" s="435">
        <v>61009</v>
      </c>
      <c r="P14" s="433">
        <v>60996</v>
      </c>
      <c r="Q14" s="434">
        <v>61032</v>
      </c>
      <c r="R14" s="436">
        <v>61696</v>
      </c>
      <c r="S14" s="434">
        <v>62528</v>
      </c>
      <c r="T14" s="434">
        <v>61637</v>
      </c>
      <c r="U14" s="434">
        <v>62454</v>
      </c>
      <c r="V14" s="434">
        <v>62586</v>
      </c>
      <c r="W14" s="434">
        <v>62410</v>
      </c>
      <c r="X14" s="434">
        <v>62325</v>
      </c>
      <c r="Y14" s="434">
        <v>62721</v>
      </c>
      <c r="Z14" s="434">
        <v>62709</v>
      </c>
      <c r="AA14" s="435">
        <v>62277</v>
      </c>
      <c r="AB14" s="433">
        <v>62621</v>
      </c>
      <c r="AC14" s="434">
        <v>63025</v>
      </c>
      <c r="AD14" s="434">
        <v>62939</v>
      </c>
      <c r="AE14" s="434">
        <v>63328</v>
      </c>
      <c r="AF14" s="434">
        <v>63688</v>
      </c>
      <c r="AG14" s="434">
        <v>62854</v>
      </c>
      <c r="AH14" s="434">
        <v>62083</v>
      </c>
      <c r="AI14" s="434">
        <v>62093</v>
      </c>
      <c r="AJ14" s="434">
        <v>62592</v>
      </c>
      <c r="AK14" s="434">
        <v>63055</v>
      </c>
      <c r="AL14" s="434">
        <v>62547</v>
      </c>
      <c r="AM14" s="435">
        <v>62810</v>
      </c>
      <c r="AN14" s="433">
        <v>62432</v>
      </c>
      <c r="AO14" s="434">
        <v>62578</v>
      </c>
      <c r="AP14" s="434">
        <v>63066</v>
      </c>
      <c r="AQ14" s="434">
        <v>62848</v>
      </c>
      <c r="AR14" s="434">
        <v>63475</v>
      </c>
      <c r="AS14" s="434">
        <v>63845</v>
      </c>
      <c r="AT14" s="434">
        <v>63898</v>
      </c>
      <c r="AU14" s="434">
        <v>64159</v>
      </c>
      <c r="AV14" s="434">
        <v>63928</v>
      </c>
      <c r="AW14" s="434">
        <v>64232</v>
      </c>
      <c r="AX14" s="434">
        <v>64164</v>
      </c>
      <c r="AY14" s="435">
        <v>64350</v>
      </c>
      <c r="AZ14" s="433">
        <v>65156</v>
      </c>
      <c r="BA14" s="434">
        <v>65604</v>
      </c>
      <c r="BB14" s="434">
        <v>66068</v>
      </c>
      <c r="BC14" s="434">
        <v>66171</v>
      </c>
      <c r="BD14" s="434">
        <v>66409</v>
      </c>
      <c r="BE14" s="434">
        <v>66018</v>
      </c>
      <c r="BF14" s="434">
        <v>66537</v>
      </c>
      <c r="BG14" s="434">
        <v>66806</v>
      </c>
      <c r="BH14" s="434">
        <v>66408</v>
      </c>
      <c r="BI14" s="434">
        <v>65924</v>
      </c>
      <c r="BJ14" s="434">
        <v>66355</v>
      </c>
      <c r="BK14" s="435">
        <v>67117</v>
      </c>
      <c r="BL14" s="433">
        <v>67617</v>
      </c>
      <c r="BM14" s="438">
        <v>68573</v>
      </c>
      <c r="BN14" s="438">
        <v>68813</v>
      </c>
      <c r="BO14" s="438">
        <v>69083</v>
      </c>
      <c r="BP14" s="438">
        <v>69285</v>
      </c>
      <c r="BQ14" s="438">
        <v>69573</v>
      </c>
      <c r="BR14" s="438">
        <v>69335</v>
      </c>
      <c r="BS14" s="438">
        <v>69279</v>
      </c>
      <c r="BT14" s="438">
        <v>69528</v>
      </c>
      <c r="BU14" s="438">
        <v>69769</v>
      </c>
      <c r="BV14" s="438">
        <v>70174</v>
      </c>
      <c r="BW14" s="435">
        <v>70279</v>
      </c>
      <c r="BX14" s="433">
        <v>70250</v>
      </c>
      <c r="BY14" s="438">
        <v>70193</v>
      </c>
      <c r="BZ14" s="438">
        <v>70028</v>
      </c>
      <c r="CA14" s="438">
        <v>69562</v>
      </c>
      <c r="CB14" s="438">
        <v>69438</v>
      </c>
      <c r="CC14" s="438">
        <v>68146</v>
      </c>
      <c r="CD14" s="438">
        <v>68048</v>
      </c>
      <c r="CE14" s="438">
        <v>67947</v>
      </c>
      <c r="CF14" s="438">
        <v>67532</v>
      </c>
      <c r="CG14" s="434">
        <v>67489</v>
      </c>
      <c r="CH14" s="434">
        <v>67485</v>
      </c>
      <c r="CI14" s="435">
        <v>67377</v>
      </c>
      <c r="CJ14" s="433">
        <v>67339</v>
      </c>
      <c r="CK14" s="434">
        <v>67641</v>
      </c>
      <c r="CL14" s="434">
        <v>67938</v>
      </c>
      <c r="CM14" s="434">
        <v>68020</v>
      </c>
      <c r="CN14" s="434">
        <v>68389</v>
      </c>
      <c r="CO14" s="434">
        <v>69017</v>
      </c>
      <c r="CP14" s="434">
        <v>70055</v>
      </c>
      <c r="CQ14" s="434">
        <v>70583</v>
      </c>
      <c r="CR14" s="434">
        <v>70635</v>
      </c>
      <c r="CS14" s="434">
        <v>71237</v>
      </c>
      <c r="CT14" s="434">
        <v>72008</v>
      </c>
      <c r="CU14" s="435">
        <v>72241</v>
      </c>
      <c r="CV14" s="433">
        <v>72454</v>
      </c>
      <c r="CW14" s="434">
        <v>72742</v>
      </c>
      <c r="CX14" s="434">
        <v>72766</v>
      </c>
      <c r="CY14" s="434">
        <v>73271</v>
      </c>
      <c r="CZ14" s="434">
        <v>73335</v>
      </c>
      <c r="DA14" s="434">
        <v>73348</v>
      </c>
      <c r="DB14" s="434">
        <v>73555</v>
      </c>
      <c r="DC14" s="434">
        <v>73244</v>
      </c>
      <c r="DD14" s="434">
        <v>73566</v>
      </c>
      <c r="DE14" s="434">
        <v>73643</v>
      </c>
      <c r="DF14" s="434">
        <v>73595</v>
      </c>
      <c r="DG14" s="435">
        <v>73698</v>
      </c>
      <c r="DH14" s="433">
        <v>73935</v>
      </c>
      <c r="DI14" s="434">
        <v>73789</v>
      </c>
      <c r="DJ14" s="434">
        <v>74163</v>
      </c>
      <c r="DK14" s="434">
        <v>74091</v>
      </c>
      <c r="DL14" s="434">
        <v>73989</v>
      </c>
      <c r="DM14" s="434">
        <v>73848</v>
      </c>
      <c r="DN14" s="434">
        <v>73505</v>
      </c>
      <c r="DO14" s="434">
        <v>73484</v>
      </c>
      <c r="DP14" s="434">
        <v>73415</v>
      </c>
      <c r="DQ14" s="434">
        <v>73190</v>
      </c>
      <c r="DR14" s="434">
        <v>73017</v>
      </c>
      <c r="DS14" s="437">
        <v>72749</v>
      </c>
      <c r="DT14" s="433">
        <v>72790</v>
      </c>
      <c r="DU14" s="434">
        <v>73899</v>
      </c>
      <c r="DV14" s="434">
        <v>74903</v>
      </c>
      <c r="DW14" s="434">
        <v>75357</v>
      </c>
      <c r="DX14" s="434">
        <v>76028</v>
      </c>
      <c r="DY14" s="434">
        <v>76186</v>
      </c>
      <c r="DZ14" s="434">
        <v>76234</v>
      </c>
      <c r="EA14" s="434">
        <v>75294</v>
      </c>
      <c r="EB14" s="434">
        <v>75479</v>
      </c>
      <c r="EC14" s="434">
        <v>75181</v>
      </c>
      <c r="ED14" s="434">
        <v>74918</v>
      </c>
      <c r="EE14" s="437">
        <v>74617</v>
      </c>
      <c r="EF14" s="433">
        <v>74733</v>
      </c>
      <c r="EG14" s="434">
        <v>75069</v>
      </c>
      <c r="EH14" s="434">
        <v>74806</v>
      </c>
      <c r="EI14" s="434">
        <v>74639</v>
      </c>
      <c r="EJ14" s="434">
        <v>74304</v>
      </c>
      <c r="EK14" s="434">
        <v>74222</v>
      </c>
      <c r="EL14" s="434">
        <v>74143</v>
      </c>
      <c r="EM14" s="434">
        <v>74100</v>
      </c>
      <c r="EN14" s="434">
        <v>74989</v>
      </c>
      <c r="EO14" s="799">
        <v>74814</v>
      </c>
      <c r="EP14" s="799">
        <v>74769</v>
      </c>
      <c r="EQ14" s="799">
        <f>'1. Población_Afiliada_Regimen'!D14</f>
        <v>75036</v>
      </c>
      <c r="ER14" s="118">
        <f t="shared" si="2"/>
        <v>267</v>
      </c>
      <c r="ES14" s="98">
        <f t="shared" si="3"/>
        <v>0.36011491307338522</v>
      </c>
      <c r="ET14" s="118">
        <f t="shared" si="4"/>
        <v>419</v>
      </c>
      <c r="EU14" s="98">
        <f t="shared" si="5"/>
        <v>0.56153423482584397</v>
      </c>
      <c r="EY14" s="263" t="s">
        <v>473</v>
      </c>
      <c r="EZ14" s="120">
        <v>2277575</v>
      </c>
      <c r="FA14" s="120">
        <v>2300364</v>
      </c>
      <c r="FB14" s="120">
        <v>2325579</v>
      </c>
      <c r="FC14" s="4">
        <v>2305154</v>
      </c>
      <c r="FD14" s="4">
        <v>2484416</v>
      </c>
      <c r="FE14" s="4">
        <v>2453200</v>
      </c>
    </row>
    <row r="15" spans="1:161" ht="15" outlineLevel="2">
      <c r="A15" s="421">
        <v>250</v>
      </c>
      <c r="B15" s="55" t="s">
        <v>301</v>
      </c>
      <c r="C15" s="392" t="s">
        <v>304</v>
      </c>
      <c r="D15" s="433">
        <v>36877</v>
      </c>
      <c r="E15" s="434">
        <v>37069</v>
      </c>
      <c r="F15" s="434">
        <v>37163</v>
      </c>
      <c r="G15" s="434">
        <v>36900</v>
      </c>
      <c r="H15" s="434">
        <v>36883</v>
      </c>
      <c r="I15" s="434">
        <v>37219</v>
      </c>
      <c r="J15" s="434">
        <v>37049</v>
      </c>
      <c r="K15" s="434">
        <v>37128</v>
      </c>
      <c r="L15" s="434">
        <v>36898</v>
      </c>
      <c r="M15" s="434">
        <v>37207</v>
      </c>
      <c r="N15" s="434">
        <v>37033</v>
      </c>
      <c r="O15" s="435">
        <v>37380</v>
      </c>
      <c r="P15" s="433">
        <v>37648</v>
      </c>
      <c r="Q15" s="434">
        <v>37577</v>
      </c>
      <c r="R15" s="436">
        <v>37502</v>
      </c>
      <c r="S15" s="434">
        <v>37526</v>
      </c>
      <c r="T15" s="434">
        <v>38016</v>
      </c>
      <c r="U15" s="434">
        <v>38529</v>
      </c>
      <c r="V15" s="434">
        <v>38921</v>
      </c>
      <c r="W15" s="434">
        <v>38784</v>
      </c>
      <c r="X15" s="434">
        <v>38993</v>
      </c>
      <c r="Y15" s="434">
        <v>39251</v>
      </c>
      <c r="Z15" s="434">
        <v>39225</v>
      </c>
      <c r="AA15" s="435">
        <v>39492</v>
      </c>
      <c r="AB15" s="433">
        <v>38997</v>
      </c>
      <c r="AC15" s="434">
        <v>39177</v>
      </c>
      <c r="AD15" s="434">
        <v>39417</v>
      </c>
      <c r="AE15" s="434">
        <v>39904</v>
      </c>
      <c r="AF15" s="434">
        <v>39959</v>
      </c>
      <c r="AG15" s="434">
        <v>40046</v>
      </c>
      <c r="AH15" s="434">
        <v>40080</v>
      </c>
      <c r="AI15" s="434">
        <v>39607</v>
      </c>
      <c r="AJ15" s="434">
        <v>39991</v>
      </c>
      <c r="AK15" s="434">
        <v>40203</v>
      </c>
      <c r="AL15" s="434">
        <v>40096</v>
      </c>
      <c r="AM15" s="435">
        <v>40352</v>
      </c>
      <c r="AN15" s="433">
        <v>40480</v>
      </c>
      <c r="AO15" s="434">
        <v>40872</v>
      </c>
      <c r="AP15" s="434">
        <v>41429</v>
      </c>
      <c r="AQ15" s="434">
        <v>41284</v>
      </c>
      <c r="AR15" s="434">
        <v>41454</v>
      </c>
      <c r="AS15" s="434">
        <v>41908</v>
      </c>
      <c r="AT15" s="434">
        <v>42066</v>
      </c>
      <c r="AU15" s="434">
        <v>41995</v>
      </c>
      <c r="AV15" s="434">
        <v>41981</v>
      </c>
      <c r="AW15" s="434">
        <v>42554</v>
      </c>
      <c r="AX15" s="434">
        <v>42562</v>
      </c>
      <c r="AY15" s="435">
        <v>42617</v>
      </c>
      <c r="AZ15" s="433">
        <v>43199</v>
      </c>
      <c r="BA15" s="434">
        <v>43202</v>
      </c>
      <c r="BB15" s="434">
        <v>43580</v>
      </c>
      <c r="BC15" s="434">
        <v>43562</v>
      </c>
      <c r="BD15" s="434">
        <v>43649</v>
      </c>
      <c r="BE15" s="434">
        <v>43566</v>
      </c>
      <c r="BF15" s="434">
        <v>44113</v>
      </c>
      <c r="BG15" s="434">
        <v>44189</v>
      </c>
      <c r="BH15" s="434">
        <v>44242</v>
      </c>
      <c r="BI15" s="434">
        <v>44197</v>
      </c>
      <c r="BJ15" s="434">
        <v>44605</v>
      </c>
      <c r="BK15" s="435">
        <v>45067</v>
      </c>
      <c r="BL15" s="433">
        <v>45314</v>
      </c>
      <c r="BM15" s="438">
        <v>45669</v>
      </c>
      <c r="BN15" s="438">
        <v>45756</v>
      </c>
      <c r="BO15" s="438">
        <v>45927</v>
      </c>
      <c r="BP15" s="438">
        <v>46035</v>
      </c>
      <c r="BQ15" s="438">
        <v>46175</v>
      </c>
      <c r="BR15" s="438">
        <v>46320</v>
      </c>
      <c r="BS15" s="438">
        <v>46260</v>
      </c>
      <c r="BT15" s="438">
        <v>46310</v>
      </c>
      <c r="BU15" s="438">
        <v>46360</v>
      </c>
      <c r="BV15" s="438">
        <v>46535</v>
      </c>
      <c r="BW15" s="435">
        <v>46648</v>
      </c>
      <c r="BX15" s="433">
        <v>46802</v>
      </c>
      <c r="BY15" s="438">
        <v>46753</v>
      </c>
      <c r="BZ15" s="438">
        <v>46693</v>
      </c>
      <c r="CA15" s="438">
        <v>46580</v>
      </c>
      <c r="CB15" s="438">
        <v>46454</v>
      </c>
      <c r="CC15" s="438">
        <v>45654</v>
      </c>
      <c r="CD15" s="438">
        <v>45753</v>
      </c>
      <c r="CE15" s="438">
        <v>45787</v>
      </c>
      <c r="CF15" s="438">
        <v>45586</v>
      </c>
      <c r="CG15" s="434">
        <v>45572</v>
      </c>
      <c r="CH15" s="434">
        <v>45445</v>
      </c>
      <c r="CI15" s="435">
        <v>45281</v>
      </c>
      <c r="CJ15" s="433">
        <v>45181</v>
      </c>
      <c r="CK15" s="434">
        <v>45272</v>
      </c>
      <c r="CL15" s="434">
        <v>45392</v>
      </c>
      <c r="CM15" s="434">
        <v>45406</v>
      </c>
      <c r="CN15" s="434">
        <v>45476</v>
      </c>
      <c r="CO15" s="434">
        <v>45524</v>
      </c>
      <c r="CP15" s="434">
        <v>45868</v>
      </c>
      <c r="CQ15" s="434">
        <v>45994</v>
      </c>
      <c r="CR15" s="434">
        <v>46174</v>
      </c>
      <c r="CS15" s="434">
        <v>46026</v>
      </c>
      <c r="CT15" s="434">
        <v>46140</v>
      </c>
      <c r="CU15" s="435">
        <v>46163</v>
      </c>
      <c r="CV15" s="433">
        <v>46261</v>
      </c>
      <c r="CW15" s="434">
        <v>46377</v>
      </c>
      <c r="CX15" s="434">
        <v>46420</v>
      </c>
      <c r="CY15" s="434">
        <v>46659</v>
      </c>
      <c r="CZ15" s="434">
        <v>46276</v>
      </c>
      <c r="DA15" s="434">
        <v>46333</v>
      </c>
      <c r="DB15" s="434">
        <v>46342</v>
      </c>
      <c r="DC15" s="434">
        <v>46476</v>
      </c>
      <c r="DD15" s="434">
        <v>46384</v>
      </c>
      <c r="DE15" s="434">
        <v>46318</v>
      </c>
      <c r="DF15" s="434">
        <v>46289</v>
      </c>
      <c r="DG15" s="435">
        <v>46431</v>
      </c>
      <c r="DH15" s="433">
        <v>46427</v>
      </c>
      <c r="DI15" s="434">
        <v>46458</v>
      </c>
      <c r="DJ15" s="434">
        <v>46501</v>
      </c>
      <c r="DK15" s="434">
        <v>46462</v>
      </c>
      <c r="DL15" s="434">
        <v>46348</v>
      </c>
      <c r="DM15" s="434">
        <v>46236</v>
      </c>
      <c r="DN15" s="434">
        <v>46062</v>
      </c>
      <c r="DO15" s="434">
        <v>46153</v>
      </c>
      <c r="DP15" s="434">
        <v>46190</v>
      </c>
      <c r="DQ15" s="434">
        <v>46172</v>
      </c>
      <c r="DR15" s="434">
        <v>46169</v>
      </c>
      <c r="DS15" s="437">
        <v>46139</v>
      </c>
      <c r="DT15" s="433">
        <v>46299</v>
      </c>
      <c r="DU15" s="434">
        <v>46490</v>
      </c>
      <c r="DV15" s="434">
        <v>46571</v>
      </c>
      <c r="DW15" s="434">
        <v>46547</v>
      </c>
      <c r="DX15" s="434">
        <v>46679</v>
      </c>
      <c r="DY15" s="434">
        <v>46621</v>
      </c>
      <c r="DZ15" s="434">
        <v>46678</v>
      </c>
      <c r="EA15" s="434">
        <v>46422</v>
      </c>
      <c r="EB15" s="434">
        <v>46437</v>
      </c>
      <c r="EC15" s="434">
        <v>46354</v>
      </c>
      <c r="ED15" s="434">
        <v>46303</v>
      </c>
      <c r="EE15" s="437">
        <v>46217</v>
      </c>
      <c r="EF15" s="433">
        <v>46170</v>
      </c>
      <c r="EG15" s="434">
        <v>46341</v>
      </c>
      <c r="EH15" s="434">
        <v>46280</v>
      </c>
      <c r="EI15" s="434">
        <v>46239</v>
      </c>
      <c r="EJ15" s="434">
        <v>46203</v>
      </c>
      <c r="EK15" s="434">
        <v>46071</v>
      </c>
      <c r="EL15" s="434">
        <v>46098</v>
      </c>
      <c r="EM15" s="434">
        <v>46172</v>
      </c>
      <c r="EN15" s="434">
        <v>46444</v>
      </c>
      <c r="EO15" s="799">
        <v>46612</v>
      </c>
      <c r="EP15" s="799">
        <v>46624</v>
      </c>
      <c r="EQ15" s="799">
        <f>'1. Población_Afiliada_Regimen'!D15</f>
        <v>46861</v>
      </c>
      <c r="ER15" s="118">
        <f t="shared" si="2"/>
        <v>237</v>
      </c>
      <c r="ES15" s="98">
        <f t="shared" si="3"/>
        <v>0.51412208772614865</v>
      </c>
      <c r="ET15" s="118">
        <f t="shared" si="4"/>
        <v>644</v>
      </c>
      <c r="EU15" s="98">
        <f t="shared" si="5"/>
        <v>1.3934266611852781</v>
      </c>
      <c r="EY15" s="119" t="s">
        <v>474</v>
      </c>
      <c r="EZ15" s="120">
        <v>2263110</v>
      </c>
      <c r="FA15" s="120">
        <v>2317897</v>
      </c>
      <c r="FB15" s="120">
        <v>2327498</v>
      </c>
      <c r="FC15" s="4">
        <v>2294057</v>
      </c>
      <c r="FD15" s="4">
        <v>2465967</v>
      </c>
      <c r="FE15" s="4">
        <v>2445234</v>
      </c>
    </row>
    <row r="16" spans="1:161" ht="15" outlineLevel="2">
      <c r="A16" s="421">
        <v>495</v>
      </c>
      <c r="B16" s="55" t="s">
        <v>301</v>
      </c>
      <c r="C16" s="392" t="s">
        <v>305</v>
      </c>
      <c r="D16" s="433">
        <v>18611</v>
      </c>
      <c r="E16" s="434">
        <v>18864</v>
      </c>
      <c r="F16" s="434">
        <v>18913</v>
      </c>
      <c r="G16" s="434">
        <v>18765</v>
      </c>
      <c r="H16" s="434">
        <v>18666</v>
      </c>
      <c r="I16" s="434">
        <v>18839</v>
      </c>
      <c r="J16" s="434">
        <v>18809</v>
      </c>
      <c r="K16" s="434">
        <v>18763</v>
      </c>
      <c r="L16" s="434">
        <v>18984</v>
      </c>
      <c r="M16" s="434">
        <v>19052</v>
      </c>
      <c r="N16" s="434">
        <v>19099</v>
      </c>
      <c r="O16" s="435">
        <v>19511</v>
      </c>
      <c r="P16" s="433">
        <v>19522</v>
      </c>
      <c r="Q16" s="434">
        <v>19660</v>
      </c>
      <c r="R16" s="436">
        <v>19774</v>
      </c>
      <c r="S16" s="434">
        <v>19697</v>
      </c>
      <c r="T16" s="434">
        <v>19790</v>
      </c>
      <c r="U16" s="434">
        <v>19958</v>
      </c>
      <c r="V16" s="434">
        <v>20012</v>
      </c>
      <c r="W16" s="434">
        <v>20122</v>
      </c>
      <c r="X16" s="434">
        <v>20237</v>
      </c>
      <c r="Y16" s="434">
        <v>20182</v>
      </c>
      <c r="Z16" s="434">
        <v>20330</v>
      </c>
      <c r="AA16" s="435">
        <v>20365</v>
      </c>
      <c r="AB16" s="433">
        <v>20387</v>
      </c>
      <c r="AC16" s="434">
        <v>20549</v>
      </c>
      <c r="AD16" s="434">
        <v>20582</v>
      </c>
      <c r="AE16" s="434">
        <v>20640</v>
      </c>
      <c r="AF16" s="434">
        <v>20832</v>
      </c>
      <c r="AG16" s="434">
        <v>20581</v>
      </c>
      <c r="AH16" s="434">
        <v>20536</v>
      </c>
      <c r="AI16" s="434">
        <v>20663</v>
      </c>
      <c r="AJ16" s="434">
        <v>20910</v>
      </c>
      <c r="AK16" s="434">
        <v>20966</v>
      </c>
      <c r="AL16" s="434">
        <v>20856</v>
      </c>
      <c r="AM16" s="435">
        <v>21054</v>
      </c>
      <c r="AN16" s="433">
        <v>21083</v>
      </c>
      <c r="AO16" s="434">
        <v>21275</v>
      </c>
      <c r="AP16" s="434">
        <v>21582</v>
      </c>
      <c r="AQ16" s="434">
        <v>21669</v>
      </c>
      <c r="AR16" s="434">
        <v>21710</v>
      </c>
      <c r="AS16" s="434">
        <v>21892</v>
      </c>
      <c r="AT16" s="434">
        <v>21941</v>
      </c>
      <c r="AU16" s="434">
        <v>21979</v>
      </c>
      <c r="AV16" s="434">
        <v>21937</v>
      </c>
      <c r="AW16" s="434">
        <v>22006</v>
      </c>
      <c r="AX16" s="434">
        <v>22045</v>
      </c>
      <c r="AY16" s="435">
        <v>22017</v>
      </c>
      <c r="AZ16" s="433">
        <v>22246</v>
      </c>
      <c r="BA16" s="434">
        <v>22326</v>
      </c>
      <c r="BB16" s="434">
        <v>22451</v>
      </c>
      <c r="BC16" s="434">
        <v>22482</v>
      </c>
      <c r="BD16" s="434">
        <v>22516</v>
      </c>
      <c r="BE16" s="434">
        <v>22447</v>
      </c>
      <c r="BF16" s="434">
        <v>22517</v>
      </c>
      <c r="BG16" s="434">
        <v>23252</v>
      </c>
      <c r="BH16" s="434">
        <v>23635</v>
      </c>
      <c r="BI16" s="434">
        <v>22825</v>
      </c>
      <c r="BJ16" s="434">
        <v>23121</v>
      </c>
      <c r="BK16" s="435">
        <v>23274</v>
      </c>
      <c r="BL16" s="433">
        <v>23345</v>
      </c>
      <c r="BM16" s="438">
        <v>23455</v>
      </c>
      <c r="BN16" s="438">
        <v>23424</v>
      </c>
      <c r="BO16" s="438">
        <v>23436</v>
      </c>
      <c r="BP16" s="438">
        <v>23459</v>
      </c>
      <c r="BQ16" s="438">
        <v>23451</v>
      </c>
      <c r="BR16" s="438">
        <v>23483</v>
      </c>
      <c r="BS16" s="438">
        <v>23443</v>
      </c>
      <c r="BT16" s="438">
        <v>23460</v>
      </c>
      <c r="BU16" s="438">
        <v>23427</v>
      </c>
      <c r="BV16" s="438">
        <v>23518</v>
      </c>
      <c r="BW16" s="435">
        <v>23554</v>
      </c>
      <c r="BX16" s="433">
        <v>23603</v>
      </c>
      <c r="BY16" s="438">
        <v>23593</v>
      </c>
      <c r="BZ16" s="438">
        <v>23634</v>
      </c>
      <c r="CA16" s="438">
        <v>23649</v>
      </c>
      <c r="CB16" s="438">
        <v>23466</v>
      </c>
      <c r="CC16" s="438">
        <v>23137</v>
      </c>
      <c r="CD16" s="438">
        <v>23218</v>
      </c>
      <c r="CE16" s="438">
        <v>23241</v>
      </c>
      <c r="CF16" s="438">
        <v>23183</v>
      </c>
      <c r="CG16" s="434">
        <v>23194</v>
      </c>
      <c r="CH16" s="434">
        <v>23144</v>
      </c>
      <c r="CI16" s="435">
        <v>23106</v>
      </c>
      <c r="CJ16" s="433">
        <v>23052</v>
      </c>
      <c r="CK16" s="434">
        <v>23099</v>
      </c>
      <c r="CL16" s="434">
        <v>23204</v>
      </c>
      <c r="CM16" s="434">
        <v>23227</v>
      </c>
      <c r="CN16" s="434">
        <v>23245</v>
      </c>
      <c r="CO16" s="434">
        <v>23262</v>
      </c>
      <c r="CP16" s="434">
        <v>23225</v>
      </c>
      <c r="CQ16" s="434">
        <v>23458</v>
      </c>
      <c r="CR16" s="434">
        <v>23475</v>
      </c>
      <c r="CS16" s="434">
        <v>23395</v>
      </c>
      <c r="CT16" s="434">
        <v>23399</v>
      </c>
      <c r="CU16" s="435">
        <v>23366</v>
      </c>
      <c r="CV16" s="433">
        <v>23351</v>
      </c>
      <c r="CW16" s="434">
        <v>23639</v>
      </c>
      <c r="CX16" s="434">
        <v>23623</v>
      </c>
      <c r="CY16" s="434">
        <v>23665</v>
      </c>
      <c r="CZ16" s="434">
        <v>23696</v>
      </c>
      <c r="DA16" s="434">
        <v>23657</v>
      </c>
      <c r="DB16" s="434">
        <v>23670</v>
      </c>
      <c r="DC16" s="434">
        <v>23669</v>
      </c>
      <c r="DD16" s="434">
        <v>23657</v>
      </c>
      <c r="DE16" s="434">
        <v>23595</v>
      </c>
      <c r="DF16" s="434">
        <v>23589</v>
      </c>
      <c r="DG16" s="435">
        <v>23586</v>
      </c>
      <c r="DH16" s="433">
        <v>23661</v>
      </c>
      <c r="DI16" s="434">
        <v>23739</v>
      </c>
      <c r="DJ16" s="434">
        <v>23991</v>
      </c>
      <c r="DK16" s="434">
        <v>24060</v>
      </c>
      <c r="DL16" s="434">
        <v>24139</v>
      </c>
      <c r="DM16" s="434">
        <v>24171</v>
      </c>
      <c r="DN16" s="434">
        <v>24202</v>
      </c>
      <c r="DO16" s="434">
        <v>24292</v>
      </c>
      <c r="DP16" s="434">
        <v>24285</v>
      </c>
      <c r="DQ16" s="434">
        <v>24286</v>
      </c>
      <c r="DR16" s="434">
        <v>24276</v>
      </c>
      <c r="DS16" s="437">
        <v>24248</v>
      </c>
      <c r="DT16" s="433">
        <v>24325</v>
      </c>
      <c r="DU16" s="434">
        <v>24365</v>
      </c>
      <c r="DV16" s="434">
        <v>24420</v>
      </c>
      <c r="DW16" s="434">
        <v>24379</v>
      </c>
      <c r="DX16" s="434">
        <v>24472</v>
      </c>
      <c r="DY16" s="434">
        <v>24437</v>
      </c>
      <c r="DZ16" s="434">
        <v>24435</v>
      </c>
      <c r="EA16" s="434">
        <v>24498</v>
      </c>
      <c r="EB16" s="434">
        <v>24492</v>
      </c>
      <c r="EC16" s="434">
        <v>24525</v>
      </c>
      <c r="ED16" s="434">
        <v>24677</v>
      </c>
      <c r="EE16" s="437">
        <v>24656</v>
      </c>
      <c r="EF16" s="433">
        <v>24700</v>
      </c>
      <c r="EG16" s="434">
        <v>24841</v>
      </c>
      <c r="EH16" s="434">
        <v>24787</v>
      </c>
      <c r="EI16" s="434">
        <v>24737</v>
      </c>
      <c r="EJ16" s="434">
        <v>24740</v>
      </c>
      <c r="EK16" s="434">
        <v>24743</v>
      </c>
      <c r="EL16" s="434">
        <v>24792</v>
      </c>
      <c r="EM16" s="434">
        <v>24847</v>
      </c>
      <c r="EN16" s="434">
        <v>25047</v>
      </c>
      <c r="EO16" s="799">
        <v>25082</v>
      </c>
      <c r="EP16" s="799">
        <v>25166</v>
      </c>
      <c r="EQ16" s="799">
        <f>'1. Población_Afiliada_Regimen'!D16</f>
        <v>25265</v>
      </c>
      <c r="ER16" s="118">
        <f t="shared" si="2"/>
        <v>99</v>
      </c>
      <c r="ES16" s="98">
        <f t="shared" si="3"/>
        <v>0.39932236205227495</v>
      </c>
      <c r="ET16" s="118">
        <f t="shared" si="4"/>
        <v>609</v>
      </c>
      <c r="EU16" s="98">
        <f t="shared" si="5"/>
        <v>2.4699870214146658</v>
      </c>
      <c r="EY16" s="263" t="s">
        <v>475</v>
      </c>
      <c r="EZ16" s="120">
        <v>2253831</v>
      </c>
      <c r="FA16" s="120">
        <v>2329926</v>
      </c>
      <c r="FB16" s="120">
        <f>DF4</f>
        <v>2332435</v>
      </c>
      <c r="FC16" s="4">
        <v>2284686</v>
      </c>
      <c r="FD16" s="4">
        <v>2448044</v>
      </c>
      <c r="FE16" s="4">
        <v>2441831</v>
      </c>
    </row>
    <row r="17" spans="1:161" ht="15" outlineLevel="2">
      <c r="A17" s="421">
        <v>790</v>
      </c>
      <c r="B17" s="55" t="s">
        <v>301</v>
      </c>
      <c r="C17" s="392" t="s">
        <v>306</v>
      </c>
      <c r="D17" s="433">
        <v>31940</v>
      </c>
      <c r="E17" s="434">
        <v>31780</v>
      </c>
      <c r="F17" s="434">
        <v>31712</v>
      </c>
      <c r="G17" s="434">
        <v>31431</v>
      </c>
      <c r="H17" s="434">
        <v>31314</v>
      </c>
      <c r="I17" s="434">
        <v>31554</v>
      </c>
      <c r="J17" s="434">
        <v>31451</v>
      </c>
      <c r="K17" s="434">
        <v>31396</v>
      </c>
      <c r="L17" s="434">
        <v>31336</v>
      </c>
      <c r="M17" s="434">
        <v>31839</v>
      </c>
      <c r="N17" s="434">
        <v>31688</v>
      </c>
      <c r="O17" s="435">
        <v>32165</v>
      </c>
      <c r="P17" s="433">
        <v>32012</v>
      </c>
      <c r="Q17" s="434">
        <v>32199</v>
      </c>
      <c r="R17" s="436">
        <v>31651</v>
      </c>
      <c r="S17" s="434">
        <v>31018</v>
      </c>
      <c r="T17" s="434">
        <v>31116</v>
      </c>
      <c r="U17" s="434">
        <v>31179</v>
      </c>
      <c r="V17" s="434">
        <v>31602</v>
      </c>
      <c r="W17" s="434">
        <v>31648</v>
      </c>
      <c r="X17" s="434">
        <v>31602</v>
      </c>
      <c r="Y17" s="434">
        <v>31518</v>
      </c>
      <c r="Z17" s="434">
        <v>31507</v>
      </c>
      <c r="AA17" s="435">
        <v>31448</v>
      </c>
      <c r="AB17" s="433">
        <v>31434</v>
      </c>
      <c r="AC17" s="434">
        <v>31381</v>
      </c>
      <c r="AD17" s="434">
        <v>31270</v>
      </c>
      <c r="AE17" s="434">
        <v>31232</v>
      </c>
      <c r="AF17" s="434">
        <v>31108</v>
      </c>
      <c r="AG17" s="434">
        <v>31007</v>
      </c>
      <c r="AH17" s="434">
        <v>31046</v>
      </c>
      <c r="AI17" s="434">
        <v>30846</v>
      </c>
      <c r="AJ17" s="434">
        <v>31190</v>
      </c>
      <c r="AK17" s="434">
        <v>31355</v>
      </c>
      <c r="AL17" s="434">
        <v>31311</v>
      </c>
      <c r="AM17" s="435">
        <v>31293</v>
      </c>
      <c r="AN17" s="433">
        <v>31313</v>
      </c>
      <c r="AO17" s="434">
        <v>31230</v>
      </c>
      <c r="AP17" s="434">
        <v>31553</v>
      </c>
      <c r="AQ17" s="434">
        <v>31429</v>
      </c>
      <c r="AR17" s="434">
        <v>31571</v>
      </c>
      <c r="AS17" s="434">
        <v>31643</v>
      </c>
      <c r="AT17" s="434">
        <v>31662</v>
      </c>
      <c r="AU17" s="434">
        <v>31623</v>
      </c>
      <c r="AV17" s="434">
        <v>31476</v>
      </c>
      <c r="AW17" s="434">
        <v>31515</v>
      </c>
      <c r="AX17" s="434">
        <v>31549</v>
      </c>
      <c r="AY17" s="435">
        <v>31621</v>
      </c>
      <c r="AZ17" s="433">
        <v>32002</v>
      </c>
      <c r="BA17" s="434">
        <v>32038</v>
      </c>
      <c r="BB17" s="434">
        <v>32178</v>
      </c>
      <c r="BC17" s="434">
        <v>32073</v>
      </c>
      <c r="BD17" s="434">
        <v>31981</v>
      </c>
      <c r="BE17" s="434">
        <v>31703</v>
      </c>
      <c r="BF17" s="434">
        <v>31952</v>
      </c>
      <c r="BG17" s="434">
        <v>31826</v>
      </c>
      <c r="BH17" s="434">
        <v>31785</v>
      </c>
      <c r="BI17" s="434">
        <v>31582</v>
      </c>
      <c r="BJ17" s="434">
        <v>31649</v>
      </c>
      <c r="BK17" s="435">
        <v>31875</v>
      </c>
      <c r="BL17" s="433">
        <v>31916</v>
      </c>
      <c r="BM17" s="438">
        <v>31964</v>
      </c>
      <c r="BN17" s="438">
        <v>31878</v>
      </c>
      <c r="BO17" s="438">
        <v>31951</v>
      </c>
      <c r="BP17" s="438">
        <v>31960</v>
      </c>
      <c r="BQ17" s="438">
        <v>31931</v>
      </c>
      <c r="BR17" s="438">
        <v>31895</v>
      </c>
      <c r="BS17" s="438">
        <v>31753</v>
      </c>
      <c r="BT17" s="438">
        <v>31741</v>
      </c>
      <c r="BU17" s="438">
        <v>31706</v>
      </c>
      <c r="BV17" s="438">
        <v>31737</v>
      </c>
      <c r="BW17" s="435">
        <v>31857</v>
      </c>
      <c r="BX17" s="433">
        <v>31865</v>
      </c>
      <c r="BY17" s="438">
        <v>31744</v>
      </c>
      <c r="BZ17" s="438">
        <v>31643</v>
      </c>
      <c r="CA17" s="438">
        <v>31538</v>
      </c>
      <c r="CB17" s="438">
        <v>31515</v>
      </c>
      <c r="CC17" s="438">
        <v>30929</v>
      </c>
      <c r="CD17" s="438">
        <v>31014</v>
      </c>
      <c r="CE17" s="438">
        <v>31115</v>
      </c>
      <c r="CF17" s="438">
        <v>30977</v>
      </c>
      <c r="CG17" s="434">
        <v>31008</v>
      </c>
      <c r="CH17" s="434">
        <v>30975</v>
      </c>
      <c r="CI17" s="435">
        <v>30896</v>
      </c>
      <c r="CJ17" s="433">
        <v>30802</v>
      </c>
      <c r="CK17" s="434">
        <v>30831</v>
      </c>
      <c r="CL17" s="434">
        <v>30781</v>
      </c>
      <c r="CM17" s="434">
        <v>30694</v>
      </c>
      <c r="CN17" s="434">
        <v>30789</v>
      </c>
      <c r="CO17" s="434">
        <v>30865</v>
      </c>
      <c r="CP17" s="434">
        <v>31144</v>
      </c>
      <c r="CQ17" s="434">
        <v>31269</v>
      </c>
      <c r="CR17" s="434">
        <v>31320</v>
      </c>
      <c r="CS17" s="434">
        <v>31262</v>
      </c>
      <c r="CT17" s="434">
        <v>31216</v>
      </c>
      <c r="CU17" s="435">
        <v>31118</v>
      </c>
      <c r="CV17" s="433">
        <v>31096</v>
      </c>
      <c r="CW17" s="434">
        <v>31028</v>
      </c>
      <c r="CX17" s="434">
        <v>30895</v>
      </c>
      <c r="CY17" s="434">
        <v>30772</v>
      </c>
      <c r="CZ17" s="434">
        <v>30212</v>
      </c>
      <c r="DA17" s="434">
        <v>29962</v>
      </c>
      <c r="DB17" s="434">
        <v>29796</v>
      </c>
      <c r="DC17" s="434">
        <v>29583</v>
      </c>
      <c r="DD17" s="434">
        <v>29554</v>
      </c>
      <c r="DE17" s="434">
        <v>29302</v>
      </c>
      <c r="DF17" s="434">
        <v>29130</v>
      </c>
      <c r="DG17" s="435">
        <v>29023</v>
      </c>
      <c r="DH17" s="433">
        <v>29032</v>
      </c>
      <c r="DI17" s="434">
        <v>28941</v>
      </c>
      <c r="DJ17" s="434">
        <v>28826</v>
      </c>
      <c r="DK17" s="434">
        <v>28691</v>
      </c>
      <c r="DL17" s="434">
        <v>28606</v>
      </c>
      <c r="DM17" s="434">
        <v>28445</v>
      </c>
      <c r="DN17" s="434">
        <v>28276</v>
      </c>
      <c r="DO17" s="434">
        <v>28137</v>
      </c>
      <c r="DP17" s="434">
        <v>28029</v>
      </c>
      <c r="DQ17" s="434">
        <v>27873</v>
      </c>
      <c r="DR17" s="434">
        <v>27779</v>
      </c>
      <c r="DS17" s="437">
        <v>27555</v>
      </c>
      <c r="DT17" s="433">
        <v>27509</v>
      </c>
      <c r="DU17" s="434">
        <v>27605</v>
      </c>
      <c r="DV17" s="434">
        <v>27559</v>
      </c>
      <c r="DW17" s="434">
        <v>27512</v>
      </c>
      <c r="DX17" s="434">
        <v>27558</v>
      </c>
      <c r="DY17" s="434">
        <v>27453</v>
      </c>
      <c r="DZ17" s="434">
        <v>27782</v>
      </c>
      <c r="EA17" s="434">
        <v>27613</v>
      </c>
      <c r="EB17" s="434">
        <v>27571</v>
      </c>
      <c r="EC17" s="434">
        <v>27454</v>
      </c>
      <c r="ED17" s="434">
        <v>27382</v>
      </c>
      <c r="EE17" s="437">
        <v>27267</v>
      </c>
      <c r="EF17" s="433">
        <v>27226</v>
      </c>
      <c r="EG17" s="434">
        <v>27251</v>
      </c>
      <c r="EH17" s="434">
        <v>27109</v>
      </c>
      <c r="EI17" s="434">
        <v>26970</v>
      </c>
      <c r="EJ17" s="434">
        <v>26821</v>
      </c>
      <c r="EK17" s="434">
        <v>26689</v>
      </c>
      <c r="EL17" s="434">
        <v>26544</v>
      </c>
      <c r="EM17" s="434">
        <v>26534</v>
      </c>
      <c r="EN17" s="434">
        <v>26686</v>
      </c>
      <c r="EO17" s="799">
        <v>26572</v>
      </c>
      <c r="EP17" s="799">
        <v>26521</v>
      </c>
      <c r="EQ17" s="799">
        <f>'1. Población_Afiliada_Regimen'!D17</f>
        <v>26514</v>
      </c>
      <c r="ER17" s="118">
        <f t="shared" si="2"/>
        <v>-7</v>
      </c>
      <c r="ES17" s="98">
        <f t="shared" si="3"/>
        <v>-2.6371308016877634E-2</v>
      </c>
      <c r="ET17" s="118">
        <f t="shared" si="4"/>
        <v>-753</v>
      </c>
      <c r="EU17" s="98">
        <f t="shared" si="5"/>
        <v>-2.7615799317856751</v>
      </c>
      <c r="EY17" s="119" t="s">
        <v>476</v>
      </c>
      <c r="EZ17" s="120">
        <v>2241894</v>
      </c>
      <c r="FA17" s="120">
        <v>2336079</v>
      </c>
      <c r="FB17" s="120">
        <f>DG4</f>
        <v>2338345</v>
      </c>
      <c r="FC17" s="4">
        <v>2290422</v>
      </c>
      <c r="FD17" s="4">
        <v>2427993</v>
      </c>
      <c r="FE17" s="4">
        <v>2446658</v>
      </c>
    </row>
    <row r="18" spans="1:161" ht="15" outlineLevel="2">
      <c r="A18" s="421">
        <v>895</v>
      </c>
      <c r="B18" s="55" t="s">
        <v>301</v>
      </c>
      <c r="C18" s="392" t="s">
        <v>307</v>
      </c>
      <c r="D18" s="433">
        <v>19759</v>
      </c>
      <c r="E18" s="434">
        <v>19809</v>
      </c>
      <c r="F18" s="434">
        <v>19745</v>
      </c>
      <c r="G18" s="434">
        <v>19757</v>
      </c>
      <c r="H18" s="434">
        <v>19753</v>
      </c>
      <c r="I18" s="434">
        <v>19856</v>
      </c>
      <c r="J18" s="434">
        <v>19756</v>
      </c>
      <c r="K18" s="434">
        <v>19804</v>
      </c>
      <c r="L18" s="434">
        <v>19659</v>
      </c>
      <c r="M18" s="434">
        <v>19604</v>
      </c>
      <c r="N18" s="434">
        <v>19359</v>
      </c>
      <c r="O18" s="435">
        <v>19996</v>
      </c>
      <c r="P18" s="433">
        <v>20015</v>
      </c>
      <c r="Q18" s="434">
        <v>19812</v>
      </c>
      <c r="R18" s="436">
        <v>19779</v>
      </c>
      <c r="S18" s="434">
        <v>19935</v>
      </c>
      <c r="T18" s="434">
        <v>19891</v>
      </c>
      <c r="U18" s="434">
        <v>20277</v>
      </c>
      <c r="V18" s="434">
        <v>20454</v>
      </c>
      <c r="W18" s="434">
        <v>20352</v>
      </c>
      <c r="X18" s="434">
        <v>20573</v>
      </c>
      <c r="Y18" s="434">
        <v>20683</v>
      </c>
      <c r="Z18" s="434">
        <v>20769</v>
      </c>
      <c r="AA18" s="435">
        <v>20872</v>
      </c>
      <c r="AB18" s="433">
        <v>20990</v>
      </c>
      <c r="AC18" s="434">
        <v>21130</v>
      </c>
      <c r="AD18" s="434">
        <v>21135</v>
      </c>
      <c r="AE18" s="434">
        <v>21119</v>
      </c>
      <c r="AF18" s="434">
        <v>21158</v>
      </c>
      <c r="AG18" s="434">
        <v>21032</v>
      </c>
      <c r="AH18" s="434">
        <v>21000</v>
      </c>
      <c r="AI18" s="434">
        <v>20865</v>
      </c>
      <c r="AJ18" s="434">
        <v>21122</v>
      </c>
      <c r="AK18" s="434">
        <v>21297</v>
      </c>
      <c r="AL18" s="434">
        <v>21226</v>
      </c>
      <c r="AM18" s="435">
        <v>21283</v>
      </c>
      <c r="AN18" s="433">
        <v>21304</v>
      </c>
      <c r="AO18" s="434">
        <v>21323</v>
      </c>
      <c r="AP18" s="434">
        <v>21501</v>
      </c>
      <c r="AQ18" s="434">
        <v>21383</v>
      </c>
      <c r="AR18" s="434">
        <v>21472</v>
      </c>
      <c r="AS18" s="434">
        <v>21693</v>
      </c>
      <c r="AT18" s="434">
        <v>21658</v>
      </c>
      <c r="AU18" s="434">
        <v>21732</v>
      </c>
      <c r="AV18" s="434">
        <v>21600</v>
      </c>
      <c r="AW18" s="434">
        <v>21718</v>
      </c>
      <c r="AX18" s="434">
        <v>21646</v>
      </c>
      <c r="AY18" s="435">
        <v>21726</v>
      </c>
      <c r="AZ18" s="433">
        <v>22056</v>
      </c>
      <c r="BA18" s="434">
        <v>22065</v>
      </c>
      <c r="BB18" s="434">
        <v>22242</v>
      </c>
      <c r="BC18" s="434">
        <v>22280</v>
      </c>
      <c r="BD18" s="434">
        <v>22291</v>
      </c>
      <c r="BE18" s="434">
        <v>22235</v>
      </c>
      <c r="BF18" s="434">
        <v>22422</v>
      </c>
      <c r="BG18" s="434">
        <v>22362</v>
      </c>
      <c r="BH18" s="434">
        <v>22288</v>
      </c>
      <c r="BI18" s="434">
        <v>22222</v>
      </c>
      <c r="BJ18" s="434">
        <v>22385</v>
      </c>
      <c r="BK18" s="435">
        <v>22596</v>
      </c>
      <c r="BL18" s="433">
        <v>22648</v>
      </c>
      <c r="BM18" s="438">
        <v>22788</v>
      </c>
      <c r="BN18" s="438">
        <v>22834</v>
      </c>
      <c r="BO18" s="438">
        <v>22894</v>
      </c>
      <c r="BP18" s="438">
        <v>22927</v>
      </c>
      <c r="BQ18" s="438">
        <v>22969</v>
      </c>
      <c r="BR18" s="438">
        <v>22987</v>
      </c>
      <c r="BS18" s="438">
        <v>22985</v>
      </c>
      <c r="BT18" s="438">
        <v>23031</v>
      </c>
      <c r="BU18" s="438">
        <v>23070</v>
      </c>
      <c r="BV18" s="438">
        <v>23132</v>
      </c>
      <c r="BW18" s="435">
        <v>23140</v>
      </c>
      <c r="BX18" s="433">
        <v>23173</v>
      </c>
      <c r="BY18" s="438">
        <v>23052</v>
      </c>
      <c r="BZ18" s="438">
        <v>23049</v>
      </c>
      <c r="CA18" s="438">
        <v>23001</v>
      </c>
      <c r="CB18" s="438">
        <v>22986</v>
      </c>
      <c r="CC18" s="438">
        <v>22694</v>
      </c>
      <c r="CD18" s="438">
        <v>22796</v>
      </c>
      <c r="CE18" s="438">
        <v>22814</v>
      </c>
      <c r="CF18" s="438">
        <v>22710</v>
      </c>
      <c r="CG18" s="434">
        <v>22698</v>
      </c>
      <c r="CH18" s="434">
        <v>22642</v>
      </c>
      <c r="CI18" s="435">
        <v>22586</v>
      </c>
      <c r="CJ18" s="433">
        <v>22516</v>
      </c>
      <c r="CK18" s="434">
        <v>22518</v>
      </c>
      <c r="CL18" s="434">
        <v>22471</v>
      </c>
      <c r="CM18" s="434">
        <v>22341</v>
      </c>
      <c r="CN18" s="434">
        <v>22347</v>
      </c>
      <c r="CO18" s="434">
        <v>22380</v>
      </c>
      <c r="CP18" s="434">
        <v>22533</v>
      </c>
      <c r="CQ18" s="434">
        <v>22639</v>
      </c>
      <c r="CR18" s="434">
        <v>22650</v>
      </c>
      <c r="CS18" s="434">
        <v>22620</v>
      </c>
      <c r="CT18" s="434">
        <v>22597</v>
      </c>
      <c r="CU18" s="435">
        <v>22668</v>
      </c>
      <c r="CV18" s="433">
        <v>22835</v>
      </c>
      <c r="CW18" s="434">
        <v>22955</v>
      </c>
      <c r="CX18" s="434">
        <v>22926</v>
      </c>
      <c r="CY18" s="434">
        <v>22998</v>
      </c>
      <c r="CZ18" s="434">
        <v>22924</v>
      </c>
      <c r="DA18" s="434">
        <v>22898</v>
      </c>
      <c r="DB18" s="434">
        <v>22947</v>
      </c>
      <c r="DC18" s="434">
        <v>22887</v>
      </c>
      <c r="DD18" s="434">
        <v>22938</v>
      </c>
      <c r="DE18" s="434">
        <v>22896</v>
      </c>
      <c r="DF18" s="434">
        <v>22931</v>
      </c>
      <c r="DG18" s="435">
        <v>22912</v>
      </c>
      <c r="DH18" s="433">
        <v>23011</v>
      </c>
      <c r="DI18" s="434">
        <v>22992</v>
      </c>
      <c r="DJ18" s="434">
        <v>23042</v>
      </c>
      <c r="DK18" s="434">
        <v>22980</v>
      </c>
      <c r="DL18" s="434">
        <v>22996</v>
      </c>
      <c r="DM18" s="434">
        <v>22954</v>
      </c>
      <c r="DN18" s="434">
        <v>22893</v>
      </c>
      <c r="DO18" s="434">
        <v>22889</v>
      </c>
      <c r="DP18" s="434">
        <v>22890</v>
      </c>
      <c r="DQ18" s="434">
        <v>22893</v>
      </c>
      <c r="DR18" s="434">
        <v>22881</v>
      </c>
      <c r="DS18" s="437">
        <v>22820</v>
      </c>
      <c r="DT18" s="433">
        <v>22895</v>
      </c>
      <c r="DU18" s="434">
        <v>23162</v>
      </c>
      <c r="DV18" s="434">
        <v>23225</v>
      </c>
      <c r="DW18" s="434">
        <v>23262</v>
      </c>
      <c r="DX18" s="434">
        <v>23388</v>
      </c>
      <c r="DY18" s="434">
        <v>23333</v>
      </c>
      <c r="DZ18" s="434">
        <v>23372</v>
      </c>
      <c r="EA18" s="434">
        <v>23266</v>
      </c>
      <c r="EB18" s="434">
        <v>23269</v>
      </c>
      <c r="EC18" s="434">
        <v>23253</v>
      </c>
      <c r="ED18" s="434">
        <v>23271</v>
      </c>
      <c r="EE18" s="437">
        <v>23212</v>
      </c>
      <c r="EF18" s="433">
        <v>23244</v>
      </c>
      <c r="EG18" s="434">
        <v>23378</v>
      </c>
      <c r="EH18" s="434">
        <v>23387</v>
      </c>
      <c r="EI18" s="434">
        <v>23447</v>
      </c>
      <c r="EJ18" s="434">
        <v>23409</v>
      </c>
      <c r="EK18" s="434">
        <v>23384</v>
      </c>
      <c r="EL18" s="434">
        <v>23405</v>
      </c>
      <c r="EM18" s="434">
        <v>23428</v>
      </c>
      <c r="EN18" s="434">
        <v>23645</v>
      </c>
      <c r="EO18" s="799">
        <v>23676</v>
      </c>
      <c r="EP18" s="799">
        <v>23689</v>
      </c>
      <c r="EQ18" s="799">
        <f>'1. Población_Afiliada_Regimen'!D18</f>
        <v>23758</v>
      </c>
      <c r="ER18" s="118">
        <f t="shared" si="2"/>
        <v>69</v>
      </c>
      <c r="ES18" s="98">
        <f t="shared" si="3"/>
        <v>0.29480880153813288</v>
      </c>
      <c r="ET18" s="118">
        <f t="shared" si="4"/>
        <v>546</v>
      </c>
      <c r="EU18" s="98">
        <f t="shared" si="5"/>
        <v>2.3522316043425815</v>
      </c>
      <c r="FA18" s="6"/>
    </row>
    <row r="19" spans="1:161" ht="15" outlineLevel="1">
      <c r="A19" s="48" t="s">
        <v>308</v>
      </c>
      <c r="B19" s="45"/>
      <c r="C19" s="49" t="s">
        <v>749</v>
      </c>
      <c r="D19" s="50">
        <f t="shared" ref="D19:AH19" si="7">SUBTOTAL(9,D20:D30)</f>
        <v>328512</v>
      </c>
      <c r="E19" s="51">
        <f t="shared" si="7"/>
        <v>330271</v>
      </c>
      <c r="F19" s="51">
        <f t="shared" si="7"/>
        <v>330450</v>
      </c>
      <c r="G19" s="51">
        <f t="shared" si="7"/>
        <v>328977</v>
      </c>
      <c r="H19" s="51">
        <f t="shared" si="7"/>
        <v>328856</v>
      </c>
      <c r="I19" s="51">
        <f t="shared" si="7"/>
        <v>329583</v>
      </c>
      <c r="J19" s="51">
        <f t="shared" si="7"/>
        <v>326232</v>
      </c>
      <c r="K19" s="51">
        <f t="shared" si="7"/>
        <v>328828</v>
      </c>
      <c r="L19" s="51">
        <f t="shared" si="7"/>
        <v>324214</v>
      </c>
      <c r="M19" s="51">
        <f t="shared" si="7"/>
        <v>322932</v>
      </c>
      <c r="N19" s="51">
        <f t="shared" si="7"/>
        <v>322849</v>
      </c>
      <c r="O19" s="52">
        <f t="shared" si="7"/>
        <v>325430</v>
      </c>
      <c r="P19" s="50">
        <f t="shared" si="7"/>
        <v>324961</v>
      </c>
      <c r="Q19" s="51">
        <f t="shared" si="7"/>
        <v>330540</v>
      </c>
      <c r="R19" s="53">
        <f t="shared" si="7"/>
        <v>333325</v>
      </c>
      <c r="S19" s="51">
        <f t="shared" si="7"/>
        <v>309826</v>
      </c>
      <c r="T19" s="51">
        <f t="shared" si="7"/>
        <v>331933</v>
      </c>
      <c r="U19" s="51">
        <f t="shared" si="7"/>
        <v>336373</v>
      </c>
      <c r="V19" s="51">
        <f t="shared" si="7"/>
        <v>340660</v>
      </c>
      <c r="W19" s="51">
        <f t="shared" si="7"/>
        <v>344976</v>
      </c>
      <c r="X19" s="51">
        <f t="shared" si="7"/>
        <v>345741</v>
      </c>
      <c r="Y19" s="51">
        <f t="shared" si="7"/>
        <v>350453</v>
      </c>
      <c r="Z19" s="51">
        <f t="shared" si="7"/>
        <v>350933</v>
      </c>
      <c r="AA19" s="52">
        <f t="shared" si="7"/>
        <v>350407</v>
      </c>
      <c r="AB19" s="50">
        <f t="shared" si="7"/>
        <v>348933</v>
      </c>
      <c r="AC19" s="51">
        <f t="shared" si="7"/>
        <v>350803</v>
      </c>
      <c r="AD19" s="51">
        <f t="shared" si="7"/>
        <v>350653</v>
      </c>
      <c r="AE19" s="51">
        <f t="shared" si="7"/>
        <v>351191</v>
      </c>
      <c r="AF19" s="51">
        <f t="shared" si="7"/>
        <v>351935</v>
      </c>
      <c r="AG19" s="51">
        <f t="shared" si="7"/>
        <v>347300</v>
      </c>
      <c r="AH19" s="51">
        <f t="shared" si="7"/>
        <v>348410</v>
      </c>
      <c r="AI19" s="51">
        <v>348143</v>
      </c>
      <c r="AJ19" s="51">
        <v>347443</v>
      </c>
      <c r="AK19" s="51">
        <v>347989</v>
      </c>
      <c r="AL19" s="51">
        <v>346745</v>
      </c>
      <c r="AM19" s="52">
        <v>347751</v>
      </c>
      <c r="AN19" s="50">
        <v>347437</v>
      </c>
      <c r="AO19" s="51">
        <f>SUM(AO20:AO30)</f>
        <v>347601</v>
      </c>
      <c r="AP19" s="51">
        <f>SUM(AP20:AP30)</f>
        <v>348802</v>
      </c>
      <c r="AQ19" s="51">
        <f>SUM(AQ20:AQ30)</f>
        <v>348361</v>
      </c>
      <c r="AR19" s="51">
        <f>SUM(AR20:AR30)</f>
        <v>353716</v>
      </c>
      <c r="AS19" s="51">
        <v>356260</v>
      </c>
      <c r="AT19" s="51">
        <v>357865</v>
      </c>
      <c r="AU19" s="51">
        <v>358783</v>
      </c>
      <c r="AV19" s="51">
        <v>355153</v>
      </c>
      <c r="AW19" s="51">
        <v>356397</v>
      </c>
      <c r="AX19" s="51">
        <v>356537</v>
      </c>
      <c r="AY19" s="52">
        <v>357208</v>
      </c>
      <c r="AZ19" s="50">
        <v>358546</v>
      </c>
      <c r="BA19" s="51">
        <v>360288</v>
      </c>
      <c r="BB19" s="51">
        <v>359409</v>
      </c>
      <c r="BC19" s="51">
        <v>359629</v>
      </c>
      <c r="BD19" s="51">
        <v>361049</v>
      </c>
      <c r="BE19" s="51">
        <v>358635</v>
      </c>
      <c r="BF19" s="51">
        <v>360350</v>
      </c>
      <c r="BG19" s="51">
        <v>358629</v>
      </c>
      <c r="BH19" s="51">
        <v>366071</v>
      </c>
      <c r="BI19" s="51">
        <v>364156</v>
      </c>
      <c r="BJ19" s="51">
        <v>366281</v>
      </c>
      <c r="BK19" s="52">
        <v>373117</v>
      </c>
      <c r="BL19" s="50">
        <v>374199</v>
      </c>
      <c r="BM19" s="134">
        <v>376751</v>
      </c>
      <c r="BN19" s="134">
        <v>377201</v>
      </c>
      <c r="BO19" s="134">
        <v>377378</v>
      </c>
      <c r="BP19" s="134">
        <v>378183</v>
      </c>
      <c r="BQ19" s="134">
        <v>376888</v>
      </c>
      <c r="BR19" s="134">
        <v>370686</v>
      </c>
      <c r="BS19" s="134">
        <v>364845</v>
      </c>
      <c r="BT19" s="134">
        <v>363294</v>
      </c>
      <c r="BU19" s="134">
        <v>363332</v>
      </c>
      <c r="BV19" s="134">
        <v>362873</v>
      </c>
      <c r="BW19" s="52">
        <v>364182</v>
      </c>
      <c r="BX19" s="50">
        <v>364700</v>
      </c>
      <c r="BY19" s="134">
        <v>362873</v>
      </c>
      <c r="BZ19" s="134">
        <v>358926</v>
      </c>
      <c r="CA19" s="134">
        <v>355938</v>
      </c>
      <c r="CB19" s="134">
        <v>354569</v>
      </c>
      <c r="CC19" s="134">
        <v>350211</v>
      </c>
      <c r="CD19" s="134">
        <v>345240</v>
      </c>
      <c r="CE19" s="134">
        <v>344931</v>
      </c>
      <c r="CF19" s="134">
        <v>344905</v>
      </c>
      <c r="CG19" s="51">
        <v>344857</v>
      </c>
      <c r="CH19" s="51">
        <v>344849</v>
      </c>
      <c r="CI19" s="52">
        <v>344724</v>
      </c>
      <c r="CJ19" s="50">
        <v>343917</v>
      </c>
      <c r="CK19" s="51">
        <v>345267</v>
      </c>
      <c r="CL19" s="51">
        <v>343825</v>
      </c>
      <c r="CM19" s="51">
        <v>343830</v>
      </c>
      <c r="CN19" s="51">
        <v>343999</v>
      </c>
      <c r="CO19" s="51">
        <v>346684</v>
      </c>
      <c r="CP19" s="51">
        <v>349403</v>
      </c>
      <c r="CQ19" s="51">
        <v>349661</v>
      </c>
      <c r="CR19" s="51">
        <v>349992</v>
      </c>
      <c r="CS19" s="51">
        <v>351486</v>
      </c>
      <c r="CT19" s="51">
        <v>353692</v>
      </c>
      <c r="CU19" s="52">
        <v>354910</v>
      </c>
      <c r="CV19" s="50">
        <v>355253</v>
      </c>
      <c r="CW19" s="51">
        <v>355109</v>
      </c>
      <c r="CX19" s="51">
        <v>355135</v>
      </c>
      <c r="CY19" s="51">
        <v>354942</v>
      </c>
      <c r="CZ19" s="51">
        <v>355582</v>
      </c>
      <c r="DA19" s="51">
        <v>355086</v>
      </c>
      <c r="DB19" s="51">
        <v>354088</v>
      </c>
      <c r="DC19" s="51">
        <v>353891</v>
      </c>
      <c r="DD19" s="51">
        <v>357398</v>
      </c>
      <c r="DE19" s="51">
        <v>356413</v>
      </c>
      <c r="DF19" s="51">
        <v>360852</v>
      </c>
      <c r="DG19" s="52">
        <v>362545</v>
      </c>
      <c r="DH19" s="50">
        <v>363568</v>
      </c>
      <c r="DI19" s="51">
        <v>364840</v>
      </c>
      <c r="DJ19" s="51">
        <v>364686</v>
      </c>
      <c r="DK19" s="51">
        <v>364596</v>
      </c>
      <c r="DL19" s="51">
        <v>364754</v>
      </c>
      <c r="DM19" s="51">
        <v>363867</v>
      </c>
      <c r="DN19" s="51">
        <v>362875</v>
      </c>
      <c r="DO19" s="51">
        <v>362609</v>
      </c>
      <c r="DP19" s="51">
        <v>362681</v>
      </c>
      <c r="DQ19" s="51">
        <v>361639</v>
      </c>
      <c r="DR19" s="51">
        <v>359638</v>
      </c>
      <c r="DS19" s="54">
        <v>360360</v>
      </c>
      <c r="DT19" s="50">
        <v>360789</v>
      </c>
      <c r="DU19" s="51">
        <v>367562</v>
      </c>
      <c r="DV19" s="51">
        <v>372192</v>
      </c>
      <c r="DW19" s="51">
        <v>373865</v>
      </c>
      <c r="DX19" s="51">
        <v>376540</v>
      </c>
      <c r="DY19" s="51">
        <v>376955</v>
      </c>
      <c r="DZ19" s="51">
        <v>377299</v>
      </c>
      <c r="EA19" s="51">
        <v>372361</v>
      </c>
      <c r="EB19" s="51">
        <v>373902</v>
      </c>
      <c r="EC19" s="51">
        <v>373255</v>
      </c>
      <c r="ED19" s="51">
        <v>372422</v>
      </c>
      <c r="EE19" s="54">
        <v>371489</v>
      </c>
      <c r="EF19" s="50">
        <v>372505</v>
      </c>
      <c r="EG19" s="51">
        <v>373724</v>
      </c>
      <c r="EH19" s="51">
        <v>372200</v>
      </c>
      <c r="EI19" s="51">
        <v>371718</v>
      </c>
      <c r="EJ19" s="51">
        <v>371692</v>
      </c>
      <c r="EK19" s="51">
        <v>372014</v>
      </c>
      <c r="EL19" s="51">
        <v>373298</v>
      </c>
      <c r="EM19" s="51">
        <v>374069</v>
      </c>
      <c r="EN19" s="51">
        <v>380150</v>
      </c>
      <c r="EO19" s="798">
        <v>378886</v>
      </c>
      <c r="EP19" s="798">
        <v>378541</v>
      </c>
      <c r="EQ19" s="798">
        <f>'1. Población_Afiliada_Regimen'!D19</f>
        <v>379773</v>
      </c>
      <c r="ER19" s="118">
        <f t="shared" si="2"/>
        <v>1232</v>
      </c>
      <c r="ES19" s="98">
        <f t="shared" si="3"/>
        <v>0.33003123509903615</v>
      </c>
      <c r="ET19" s="118">
        <f t="shared" si="4"/>
        <v>8284</v>
      </c>
      <c r="EU19" s="98">
        <f t="shared" si="5"/>
        <v>2.2299448974263036</v>
      </c>
    </row>
    <row r="20" spans="1:161" ht="15" outlineLevel="2">
      <c r="A20" s="421">
        <v>45</v>
      </c>
      <c r="B20" s="55" t="s">
        <v>308</v>
      </c>
      <c r="C20" s="392" t="s">
        <v>309</v>
      </c>
      <c r="D20" s="433">
        <v>55003</v>
      </c>
      <c r="E20" s="434">
        <v>55241</v>
      </c>
      <c r="F20" s="434">
        <v>55023</v>
      </c>
      <c r="G20" s="434">
        <v>54978</v>
      </c>
      <c r="H20" s="434">
        <v>54442</v>
      </c>
      <c r="I20" s="434">
        <v>54737</v>
      </c>
      <c r="J20" s="434">
        <v>53566</v>
      </c>
      <c r="K20" s="434">
        <v>54571</v>
      </c>
      <c r="L20" s="434">
        <v>52761</v>
      </c>
      <c r="M20" s="434">
        <v>51739</v>
      </c>
      <c r="N20" s="434">
        <v>51567</v>
      </c>
      <c r="O20" s="435">
        <v>51697</v>
      </c>
      <c r="P20" s="433">
        <v>51449</v>
      </c>
      <c r="Q20" s="434">
        <v>51131</v>
      </c>
      <c r="R20" s="436">
        <v>51111</v>
      </c>
      <c r="S20" s="434">
        <v>45207</v>
      </c>
      <c r="T20" s="434">
        <v>51161</v>
      </c>
      <c r="U20" s="434">
        <v>51443</v>
      </c>
      <c r="V20" s="434">
        <v>52197</v>
      </c>
      <c r="W20" s="434">
        <v>53128</v>
      </c>
      <c r="X20" s="434">
        <v>53053</v>
      </c>
      <c r="Y20" s="434">
        <v>53454</v>
      </c>
      <c r="Z20" s="434">
        <v>53412</v>
      </c>
      <c r="AA20" s="435">
        <v>52887</v>
      </c>
      <c r="AB20" s="433">
        <v>52834</v>
      </c>
      <c r="AC20" s="434">
        <v>52792</v>
      </c>
      <c r="AD20" s="434">
        <v>52568</v>
      </c>
      <c r="AE20" s="434">
        <v>52620</v>
      </c>
      <c r="AF20" s="434">
        <v>52617</v>
      </c>
      <c r="AG20" s="434">
        <v>51006</v>
      </c>
      <c r="AH20" s="434">
        <v>51027</v>
      </c>
      <c r="AI20" s="434">
        <v>51177</v>
      </c>
      <c r="AJ20" s="434">
        <v>51021</v>
      </c>
      <c r="AK20" s="434">
        <v>51334</v>
      </c>
      <c r="AL20" s="434">
        <v>51401</v>
      </c>
      <c r="AM20" s="435">
        <v>52380</v>
      </c>
      <c r="AN20" s="433">
        <v>52093</v>
      </c>
      <c r="AO20" s="434">
        <v>52100</v>
      </c>
      <c r="AP20" s="434">
        <v>52237</v>
      </c>
      <c r="AQ20" s="434">
        <v>52024</v>
      </c>
      <c r="AR20" s="434">
        <v>54139</v>
      </c>
      <c r="AS20" s="434">
        <v>54315</v>
      </c>
      <c r="AT20" s="434">
        <v>54648</v>
      </c>
      <c r="AU20" s="434">
        <v>54960</v>
      </c>
      <c r="AV20" s="434">
        <v>54154</v>
      </c>
      <c r="AW20" s="434">
        <v>54374</v>
      </c>
      <c r="AX20" s="434">
        <v>54256</v>
      </c>
      <c r="AY20" s="435">
        <v>54140</v>
      </c>
      <c r="AZ20" s="433">
        <v>54464</v>
      </c>
      <c r="BA20" s="434">
        <v>55052</v>
      </c>
      <c r="BB20" s="434">
        <v>54521</v>
      </c>
      <c r="BC20" s="434">
        <v>54313</v>
      </c>
      <c r="BD20" s="434">
        <v>54178</v>
      </c>
      <c r="BE20" s="434">
        <v>53284</v>
      </c>
      <c r="BF20" s="434">
        <v>53223</v>
      </c>
      <c r="BG20" s="434">
        <v>52559</v>
      </c>
      <c r="BH20" s="434">
        <v>52979</v>
      </c>
      <c r="BI20" s="434">
        <v>52257</v>
      </c>
      <c r="BJ20" s="434">
        <v>53151</v>
      </c>
      <c r="BK20" s="435">
        <v>53867</v>
      </c>
      <c r="BL20" s="433">
        <v>54061</v>
      </c>
      <c r="BM20" s="438">
        <v>54737</v>
      </c>
      <c r="BN20" s="438">
        <v>54825</v>
      </c>
      <c r="BO20" s="438">
        <v>54808</v>
      </c>
      <c r="BP20" s="438">
        <v>55072</v>
      </c>
      <c r="BQ20" s="438">
        <v>54966</v>
      </c>
      <c r="BR20" s="438">
        <v>53273</v>
      </c>
      <c r="BS20" s="438">
        <v>52486</v>
      </c>
      <c r="BT20" s="438">
        <v>52325</v>
      </c>
      <c r="BU20" s="438">
        <v>52354</v>
      </c>
      <c r="BV20" s="438">
        <v>52343</v>
      </c>
      <c r="BW20" s="435">
        <v>52758</v>
      </c>
      <c r="BX20" s="433">
        <v>52319</v>
      </c>
      <c r="BY20" s="438">
        <v>51702</v>
      </c>
      <c r="BZ20" s="438">
        <v>50447</v>
      </c>
      <c r="CA20" s="438">
        <v>49556</v>
      </c>
      <c r="CB20" s="438">
        <v>49160</v>
      </c>
      <c r="CC20" s="438">
        <v>48279</v>
      </c>
      <c r="CD20" s="438">
        <v>47667</v>
      </c>
      <c r="CE20" s="438">
        <v>47516</v>
      </c>
      <c r="CF20" s="438">
        <v>47104</v>
      </c>
      <c r="CG20" s="434">
        <v>47122</v>
      </c>
      <c r="CH20" s="434">
        <v>47193</v>
      </c>
      <c r="CI20" s="435">
        <v>47085</v>
      </c>
      <c r="CJ20" s="433">
        <v>46802</v>
      </c>
      <c r="CK20" s="434">
        <v>47172</v>
      </c>
      <c r="CL20" s="434">
        <v>46912</v>
      </c>
      <c r="CM20" s="434">
        <v>46813</v>
      </c>
      <c r="CN20" s="434">
        <v>46809</v>
      </c>
      <c r="CO20" s="434">
        <v>48106</v>
      </c>
      <c r="CP20" s="434">
        <v>48713</v>
      </c>
      <c r="CQ20" s="434">
        <v>48772</v>
      </c>
      <c r="CR20" s="434">
        <v>48501</v>
      </c>
      <c r="CS20" s="434">
        <v>49132</v>
      </c>
      <c r="CT20" s="434">
        <v>49512</v>
      </c>
      <c r="CU20" s="435">
        <v>49844</v>
      </c>
      <c r="CV20" s="433">
        <v>49863</v>
      </c>
      <c r="CW20" s="434">
        <v>49710</v>
      </c>
      <c r="CX20" s="434">
        <v>49624</v>
      </c>
      <c r="CY20" s="434">
        <v>49493</v>
      </c>
      <c r="CZ20" s="434">
        <v>49609</v>
      </c>
      <c r="DA20" s="434">
        <v>49503</v>
      </c>
      <c r="DB20" s="434">
        <v>49461</v>
      </c>
      <c r="DC20" s="434">
        <v>49296</v>
      </c>
      <c r="DD20" s="434">
        <v>50049</v>
      </c>
      <c r="DE20" s="434">
        <v>49658</v>
      </c>
      <c r="DF20" s="434">
        <v>51284</v>
      </c>
      <c r="DG20" s="435">
        <v>51576</v>
      </c>
      <c r="DH20" s="433">
        <v>51243</v>
      </c>
      <c r="DI20" s="434">
        <v>51833</v>
      </c>
      <c r="DJ20" s="434">
        <v>51615</v>
      </c>
      <c r="DK20" s="434">
        <v>51820</v>
      </c>
      <c r="DL20" s="434">
        <v>51674</v>
      </c>
      <c r="DM20" s="434">
        <v>51279</v>
      </c>
      <c r="DN20" s="434">
        <v>50985</v>
      </c>
      <c r="DO20" s="434">
        <v>50905</v>
      </c>
      <c r="DP20" s="434">
        <v>50861</v>
      </c>
      <c r="DQ20" s="434">
        <v>50633</v>
      </c>
      <c r="DR20" s="434">
        <v>50568</v>
      </c>
      <c r="DS20" s="437">
        <v>51049</v>
      </c>
      <c r="DT20" s="433">
        <v>51271</v>
      </c>
      <c r="DU20" s="434">
        <v>54186</v>
      </c>
      <c r="DV20" s="434">
        <v>56104</v>
      </c>
      <c r="DW20" s="434">
        <v>57023</v>
      </c>
      <c r="DX20" s="434">
        <v>58253</v>
      </c>
      <c r="DY20" s="434">
        <v>58557</v>
      </c>
      <c r="DZ20" s="434">
        <v>58646</v>
      </c>
      <c r="EA20" s="434">
        <v>56802</v>
      </c>
      <c r="EB20" s="434">
        <v>57275</v>
      </c>
      <c r="EC20" s="434">
        <v>56934</v>
      </c>
      <c r="ED20" s="434">
        <v>56544</v>
      </c>
      <c r="EE20" s="437">
        <v>56233</v>
      </c>
      <c r="EF20" s="433">
        <v>56447</v>
      </c>
      <c r="EG20" s="434">
        <v>56628</v>
      </c>
      <c r="EH20" s="434">
        <v>56192</v>
      </c>
      <c r="EI20" s="434">
        <v>56093</v>
      </c>
      <c r="EJ20" s="434">
        <v>55839</v>
      </c>
      <c r="EK20" s="434">
        <v>55778</v>
      </c>
      <c r="EL20" s="434">
        <v>55864</v>
      </c>
      <c r="EM20" s="434">
        <v>56050</v>
      </c>
      <c r="EN20" s="434">
        <v>58123</v>
      </c>
      <c r="EO20" s="799">
        <v>57802</v>
      </c>
      <c r="EP20" s="799">
        <v>57556</v>
      </c>
      <c r="EQ20" s="799">
        <f>'1. Población_Afiliada_Regimen'!D20</f>
        <v>58098</v>
      </c>
      <c r="ER20" s="118">
        <f t="shared" si="2"/>
        <v>542</v>
      </c>
      <c r="ES20" s="98">
        <f t="shared" si="3"/>
        <v>0.97021337534011176</v>
      </c>
      <c r="ET20" s="118">
        <f t="shared" si="4"/>
        <v>1865</v>
      </c>
      <c r="EU20" s="98">
        <f t="shared" si="5"/>
        <v>3.3165578930521225</v>
      </c>
    </row>
    <row r="21" spans="1:161" ht="15" outlineLevel="2">
      <c r="A21" s="421">
        <v>51</v>
      </c>
      <c r="B21" s="55" t="s">
        <v>308</v>
      </c>
      <c r="C21" s="392" t="s">
        <v>310</v>
      </c>
      <c r="D21" s="433">
        <v>23644</v>
      </c>
      <c r="E21" s="434">
        <v>23633</v>
      </c>
      <c r="F21" s="434">
        <v>23714</v>
      </c>
      <c r="G21" s="434">
        <v>23697</v>
      </c>
      <c r="H21" s="434">
        <v>23654</v>
      </c>
      <c r="I21" s="434">
        <v>23654</v>
      </c>
      <c r="J21" s="434">
        <v>23510</v>
      </c>
      <c r="K21" s="434">
        <v>23661</v>
      </c>
      <c r="L21" s="434">
        <v>23410</v>
      </c>
      <c r="M21" s="434">
        <v>23392</v>
      </c>
      <c r="N21" s="434">
        <v>23420</v>
      </c>
      <c r="O21" s="435">
        <v>24004</v>
      </c>
      <c r="P21" s="433">
        <v>23941</v>
      </c>
      <c r="Q21" s="434">
        <v>24051</v>
      </c>
      <c r="R21" s="436">
        <v>24036</v>
      </c>
      <c r="S21" s="434">
        <v>23137</v>
      </c>
      <c r="T21" s="434">
        <v>24299</v>
      </c>
      <c r="U21" s="434">
        <v>24457</v>
      </c>
      <c r="V21" s="434">
        <v>24622</v>
      </c>
      <c r="W21" s="434">
        <v>24855</v>
      </c>
      <c r="X21" s="434">
        <v>24800</v>
      </c>
      <c r="Y21" s="434">
        <v>25033</v>
      </c>
      <c r="Z21" s="434">
        <v>25041</v>
      </c>
      <c r="AA21" s="435">
        <v>24954</v>
      </c>
      <c r="AB21" s="433">
        <v>24897</v>
      </c>
      <c r="AC21" s="434">
        <v>24870</v>
      </c>
      <c r="AD21" s="434">
        <v>24885</v>
      </c>
      <c r="AE21" s="434">
        <v>24894</v>
      </c>
      <c r="AF21" s="434">
        <v>24779</v>
      </c>
      <c r="AG21" s="434">
        <v>24917</v>
      </c>
      <c r="AH21" s="434">
        <v>24842</v>
      </c>
      <c r="AI21" s="434">
        <v>24812</v>
      </c>
      <c r="AJ21" s="434">
        <v>24564</v>
      </c>
      <c r="AK21" s="434">
        <v>24309</v>
      </c>
      <c r="AL21" s="434">
        <v>24294</v>
      </c>
      <c r="AM21" s="435">
        <v>24540</v>
      </c>
      <c r="AN21" s="433">
        <v>24699</v>
      </c>
      <c r="AO21" s="434">
        <v>24777</v>
      </c>
      <c r="AP21" s="434">
        <v>24868</v>
      </c>
      <c r="AQ21" s="434">
        <v>25052</v>
      </c>
      <c r="AR21" s="434">
        <v>25719</v>
      </c>
      <c r="AS21" s="434">
        <v>25833</v>
      </c>
      <c r="AT21" s="434">
        <v>25857</v>
      </c>
      <c r="AU21" s="434">
        <v>25871</v>
      </c>
      <c r="AV21" s="434">
        <v>25699</v>
      </c>
      <c r="AW21" s="434">
        <v>26066</v>
      </c>
      <c r="AX21" s="434">
        <v>26194</v>
      </c>
      <c r="AY21" s="435">
        <v>26264</v>
      </c>
      <c r="AZ21" s="433">
        <v>26370</v>
      </c>
      <c r="BA21" s="434">
        <v>26407</v>
      </c>
      <c r="BB21" s="434">
        <v>26352</v>
      </c>
      <c r="BC21" s="434">
        <v>26380</v>
      </c>
      <c r="BD21" s="434">
        <v>26356</v>
      </c>
      <c r="BE21" s="434">
        <v>26257</v>
      </c>
      <c r="BF21" s="434">
        <v>26384</v>
      </c>
      <c r="BG21" s="434">
        <v>26366</v>
      </c>
      <c r="BH21" s="434">
        <v>26548</v>
      </c>
      <c r="BI21" s="434">
        <v>26577</v>
      </c>
      <c r="BJ21" s="434">
        <v>26624</v>
      </c>
      <c r="BK21" s="435">
        <v>26778</v>
      </c>
      <c r="BL21" s="433">
        <v>26791</v>
      </c>
      <c r="BM21" s="438">
        <v>26882</v>
      </c>
      <c r="BN21" s="438">
        <v>26923</v>
      </c>
      <c r="BO21" s="438">
        <v>26974</v>
      </c>
      <c r="BP21" s="438">
        <v>27113</v>
      </c>
      <c r="BQ21" s="438">
        <v>27127</v>
      </c>
      <c r="BR21" s="438">
        <v>26777</v>
      </c>
      <c r="BS21" s="438">
        <v>26479</v>
      </c>
      <c r="BT21" s="438">
        <v>26398</v>
      </c>
      <c r="BU21" s="438">
        <v>26303</v>
      </c>
      <c r="BV21" s="438">
        <v>26302</v>
      </c>
      <c r="BW21" s="435">
        <v>26372</v>
      </c>
      <c r="BX21" s="433">
        <v>26419</v>
      </c>
      <c r="BY21" s="438">
        <v>26260</v>
      </c>
      <c r="BZ21" s="438">
        <v>26062</v>
      </c>
      <c r="CA21" s="438">
        <v>25878</v>
      </c>
      <c r="CB21" s="438">
        <v>26058</v>
      </c>
      <c r="CC21" s="438">
        <v>25886</v>
      </c>
      <c r="CD21" s="438">
        <v>25690</v>
      </c>
      <c r="CE21" s="438">
        <v>25668</v>
      </c>
      <c r="CF21" s="438">
        <v>25567</v>
      </c>
      <c r="CG21" s="434">
        <v>25496</v>
      </c>
      <c r="CH21" s="434">
        <v>25536</v>
      </c>
      <c r="CI21" s="435">
        <v>25511</v>
      </c>
      <c r="CJ21" s="433">
        <v>25475</v>
      </c>
      <c r="CK21" s="434">
        <v>25624</v>
      </c>
      <c r="CL21" s="434">
        <v>25686</v>
      </c>
      <c r="CM21" s="434">
        <v>25648</v>
      </c>
      <c r="CN21" s="434">
        <v>25745</v>
      </c>
      <c r="CO21" s="434">
        <v>26039</v>
      </c>
      <c r="CP21" s="434">
        <v>26134</v>
      </c>
      <c r="CQ21" s="434">
        <v>26283</v>
      </c>
      <c r="CR21" s="434">
        <v>26254</v>
      </c>
      <c r="CS21" s="434">
        <v>26316</v>
      </c>
      <c r="CT21" s="434">
        <v>26401</v>
      </c>
      <c r="CU21" s="435">
        <v>26407</v>
      </c>
      <c r="CV21" s="433">
        <v>26390</v>
      </c>
      <c r="CW21" s="434">
        <v>26379</v>
      </c>
      <c r="CX21" s="434">
        <v>26411</v>
      </c>
      <c r="CY21" s="434">
        <v>26630</v>
      </c>
      <c r="CZ21" s="434">
        <v>26654</v>
      </c>
      <c r="DA21" s="434">
        <v>26568</v>
      </c>
      <c r="DB21" s="434">
        <v>26596</v>
      </c>
      <c r="DC21" s="434">
        <v>26534</v>
      </c>
      <c r="DD21" s="434">
        <v>26637</v>
      </c>
      <c r="DE21" s="434">
        <v>26458</v>
      </c>
      <c r="DF21" s="434">
        <v>26764</v>
      </c>
      <c r="DG21" s="435">
        <v>26805</v>
      </c>
      <c r="DH21" s="433">
        <v>26789</v>
      </c>
      <c r="DI21" s="434">
        <v>26815</v>
      </c>
      <c r="DJ21" s="434">
        <v>26753</v>
      </c>
      <c r="DK21" s="434">
        <v>26602</v>
      </c>
      <c r="DL21" s="434">
        <v>26521</v>
      </c>
      <c r="DM21" s="434">
        <v>26446</v>
      </c>
      <c r="DN21" s="434">
        <v>26318</v>
      </c>
      <c r="DO21" s="434">
        <v>26261</v>
      </c>
      <c r="DP21" s="434">
        <v>26297</v>
      </c>
      <c r="DQ21" s="434">
        <v>26188</v>
      </c>
      <c r="DR21" s="434">
        <v>25999</v>
      </c>
      <c r="DS21" s="437">
        <v>26099</v>
      </c>
      <c r="DT21" s="433">
        <v>26121</v>
      </c>
      <c r="DU21" s="434">
        <v>26270</v>
      </c>
      <c r="DV21" s="434">
        <v>26393</v>
      </c>
      <c r="DW21" s="434">
        <v>26334</v>
      </c>
      <c r="DX21" s="434">
        <v>26388</v>
      </c>
      <c r="DY21" s="434">
        <v>26460</v>
      </c>
      <c r="DZ21" s="434">
        <v>26403</v>
      </c>
      <c r="EA21" s="434">
        <v>26185</v>
      </c>
      <c r="EB21" s="434">
        <v>26331</v>
      </c>
      <c r="EC21" s="434">
        <v>26270</v>
      </c>
      <c r="ED21" s="434">
        <v>26250</v>
      </c>
      <c r="EE21" s="437">
        <v>26198</v>
      </c>
      <c r="EF21" s="433">
        <v>26339</v>
      </c>
      <c r="EG21" s="434">
        <v>26459</v>
      </c>
      <c r="EH21" s="434">
        <v>26375</v>
      </c>
      <c r="EI21" s="434">
        <v>26215</v>
      </c>
      <c r="EJ21" s="434">
        <v>26156</v>
      </c>
      <c r="EK21" s="434">
        <v>26090</v>
      </c>
      <c r="EL21" s="434">
        <v>26017</v>
      </c>
      <c r="EM21" s="434">
        <v>25997</v>
      </c>
      <c r="EN21" s="434">
        <v>26017</v>
      </c>
      <c r="EO21" s="799">
        <v>25885</v>
      </c>
      <c r="EP21" s="799">
        <v>25860</v>
      </c>
      <c r="EQ21" s="799">
        <f>'1. Población_Afiliada_Regimen'!D21</f>
        <v>25865</v>
      </c>
      <c r="ER21" s="118">
        <f t="shared" si="2"/>
        <v>5</v>
      </c>
      <c r="ES21" s="98">
        <f t="shared" si="3"/>
        <v>1.9218203482338471E-2</v>
      </c>
      <c r="ET21" s="118">
        <f t="shared" si="4"/>
        <v>-333</v>
      </c>
      <c r="EU21" s="98">
        <f t="shared" si="5"/>
        <v>-1.2710893961371097</v>
      </c>
    </row>
    <row r="22" spans="1:161" ht="15" outlineLevel="2">
      <c r="A22" s="421">
        <v>147</v>
      </c>
      <c r="B22" s="55" t="s">
        <v>308</v>
      </c>
      <c r="C22" s="392" t="s">
        <v>311</v>
      </c>
      <c r="D22" s="433">
        <v>22696</v>
      </c>
      <c r="E22" s="434">
        <v>22735</v>
      </c>
      <c r="F22" s="434">
        <v>22662</v>
      </c>
      <c r="G22" s="434">
        <v>22662</v>
      </c>
      <c r="H22" s="434">
        <v>22508</v>
      </c>
      <c r="I22" s="434">
        <v>22522</v>
      </c>
      <c r="J22" s="434">
        <v>22109</v>
      </c>
      <c r="K22" s="434">
        <v>22427</v>
      </c>
      <c r="L22" s="434">
        <v>21974</v>
      </c>
      <c r="M22" s="434">
        <v>21956</v>
      </c>
      <c r="N22" s="434">
        <v>21997</v>
      </c>
      <c r="O22" s="435">
        <v>22030</v>
      </c>
      <c r="P22" s="433">
        <v>22019</v>
      </c>
      <c r="Q22" s="434">
        <v>22121</v>
      </c>
      <c r="R22" s="436">
        <v>21550</v>
      </c>
      <c r="S22" s="434">
        <v>20744</v>
      </c>
      <c r="T22" s="434">
        <v>21880</v>
      </c>
      <c r="U22" s="434">
        <v>22277</v>
      </c>
      <c r="V22" s="434">
        <v>22959</v>
      </c>
      <c r="W22" s="434">
        <v>23526</v>
      </c>
      <c r="X22" s="434">
        <v>23899</v>
      </c>
      <c r="Y22" s="434">
        <v>23833</v>
      </c>
      <c r="Z22" s="434">
        <v>23847</v>
      </c>
      <c r="AA22" s="435">
        <v>23767</v>
      </c>
      <c r="AB22" s="433">
        <v>23904</v>
      </c>
      <c r="AC22" s="434">
        <v>23934</v>
      </c>
      <c r="AD22" s="434">
        <v>23914</v>
      </c>
      <c r="AE22" s="434">
        <v>23998</v>
      </c>
      <c r="AF22" s="434">
        <v>24334</v>
      </c>
      <c r="AG22" s="434">
        <v>23625</v>
      </c>
      <c r="AH22" s="434">
        <v>23961</v>
      </c>
      <c r="AI22" s="434">
        <v>23970</v>
      </c>
      <c r="AJ22" s="434">
        <v>23842</v>
      </c>
      <c r="AK22" s="434">
        <v>24187</v>
      </c>
      <c r="AL22" s="434">
        <v>24315</v>
      </c>
      <c r="AM22" s="435">
        <v>24375</v>
      </c>
      <c r="AN22" s="433">
        <v>24308</v>
      </c>
      <c r="AO22" s="434">
        <v>24348</v>
      </c>
      <c r="AP22" s="434">
        <v>24393</v>
      </c>
      <c r="AQ22" s="434">
        <v>24272</v>
      </c>
      <c r="AR22" s="434">
        <v>24731</v>
      </c>
      <c r="AS22" s="434">
        <v>24781</v>
      </c>
      <c r="AT22" s="434">
        <v>24839</v>
      </c>
      <c r="AU22" s="434">
        <v>24991</v>
      </c>
      <c r="AV22" s="434">
        <v>24611</v>
      </c>
      <c r="AW22" s="434">
        <v>24689</v>
      </c>
      <c r="AX22" s="434">
        <v>24672</v>
      </c>
      <c r="AY22" s="435">
        <v>24741</v>
      </c>
      <c r="AZ22" s="433">
        <v>24886</v>
      </c>
      <c r="BA22" s="434">
        <v>24933</v>
      </c>
      <c r="BB22" s="434">
        <v>24874</v>
      </c>
      <c r="BC22" s="434">
        <v>24881</v>
      </c>
      <c r="BD22" s="434">
        <v>24846</v>
      </c>
      <c r="BE22" s="434">
        <v>24353</v>
      </c>
      <c r="BF22" s="434">
        <v>24450</v>
      </c>
      <c r="BG22" s="434">
        <v>24226</v>
      </c>
      <c r="BH22" s="434">
        <v>24387</v>
      </c>
      <c r="BI22" s="434">
        <v>24076</v>
      </c>
      <c r="BJ22" s="434">
        <v>24184</v>
      </c>
      <c r="BK22" s="435">
        <v>26222</v>
      </c>
      <c r="BL22" s="433">
        <v>26223</v>
      </c>
      <c r="BM22" s="438">
        <v>26411</v>
      </c>
      <c r="BN22" s="438">
        <v>26393</v>
      </c>
      <c r="BO22" s="438">
        <v>26348</v>
      </c>
      <c r="BP22" s="438">
        <v>26423</v>
      </c>
      <c r="BQ22" s="438">
        <v>26262</v>
      </c>
      <c r="BR22" s="438">
        <v>25586</v>
      </c>
      <c r="BS22" s="438">
        <v>24843</v>
      </c>
      <c r="BT22" s="438">
        <v>24674</v>
      </c>
      <c r="BU22" s="438">
        <v>24702</v>
      </c>
      <c r="BV22" s="438">
        <v>24654</v>
      </c>
      <c r="BW22" s="435">
        <v>24886</v>
      </c>
      <c r="BX22" s="433">
        <v>25051</v>
      </c>
      <c r="BY22" s="438">
        <v>24832</v>
      </c>
      <c r="BZ22" s="438">
        <v>24577</v>
      </c>
      <c r="CA22" s="438">
        <v>24321</v>
      </c>
      <c r="CB22" s="438">
        <v>24202</v>
      </c>
      <c r="CC22" s="438">
        <v>23868</v>
      </c>
      <c r="CD22" s="438">
        <v>23486</v>
      </c>
      <c r="CE22" s="438">
        <v>23335</v>
      </c>
      <c r="CF22" s="438">
        <v>23183</v>
      </c>
      <c r="CG22" s="434">
        <v>23206</v>
      </c>
      <c r="CH22" s="434">
        <v>23208</v>
      </c>
      <c r="CI22" s="435">
        <v>23196</v>
      </c>
      <c r="CJ22" s="433">
        <v>23101</v>
      </c>
      <c r="CK22" s="434">
        <v>23301</v>
      </c>
      <c r="CL22" s="434">
        <v>23233</v>
      </c>
      <c r="CM22" s="434">
        <v>23197</v>
      </c>
      <c r="CN22" s="434">
        <v>23224</v>
      </c>
      <c r="CO22" s="434">
        <v>23547</v>
      </c>
      <c r="CP22" s="434">
        <v>23840</v>
      </c>
      <c r="CQ22" s="434">
        <v>23968</v>
      </c>
      <c r="CR22" s="434">
        <v>23921</v>
      </c>
      <c r="CS22" s="434">
        <v>24081</v>
      </c>
      <c r="CT22" s="434">
        <v>24202</v>
      </c>
      <c r="CU22" s="435">
        <v>24314</v>
      </c>
      <c r="CV22" s="433">
        <v>24369</v>
      </c>
      <c r="CW22" s="434">
        <v>24306</v>
      </c>
      <c r="CX22" s="434">
        <v>24407</v>
      </c>
      <c r="CY22" s="434">
        <v>24440</v>
      </c>
      <c r="CZ22" s="434">
        <v>24560</v>
      </c>
      <c r="DA22" s="434">
        <v>24469</v>
      </c>
      <c r="DB22" s="434">
        <v>24612</v>
      </c>
      <c r="DC22" s="434">
        <v>24573</v>
      </c>
      <c r="DD22" s="434">
        <v>25995</v>
      </c>
      <c r="DE22" s="434">
        <v>25820</v>
      </c>
      <c r="DF22" s="434">
        <v>26473</v>
      </c>
      <c r="DG22" s="435">
        <v>26793</v>
      </c>
      <c r="DH22" s="433">
        <v>26581</v>
      </c>
      <c r="DI22" s="434">
        <v>26538</v>
      </c>
      <c r="DJ22" s="434">
        <v>26415</v>
      </c>
      <c r="DK22" s="434">
        <v>26390</v>
      </c>
      <c r="DL22" s="434">
        <v>26262</v>
      </c>
      <c r="DM22" s="434">
        <v>26207</v>
      </c>
      <c r="DN22" s="434">
        <v>26148</v>
      </c>
      <c r="DO22" s="434">
        <v>26143</v>
      </c>
      <c r="DP22" s="434">
        <v>26168</v>
      </c>
      <c r="DQ22" s="434">
        <v>26104</v>
      </c>
      <c r="DR22" s="434">
        <v>25867</v>
      </c>
      <c r="DS22" s="437">
        <v>26056</v>
      </c>
      <c r="DT22" s="433">
        <v>26120</v>
      </c>
      <c r="DU22" s="434">
        <v>26779</v>
      </c>
      <c r="DV22" s="434">
        <v>27099</v>
      </c>
      <c r="DW22" s="434">
        <v>27205</v>
      </c>
      <c r="DX22" s="434">
        <v>27575</v>
      </c>
      <c r="DY22" s="434">
        <v>27520</v>
      </c>
      <c r="DZ22" s="434">
        <v>27610</v>
      </c>
      <c r="EA22" s="434">
        <v>27050</v>
      </c>
      <c r="EB22" s="434">
        <v>27177</v>
      </c>
      <c r="EC22" s="434">
        <v>27159</v>
      </c>
      <c r="ED22" s="434">
        <v>27047</v>
      </c>
      <c r="EE22" s="437">
        <v>26980</v>
      </c>
      <c r="EF22" s="433">
        <v>27058</v>
      </c>
      <c r="EG22" s="434">
        <v>27173</v>
      </c>
      <c r="EH22" s="434">
        <v>27025</v>
      </c>
      <c r="EI22" s="434">
        <v>27048</v>
      </c>
      <c r="EJ22" s="434">
        <v>26903</v>
      </c>
      <c r="EK22" s="434">
        <v>26920</v>
      </c>
      <c r="EL22" s="434">
        <v>26984</v>
      </c>
      <c r="EM22" s="434">
        <v>27106</v>
      </c>
      <c r="EN22" s="434">
        <v>27795</v>
      </c>
      <c r="EO22" s="799">
        <v>27693</v>
      </c>
      <c r="EP22" s="799">
        <v>27694</v>
      </c>
      <c r="EQ22" s="799">
        <f>'1. Población_Afiliada_Regimen'!D22</f>
        <v>27837</v>
      </c>
      <c r="ER22" s="118">
        <f t="shared" si="2"/>
        <v>143</v>
      </c>
      <c r="ES22" s="98">
        <f t="shared" si="3"/>
        <v>0.52994367032315448</v>
      </c>
      <c r="ET22" s="118">
        <f t="shared" si="4"/>
        <v>857</v>
      </c>
      <c r="EU22" s="98">
        <f t="shared" si="5"/>
        <v>3.1764269829503338</v>
      </c>
    </row>
    <row r="23" spans="1:161" ht="15" outlineLevel="2">
      <c r="A23" s="421">
        <v>172</v>
      </c>
      <c r="B23" s="55" t="s">
        <v>308</v>
      </c>
      <c r="C23" s="392" t="s">
        <v>312</v>
      </c>
      <c r="D23" s="433">
        <v>36112</v>
      </c>
      <c r="E23" s="434">
        <v>36463</v>
      </c>
      <c r="F23" s="434">
        <v>36387</v>
      </c>
      <c r="G23" s="434">
        <v>36233</v>
      </c>
      <c r="H23" s="434">
        <v>36128</v>
      </c>
      <c r="I23" s="434">
        <v>36239</v>
      </c>
      <c r="J23" s="434">
        <v>35363</v>
      </c>
      <c r="K23" s="434">
        <v>36206</v>
      </c>
      <c r="L23" s="434">
        <v>34967</v>
      </c>
      <c r="M23" s="434">
        <v>35081</v>
      </c>
      <c r="N23" s="434">
        <v>35198</v>
      </c>
      <c r="O23" s="435">
        <v>35695</v>
      </c>
      <c r="P23" s="433">
        <v>35780</v>
      </c>
      <c r="Q23" s="434">
        <v>37162</v>
      </c>
      <c r="R23" s="436">
        <v>37179</v>
      </c>
      <c r="S23" s="434">
        <v>35209</v>
      </c>
      <c r="T23" s="434">
        <v>36393</v>
      </c>
      <c r="U23" s="434">
        <v>36587</v>
      </c>
      <c r="V23" s="434">
        <v>37049</v>
      </c>
      <c r="W23" s="434">
        <v>37337</v>
      </c>
      <c r="X23" s="434">
        <v>37281</v>
      </c>
      <c r="Y23" s="434">
        <v>38844</v>
      </c>
      <c r="Z23" s="434">
        <v>38714</v>
      </c>
      <c r="AA23" s="435">
        <v>38502</v>
      </c>
      <c r="AB23" s="433">
        <v>38761</v>
      </c>
      <c r="AC23" s="434">
        <v>38797</v>
      </c>
      <c r="AD23" s="434">
        <v>38690</v>
      </c>
      <c r="AE23" s="434">
        <v>38551</v>
      </c>
      <c r="AF23" s="434">
        <v>38587</v>
      </c>
      <c r="AG23" s="434">
        <v>37740</v>
      </c>
      <c r="AH23" s="434">
        <v>37621</v>
      </c>
      <c r="AI23" s="434">
        <v>37474</v>
      </c>
      <c r="AJ23" s="434">
        <v>37197</v>
      </c>
      <c r="AK23" s="434">
        <v>37543</v>
      </c>
      <c r="AL23" s="434">
        <v>37018</v>
      </c>
      <c r="AM23" s="435">
        <v>37264</v>
      </c>
      <c r="AN23" s="433">
        <v>36993</v>
      </c>
      <c r="AO23" s="434">
        <v>36991</v>
      </c>
      <c r="AP23" s="434">
        <v>37046</v>
      </c>
      <c r="AQ23" s="434">
        <v>37063</v>
      </c>
      <c r="AR23" s="434">
        <v>37830</v>
      </c>
      <c r="AS23" s="434">
        <v>38032</v>
      </c>
      <c r="AT23" s="434">
        <v>38119</v>
      </c>
      <c r="AU23" s="434">
        <v>38365</v>
      </c>
      <c r="AV23" s="434">
        <v>37983</v>
      </c>
      <c r="AW23" s="434">
        <v>38106</v>
      </c>
      <c r="AX23" s="434">
        <v>38034</v>
      </c>
      <c r="AY23" s="435">
        <v>38019</v>
      </c>
      <c r="AZ23" s="433">
        <v>38139</v>
      </c>
      <c r="BA23" s="434">
        <v>38275</v>
      </c>
      <c r="BB23" s="434">
        <v>38026</v>
      </c>
      <c r="BC23" s="434">
        <v>38019</v>
      </c>
      <c r="BD23" s="434">
        <v>38009</v>
      </c>
      <c r="BE23" s="434">
        <v>37549</v>
      </c>
      <c r="BF23" s="434">
        <v>38420</v>
      </c>
      <c r="BG23" s="434">
        <v>38069</v>
      </c>
      <c r="BH23" s="434">
        <v>38161</v>
      </c>
      <c r="BI23" s="434">
        <v>37583</v>
      </c>
      <c r="BJ23" s="434">
        <v>37876</v>
      </c>
      <c r="BK23" s="435">
        <v>38044</v>
      </c>
      <c r="BL23" s="433">
        <v>38050</v>
      </c>
      <c r="BM23" s="438">
        <v>38344</v>
      </c>
      <c r="BN23" s="438">
        <v>38233</v>
      </c>
      <c r="BO23" s="438">
        <v>38186</v>
      </c>
      <c r="BP23" s="438">
        <v>38250</v>
      </c>
      <c r="BQ23" s="438">
        <v>38004</v>
      </c>
      <c r="BR23" s="438">
        <v>36926</v>
      </c>
      <c r="BS23" s="438">
        <v>36309</v>
      </c>
      <c r="BT23" s="438">
        <v>36087</v>
      </c>
      <c r="BU23" s="438">
        <v>36142</v>
      </c>
      <c r="BV23" s="438">
        <v>35978</v>
      </c>
      <c r="BW23" s="435">
        <v>36114</v>
      </c>
      <c r="BX23" s="433">
        <v>36201</v>
      </c>
      <c r="BY23" s="438">
        <v>36024</v>
      </c>
      <c r="BZ23" s="438">
        <v>35471</v>
      </c>
      <c r="CA23" s="438">
        <v>34911</v>
      </c>
      <c r="CB23" s="438">
        <v>34717</v>
      </c>
      <c r="CC23" s="438">
        <v>34235</v>
      </c>
      <c r="CD23" s="438">
        <v>34598</v>
      </c>
      <c r="CE23" s="438">
        <v>34471</v>
      </c>
      <c r="CF23" s="438">
        <v>34127</v>
      </c>
      <c r="CG23" s="434">
        <v>33985</v>
      </c>
      <c r="CH23" s="434">
        <v>33954</v>
      </c>
      <c r="CI23" s="435">
        <v>33831</v>
      </c>
      <c r="CJ23" s="433">
        <v>33700</v>
      </c>
      <c r="CK23" s="434">
        <v>33812</v>
      </c>
      <c r="CL23" s="434">
        <v>33586</v>
      </c>
      <c r="CM23" s="434">
        <v>33470</v>
      </c>
      <c r="CN23" s="434">
        <v>33380</v>
      </c>
      <c r="CO23" s="434">
        <v>33681</v>
      </c>
      <c r="CP23" s="434">
        <v>34244</v>
      </c>
      <c r="CQ23" s="434">
        <v>34424</v>
      </c>
      <c r="CR23" s="434">
        <v>34591</v>
      </c>
      <c r="CS23" s="434">
        <v>34723</v>
      </c>
      <c r="CT23" s="434">
        <v>35185</v>
      </c>
      <c r="CU23" s="435">
        <v>35342</v>
      </c>
      <c r="CV23" s="433">
        <v>35413</v>
      </c>
      <c r="CW23" s="434">
        <v>35388</v>
      </c>
      <c r="CX23" s="434">
        <v>35260</v>
      </c>
      <c r="CY23" s="434">
        <v>35119</v>
      </c>
      <c r="CZ23" s="434">
        <v>35038</v>
      </c>
      <c r="DA23" s="434">
        <v>35039</v>
      </c>
      <c r="DB23" s="434">
        <v>34964</v>
      </c>
      <c r="DC23" s="434">
        <v>34947</v>
      </c>
      <c r="DD23" s="434">
        <v>35384</v>
      </c>
      <c r="DE23" s="434">
        <v>35115</v>
      </c>
      <c r="DF23" s="434">
        <v>34935</v>
      </c>
      <c r="DG23" s="435">
        <v>34951</v>
      </c>
      <c r="DH23" s="433">
        <v>35064</v>
      </c>
      <c r="DI23" s="434">
        <v>35486</v>
      </c>
      <c r="DJ23" s="434">
        <v>35340</v>
      </c>
      <c r="DK23" s="434">
        <v>35776</v>
      </c>
      <c r="DL23" s="434">
        <v>35765</v>
      </c>
      <c r="DM23" s="434">
        <v>35661</v>
      </c>
      <c r="DN23" s="434">
        <v>35584</v>
      </c>
      <c r="DO23" s="434">
        <v>35684</v>
      </c>
      <c r="DP23" s="434">
        <v>35688</v>
      </c>
      <c r="DQ23" s="434">
        <v>35536</v>
      </c>
      <c r="DR23" s="434">
        <v>35490</v>
      </c>
      <c r="DS23" s="437">
        <v>35736</v>
      </c>
      <c r="DT23" s="433">
        <v>35836</v>
      </c>
      <c r="DU23" s="434">
        <v>36951</v>
      </c>
      <c r="DV23" s="434">
        <v>37619</v>
      </c>
      <c r="DW23" s="434">
        <v>37832</v>
      </c>
      <c r="DX23" s="434">
        <v>38127</v>
      </c>
      <c r="DY23" s="434">
        <v>38213</v>
      </c>
      <c r="DZ23" s="434">
        <v>38264</v>
      </c>
      <c r="EA23" s="434">
        <v>37538</v>
      </c>
      <c r="EB23" s="434">
        <v>37730</v>
      </c>
      <c r="EC23" s="434">
        <v>37518</v>
      </c>
      <c r="ED23" s="434">
        <v>37362</v>
      </c>
      <c r="EE23" s="437">
        <v>37088</v>
      </c>
      <c r="EF23" s="433">
        <v>37121</v>
      </c>
      <c r="EG23" s="434">
        <v>37236</v>
      </c>
      <c r="EH23" s="434">
        <v>36981</v>
      </c>
      <c r="EI23" s="434">
        <v>36930</v>
      </c>
      <c r="EJ23" s="434">
        <v>36822</v>
      </c>
      <c r="EK23" s="434">
        <v>36785</v>
      </c>
      <c r="EL23" s="434">
        <v>36757</v>
      </c>
      <c r="EM23" s="434">
        <v>36886</v>
      </c>
      <c r="EN23" s="434">
        <v>38006</v>
      </c>
      <c r="EO23" s="799">
        <v>37880</v>
      </c>
      <c r="EP23" s="799">
        <v>37946</v>
      </c>
      <c r="EQ23" s="799">
        <f>'1. Población_Afiliada_Regimen'!D23</f>
        <v>38007</v>
      </c>
      <c r="ER23" s="118">
        <f t="shared" si="2"/>
        <v>61</v>
      </c>
      <c r="ES23" s="98">
        <f t="shared" si="3"/>
        <v>0.16595478412275214</v>
      </c>
      <c r="ET23" s="118">
        <f t="shared" si="4"/>
        <v>919</v>
      </c>
      <c r="EU23" s="98">
        <f t="shared" si="5"/>
        <v>2.4778904227782572</v>
      </c>
    </row>
    <row r="24" spans="1:161" ht="15" outlineLevel="2">
      <c r="A24" s="421">
        <v>475</v>
      </c>
      <c r="B24" s="55" t="s">
        <v>308</v>
      </c>
      <c r="C24" s="392" t="s">
        <v>313</v>
      </c>
      <c r="D24" s="433">
        <v>3139</v>
      </c>
      <c r="E24" s="434">
        <v>3151</v>
      </c>
      <c r="F24" s="434">
        <v>3175</v>
      </c>
      <c r="G24" s="434">
        <v>3152</v>
      </c>
      <c r="H24" s="434">
        <v>3152</v>
      </c>
      <c r="I24" s="434">
        <v>2942</v>
      </c>
      <c r="J24" s="434">
        <v>2947</v>
      </c>
      <c r="K24" s="434">
        <v>2941</v>
      </c>
      <c r="L24" s="434">
        <v>2878</v>
      </c>
      <c r="M24" s="434">
        <v>2889</v>
      </c>
      <c r="N24" s="434">
        <v>2888</v>
      </c>
      <c r="O24" s="435">
        <v>2949</v>
      </c>
      <c r="P24" s="433">
        <v>2940</v>
      </c>
      <c r="Q24" s="434">
        <v>2942</v>
      </c>
      <c r="R24" s="436">
        <v>2989</v>
      </c>
      <c r="S24" s="434">
        <v>2986</v>
      </c>
      <c r="T24" s="434">
        <v>2989</v>
      </c>
      <c r="U24" s="434">
        <v>3144</v>
      </c>
      <c r="V24" s="434">
        <v>3188</v>
      </c>
      <c r="W24" s="434">
        <v>3224</v>
      </c>
      <c r="X24" s="434">
        <v>3226</v>
      </c>
      <c r="Y24" s="434">
        <v>3355</v>
      </c>
      <c r="Z24" s="434">
        <v>3366</v>
      </c>
      <c r="AA24" s="435">
        <v>3394</v>
      </c>
      <c r="AB24" s="433">
        <v>3402</v>
      </c>
      <c r="AC24" s="434">
        <v>3403</v>
      </c>
      <c r="AD24" s="434">
        <v>3416</v>
      </c>
      <c r="AE24" s="434">
        <v>3389</v>
      </c>
      <c r="AF24" s="434">
        <v>3379</v>
      </c>
      <c r="AG24" s="434">
        <v>3371</v>
      </c>
      <c r="AH24" s="434">
        <v>3394</v>
      </c>
      <c r="AI24" s="434">
        <v>3394</v>
      </c>
      <c r="AJ24" s="434">
        <v>3376</v>
      </c>
      <c r="AK24" s="434">
        <v>3395</v>
      </c>
      <c r="AL24" s="434">
        <v>3412</v>
      </c>
      <c r="AM24" s="435">
        <v>3423</v>
      </c>
      <c r="AN24" s="433">
        <v>3420</v>
      </c>
      <c r="AO24" s="434">
        <v>3437</v>
      </c>
      <c r="AP24" s="434">
        <v>3431</v>
      </c>
      <c r="AQ24" s="434">
        <v>3415</v>
      </c>
      <c r="AR24" s="434">
        <v>3440</v>
      </c>
      <c r="AS24" s="434">
        <v>3462</v>
      </c>
      <c r="AT24" s="434">
        <v>3486</v>
      </c>
      <c r="AU24" s="434">
        <v>3516</v>
      </c>
      <c r="AV24" s="434">
        <v>3500</v>
      </c>
      <c r="AW24" s="434">
        <v>3512</v>
      </c>
      <c r="AX24" s="434">
        <v>3531</v>
      </c>
      <c r="AY24" s="435">
        <v>3538</v>
      </c>
      <c r="AZ24" s="433">
        <v>3558</v>
      </c>
      <c r="BA24" s="434">
        <v>3567</v>
      </c>
      <c r="BB24" s="434">
        <v>3568</v>
      </c>
      <c r="BC24" s="434">
        <v>3582</v>
      </c>
      <c r="BD24" s="434">
        <v>3611</v>
      </c>
      <c r="BE24" s="434">
        <v>3657</v>
      </c>
      <c r="BF24" s="434">
        <v>3673</v>
      </c>
      <c r="BG24" s="434">
        <v>3685</v>
      </c>
      <c r="BH24" s="434">
        <v>3707</v>
      </c>
      <c r="BI24" s="434">
        <v>3700</v>
      </c>
      <c r="BJ24" s="434">
        <v>3779</v>
      </c>
      <c r="BK24" s="435">
        <v>3831</v>
      </c>
      <c r="BL24" s="433">
        <v>3858</v>
      </c>
      <c r="BM24" s="438">
        <v>3892</v>
      </c>
      <c r="BN24" s="438">
        <v>3931</v>
      </c>
      <c r="BO24" s="438">
        <v>3913</v>
      </c>
      <c r="BP24" s="438">
        <v>3915</v>
      </c>
      <c r="BQ24" s="438">
        <v>3903</v>
      </c>
      <c r="BR24" s="438">
        <v>3910</v>
      </c>
      <c r="BS24" s="438">
        <v>3979</v>
      </c>
      <c r="BT24" s="438">
        <v>3964</v>
      </c>
      <c r="BU24" s="438">
        <v>4014</v>
      </c>
      <c r="BV24" s="438">
        <v>4010</v>
      </c>
      <c r="BW24" s="435">
        <v>4036</v>
      </c>
      <c r="BX24" s="433">
        <v>4074</v>
      </c>
      <c r="BY24" s="438">
        <v>4096</v>
      </c>
      <c r="BZ24" s="438">
        <v>4093</v>
      </c>
      <c r="CA24" s="438">
        <v>4104</v>
      </c>
      <c r="CB24" s="438">
        <v>4119</v>
      </c>
      <c r="CC24" s="438">
        <v>4087</v>
      </c>
      <c r="CD24" s="438">
        <v>4069</v>
      </c>
      <c r="CE24" s="438">
        <v>4072</v>
      </c>
      <c r="CF24" s="438">
        <v>4034</v>
      </c>
      <c r="CG24" s="434">
        <v>4022</v>
      </c>
      <c r="CH24" s="434">
        <v>4036</v>
      </c>
      <c r="CI24" s="435">
        <v>4032</v>
      </c>
      <c r="CJ24" s="433">
        <v>4023</v>
      </c>
      <c r="CK24" s="434">
        <v>4041</v>
      </c>
      <c r="CL24" s="434">
        <v>4054</v>
      </c>
      <c r="CM24" s="434">
        <v>4058</v>
      </c>
      <c r="CN24" s="434">
        <v>4036</v>
      </c>
      <c r="CO24" s="434">
        <v>4067</v>
      </c>
      <c r="CP24" s="434">
        <v>4068</v>
      </c>
      <c r="CQ24" s="434">
        <v>4135</v>
      </c>
      <c r="CR24" s="434">
        <v>4149</v>
      </c>
      <c r="CS24" s="434">
        <v>4168</v>
      </c>
      <c r="CT24" s="434">
        <v>4260</v>
      </c>
      <c r="CU24" s="435">
        <v>4281</v>
      </c>
      <c r="CV24" s="433">
        <v>4278</v>
      </c>
      <c r="CW24" s="434">
        <v>4313</v>
      </c>
      <c r="CX24" s="434">
        <v>4350</v>
      </c>
      <c r="CY24" s="434">
        <v>4352</v>
      </c>
      <c r="CZ24" s="434">
        <v>4380</v>
      </c>
      <c r="DA24" s="434">
        <v>4385</v>
      </c>
      <c r="DB24" s="434">
        <v>4324</v>
      </c>
      <c r="DC24" s="434">
        <v>4313</v>
      </c>
      <c r="DD24" s="434">
        <v>4317</v>
      </c>
      <c r="DE24" s="434">
        <v>4349</v>
      </c>
      <c r="DF24" s="434">
        <v>4388</v>
      </c>
      <c r="DG24" s="435">
        <v>4412</v>
      </c>
      <c r="DH24" s="433">
        <v>4425</v>
      </c>
      <c r="DI24" s="434">
        <v>4469</v>
      </c>
      <c r="DJ24" s="434">
        <v>4497</v>
      </c>
      <c r="DK24" s="434">
        <v>4487</v>
      </c>
      <c r="DL24" s="434">
        <v>4496</v>
      </c>
      <c r="DM24" s="434">
        <v>4497</v>
      </c>
      <c r="DN24" s="434">
        <v>4505</v>
      </c>
      <c r="DO24" s="434">
        <v>4504</v>
      </c>
      <c r="DP24" s="434">
        <v>4531</v>
      </c>
      <c r="DQ24" s="434">
        <v>4519</v>
      </c>
      <c r="DR24" s="434">
        <v>4512</v>
      </c>
      <c r="DS24" s="437">
        <v>4502</v>
      </c>
      <c r="DT24" s="433">
        <v>4519</v>
      </c>
      <c r="DU24" s="434">
        <v>4604</v>
      </c>
      <c r="DV24" s="434">
        <v>4605</v>
      </c>
      <c r="DW24" s="434">
        <v>4643</v>
      </c>
      <c r="DX24" s="434">
        <v>4674</v>
      </c>
      <c r="DY24" s="434">
        <v>4656</v>
      </c>
      <c r="DZ24" s="434">
        <v>4662</v>
      </c>
      <c r="EA24" s="434">
        <v>4620</v>
      </c>
      <c r="EB24" s="434">
        <v>4642</v>
      </c>
      <c r="EC24" s="434">
        <v>4664</v>
      </c>
      <c r="ED24" s="434">
        <v>4659</v>
      </c>
      <c r="EE24" s="437">
        <v>4650</v>
      </c>
      <c r="EF24" s="433">
        <v>4701</v>
      </c>
      <c r="EG24" s="434">
        <v>4734</v>
      </c>
      <c r="EH24" s="434">
        <v>4740</v>
      </c>
      <c r="EI24" s="434">
        <v>4747</v>
      </c>
      <c r="EJ24" s="434">
        <v>4766</v>
      </c>
      <c r="EK24" s="434">
        <v>4757</v>
      </c>
      <c r="EL24" s="434">
        <v>4733</v>
      </c>
      <c r="EM24" s="434">
        <v>4743</v>
      </c>
      <c r="EN24" s="434">
        <v>4751</v>
      </c>
      <c r="EO24" s="799">
        <v>4751</v>
      </c>
      <c r="EP24" s="799">
        <v>4709</v>
      </c>
      <c r="EQ24" s="799">
        <f>'1. Población_Afiliada_Regimen'!D24</f>
        <v>4720</v>
      </c>
      <c r="ER24" s="118">
        <f t="shared" si="2"/>
        <v>11</v>
      </c>
      <c r="ES24" s="98">
        <f t="shared" si="3"/>
        <v>0.23241073315022187</v>
      </c>
      <c r="ET24" s="118">
        <f t="shared" si="4"/>
        <v>70</v>
      </c>
      <c r="EU24" s="98">
        <f t="shared" si="5"/>
        <v>1.5053763440860215</v>
      </c>
    </row>
    <row r="25" spans="1:161" ht="15" outlineLevel="2">
      <c r="A25" s="421">
        <v>480</v>
      </c>
      <c r="B25" s="55" t="s">
        <v>308</v>
      </c>
      <c r="C25" s="392" t="s">
        <v>314</v>
      </c>
      <c r="D25" s="433">
        <v>13211</v>
      </c>
      <c r="E25" s="434">
        <v>13401</v>
      </c>
      <c r="F25" s="434">
        <v>13459</v>
      </c>
      <c r="G25" s="434">
        <v>13466</v>
      </c>
      <c r="H25" s="434">
        <v>13468</v>
      </c>
      <c r="I25" s="434">
        <v>13433</v>
      </c>
      <c r="J25" s="434">
        <v>13385</v>
      </c>
      <c r="K25" s="434">
        <v>13430</v>
      </c>
      <c r="L25" s="434">
        <v>13349</v>
      </c>
      <c r="M25" s="434">
        <v>13405</v>
      </c>
      <c r="N25" s="434">
        <v>13427</v>
      </c>
      <c r="O25" s="435">
        <v>13633</v>
      </c>
      <c r="P25" s="433">
        <v>13613</v>
      </c>
      <c r="Q25" s="434">
        <v>13665</v>
      </c>
      <c r="R25" s="436">
        <v>13401</v>
      </c>
      <c r="S25" s="434">
        <v>13027</v>
      </c>
      <c r="T25" s="434">
        <v>13140</v>
      </c>
      <c r="U25" s="434">
        <v>13409</v>
      </c>
      <c r="V25" s="434">
        <v>13641</v>
      </c>
      <c r="W25" s="434">
        <v>13875</v>
      </c>
      <c r="X25" s="434">
        <v>13913</v>
      </c>
      <c r="Y25" s="434">
        <v>14196</v>
      </c>
      <c r="Z25" s="434">
        <v>14269</v>
      </c>
      <c r="AA25" s="435">
        <v>14513</v>
      </c>
      <c r="AB25" s="433">
        <v>14480</v>
      </c>
      <c r="AC25" s="434">
        <v>14532</v>
      </c>
      <c r="AD25" s="434">
        <v>14567</v>
      </c>
      <c r="AE25" s="434">
        <v>14615</v>
      </c>
      <c r="AF25" s="434">
        <v>14711</v>
      </c>
      <c r="AG25" s="434">
        <v>14782</v>
      </c>
      <c r="AH25" s="434">
        <v>14195</v>
      </c>
      <c r="AI25" s="434">
        <v>14804</v>
      </c>
      <c r="AJ25" s="434">
        <v>14858</v>
      </c>
      <c r="AK25" s="434">
        <v>15012</v>
      </c>
      <c r="AL25" s="434">
        <v>15181</v>
      </c>
      <c r="AM25" s="435">
        <v>15373</v>
      </c>
      <c r="AN25" s="433">
        <v>15484</v>
      </c>
      <c r="AO25" s="434">
        <v>15628</v>
      </c>
      <c r="AP25" s="434">
        <v>15749</v>
      </c>
      <c r="AQ25" s="434">
        <v>15849</v>
      </c>
      <c r="AR25" s="434">
        <v>16116</v>
      </c>
      <c r="AS25" s="434">
        <v>16219</v>
      </c>
      <c r="AT25" s="434">
        <v>16409</v>
      </c>
      <c r="AU25" s="434">
        <v>16532</v>
      </c>
      <c r="AV25" s="434">
        <v>16367</v>
      </c>
      <c r="AW25" s="434">
        <v>16482</v>
      </c>
      <c r="AX25" s="434">
        <v>16531</v>
      </c>
      <c r="AY25" s="435">
        <v>16568</v>
      </c>
      <c r="AZ25" s="433">
        <v>16625</v>
      </c>
      <c r="BA25" s="434">
        <v>16739</v>
      </c>
      <c r="BB25" s="434">
        <v>16742</v>
      </c>
      <c r="BC25" s="434">
        <v>16789</v>
      </c>
      <c r="BD25" s="434">
        <v>16832</v>
      </c>
      <c r="BE25" s="434">
        <v>16753</v>
      </c>
      <c r="BF25" s="434">
        <v>16859</v>
      </c>
      <c r="BG25" s="434">
        <v>16786</v>
      </c>
      <c r="BH25" s="434">
        <v>17625</v>
      </c>
      <c r="BI25" s="434">
        <v>17552</v>
      </c>
      <c r="BJ25" s="434">
        <v>17568</v>
      </c>
      <c r="BK25" s="435">
        <v>17687</v>
      </c>
      <c r="BL25" s="433">
        <v>17716</v>
      </c>
      <c r="BM25" s="438">
        <v>17773</v>
      </c>
      <c r="BN25" s="438">
        <v>17813</v>
      </c>
      <c r="BO25" s="438">
        <v>17850</v>
      </c>
      <c r="BP25" s="438">
        <v>17928</v>
      </c>
      <c r="BQ25" s="438">
        <v>17895</v>
      </c>
      <c r="BR25" s="438">
        <v>17654</v>
      </c>
      <c r="BS25" s="438">
        <v>17580</v>
      </c>
      <c r="BT25" s="438">
        <v>17508</v>
      </c>
      <c r="BU25" s="438">
        <v>17512</v>
      </c>
      <c r="BV25" s="438">
        <v>17481</v>
      </c>
      <c r="BW25" s="435">
        <v>17467</v>
      </c>
      <c r="BX25" s="433">
        <v>17487</v>
      </c>
      <c r="BY25" s="438">
        <v>17420</v>
      </c>
      <c r="BZ25" s="438">
        <v>17415</v>
      </c>
      <c r="CA25" s="438">
        <v>17377</v>
      </c>
      <c r="CB25" s="438">
        <v>17356</v>
      </c>
      <c r="CC25" s="438">
        <v>17302</v>
      </c>
      <c r="CD25" s="438">
        <v>17200</v>
      </c>
      <c r="CE25" s="438">
        <v>17287</v>
      </c>
      <c r="CF25" s="438">
        <v>17355</v>
      </c>
      <c r="CG25" s="434">
        <v>17455</v>
      </c>
      <c r="CH25" s="434">
        <v>17511</v>
      </c>
      <c r="CI25" s="435">
        <v>17605</v>
      </c>
      <c r="CJ25" s="433">
        <v>17580</v>
      </c>
      <c r="CK25" s="434">
        <v>17649</v>
      </c>
      <c r="CL25" s="434">
        <v>17604</v>
      </c>
      <c r="CM25" s="434">
        <v>17651</v>
      </c>
      <c r="CN25" s="434">
        <v>17613</v>
      </c>
      <c r="CO25" s="434">
        <v>17797</v>
      </c>
      <c r="CP25" s="434">
        <v>17928</v>
      </c>
      <c r="CQ25" s="434">
        <v>17961</v>
      </c>
      <c r="CR25" s="434">
        <v>18117</v>
      </c>
      <c r="CS25" s="434">
        <v>18249</v>
      </c>
      <c r="CT25" s="434">
        <v>18439</v>
      </c>
      <c r="CU25" s="435">
        <v>18487</v>
      </c>
      <c r="CV25" s="433">
        <v>18492</v>
      </c>
      <c r="CW25" s="434">
        <v>18512</v>
      </c>
      <c r="CX25" s="434">
        <v>18492</v>
      </c>
      <c r="CY25" s="434">
        <v>18567</v>
      </c>
      <c r="CZ25" s="434">
        <v>18639</v>
      </c>
      <c r="DA25" s="434">
        <v>18578</v>
      </c>
      <c r="DB25" s="434">
        <v>18579</v>
      </c>
      <c r="DC25" s="434">
        <v>18567</v>
      </c>
      <c r="DD25" s="434">
        <v>18753</v>
      </c>
      <c r="DE25" s="434">
        <v>18699</v>
      </c>
      <c r="DF25" s="434">
        <v>18928</v>
      </c>
      <c r="DG25" s="435">
        <v>18988</v>
      </c>
      <c r="DH25" s="433">
        <v>18953</v>
      </c>
      <c r="DI25" s="434">
        <v>19035</v>
      </c>
      <c r="DJ25" s="434">
        <v>19014</v>
      </c>
      <c r="DK25" s="434">
        <v>18923</v>
      </c>
      <c r="DL25" s="434">
        <v>18884</v>
      </c>
      <c r="DM25" s="434">
        <v>18848</v>
      </c>
      <c r="DN25" s="434">
        <v>18802</v>
      </c>
      <c r="DO25" s="434">
        <v>18779</v>
      </c>
      <c r="DP25" s="434">
        <v>18784</v>
      </c>
      <c r="DQ25" s="434">
        <v>18823</v>
      </c>
      <c r="DR25" s="434">
        <v>18762</v>
      </c>
      <c r="DS25" s="437">
        <v>18883</v>
      </c>
      <c r="DT25" s="433">
        <v>19010</v>
      </c>
      <c r="DU25" s="434">
        <v>19225</v>
      </c>
      <c r="DV25" s="434">
        <v>19396</v>
      </c>
      <c r="DW25" s="434">
        <v>19550</v>
      </c>
      <c r="DX25" s="434">
        <v>19628</v>
      </c>
      <c r="DY25" s="434">
        <v>19626</v>
      </c>
      <c r="DZ25" s="434">
        <v>19727</v>
      </c>
      <c r="EA25" s="434">
        <v>19628</v>
      </c>
      <c r="EB25" s="434">
        <v>19730</v>
      </c>
      <c r="EC25" s="434">
        <v>19770</v>
      </c>
      <c r="ED25" s="434">
        <v>19798</v>
      </c>
      <c r="EE25" s="437">
        <v>19760</v>
      </c>
      <c r="EF25" s="433">
        <v>19819</v>
      </c>
      <c r="EG25" s="434">
        <v>19869</v>
      </c>
      <c r="EH25" s="434">
        <v>19809</v>
      </c>
      <c r="EI25" s="434">
        <v>19793</v>
      </c>
      <c r="EJ25" s="434">
        <v>19805</v>
      </c>
      <c r="EK25" s="434">
        <v>19797</v>
      </c>
      <c r="EL25" s="434">
        <v>19927</v>
      </c>
      <c r="EM25" s="434">
        <v>19969</v>
      </c>
      <c r="EN25" s="434">
        <v>20061</v>
      </c>
      <c r="EO25" s="799">
        <v>20030</v>
      </c>
      <c r="EP25" s="799">
        <v>20034</v>
      </c>
      <c r="EQ25" s="799">
        <f>'1. Población_Afiliada_Regimen'!D25</f>
        <v>20078</v>
      </c>
      <c r="ER25" s="118">
        <f t="shared" si="2"/>
        <v>44</v>
      </c>
      <c r="ES25" s="98">
        <f t="shared" si="3"/>
        <v>0.22080594168715811</v>
      </c>
      <c r="ET25" s="118">
        <f t="shared" si="4"/>
        <v>318</v>
      </c>
      <c r="EU25" s="98">
        <f t="shared" si="5"/>
        <v>1.6093117408906881</v>
      </c>
    </row>
    <row r="26" spans="1:161" ht="15" outlineLevel="2">
      <c r="A26" s="421">
        <v>490</v>
      </c>
      <c r="B26" s="55" t="s">
        <v>308</v>
      </c>
      <c r="C26" s="392" t="s">
        <v>315</v>
      </c>
      <c r="D26" s="433">
        <v>43783</v>
      </c>
      <c r="E26" s="434">
        <v>44044</v>
      </c>
      <c r="F26" s="434">
        <v>44295</v>
      </c>
      <c r="G26" s="434">
        <v>44174</v>
      </c>
      <c r="H26" s="434">
        <v>44122</v>
      </c>
      <c r="I26" s="434">
        <v>44198</v>
      </c>
      <c r="J26" s="434">
        <v>43867</v>
      </c>
      <c r="K26" s="434">
        <v>44065</v>
      </c>
      <c r="L26" s="434">
        <v>43783</v>
      </c>
      <c r="M26" s="434">
        <v>43274</v>
      </c>
      <c r="N26" s="434">
        <v>43082</v>
      </c>
      <c r="O26" s="435">
        <v>43327</v>
      </c>
      <c r="P26" s="433">
        <v>43290</v>
      </c>
      <c r="Q26" s="434">
        <v>43414</v>
      </c>
      <c r="R26" s="436">
        <v>43609</v>
      </c>
      <c r="S26" s="434">
        <v>40333</v>
      </c>
      <c r="T26" s="434">
        <v>43716</v>
      </c>
      <c r="U26" s="434">
        <v>43852</v>
      </c>
      <c r="V26" s="434">
        <v>44102</v>
      </c>
      <c r="W26" s="434">
        <v>44394</v>
      </c>
      <c r="X26" s="434">
        <v>44634</v>
      </c>
      <c r="Y26" s="434">
        <v>45088</v>
      </c>
      <c r="Z26" s="434">
        <v>45194</v>
      </c>
      <c r="AA26" s="435">
        <v>45151</v>
      </c>
      <c r="AB26" s="433">
        <v>44257</v>
      </c>
      <c r="AC26" s="434">
        <v>45233</v>
      </c>
      <c r="AD26" s="434">
        <v>45361</v>
      </c>
      <c r="AE26" s="434">
        <v>45300</v>
      </c>
      <c r="AF26" s="434">
        <v>45551</v>
      </c>
      <c r="AG26" s="434">
        <v>44281</v>
      </c>
      <c r="AH26" s="434">
        <v>45224</v>
      </c>
      <c r="AI26" s="434">
        <v>45065</v>
      </c>
      <c r="AJ26" s="434">
        <v>45122</v>
      </c>
      <c r="AK26" s="434">
        <v>45080</v>
      </c>
      <c r="AL26" s="434">
        <v>45123</v>
      </c>
      <c r="AM26" s="435">
        <v>45090</v>
      </c>
      <c r="AN26" s="433">
        <v>45115</v>
      </c>
      <c r="AO26" s="434">
        <v>45268</v>
      </c>
      <c r="AP26" s="434">
        <v>45287</v>
      </c>
      <c r="AQ26" s="434">
        <v>45180</v>
      </c>
      <c r="AR26" s="434">
        <v>45694</v>
      </c>
      <c r="AS26" s="434">
        <v>45749</v>
      </c>
      <c r="AT26" s="434">
        <v>45673</v>
      </c>
      <c r="AU26" s="434">
        <v>45673</v>
      </c>
      <c r="AV26" s="434">
        <v>45149</v>
      </c>
      <c r="AW26" s="434">
        <v>45181</v>
      </c>
      <c r="AX26" s="434">
        <v>45162</v>
      </c>
      <c r="AY26" s="435">
        <v>45229</v>
      </c>
      <c r="AZ26" s="433">
        <v>45399</v>
      </c>
      <c r="BA26" s="434">
        <v>44880</v>
      </c>
      <c r="BB26" s="434">
        <v>45596</v>
      </c>
      <c r="BC26" s="434">
        <v>45561</v>
      </c>
      <c r="BD26" s="434">
        <v>45573</v>
      </c>
      <c r="BE26" s="434">
        <v>45430</v>
      </c>
      <c r="BF26" s="434">
        <v>45407</v>
      </c>
      <c r="BG26" s="434">
        <v>45244</v>
      </c>
      <c r="BH26" s="434">
        <v>47479</v>
      </c>
      <c r="BI26" s="434">
        <v>47105</v>
      </c>
      <c r="BJ26" s="434">
        <v>47048</v>
      </c>
      <c r="BK26" s="435">
        <v>48837</v>
      </c>
      <c r="BL26" s="433">
        <v>48853</v>
      </c>
      <c r="BM26" s="438">
        <v>48930</v>
      </c>
      <c r="BN26" s="438">
        <v>48859</v>
      </c>
      <c r="BO26" s="438">
        <v>48808</v>
      </c>
      <c r="BP26" s="438">
        <v>48834</v>
      </c>
      <c r="BQ26" s="438">
        <v>48532</v>
      </c>
      <c r="BR26" s="438">
        <v>48184</v>
      </c>
      <c r="BS26" s="438">
        <v>47598</v>
      </c>
      <c r="BT26" s="438">
        <v>47466</v>
      </c>
      <c r="BU26" s="438">
        <v>47409</v>
      </c>
      <c r="BV26" s="438">
        <v>47355</v>
      </c>
      <c r="BW26" s="435">
        <v>47431</v>
      </c>
      <c r="BX26" s="433">
        <v>47530</v>
      </c>
      <c r="BY26" s="438">
        <v>47393</v>
      </c>
      <c r="BZ26" s="438">
        <v>47155</v>
      </c>
      <c r="CA26" s="438">
        <v>47079</v>
      </c>
      <c r="CB26" s="438">
        <v>47029</v>
      </c>
      <c r="CC26" s="438">
        <v>46694</v>
      </c>
      <c r="CD26" s="438">
        <v>45768</v>
      </c>
      <c r="CE26" s="438">
        <v>45863</v>
      </c>
      <c r="CF26" s="438">
        <v>45863</v>
      </c>
      <c r="CG26" s="434">
        <v>45921</v>
      </c>
      <c r="CH26" s="434">
        <v>45901</v>
      </c>
      <c r="CI26" s="435">
        <v>45921</v>
      </c>
      <c r="CJ26" s="433">
        <v>45937</v>
      </c>
      <c r="CK26" s="434">
        <v>45992</v>
      </c>
      <c r="CL26" s="434">
        <v>45952</v>
      </c>
      <c r="CM26" s="434">
        <v>45851</v>
      </c>
      <c r="CN26" s="434">
        <v>45874</v>
      </c>
      <c r="CO26" s="434">
        <v>45798</v>
      </c>
      <c r="CP26" s="434">
        <v>45899</v>
      </c>
      <c r="CQ26" s="434">
        <v>45486</v>
      </c>
      <c r="CR26" s="434">
        <v>45913</v>
      </c>
      <c r="CS26" s="434">
        <v>45899</v>
      </c>
      <c r="CT26" s="434">
        <v>46090</v>
      </c>
      <c r="CU26" s="435">
        <v>46291</v>
      </c>
      <c r="CV26" s="433">
        <v>46340</v>
      </c>
      <c r="CW26" s="434">
        <v>46304</v>
      </c>
      <c r="CX26" s="434">
        <v>46304</v>
      </c>
      <c r="CY26" s="434">
        <v>46257</v>
      </c>
      <c r="CZ26" s="434">
        <v>46368</v>
      </c>
      <c r="DA26" s="434">
        <v>46352</v>
      </c>
      <c r="DB26" s="434">
        <v>46073</v>
      </c>
      <c r="DC26" s="434">
        <v>45999</v>
      </c>
      <c r="DD26" s="434">
        <v>46036</v>
      </c>
      <c r="DE26" s="434">
        <v>45937</v>
      </c>
      <c r="DF26" s="434">
        <v>46829</v>
      </c>
      <c r="DG26" s="435">
        <v>47493</v>
      </c>
      <c r="DH26" s="433">
        <v>48411</v>
      </c>
      <c r="DI26" s="434">
        <v>48465</v>
      </c>
      <c r="DJ26" s="434">
        <v>48233</v>
      </c>
      <c r="DK26" s="434">
        <v>48073</v>
      </c>
      <c r="DL26" s="434">
        <v>48051</v>
      </c>
      <c r="DM26" s="434">
        <v>47857</v>
      </c>
      <c r="DN26" s="434">
        <v>47743</v>
      </c>
      <c r="DO26" s="434">
        <v>47666</v>
      </c>
      <c r="DP26" s="434">
        <v>47650</v>
      </c>
      <c r="DQ26" s="434">
        <v>47508</v>
      </c>
      <c r="DR26" s="434">
        <v>47119</v>
      </c>
      <c r="DS26" s="437">
        <v>46892</v>
      </c>
      <c r="DT26" s="433">
        <v>46884</v>
      </c>
      <c r="DU26" s="434">
        <v>47079</v>
      </c>
      <c r="DV26" s="434">
        <v>47331</v>
      </c>
      <c r="DW26" s="434">
        <v>47398</v>
      </c>
      <c r="DX26" s="434">
        <v>47610</v>
      </c>
      <c r="DY26" s="434">
        <v>47563</v>
      </c>
      <c r="DZ26" s="434">
        <v>47671</v>
      </c>
      <c r="EA26" s="434">
        <v>47433</v>
      </c>
      <c r="EB26" s="434">
        <v>47592</v>
      </c>
      <c r="EC26" s="434">
        <v>47511</v>
      </c>
      <c r="ED26" s="434">
        <v>47571</v>
      </c>
      <c r="EE26" s="437">
        <v>47604</v>
      </c>
      <c r="EF26" s="433">
        <v>47578</v>
      </c>
      <c r="EG26" s="434">
        <v>47688</v>
      </c>
      <c r="EH26" s="434">
        <v>47633</v>
      </c>
      <c r="EI26" s="434">
        <v>47638</v>
      </c>
      <c r="EJ26" s="434">
        <v>47663</v>
      </c>
      <c r="EK26" s="434">
        <v>47718</v>
      </c>
      <c r="EL26" s="434">
        <v>47877</v>
      </c>
      <c r="EM26" s="434">
        <v>48042</v>
      </c>
      <c r="EN26" s="434">
        <v>48140</v>
      </c>
      <c r="EO26" s="799">
        <v>48085</v>
      </c>
      <c r="EP26" s="799">
        <v>48137</v>
      </c>
      <c r="EQ26" s="799">
        <f>'1. Población_Afiliada_Regimen'!D26</f>
        <v>48207</v>
      </c>
      <c r="ER26" s="118">
        <f t="shared" si="2"/>
        <v>70</v>
      </c>
      <c r="ES26" s="98">
        <f t="shared" si="3"/>
        <v>0.14620799131106796</v>
      </c>
      <c r="ET26" s="118">
        <f t="shared" si="4"/>
        <v>603</v>
      </c>
      <c r="EU26" s="98">
        <f t="shared" si="5"/>
        <v>1.2667002772876228</v>
      </c>
      <c r="FD26" s="316" t="str">
        <f>UPPER((TEXT('1. Población_Afiliada_Regimen'!C1,"mmmm yyyy")))</f>
        <v>DICIEMBRE 2021</v>
      </c>
    </row>
    <row r="27" spans="1:161" ht="15" outlineLevel="2">
      <c r="A27" s="421">
        <v>659</v>
      </c>
      <c r="B27" s="55" t="s">
        <v>308</v>
      </c>
      <c r="C27" s="392" t="s">
        <v>316</v>
      </c>
      <c r="D27" s="433">
        <v>17295</v>
      </c>
      <c r="E27" s="434">
        <v>17406</v>
      </c>
      <c r="F27" s="434">
        <v>17344</v>
      </c>
      <c r="G27" s="434">
        <v>17290</v>
      </c>
      <c r="H27" s="434">
        <v>18219</v>
      </c>
      <c r="I27" s="434">
        <v>18246</v>
      </c>
      <c r="J27" s="434">
        <v>18211</v>
      </c>
      <c r="K27" s="434">
        <v>18248</v>
      </c>
      <c r="L27" s="434">
        <v>18345</v>
      </c>
      <c r="M27" s="434">
        <v>18157</v>
      </c>
      <c r="N27" s="434">
        <v>18114</v>
      </c>
      <c r="O27" s="435">
        <v>18112</v>
      </c>
      <c r="P27" s="433">
        <v>18069</v>
      </c>
      <c r="Q27" s="434">
        <v>18342</v>
      </c>
      <c r="R27" s="436">
        <v>18385</v>
      </c>
      <c r="S27" s="434">
        <v>16417</v>
      </c>
      <c r="T27" s="434">
        <v>18860</v>
      </c>
      <c r="U27" s="434">
        <v>19220</v>
      </c>
      <c r="V27" s="434">
        <v>19428</v>
      </c>
      <c r="W27" s="434">
        <v>19666</v>
      </c>
      <c r="X27" s="434">
        <v>19584</v>
      </c>
      <c r="Y27" s="434">
        <v>19936</v>
      </c>
      <c r="Z27" s="434">
        <v>20319</v>
      </c>
      <c r="AA27" s="435">
        <v>20361</v>
      </c>
      <c r="AB27" s="433">
        <v>20326</v>
      </c>
      <c r="AC27" s="434">
        <v>20321</v>
      </c>
      <c r="AD27" s="434">
        <v>20208</v>
      </c>
      <c r="AE27" s="434">
        <v>20235</v>
      </c>
      <c r="AF27" s="434">
        <v>20146</v>
      </c>
      <c r="AG27" s="434">
        <v>19636</v>
      </c>
      <c r="AH27" s="434">
        <v>20106</v>
      </c>
      <c r="AI27" s="434">
        <v>19822</v>
      </c>
      <c r="AJ27" s="434">
        <v>19744</v>
      </c>
      <c r="AK27" s="434">
        <v>19687</v>
      </c>
      <c r="AL27" s="434">
        <v>19530</v>
      </c>
      <c r="AM27" s="435">
        <v>19643</v>
      </c>
      <c r="AN27" s="433">
        <v>19610</v>
      </c>
      <c r="AO27" s="434">
        <v>19582</v>
      </c>
      <c r="AP27" s="434">
        <v>19736</v>
      </c>
      <c r="AQ27" s="434">
        <v>19632</v>
      </c>
      <c r="AR27" s="434">
        <v>19879</v>
      </c>
      <c r="AS27" s="434">
        <v>19963</v>
      </c>
      <c r="AT27" s="434">
        <v>20091</v>
      </c>
      <c r="AU27" s="434">
        <v>20092</v>
      </c>
      <c r="AV27" s="434">
        <v>19953</v>
      </c>
      <c r="AW27" s="434">
        <v>19995</v>
      </c>
      <c r="AX27" s="434">
        <v>19963</v>
      </c>
      <c r="AY27" s="435">
        <v>19983</v>
      </c>
      <c r="AZ27" s="433">
        <v>20006</v>
      </c>
      <c r="BA27" s="434">
        <v>20033</v>
      </c>
      <c r="BB27" s="434">
        <v>19962</v>
      </c>
      <c r="BC27" s="434">
        <v>19925</v>
      </c>
      <c r="BD27" s="434">
        <v>19864</v>
      </c>
      <c r="BE27" s="434">
        <v>19682</v>
      </c>
      <c r="BF27" s="434">
        <v>19781</v>
      </c>
      <c r="BG27" s="434">
        <v>19631</v>
      </c>
      <c r="BH27" s="434">
        <v>19695</v>
      </c>
      <c r="BI27" s="434">
        <v>19525</v>
      </c>
      <c r="BJ27" s="434">
        <v>20016</v>
      </c>
      <c r="BK27" s="435">
        <v>20840</v>
      </c>
      <c r="BL27" s="433">
        <v>20795</v>
      </c>
      <c r="BM27" s="438">
        <v>20842</v>
      </c>
      <c r="BN27" s="438">
        <v>20914</v>
      </c>
      <c r="BO27" s="438">
        <v>20953</v>
      </c>
      <c r="BP27" s="438">
        <v>20969</v>
      </c>
      <c r="BQ27" s="438">
        <v>20866</v>
      </c>
      <c r="BR27" s="438">
        <v>20565</v>
      </c>
      <c r="BS27" s="438">
        <v>20395</v>
      </c>
      <c r="BT27" s="438">
        <v>20287</v>
      </c>
      <c r="BU27" s="438">
        <v>20222</v>
      </c>
      <c r="BV27" s="438">
        <v>20199</v>
      </c>
      <c r="BW27" s="435">
        <v>20277</v>
      </c>
      <c r="BX27" s="433">
        <v>20334</v>
      </c>
      <c r="BY27" s="438">
        <v>20275</v>
      </c>
      <c r="BZ27" s="438">
        <v>20093</v>
      </c>
      <c r="CA27" s="438">
        <v>19973</v>
      </c>
      <c r="CB27" s="438">
        <v>20231</v>
      </c>
      <c r="CC27" s="438">
        <v>20048</v>
      </c>
      <c r="CD27" s="438">
        <v>20055</v>
      </c>
      <c r="CE27" s="438">
        <v>20069</v>
      </c>
      <c r="CF27" s="438">
        <v>20020</v>
      </c>
      <c r="CG27" s="434">
        <v>19973</v>
      </c>
      <c r="CH27" s="434">
        <v>19940</v>
      </c>
      <c r="CI27" s="435">
        <v>19935</v>
      </c>
      <c r="CJ27" s="433">
        <v>19887</v>
      </c>
      <c r="CK27" s="434">
        <v>19884</v>
      </c>
      <c r="CL27" s="434">
        <v>19976</v>
      </c>
      <c r="CM27" s="434">
        <v>19944</v>
      </c>
      <c r="CN27" s="434">
        <v>19923</v>
      </c>
      <c r="CO27" s="434">
        <v>19979</v>
      </c>
      <c r="CP27" s="434">
        <v>20083</v>
      </c>
      <c r="CQ27" s="434">
        <v>20109</v>
      </c>
      <c r="CR27" s="434">
        <v>20265</v>
      </c>
      <c r="CS27" s="434">
        <v>20293</v>
      </c>
      <c r="CT27" s="434">
        <v>20379</v>
      </c>
      <c r="CU27" s="435">
        <v>20360</v>
      </c>
      <c r="CV27" s="433">
        <v>20346</v>
      </c>
      <c r="CW27" s="434">
        <v>20330</v>
      </c>
      <c r="CX27" s="434">
        <v>20296</v>
      </c>
      <c r="CY27" s="434">
        <v>20219</v>
      </c>
      <c r="CZ27" s="434">
        <v>20253</v>
      </c>
      <c r="DA27" s="434">
        <v>20295</v>
      </c>
      <c r="DB27" s="434">
        <v>20400</v>
      </c>
      <c r="DC27" s="434">
        <v>20354</v>
      </c>
      <c r="DD27" s="434">
        <v>20429</v>
      </c>
      <c r="DE27" s="434">
        <v>20354</v>
      </c>
      <c r="DF27" s="434">
        <v>20726</v>
      </c>
      <c r="DG27" s="435">
        <v>20932</v>
      </c>
      <c r="DH27" s="433">
        <v>20889</v>
      </c>
      <c r="DI27" s="434">
        <v>20895</v>
      </c>
      <c r="DJ27" s="434">
        <v>20889</v>
      </c>
      <c r="DK27" s="434">
        <v>20871</v>
      </c>
      <c r="DL27" s="434">
        <v>20825</v>
      </c>
      <c r="DM27" s="434">
        <v>20792</v>
      </c>
      <c r="DN27" s="434">
        <v>20767</v>
      </c>
      <c r="DO27" s="434">
        <v>20691</v>
      </c>
      <c r="DP27" s="434">
        <v>20691</v>
      </c>
      <c r="DQ27" s="434">
        <v>20642</v>
      </c>
      <c r="DR27" s="434">
        <v>20519</v>
      </c>
      <c r="DS27" s="437">
        <v>20451</v>
      </c>
      <c r="DT27" s="433">
        <v>20462</v>
      </c>
      <c r="DU27" s="434">
        <v>20522</v>
      </c>
      <c r="DV27" s="434">
        <v>20524</v>
      </c>
      <c r="DW27" s="434">
        <v>20499</v>
      </c>
      <c r="DX27" s="434">
        <v>20503</v>
      </c>
      <c r="DY27" s="434">
        <v>20495</v>
      </c>
      <c r="DZ27" s="434">
        <v>20515</v>
      </c>
      <c r="EA27" s="434">
        <v>20424</v>
      </c>
      <c r="EB27" s="434">
        <v>20492</v>
      </c>
      <c r="EC27" s="434">
        <v>20503</v>
      </c>
      <c r="ED27" s="434">
        <v>20466</v>
      </c>
      <c r="EE27" s="437">
        <v>20404</v>
      </c>
      <c r="EF27" s="433">
        <v>20442</v>
      </c>
      <c r="EG27" s="434">
        <v>20481</v>
      </c>
      <c r="EH27" s="434">
        <v>20439</v>
      </c>
      <c r="EI27" s="434">
        <v>20430</v>
      </c>
      <c r="EJ27" s="434">
        <v>20443</v>
      </c>
      <c r="EK27" s="434">
        <v>20520</v>
      </c>
      <c r="EL27" s="434">
        <v>20558</v>
      </c>
      <c r="EM27" s="434">
        <v>20613</v>
      </c>
      <c r="EN27" s="434">
        <v>20627</v>
      </c>
      <c r="EO27" s="799">
        <v>20622</v>
      </c>
      <c r="EP27" s="799">
        <v>20613</v>
      </c>
      <c r="EQ27" s="799">
        <f>'1. Población_Afiliada_Regimen'!D27</f>
        <v>20619</v>
      </c>
      <c r="ER27" s="118">
        <f t="shared" si="2"/>
        <v>6</v>
      </c>
      <c r="ES27" s="98">
        <f t="shared" si="3"/>
        <v>2.9185718455102636E-2</v>
      </c>
      <c r="ET27" s="118">
        <f t="shared" si="4"/>
        <v>215</v>
      </c>
      <c r="EU27" s="98">
        <f t="shared" si="5"/>
        <v>1.0537149578514018</v>
      </c>
    </row>
    <row r="28" spans="1:161" ht="15" outlineLevel="2">
      <c r="A28" s="421">
        <v>665</v>
      </c>
      <c r="B28" s="55" t="s">
        <v>308</v>
      </c>
      <c r="C28" s="392" t="s">
        <v>317</v>
      </c>
      <c r="D28" s="433">
        <v>26442</v>
      </c>
      <c r="E28" s="434">
        <v>26429</v>
      </c>
      <c r="F28" s="434">
        <v>26617</v>
      </c>
      <c r="G28" s="434">
        <v>25476</v>
      </c>
      <c r="H28" s="434">
        <v>25524</v>
      </c>
      <c r="I28" s="434">
        <v>25698</v>
      </c>
      <c r="J28" s="434">
        <v>25729</v>
      </c>
      <c r="K28" s="434">
        <v>25566</v>
      </c>
      <c r="L28" s="434">
        <v>25838</v>
      </c>
      <c r="M28" s="434">
        <v>25795</v>
      </c>
      <c r="N28" s="434">
        <v>25987</v>
      </c>
      <c r="O28" s="435">
        <v>26069</v>
      </c>
      <c r="P28" s="433">
        <v>26324</v>
      </c>
      <c r="Q28" s="434">
        <v>27466</v>
      </c>
      <c r="R28" s="436">
        <v>27639</v>
      </c>
      <c r="S28" s="434">
        <v>25472</v>
      </c>
      <c r="T28" s="434">
        <v>25768</v>
      </c>
      <c r="U28" s="434">
        <v>26919</v>
      </c>
      <c r="V28" s="434">
        <v>27674</v>
      </c>
      <c r="W28" s="434">
        <v>28205</v>
      </c>
      <c r="X28" s="434">
        <v>28394</v>
      </c>
      <c r="Y28" s="434">
        <v>29272</v>
      </c>
      <c r="Z28" s="434">
        <v>29497</v>
      </c>
      <c r="AA28" s="435">
        <v>29700</v>
      </c>
      <c r="AB28" s="433">
        <v>29156</v>
      </c>
      <c r="AC28" s="434">
        <v>29842</v>
      </c>
      <c r="AD28" s="434">
        <v>29965</v>
      </c>
      <c r="AE28" s="434">
        <v>30127</v>
      </c>
      <c r="AF28" s="434">
        <v>30399</v>
      </c>
      <c r="AG28" s="434">
        <v>30301</v>
      </c>
      <c r="AH28" s="434">
        <v>30309</v>
      </c>
      <c r="AI28" s="434">
        <v>30347</v>
      </c>
      <c r="AJ28" s="434">
        <v>30215</v>
      </c>
      <c r="AK28" s="434">
        <v>30435</v>
      </c>
      <c r="AL28" s="434">
        <v>29905</v>
      </c>
      <c r="AM28" s="435">
        <v>30168</v>
      </c>
      <c r="AN28" s="433">
        <v>30240</v>
      </c>
      <c r="AO28" s="434">
        <v>30184</v>
      </c>
      <c r="AP28" s="434">
        <v>30226</v>
      </c>
      <c r="AQ28" s="434">
        <v>30173</v>
      </c>
      <c r="AR28" s="434">
        <v>30427</v>
      </c>
      <c r="AS28" s="434">
        <v>30429</v>
      </c>
      <c r="AT28" s="434">
        <v>30453</v>
      </c>
      <c r="AU28" s="434">
        <v>30520</v>
      </c>
      <c r="AV28" s="434">
        <v>30353</v>
      </c>
      <c r="AW28" s="434">
        <v>30448</v>
      </c>
      <c r="AX28" s="434">
        <v>30473</v>
      </c>
      <c r="AY28" s="435">
        <v>30485</v>
      </c>
      <c r="AZ28" s="433">
        <v>30591</v>
      </c>
      <c r="BA28" s="434">
        <v>30750</v>
      </c>
      <c r="BB28" s="434">
        <v>30653</v>
      </c>
      <c r="BC28" s="434">
        <v>30667</v>
      </c>
      <c r="BD28" s="434">
        <v>30541</v>
      </c>
      <c r="BE28" s="434">
        <v>30310</v>
      </c>
      <c r="BF28" s="434">
        <v>30412</v>
      </c>
      <c r="BG28" s="434">
        <v>30241</v>
      </c>
      <c r="BH28" s="434">
        <v>30230</v>
      </c>
      <c r="BI28" s="434">
        <v>30004</v>
      </c>
      <c r="BJ28" s="434">
        <v>29975</v>
      </c>
      <c r="BK28" s="435">
        <v>30130</v>
      </c>
      <c r="BL28" s="433">
        <v>30147</v>
      </c>
      <c r="BM28" s="438">
        <v>30225</v>
      </c>
      <c r="BN28" s="438">
        <v>30278</v>
      </c>
      <c r="BO28" s="438">
        <v>30322</v>
      </c>
      <c r="BP28" s="438">
        <v>30413</v>
      </c>
      <c r="BQ28" s="438">
        <v>30344</v>
      </c>
      <c r="BR28" s="438">
        <v>29923</v>
      </c>
      <c r="BS28" s="438">
        <v>29726</v>
      </c>
      <c r="BT28" s="438">
        <v>29668</v>
      </c>
      <c r="BU28" s="438">
        <v>29641</v>
      </c>
      <c r="BV28" s="438">
        <v>29590</v>
      </c>
      <c r="BW28" s="435">
        <v>29614</v>
      </c>
      <c r="BX28" s="433">
        <v>29708</v>
      </c>
      <c r="BY28" s="438">
        <v>29584</v>
      </c>
      <c r="BZ28" s="438">
        <v>29511</v>
      </c>
      <c r="CA28" s="438">
        <v>29240</v>
      </c>
      <c r="CB28" s="438">
        <v>29207</v>
      </c>
      <c r="CC28" s="438">
        <v>29001</v>
      </c>
      <c r="CD28" s="438">
        <v>28907</v>
      </c>
      <c r="CE28" s="438">
        <v>28907</v>
      </c>
      <c r="CF28" s="438">
        <v>29604</v>
      </c>
      <c r="CG28" s="434">
        <v>29478</v>
      </c>
      <c r="CH28" s="434">
        <v>29546</v>
      </c>
      <c r="CI28" s="435">
        <v>29623</v>
      </c>
      <c r="CJ28" s="433">
        <v>29569</v>
      </c>
      <c r="CK28" s="434">
        <v>29650</v>
      </c>
      <c r="CL28" s="434">
        <v>28978</v>
      </c>
      <c r="CM28" s="434">
        <v>29569</v>
      </c>
      <c r="CN28" s="434">
        <v>29717</v>
      </c>
      <c r="CO28" s="434">
        <v>29930</v>
      </c>
      <c r="CP28" s="434">
        <v>30101</v>
      </c>
      <c r="CQ28" s="434">
        <v>30150</v>
      </c>
      <c r="CR28" s="434">
        <v>30128</v>
      </c>
      <c r="CS28" s="434">
        <v>30243</v>
      </c>
      <c r="CT28" s="434">
        <v>30357</v>
      </c>
      <c r="CU28" s="435">
        <v>30416</v>
      </c>
      <c r="CV28" s="433">
        <v>30449</v>
      </c>
      <c r="CW28" s="434">
        <v>30517</v>
      </c>
      <c r="CX28" s="434">
        <v>30485</v>
      </c>
      <c r="CY28" s="434">
        <v>30460</v>
      </c>
      <c r="CZ28" s="434">
        <v>30443</v>
      </c>
      <c r="DA28" s="434">
        <v>30348</v>
      </c>
      <c r="DB28" s="434">
        <v>30313</v>
      </c>
      <c r="DC28" s="434">
        <v>30256</v>
      </c>
      <c r="DD28" s="434">
        <v>30710</v>
      </c>
      <c r="DE28" s="434">
        <v>30698</v>
      </c>
      <c r="DF28" s="434">
        <v>30800</v>
      </c>
      <c r="DG28" s="435">
        <v>30933</v>
      </c>
      <c r="DH28" s="433">
        <v>30877</v>
      </c>
      <c r="DI28" s="434">
        <v>30912</v>
      </c>
      <c r="DJ28" s="434">
        <v>30835</v>
      </c>
      <c r="DK28" s="434">
        <v>30775</v>
      </c>
      <c r="DL28" s="434">
        <v>30739</v>
      </c>
      <c r="DM28" s="434">
        <v>30651</v>
      </c>
      <c r="DN28" s="434">
        <v>30552</v>
      </c>
      <c r="DO28" s="434">
        <v>30517</v>
      </c>
      <c r="DP28" s="434">
        <v>30564</v>
      </c>
      <c r="DQ28" s="434">
        <v>30477</v>
      </c>
      <c r="DR28" s="434">
        <v>30349</v>
      </c>
      <c r="DS28" s="437">
        <v>30385</v>
      </c>
      <c r="DT28" s="433">
        <v>30394</v>
      </c>
      <c r="DU28" s="434">
        <v>30557</v>
      </c>
      <c r="DV28" s="434">
        <v>30590</v>
      </c>
      <c r="DW28" s="434">
        <v>30659</v>
      </c>
      <c r="DX28" s="434">
        <v>30693</v>
      </c>
      <c r="DY28" s="434">
        <v>30710</v>
      </c>
      <c r="DZ28" s="434">
        <v>30743</v>
      </c>
      <c r="EA28" s="434">
        <v>30558</v>
      </c>
      <c r="EB28" s="434">
        <v>30650</v>
      </c>
      <c r="EC28" s="434">
        <v>30643</v>
      </c>
      <c r="ED28" s="434">
        <v>30597</v>
      </c>
      <c r="EE28" s="437">
        <v>30578</v>
      </c>
      <c r="EF28" s="433">
        <v>30621</v>
      </c>
      <c r="EG28" s="434">
        <v>30803</v>
      </c>
      <c r="EH28" s="434">
        <v>30657</v>
      </c>
      <c r="EI28" s="434">
        <v>30557</v>
      </c>
      <c r="EJ28" s="434">
        <v>30539</v>
      </c>
      <c r="EK28" s="434">
        <v>30547</v>
      </c>
      <c r="EL28" s="434">
        <v>30598</v>
      </c>
      <c r="EM28" s="434">
        <v>30639</v>
      </c>
      <c r="EN28" s="434">
        <v>30661</v>
      </c>
      <c r="EO28" s="799">
        <v>30636</v>
      </c>
      <c r="EP28" s="799">
        <v>30624</v>
      </c>
      <c r="EQ28" s="799">
        <f>'1. Población_Afiliada_Regimen'!D28</f>
        <v>30614</v>
      </c>
      <c r="ER28" s="118">
        <f t="shared" si="2"/>
        <v>-10</v>
      </c>
      <c r="ES28" s="98">
        <f t="shared" si="3"/>
        <v>-3.2681874632328911E-2</v>
      </c>
      <c r="ET28" s="118">
        <f t="shared" si="4"/>
        <v>36</v>
      </c>
      <c r="EU28" s="98">
        <f t="shared" si="5"/>
        <v>0.11773170253123161</v>
      </c>
    </row>
    <row r="29" spans="1:161" ht="15" outlineLevel="2">
      <c r="A29" s="421">
        <v>837</v>
      </c>
      <c r="B29" s="55" t="s">
        <v>308</v>
      </c>
      <c r="C29" s="392" t="s">
        <v>318</v>
      </c>
      <c r="D29" s="433">
        <v>80168</v>
      </c>
      <c r="E29" s="434">
        <v>80691</v>
      </c>
      <c r="F29" s="434">
        <v>80619</v>
      </c>
      <c r="G29" s="434">
        <v>80699</v>
      </c>
      <c r="H29" s="434">
        <v>80499</v>
      </c>
      <c r="I29" s="434">
        <v>80817</v>
      </c>
      <c r="J29" s="434">
        <v>80466</v>
      </c>
      <c r="K29" s="434">
        <v>80621</v>
      </c>
      <c r="L29" s="434">
        <v>79891</v>
      </c>
      <c r="M29" s="434">
        <v>80281</v>
      </c>
      <c r="N29" s="434">
        <v>80263</v>
      </c>
      <c r="O29" s="435">
        <v>80865</v>
      </c>
      <c r="P29" s="433">
        <v>80488</v>
      </c>
      <c r="Q29" s="434">
        <v>83223</v>
      </c>
      <c r="R29" s="436">
        <v>86244</v>
      </c>
      <c r="S29" s="434">
        <v>79850</v>
      </c>
      <c r="T29" s="434">
        <v>86165</v>
      </c>
      <c r="U29" s="434">
        <v>87490</v>
      </c>
      <c r="V29" s="434">
        <v>88260</v>
      </c>
      <c r="W29" s="434">
        <v>89222</v>
      </c>
      <c r="X29" s="434">
        <v>89422</v>
      </c>
      <c r="Y29" s="434">
        <v>89958</v>
      </c>
      <c r="Z29" s="434">
        <v>89798</v>
      </c>
      <c r="AA29" s="435">
        <v>89719</v>
      </c>
      <c r="AB29" s="433">
        <v>89908</v>
      </c>
      <c r="AC29" s="434">
        <v>90150</v>
      </c>
      <c r="AD29" s="434">
        <v>90182</v>
      </c>
      <c r="AE29" s="434">
        <v>90423</v>
      </c>
      <c r="AF29" s="434">
        <v>90389</v>
      </c>
      <c r="AG29" s="434">
        <v>90605</v>
      </c>
      <c r="AH29" s="434">
        <v>90701</v>
      </c>
      <c r="AI29" s="434">
        <v>90183</v>
      </c>
      <c r="AJ29" s="434">
        <v>90342</v>
      </c>
      <c r="AK29" s="434">
        <v>89760</v>
      </c>
      <c r="AL29" s="434">
        <v>89760</v>
      </c>
      <c r="AM29" s="435">
        <v>88579</v>
      </c>
      <c r="AN29" s="433">
        <v>88521</v>
      </c>
      <c r="AO29" s="434">
        <v>88355</v>
      </c>
      <c r="AP29" s="434">
        <v>88871</v>
      </c>
      <c r="AQ29" s="434">
        <v>88731</v>
      </c>
      <c r="AR29" s="434">
        <v>88746</v>
      </c>
      <c r="AS29" s="434">
        <v>90494</v>
      </c>
      <c r="AT29" s="434">
        <v>91299</v>
      </c>
      <c r="AU29" s="434">
        <v>91246</v>
      </c>
      <c r="AV29" s="434">
        <v>90396</v>
      </c>
      <c r="AW29" s="434">
        <v>90636</v>
      </c>
      <c r="AX29" s="434">
        <v>90817</v>
      </c>
      <c r="AY29" s="435">
        <v>91339</v>
      </c>
      <c r="AZ29" s="433">
        <v>91582</v>
      </c>
      <c r="BA29" s="434">
        <v>92669</v>
      </c>
      <c r="BB29" s="434">
        <v>92136</v>
      </c>
      <c r="BC29" s="434">
        <v>92546</v>
      </c>
      <c r="BD29" s="434">
        <v>94270</v>
      </c>
      <c r="BE29" s="434">
        <v>94406</v>
      </c>
      <c r="BF29" s="434">
        <v>94801</v>
      </c>
      <c r="BG29" s="434">
        <v>94897</v>
      </c>
      <c r="BH29" s="434">
        <v>98302</v>
      </c>
      <c r="BI29" s="434">
        <v>98876</v>
      </c>
      <c r="BJ29" s="434">
        <v>99124</v>
      </c>
      <c r="BK29" s="435">
        <v>99950</v>
      </c>
      <c r="BL29" s="433">
        <v>100778</v>
      </c>
      <c r="BM29" s="438">
        <v>101764</v>
      </c>
      <c r="BN29" s="438">
        <v>102067</v>
      </c>
      <c r="BO29" s="438">
        <v>102245</v>
      </c>
      <c r="BP29" s="438">
        <v>102295</v>
      </c>
      <c r="BQ29" s="438">
        <v>102052</v>
      </c>
      <c r="BR29" s="438">
        <v>101022</v>
      </c>
      <c r="BS29" s="438">
        <v>98646</v>
      </c>
      <c r="BT29" s="438">
        <v>98151</v>
      </c>
      <c r="BU29" s="438">
        <v>98287</v>
      </c>
      <c r="BV29" s="438">
        <v>98242</v>
      </c>
      <c r="BW29" s="435">
        <v>98480</v>
      </c>
      <c r="BX29" s="433">
        <v>98839</v>
      </c>
      <c r="BY29" s="438">
        <v>98557</v>
      </c>
      <c r="BZ29" s="438">
        <v>97366</v>
      </c>
      <c r="CA29" s="438">
        <v>96814</v>
      </c>
      <c r="CB29" s="438">
        <v>95809</v>
      </c>
      <c r="CC29" s="438">
        <v>94205</v>
      </c>
      <c r="CD29" s="438">
        <v>91225</v>
      </c>
      <c r="CE29" s="438">
        <v>91144</v>
      </c>
      <c r="CF29" s="438">
        <v>91461</v>
      </c>
      <c r="CG29" s="434">
        <v>91584</v>
      </c>
      <c r="CH29" s="434">
        <v>91425</v>
      </c>
      <c r="CI29" s="435">
        <v>91363</v>
      </c>
      <c r="CJ29" s="433">
        <v>91217</v>
      </c>
      <c r="CK29" s="434">
        <v>91487</v>
      </c>
      <c r="CL29" s="434">
        <v>91169</v>
      </c>
      <c r="CM29" s="434">
        <v>90971</v>
      </c>
      <c r="CN29" s="434">
        <v>90920</v>
      </c>
      <c r="CO29" s="434">
        <v>90910</v>
      </c>
      <c r="CP29" s="434">
        <v>91563</v>
      </c>
      <c r="CQ29" s="434">
        <v>91497</v>
      </c>
      <c r="CR29" s="434">
        <v>91281</v>
      </c>
      <c r="CS29" s="434">
        <v>91511</v>
      </c>
      <c r="CT29" s="434">
        <v>91971</v>
      </c>
      <c r="CU29" s="435">
        <v>92186</v>
      </c>
      <c r="CV29" s="433">
        <v>92316</v>
      </c>
      <c r="CW29" s="434">
        <v>92323</v>
      </c>
      <c r="CX29" s="434">
        <v>92485</v>
      </c>
      <c r="CY29" s="434">
        <v>92451</v>
      </c>
      <c r="CZ29" s="434">
        <v>92688</v>
      </c>
      <c r="DA29" s="434">
        <v>92596</v>
      </c>
      <c r="DB29" s="434">
        <v>91821</v>
      </c>
      <c r="DC29" s="434">
        <v>92126</v>
      </c>
      <c r="DD29" s="434">
        <v>92143</v>
      </c>
      <c r="DE29" s="434">
        <v>92393</v>
      </c>
      <c r="DF29" s="434">
        <v>92773</v>
      </c>
      <c r="DG29" s="435">
        <v>92699</v>
      </c>
      <c r="DH29" s="433">
        <v>93374</v>
      </c>
      <c r="DI29" s="434">
        <v>93356</v>
      </c>
      <c r="DJ29" s="434">
        <v>94067</v>
      </c>
      <c r="DK29" s="434">
        <v>93888</v>
      </c>
      <c r="DL29" s="434">
        <v>94558</v>
      </c>
      <c r="DM29" s="434">
        <v>94649</v>
      </c>
      <c r="DN29" s="434">
        <v>94494</v>
      </c>
      <c r="DO29" s="434">
        <v>94505</v>
      </c>
      <c r="DP29" s="434">
        <v>94485</v>
      </c>
      <c r="DQ29" s="434">
        <v>94215</v>
      </c>
      <c r="DR29" s="434">
        <v>93496</v>
      </c>
      <c r="DS29" s="437">
        <v>93338</v>
      </c>
      <c r="DT29" s="433">
        <v>93145</v>
      </c>
      <c r="DU29" s="434">
        <v>94262</v>
      </c>
      <c r="DV29" s="434">
        <v>95419</v>
      </c>
      <c r="DW29" s="434">
        <v>95605</v>
      </c>
      <c r="DX29" s="434">
        <v>95970</v>
      </c>
      <c r="DY29" s="434">
        <v>96057</v>
      </c>
      <c r="DZ29" s="434">
        <v>95950</v>
      </c>
      <c r="EA29" s="434">
        <v>95058</v>
      </c>
      <c r="EB29" s="434">
        <v>95194</v>
      </c>
      <c r="EC29" s="434">
        <v>95173</v>
      </c>
      <c r="ED29" s="434">
        <v>95014</v>
      </c>
      <c r="EE29" s="437">
        <v>94846</v>
      </c>
      <c r="EF29" s="433">
        <v>95163</v>
      </c>
      <c r="EG29" s="434">
        <v>95390</v>
      </c>
      <c r="EH29" s="434">
        <v>95074</v>
      </c>
      <c r="EI29" s="434">
        <v>95045</v>
      </c>
      <c r="EJ29" s="434">
        <v>95527</v>
      </c>
      <c r="EK29" s="434">
        <v>95830</v>
      </c>
      <c r="EL29" s="434">
        <v>96707</v>
      </c>
      <c r="EM29" s="434">
        <v>96712</v>
      </c>
      <c r="EN29" s="434">
        <v>98570</v>
      </c>
      <c r="EO29" s="799">
        <v>98109</v>
      </c>
      <c r="EP29" s="799">
        <v>97966</v>
      </c>
      <c r="EQ29" s="799">
        <f>'1. Población_Afiliada_Regimen'!D29</f>
        <v>98310</v>
      </c>
      <c r="ER29" s="118">
        <f t="shared" si="2"/>
        <v>344</v>
      </c>
      <c r="ES29" s="98">
        <f t="shared" si="3"/>
        <v>0.35571365051133835</v>
      </c>
      <c r="ET29" s="118">
        <f t="shared" si="4"/>
        <v>3464</v>
      </c>
      <c r="EU29" s="98">
        <f t="shared" si="5"/>
        <v>3.6522362566687048</v>
      </c>
      <c r="FD29" s="817"/>
    </row>
    <row r="30" spans="1:161" ht="15" outlineLevel="2">
      <c r="A30" s="421">
        <v>873</v>
      </c>
      <c r="B30" s="55" t="s">
        <v>308</v>
      </c>
      <c r="C30" s="392" t="s">
        <v>319</v>
      </c>
      <c r="D30" s="433">
        <v>7019</v>
      </c>
      <c r="E30" s="434">
        <v>7077</v>
      </c>
      <c r="F30" s="434">
        <v>7155</v>
      </c>
      <c r="G30" s="434">
        <v>7150</v>
      </c>
      <c r="H30" s="434">
        <v>7140</v>
      </c>
      <c r="I30" s="434">
        <v>7097</v>
      </c>
      <c r="J30" s="434">
        <v>7079</v>
      </c>
      <c r="K30" s="434">
        <v>7092</v>
      </c>
      <c r="L30" s="434">
        <v>7018</v>
      </c>
      <c r="M30" s="434">
        <v>6963</v>
      </c>
      <c r="N30" s="434">
        <v>6906</v>
      </c>
      <c r="O30" s="435">
        <v>7049</v>
      </c>
      <c r="P30" s="433">
        <v>7048</v>
      </c>
      <c r="Q30" s="434">
        <v>7023</v>
      </c>
      <c r="R30" s="436">
        <v>7182</v>
      </c>
      <c r="S30" s="434">
        <v>7444</v>
      </c>
      <c r="T30" s="434">
        <v>7562</v>
      </c>
      <c r="U30" s="434">
        <v>7575</v>
      </c>
      <c r="V30" s="434">
        <v>7540</v>
      </c>
      <c r="W30" s="434">
        <v>7544</v>
      </c>
      <c r="X30" s="434">
        <v>7535</v>
      </c>
      <c r="Y30" s="434">
        <v>7484</v>
      </c>
      <c r="Z30" s="434">
        <v>7476</v>
      </c>
      <c r="AA30" s="435">
        <v>7459</v>
      </c>
      <c r="AB30" s="433">
        <v>7008</v>
      </c>
      <c r="AC30" s="434">
        <v>6929</v>
      </c>
      <c r="AD30" s="434">
        <v>6897</v>
      </c>
      <c r="AE30" s="434">
        <v>7039</v>
      </c>
      <c r="AF30" s="434">
        <v>7043</v>
      </c>
      <c r="AG30" s="434">
        <v>7036</v>
      </c>
      <c r="AH30" s="434">
        <v>7030</v>
      </c>
      <c r="AI30" s="434">
        <v>7095</v>
      </c>
      <c r="AJ30" s="434">
        <v>7162</v>
      </c>
      <c r="AK30" s="434">
        <v>7247</v>
      </c>
      <c r="AL30" s="434">
        <v>6806</v>
      </c>
      <c r="AM30" s="435">
        <v>6916</v>
      </c>
      <c r="AN30" s="433">
        <v>6954</v>
      </c>
      <c r="AO30" s="434">
        <v>6931</v>
      </c>
      <c r="AP30" s="434">
        <v>6958</v>
      </c>
      <c r="AQ30" s="434">
        <v>6970</v>
      </c>
      <c r="AR30" s="434">
        <v>6995</v>
      </c>
      <c r="AS30" s="434">
        <v>6983</v>
      </c>
      <c r="AT30" s="434">
        <v>6991</v>
      </c>
      <c r="AU30" s="434">
        <v>7017</v>
      </c>
      <c r="AV30" s="434">
        <v>6988</v>
      </c>
      <c r="AW30" s="434">
        <v>6908</v>
      </c>
      <c r="AX30" s="434">
        <v>6904</v>
      </c>
      <c r="AY30" s="435">
        <v>6902</v>
      </c>
      <c r="AZ30" s="433">
        <v>6926</v>
      </c>
      <c r="BA30" s="434">
        <v>6983</v>
      </c>
      <c r="BB30" s="434">
        <v>6979</v>
      </c>
      <c r="BC30" s="434">
        <v>6966</v>
      </c>
      <c r="BD30" s="434">
        <v>6969</v>
      </c>
      <c r="BE30" s="434">
        <v>6954</v>
      </c>
      <c r="BF30" s="434">
        <v>6940</v>
      </c>
      <c r="BG30" s="434">
        <v>6925</v>
      </c>
      <c r="BH30" s="434">
        <v>6958</v>
      </c>
      <c r="BI30" s="434">
        <v>6901</v>
      </c>
      <c r="BJ30" s="434">
        <v>6936</v>
      </c>
      <c r="BK30" s="435">
        <v>6931</v>
      </c>
      <c r="BL30" s="433">
        <v>6927</v>
      </c>
      <c r="BM30" s="438">
        <v>6951</v>
      </c>
      <c r="BN30" s="438">
        <v>6965</v>
      </c>
      <c r="BO30" s="438">
        <v>6971</v>
      </c>
      <c r="BP30" s="438">
        <v>6971</v>
      </c>
      <c r="BQ30" s="438">
        <v>6937</v>
      </c>
      <c r="BR30" s="438">
        <v>6866</v>
      </c>
      <c r="BS30" s="438">
        <v>6804</v>
      </c>
      <c r="BT30" s="438">
        <v>6766</v>
      </c>
      <c r="BU30" s="438">
        <v>6746</v>
      </c>
      <c r="BV30" s="438">
        <v>6719</v>
      </c>
      <c r="BW30" s="435">
        <v>6747</v>
      </c>
      <c r="BX30" s="433">
        <v>6738</v>
      </c>
      <c r="BY30" s="438">
        <v>6730</v>
      </c>
      <c r="BZ30" s="438">
        <v>6736</v>
      </c>
      <c r="CA30" s="438">
        <v>6685</v>
      </c>
      <c r="CB30" s="438">
        <v>6681</v>
      </c>
      <c r="CC30" s="438">
        <v>6606</v>
      </c>
      <c r="CD30" s="438">
        <v>6575</v>
      </c>
      <c r="CE30" s="438">
        <v>6599</v>
      </c>
      <c r="CF30" s="438">
        <v>6587</v>
      </c>
      <c r="CG30" s="434">
        <v>6615</v>
      </c>
      <c r="CH30" s="434">
        <v>6599</v>
      </c>
      <c r="CI30" s="435">
        <v>6622</v>
      </c>
      <c r="CJ30" s="433">
        <v>6626</v>
      </c>
      <c r="CK30" s="434">
        <v>6655</v>
      </c>
      <c r="CL30" s="434">
        <v>6675</v>
      </c>
      <c r="CM30" s="434">
        <v>6658</v>
      </c>
      <c r="CN30" s="434">
        <v>6758</v>
      </c>
      <c r="CO30" s="434">
        <v>6830</v>
      </c>
      <c r="CP30" s="434">
        <v>6830</v>
      </c>
      <c r="CQ30" s="434">
        <v>6876</v>
      </c>
      <c r="CR30" s="434">
        <v>6872</v>
      </c>
      <c r="CS30" s="434">
        <v>6871</v>
      </c>
      <c r="CT30" s="434">
        <v>6896</v>
      </c>
      <c r="CU30" s="435">
        <v>6982</v>
      </c>
      <c r="CV30" s="433">
        <v>6997</v>
      </c>
      <c r="CW30" s="434">
        <v>7027</v>
      </c>
      <c r="CX30" s="434">
        <v>7021</v>
      </c>
      <c r="CY30" s="434">
        <v>6954</v>
      </c>
      <c r="CZ30" s="434">
        <v>6950</v>
      </c>
      <c r="DA30" s="434">
        <v>6953</v>
      </c>
      <c r="DB30" s="434">
        <v>6945</v>
      </c>
      <c r="DC30" s="434">
        <v>6926</v>
      </c>
      <c r="DD30" s="434">
        <v>6945</v>
      </c>
      <c r="DE30" s="434">
        <v>6932</v>
      </c>
      <c r="DF30" s="434">
        <v>6952</v>
      </c>
      <c r="DG30" s="435">
        <v>6963</v>
      </c>
      <c r="DH30" s="433">
        <v>6962</v>
      </c>
      <c r="DI30" s="434">
        <v>7036</v>
      </c>
      <c r="DJ30" s="434">
        <v>7028</v>
      </c>
      <c r="DK30" s="434">
        <v>6991</v>
      </c>
      <c r="DL30" s="434">
        <v>6979</v>
      </c>
      <c r="DM30" s="434">
        <v>6980</v>
      </c>
      <c r="DN30" s="434">
        <v>6977</v>
      </c>
      <c r="DO30" s="434">
        <v>6954</v>
      </c>
      <c r="DP30" s="434">
        <v>6962</v>
      </c>
      <c r="DQ30" s="434">
        <v>6994</v>
      </c>
      <c r="DR30" s="434">
        <v>6957</v>
      </c>
      <c r="DS30" s="437">
        <v>6969</v>
      </c>
      <c r="DT30" s="433">
        <v>7027</v>
      </c>
      <c r="DU30" s="434">
        <v>7127</v>
      </c>
      <c r="DV30" s="434">
        <v>7112</v>
      </c>
      <c r="DW30" s="434">
        <v>7117</v>
      </c>
      <c r="DX30" s="434">
        <v>7119</v>
      </c>
      <c r="DY30" s="434">
        <v>7098</v>
      </c>
      <c r="DZ30" s="434">
        <v>7108</v>
      </c>
      <c r="EA30" s="434">
        <v>7065</v>
      </c>
      <c r="EB30" s="434">
        <v>7089</v>
      </c>
      <c r="EC30" s="434">
        <v>7110</v>
      </c>
      <c r="ED30" s="434">
        <v>7114</v>
      </c>
      <c r="EE30" s="437">
        <v>7148</v>
      </c>
      <c r="EF30" s="433">
        <v>7216</v>
      </c>
      <c r="EG30" s="434">
        <v>7263</v>
      </c>
      <c r="EH30" s="434">
        <v>7275</v>
      </c>
      <c r="EI30" s="434">
        <v>7222</v>
      </c>
      <c r="EJ30" s="434">
        <v>7229</v>
      </c>
      <c r="EK30" s="434">
        <v>7272</v>
      </c>
      <c r="EL30" s="434">
        <v>7276</v>
      </c>
      <c r="EM30" s="434">
        <v>7312</v>
      </c>
      <c r="EN30" s="434">
        <v>7399</v>
      </c>
      <c r="EO30" s="799">
        <v>7393</v>
      </c>
      <c r="EP30" s="799">
        <v>7402</v>
      </c>
      <c r="EQ30" s="799">
        <f>'1. Población_Afiliada_Regimen'!D30</f>
        <v>7418</v>
      </c>
      <c r="ER30" s="118">
        <f t="shared" si="2"/>
        <v>16</v>
      </c>
      <c r="ES30" s="98">
        <f t="shared" si="3"/>
        <v>0.21990104452996154</v>
      </c>
      <c r="ET30" s="118">
        <f t="shared" si="4"/>
        <v>270</v>
      </c>
      <c r="EU30" s="98">
        <f t="shared" si="5"/>
        <v>3.7772803581421375</v>
      </c>
    </row>
    <row r="31" spans="1:161" ht="15" outlineLevel="1">
      <c r="A31" s="48" t="s">
        <v>320</v>
      </c>
      <c r="B31" s="45"/>
      <c r="C31" s="49" t="s">
        <v>320</v>
      </c>
      <c r="D31" s="50">
        <f t="shared" ref="D31:AH31" si="8">SUBTOTAL(9,D32:D41)</f>
        <v>118731</v>
      </c>
      <c r="E31" s="51">
        <f t="shared" si="8"/>
        <v>119059</v>
      </c>
      <c r="F31" s="51">
        <f t="shared" si="8"/>
        <v>118674</v>
      </c>
      <c r="G31" s="51">
        <f t="shared" si="8"/>
        <v>117812</v>
      </c>
      <c r="H31" s="51">
        <f t="shared" si="8"/>
        <v>117375</v>
      </c>
      <c r="I31" s="51">
        <f t="shared" si="8"/>
        <v>118002</v>
      </c>
      <c r="J31" s="51">
        <f t="shared" si="8"/>
        <v>116855</v>
      </c>
      <c r="K31" s="51">
        <f t="shared" si="8"/>
        <v>117538</v>
      </c>
      <c r="L31" s="51">
        <f t="shared" si="8"/>
        <v>116668</v>
      </c>
      <c r="M31" s="51">
        <f t="shared" si="8"/>
        <v>117697</v>
      </c>
      <c r="N31" s="51">
        <f t="shared" si="8"/>
        <v>117640</v>
      </c>
      <c r="O31" s="52">
        <f t="shared" si="8"/>
        <v>119944</v>
      </c>
      <c r="P31" s="50">
        <f t="shared" si="8"/>
        <v>120530</v>
      </c>
      <c r="Q31" s="51">
        <f t="shared" si="8"/>
        <v>120445</v>
      </c>
      <c r="R31" s="53">
        <f t="shared" si="8"/>
        <v>121132</v>
      </c>
      <c r="S31" s="51">
        <f t="shared" si="8"/>
        <v>120711</v>
      </c>
      <c r="T31" s="51">
        <f t="shared" si="8"/>
        <v>121721</v>
      </c>
      <c r="U31" s="51">
        <f t="shared" si="8"/>
        <v>122087</v>
      </c>
      <c r="V31" s="51">
        <f t="shared" si="8"/>
        <v>122493</v>
      </c>
      <c r="W31" s="51">
        <f t="shared" si="8"/>
        <v>122083</v>
      </c>
      <c r="X31" s="51">
        <f t="shared" si="8"/>
        <v>122091</v>
      </c>
      <c r="Y31" s="51">
        <f t="shared" si="8"/>
        <v>123085</v>
      </c>
      <c r="Z31" s="51">
        <f t="shared" si="8"/>
        <v>123530</v>
      </c>
      <c r="AA31" s="52">
        <f t="shared" si="8"/>
        <v>123835</v>
      </c>
      <c r="AB31" s="50">
        <f t="shared" si="8"/>
        <v>123245</v>
      </c>
      <c r="AC31" s="51">
        <f t="shared" si="8"/>
        <v>124719</v>
      </c>
      <c r="AD31" s="51">
        <f t="shared" si="8"/>
        <v>124744</v>
      </c>
      <c r="AE31" s="51">
        <f t="shared" si="8"/>
        <v>125057</v>
      </c>
      <c r="AF31" s="51">
        <f t="shared" si="8"/>
        <v>125178</v>
      </c>
      <c r="AG31" s="51">
        <f t="shared" si="8"/>
        <v>124213</v>
      </c>
      <c r="AH31" s="51">
        <f t="shared" si="8"/>
        <v>123901</v>
      </c>
      <c r="AI31" s="51">
        <v>124263</v>
      </c>
      <c r="AJ31" s="51">
        <v>124980</v>
      </c>
      <c r="AK31" s="51">
        <v>126198</v>
      </c>
      <c r="AL31" s="51">
        <v>125785</v>
      </c>
      <c r="AM31" s="52">
        <v>126607</v>
      </c>
      <c r="AN31" s="50">
        <v>126717</v>
      </c>
      <c r="AO31" s="51">
        <f>SUM(AO32:AO41)</f>
        <v>126942</v>
      </c>
      <c r="AP31" s="51">
        <f>SUM(AP32:AP41)</f>
        <v>127631</v>
      </c>
      <c r="AQ31" s="51">
        <f>SUM(AQ32:AQ41)</f>
        <v>127439</v>
      </c>
      <c r="AR31" s="51">
        <f>SUM(AR32:AR41)</f>
        <v>128194</v>
      </c>
      <c r="AS31" s="51">
        <v>128675</v>
      </c>
      <c r="AT31" s="51">
        <v>128561</v>
      </c>
      <c r="AU31" s="51">
        <v>128923</v>
      </c>
      <c r="AV31" s="51">
        <v>128842</v>
      </c>
      <c r="AW31" s="51">
        <v>129387</v>
      </c>
      <c r="AX31" s="51">
        <v>129269</v>
      </c>
      <c r="AY31" s="52">
        <v>129739</v>
      </c>
      <c r="AZ31" s="50">
        <v>129949</v>
      </c>
      <c r="BA31" s="51">
        <v>131072</v>
      </c>
      <c r="BB31" s="51">
        <v>132123</v>
      </c>
      <c r="BC31" s="51">
        <v>132462</v>
      </c>
      <c r="BD31" s="51">
        <v>132402</v>
      </c>
      <c r="BE31" s="51">
        <v>131809</v>
      </c>
      <c r="BF31" s="51">
        <v>131708</v>
      </c>
      <c r="BG31" s="51">
        <v>130779</v>
      </c>
      <c r="BH31" s="51">
        <v>130735</v>
      </c>
      <c r="BI31" s="51">
        <v>129441</v>
      </c>
      <c r="BJ31" s="51">
        <v>130840</v>
      </c>
      <c r="BK31" s="52">
        <v>131650</v>
      </c>
      <c r="BL31" s="50">
        <v>132068</v>
      </c>
      <c r="BM31" s="134">
        <v>133016</v>
      </c>
      <c r="BN31" s="134">
        <v>133058</v>
      </c>
      <c r="BO31" s="134">
        <v>133025</v>
      </c>
      <c r="BP31" s="134">
        <v>133366</v>
      </c>
      <c r="BQ31" s="134">
        <v>133128</v>
      </c>
      <c r="BR31" s="134">
        <v>131862</v>
      </c>
      <c r="BS31" s="134">
        <v>130701</v>
      </c>
      <c r="BT31" s="134">
        <v>131020</v>
      </c>
      <c r="BU31" s="134">
        <v>131037</v>
      </c>
      <c r="BV31" s="134">
        <v>131299</v>
      </c>
      <c r="BW31" s="52">
        <v>131454</v>
      </c>
      <c r="BX31" s="50">
        <v>131531</v>
      </c>
      <c r="BY31" s="134">
        <v>131112</v>
      </c>
      <c r="BZ31" s="134">
        <v>130325</v>
      </c>
      <c r="CA31" s="134">
        <v>129334</v>
      </c>
      <c r="CB31" s="134">
        <v>128712</v>
      </c>
      <c r="CC31" s="134">
        <v>126343</v>
      </c>
      <c r="CD31" s="134">
        <v>126250</v>
      </c>
      <c r="CE31" s="134">
        <v>126229</v>
      </c>
      <c r="CF31" s="134">
        <v>125661</v>
      </c>
      <c r="CG31" s="51">
        <v>125422</v>
      </c>
      <c r="CH31" s="51">
        <v>125294</v>
      </c>
      <c r="CI31" s="52">
        <v>124796</v>
      </c>
      <c r="CJ31" s="50">
        <v>124192</v>
      </c>
      <c r="CK31" s="51">
        <v>124531</v>
      </c>
      <c r="CL31" s="51">
        <v>124367</v>
      </c>
      <c r="CM31" s="51">
        <v>124429</v>
      </c>
      <c r="CN31" s="51">
        <v>125106</v>
      </c>
      <c r="CO31" s="51">
        <v>125829</v>
      </c>
      <c r="CP31" s="51">
        <v>126914</v>
      </c>
      <c r="CQ31" s="51">
        <v>126908</v>
      </c>
      <c r="CR31" s="51">
        <v>128405</v>
      </c>
      <c r="CS31" s="51">
        <v>129406</v>
      </c>
      <c r="CT31" s="51">
        <v>129886</v>
      </c>
      <c r="CU31" s="52">
        <v>130507</v>
      </c>
      <c r="CV31" s="50">
        <v>130453</v>
      </c>
      <c r="CW31" s="51">
        <v>130355</v>
      </c>
      <c r="CX31" s="51">
        <v>129985</v>
      </c>
      <c r="CY31" s="51">
        <v>130119</v>
      </c>
      <c r="CZ31" s="51">
        <v>130083</v>
      </c>
      <c r="DA31" s="51">
        <v>129814</v>
      </c>
      <c r="DB31" s="51">
        <v>130276</v>
      </c>
      <c r="DC31" s="51">
        <v>130108</v>
      </c>
      <c r="DD31" s="51">
        <v>130287</v>
      </c>
      <c r="DE31" s="51">
        <v>130215</v>
      </c>
      <c r="DF31" s="51">
        <v>130437</v>
      </c>
      <c r="DG31" s="52">
        <v>130104</v>
      </c>
      <c r="DH31" s="50">
        <v>130097</v>
      </c>
      <c r="DI31" s="51">
        <v>130117</v>
      </c>
      <c r="DJ31" s="51">
        <v>130580</v>
      </c>
      <c r="DK31" s="51">
        <v>130241</v>
      </c>
      <c r="DL31" s="51">
        <v>129855</v>
      </c>
      <c r="DM31" s="51">
        <v>129574</v>
      </c>
      <c r="DN31" s="51">
        <v>129030</v>
      </c>
      <c r="DO31" s="51">
        <v>129216</v>
      </c>
      <c r="DP31" s="51">
        <v>129540</v>
      </c>
      <c r="DQ31" s="51">
        <v>129274</v>
      </c>
      <c r="DR31" s="51">
        <v>128987</v>
      </c>
      <c r="DS31" s="54">
        <v>129469</v>
      </c>
      <c r="DT31" s="50">
        <v>129471</v>
      </c>
      <c r="DU31" s="51">
        <v>132086</v>
      </c>
      <c r="DV31" s="51">
        <v>133223</v>
      </c>
      <c r="DW31" s="51">
        <v>133616</v>
      </c>
      <c r="DX31" s="51">
        <v>134927</v>
      </c>
      <c r="DY31" s="51">
        <v>135012</v>
      </c>
      <c r="DZ31" s="51">
        <v>134984</v>
      </c>
      <c r="EA31" s="51">
        <v>133488</v>
      </c>
      <c r="EB31" s="51">
        <v>133642</v>
      </c>
      <c r="EC31" s="51">
        <v>133226</v>
      </c>
      <c r="ED31" s="51">
        <v>132791</v>
      </c>
      <c r="EE31" s="54">
        <v>132444</v>
      </c>
      <c r="EF31" s="50">
        <v>132760</v>
      </c>
      <c r="EG31" s="51">
        <v>133328</v>
      </c>
      <c r="EH31" s="51">
        <v>132995</v>
      </c>
      <c r="EI31" s="51">
        <v>132944</v>
      </c>
      <c r="EJ31" s="51">
        <v>132706</v>
      </c>
      <c r="EK31" s="51">
        <v>132896</v>
      </c>
      <c r="EL31" s="51">
        <v>133379</v>
      </c>
      <c r="EM31" s="51">
        <v>133765</v>
      </c>
      <c r="EN31" s="51">
        <v>135142</v>
      </c>
      <c r="EO31" s="798">
        <v>135235</v>
      </c>
      <c r="EP31" s="798">
        <v>135235</v>
      </c>
      <c r="EQ31" s="798">
        <f>'1. Población_Afiliada_Regimen'!D31</f>
        <v>135251</v>
      </c>
      <c r="ER31" s="118">
        <f t="shared" si="2"/>
        <v>16</v>
      </c>
      <c r="ES31" s="98">
        <f t="shared" si="3"/>
        <v>1.1995891407193036E-2</v>
      </c>
      <c r="ET31" s="118">
        <f t="shared" si="4"/>
        <v>2807</v>
      </c>
      <c r="EU31" s="98">
        <f t="shared" si="5"/>
        <v>2.1193863066654584</v>
      </c>
      <c r="EZ31" s="817">
        <v>2016</v>
      </c>
      <c r="FA31" s="817">
        <v>2017</v>
      </c>
      <c r="FB31" s="817">
        <v>2018</v>
      </c>
      <c r="FC31">
        <v>2019</v>
      </c>
      <c r="FD31" s="817">
        <v>2020</v>
      </c>
      <c r="FE31" s="817">
        <v>2021</v>
      </c>
    </row>
    <row r="32" spans="1:161" ht="15" outlineLevel="2">
      <c r="A32" s="421">
        <v>31</v>
      </c>
      <c r="B32" s="55" t="s">
        <v>320</v>
      </c>
      <c r="C32" s="392" t="s">
        <v>322</v>
      </c>
      <c r="D32" s="433">
        <v>14617</v>
      </c>
      <c r="E32" s="434">
        <v>14666</v>
      </c>
      <c r="F32" s="434">
        <v>14634</v>
      </c>
      <c r="G32" s="434">
        <v>14645</v>
      </c>
      <c r="H32" s="434">
        <v>14572</v>
      </c>
      <c r="I32" s="434">
        <v>14583</v>
      </c>
      <c r="J32" s="434">
        <v>14513</v>
      </c>
      <c r="K32" s="434">
        <v>14543</v>
      </c>
      <c r="L32" s="434">
        <v>14341</v>
      </c>
      <c r="M32" s="434">
        <v>14490</v>
      </c>
      <c r="N32" s="434">
        <v>14393</v>
      </c>
      <c r="O32" s="435">
        <v>14638</v>
      </c>
      <c r="P32" s="433">
        <v>14810</v>
      </c>
      <c r="Q32" s="434">
        <v>15189</v>
      </c>
      <c r="R32" s="436">
        <v>15195</v>
      </c>
      <c r="S32" s="434">
        <v>15112</v>
      </c>
      <c r="T32" s="434">
        <v>15004</v>
      </c>
      <c r="U32" s="434">
        <v>14943</v>
      </c>
      <c r="V32" s="434">
        <v>15000</v>
      </c>
      <c r="W32" s="434">
        <v>14924</v>
      </c>
      <c r="X32" s="434">
        <v>14857</v>
      </c>
      <c r="Y32" s="434">
        <v>14935</v>
      </c>
      <c r="Z32" s="434">
        <v>14988</v>
      </c>
      <c r="AA32" s="435">
        <v>15146</v>
      </c>
      <c r="AB32" s="433">
        <v>15144</v>
      </c>
      <c r="AC32" s="434">
        <v>15394</v>
      </c>
      <c r="AD32" s="434">
        <v>15405</v>
      </c>
      <c r="AE32" s="434">
        <v>15459</v>
      </c>
      <c r="AF32" s="434">
        <v>15492</v>
      </c>
      <c r="AG32" s="434">
        <v>15611</v>
      </c>
      <c r="AH32" s="434">
        <v>15574</v>
      </c>
      <c r="AI32" s="434">
        <v>15631</v>
      </c>
      <c r="AJ32" s="434">
        <v>15719</v>
      </c>
      <c r="AK32" s="434">
        <v>15968</v>
      </c>
      <c r="AL32" s="434">
        <v>16043</v>
      </c>
      <c r="AM32" s="435">
        <v>16305</v>
      </c>
      <c r="AN32" s="433">
        <v>16345</v>
      </c>
      <c r="AO32" s="434">
        <v>16481</v>
      </c>
      <c r="AP32" s="434">
        <v>16633</v>
      </c>
      <c r="AQ32" s="434">
        <v>16695</v>
      </c>
      <c r="AR32" s="434">
        <v>16735</v>
      </c>
      <c r="AS32" s="434">
        <v>16835</v>
      </c>
      <c r="AT32" s="434">
        <v>16774</v>
      </c>
      <c r="AU32" s="434">
        <v>16951</v>
      </c>
      <c r="AV32" s="434">
        <v>16911</v>
      </c>
      <c r="AW32" s="434">
        <v>17021</v>
      </c>
      <c r="AX32" s="434">
        <v>16984</v>
      </c>
      <c r="AY32" s="435">
        <v>17082</v>
      </c>
      <c r="AZ32" s="433">
        <v>17083</v>
      </c>
      <c r="BA32" s="434">
        <v>17065</v>
      </c>
      <c r="BB32" s="434">
        <v>17279</v>
      </c>
      <c r="BC32" s="434">
        <v>17333</v>
      </c>
      <c r="BD32" s="434">
        <v>17325</v>
      </c>
      <c r="BE32" s="434">
        <v>17205</v>
      </c>
      <c r="BF32" s="434">
        <v>17127</v>
      </c>
      <c r="BG32" s="434">
        <v>17073</v>
      </c>
      <c r="BH32" s="434">
        <v>17015</v>
      </c>
      <c r="BI32" s="434">
        <v>16888</v>
      </c>
      <c r="BJ32" s="434">
        <v>17136</v>
      </c>
      <c r="BK32" s="435">
        <v>17242</v>
      </c>
      <c r="BL32" s="433">
        <v>17336</v>
      </c>
      <c r="BM32" s="438">
        <v>17411</v>
      </c>
      <c r="BN32" s="438">
        <v>17403</v>
      </c>
      <c r="BO32" s="438">
        <v>17395</v>
      </c>
      <c r="BP32" s="438">
        <v>17437</v>
      </c>
      <c r="BQ32" s="438">
        <v>17455</v>
      </c>
      <c r="BR32" s="438">
        <v>17399</v>
      </c>
      <c r="BS32" s="438">
        <v>17278</v>
      </c>
      <c r="BT32" s="438">
        <v>17309</v>
      </c>
      <c r="BU32" s="438">
        <v>17258</v>
      </c>
      <c r="BV32" s="438">
        <v>17255</v>
      </c>
      <c r="BW32" s="435">
        <v>17263</v>
      </c>
      <c r="BX32" s="433">
        <v>17304</v>
      </c>
      <c r="BY32" s="438">
        <v>17281</v>
      </c>
      <c r="BZ32" s="438">
        <v>17198</v>
      </c>
      <c r="CA32" s="438">
        <v>16971</v>
      </c>
      <c r="CB32" s="438">
        <v>16876</v>
      </c>
      <c r="CC32" s="438">
        <v>16288</v>
      </c>
      <c r="CD32" s="438">
        <v>16286</v>
      </c>
      <c r="CE32" s="438">
        <v>16277</v>
      </c>
      <c r="CF32" s="438">
        <v>16142</v>
      </c>
      <c r="CG32" s="434">
        <v>16125</v>
      </c>
      <c r="CH32" s="434">
        <v>16070</v>
      </c>
      <c r="CI32" s="435">
        <v>15971</v>
      </c>
      <c r="CJ32" s="433">
        <v>15868</v>
      </c>
      <c r="CK32" s="434">
        <v>15909</v>
      </c>
      <c r="CL32" s="434">
        <v>15901</v>
      </c>
      <c r="CM32" s="434">
        <v>15892</v>
      </c>
      <c r="CN32" s="434">
        <v>16029</v>
      </c>
      <c r="CO32" s="434">
        <v>16071</v>
      </c>
      <c r="CP32" s="434">
        <v>16327</v>
      </c>
      <c r="CQ32" s="434">
        <v>16408</v>
      </c>
      <c r="CR32" s="434">
        <v>16516</v>
      </c>
      <c r="CS32" s="434">
        <v>16633</v>
      </c>
      <c r="CT32" s="434">
        <v>16721</v>
      </c>
      <c r="CU32" s="435">
        <v>16761</v>
      </c>
      <c r="CV32" s="433">
        <v>16847</v>
      </c>
      <c r="CW32" s="434">
        <v>16842</v>
      </c>
      <c r="CX32" s="434">
        <v>16854</v>
      </c>
      <c r="CY32" s="434">
        <v>16835</v>
      </c>
      <c r="CZ32" s="434">
        <v>16776</v>
      </c>
      <c r="DA32" s="434">
        <v>16784</v>
      </c>
      <c r="DB32" s="434">
        <v>16863</v>
      </c>
      <c r="DC32" s="434">
        <v>16836</v>
      </c>
      <c r="DD32" s="434">
        <v>16821</v>
      </c>
      <c r="DE32" s="434">
        <v>16799</v>
      </c>
      <c r="DF32" s="434">
        <v>16852</v>
      </c>
      <c r="DG32" s="435">
        <v>16860</v>
      </c>
      <c r="DH32" s="433">
        <v>16874</v>
      </c>
      <c r="DI32" s="434">
        <v>16833</v>
      </c>
      <c r="DJ32" s="434">
        <v>16976</v>
      </c>
      <c r="DK32" s="434">
        <v>16948</v>
      </c>
      <c r="DL32" s="434">
        <v>16874</v>
      </c>
      <c r="DM32" s="434">
        <v>16840</v>
      </c>
      <c r="DN32" s="434">
        <v>16815</v>
      </c>
      <c r="DO32" s="434">
        <v>16869</v>
      </c>
      <c r="DP32" s="434">
        <v>16858</v>
      </c>
      <c r="DQ32" s="434">
        <v>16838</v>
      </c>
      <c r="DR32" s="434">
        <v>16862</v>
      </c>
      <c r="DS32" s="437">
        <v>16851</v>
      </c>
      <c r="DT32" s="433">
        <v>16875</v>
      </c>
      <c r="DU32" s="434">
        <v>17160</v>
      </c>
      <c r="DV32" s="434">
        <v>17231</v>
      </c>
      <c r="DW32" s="434">
        <v>17136</v>
      </c>
      <c r="DX32" s="434">
        <v>17253</v>
      </c>
      <c r="DY32" s="434">
        <v>17276</v>
      </c>
      <c r="DZ32" s="434">
        <v>17259</v>
      </c>
      <c r="EA32" s="434">
        <v>17113</v>
      </c>
      <c r="EB32" s="434">
        <v>17117</v>
      </c>
      <c r="EC32" s="434">
        <v>17066</v>
      </c>
      <c r="ED32" s="434">
        <v>17047</v>
      </c>
      <c r="EE32" s="437">
        <v>16982</v>
      </c>
      <c r="EF32" s="433">
        <v>17066</v>
      </c>
      <c r="EG32" s="434">
        <v>17126</v>
      </c>
      <c r="EH32" s="434">
        <v>17095</v>
      </c>
      <c r="EI32" s="434">
        <v>17053</v>
      </c>
      <c r="EJ32" s="434">
        <v>16987</v>
      </c>
      <c r="EK32" s="434">
        <v>17012</v>
      </c>
      <c r="EL32" s="434">
        <v>17068</v>
      </c>
      <c r="EM32" s="434">
        <v>17128</v>
      </c>
      <c r="EN32" s="434">
        <v>17337</v>
      </c>
      <c r="EO32" s="799">
        <v>17413</v>
      </c>
      <c r="EP32" s="799">
        <v>17421</v>
      </c>
      <c r="EQ32" s="799">
        <f>'1. Población_Afiliada_Regimen'!D32</f>
        <v>17365</v>
      </c>
      <c r="ER32" s="118">
        <f t="shared" si="2"/>
        <v>-56</v>
      </c>
      <c r="ES32" s="98">
        <f t="shared" si="3"/>
        <v>-0.32809936723693461</v>
      </c>
      <c r="ET32" s="118">
        <f t="shared" si="4"/>
        <v>383</v>
      </c>
      <c r="EU32" s="98">
        <f t="shared" si="5"/>
        <v>2.2553291720645392</v>
      </c>
      <c r="EY32" t="s">
        <v>464</v>
      </c>
      <c r="EZ32" s="6">
        <v>2400310</v>
      </c>
      <c r="FA32" s="6">
        <v>2232694</v>
      </c>
      <c r="FB32" s="6">
        <v>2340997</v>
      </c>
      <c r="FC32" s="6">
        <v>2341830</v>
      </c>
      <c r="FD32" s="6">
        <v>2294758</v>
      </c>
      <c r="FE32" s="6">
        <v>2424400</v>
      </c>
    </row>
    <row r="33" spans="1:161" ht="15" outlineLevel="2">
      <c r="A33" s="421">
        <v>40</v>
      </c>
      <c r="B33" s="55" t="s">
        <v>320</v>
      </c>
      <c r="C33" s="392" t="s">
        <v>324</v>
      </c>
      <c r="D33" s="433">
        <v>11095</v>
      </c>
      <c r="E33" s="434">
        <v>11096</v>
      </c>
      <c r="F33" s="434">
        <v>11061</v>
      </c>
      <c r="G33" s="434">
        <v>10886</v>
      </c>
      <c r="H33" s="434">
        <v>10831</v>
      </c>
      <c r="I33" s="434">
        <v>10986</v>
      </c>
      <c r="J33" s="434">
        <v>10955</v>
      </c>
      <c r="K33" s="434">
        <v>10940</v>
      </c>
      <c r="L33" s="434">
        <v>10942</v>
      </c>
      <c r="M33" s="434">
        <v>11192</v>
      </c>
      <c r="N33" s="434">
        <v>11207</v>
      </c>
      <c r="O33" s="435">
        <v>11704</v>
      </c>
      <c r="P33" s="433">
        <v>11732</v>
      </c>
      <c r="Q33" s="434">
        <v>11709</v>
      </c>
      <c r="R33" s="436">
        <v>11943</v>
      </c>
      <c r="S33" s="434">
        <v>12008</v>
      </c>
      <c r="T33" s="434">
        <v>12010</v>
      </c>
      <c r="U33" s="434">
        <v>12128</v>
      </c>
      <c r="V33" s="434">
        <v>12262</v>
      </c>
      <c r="W33" s="434">
        <v>12309</v>
      </c>
      <c r="X33" s="434">
        <v>12325</v>
      </c>
      <c r="Y33" s="434">
        <v>12369</v>
      </c>
      <c r="Z33" s="434">
        <v>12348</v>
      </c>
      <c r="AA33" s="435">
        <v>12358</v>
      </c>
      <c r="AB33" s="433">
        <v>12439</v>
      </c>
      <c r="AC33" s="434">
        <v>12556</v>
      </c>
      <c r="AD33" s="434">
        <v>12654</v>
      </c>
      <c r="AE33" s="434">
        <v>12739</v>
      </c>
      <c r="AF33" s="434">
        <v>12749</v>
      </c>
      <c r="AG33" s="434">
        <v>12778</v>
      </c>
      <c r="AH33" s="434">
        <v>12874</v>
      </c>
      <c r="AI33" s="434">
        <v>12928</v>
      </c>
      <c r="AJ33" s="434">
        <v>13080</v>
      </c>
      <c r="AK33" s="434">
        <v>13129</v>
      </c>
      <c r="AL33" s="434">
        <v>13115</v>
      </c>
      <c r="AM33" s="435">
        <v>13198</v>
      </c>
      <c r="AN33" s="433">
        <v>13256</v>
      </c>
      <c r="AO33" s="434">
        <v>13281</v>
      </c>
      <c r="AP33" s="434">
        <v>13326</v>
      </c>
      <c r="AQ33" s="434">
        <v>13353</v>
      </c>
      <c r="AR33" s="434">
        <v>13435</v>
      </c>
      <c r="AS33" s="434">
        <v>13481</v>
      </c>
      <c r="AT33" s="434">
        <v>13466</v>
      </c>
      <c r="AU33" s="434">
        <v>13526</v>
      </c>
      <c r="AV33" s="434">
        <v>13570</v>
      </c>
      <c r="AW33" s="434">
        <v>13655</v>
      </c>
      <c r="AX33" s="434">
        <v>13696</v>
      </c>
      <c r="AY33" s="435">
        <v>13764</v>
      </c>
      <c r="AZ33" s="433">
        <v>13757</v>
      </c>
      <c r="BA33" s="434">
        <v>13762</v>
      </c>
      <c r="BB33" s="434">
        <v>13831</v>
      </c>
      <c r="BC33" s="434">
        <v>13836</v>
      </c>
      <c r="BD33" s="434">
        <v>13808</v>
      </c>
      <c r="BE33" s="434">
        <v>13894</v>
      </c>
      <c r="BF33" s="434">
        <v>13902</v>
      </c>
      <c r="BG33" s="434">
        <v>13914</v>
      </c>
      <c r="BH33" s="434">
        <v>13870</v>
      </c>
      <c r="BI33" s="434">
        <v>13791</v>
      </c>
      <c r="BJ33" s="434">
        <v>13872</v>
      </c>
      <c r="BK33" s="435">
        <v>14009</v>
      </c>
      <c r="BL33" s="433">
        <v>14045</v>
      </c>
      <c r="BM33" s="438">
        <v>14125</v>
      </c>
      <c r="BN33" s="438">
        <v>14147</v>
      </c>
      <c r="BO33" s="438">
        <v>14157</v>
      </c>
      <c r="BP33" s="438">
        <v>14196</v>
      </c>
      <c r="BQ33" s="438">
        <v>14159</v>
      </c>
      <c r="BR33" s="438">
        <v>14127</v>
      </c>
      <c r="BS33" s="438">
        <v>13884</v>
      </c>
      <c r="BT33" s="438">
        <v>14119</v>
      </c>
      <c r="BU33" s="438">
        <v>14092</v>
      </c>
      <c r="BV33" s="438">
        <v>14118</v>
      </c>
      <c r="BW33" s="435">
        <v>14132</v>
      </c>
      <c r="BX33" s="433">
        <v>14164</v>
      </c>
      <c r="BY33" s="438">
        <v>14025</v>
      </c>
      <c r="BZ33" s="438">
        <v>14010</v>
      </c>
      <c r="CA33" s="438">
        <v>13962</v>
      </c>
      <c r="CB33" s="438">
        <v>13963</v>
      </c>
      <c r="CC33" s="438">
        <v>13710</v>
      </c>
      <c r="CD33" s="438">
        <v>13716</v>
      </c>
      <c r="CE33" s="438">
        <v>13722</v>
      </c>
      <c r="CF33" s="438">
        <v>13639</v>
      </c>
      <c r="CG33" s="434">
        <v>13621</v>
      </c>
      <c r="CH33" s="434">
        <v>13596</v>
      </c>
      <c r="CI33" s="435">
        <v>13524</v>
      </c>
      <c r="CJ33" s="433">
        <v>13488</v>
      </c>
      <c r="CK33" s="434">
        <v>13513</v>
      </c>
      <c r="CL33" s="434">
        <v>13494</v>
      </c>
      <c r="CM33" s="434">
        <v>13539</v>
      </c>
      <c r="CN33" s="434">
        <v>13541</v>
      </c>
      <c r="CO33" s="434">
        <v>13540</v>
      </c>
      <c r="CP33" s="434">
        <v>13579</v>
      </c>
      <c r="CQ33" s="434">
        <v>13639</v>
      </c>
      <c r="CR33" s="434">
        <v>13691</v>
      </c>
      <c r="CS33" s="434">
        <v>13759</v>
      </c>
      <c r="CT33" s="434">
        <v>13876</v>
      </c>
      <c r="CU33" s="435">
        <v>13926</v>
      </c>
      <c r="CV33" s="433">
        <v>13953</v>
      </c>
      <c r="CW33" s="434">
        <v>13967</v>
      </c>
      <c r="CX33" s="434">
        <v>13906</v>
      </c>
      <c r="CY33" s="434">
        <v>13937</v>
      </c>
      <c r="CZ33" s="434">
        <v>13928</v>
      </c>
      <c r="DA33" s="434">
        <v>13913</v>
      </c>
      <c r="DB33" s="434">
        <v>13934</v>
      </c>
      <c r="DC33" s="434">
        <v>13968</v>
      </c>
      <c r="DD33" s="434">
        <v>13955</v>
      </c>
      <c r="DE33" s="434">
        <v>13913</v>
      </c>
      <c r="DF33" s="434">
        <v>13936</v>
      </c>
      <c r="DG33" s="435">
        <v>13923</v>
      </c>
      <c r="DH33" s="433">
        <v>13962</v>
      </c>
      <c r="DI33" s="434">
        <v>14024</v>
      </c>
      <c r="DJ33" s="434">
        <v>14047</v>
      </c>
      <c r="DK33" s="434">
        <v>14018</v>
      </c>
      <c r="DL33" s="434">
        <v>13825</v>
      </c>
      <c r="DM33" s="434">
        <v>13855</v>
      </c>
      <c r="DN33" s="434">
        <v>13792</v>
      </c>
      <c r="DO33" s="434">
        <v>13850</v>
      </c>
      <c r="DP33" s="434">
        <v>14089</v>
      </c>
      <c r="DQ33" s="434">
        <v>14101</v>
      </c>
      <c r="DR33" s="434">
        <v>14100</v>
      </c>
      <c r="DS33" s="437">
        <v>14124</v>
      </c>
      <c r="DT33" s="433">
        <v>14058</v>
      </c>
      <c r="DU33" s="434">
        <v>14204</v>
      </c>
      <c r="DV33" s="434">
        <v>14244</v>
      </c>
      <c r="DW33" s="434">
        <v>14257</v>
      </c>
      <c r="DX33" s="434">
        <v>14374</v>
      </c>
      <c r="DY33" s="434">
        <v>14373</v>
      </c>
      <c r="DZ33" s="434">
        <v>14368</v>
      </c>
      <c r="EA33" s="434">
        <v>14285</v>
      </c>
      <c r="EB33" s="434">
        <v>14274</v>
      </c>
      <c r="EC33" s="434">
        <v>14292</v>
      </c>
      <c r="ED33" s="434">
        <v>14327</v>
      </c>
      <c r="EE33" s="437">
        <v>14343</v>
      </c>
      <c r="EF33" s="433">
        <v>14387</v>
      </c>
      <c r="EG33" s="434">
        <v>14493</v>
      </c>
      <c r="EH33" s="434">
        <v>14525</v>
      </c>
      <c r="EI33" s="434">
        <v>14555</v>
      </c>
      <c r="EJ33" s="434">
        <v>14484</v>
      </c>
      <c r="EK33" s="434">
        <v>14535</v>
      </c>
      <c r="EL33" s="434">
        <v>14536</v>
      </c>
      <c r="EM33" s="434">
        <v>14577</v>
      </c>
      <c r="EN33" s="434">
        <v>14743</v>
      </c>
      <c r="EO33" s="799">
        <v>14755</v>
      </c>
      <c r="EP33" s="799">
        <v>14769</v>
      </c>
      <c r="EQ33" s="799">
        <f>'1. Población_Afiliada_Regimen'!D33</f>
        <v>14769</v>
      </c>
      <c r="ER33" s="118">
        <f t="shared" si="2"/>
        <v>0</v>
      </c>
      <c r="ES33" s="98">
        <f t="shared" si="3"/>
        <v>0</v>
      </c>
      <c r="ET33" s="118">
        <f t="shared" si="4"/>
        <v>426</v>
      </c>
      <c r="EU33" s="98">
        <f t="shared" si="5"/>
        <v>2.9700899393432336</v>
      </c>
      <c r="EY33" t="s">
        <v>466</v>
      </c>
      <c r="EZ33" s="6">
        <v>2386642</v>
      </c>
      <c r="FA33" s="6">
        <v>2233776</v>
      </c>
      <c r="FB33" s="6">
        <v>2344891</v>
      </c>
      <c r="FC33" s="6">
        <v>2347882</v>
      </c>
      <c r="FD33" s="6">
        <v>2407077</v>
      </c>
      <c r="FE33" s="6">
        <v>2418815</v>
      </c>
    </row>
    <row r="34" spans="1:161" ht="15" outlineLevel="2">
      <c r="A34" s="421">
        <v>190</v>
      </c>
      <c r="B34" s="55" t="s">
        <v>320</v>
      </c>
      <c r="C34" s="392" t="s">
        <v>326</v>
      </c>
      <c r="D34" s="433">
        <v>5415</v>
      </c>
      <c r="E34" s="434">
        <v>5442</v>
      </c>
      <c r="F34" s="434">
        <v>5390</v>
      </c>
      <c r="G34" s="434">
        <v>5353</v>
      </c>
      <c r="H34" s="434">
        <v>5322</v>
      </c>
      <c r="I34" s="434">
        <v>5301</v>
      </c>
      <c r="J34" s="434">
        <v>5217</v>
      </c>
      <c r="K34" s="434">
        <v>5284</v>
      </c>
      <c r="L34" s="434">
        <v>5645</v>
      </c>
      <c r="M34" s="434">
        <v>5663</v>
      </c>
      <c r="N34" s="434">
        <v>5694</v>
      </c>
      <c r="O34" s="435">
        <v>5871</v>
      </c>
      <c r="P34" s="433">
        <v>5946</v>
      </c>
      <c r="Q34" s="434">
        <v>5985</v>
      </c>
      <c r="R34" s="436">
        <v>6105</v>
      </c>
      <c r="S34" s="434">
        <v>6463</v>
      </c>
      <c r="T34" s="434">
        <v>6541</v>
      </c>
      <c r="U34" s="434">
        <v>6541</v>
      </c>
      <c r="V34" s="434">
        <v>6536</v>
      </c>
      <c r="W34" s="434">
        <v>6553</v>
      </c>
      <c r="X34" s="434">
        <v>6533</v>
      </c>
      <c r="Y34" s="434">
        <v>6630</v>
      </c>
      <c r="Z34" s="434">
        <v>6659</v>
      </c>
      <c r="AA34" s="435">
        <v>6554</v>
      </c>
      <c r="AB34" s="433">
        <v>6541</v>
      </c>
      <c r="AC34" s="434">
        <v>6618</v>
      </c>
      <c r="AD34" s="434">
        <v>6655</v>
      </c>
      <c r="AE34" s="434">
        <v>6654</v>
      </c>
      <c r="AF34" s="434">
        <v>6615</v>
      </c>
      <c r="AG34" s="434">
        <v>6526</v>
      </c>
      <c r="AH34" s="434">
        <v>6481</v>
      </c>
      <c r="AI34" s="434">
        <v>6511</v>
      </c>
      <c r="AJ34" s="434">
        <v>6520</v>
      </c>
      <c r="AK34" s="434">
        <v>6597</v>
      </c>
      <c r="AL34" s="434">
        <v>6582</v>
      </c>
      <c r="AM34" s="435">
        <v>6650</v>
      </c>
      <c r="AN34" s="433">
        <v>6627</v>
      </c>
      <c r="AO34" s="434">
        <v>6620</v>
      </c>
      <c r="AP34" s="434">
        <v>6615</v>
      </c>
      <c r="AQ34" s="434">
        <v>6596</v>
      </c>
      <c r="AR34" s="434">
        <v>6780</v>
      </c>
      <c r="AS34" s="434">
        <v>6766</v>
      </c>
      <c r="AT34" s="434">
        <v>6804</v>
      </c>
      <c r="AU34" s="434">
        <v>6834</v>
      </c>
      <c r="AV34" s="434">
        <v>6782</v>
      </c>
      <c r="AW34" s="434">
        <v>6798</v>
      </c>
      <c r="AX34" s="434">
        <v>6790</v>
      </c>
      <c r="AY34" s="435">
        <v>6788</v>
      </c>
      <c r="AZ34" s="433">
        <v>6828</v>
      </c>
      <c r="BA34" s="434">
        <v>6988</v>
      </c>
      <c r="BB34" s="434">
        <v>6959</v>
      </c>
      <c r="BC34" s="434">
        <v>6987</v>
      </c>
      <c r="BD34" s="434">
        <v>7016</v>
      </c>
      <c r="BE34" s="434">
        <v>6951</v>
      </c>
      <c r="BF34" s="434">
        <v>6891</v>
      </c>
      <c r="BG34" s="434">
        <v>6792</v>
      </c>
      <c r="BH34" s="434">
        <v>6867</v>
      </c>
      <c r="BI34" s="434">
        <v>6792</v>
      </c>
      <c r="BJ34" s="434">
        <v>6831</v>
      </c>
      <c r="BK34" s="435">
        <v>6876</v>
      </c>
      <c r="BL34" s="433">
        <v>6886</v>
      </c>
      <c r="BM34" s="438">
        <v>6944</v>
      </c>
      <c r="BN34" s="438">
        <v>6991</v>
      </c>
      <c r="BO34" s="438">
        <v>7039</v>
      </c>
      <c r="BP34" s="438">
        <v>7053</v>
      </c>
      <c r="BQ34" s="438">
        <v>7041</v>
      </c>
      <c r="BR34" s="438">
        <v>6846</v>
      </c>
      <c r="BS34" s="438">
        <v>6760</v>
      </c>
      <c r="BT34" s="438">
        <v>6742</v>
      </c>
      <c r="BU34" s="438">
        <v>6781</v>
      </c>
      <c r="BV34" s="438">
        <v>6813</v>
      </c>
      <c r="BW34" s="435">
        <v>6785</v>
      </c>
      <c r="BX34" s="433">
        <v>6823</v>
      </c>
      <c r="BY34" s="438">
        <v>6790</v>
      </c>
      <c r="BZ34" s="438">
        <v>6797</v>
      </c>
      <c r="CA34" s="438">
        <v>6702</v>
      </c>
      <c r="CB34" s="438">
        <v>6650</v>
      </c>
      <c r="CC34" s="438">
        <v>6597</v>
      </c>
      <c r="CD34" s="438">
        <v>6582</v>
      </c>
      <c r="CE34" s="438">
        <v>6591</v>
      </c>
      <c r="CF34" s="438">
        <v>6549</v>
      </c>
      <c r="CG34" s="434">
        <v>6557</v>
      </c>
      <c r="CH34" s="434">
        <v>6540</v>
      </c>
      <c r="CI34" s="435">
        <v>6506</v>
      </c>
      <c r="CJ34" s="433">
        <v>6471</v>
      </c>
      <c r="CK34" s="434">
        <v>6494</v>
      </c>
      <c r="CL34" s="434">
        <v>6486</v>
      </c>
      <c r="CM34" s="434">
        <v>6490</v>
      </c>
      <c r="CN34" s="434">
        <v>6519</v>
      </c>
      <c r="CO34" s="434">
        <v>6596</v>
      </c>
      <c r="CP34" s="434">
        <v>6664</v>
      </c>
      <c r="CQ34" s="434">
        <v>6680</v>
      </c>
      <c r="CR34" s="434">
        <v>6671</v>
      </c>
      <c r="CS34" s="434">
        <v>6658</v>
      </c>
      <c r="CT34" s="434">
        <v>6734</v>
      </c>
      <c r="CU34" s="435">
        <v>6744</v>
      </c>
      <c r="CV34" s="433">
        <v>6686</v>
      </c>
      <c r="CW34" s="434">
        <v>6609</v>
      </c>
      <c r="CX34" s="434">
        <v>6556</v>
      </c>
      <c r="CY34" s="434">
        <v>6573</v>
      </c>
      <c r="CZ34" s="434">
        <v>6578</v>
      </c>
      <c r="DA34" s="434">
        <v>6469</v>
      </c>
      <c r="DB34" s="434">
        <v>6475</v>
      </c>
      <c r="DC34" s="434">
        <v>6434</v>
      </c>
      <c r="DD34" s="434">
        <v>6439</v>
      </c>
      <c r="DE34" s="434">
        <v>6465</v>
      </c>
      <c r="DF34" s="434">
        <v>6448</v>
      </c>
      <c r="DG34" s="435">
        <v>6446</v>
      </c>
      <c r="DH34" s="433">
        <v>6435</v>
      </c>
      <c r="DI34" s="434">
        <v>6361</v>
      </c>
      <c r="DJ34" s="434">
        <v>6337</v>
      </c>
      <c r="DK34" s="434">
        <v>6369</v>
      </c>
      <c r="DL34" s="434">
        <v>6328</v>
      </c>
      <c r="DM34" s="434">
        <v>6293</v>
      </c>
      <c r="DN34" s="434">
        <v>6215</v>
      </c>
      <c r="DO34" s="434">
        <v>6190</v>
      </c>
      <c r="DP34" s="434">
        <v>6154</v>
      </c>
      <c r="DQ34" s="434">
        <v>6103</v>
      </c>
      <c r="DR34" s="434">
        <v>6063</v>
      </c>
      <c r="DS34" s="437">
        <v>6150</v>
      </c>
      <c r="DT34" s="433">
        <v>6197</v>
      </c>
      <c r="DU34" s="434">
        <v>6294</v>
      </c>
      <c r="DV34" s="434">
        <v>6288</v>
      </c>
      <c r="DW34" s="434">
        <v>6282</v>
      </c>
      <c r="DX34" s="434">
        <v>6367</v>
      </c>
      <c r="DY34" s="434">
        <v>6405</v>
      </c>
      <c r="DZ34" s="434">
        <v>6425</v>
      </c>
      <c r="EA34" s="434">
        <v>6320</v>
      </c>
      <c r="EB34" s="434">
        <v>6323</v>
      </c>
      <c r="EC34" s="434">
        <v>6308</v>
      </c>
      <c r="ED34" s="434">
        <v>6249</v>
      </c>
      <c r="EE34" s="437">
        <v>6229</v>
      </c>
      <c r="EF34" s="433">
        <v>6271</v>
      </c>
      <c r="EG34" s="434">
        <v>6287</v>
      </c>
      <c r="EH34" s="434">
        <v>6241</v>
      </c>
      <c r="EI34" s="434">
        <v>6247</v>
      </c>
      <c r="EJ34" s="434">
        <v>6271</v>
      </c>
      <c r="EK34" s="434">
        <v>6282</v>
      </c>
      <c r="EL34" s="434">
        <v>6333</v>
      </c>
      <c r="EM34" s="434">
        <v>6346</v>
      </c>
      <c r="EN34" s="434">
        <v>6379</v>
      </c>
      <c r="EO34" s="799">
        <v>6395</v>
      </c>
      <c r="EP34" s="799">
        <v>6409</v>
      </c>
      <c r="EQ34" s="799">
        <f>'1. Población_Afiliada_Regimen'!D34</f>
        <v>6385</v>
      </c>
      <c r="ER34" s="118">
        <f t="shared" si="2"/>
        <v>-24</v>
      </c>
      <c r="ES34" s="98">
        <f t="shared" si="3"/>
        <v>-0.37896731406916156</v>
      </c>
      <c r="ET34" s="118">
        <f t="shared" si="4"/>
        <v>156</v>
      </c>
      <c r="EU34" s="98">
        <f t="shared" si="5"/>
        <v>2.5044148338417083</v>
      </c>
      <c r="EY34" t="s">
        <v>467</v>
      </c>
      <c r="EZ34" s="6">
        <v>2350320</v>
      </c>
      <c r="FA34" s="6">
        <v>2225416</v>
      </c>
      <c r="FB34" s="6">
        <v>2338251</v>
      </c>
      <c r="FC34" s="6">
        <v>2353039</v>
      </c>
      <c r="FD34" s="6">
        <v>2430990</v>
      </c>
      <c r="FE34" s="6">
        <v>2398449</v>
      </c>
    </row>
    <row r="35" spans="1:161" ht="15" outlineLevel="2">
      <c r="A35" s="421">
        <v>604</v>
      </c>
      <c r="B35" s="55" t="s">
        <v>320</v>
      </c>
      <c r="C35" s="392" t="s">
        <v>328</v>
      </c>
      <c r="D35" s="433">
        <v>15461</v>
      </c>
      <c r="E35" s="434">
        <v>15631</v>
      </c>
      <c r="F35" s="434">
        <v>15686</v>
      </c>
      <c r="G35" s="434">
        <v>15151</v>
      </c>
      <c r="H35" s="434">
        <v>15214</v>
      </c>
      <c r="I35" s="434">
        <v>15294</v>
      </c>
      <c r="J35" s="434">
        <v>15165</v>
      </c>
      <c r="K35" s="434">
        <v>15236</v>
      </c>
      <c r="L35" s="434">
        <v>15144</v>
      </c>
      <c r="M35" s="434">
        <v>15263</v>
      </c>
      <c r="N35" s="434">
        <v>15266</v>
      </c>
      <c r="O35" s="435">
        <v>15504</v>
      </c>
      <c r="P35" s="433">
        <v>15665</v>
      </c>
      <c r="Q35" s="434">
        <v>15569</v>
      </c>
      <c r="R35" s="436">
        <v>15701</v>
      </c>
      <c r="S35" s="434">
        <v>15866</v>
      </c>
      <c r="T35" s="434">
        <v>15730</v>
      </c>
      <c r="U35" s="434">
        <v>15747</v>
      </c>
      <c r="V35" s="434">
        <v>15782</v>
      </c>
      <c r="W35" s="434">
        <v>15719</v>
      </c>
      <c r="X35" s="434">
        <v>15702</v>
      </c>
      <c r="Y35" s="434">
        <v>15977</v>
      </c>
      <c r="Z35" s="434">
        <v>16126</v>
      </c>
      <c r="AA35" s="435">
        <v>16088</v>
      </c>
      <c r="AB35" s="433">
        <v>16146</v>
      </c>
      <c r="AC35" s="434">
        <v>16350</v>
      </c>
      <c r="AD35" s="434">
        <v>16427</v>
      </c>
      <c r="AE35" s="434">
        <v>16393</v>
      </c>
      <c r="AF35" s="434">
        <v>16367</v>
      </c>
      <c r="AG35" s="434">
        <v>16157</v>
      </c>
      <c r="AH35" s="434">
        <v>16139</v>
      </c>
      <c r="AI35" s="434">
        <v>16302</v>
      </c>
      <c r="AJ35" s="434">
        <v>16544</v>
      </c>
      <c r="AK35" s="434">
        <v>16817</v>
      </c>
      <c r="AL35" s="434">
        <v>16713</v>
      </c>
      <c r="AM35" s="435">
        <v>16848</v>
      </c>
      <c r="AN35" s="433">
        <v>16893</v>
      </c>
      <c r="AO35" s="434">
        <v>16913</v>
      </c>
      <c r="AP35" s="434">
        <v>17089</v>
      </c>
      <c r="AQ35" s="434">
        <v>17131</v>
      </c>
      <c r="AR35" s="434">
        <v>17198</v>
      </c>
      <c r="AS35" s="434">
        <v>17389</v>
      </c>
      <c r="AT35" s="434">
        <v>17332</v>
      </c>
      <c r="AU35" s="434">
        <v>17398</v>
      </c>
      <c r="AV35" s="434">
        <v>17324</v>
      </c>
      <c r="AW35" s="434">
        <v>17345</v>
      </c>
      <c r="AX35" s="434">
        <v>17313</v>
      </c>
      <c r="AY35" s="435">
        <v>17376</v>
      </c>
      <c r="AZ35" s="433">
        <v>17363</v>
      </c>
      <c r="BA35" s="434">
        <v>17678</v>
      </c>
      <c r="BB35" s="434">
        <v>18030</v>
      </c>
      <c r="BC35" s="434">
        <v>18042</v>
      </c>
      <c r="BD35" s="434">
        <v>18027</v>
      </c>
      <c r="BE35" s="434">
        <v>18096</v>
      </c>
      <c r="BF35" s="434">
        <v>18094</v>
      </c>
      <c r="BG35" s="434">
        <v>17933</v>
      </c>
      <c r="BH35" s="434">
        <v>17877</v>
      </c>
      <c r="BI35" s="434">
        <v>17697</v>
      </c>
      <c r="BJ35" s="434">
        <v>17938</v>
      </c>
      <c r="BK35" s="435">
        <v>18080</v>
      </c>
      <c r="BL35" s="433">
        <v>18135</v>
      </c>
      <c r="BM35" s="438">
        <v>18284</v>
      </c>
      <c r="BN35" s="438">
        <v>18312</v>
      </c>
      <c r="BO35" s="438">
        <v>18360</v>
      </c>
      <c r="BP35" s="438">
        <v>18389</v>
      </c>
      <c r="BQ35" s="438">
        <v>18399</v>
      </c>
      <c r="BR35" s="438">
        <v>18323</v>
      </c>
      <c r="BS35" s="438">
        <v>18070</v>
      </c>
      <c r="BT35" s="438">
        <v>18223</v>
      </c>
      <c r="BU35" s="438">
        <v>18300</v>
      </c>
      <c r="BV35" s="438">
        <v>18391</v>
      </c>
      <c r="BW35" s="435">
        <v>18336</v>
      </c>
      <c r="BX35" s="433">
        <v>18372</v>
      </c>
      <c r="BY35" s="438">
        <v>18362</v>
      </c>
      <c r="BZ35" s="438">
        <v>18290</v>
      </c>
      <c r="CA35" s="438">
        <v>18185</v>
      </c>
      <c r="CB35" s="438">
        <v>18175</v>
      </c>
      <c r="CC35" s="438">
        <v>17752</v>
      </c>
      <c r="CD35" s="438">
        <v>17828</v>
      </c>
      <c r="CE35" s="438">
        <v>17865</v>
      </c>
      <c r="CF35" s="438">
        <v>17736</v>
      </c>
      <c r="CG35" s="434">
        <v>17696</v>
      </c>
      <c r="CH35" s="434">
        <v>17660</v>
      </c>
      <c r="CI35" s="435">
        <v>17542</v>
      </c>
      <c r="CJ35" s="433">
        <v>17405</v>
      </c>
      <c r="CK35" s="434">
        <v>17543</v>
      </c>
      <c r="CL35" s="434">
        <v>17543</v>
      </c>
      <c r="CM35" s="434">
        <v>17525</v>
      </c>
      <c r="CN35" s="434">
        <v>17606</v>
      </c>
      <c r="CO35" s="434">
        <v>17698</v>
      </c>
      <c r="CP35" s="434">
        <v>17828</v>
      </c>
      <c r="CQ35" s="434">
        <v>17774</v>
      </c>
      <c r="CR35" s="434">
        <v>18010</v>
      </c>
      <c r="CS35" s="434">
        <v>18149</v>
      </c>
      <c r="CT35" s="434">
        <v>18268</v>
      </c>
      <c r="CU35" s="435">
        <v>18884</v>
      </c>
      <c r="CV35" s="433">
        <v>18919</v>
      </c>
      <c r="CW35" s="434">
        <v>19085</v>
      </c>
      <c r="CX35" s="434">
        <v>19095</v>
      </c>
      <c r="CY35" s="434">
        <v>19203</v>
      </c>
      <c r="CZ35" s="434">
        <v>19334</v>
      </c>
      <c r="DA35" s="434">
        <v>19409</v>
      </c>
      <c r="DB35" s="434">
        <v>19727</v>
      </c>
      <c r="DC35" s="434">
        <v>19807</v>
      </c>
      <c r="DD35" s="434">
        <v>19934</v>
      </c>
      <c r="DE35" s="434">
        <v>19891</v>
      </c>
      <c r="DF35" s="434">
        <v>19833</v>
      </c>
      <c r="DG35" s="435">
        <v>19731</v>
      </c>
      <c r="DH35" s="433">
        <v>19684</v>
      </c>
      <c r="DI35" s="434">
        <v>19706</v>
      </c>
      <c r="DJ35" s="434">
        <v>19906</v>
      </c>
      <c r="DK35" s="434">
        <v>19804</v>
      </c>
      <c r="DL35" s="434">
        <v>19891</v>
      </c>
      <c r="DM35" s="434">
        <v>19845</v>
      </c>
      <c r="DN35" s="434">
        <v>19778</v>
      </c>
      <c r="DO35" s="434">
        <v>19787</v>
      </c>
      <c r="DP35" s="434">
        <v>19800</v>
      </c>
      <c r="DQ35" s="434">
        <v>19858</v>
      </c>
      <c r="DR35" s="434">
        <v>19836</v>
      </c>
      <c r="DS35" s="437">
        <v>19886</v>
      </c>
      <c r="DT35" s="433">
        <v>19801</v>
      </c>
      <c r="DU35" s="434">
        <v>20165</v>
      </c>
      <c r="DV35" s="434">
        <v>20297</v>
      </c>
      <c r="DW35" s="434">
        <v>20310</v>
      </c>
      <c r="DX35" s="434">
        <v>20603</v>
      </c>
      <c r="DY35" s="434">
        <v>20599</v>
      </c>
      <c r="DZ35" s="434">
        <v>20593</v>
      </c>
      <c r="EA35" s="434">
        <v>20337</v>
      </c>
      <c r="EB35" s="434">
        <v>20303</v>
      </c>
      <c r="EC35" s="434">
        <v>20227</v>
      </c>
      <c r="ED35" s="434">
        <v>20184</v>
      </c>
      <c r="EE35" s="437">
        <v>20185</v>
      </c>
      <c r="EF35" s="433">
        <v>20220</v>
      </c>
      <c r="EG35" s="434">
        <v>20316</v>
      </c>
      <c r="EH35" s="434">
        <v>20375</v>
      </c>
      <c r="EI35" s="434">
        <v>20458</v>
      </c>
      <c r="EJ35" s="434">
        <v>20477</v>
      </c>
      <c r="EK35" s="434">
        <v>20573</v>
      </c>
      <c r="EL35" s="434">
        <v>20696</v>
      </c>
      <c r="EM35" s="434">
        <v>20806</v>
      </c>
      <c r="EN35" s="434">
        <v>21244</v>
      </c>
      <c r="EO35" s="799">
        <v>21312</v>
      </c>
      <c r="EP35" s="799">
        <v>21418</v>
      </c>
      <c r="EQ35" s="799">
        <f>'1. Población_Afiliada_Regimen'!D35</f>
        <v>21429</v>
      </c>
      <c r="ER35" s="118">
        <f t="shared" si="2"/>
        <v>11</v>
      </c>
      <c r="ES35" s="98">
        <f t="shared" si="3"/>
        <v>5.3150367220718975E-2</v>
      </c>
      <c r="ET35" s="118">
        <f t="shared" si="4"/>
        <v>1244</v>
      </c>
      <c r="EU35" s="98">
        <f t="shared" si="5"/>
        <v>6.162992321030468</v>
      </c>
      <c r="EY35" t="s">
        <v>468</v>
      </c>
      <c r="EZ35" s="6">
        <v>2320500</v>
      </c>
      <c r="FA35" s="6">
        <v>2220016</v>
      </c>
      <c r="FB35" s="6">
        <v>2334826</v>
      </c>
      <c r="FC35" s="6">
        <v>2341386</v>
      </c>
      <c r="FD35" s="6">
        <v>2473117</v>
      </c>
      <c r="FE35" s="6">
        <v>2387961</v>
      </c>
    </row>
    <row r="36" spans="1:161" ht="15" outlineLevel="2">
      <c r="A36" s="421">
        <v>670</v>
      </c>
      <c r="B36" s="55" t="s">
        <v>320</v>
      </c>
      <c r="C36" s="392" t="s">
        <v>330</v>
      </c>
      <c r="D36" s="433">
        <v>13051</v>
      </c>
      <c r="E36" s="434">
        <v>13083</v>
      </c>
      <c r="F36" s="434">
        <v>13028</v>
      </c>
      <c r="G36" s="434">
        <v>13001</v>
      </c>
      <c r="H36" s="434">
        <v>12978</v>
      </c>
      <c r="I36" s="434">
        <v>13018</v>
      </c>
      <c r="J36" s="434">
        <v>12920</v>
      </c>
      <c r="K36" s="434">
        <v>12996</v>
      </c>
      <c r="L36" s="434">
        <v>12945</v>
      </c>
      <c r="M36" s="434">
        <v>13005</v>
      </c>
      <c r="N36" s="434">
        <v>12947</v>
      </c>
      <c r="O36" s="435">
        <v>13017</v>
      </c>
      <c r="P36" s="433">
        <v>13005</v>
      </c>
      <c r="Q36" s="434">
        <v>13071</v>
      </c>
      <c r="R36" s="436">
        <v>13200</v>
      </c>
      <c r="S36" s="434">
        <v>12524</v>
      </c>
      <c r="T36" s="434">
        <v>13138</v>
      </c>
      <c r="U36" s="434">
        <v>13214</v>
      </c>
      <c r="V36" s="434">
        <v>13324</v>
      </c>
      <c r="W36" s="434">
        <v>13366</v>
      </c>
      <c r="X36" s="434">
        <v>13338</v>
      </c>
      <c r="Y36" s="434">
        <v>13501</v>
      </c>
      <c r="Z36" s="434">
        <v>13535</v>
      </c>
      <c r="AA36" s="435">
        <v>13368</v>
      </c>
      <c r="AB36" s="433">
        <v>13387</v>
      </c>
      <c r="AC36" s="434">
        <v>13552</v>
      </c>
      <c r="AD36" s="434">
        <v>13494</v>
      </c>
      <c r="AE36" s="434">
        <v>13874</v>
      </c>
      <c r="AF36" s="434">
        <v>13783</v>
      </c>
      <c r="AG36" s="434">
        <v>13502</v>
      </c>
      <c r="AH36" s="434">
        <v>13395</v>
      </c>
      <c r="AI36" s="434">
        <v>13454</v>
      </c>
      <c r="AJ36" s="434">
        <v>13472</v>
      </c>
      <c r="AK36" s="434">
        <v>13454</v>
      </c>
      <c r="AL36" s="434">
        <v>13398</v>
      </c>
      <c r="AM36" s="435">
        <v>13423</v>
      </c>
      <c r="AN36" s="433">
        <v>13402</v>
      </c>
      <c r="AO36" s="434">
        <v>13365</v>
      </c>
      <c r="AP36" s="434">
        <v>13343</v>
      </c>
      <c r="AQ36" s="434">
        <v>13358</v>
      </c>
      <c r="AR36" s="434">
        <v>13494</v>
      </c>
      <c r="AS36" s="434">
        <v>13447</v>
      </c>
      <c r="AT36" s="434">
        <v>13441</v>
      </c>
      <c r="AU36" s="434">
        <v>13554</v>
      </c>
      <c r="AV36" s="434">
        <v>13503</v>
      </c>
      <c r="AW36" s="434">
        <v>13541</v>
      </c>
      <c r="AX36" s="434">
        <v>13514</v>
      </c>
      <c r="AY36" s="435">
        <v>13508</v>
      </c>
      <c r="AZ36" s="433">
        <v>13531</v>
      </c>
      <c r="BA36" s="434">
        <v>13641</v>
      </c>
      <c r="BB36" s="434">
        <v>13692</v>
      </c>
      <c r="BC36" s="434">
        <v>13672</v>
      </c>
      <c r="BD36" s="434">
        <v>13670</v>
      </c>
      <c r="BE36" s="434">
        <v>13630</v>
      </c>
      <c r="BF36" s="434">
        <v>13609</v>
      </c>
      <c r="BG36" s="434">
        <v>13524</v>
      </c>
      <c r="BH36" s="434">
        <v>13612</v>
      </c>
      <c r="BI36" s="434">
        <v>13454</v>
      </c>
      <c r="BJ36" s="434">
        <v>13460</v>
      </c>
      <c r="BK36" s="435">
        <v>13567</v>
      </c>
      <c r="BL36" s="433">
        <v>13666</v>
      </c>
      <c r="BM36" s="438">
        <v>13784</v>
      </c>
      <c r="BN36" s="438">
        <v>13804</v>
      </c>
      <c r="BO36" s="438">
        <v>13680</v>
      </c>
      <c r="BP36" s="438">
        <v>13679</v>
      </c>
      <c r="BQ36" s="438">
        <v>13623</v>
      </c>
      <c r="BR36" s="438">
        <v>13331</v>
      </c>
      <c r="BS36" s="438">
        <v>13286</v>
      </c>
      <c r="BT36" s="438">
        <v>13267</v>
      </c>
      <c r="BU36" s="438">
        <v>13284</v>
      </c>
      <c r="BV36" s="438">
        <v>13315</v>
      </c>
      <c r="BW36" s="435">
        <v>13360</v>
      </c>
      <c r="BX36" s="433">
        <v>13487</v>
      </c>
      <c r="BY36" s="438">
        <v>13440</v>
      </c>
      <c r="BZ36" s="438">
        <v>13378</v>
      </c>
      <c r="CA36" s="438">
        <v>13287</v>
      </c>
      <c r="CB36" s="438">
        <v>13201</v>
      </c>
      <c r="CC36" s="438">
        <v>13082</v>
      </c>
      <c r="CD36" s="438">
        <v>13060</v>
      </c>
      <c r="CE36" s="438">
        <v>13100</v>
      </c>
      <c r="CF36" s="438">
        <v>13033</v>
      </c>
      <c r="CG36" s="434">
        <v>12986</v>
      </c>
      <c r="CH36" s="434">
        <v>12939</v>
      </c>
      <c r="CI36" s="435">
        <v>12959</v>
      </c>
      <c r="CJ36" s="433">
        <v>12916</v>
      </c>
      <c r="CK36" s="434">
        <v>12933</v>
      </c>
      <c r="CL36" s="434">
        <v>12911</v>
      </c>
      <c r="CM36" s="434">
        <v>12905</v>
      </c>
      <c r="CN36" s="434">
        <v>12992</v>
      </c>
      <c r="CO36" s="434">
        <v>13114</v>
      </c>
      <c r="CP36" s="434">
        <v>13341</v>
      </c>
      <c r="CQ36" s="434">
        <v>13241</v>
      </c>
      <c r="CR36" s="434">
        <v>13330</v>
      </c>
      <c r="CS36" s="434">
        <v>13424</v>
      </c>
      <c r="CT36" s="434">
        <v>13514</v>
      </c>
      <c r="CU36" s="435">
        <v>13551</v>
      </c>
      <c r="CV36" s="433">
        <v>13556</v>
      </c>
      <c r="CW36" s="434">
        <v>13463</v>
      </c>
      <c r="CX36" s="434">
        <v>13384</v>
      </c>
      <c r="CY36" s="434">
        <v>13407</v>
      </c>
      <c r="CZ36" s="434">
        <v>13459</v>
      </c>
      <c r="DA36" s="434">
        <v>13398</v>
      </c>
      <c r="DB36" s="434">
        <v>13434</v>
      </c>
      <c r="DC36" s="434">
        <v>13366</v>
      </c>
      <c r="DD36" s="434">
        <v>13376</v>
      </c>
      <c r="DE36" s="434">
        <v>13349</v>
      </c>
      <c r="DF36" s="434">
        <v>13581</v>
      </c>
      <c r="DG36" s="435">
        <v>13557</v>
      </c>
      <c r="DH36" s="433">
        <v>13506</v>
      </c>
      <c r="DI36" s="434">
        <v>13554</v>
      </c>
      <c r="DJ36" s="434">
        <v>13512</v>
      </c>
      <c r="DK36" s="434">
        <v>13531</v>
      </c>
      <c r="DL36" s="434">
        <v>13465</v>
      </c>
      <c r="DM36" s="434">
        <v>13393</v>
      </c>
      <c r="DN36" s="434">
        <v>13311</v>
      </c>
      <c r="DO36" s="434">
        <v>13239</v>
      </c>
      <c r="DP36" s="434">
        <v>13319</v>
      </c>
      <c r="DQ36" s="434">
        <v>13231</v>
      </c>
      <c r="DR36" s="434">
        <v>13154</v>
      </c>
      <c r="DS36" s="437">
        <v>13243</v>
      </c>
      <c r="DT36" s="433">
        <v>13266</v>
      </c>
      <c r="DU36" s="434">
        <v>13481</v>
      </c>
      <c r="DV36" s="434">
        <v>13498</v>
      </c>
      <c r="DW36" s="434">
        <v>13548</v>
      </c>
      <c r="DX36" s="434">
        <v>13686</v>
      </c>
      <c r="DY36" s="434">
        <v>13718</v>
      </c>
      <c r="DZ36" s="434">
        <v>13698</v>
      </c>
      <c r="EA36" s="434">
        <v>13537</v>
      </c>
      <c r="EB36" s="434">
        <v>13623</v>
      </c>
      <c r="EC36" s="434">
        <v>13608</v>
      </c>
      <c r="ED36" s="434">
        <v>13579</v>
      </c>
      <c r="EE36" s="437">
        <v>13590</v>
      </c>
      <c r="EF36" s="433">
        <v>13626</v>
      </c>
      <c r="EG36" s="434">
        <v>13716</v>
      </c>
      <c r="EH36" s="434">
        <v>13673</v>
      </c>
      <c r="EI36" s="434">
        <v>13581</v>
      </c>
      <c r="EJ36" s="434">
        <v>13520</v>
      </c>
      <c r="EK36" s="434">
        <v>13516</v>
      </c>
      <c r="EL36" s="434">
        <v>13524</v>
      </c>
      <c r="EM36" s="434">
        <v>13539</v>
      </c>
      <c r="EN36" s="434">
        <v>13543</v>
      </c>
      <c r="EO36" s="799">
        <v>13514</v>
      </c>
      <c r="EP36" s="799">
        <v>13494</v>
      </c>
      <c r="EQ36" s="799">
        <f>'1. Población_Afiliada_Regimen'!D36</f>
        <v>13480</v>
      </c>
      <c r="ER36" s="118">
        <f t="shared" si="2"/>
        <v>-14</v>
      </c>
      <c r="ES36" s="98">
        <f t="shared" si="3"/>
        <v>-0.10351966873706005</v>
      </c>
      <c r="ET36" s="118">
        <f t="shared" si="4"/>
        <v>-110</v>
      </c>
      <c r="EU36" s="98">
        <f t="shared" si="5"/>
        <v>-0.8094186902133923</v>
      </c>
      <c r="EY36" t="s">
        <v>469</v>
      </c>
      <c r="EZ36" s="6">
        <v>2322021</v>
      </c>
      <c r="FA36" s="6">
        <v>2222102</v>
      </c>
      <c r="FB36" s="6">
        <v>2336036</v>
      </c>
      <c r="FC36" s="6">
        <v>2333615</v>
      </c>
      <c r="FD36" s="6">
        <v>2524431</v>
      </c>
      <c r="FE36" s="6">
        <v>2379308</v>
      </c>
    </row>
    <row r="37" spans="1:161" ht="15" outlineLevel="2">
      <c r="A37" s="421">
        <v>690</v>
      </c>
      <c r="B37" s="55" t="s">
        <v>320</v>
      </c>
      <c r="C37" s="392" t="s">
        <v>331</v>
      </c>
      <c r="D37" s="433">
        <v>7800</v>
      </c>
      <c r="E37" s="434">
        <v>7698</v>
      </c>
      <c r="F37" s="434">
        <v>7658</v>
      </c>
      <c r="G37" s="434">
        <v>7624</v>
      </c>
      <c r="H37" s="434">
        <v>7565</v>
      </c>
      <c r="I37" s="434">
        <v>7619</v>
      </c>
      <c r="J37" s="434">
        <v>7539</v>
      </c>
      <c r="K37" s="434">
        <v>7562</v>
      </c>
      <c r="L37" s="434">
        <v>7572</v>
      </c>
      <c r="M37" s="434">
        <v>7568</v>
      </c>
      <c r="N37" s="434">
        <v>7633</v>
      </c>
      <c r="O37" s="435">
        <v>7683</v>
      </c>
      <c r="P37" s="433">
        <v>7721</v>
      </c>
      <c r="Q37" s="434">
        <v>7601</v>
      </c>
      <c r="R37" s="436">
        <v>7671</v>
      </c>
      <c r="S37" s="434">
        <v>7707</v>
      </c>
      <c r="T37" s="434">
        <v>7773</v>
      </c>
      <c r="U37" s="434">
        <v>7790</v>
      </c>
      <c r="V37" s="434">
        <v>7761</v>
      </c>
      <c r="W37" s="434">
        <v>7719</v>
      </c>
      <c r="X37" s="434">
        <v>7732</v>
      </c>
      <c r="Y37" s="434">
        <v>7700</v>
      </c>
      <c r="Z37" s="434">
        <v>7719</v>
      </c>
      <c r="AA37" s="435">
        <v>7683</v>
      </c>
      <c r="AB37" s="433">
        <v>7624</v>
      </c>
      <c r="AC37" s="434">
        <v>7646</v>
      </c>
      <c r="AD37" s="434">
        <v>7617</v>
      </c>
      <c r="AE37" s="434">
        <v>7629</v>
      </c>
      <c r="AF37" s="434">
        <v>7592</v>
      </c>
      <c r="AG37" s="434">
        <v>7464</v>
      </c>
      <c r="AH37" s="434">
        <v>7427</v>
      </c>
      <c r="AI37" s="434">
        <v>7346</v>
      </c>
      <c r="AJ37" s="434">
        <v>7296</v>
      </c>
      <c r="AK37" s="434">
        <v>7350</v>
      </c>
      <c r="AL37" s="434">
        <v>7314</v>
      </c>
      <c r="AM37" s="435">
        <v>7342</v>
      </c>
      <c r="AN37" s="433">
        <v>7300</v>
      </c>
      <c r="AO37" s="434">
        <v>7213</v>
      </c>
      <c r="AP37" s="434">
        <v>7311</v>
      </c>
      <c r="AQ37" s="434">
        <v>7196</v>
      </c>
      <c r="AR37" s="434">
        <v>7214</v>
      </c>
      <c r="AS37" s="434">
        <v>7188</v>
      </c>
      <c r="AT37" s="434">
        <v>7185</v>
      </c>
      <c r="AU37" s="434">
        <v>7168</v>
      </c>
      <c r="AV37" s="434">
        <v>7123</v>
      </c>
      <c r="AW37" s="434">
        <v>7129</v>
      </c>
      <c r="AX37" s="434">
        <v>7072</v>
      </c>
      <c r="AY37" s="435">
        <v>7105</v>
      </c>
      <c r="AZ37" s="433">
        <v>7121</v>
      </c>
      <c r="BA37" s="434">
        <v>7112</v>
      </c>
      <c r="BB37" s="434">
        <v>7072</v>
      </c>
      <c r="BC37" s="434">
        <v>7089</v>
      </c>
      <c r="BD37" s="434">
        <v>7053</v>
      </c>
      <c r="BE37" s="434">
        <v>6998</v>
      </c>
      <c r="BF37" s="434">
        <v>7006</v>
      </c>
      <c r="BG37" s="434">
        <v>6904</v>
      </c>
      <c r="BH37" s="434">
        <v>6956</v>
      </c>
      <c r="BI37" s="434">
        <v>6865</v>
      </c>
      <c r="BJ37" s="434">
        <v>7070</v>
      </c>
      <c r="BK37" s="435">
        <v>7084</v>
      </c>
      <c r="BL37" s="433">
        <v>7050</v>
      </c>
      <c r="BM37" s="438">
        <v>7074</v>
      </c>
      <c r="BN37" s="438">
        <v>7031</v>
      </c>
      <c r="BO37" s="438">
        <v>7003</v>
      </c>
      <c r="BP37" s="438">
        <v>7015</v>
      </c>
      <c r="BQ37" s="438">
        <v>6976</v>
      </c>
      <c r="BR37" s="438">
        <v>6794</v>
      </c>
      <c r="BS37" s="438">
        <v>6743</v>
      </c>
      <c r="BT37" s="438">
        <v>6720</v>
      </c>
      <c r="BU37" s="438">
        <v>6689</v>
      </c>
      <c r="BV37" s="438">
        <v>6687</v>
      </c>
      <c r="BW37" s="435">
        <v>6655</v>
      </c>
      <c r="BX37" s="433">
        <v>6377</v>
      </c>
      <c r="BY37" s="438">
        <v>6395</v>
      </c>
      <c r="BZ37" s="438">
        <v>6371</v>
      </c>
      <c r="CA37" s="438">
        <v>6366</v>
      </c>
      <c r="CB37" s="438">
        <v>6351</v>
      </c>
      <c r="CC37" s="438">
        <v>6338</v>
      </c>
      <c r="CD37" s="438">
        <v>6308</v>
      </c>
      <c r="CE37" s="438">
        <v>6289</v>
      </c>
      <c r="CF37" s="438">
        <v>6251</v>
      </c>
      <c r="CG37" s="434">
        <v>6239</v>
      </c>
      <c r="CH37" s="434">
        <v>6272</v>
      </c>
      <c r="CI37" s="435">
        <v>6261</v>
      </c>
      <c r="CJ37" s="433">
        <v>6229</v>
      </c>
      <c r="CK37" s="434">
        <v>6262</v>
      </c>
      <c r="CL37" s="434">
        <v>6275</v>
      </c>
      <c r="CM37" s="434">
        <v>6290</v>
      </c>
      <c r="CN37" s="434">
        <v>6321</v>
      </c>
      <c r="CO37" s="434">
        <v>6466</v>
      </c>
      <c r="CP37" s="434">
        <v>6533</v>
      </c>
      <c r="CQ37" s="434">
        <v>6563</v>
      </c>
      <c r="CR37" s="434">
        <v>6560</v>
      </c>
      <c r="CS37" s="434">
        <v>6572</v>
      </c>
      <c r="CT37" s="434">
        <v>6611</v>
      </c>
      <c r="CU37" s="435">
        <v>6641</v>
      </c>
      <c r="CV37" s="433">
        <v>6617</v>
      </c>
      <c r="CW37" s="434">
        <v>6614</v>
      </c>
      <c r="CX37" s="434">
        <v>6637</v>
      </c>
      <c r="CY37" s="434">
        <v>6603</v>
      </c>
      <c r="CZ37" s="434">
        <v>6576</v>
      </c>
      <c r="DA37" s="434">
        <v>6526</v>
      </c>
      <c r="DB37" s="434">
        <v>6528</v>
      </c>
      <c r="DC37" s="434">
        <v>6474</v>
      </c>
      <c r="DD37" s="434">
        <v>6501</v>
      </c>
      <c r="DE37" s="434">
        <v>6483</v>
      </c>
      <c r="DF37" s="434">
        <v>6483</v>
      </c>
      <c r="DG37" s="435">
        <v>6459</v>
      </c>
      <c r="DH37" s="433">
        <v>6441</v>
      </c>
      <c r="DI37" s="434">
        <v>6460</v>
      </c>
      <c r="DJ37" s="434">
        <v>6453</v>
      </c>
      <c r="DK37" s="434">
        <v>6405</v>
      </c>
      <c r="DL37" s="434">
        <v>6353</v>
      </c>
      <c r="DM37" s="434">
        <v>6312</v>
      </c>
      <c r="DN37" s="434">
        <v>6271</v>
      </c>
      <c r="DO37" s="434">
        <v>6212</v>
      </c>
      <c r="DP37" s="434">
        <v>6210</v>
      </c>
      <c r="DQ37" s="434">
        <v>6147</v>
      </c>
      <c r="DR37" s="434">
        <v>6099</v>
      </c>
      <c r="DS37" s="437">
        <v>6124</v>
      </c>
      <c r="DT37" s="433">
        <v>6135</v>
      </c>
      <c r="DU37" s="434">
        <v>6272</v>
      </c>
      <c r="DV37" s="434">
        <v>6282</v>
      </c>
      <c r="DW37" s="434">
        <v>6321</v>
      </c>
      <c r="DX37" s="434">
        <v>6324</v>
      </c>
      <c r="DY37" s="434">
        <v>6305</v>
      </c>
      <c r="DZ37" s="434">
        <v>6307</v>
      </c>
      <c r="EA37" s="434">
        <v>6269</v>
      </c>
      <c r="EB37" s="434">
        <v>6299</v>
      </c>
      <c r="EC37" s="434">
        <v>6256</v>
      </c>
      <c r="ED37" s="434">
        <v>6211</v>
      </c>
      <c r="EE37" s="437">
        <v>6202</v>
      </c>
      <c r="EF37" s="433">
        <v>6243</v>
      </c>
      <c r="EG37" s="434">
        <v>6294</v>
      </c>
      <c r="EH37" s="434">
        <v>6285</v>
      </c>
      <c r="EI37" s="434">
        <v>6273</v>
      </c>
      <c r="EJ37" s="434">
        <v>6245</v>
      </c>
      <c r="EK37" s="434">
        <v>6227</v>
      </c>
      <c r="EL37" s="434">
        <v>6230</v>
      </c>
      <c r="EM37" s="434">
        <v>6212</v>
      </c>
      <c r="EN37" s="434">
        <v>6184</v>
      </c>
      <c r="EO37" s="799">
        <v>6166</v>
      </c>
      <c r="EP37" s="799">
        <v>6153</v>
      </c>
      <c r="EQ37" s="799">
        <f>'1. Población_Afiliada_Regimen'!D37</f>
        <v>6174</v>
      </c>
      <c r="ER37" s="118">
        <f t="shared" si="2"/>
        <v>21</v>
      </c>
      <c r="ES37" s="98">
        <f t="shared" si="3"/>
        <v>0.33707865168539325</v>
      </c>
      <c r="ET37" s="118">
        <f t="shared" si="4"/>
        <v>-28</v>
      </c>
      <c r="EU37" s="98">
        <f t="shared" si="5"/>
        <v>-0.45146726862302478</v>
      </c>
      <c r="EY37" t="s">
        <v>470</v>
      </c>
      <c r="EZ37" s="6">
        <v>2296492</v>
      </c>
      <c r="FA37" s="6">
        <v>2254060</v>
      </c>
      <c r="FB37" s="6">
        <v>2330983</v>
      </c>
      <c r="FC37" s="6">
        <v>2321254</v>
      </c>
      <c r="FD37" s="6">
        <v>2540904</v>
      </c>
      <c r="FE37" s="6">
        <v>2377328</v>
      </c>
    </row>
    <row r="38" spans="1:161" ht="15" outlineLevel="2">
      <c r="A38" s="421">
        <v>736</v>
      </c>
      <c r="B38" s="55" t="s">
        <v>320</v>
      </c>
      <c r="C38" s="392" t="s">
        <v>332</v>
      </c>
      <c r="D38" s="433">
        <v>20871</v>
      </c>
      <c r="E38" s="434">
        <v>20847</v>
      </c>
      <c r="F38" s="434">
        <v>20694</v>
      </c>
      <c r="G38" s="434">
        <v>20890</v>
      </c>
      <c r="H38" s="434">
        <v>20763</v>
      </c>
      <c r="I38" s="434">
        <v>20974</v>
      </c>
      <c r="J38" s="434">
        <v>20850</v>
      </c>
      <c r="K38" s="434">
        <v>20840</v>
      </c>
      <c r="L38" s="434">
        <v>20727</v>
      </c>
      <c r="M38" s="434">
        <v>21022</v>
      </c>
      <c r="N38" s="434">
        <v>21081</v>
      </c>
      <c r="O38" s="435">
        <v>21697</v>
      </c>
      <c r="P38" s="433">
        <v>21678</v>
      </c>
      <c r="Q38" s="434">
        <v>21448</v>
      </c>
      <c r="R38" s="436">
        <v>21450</v>
      </c>
      <c r="S38" s="434">
        <v>21503</v>
      </c>
      <c r="T38" s="434">
        <v>21374</v>
      </c>
      <c r="U38" s="434">
        <v>21447</v>
      </c>
      <c r="V38" s="434">
        <v>21454</v>
      </c>
      <c r="W38" s="434">
        <v>21057</v>
      </c>
      <c r="X38" s="434">
        <v>21015</v>
      </c>
      <c r="Y38" s="434">
        <v>21165</v>
      </c>
      <c r="Z38" s="434">
        <v>21366</v>
      </c>
      <c r="AA38" s="435">
        <v>21900</v>
      </c>
      <c r="AB38" s="433">
        <v>21524</v>
      </c>
      <c r="AC38" s="434">
        <v>21723</v>
      </c>
      <c r="AD38" s="434">
        <v>21647</v>
      </c>
      <c r="AE38" s="434">
        <v>21611</v>
      </c>
      <c r="AF38" s="434">
        <v>21671</v>
      </c>
      <c r="AG38" s="434">
        <v>21521</v>
      </c>
      <c r="AH38" s="434">
        <v>21404</v>
      </c>
      <c r="AI38" s="434">
        <v>21467</v>
      </c>
      <c r="AJ38" s="434">
        <v>21734</v>
      </c>
      <c r="AK38" s="434">
        <v>21967</v>
      </c>
      <c r="AL38" s="434">
        <v>21898</v>
      </c>
      <c r="AM38" s="435">
        <v>21979</v>
      </c>
      <c r="AN38" s="433">
        <v>21978</v>
      </c>
      <c r="AO38" s="434">
        <v>22241</v>
      </c>
      <c r="AP38" s="434">
        <v>22470</v>
      </c>
      <c r="AQ38" s="434">
        <v>22389</v>
      </c>
      <c r="AR38" s="434">
        <v>22523</v>
      </c>
      <c r="AS38" s="434">
        <v>22773</v>
      </c>
      <c r="AT38" s="434">
        <v>22748</v>
      </c>
      <c r="AU38" s="434">
        <v>22994</v>
      </c>
      <c r="AV38" s="434">
        <v>22844</v>
      </c>
      <c r="AW38" s="434">
        <v>22958</v>
      </c>
      <c r="AX38" s="434">
        <v>22947</v>
      </c>
      <c r="AY38" s="435">
        <v>23121</v>
      </c>
      <c r="AZ38" s="433">
        <v>23145</v>
      </c>
      <c r="BA38" s="434">
        <v>23622</v>
      </c>
      <c r="BB38" s="434">
        <v>24129</v>
      </c>
      <c r="BC38" s="434">
        <v>24309</v>
      </c>
      <c r="BD38" s="434">
        <v>24322</v>
      </c>
      <c r="BE38" s="434">
        <v>24019</v>
      </c>
      <c r="BF38" s="434">
        <v>24075</v>
      </c>
      <c r="BG38" s="434">
        <v>23776</v>
      </c>
      <c r="BH38" s="434">
        <v>23646</v>
      </c>
      <c r="BI38" s="434">
        <v>23316</v>
      </c>
      <c r="BJ38" s="434">
        <v>23719</v>
      </c>
      <c r="BK38" s="435">
        <v>23873</v>
      </c>
      <c r="BL38" s="433">
        <v>23989</v>
      </c>
      <c r="BM38" s="438">
        <v>24266</v>
      </c>
      <c r="BN38" s="438">
        <v>24308</v>
      </c>
      <c r="BO38" s="438">
        <v>24385</v>
      </c>
      <c r="BP38" s="438">
        <v>24536</v>
      </c>
      <c r="BQ38" s="438">
        <v>24579</v>
      </c>
      <c r="BR38" s="438">
        <v>24583</v>
      </c>
      <c r="BS38" s="438">
        <v>24371</v>
      </c>
      <c r="BT38" s="438">
        <v>24356</v>
      </c>
      <c r="BU38" s="438">
        <v>24353</v>
      </c>
      <c r="BV38" s="438">
        <v>24501</v>
      </c>
      <c r="BW38" s="435">
        <v>24629</v>
      </c>
      <c r="BX38" s="433">
        <v>24590</v>
      </c>
      <c r="BY38" s="438">
        <v>24459</v>
      </c>
      <c r="BZ38" s="438">
        <v>24016</v>
      </c>
      <c r="CA38" s="438">
        <v>23756</v>
      </c>
      <c r="CB38" s="438">
        <v>23545</v>
      </c>
      <c r="CC38" s="438">
        <v>22793</v>
      </c>
      <c r="CD38" s="438">
        <v>22810</v>
      </c>
      <c r="CE38" s="438">
        <v>22728</v>
      </c>
      <c r="CF38" s="438">
        <v>22506</v>
      </c>
      <c r="CG38" s="434">
        <v>22418</v>
      </c>
      <c r="CH38" s="434">
        <v>22293</v>
      </c>
      <c r="CI38" s="435">
        <v>22156</v>
      </c>
      <c r="CJ38" s="433">
        <v>22000</v>
      </c>
      <c r="CK38" s="434">
        <v>22005</v>
      </c>
      <c r="CL38" s="434">
        <v>21981</v>
      </c>
      <c r="CM38" s="434">
        <v>22021</v>
      </c>
      <c r="CN38" s="434">
        <v>22073</v>
      </c>
      <c r="CO38" s="434">
        <v>22201</v>
      </c>
      <c r="CP38" s="434">
        <v>22353</v>
      </c>
      <c r="CQ38" s="434">
        <v>22300</v>
      </c>
      <c r="CR38" s="434">
        <v>23255</v>
      </c>
      <c r="CS38" s="434">
        <v>23744</v>
      </c>
      <c r="CT38" s="434">
        <v>23659</v>
      </c>
      <c r="CU38" s="435">
        <v>23578</v>
      </c>
      <c r="CV38" s="433">
        <v>23533</v>
      </c>
      <c r="CW38" s="434">
        <v>23558</v>
      </c>
      <c r="CX38" s="434">
        <v>23397</v>
      </c>
      <c r="CY38" s="434">
        <v>23434</v>
      </c>
      <c r="CZ38" s="434">
        <v>23397</v>
      </c>
      <c r="DA38" s="434">
        <v>23428</v>
      </c>
      <c r="DB38" s="434">
        <v>23455</v>
      </c>
      <c r="DC38" s="434">
        <v>23434</v>
      </c>
      <c r="DD38" s="434">
        <v>23462</v>
      </c>
      <c r="DE38" s="434">
        <v>23611</v>
      </c>
      <c r="DF38" s="434">
        <v>23612</v>
      </c>
      <c r="DG38" s="435">
        <v>23511</v>
      </c>
      <c r="DH38" s="433">
        <v>23536</v>
      </c>
      <c r="DI38" s="434">
        <v>23497</v>
      </c>
      <c r="DJ38" s="434">
        <v>23568</v>
      </c>
      <c r="DK38" s="434">
        <v>23459</v>
      </c>
      <c r="DL38" s="434">
        <v>23465</v>
      </c>
      <c r="DM38" s="434">
        <v>23400</v>
      </c>
      <c r="DN38" s="434">
        <v>23251</v>
      </c>
      <c r="DO38" s="434">
        <v>23253</v>
      </c>
      <c r="DP38" s="434">
        <v>23198</v>
      </c>
      <c r="DQ38" s="434">
        <v>23095</v>
      </c>
      <c r="DR38" s="434">
        <v>22996</v>
      </c>
      <c r="DS38" s="437">
        <v>23012</v>
      </c>
      <c r="DT38" s="433">
        <v>23039</v>
      </c>
      <c r="DU38" s="434">
        <v>23845</v>
      </c>
      <c r="DV38" s="434">
        <v>24448</v>
      </c>
      <c r="DW38" s="434">
        <v>24766</v>
      </c>
      <c r="DX38" s="434">
        <v>25124</v>
      </c>
      <c r="DY38" s="434">
        <v>25124</v>
      </c>
      <c r="DZ38" s="434">
        <v>25049</v>
      </c>
      <c r="EA38" s="434">
        <v>24588</v>
      </c>
      <c r="EB38" s="434">
        <v>24540</v>
      </c>
      <c r="EC38" s="434">
        <v>24358</v>
      </c>
      <c r="ED38" s="434">
        <v>24173</v>
      </c>
      <c r="EE38" s="437">
        <v>23938</v>
      </c>
      <c r="EF38" s="433">
        <v>23945</v>
      </c>
      <c r="EG38" s="434">
        <v>23998</v>
      </c>
      <c r="EH38" s="434">
        <v>23857</v>
      </c>
      <c r="EI38" s="434">
        <v>23912</v>
      </c>
      <c r="EJ38" s="434">
        <v>23859</v>
      </c>
      <c r="EK38" s="434">
        <v>23831</v>
      </c>
      <c r="EL38" s="434">
        <v>23969</v>
      </c>
      <c r="EM38" s="434">
        <v>24074</v>
      </c>
      <c r="EN38" s="434">
        <v>24459</v>
      </c>
      <c r="EO38" s="799">
        <v>24471</v>
      </c>
      <c r="EP38" s="799">
        <v>24358</v>
      </c>
      <c r="EQ38" s="799">
        <f>'1. Población_Afiliada_Regimen'!D38</f>
        <v>24398</v>
      </c>
      <c r="ER38" s="118">
        <f t="shared" si="2"/>
        <v>40</v>
      </c>
      <c r="ES38" s="98">
        <f t="shared" si="3"/>
        <v>0.16688222287120866</v>
      </c>
      <c r="ET38" s="118">
        <f t="shared" si="4"/>
        <v>460</v>
      </c>
      <c r="EU38" s="98">
        <f t="shared" si="5"/>
        <v>1.9216308797727462</v>
      </c>
      <c r="EY38" t="s">
        <v>471</v>
      </c>
      <c r="EZ38" s="6">
        <v>2276078</v>
      </c>
      <c r="FA38" s="6">
        <v>2279330</v>
      </c>
      <c r="FB38" s="6">
        <v>2328564</v>
      </c>
      <c r="FC38" s="6">
        <v>2307694</v>
      </c>
      <c r="FD38" s="6">
        <v>2540655</v>
      </c>
      <c r="FE38" s="6">
        <v>2374109</v>
      </c>
    </row>
    <row r="39" spans="1:161" ht="15" outlineLevel="2">
      <c r="A39" s="421">
        <v>858</v>
      </c>
      <c r="B39" s="55" t="s">
        <v>320</v>
      </c>
      <c r="C39" s="392" t="s">
        <v>333</v>
      </c>
      <c r="D39" s="433">
        <v>9533</v>
      </c>
      <c r="E39" s="434">
        <v>9674</v>
      </c>
      <c r="F39" s="434">
        <v>9709</v>
      </c>
      <c r="G39" s="434">
        <v>9666</v>
      </c>
      <c r="H39" s="434">
        <v>9611</v>
      </c>
      <c r="I39" s="434">
        <v>9634</v>
      </c>
      <c r="J39" s="434">
        <v>9421</v>
      </c>
      <c r="K39" s="434">
        <v>9611</v>
      </c>
      <c r="L39" s="434">
        <v>9303</v>
      </c>
      <c r="M39" s="434">
        <v>9312</v>
      </c>
      <c r="N39" s="434">
        <v>9258</v>
      </c>
      <c r="O39" s="435">
        <v>9408</v>
      </c>
      <c r="P39" s="433">
        <v>9471</v>
      </c>
      <c r="Q39" s="434">
        <v>9455</v>
      </c>
      <c r="R39" s="436">
        <v>9477</v>
      </c>
      <c r="S39" s="434">
        <v>9317</v>
      </c>
      <c r="T39" s="434">
        <v>9667</v>
      </c>
      <c r="U39" s="434">
        <v>9747</v>
      </c>
      <c r="V39" s="434">
        <v>9803</v>
      </c>
      <c r="W39" s="434">
        <v>9854</v>
      </c>
      <c r="X39" s="434">
        <v>9988</v>
      </c>
      <c r="Y39" s="434">
        <v>10020</v>
      </c>
      <c r="Z39" s="434">
        <v>10052</v>
      </c>
      <c r="AA39" s="435">
        <v>10039</v>
      </c>
      <c r="AB39" s="433">
        <v>10020</v>
      </c>
      <c r="AC39" s="434">
        <v>10088</v>
      </c>
      <c r="AD39" s="434">
        <v>10052</v>
      </c>
      <c r="AE39" s="434">
        <v>9978</v>
      </c>
      <c r="AF39" s="434">
        <v>10125</v>
      </c>
      <c r="AG39" s="434">
        <v>10048</v>
      </c>
      <c r="AH39" s="434">
        <v>10006</v>
      </c>
      <c r="AI39" s="434">
        <v>9955</v>
      </c>
      <c r="AJ39" s="434">
        <v>9872</v>
      </c>
      <c r="AK39" s="434">
        <v>10062</v>
      </c>
      <c r="AL39" s="434">
        <v>9938</v>
      </c>
      <c r="AM39" s="435">
        <v>9892</v>
      </c>
      <c r="AN39" s="433">
        <v>9971</v>
      </c>
      <c r="AO39" s="434">
        <v>9888</v>
      </c>
      <c r="AP39" s="434">
        <v>9908</v>
      </c>
      <c r="AQ39" s="434">
        <v>9917</v>
      </c>
      <c r="AR39" s="434">
        <v>10030</v>
      </c>
      <c r="AS39" s="434">
        <v>10046</v>
      </c>
      <c r="AT39" s="434">
        <v>10057</v>
      </c>
      <c r="AU39" s="434">
        <v>10140</v>
      </c>
      <c r="AV39" s="434">
        <v>10110</v>
      </c>
      <c r="AW39" s="434">
        <v>10133</v>
      </c>
      <c r="AX39" s="434">
        <v>10147</v>
      </c>
      <c r="AY39" s="435">
        <v>10189</v>
      </c>
      <c r="AZ39" s="433">
        <v>10268</v>
      </c>
      <c r="BA39" s="434">
        <v>10286</v>
      </c>
      <c r="BB39" s="434">
        <v>10284</v>
      </c>
      <c r="BC39" s="434">
        <v>10300</v>
      </c>
      <c r="BD39" s="434">
        <v>10286</v>
      </c>
      <c r="BE39" s="434">
        <v>10194</v>
      </c>
      <c r="BF39" s="434">
        <v>10215</v>
      </c>
      <c r="BG39" s="434">
        <v>10187</v>
      </c>
      <c r="BH39" s="434">
        <v>10243</v>
      </c>
      <c r="BI39" s="434">
        <v>10214</v>
      </c>
      <c r="BJ39" s="434">
        <v>10247</v>
      </c>
      <c r="BK39" s="435">
        <v>10293</v>
      </c>
      <c r="BL39" s="433">
        <v>10276</v>
      </c>
      <c r="BM39" s="438">
        <v>10274</v>
      </c>
      <c r="BN39" s="438">
        <v>10267</v>
      </c>
      <c r="BO39" s="438">
        <v>10312</v>
      </c>
      <c r="BP39" s="438">
        <v>10339</v>
      </c>
      <c r="BQ39" s="438">
        <v>10299</v>
      </c>
      <c r="BR39" s="438">
        <v>10152</v>
      </c>
      <c r="BS39" s="438">
        <v>10076</v>
      </c>
      <c r="BT39" s="438">
        <v>10067</v>
      </c>
      <c r="BU39" s="438">
        <v>10072</v>
      </c>
      <c r="BV39" s="438">
        <v>10008</v>
      </c>
      <c r="BW39" s="435">
        <v>10082</v>
      </c>
      <c r="BX39" s="433">
        <v>10145</v>
      </c>
      <c r="BY39" s="438">
        <v>10137</v>
      </c>
      <c r="BZ39" s="438">
        <v>10047</v>
      </c>
      <c r="CA39" s="438">
        <v>10014</v>
      </c>
      <c r="CB39" s="438">
        <v>10051</v>
      </c>
      <c r="CC39" s="438">
        <v>10037</v>
      </c>
      <c r="CD39" s="438">
        <v>9990</v>
      </c>
      <c r="CE39" s="438">
        <v>9994</v>
      </c>
      <c r="CF39" s="438">
        <v>10137</v>
      </c>
      <c r="CG39" s="434">
        <v>10102</v>
      </c>
      <c r="CH39" s="434">
        <v>10261</v>
      </c>
      <c r="CI39" s="435">
        <v>10232</v>
      </c>
      <c r="CJ39" s="433">
        <v>10185</v>
      </c>
      <c r="CK39" s="434">
        <v>10181</v>
      </c>
      <c r="CL39" s="434">
        <v>10161</v>
      </c>
      <c r="CM39" s="434">
        <v>10169</v>
      </c>
      <c r="CN39" s="434">
        <v>10379</v>
      </c>
      <c r="CO39" s="434">
        <v>10416</v>
      </c>
      <c r="CP39" s="434">
        <v>10430</v>
      </c>
      <c r="CQ39" s="434">
        <v>10354</v>
      </c>
      <c r="CR39" s="434">
        <v>10382</v>
      </c>
      <c r="CS39" s="434">
        <v>10425</v>
      </c>
      <c r="CT39" s="434">
        <v>10411</v>
      </c>
      <c r="CU39" s="435">
        <v>10376</v>
      </c>
      <c r="CV39" s="433">
        <v>10296</v>
      </c>
      <c r="CW39" s="434">
        <v>10248</v>
      </c>
      <c r="CX39" s="434">
        <v>10268</v>
      </c>
      <c r="CY39" s="434">
        <v>10259</v>
      </c>
      <c r="CZ39" s="434">
        <v>10245</v>
      </c>
      <c r="DA39" s="434">
        <v>10166</v>
      </c>
      <c r="DB39" s="434">
        <v>10115</v>
      </c>
      <c r="DC39" s="434">
        <v>10081</v>
      </c>
      <c r="DD39" s="434">
        <v>10076</v>
      </c>
      <c r="DE39" s="434">
        <v>10033</v>
      </c>
      <c r="DF39" s="434">
        <v>10017</v>
      </c>
      <c r="DG39" s="435">
        <v>9967</v>
      </c>
      <c r="DH39" s="433">
        <v>10014</v>
      </c>
      <c r="DI39" s="434">
        <v>10013</v>
      </c>
      <c r="DJ39" s="434">
        <v>10145</v>
      </c>
      <c r="DK39" s="434">
        <v>10079</v>
      </c>
      <c r="DL39" s="434">
        <v>10011</v>
      </c>
      <c r="DM39" s="434">
        <v>10014</v>
      </c>
      <c r="DN39" s="434">
        <v>10002</v>
      </c>
      <c r="DO39" s="434">
        <v>10172</v>
      </c>
      <c r="DP39" s="434">
        <v>10225</v>
      </c>
      <c r="DQ39" s="434">
        <v>10193</v>
      </c>
      <c r="DR39" s="434">
        <v>10178</v>
      </c>
      <c r="DS39" s="437">
        <v>10352</v>
      </c>
      <c r="DT39" s="433">
        <v>10379</v>
      </c>
      <c r="DU39" s="434">
        <v>10624</v>
      </c>
      <c r="DV39" s="434">
        <v>10797</v>
      </c>
      <c r="DW39" s="434">
        <v>10857</v>
      </c>
      <c r="DX39" s="434">
        <v>10929</v>
      </c>
      <c r="DY39" s="434">
        <v>10907</v>
      </c>
      <c r="DZ39" s="434">
        <v>10925</v>
      </c>
      <c r="EA39" s="434">
        <v>10807</v>
      </c>
      <c r="EB39" s="434">
        <v>10818</v>
      </c>
      <c r="EC39" s="434">
        <v>10769</v>
      </c>
      <c r="ED39" s="434">
        <v>10745</v>
      </c>
      <c r="EE39" s="437">
        <v>10765</v>
      </c>
      <c r="EF39" s="433">
        <v>10796</v>
      </c>
      <c r="EG39" s="434">
        <v>10813</v>
      </c>
      <c r="EH39" s="434">
        <v>10764</v>
      </c>
      <c r="EI39" s="434">
        <v>10703</v>
      </c>
      <c r="EJ39" s="434">
        <v>10755</v>
      </c>
      <c r="EK39" s="434">
        <v>10779</v>
      </c>
      <c r="EL39" s="434">
        <v>10798</v>
      </c>
      <c r="EM39" s="434">
        <v>10824</v>
      </c>
      <c r="EN39" s="434">
        <v>10845</v>
      </c>
      <c r="EO39" s="799">
        <v>10840</v>
      </c>
      <c r="EP39" s="799">
        <v>10849</v>
      </c>
      <c r="EQ39" s="799">
        <f>'1. Población_Afiliada_Regimen'!D39</f>
        <v>10892</v>
      </c>
      <c r="ER39" s="118">
        <f t="shared" si="2"/>
        <v>43</v>
      </c>
      <c r="ES39" s="98">
        <f t="shared" si="3"/>
        <v>0.39822189294313765</v>
      </c>
      <c r="ET39" s="118">
        <f t="shared" si="4"/>
        <v>127</v>
      </c>
      <c r="EU39" s="98">
        <f t="shared" si="5"/>
        <v>1.1797491871806782</v>
      </c>
      <c r="EY39" t="s">
        <v>472</v>
      </c>
      <c r="EZ39" s="6">
        <v>2278197</v>
      </c>
      <c r="FA39" s="6">
        <v>2285762</v>
      </c>
      <c r="FB39" s="6">
        <v>2325821</v>
      </c>
      <c r="FC39" s="6">
        <v>2306143</v>
      </c>
      <c r="FD39" s="6">
        <v>2478543</v>
      </c>
      <c r="FE39" s="6">
        <v>2370087</v>
      </c>
    </row>
    <row r="40" spans="1:161" ht="15" outlineLevel="2">
      <c r="A40" s="421">
        <v>885</v>
      </c>
      <c r="B40" s="55" t="s">
        <v>320</v>
      </c>
      <c r="C40" s="392" t="s">
        <v>334</v>
      </c>
      <c r="D40" s="433">
        <v>5184</v>
      </c>
      <c r="E40" s="434">
        <v>5180</v>
      </c>
      <c r="F40" s="434">
        <v>5160</v>
      </c>
      <c r="G40" s="434">
        <v>5086</v>
      </c>
      <c r="H40" s="434">
        <v>5080</v>
      </c>
      <c r="I40" s="434">
        <v>5075</v>
      </c>
      <c r="J40" s="434">
        <v>5058</v>
      </c>
      <c r="K40" s="434">
        <v>5070</v>
      </c>
      <c r="L40" s="434">
        <v>5064</v>
      </c>
      <c r="M40" s="434">
        <v>5094</v>
      </c>
      <c r="N40" s="434">
        <v>5078</v>
      </c>
      <c r="O40" s="435">
        <v>5104</v>
      </c>
      <c r="P40" s="433">
        <v>5074</v>
      </c>
      <c r="Q40" s="434">
        <v>5039</v>
      </c>
      <c r="R40" s="436">
        <v>5057</v>
      </c>
      <c r="S40" s="434">
        <v>5005</v>
      </c>
      <c r="T40" s="434">
        <v>4973</v>
      </c>
      <c r="U40" s="434">
        <v>4985</v>
      </c>
      <c r="V40" s="434">
        <v>5036</v>
      </c>
      <c r="W40" s="434">
        <v>5094</v>
      </c>
      <c r="X40" s="434">
        <v>5043</v>
      </c>
      <c r="Y40" s="434">
        <v>5053</v>
      </c>
      <c r="Z40" s="434">
        <v>5047</v>
      </c>
      <c r="AA40" s="435">
        <v>5038</v>
      </c>
      <c r="AB40" s="433">
        <v>4760</v>
      </c>
      <c r="AC40" s="434">
        <v>5045</v>
      </c>
      <c r="AD40" s="434">
        <v>5034</v>
      </c>
      <c r="AE40" s="434">
        <v>5018</v>
      </c>
      <c r="AF40" s="434">
        <v>5034</v>
      </c>
      <c r="AG40" s="434">
        <v>4961</v>
      </c>
      <c r="AH40" s="434">
        <v>5060</v>
      </c>
      <c r="AI40" s="434">
        <v>5116</v>
      </c>
      <c r="AJ40" s="434">
        <v>5127</v>
      </c>
      <c r="AK40" s="434">
        <v>5155</v>
      </c>
      <c r="AL40" s="434">
        <v>5158</v>
      </c>
      <c r="AM40" s="435">
        <v>5276</v>
      </c>
      <c r="AN40" s="433">
        <v>5280</v>
      </c>
      <c r="AO40" s="434">
        <v>5284</v>
      </c>
      <c r="AP40" s="434">
        <v>5295</v>
      </c>
      <c r="AQ40" s="434">
        <v>5293</v>
      </c>
      <c r="AR40" s="434">
        <v>5273</v>
      </c>
      <c r="AS40" s="434">
        <v>5259</v>
      </c>
      <c r="AT40" s="434">
        <v>5281</v>
      </c>
      <c r="AU40" s="434">
        <v>4821</v>
      </c>
      <c r="AV40" s="434">
        <v>5255</v>
      </c>
      <c r="AW40" s="434">
        <v>5305</v>
      </c>
      <c r="AX40" s="434">
        <v>5321</v>
      </c>
      <c r="AY40" s="435">
        <v>5310</v>
      </c>
      <c r="AZ40" s="433">
        <v>5341</v>
      </c>
      <c r="BA40" s="434">
        <v>5384</v>
      </c>
      <c r="BB40" s="434">
        <v>5281</v>
      </c>
      <c r="BC40" s="434">
        <v>5356</v>
      </c>
      <c r="BD40" s="434">
        <v>5364</v>
      </c>
      <c r="BE40" s="434">
        <v>5325</v>
      </c>
      <c r="BF40" s="434">
        <v>5313</v>
      </c>
      <c r="BG40" s="434">
        <v>5294</v>
      </c>
      <c r="BH40" s="434">
        <v>5278</v>
      </c>
      <c r="BI40" s="434">
        <v>5178</v>
      </c>
      <c r="BJ40" s="434">
        <v>5234</v>
      </c>
      <c r="BK40" s="435">
        <v>5245</v>
      </c>
      <c r="BL40" s="433">
        <v>5299</v>
      </c>
      <c r="BM40" s="438">
        <v>5378</v>
      </c>
      <c r="BN40" s="438">
        <v>5392</v>
      </c>
      <c r="BO40" s="438">
        <v>5386</v>
      </c>
      <c r="BP40" s="438">
        <v>5418</v>
      </c>
      <c r="BQ40" s="438">
        <v>5360</v>
      </c>
      <c r="BR40" s="438">
        <v>5260</v>
      </c>
      <c r="BS40" s="438">
        <v>5253</v>
      </c>
      <c r="BT40" s="438">
        <v>5244</v>
      </c>
      <c r="BU40" s="438">
        <v>5256</v>
      </c>
      <c r="BV40" s="438">
        <v>5257</v>
      </c>
      <c r="BW40" s="435">
        <v>5254</v>
      </c>
      <c r="BX40" s="433">
        <v>5263</v>
      </c>
      <c r="BY40" s="438">
        <v>5233</v>
      </c>
      <c r="BZ40" s="438">
        <v>5240</v>
      </c>
      <c r="CA40" s="438">
        <v>5200</v>
      </c>
      <c r="CB40" s="438">
        <v>5209</v>
      </c>
      <c r="CC40" s="438">
        <v>5204</v>
      </c>
      <c r="CD40" s="438">
        <v>5174</v>
      </c>
      <c r="CE40" s="438">
        <v>5183</v>
      </c>
      <c r="CF40" s="438">
        <v>5257</v>
      </c>
      <c r="CG40" s="434">
        <v>5258</v>
      </c>
      <c r="CH40" s="434">
        <v>5246</v>
      </c>
      <c r="CI40" s="435">
        <v>5242</v>
      </c>
      <c r="CJ40" s="433">
        <v>5249</v>
      </c>
      <c r="CK40" s="434">
        <v>5266</v>
      </c>
      <c r="CL40" s="434">
        <v>5269</v>
      </c>
      <c r="CM40" s="434">
        <v>5276</v>
      </c>
      <c r="CN40" s="434">
        <v>5313</v>
      </c>
      <c r="CO40" s="434">
        <v>5350</v>
      </c>
      <c r="CP40" s="434">
        <v>5384</v>
      </c>
      <c r="CQ40" s="434">
        <v>5427</v>
      </c>
      <c r="CR40" s="434">
        <v>5421</v>
      </c>
      <c r="CS40" s="434">
        <v>5439</v>
      </c>
      <c r="CT40" s="434">
        <v>5447</v>
      </c>
      <c r="CU40" s="435">
        <v>5413</v>
      </c>
      <c r="CV40" s="433">
        <v>5411</v>
      </c>
      <c r="CW40" s="434">
        <v>5381</v>
      </c>
      <c r="CX40" s="434">
        <v>5361</v>
      </c>
      <c r="CY40" s="434">
        <v>5347</v>
      </c>
      <c r="CZ40" s="434">
        <v>5336</v>
      </c>
      <c r="DA40" s="434">
        <v>5317</v>
      </c>
      <c r="DB40" s="434">
        <v>5324</v>
      </c>
      <c r="DC40" s="434">
        <v>5312</v>
      </c>
      <c r="DD40" s="434">
        <v>5306</v>
      </c>
      <c r="DE40" s="434">
        <v>5285</v>
      </c>
      <c r="DF40" s="434">
        <v>5277</v>
      </c>
      <c r="DG40" s="435">
        <v>5253</v>
      </c>
      <c r="DH40" s="433">
        <v>5265</v>
      </c>
      <c r="DI40" s="434">
        <v>5286</v>
      </c>
      <c r="DJ40" s="434">
        <v>5284</v>
      </c>
      <c r="DK40" s="434">
        <v>5287</v>
      </c>
      <c r="DL40" s="434">
        <v>5298</v>
      </c>
      <c r="DM40" s="434">
        <v>5293</v>
      </c>
      <c r="DN40" s="434">
        <v>5280</v>
      </c>
      <c r="DO40" s="434">
        <v>5272</v>
      </c>
      <c r="DP40" s="434">
        <v>5254</v>
      </c>
      <c r="DQ40" s="434">
        <v>5228</v>
      </c>
      <c r="DR40" s="434">
        <v>5189</v>
      </c>
      <c r="DS40" s="437">
        <v>5194</v>
      </c>
      <c r="DT40" s="433">
        <v>5172</v>
      </c>
      <c r="DU40" s="434">
        <v>5214</v>
      </c>
      <c r="DV40" s="434">
        <v>5242</v>
      </c>
      <c r="DW40" s="434">
        <v>5272</v>
      </c>
      <c r="DX40" s="434">
        <v>5295</v>
      </c>
      <c r="DY40" s="434">
        <v>5286</v>
      </c>
      <c r="DZ40" s="434">
        <v>5309</v>
      </c>
      <c r="EA40" s="434">
        <v>5296</v>
      </c>
      <c r="EB40" s="434">
        <v>5343</v>
      </c>
      <c r="EC40" s="434">
        <v>5355</v>
      </c>
      <c r="ED40" s="434">
        <v>5354</v>
      </c>
      <c r="EE40" s="437">
        <v>5354</v>
      </c>
      <c r="EF40" s="433">
        <v>5356</v>
      </c>
      <c r="EG40" s="434">
        <v>5375</v>
      </c>
      <c r="EH40" s="434">
        <v>5354</v>
      </c>
      <c r="EI40" s="434">
        <v>5352</v>
      </c>
      <c r="EJ40" s="434">
        <v>5347</v>
      </c>
      <c r="EK40" s="434">
        <v>5350</v>
      </c>
      <c r="EL40" s="434">
        <v>5376</v>
      </c>
      <c r="EM40" s="434">
        <v>5377</v>
      </c>
      <c r="EN40" s="434">
        <v>5419</v>
      </c>
      <c r="EO40" s="799">
        <v>5414</v>
      </c>
      <c r="EP40" s="799">
        <v>5427</v>
      </c>
      <c r="EQ40" s="799">
        <f>'1. Población_Afiliada_Regimen'!D40</f>
        <v>5454</v>
      </c>
      <c r="ER40" s="118">
        <f t="shared" si="2"/>
        <v>27</v>
      </c>
      <c r="ES40" s="98">
        <f t="shared" si="3"/>
        <v>0.5022321428571429</v>
      </c>
      <c r="ET40" s="118">
        <f t="shared" si="4"/>
        <v>100</v>
      </c>
      <c r="EU40" s="98">
        <f t="shared" si="5"/>
        <v>1.8677624206200969</v>
      </c>
      <c r="EY40" t="s">
        <v>473</v>
      </c>
      <c r="EZ40" s="6">
        <v>2277575</v>
      </c>
      <c r="FA40" s="6">
        <v>2300364</v>
      </c>
      <c r="FB40" s="6">
        <v>2325579</v>
      </c>
      <c r="FC40" s="6">
        <v>2305154</v>
      </c>
      <c r="FD40" s="6">
        <v>2484416</v>
      </c>
      <c r="FE40" s="6">
        <v>2453200</v>
      </c>
    </row>
    <row r="41" spans="1:161" ht="15" outlineLevel="2">
      <c r="A41" s="421">
        <v>890</v>
      </c>
      <c r="B41" s="55" t="s">
        <v>320</v>
      </c>
      <c r="C41" s="392" t="s">
        <v>335</v>
      </c>
      <c r="D41" s="433">
        <v>15704</v>
      </c>
      <c r="E41" s="434">
        <v>15742</v>
      </c>
      <c r="F41" s="434">
        <v>15654</v>
      </c>
      <c r="G41" s="434">
        <v>15510</v>
      </c>
      <c r="H41" s="434">
        <v>15439</v>
      </c>
      <c r="I41" s="434">
        <v>15518</v>
      </c>
      <c r="J41" s="434">
        <v>15217</v>
      </c>
      <c r="K41" s="434">
        <v>15456</v>
      </c>
      <c r="L41" s="434">
        <v>14985</v>
      </c>
      <c r="M41" s="434">
        <v>15088</v>
      </c>
      <c r="N41" s="434">
        <v>15083</v>
      </c>
      <c r="O41" s="435">
        <v>15318</v>
      </c>
      <c r="P41" s="433">
        <v>15428</v>
      </c>
      <c r="Q41" s="434">
        <v>15379</v>
      </c>
      <c r="R41" s="436">
        <v>15333</v>
      </c>
      <c r="S41" s="434">
        <v>15206</v>
      </c>
      <c r="T41" s="434">
        <v>15511</v>
      </c>
      <c r="U41" s="434">
        <v>15545</v>
      </c>
      <c r="V41" s="434">
        <v>15535</v>
      </c>
      <c r="W41" s="434">
        <v>15488</v>
      </c>
      <c r="X41" s="434">
        <v>15558</v>
      </c>
      <c r="Y41" s="434">
        <v>15735</v>
      </c>
      <c r="Z41" s="434">
        <v>15690</v>
      </c>
      <c r="AA41" s="435">
        <v>15661</v>
      </c>
      <c r="AB41" s="433">
        <v>15660</v>
      </c>
      <c r="AC41" s="434">
        <v>15747</v>
      </c>
      <c r="AD41" s="434">
        <v>15759</v>
      </c>
      <c r="AE41" s="434">
        <v>15702</v>
      </c>
      <c r="AF41" s="434">
        <v>15750</v>
      </c>
      <c r="AG41" s="434">
        <v>15645</v>
      </c>
      <c r="AH41" s="434">
        <v>15541</v>
      </c>
      <c r="AI41" s="434">
        <v>15553</v>
      </c>
      <c r="AJ41" s="434">
        <v>15616</v>
      </c>
      <c r="AK41" s="434">
        <v>15699</v>
      </c>
      <c r="AL41" s="434">
        <v>15626</v>
      </c>
      <c r="AM41" s="435">
        <v>15694</v>
      </c>
      <c r="AN41" s="433">
        <v>15665</v>
      </c>
      <c r="AO41" s="434">
        <v>15656</v>
      </c>
      <c r="AP41" s="434">
        <v>15641</v>
      </c>
      <c r="AQ41" s="434">
        <v>15511</v>
      </c>
      <c r="AR41" s="434">
        <v>15512</v>
      </c>
      <c r="AS41" s="434">
        <v>15491</v>
      </c>
      <c r="AT41" s="434">
        <v>15473</v>
      </c>
      <c r="AU41" s="434">
        <v>15537</v>
      </c>
      <c r="AV41" s="434">
        <v>15420</v>
      </c>
      <c r="AW41" s="434">
        <v>15502</v>
      </c>
      <c r="AX41" s="434">
        <v>15485</v>
      </c>
      <c r="AY41" s="435">
        <v>15496</v>
      </c>
      <c r="AZ41" s="433">
        <v>15512</v>
      </c>
      <c r="BA41" s="434">
        <v>15534</v>
      </c>
      <c r="BB41" s="434">
        <v>15566</v>
      </c>
      <c r="BC41" s="434">
        <v>15538</v>
      </c>
      <c r="BD41" s="434">
        <v>15531</v>
      </c>
      <c r="BE41" s="434">
        <v>15497</v>
      </c>
      <c r="BF41" s="434">
        <v>15476</v>
      </c>
      <c r="BG41" s="434">
        <v>15382</v>
      </c>
      <c r="BH41" s="434">
        <v>15371</v>
      </c>
      <c r="BI41" s="434">
        <v>15246</v>
      </c>
      <c r="BJ41" s="434">
        <v>15333</v>
      </c>
      <c r="BK41" s="435">
        <v>15381</v>
      </c>
      <c r="BL41" s="433">
        <v>15386</v>
      </c>
      <c r="BM41" s="438">
        <v>15476</v>
      </c>
      <c r="BN41" s="438">
        <v>15403</v>
      </c>
      <c r="BO41" s="438">
        <v>15308</v>
      </c>
      <c r="BP41" s="438">
        <v>15304</v>
      </c>
      <c r="BQ41" s="438">
        <v>15237</v>
      </c>
      <c r="BR41" s="438">
        <v>15047</v>
      </c>
      <c r="BS41" s="438">
        <v>14980</v>
      </c>
      <c r="BT41" s="438">
        <v>14973</v>
      </c>
      <c r="BU41" s="438">
        <v>14952</v>
      </c>
      <c r="BV41" s="438">
        <v>14954</v>
      </c>
      <c r="BW41" s="435">
        <v>14958</v>
      </c>
      <c r="BX41" s="433">
        <v>15006</v>
      </c>
      <c r="BY41" s="438">
        <v>14990</v>
      </c>
      <c r="BZ41" s="438">
        <v>14978</v>
      </c>
      <c r="CA41" s="438">
        <v>14891</v>
      </c>
      <c r="CB41" s="438">
        <v>14691</v>
      </c>
      <c r="CC41" s="438">
        <v>14542</v>
      </c>
      <c r="CD41" s="438">
        <v>14496</v>
      </c>
      <c r="CE41" s="438">
        <v>14480</v>
      </c>
      <c r="CF41" s="438">
        <v>14411</v>
      </c>
      <c r="CG41" s="434">
        <v>14420</v>
      </c>
      <c r="CH41" s="434">
        <v>14417</v>
      </c>
      <c r="CI41" s="435">
        <v>14403</v>
      </c>
      <c r="CJ41" s="433">
        <v>14381</v>
      </c>
      <c r="CK41" s="434">
        <v>14425</v>
      </c>
      <c r="CL41" s="434">
        <v>14346</v>
      </c>
      <c r="CM41" s="434">
        <v>14322</v>
      </c>
      <c r="CN41" s="434">
        <v>14333</v>
      </c>
      <c r="CO41" s="434">
        <v>14377</v>
      </c>
      <c r="CP41" s="434">
        <v>14475</v>
      </c>
      <c r="CQ41" s="434">
        <v>14522</v>
      </c>
      <c r="CR41" s="434">
        <v>14569</v>
      </c>
      <c r="CS41" s="434">
        <v>14603</v>
      </c>
      <c r="CT41" s="434">
        <v>14645</v>
      </c>
      <c r="CU41" s="435">
        <v>14633</v>
      </c>
      <c r="CV41" s="433">
        <v>14635</v>
      </c>
      <c r="CW41" s="434">
        <v>14588</v>
      </c>
      <c r="CX41" s="434">
        <v>14527</v>
      </c>
      <c r="CY41" s="434">
        <v>14521</v>
      </c>
      <c r="CZ41" s="434">
        <v>14454</v>
      </c>
      <c r="DA41" s="434">
        <v>14404</v>
      </c>
      <c r="DB41" s="434">
        <v>14421</v>
      </c>
      <c r="DC41" s="434">
        <v>14396</v>
      </c>
      <c r="DD41" s="434">
        <v>14417</v>
      </c>
      <c r="DE41" s="434">
        <v>14386</v>
      </c>
      <c r="DF41" s="434">
        <v>14398</v>
      </c>
      <c r="DG41" s="435">
        <v>14397</v>
      </c>
      <c r="DH41" s="433">
        <v>14380</v>
      </c>
      <c r="DI41" s="434">
        <v>14383</v>
      </c>
      <c r="DJ41" s="434">
        <v>14352</v>
      </c>
      <c r="DK41" s="434">
        <v>14341</v>
      </c>
      <c r="DL41" s="434">
        <v>14345</v>
      </c>
      <c r="DM41" s="434">
        <v>14329</v>
      </c>
      <c r="DN41" s="434">
        <v>14315</v>
      </c>
      <c r="DO41" s="434">
        <v>14372</v>
      </c>
      <c r="DP41" s="434">
        <v>14433</v>
      </c>
      <c r="DQ41" s="434">
        <v>14480</v>
      </c>
      <c r="DR41" s="434">
        <v>14510</v>
      </c>
      <c r="DS41" s="437">
        <v>14533</v>
      </c>
      <c r="DT41" s="433">
        <v>14549</v>
      </c>
      <c r="DU41" s="434">
        <v>14827</v>
      </c>
      <c r="DV41" s="434">
        <v>14896</v>
      </c>
      <c r="DW41" s="434">
        <v>14867</v>
      </c>
      <c r="DX41" s="434">
        <v>14972</v>
      </c>
      <c r="DY41" s="434">
        <v>15019</v>
      </c>
      <c r="DZ41" s="434">
        <v>15051</v>
      </c>
      <c r="EA41" s="434">
        <v>14936</v>
      </c>
      <c r="EB41" s="434">
        <v>15002</v>
      </c>
      <c r="EC41" s="434">
        <v>14987</v>
      </c>
      <c r="ED41" s="434">
        <v>14922</v>
      </c>
      <c r="EE41" s="437">
        <v>14856</v>
      </c>
      <c r="EF41" s="433">
        <v>14850</v>
      </c>
      <c r="EG41" s="434">
        <v>14910</v>
      </c>
      <c r="EH41" s="434">
        <v>14826</v>
      </c>
      <c r="EI41" s="434">
        <v>14810</v>
      </c>
      <c r="EJ41" s="434">
        <v>14761</v>
      </c>
      <c r="EK41" s="434">
        <v>14791</v>
      </c>
      <c r="EL41" s="434">
        <v>14849</v>
      </c>
      <c r="EM41" s="434">
        <v>14882</v>
      </c>
      <c r="EN41" s="434">
        <v>14989</v>
      </c>
      <c r="EO41" s="799">
        <v>14955</v>
      </c>
      <c r="EP41" s="799">
        <v>14937</v>
      </c>
      <c r="EQ41" s="799">
        <f>'1. Población_Afiliada_Regimen'!D41</f>
        <v>14905</v>
      </c>
      <c r="ER41" s="118">
        <f t="shared" si="2"/>
        <v>-32</v>
      </c>
      <c r="ES41" s="98">
        <f t="shared" si="3"/>
        <v>-0.21550272745639434</v>
      </c>
      <c r="ET41" s="118">
        <f t="shared" si="4"/>
        <v>49</v>
      </c>
      <c r="EU41" s="98">
        <f t="shared" si="5"/>
        <v>0.32983306408185242</v>
      </c>
      <c r="EY41" t="s">
        <v>474</v>
      </c>
      <c r="EZ41" s="6">
        <v>2263110</v>
      </c>
      <c r="FA41" s="6">
        <v>2317897</v>
      </c>
      <c r="FB41" s="6">
        <v>2327498</v>
      </c>
      <c r="FC41" s="6">
        <v>2294057</v>
      </c>
      <c r="FD41" s="6">
        <v>2465967</v>
      </c>
      <c r="FE41" s="6">
        <v>2445234</v>
      </c>
    </row>
    <row r="42" spans="1:161" ht="15" outlineLevel="1">
      <c r="A42" s="48" t="s">
        <v>336</v>
      </c>
      <c r="B42" s="45"/>
      <c r="C42" s="49" t="s">
        <v>336</v>
      </c>
      <c r="D42" s="50">
        <f t="shared" ref="D42:AH42" si="9">SUBTOTAL(9,D43:D61)</f>
        <v>145554</v>
      </c>
      <c r="E42" s="51">
        <f t="shared" si="9"/>
        <v>146740</v>
      </c>
      <c r="F42" s="51">
        <f t="shared" si="9"/>
        <v>147252</v>
      </c>
      <c r="G42" s="51">
        <f t="shared" si="9"/>
        <v>145693</v>
      </c>
      <c r="H42" s="51">
        <f t="shared" si="9"/>
        <v>145263</v>
      </c>
      <c r="I42" s="51">
        <f t="shared" si="9"/>
        <v>146082</v>
      </c>
      <c r="J42" s="51">
        <f t="shared" si="9"/>
        <v>144041</v>
      </c>
      <c r="K42" s="51">
        <f t="shared" si="9"/>
        <v>145443</v>
      </c>
      <c r="L42" s="51">
        <f t="shared" si="9"/>
        <v>143870</v>
      </c>
      <c r="M42" s="51">
        <f t="shared" si="9"/>
        <v>144529</v>
      </c>
      <c r="N42" s="51">
        <f t="shared" si="9"/>
        <v>144506</v>
      </c>
      <c r="O42" s="52">
        <f t="shared" si="9"/>
        <v>146386</v>
      </c>
      <c r="P42" s="50">
        <f t="shared" si="9"/>
        <v>146977</v>
      </c>
      <c r="Q42" s="51">
        <f t="shared" si="9"/>
        <v>147076</v>
      </c>
      <c r="R42" s="53">
        <f t="shared" si="9"/>
        <v>148371</v>
      </c>
      <c r="S42" s="51">
        <f t="shared" si="9"/>
        <v>147316</v>
      </c>
      <c r="T42" s="51">
        <f t="shared" si="9"/>
        <v>148335</v>
      </c>
      <c r="U42" s="51">
        <f t="shared" si="9"/>
        <v>148970</v>
      </c>
      <c r="V42" s="51">
        <f t="shared" si="9"/>
        <v>144244</v>
      </c>
      <c r="W42" s="51">
        <f t="shared" si="9"/>
        <v>143985</v>
      </c>
      <c r="X42" s="51">
        <f t="shared" si="9"/>
        <v>144597</v>
      </c>
      <c r="Y42" s="51">
        <f t="shared" si="9"/>
        <v>150312</v>
      </c>
      <c r="Z42" s="51">
        <f t="shared" si="9"/>
        <v>150006</v>
      </c>
      <c r="AA42" s="52">
        <f t="shared" si="9"/>
        <v>149716</v>
      </c>
      <c r="AB42" s="50">
        <f t="shared" si="9"/>
        <v>148977</v>
      </c>
      <c r="AC42" s="51">
        <f t="shared" si="9"/>
        <v>150346</v>
      </c>
      <c r="AD42" s="51">
        <f t="shared" si="9"/>
        <v>150337</v>
      </c>
      <c r="AE42" s="51">
        <f t="shared" si="9"/>
        <v>150482</v>
      </c>
      <c r="AF42" s="51">
        <f t="shared" si="9"/>
        <v>150949</v>
      </c>
      <c r="AG42" s="51">
        <f t="shared" si="9"/>
        <v>150041</v>
      </c>
      <c r="AH42" s="51">
        <f t="shared" si="9"/>
        <v>149852</v>
      </c>
      <c r="AI42" s="51">
        <v>149644</v>
      </c>
      <c r="AJ42" s="51">
        <v>149965</v>
      </c>
      <c r="AK42" s="51">
        <v>151093</v>
      </c>
      <c r="AL42" s="51">
        <v>149807</v>
      </c>
      <c r="AM42" s="52">
        <v>150139</v>
      </c>
      <c r="AN42" s="50">
        <v>149882</v>
      </c>
      <c r="AO42" s="51">
        <v>150182</v>
      </c>
      <c r="AP42" s="51">
        <f>SUM(AP43:AP61)</f>
        <v>150519</v>
      </c>
      <c r="AQ42" s="51">
        <f>SUM(AQ43:AQ61)</f>
        <v>149931</v>
      </c>
      <c r="AR42" s="51">
        <f>SUM(AR43:AR61)</f>
        <v>150731</v>
      </c>
      <c r="AS42" s="51">
        <v>150712</v>
      </c>
      <c r="AT42" s="51">
        <v>150615</v>
      </c>
      <c r="AU42" s="51">
        <v>150534</v>
      </c>
      <c r="AV42" s="51">
        <v>149715</v>
      </c>
      <c r="AW42" s="51">
        <v>149942</v>
      </c>
      <c r="AX42" s="51">
        <v>149916</v>
      </c>
      <c r="AY42" s="52">
        <v>150585</v>
      </c>
      <c r="AZ42" s="50">
        <v>150561</v>
      </c>
      <c r="BA42" s="51">
        <v>150725</v>
      </c>
      <c r="BB42" s="51">
        <v>150739</v>
      </c>
      <c r="BC42" s="51">
        <v>149988</v>
      </c>
      <c r="BD42" s="51">
        <v>150396</v>
      </c>
      <c r="BE42" s="51">
        <v>149606</v>
      </c>
      <c r="BF42" s="51">
        <v>149469</v>
      </c>
      <c r="BG42" s="51">
        <v>147877</v>
      </c>
      <c r="BH42" s="51">
        <v>147737</v>
      </c>
      <c r="BI42" s="51">
        <v>146770</v>
      </c>
      <c r="BJ42" s="51">
        <v>147902</v>
      </c>
      <c r="BK42" s="52">
        <v>149216</v>
      </c>
      <c r="BL42" s="50">
        <v>149549</v>
      </c>
      <c r="BM42" s="134">
        <v>150611</v>
      </c>
      <c r="BN42" s="134">
        <v>150334</v>
      </c>
      <c r="BO42" s="134">
        <v>150225</v>
      </c>
      <c r="BP42" s="134">
        <v>150316</v>
      </c>
      <c r="BQ42" s="134">
        <v>149962</v>
      </c>
      <c r="BR42" s="134">
        <v>148313</v>
      </c>
      <c r="BS42" s="134">
        <v>147697</v>
      </c>
      <c r="BT42" s="134">
        <v>147612</v>
      </c>
      <c r="BU42" s="134">
        <v>147756</v>
      </c>
      <c r="BV42" s="134">
        <v>148308</v>
      </c>
      <c r="BW42" s="52">
        <v>148868</v>
      </c>
      <c r="BX42" s="50">
        <v>149170</v>
      </c>
      <c r="BY42" s="134">
        <v>148681</v>
      </c>
      <c r="BZ42" s="134">
        <v>148284</v>
      </c>
      <c r="CA42" s="134">
        <v>147292</v>
      </c>
      <c r="CB42" s="134">
        <v>146657</v>
      </c>
      <c r="CC42" s="134">
        <v>145022</v>
      </c>
      <c r="CD42" s="134">
        <v>144935</v>
      </c>
      <c r="CE42" s="134">
        <v>144985</v>
      </c>
      <c r="CF42" s="134">
        <v>145012</v>
      </c>
      <c r="CG42" s="51">
        <v>144562</v>
      </c>
      <c r="CH42" s="51">
        <v>144288</v>
      </c>
      <c r="CI42" s="52">
        <v>143993</v>
      </c>
      <c r="CJ42" s="50">
        <v>143502</v>
      </c>
      <c r="CK42" s="51">
        <v>143708</v>
      </c>
      <c r="CL42" s="51">
        <v>143439</v>
      </c>
      <c r="CM42" s="51">
        <v>143138</v>
      </c>
      <c r="CN42" s="51">
        <v>143359</v>
      </c>
      <c r="CO42" s="51">
        <v>143969</v>
      </c>
      <c r="CP42" s="51">
        <v>144740</v>
      </c>
      <c r="CQ42" s="51">
        <v>144990</v>
      </c>
      <c r="CR42" s="51">
        <v>145431</v>
      </c>
      <c r="CS42" s="51">
        <v>145676</v>
      </c>
      <c r="CT42" s="51">
        <v>146166</v>
      </c>
      <c r="CU42" s="52">
        <v>146674</v>
      </c>
      <c r="CV42" s="50">
        <v>146840</v>
      </c>
      <c r="CW42" s="51">
        <v>146755</v>
      </c>
      <c r="CX42" s="51">
        <v>146173</v>
      </c>
      <c r="CY42" s="51">
        <v>145900</v>
      </c>
      <c r="CZ42" s="51">
        <v>145828</v>
      </c>
      <c r="DA42" s="51">
        <v>145490</v>
      </c>
      <c r="DB42" s="51">
        <v>145364</v>
      </c>
      <c r="DC42" s="51">
        <v>145066</v>
      </c>
      <c r="DD42" s="51">
        <v>145372</v>
      </c>
      <c r="DE42" s="51">
        <v>145240</v>
      </c>
      <c r="DF42" s="51">
        <v>145616</v>
      </c>
      <c r="DG42" s="52">
        <v>145325</v>
      </c>
      <c r="DH42" s="50">
        <v>145480</v>
      </c>
      <c r="DI42" s="51">
        <v>145591</v>
      </c>
      <c r="DJ42" s="51">
        <v>145587</v>
      </c>
      <c r="DK42" s="51">
        <v>145141</v>
      </c>
      <c r="DL42" s="51">
        <v>144472</v>
      </c>
      <c r="DM42" s="51">
        <v>143947</v>
      </c>
      <c r="DN42" s="51">
        <v>143125</v>
      </c>
      <c r="DO42" s="51">
        <v>142976</v>
      </c>
      <c r="DP42" s="51">
        <v>143143</v>
      </c>
      <c r="DQ42" s="51">
        <v>142601</v>
      </c>
      <c r="DR42" s="51">
        <v>142328</v>
      </c>
      <c r="DS42" s="54">
        <v>142864</v>
      </c>
      <c r="DT42" s="50">
        <v>143311</v>
      </c>
      <c r="DU42" s="51">
        <v>145014</v>
      </c>
      <c r="DV42" s="51">
        <v>145305</v>
      </c>
      <c r="DW42" s="51">
        <v>145405</v>
      </c>
      <c r="DX42" s="51">
        <v>146851</v>
      </c>
      <c r="DY42" s="51">
        <v>147164</v>
      </c>
      <c r="DZ42" s="51">
        <v>147366</v>
      </c>
      <c r="EA42" s="51">
        <v>145417</v>
      </c>
      <c r="EB42" s="51">
        <v>146316</v>
      </c>
      <c r="EC42" s="51">
        <v>145930</v>
      </c>
      <c r="ED42" s="51">
        <v>145401</v>
      </c>
      <c r="EE42" s="54">
        <v>145061</v>
      </c>
      <c r="EF42" s="50">
        <v>145424</v>
      </c>
      <c r="EG42" s="51">
        <v>145846</v>
      </c>
      <c r="EH42" s="51">
        <v>145209</v>
      </c>
      <c r="EI42" s="51">
        <v>144897</v>
      </c>
      <c r="EJ42" s="51">
        <v>144558</v>
      </c>
      <c r="EK42" s="51">
        <v>144522</v>
      </c>
      <c r="EL42" s="51">
        <v>144569</v>
      </c>
      <c r="EM42" s="51">
        <v>144847</v>
      </c>
      <c r="EN42" s="51">
        <v>145355</v>
      </c>
      <c r="EO42" s="798">
        <v>145125</v>
      </c>
      <c r="EP42" s="798">
        <v>145280</v>
      </c>
      <c r="EQ42" s="798">
        <f>'1. Población_Afiliada_Regimen'!D42</f>
        <v>145324</v>
      </c>
      <c r="ER42" s="118">
        <f t="shared" si="2"/>
        <v>44</v>
      </c>
      <c r="ES42" s="98">
        <f t="shared" si="3"/>
        <v>3.0435293873513687E-2</v>
      </c>
      <c r="ET42" s="118">
        <f t="shared" si="4"/>
        <v>263</v>
      </c>
      <c r="EU42" s="98">
        <f t="shared" si="5"/>
        <v>0.18130303803227607</v>
      </c>
      <c r="EY42" t="s">
        <v>475</v>
      </c>
      <c r="EZ42" s="6">
        <v>2253831</v>
      </c>
      <c r="FA42" s="6">
        <v>2329926</v>
      </c>
      <c r="FB42" s="6">
        <v>2332435</v>
      </c>
      <c r="FC42" s="6">
        <v>2284686</v>
      </c>
      <c r="FD42" s="6">
        <v>2448044</v>
      </c>
      <c r="FE42" s="6"/>
    </row>
    <row r="43" spans="1:161" ht="15" outlineLevel="2">
      <c r="A43" s="421">
        <v>4</v>
      </c>
      <c r="B43" s="55" t="s">
        <v>336</v>
      </c>
      <c r="C43" s="392" t="s">
        <v>337</v>
      </c>
      <c r="D43" s="433">
        <v>1586</v>
      </c>
      <c r="E43" s="434">
        <v>1592</v>
      </c>
      <c r="F43" s="434">
        <v>1600</v>
      </c>
      <c r="G43" s="434">
        <v>1593</v>
      </c>
      <c r="H43" s="434">
        <v>1603</v>
      </c>
      <c r="I43" s="434">
        <v>1597</v>
      </c>
      <c r="J43" s="434">
        <v>1580</v>
      </c>
      <c r="K43" s="434">
        <v>1596</v>
      </c>
      <c r="L43" s="434">
        <v>1552</v>
      </c>
      <c r="M43" s="434">
        <v>1567</v>
      </c>
      <c r="N43" s="434">
        <v>1554</v>
      </c>
      <c r="O43" s="435">
        <v>1578</v>
      </c>
      <c r="P43" s="433">
        <v>1586</v>
      </c>
      <c r="Q43" s="434">
        <v>1559</v>
      </c>
      <c r="R43" s="436">
        <v>1533</v>
      </c>
      <c r="S43" s="434">
        <v>1534</v>
      </c>
      <c r="T43" s="434">
        <v>1534</v>
      </c>
      <c r="U43" s="434">
        <v>1520</v>
      </c>
      <c r="V43" s="434">
        <v>1506</v>
      </c>
      <c r="W43" s="434">
        <v>1487</v>
      </c>
      <c r="X43" s="434">
        <v>1469</v>
      </c>
      <c r="Y43" s="434">
        <v>1464</v>
      </c>
      <c r="Z43" s="434">
        <v>1451</v>
      </c>
      <c r="AA43" s="435">
        <v>1469</v>
      </c>
      <c r="AB43" s="433">
        <v>1298</v>
      </c>
      <c r="AC43" s="434">
        <v>1516</v>
      </c>
      <c r="AD43" s="434">
        <v>1522</v>
      </c>
      <c r="AE43" s="434">
        <v>1519</v>
      </c>
      <c r="AF43" s="434">
        <v>1518</v>
      </c>
      <c r="AG43" s="434">
        <v>1507</v>
      </c>
      <c r="AH43" s="434">
        <v>1498</v>
      </c>
      <c r="AI43" s="434">
        <v>1520</v>
      </c>
      <c r="AJ43" s="434">
        <v>1514</v>
      </c>
      <c r="AK43" s="434">
        <v>1510</v>
      </c>
      <c r="AL43" s="434">
        <v>1503</v>
      </c>
      <c r="AM43" s="435">
        <v>1518</v>
      </c>
      <c r="AN43" s="433">
        <v>1507</v>
      </c>
      <c r="AO43" s="434">
        <v>1492</v>
      </c>
      <c r="AP43" s="434">
        <v>1485</v>
      </c>
      <c r="AQ43" s="434">
        <v>1468</v>
      </c>
      <c r="AR43" s="434">
        <v>1465</v>
      </c>
      <c r="AS43" s="434">
        <v>1478</v>
      </c>
      <c r="AT43" s="434">
        <v>1481</v>
      </c>
      <c r="AU43" s="434">
        <v>1500</v>
      </c>
      <c r="AV43" s="434">
        <v>1492</v>
      </c>
      <c r="AW43" s="434">
        <v>1480</v>
      </c>
      <c r="AX43" s="434">
        <v>1467</v>
      </c>
      <c r="AY43" s="435">
        <v>1473</v>
      </c>
      <c r="AZ43" s="433">
        <v>1476</v>
      </c>
      <c r="BA43" s="434">
        <v>1472</v>
      </c>
      <c r="BB43" s="434">
        <v>1465</v>
      </c>
      <c r="BC43" s="434">
        <v>1457</v>
      </c>
      <c r="BD43" s="434">
        <v>1453</v>
      </c>
      <c r="BE43" s="434">
        <v>1449</v>
      </c>
      <c r="BF43" s="434">
        <v>1453</v>
      </c>
      <c r="BG43" s="434">
        <v>1438</v>
      </c>
      <c r="BH43" s="434">
        <v>1448</v>
      </c>
      <c r="BI43" s="434">
        <v>1430</v>
      </c>
      <c r="BJ43" s="434">
        <v>1440</v>
      </c>
      <c r="BK43" s="435">
        <v>1444</v>
      </c>
      <c r="BL43" s="433">
        <v>1437</v>
      </c>
      <c r="BM43" s="438">
        <v>1438</v>
      </c>
      <c r="BN43" s="438">
        <v>1450</v>
      </c>
      <c r="BO43" s="438">
        <v>1468</v>
      </c>
      <c r="BP43" s="438">
        <v>1471</v>
      </c>
      <c r="BQ43" s="438">
        <v>1465</v>
      </c>
      <c r="BR43" s="438">
        <v>1424</v>
      </c>
      <c r="BS43" s="438">
        <v>1427</v>
      </c>
      <c r="BT43" s="438">
        <v>1416</v>
      </c>
      <c r="BU43" s="438">
        <v>1416</v>
      </c>
      <c r="BV43" s="438">
        <v>1412</v>
      </c>
      <c r="BW43" s="435">
        <v>1427</v>
      </c>
      <c r="BX43" s="433">
        <v>1431</v>
      </c>
      <c r="BY43" s="438">
        <v>1410</v>
      </c>
      <c r="BZ43" s="438">
        <v>1407</v>
      </c>
      <c r="CA43" s="438">
        <v>1405</v>
      </c>
      <c r="CB43" s="438">
        <v>1392</v>
      </c>
      <c r="CC43" s="438">
        <v>1389</v>
      </c>
      <c r="CD43" s="438">
        <v>1380</v>
      </c>
      <c r="CE43" s="438">
        <v>1366</v>
      </c>
      <c r="CF43" s="438">
        <v>1368</v>
      </c>
      <c r="CG43" s="434">
        <v>1359</v>
      </c>
      <c r="CH43" s="434">
        <v>1370</v>
      </c>
      <c r="CI43" s="435">
        <v>1363</v>
      </c>
      <c r="CJ43" s="433">
        <v>1352</v>
      </c>
      <c r="CK43" s="434">
        <v>1368</v>
      </c>
      <c r="CL43" s="434">
        <v>1361</v>
      </c>
      <c r="CM43" s="434">
        <v>1358</v>
      </c>
      <c r="CN43" s="434">
        <v>1357</v>
      </c>
      <c r="CO43" s="434">
        <v>1362</v>
      </c>
      <c r="CP43" s="434">
        <v>1373</v>
      </c>
      <c r="CQ43" s="434">
        <v>1377</v>
      </c>
      <c r="CR43" s="434">
        <v>1377</v>
      </c>
      <c r="CS43" s="434">
        <v>1387</v>
      </c>
      <c r="CT43" s="434">
        <v>1390</v>
      </c>
      <c r="CU43" s="435">
        <v>1395</v>
      </c>
      <c r="CV43" s="433">
        <v>1398</v>
      </c>
      <c r="CW43" s="434">
        <v>1392</v>
      </c>
      <c r="CX43" s="434">
        <v>1370</v>
      </c>
      <c r="CY43" s="434">
        <v>1373</v>
      </c>
      <c r="CZ43" s="434">
        <v>1389</v>
      </c>
      <c r="DA43" s="434">
        <v>1388</v>
      </c>
      <c r="DB43" s="434">
        <v>1392</v>
      </c>
      <c r="DC43" s="434">
        <v>1391</v>
      </c>
      <c r="DD43" s="434">
        <v>1398</v>
      </c>
      <c r="DE43" s="434">
        <v>1400</v>
      </c>
      <c r="DF43" s="434">
        <v>1398</v>
      </c>
      <c r="DG43" s="435">
        <v>1392</v>
      </c>
      <c r="DH43" s="433">
        <v>1397</v>
      </c>
      <c r="DI43" s="434">
        <v>1395</v>
      </c>
      <c r="DJ43" s="434">
        <v>1392</v>
      </c>
      <c r="DK43" s="434">
        <v>1379</v>
      </c>
      <c r="DL43" s="434">
        <v>1369</v>
      </c>
      <c r="DM43" s="434">
        <v>1367</v>
      </c>
      <c r="DN43" s="434">
        <v>1366</v>
      </c>
      <c r="DO43" s="434">
        <v>1371</v>
      </c>
      <c r="DP43" s="434">
        <v>1368</v>
      </c>
      <c r="DQ43" s="434">
        <v>1370</v>
      </c>
      <c r="DR43" s="434">
        <v>1363</v>
      </c>
      <c r="DS43" s="437">
        <v>1393</v>
      </c>
      <c r="DT43" s="433">
        <v>1378</v>
      </c>
      <c r="DU43" s="434">
        <v>1379</v>
      </c>
      <c r="DV43" s="434">
        <v>1397</v>
      </c>
      <c r="DW43" s="434">
        <v>1404</v>
      </c>
      <c r="DX43" s="434">
        <v>1396</v>
      </c>
      <c r="DY43" s="434">
        <v>1396</v>
      </c>
      <c r="DZ43" s="434">
        <v>1395</v>
      </c>
      <c r="EA43" s="434">
        <v>1389</v>
      </c>
      <c r="EB43" s="434">
        <v>1406</v>
      </c>
      <c r="EC43" s="434">
        <v>1410</v>
      </c>
      <c r="ED43" s="434">
        <v>1406</v>
      </c>
      <c r="EE43" s="437">
        <v>1401</v>
      </c>
      <c r="EF43" s="433">
        <v>1428</v>
      </c>
      <c r="EG43" s="434">
        <v>1413</v>
      </c>
      <c r="EH43" s="434">
        <v>1406</v>
      </c>
      <c r="EI43" s="434">
        <v>1404</v>
      </c>
      <c r="EJ43" s="434">
        <v>1404</v>
      </c>
      <c r="EK43" s="434">
        <v>1397</v>
      </c>
      <c r="EL43" s="434">
        <v>1389</v>
      </c>
      <c r="EM43" s="434">
        <v>1399</v>
      </c>
      <c r="EN43" s="434">
        <v>1387</v>
      </c>
      <c r="EO43" s="799">
        <v>1380</v>
      </c>
      <c r="EP43" s="799">
        <v>1375</v>
      </c>
      <c r="EQ43" s="799">
        <f>'1. Población_Afiliada_Regimen'!D43</f>
        <v>1380</v>
      </c>
      <c r="ER43" s="118">
        <f t="shared" si="2"/>
        <v>5</v>
      </c>
      <c r="ES43" s="98">
        <f t="shared" si="3"/>
        <v>0.35997120230381568</v>
      </c>
      <c r="ET43" s="118">
        <f t="shared" si="4"/>
        <v>-21</v>
      </c>
      <c r="EU43" s="98">
        <f t="shared" si="5"/>
        <v>-1.4989293361884368</v>
      </c>
      <c r="EY43" t="s">
        <v>476</v>
      </c>
      <c r="EZ43" s="6">
        <v>2241894</v>
      </c>
      <c r="FA43" s="6">
        <v>2336079</v>
      </c>
      <c r="FB43" s="6">
        <v>2338345</v>
      </c>
      <c r="FC43" s="6">
        <v>2290422</v>
      </c>
      <c r="FD43" s="6">
        <v>2427993</v>
      </c>
      <c r="FE43" s="6"/>
    </row>
    <row r="44" spans="1:161" ht="15" outlineLevel="2">
      <c r="A44" s="421">
        <v>42</v>
      </c>
      <c r="B44" s="55" t="s">
        <v>336</v>
      </c>
      <c r="C44" s="392" t="s">
        <v>338</v>
      </c>
      <c r="D44" s="433">
        <v>15424</v>
      </c>
      <c r="E44" s="434">
        <v>15455</v>
      </c>
      <c r="F44" s="434">
        <v>15359</v>
      </c>
      <c r="G44" s="434">
        <v>15344</v>
      </c>
      <c r="H44" s="434">
        <v>15215</v>
      </c>
      <c r="I44" s="434">
        <v>15429</v>
      </c>
      <c r="J44" s="434">
        <v>15212</v>
      </c>
      <c r="K44" s="434">
        <v>15328</v>
      </c>
      <c r="L44" s="434">
        <v>15254</v>
      </c>
      <c r="M44" s="434">
        <v>15459</v>
      </c>
      <c r="N44" s="434">
        <v>15420</v>
      </c>
      <c r="O44" s="435">
        <v>15583</v>
      </c>
      <c r="P44" s="433">
        <v>15657</v>
      </c>
      <c r="Q44" s="434">
        <v>15723</v>
      </c>
      <c r="R44" s="436">
        <v>15936</v>
      </c>
      <c r="S44" s="434">
        <v>16018</v>
      </c>
      <c r="T44" s="434">
        <v>16011</v>
      </c>
      <c r="U44" s="434">
        <v>16032</v>
      </c>
      <c r="V44" s="434">
        <v>16155</v>
      </c>
      <c r="W44" s="434">
        <v>16144</v>
      </c>
      <c r="X44" s="434">
        <v>16216</v>
      </c>
      <c r="Y44" s="434">
        <v>16312</v>
      </c>
      <c r="Z44" s="434">
        <v>16184</v>
      </c>
      <c r="AA44" s="435">
        <v>16076</v>
      </c>
      <c r="AB44" s="433">
        <v>16091</v>
      </c>
      <c r="AC44" s="434">
        <v>16121</v>
      </c>
      <c r="AD44" s="434">
        <v>16038</v>
      </c>
      <c r="AE44" s="434">
        <v>16098</v>
      </c>
      <c r="AF44" s="434">
        <v>16115</v>
      </c>
      <c r="AG44" s="434">
        <v>15971</v>
      </c>
      <c r="AH44" s="434">
        <v>15920</v>
      </c>
      <c r="AI44" s="434">
        <v>15815</v>
      </c>
      <c r="AJ44" s="434">
        <v>15898</v>
      </c>
      <c r="AK44" s="434">
        <v>16054</v>
      </c>
      <c r="AL44" s="434">
        <v>16005</v>
      </c>
      <c r="AM44" s="435">
        <v>16012</v>
      </c>
      <c r="AN44" s="433">
        <v>16036</v>
      </c>
      <c r="AO44" s="434">
        <v>16114</v>
      </c>
      <c r="AP44" s="434">
        <v>16106</v>
      </c>
      <c r="AQ44" s="434">
        <v>16001</v>
      </c>
      <c r="AR44" s="434">
        <v>16200</v>
      </c>
      <c r="AS44" s="434">
        <v>16179</v>
      </c>
      <c r="AT44" s="434">
        <v>16123</v>
      </c>
      <c r="AU44" s="434">
        <v>16163</v>
      </c>
      <c r="AV44" s="434">
        <v>16052</v>
      </c>
      <c r="AW44" s="434">
        <v>16140</v>
      </c>
      <c r="AX44" s="434">
        <v>16240</v>
      </c>
      <c r="AY44" s="435">
        <v>16378</v>
      </c>
      <c r="AZ44" s="433">
        <v>16469</v>
      </c>
      <c r="BA44" s="434">
        <v>16436</v>
      </c>
      <c r="BB44" s="434">
        <v>16485</v>
      </c>
      <c r="BC44" s="434">
        <v>16524</v>
      </c>
      <c r="BD44" s="434">
        <v>16536</v>
      </c>
      <c r="BE44" s="434">
        <v>16417</v>
      </c>
      <c r="BF44" s="434">
        <v>16510</v>
      </c>
      <c r="BG44" s="434">
        <v>16266</v>
      </c>
      <c r="BH44" s="434">
        <v>16331</v>
      </c>
      <c r="BI44" s="434">
        <v>16167</v>
      </c>
      <c r="BJ44" s="434">
        <v>16549</v>
      </c>
      <c r="BK44" s="435">
        <v>16771</v>
      </c>
      <c r="BL44" s="433">
        <v>16935</v>
      </c>
      <c r="BM44" s="438">
        <v>17150</v>
      </c>
      <c r="BN44" s="438">
        <v>17228</v>
      </c>
      <c r="BO44" s="438">
        <v>17285</v>
      </c>
      <c r="BP44" s="438">
        <v>17352</v>
      </c>
      <c r="BQ44" s="438">
        <v>17409</v>
      </c>
      <c r="BR44" s="438">
        <v>17311</v>
      </c>
      <c r="BS44" s="438">
        <v>17284</v>
      </c>
      <c r="BT44" s="438">
        <v>17329</v>
      </c>
      <c r="BU44" s="438">
        <v>17431</v>
      </c>
      <c r="BV44" s="438">
        <v>17612</v>
      </c>
      <c r="BW44" s="435">
        <v>17687</v>
      </c>
      <c r="BX44" s="433">
        <v>17626</v>
      </c>
      <c r="BY44" s="438">
        <v>17699</v>
      </c>
      <c r="BZ44" s="438">
        <v>17591</v>
      </c>
      <c r="CA44" s="438">
        <v>17425</v>
      </c>
      <c r="CB44" s="438">
        <v>17353</v>
      </c>
      <c r="CC44" s="438">
        <v>16958</v>
      </c>
      <c r="CD44" s="438">
        <v>17014</v>
      </c>
      <c r="CE44" s="438">
        <v>17021</v>
      </c>
      <c r="CF44" s="438">
        <v>16941</v>
      </c>
      <c r="CG44" s="434">
        <v>16892</v>
      </c>
      <c r="CH44" s="434">
        <v>16858</v>
      </c>
      <c r="CI44" s="435">
        <v>16763</v>
      </c>
      <c r="CJ44" s="433">
        <v>16678</v>
      </c>
      <c r="CK44" s="434">
        <v>16677</v>
      </c>
      <c r="CL44" s="434">
        <v>16690</v>
      </c>
      <c r="CM44" s="434">
        <v>16557</v>
      </c>
      <c r="CN44" s="434">
        <v>16670</v>
      </c>
      <c r="CO44" s="434">
        <v>16718</v>
      </c>
      <c r="CP44" s="434">
        <v>16842</v>
      </c>
      <c r="CQ44" s="434">
        <v>16639</v>
      </c>
      <c r="CR44" s="434">
        <v>17053</v>
      </c>
      <c r="CS44" s="434">
        <v>17015</v>
      </c>
      <c r="CT44" s="434">
        <v>16988</v>
      </c>
      <c r="CU44" s="435">
        <v>16960</v>
      </c>
      <c r="CV44" s="433">
        <v>17088</v>
      </c>
      <c r="CW44" s="434">
        <v>17073</v>
      </c>
      <c r="CX44" s="434">
        <v>16939</v>
      </c>
      <c r="CY44" s="434">
        <v>16926</v>
      </c>
      <c r="CZ44" s="434">
        <v>16923</v>
      </c>
      <c r="DA44" s="434">
        <v>16820</v>
      </c>
      <c r="DB44" s="434">
        <v>16821</v>
      </c>
      <c r="DC44" s="434">
        <v>16826</v>
      </c>
      <c r="DD44" s="434">
        <v>16907</v>
      </c>
      <c r="DE44" s="434">
        <v>16886</v>
      </c>
      <c r="DF44" s="434">
        <v>16891</v>
      </c>
      <c r="DG44" s="435">
        <v>16852</v>
      </c>
      <c r="DH44" s="433">
        <v>16990</v>
      </c>
      <c r="DI44" s="434">
        <v>16956</v>
      </c>
      <c r="DJ44" s="434">
        <v>16973</v>
      </c>
      <c r="DK44" s="434">
        <v>16931</v>
      </c>
      <c r="DL44" s="434">
        <v>16892</v>
      </c>
      <c r="DM44" s="434">
        <v>16854</v>
      </c>
      <c r="DN44" s="434">
        <v>16718</v>
      </c>
      <c r="DO44" s="434">
        <v>16719</v>
      </c>
      <c r="DP44" s="434">
        <v>16730</v>
      </c>
      <c r="DQ44" s="434">
        <v>16633</v>
      </c>
      <c r="DR44" s="434">
        <v>16602</v>
      </c>
      <c r="DS44" s="437">
        <v>16621</v>
      </c>
      <c r="DT44" s="433">
        <v>16614</v>
      </c>
      <c r="DU44" s="434">
        <v>17061</v>
      </c>
      <c r="DV44" s="434">
        <v>17226</v>
      </c>
      <c r="DW44" s="434">
        <v>17301</v>
      </c>
      <c r="DX44" s="434">
        <v>17489</v>
      </c>
      <c r="DY44" s="434">
        <v>17635</v>
      </c>
      <c r="DZ44" s="434">
        <v>17669</v>
      </c>
      <c r="EA44" s="434">
        <v>17406</v>
      </c>
      <c r="EB44" s="434">
        <v>17433</v>
      </c>
      <c r="EC44" s="434">
        <v>17390</v>
      </c>
      <c r="ED44" s="434">
        <v>17249</v>
      </c>
      <c r="EE44" s="437">
        <v>17115</v>
      </c>
      <c r="EF44" s="433">
        <v>17120</v>
      </c>
      <c r="EG44" s="434">
        <v>17142</v>
      </c>
      <c r="EH44" s="434">
        <v>17050</v>
      </c>
      <c r="EI44" s="434">
        <v>17020</v>
      </c>
      <c r="EJ44" s="434">
        <v>17055</v>
      </c>
      <c r="EK44" s="434">
        <v>16994</v>
      </c>
      <c r="EL44" s="434">
        <v>17040</v>
      </c>
      <c r="EM44" s="434">
        <v>17095</v>
      </c>
      <c r="EN44" s="434">
        <v>17320</v>
      </c>
      <c r="EO44" s="799">
        <v>17282</v>
      </c>
      <c r="EP44" s="799">
        <v>17280</v>
      </c>
      <c r="EQ44" s="799">
        <f>'1. Población_Afiliada_Regimen'!D44</f>
        <v>17265</v>
      </c>
      <c r="ER44" s="118">
        <f t="shared" si="2"/>
        <v>-15</v>
      </c>
      <c r="ES44" s="98">
        <f t="shared" si="3"/>
        <v>-8.8028169014084515E-2</v>
      </c>
      <c r="ET44" s="118">
        <f t="shared" si="4"/>
        <v>150</v>
      </c>
      <c r="EU44" s="98">
        <f t="shared" si="5"/>
        <v>0.87642418930762489</v>
      </c>
    </row>
    <row r="45" spans="1:161" ht="15" outlineLevel="2">
      <c r="A45" s="421">
        <v>44</v>
      </c>
      <c r="B45" s="55" t="s">
        <v>336</v>
      </c>
      <c r="C45" s="392" t="s">
        <v>339</v>
      </c>
      <c r="D45" s="433">
        <v>6186</v>
      </c>
      <c r="E45" s="434">
        <v>6185</v>
      </c>
      <c r="F45" s="434">
        <v>6219</v>
      </c>
      <c r="G45" s="434">
        <v>6201</v>
      </c>
      <c r="H45" s="434">
        <v>6202</v>
      </c>
      <c r="I45" s="434">
        <v>6207</v>
      </c>
      <c r="J45" s="434">
        <v>5927</v>
      </c>
      <c r="K45" s="434">
        <v>6186</v>
      </c>
      <c r="L45" s="434">
        <v>5820</v>
      </c>
      <c r="M45" s="434">
        <v>5825</v>
      </c>
      <c r="N45" s="434">
        <v>5839</v>
      </c>
      <c r="O45" s="435">
        <v>5834</v>
      </c>
      <c r="P45" s="433">
        <v>5838</v>
      </c>
      <c r="Q45" s="434">
        <v>5839</v>
      </c>
      <c r="R45" s="436">
        <v>5867</v>
      </c>
      <c r="S45" s="434">
        <v>5855</v>
      </c>
      <c r="T45" s="434">
        <v>5863</v>
      </c>
      <c r="U45" s="434">
        <v>5845</v>
      </c>
      <c r="V45" s="434">
        <v>5834</v>
      </c>
      <c r="W45" s="434">
        <v>5836</v>
      </c>
      <c r="X45" s="434">
        <v>5882</v>
      </c>
      <c r="Y45" s="434">
        <v>5915</v>
      </c>
      <c r="Z45" s="434">
        <v>5880</v>
      </c>
      <c r="AA45" s="435">
        <v>5855</v>
      </c>
      <c r="AB45" s="433">
        <v>5858</v>
      </c>
      <c r="AC45" s="434">
        <v>5840</v>
      </c>
      <c r="AD45" s="434">
        <v>5830</v>
      </c>
      <c r="AE45" s="434">
        <v>5807</v>
      </c>
      <c r="AF45" s="434">
        <v>5864</v>
      </c>
      <c r="AG45" s="434">
        <v>5782</v>
      </c>
      <c r="AH45" s="434">
        <v>5743</v>
      </c>
      <c r="AI45" s="434">
        <v>5734</v>
      </c>
      <c r="AJ45" s="434">
        <v>5714</v>
      </c>
      <c r="AK45" s="434">
        <v>5830</v>
      </c>
      <c r="AL45" s="434">
        <v>5836</v>
      </c>
      <c r="AM45" s="435">
        <v>5879</v>
      </c>
      <c r="AN45" s="433">
        <v>5868</v>
      </c>
      <c r="AO45" s="434">
        <v>5851</v>
      </c>
      <c r="AP45" s="434">
        <v>5862</v>
      </c>
      <c r="AQ45" s="434">
        <v>5838</v>
      </c>
      <c r="AR45" s="434">
        <v>5896</v>
      </c>
      <c r="AS45" s="434">
        <v>5896</v>
      </c>
      <c r="AT45" s="434">
        <v>5894</v>
      </c>
      <c r="AU45" s="434">
        <v>5902</v>
      </c>
      <c r="AV45" s="434">
        <v>5850</v>
      </c>
      <c r="AW45" s="434">
        <v>5892</v>
      </c>
      <c r="AX45" s="434">
        <v>5881</v>
      </c>
      <c r="AY45" s="435">
        <v>5886</v>
      </c>
      <c r="AZ45" s="433">
        <v>5866</v>
      </c>
      <c r="BA45" s="434">
        <v>5850</v>
      </c>
      <c r="BB45" s="434">
        <v>5805</v>
      </c>
      <c r="BC45" s="434">
        <v>5827</v>
      </c>
      <c r="BD45" s="434">
        <v>5803</v>
      </c>
      <c r="BE45" s="434">
        <v>5771</v>
      </c>
      <c r="BF45" s="434">
        <v>5741</v>
      </c>
      <c r="BG45" s="434">
        <v>5688</v>
      </c>
      <c r="BH45" s="434">
        <v>5727</v>
      </c>
      <c r="BI45" s="434">
        <v>5700</v>
      </c>
      <c r="BJ45" s="434">
        <v>5723</v>
      </c>
      <c r="BK45" s="435">
        <v>5785</v>
      </c>
      <c r="BL45" s="433">
        <v>5792</v>
      </c>
      <c r="BM45" s="438">
        <v>5805</v>
      </c>
      <c r="BN45" s="438">
        <v>5803</v>
      </c>
      <c r="BO45" s="438">
        <v>5778</v>
      </c>
      <c r="BP45" s="438">
        <v>5769</v>
      </c>
      <c r="BQ45" s="438">
        <v>5737</v>
      </c>
      <c r="BR45" s="438">
        <v>5576</v>
      </c>
      <c r="BS45" s="438">
        <v>5548</v>
      </c>
      <c r="BT45" s="438">
        <v>5531</v>
      </c>
      <c r="BU45" s="438">
        <v>5554</v>
      </c>
      <c r="BV45" s="438">
        <v>5574</v>
      </c>
      <c r="BW45" s="435">
        <v>5573</v>
      </c>
      <c r="BX45" s="433">
        <v>5570</v>
      </c>
      <c r="BY45" s="438">
        <v>5567</v>
      </c>
      <c r="BZ45" s="438">
        <v>5529</v>
      </c>
      <c r="CA45" s="438">
        <v>5427</v>
      </c>
      <c r="CB45" s="438">
        <v>5399</v>
      </c>
      <c r="CC45" s="438">
        <v>5306</v>
      </c>
      <c r="CD45" s="438">
        <v>5282</v>
      </c>
      <c r="CE45" s="438">
        <v>5284</v>
      </c>
      <c r="CF45" s="438">
        <v>5235</v>
      </c>
      <c r="CG45" s="434">
        <v>5245</v>
      </c>
      <c r="CH45" s="434">
        <v>5258</v>
      </c>
      <c r="CI45" s="435">
        <v>5323</v>
      </c>
      <c r="CJ45" s="433">
        <v>5311</v>
      </c>
      <c r="CK45" s="434">
        <v>5328</v>
      </c>
      <c r="CL45" s="434">
        <v>5312</v>
      </c>
      <c r="CM45" s="434">
        <v>5293</v>
      </c>
      <c r="CN45" s="434">
        <v>5282</v>
      </c>
      <c r="CO45" s="434">
        <v>5311</v>
      </c>
      <c r="CP45" s="434">
        <v>5311</v>
      </c>
      <c r="CQ45" s="434">
        <v>5356</v>
      </c>
      <c r="CR45" s="434">
        <v>5349</v>
      </c>
      <c r="CS45" s="434">
        <v>5366</v>
      </c>
      <c r="CT45" s="434">
        <v>5445</v>
      </c>
      <c r="CU45" s="435">
        <v>5508</v>
      </c>
      <c r="CV45" s="433">
        <v>5517</v>
      </c>
      <c r="CW45" s="434">
        <v>5485</v>
      </c>
      <c r="CX45" s="434">
        <v>5463</v>
      </c>
      <c r="CY45" s="434">
        <v>5468</v>
      </c>
      <c r="CZ45" s="434">
        <v>5470</v>
      </c>
      <c r="DA45" s="434">
        <v>5448</v>
      </c>
      <c r="DB45" s="434">
        <v>5451</v>
      </c>
      <c r="DC45" s="434">
        <v>5468</v>
      </c>
      <c r="DD45" s="434">
        <v>5477</v>
      </c>
      <c r="DE45" s="434">
        <v>5482</v>
      </c>
      <c r="DF45" s="434">
        <v>5481</v>
      </c>
      <c r="DG45" s="435">
        <v>5505</v>
      </c>
      <c r="DH45" s="433">
        <v>5507</v>
      </c>
      <c r="DI45" s="434">
        <v>5511</v>
      </c>
      <c r="DJ45" s="434">
        <v>5514</v>
      </c>
      <c r="DK45" s="434">
        <v>5484</v>
      </c>
      <c r="DL45" s="434">
        <v>5442</v>
      </c>
      <c r="DM45" s="434">
        <v>5396</v>
      </c>
      <c r="DN45" s="434">
        <v>5343</v>
      </c>
      <c r="DO45" s="434">
        <v>5323</v>
      </c>
      <c r="DP45" s="434">
        <v>5342</v>
      </c>
      <c r="DQ45" s="434">
        <v>5333</v>
      </c>
      <c r="DR45" s="434">
        <v>5303</v>
      </c>
      <c r="DS45" s="437">
        <v>5365</v>
      </c>
      <c r="DT45" s="433">
        <v>5404</v>
      </c>
      <c r="DU45" s="434">
        <v>5472</v>
      </c>
      <c r="DV45" s="434">
        <v>5492</v>
      </c>
      <c r="DW45" s="434">
        <v>5486</v>
      </c>
      <c r="DX45" s="434">
        <v>5523</v>
      </c>
      <c r="DY45" s="434">
        <v>5495</v>
      </c>
      <c r="DZ45" s="434">
        <v>5509</v>
      </c>
      <c r="EA45" s="434">
        <v>5474</v>
      </c>
      <c r="EB45" s="434">
        <v>5464</v>
      </c>
      <c r="EC45" s="434">
        <v>5479</v>
      </c>
      <c r="ED45" s="434">
        <v>5462</v>
      </c>
      <c r="EE45" s="437">
        <v>5487</v>
      </c>
      <c r="EF45" s="433">
        <v>5486</v>
      </c>
      <c r="EG45" s="434">
        <v>5469</v>
      </c>
      <c r="EH45" s="434">
        <v>5454</v>
      </c>
      <c r="EI45" s="434">
        <v>5437</v>
      </c>
      <c r="EJ45" s="434">
        <v>5410</v>
      </c>
      <c r="EK45" s="434">
        <v>5424</v>
      </c>
      <c r="EL45" s="434">
        <v>5409</v>
      </c>
      <c r="EM45" s="434">
        <v>5433</v>
      </c>
      <c r="EN45" s="434">
        <v>5447</v>
      </c>
      <c r="EO45" s="799">
        <v>5453</v>
      </c>
      <c r="EP45" s="799">
        <v>5481</v>
      </c>
      <c r="EQ45" s="799">
        <f>'1. Población_Afiliada_Regimen'!D45</f>
        <v>5506</v>
      </c>
      <c r="ER45" s="118">
        <f t="shared" si="2"/>
        <v>25</v>
      </c>
      <c r="ES45" s="98">
        <f t="shared" si="3"/>
        <v>0.46219264189314108</v>
      </c>
      <c r="ET45" s="118">
        <f t="shared" si="4"/>
        <v>19</v>
      </c>
      <c r="EU45" s="98">
        <f t="shared" si="5"/>
        <v>0.34627300893019863</v>
      </c>
    </row>
    <row r="46" spans="1:161" ht="15" outlineLevel="2">
      <c r="A46" s="421">
        <v>59</v>
      </c>
      <c r="B46" s="55" t="s">
        <v>336</v>
      </c>
      <c r="C46" s="392" t="s">
        <v>340</v>
      </c>
      <c r="D46" s="433">
        <v>3407</v>
      </c>
      <c r="E46" s="434">
        <v>3412</v>
      </c>
      <c r="F46" s="434">
        <v>3405</v>
      </c>
      <c r="G46" s="434">
        <v>3399</v>
      </c>
      <c r="H46" s="434">
        <v>3379</v>
      </c>
      <c r="I46" s="434">
        <v>3380</v>
      </c>
      <c r="J46" s="434">
        <v>3360</v>
      </c>
      <c r="K46" s="434">
        <v>3371</v>
      </c>
      <c r="L46" s="434">
        <v>3314</v>
      </c>
      <c r="M46" s="434">
        <v>3346</v>
      </c>
      <c r="N46" s="434">
        <v>3314</v>
      </c>
      <c r="O46" s="435">
        <v>3363</v>
      </c>
      <c r="P46" s="433">
        <v>3334</v>
      </c>
      <c r="Q46" s="434">
        <v>3339</v>
      </c>
      <c r="R46" s="436">
        <v>3373</v>
      </c>
      <c r="S46" s="434">
        <v>3329</v>
      </c>
      <c r="T46" s="434">
        <v>3297</v>
      </c>
      <c r="U46" s="434">
        <v>3258</v>
      </c>
      <c r="V46" s="434">
        <v>3271</v>
      </c>
      <c r="W46" s="434">
        <v>3264</v>
      </c>
      <c r="X46" s="434">
        <v>3269</v>
      </c>
      <c r="Y46" s="434">
        <v>3273</v>
      </c>
      <c r="Z46" s="434">
        <v>3270</v>
      </c>
      <c r="AA46" s="435">
        <v>3211</v>
      </c>
      <c r="AB46" s="433">
        <v>3200</v>
      </c>
      <c r="AC46" s="434">
        <v>3208</v>
      </c>
      <c r="AD46" s="434">
        <v>3219</v>
      </c>
      <c r="AE46" s="434">
        <v>3226</v>
      </c>
      <c r="AF46" s="434">
        <v>3211</v>
      </c>
      <c r="AG46" s="434">
        <v>3188</v>
      </c>
      <c r="AH46" s="434">
        <v>3206</v>
      </c>
      <c r="AI46" s="434">
        <v>3237</v>
      </c>
      <c r="AJ46" s="434">
        <v>3299</v>
      </c>
      <c r="AK46" s="434">
        <v>3321</v>
      </c>
      <c r="AL46" s="434">
        <v>3332</v>
      </c>
      <c r="AM46" s="435">
        <v>3315</v>
      </c>
      <c r="AN46" s="433">
        <v>3293</v>
      </c>
      <c r="AO46" s="434">
        <v>3274</v>
      </c>
      <c r="AP46" s="434">
        <v>3263</v>
      </c>
      <c r="AQ46" s="434">
        <v>3256</v>
      </c>
      <c r="AR46" s="434">
        <v>3264</v>
      </c>
      <c r="AS46" s="434">
        <v>3246</v>
      </c>
      <c r="AT46" s="434">
        <v>3237</v>
      </c>
      <c r="AU46" s="434">
        <v>3267</v>
      </c>
      <c r="AV46" s="434">
        <v>3231</v>
      </c>
      <c r="AW46" s="434">
        <v>3214</v>
      </c>
      <c r="AX46" s="434">
        <v>3186</v>
      </c>
      <c r="AY46" s="435">
        <v>3196</v>
      </c>
      <c r="AZ46" s="433">
        <v>3194</v>
      </c>
      <c r="BA46" s="434">
        <v>3183</v>
      </c>
      <c r="BB46" s="434">
        <v>3164</v>
      </c>
      <c r="BC46" s="434">
        <v>3144</v>
      </c>
      <c r="BD46" s="434">
        <v>3112</v>
      </c>
      <c r="BE46" s="434">
        <v>3053</v>
      </c>
      <c r="BF46" s="434">
        <v>3039</v>
      </c>
      <c r="BG46" s="434">
        <v>3011</v>
      </c>
      <c r="BH46" s="434">
        <v>3015</v>
      </c>
      <c r="BI46" s="434">
        <v>2977</v>
      </c>
      <c r="BJ46" s="434">
        <v>3014</v>
      </c>
      <c r="BK46" s="435">
        <v>3070</v>
      </c>
      <c r="BL46" s="433">
        <v>3077</v>
      </c>
      <c r="BM46" s="438">
        <v>3116</v>
      </c>
      <c r="BN46" s="438">
        <v>3083</v>
      </c>
      <c r="BO46" s="438">
        <v>3099</v>
      </c>
      <c r="BP46" s="438">
        <v>3098</v>
      </c>
      <c r="BQ46" s="438">
        <v>3109</v>
      </c>
      <c r="BR46" s="438">
        <v>3126</v>
      </c>
      <c r="BS46" s="438">
        <v>3136</v>
      </c>
      <c r="BT46" s="438">
        <v>3140</v>
      </c>
      <c r="BU46" s="438">
        <v>3136</v>
      </c>
      <c r="BV46" s="438">
        <v>3112</v>
      </c>
      <c r="BW46" s="435">
        <v>3302</v>
      </c>
      <c r="BX46" s="433">
        <v>3308</v>
      </c>
      <c r="BY46" s="438">
        <v>3245</v>
      </c>
      <c r="BZ46" s="438">
        <v>3211</v>
      </c>
      <c r="CA46" s="438">
        <v>3176</v>
      </c>
      <c r="CB46" s="438">
        <v>3170</v>
      </c>
      <c r="CC46" s="438">
        <v>3072</v>
      </c>
      <c r="CD46" s="438">
        <v>3074</v>
      </c>
      <c r="CE46" s="438">
        <v>3069</v>
      </c>
      <c r="CF46" s="438">
        <v>3031</v>
      </c>
      <c r="CG46" s="434">
        <v>2992</v>
      </c>
      <c r="CH46" s="434">
        <v>2957</v>
      </c>
      <c r="CI46" s="435">
        <v>2928</v>
      </c>
      <c r="CJ46" s="433">
        <v>2875</v>
      </c>
      <c r="CK46" s="434">
        <v>2855</v>
      </c>
      <c r="CL46" s="434">
        <v>2783</v>
      </c>
      <c r="CM46" s="434">
        <v>2781</v>
      </c>
      <c r="CN46" s="434">
        <v>2803</v>
      </c>
      <c r="CO46" s="434">
        <v>2821</v>
      </c>
      <c r="CP46" s="434">
        <v>2818</v>
      </c>
      <c r="CQ46" s="434">
        <v>2831</v>
      </c>
      <c r="CR46" s="434">
        <v>2834</v>
      </c>
      <c r="CS46" s="434">
        <v>2848</v>
      </c>
      <c r="CT46" s="434">
        <v>2852</v>
      </c>
      <c r="CU46" s="435">
        <v>2847</v>
      </c>
      <c r="CV46" s="433">
        <v>2838</v>
      </c>
      <c r="CW46" s="434">
        <v>2829</v>
      </c>
      <c r="CX46" s="434">
        <v>2820</v>
      </c>
      <c r="CY46" s="434">
        <v>2818</v>
      </c>
      <c r="CZ46" s="434">
        <v>2839</v>
      </c>
      <c r="DA46" s="434">
        <v>2830</v>
      </c>
      <c r="DB46" s="434">
        <v>2805</v>
      </c>
      <c r="DC46" s="434">
        <v>2782</v>
      </c>
      <c r="DD46" s="434">
        <v>2798</v>
      </c>
      <c r="DE46" s="434">
        <v>2780</v>
      </c>
      <c r="DF46" s="434">
        <v>2775</v>
      </c>
      <c r="DG46" s="435">
        <v>2770</v>
      </c>
      <c r="DH46" s="433">
        <v>2752</v>
      </c>
      <c r="DI46" s="434">
        <v>2781</v>
      </c>
      <c r="DJ46" s="434">
        <v>2774</v>
      </c>
      <c r="DK46" s="434">
        <v>2772</v>
      </c>
      <c r="DL46" s="434">
        <v>2754</v>
      </c>
      <c r="DM46" s="434">
        <v>2744</v>
      </c>
      <c r="DN46" s="434">
        <v>2714</v>
      </c>
      <c r="DO46" s="434">
        <v>2715</v>
      </c>
      <c r="DP46" s="434">
        <v>2704</v>
      </c>
      <c r="DQ46" s="434">
        <v>2692</v>
      </c>
      <c r="DR46" s="434">
        <v>2694</v>
      </c>
      <c r="DS46" s="437">
        <v>2690</v>
      </c>
      <c r="DT46" s="433">
        <v>2708</v>
      </c>
      <c r="DU46" s="434">
        <v>2741</v>
      </c>
      <c r="DV46" s="434">
        <v>2727</v>
      </c>
      <c r="DW46" s="434">
        <v>2759</v>
      </c>
      <c r="DX46" s="434">
        <v>2777</v>
      </c>
      <c r="DY46" s="434">
        <v>2787</v>
      </c>
      <c r="DZ46" s="434">
        <v>2806</v>
      </c>
      <c r="EA46" s="434">
        <v>2790</v>
      </c>
      <c r="EB46" s="434">
        <v>2796</v>
      </c>
      <c r="EC46" s="434">
        <v>2783</v>
      </c>
      <c r="ED46" s="434">
        <v>2768</v>
      </c>
      <c r="EE46" s="437">
        <v>2754</v>
      </c>
      <c r="EF46" s="433">
        <v>2759</v>
      </c>
      <c r="EG46" s="434">
        <v>2760</v>
      </c>
      <c r="EH46" s="434">
        <v>2725</v>
      </c>
      <c r="EI46" s="434">
        <v>2709</v>
      </c>
      <c r="EJ46" s="434">
        <v>2700</v>
      </c>
      <c r="EK46" s="434">
        <v>2723</v>
      </c>
      <c r="EL46" s="434">
        <v>2703</v>
      </c>
      <c r="EM46" s="434">
        <v>2695</v>
      </c>
      <c r="EN46" s="434">
        <v>2696</v>
      </c>
      <c r="EO46" s="799">
        <v>2687</v>
      </c>
      <c r="EP46" s="799">
        <v>2658</v>
      </c>
      <c r="EQ46" s="799">
        <f>'1. Población_Afiliada_Regimen'!D46</f>
        <v>2630</v>
      </c>
      <c r="ER46" s="118">
        <f t="shared" si="2"/>
        <v>-28</v>
      </c>
      <c r="ES46" s="98">
        <f t="shared" si="3"/>
        <v>-1.0358860525342211</v>
      </c>
      <c r="ET46" s="118">
        <f t="shared" si="4"/>
        <v>-124</v>
      </c>
      <c r="EU46" s="98">
        <f t="shared" si="5"/>
        <v>-4.5025417574437183</v>
      </c>
    </row>
    <row r="47" spans="1:161" ht="15" outlineLevel="2">
      <c r="A47" s="421">
        <v>113</v>
      </c>
      <c r="B47" s="55" t="s">
        <v>336</v>
      </c>
      <c r="C47" s="392" t="s">
        <v>341</v>
      </c>
      <c r="D47" s="433">
        <v>6182</v>
      </c>
      <c r="E47" s="434">
        <v>6209</v>
      </c>
      <c r="F47" s="434">
        <v>6122</v>
      </c>
      <c r="G47" s="434">
        <v>5699</v>
      </c>
      <c r="H47" s="434">
        <v>5697</v>
      </c>
      <c r="I47" s="434">
        <v>5774</v>
      </c>
      <c r="J47" s="434">
        <v>5608</v>
      </c>
      <c r="K47" s="434">
        <v>5744</v>
      </c>
      <c r="L47" s="434">
        <v>5565</v>
      </c>
      <c r="M47" s="434">
        <v>5554</v>
      </c>
      <c r="N47" s="434">
        <v>5548</v>
      </c>
      <c r="O47" s="435">
        <v>5531</v>
      </c>
      <c r="P47" s="433">
        <v>5511</v>
      </c>
      <c r="Q47" s="434">
        <v>5509</v>
      </c>
      <c r="R47" s="436">
        <v>5515</v>
      </c>
      <c r="S47" s="434">
        <v>5442</v>
      </c>
      <c r="T47" s="434">
        <v>5450</v>
      </c>
      <c r="U47" s="434">
        <v>5449</v>
      </c>
      <c r="V47" s="434">
        <v>5439</v>
      </c>
      <c r="W47" s="434">
        <v>5398</v>
      </c>
      <c r="X47" s="434">
        <v>5438</v>
      </c>
      <c r="Y47" s="434">
        <v>5509</v>
      </c>
      <c r="Z47" s="434">
        <v>5456</v>
      </c>
      <c r="AA47" s="435">
        <v>5421</v>
      </c>
      <c r="AB47" s="433">
        <v>5449</v>
      </c>
      <c r="AC47" s="434">
        <v>5455</v>
      </c>
      <c r="AD47" s="434">
        <v>5406</v>
      </c>
      <c r="AE47" s="434">
        <v>5395</v>
      </c>
      <c r="AF47" s="434">
        <v>5433</v>
      </c>
      <c r="AG47" s="434">
        <v>5447</v>
      </c>
      <c r="AH47" s="434">
        <v>5438</v>
      </c>
      <c r="AI47" s="434">
        <v>5407</v>
      </c>
      <c r="AJ47" s="434">
        <v>5402</v>
      </c>
      <c r="AK47" s="434">
        <v>5466</v>
      </c>
      <c r="AL47" s="434">
        <v>5442</v>
      </c>
      <c r="AM47" s="435">
        <v>5490</v>
      </c>
      <c r="AN47" s="433">
        <v>5417</v>
      </c>
      <c r="AO47" s="434">
        <v>5443</v>
      </c>
      <c r="AP47" s="434">
        <v>5480</v>
      </c>
      <c r="AQ47" s="434">
        <v>5481</v>
      </c>
      <c r="AR47" s="434">
        <v>5472</v>
      </c>
      <c r="AS47" s="434">
        <v>5491</v>
      </c>
      <c r="AT47" s="434">
        <v>5491</v>
      </c>
      <c r="AU47" s="434">
        <v>5495</v>
      </c>
      <c r="AV47" s="434">
        <v>5518</v>
      </c>
      <c r="AW47" s="434">
        <v>5581</v>
      </c>
      <c r="AX47" s="434">
        <v>5611</v>
      </c>
      <c r="AY47" s="435">
        <v>5663</v>
      </c>
      <c r="AZ47" s="433">
        <v>5706</v>
      </c>
      <c r="BA47" s="434">
        <v>5699</v>
      </c>
      <c r="BB47" s="434">
        <v>5715</v>
      </c>
      <c r="BC47" s="434">
        <v>5691</v>
      </c>
      <c r="BD47" s="434">
        <v>5700</v>
      </c>
      <c r="BE47" s="434">
        <v>5699</v>
      </c>
      <c r="BF47" s="434">
        <v>5666</v>
      </c>
      <c r="BG47" s="434">
        <v>5563</v>
      </c>
      <c r="BH47" s="434">
        <v>5585</v>
      </c>
      <c r="BI47" s="434">
        <v>5546</v>
      </c>
      <c r="BJ47" s="434">
        <v>5604</v>
      </c>
      <c r="BK47" s="435">
        <v>5702</v>
      </c>
      <c r="BL47" s="433">
        <v>5771</v>
      </c>
      <c r="BM47" s="438">
        <v>5860</v>
      </c>
      <c r="BN47" s="438">
        <v>5834</v>
      </c>
      <c r="BO47" s="438">
        <v>5847</v>
      </c>
      <c r="BP47" s="438">
        <v>5894</v>
      </c>
      <c r="BQ47" s="438">
        <v>5931</v>
      </c>
      <c r="BR47" s="438">
        <v>5849</v>
      </c>
      <c r="BS47" s="438">
        <v>5805</v>
      </c>
      <c r="BT47" s="438">
        <v>5774</v>
      </c>
      <c r="BU47" s="438">
        <v>5803</v>
      </c>
      <c r="BV47" s="438">
        <v>5958</v>
      </c>
      <c r="BW47" s="435">
        <v>6010</v>
      </c>
      <c r="BX47" s="433">
        <v>6060</v>
      </c>
      <c r="BY47" s="438">
        <v>6021</v>
      </c>
      <c r="BZ47" s="438">
        <v>6047</v>
      </c>
      <c r="CA47" s="438">
        <v>5969</v>
      </c>
      <c r="CB47" s="438">
        <v>5967</v>
      </c>
      <c r="CC47" s="438">
        <v>5997</v>
      </c>
      <c r="CD47" s="438">
        <v>5951</v>
      </c>
      <c r="CE47" s="438">
        <v>5941</v>
      </c>
      <c r="CF47" s="438">
        <v>5883</v>
      </c>
      <c r="CG47" s="434">
        <v>5791</v>
      </c>
      <c r="CH47" s="434">
        <v>5723</v>
      </c>
      <c r="CI47" s="435">
        <v>5713</v>
      </c>
      <c r="CJ47" s="433">
        <v>5694</v>
      </c>
      <c r="CK47" s="434">
        <v>5677</v>
      </c>
      <c r="CL47" s="434">
        <v>5618</v>
      </c>
      <c r="CM47" s="434">
        <v>5609</v>
      </c>
      <c r="CN47" s="434">
        <v>5573</v>
      </c>
      <c r="CO47" s="434">
        <v>5580</v>
      </c>
      <c r="CP47" s="434">
        <v>5599</v>
      </c>
      <c r="CQ47" s="434">
        <v>5606</v>
      </c>
      <c r="CR47" s="434">
        <v>5707</v>
      </c>
      <c r="CS47" s="434">
        <v>5699</v>
      </c>
      <c r="CT47" s="434">
        <v>5666</v>
      </c>
      <c r="CU47" s="435">
        <v>5653</v>
      </c>
      <c r="CV47" s="433">
        <v>5622</v>
      </c>
      <c r="CW47" s="434">
        <v>5588</v>
      </c>
      <c r="CX47" s="434">
        <v>5552</v>
      </c>
      <c r="CY47" s="434">
        <v>5574</v>
      </c>
      <c r="CZ47" s="434">
        <v>5553</v>
      </c>
      <c r="DA47" s="434">
        <v>5522</v>
      </c>
      <c r="DB47" s="434">
        <v>5519</v>
      </c>
      <c r="DC47" s="434">
        <v>5471</v>
      </c>
      <c r="DD47" s="434">
        <v>5479</v>
      </c>
      <c r="DE47" s="434">
        <v>5458</v>
      </c>
      <c r="DF47" s="434">
        <v>5481</v>
      </c>
      <c r="DG47" s="435">
        <v>5433</v>
      </c>
      <c r="DH47" s="433">
        <v>5427</v>
      </c>
      <c r="DI47" s="434">
        <v>5436</v>
      </c>
      <c r="DJ47" s="434">
        <v>5486</v>
      </c>
      <c r="DK47" s="434">
        <v>5459</v>
      </c>
      <c r="DL47" s="434">
        <v>5385</v>
      </c>
      <c r="DM47" s="434">
        <v>5360</v>
      </c>
      <c r="DN47" s="434">
        <v>5314</v>
      </c>
      <c r="DO47" s="434">
        <v>5277</v>
      </c>
      <c r="DP47" s="434">
        <v>5348</v>
      </c>
      <c r="DQ47" s="434">
        <v>5370</v>
      </c>
      <c r="DR47" s="434">
        <v>5413</v>
      </c>
      <c r="DS47" s="437">
        <v>5402</v>
      </c>
      <c r="DT47" s="433">
        <v>5445</v>
      </c>
      <c r="DU47" s="434">
        <v>5567</v>
      </c>
      <c r="DV47" s="434">
        <v>5709</v>
      </c>
      <c r="DW47" s="434">
        <v>5810</v>
      </c>
      <c r="DX47" s="434">
        <v>5894</v>
      </c>
      <c r="DY47" s="434">
        <v>5933</v>
      </c>
      <c r="DZ47" s="434">
        <v>5958</v>
      </c>
      <c r="EA47" s="434">
        <v>5906</v>
      </c>
      <c r="EB47" s="434">
        <v>5910</v>
      </c>
      <c r="EC47" s="434">
        <v>5911</v>
      </c>
      <c r="ED47" s="434">
        <v>5909</v>
      </c>
      <c r="EE47" s="437">
        <v>5908</v>
      </c>
      <c r="EF47" s="433">
        <v>5916</v>
      </c>
      <c r="EG47" s="434">
        <v>5950</v>
      </c>
      <c r="EH47" s="434">
        <v>5899</v>
      </c>
      <c r="EI47" s="434">
        <v>5899</v>
      </c>
      <c r="EJ47" s="434">
        <v>5893</v>
      </c>
      <c r="EK47" s="434">
        <v>5872</v>
      </c>
      <c r="EL47" s="434">
        <v>5928</v>
      </c>
      <c r="EM47" s="434">
        <v>5992</v>
      </c>
      <c r="EN47" s="434">
        <v>5995</v>
      </c>
      <c r="EO47" s="799">
        <v>5995</v>
      </c>
      <c r="EP47" s="799">
        <v>6008</v>
      </c>
      <c r="EQ47" s="799">
        <f>'1. Población_Afiliada_Regimen'!D47</f>
        <v>6009</v>
      </c>
      <c r="ER47" s="118">
        <f t="shared" si="2"/>
        <v>1</v>
      </c>
      <c r="ES47" s="98">
        <f t="shared" si="3"/>
        <v>1.6869095816464237E-2</v>
      </c>
      <c r="ET47" s="118">
        <f t="shared" si="4"/>
        <v>101</v>
      </c>
      <c r="EU47" s="98">
        <f t="shared" si="5"/>
        <v>1.7095463777928235</v>
      </c>
    </row>
    <row r="48" spans="1:161" ht="15" outlineLevel="2">
      <c r="A48" s="421">
        <v>125</v>
      </c>
      <c r="B48" s="55" t="s">
        <v>336</v>
      </c>
      <c r="C48" s="392" t="s">
        <v>342</v>
      </c>
      <c r="D48" s="433">
        <v>6822</v>
      </c>
      <c r="E48" s="434">
        <v>6819</v>
      </c>
      <c r="F48" s="434">
        <v>6810</v>
      </c>
      <c r="G48" s="434">
        <v>6632</v>
      </c>
      <c r="H48" s="434">
        <v>6626</v>
      </c>
      <c r="I48" s="434">
        <v>6657</v>
      </c>
      <c r="J48" s="434">
        <v>6651</v>
      </c>
      <c r="K48" s="434">
        <v>6649</v>
      </c>
      <c r="L48" s="434">
        <v>6586</v>
      </c>
      <c r="M48" s="434">
        <v>6609</v>
      </c>
      <c r="N48" s="434">
        <v>6655</v>
      </c>
      <c r="O48" s="435">
        <v>6725</v>
      </c>
      <c r="P48" s="433">
        <v>6715</v>
      </c>
      <c r="Q48" s="434">
        <v>6733</v>
      </c>
      <c r="R48" s="436">
        <v>6731</v>
      </c>
      <c r="S48" s="434">
        <v>5383</v>
      </c>
      <c r="T48" s="434">
        <v>6676</v>
      </c>
      <c r="U48" s="434">
        <v>6787</v>
      </c>
      <c r="V48" s="434">
        <v>1706</v>
      </c>
      <c r="W48" s="434">
        <v>1893</v>
      </c>
      <c r="X48" s="434">
        <v>2013</v>
      </c>
      <c r="Y48" s="434">
        <v>6770</v>
      </c>
      <c r="Z48" s="434">
        <v>6821</v>
      </c>
      <c r="AA48" s="435">
        <v>6781</v>
      </c>
      <c r="AB48" s="433">
        <v>6794</v>
      </c>
      <c r="AC48" s="434">
        <v>6834</v>
      </c>
      <c r="AD48" s="434">
        <v>6786</v>
      </c>
      <c r="AE48" s="434">
        <v>6761</v>
      </c>
      <c r="AF48" s="434">
        <v>6779</v>
      </c>
      <c r="AG48" s="434">
        <v>6779</v>
      </c>
      <c r="AH48" s="434">
        <v>6785</v>
      </c>
      <c r="AI48" s="434">
        <v>6767</v>
      </c>
      <c r="AJ48" s="434">
        <v>6753</v>
      </c>
      <c r="AK48" s="434">
        <v>6787</v>
      </c>
      <c r="AL48" s="434">
        <v>6722</v>
      </c>
      <c r="AM48" s="435">
        <v>6737</v>
      </c>
      <c r="AN48" s="433">
        <v>6717</v>
      </c>
      <c r="AO48" s="434">
        <v>6686</v>
      </c>
      <c r="AP48" s="434">
        <v>6660</v>
      </c>
      <c r="AQ48" s="434">
        <v>6625</v>
      </c>
      <c r="AR48" s="434">
        <v>6669</v>
      </c>
      <c r="AS48" s="434">
        <v>6677</v>
      </c>
      <c r="AT48" s="434">
        <v>6692</v>
      </c>
      <c r="AU48" s="434">
        <v>6686</v>
      </c>
      <c r="AV48" s="434">
        <v>6666</v>
      </c>
      <c r="AW48" s="434">
        <v>6703</v>
      </c>
      <c r="AX48" s="434">
        <v>6709</v>
      </c>
      <c r="AY48" s="435">
        <v>6752</v>
      </c>
      <c r="AZ48" s="433">
        <v>6796</v>
      </c>
      <c r="BA48" s="434">
        <v>6767</v>
      </c>
      <c r="BB48" s="434">
        <v>6733</v>
      </c>
      <c r="BC48" s="434">
        <v>6756</v>
      </c>
      <c r="BD48" s="434">
        <v>6738</v>
      </c>
      <c r="BE48" s="434">
        <v>6706</v>
      </c>
      <c r="BF48" s="434">
        <v>6701</v>
      </c>
      <c r="BG48" s="434">
        <v>6637</v>
      </c>
      <c r="BH48" s="434">
        <v>6629</v>
      </c>
      <c r="BI48" s="434">
        <v>6580</v>
      </c>
      <c r="BJ48" s="434">
        <v>6614</v>
      </c>
      <c r="BK48" s="435">
        <v>6662</v>
      </c>
      <c r="BL48" s="433">
        <v>6687</v>
      </c>
      <c r="BM48" s="438">
        <v>6707</v>
      </c>
      <c r="BN48" s="438">
        <v>6660</v>
      </c>
      <c r="BO48" s="438">
        <v>6637</v>
      </c>
      <c r="BP48" s="438">
        <v>6637</v>
      </c>
      <c r="BQ48" s="438">
        <v>6640</v>
      </c>
      <c r="BR48" s="438">
        <v>6588</v>
      </c>
      <c r="BS48" s="438">
        <v>6544</v>
      </c>
      <c r="BT48" s="438">
        <v>6556</v>
      </c>
      <c r="BU48" s="438">
        <v>6559</v>
      </c>
      <c r="BV48" s="438">
        <v>6583</v>
      </c>
      <c r="BW48" s="435">
        <v>6622</v>
      </c>
      <c r="BX48" s="433">
        <v>6660</v>
      </c>
      <c r="BY48" s="438">
        <v>6642</v>
      </c>
      <c r="BZ48" s="438">
        <v>6625</v>
      </c>
      <c r="CA48" s="438">
        <v>6577</v>
      </c>
      <c r="CB48" s="438">
        <v>6536</v>
      </c>
      <c r="CC48" s="438">
        <v>6539</v>
      </c>
      <c r="CD48" s="438">
        <v>6541</v>
      </c>
      <c r="CE48" s="438">
        <v>6568</v>
      </c>
      <c r="CF48" s="438">
        <v>6539</v>
      </c>
      <c r="CG48" s="434">
        <v>6550</v>
      </c>
      <c r="CH48" s="434">
        <v>6576</v>
      </c>
      <c r="CI48" s="435">
        <v>6555</v>
      </c>
      <c r="CJ48" s="433">
        <v>6541</v>
      </c>
      <c r="CK48" s="434">
        <v>6575</v>
      </c>
      <c r="CL48" s="434">
        <v>6568</v>
      </c>
      <c r="CM48" s="434">
        <v>6581</v>
      </c>
      <c r="CN48" s="434">
        <v>6584</v>
      </c>
      <c r="CO48" s="434">
        <v>6598</v>
      </c>
      <c r="CP48" s="434">
        <v>6616</v>
      </c>
      <c r="CQ48" s="434">
        <v>6621</v>
      </c>
      <c r="CR48" s="434">
        <v>6606</v>
      </c>
      <c r="CS48" s="434">
        <v>6629</v>
      </c>
      <c r="CT48" s="434">
        <v>6630</v>
      </c>
      <c r="CU48" s="435">
        <v>6669</v>
      </c>
      <c r="CV48" s="433">
        <v>6670</v>
      </c>
      <c r="CW48" s="434">
        <v>6625</v>
      </c>
      <c r="CX48" s="434">
        <v>6610</v>
      </c>
      <c r="CY48" s="434">
        <v>6611</v>
      </c>
      <c r="CZ48" s="434">
        <v>6614</v>
      </c>
      <c r="DA48" s="434">
        <v>6616</v>
      </c>
      <c r="DB48" s="434">
        <v>6611</v>
      </c>
      <c r="DC48" s="434">
        <v>6588</v>
      </c>
      <c r="DD48" s="434">
        <v>6539</v>
      </c>
      <c r="DE48" s="434">
        <v>6509</v>
      </c>
      <c r="DF48" s="434">
        <v>6545</v>
      </c>
      <c r="DG48" s="435">
        <v>6558</v>
      </c>
      <c r="DH48" s="433">
        <v>6559</v>
      </c>
      <c r="DI48" s="434">
        <v>6525</v>
      </c>
      <c r="DJ48" s="434">
        <v>6500</v>
      </c>
      <c r="DK48" s="434">
        <v>6508</v>
      </c>
      <c r="DL48" s="434">
        <v>6511</v>
      </c>
      <c r="DM48" s="434">
        <v>6497</v>
      </c>
      <c r="DN48" s="434">
        <v>6460</v>
      </c>
      <c r="DO48" s="434">
        <v>6456</v>
      </c>
      <c r="DP48" s="434">
        <v>6477</v>
      </c>
      <c r="DQ48" s="434">
        <v>6456</v>
      </c>
      <c r="DR48" s="434">
        <v>6449</v>
      </c>
      <c r="DS48" s="437">
        <v>6495</v>
      </c>
      <c r="DT48" s="433">
        <v>6542</v>
      </c>
      <c r="DU48" s="434">
        <v>6579</v>
      </c>
      <c r="DV48" s="434">
        <v>6536</v>
      </c>
      <c r="DW48" s="434">
        <v>6506</v>
      </c>
      <c r="DX48" s="434">
        <v>6496</v>
      </c>
      <c r="DY48" s="434">
        <v>6502</v>
      </c>
      <c r="DZ48" s="434">
        <v>6541</v>
      </c>
      <c r="EA48" s="434">
        <v>6503</v>
      </c>
      <c r="EB48" s="434">
        <v>6537</v>
      </c>
      <c r="EC48" s="434">
        <v>6556</v>
      </c>
      <c r="ED48" s="434">
        <v>6572</v>
      </c>
      <c r="EE48" s="437">
        <v>6604</v>
      </c>
      <c r="EF48" s="433">
        <v>6673</v>
      </c>
      <c r="EG48" s="434">
        <v>6747</v>
      </c>
      <c r="EH48" s="434">
        <v>6749</v>
      </c>
      <c r="EI48" s="434">
        <v>6750</v>
      </c>
      <c r="EJ48" s="434">
        <v>6759</v>
      </c>
      <c r="EK48" s="434">
        <v>6740</v>
      </c>
      <c r="EL48" s="434">
        <v>6780</v>
      </c>
      <c r="EM48" s="434">
        <v>6825</v>
      </c>
      <c r="EN48" s="434">
        <v>6820</v>
      </c>
      <c r="EO48" s="799">
        <v>6845</v>
      </c>
      <c r="EP48" s="799">
        <v>6857</v>
      </c>
      <c r="EQ48" s="799">
        <f>'1. Población_Afiliada_Regimen'!D48</f>
        <v>6867</v>
      </c>
      <c r="ER48" s="118">
        <f t="shared" si="2"/>
        <v>10</v>
      </c>
      <c r="ES48" s="98">
        <f t="shared" si="3"/>
        <v>0.14749262536873156</v>
      </c>
      <c r="ET48" s="118">
        <f t="shared" si="4"/>
        <v>263</v>
      </c>
      <c r="EU48" s="98">
        <f t="shared" si="5"/>
        <v>3.9824348879466989</v>
      </c>
    </row>
    <row r="49" spans="1:151" ht="15" outlineLevel="2">
      <c r="A49" s="421">
        <v>138</v>
      </c>
      <c r="B49" s="55" t="s">
        <v>336</v>
      </c>
      <c r="C49" s="392" t="s">
        <v>343</v>
      </c>
      <c r="D49" s="433">
        <v>12059</v>
      </c>
      <c r="E49" s="434">
        <v>12275</v>
      </c>
      <c r="F49" s="434">
        <v>12276</v>
      </c>
      <c r="G49" s="434">
        <v>12178</v>
      </c>
      <c r="H49" s="434">
        <v>12119</v>
      </c>
      <c r="I49" s="434">
        <v>12280</v>
      </c>
      <c r="J49" s="434">
        <v>12119</v>
      </c>
      <c r="K49" s="434">
        <v>12164</v>
      </c>
      <c r="L49" s="434">
        <v>12153</v>
      </c>
      <c r="M49" s="434">
        <v>12168</v>
      </c>
      <c r="N49" s="434">
        <v>12157</v>
      </c>
      <c r="O49" s="435">
        <v>12192</v>
      </c>
      <c r="P49" s="433">
        <v>12568</v>
      </c>
      <c r="Q49" s="434">
        <v>12622</v>
      </c>
      <c r="R49" s="436">
        <v>12996</v>
      </c>
      <c r="S49" s="434">
        <v>13065</v>
      </c>
      <c r="T49" s="434">
        <v>12833</v>
      </c>
      <c r="U49" s="434">
        <v>12817</v>
      </c>
      <c r="V49" s="434">
        <v>12828</v>
      </c>
      <c r="W49" s="434">
        <v>12808</v>
      </c>
      <c r="X49" s="434">
        <v>12827</v>
      </c>
      <c r="Y49" s="434">
        <v>12888</v>
      </c>
      <c r="Z49" s="434">
        <v>12879</v>
      </c>
      <c r="AA49" s="435">
        <v>12832</v>
      </c>
      <c r="AB49" s="433">
        <v>12778</v>
      </c>
      <c r="AC49" s="434">
        <v>12896</v>
      </c>
      <c r="AD49" s="434">
        <v>12915</v>
      </c>
      <c r="AE49" s="434">
        <v>12929</v>
      </c>
      <c r="AF49" s="434">
        <v>13015</v>
      </c>
      <c r="AG49" s="434">
        <v>12768</v>
      </c>
      <c r="AH49" s="434">
        <v>12721</v>
      </c>
      <c r="AI49" s="434">
        <v>12676</v>
      </c>
      <c r="AJ49" s="434">
        <v>12565</v>
      </c>
      <c r="AK49" s="434">
        <v>12670</v>
      </c>
      <c r="AL49" s="434">
        <v>12336</v>
      </c>
      <c r="AM49" s="435">
        <v>12401</v>
      </c>
      <c r="AN49" s="433">
        <v>12375</v>
      </c>
      <c r="AO49" s="434">
        <v>12318</v>
      </c>
      <c r="AP49" s="434">
        <v>12318</v>
      </c>
      <c r="AQ49" s="434">
        <v>12197</v>
      </c>
      <c r="AR49" s="434">
        <v>12463</v>
      </c>
      <c r="AS49" s="434">
        <v>12427</v>
      </c>
      <c r="AT49" s="434">
        <v>12444</v>
      </c>
      <c r="AU49" s="434">
        <v>12442</v>
      </c>
      <c r="AV49" s="434">
        <v>12305</v>
      </c>
      <c r="AW49" s="434">
        <v>12307</v>
      </c>
      <c r="AX49" s="434">
        <v>12289</v>
      </c>
      <c r="AY49" s="435">
        <v>12288</v>
      </c>
      <c r="AZ49" s="433">
        <v>12324</v>
      </c>
      <c r="BA49" s="434">
        <v>12440</v>
      </c>
      <c r="BB49" s="434">
        <v>12394</v>
      </c>
      <c r="BC49" s="434">
        <v>12397</v>
      </c>
      <c r="BD49" s="434">
        <v>12410</v>
      </c>
      <c r="BE49" s="434">
        <v>12304</v>
      </c>
      <c r="BF49" s="434">
        <v>12248</v>
      </c>
      <c r="BG49" s="434">
        <v>12123</v>
      </c>
      <c r="BH49" s="434">
        <v>12148</v>
      </c>
      <c r="BI49" s="434">
        <v>12048</v>
      </c>
      <c r="BJ49" s="434">
        <v>12061</v>
      </c>
      <c r="BK49" s="435">
        <v>12139</v>
      </c>
      <c r="BL49" s="433">
        <v>12136</v>
      </c>
      <c r="BM49" s="438">
        <v>12207</v>
      </c>
      <c r="BN49" s="438">
        <v>12158</v>
      </c>
      <c r="BO49" s="438">
        <v>12102</v>
      </c>
      <c r="BP49" s="438">
        <v>12117</v>
      </c>
      <c r="BQ49" s="438">
        <v>12027</v>
      </c>
      <c r="BR49" s="438">
        <v>11725</v>
      </c>
      <c r="BS49" s="438">
        <v>11590</v>
      </c>
      <c r="BT49" s="438">
        <v>11518</v>
      </c>
      <c r="BU49" s="438">
        <v>11480</v>
      </c>
      <c r="BV49" s="438">
        <v>11491</v>
      </c>
      <c r="BW49" s="435">
        <v>11574</v>
      </c>
      <c r="BX49" s="433">
        <v>11582</v>
      </c>
      <c r="BY49" s="438">
        <v>11512</v>
      </c>
      <c r="BZ49" s="438">
        <v>11457</v>
      </c>
      <c r="CA49" s="438">
        <v>11363</v>
      </c>
      <c r="CB49" s="438">
        <v>11329</v>
      </c>
      <c r="CC49" s="438">
        <v>11238</v>
      </c>
      <c r="CD49" s="438">
        <v>11219</v>
      </c>
      <c r="CE49" s="438">
        <v>11269</v>
      </c>
      <c r="CF49" s="438">
        <v>11676</v>
      </c>
      <c r="CG49" s="434">
        <v>11585</v>
      </c>
      <c r="CH49" s="434">
        <v>11585</v>
      </c>
      <c r="CI49" s="435">
        <v>11564</v>
      </c>
      <c r="CJ49" s="433">
        <v>11512</v>
      </c>
      <c r="CK49" s="434">
        <v>11546</v>
      </c>
      <c r="CL49" s="434">
        <v>11511</v>
      </c>
      <c r="CM49" s="434">
        <v>11496</v>
      </c>
      <c r="CN49" s="434">
        <v>11522</v>
      </c>
      <c r="CO49" s="434">
        <v>11590</v>
      </c>
      <c r="CP49" s="434">
        <v>11673</v>
      </c>
      <c r="CQ49" s="434">
        <v>11717</v>
      </c>
      <c r="CR49" s="434">
        <v>11696</v>
      </c>
      <c r="CS49" s="434">
        <v>11790</v>
      </c>
      <c r="CT49" s="434">
        <v>11844</v>
      </c>
      <c r="CU49" s="435">
        <v>11861</v>
      </c>
      <c r="CV49" s="433">
        <v>11844</v>
      </c>
      <c r="CW49" s="434">
        <v>11790</v>
      </c>
      <c r="CX49" s="434">
        <v>11717</v>
      </c>
      <c r="CY49" s="434">
        <v>11585</v>
      </c>
      <c r="CZ49" s="434">
        <v>11675</v>
      </c>
      <c r="DA49" s="434">
        <v>11571</v>
      </c>
      <c r="DB49" s="434">
        <v>11544</v>
      </c>
      <c r="DC49" s="434">
        <v>11398</v>
      </c>
      <c r="DD49" s="434">
        <v>11500</v>
      </c>
      <c r="DE49" s="434">
        <v>11439</v>
      </c>
      <c r="DF49" s="434">
        <v>11397</v>
      </c>
      <c r="DG49" s="435">
        <v>11361</v>
      </c>
      <c r="DH49" s="433">
        <v>11304</v>
      </c>
      <c r="DI49" s="434">
        <v>11279</v>
      </c>
      <c r="DJ49" s="434">
        <v>11230</v>
      </c>
      <c r="DK49" s="434">
        <v>11149</v>
      </c>
      <c r="DL49" s="434">
        <v>11039</v>
      </c>
      <c r="DM49" s="434">
        <v>10941</v>
      </c>
      <c r="DN49" s="434">
        <v>10848</v>
      </c>
      <c r="DO49" s="434">
        <v>10815</v>
      </c>
      <c r="DP49" s="434">
        <v>10829</v>
      </c>
      <c r="DQ49" s="434">
        <v>10767</v>
      </c>
      <c r="DR49" s="434">
        <v>10731</v>
      </c>
      <c r="DS49" s="437">
        <v>10832</v>
      </c>
      <c r="DT49" s="433">
        <v>10856</v>
      </c>
      <c r="DU49" s="434">
        <v>10902</v>
      </c>
      <c r="DV49" s="434">
        <v>10933</v>
      </c>
      <c r="DW49" s="434">
        <v>10931</v>
      </c>
      <c r="DX49" s="434">
        <v>11135</v>
      </c>
      <c r="DY49" s="434">
        <v>11191</v>
      </c>
      <c r="DZ49" s="434">
        <v>11163</v>
      </c>
      <c r="EA49" s="434">
        <v>11027</v>
      </c>
      <c r="EB49" s="434">
        <v>11045</v>
      </c>
      <c r="EC49" s="434">
        <v>10995</v>
      </c>
      <c r="ED49" s="434">
        <v>10961</v>
      </c>
      <c r="EE49" s="437">
        <v>10926</v>
      </c>
      <c r="EF49" s="433">
        <v>10963</v>
      </c>
      <c r="EG49" s="434">
        <v>10971</v>
      </c>
      <c r="EH49" s="434">
        <v>10937</v>
      </c>
      <c r="EI49" s="434">
        <v>10885</v>
      </c>
      <c r="EJ49" s="434">
        <v>10841</v>
      </c>
      <c r="EK49" s="434">
        <v>10859</v>
      </c>
      <c r="EL49" s="434">
        <v>10863</v>
      </c>
      <c r="EM49" s="434">
        <v>10859</v>
      </c>
      <c r="EN49" s="434">
        <v>10895</v>
      </c>
      <c r="EO49" s="799">
        <v>10843</v>
      </c>
      <c r="EP49" s="799">
        <v>10872</v>
      </c>
      <c r="EQ49" s="799">
        <f>'1. Población_Afiliada_Regimen'!D49</f>
        <v>10830</v>
      </c>
      <c r="ER49" s="118">
        <f t="shared" si="2"/>
        <v>-42</v>
      </c>
      <c r="ES49" s="98">
        <f t="shared" si="3"/>
        <v>-0.38663352665009665</v>
      </c>
      <c r="ET49" s="118">
        <f t="shared" si="4"/>
        <v>-96</v>
      </c>
      <c r="EU49" s="98">
        <f t="shared" si="5"/>
        <v>-0.87863811092806154</v>
      </c>
    </row>
    <row r="50" spans="1:151" ht="15" outlineLevel="2">
      <c r="A50" s="421">
        <v>234</v>
      </c>
      <c r="B50" s="55" t="s">
        <v>336</v>
      </c>
      <c r="C50" s="392" t="s">
        <v>344</v>
      </c>
      <c r="D50" s="433">
        <v>15401</v>
      </c>
      <c r="E50" s="434">
        <v>15412</v>
      </c>
      <c r="F50" s="434">
        <v>15388</v>
      </c>
      <c r="G50" s="434">
        <v>15280</v>
      </c>
      <c r="H50" s="434">
        <v>15236</v>
      </c>
      <c r="I50" s="434">
        <v>15344</v>
      </c>
      <c r="J50" s="434">
        <v>15300</v>
      </c>
      <c r="K50" s="434">
        <v>15283</v>
      </c>
      <c r="L50" s="434">
        <v>15333</v>
      </c>
      <c r="M50" s="434">
        <v>15504</v>
      </c>
      <c r="N50" s="434">
        <v>15501</v>
      </c>
      <c r="O50" s="435">
        <v>16138</v>
      </c>
      <c r="P50" s="433">
        <v>16196</v>
      </c>
      <c r="Q50" s="434">
        <v>16152</v>
      </c>
      <c r="R50" s="436">
        <v>16254</v>
      </c>
      <c r="S50" s="434">
        <v>16607</v>
      </c>
      <c r="T50" s="434">
        <v>16644</v>
      </c>
      <c r="U50" s="434">
        <v>16894</v>
      </c>
      <c r="V50" s="434">
        <v>17106</v>
      </c>
      <c r="W50" s="434">
        <v>17085</v>
      </c>
      <c r="X50" s="434">
        <v>17294</v>
      </c>
      <c r="Y50" s="434">
        <v>17510</v>
      </c>
      <c r="Z50" s="434">
        <v>17536</v>
      </c>
      <c r="AA50" s="435">
        <v>17651</v>
      </c>
      <c r="AB50" s="433">
        <v>17711</v>
      </c>
      <c r="AC50" s="434">
        <v>17675</v>
      </c>
      <c r="AD50" s="434">
        <v>17760</v>
      </c>
      <c r="AE50" s="434">
        <v>17913</v>
      </c>
      <c r="AF50" s="434">
        <v>17999</v>
      </c>
      <c r="AG50" s="434">
        <v>18038</v>
      </c>
      <c r="AH50" s="434">
        <v>18044</v>
      </c>
      <c r="AI50" s="434">
        <v>18059</v>
      </c>
      <c r="AJ50" s="434">
        <v>18269</v>
      </c>
      <c r="AK50" s="434">
        <v>18312</v>
      </c>
      <c r="AL50" s="434">
        <v>18300</v>
      </c>
      <c r="AM50" s="435">
        <v>18241</v>
      </c>
      <c r="AN50" s="433">
        <v>18231</v>
      </c>
      <c r="AO50" s="434">
        <v>18270</v>
      </c>
      <c r="AP50" s="434">
        <v>18424</v>
      </c>
      <c r="AQ50" s="434">
        <v>18482</v>
      </c>
      <c r="AR50" s="434">
        <v>18558</v>
      </c>
      <c r="AS50" s="434">
        <v>18642</v>
      </c>
      <c r="AT50" s="434">
        <v>18641</v>
      </c>
      <c r="AU50" s="434">
        <v>18617</v>
      </c>
      <c r="AV50" s="434">
        <v>18646</v>
      </c>
      <c r="AW50" s="434">
        <v>18678</v>
      </c>
      <c r="AX50" s="434">
        <v>18684</v>
      </c>
      <c r="AY50" s="435">
        <v>18758</v>
      </c>
      <c r="AZ50" s="433">
        <v>18715</v>
      </c>
      <c r="BA50" s="434">
        <v>18738</v>
      </c>
      <c r="BB50" s="434">
        <v>18788</v>
      </c>
      <c r="BC50" s="434">
        <v>18872</v>
      </c>
      <c r="BD50" s="434">
        <v>18796</v>
      </c>
      <c r="BE50" s="434">
        <v>18871</v>
      </c>
      <c r="BF50" s="434">
        <v>18919</v>
      </c>
      <c r="BG50" s="434">
        <v>18804</v>
      </c>
      <c r="BH50" s="434">
        <v>18726</v>
      </c>
      <c r="BI50" s="434">
        <v>18671</v>
      </c>
      <c r="BJ50" s="434">
        <v>18852</v>
      </c>
      <c r="BK50" s="435">
        <v>19043</v>
      </c>
      <c r="BL50" s="433">
        <v>19154</v>
      </c>
      <c r="BM50" s="438">
        <v>19252</v>
      </c>
      <c r="BN50" s="438">
        <v>19328</v>
      </c>
      <c r="BO50" s="438">
        <v>19317</v>
      </c>
      <c r="BP50" s="438">
        <v>19301</v>
      </c>
      <c r="BQ50" s="438">
        <v>19337</v>
      </c>
      <c r="BR50" s="438">
        <v>19330</v>
      </c>
      <c r="BS50" s="438">
        <v>19333</v>
      </c>
      <c r="BT50" s="438">
        <v>19399</v>
      </c>
      <c r="BU50" s="438">
        <v>19388</v>
      </c>
      <c r="BV50" s="438">
        <v>19370</v>
      </c>
      <c r="BW50" s="435">
        <v>19326</v>
      </c>
      <c r="BX50" s="433">
        <v>19334</v>
      </c>
      <c r="BY50" s="438">
        <v>19283</v>
      </c>
      <c r="BZ50" s="438">
        <v>19281</v>
      </c>
      <c r="CA50" s="438">
        <v>19254</v>
      </c>
      <c r="CB50" s="438">
        <v>19269</v>
      </c>
      <c r="CC50" s="438">
        <v>19036</v>
      </c>
      <c r="CD50" s="438">
        <v>19120</v>
      </c>
      <c r="CE50" s="438">
        <v>19158</v>
      </c>
      <c r="CF50" s="438">
        <v>19157</v>
      </c>
      <c r="CG50" s="434">
        <v>19169</v>
      </c>
      <c r="CH50" s="434">
        <v>19132</v>
      </c>
      <c r="CI50" s="435">
        <v>19111</v>
      </c>
      <c r="CJ50" s="433">
        <v>19105</v>
      </c>
      <c r="CK50" s="434">
        <v>19180</v>
      </c>
      <c r="CL50" s="434">
        <v>19214</v>
      </c>
      <c r="CM50" s="434">
        <v>19206</v>
      </c>
      <c r="CN50" s="434">
        <v>19233</v>
      </c>
      <c r="CO50" s="434">
        <v>19333</v>
      </c>
      <c r="CP50" s="434">
        <v>19393</v>
      </c>
      <c r="CQ50" s="434">
        <v>19528</v>
      </c>
      <c r="CR50" s="434">
        <v>19579</v>
      </c>
      <c r="CS50" s="434">
        <v>19532</v>
      </c>
      <c r="CT50" s="434">
        <v>19681</v>
      </c>
      <c r="CU50" s="435">
        <v>19819</v>
      </c>
      <c r="CV50" s="433">
        <v>19851</v>
      </c>
      <c r="CW50" s="434">
        <v>19989</v>
      </c>
      <c r="CX50" s="434">
        <v>19993</v>
      </c>
      <c r="CY50" s="434">
        <v>20020</v>
      </c>
      <c r="CZ50" s="434">
        <v>19998</v>
      </c>
      <c r="DA50" s="434">
        <v>20020</v>
      </c>
      <c r="DB50" s="434">
        <v>19991</v>
      </c>
      <c r="DC50" s="434">
        <v>20027</v>
      </c>
      <c r="DD50" s="434">
        <v>20101</v>
      </c>
      <c r="DE50" s="434">
        <v>20058</v>
      </c>
      <c r="DF50" s="434">
        <v>20134</v>
      </c>
      <c r="DG50" s="435">
        <v>20148</v>
      </c>
      <c r="DH50" s="433">
        <v>20138</v>
      </c>
      <c r="DI50" s="434">
        <v>20146</v>
      </c>
      <c r="DJ50" s="434">
        <v>20109</v>
      </c>
      <c r="DK50" s="434">
        <v>20066</v>
      </c>
      <c r="DL50" s="434">
        <v>20039</v>
      </c>
      <c r="DM50" s="434">
        <v>20000</v>
      </c>
      <c r="DN50" s="434">
        <v>19969</v>
      </c>
      <c r="DO50" s="434">
        <v>19982</v>
      </c>
      <c r="DP50" s="434">
        <v>19947</v>
      </c>
      <c r="DQ50" s="434">
        <v>19899</v>
      </c>
      <c r="DR50" s="434">
        <v>19926</v>
      </c>
      <c r="DS50" s="437">
        <v>19846</v>
      </c>
      <c r="DT50" s="433">
        <v>19855</v>
      </c>
      <c r="DU50" s="434">
        <v>19995</v>
      </c>
      <c r="DV50" s="434">
        <v>19874</v>
      </c>
      <c r="DW50" s="434">
        <v>19805</v>
      </c>
      <c r="DX50" s="434">
        <v>19918</v>
      </c>
      <c r="DY50" s="434">
        <v>19921</v>
      </c>
      <c r="DZ50" s="434">
        <v>19904</v>
      </c>
      <c r="EA50" s="434">
        <v>19792</v>
      </c>
      <c r="EB50" s="434">
        <v>19851</v>
      </c>
      <c r="EC50" s="434">
        <v>19846</v>
      </c>
      <c r="ED50" s="434">
        <v>19791</v>
      </c>
      <c r="EE50" s="437">
        <v>19732</v>
      </c>
      <c r="EF50" s="433">
        <v>19768</v>
      </c>
      <c r="EG50" s="434">
        <v>19828</v>
      </c>
      <c r="EH50" s="434">
        <v>19799</v>
      </c>
      <c r="EI50" s="434">
        <v>19787</v>
      </c>
      <c r="EJ50" s="434">
        <v>19763</v>
      </c>
      <c r="EK50" s="434">
        <v>19736</v>
      </c>
      <c r="EL50" s="434">
        <v>19732</v>
      </c>
      <c r="EM50" s="434">
        <v>19780</v>
      </c>
      <c r="EN50" s="434">
        <v>19856</v>
      </c>
      <c r="EO50" s="799">
        <v>19871</v>
      </c>
      <c r="EP50" s="799">
        <v>19855</v>
      </c>
      <c r="EQ50" s="799">
        <f>'1. Población_Afiliada_Regimen'!D50</f>
        <v>19961</v>
      </c>
      <c r="ER50" s="118">
        <f t="shared" si="2"/>
        <v>106</v>
      </c>
      <c r="ES50" s="98">
        <f t="shared" si="3"/>
        <v>0.53719845935536181</v>
      </c>
      <c r="ET50" s="118">
        <f t="shared" si="4"/>
        <v>229</v>
      </c>
      <c r="EU50" s="98">
        <f t="shared" si="5"/>
        <v>1.1605513886073382</v>
      </c>
    </row>
    <row r="51" spans="1:151" ht="15" outlineLevel="2">
      <c r="A51" s="421">
        <v>240</v>
      </c>
      <c r="B51" s="55" t="s">
        <v>336</v>
      </c>
      <c r="C51" s="392" t="s">
        <v>345</v>
      </c>
      <c r="D51" s="433">
        <v>9035</v>
      </c>
      <c r="E51" s="434">
        <v>9044</v>
      </c>
      <c r="F51" s="434">
        <v>8973</v>
      </c>
      <c r="G51" s="434">
        <v>8935</v>
      </c>
      <c r="H51" s="434">
        <v>8920</v>
      </c>
      <c r="I51" s="434">
        <v>8937</v>
      </c>
      <c r="J51" s="434">
        <v>8640</v>
      </c>
      <c r="K51" s="434">
        <v>8908</v>
      </c>
      <c r="L51" s="434">
        <v>8629</v>
      </c>
      <c r="M51" s="434">
        <v>8588</v>
      </c>
      <c r="N51" s="434">
        <v>8542</v>
      </c>
      <c r="O51" s="435">
        <v>8560</v>
      </c>
      <c r="P51" s="433">
        <v>8529</v>
      </c>
      <c r="Q51" s="434">
        <v>8506</v>
      </c>
      <c r="R51" s="436">
        <v>8507</v>
      </c>
      <c r="S51" s="434">
        <v>8471</v>
      </c>
      <c r="T51" s="434">
        <v>8499</v>
      </c>
      <c r="U51" s="434">
        <v>8481</v>
      </c>
      <c r="V51" s="434">
        <v>8518</v>
      </c>
      <c r="W51" s="434">
        <v>8542</v>
      </c>
      <c r="X51" s="434">
        <v>8673</v>
      </c>
      <c r="Y51" s="434">
        <v>8801</v>
      </c>
      <c r="Z51" s="434">
        <v>8747</v>
      </c>
      <c r="AA51" s="435">
        <v>8666</v>
      </c>
      <c r="AB51" s="433">
        <v>8707</v>
      </c>
      <c r="AC51" s="434">
        <v>8760</v>
      </c>
      <c r="AD51" s="434">
        <v>8774</v>
      </c>
      <c r="AE51" s="434">
        <v>8753</v>
      </c>
      <c r="AF51" s="434">
        <v>8817</v>
      </c>
      <c r="AG51" s="434">
        <v>8708</v>
      </c>
      <c r="AH51" s="434">
        <v>8681</v>
      </c>
      <c r="AI51" s="434">
        <v>8648</v>
      </c>
      <c r="AJ51" s="434">
        <v>8589</v>
      </c>
      <c r="AK51" s="434">
        <v>8652</v>
      </c>
      <c r="AL51" s="434">
        <v>8579</v>
      </c>
      <c r="AM51" s="435">
        <v>8602</v>
      </c>
      <c r="AN51" s="433">
        <v>8555</v>
      </c>
      <c r="AO51" s="434">
        <v>8521</v>
      </c>
      <c r="AP51" s="434">
        <v>8486</v>
      </c>
      <c r="AQ51" s="434">
        <v>8447</v>
      </c>
      <c r="AR51" s="434">
        <v>8575</v>
      </c>
      <c r="AS51" s="434">
        <v>8557</v>
      </c>
      <c r="AT51" s="434">
        <v>8585</v>
      </c>
      <c r="AU51" s="434">
        <v>8597</v>
      </c>
      <c r="AV51" s="434">
        <v>8514</v>
      </c>
      <c r="AW51" s="434">
        <v>8510</v>
      </c>
      <c r="AX51" s="434">
        <v>8505</v>
      </c>
      <c r="AY51" s="435">
        <v>8515</v>
      </c>
      <c r="AZ51" s="433">
        <v>8492</v>
      </c>
      <c r="BA51" s="434">
        <v>8512</v>
      </c>
      <c r="BB51" s="434">
        <v>8489</v>
      </c>
      <c r="BC51" s="434">
        <v>8461</v>
      </c>
      <c r="BD51" s="434">
        <v>8423</v>
      </c>
      <c r="BE51" s="434">
        <v>8322</v>
      </c>
      <c r="BF51" s="434">
        <v>8314</v>
      </c>
      <c r="BG51" s="434">
        <v>8193</v>
      </c>
      <c r="BH51" s="434">
        <v>8239</v>
      </c>
      <c r="BI51" s="434">
        <v>8167</v>
      </c>
      <c r="BJ51" s="434">
        <v>8168</v>
      </c>
      <c r="BK51" s="435">
        <v>8215</v>
      </c>
      <c r="BL51" s="433">
        <v>8148</v>
      </c>
      <c r="BM51" s="438">
        <v>8187</v>
      </c>
      <c r="BN51" s="438">
        <v>8127</v>
      </c>
      <c r="BO51" s="438">
        <v>8092</v>
      </c>
      <c r="BP51" s="438">
        <v>8073</v>
      </c>
      <c r="BQ51" s="438">
        <v>7996</v>
      </c>
      <c r="BR51" s="438">
        <v>7699</v>
      </c>
      <c r="BS51" s="438">
        <v>7619</v>
      </c>
      <c r="BT51" s="438">
        <v>7625</v>
      </c>
      <c r="BU51" s="438">
        <v>7666</v>
      </c>
      <c r="BV51" s="438">
        <v>7710</v>
      </c>
      <c r="BW51" s="435">
        <v>7734</v>
      </c>
      <c r="BX51" s="433">
        <v>7745</v>
      </c>
      <c r="BY51" s="438">
        <v>7688</v>
      </c>
      <c r="BZ51" s="438">
        <v>7636</v>
      </c>
      <c r="CA51" s="438">
        <v>7541</v>
      </c>
      <c r="CB51" s="438">
        <v>7504</v>
      </c>
      <c r="CC51" s="438">
        <v>7448</v>
      </c>
      <c r="CD51" s="438">
        <v>7393</v>
      </c>
      <c r="CE51" s="438">
        <v>7366</v>
      </c>
      <c r="CF51" s="438">
        <v>7341</v>
      </c>
      <c r="CG51" s="434">
        <v>7294</v>
      </c>
      <c r="CH51" s="434">
        <v>7275</v>
      </c>
      <c r="CI51" s="435">
        <v>7235</v>
      </c>
      <c r="CJ51" s="433">
        <v>7208</v>
      </c>
      <c r="CK51" s="434">
        <v>7170</v>
      </c>
      <c r="CL51" s="434">
        <v>7131</v>
      </c>
      <c r="CM51" s="434">
        <v>7110</v>
      </c>
      <c r="CN51" s="434">
        <v>7072</v>
      </c>
      <c r="CO51" s="434">
        <v>7102</v>
      </c>
      <c r="CP51" s="434">
        <v>7137</v>
      </c>
      <c r="CQ51" s="434">
        <v>7171</v>
      </c>
      <c r="CR51" s="434">
        <v>7137</v>
      </c>
      <c r="CS51" s="434">
        <v>7179</v>
      </c>
      <c r="CT51" s="434">
        <v>7218</v>
      </c>
      <c r="CU51" s="435">
        <v>7223</v>
      </c>
      <c r="CV51" s="433">
        <v>7217</v>
      </c>
      <c r="CW51" s="434">
        <v>7182</v>
      </c>
      <c r="CX51" s="434">
        <v>7130</v>
      </c>
      <c r="CY51" s="434">
        <v>7050</v>
      </c>
      <c r="CZ51" s="434">
        <v>7030</v>
      </c>
      <c r="DA51" s="434">
        <v>7049</v>
      </c>
      <c r="DB51" s="434">
        <v>7023</v>
      </c>
      <c r="DC51" s="434">
        <v>6989</v>
      </c>
      <c r="DD51" s="434">
        <v>6947</v>
      </c>
      <c r="DE51" s="434">
        <v>6943</v>
      </c>
      <c r="DF51" s="434">
        <v>6998</v>
      </c>
      <c r="DG51" s="435">
        <v>7013</v>
      </c>
      <c r="DH51" s="433">
        <v>6987</v>
      </c>
      <c r="DI51" s="434">
        <v>6994</v>
      </c>
      <c r="DJ51" s="434">
        <v>6976</v>
      </c>
      <c r="DK51" s="434">
        <v>6944</v>
      </c>
      <c r="DL51" s="434">
        <v>6901</v>
      </c>
      <c r="DM51" s="434">
        <v>6865</v>
      </c>
      <c r="DN51" s="434">
        <v>6791</v>
      </c>
      <c r="DO51" s="434">
        <v>6783</v>
      </c>
      <c r="DP51" s="434">
        <v>6768</v>
      </c>
      <c r="DQ51" s="434">
        <v>6746</v>
      </c>
      <c r="DR51" s="434">
        <v>6711</v>
      </c>
      <c r="DS51" s="437">
        <v>6735</v>
      </c>
      <c r="DT51" s="433">
        <v>6772</v>
      </c>
      <c r="DU51" s="434">
        <v>6842</v>
      </c>
      <c r="DV51" s="434">
        <v>6854</v>
      </c>
      <c r="DW51" s="434">
        <v>6852</v>
      </c>
      <c r="DX51" s="434">
        <v>6965</v>
      </c>
      <c r="DY51" s="434">
        <v>6973</v>
      </c>
      <c r="DZ51" s="434">
        <v>6991</v>
      </c>
      <c r="EA51" s="434">
        <v>6937</v>
      </c>
      <c r="EB51" s="434">
        <v>6999</v>
      </c>
      <c r="EC51" s="434">
        <v>6996</v>
      </c>
      <c r="ED51" s="434">
        <v>6954</v>
      </c>
      <c r="EE51" s="437">
        <v>6903</v>
      </c>
      <c r="EF51" s="433">
        <v>6911</v>
      </c>
      <c r="EG51" s="434">
        <v>6923</v>
      </c>
      <c r="EH51" s="434">
        <v>6873</v>
      </c>
      <c r="EI51" s="434">
        <v>6880</v>
      </c>
      <c r="EJ51" s="434">
        <v>6872</v>
      </c>
      <c r="EK51" s="434">
        <v>6845</v>
      </c>
      <c r="EL51" s="434">
        <v>6835</v>
      </c>
      <c r="EM51" s="434">
        <v>6843</v>
      </c>
      <c r="EN51" s="434">
        <v>6844</v>
      </c>
      <c r="EO51" s="799">
        <v>6814</v>
      </c>
      <c r="EP51" s="799">
        <v>6800</v>
      </c>
      <c r="EQ51" s="799">
        <f>'1. Población_Afiliada_Regimen'!D51</f>
        <v>6744</v>
      </c>
      <c r="ER51" s="118">
        <f t="shared" si="2"/>
        <v>-56</v>
      </c>
      <c r="ES51" s="98">
        <f t="shared" si="3"/>
        <v>-0.81931236283833209</v>
      </c>
      <c r="ET51" s="118">
        <f t="shared" si="4"/>
        <v>-159</v>
      </c>
      <c r="EU51" s="98">
        <f t="shared" si="5"/>
        <v>-2.3033463711429811</v>
      </c>
    </row>
    <row r="52" spans="1:151" ht="15" outlineLevel="2">
      <c r="A52" s="421">
        <v>284</v>
      </c>
      <c r="B52" s="55" t="s">
        <v>336</v>
      </c>
      <c r="C52" s="392" t="s">
        <v>346</v>
      </c>
      <c r="D52" s="433">
        <v>18432</v>
      </c>
      <c r="E52" s="434">
        <v>18510</v>
      </c>
      <c r="F52" s="434">
        <v>18542</v>
      </c>
      <c r="G52" s="434">
        <v>18502</v>
      </c>
      <c r="H52" s="434">
        <v>18464</v>
      </c>
      <c r="I52" s="434">
        <v>18546</v>
      </c>
      <c r="J52" s="434">
        <v>18119</v>
      </c>
      <c r="K52" s="434">
        <v>18479</v>
      </c>
      <c r="L52" s="434">
        <v>18014</v>
      </c>
      <c r="M52" s="434">
        <v>18070</v>
      </c>
      <c r="N52" s="434">
        <v>17895</v>
      </c>
      <c r="O52" s="435">
        <v>18082</v>
      </c>
      <c r="P52" s="433">
        <v>18103</v>
      </c>
      <c r="Q52" s="434">
        <v>18060</v>
      </c>
      <c r="R52" s="436">
        <v>18065</v>
      </c>
      <c r="S52" s="434">
        <v>18004</v>
      </c>
      <c r="T52" s="434">
        <v>18119</v>
      </c>
      <c r="U52" s="434">
        <v>18341</v>
      </c>
      <c r="V52" s="434">
        <v>18453</v>
      </c>
      <c r="W52" s="434">
        <v>18371</v>
      </c>
      <c r="X52" s="434">
        <v>18331</v>
      </c>
      <c r="Y52" s="434">
        <v>18374</v>
      </c>
      <c r="Z52" s="434">
        <v>18351</v>
      </c>
      <c r="AA52" s="435">
        <v>18476</v>
      </c>
      <c r="AB52" s="433">
        <v>18487</v>
      </c>
      <c r="AC52" s="434">
        <v>18524</v>
      </c>
      <c r="AD52" s="434">
        <v>18576</v>
      </c>
      <c r="AE52" s="434">
        <v>18594</v>
      </c>
      <c r="AF52" s="434">
        <v>18657</v>
      </c>
      <c r="AG52" s="434">
        <v>18639</v>
      </c>
      <c r="AH52" s="434">
        <v>18619</v>
      </c>
      <c r="AI52" s="434">
        <v>18471</v>
      </c>
      <c r="AJ52" s="434">
        <v>18707</v>
      </c>
      <c r="AK52" s="434">
        <v>18822</v>
      </c>
      <c r="AL52" s="434">
        <v>18781</v>
      </c>
      <c r="AM52" s="435">
        <v>18809</v>
      </c>
      <c r="AN52" s="433">
        <v>18753</v>
      </c>
      <c r="AO52" s="434">
        <v>18800</v>
      </c>
      <c r="AP52" s="434">
        <v>18947</v>
      </c>
      <c r="AQ52" s="434">
        <v>18895</v>
      </c>
      <c r="AR52" s="434">
        <v>18906</v>
      </c>
      <c r="AS52" s="434">
        <v>18930</v>
      </c>
      <c r="AT52" s="434">
        <v>18971</v>
      </c>
      <c r="AU52" s="434">
        <v>18904</v>
      </c>
      <c r="AV52" s="434">
        <v>18887</v>
      </c>
      <c r="AW52" s="434">
        <v>18902</v>
      </c>
      <c r="AX52" s="434">
        <v>18973</v>
      </c>
      <c r="AY52" s="435">
        <v>19038</v>
      </c>
      <c r="AZ52" s="433">
        <v>18984</v>
      </c>
      <c r="BA52" s="434">
        <v>18986</v>
      </c>
      <c r="BB52" s="434">
        <v>19151</v>
      </c>
      <c r="BC52" s="434">
        <v>19111</v>
      </c>
      <c r="BD52" s="434">
        <v>19089</v>
      </c>
      <c r="BE52" s="434">
        <v>19043</v>
      </c>
      <c r="BF52" s="434">
        <v>19079</v>
      </c>
      <c r="BG52" s="434">
        <v>18995</v>
      </c>
      <c r="BH52" s="434">
        <v>18940</v>
      </c>
      <c r="BI52" s="434">
        <v>19007</v>
      </c>
      <c r="BJ52" s="434">
        <v>19142</v>
      </c>
      <c r="BK52" s="435">
        <v>19284</v>
      </c>
      <c r="BL52" s="433">
        <v>19278</v>
      </c>
      <c r="BM52" s="438">
        <v>19364</v>
      </c>
      <c r="BN52" s="438">
        <v>19425</v>
      </c>
      <c r="BO52" s="438">
        <v>19410</v>
      </c>
      <c r="BP52" s="438">
        <v>19376</v>
      </c>
      <c r="BQ52" s="438">
        <v>19336</v>
      </c>
      <c r="BR52" s="438">
        <v>19290</v>
      </c>
      <c r="BS52" s="438">
        <v>19227</v>
      </c>
      <c r="BT52" s="438">
        <v>19277</v>
      </c>
      <c r="BU52" s="438">
        <v>19256</v>
      </c>
      <c r="BV52" s="438">
        <v>19210</v>
      </c>
      <c r="BW52" s="435">
        <v>19140</v>
      </c>
      <c r="BX52" s="433">
        <v>19194</v>
      </c>
      <c r="BY52" s="438">
        <v>19193</v>
      </c>
      <c r="BZ52" s="438">
        <v>19189</v>
      </c>
      <c r="CA52" s="438">
        <v>19165</v>
      </c>
      <c r="CB52" s="438">
        <v>19110</v>
      </c>
      <c r="CC52" s="438">
        <v>18807</v>
      </c>
      <c r="CD52" s="438">
        <v>18748</v>
      </c>
      <c r="CE52" s="438">
        <v>18771</v>
      </c>
      <c r="CF52" s="438">
        <v>18819</v>
      </c>
      <c r="CG52" s="434">
        <v>18814</v>
      </c>
      <c r="CH52" s="434">
        <v>18768</v>
      </c>
      <c r="CI52" s="435">
        <v>18694</v>
      </c>
      <c r="CJ52" s="433">
        <v>18639</v>
      </c>
      <c r="CK52" s="434">
        <v>18724</v>
      </c>
      <c r="CL52" s="434">
        <v>18725</v>
      </c>
      <c r="CM52" s="434">
        <v>18704</v>
      </c>
      <c r="CN52" s="434">
        <v>18700</v>
      </c>
      <c r="CO52" s="434">
        <v>18702</v>
      </c>
      <c r="CP52" s="434">
        <v>18697</v>
      </c>
      <c r="CQ52" s="434">
        <v>18776</v>
      </c>
      <c r="CR52" s="434">
        <v>18748</v>
      </c>
      <c r="CS52" s="434">
        <v>18727</v>
      </c>
      <c r="CT52" s="434">
        <v>18749</v>
      </c>
      <c r="CU52" s="435">
        <v>18758</v>
      </c>
      <c r="CV52" s="433">
        <v>18800</v>
      </c>
      <c r="CW52" s="434">
        <v>18868</v>
      </c>
      <c r="CX52" s="434">
        <v>18886</v>
      </c>
      <c r="CY52" s="434">
        <v>18855</v>
      </c>
      <c r="CZ52" s="434">
        <v>18801</v>
      </c>
      <c r="DA52" s="434">
        <v>18808</v>
      </c>
      <c r="DB52" s="434">
        <v>18773</v>
      </c>
      <c r="DC52" s="434">
        <v>18756</v>
      </c>
      <c r="DD52" s="434">
        <v>18789</v>
      </c>
      <c r="DE52" s="434">
        <v>18799</v>
      </c>
      <c r="DF52" s="434">
        <v>18833</v>
      </c>
      <c r="DG52" s="435">
        <v>18565</v>
      </c>
      <c r="DH52" s="433">
        <v>18615</v>
      </c>
      <c r="DI52" s="434">
        <v>18673</v>
      </c>
      <c r="DJ52" s="434">
        <v>18703</v>
      </c>
      <c r="DK52" s="434">
        <v>18650</v>
      </c>
      <c r="DL52" s="434">
        <v>18572</v>
      </c>
      <c r="DM52" s="434">
        <v>18521</v>
      </c>
      <c r="DN52" s="434">
        <v>18485</v>
      </c>
      <c r="DO52" s="434">
        <v>18460</v>
      </c>
      <c r="DP52" s="434">
        <v>18471</v>
      </c>
      <c r="DQ52" s="434">
        <v>18410</v>
      </c>
      <c r="DR52" s="434">
        <v>18429</v>
      </c>
      <c r="DS52" s="437">
        <v>18471</v>
      </c>
      <c r="DT52" s="433">
        <v>18442</v>
      </c>
      <c r="DU52" s="434">
        <v>18515</v>
      </c>
      <c r="DV52" s="434">
        <v>18544</v>
      </c>
      <c r="DW52" s="434">
        <v>18504</v>
      </c>
      <c r="DX52" s="434">
        <v>18660</v>
      </c>
      <c r="DY52" s="434">
        <v>18664</v>
      </c>
      <c r="DZ52" s="434">
        <v>18630</v>
      </c>
      <c r="EA52" s="434">
        <v>18156</v>
      </c>
      <c r="EB52" s="434">
        <v>18489</v>
      </c>
      <c r="EC52" s="434">
        <v>18373</v>
      </c>
      <c r="ED52" s="434">
        <v>18318</v>
      </c>
      <c r="EE52" s="437">
        <v>18223</v>
      </c>
      <c r="EF52" s="433">
        <v>18281</v>
      </c>
      <c r="EG52" s="434">
        <v>18406</v>
      </c>
      <c r="EH52" s="434">
        <v>18343</v>
      </c>
      <c r="EI52" s="434">
        <v>18312</v>
      </c>
      <c r="EJ52" s="434">
        <v>18350</v>
      </c>
      <c r="EK52" s="434">
        <v>18320</v>
      </c>
      <c r="EL52" s="434">
        <v>18318</v>
      </c>
      <c r="EM52" s="434">
        <v>18334</v>
      </c>
      <c r="EN52" s="434">
        <v>18460</v>
      </c>
      <c r="EO52" s="799">
        <v>18403</v>
      </c>
      <c r="EP52" s="799">
        <v>18381</v>
      </c>
      <c r="EQ52" s="799">
        <f>'1. Población_Afiliada_Regimen'!D52</f>
        <v>18391</v>
      </c>
      <c r="ER52" s="118">
        <f t="shared" si="2"/>
        <v>10</v>
      </c>
      <c r="ES52" s="98">
        <f t="shared" si="3"/>
        <v>5.4591112566874107E-2</v>
      </c>
      <c r="ET52" s="118">
        <f t="shared" si="4"/>
        <v>168</v>
      </c>
      <c r="EU52" s="98">
        <f t="shared" si="5"/>
        <v>0.92191186961532134</v>
      </c>
    </row>
    <row r="53" spans="1:151" ht="15" outlineLevel="2">
      <c r="A53" s="421">
        <v>306</v>
      </c>
      <c r="B53" s="55" t="s">
        <v>336</v>
      </c>
      <c r="C53" s="392" t="s">
        <v>347</v>
      </c>
      <c r="D53" s="433">
        <v>3023</v>
      </c>
      <c r="E53" s="434">
        <v>3036</v>
      </c>
      <c r="F53" s="434">
        <v>3020</v>
      </c>
      <c r="G53" s="434">
        <v>3013</v>
      </c>
      <c r="H53" s="434">
        <v>2991</v>
      </c>
      <c r="I53" s="434">
        <v>3002</v>
      </c>
      <c r="J53" s="434">
        <v>2968</v>
      </c>
      <c r="K53" s="434">
        <v>3001</v>
      </c>
      <c r="L53" s="434">
        <v>2945</v>
      </c>
      <c r="M53" s="434">
        <v>2949</v>
      </c>
      <c r="N53" s="434">
        <v>2988</v>
      </c>
      <c r="O53" s="435">
        <v>3045</v>
      </c>
      <c r="P53" s="433">
        <v>3048</v>
      </c>
      <c r="Q53" s="434">
        <v>3054</v>
      </c>
      <c r="R53" s="436">
        <v>3032</v>
      </c>
      <c r="S53" s="434">
        <v>3073</v>
      </c>
      <c r="T53" s="434">
        <v>3086</v>
      </c>
      <c r="U53" s="434">
        <v>3128</v>
      </c>
      <c r="V53" s="434">
        <v>3142</v>
      </c>
      <c r="W53" s="434">
        <v>3150</v>
      </c>
      <c r="X53" s="434">
        <v>3189</v>
      </c>
      <c r="Y53" s="434">
        <v>3229</v>
      </c>
      <c r="Z53" s="434">
        <v>3186</v>
      </c>
      <c r="AA53" s="435">
        <v>3167</v>
      </c>
      <c r="AB53" s="433">
        <v>3182</v>
      </c>
      <c r="AC53" s="434">
        <v>3202</v>
      </c>
      <c r="AD53" s="434">
        <v>3233</v>
      </c>
      <c r="AE53" s="434">
        <v>3220</v>
      </c>
      <c r="AF53" s="434">
        <v>3250</v>
      </c>
      <c r="AG53" s="434">
        <v>3249</v>
      </c>
      <c r="AH53" s="434">
        <v>3275</v>
      </c>
      <c r="AI53" s="434">
        <v>3332</v>
      </c>
      <c r="AJ53" s="434">
        <v>3292</v>
      </c>
      <c r="AK53" s="434">
        <v>3281</v>
      </c>
      <c r="AL53" s="434">
        <v>3248</v>
      </c>
      <c r="AM53" s="435">
        <v>3237</v>
      </c>
      <c r="AN53" s="433">
        <v>3263</v>
      </c>
      <c r="AO53" s="434">
        <v>3322</v>
      </c>
      <c r="AP53" s="434">
        <v>3331</v>
      </c>
      <c r="AQ53" s="434">
        <v>3353</v>
      </c>
      <c r="AR53" s="434">
        <v>3296</v>
      </c>
      <c r="AS53" s="434">
        <v>3327</v>
      </c>
      <c r="AT53" s="434">
        <v>3310</v>
      </c>
      <c r="AU53" s="434">
        <v>3335</v>
      </c>
      <c r="AV53" s="434">
        <v>3346</v>
      </c>
      <c r="AW53" s="434">
        <v>3362</v>
      </c>
      <c r="AX53" s="434">
        <v>3329</v>
      </c>
      <c r="AY53" s="435">
        <v>3387</v>
      </c>
      <c r="AZ53" s="433">
        <v>3384</v>
      </c>
      <c r="BA53" s="434">
        <v>3406</v>
      </c>
      <c r="BB53" s="434">
        <v>3430</v>
      </c>
      <c r="BC53" s="434">
        <v>3420</v>
      </c>
      <c r="BD53" s="434">
        <v>3444</v>
      </c>
      <c r="BE53" s="434">
        <v>3413</v>
      </c>
      <c r="BF53" s="434">
        <v>3405</v>
      </c>
      <c r="BG53" s="434">
        <v>3382</v>
      </c>
      <c r="BH53" s="434">
        <v>3380</v>
      </c>
      <c r="BI53" s="434">
        <v>3326</v>
      </c>
      <c r="BJ53" s="434">
        <v>3333</v>
      </c>
      <c r="BK53" s="435">
        <v>3341</v>
      </c>
      <c r="BL53" s="433">
        <v>3330</v>
      </c>
      <c r="BM53" s="438">
        <v>3359</v>
      </c>
      <c r="BN53" s="438">
        <v>3356</v>
      </c>
      <c r="BO53" s="438">
        <v>3335</v>
      </c>
      <c r="BP53" s="438">
        <v>3364</v>
      </c>
      <c r="BQ53" s="438">
        <v>3381</v>
      </c>
      <c r="BR53" s="438">
        <v>3391</v>
      </c>
      <c r="BS53" s="438">
        <v>3352</v>
      </c>
      <c r="BT53" s="438">
        <v>3334</v>
      </c>
      <c r="BU53" s="438">
        <v>3338</v>
      </c>
      <c r="BV53" s="438">
        <v>3356</v>
      </c>
      <c r="BW53" s="435">
        <v>3433</v>
      </c>
      <c r="BX53" s="433">
        <v>3447</v>
      </c>
      <c r="BY53" s="438">
        <v>3414</v>
      </c>
      <c r="BZ53" s="438">
        <v>3436</v>
      </c>
      <c r="CA53" s="438">
        <v>3447</v>
      </c>
      <c r="CB53" s="438">
        <v>3463</v>
      </c>
      <c r="CC53" s="438">
        <v>3499</v>
      </c>
      <c r="CD53" s="438">
        <v>3513</v>
      </c>
      <c r="CE53" s="438">
        <v>3523</v>
      </c>
      <c r="CF53" s="438">
        <v>3534</v>
      </c>
      <c r="CG53" s="434">
        <v>3493</v>
      </c>
      <c r="CH53" s="434">
        <v>3496</v>
      </c>
      <c r="CI53" s="435">
        <v>3489</v>
      </c>
      <c r="CJ53" s="433">
        <v>3499</v>
      </c>
      <c r="CK53" s="434">
        <v>3499</v>
      </c>
      <c r="CL53" s="434">
        <v>3480</v>
      </c>
      <c r="CM53" s="434">
        <v>3472</v>
      </c>
      <c r="CN53" s="434">
        <v>3481</v>
      </c>
      <c r="CO53" s="434">
        <v>3459</v>
      </c>
      <c r="CP53" s="434">
        <v>3507</v>
      </c>
      <c r="CQ53" s="434">
        <v>3496</v>
      </c>
      <c r="CR53" s="434">
        <v>3496</v>
      </c>
      <c r="CS53" s="434">
        <v>3513</v>
      </c>
      <c r="CT53" s="434">
        <v>3507</v>
      </c>
      <c r="CU53" s="435">
        <v>3491</v>
      </c>
      <c r="CV53" s="433">
        <v>3513</v>
      </c>
      <c r="CW53" s="434">
        <v>3528</v>
      </c>
      <c r="CX53" s="434">
        <v>3530</v>
      </c>
      <c r="CY53" s="434">
        <v>3539</v>
      </c>
      <c r="CZ53" s="434">
        <v>3528</v>
      </c>
      <c r="DA53" s="434">
        <v>3473</v>
      </c>
      <c r="DB53" s="434">
        <v>3470</v>
      </c>
      <c r="DC53" s="434">
        <v>3477</v>
      </c>
      <c r="DD53" s="434">
        <v>3497</v>
      </c>
      <c r="DE53" s="434">
        <v>3460</v>
      </c>
      <c r="DF53" s="434">
        <v>3451</v>
      </c>
      <c r="DG53" s="435">
        <v>3445</v>
      </c>
      <c r="DH53" s="433">
        <v>3460</v>
      </c>
      <c r="DI53" s="434">
        <v>3461</v>
      </c>
      <c r="DJ53" s="434">
        <v>3448</v>
      </c>
      <c r="DK53" s="434">
        <v>3447</v>
      </c>
      <c r="DL53" s="434">
        <v>3418</v>
      </c>
      <c r="DM53" s="434">
        <v>3433</v>
      </c>
      <c r="DN53" s="434">
        <v>3442</v>
      </c>
      <c r="DO53" s="434">
        <v>3460</v>
      </c>
      <c r="DP53" s="434">
        <v>3461</v>
      </c>
      <c r="DQ53" s="434">
        <v>3480</v>
      </c>
      <c r="DR53" s="434">
        <v>3470</v>
      </c>
      <c r="DS53" s="437">
        <v>3444</v>
      </c>
      <c r="DT53" s="433">
        <v>3475</v>
      </c>
      <c r="DU53" s="434">
        <v>3486</v>
      </c>
      <c r="DV53" s="434">
        <v>3509</v>
      </c>
      <c r="DW53" s="434">
        <v>3535</v>
      </c>
      <c r="DX53" s="434">
        <v>3594</v>
      </c>
      <c r="DY53" s="434">
        <v>3640</v>
      </c>
      <c r="DZ53" s="434">
        <v>3671</v>
      </c>
      <c r="EA53" s="434">
        <v>3628</v>
      </c>
      <c r="EB53" s="434">
        <v>3620</v>
      </c>
      <c r="EC53" s="434">
        <v>3603</v>
      </c>
      <c r="ED53" s="434">
        <v>3590</v>
      </c>
      <c r="EE53" s="437">
        <v>3566</v>
      </c>
      <c r="EF53" s="433">
        <v>3591</v>
      </c>
      <c r="EG53" s="434">
        <v>3586</v>
      </c>
      <c r="EH53" s="434">
        <v>3560</v>
      </c>
      <c r="EI53" s="434">
        <v>3562</v>
      </c>
      <c r="EJ53" s="434">
        <v>3574</v>
      </c>
      <c r="EK53" s="434">
        <v>3576</v>
      </c>
      <c r="EL53" s="434">
        <v>3566</v>
      </c>
      <c r="EM53" s="434">
        <v>3554</v>
      </c>
      <c r="EN53" s="434">
        <v>3557</v>
      </c>
      <c r="EO53" s="799">
        <v>3553</v>
      </c>
      <c r="EP53" s="799">
        <v>3674</v>
      </c>
      <c r="EQ53" s="799">
        <f>'1. Población_Afiliada_Regimen'!D53</f>
        <v>3686</v>
      </c>
      <c r="ER53" s="118">
        <f t="shared" si="2"/>
        <v>12</v>
      </c>
      <c r="ES53" s="98">
        <f t="shared" si="3"/>
        <v>0.33651149747616377</v>
      </c>
      <c r="ET53" s="118">
        <f t="shared" si="4"/>
        <v>120</v>
      </c>
      <c r="EU53" s="98">
        <f t="shared" si="5"/>
        <v>3.3651149747616378</v>
      </c>
    </row>
    <row r="54" spans="1:151" ht="15" outlineLevel="2">
      <c r="A54" s="421">
        <v>347</v>
      </c>
      <c r="B54" s="55" t="s">
        <v>336</v>
      </c>
      <c r="C54" s="392" t="s">
        <v>348</v>
      </c>
      <c r="D54" s="433">
        <v>4603</v>
      </c>
      <c r="E54" s="434">
        <v>4581</v>
      </c>
      <c r="F54" s="434">
        <v>4627</v>
      </c>
      <c r="G54" s="434">
        <v>4545</v>
      </c>
      <c r="H54" s="434">
        <v>4523</v>
      </c>
      <c r="I54" s="434">
        <v>4528</v>
      </c>
      <c r="J54" s="434">
        <v>4561</v>
      </c>
      <c r="K54" s="434">
        <v>4467</v>
      </c>
      <c r="L54" s="434">
        <v>4666</v>
      </c>
      <c r="M54" s="434">
        <v>4674</v>
      </c>
      <c r="N54" s="434">
        <v>4657</v>
      </c>
      <c r="O54" s="435">
        <v>4686</v>
      </c>
      <c r="P54" s="433">
        <v>4674</v>
      </c>
      <c r="Q54" s="434">
        <v>4702</v>
      </c>
      <c r="R54" s="436">
        <v>4690</v>
      </c>
      <c r="S54" s="434">
        <v>4676</v>
      </c>
      <c r="T54" s="434">
        <v>4682</v>
      </c>
      <c r="U54" s="434">
        <v>4689</v>
      </c>
      <c r="V54" s="434">
        <v>4631</v>
      </c>
      <c r="W54" s="434">
        <v>4597</v>
      </c>
      <c r="X54" s="434">
        <v>4551</v>
      </c>
      <c r="Y54" s="434">
        <v>4575</v>
      </c>
      <c r="Z54" s="434">
        <v>4578</v>
      </c>
      <c r="AA54" s="435">
        <v>4517</v>
      </c>
      <c r="AB54" s="433">
        <v>4548</v>
      </c>
      <c r="AC54" s="434">
        <v>4601</v>
      </c>
      <c r="AD54" s="434">
        <v>4553</v>
      </c>
      <c r="AE54" s="434">
        <v>4548</v>
      </c>
      <c r="AF54" s="434">
        <v>4513</v>
      </c>
      <c r="AG54" s="434">
        <v>4342</v>
      </c>
      <c r="AH54" s="434">
        <v>4382</v>
      </c>
      <c r="AI54" s="434">
        <v>4403</v>
      </c>
      <c r="AJ54" s="434">
        <v>4423</v>
      </c>
      <c r="AK54" s="434">
        <v>4481</v>
      </c>
      <c r="AL54" s="434">
        <v>4488</v>
      </c>
      <c r="AM54" s="435">
        <v>4525</v>
      </c>
      <c r="AN54" s="433">
        <v>4480</v>
      </c>
      <c r="AO54" s="434">
        <v>4445</v>
      </c>
      <c r="AP54" s="434">
        <v>4428</v>
      </c>
      <c r="AQ54" s="434">
        <v>4401</v>
      </c>
      <c r="AR54" s="434">
        <v>4444</v>
      </c>
      <c r="AS54" s="434">
        <v>4460</v>
      </c>
      <c r="AT54" s="434">
        <v>4464</v>
      </c>
      <c r="AU54" s="434">
        <v>4447</v>
      </c>
      <c r="AV54" s="434">
        <v>4434</v>
      </c>
      <c r="AW54" s="434">
        <v>4381</v>
      </c>
      <c r="AX54" s="434">
        <v>4348</v>
      </c>
      <c r="AY54" s="435">
        <v>4359</v>
      </c>
      <c r="AZ54" s="433">
        <v>4337</v>
      </c>
      <c r="BA54" s="434">
        <v>4351</v>
      </c>
      <c r="BB54" s="434">
        <v>4310</v>
      </c>
      <c r="BC54" s="434">
        <v>4182</v>
      </c>
      <c r="BD54" s="434">
        <v>4313</v>
      </c>
      <c r="BE54" s="434">
        <v>4256</v>
      </c>
      <c r="BF54" s="434">
        <v>4230</v>
      </c>
      <c r="BG54" s="434">
        <v>4161</v>
      </c>
      <c r="BH54" s="434">
        <v>4121</v>
      </c>
      <c r="BI54" s="434">
        <v>4037</v>
      </c>
      <c r="BJ54" s="434">
        <v>4045</v>
      </c>
      <c r="BK54" s="435">
        <v>4067</v>
      </c>
      <c r="BL54" s="433">
        <v>4054</v>
      </c>
      <c r="BM54" s="438">
        <v>4077</v>
      </c>
      <c r="BN54" s="438">
        <v>4041</v>
      </c>
      <c r="BO54" s="438">
        <v>4047</v>
      </c>
      <c r="BP54" s="438">
        <v>4038</v>
      </c>
      <c r="BQ54" s="438">
        <v>4006</v>
      </c>
      <c r="BR54" s="438">
        <v>3893</v>
      </c>
      <c r="BS54" s="438">
        <v>3873</v>
      </c>
      <c r="BT54" s="438">
        <v>3851</v>
      </c>
      <c r="BU54" s="438">
        <v>3855</v>
      </c>
      <c r="BV54" s="438">
        <v>3892</v>
      </c>
      <c r="BW54" s="435">
        <v>3882</v>
      </c>
      <c r="BX54" s="433">
        <v>3886</v>
      </c>
      <c r="BY54" s="438">
        <v>3826</v>
      </c>
      <c r="BZ54" s="438">
        <v>3795</v>
      </c>
      <c r="CA54" s="438">
        <v>3766</v>
      </c>
      <c r="CB54" s="438">
        <v>3711</v>
      </c>
      <c r="CC54" s="438">
        <v>3684</v>
      </c>
      <c r="CD54" s="438">
        <v>3670</v>
      </c>
      <c r="CE54" s="438">
        <v>3660</v>
      </c>
      <c r="CF54" s="438">
        <v>3641</v>
      </c>
      <c r="CG54" s="434">
        <v>3633</v>
      </c>
      <c r="CH54" s="434">
        <v>3614</v>
      </c>
      <c r="CI54" s="435">
        <v>3620</v>
      </c>
      <c r="CJ54" s="433">
        <v>3614</v>
      </c>
      <c r="CK54" s="434">
        <v>3609</v>
      </c>
      <c r="CL54" s="434">
        <v>3594</v>
      </c>
      <c r="CM54" s="434">
        <v>3586</v>
      </c>
      <c r="CN54" s="434">
        <v>3581</v>
      </c>
      <c r="CO54" s="434">
        <v>3606</v>
      </c>
      <c r="CP54" s="434">
        <v>3665</v>
      </c>
      <c r="CQ54" s="434">
        <v>3664</v>
      </c>
      <c r="CR54" s="434">
        <v>3628</v>
      </c>
      <c r="CS54" s="434">
        <v>3663</v>
      </c>
      <c r="CT54" s="434">
        <v>3682</v>
      </c>
      <c r="CU54" s="435">
        <v>3686</v>
      </c>
      <c r="CV54" s="433">
        <v>3688</v>
      </c>
      <c r="CW54" s="434">
        <v>3647</v>
      </c>
      <c r="CX54" s="434">
        <v>3600</v>
      </c>
      <c r="CY54" s="434">
        <v>3566</v>
      </c>
      <c r="CZ54" s="434">
        <v>3539</v>
      </c>
      <c r="DA54" s="434">
        <v>3487</v>
      </c>
      <c r="DB54" s="434">
        <v>3473</v>
      </c>
      <c r="DC54" s="434">
        <v>3438</v>
      </c>
      <c r="DD54" s="434">
        <v>3477</v>
      </c>
      <c r="DE54" s="434">
        <v>3473</v>
      </c>
      <c r="DF54" s="434">
        <v>3449</v>
      </c>
      <c r="DG54" s="435">
        <v>3448</v>
      </c>
      <c r="DH54" s="433">
        <v>3415</v>
      </c>
      <c r="DI54" s="434">
        <v>3461</v>
      </c>
      <c r="DJ54" s="434">
        <v>3424</v>
      </c>
      <c r="DK54" s="434">
        <v>3413</v>
      </c>
      <c r="DL54" s="434">
        <v>3371</v>
      </c>
      <c r="DM54" s="434">
        <v>3351</v>
      </c>
      <c r="DN54" s="434">
        <v>3321</v>
      </c>
      <c r="DO54" s="434">
        <v>3307</v>
      </c>
      <c r="DP54" s="434">
        <v>3309</v>
      </c>
      <c r="DQ54" s="434">
        <v>3307</v>
      </c>
      <c r="DR54" s="434">
        <v>3282</v>
      </c>
      <c r="DS54" s="437">
        <v>3365</v>
      </c>
      <c r="DT54" s="433">
        <v>3402</v>
      </c>
      <c r="DU54" s="434">
        <v>3465</v>
      </c>
      <c r="DV54" s="434">
        <v>3467</v>
      </c>
      <c r="DW54" s="434">
        <v>3436</v>
      </c>
      <c r="DX54" s="434">
        <v>3467</v>
      </c>
      <c r="DY54" s="434">
        <v>3482</v>
      </c>
      <c r="DZ54" s="434">
        <v>3503</v>
      </c>
      <c r="EA54" s="434">
        <v>3453</v>
      </c>
      <c r="EB54" s="434">
        <v>3486</v>
      </c>
      <c r="EC54" s="434">
        <v>3499</v>
      </c>
      <c r="ED54" s="434">
        <v>3503</v>
      </c>
      <c r="EE54" s="437">
        <v>3482</v>
      </c>
      <c r="EF54" s="433">
        <v>3464</v>
      </c>
      <c r="EG54" s="434">
        <v>3455</v>
      </c>
      <c r="EH54" s="434">
        <v>3388</v>
      </c>
      <c r="EI54" s="434">
        <v>3369</v>
      </c>
      <c r="EJ54" s="434">
        <v>3339</v>
      </c>
      <c r="EK54" s="434">
        <v>3337</v>
      </c>
      <c r="EL54" s="434">
        <v>3349</v>
      </c>
      <c r="EM54" s="434">
        <v>3346</v>
      </c>
      <c r="EN54" s="434">
        <v>3321</v>
      </c>
      <c r="EO54" s="799">
        <v>3291</v>
      </c>
      <c r="EP54" s="799">
        <v>3278</v>
      </c>
      <c r="EQ54" s="799">
        <f>'1. Población_Afiliada_Regimen'!D54</f>
        <v>3261</v>
      </c>
      <c r="ER54" s="118">
        <f t="shared" si="2"/>
        <v>-17</v>
      </c>
      <c r="ES54" s="98">
        <f t="shared" si="3"/>
        <v>-0.50761421319796951</v>
      </c>
      <c r="ET54" s="118">
        <f t="shared" si="4"/>
        <v>-221</v>
      </c>
      <c r="EU54" s="98">
        <f t="shared" si="5"/>
        <v>-6.346927053417577</v>
      </c>
    </row>
    <row r="55" spans="1:151" ht="15" outlineLevel="2">
      <c r="A55" s="421">
        <v>411</v>
      </c>
      <c r="B55" s="55" t="s">
        <v>336</v>
      </c>
      <c r="C55" s="392" t="s">
        <v>349</v>
      </c>
      <c r="D55" s="433">
        <v>7082</v>
      </c>
      <c r="E55" s="434">
        <v>7201</v>
      </c>
      <c r="F55" s="434">
        <v>7754</v>
      </c>
      <c r="G55" s="434">
        <v>7744</v>
      </c>
      <c r="H55" s="434">
        <v>7727</v>
      </c>
      <c r="I55" s="434">
        <v>7774</v>
      </c>
      <c r="J55" s="434">
        <v>7662</v>
      </c>
      <c r="K55" s="434">
        <v>7764</v>
      </c>
      <c r="L55" s="434">
        <v>7722</v>
      </c>
      <c r="M55" s="434">
        <v>7732</v>
      </c>
      <c r="N55" s="434">
        <v>7750</v>
      </c>
      <c r="O55" s="435">
        <v>7817</v>
      </c>
      <c r="P55" s="433">
        <v>7852</v>
      </c>
      <c r="Q55" s="434">
        <v>7867</v>
      </c>
      <c r="R55" s="436">
        <v>7904</v>
      </c>
      <c r="S55" s="434">
        <v>7890</v>
      </c>
      <c r="T55" s="434">
        <v>7880</v>
      </c>
      <c r="U55" s="434">
        <v>7895</v>
      </c>
      <c r="V55" s="434">
        <v>7881</v>
      </c>
      <c r="W55" s="434">
        <v>7795</v>
      </c>
      <c r="X55" s="434">
        <v>7820</v>
      </c>
      <c r="Y55" s="434">
        <v>7873</v>
      </c>
      <c r="Z55" s="434">
        <v>7856</v>
      </c>
      <c r="AA55" s="435">
        <v>7818</v>
      </c>
      <c r="AB55" s="433">
        <v>7393</v>
      </c>
      <c r="AC55" s="434">
        <v>7851</v>
      </c>
      <c r="AD55" s="434">
        <v>7849</v>
      </c>
      <c r="AE55" s="434">
        <v>7875</v>
      </c>
      <c r="AF55" s="434">
        <v>7887</v>
      </c>
      <c r="AG55" s="434">
        <v>7898</v>
      </c>
      <c r="AH55" s="434">
        <v>7881</v>
      </c>
      <c r="AI55" s="434">
        <v>7928</v>
      </c>
      <c r="AJ55" s="434">
        <v>7910</v>
      </c>
      <c r="AK55" s="434">
        <v>8014</v>
      </c>
      <c r="AL55" s="434">
        <v>7931</v>
      </c>
      <c r="AM55" s="435">
        <v>7873</v>
      </c>
      <c r="AN55" s="433">
        <v>7857</v>
      </c>
      <c r="AO55" s="434">
        <v>7843</v>
      </c>
      <c r="AP55" s="434">
        <v>7832</v>
      </c>
      <c r="AQ55" s="434">
        <v>7769</v>
      </c>
      <c r="AR55" s="434">
        <v>7811</v>
      </c>
      <c r="AS55" s="434">
        <v>7802</v>
      </c>
      <c r="AT55" s="434">
        <v>7772</v>
      </c>
      <c r="AU55" s="434">
        <v>7791</v>
      </c>
      <c r="AV55" s="434">
        <v>7714</v>
      </c>
      <c r="AW55" s="434">
        <v>7715</v>
      </c>
      <c r="AX55" s="434">
        <v>7673</v>
      </c>
      <c r="AY55" s="435">
        <v>7707</v>
      </c>
      <c r="AZ55" s="433">
        <v>7700</v>
      </c>
      <c r="BA55" s="434">
        <v>7728</v>
      </c>
      <c r="BB55" s="434">
        <v>7713</v>
      </c>
      <c r="BC55" s="434">
        <v>7700</v>
      </c>
      <c r="BD55" s="434">
        <v>7629</v>
      </c>
      <c r="BE55" s="434">
        <v>7499</v>
      </c>
      <c r="BF55" s="434">
        <v>7513</v>
      </c>
      <c r="BG55" s="434">
        <v>7451</v>
      </c>
      <c r="BH55" s="434">
        <v>7457</v>
      </c>
      <c r="BI55" s="434">
        <v>7440</v>
      </c>
      <c r="BJ55" s="434">
        <v>7471</v>
      </c>
      <c r="BK55" s="435">
        <v>7496</v>
      </c>
      <c r="BL55" s="433">
        <v>7485</v>
      </c>
      <c r="BM55" s="438">
        <v>7533</v>
      </c>
      <c r="BN55" s="438">
        <v>7476</v>
      </c>
      <c r="BO55" s="438">
        <v>7459</v>
      </c>
      <c r="BP55" s="438">
        <v>7449</v>
      </c>
      <c r="BQ55" s="438">
        <v>7427</v>
      </c>
      <c r="BR55" s="438">
        <v>7262</v>
      </c>
      <c r="BS55" s="438">
        <v>7274</v>
      </c>
      <c r="BT55" s="438">
        <v>7297</v>
      </c>
      <c r="BU55" s="438">
        <v>7307</v>
      </c>
      <c r="BV55" s="438">
        <v>7304</v>
      </c>
      <c r="BW55" s="435">
        <v>7296</v>
      </c>
      <c r="BX55" s="433">
        <v>7338</v>
      </c>
      <c r="BY55" s="438">
        <v>7290</v>
      </c>
      <c r="BZ55" s="438">
        <v>7264</v>
      </c>
      <c r="CA55" s="438">
        <v>7221</v>
      </c>
      <c r="CB55" s="438">
        <v>7182</v>
      </c>
      <c r="CC55" s="438">
        <v>7175</v>
      </c>
      <c r="CD55" s="438">
        <v>7181</v>
      </c>
      <c r="CE55" s="438">
        <v>7187</v>
      </c>
      <c r="CF55" s="438">
        <v>7182</v>
      </c>
      <c r="CG55" s="434">
        <v>7180</v>
      </c>
      <c r="CH55" s="434">
        <v>7183</v>
      </c>
      <c r="CI55" s="435">
        <v>7180</v>
      </c>
      <c r="CJ55" s="433">
        <v>7130</v>
      </c>
      <c r="CK55" s="434">
        <v>7138</v>
      </c>
      <c r="CL55" s="434">
        <v>7126</v>
      </c>
      <c r="CM55" s="434">
        <v>7101</v>
      </c>
      <c r="CN55" s="434">
        <v>7144</v>
      </c>
      <c r="CO55" s="434">
        <v>7208</v>
      </c>
      <c r="CP55" s="434">
        <v>7287</v>
      </c>
      <c r="CQ55" s="434">
        <v>7319</v>
      </c>
      <c r="CR55" s="434">
        <v>7311</v>
      </c>
      <c r="CS55" s="434">
        <v>7342</v>
      </c>
      <c r="CT55" s="434">
        <v>7388</v>
      </c>
      <c r="CU55" s="435">
        <v>7418</v>
      </c>
      <c r="CV55" s="433">
        <v>7408</v>
      </c>
      <c r="CW55" s="434">
        <v>7401</v>
      </c>
      <c r="CX55" s="434">
        <v>7426</v>
      </c>
      <c r="CY55" s="434">
        <v>7409</v>
      </c>
      <c r="CZ55" s="434">
        <v>7388</v>
      </c>
      <c r="DA55" s="434">
        <v>7385</v>
      </c>
      <c r="DB55" s="434">
        <v>7386</v>
      </c>
      <c r="DC55" s="434">
        <v>7358</v>
      </c>
      <c r="DD55" s="434">
        <v>7354</v>
      </c>
      <c r="DE55" s="434">
        <v>7537</v>
      </c>
      <c r="DF55" s="434">
        <v>7570</v>
      </c>
      <c r="DG55" s="435">
        <v>7547</v>
      </c>
      <c r="DH55" s="433">
        <v>7566</v>
      </c>
      <c r="DI55" s="434">
        <v>7521</v>
      </c>
      <c r="DJ55" s="434">
        <v>7504</v>
      </c>
      <c r="DK55" s="434">
        <v>7487</v>
      </c>
      <c r="DL55" s="434">
        <v>7467</v>
      </c>
      <c r="DM55" s="434">
        <v>7438</v>
      </c>
      <c r="DN55" s="434">
        <v>7398</v>
      </c>
      <c r="DO55" s="434">
        <v>7403</v>
      </c>
      <c r="DP55" s="434">
        <v>7436</v>
      </c>
      <c r="DQ55" s="434">
        <v>7407</v>
      </c>
      <c r="DR55" s="434">
        <v>7357</v>
      </c>
      <c r="DS55" s="437">
        <v>7413</v>
      </c>
      <c r="DT55" s="433">
        <v>7439</v>
      </c>
      <c r="DU55" s="434">
        <v>7514</v>
      </c>
      <c r="DV55" s="434">
        <v>7514</v>
      </c>
      <c r="DW55" s="434">
        <v>7511</v>
      </c>
      <c r="DX55" s="434">
        <v>7561</v>
      </c>
      <c r="DY55" s="434">
        <v>7550</v>
      </c>
      <c r="DZ55" s="434">
        <v>7546</v>
      </c>
      <c r="EA55" s="434">
        <v>7481</v>
      </c>
      <c r="EB55" s="434">
        <v>7498</v>
      </c>
      <c r="EC55" s="434">
        <v>7448</v>
      </c>
      <c r="ED55" s="434">
        <v>7451</v>
      </c>
      <c r="EE55" s="437">
        <v>7453</v>
      </c>
      <c r="EF55" s="433">
        <v>7450</v>
      </c>
      <c r="EG55" s="434">
        <v>7461</v>
      </c>
      <c r="EH55" s="434">
        <v>7437</v>
      </c>
      <c r="EI55" s="434">
        <v>7407</v>
      </c>
      <c r="EJ55" s="434">
        <v>7347</v>
      </c>
      <c r="EK55" s="434">
        <v>7314</v>
      </c>
      <c r="EL55" s="434">
        <v>7310</v>
      </c>
      <c r="EM55" s="434">
        <v>7327</v>
      </c>
      <c r="EN55" s="434">
        <v>7319</v>
      </c>
      <c r="EO55" s="799">
        <v>7316</v>
      </c>
      <c r="EP55" s="799">
        <v>7358</v>
      </c>
      <c r="EQ55" s="799">
        <f>'1. Población_Afiliada_Regimen'!D55</f>
        <v>7373</v>
      </c>
      <c r="ER55" s="118">
        <f t="shared" si="2"/>
        <v>15</v>
      </c>
      <c r="ES55" s="98">
        <f t="shared" si="3"/>
        <v>0.20519835841313269</v>
      </c>
      <c r="ET55" s="118">
        <f t="shared" si="4"/>
        <v>-80</v>
      </c>
      <c r="EU55" s="98">
        <f t="shared" si="5"/>
        <v>-1.0733932644572655</v>
      </c>
    </row>
    <row r="56" spans="1:151" ht="15" outlineLevel="2">
      <c r="A56" s="421">
        <v>501</v>
      </c>
      <c r="B56" s="55" t="s">
        <v>336</v>
      </c>
      <c r="C56" s="392" t="s">
        <v>350</v>
      </c>
      <c r="D56" s="433">
        <v>2264</v>
      </c>
      <c r="E56" s="434">
        <v>2300</v>
      </c>
      <c r="F56" s="434">
        <v>2297</v>
      </c>
      <c r="G56" s="434">
        <v>2289</v>
      </c>
      <c r="H56" s="434">
        <v>2297</v>
      </c>
      <c r="I56" s="434">
        <v>2300</v>
      </c>
      <c r="J56" s="434">
        <v>2206</v>
      </c>
      <c r="K56" s="434">
        <v>2287</v>
      </c>
      <c r="L56" s="434">
        <v>2195</v>
      </c>
      <c r="M56" s="434">
        <v>2194</v>
      </c>
      <c r="N56" s="434">
        <v>2187</v>
      </c>
      <c r="O56" s="435">
        <v>2208</v>
      </c>
      <c r="P56" s="433">
        <v>2203</v>
      </c>
      <c r="Q56" s="434">
        <v>2199</v>
      </c>
      <c r="R56" s="436">
        <v>2186</v>
      </c>
      <c r="S56" s="434">
        <v>2188</v>
      </c>
      <c r="T56" s="434">
        <v>2200</v>
      </c>
      <c r="U56" s="434">
        <v>2172</v>
      </c>
      <c r="V56" s="434">
        <v>2154</v>
      </c>
      <c r="W56" s="434">
        <v>2128</v>
      </c>
      <c r="X56" s="434">
        <v>2183</v>
      </c>
      <c r="Y56" s="434">
        <v>2200</v>
      </c>
      <c r="Z56" s="434">
        <v>2178</v>
      </c>
      <c r="AA56" s="435">
        <v>2152</v>
      </c>
      <c r="AB56" s="433">
        <v>2168</v>
      </c>
      <c r="AC56" s="434">
        <v>2170</v>
      </c>
      <c r="AD56" s="434">
        <v>2145</v>
      </c>
      <c r="AE56" s="434">
        <v>2137</v>
      </c>
      <c r="AF56" s="434">
        <v>2157</v>
      </c>
      <c r="AG56" s="434">
        <v>2113</v>
      </c>
      <c r="AH56" s="434">
        <v>2098</v>
      </c>
      <c r="AI56" s="434">
        <v>2093</v>
      </c>
      <c r="AJ56" s="434">
        <v>2105</v>
      </c>
      <c r="AK56" s="434">
        <v>2130</v>
      </c>
      <c r="AL56" s="434">
        <v>2134</v>
      </c>
      <c r="AM56" s="435">
        <v>2146</v>
      </c>
      <c r="AN56" s="433">
        <v>2141</v>
      </c>
      <c r="AO56" s="434">
        <v>2125</v>
      </c>
      <c r="AP56" s="434">
        <v>2136</v>
      </c>
      <c r="AQ56" s="434">
        <v>2091</v>
      </c>
      <c r="AR56" s="434">
        <v>2116</v>
      </c>
      <c r="AS56" s="434">
        <v>2082</v>
      </c>
      <c r="AT56" s="434">
        <v>2073</v>
      </c>
      <c r="AU56" s="434">
        <v>2056</v>
      </c>
      <c r="AV56" s="434">
        <v>2034</v>
      </c>
      <c r="AW56" s="434">
        <v>2019</v>
      </c>
      <c r="AX56" s="434">
        <v>2027</v>
      </c>
      <c r="AY56" s="435">
        <v>2025</v>
      </c>
      <c r="AZ56" s="433">
        <v>2022</v>
      </c>
      <c r="BA56" s="434">
        <v>2035</v>
      </c>
      <c r="BB56" s="434">
        <v>2027</v>
      </c>
      <c r="BC56" s="434">
        <v>2037</v>
      </c>
      <c r="BD56" s="434">
        <v>2046</v>
      </c>
      <c r="BE56" s="434">
        <v>2008</v>
      </c>
      <c r="BF56" s="434">
        <v>1973</v>
      </c>
      <c r="BG56" s="434">
        <v>1917</v>
      </c>
      <c r="BH56" s="434">
        <v>1913</v>
      </c>
      <c r="BI56" s="434">
        <v>1900</v>
      </c>
      <c r="BJ56" s="434">
        <v>1898</v>
      </c>
      <c r="BK56" s="435">
        <v>1905</v>
      </c>
      <c r="BL56" s="433">
        <v>1896</v>
      </c>
      <c r="BM56" s="438">
        <v>1908</v>
      </c>
      <c r="BN56" s="438">
        <v>1907</v>
      </c>
      <c r="BO56" s="438">
        <v>1923</v>
      </c>
      <c r="BP56" s="438">
        <v>1935</v>
      </c>
      <c r="BQ56" s="438">
        <v>1915</v>
      </c>
      <c r="BR56" s="438">
        <v>1866</v>
      </c>
      <c r="BS56" s="438">
        <v>1839</v>
      </c>
      <c r="BT56" s="438">
        <v>1836</v>
      </c>
      <c r="BU56" s="438">
        <v>1830</v>
      </c>
      <c r="BV56" s="438">
        <v>1830</v>
      </c>
      <c r="BW56" s="435">
        <v>1799</v>
      </c>
      <c r="BX56" s="433">
        <v>1844</v>
      </c>
      <c r="BY56" s="438">
        <v>1824</v>
      </c>
      <c r="BZ56" s="438">
        <v>1814</v>
      </c>
      <c r="CA56" s="438">
        <v>1783</v>
      </c>
      <c r="CB56" s="438">
        <v>1779</v>
      </c>
      <c r="CC56" s="438">
        <v>1776</v>
      </c>
      <c r="CD56" s="438">
        <v>1771</v>
      </c>
      <c r="CE56" s="438">
        <v>1785</v>
      </c>
      <c r="CF56" s="438">
        <v>1779</v>
      </c>
      <c r="CG56" s="434">
        <v>1775</v>
      </c>
      <c r="CH56" s="434">
        <v>1777</v>
      </c>
      <c r="CI56" s="435">
        <v>1767</v>
      </c>
      <c r="CJ56" s="433">
        <v>1766</v>
      </c>
      <c r="CK56" s="434">
        <v>1770</v>
      </c>
      <c r="CL56" s="434">
        <v>1776</v>
      </c>
      <c r="CM56" s="434">
        <v>1765</v>
      </c>
      <c r="CN56" s="434">
        <v>1769</v>
      </c>
      <c r="CO56" s="434">
        <v>1790</v>
      </c>
      <c r="CP56" s="434">
        <v>1792</v>
      </c>
      <c r="CQ56" s="434">
        <v>1784</v>
      </c>
      <c r="CR56" s="434">
        <v>1779</v>
      </c>
      <c r="CS56" s="434">
        <v>1766</v>
      </c>
      <c r="CT56" s="434">
        <v>1780</v>
      </c>
      <c r="CU56" s="435">
        <v>1790</v>
      </c>
      <c r="CV56" s="433">
        <v>1791</v>
      </c>
      <c r="CW56" s="434">
        <v>1769</v>
      </c>
      <c r="CX56" s="434">
        <v>1768</v>
      </c>
      <c r="CY56" s="434">
        <v>1776</v>
      </c>
      <c r="CZ56" s="434">
        <v>1769</v>
      </c>
      <c r="DA56" s="434">
        <v>1751</v>
      </c>
      <c r="DB56" s="434">
        <v>1759</v>
      </c>
      <c r="DC56" s="434">
        <v>1754</v>
      </c>
      <c r="DD56" s="434">
        <v>1748</v>
      </c>
      <c r="DE56" s="434">
        <v>1746</v>
      </c>
      <c r="DF56" s="434">
        <v>1753</v>
      </c>
      <c r="DG56" s="435">
        <v>1756</v>
      </c>
      <c r="DH56" s="433">
        <v>1752</v>
      </c>
      <c r="DI56" s="434">
        <v>1741</v>
      </c>
      <c r="DJ56" s="434">
        <v>1739</v>
      </c>
      <c r="DK56" s="434">
        <v>1734</v>
      </c>
      <c r="DL56" s="434">
        <v>1739</v>
      </c>
      <c r="DM56" s="434">
        <v>1731</v>
      </c>
      <c r="DN56" s="434">
        <v>1718</v>
      </c>
      <c r="DO56" s="434">
        <v>1700</v>
      </c>
      <c r="DP56" s="434">
        <v>1702</v>
      </c>
      <c r="DQ56" s="434">
        <v>1685</v>
      </c>
      <c r="DR56" s="434">
        <v>1678</v>
      </c>
      <c r="DS56" s="437">
        <v>1696</v>
      </c>
      <c r="DT56" s="433">
        <v>1710</v>
      </c>
      <c r="DU56" s="434">
        <v>1743</v>
      </c>
      <c r="DV56" s="434">
        <v>1719</v>
      </c>
      <c r="DW56" s="434">
        <v>1718</v>
      </c>
      <c r="DX56" s="434">
        <v>1743</v>
      </c>
      <c r="DY56" s="434">
        <v>1743</v>
      </c>
      <c r="DZ56" s="434">
        <v>1759</v>
      </c>
      <c r="EA56" s="434">
        <v>1746</v>
      </c>
      <c r="EB56" s="434">
        <v>1737</v>
      </c>
      <c r="EC56" s="434">
        <v>1729</v>
      </c>
      <c r="ED56" s="434">
        <v>1728</v>
      </c>
      <c r="EE56" s="437">
        <v>1728</v>
      </c>
      <c r="EF56" s="433">
        <v>1733</v>
      </c>
      <c r="EG56" s="434">
        <v>1745</v>
      </c>
      <c r="EH56" s="434">
        <v>1746</v>
      </c>
      <c r="EI56" s="434">
        <v>1746</v>
      </c>
      <c r="EJ56" s="434">
        <v>1733</v>
      </c>
      <c r="EK56" s="434">
        <v>1733</v>
      </c>
      <c r="EL56" s="434">
        <v>1741</v>
      </c>
      <c r="EM56" s="434">
        <v>1755</v>
      </c>
      <c r="EN56" s="434">
        <v>1772</v>
      </c>
      <c r="EO56" s="799">
        <v>1760</v>
      </c>
      <c r="EP56" s="799">
        <v>1758</v>
      </c>
      <c r="EQ56" s="799">
        <f>'1. Población_Afiliada_Regimen'!D56</f>
        <v>1751</v>
      </c>
      <c r="ER56" s="118">
        <f t="shared" si="2"/>
        <v>-7</v>
      </c>
      <c r="ES56" s="98">
        <f t="shared" si="3"/>
        <v>-0.40206777713957498</v>
      </c>
      <c r="ET56" s="118">
        <f t="shared" si="4"/>
        <v>23</v>
      </c>
      <c r="EU56" s="98">
        <f t="shared" si="5"/>
        <v>1.3310185185185186</v>
      </c>
    </row>
    <row r="57" spans="1:151" ht="15" outlineLevel="2">
      <c r="A57" s="421">
        <v>543</v>
      </c>
      <c r="B57" s="55" t="s">
        <v>336</v>
      </c>
      <c r="C57" s="392" t="s">
        <v>351</v>
      </c>
      <c r="D57" s="433">
        <v>6781</v>
      </c>
      <c r="E57" s="434">
        <v>6808</v>
      </c>
      <c r="F57" s="434">
        <v>6883</v>
      </c>
      <c r="G57" s="434">
        <v>6832</v>
      </c>
      <c r="H57" s="434">
        <v>6858</v>
      </c>
      <c r="I57" s="434">
        <v>6873</v>
      </c>
      <c r="J57" s="434">
        <v>6857</v>
      </c>
      <c r="K57" s="434">
        <v>6855</v>
      </c>
      <c r="L57" s="434">
        <v>6854</v>
      </c>
      <c r="M57" s="434">
        <v>6879</v>
      </c>
      <c r="N57" s="434">
        <v>6886</v>
      </c>
      <c r="O57" s="435">
        <v>6984</v>
      </c>
      <c r="P57" s="433">
        <v>6974</v>
      </c>
      <c r="Q57" s="434">
        <v>7015</v>
      </c>
      <c r="R57" s="436">
        <v>7034</v>
      </c>
      <c r="S57" s="434">
        <v>7073</v>
      </c>
      <c r="T57" s="434">
        <v>7072</v>
      </c>
      <c r="U57" s="434">
        <v>7056</v>
      </c>
      <c r="V57" s="434">
        <v>7034</v>
      </c>
      <c r="W57" s="434">
        <v>6988</v>
      </c>
      <c r="X57" s="434">
        <v>6992</v>
      </c>
      <c r="Y57" s="434">
        <v>6994</v>
      </c>
      <c r="Z57" s="434">
        <v>6970</v>
      </c>
      <c r="AA57" s="435">
        <v>7019</v>
      </c>
      <c r="AB57" s="433">
        <v>6717</v>
      </c>
      <c r="AC57" s="434">
        <v>7092</v>
      </c>
      <c r="AD57" s="434">
        <v>7077</v>
      </c>
      <c r="AE57" s="434">
        <v>7041</v>
      </c>
      <c r="AF57" s="434">
        <v>7052</v>
      </c>
      <c r="AG57" s="434">
        <v>7038</v>
      </c>
      <c r="AH57" s="434">
        <v>7011</v>
      </c>
      <c r="AI57" s="434">
        <v>6908</v>
      </c>
      <c r="AJ57" s="434">
        <v>6958</v>
      </c>
      <c r="AK57" s="434">
        <v>6976</v>
      </c>
      <c r="AL57" s="434">
        <v>6927</v>
      </c>
      <c r="AM57" s="435">
        <v>6906</v>
      </c>
      <c r="AN57" s="433">
        <v>6902</v>
      </c>
      <c r="AO57" s="434">
        <v>6940</v>
      </c>
      <c r="AP57" s="434">
        <v>6936</v>
      </c>
      <c r="AQ57" s="434">
        <v>6952</v>
      </c>
      <c r="AR57" s="434">
        <v>6953</v>
      </c>
      <c r="AS57" s="434">
        <v>6915</v>
      </c>
      <c r="AT57" s="434">
        <v>6881</v>
      </c>
      <c r="AU57" s="434">
        <v>6837</v>
      </c>
      <c r="AV57" s="434">
        <v>6782</v>
      </c>
      <c r="AW57" s="434">
        <v>6767</v>
      </c>
      <c r="AX57" s="434">
        <v>6763</v>
      </c>
      <c r="AY57" s="435">
        <v>6794</v>
      </c>
      <c r="AZ57" s="433">
        <v>6798</v>
      </c>
      <c r="BA57" s="434">
        <v>6764</v>
      </c>
      <c r="BB57" s="434">
        <v>6775</v>
      </c>
      <c r="BC57" s="434">
        <v>6748</v>
      </c>
      <c r="BD57" s="434">
        <v>6741</v>
      </c>
      <c r="BE57" s="434">
        <v>6711</v>
      </c>
      <c r="BF57" s="434">
        <v>6702</v>
      </c>
      <c r="BG57" s="434">
        <v>6630</v>
      </c>
      <c r="BH57" s="434">
        <v>6595</v>
      </c>
      <c r="BI57" s="434">
        <v>6556</v>
      </c>
      <c r="BJ57" s="434">
        <v>6602</v>
      </c>
      <c r="BK57" s="435">
        <v>6640</v>
      </c>
      <c r="BL57" s="433">
        <v>6655</v>
      </c>
      <c r="BM57" s="438">
        <v>6689</v>
      </c>
      <c r="BN57" s="438">
        <v>6684</v>
      </c>
      <c r="BO57" s="438">
        <v>6684</v>
      </c>
      <c r="BP57" s="438">
        <v>6674</v>
      </c>
      <c r="BQ57" s="438">
        <v>6651</v>
      </c>
      <c r="BR57" s="438">
        <v>6629</v>
      </c>
      <c r="BS57" s="438">
        <v>6591</v>
      </c>
      <c r="BT57" s="438">
        <v>6589</v>
      </c>
      <c r="BU57" s="438">
        <v>6566</v>
      </c>
      <c r="BV57" s="438">
        <v>6591</v>
      </c>
      <c r="BW57" s="435">
        <v>6603</v>
      </c>
      <c r="BX57" s="433">
        <v>6616</v>
      </c>
      <c r="BY57" s="438">
        <v>6603</v>
      </c>
      <c r="BZ57" s="438">
        <v>6599</v>
      </c>
      <c r="CA57" s="438">
        <v>6602</v>
      </c>
      <c r="CB57" s="438">
        <v>6592</v>
      </c>
      <c r="CC57" s="438">
        <v>6499</v>
      </c>
      <c r="CD57" s="438">
        <v>6518</v>
      </c>
      <c r="CE57" s="438">
        <v>6516</v>
      </c>
      <c r="CF57" s="438">
        <v>6532</v>
      </c>
      <c r="CG57" s="434">
        <v>6521</v>
      </c>
      <c r="CH57" s="434">
        <v>6525</v>
      </c>
      <c r="CI57" s="435">
        <v>6513</v>
      </c>
      <c r="CJ57" s="433">
        <v>6489</v>
      </c>
      <c r="CK57" s="434">
        <v>6488</v>
      </c>
      <c r="CL57" s="434">
        <v>6523</v>
      </c>
      <c r="CM57" s="434">
        <v>6506</v>
      </c>
      <c r="CN57" s="434">
        <v>6501</v>
      </c>
      <c r="CO57" s="434">
        <v>6506</v>
      </c>
      <c r="CP57" s="434">
        <v>6497</v>
      </c>
      <c r="CQ57" s="434">
        <v>6507</v>
      </c>
      <c r="CR57" s="434">
        <v>6527</v>
      </c>
      <c r="CS57" s="434">
        <v>6542</v>
      </c>
      <c r="CT57" s="434">
        <v>6558</v>
      </c>
      <c r="CU57" s="435">
        <v>6544</v>
      </c>
      <c r="CV57" s="433">
        <v>6544</v>
      </c>
      <c r="CW57" s="434">
        <v>6568</v>
      </c>
      <c r="CX57" s="434">
        <v>6553</v>
      </c>
      <c r="CY57" s="434">
        <v>6563</v>
      </c>
      <c r="CZ57" s="434">
        <v>6537</v>
      </c>
      <c r="DA57" s="434">
        <v>6537</v>
      </c>
      <c r="DB57" s="434">
        <v>6527</v>
      </c>
      <c r="DC57" s="434">
        <v>6553</v>
      </c>
      <c r="DD57" s="434">
        <v>6566</v>
      </c>
      <c r="DE57" s="434">
        <v>6571</v>
      </c>
      <c r="DF57" s="434">
        <v>6571</v>
      </c>
      <c r="DG57" s="435">
        <v>6592</v>
      </c>
      <c r="DH57" s="433">
        <v>6600</v>
      </c>
      <c r="DI57" s="434">
        <v>6615</v>
      </c>
      <c r="DJ57" s="434">
        <v>6634</v>
      </c>
      <c r="DK57" s="434">
        <v>6615</v>
      </c>
      <c r="DL57" s="434">
        <v>6586</v>
      </c>
      <c r="DM57" s="434">
        <v>6556</v>
      </c>
      <c r="DN57" s="434">
        <v>6554</v>
      </c>
      <c r="DO57" s="434">
        <v>6549</v>
      </c>
      <c r="DP57" s="434">
        <v>6548</v>
      </c>
      <c r="DQ57" s="434">
        <v>6522</v>
      </c>
      <c r="DR57" s="434">
        <v>6508</v>
      </c>
      <c r="DS57" s="437">
        <v>6505</v>
      </c>
      <c r="DT57" s="433">
        <v>6521</v>
      </c>
      <c r="DU57" s="434">
        <v>6527</v>
      </c>
      <c r="DV57" s="434">
        <v>6537</v>
      </c>
      <c r="DW57" s="434">
        <v>6492</v>
      </c>
      <c r="DX57" s="434">
        <v>6565</v>
      </c>
      <c r="DY57" s="434">
        <v>6552</v>
      </c>
      <c r="DZ57" s="434">
        <v>6546</v>
      </c>
      <c r="EA57" s="434">
        <v>6496</v>
      </c>
      <c r="EB57" s="434">
        <v>6533</v>
      </c>
      <c r="EC57" s="434">
        <v>6519</v>
      </c>
      <c r="ED57" s="434">
        <v>6503</v>
      </c>
      <c r="EE57" s="437">
        <v>6517</v>
      </c>
      <c r="EF57" s="433">
        <v>6558</v>
      </c>
      <c r="EG57" s="434">
        <v>6579</v>
      </c>
      <c r="EH57" s="434">
        <v>6592</v>
      </c>
      <c r="EI57" s="434">
        <v>6594</v>
      </c>
      <c r="EJ57" s="434">
        <v>6582</v>
      </c>
      <c r="EK57" s="434">
        <v>6581</v>
      </c>
      <c r="EL57" s="434">
        <v>6583</v>
      </c>
      <c r="EM57" s="434">
        <v>6577</v>
      </c>
      <c r="EN57" s="434">
        <v>6611</v>
      </c>
      <c r="EO57" s="799">
        <v>6606</v>
      </c>
      <c r="EP57" s="799">
        <v>6616</v>
      </c>
      <c r="EQ57" s="799">
        <f>'1. Población_Afiliada_Regimen'!D57</f>
        <v>6638</v>
      </c>
      <c r="ER57" s="118">
        <f t="shared" si="2"/>
        <v>22</v>
      </c>
      <c r="ES57" s="98">
        <f t="shared" si="3"/>
        <v>0.33419413641197027</v>
      </c>
      <c r="ET57" s="118">
        <f t="shared" si="4"/>
        <v>121</v>
      </c>
      <c r="EU57" s="98">
        <f t="shared" si="5"/>
        <v>1.8566825226331134</v>
      </c>
    </row>
    <row r="58" spans="1:151" ht="15" outlineLevel="2">
      <c r="A58" s="421">
        <v>628</v>
      </c>
      <c r="B58" s="55" t="s">
        <v>336</v>
      </c>
      <c r="C58" s="392" t="s">
        <v>352</v>
      </c>
      <c r="D58" s="433">
        <v>8243</v>
      </c>
      <c r="E58" s="434">
        <v>8243</v>
      </c>
      <c r="F58" s="434">
        <v>8260</v>
      </c>
      <c r="G58" s="434">
        <v>7768</v>
      </c>
      <c r="H58" s="434">
        <v>7765</v>
      </c>
      <c r="I58" s="434">
        <v>7810</v>
      </c>
      <c r="J58" s="434">
        <v>7775</v>
      </c>
      <c r="K58" s="434">
        <v>7767</v>
      </c>
      <c r="L58" s="434">
        <v>7796</v>
      </c>
      <c r="M58" s="434">
        <v>7794</v>
      </c>
      <c r="N58" s="434">
        <v>7815</v>
      </c>
      <c r="O58" s="435">
        <v>7849</v>
      </c>
      <c r="P58" s="433">
        <v>7909</v>
      </c>
      <c r="Q58" s="434">
        <v>7912</v>
      </c>
      <c r="R58" s="436">
        <v>7884</v>
      </c>
      <c r="S58" s="434">
        <v>7873</v>
      </c>
      <c r="T58" s="434">
        <v>7835</v>
      </c>
      <c r="U58" s="434">
        <v>7820</v>
      </c>
      <c r="V58" s="434">
        <v>7804</v>
      </c>
      <c r="W58" s="434">
        <v>7791</v>
      </c>
      <c r="X58" s="434">
        <v>7785</v>
      </c>
      <c r="Y58" s="434">
        <v>7818</v>
      </c>
      <c r="Z58" s="434">
        <v>7788</v>
      </c>
      <c r="AA58" s="435">
        <v>7791</v>
      </c>
      <c r="AB58" s="433">
        <v>7840</v>
      </c>
      <c r="AC58" s="434">
        <v>7853</v>
      </c>
      <c r="AD58" s="434">
        <v>7871</v>
      </c>
      <c r="AE58" s="434">
        <v>7867</v>
      </c>
      <c r="AF58" s="434">
        <v>7897</v>
      </c>
      <c r="AG58" s="434">
        <v>7829</v>
      </c>
      <c r="AH58" s="434">
        <v>7782</v>
      </c>
      <c r="AI58" s="434">
        <v>7742</v>
      </c>
      <c r="AJ58" s="434">
        <v>7690</v>
      </c>
      <c r="AK58" s="434">
        <v>7726</v>
      </c>
      <c r="AL58" s="434">
        <v>7660</v>
      </c>
      <c r="AM58" s="435">
        <v>7725</v>
      </c>
      <c r="AN58" s="433">
        <v>7739</v>
      </c>
      <c r="AO58" s="434">
        <v>7767</v>
      </c>
      <c r="AP58" s="434">
        <v>7763</v>
      </c>
      <c r="AQ58" s="434">
        <v>7673</v>
      </c>
      <c r="AR58" s="434">
        <v>7676</v>
      </c>
      <c r="AS58" s="434">
        <v>7640</v>
      </c>
      <c r="AT58" s="434">
        <v>7618</v>
      </c>
      <c r="AU58" s="434">
        <v>7633</v>
      </c>
      <c r="AV58" s="434">
        <v>7567</v>
      </c>
      <c r="AW58" s="434">
        <v>7577</v>
      </c>
      <c r="AX58" s="434">
        <v>7598</v>
      </c>
      <c r="AY58" s="435">
        <v>7641</v>
      </c>
      <c r="AZ58" s="433">
        <v>7683</v>
      </c>
      <c r="BA58" s="434">
        <v>7669</v>
      </c>
      <c r="BB58" s="434">
        <v>7626</v>
      </c>
      <c r="BC58" s="434">
        <v>7593</v>
      </c>
      <c r="BD58" s="434">
        <v>7613</v>
      </c>
      <c r="BE58" s="434">
        <v>7570</v>
      </c>
      <c r="BF58" s="434">
        <v>7522</v>
      </c>
      <c r="BG58" s="434">
        <v>7420</v>
      </c>
      <c r="BH58" s="434">
        <v>7339</v>
      </c>
      <c r="BI58" s="434">
        <v>7293</v>
      </c>
      <c r="BJ58" s="434">
        <v>7301</v>
      </c>
      <c r="BK58" s="435">
        <v>7354</v>
      </c>
      <c r="BL58" s="433">
        <v>7356</v>
      </c>
      <c r="BM58" s="438">
        <v>7435</v>
      </c>
      <c r="BN58" s="438">
        <v>7428</v>
      </c>
      <c r="BO58" s="438">
        <v>7423</v>
      </c>
      <c r="BP58" s="438">
        <v>7429</v>
      </c>
      <c r="BQ58" s="438">
        <v>7325</v>
      </c>
      <c r="BR58" s="438">
        <v>7238</v>
      </c>
      <c r="BS58" s="438">
        <v>7167</v>
      </c>
      <c r="BT58" s="438">
        <v>7145</v>
      </c>
      <c r="BU58" s="438">
        <v>7155</v>
      </c>
      <c r="BV58" s="438">
        <v>7188</v>
      </c>
      <c r="BW58" s="435">
        <v>7278</v>
      </c>
      <c r="BX58" s="433">
        <v>7278</v>
      </c>
      <c r="BY58" s="438">
        <v>7247</v>
      </c>
      <c r="BZ58" s="438">
        <v>7259</v>
      </c>
      <c r="CA58" s="438">
        <v>7199</v>
      </c>
      <c r="CB58" s="438">
        <v>7171</v>
      </c>
      <c r="CC58" s="438">
        <v>7141</v>
      </c>
      <c r="CD58" s="438">
        <v>7133</v>
      </c>
      <c r="CE58" s="438">
        <v>7144</v>
      </c>
      <c r="CF58" s="438">
        <v>7121</v>
      </c>
      <c r="CG58" s="434">
        <v>7082</v>
      </c>
      <c r="CH58" s="434">
        <v>7099</v>
      </c>
      <c r="CI58" s="435">
        <v>7101</v>
      </c>
      <c r="CJ58" s="433">
        <v>7095</v>
      </c>
      <c r="CK58" s="434">
        <v>7114</v>
      </c>
      <c r="CL58" s="434">
        <v>7085</v>
      </c>
      <c r="CM58" s="434">
        <v>7108</v>
      </c>
      <c r="CN58" s="434">
        <v>7118</v>
      </c>
      <c r="CO58" s="434">
        <v>7183</v>
      </c>
      <c r="CP58" s="434">
        <v>7222</v>
      </c>
      <c r="CQ58" s="434">
        <v>7252</v>
      </c>
      <c r="CR58" s="434">
        <v>7227</v>
      </c>
      <c r="CS58" s="434">
        <v>7280</v>
      </c>
      <c r="CT58" s="434">
        <v>7307</v>
      </c>
      <c r="CU58" s="435">
        <v>7334</v>
      </c>
      <c r="CV58" s="433">
        <v>7338</v>
      </c>
      <c r="CW58" s="434">
        <v>7324</v>
      </c>
      <c r="CX58" s="434">
        <v>7243</v>
      </c>
      <c r="CY58" s="434">
        <v>7206</v>
      </c>
      <c r="CZ58" s="434">
        <v>7156</v>
      </c>
      <c r="DA58" s="434">
        <v>7131</v>
      </c>
      <c r="DB58" s="434">
        <v>7149</v>
      </c>
      <c r="DC58" s="434">
        <v>7135</v>
      </c>
      <c r="DD58" s="434">
        <v>7142</v>
      </c>
      <c r="DE58" s="434">
        <v>7115</v>
      </c>
      <c r="DF58" s="434">
        <v>7184</v>
      </c>
      <c r="DG58" s="435">
        <v>7230</v>
      </c>
      <c r="DH58" s="433">
        <v>7249</v>
      </c>
      <c r="DI58" s="434">
        <v>7330</v>
      </c>
      <c r="DJ58" s="434">
        <v>7295</v>
      </c>
      <c r="DK58" s="434">
        <v>7262</v>
      </c>
      <c r="DL58" s="434">
        <v>7222</v>
      </c>
      <c r="DM58" s="434">
        <v>7189</v>
      </c>
      <c r="DN58" s="434">
        <v>7148</v>
      </c>
      <c r="DO58" s="434">
        <v>7147</v>
      </c>
      <c r="DP58" s="434">
        <v>7169</v>
      </c>
      <c r="DQ58" s="434">
        <v>7111</v>
      </c>
      <c r="DR58" s="434">
        <v>7088</v>
      </c>
      <c r="DS58" s="437">
        <v>7117</v>
      </c>
      <c r="DT58" s="433">
        <v>7152</v>
      </c>
      <c r="DU58" s="434">
        <v>7178</v>
      </c>
      <c r="DV58" s="434">
        <v>7188</v>
      </c>
      <c r="DW58" s="434">
        <v>7210</v>
      </c>
      <c r="DX58" s="434">
        <v>7236</v>
      </c>
      <c r="DY58" s="434">
        <v>7267</v>
      </c>
      <c r="DZ58" s="434">
        <v>7290</v>
      </c>
      <c r="EA58" s="434">
        <v>7223</v>
      </c>
      <c r="EB58" s="434">
        <v>7236</v>
      </c>
      <c r="EC58" s="434">
        <v>7221</v>
      </c>
      <c r="ED58" s="434">
        <v>7163</v>
      </c>
      <c r="EE58" s="437">
        <v>7204</v>
      </c>
      <c r="EF58" s="433">
        <v>7239</v>
      </c>
      <c r="EG58" s="434">
        <v>7251</v>
      </c>
      <c r="EH58" s="434">
        <v>7209</v>
      </c>
      <c r="EI58" s="434">
        <v>7180</v>
      </c>
      <c r="EJ58" s="434">
        <v>7175</v>
      </c>
      <c r="EK58" s="434">
        <v>7166</v>
      </c>
      <c r="EL58" s="434">
        <v>7140</v>
      </c>
      <c r="EM58" s="434">
        <v>7145</v>
      </c>
      <c r="EN58" s="434">
        <v>7115</v>
      </c>
      <c r="EO58" s="799">
        <v>7099</v>
      </c>
      <c r="EP58" s="799">
        <v>7101</v>
      </c>
      <c r="EQ58" s="799">
        <f>'1. Población_Afiliada_Regimen'!D58</f>
        <v>7097</v>
      </c>
      <c r="ER58" s="118">
        <f t="shared" si="2"/>
        <v>-4</v>
      </c>
      <c r="ES58" s="98">
        <f t="shared" si="3"/>
        <v>-5.6022408963585429E-2</v>
      </c>
      <c r="ET58" s="118">
        <f t="shared" si="4"/>
        <v>-107</v>
      </c>
      <c r="EU58" s="98">
        <f t="shared" si="5"/>
        <v>-1.4852859522487507</v>
      </c>
    </row>
    <row r="59" spans="1:151" ht="15" outlineLevel="2">
      <c r="A59" s="421">
        <v>656</v>
      </c>
      <c r="B59" s="55" t="s">
        <v>336</v>
      </c>
      <c r="C59" s="392" t="s">
        <v>353</v>
      </c>
      <c r="D59" s="433">
        <v>5966</v>
      </c>
      <c r="E59" s="434">
        <v>6038</v>
      </c>
      <c r="F59" s="434">
        <v>6078</v>
      </c>
      <c r="G59" s="434">
        <v>6086</v>
      </c>
      <c r="H59" s="434">
        <v>6040</v>
      </c>
      <c r="I59" s="434">
        <v>6050</v>
      </c>
      <c r="J59" s="434">
        <v>6002</v>
      </c>
      <c r="K59" s="434">
        <v>6020</v>
      </c>
      <c r="L59" s="434">
        <v>5967</v>
      </c>
      <c r="M59" s="434">
        <v>5994</v>
      </c>
      <c r="N59" s="434">
        <v>6041</v>
      </c>
      <c r="O59" s="435">
        <v>6124</v>
      </c>
      <c r="P59" s="433">
        <v>6090</v>
      </c>
      <c r="Q59" s="434">
        <v>6053</v>
      </c>
      <c r="R59" s="436">
        <v>6181</v>
      </c>
      <c r="S59" s="434">
        <v>6103</v>
      </c>
      <c r="T59" s="434">
        <v>6282</v>
      </c>
      <c r="U59" s="434">
        <v>6518</v>
      </c>
      <c r="V59" s="434">
        <v>6509</v>
      </c>
      <c r="W59" s="434">
        <v>6465</v>
      </c>
      <c r="X59" s="434">
        <v>6461</v>
      </c>
      <c r="Y59" s="434">
        <v>6568</v>
      </c>
      <c r="Z59" s="434">
        <v>6583</v>
      </c>
      <c r="AA59" s="435">
        <v>6543</v>
      </c>
      <c r="AB59" s="433">
        <v>6523</v>
      </c>
      <c r="AC59" s="434">
        <v>6562</v>
      </c>
      <c r="AD59" s="434">
        <v>6552</v>
      </c>
      <c r="AE59" s="434">
        <v>6527</v>
      </c>
      <c r="AF59" s="434">
        <v>6448</v>
      </c>
      <c r="AG59" s="434">
        <v>6366</v>
      </c>
      <c r="AH59" s="434">
        <v>6356</v>
      </c>
      <c r="AI59" s="434">
        <v>6398</v>
      </c>
      <c r="AJ59" s="434">
        <v>6344</v>
      </c>
      <c r="AK59" s="434">
        <v>6425</v>
      </c>
      <c r="AL59" s="434">
        <v>6339</v>
      </c>
      <c r="AM59" s="435">
        <v>6416</v>
      </c>
      <c r="AN59" s="433">
        <v>6395</v>
      </c>
      <c r="AO59" s="434">
        <v>6531</v>
      </c>
      <c r="AP59" s="434">
        <v>6537</v>
      </c>
      <c r="AQ59" s="434">
        <v>6550</v>
      </c>
      <c r="AR59" s="434">
        <v>6492</v>
      </c>
      <c r="AS59" s="434">
        <v>6463</v>
      </c>
      <c r="AT59" s="434">
        <v>6453</v>
      </c>
      <c r="AU59" s="434">
        <v>6429</v>
      </c>
      <c r="AV59" s="434">
        <v>6397</v>
      </c>
      <c r="AW59" s="434">
        <v>6422</v>
      </c>
      <c r="AX59" s="434">
        <v>6376</v>
      </c>
      <c r="AY59" s="435">
        <v>6468</v>
      </c>
      <c r="AZ59" s="433">
        <v>6403</v>
      </c>
      <c r="BA59" s="434">
        <v>6493</v>
      </c>
      <c r="BB59" s="434">
        <v>6505</v>
      </c>
      <c r="BC59" s="434">
        <v>6539</v>
      </c>
      <c r="BD59" s="434">
        <v>6555</v>
      </c>
      <c r="BE59" s="434">
        <v>6542</v>
      </c>
      <c r="BF59" s="434">
        <v>6520</v>
      </c>
      <c r="BG59" s="434">
        <v>6414</v>
      </c>
      <c r="BH59" s="434">
        <v>6420</v>
      </c>
      <c r="BI59" s="434">
        <v>6298</v>
      </c>
      <c r="BJ59" s="434">
        <v>6358</v>
      </c>
      <c r="BK59" s="435">
        <v>6437</v>
      </c>
      <c r="BL59" s="433">
        <v>6463</v>
      </c>
      <c r="BM59" s="438">
        <v>6510</v>
      </c>
      <c r="BN59" s="438">
        <v>6458</v>
      </c>
      <c r="BO59" s="438">
        <v>6422</v>
      </c>
      <c r="BP59" s="438">
        <v>6433</v>
      </c>
      <c r="BQ59" s="438">
        <v>6417</v>
      </c>
      <c r="BR59" s="438">
        <v>6343</v>
      </c>
      <c r="BS59" s="438">
        <v>6370</v>
      </c>
      <c r="BT59" s="438">
        <v>6314</v>
      </c>
      <c r="BU59" s="438">
        <v>6300</v>
      </c>
      <c r="BV59" s="438">
        <v>6360</v>
      </c>
      <c r="BW59" s="435">
        <v>6384</v>
      </c>
      <c r="BX59" s="433">
        <v>6420</v>
      </c>
      <c r="BY59" s="438">
        <v>6398</v>
      </c>
      <c r="BZ59" s="438">
        <v>6339</v>
      </c>
      <c r="CA59" s="438">
        <v>6268</v>
      </c>
      <c r="CB59" s="438">
        <v>6238</v>
      </c>
      <c r="CC59" s="438">
        <v>6181</v>
      </c>
      <c r="CD59" s="438">
        <v>6179</v>
      </c>
      <c r="CE59" s="438">
        <v>6171</v>
      </c>
      <c r="CF59" s="438">
        <v>6155</v>
      </c>
      <c r="CG59" s="434">
        <v>6115</v>
      </c>
      <c r="CH59" s="434">
        <v>6063</v>
      </c>
      <c r="CI59" s="435">
        <v>6072</v>
      </c>
      <c r="CJ59" s="433">
        <v>6068</v>
      </c>
      <c r="CK59" s="434">
        <v>6063</v>
      </c>
      <c r="CL59" s="434">
        <v>6039</v>
      </c>
      <c r="CM59" s="434">
        <v>6022</v>
      </c>
      <c r="CN59" s="434">
        <v>6043</v>
      </c>
      <c r="CO59" s="434">
        <v>6106</v>
      </c>
      <c r="CP59" s="434">
        <v>6177</v>
      </c>
      <c r="CQ59" s="434">
        <v>6174</v>
      </c>
      <c r="CR59" s="434">
        <v>6232</v>
      </c>
      <c r="CS59" s="434">
        <v>6239</v>
      </c>
      <c r="CT59" s="434">
        <v>6266</v>
      </c>
      <c r="CU59" s="435">
        <v>6483</v>
      </c>
      <c r="CV59" s="433">
        <v>6488</v>
      </c>
      <c r="CW59" s="434">
        <v>6519</v>
      </c>
      <c r="CX59" s="434">
        <v>6473</v>
      </c>
      <c r="CY59" s="434">
        <v>6448</v>
      </c>
      <c r="CZ59" s="434">
        <v>6479</v>
      </c>
      <c r="DA59" s="434">
        <v>6463</v>
      </c>
      <c r="DB59" s="434">
        <v>6476</v>
      </c>
      <c r="DC59" s="434">
        <v>6483</v>
      </c>
      <c r="DD59" s="434">
        <v>6470</v>
      </c>
      <c r="DE59" s="434">
        <v>6431</v>
      </c>
      <c r="DF59" s="434">
        <v>6479</v>
      </c>
      <c r="DG59" s="435">
        <v>6495</v>
      </c>
      <c r="DH59" s="433">
        <v>6499</v>
      </c>
      <c r="DI59" s="434">
        <v>6519</v>
      </c>
      <c r="DJ59" s="434">
        <v>6599</v>
      </c>
      <c r="DK59" s="434">
        <v>6607</v>
      </c>
      <c r="DL59" s="434">
        <v>6571</v>
      </c>
      <c r="DM59" s="434">
        <v>6565</v>
      </c>
      <c r="DN59" s="434">
        <v>6515</v>
      </c>
      <c r="DO59" s="434">
        <v>6473</v>
      </c>
      <c r="DP59" s="434">
        <v>6499</v>
      </c>
      <c r="DQ59" s="434">
        <v>6438</v>
      </c>
      <c r="DR59" s="434">
        <v>6421</v>
      </c>
      <c r="DS59" s="437">
        <v>6491</v>
      </c>
      <c r="DT59" s="433">
        <v>6540</v>
      </c>
      <c r="DU59" s="434">
        <v>6788</v>
      </c>
      <c r="DV59" s="434">
        <v>6801</v>
      </c>
      <c r="DW59" s="434">
        <v>6818</v>
      </c>
      <c r="DX59" s="434">
        <v>6948</v>
      </c>
      <c r="DY59" s="434">
        <v>6960</v>
      </c>
      <c r="DZ59" s="434">
        <v>7004</v>
      </c>
      <c r="EA59" s="434">
        <v>6744</v>
      </c>
      <c r="EB59" s="434">
        <v>6959</v>
      </c>
      <c r="EC59" s="434">
        <v>6898</v>
      </c>
      <c r="ED59" s="434">
        <v>6859</v>
      </c>
      <c r="EE59" s="437">
        <v>6831</v>
      </c>
      <c r="EF59" s="433">
        <v>6823</v>
      </c>
      <c r="EG59" s="434">
        <v>6831</v>
      </c>
      <c r="EH59" s="434">
        <v>6789</v>
      </c>
      <c r="EI59" s="434">
        <v>6774</v>
      </c>
      <c r="EJ59" s="434">
        <v>6609</v>
      </c>
      <c r="EK59" s="434">
        <v>6734</v>
      </c>
      <c r="EL59" s="434">
        <v>6745</v>
      </c>
      <c r="EM59" s="434">
        <v>6745</v>
      </c>
      <c r="EN59" s="434">
        <v>6708</v>
      </c>
      <c r="EO59" s="799">
        <v>6736</v>
      </c>
      <c r="EP59" s="799">
        <v>6760</v>
      </c>
      <c r="EQ59" s="799">
        <f>'1. Población_Afiliada_Regimen'!D59</f>
        <v>6788</v>
      </c>
      <c r="ER59" s="118">
        <f t="shared" si="2"/>
        <v>28</v>
      </c>
      <c r="ES59" s="98">
        <f t="shared" si="3"/>
        <v>0.41512231282431433</v>
      </c>
      <c r="ET59" s="118">
        <f t="shared" si="4"/>
        <v>-43</v>
      </c>
      <c r="EU59" s="98">
        <f t="shared" si="5"/>
        <v>-0.6294832381788904</v>
      </c>
    </row>
    <row r="60" spans="1:151" ht="15" outlineLevel="2">
      <c r="A60" s="421">
        <v>761</v>
      </c>
      <c r="B60" s="55" t="s">
        <v>336</v>
      </c>
      <c r="C60" s="392" t="s">
        <v>354</v>
      </c>
      <c r="D60" s="433">
        <v>7718</v>
      </c>
      <c r="E60" s="434">
        <v>7940</v>
      </c>
      <c r="F60" s="434">
        <v>7981</v>
      </c>
      <c r="G60" s="434">
        <v>8021</v>
      </c>
      <c r="H60" s="434">
        <v>7977</v>
      </c>
      <c r="I60" s="434">
        <v>7955</v>
      </c>
      <c r="J60" s="434">
        <v>7868</v>
      </c>
      <c r="K60" s="434">
        <v>7951</v>
      </c>
      <c r="L60" s="434">
        <v>7917</v>
      </c>
      <c r="M60" s="434">
        <v>7958</v>
      </c>
      <c r="N60" s="434">
        <v>8096</v>
      </c>
      <c r="O60" s="435">
        <v>8279</v>
      </c>
      <c r="P60" s="433">
        <v>8404</v>
      </c>
      <c r="Q60" s="434">
        <v>8432</v>
      </c>
      <c r="R60" s="436">
        <v>8824</v>
      </c>
      <c r="S60" s="434">
        <v>8863</v>
      </c>
      <c r="T60" s="434">
        <v>8487</v>
      </c>
      <c r="U60" s="434">
        <v>8468</v>
      </c>
      <c r="V60" s="434">
        <v>8412</v>
      </c>
      <c r="W60" s="434">
        <v>8394</v>
      </c>
      <c r="X60" s="434">
        <v>8367</v>
      </c>
      <c r="Y60" s="434">
        <v>8446</v>
      </c>
      <c r="Z60" s="434">
        <v>8463</v>
      </c>
      <c r="AA60" s="435">
        <v>8419</v>
      </c>
      <c r="AB60" s="433">
        <v>8382</v>
      </c>
      <c r="AC60" s="434">
        <v>8308</v>
      </c>
      <c r="AD60" s="434">
        <v>8387</v>
      </c>
      <c r="AE60" s="434">
        <v>8403</v>
      </c>
      <c r="AF60" s="434">
        <v>8467</v>
      </c>
      <c r="AG60" s="434">
        <v>8485</v>
      </c>
      <c r="AH60" s="434">
        <v>8496</v>
      </c>
      <c r="AI60" s="434">
        <v>8610</v>
      </c>
      <c r="AJ60" s="434">
        <v>8588</v>
      </c>
      <c r="AK60" s="434">
        <v>8717</v>
      </c>
      <c r="AL60" s="434">
        <v>8331</v>
      </c>
      <c r="AM60" s="435">
        <v>8402</v>
      </c>
      <c r="AN60" s="433">
        <v>8426</v>
      </c>
      <c r="AO60" s="434">
        <v>8490</v>
      </c>
      <c r="AP60" s="434">
        <v>8504</v>
      </c>
      <c r="AQ60" s="434">
        <v>8429</v>
      </c>
      <c r="AR60" s="434">
        <v>8445</v>
      </c>
      <c r="AS60" s="434">
        <v>8481</v>
      </c>
      <c r="AT60" s="434">
        <v>8468</v>
      </c>
      <c r="AU60" s="434">
        <v>8459</v>
      </c>
      <c r="AV60" s="434">
        <v>8321</v>
      </c>
      <c r="AW60" s="434">
        <v>8341</v>
      </c>
      <c r="AX60" s="434">
        <v>8318</v>
      </c>
      <c r="AY60" s="435">
        <v>8354</v>
      </c>
      <c r="AZ60" s="433">
        <v>8351</v>
      </c>
      <c r="BA60" s="434">
        <v>8363</v>
      </c>
      <c r="BB60" s="434">
        <v>8311</v>
      </c>
      <c r="BC60" s="434">
        <v>8270</v>
      </c>
      <c r="BD60" s="434">
        <v>8242</v>
      </c>
      <c r="BE60" s="434">
        <v>8195</v>
      </c>
      <c r="BF60" s="434">
        <v>8152</v>
      </c>
      <c r="BG60" s="434">
        <v>8057</v>
      </c>
      <c r="BH60" s="434">
        <v>8045</v>
      </c>
      <c r="BI60" s="434">
        <v>7957</v>
      </c>
      <c r="BJ60" s="434">
        <v>7959</v>
      </c>
      <c r="BK60" s="435">
        <v>8048</v>
      </c>
      <c r="BL60" s="433">
        <v>8059</v>
      </c>
      <c r="BM60" s="438">
        <v>8133</v>
      </c>
      <c r="BN60" s="438">
        <v>8058</v>
      </c>
      <c r="BO60" s="438">
        <v>8061</v>
      </c>
      <c r="BP60" s="438">
        <v>8073</v>
      </c>
      <c r="BQ60" s="438">
        <v>8022</v>
      </c>
      <c r="BR60" s="438">
        <v>7916</v>
      </c>
      <c r="BS60" s="438">
        <v>7847</v>
      </c>
      <c r="BT60" s="438">
        <v>7792</v>
      </c>
      <c r="BU60" s="438">
        <v>7815</v>
      </c>
      <c r="BV60" s="438">
        <v>7852</v>
      </c>
      <c r="BW60" s="435">
        <v>7912</v>
      </c>
      <c r="BX60" s="433">
        <v>7945</v>
      </c>
      <c r="BY60" s="438">
        <v>7959</v>
      </c>
      <c r="BZ60" s="438">
        <v>7950</v>
      </c>
      <c r="CA60" s="438">
        <v>7857</v>
      </c>
      <c r="CB60" s="438">
        <v>7674</v>
      </c>
      <c r="CC60" s="438">
        <v>7586</v>
      </c>
      <c r="CD60" s="438">
        <v>7520</v>
      </c>
      <c r="CE60" s="438">
        <v>7459</v>
      </c>
      <c r="CF60" s="438">
        <v>7389</v>
      </c>
      <c r="CG60" s="434">
        <v>7379</v>
      </c>
      <c r="CH60" s="434">
        <v>7340</v>
      </c>
      <c r="CI60" s="435">
        <v>7342</v>
      </c>
      <c r="CJ60" s="433">
        <v>7320</v>
      </c>
      <c r="CK60" s="434">
        <v>7316</v>
      </c>
      <c r="CL60" s="434">
        <v>7286</v>
      </c>
      <c r="CM60" s="434">
        <v>7299</v>
      </c>
      <c r="CN60" s="434">
        <v>7319</v>
      </c>
      <c r="CO60" s="434">
        <v>7387</v>
      </c>
      <c r="CP60" s="434">
        <v>7501</v>
      </c>
      <c r="CQ60" s="434">
        <v>7521</v>
      </c>
      <c r="CR60" s="434">
        <v>7516</v>
      </c>
      <c r="CS60" s="434">
        <v>7527</v>
      </c>
      <c r="CT60" s="434">
        <v>7584</v>
      </c>
      <c r="CU60" s="435">
        <v>7600</v>
      </c>
      <c r="CV60" s="433">
        <v>7584</v>
      </c>
      <c r="CW60" s="434">
        <v>7544</v>
      </c>
      <c r="CX60" s="434">
        <v>7491</v>
      </c>
      <c r="CY60" s="434">
        <v>7450</v>
      </c>
      <c r="CZ60" s="434">
        <v>7485</v>
      </c>
      <c r="DA60" s="434">
        <v>7565</v>
      </c>
      <c r="DB60" s="434">
        <v>7594</v>
      </c>
      <c r="DC60" s="434">
        <v>7567</v>
      </c>
      <c r="DD60" s="434">
        <v>7602</v>
      </c>
      <c r="DE60" s="434">
        <v>7591</v>
      </c>
      <c r="DF60" s="434">
        <v>7673</v>
      </c>
      <c r="DG60" s="435">
        <v>7686</v>
      </c>
      <c r="DH60" s="433">
        <v>7717</v>
      </c>
      <c r="DI60" s="434">
        <v>7716</v>
      </c>
      <c r="DJ60" s="434">
        <v>7757</v>
      </c>
      <c r="DK60" s="434">
        <v>7711</v>
      </c>
      <c r="DL60" s="434">
        <v>7691</v>
      </c>
      <c r="DM60" s="434">
        <v>7640</v>
      </c>
      <c r="DN60" s="434">
        <v>7571</v>
      </c>
      <c r="DO60" s="434">
        <v>7569</v>
      </c>
      <c r="DP60" s="434">
        <v>7564</v>
      </c>
      <c r="DQ60" s="434">
        <v>7481</v>
      </c>
      <c r="DR60" s="434">
        <v>7429</v>
      </c>
      <c r="DS60" s="437">
        <v>7517</v>
      </c>
      <c r="DT60" s="433">
        <v>7584</v>
      </c>
      <c r="DU60" s="434">
        <v>7749</v>
      </c>
      <c r="DV60" s="434">
        <v>7826</v>
      </c>
      <c r="DW60" s="434">
        <v>7893</v>
      </c>
      <c r="DX60" s="434">
        <v>7992</v>
      </c>
      <c r="DY60" s="434">
        <v>8001</v>
      </c>
      <c r="DZ60" s="434">
        <v>8036</v>
      </c>
      <c r="EA60" s="434">
        <v>7857</v>
      </c>
      <c r="EB60" s="434">
        <v>7931</v>
      </c>
      <c r="EC60" s="434">
        <v>7910</v>
      </c>
      <c r="ED60" s="434">
        <v>7875</v>
      </c>
      <c r="EE60" s="437">
        <v>7894</v>
      </c>
      <c r="EF60" s="433">
        <v>7907</v>
      </c>
      <c r="EG60" s="434">
        <v>7942</v>
      </c>
      <c r="EH60" s="434">
        <v>7910</v>
      </c>
      <c r="EI60" s="434">
        <v>7860</v>
      </c>
      <c r="EJ60" s="434">
        <v>7832</v>
      </c>
      <c r="EK60" s="434">
        <v>7863</v>
      </c>
      <c r="EL60" s="434">
        <v>7832</v>
      </c>
      <c r="EM60" s="434">
        <v>7819</v>
      </c>
      <c r="EN60" s="434">
        <v>7864</v>
      </c>
      <c r="EO60" s="799">
        <v>7841</v>
      </c>
      <c r="EP60" s="799">
        <v>7835</v>
      </c>
      <c r="EQ60" s="799">
        <f>'1. Población_Afiliada_Regimen'!D60</f>
        <v>7824</v>
      </c>
      <c r="ER60" s="118">
        <f t="shared" si="2"/>
        <v>-11</v>
      </c>
      <c r="ES60" s="98">
        <f t="shared" si="3"/>
        <v>-0.1404494382022472</v>
      </c>
      <c r="ET60" s="118">
        <f t="shared" si="4"/>
        <v>-70</v>
      </c>
      <c r="EU60" s="98">
        <f t="shared" si="5"/>
        <v>-0.88674942994679506</v>
      </c>
    </row>
    <row r="61" spans="1:151" ht="15" outlineLevel="2">
      <c r="A61" s="421">
        <v>842</v>
      </c>
      <c r="B61" s="55" t="s">
        <v>336</v>
      </c>
      <c r="C61" s="392" t="s">
        <v>355</v>
      </c>
      <c r="D61" s="433">
        <v>5340</v>
      </c>
      <c r="E61" s="434">
        <v>5680</v>
      </c>
      <c r="F61" s="434">
        <v>5658</v>
      </c>
      <c r="G61" s="434">
        <v>5632</v>
      </c>
      <c r="H61" s="434">
        <v>5624</v>
      </c>
      <c r="I61" s="434">
        <v>5639</v>
      </c>
      <c r="J61" s="434">
        <v>5626</v>
      </c>
      <c r="K61" s="434">
        <v>5623</v>
      </c>
      <c r="L61" s="434">
        <v>5588</v>
      </c>
      <c r="M61" s="434">
        <v>5665</v>
      </c>
      <c r="N61" s="434">
        <v>5661</v>
      </c>
      <c r="O61" s="435">
        <v>5808</v>
      </c>
      <c r="P61" s="433">
        <v>5786</v>
      </c>
      <c r="Q61" s="434">
        <v>5800</v>
      </c>
      <c r="R61" s="436">
        <v>5859</v>
      </c>
      <c r="S61" s="434">
        <v>5869</v>
      </c>
      <c r="T61" s="434">
        <v>5885</v>
      </c>
      <c r="U61" s="434">
        <v>5800</v>
      </c>
      <c r="V61" s="434">
        <v>5861</v>
      </c>
      <c r="W61" s="434">
        <v>5849</v>
      </c>
      <c r="X61" s="434">
        <v>5837</v>
      </c>
      <c r="Y61" s="434">
        <v>5793</v>
      </c>
      <c r="Z61" s="434">
        <v>5829</v>
      </c>
      <c r="AA61" s="435">
        <v>5852</v>
      </c>
      <c r="AB61" s="433">
        <v>5851</v>
      </c>
      <c r="AC61" s="434">
        <v>5878</v>
      </c>
      <c r="AD61" s="434">
        <v>5844</v>
      </c>
      <c r="AE61" s="434">
        <v>5869</v>
      </c>
      <c r="AF61" s="434">
        <v>5870</v>
      </c>
      <c r="AG61" s="434">
        <v>5894</v>
      </c>
      <c r="AH61" s="434">
        <v>5916</v>
      </c>
      <c r="AI61" s="434">
        <v>5896</v>
      </c>
      <c r="AJ61" s="434">
        <v>5945</v>
      </c>
      <c r="AK61" s="434">
        <v>5919</v>
      </c>
      <c r="AL61" s="434">
        <v>5913</v>
      </c>
      <c r="AM61" s="435">
        <v>5905</v>
      </c>
      <c r="AN61" s="433">
        <v>5927</v>
      </c>
      <c r="AO61" s="434">
        <v>5950</v>
      </c>
      <c r="AP61" s="434">
        <v>6021</v>
      </c>
      <c r="AQ61" s="434">
        <v>6023</v>
      </c>
      <c r="AR61" s="434">
        <v>6030</v>
      </c>
      <c r="AS61" s="434">
        <v>6019</v>
      </c>
      <c r="AT61" s="434">
        <v>6017</v>
      </c>
      <c r="AU61" s="434">
        <v>5974</v>
      </c>
      <c r="AV61" s="434">
        <v>5959</v>
      </c>
      <c r="AW61" s="434">
        <v>5951</v>
      </c>
      <c r="AX61" s="434">
        <v>5939</v>
      </c>
      <c r="AY61" s="435">
        <v>5903</v>
      </c>
      <c r="AZ61" s="433">
        <v>5861</v>
      </c>
      <c r="BA61" s="434">
        <v>5833</v>
      </c>
      <c r="BB61" s="434">
        <v>5853</v>
      </c>
      <c r="BC61" s="434">
        <v>5259</v>
      </c>
      <c r="BD61" s="434">
        <v>5753</v>
      </c>
      <c r="BE61" s="434">
        <v>5777</v>
      </c>
      <c r="BF61" s="434">
        <v>5782</v>
      </c>
      <c r="BG61" s="434">
        <v>5727</v>
      </c>
      <c r="BH61" s="434">
        <v>5679</v>
      </c>
      <c r="BI61" s="434">
        <v>5670</v>
      </c>
      <c r="BJ61" s="434">
        <v>5768</v>
      </c>
      <c r="BK61" s="435">
        <v>5813</v>
      </c>
      <c r="BL61" s="433">
        <v>5836</v>
      </c>
      <c r="BM61" s="438">
        <v>5881</v>
      </c>
      <c r="BN61" s="438">
        <v>5830</v>
      </c>
      <c r="BO61" s="438">
        <v>5836</v>
      </c>
      <c r="BP61" s="438">
        <v>5833</v>
      </c>
      <c r="BQ61" s="438">
        <v>5831</v>
      </c>
      <c r="BR61" s="438">
        <v>5857</v>
      </c>
      <c r="BS61" s="438">
        <v>5871</v>
      </c>
      <c r="BT61" s="438">
        <v>5889</v>
      </c>
      <c r="BU61" s="438">
        <v>5901</v>
      </c>
      <c r="BV61" s="438">
        <v>5903</v>
      </c>
      <c r="BW61" s="435">
        <v>5886</v>
      </c>
      <c r="BX61" s="433">
        <v>5886</v>
      </c>
      <c r="BY61" s="438">
        <v>5860</v>
      </c>
      <c r="BZ61" s="438">
        <v>5855</v>
      </c>
      <c r="CA61" s="438">
        <v>5847</v>
      </c>
      <c r="CB61" s="438">
        <v>5818</v>
      </c>
      <c r="CC61" s="438">
        <v>5691</v>
      </c>
      <c r="CD61" s="438">
        <v>5728</v>
      </c>
      <c r="CE61" s="438">
        <v>5727</v>
      </c>
      <c r="CF61" s="438">
        <v>5689</v>
      </c>
      <c r="CG61" s="434">
        <v>5693</v>
      </c>
      <c r="CH61" s="434">
        <v>5689</v>
      </c>
      <c r="CI61" s="435">
        <v>5660</v>
      </c>
      <c r="CJ61" s="433">
        <v>5606</v>
      </c>
      <c r="CK61" s="434">
        <v>5611</v>
      </c>
      <c r="CL61" s="434">
        <v>5617</v>
      </c>
      <c r="CM61" s="434">
        <v>5584</v>
      </c>
      <c r="CN61" s="434">
        <v>5607</v>
      </c>
      <c r="CO61" s="434">
        <v>5607</v>
      </c>
      <c r="CP61" s="434">
        <v>5633</v>
      </c>
      <c r="CQ61" s="434">
        <v>5651</v>
      </c>
      <c r="CR61" s="434">
        <v>5629</v>
      </c>
      <c r="CS61" s="434">
        <v>5632</v>
      </c>
      <c r="CT61" s="434">
        <v>5631</v>
      </c>
      <c r="CU61" s="435">
        <v>5635</v>
      </c>
      <c r="CV61" s="433">
        <v>5641</v>
      </c>
      <c r="CW61" s="434">
        <v>5634</v>
      </c>
      <c r="CX61" s="434">
        <v>5609</v>
      </c>
      <c r="CY61" s="434">
        <v>5663</v>
      </c>
      <c r="CZ61" s="434">
        <v>5655</v>
      </c>
      <c r="DA61" s="434">
        <v>5626</v>
      </c>
      <c r="DB61" s="434">
        <v>5600</v>
      </c>
      <c r="DC61" s="434">
        <v>5605</v>
      </c>
      <c r="DD61" s="434">
        <v>5581</v>
      </c>
      <c r="DE61" s="434">
        <v>5562</v>
      </c>
      <c r="DF61" s="434">
        <v>5553</v>
      </c>
      <c r="DG61" s="435">
        <v>5529</v>
      </c>
      <c r="DH61" s="433">
        <v>5546</v>
      </c>
      <c r="DI61" s="434">
        <v>5531</v>
      </c>
      <c r="DJ61" s="434">
        <v>5530</v>
      </c>
      <c r="DK61" s="434">
        <v>5523</v>
      </c>
      <c r="DL61" s="434">
        <v>5503</v>
      </c>
      <c r="DM61" s="434">
        <v>5499</v>
      </c>
      <c r="DN61" s="434">
        <v>5450</v>
      </c>
      <c r="DO61" s="434">
        <v>5467</v>
      </c>
      <c r="DP61" s="434">
        <v>5471</v>
      </c>
      <c r="DQ61" s="434">
        <v>5494</v>
      </c>
      <c r="DR61" s="434">
        <v>5474</v>
      </c>
      <c r="DS61" s="437">
        <v>5466</v>
      </c>
      <c r="DT61" s="433">
        <v>5472</v>
      </c>
      <c r="DU61" s="434">
        <v>5511</v>
      </c>
      <c r="DV61" s="434">
        <v>5452</v>
      </c>
      <c r="DW61" s="434">
        <v>5434</v>
      </c>
      <c r="DX61" s="434">
        <v>5492</v>
      </c>
      <c r="DY61" s="434">
        <v>5472</v>
      </c>
      <c r="DZ61" s="434">
        <v>5445</v>
      </c>
      <c r="EA61" s="434">
        <v>5409</v>
      </c>
      <c r="EB61" s="434">
        <v>5386</v>
      </c>
      <c r="EC61" s="434">
        <v>5364</v>
      </c>
      <c r="ED61" s="434">
        <v>5339</v>
      </c>
      <c r="EE61" s="437">
        <v>5333</v>
      </c>
      <c r="EF61" s="433">
        <v>5354</v>
      </c>
      <c r="EG61" s="434">
        <v>5387</v>
      </c>
      <c r="EH61" s="434">
        <v>5343</v>
      </c>
      <c r="EI61" s="434">
        <v>5322</v>
      </c>
      <c r="EJ61" s="434">
        <v>5320</v>
      </c>
      <c r="EK61" s="434">
        <v>5308</v>
      </c>
      <c r="EL61" s="434">
        <v>5306</v>
      </c>
      <c r="EM61" s="434">
        <v>5324</v>
      </c>
      <c r="EN61" s="434">
        <v>5368</v>
      </c>
      <c r="EO61" s="799">
        <v>5350</v>
      </c>
      <c r="EP61" s="799">
        <v>5333</v>
      </c>
      <c r="EQ61" s="799">
        <f>'1. Población_Afiliada_Regimen'!D61</f>
        <v>5323</v>
      </c>
      <c r="ER61" s="118">
        <f t="shared" si="2"/>
        <v>-10</v>
      </c>
      <c r="ES61" s="98">
        <f t="shared" si="3"/>
        <v>-0.18846588767433095</v>
      </c>
      <c r="ET61" s="118">
        <f t="shared" si="4"/>
        <v>-10</v>
      </c>
      <c r="EU61" s="98">
        <f t="shared" si="5"/>
        <v>-0.18751171948246764</v>
      </c>
    </row>
    <row r="62" spans="1:151" ht="15" outlineLevel="1">
      <c r="A62" s="48" t="s">
        <v>356</v>
      </c>
      <c r="B62" s="45"/>
      <c r="C62" s="49" t="s">
        <v>356</v>
      </c>
      <c r="D62" s="50">
        <f t="shared" ref="D62:AH62" si="10">SUBTOTAL(9,D63:D79)</f>
        <v>146796</v>
      </c>
      <c r="E62" s="51">
        <f t="shared" si="10"/>
        <v>147395</v>
      </c>
      <c r="F62" s="51">
        <f t="shared" si="10"/>
        <v>146901</v>
      </c>
      <c r="G62" s="51">
        <f t="shared" si="10"/>
        <v>145793</v>
      </c>
      <c r="H62" s="51">
        <f t="shared" si="10"/>
        <v>145272</v>
      </c>
      <c r="I62" s="51">
        <f t="shared" si="10"/>
        <v>146138</v>
      </c>
      <c r="J62" s="51">
        <f t="shared" si="10"/>
        <v>142960</v>
      </c>
      <c r="K62" s="51">
        <f t="shared" si="10"/>
        <v>145369</v>
      </c>
      <c r="L62" s="51">
        <f t="shared" si="10"/>
        <v>142816</v>
      </c>
      <c r="M62" s="51">
        <f t="shared" si="10"/>
        <v>143496</v>
      </c>
      <c r="N62" s="51">
        <f t="shared" si="10"/>
        <v>143428</v>
      </c>
      <c r="O62" s="52">
        <f t="shared" si="10"/>
        <v>145113</v>
      </c>
      <c r="P62" s="50">
        <f t="shared" si="10"/>
        <v>145072</v>
      </c>
      <c r="Q62" s="51">
        <f t="shared" si="10"/>
        <v>144973</v>
      </c>
      <c r="R62" s="53">
        <f t="shared" si="10"/>
        <v>146244</v>
      </c>
      <c r="S62" s="51">
        <f t="shared" si="10"/>
        <v>144325</v>
      </c>
      <c r="T62" s="51">
        <f t="shared" si="10"/>
        <v>147573</v>
      </c>
      <c r="U62" s="51">
        <f t="shared" si="10"/>
        <v>148320</v>
      </c>
      <c r="V62" s="51">
        <f t="shared" si="10"/>
        <v>149101</v>
      </c>
      <c r="W62" s="51">
        <f t="shared" si="10"/>
        <v>149225</v>
      </c>
      <c r="X62" s="51">
        <f t="shared" si="10"/>
        <v>149509</v>
      </c>
      <c r="Y62" s="51">
        <f t="shared" si="10"/>
        <v>150118</v>
      </c>
      <c r="Z62" s="51">
        <f t="shared" si="10"/>
        <v>149890</v>
      </c>
      <c r="AA62" s="52">
        <f t="shared" si="10"/>
        <v>149319</v>
      </c>
      <c r="AB62" s="50">
        <f t="shared" si="10"/>
        <v>149979</v>
      </c>
      <c r="AC62" s="51">
        <f t="shared" si="10"/>
        <v>150795</v>
      </c>
      <c r="AD62" s="51">
        <f t="shared" si="10"/>
        <v>150534</v>
      </c>
      <c r="AE62" s="51">
        <f t="shared" si="10"/>
        <v>150134</v>
      </c>
      <c r="AF62" s="51">
        <f t="shared" si="10"/>
        <v>150669</v>
      </c>
      <c r="AG62" s="51">
        <f t="shared" si="10"/>
        <v>149233</v>
      </c>
      <c r="AH62" s="51">
        <f t="shared" si="10"/>
        <v>148519</v>
      </c>
      <c r="AI62" s="51">
        <v>147946</v>
      </c>
      <c r="AJ62" s="51">
        <v>148271</v>
      </c>
      <c r="AK62" s="51">
        <v>149505</v>
      </c>
      <c r="AL62" s="51">
        <v>149293</v>
      </c>
      <c r="AM62" s="52">
        <v>150047</v>
      </c>
      <c r="AN62" s="50">
        <v>149701</v>
      </c>
      <c r="AO62" s="51">
        <v>149281</v>
      </c>
      <c r="AP62" s="51">
        <v>149618</v>
      </c>
      <c r="AQ62" s="51">
        <v>148696</v>
      </c>
      <c r="AR62" s="51">
        <f>SUM(AR63:AR79)</f>
        <v>150102</v>
      </c>
      <c r="AS62" s="51">
        <v>149419</v>
      </c>
      <c r="AT62" s="51">
        <v>149306</v>
      </c>
      <c r="AU62" s="51">
        <v>149585</v>
      </c>
      <c r="AV62" s="51">
        <v>148724</v>
      </c>
      <c r="AW62" s="51">
        <v>149169</v>
      </c>
      <c r="AX62" s="51">
        <v>148935</v>
      </c>
      <c r="AY62" s="52">
        <v>149256</v>
      </c>
      <c r="AZ62" s="50">
        <v>149501</v>
      </c>
      <c r="BA62" s="51">
        <v>150200</v>
      </c>
      <c r="BB62" s="51">
        <v>149628</v>
      </c>
      <c r="BC62" s="51">
        <v>149481</v>
      </c>
      <c r="BD62" s="51">
        <v>149152</v>
      </c>
      <c r="BE62" s="51">
        <v>148714</v>
      </c>
      <c r="BF62" s="51">
        <v>148475</v>
      </c>
      <c r="BG62" s="51">
        <v>146729</v>
      </c>
      <c r="BH62" s="51">
        <v>147249</v>
      </c>
      <c r="BI62" s="51">
        <v>145972</v>
      </c>
      <c r="BJ62" s="51">
        <v>146961</v>
      </c>
      <c r="BK62" s="52">
        <v>148027</v>
      </c>
      <c r="BL62" s="50">
        <v>148197</v>
      </c>
      <c r="BM62" s="134">
        <v>148982</v>
      </c>
      <c r="BN62" s="134">
        <v>148899</v>
      </c>
      <c r="BO62" s="134">
        <v>148868</v>
      </c>
      <c r="BP62" s="134">
        <v>149061</v>
      </c>
      <c r="BQ62" s="134">
        <v>148737</v>
      </c>
      <c r="BR62" s="134">
        <v>145987</v>
      </c>
      <c r="BS62" s="134">
        <v>144988</v>
      </c>
      <c r="BT62" s="134">
        <v>144578</v>
      </c>
      <c r="BU62" s="134">
        <v>144700</v>
      </c>
      <c r="BV62" s="134">
        <v>144715</v>
      </c>
      <c r="BW62" s="52">
        <v>145082</v>
      </c>
      <c r="BX62" s="50">
        <v>145041</v>
      </c>
      <c r="BY62" s="134">
        <v>144441</v>
      </c>
      <c r="BZ62" s="134">
        <v>142920</v>
      </c>
      <c r="CA62" s="134">
        <v>141440</v>
      </c>
      <c r="CB62" s="134">
        <v>141043</v>
      </c>
      <c r="CC62" s="134">
        <v>139027</v>
      </c>
      <c r="CD62" s="134">
        <v>138730</v>
      </c>
      <c r="CE62" s="134">
        <v>138629</v>
      </c>
      <c r="CF62" s="134">
        <v>137915</v>
      </c>
      <c r="CG62" s="51">
        <v>137293</v>
      </c>
      <c r="CH62" s="51">
        <v>136956</v>
      </c>
      <c r="CI62" s="52">
        <v>136603</v>
      </c>
      <c r="CJ62" s="50">
        <v>136259</v>
      </c>
      <c r="CK62" s="51">
        <v>136292</v>
      </c>
      <c r="CL62" s="51">
        <v>135994</v>
      </c>
      <c r="CM62" s="51">
        <v>135838</v>
      </c>
      <c r="CN62" s="51">
        <v>136097</v>
      </c>
      <c r="CO62" s="51">
        <v>137052</v>
      </c>
      <c r="CP62" s="51">
        <v>138313</v>
      </c>
      <c r="CQ62" s="51">
        <v>138450</v>
      </c>
      <c r="CR62" s="51">
        <v>138367</v>
      </c>
      <c r="CS62" s="51">
        <v>138750</v>
      </c>
      <c r="CT62" s="51">
        <v>139489</v>
      </c>
      <c r="CU62" s="52">
        <v>140231</v>
      </c>
      <c r="CV62" s="50">
        <v>140355</v>
      </c>
      <c r="CW62" s="51">
        <v>140177</v>
      </c>
      <c r="CX62" s="51">
        <v>139452</v>
      </c>
      <c r="CY62" s="51">
        <v>139220</v>
      </c>
      <c r="CZ62" s="51">
        <v>139192</v>
      </c>
      <c r="DA62" s="51">
        <v>138342</v>
      </c>
      <c r="DB62" s="51">
        <v>138173</v>
      </c>
      <c r="DC62" s="51">
        <v>137640</v>
      </c>
      <c r="DD62" s="51">
        <v>137550</v>
      </c>
      <c r="DE62" s="51">
        <v>137723</v>
      </c>
      <c r="DF62" s="51">
        <v>138112</v>
      </c>
      <c r="DG62" s="52">
        <v>138105</v>
      </c>
      <c r="DH62" s="50">
        <v>138055</v>
      </c>
      <c r="DI62" s="51">
        <v>137595</v>
      </c>
      <c r="DJ62" s="51">
        <v>137713</v>
      </c>
      <c r="DK62" s="51">
        <v>136869</v>
      </c>
      <c r="DL62" s="51">
        <v>136343</v>
      </c>
      <c r="DM62" s="51">
        <v>135561</v>
      </c>
      <c r="DN62" s="51">
        <v>134506</v>
      </c>
      <c r="DO62" s="51">
        <v>133998</v>
      </c>
      <c r="DP62" s="51">
        <v>134016</v>
      </c>
      <c r="DQ62" s="51">
        <v>133147</v>
      </c>
      <c r="DR62" s="51">
        <v>132551</v>
      </c>
      <c r="DS62" s="54">
        <v>133773</v>
      </c>
      <c r="DT62" s="50">
        <v>134201</v>
      </c>
      <c r="DU62" s="51">
        <v>136711</v>
      </c>
      <c r="DV62" s="51">
        <v>137316</v>
      </c>
      <c r="DW62" s="51">
        <v>137582</v>
      </c>
      <c r="DX62" s="51">
        <v>138682</v>
      </c>
      <c r="DY62" s="51">
        <v>139163</v>
      </c>
      <c r="DZ62" s="51">
        <v>139485</v>
      </c>
      <c r="EA62" s="51">
        <v>137828</v>
      </c>
      <c r="EB62" s="51">
        <v>137988</v>
      </c>
      <c r="EC62" s="51">
        <v>137672</v>
      </c>
      <c r="ED62" s="51">
        <v>136853</v>
      </c>
      <c r="EE62" s="54">
        <v>136375</v>
      </c>
      <c r="EF62" s="50">
        <v>136539</v>
      </c>
      <c r="EG62" s="51">
        <v>136245</v>
      </c>
      <c r="EH62" s="51">
        <v>135419</v>
      </c>
      <c r="EI62" s="51">
        <v>134742</v>
      </c>
      <c r="EJ62" s="51">
        <v>134118</v>
      </c>
      <c r="EK62" s="51">
        <v>133968</v>
      </c>
      <c r="EL62" s="51">
        <v>133770</v>
      </c>
      <c r="EM62" s="51">
        <v>133492</v>
      </c>
      <c r="EN62" s="51">
        <v>135383</v>
      </c>
      <c r="EO62" s="798">
        <v>134954</v>
      </c>
      <c r="EP62" s="798">
        <v>134698</v>
      </c>
      <c r="EQ62" s="798">
        <f>'1. Población_Afiliada_Regimen'!D62</f>
        <v>134758</v>
      </c>
      <c r="ER62" s="118">
        <f t="shared" si="2"/>
        <v>60</v>
      </c>
      <c r="ES62" s="98">
        <f t="shared" si="3"/>
        <v>4.4853106077595878E-2</v>
      </c>
      <c r="ET62" s="118">
        <f t="shared" si="4"/>
        <v>-1617</v>
      </c>
      <c r="EU62" s="98">
        <f t="shared" si="5"/>
        <v>-1.1857011915673694</v>
      </c>
    </row>
    <row r="63" spans="1:151" ht="15" outlineLevel="2">
      <c r="A63" s="421">
        <v>38</v>
      </c>
      <c r="B63" s="55" t="s">
        <v>356</v>
      </c>
      <c r="C63" s="392" t="s">
        <v>357</v>
      </c>
      <c r="D63" s="433">
        <v>10033</v>
      </c>
      <c r="E63" s="434">
        <v>10028</v>
      </c>
      <c r="F63" s="434">
        <v>9953</v>
      </c>
      <c r="G63" s="434">
        <v>9870</v>
      </c>
      <c r="H63" s="434">
        <v>9789</v>
      </c>
      <c r="I63" s="434">
        <v>9845</v>
      </c>
      <c r="J63" s="434">
        <v>9769</v>
      </c>
      <c r="K63" s="434">
        <v>9802</v>
      </c>
      <c r="L63" s="434">
        <v>9663</v>
      </c>
      <c r="M63" s="434">
        <v>9788</v>
      </c>
      <c r="N63" s="434">
        <v>9779</v>
      </c>
      <c r="O63" s="435">
        <v>9947</v>
      </c>
      <c r="P63" s="433">
        <v>9960</v>
      </c>
      <c r="Q63" s="434">
        <v>9897</v>
      </c>
      <c r="R63" s="436">
        <v>9873</v>
      </c>
      <c r="S63" s="434">
        <v>9847</v>
      </c>
      <c r="T63" s="434">
        <v>9821</v>
      </c>
      <c r="U63" s="434">
        <v>9881</v>
      </c>
      <c r="V63" s="434">
        <v>9936</v>
      </c>
      <c r="W63" s="434">
        <v>9872</v>
      </c>
      <c r="X63" s="434">
        <v>9837</v>
      </c>
      <c r="Y63" s="434">
        <v>9794</v>
      </c>
      <c r="Z63" s="434">
        <v>9744</v>
      </c>
      <c r="AA63" s="435">
        <v>9791</v>
      </c>
      <c r="AB63" s="433">
        <v>9778</v>
      </c>
      <c r="AC63" s="434">
        <v>9784</v>
      </c>
      <c r="AD63" s="434">
        <v>9788</v>
      </c>
      <c r="AE63" s="434">
        <v>9803</v>
      </c>
      <c r="AF63" s="434">
        <v>9806</v>
      </c>
      <c r="AG63" s="434">
        <v>9775</v>
      </c>
      <c r="AH63" s="434">
        <v>9790</v>
      </c>
      <c r="AI63" s="434">
        <v>9750</v>
      </c>
      <c r="AJ63" s="434">
        <v>9951</v>
      </c>
      <c r="AK63" s="434">
        <v>9947</v>
      </c>
      <c r="AL63" s="434">
        <v>9944</v>
      </c>
      <c r="AM63" s="435">
        <v>9916</v>
      </c>
      <c r="AN63" s="433">
        <v>9929</v>
      </c>
      <c r="AO63" s="434">
        <v>9851</v>
      </c>
      <c r="AP63" s="434">
        <v>9884</v>
      </c>
      <c r="AQ63" s="434">
        <v>9805</v>
      </c>
      <c r="AR63" s="434">
        <v>9752</v>
      </c>
      <c r="AS63" s="434">
        <v>9798</v>
      </c>
      <c r="AT63" s="434">
        <v>9761</v>
      </c>
      <c r="AU63" s="434">
        <v>9716</v>
      </c>
      <c r="AV63" s="434">
        <v>9784</v>
      </c>
      <c r="AW63" s="434">
        <v>9775</v>
      </c>
      <c r="AX63" s="434">
        <v>9780</v>
      </c>
      <c r="AY63" s="435">
        <v>9816</v>
      </c>
      <c r="AZ63" s="433">
        <v>9760</v>
      </c>
      <c r="BA63" s="434">
        <v>9712</v>
      </c>
      <c r="BB63" s="434">
        <v>9730</v>
      </c>
      <c r="BC63" s="434">
        <v>9694</v>
      </c>
      <c r="BD63" s="434">
        <v>9586</v>
      </c>
      <c r="BE63" s="434">
        <v>9611</v>
      </c>
      <c r="BF63" s="434">
        <v>9586</v>
      </c>
      <c r="BG63" s="434">
        <v>9491</v>
      </c>
      <c r="BH63" s="434">
        <v>9445</v>
      </c>
      <c r="BI63" s="434">
        <v>9384</v>
      </c>
      <c r="BJ63" s="434">
        <v>9479</v>
      </c>
      <c r="BK63" s="435">
        <v>9551</v>
      </c>
      <c r="BL63" s="433">
        <v>9570</v>
      </c>
      <c r="BM63" s="438">
        <v>9562</v>
      </c>
      <c r="BN63" s="438">
        <v>9563</v>
      </c>
      <c r="BO63" s="438">
        <v>9576</v>
      </c>
      <c r="BP63" s="438">
        <v>9576</v>
      </c>
      <c r="BQ63" s="438">
        <v>9594</v>
      </c>
      <c r="BR63" s="438">
        <v>9600</v>
      </c>
      <c r="BS63" s="438">
        <v>9589</v>
      </c>
      <c r="BT63" s="438">
        <v>9593</v>
      </c>
      <c r="BU63" s="438">
        <v>9553</v>
      </c>
      <c r="BV63" s="438">
        <v>9479</v>
      </c>
      <c r="BW63" s="435">
        <v>9456</v>
      </c>
      <c r="BX63" s="433">
        <v>9407</v>
      </c>
      <c r="BY63" s="438">
        <v>9360</v>
      </c>
      <c r="BZ63" s="438">
        <v>9322</v>
      </c>
      <c r="CA63" s="438">
        <v>9259</v>
      </c>
      <c r="CB63" s="438">
        <v>9254</v>
      </c>
      <c r="CC63" s="438">
        <v>8855</v>
      </c>
      <c r="CD63" s="438">
        <v>8944</v>
      </c>
      <c r="CE63" s="438">
        <v>8935</v>
      </c>
      <c r="CF63" s="438">
        <v>8909</v>
      </c>
      <c r="CG63" s="434">
        <v>8888</v>
      </c>
      <c r="CH63" s="434">
        <v>8866</v>
      </c>
      <c r="CI63" s="435">
        <v>8820</v>
      </c>
      <c r="CJ63" s="433">
        <v>8835</v>
      </c>
      <c r="CK63" s="434">
        <v>8843</v>
      </c>
      <c r="CL63" s="434">
        <v>8880</v>
      </c>
      <c r="CM63" s="434">
        <v>8848</v>
      </c>
      <c r="CN63" s="434">
        <v>8875</v>
      </c>
      <c r="CO63" s="434">
        <v>8913</v>
      </c>
      <c r="CP63" s="434">
        <v>8959</v>
      </c>
      <c r="CQ63" s="434">
        <v>8987</v>
      </c>
      <c r="CR63" s="434">
        <v>8998</v>
      </c>
      <c r="CS63" s="434">
        <v>9012</v>
      </c>
      <c r="CT63" s="434">
        <v>8988</v>
      </c>
      <c r="CU63" s="435">
        <v>8964</v>
      </c>
      <c r="CV63" s="433">
        <v>8954</v>
      </c>
      <c r="CW63" s="434">
        <v>8944</v>
      </c>
      <c r="CX63" s="434">
        <v>8880</v>
      </c>
      <c r="CY63" s="434">
        <v>8832</v>
      </c>
      <c r="CZ63" s="434">
        <v>8801</v>
      </c>
      <c r="DA63" s="434">
        <v>8758</v>
      </c>
      <c r="DB63" s="434">
        <v>8753</v>
      </c>
      <c r="DC63" s="434">
        <v>8715</v>
      </c>
      <c r="DD63" s="434">
        <v>8718</v>
      </c>
      <c r="DE63" s="434">
        <v>8679</v>
      </c>
      <c r="DF63" s="434">
        <v>8682</v>
      </c>
      <c r="DG63" s="435">
        <v>8669</v>
      </c>
      <c r="DH63" s="433">
        <v>8657</v>
      </c>
      <c r="DI63" s="434">
        <v>8674</v>
      </c>
      <c r="DJ63" s="434">
        <v>8659</v>
      </c>
      <c r="DK63" s="434">
        <v>8656</v>
      </c>
      <c r="DL63" s="434">
        <v>8653</v>
      </c>
      <c r="DM63" s="434">
        <v>8611</v>
      </c>
      <c r="DN63" s="434">
        <v>8588</v>
      </c>
      <c r="DO63" s="434">
        <v>8587</v>
      </c>
      <c r="DP63" s="434">
        <v>8612</v>
      </c>
      <c r="DQ63" s="434">
        <v>8562</v>
      </c>
      <c r="DR63" s="434">
        <v>8567</v>
      </c>
      <c r="DS63" s="437">
        <v>8550</v>
      </c>
      <c r="DT63" s="433">
        <v>8583</v>
      </c>
      <c r="DU63" s="434">
        <v>8581</v>
      </c>
      <c r="DV63" s="434">
        <v>8559</v>
      </c>
      <c r="DW63" s="434">
        <v>8531</v>
      </c>
      <c r="DX63" s="434">
        <v>8608</v>
      </c>
      <c r="DY63" s="434">
        <v>8581</v>
      </c>
      <c r="DZ63" s="434">
        <v>8576</v>
      </c>
      <c r="EA63" s="434">
        <v>8570</v>
      </c>
      <c r="EB63" s="434">
        <v>8537</v>
      </c>
      <c r="EC63" s="434">
        <v>8522</v>
      </c>
      <c r="ED63" s="434">
        <v>8555</v>
      </c>
      <c r="EE63" s="437">
        <v>8534</v>
      </c>
      <c r="EF63" s="433">
        <v>8524</v>
      </c>
      <c r="EG63" s="434">
        <v>8546</v>
      </c>
      <c r="EH63" s="434">
        <v>8493</v>
      </c>
      <c r="EI63" s="434">
        <v>8480</v>
      </c>
      <c r="EJ63" s="434">
        <v>8490</v>
      </c>
      <c r="EK63" s="434">
        <v>8478</v>
      </c>
      <c r="EL63" s="434">
        <v>8480</v>
      </c>
      <c r="EM63" s="434">
        <v>8468</v>
      </c>
      <c r="EN63" s="434">
        <v>8536</v>
      </c>
      <c r="EO63" s="799">
        <v>8524</v>
      </c>
      <c r="EP63" s="799">
        <v>8518</v>
      </c>
      <c r="EQ63" s="799">
        <f>'1. Población_Afiliada_Regimen'!D63</f>
        <v>8522</v>
      </c>
      <c r="ER63" s="118">
        <f t="shared" si="2"/>
        <v>4</v>
      </c>
      <c r="ES63" s="98">
        <f t="shared" si="3"/>
        <v>4.716981132075472E-2</v>
      </c>
      <c r="ET63" s="118">
        <f t="shared" si="4"/>
        <v>-12</v>
      </c>
      <c r="EU63" s="98">
        <f t="shared" si="5"/>
        <v>-0.14061401453011485</v>
      </c>
    </row>
    <row r="64" spans="1:151" ht="15" outlineLevel="2">
      <c r="A64" s="421">
        <v>86</v>
      </c>
      <c r="B64" s="55" t="s">
        <v>356</v>
      </c>
      <c r="C64" s="392" t="s">
        <v>358</v>
      </c>
      <c r="D64" s="433">
        <v>3390</v>
      </c>
      <c r="E64" s="434">
        <v>3399</v>
      </c>
      <c r="F64" s="434">
        <v>3371</v>
      </c>
      <c r="G64" s="434">
        <v>3381</v>
      </c>
      <c r="H64" s="434">
        <v>3353</v>
      </c>
      <c r="I64" s="434">
        <v>3340</v>
      </c>
      <c r="J64" s="434">
        <v>3349</v>
      </c>
      <c r="K64" s="434">
        <v>3334</v>
      </c>
      <c r="L64" s="434">
        <v>3440</v>
      </c>
      <c r="M64" s="434">
        <v>3447</v>
      </c>
      <c r="N64" s="434">
        <v>3520</v>
      </c>
      <c r="O64" s="435">
        <v>3603</v>
      </c>
      <c r="P64" s="433">
        <v>3626</v>
      </c>
      <c r="Q64" s="434">
        <v>3615</v>
      </c>
      <c r="R64" s="436">
        <v>3568</v>
      </c>
      <c r="S64" s="434">
        <v>3555</v>
      </c>
      <c r="T64" s="434">
        <v>3545</v>
      </c>
      <c r="U64" s="434">
        <v>3574</v>
      </c>
      <c r="V64" s="434">
        <v>3586</v>
      </c>
      <c r="W64" s="434">
        <v>3594</v>
      </c>
      <c r="X64" s="434">
        <v>3657</v>
      </c>
      <c r="Y64" s="434">
        <v>3664</v>
      </c>
      <c r="Z64" s="434">
        <v>3662</v>
      </c>
      <c r="AA64" s="435">
        <v>3614</v>
      </c>
      <c r="AB64" s="433">
        <v>3525</v>
      </c>
      <c r="AC64" s="434">
        <v>3540</v>
      </c>
      <c r="AD64" s="434">
        <v>3542</v>
      </c>
      <c r="AE64" s="434">
        <v>3498</v>
      </c>
      <c r="AF64" s="434">
        <v>3591</v>
      </c>
      <c r="AG64" s="434">
        <v>3575</v>
      </c>
      <c r="AH64" s="434">
        <v>3583</v>
      </c>
      <c r="AI64" s="434">
        <v>3597</v>
      </c>
      <c r="AJ64" s="434">
        <v>3574</v>
      </c>
      <c r="AK64" s="434">
        <v>3622</v>
      </c>
      <c r="AL64" s="434">
        <v>3643</v>
      </c>
      <c r="AM64" s="435">
        <v>3672</v>
      </c>
      <c r="AN64" s="433">
        <v>3621</v>
      </c>
      <c r="AO64" s="434">
        <v>3585</v>
      </c>
      <c r="AP64" s="434">
        <v>3551</v>
      </c>
      <c r="AQ64" s="434">
        <v>3532</v>
      </c>
      <c r="AR64" s="434">
        <v>3610</v>
      </c>
      <c r="AS64" s="434">
        <v>3570</v>
      </c>
      <c r="AT64" s="434">
        <v>3573</v>
      </c>
      <c r="AU64" s="434">
        <v>3595</v>
      </c>
      <c r="AV64" s="434">
        <v>3562</v>
      </c>
      <c r="AW64" s="434">
        <v>3571</v>
      </c>
      <c r="AX64" s="434">
        <v>3524</v>
      </c>
      <c r="AY64" s="435">
        <v>3502</v>
      </c>
      <c r="AZ64" s="433">
        <v>3546</v>
      </c>
      <c r="BA64" s="434">
        <v>3572</v>
      </c>
      <c r="BB64" s="434">
        <v>3559</v>
      </c>
      <c r="BC64" s="434">
        <v>3581</v>
      </c>
      <c r="BD64" s="434">
        <v>3579</v>
      </c>
      <c r="BE64" s="434">
        <v>3542</v>
      </c>
      <c r="BF64" s="434">
        <v>3523</v>
      </c>
      <c r="BG64" s="434">
        <v>3468</v>
      </c>
      <c r="BH64" s="434">
        <v>3531</v>
      </c>
      <c r="BI64" s="434">
        <v>3496</v>
      </c>
      <c r="BJ64" s="434">
        <v>3467</v>
      </c>
      <c r="BK64" s="435">
        <v>3498</v>
      </c>
      <c r="BL64" s="433">
        <v>3476</v>
      </c>
      <c r="BM64" s="438">
        <v>3502</v>
      </c>
      <c r="BN64" s="438">
        <v>3481</v>
      </c>
      <c r="BO64" s="438">
        <v>3449</v>
      </c>
      <c r="BP64" s="438">
        <v>3448</v>
      </c>
      <c r="BQ64" s="438">
        <v>3431</v>
      </c>
      <c r="BR64" s="438">
        <v>3310</v>
      </c>
      <c r="BS64" s="438">
        <v>3261</v>
      </c>
      <c r="BT64" s="438">
        <v>3212</v>
      </c>
      <c r="BU64" s="438">
        <v>3183</v>
      </c>
      <c r="BV64" s="438">
        <v>3189</v>
      </c>
      <c r="BW64" s="435">
        <v>3210</v>
      </c>
      <c r="BX64" s="433">
        <v>3219</v>
      </c>
      <c r="BY64" s="438">
        <v>3231</v>
      </c>
      <c r="BZ64" s="438">
        <v>3194</v>
      </c>
      <c r="CA64" s="438">
        <v>3152</v>
      </c>
      <c r="CB64" s="438">
        <v>3135</v>
      </c>
      <c r="CC64" s="438">
        <v>3123</v>
      </c>
      <c r="CD64" s="438">
        <v>3101</v>
      </c>
      <c r="CE64" s="438">
        <v>3093</v>
      </c>
      <c r="CF64" s="438">
        <v>3057</v>
      </c>
      <c r="CG64" s="434">
        <v>3043</v>
      </c>
      <c r="CH64" s="434">
        <v>3019</v>
      </c>
      <c r="CI64" s="435">
        <v>2978</v>
      </c>
      <c r="CJ64" s="433">
        <v>2970</v>
      </c>
      <c r="CK64" s="434">
        <v>2956</v>
      </c>
      <c r="CL64" s="434">
        <v>2929</v>
      </c>
      <c r="CM64" s="434">
        <v>2924</v>
      </c>
      <c r="CN64" s="434">
        <v>2928</v>
      </c>
      <c r="CO64" s="434">
        <v>2955</v>
      </c>
      <c r="CP64" s="434">
        <v>2955</v>
      </c>
      <c r="CQ64" s="434">
        <v>2990</v>
      </c>
      <c r="CR64" s="434">
        <v>2997</v>
      </c>
      <c r="CS64" s="434">
        <v>3000</v>
      </c>
      <c r="CT64" s="434">
        <v>3008</v>
      </c>
      <c r="CU64" s="435">
        <v>3027</v>
      </c>
      <c r="CV64" s="433">
        <v>2992</v>
      </c>
      <c r="CW64" s="434">
        <v>2980</v>
      </c>
      <c r="CX64" s="434">
        <v>2969</v>
      </c>
      <c r="CY64" s="434">
        <v>2970</v>
      </c>
      <c r="CZ64" s="434">
        <v>2976</v>
      </c>
      <c r="DA64" s="434">
        <v>2949</v>
      </c>
      <c r="DB64" s="434">
        <v>2959</v>
      </c>
      <c r="DC64" s="434">
        <v>2914</v>
      </c>
      <c r="DD64" s="434">
        <v>2916</v>
      </c>
      <c r="DE64" s="434">
        <v>2915</v>
      </c>
      <c r="DF64" s="434">
        <v>2900</v>
      </c>
      <c r="DG64" s="435">
        <v>2874</v>
      </c>
      <c r="DH64" s="433">
        <v>2845</v>
      </c>
      <c r="DI64" s="434">
        <v>2815</v>
      </c>
      <c r="DJ64" s="434">
        <v>2829</v>
      </c>
      <c r="DK64" s="434">
        <v>2820</v>
      </c>
      <c r="DL64" s="434">
        <v>2824</v>
      </c>
      <c r="DM64" s="434">
        <v>2797</v>
      </c>
      <c r="DN64" s="434">
        <v>2767</v>
      </c>
      <c r="DO64" s="434">
        <v>2750</v>
      </c>
      <c r="DP64" s="434">
        <v>2747</v>
      </c>
      <c r="DQ64" s="434">
        <v>2721</v>
      </c>
      <c r="DR64" s="434">
        <v>2701</v>
      </c>
      <c r="DS64" s="437">
        <v>2744</v>
      </c>
      <c r="DT64" s="433">
        <v>2762</v>
      </c>
      <c r="DU64" s="434">
        <v>2783</v>
      </c>
      <c r="DV64" s="434">
        <v>2794</v>
      </c>
      <c r="DW64" s="434">
        <v>2785</v>
      </c>
      <c r="DX64" s="434">
        <v>2817</v>
      </c>
      <c r="DY64" s="434">
        <v>2812</v>
      </c>
      <c r="DZ64" s="434">
        <v>2804</v>
      </c>
      <c r="EA64" s="434">
        <v>2781</v>
      </c>
      <c r="EB64" s="434">
        <v>2802</v>
      </c>
      <c r="EC64" s="434">
        <v>2791</v>
      </c>
      <c r="ED64" s="434">
        <v>2780</v>
      </c>
      <c r="EE64" s="437">
        <v>2772</v>
      </c>
      <c r="EF64" s="433">
        <v>2785</v>
      </c>
      <c r="EG64" s="434">
        <v>2771</v>
      </c>
      <c r="EH64" s="434">
        <v>2757</v>
      </c>
      <c r="EI64" s="434">
        <v>2729</v>
      </c>
      <c r="EJ64" s="434">
        <v>2702</v>
      </c>
      <c r="EK64" s="434">
        <v>2713</v>
      </c>
      <c r="EL64" s="434">
        <v>2714</v>
      </c>
      <c r="EM64" s="434">
        <v>2714</v>
      </c>
      <c r="EN64" s="434">
        <v>2744</v>
      </c>
      <c r="EO64" s="799">
        <v>2732</v>
      </c>
      <c r="EP64" s="799">
        <v>2728</v>
      </c>
      <c r="EQ64" s="799">
        <f>'1. Población_Afiliada_Regimen'!D64</f>
        <v>2724</v>
      </c>
      <c r="ER64" s="118">
        <f t="shared" si="2"/>
        <v>-4</v>
      </c>
      <c r="ES64" s="98">
        <f t="shared" si="3"/>
        <v>-0.14738393515106854</v>
      </c>
      <c r="ET64" s="118">
        <f t="shared" si="4"/>
        <v>-48</v>
      </c>
      <c r="EU64" s="98">
        <f t="shared" si="5"/>
        <v>-1.7316017316017316</v>
      </c>
    </row>
    <row r="65" spans="1:151" ht="15" outlineLevel="2">
      <c r="A65" s="421">
        <v>107</v>
      </c>
      <c r="B65" s="55" t="s">
        <v>356</v>
      </c>
      <c r="C65" s="392" t="s">
        <v>359</v>
      </c>
      <c r="D65" s="433">
        <v>6849</v>
      </c>
      <c r="E65" s="434">
        <v>6881</v>
      </c>
      <c r="F65" s="434">
        <v>6862</v>
      </c>
      <c r="G65" s="434">
        <v>6847</v>
      </c>
      <c r="H65" s="434">
        <v>6835</v>
      </c>
      <c r="I65" s="434">
        <v>6882</v>
      </c>
      <c r="J65" s="434">
        <v>6856</v>
      </c>
      <c r="K65" s="434">
        <v>6847</v>
      </c>
      <c r="L65" s="434">
        <v>6820</v>
      </c>
      <c r="M65" s="434">
        <v>6868</v>
      </c>
      <c r="N65" s="434">
        <v>6822</v>
      </c>
      <c r="O65" s="435">
        <v>6916</v>
      </c>
      <c r="P65" s="433">
        <v>6933</v>
      </c>
      <c r="Q65" s="434">
        <v>6862</v>
      </c>
      <c r="R65" s="436">
        <v>6885</v>
      </c>
      <c r="S65" s="434">
        <v>6219</v>
      </c>
      <c r="T65" s="434">
        <v>6653</v>
      </c>
      <c r="U65" s="434">
        <v>6581</v>
      </c>
      <c r="V65" s="434">
        <v>6682</v>
      </c>
      <c r="W65" s="434">
        <v>6670</v>
      </c>
      <c r="X65" s="434">
        <v>6714</v>
      </c>
      <c r="Y65" s="434">
        <v>6740</v>
      </c>
      <c r="Z65" s="434">
        <v>6723</v>
      </c>
      <c r="AA65" s="435">
        <v>6804</v>
      </c>
      <c r="AB65" s="433">
        <v>6744</v>
      </c>
      <c r="AC65" s="434">
        <v>6732</v>
      </c>
      <c r="AD65" s="434">
        <v>6728</v>
      </c>
      <c r="AE65" s="434">
        <v>6702</v>
      </c>
      <c r="AF65" s="434">
        <v>6690</v>
      </c>
      <c r="AG65" s="434">
        <v>6621</v>
      </c>
      <c r="AH65" s="434">
        <v>6586</v>
      </c>
      <c r="AI65" s="434">
        <v>6616</v>
      </c>
      <c r="AJ65" s="434">
        <v>6681</v>
      </c>
      <c r="AK65" s="434">
        <v>6705</v>
      </c>
      <c r="AL65" s="434">
        <v>6668</v>
      </c>
      <c r="AM65" s="435">
        <v>6675</v>
      </c>
      <c r="AN65" s="433">
        <v>6680</v>
      </c>
      <c r="AO65" s="434">
        <v>6639</v>
      </c>
      <c r="AP65" s="434">
        <v>6663</v>
      </c>
      <c r="AQ65" s="434">
        <v>6674</v>
      </c>
      <c r="AR65" s="434">
        <v>6685</v>
      </c>
      <c r="AS65" s="434">
        <v>6641</v>
      </c>
      <c r="AT65" s="434">
        <v>6605</v>
      </c>
      <c r="AU65" s="434">
        <v>6595</v>
      </c>
      <c r="AV65" s="434">
        <v>6548</v>
      </c>
      <c r="AW65" s="434">
        <v>6554</v>
      </c>
      <c r="AX65" s="434">
        <v>6538</v>
      </c>
      <c r="AY65" s="435">
        <v>6552</v>
      </c>
      <c r="AZ65" s="433">
        <v>6549</v>
      </c>
      <c r="BA65" s="434">
        <v>6548</v>
      </c>
      <c r="BB65" s="434">
        <v>6561</v>
      </c>
      <c r="BC65" s="434">
        <v>6527</v>
      </c>
      <c r="BD65" s="434">
        <v>6468</v>
      </c>
      <c r="BE65" s="434">
        <v>6508</v>
      </c>
      <c r="BF65" s="434">
        <v>6498</v>
      </c>
      <c r="BG65" s="434">
        <v>6431</v>
      </c>
      <c r="BH65" s="434">
        <v>6440</v>
      </c>
      <c r="BI65" s="434">
        <v>6399</v>
      </c>
      <c r="BJ65" s="434">
        <v>6442</v>
      </c>
      <c r="BK65" s="435">
        <v>6465</v>
      </c>
      <c r="BL65" s="433">
        <v>6423</v>
      </c>
      <c r="BM65" s="438">
        <v>6392</v>
      </c>
      <c r="BN65" s="438">
        <v>6367</v>
      </c>
      <c r="BO65" s="438">
        <v>6403</v>
      </c>
      <c r="BP65" s="438">
        <v>6389</v>
      </c>
      <c r="BQ65" s="438">
        <v>6332</v>
      </c>
      <c r="BR65" s="438">
        <v>6234</v>
      </c>
      <c r="BS65" s="438">
        <v>6185</v>
      </c>
      <c r="BT65" s="438">
        <v>6176</v>
      </c>
      <c r="BU65" s="438">
        <v>6171</v>
      </c>
      <c r="BV65" s="438">
        <v>6184</v>
      </c>
      <c r="BW65" s="435">
        <v>6182</v>
      </c>
      <c r="BX65" s="433">
        <v>6162</v>
      </c>
      <c r="BY65" s="438">
        <v>6148</v>
      </c>
      <c r="BZ65" s="438">
        <v>6104</v>
      </c>
      <c r="CA65" s="438">
        <v>6071</v>
      </c>
      <c r="CB65" s="438">
        <v>6008</v>
      </c>
      <c r="CC65" s="438">
        <v>5896</v>
      </c>
      <c r="CD65" s="438">
        <v>5967</v>
      </c>
      <c r="CE65" s="438">
        <v>5956</v>
      </c>
      <c r="CF65" s="438">
        <v>5927</v>
      </c>
      <c r="CG65" s="434">
        <v>5896</v>
      </c>
      <c r="CH65" s="434">
        <v>5863</v>
      </c>
      <c r="CI65" s="435">
        <v>5837</v>
      </c>
      <c r="CJ65" s="433">
        <v>5842</v>
      </c>
      <c r="CK65" s="434">
        <v>5887</v>
      </c>
      <c r="CL65" s="434">
        <v>5898</v>
      </c>
      <c r="CM65" s="434">
        <v>5916</v>
      </c>
      <c r="CN65" s="434">
        <v>5936</v>
      </c>
      <c r="CO65" s="434">
        <v>5971</v>
      </c>
      <c r="CP65" s="434">
        <v>6033</v>
      </c>
      <c r="CQ65" s="434">
        <v>6086</v>
      </c>
      <c r="CR65" s="434">
        <v>6090</v>
      </c>
      <c r="CS65" s="434">
        <v>6050</v>
      </c>
      <c r="CT65" s="434">
        <v>6042</v>
      </c>
      <c r="CU65" s="435">
        <v>6016</v>
      </c>
      <c r="CV65" s="433">
        <v>6005</v>
      </c>
      <c r="CW65" s="434">
        <v>6003</v>
      </c>
      <c r="CX65" s="434">
        <v>5960</v>
      </c>
      <c r="CY65" s="434">
        <v>5981</v>
      </c>
      <c r="CZ65" s="434">
        <v>6001</v>
      </c>
      <c r="DA65" s="434">
        <v>5979</v>
      </c>
      <c r="DB65" s="434">
        <v>5990</v>
      </c>
      <c r="DC65" s="434">
        <v>5999</v>
      </c>
      <c r="DD65" s="434">
        <v>5977</v>
      </c>
      <c r="DE65" s="434">
        <v>5962</v>
      </c>
      <c r="DF65" s="434">
        <v>5993</v>
      </c>
      <c r="DG65" s="435">
        <v>5953</v>
      </c>
      <c r="DH65" s="433">
        <v>5945</v>
      </c>
      <c r="DI65" s="434">
        <v>5860</v>
      </c>
      <c r="DJ65" s="434">
        <v>5876</v>
      </c>
      <c r="DK65" s="434">
        <v>5829</v>
      </c>
      <c r="DL65" s="434">
        <v>5833</v>
      </c>
      <c r="DM65" s="434">
        <v>5768</v>
      </c>
      <c r="DN65" s="434">
        <v>5739</v>
      </c>
      <c r="DO65" s="434">
        <v>5735</v>
      </c>
      <c r="DP65" s="434">
        <v>5744</v>
      </c>
      <c r="DQ65" s="434">
        <v>5699</v>
      </c>
      <c r="DR65" s="434">
        <v>5676</v>
      </c>
      <c r="DS65" s="437">
        <v>5657</v>
      </c>
      <c r="DT65" s="433">
        <v>5592</v>
      </c>
      <c r="DU65" s="434">
        <v>5646</v>
      </c>
      <c r="DV65" s="434">
        <v>5636</v>
      </c>
      <c r="DW65" s="434">
        <v>5676</v>
      </c>
      <c r="DX65" s="434">
        <v>5720</v>
      </c>
      <c r="DY65" s="434">
        <v>5722</v>
      </c>
      <c r="DZ65" s="434">
        <v>5732</v>
      </c>
      <c r="EA65" s="434">
        <v>5706</v>
      </c>
      <c r="EB65" s="434">
        <v>5692</v>
      </c>
      <c r="EC65" s="434">
        <v>5714</v>
      </c>
      <c r="ED65" s="434">
        <v>5683</v>
      </c>
      <c r="EE65" s="437">
        <v>5715</v>
      </c>
      <c r="EF65" s="433">
        <v>5729</v>
      </c>
      <c r="EG65" s="434">
        <v>5769</v>
      </c>
      <c r="EH65" s="434">
        <v>5738</v>
      </c>
      <c r="EI65" s="434">
        <v>5738</v>
      </c>
      <c r="EJ65" s="434">
        <v>5720</v>
      </c>
      <c r="EK65" s="434">
        <v>5700</v>
      </c>
      <c r="EL65" s="434">
        <v>5747</v>
      </c>
      <c r="EM65" s="434">
        <v>5777</v>
      </c>
      <c r="EN65" s="434">
        <v>5839</v>
      </c>
      <c r="EO65" s="799">
        <v>5824</v>
      </c>
      <c r="EP65" s="799">
        <v>5808</v>
      </c>
      <c r="EQ65" s="799">
        <f>'1. Población_Afiliada_Regimen'!D65</f>
        <v>5793</v>
      </c>
      <c r="ER65" s="118">
        <f t="shared" si="2"/>
        <v>-15</v>
      </c>
      <c r="ES65" s="98">
        <f t="shared" si="3"/>
        <v>-0.26100574212632677</v>
      </c>
      <c r="ET65" s="118">
        <f t="shared" si="4"/>
        <v>78</v>
      </c>
      <c r="EU65" s="98">
        <f t="shared" si="5"/>
        <v>1.3648293963254594</v>
      </c>
    </row>
    <row r="66" spans="1:151" ht="15" outlineLevel="2">
      <c r="A66" s="421">
        <v>134</v>
      </c>
      <c r="B66" s="55" t="s">
        <v>356</v>
      </c>
      <c r="C66" s="392" t="s">
        <v>360</v>
      </c>
      <c r="D66" s="433">
        <v>6480</v>
      </c>
      <c r="E66" s="434">
        <v>6525</v>
      </c>
      <c r="F66" s="434">
        <v>6498</v>
      </c>
      <c r="G66" s="434">
        <v>6499</v>
      </c>
      <c r="H66" s="434">
        <v>6492</v>
      </c>
      <c r="I66" s="434">
        <v>6512</v>
      </c>
      <c r="J66" s="434">
        <v>6511</v>
      </c>
      <c r="K66" s="434">
        <v>6500</v>
      </c>
      <c r="L66" s="434">
        <v>6541</v>
      </c>
      <c r="M66" s="434">
        <v>6544</v>
      </c>
      <c r="N66" s="434">
        <v>6558</v>
      </c>
      <c r="O66" s="435">
        <v>6689</v>
      </c>
      <c r="P66" s="433">
        <v>6671</v>
      </c>
      <c r="Q66" s="434">
        <v>6714</v>
      </c>
      <c r="R66" s="436">
        <v>6779</v>
      </c>
      <c r="S66" s="434">
        <v>6319</v>
      </c>
      <c r="T66" s="434">
        <v>6344</v>
      </c>
      <c r="U66" s="434">
        <v>6636</v>
      </c>
      <c r="V66" s="434">
        <v>6607</v>
      </c>
      <c r="W66" s="434">
        <v>6568</v>
      </c>
      <c r="X66" s="434">
        <v>6589</v>
      </c>
      <c r="Y66" s="434">
        <v>6647</v>
      </c>
      <c r="Z66" s="434">
        <v>6628</v>
      </c>
      <c r="AA66" s="435">
        <v>6610</v>
      </c>
      <c r="AB66" s="433">
        <v>6849</v>
      </c>
      <c r="AC66" s="434">
        <v>6866</v>
      </c>
      <c r="AD66" s="434">
        <v>6841</v>
      </c>
      <c r="AE66" s="434">
        <v>6803</v>
      </c>
      <c r="AF66" s="434">
        <v>6765</v>
      </c>
      <c r="AG66" s="434">
        <v>6739</v>
      </c>
      <c r="AH66" s="434">
        <v>6671</v>
      </c>
      <c r="AI66" s="434">
        <v>6722</v>
      </c>
      <c r="AJ66" s="434">
        <v>6721</v>
      </c>
      <c r="AK66" s="434">
        <v>6747</v>
      </c>
      <c r="AL66" s="434">
        <v>6704</v>
      </c>
      <c r="AM66" s="435">
        <v>6738</v>
      </c>
      <c r="AN66" s="433">
        <v>6737</v>
      </c>
      <c r="AO66" s="434">
        <v>6750</v>
      </c>
      <c r="AP66" s="434">
        <v>6716</v>
      </c>
      <c r="AQ66" s="434">
        <v>6665</v>
      </c>
      <c r="AR66" s="434">
        <v>6677</v>
      </c>
      <c r="AS66" s="434">
        <v>6662</v>
      </c>
      <c r="AT66" s="434">
        <v>6678</v>
      </c>
      <c r="AU66" s="434">
        <v>6676</v>
      </c>
      <c r="AV66" s="434">
        <v>6633</v>
      </c>
      <c r="AW66" s="434">
        <v>6657</v>
      </c>
      <c r="AX66" s="434">
        <v>6623</v>
      </c>
      <c r="AY66" s="435">
        <v>6662</v>
      </c>
      <c r="AZ66" s="433">
        <v>6651</v>
      </c>
      <c r="BA66" s="434">
        <v>6668</v>
      </c>
      <c r="BB66" s="434">
        <v>6632</v>
      </c>
      <c r="BC66" s="434">
        <v>6634</v>
      </c>
      <c r="BD66" s="434">
        <v>6641</v>
      </c>
      <c r="BE66" s="434">
        <v>6580</v>
      </c>
      <c r="BF66" s="434">
        <v>6585</v>
      </c>
      <c r="BG66" s="434">
        <v>6530</v>
      </c>
      <c r="BH66" s="434">
        <v>6523</v>
      </c>
      <c r="BI66" s="434">
        <v>6484</v>
      </c>
      <c r="BJ66" s="434">
        <v>6471</v>
      </c>
      <c r="BK66" s="435">
        <v>6495</v>
      </c>
      <c r="BL66" s="433">
        <v>6485</v>
      </c>
      <c r="BM66" s="438">
        <v>6492</v>
      </c>
      <c r="BN66" s="438">
        <v>6488</v>
      </c>
      <c r="BO66" s="438">
        <v>6484</v>
      </c>
      <c r="BP66" s="438">
        <v>6490</v>
      </c>
      <c r="BQ66" s="438">
        <v>6464</v>
      </c>
      <c r="BR66" s="438">
        <v>6406</v>
      </c>
      <c r="BS66" s="438">
        <v>6370</v>
      </c>
      <c r="BT66" s="438">
        <v>6343</v>
      </c>
      <c r="BU66" s="438">
        <v>6321</v>
      </c>
      <c r="BV66" s="438">
        <v>6291</v>
      </c>
      <c r="BW66" s="435">
        <v>6294</v>
      </c>
      <c r="BX66" s="433">
        <v>6292</v>
      </c>
      <c r="BY66" s="438">
        <v>6282</v>
      </c>
      <c r="BZ66" s="438">
        <v>6267</v>
      </c>
      <c r="CA66" s="438">
        <v>6188</v>
      </c>
      <c r="CB66" s="438">
        <v>6148</v>
      </c>
      <c r="CC66" s="438">
        <v>6117</v>
      </c>
      <c r="CD66" s="438">
        <v>6108</v>
      </c>
      <c r="CE66" s="438">
        <v>6099</v>
      </c>
      <c r="CF66" s="438">
        <v>6091</v>
      </c>
      <c r="CG66" s="434">
        <v>6057</v>
      </c>
      <c r="CH66" s="434">
        <v>6091</v>
      </c>
      <c r="CI66" s="435">
        <v>6090</v>
      </c>
      <c r="CJ66" s="433">
        <v>6063</v>
      </c>
      <c r="CK66" s="434">
        <v>6051</v>
      </c>
      <c r="CL66" s="434">
        <v>6062</v>
      </c>
      <c r="CM66" s="434">
        <v>6050</v>
      </c>
      <c r="CN66" s="434">
        <v>6043</v>
      </c>
      <c r="CO66" s="434">
        <v>6078</v>
      </c>
      <c r="CP66" s="434">
        <v>6120</v>
      </c>
      <c r="CQ66" s="434">
        <v>6150</v>
      </c>
      <c r="CR66" s="434">
        <v>6149</v>
      </c>
      <c r="CS66" s="434">
        <v>6170</v>
      </c>
      <c r="CT66" s="434">
        <v>6185</v>
      </c>
      <c r="CU66" s="435">
        <v>6210</v>
      </c>
      <c r="CV66" s="433">
        <v>6204</v>
      </c>
      <c r="CW66" s="434">
        <v>6177</v>
      </c>
      <c r="CX66" s="434">
        <v>6191</v>
      </c>
      <c r="CY66" s="434">
        <v>6174</v>
      </c>
      <c r="CZ66" s="434">
        <v>6151</v>
      </c>
      <c r="DA66" s="434">
        <v>6143</v>
      </c>
      <c r="DB66" s="434">
        <v>6138</v>
      </c>
      <c r="DC66" s="434">
        <v>6103</v>
      </c>
      <c r="DD66" s="434">
        <v>6114</v>
      </c>
      <c r="DE66" s="434">
        <v>6153</v>
      </c>
      <c r="DF66" s="434">
        <v>6171</v>
      </c>
      <c r="DG66" s="435">
        <v>6170</v>
      </c>
      <c r="DH66" s="433">
        <v>6169</v>
      </c>
      <c r="DI66" s="434">
        <v>6130</v>
      </c>
      <c r="DJ66" s="434">
        <v>6150</v>
      </c>
      <c r="DK66" s="434">
        <v>6136</v>
      </c>
      <c r="DL66" s="434">
        <v>6117</v>
      </c>
      <c r="DM66" s="434">
        <v>6099</v>
      </c>
      <c r="DN66" s="434">
        <v>6085</v>
      </c>
      <c r="DO66" s="434">
        <v>6072</v>
      </c>
      <c r="DP66" s="434">
        <v>6067</v>
      </c>
      <c r="DQ66" s="434">
        <v>6058</v>
      </c>
      <c r="DR66" s="434">
        <v>6037</v>
      </c>
      <c r="DS66" s="437">
        <v>6124</v>
      </c>
      <c r="DT66" s="433">
        <v>6176</v>
      </c>
      <c r="DU66" s="434">
        <v>6230</v>
      </c>
      <c r="DV66" s="434">
        <v>6245</v>
      </c>
      <c r="DW66" s="434">
        <v>6254</v>
      </c>
      <c r="DX66" s="434">
        <v>6283</v>
      </c>
      <c r="DY66" s="434">
        <v>6312</v>
      </c>
      <c r="DZ66" s="434">
        <v>6348</v>
      </c>
      <c r="EA66" s="434">
        <v>6317</v>
      </c>
      <c r="EB66" s="434">
        <v>6348</v>
      </c>
      <c r="EC66" s="434">
        <v>6327</v>
      </c>
      <c r="ED66" s="434">
        <v>6299</v>
      </c>
      <c r="EE66" s="437">
        <v>6310</v>
      </c>
      <c r="EF66" s="433">
        <v>6341</v>
      </c>
      <c r="EG66" s="434">
        <v>6349</v>
      </c>
      <c r="EH66" s="434">
        <v>6324</v>
      </c>
      <c r="EI66" s="434">
        <v>6308</v>
      </c>
      <c r="EJ66" s="434">
        <v>6294</v>
      </c>
      <c r="EK66" s="434">
        <v>6325</v>
      </c>
      <c r="EL66" s="434">
        <v>6334</v>
      </c>
      <c r="EM66" s="434">
        <v>6328</v>
      </c>
      <c r="EN66" s="434">
        <v>6309</v>
      </c>
      <c r="EO66" s="799">
        <v>6331</v>
      </c>
      <c r="EP66" s="799">
        <v>6320</v>
      </c>
      <c r="EQ66" s="799">
        <f>'1. Población_Afiliada_Regimen'!D66</f>
        <v>6312</v>
      </c>
      <c r="ER66" s="118">
        <f t="shared" si="2"/>
        <v>-8</v>
      </c>
      <c r="ES66" s="98">
        <f t="shared" si="3"/>
        <v>-0.12630249447426586</v>
      </c>
      <c r="ET66" s="118">
        <f t="shared" si="4"/>
        <v>2</v>
      </c>
      <c r="EU66" s="98">
        <f t="shared" si="5"/>
        <v>3.1695721077654518E-2</v>
      </c>
    </row>
    <row r="67" spans="1:151" ht="15" outlineLevel="2">
      <c r="A67" s="421">
        <v>150</v>
      </c>
      <c r="B67" s="55" t="s">
        <v>356</v>
      </c>
      <c r="C67" s="392" t="s">
        <v>361</v>
      </c>
      <c r="D67" s="433">
        <v>2129</v>
      </c>
      <c r="E67" s="434">
        <v>2143</v>
      </c>
      <c r="F67" s="434">
        <v>2100</v>
      </c>
      <c r="G67" s="434">
        <v>2079</v>
      </c>
      <c r="H67" s="434">
        <v>2084</v>
      </c>
      <c r="I67" s="434">
        <v>2106</v>
      </c>
      <c r="J67" s="434">
        <v>2068</v>
      </c>
      <c r="K67" s="434">
        <v>2106</v>
      </c>
      <c r="L67" s="434">
        <v>2027</v>
      </c>
      <c r="M67" s="434">
        <v>2075</v>
      </c>
      <c r="N67" s="434">
        <v>2088</v>
      </c>
      <c r="O67" s="435">
        <v>2078</v>
      </c>
      <c r="P67" s="433">
        <v>2031</v>
      </c>
      <c r="Q67" s="434">
        <v>2088</v>
      </c>
      <c r="R67" s="436">
        <v>2109</v>
      </c>
      <c r="S67" s="434">
        <v>2051</v>
      </c>
      <c r="T67" s="434">
        <v>2010</v>
      </c>
      <c r="U67" s="434">
        <v>2018</v>
      </c>
      <c r="V67" s="434">
        <v>2067</v>
      </c>
      <c r="W67" s="434">
        <v>2133</v>
      </c>
      <c r="X67" s="434">
        <v>2101</v>
      </c>
      <c r="Y67" s="434">
        <v>2094</v>
      </c>
      <c r="Z67" s="434">
        <v>2094</v>
      </c>
      <c r="AA67" s="435">
        <v>2069</v>
      </c>
      <c r="AB67" s="433">
        <v>2058</v>
      </c>
      <c r="AC67" s="434">
        <v>2064</v>
      </c>
      <c r="AD67" s="434">
        <v>2011</v>
      </c>
      <c r="AE67" s="434">
        <v>1970</v>
      </c>
      <c r="AF67" s="434">
        <v>1940</v>
      </c>
      <c r="AG67" s="434">
        <v>1882</v>
      </c>
      <c r="AH67" s="434">
        <v>1805</v>
      </c>
      <c r="AI67" s="434">
        <v>1795</v>
      </c>
      <c r="AJ67" s="434">
        <v>1793</v>
      </c>
      <c r="AK67" s="434">
        <v>1792</v>
      </c>
      <c r="AL67" s="434">
        <v>1773</v>
      </c>
      <c r="AM67" s="435">
        <v>1800</v>
      </c>
      <c r="AN67" s="433">
        <v>1810</v>
      </c>
      <c r="AO67" s="434">
        <v>1783</v>
      </c>
      <c r="AP67" s="434">
        <v>1802</v>
      </c>
      <c r="AQ67" s="434">
        <v>1767</v>
      </c>
      <c r="AR67" s="434">
        <v>1780</v>
      </c>
      <c r="AS67" s="434">
        <v>1783</v>
      </c>
      <c r="AT67" s="434">
        <v>1792</v>
      </c>
      <c r="AU67" s="434">
        <v>1783</v>
      </c>
      <c r="AV67" s="434">
        <v>1769</v>
      </c>
      <c r="AW67" s="434">
        <v>1754</v>
      </c>
      <c r="AX67" s="434">
        <v>1701</v>
      </c>
      <c r="AY67" s="435">
        <v>1714</v>
      </c>
      <c r="AZ67" s="433">
        <v>1721</v>
      </c>
      <c r="BA67" s="434">
        <v>1735</v>
      </c>
      <c r="BB67" s="434">
        <v>1726</v>
      </c>
      <c r="BC67" s="434">
        <v>1762</v>
      </c>
      <c r="BD67" s="434">
        <v>1767</v>
      </c>
      <c r="BE67" s="434">
        <v>1720</v>
      </c>
      <c r="BF67" s="434">
        <v>1694</v>
      </c>
      <c r="BG67" s="434">
        <v>1662</v>
      </c>
      <c r="BH67" s="434">
        <v>1689</v>
      </c>
      <c r="BI67" s="434">
        <v>1655</v>
      </c>
      <c r="BJ67" s="434">
        <v>1656</v>
      </c>
      <c r="BK67" s="435">
        <v>1681</v>
      </c>
      <c r="BL67" s="433">
        <v>1690</v>
      </c>
      <c r="BM67" s="438">
        <v>1699</v>
      </c>
      <c r="BN67" s="438">
        <v>1693</v>
      </c>
      <c r="BO67" s="438">
        <v>1697</v>
      </c>
      <c r="BP67" s="438">
        <v>1701</v>
      </c>
      <c r="BQ67" s="438">
        <v>1688</v>
      </c>
      <c r="BR67" s="438">
        <v>1587</v>
      </c>
      <c r="BS67" s="438">
        <v>1548</v>
      </c>
      <c r="BT67" s="438">
        <v>1540</v>
      </c>
      <c r="BU67" s="438">
        <v>1554</v>
      </c>
      <c r="BV67" s="438">
        <v>1578</v>
      </c>
      <c r="BW67" s="435">
        <v>1585</v>
      </c>
      <c r="BX67" s="433">
        <v>1587</v>
      </c>
      <c r="BY67" s="438">
        <v>1597</v>
      </c>
      <c r="BZ67" s="438">
        <v>1610</v>
      </c>
      <c r="CA67" s="438">
        <v>1579</v>
      </c>
      <c r="CB67" s="438">
        <v>1583</v>
      </c>
      <c r="CC67" s="438">
        <v>1572</v>
      </c>
      <c r="CD67" s="438">
        <v>1564</v>
      </c>
      <c r="CE67" s="438">
        <v>1585</v>
      </c>
      <c r="CF67" s="438">
        <v>1593</v>
      </c>
      <c r="CG67" s="434">
        <v>1596</v>
      </c>
      <c r="CH67" s="434">
        <v>1591</v>
      </c>
      <c r="CI67" s="435">
        <v>1578</v>
      </c>
      <c r="CJ67" s="433">
        <v>1569</v>
      </c>
      <c r="CK67" s="434">
        <v>1563</v>
      </c>
      <c r="CL67" s="434">
        <v>1548</v>
      </c>
      <c r="CM67" s="434">
        <v>1561</v>
      </c>
      <c r="CN67" s="434">
        <v>1537</v>
      </c>
      <c r="CO67" s="434">
        <v>1543</v>
      </c>
      <c r="CP67" s="434">
        <v>1565</v>
      </c>
      <c r="CQ67" s="434">
        <v>1551</v>
      </c>
      <c r="CR67" s="434">
        <v>1554</v>
      </c>
      <c r="CS67" s="434">
        <v>1569</v>
      </c>
      <c r="CT67" s="434">
        <v>1577</v>
      </c>
      <c r="CU67" s="435">
        <v>1583</v>
      </c>
      <c r="CV67" s="433">
        <v>1589</v>
      </c>
      <c r="CW67" s="434">
        <v>1576</v>
      </c>
      <c r="CX67" s="434">
        <v>1567</v>
      </c>
      <c r="CY67" s="434">
        <v>1583</v>
      </c>
      <c r="CZ67" s="434">
        <v>1600</v>
      </c>
      <c r="DA67" s="434">
        <v>1603</v>
      </c>
      <c r="DB67" s="434">
        <v>1581</v>
      </c>
      <c r="DC67" s="434">
        <v>1580</v>
      </c>
      <c r="DD67" s="434">
        <v>1588</v>
      </c>
      <c r="DE67" s="434">
        <v>1584</v>
      </c>
      <c r="DF67" s="434">
        <v>1597</v>
      </c>
      <c r="DG67" s="435">
        <v>1588</v>
      </c>
      <c r="DH67" s="433">
        <v>1571</v>
      </c>
      <c r="DI67" s="434">
        <v>1584</v>
      </c>
      <c r="DJ67" s="434">
        <v>1583</v>
      </c>
      <c r="DK67" s="434">
        <v>1564</v>
      </c>
      <c r="DL67" s="434">
        <v>1559</v>
      </c>
      <c r="DM67" s="434">
        <v>1550</v>
      </c>
      <c r="DN67" s="434">
        <v>1544</v>
      </c>
      <c r="DO67" s="434">
        <v>1551</v>
      </c>
      <c r="DP67" s="434">
        <v>1566</v>
      </c>
      <c r="DQ67" s="434">
        <v>1549</v>
      </c>
      <c r="DR67" s="434">
        <v>1548</v>
      </c>
      <c r="DS67" s="437">
        <v>1573</v>
      </c>
      <c r="DT67" s="433">
        <v>1560</v>
      </c>
      <c r="DU67" s="434">
        <v>1586</v>
      </c>
      <c r="DV67" s="434">
        <v>1596</v>
      </c>
      <c r="DW67" s="434">
        <v>1600</v>
      </c>
      <c r="DX67" s="434">
        <v>1614</v>
      </c>
      <c r="DY67" s="434">
        <v>1612</v>
      </c>
      <c r="DZ67" s="434">
        <v>1612</v>
      </c>
      <c r="EA67" s="434">
        <v>1592</v>
      </c>
      <c r="EB67" s="434">
        <v>1595</v>
      </c>
      <c r="EC67" s="434">
        <v>1590</v>
      </c>
      <c r="ED67" s="434">
        <v>1582</v>
      </c>
      <c r="EE67" s="437">
        <v>1572</v>
      </c>
      <c r="EF67" s="433">
        <v>1584</v>
      </c>
      <c r="EG67" s="434">
        <v>1589</v>
      </c>
      <c r="EH67" s="434">
        <v>1568</v>
      </c>
      <c r="EI67" s="434">
        <v>1556</v>
      </c>
      <c r="EJ67" s="434">
        <v>1544</v>
      </c>
      <c r="EK67" s="434">
        <v>1556</v>
      </c>
      <c r="EL67" s="434">
        <v>1535</v>
      </c>
      <c r="EM67" s="434">
        <v>1544</v>
      </c>
      <c r="EN67" s="434">
        <v>1548</v>
      </c>
      <c r="EO67" s="799">
        <v>1556</v>
      </c>
      <c r="EP67" s="799">
        <v>1544</v>
      </c>
      <c r="EQ67" s="799">
        <f>'1. Población_Afiliada_Regimen'!D67</f>
        <v>1551</v>
      </c>
      <c r="ER67" s="118">
        <f t="shared" si="2"/>
        <v>7</v>
      </c>
      <c r="ES67" s="98">
        <f t="shared" si="3"/>
        <v>0.4560260586319218</v>
      </c>
      <c r="ET67" s="118">
        <f t="shared" si="4"/>
        <v>-21</v>
      </c>
      <c r="EU67" s="98">
        <f t="shared" si="5"/>
        <v>-1.3358778625954197</v>
      </c>
    </row>
    <row r="68" spans="1:151" ht="15" outlineLevel="2">
      <c r="A68" s="421">
        <v>237</v>
      </c>
      <c r="B68" s="55" t="s">
        <v>356</v>
      </c>
      <c r="C68" s="392" t="s">
        <v>362</v>
      </c>
      <c r="D68" s="433">
        <v>6328</v>
      </c>
      <c r="E68" s="434">
        <v>6386</v>
      </c>
      <c r="F68" s="434">
        <v>6333</v>
      </c>
      <c r="G68" s="434">
        <v>6225</v>
      </c>
      <c r="H68" s="434">
        <v>6338</v>
      </c>
      <c r="I68" s="434">
        <v>6315</v>
      </c>
      <c r="J68" s="434">
        <v>6198</v>
      </c>
      <c r="K68" s="434">
        <v>6303</v>
      </c>
      <c r="L68" s="434">
        <v>6287</v>
      </c>
      <c r="M68" s="434">
        <v>6248</v>
      </c>
      <c r="N68" s="434">
        <v>6211</v>
      </c>
      <c r="O68" s="435">
        <v>6211</v>
      </c>
      <c r="P68" s="433">
        <v>6191</v>
      </c>
      <c r="Q68" s="434">
        <v>6359</v>
      </c>
      <c r="R68" s="436">
        <v>6399</v>
      </c>
      <c r="S68" s="434">
        <v>6451</v>
      </c>
      <c r="T68" s="434">
        <v>6422</v>
      </c>
      <c r="U68" s="434">
        <v>6535</v>
      </c>
      <c r="V68" s="434">
        <v>6622</v>
      </c>
      <c r="W68" s="434">
        <v>6687</v>
      </c>
      <c r="X68" s="434">
        <v>6604</v>
      </c>
      <c r="Y68" s="434">
        <v>6641</v>
      </c>
      <c r="Z68" s="434">
        <v>6712</v>
      </c>
      <c r="AA68" s="435">
        <v>6618</v>
      </c>
      <c r="AB68" s="433">
        <v>6633</v>
      </c>
      <c r="AC68" s="434">
        <v>6798</v>
      </c>
      <c r="AD68" s="434">
        <v>6789</v>
      </c>
      <c r="AE68" s="434">
        <v>6754</v>
      </c>
      <c r="AF68" s="434">
        <v>6625</v>
      </c>
      <c r="AG68" s="434">
        <v>6387</v>
      </c>
      <c r="AH68" s="434">
        <v>6346</v>
      </c>
      <c r="AI68" s="434">
        <v>6334</v>
      </c>
      <c r="AJ68" s="434">
        <v>6332</v>
      </c>
      <c r="AK68" s="434">
        <v>6408</v>
      </c>
      <c r="AL68" s="434">
        <v>6428</v>
      </c>
      <c r="AM68" s="435">
        <v>6570</v>
      </c>
      <c r="AN68" s="433">
        <v>6571</v>
      </c>
      <c r="AO68" s="434">
        <v>6484</v>
      </c>
      <c r="AP68" s="434">
        <v>6429</v>
      </c>
      <c r="AQ68" s="434">
        <v>6391</v>
      </c>
      <c r="AR68" s="434">
        <v>6593</v>
      </c>
      <c r="AS68" s="434">
        <v>6600</v>
      </c>
      <c r="AT68" s="434">
        <v>6626</v>
      </c>
      <c r="AU68" s="434">
        <v>6658</v>
      </c>
      <c r="AV68" s="434">
        <v>6562</v>
      </c>
      <c r="AW68" s="434">
        <v>6602</v>
      </c>
      <c r="AX68" s="434">
        <v>6637</v>
      </c>
      <c r="AY68" s="435">
        <v>6692</v>
      </c>
      <c r="AZ68" s="433">
        <v>6691</v>
      </c>
      <c r="BA68" s="434">
        <v>6939</v>
      </c>
      <c r="BB68" s="434">
        <v>6778</v>
      </c>
      <c r="BC68" s="434">
        <v>6751</v>
      </c>
      <c r="BD68" s="434">
        <v>6740</v>
      </c>
      <c r="BE68" s="434">
        <v>6699</v>
      </c>
      <c r="BF68" s="434">
        <v>6727</v>
      </c>
      <c r="BG68" s="434">
        <v>6601</v>
      </c>
      <c r="BH68" s="434">
        <v>6666</v>
      </c>
      <c r="BI68" s="434">
        <v>6604</v>
      </c>
      <c r="BJ68" s="434">
        <v>6643</v>
      </c>
      <c r="BK68" s="435">
        <v>6738</v>
      </c>
      <c r="BL68" s="433">
        <v>6727</v>
      </c>
      <c r="BM68" s="438">
        <v>6864</v>
      </c>
      <c r="BN68" s="438">
        <v>6786</v>
      </c>
      <c r="BO68" s="438">
        <v>6688</v>
      </c>
      <c r="BP68" s="438">
        <v>6692</v>
      </c>
      <c r="BQ68" s="438">
        <v>6690</v>
      </c>
      <c r="BR68" s="438">
        <v>6489</v>
      </c>
      <c r="BS68" s="438">
        <v>6432</v>
      </c>
      <c r="BT68" s="438">
        <v>6375</v>
      </c>
      <c r="BU68" s="438">
        <v>6405</v>
      </c>
      <c r="BV68" s="438">
        <v>6420</v>
      </c>
      <c r="BW68" s="435">
        <v>6440</v>
      </c>
      <c r="BX68" s="433">
        <v>6528</v>
      </c>
      <c r="BY68" s="438">
        <v>6525</v>
      </c>
      <c r="BZ68" s="438">
        <v>6323</v>
      </c>
      <c r="CA68" s="438">
        <v>6182</v>
      </c>
      <c r="CB68" s="438">
        <v>6121</v>
      </c>
      <c r="CC68" s="438">
        <v>6010</v>
      </c>
      <c r="CD68" s="438">
        <v>5962</v>
      </c>
      <c r="CE68" s="438">
        <v>5949</v>
      </c>
      <c r="CF68" s="438">
        <v>5907</v>
      </c>
      <c r="CG68" s="434">
        <v>5888</v>
      </c>
      <c r="CH68" s="434">
        <v>5874</v>
      </c>
      <c r="CI68" s="435">
        <v>5872</v>
      </c>
      <c r="CJ68" s="433">
        <v>5867</v>
      </c>
      <c r="CK68" s="434">
        <v>5847</v>
      </c>
      <c r="CL68" s="434">
        <v>5814</v>
      </c>
      <c r="CM68" s="434">
        <v>5778</v>
      </c>
      <c r="CN68" s="434">
        <v>5788</v>
      </c>
      <c r="CO68" s="434">
        <v>5796</v>
      </c>
      <c r="CP68" s="434">
        <v>5815</v>
      </c>
      <c r="CQ68" s="434">
        <v>5694</v>
      </c>
      <c r="CR68" s="434">
        <v>5798</v>
      </c>
      <c r="CS68" s="434">
        <v>5857</v>
      </c>
      <c r="CT68" s="434">
        <v>5932</v>
      </c>
      <c r="CU68" s="435">
        <v>5999</v>
      </c>
      <c r="CV68" s="433">
        <v>5991</v>
      </c>
      <c r="CW68" s="434">
        <v>5960</v>
      </c>
      <c r="CX68" s="434">
        <v>5904</v>
      </c>
      <c r="CY68" s="434">
        <v>5908</v>
      </c>
      <c r="CZ68" s="434">
        <v>5890</v>
      </c>
      <c r="DA68" s="434">
        <v>5842</v>
      </c>
      <c r="DB68" s="434">
        <v>5796</v>
      </c>
      <c r="DC68" s="434">
        <v>5718</v>
      </c>
      <c r="DD68" s="434">
        <v>5710</v>
      </c>
      <c r="DE68" s="434">
        <v>6077</v>
      </c>
      <c r="DF68" s="434">
        <v>6230</v>
      </c>
      <c r="DG68" s="435">
        <v>6230</v>
      </c>
      <c r="DH68" s="433">
        <v>6183</v>
      </c>
      <c r="DI68" s="434">
        <v>6136</v>
      </c>
      <c r="DJ68" s="434">
        <v>6090</v>
      </c>
      <c r="DK68" s="434">
        <v>6036</v>
      </c>
      <c r="DL68" s="434">
        <v>5997</v>
      </c>
      <c r="DM68" s="434">
        <v>5910</v>
      </c>
      <c r="DN68" s="434">
        <v>5838</v>
      </c>
      <c r="DO68" s="434">
        <v>5828</v>
      </c>
      <c r="DP68" s="434">
        <v>5809</v>
      </c>
      <c r="DQ68" s="434">
        <v>5759</v>
      </c>
      <c r="DR68" s="434">
        <v>5735</v>
      </c>
      <c r="DS68" s="437">
        <v>5897</v>
      </c>
      <c r="DT68" s="433">
        <v>5953</v>
      </c>
      <c r="DU68" s="434">
        <v>6462</v>
      </c>
      <c r="DV68" s="434">
        <v>6466</v>
      </c>
      <c r="DW68" s="434">
        <v>6456</v>
      </c>
      <c r="DX68" s="434">
        <v>6507</v>
      </c>
      <c r="DY68" s="434">
        <v>6517</v>
      </c>
      <c r="DZ68" s="434">
        <v>6588</v>
      </c>
      <c r="EA68" s="434">
        <v>6382</v>
      </c>
      <c r="EB68" s="434">
        <v>6410</v>
      </c>
      <c r="EC68" s="434">
        <v>6375</v>
      </c>
      <c r="ED68" s="434">
        <v>6328</v>
      </c>
      <c r="EE68" s="437">
        <v>6289</v>
      </c>
      <c r="EF68" s="433">
        <v>6287</v>
      </c>
      <c r="EG68" s="434">
        <v>6210</v>
      </c>
      <c r="EH68" s="434">
        <v>6111</v>
      </c>
      <c r="EI68" s="434">
        <v>6076</v>
      </c>
      <c r="EJ68" s="434">
        <v>6036</v>
      </c>
      <c r="EK68" s="434">
        <v>6060</v>
      </c>
      <c r="EL68" s="434">
        <v>6060</v>
      </c>
      <c r="EM68" s="434">
        <v>6026</v>
      </c>
      <c r="EN68" s="434">
        <v>6471</v>
      </c>
      <c r="EO68" s="799">
        <v>6435</v>
      </c>
      <c r="EP68" s="799">
        <v>6463</v>
      </c>
      <c r="EQ68" s="799">
        <f>'1. Población_Afiliada_Regimen'!D68</f>
        <v>6575</v>
      </c>
      <c r="ER68" s="118">
        <f t="shared" si="2"/>
        <v>112</v>
      </c>
      <c r="ES68" s="98">
        <f t="shared" si="3"/>
        <v>1.8481848184818481</v>
      </c>
      <c r="ET68" s="118">
        <f t="shared" si="4"/>
        <v>286</v>
      </c>
      <c r="EU68" s="98">
        <f t="shared" si="5"/>
        <v>4.5476228335188429</v>
      </c>
    </row>
    <row r="69" spans="1:151" ht="15" outlineLevel="2">
      <c r="A69" s="421">
        <v>264</v>
      </c>
      <c r="B69" s="55" t="s">
        <v>356</v>
      </c>
      <c r="C69" s="392" t="s">
        <v>363</v>
      </c>
      <c r="D69" s="433">
        <v>2348</v>
      </c>
      <c r="E69" s="434">
        <v>2323</v>
      </c>
      <c r="F69" s="434">
        <v>2312</v>
      </c>
      <c r="G69" s="434">
        <v>2298</v>
      </c>
      <c r="H69" s="434">
        <v>2280</v>
      </c>
      <c r="I69" s="434">
        <v>2306</v>
      </c>
      <c r="J69" s="434">
        <v>2239</v>
      </c>
      <c r="K69" s="434">
        <v>2301</v>
      </c>
      <c r="L69" s="434">
        <v>2197</v>
      </c>
      <c r="M69" s="434">
        <v>2198</v>
      </c>
      <c r="N69" s="434">
        <v>2186</v>
      </c>
      <c r="O69" s="435">
        <v>2196</v>
      </c>
      <c r="P69" s="433">
        <v>2184</v>
      </c>
      <c r="Q69" s="434">
        <v>2193</v>
      </c>
      <c r="R69" s="436">
        <v>2206</v>
      </c>
      <c r="S69" s="434">
        <v>2193</v>
      </c>
      <c r="T69" s="434">
        <v>2188</v>
      </c>
      <c r="U69" s="434">
        <v>2182</v>
      </c>
      <c r="V69" s="434">
        <v>2180</v>
      </c>
      <c r="W69" s="434">
        <v>2185</v>
      </c>
      <c r="X69" s="434">
        <v>2216</v>
      </c>
      <c r="Y69" s="434">
        <v>2271</v>
      </c>
      <c r="Z69" s="434">
        <v>2302</v>
      </c>
      <c r="AA69" s="435">
        <v>2306</v>
      </c>
      <c r="AB69" s="433">
        <v>2344</v>
      </c>
      <c r="AC69" s="434">
        <v>2369</v>
      </c>
      <c r="AD69" s="434">
        <v>2391</v>
      </c>
      <c r="AE69" s="434">
        <v>2395</v>
      </c>
      <c r="AF69" s="434">
        <v>2397</v>
      </c>
      <c r="AG69" s="434">
        <v>2417</v>
      </c>
      <c r="AH69" s="434">
        <v>2402</v>
      </c>
      <c r="AI69" s="434">
        <v>2383</v>
      </c>
      <c r="AJ69" s="434">
        <v>2387</v>
      </c>
      <c r="AK69" s="434">
        <v>2394</v>
      </c>
      <c r="AL69" s="434">
        <v>2410</v>
      </c>
      <c r="AM69" s="435">
        <v>2459</v>
      </c>
      <c r="AN69" s="433">
        <v>2490</v>
      </c>
      <c r="AO69" s="434">
        <v>2490</v>
      </c>
      <c r="AP69" s="434">
        <v>2515</v>
      </c>
      <c r="AQ69" s="434">
        <v>2514</v>
      </c>
      <c r="AR69" s="434">
        <v>2564</v>
      </c>
      <c r="AS69" s="434">
        <v>2563</v>
      </c>
      <c r="AT69" s="434">
        <v>2593</v>
      </c>
      <c r="AU69" s="434">
        <v>2611</v>
      </c>
      <c r="AV69" s="434">
        <v>2583</v>
      </c>
      <c r="AW69" s="434">
        <v>2575</v>
      </c>
      <c r="AX69" s="434">
        <v>2606</v>
      </c>
      <c r="AY69" s="435">
        <v>2624</v>
      </c>
      <c r="AZ69" s="433">
        <v>2669</v>
      </c>
      <c r="BA69" s="434">
        <v>2697</v>
      </c>
      <c r="BB69" s="434">
        <v>2683</v>
      </c>
      <c r="BC69" s="434">
        <v>2669</v>
      </c>
      <c r="BD69" s="434">
        <v>2674</v>
      </c>
      <c r="BE69" s="434">
        <v>2672</v>
      </c>
      <c r="BF69" s="434">
        <v>2679</v>
      </c>
      <c r="BG69" s="434">
        <v>2638</v>
      </c>
      <c r="BH69" s="434">
        <v>2650</v>
      </c>
      <c r="BI69" s="434">
        <v>2639</v>
      </c>
      <c r="BJ69" s="434">
        <v>2657</v>
      </c>
      <c r="BK69" s="435">
        <v>2677</v>
      </c>
      <c r="BL69" s="433">
        <v>2683</v>
      </c>
      <c r="BM69" s="438">
        <v>2709</v>
      </c>
      <c r="BN69" s="438">
        <v>2708</v>
      </c>
      <c r="BO69" s="438">
        <v>2731</v>
      </c>
      <c r="BP69" s="438">
        <v>2732</v>
      </c>
      <c r="BQ69" s="438">
        <v>2707</v>
      </c>
      <c r="BR69" s="438">
        <v>2647</v>
      </c>
      <c r="BS69" s="438">
        <v>2611</v>
      </c>
      <c r="BT69" s="438">
        <v>2613</v>
      </c>
      <c r="BU69" s="438">
        <v>2607</v>
      </c>
      <c r="BV69" s="438">
        <v>2612</v>
      </c>
      <c r="BW69" s="435">
        <v>2631</v>
      </c>
      <c r="BX69" s="433">
        <v>2664</v>
      </c>
      <c r="BY69" s="438">
        <v>2667</v>
      </c>
      <c r="BZ69" s="438">
        <v>2596</v>
      </c>
      <c r="CA69" s="438">
        <v>2575</v>
      </c>
      <c r="CB69" s="438">
        <v>2569</v>
      </c>
      <c r="CC69" s="438">
        <v>2515</v>
      </c>
      <c r="CD69" s="438">
        <v>2486</v>
      </c>
      <c r="CE69" s="438">
        <v>2468</v>
      </c>
      <c r="CF69" s="438">
        <v>2438</v>
      </c>
      <c r="CG69" s="434">
        <v>2445</v>
      </c>
      <c r="CH69" s="434">
        <v>2444</v>
      </c>
      <c r="CI69" s="435">
        <v>2452</v>
      </c>
      <c r="CJ69" s="433">
        <v>2426</v>
      </c>
      <c r="CK69" s="434">
        <v>2442</v>
      </c>
      <c r="CL69" s="434">
        <v>2439</v>
      </c>
      <c r="CM69" s="434">
        <v>2416</v>
      </c>
      <c r="CN69" s="434">
        <v>2424</v>
      </c>
      <c r="CO69" s="434">
        <v>2443</v>
      </c>
      <c r="CP69" s="434">
        <v>2493</v>
      </c>
      <c r="CQ69" s="434">
        <v>2430</v>
      </c>
      <c r="CR69" s="434">
        <v>2472</v>
      </c>
      <c r="CS69" s="434">
        <v>2502</v>
      </c>
      <c r="CT69" s="434">
        <v>2494</v>
      </c>
      <c r="CU69" s="435">
        <v>2523</v>
      </c>
      <c r="CV69" s="433">
        <v>2494</v>
      </c>
      <c r="CW69" s="434">
        <v>2494</v>
      </c>
      <c r="CX69" s="434">
        <v>2479</v>
      </c>
      <c r="CY69" s="434">
        <v>2465</v>
      </c>
      <c r="CZ69" s="434">
        <v>2462</v>
      </c>
      <c r="DA69" s="434">
        <v>2434</v>
      </c>
      <c r="DB69" s="434">
        <v>2433</v>
      </c>
      <c r="DC69" s="434">
        <v>2424</v>
      </c>
      <c r="DD69" s="434">
        <v>2431</v>
      </c>
      <c r="DE69" s="434">
        <v>2434</v>
      </c>
      <c r="DF69" s="434">
        <v>2400</v>
      </c>
      <c r="DG69" s="435">
        <v>2382</v>
      </c>
      <c r="DH69" s="433">
        <v>2373</v>
      </c>
      <c r="DI69" s="434">
        <v>2327</v>
      </c>
      <c r="DJ69" s="434">
        <v>2318</v>
      </c>
      <c r="DK69" s="434">
        <v>2312</v>
      </c>
      <c r="DL69" s="434">
        <v>2286</v>
      </c>
      <c r="DM69" s="434">
        <v>2255</v>
      </c>
      <c r="DN69" s="434">
        <v>2230</v>
      </c>
      <c r="DO69" s="434">
        <v>2198</v>
      </c>
      <c r="DP69" s="434">
        <v>2188</v>
      </c>
      <c r="DQ69" s="434">
        <v>2177</v>
      </c>
      <c r="DR69" s="434">
        <v>2162</v>
      </c>
      <c r="DS69" s="437">
        <v>2186</v>
      </c>
      <c r="DT69" s="433">
        <v>2218</v>
      </c>
      <c r="DU69" s="434">
        <v>2300</v>
      </c>
      <c r="DV69" s="434">
        <v>2333</v>
      </c>
      <c r="DW69" s="434">
        <v>2353</v>
      </c>
      <c r="DX69" s="434">
        <v>2400</v>
      </c>
      <c r="DY69" s="434">
        <v>2455</v>
      </c>
      <c r="DZ69" s="434">
        <v>2496</v>
      </c>
      <c r="EA69" s="434">
        <v>2404</v>
      </c>
      <c r="EB69" s="434">
        <v>2398</v>
      </c>
      <c r="EC69" s="434">
        <v>2388</v>
      </c>
      <c r="ED69" s="434">
        <v>2359</v>
      </c>
      <c r="EE69" s="437">
        <v>2342</v>
      </c>
      <c r="EF69" s="433">
        <v>2336</v>
      </c>
      <c r="EG69" s="434">
        <v>2325</v>
      </c>
      <c r="EH69" s="434">
        <v>2296</v>
      </c>
      <c r="EI69" s="434">
        <v>2312</v>
      </c>
      <c r="EJ69" s="434">
        <v>2277</v>
      </c>
      <c r="EK69" s="434">
        <v>2293</v>
      </c>
      <c r="EL69" s="434">
        <v>2359</v>
      </c>
      <c r="EM69" s="434">
        <v>2381</v>
      </c>
      <c r="EN69" s="434">
        <v>2385</v>
      </c>
      <c r="EO69" s="799">
        <v>2407</v>
      </c>
      <c r="EP69" s="799">
        <v>2384</v>
      </c>
      <c r="EQ69" s="799">
        <f>'1. Población_Afiliada_Regimen'!D69</f>
        <v>2374</v>
      </c>
      <c r="ER69" s="118">
        <f t="shared" ref="ER69:ER132" si="11">EQ69-EP69</f>
        <v>-10</v>
      </c>
      <c r="ES69" s="98">
        <f t="shared" ref="ES69:ES132" si="12">(ER69/EL69)*100</f>
        <v>-0.42390843577787196</v>
      </c>
      <c r="ET69" s="118">
        <f t="shared" ref="ET69:ET132" si="13">EQ69-EE69</f>
        <v>32</v>
      </c>
      <c r="EU69" s="98">
        <f t="shared" ref="EU69:EU132" si="14">ET69/EE69*100</f>
        <v>1.3663535439795047</v>
      </c>
    </row>
    <row r="70" spans="1:151" ht="15" outlineLevel="2">
      <c r="A70" s="421">
        <v>310</v>
      </c>
      <c r="B70" s="55" t="s">
        <v>356</v>
      </c>
      <c r="C70" s="392" t="s">
        <v>364</v>
      </c>
      <c r="D70" s="433">
        <v>5090</v>
      </c>
      <c r="E70" s="434">
        <v>5213</v>
      </c>
      <c r="F70" s="434">
        <v>5144</v>
      </c>
      <c r="G70" s="434">
        <v>5251</v>
      </c>
      <c r="H70" s="434">
        <v>5228</v>
      </c>
      <c r="I70" s="434">
        <v>5227</v>
      </c>
      <c r="J70" s="434">
        <v>5166</v>
      </c>
      <c r="K70" s="434">
        <v>5212</v>
      </c>
      <c r="L70" s="434">
        <v>5229</v>
      </c>
      <c r="M70" s="434">
        <v>5184</v>
      </c>
      <c r="N70" s="434">
        <v>5141</v>
      </c>
      <c r="O70" s="435">
        <v>5189</v>
      </c>
      <c r="P70" s="433">
        <v>5156</v>
      </c>
      <c r="Q70" s="434">
        <v>5209</v>
      </c>
      <c r="R70" s="436">
        <v>5254</v>
      </c>
      <c r="S70" s="434">
        <v>5411</v>
      </c>
      <c r="T70" s="434">
        <v>5465</v>
      </c>
      <c r="U70" s="434">
        <v>5464</v>
      </c>
      <c r="V70" s="434">
        <v>5530</v>
      </c>
      <c r="W70" s="434">
        <v>5493</v>
      </c>
      <c r="X70" s="434">
        <v>5413</v>
      </c>
      <c r="Y70" s="434">
        <v>5398</v>
      </c>
      <c r="Z70" s="434">
        <v>5404</v>
      </c>
      <c r="AA70" s="435">
        <v>5307</v>
      </c>
      <c r="AB70" s="433">
        <v>5357</v>
      </c>
      <c r="AC70" s="434">
        <v>5436</v>
      </c>
      <c r="AD70" s="434">
        <v>5408</v>
      </c>
      <c r="AE70" s="434">
        <v>5403</v>
      </c>
      <c r="AF70" s="434">
        <v>5346</v>
      </c>
      <c r="AG70" s="434">
        <v>5152</v>
      </c>
      <c r="AH70" s="434">
        <v>5103</v>
      </c>
      <c r="AI70" s="434">
        <v>5110</v>
      </c>
      <c r="AJ70" s="434">
        <v>5126</v>
      </c>
      <c r="AK70" s="434">
        <v>5163</v>
      </c>
      <c r="AL70" s="434">
        <v>5155</v>
      </c>
      <c r="AM70" s="435">
        <v>5274</v>
      </c>
      <c r="AN70" s="433">
        <v>5256</v>
      </c>
      <c r="AO70" s="434">
        <v>5203</v>
      </c>
      <c r="AP70" s="434">
        <v>5150</v>
      </c>
      <c r="AQ70" s="434">
        <v>5141</v>
      </c>
      <c r="AR70" s="434">
        <v>5242</v>
      </c>
      <c r="AS70" s="434">
        <v>5190</v>
      </c>
      <c r="AT70" s="434">
        <v>5186</v>
      </c>
      <c r="AU70" s="434">
        <v>5366</v>
      </c>
      <c r="AV70" s="434">
        <v>5301</v>
      </c>
      <c r="AW70" s="434">
        <v>5336</v>
      </c>
      <c r="AX70" s="434">
        <v>5287</v>
      </c>
      <c r="AY70" s="435">
        <v>5245</v>
      </c>
      <c r="AZ70" s="433">
        <v>5284</v>
      </c>
      <c r="BA70" s="434">
        <v>5364</v>
      </c>
      <c r="BB70" s="434">
        <v>5302</v>
      </c>
      <c r="BC70" s="434">
        <v>5343</v>
      </c>
      <c r="BD70" s="434">
        <v>5331</v>
      </c>
      <c r="BE70" s="434">
        <v>5271</v>
      </c>
      <c r="BF70" s="434">
        <v>5277</v>
      </c>
      <c r="BG70" s="434">
        <v>5183</v>
      </c>
      <c r="BH70" s="434">
        <v>5232</v>
      </c>
      <c r="BI70" s="434">
        <v>5132</v>
      </c>
      <c r="BJ70" s="434">
        <v>5174</v>
      </c>
      <c r="BK70" s="435">
        <v>5218</v>
      </c>
      <c r="BL70" s="433">
        <v>5219</v>
      </c>
      <c r="BM70" s="438">
        <v>5268</v>
      </c>
      <c r="BN70" s="438">
        <v>5216</v>
      </c>
      <c r="BO70" s="438">
        <v>5195</v>
      </c>
      <c r="BP70" s="438">
        <v>5207</v>
      </c>
      <c r="BQ70" s="438">
        <v>5167</v>
      </c>
      <c r="BR70" s="438">
        <v>4965</v>
      </c>
      <c r="BS70" s="438">
        <v>4908</v>
      </c>
      <c r="BT70" s="438">
        <v>4846</v>
      </c>
      <c r="BU70" s="438">
        <v>4863</v>
      </c>
      <c r="BV70" s="438">
        <v>4881</v>
      </c>
      <c r="BW70" s="435">
        <v>4915</v>
      </c>
      <c r="BX70" s="433">
        <v>4958</v>
      </c>
      <c r="BY70" s="438">
        <v>4913</v>
      </c>
      <c r="BZ70" s="438">
        <v>4894</v>
      </c>
      <c r="CA70" s="438">
        <v>4831</v>
      </c>
      <c r="CB70" s="438">
        <v>4834</v>
      </c>
      <c r="CC70" s="438">
        <v>4772</v>
      </c>
      <c r="CD70" s="438">
        <v>4761</v>
      </c>
      <c r="CE70" s="438">
        <v>4759</v>
      </c>
      <c r="CF70" s="438">
        <v>4740</v>
      </c>
      <c r="CG70" s="434">
        <v>4712</v>
      </c>
      <c r="CH70" s="434">
        <v>4718</v>
      </c>
      <c r="CI70" s="435">
        <v>4702</v>
      </c>
      <c r="CJ70" s="433">
        <v>4693</v>
      </c>
      <c r="CK70" s="434">
        <v>4697</v>
      </c>
      <c r="CL70" s="434">
        <v>4655</v>
      </c>
      <c r="CM70" s="434">
        <v>4677</v>
      </c>
      <c r="CN70" s="434">
        <v>4740</v>
      </c>
      <c r="CO70" s="434">
        <v>4760</v>
      </c>
      <c r="CP70" s="434">
        <v>4870</v>
      </c>
      <c r="CQ70" s="434">
        <v>4899</v>
      </c>
      <c r="CR70" s="434">
        <v>4901</v>
      </c>
      <c r="CS70" s="434">
        <v>4944</v>
      </c>
      <c r="CT70" s="434">
        <v>4984</v>
      </c>
      <c r="CU70" s="435">
        <v>5019</v>
      </c>
      <c r="CV70" s="433">
        <v>5021</v>
      </c>
      <c r="CW70" s="434">
        <v>4995</v>
      </c>
      <c r="CX70" s="434">
        <v>4921</v>
      </c>
      <c r="CY70" s="434">
        <v>4901</v>
      </c>
      <c r="CZ70" s="434">
        <v>4915</v>
      </c>
      <c r="DA70" s="434">
        <v>4869</v>
      </c>
      <c r="DB70" s="434">
        <v>4876</v>
      </c>
      <c r="DC70" s="434">
        <v>4889</v>
      </c>
      <c r="DD70" s="434">
        <v>4897</v>
      </c>
      <c r="DE70" s="434">
        <v>4896</v>
      </c>
      <c r="DF70" s="434">
        <v>4914</v>
      </c>
      <c r="DG70" s="435">
        <v>5055</v>
      </c>
      <c r="DH70" s="433">
        <v>5048</v>
      </c>
      <c r="DI70" s="434">
        <v>4979</v>
      </c>
      <c r="DJ70" s="434">
        <v>5079</v>
      </c>
      <c r="DK70" s="434">
        <v>5010</v>
      </c>
      <c r="DL70" s="434">
        <v>4956</v>
      </c>
      <c r="DM70" s="434">
        <v>4901</v>
      </c>
      <c r="DN70" s="434">
        <v>4874</v>
      </c>
      <c r="DO70" s="434">
        <v>4846</v>
      </c>
      <c r="DP70" s="434">
        <v>4831</v>
      </c>
      <c r="DQ70" s="434">
        <v>4787</v>
      </c>
      <c r="DR70" s="434">
        <v>4744</v>
      </c>
      <c r="DS70" s="437">
        <v>4784</v>
      </c>
      <c r="DT70" s="433">
        <v>4821</v>
      </c>
      <c r="DU70" s="434">
        <v>4947</v>
      </c>
      <c r="DV70" s="434">
        <v>4935</v>
      </c>
      <c r="DW70" s="434">
        <v>4949</v>
      </c>
      <c r="DX70" s="434">
        <v>5015</v>
      </c>
      <c r="DY70" s="434">
        <v>5087</v>
      </c>
      <c r="DZ70" s="434">
        <v>5091</v>
      </c>
      <c r="EA70" s="434">
        <v>5032</v>
      </c>
      <c r="EB70" s="434">
        <v>4998</v>
      </c>
      <c r="EC70" s="434">
        <v>4945</v>
      </c>
      <c r="ED70" s="434">
        <v>4891</v>
      </c>
      <c r="EE70" s="437">
        <v>4855</v>
      </c>
      <c r="EF70" s="433">
        <v>4862</v>
      </c>
      <c r="EG70" s="434">
        <v>4861</v>
      </c>
      <c r="EH70" s="434">
        <v>4799</v>
      </c>
      <c r="EI70" s="434">
        <v>4754</v>
      </c>
      <c r="EJ70" s="434">
        <v>4756</v>
      </c>
      <c r="EK70" s="434">
        <v>4738</v>
      </c>
      <c r="EL70" s="434">
        <v>4728</v>
      </c>
      <c r="EM70" s="434">
        <v>4703</v>
      </c>
      <c r="EN70" s="434">
        <v>4737</v>
      </c>
      <c r="EO70" s="799">
        <v>4703</v>
      </c>
      <c r="EP70" s="799">
        <v>4687</v>
      </c>
      <c r="EQ70" s="799">
        <f>'1. Población_Afiliada_Regimen'!D70</f>
        <v>4677</v>
      </c>
      <c r="ER70" s="118">
        <f t="shared" si="11"/>
        <v>-10</v>
      </c>
      <c r="ES70" s="98">
        <f t="shared" si="12"/>
        <v>-0.21150592216582065</v>
      </c>
      <c r="ET70" s="118">
        <f t="shared" si="13"/>
        <v>-178</v>
      </c>
      <c r="EU70" s="98">
        <f t="shared" si="14"/>
        <v>-3.666323377960865</v>
      </c>
    </row>
    <row r="71" spans="1:151" ht="15" outlineLevel="2">
      <c r="A71" s="421">
        <v>315</v>
      </c>
      <c r="B71" s="55" t="s">
        <v>356</v>
      </c>
      <c r="C71" s="392" t="s">
        <v>365</v>
      </c>
      <c r="D71" s="433">
        <v>4173</v>
      </c>
      <c r="E71" s="434">
        <v>4181</v>
      </c>
      <c r="F71" s="434">
        <v>4185</v>
      </c>
      <c r="G71" s="434">
        <v>4135</v>
      </c>
      <c r="H71" s="434">
        <v>4123</v>
      </c>
      <c r="I71" s="434">
        <v>4163</v>
      </c>
      <c r="J71" s="434">
        <v>3851</v>
      </c>
      <c r="K71" s="434">
        <v>4145</v>
      </c>
      <c r="L71" s="434">
        <v>3919</v>
      </c>
      <c r="M71" s="434">
        <v>3951</v>
      </c>
      <c r="N71" s="434">
        <v>3971</v>
      </c>
      <c r="O71" s="435">
        <v>4039</v>
      </c>
      <c r="P71" s="433">
        <v>4155</v>
      </c>
      <c r="Q71" s="434">
        <v>4151</v>
      </c>
      <c r="R71" s="436">
        <v>4249</v>
      </c>
      <c r="S71" s="434">
        <v>4009</v>
      </c>
      <c r="T71" s="434">
        <v>4271</v>
      </c>
      <c r="U71" s="434">
        <v>4256</v>
      </c>
      <c r="V71" s="434">
        <v>4273</v>
      </c>
      <c r="W71" s="434">
        <v>4250</v>
      </c>
      <c r="X71" s="434">
        <v>4289</v>
      </c>
      <c r="Y71" s="434">
        <v>4331</v>
      </c>
      <c r="Z71" s="434">
        <v>4316</v>
      </c>
      <c r="AA71" s="435">
        <v>4245</v>
      </c>
      <c r="AB71" s="433">
        <v>4353</v>
      </c>
      <c r="AC71" s="434">
        <v>4379</v>
      </c>
      <c r="AD71" s="434">
        <v>4344</v>
      </c>
      <c r="AE71" s="434">
        <v>4262</v>
      </c>
      <c r="AF71" s="434">
        <v>4305</v>
      </c>
      <c r="AG71" s="434">
        <v>4246</v>
      </c>
      <c r="AH71" s="434">
        <v>4202</v>
      </c>
      <c r="AI71" s="434">
        <v>4156</v>
      </c>
      <c r="AJ71" s="434">
        <v>4161</v>
      </c>
      <c r="AK71" s="434">
        <v>4280</v>
      </c>
      <c r="AL71" s="434">
        <v>4272</v>
      </c>
      <c r="AM71" s="435">
        <v>4290</v>
      </c>
      <c r="AN71" s="433">
        <v>4277</v>
      </c>
      <c r="AO71" s="434">
        <v>4259</v>
      </c>
      <c r="AP71" s="434">
        <v>4240</v>
      </c>
      <c r="AQ71" s="434">
        <v>4203</v>
      </c>
      <c r="AR71" s="434">
        <v>4279</v>
      </c>
      <c r="AS71" s="434">
        <v>4275</v>
      </c>
      <c r="AT71" s="434">
        <v>4280</v>
      </c>
      <c r="AU71" s="434">
        <v>4303</v>
      </c>
      <c r="AV71" s="434">
        <v>4246</v>
      </c>
      <c r="AW71" s="434">
        <v>4229</v>
      </c>
      <c r="AX71" s="434">
        <v>4210</v>
      </c>
      <c r="AY71" s="435">
        <v>4211</v>
      </c>
      <c r="AZ71" s="433">
        <v>4223</v>
      </c>
      <c r="BA71" s="434">
        <v>4278</v>
      </c>
      <c r="BB71" s="434">
        <v>4273</v>
      </c>
      <c r="BC71" s="434">
        <v>4281</v>
      </c>
      <c r="BD71" s="434">
        <v>4291</v>
      </c>
      <c r="BE71" s="434">
        <v>4226</v>
      </c>
      <c r="BF71" s="434">
        <v>4213</v>
      </c>
      <c r="BG71" s="434">
        <v>4165</v>
      </c>
      <c r="BH71" s="434">
        <v>4170</v>
      </c>
      <c r="BI71" s="434">
        <v>4137</v>
      </c>
      <c r="BJ71" s="434">
        <v>4162</v>
      </c>
      <c r="BK71" s="435">
        <v>4217</v>
      </c>
      <c r="BL71" s="433">
        <v>4210</v>
      </c>
      <c r="BM71" s="438">
        <v>4214</v>
      </c>
      <c r="BN71" s="438">
        <v>4208</v>
      </c>
      <c r="BO71" s="438">
        <v>4194</v>
      </c>
      <c r="BP71" s="438">
        <v>4208</v>
      </c>
      <c r="BQ71" s="438">
        <v>4183</v>
      </c>
      <c r="BR71" s="438">
        <v>3993</v>
      </c>
      <c r="BS71" s="438">
        <v>3955</v>
      </c>
      <c r="BT71" s="438">
        <v>3935</v>
      </c>
      <c r="BU71" s="438">
        <v>3954</v>
      </c>
      <c r="BV71" s="438">
        <v>3983</v>
      </c>
      <c r="BW71" s="435">
        <v>3998</v>
      </c>
      <c r="BX71" s="433">
        <v>3997</v>
      </c>
      <c r="BY71" s="438">
        <v>3950</v>
      </c>
      <c r="BZ71" s="438">
        <v>3935</v>
      </c>
      <c r="CA71" s="438">
        <v>3867</v>
      </c>
      <c r="CB71" s="438">
        <v>3820</v>
      </c>
      <c r="CC71" s="438">
        <v>3785</v>
      </c>
      <c r="CD71" s="438">
        <v>3768</v>
      </c>
      <c r="CE71" s="438">
        <v>3790</v>
      </c>
      <c r="CF71" s="438">
        <v>3785</v>
      </c>
      <c r="CG71" s="434">
        <v>3745</v>
      </c>
      <c r="CH71" s="434">
        <v>3734</v>
      </c>
      <c r="CI71" s="435">
        <v>3724</v>
      </c>
      <c r="CJ71" s="433">
        <v>3736</v>
      </c>
      <c r="CK71" s="434">
        <v>3774</v>
      </c>
      <c r="CL71" s="434">
        <v>3777</v>
      </c>
      <c r="CM71" s="434">
        <v>3783</v>
      </c>
      <c r="CN71" s="434">
        <v>3803</v>
      </c>
      <c r="CO71" s="434">
        <v>3845</v>
      </c>
      <c r="CP71" s="434">
        <v>3886</v>
      </c>
      <c r="CQ71" s="434">
        <v>3906</v>
      </c>
      <c r="CR71" s="434">
        <v>3960</v>
      </c>
      <c r="CS71" s="434">
        <v>3994</v>
      </c>
      <c r="CT71" s="434">
        <v>4032</v>
      </c>
      <c r="CU71" s="435">
        <v>4046</v>
      </c>
      <c r="CV71" s="433">
        <v>4067</v>
      </c>
      <c r="CW71" s="434">
        <v>4029</v>
      </c>
      <c r="CX71" s="434">
        <v>4003</v>
      </c>
      <c r="CY71" s="434">
        <v>3986</v>
      </c>
      <c r="CZ71" s="434">
        <v>3979</v>
      </c>
      <c r="DA71" s="434">
        <v>3939</v>
      </c>
      <c r="DB71" s="434">
        <v>3964</v>
      </c>
      <c r="DC71" s="434">
        <v>3955</v>
      </c>
      <c r="DD71" s="434">
        <v>3985</v>
      </c>
      <c r="DE71" s="434">
        <v>4086</v>
      </c>
      <c r="DF71" s="434">
        <v>4102</v>
      </c>
      <c r="DG71" s="435">
        <v>4109</v>
      </c>
      <c r="DH71" s="433">
        <v>4101</v>
      </c>
      <c r="DI71" s="434">
        <v>4093</v>
      </c>
      <c r="DJ71" s="434">
        <v>4092</v>
      </c>
      <c r="DK71" s="434">
        <v>4063</v>
      </c>
      <c r="DL71" s="434">
        <v>4018</v>
      </c>
      <c r="DM71" s="434">
        <v>3990</v>
      </c>
      <c r="DN71" s="434">
        <v>3953</v>
      </c>
      <c r="DO71" s="434">
        <v>3951</v>
      </c>
      <c r="DP71" s="434">
        <v>3968</v>
      </c>
      <c r="DQ71" s="434">
        <v>3953</v>
      </c>
      <c r="DR71" s="434">
        <v>3911</v>
      </c>
      <c r="DS71" s="437">
        <v>3921</v>
      </c>
      <c r="DT71" s="433">
        <v>3926</v>
      </c>
      <c r="DU71" s="434">
        <v>4011</v>
      </c>
      <c r="DV71" s="434">
        <v>4032</v>
      </c>
      <c r="DW71" s="434">
        <v>4118</v>
      </c>
      <c r="DX71" s="434">
        <v>4115</v>
      </c>
      <c r="DY71" s="434">
        <v>4129</v>
      </c>
      <c r="DZ71" s="434">
        <v>4156</v>
      </c>
      <c r="EA71" s="434">
        <v>4109</v>
      </c>
      <c r="EB71" s="434">
        <v>4166</v>
      </c>
      <c r="EC71" s="434">
        <v>4124</v>
      </c>
      <c r="ED71" s="434">
        <v>4084</v>
      </c>
      <c r="EE71" s="437">
        <v>4073</v>
      </c>
      <c r="EF71" s="433">
        <v>4064</v>
      </c>
      <c r="EG71" s="434">
        <v>4013</v>
      </c>
      <c r="EH71" s="434">
        <v>3965</v>
      </c>
      <c r="EI71" s="434">
        <v>3961</v>
      </c>
      <c r="EJ71" s="434">
        <v>3939</v>
      </c>
      <c r="EK71" s="434">
        <v>3975</v>
      </c>
      <c r="EL71" s="434">
        <v>3984</v>
      </c>
      <c r="EM71" s="434">
        <v>3977</v>
      </c>
      <c r="EN71" s="434">
        <v>3963</v>
      </c>
      <c r="EO71" s="799">
        <v>3938</v>
      </c>
      <c r="EP71" s="799">
        <v>3929</v>
      </c>
      <c r="EQ71" s="799">
        <f>'1. Población_Afiliada_Regimen'!D71</f>
        <v>3941</v>
      </c>
      <c r="ER71" s="118">
        <f t="shared" si="11"/>
        <v>12</v>
      </c>
      <c r="ES71" s="98">
        <f t="shared" si="12"/>
        <v>0.30120481927710846</v>
      </c>
      <c r="ET71" s="118">
        <f t="shared" si="13"/>
        <v>-132</v>
      </c>
      <c r="EU71" s="98">
        <f t="shared" si="14"/>
        <v>-3.2408544070709553</v>
      </c>
    </row>
    <row r="72" spans="1:151" ht="15" outlineLevel="2">
      <c r="A72" s="421">
        <v>361</v>
      </c>
      <c r="B72" s="55" t="s">
        <v>356</v>
      </c>
      <c r="C72" s="392" t="s">
        <v>366</v>
      </c>
      <c r="D72" s="433">
        <v>21291</v>
      </c>
      <c r="E72" s="434">
        <v>21384</v>
      </c>
      <c r="F72" s="434">
        <v>21334</v>
      </c>
      <c r="G72" s="434">
        <v>20448</v>
      </c>
      <c r="H72" s="434">
        <v>20515</v>
      </c>
      <c r="I72" s="434">
        <v>20905</v>
      </c>
      <c r="J72" s="434">
        <v>20456</v>
      </c>
      <c r="K72" s="434">
        <v>20536</v>
      </c>
      <c r="L72" s="434">
        <v>20394</v>
      </c>
      <c r="M72" s="434">
        <v>20566</v>
      </c>
      <c r="N72" s="434">
        <v>20564</v>
      </c>
      <c r="O72" s="435">
        <v>20735</v>
      </c>
      <c r="P72" s="433">
        <v>20788</v>
      </c>
      <c r="Q72" s="434">
        <v>20915</v>
      </c>
      <c r="R72" s="436">
        <v>20949</v>
      </c>
      <c r="S72" s="434">
        <v>21195</v>
      </c>
      <c r="T72" s="434">
        <v>21280</v>
      </c>
      <c r="U72" s="434">
        <v>21424</v>
      </c>
      <c r="V72" s="434">
        <v>21440</v>
      </c>
      <c r="W72" s="434">
        <v>21430</v>
      </c>
      <c r="X72" s="434">
        <v>21516</v>
      </c>
      <c r="Y72" s="434">
        <v>21552</v>
      </c>
      <c r="Z72" s="434">
        <v>21578</v>
      </c>
      <c r="AA72" s="435">
        <v>21458</v>
      </c>
      <c r="AB72" s="433">
        <v>21504</v>
      </c>
      <c r="AC72" s="434">
        <v>21553</v>
      </c>
      <c r="AD72" s="434">
        <v>21496</v>
      </c>
      <c r="AE72" s="434">
        <v>21444</v>
      </c>
      <c r="AF72" s="434">
        <v>21444</v>
      </c>
      <c r="AG72" s="434">
        <v>21205</v>
      </c>
      <c r="AH72" s="434">
        <v>21121</v>
      </c>
      <c r="AI72" s="434">
        <v>20981</v>
      </c>
      <c r="AJ72" s="434">
        <v>20902</v>
      </c>
      <c r="AK72" s="434">
        <v>20954</v>
      </c>
      <c r="AL72" s="434">
        <v>20902</v>
      </c>
      <c r="AM72" s="435">
        <v>21025</v>
      </c>
      <c r="AN72" s="433">
        <v>20970</v>
      </c>
      <c r="AO72" s="434">
        <v>20901</v>
      </c>
      <c r="AP72" s="434">
        <v>20799</v>
      </c>
      <c r="AQ72" s="434">
        <v>20690</v>
      </c>
      <c r="AR72" s="434">
        <v>20845</v>
      </c>
      <c r="AS72" s="434">
        <v>20588</v>
      </c>
      <c r="AT72" s="434">
        <v>20544</v>
      </c>
      <c r="AU72" s="434">
        <v>20428</v>
      </c>
      <c r="AV72" s="434">
        <v>20270</v>
      </c>
      <c r="AW72" s="434">
        <v>20359</v>
      </c>
      <c r="AX72" s="434">
        <v>20357</v>
      </c>
      <c r="AY72" s="435">
        <v>20423</v>
      </c>
      <c r="AZ72" s="433">
        <v>20452</v>
      </c>
      <c r="BA72" s="434">
        <v>20423</v>
      </c>
      <c r="BB72" s="434">
        <v>20328</v>
      </c>
      <c r="BC72" s="434">
        <v>20247</v>
      </c>
      <c r="BD72" s="434">
        <v>20199</v>
      </c>
      <c r="BE72" s="434">
        <v>20057</v>
      </c>
      <c r="BF72" s="434">
        <v>19926</v>
      </c>
      <c r="BG72" s="434">
        <v>19782</v>
      </c>
      <c r="BH72" s="434">
        <v>19801</v>
      </c>
      <c r="BI72" s="434">
        <v>19639</v>
      </c>
      <c r="BJ72" s="434">
        <v>19683</v>
      </c>
      <c r="BK72" s="435">
        <v>19733</v>
      </c>
      <c r="BL72" s="433">
        <v>19762</v>
      </c>
      <c r="BM72" s="438">
        <v>19813</v>
      </c>
      <c r="BN72" s="438">
        <v>19801</v>
      </c>
      <c r="BO72" s="438">
        <v>19806</v>
      </c>
      <c r="BP72" s="438">
        <v>19790</v>
      </c>
      <c r="BQ72" s="438">
        <v>19718</v>
      </c>
      <c r="BR72" s="438">
        <v>19395</v>
      </c>
      <c r="BS72" s="438">
        <v>19292</v>
      </c>
      <c r="BT72" s="438">
        <v>19230</v>
      </c>
      <c r="BU72" s="438">
        <v>19208</v>
      </c>
      <c r="BV72" s="438">
        <v>19264</v>
      </c>
      <c r="BW72" s="435">
        <v>19289</v>
      </c>
      <c r="BX72" s="433">
        <v>19296</v>
      </c>
      <c r="BY72" s="438">
        <v>19218</v>
      </c>
      <c r="BZ72" s="438">
        <v>19181</v>
      </c>
      <c r="CA72" s="438">
        <v>18985</v>
      </c>
      <c r="CB72" s="438">
        <v>18910</v>
      </c>
      <c r="CC72" s="438">
        <v>18852</v>
      </c>
      <c r="CD72" s="438">
        <v>18826</v>
      </c>
      <c r="CE72" s="438">
        <v>18831</v>
      </c>
      <c r="CF72" s="438">
        <v>18802</v>
      </c>
      <c r="CG72" s="434">
        <v>18766</v>
      </c>
      <c r="CH72" s="434">
        <v>18713</v>
      </c>
      <c r="CI72" s="435">
        <v>18763</v>
      </c>
      <c r="CJ72" s="433">
        <v>18739</v>
      </c>
      <c r="CK72" s="434">
        <v>18804</v>
      </c>
      <c r="CL72" s="434">
        <v>18747</v>
      </c>
      <c r="CM72" s="434">
        <v>18769</v>
      </c>
      <c r="CN72" s="434">
        <v>18798</v>
      </c>
      <c r="CO72" s="434">
        <v>18916</v>
      </c>
      <c r="CP72" s="434">
        <v>19137</v>
      </c>
      <c r="CQ72" s="434">
        <v>19189</v>
      </c>
      <c r="CR72" s="434">
        <v>19210</v>
      </c>
      <c r="CS72" s="434">
        <v>19214</v>
      </c>
      <c r="CT72" s="434">
        <v>19290</v>
      </c>
      <c r="CU72" s="435">
        <v>19418</v>
      </c>
      <c r="CV72" s="433">
        <v>19364</v>
      </c>
      <c r="CW72" s="434">
        <v>19327</v>
      </c>
      <c r="CX72" s="434">
        <v>19236</v>
      </c>
      <c r="CY72" s="434">
        <v>19171</v>
      </c>
      <c r="CZ72" s="434">
        <v>19181</v>
      </c>
      <c r="DA72" s="434">
        <v>19095</v>
      </c>
      <c r="DB72" s="434">
        <v>19072</v>
      </c>
      <c r="DC72" s="434">
        <v>19040</v>
      </c>
      <c r="DD72" s="434">
        <v>19004</v>
      </c>
      <c r="DE72" s="434">
        <v>18914</v>
      </c>
      <c r="DF72" s="434">
        <v>18778</v>
      </c>
      <c r="DG72" s="435">
        <v>18765</v>
      </c>
      <c r="DH72" s="433">
        <v>18694</v>
      </c>
      <c r="DI72" s="434">
        <v>18700</v>
      </c>
      <c r="DJ72" s="434">
        <v>18646</v>
      </c>
      <c r="DK72" s="434">
        <v>18671</v>
      </c>
      <c r="DL72" s="434">
        <v>18602</v>
      </c>
      <c r="DM72" s="434">
        <v>18499</v>
      </c>
      <c r="DN72" s="434">
        <v>18294</v>
      </c>
      <c r="DO72" s="434">
        <v>18201</v>
      </c>
      <c r="DP72" s="434">
        <v>18239</v>
      </c>
      <c r="DQ72" s="434">
        <v>18189</v>
      </c>
      <c r="DR72" s="434">
        <v>18094</v>
      </c>
      <c r="DS72" s="437">
        <v>18191</v>
      </c>
      <c r="DT72" s="433">
        <v>18228</v>
      </c>
      <c r="DU72" s="434">
        <v>18389</v>
      </c>
      <c r="DV72" s="434">
        <v>18342</v>
      </c>
      <c r="DW72" s="434">
        <v>18322</v>
      </c>
      <c r="DX72" s="434">
        <v>18342</v>
      </c>
      <c r="DY72" s="434">
        <v>18353</v>
      </c>
      <c r="DZ72" s="434">
        <v>18318</v>
      </c>
      <c r="EA72" s="434">
        <v>18186</v>
      </c>
      <c r="EB72" s="434">
        <v>18226</v>
      </c>
      <c r="EC72" s="434">
        <v>18369</v>
      </c>
      <c r="ED72" s="434">
        <v>18318</v>
      </c>
      <c r="EE72" s="437">
        <v>18239</v>
      </c>
      <c r="EF72" s="433">
        <v>18304</v>
      </c>
      <c r="EG72" s="434">
        <v>18278</v>
      </c>
      <c r="EH72" s="434">
        <v>18143</v>
      </c>
      <c r="EI72" s="434">
        <v>18020</v>
      </c>
      <c r="EJ72" s="434">
        <v>17934</v>
      </c>
      <c r="EK72" s="434">
        <v>17894</v>
      </c>
      <c r="EL72" s="434">
        <v>17861</v>
      </c>
      <c r="EM72" s="434">
        <v>17787</v>
      </c>
      <c r="EN72" s="434">
        <v>17748</v>
      </c>
      <c r="EO72" s="799">
        <v>17679</v>
      </c>
      <c r="EP72" s="799">
        <v>17600</v>
      </c>
      <c r="EQ72" s="799">
        <f>'1. Población_Afiliada_Regimen'!D72</f>
        <v>17553</v>
      </c>
      <c r="ER72" s="118">
        <f t="shared" si="11"/>
        <v>-47</v>
      </c>
      <c r="ES72" s="98">
        <f t="shared" si="12"/>
        <v>-0.26314316107720731</v>
      </c>
      <c r="ET72" s="118">
        <f t="shared" si="13"/>
        <v>-686</v>
      </c>
      <c r="EU72" s="98">
        <f t="shared" si="14"/>
        <v>-3.7611711168375459</v>
      </c>
    </row>
    <row r="73" spans="1:151" ht="15" outlineLevel="2">
      <c r="A73" s="421">
        <v>647</v>
      </c>
      <c r="B73" s="55" t="s">
        <v>356</v>
      </c>
      <c r="C73" s="392" t="s">
        <v>367</v>
      </c>
      <c r="D73" s="433">
        <v>5427</v>
      </c>
      <c r="E73" s="434">
        <v>5418</v>
      </c>
      <c r="F73" s="434">
        <v>5307</v>
      </c>
      <c r="G73" s="434">
        <v>5264</v>
      </c>
      <c r="H73" s="434">
        <v>5229</v>
      </c>
      <c r="I73" s="434">
        <v>5297</v>
      </c>
      <c r="J73" s="434">
        <v>5119</v>
      </c>
      <c r="K73" s="434">
        <v>5288</v>
      </c>
      <c r="L73" s="434">
        <v>5088</v>
      </c>
      <c r="M73" s="434">
        <v>5083</v>
      </c>
      <c r="N73" s="434">
        <v>5121</v>
      </c>
      <c r="O73" s="435">
        <v>5189</v>
      </c>
      <c r="P73" s="433">
        <v>5152</v>
      </c>
      <c r="Q73" s="434">
        <v>5124</v>
      </c>
      <c r="R73" s="436">
        <v>5070</v>
      </c>
      <c r="S73" s="434">
        <v>4485</v>
      </c>
      <c r="T73" s="434">
        <v>4984</v>
      </c>
      <c r="U73" s="434">
        <v>4961</v>
      </c>
      <c r="V73" s="434">
        <v>4920</v>
      </c>
      <c r="W73" s="434">
        <v>4888</v>
      </c>
      <c r="X73" s="434">
        <v>4963</v>
      </c>
      <c r="Y73" s="434">
        <v>4970</v>
      </c>
      <c r="Z73" s="434">
        <v>4950</v>
      </c>
      <c r="AA73" s="435">
        <v>4923</v>
      </c>
      <c r="AB73" s="433">
        <v>4893</v>
      </c>
      <c r="AC73" s="434">
        <v>4937</v>
      </c>
      <c r="AD73" s="434">
        <v>4898</v>
      </c>
      <c r="AE73" s="434">
        <v>4854</v>
      </c>
      <c r="AF73" s="434">
        <v>4953</v>
      </c>
      <c r="AG73" s="434">
        <v>4885</v>
      </c>
      <c r="AH73" s="434">
        <v>4867</v>
      </c>
      <c r="AI73" s="434">
        <v>4913</v>
      </c>
      <c r="AJ73" s="434">
        <v>4877</v>
      </c>
      <c r="AK73" s="434">
        <v>4935</v>
      </c>
      <c r="AL73" s="434">
        <v>4931</v>
      </c>
      <c r="AM73" s="435">
        <v>4968</v>
      </c>
      <c r="AN73" s="433">
        <v>4947</v>
      </c>
      <c r="AO73" s="434">
        <v>4943</v>
      </c>
      <c r="AP73" s="434">
        <v>4937</v>
      </c>
      <c r="AQ73" s="434">
        <v>4854</v>
      </c>
      <c r="AR73" s="434">
        <v>4832</v>
      </c>
      <c r="AS73" s="434">
        <v>4786</v>
      </c>
      <c r="AT73" s="434">
        <v>4758</v>
      </c>
      <c r="AU73" s="434">
        <v>4773</v>
      </c>
      <c r="AV73" s="434">
        <v>4806</v>
      </c>
      <c r="AW73" s="434">
        <v>4811</v>
      </c>
      <c r="AX73" s="434">
        <v>4840</v>
      </c>
      <c r="AY73" s="435">
        <v>4851</v>
      </c>
      <c r="AZ73" s="433">
        <v>4843</v>
      </c>
      <c r="BA73" s="434">
        <v>4839</v>
      </c>
      <c r="BB73" s="434">
        <v>4799</v>
      </c>
      <c r="BC73" s="434">
        <v>4803</v>
      </c>
      <c r="BD73" s="434">
        <v>4828</v>
      </c>
      <c r="BE73" s="434">
        <v>4786</v>
      </c>
      <c r="BF73" s="434">
        <v>4744</v>
      </c>
      <c r="BG73" s="434">
        <v>4675</v>
      </c>
      <c r="BH73" s="434">
        <v>4706</v>
      </c>
      <c r="BI73" s="434">
        <v>4648</v>
      </c>
      <c r="BJ73" s="434">
        <v>4665</v>
      </c>
      <c r="BK73" s="435">
        <v>4700</v>
      </c>
      <c r="BL73" s="433">
        <v>4725</v>
      </c>
      <c r="BM73" s="438">
        <v>4748</v>
      </c>
      <c r="BN73" s="438">
        <v>4758</v>
      </c>
      <c r="BO73" s="438">
        <v>4764</v>
      </c>
      <c r="BP73" s="438">
        <v>4771</v>
      </c>
      <c r="BQ73" s="438">
        <v>4764</v>
      </c>
      <c r="BR73" s="438">
        <v>4643</v>
      </c>
      <c r="BS73" s="438">
        <v>4610</v>
      </c>
      <c r="BT73" s="438">
        <v>4573</v>
      </c>
      <c r="BU73" s="438">
        <v>4585</v>
      </c>
      <c r="BV73" s="438">
        <v>4577</v>
      </c>
      <c r="BW73" s="435">
        <v>4588</v>
      </c>
      <c r="BX73" s="433">
        <v>4563</v>
      </c>
      <c r="BY73" s="438">
        <v>4461</v>
      </c>
      <c r="BZ73" s="438">
        <v>4448</v>
      </c>
      <c r="CA73" s="438">
        <v>4417</v>
      </c>
      <c r="CB73" s="438">
        <v>4406</v>
      </c>
      <c r="CC73" s="438">
        <v>4456</v>
      </c>
      <c r="CD73" s="438">
        <v>4424</v>
      </c>
      <c r="CE73" s="438">
        <v>4422</v>
      </c>
      <c r="CF73" s="438">
        <v>4394</v>
      </c>
      <c r="CG73" s="434">
        <v>4342</v>
      </c>
      <c r="CH73" s="434">
        <v>4322</v>
      </c>
      <c r="CI73" s="435">
        <v>4326</v>
      </c>
      <c r="CJ73" s="433">
        <v>4344</v>
      </c>
      <c r="CK73" s="434">
        <v>4347</v>
      </c>
      <c r="CL73" s="434">
        <v>4327</v>
      </c>
      <c r="CM73" s="434">
        <v>4333</v>
      </c>
      <c r="CN73" s="434">
        <v>4359</v>
      </c>
      <c r="CO73" s="434">
        <v>4396</v>
      </c>
      <c r="CP73" s="434">
        <v>4417</v>
      </c>
      <c r="CQ73" s="434">
        <v>4416</v>
      </c>
      <c r="CR73" s="434">
        <v>4376</v>
      </c>
      <c r="CS73" s="434">
        <v>4406</v>
      </c>
      <c r="CT73" s="434">
        <v>4406</v>
      </c>
      <c r="CU73" s="435">
        <v>4450</v>
      </c>
      <c r="CV73" s="433">
        <v>4439</v>
      </c>
      <c r="CW73" s="434">
        <v>4428</v>
      </c>
      <c r="CX73" s="434">
        <v>4385</v>
      </c>
      <c r="CY73" s="434">
        <v>4382</v>
      </c>
      <c r="CZ73" s="434">
        <v>4355</v>
      </c>
      <c r="DA73" s="434">
        <v>4327</v>
      </c>
      <c r="DB73" s="434">
        <v>4369</v>
      </c>
      <c r="DC73" s="434">
        <v>4400</v>
      </c>
      <c r="DD73" s="434">
        <v>4371</v>
      </c>
      <c r="DE73" s="434">
        <v>4366</v>
      </c>
      <c r="DF73" s="434">
        <v>4351</v>
      </c>
      <c r="DG73" s="435">
        <v>4327</v>
      </c>
      <c r="DH73" s="433">
        <v>4355</v>
      </c>
      <c r="DI73" s="434">
        <v>4354</v>
      </c>
      <c r="DJ73" s="434">
        <v>4355</v>
      </c>
      <c r="DK73" s="434">
        <v>4334</v>
      </c>
      <c r="DL73" s="434">
        <v>4325</v>
      </c>
      <c r="DM73" s="434">
        <v>4302</v>
      </c>
      <c r="DN73" s="434">
        <v>4279</v>
      </c>
      <c r="DO73" s="434">
        <v>4274</v>
      </c>
      <c r="DP73" s="434">
        <v>4266</v>
      </c>
      <c r="DQ73" s="434">
        <v>4234</v>
      </c>
      <c r="DR73" s="434">
        <v>4229</v>
      </c>
      <c r="DS73" s="437">
        <v>4305</v>
      </c>
      <c r="DT73" s="433">
        <v>4329</v>
      </c>
      <c r="DU73" s="434">
        <v>4363</v>
      </c>
      <c r="DV73" s="434">
        <v>4392</v>
      </c>
      <c r="DW73" s="434">
        <v>4395</v>
      </c>
      <c r="DX73" s="434">
        <v>4446</v>
      </c>
      <c r="DY73" s="434">
        <v>4474</v>
      </c>
      <c r="DZ73" s="434">
        <v>4518</v>
      </c>
      <c r="EA73" s="434">
        <v>4455</v>
      </c>
      <c r="EB73" s="434">
        <v>4461</v>
      </c>
      <c r="EC73" s="434">
        <v>4448</v>
      </c>
      <c r="ED73" s="434">
        <v>4448</v>
      </c>
      <c r="EE73" s="437">
        <v>4449</v>
      </c>
      <c r="EF73" s="433">
        <v>4455</v>
      </c>
      <c r="EG73" s="434">
        <v>4431</v>
      </c>
      <c r="EH73" s="434">
        <v>4399</v>
      </c>
      <c r="EI73" s="434">
        <v>4400</v>
      </c>
      <c r="EJ73" s="434">
        <v>4376</v>
      </c>
      <c r="EK73" s="434">
        <v>4356</v>
      </c>
      <c r="EL73" s="434">
        <v>4360</v>
      </c>
      <c r="EM73" s="434">
        <v>4361</v>
      </c>
      <c r="EN73" s="434">
        <v>4360</v>
      </c>
      <c r="EO73" s="799">
        <v>4353</v>
      </c>
      <c r="EP73" s="799">
        <v>4355</v>
      </c>
      <c r="EQ73" s="799">
        <f>'1. Población_Afiliada_Regimen'!D73</f>
        <v>4326</v>
      </c>
      <c r="ER73" s="118">
        <f t="shared" si="11"/>
        <v>-29</v>
      </c>
      <c r="ES73" s="98">
        <f t="shared" si="12"/>
        <v>-0.66513761467889909</v>
      </c>
      <c r="ET73" s="118">
        <f t="shared" si="13"/>
        <v>-123</v>
      </c>
      <c r="EU73" s="98">
        <f t="shared" si="14"/>
        <v>-2.7646662171274445</v>
      </c>
    </row>
    <row r="74" spans="1:151" ht="15" outlineLevel="2">
      <c r="A74" s="421">
        <v>658</v>
      </c>
      <c r="B74" s="55" t="s">
        <v>356</v>
      </c>
      <c r="C74" s="392" t="s">
        <v>368</v>
      </c>
      <c r="D74" s="433">
        <v>1880</v>
      </c>
      <c r="E74" s="434">
        <v>1864</v>
      </c>
      <c r="F74" s="434">
        <v>1841</v>
      </c>
      <c r="G74" s="434">
        <v>1832</v>
      </c>
      <c r="H74" s="434">
        <v>1846</v>
      </c>
      <c r="I74" s="434">
        <v>1867</v>
      </c>
      <c r="J74" s="434">
        <v>1832</v>
      </c>
      <c r="K74" s="434">
        <v>1865</v>
      </c>
      <c r="L74" s="434">
        <v>1831</v>
      </c>
      <c r="M74" s="434">
        <v>1833</v>
      </c>
      <c r="N74" s="434">
        <v>1832</v>
      </c>
      <c r="O74" s="435">
        <v>1860</v>
      </c>
      <c r="P74" s="433">
        <v>1835</v>
      </c>
      <c r="Q74" s="434">
        <v>1786</v>
      </c>
      <c r="R74" s="436">
        <v>1789</v>
      </c>
      <c r="S74" s="434">
        <v>1334</v>
      </c>
      <c r="T74" s="434">
        <v>1986</v>
      </c>
      <c r="U74" s="434">
        <v>2018</v>
      </c>
      <c r="V74" s="434">
        <v>2022</v>
      </c>
      <c r="W74" s="434">
        <v>2007</v>
      </c>
      <c r="X74" s="434">
        <v>2020</v>
      </c>
      <c r="Y74" s="434">
        <v>2086</v>
      </c>
      <c r="Z74" s="434">
        <v>2107</v>
      </c>
      <c r="AA74" s="435">
        <v>2070</v>
      </c>
      <c r="AB74" s="433">
        <v>2072</v>
      </c>
      <c r="AC74" s="434">
        <v>2045</v>
      </c>
      <c r="AD74" s="434">
        <v>2045</v>
      </c>
      <c r="AE74" s="434">
        <v>2057</v>
      </c>
      <c r="AF74" s="434">
        <v>2072</v>
      </c>
      <c r="AG74" s="434">
        <v>2037</v>
      </c>
      <c r="AH74" s="434">
        <v>2050</v>
      </c>
      <c r="AI74" s="434">
        <v>2125</v>
      </c>
      <c r="AJ74" s="434">
        <v>2103</v>
      </c>
      <c r="AK74" s="434">
        <v>2119</v>
      </c>
      <c r="AL74" s="434">
        <v>2084</v>
      </c>
      <c r="AM74" s="435">
        <v>2113</v>
      </c>
      <c r="AN74" s="433">
        <v>2107</v>
      </c>
      <c r="AO74" s="434">
        <v>2175</v>
      </c>
      <c r="AP74" s="434">
        <v>2168</v>
      </c>
      <c r="AQ74" s="434">
        <v>2118</v>
      </c>
      <c r="AR74" s="434">
        <v>2128</v>
      </c>
      <c r="AS74" s="434">
        <v>2113</v>
      </c>
      <c r="AT74" s="434">
        <v>2104</v>
      </c>
      <c r="AU74" s="434">
        <v>2157</v>
      </c>
      <c r="AV74" s="434">
        <v>2131</v>
      </c>
      <c r="AW74" s="434">
        <v>2139</v>
      </c>
      <c r="AX74" s="434">
        <v>2098</v>
      </c>
      <c r="AY74" s="435">
        <v>2117</v>
      </c>
      <c r="AZ74" s="433">
        <v>2125</v>
      </c>
      <c r="BA74" s="434">
        <v>2171</v>
      </c>
      <c r="BB74" s="434">
        <v>2143</v>
      </c>
      <c r="BC74" s="434">
        <v>2148</v>
      </c>
      <c r="BD74" s="434">
        <v>2147</v>
      </c>
      <c r="BE74" s="434">
        <v>2128</v>
      </c>
      <c r="BF74" s="434">
        <v>2121</v>
      </c>
      <c r="BG74" s="434">
        <v>2092</v>
      </c>
      <c r="BH74" s="434">
        <v>2105</v>
      </c>
      <c r="BI74" s="434">
        <v>2071</v>
      </c>
      <c r="BJ74" s="434">
        <v>2087</v>
      </c>
      <c r="BK74" s="435">
        <v>2112</v>
      </c>
      <c r="BL74" s="433">
        <v>2103</v>
      </c>
      <c r="BM74" s="438">
        <v>2120</v>
      </c>
      <c r="BN74" s="438">
        <v>2120</v>
      </c>
      <c r="BO74" s="438">
        <v>2130</v>
      </c>
      <c r="BP74" s="438">
        <v>2126</v>
      </c>
      <c r="BQ74" s="438">
        <v>2128</v>
      </c>
      <c r="BR74" s="438">
        <v>2047</v>
      </c>
      <c r="BS74" s="438">
        <v>2013</v>
      </c>
      <c r="BT74" s="438">
        <v>2004</v>
      </c>
      <c r="BU74" s="438">
        <v>1998</v>
      </c>
      <c r="BV74" s="438">
        <v>1975</v>
      </c>
      <c r="BW74" s="435">
        <v>2004</v>
      </c>
      <c r="BX74" s="433">
        <v>2006</v>
      </c>
      <c r="BY74" s="438">
        <v>1987</v>
      </c>
      <c r="BZ74" s="438">
        <v>1958</v>
      </c>
      <c r="CA74" s="438">
        <v>1920</v>
      </c>
      <c r="CB74" s="438">
        <v>1962</v>
      </c>
      <c r="CC74" s="438">
        <v>1977</v>
      </c>
      <c r="CD74" s="438">
        <v>1969</v>
      </c>
      <c r="CE74" s="438">
        <v>1973</v>
      </c>
      <c r="CF74" s="438">
        <v>1945</v>
      </c>
      <c r="CG74" s="434">
        <v>1955</v>
      </c>
      <c r="CH74" s="434">
        <v>1979</v>
      </c>
      <c r="CI74" s="435">
        <v>1980</v>
      </c>
      <c r="CJ74" s="433">
        <v>1984</v>
      </c>
      <c r="CK74" s="434">
        <v>1957</v>
      </c>
      <c r="CL74" s="434">
        <v>1950</v>
      </c>
      <c r="CM74" s="434">
        <v>1951</v>
      </c>
      <c r="CN74" s="434">
        <v>1956</v>
      </c>
      <c r="CO74" s="434">
        <v>1977</v>
      </c>
      <c r="CP74" s="434">
        <v>2010</v>
      </c>
      <c r="CQ74" s="434">
        <v>2002</v>
      </c>
      <c r="CR74" s="434">
        <v>1969</v>
      </c>
      <c r="CS74" s="434">
        <v>1965</v>
      </c>
      <c r="CT74" s="434">
        <v>1974</v>
      </c>
      <c r="CU74" s="435">
        <v>1964</v>
      </c>
      <c r="CV74" s="433">
        <v>1982</v>
      </c>
      <c r="CW74" s="434">
        <v>2000</v>
      </c>
      <c r="CX74" s="434">
        <v>1991</v>
      </c>
      <c r="CY74" s="434">
        <v>1975</v>
      </c>
      <c r="CZ74" s="434">
        <v>1997</v>
      </c>
      <c r="DA74" s="434">
        <v>1982</v>
      </c>
      <c r="DB74" s="434">
        <v>1997</v>
      </c>
      <c r="DC74" s="434">
        <v>1981</v>
      </c>
      <c r="DD74" s="434">
        <v>1970</v>
      </c>
      <c r="DE74" s="434">
        <v>2000</v>
      </c>
      <c r="DF74" s="434">
        <v>1997</v>
      </c>
      <c r="DG74" s="435">
        <v>1997</v>
      </c>
      <c r="DH74" s="433">
        <v>1983</v>
      </c>
      <c r="DI74" s="434">
        <v>1974</v>
      </c>
      <c r="DJ74" s="434">
        <v>1975</v>
      </c>
      <c r="DK74" s="434">
        <v>1951</v>
      </c>
      <c r="DL74" s="434">
        <v>1924</v>
      </c>
      <c r="DM74" s="434">
        <v>1897</v>
      </c>
      <c r="DN74" s="434">
        <v>1872</v>
      </c>
      <c r="DO74" s="434">
        <v>1855</v>
      </c>
      <c r="DP74" s="434">
        <v>1849</v>
      </c>
      <c r="DQ74" s="434">
        <v>1828</v>
      </c>
      <c r="DR74" s="434">
        <v>1802</v>
      </c>
      <c r="DS74" s="437">
        <v>1845</v>
      </c>
      <c r="DT74" s="433">
        <v>1850</v>
      </c>
      <c r="DU74" s="434">
        <v>1904</v>
      </c>
      <c r="DV74" s="434">
        <v>1908</v>
      </c>
      <c r="DW74" s="434">
        <v>1901</v>
      </c>
      <c r="DX74" s="434">
        <v>1917</v>
      </c>
      <c r="DY74" s="434">
        <v>1941</v>
      </c>
      <c r="DZ74" s="434">
        <v>1976</v>
      </c>
      <c r="EA74" s="434">
        <v>1928</v>
      </c>
      <c r="EB74" s="434">
        <v>1929</v>
      </c>
      <c r="EC74" s="434">
        <v>1909</v>
      </c>
      <c r="ED74" s="434">
        <v>1888</v>
      </c>
      <c r="EE74" s="437">
        <v>1880</v>
      </c>
      <c r="EF74" s="433">
        <v>1879</v>
      </c>
      <c r="EG74" s="434">
        <v>1880</v>
      </c>
      <c r="EH74" s="434">
        <v>1884</v>
      </c>
      <c r="EI74" s="434">
        <v>1904</v>
      </c>
      <c r="EJ74" s="434">
        <v>1885</v>
      </c>
      <c r="EK74" s="434">
        <v>1887</v>
      </c>
      <c r="EL74" s="434">
        <v>1880</v>
      </c>
      <c r="EM74" s="434">
        <v>1864</v>
      </c>
      <c r="EN74" s="434">
        <v>1885</v>
      </c>
      <c r="EO74" s="799">
        <v>1859</v>
      </c>
      <c r="EP74" s="799">
        <v>1845</v>
      </c>
      <c r="EQ74" s="799">
        <f>'1. Población_Afiliada_Regimen'!D74</f>
        <v>1835</v>
      </c>
      <c r="ER74" s="118">
        <f t="shared" si="11"/>
        <v>-10</v>
      </c>
      <c r="ES74" s="98">
        <f t="shared" si="12"/>
        <v>-0.53191489361702127</v>
      </c>
      <c r="ET74" s="118">
        <f t="shared" si="13"/>
        <v>-45</v>
      </c>
      <c r="EU74" s="98">
        <f t="shared" si="14"/>
        <v>-2.3936170212765959</v>
      </c>
    </row>
    <row r="75" spans="1:151" ht="15" outlineLevel="2">
      <c r="A75" s="421">
        <v>664</v>
      </c>
      <c r="B75" s="55" t="s">
        <v>356</v>
      </c>
      <c r="C75" s="392" t="s">
        <v>369</v>
      </c>
      <c r="D75" s="433">
        <v>8857</v>
      </c>
      <c r="E75" s="434">
        <v>8829</v>
      </c>
      <c r="F75" s="434">
        <v>8814</v>
      </c>
      <c r="G75" s="434">
        <v>8945</v>
      </c>
      <c r="H75" s="434">
        <v>8878</v>
      </c>
      <c r="I75" s="434">
        <v>8873</v>
      </c>
      <c r="J75" s="434">
        <v>8654</v>
      </c>
      <c r="K75" s="434">
        <v>8843</v>
      </c>
      <c r="L75" s="434">
        <v>8700</v>
      </c>
      <c r="M75" s="434">
        <v>8684</v>
      </c>
      <c r="N75" s="434">
        <v>8635</v>
      </c>
      <c r="O75" s="435">
        <v>8633</v>
      </c>
      <c r="P75" s="433">
        <v>8520</v>
      </c>
      <c r="Q75" s="434">
        <v>8471</v>
      </c>
      <c r="R75" s="436">
        <v>8557</v>
      </c>
      <c r="S75" s="434">
        <v>8952</v>
      </c>
      <c r="T75" s="434">
        <v>9098</v>
      </c>
      <c r="U75" s="434">
        <v>8848</v>
      </c>
      <c r="V75" s="434">
        <v>8913</v>
      </c>
      <c r="W75" s="434">
        <v>8994</v>
      </c>
      <c r="X75" s="434">
        <v>8974</v>
      </c>
      <c r="Y75" s="434">
        <v>9084</v>
      </c>
      <c r="Z75" s="434">
        <v>9074</v>
      </c>
      <c r="AA75" s="435">
        <v>9028</v>
      </c>
      <c r="AB75" s="433">
        <v>9121</v>
      </c>
      <c r="AC75" s="434">
        <v>9219</v>
      </c>
      <c r="AD75" s="434">
        <v>9238</v>
      </c>
      <c r="AE75" s="434">
        <v>9236</v>
      </c>
      <c r="AF75" s="434">
        <v>9310</v>
      </c>
      <c r="AG75" s="434">
        <v>9186</v>
      </c>
      <c r="AH75" s="434">
        <v>9096</v>
      </c>
      <c r="AI75" s="434">
        <v>9058</v>
      </c>
      <c r="AJ75" s="434">
        <v>9108</v>
      </c>
      <c r="AK75" s="434">
        <v>9267</v>
      </c>
      <c r="AL75" s="434">
        <v>9341</v>
      </c>
      <c r="AM75" s="435">
        <v>9349</v>
      </c>
      <c r="AN75" s="433">
        <v>9299</v>
      </c>
      <c r="AO75" s="434">
        <v>9284</v>
      </c>
      <c r="AP75" s="434">
        <v>9313</v>
      </c>
      <c r="AQ75" s="434">
        <v>9292</v>
      </c>
      <c r="AR75" s="434">
        <v>9501</v>
      </c>
      <c r="AS75" s="434">
        <v>9460</v>
      </c>
      <c r="AT75" s="434">
        <v>9472</v>
      </c>
      <c r="AU75" s="434">
        <v>9528</v>
      </c>
      <c r="AV75" s="434">
        <v>9405</v>
      </c>
      <c r="AW75" s="434">
        <v>9483</v>
      </c>
      <c r="AX75" s="434">
        <v>9481</v>
      </c>
      <c r="AY75" s="435">
        <v>9513</v>
      </c>
      <c r="AZ75" s="433">
        <v>9583</v>
      </c>
      <c r="BA75" s="434">
        <v>9659</v>
      </c>
      <c r="BB75" s="434">
        <v>9616</v>
      </c>
      <c r="BC75" s="434">
        <v>9636</v>
      </c>
      <c r="BD75" s="434">
        <v>9628</v>
      </c>
      <c r="BE75" s="434">
        <v>9604</v>
      </c>
      <c r="BF75" s="434">
        <v>9593</v>
      </c>
      <c r="BG75" s="434">
        <v>9493</v>
      </c>
      <c r="BH75" s="434">
        <v>9564</v>
      </c>
      <c r="BI75" s="434">
        <v>9456</v>
      </c>
      <c r="BJ75" s="434">
        <v>9514</v>
      </c>
      <c r="BK75" s="435">
        <v>9599</v>
      </c>
      <c r="BL75" s="433">
        <v>9634</v>
      </c>
      <c r="BM75" s="438">
        <v>9691</v>
      </c>
      <c r="BN75" s="438">
        <v>9704</v>
      </c>
      <c r="BO75" s="438">
        <v>9745</v>
      </c>
      <c r="BP75" s="438">
        <v>9802</v>
      </c>
      <c r="BQ75" s="438">
        <v>9837</v>
      </c>
      <c r="BR75" s="438">
        <v>9645</v>
      </c>
      <c r="BS75" s="438">
        <v>9565</v>
      </c>
      <c r="BT75" s="438">
        <v>9488</v>
      </c>
      <c r="BU75" s="438">
        <v>9526</v>
      </c>
      <c r="BV75" s="438">
        <v>9628</v>
      </c>
      <c r="BW75" s="435">
        <v>9690</v>
      </c>
      <c r="BX75" s="433">
        <v>9864</v>
      </c>
      <c r="BY75" s="438">
        <v>9810</v>
      </c>
      <c r="BZ75" s="438">
        <v>9615</v>
      </c>
      <c r="CA75" s="438">
        <v>9529</v>
      </c>
      <c r="CB75" s="438">
        <v>9542</v>
      </c>
      <c r="CC75" s="438">
        <v>9411</v>
      </c>
      <c r="CD75" s="438">
        <v>9315</v>
      </c>
      <c r="CE75" s="438">
        <v>9293</v>
      </c>
      <c r="CF75" s="438">
        <v>9168</v>
      </c>
      <c r="CG75" s="434">
        <v>9124</v>
      </c>
      <c r="CH75" s="434">
        <v>9086</v>
      </c>
      <c r="CI75" s="435">
        <v>9009</v>
      </c>
      <c r="CJ75" s="433">
        <v>8950</v>
      </c>
      <c r="CK75" s="434">
        <v>8973</v>
      </c>
      <c r="CL75" s="434">
        <v>8937</v>
      </c>
      <c r="CM75" s="434">
        <v>8962</v>
      </c>
      <c r="CN75" s="434">
        <v>9001</v>
      </c>
      <c r="CO75" s="434">
        <v>9092</v>
      </c>
      <c r="CP75" s="434">
        <v>9243</v>
      </c>
      <c r="CQ75" s="434">
        <v>9238</v>
      </c>
      <c r="CR75" s="434">
        <v>9173</v>
      </c>
      <c r="CS75" s="434">
        <v>9218</v>
      </c>
      <c r="CT75" s="434">
        <v>9313</v>
      </c>
      <c r="CU75" s="435">
        <v>9425</v>
      </c>
      <c r="CV75" s="433">
        <v>9452</v>
      </c>
      <c r="CW75" s="434">
        <v>9330</v>
      </c>
      <c r="CX75" s="434">
        <v>9316</v>
      </c>
      <c r="CY75" s="434">
        <v>9339</v>
      </c>
      <c r="CZ75" s="434">
        <v>9341</v>
      </c>
      <c r="DA75" s="434">
        <v>9311</v>
      </c>
      <c r="DB75" s="434">
        <v>9277</v>
      </c>
      <c r="DC75" s="434">
        <v>9245</v>
      </c>
      <c r="DD75" s="434">
        <v>9234</v>
      </c>
      <c r="DE75" s="434">
        <v>9162</v>
      </c>
      <c r="DF75" s="434">
        <v>9164</v>
      </c>
      <c r="DG75" s="435">
        <v>9152</v>
      </c>
      <c r="DH75" s="433">
        <v>9380</v>
      </c>
      <c r="DI75" s="434">
        <v>9422</v>
      </c>
      <c r="DJ75" s="434">
        <v>9473</v>
      </c>
      <c r="DK75" s="434">
        <v>9351</v>
      </c>
      <c r="DL75" s="434">
        <v>9275</v>
      </c>
      <c r="DM75" s="434">
        <v>9161</v>
      </c>
      <c r="DN75" s="434">
        <v>9047</v>
      </c>
      <c r="DO75" s="434">
        <v>8986</v>
      </c>
      <c r="DP75" s="434">
        <v>9003</v>
      </c>
      <c r="DQ75" s="434">
        <v>8937</v>
      </c>
      <c r="DR75" s="434">
        <v>8864</v>
      </c>
      <c r="DS75" s="437">
        <v>9010</v>
      </c>
      <c r="DT75" s="433">
        <v>9105</v>
      </c>
      <c r="DU75" s="434">
        <v>9258</v>
      </c>
      <c r="DV75" s="434">
        <v>9453</v>
      </c>
      <c r="DW75" s="434">
        <v>9531</v>
      </c>
      <c r="DX75" s="434">
        <v>9660</v>
      </c>
      <c r="DY75" s="434">
        <v>9651</v>
      </c>
      <c r="DZ75" s="434">
        <v>9709</v>
      </c>
      <c r="EA75" s="434">
        <v>9485</v>
      </c>
      <c r="EB75" s="434">
        <v>9588</v>
      </c>
      <c r="EC75" s="434">
        <v>9540</v>
      </c>
      <c r="ED75" s="434">
        <v>9440</v>
      </c>
      <c r="EE75" s="437">
        <v>9421</v>
      </c>
      <c r="EF75" s="433">
        <v>9467</v>
      </c>
      <c r="EG75" s="434">
        <v>9448</v>
      </c>
      <c r="EH75" s="434">
        <v>9394</v>
      </c>
      <c r="EI75" s="434">
        <v>9288</v>
      </c>
      <c r="EJ75" s="434">
        <v>9222</v>
      </c>
      <c r="EK75" s="434">
        <v>9264</v>
      </c>
      <c r="EL75" s="434">
        <v>9270</v>
      </c>
      <c r="EM75" s="434">
        <v>9256</v>
      </c>
      <c r="EN75" s="434">
        <v>9266</v>
      </c>
      <c r="EO75" s="799">
        <v>9263</v>
      </c>
      <c r="EP75" s="799">
        <v>9220</v>
      </c>
      <c r="EQ75" s="799">
        <f>'1. Población_Afiliada_Regimen'!D75</f>
        <v>9123</v>
      </c>
      <c r="ER75" s="118">
        <f t="shared" si="11"/>
        <v>-97</v>
      </c>
      <c r="ES75" s="98">
        <f t="shared" si="12"/>
        <v>-1.0463861920172599</v>
      </c>
      <c r="ET75" s="118">
        <f t="shared" si="13"/>
        <v>-298</v>
      </c>
      <c r="EU75" s="98">
        <f t="shared" si="14"/>
        <v>-3.1631461628277258</v>
      </c>
    </row>
    <row r="76" spans="1:151" ht="15" outlineLevel="2">
      <c r="A76" s="421">
        <v>686</v>
      </c>
      <c r="B76" s="55" t="s">
        <v>356</v>
      </c>
      <c r="C76" s="392" t="s">
        <v>370</v>
      </c>
      <c r="D76" s="433">
        <v>15866</v>
      </c>
      <c r="E76" s="434">
        <v>15824</v>
      </c>
      <c r="F76" s="434">
        <v>15784</v>
      </c>
      <c r="G76" s="434">
        <v>15781</v>
      </c>
      <c r="H76" s="434">
        <v>15631</v>
      </c>
      <c r="I76" s="434">
        <v>15613</v>
      </c>
      <c r="J76" s="434">
        <v>15161</v>
      </c>
      <c r="K76" s="434">
        <v>15576</v>
      </c>
      <c r="L76" s="434">
        <v>15155</v>
      </c>
      <c r="M76" s="434">
        <v>15118</v>
      </c>
      <c r="N76" s="434">
        <v>15118</v>
      </c>
      <c r="O76" s="435">
        <v>15238</v>
      </c>
      <c r="P76" s="433">
        <v>15335</v>
      </c>
      <c r="Q76" s="434">
        <v>15348</v>
      </c>
      <c r="R76" s="436">
        <v>15570</v>
      </c>
      <c r="S76" s="434">
        <v>15714</v>
      </c>
      <c r="T76" s="434">
        <v>15888</v>
      </c>
      <c r="U76" s="434">
        <v>15974</v>
      </c>
      <c r="V76" s="434">
        <v>16028</v>
      </c>
      <c r="W76" s="434">
        <v>16051</v>
      </c>
      <c r="X76" s="434">
        <v>16074</v>
      </c>
      <c r="Y76" s="434">
        <v>16191</v>
      </c>
      <c r="Z76" s="434">
        <v>16236</v>
      </c>
      <c r="AA76" s="435">
        <v>16154</v>
      </c>
      <c r="AB76" s="433">
        <v>16205</v>
      </c>
      <c r="AC76" s="434">
        <v>16391</v>
      </c>
      <c r="AD76" s="434">
        <v>16421</v>
      </c>
      <c r="AE76" s="434">
        <v>16361</v>
      </c>
      <c r="AF76" s="434">
        <v>16489</v>
      </c>
      <c r="AG76" s="434">
        <v>16267</v>
      </c>
      <c r="AH76" s="434">
        <v>16129</v>
      </c>
      <c r="AI76" s="434">
        <v>16049</v>
      </c>
      <c r="AJ76" s="434">
        <v>15999</v>
      </c>
      <c r="AK76" s="434">
        <v>16204</v>
      </c>
      <c r="AL76" s="434">
        <v>16117</v>
      </c>
      <c r="AM76" s="435">
        <v>16200</v>
      </c>
      <c r="AN76" s="433">
        <v>16151</v>
      </c>
      <c r="AO76" s="434">
        <v>16105</v>
      </c>
      <c r="AP76" s="434">
        <v>16391</v>
      </c>
      <c r="AQ76" s="434">
        <v>16162</v>
      </c>
      <c r="AR76" s="434">
        <v>16342</v>
      </c>
      <c r="AS76" s="434">
        <v>16275</v>
      </c>
      <c r="AT76" s="434">
        <v>16326</v>
      </c>
      <c r="AU76" s="434">
        <v>16365</v>
      </c>
      <c r="AV76" s="434">
        <v>16225</v>
      </c>
      <c r="AW76" s="434">
        <v>16309</v>
      </c>
      <c r="AX76" s="434">
        <v>16242</v>
      </c>
      <c r="AY76" s="435">
        <v>16262</v>
      </c>
      <c r="AZ76" s="433">
        <v>16346</v>
      </c>
      <c r="BA76" s="434">
        <v>16529</v>
      </c>
      <c r="BB76" s="434">
        <v>16387</v>
      </c>
      <c r="BC76" s="434">
        <v>16353</v>
      </c>
      <c r="BD76" s="434">
        <v>16341</v>
      </c>
      <c r="BE76" s="434">
        <v>16286</v>
      </c>
      <c r="BF76" s="434">
        <v>16333</v>
      </c>
      <c r="BG76" s="434">
        <v>16092</v>
      </c>
      <c r="BH76" s="434">
        <v>16237</v>
      </c>
      <c r="BI76" s="434">
        <v>16175</v>
      </c>
      <c r="BJ76" s="434">
        <v>16371</v>
      </c>
      <c r="BK76" s="435">
        <v>16546</v>
      </c>
      <c r="BL76" s="433">
        <v>16622</v>
      </c>
      <c r="BM76" s="438">
        <v>16718</v>
      </c>
      <c r="BN76" s="438">
        <v>16856</v>
      </c>
      <c r="BO76" s="438">
        <v>16870</v>
      </c>
      <c r="BP76" s="438">
        <v>16976</v>
      </c>
      <c r="BQ76" s="438">
        <v>16965</v>
      </c>
      <c r="BR76" s="438">
        <v>16552</v>
      </c>
      <c r="BS76" s="438">
        <v>16461</v>
      </c>
      <c r="BT76" s="438">
        <v>16468</v>
      </c>
      <c r="BU76" s="438">
        <v>16585</v>
      </c>
      <c r="BV76" s="438">
        <v>16562</v>
      </c>
      <c r="BW76" s="435">
        <v>16715</v>
      </c>
      <c r="BX76" s="433">
        <v>16576</v>
      </c>
      <c r="BY76" s="438">
        <v>16508</v>
      </c>
      <c r="BZ76" s="438">
        <v>16119</v>
      </c>
      <c r="CA76" s="438">
        <v>15976</v>
      </c>
      <c r="CB76" s="438">
        <v>15975</v>
      </c>
      <c r="CC76" s="438">
        <v>15755</v>
      </c>
      <c r="CD76" s="438">
        <v>15663</v>
      </c>
      <c r="CE76" s="438">
        <v>15622</v>
      </c>
      <c r="CF76" s="438">
        <v>15502</v>
      </c>
      <c r="CG76" s="434">
        <v>15356</v>
      </c>
      <c r="CH76" s="434">
        <v>15362</v>
      </c>
      <c r="CI76" s="435">
        <v>15321</v>
      </c>
      <c r="CJ76" s="433">
        <v>15292</v>
      </c>
      <c r="CK76" s="434">
        <v>15306</v>
      </c>
      <c r="CL76" s="434">
        <v>15278</v>
      </c>
      <c r="CM76" s="434">
        <v>15245</v>
      </c>
      <c r="CN76" s="434">
        <v>15241</v>
      </c>
      <c r="CO76" s="434">
        <v>15448</v>
      </c>
      <c r="CP76" s="434">
        <v>15546</v>
      </c>
      <c r="CQ76" s="434">
        <v>15554</v>
      </c>
      <c r="CR76" s="434">
        <v>15481</v>
      </c>
      <c r="CS76" s="434">
        <v>15548</v>
      </c>
      <c r="CT76" s="434">
        <v>15706</v>
      </c>
      <c r="CU76" s="435">
        <v>15883</v>
      </c>
      <c r="CV76" s="433">
        <v>16106</v>
      </c>
      <c r="CW76" s="434">
        <v>16271</v>
      </c>
      <c r="CX76" s="434">
        <v>16138</v>
      </c>
      <c r="CY76" s="434">
        <v>16121</v>
      </c>
      <c r="CZ76" s="434">
        <v>16074</v>
      </c>
      <c r="DA76" s="434">
        <v>15914</v>
      </c>
      <c r="DB76" s="434">
        <v>15880</v>
      </c>
      <c r="DC76" s="434">
        <v>15775</v>
      </c>
      <c r="DD76" s="434">
        <v>15797</v>
      </c>
      <c r="DE76" s="434">
        <v>15725</v>
      </c>
      <c r="DF76" s="434">
        <v>16037</v>
      </c>
      <c r="DG76" s="435">
        <v>16145</v>
      </c>
      <c r="DH76" s="433">
        <v>15998</v>
      </c>
      <c r="DI76" s="434">
        <v>15895</v>
      </c>
      <c r="DJ76" s="434">
        <v>16043</v>
      </c>
      <c r="DK76" s="434">
        <v>15895</v>
      </c>
      <c r="DL76" s="434">
        <v>15828</v>
      </c>
      <c r="DM76" s="434">
        <v>15834</v>
      </c>
      <c r="DN76" s="434">
        <v>15700</v>
      </c>
      <c r="DO76" s="434">
        <v>15566</v>
      </c>
      <c r="DP76" s="434">
        <v>15524</v>
      </c>
      <c r="DQ76" s="434">
        <v>15318</v>
      </c>
      <c r="DR76" s="434">
        <v>15206</v>
      </c>
      <c r="DS76" s="437">
        <v>15460</v>
      </c>
      <c r="DT76" s="433">
        <v>15554</v>
      </c>
      <c r="DU76" s="434">
        <v>16022</v>
      </c>
      <c r="DV76" s="434">
        <v>16246</v>
      </c>
      <c r="DW76" s="434">
        <v>16296</v>
      </c>
      <c r="DX76" s="434">
        <v>16492</v>
      </c>
      <c r="DY76" s="434">
        <v>16748</v>
      </c>
      <c r="DZ76" s="434">
        <v>16828</v>
      </c>
      <c r="EA76" s="434">
        <v>16502</v>
      </c>
      <c r="EB76" s="434">
        <v>16503</v>
      </c>
      <c r="EC76" s="434">
        <v>16415</v>
      </c>
      <c r="ED76" s="434">
        <v>16165</v>
      </c>
      <c r="EE76" s="437">
        <v>16089</v>
      </c>
      <c r="EF76" s="433">
        <v>16080</v>
      </c>
      <c r="EG76" s="434">
        <v>15949</v>
      </c>
      <c r="EH76" s="434">
        <v>15784</v>
      </c>
      <c r="EI76" s="434">
        <v>15656</v>
      </c>
      <c r="EJ76" s="434">
        <v>15592</v>
      </c>
      <c r="EK76" s="434">
        <v>15562</v>
      </c>
      <c r="EL76" s="434">
        <v>15490</v>
      </c>
      <c r="EM76" s="434">
        <v>15424</v>
      </c>
      <c r="EN76" s="434">
        <v>15990</v>
      </c>
      <c r="EO76" s="799">
        <v>15936</v>
      </c>
      <c r="EP76" s="799">
        <v>15940</v>
      </c>
      <c r="EQ76" s="799">
        <f>'1. Población_Afiliada_Regimen'!D76</f>
        <v>16042</v>
      </c>
      <c r="ER76" s="118">
        <f t="shared" si="11"/>
        <v>102</v>
      </c>
      <c r="ES76" s="98">
        <f t="shared" si="12"/>
        <v>0.65848934796642988</v>
      </c>
      <c r="ET76" s="118">
        <f t="shared" si="13"/>
        <v>-47</v>
      </c>
      <c r="EU76" s="98">
        <f t="shared" si="14"/>
        <v>-0.29212505438498354</v>
      </c>
    </row>
    <row r="77" spans="1:151" ht="15" outlineLevel="2">
      <c r="A77" s="421">
        <v>819</v>
      </c>
      <c r="B77" s="55" t="s">
        <v>356</v>
      </c>
      <c r="C77" s="392" t="s">
        <v>371</v>
      </c>
      <c r="D77" s="433">
        <v>4649</v>
      </c>
      <c r="E77" s="434">
        <v>4680</v>
      </c>
      <c r="F77" s="434">
        <v>4646</v>
      </c>
      <c r="G77" s="434">
        <v>4633</v>
      </c>
      <c r="H77" s="434">
        <v>4632</v>
      </c>
      <c r="I77" s="434">
        <v>4621</v>
      </c>
      <c r="J77" s="434">
        <v>4506</v>
      </c>
      <c r="K77" s="434">
        <v>4618</v>
      </c>
      <c r="L77" s="434">
        <v>4439</v>
      </c>
      <c r="M77" s="434">
        <v>4486</v>
      </c>
      <c r="N77" s="434">
        <v>4491</v>
      </c>
      <c r="O77" s="435">
        <v>4532</v>
      </c>
      <c r="P77" s="433">
        <v>4508</v>
      </c>
      <c r="Q77" s="434">
        <v>4489</v>
      </c>
      <c r="R77" s="436">
        <v>4475</v>
      </c>
      <c r="S77" s="434">
        <v>4112</v>
      </c>
      <c r="T77" s="434">
        <v>4443</v>
      </c>
      <c r="U77" s="434">
        <v>4403</v>
      </c>
      <c r="V77" s="434">
        <v>4368</v>
      </c>
      <c r="W77" s="434">
        <v>4388</v>
      </c>
      <c r="X77" s="434">
        <v>4401</v>
      </c>
      <c r="Y77" s="434">
        <v>4379</v>
      </c>
      <c r="Z77" s="434">
        <v>4403</v>
      </c>
      <c r="AA77" s="435">
        <v>4419</v>
      </c>
      <c r="AB77" s="433">
        <v>4453</v>
      </c>
      <c r="AC77" s="434">
        <v>4454</v>
      </c>
      <c r="AD77" s="434">
        <v>4416</v>
      </c>
      <c r="AE77" s="434">
        <v>4419</v>
      </c>
      <c r="AF77" s="434">
        <v>4456</v>
      </c>
      <c r="AG77" s="434">
        <v>4401</v>
      </c>
      <c r="AH77" s="434">
        <v>4405</v>
      </c>
      <c r="AI77" s="434">
        <v>4264</v>
      </c>
      <c r="AJ77" s="434">
        <v>4273</v>
      </c>
      <c r="AK77" s="434">
        <v>4283</v>
      </c>
      <c r="AL77" s="434">
        <v>4276</v>
      </c>
      <c r="AM77" s="435">
        <v>4375</v>
      </c>
      <c r="AN77" s="433">
        <v>4410</v>
      </c>
      <c r="AO77" s="434">
        <v>4453</v>
      </c>
      <c r="AP77" s="434">
        <v>4458</v>
      </c>
      <c r="AQ77" s="434">
        <v>4434</v>
      </c>
      <c r="AR77" s="434">
        <v>4393</v>
      </c>
      <c r="AS77" s="434">
        <v>4360</v>
      </c>
      <c r="AT77" s="434">
        <v>4321</v>
      </c>
      <c r="AU77" s="434">
        <v>4304</v>
      </c>
      <c r="AV77" s="434">
        <v>4330</v>
      </c>
      <c r="AW77" s="434">
        <v>4370</v>
      </c>
      <c r="AX77" s="434">
        <v>4361</v>
      </c>
      <c r="AY77" s="435">
        <v>4395</v>
      </c>
      <c r="AZ77" s="433">
        <v>4401</v>
      </c>
      <c r="BA77" s="434">
        <v>4378</v>
      </c>
      <c r="BB77" s="434">
        <v>4377</v>
      </c>
      <c r="BC77" s="434">
        <v>4396</v>
      </c>
      <c r="BD77" s="434">
        <v>4411</v>
      </c>
      <c r="BE77" s="434">
        <v>4399</v>
      </c>
      <c r="BF77" s="434">
        <v>4382</v>
      </c>
      <c r="BG77" s="434">
        <v>4346</v>
      </c>
      <c r="BH77" s="434">
        <v>4339</v>
      </c>
      <c r="BI77" s="434">
        <v>4323</v>
      </c>
      <c r="BJ77" s="434">
        <v>4325</v>
      </c>
      <c r="BK77" s="435">
        <v>4334</v>
      </c>
      <c r="BL77" s="433">
        <v>4350</v>
      </c>
      <c r="BM77" s="438">
        <v>4385</v>
      </c>
      <c r="BN77" s="438">
        <v>4378</v>
      </c>
      <c r="BO77" s="438">
        <v>4386</v>
      </c>
      <c r="BP77" s="438">
        <v>4416</v>
      </c>
      <c r="BQ77" s="438">
        <v>4374</v>
      </c>
      <c r="BR77" s="438">
        <v>4309</v>
      </c>
      <c r="BS77" s="438">
        <v>4277</v>
      </c>
      <c r="BT77" s="438">
        <v>4260</v>
      </c>
      <c r="BU77" s="438">
        <v>4261</v>
      </c>
      <c r="BV77" s="438">
        <v>4261</v>
      </c>
      <c r="BW77" s="435">
        <v>4305</v>
      </c>
      <c r="BX77" s="433">
        <v>4327</v>
      </c>
      <c r="BY77" s="438">
        <v>4304</v>
      </c>
      <c r="BZ77" s="438">
        <v>4276</v>
      </c>
      <c r="CA77" s="438">
        <v>4226</v>
      </c>
      <c r="CB77" s="438">
        <v>4199</v>
      </c>
      <c r="CC77" s="438">
        <v>4120</v>
      </c>
      <c r="CD77" s="438">
        <v>4056</v>
      </c>
      <c r="CE77" s="438">
        <v>4053</v>
      </c>
      <c r="CF77" s="438">
        <v>4042</v>
      </c>
      <c r="CG77" s="434">
        <v>4035</v>
      </c>
      <c r="CH77" s="434">
        <v>4046</v>
      </c>
      <c r="CI77" s="435">
        <v>4036</v>
      </c>
      <c r="CJ77" s="433">
        <v>4036</v>
      </c>
      <c r="CK77" s="434">
        <v>4022</v>
      </c>
      <c r="CL77" s="434">
        <v>3997</v>
      </c>
      <c r="CM77" s="434">
        <v>3987</v>
      </c>
      <c r="CN77" s="434">
        <v>3970</v>
      </c>
      <c r="CO77" s="434">
        <v>4000</v>
      </c>
      <c r="CP77" s="434">
        <v>4036</v>
      </c>
      <c r="CQ77" s="434">
        <v>4015</v>
      </c>
      <c r="CR77" s="434">
        <v>3993</v>
      </c>
      <c r="CS77" s="434">
        <v>4021</v>
      </c>
      <c r="CT77" s="434">
        <v>4042</v>
      </c>
      <c r="CU77" s="435">
        <v>4050</v>
      </c>
      <c r="CV77" s="433">
        <v>4044</v>
      </c>
      <c r="CW77" s="434">
        <v>4028</v>
      </c>
      <c r="CX77" s="434">
        <v>4053</v>
      </c>
      <c r="CY77" s="434">
        <v>4049</v>
      </c>
      <c r="CZ77" s="434">
        <v>4018</v>
      </c>
      <c r="DA77" s="434">
        <v>3996</v>
      </c>
      <c r="DB77" s="434">
        <v>4002</v>
      </c>
      <c r="DC77" s="434">
        <v>3984</v>
      </c>
      <c r="DD77" s="434">
        <v>3985</v>
      </c>
      <c r="DE77" s="434">
        <v>3998</v>
      </c>
      <c r="DF77" s="434">
        <v>4013</v>
      </c>
      <c r="DG77" s="435">
        <v>4071</v>
      </c>
      <c r="DH77" s="433">
        <v>4087</v>
      </c>
      <c r="DI77" s="434">
        <v>4115</v>
      </c>
      <c r="DJ77" s="434">
        <v>4087</v>
      </c>
      <c r="DK77" s="434">
        <v>4063</v>
      </c>
      <c r="DL77" s="434">
        <v>4060</v>
      </c>
      <c r="DM77" s="434">
        <v>4032</v>
      </c>
      <c r="DN77" s="434">
        <v>3976</v>
      </c>
      <c r="DO77" s="434">
        <v>3946</v>
      </c>
      <c r="DP77" s="434">
        <v>3910</v>
      </c>
      <c r="DQ77" s="434">
        <v>3878</v>
      </c>
      <c r="DR77" s="434">
        <v>3869</v>
      </c>
      <c r="DS77" s="437">
        <v>3889</v>
      </c>
      <c r="DT77" s="433">
        <v>3880</v>
      </c>
      <c r="DU77" s="434">
        <v>3894</v>
      </c>
      <c r="DV77" s="434">
        <v>3942</v>
      </c>
      <c r="DW77" s="434">
        <v>3960</v>
      </c>
      <c r="DX77" s="434">
        <v>4004</v>
      </c>
      <c r="DY77" s="434">
        <v>4028</v>
      </c>
      <c r="DZ77" s="434">
        <v>4042</v>
      </c>
      <c r="EA77" s="434">
        <v>4006</v>
      </c>
      <c r="EB77" s="434">
        <v>3989</v>
      </c>
      <c r="EC77" s="434">
        <v>3958</v>
      </c>
      <c r="ED77" s="434">
        <v>3914</v>
      </c>
      <c r="EE77" s="437">
        <v>3916</v>
      </c>
      <c r="EF77" s="433">
        <v>3919</v>
      </c>
      <c r="EG77" s="434">
        <v>3888</v>
      </c>
      <c r="EH77" s="434">
        <v>3844</v>
      </c>
      <c r="EI77" s="434">
        <v>3848</v>
      </c>
      <c r="EJ77" s="434">
        <v>3841</v>
      </c>
      <c r="EK77" s="434">
        <v>3838</v>
      </c>
      <c r="EL77" s="434">
        <v>3830</v>
      </c>
      <c r="EM77" s="434">
        <v>3827</v>
      </c>
      <c r="EN77" s="434">
        <v>3828</v>
      </c>
      <c r="EO77" s="799">
        <v>3818</v>
      </c>
      <c r="EP77" s="799">
        <v>3820</v>
      </c>
      <c r="EQ77" s="799">
        <f>'1. Población_Afiliada_Regimen'!D77</f>
        <v>3836</v>
      </c>
      <c r="ER77" s="118">
        <f t="shared" si="11"/>
        <v>16</v>
      </c>
      <c r="ES77" s="98">
        <f t="shared" si="12"/>
        <v>0.4177545691906005</v>
      </c>
      <c r="ET77" s="118">
        <f t="shared" si="13"/>
        <v>-80</v>
      </c>
      <c r="EU77" s="98">
        <f t="shared" si="14"/>
        <v>-2.0429009193054135</v>
      </c>
    </row>
    <row r="78" spans="1:151" ht="15" outlineLevel="2">
      <c r="A78" s="421">
        <v>854</v>
      </c>
      <c r="B78" s="55" t="s">
        <v>356</v>
      </c>
      <c r="C78" s="392" t="s">
        <v>372</v>
      </c>
      <c r="D78" s="433">
        <v>13382</v>
      </c>
      <c r="E78" s="434">
        <v>13467</v>
      </c>
      <c r="F78" s="434">
        <v>13457</v>
      </c>
      <c r="G78" s="434">
        <v>13364</v>
      </c>
      <c r="H78" s="434">
        <v>13252</v>
      </c>
      <c r="I78" s="434">
        <v>13333</v>
      </c>
      <c r="J78" s="434">
        <v>13304</v>
      </c>
      <c r="K78" s="434">
        <v>13276</v>
      </c>
      <c r="L78" s="434">
        <v>13241</v>
      </c>
      <c r="M78" s="434">
        <v>13410</v>
      </c>
      <c r="N78" s="434">
        <v>13298</v>
      </c>
      <c r="O78" s="435">
        <v>13680</v>
      </c>
      <c r="P78" s="433">
        <v>13668</v>
      </c>
      <c r="Q78" s="434">
        <v>13621</v>
      </c>
      <c r="R78" s="436">
        <v>13557</v>
      </c>
      <c r="S78" s="434">
        <v>13724</v>
      </c>
      <c r="T78" s="434">
        <v>13578</v>
      </c>
      <c r="U78" s="434">
        <v>13616</v>
      </c>
      <c r="V78" s="434">
        <v>13758</v>
      </c>
      <c r="W78" s="434">
        <v>13766</v>
      </c>
      <c r="X78" s="434">
        <v>13714</v>
      </c>
      <c r="Y78" s="434">
        <v>13737</v>
      </c>
      <c r="Z78" s="434">
        <v>13655</v>
      </c>
      <c r="AA78" s="435">
        <v>13784</v>
      </c>
      <c r="AB78" s="433">
        <v>13771</v>
      </c>
      <c r="AC78" s="434">
        <v>13764</v>
      </c>
      <c r="AD78" s="434">
        <v>13760</v>
      </c>
      <c r="AE78" s="434">
        <v>13775</v>
      </c>
      <c r="AF78" s="434">
        <v>13775</v>
      </c>
      <c r="AG78" s="434">
        <v>13818</v>
      </c>
      <c r="AH78" s="434">
        <v>13872</v>
      </c>
      <c r="AI78" s="434">
        <v>13728</v>
      </c>
      <c r="AJ78" s="434">
        <v>13865</v>
      </c>
      <c r="AK78" s="434">
        <v>13875</v>
      </c>
      <c r="AL78" s="434">
        <v>13847</v>
      </c>
      <c r="AM78" s="435">
        <v>13842</v>
      </c>
      <c r="AN78" s="433">
        <v>13837</v>
      </c>
      <c r="AO78" s="434">
        <v>13831</v>
      </c>
      <c r="AP78" s="434">
        <v>13948</v>
      </c>
      <c r="AQ78" s="434">
        <v>13892</v>
      </c>
      <c r="AR78" s="434">
        <v>13881</v>
      </c>
      <c r="AS78" s="434">
        <v>13840</v>
      </c>
      <c r="AT78" s="434">
        <v>13746</v>
      </c>
      <c r="AU78" s="434">
        <v>13734</v>
      </c>
      <c r="AV78" s="434">
        <v>13794</v>
      </c>
      <c r="AW78" s="434">
        <v>13783</v>
      </c>
      <c r="AX78" s="434">
        <v>13820</v>
      </c>
      <c r="AY78" s="435">
        <v>13849</v>
      </c>
      <c r="AZ78" s="433">
        <v>13804</v>
      </c>
      <c r="BA78" s="434">
        <v>13695</v>
      </c>
      <c r="BB78" s="434">
        <v>13743</v>
      </c>
      <c r="BC78" s="434">
        <v>13689</v>
      </c>
      <c r="BD78" s="434">
        <v>13552</v>
      </c>
      <c r="BE78" s="434">
        <v>13658</v>
      </c>
      <c r="BF78" s="434">
        <v>13665</v>
      </c>
      <c r="BG78" s="434">
        <v>13541</v>
      </c>
      <c r="BH78" s="434">
        <v>13654</v>
      </c>
      <c r="BI78" s="434">
        <v>13547</v>
      </c>
      <c r="BJ78" s="434">
        <v>13636</v>
      </c>
      <c r="BK78" s="435">
        <v>13686</v>
      </c>
      <c r="BL78" s="433">
        <v>13670</v>
      </c>
      <c r="BM78" s="438">
        <v>13753</v>
      </c>
      <c r="BN78" s="438">
        <v>13736</v>
      </c>
      <c r="BO78" s="438">
        <v>13776</v>
      </c>
      <c r="BP78" s="438">
        <v>13769</v>
      </c>
      <c r="BQ78" s="438">
        <v>13723</v>
      </c>
      <c r="BR78" s="438">
        <v>13746</v>
      </c>
      <c r="BS78" s="438">
        <v>13711</v>
      </c>
      <c r="BT78" s="438">
        <v>13751</v>
      </c>
      <c r="BU78" s="438">
        <v>13699</v>
      </c>
      <c r="BV78" s="438">
        <v>13644</v>
      </c>
      <c r="BW78" s="435">
        <v>13573</v>
      </c>
      <c r="BX78" s="433">
        <v>13580</v>
      </c>
      <c r="BY78" s="438">
        <v>13531</v>
      </c>
      <c r="BZ78" s="438">
        <v>13481</v>
      </c>
      <c r="CA78" s="438">
        <v>13459</v>
      </c>
      <c r="CB78" s="438">
        <v>13441</v>
      </c>
      <c r="CC78" s="438">
        <v>13136</v>
      </c>
      <c r="CD78" s="438">
        <v>13234</v>
      </c>
      <c r="CE78" s="438">
        <v>13232</v>
      </c>
      <c r="CF78" s="438">
        <v>13230</v>
      </c>
      <c r="CG78" s="434">
        <v>13224</v>
      </c>
      <c r="CH78" s="434">
        <v>13167</v>
      </c>
      <c r="CI78" s="435">
        <v>13099</v>
      </c>
      <c r="CJ78" s="433">
        <v>13064</v>
      </c>
      <c r="CK78" s="434">
        <v>13052</v>
      </c>
      <c r="CL78" s="434">
        <v>13084</v>
      </c>
      <c r="CM78" s="434">
        <v>13030</v>
      </c>
      <c r="CN78" s="434">
        <v>12991</v>
      </c>
      <c r="CO78" s="434">
        <v>12966</v>
      </c>
      <c r="CP78" s="434">
        <v>13007</v>
      </c>
      <c r="CQ78" s="434">
        <v>13040</v>
      </c>
      <c r="CR78" s="434">
        <v>13057</v>
      </c>
      <c r="CS78" s="434">
        <v>13018</v>
      </c>
      <c r="CT78" s="434">
        <v>13020</v>
      </c>
      <c r="CU78" s="435">
        <v>13123</v>
      </c>
      <c r="CV78" s="433">
        <v>13130</v>
      </c>
      <c r="CW78" s="434">
        <v>13169</v>
      </c>
      <c r="CX78" s="434">
        <v>13166</v>
      </c>
      <c r="CY78" s="434">
        <v>13083</v>
      </c>
      <c r="CZ78" s="434">
        <v>12959</v>
      </c>
      <c r="DA78" s="434">
        <v>12910</v>
      </c>
      <c r="DB78" s="434">
        <v>12866</v>
      </c>
      <c r="DC78" s="434">
        <v>12884</v>
      </c>
      <c r="DD78" s="434">
        <v>12851</v>
      </c>
      <c r="DE78" s="434">
        <v>12803</v>
      </c>
      <c r="DF78" s="434">
        <v>12844</v>
      </c>
      <c r="DG78" s="435">
        <v>12796</v>
      </c>
      <c r="DH78" s="433">
        <v>12816</v>
      </c>
      <c r="DI78" s="434">
        <v>12839</v>
      </c>
      <c r="DJ78" s="434">
        <v>12826</v>
      </c>
      <c r="DK78" s="434">
        <v>12770</v>
      </c>
      <c r="DL78" s="434">
        <v>12797</v>
      </c>
      <c r="DM78" s="434">
        <v>12775</v>
      </c>
      <c r="DN78" s="434">
        <v>12707</v>
      </c>
      <c r="DO78" s="434">
        <v>12751</v>
      </c>
      <c r="DP78" s="434">
        <v>12777</v>
      </c>
      <c r="DQ78" s="434">
        <v>12749</v>
      </c>
      <c r="DR78" s="434">
        <v>12719</v>
      </c>
      <c r="DS78" s="437">
        <v>12683</v>
      </c>
      <c r="DT78" s="433">
        <v>12691</v>
      </c>
      <c r="DU78" s="434">
        <v>12772</v>
      </c>
      <c r="DV78" s="434">
        <v>12781</v>
      </c>
      <c r="DW78" s="434">
        <v>12740</v>
      </c>
      <c r="DX78" s="434">
        <v>12833</v>
      </c>
      <c r="DY78" s="434">
        <v>12795</v>
      </c>
      <c r="DZ78" s="434">
        <v>12775</v>
      </c>
      <c r="EA78" s="434">
        <v>12776</v>
      </c>
      <c r="EB78" s="434">
        <v>12808</v>
      </c>
      <c r="EC78" s="434">
        <v>12881</v>
      </c>
      <c r="ED78" s="434">
        <v>12952</v>
      </c>
      <c r="EE78" s="437">
        <v>12920</v>
      </c>
      <c r="EF78" s="433">
        <v>12921</v>
      </c>
      <c r="EG78" s="434">
        <v>12942</v>
      </c>
      <c r="EH78" s="434">
        <v>13005</v>
      </c>
      <c r="EI78" s="434">
        <v>13013</v>
      </c>
      <c r="EJ78" s="434">
        <v>13023</v>
      </c>
      <c r="EK78" s="434">
        <v>13003</v>
      </c>
      <c r="EL78" s="434">
        <v>12999</v>
      </c>
      <c r="EM78" s="434">
        <v>13037</v>
      </c>
      <c r="EN78" s="434">
        <v>13288</v>
      </c>
      <c r="EO78" s="799">
        <v>13299</v>
      </c>
      <c r="EP78" s="799">
        <v>13321</v>
      </c>
      <c r="EQ78" s="799">
        <f>'1. Población_Afiliada_Regimen'!D78</f>
        <v>13362</v>
      </c>
      <c r="ER78" s="118">
        <f t="shared" si="11"/>
        <v>41</v>
      </c>
      <c r="ES78" s="98">
        <f t="shared" si="12"/>
        <v>0.3154088776059697</v>
      </c>
      <c r="ET78" s="118">
        <f t="shared" si="13"/>
        <v>442</v>
      </c>
      <c r="EU78" s="98">
        <f t="shared" si="14"/>
        <v>3.4210526315789478</v>
      </c>
    </row>
    <row r="79" spans="1:151" ht="15" outlineLevel="2">
      <c r="A79" s="421">
        <v>887</v>
      </c>
      <c r="B79" s="55" t="s">
        <v>356</v>
      </c>
      <c r="C79" s="392" t="s">
        <v>373</v>
      </c>
      <c r="D79" s="433">
        <v>28624</v>
      </c>
      <c r="E79" s="434">
        <v>28850</v>
      </c>
      <c r="F79" s="434">
        <v>28960</v>
      </c>
      <c r="G79" s="434">
        <v>28941</v>
      </c>
      <c r="H79" s="434">
        <v>28767</v>
      </c>
      <c r="I79" s="434">
        <v>28933</v>
      </c>
      <c r="J79" s="434">
        <v>27921</v>
      </c>
      <c r="K79" s="434">
        <v>28817</v>
      </c>
      <c r="L79" s="434">
        <v>27845</v>
      </c>
      <c r="M79" s="434">
        <v>28013</v>
      </c>
      <c r="N79" s="434">
        <v>28093</v>
      </c>
      <c r="O79" s="435">
        <v>28378</v>
      </c>
      <c r="P79" s="433">
        <v>28359</v>
      </c>
      <c r="Q79" s="434">
        <v>28131</v>
      </c>
      <c r="R79" s="436">
        <v>28955</v>
      </c>
      <c r="S79" s="434">
        <v>28754</v>
      </c>
      <c r="T79" s="434">
        <v>29597</v>
      </c>
      <c r="U79" s="434">
        <v>29949</v>
      </c>
      <c r="V79" s="434">
        <v>30169</v>
      </c>
      <c r="W79" s="434">
        <v>30249</v>
      </c>
      <c r="X79" s="434">
        <v>30427</v>
      </c>
      <c r="Y79" s="434">
        <v>30539</v>
      </c>
      <c r="Z79" s="434">
        <v>30302</v>
      </c>
      <c r="AA79" s="435">
        <v>30119</v>
      </c>
      <c r="AB79" s="433">
        <v>30319</v>
      </c>
      <c r="AC79" s="434">
        <v>30464</v>
      </c>
      <c r="AD79" s="434">
        <v>30418</v>
      </c>
      <c r="AE79" s="434">
        <v>30398</v>
      </c>
      <c r="AF79" s="434">
        <v>30705</v>
      </c>
      <c r="AG79" s="434">
        <v>30640</v>
      </c>
      <c r="AH79" s="434">
        <v>30491</v>
      </c>
      <c r="AI79" s="434">
        <v>30365</v>
      </c>
      <c r="AJ79" s="434">
        <v>30418</v>
      </c>
      <c r="AK79" s="434">
        <v>30810</v>
      </c>
      <c r="AL79" s="434">
        <v>30798</v>
      </c>
      <c r="AM79" s="435">
        <v>30781</v>
      </c>
      <c r="AN79" s="433">
        <v>30609</v>
      </c>
      <c r="AO79" s="434">
        <v>30545</v>
      </c>
      <c r="AP79" s="434">
        <v>30654</v>
      </c>
      <c r="AQ79" s="434">
        <v>30562</v>
      </c>
      <c r="AR79" s="434">
        <v>30998</v>
      </c>
      <c r="AS79" s="434">
        <v>30915</v>
      </c>
      <c r="AT79" s="434">
        <v>30941</v>
      </c>
      <c r="AU79" s="434">
        <v>30993</v>
      </c>
      <c r="AV79" s="434">
        <v>30775</v>
      </c>
      <c r="AW79" s="434">
        <v>30862</v>
      </c>
      <c r="AX79" s="434">
        <v>30830</v>
      </c>
      <c r="AY79" s="435">
        <v>30828</v>
      </c>
      <c r="AZ79" s="433">
        <v>30853</v>
      </c>
      <c r="BA79" s="434">
        <v>30993</v>
      </c>
      <c r="BB79" s="434">
        <v>30991</v>
      </c>
      <c r="BC79" s="434">
        <v>30967</v>
      </c>
      <c r="BD79" s="434">
        <v>30969</v>
      </c>
      <c r="BE79" s="434">
        <v>30967</v>
      </c>
      <c r="BF79" s="434">
        <v>30929</v>
      </c>
      <c r="BG79" s="434">
        <v>30539</v>
      </c>
      <c r="BH79" s="434">
        <v>30497</v>
      </c>
      <c r="BI79" s="434">
        <v>30183</v>
      </c>
      <c r="BJ79" s="434">
        <v>30529</v>
      </c>
      <c r="BK79" s="435">
        <v>30777</v>
      </c>
      <c r="BL79" s="433">
        <v>30848</v>
      </c>
      <c r="BM79" s="438">
        <v>31052</v>
      </c>
      <c r="BN79" s="438">
        <v>31036</v>
      </c>
      <c r="BO79" s="438">
        <v>30974</v>
      </c>
      <c r="BP79" s="438">
        <v>30968</v>
      </c>
      <c r="BQ79" s="438">
        <v>30972</v>
      </c>
      <c r="BR79" s="438">
        <v>30419</v>
      </c>
      <c r="BS79" s="438">
        <v>30200</v>
      </c>
      <c r="BT79" s="438">
        <v>30171</v>
      </c>
      <c r="BU79" s="438">
        <v>30227</v>
      </c>
      <c r="BV79" s="438">
        <v>30187</v>
      </c>
      <c r="BW79" s="435">
        <v>30207</v>
      </c>
      <c r="BX79" s="433">
        <v>30015</v>
      </c>
      <c r="BY79" s="438">
        <v>29949</v>
      </c>
      <c r="BZ79" s="438">
        <v>29597</v>
      </c>
      <c r="CA79" s="438">
        <v>29224</v>
      </c>
      <c r="CB79" s="438">
        <v>29136</v>
      </c>
      <c r="CC79" s="438">
        <v>28675</v>
      </c>
      <c r="CD79" s="438">
        <v>28582</v>
      </c>
      <c r="CE79" s="438">
        <v>28569</v>
      </c>
      <c r="CF79" s="438">
        <v>28385</v>
      </c>
      <c r="CG79" s="434">
        <v>28221</v>
      </c>
      <c r="CH79" s="434">
        <v>28081</v>
      </c>
      <c r="CI79" s="435">
        <v>28016</v>
      </c>
      <c r="CJ79" s="433">
        <v>27849</v>
      </c>
      <c r="CK79" s="434">
        <v>27771</v>
      </c>
      <c r="CL79" s="434">
        <v>27672</v>
      </c>
      <c r="CM79" s="434">
        <v>27608</v>
      </c>
      <c r="CN79" s="434">
        <v>27707</v>
      </c>
      <c r="CO79" s="434">
        <v>27953</v>
      </c>
      <c r="CP79" s="434">
        <v>28221</v>
      </c>
      <c r="CQ79" s="434">
        <v>28303</v>
      </c>
      <c r="CR79" s="434">
        <v>28189</v>
      </c>
      <c r="CS79" s="434">
        <v>28262</v>
      </c>
      <c r="CT79" s="434">
        <v>28496</v>
      </c>
      <c r="CU79" s="435">
        <v>28531</v>
      </c>
      <c r="CV79" s="433">
        <v>28521</v>
      </c>
      <c r="CW79" s="434">
        <v>28466</v>
      </c>
      <c r="CX79" s="434">
        <v>28293</v>
      </c>
      <c r="CY79" s="434">
        <v>28300</v>
      </c>
      <c r="CZ79" s="434">
        <v>28492</v>
      </c>
      <c r="DA79" s="434">
        <v>28291</v>
      </c>
      <c r="DB79" s="434">
        <v>28220</v>
      </c>
      <c r="DC79" s="434">
        <v>28034</v>
      </c>
      <c r="DD79" s="434">
        <v>28002</v>
      </c>
      <c r="DE79" s="434">
        <v>27969</v>
      </c>
      <c r="DF79" s="434">
        <v>27939</v>
      </c>
      <c r="DG79" s="435">
        <v>27822</v>
      </c>
      <c r="DH79" s="433">
        <v>27850</v>
      </c>
      <c r="DI79" s="434">
        <v>27698</v>
      </c>
      <c r="DJ79" s="434">
        <v>27632</v>
      </c>
      <c r="DK79" s="434">
        <v>27408</v>
      </c>
      <c r="DL79" s="434">
        <v>27289</v>
      </c>
      <c r="DM79" s="434">
        <v>27180</v>
      </c>
      <c r="DN79" s="434">
        <v>27013</v>
      </c>
      <c r="DO79" s="434">
        <v>26901</v>
      </c>
      <c r="DP79" s="434">
        <v>26916</v>
      </c>
      <c r="DQ79" s="434">
        <v>26749</v>
      </c>
      <c r="DR79" s="434">
        <v>26687</v>
      </c>
      <c r="DS79" s="437">
        <v>26954</v>
      </c>
      <c r="DT79" s="433">
        <v>26973</v>
      </c>
      <c r="DU79" s="434">
        <v>27563</v>
      </c>
      <c r="DV79" s="434">
        <v>27656</v>
      </c>
      <c r="DW79" s="434">
        <v>27715</v>
      </c>
      <c r="DX79" s="434">
        <v>27909</v>
      </c>
      <c r="DY79" s="434">
        <v>27946</v>
      </c>
      <c r="DZ79" s="434">
        <v>27916</v>
      </c>
      <c r="EA79" s="434">
        <v>27597</v>
      </c>
      <c r="EB79" s="434">
        <v>27538</v>
      </c>
      <c r="EC79" s="434">
        <v>27376</v>
      </c>
      <c r="ED79" s="434">
        <v>27167</v>
      </c>
      <c r="EE79" s="437">
        <v>26999</v>
      </c>
      <c r="EF79" s="433">
        <v>27002</v>
      </c>
      <c r="EG79" s="434">
        <v>26996</v>
      </c>
      <c r="EH79" s="434">
        <v>26915</v>
      </c>
      <c r="EI79" s="434">
        <v>26699</v>
      </c>
      <c r="EJ79" s="434">
        <v>26487</v>
      </c>
      <c r="EK79" s="434">
        <v>26326</v>
      </c>
      <c r="EL79" s="434">
        <v>26139</v>
      </c>
      <c r="EM79" s="434">
        <v>26018</v>
      </c>
      <c r="EN79" s="434">
        <v>26486</v>
      </c>
      <c r="EO79" s="799">
        <v>26297</v>
      </c>
      <c r="EP79" s="799">
        <v>26216</v>
      </c>
      <c r="EQ79" s="799">
        <f>'1. Población_Afiliada_Regimen'!D79</f>
        <v>26212</v>
      </c>
      <c r="ER79" s="118">
        <f t="shared" si="11"/>
        <v>-4</v>
      </c>
      <c r="ES79" s="98">
        <f t="shared" si="12"/>
        <v>-1.5302804238876774E-2</v>
      </c>
      <c r="ET79" s="118">
        <f t="shared" si="13"/>
        <v>-787</v>
      </c>
      <c r="EU79" s="98">
        <f t="shared" si="14"/>
        <v>-2.9149227749175894</v>
      </c>
    </row>
    <row r="80" spans="1:151" ht="15" outlineLevel="1">
      <c r="A80" s="48" t="s">
        <v>374</v>
      </c>
      <c r="B80" s="45"/>
      <c r="C80" s="49" t="s">
        <v>374</v>
      </c>
      <c r="D80" s="50">
        <f t="shared" ref="D80:AH80" si="15">SUBTOTAL(9,D81:D103)</f>
        <v>237449</v>
      </c>
      <c r="E80" s="51">
        <f t="shared" si="15"/>
        <v>238794</v>
      </c>
      <c r="F80" s="51">
        <f t="shared" si="15"/>
        <v>238564</v>
      </c>
      <c r="G80" s="51">
        <f t="shared" si="15"/>
        <v>238287</v>
      </c>
      <c r="H80" s="51">
        <f t="shared" si="15"/>
        <v>236942</v>
      </c>
      <c r="I80" s="51">
        <f t="shared" si="15"/>
        <v>238478</v>
      </c>
      <c r="J80" s="51">
        <f t="shared" si="15"/>
        <v>233390</v>
      </c>
      <c r="K80" s="51">
        <f t="shared" si="15"/>
        <v>237536</v>
      </c>
      <c r="L80" s="51">
        <f t="shared" si="15"/>
        <v>233605</v>
      </c>
      <c r="M80" s="51">
        <f t="shared" si="15"/>
        <v>234635</v>
      </c>
      <c r="N80" s="51">
        <f t="shared" si="15"/>
        <v>234110</v>
      </c>
      <c r="O80" s="52">
        <f t="shared" si="15"/>
        <v>235145</v>
      </c>
      <c r="P80" s="50">
        <f t="shared" si="15"/>
        <v>235269</v>
      </c>
      <c r="Q80" s="51">
        <f t="shared" si="15"/>
        <v>235059</v>
      </c>
      <c r="R80" s="53">
        <f t="shared" si="15"/>
        <v>236461</v>
      </c>
      <c r="S80" s="51">
        <f t="shared" si="15"/>
        <v>229263</v>
      </c>
      <c r="T80" s="51">
        <f t="shared" si="15"/>
        <v>239519</v>
      </c>
      <c r="U80" s="51">
        <f t="shared" si="15"/>
        <v>240161</v>
      </c>
      <c r="V80" s="51">
        <f t="shared" si="15"/>
        <v>239850</v>
      </c>
      <c r="W80" s="51">
        <f t="shared" si="15"/>
        <v>239687</v>
      </c>
      <c r="X80" s="51">
        <f t="shared" si="15"/>
        <v>241088</v>
      </c>
      <c r="Y80" s="51">
        <f t="shared" si="15"/>
        <v>242574</v>
      </c>
      <c r="Z80" s="51">
        <f t="shared" si="15"/>
        <v>242780</v>
      </c>
      <c r="AA80" s="52">
        <f t="shared" si="15"/>
        <v>240543</v>
      </c>
      <c r="AB80" s="50">
        <f t="shared" si="15"/>
        <v>241332</v>
      </c>
      <c r="AC80" s="51">
        <f t="shared" si="15"/>
        <v>242337</v>
      </c>
      <c r="AD80" s="51">
        <f t="shared" si="15"/>
        <v>242115</v>
      </c>
      <c r="AE80" s="51">
        <f t="shared" si="15"/>
        <v>241589</v>
      </c>
      <c r="AF80" s="51">
        <f t="shared" si="15"/>
        <v>242601</v>
      </c>
      <c r="AG80" s="51">
        <f t="shared" si="15"/>
        <v>238923</v>
      </c>
      <c r="AH80" s="51">
        <f t="shared" si="15"/>
        <v>241027</v>
      </c>
      <c r="AI80" s="51">
        <v>241317</v>
      </c>
      <c r="AJ80" s="51">
        <v>241118</v>
      </c>
      <c r="AK80" s="51">
        <v>243370</v>
      </c>
      <c r="AL80" s="51">
        <v>243039</v>
      </c>
      <c r="AM80" s="52">
        <v>243632</v>
      </c>
      <c r="AN80" s="50">
        <v>242902</v>
      </c>
      <c r="AO80" s="51">
        <f>SUM(AO81:AO103)</f>
        <v>245896</v>
      </c>
      <c r="AP80" s="51">
        <f>SUM(AP81:AP103)</f>
        <v>245948</v>
      </c>
      <c r="AQ80" s="51">
        <f>SUM(AQ81:AQ103)</f>
        <v>246053</v>
      </c>
      <c r="AR80" s="51">
        <f>SUM(AR81:AR103)</f>
        <v>247811</v>
      </c>
      <c r="AS80" s="51">
        <v>247636</v>
      </c>
      <c r="AT80" s="51">
        <v>248194</v>
      </c>
      <c r="AU80" s="51">
        <v>248490</v>
      </c>
      <c r="AV80" s="51">
        <v>246640</v>
      </c>
      <c r="AW80" s="51">
        <v>246300</v>
      </c>
      <c r="AX80" s="51">
        <v>245910</v>
      </c>
      <c r="AY80" s="52">
        <v>245765</v>
      </c>
      <c r="AZ80" s="50">
        <v>246216</v>
      </c>
      <c r="BA80" s="51">
        <v>246569</v>
      </c>
      <c r="BB80" s="51">
        <v>245190</v>
      </c>
      <c r="BC80" s="51">
        <v>243164</v>
      </c>
      <c r="BD80" s="51">
        <v>242897</v>
      </c>
      <c r="BE80" s="51">
        <v>242157</v>
      </c>
      <c r="BF80" s="51">
        <v>241783</v>
      </c>
      <c r="BG80" s="51">
        <v>239730</v>
      </c>
      <c r="BH80" s="51">
        <v>240905</v>
      </c>
      <c r="BI80" s="51">
        <v>239001</v>
      </c>
      <c r="BJ80" s="51">
        <v>239767</v>
      </c>
      <c r="BK80" s="52">
        <v>241740</v>
      </c>
      <c r="BL80" s="50">
        <v>242450</v>
      </c>
      <c r="BM80" s="134">
        <v>244023</v>
      </c>
      <c r="BN80" s="134">
        <v>244676</v>
      </c>
      <c r="BO80" s="134">
        <v>244410</v>
      </c>
      <c r="BP80" s="134">
        <v>244816</v>
      </c>
      <c r="BQ80" s="134">
        <v>244118</v>
      </c>
      <c r="BR80" s="134">
        <v>240512</v>
      </c>
      <c r="BS80" s="134">
        <v>238830</v>
      </c>
      <c r="BT80" s="134">
        <v>237803</v>
      </c>
      <c r="BU80" s="134">
        <v>237894</v>
      </c>
      <c r="BV80" s="134">
        <v>237734</v>
      </c>
      <c r="BW80" s="52">
        <v>238718</v>
      </c>
      <c r="BX80" s="50">
        <v>239962</v>
      </c>
      <c r="BY80" s="134">
        <v>238485</v>
      </c>
      <c r="BZ80" s="134">
        <v>235163</v>
      </c>
      <c r="CA80" s="134">
        <v>232868</v>
      </c>
      <c r="CB80" s="134">
        <v>231514</v>
      </c>
      <c r="CC80" s="134">
        <v>232249</v>
      </c>
      <c r="CD80" s="134">
        <v>228819</v>
      </c>
      <c r="CE80" s="134">
        <v>229074</v>
      </c>
      <c r="CF80" s="134">
        <v>228026</v>
      </c>
      <c r="CG80" s="51">
        <v>227673</v>
      </c>
      <c r="CH80" s="51">
        <v>227157</v>
      </c>
      <c r="CI80" s="52">
        <v>226476</v>
      </c>
      <c r="CJ80" s="50">
        <v>225629</v>
      </c>
      <c r="CK80" s="51">
        <v>226226</v>
      </c>
      <c r="CL80" s="51">
        <v>226384</v>
      </c>
      <c r="CM80" s="51">
        <v>226154</v>
      </c>
      <c r="CN80" s="51">
        <v>227436</v>
      </c>
      <c r="CO80" s="51">
        <v>230246</v>
      </c>
      <c r="CP80" s="51">
        <v>232476</v>
      </c>
      <c r="CQ80" s="51">
        <v>232268</v>
      </c>
      <c r="CR80" s="51">
        <v>233863</v>
      </c>
      <c r="CS80" s="51">
        <v>234682</v>
      </c>
      <c r="CT80" s="51">
        <v>236101</v>
      </c>
      <c r="CU80" s="52">
        <v>237393</v>
      </c>
      <c r="CV80" s="50">
        <v>237578</v>
      </c>
      <c r="CW80" s="51">
        <v>236956</v>
      </c>
      <c r="CX80" s="51">
        <v>237127</v>
      </c>
      <c r="CY80" s="51">
        <v>237643</v>
      </c>
      <c r="CZ80" s="51">
        <v>238258</v>
      </c>
      <c r="DA80" s="51">
        <v>237383</v>
      </c>
      <c r="DB80" s="51">
        <v>237155</v>
      </c>
      <c r="DC80" s="51">
        <v>236856</v>
      </c>
      <c r="DD80" s="51">
        <v>236885</v>
      </c>
      <c r="DE80" s="51">
        <v>236451</v>
      </c>
      <c r="DF80" s="51">
        <v>237165</v>
      </c>
      <c r="DG80" s="52">
        <v>238550</v>
      </c>
      <c r="DH80" s="50">
        <v>238901</v>
      </c>
      <c r="DI80" s="51">
        <v>239089</v>
      </c>
      <c r="DJ80" s="51">
        <v>240395</v>
      </c>
      <c r="DK80" s="51">
        <v>239595</v>
      </c>
      <c r="DL80" s="51">
        <v>237883</v>
      </c>
      <c r="DM80" s="51">
        <v>236543</v>
      </c>
      <c r="DN80" s="51">
        <v>235485</v>
      </c>
      <c r="DO80" s="51">
        <v>235097</v>
      </c>
      <c r="DP80" s="51">
        <v>235681</v>
      </c>
      <c r="DQ80" s="51">
        <v>234522</v>
      </c>
      <c r="DR80" s="51">
        <v>233405</v>
      </c>
      <c r="DS80" s="54">
        <v>236118</v>
      </c>
      <c r="DT80" s="50">
        <v>237724</v>
      </c>
      <c r="DU80" s="51">
        <v>244537</v>
      </c>
      <c r="DV80" s="51">
        <v>247280</v>
      </c>
      <c r="DW80" s="51">
        <v>249616</v>
      </c>
      <c r="DX80" s="51">
        <v>255563</v>
      </c>
      <c r="DY80" s="51">
        <v>257698</v>
      </c>
      <c r="DZ80" s="51">
        <v>258258</v>
      </c>
      <c r="EA80" s="51">
        <v>251896</v>
      </c>
      <c r="EB80" s="51">
        <v>252577</v>
      </c>
      <c r="EC80" s="51">
        <v>251097</v>
      </c>
      <c r="ED80" s="51">
        <v>248906</v>
      </c>
      <c r="EE80" s="54">
        <v>247032</v>
      </c>
      <c r="EF80" s="50">
        <v>246985</v>
      </c>
      <c r="EG80" s="51">
        <v>245964</v>
      </c>
      <c r="EH80" s="51">
        <v>244629</v>
      </c>
      <c r="EI80" s="51">
        <v>243532</v>
      </c>
      <c r="EJ80" s="51">
        <v>242424</v>
      </c>
      <c r="EK80" s="51">
        <v>242587</v>
      </c>
      <c r="EL80" s="51">
        <v>242900</v>
      </c>
      <c r="EM80" s="51">
        <v>242894</v>
      </c>
      <c r="EN80" s="51">
        <v>248440</v>
      </c>
      <c r="EO80" s="798">
        <v>247698</v>
      </c>
      <c r="EP80" s="798">
        <v>247982</v>
      </c>
      <c r="EQ80" s="798">
        <f>'1. Población_Afiliada_Regimen'!D80</f>
        <v>248543</v>
      </c>
      <c r="ER80" s="118">
        <f t="shared" si="11"/>
        <v>561</v>
      </c>
      <c r="ES80" s="98">
        <f t="shared" si="12"/>
        <v>0.23095924248662</v>
      </c>
      <c r="ET80" s="118">
        <f t="shared" si="13"/>
        <v>1511</v>
      </c>
      <c r="EU80" s="98">
        <f t="shared" si="14"/>
        <v>0.61166164707406334</v>
      </c>
    </row>
    <row r="81" spans="1:151" ht="15" outlineLevel="2">
      <c r="A81" s="421">
        <v>2</v>
      </c>
      <c r="B81" s="55" t="s">
        <v>374</v>
      </c>
      <c r="C81" s="392" t="s">
        <v>375</v>
      </c>
      <c r="D81" s="433">
        <v>14815</v>
      </c>
      <c r="E81" s="434">
        <v>14876</v>
      </c>
      <c r="F81" s="434">
        <v>14860</v>
      </c>
      <c r="G81" s="434">
        <v>14931</v>
      </c>
      <c r="H81" s="434">
        <v>14905</v>
      </c>
      <c r="I81" s="434">
        <v>14991</v>
      </c>
      <c r="J81" s="434">
        <v>14701</v>
      </c>
      <c r="K81" s="434">
        <v>14935</v>
      </c>
      <c r="L81" s="434">
        <v>14585</v>
      </c>
      <c r="M81" s="434">
        <v>14830</v>
      </c>
      <c r="N81" s="434">
        <v>14788</v>
      </c>
      <c r="O81" s="435">
        <v>14819</v>
      </c>
      <c r="P81" s="433">
        <v>14939</v>
      </c>
      <c r="Q81" s="434">
        <v>14929</v>
      </c>
      <c r="R81" s="436">
        <v>14949</v>
      </c>
      <c r="S81" s="434">
        <v>14949</v>
      </c>
      <c r="T81" s="434">
        <v>14925</v>
      </c>
      <c r="U81" s="434">
        <v>14890</v>
      </c>
      <c r="V81" s="434">
        <v>14892</v>
      </c>
      <c r="W81" s="434">
        <v>14922</v>
      </c>
      <c r="X81" s="434">
        <v>14965</v>
      </c>
      <c r="Y81" s="434">
        <v>15018</v>
      </c>
      <c r="Z81" s="434">
        <v>14985</v>
      </c>
      <c r="AA81" s="435">
        <v>14895</v>
      </c>
      <c r="AB81" s="433">
        <v>14923</v>
      </c>
      <c r="AC81" s="434">
        <v>14885</v>
      </c>
      <c r="AD81" s="434">
        <v>14771</v>
      </c>
      <c r="AE81" s="434">
        <v>14712</v>
      </c>
      <c r="AF81" s="434">
        <v>14743</v>
      </c>
      <c r="AG81" s="434">
        <v>14637</v>
      </c>
      <c r="AH81" s="434">
        <v>14583</v>
      </c>
      <c r="AI81" s="434">
        <v>14535</v>
      </c>
      <c r="AJ81" s="434">
        <v>14665</v>
      </c>
      <c r="AK81" s="434">
        <v>14821</v>
      </c>
      <c r="AL81" s="434">
        <v>14745</v>
      </c>
      <c r="AM81" s="435">
        <v>14777</v>
      </c>
      <c r="AN81" s="433">
        <v>14742</v>
      </c>
      <c r="AO81" s="434">
        <v>14699</v>
      </c>
      <c r="AP81" s="434">
        <v>14697</v>
      </c>
      <c r="AQ81" s="434">
        <v>14735</v>
      </c>
      <c r="AR81" s="434">
        <v>14705</v>
      </c>
      <c r="AS81" s="434">
        <v>14721</v>
      </c>
      <c r="AT81" s="434">
        <v>14723</v>
      </c>
      <c r="AU81" s="434">
        <v>14689</v>
      </c>
      <c r="AV81" s="434">
        <v>14592</v>
      </c>
      <c r="AW81" s="434">
        <v>14540</v>
      </c>
      <c r="AX81" s="434">
        <v>14512</v>
      </c>
      <c r="AY81" s="435">
        <v>14484</v>
      </c>
      <c r="AZ81" s="433">
        <v>14480</v>
      </c>
      <c r="BA81" s="434">
        <v>14435</v>
      </c>
      <c r="BB81" s="434">
        <v>14431</v>
      </c>
      <c r="BC81" s="434">
        <v>14418</v>
      </c>
      <c r="BD81" s="434">
        <v>14399</v>
      </c>
      <c r="BE81" s="434">
        <v>14447</v>
      </c>
      <c r="BF81" s="434">
        <v>14338</v>
      </c>
      <c r="BG81" s="434">
        <v>14177</v>
      </c>
      <c r="BH81" s="434">
        <v>14221</v>
      </c>
      <c r="BI81" s="434">
        <v>14145</v>
      </c>
      <c r="BJ81" s="434">
        <v>14177</v>
      </c>
      <c r="BK81" s="435">
        <v>14209</v>
      </c>
      <c r="BL81" s="433">
        <v>14187</v>
      </c>
      <c r="BM81" s="438">
        <v>14240</v>
      </c>
      <c r="BN81" s="438">
        <v>14216</v>
      </c>
      <c r="BO81" s="438">
        <v>14171</v>
      </c>
      <c r="BP81" s="438">
        <v>14169</v>
      </c>
      <c r="BQ81" s="438">
        <v>14143</v>
      </c>
      <c r="BR81" s="438">
        <v>14009</v>
      </c>
      <c r="BS81" s="438">
        <v>13925</v>
      </c>
      <c r="BT81" s="438">
        <v>13872</v>
      </c>
      <c r="BU81" s="438">
        <v>13845</v>
      </c>
      <c r="BV81" s="438">
        <v>13809</v>
      </c>
      <c r="BW81" s="435">
        <v>13866</v>
      </c>
      <c r="BX81" s="433">
        <v>13938</v>
      </c>
      <c r="BY81" s="438">
        <v>13829</v>
      </c>
      <c r="BZ81" s="438">
        <v>13608</v>
      </c>
      <c r="CA81" s="438">
        <v>13533</v>
      </c>
      <c r="CB81" s="438">
        <v>13452</v>
      </c>
      <c r="CC81" s="438">
        <v>15932</v>
      </c>
      <c r="CD81" s="438">
        <v>13385</v>
      </c>
      <c r="CE81" s="438">
        <v>13257</v>
      </c>
      <c r="CF81" s="438">
        <v>13152</v>
      </c>
      <c r="CG81" s="434">
        <v>13009</v>
      </c>
      <c r="CH81" s="434">
        <v>12981</v>
      </c>
      <c r="CI81" s="435">
        <v>13034</v>
      </c>
      <c r="CJ81" s="433">
        <v>12926</v>
      </c>
      <c r="CK81" s="434">
        <v>12885</v>
      </c>
      <c r="CL81" s="434">
        <v>12890</v>
      </c>
      <c r="CM81" s="434">
        <v>12851</v>
      </c>
      <c r="CN81" s="434">
        <v>12838</v>
      </c>
      <c r="CO81" s="434">
        <v>12998</v>
      </c>
      <c r="CP81" s="434">
        <v>12949</v>
      </c>
      <c r="CQ81" s="434">
        <v>12899</v>
      </c>
      <c r="CR81" s="434">
        <v>13001</v>
      </c>
      <c r="CS81" s="434">
        <v>12965</v>
      </c>
      <c r="CT81" s="434">
        <v>12996</v>
      </c>
      <c r="CU81" s="435">
        <v>13025</v>
      </c>
      <c r="CV81" s="433">
        <v>12994</v>
      </c>
      <c r="CW81" s="434">
        <v>12913</v>
      </c>
      <c r="CX81" s="434">
        <v>12772</v>
      </c>
      <c r="CY81" s="434">
        <v>12765</v>
      </c>
      <c r="CZ81" s="434">
        <v>12764</v>
      </c>
      <c r="DA81" s="434">
        <v>12696</v>
      </c>
      <c r="DB81" s="434">
        <v>12715</v>
      </c>
      <c r="DC81" s="434">
        <v>12631</v>
      </c>
      <c r="DD81" s="434">
        <v>12629</v>
      </c>
      <c r="DE81" s="434">
        <v>12581</v>
      </c>
      <c r="DF81" s="434">
        <v>12597</v>
      </c>
      <c r="DG81" s="435">
        <v>12615</v>
      </c>
      <c r="DH81" s="433">
        <v>12618</v>
      </c>
      <c r="DI81" s="434">
        <v>12639</v>
      </c>
      <c r="DJ81" s="434">
        <v>12629</v>
      </c>
      <c r="DK81" s="434">
        <v>12543</v>
      </c>
      <c r="DL81" s="434">
        <v>12490</v>
      </c>
      <c r="DM81" s="434">
        <v>12440</v>
      </c>
      <c r="DN81" s="434">
        <v>12386</v>
      </c>
      <c r="DO81" s="434">
        <v>12400</v>
      </c>
      <c r="DP81" s="434">
        <v>12433</v>
      </c>
      <c r="DQ81" s="434">
        <v>12398</v>
      </c>
      <c r="DR81" s="434">
        <v>12338</v>
      </c>
      <c r="DS81" s="437">
        <v>12444</v>
      </c>
      <c r="DT81" s="433">
        <v>12506</v>
      </c>
      <c r="DU81" s="434">
        <v>12559</v>
      </c>
      <c r="DV81" s="434">
        <v>12481</v>
      </c>
      <c r="DW81" s="434">
        <v>12497</v>
      </c>
      <c r="DX81" s="434">
        <v>12571</v>
      </c>
      <c r="DY81" s="434">
        <v>12591</v>
      </c>
      <c r="DZ81" s="434">
        <v>12622</v>
      </c>
      <c r="EA81" s="434">
        <v>12538</v>
      </c>
      <c r="EB81" s="434">
        <v>12563</v>
      </c>
      <c r="EC81" s="434">
        <v>12570</v>
      </c>
      <c r="ED81" s="434">
        <v>12486</v>
      </c>
      <c r="EE81" s="437">
        <v>12445</v>
      </c>
      <c r="EF81" s="433">
        <v>12441</v>
      </c>
      <c r="EG81" s="434">
        <v>12379</v>
      </c>
      <c r="EH81" s="434">
        <v>12309</v>
      </c>
      <c r="EI81" s="434">
        <v>12224</v>
      </c>
      <c r="EJ81" s="434">
        <v>12149</v>
      </c>
      <c r="EK81" s="434">
        <v>12150</v>
      </c>
      <c r="EL81" s="434">
        <v>12149</v>
      </c>
      <c r="EM81" s="434">
        <v>12129</v>
      </c>
      <c r="EN81" s="434">
        <v>12115</v>
      </c>
      <c r="EO81" s="799">
        <v>12074</v>
      </c>
      <c r="EP81" s="799">
        <v>12086</v>
      </c>
      <c r="EQ81" s="799">
        <f>'1. Población_Afiliada_Regimen'!D81</f>
        <v>12071</v>
      </c>
      <c r="ER81" s="118">
        <f t="shared" si="11"/>
        <v>-15</v>
      </c>
      <c r="ES81" s="98">
        <f t="shared" si="12"/>
        <v>-0.12346695201251132</v>
      </c>
      <c r="ET81" s="118">
        <f t="shared" si="13"/>
        <v>-374</v>
      </c>
      <c r="EU81" s="98">
        <f t="shared" si="14"/>
        <v>-3.0052229811169147</v>
      </c>
    </row>
    <row r="82" spans="1:151" ht="15" outlineLevel="2">
      <c r="A82" s="421">
        <v>21</v>
      </c>
      <c r="B82" s="55" t="s">
        <v>374</v>
      </c>
      <c r="C82" s="392" t="s">
        <v>376</v>
      </c>
      <c r="D82" s="433">
        <v>2968</v>
      </c>
      <c r="E82" s="434">
        <v>2966</v>
      </c>
      <c r="F82" s="434">
        <v>2966</v>
      </c>
      <c r="G82" s="434">
        <v>2979</v>
      </c>
      <c r="H82" s="434">
        <v>2978</v>
      </c>
      <c r="I82" s="434">
        <v>3002</v>
      </c>
      <c r="J82" s="434">
        <v>2918</v>
      </c>
      <c r="K82" s="434">
        <v>2995</v>
      </c>
      <c r="L82" s="434">
        <v>2886</v>
      </c>
      <c r="M82" s="434">
        <v>2882</v>
      </c>
      <c r="N82" s="434">
        <v>2881</v>
      </c>
      <c r="O82" s="435">
        <v>2891</v>
      </c>
      <c r="P82" s="433">
        <v>2910</v>
      </c>
      <c r="Q82" s="434">
        <v>2899</v>
      </c>
      <c r="R82" s="436">
        <v>2894</v>
      </c>
      <c r="S82" s="434">
        <v>2836</v>
      </c>
      <c r="T82" s="434">
        <v>2860</v>
      </c>
      <c r="U82" s="434">
        <v>2827</v>
      </c>
      <c r="V82" s="434">
        <v>2803</v>
      </c>
      <c r="W82" s="434">
        <v>2812</v>
      </c>
      <c r="X82" s="434">
        <v>2832</v>
      </c>
      <c r="Y82" s="434">
        <v>2856</v>
      </c>
      <c r="Z82" s="434">
        <v>2832</v>
      </c>
      <c r="AA82" s="435">
        <v>2802</v>
      </c>
      <c r="AB82" s="433">
        <v>2830</v>
      </c>
      <c r="AC82" s="434">
        <v>2864</v>
      </c>
      <c r="AD82" s="434">
        <v>2847</v>
      </c>
      <c r="AE82" s="434">
        <v>2830</v>
      </c>
      <c r="AF82" s="434">
        <v>2903</v>
      </c>
      <c r="AG82" s="434">
        <v>2879</v>
      </c>
      <c r="AH82" s="434">
        <v>2887</v>
      </c>
      <c r="AI82" s="434">
        <v>2796</v>
      </c>
      <c r="AJ82" s="434">
        <v>2794</v>
      </c>
      <c r="AK82" s="434">
        <v>2842</v>
      </c>
      <c r="AL82" s="434">
        <v>2836</v>
      </c>
      <c r="AM82" s="435">
        <v>2855</v>
      </c>
      <c r="AN82" s="433">
        <v>2850</v>
      </c>
      <c r="AO82" s="434">
        <v>2936</v>
      </c>
      <c r="AP82" s="434">
        <v>2966</v>
      </c>
      <c r="AQ82" s="434">
        <v>2980</v>
      </c>
      <c r="AR82" s="434">
        <v>3067</v>
      </c>
      <c r="AS82" s="434">
        <v>3060</v>
      </c>
      <c r="AT82" s="434">
        <v>3055</v>
      </c>
      <c r="AU82" s="434">
        <v>3050</v>
      </c>
      <c r="AV82" s="434">
        <v>3032</v>
      </c>
      <c r="AW82" s="434">
        <v>3016</v>
      </c>
      <c r="AX82" s="434">
        <v>2989</v>
      </c>
      <c r="AY82" s="435">
        <v>2975</v>
      </c>
      <c r="AZ82" s="433">
        <v>2985</v>
      </c>
      <c r="BA82" s="434">
        <v>2990</v>
      </c>
      <c r="BB82" s="434">
        <v>2968</v>
      </c>
      <c r="BC82" s="434">
        <v>2976</v>
      </c>
      <c r="BD82" s="434">
        <v>2987</v>
      </c>
      <c r="BE82" s="434">
        <v>3005</v>
      </c>
      <c r="BF82" s="434">
        <v>3004</v>
      </c>
      <c r="BG82" s="434">
        <v>2982</v>
      </c>
      <c r="BH82" s="434">
        <v>3000</v>
      </c>
      <c r="BI82" s="434">
        <v>2988</v>
      </c>
      <c r="BJ82" s="434">
        <v>2981</v>
      </c>
      <c r="BK82" s="435">
        <v>2987</v>
      </c>
      <c r="BL82" s="433">
        <v>2983</v>
      </c>
      <c r="BM82" s="438">
        <v>2987</v>
      </c>
      <c r="BN82" s="438">
        <v>2963</v>
      </c>
      <c r="BO82" s="438">
        <v>2964</v>
      </c>
      <c r="BP82" s="438">
        <v>2956</v>
      </c>
      <c r="BQ82" s="438">
        <v>2931</v>
      </c>
      <c r="BR82" s="438">
        <v>2858</v>
      </c>
      <c r="BS82" s="438">
        <v>2828</v>
      </c>
      <c r="BT82" s="438">
        <v>2805</v>
      </c>
      <c r="BU82" s="438">
        <v>2798</v>
      </c>
      <c r="BV82" s="438">
        <v>2819</v>
      </c>
      <c r="BW82" s="435">
        <v>2837</v>
      </c>
      <c r="BX82" s="433">
        <v>2866</v>
      </c>
      <c r="BY82" s="438">
        <v>2871</v>
      </c>
      <c r="BZ82" s="438">
        <v>2881</v>
      </c>
      <c r="CA82" s="438">
        <v>2886</v>
      </c>
      <c r="CB82" s="438">
        <v>2868</v>
      </c>
      <c r="CC82" s="438">
        <v>2892</v>
      </c>
      <c r="CD82" s="438">
        <v>2917</v>
      </c>
      <c r="CE82" s="438">
        <v>2922</v>
      </c>
      <c r="CF82" s="438">
        <v>2929</v>
      </c>
      <c r="CG82" s="434">
        <v>2921</v>
      </c>
      <c r="CH82" s="434">
        <v>2940</v>
      </c>
      <c r="CI82" s="435">
        <v>2933</v>
      </c>
      <c r="CJ82" s="433">
        <v>2945</v>
      </c>
      <c r="CK82" s="434">
        <v>2966</v>
      </c>
      <c r="CL82" s="434">
        <v>2954</v>
      </c>
      <c r="CM82" s="434">
        <v>2960</v>
      </c>
      <c r="CN82" s="434">
        <v>2943</v>
      </c>
      <c r="CO82" s="434">
        <v>3005</v>
      </c>
      <c r="CP82" s="434">
        <v>3043</v>
      </c>
      <c r="CQ82" s="434">
        <v>3051</v>
      </c>
      <c r="CR82" s="434">
        <v>3052</v>
      </c>
      <c r="CS82" s="434">
        <v>3048</v>
      </c>
      <c r="CT82" s="434">
        <v>3054</v>
      </c>
      <c r="CU82" s="435">
        <v>3048</v>
      </c>
      <c r="CV82" s="433">
        <v>3029</v>
      </c>
      <c r="CW82" s="434">
        <v>3013</v>
      </c>
      <c r="CX82" s="434">
        <v>3008</v>
      </c>
      <c r="CY82" s="434">
        <v>3026</v>
      </c>
      <c r="CZ82" s="434">
        <v>3020</v>
      </c>
      <c r="DA82" s="434">
        <v>2989</v>
      </c>
      <c r="DB82" s="434">
        <v>2981</v>
      </c>
      <c r="DC82" s="434">
        <v>2965</v>
      </c>
      <c r="DD82" s="434">
        <v>2959</v>
      </c>
      <c r="DE82" s="434">
        <v>2942</v>
      </c>
      <c r="DF82" s="434">
        <v>2957</v>
      </c>
      <c r="DG82" s="435">
        <v>2952</v>
      </c>
      <c r="DH82" s="433">
        <v>2956</v>
      </c>
      <c r="DI82" s="434">
        <v>2972</v>
      </c>
      <c r="DJ82" s="434">
        <v>2961</v>
      </c>
      <c r="DK82" s="434">
        <v>2940</v>
      </c>
      <c r="DL82" s="434">
        <v>2929</v>
      </c>
      <c r="DM82" s="434">
        <v>2903</v>
      </c>
      <c r="DN82" s="434">
        <v>2896</v>
      </c>
      <c r="DO82" s="434">
        <v>2855</v>
      </c>
      <c r="DP82" s="434">
        <v>2825</v>
      </c>
      <c r="DQ82" s="434">
        <v>2806</v>
      </c>
      <c r="DR82" s="434">
        <v>2778</v>
      </c>
      <c r="DS82" s="437">
        <v>2850</v>
      </c>
      <c r="DT82" s="433">
        <v>2861</v>
      </c>
      <c r="DU82" s="434">
        <v>2897</v>
      </c>
      <c r="DV82" s="434">
        <v>2949</v>
      </c>
      <c r="DW82" s="434">
        <v>2932</v>
      </c>
      <c r="DX82" s="434">
        <v>2974</v>
      </c>
      <c r="DY82" s="434">
        <v>2963</v>
      </c>
      <c r="DZ82" s="434">
        <v>2962</v>
      </c>
      <c r="EA82" s="434">
        <v>2947</v>
      </c>
      <c r="EB82" s="434">
        <v>2935</v>
      </c>
      <c r="EC82" s="434">
        <v>2962</v>
      </c>
      <c r="ED82" s="434">
        <v>2947</v>
      </c>
      <c r="EE82" s="437">
        <v>2949</v>
      </c>
      <c r="EF82" s="433">
        <v>2975</v>
      </c>
      <c r="EG82" s="434">
        <v>2983</v>
      </c>
      <c r="EH82" s="434">
        <v>2965</v>
      </c>
      <c r="EI82" s="434">
        <v>2919</v>
      </c>
      <c r="EJ82" s="434">
        <v>2906</v>
      </c>
      <c r="EK82" s="434">
        <v>2907</v>
      </c>
      <c r="EL82" s="434">
        <v>2915</v>
      </c>
      <c r="EM82" s="434">
        <v>2930</v>
      </c>
      <c r="EN82" s="434">
        <v>2921</v>
      </c>
      <c r="EO82" s="799">
        <v>2897</v>
      </c>
      <c r="EP82" s="799">
        <v>2912</v>
      </c>
      <c r="EQ82" s="799">
        <f>'1. Población_Afiliada_Regimen'!D82</f>
        <v>2919</v>
      </c>
      <c r="ER82" s="118">
        <f t="shared" si="11"/>
        <v>7</v>
      </c>
      <c r="ES82" s="98">
        <f t="shared" si="12"/>
        <v>0.24013722126929676</v>
      </c>
      <c r="ET82" s="118">
        <f t="shared" si="13"/>
        <v>-30</v>
      </c>
      <c r="EU82" s="98">
        <f t="shared" si="14"/>
        <v>-1.0172939979654121</v>
      </c>
    </row>
    <row r="83" spans="1:151" ht="15" outlineLevel="2">
      <c r="A83" s="421">
        <v>55</v>
      </c>
      <c r="B83" s="55" t="s">
        <v>374</v>
      </c>
      <c r="C83" s="392" t="s">
        <v>377</v>
      </c>
      <c r="D83" s="433">
        <v>6913</v>
      </c>
      <c r="E83" s="434">
        <v>7087</v>
      </c>
      <c r="F83" s="434">
        <v>7022</v>
      </c>
      <c r="G83" s="434">
        <v>6992</v>
      </c>
      <c r="H83" s="434">
        <v>6918</v>
      </c>
      <c r="I83" s="434">
        <v>7057</v>
      </c>
      <c r="J83" s="434">
        <v>7043</v>
      </c>
      <c r="K83" s="434">
        <v>6982</v>
      </c>
      <c r="L83" s="434">
        <v>6962</v>
      </c>
      <c r="M83" s="434">
        <v>7027</v>
      </c>
      <c r="N83" s="434">
        <v>7090</v>
      </c>
      <c r="O83" s="435">
        <v>7179</v>
      </c>
      <c r="P83" s="433">
        <v>7057</v>
      </c>
      <c r="Q83" s="434">
        <v>7055</v>
      </c>
      <c r="R83" s="436">
        <v>7088</v>
      </c>
      <c r="S83" s="434">
        <v>6069</v>
      </c>
      <c r="T83" s="434">
        <v>7127</v>
      </c>
      <c r="U83" s="434">
        <v>7240</v>
      </c>
      <c r="V83" s="434">
        <v>7223</v>
      </c>
      <c r="W83" s="434">
        <v>7220</v>
      </c>
      <c r="X83" s="434">
        <v>7292</v>
      </c>
      <c r="Y83" s="434">
        <v>7304</v>
      </c>
      <c r="Z83" s="434">
        <v>7309</v>
      </c>
      <c r="AA83" s="435">
        <v>7243</v>
      </c>
      <c r="AB83" s="433">
        <v>7237</v>
      </c>
      <c r="AC83" s="434">
        <v>7232</v>
      </c>
      <c r="AD83" s="434">
        <v>7230</v>
      </c>
      <c r="AE83" s="434">
        <v>7230</v>
      </c>
      <c r="AF83" s="434">
        <v>7227</v>
      </c>
      <c r="AG83" s="434">
        <v>7188</v>
      </c>
      <c r="AH83" s="434">
        <v>7186</v>
      </c>
      <c r="AI83" s="434">
        <v>7219</v>
      </c>
      <c r="AJ83" s="434">
        <v>7182</v>
      </c>
      <c r="AK83" s="434">
        <v>7250</v>
      </c>
      <c r="AL83" s="434">
        <v>7254</v>
      </c>
      <c r="AM83" s="435">
        <v>7298</v>
      </c>
      <c r="AN83" s="433">
        <v>7298</v>
      </c>
      <c r="AO83" s="434">
        <v>7254</v>
      </c>
      <c r="AP83" s="434">
        <v>7286</v>
      </c>
      <c r="AQ83" s="434">
        <v>7304</v>
      </c>
      <c r="AR83" s="434">
        <v>7296</v>
      </c>
      <c r="AS83" s="434">
        <v>7301</v>
      </c>
      <c r="AT83" s="434">
        <v>7319</v>
      </c>
      <c r="AU83" s="434">
        <v>7329</v>
      </c>
      <c r="AV83" s="434">
        <v>7234</v>
      </c>
      <c r="AW83" s="434">
        <v>7220</v>
      </c>
      <c r="AX83" s="434">
        <v>7217</v>
      </c>
      <c r="AY83" s="435">
        <v>7218</v>
      </c>
      <c r="AZ83" s="433">
        <v>7204</v>
      </c>
      <c r="BA83" s="434">
        <v>7290</v>
      </c>
      <c r="BB83" s="434">
        <v>7332</v>
      </c>
      <c r="BC83" s="434">
        <v>7154</v>
      </c>
      <c r="BD83" s="434">
        <v>7142</v>
      </c>
      <c r="BE83" s="434">
        <v>7089</v>
      </c>
      <c r="BF83" s="434">
        <v>7077</v>
      </c>
      <c r="BG83" s="434">
        <v>7021</v>
      </c>
      <c r="BH83" s="434">
        <v>6999</v>
      </c>
      <c r="BI83" s="434">
        <v>6913</v>
      </c>
      <c r="BJ83" s="434">
        <v>6899</v>
      </c>
      <c r="BK83" s="435">
        <v>6900</v>
      </c>
      <c r="BL83" s="433">
        <v>6932</v>
      </c>
      <c r="BM83" s="438">
        <v>6991</v>
      </c>
      <c r="BN83" s="438">
        <v>6974</v>
      </c>
      <c r="BO83" s="438">
        <v>6920</v>
      </c>
      <c r="BP83" s="438">
        <v>6916</v>
      </c>
      <c r="BQ83" s="438">
        <v>6898</v>
      </c>
      <c r="BR83" s="438">
        <v>6812</v>
      </c>
      <c r="BS83" s="438">
        <v>6796</v>
      </c>
      <c r="BT83" s="438">
        <v>6792</v>
      </c>
      <c r="BU83" s="438">
        <v>6791</v>
      </c>
      <c r="BV83" s="438">
        <v>6800</v>
      </c>
      <c r="BW83" s="435">
        <v>6798</v>
      </c>
      <c r="BX83" s="433">
        <v>6779</v>
      </c>
      <c r="BY83" s="438">
        <v>6741</v>
      </c>
      <c r="BZ83" s="438">
        <v>6726</v>
      </c>
      <c r="CA83" s="438">
        <v>6704</v>
      </c>
      <c r="CB83" s="438">
        <v>6677</v>
      </c>
      <c r="CC83" s="438">
        <v>6643</v>
      </c>
      <c r="CD83" s="438">
        <v>6601</v>
      </c>
      <c r="CE83" s="438">
        <v>6587</v>
      </c>
      <c r="CF83" s="438">
        <v>6578</v>
      </c>
      <c r="CG83" s="434">
        <v>6536</v>
      </c>
      <c r="CH83" s="434">
        <v>6575</v>
      </c>
      <c r="CI83" s="435">
        <v>6560</v>
      </c>
      <c r="CJ83" s="433">
        <v>6537</v>
      </c>
      <c r="CK83" s="434">
        <v>6572</v>
      </c>
      <c r="CL83" s="434">
        <v>6566</v>
      </c>
      <c r="CM83" s="434">
        <v>6579</v>
      </c>
      <c r="CN83" s="434">
        <v>6594</v>
      </c>
      <c r="CO83" s="434">
        <v>6731</v>
      </c>
      <c r="CP83" s="434">
        <v>6768</v>
      </c>
      <c r="CQ83" s="434">
        <v>6744</v>
      </c>
      <c r="CR83" s="434">
        <v>6743</v>
      </c>
      <c r="CS83" s="434">
        <v>6686</v>
      </c>
      <c r="CT83" s="434">
        <v>6722</v>
      </c>
      <c r="CU83" s="435">
        <v>6722</v>
      </c>
      <c r="CV83" s="433">
        <v>6697</v>
      </c>
      <c r="CW83" s="434">
        <v>6689</v>
      </c>
      <c r="CX83" s="434">
        <v>6630</v>
      </c>
      <c r="CY83" s="434">
        <v>6619</v>
      </c>
      <c r="CZ83" s="434">
        <v>6615</v>
      </c>
      <c r="DA83" s="434">
        <v>6613</v>
      </c>
      <c r="DB83" s="434">
        <v>6561</v>
      </c>
      <c r="DC83" s="434">
        <v>6490</v>
      </c>
      <c r="DD83" s="434">
        <v>6487</v>
      </c>
      <c r="DE83" s="434">
        <v>6455</v>
      </c>
      <c r="DF83" s="434">
        <v>6446</v>
      </c>
      <c r="DG83" s="435">
        <v>6462</v>
      </c>
      <c r="DH83" s="433">
        <v>6449</v>
      </c>
      <c r="DI83" s="434">
        <v>6436</v>
      </c>
      <c r="DJ83" s="434">
        <v>6444</v>
      </c>
      <c r="DK83" s="434">
        <v>6423</v>
      </c>
      <c r="DL83" s="434">
        <v>6418</v>
      </c>
      <c r="DM83" s="434">
        <v>6403</v>
      </c>
      <c r="DN83" s="434">
        <v>6386</v>
      </c>
      <c r="DO83" s="434">
        <v>6379</v>
      </c>
      <c r="DP83" s="434">
        <v>6376</v>
      </c>
      <c r="DQ83" s="434">
        <v>6352</v>
      </c>
      <c r="DR83" s="434">
        <v>6305</v>
      </c>
      <c r="DS83" s="437">
        <v>6345</v>
      </c>
      <c r="DT83" s="433">
        <v>6381</v>
      </c>
      <c r="DU83" s="434">
        <v>6461</v>
      </c>
      <c r="DV83" s="434">
        <v>6409</v>
      </c>
      <c r="DW83" s="434">
        <v>6402</v>
      </c>
      <c r="DX83" s="434">
        <v>6480</v>
      </c>
      <c r="DY83" s="434">
        <v>6507</v>
      </c>
      <c r="DZ83" s="434">
        <v>6535</v>
      </c>
      <c r="EA83" s="434">
        <v>6457</v>
      </c>
      <c r="EB83" s="434">
        <v>6485</v>
      </c>
      <c r="EC83" s="434">
        <v>6479</v>
      </c>
      <c r="ED83" s="434">
        <v>6460</v>
      </c>
      <c r="EE83" s="437">
        <v>6475</v>
      </c>
      <c r="EF83" s="433">
        <v>6504</v>
      </c>
      <c r="EG83" s="434">
        <v>6530</v>
      </c>
      <c r="EH83" s="434">
        <v>6553</v>
      </c>
      <c r="EI83" s="434">
        <v>6505</v>
      </c>
      <c r="EJ83" s="434">
        <v>6513</v>
      </c>
      <c r="EK83" s="434">
        <v>6512</v>
      </c>
      <c r="EL83" s="434">
        <v>6504</v>
      </c>
      <c r="EM83" s="434">
        <v>6521</v>
      </c>
      <c r="EN83" s="434">
        <v>6505</v>
      </c>
      <c r="EO83" s="799">
        <v>6498</v>
      </c>
      <c r="EP83" s="799">
        <v>6518</v>
      </c>
      <c r="EQ83" s="799">
        <f>'1. Población_Afiliada_Regimen'!D83</f>
        <v>6506</v>
      </c>
      <c r="ER83" s="118">
        <f t="shared" si="11"/>
        <v>-12</v>
      </c>
      <c r="ES83" s="98">
        <f t="shared" si="12"/>
        <v>-0.18450184501845018</v>
      </c>
      <c r="ET83" s="118">
        <f t="shared" si="13"/>
        <v>31</v>
      </c>
      <c r="EU83" s="98">
        <f t="shared" si="14"/>
        <v>0.47876447876447875</v>
      </c>
    </row>
    <row r="84" spans="1:151" ht="15" outlineLevel="2">
      <c r="A84" s="421">
        <v>148</v>
      </c>
      <c r="B84" s="55" t="s">
        <v>374</v>
      </c>
      <c r="C84" s="392" t="s">
        <v>378</v>
      </c>
      <c r="D84" s="433">
        <v>15996</v>
      </c>
      <c r="E84" s="434">
        <v>16125</v>
      </c>
      <c r="F84" s="434">
        <v>16051</v>
      </c>
      <c r="G84" s="434">
        <v>16048</v>
      </c>
      <c r="H84" s="434">
        <v>15803</v>
      </c>
      <c r="I84" s="434">
        <v>15874</v>
      </c>
      <c r="J84" s="434">
        <v>15100</v>
      </c>
      <c r="K84" s="434">
        <v>15850</v>
      </c>
      <c r="L84" s="434">
        <v>14904</v>
      </c>
      <c r="M84" s="434">
        <v>14878</v>
      </c>
      <c r="N84" s="434">
        <v>14746</v>
      </c>
      <c r="O84" s="435">
        <v>14651</v>
      </c>
      <c r="P84" s="433">
        <v>14576</v>
      </c>
      <c r="Q84" s="434">
        <v>14451</v>
      </c>
      <c r="R84" s="436">
        <v>14378</v>
      </c>
      <c r="S84" s="434">
        <v>14675</v>
      </c>
      <c r="T84" s="434">
        <v>14803</v>
      </c>
      <c r="U84" s="434">
        <v>14671</v>
      </c>
      <c r="V84" s="434">
        <v>14633</v>
      </c>
      <c r="W84" s="434">
        <v>14596</v>
      </c>
      <c r="X84" s="434">
        <v>14640</v>
      </c>
      <c r="Y84" s="434">
        <v>14779</v>
      </c>
      <c r="Z84" s="434">
        <v>14751</v>
      </c>
      <c r="AA84" s="435">
        <v>14556</v>
      </c>
      <c r="AB84" s="433">
        <v>14713</v>
      </c>
      <c r="AC84" s="434">
        <v>14684</v>
      </c>
      <c r="AD84" s="434">
        <v>14611</v>
      </c>
      <c r="AE84" s="434">
        <v>14511</v>
      </c>
      <c r="AF84" s="434">
        <v>14727</v>
      </c>
      <c r="AG84" s="434">
        <v>14635</v>
      </c>
      <c r="AH84" s="434">
        <v>14604</v>
      </c>
      <c r="AI84" s="434">
        <v>14611</v>
      </c>
      <c r="AJ84" s="434">
        <v>14636</v>
      </c>
      <c r="AK84" s="434">
        <v>14824</v>
      </c>
      <c r="AL84" s="434">
        <v>14764</v>
      </c>
      <c r="AM84" s="435">
        <v>14762</v>
      </c>
      <c r="AN84" s="433">
        <v>14638</v>
      </c>
      <c r="AO84" s="434">
        <v>14711</v>
      </c>
      <c r="AP84" s="434">
        <v>14651</v>
      </c>
      <c r="AQ84" s="434">
        <v>14657</v>
      </c>
      <c r="AR84" s="434">
        <v>14962</v>
      </c>
      <c r="AS84" s="434">
        <v>14922</v>
      </c>
      <c r="AT84" s="434">
        <v>14987</v>
      </c>
      <c r="AU84" s="434">
        <v>14895</v>
      </c>
      <c r="AV84" s="434">
        <v>14714</v>
      </c>
      <c r="AW84" s="434">
        <v>14624</v>
      </c>
      <c r="AX84" s="434">
        <v>14637</v>
      </c>
      <c r="AY84" s="435">
        <v>14572</v>
      </c>
      <c r="AZ84" s="433">
        <v>14618</v>
      </c>
      <c r="BA84" s="434">
        <v>14557</v>
      </c>
      <c r="BB84" s="434">
        <v>14398</v>
      </c>
      <c r="BC84" s="434">
        <v>14345</v>
      </c>
      <c r="BD84" s="434">
        <v>14289</v>
      </c>
      <c r="BE84" s="434">
        <v>14180</v>
      </c>
      <c r="BF84" s="434">
        <v>14115</v>
      </c>
      <c r="BG84" s="434">
        <v>13965</v>
      </c>
      <c r="BH84" s="434">
        <v>14087</v>
      </c>
      <c r="BI84" s="434">
        <v>13920</v>
      </c>
      <c r="BJ84" s="434">
        <v>13943</v>
      </c>
      <c r="BK84" s="435">
        <v>14027</v>
      </c>
      <c r="BL84" s="433">
        <v>14139</v>
      </c>
      <c r="BM84" s="438">
        <v>14336</v>
      </c>
      <c r="BN84" s="438">
        <v>14447</v>
      </c>
      <c r="BO84" s="438">
        <v>14501</v>
      </c>
      <c r="BP84" s="438">
        <v>14534</v>
      </c>
      <c r="BQ84" s="438">
        <v>14493</v>
      </c>
      <c r="BR84" s="438">
        <v>14129</v>
      </c>
      <c r="BS84" s="438">
        <v>13996</v>
      </c>
      <c r="BT84" s="438">
        <v>13895</v>
      </c>
      <c r="BU84" s="438">
        <v>13985</v>
      </c>
      <c r="BV84" s="438">
        <v>14008</v>
      </c>
      <c r="BW84" s="435">
        <v>14049</v>
      </c>
      <c r="BX84" s="433">
        <v>14254</v>
      </c>
      <c r="BY84" s="438">
        <v>14045</v>
      </c>
      <c r="BZ84" s="438">
        <v>13746</v>
      </c>
      <c r="CA84" s="438">
        <v>13639</v>
      </c>
      <c r="CB84" s="438">
        <v>13548</v>
      </c>
      <c r="CC84" s="438">
        <v>13368</v>
      </c>
      <c r="CD84" s="438">
        <v>13270</v>
      </c>
      <c r="CE84" s="438">
        <v>13291</v>
      </c>
      <c r="CF84" s="438">
        <v>13182</v>
      </c>
      <c r="CG84" s="434">
        <v>13077</v>
      </c>
      <c r="CH84" s="434">
        <v>13023</v>
      </c>
      <c r="CI84" s="435">
        <v>12975</v>
      </c>
      <c r="CJ84" s="433">
        <v>12986</v>
      </c>
      <c r="CK84" s="434">
        <v>13086</v>
      </c>
      <c r="CL84" s="434">
        <v>13150</v>
      </c>
      <c r="CM84" s="434">
        <v>13140</v>
      </c>
      <c r="CN84" s="434">
        <v>13242</v>
      </c>
      <c r="CO84" s="434">
        <v>13450</v>
      </c>
      <c r="CP84" s="434">
        <v>13680</v>
      </c>
      <c r="CQ84" s="434">
        <v>13736</v>
      </c>
      <c r="CR84" s="434">
        <v>13745</v>
      </c>
      <c r="CS84" s="434">
        <v>13810</v>
      </c>
      <c r="CT84" s="434">
        <v>13970</v>
      </c>
      <c r="CU84" s="435">
        <v>14532</v>
      </c>
      <c r="CV84" s="433">
        <v>14562</v>
      </c>
      <c r="CW84" s="434">
        <v>14457</v>
      </c>
      <c r="CX84" s="434">
        <v>14477</v>
      </c>
      <c r="CY84" s="434">
        <v>14676</v>
      </c>
      <c r="CZ84" s="434">
        <v>14637</v>
      </c>
      <c r="DA84" s="434">
        <v>14575</v>
      </c>
      <c r="DB84" s="434">
        <v>14605</v>
      </c>
      <c r="DC84" s="434">
        <v>14544</v>
      </c>
      <c r="DD84" s="434">
        <v>14552</v>
      </c>
      <c r="DE84" s="434">
        <v>14422</v>
      </c>
      <c r="DF84" s="434">
        <v>14467</v>
      </c>
      <c r="DG84" s="435">
        <v>14499</v>
      </c>
      <c r="DH84" s="433">
        <v>14585</v>
      </c>
      <c r="DI84" s="434">
        <v>14638</v>
      </c>
      <c r="DJ84" s="434">
        <v>14701</v>
      </c>
      <c r="DK84" s="434">
        <v>14875</v>
      </c>
      <c r="DL84" s="434">
        <v>14735</v>
      </c>
      <c r="DM84" s="434">
        <v>14726</v>
      </c>
      <c r="DN84" s="434">
        <v>14603</v>
      </c>
      <c r="DO84" s="434">
        <v>14609</v>
      </c>
      <c r="DP84" s="434">
        <v>14690</v>
      </c>
      <c r="DQ84" s="434">
        <v>14539</v>
      </c>
      <c r="DR84" s="434">
        <v>14450</v>
      </c>
      <c r="DS84" s="437">
        <v>14673</v>
      </c>
      <c r="DT84" s="433">
        <v>14838</v>
      </c>
      <c r="DU84" s="434">
        <v>15309</v>
      </c>
      <c r="DV84" s="434">
        <v>15560</v>
      </c>
      <c r="DW84" s="434">
        <v>15842</v>
      </c>
      <c r="DX84" s="434">
        <v>16440</v>
      </c>
      <c r="DY84" s="434">
        <v>16710</v>
      </c>
      <c r="DZ84" s="434">
        <v>16901</v>
      </c>
      <c r="EA84" s="434">
        <v>16221</v>
      </c>
      <c r="EB84" s="434">
        <v>16380</v>
      </c>
      <c r="EC84" s="434">
        <v>16218</v>
      </c>
      <c r="ED84" s="434">
        <v>16000</v>
      </c>
      <c r="EE84" s="437">
        <v>15834</v>
      </c>
      <c r="EF84" s="433">
        <v>15804</v>
      </c>
      <c r="EG84" s="434">
        <v>15654</v>
      </c>
      <c r="EH84" s="434">
        <v>15597</v>
      </c>
      <c r="EI84" s="434">
        <v>15447</v>
      </c>
      <c r="EJ84" s="434">
        <v>15328</v>
      </c>
      <c r="EK84" s="434">
        <v>15325</v>
      </c>
      <c r="EL84" s="434">
        <v>15347</v>
      </c>
      <c r="EM84" s="434">
        <v>15370</v>
      </c>
      <c r="EN84" s="434">
        <v>15904</v>
      </c>
      <c r="EO84" s="799">
        <v>15835</v>
      </c>
      <c r="EP84" s="799">
        <v>15817</v>
      </c>
      <c r="EQ84" s="799">
        <f>'1. Población_Afiliada_Regimen'!D84</f>
        <v>15859</v>
      </c>
      <c r="ER84" s="118">
        <f t="shared" si="11"/>
        <v>42</v>
      </c>
      <c r="ES84" s="98">
        <f t="shared" si="12"/>
        <v>0.27366912100084706</v>
      </c>
      <c r="ET84" s="118">
        <f t="shared" si="13"/>
        <v>25</v>
      </c>
      <c r="EU84" s="98">
        <f t="shared" si="14"/>
        <v>0.1578880889225717</v>
      </c>
    </row>
    <row r="85" spans="1:151" ht="15" outlineLevel="2">
      <c r="A85" s="421">
        <v>197</v>
      </c>
      <c r="B85" s="55" t="s">
        <v>374</v>
      </c>
      <c r="C85" s="392" t="s">
        <v>379</v>
      </c>
      <c r="D85" s="433">
        <v>10443</v>
      </c>
      <c r="E85" s="434">
        <v>10514</v>
      </c>
      <c r="F85" s="434">
        <v>10538</v>
      </c>
      <c r="G85" s="434">
        <v>10342</v>
      </c>
      <c r="H85" s="434">
        <v>10310</v>
      </c>
      <c r="I85" s="434">
        <v>10342</v>
      </c>
      <c r="J85" s="434">
        <v>10245</v>
      </c>
      <c r="K85" s="434">
        <v>10307</v>
      </c>
      <c r="L85" s="434">
        <v>10272</v>
      </c>
      <c r="M85" s="434">
        <v>10296</v>
      </c>
      <c r="N85" s="434">
        <v>10310</v>
      </c>
      <c r="O85" s="435">
        <v>10233</v>
      </c>
      <c r="P85" s="433">
        <v>10227</v>
      </c>
      <c r="Q85" s="434">
        <v>10241</v>
      </c>
      <c r="R85" s="436">
        <v>10253</v>
      </c>
      <c r="S85" s="434">
        <v>10169</v>
      </c>
      <c r="T85" s="434">
        <v>10362</v>
      </c>
      <c r="U85" s="434">
        <v>10474</v>
      </c>
      <c r="V85" s="434">
        <v>10465</v>
      </c>
      <c r="W85" s="434">
        <v>10436</v>
      </c>
      <c r="X85" s="434">
        <v>10515</v>
      </c>
      <c r="Y85" s="434">
        <v>10567</v>
      </c>
      <c r="Z85" s="434">
        <v>10559</v>
      </c>
      <c r="AA85" s="435">
        <v>10488</v>
      </c>
      <c r="AB85" s="433">
        <v>10533</v>
      </c>
      <c r="AC85" s="434">
        <v>10527</v>
      </c>
      <c r="AD85" s="434">
        <v>10573</v>
      </c>
      <c r="AE85" s="434">
        <v>10545</v>
      </c>
      <c r="AF85" s="434">
        <v>10503</v>
      </c>
      <c r="AG85" s="434">
        <v>10554</v>
      </c>
      <c r="AH85" s="434">
        <v>10569</v>
      </c>
      <c r="AI85" s="434">
        <v>10629</v>
      </c>
      <c r="AJ85" s="434">
        <v>10694</v>
      </c>
      <c r="AK85" s="434">
        <v>10720</v>
      </c>
      <c r="AL85" s="434">
        <v>10747</v>
      </c>
      <c r="AM85" s="435">
        <v>10710</v>
      </c>
      <c r="AN85" s="433">
        <v>10733</v>
      </c>
      <c r="AO85" s="434">
        <v>10995</v>
      </c>
      <c r="AP85" s="434">
        <v>11012</v>
      </c>
      <c r="AQ85" s="434">
        <v>11051</v>
      </c>
      <c r="AR85" s="434">
        <v>11067</v>
      </c>
      <c r="AS85" s="434">
        <v>10996</v>
      </c>
      <c r="AT85" s="434">
        <v>11069</v>
      </c>
      <c r="AU85" s="434">
        <v>11090</v>
      </c>
      <c r="AV85" s="434">
        <v>11047</v>
      </c>
      <c r="AW85" s="434">
        <v>11050</v>
      </c>
      <c r="AX85" s="434">
        <v>11039</v>
      </c>
      <c r="AY85" s="435">
        <v>11056</v>
      </c>
      <c r="AZ85" s="433">
        <v>11082</v>
      </c>
      <c r="BA85" s="434">
        <v>11134</v>
      </c>
      <c r="BB85" s="434">
        <v>11089</v>
      </c>
      <c r="BC85" s="434">
        <v>11024</v>
      </c>
      <c r="BD85" s="434">
        <v>11010</v>
      </c>
      <c r="BE85" s="434">
        <v>10977</v>
      </c>
      <c r="BF85" s="434">
        <v>10930</v>
      </c>
      <c r="BG85" s="434">
        <v>10865</v>
      </c>
      <c r="BH85" s="434">
        <v>10903</v>
      </c>
      <c r="BI85" s="434">
        <v>10876</v>
      </c>
      <c r="BJ85" s="434">
        <v>10844</v>
      </c>
      <c r="BK85" s="435">
        <v>10946</v>
      </c>
      <c r="BL85" s="433">
        <v>10981</v>
      </c>
      <c r="BM85" s="438">
        <v>11009</v>
      </c>
      <c r="BN85" s="438">
        <v>11055</v>
      </c>
      <c r="BO85" s="438">
        <v>11030</v>
      </c>
      <c r="BP85" s="438">
        <v>11107</v>
      </c>
      <c r="BQ85" s="438">
        <v>11002</v>
      </c>
      <c r="BR85" s="438">
        <v>10818</v>
      </c>
      <c r="BS85" s="438">
        <v>10768</v>
      </c>
      <c r="BT85" s="438">
        <v>10738</v>
      </c>
      <c r="BU85" s="438">
        <v>10738</v>
      </c>
      <c r="BV85" s="438">
        <v>10757</v>
      </c>
      <c r="BW85" s="435">
        <v>10788</v>
      </c>
      <c r="BX85" s="433">
        <v>10853</v>
      </c>
      <c r="BY85" s="438">
        <v>10793</v>
      </c>
      <c r="BZ85" s="438">
        <v>10835</v>
      </c>
      <c r="CA85" s="438">
        <v>10820</v>
      </c>
      <c r="CB85" s="438">
        <v>10807</v>
      </c>
      <c r="CC85" s="438">
        <v>10746</v>
      </c>
      <c r="CD85" s="438">
        <v>10723</v>
      </c>
      <c r="CE85" s="438">
        <v>10930</v>
      </c>
      <c r="CF85" s="438">
        <v>10935</v>
      </c>
      <c r="CG85" s="434">
        <v>10881</v>
      </c>
      <c r="CH85" s="434">
        <v>10798</v>
      </c>
      <c r="CI85" s="435">
        <v>10747</v>
      </c>
      <c r="CJ85" s="433">
        <v>10697</v>
      </c>
      <c r="CK85" s="434">
        <v>10711</v>
      </c>
      <c r="CL85" s="434">
        <v>10690</v>
      </c>
      <c r="CM85" s="434">
        <v>10664</v>
      </c>
      <c r="CN85" s="434">
        <v>10652</v>
      </c>
      <c r="CO85" s="434">
        <v>10760</v>
      </c>
      <c r="CP85" s="434">
        <v>10761</v>
      </c>
      <c r="CQ85" s="434">
        <v>10819</v>
      </c>
      <c r="CR85" s="434">
        <v>10831</v>
      </c>
      <c r="CS85" s="434">
        <v>10912</v>
      </c>
      <c r="CT85" s="434">
        <v>10949</v>
      </c>
      <c r="CU85" s="435">
        <v>10979</v>
      </c>
      <c r="CV85" s="433">
        <v>10984</v>
      </c>
      <c r="CW85" s="434">
        <v>10978</v>
      </c>
      <c r="CX85" s="434">
        <v>11069</v>
      </c>
      <c r="CY85" s="434">
        <v>11096</v>
      </c>
      <c r="CZ85" s="434">
        <v>11117</v>
      </c>
      <c r="DA85" s="434">
        <v>11090</v>
      </c>
      <c r="DB85" s="434">
        <v>11103</v>
      </c>
      <c r="DC85" s="434">
        <v>11043</v>
      </c>
      <c r="DD85" s="434">
        <v>11037</v>
      </c>
      <c r="DE85" s="434">
        <v>11020</v>
      </c>
      <c r="DF85" s="434">
        <v>11017</v>
      </c>
      <c r="DG85" s="435">
        <v>11037</v>
      </c>
      <c r="DH85" s="433">
        <v>11025</v>
      </c>
      <c r="DI85" s="434">
        <v>10992</v>
      </c>
      <c r="DJ85" s="434">
        <v>11115</v>
      </c>
      <c r="DK85" s="434">
        <v>11078</v>
      </c>
      <c r="DL85" s="434">
        <v>10994</v>
      </c>
      <c r="DM85" s="434">
        <v>10944</v>
      </c>
      <c r="DN85" s="434">
        <v>10890</v>
      </c>
      <c r="DO85" s="434">
        <v>10836</v>
      </c>
      <c r="DP85" s="434">
        <v>10869</v>
      </c>
      <c r="DQ85" s="434">
        <v>10858</v>
      </c>
      <c r="DR85" s="434">
        <v>10792</v>
      </c>
      <c r="DS85" s="437">
        <v>10875</v>
      </c>
      <c r="DT85" s="433">
        <v>10873</v>
      </c>
      <c r="DU85" s="434">
        <v>11033</v>
      </c>
      <c r="DV85" s="434">
        <v>11006</v>
      </c>
      <c r="DW85" s="434">
        <v>11068</v>
      </c>
      <c r="DX85" s="434">
        <v>11232</v>
      </c>
      <c r="DY85" s="434">
        <v>11292</v>
      </c>
      <c r="DZ85" s="434">
        <v>11321</v>
      </c>
      <c r="EA85" s="434">
        <v>11208</v>
      </c>
      <c r="EB85" s="434">
        <v>11210</v>
      </c>
      <c r="EC85" s="434">
        <v>11216</v>
      </c>
      <c r="ED85" s="434">
        <v>11148</v>
      </c>
      <c r="EE85" s="437">
        <v>11098</v>
      </c>
      <c r="EF85" s="433">
        <v>11194</v>
      </c>
      <c r="EG85" s="434">
        <v>11190</v>
      </c>
      <c r="EH85" s="434">
        <v>11136</v>
      </c>
      <c r="EI85" s="434">
        <v>11059</v>
      </c>
      <c r="EJ85" s="434">
        <v>11101</v>
      </c>
      <c r="EK85" s="434">
        <v>11104</v>
      </c>
      <c r="EL85" s="434">
        <v>11165</v>
      </c>
      <c r="EM85" s="434">
        <v>11158</v>
      </c>
      <c r="EN85" s="434">
        <v>11165</v>
      </c>
      <c r="EO85" s="799">
        <v>11181</v>
      </c>
      <c r="EP85" s="799">
        <v>11243</v>
      </c>
      <c r="EQ85" s="799">
        <f>'1. Población_Afiliada_Regimen'!D85</f>
        <v>11190</v>
      </c>
      <c r="ER85" s="118">
        <f t="shared" si="11"/>
        <v>-53</v>
      </c>
      <c r="ES85" s="98">
        <f t="shared" si="12"/>
        <v>-0.47469771607702649</v>
      </c>
      <c r="ET85" s="118">
        <f t="shared" si="13"/>
        <v>92</v>
      </c>
      <c r="EU85" s="98">
        <f t="shared" si="14"/>
        <v>0.82897819426923769</v>
      </c>
    </row>
    <row r="86" spans="1:151" ht="15" outlineLevel="2">
      <c r="A86" s="421">
        <v>206</v>
      </c>
      <c r="B86" s="55" t="s">
        <v>374</v>
      </c>
      <c r="C86" s="392" t="s">
        <v>380</v>
      </c>
      <c r="D86" s="433">
        <v>3284</v>
      </c>
      <c r="E86" s="434">
        <v>3279</v>
      </c>
      <c r="F86" s="434">
        <v>3249</v>
      </c>
      <c r="G86" s="434">
        <v>3241</v>
      </c>
      <c r="H86" s="434">
        <v>3222</v>
      </c>
      <c r="I86" s="434">
        <v>3211</v>
      </c>
      <c r="J86" s="434">
        <v>3151</v>
      </c>
      <c r="K86" s="434">
        <v>3203</v>
      </c>
      <c r="L86" s="434">
        <v>3154</v>
      </c>
      <c r="M86" s="434">
        <v>3170</v>
      </c>
      <c r="N86" s="434">
        <v>3166</v>
      </c>
      <c r="O86" s="435">
        <v>3172</v>
      </c>
      <c r="P86" s="433">
        <v>3179</v>
      </c>
      <c r="Q86" s="434">
        <v>3182</v>
      </c>
      <c r="R86" s="436">
        <v>3177</v>
      </c>
      <c r="S86" s="434">
        <v>3192</v>
      </c>
      <c r="T86" s="434">
        <v>3198</v>
      </c>
      <c r="U86" s="434">
        <v>3198</v>
      </c>
      <c r="V86" s="434">
        <v>3180</v>
      </c>
      <c r="W86" s="434">
        <v>3171</v>
      </c>
      <c r="X86" s="434">
        <v>3188</v>
      </c>
      <c r="Y86" s="434">
        <v>3249</v>
      </c>
      <c r="Z86" s="434">
        <v>3256</v>
      </c>
      <c r="AA86" s="435">
        <v>3244</v>
      </c>
      <c r="AB86" s="433">
        <v>3255</v>
      </c>
      <c r="AC86" s="434">
        <v>3237</v>
      </c>
      <c r="AD86" s="434">
        <v>3211</v>
      </c>
      <c r="AE86" s="434">
        <v>3192</v>
      </c>
      <c r="AF86" s="434">
        <v>3219</v>
      </c>
      <c r="AG86" s="434">
        <v>3194</v>
      </c>
      <c r="AH86" s="434">
        <v>3210</v>
      </c>
      <c r="AI86" s="434">
        <v>3209</v>
      </c>
      <c r="AJ86" s="434">
        <v>3217</v>
      </c>
      <c r="AK86" s="434">
        <v>3233</v>
      </c>
      <c r="AL86" s="434">
        <v>3219</v>
      </c>
      <c r="AM86" s="435">
        <v>3224</v>
      </c>
      <c r="AN86" s="433">
        <v>3200</v>
      </c>
      <c r="AO86" s="434">
        <v>3218</v>
      </c>
      <c r="AP86" s="434">
        <v>3235</v>
      </c>
      <c r="AQ86" s="434">
        <v>3218</v>
      </c>
      <c r="AR86" s="434">
        <v>3245</v>
      </c>
      <c r="AS86" s="434">
        <v>3259</v>
      </c>
      <c r="AT86" s="434">
        <v>3250</v>
      </c>
      <c r="AU86" s="434">
        <v>3272</v>
      </c>
      <c r="AV86" s="434">
        <v>3241</v>
      </c>
      <c r="AW86" s="434">
        <v>3234</v>
      </c>
      <c r="AX86" s="434">
        <v>3247</v>
      </c>
      <c r="AY86" s="435">
        <v>3225</v>
      </c>
      <c r="AZ86" s="433">
        <v>3233</v>
      </c>
      <c r="BA86" s="434">
        <v>3247</v>
      </c>
      <c r="BB86" s="434">
        <v>3245</v>
      </c>
      <c r="BC86" s="434">
        <v>3199</v>
      </c>
      <c r="BD86" s="434">
        <v>3216</v>
      </c>
      <c r="BE86" s="434">
        <v>3208</v>
      </c>
      <c r="BF86" s="434">
        <v>3184</v>
      </c>
      <c r="BG86" s="434">
        <v>3137</v>
      </c>
      <c r="BH86" s="434">
        <v>3129</v>
      </c>
      <c r="BI86" s="434">
        <v>3102</v>
      </c>
      <c r="BJ86" s="434">
        <v>3107</v>
      </c>
      <c r="BK86" s="435">
        <v>3103</v>
      </c>
      <c r="BL86" s="433">
        <v>3122</v>
      </c>
      <c r="BM86" s="438">
        <v>3140</v>
      </c>
      <c r="BN86" s="438">
        <v>3126</v>
      </c>
      <c r="BO86" s="438">
        <v>3120</v>
      </c>
      <c r="BP86" s="438">
        <v>3131</v>
      </c>
      <c r="BQ86" s="438">
        <v>3122</v>
      </c>
      <c r="BR86" s="438">
        <v>3065</v>
      </c>
      <c r="BS86" s="438">
        <v>3032</v>
      </c>
      <c r="BT86" s="438">
        <v>3027</v>
      </c>
      <c r="BU86" s="438">
        <v>2999</v>
      </c>
      <c r="BV86" s="438">
        <v>2997</v>
      </c>
      <c r="BW86" s="435">
        <v>2981</v>
      </c>
      <c r="BX86" s="433">
        <v>2982</v>
      </c>
      <c r="BY86" s="438">
        <v>2993</v>
      </c>
      <c r="BZ86" s="438">
        <v>2977</v>
      </c>
      <c r="CA86" s="438">
        <v>2947</v>
      </c>
      <c r="CB86" s="438">
        <v>2930</v>
      </c>
      <c r="CC86" s="438">
        <v>2913</v>
      </c>
      <c r="CD86" s="438">
        <v>2919</v>
      </c>
      <c r="CE86" s="438">
        <v>2935</v>
      </c>
      <c r="CF86" s="438">
        <v>2938</v>
      </c>
      <c r="CG86" s="434">
        <v>2933</v>
      </c>
      <c r="CH86" s="434">
        <v>2931</v>
      </c>
      <c r="CI86" s="435">
        <v>2912</v>
      </c>
      <c r="CJ86" s="433">
        <v>2919</v>
      </c>
      <c r="CK86" s="434">
        <v>2913</v>
      </c>
      <c r="CL86" s="434">
        <v>2901</v>
      </c>
      <c r="CM86" s="434">
        <v>2904</v>
      </c>
      <c r="CN86" s="434">
        <v>2903</v>
      </c>
      <c r="CO86" s="434">
        <v>2906</v>
      </c>
      <c r="CP86" s="434">
        <v>2923</v>
      </c>
      <c r="CQ86" s="434">
        <v>2930</v>
      </c>
      <c r="CR86" s="434">
        <v>2908</v>
      </c>
      <c r="CS86" s="434">
        <v>2895</v>
      </c>
      <c r="CT86" s="434">
        <v>2916</v>
      </c>
      <c r="CU86" s="435">
        <v>2935</v>
      </c>
      <c r="CV86" s="433">
        <v>2947</v>
      </c>
      <c r="CW86" s="434">
        <v>2919</v>
      </c>
      <c r="CX86" s="434">
        <v>2919</v>
      </c>
      <c r="CY86" s="434">
        <v>2910</v>
      </c>
      <c r="CZ86" s="434">
        <v>2916</v>
      </c>
      <c r="DA86" s="434">
        <v>2902</v>
      </c>
      <c r="DB86" s="434">
        <v>2907</v>
      </c>
      <c r="DC86" s="434">
        <v>2899</v>
      </c>
      <c r="DD86" s="434">
        <v>2903</v>
      </c>
      <c r="DE86" s="434">
        <v>2890</v>
      </c>
      <c r="DF86" s="434">
        <v>2887</v>
      </c>
      <c r="DG86" s="435">
        <v>2877</v>
      </c>
      <c r="DH86" s="433">
        <v>2880</v>
      </c>
      <c r="DI86" s="434">
        <v>2878</v>
      </c>
      <c r="DJ86" s="434">
        <v>2894</v>
      </c>
      <c r="DK86" s="434">
        <v>2875</v>
      </c>
      <c r="DL86" s="434">
        <v>2842</v>
      </c>
      <c r="DM86" s="434">
        <v>2831</v>
      </c>
      <c r="DN86" s="434">
        <v>2824</v>
      </c>
      <c r="DO86" s="434">
        <v>2803</v>
      </c>
      <c r="DP86" s="434">
        <v>2795</v>
      </c>
      <c r="DQ86" s="434">
        <v>2773</v>
      </c>
      <c r="DR86" s="434">
        <v>2760</v>
      </c>
      <c r="DS86" s="437">
        <v>2777</v>
      </c>
      <c r="DT86" s="433">
        <v>2783</v>
      </c>
      <c r="DU86" s="434">
        <v>2802</v>
      </c>
      <c r="DV86" s="434">
        <v>2810</v>
      </c>
      <c r="DW86" s="434">
        <v>2824</v>
      </c>
      <c r="DX86" s="434">
        <v>2852</v>
      </c>
      <c r="DY86" s="434">
        <v>2850</v>
      </c>
      <c r="DZ86" s="434">
        <v>2846</v>
      </c>
      <c r="EA86" s="434">
        <v>2822</v>
      </c>
      <c r="EB86" s="434">
        <v>2833</v>
      </c>
      <c r="EC86" s="434">
        <v>2833</v>
      </c>
      <c r="ED86" s="434">
        <v>2814</v>
      </c>
      <c r="EE86" s="437">
        <v>2805</v>
      </c>
      <c r="EF86" s="433">
        <v>2817</v>
      </c>
      <c r="EG86" s="434">
        <v>2795</v>
      </c>
      <c r="EH86" s="434">
        <v>2766</v>
      </c>
      <c r="EI86" s="434">
        <v>2744</v>
      </c>
      <c r="EJ86" s="434">
        <v>2753</v>
      </c>
      <c r="EK86" s="434">
        <v>2738</v>
      </c>
      <c r="EL86" s="434">
        <v>2729</v>
      </c>
      <c r="EM86" s="434">
        <v>2720</v>
      </c>
      <c r="EN86" s="434">
        <v>2729</v>
      </c>
      <c r="EO86" s="799">
        <v>2741</v>
      </c>
      <c r="EP86" s="799">
        <v>2725</v>
      </c>
      <c r="EQ86" s="799">
        <f>'1. Población_Afiliada_Regimen'!D86</f>
        <v>2722</v>
      </c>
      <c r="ER86" s="118">
        <f t="shared" si="11"/>
        <v>-3</v>
      </c>
      <c r="ES86" s="98">
        <f t="shared" si="12"/>
        <v>-0.10993037742762918</v>
      </c>
      <c r="ET86" s="118">
        <f t="shared" si="13"/>
        <v>-83</v>
      </c>
      <c r="EU86" s="98">
        <f t="shared" si="14"/>
        <v>-2.9590017825311943</v>
      </c>
    </row>
    <row r="87" spans="1:151" ht="15" outlineLevel="2">
      <c r="A87" s="421">
        <v>313</v>
      </c>
      <c r="B87" s="55" t="s">
        <v>374</v>
      </c>
      <c r="C87" s="392" t="s">
        <v>381</v>
      </c>
      <c r="D87" s="433">
        <v>6870</v>
      </c>
      <c r="E87" s="434">
        <v>6917</v>
      </c>
      <c r="F87" s="434">
        <v>6870</v>
      </c>
      <c r="G87" s="434">
        <v>6865</v>
      </c>
      <c r="H87" s="434">
        <v>6788</v>
      </c>
      <c r="I87" s="434">
        <v>6897</v>
      </c>
      <c r="J87" s="434">
        <v>6796</v>
      </c>
      <c r="K87" s="434">
        <v>6883</v>
      </c>
      <c r="L87" s="434">
        <v>6762</v>
      </c>
      <c r="M87" s="434">
        <v>6816</v>
      </c>
      <c r="N87" s="434">
        <v>6776</v>
      </c>
      <c r="O87" s="435">
        <v>6851</v>
      </c>
      <c r="P87" s="433">
        <v>6932</v>
      </c>
      <c r="Q87" s="434">
        <v>6959</v>
      </c>
      <c r="R87" s="436">
        <v>7009</v>
      </c>
      <c r="S87" s="434">
        <v>6925</v>
      </c>
      <c r="T87" s="434">
        <v>7149</v>
      </c>
      <c r="U87" s="434">
        <v>7133</v>
      </c>
      <c r="V87" s="434">
        <v>7063</v>
      </c>
      <c r="W87" s="434">
        <v>7022</v>
      </c>
      <c r="X87" s="434">
        <v>6979</v>
      </c>
      <c r="Y87" s="434">
        <v>6896</v>
      </c>
      <c r="Z87" s="434">
        <v>6858</v>
      </c>
      <c r="AA87" s="435">
        <v>6773</v>
      </c>
      <c r="AB87" s="433">
        <v>6740</v>
      </c>
      <c r="AC87" s="434">
        <v>6740</v>
      </c>
      <c r="AD87" s="434">
        <v>6763</v>
      </c>
      <c r="AE87" s="434">
        <v>6749</v>
      </c>
      <c r="AF87" s="434">
        <v>6761</v>
      </c>
      <c r="AG87" s="434">
        <v>6748</v>
      </c>
      <c r="AH87" s="434">
        <v>6745</v>
      </c>
      <c r="AI87" s="434">
        <v>6773</v>
      </c>
      <c r="AJ87" s="434">
        <v>6725</v>
      </c>
      <c r="AK87" s="434">
        <v>6694</v>
      </c>
      <c r="AL87" s="434">
        <v>6686</v>
      </c>
      <c r="AM87" s="435">
        <v>6665</v>
      </c>
      <c r="AN87" s="433">
        <v>6643</v>
      </c>
      <c r="AO87" s="434">
        <v>6895</v>
      </c>
      <c r="AP87" s="434">
        <v>6955</v>
      </c>
      <c r="AQ87" s="434">
        <v>7020</v>
      </c>
      <c r="AR87" s="434">
        <v>7065</v>
      </c>
      <c r="AS87" s="434">
        <v>7045</v>
      </c>
      <c r="AT87" s="434">
        <v>7038</v>
      </c>
      <c r="AU87" s="434">
        <v>7038</v>
      </c>
      <c r="AV87" s="434">
        <v>7012</v>
      </c>
      <c r="AW87" s="434">
        <v>6951</v>
      </c>
      <c r="AX87" s="434">
        <v>6942</v>
      </c>
      <c r="AY87" s="435">
        <v>6915</v>
      </c>
      <c r="AZ87" s="433">
        <v>6901</v>
      </c>
      <c r="BA87" s="434">
        <v>6890</v>
      </c>
      <c r="BB87" s="434">
        <v>6913</v>
      </c>
      <c r="BC87" s="434">
        <v>6884</v>
      </c>
      <c r="BD87" s="434">
        <v>6985</v>
      </c>
      <c r="BE87" s="434">
        <v>6914</v>
      </c>
      <c r="BF87" s="434">
        <v>6905</v>
      </c>
      <c r="BG87" s="434">
        <v>6831</v>
      </c>
      <c r="BH87" s="434">
        <v>6855</v>
      </c>
      <c r="BI87" s="434">
        <v>6846</v>
      </c>
      <c r="BJ87" s="434">
        <v>6863</v>
      </c>
      <c r="BK87" s="435">
        <v>6902</v>
      </c>
      <c r="BL87" s="433">
        <v>6898</v>
      </c>
      <c r="BM87" s="438">
        <v>6959</v>
      </c>
      <c r="BN87" s="438">
        <v>6964</v>
      </c>
      <c r="BO87" s="438">
        <v>6972</v>
      </c>
      <c r="BP87" s="438">
        <v>6966</v>
      </c>
      <c r="BQ87" s="438">
        <v>6929</v>
      </c>
      <c r="BR87" s="438">
        <v>6832</v>
      </c>
      <c r="BS87" s="438">
        <v>6790</v>
      </c>
      <c r="BT87" s="438">
        <v>6775</v>
      </c>
      <c r="BU87" s="438">
        <v>6687</v>
      </c>
      <c r="BV87" s="438">
        <v>6631</v>
      </c>
      <c r="BW87" s="435">
        <v>6640</v>
      </c>
      <c r="BX87" s="433">
        <v>6681</v>
      </c>
      <c r="BY87" s="438">
        <v>6688</v>
      </c>
      <c r="BZ87" s="438">
        <v>6660</v>
      </c>
      <c r="CA87" s="438">
        <v>6631</v>
      </c>
      <c r="CB87" s="438">
        <v>6620</v>
      </c>
      <c r="CC87" s="438">
        <v>6577</v>
      </c>
      <c r="CD87" s="438">
        <v>6562</v>
      </c>
      <c r="CE87" s="438">
        <v>6559</v>
      </c>
      <c r="CF87" s="438">
        <v>6621</v>
      </c>
      <c r="CG87" s="434">
        <v>6573</v>
      </c>
      <c r="CH87" s="434">
        <v>6526</v>
      </c>
      <c r="CI87" s="435">
        <v>6503</v>
      </c>
      <c r="CJ87" s="433">
        <v>6464</v>
      </c>
      <c r="CK87" s="434">
        <v>6517</v>
      </c>
      <c r="CL87" s="434">
        <v>6528</v>
      </c>
      <c r="CM87" s="434">
        <v>6527</v>
      </c>
      <c r="CN87" s="434">
        <v>6520</v>
      </c>
      <c r="CO87" s="434">
        <v>6569</v>
      </c>
      <c r="CP87" s="434">
        <v>6628</v>
      </c>
      <c r="CQ87" s="434">
        <v>6639</v>
      </c>
      <c r="CR87" s="434">
        <v>6667</v>
      </c>
      <c r="CS87" s="434">
        <v>6644</v>
      </c>
      <c r="CT87" s="434">
        <v>6655</v>
      </c>
      <c r="CU87" s="435">
        <v>6644</v>
      </c>
      <c r="CV87" s="433">
        <v>6630</v>
      </c>
      <c r="CW87" s="434">
        <v>6621</v>
      </c>
      <c r="CX87" s="434">
        <v>6659</v>
      </c>
      <c r="CY87" s="434">
        <v>6616</v>
      </c>
      <c r="CZ87" s="434">
        <v>6606</v>
      </c>
      <c r="DA87" s="434">
        <v>6604</v>
      </c>
      <c r="DB87" s="434">
        <v>6617</v>
      </c>
      <c r="DC87" s="434">
        <v>6608</v>
      </c>
      <c r="DD87" s="434">
        <v>6617</v>
      </c>
      <c r="DE87" s="434">
        <v>6612</v>
      </c>
      <c r="DF87" s="434">
        <v>6610</v>
      </c>
      <c r="DG87" s="435">
        <v>6720</v>
      </c>
      <c r="DH87" s="433">
        <v>6713</v>
      </c>
      <c r="DI87" s="434">
        <v>6752</v>
      </c>
      <c r="DJ87" s="434">
        <v>6772</v>
      </c>
      <c r="DK87" s="434">
        <v>6737</v>
      </c>
      <c r="DL87" s="434">
        <v>6668</v>
      </c>
      <c r="DM87" s="434">
        <v>6646</v>
      </c>
      <c r="DN87" s="434">
        <v>6622</v>
      </c>
      <c r="DO87" s="434">
        <v>6608</v>
      </c>
      <c r="DP87" s="434">
        <v>6603</v>
      </c>
      <c r="DQ87" s="434">
        <v>6565</v>
      </c>
      <c r="DR87" s="434">
        <v>6513</v>
      </c>
      <c r="DS87" s="437">
        <v>6553</v>
      </c>
      <c r="DT87" s="433">
        <v>6588</v>
      </c>
      <c r="DU87" s="434">
        <v>6671</v>
      </c>
      <c r="DV87" s="434">
        <v>6711</v>
      </c>
      <c r="DW87" s="434">
        <v>6721</v>
      </c>
      <c r="DX87" s="434">
        <v>6804</v>
      </c>
      <c r="DY87" s="434">
        <v>6806</v>
      </c>
      <c r="DZ87" s="434">
        <v>6851</v>
      </c>
      <c r="EA87" s="434">
        <v>6799</v>
      </c>
      <c r="EB87" s="434">
        <v>6799</v>
      </c>
      <c r="EC87" s="434">
        <v>6852</v>
      </c>
      <c r="ED87" s="434">
        <v>6836</v>
      </c>
      <c r="EE87" s="437">
        <v>6817</v>
      </c>
      <c r="EF87" s="433">
        <v>6805</v>
      </c>
      <c r="EG87" s="434">
        <v>6873</v>
      </c>
      <c r="EH87" s="434">
        <v>6846</v>
      </c>
      <c r="EI87" s="434">
        <v>6833</v>
      </c>
      <c r="EJ87" s="434">
        <v>6822</v>
      </c>
      <c r="EK87" s="434">
        <v>6813</v>
      </c>
      <c r="EL87" s="434">
        <v>6838</v>
      </c>
      <c r="EM87" s="434">
        <v>6847</v>
      </c>
      <c r="EN87" s="434">
        <v>6822</v>
      </c>
      <c r="EO87" s="799">
        <v>6808</v>
      </c>
      <c r="EP87" s="799">
        <v>6820</v>
      </c>
      <c r="EQ87" s="799">
        <f>'1. Población_Afiliada_Regimen'!D87</f>
        <v>6777</v>
      </c>
      <c r="ER87" s="118">
        <f t="shared" si="11"/>
        <v>-43</v>
      </c>
      <c r="ES87" s="98">
        <f t="shared" si="12"/>
        <v>-0.62883884176659843</v>
      </c>
      <c r="ET87" s="118">
        <f t="shared" si="13"/>
        <v>-40</v>
      </c>
      <c r="EU87" s="98">
        <f t="shared" si="14"/>
        <v>-0.58676837318468533</v>
      </c>
    </row>
    <row r="88" spans="1:151" ht="15" outlineLevel="2">
      <c r="A88" s="421">
        <v>318</v>
      </c>
      <c r="B88" s="55" t="s">
        <v>374</v>
      </c>
      <c r="C88" s="392" t="s">
        <v>382</v>
      </c>
      <c r="D88" s="433">
        <v>10333</v>
      </c>
      <c r="E88" s="434">
        <v>10254</v>
      </c>
      <c r="F88" s="434">
        <v>10202</v>
      </c>
      <c r="G88" s="434">
        <v>10190</v>
      </c>
      <c r="H88" s="434">
        <v>10108</v>
      </c>
      <c r="I88" s="434">
        <v>10157</v>
      </c>
      <c r="J88" s="434">
        <v>9768</v>
      </c>
      <c r="K88" s="434">
        <v>10138</v>
      </c>
      <c r="L88" s="434">
        <v>9636</v>
      </c>
      <c r="M88" s="434">
        <v>9570</v>
      </c>
      <c r="N88" s="434">
        <v>9494</v>
      </c>
      <c r="O88" s="435">
        <v>9547</v>
      </c>
      <c r="P88" s="433">
        <v>9562</v>
      </c>
      <c r="Q88" s="434">
        <v>9504</v>
      </c>
      <c r="R88" s="436">
        <v>9640</v>
      </c>
      <c r="S88" s="434">
        <v>9629</v>
      </c>
      <c r="T88" s="434">
        <v>9783</v>
      </c>
      <c r="U88" s="434">
        <v>9898</v>
      </c>
      <c r="V88" s="434">
        <v>10111</v>
      </c>
      <c r="W88" s="434">
        <v>10588</v>
      </c>
      <c r="X88" s="434">
        <v>10983</v>
      </c>
      <c r="Y88" s="434">
        <v>11244</v>
      </c>
      <c r="Z88" s="434">
        <v>11314</v>
      </c>
      <c r="AA88" s="435">
        <v>11200</v>
      </c>
      <c r="AB88" s="433">
        <v>11347</v>
      </c>
      <c r="AC88" s="434">
        <v>11372</v>
      </c>
      <c r="AD88" s="434">
        <v>11424</v>
      </c>
      <c r="AE88" s="434">
        <v>11323</v>
      </c>
      <c r="AF88" s="434">
        <v>11426</v>
      </c>
      <c r="AG88" s="434">
        <v>11379</v>
      </c>
      <c r="AH88" s="434">
        <v>11375</v>
      </c>
      <c r="AI88" s="434">
        <v>11461</v>
      </c>
      <c r="AJ88" s="434">
        <v>11463</v>
      </c>
      <c r="AK88" s="434">
        <v>11645</v>
      </c>
      <c r="AL88" s="434">
        <v>11670</v>
      </c>
      <c r="AM88" s="435">
        <v>11731</v>
      </c>
      <c r="AN88" s="433">
        <v>11757</v>
      </c>
      <c r="AO88" s="434">
        <v>11782</v>
      </c>
      <c r="AP88" s="434">
        <v>11818</v>
      </c>
      <c r="AQ88" s="434">
        <v>11706</v>
      </c>
      <c r="AR88" s="434">
        <v>11932</v>
      </c>
      <c r="AS88" s="434">
        <v>11990</v>
      </c>
      <c r="AT88" s="434">
        <v>12054</v>
      </c>
      <c r="AU88" s="434">
        <v>12090</v>
      </c>
      <c r="AV88" s="434">
        <v>12015</v>
      </c>
      <c r="AW88" s="434">
        <v>11962</v>
      </c>
      <c r="AX88" s="434">
        <v>11910</v>
      </c>
      <c r="AY88" s="435">
        <v>11911</v>
      </c>
      <c r="AZ88" s="433">
        <v>12149</v>
      </c>
      <c r="BA88" s="434">
        <v>12195</v>
      </c>
      <c r="BB88" s="434">
        <v>12047</v>
      </c>
      <c r="BC88" s="434">
        <v>12099</v>
      </c>
      <c r="BD88" s="434">
        <v>12133</v>
      </c>
      <c r="BE88" s="434">
        <v>11987</v>
      </c>
      <c r="BF88" s="434">
        <v>12027</v>
      </c>
      <c r="BG88" s="434">
        <v>11859</v>
      </c>
      <c r="BH88" s="434">
        <v>11969</v>
      </c>
      <c r="BI88" s="434">
        <v>11902</v>
      </c>
      <c r="BJ88" s="434">
        <v>11951</v>
      </c>
      <c r="BK88" s="435">
        <v>12155</v>
      </c>
      <c r="BL88" s="433">
        <v>12286</v>
      </c>
      <c r="BM88" s="438">
        <v>12406</v>
      </c>
      <c r="BN88" s="438">
        <v>12460</v>
      </c>
      <c r="BO88" s="438">
        <v>12437</v>
      </c>
      <c r="BP88" s="438">
        <v>12426</v>
      </c>
      <c r="BQ88" s="438">
        <v>12392</v>
      </c>
      <c r="BR88" s="438">
        <v>12133</v>
      </c>
      <c r="BS88" s="438">
        <v>12064</v>
      </c>
      <c r="BT88" s="438">
        <v>11989</v>
      </c>
      <c r="BU88" s="438">
        <v>12019</v>
      </c>
      <c r="BV88" s="438">
        <v>11936</v>
      </c>
      <c r="BW88" s="435">
        <v>12072</v>
      </c>
      <c r="BX88" s="433">
        <v>12212</v>
      </c>
      <c r="BY88" s="438">
        <v>12174</v>
      </c>
      <c r="BZ88" s="438">
        <v>11803</v>
      </c>
      <c r="CA88" s="438">
        <v>11649</v>
      </c>
      <c r="CB88" s="438">
        <v>11524</v>
      </c>
      <c r="CC88" s="438">
        <v>11348</v>
      </c>
      <c r="CD88" s="438">
        <v>11267</v>
      </c>
      <c r="CE88" s="438">
        <v>11270</v>
      </c>
      <c r="CF88" s="438">
        <v>11117</v>
      </c>
      <c r="CG88" s="434">
        <v>11006</v>
      </c>
      <c r="CH88" s="434">
        <v>10906</v>
      </c>
      <c r="CI88" s="435">
        <v>10787</v>
      </c>
      <c r="CJ88" s="433">
        <v>10725</v>
      </c>
      <c r="CK88" s="434">
        <v>10746</v>
      </c>
      <c r="CL88" s="434">
        <v>10698</v>
      </c>
      <c r="CM88" s="434">
        <v>10690</v>
      </c>
      <c r="CN88" s="434">
        <v>10690</v>
      </c>
      <c r="CO88" s="434">
        <v>10841</v>
      </c>
      <c r="CP88" s="434">
        <v>10912</v>
      </c>
      <c r="CQ88" s="434">
        <v>10882</v>
      </c>
      <c r="CR88" s="434">
        <v>11002</v>
      </c>
      <c r="CS88" s="434">
        <v>11006</v>
      </c>
      <c r="CT88" s="434">
        <v>11010</v>
      </c>
      <c r="CU88" s="435">
        <v>11063</v>
      </c>
      <c r="CV88" s="433">
        <v>11124</v>
      </c>
      <c r="CW88" s="434">
        <v>11154</v>
      </c>
      <c r="CX88" s="434">
        <v>11107</v>
      </c>
      <c r="CY88" s="434">
        <v>11071</v>
      </c>
      <c r="CZ88" s="434">
        <v>11010</v>
      </c>
      <c r="DA88" s="434">
        <v>10948</v>
      </c>
      <c r="DB88" s="434">
        <v>10921</v>
      </c>
      <c r="DC88" s="434">
        <v>10950</v>
      </c>
      <c r="DD88" s="434">
        <v>10989</v>
      </c>
      <c r="DE88" s="434">
        <v>11006</v>
      </c>
      <c r="DF88" s="434">
        <v>11074</v>
      </c>
      <c r="DG88" s="435">
        <v>11107</v>
      </c>
      <c r="DH88" s="433">
        <v>11132</v>
      </c>
      <c r="DI88" s="434">
        <v>11215</v>
      </c>
      <c r="DJ88" s="434">
        <v>11321</v>
      </c>
      <c r="DK88" s="434">
        <v>11390</v>
      </c>
      <c r="DL88" s="434">
        <v>11323</v>
      </c>
      <c r="DM88" s="434">
        <v>11206</v>
      </c>
      <c r="DN88" s="434">
        <v>11130</v>
      </c>
      <c r="DO88" s="434">
        <v>11081</v>
      </c>
      <c r="DP88" s="434">
        <v>11124</v>
      </c>
      <c r="DQ88" s="434">
        <v>11052</v>
      </c>
      <c r="DR88" s="434">
        <v>10971</v>
      </c>
      <c r="DS88" s="437">
        <v>11128</v>
      </c>
      <c r="DT88" s="433">
        <v>11248</v>
      </c>
      <c r="DU88" s="434">
        <v>11718</v>
      </c>
      <c r="DV88" s="434">
        <v>11952</v>
      </c>
      <c r="DW88" s="434">
        <v>12083</v>
      </c>
      <c r="DX88" s="434">
        <v>12439</v>
      </c>
      <c r="DY88" s="434">
        <v>12653</v>
      </c>
      <c r="DZ88" s="434">
        <v>12685</v>
      </c>
      <c r="EA88" s="434">
        <v>12313</v>
      </c>
      <c r="EB88" s="434">
        <v>12288</v>
      </c>
      <c r="EC88" s="434">
        <v>12163</v>
      </c>
      <c r="ED88" s="434">
        <v>12035</v>
      </c>
      <c r="EE88" s="437">
        <v>11870</v>
      </c>
      <c r="EF88" s="433">
        <v>11828</v>
      </c>
      <c r="EG88" s="434">
        <v>11751</v>
      </c>
      <c r="EH88" s="434">
        <v>11678</v>
      </c>
      <c r="EI88" s="434">
        <v>11633</v>
      </c>
      <c r="EJ88" s="434">
        <v>11574</v>
      </c>
      <c r="EK88" s="434">
        <v>11623</v>
      </c>
      <c r="EL88" s="434">
        <v>11604</v>
      </c>
      <c r="EM88" s="434">
        <v>11549</v>
      </c>
      <c r="EN88" s="434">
        <v>12048</v>
      </c>
      <c r="EO88" s="799">
        <v>11975</v>
      </c>
      <c r="EP88" s="799">
        <v>11962</v>
      </c>
      <c r="EQ88" s="799">
        <f>'1. Población_Afiliada_Regimen'!D88</f>
        <v>12019</v>
      </c>
      <c r="ER88" s="118">
        <f t="shared" si="11"/>
        <v>57</v>
      </c>
      <c r="ES88" s="98">
        <f t="shared" si="12"/>
        <v>0.49120992761116855</v>
      </c>
      <c r="ET88" s="118">
        <f t="shared" si="13"/>
        <v>149</v>
      </c>
      <c r="EU88" s="98">
        <f t="shared" si="14"/>
        <v>1.2552653748946925</v>
      </c>
    </row>
    <row r="89" spans="1:151" ht="15" outlineLevel="2">
      <c r="A89" s="421">
        <v>321</v>
      </c>
      <c r="B89" s="55" t="s">
        <v>374</v>
      </c>
      <c r="C89" s="392" t="s">
        <v>383</v>
      </c>
      <c r="D89" s="433">
        <v>2395</v>
      </c>
      <c r="E89" s="434">
        <v>2418</v>
      </c>
      <c r="F89" s="434">
        <v>2456</v>
      </c>
      <c r="G89" s="434">
        <v>2419</v>
      </c>
      <c r="H89" s="434">
        <v>2361</v>
      </c>
      <c r="I89" s="434">
        <v>2376</v>
      </c>
      <c r="J89" s="434">
        <v>2364</v>
      </c>
      <c r="K89" s="434">
        <v>2370</v>
      </c>
      <c r="L89" s="434">
        <v>2344</v>
      </c>
      <c r="M89" s="434">
        <v>2342</v>
      </c>
      <c r="N89" s="434">
        <v>2329</v>
      </c>
      <c r="O89" s="435">
        <v>2315</v>
      </c>
      <c r="P89" s="433">
        <v>2265</v>
      </c>
      <c r="Q89" s="434">
        <v>2285</v>
      </c>
      <c r="R89" s="436">
        <v>2282</v>
      </c>
      <c r="S89" s="434">
        <v>2320</v>
      </c>
      <c r="T89" s="434">
        <v>2345</v>
      </c>
      <c r="U89" s="434">
        <v>2327</v>
      </c>
      <c r="V89" s="434">
        <v>2296</v>
      </c>
      <c r="W89" s="434">
        <v>2293</v>
      </c>
      <c r="X89" s="434">
        <v>2304</v>
      </c>
      <c r="Y89" s="434">
        <v>2359</v>
      </c>
      <c r="Z89" s="434">
        <v>2386</v>
      </c>
      <c r="AA89" s="435">
        <v>2329</v>
      </c>
      <c r="AB89" s="433">
        <v>2346</v>
      </c>
      <c r="AC89" s="434">
        <v>2446</v>
      </c>
      <c r="AD89" s="434">
        <v>2450</v>
      </c>
      <c r="AE89" s="434">
        <v>2449</v>
      </c>
      <c r="AF89" s="434">
        <v>2435</v>
      </c>
      <c r="AG89" s="434">
        <v>2389</v>
      </c>
      <c r="AH89" s="434">
        <v>2371</v>
      </c>
      <c r="AI89" s="434">
        <v>2335</v>
      </c>
      <c r="AJ89" s="434">
        <v>2361</v>
      </c>
      <c r="AK89" s="434">
        <v>2393</v>
      </c>
      <c r="AL89" s="434">
        <v>2405</v>
      </c>
      <c r="AM89" s="435">
        <v>2438</v>
      </c>
      <c r="AN89" s="433">
        <v>2446</v>
      </c>
      <c r="AO89" s="434">
        <v>2448</v>
      </c>
      <c r="AP89" s="434">
        <v>2452</v>
      </c>
      <c r="AQ89" s="434">
        <v>2472</v>
      </c>
      <c r="AR89" s="434">
        <v>2620</v>
      </c>
      <c r="AS89" s="434">
        <v>2611</v>
      </c>
      <c r="AT89" s="434">
        <v>2642</v>
      </c>
      <c r="AU89" s="434">
        <v>2632</v>
      </c>
      <c r="AV89" s="434">
        <v>2641</v>
      </c>
      <c r="AW89" s="434">
        <v>2646</v>
      </c>
      <c r="AX89" s="434">
        <v>2646</v>
      </c>
      <c r="AY89" s="435">
        <v>2663</v>
      </c>
      <c r="AZ89" s="433">
        <v>2686</v>
      </c>
      <c r="BA89" s="434">
        <v>2713</v>
      </c>
      <c r="BB89" s="434">
        <v>2681</v>
      </c>
      <c r="BC89" s="434">
        <v>2676</v>
      </c>
      <c r="BD89" s="434">
        <v>2691</v>
      </c>
      <c r="BE89" s="434">
        <v>2687</v>
      </c>
      <c r="BF89" s="434">
        <v>2660</v>
      </c>
      <c r="BG89" s="434">
        <v>2638</v>
      </c>
      <c r="BH89" s="434">
        <v>2687</v>
      </c>
      <c r="BI89" s="434">
        <v>2647</v>
      </c>
      <c r="BJ89" s="434">
        <v>2668</v>
      </c>
      <c r="BK89" s="435">
        <v>2703</v>
      </c>
      <c r="BL89" s="433">
        <v>2733</v>
      </c>
      <c r="BM89" s="438">
        <v>2780</v>
      </c>
      <c r="BN89" s="438">
        <v>2794</v>
      </c>
      <c r="BO89" s="438">
        <v>2827</v>
      </c>
      <c r="BP89" s="438">
        <v>2855</v>
      </c>
      <c r="BQ89" s="438">
        <v>2827</v>
      </c>
      <c r="BR89" s="438">
        <v>2730</v>
      </c>
      <c r="BS89" s="438">
        <v>2684</v>
      </c>
      <c r="BT89" s="438">
        <v>2700</v>
      </c>
      <c r="BU89" s="438">
        <v>2710</v>
      </c>
      <c r="BV89" s="438">
        <v>2717</v>
      </c>
      <c r="BW89" s="435">
        <v>2758</v>
      </c>
      <c r="BX89" s="433">
        <v>2793</v>
      </c>
      <c r="BY89" s="438">
        <v>2810</v>
      </c>
      <c r="BZ89" s="438">
        <v>2813</v>
      </c>
      <c r="CA89" s="438">
        <v>2799</v>
      </c>
      <c r="CB89" s="438">
        <v>2767</v>
      </c>
      <c r="CC89" s="438">
        <v>2815</v>
      </c>
      <c r="CD89" s="438">
        <v>2817</v>
      </c>
      <c r="CE89" s="438">
        <v>2832</v>
      </c>
      <c r="CF89" s="438">
        <v>2825</v>
      </c>
      <c r="CG89" s="434">
        <v>2828</v>
      </c>
      <c r="CH89" s="434">
        <v>2834</v>
      </c>
      <c r="CI89" s="435">
        <v>2818</v>
      </c>
      <c r="CJ89" s="433">
        <v>2815</v>
      </c>
      <c r="CK89" s="434">
        <v>2820</v>
      </c>
      <c r="CL89" s="434">
        <v>2805</v>
      </c>
      <c r="CM89" s="434">
        <v>2787</v>
      </c>
      <c r="CN89" s="434">
        <v>2792</v>
      </c>
      <c r="CO89" s="434">
        <v>2833</v>
      </c>
      <c r="CP89" s="434">
        <v>2839</v>
      </c>
      <c r="CQ89" s="434">
        <v>2825</v>
      </c>
      <c r="CR89" s="434">
        <v>2809</v>
      </c>
      <c r="CS89" s="434">
        <v>2828</v>
      </c>
      <c r="CT89" s="434">
        <v>2854</v>
      </c>
      <c r="CU89" s="435">
        <v>2869</v>
      </c>
      <c r="CV89" s="433">
        <v>2854</v>
      </c>
      <c r="CW89" s="434">
        <v>2844</v>
      </c>
      <c r="CX89" s="434">
        <v>2833</v>
      </c>
      <c r="CY89" s="434">
        <v>2836</v>
      </c>
      <c r="CZ89" s="434">
        <v>2851</v>
      </c>
      <c r="DA89" s="434">
        <v>2831</v>
      </c>
      <c r="DB89" s="434">
        <v>2838</v>
      </c>
      <c r="DC89" s="434">
        <v>2852</v>
      </c>
      <c r="DD89" s="434">
        <v>2820</v>
      </c>
      <c r="DE89" s="434">
        <v>2810</v>
      </c>
      <c r="DF89" s="434">
        <v>2795</v>
      </c>
      <c r="DG89" s="435">
        <v>2758</v>
      </c>
      <c r="DH89" s="433">
        <v>2746</v>
      </c>
      <c r="DI89" s="434">
        <v>2732</v>
      </c>
      <c r="DJ89" s="434">
        <v>2737</v>
      </c>
      <c r="DK89" s="434">
        <v>2755</v>
      </c>
      <c r="DL89" s="434">
        <v>2740</v>
      </c>
      <c r="DM89" s="434">
        <v>2722</v>
      </c>
      <c r="DN89" s="434">
        <v>2705</v>
      </c>
      <c r="DO89" s="434">
        <v>2713</v>
      </c>
      <c r="DP89" s="434">
        <v>2735</v>
      </c>
      <c r="DQ89" s="434">
        <v>2706</v>
      </c>
      <c r="DR89" s="434">
        <v>2696</v>
      </c>
      <c r="DS89" s="437">
        <v>2765</v>
      </c>
      <c r="DT89" s="433">
        <v>2777</v>
      </c>
      <c r="DU89" s="434">
        <v>2876</v>
      </c>
      <c r="DV89" s="434">
        <v>2927</v>
      </c>
      <c r="DW89" s="434">
        <v>2956</v>
      </c>
      <c r="DX89" s="434">
        <v>3030</v>
      </c>
      <c r="DY89" s="434">
        <v>3088</v>
      </c>
      <c r="DZ89" s="434">
        <v>3158</v>
      </c>
      <c r="EA89" s="434">
        <v>2980</v>
      </c>
      <c r="EB89" s="434">
        <v>3154</v>
      </c>
      <c r="EC89" s="434">
        <v>3166</v>
      </c>
      <c r="ED89" s="434">
        <v>3104</v>
      </c>
      <c r="EE89" s="437">
        <v>3104</v>
      </c>
      <c r="EF89" s="433">
        <v>3109</v>
      </c>
      <c r="EG89" s="434">
        <v>3110</v>
      </c>
      <c r="EH89" s="434">
        <v>3096</v>
      </c>
      <c r="EI89" s="434">
        <v>3112</v>
      </c>
      <c r="EJ89" s="434">
        <v>3097</v>
      </c>
      <c r="EK89" s="434">
        <v>3119</v>
      </c>
      <c r="EL89" s="434">
        <v>3126</v>
      </c>
      <c r="EM89" s="434">
        <v>3151</v>
      </c>
      <c r="EN89" s="434">
        <v>3156</v>
      </c>
      <c r="EO89" s="799">
        <v>3148</v>
      </c>
      <c r="EP89" s="799">
        <v>3154</v>
      </c>
      <c r="EQ89" s="799">
        <f>'1. Población_Afiliada_Regimen'!D89</f>
        <v>3184</v>
      </c>
      <c r="ER89" s="118">
        <f t="shared" si="11"/>
        <v>30</v>
      </c>
      <c r="ES89" s="98">
        <f t="shared" si="12"/>
        <v>0.95969289827255266</v>
      </c>
      <c r="ET89" s="118">
        <f t="shared" si="13"/>
        <v>80</v>
      </c>
      <c r="EU89" s="98">
        <f t="shared" si="14"/>
        <v>2.5773195876288657</v>
      </c>
    </row>
    <row r="90" spans="1:151" ht="15" outlineLevel="2">
      <c r="A90" s="421">
        <v>376</v>
      </c>
      <c r="B90" s="55" t="s">
        <v>374</v>
      </c>
      <c r="C90" s="392" t="s">
        <v>384</v>
      </c>
      <c r="D90" s="433">
        <v>11001</v>
      </c>
      <c r="E90" s="434">
        <v>11055</v>
      </c>
      <c r="F90" s="434">
        <v>10986</v>
      </c>
      <c r="G90" s="434">
        <v>10944</v>
      </c>
      <c r="H90" s="434">
        <v>10651</v>
      </c>
      <c r="I90" s="434">
        <v>10831</v>
      </c>
      <c r="J90" s="434">
        <v>10526</v>
      </c>
      <c r="K90" s="434">
        <v>10760</v>
      </c>
      <c r="L90" s="434">
        <v>10716</v>
      </c>
      <c r="M90" s="434">
        <v>10659</v>
      </c>
      <c r="N90" s="434">
        <v>10619</v>
      </c>
      <c r="O90" s="435">
        <v>10609</v>
      </c>
      <c r="P90" s="433">
        <v>10679</v>
      </c>
      <c r="Q90" s="434">
        <v>10445</v>
      </c>
      <c r="R90" s="436">
        <v>10491</v>
      </c>
      <c r="S90" s="434">
        <v>11072</v>
      </c>
      <c r="T90" s="434">
        <v>11150</v>
      </c>
      <c r="U90" s="434">
        <v>11069</v>
      </c>
      <c r="V90" s="434">
        <v>11022</v>
      </c>
      <c r="W90" s="434">
        <v>10952</v>
      </c>
      <c r="X90" s="434">
        <v>10864</v>
      </c>
      <c r="Y90" s="434">
        <v>10874</v>
      </c>
      <c r="Z90" s="434">
        <v>10848</v>
      </c>
      <c r="AA90" s="435">
        <v>10579</v>
      </c>
      <c r="AB90" s="433">
        <v>10604</v>
      </c>
      <c r="AC90" s="434">
        <v>10473</v>
      </c>
      <c r="AD90" s="434">
        <v>10535</v>
      </c>
      <c r="AE90" s="434">
        <v>10607</v>
      </c>
      <c r="AF90" s="434">
        <v>10673</v>
      </c>
      <c r="AG90" s="434">
        <v>10456</v>
      </c>
      <c r="AH90" s="434">
        <v>10507</v>
      </c>
      <c r="AI90" s="434">
        <v>10673</v>
      </c>
      <c r="AJ90" s="434">
        <v>10626</v>
      </c>
      <c r="AK90" s="434">
        <v>10605</v>
      </c>
      <c r="AL90" s="434">
        <v>10633</v>
      </c>
      <c r="AM90" s="435">
        <v>10703</v>
      </c>
      <c r="AN90" s="433">
        <v>10647</v>
      </c>
      <c r="AO90" s="434">
        <v>11467</v>
      </c>
      <c r="AP90" s="434">
        <v>11315</v>
      </c>
      <c r="AQ90" s="434">
        <v>11272</v>
      </c>
      <c r="AR90" s="434">
        <v>11176</v>
      </c>
      <c r="AS90" s="434">
        <v>11136</v>
      </c>
      <c r="AT90" s="434">
        <v>11165</v>
      </c>
      <c r="AU90" s="434">
        <v>11138</v>
      </c>
      <c r="AV90" s="434">
        <v>11112</v>
      </c>
      <c r="AW90" s="434">
        <v>11070</v>
      </c>
      <c r="AX90" s="434">
        <v>11006</v>
      </c>
      <c r="AY90" s="435">
        <v>11060</v>
      </c>
      <c r="AZ90" s="433">
        <v>10864</v>
      </c>
      <c r="BA90" s="434">
        <v>10670</v>
      </c>
      <c r="BB90" s="434">
        <v>10567</v>
      </c>
      <c r="BC90" s="434">
        <v>10387</v>
      </c>
      <c r="BD90" s="434">
        <v>10388</v>
      </c>
      <c r="BE90" s="434">
        <v>10378</v>
      </c>
      <c r="BF90" s="434">
        <v>10341</v>
      </c>
      <c r="BG90" s="434">
        <v>10372</v>
      </c>
      <c r="BH90" s="434">
        <v>10427</v>
      </c>
      <c r="BI90" s="434">
        <v>10293</v>
      </c>
      <c r="BJ90" s="434">
        <v>10612</v>
      </c>
      <c r="BK90" s="435">
        <v>10815</v>
      </c>
      <c r="BL90" s="433">
        <v>10839</v>
      </c>
      <c r="BM90" s="438">
        <v>10883</v>
      </c>
      <c r="BN90" s="438">
        <v>11131</v>
      </c>
      <c r="BO90" s="438">
        <v>11111</v>
      </c>
      <c r="BP90" s="438">
        <v>11177</v>
      </c>
      <c r="BQ90" s="438">
        <v>11218</v>
      </c>
      <c r="BR90" s="438">
        <v>11250</v>
      </c>
      <c r="BS90" s="438">
        <v>11185</v>
      </c>
      <c r="BT90" s="438">
        <v>11096</v>
      </c>
      <c r="BU90" s="438">
        <v>11077</v>
      </c>
      <c r="BV90" s="438">
        <v>11116</v>
      </c>
      <c r="BW90" s="435">
        <v>11209</v>
      </c>
      <c r="BX90" s="433">
        <v>10896</v>
      </c>
      <c r="BY90" s="438">
        <v>10676</v>
      </c>
      <c r="BZ90" s="438">
        <v>10283</v>
      </c>
      <c r="CA90" s="438">
        <v>10104</v>
      </c>
      <c r="CB90" s="438">
        <v>10009</v>
      </c>
      <c r="CC90" s="438">
        <v>9915</v>
      </c>
      <c r="CD90" s="438">
        <v>9900</v>
      </c>
      <c r="CE90" s="438">
        <v>9859</v>
      </c>
      <c r="CF90" s="438">
        <v>9740</v>
      </c>
      <c r="CG90" s="434">
        <v>9649</v>
      </c>
      <c r="CH90" s="434">
        <v>9590</v>
      </c>
      <c r="CI90" s="435">
        <v>9602</v>
      </c>
      <c r="CJ90" s="433">
        <v>9521</v>
      </c>
      <c r="CK90" s="434">
        <v>9593</v>
      </c>
      <c r="CL90" s="434">
        <v>9673</v>
      </c>
      <c r="CM90" s="434">
        <v>9671</v>
      </c>
      <c r="CN90" s="434">
        <v>9748</v>
      </c>
      <c r="CO90" s="434">
        <v>9963</v>
      </c>
      <c r="CP90" s="434">
        <v>10127</v>
      </c>
      <c r="CQ90" s="434">
        <v>10240</v>
      </c>
      <c r="CR90" s="434">
        <v>10200</v>
      </c>
      <c r="CS90" s="434">
        <v>10317</v>
      </c>
      <c r="CT90" s="434">
        <v>10438</v>
      </c>
      <c r="CU90" s="435">
        <v>10540</v>
      </c>
      <c r="CV90" s="433">
        <v>10563</v>
      </c>
      <c r="CW90" s="434">
        <v>10474</v>
      </c>
      <c r="CX90" s="434">
        <v>10535</v>
      </c>
      <c r="CY90" s="434">
        <v>10583</v>
      </c>
      <c r="CZ90" s="434">
        <v>10621</v>
      </c>
      <c r="DA90" s="434">
        <v>10624</v>
      </c>
      <c r="DB90" s="434">
        <v>10781</v>
      </c>
      <c r="DC90" s="434">
        <v>10727</v>
      </c>
      <c r="DD90" s="434">
        <v>10748</v>
      </c>
      <c r="DE90" s="434">
        <v>10587</v>
      </c>
      <c r="DF90" s="434">
        <v>10715</v>
      </c>
      <c r="DG90" s="435">
        <v>10908</v>
      </c>
      <c r="DH90" s="433">
        <v>11064</v>
      </c>
      <c r="DI90" s="434">
        <v>11087</v>
      </c>
      <c r="DJ90" s="434">
        <v>11326</v>
      </c>
      <c r="DK90" s="434">
        <v>11263</v>
      </c>
      <c r="DL90" s="434">
        <v>11062</v>
      </c>
      <c r="DM90" s="434">
        <v>11059</v>
      </c>
      <c r="DN90" s="434">
        <v>11111</v>
      </c>
      <c r="DO90" s="434">
        <v>11150</v>
      </c>
      <c r="DP90" s="434">
        <v>11135</v>
      </c>
      <c r="DQ90" s="434">
        <v>10988</v>
      </c>
      <c r="DR90" s="434">
        <v>10886</v>
      </c>
      <c r="DS90" s="437">
        <v>10997</v>
      </c>
      <c r="DT90" s="433">
        <v>11081</v>
      </c>
      <c r="DU90" s="434">
        <v>11794</v>
      </c>
      <c r="DV90" s="434">
        <v>12202</v>
      </c>
      <c r="DW90" s="434">
        <v>12571</v>
      </c>
      <c r="DX90" s="434">
        <v>13040</v>
      </c>
      <c r="DY90" s="434">
        <v>13379</v>
      </c>
      <c r="DZ90" s="434">
        <v>13378</v>
      </c>
      <c r="EA90" s="434">
        <v>12747</v>
      </c>
      <c r="EB90" s="434">
        <v>12584</v>
      </c>
      <c r="EC90" s="434">
        <v>12364</v>
      </c>
      <c r="ED90" s="434">
        <v>12219</v>
      </c>
      <c r="EE90" s="437">
        <v>11917</v>
      </c>
      <c r="EF90" s="433">
        <v>11873</v>
      </c>
      <c r="EG90" s="434">
        <v>11670</v>
      </c>
      <c r="EH90" s="434">
        <v>11558</v>
      </c>
      <c r="EI90" s="434">
        <v>11455</v>
      </c>
      <c r="EJ90" s="434">
        <v>11312</v>
      </c>
      <c r="EK90" s="434">
        <v>11433</v>
      </c>
      <c r="EL90" s="434">
        <v>11411</v>
      </c>
      <c r="EM90" s="434">
        <v>11348</v>
      </c>
      <c r="EN90" s="434">
        <v>12482</v>
      </c>
      <c r="EO90" s="799">
        <v>12297</v>
      </c>
      <c r="EP90" s="799">
        <v>12382</v>
      </c>
      <c r="EQ90" s="799">
        <f>'1. Población_Afiliada_Regimen'!D90</f>
        <v>12594</v>
      </c>
      <c r="ER90" s="118">
        <f t="shared" si="11"/>
        <v>212</v>
      </c>
      <c r="ES90" s="98">
        <f t="shared" si="12"/>
        <v>1.8578564542984839</v>
      </c>
      <c r="ET90" s="118">
        <f t="shared" si="13"/>
        <v>677</v>
      </c>
      <c r="EU90" s="98">
        <f t="shared" si="14"/>
        <v>5.6809599731476039</v>
      </c>
    </row>
    <row r="91" spans="1:151" ht="15" outlineLevel="2">
      <c r="A91" s="421">
        <v>400</v>
      </c>
      <c r="B91" s="55" t="s">
        <v>374</v>
      </c>
      <c r="C91" s="392" t="s">
        <v>385</v>
      </c>
      <c r="D91" s="433">
        <v>6710</v>
      </c>
      <c r="E91" s="434">
        <v>6890</v>
      </c>
      <c r="F91" s="434">
        <v>6850</v>
      </c>
      <c r="G91" s="434">
        <v>6798</v>
      </c>
      <c r="H91" s="434">
        <v>6699</v>
      </c>
      <c r="I91" s="434">
        <v>6717</v>
      </c>
      <c r="J91" s="434">
        <v>6688</v>
      </c>
      <c r="K91" s="434">
        <v>6694</v>
      </c>
      <c r="L91" s="434">
        <v>6818</v>
      </c>
      <c r="M91" s="434">
        <v>6885</v>
      </c>
      <c r="N91" s="434">
        <v>6845</v>
      </c>
      <c r="O91" s="435">
        <v>7002</v>
      </c>
      <c r="P91" s="433">
        <v>7111</v>
      </c>
      <c r="Q91" s="434">
        <v>7206</v>
      </c>
      <c r="R91" s="436">
        <v>7232</v>
      </c>
      <c r="S91" s="434">
        <v>6892</v>
      </c>
      <c r="T91" s="434">
        <v>7418</v>
      </c>
      <c r="U91" s="434">
        <v>7556</v>
      </c>
      <c r="V91" s="434">
        <v>7679</v>
      </c>
      <c r="W91" s="434">
        <v>7712</v>
      </c>
      <c r="X91" s="434">
        <v>7806</v>
      </c>
      <c r="Y91" s="434">
        <v>7975</v>
      </c>
      <c r="Z91" s="434">
        <v>8181</v>
      </c>
      <c r="AA91" s="435">
        <v>8197</v>
      </c>
      <c r="AB91" s="433">
        <v>8077</v>
      </c>
      <c r="AC91" s="434">
        <v>8250</v>
      </c>
      <c r="AD91" s="434">
        <v>8317</v>
      </c>
      <c r="AE91" s="434">
        <v>8335</v>
      </c>
      <c r="AF91" s="434">
        <v>8386</v>
      </c>
      <c r="AG91" s="434">
        <v>8397</v>
      </c>
      <c r="AH91" s="434">
        <v>8455</v>
      </c>
      <c r="AI91" s="434">
        <v>8552</v>
      </c>
      <c r="AJ91" s="434">
        <v>8511</v>
      </c>
      <c r="AK91" s="434">
        <v>8617</v>
      </c>
      <c r="AL91" s="434">
        <v>8652</v>
      </c>
      <c r="AM91" s="435">
        <v>8696</v>
      </c>
      <c r="AN91" s="433">
        <v>8660</v>
      </c>
      <c r="AO91" s="434">
        <v>8664</v>
      </c>
      <c r="AP91" s="434">
        <v>8683</v>
      </c>
      <c r="AQ91" s="434">
        <v>8658</v>
      </c>
      <c r="AR91" s="434">
        <v>8706</v>
      </c>
      <c r="AS91" s="434">
        <v>8766</v>
      </c>
      <c r="AT91" s="434">
        <v>8762</v>
      </c>
      <c r="AU91" s="434">
        <v>8859</v>
      </c>
      <c r="AV91" s="434">
        <v>8855</v>
      </c>
      <c r="AW91" s="434">
        <v>8868</v>
      </c>
      <c r="AX91" s="434">
        <v>8868</v>
      </c>
      <c r="AY91" s="435">
        <v>8892</v>
      </c>
      <c r="AZ91" s="433">
        <v>8849</v>
      </c>
      <c r="BA91" s="434">
        <v>8876</v>
      </c>
      <c r="BB91" s="434">
        <v>8853</v>
      </c>
      <c r="BC91" s="434">
        <v>8908</v>
      </c>
      <c r="BD91" s="434">
        <v>8898</v>
      </c>
      <c r="BE91" s="434">
        <v>8932</v>
      </c>
      <c r="BF91" s="434">
        <v>8909</v>
      </c>
      <c r="BG91" s="434">
        <v>8849</v>
      </c>
      <c r="BH91" s="434">
        <v>8879</v>
      </c>
      <c r="BI91" s="434">
        <v>8832</v>
      </c>
      <c r="BJ91" s="434">
        <v>8864</v>
      </c>
      <c r="BK91" s="435">
        <v>8933</v>
      </c>
      <c r="BL91" s="433">
        <v>9002</v>
      </c>
      <c r="BM91" s="438">
        <v>9101</v>
      </c>
      <c r="BN91" s="438">
        <v>9161</v>
      </c>
      <c r="BO91" s="438">
        <v>9142</v>
      </c>
      <c r="BP91" s="438">
        <v>9150</v>
      </c>
      <c r="BQ91" s="438">
        <v>9193</v>
      </c>
      <c r="BR91" s="438">
        <v>9073</v>
      </c>
      <c r="BS91" s="438">
        <v>9040</v>
      </c>
      <c r="BT91" s="438">
        <v>8991</v>
      </c>
      <c r="BU91" s="438">
        <v>9071</v>
      </c>
      <c r="BV91" s="438">
        <v>9062</v>
      </c>
      <c r="BW91" s="435">
        <v>9090</v>
      </c>
      <c r="BX91" s="433">
        <v>9087</v>
      </c>
      <c r="BY91" s="438">
        <v>9028</v>
      </c>
      <c r="BZ91" s="438">
        <v>8847</v>
      </c>
      <c r="CA91" s="438">
        <v>8787</v>
      </c>
      <c r="CB91" s="438">
        <v>8724</v>
      </c>
      <c r="CC91" s="438">
        <v>8696</v>
      </c>
      <c r="CD91" s="438">
        <v>8678</v>
      </c>
      <c r="CE91" s="438">
        <v>8687</v>
      </c>
      <c r="CF91" s="438">
        <v>8613</v>
      </c>
      <c r="CG91" s="434">
        <v>8567</v>
      </c>
      <c r="CH91" s="434">
        <v>8581</v>
      </c>
      <c r="CI91" s="435">
        <v>8585</v>
      </c>
      <c r="CJ91" s="433">
        <v>8563</v>
      </c>
      <c r="CK91" s="434">
        <v>8641</v>
      </c>
      <c r="CL91" s="434">
        <v>8689</v>
      </c>
      <c r="CM91" s="434">
        <v>8669</v>
      </c>
      <c r="CN91" s="434">
        <v>8743</v>
      </c>
      <c r="CO91" s="434">
        <v>8821</v>
      </c>
      <c r="CP91" s="434">
        <v>8877</v>
      </c>
      <c r="CQ91" s="434">
        <v>8928</v>
      </c>
      <c r="CR91" s="434">
        <v>8906</v>
      </c>
      <c r="CS91" s="434">
        <v>8948</v>
      </c>
      <c r="CT91" s="434">
        <v>9043</v>
      </c>
      <c r="CU91" s="435">
        <v>9051</v>
      </c>
      <c r="CV91" s="433">
        <v>8994</v>
      </c>
      <c r="CW91" s="434">
        <v>8967</v>
      </c>
      <c r="CX91" s="434">
        <v>8941</v>
      </c>
      <c r="CY91" s="434">
        <v>9030</v>
      </c>
      <c r="CZ91" s="434">
        <v>9040</v>
      </c>
      <c r="DA91" s="434">
        <v>9027</v>
      </c>
      <c r="DB91" s="434">
        <v>9093</v>
      </c>
      <c r="DC91" s="434">
        <v>9128</v>
      </c>
      <c r="DD91" s="434">
        <v>9109</v>
      </c>
      <c r="DE91" s="434">
        <v>9079</v>
      </c>
      <c r="DF91" s="434">
        <v>9020</v>
      </c>
      <c r="DG91" s="435">
        <v>9087</v>
      </c>
      <c r="DH91" s="433">
        <v>9124</v>
      </c>
      <c r="DI91" s="434">
        <v>9126</v>
      </c>
      <c r="DJ91" s="434">
        <v>9177</v>
      </c>
      <c r="DK91" s="434">
        <v>9159</v>
      </c>
      <c r="DL91" s="434">
        <v>9057</v>
      </c>
      <c r="DM91" s="434">
        <v>9005</v>
      </c>
      <c r="DN91" s="434">
        <v>8961</v>
      </c>
      <c r="DO91" s="434">
        <v>9006</v>
      </c>
      <c r="DP91" s="434">
        <v>9038</v>
      </c>
      <c r="DQ91" s="434">
        <v>8911</v>
      </c>
      <c r="DR91" s="434">
        <v>8841</v>
      </c>
      <c r="DS91" s="437">
        <v>8941</v>
      </c>
      <c r="DT91" s="433">
        <v>9000</v>
      </c>
      <c r="DU91" s="434">
        <v>9027</v>
      </c>
      <c r="DV91" s="434">
        <v>9113</v>
      </c>
      <c r="DW91" s="434">
        <v>9226</v>
      </c>
      <c r="DX91" s="434">
        <v>9427</v>
      </c>
      <c r="DY91" s="434">
        <v>9474</v>
      </c>
      <c r="DZ91" s="434">
        <v>9571</v>
      </c>
      <c r="EA91" s="434">
        <v>9393</v>
      </c>
      <c r="EB91" s="434">
        <v>9400</v>
      </c>
      <c r="EC91" s="434">
        <v>9391</v>
      </c>
      <c r="ED91" s="434">
        <v>9286</v>
      </c>
      <c r="EE91" s="437">
        <v>9186</v>
      </c>
      <c r="EF91" s="433">
        <v>9196</v>
      </c>
      <c r="EG91" s="434">
        <v>9092</v>
      </c>
      <c r="EH91" s="434">
        <v>9029</v>
      </c>
      <c r="EI91" s="434">
        <v>8944</v>
      </c>
      <c r="EJ91" s="434">
        <v>8983</v>
      </c>
      <c r="EK91" s="434">
        <v>8997</v>
      </c>
      <c r="EL91" s="434">
        <v>8998</v>
      </c>
      <c r="EM91" s="434">
        <v>8955</v>
      </c>
      <c r="EN91" s="434">
        <v>9067</v>
      </c>
      <c r="EO91" s="799">
        <v>8962</v>
      </c>
      <c r="EP91" s="799">
        <v>8913</v>
      </c>
      <c r="EQ91" s="799">
        <f>'1. Población_Afiliada_Regimen'!D91</f>
        <v>8964</v>
      </c>
      <c r="ER91" s="118">
        <f t="shared" si="11"/>
        <v>51</v>
      </c>
      <c r="ES91" s="98">
        <f t="shared" si="12"/>
        <v>0.56679262058235169</v>
      </c>
      <c r="ET91" s="118">
        <f t="shared" si="13"/>
        <v>-222</v>
      </c>
      <c r="EU91" s="98">
        <f t="shared" si="14"/>
        <v>-2.4167210973220117</v>
      </c>
    </row>
    <row r="92" spans="1:151" ht="15" outlineLevel="2">
      <c r="A92" s="421">
        <v>440</v>
      </c>
      <c r="B92" s="55" t="s">
        <v>374</v>
      </c>
      <c r="C92" s="392" t="s">
        <v>386</v>
      </c>
      <c r="D92" s="433">
        <v>16541</v>
      </c>
      <c r="E92" s="434">
        <v>16691</v>
      </c>
      <c r="F92" s="434">
        <v>16714</v>
      </c>
      <c r="G92" s="434">
        <v>16515</v>
      </c>
      <c r="H92" s="434">
        <v>16458</v>
      </c>
      <c r="I92" s="434">
        <v>16564</v>
      </c>
      <c r="J92" s="434">
        <v>16383</v>
      </c>
      <c r="K92" s="434">
        <v>16564</v>
      </c>
      <c r="L92" s="434">
        <v>16146</v>
      </c>
      <c r="M92" s="434">
        <v>16100</v>
      </c>
      <c r="N92" s="434">
        <v>16166</v>
      </c>
      <c r="O92" s="435">
        <v>16451</v>
      </c>
      <c r="P92" s="433">
        <v>16373</v>
      </c>
      <c r="Q92" s="434">
        <v>16271</v>
      </c>
      <c r="R92" s="436">
        <v>16296</v>
      </c>
      <c r="S92" s="434">
        <v>11899</v>
      </c>
      <c r="T92" s="434">
        <v>16210</v>
      </c>
      <c r="U92" s="434">
        <v>16106</v>
      </c>
      <c r="V92" s="434">
        <v>15924</v>
      </c>
      <c r="W92" s="434">
        <v>15638</v>
      </c>
      <c r="X92" s="434">
        <v>15610</v>
      </c>
      <c r="Y92" s="434">
        <v>15608</v>
      </c>
      <c r="Z92" s="434">
        <v>15672</v>
      </c>
      <c r="AA92" s="435">
        <v>15652</v>
      </c>
      <c r="AB92" s="433">
        <v>16113</v>
      </c>
      <c r="AC92" s="434">
        <v>16235</v>
      </c>
      <c r="AD92" s="434">
        <v>16509</v>
      </c>
      <c r="AE92" s="434">
        <v>16496</v>
      </c>
      <c r="AF92" s="434">
        <v>16450</v>
      </c>
      <c r="AG92" s="434">
        <v>16512</v>
      </c>
      <c r="AH92" s="434">
        <v>16434</v>
      </c>
      <c r="AI92" s="434">
        <v>16595</v>
      </c>
      <c r="AJ92" s="434">
        <v>16619</v>
      </c>
      <c r="AK92" s="434">
        <v>17095</v>
      </c>
      <c r="AL92" s="434">
        <v>16922</v>
      </c>
      <c r="AM92" s="435">
        <v>16841</v>
      </c>
      <c r="AN92" s="433">
        <v>16889</v>
      </c>
      <c r="AO92" s="434">
        <v>17051</v>
      </c>
      <c r="AP92" s="434">
        <v>17005</v>
      </c>
      <c r="AQ92" s="434">
        <v>16984</v>
      </c>
      <c r="AR92" s="434">
        <v>16915</v>
      </c>
      <c r="AS92" s="434">
        <v>16982</v>
      </c>
      <c r="AT92" s="434">
        <v>16874</v>
      </c>
      <c r="AU92" s="434">
        <v>17035</v>
      </c>
      <c r="AV92" s="434">
        <v>16904</v>
      </c>
      <c r="AW92" s="434">
        <v>16855</v>
      </c>
      <c r="AX92" s="434">
        <v>16777</v>
      </c>
      <c r="AY92" s="435">
        <v>16787</v>
      </c>
      <c r="AZ92" s="433">
        <v>16728</v>
      </c>
      <c r="BA92" s="434">
        <v>16813</v>
      </c>
      <c r="BB92" s="434">
        <v>16669</v>
      </c>
      <c r="BC92" s="434">
        <v>15933</v>
      </c>
      <c r="BD92" s="434">
        <v>15957</v>
      </c>
      <c r="BE92" s="434">
        <v>16107</v>
      </c>
      <c r="BF92" s="434">
        <v>16155</v>
      </c>
      <c r="BG92" s="434">
        <v>16108</v>
      </c>
      <c r="BH92" s="434">
        <v>16133</v>
      </c>
      <c r="BI92" s="434">
        <v>16115</v>
      </c>
      <c r="BJ92" s="434">
        <v>16212</v>
      </c>
      <c r="BK92" s="435">
        <v>16247</v>
      </c>
      <c r="BL92" s="433">
        <v>16311</v>
      </c>
      <c r="BM92" s="438">
        <v>16363</v>
      </c>
      <c r="BN92" s="438">
        <v>16344</v>
      </c>
      <c r="BO92" s="438">
        <v>16241</v>
      </c>
      <c r="BP92" s="438">
        <v>16161</v>
      </c>
      <c r="BQ92" s="438">
        <v>16133</v>
      </c>
      <c r="BR92" s="438">
        <v>16247</v>
      </c>
      <c r="BS92" s="438">
        <v>16123</v>
      </c>
      <c r="BT92" s="438">
        <v>16081</v>
      </c>
      <c r="BU92" s="438">
        <v>15971</v>
      </c>
      <c r="BV92" s="438">
        <v>15911</v>
      </c>
      <c r="BW92" s="435">
        <v>16027</v>
      </c>
      <c r="BX92" s="433">
        <v>16282</v>
      </c>
      <c r="BY92" s="438">
        <v>16142</v>
      </c>
      <c r="BZ92" s="438">
        <v>15893</v>
      </c>
      <c r="CA92" s="438">
        <v>15532</v>
      </c>
      <c r="CB92" s="438">
        <v>15352</v>
      </c>
      <c r="CC92" s="438">
        <v>15281</v>
      </c>
      <c r="CD92" s="438">
        <v>15162</v>
      </c>
      <c r="CE92" s="438">
        <v>15131</v>
      </c>
      <c r="CF92" s="438">
        <v>14992</v>
      </c>
      <c r="CG92" s="434">
        <v>14849</v>
      </c>
      <c r="CH92" s="434">
        <v>14842</v>
      </c>
      <c r="CI92" s="435">
        <v>14806</v>
      </c>
      <c r="CJ92" s="433">
        <v>14757</v>
      </c>
      <c r="CK92" s="434">
        <v>14804</v>
      </c>
      <c r="CL92" s="434">
        <v>14914</v>
      </c>
      <c r="CM92" s="434">
        <v>14886</v>
      </c>
      <c r="CN92" s="434">
        <v>14887</v>
      </c>
      <c r="CO92" s="434">
        <v>15013</v>
      </c>
      <c r="CP92" s="434">
        <v>15049</v>
      </c>
      <c r="CQ92" s="434">
        <v>15032</v>
      </c>
      <c r="CR92" s="434">
        <v>15959</v>
      </c>
      <c r="CS92" s="434">
        <v>15961</v>
      </c>
      <c r="CT92" s="434">
        <v>15978</v>
      </c>
      <c r="CU92" s="435">
        <v>16117</v>
      </c>
      <c r="CV92" s="433">
        <v>16064</v>
      </c>
      <c r="CW92" s="434">
        <v>16048</v>
      </c>
      <c r="CX92" s="434">
        <v>16005</v>
      </c>
      <c r="CY92" s="434">
        <v>16038</v>
      </c>
      <c r="CZ92" s="434">
        <v>16052</v>
      </c>
      <c r="DA92" s="434">
        <v>16059</v>
      </c>
      <c r="DB92" s="434">
        <v>16000</v>
      </c>
      <c r="DC92" s="434">
        <v>16042</v>
      </c>
      <c r="DD92" s="434">
        <v>16012</v>
      </c>
      <c r="DE92" s="434">
        <v>16131</v>
      </c>
      <c r="DF92" s="434">
        <v>16186</v>
      </c>
      <c r="DG92" s="435">
        <v>16276</v>
      </c>
      <c r="DH92" s="433">
        <v>16295</v>
      </c>
      <c r="DI92" s="434">
        <v>16274</v>
      </c>
      <c r="DJ92" s="434">
        <v>16274</v>
      </c>
      <c r="DK92" s="434">
        <v>16256</v>
      </c>
      <c r="DL92" s="434">
        <v>16200</v>
      </c>
      <c r="DM92" s="434">
        <v>16151</v>
      </c>
      <c r="DN92" s="434">
        <v>16096</v>
      </c>
      <c r="DO92" s="434">
        <v>16072</v>
      </c>
      <c r="DP92" s="434">
        <v>16153</v>
      </c>
      <c r="DQ92" s="434">
        <v>16111</v>
      </c>
      <c r="DR92" s="434">
        <v>16056</v>
      </c>
      <c r="DS92" s="437">
        <v>16307</v>
      </c>
      <c r="DT92" s="433">
        <v>16440</v>
      </c>
      <c r="DU92" s="434">
        <v>17089</v>
      </c>
      <c r="DV92" s="434">
        <v>17465</v>
      </c>
      <c r="DW92" s="434">
        <v>17723</v>
      </c>
      <c r="DX92" s="434">
        <v>18400</v>
      </c>
      <c r="DY92" s="434">
        <v>18567</v>
      </c>
      <c r="DZ92" s="434">
        <v>18539</v>
      </c>
      <c r="EA92" s="434">
        <v>17973</v>
      </c>
      <c r="EB92" s="434">
        <v>18045</v>
      </c>
      <c r="EC92" s="434">
        <v>17936</v>
      </c>
      <c r="ED92" s="434">
        <v>17777</v>
      </c>
      <c r="EE92" s="437">
        <v>17565</v>
      </c>
      <c r="EF92" s="433">
        <v>17583</v>
      </c>
      <c r="EG92" s="434">
        <v>17484</v>
      </c>
      <c r="EH92" s="434">
        <v>17350</v>
      </c>
      <c r="EI92" s="434">
        <v>17430</v>
      </c>
      <c r="EJ92" s="434">
        <v>17458</v>
      </c>
      <c r="EK92" s="434">
        <v>17532</v>
      </c>
      <c r="EL92" s="434">
        <v>17593</v>
      </c>
      <c r="EM92" s="434">
        <v>17552</v>
      </c>
      <c r="EN92" s="434">
        <v>18332</v>
      </c>
      <c r="EO92" s="799">
        <v>18254</v>
      </c>
      <c r="EP92" s="799">
        <v>18428</v>
      </c>
      <c r="EQ92" s="799">
        <f>'1. Población_Afiliada_Regimen'!D92</f>
        <v>18605</v>
      </c>
      <c r="ER92" s="118">
        <f t="shared" si="11"/>
        <v>177</v>
      </c>
      <c r="ES92" s="98">
        <f t="shared" si="12"/>
        <v>1.0060819644176662</v>
      </c>
      <c r="ET92" s="118">
        <f t="shared" si="13"/>
        <v>1040</v>
      </c>
      <c r="EU92" s="98">
        <f t="shared" si="14"/>
        <v>5.9208653572445202</v>
      </c>
    </row>
    <row r="93" spans="1:151" ht="15" outlineLevel="2">
      <c r="A93" s="421">
        <v>483</v>
      </c>
      <c r="B93" s="55" t="s">
        <v>374</v>
      </c>
      <c r="C93" s="392" t="s">
        <v>387</v>
      </c>
      <c r="D93" s="433">
        <v>9285</v>
      </c>
      <c r="E93" s="434">
        <v>9331</v>
      </c>
      <c r="F93" s="434">
        <v>9320</v>
      </c>
      <c r="G93" s="434">
        <v>9251</v>
      </c>
      <c r="H93" s="434">
        <v>9241</v>
      </c>
      <c r="I93" s="434">
        <v>9353</v>
      </c>
      <c r="J93" s="434">
        <v>9335</v>
      </c>
      <c r="K93" s="434">
        <v>9279</v>
      </c>
      <c r="L93" s="434">
        <v>9327</v>
      </c>
      <c r="M93" s="434">
        <v>9520</v>
      </c>
      <c r="N93" s="434">
        <v>9598</v>
      </c>
      <c r="O93" s="435">
        <v>9642</v>
      </c>
      <c r="P93" s="433">
        <v>9576</v>
      </c>
      <c r="Q93" s="434">
        <v>9624</v>
      </c>
      <c r="R93" s="436">
        <v>9611</v>
      </c>
      <c r="S93" s="434">
        <v>8286</v>
      </c>
      <c r="T93" s="434">
        <v>9702</v>
      </c>
      <c r="U93" s="434">
        <v>9766</v>
      </c>
      <c r="V93" s="434">
        <v>9782</v>
      </c>
      <c r="W93" s="434">
        <v>9799</v>
      </c>
      <c r="X93" s="434">
        <v>9915</v>
      </c>
      <c r="Y93" s="434">
        <v>9911</v>
      </c>
      <c r="Z93" s="434">
        <v>9931</v>
      </c>
      <c r="AA93" s="435">
        <v>9839</v>
      </c>
      <c r="AB93" s="433">
        <v>9846</v>
      </c>
      <c r="AC93" s="434">
        <v>9821</v>
      </c>
      <c r="AD93" s="434">
        <v>9791</v>
      </c>
      <c r="AE93" s="434">
        <v>9849</v>
      </c>
      <c r="AF93" s="434">
        <v>9853</v>
      </c>
      <c r="AG93" s="434">
        <v>9965</v>
      </c>
      <c r="AH93" s="434">
        <v>10009</v>
      </c>
      <c r="AI93" s="434">
        <v>9995</v>
      </c>
      <c r="AJ93" s="434">
        <v>9972</v>
      </c>
      <c r="AK93" s="434">
        <v>10019</v>
      </c>
      <c r="AL93" s="434">
        <v>10019</v>
      </c>
      <c r="AM93" s="435">
        <v>10070</v>
      </c>
      <c r="AN93" s="433">
        <v>10082</v>
      </c>
      <c r="AO93" s="434">
        <v>10022</v>
      </c>
      <c r="AP93" s="434">
        <v>10010</v>
      </c>
      <c r="AQ93" s="434">
        <v>10052</v>
      </c>
      <c r="AR93" s="434">
        <v>10066</v>
      </c>
      <c r="AS93" s="434">
        <v>10009</v>
      </c>
      <c r="AT93" s="434">
        <v>10006</v>
      </c>
      <c r="AU93" s="434">
        <v>9976</v>
      </c>
      <c r="AV93" s="434">
        <v>9853</v>
      </c>
      <c r="AW93" s="434">
        <v>9836</v>
      </c>
      <c r="AX93" s="434">
        <v>9807</v>
      </c>
      <c r="AY93" s="435">
        <v>9736</v>
      </c>
      <c r="AZ93" s="433">
        <v>9682</v>
      </c>
      <c r="BA93" s="434">
        <v>9629</v>
      </c>
      <c r="BB93" s="434">
        <v>9571</v>
      </c>
      <c r="BC93" s="434">
        <v>9214</v>
      </c>
      <c r="BD93" s="434">
        <v>9183</v>
      </c>
      <c r="BE93" s="434">
        <v>9188</v>
      </c>
      <c r="BF93" s="434">
        <v>9162</v>
      </c>
      <c r="BG93" s="434">
        <v>9093</v>
      </c>
      <c r="BH93" s="434">
        <v>9079</v>
      </c>
      <c r="BI93" s="434">
        <v>9009</v>
      </c>
      <c r="BJ93" s="434">
        <v>8971</v>
      </c>
      <c r="BK93" s="435">
        <v>9014</v>
      </c>
      <c r="BL93" s="433">
        <v>9021</v>
      </c>
      <c r="BM93" s="438">
        <v>9060</v>
      </c>
      <c r="BN93" s="438">
        <v>9067</v>
      </c>
      <c r="BO93" s="438">
        <v>9021</v>
      </c>
      <c r="BP93" s="438">
        <v>9058</v>
      </c>
      <c r="BQ93" s="438">
        <v>9054</v>
      </c>
      <c r="BR93" s="438">
        <v>8983</v>
      </c>
      <c r="BS93" s="438">
        <v>8943</v>
      </c>
      <c r="BT93" s="438">
        <v>8879</v>
      </c>
      <c r="BU93" s="438">
        <v>8863</v>
      </c>
      <c r="BV93" s="438">
        <v>8854</v>
      </c>
      <c r="BW93" s="435">
        <v>8873</v>
      </c>
      <c r="BX93" s="433">
        <v>8874</v>
      </c>
      <c r="BY93" s="438">
        <v>8831</v>
      </c>
      <c r="BZ93" s="438">
        <v>8826</v>
      </c>
      <c r="CA93" s="438">
        <v>8798</v>
      </c>
      <c r="CB93" s="438">
        <v>8737</v>
      </c>
      <c r="CC93" s="438">
        <v>8657</v>
      </c>
      <c r="CD93" s="438">
        <v>8618</v>
      </c>
      <c r="CE93" s="438">
        <v>8593</v>
      </c>
      <c r="CF93" s="438">
        <v>8689</v>
      </c>
      <c r="CG93" s="434">
        <v>8665</v>
      </c>
      <c r="CH93" s="434">
        <v>8673</v>
      </c>
      <c r="CI93" s="435">
        <v>8644</v>
      </c>
      <c r="CJ93" s="433">
        <v>8642</v>
      </c>
      <c r="CK93" s="434">
        <v>8638</v>
      </c>
      <c r="CL93" s="434">
        <v>8617</v>
      </c>
      <c r="CM93" s="434">
        <v>8609</v>
      </c>
      <c r="CN93" s="434">
        <v>8629</v>
      </c>
      <c r="CO93" s="434">
        <v>8697</v>
      </c>
      <c r="CP93" s="434">
        <v>8754</v>
      </c>
      <c r="CQ93" s="434">
        <v>8767</v>
      </c>
      <c r="CR93" s="434">
        <v>8770</v>
      </c>
      <c r="CS93" s="434">
        <v>8755</v>
      </c>
      <c r="CT93" s="434">
        <v>8824</v>
      </c>
      <c r="CU93" s="435">
        <v>8837</v>
      </c>
      <c r="CV93" s="433">
        <v>8833</v>
      </c>
      <c r="CW93" s="434">
        <v>8840</v>
      </c>
      <c r="CX93" s="434">
        <v>8782</v>
      </c>
      <c r="CY93" s="434">
        <v>8808</v>
      </c>
      <c r="CZ93" s="434">
        <v>8820</v>
      </c>
      <c r="DA93" s="434">
        <v>8771</v>
      </c>
      <c r="DB93" s="434">
        <v>8740</v>
      </c>
      <c r="DC93" s="434">
        <v>8734</v>
      </c>
      <c r="DD93" s="434">
        <v>8705</v>
      </c>
      <c r="DE93" s="434">
        <v>8641</v>
      </c>
      <c r="DF93" s="434">
        <v>8624</v>
      </c>
      <c r="DG93" s="435">
        <v>8647</v>
      </c>
      <c r="DH93" s="433">
        <v>8605</v>
      </c>
      <c r="DI93" s="434">
        <v>8542</v>
      </c>
      <c r="DJ93" s="434">
        <v>8503</v>
      </c>
      <c r="DK93" s="434">
        <v>8465</v>
      </c>
      <c r="DL93" s="434">
        <v>8383</v>
      </c>
      <c r="DM93" s="434">
        <v>8310</v>
      </c>
      <c r="DN93" s="434">
        <v>8252</v>
      </c>
      <c r="DO93" s="434">
        <v>8224</v>
      </c>
      <c r="DP93" s="434">
        <v>8214</v>
      </c>
      <c r="DQ93" s="434">
        <v>8169</v>
      </c>
      <c r="DR93" s="434">
        <v>8132</v>
      </c>
      <c r="DS93" s="437">
        <v>8204</v>
      </c>
      <c r="DT93" s="433">
        <v>8239</v>
      </c>
      <c r="DU93" s="434">
        <v>8274</v>
      </c>
      <c r="DV93" s="434">
        <v>8237</v>
      </c>
      <c r="DW93" s="434">
        <v>8247</v>
      </c>
      <c r="DX93" s="434">
        <v>8309</v>
      </c>
      <c r="DY93" s="434">
        <v>8304</v>
      </c>
      <c r="DZ93" s="434">
        <v>8286</v>
      </c>
      <c r="EA93" s="434">
        <v>8213</v>
      </c>
      <c r="EB93" s="434">
        <v>8226</v>
      </c>
      <c r="EC93" s="434">
        <v>8221</v>
      </c>
      <c r="ED93" s="434">
        <v>8210</v>
      </c>
      <c r="EE93" s="437">
        <v>8176</v>
      </c>
      <c r="EF93" s="433">
        <v>8186</v>
      </c>
      <c r="EG93" s="434">
        <v>8157</v>
      </c>
      <c r="EH93" s="434">
        <v>8126</v>
      </c>
      <c r="EI93" s="434">
        <v>8080</v>
      </c>
      <c r="EJ93" s="434">
        <v>8075</v>
      </c>
      <c r="EK93" s="434">
        <v>8029</v>
      </c>
      <c r="EL93" s="434">
        <v>8055</v>
      </c>
      <c r="EM93" s="434">
        <v>8038</v>
      </c>
      <c r="EN93" s="434">
        <v>8048</v>
      </c>
      <c r="EO93" s="799">
        <v>8084</v>
      </c>
      <c r="EP93" s="799">
        <v>8119</v>
      </c>
      <c r="EQ93" s="799">
        <f>'1. Población_Afiliada_Regimen'!D93</f>
        <v>8129</v>
      </c>
      <c r="ER93" s="118">
        <f t="shared" si="11"/>
        <v>10</v>
      </c>
      <c r="ES93" s="98">
        <f t="shared" si="12"/>
        <v>0.12414649286157665</v>
      </c>
      <c r="ET93" s="118">
        <f t="shared" si="13"/>
        <v>-47</v>
      </c>
      <c r="EU93" s="98">
        <f t="shared" si="14"/>
        <v>-0.57485322896281799</v>
      </c>
    </row>
    <row r="94" spans="1:151" ht="15" outlineLevel="2">
      <c r="A94" s="421">
        <v>541</v>
      </c>
      <c r="B94" s="55" t="s">
        <v>374</v>
      </c>
      <c r="C94" s="392" t="s">
        <v>750</v>
      </c>
      <c r="D94" s="433">
        <v>11508</v>
      </c>
      <c r="E94" s="434">
        <v>11651</v>
      </c>
      <c r="F94" s="434">
        <v>11713</v>
      </c>
      <c r="G94" s="434">
        <v>11646</v>
      </c>
      <c r="H94" s="434">
        <v>11626</v>
      </c>
      <c r="I94" s="434">
        <v>11719</v>
      </c>
      <c r="J94" s="434">
        <v>11637</v>
      </c>
      <c r="K94" s="434">
        <v>11618</v>
      </c>
      <c r="L94" s="434">
        <v>11852</v>
      </c>
      <c r="M94" s="434">
        <v>11954</v>
      </c>
      <c r="N94" s="434">
        <v>11951</v>
      </c>
      <c r="O94" s="435">
        <v>11957</v>
      </c>
      <c r="P94" s="433">
        <v>11979</v>
      </c>
      <c r="Q94" s="434">
        <v>11939</v>
      </c>
      <c r="R94" s="436">
        <v>11967</v>
      </c>
      <c r="S94" s="434">
        <v>12259</v>
      </c>
      <c r="T94" s="434">
        <v>12319</v>
      </c>
      <c r="U94" s="434">
        <v>12351</v>
      </c>
      <c r="V94" s="434">
        <v>12291</v>
      </c>
      <c r="W94" s="434">
        <v>12224</v>
      </c>
      <c r="X94" s="434">
        <v>12189</v>
      </c>
      <c r="Y94" s="434">
        <v>12086</v>
      </c>
      <c r="Z94" s="434">
        <v>12024</v>
      </c>
      <c r="AA94" s="435">
        <v>11934</v>
      </c>
      <c r="AB94" s="433">
        <v>11756</v>
      </c>
      <c r="AC94" s="434">
        <v>11908</v>
      </c>
      <c r="AD94" s="434">
        <v>11826</v>
      </c>
      <c r="AE94" s="434">
        <v>11747</v>
      </c>
      <c r="AF94" s="434">
        <v>11753</v>
      </c>
      <c r="AG94" s="434">
        <v>11754</v>
      </c>
      <c r="AH94" s="434">
        <v>11740</v>
      </c>
      <c r="AI94" s="434">
        <v>11732</v>
      </c>
      <c r="AJ94" s="434">
        <v>11670</v>
      </c>
      <c r="AK94" s="434">
        <v>11704</v>
      </c>
      <c r="AL94" s="434">
        <v>11667</v>
      </c>
      <c r="AM94" s="435">
        <v>11706</v>
      </c>
      <c r="AN94" s="433">
        <v>11545</v>
      </c>
      <c r="AO94" s="434">
        <v>11789</v>
      </c>
      <c r="AP94" s="434">
        <v>11733</v>
      </c>
      <c r="AQ94" s="434">
        <v>11706</v>
      </c>
      <c r="AR94" s="434">
        <v>11738</v>
      </c>
      <c r="AS94" s="434">
        <v>11712</v>
      </c>
      <c r="AT94" s="434">
        <v>11730</v>
      </c>
      <c r="AU94" s="434">
        <v>11724</v>
      </c>
      <c r="AV94" s="434">
        <v>11608</v>
      </c>
      <c r="AW94" s="434">
        <v>11481</v>
      </c>
      <c r="AX94" s="434">
        <v>11455</v>
      </c>
      <c r="AY94" s="435">
        <v>11504</v>
      </c>
      <c r="AZ94" s="433">
        <v>11546</v>
      </c>
      <c r="BA94" s="434">
        <v>11520</v>
      </c>
      <c r="BB94" s="434">
        <v>11498</v>
      </c>
      <c r="BC94" s="434">
        <v>11445</v>
      </c>
      <c r="BD94" s="434">
        <v>11408</v>
      </c>
      <c r="BE94" s="434">
        <v>11312</v>
      </c>
      <c r="BF94" s="434">
        <v>11347</v>
      </c>
      <c r="BG94" s="434">
        <v>11290</v>
      </c>
      <c r="BH94" s="434">
        <v>11268</v>
      </c>
      <c r="BI94" s="434">
        <v>11233</v>
      </c>
      <c r="BJ94" s="434">
        <v>11232</v>
      </c>
      <c r="BK94" s="435">
        <v>11328</v>
      </c>
      <c r="BL94" s="433">
        <v>11351</v>
      </c>
      <c r="BM94" s="438">
        <v>11434</v>
      </c>
      <c r="BN94" s="438">
        <v>11469</v>
      </c>
      <c r="BO94" s="438">
        <v>11412</v>
      </c>
      <c r="BP94" s="438">
        <v>11484</v>
      </c>
      <c r="BQ94" s="438">
        <v>11438</v>
      </c>
      <c r="BR94" s="438">
        <v>11231</v>
      </c>
      <c r="BS94" s="438">
        <v>11118</v>
      </c>
      <c r="BT94" s="438">
        <v>11093</v>
      </c>
      <c r="BU94" s="438">
        <v>11083</v>
      </c>
      <c r="BV94" s="438">
        <v>11068</v>
      </c>
      <c r="BW94" s="435">
        <v>11111</v>
      </c>
      <c r="BX94" s="433">
        <v>11176</v>
      </c>
      <c r="BY94" s="438">
        <v>11142</v>
      </c>
      <c r="BZ94" s="438">
        <v>11062</v>
      </c>
      <c r="CA94" s="438">
        <v>11000</v>
      </c>
      <c r="CB94" s="438">
        <v>10996</v>
      </c>
      <c r="CC94" s="438">
        <v>10963</v>
      </c>
      <c r="CD94" s="438">
        <v>10953</v>
      </c>
      <c r="CE94" s="438">
        <v>10985</v>
      </c>
      <c r="CF94" s="438">
        <v>10956</v>
      </c>
      <c r="CG94" s="434">
        <v>10913</v>
      </c>
      <c r="CH94" s="434">
        <v>10865</v>
      </c>
      <c r="CI94" s="435">
        <v>10847</v>
      </c>
      <c r="CJ94" s="433">
        <v>10851</v>
      </c>
      <c r="CK94" s="434">
        <v>10893</v>
      </c>
      <c r="CL94" s="434">
        <v>10909</v>
      </c>
      <c r="CM94" s="434">
        <v>10899</v>
      </c>
      <c r="CN94" s="434">
        <v>10885</v>
      </c>
      <c r="CO94" s="434">
        <v>10896</v>
      </c>
      <c r="CP94" s="434">
        <v>10920</v>
      </c>
      <c r="CQ94" s="434">
        <v>10907</v>
      </c>
      <c r="CR94" s="434">
        <v>10906</v>
      </c>
      <c r="CS94" s="434">
        <v>10961</v>
      </c>
      <c r="CT94" s="434">
        <v>11063</v>
      </c>
      <c r="CU94" s="435">
        <v>11128</v>
      </c>
      <c r="CV94" s="433">
        <v>11113</v>
      </c>
      <c r="CW94" s="434">
        <v>11121</v>
      </c>
      <c r="CX94" s="434">
        <v>11095</v>
      </c>
      <c r="CY94" s="434">
        <v>11103</v>
      </c>
      <c r="CZ94" s="434">
        <v>11147</v>
      </c>
      <c r="DA94" s="434">
        <v>11160</v>
      </c>
      <c r="DB94" s="434">
        <v>11170</v>
      </c>
      <c r="DC94" s="434">
        <v>11164</v>
      </c>
      <c r="DD94" s="434">
        <v>11163</v>
      </c>
      <c r="DE94" s="434">
        <v>11168</v>
      </c>
      <c r="DF94" s="434">
        <v>11242</v>
      </c>
      <c r="DG94" s="435">
        <v>11218</v>
      </c>
      <c r="DH94" s="433">
        <v>11227</v>
      </c>
      <c r="DI94" s="434">
        <v>11312</v>
      </c>
      <c r="DJ94" s="434">
        <v>11300</v>
      </c>
      <c r="DK94" s="434">
        <v>11276</v>
      </c>
      <c r="DL94" s="434">
        <v>11230</v>
      </c>
      <c r="DM94" s="434">
        <v>11186</v>
      </c>
      <c r="DN94" s="434">
        <v>11162</v>
      </c>
      <c r="DO94" s="434">
        <v>11148</v>
      </c>
      <c r="DP94" s="434">
        <v>11180</v>
      </c>
      <c r="DQ94" s="434">
        <v>11152</v>
      </c>
      <c r="DR94" s="434">
        <v>11132</v>
      </c>
      <c r="DS94" s="437">
        <v>11255</v>
      </c>
      <c r="DT94" s="433">
        <v>11361</v>
      </c>
      <c r="DU94" s="434">
        <v>11649</v>
      </c>
      <c r="DV94" s="434">
        <v>11704</v>
      </c>
      <c r="DW94" s="434">
        <v>11742</v>
      </c>
      <c r="DX94" s="434">
        <v>11847</v>
      </c>
      <c r="DY94" s="434">
        <v>11908</v>
      </c>
      <c r="DZ94" s="434">
        <v>11884</v>
      </c>
      <c r="EA94" s="434">
        <v>11710</v>
      </c>
      <c r="EB94" s="434">
        <v>11794</v>
      </c>
      <c r="EC94" s="434">
        <v>11771</v>
      </c>
      <c r="ED94" s="434">
        <v>11699</v>
      </c>
      <c r="EE94" s="437">
        <v>11668</v>
      </c>
      <c r="EF94" s="433">
        <v>11644</v>
      </c>
      <c r="EG94" s="434">
        <v>11662</v>
      </c>
      <c r="EH94" s="434">
        <v>11657</v>
      </c>
      <c r="EI94" s="434">
        <v>11679</v>
      </c>
      <c r="EJ94" s="434">
        <v>11631</v>
      </c>
      <c r="EK94" s="434">
        <v>11602</v>
      </c>
      <c r="EL94" s="434">
        <v>11664</v>
      </c>
      <c r="EM94" s="434">
        <v>11701</v>
      </c>
      <c r="EN94" s="434">
        <v>11715</v>
      </c>
      <c r="EO94" s="799">
        <v>11651</v>
      </c>
      <c r="EP94" s="799">
        <v>11709</v>
      </c>
      <c r="EQ94" s="799">
        <f>'1. Población_Afiliada_Regimen'!D94</f>
        <v>11699</v>
      </c>
      <c r="ER94" s="118">
        <f t="shared" si="11"/>
        <v>-10</v>
      </c>
      <c r="ES94" s="98">
        <f t="shared" si="12"/>
        <v>-8.5733882030178329E-2</v>
      </c>
      <c r="ET94" s="118">
        <f t="shared" si="13"/>
        <v>31</v>
      </c>
      <c r="EU94" s="98">
        <f t="shared" si="14"/>
        <v>0.26568392183750428</v>
      </c>
    </row>
    <row r="95" spans="1:151" ht="15" outlineLevel="2">
      <c r="A95" s="421">
        <v>607</v>
      </c>
      <c r="B95" s="55" t="s">
        <v>374</v>
      </c>
      <c r="C95" s="392" t="s">
        <v>751</v>
      </c>
      <c r="D95" s="433">
        <v>4309</v>
      </c>
      <c r="E95" s="434">
        <v>4322</v>
      </c>
      <c r="F95" s="434">
        <v>4333</v>
      </c>
      <c r="G95" s="434">
        <v>4391</v>
      </c>
      <c r="H95" s="434">
        <v>4360</v>
      </c>
      <c r="I95" s="434">
        <v>4406</v>
      </c>
      <c r="J95" s="434">
        <v>4316</v>
      </c>
      <c r="K95" s="434">
        <v>4388</v>
      </c>
      <c r="L95" s="434">
        <v>4282</v>
      </c>
      <c r="M95" s="434">
        <v>4267</v>
      </c>
      <c r="N95" s="434">
        <v>4209</v>
      </c>
      <c r="O95" s="435">
        <v>4183</v>
      </c>
      <c r="P95" s="433">
        <v>4216</v>
      </c>
      <c r="Q95" s="434">
        <v>4200</v>
      </c>
      <c r="R95" s="436">
        <v>4200</v>
      </c>
      <c r="S95" s="434">
        <v>4219</v>
      </c>
      <c r="T95" s="434">
        <v>4231</v>
      </c>
      <c r="U95" s="434">
        <v>4221</v>
      </c>
      <c r="V95" s="434">
        <v>4188</v>
      </c>
      <c r="W95" s="434">
        <v>4157</v>
      </c>
      <c r="X95" s="434">
        <v>4110</v>
      </c>
      <c r="Y95" s="434">
        <v>4126</v>
      </c>
      <c r="Z95" s="434">
        <v>4131</v>
      </c>
      <c r="AA95" s="435">
        <v>4086</v>
      </c>
      <c r="AB95" s="433">
        <v>4076</v>
      </c>
      <c r="AC95" s="434">
        <v>4164</v>
      </c>
      <c r="AD95" s="434">
        <v>4159</v>
      </c>
      <c r="AE95" s="434">
        <v>4125</v>
      </c>
      <c r="AF95" s="434">
        <v>4000</v>
      </c>
      <c r="AG95" s="434">
        <v>3871</v>
      </c>
      <c r="AH95" s="434">
        <v>3815</v>
      </c>
      <c r="AI95" s="434">
        <v>3808</v>
      </c>
      <c r="AJ95" s="434">
        <v>3803</v>
      </c>
      <c r="AK95" s="434">
        <v>3857</v>
      </c>
      <c r="AL95" s="434">
        <v>3870</v>
      </c>
      <c r="AM95" s="435">
        <v>3947</v>
      </c>
      <c r="AN95" s="433">
        <v>3925</v>
      </c>
      <c r="AO95" s="434">
        <v>4021</v>
      </c>
      <c r="AP95" s="434">
        <v>4004</v>
      </c>
      <c r="AQ95" s="434">
        <v>3979</v>
      </c>
      <c r="AR95" s="434">
        <v>4106</v>
      </c>
      <c r="AS95" s="434">
        <v>4138</v>
      </c>
      <c r="AT95" s="434">
        <v>4152</v>
      </c>
      <c r="AU95" s="434">
        <v>4147</v>
      </c>
      <c r="AV95" s="434">
        <v>4110</v>
      </c>
      <c r="AW95" s="434">
        <v>4110</v>
      </c>
      <c r="AX95" s="434">
        <v>4173</v>
      </c>
      <c r="AY95" s="435">
        <v>4171</v>
      </c>
      <c r="AZ95" s="433">
        <v>4202</v>
      </c>
      <c r="BA95" s="434">
        <v>4279</v>
      </c>
      <c r="BB95" s="434">
        <v>4235</v>
      </c>
      <c r="BC95" s="434">
        <v>4222</v>
      </c>
      <c r="BD95" s="434">
        <v>4197</v>
      </c>
      <c r="BE95" s="434">
        <v>4193</v>
      </c>
      <c r="BF95" s="434">
        <v>4222</v>
      </c>
      <c r="BG95" s="434">
        <v>4136</v>
      </c>
      <c r="BH95" s="434">
        <v>4176</v>
      </c>
      <c r="BI95" s="434">
        <v>4119</v>
      </c>
      <c r="BJ95" s="434">
        <v>4075</v>
      </c>
      <c r="BK95" s="435">
        <v>4100</v>
      </c>
      <c r="BL95" s="433">
        <v>4167</v>
      </c>
      <c r="BM95" s="438">
        <v>4242</v>
      </c>
      <c r="BN95" s="438">
        <v>4279</v>
      </c>
      <c r="BO95" s="438">
        <v>4285</v>
      </c>
      <c r="BP95" s="438">
        <v>4288</v>
      </c>
      <c r="BQ95" s="438">
        <v>4285</v>
      </c>
      <c r="BR95" s="438">
        <v>4107</v>
      </c>
      <c r="BS95" s="438">
        <v>4071</v>
      </c>
      <c r="BT95" s="438">
        <v>4037</v>
      </c>
      <c r="BU95" s="438">
        <v>4041</v>
      </c>
      <c r="BV95" s="438">
        <v>4025</v>
      </c>
      <c r="BW95" s="435">
        <v>4079</v>
      </c>
      <c r="BX95" s="433">
        <v>4172</v>
      </c>
      <c r="BY95" s="438">
        <v>4121</v>
      </c>
      <c r="BZ95" s="438">
        <v>4042</v>
      </c>
      <c r="CA95" s="438">
        <v>3958</v>
      </c>
      <c r="CB95" s="438">
        <v>3925</v>
      </c>
      <c r="CC95" s="438">
        <v>3842</v>
      </c>
      <c r="CD95" s="438">
        <v>3778</v>
      </c>
      <c r="CE95" s="438">
        <v>3804</v>
      </c>
      <c r="CF95" s="438">
        <v>3741</v>
      </c>
      <c r="CG95" s="434">
        <v>3721</v>
      </c>
      <c r="CH95" s="434">
        <v>3663</v>
      </c>
      <c r="CI95" s="435">
        <v>3659</v>
      </c>
      <c r="CJ95" s="433">
        <v>3628</v>
      </c>
      <c r="CK95" s="434">
        <v>3614</v>
      </c>
      <c r="CL95" s="434">
        <v>3556</v>
      </c>
      <c r="CM95" s="434">
        <v>3547</v>
      </c>
      <c r="CN95" s="434">
        <v>3556</v>
      </c>
      <c r="CO95" s="434">
        <v>3625</v>
      </c>
      <c r="CP95" s="434">
        <v>3680</v>
      </c>
      <c r="CQ95" s="434">
        <v>3674</v>
      </c>
      <c r="CR95" s="434">
        <v>3676</v>
      </c>
      <c r="CS95" s="434">
        <v>3805</v>
      </c>
      <c r="CT95" s="434">
        <v>3797</v>
      </c>
      <c r="CU95" s="435">
        <v>3828</v>
      </c>
      <c r="CV95" s="433">
        <v>3823</v>
      </c>
      <c r="CW95" s="434">
        <v>3827</v>
      </c>
      <c r="CX95" s="434">
        <v>3798</v>
      </c>
      <c r="CY95" s="434">
        <v>3813</v>
      </c>
      <c r="CZ95" s="434">
        <v>3782</v>
      </c>
      <c r="DA95" s="434">
        <v>3752</v>
      </c>
      <c r="DB95" s="434">
        <v>3702</v>
      </c>
      <c r="DC95" s="434">
        <v>3652</v>
      </c>
      <c r="DD95" s="434">
        <v>3712</v>
      </c>
      <c r="DE95" s="434">
        <v>3721</v>
      </c>
      <c r="DF95" s="434">
        <v>3740</v>
      </c>
      <c r="DG95" s="435">
        <v>3763</v>
      </c>
      <c r="DH95" s="433">
        <v>3757</v>
      </c>
      <c r="DI95" s="434">
        <v>3696</v>
      </c>
      <c r="DJ95" s="434">
        <v>3659</v>
      </c>
      <c r="DK95" s="434">
        <v>3644</v>
      </c>
      <c r="DL95" s="434">
        <v>3569</v>
      </c>
      <c r="DM95" s="434">
        <v>3498</v>
      </c>
      <c r="DN95" s="434">
        <v>3457</v>
      </c>
      <c r="DO95" s="434">
        <v>3439</v>
      </c>
      <c r="DP95" s="434">
        <v>3454</v>
      </c>
      <c r="DQ95" s="434">
        <v>3440</v>
      </c>
      <c r="DR95" s="434">
        <v>3510</v>
      </c>
      <c r="DS95" s="437">
        <v>3551</v>
      </c>
      <c r="DT95" s="433">
        <v>3572</v>
      </c>
      <c r="DU95" s="434">
        <v>3715</v>
      </c>
      <c r="DV95" s="434">
        <v>3750</v>
      </c>
      <c r="DW95" s="434">
        <v>3840</v>
      </c>
      <c r="DX95" s="434">
        <v>3983</v>
      </c>
      <c r="DY95" s="434">
        <v>3993</v>
      </c>
      <c r="DZ95" s="434">
        <v>4044</v>
      </c>
      <c r="EA95" s="434">
        <v>3876</v>
      </c>
      <c r="EB95" s="434">
        <v>3904</v>
      </c>
      <c r="EC95" s="434">
        <v>3834</v>
      </c>
      <c r="ED95" s="434">
        <v>3782</v>
      </c>
      <c r="EE95" s="437">
        <v>3738</v>
      </c>
      <c r="EF95" s="433">
        <v>3702</v>
      </c>
      <c r="EG95" s="434">
        <v>3655</v>
      </c>
      <c r="EH95" s="434">
        <v>3589</v>
      </c>
      <c r="EI95" s="434">
        <v>3557</v>
      </c>
      <c r="EJ95" s="434">
        <v>3496</v>
      </c>
      <c r="EK95" s="434">
        <v>3469</v>
      </c>
      <c r="EL95" s="434">
        <v>3495</v>
      </c>
      <c r="EM95" s="434">
        <v>3469</v>
      </c>
      <c r="EN95" s="434">
        <v>3531</v>
      </c>
      <c r="EO95" s="799">
        <v>3516</v>
      </c>
      <c r="EP95" s="799">
        <v>3525</v>
      </c>
      <c r="EQ95" s="799">
        <f>'1. Población_Afiliada_Regimen'!D95</f>
        <v>3550</v>
      </c>
      <c r="ER95" s="118">
        <f t="shared" si="11"/>
        <v>25</v>
      </c>
      <c r="ES95" s="98">
        <f t="shared" si="12"/>
        <v>0.71530758226037194</v>
      </c>
      <c r="ET95" s="118">
        <f t="shared" si="13"/>
        <v>-188</v>
      </c>
      <c r="EU95" s="98">
        <f t="shared" si="14"/>
        <v>-5.0294275013376142</v>
      </c>
    </row>
    <row r="96" spans="1:151" ht="15" outlineLevel="2">
      <c r="A96" s="421">
        <v>615</v>
      </c>
      <c r="B96" s="55" t="s">
        <v>374</v>
      </c>
      <c r="C96" s="392" t="s">
        <v>390</v>
      </c>
      <c r="D96" s="433">
        <v>18231</v>
      </c>
      <c r="E96" s="434">
        <v>18316</v>
      </c>
      <c r="F96" s="434">
        <v>18455</v>
      </c>
      <c r="G96" s="434">
        <v>18407</v>
      </c>
      <c r="H96" s="434">
        <v>18265</v>
      </c>
      <c r="I96" s="434">
        <v>18433</v>
      </c>
      <c r="J96" s="434">
        <v>17793</v>
      </c>
      <c r="K96" s="434">
        <v>18360</v>
      </c>
      <c r="L96" s="434">
        <v>17685</v>
      </c>
      <c r="M96" s="434">
        <v>17670</v>
      </c>
      <c r="N96" s="434">
        <v>17479</v>
      </c>
      <c r="O96" s="435">
        <v>17458</v>
      </c>
      <c r="P96" s="433">
        <v>17368</v>
      </c>
      <c r="Q96" s="434">
        <v>17500</v>
      </c>
      <c r="R96" s="436">
        <v>18066</v>
      </c>
      <c r="S96" s="434">
        <v>18467</v>
      </c>
      <c r="T96" s="434">
        <v>18658</v>
      </c>
      <c r="U96" s="434">
        <v>18634</v>
      </c>
      <c r="V96" s="434">
        <v>18448</v>
      </c>
      <c r="W96" s="434">
        <v>18423</v>
      </c>
      <c r="X96" s="434">
        <v>18880</v>
      </c>
      <c r="Y96" s="434">
        <v>19217</v>
      </c>
      <c r="Z96" s="434">
        <v>19058</v>
      </c>
      <c r="AA96" s="435">
        <v>18613</v>
      </c>
      <c r="AB96" s="433">
        <v>18707</v>
      </c>
      <c r="AC96" s="434">
        <v>18677</v>
      </c>
      <c r="AD96" s="434">
        <v>18504</v>
      </c>
      <c r="AE96" s="434">
        <v>18316</v>
      </c>
      <c r="AF96" s="434">
        <v>18752</v>
      </c>
      <c r="AG96" s="434">
        <v>16125</v>
      </c>
      <c r="AH96" s="434">
        <v>18524</v>
      </c>
      <c r="AI96" s="434">
        <v>18395</v>
      </c>
      <c r="AJ96" s="434">
        <v>18423</v>
      </c>
      <c r="AK96" s="434">
        <v>18651</v>
      </c>
      <c r="AL96" s="434">
        <v>18665</v>
      </c>
      <c r="AM96" s="435">
        <v>18654</v>
      </c>
      <c r="AN96" s="433">
        <v>18501</v>
      </c>
      <c r="AO96" s="434">
        <v>18906</v>
      </c>
      <c r="AP96" s="434">
        <v>18839</v>
      </c>
      <c r="AQ96" s="434">
        <v>19135</v>
      </c>
      <c r="AR96" s="434">
        <v>19181</v>
      </c>
      <c r="AS96" s="434">
        <v>19263</v>
      </c>
      <c r="AT96" s="434">
        <v>19297</v>
      </c>
      <c r="AU96" s="434">
        <v>19211</v>
      </c>
      <c r="AV96" s="434">
        <v>18941</v>
      </c>
      <c r="AW96" s="434">
        <v>18988</v>
      </c>
      <c r="AX96" s="434">
        <v>18968</v>
      </c>
      <c r="AY96" s="435">
        <v>19022</v>
      </c>
      <c r="AZ96" s="433">
        <v>19163</v>
      </c>
      <c r="BA96" s="434">
        <v>19290</v>
      </c>
      <c r="BB96" s="434">
        <v>19046</v>
      </c>
      <c r="BC96" s="434">
        <v>19060</v>
      </c>
      <c r="BD96" s="434">
        <v>18955</v>
      </c>
      <c r="BE96" s="434">
        <v>18856</v>
      </c>
      <c r="BF96" s="434">
        <v>18816</v>
      </c>
      <c r="BG96" s="434">
        <v>18610</v>
      </c>
      <c r="BH96" s="434">
        <v>18889</v>
      </c>
      <c r="BI96" s="434">
        <v>18492</v>
      </c>
      <c r="BJ96" s="434">
        <v>18525</v>
      </c>
      <c r="BK96" s="435">
        <v>19022</v>
      </c>
      <c r="BL96" s="433">
        <v>19098</v>
      </c>
      <c r="BM96" s="438">
        <v>19541</v>
      </c>
      <c r="BN96" s="438">
        <v>19663</v>
      </c>
      <c r="BO96" s="438">
        <v>19743</v>
      </c>
      <c r="BP96" s="438">
        <v>19761</v>
      </c>
      <c r="BQ96" s="438">
        <v>19802</v>
      </c>
      <c r="BR96" s="438">
        <v>19435</v>
      </c>
      <c r="BS96" s="438">
        <v>19353</v>
      </c>
      <c r="BT96" s="438">
        <v>19344</v>
      </c>
      <c r="BU96" s="438">
        <v>19630</v>
      </c>
      <c r="BV96" s="438">
        <v>19751</v>
      </c>
      <c r="BW96" s="435">
        <v>19782</v>
      </c>
      <c r="BX96" s="433">
        <v>20180</v>
      </c>
      <c r="BY96" s="438">
        <v>20005</v>
      </c>
      <c r="BZ96" s="438">
        <v>19345</v>
      </c>
      <c r="CA96" s="438">
        <v>18980</v>
      </c>
      <c r="CB96" s="438">
        <v>18801</v>
      </c>
      <c r="CC96" s="438">
        <v>18489</v>
      </c>
      <c r="CD96" s="438">
        <v>18322</v>
      </c>
      <c r="CE96" s="438">
        <v>18359</v>
      </c>
      <c r="CF96" s="438">
        <v>18135</v>
      </c>
      <c r="CG96" s="434">
        <v>18936</v>
      </c>
      <c r="CH96" s="434">
        <v>18904</v>
      </c>
      <c r="CI96" s="435">
        <v>18775</v>
      </c>
      <c r="CJ96" s="433">
        <v>18680</v>
      </c>
      <c r="CK96" s="434">
        <v>18832</v>
      </c>
      <c r="CL96" s="434">
        <v>18776</v>
      </c>
      <c r="CM96" s="434">
        <v>18753</v>
      </c>
      <c r="CN96" s="434">
        <v>19537</v>
      </c>
      <c r="CO96" s="434">
        <v>19954</v>
      </c>
      <c r="CP96" s="434">
        <v>20796</v>
      </c>
      <c r="CQ96" s="434">
        <v>20653</v>
      </c>
      <c r="CR96" s="434">
        <v>21023</v>
      </c>
      <c r="CS96" s="434">
        <v>21163</v>
      </c>
      <c r="CT96" s="434">
        <v>21617</v>
      </c>
      <c r="CU96" s="435">
        <v>21590</v>
      </c>
      <c r="CV96" s="433">
        <v>21977</v>
      </c>
      <c r="CW96" s="434">
        <v>22006</v>
      </c>
      <c r="CX96" s="434">
        <v>22192</v>
      </c>
      <c r="CY96" s="434">
        <v>22101</v>
      </c>
      <c r="CZ96" s="434">
        <v>22564</v>
      </c>
      <c r="DA96" s="434">
        <v>22279</v>
      </c>
      <c r="DB96" s="434">
        <v>22064</v>
      </c>
      <c r="DC96" s="434">
        <v>22306</v>
      </c>
      <c r="DD96" s="434">
        <v>22408</v>
      </c>
      <c r="DE96" s="434">
        <v>22336</v>
      </c>
      <c r="DF96" s="434">
        <v>22317</v>
      </c>
      <c r="DG96" s="435">
        <v>22826</v>
      </c>
      <c r="DH96" s="433">
        <v>22931</v>
      </c>
      <c r="DI96" s="434">
        <v>23175</v>
      </c>
      <c r="DJ96" s="434">
        <v>23768</v>
      </c>
      <c r="DK96" s="434">
        <v>23451</v>
      </c>
      <c r="DL96" s="434">
        <v>23111</v>
      </c>
      <c r="DM96" s="434">
        <v>22864</v>
      </c>
      <c r="DN96" s="434">
        <v>22746</v>
      </c>
      <c r="DO96" s="434">
        <v>22637</v>
      </c>
      <c r="DP96" s="434">
        <v>22724</v>
      </c>
      <c r="DQ96" s="434">
        <v>22360</v>
      </c>
      <c r="DR96" s="434">
        <v>22168</v>
      </c>
      <c r="DS96" s="437">
        <v>22620</v>
      </c>
      <c r="DT96" s="433">
        <v>22799</v>
      </c>
      <c r="DU96" s="434">
        <v>25116</v>
      </c>
      <c r="DV96" s="434">
        <v>26047</v>
      </c>
      <c r="DW96" s="434">
        <v>26864</v>
      </c>
      <c r="DX96" s="434">
        <v>28666</v>
      </c>
      <c r="DY96" s="434">
        <v>29377</v>
      </c>
      <c r="DZ96" s="434">
        <v>29308</v>
      </c>
      <c r="EA96" s="434">
        <v>27416</v>
      </c>
      <c r="EB96" s="434">
        <v>27465</v>
      </c>
      <c r="EC96" s="434">
        <v>26768</v>
      </c>
      <c r="ED96" s="434">
        <v>26175</v>
      </c>
      <c r="EE96" s="437">
        <v>25715</v>
      </c>
      <c r="EF96" s="433">
        <v>25578</v>
      </c>
      <c r="EG96" s="434">
        <v>25248</v>
      </c>
      <c r="EH96" s="434">
        <v>25129</v>
      </c>
      <c r="EI96" s="434">
        <v>24892</v>
      </c>
      <c r="EJ96" s="434">
        <v>24542</v>
      </c>
      <c r="EK96" s="434">
        <v>24533</v>
      </c>
      <c r="EL96" s="434">
        <v>24529</v>
      </c>
      <c r="EM96" s="434">
        <v>24546</v>
      </c>
      <c r="EN96" s="434">
        <v>26916</v>
      </c>
      <c r="EO96" s="799">
        <v>26849</v>
      </c>
      <c r="EP96" s="799">
        <v>26679</v>
      </c>
      <c r="EQ96" s="799">
        <f>'1. Población_Afiliada_Regimen'!D96</f>
        <v>26865</v>
      </c>
      <c r="ER96" s="118">
        <f t="shared" si="11"/>
        <v>186</v>
      </c>
      <c r="ES96" s="98">
        <f t="shared" si="12"/>
        <v>0.75828611031839865</v>
      </c>
      <c r="ET96" s="118">
        <f t="shared" si="13"/>
        <v>1150</v>
      </c>
      <c r="EU96" s="98">
        <f t="shared" si="14"/>
        <v>4.472097997277853</v>
      </c>
    </row>
    <row r="97" spans="1:151" ht="15" outlineLevel="2">
      <c r="A97" s="421">
        <v>649</v>
      </c>
      <c r="B97" s="55" t="s">
        <v>374</v>
      </c>
      <c r="C97" s="392" t="s">
        <v>391</v>
      </c>
      <c r="D97" s="433">
        <v>8272</v>
      </c>
      <c r="E97" s="434">
        <v>8375</v>
      </c>
      <c r="F97" s="434">
        <v>8317</v>
      </c>
      <c r="G97" s="434">
        <v>8250</v>
      </c>
      <c r="H97" s="434">
        <v>8210</v>
      </c>
      <c r="I97" s="434">
        <v>8285</v>
      </c>
      <c r="J97" s="434">
        <v>8178</v>
      </c>
      <c r="K97" s="434">
        <v>8220</v>
      </c>
      <c r="L97" s="434">
        <v>8323</v>
      </c>
      <c r="M97" s="434">
        <v>8387</v>
      </c>
      <c r="N97" s="434">
        <v>8348</v>
      </c>
      <c r="O97" s="435">
        <v>8366</v>
      </c>
      <c r="P97" s="433">
        <v>8396</v>
      </c>
      <c r="Q97" s="434">
        <v>8438</v>
      </c>
      <c r="R97" s="436">
        <v>8668</v>
      </c>
      <c r="S97" s="434">
        <v>8734</v>
      </c>
      <c r="T97" s="434">
        <v>8750</v>
      </c>
      <c r="U97" s="434">
        <v>8803</v>
      </c>
      <c r="V97" s="434">
        <v>8761</v>
      </c>
      <c r="W97" s="434">
        <v>8775</v>
      </c>
      <c r="X97" s="434">
        <v>8826</v>
      </c>
      <c r="Y97" s="434">
        <v>8844</v>
      </c>
      <c r="Z97" s="434">
        <v>8830</v>
      </c>
      <c r="AA97" s="435">
        <v>8737</v>
      </c>
      <c r="AB97" s="433">
        <v>8775</v>
      </c>
      <c r="AC97" s="434">
        <v>8814</v>
      </c>
      <c r="AD97" s="434">
        <v>8840</v>
      </c>
      <c r="AE97" s="434">
        <v>8879</v>
      </c>
      <c r="AF97" s="434">
        <v>8887</v>
      </c>
      <c r="AG97" s="434">
        <v>8882</v>
      </c>
      <c r="AH97" s="434">
        <v>8910</v>
      </c>
      <c r="AI97" s="434">
        <v>8980</v>
      </c>
      <c r="AJ97" s="434">
        <v>9032</v>
      </c>
      <c r="AK97" s="434">
        <v>9118</v>
      </c>
      <c r="AL97" s="434">
        <v>9121</v>
      </c>
      <c r="AM97" s="435">
        <v>9144</v>
      </c>
      <c r="AN97" s="433">
        <v>9142</v>
      </c>
      <c r="AO97" s="434">
        <v>9493</v>
      </c>
      <c r="AP97" s="434">
        <v>9480</v>
      </c>
      <c r="AQ97" s="434">
        <v>9571</v>
      </c>
      <c r="AR97" s="434">
        <v>9609</v>
      </c>
      <c r="AS97" s="434">
        <v>9648</v>
      </c>
      <c r="AT97" s="434">
        <v>9711</v>
      </c>
      <c r="AU97" s="434">
        <v>9790</v>
      </c>
      <c r="AV97" s="434">
        <v>9775</v>
      </c>
      <c r="AW97" s="434">
        <v>9853</v>
      </c>
      <c r="AX97" s="434">
        <v>9830</v>
      </c>
      <c r="AY97" s="435">
        <v>9829</v>
      </c>
      <c r="AZ97" s="433">
        <v>9873</v>
      </c>
      <c r="BA97" s="434">
        <v>9888</v>
      </c>
      <c r="BB97" s="434">
        <v>9898</v>
      </c>
      <c r="BC97" s="434">
        <v>9883</v>
      </c>
      <c r="BD97" s="434">
        <v>9865</v>
      </c>
      <c r="BE97" s="434">
        <v>9881</v>
      </c>
      <c r="BF97" s="434">
        <v>9915</v>
      </c>
      <c r="BG97" s="434">
        <v>9853</v>
      </c>
      <c r="BH97" s="434">
        <v>9915</v>
      </c>
      <c r="BI97" s="434">
        <v>9854</v>
      </c>
      <c r="BJ97" s="434">
        <v>9874</v>
      </c>
      <c r="BK97" s="435">
        <v>9953</v>
      </c>
      <c r="BL97" s="433">
        <v>9963</v>
      </c>
      <c r="BM97" s="438">
        <v>9981</v>
      </c>
      <c r="BN97" s="438">
        <v>10078</v>
      </c>
      <c r="BO97" s="438">
        <v>10119</v>
      </c>
      <c r="BP97" s="438">
        <v>10190</v>
      </c>
      <c r="BQ97" s="438">
        <v>10182</v>
      </c>
      <c r="BR97" s="438">
        <v>10077</v>
      </c>
      <c r="BS97" s="438">
        <v>10009</v>
      </c>
      <c r="BT97" s="438">
        <v>9969</v>
      </c>
      <c r="BU97" s="438">
        <v>9995</v>
      </c>
      <c r="BV97" s="438">
        <v>10024</v>
      </c>
      <c r="BW97" s="435">
        <v>9973</v>
      </c>
      <c r="BX97" s="433">
        <v>9992</v>
      </c>
      <c r="BY97" s="438">
        <v>9900</v>
      </c>
      <c r="BZ97" s="438">
        <v>9805</v>
      </c>
      <c r="CA97" s="438">
        <v>9716</v>
      </c>
      <c r="CB97" s="438">
        <v>9680</v>
      </c>
      <c r="CC97" s="438">
        <v>9578</v>
      </c>
      <c r="CD97" s="438">
        <v>9545</v>
      </c>
      <c r="CE97" s="438">
        <v>9538</v>
      </c>
      <c r="CF97" s="438">
        <v>9583</v>
      </c>
      <c r="CG97" s="434">
        <v>9475</v>
      </c>
      <c r="CH97" s="434">
        <v>9433</v>
      </c>
      <c r="CI97" s="435">
        <v>9400</v>
      </c>
      <c r="CJ97" s="433">
        <v>9351</v>
      </c>
      <c r="CK97" s="434">
        <v>9384</v>
      </c>
      <c r="CL97" s="434">
        <v>9401</v>
      </c>
      <c r="CM97" s="434">
        <v>9454</v>
      </c>
      <c r="CN97" s="434">
        <v>9499</v>
      </c>
      <c r="CO97" s="434">
        <v>9608</v>
      </c>
      <c r="CP97" s="434">
        <v>9657</v>
      </c>
      <c r="CQ97" s="434">
        <v>9609</v>
      </c>
      <c r="CR97" s="434">
        <v>9605</v>
      </c>
      <c r="CS97" s="434">
        <v>9761</v>
      </c>
      <c r="CT97" s="434">
        <v>9755</v>
      </c>
      <c r="CU97" s="435">
        <v>9792</v>
      </c>
      <c r="CV97" s="433">
        <v>9773</v>
      </c>
      <c r="CW97" s="434">
        <v>9717</v>
      </c>
      <c r="CX97" s="434">
        <v>9746</v>
      </c>
      <c r="CY97" s="434">
        <v>9852</v>
      </c>
      <c r="CZ97" s="434">
        <v>9881</v>
      </c>
      <c r="DA97" s="434">
        <v>9895</v>
      </c>
      <c r="DB97" s="434">
        <v>9888</v>
      </c>
      <c r="DC97" s="434">
        <v>9865</v>
      </c>
      <c r="DD97" s="434">
        <v>9864</v>
      </c>
      <c r="DE97" s="434">
        <v>9873</v>
      </c>
      <c r="DF97" s="434">
        <v>9933</v>
      </c>
      <c r="DG97" s="435">
        <v>10201</v>
      </c>
      <c r="DH97" s="433">
        <v>10217</v>
      </c>
      <c r="DI97" s="434">
        <v>10229</v>
      </c>
      <c r="DJ97" s="434">
        <v>10242</v>
      </c>
      <c r="DK97" s="434">
        <v>10196</v>
      </c>
      <c r="DL97" s="434">
        <v>10116</v>
      </c>
      <c r="DM97" s="434">
        <v>10054</v>
      </c>
      <c r="DN97" s="434">
        <v>9993</v>
      </c>
      <c r="DO97" s="434">
        <v>9967</v>
      </c>
      <c r="DP97" s="434">
        <v>9998</v>
      </c>
      <c r="DQ97" s="434">
        <v>10232</v>
      </c>
      <c r="DR97" s="434">
        <v>10152</v>
      </c>
      <c r="DS97" s="437">
        <v>10173</v>
      </c>
      <c r="DT97" s="433">
        <v>10278</v>
      </c>
      <c r="DU97" s="434">
        <v>10475</v>
      </c>
      <c r="DV97" s="434">
        <v>10467</v>
      </c>
      <c r="DW97" s="434">
        <v>10486</v>
      </c>
      <c r="DX97" s="434">
        <v>10602</v>
      </c>
      <c r="DY97" s="434">
        <v>10609</v>
      </c>
      <c r="DZ97" s="434">
        <v>10645</v>
      </c>
      <c r="EA97" s="434">
        <v>10570</v>
      </c>
      <c r="EB97" s="434">
        <v>10567</v>
      </c>
      <c r="EC97" s="434">
        <v>10519</v>
      </c>
      <c r="ED97" s="434">
        <v>10433</v>
      </c>
      <c r="EE97" s="437">
        <v>10438</v>
      </c>
      <c r="EF97" s="433">
        <v>10467</v>
      </c>
      <c r="EG97" s="434">
        <v>10442</v>
      </c>
      <c r="EH97" s="434">
        <v>10389</v>
      </c>
      <c r="EI97" s="434">
        <v>10419</v>
      </c>
      <c r="EJ97" s="434">
        <v>10337</v>
      </c>
      <c r="EK97" s="434">
        <v>10317</v>
      </c>
      <c r="EL97" s="434">
        <v>10252</v>
      </c>
      <c r="EM97" s="434">
        <v>10283</v>
      </c>
      <c r="EN97" s="434">
        <v>10289</v>
      </c>
      <c r="EO97" s="799">
        <v>10351</v>
      </c>
      <c r="EP97" s="799">
        <v>10465</v>
      </c>
      <c r="EQ97" s="799">
        <f>'1. Población_Afiliada_Regimen'!D97</f>
        <v>10419</v>
      </c>
      <c r="ER97" s="118">
        <f t="shared" si="11"/>
        <v>-46</v>
      </c>
      <c r="ES97" s="98">
        <f t="shared" si="12"/>
        <v>-0.44869293796332421</v>
      </c>
      <c r="ET97" s="118">
        <f t="shared" si="13"/>
        <v>-19</v>
      </c>
      <c r="EU97" s="98">
        <f t="shared" si="14"/>
        <v>-0.18202720827744781</v>
      </c>
    </row>
    <row r="98" spans="1:151" ht="15" outlineLevel="2">
      <c r="A98" s="421">
        <v>652</v>
      </c>
      <c r="B98" s="55" t="s">
        <v>374</v>
      </c>
      <c r="C98" s="392" t="s">
        <v>392</v>
      </c>
      <c r="D98" s="433">
        <v>4997</v>
      </c>
      <c r="E98" s="434">
        <v>5000</v>
      </c>
      <c r="F98" s="434">
        <v>4989</v>
      </c>
      <c r="G98" s="434">
        <v>4888</v>
      </c>
      <c r="H98" s="434">
        <v>4869</v>
      </c>
      <c r="I98" s="434">
        <v>4925</v>
      </c>
      <c r="J98" s="434">
        <v>4816</v>
      </c>
      <c r="K98" s="434">
        <v>4876</v>
      </c>
      <c r="L98" s="434">
        <v>4758</v>
      </c>
      <c r="M98" s="434">
        <v>4828</v>
      </c>
      <c r="N98" s="434">
        <v>4827</v>
      </c>
      <c r="O98" s="435">
        <v>4817</v>
      </c>
      <c r="P98" s="433">
        <v>4819</v>
      </c>
      <c r="Q98" s="434">
        <v>4815</v>
      </c>
      <c r="R98" s="436">
        <v>4798</v>
      </c>
      <c r="S98" s="434">
        <v>4796</v>
      </c>
      <c r="T98" s="434">
        <v>4837</v>
      </c>
      <c r="U98" s="434">
        <v>4866</v>
      </c>
      <c r="V98" s="434">
        <v>4930</v>
      </c>
      <c r="W98" s="434">
        <v>4962</v>
      </c>
      <c r="X98" s="434">
        <v>5003</v>
      </c>
      <c r="Y98" s="434">
        <v>5042</v>
      </c>
      <c r="Z98" s="434">
        <v>5045</v>
      </c>
      <c r="AA98" s="435">
        <v>4995</v>
      </c>
      <c r="AB98" s="433">
        <v>5060</v>
      </c>
      <c r="AC98" s="434">
        <v>5070</v>
      </c>
      <c r="AD98" s="434">
        <v>5059</v>
      </c>
      <c r="AE98" s="434">
        <v>5040</v>
      </c>
      <c r="AF98" s="434">
        <v>5097</v>
      </c>
      <c r="AG98" s="434">
        <v>5055</v>
      </c>
      <c r="AH98" s="434">
        <v>5032</v>
      </c>
      <c r="AI98" s="434">
        <v>4993</v>
      </c>
      <c r="AJ98" s="434">
        <v>4965</v>
      </c>
      <c r="AK98" s="434">
        <v>5006</v>
      </c>
      <c r="AL98" s="434">
        <v>5029</v>
      </c>
      <c r="AM98" s="435">
        <v>5052</v>
      </c>
      <c r="AN98" s="433">
        <v>5010</v>
      </c>
      <c r="AO98" s="434">
        <v>4995</v>
      </c>
      <c r="AP98" s="434">
        <v>5019</v>
      </c>
      <c r="AQ98" s="434">
        <v>5007</v>
      </c>
      <c r="AR98" s="434">
        <v>5078</v>
      </c>
      <c r="AS98" s="434">
        <v>5072</v>
      </c>
      <c r="AT98" s="434">
        <v>5080</v>
      </c>
      <c r="AU98" s="434">
        <v>5075</v>
      </c>
      <c r="AV98" s="434">
        <v>5033</v>
      </c>
      <c r="AW98" s="434">
        <v>5045</v>
      </c>
      <c r="AX98" s="434">
        <v>5041</v>
      </c>
      <c r="AY98" s="435">
        <v>5058</v>
      </c>
      <c r="AZ98" s="433">
        <v>5086</v>
      </c>
      <c r="BA98" s="434">
        <v>5105</v>
      </c>
      <c r="BB98" s="434">
        <v>5078</v>
      </c>
      <c r="BC98" s="434">
        <v>5081</v>
      </c>
      <c r="BD98" s="434">
        <v>5077</v>
      </c>
      <c r="BE98" s="434">
        <v>5058</v>
      </c>
      <c r="BF98" s="434">
        <v>5102</v>
      </c>
      <c r="BG98" s="434">
        <v>5060</v>
      </c>
      <c r="BH98" s="434">
        <v>5053</v>
      </c>
      <c r="BI98" s="434">
        <v>5025</v>
      </c>
      <c r="BJ98" s="434">
        <v>5032</v>
      </c>
      <c r="BK98" s="435">
        <v>5059</v>
      </c>
      <c r="BL98" s="433">
        <v>5043</v>
      </c>
      <c r="BM98" s="438">
        <v>5086</v>
      </c>
      <c r="BN98" s="438">
        <v>5082</v>
      </c>
      <c r="BO98" s="438">
        <v>5091</v>
      </c>
      <c r="BP98" s="438">
        <v>5080</v>
      </c>
      <c r="BQ98" s="438">
        <v>5059</v>
      </c>
      <c r="BR98" s="438">
        <v>4990</v>
      </c>
      <c r="BS98" s="438">
        <v>4938</v>
      </c>
      <c r="BT98" s="438">
        <v>4911</v>
      </c>
      <c r="BU98" s="438">
        <v>4930</v>
      </c>
      <c r="BV98" s="438">
        <v>4963</v>
      </c>
      <c r="BW98" s="435">
        <v>4974</v>
      </c>
      <c r="BX98" s="433">
        <v>5006</v>
      </c>
      <c r="BY98" s="438">
        <v>5001</v>
      </c>
      <c r="BZ98" s="438">
        <v>5017</v>
      </c>
      <c r="CA98" s="438">
        <v>4976</v>
      </c>
      <c r="CB98" s="438">
        <v>4943</v>
      </c>
      <c r="CC98" s="438">
        <v>4928</v>
      </c>
      <c r="CD98" s="438">
        <v>4937</v>
      </c>
      <c r="CE98" s="438">
        <v>4949</v>
      </c>
      <c r="CF98" s="438">
        <v>4953</v>
      </c>
      <c r="CG98" s="434">
        <v>4929</v>
      </c>
      <c r="CH98" s="434">
        <v>4956</v>
      </c>
      <c r="CI98" s="435">
        <v>4949</v>
      </c>
      <c r="CJ98" s="433">
        <v>4872</v>
      </c>
      <c r="CK98" s="434">
        <v>4851</v>
      </c>
      <c r="CL98" s="434">
        <v>4836</v>
      </c>
      <c r="CM98" s="434">
        <v>4858</v>
      </c>
      <c r="CN98" s="434">
        <v>4870</v>
      </c>
      <c r="CO98" s="434">
        <v>4911</v>
      </c>
      <c r="CP98" s="434">
        <v>4991</v>
      </c>
      <c r="CQ98" s="434">
        <v>4985</v>
      </c>
      <c r="CR98" s="434">
        <v>4963</v>
      </c>
      <c r="CS98" s="434">
        <v>4962</v>
      </c>
      <c r="CT98" s="434">
        <v>4962</v>
      </c>
      <c r="CU98" s="435">
        <v>4996</v>
      </c>
      <c r="CV98" s="433">
        <v>4978</v>
      </c>
      <c r="CW98" s="434">
        <v>4960</v>
      </c>
      <c r="CX98" s="434">
        <v>4979</v>
      </c>
      <c r="CY98" s="434">
        <v>4956</v>
      </c>
      <c r="CZ98" s="434">
        <v>4955</v>
      </c>
      <c r="DA98" s="434">
        <v>4954</v>
      </c>
      <c r="DB98" s="434">
        <v>4931</v>
      </c>
      <c r="DC98" s="434">
        <v>4922</v>
      </c>
      <c r="DD98" s="434">
        <v>4945</v>
      </c>
      <c r="DE98" s="434">
        <v>4993</v>
      </c>
      <c r="DF98" s="434">
        <v>4979</v>
      </c>
      <c r="DG98" s="435">
        <v>5018</v>
      </c>
      <c r="DH98" s="433">
        <v>5025</v>
      </c>
      <c r="DI98" s="434">
        <v>5030</v>
      </c>
      <c r="DJ98" s="434">
        <v>5018</v>
      </c>
      <c r="DK98" s="434">
        <v>4986</v>
      </c>
      <c r="DL98" s="434">
        <v>4966</v>
      </c>
      <c r="DM98" s="434">
        <v>4926</v>
      </c>
      <c r="DN98" s="434">
        <v>4910</v>
      </c>
      <c r="DO98" s="434">
        <v>4933</v>
      </c>
      <c r="DP98" s="434">
        <v>4960</v>
      </c>
      <c r="DQ98" s="434">
        <v>4953</v>
      </c>
      <c r="DR98" s="434">
        <v>4932</v>
      </c>
      <c r="DS98" s="437">
        <v>5016</v>
      </c>
      <c r="DT98" s="433">
        <v>5061</v>
      </c>
      <c r="DU98" s="434">
        <v>5082</v>
      </c>
      <c r="DV98" s="434">
        <v>5099</v>
      </c>
      <c r="DW98" s="434">
        <v>5066</v>
      </c>
      <c r="DX98" s="434">
        <v>5073</v>
      </c>
      <c r="DY98" s="434">
        <v>5072</v>
      </c>
      <c r="DZ98" s="434">
        <v>5089</v>
      </c>
      <c r="EA98" s="434">
        <v>5057</v>
      </c>
      <c r="EB98" s="434">
        <v>5074</v>
      </c>
      <c r="EC98" s="434">
        <v>5068</v>
      </c>
      <c r="ED98" s="434">
        <v>5038</v>
      </c>
      <c r="EE98" s="437">
        <v>5029</v>
      </c>
      <c r="EF98" s="433">
        <v>5069</v>
      </c>
      <c r="EG98" s="434">
        <v>5097</v>
      </c>
      <c r="EH98" s="434">
        <v>5074</v>
      </c>
      <c r="EI98" s="434">
        <v>5040</v>
      </c>
      <c r="EJ98" s="434">
        <v>5019</v>
      </c>
      <c r="EK98" s="434">
        <v>5024</v>
      </c>
      <c r="EL98" s="434">
        <v>4996</v>
      </c>
      <c r="EM98" s="434">
        <v>5007</v>
      </c>
      <c r="EN98" s="434">
        <v>4997</v>
      </c>
      <c r="EO98" s="799">
        <v>4984</v>
      </c>
      <c r="EP98" s="799">
        <v>4982</v>
      </c>
      <c r="EQ98" s="799">
        <f>'1. Población_Afiliada_Regimen'!D98</f>
        <v>4974</v>
      </c>
      <c r="ER98" s="118">
        <f t="shared" si="11"/>
        <v>-8</v>
      </c>
      <c r="ES98" s="98">
        <f t="shared" si="12"/>
        <v>-0.16012810248198558</v>
      </c>
      <c r="ET98" s="118">
        <f t="shared" si="13"/>
        <v>-55</v>
      </c>
      <c r="EU98" s="98">
        <f t="shared" si="14"/>
        <v>-1.0936567906144363</v>
      </c>
    </row>
    <row r="99" spans="1:151" ht="15" outlineLevel="2">
      <c r="A99" s="421">
        <v>660</v>
      </c>
      <c r="B99" s="55" t="s">
        <v>374</v>
      </c>
      <c r="C99" s="392" t="s">
        <v>393</v>
      </c>
      <c r="D99" s="433">
        <v>8143</v>
      </c>
      <c r="E99" s="434">
        <v>8073</v>
      </c>
      <c r="F99" s="434">
        <v>8068</v>
      </c>
      <c r="G99" s="434">
        <v>8154</v>
      </c>
      <c r="H99" s="434">
        <v>8180</v>
      </c>
      <c r="I99" s="434">
        <v>8233</v>
      </c>
      <c r="J99" s="434">
        <v>8103</v>
      </c>
      <c r="K99" s="434">
        <v>8217</v>
      </c>
      <c r="L99" s="434">
        <v>8236</v>
      </c>
      <c r="M99" s="434">
        <v>8268</v>
      </c>
      <c r="N99" s="434">
        <v>8256</v>
      </c>
      <c r="O99" s="435">
        <v>8448</v>
      </c>
      <c r="P99" s="433">
        <v>8469</v>
      </c>
      <c r="Q99" s="434">
        <v>8533</v>
      </c>
      <c r="R99" s="436">
        <v>8671</v>
      </c>
      <c r="S99" s="434">
        <v>8420</v>
      </c>
      <c r="T99" s="434">
        <v>8466</v>
      </c>
      <c r="U99" s="434">
        <v>8676</v>
      </c>
      <c r="V99" s="434">
        <v>8780</v>
      </c>
      <c r="W99" s="434">
        <v>8803</v>
      </c>
      <c r="X99" s="434">
        <v>8831</v>
      </c>
      <c r="Y99" s="434">
        <v>8897</v>
      </c>
      <c r="Z99" s="434">
        <v>9015</v>
      </c>
      <c r="AA99" s="435">
        <v>8983</v>
      </c>
      <c r="AB99" s="433">
        <v>9018</v>
      </c>
      <c r="AC99" s="434">
        <v>9055</v>
      </c>
      <c r="AD99" s="434">
        <v>9127</v>
      </c>
      <c r="AE99" s="434">
        <v>9216</v>
      </c>
      <c r="AF99" s="434">
        <v>9241</v>
      </c>
      <c r="AG99" s="434">
        <v>9125</v>
      </c>
      <c r="AH99" s="434">
        <v>9115</v>
      </c>
      <c r="AI99" s="434">
        <v>9117</v>
      </c>
      <c r="AJ99" s="434">
        <v>9139</v>
      </c>
      <c r="AK99" s="434">
        <v>9161</v>
      </c>
      <c r="AL99" s="434">
        <v>9169</v>
      </c>
      <c r="AM99" s="435">
        <v>9285</v>
      </c>
      <c r="AN99" s="433">
        <v>9279</v>
      </c>
      <c r="AO99" s="434">
        <v>9327</v>
      </c>
      <c r="AP99" s="434">
        <v>9310</v>
      </c>
      <c r="AQ99" s="434">
        <v>9243</v>
      </c>
      <c r="AR99" s="434">
        <v>9428</v>
      </c>
      <c r="AS99" s="434">
        <v>9430</v>
      </c>
      <c r="AT99" s="434">
        <v>9458</v>
      </c>
      <c r="AU99" s="434">
        <v>9539</v>
      </c>
      <c r="AV99" s="434">
        <v>9423</v>
      </c>
      <c r="AW99" s="434">
        <v>9500</v>
      </c>
      <c r="AX99" s="434">
        <v>9509</v>
      </c>
      <c r="AY99" s="435">
        <v>9474</v>
      </c>
      <c r="AZ99" s="433">
        <v>9516</v>
      </c>
      <c r="BA99" s="434">
        <v>9650</v>
      </c>
      <c r="BB99" s="434">
        <v>9658</v>
      </c>
      <c r="BC99" s="434">
        <v>9595</v>
      </c>
      <c r="BD99" s="434">
        <v>9629</v>
      </c>
      <c r="BE99" s="434">
        <v>9552</v>
      </c>
      <c r="BF99" s="434">
        <v>9651</v>
      </c>
      <c r="BG99" s="434">
        <v>9601</v>
      </c>
      <c r="BH99" s="434">
        <v>9701</v>
      </c>
      <c r="BI99" s="434">
        <v>9627</v>
      </c>
      <c r="BJ99" s="434">
        <v>9705</v>
      </c>
      <c r="BK99" s="435">
        <v>9808</v>
      </c>
      <c r="BL99" s="433">
        <v>9844</v>
      </c>
      <c r="BM99" s="438">
        <v>9914</v>
      </c>
      <c r="BN99" s="438">
        <v>9934</v>
      </c>
      <c r="BO99" s="438">
        <v>9971</v>
      </c>
      <c r="BP99" s="438">
        <v>10030</v>
      </c>
      <c r="BQ99" s="438">
        <v>9957</v>
      </c>
      <c r="BR99" s="438">
        <v>9743</v>
      </c>
      <c r="BS99" s="438">
        <v>9656</v>
      </c>
      <c r="BT99" s="438">
        <v>9665</v>
      </c>
      <c r="BU99" s="438">
        <v>9739</v>
      </c>
      <c r="BV99" s="438">
        <v>9756</v>
      </c>
      <c r="BW99" s="435">
        <v>9776</v>
      </c>
      <c r="BX99" s="433">
        <v>9848</v>
      </c>
      <c r="BY99" s="438">
        <v>9796</v>
      </c>
      <c r="BZ99" s="438">
        <v>9773</v>
      </c>
      <c r="CA99" s="438">
        <v>9690</v>
      </c>
      <c r="CB99" s="438">
        <v>9682</v>
      </c>
      <c r="CC99" s="438">
        <v>9563</v>
      </c>
      <c r="CD99" s="438">
        <v>9583</v>
      </c>
      <c r="CE99" s="438">
        <v>9650</v>
      </c>
      <c r="CF99" s="438">
        <v>9702</v>
      </c>
      <c r="CG99" s="434">
        <v>9729</v>
      </c>
      <c r="CH99" s="434">
        <v>9733</v>
      </c>
      <c r="CI99" s="435">
        <v>9695</v>
      </c>
      <c r="CJ99" s="433">
        <v>9665</v>
      </c>
      <c r="CK99" s="434">
        <v>9628</v>
      </c>
      <c r="CL99" s="434">
        <v>9738</v>
      </c>
      <c r="CM99" s="434">
        <v>9726</v>
      </c>
      <c r="CN99" s="434">
        <v>9755</v>
      </c>
      <c r="CO99" s="434">
        <v>9842</v>
      </c>
      <c r="CP99" s="434">
        <v>9892</v>
      </c>
      <c r="CQ99" s="434">
        <v>9973</v>
      </c>
      <c r="CR99" s="434">
        <v>9996</v>
      </c>
      <c r="CS99" s="434">
        <v>9983</v>
      </c>
      <c r="CT99" s="434">
        <v>10058</v>
      </c>
      <c r="CU99" s="435">
        <v>10147</v>
      </c>
      <c r="CV99" s="433">
        <v>10130</v>
      </c>
      <c r="CW99" s="434">
        <v>10094</v>
      </c>
      <c r="CX99" s="434">
        <v>10117</v>
      </c>
      <c r="CY99" s="434">
        <v>10135</v>
      </c>
      <c r="CZ99" s="434">
        <v>10175</v>
      </c>
      <c r="DA99" s="434">
        <v>10106</v>
      </c>
      <c r="DB99" s="434">
        <v>10162</v>
      </c>
      <c r="DC99" s="434">
        <v>10177</v>
      </c>
      <c r="DD99" s="434">
        <v>10178</v>
      </c>
      <c r="DE99" s="434">
        <v>10171</v>
      </c>
      <c r="DF99" s="434">
        <v>10214</v>
      </c>
      <c r="DG99" s="435">
        <v>10227</v>
      </c>
      <c r="DH99" s="433">
        <v>10275</v>
      </c>
      <c r="DI99" s="434">
        <v>10279</v>
      </c>
      <c r="DJ99" s="434">
        <v>10280</v>
      </c>
      <c r="DK99" s="434">
        <v>10214</v>
      </c>
      <c r="DL99" s="434">
        <v>10137</v>
      </c>
      <c r="DM99" s="434">
        <v>10060</v>
      </c>
      <c r="DN99" s="434">
        <v>10024</v>
      </c>
      <c r="DO99" s="434">
        <v>9963</v>
      </c>
      <c r="DP99" s="434">
        <v>9980</v>
      </c>
      <c r="DQ99" s="434">
        <v>9947</v>
      </c>
      <c r="DR99" s="434">
        <v>9940</v>
      </c>
      <c r="DS99" s="437">
        <v>10059</v>
      </c>
      <c r="DT99" s="433">
        <v>10135</v>
      </c>
      <c r="DU99" s="434">
        <v>10328</v>
      </c>
      <c r="DV99" s="434">
        <v>10401</v>
      </c>
      <c r="DW99" s="434">
        <v>10435</v>
      </c>
      <c r="DX99" s="434">
        <v>10646</v>
      </c>
      <c r="DY99" s="434">
        <v>10662</v>
      </c>
      <c r="DZ99" s="434">
        <v>10684</v>
      </c>
      <c r="EA99" s="434">
        <v>10533</v>
      </c>
      <c r="EB99" s="434">
        <v>10549</v>
      </c>
      <c r="EC99" s="434">
        <v>10576</v>
      </c>
      <c r="ED99" s="434">
        <v>10501</v>
      </c>
      <c r="EE99" s="437">
        <v>10462</v>
      </c>
      <c r="EF99" s="433">
        <v>10457</v>
      </c>
      <c r="EG99" s="434">
        <v>10446</v>
      </c>
      <c r="EH99" s="434">
        <v>10371</v>
      </c>
      <c r="EI99" s="434">
        <v>10373</v>
      </c>
      <c r="EJ99" s="434">
        <v>10373</v>
      </c>
      <c r="EK99" s="434">
        <v>10376</v>
      </c>
      <c r="EL99" s="434">
        <v>10386</v>
      </c>
      <c r="EM99" s="434">
        <v>10356</v>
      </c>
      <c r="EN99" s="434">
        <v>10371</v>
      </c>
      <c r="EO99" s="799">
        <v>10343</v>
      </c>
      <c r="EP99" s="799">
        <v>10275</v>
      </c>
      <c r="EQ99" s="799">
        <f>'1. Población_Afiliada_Regimen'!D99</f>
        <v>10247</v>
      </c>
      <c r="ER99" s="118">
        <f t="shared" si="11"/>
        <v>-28</v>
      </c>
      <c r="ES99" s="98">
        <f t="shared" si="12"/>
        <v>-0.26959368380512228</v>
      </c>
      <c r="ET99" s="118">
        <f t="shared" si="13"/>
        <v>-215</v>
      </c>
      <c r="EU99" s="98">
        <f t="shared" si="14"/>
        <v>-2.0550563945708276</v>
      </c>
    </row>
    <row r="100" spans="1:151" ht="15" outlineLevel="2">
      <c r="A100" s="421">
        <v>667</v>
      </c>
      <c r="B100" s="55" t="s">
        <v>374</v>
      </c>
      <c r="C100" s="392" t="s">
        <v>394</v>
      </c>
      <c r="D100" s="433">
        <v>9431</v>
      </c>
      <c r="E100" s="434">
        <v>9413</v>
      </c>
      <c r="F100" s="434">
        <v>9445</v>
      </c>
      <c r="G100" s="434">
        <v>9359</v>
      </c>
      <c r="H100" s="434">
        <v>9309</v>
      </c>
      <c r="I100" s="434">
        <v>9386</v>
      </c>
      <c r="J100" s="434">
        <v>9091</v>
      </c>
      <c r="K100" s="434">
        <v>9316</v>
      </c>
      <c r="L100" s="434">
        <v>9034</v>
      </c>
      <c r="M100" s="434">
        <v>9000</v>
      </c>
      <c r="N100" s="434">
        <v>8967</v>
      </c>
      <c r="O100" s="435">
        <v>8996</v>
      </c>
      <c r="P100" s="433">
        <v>9188</v>
      </c>
      <c r="Q100" s="434">
        <v>9257</v>
      </c>
      <c r="R100" s="436">
        <v>9214</v>
      </c>
      <c r="S100" s="434">
        <v>9297</v>
      </c>
      <c r="T100" s="434">
        <v>9369</v>
      </c>
      <c r="U100" s="434">
        <v>9282</v>
      </c>
      <c r="V100" s="434">
        <v>9248</v>
      </c>
      <c r="W100" s="434">
        <v>9215</v>
      </c>
      <c r="X100" s="434">
        <v>9257</v>
      </c>
      <c r="Y100" s="434">
        <v>9321</v>
      </c>
      <c r="Z100" s="434">
        <v>9289</v>
      </c>
      <c r="AA100" s="435">
        <v>9109</v>
      </c>
      <c r="AB100" s="433">
        <v>9124</v>
      </c>
      <c r="AC100" s="434">
        <v>9195</v>
      </c>
      <c r="AD100" s="434">
        <v>9156</v>
      </c>
      <c r="AE100" s="434">
        <v>9106</v>
      </c>
      <c r="AF100" s="434">
        <v>9217</v>
      </c>
      <c r="AG100" s="434">
        <v>9266</v>
      </c>
      <c r="AH100" s="434">
        <v>9270</v>
      </c>
      <c r="AI100" s="434">
        <v>9251</v>
      </c>
      <c r="AJ100" s="434">
        <v>9208</v>
      </c>
      <c r="AK100" s="434">
        <v>9267</v>
      </c>
      <c r="AL100" s="434">
        <v>9198</v>
      </c>
      <c r="AM100" s="435">
        <v>9232</v>
      </c>
      <c r="AN100" s="433">
        <v>9216</v>
      </c>
      <c r="AO100" s="434">
        <v>9376</v>
      </c>
      <c r="AP100" s="434">
        <v>9425</v>
      </c>
      <c r="AQ100" s="434">
        <v>9396</v>
      </c>
      <c r="AR100" s="434">
        <v>9489</v>
      </c>
      <c r="AS100" s="434">
        <v>9418</v>
      </c>
      <c r="AT100" s="434">
        <v>9479</v>
      </c>
      <c r="AU100" s="434">
        <v>9482</v>
      </c>
      <c r="AV100" s="434">
        <v>9423</v>
      </c>
      <c r="AW100" s="434">
        <v>9390</v>
      </c>
      <c r="AX100" s="434">
        <v>9379</v>
      </c>
      <c r="AY100" s="435">
        <v>9356</v>
      </c>
      <c r="AZ100" s="433">
        <v>9472</v>
      </c>
      <c r="BA100" s="434">
        <v>9506</v>
      </c>
      <c r="BB100" s="434">
        <v>9377</v>
      </c>
      <c r="BC100" s="434">
        <v>9392</v>
      </c>
      <c r="BD100" s="434">
        <v>9392</v>
      </c>
      <c r="BE100" s="434">
        <v>9336</v>
      </c>
      <c r="BF100" s="434">
        <v>9312</v>
      </c>
      <c r="BG100" s="434">
        <v>9234</v>
      </c>
      <c r="BH100" s="434">
        <v>9337</v>
      </c>
      <c r="BI100" s="434">
        <v>9334</v>
      </c>
      <c r="BJ100" s="434">
        <v>9404</v>
      </c>
      <c r="BK100" s="435">
        <v>9501</v>
      </c>
      <c r="BL100" s="433">
        <v>9483</v>
      </c>
      <c r="BM100" s="438">
        <v>9473</v>
      </c>
      <c r="BN100" s="438">
        <v>9539</v>
      </c>
      <c r="BO100" s="438">
        <v>9491</v>
      </c>
      <c r="BP100" s="438">
        <v>9506</v>
      </c>
      <c r="BQ100" s="438">
        <v>9447</v>
      </c>
      <c r="BR100" s="438">
        <v>9336</v>
      </c>
      <c r="BS100" s="438">
        <v>9275</v>
      </c>
      <c r="BT100" s="438">
        <v>9203</v>
      </c>
      <c r="BU100" s="438">
        <v>9197</v>
      </c>
      <c r="BV100" s="438">
        <v>9153</v>
      </c>
      <c r="BW100" s="435">
        <v>9229</v>
      </c>
      <c r="BX100" s="433">
        <v>9299</v>
      </c>
      <c r="BY100" s="438">
        <v>9319</v>
      </c>
      <c r="BZ100" s="438">
        <v>9236</v>
      </c>
      <c r="CA100" s="438">
        <v>9180</v>
      </c>
      <c r="CB100" s="438">
        <v>9158</v>
      </c>
      <c r="CC100" s="438">
        <v>9081</v>
      </c>
      <c r="CD100" s="438">
        <v>9089</v>
      </c>
      <c r="CE100" s="438">
        <v>9114</v>
      </c>
      <c r="CF100" s="438">
        <v>9061</v>
      </c>
      <c r="CG100" s="434">
        <v>9034</v>
      </c>
      <c r="CH100" s="434">
        <v>8998</v>
      </c>
      <c r="CI100" s="435">
        <v>8970</v>
      </c>
      <c r="CJ100" s="433">
        <v>8950</v>
      </c>
      <c r="CK100" s="434">
        <v>8989</v>
      </c>
      <c r="CL100" s="434">
        <v>8970</v>
      </c>
      <c r="CM100" s="434">
        <v>8962</v>
      </c>
      <c r="CN100" s="434">
        <v>9014</v>
      </c>
      <c r="CO100" s="434">
        <v>9104</v>
      </c>
      <c r="CP100" s="434">
        <v>9139</v>
      </c>
      <c r="CQ100" s="434">
        <v>8996</v>
      </c>
      <c r="CR100" s="434">
        <v>9121</v>
      </c>
      <c r="CS100" s="434">
        <v>9099</v>
      </c>
      <c r="CT100" s="434">
        <v>9121</v>
      </c>
      <c r="CU100" s="435">
        <v>9146</v>
      </c>
      <c r="CV100" s="433">
        <v>9136</v>
      </c>
      <c r="CW100" s="434">
        <v>9119</v>
      </c>
      <c r="CX100" s="434">
        <v>9117</v>
      </c>
      <c r="CY100" s="434">
        <v>9095</v>
      </c>
      <c r="CZ100" s="434">
        <v>9156</v>
      </c>
      <c r="DA100" s="434">
        <v>9115</v>
      </c>
      <c r="DB100" s="434">
        <v>9092</v>
      </c>
      <c r="DC100" s="434">
        <v>9048</v>
      </c>
      <c r="DD100" s="434">
        <v>9051</v>
      </c>
      <c r="DE100" s="434">
        <v>8988</v>
      </c>
      <c r="DF100" s="434">
        <v>9149</v>
      </c>
      <c r="DG100" s="435">
        <v>9117</v>
      </c>
      <c r="DH100" s="433">
        <v>9116</v>
      </c>
      <c r="DI100" s="434">
        <v>9070</v>
      </c>
      <c r="DJ100" s="434">
        <v>9126</v>
      </c>
      <c r="DK100" s="434">
        <v>9116</v>
      </c>
      <c r="DL100" s="434">
        <v>9048</v>
      </c>
      <c r="DM100" s="434">
        <v>9003</v>
      </c>
      <c r="DN100" s="434">
        <v>8963</v>
      </c>
      <c r="DO100" s="434">
        <v>8982</v>
      </c>
      <c r="DP100" s="434">
        <v>9027</v>
      </c>
      <c r="DQ100" s="434">
        <v>8986</v>
      </c>
      <c r="DR100" s="434">
        <v>8950</v>
      </c>
      <c r="DS100" s="437">
        <v>9044</v>
      </c>
      <c r="DT100" s="433">
        <v>9134</v>
      </c>
      <c r="DU100" s="434">
        <v>9334</v>
      </c>
      <c r="DV100" s="434">
        <v>9427</v>
      </c>
      <c r="DW100" s="434">
        <v>9446</v>
      </c>
      <c r="DX100" s="434">
        <v>9564</v>
      </c>
      <c r="DY100" s="434">
        <v>9577</v>
      </c>
      <c r="DZ100" s="434">
        <v>9607</v>
      </c>
      <c r="EA100" s="434">
        <v>9501</v>
      </c>
      <c r="EB100" s="434">
        <v>9551</v>
      </c>
      <c r="EC100" s="434">
        <v>9551</v>
      </c>
      <c r="ED100" s="434">
        <v>9552</v>
      </c>
      <c r="EE100" s="437">
        <v>9566</v>
      </c>
      <c r="EF100" s="433">
        <v>9623</v>
      </c>
      <c r="EG100" s="434">
        <v>9645</v>
      </c>
      <c r="EH100" s="434">
        <v>9570</v>
      </c>
      <c r="EI100" s="434">
        <v>9562</v>
      </c>
      <c r="EJ100" s="434">
        <v>9540</v>
      </c>
      <c r="EK100" s="434">
        <v>9542</v>
      </c>
      <c r="EL100" s="434">
        <v>9612</v>
      </c>
      <c r="EM100" s="434">
        <v>9649</v>
      </c>
      <c r="EN100" s="434">
        <v>9626</v>
      </c>
      <c r="EO100" s="799">
        <v>9620</v>
      </c>
      <c r="EP100" s="799">
        <v>9648</v>
      </c>
      <c r="EQ100" s="799">
        <f>'1. Población_Afiliada_Regimen'!D100</f>
        <v>9641</v>
      </c>
      <c r="ER100" s="118">
        <f t="shared" si="11"/>
        <v>-7</v>
      </c>
      <c r="ES100" s="98">
        <f t="shared" si="12"/>
        <v>-7.2825634623387425E-2</v>
      </c>
      <c r="ET100" s="118">
        <f t="shared" si="13"/>
        <v>75</v>
      </c>
      <c r="EU100" s="98">
        <f t="shared" si="14"/>
        <v>0.78402676144679073</v>
      </c>
    </row>
    <row r="101" spans="1:151" ht="15" outlineLevel="2">
      <c r="A101" s="421">
        <v>674</v>
      </c>
      <c r="B101" s="55" t="s">
        <v>374</v>
      </c>
      <c r="C101" s="392" t="s">
        <v>395</v>
      </c>
      <c r="D101" s="433">
        <v>14511</v>
      </c>
      <c r="E101" s="434">
        <v>14640</v>
      </c>
      <c r="F101" s="434">
        <v>14674</v>
      </c>
      <c r="G101" s="434">
        <v>15125</v>
      </c>
      <c r="H101" s="434">
        <v>15309</v>
      </c>
      <c r="I101" s="434">
        <v>15291</v>
      </c>
      <c r="J101" s="434">
        <v>15194</v>
      </c>
      <c r="K101" s="434">
        <v>15264</v>
      </c>
      <c r="L101" s="434">
        <v>15307</v>
      </c>
      <c r="M101" s="434">
        <v>15320</v>
      </c>
      <c r="N101" s="434">
        <v>15285</v>
      </c>
      <c r="O101" s="435">
        <v>15351</v>
      </c>
      <c r="P101" s="433">
        <v>15201</v>
      </c>
      <c r="Q101" s="434">
        <v>15171</v>
      </c>
      <c r="R101" s="436">
        <v>15128</v>
      </c>
      <c r="S101" s="434">
        <v>13643</v>
      </c>
      <c r="T101" s="434">
        <v>15186</v>
      </c>
      <c r="U101" s="434">
        <v>15193</v>
      </c>
      <c r="V101" s="434">
        <v>15154</v>
      </c>
      <c r="W101" s="434">
        <v>15179</v>
      </c>
      <c r="X101" s="434">
        <v>15188</v>
      </c>
      <c r="Y101" s="434">
        <v>15213</v>
      </c>
      <c r="Z101" s="434">
        <v>15221</v>
      </c>
      <c r="AA101" s="435">
        <v>15137</v>
      </c>
      <c r="AB101" s="433">
        <v>14983</v>
      </c>
      <c r="AC101" s="434">
        <v>15204</v>
      </c>
      <c r="AD101" s="434">
        <v>15001</v>
      </c>
      <c r="AE101" s="434">
        <v>15049</v>
      </c>
      <c r="AF101" s="434">
        <v>14984</v>
      </c>
      <c r="AG101" s="434">
        <v>14886</v>
      </c>
      <c r="AH101" s="434">
        <v>14863</v>
      </c>
      <c r="AI101" s="434">
        <v>14826</v>
      </c>
      <c r="AJ101" s="434">
        <v>14756</v>
      </c>
      <c r="AK101" s="434">
        <v>14812</v>
      </c>
      <c r="AL101" s="434">
        <v>14780</v>
      </c>
      <c r="AM101" s="435">
        <v>14768</v>
      </c>
      <c r="AN101" s="433">
        <v>14770</v>
      </c>
      <c r="AO101" s="434">
        <v>14713</v>
      </c>
      <c r="AP101" s="434">
        <v>14722</v>
      </c>
      <c r="AQ101" s="434">
        <v>14622</v>
      </c>
      <c r="AR101" s="434">
        <v>14713</v>
      </c>
      <c r="AS101" s="434">
        <v>14647</v>
      </c>
      <c r="AT101" s="434">
        <v>14643</v>
      </c>
      <c r="AU101" s="434">
        <v>14589</v>
      </c>
      <c r="AV101" s="434">
        <v>14568</v>
      </c>
      <c r="AW101" s="434">
        <v>14502</v>
      </c>
      <c r="AX101" s="434">
        <v>14477</v>
      </c>
      <c r="AY101" s="435">
        <v>14397</v>
      </c>
      <c r="AZ101" s="433">
        <v>14373</v>
      </c>
      <c r="BA101" s="434">
        <v>14347</v>
      </c>
      <c r="BB101" s="434">
        <v>14248</v>
      </c>
      <c r="BC101" s="434">
        <v>14146</v>
      </c>
      <c r="BD101" s="434">
        <v>14000</v>
      </c>
      <c r="BE101" s="434">
        <v>13964</v>
      </c>
      <c r="BF101" s="434">
        <v>13842</v>
      </c>
      <c r="BG101" s="434">
        <v>13670</v>
      </c>
      <c r="BH101" s="434">
        <v>13667</v>
      </c>
      <c r="BI101" s="434">
        <v>13517</v>
      </c>
      <c r="BJ101" s="434">
        <v>13474</v>
      </c>
      <c r="BK101" s="435">
        <v>13514</v>
      </c>
      <c r="BL101" s="433">
        <v>13461</v>
      </c>
      <c r="BM101" s="438">
        <v>13427</v>
      </c>
      <c r="BN101" s="438">
        <v>13393</v>
      </c>
      <c r="BO101" s="438">
        <v>13394</v>
      </c>
      <c r="BP101" s="438">
        <v>13369</v>
      </c>
      <c r="BQ101" s="438">
        <v>13293</v>
      </c>
      <c r="BR101" s="438">
        <v>13044</v>
      </c>
      <c r="BS101" s="438">
        <v>12928</v>
      </c>
      <c r="BT101" s="438">
        <v>12870</v>
      </c>
      <c r="BU101" s="438">
        <v>12789</v>
      </c>
      <c r="BV101" s="438">
        <v>12697</v>
      </c>
      <c r="BW101" s="435">
        <v>12703</v>
      </c>
      <c r="BX101" s="433">
        <v>12728</v>
      </c>
      <c r="BY101" s="438">
        <v>12663</v>
      </c>
      <c r="BZ101" s="438">
        <v>12557</v>
      </c>
      <c r="CA101" s="438">
        <v>12497</v>
      </c>
      <c r="CB101" s="438">
        <v>12451</v>
      </c>
      <c r="CC101" s="438">
        <v>12375</v>
      </c>
      <c r="CD101" s="438">
        <v>12298</v>
      </c>
      <c r="CE101" s="438">
        <v>12280</v>
      </c>
      <c r="CF101" s="438">
        <v>12220</v>
      </c>
      <c r="CG101" s="434">
        <v>12203</v>
      </c>
      <c r="CH101" s="434">
        <v>12193</v>
      </c>
      <c r="CI101" s="435">
        <v>12140</v>
      </c>
      <c r="CJ101" s="433">
        <v>12112</v>
      </c>
      <c r="CK101" s="434">
        <v>12119</v>
      </c>
      <c r="CL101" s="434">
        <v>12109</v>
      </c>
      <c r="CM101" s="434">
        <v>12090</v>
      </c>
      <c r="CN101" s="434">
        <v>12053</v>
      </c>
      <c r="CO101" s="434">
        <v>12194</v>
      </c>
      <c r="CP101" s="434">
        <v>12292</v>
      </c>
      <c r="CQ101" s="434">
        <v>12322</v>
      </c>
      <c r="CR101" s="434">
        <v>12277</v>
      </c>
      <c r="CS101" s="434">
        <v>12292</v>
      </c>
      <c r="CT101" s="434">
        <v>12272</v>
      </c>
      <c r="CU101" s="435">
        <v>12269</v>
      </c>
      <c r="CV101" s="433">
        <v>12232</v>
      </c>
      <c r="CW101" s="434">
        <v>12212</v>
      </c>
      <c r="CX101" s="434">
        <v>12228</v>
      </c>
      <c r="CY101" s="434">
        <v>12266</v>
      </c>
      <c r="CZ101" s="434">
        <v>12189</v>
      </c>
      <c r="DA101" s="434">
        <v>12179</v>
      </c>
      <c r="DB101" s="434">
        <v>12179</v>
      </c>
      <c r="DC101" s="434">
        <v>12125</v>
      </c>
      <c r="DD101" s="434">
        <v>12141</v>
      </c>
      <c r="DE101" s="434">
        <v>12106</v>
      </c>
      <c r="DF101" s="434">
        <v>12167</v>
      </c>
      <c r="DG101" s="435">
        <v>12128</v>
      </c>
      <c r="DH101" s="433">
        <v>12064</v>
      </c>
      <c r="DI101" s="434">
        <v>11930</v>
      </c>
      <c r="DJ101" s="434">
        <v>12006</v>
      </c>
      <c r="DK101" s="434">
        <v>11947</v>
      </c>
      <c r="DL101" s="434">
        <v>11958</v>
      </c>
      <c r="DM101" s="434">
        <v>11904</v>
      </c>
      <c r="DN101" s="434">
        <v>11850</v>
      </c>
      <c r="DO101" s="434">
        <v>11828</v>
      </c>
      <c r="DP101" s="434">
        <v>11858</v>
      </c>
      <c r="DQ101" s="434">
        <v>11826</v>
      </c>
      <c r="DR101" s="434">
        <v>11824</v>
      </c>
      <c r="DS101" s="437">
        <v>11942</v>
      </c>
      <c r="DT101" s="433">
        <v>11933</v>
      </c>
      <c r="DU101" s="434">
        <v>11968</v>
      </c>
      <c r="DV101" s="434">
        <v>11974</v>
      </c>
      <c r="DW101" s="434">
        <v>11977</v>
      </c>
      <c r="DX101" s="434">
        <v>12081</v>
      </c>
      <c r="DY101" s="434">
        <v>12131</v>
      </c>
      <c r="DZ101" s="434">
        <v>12139</v>
      </c>
      <c r="EA101" s="434">
        <v>11997</v>
      </c>
      <c r="EB101" s="434">
        <v>11998</v>
      </c>
      <c r="EC101" s="434">
        <v>11978</v>
      </c>
      <c r="ED101" s="434">
        <v>11912</v>
      </c>
      <c r="EE101" s="437">
        <v>11797</v>
      </c>
      <c r="EF101" s="433">
        <v>11761</v>
      </c>
      <c r="EG101" s="434">
        <v>11754</v>
      </c>
      <c r="EH101" s="434">
        <v>11710</v>
      </c>
      <c r="EI101" s="434">
        <v>11634</v>
      </c>
      <c r="EJ101" s="434">
        <v>11549</v>
      </c>
      <c r="EK101" s="434">
        <v>11567</v>
      </c>
      <c r="EL101" s="434">
        <v>11559</v>
      </c>
      <c r="EM101" s="434">
        <v>11595</v>
      </c>
      <c r="EN101" s="434">
        <v>11573</v>
      </c>
      <c r="EO101" s="799">
        <v>11515</v>
      </c>
      <c r="EP101" s="799">
        <v>11508</v>
      </c>
      <c r="EQ101" s="799">
        <f>'1. Población_Afiliada_Regimen'!D101</f>
        <v>11513</v>
      </c>
      <c r="ER101" s="118">
        <f t="shared" si="11"/>
        <v>5</v>
      </c>
      <c r="ES101" s="98">
        <f t="shared" si="12"/>
        <v>4.3256337053378321E-2</v>
      </c>
      <c r="ET101" s="118">
        <f t="shared" si="13"/>
        <v>-284</v>
      </c>
      <c r="EU101" s="98">
        <f t="shared" si="14"/>
        <v>-2.4073917097567179</v>
      </c>
    </row>
    <row r="102" spans="1:151" ht="15" outlineLevel="2">
      <c r="A102" s="421">
        <v>697</v>
      </c>
      <c r="B102" s="55" t="s">
        <v>374</v>
      </c>
      <c r="C102" s="392" t="s">
        <v>396</v>
      </c>
      <c r="D102" s="433">
        <v>14691</v>
      </c>
      <c r="E102" s="434">
        <v>14764</v>
      </c>
      <c r="F102" s="434">
        <v>14731</v>
      </c>
      <c r="G102" s="434">
        <v>14730</v>
      </c>
      <c r="H102" s="434">
        <v>14659</v>
      </c>
      <c r="I102" s="434">
        <v>14643</v>
      </c>
      <c r="J102" s="434">
        <v>14556</v>
      </c>
      <c r="K102" s="434">
        <v>14621</v>
      </c>
      <c r="L102" s="434">
        <v>14704</v>
      </c>
      <c r="M102" s="434">
        <v>14792</v>
      </c>
      <c r="N102" s="434">
        <v>14737</v>
      </c>
      <c r="O102" s="435">
        <v>14833</v>
      </c>
      <c r="P102" s="433">
        <v>14867</v>
      </c>
      <c r="Q102" s="434">
        <v>14912</v>
      </c>
      <c r="R102" s="436">
        <v>14952</v>
      </c>
      <c r="S102" s="434">
        <v>14912</v>
      </c>
      <c r="T102" s="434">
        <v>15077</v>
      </c>
      <c r="U102" s="434">
        <v>15100</v>
      </c>
      <c r="V102" s="434">
        <v>15076</v>
      </c>
      <c r="W102" s="434">
        <v>14916</v>
      </c>
      <c r="X102" s="434">
        <v>14914</v>
      </c>
      <c r="Y102" s="434">
        <v>15041</v>
      </c>
      <c r="Z102" s="434">
        <v>15193</v>
      </c>
      <c r="AA102" s="435">
        <v>15095</v>
      </c>
      <c r="AB102" s="433">
        <v>15183</v>
      </c>
      <c r="AC102" s="434">
        <v>15270</v>
      </c>
      <c r="AD102" s="434">
        <v>15282</v>
      </c>
      <c r="AE102" s="434">
        <v>15300</v>
      </c>
      <c r="AF102" s="434">
        <v>15180</v>
      </c>
      <c r="AG102" s="434">
        <v>15081</v>
      </c>
      <c r="AH102" s="434">
        <v>15049</v>
      </c>
      <c r="AI102" s="434">
        <v>15090</v>
      </c>
      <c r="AJ102" s="434">
        <v>15050</v>
      </c>
      <c r="AK102" s="434">
        <v>15136</v>
      </c>
      <c r="AL102" s="434">
        <v>15115</v>
      </c>
      <c r="AM102" s="435">
        <v>15141</v>
      </c>
      <c r="AN102" s="433">
        <v>15122</v>
      </c>
      <c r="AO102" s="434">
        <v>15178</v>
      </c>
      <c r="AP102" s="434">
        <v>15265</v>
      </c>
      <c r="AQ102" s="434">
        <v>15339</v>
      </c>
      <c r="AR102" s="434">
        <v>15449</v>
      </c>
      <c r="AS102" s="434">
        <v>15455</v>
      </c>
      <c r="AT102" s="434">
        <v>15445</v>
      </c>
      <c r="AU102" s="434">
        <v>15486</v>
      </c>
      <c r="AV102" s="434">
        <v>15406</v>
      </c>
      <c r="AW102" s="434">
        <v>15441</v>
      </c>
      <c r="AX102" s="434">
        <v>15436</v>
      </c>
      <c r="AY102" s="435">
        <v>15504</v>
      </c>
      <c r="AZ102" s="433">
        <v>15529</v>
      </c>
      <c r="BA102" s="434">
        <v>15643</v>
      </c>
      <c r="BB102" s="434">
        <v>15541</v>
      </c>
      <c r="BC102" s="434">
        <v>15529</v>
      </c>
      <c r="BD102" s="434">
        <v>15524</v>
      </c>
      <c r="BE102" s="434">
        <v>15407</v>
      </c>
      <c r="BF102" s="434">
        <v>15353</v>
      </c>
      <c r="BG102" s="434">
        <v>15183</v>
      </c>
      <c r="BH102" s="434">
        <v>15252</v>
      </c>
      <c r="BI102" s="434">
        <v>15124</v>
      </c>
      <c r="BJ102" s="434">
        <v>15129</v>
      </c>
      <c r="BK102" s="435">
        <v>15205</v>
      </c>
      <c r="BL102" s="433">
        <v>15225</v>
      </c>
      <c r="BM102" s="438">
        <v>15240</v>
      </c>
      <c r="BN102" s="438">
        <v>15245</v>
      </c>
      <c r="BO102" s="438">
        <v>15235</v>
      </c>
      <c r="BP102" s="438">
        <v>15247</v>
      </c>
      <c r="BQ102" s="438">
        <v>15220</v>
      </c>
      <c r="BR102" s="438">
        <v>14969</v>
      </c>
      <c r="BS102" s="438">
        <v>14844</v>
      </c>
      <c r="BT102" s="438">
        <v>14773</v>
      </c>
      <c r="BU102" s="438">
        <v>14707</v>
      </c>
      <c r="BV102" s="438">
        <v>14735</v>
      </c>
      <c r="BW102" s="435">
        <v>14813</v>
      </c>
      <c r="BX102" s="433">
        <v>14882</v>
      </c>
      <c r="BY102" s="438">
        <v>14857</v>
      </c>
      <c r="BZ102" s="438">
        <v>14632</v>
      </c>
      <c r="CA102" s="438">
        <v>14494</v>
      </c>
      <c r="CB102" s="438">
        <v>14451</v>
      </c>
      <c r="CC102" s="438">
        <v>14317</v>
      </c>
      <c r="CD102" s="438">
        <v>14245</v>
      </c>
      <c r="CE102" s="438">
        <v>14282</v>
      </c>
      <c r="CF102" s="438">
        <v>14197</v>
      </c>
      <c r="CG102" s="434">
        <v>14176</v>
      </c>
      <c r="CH102" s="434">
        <v>14151</v>
      </c>
      <c r="CI102" s="435">
        <v>14104</v>
      </c>
      <c r="CJ102" s="433">
        <v>14065</v>
      </c>
      <c r="CK102" s="434">
        <v>14086</v>
      </c>
      <c r="CL102" s="434">
        <v>14079</v>
      </c>
      <c r="CM102" s="434">
        <v>14075</v>
      </c>
      <c r="CN102" s="434">
        <v>14082</v>
      </c>
      <c r="CO102" s="434">
        <v>14226</v>
      </c>
      <c r="CP102" s="434">
        <v>14339</v>
      </c>
      <c r="CQ102" s="434">
        <v>14400</v>
      </c>
      <c r="CR102" s="434">
        <v>14348</v>
      </c>
      <c r="CS102" s="434">
        <v>14378</v>
      </c>
      <c r="CT102" s="434">
        <v>14418</v>
      </c>
      <c r="CU102" s="435">
        <v>14476</v>
      </c>
      <c r="CV102" s="433">
        <v>14484</v>
      </c>
      <c r="CW102" s="434">
        <v>14441</v>
      </c>
      <c r="CX102" s="434">
        <v>14629</v>
      </c>
      <c r="CY102" s="434">
        <v>14698</v>
      </c>
      <c r="CZ102" s="434">
        <v>14732</v>
      </c>
      <c r="DA102" s="434">
        <v>14738</v>
      </c>
      <c r="DB102" s="434">
        <v>14711</v>
      </c>
      <c r="DC102" s="434">
        <v>14632</v>
      </c>
      <c r="DD102" s="434">
        <v>14637</v>
      </c>
      <c r="DE102" s="434">
        <v>14710</v>
      </c>
      <c r="DF102" s="434">
        <v>14728</v>
      </c>
      <c r="DG102" s="435">
        <v>14761</v>
      </c>
      <c r="DH102" s="433">
        <v>14775</v>
      </c>
      <c r="DI102" s="434">
        <v>14841</v>
      </c>
      <c r="DJ102" s="434">
        <v>14794</v>
      </c>
      <c r="DK102" s="434">
        <v>14729</v>
      </c>
      <c r="DL102" s="434">
        <v>14699</v>
      </c>
      <c r="DM102" s="434">
        <v>14622</v>
      </c>
      <c r="DN102" s="434">
        <v>14545</v>
      </c>
      <c r="DO102" s="434">
        <v>14506</v>
      </c>
      <c r="DP102" s="434">
        <v>14500</v>
      </c>
      <c r="DQ102" s="434">
        <v>14464</v>
      </c>
      <c r="DR102" s="434">
        <v>14414</v>
      </c>
      <c r="DS102" s="437">
        <v>14611</v>
      </c>
      <c r="DT102" s="433">
        <v>14687</v>
      </c>
      <c r="DU102" s="434">
        <v>14961</v>
      </c>
      <c r="DV102" s="434">
        <v>15108</v>
      </c>
      <c r="DW102" s="434">
        <v>15163</v>
      </c>
      <c r="DX102" s="434">
        <v>15416</v>
      </c>
      <c r="DY102" s="434">
        <v>15491</v>
      </c>
      <c r="DZ102" s="434">
        <v>15453</v>
      </c>
      <c r="EA102" s="434">
        <v>15095</v>
      </c>
      <c r="EB102" s="434">
        <v>15240</v>
      </c>
      <c r="EC102" s="434">
        <v>15180</v>
      </c>
      <c r="ED102" s="434">
        <v>15100</v>
      </c>
      <c r="EE102" s="437">
        <v>15032</v>
      </c>
      <c r="EF102" s="433">
        <v>15073</v>
      </c>
      <c r="EG102" s="434">
        <v>15047</v>
      </c>
      <c r="EH102" s="434">
        <v>14917</v>
      </c>
      <c r="EI102" s="434">
        <v>14839</v>
      </c>
      <c r="EJ102" s="434">
        <v>14785</v>
      </c>
      <c r="EK102" s="434">
        <v>14815</v>
      </c>
      <c r="EL102" s="434">
        <v>14918</v>
      </c>
      <c r="EM102" s="434">
        <v>14958</v>
      </c>
      <c r="EN102" s="434">
        <v>15047</v>
      </c>
      <c r="EO102" s="799">
        <v>15041</v>
      </c>
      <c r="EP102" s="799">
        <v>15028</v>
      </c>
      <c r="EQ102" s="799">
        <f>'1. Población_Afiliada_Regimen'!D102</f>
        <v>15042</v>
      </c>
      <c r="ER102" s="118">
        <f t="shared" si="11"/>
        <v>14</v>
      </c>
      <c r="ES102" s="98">
        <f t="shared" si="12"/>
        <v>9.3846360101890333E-2</v>
      </c>
      <c r="ET102" s="118">
        <f t="shared" si="13"/>
        <v>10</v>
      </c>
      <c r="EU102" s="98">
        <f t="shared" si="14"/>
        <v>6.6524747205960619E-2</v>
      </c>
    </row>
    <row r="103" spans="1:151" ht="15" outlineLevel="2">
      <c r="A103" s="421">
        <v>756</v>
      </c>
      <c r="B103" s="55" t="s">
        <v>374</v>
      </c>
      <c r="C103" s="392" t="s">
        <v>397</v>
      </c>
      <c r="D103" s="433">
        <v>25802</v>
      </c>
      <c r="E103" s="434">
        <v>25837</v>
      </c>
      <c r="F103" s="434">
        <v>25755</v>
      </c>
      <c r="G103" s="434">
        <v>25822</v>
      </c>
      <c r="H103" s="434">
        <v>25713</v>
      </c>
      <c r="I103" s="434">
        <v>25785</v>
      </c>
      <c r="J103" s="434">
        <v>24688</v>
      </c>
      <c r="K103" s="434">
        <v>25696</v>
      </c>
      <c r="L103" s="434">
        <v>24912</v>
      </c>
      <c r="M103" s="434">
        <v>25174</v>
      </c>
      <c r="N103" s="434">
        <v>25243</v>
      </c>
      <c r="O103" s="435">
        <v>25374</v>
      </c>
      <c r="P103" s="433">
        <v>25380</v>
      </c>
      <c r="Q103" s="434">
        <v>25243</v>
      </c>
      <c r="R103" s="436">
        <v>25497</v>
      </c>
      <c r="S103" s="434">
        <v>25603</v>
      </c>
      <c r="T103" s="434">
        <v>25594</v>
      </c>
      <c r="U103" s="434">
        <v>25880</v>
      </c>
      <c r="V103" s="434">
        <v>25901</v>
      </c>
      <c r="W103" s="434">
        <v>25872</v>
      </c>
      <c r="X103" s="434">
        <v>25997</v>
      </c>
      <c r="Y103" s="434">
        <v>26147</v>
      </c>
      <c r="Z103" s="434">
        <v>26092</v>
      </c>
      <c r="AA103" s="435">
        <v>26057</v>
      </c>
      <c r="AB103" s="433">
        <v>26086</v>
      </c>
      <c r="AC103" s="434">
        <v>26214</v>
      </c>
      <c r="AD103" s="434">
        <v>26129</v>
      </c>
      <c r="AE103" s="434">
        <v>25983</v>
      </c>
      <c r="AF103" s="434">
        <v>26184</v>
      </c>
      <c r="AG103" s="434">
        <v>25945</v>
      </c>
      <c r="AH103" s="434">
        <v>25774</v>
      </c>
      <c r="AI103" s="434">
        <v>25742</v>
      </c>
      <c r="AJ103" s="434">
        <v>25607</v>
      </c>
      <c r="AK103" s="434">
        <v>25900</v>
      </c>
      <c r="AL103" s="434">
        <v>25873</v>
      </c>
      <c r="AM103" s="435">
        <v>25933</v>
      </c>
      <c r="AN103" s="433">
        <v>25807</v>
      </c>
      <c r="AO103" s="434">
        <v>25956</v>
      </c>
      <c r="AP103" s="434">
        <v>26066</v>
      </c>
      <c r="AQ103" s="434">
        <v>25946</v>
      </c>
      <c r="AR103" s="434">
        <v>26198</v>
      </c>
      <c r="AS103" s="434">
        <v>26055</v>
      </c>
      <c r="AT103" s="434">
        <v>26255</v>
      </c>
      <c r="AU103" s="434">
        <v>26354</v>
      </c>
      <c r="AV103" s="434">
        <v>26101</v>
      </c>
      <c r="AW103" s="434">
        <v>26118</v>
      </c>
      <c r="AX103" s="434">
        <v>26045</v>
      </c>
      <c r="AY103" s="435">
        <v>25956</v>
      </c>
      <c r="AZ103" s="433">
        <v>25995</v>
      </c>
      <c r="BA103" s="434">
        <v>25902</v>
      </c>
      <c r="BB103" s="434">
        <v>25847</v>
      </c>
      <c r="BC103" s="434">
        <v>25594</v>
      </c>
      <c r="BD103" s="434">
        <v>25572</v>
      </c>
      <c r="BE103" s="434">
        <v>25499</v>
      </c>
      <c r="BF103" s="434">
        <v>25416</v>
      </c>
      <c r="BG103" s="434">
        <v>25196</v>
      </c>
      <c r="BH103" s="434">
        <v>25279</v>
      </c>
      <c r="BI103" s="434">
        <v>25088</v>
      </c>
      <c r="BJ103" s="434">
        <v>25225</v>
      </c>
      <c r="BK103" s="435">
        <v>25309</v>
      </c>
      <c r="BL103" s="433">
        <v>25381</v>
      </c>
      <c r="BM103" s="438">
        <v>25430</v>
      </c>
      <c r="BN103" s="438">
        <v>25292</v>
      </c>
      <c r="BO103" s="438">
        <v>25212</v>
      </c>
      <c r="BP103" s="438">
        <v>25255</v>
      </c>
      <c r="BQ103" s="438">
        <v>25100</v>
      </c>
      <c r="BR103" s="438">
        <v>24641</v>
      </c>
      <c r="BS103" s="438">
        <v>24464</v>
      </c>
      <c r="BT103" s="438">
        <v>24298</v>
      </c>
      <c r="BU103" s="438">
        <v>24229</v>
      </c>
      <c r="BV103" s="438">
        <v>24145</v>
      </c>
      <c r="BW103" s="435">
        <v>24290</v>
      </c>
      <c r="BX103" s="433">
        <v>24182</v>
      </c>
      <c r="BY103" s="438">
        <v>24060</v>
      </c>
      <c r="BZ103" s="438">
        <v>23796</v>
      </c>
      <c r="CA103" s="438">
        <v>23548</v>
      </c>
      <c r="CB103" s="438">
        <v>23412</v>
      </c>
      <c r="CC103" s="438">
        <v>23330</v>
      </c>
      <c r="CD103" s="438">
        <v>23250</v>
      </c>
      <c r="CE103" s="438">
        <v>23260</v>
      </c>
      <c r="CF103" s="438">
        <v>23167</v>
      </c>
      <c r="CG103" s="434">
        <v>23063</v>
      </c>
      <c r="CH103" s="434">
        <v>23061</v>
      </c>
      <c r="CI103" s="435">
        <v>23031</v>
      </c>
      <c r="CJ103" s="433">
        <v>22958</v>
      </c>
      <c r="CK103" s="434">
        <v>22938</v>
      </c>
      <c r="CL103" s="434">
        <v>22935</v>
      </c>
      <c r="CM103" s="434">
        <v>22853</v>
      </c>
      <c r="CN103" s="434">
        <v>23004</v>
      </c>
      <c r="CO103" s="434">
        <v>23299</v>
      </c>
      <c r="CP103" s="434">
        <v>23460</v>
      </c>
      <c r="CQ103" s="434">
        <v>23257</v>
      </c>
      <c r="CR103" s="434">
        <v>23355</v>
      </c>
      <c r="CS103" s="434">
        <v>23503</v>
      </c>
      <c r="CT103" s="434">
        <v>23629</v>
      </c>
      <c r="CU103" s="435">
        <v>23659</v>
      </c>
      <c r="CV103" s="433">
        <v>23657</v>
      </c>
      <c r="CW103" s="434">
        <v>23542</v>
      </c>
      <c r="CX103" s="434">
        <v>23489</v>
      </c>
      <c r="CY103" s="434">
        <v>23550</v>
      </c>
      <c r="CZ103" s="434">
        <v>23608</v>
      </c>
      <c r="DA103" s="434">
        <v>23476</v>
      </c>
      <c r="DB103" s="434">
        <v>23394</v>
      </c>
      <c r="DC103" s="434">
        <v>23352</v>
      </c>
      <c r="DD103" s="434">
        <v>23219</v>
      </c>
      <c r="DE103" s="434">
        <v>23209</v>
      </c>
      <c r="DF103" s="434">
        <v>23301</v>
      </c>
      <c r="DG103" s="435">
        <v>23346</v>
      </c>
      <c r="DH103" s="433">
        <v>23322</v>
      </c>
      <c r="DI103" s="434">
        <v>23244</v>
      </c>
      <c r="DJ103" s="434">
        <v>23348</v>
      </c>
      <c r="DK103" s="434">
        <v>23277</v>
      </c>
      <c r="DL103" s="434">
        <v>23208</v>
      </c>
      <c r="DM103" s="434">
        <v>23080</v>
      </c>
      <c r="DN103" s="434">
        <v>22973</v>
      </c>
      <c r="DO103" s="434">
        <v>22958</v>
      </c>
      <c r="DP103" s="434">
        <v>23010</v>
      </c>
      <c r="DQ103" s="434">
        <v>22934</v>
      </c>
      <c r="DR103" s="434">
        <v>22865</v>
      </c>
      <c r="DS103" s="437">
        <v>22988</v>
      </c>
      <c r="DT103" s="433">
        <v>23149</v>
      </c>
      <c r="DU103" s="434">
        <v>23399</v>
      </c>
      <c r="DV103" s="434">
        <v>23481</v>
      </c>
      <c r="DW103" s="434">
        <v>23505</v>
      </c>
      <c r="DX103" s="434">
        <v>23687</v>
      </c>
      <c r="DY103" s="434">
        <v>23694</v>
      </c>
      <c r="DZ103" s="434">
        <v>23750</v>
      </c>
      <c r="EA103" s="434">
        <v>23530</v>
      </c>
      <c r="EB103" s="434">
        <v>23533</v>
      </c>
      <c r="EC103" s="434">
        <v>23481</v>
      </c>
      <c r="ED103" s="434">
        <v>23392</v>
      </c>
      <c r="EE103" s="437">
        <v>23346</v>
      </c>
      <c r="EF103" s="433">
        <v>23296</v>
      </c>
      <c r="EG103" s="434">
        <v>23300</v>
      </c>
      <c r="EH103" s="434">
        <v>23214</v>
      </c>
      <c r="EI103" s="434">
        <v>23152</v>
      </c>
      <c r="EJ103" s="434">
        <v>23081</v>
      </c>
      <c r="EK103" s="434">
        <v>23060</v>
      </c>
      <c r="EL103" s="434">
        <v>23055</v>
      </c>
      <c r="EM103" s="434">
        <v>23062</v>
      </c>
      <c r="EN103" s="434">
        <v>23081</v>
      </c>
      <c r="EO103" s="799">
        <v>23074</v>
      </c>
      <c r="EP103" s="799">
        <v>23084</v>
      </c>
      <c r="EQ103" s="799">
        <f>'1. Población_Afiliada_Regimen'!D103</f>
        <v>23054</v>
      </c>
      <c r="ER103" s="118">
        <f t="shared" si="11"/>
        <v>-30</v>
      </c>
      <c r="ES103" s="98">
        <f t="shared" si="12"/>
        <v>-0.13012361743656475</v>
      </c>
      <c r="ET103" s="118">
        <f t="shared" si="13"/>
        <v>-292</v>
      </c>
      <c r="EU103" s="98">
        <f t="shared" si="14"/>
        <v>-1.2507495930780435</v>
      </c>
    </row>
    <row r="104" spans="1:151" ht="15" outlineLevel="1">
      <c r="A104" s="48" t="s">
        <v>398</v>
      </c>
      <c r="B104" s="45"/>
      <c r="C104" s="49" t="s">
        <v>398</v>
      </c>
      <c r="D104" s="50">
        <f t="shared" ref="D104:AH104" si="16">SUBTOTAL(9,D105:D127)</f>
        <v>219060</v>
      </c>
      <c r="E104" s="51">
        <f t="shared" si="16"/>
        <v>219618</v>
      </c>
      <c r="F104" s="51">
        <f t="shared" si="16"/>
        <v>219766</v>
      </c>
      <c r="G104" s="51">
        <f t="shared" si="16"/>
        <v>219211</v>
      </c>
      <c r="H104" s="51">
        <f t="shared" si="16"/>
        <v>218058</v>
      </c>
      <c r="I104" s="51">
        <f t="shared" si="16"/>
        <v>218897</v>
      </c>
      <c r="J104" s="51">
        <f t="shared" si="16"/>
        <v>217040</v>
      </c>
      <c r="K104" s="51">
        <f t="shared" si="16"/>
        <v>217970</v>
      </c>
      <c r="L104" s="51">
        <f t="shared" si="16"/>
        <v>218473</v>
      </c>
      <c r="M104" s="51">
        <f t="shared" si="16"/>
        <v>219503</v>
      </c>
      <c r="N104" s="51">
        <f t="shared" si="16"/>
        <v>219758</v>
      </c>
      <c r="O104" s="52">
        <f t="shared" si="16"/>
        <v>221768</v>
      </c>
      <c r="P104" s="50">
        <f t="shared" si="16"/>
        <v>222219</v>
      </c>
      <c r="Q104" s="51">
        <f t="shared" si="16"/>
        <v>222617</v>
      </c>
      <c r="R104" s="53">
        <f t="shared" si="16"/>
        <v>224521</v>
      </c>
      <c r="S104" s="51">
        <f t="shared" si="16"/>
        <v>225185</v>
      </c>
      <c r="T104" s="51">
        <f t="shared" si="16"/>
        <v>228084</v>
      </c>
      <c r="U104" s="51">
        <f t="shared" si="16"/>
        <v>229022</v>
      </c>
      <c r="V104" s="51">
        <f t="shared" si="16"/>
        <v>229148</v>
      </c>
      <c r="W104" s="51">
        <f t="shared" si="16"/>
        <v>228371</v>
      </c>
      <c r="X104" s="51">
        <f t="shared" si="16"/>
        <v>228234</v>
      </c>
      <c r="Y104" s="51">
        <f t="shared" si="16"/>
        <v>229166</v>
      </c>
      <c r="Z104" s="51">
        <f t="shared" si="16"/>
        <v>229451</v>
      </c>
      <c r="AA104" s="52">
        <f t="shared" si="16"/>
        <v>228525</v>
      </c>
      <c r="AB104" s="50">
        <f t="shared" si="16"/>
        <v>228006</v>
      </c>
      <c r="AC104" s="51">
        <f t="shared" si="16"/>
        <v>230091</v>
      </c>
      <c r="AD104" s="51">
        <f t="shared" si="16"/>
        <v>229412</v>
      </c>
      <c r="AE104" s="51">
        <f t="shared" si="16"/>
        <v>229898</v>
      </c>
      <c r="AF104" s="51">
        <f t="shared" si="16"/>
        <v>229287</v>
      </c>
      <c r="AG104" s="51">
        <f t="shared" si="16"/>
        <v>227391</v>
      </c>
      <c r="AH104" s="51">
        <f t="shared" si="16"/>
        <v>226879</v>
      </c>
      <c r="AI104" s="51">
        <v>227191</v>
      </c>
      <c r="AJ104" s="51">
        <v>227941</v>
      </c>
      <c r="AK104" s="51">
        <v>230148</v>
      </c>
      <c r="AL104" s="51">
        <v>229661</v>
      </c>
      <c r="AM104" s="52">
        <v>230697</v>
      </c>
      <c r="AN104" s="50">
        <f>SUM(AN105:AN127)</f>
        <v>230359</v>
      </c>
      <c r="AO104" s="51">
        <f>SUM(AO105:AO127)</f>
        <v>231977</v>
      </c>
      <c r="AP104" s="51">
        <f>SUM(AP105:AP127)</f>
        <v>231809</v>
      </c>
      <c r="AQ104" s="51">
        <f>SUM(AQ105:AQ127)</f>
        <v>230994</v>
      </c>
      <c r="AR104" s="51">
        <f>SUM(AR105:AR127)</f>
        <v>232502</v>
      </c>
      <c r="AS104" s="51">
        <v>232622</v>
      </c>
      <c r="AT104" s="51">
        <v>232689</v>
      </c>
      <c r="AU104" s="51">
        <v>232998</v>
      </c>
      <c r="AV104" s="51">
        <v>231733</v>
      </c>
      <c r="AW104" s="51">
        <v>231816</v>
      </c>
      <c r="AX104" s="51">
        <v>231941</v>
      </c>
      <c r="AY104" s="52">
        <v>232239</v>
      </c>
      <c r="AZ104" s="50">
        <v>232647</v>
      </c>
      <c r="BA104" s="51">
        <v>233374</v>
      </c>
      <c r="BB104" s="51">
        <v>232449</v>
      </c>
      <c r="BC104" s="51">
        <v>231468</v>
      </c>
      <c r="BD104" s="51">
        <v>231305</v>
      </c>
      <c r="BE104" s="51">
        <v>229963</v>
      </c>
      <c r="BF104" s="51">
        <v>229330</v>
      </c>
      <c r="BG104" s="51">
        <v>227291</v>
      </c>
      <c r="BH104" s="51">
        <v>227527</v>
      </c>
      <c r="BI104" s="51">
        <v>226191</v>
      </c>
      <c r="BJ104" s="51">
        <v>228094</v>
      </c>
      <c r="BK104" s="52">
        <v>229684</v>
      </c>
      <c r="BL104" s="50">
        <v>230007</v>
      </c>
      <c r="BM104" s="134">
        <v>231187</v>
      </c>
      <c r="BN104" s="134">
        <v>230728</v>
      </c>
      <c r="BO104" s="134">
        <v>230499</v>
      </c>
      <c r="BP104" s="134">
        <v>230818</v>
      </c>
      <c r="BQ104" s="134">
        <v>230298</v>
      </c>
      <c r="BR104" s="134">
        <v>227205</v>
      </c>
      <c r="BS104" s="134">
        <v>226073</v>
      </c>
      <c r="BT104" s="134">
        <v>225923</v>
      </c>
      <c r="BU104" s="134">
        <v>225778</v>
      </c>
      <c r="BV104" s="134">
        <v>225731</v>
      </c>
      <c r="BW104" s="52">
        <v>226573</v>
      </c>
      <c r="BX104" s="50">
        <v>225818</v>
      </c>
      <c r="BY104" s="134">
        <v>224465</v>
      </c>
      <c r="BZ104" s="134">
        <v>222667</v>
      </c>
      <c r="CA104" s="134">
        <v>220717</v>
      </c>
      <c r="CB104" s="134">
        <v>220029</v>
      </c>
      <c r="CC104" s="134">
        <v>217063</v>
      </c>
      <c r="CD104" s="134">
        <v>216431</v>
      </c>
      <c r="CE104" s="134">
        <v>216373</v>
      </c>
      <c r="CF104" s="134">
        <v>215189</v>
      </c>
      <c r="CG104" s="51">
        <v>214195</v>
      </c>
      <c r="CH104" s="51">
        <v>214212</v>
      </c>
      <c r="CI104" s="52">
        <v>214036</v>
      </c>
      <c r="CJ104" s="50">
        <v>213541</v>
      </c>
      <c r="CK104" s="51">
        <v>213793</v>
      </c>
      <c r="CL104" s="51">
        <v>213180</v>
      </c>
      <c r="CM104" s="51">
        <v>212606</v>
      </c>
      <c r="CN104" s="51">
        <v>213088</v>
      </c>
      <c r="CO104" s="51">
        <v>214024</v>
      </c>
      <c r="CP104" s="51">
        <v>214916</v>
      </c>
      <c r="CQ104" s="51">
        <v>214122</v>
      </c>
      <c r="CR104" s="51">
        <v>215132</v>
      </c>
      <c r="CS104" s="51">
        <v>216164</v>
      </c>
      <c r="CT104" s="51">
        <v>216545</v>
      </c>
      <c r="CU104" s="52">
        <v>217168</v>
      </c>
      <c r="CV104" s="50">
        <v>217109</v>
      </c>
      <c r="CW104" s="51">
        <v>216604</v>
      </c>
      <c r="CX104" s="51">
        <v>215797</v>
      </c>
      <c r="CY104" s="51">
        <v>215253</v>
      </c>
      <c r="CZ104" s="51">
        <v>215436</v>
      </c>
      <c r="DA104" s="51">
        <v>215092</v>
      </c>
      <c r="DB104" s="51">
        <v>214924</v>
      </c>
      <c r="DC104" s="51">
        <v>214777</v>
      </c>
      <c r="DD104" s="51">
        <v>214521</v>
      </c>
      <c r="DE104" s="51">
        <v>214323</v>
      </c>
      <c r="DF104" s="51">
        <v>214925</v>
      </c>
      <c r="DG104" s="52">
        <v>214757</v>
      </c>
      <c r="DH104" s="50">
        <v>214899</v>
      </c>
      <c r="DI104" s="51">
        <v>214658</v>
      </c>
      <c r="DJ104" s="51">
        <v>214806</v>
      </c>
      <c r="DK104" s="51">
        <v>213947</v>
      </c>
      <c r="DL104" s="51">
        <v>212987</v>
      </c>
      <c r="DM104" s="51">
        <v>211887</v>
      </c>
      <c r="DN104" s="51">
        <v>210390</v>
      </c>
      <c r="DO104" s="51">
        <v>209980</v>
      </c>
      <c r="DP104" s="51">
        <v>210068</v>
      </c>
      <c r="DQ104" s="51">
        <v>209577</v>
      </c>
      <c r="DR104" s="51">
        <v>209004</v>
      </c>
      <c r="DS104" s="54">
        <v>210677</v>
      </c>
      <c r="DT104" s="50">
        <v>211379</v>
      </c>
      <c r="DU104" s="51">
        <v>214893</v>
      </c>
      <c r="DV104" s="51">
        <v>214977</v>
      </c>
      <c r="DW104" s="51">
        <v>215155</v>
      </c>
      <c r="DX104" s="51">
        <v>216970</v>
      </c>
      <c r="DY104" s="51">
        <v>217330</v>
      </c>
      <c r="DZ104" s="51">
        <v>217256</v>
      </c>
      <c r="EA104" s="51">
        <v>214619</v>
      </c>
      <c r="EB104" s="51">
        <v>215471</v>
      </c>
      <c r="EC104" s="51">
        <v>214798</v>
      </c>
      <c r="ED104" s="51">
        <v>213722</v>
      </c>
      <c r="EE104" s="54">
        <v>213157</v>
      </c>
      <c r="EF104" s="50">
        <v>213326</v>
      </c>
      <c r="EG104" s="51">
        <v>213319</v>
      </c>
      <c r="EH104" s="51">
        <v>212110</v>
      </c>
      <c r="EI104" s="51">
        <v>212116</v>
      </c>
      <c r="EJ104" s="51">
        <v>211526</v>
      </c>
      <c r="EK104" s="51">
        <v>210945</v>
      </c>
      <c r="EL104" s="51">
        <v>211137</v>
      </c>
      <c r="EM104" s="51">
        <v>211089</v>
      </c>
      <c r="EN104" s="51">
        <v>211440</v>
      </c>
      <c r="EO104" s="798">
        <v>210804</v>
      </c>
      <c r="EP104" s="798">
        <v>210699</v>
      </c>
      <c r="EQ104" s="798">
        <f>'1. Población_Afiliada_Regimen'!D104</f>
        <v>210341</v>
      </c>
      <c r="ER104" s="118">
        <f t="shared" si="11"/>
        <v>-358</v>
      </c>
      <c r="ES104" s="98">
        <f t="shared" si="12"/>
        <v>-0.16955815418425005</v>
      </c>
      <c r="ET104" s="118">
        <f t="shared" si="13"/>
        <v>-2816</v>
      </c>
      <c r="EU104" s="98">
        <f t="shared" si="14"/>
        <v>-1.3210919650773842</v>
      </c>
    </row>
    <row r="105" spans="1:151" ht="15" outlineLevel="2">
      <c r="A105" s="421">
        <v>30</v>
      </c>
      <c r="B105" s="55" t="s">
        <v>398</v>
      </c>
      <c r="C105" s="392" t="s">
        <v>399</v>
      </c>
      <c r="D105" s="433">
        <v>11867</v>
      </c>
      <c r="E105" s="434">
        <v>11907</v>
      </c>
      <c r="F105" s="434">
        <v>12024</v>
      </c>
      <c r="G105" s="434">
        <v>11841</v>
      </c>
      <c r="H105" s="434">
        <v>12005</v>
      </c>
      <c r="I105" s="434">
        <v>12222</v>
      </c>
      <c r="J105" s="434">
        <v>11995</v>
      </c>
      <c r="K105" s="434">
        <v>12081</v>
      </c>
      <c r="L105" s="434">
        <v>11528</v>
      </c>
      <c r="M105" s="434">
        <v>11647</v>
      </c>
      <c r="N105" s="434">
        <v>11569</v>
      </c>
      <c r="O105" s="435">
        <v>11826</v>
      </c>
      <c r="P105" s="433">
        <v>11794</v>
      </c>
      <c r="Q105" s="434">
        <v>11691</v>
      </c>
      <c r="R105" s="436">
        <v>11716</v>
      </c>
      <c r="S105" s="434">
        <v>11444</v>
      </c>
      <c r="T105" s="434">
        <v>11260</v>
      </c>
      <c r="U105" s="434">
        <v>11081</v>
      </c>
      <c r="V105" s="434">
        <v>11045</v>
      </c>
      <c r="W105" s="434">
        <v>10939</v>
      </c>
      <c r="X105" s="434">
        <v>10877</v>
      </c>
      <c r="Y105" s="434">
        <v>10837</v>
      </c>
      <c r="Z105" s="434">
        <v>10779</v>
      </c>
      <c r="AA105" s="435">
        <v>10711</v>
      </c>
      <c r="AB105" s="433">
        <v>10627</v>
      </c>
      <c r="AC105" s="434">
        <v>10641</v>
      </c>
      <c r="AD105" s="434">
        <v>10553</v>
      </c>
      <c r="AE105" s="434">
        <v>10442</v>
      </c>
      <c r="AF105" s="434">
        <v>10377</v>
      </c>
      <c r="AG105" s="434">
        <v>10208</v>
      </c>
      <c r="AH105" s="434">
        <v>10176</v>
      </c>
      <c r="AI105" s="434">
        <v>10125</v>
      </c>
      <c r="AJ105" s="434">
        <v>10431</v>
      </c>
      <c r="AK105" s="434">
        <v>10820</v>
      </c>
      <c r="AL105" s="434">
        <v>10756</v>
      </c>
      <c r="AM105" s="435">
        <v>10732</v>
      </c>
      <c r="AN105" s="433">
        <v>10644</v>
      </c>
      <c r="AO105" s="434">
        <v>10824</v>
      </c>
      <c r="AP105" s="434">
        <v>10857</v>
      </c>
      <c r="AQ105" s="434">
        <v>10732</v>
      </c>
      <c r="AR105" s="434">
        <v>10806</v>
      </c>
      <c r="AS105" s="434">
        <v>10931</v>
      </c>
      <c r="AT105" s="434">
        <v>10899</v>
      </c>
      <c r="AU105" s="434">
        <v>10934</v>
      </c>
      <c r="AV105" s="434">
        <v>10828</v>
      </c>
      <c r="AW105" s="434">
        <v>10802</v>
      </c>
      <c r="AX105" s="434">
        <v>10799</v>
      </c>
      <c r="AY105" s="435">
        <v>10863</v>
      </c>
      <c r="AZ105" s="433">
        <v>10912</v>
      </c>
      <c r="BA105" s="434">
        <v>10949</v>
      </c>
      <c r="BB105" s="434">
        <v>10899</v>
      </c>
      <c r="BC105" s="434">
        <v>10827</v>
      </c>
      <c r="BD105" s="434">
        <v>10784</v>
      </c>
      <c r="BE105" s="434">
        <v>10713</v>
      </c>
      <c r="BF105" s="434">
        <v>10590</v>
      </c>
      <c r="BG105" s="434">
        <v>10442</v>
      </c>
      <c r="BH105" s="434">
        <v>10392</v>
      </c>
      <c r="BI105" s="434">
        <v>10329</v>
      </c>
      <c r="BJ105" s="434">
        <v>10511</v>
      </c>
      <c r="BK105" s="435">
        <v>10757</v>
      </c>
      <c r="BL105" s="433">
        <v>10849</v>
      </c>
      <c r="BM105" s="438">
        <v>11066</v>
      </c>
      <c r="BN105" s="438">
        <v>11017</v>
      </c>
      <c r="BO105" s="438">
        <v>11046</v>
      </c>
      <c r="BP105" s="438">
        <v>11084</v>
      </c>
      <c r="BQ105" s="438">
        <v>11166</v>
      </c>
      <c r="BR105" s="438">
        <v>11057</v>
      </c>
      <c r="BS105" s="438">
        <v>11038</v>
      </c>
      <c r="BT105" s="438">
        <v>11019</v>
      </c>
      <c r="BU105" s="438">
        <v>11000</v>
      </c>
      <c r="BV105" s="438">
        <v>10981</v>
      </c>
      <c r="BW105" s="435">
        <v>11011</v>
      </c>
      <c r="BX105" s="433">
        <v>11041</v>
      </c>
      <c r="BY105" s="438">
        <v>10874</v>
      </c>
      <c r="BZ105" s="438">
        <v>10580</v>
      </c>
      <c r="CA105" s="438">
        <v>10398</v>
      </c>
      <c r="CB105" s="438">
        <v>10351</v>
      </c>
      <c r="CC105" s="438">
        <v>9883</v>
      </c>
      <c r="CD105" s="438">
        <v>9736</v>
      </c>
      <c r="CE105" s="438">
        <v>9704</v>
      </c>
      <c r="CF105" s="438">
        <v>9505</v>
      </c>
      <c r="CG105" s="434">
        <v>9366</v>
      </c>
      <c r="CH105" s="434">
        <v>9314</v>
      </c>
      <c r="CI105" s="435">
        <v>9272</v>
      </c>
      <c r="CJ105" s="433">
        <v>9217</v>
      </c>
      <c r="CK105" s="434">
        <v>9260</v>
      </c>
      <c r="CL105" s="434">
        <v>9251</v>
      </c>
      <c r="CM105" s="434">
        <v>9196</v>
      </c>
      <c r="CN105" s="434">
        <v>9347</v>
      </c>
      <c r="CO105" s="434">
        <v>9393</v>
      </c>
      <c r="CP105" s="434">
        <v>9398</v>
      </c>
      <c r="CQ105" s="434">
        <v>9624</v>
      </c>
      <c r="CR105" s="434">
        <v>9617</v>
      </c>
      <c r="CS105" s="434">
        <v>9754</v>
      </c>
      <c r="CT105" s="434">
        <v>9770</v>
      </c>
      <c r="CU105" s="435">
        <v>9809</v>
      </c>
      <c r="CV105" s="433">
        <v>9782</v>
      </c>
      <c r="CW105" s="434">
        <v>9923</v>
      </c>
      <c r="CX105" s="434">
        <v>9872</v>
      </c>
      <c r="CY105" s="434">
        <v>9862</v>
      </c>
      <c r="CZ105" s="434">
        <v>9959</v>
      </c>
      <c r="DA105" s="434">
        <v>10008</v>
      </c>
      <c r="DB105" s="434">
        <v>9933</v>
      </c>
      <c r="DC105" s="434">
        <v>10144</v>
      </c>
      <c r="DD105" s="434">
        <v>10134</v>
      </c>
      <c r="DE105" s="434">
        <v>10019</v>
      </c>
      <c r="DF105" s="434">
        <v>10081</v>
      </c>
      <c r="DG105" s="435">
        <v>10160</v>
      </c>
      <c r="DH105" s="433">
        <v>10178</v>
      </c>
      <c r="DI105" s="434">
        <v>10156</v>
      </c>
      <c r="DJ105" s="434">
        <v>10211</v>
      </c>
      <c r="DK105" s="434">
        <v>10088</v>
      </c>
      <c r="DL105" s="434">
        <v>10013</v>
      </c>
      <c r="DM105" s="434">
        <v>9904</v>
      </c>
      <c r="DN105" s="434">
        <v>9791</v>
      </c>
      <c r="DO105" s="434">
        <v>9737</v>
      </c>
      <c r="DP105" s="434">
        <v>9703</v>
      </c>
      <c r="DQ105" s="434">
        <v>9621</v>
      </c>
      <c r="DR105" s="434">
        <v>9573</v>
      </c>
      <c r="DS105" s="437">
        <v>9563</v>
      </c>
      <c r="DT105" s="433">
        <v>9619</v>
      </c>
      <c r="DU105" s="434">
        <v>9902</v>
      </c>
      <c r="DV105" s="434">
        <v>10079</v>
      </c>
      <c r="DW105" s="434">
        <v>10117</v>
      </c>
      <c r="DX105" s="434">
        <v>10356</v>
      </c>
      <c r="DY105" s="434">
        <v>10462</v>
      </c>
      <c r="DZ105" s="434">
        <v>10396</v>
      </c>
      <c r="EA105" s="434">
        <v>10139</v>
      </c>
      <c r="EB105" s="434">
        <v>10105</v>
      </c>
      <c r="EC105" s="434">
        <v>10020</v>
      </c>
      <c r="ED105" s="434">
        <v>9921</v>
      </c>
      <c r="EE105" s="437">
        <v>9856</v>
      </c>
      <c r="EF105" s="433">
        <v>9818</v>
      </c>
      <c r="EG105" s="434">
        <v>9779</v>
      </c>
      <c r="EH105" s="434">
        <v>9638</v>
      </c>
      <c r="EI105" s="434">
        <v>9639</v>
      </c>
      <c r="EJ105" s="434">
        <v>9544</v>
      </c>
      <c r="EK105" s="434">
        <v>9477</v>
      </c>
      <c r="EL105" s="434">
        <v>9472</v>
      </c>
      <c r="EM105" s="434">
        <v>9375</v>
      </c>
      <c r="EN105" s="434">
        <v>9368</v>
      </c>
      <c r="EO105" s="799">
        <v>9245</v>
      </c>
      <c r="EP105" s="799">
        <v>9249</v>
      </c>
      <c r="EQ105" s="799">
        <f>'1. Población_Afiliada_Regimen'!D105</f>
        <v>9217</v>
      </c>
      <c r="ER105" s="118">
        <f t="shared" si="11"/>
        <v>-32</v>
      </c>
      <c r="ES105" s="98">
        <f t="shared" si="12"/>
        <v>-0.33783783783783783</v>
      </c>
      <c r="ET105" s="118">
        <f t="shared" si="13"/>
        <v>-639</v>
      </c>
      <c r="EU105" s="98">
        <f t="shared" si="14"/>
        <v>-6.4833603896103904</v>
      </c>
    </row>
    <row r="106" spans="1:151" ht="15" outlineLevel="2">
      <c r="A106" s="421">
        <v>34</v>
      </c>
      <c r="B106" s="55" t="s">
        <v>398</v>
      </c>
      <c r="C106" s="392" t="s">
        <v>400</v>
      </c>
      <c r="D106" s="433">
        <v>25729</v>
      </c>
      <c r="E106" s="434">
        <v>25818</v>
      </c>
      <c r="F106" s="434">
        <v>25800</v>
      </c>
      <c r="G106" s="434">
        <v>26004</v>
      </c>
      <c r="H106" s="434">
        <v>25922</v>
      </c>
      <c r="I106" s="434">
        <v>25810</v>
      </c>
      <c r="J106" s="434">
        <v>25479</v>
      </c>
      <c r="K106" s="434">
        <v>25757</v>
      </c>
      <c r="L106" s="434">
        <v>26526</v>
      </c>
      <c r="M106" s="434">
        <v>26632</v>
      </c>
      <c r="N106" s="434">
        <v>26728</v>
      </c>
      <c r="O106" s="435">
        <v>27006</v>
      </c>
      <c r="P106" s="433">
        <v>27040</v>
      </c>
      <c r="Q106" s="434">
        <v>27137</v>
      </c>
      <c r="R106" s="436">
        <v>27864</v>
      </c>
      <c r="S106" s="434">
        <v>27940</v>
      </c>
      <c r="T106" s="434">
        <v>28850</v>
      </c>
      <c r="U106" s="434">
        <v>29094</v>
      </c>
      <c r="V106" s="434">
        <v>29084</v>
      </c>
      <c r="W106" s="434">
        <v>28964</v>
      </c>
      <c r="X106" s="434">
        <v>28965</v>
      </c>
      <c r="Y106" s="434">
        <v>29118</v>
      </c>
      <c r="Z106" s="434">
        <v>29246</v>
      </c>
      <c r="AA106" s="435">
        <v>29229</v>
      </c>
      <c r="AB106" s="433">
        <v>29279</v>
      </c>
      <c r="AC106" s="434">
        <v>29504</v>
      </c>
      <c r="AD106" s="434">
        <v>29452</v>
      </c>
      <c r="AE106" s="434">
        <v>29507</v>
      </c>
      <c r="AF106" s="434">
        <v>29340</v>
      </c>
      <c r="AG106" s="434">
        <v>29067</v>
      </c>
      <c r="AH106" s="434">
        <v>28945</v>
      </c>
      <c r="AI106" s="434">
        <v>28972</v>
      </c>
      <c r="AJ106" s="434">
        <v>28825</v>
      </c>
      <c r="AK106" s="434">
        <v>29031</v>
      </c>
      <c r="AL106" s="434">
        <v>29046</v>
      </c>
      <c r="AM106" s="435">
        <v>29253</v>
      </c>
      <c r="AN106" s="433">
        <v>29315</v>
      </c>
      <c r="AO106" s="434">
        <v>29379</v>
      </c>
      <c r="AP106" s="434">
        <v>29342</v>
      </c>
      <c r="AQ106" s="434">
        <v>29260</v>
      </c>
      <c r="AR106" s="434">
        <v>29453</v>
      </c>
      <c r="AS106" s="434">
        <v>29418</v>
      </c>
      <c r="AT106" s="434">
        <v>29425</v>
      </c>
      <c r="AU106" s="434">
        <v>29402</v>
      </c>
      <c r="AV106" s="434">
        <v>29398</v>
      </c>
      <c r="AW106" s="434">
        <v>29425</v>
      </c>
      <c r="AX106" s="434">
        <v>29493</v>
      </c>
      <c r="AY106" s="435">
        <v>29589</v>
      </c>
      <c r="AZ106" s="433">
        <v>29598</v>
      </c>
      <c r="BA106" s="434">
        <v>29727</v>
      </c>
      <c r="BB106" s="434">
        <v>29682</v>
      </c>
      <c r="BC106" s="434">
        <v>29589</v>
      </c>
      <c r="BD106" s="434">
        <v>29621</v>
      </c>
      <c r="BE106" s="434">
        <v>29473</v>
      </c>
      <c r="BF106" s="434">
        <v>29477</v>
      </c>
      <c r="BG106" s="434">
        <v>29340</v>
      </c>
      <c r="BH106" s="434">
        <v>29411</v>
      </c>
      <c r="BI106" s="434">
        <v>29352</v>
      </c>
      <c r="BJ106" s="434">
        <v>29920</v>
      </c>
      <c r="BK106" s="435">
        <v>30068</v>
      </c>
      <c r="BL106" s="433">
        <v>30181</v>
      </c>
      <c r="BM106" s="438">
        <v>30203</v>
      </c>
      <c r="BN106" s="438">
        <v>30188</v>
      </c>
      <c r="BO106" s="438">
        <v>30180</v>
      </c>
      <c r="BP106" s="438">
        <v>30216</v>
      </c>
      <c r="BQ106" s="438">
        <v>30212</v>
      </c>
      <c r="BR106" s="438">
        <v>29889</v>
      </c>
      <c r="BS106" s="438">
        <v>29879</v>
      </c>
      <c r="BT106" s="438">
        <v>29886</v>
      </c>
      <c r="BU106" s="438">
        <v>29944</v>
      </c>
      <c r="BV106" s="438">
        <v>29920</v>
      </c>
      <c r="BW106" s="435">
        <v>30153</v>
      </c>
      <c r="BX106" s="433">
        <v>29686</v>
      </c>
      <c r="BY106" s="438">
        <v>29612</v>
      </c>
      <c r="BZ106" s="438">
        <v>29464</v>
      </c>
      <c r="CA106" s="438">
        <v>29271</v>
      </c>
      <c r="CB106" s="438">
        <v>29143</v>
      </c>
      <c r="CC106" s="438">
        <v>29037</v>
      </c>
      <c r="CD106" s="438">
        <v>29017</v>
      </c>
      <c r="CE106" s="438">
        <v>29053</v>
      </c>
      <c r="CF106" s="438">
        <v>29003</v>
      </c>
      <c r="CG106" s="434">
        <v>28844</v>
      </c>
      <c r="CH106" s="434">
        <v>28878</v>
      </c>
      <c r="CI106" s="435">
        <v>29040</v>
      </c>
      <c r="CJ106" s="433">
        <v>28979</v>
      </c>
      <c r="CK106" s="434">
        <v>28924</v>
      </c>
      <c r="CL106" s="434">
        <v>28807</v>
      </c>
      <c r="CM106" s="434">
        <v>28765</v>
      </c>
      <c r="CN106" s="434">
        <v>28747</v>
      </c>
      <c r="CO106" s="434">
        <v>28928</v>
      </c>
      <c r="CP106" s="434">
        <v>28992</v>
      </c>
      <c r="CQ106" s="434">
        <v>28737</v>
      </c>
      <c r="CR106" s="434">
        <v>28957</v>
      </c>
      <c r="CS106" s="434">
        <v>29038</v>
      </c>
      <c r="CT106" s="434">
        <v>29143</v>
      </c>
      <c r="CU106" s="435">
        <v>29208</v>
      </c>
      <c r="CV106" s="433">
        <v>29204</v>
      </c>
      <c r="CW106" s="434">
        <v>29068</v>
      </c>
      <c r="CX106" s="434">
        <v>28974</v>
      </c>
      <c r="CY106" s="434">
        <v>28924</v>
      </c>
      <c r="CZ106" s="434">
        <v>28889</v>
      </c>
      <c r="DA106" s="434">
        <v>28794</v>
      </c>
      <c r="DB106" s="434">
        <v>28927</v>
      </c>
      <c r="DC106" s="434">
        <v>29304</v>
      </c>
      <c r="DD106" s="434">
        <v>29180</v>
      </c>
      <c r="DE106" s="434">
        <v>29121</v>
      </c>
      <c r="DF106" s="434">
        <v>29331</v>
      </c>
      <c r="DG106" s="435">
        <v>29188</v>
      </c>
      <c r="DH106" s="433">
        <v>29147</v>
      </c>
      <c r="DI106" s="434">
        <v>29465</v>
      </c>
      <c r="DJ106" s="434">
        <v>29380</v>
      </c>
      <c r="DK106" s="434">
        <v>29335</v>
      </c>
      <c r="DL106" s="434">
        <v>29076</v>
      </c>
      <c r="DM106" s="434">
        <v>28850</v>
      </c>
      <c r="DN106" s="434">
        <v>28342</v>
      </c>
      <c r="DO106" s="434">
        <v>28264</v>
      </c>
      <c r="DP106" s="434">
        <v>28323</v>
      </c>
      <c r="DQ106" s="434">
        <v>28221</v>
      </c>
      <c r="DR106" s="434">
        <v>28168</v>
      </c>
      <c r="DS106" s="437">
        <v>27992</v>
      </c>
      <c r="DT106" s="433">
        <v>27978</v>
      </c>
      <c r="DU106" s="434">
        <v>28808</v>
      </c>
      <c r="DV106" s="434">
        <v>28749</v>
      </c>
      <c r="DW106" s="434">
        <v>28693</v>
      </c>
      <c r="DX106" s="434">
        <v>28831</v>
      </c>
      <c r="DY106" s="434">
        <v>28745</v>
      </c>
      <c r="DZ106" s="434">
        <v>28673</v>
      </c>
      <c r="EA106" s="434">
        <v>28439</v>
      </c>
      <c r="EB106" s="434">
        <v>28606</v>
      </c>
      <c r="EC106" s="434">
        <v>28596</v>
      </c>
      <c r="ED106" s="434">
        <v>28517</v>
      </c>
      <c r="EE106" s="437">
        <v>28479</v>
      </c>
      <c r="EF106" s="433">
        <v>28490</v>
      </c>
      <c r="EG106" s="434">
        <v>28618</v>
      </c>
      <c r="EH106" s="434">
        <v>28491</v>
      </c>
      <c r="EI106" s="434">
        <v>28387</v>
      </c>
      <c r="EJ106" s="434">
        <v>28274</v>
      </c>
      <c r="EK106" s="434">
        <v>28223</v>
      </c>
      <c r="EL106" s="434">
        <v>28249</v>
      </c>
      <c r="EM106" s="434">
        <v>28152</v>
      </c>
      <c r="EN106" s="434">
        <v>28199</v>
      </c>
      <c r="EO106" s="799">
        <v>28156</v>
      </c>
      <c r="EP106" s="799">
        <v>28155</v>
      </c>
      <c r="EQ106" s="799">
        <f>'1. Población_Afiliada_Regimen'!D106</f>
        <v>28094</v>
      </c>
      <c r="ER106" s="118">
        <f t="shared" si="11"/>
        <v>-61</v>
      </c>
      <c r="ES106" s="98">
        <f t="shared" si="12"/>
        <v>-0.21593684732202911</v>
      </c>
      <c r="ET106" s="118">
        <f t="shared" si="13"/>
        <v>-385</v>
      </c>
      <c r="EU106" s="98">
        <f t="shared" si="14"/>
        <v>-1.3518733101583624</v>
      </c>
    </row>
    <row r="107" spans="1:151" ht="15" outlineLevel="2">
      <c r="A107" s="421">
        <v>36</v>
      </c>
      <c r="B107" s="55" t="s">
        <v>398</v>
      </c>
      <c r="C107" s="392" t="s">
        <v>401</v>
      </c>
      <c r="D107" s="433">
        <v>3698</v>
      </c>
      <c r="E107" s="434">
        <v>3721</v>
      </c>
      <c r="F107" s="434">
        <v>3717</v>
      </c>
      <c r="G107" s="434">
        <v>3540</v>
      </c>
      <c r="H107" s="434">
        <v>3485</v>
      </c>
      <c r="I107" s="434">
        <v>3588</v>
      </c>
      <c r="J107" s="434">
        <v>3558</v>
      </c>
      <c r="K107" s="434">
        <v>3575</v>
      </c>
      <c r="L107" s="434">
        <v>3639</v>
      </c>
      <c r="M107" s="434">
        <v>3672</v>
      </c>
      <c r="N107" s="434">
        <v>3673</v>
      </c>
      <c r="O107" s="435">
        <v>3665</v>
      </c>
      <c r="P107" s="433">
        <v>3670</v>
      </c>
      <c r="Q107" s="434">
        <v>3669</v>
      </c>
      <c r="R107" s="436">
        <v>3716</v>
      </c>
      <c r="S107" s="434">
        <v>3833</v>
      </c>
      <c r="T107" s="434">
        <v>3860</v>
      </c>
      <c r="U107" s="434">
        <v>3851</v>
      </c>
      <c r="V107" s="434">
        <v>3799</v>
      </c>
      <c r="W107" s="434">
        <v>3720</v>
      </c>
      <c r="X107" s="434">
        <v>3696</v>
      </c>
      <c r="Y107" s="434">
        <v>3663</v>
      </c>
      <c r="Z107" s="434">
        <v>3578</v>
      </c>
      <c r="AA107" s="435">
        <v>3505</v>
      </c>
      <c r="AB107" s="433">
        <v>3488</v>
      </c>
      <c r="AC107" s="434">
        <v>3455</v>
      </c>
      <c r="AD107" s="434">
        <v>3409</v>
      </c>
      <c r="AE107" s="434">
        <v>3370</v>
      </c>
      <c r="AF107" s="434">
        <v>3349</v>
      </c>
      <c r="AG107" s="434">
        <v>3306</v>
      </c>
      <c r="AH107" s="434">
        <v>3288</v>
      </c>
      <c r="AI107" s="434">
        <v>3321</v>
      </c>
      <c r="AJ107" s="434">
        <v>3320</v>
      </c>
      <c r="AK107" s="434">
        <v>3358</v>
      </c>
      <c r="AL107" s="434">
        <v>3400</v>
      </c>
      <c r="AM107" s="435">
        <v>3403</v>
      </c>
      <c r="AN107" s="433">
        <v>3376</v>
      </c>
      <c r="AO107" s="434">
        <v>3653</v>
      </c>
      <c r="AP107" s="434">
        <v>3632</v>
      </c>
      <c r="AQ107" s="434">
        <v>3628</v>
      </c>
      <c r="AR107" s="434">
        <v>3701</v>
      </c>
      <c r="AS107" s="434">
        <v>3695</v>
      </c>
      <c r="AT107" s="434">
        <v>3755</v>
      </c>
      <c r="AU107" s="434">
        <v>3737</v>
      </c>
      <c r="AV107" s="434">
        <v>3618</v>
      </c>
      <c r="AW107" s="434">
        <v>3703</v>
      </c>
      <c r="AX107" s="434">
        <v>3718</v>
      </c>
      <c r="AY107" s="435">
        <v>3709</v>
      </c>
      <c r="AZ107" s="433">
        <v>3667</v>
      </c>
      <c r="BA107" s="434">
        <v>3595</v>
      </c>
      <c r="BB107" s="434">
        <v>3534</v>
      </c>
      <c r="BC107" s="434">
        <v>3493</v>
      </c>
      <c r="BD107" s="434">
        <v>3478</v>
      </c>
      <c r="BE107" s="434">
        <v>3416</v>
      </c>
      <c r="BF107" s="434">
        <v>3371</v>
      </c>
      <c r="BG107" s="434">
        <v>3355</v>
      </c>
      <c r="BH107" s="434">
        <v>3332</v>
      </c>
      <c r="BI107" s="434">
        <v>3360</v>
      </c>
      <c r="BJ107" s="434">
        <v>3361</v>
      </c>
      <c r="BK107" s="435">
        <v>3318</v>
      </c>
      <c r="BL107" s="433">
        <v>3304</v>
      </c>
      <c r="BM107" s="438">
        <v>3327</v>
      </c>
      <c r="BN107" s="438">
        <v>3318</v>
      </c>
      <c r="BO107" s="438">
        <v>3244</v>
      </c>
      <c r="BP107" s="438">
        <v>3212</v>
      </c>
      <c r="BQ107" s="438">
        <v>3155</v>
      </c>
      <c r="BR107" s="438">
        <v>3140</v>
      </c>
      <c r="BS107" s="438">
        <v>3173</v>
      </c>
      <c r="BT107" s="438">
        <v>3125</v>
      </c>
      <c r="BU107" s="438">
        <v>3127</v>
      </c>
      <c r="BV107" s="438">
        <v>3159</v>
      </c>
      <c r="BW107" s="435">
        <v>3121</v>
      </c>
      <c r="BX107" s="433">
        <v>3105</v>
      </c>
      <c r="BY107" s="438">
        <v>3064</v>
      </c>
      <c r="BZ107" s="438">
        <v>2973</v>
      </c>
      <c r="CA107" s="438">
        <v>2915</v>
      </c>
      <c r="CB107" s="438">
        <v>2902</v>
      </c>
      <c r="CC107" s="438">
        <v>2820</v>
      </c>
      <c r="CD107" s="438">
        <v>2792</v>
      </c>
      <c r="CE107" s="438">
        <v>2776</v>
      </c>
      <c r="CF107" s="438">
        <v>2724</v>
      </c>
      <c r="CG107" s="434">
        <v>2715</v>
      </c>
      <c r="CH107" s="434">
        <v>2701</v>
      </c>
      <c r="CI107" s="435">
        <v>2703</v>
      </c>
      <c r="CJ107" s="433">
        <v>2706</v>
      </c>
      <c r="CK107" s="434">
        <v>2732</v>
      </c>
      <c r="CL107" s="434">
        <v>2745</v>
      </c>
      <c r="CM107" s="434">
        <v>2733</v>
      </c>
      <c r="CN107" s="434">
        <v>2725</v>
      </c>
      <c r="CO107" s="434">
        <v>2715</v>
      </c>
      <c r="CP107" s="434">
        <v>2741</v>
      </c>
      <c r="CQ107" s="434">
        <v>2709</v>
      </c>
      <c r="CR107" s="434">
        <v>2756</v>
      </c>
      <c r="CS107" s="434">
        <v>2729</v>
      </c>
      <c r="CT107" s="434">
        <v>2726</v>
      </c>
      <c r="CU107" s="435">
        <v>2740</v>
      </c>
      <c r="CV107" s="433">
        <v>2752</v>
      </c>
      <c r="CW107" s="434">
        <v>2768</v>
      </c>
      <c r="CX107" s="434">
        <v>2736</v>
      </c>
      <c r="CY107" s="434">
        <v>2740</v>
      </c>
      <c r="CZ107" s="434">
        <v>2747</v>
      </c>
      <c r="DA107" s="434">
        <v>2730</v>
      </c>
      <c r="DB107" s="434">
        <v>2728</v>
      </c>
      <c r="DC107" s="434">
        <v>2702</v>
      </c>
      <c r="DD107" s="434">
        <v>2719</v>
      </c>
      <c r="DE107" s="434">
        <v>2748</v>
      </c>
      <c r="DF107" s="434">
        <v>2781</v>
      </c>
      <c r="DG107" s="435">
        <v>2773</v>
      </c>
      <c r="DH107" s="433">
        <v>2790</v>
      </c>
      <c r="DI107" s="434">
        <v>2792</v>
      </c>
      <c r="DJ107" s="434">
        <v>2757</v>
      </c>
      <c r="DK107" s="434">
        <v>2772</v>
      </c>
      <c r="DL107" s="434">
        <v>2753</v>
      </c>
      <c r="DM107" s="434">
        <v>2750</v>
      </c>
      <c r="DN107" s="434">
        <v>2747</v>
      </c>
      <c r="DO107" s="434">
        <v>2746</v>
      </c>
      <c r="DP107" s="434">
        <v>2726</v>
      </c>
      <c r="DQ107" s="434">
        <v>2679</v>
      </c>
      <c r="DR107" s="434">
        <v>2673</v>
      </c>
      <c r="DS107" s="437">
        <v>2663</v>
      </c>
      <c r="DT107" s="433">
        <v>2685</v>
      </c>
      <c r="DU107" s="434">
        <v>2738</v>
      </c>
      <c r="DV107" s="434">
        <v>2767</v>
      </c>
      <c r="DW107" s="434">
        <v>2778</v>
      </c>
      <c r="DX107" s="434">
        <v>2801</v>
      </c>
      <c r="DY107" s="434">
        <v>2811</v>
      </c>
      <c r="DZ107" s="434">
        <v>2808</v>
      </c>
      <c r="EA107" s="434">
        <v>2763</v>
      </c>
      <c r="EB107" s="434">
        <v>2741</v>
      </c>
      <c r="EC107" s="434">
        <v>2703</v>
      </c>
      <c r="ED107" s="434">
        <v>2688</v>
      </c>
      <c r="EE107" s="437">
        <v>2678</v>
      </c>
      <c r="EF107" s="433">
        <v>2679</v>
      </c>
      <c r="EG107" s="434">
        <v>2656</v>
      </c>
      <c r="EH107" s="434">
        <v>2583</v>
      </c>
      <c r="EI107" s="434">
        <v>2621</v>
      </c>
      <c r="EJ107" s="434">
        <v>2618</v>
      </c>
      <c r="EK107" s="434">
        <v>2615</v>
      </c>
      <c r="EL107" s="434">
        <v>2605</v>
      </c>
      <c r="EM107" s="434">
        <v>2609</v>
      </c>
      <c r="EN107" s="434">
        <v>2569</v>
      </c>
      <c r="EO107" s="799">
        <v>2547</v>
      </c>
      <c r="EP107" s="799">
        <v>2588</v>
      </c>
      <c r="EQ107" s="799">
        <f>'1. Población_Afiliada_Regimen'!D107</f>
        <v>2562</v>
      </c>
      <c r="ER107" s="118">
        <f t="shared" si="11"/>
        <v>-26</v>
      </c>
      <c r="ES107" s="98">
        <f t="shared" si="12"/>
        <v>-0.99808061420345495</v>
      </c>
      <c r="ET107" s="118">
        <f t="shared" si="13"/>
        <v>-116</v>
      </c>
      <c r="EU107" s="98">
        <f t="shared" si="14"/>
        <v>-4.33159073935773</v>
      </c>
    </row>
    <row r="108" spans="1:151" ht="15" outlineLevel="2">
      <c r="A108" s="421">
        <v>91</v>
      </c>
      <c r="B108" s="55" t="s">
        <v>398</v>
      </c>
      <c r="C108" s="392" t="s">
        <v>402</v>
      </c>
      <c r="D108" s="433">
        <v>6853</v>
      </c>
      <c r="E108" s="434">
        <v>6989</v>
      </c>
      <c r="F108" s="434">
        <v>6921</v>
      </c>
      <c r="G108" s="434">
        <v>6937</v>
      </c>
      <c r="H108" s="434">
        <v>6978</v>
      </c>
      <c r="I108" s="434">
        <v>7009</v>
      </c>
      <c r="J108" s="434">
        <v>6997</v>
      </c>
      <c r="K108" s="434">
        <v>6986</v>
      </c>
      <c r="L108" s="434">
        <v>7079</v>
      </c>
      <c r="M108" s="434">
        <v>7119</v>
      </c>
      <c r="N108" s="434">
        <v>7148</v>
      </c>
      <c r="O108" s="435">
        <v>7206</v>
      </c>
      <c r="P108" s="433">
        <v>7263</v>
      </c>
      <c r="Q108" s="434">
        <v>7226</v>
      </c>
      <c r="R108" s="436">
        <v>7339</v>
      </c>
      <c r="S108" s="434">
        <v>7373</v>
      </c>
      <c r="T108" s="434">
        <v>7300</v>
      </c>
      <c r="U108" s="434">
        <v>7439</v>
      </c>
      <c r="V108" s="434">
        <v>7649</v>
      </c>
      <c r="W108" s="434">
        <v>7718</v>
      </c>
      <c r="X108" s="434">
        <v>7750</v>
      </c>
      <c r="Y108" s="434">
        <v>7747</v>
      </c>
      <c r="Z108" s="434">
        <v>7745</v>
      </c>
      <c r="AA108" s="435">
        <v>7699</v>
      </c>
      <c r="AB108" s="433">
        <v>7728</v>
      </c>
      <c r="AC108" s="434">
        <v>7675</v>
      </c>
      <c r="AD108" s="434">
        <v>7688</v>
      </c>
      <c r="AE108" s="434">
        <v>7649</v>
      </c>
      <c r="AF108" s="434">
        <v>7658</v>
      </c>
      <c r="AG108" s="434">
        <v>7596</v>
      </c>
      <c r="AH108" s="434">
        <v>7565</v>
      </c>
      <c r="AI108" s="434">
        <v>7554</v>
      </c>
      <c r="AJ108" s="434">
        <v>7519</v>
      </c>
      <c r="AK108" s="434">
        <v>7510</v>
      </c>
      <c r="AL108" s="434">
        <v>7460</v>
      </c>
      <c r="AM108" s="435">
        <v>7459</v>
      </c>
      <c r="AN108" s="433">
        <v>7417</v>
      </c>
      <c r="AO108" s="434">
        <v>7498</v>
      </c>
      <c r="AP108" s="434">
        <v>7471</v>
      </c>
      <c r="AQ108" s="434">
        <v>7532</v>
      </c>
      <c r="AR108" s="434">
        <v>7580</v>
      </c>
      <c r="AS108" s="434">
        <v>7573</v>
      </c>
      <c r="AT108" s="434">
        <v>7564</v>
      </c>
      <c r="AU108" s="434">
        <v>7558</v>
      </c>
      <c r="AV108" s="434">
        <v>7503</v>
      </c>
      <c r="AW108" s="434">
        <v>7525</v>
      </c>
      <c r="AX108" s="434">
        <v>7585</v>
      </c>
      <c r="AY108" s="435">
        <v>7555</v>
      </c>
      <c r="AZ108" s="433">
        <v>7535</v>
      </c>
      <c r="BA108" s="434">
        <v>7521</v>
      </c>
      <c r="BB108" s="434">
        <v>7479</v>
      </c>
      <c r="BC108" s="434">
        <v>7426</v>
      </c>
      <c r="BD108" s="434">
        <v>7401</v>
      </c>
      <c r="BE108" s="434">
        <v>7348</v>
      </c>
      <c r="BF108" s="434">
        <v>7316</v>
      </c>
      <c r="BG108" s="434">
        <v>7261</v>
      </c>
      <c r="BH108" s="434">
        <v>7253</v>
      </c>
      <c r="BI108" s="434">
        <v>7180</v>
      </c>
      <c r="BJ108" s="434">
        <v>7190</v>
      </c>
      <c r="BK108" s="435">
        <v>7204</v>
      </c>
      <c r="BL108" s="433">
        <v>7191</v>
      </c>
      <c r="BM108" s="438">
        <v>7220</v>
      </c>
      <c r="BN108" s="438">
        <v>7208</v>
      </c>
      <c r="BO108" s="438">
        <v>7160</v>
      </c>
      <c r="BP108" s="438">
        <v>7180</v>
      </c>
      <c r="BQ108" s="438">
        <v>7141</v>
      </c>
      <c r="BR108" s="438">
        <v>7049</v>
      </c>
      <c r="BS108" s="438">
        <v>7014</v>
      </c>
      <c r="BT108" s="438">
        <v>6994</v>
      </c>
      <c r="BU108" s="438">
        <v>6957</v>
      </c>
      <c r="BV108" s="438">
        <v>6946</v>
      </c>
      <c r="BW108" s="435">
        <v>6970</v>
      </c>
      <c r="BX108" s="433">
        <v>6963</v>
      </c>
      <c r="BY108" s="438">
        <v>6893</v>
      </c>
      <c r="BZ108" s="438">
        <v>6866</v>
      </c>
      <c r="CA108" s="438">
        <v>6817</v>
      </c>
      <c r="CB108" s="438">
        <v>6790</v>
      </c>
      <c r="CC108" s="438">
        <v>6684</v>
      </c>
      <c r="CD108" s="438">
        <v>6662</v>
      </c>
      <c r="CE108" s="438">
        <v>6697</v>
      </c>
      <c r="CF108" s="438">
        <v>6672</v>
      </c>
      <c r="CG108" s="434">
        <v>6662</v>
      </c>
      <c r="CH108" s="434">
        <v>6665</v>
      </c>
      <c r="CI108" s="435">
        <v>6655</v>
      </c>
      <c r="CJ108" s="433">
        <v>6633</v>
      </c>
      <c r="CK108" s="434">
        <v>6662</v>
      </c>
      <c r="CL108" s="434">
        <v>6653</v>
      </c>
      <c r="CM108" s="434">
        <v>6625</v>
      </c>
      <c r="CN108" s="434">
        <v>6620</v>
      </c>
      <c r="CO108" s="434">
        <v>6615</v>
      </c>
      <c r="CP108" s="434">
        <v>6640</v>
      </c>
      <c r="CQ108" s="434">
        <v>6640</v>
      </c>
      <c r="CR108" s="434">
        <v>6641</v>
      </c>
      <c r="CS108" s="434">
        <v>6666</v>
      </c>
      <c r="CT108" s="434">
        <v>6659</v>
      </c>
      <c r="CU108" s="435">
        <v>6653</v>
      </c>
      <c r="CV108" s="433">
        <v>6643</v>
      </c>
      <c r="CW108" s="434">
        <v>6583</v>
      </c>
      <c r="CX108" s="434">
        <v>6554</v>
      </c>
      <c r="CY108" s="434">
        <v>6539</v>
      </c>
      <c r="CZ108" s="434">
        <v>6540</v>
      </c>
      <c r="DA108" s="434">
        <v>6506</v>
      </c>
      <c r="DB108" s="434">
        <v>6457</v>
      </c>
      <c r="DC108" s="434">
        <v>6420</v>
      </c>
      <c r="DD108" s="434">
        <v>6442</v>
      </c>
      <c r="DE108" s="434">
        <v>6452</v>
      </c>
      <c r="DF108" s="434">
        <v>6484</v>
      </c>
      <c r="DG108" s="435">
        <v>6473</v>
      </c>
      <c r="DH108" s="433">
        <v>6490</v>
      </c>
      <c r="DI108" s="434">
        <v>6461</v>
      </c>
      <c r="DJ108" s="434">
        <v>6464</v>
      </c>
      <c r="DK108" s="434">
        <v>6444</v>
      </c>
      <c r="DL108" s="434">
        <v>6412</v>
      </c>
      <c r="DM108" s="434">
        <v>6398</v>
      </c>
      <c r="DN108" s="434">
        <v>6394</v>
      </c>
      <c r="DO108" s="434">
        <v>6362</v>
      </c>
      <c r="DP108" s="434">
        <v>6323</v>
      </c>
      <c r="DQ108" s="434">
        <v>6317</v>
      </c>
      <c r="DR108" s="434">
        <v>6286</v>
      </c>
      <c r="DS108" s="437">
        <v>6310</v>
      </c>
      <c r="DT108" s="433">
        <v>6342</v>
      </c>
      <c r="DU108" s="434">
        <v>6357</v>
      </c>
      <c r="DV108" s="434">
        <v>6363</v>
      </c>
      <c r="DW108" s="434">
        <v>6361</v>
      </c>
      <c r="DX108" s="434">
        <v>6432</v>
      </c>
      <c r="DY108" s="434">
        <v>6433</v>
      </c>
      <c r="DZ108" s="434">
        <v>6453</v>
      </c>
      <c r="EA108" s="434">
        <v>6419</v>
      </c>
      <c r="EB108" s="434">
        <v>6427</v>
      </c>
      <c r="EC108" s="434">
        <v>6431</v>
      </c>
      <c r="ED108" s="434">
        <v>6411</v>
      </c>
      <c r="EE108" s="437">
        <v>6416</v>
      </c>
      <c r="EF108" s="433">
        <v>6394</v>
      </c>
      <c r="EG108" s="434">
        <v>6353</v>
      </c>
      <c r="EH108" s="434">
        <v>6344</v>
      </c>
      <c r="EI108" s="434">
        <v>6334</v>
      </c>
      <c r="EJ108" s="434">
        <v>6352</v>
      </c>
      <c r="EK108" s="434">
        <v>6342</v>
      </c>
      <c r="EL108" s="434">
        <v>6325</v>
      </c>
      <c r="EM108" s="434">
        <v>6320</v>
      </c>
      <c r="EN108" s="434">
        <v>6312</v>
      </c>
      <c r="EO108" s="799">
        <v>6292</v>
      </c>
      <c r="EP108" s="799">
        <v>6297</v>
      </c>
      <c r="EQ108" s="799">
        <f>'1. Población_Afiliada_Regimen'!D108</f>
        <v>6259</v>
      </c>
      <c r="ER108" s="118">
        <f t="shared" si="11"/>
        <v>-38</v>
      </c>
      <c r="ES108" s="98">
        <f t="shared" si="12"/>
        <v>-0.60079051383399207</v>
      </c>
      <c r="ET108" s="118">
        <f t="shared" si="13"/>
        <v>-157</v>
      </c>
      <c r="EU108" s="98">
        <f t="shared" si="14"/>
        <v>-2.4470074812967582</v>
      </c>
    </row>
    <row r="109" spans="1:151" ht="15" outlineLevel="2">
      <c r="A109" s="421">
        <v>93</v>
      </c>
      <c r="B109" s="55" t="s">
        <v>398</v>
      </c>
      <c r="C109" s="392" t="s">
        <v>403</v>
      </c>
      <c r="D109" s="433">
        <v>12724</v>
      </c>
      <c r="E109" s="434">
        <v>12732</v>
      </c>
      <c r="F109" s="434">
        <v>12702</v>
      </c>
      <c r="G109" s="434">
        <v>12741</v>
      </c>
      <c r="H109" s="434">
        <v>12571</v>
      </c>
      <c r="I109" s="434">
        <v>12598</v>
      </c>
      <c r="J109" s="434">
        <v>12576</v>
      </c>
      <c r="K109" s="434">
        <v>12559</v>
      </c>
      <c r="L109" s="434">
        <v>12842</v>
      </c>
      <c r="M109" s="434">
        <v>12882</v>
      </c>
      <c r="N109" s="434">
        <v>12959</v>
      </c>
      <c r="O109" s="435">
        <v>13099</v>
      </c>
      <c r="P109" s="433">
        <v>13164</v>
      </c>
      <c r="Q109" s="434">
        <v>13193</v>
      </c>
      <c r="R109" s="436">
        <v>13265</v>
      </c>
      <c r="S109" s="434">
        <v>12980</v>
      </c>
      <c r="T109" s="434">
        <v>13521</v>
      </c>
      <c r="U109" s="434">
        <v>13591</v>
      </c>
      <c r="V109" s="434">
        <v>13621</v>
      </c>
      <c r="W109" s="434">
        <v>13736</v>
      </c>
      <c r="X109" s="434">
        <v>13805</v>
      </c>
      <c r="Y109" s="434">
        <v>13922</v>
      </c>
      <c r="Z109" s="434">
        <v>13948</v>
      </c>
      <c r="AA109" s="435">
        <v>13946</v>
      </c>
      <c r="AB109" s="433">
        <v>13995</v>
      </c>
      <c r="AC109" s="434">
        <v>14055</v>
      </c>
      <c r="AD109" s="434">
        <v>13975</v>
      </c>
      <c r="AE109" s="434">
        <v>14103</v>
      </c>
      <c r="AF109" s="434">
        <v>14187</v>
      </c>
      <c r="AG109" s="434">
        <v>14178</v>
      </c>
      <c r="AH109" s="434">
        <v>14177</v>
      </c>
      <c r="AI109" s="434">
        <v>14204</v>
      </c>
      <c r="AJ109" s="434">
        <v>14235</v>
      </c>
      <c r="AK109" s="434">
        <v>14353</v>
      </c>
      <c r="AL109" s="434">
        <v>14397</v>
      </c>
      <c r="AM109" s="435">
        <v>14440</v>
      </c>
      <c r="AN109" s="433">
        <v>14427</v>
      </c>
      <c r="AO109" s="434">
        <v>14410</v>
      </c>
      <c r="AP109" s="434">
        <v>14412</v>
      </c>
      <c r="AQ109" s="434">
        <v>14394</v>
      </c>
      <c r="AR109" s="434">
        <v>14490</v>
      </c>
      <c r="AS109" s="434">
        <v>14486</v>
      </c>
      <c r="AT109" s="434">
        <v>14482</v>
      </c>
      <c r="AU109" s="434">
        <v>14472</v>
      </c>
      <c r="AV109" s="434">
        <v>14379</v>
      </c>
      <c r="AW109" s="434">
        <v>14456</v>
      </c>
      <c r="AX109" s="434">
        <v>14477</v>
      </c>
      <c r="AY109" s="435">
        <v>14425</v>
      </c>
      <c r="AZ109" s="433">
        <v>14510</v>
      </c>
      <c r="BA109" s="434">
        <v>14523</v>
      </c>
      <c r="BB109" s="434">
        <v>14513</v>
      </c>
      <c r="BC109" s="434">
        <v>14458</v>
      </c>
      <c r="BD109" s="434">
        <v>14455</v>
      </c>
      <c r="BE109" s="434">
        <v>14412</v>
      </c>
      <c r="BF109" s="434">
        <v>14391</v>
      </c>
      <c r="BG109" s="434">
        <v>14336</v>
      </c>
      <c r="BH109" s="434">
        <v>14373</v>
      </c>
      <c r="BI109" s="434">
        <v>14322</v>
      </c>
      <c r="BJ109" s="434">
        <v>14370</v>
      </c>
      <c r="BK109" s="435">
        <v>14425</v>
      </c>
      <c r="BL109" s="433">
        <v>14441</v>
      </c>
      <c r="BM109" s="438">
        <v>14473</v>
      </c>
      <c r="BN109" s="438">
        <v>14396</v>
      </c>
      <c r="BO109" s="438">
        <v>14353</v>
      </c>
      <c r="BP109" s="438">
        <v>14361</v>
      </c>
      <c r="BQ109" s="438">
        <v>14365</v>
      </c>
      <c r="BR109" s="438">
        <v>14215</v>
      </c>
      <c r="BS109" s="438">
        <v>14161</v>
      </c>
      <c r="BT109" s="438">
        <v>14156</v>
      </c>
      <c r="BU109" s="438">
        <v>14207</v>
      </c>
      <c r="BV109" s="438">
        <v>14243</v>
      </c>
      <c r="BW109" s="435">
        <v>14380</v>
      </c>
      <c r="BX109" s="433">
        <v>14380</v>
      </c>
      <c r="BY109" s="438">
        <v>14326</v>
      </c>
      <c r="BZ109" s="438">
        <v>14258</v>
      </c>
      <c r="CA109" s="438">
        <v>14125</v>
      </c>
      <c r="CB109" s="438">
        <v>14045</v>
      </c>
      <c r="CC109" s="438">
        <v>14001</v>
      </c>
      <c r="CD109" s="438">
        <v>13966</v>
      </c>
      <c r="CE109" s="438">
        <v>13955</v>
      </c>
      <c r="CF109" s="438">
        <v>13882</v>
      </c>
      <c r="CG109" s="434">
        <v>13873</v>
      </c>
      <c r="CH109" s="434">
        <v>13890</v>
      </c>
      <c r="CI109" s="435">
        <v>13902</v>
      </c>
      <c r="CJ109" s="433">
        <v>13874</v>
      </c>
      <c r="CK109" s="434">
        <v>13866</v>
      </c>
      <c r="CL109" s="434">
        <v>13833</v>
      </c>
      <c r="CM109" s="434">
        <v>13802</v>
      </c>
      <c r="CN109" s="434">
        <v>13785</v>
      </c>
      <c r="CO109" s="434">
        <v>13784</v>
      </c>
      <c r="CP109" s="434">
        <v>13823</v>
      </c>
      <c r="CQ109" s="434">
        <v>13953</v>
      </c>
      <c r="CR109" s="434">
        <v>13951</v>
      </c>
      <c r="CS109" s="434">
        <v>13993</v>
      </c>
      <c r="CT109" s="434">
        <v>14051</v>
      </c>
      <c r="CU109" s="435">
        <v>14132</v>
      </c>
      <c r="CV109" s="433">
        <v>14130</v>
      </c>
      <c r="CW109" s="434">
        <v>14051</v>
      </c>
      <c r="CX109" s="434">
        <v>14052</v>
      </c>
      <c r="CY109" s="434">
        <v>13993</v>
      </c>
      <c r="CZ109" s="434">
        <v>14004</v>
      </c>
      <c r="DA109" s="434">
        <v>13960</v>
      </c>
      <c r="DB109" s="434">
        <v>13953</v>
      </c>
      <c r="DC109" s="434">
        <v>13900</v>
      </c>
      <c r="DD109" s="434">
        <v>13915</v>
      </c>
      <c r="DE109" s="434">
        <v>13887</v>
      </c>
      <c r="DF109" s="434">
        <v>13926</v>
      </c>
      <c r="DG109" s="435">
        <v>13969</v>
      </c>
      <c r="DH109" s="433">
        <v>14009</v>
      </c>
      <c r="DI109" s="434">
        <v>13989</v>
      </c>
      <c r="DJ109" s="434">
        <v>13951</v>
      </c>
      <c r="DK109" s="434">
        <v>13897</v>
      </c>
      <c r="DL109" s="434">
        <v>13864</v>
      </c>
      <c r="DM109" s="434">
        <v>13795</v>
      </c>
      <c r="DN109" s="434">
        <v>13705</v>
      </c>
      <c r="DO109" s="434">
        <v>13692</v>
      </c>
      <c r="DP109" s="434">
        <v>13706</v>
      </c>
      <c r="DQ109" s="434">
        <v>13691</v>
      </c>
      <c r="DR109" s="434">
        <v>13639</v>
      </c>
      <c r="DS109" s="437">
        <v>13724</v>
      </c>
      <c r="DT109" s="433">
        <v>13774</v>
      </c>
      <c r="DU109" s="434">
        <v>13912</v>
      </c>
      <c r="DV109" s="434">
        <v>13843</v>
      </c>
      <c r="DW109" s="434">
        <v>13788</v>
      </c>
      <c r="DX109" s="434">
        <v>13803</v>
      </c>
      <c r="DY109" s="434">
        <v>13825</v>
      </c>
      <c r="DZ109" s="434">
        <v>13871</v>
      </c>
      <c r="EA109" s="434">
        <v>13817</v>
      </c>
      <c r="EB109" s="434">
        <v>13892</v>
      </c>
      <c r="EC109" s="434">
        <v>13931</v>
      </c>
      <c r="ED109" s="434">
        <v>13860</v>
      </c>
      <c r="EE109" s="437">
        <v>13929</v>
      </c>
      <c r="EF109" s="433">
        <v>13975</v>
      </c>
      <c r="EG109" s="434">
        <v>13999</v>
      </c>
      <c r="EH109" s="434">
        <v>13948</v>
      </c>
      <c r="EI109" s="434">
        <v>13972</v>
      </c>
      <c r="EJ109" s="434">
        <v>13975</v>
      </c>
      <c r="EK109" s="434">
        <v>13931</v>
      </c>
      <c r="EL109" s="434">
        <v>13893</v>
      </c>
      <c r="EM109" s="434">
        <v>13884</v>
      </c>
      <c r="EN109" s="434">
        <v>13895</v>
      </c>
      <c r="EO109" s="799">
        <v>13902</v>
      </c>
      <c r="EP109" s="799">
        <v>13928</v>
      </c>
      <c r="EQ109" s="799">
        <f>'1. Población_Afiliada_Regimen'!D109</f>
        <v>13926</v>
      </c>
      <c r="ER109" s="118">
        <f t="shared" si="11"/>
        <v>-2</v>
      </c>
      <c r="ES109" s="98">
        <f t="shared" si="12"/>
        <v>-1.4395738861297056E-2</v>
      </c>
      <c r="ET109" s="118">
        <f t="shared" si="13"/>
        <v>-3</v>
      </c>
      <c r="EU109" s="98">
        <f t="shared" si="14"/>
        <v>-2.1537798836958864E-2</v>
      </c>
    </row>
    <row r="110" spans="1:151" ht="15" outlineLevel="2">
      <c r="A110" s="421">
        <v>101</v>
      </c>
      <c r="B110" s="55" t="s">
        <v>398</v>
      </c>
      <c r="C110" s="392" t="s">
        <v>404</v>
      </c>
      <c r="D110" s="433">
        <v>17923</v>
      </c>
      <c r="E110" s="434">
        <v>17939</v>
      </c>
      <c r="F110" s="434">
        <v>17921</v>
      </c>
      <c r="G110" s="434">
        <v>17943</v>
      </c>
      <c r="H110" s="434">
        <v>17691</v>
      </c>
      <c r="I110" s="434">
        <v>17705</v>
      </c>
      <c r="J110" s="434">
        <v>17616</v>
      </c>
      <c r="K110" s="434">
        <v>17686</v>
      </c>
      <c r="L110" s="434">
        <v>17939</v>
      </c>
      <c r="M110" s="434">
        <v>18100</v>
      </c>
      <c r="N110" s="434">
        <v>18119</v>
      </c>
      <c r="O110" s="435">
        <v>18348</v>
      </c>
      <c r="P110" s="433">
        <v>18687</v>
      </c>
      <c r="Q110" s="434">
        <v>18736</v>
      </c>
      <c r="R110" s="436">
        <v>18968</v>
      </c>
      <c r="S110" s="434">
        <v>19253</v>
      </c>
      <c r="T110" s="434">
        <v>19364</v>
      </c>
      <c r="U110" s="434">
        <v>19548</v>
      </c>
      <c r="V110" s="434">
        <v>19574</v>
      </c>
      <c r="W110" s="434">
        <v>19473</v>
      </c>
      <c r="X110" s="434">
        <v>19410</v>
      </c>
      <c r="Y110" s="434">
        <v>19481</v>
      </c>
      <c r="Z110" s="434">
        <v>19541</v>
      </c>
      <c r="AA110" s="435">
        <v>19488</v>
      </c>
      <c r="AB110" s="433">
        <v>19587</v>
      </c>
      <c r="AC110" s="434">
        <v>19595</v>
      </c>
      <c r="AD110" s="434">
        <v>19507</v>
      </c>
      <c r="AE110" s="434">
        <v>19643</v>
      </c>
      <c r="AF110" s="434">
        <v>19556</v>
      </c>
      <c r="AG110" s="434">
        <v>19392</v>
      </c>
      <c r="AH110" s="434">
        <v>19364</v>
      </c>
      <c r="AI110" s="434">
        <v>19475</v>
      </c>
      <c r="AJ110" s="434">
        <v>19639</v>
      </c>
      <c r="AK110" s="434">
        <v>19827</v>
      </c>
      <c r="AL110" s="434">
        <v>19877</v>
      </c>
      <c r="AM110" s="435">
        <v>20071</v>
      </c>
      <c r="AN110" s="433">
        <v>20018</v>
      </c>
      <c r="AO110" s="434">
        <v>20116</v>
      </c>
      <c r="AP110" s="434">
        <v>20134</v>
      </c>
      <c r="AQ110" s="434">
        <v>20027</v>
      </c>
      <c r="AR110" s="434">
        <v>20073</v>
      </c>
      <c r="AS110" s="434">
        <v>20064</v>
      </c>
      <c r="AT110" s="434">
        <v>20126</v>
      </c>
      <c r="AU110" s="434">
        <v>20158</v>
      </c>
      <c r="AV110" s="434">
        <v>20108</v>
      </c>
      <c r="AW110" s="434">
        <v>20193</v>
      </c>
      <c r="AX110" s="434">
        <v>20211</v>
      </c>
      <c r="AY110" s="435">
        <v>20245</v>
      </c>
      <c r="AZ110" s="433">
        <v>20292</v>
      </c>
      <c r="BA110" s="434">
        <v>20398</v>
      </c>
      <c r="BB110" s="434">
        <v>20359</v>
      </c>
      <c r="BC110" s="434">
        <v>20338</v>
      </c>
      <c r="BD110" s="434">
        <v>20353</v>
      </c>
      <c r="BE110" s="434">
        <v>20244</v>
      </c>
      <c r="BF110" s="434">
        <v>20252</v>
      </c>
      <c r="BG110" s="434">
        <v>20148</v>
      </c>
      <c r="BH110" s="434">
        <v>20081</v>
      </c>
      <c r="BI110" s="434">
        <v>19962</v>
      </c>
      <c r="BJ110" s="434">
        <v>20202</v>
      </c>
      <c r="BK110" s="435">
        <v>20380</v>
      </c>
      <c r="BL110" s="433">
        <v>20417</v>
      </c>
      <c r="BM110" s="438">
        <v>20519</v>
      </c>
      <c r="BN110" s="438">
        <v>20568</v>
      </c>
      <c r="BO110" s="438">
        <v>20529</v>
      </c>
      <c r="BP110" s="438">
        <v>20541</v>
      </c>
      <c r="BQ110" s="438">
        <v>20508</v>
      </c>
      <c r="BR110" s="438">
        <v>20432</v>
      </c>
      <c r="BS110" s="438">
        <v>20398</v>
      </c>
      <c r="BT110" s="438">
        <v>20414</v>
      </c>
      <c r="BU110" s="438">
        <v>20435</v>
      </c>
      <c r="BV110" s="438">
        <v>20443</v>
      </c>
      <c r="BW110" s="435">
        <v>20520</v>
      </c>
      <c r="BX110" s="433">
        <v>20364</v>
      </c>
      <c r="BY110" s="438">
        <v>20138</v>
      </c>
      <c r="BZ110" s="438">
        <v>19952</v>
      </c>
      <c r="CA110" s="438">
        <v>19735</v>
      </c>
      <c r="CB110" s="438">
        <v>19682</v>
      </c>
      <c r="CC110" s="438">
        <v>19223</v>
      </c>
      <c r="CD110" s="438">
        <v>19133</v>
      </c>
      <c r="CE110" s="438">
        <v>19098</v>
      </c>
      <c r="CF110" s="438">
        <v>18934</v>
      </c>
      <c r="CG110" s="434">
        <v>18838</v>
      </c>
      <c r="CH110" s="434">
        <v>18944</v>
      </c>
      <c r="CI110" s="435">
        <v>18925</v>
      </c>
      <c r="CJ110" s="433">
        <v>18848</v>
      </c>
      <c r="CK110" s="434">
        <v>18827</v>
      </c>
      <c r="CL110" s="434">
        <v>18749</v>
      </c>
      <c r="CM110" s="434">
        <v>18728</v>
      </c>
      <c r="CN110" s="434">
        <v>18782</v>
      </c>
      <c r="CO110" s="434">
        <v>18864</v>
      </c>
      <c r="CP110" s="434">
        <v>18938</v>
      </c>
      <c r="CQ110" s="434">
        <v>18404</v>
      </c>
      <c r="CR110" s="434">
        <v>18942</v>
      </c>
      <c r="CS110" s="434">
        <v>18983</v>
      </c>
      <c r="CT110" s="434">
        <v>18914</v>
      </c>
      <c r="CU110" s="435">
        <v>18949</v>
      </c>
      <c r="CV110" s="433">
        <v>19000</v>
      </c>
      <c r="CW110" s="434">
        <v>18990</v>
      </c>
      <c r="CX110" s="434">
        <v>18881</v>
      </c>
      <c r="CY110" s="434">
        <v>18807</v>
      </c>
      <c r="CZ110" s="434">
        <v>18830</v>
      </c>
      <c r="DA110" s="434">
        <v>18888</v>
      </c>
      <c r="DB110" s="434">
        <v>18890</v>
      </c>
      <c r="DC110" s="434">
        <v>18847</v>
      </c>
      <c r="DD110" s="434">
        <v>18820</v>
      </c>
      <c r="DE110" s="434">
        <v>18758</v>
      </c>
      <c r="DF110" s="434">
        <v>18831</v>
      </c>
      <c r="DG110" s="435">
        <v>18789</v>
      </c>
      <c r="DH110" s="433">
        <v>18819</v>
      </c>
      <c r="DI110" s="434">
        <v>18698</v>
      </c>
      <c r="DJ110" s="434">
        <v>18774</v>
      </c>
      <c r="DK110" s="434">
        <v>18705</v>
      </c>
      <c r="DL110" s="434">
        <v>18599</v>
      </c>
      <c r="DM110" s="434">
        <v>18518</v>
      </c>
      <c r="DN110" s="434">
        <v>18400</v>
      </c>
      <c r="DO110" s="434">
        <v>18360</v>
      </c>
      <c r="DP110" s="434">
        <v>18368</v>
      </c>
      <c r="DQ110" s="434">
        <v>18386</v>
      </c>
      <c r="DR110" s="434">
        <v>18389</v>
      </c>
      <c r="DS110" s="437">
        <v>18471</v>
      </c>
      <c r="DT110" s="433">
        <v>18499</v>
      </c>
      <c r="DU110" s="434">
        <v>18833</v>
      </c>
      <c r="DV110" s="434">
        <v>18852</v>
      </c>
      <c r="DW110" s="434">
        <v>18869</v>
      </c>
      <c r="DX110" s="434">
        <v>19001</v>
      </c>
      <c r="DY110" s="434">
        <v>18959</v>
      </c>
      <c r="DZ110" s="434">
        <v>18948</v>
      </c>
      <c r="EA110" s="434">
        <v>18794</v>
      </c>
      <c r="EB110" s="434">
        <v>18772</v>
      </c>
      <c r="EC110" s="434">
        <v>18699</v>
      </c>
      <c r="ED110" s="434">
        <v>18577</v>
      </c>
      <c r="EE110" s="437">
        <v>18494</v>
      </c>
      <c r="EF110" s="433">
        <v>18607</v>
      </c>
      <c r="EG110" s="434">
        <v>18632</v>
      </c>
      <c r="EH110" s="434">
        <v>18648</v>
      </c>
      <c r="EI110" s="434">
        <v>18659</v>
      </c>
      <c r="EJ110" s="434">
        <v>18606</v>
      </c>
      <c r="EK110" s="434">
        <v>18575</v>
      </c>
      <c r="EL110" s="434">
        <v>18796</v>
      </c>
      <c r="EM110" s="434">
        <v>18778</v>
      </c>
      <c r="EN110" s="434">
        <v>18808</v>
      </c>
      <c r="EO110" s="799">
        <v>18772</v>
      </c>
      <c r="EP110" s="799">
        <v>18758</v>
      </c>
      <c r="EQ110" s="799">
        <f>'1. Población_Afiliada_Regimen'!D110</f>
        <v>18742</v>
      </c>
      <c r="ER110" s="118">
        <f t="shared" si="11"/>
        <v>-16</v>
      </c>
      <c r="ES110" s="98">
        <f t="shared" si="12"/>
        <v>-8.5124494573313475E-2</v>
      </c>
      <c r="ET110" s="118">
        <f t="shared" si="13"/>
        <v>248</v>
      </c>
      <c r="EU110" s="98">
        <f t="shared" si="14"/>
        <v>1.340975451497783</v>
      </c>
    </row>
    <row r="111" spans="1:151" ht="15" outlineLevel="2">
      <c r="A111" s="421">
        <v>145</v>
      </c>
      <c r="B111" s="55" t="s">
        <v>398</v>
      </c>
      <c r="C111" s="392" t="s">
        <v>405</v>
      </c>
      <c r="D111" s="433">
        <v>3511</v>
      </c>
      <c r="E111" s="434">
        <v>3508</v>
      </c>
      <c r="F111" s="434">
        <v>3552</v>
      </c>
      <c r="G111" s="434">
        <v>3574</v>
      </c>
      <c r="H111" s="434">
        <v>3574</v>
      </c>
      <c r="I111" s="434">
        <v>3552</v>
      </c>
      <c r="J111" s="434">
        <v>3528</v>
      </c>
      <c r="K111" s="434">
        <v>3545</v>
      </c>
      <c r="L111" s="434">
        <v>3545</v>
      </c>
      <c r="M111" s="434">
        <v>3534</v>
      </c>
      <c r="N111" s="434">
        <v>3567</v>
      </c>
      <c r="O111" s="435">
        <v>3586</v>
      </c>
      <c r="P111" s="433">
        <v>3597</v>
      </c>
      <c r="Q111" s="434">
        <v>3601</v>
      </c>
      <c r="R111" s="436">
        <v>3612</v>
      </c>
      <c r="S111" s="434">
        <v>3632</v>
      </c>
      <c r="T111" s="434">
        <v>3741</v>
      </c>
      <c r="U111" s="434">
        <v>3771</v>
      </c>
      <c r="V111" s="434">
        <v>3759</v>
      </c>
      <c r="W111" s="434">
        <v>3765</v>
      </c>
      <c r="X111" s="434">
        <v>3746</v>
      </c>
      <c r="Y111" s="434">
        <v>3803</v>
      </c>
      <c r="Z111" s="434">
        <v>3840</v>
      </c>
      <c r="AA111" s="435">
        <v>3742</v>
      </c>
      <c r="AB111" s="433">
        <v>3691</v>
      </c>
      <c r="AC111" s="434">
        <v>3726</v>
      </c>
      <c r="AD111" s="434">
        <v>3747</v>
      </c>
      <c r="AE111" s="434">
        <v>3765</v>
      </c>
      <c r="AF111" s="434">
        <v>3708</v>
      </c>
      <c r="AG111" s="434">
        <v>3672</v>
      </c>
      <c r="AH111" s="434">
        <v>3660</v>
      </c>
      <c r="AI111" s="434">
        <v>3629</v>
      </c>
      <c r="AJ111" s="434">
        <v>3628</v>
      </c>
      <c r="AK111" s="434">
        <v>3671</v>
      </c>
      <c r="AL111" s="434">
        <v>3679</v>
      </c>
      <c r="AM111" s="435">
        <v>3704</v>
      </c>
      <c r="AN111" s="433">
        <v>3685</v>
      </c>
      <c r="AO111" s="434">
        <v>3688</v>
      </c>
      <c r="AP111" s="434">
        <v>3672</v>
      </c>
      <c r="AQ111" s="434">
        <v>3693</v>
      </c>
      <c r="AR111" s="434">
        <v>3794</v>
      </c>
      <c r="AS111" s="434">
        <v>3780</v>
      </c>
      <c r="AT111" s="434">
        <v>3800</v>
      </c>
      <c r="AU111" s="434">
        <v>3821</v>
      </c>
      <c r="AV111" s="434">
        <v>3788</v>
      </c>
      <c r="AW111" s="434">
        <v>3731</v>
      </c>
      <c r="AX111" s="434">
        <v>3717</v>
      </c>
      <c r="AY111" s="435">
        <v>3802</v>
      </c>
      <c r="AZ111" s="433">
        <v>3817</v>
      </c>
      <c r="BA111" s="434">
        <v>3854</v>
      </c>
      <c r="BB111" s="434">
        <v>3794</v>
      </c>
      <c r="BC111" s="434">
        <v>3786</v>
      </c>
      <c r="BD111" s="434">
        <v>3787</v>
      </c>
      <c r="BE111" s="434">
        <v>3767</v>
      </c>
      <c r="BF111" s="434">
        <v>3751</v>
      </c>
      <c r="BG111" s="434">
        <v>3677</v>
      </c>
      <c r="BH111" s="434">
        <v>3682</v>
      </c>
      <c r="BI111" s="434">
        <v>3647</v>
      </c>
      <c r="BJ111" s="434">
        <v>3649</v>
      </c>
      <c r="BK111" s="435">
        <v>3664</v>
      </c>
      <c r="BL111" s="433">
        <v>3681</v>
      </c>
      <c r="BM111" s="438">
        <v>3727</v>
      </c>
      <c r="BN111" s="438">
        <v>3728</v>
      </c>
      <c r="BO111" s="438">
        <v>3734</v>
      </c>
      <c r="BP111" s="438">
        <v>3737</v>
      </c>
      <c r="BQ111" s="438">
        <v>3713</v>
      </c>
      <c r="BR111" s="438">
        <v>3691</v>
      </c>
      <c r="BS111" s="438">
        <v>3649</v>
      </c>
      <c r="BT111" s="438">
        <v>3640</v>
      </c>
      <c r="BU111" s="438">
        <v>3631</v>
      </c>
      <c r="BV111" s="438">
        <v>3660</v>
      </c>
      <c r="BW111" s="435">
        <v>3676</v>
      </c>
      <c r="BX111" s="433">
        <v>3698</v>
      </c>
      <c r="BY111" s="438">
        <v>3700</v>
      </c>
      <c r="BZ111" s="438">
        <v>3695</v>
      </c>
      <c r="CA111" s="438">
        <v>3671</v>
      </c>
      <c r="CB111" s="438">
        <v>3677</v>
      </c>
      <c r="CC111" s="438">
        <v>3693</v>
      </c>
      <c r="CD111" s="438">
        <v>3685</v>
      </c>
      <c r="CE111" s="438">
        <v>3672</v>
      </c>
      <c r="CF111" s="438">
        <v>3643</v>
      </c>
      <c r="CG111" s="434">
        <v>3644</v>
      </c>
      <c r="CH111" s="434">
        <v>3634</v>
      </c>
      <c r="CI111" s="435">
        <v>3625</v>
      </c>
      <c r="CJ111" s="433">
        <v>3605</v>
      </c>
      <c r="CK111" s="434">
        <v>3609</v>
      </c>
      <c r="CL111" s="434">
        <v>3596</v>
      </c>
      <c r="CM111" s="434">
        <v>3584</v>
      </c>
      <c r="CN111" s="434">
        <v>3603</v>
      </c>
      <c r="CO111" s="434">
        <v>3631</v>
      </c>
      <c r="CP111" s="434">
        <v>3661</v>
      </c>
      <c r="CQ111" s="434">
        <v>3650</v>
      </c>
      <c r="CR111" s="434">
        <v>3672</v>
      </c>
      <c r="CS111" s="434">
        <v>3695</v>
      </c>
      <c r="CT111" s="434">
        <v>3729</v>
      </c>
      <c r="CU111" s="435">
        <v>3753</v>
      </c>
      <c r="CV111" s="433">
        <v>3744</v>
      </c>
      <c r="CW111" s="434">
        <v>3716</v>
      </c>
      <c r="CX111" s="434">
        <v>3722</v>
      </c>
      <c r="CY111" s="434">
        <v>3680</v>
      </c>
      <c r="CZ111" s="434">
        <v>3671</v>
      </c>
      <c r="DA111" s="434">
        <v>3656</v>
      </c>
      <c r="DB111" s="434">
        <v>3659</v>
      </c>
      <c r="DC111" s="434">
        <v>3623</v>
      </c>
      <c r="DD111" s="434">
        <v>3598</v>
      </c>
      <c r="DE111" s="434">
        <v>3617</v>
      </c>
      <c r="DF111" s="434">
        <v>3624</v>
      </c>
      <c r="DG111" s="435">
        <v>3626</v>
      </c>
      <c r="DH111" s="433">
        <v>3629</v>
      </c>
      <c r="DI111" s="434">
        <v>3613</v>
      </c>
      <c r="DJ111" s="434">
        <v>3591</v>
      </c>
      <c r="DK111" s="434">
        <v>3625</v>
      </c>
      <c r="DL111" s="434">
        <v>3617</v>
      </c>
      <c r="DM111" s="434">
        <v>3608</v>
      </c>
      <c r="DN111" s="434">
        <v>3582</v>
      </c>
      <c r="DO111" s="434">
        <v>3543</v>
      </c>
      <c r="DP111" s="434">
        <v>3556</v>
      </c>
      <c r="DQ111" s="434">
        <v>3528</v>
      </c>
      <c r="DR111" s="434">
        <v>3507</v>
      </c>
      <c r="DS111" s="437">
        <v>3563</v>
      </c>
      <c r="DT111" s="433">
        <v>3583</v>
      </c>
      <c r="DU111" s="434">
        <v>3576</v>
      </c>
      <c r="DV111" s="434">
        <v>3605</v>
      </c>
      <c r="DW111" s="434">
        <v>3612</v>
      </c>
      <c r="DX111" s="434">
        <v>3652</v>
      </c>
      <c r="DY111" s="434">
        <v>3680</v>
      </c>
      <c r="DZ111" s="434">
        <v>3695</v>
      </c>
      <c r="EA111" s="434">
        <v>3637</v>
      </c>
      <c r="EB111" s="434">
        <v>3644</v>
      </c>
      <c r="EC111" s="434">
        <v>3615</v>
      </c>
      <c r="ED111" s="434">
        <v>3606</v>
      </c>
      <c r="EE111" s="437">
        <v>3623</v>
      </c>
      <c r="EF111" s="433">
        <v>3608</v>
      </c>
      <c r="EG111" s="434">
        <v>3593</v>
      </c>
      <c r="EH111" s="434">
        <v>3552</v>
      </c>
      <c r="EI111" s="434">
        <v>3558</v>
      </c>
      <c r="EJ111" s="434">
        <v>3559</v>
      </c>
      <c r="EK111" s="434">
        <v>3535</v>
      </c>
      <c r="EL111" s="434">
        <v>3489</v>
      </c>
      <c r="EM111" s="434">
        <v>3492</v>
      </c>
      <c r="EN111" s="434">
        <v>3473</v>
      </c>
      <c r="EO111" s="799">
        <v>3512</v>
      </c>
      <c r="EP111" s="799">
        <v>3502</v>
      </c>
      <c r="EQ111" s="799">
        <f>'1. Población_Afiliada_Regimen'!D111</f>
        <v>3483</v>
      </c>
      <c r="ER111" s="118">
        <f t="shared" si="11"/>
        <v>-19</v>
      </c>
      <c r="ES111" s="98">
        <f t="shared" si="12"/>
        <v>-0.54456864431069074</v>
      </c>
      <c r="ET111" s="118">
        <f t="shared" si="13"/>
        <v>-140</v>
      </c>
      <c r="EU111" s="98">
        <f t="shared" si="14"/>
        <v>-3.8642009384487994</v>
      </c>
    </row>
    <row r="112" spans="1:151" ht="15" outlineLevel="2">
      <c r="A112" s="421">
        <v>209</v>
      </c>
      <c r="B112" s="55" t="s">
        <v>398</v>
      </c>
      <c r="C112" s="392" t="s">
        <v>406</v>
      </c>
      <c r="D112" s="433">
        <v>14033</v>
      </c>
      <c r="E112" s="434">
        <v>14032</v>
      </c>
      <c r="F112" s="434">
        <v>14019</v>
      </c>
      <c r="G112" s="434">
        <v>14045</v>
      </c>
      <c r="H112" s="434">
        <v>13990</v>
      </c>
      <c r="I112" s="434">
        <v>13983</v>
      </c>
      <c r="J112" s="434">
        <v>13869</v>
      </c>
      <c r="K112" s="434">
        <v>13963</v>
      </c>
      <c r="L112" s="434">
        <v>13993</v>
      </c>
      <c r="M112" s="434">
        <v>14070</v>
      </c>
      <c r="N112" s="434">
        <v>14045</v>
      </c>
      <c r="O112" s="435">
        <v>14058</v>
      </c>
      <c r="P112" s="433">
        <v>14000</v>
      </c>
      <c r="Q112" s="434">
        <v>14115</v>
      </c>
      <c r="R112" s="436">
        <v>14207</v>
      </c>
      <c r="S112" s="434">
        <v>14405</v>
      </c>
      <c r="T112" s="434">
        <v>14541</v>
      </c>
      <c r="U112" s="434">
        <v>14602</v>
      </c>
      <c r="V112" s="434">
        <v>14624</v>
      </c>
      <c r="W112" s="434">
        <v>14605</v>
      </c>
      <c r="X112" s="434">
        <v>14599</v>
      </c>
      <c r="Y112" s="434">
        <v>14653</v>
      </c>
      <c r="Z112" s="434">
        <v>14704</v>
      </c>
      <c r="AA112" s="435">
        <v>14663</v>
      </c>
      <c r="AB112" s="433">
        <v>13730</v>
      </c>
      <c r="AC112" s="434">
        <v>14731</v>
      </c>
      <c r="AD112" s="434">
        <v>14683</v>
      </c>
      <c r="AE112" s="434">
        <v>14734</v>
      </c>
      <c r="AF112" s="434">
        <v>14667</v>
      </c>
      <c r="AG112" s="434">
        <v>14567</v>
      </c>
      <c r="AH112" s="434">
        <v>14530</v>
      </c>
      <c r="AI112" s="434">
        <v>14504</v>
      </c>
      <c r="AJ112" s="434">
        <v>14514</v>
      </c>
      <c r="AK112" s="434">
        <v>14603</v>
      </c>
      <c r="AL112" s="434">
        <v>14596</v>
      </c>
      <c r="AM112" s="435">
        <v>14687</v>
      </c>
      <c r="AN112" s="433">
        <v>14726</v>
      </c>
      <c r="AO112" s="434">
        <v>14826</v>
      </c>
      <c r="AP112" s="434">
        <v>14782</v>
      </c>
      <c r="AQ112" s="434">
        <v>14836</v>
      </c>
      <c r="AR112" s="434">
        <v>14883</v>
      </c>
      <c r="AS112" s="434">
        <v>14891</v>
      </c>
      <c r="AT112" s="434">
        <v>14905</v>
      </c>
      <c r="AU112" s="434">
        <v>14897</v>
      </c>
      <c r="AV112" s="434">
        <v>14817</v>
      </c>
      <c r="AW112" s="434">
        <v>14803</v>
      </c>
      <c r="AX112" s="434">
        <v>14792</v>
      </c>
      <c r="AY112" s="435">
        <v>14800</v>
      </c>
      <c r="AZ112" s="433">
        <v>14771</v>
      </c>
      <c r="BA112" s="434">
        <v>14764</v>
      </c>
      <c r="BB112" s="434">
        <v>14658</v>
      </c>
      <c r="BC112" s="434">
        <v>14551</v>
      </c>
      <c r="BD112" s="434">
        <v>14529</v>
      </c>
      <c r="BE112" s="434">
        <v>14440</v>
      </c>
      <c r="BF112" s="434">
        <v>14432</v>
      </c>
      <c r="BG112" s="434">
        <v>14296</v>
      </c>
      <c r="BH112" s="434">
        <v>14310</v>
      </c>
      <c r="BI112" s="434">
        <v>14185</v>
      </c>
      <c r="BJ112" s="434">
        <v>14198</v>
      </c>
      <c r="BK112" s="435">
        <v>14284</v>
      </c>
      <c r="BL112" s="433">
        <v>14276</v>
      </c>
      <c r="BM112" s="438">
        <v>14281</v>
      </c>
      <c r="BN112" s="438">
        <v>14296</v>
      </c>
      <c r="BO112" s="438">
        <v>14293</v>
      </c>
      <c r="BP112" s="438">
        <v>14291</v>
      </c>
      <c r="BQ112" s="438">
        <v>14227</v>
      </c>
      <c r="BR112" s="438">
        <v>14003</v>
      </c>
      <c r="BS112" s="438">
        <v>13890</v>
      </c>
      <c r="BT112" s="438">
        <v>13888</v>
      </c>
      <c r="BU112" s="438">
        <v>13881</v>
      </c>
      <c r="BV112" s="438">
        <v>13928</v>
      </c>
      <c r="BW112" s="435">
        <v>13981</v>
      </c>
      <c r="BX112" s="433">
        <v>14025</v>
      </c>
      <c r="BY112" s="438">
        <v>13941</v>
      </c>
      <c r="BZ112" s="438">
        <v>13918</v>
      </c>
      <c r="CA112" s="438">
        <v>13773</v>
      </c>
      <c r="CB112" s="438">
        <v>13733</v>
      </c>
      <c r="CC112" s="438">
        <v>13604</v>
      </c>
      <c r="CD112" s="438">
        <v>13589</v>
      </c>
      <c r="CE112" s="438">
        <v>13582</v>
      </c>
      <c r="CF112" s="438">
        <v>13524</v>
      </c>
      <c r="CG112" s="434">
        <v>13502</v>
      </c>
      <c r="CH112" s="434">
        <v>13535</v>
      </c>
      <c r="CI112" s="435">
        <v>13555</v>
      </c>
      <c r="CJ112" s="433">
        <v>13535</v>
      </c>
      <c r="CK112" s="434">
        <v>13552</v>
      </c>
      <c r="CL112" s="434">
        <v>13487</v>
      </c>
      <c r="CM112" s="434">
        <v>13447</v>
      </c>
      <c r="CN112" s="434">
        <v>13441</v>
      </c>
      <c r="CO112" s="434">
        <v>13503</v>
      </c>
      <c r="CP112" s="434">
        <v>13663</v>
      </c>
      <c r="CQ112" s="434">
        <v>13673</v>
      </c>
      <c r="CR112" s="434">
        <v>13615</v>
      </c>
      <c r="CS112" s="434">
        <v>13748</v>
      </c>
      <c r="CT112" s="434">
        <v>13792</v>
      </c>
      <c r="CU112" s="435">
        <v>13866</v>
      </c>
      <c r="CV112" s="433">
        <v>13862</v>
      </c>
      <c r="CW112" s="434">
        <v>13890</v>
      </c>
      <c r="CX112" s="434">
        <v>13803</v>
      </c>
      <c r="CY112" s="434">
        <v>13780</v>
      </c>
      <c r="CZ112" s="434">
        <v>13751</v>
      </c>
      <c r="DA112" s="434">
        <v>13694</v>
      </c>
      <c r="DB112" s="434">
        <v>13674</v>
      </c>
      <c r="DC112" s="434">
        <v>13575</v>
      </c>
      <c r="DD112" s="434">
        <v>13512</v>
      </c>
      <c r="DE112" s="434">
        <v>13500</v>
      </c>
      <c r="DF112" s="434">
        <v>13597</v>
      </c>
      <c r="DG112" s="435">
        <v>13595</v>
      </c>
      <c r="DH112" s="433">
        <v>13578</v>
      </c>
      <c r="DI112" s="434">
        <v>13603</v>
      </c>
      <c r="DJ112" s="434">
        <v>13568</v>
      </c>
      <c r="DK112" s="434">
        <v>13467</v>
      </c>
      <c r="DL112" s="434">
        <v>13368</v>
      </c>
      <c r="DM112" s="434">
        <v>13291</v>
      </c>
      <c r="DN112" s="434">
        <v>13222</v>
      </c>
      <c r="DO112" s="434">
        <v>13174</v>
      </c>
      <c r="DP112" s="434">
        <v>13229</v>
      </c>
      <c r="DQ112" s="434">
        <v>13269</v>
      </c>
      <c r="DR112" s="434">
        <v>13243</v>
      </c>
      <c r="DS112" s="437">
        <v>13342</v>
      </c>
      <c r="DT112" s="433">
        <v>13357</v>
      </c>
      <c r="DU112" s="434">
        <v>13517</v>
      </c>
      <c r="DV112" s="434">
        <v>13505</v>
      </c>
      <c r="DW112" s="434">
        <v>13442</v>
      </c>
      <c r="DX112" s="434">
        <v>13522</v>
      </c>
      <c r="DY112" s="434">
        <v>13568</v>
      </c>
      <c r="DZ112" s="434">
        <v>13619</v>
      </c>
      <c r="EA112" s="434">
        <v>13508</v>
      </c>
      <c r="EB112" s="434">
        <v>13523</v>
      </c>
      <c r="EC112" s="434">
        <v>13508</v>
      </c>
      <c r="ED112" s="434">
        <v>13499</v>
      </c>
      <c r="EE112" s="437">
        <v>13546</v>
      </c>
      <c r="EF112" s="433">
        <v>13567</v>
      </c>
      <c r="EG112" s="434">
        <v>13584</v>
      </c>
      <c r="EH112" s="434">
        <v>13432</v>
      </c>
      <c r="EI112" s="434">
        <v>13466</v>
      </c>
      <c r="EJ112" s="434">
        <v>13477</v>
      </c>
      <c r="EK112" s="434">
        <v>13467</v>
      </c>
      <c r="EL112" s="434">
        <v>13476</v>
      </c>
      <c r="EM112" s="434">
        <v>13500</v>
      </c>
      <c r="EN112" s="434">
        <v>13482</v>
      </c>
      <c r="EO112" s="799">
        <v>13443</v>
      </c>
      <c r="EP112" s="799">
        <v>13448</v>
      </c>
      <c r="EQ112" s="799">
        <f>'1. Población_Afiliada_Regimen'!D112</f>
        <v>13425</v>
      </c>
      <c r="ER112" s="118">
        <f t="shared" si="11"/>
        <v>-23</v>
      </c>
      <c r="ES112" s="98">
        <f t="shared" si="12"/>
        <v>-0.17067379044226774</v>
      </c>
      <c r="ET112" s="118">
        <f t="shared" si="13"/>
        <v>-121</v>
      </c>
      <c r="EU112" s="98">
        <f t="shared" si="14"/>
        <v>-0.89325262069983768</v>
      </c>
    </row>
    <row r="113" spans="1:151" ht="15" outlineLevel="2">
      <c r="A113" s="421">
        <v>282</v>
      </c>
      <c r="B113" s="55" t="s">
        <v>398</v>
      </c>
      <c r="C113" s="392" t="s">
        <v>407</v>
      </c>
      <c r="D113" s="433">
        <v>9739</v>
      </c>
      <c r="E113" s="434">
        <v>9739</v>
      </c>
      <c r="F113" s="434">
        <v>9743</v>
      </c>
      <c r="G113" s="434">
        <v>9565</v>
      </c>
      <c r="H113" s="434">
        <v>9498</v>
      </c>
      <c r="I113" s="434">
        <v>9584</v>
      </c>
      <c r="J113" s="434">
        <v>9494</v>
      </c>
      <c r="K113" s="434">
        <v>9479</v>
      </c>
      <c r="L113" s="434">
        <v>9412</v>
      </c>
      <c r="M113" s="434">
        <v>9382</v>
      </c>
      <c r="N113" s="434">
        <v>9317</v>
      </c>
      <c r="O113" s="435">
        <v>9313</v>
      </c>
      <c r="P113" s="433">
        <v>9245</v>
      </c>
      <c r="Q113" s="434">
        <v>9206</v>
      </c>
      <c r="R113" s="436">
        <v>9159</v>
      </c>
      <c r="S113" s="434">
        <v>8961</v>
      </c>
      <c r="T113" s="434">
        <v>9314</v>
      </c>
      <c r="U113" s="434">
        <v>9384</v>
      </c>
      <c r="V113" s="434">
        <v>9322</v>
      </c>
      <c r="W113" s="434">
        <v>9224</v>
      </c>
      <c r="X113" s="434">
        <v>9194</v>
      </c>
      <c r="Y113" s="434">
        <v>9275</v>
      </c>
      <c r="Z113" s="434">
        <v>9348</v>
      </c>
      <c r="AA113" s="435">
        <v>9356</v>
      </c>
      <c r="AB113" s="433">
        <v>9288</v>
      </c>
      <c r="AC113" s="434">
        <v>9465</v>
      </c>
      <c r="AD113" s="434">
        <v>9423</v>
      </c>
      <c r="AE113" s="434">
        <v>9494</v>
      </c>
      <c r="AF113" s="434">
        <v>9452</v>
      </c>
      <c r="AG113" s="434">
        <v>9314</v>
      </c>
      <c r="AH113" s="434">
        <v>9234</v>
      </c>
      <c r="AI113" s="434">
        <v>9249</v>
      </c>
      <c r="AJ113" s="434">
        <v>9185</v>
      </c>
      <c r="AK113" s="434">
        <v>9345</v>
      </c>
      <c r="AL113" s="434">
        <v>9339</v>
      </c>
      <c r="AM113" s="435">
        <v>9459</v>
      </c>
      <c r="AN113" s="433">
        <v>9454</v>
      </c>
      <c r="AO113" s="434">
        <v>9445</v>
      </c>
      <c r="AP113" s="434">
        <v>9430</v>
      </c>
      <c r="AQ113" s="434">
        <v>9396</v>
      </c>
      <c r="AR113" s="434">
        <v>9533</v>
      </c>
      <c r="AS113" s="434">
        <v>9461</v>
      </c>
      <c r="AT113" s="434">
        <v>9471</v>
      </c>
      <c r="AU113" s="434">
        <v>9491</v>
      </c>
      <c r="AV113" s="434">
        <v>9347</v>
      </c>
      <c r="AW113" s="434">
        <v>9307</v>
      </c>
      <c r="AX113" s="434">
        <v>9253</v>
      </c>
      <c r="AY113" s="435">
        <v>9218</v>
      </c>
      <c r="AZ113" s="433">
        <v>9226</v>
      </c>
      <c r="BA113" s="434">
        <v>9250</v>
      </c>
      <c r="BB113" s="434">
        <v>9128</v>
      </c>
      <c r="BC113" s="434">
        <v>9090</v>
      </c>
      <c r="BD113" s="434">
        <v>9086</v>
      </c>
      <c r="BE113" s="434">
        <v>8962</v>
      </c>
      <c r="BF113" s="434">
        <v>8862</v>
      </c>
      <c r="BG113" s="434">
        <v>8689</v>
      </c>
      <c r="BH113" s="434">
        <v>8713</v>
      </c>
      <c r="BI113" s="434">
        <v>8619</v>
      </c>
      <c r="BJ113" s="434">
        <v>8658</v>
      </c>
      <c r="BK113" s="435">
        <v>8728</v>
      </c>
      <c r="BL113" s="433">
        <v>8737</v>
      </c>
      <c r="BM113" s="438">
        <v>8797</v>
      </c>
      <c r="BN113" s="438">
        <v>8743</v>
      </c>
      <c r="BO113" s="438">
        <v>8753</v>
      </c>
      <c r="BP113" s="438">
        <v>8721</v>
      </c>
      <c r="BQ113" s="438">
        <v>8663</v>
      </c>
      <c r="BR113" s="438">
        <v>8390</v>
      </c>
      <c r="BS113" s="438">
        <v>8241</v>
      </c>
      <c r="BT113" s="438">
        <v>8237</v>
      </c>
      <c r="BU113" s="438">
        <v>8240</v>
      </c>
      <c r="BV113" s="438">
        <v>8326</v>
      </c>
      <c r="BW113" s="435">
        <v>8368</v>
      </c>
      <c r="BX113" s="433">
        <v>8409</v>
      </c>
      <c r="BY113" s="438">
        <v>8356</v>
      </c>
      <c r="BZ113" s="438">
        <v>8253</v>
      </c>
      <c r="CA113" s="438">
        <v>8095</v>
      </c>
      <c r="CB113" s="438">
        <v>8085</v>
      </c>
      <c r="CC113" s="438">
        <v>8013</v>
      </c>
      <c r="CD113" s="438">
        <v>8000</v>
      </c>
      <c r="CE113" s="438">
        <v>8006</v>
      </c>
      <c r="CF113" s="438">
        <v>7970</v>
      </c>
      <c r="CG113" s="434">
        <v>7924</v>
      </c>
      <c r="CH113" s="434">
        <v>7919</v>
      </c>
      <c r="CI113" s="435">
        <v>7902</v>
      </c>
      <c r="CJ113" s="433">
        <v>7902</v>
      </c>
      <c r="CK113" s="434">
        <v>7922</v>
      </c>
      <c r="CL113" s="434">
        <v>7877</v>
      </c>
      <c r="CM113" s="434">
        <v>7824</v>
      </c>
      <c r="CN113" s="434">
        <v>7833</v>
      </c>
      <c r="CO113" s="434">
        <v>7882</v>
      </c>
      <c r="CP113" s="434">
        <v>7892</v>
      </c>
      <c r="CQ113" s="434">
        <v>7849</v>
      </c>
      <c r="CR113" s="434">
        <v>7843</v>
      </c>
      <c r="CS113" s="434">
        <v>7848</v>
      </c>
      <c r="CT113" s="434">
        <v>7902</v>
      </c>
      <c r="CU113" s="435">
        <v>7940</v>
      </c>
      <c r="CV113" s="433">
        <v>7919</v>
      </c>
      <c r="CW113" s="434">
        <v>7857</v>
      </c>
      <c r="CX113" s="434">
        <v>7811</v>
      </c>
      <c r="CY113" s="434">
        <v>7727</v>
      </c>
      <c r="CZ113" s="434">
        <v>7735</v>
      </c>
      <c r="DA113" s="434">
        <v>7624</v>
      </c>
      <c r="DB113" s="434">
        <v>7589</v>
      </c>
      <c r="DC113" s="434">
        <v>7542</v>
      </c>
      <c r="DD113" s="434">
        <v>7500</v>
      </c>
      <c r="DE113" s="434">
        <v>7470</v>
      </c>
      <c r="DF113" s="434">
        <v>7418</v>
      </c>
      <c r="DG113" s="435">
        <v>7403</v>
      </c>
      <c r="DH113" s="433">
        <v>7402</v>
      </c>
      <c r="DI113" s="434">
        <v>7346</v>
      </c>
      <c r="DJ113" s="434">
        <v>7326</v>
      </c>
      <c r="DK113" s="434">
        <v>7298</v>
      </c>
      <c r="DL113" s="434">
        <v>7249</v>
      </c>
      <c r="DM113" s="434">
        <v>7215</v>
      </c>
      <c r="DN113" s="434">
        <v>7158</v>
      </c>
      <c r="DO113" s="434">
        <v>7113</v>
      </c>
      <c r="DP113" s="434">
        <v>7109</v>
      </c>
      <c r="DQ113" s="434">
        <v>7012</v>
      </c>
      <c r="DR113" s="434">
        <v>6982</v>
      </c>
      <c r="DS113" s="437">
        <v>7634</v>
      </c>
      <c r="DT113" s="433">
        <v>7648</v>
      </c>
      <c r="DU113" s="434">
        <v>7823</v>
      </c>
      <c r="DV113" s="434">
        <v>7775</v>
      </c>
      <c r="DW113" s="434">
        <v>7805</v>
      </c>
      <c r="DX113" s="434">
        <v>7925</v>
      </c>
      <c r="DY113" s="434">
        <v>7918</v>
      </c>
      <c r="DZ113" s="434">
        <v>7930</v>
      </c>
      <c r="EA113" s="434">
        <v>7811</v>
      </c>
      <c r="EB113" s="434">
        <v>7849</v>
      </c>
      <c r="EC113" s="434">
        <v>7784</v>
      </c>
      <c r="ED113" s="434">
        <v>7701</v>
      </c>
      <c r="EE113" s="437">
        <v>7685</v>
      </c>
      <c r="EF113" s="433">
        <v>7681</v>
      </c>
      <c r="EG113" s="434">
        <v>7656</v>
      </c>
      <c r="EH113" s="434">
        <v>7567</v>
      </c>
      <c r="EI113" s="434">
        <v>7557</v>
      </c>
      <c r="EJ113" s="434">
        <v>7523</v>
      </c>
      <c r="EK113" s="434">
        <v>7509</v>
      </c>
      <c r="EL113" s="434">
        <v>7538</v>
      </c>
      <c r="EM113" s="434">
        <v>7586</v>
      </c>
      <c r="EN113" s="434">
        <v>7624</v>
      </c>
      <c r="EO113" s="799">
        <v>7608</v>
      </c>
      <c r="EP113" s="799">
        <v>7626</v>
      </c>
      <c r="EQ113" s="799">
        <f>'1. Población_Afiliada_Regimen'!D113</f>
        <v>7640</v>
      </c>
      <c r="ER113" s="118">
        <f t="shared" si="11"/>
        <v>14</v>
      </c>
      <c r="ES113" s="98">
        <f t="shared" si="12"/>
        <v>0.18572565667285751</v>
      </c>
      <c r="ET113" s="118">
        <f t="shared" si="13"/>
        <v>-45</v>
      </c>
      <c r="EU113" s="98">
        <f t="shared" si="14"/>
        <v>-0.58555627846454128</v>
      </c>
    </row>
    <row r="114" spans="1:151" ht="15" outlineLevel="2">
      <c r="A114" s="421">
        <v>353</v>
      </c>
      <c r="B114" s="55" t="s">
        <v>398</v>
      </c>
      <c r="C114" s="392" t="s">
        <v>408</v>
      </c>
      <c r="D114" s="433">
        <v>2811</v>
      </c>
      <c r="E114" s="434">
        <v>2823</v>
      </c>
      <c r="F114" s="434">
        <v>2822</v>
      </c>
      <c r="G114" s="434">
        <v>2812</v>
      </c>
      <c r="H114" s="434">
        <v>2780</v>
      </c>
      <c r="I114" s="434">
        <v>2813</v>
      </c>
      <c r="J114" s="434">
        <v>2784</v>
      </c>
      <c r="K114" s="434">
        <v>2799</v>
      </c>
      <c r="L114" s="434">
        <v>2733</v>
      </c>
      <c r="M114" s="434">
        <v>2776</v>
      </c>
      <c r="N114" s="434">
        <v>2784</v>
      </c>
      <c r="O114" s="435">
        <v>2825</v>
      </c>
      <c r="P114" s="433">
        <v>2789</v>
      </c>
      <c r="Q114" s="434">
        <v>2804</v>
      </c>
      <c r="R114" s="436">
        <v>2893</v>
      </c>
      <c r="S114" s="434">
        <v>2873</v>
      </c>
      <c r="T114" s="434">
        <v>2845</v>
      </c>
      <c r="U114" s="434">
        <v>2871</v>
      </c>
      <c r="V114" s="434">
        <v>2910</v>
      </c>
      <c r="W114" s="434">
        <v>2906</v>
      </c>
      <c r="X114" s="434">
        <v>2940</v>
      </c>
      <c r="Y114" s="434">
        <v>2927</v>
      </c>
      <c r="Z114" s="434">
        <v>2934</v>
      </c>
      <c r="AA114" s="435">
        <v>2931</v>
      </c>
      <c r="AB114" s="433">
        <v>2950</v>
      </c>
      <c r="AC114" s="434">
        <v>2959</v>
      </c>
      <c r="AD114" s="434">
        <v>2950</v>
      </c>
      <c r="AE114" s="434">
        <v>2952</v>
      </c>
      <c r="AF114" s="434">
        <v>2976</v>
      </c>
      <c r="AG114" s="434">
        <v>2980</v>
      </c>
      <c r="AH114" s="434">
        <v>2990</v>
      </c>
      <c r="AI114" s="434">
        <v>2982</v>
      </c>
      <c r="AJ114" s="434">
        <v>3053</v>
      </c>
      <c r="AK114" s="434">
        <v>3079</v>
      </c>
      <c r="AL114" s="434">
        <v>3027</v>
      </c>
      <c r="AM114" s="435">
        <v>2991</v>
      </c>
      <c r="AN114" s="433">
        <v>2968</v>
      </c>
      <c r="AO114" s="434">
        <v>3040</v>
      </c>
      <c r="AP114" s="434">
        <v>3035</v>
      </c>
      <c r="AQ114" s="434">
        <v>3049</v>
      </c>
      <c r="AR114" s="434">
        <v>3082</v>
      </c>
      <c r="AS114" s="434">
        <v>3102</v>
      </c>
      <c r="AT114" s="434">
        <v>3093</v>
      </c>
      <c r="AU114" s="434">
        <v>3101</v>
      </c>
      <c r="AV114" s="434">
        <v>3091</v>
      </c>
      <c r="AW114" s="434">
        <v>3103</v>
      </c>
      <c r="AX114" s="434">
        <v>3115</v>
      </c>
      <c r="AY114" s="435">
        <v>3097</v>
      </c>
      <c r="AZ114" s="433">
        <v>3097</v>
      </c>
      <c r="BA114" s="434">
        <v>3092</v>
      </c>
      <c r="BB114" s="434">
        <v>3126</v>
      </c>
      <c r="BC114" s="434">
        <v>3110</v>
      </c>
      <c r="BD114" s="434">
        <v>3073</v>
      </c>
      <c r="BE114" s="434">
        <v>3061</v>
      </c>
      <c r="BF114" s="434">
        <v>3038</v>
      </c>
      <c r="BG114" s="434">
        <v>3003</v>
      </c>
      <c r="BH114" s="434">
        <v>2958</v>
      </c>
      <c r="BI114" s="434">
        <v>2939</v>
      </c>
      <c r="BJ114" s="434">
        <v>3015</v>
      </c>
      <c r="BK114" s="435">
        <v>3083</v>
      </c>
      <c r="BL114" s="433">
        <v>3084</v>
      </c>
      <c r="BM114" s="438">
        <v>3160</v>
      </c>
      <c r="BN114" s="438">
        <v>3157</v>
      </c>
      <c r="BO114" s="438">
        <v>3179</v>
      </c>
      <c r="BP114" s="438">
        <v>3195</v>
      </c>
      <c r="BQ114" s="438">
        <v>3179</v>
      </c>
      <c r="BR114" s="438">
        <v>3193</v>
      </c>
      <c r="BS114" s="438">
        <v>3196</v>
      </c>
      <c r="BT114" s="438">
        <v>3187</v>
      </c>
      <c r="BU114" s="438">
        <v>3183</v>
      </c>
      <c r="BV114" s="438">
        <v>3151</v>
      </c>
      <c r="BW114" s="435">
        <v>3141</v>
      </c>
      <c r="BX114" s="433">
        <v>3141</v>
      </c>
      <c r="BY114" s="438">
        <v>3106</v>
      </c>
      <c r="BZ114" s="438">
        <v>3086</v>
      </c>
      <c r="CA114" s="438">
        <v>3048</v>
      </c>
      <c r="CB114" s="438">
        <v>3047</v>
      </c>
      <c r="CC114" s="438">
        <v>2931</v>
      </c>
      <c r="CD114" s="438">
        <v>2942</v>
      </c>
      <c r="CE114" s="438">
        <v>2931</v>
      </c>
      <c r="CF114" s="438">
        <v>2905</v>
      </c>
      <c r="CG114" s="434">
        <v>2885</v>
      </c>
      <c r="CH114" s="434">
        <v>2872</v>
      </c>
      <c r="CI114" s="435">
        <v>2851</v>
      </c>
      <c r="CJ114" s="433">
        <v>2837</v>
      </c>
      <c r="CK114" s="434">
        <v>2830</v>
      </c>
      <c r="CL114" s="434">
        <v>2829</v>
      </c>
      <c r="CM114" s="434">
        <v>2798</v>
      </c>
      <c r="CN114" s="434">
        <v>2807</v>
      </c>
      <c r="CO114" s="434">
        <v>2799</v>
      </c>
      <c r="CP114" s="434">
        <v>2800</v>
      </c>
      <c r="CQ114" s="434">
        <v>2812</v>
      </c>
      <c r="CR114" s="434">
        <v>2816</v>
      </c>
      <c r="CS114" s="434">
        <v>2834</v>
      </c>
      <c r="CT114" s="434">
        <v>2841</v>
      </c>
      <c r="CU114" s="435">
        <v>2831</v>
      </c>
      <c r="CV114" s="433">
        <v>2829</v>
      </c>
      <c r="CW114" s="434">
        <v>2837</v>
      </c>
      <c r="CX114" s="434">
        <v>2811</v>
      </c>
      <c r="CY114" s="434">
        <v>2778</v>
      </c>
      <c r="CZ114" s="434">
        <v>2796</v>
      </c>
      <c r="DA114" s="434">
        <v>2778</v>
      </c>
      <c r="DB114" s="434">
        <v>2779</v>
      </c>
      <c r="DC114" s="434">
        <v>2761</v>
      </c>
      <c r="DD114" s="434">
        <v>2770</v>
      </c>
      <c r="DE114" s="434">
        <v>2748</v>
      </c>
      <c r="DF114" s="434">
        <v>2748</v>
      </c>
      <c r="DG114" s="435">
        <v>2741</v>
      </c>
      <c r="DH114" s="433">
        <v>2743</v>
      </c>
      <c r="DI114" s="434">
        <v>2740</v>
      </c>
      <c r="DJ114" s="434">
        <v>2751</v>
      </c>
      <c r="DK114" s="434">
        <v>2736</v>
      </c>
      <c r="DL114" s="434">
        <v>2721</v>
      </c>
      <c r="DM114" s="434">
        <v>2719</v>
      </c>
      <c r="DN114" s="434">
        <v>2713</v>
      </c>
      <c r="DO114" s="434">
        <v>2701</v>
      </c>
      <c r="DP114" s="434">
        <v>2706</v>
      </c>
      <c r="DQ114" s="434">
        <v>2705</v>
      </c>
      <c r="DR114" s="434">
        <v>2723</v>
      </c>
      <c r="DS114" s="437">
        <v>2723</v>
      </c>
      <c r="DT114" s="433">
        <v>2758</v>
      </c>
      <c r="DU114" s="434">
        <v>2769</v>
      </c>
      <c r="DV114" s="434">
        <v>2758</v>
      </c>
      <c r="DW114" s="434">
        <v>2751</v>
      </c>
      <c r="DX114" s="434">
        <v>2800</v>
      </c>
      <c r="DY114" s="434">
        <v>2816</v>
      </c>
      <c r="DZ114" s="434">
        <v>2812</v>
      </c>
      <c r="EA114" s="434">
        <v>2775</v>
      </c>
      <c r="EB114" s="434">
        <v>2760</v>
      </c>
      <c r="EC114" s="434">
        <v>2746</v>
      </c>
      <c r="ED114" s="434">
        <v>2731</v>
      </c>
      <c r="EE114" s="437">
        <v>2718</v>
      </c>
      <c r="EF114" s="433">
        <v>2717</v>
      </c>
      <c r="EG114" s="434">
        <v>2711</v>
      </c>
      <c r="EH114" s="434">
        <v>2694</v>
      </c>
      <c r="EI114" s="434">
        <v>2687</v>
      </c>
      <c r="EJ114" s="434">
        <v>2675</v>
      </c>
      <c r="EK114" s="434">
        <v>2665</v>
      </c>
      <c r="EL114" s="434">
        <v>2685</v>
      </c>
      <c r="EM114" s="434">
        <v>2697</v>
      </c>
      <c r="EN114" s="434">
        <v>2707</v>
      </c>
      <c r="EO114" s="799">
        <v>2674</v>
      </c>
      <c r="EP114" s="799">
        <v>2660</v>
      </c>
      <c r="EQ114" s="799">
        <f>'1. Población_Afiliada_Regimen'!D114</f>
        <v>2667</v>
      </c>
      <c r="ER114" s="118">
        <f t="shared" si="11"/>
        <v>7</v>
      </c>
      <c r="ES114" s="98">
        <f t="shared" si="12"/>
        <v>0.26070763500931099</v>
      </c>
      <c r="ET114" s="118">
        <f t="shared" si="13"/>
        <v>-51</v>
      </c>
      <c r="EU114" s="98">
        <f t="shared" si="14"/>
        <v>-1.8763796909492272</v>
      </c>
    </row>
    <row r="115" spans="1:151" ht="15" outlineLevel="2">
      <c r="A115" s="421">
        <v>364</v>
      </c>
      <c r="B115" s="55" t="s">
        <v>398</v>
      </c>
      <c r="C115" s="392" t="s">
        <v>409</v>
      </c>
      <c r="D115" s="433">
        <v>8894</v>
      </c>
      <c r="E115" s="434">
        <v>8901</v>
      </c>
      <c r="F115" s="434">
        <v>8904</v>
      </c>
      <c r="G115" s="434">
        <v>8895</v>
      </c>
      <c r="H115" s="434">
        <v>8873</v>
      </c>
      <c r="I115" s="434">
        <v>8886</v>
      </c>
      <c r="J115" s="434">
        <v>8778</v>
      </c>
      <c r="K115" s="434">
        <v>8876</v>
      </c>
      <c r="L115" s="434">
        <v>9022</v>
      </c>
      <c r="M115" s="434">
        <v>9021</v>
      </c>
      <c r="N115" s="434">
        <v>9083</v>
      </c>
      <c r="O115" s="435">
        <v>9258</v>
      </c>
      <c r="P115" s="433">
        <v>9562</v>
      </c>
      <c r="Q115" s="434">
        <v>9632</v>
      </c>
      <c r="R115" s="436">
        <v>9682</v>
      </c>
      <c r="S115" s="434">
        <v>9862</v>
      </c>
      <c r="T115" s="434">
        <v>9973</v>
      </c>
      <c r="U115" s="434">
        <v>10032</v>
      </c>
      <c r="V115" s="434">
        <v>10075</v>
      </c>
      <c r="W115" s="434">
        <v>10090</v>
      </c>
      <c r="X115" s="434">
        <v>10063</v>
      </c>
      <c r="Y115" s="434">
        <v>10069</v>
      </c>
      <c r="Z115" s="434">
        <v>10120</v>
      </c>
      <c r="AA115" s="435">
        <v>10154</v>
      </c>
      <c r="AB115" s="433">
        <v>10148</v>
      </c>
      <c r="AC115" s="434">
        <v>10172</v>
      </c>
      <c r="AD115" s="434">
        <v>10163</v>
      </c>
      <c r="AE115" s="434">
        <v>10185</v>
      </c>
      <c r="AF115" s="434">
        <v>10161</v>
      </c>
      <c r="AG115" s="434">
        <v>10102</v>
      </c>
      <c r="AH115" s="434">
        <v>10129</v>
      </c>
      <c r="AI115" s="434">
        <v>10126</v>
      </c>
      <c r="AJ115" s="434">
        <v>10123</v>
      </c>
      <c r="AK115" s="434">
        <v>10167</v>
      </c>
      <c r="AL115" s="434">
        <v>10144</v>
      </c>
      <c r="AM115" s="435">
        <v>10180</v>
      </c>
      <c r="AN115" s="433">
        <v>10173</v>
      </c>
      <c r="AO115" s="434">
        <v>10168</v>
      </c>
      <c r="AP115" s="434">
        <v>10168</v>
      </c>
      <c r="AQ115" s="434">
        <v>10124</v>
      </c>
      <c r="AR115" s="434">
        <v>10206</v>
      </c>
      <c r="AS115" s="434">
        <v>10155</v>
      </c>
      <c r="AT115" s="434">
        <v>10157</v>
      </c>
      <c r="AU115" s="434">
        <v>10196</v>
      </c>
      <c r="AV115" s="434">
        <v>10132</v>
      </c>
      <c r="AW115" s="434">
        <v>10122</v>
      </c>
      <c r="AX115" s="434">
        <v>10150</v>
      </c>
      <c r="AY115" s="435">
        <v>10131</v>
      </c>
      <c r="AZ115" s="433">
        <v>10155</v>
      </c>
      <c r="BA115" s="434">
        <v>10179</v>
      </c>
      <c r="BB115" s="434">
        <v>10135</v>
      </c>
      <c r="BC115" s="434">
        <v>10109</v>
      </c>
      <c r="BD115" s="434">
        <v>10079</v>
      </c>
      <c r="BE115" s="434">
        <v>10013</v>
      </c>
      <c r="BF115" s="434">
        <v>10010</v>
      </c>
      <c r="BG115" s="434">
        <v>9957</v>
      </c>
      <c r="BH115" s="434">
        <v>10076</v>
      </c>
      <c r="BI115" s="434">
        <v>10088</v>
      </c>
      <c r="BJ115" s="434">
        <v>10060</v>
      </c>
      <c r="BK115" s="435">
        <v>10126</v>
      </c>
      <c r="BL115" s="433">
        <v>10114</v>
      </c>
      <c r="BM115" s="438">
        <v>10148</v>
      </c>
      <c r="BN115" s="438">
        <v>10099</v>
      </c>
      <c r="BO115" s="438">
        <v>10080</v>
      </c>
      <c r="BP115" s="438">
        <v>10091</v>
      </c>
      <c r="BQ115" s="438">
        <v>10024</v>
      </c>
      <c r="BR115" s="438">
        <v>9803</v>
      </c>
      <c r="BS115" s="438">
        <v>9772</v>
      </c>
      <c r="BT115" s="438">
        <v>9794</v>
      </c>
      <c r="BU115" s="438">
        <v>9798</v>
      </c>
      <c r="BV115" s="438">
        <v>9817</v>
      </c>
      <c r="BW115" s="435">
        <v>9859</v>
      </c>
      <c r="BX115" s="433">
        <v>9884</v>
      </c>
      <c r="BY115" s="438">
        <v>9843</v>
      </c>
      <c r="BZ115" s="438">
        <v>9831</v>
      </c>
      <c r="CA115" s="438">
        <v>9792</v>
      </c>
      <c r="CB115" s="438">
        <v>9804</v>
      </c>
      <c r="CC115" s="438">
        <v>9839</v>
      </c>
      <c r="CD115" s="438">
        <v>9826</v>
      </c>
      <c r="CE115" s="438">
        <v>9828</v>
      </c>
      <c r="CF115" s="438">
        <v>9813</v>
      </c>
      <c r="CG115" s="434">
        <v>9781</v>
      </c>
      <c r="CH115" s="434">
        <v>9764</v>
      </c>
      <c r="CI115" s="435">
        <v>9669</v>
      </c>
      <c r="CJ115" s="433">
        <v>9645</v>
      </c>
      <c r="CK115" s="434">
        <v>9669</v>
      </c>
      <c r="CL115" s="434">
        <v>9648</v>
      </c>
      <c r="CM115" s="434">
        <v>9650</v>
      </c>
      <c r="CN115" s="434">
        <v>9672</v>
      </c>
      <c r="CO115" s="434">
        <v>9708</v>
      </c>
      <c r="CP115" s="434">
        <v>9689</v>
      </c>
      <c r="CQ115" s="434">
        <v>9699</v>
      </c>
      <c r="CR115" s="434">
        <v>9679</v>
      </c>
      <c r="CS115" s="434">
        <v>9720</v>
      </c>
      <c r="CT115" s="434">
        <v>9707</v>
      </c>
      <c r="CU115" s="435">
        <v>9724</v>
      </c>
      <c r="CV115" s="433">
        <v>9657</v>
      </c>
      <c r="CW115" s="434">
        <v>9609</v>
      </c>
      <c r="CX115" s="434">
        <v>9567</v>
      </c>
      <c r="CY115" s="434">
        <v>9596</v>
      </c>
      <c r="CZ115" s="434">
        <v>9630</v>
      </c>
      <c r="DA115" s="434">
        <v>9630</v>
      </c>
      <c r="DB115" s="434">
        <v>9611</v>
      </c>
      <c r="DC115" s="434">
        <v>9598</v>
      </c>
      <c r="DD115" s="434">
        <v>9609</v>
      </c>
      <c r="DE115" s="434">
        <v>9735</v>
      </c>
      <c r="DF115" s="434">
        <v>9757</v>
      </c>
      <c r="DG115" s="435">
        <v>9703</v>
      </c>
      <c r="DH115" s="433">
        <v>9635</v>
      </c>
      <c r="DI115" s="434">
        <v>9549</v>
      </c>
      <c r="DJ115" s="434">
        <v>9566</v>
      </c>
      <c r="DK115" s="434">
        <v>9512</v>
      </c>
      <c r="DL115" s="434">
        <v>9460</v>
      </c>
      <c r="DM115" s="434">
        <v>9405</v>
      </c>
      <c r="DN115" s="434">
        <v>9307</v>
      </c>
      <c r="DO115" s="434">
        <v>9304</v>
      </c>
      <c r="DP115" s="434">
        <v>9321</v>
      </c>
      <c r="DQ115" s="434">
        <v>9298</v>
      </c>
      <c r="DR115" s="434">
        <v>9260</v>
      </c>
      <c r="DS115" s="437">
        <v>9308</v>
      </c>
      <c r="DT115" s="433">
        <v>9358</v>
      </c>
      <c r="DU115" s="434">
        <v>9529</v>
      </c>
      <c r="DV115" s="434">
        <v>9575</v>
      </c>
      <c r="DW115" s="434">
        <v>9631</v>
      </c>
      <c r="DX115" s="434">
        <v>9659</v>
      </c>
      <c r="DY115" s="434">
        <v>9702</v>
      </c>
      <c r="DZ115" s="434">
        <v>9709</v>
      </c>
      <c r="EA115" s="434">
        <v>9661</v>
      </c>
      <c r="EB115" s="434">
        <v>9701</v>
      </c>
      <c r="EC115" s="434">
        <v>9738</v>
      </c>
      <c r="ED115" s="434">
        <v>9666</v>
      </c>
      <c r="EE115" s="437">
        <v>9616</v>
      </c>
      <c r="EF115" s="433">
        <v>9555</v>
      </c>
      <c r="EG115" s="434">
        <v>9539</v>
      </c>
      <c r="EH115" s="434">
        <v>9541</v>
      </c>
      <c r="EI115" s="434">
        <v>9533</v>
      </c>
      <c r="EJ115" s="434">
        <v>9486</v>
      </c>
      <c r="EK115" s="434">
        <v>9440</v>
      </c>
      <c r="EL115" s="434">
        <v>9439</v>
      </c>
      <c r="EM115" s="434">
        <v>9492</v>
      </c>
      <c r="EN115" s="434">
        <v>9478</v>
      </c>
      <c r="EO115" s="799">
        <v>9461</v>
      </c>
      <c r="EP115" s="799">
        <v>9425</v>
      </c>
      <c r="EQ115" s="799">
        <f>'1. Población_Afiliada_Regimen'!D115</f>
        <v>9390</v>
      </c>
      <c r="ER115" s="118">
        <f t="shared" si="11"/>
        <v>-35</v>
      </c>
      <c r="ES115" s="98">
        <f t="shared" si="12"/>
        <v>-0.37080199173641276</v>
      </c>
      <c r="ET115" s="118">
        <f t="shared" si="13"/>
        <v>-226</v>
      </c>
      <c r="EU115" s="98">
        <f t="shared" si="14"/>
        <v>-2.3502495840266224</v>
      </c>
    </row>
    <row r="116" spans="1:151" ht="15" outlineLevel="2">
      <c r="A116" s="421">
        <v>368</v>
      </c>
      <c r="B116" s="55" t="s">
        <v>398</v>
      </c>
      <c r="C116" s="392" t="s">
        <v>410</v>
      </c>
      <c r="D116" s="433">
        <v>6560</v>
      </c>
      <c r="E116" s="434">
        <v>6574</v>
      </c>
      <c r="F116" s="434">
        <v>6604</v>
      </c>
      <c r="G116" s="434">
        <v>6559</v>
      </c>
      <c r="H116" s="434">
        <v>6477</v>
      </c>
      <c r="I116" s="434">
        <v>6534</v>
      </c>
      <c r="J116" s="434">
        <v>6488</v>
      </c>
      <c r="K116" s="434">
        <v>6515</v>
      </c>
      <c r="L116" s="434">
        <v>6428</v>
      </c>
      <c r="M116" s="434">
        <v>6507</v>
      </c>
      <c r="N116" s="434">
        <v>6459</v>
      </c>
      <c r="O116" s="435">
        <v>6485</v>
      </c>
      <c r="P116" s="433">
        <v>6397</v>
      </c>
      <c r="Q116" s="434">
        <v>6374</v>
      </c>
      <c r="R116" s="436">
        <v>6325</v>
      </c>
      <c r="S116" s="434">
        <v>6373</v>
      </c>
      <c r="T116" s="434">
        <v>6381</v>
      </c>
      <c r="U116" s="434">
        <v>6327</v>
      </c>
      <c r="V116" s="434">
        <v>6315</v>
      </c>
      <c r="W116" s="434">
        <v>6363</v>
      </c>
      <c r="X116" s="434">
        <v>6361</v>
      </c>
      <c r="Y116" s="434">
        <v>6344</v>
      </c>
      <c r="Z116" s="434">
        <v>6308</v>
      </c>
      <c r="AA116" s="435">
        <v>6214</v>
      </c>
      <c r="AB116" s="433">
        <v>6241</v>
      </c>
      <c r="AC116" s="434">
        <v>6247</v>
      </c>
      <c r="AD116" s="434">
        <v>6240</v>
      </c>
      <c r="AE116" s="434">
        <v>6261</v>
      </c>
      <c r="AF116" s="434">
        <v>6189</v>
      </c>
      <c r="AG116" s="434">
        <v>6153</v>
      </c>
      <c r="AH116" s="434">
        <v>6159</v>
      </c>
      <c r="AI116" s="434">
        <v>6171</v>
      </c>
      <c r="AJ116" s="434">
        <v>6403</v>
      </c>
      <c r="AK116" s="434">
        <v>6468</v>
      </c>
      <c r="AL116" s="434">
        <v>6439</v>
      </c>
      <c r="AM116" s="435">
        <v>6446</v>
      </c>
      <c r="AN116" s="433">
        <v>6427</v>
      </c>
      <c r="AO116" s="434">
        <v>6521</v>
      </c>
      <c r="AP116" s="434">
        <v>6542</v>
      </c>
      <c r="AQ116" s="434">
        <v>6497</v>
      </c>
      <c r="AR116" s="434">
        <v>6437</v>
      </c>
      <c r="AS116" s="434">
        <v>6584</v>
      </c>
      <c r="AT116" s="434">
        <v>6569</v>
      </c>
      <c r="AU116" s="434">
        <v>6521</v>
      </c>
      <c r="AV116" s="434">
        <v>6507</v>
      </c>
      <c r="AW116" s="434">
        <v>6495</v>
      </c>
      <c r="AX116" s="434">
        <v>6505</v>
      </c>
      <c r="AY116" s="435">
        <v>6532</v>
      </c>
      <c r="AZ116" s="433">
        <v>6545</v>
      </c>
      <c r="BA116" s="434">
        <v>6652</v>
      </c>
      <c r="BB116" s="434">
        <v>6716</v>
      </c>
      <c r="BC116" s="434">
        <v>6678</v>
      </c>
      <c r="BD116" s="434">
        <v>6658</v>
      </c>
      <c r="BE116" s="434">
        <v>6651</v>
      </c>
      <c r="BF116" s="434">
        <v>6662</v>
      </c>
      <c r="BG116" s="434">
        <v>6692</v>
      </c>
      <c r="BH116" s="434">
        <v>6672</v>
      </c>
      <c r="BI116" s="434">
        <v>6680</v>
      </c>
      <c r="BJ116" s="434">
        <v>6884</v>
      </c>
      <c r="BK116" s="435">
        <v>7004</v>
      </c>
      <c r="BL116" s="433">
        <v>7025</v>
      </c>
      <c r="BM116" s="438">
        <v>7138</v>
      </c>
      <c r="BN116" s="438">
        <v>7111</v>
      </c>
      <c r="BO116" s="438">
        <v>7160</v>
      </c>
      <c r="BP116" s="438">
        <v>7183</v>
      </c>
      <c r="BQ116" s="438">
        <v>7215</v>
      </c>
      <c r="BR116" s="438">
        <v>7231</v>
      </c>
      <c r="BS116" s="438">
        <v>7222</v>
      </c>
      <c r="BT116" s="438">
        <v>7198</v>
      </c>
      <c r="BU116" s="438">
        <v>7178</v>
      </c>
      <c r="BV116" s="438">
        <v>7130</v>
      </c>
      <c r="BW116" s="435">
        <v>7170</v>
      </c>
      <c r="BX116" s="433">
        <v>7129</v>
      </c>
      <c r="BY116" s="438">
        <v>7053</v>
      </c>
      <c r="BZ116" s="438">
        <v>6990</v>
      </c>
      <c r="CA116" s="438">
        <v>6939</v>
      </c>
      <c r="CB116" s="438">
        <v>6960</v>
      </c>
      <c r="CC116" s="438">
        <v>6726</v>
      </c>
      <c r="CD116" s="438">
        <v>6713</v>
      </c>
      <c r="CE116" s="438">
        <v>6678</v>
      </c>
      <c r="CF116" s="438">
        <v>6631</v>
      </c>
      <c r="CG116" s="434">
        <v>6542</v>
      </c>
      <c r="CH116" s="434">
        <v>6512</v>
      </c>
      <c r="CI116" s="435">
        <v>6490</v>
      </c>
      <c r="CJ116" s="433">
        <v>6451</v>
      </c>
      <c r="CK116" s="434">
        <v>6421</v>
      </c>
      <c r="CL116" s="434">
        <v>6483</v>
      </c>
      <c r="CM116" s="434">
        <v>6461</v>
      </c>
      <c r="CN116" s="434">
        <v>6518</v>
      </c>
      <c r="CO116" s="434">
        <v>6525</v>
      </c>
      <c r="CP116" s="434">
        <v>6565</v>
      </c>
      <c r="CQ116" s="434">
        <v>6478</v>
      </c>
      <c r="CR116" s="434">
        <v>6591</v>
      </c>
      <c r="CS116" s="434">
        <v>6554</v>
      </c>
      <c r="CT116" s="434">
        <v>6526</v>
      </c>
      <c r="CU116" s="435">
        <v>6539</v>
      </c>
      <c r="CV116" s="433">
        <v>6527</v>
      </c>
      <c r="CW116" s="434">
        <v>6591</v>
      </c>
      <c r="CX116" s="434">
        <v>6560</v>
      </c>
      <c r="CY116" s="434">
        <v>6580</v>
      </c>
      <c r="CZ116" s="434">
        <v>6597</v>
      </c>
      <c r="DA116" s="434">
        <v>6602</v>
      </c>
      <c r="DB116" s="434">
        <v>6592</v>
      </c>
      <c r="DC116" s="434">
        <v>6534</v>
      </c>
      <c r="DD116" s="434">
        <v>6527</v>
      </c>
      <c r="DE116" s="434">
        <v>6538</v>
      </c>
      <c r="DF116" s="434">
        <v>6535</v>
      </c>
      <c r="DG116" s="435">
        <v>6541</v>
      </c>
      <c r="DH116" s="433">
        <v>6512</v>
      </c>
      <c r="DI116" s="434">
        <v>6488</v>
      </c>
      <c r="DJ116" s="434">
        <v>6517</v>
      </c>
      <c r="DK116" s="434">
        <v>6478</v>
      </c>
      <c r="DL116" s="434">
        <v>6495</v>
      </c>
      <c r="DM116" s="434">
        <v>6482</v>
      </c>
      <c r="DN116" s="434">
        <v>6485</v>
      </c>
      <c r="DO116" s="434">
        <v>6482</v>
      </c>
      <c r="DP116" s="434">
        <v>6463</v>
      </c>
      <c r="DQ116" s="434">
        <v>6509</v>
      </c>
      <c r="DR116" s="434">
        <v>6496</v>
      </c>
      <c r="DS116" s="437">
        <v>6479</v>
      </c>
      <c r="DT116" s="433">
        <v>6493</v>
      </c>
      <c r="DU116" s="434">
        <v>6605</v>
      </c>
      <c r="DV116" s="434">
        <v>6591</v>
      </c>
      <c r="DW116" s="434">
        <v>6562</v>
      </c>
      <c r="DX116" s="434">
        <v>6680</v>
      </c>
      <c r="DY116" s="434">
        <v>6707</v>
      </c>
      <c r="DZ116" s="434">
        <v>6671</v>
      </c>
      <c r="EA116" s="434">
        <v>6609</v>
      </c>
      <c r="EB116" s="434">
        <v>6607</v>
      </c>
      <c r="EC116" s="434">
        <v>6547</v>
      </c>
      <c r="ED116" s="434">
        <v>6489</v>
      </c>
      <c r="EE116" s="437">
        <v>6437</v>
      </c>
      <c r="EF116" s="433">
        <v>6457</v>
      </c>
      <c r="EG116" s="434">
        <v>6481</v>
      </c>
      <c r="EH116" s="434">
        <v>6440</v>
      </c>
      <c r="EI116" s="434">
        <v>6424</v>
      </c>
      <c r="EJ116" s="434">
        <v>6407</v>
      </c>
      <c r="EK116" s="434">
        <v>6342</v>
      </c>
      <c r="EL116" s="434">
        <v>6355</v>
      </c>
      <c r="EM116" s="434">
        <v>6356</v>
      </c>
      <c r="EN116" s="434">
        <v>6459</v>
      </c>
      <c r="EO116" s="799">
        <v>6363</v>
      </c>
      <c r="EP116" s="799">
        <v>6337</v>
      </c>
      <c r="EQ116" s="799">
        <f>'1. Población_Afiliada_Regimen'!D116</f>
        <v>6369</v>
      </c>
      <c r="ER116" s="118">
        <f t="shared" si="11"/>
        <v>32</v>
      </c>
      <c r="ES116" s="98">
        <f t="shared" si="12"/>
        <v>0.5035405192761605</v>
      </c>
      <c r="ET116" s="118">
        <f t="shared" si="13"/>
        <v>-68</v>
      </c>
      <c r="EU116" s="98">
        <f t="shared" si="14"/>
        <v>-1.0563927295323909</v>
      </c>
    </row>
    <row r="117" spans="1:151" ht="15" outlineLevel="2">
      <c r="A117" s="421">
        <v>390</v>
      </c>
      <c r="B117" s="55" t="s">
        <v>398</v>
      </c>
      <c r="C117" s="392" t="s">
        <v>411</v>
      </c>
      <c r="D117" s="433">
        <v>4632</v>
      </c>
      <c r="E117" s="434">
        <v>4632</v>
      </c>
      <c r="F117" s="434">
        <v>4658</v>
      </c>
      <c r="G117" s="434">
        <v>4718</v>
      </c>
      <c r="H117" s="434">
        <v>4657</v>
      </c>
      <c r="I117" s="434">
        <v>4644</v>
      </c>
      <c r="J117" s="434">
        <v>4603</v>
      </c>
      <c r="K117" s="434">
        <v>4600</v>
      </c>
      <c r="L117" s="434">
        <v>4655</v>
      </c>
      <c r="M117" s="434">
        <v>4644</v>
      </c>
      <c r="N117" s="434">
        <v>4659</v>
      </c>
      <c r="O117" s="435">
        <v>4704</v>
      </c>
      <c r="P117" s="433">
        <v>4732</v>
      </c>
      <c r="Q117" s="434">
        <v>4819</v>
      </c>
      <c r="R117" s="436">
        <v>4764</v>
      </c>
      <c r="S117" s="434">
        <v>4872</v>
      </c>
      <c r="T117" s="434">
        <v>4899</v>
      </c>
      <c r="U117" s="434">
        <v>4947</v>
      </c>
      <c r="V117" s="434">
        <v>4928</v>
      </c>
      <c r="W117" s="434">
        <v>4886</v>
      </c>
      <c r="X117" s="434">
        <v>4823</v>
      </c>
      <c r="Y117" s="434">
        <v>4843</v>
      </c>
      <c r="Z117" s="434">
        <v>4902</v>
      </c>
      <c r="AA117" s="435">
        <v>4826</v>
      </c>
      <c r="AB117" s="433">
        <v>4861</v>
      </c>
      <c r="AC117" s="434">
        <v>4922</v>
      </c>
      <c r="AD117" s="434">
        <v>4912</v>
      </c>
      <c r="AE117" s="434">
        <v>4905</v>
      </c>
      <c r="AF117" s="434">
        <v>4719</v>
      </c>
      <c r="AG117" s="434">
        <v>4587</v>
      </c>
      <c r="AH117" s="434">
        <v>4609</v>
      </c>
      <c r="AI117" s="434">
        <v>4702</v>
      </c>
      <c r="AJ117" s="434">
        <v>4694</v>
      </c>
      <c r="AK117" s="434">
        <v>4726</v>
      </c>
      <c r="AL117" s="434">
        <v>4702</v>
      </c>
      <c r="AM117" s="435">
        <v>4683</v>
      </c>
      <c r="AN117" s="433">
        <v>4682</v>
      </c>
      <c r="AO117" s="434">
        <v>4692</v>
      </c>
      <c r="AP117" s="434">
        <v>4694</v>
      </c>
      <c r="AQ117" s="434">
        <v>4689</v>
      </c>
      <c r="AR117" s="434">
        <v>4662</v>
      </c>
      <c r="AS117" s="434">
        <v>4639</v>
      </c>
      <c r="AT117" s="434">
        <v>4629</v>
      </c>
      <c r="AU117" s="434">
        <v>4631</v>
      </c>
      <c r="AV117" s="434">
        <v>4640</v>
      </c>
      <c r="AW117" s="434">
        <v>4635</v>
      </c>
      <c r="AX117" s="434">
        <v>4634</v>
      </c>
      <c r="AY117" s="435">
        <v>4601</v>
      </c>
      <c r="AZ117" s="433">
        <v>4605</v>
      </c>
      <c r="BA117" s="434">
        <v>4597</v>
      </c>
      <c r="BB117" s="434">
        <v>4540</v>
      </c>
      <c r="BC117" s="434">
        <v>4489</v>
      </c>
      <c r="BD117" s="434">
        <v>4660</v>
      </c>
      <c r="BE117" s="434">
        <v>4681</v>
      </c>
      <c r="BF117" s="434">
        <v>4690</v>
      </c>
      <c r="BG117" s="434">
        <v>4626</v>
      </c>
      <c r="BH117" s="434">
        <v>4672</v>
      </c>
      <c r="BI117" s="434">
        <v>4648</v>
      </c>
      <c r="BJ117" s="434">
        <v>4617</v>
      </c>
      <c r="BK117" s="435">
        <v>4666</v>
      </c>
      <c r="BL117" s="433">
        <v>4692</v>
      </c>
      <c r="BM117" s="438">
        <v>4699</v>
      </c>
      <c r="BN117" s="438">
        <v>4671</v>
      </c>
      <c r="BO117" s="438">
        <v>4687</v>
      </c>
      <c r="BP117" s="438">
        <v>4700</v>
      </c>
      <c r="BQ117" s="438">
        <v>4624</v>
      </c>
      <c r="BR117" s="438">
        <v>4432</v>
      </c>
      <c r="BS117" s="438">
        <v>4371</v>
      </c>
      <c r="BT117" s="438">
        <v>4363</v>
      </c>
      <c r="BU117" s="438">
        <v>4373</v>
      </c>
      <c r="BV117" s="438">
        <v>4325</v>
      </c>
      <c r="BW117" s="435">
        <v>4385</v>
      </c>
      <c r="BX117" s="433">
        <v>4403</v>
      </c>
      <c r="BY117" s="438">
        <v>4387</v>
      </c>
      <c r="BZ117" s="438">
        <v>4303</v>
      </c>
      <c r="CA117" s="438">
        <v>4274</v>
      </c>
      <c r="CB117" s="438">
        <v>4280</v>
      </c>
      <c r="CC117" s="438">
        <v>4200</v>
      </c>
      <c r="CD117" s="438">
        <v>4161</v>
      </c>
      <c r="CE117" s="438">
        <v>4154</v>
      </c>
      <c r="CF117" s="438">
        <v>4128</v>
      </c>
      <c r="CG117" s="434">
        <v>4091</v>
      </c>
      <c r="CH117" s="434">
        <v>4067</v>
      </c>
      <c r="CI117" s="435">
        <v>4029</v>
      </c>
      <c r="CJ117" s="433">
        <v>4010</v>
      </c>
      <c r="CK117" s="434">
        <v>4176</v>
      </c>
      <c r="CL117" s="434">
        <v>4098</v>
      </c>
      <c r="CM117" s="434">
        <v>4074</v>
      </c>
      <c r="CN117" s="434">
        <v>4054</v>
      </c>
      <c r="CO117" s="434">
        <v>3985</v>
      </c>
      <c r="CP117" s="434">
        <v>4054</v>
      </c>
      <c r="CQ117" s="434">
        <v>4061</v>
      </c>
      <c r="CR117" s="434">
        <v>4042</v>
      </c>
      <c r="CS117" s="434">
        <v>4208</v>
      </c>
      <c r="CT117" s="434">
        <v>4235</v>
      </c>
      <c r="CU117" s="435">
        <v>4281</v>
      </c>
      <c r="CV117" s="433">
        <v>4268</v>
      </c>
      <c r="CW117" s="434">
        <v>4189</v>
      </c>
      <c r="CX117" s="434">
        <v>4114</v>
      </c>
      <c r="CY117" s="434">
        <v>4096</v>
      </c>
      <c r="CZ117" s="434">
        <v>4081</v>
      </c>
      <c r="DA117" s="434">
        <v>4088</v>
      </c>
      <c r="DB117" s="434">
        <v>4097</v>
      </c>
      <c r="DC117" s="434">
        <v>4110</v>
      </c>
      <c r="DD117" s="434">
        <v>4100</v>
      </c>
      <c r="DE117" s="434">
        <v>4124</v>
      </c>
      <c r="DF117" s="434">
        <v>4140</v>
      </c>
      <c r="DG117" s="435">
        <v>4164</v>
      </c>
      <c r="DH117" s="433">
        <v>4183</v>
      </c>
      <c r="DI117" s="434">
        <v>4246</v>
      </c>
      <c r="DJ117" s="434">
        <v>4220</v>
      </c>
      <c r="DK117" s="434">
        <v>4182</v>
      </c>
      <c r="DL117" s="434">
        <v>4150</v>
      </c>
      <c r="DM117" s="434">
        <v>4112</v>
      </c>
      <c r="DN117" s="434">
        <v>4083</v>
      </c>
      <c r="DO117" s="434">
        <v>4074</v>
      </c>
      <c r="DP117" s="434">
        <v>4079</v>
      </c>
      <c r="DQ117" s="434">
        <v>4065</v>
      </c>
      <c r="DR117" s="434">
        <v>4057</v>
      </c>
      <c r="DS117" s="437">
        <v>4127</v>
      </c>
      <c r="DT117" s="433">
        <v>4136</v>
      </c>
      <c r="DU117" s="434">
        <v>4324</v>
      </c>
      <c r="DV117" s="434">
        <v>4361</v>
      </c>
      <c r="DW117" s="434">
        <v>4410</v>
      </c>
      <c r="DX117" s="434">
        <v>4485</v>
      </c>
      <c r="DY117" s="434">
        <v>4490</v>
      </c>
      <c r="DZ117" s="434">
        <v>4516</v>
      </c>
      <c r="EA117" s="434">
        <v>4397</v>
      </c>
      <c r="EB117" s="434">
        <v>4416</v>
      </c>
      <c r="EC117" s="434">
        <v>4393</v>
      </c>
      <c r="ED117" s="434">
        <v>4371</v>
      </c>
      <c r="EE117" s="437">
        <v>4371</v>
      </c>
      <c r="EF117" s="433">
        <v>4387</v>
      </c>
      <c r="EG117" s="434">
        <v>4360</v>
      </c>
      <c r="EH117" s="434">
        <v>4278</v>
      </c>
      <c r="EI117" s="434">
        <v>4266</v>
      </c>
      <c r="EJ117" s="434">
        <v>4258</v>
      </c>
      <c r="EK117" s="434">
        <v>4269</v>
      </c>
      <c r="EL117" s="434">
        <v>4298</v>
      </c>
      <c r="EM117" s="434">
        <v>4347</v>
      </c>
      <c r="EN117" s="434">
        <v>4349</v>
      </c>
      <c r="EO117" s="799">
        <v>4331</v>
      </c>
      <c r="EP117" s="799">
        <v>4321</v>
      </c>
      <c r="EQ117" s="799">
        <f>'1. Población_Afiliada_Regimen'!D117</f>
        <v>4329</v>
      </c>
      <c r="ER117" s="118">
        <f t="shared" si="11"/>
        <v>8</v>
      </c>
      <c r="ES117" s="98">
        <f t="shared" si="12"/>
        <v>0.18613308515588647</v>
      </c>
      <c r="ET117" s="118">
        <f t="shared" si="13"/>
        <v>-42</v>
      </c>
      <c r="EU117" s="98">
        <f t="shared" si="14"/>
        <v>-0.96087851750171582</v>
      </c>
    </row>
    <row r="118" spans="1:151" ht="15" outlineLevel="2">
      <c r="A118" s="421">
        <v>467</v>
      </c>
      <c r="B118" s="55" t="s">
        <v>398</v>
      </c>
      <c r="C118" s="392" t="s">
        <v>412</v>
      </c>
      <c r="D118" s="433">
        <v>4671</v>
      </c>
      <c r="E118" s="434">
        <v>4698</v>
      </c>
      <c r="F118" s="434">
        <v>4683</v>
      </c>
      <c r="G118" s="434">
        <v>4628</v>
      </c>
      <c r="H118" s="434">
        <v>4602</v>
      </c>
      <c r="I118" s="434">
        <v>4614</v>
      </c>
      <c r="J118" s="434">
        <v>4592</v>
      </c>
      <c r="K118" s="434">
        <v>4606</v>
      </c>
      <c r="L118" s="434">
        <v>4539</v>
      </c>
      <c r="M118" s="434">
        <v>4534</v>
      </c>
      <c r="N118" s="434">
        <v>4532</v>
      </c>
      <c r="O118" s="435">
        <v>4732</v>
      </c>
      <c r="P118" s="433">
        <v>4703</v>
      </c>
      <c r="Q118" s="434">
        <v>4856</v>
      </c>
      <c r="R118" s="436">
        <v>4838</v>
      </c>
      <c r="S118" s="434">
        <v>4825</v>
      </c>
      <c r="T118" s="434">
        <v>4813</v>
      </c>
      <c r="U118" s="434">
        <v>4794</v>
      </c>
      <c r="V118" s="434">
        <v>4830</v>
      </c>
      <c r="W118" s="434">
        <v>4716</v>
      </c>
      <c r="X118" s="434">
        <v>4679</v>
      </c>
      <c r="Y118" s="434">
        <v>4676</v>
      </c>
      <c r="Z118" s="434">
        <v>4646</v>
      </c>
      <c r="AA118" s="435">
        <v>4753</v>
      </c>
      <c r="AB118" s="433">
        <v>4754</v>
      </c>
      <c r="AC118" s="434">
        <v>4820</v>
      </c>
      <c r="AD118" s="434">
        <v>4879</v>
      </c>
      <c r="AE118" s="434">
        <v>4880</v>
      </c>
      <c r="AF118" s="434">
        <v>4922</v>
      </c>
      <c r="AG118" s="434">
        <v>5089</v>
      </c>
      <c r="AH118" s="434">
        <v>5089</v>
      </c>
      <c r="AI118" s="434">
        <v>5177</v>
      </c>
      <c r="AJ118" s="434">
        <v>5183</v>
      </c>
      <c r="AK118" s="434">
        <v>5211</v>
      </c>
      <c r="AL118" s="434">
        <v>5134</v>
      </c>
      <c r="AM118" s="435">
        <v>5123</v>
      </c>
      <c r="AN118" s="433">
        <v>5140</v>
      </c>
      <c r="AO118" s="434">
        <v>5104</v>
      </c>
      <c r="AP118" s="434">
        <v>5071</v>
      </c>
      <c r="AQ118" s="434">
        <v>5025</v>
      </c>
      <c r="AR118" s="434">
        <v>4969</v>
      </c>
      <c r="AS118" s="434">
        <v>4989</v>
      </c>
      <c r="AT118" s="434">
        <v>4941</v>
      </c>
      <c r="AU118" s="434">
        <v>4966</v>
      </c>
      <c r="AV118" s="434">
        <v>4928</v>
      </c>
      <c r="AW118" s="434">
        <v>4898</v>
      </c>
      <c r="AX118" s="434">
        <v>4889</v>
      </c>
      <c r="AY118" s="435">
        <v>4974</v>
      </c>
      <c r="AZ118" s="433">
        <v>4953</v>
      </c>
      <c r="BA118" s="434">
        <v>4962</v>
      </c>
      <c r="BB118" s="434">
        <v>4932</v>
      </c>
      <c r="BC118" s="434">
        <v>4935</v>
      </c>
      <c r="BD118" s="434">
        <v>4921</v>
      </c>
      <c r="BE118" s="434">
        <v>4898</v>
      </c>
      <c r="BF118" s="434">
        <v>4844</v>
      </c>
      <c r="BG118" s="434">
        <v>4825</v>
      </c>
      <c r="BH118" s="434">
        <v>4788</v>
      </c>
      <c r="BI118" s="434">
        <v>4727</v>
      </c>
      <c r="BJ118" s="434">
        <v>4706</v>
      </c>
      <c r="BK118" s="435">
        <v>4703</v>
      </c>
      <c r="BL118" s="433">
        <v>4673</v>
      </c>
      <c r="BM118" s="438">
        <v>4662</v>
      </c>
      <c r="BN118" s="438">
        <v>4629</v>
      </c>
      <c r="BO118" s="438">
        <v>4613</v>
      </c>
      <c r="BP118" s="438">
        <v>4611</v>
      </c>
      <c r="BQ118" s="438">
        <v>4639</v>
      </c>
      <c r="BR118" s="438">
        <v>4678</v>
      </c>
      <c r="BS118" s="438">
        <v>4626</v>
      </c>
      <c r="BT118" s="438">
        <v>4595</v>
      </c>
      <c r="BU118" s="438">
        <v>4557</v>
      </c>
      <c r="BV118" s="438">
        <v>4477</v>
      </c>
      <c r="BW118" s="435">
        <v>4501</v>
      </c>
      <c r="BX118" s="433">
        <v>4494</v>
      </c>
      <c r="BY118" s="438">
        <v>4480</v>
      </c>
      <c r="BZ118" s="438">
        <v>4430</v>
      </c>
      <c r="CA118" s="438">
        <v>4443</v>
      </c>
      <c r="CB118" s="438">
        <v>4398</v>
      </c>
      <c r="CC118" s="438">
        <v>4390</v>
      </c>
      <c r="CD118" s="438">
        <v>4379</v>
      </c>
      <c r="CE118" s="438">
        <v>4390</v>
      </c>
      <c r="CF118" s="438">
        <v>4367</v>
      </c>
      <c r="CG118" s="434">
        <v>4346</v>
      </c>
      <c r="CH118" s="434">
        <v>4358</v>
      </c>
      <c r="CI118" s="435">
        <v>4345</v>
      </c>
      <c r="CJ118" s="433">
        <v>4353</v>
      </c>
      <c r="CK118" s="434">
        <v>4293</v>
      </c>
      <c r="CL118" s="434">
        <v>4278</v>
      </c>
      <c r="CM118" s="434">
        <v>4250</v>
      </c>
      <c r="CN118" s="434">
        <v>4242</v>
      </c>
      <c r="CO118" s="434">
        <v>4306</v>
      </c>
      <c r="CP118" s="434">
        <v>4346</v>
      </c>
      <c r="CQ118" s="434">
        <v>4363</v>
      </c>
      <c r="CR118" s="434">
        <v>4343</v>
      </c>
      <c r="CS118" s="434">
        <v>4379</v>
      </c>
      <c r="CT118" s="434">
        <v>4384</v>
      </c>
      <c r="CU118" s="435">
        <v>4402</v>
      </c>
      <c r="CV118" s="433">
        <v>4400</v>
      </c>
      <c r="CW118" s="434">
        <v>4363</v>
      </c>
      <c r="CX118" s="434">
        <v>4436</v>
      </c>
      <c r="CY118" s="434">
        <v>4451</v>
      </c>
      <c r="CZ118" s="434">
        <v>4420</v>
      </c>
      <c r="DA118" s="434">
        <v>4414</v>
      </c>
      <c r="DB118" s="434">
        <v>4400</v>
      </c>
      <c r="DC118" s="434">
        <v>4398</v>
      </c>
      <c r="DD118" s="434">
        <v>4384</v>
      </c>
      <c r="DE118" s="434">
        <v>4409</v>
      </c>
      <c r="DF118" s="434">
        <v>4426</v>
      </c>
      <c r="DG118" s="435">
        <v>4426</v>
      </c>
      <c r="DH118" s="433">
        <v>4419</v>
      </c>
      <c r="DI118" s="434">
        <v>4384</v>
      </c>
      <c r="DJ118" s="434">
        <v>4372</v>
      </c>
      <c r="DK118" s="434">
        <v>4357</v>
      </c>
      <c r="DL118" s="434">
        <v>4335</v>
      </c>
      <c r="DM118" s="434">
        <v>4314</v>
      </c>
      <c r="DN118" s="434">
        <v>4286</v>
      </c>
      <c r="DO118" s="434">
        <v>4266</v>
      </c>
      <c r="DP118" s="434">
        <v>4263</v>
      </c>
      <c r="DQ118" s="434">
        <v>4267</v>
      </c>
      <c r="DR118" s="434">
        <v>4257</v>
      </c>
      <c r="DS118" s="437">
        <v>4413</v>
      </c>
      <c r="DT118" s="433">
        <v>4426</v>
      </c>
      <c r="DU118" s="434">
        <v>4469</v>
      </c>
      <c r="DV118" s="434">
        <v>4468</v>
      </c>
      <c r="DW118" s="434">
        <v>4478</v>
      </c>
      <c r="DX118" s="434">
        <v>4517</v>
      </c>
      <c r="DY118" s="434">
        <v>4535</v>
      </c>
      <c r="DZ118" s="434">
        <v>4552</v>
      </c>
      <c r="EA118" s="434">
        <v>4505</v>
      </c>
      <c r="EB118" s="434">
        <v>4529</v>
      </c>
      <c r="EC118" s="434">
        <v>4495</v>
      </c>
      <c r="ED118" s="434">
        <v>4473</v>
      </c>
      <c r="EE118" s="437">
        <v>4472</v>
      </c>
      <c r="EF118" s="433">
        <v>4506</v>
      </c>
      <c r="EG118" s="434">
        <v>4490</v>
      </c>
      <c r="EH118" s="434">
        <v>4475</v>
      </c>
      <c r="EI118" s="434">
        <v>4455</v>
      </c>
      <c r="EJ118" s="434">
        <v>4441</v>
      </c>
      <c r="EK118" s="434">
        <v>4417</v>
      </c>
      <c r="EL118" s="434">
        <v>4428</v>
      </c>
      <c r="EM118" s="434">
        <v>4444</v>
      </c>
      <c r="EN118" s="434">
        <v>4452</v>
      </c>
      <c r="EO118" s="799">
        <v>4433</v>
      </c>
      <c r="EP118" s="799">
        <v>4433</v>
      </c>
      <c r="EQ118" s="799">
        <f>'1. Población_Afiliada_Regimen'!D118</f>
        <v>4401</v>
      </c>
      <c r="ER118" s="118">
        <f t="shared" si="11"/>
        <v>-32</v>
      </c>
      <c r="ES118" s="98">
        <f t="shared" si="12"/>
        <v>-0.72267389340560073</v>
      </c>
      <c r="ET118" s="118">
        <f t="shared" si="13"/>
        <v>-71</v>
      </c>
      <c r="EU118" s="98">
        <f t="shared" si="14"/>
        <v>-1.5876565295169947</v>
      </c>
    </row>
    <row r="119" spans="1:151" ht="15" outlineLevel="2">
      <c r="A119" s="421">
        <v>576</v>
      </c>
      <c r="B119" s="55" t="s">
        <v>398</v>
      </c>
      <c r="C119" s="392" t="s">
        <v>413</v>
      </c>
      <c r="D119" s="433">
        <v>5999</v>
      </c>
      <c r="E119" s="434">
        <v>6001</v>
      </c>
      <c r="F119" s="434">
        <v>6003</v>
      </c>
      <c r="G119" s="434">
        <v>5990</v>
      </c>
      <c r="H119" s="434">
        <v>5917</v>
      </c>
      <c r="I119" s="434">
        <v>5947</v>
      </c>
      <c r="J119" s="434">
        <v>5932</v>
      </c>
      <c r="K119" s="434">
        <v>5937</v>
      </c>
      <c r="L119" s="434">
        <v>5910</v>
      </c>
      <c r="M119" s="434">
        <v>5949</v>
      </c>
      <c r="N119" s="434">
        <v>5961</v>
      </c>
      <c r="O119" s="435">
        <v>6010</v>
      </c>
      <c r="P119" s="433">
        <v>5988</v>
      </c>
      <c r="Q119" s="434">
        <v>5994</v>
      </c>
      <c r="R119" s="436">
        <v>5964</v>
      </c>
      <c r="S119" s="434">
        <v>5460</v>
      </c>
      <c r="T119" s="434">
        <v>5861</v>
      </c>
      <c r="U119" s="434">
        <v>5898</v>
      </c>
      <c r="V119" s="434">
        <v>5896</v>
      </c>
      <c r="W119" s="434">
        <v>5891</v>
      </c>
      <c r="X119" s="434">
        <v>5906</v>
      </c>
      <c r="Y119" s="434">
        <v>5986</v>
      </c>
      <c r="Z119" s="434">
        <v>6006</v>
      </c>
      <c r="AA119" s="435">
        <v>6040</v>
      </c>
      <c r="AB119" s="433">
        <v>6056</v>
      </c>
      <c r="AC119" s="434">
        <v>6056</v>
      </c>
      <c r="AD119" s="434">
        <v>6039</v>
      </c>
      <c r="AE119" s="434">
        <v>6022</v>
      </c>
      <c r="AF119" s="434">
        <v>6073</v>
      </c>
      <c r="AG119" s="434">
        <v>6056</v>
      </c>
      <c r="AH119" s="434">
        <v>6079</v>
      </c>
      <c r="AI119" s="434">
        <v>6092</v>
      </c>
      <c r="AJ119" s="434">
        <v>6109</v>
      </c>
      <c r="AK119" s="434">
        <v>6138</v>
      </c>
      <c r="AL119" s="434">
        <v>6074</v>
      </c>
      <c r="AM119" s="435">
        <v>6096</v>
      </c>
      <c r="AN119" s="433">
        <v>6085</v>
      </c>
      <c r="AO119" s="434">
        <v>6140</v>
      </c>
      <c r="AP119" s="434">
        <v>6137</v>
      </c>
      <c r="AQ119" s="434">
        <v>6147</v>
      </c>
      <c r="AR119" s="434">
        <v>6156</v>
      </c>
      <c r="AS119" s="434">
        <v>6174</v>
      </c>
      <c r="AT119" s="434">
        <v>6160</v>
      </c>
      <c r="AU119" s="434">
        <v>6172</v>
      </c>
      <c r="AV119" s="434">
        <v>6136</v>
      </c>
      <c r="AW119" s="434">
        <v>6140</v>
      </c>
      <c r="AX119" s="434">
        <v>6113</v>
      </c>
      <c r="AY119" s="435">
        <v>6122</v>
      </c>
      <c r="AZ119" s="433">
        <v>6146</v>
      </c>
      <c r="BA119" s="434">
        <v>6142</v>
      </c>
      <c r="BB119" s="434">
        <v>6144</v>
      </c>
      <c r="BC119" s="434">
        <v>6129</v>
      </c>
      <c r="BD119" s="434">
        <v>6103</v>
      </c>
      <c r="BE119" s="434">
        <v>6094</v>
      </c>
      <c r="BF119" s="434">
        <v>6079</v>
      </c>
      <c r="BG119" s="434">
        <v>6039</v>
      </c>
      <c r="BH119" s="434">
        <v>6044</v>
      </c>
      <c r="BI119" s="434">
        <v>6025</v>
      </c>
      <c r="BJ119" s="434">
        <v>6064</v>
      </c>
      <c r="BK119" s="435">
        <v>6104</v>
      </c>
      <c r="BL119" s="433">
        <v>6128</v>
      </c>
      <c r="BM119" s="438">
        <v>6165</v>
      </c>
      <c r="BN119" s="438">
        <v>6155</v>
      </c>
      <c r="BO119" s="438">
        <v>6165</v>
      </c>
      <c r="BP119" s="438">
        <v>6183</v>
      </c>
      <c r="BQ119" s="438">
        <v>6179</v>
      </c>
      <c r="BR119" s="438">
        <v>6120</v>
      </c>
      <c r="BS119" s="438">
        <v>6036</v>
      </c>
      <c r="BT119" s="438">
        <v>6100</v>
      </c>
      <c r="BU119" s="438">
        <v>6110</v>
      </c>
      <c r="BV119" s="438">
        <v>6108</v>
      </c>
      <c r="BW119" s="435">
        <v>6104</v>
      </c>
      <c r="BX119" s="433">
        <v>6112</v>
      </c>
      <c r="BY119" s="438">
        <v>6091</v>
      </c>
      <c r="BZ119" s="438">
        <v>6084</v>
      </c>
      <c r="CA119" s="438">
        <v>6065</v>
      </c>
      <c r="CB119" s="438">
        <v>6073</v>
      </c>
      <c r="CC119" s="438">
        <v>6010</v>
      </c>
      <c r="CD119" s="438">
        <v>6037</v>
      </c>
      <c r="CE119" s="438">
        <v>6048</v>
      </c>
      <c r="CF119" s="438">
        <v>6017</v>
      </c>
      <c r="CG119" s="434">
        <v>6008</v>
      </c>
      <c r="CH119" s="434">
        <v>5977</v>
      </c>
      <c r="CI119" s="435">
        <v>5946</v>
      </c>
      <c r="CJ119" s="433">
        <v>5923</v>
      </c>
      <c r="CK119" s="434">
        <v>5910</v>
      </c>
      <c r="CL119" s="434">
        <v>5930</v>
      </c>
      <c r="CM119" s="434">
        <v>5892</v>
      </c>
      <c r="CN119" s="434">
        <v>5904</v>
      </c>
      <c r="CO119" s="434">
        <v>5908</v>
      </c>
      <c r="CP119" s="434">
        <v>5895</v>
      </c>
      <c r="CQ119" s="434">
        <v>5893</v>
      </c>
      <c r="CR119" s="434">
        <v>5903</v>
      </c>
      <c r="CS119" s="434">
        <v>5909</v>
      </c>
      <c r="CT119" s="434">
        <v>5912</v>
      </c>
      <c r="CU119" s="435">
        <v>5919</v>
      </c>
      <c r="CV119" s="433">
        <v>5929</v>
      </c>
      <c r="CW119" s="434">
        <v>5940</v>
      </c>
      <c r="CX119" s="434">
        <v>5937</v>
      </c>
      <c r="CY119" s="434">
        <v>5921</v>
      </c>
      <c r="CZ119" s="434">
        <v>5876</v>
      </c>
      <c r="DA119" s="434">
        <v>5873</v>
      </c>
      <c r="DB119" s="434">
        <v>5860</v>
      </c>
      <c r="DC119" s="434">
        <v>5860</v>
      </c>
      <c r="DD119" s="434">
        <v>5889</v>
      </c>
      <c r="DE119" s="434">
        <v>5895</v>
      </c>
      <c r="DF119" s="434">
        <v>5874</v>
      </c>
      <c r="DG119" s="435">
        <v>5900</v>
      </c>
      <c r="DH119" s="433">
        <v>5917</v>
      </c>
      <c r="DI119" s="434">
        <v>5901</v>
      </c>
      <c r="DJ119" s="434">
        <v>5874</v>
      </c>
      <c r="DK119" s="434">
        <v>5842</v>
      </c>
      <c r="DL119" s="434">
        <v>5818</v>
      </c>
      <c r="DM119" s="434">
        <v>5819</v>
      </c>
      <c r="DN119" s="434">
        <v>5811</v>
      </c>
      <c r="DO119" s="434">
        <v>5782</v>
      </c>
      <c r="DP119" s="434">
        <v>5768</v>
      </c>
      <c r="DQ119" s="434">
        <v>5791</v>
      </c>
      <c r="DR119" s="434">
        <v>5791</v>
      </c>
      <c r="DS119" s="437">
        <v>5808</v>
      </c>
      <c r="DT119" s="433">
        <v>5859</v>
      </c>
      <c r="DU119" s="434">
        <v>5871</v>
      </c>
      <c r="DV119" s="434">
        <v>5837</v>
      </c>
      <c r="DW119" s="434">
        <v>5828</v>
      </c>
      <c r="DX119" s="434">
        <v>5843</v>
      </c>
      <c r="DY119" s="434">
        <v>5848</v>
      </c>
      <c r="DZ119" s="434">
        <v>5860</v>
      </c>
      <c r="EA119" s="434">
        <v>5829</v>
      </c>
      <c r="EB119" s="434">
        <v>5831</v>
      </c>
      <c r="EC119" s="434">
        <v>5825</v>
      </c>
      <c r="ED119" s="434">
        <v>5824</v>
      </c>
      <c r="EE119" s="437">
        <v>5798</v>
      </c>
      <c r="EF119" s="433">
        <v>5819</v>
      </c>
      <c r="EG119" s="434">
        <v>5846</v>
      </c>
      <c r="EH119" s="434">
        <v>5798</v>
      </c>
      <c r="EI119" s="434">
        <v>5797</v>
      </c>
      <c r="EJ119" s="434">
        <v>5780</v>
      </c>
      <c r="EK119" s="434">
        <v>5775</v>
      </c>
      <c r="EL119" s="434">
        <v>5762</v>
      </c>
      <c r="EM119" s="434">
        <v>5753</v>
      </c>
      <c r="EN119" s="434">
        <v>5767</v>
      </c>
      <c r="EO119" s="799">
        <v>5734</v>
      </c>
      <c r="EP119" s="799">
        <v>5721</v>
      </c>
      <c r="EQ119" s="799">
        <f>'1. Población_Afiliada_Regimen'!D119</f>
        <v>5722</v>
      </c>
      <c r="ER119" s="118">
        <f t="shared" si="11"/>
        <v>1</v>
      </c>
      <c r="ES119" s="98">
        <f t="shared" si="12"/>
        <v>1.7355085039916694E-2</v>
      </c>
      <c r="ET119" s="118">
        <f t="shared" si="13"/>
        <v>-76</v>
      </c>
      <c r="EU119" s="98">
        <f t="shared" si="14"/>
        <v>-1.3107968264918937</v>
      </c>
    </row>
    <row r="120" spans="1:151" ht="15" outlineLevel="2">
      <c r="A120" s="421">
        <v>642</v>
      </c>
      <c r="B120" s="55" t="s">
        <v>398</v>
      </c>
      <c r="C120" s="392" t="s">
        <v>414</v>
      </c>
      <c r="D120" s="433">
        <v>11882</v>
      </c>
      <c r="E120" s="434">
        <v>11986</v>
      </c>
      <c r="F120" s="434">
        <v>12134</v>
      </c>
      <c r="G120" s="434">
        <v>12143</v>
      </c>
      <c r="H120" s="434">
        <v>12074</v>
      </c>
      <c r="I120" s="434">
        <v>12104</v>
      </c>
      <c r="J120" s="434">
        <v>12050</v>
      </c>
      <c r="K120" s="434">
        <v>12085</v>
      </c>
      <c r="L120" s="434">
        <v>12282</v>
      </c>
      <c r="M120" s="434">
        <v>12409</v>
      </c>
      <c r="N120" s="434">
        <v>12579</v>
      </c>
      <c r="O120" s="435">
        <v>12674</v>
      </c>
      <c r="P120" s="433">
        <v>12783</v>
      </c>
      <c r="Q120" s="434">
        <v>12885</v>
      </c>
      <c r="R120" s="436">
        <v>13058</v>
      </c>
      <c r="S120" s="434">
        <v>13401</v>
      </c>
      <c r="T120" s="434">
        <v>13490</v>
      </c>
      <c r="U120" s="434">
        <v>13531</v>
      </c>
      <c r="V120" s="434">
        <v>13591</v>
      </c>
      <c r="W120" s="434">
        <v>13486</v>
      </c>
      <c r="X120" s="434">
        <v>13540</v>
      </c>
      <c r="Y120" s="434">
        <v>13683</v>
      </c>
      <c r="Z120" s="434">
        <v>13710</v>
      </c>
      <c r="AA120" s="435">
        <v>13664</v>
      </c>
      <c r="AB120" s="433">
        <v>13706</v>
      </c>
      <c r="AC120" s="434">
        <v>13727</v>
      </c>
      <c r="AD120" s="434">
        <v>13715</v>
      </c>
      <c r="AE120" s="434">
        <v>13696</v>
      </c>
      <c r="AF120" s="434">
        <v>13636</v>
      </c>
      <c r="AG120" s="434">
        <v>13636</v>
      </c>
      <c r="AH120" s="434">
        <v>13634</v>
      </c>
      <c r="AI120" s="434">
        <v>13649</v>
      </c>
      <c r="AJ120" s="434">
        <v>13694</v>
      </c>
      <c r="AK120" s="434">
        <v>13693</v>
      </c>
      <c r="AL120" s="434">
        <v>13748</v>
      </c>
      <c r="AM120" s="435">
        <v>13776</v>
      </c>
      <c r="AN120" s="433">
        <v>13830</v>
      </c>
      <c r="AO120" s="434">
        <v>14139</v>
      </c>
      <c r="AP120" s="434">
        <v>14097</v>
      </c>
      <c r="AQ120" s="434">
        <v>14058</v>
      </c>
      <c r="AR120" s="434">
        <v>14110</v>
      </c>
      <c r="AS120" s="434">
        <v>14092</v>
      </c>
      <c r="AT120" s="434">
        <v>14093</v>
      </c>
      <c r="AU120" s="434">
        <v>14069</v>
      </c>
      <c r="AV120" s="434">
        <v>13965</v>
      </c>
      <c r="AW120" s="434">
        <v>13995</v>
      </c>
      <c r="AX120" s="434">
        <v>14040</v>
      </c>
      <c r="AY120" s="435">
        <v>14045</v>
      </c>
      <c r="AZ120" s="433">
        <v>14028</v>
      </c>
      <c r="BA120" s="434">
        <v>14004</v>
      </c>
      <c r="BB120" s="434">
        <v>13955</v>
      </c>
      <c r="BC120" s="434">
        <v>13801</v>
      </c>
      <c r="BD120" s="434">
        <v>13858</v>
      </c>
      <c r="BE120" s="434">
        <v>13797</v>
      </c>
      <c r="BF120" s="434">
        <v>13821</v>
      </c>
      <c r="BG120" s="434">
        <v>13652</v>
      </c>
      <c r="BH120" s="434">
        <v>13724</v>
      </c>
      <c r="BI120" s="434">
        <v>13713</v>
      </c>
      <c r="BJ120" s="434">
        <v>13705</v>
      </c>
      <c r="BK120" s="435">
        <v>13731</v>
      </c>
      <c r="BL120" s="433">
        <v>13749</v>
      </c>
      <c r="BM120" s="438">
        <v>13769</v>
      </c>
      <c r="BN120" s="438">
        <v>13774</v>
      </c>
      <c r="BO120" s="438">
        <v>13736</v>
      </c>
      <c r="BP120" s="438">
        <v>13794</v>
      </c>
      <c r="BQ120" s="438">
        <v>13722</v>
      </c>
      <c r="BR120" s="438">
        <v>13571</v>
      </c>
      <c r="BS120" s="438">
        <v>13529</v>
      </c>
      <c r="BT120" s="438">
        <v>13507</v>
      </c>
      <c r="BU120" s="438">
        <v>13417</v>
      </c>
      <c r="BV120" s="438">
        <v>13408</v>
      </c>
      <c r="BW120" s="435">
        <v>13389</v>
      </c>
      <c r="BX120" s="433">
        <v>13383</v>
      </c>
      <c r="BY120" s="438">
        <v>13319</v>
      </c>
      <c r="BZ120" s="438">
        <v>13212</v>
      </c>
      <c r="CA120" s="438">
        <v>13160</v>
      </c>
      <c r="CB120" s="438">
        <v>13104</v>
      </c>
      <c r="CC120" s="438">
        <v>12909</v>
      </c>
      <c r="CD120" s="438">
        <v>12824</v>
      </c>
      <c r="CE120" s="438">
        <v>12817</v>
      </c>
      <c r="CF120" s="438">
        <v>12800</v>
      </c>
      <c r="CG120" s="434">
        <v>12787</v>
      </c>
      <c r="CH120" s="434">
        <v>12779</v>
      </c>
      <c r="CI120" s="435">
        <v>12805</v>
      </c>
      <c r="CJ120" s="433">
        <v>12812</v>
      </c>
      <c r="CK120" s="434">
        <v>12810</v>
      </c>
      <c r="CL120" s="434">
        <v>12784</v>
      </c>
      <c r="CM120" s="434">
        <v>12766</v>
      </c>
      <c r="CN120" s="434">
        <v>12803</v>
      </c>
      <c r="CO120" s="434">
        <v>12861</v>
      </c>
      <c r="CP120" s="434">
        <v>12924</v>
      </c>
      <c r="CQ120" s="434">
        <v>12915</v>
      </c>
      <c r="CR120" s="434">
        <v>13058</v>
      </c>
      <c r="CS120" s="434">
        <v>13091</v>
      </c>
      <c r="CT120" s="434">
        <v>13092</v>
      </c>
      <c r="CU120" s="435">
        <v>13109</v>
      </c>
      <c r="CV120" s="433">
        <v>13116</v>
      </c>
      <c r="CW120" s="434">
        <v>13091</v>
      </c>
      <c r="CX120" s="434">
        <v>13045</v>
      </c>
      <c r="CY120" s="434">
        <v>13013</v>
      </c>
      <c r="CZ120" s="434">
        <v>13043</v>
      </c>
      <c r="DA120" s="434">
        <v>13025</v>
      </c>
      <c r="DB120" s="434">
        <v>13036</v>
      </c>
      <c r="DC120" s="434">
        <v>12940</v>
      </c>
      <c r="DD120" s="434">
        <v>12916</v>
      </c>
      <c r="DE120" s="434">
        <v>12923</v>
      </c>
      <c r="DF120" s="434">
        <v>12957</v>
      </c>
      <c r="DG120" s="435">
        <v>12919</v>
      </c>
      <c r="DH120" s="433">
        <v>12906</v>
      </c>
      <c r="DI120" s="434">
        <v>12883</v>
      </c>
      <c r="DJ120" s="434">
        <v>13099</v>
      </c>
      <c r="DK120" s="434">
        <v>12990</v>
      </c>
      <c r="DL120" s="434">
        <v>12891</v>
      </c>
      <c r="DM120" s="434">
        <v>12843</v>
      </c>
      <c r="DN120" s="434">
        <v>12813</v>
      </c>
      <c r="DO120" s="434">
        <v>12795</v>
      </c>
      <c r="DP120" s="434">
        <v>12826</v>
      </c>
      <c r="DQ120" s="434">
        <v>12805</v>
      </c>
      <c r="DR120" s="434">
        <v>12780</v>
      </c>
      <c r="DS120" s="437">
        <v>12810</v>
      </c>
      <c r="DT120" s="433">
        <v>12891</v>
      </c>
      <c r="DU120" s="434">
        <v>12979</v>
      </c>
      <c r="DV120" s="434">
        <v>12936</v>
      </c>
      <c r="DW120" s="434">
        <v>12974</v>
      </c>
      <c r="DX120" s="434">
        <v>13033</v>
      </c>
      <c r="DY120" s="434">
        <v>13074</v>
      </c>
      <c r="DZ120" s="434">
        <v>13084</v>
      </c>
      <c r="EA120" s="434">
        <v>13023</v>
      </c>
      <c r="EB120" s="434">
        <v>13056</v>
      </c>
      <c r="EC120" s="434">
        <v>13009</v>
      </c>
      <c r="ED120" s="434">
        <v>12946</v>
      </c>
      <c r="EE120" s="437">
        <v>12956</v>
      </c>
      <c r="EF120" s="433">
        <v>13007</v>
      </c>
      <c r="EG120" s="434">
        <v>12997</v>
      </c>
      <c r="EH120" s="434">
        <v>12983</v>
      </c>
      <c r="EI120" s="434">
        <v>12982</v>
      </c>
      <c r="EJ120" s="434">
        <v>12936</v>
      </c>
      <c r="EK120" s="434">
        <v>12926</v>
      </c>
      <c r="EL120" s="434">
        <v>12919</v>
      </c>
      <c r="EM120" s="434">
        <v>12926</v>
      </c>
      <c r="EN120" s="434">
        <v>12873</v>
      </c>
      <c r="EO120" s="799">
        <v>12835</v>
      </c>
      <c r="EP120" s="799">
        <v>12901</v>
      </c>
      <c r="EQ120" s="799">
        <f>'1. Población_Afiliada_Regimen'!D120</f>
        <v>12854</v>
      </c>
      <c r="ER120" s="118">
        <f t="shared" si="11"/>
        <v>-47</v>
      </c>
      <c r="ES120" s="98">
        <f t="shared" si="12"/>
        <v>-0.36380524808421705</v>
      </c>
      <c r="ET120" s="118">
        <f t="shared" si="13"/>
        <v>-102</v>
      </c>
      <c r="EU120" s="98">
        <f t="shared" si="14"/>
        <v>-0.78728002469898117</v>
      </c>
    </row>
    <row r="121" spans="1:151" ht="15" outlineLevel="2">
      <c r="A121" s="421">
        <v>679</v>
      </c>
      <c r="B121" s="55" t="s">
        <v>398</v>
      </c>
      <c r="C121" s="392" t="s">
        <v>415</v>
      </c>
      <c r="D121" s="433">
        <v>14723</v>
      </c>
      <c r="E121" s="434">
        <v>14704</v>
      </c>
      <c r="F121" s="434">
        <v>14704</v>
      </c>
      <c r="G121" s="434">
        <v>14594</v>
      </c>
      <c r="H121" s="434">
        <v>14479</v>
      </c>
      <c r="I121" s="434">
        <v>14652</v>
      </c>
      <c r="J121" s="434">
        <v>14397</v>
      </c>
      <c r="K121" s="434">
        <v>14463</v>
      </c>
      <c r="L121" s="434">
        <v>14244</v>
      </c>
      <c r="M121" s="434">
        <v>14273</v>
      </c>
      <c r="N121" s="434">
        <v>14278</v>
      </c>
      <c r="O121" s="435">
        <v>14316</v>
      </c>
      <c r="P121" s="433">
        <v>14252</v>
      </c>
      <c r="Q121" s="434">
        <v>14143</v>
      </c>
      <c r="R121" s="436">
        <v>14433</v>
      </c>
      <c r="S121" s="434">
        <v>14496</v>
      </c>
      <c r="T121" s="434">
        <v>14544</v>
      </c>
      <c r="U121" s="434">
        <v>14482</v>
      </c>
      <c r="V121" s="434">
        <v>14246</v>
      </c>
      <c r="W121" s="434">
        <v>14205</v>
      </c>
      <c r="X121" s="434">
        <v>14272</v>
      </c>
      <c r="Y121" s="434">
        <v>14316</v>
      </c>
      <c r="Z121" s="434">
        <v>14260</v>
      </c>
      <c r="AA121" s="435">
        <v>14149</v>
      </c>
      <c r="AB121" s="433">
        <v>14249</v>
      </c>
      <c r="AC121" s="434">
        <v>14284</v>
      </c>
      <c r="AD121" s="434">
        <v>14260</v>
      </c>
      <c r="AE121" s="434">
        <v>14164</v>
      </c>
      <c r="AF121" s="434">
        <v>14232</v>
      </c>
      <c r="AG121" s="434">
        <v>14037</v>
      </c>
      <c r="AH121" s="434">
        <v>14031</v>
      </c>
      <c r="AI121" s="434">
        <v>13971</v>
      </c>
      <c r="AJ121" s="434">
        <v>13981</v>
      </c>
      <c r="AK121" s="434">
        <v>14161</v>
      </c>
      <c r="AL121" s="434">
        <v>14093</v>
      </c>
      <c r="AM121" s="435">
        <v>14108</v>
      </c>
      <c r="AN121" s="433">
        <v>14109</v>
      </c>
      <c r="AO121" s="434">
        <v>14238</v>
      </c>
      <c r="AP121" s="434">
        <v>14258</v>
      </c>
      <c r="AQ121" s="434">
        <v>14215</v>
      </c>
      <c r="AR121" s="434">
        <v>14351</v>
      </c>
      <c r="AS121" s="434">
        <v>14358</v>
      </c>
      <c r="AT121" s="434">
        <v>14303</v>
      </c>
      <c r="AU121" s="434">
        <v>14353</v>
      </c>
      <c r="AV121" s="434">
        <v>14327</v>
      </c>
      <c r="AW121" s="434">
        <v>14344</v>
      </c>
      <c r="AX121" s="434">
        <v>14351</v>
      </c>
      <c r="AY121" s="435">
        <v>14420</v>
      </c>
      <c r="AZ121" s="433">
        <v>14460</v>
      </c>
      <c r="BA121" s="434">
        <v>14527</v>
      </c>
      <c r="BB121" s="434">
        <v>14490</v>
      </c>
      <c r="BC121" s="434">
        <v>14465</v>
      </c>
      <c r="BD121" s="434">
        <v>14480</v>
      </c>
      <c r="BE121" s="434">
        <v>14399</v>
      </c>
      <c r="BF121" s="434">
        <v>14258</v>
      </c>
      <c r="BG121" s="434">
        <v>14127</v>
      </c>
      <c r="BH121" s="434">
        <v>14121</v>
      </c>
      <c r="BI121" s="434">
        <v>14034</v>
      </c>
      <c r="BJ121" s="434">
        <v>14191</v>
      </c>
      <c r="BK121" s="435">
        <v>14318</v>
      </c>
      <c r="BL121" s="433">
        <v>14350</v>
      </c>
      <c r="BM121" s="438">
        <v>14433</v>
      </c>
      <c r="BN121" s="438">
        <v>14407</v>
      </c>
      <c r="BO121" s="438">
        <v>14420</v>
      </c>
      <c r="BP121" s="438">
        <v>14479</v>
      </c>
      <c r="BQ121" s="438">
        <v>14492</v>
      </c>
      <c r="BR121" s="438">
        <v>14330</v>
      </c>
      <c r="BS121" s="438">
        <v>14267</v>
      </c>
      <c r="BT121" s="438">
        <v>14282</v>
      </c>
      <c r="BU121" s="438">
        <v>14269</v>
      </c>
      <c r="BV121" s="438">
        <v>14210</v>
      </c>
      <c r="BW121" s="435">
        <v>14240</v>
      </c>
      <c r="BX121" s="433">
        <v>14121</v>
      </c>
      <c r="BY121" s="438">
        <v>14013</v>
      </c>
      <c r="BZ121" s="438">
        <v>13844</v>
      </c>
      <c r="CA121" s="438">
        <v>13711</v>
      </c>
      <c r="CB121" s="438">
        <v>13642</v>
      </c>
      <c r="CC121" s="438">
        <v>13378</v>
      </c>
      <c r="CD121" s="438">
        <v>13427</v>
      </c>
      <c r="CE121" s="438">
        <v>13398</v>
      </c>
      <c r="CF121" s="438">
        <v>13316</v>
      </c>
      <c r="CG121" s="434">
        <v>13257</v>
      </c>
      <c r="CH121" s="434">
        <v>13246</v>
      </c>
      <c r="CI121" s="435">
        <v>13225</v>
      </c>
      <c r="CJ121" s="433">
        <v>13220</v>
      </c>
      <c r="CK121" s="434">
        <v>13189</v>
      </c>
      <c r="CL121" s="434">
        <v>13142</v>
      </c>
      <c r="CM121" s="434">
        <v>13057</v>
      </c>
      <c r="CN121" s="434">
        <v>13118</v>
      </c>
      <c r="CO121" s="434">
        <v>13231</v>
      </c>
      <c r="CP121" s="434">
        <v>13286</v>
      </c>
      <c r="CQ121" s="434">
        <v>13309</v>
      </c>
      <c r="CR121" s="434">
        <v>13247</v>
      </c>
      <c r="CS121" s="434">
        <v>13289</v>
      </c>
      <c r="CT121" s="434">
        <v>13356</v>
      </c>
      <c r="CU121" s="435">
        <v>13407</v>
      </c>
      <c r="CV121" s="433">
        <v>13391</v>
      </c>
      <c r="CW121" s="434">
        <v>13370</v>
      </c>
      <c r="CX121" s="434">
        <v>13324</v>
      </c>
      <c r="CY121" s="434">
        <v>13328</v>
      </c>
      <c r="CZ121" s="434">
        <v>13340</v>
      </c>
      <c r="DA121" s="434">
        <v>13342</v>
      </c>
      <c r="DB121" s="434">
        <v>13355</v>
      </c>
      <c r="DC121" s="434">
        <v>13275</v>
      </c>
      <c r="DD121" s="434">
        <v>13339</v>
      </c>
      <c r="DE121" s="434">
        <v>13285</v>
      </c>
      <c r="DF121" s="434">
        <v>13267</v>
      </c>
      <c r="DG121" s="435">
        <v>13260</v>
      </c>
      <c r="DH121" s="433">
        <v>13321</v>
      </c>
      <c r="DI121" s="434">
        <v>13306</v>
      </c>
      <c r="DJ121" s="434">
        <v>13308</v>
      </c>
      <c r="DK121" s="434">
        <v>13299</v>
      </c>
      <c r="DL121" s="434">
        <v>13271</v>
      </c>
      <c r="DM121" s="434">
        <v>13222</v>
      </c>
      <c r="DN121" s="434">
        <v>13167</v>
      </c>
      <c r="DO121" s="434">
        <v>13148</v>
      </c>
      <c r="DP121" s="434">
        <v>13141</v>
      </c>
      <c r="DQ121" s="434">
        <v>13057</v>
      </c>
      <c r="DR121" s="434">
        <v>12967</v>
      </c>
      <c r="DS121" s="437">
        <v>13004</v>
      </c>
      <c r="DT121" s="433">
        <v>12995</v>
      </c>
      <c r="DU121" s="434">
        <v>13086</v>
      </c>
      <c r="DV121" s="434">
        <v>13127</v>
      </c>
      <c r="DW121" s="434">
        <v>13136</v>
      </c>
      <c r="DX121" s="434">
        <v>13251</v>
      </c>
      <c r="DY121" s="434">
        <v>13326</v>
      </c>
      <c r="DZ121" s="434">
        <v>13357</v>
      </c>
      <c r="EA121" s="434">
        <v>13204</v>
      </c>
      <c r="EB121" s="434">
        <v>13187</v>
      </c>
      <c r="EC121" s="434">
        <v>13097</v>
      </c>
      <c r="ED121" s="434">
        <v>13013</v>
      </c>
      <c r="EE121" s="437">
        <v>12924</v>
      </c>
      <c r="EF121" s="433">
        <v>12926</v>
      </c>
      <c r="EG121" s="434">
        <v>12893</v>
      </c>
      <c r="EH121" s="434">
        <v>12835</v>
      </c>
      <c r="EI121" s="434">
        <v>12825</v>
      </c>
      <c r="EJ121" s="434">
        <v>12768</v>
      </c>
      <c r="EK121" s="434">
        <v>12749</v>
      </c>
      <c r="EL121" s="434">
        <v>12730</v>
      </c>
      <c r="EM121" s="434">
        <v>12706</v>
      </c>
      <c r="EN121" s="434">
        <v>12756</v>
      </c>
      <c r="EO121" s="799">
        <v>12745</v>
      </c>
      <c r="EP121" s="799">
        <v>12759</v>
      </c>
      <c r="EQ121" s="799">
        <f>'1. Población_Afiliada_Regimen'!D121</f>
        <v>12781</v>
      </c>
      <c r="ER121" s="118">
        <f t="shared" si="11"/>
        <v>22</v>
      </c>
      <c r="ES121" s="98">
        <f t="shared" si="12"/>
        <v>0.17282010997643363</v>
      </c>
      <c r="ET121" s="118">
        <f t="shared" si="13"/>
        <v>-143</v>
      </c>
      <c r="EU121" s="98">
        <f t="shared" si="14"/>
        <v>-1.1064685855772205</v>
      </c>
    </row>
    <row r="122" spans="1:151" ht="15" outlineLevel="2">
      <c r="A122" s="421">
        <v>789</v>
      </c>
      <c r="B122" s="55" t="s">
        <v>398</v>
      </c>
      <c r="C122" s="392" t="s">
        <v>416</v>
      </c>
      <c r="D122" s="433">
        <v>9184</v>
      </c>
      <c r="E122" s="434">
        <v>9156</v>
      </c>
      <c r="F122" s="434">
        <v>9190</v>
      </c>
      <c r="G122" s="434">
        <v>9133</v>
      </c>
      <c r="H122" s="434">
        <v>9190</v>
      </c>
      <c r="I122" s="434">
        <v>9265</v>
      </c>
      <c r="J122" s="434">
        <v>9218</v>
      </c>
      <c r="K122" s="434">
        <v>9213</v>
      </c>
      <c r="L122" s="434">
        <v>9168</v>
      </c>
      <c r="M122" s="434">
        <v>9231</v>
      </c>
      <c r="N122" s="434">
        <v>9150</v>
      </c>
      <c r="O122" s="435">
        <v>9197</v>
      </c>
      <c r="P122" s="433">
        <v>9087</v>
      </c>
      <c r="Q122" s="434">
        <v>9096</v>
      </c>
      <c r="R122" s="436">
        <v>9197</v>
      </c>
      <c r="S122" s="434">
        <v>9142</v>
      </c>
      <c r="T122" s="434">
        <v>9150</v>
      </c>
      <c r="U122" s="434">
        <v>9136</v>
      </c>
      <c r="V122" s="434">
        <v>9243</v>
      </c>
      <c r="W122" s="434">
        <v>9269</v>
      </c>
      <c r="X122" s="434">
        <v>9371</v>
      </c>
      <c r="Y122" s="434">
        <v>9343</v>
      </c>
      <c r="Z122" s="434">
        <v>9333</v>
      </c>
      <c r="AA122" s="435">
        <v>9306</v>
      </c>
      <c r="AB122" s="433">
        <v>9376</v>
      </c>
      <c r="AC122" s="434">
        <v>9376</v>
      </c>
      <c r="AD122" s="434">
        <v>9442</v>
      </c>
      <c r="AE122" s="434">
        <v>9428</v>
      </c>
      <c r="AF122" s="434">
        <v>9475</v>
      </c>
      <c r="AG122" s="434">
        <v>9456</v>
      </c>
      <c r="AH122" s="434">
        <v>9404</v>
      </c>
      <c r="AI122" s="434">
        <v>9457</v>
      </c>
      <c r="AJ122" s="434">
        <v>9654</v>
      </c>
      <c r="AK122" s="434">
        <v>9693</v>
      </c>
      <c r="AL122" s="434">
        <v>9622</v>
      </c>
      <c r="AM122" s="435">
        <v>9652</v>
      </c>
      <c r="AN122" s="433">
        <v>9637</v>
      </c>
      <c r="AO122" s="434">
        <v>9747</v>
      </c>
      <c r="AP122" s="434">
        <v>9786</v>
      </c>
      <c r="AQ122" s="434">
        <v>9765</v>
      </c>
      <c r="AR122" s="434">
        <v>9735</v>
      </c>
      <c r="AS122" s="434">
        <v>9750</v>
      </c>
      <c r="AT122" s="434">
        <v>9725</v>
      </c>
      <c r="AU122" s="434">
        <v>9743</v>
      </c>
      <c r="AV122" s="434">
        <v>9688</v>
      </c>
      <c r="AW122" s="434">
        <v>9604</v>
      </c>
      <c r="AX122" s="434">
        <v>9586</v>
      </c>
      <c r="AY122" s="435">
        <v>9580</v>
      </c>
      <c r="AZ122" s="433">
        <v>9620</v>
      </c>
      <c r="BA122" s="434">
        <v>9628</v>
      </c>
      <c r="BB122" s="434">
        <v>9587</v>
      </c>
      <c r="BC122" s="434">
        <v>9543</v>
      </c>
      <c r="BD122" s="434">
        <v>9506</v>
      </c>
      <c r="BE122" s="434">
        <v>9496</v>
      </c>
      <c r="BF122" s="434">
        <v>9506</v>
      </c>
      <c r="BG122" s="434">
        <v>9501</v>
      </c>
      <c r="BH122" s="434">
        <v>9449</v>
      </c>
      <c r="BI122" s="434">
        <v>9425</v>
      </c>
      <c r="BJ122" s="434">
        <v>9633</v>
      </c>
      <c r="BK122" s="435">
        <v>9751</v>
      </c>
      <c r="BL122" s="433">
        <v>9737</v>
      </c>
      <c r="BM122" s="438">
        <v>9822</v>
      </c>
      <c r="BN122" s="438">
        <v>9741</v>
      </c>
      <c r="BO122" s="438">
        <v>9762</v>
      </c>
      <c r="BP122" s="438">
        <v>9797</v>
      </c>
      <c r="BQ122" s="438">
        <v>9801</v>
      </c>
      <c r="BR122" s="438">
        <v>9798</v>
      </c>
      <c r="BS122" s="438">
        <v>9802</v>
      </c>
      <c r="BT122" s="438">
        <v>9812</v>
      </c>
      <c r="BU122" s="438">
        <v>9791</v>
      </c>
      <c r="BV122" s="438">
        <v>9794</v>
      </c>
      <c r="BW122" s="435">
        <v>9808</v>
      </c>
      <c r="BX122" s="433">
        <v>9700</v>
      </c>
      <c r="BY122" s="438">
        <v>9680</v>
      </c>
      <c r="BZ122" s="438">
        <v>9561</v>
      </c>
      <c r="CA122" s="438">
        <v>9495</v>
      </c>
      <c r="CB122" s="438">
        <v>9473</v>
      </c>
      <c r="CC122" s="438">
        <v>9196</v>
      </c>
      <c r="CD122" s="438">
        <v>9222</v>
      </c>
      <c r="CE122" s="438">
        <v>9228</v>
      </c>
      <c r="CF122" s="438">
        <v>9154</v>
      </c>
      <c r="CG122" s="434">
        <v>9134</v>
      </c>
      <c r="CH122" s="434">
        <v>9137</v>
      </c>
      <c r="CI122" s="435">
        <v>9066</v>
      </c>
      <c r="CJ122" s="433">
        <v>9028</v>
      </c>
      <c r="CK122" s="434">
        <v>9082</v>
      </c>
      <c r="CL122" s="434">
        <v>9104</v>
      </c>
      <c r="CM122" s="434">
        <v>9109</v>
      </c>
      <c r="CN122" s="434">
        <v>9125</v>
      </c>
      <c r="CO122" s="434">
        <v>9094</v>
      </c>
      <c r="CP122" s="434">
        <v>9076</v>
      </c>
      <c r="CQ122" s="434">
        <v>8960</v>
      </c>
      <c r="CR122" s="434">
        <v>9096</v>
      </c>
      <c r="CS122" s="434">
        <v>9055</v>
      </c>
      <c r="CT122" s="434">
        <v>9026</v>
      </c>
      <c r="CU122" s="435">
        <v>8966</v>
      </c>
      <c r="CV122" s="433">
        <v>8989</v>
      </c>
      <c r="CW122" s="434">
        <v>9038</v>
      </c>
      <c r="CX122" s="434">
        <v>8980</v>
      </c>
      <c r="CY122" s="434">
        <v>8952</v>
      </c>
      <c r="CZ122" s="434">
        <v>8979</v>
      </c>
      <c r="DA122" s="434">
        <v>8992</v>
      </c>
      <c r="DB122" s="434">
        <v>8961</v>
      </c>
      <c r="DC122" s="434">
        <v>8967</v>
      </c>
      <c r="DD122" s="434">
        <v>8995</v>
      </c>
      <c r="DE122" s="434">
        <v>8995</v>
      </c>
      <c r="DF122" s="434">
        <v>9033</v>
      </c>
      <c r="DG122" s="435">
        <v>9044</v>
      </c>
      <c r="DH122" s="433">
        <v>9083</v>
      </c>
      <c r="DI122" s="434">
        <v>9106</v>
      </c>
      <c r="DJ122" s="434">
        <v>9179</v>
      </c>
      <c r="DK122" s="434">
        <v>9060</v>
      </c>
      <c r="DL122" s="434">
        <v>9042</v>
      </c>
      <c r="DM122" s="434">
        <v>9003</v>
      </c>
      <c r="DN122" s="434">
        <v>8963</v>
      </c>
      <c r="DO122" s="434">
        <v>9042</v>
      </c>
      <c r="DP122" s="434">
        <v>9053</v>
      </c>
      <c r="DQ122" s="434">
        <v>9023</v>
      </c>
      <c r="DR122" s="434">
        <v>9001</v>
      </c>
      <c r="DS122" s="437">
        <v>8982</v>
      </c>
      <c r="DT122" s="433">
        <v>8977</v>
      </c>
      <c r="DU122" s="434">
        <v>9110</v>
      </c>
      <c r="DV122" s="434">
        <v>9123</v>
      </c>
      <c r="DW122" s="434">
        <v>9083</v>
      </c>
      <c r="DX122" s="434">
        <v>9126</v>
      </c>
      <c r="DY122" s="434">
        <v>9116</v>
      </c>
      <c r="DZ122" s="434">
        <v>9126</v>
      </c>
      <c r="EA122" s="434">
        <v>9070</v>
      </c>
      <c r="EB122" s="434">
        <v>9094</v>
      </c>
      <c r="EC122" s="434">
        <v>9053</v>
      </c>
      <c r="ED122" s="434">
        <v>9030</v>
      </c>
      <c r="EE122" s="437">
        <v>8978</v>
      </c>
      <c r="EF122" s="433">
        <v>8973</v>
      </c>
      <c r="EG122" s="434">
        <v>9015</v>
      </c>
      <c r="EH122" s="434">
        <v>8969</v>
      </c>
      <c r="EI122" s="434">
        <v>8999</v>
      </c>
      <c r="EJ122" s="434">
        <v>9028</v>
      </c>
      <c r="EK122" s="434">
        <v>9019</v>
      </c>
      <c r="EL122" s="434">
        <v>8995</v>
      </c>
      <c r="EM122" s="434">
        <v>9063</v>
      </c>
      <c r="EN122" s="434">
        <v>9233</v>
      </c>
      <c r="EO122" s="799">
        <v>9241</v>
      </c>
      <c r="EP122" s="799">
        <v>9189</v>
      </c>
      <c r="EQ122" s="799">
        <f>'1. Población_Afiliada_Regimen'!D122</f>
        <v>9187</v>
      </c>
      <c r="ER122" s="118">
        <f t="shared" si="11"/>
        <v>-2</v>
      </c>
      <c r="ES122" s="98">
        <f t="shared" si="12"/>
        <v>-2.2234574763757644E-2</v>
      </c>
      <c r="ET122" s="118">
        <f t="shared" si="13"/>
        <v>209</v>
      </c>
      <c r="EU122" s="98">
        <f t="shared" si="14"/>
        <v>2.3279126754288262</v>
      </c>
    </row>
    <row r="123" spans="1:151" ht="15" outlineLevel="2">
      <c r="A123" s="421">
        <v>792</v>
      </c>
      <c r="B123" s="55" t="s">
        <v>398</v>
      </c>
      <c r="C123" s="392" t="s">
        <v>417</v>
      </c>
      <c r="D123" s="433">
        <v>4108</v>
      </c>
      <c r="E123" s="434">
        <v>4136</v>
      </c>
      <c r="F123" s="434">
        <v>4090</v>
      </c>
      <c r="G123" s="434">
        <v>4091</v>
      </c>
      <c r="H123" s="434">
        <v>4052</v>
      </c>
      <c r="I123" s="434">
        <v>4028</v>
      </c>
      <c r="J123" s="434">
        <v>3979</v>
      </c>
      <c r="K123" s="434">
        <v>4022</v>
      </c>
      <c r="L123" s="434">
        <v>4034</v>
      </c>
      <c r="M123" s="434">
        <v>4003</v>
      </c>
      <c r="N123" s="434">
        <v>3991</v>
      </c>
      <c r="O123" s="435">
        <v>3996</v>
      </c>
      <c r="P123" s="433">
        <v>3975</v>
      </c>
      <c r="Q123" s="434">
        <v>3987</v>
      </c>
      <c r="R123" s="436">
        <v>4015</v>
      </c>
      <c r="S123" s="434">
        <v>4059</v>
      </c>
      <c r="T123" s="434">
        <v>4071</v>
      </c>
      <c r="U123" s="434">
        <v>4065</v>
      </c>
      <c r="V123" s="434">
        <v>4038</v>
      </c>
      <c r="W123" s="434">
        <v>3999</v>
      </c>
      <c r="X123" s="434">
        <v>3927</v>
      </c>
      <c r="Y123" s="434">
        <v>3961</v>
      </c>
      <c r="Z123" s="434">
        <v>3985</v>
      </c>
      <c r="AA123" s="435">
        <v>3898</v>
      </c>
      <c r="AB123" s="433">
        <v>3890</v>
      </c>
      <c r="AC123" s="434">
        <v>3958</v>
      </c>
      <c r="AD123" s="434">
        <v>3954</v>
      </c>
      <c r="AE123" s="434">
        <v>3949</v>
      </c>
      <c r="AF123" s="434">
        <v>3884</v>
      </c>
      <c r="AG123" s="434">
        <v>3794</v>
      </c>
      <c r="AH123" s="434">
        <v>3750</v>
      </c>
      <c r="AI123" s="434">
        <v>3743</v>
      </c>
      <c r="AJ123" s="434">
        <v>3732</v>
      </c>
      <c r="AK123" s="434">
        <v>3792</v>
      </c>
      <c r="AL123" s="434">
        <v>3765</v>
      </c>
      <c r="AM123" s="435">
        <v>3851</v>
      </c>
      <c r="AN123" s="433">
        <v>3822</v>
      </c>
      <c r="AO123" s="434">
        <v>3793</v>
      </c>
      <c r="AP123" s="434">
        <v>3769</v>
      </c>
      <c r="AQ123" s="434">
        <v>3735</v>
      </c>
      <c r="AR123" s="434">
        <v>3821</v>
      </c>
      <c r="AS123" s="434">
        <v>3786</v>
      </c>
      <c r="AT123" s="434">
        <v>3797</v>
      </c>
      <c r="AU123" s="434">
        <v>3811</v>
      </c>
      <c r="AV123" s="434">
        <v>3773</v>
      </c>
      <c r="AW123" s="434">
        <v>3749</v>
      </c>
      <c r="AX123" s="434">
        <v>3740</v>
      </c>
      <c r="AY123" s="435">
        <v>3707</v>
      </c>
      <c r="AZ123" s="433">
        <v>3710</v>
      </c>
      <c r="BA123" s="434">
        <v>3708</v>
      </c>
      <c r="BB123" s="434">
        <v>3684</v>
      </c>
      <c r="BC123" s="434">
        <v>3632</v>
      </c>
      <c r="BD123" s="434">
        <v>3637</v>
      </c>
      <c r="BE123" s="434">
        <v>3629</v>
      </c>
      <c r="BF123" s="434">
        <v>3623</v>
      </c>
      <c r="BG123" s="434">
        <v>3517</v>
      </c>
      <c r="BH123" s="434">
        <v>3545</v>
      </c>
      <c r="BI123" s="434">
        <v>3477</v>
      </c>
      <c r="BJ123" s="434">
        <v>3512</v>
      </c>
      <c r="BK123" s="435">
        <v>3539</v>
      </c>
      <c r="BL123" s="433">
        <v>3549</v>
      </c>
      <c r="BM123" s="438">
        <v>3573</v>
      </c>
      <c r="BN123" s="438">
        <v>3563</v>
      </c>
      <c r="BO123" s="438">
        <v>3543</v>
      </c>
      <c r="BP123" s="438">
        <v>3540</v>
      </c>
      <c r="BQ123" s="438">
        <v>3481</v>
      </c>
      <c r="BR123" s="438">
        <v>3294</v>
      </c>
      <c r="BS123" s="438">
        <v>3232</v>
      </c>
      <c r="BT123" s="438">
        <v>3220</v>
      </c>
      <c r="BU123" s="438">
        <v>3227</v>
      </c>
      <c r="BV123" s="438">
        <v>3271</v>
      </c>
      <c r="BW123" s="435">
        <v>3288</v>
      </c>
      <c r="BX123" s="433">
        <v>3296</v>
      </c>
      <c r="BY123" s="438">
        <v>3267</v>
      </c>
      <c r="BZ123" s="438">
        <v>3248</v>
      </c>
      <c r="CA123" s="438">
        <v>3185</v>
      </c>
      <c r="CB123" s="438">
        <v>3194</v>
      </c>
      <c r="CC123" s="438">
        <v>3164</v>
      </c>
      <c r="CD123" s="438">
        <v>3132</v>
      </c>
      <c r="CE123" s="438">
        <v>3139</v>
      </c>
      <c r="CF123" s="438">
        <v>3108</v>
      </c>
      <c r="CG123" s="434">
        <v>3089</v>
      </c>
      <c r="CH123" s="434">
        <v>3091</v>
      </c>
      <c r="CI123" s="435">
        <v>3090</v>
      </c>
      <c r="CJ123" s="433">
        <v>3077</v>
      </c>
      <c r="CK123" s="434">
        <v>3061</v>
      </c>
      <c r="CL123" s="434">
        <v>3031</v>
      </c>
      <c r="CM123" s="434">
        <v>3027</v>
      </c>
      <c r="CN123" s="434">
        <v>3021</v>
      </c>
      <c r="CO123" s="434">
        <v>3035</v>
      </c>
      <c r="CP123" s="434">
        <v>3084</v>
      </c>
      <c r="CQ123" s="434">
        <v>3068</v>
      </c>
      <c r="CR123" s="434">
        <v>3052</v>
      </c>
      <c r="CS123" s="434">
        <v>3096</v>
      </c>
      <c r="CT123" s="434">
        <v>3108</v>
      </c>
      <c r="CU123" s="435">
        <v>3140</v>
      </c>
      <c r="CV123" s="433">
        <v>3139</v>
      </c>
      <c r="CW123" s="434">
        <v>3107</v>
      </c>
      <c r="CX123" s="434">
        <v>3074</v>
      </c>
      <c r="CY123" s="434">
        <v>3047</v>
      </c>
      <c r="CZ123" s="434">
        <v>3034</v>
      </c>
      <c r="DA123" s="434">
        <v>3021</v>
      </c>
      <c r="DB123" s="434">
        <v>2990</v>
      </c>
      <c r="DC123" s="434">
        <v>3011</v>
      </c>
      <c r="DD123" s="434">
        <v>2997</v>
      </c>
      <c r="DE123" s="434">
        <v>2996</v>
      </c>
      <c r="DF123" s="434">
        <v>3024</v>
      </c>
      <c r="DG123" s="435">
        <v>3037</v>
      </c>
      <c r="DH123" s="433">
        <v>3048</v>
      </c>
      <c r="DI123" s="434">
        <v>2980</v>
      </c>
      <c r="DJ123" s="434">
        <v>2995</v>
      </c>
      <c r="DK123" s="434">
        <v>2985</v>
      </c>
      <c r="DL123" s="434">
        <v>2963</v>
      </c>
      <c r="DM123" s="434">
        <v>2940</v>
      </c>
      <c r="DN123" s="434">
        <v>2916</v>
      </c>
      <c r="DO123" s="434">
        <v>2940</v>
      </c>
      <c r="DP123" s="434">
        <v>2949</v>
      </c>
      <c r="DQ123" s="434">
        <v>2938</v>
      </c>
      <c r="DR123" s="434">
        <v>2934</v>
      </c>
      <c r="DS123" s="437">
        <v>2993</v>
      </c>
      <c r="DT123" s="433">
        <v>2995</v>
      </c>
      <c r="DU123" s="434">
        <v>3071</v>
      </c>
      <c r="DV123" s="434">
        <v>3060</v>
      </c>
      <c r="DW123" s="434">
        <v>3108</v>
      </c>
      <c r="DX123" s="434">
        <v>3158</v>
      </c>
      <c r="DY123" s="434">
        <v>3155</v>
      </c>
      <c r="DZ123" s="434">
        <v>3156</v>
      </c>
      <c r="EA123" s="434">
        <v>3071</v>
      </c>
      <c r="EB123" s="434">
        <v>3063</v>
      </c>
      <c r="EC123" s="434">
        <v>3045</v>
      </c>
      <c r="ED123" s="434">
        <v>3034</v>
      </c>
      <c r="EE123" s="437">
        <v>3036</v>
      </c>
      <c r="EF123" s="433">
        <v>3041</v>
      </c>
      <c r="EG123" s="434">
        <v>3055</v>
      </c>
      <c r="EH123" s="434">
        <v>3018</v>
      </c>
      <c r="EI123" s="434">
        <v>3023</v>
      </c>
      <c r="EJ123" s="434">
        <v>3017</v>
      </c>
      <c r="EK123" s="434">
        <v>2989</v>
      </c>
      <c r="EL123" s="434">
        <v>3003</v>
      </c>
      <c r="EM123" s="434">
        <v>3007</v>
      </c>
      <c r="EN123" s="434">
        <v>3013</v>
      </c>
      <c r="EO123" s="799">
        <v>2989</v>
      </c>
      <c r="EP123" s="799">
        <v>2978</v>
      </c>
      <c r="EQ123" s="799">
        <f>'1. Población_Afiliada_Regimen'!D123</f>
        <v>2990</v>
      </c>
      <c r="ER123" s="118">
        <f t="shared" si="11"/>
        <v>12</v>
      </c>
      <c r="ES123" s="98">
        <f t="shared" si="12"/>
        <v>0.39960039960039961</v>
      </c>
      <c r="ET123" s="118">
        <f t="shared" si="13"/>
        <v>-46</v>
      </c>
      <c r="EU123" s="98">
        <f t="shared" si="14"/>
        <v>-1.5151515151515151</v>
      </c>
    </row>
    <row r="124" spans="1:151" ht="15" outlineLevel="2">
      <c r="A124" s="421">
        <v>809</v>
      </c>
      <c r="B124" s="55" t="s">
        <v>398</v>
      </c>
      <c r="C124" s="392" t="s">
        <v>418</v>
      </c>
      <c r="D124" s="433">
        <v>4612</v>
      </c>
      <c r="E124" s="434">
        <v>4618</v>
      </c>
      <c r="F124" s="434">
        <v>4564</v>
      </c>
      <c r="G124" s="434">
        <v>4537</v>
      </c>
      <c r="H124" s="434">
        <v>4450</v>
      </c>
      <c r="I124" s="434">
        <v>4444</v>
      </c>
      <c r="J124" s="434">
        <v>4351</v>
      </c>
      <c r="K124" s="434">
        <v>4440</v>
      </c>
      <c r="L124" s="434">
        <v>4263</v>
      </c>
      <c r="M124" s="434">
        <v>4241</v>
      </c>
      <c r="N124" s="434">
        <v>4223</v>
      </c>
      <c r="O124" s="435">
        <v>4311</v>
      </c>
      <c r="P124" s="433">
        <v>4374</v>
      </c>
      <c r="Q124" s="434">
        <v>4309</v>
      </c>
      <c r="R124" s="436">
        <v>4312</v>
      </c>
      <c r="S124" s="434">
        <v>4224</v>
      </c>
      <c r="T124" s="434">
        <v>4252</v>
      </c>
      <c r="U124" s="434">
        <v>4218</v>
      </c>
      <c r="V124" s="434">
        <v>4288</v>
      </c>
      <c r="W124" s="434">
        <v>4274</v>
      </c>
      <c r="X124" s="434">
        <v>4238</v>
      </c>
      <c r="Y124" s="434">
        <v>4266</v>
      </c>
      <c r="Z124" s="434">
        <v>4252</v>
      </c>
      <c r="AA124" s="435">
        <v>4135</v>
      </c>
      <c r="AB124" s="433">
        <v>4130</v>
      </c>
      <c r="AC124" s="434">
        <v>4227</v>
      </c>
      <c r="AD124" s="434">
        <v>4245</v>
      </c>
      <c r="AE124" s="434">
        <v>4256</v>
      </c>
      <c r="AF124" s="434">
        <v>4231</v>
      </c>
      <c r="AG124" s="434">
        <v>4123</v>
      </c>
      <c r="AH124" s="434">
        <v>4091</v>
      </c>
      <c r="AI124" s="434">
        <v>4095</v>
      </c>
      <c r="AJ124" s="434">
        <v>4085</v>
      </c>
      <c r="AK124" s="434">
        <v>4281</v>
      </c>
      <c r="AL124" s="434">
        <v>4216</v>
      </c>
      <c r="AM124" s="435">
        <v>4264</v>
      </c>
      <c r="AN124" s="433">
        <v>4233</v>
      </c>
      <c r="AO124" s="434">
        <v>4308</v>
      </c>
      <c r="AP124" s="434">
        <v>4307</v>
      </c>
      <c r="AQ124" s="434">
        <v>4236</v>
      </c>
      <c r="AR124" s="434">
        <v>4294</v>
      </c>
      <c r="AS124" s="434">
        <v>4287</v>
      </c>
      <c r="AT124" s="434">
        <v>4301</v>
      </c>
      <c r="AU124" s="434">
        <v>4363</v>
      </c>
      <c r="AV124" s="434">
        <v>4327</v>
      </c>
      <c r="AW124" s="434">
        <v>4354</v>
      </c>
      <c r="AX124" s="434">
        <v>4315</v>
      </c>
      <c r="AY124" s="435">
        <v>4342</v>
      </c>
      <c r="AZ124" s="433">
        <v>4336</v>
      </c>
      <c r="BA124" s="434">
        <v>4383</v>
      </c>
      <c r="BB124" s="434">
        <v>4329</v>
      </c>
      <c r="BC124" s="434">
        <v>4292</v>
      </c>
      <c r="BD124" s="434">
        <v>4242</v>
      </c>
      <c r="BE124" s="434">
        <v>4190</v>
      </c>
      <c r="BF124" s="434">
        <v>4156</v>
      </c>
      <c r="BG124" s="434">
        <v>4026</v>
      </c>
      <c r="BH124" s="434">
        <v>4072</v>
      </c>
      <c r="BI124" s="434">
        <v>4005</v>
      </c>
      <c r="BJ124" s="434">
        <v>4125</v>
      </c>
      <c r="BK124" s="435">
        <v>4139</v>
      </c>
      <c r="BL124" s="433">
        <v>4156</v>
      </c>
      <c r="BM124" s="438">
        <v>4197</v>
      </c>
      <c r="BN124" s="438">
        <v>4170</v>
      </c>
      <c r="BO124" s="438">
        <v>4171</v>
      </c>
      <c r="BP124" s="438">
        <v>4210</v>
      </c>
      <c r="BQ124" s="438">
        <v>4163</v>
      </c>
      <c r="BR124" s="438">
        <v>3957</v>
      </c>
      <c r="BS124" s="438">
        <v>3913</v>
      </c>
      <c r="BT124" s="438">
        <v>3881</v>
      </c>
      <c r="BU124" s="438">
        <v>3875</v>
      </c>
      <c r="BV124" s="438">
        <v>3894</v>
      </c>
      <c r="BW124" s="435">
        <v>3946</v>
      </c>
      <c r="BX124" s="433">
        <v>3854</v>
      </c>
      <c r="BY124" s="438">
        <v>3824</v>
      </c>
      <c r="BZ124" s="438">
        <v>3806</v>
      </c>
      <c r="CA124" s="438">
        <v>3778</v>
      </c>
      <c r="CB124" s="438">
        <v>3704</v>
      </c>
      <c r="CC124" s="438">
        <v>3638</v>
      </c>
      <c r="CD124" s="438">
        <v>3587</v>
      </c>
      <c r="CE124" s="438">
        <v>3600</v>
      </c>
      <c r="CF124" s="438">
        <v>3592</v>
      </c>
      <c r="CG124" s="434">
        <v>3576</v>
      </c>
      <c r="CH124" s="434">
        <v>3583</v>
      </c>
      <c r="CI124" s="435">
        <v>3603</v>
      </c>
      <c r="CJ124" s="433">
        <v>3599</v>
      </c>
      <c r="CK124" s="434">
        <v>3615</v>
      </c>
      <c r="CL124" s="434">
        <v>3603</v>
      </c>
      <c r="CM124" s="434">
        <v>3600</v>
      </c>
      <c r="CN124" s="434">
        <v>3624</v>
      </c>
      <c r="CO124" s="434">
        <v>3676</v>
      </c>
      <c r="CP124" s="434">
        <v>3727</v>
      </c>
      <c r="CQ124" s="434">
        <v>3718</v>
      </c>
      <c r="CR124" s="434">
        <v>3674</v>
      </c>
      <c r="CS124" s="434">
        <v>3727</v>
      </c>
      <c r="CT124" s="434">
        <v>3724</v>
      </c>
      <c r="CU124" s="435">
        <v>3720</v>
      </c>
      <c r="CV124" s="433">
        <v>3738</v>
      </c>
      <c r="CW124" s="434">
        <v>3729</v>
      </c>
      <c r="CX124" s="434">
        <v>3688</v>
      </c>
      <c r="CY124" s="434">
        <v>3650</v>
      </c>
      <c r="CZ124" s="434">
        <v>3649</v>
      </c>
      <c r="DA124" s="434">
        <v>3626</v>
      </c>
      <c r="DB124" s="434">
        <v>3681</v>
      </c>
      <c r="DC124" s="434">
        <v>3631</v>
      </c>
      <c r="DD124" s="434">
        <v>3634</v>
      </c>
      <c r="DE124" s="434">
        <v>3642</v>
      </c>
      <c r="DF124" s="434">
        <v>3648</v>
      </c>
      <c r="DG124" s="435">
        <v>3621</v>
      </c>
      <c r="DH124" s="433">
        <v>3605</v>
      </c>
      <c r="DI124" s="434">
        <v>3634</v>
      </c>
      <c r="DJ124" s="434">
        <v>3627</v>
      </c>
      <c r="DK124" s="434">
        <v>3609</v>
      </c>
      <c r="DL124" s="434">
        <v>3575</v>
      </c>
      <c r="DM124" s="434">
        <v>3521</v>
      </c>
      <c r="DN124" s="434">
        <v>3487</v>
      </c>
      <c r="DO124" s="434">
        <v>3469</v>
      </c>
      <c r="DP124" s="434">
        <v>3485</v>
      </c>
      <c r="DQ124" s="434">
        <v>3449</v>
      </c>
      <c r="DR124" s="434">
        <v>3449</v>
      </c>
      <c r="DS124" s="437">
        <v>3527</v>
      </c>
      <c r="DT124" s="433">
        <v>3551</v>
      </c>
      <c r="DU124" s="434">
        <v>3660</v>
      </c>
      <c r="DV124" s="434">
        <v>3679</v>
      </c>
      <c r="DW124" s="434">
        <v>3685</v>
      </c>
      <c r="DX124" s="434">
        <v>3748</v>
      </c>
      <c r="DY124" s="434">
        <v>3771</v>
      </c>
      <c r="DZ124" s="434">
        <v>3754</v>
      </c>
      <c r="EA124" s="434">
        <v>3687</v>
      </c>
      <c r="EB124" s="434">
        <v>3682</v>
      </c>
      <c r="EC124" s="434">
        <v>3657</v>
      </c>
      <c r="ED124" s="434">
        <v>3624</v>
      </c>
      <c r="EE124" s="437">
        <v>3593</v>
      </c>
      <c r="EF124" s="433">
        <v>3586</v>
      </c>
      <c r="EG124" s="434">
        <v>3561</v>
      </c>
      <c r="EH124" s="434">
        <v>3524</v>
      </c>
      <c r="EI124" s="434">
        <v>3493</v>
      </c>
      <c r="EJ124" s="434">
        <v>3512</v>
      </c>
      <c r="EK124" s="434">
        <v>3507</v>
      </c>
      <c r="EL124" s="434">
        <v>3492</v>
      </c>
      <c r="EM124" s="434">
        <v>3473</v>
      </c>
      <c r="EN124" s="434">
        <v>3465</v>
      </c>
      <c r="EO124" s="799">
        <v>3438</v>
      </c>
      <c r="EP124" s="799">
        <v>3421</v>
      </c>
      <c r="EQ124" s="799">
        <f>'1. Población_Afiliada_Regimen'!D124</f>
        <v>3410</v>
      </c>
      <c r="ER124" s="118">
        <f t="shared" si="11"/>
        <v>-11</v>
      </c>
      <c r="ES124" s="98">
        <f t="shared" si="12"/>
        <v>-0.31500572737686139</v>
      </c>
      <c r="ET124" s="118">
        <f t="shared" si="13"/>
        <v>-183</v>
      </c>
      <c r="EU124" s="98">
        <f t="shared" si="14"/>
        <v>-5.093236849429446</v>
      </c>
    </row>
    <row r="125" spans="1:151" ht="15" outlineLevel="2">
      <c r="A125" s="421">
        <v>847</v>
      </c>
      <c r="B125" s="55" t="s">
        <v>398</v>
      </c>
      <c r="C125" s="392" t="s">
        <v>419</v>
      </c>
      <c r="D125" s="433">
        <v>24344</v>
      </c>
      <c r="E125" s="434">
        <v>24416</v>
      </c>
      <c r="F125" s="434">
        <v>24400</v>
      </c>
      <c r="G125" s="434">
        <v>24381</v>
      </c>
      <c r="H125" s="434">
        <v>24254</v>
      </c>
      <c r="I125" s="434">
        <v>24293</v>
      </c>
      <c r="J125" s="434">
        <v>24233</v>
      </c>
      <c r="K125" s="434">
        <v>24261</v>
      </c>
      <c r="L125" s="434">
        <v>24306</v>
      </c>
      <c r="M125" s="434">
        <v>24469</v>
      </c>
      <c r="N125" s="434">
        <v>24539</v>
      </c>
      <c r="O125" s="435">
        <v>24711</v>
      </c>
      <c r="P125" s="433">
        <v>24726</v>
      </c>
      <c r="Q125" s="434">
        <v>24794</v>
      </c>
      <c r="R125" s="436">
        <v>24917</v>
      </c>
      <c r="S125" s="434">
        <v>25102</v>
      </c>
      <c r="T125" s="434">
        <v>25164</v>
      </c>
      <c r="U125" s="434">
        <v>25366</v>
      </c>
      <c r="V125" s="434">
        <v>25362</v>
      </c>
      <c r="W125" s="434">
        <v>25168</v>
      </c>
      <c r="X125" s="434">
        <v>25054</v>
      </c>
      <c r="Y125" s="434">
        <v>25106</v>
      </c>
      <c r="Z125" s="434">
        <v>25072</v>
      </c>
      <c r="AA125" s="435">
        <v>25007</v>
      </c>
      <c r="AB125" s="433">
        <v>25112</v>
      </c>
      <c r="AC125" s="434">
        <v>25226</v>
      </c>
      <c r="AD125" s="434">
        <v>25016</v>
      </c>
      <c r="AE125" s="434">
        <v>25395</v>
      </c>
      <c r="AF125" s="434">
        <v>25416</v>
      </c>
      <c r="AG125" s="434">
        <v>25243</v>
      </c>
      <c r="AH125" s="434">
        <v>25189</v>
      </c>
      <c r="AI125" s="434">
        <v>25292</v>
      </c>
      <c r="AJ125" s="434">
        <v>25281</v>
      </c>
      <c r="AK125" s="434">
        <v>25356</v>
      </c>
      <c r="AL125" s="434">
        <v>25304</v>
      </c>
      <c r="AM125" s="435">
        <v>25433</v>
      </c>
      <c r="AN125" s="433">
        <v>25348</v>
      </c>
      <c r="AO125" s="434">
        <v>25418</v>
      </c>
      <c r="AP125" s="434">
        <v>25433</v>
      </c>
      <c r="AQ125" s="434">
        <v>25264</v>
      </c>
      <c r="AR125" s="434">
        <v>25456</v>
      </c>
      <c r="AS125" s="434">
        <v>25513</v>
      </c>
      <c r="AT125" s="434">
        <v>25583</v>
      </c>
      <c r="AU125" s="434">
        <v>25639</v>
      </c>
      <c r="AV125" s="434">
        <v>25584</v>
      </c>
      <c r="AW125" s="434">
        <v>25583</v>
      </c>
      <c r="AX125" s="434">
        <v>25598</v>
      </c>
      <c r="AY125" s="435">
        <v>25655</v>
      </c>
      <c r="AZ125" s="433">
        <v>25731</v>
      </c>
      <c r="BA125" s="434">
        <v>25835</v>
      </c>
      <c r="BB125" s="434">
        <v>25803</v>
      </c>
      <c r="BC125" s="434">
        <v>25798</v>
      </c>
      <c r="BD125" s="434">
        <v>25735</v>
      </c>
      <c r="BE125" s="434">
        <v>25541</v>
      </c>
      <c r="BF125" s="434">
        <v>25533</v>
      </c>
      <c r="BG125" s="434">
        <v>25341</v>
      </c>
      <c r="BH125" s="434">
        <v>25372</v>
      </c>
      <c r="BI125" s="434">
        <v>25229</v>
      </c>
      <c r="BJ125" s="434">
        <v>25247</v>
      </c>
      <c r="BK125" s="435">
        <v>25319</v>
      </c>
      <c r="BL125" s="433">
        <v>25320</v>
      </c>
      <c r="BM125" s="438">
        <v>25405</v>
      </c>
      <c r="BN125" s="438">
        <v>25401</v>
      </c>
      <c r="BO125" s="438">
        <v>25339</v>
      </c>
      <c r="BP125" s="438">
        <v>25350</v>
      </c>
      <c r="BQ125" s="438">
        <v>25384</v>
      </c>
      <c r="BR125" s="438">
        <v>25092</v>
      </c>
      <c r="BS125" s="438">
        <v>25019</v>
      </c>
      <c r="BT125" s="438">
        <v>25014</v>
      </c>
      <c r="BU125" s="438">
        <v>24963</v>
      </c>
      <c r="BV125" s="438">
        <v>24935</v>
      </c>
      <c r="BW125" s="435">
        <v>24962</v>
      </c>
      <c r="BX125" s="433">
        <v>24995</v>
      </c>
      <c r="BY125" s="438">
        <v>24953</v>
      </c>
      <c r="BZ125" s="438">
        <v>24861</v>
      </c>
      <c r="CA125" s="438">
        <v>24725</v>
      </c>
      <c r="CB125" s="438">
        <v>24703</v>
      </c>
      <c r="CC125" s="438">
        <v>24599</v>
      </c>
      <c r="CD125" s="438">
        <v>24473</v>
      </c>
      <c r="CE125" s="438">
        <v>24481</v>
      </c>
      <c r="CF125" s="438">
        <v>24424</v>
      </c>
      <c r="CG125" s="434">
        <v>24356</v>
      </c>
      <c r="CH125" s="434">
        <v>24405</v>
      </c>
      <c r="CI125" s="435">
        <v>24425</v>
      </c>
      <c r="CJ125" s="433">
        <v>24393</v>
      </c>
      <c r="CK125" s="434">
        <v>24493</v>
      </c>
      <c r="CL125" s="434">
        <v>24387</v>
      </c>
      <c r="CM125" s="434">
        <v>24389</v>
      </c>
      <c r="CN125" s="434">
        <v>24497</v>
      </c>
      <c r="CO125" s="434">
        <v>24661</v>
      </c>
      <c r="CP125" s="434">
        <v>24702</v>
      </c>
      <c r="CQ125" s="434">
        <v>24621</v>
      </c>
      <c r="CR125" s="434">
        <v>24710</v>
      </c>
      <c r="CS125" s="434">
        <v>24806</v>
      </c>
      <c r="CT125" s="434">
        <v>24855</v>
      </c>
      <c r="CU125" s="435">
        <v>24926</v>
      </c>
      <c r="CV125" s="433">
        <v>24932</v>
      </c>
      <c r="CW125" s="434">
        <v>24805</v>
      </c>
      <c r="CX125" s="434">
        <v>24818</v>
      </c>
      <c r="CY125" s="434">
        <v>24802</v>
      </c>
      <c r="CZ125" s="434">
        <v>24864</v>
      </c>
      <c r="DA125" s="434">
        <v>24838</v>
      </c>
      <c r="DB125" s="434">
        <v>24782</v>
      </c>
      <c r="DC125" s="434">
        <v>24733</v>
      </c>
      <c r="DD125" s="434">
        <v>24634</v>
      </c>
      <c r="DE125" s="434">
        <v>24589</v>
      </c>
      <c r="DF125" s="434">
        <v>24591</v>
      </c>
      <c r="DG125" s="435">
        <v>24594</v>
      </c>
      <c r="DH125" s="433">
        <v>24619</v>
      </c>
      <c r="DI125" s="434">
        <v>24497</v>
      </c>
      <c r="DJ125" s="434">
        <v>24379</v>
      </c>
      <c r="DK125" s="434">
        <v>24462</v>
      </c>
      <c r="DL125" s="434">
        <v>24455</v>
      </c>
      <c r="DM125" s="434">
        <v>24392</v>
      </c>
      <c r="DN125" s="434">
        <v>24342</v>
      </c>
      <c r="DO125" s="434">
        <v>24283</v>
      </c>
      <c r="DP125" s="434">
        <v>24306</v>
      </c>
      <c r="DQ125" s="434">
        <v>24312</v>
      </c>
      <c r="DR125" s="434">
        <v>24200</v>
      </c>
      <c r="DS125" s="437">
        <v>24566</v>
      </c>
      <c r="DT125" s="433">
        <v>24695</v>
      </c>
      <c r="DU125" s="434">
        <v>24979</v>
      </c>
      <c r="DV125" s="434">
        <v>24957</v>
      </c>
      <c r="DW125" s="434">
        <v>24991</v>
      </c>
      <c r="DX125" s="434">
        <v>25158</v>
      </c>
      <c r="DY125" s="434">
        <v>25166</v>
      </c>
      <c r="DZ125" s="434">
        <v>25085</v>
      </c>
      <c r="EA125" s="434">
        <v>24418</v>
      </c>
      <c r="EB125" s="434">
        <v>24895</v>
      </c>
      <c r="EC125" s="434">
        <v>24835</v>
      </c>
      <c r="ED125" s="434">
        <v>24748</v>
      </c>
      <c r="EE125" s="437">
        <v>24625</v>
      </c>
      <c r="EF125" s="433">
        <v>24601</v>
      </c>
      <c r="EG125" s="434">
        <v>24564</v>
      </c>
      <c r="EH125" s="434">
        <v>24497</v>
      </c>
      <c r="EI125" s="434">
        <v>24636</v>
      </c>
      <c r="EJ125" s="434">
        <v>24568</v>
      </c>
      <c r="EK125" s="434">
        <v>24452</v>
      </c>
      <c r="EL125" s="434">
        <v>24451</v>
      </c>
      <c r="EM125" s="434">
        <v>24381</v>
      </c>
      <c r="EN125" s="434">
        <v>24397</v>
      </c>
      <c r="EO125" s="799">
        <v>24392</v>
      </c>
      <c r="EP125" s="799">
        <v>24385</v>
      </c>
      <c r="EQ125" s="799">
        <f>'1. Población_Afiliada_Regimen'!D125</f>
        <v>24333</v>
      </c>
      <c r="ER125" s="118">
        <f t="shared" si="11"/>
        <v>-52</v>
      </c>
      <c r="ES125" s="98">
        <f t="shared" si="12"/>
        <v>-0.21267023843605579</v>
      </c>
      <c r="ET125" s="118">
        <f t="shared" si="13"/>
        <v>-292</v>
      </c>
      <c r="EU125" s="98">
        <f t="shared" si="14"/>
        <v>-1.1857868020304569</v>
      </c>
    </row>
    <row r="126" spans="1:151" ht="15" outlineLevel="2">
      <c r="A126" s="421">
        <v>856</v>
      </c>
      <c r="B126" s="55" t="s">
        <v>398</v>
      </c>
      <c r="C126" s="392" t="s">
        <v>420</v>
      </c>
      <c r="D126" s="433">
        <v>3924</v>
      </c>
      <c r="E126" s="434">
        <v>3920</v>
      </c>
      <c r="F126" s="434">
        <v>3916</v>
      </c>
      <c r="G126" s="434">
        <v>3893</v>
      </c>
      <c r="H126" s="434">
        <v>3864</v>
      </c>
      <c r="I126" s="434">
        <v>3855</v>
      </c>
      <c r="J126" s="434">
        <v>3781</v>
      </c>
      <c r="K126" s="434">
        <v>3838</v>
      </c>
      <c r="L126" s="434">
        <v>3686</v>
      </c>
      <c r="M126" s="434">
        <v>3710</v>
      </c>
      <c r="N126" s="434">
        <v>3728</v>
      </c>
      <c r="O126" s="435">
        <v>3774</v>
      </c>
      <c r="P126" s="433">
        <v>3732</v>
      </c>
      <c r="Q126" s="434">
        <v>3718</v>
      </c>
      <c r="R126" s="436">
        <v>3707</v>
      </c>
      <c r="S126" s="434">
        <v>3708</v>
      </c>
      <c r="T126" s="434">
        <v>3771</v>
      </c>
      <c r="U126" s="434">
        <v>3775</v>
      </c>
      <c r="V126" s="434">
        <v>3765</v>
      </c>
      <c r="W126" s="434">
        <v>3778</v>
      </c>
      <c r="X126" s="434">
        <v>3771</v>
      </c>
      <c r="Y126" s="434">
        <v>3842</v>
      </c>
      <c r="Z126" s="434">
        <v>3866</v>
      </c>
      <c r="AA126" s="435">
        <v>3849</v>
      </c>
      <c r="AB126" s="433">
        <v>3862</v>
      </c>
      <c r="AC126" s="434">
        <v>3925</v>
      </c>
      <c r="AD126" s="434">
        <v>3907</v>
      </c>
      <c r="AE126" s="434">
        <v>3885</v>
      </c>
      <c r="AF126" s="434">
        <v>3877</v>
      </c>
      <c r="AG126" s="434">
        <v>3800</v>
      </c>
      <c r="AH126" s="434">
        <v>3785</v>
      </c>
      <c r="AI126" s="434">
        <v>3813</v>
      </c>
      <c r="AJ126" s="434">
        <v>3814</v>
      </c>
      <c r="AK126" s="434">
        <v>3879</v>
      </c>
      <c r="AL126" s="434">
        <v>3873</v>
      </c>
      <c r="AM126" s="435">
        <v>3875</v>
      </c>
      <c r="AN126" s="433">
        <v>3866</v>
      </c>
      <c r="AO126" s="434">
        <v>3880</v>
      </c>
      <c r="AP126" s="434">
        <v>3863</v>
      </c>
      <c r="AQ126" s="434">
        <v>3827</v>
      </c>
      <c r="AR126" s="434">
        <v>3872</v>
      </c>
      <c r="AS126" s="434">
        <v>3851</v>
      </c>
      <c r="AT126" s="434">
        <v>3865</v>
      </c>
      <c r="AU126" s="434">
        <v>3865</v>
      </c>
      <c r="AV126" s="434">
        <v>3835</v>
      </c>
      <c r="AW126" s="434">
        <v>3817</v>
      </c>
      <c r="AX126" s="434">
        <v>3800</v>
      </c>
      <c r="AY126" s="435">
        <v>3800</v>
      </c>
      <c r="AZ126" s="433">
        <v>3822</v>
      </c>
      <c r="BA126" s="434">
        <v>3871</v>
      </c>
      <c r="BB126" s="434">
        <v>3845</v>
      </c>
      <c r="BC126" s="434">
        <v>3848</v>
      </c>
      <c r="BD126" s="434">
        <v>3831</v>
      </c>
      <c r="BE126" s="434">
        <v>3825</v>
      </c>
      <c r="BF126" s="434">
        <v>3772</v>
      </c>
      <c r="BG126" s="434">
        <v>3669</v>
      </c>
      <c r="BH126" s="434">
        <v>3698</v>
      </c>
      <c r="BI126" s="434">
        <v>3604</v>
      </c>
      <c r="BJ126" s="434">
        <v>3612</v>
      </c>
      <c r="BK126" s="435">
        <v>3661</v>
      </c>
      <c r="BL126" s="433">
        <v>3660</v>
      </c>
      <c r="BM126" s="438">
        <v>3672</v>
      </c>
      <c r="BN126" s="438">
        <v>3671</v>
      </c>
      <c r="BO126" s="438">
        <v>3665</v>
      </c>
      <c r="BP126" s="438">
        <v>3663</v>
      </c>
      <c r="BQ126" s="438">
        <v>3608</v>
      </c>
      <c r="BR126" s="438">
        <v>3516</v>
      </c>
      <c r="BS126" s="438">
        <v>3438</v>
      </c>
      <c r="BT126" s="438">
        <v>3420</v>
      </c>
      <c r="BU126" s="438">
        <v>3437</v>
      </c>
      <c r="BV126" s="438">
        <v>3447</v>
      </c>
      <c r="BW126" s="435">
        <v>3452</v>
      </c>
      <c r="BX126" s="433">
        <v>3446</v>
      </c>
      <c r="BY126" s="438">
        <v>3403</v>
      </c>
      <c r="BZ126" s="438">
        <v>3367</v>
      </c>
      <c r="CA126" s="438">
        <v>3309</v>
      </c>
      <c r="CB126" s="438">
        <v>3290</v>
      </c>
      <c r="CC126" s="438">
        <v>3275</v>
      </c>
      <c r="CD126" s="438">
        <v>3268</v>
      </c>
      <c r="CE126" s="438">
        <v>3272</v>
      </c>
      <c r="CF126" s="438">
        <v>3244</v>
      </c>
      <c r="CG126" s="434">
        <v>3220</v>
      </c>
      <c r="CH126" s="434">
        <v>3196</v>
      </c>
      <c r="CI126" s="435">
        <v>3202</v>
      </c>
      <c r="CJ126" s="433">
        <v>3227</v>
      </c>
      <c r="CK126" s="434">
        <v>3244</v>
      </c>
      <c r="CL126" s="434">
        <v>3232</v>
      </c>
      <c r="CM126" s="434">
        <v>3221</v>
      </c>
      <c r="CN126" s="434">
        <v>3221</v>
      </c>
      <c r="CO126" s="434">
        <v>3263</v>
      </c>
      <c r="CP126" s="434">
        <v>3301</v>
      </c>
      <c r="CQ126" s="434">
        <v>3307</v>
      </c>
      <c r="CR126" s="434">
        <v>3238</v>
      </c>
      <c r="CS126" s="434">
        <v>3273</v>
      </c>
      <c r="CT126" s="434">
        <v>3256</v>
      </c>
      <c r="CU126" s="435">
        <v>3269</v>
      </c>
      <c r="CV126" s="433">
        <v>3270</v>
      </c>
      <c r="CW126" s="434">
        <v>3238</v>
      </c>
      <c r="CX126" s="434">
        <v>3180</v>
      </c>
      <c r="CY126" s="434">
        <v>3201</v>
      </c>
      <c r="CZ126" s="434">
        <v>3221</v>
      </c>
      <c r="DA126" s="434">
        <v>3215</v>
      </c>
      <c r="DB126" s="434">
        <v>3226</v>
      </c>
      <c r="DC126" s="434">
        <v>3215</v>
      </c>
      <c r="DD126" s="434">
        <v>3207</v>
      </c>
      <c r="DE126" s="434">
        <v>3199</v>
      </c>
      <c r="DF126" s="434">
        <v>3205</v>
      </c>
      <c r="DG126" s="435">
        <v>3204</v>
      </c>
      <c r="DH126" s="433">
        <v>3241</v>
      </c>
      <c r="DI126" s="434">
        <v>3246</v>
      </c>
      <c r="DJ126" s="434">
        <v>3228</v>
      </c>
      <c r="DK126" s="434">
        <v>3200</v>
      </c>
      <c r="DL126" s="434">
        <v>3181</v>
      </c>
      <c r="DM126" s="434">
        <v>3171</v>
      </c>
      <c r="DN126" s="434">
        <v>3133</v>
      </c>
      <c r="DO126" s="434">
        <v>3135</v>
      </c>
      <c r="DP126" s="434">
        <v>3113</v>
      </c>
      <c r="DQ126" s="434">
        <v>3097</v>
      </c>
      <c r="DR126" s="434">
        <v>3098</v>
      </c>
      <c r="DS126" s="437">
        <v>3105</v>
      </c>
      <c r="DT126" s="433">
        <v>3137</v>
      </c>
      <c r="DU126" s="434">
        <v>3187</v>
      </c>
      <c r="DV126" s="434">
        <v>3160</v>
      </c>
      <c r="DW126" s="434">
        <v>3183</v>
      </c>
      <c r="DX126" s="434">
        <v>3226</v>
      </c>
      <c r="DY126" s="434">
        <v>3235</v>
      </c>
      <c r="DZ126" s="434">
        <v>3205</v>
      </c>
      <c r="EA126" s="434">
        <v>3178</v>
      </c>
      <c r="EB126" s="434">
        <v>3172</v>
      </c>
      <c r="EC126" s="434">
        <v>3160</v>
      </c>
      <c r="ED126" s="434">
        <v>3144</v>
      </c>
      <c r="EE126" s="437">
        <v>3113</v>
      </c>
      <c r="EF126" s="433">
        <v>3113</v>
      </c>
      <c r="EG126" s="434">
        <v>3121</v>
      </c>
      <c r="EH126" s="434">
        <v>3077</v>
      </c>
      <c r="EI126" s="434">
        <v>3048</v>
      </c>
      <c r="EJ126" s="434">
        <v>3031</v>
      </c>
      <c r="EK126" s="434">
        <v>3028</v>
      </c>
      <c r="EL126" s="434">
        <v>3033</v>
      </c>
      <c r="EM126" s="434">
        <v>3044</v>
      </c>
      <c r="EN126" s="434">
        <v>3014</v>
      </c>
      <c r="EO126" s="799">
        <v>2989</v>
      </c>
      <c r="EP126" s="799">
        <v>2974</v>
      </c>
      <c r="EQ126" s="799">
        <f>'1. Población_Afiliada_Regimen'!D126</f>
        <v>2957</v>
      </c>
      <c r="ER126" s="118">
        <f t="shared" si="11"/>
        <v>-17</v>
      </c>
      <c r="ES126" s="98">
        <f t="shared" si="12"/>
        <v>-0.56050115397296407</v>
      </c>
      <c r="ET126" s="118">
        <f t="shared" si="13"/>
        <v>-156</v>
      </c>
      <c r="EU126" s="98">
        <f t="shared" si="14"/>
        <v>-5.0112431737873431</v>
      </c>
    </row>
    <row r="127" spans="1:151" ht="15" outlineLevel="2">
      <c r="A127" s="421">
        <v>861</v>
      </c>
      <c r="B127" s="55" t="s">
        <v>398</v>
      </c>
      <c r="C127" s="392" t="s">
        <v>421</v>
      </c>
      <c r="D127" s="433">
        <v>6639</v>
      </c>
      <c r="E127" s="434">
        <v>6668</v>
      </c>
      <c r="F127" s="434">
        <v>6695</v>
      </c>
      <c r="G127" s="434">
        <v>6647</v>
      </c>
      <c r="H127" s="434">
        <v>6675</v>
      </c>
      <c r="I127" s="434">
        <v>6767</v>
      </c>
      <c r="J127" s="434">
        <v>6742</v>
      </c>
      <c r="K127" s="434">
        <v>6684</v>
      </c>
      <c r="L127" s="434">
        <v>6700</v>
      </c>
      <c r="M127" s="434">
        <v>6698</v>
      </c>
      <c r="N127" s="434">
        <v>6667</v>
      </c>
      <c r="O127" s="435">
        <v>6668</v>
      </c>
      <c r="P127" s="433">
        <v>6659</v>
      </c>
      <c r="Q127" s="434">
        <v>6632</v>
      </c>
      <c r="R127" s="436">
        <v>6570</v>
      </c>
      <c r="S127" s="434">
        <v>6967</v>
      </c>
      <c r="T127" s="434">
        <v>7119</v>
      </c>
      <c r="U127" s="434">
        <v>7219</v>
      </c>
      <c r="V127" s="434">
        <v>7184</v>
      </c>
      <c r="W127" s="434">
        <v>7196</v>
      </c>
      <c r="X127" s="434">
        <v>7247</v>
      </c>
      <c r="Y127" s="434">
        <v>7305</v>
      </c>
      <c r="Z127" s="434">
        <v>7328</v>
      </c>
      <c r="AA127" s="435">
        <v>7260</v>
      </c>
      <c r="AB127" s="433">
        <v>7258</v>
      </c>
      <c r="AC127" s="434">
        <v>7345</v>
      </c>
      <c r="AD127" s="434">
        <v>7253</v>
      </c>
      <c r="AE127" s="434">
        <v>7213</v>
      </c>
      <c r="AF127" s="434">
        <v>7202</v>
      </c>
      <c r="AG127" s="434">
        <v>7035</v>
      </c>
      <c r="AH127" s="434">
        <v>7001</v>
      </c>
      <c r="AI127" s="434">
        <v>6888</v>
      </c>
      <c r="AJ127" s="434">
        <v>6839</v>
      </c>
      <c r="AK127" s="434">
        <v>6986</v>
      </c>
      <c r="AL127" s="434">
        <v>6970</v>
      </c>
      <c r="AM127" s="435">
        <v>7011</v>
      </c>
      <c r="AN127" s="433">
        <v>6977</v>
      </c>
      <c r="AO127" s="434">
        <v>6950</v>
      </c>
      <c r="AP127" s="434">
        <v>6917</v>
      </c>
      <c r="AQ127" s="434">
        <v>6865</v>
      </c>
      <c r="AR127" s="434">
        <v>7038</v>
      </c>
      <c r="AS127" s="434">
        <v>7043</v>
      </c>
      <c r="AT127" s="434">
        <v>7046</v>
      </c>
      <c r="AU127" s="434">
        <v>7098</v>
      </c>
      <c r="AV127" s="434">
        <v>7014</v>
      </c>
      <c r="AW127" s="434">
        <v>7032</v>
      </c>
      <c r="AX127" s="434">
        <v>7060</v>
      </c>
      <c r="AY127" s="435">
        <v>7027</v>
      </c>
      <c r="AZ127" s="433">
        <v>7111</v>
      </c>
      <c r="BA127" s="434">
        <v>7213</v>
      </c>
      <c r="BB127" s="434">
        <v>7117</v>
      </c>
      <c r="BC127" s="434">
        <v>7081</v>
      </c>
      <c r="BD127" s="434">
        <v>7028</v>
      </c>
      <c r="BE127" s="434">
        <v>6913</v>
      </c>
      <c r="BF127" s="434">
        <v>6896</v>
      </c>
      <c r="BG127" s="434">
        <v>6772</v>
      </c>
      <c r="BH127" s="434">
        <v>6789</v>
      </c>
      <c r="BI127" s="434">
        <v>6641</v>
      </c>
      <c r="BJ127" s="434">
        <v>6664</v>
      </c>
      <c r="BK127" s="435">
        <v>6712</v>
      </c>
      <c r="BL127" s="433">
        <v>6693</v>
      </c>
      <c r="BM127" s="438">
        <v>6731</v>
      </c>
      <c r="BN127" s="438">
        <v>6717</v>
      </c>
      <c r="BO127" s="438">
        <v>6687</v>
      </c>
      <c r="BP127" s="438">
        <v>6679</v>
      </c>
      <c r="BQ127" s="438">
        <v>6637</v>
      </c>
      <c r="BR127" s="438">
        <v>6324</v>
      </c>
      <c r="BS127" s="438">
        <v>6207</v>
      </c>
      <c r="BT127" s="438">
        <v>6191</v>
      </c>
      <c r="BU127" s="438">
        <v>6178</v>
      </c>
      <c r="BV127" s="438">
        <v>6158</v>
      </c>
      <c r="BW127" s="435">
        <v>6148</v>
      </c>
      <c r="BX127" s="433">
        <v>6189</v>
      </c>
      <c r="BY127" s="438">
        <v>6142</v>
      </c>
      <c r="BZ127" s="438">
        <v>6085</v>
      </c>
      <c r="CA127" s="438">
        <v>5993</v>
      </c>
      <c r="CB127" s="438">
        <v>5949</v>
      </c>
      <c r="CC127" s="438">
        <v>5850</v>
      </c>
      <c r="CD127" s="438">
        <v>5860</v>
      </c>
      <c r="CE127" s="438">
        <v>5866</v>
      </c>
      <c r="CF127" s="438">
        <v>5833</v>
      </c>
      <c r="CG127" s="434">
        <v>5755</v>
      </c>
      <c r="CH127" s="434">
        <v>5745</v>
      </c>
      <c r="CI127" s="435">
        <v>5711</v>
      </c>
      <c r="CJ127" s="433">
        <v>5667</v>
      </c>
      <c r="CK127" s="434">
        <v>5646</v>
      </c>
      <c r="CL127" s="434">
        <v>5633</v>
      </c>
      <c r="CM127" s="434">
        <v>5608</v>
      </c>
      <c r="CN127" s="434">
        <v>5599</v>
      </c>
      <c r="CO127" s="434">
        <v>5657</v>
      </c>
      <c r="CP127" s="434">
        <v>5719</v>
      </c>
      <c r="CQ127" s="434">
        <v>5679</v>
      </c>
      <c r="CR127" s="434">
        <v>5689</v>
      </c>
      <c r="CS127" s="434">
        <v>5769</v>
      </c>
      <c r="CT127" s="434">
        <v>5837</v>
      </c>
      <c r="CU127" s="435">
        <v>5885</v>
      </c>
      <c r="CV127" s="433">
        <v>5888</v>
      </c>
      <c r="CW127" s="434">
        <v>5851</v>
      </c>
      <c r="CX127" s="434">
        <v>5858</v>
      </c>
      <c r="CY127" s="434">
        <v>5786</v>
      </c>
      <c r="CZ127" s="434">
        <v>5780</v>
      </c>
      <c r="DA127" s="434">
        <v>5788</v>
      </c>
      <c r="DB127" s="434">
        <v>5744</v>
      </c>
      <c r="DC127" s="434">
        <v>5687</v>
      </c>
      <c r="DD127" s="434">
        <v>5700</v>
      </c>
      <c r="DE127" s="434">
        <v>5673</v>
      </c>
      <c r="DF127" s="434">
        <v>5647</v>
      </c>
      <c r="DG127" s="435">
        <v>5627</v>
      </c>
      <c r="DH127" s="433">
        <v>5625</v>
      </c>
      <c r="DI127" s="434">
        <v>5575</v>
      </c>
      <c r="DJ127" s="434">
        <v>5669</v>
      </c>
      <c r="DK127" s="434">
        <v>5604</v>
      </c>
      <c r="DL127" s="434">
        <v>5679</v>
      </c>
      <c r="DM127" s="434">
        <v>5615</v>
      </c>
      <c r="DN127" s="434">
        <v>5543</v>
      </c>
      <c r="DO127" s="434">
        <v>5568</v>
      </c>
      <c r="DP127" s="434">
        <v>5552</v>
      </c>
      <c r="DQ127" s="434">
        <v>5537</v>
      </c>
      <c r="DR127" s="434">
        <v>5531</v>
      </c>
      <c r="DS127" s="437">
        <v>5570</v>
      </c>
      <c r="DT127" s="433">
        <v>5623</v>
      </c>
      <c r="DU127" s="434">
        <v>5788</v>
      </c>
      <c r="DV127" s="434">
        <v>5807</v>
      </c>
      <c r="DW127" s="434">
        <v>5870</v>
      </c>
      <c r="DX127" s="434">
        <v>5963</v>
      </c>
      <c r="DY127" s="434">
        <v>5988</v>
      </c>
      <c r="DZ127" s="434">
        <v>5976</v>
      </c>
      <c r="EA127" s="434">
        <v>5865</v>
      </c>
      <c r="EB127" s="434">
        <v>5919</v>
      </c>
      <c r="EC127" s="434">
        <v>5911</v>
      </c>
      <c r="ED127" s="434">
        <v>5849</v>
      </c>
      <c r="EE127" s="437">
        <v>5814</v>
      </c>
      <c r="EF127" s="433">
        <v>5819</v>
      </c>
      <c r="EG127" s="434">
        <v>5816</v>
      </c>
      <c r="EH127" s="434">
        <v>5778</v>
      </c>
      <c r="EI127" s="434">
        <v>5755</v>
      </c>
      <c r="EJ127" s="434">
        <v>5691</v>
      </c>
      <c r="EK127" s="434">
        <v>5693</v>
      </c>
      <c r="EL127" s="434">
        <v>5704</v>
      </c>
      <c r="EM127" s="434">
        <v>5704</v>
      </c>
      <c r="EN127" s="434">
        <v>5747</v>
      </c>
      <c r="EO127" s="799">
        <v>5702</v>
      </c>
      <c r="EP127" s="799">
        <v>5644</v>
      </c>
      <c r="EQ127" s="799">
        <f>'1. Población_Afiliada_Regimen'!D127</f>
        <v>5603</v>
      </c>
      <c r="ER127" s="118">
        <f t="shared" si="11"/>
        <v>-41</v>
      </c>
      <c r="ES127" s="98">
        <f t="shared" si="12"/>
        <v>-0.7187938288920056</v>
      </c>
      <c r="ET127" s="118">
        <f t="shared" si="13"/>
        <v>-211</v>
      </c>
      <c r="EU127" s="98">
        <f t="shared" si="14"/>
        <v>-3.6291709666322669</v>
      </c>
    </row>
    <row r="128" spans="1:151" ht="23.25" customHeight="1" outlineLevel="1">
      <c r="A128" s="48" t="s">
        <v>752</v>
      </c>
      <c r="B128" s="45"/>
      <c r="C128" s="49" t="s">
        <v>753</v>
      </c>
      <c r="D128" s="50">
        <f t="shared" ref="D128:AH128" si="17">SUBTOTAL(9,D129:D138)</f>
        <v>872690</v>
      </c>
      <c r="E128" s="51">
        <f t="shared" si="17"/>
        <v>879367</v>
      </c>
      <c r="F128" s="51">
        <f t="shared" si="17"/>
        <v>878061</v>
      </c>
      <c r="G128" s="51">
        <f t="shared" si="17"/>
        <v>889697</v>
      </c>
      <c r="H128" s="51">
        <f t="shared" si="17"/>
        <v>888362</v>
      </c>
      <c r="I128" s="51">
        <f t="shared" si="17"/>
        <v>900081</v>
      </c>
      <c r="J128" s="51">
        <f t="shared" si="17"/>
        <v>888267</v>
      </c>
      <c r="K128" s="51">
        <f t="shared" si="17"/>
        <v>897080</v>
      </c>
      <c r="L128" s="51">
        <f t="shared" si="17"/>
        <v>871226</v>
      </c>
      <c r="M128" s="51">
        <f t="shared" si="17"/>
        <v>874312</v>
      </c>
      <c r="N128" s="51">
        <f t="shared" si="17"/>
        <v>867883</v>
      </c>
      <c r="O128" s="52">
        <f t="shared" si="17"/>
        <v>880356</v>
      </c>
      <c r="P128" s="50">
        <f t="shared" si="17"/>
        <v>877670</v>
      </c>
      <c r="Q128" s="51">
        <f t="shared" si="17"/>
        <v>867130</v>
      </c>
      <c r="R128" s="53">
        <f t="shared" si="17"/>
        <v>860325</v>
      </c>
      <c r="S128" s="51">
        <f t="shared" si="17"/>
        <v>850390</v>
      </c>
      <c r="T128" s="51">
        <f t="shared" si="17"/>
        <v>850829</v>
      </c>
      <c r="U128" s="51">
        <f t="shared" si="17"/>
        <v>851372</v>
      </c>
      <c r="V128" s="51">
        <f t="shared" si="17"/>
        <v>847746</v>
      </c>
      <c r="W128" s="51">
        <f t="shared" si="17"/>
        <v>844725</v>
      </c>
      <c r="X128" s="51">
        <f t="shared" si="17"/>
        <v>841139</v>
      </c>
      <c r="Y128" s="51">
        <f t="shared" si="17"/>
        <v>838726</v>
      </c>
      <c r="Z128" s="51">
        <f t="shared" si="17"/>
        <v>840281</v>
      </c>
      <c r="AA128" s="52">
        <f t="shared" si="17"/>
        <v>827642</v>
      </c>
      <c r="AB128" s="50">
        <f t="shared" si="17"/>
        <v>829293</v>
      </c>
      <c r="AC128" s="51">
        <f t="shared" si="17"/>
        <v>839173</v>
      </c>
      <c r="AD128" s="51">
        <f t="shared" si="17"/>
        <v>843314</v>
      </c>
      <c r="AE128" s="51">
        <f t="shared" si="17"/>
        <v>849891</v>
      </c>
      <c r="AF128" s="51">
        <f t="shared" si="17"/>
        <v>837308</v>
      </c>
      <c r="AG128" s="51">
        <f t="shared" si="17"/>
        <v>838151</v>
      </c>
      <c r="AH128" s="51">
        <f t="shared" si="17"/>
        <v>849905</v>
      </c>
      <c r="AI128" s="51">
        <v>842229</v>
      </c>
      <c r="AJ128" s="51">
        <v>840838</v>
      </c>
      <c r="AK128" s="51">
        <v>838692</v>
      </c>
      <c r="AL128" s="51">
        <v>842141</v>
      </c>
      <c r="AM128" s="52">
        <v>841036</v>
      </c>
      <c r="AN128" s="50">
        <v>850139</v>
      </c>
      <c r="AO128" s="51">
        <v>847617</v>
      </c>
      <c r="AP128" s="51">
        <f>SUM(AP129:AP138)</f>
        <v>844588</v>
      </c>
      <c r="AQ128" s="51">
        <f>SUM(AQ129:AQ138)</f>
        <v>844763</v>
      </c>
      <c r="AR128" s="51">
        <f>SUM(AR129:AR138)</f>
        <v>851849</v>
      </c>
      <c r="AS128" s="51">
        <v>848199</v>
      </c>
      <c r="AT128" s="51">
        <v>849656</v>
      </c>
      <c r="AU128" s="51">
        <v>849644</v>
      </c>
      <c r="AV128" s="51">
        <v>838829</v>
      </c>
      <c r="AW128" s="51">
        <v>841889</v>
      </c>
      <c r="AX128" s="51">
        <v>840474</v>
      </c>
      <c r="AY128" s="52">
        <v>842228</v>
      </c>
      <c r="AZ128" s="50">
        <v>850625</v>
      </c>
      <c r="BA128" s="51">
        <v>855651</v>
      </c>
      <c r="BB128" s="51">
        <v>856066</v>
      </c>
      <c r="BC128" s="51">
        <v>853624</v>
      </c>
      <c r="BD128" s="51">
        <v>853091</v>
      </c>
      <c r="BE128" s="51">
        <v>845590</v>
      </c>
      <c r="BF128" s="51">
        <v>842766</v>
      </c>
      <c r="BG128" s="51">
        <v>823967</v>
      </c>
      <c r="BH128" s="51">
        <v>834910</v>
      </c>
      <c r="BI128" s="51">
        <v>825164</v>
      </c>
      <c r="BJ128" s="51">
        <v>840239</v>
      </c>
      <c r="BK128" s="52">
        <v>855163</v>
      </c>
      <c r="BL128" s="50">
        <v>864535</v>
      </c>
      <c r="BM128" s="134">
        <v>882467</v>
      </c>
      <c r="BN128" s="134">
        <v>874898</v>
      </c>
      <c r="BO128" s="134">
        <v>869377</v>
      </c>
      <c r="BP128" s="134">
        <v>872269</v>
      </c>
      <c r="BQ128" s="134">
        <v>870709</v>
      </c>
      <c r="BR128" s="134">
        <v>856071</v>
      </c>
      <c r="BS128" s="134">
        <v>848408</v>
      </c>
      <c r="BT128" s="134">
        <v>852185</v>
      </c>
      <c r="BU128" s="134">
        <v>850766</v>
      </c>
      <c r="BV128" s="134">
        <v>850530</v>
      </c>
      <c r="BW128" s="52">
        <v>857524</v>
      </c>
      <c r="BX128" s="50">
        <v>859170</v>
      </c>
      <c r="BY128" s="134">
        <v>852491</v>
      </c>
      <c r="BZ128" s="134">
        <v>828745</v>
      </c>
      <c r="CA128" s="134">
        <v>811517</v>
      </c>
      <c r="CB128" s="134">
        <v>819202</v>
      </c>
      <c r="CC128" s="134">
        <v>810767</v>
      </c>
      <c r="CD128" s="134">
        <v>800221</v>
      </c>
      <c r="CE128" s="134">
        <v>802541</v>
      </c>
      <c r="CF128" s="134">
        <v>806685</v>
      </c>
      <c r="CG128" s="51">
        <v>795345</v>
      </c>
      <c r="CH128" s="51">
        <v>787984</v>
      </c>
      <c r="CI128" s="52">
        <v>779169</v>
      </c>
      <c r="CJ128" s="50">
        <v>774343</v>
      </c>
      <c r="CK128" s="51">
        <v>771996</v>
      </c>
      <c r="CL128" s="51">
        <v>766015</v>
      </c>
      <c r="CM128" s="51">
        <v>762117</v>
      </c>
      <c r="CN128" s="51">
        <v>760349</v>
      </c>
      <c r="CO128" s="51">
        <v>781864</v>
      </c>
      <c r="CP128" s="51">
        <v>795412</v>
      </c>
      <c r="CQ128" s="51">
        <v>800611</v>
      </c>
      <c r="CR128" s="51">
        <v>810016</v>
      </c>
      <c r="CS128" s="51">
        <v>822091</v>
      </c>
      <c r="CT128" s="51">
        <v>827122</v>
      </c>
      <c r="CU128" s="52">
        <v>827836</v>
      </c>
      <c r="CV128" s="50">
        <v>831723</v>
      </c>
      <c r="CW128" s="51">
        <v>836356</v>
      </c>
      <c r="CX128" s="51">
        <v>832519</v>
      </c>
      <c r="CY128" s="51">
        <v>829085</v>
      </c>
      <c r="CZ128" s="51">
        <v>828775</v>
      </c>
      <c r="DA128" s="51">
        <v>827592</v>
      </c>
      <c r="DB128" s="51">
        <v>826378</v>
      </c>
      <c r="DC128" s="51">
        <v>825696</v>
      </c>
      <c r="DD128" s="51">
        <v>821667</v>
      </c>
      <c r="DE128" s="51">
        <v>825145</v>
      </c>
      <c r="DF128" s="51">
        <v>822518</v>
      </c>
      <c r="DG128" s="52">
        <v>826277</v>
      </c>
      <c r="DH128" s="50">
        <v>828059</v>
      </c>
      <c r="DI128" s="51">
        <v>833713</v>
      </c>
      <c r="DJ128" s="51">
        <v>836157</v>
      </c>
      <c r="DK128" s="51">
        <v>828528</v>
      </c>
      <c r="DL128" s="51">
        <v>825575</v>
      </c>
      <c r="DM128" s="51">
        <v>819218</v>
      </c>
      <c r="DN128" s="51">
        <v>813099</v>
      </c>
      <c r="DO128" s="51">
        <v>813285</v>
      </c>
      <c r="DP128" s="51">
        <v>810998</v>
      </c>
      <c r="DQ128" s="51">
        <v>805331</v>
      </c>
      <c r="DR128" s="51">
        <v>801744</v>
      </c>
      <c r="DS128" s="54">
        <v>800149</v>
      </c>
      <c r="DT128" s="50">
        <v>800520</v>
      </c>
      <c r="DU128" s="51">
        <v>886195</v>
      </c>
      <c r="DV128" s="51">
        <v>899012</v>
      </c>
      <c r="DW128" s="51">
        <v>935174</v>
      </c>
      <c r="DX128" s="51">
        <v>969920</v>
      </c>
      <c r="DY128" s="51">
        <v>982462</v>
      </c>
      <c r="DZ128" s="51">
        <v>979419</v>
      </c>
      <c r="EA128" s="51">
        <v>939143</v>
      </c>
      <c r="EB128" s="51">
        <v>940627</v>
      </c>
      <c r="EC128" s="51">
        <v>927066</v>
      </c>
      <c r="ED128" s="51">
        <v>915601</v>
      </c>
      <c r="EE128" s="54">
        <v>901425</v>
      </c>
      <c r="EF128" s="50">
        <v>895609</v>
      </c>
      <c r="EG128" s="51">
        <v>888339</v>
      </c>
      <c r="EH128" s="51">
        <v>874914</v>
      </c>
      <c r="EI128" s="51">
        <v>867752</v>
      </c>
      <c r="EJ128" s="51">
        <v>862945</v>
      </c>
      <c r="EK128" s="51">
        <v>861669</v>
      </c>
      <c r="EL128" s="51">
        <v>856619</v>
      </c>
      <c r="EM128" s="51">
        <v>851515</v>
      </c>
      <c r="EN128" s="51">
        <v>917084</v>
      </c>
      <c r="EO128" s="798">
        <v>912765</v>
      </c>
      <c r="EP128" s="798">
        <v>909730</v>
      </c>
      <c r="EQ128" s="798">
        <f>'1. Población_Afiliada_Regimen'!D128</f>
        <v>912411</v>
      </c>
      <c r="ER128" s="118">
        <f t="shared" si="11"/>
        <v>2681</v>
      </c>
      <c r="ES128" s="98">
        <f t="shared" si="12"/>
        <v>0.31297461298430224</v>
      </c>
      <c r="ET128" s="118">
        <f t="shared" si="13"/>
        <v>10986</v>
      </c>
      <c r="EU128" s="98">
        <f t="shared" si="14"/>
        <v>1.2187369997503952</v>
      </c>
    </row>
    <row r="129" spans="1:151" ht="15" customHeight="1" outlineLevel="2">
      <c r="A129" s="421">
        <v>1</v>
      </c>
      <c r="B129" s="55" t="s">
        <v>752</v>
      </c>
      <c r="C129" s="392" t="s">
        <v>423</v>
      </c>
      <c r="D129" s="433">
        <v>633190</v>
      </c>
      <c r="E129" s="434">
        <v>639699</v>
      </c>
      <c r="F129" s="434">
        <v>638040</v>
      </c>
      <c r="G129" s="434">
        <v>651236</v>
      </c>
      <c r="H129" s="434">
        <v>649426</v>
      </c>
      <c r="I129" s="434">
        <v>656136</v>
      </c>
      <c r="J129" s="434">
        <v>650584</v>
      </c>
      <c r="K129" s="434">
        <v>655903</v>
      </c>
      <c r="L129" s="434">
        <v>635282</v>
      </c>
      <c r="M129" s="434">
        <v>638140</v>
      </c>
      <c r="N129" s="434">
        <v>632869</v>
      </c>
      <c r="O129" s="435">
        <v>644077</v>
      </c>
      <c r="P129" s="433">
        <v>640721</v>
      </c>
      <c r="Q129" s="434">
        <v>631127</v>
      </c>
      <c r="R129" s="436">
        <v>623747</v>
      </c>
      <c r="S129" s="434">
        <v>612531</v>
      </c>
      <c r="T129" s="434">
        <v>609237</v>
      </c>
      <c r="U129" s="434">
        <v>605825</v>
      </c>
      <c r="V129" s="434">
        <v>601234</v>
      </c>
      <c r="W129" s="434">
        <v>597667</v>
      </c>
      <c r="X129" s="434">
        <v>593684</v>
      </c>
      <c r="Y129" s="434">
        <v>589676</v>
      </c>
      <c r="Z129" s="434">
        <v>589828</v>
      </c>
      <c r="AA129" s="435">
        <v>581390</v>
      </c>
      <c r="AB129" s="433">
        <v>580741</v>
      </c>
      <c r="AC129" s="434">
        <v>586253</v>
      </c>
      <c r="AD129" s="434">
        <v>590260</v>
      </c>
      <c r="AE129" s="434">
        <v>597787</v>
      </c>
      <c r="AF129" s="434">
        <v>586060</v>
      </c>
      <c r="AG129" s="434">
        <v>592474</v>
      </c>
      <c r="AH129" s="434">
        <v>606102</v>
      </c>
      <c r="AI129" s="434">
        <v>602055</v>
      </c>
      <c r="AJ129" s="434">
        <v>603118</v>
      </c>
      <c r="AK129" s="434">
        <v>597499</v>
      </c>
      <c r="AL129" s="434">
        <v>601450</v>
      </c>
      <c r="AM129" s="435">
        <v>598359</v>
      </c>
      <c r="AN129" s="433">
        <v>609666</v>
      </c>
      <c r="AO129" s="434">
        <v>608686</v>
      </c>
      <c r="AP129" s="434">
        <v>606137</v>
      </c>
      <c r="AQ129" s="434">
        <v>608091</v>
      </c>
      <c r="AR129" s="434">
        <v>607366</v>
      </c>
      <c r="AS129" s="434">
        <v>604575</v>
      </c>
      <c r="AT129" s="434">
        <v>606514</v>
      </c>
      <c r="AU129" s="434">
        <v>605477</v>
      </c>
      <c r="AV129" s="434">
        <v>597954</v>
      </c>
      <c r="AW129" s="434">
        <v>600947</v>
      </c>
      <c r="AX129" s="434">
        <v>600086</v>
      </c>
      <c r="AY129" s="435">
        <v>601622</v>
      </c>
      <c r="AZ129" s="433">
        <v>609169</v>
      </c>
      <c r="BA129" s="434">
        <v>608868</v>
      </c>
      <c r="BB129" s="434">
        <v>613097</v>
      </c>
      <c r="BC129" s="434">
        <v>611223</v>
      </c>
      <c r="BD129" s="434">
        <v>611439</v>
      </c>
      <c r="BE129" s="434">
        <v>606011</v>
      </c>
      <c r="BF129" s="434">
        <v>604170</v>
      </c>
      <c r="BG129" s="434">
        <v>589778</v>
      </c>
      <c r="BH129" s="434">
        <v>597271</v>
      </c>
      <c r="BI129" s="434">
        <v>591162</v>
      </c>
      <c r="BJ129" s="434">
        <v>605112</v>
      </c>
      <c r="BK129" s="435">
        <v>617069</v>
      </c>
      <c r="BL129" s="433">
        <v>625686</v>
      </c>
      <c r="BM129" s="438">
        <v>639651</v>
      </c>
      <c r="BN129" s="438">
        <v>633455</v>
      </c>
      <c r="BO129" s="438">
        <v>628159</v>
      </c>
      <c r="BP129" s="438">
        <v>630953</v>
      </c>
      <c r="BQ129" s="438">
        <v>630004</v>
      </c>
      <c r="BR129" s="438">
        <v>620153</v>
      </c>
      <c r="BS129" s="438">
        <v>615291</v>
      </c>
      <c r="BT129" s="438">
        <v>619932</v>
      </c>
      <c r="BU129" s="438">
        <v>619114</v>
      </c>
      <c r="BV129" s="438">
        <v>619385</v>
      </c>
      <c r="BW129" s="435">
        <v>624862</v>
      </c>
      <c r="BX129" s="433">
        <v>624792</v>
      </c>
      <c r="BY129" s="438">
        <v>618725</v>
      </c>
      <c r="BZ129" s="438">
        <v>600017</v>
      </c>
      <c r="CA129" s="438">
        <v>587217</v>
      </c>
      <c r="CB129" s="438">
        <v>597418</v>
      </c>
      <c r="CC129" s="438">
        <v>592887</v>
      </c>
      <c r="CD129" s="438">
        <v>583571</v>
      </c>
      <c r="CE129" s="438">
        <v>580615</v>
      </c>
      <c r="CF129" s="438">
        <v>585426</v>
      </c>
      <c r="CG129" s="434">
        <v>575475</v>
      </c>
      <c r="CH129" s="434">
        <v>568365</v>
      </c>
      <c r="CI129" s="435">
        <v>561292</v>
      </c>
      <c r="CJ129" s="433">
        <v>557603</v>
      </c>
      <c r="CK129" s="434">
        <v>554997</v>
      </c>
      <c r="CL129" s="434">
        <v>550958</v>
      </c>
      <c r="CM129" s="434">
        <v>547904</v>
      </c>
      <c r="CN129" s="434">
        <v>546274</v>
      </c>
      <c r="CO129" s="434">
        <v>566439</v>
      </c>
      <c r="CP129" s="434">
        <v>578214</v>
      </c>
      <c r="CQ129" s="434">
        <v>582048</v>
      </c>
      <c r="CR129" s="434">
        <v>590530</v>
      </c>
      <c r="CS129" s="434">
        <v>601030</v>
      </c>
      <c r="CT129" s="434">
        <v>603529</v>
      </c>
      <c r="CU129" s="435">
        <v>602822</v>
      </c>
      <c r="CV129" s="433">
        <v>607194</v>
      </c>
      <c r="CW129" s="434">
        <v>610348</v>
      </c>
      <c r="CX129" s="434">
        <v>607567</v>
      </c>
      <c r="CY129" s="434">
        <v>604405</v>
      </c>
      <c r="CZ129" s="434">
        <v>605142</v>
      </c>
      <c r="DA129" s="434">
        <v>605446</v>
      </c>
      <c r="DB129" s="434">
        <v>605204</v>
      </c>
      <c r="DC129" s="434">
        <v>604611</v>
      </c>
      <c r="DD129" s="434">
        <v>601383</v>
      </c>
      <c r="DE129" s="434">
        <v>605836</v>
      </c>
      <c r="DF129" s="434">
        <v>603932</v>
      </c>
      <c r="DG129" s="435">
        <v>607975</v>
      </c>
      <c r="DH129" s="433">
        <v>609030</v>
      </c>
      <c r="DI129" s="434">
        <v>613432</v>
      </c>
      <c r="DJ129" s="434">
        <v>615931</v>
      </c>
      <c r="DK129" s="434">
        <v>609723</v>
      </c>
      <c r="DL129" s="434">
        <v>608081</v>
      </c>
      <c r="DM129" s="434">
        <v>603224</v>
      </c>
      <c r="DN129" s="434">
        <v>598452</v>
      </c>
      <c r="DO129" s="434">
        <v>598850</v>
      </c>
      <c r="DP129" s="434">
        <v>596268</v>
      </c>
      <c r="DQ129" s="434">
        <v>592631</v>
      </c>
      <c r="DR129" s="434">
        <v>590094</v>
      </c>
      <c r="DS129" s="437">
        <v>586522</v>
      </c>
      <c r="DT129" s="433">
        <v>586134</v>
      </c>
      <c r="DU129" s="434">
        <v>652731</v>
      </c>
      <c r="DV129" s="434">
        <v>662461</v>
      </c>
      <c r="DW129" s="434">
        <v>695588</v>
      </c>
      <c r="DX129" s="434">
        <v>722410</v>
      </c>
      <c r="DY129" s="434">
        <v>731442</v>
      </c>
      <c r="DZ129" s="434">
        <v>728314</v>
      </c>
      <c r="EA129" s="434">
        <v>697139</v>
      </c>
      <c r="EB129" s="434">
        <v>697877</v>
      </c>
      <c r="EC129" s="434">
        <v>687715</v>
      </c>
      <c r="ED129" s="434">
        <v>679218</v>
      </c>
      <c r="EE129" s="437">
        <v>668057</v>
      </c>
      <c r="EF129" s="433">
        <v>663663</v>
      </c>
      <c r="EG129" s="434">
        <v>657734</v>
      </c>
      <c r="EH129" s="434">
        <v>647345</v>
      </c>
      <c r="EI129" s="434">
        <v>641060</v>
      </c>
      <c r="EJ129" s="434">
        <v>636491</v>
      </c>
      <c r="EK129" s="434">
        <v>634603</v>
      </c>
      <c r="EL129" s="434">
        <v>629798</v>
      </c>
      <c r="EM129" s="434">
        <v>624597</v>
      </c>
      <c r="EN129" s="434">
        <v>670829</v>
      </c>
      <c r="EO129" s="799">
        <v>665997</v>
      </c>
      <c r="EP129" s="799">
        <v>662414</v>
      </c>
      <c r="EQ129" s="799">
        <f>'1. Población_Afiliada_Regimen'!D129</f>
        <v>663159</v>
      </c>
      <c r="ER129" s="118">
        <f t="shared" si="11"/>
        <v>745</v>
      </c>
      <c r="ES129" s="98">
        <f t="shared" si="12"/>
        <v>0.11829189676689986</v>
      </c>
      <c r="ET129" s="118">
        <f t="shared" si="13"/>
        <v>-4898</v>
      </c>
      <c r="EU129" s="98">
        <f t="shared" si="14"/>
        <v>-0.73317097193802327</v>
      </c>
    </row>
    <row r="130" spans="1:151" ht="15" customHeight="1" outlineLevel="2">
      <c r="A130" s="421">
        <v>79</v>
      </c>
      <c r="B130" s="55" t="s">
        <v>752</v>
      </c>
      <c r="C130" s="392" t="s">
        <v>424</v>
      </c>
      <c r="D130" s="433">
        <v>18309</v>
      </c>
      <c r="E130" s="434">
        <v>18347</v>
      </c>
      <c r="F130" s="434">
        <v>18210</v>
      </c>
      <c r="G130" s="434">
        <v>18466</v>
      </c>
      <c r="H130" s="434">
        <v>18284</v>
      </c>
      <c r="I130" s="434">
        <v>18501</v>
      </c>
      <c r="J130" s="434">
        <v>18276</v>
      </c>
      <c r="K130" s="434">
        <v>18339</v>
      </c>
      <c r="L130" s="434">
        <v>18338</v>
      </c>
      <c r="M130" s="434">
        <v>18286</v>
      </c>
      <c r="N130" s="434">
        <v>18123</v>
      </c>
      <c r="O130" s="435">
        <v>18201</v>
      </c>
      <c r="P130" s="433">
        <v>18207</v>
      </c>
      <c r="Q130" s="434">
        <v>18211</v>
      </c>
      <c r="R130" s="436">
        <v>18271</v>
      </c>
      <c r="S130" s="434">
        <v>18254</v>
      </c>
      <c r="T130" s="434">
        <v>18225</v>
      </c>
      <c r="U130" s="434">
        <v>18368</v>
      </c>
      <c r="V130" s="434">
        <v>18441</v>
      </c>
      <c r="W130" s="434">
        <v>18512</v>
      </c>
      <c r="X130" s="434">
        <v>18373</v>
      </c>
      <c r="Y130" s="434">
        <v>18538</v>
      </c>
      <c r="Z130" s="434">
        <v>18653</v>
      </c>
      <c r="AA130" s="435">
        <v>18494</v>
      </c>
      <c r="AB130" s="433">
        <v>18459</v>
      </c>
      <c r="AC130" s="434">
        <v>18750</v>
      </c>
      <c r="AD130" s="434">
        <v>18725</v>
      </c>
      <c r="AE130" s="434">
        <v>18687</v>
      </c>
      <c r="AF130" s="434">
        <v>18509</v>
      </c>
      <c r="AG130" s="434">
        <v>18254</v>
      </c>
      <c r="AH130" s="434">
        <v>18139</v>
      </c>
      <c r="AI130" s="434">
        <v>18008</v>
      </c>
      <c r="AJ130" s="434">
        <v>17909</v>
      </c>
      <c r="AK130" s="434">
        <v>18029</v>
      </c>
      <c r="AL130" s="434">
        <v>17968</v>
      </c>
      <c r="AM130" s="435">
        <v>18245</v>
      </c>
      <c r="AN130" s="433">
        <v>18119</v>
      </c>
      <c r="AO130" s="434">
        <v>17988</v>
      </c>
      <c r="AP130" s="434">
        <v>17954</v>
      </c>
      <c r="AQ130" s="434">
        <v>17823</v>
      </c>
      <c r="AR130" s="434">
        <v>18282</v>
      </c>
      <c r="AS130" s="434">
        <v>18190</v>
      </c>
      <c r="AT130" s="434">
        <v>18259</v>
      </c>
      <c r="AU130" s="434">
        <v>18265</v>
      </c>
      <c r="AV130" s="434">
        <v>18122</v>
      </c>
      <c r="AW130" s="434">
        <v>18144</v>
      </c>
      <c r="AX130" s="434">
        <v>18102</v>
      </c>
      <c r="AY130" s="435">
        <v>18064</v>
      </c>
      <c r="AZ130" s="433">
        <v>18061</v>
      </c>
      <c r="BA130" s="434">
        <v>18196</v>
      </c>
      <c r="BB130" s="434">
        <v>17993</v>
      </c>
      <c r="BC130" s="434">
        <v>17969</v>
      </c>
      <c r="BD130" s="434">
        <v>18008</v>
      </c>
      <c r="BE130" s="434">
        <v>17851</v>
      </c>
      <c r="BF130" s="434">
        <v>17843</v>
      </c>
      <c r="BG130" s="434">
        <v>17561</v>
      </c>
      <c r="BH130" s="434">
        <v>17739</v>
      </c>
      <c r="BI130" s="434">
        <v>17588</v>
      </c>
      <c r="BJ130" s="434">
        <v>17679</v>
      </c>
      <c r="BK130" s="435">
        <v>17880</v>
      </c>
      <c r="BL130" s="433">
        <v>17950</v>
      </c>
      <c r="BM130" s="438">
        <v>18065</v>
      </c>
      <c r="BN130" s="438">
        <v>17985</v>
      </c>
      <c r="BO130" s="438">
        <v>17986</v>
      </c>
      <c r="BP130" s="438">
        <v>17994</v>
      </c>
      <c r="BQ130" s="438">
        <v>17976</v>
      </c>
      <c r="BR130" s="438">
        <v>17495</v>
      </c>
      <c r="BS130" s="438">
        <v>17321</v>
      </c>
      <c r="BT130" s="438">
        <v>17315</v>
      </c>
      <c r="BU130" s="438">
        <v>17395</v>
      </c>
      <c r="BV130" s="438">
        <v>17419</v>
      </c>
      <c r="BW130" s="435">
        <v>17577</v>
      </c>
      <c r="BX130" s="433">
        <v>17652</v>
      </c>
      <c r="BY130" s="438">
        <v>17576</v>
      </c>
      <c r="BZ130" s="438">
        <v>17329</v>
      </c>
      <c r="CA130" s="438">
        <v>17184</v>
      </c>
      <c r="CB130" s="438">
        <v>17118</v>
      </c>
      <c r="CC130" s="438">
        <v>16971</v>
      </c>
      <c r="CD130" s="438">
        <v>16950</v>
      </c>
      <c r="CE130" s="438">
        <v>16969</v>
      </c>
      <c r="CF130" s="438">
        <v>16902</v>
      </c>
      <c r="CG130" s="434">
        <v>16756</v>
      </c>
      <c r="CH130" s="434">
        <v>16706</v>
      </c>
      <c r="CI130" s="435">
        <v>16695</v>
      </c>
      <c r="CJ130" s="433">
        <v>16661</v>
      </c>
      <c r="CK130" s="434">
        <v>16732</v>
      </c>
      <c r="CL130" s="434">
        <v>16699</v>
      </c>
      <c r="CM130" s="434">
        <v>16670</v>
      </c>
      <c r="CN130" s="434">
        <v>16678</v>
      </c>
      <c r="CO130" s="434">
        <v>16942</v>
      </c>
      <c r="CP130" s="434">
        <v>17034</v>
      </c>
      <c r="CQ130" s="434">
        <v>17097</v>
      </c>
      <c r="CR130" s="434">
        <v>17051</v>
      </c>
      <c r="CS130" s="434">
        <v>17155</v>
      </c>
      <c r="CT130" s="434">
        <v>17451</v>
      </c>
      <c r="CU130" s="435">
        <v>17460</v>
      </c>
      <c r="CV130" s="433">
        <v>17490</v>
      </c>
      <c r="CW130" s="434">
        <v>17361</v>
      </c>
      <c r="CX130" s="434">
        <v>17315</v>
      </c>
      <c r="CY130" s="434">
        <v>17369</v>
      </c>
      <c r="CZ130" s="434">
        <v>17435</v>
      </c>
      <c r="DA130" s="434">
        <v>17358</v>
      </c>
      <c r="DB130" s="434">
        <v>17379</v>
      </c>
      <c r="DC130" s="434">
        <v>17223</v>
      </c>
      <c r="DD130" s="434">
        <v>17242</v>
      </c>
      <c r="DE130" s="434">
        <v>17071</v>
      </c>
      <c r="DF130" s="434">
        <v>17171</v>
      </c>
      <c r="DG130" s="435">
        <v>17132</v>
      </c>
      <c r="DH130" s="433">
        <v>17169</v>
      </c>
      <c r="DI130" s="434">
        <v>17250</v>
      </c>
      <c r="DJ130" s="434">
        <v>17237</v>
      </c>
      <c r="DK130" s="434">
        <v>17129</v>
      </c>
      <c r="DL130" s="434">
        <v>17124</v>
      </c>
      <c r="DM130" s="434">
        <v>17001</v>
      </c>
      <c r="DN130" s="434">
        <v>16898</v>
      </c>
      <c r="DO130" s="434">
        <v>16881</v>
      </c>
      <c r="DP130" s="434">
        <v>16997</v>
      </c>
      <c r="DQ130" s="434">
        <v>16897</v>
      </c>
      <c r="DR130" s="434">
        <v>16870</v>
      </c>
      <c r="DS130" s="437">
        <v>17198</v>
      </c>
      <c r="DT130" s="433">
        <v>17321</v>
      </c>
      <c r="DU130" s="434">
        <v>17944</v>
      </c>
      <c r="DV130" s="434">
        <v>18178</v>
      </c>
      <c r="DW130" s="434">
        <v>18436</v>
      </c>
      <c r="DX130" s="434">
        <v>18742</v>
      </c>
      <c r="DY130" s="434">
        <v>18937</v>
      </c>
      <c r="DZ130" s="434">
        <v>18986</v>
      </c>
      <c r="EA130" s="434">
        <v>18512</v>
      </c>
      <c r="EB130" s="434">
        <v>18617</v>
      </c>
      <c r="EC130" s="434">
        <v>18397</v>
      </c>
      <c r="ED130" s="434">
        <v>18436</v>
      </c>
      <c r="EE130" s="437">
        <v>18371</v>
      </c>
      <c r="EF130" s="433">
        <v>18355</v>
      </c>
      <c r="EG130" s="434">
        <v>18307</v>
      </c>
      <c r="EH130" s="434">
        <v>18184</v>
      </c>
      <c r="EI130" s="434">
        <v>18119</v>
      </c>
      <c r="EJ130" s="434">
        <v>18053</v>
      </c>
      <c r="EK130" s="434">
        <v>18058</v>
      </c>
      <c r="EL130" s="434">
        <v>17992</v>
      </c>
      <c r="EM130" s="434">
        <v>17915</v>
      </c>
      <c r="EN130" s="434">
        <v>18575</v>
      </c>
      <c r="EO130" s="799">
        <v>18526</v>
      </c>
      <c r="EP130" s="799">
        <v>18462</v>
      </c>
      <c r="EQ130" s="799">
        <f>'1. Población_Afiliada_Regimen'!D130</f>
        <v>18542</v>
      </c>
      <c r="ER130" s="118">
        <f t="shared" si="11"/>
        <v>80</v>
      </c>
      <c r="ES130" s="98">
        <f t="shared" si="12"/>
        <v>0.44464206313917293</v>
      </c>
      <c r="ET130" s="118">
        <f t="shared" si="13"/>
        <v>171</v>
      </c>
      <c r="EU130" s="98">
        <f t="shared" si="14"/>
        <v>0.93081487126449292</v>
      </c>
    </row>
    <row r="131" spans="1:151" ht="15" customHeight="1" outlineLevel="2">
      <c r="A131" s="421">
        <v>88</v>
      </c>
      <c r="B131" s="55" t="s">
        <v>752</v>
      </c>
      <c r="C131" s="392" t="s">
        <v>425</v>
      </c>
      <c r="D131" s="433">
        <v>87257</v>
      </c>
      <c r="E131" s="434">
        <v>88046</v>
      </c>
      <c r="F131" s="434">
        <v>87689</v>
      </c>
      <c r="G131" s="434">
        <v>86798</v>
      </c>
      <c r="H131" s="434">
        <v>87452</v>
      </c>
      <c r="I131" s="434">
        <v>90076</v>
      </c>
      <c r="J131" s="434">
        <v>87732</v>
      </c>
      <c r="K131" s="434">
        <v>88072</v>
      </c>
      <c r="L131" s="434">
        <v>87463</v>
      </c>
      <c r="M131" s="434">
        <v>88425</v>
      </c>
      <c r="N131" s="434">
        <v>88607</v>
      </c>
      <c r="O131" s="435">
        <v>88851</v>
      </c>
      <c r="P131" s="433">
        <v>89281</v>
      </c>
      <c r="Q131" s="434">
        <v>89036</v>
      </c>
      <c r="R131" s="436">
        <v>89479</v>
      </c>
      <c r="S131" s="434">
        <v>89799</v>
      </c>
      <c r="T131" s="434">
        <v>91249</v>
      </c>
      <c r="U131" s="434">
        <v>94554</v>
      </c>
      <c r="V131" s="434">
        <v>95009</v>
      </c>
      <c r="W131" s="434">
        <v>96198</v>
      </c>
      <c r="X131" s="434">
        <v>96191</v>
      </c>
      <c r="Y131" s="434">
        <v>96394</v>
      </c>
      <c r="Z131" s="434">
        <v>97464</v>
      </c>
      <c r="AA131" s="435">
        <v>95828</v>
      </c>
      <c r="AB131" s="433">
        <v>97516</v>
      </c>
      <c r="AC131" s="434">
        <v>98920</v>
      </c>
      <c r="AD131" s="434">
        <v>98785</v>
      </c>
      <c r="AE131" s="434">
        <v>98425</v>
      </c>
      <c r="AF131" s="434">
        <v>98402</v>
      </c>
      <c r="AG131" s="434">
        <v>96750</v>
      </c>
      <c r="AH131" s="434">
        <v>95500</v>
      </c>
      <c r="AI131" s="434">
        <v>94235</v>
      </c>
      <c r="AJ131" s="434">
        <v>93011</v>
      </c>
      <c r="AK131" s="434">
        <v>94422</v>
      </c>
      <c r="AL131" s="434">
        <v>94212</v>
      </c>
      <c r="AM131" s="435">
        <v>94723</v>
      </c>
      <c r="AN131" s="433">
        <v>93866</v>
      </c>
      <c r="AO131" s="434">
        <v>93453</v>
      </c>
      <c r="AP131" s="434">
        <v>92932</v>
      </c>
      <c r="AQ131" s="434">
        <v>91784</v>
      </c>
      <c r="AR131" s="434">
        <v>94975</v>
      </c>
      <c r="AS131" s="434">
        <v>94552</v>
      </c>
      <c r="AT131" s="434">
        <v>94452</v>
      </c>
      <c r="AU131" s="434">
        <v>94992</v>
      </c>
      <c r="AV131" s="434">
        <v>93638</v>
      </c>
      <c r="AW131" s="434">
        <v>93858</v>
      </c>
      <c r="AX131" s="434">
        <v>93607</v>
      </c>
      <c r="AY131" s="435">
        <v>93903</v>
      </c>
      <c r="AZ131" s="433">
        <v>93953</v>
      </c>
      <c r="BA131" s="434">
        <v>96184</v>
      </c>
      <c r="BB131" s="434">
        <v>95026</v>
      </c>
      <c r="BC131" s="434">
        <v>94884</v>
      </c>
      <c r="BD131" s="434">
        <v>94903</v>
      </c>
      <c r="BE131" s="434">
        <v>94101</v>
      </c>
      <c r="BF131" s="434">
        <v>93743</v>
      </c>
      <c r="BG131" s="434">
        <v>92195</v>
      </c>
      <c r="BH131" s="434">
        <v>93518</v>
      </c>
      <c r="BI131" s="434">
        <v>92323</v>
      </c>
      <c r="BJ131" s="434">
        <v>92507</v>
      </c>
      <c r="BK131" s="435">
        <v>93714</v>
      </c>
      <c r="BL131" s="433">
        <v>94150</v>
      </c>
      <c r="BM131" s="438">
        <v>96000</v>
      </c>
      <c r="BN131" s="438">
        <v>95327</v>
      </c>
      <c r="BO131" s="438">
        <v>94960</v>
      </c>
      <c r="BP131" s="438">
        <v>94954</v>
      </c>
      <c r="BQ131" s="438">
        <v>94920</v>
      </c>
      <c r="BR131" s="438">
        <v>93446</v>
      </c>
      <c r="BS131" s="438">
        <v>92361</v>
      </c>
      <c r="BT131" s="438">
        <v>91951</v>
      </c>
      <c r="BU131" s="438">
        <v>91541</v>
      </c>
      <c r="BV131" s="438">
        <v>91529</v>
      </c>
      <c r="BW131" s="435">
        <v>91956</v>
      </c>
      <c r="BX131" s="433">
        <v>93078</v>
      </c>
      <c r="BY131" s="438">
        <v>92783</v>
      </c>
      <c r="BZ131" s="438">
        <v>90750</v>
      </c>
      <c r="CA131" s="438">
        <v>88763</v>
      </c>
      <c r="CB131" s="438">
        <v>87720</v>
      </c>
      <c r="CC131" s="438">
        <v>85986</v>
      </c>
      <c r="CD131" s="438">
        <v>85386</v>
      </c>
      <c r="CE131" s="438">
        <v>91058</v>
      </c>
      <c r="CF131" s="438">
        <v>91065</v>
      </c>
      <c r="CG131" s="434">
        <v>90080</v>
      </c>
      <c r="CH131" s="434">
        <v>89581</v>
      </c>
      <c r="CI131" s="435">
        <v>88678</v>
      </c>
      <c r="CJ131" s="433">
        <v>88109</v>
      </c>
      <c r="CK131" s="434">
        <v>88163</v>
      </c>
      <c r="CL131" s="434">
        <v>87294</v>
      </c>
      <c r="CM131" s="434">
        <v>86944</v>
      </c>
      <c r="CN131" s="434">
        <v>86800</v>
      </c>
      <c r="CO131" s="434">
        <v>86822</v>
      </c>
      <c r="CP131" s="434">
        <v>87755</v>
      </c>
      <c r="CQ131" s="434">
        <v>88320</v>
      </c>
      <c r="CR131" s="434">
        <v>88629</v>
      </c>
      <c r="CS131" s="434">
        <v>89237</v>
      </c>
      <c r="CT131" s="434">
        <v>90879</v>
      </c>
      <c r="CU131" s="435">
        <v>91591</v>
      </c>
      <c r="CV131" s="433">
        <v>91191</v>
      </c>
      <c r="CW131" s="434">
        <v>93279</v>
      </c>
      <c r="CX131" s="434">
        <v>92322</v>
      </c>
      <c r="CY131" s="434">
        <v>92093</v>
      </c>
      <c r="CZ131" s="434">
        <v>91582</v>
      </c>
      <c r="DA131" s="434">
        <v>90631</v>
      </c>
      <c r="DB131" s="434">
        <v>90081</v>
      </c>
      <c r="DC131" s="434">
        <v>90769</v>
      </c>
      <c r="DD131" s="434">
        <v>90043</v>
      </c>
      <c r="DE131" s="434">
        <v>89484</v>
      </c>
      <c r="DF131" s="434">
        <v>88880</v>
      </c>
      <c r="DG131" s="435">
        <v>88357</v>
      </c>
      <c r="DH131" s="433">
        <v>88904</v>
      </c>
      <c r="DI131" s="434">
        <v>89630</v>
      </c>
      <c r="DJ131" s="434">
        <v>89400</v>
      </c>
      <c r="DK131" s="434">
        <v>88812</v>
      </c>
      <c r="DL131" s="434">
        <v>88521</v>
      </c>
      <c r="DM131" s="434">
        <v>87941</v>
      </c>
      <c r="DN131" s="434">
        <v>87495</v>
      </c>
      <c r="DO131" s="434">
        <v>87351</v>
      </c>
      <c r="DP131" s="434">
        <v>87277</v>
      </c>
      <c r="DQ131" s="434">
        <v>86173</v>
      </c>
      <c r="DR131" s="434">
        <v>85755</v>
      </c>
      <c r="DS131" s="437">
        <v>85641</v>
      </c>
      <c r="DT131" s="433">
        <v>85630</v>
      </c>
      <c r="DU131" s="434">
        <v>94556</v>
      </c>
      <c r="DV131" s="434">
        <v>96167</v>
      </c>
      <c r="DW131" s="434">
        <v>97498</v>
      </c>
      <c r="DX131" s="434">
        <v>100813</v>
      </c>
      <c r="DY131" s="434">
        <v>102315</v>
      </c>
      <c r="DZ131" s="434">
        <v>102308</v>
      </c>
      <c r="EA131" s="434">
        <v>98598</v>
      </c>
      <c r="EB131" s="434">
        <v>99045</v>
      </c>
      <c r="EC131" s="434">
        <v>97753</v>
      </c>
      <c r="ED131" s="434">
        <v>96608</v>
      </c>
      <c r="EE131" s="437">
        <v>95462</v>
      </c>
      <c r="EF131" s="433">
        <v>94860</v>
      </c>
      <c r="EG131" s="434">
        <v>94251</v>
      </c>
      <c r="EH131" s="434">
        <v>92930</v>
      </c>
      <c r="EI131" s="434">
        <v>92253</v>
      </c>
      <c r="EJ131" s="434">
        <v>91652</v>
      </c>
      <c r="EK131" s="434">
        <v>91159</v>
      </c>
      <c r="EL131" s="434">
        <v>90758</v>
      </c>
      <c r="EM131" s="434">
        <v>90999</v>
      </c>
      <c r="EN131" s="434">
        <v>98661</v>
      </c>
      <c r="EO131" s="799">
        <v>98484</v>
      </c>
      <c r="EP131" s="799">
        <v>98489</v>
      </c>
      <c r="EQ131" s="799">
        <f>'1. Población_Afiliada_Regimen'!D131</f>
        <v>98917</v>
      </c>
      <c r="ER131" s="118">
        <f t="shared" si="11"/>
        <v>428</v>
      </c>
      <c r="ES131" s="98">
        <f t="shared" si="12"/>
        <v>0.47158377222944531</v>
      </c>
      <c r="ET131" s="118">
        <f t="shared" si="13"/>
        <v>3455</v>
      </c>
      <c r="EU131" s="98">
        <f t="shared" si="14"/>
        <v>3.6192411640233813</v>
      </c>
    </row>
    <row r="132" spans="1:151" ht="15" customHeight="1" outlineLevel="2">
      <c r="A132" s="421">
        <v>129</v>
      </c>
      <c r="B132" s="55" t="s">
        <v>752</v>
      </c>
      <c r="C132" s="392" t="s">
        <v>426</v>
      </c>
      <c r="D132" s="433">
        <v>19587</v>
      </c>
      <c r="E132" s="434">
        <v>19736</v>
      </c>
      <c r="F132" s="434">
        <v>19602</v>
      </c>
      <c r="G132" s="434">
        <v>19417</v>
      </c>
      <c r="H132" s="434">
        <v>19112</v>
      </c>
      <c r="I132" s="434">
        <v>19321</v>
      </c>
      <c r="J132" s="434">
        <v>18506</v>
      </c>
      <c r="K132" s="434">
        <v>19213</v>
      </c>
      <c r="L132" s="434">
        <v>17544</v>
      </c>
      <c r="M132" s="434">
        <v>17400</v>
      </c>
      <c r="N132" s="434">
        <v>17284</v>
      </c>
      <c r="O132" s="435">
        <v>17365</v>
      </c>
      <c r="P132" s="433">
        <v>17088</v>
      </c>
      <c r="Q132" s="434">
        <v>16892</v>
      </c>
      <c r="R132" s="436">
        <v>16852</v>
      </c>
      <c r="S132" s="434">
        <v>17157</v>
      </c>
      <c r="T132" s="434">
        <v>17509</v>
      </c>
      <c r="U132" s="434">
        <v>17564</v>
      </c>
      <c r="V132" s="434">
        <v>17523</v>
      </c>
      <c r="W132" s="434">
        <v>17616</v>
      </c>
      <c r="X132" s="434">
        <v>17951</v>
      </c>
      <c r="Y132" s="434">
        <v>18019</v>
      </c>
      <c r="Z132" s="434">
        <v>17839</v>
      </c>
      <c r="AA132" s="435">
        <v>17454</v>
      </c>
      <c r="AB132" s="433">
        <v>17727</v>
      </c>
      <c r="AC132" s="434">
        <v>17782</v>
      </c>
      <c r="AD132" s="434">
        <v>17575</v>
      </c>
      <c r="AE132" s="434">
        <v>17469</v>
      </c>
      <c r="AF132" s="434">
        <v>17953</v>
      </c>
      <c r="AG132" s="434">
        <v>17587</v>
      </c>
      <c r="AH132" s="434">
        <v>17452</v>
      </c>
      <c r="AI132" s="434">
        <v>17185</v>
      </c>
      <c r="AJ132" s="434">
        <v>17031</v>
      </c>
      <c r="AK132" s="434">
        <v>17633</v>
      </c>
      <c r="AL132" s="434">
        <v>17651</v>
      </c>
      <c r="AM132" s="435">
        <v>17648</v>
      </c>
      <c r="AN132" s="433">
        <v>17441</v>
      </c>
      <c r="AO132" s="434">
        <v>17250</v>
      </c>
      <c r="AP132" s="434">
        <v>17356</v>
      </c>
      <c r="AQ132" s="434">
        <v>17202</v>
      </c>
      <c r="AR132" s="434">
        <v>17876</v>
      </c>
      <c r="AS132" s="434">
        <v>17789</v>
      </c>
      <c r="AT132" s="434">
        <v>17795</v>
      </c>
      <c r="AU132" s="434">
        <v>17777</v>
      </c>
      <c r="AV132" s="434">
        <v>17500</v>
      </c>
      <c r="AW132" s="434">
        <v>17473</v>
      </c>
      <c r="AX132" s="434">
        <v>17461</v>
      </c>
      <c r="AY132" s="435">
        <v>17433</v>
      </c>
      <c r="AZ132" s="433">
        <v>17619</v>
      </c>
      <c r="BA132" s="434">
        <v>17947</v>
      </c>
      <c r="BB132" s="434">
        <v>17497</v>
      </c>
      <c r="BC132" s="434">
        <v>17453</v>
      </c>
      <c r="BD132" s="434">
        <v>17359</v>
      </c>
      <c r="BE132" s="434">
        <v>17133</v>
      </c>
      <c r="BF132" s="434">
        <v>16943</v>
      </c>
      <c r="BG132" s="434">
        <v>16626</v>
      </c>
      <c r="BH132" s="434">
        <v>16932</v>
      </c>
      <c r="BI132" s="434">
        <v>16609</v>
      </c>
      <c r="BJ132" s="434">
        <v>16659</v>
      </c>
      <c r="BK132" s="435">
        <v>17013</v>
      </c>
      <c r="BL132" s="433">
        <v>17064</v>
      </c>
      <c r="BM132" s="438">
        <v>17305</v>
      </c>
      <c r="BN132" s="438">
        <v>17346</v>
      </c>
      <c r="BO132" s="438">
        <v>17566</v>
      </c>
      <c r="BP132" s="438">
        <v>17434</v>
      </c>
      <c r="BQ132" s="438">
        <v>17377</v>
      </c>
      <c r="BR132" s="438">
        <v>16941</v>
      </c>
      <c r="BS132" s="438">
        <v>16740</v>
      </c>
      <c r="BT132" s="438">
        <v>16658</v>
      </c>
      <c r="BU132" s="438">
        <v>16675</v>
      </c>
      <c r="BV132" s="438">
        <v>16675</v>
      </c>
      <c r="BW132" s="435">
        <v>16827</v>
      </c>
      <c r="BX132" s="433">
        <v>17080</v>
      </c>
      <c r="BY132" s="438">
        <v>17018</v>
      </c>
      <c r="BZ132" s="438">
        <v>16530</v>
      </c>
      <c r="CA132" s="438">
        <v>16213</v>
      </c>
      <c r="CB132" s="438">
        <v>16019</v>
      </c>
      <c r="CC132" s="438">
        <v>15763</v>
      </c>
      <c r="CD132" s="438">
        <v>15590</v>
      </c>
      <c r="CE132" s="438">
        <v>15496</v>
      </c>
      <c r="CF132" s="438">
        <v>15659</v>
      </c>
      <c r="CG132" s="434">
        <v>15470</v>
      </c>
      <c r="CH132" s="434">
        <v>15457</v>
      </c>
      <c r="CI132" s="435">
        <v>15344</v>
      </c>
      <c r="CJ132" s="433">
        <v>15315</v>
      </c>
      <c r="CK132" s="434">
        <v>15323</v>
      </c>
      <c r="CL132" s="434">
        <v>15154</v>
      </c>
      <c r="CM132" s="434">
        <v>15050</v>
      </c>
      <c r="CN132" s="434">
        <v>14988</v>
      </c>
      <c r="CO132" s="434">
        <v>15147</v>
      </c>
      <c r="CP132" s="434">
        <v>15170</v>
      </c>
      <c r="CQ132" s="434">
        <v>15172</v>
      </c>
      <c r="CR132" s="434">
        <v>15192</v>
      </c>
      <c r="CS132" s="434">
        <v>15330</v>
      </c>
      <c r="CT132" s="434">
        <v>15523</v>
      </c>
      <c r="CU132" s="435">
        <v>15741</v>
      </c>
      <c r="CV132" s="433">
        <v>15623</v>
      </c>
      <c r="CW132" s="434">
        <v>15501</v>
      </c>
      <c r="CX132" s="434">
        <v>15333</v>
      </c>
      <c r="CY132" s="434">
        <v>15307</v>
      </c>
      <c r="CZ132" s="434">
        <v>15115</v>
      </c>
      <c r="DA132" s="434">
        <v>14924</v>
      </c>
      <c r="DB132" s="434">
        <v>14869</v>
      </c>
      <c r="DC132" s="434">
        <v>14710</v>
      </c>
      <c r="DD132" s="434">
        <v>14606</v>
      </c>
      <c r="DE132" s="434">
        <v>14528</v>
      </c>
      <c r="DF132" s="434">
        <v>14479</v>
      </c>
      <c r="DG132" s="435">
        <v>14418</v>
      </c>
      <c r="DH132" s="433">
        <v>14389</v>
      </c>
      <c r="DI132" s="434">
        <v>14383</v>
      </c>
      <c r="DJ132" s="434">
        <v>14323</v>
      </c>
      <c r="DK132" s="434">
        <v>14277</v>
      </c>
      <c r="DL132" s="434">
        <v>14157</v>
      </c>
      <c r="DM132" s="434">
        <v>14150</v>
      </c>
      <c r="DN132" s="434">
        <v>14070</v>
      </c>
      <c r="DO132" s="434">
        <v>14164</v>
      </c>
      <c r="DP132" s="434">
        <v>14213</v>
      </c>
      <c r="DQ132" s="434">
        <v>14115</v>
      </c>
      <c r="DR132" s="434">
        <v>14084</v>
      </c>
      <c r="DS132" s="437">
        <v>14448</v>
      </c>
      <c r="DT132" s="433">
        <v>14589</v>
      </c>
      <c r="DU132" s="434">
        <v>15785</v>
      </c>
      <c r="DV132" s="434">
        <v>15903</v>
      </c>
      <c r="DW132" s="434">
        <v>16065</v>
      </c>
      <c r="DX132" s="434">
        <v>16810</v>
      </c>
      <c r="DY132" s="434">
        <v>16993</v>
      </c>
      <c r="DZ132" s="434">
        <v>16900</v>
      </c>
      <c r="EA132" s="434">
        <v>16229</v>
      </c>
      <c r="EB132" s="434">
        <v>16184</v>
      </c>
      <c r="EC132" s="434">
        <v>15973</v>
      </c>
      <c r="ED132" s="434">
        <v>15671</v>
      </c>
      <c r="EE132" s="437">
        <v>15337</v>
      </c>
      <c r="EF132" s="433">
        <v>15198</v>
      </c>
      <c r="EG132" s="434">
        <v>15090</v>
      </c>
      <c r="EH132" s="434">
        <v>14911</v>
      </c>
      <c r="EI132" s="434">
        <v>14782</v>
      </c>
      <c r="EJ132" s="434">
        <v>14813</v>
      </c>
      <c r="EK132" s="434">
        <v>15008</v>
      </c>
      <c r="EL132" s="434">
        <v>15064</v>
      </c>
      <c r="EM132" s="434">
        <v>15110</v>
      </c>
      <c r="EN132" s="434">
        <v>16806</v>
      </c>
      <c r="EO132" s="799">
        <v>16754</v>
      </c>
      <c r="EP132" s="799">
        <v>16723</v>
      </c>
      <c r="EQ132" s="799">
        <f>'1. Población_Afiliada_Regimen'!D132</f>
        <v>16777</v>
      </c>
      <c r="ER132" s="118">
        <f t="shared" si="11"/>
        <v>54</v>
      </c>
      <c r="ES132" s="98">
        <f t="shared" si="12"/>
        <v>0.35847052575677113</v>
      </c>
      <c r="ET132" s="118">
        <f t="shared" si="13"/>
        <v>1440</v>
      </c>
      <c r="EU132" s="98">
        <f t="shared" si="14"/>
        <v>9.389059138032211</v>
      </c>
    </row>
    <row r="133" spans="1:151" ht="15" customHeight="1" outlineLevel="2">
      <c r="A133" s="421">
        <v>212</v>
      </c>
      <c r="B133" s="55" t="s">
        <v>752</v>
      </c>
      <c r="C133" s="392" t="s">
        <v>427</v>
      </c>
      <c r="D133" s="433">
        <v>15185</v>
      </c>
      <c r="E133" s="434">
        <v>15258</v>
      </c>
      <c r="F133" s="434">
        <v>15178</v>
      </c>
      <c r="G133" s="434">
        <v>15093</v>
      </c>
      <c r="H133" s="434">
        <v>15264</v>
      </c>
      <c r="I133" s="434">
        <v>15280</v>
      </c>
      <c r="J133" s="434">
        <v>14933</v>
      </c>
      <c r="K133" s="434">
        <v>15234</v>
      </c>
      <c r="L133" s="434">
        <v>15216</v>
      </c>
      <c r="M133" s="434">
        <v>15180</v>
      </c>
      <c r="N133" s="434">
        <v>15077</v>
      </c>
      <c r="O133" s="435">
        <v>15153</v>
      </c>
      <c r="P133" s="433">
        <v>15032</v>
      </c>
      <c r="Q133" s="434">
        <v>15112</v>
      </c>
      <c r="R133" s="436">
        <v>15247</v>
      </c>
      <c r="S133" s="434">
        <v>16167</v>
      </c>
      <c r="T133" s="434">
        <v>16564</v>
      </c>
      <c r="U133" s="434">
        <v>16707</v>
      </c>
      <c r="V133" s="434">
        <v>16693</v>
      </c>
      <c r="W133" s="434">
        <v>16526</v>
      </c>
      <c r="X133" s="434">
        <v>16590</v>
      </c>
      <c r="Y133" s="434">
        <v>16672</v>
      </c>
      <c r="Z133" s="434">
        <v>16736</v>
      </c>
      <c r="AA133" s="435">
        <v>16484</v>
      </c>
      <c r="AB133" s="433">
        <v>16684</v>
      </c>
      <c r="AC133" s="434">
        <v>16979</v>
      </c>
      <c r="AD133" s="434">
        <v>17022</v>
      </c>
      <c r="AE133" s="434">
        <v>16965</v>
      </c>
      <c r="AF133" s="434">
        <v>16844</v>
      </c>
      <c r="AG133" s="434">
        <v>16432</v>
      </c>
      <c r="AH133" s="434">
        <v>16320</v>
      </c>
      <c r="AI133" s="434">
        <v>16056</v>
      </c>
      <c r="AJ133" s="434">
        <v>15926</v>
      </c>
      <c r="AK133" s="434">
        <v>16250</v>
      </c>
      <c r="AL133" s="434">
        <v>16208</v>
      </c>
      <c r="AM133" s="435">
        <v>16469</v>
      </c>
      <c r="AN133" s="433">
        <v>16304</v>
      </c>
      <c r="AO133" s="434">
        <v>16216</v>
      </c>
      <c r="AP133" s="434">
        <v>16351</v>
      </c>
      <c r="AQ133" s="434">
        <v>16182</v>
      </c>
      <c r="AR133" s="434">
        <v>16886</v>
      </c>
      <c r="AS133" s="434">
        <v>16688</v>
      </c>
      <c r="AT133" s="434">
        <v>16728</v>
      </c>
      <c r="AU133" s="434">
        <v>16874</v>
      </c>
      <c r="AV133" s="434">
        <v>16731</v>
      </c>
      <c r="AW133" s="434">
        <v>16776</v>
      </c>
      <c r="AX133" s="434">
        <v>16783</v>
      </c>
      <c r="AY133" s="435">
        <v>16769</v>
      </c>
      <c r="AZ133" s="433">
        <v>16809</v>
      </c>
      <c r="BA133" s="434">
        <v>17251</v>
      </c>
      <c r="BB133" s="434">
        <v>16990</v>
      </c>
      <c r="BC133" s="434">
        <v>16881</v>
      </c>
      <c r="BD133" s="434">
        <v>16682</v>
      </c>
      <c r="BE133" s="434">
        <v>16623</v>
      </c>
      <c r="BF133" s="434">
        <v>16718</v>
      </c>
      <c r="BG133" s="434">
        <v>16346</v>
      </c>
      <c r="BH133" s="434">
        <v>16643</v>
      </c>
      <c r="BI133" s="434">
        <v>16335</v>
      </c>
      <c r="BJ133" s="434">
        <v>16241</v>
      </c>
      <c r="BK133" s="435">
        <v>16422</v>
      </c>
      <c r="BL133" s="433">
        <v>16432</v>
      </c>
      <c r="BM133" s="438">
        <v>16612</v>
      </c>
      <c r="BN133" s="438">
        <v>16513</v>
      </c>
      <c r="BO133" s="438">
        <v>16489</v>
      </c>
      <c r="BP133" s="438">
        <v>16428</v>
      </c>
      <c r="BQ133" s="438">
        <v>16363</v>
      </c>
      <c r="BR133" s="438">
        <v>15826</v>
      </c>
      <c r="BS133" s="438">
        <v>15677</v>
      </c>
      <c r="BT133" s="438">
        <v>15617</v>
      </c>
      <c r="BU133" s="438">
        <v>15526</v>
      </c>
      <c r="BV133" s="438">
        <v>15481</v>
      </c>
      <c r="BW133" s="435">
        <v>15554</v>
      </c>
      <c r="BX133" s="433">
        <v>15838</v>
      </c>
      <c r="BY133" s="438">
        <v>15939</v>
      </c>
      <c r="BZ133" s="438">
        <v>15622</v>
      </c>
      <c r="CA133" s="438">
        <v>15383</v>
      </c>
      <c r="CB133" s="438">
        <v>15223</v>
      </c>
      <c r="CC133" s="438">
        <v>15036</v>
      </c>
      <c r="CD133" s="438">
        <v>14939</v>
      </c>
      <c r="CE133" s="438">
        <v>14918</v>
      </c>
      <c r="CF133" s="438">
        <v>14796</v>
      </c>
      <c r="CG133" s="434">
        <v>15318</v>
      </c>
      <c r="CH133" s="434">
        <v>15337</v>
      </c>
      <c r="CI133" s="435">
        <v>15296</v>
      </c>
      <c r="CJ133" s="433">
        <v>15211</v>
      </c>
      <c r="CK133" s="434">
        <v>15289</v>
      </c>
      <c r="CL133" s="434">
        <v>15158</v>
      </c>
      <c r="CM133" s="434">
        <v>15203</v>
      </c>
      <c r="CN133" s="434">
        <v>15221</v>
      </c>
      <c r="CO133" s="434">
        <v>15341</v>
      </c>
      <c r="CP133" s="434">
        <v>15473</v>
      </c>
      <c r="CQ133" s="434">
        <v>15474</v>
      </c>
      <c r="CR133" s="434">
        <v>15661</v>
      </c>
      <c r="CS133" s="434">
        <v>15719</v>
      </c>
      <c r="CT133" s="434">
        <v>15833</v>
      </c>
      <c r="CU133" s="435">
        <v>16004</v>
      </c>
      <c r="CV133" s="433">
        <v>16009</v>
      </c>
      <c r="CW133" s="434">
        <v>16028</v>
      </c>
      <c r="CX133" s="434">
        <v>16057</v>
      </c>
      <c r="CY133" s="434">
        <v>15982</v>
      </c>
      <c r="CZ133" s="434">
        <v>15886</v>
      </c>
      <c r="DA133" s="434">
        <v>15927</v>
      </c>
      <c r="DB133" s="434">
        <v>15814</v>
      </c>
      <c r="DC133" s="434">
        <v>15771</v>
      </c>
      <c r="DD133" s="434">
        <v>15803</v>
      </c>
      <c r="DE133" s="434">
        <v>15730</v>
      </c>
      <c r="DF133" s="434">
        <v>15691</v>
      </c>
      <c r="DG133" s="435">
        <v>15781</v>
      </c>
      <c r="DH133" s="433">
        <v>15912</v>
      </c>
      <c r="DI133" s="434">
        <v>16066</v>
      </c>
      <c r="DJ133" s="434">
        <v>16220</v>
      </c>
      <c r="DK133" s="434">
        <v>16122</v>
      </c>
      <c r="DL133" s="434">
        <v>16074</v>
      </c>
      <c r="DM133" s="434">
        <v>15935</v>
      </c>
      <c r="DN133" s="434">
        <v>15896</v>
      </c>
      <c r="DO133" s="434">
        <v>16005</v>
      </c>
      <c r="DP133" s="434">
        <v>16039</v>
      </c>
      <c r="DQ133" s="434">
        <v>15934</v>
      </c>
      <c r="DR133" s="434">
        <v>15841</v>
      </c>
      <c r="DS133" s="437">
        <v>16074</v>
      </c>
      <c r="DT133" s="433">
        <v>16227</v>
      </c>
      <c r="DU133" s="434">
        <v>17404</v>
      </c>
      <c r="DV133" s="434">
        <v>17524</v>
      </c>
      <c r="DW133" s="434">
        <v>17636</v>
      </c>
      <c r="DX133" s="434">
        <v>18050</v>
      </c>
      <c r="DY133" s="434">
        <v>18252</v>
      </c>
      <c r="DZ133" s="434">
        <v>18288</v>
      </c>
      <c r="EA133" s="434">
        <v>17648</v>
      </c>
      <c r="EB133" s="434">
        <v>17680</v>
      </c>
      <c r="EC133" s="434">
        <v>17379</v>
      </c>
      <c r="ED133" s="434">
        <v>17016</v>
      </c>
      <c r="EE133" s="437">
        <v>16857</v>
      </c>
      <c r="EF133" s="433">
        <v>16670</v>
      </c>
      <c r="EG133" s="434">
        <v>16583</v>
      </c>
      <c r="EH133" s="434">
        <v>16424</v>
      </c>
      <c r="EI133" s="434">
        <v>16274</v>
      </c>
      <c r="EJ133" s="434">
        <v>16170</v>
      </c>
      <c r="EK133" s="434">
        <v>16052</v>
      </c>
      <c r="EL133" s="434">
        <v>15949</v>
      </c>
      <c r="EM133" s="434">
        <v>15903</v>
      </c>
      <c r="EN133" s="434">
        <v>17316</v>
      </c>
      <c r="EO133" s="799">
        <v>17259</v>
      </c>
      <c r="EP133" s="799">
        <v>17227</v>
      </c>
      <c r="EQ133" s="799">
        <f>'1. Población_Afiliada_Regimen'!D133</f>
        <v>17313</v>
      </c>
      <c r="ER133" s="118">
        <f t="shared" ref="ER133:ER138" si="18">EQ133-EP133</f>
        <v>86</v>
      </c>
      <c r="ES133" s="98">
        <f t="shared" ref="ES133:ES138" si="19">(ER133/EL133)*100</f>
        <v>0.53921875979685252</v>
      </c>
      <c r="ET133" s="118">
        <f t="shared" ref="ET133:ET138" si="20">EQ133-EE133</f>
        <v>456</v>
      </c>
      <c r="EU133" s="98">
        <f t="shared" ref="EU133:EU138" si="21">ET133/EE133*100</f>
        <v>2.7051076704039865</v>
      </c>
    </row>
    <row r="134" spans="1:151" ht="15" customHeight="1" outlineLevel="2">
      <c r="A134" s="421">
        <v>266</v>
      </c>
      <c r="B134" s="55" t="s">
        <v>752</v>
      </c>
      <c r="C134" s="392" t="s">
        <v>428</v>
      </c>
      <c r="D134" s="433">
        <v>19663</v>
      </c>
      <c r="E134" s="434">
        <v>19810</v>
      </c>
      <c r="F134" s="434">
        <v>19773</v>
      </c>
      <c r="G134" s="434">
        <v>19773</v>
      </c>
      <c r="H134" s="434">
        <v>19571</v>
      </c>
      <c r="I134" s="434">
        <v>19785</v>
      </c>
      <c r="J134" s="434">
        <v>19260</v>
      </c>
      <c r="K134" s="434">
        <v>19585</v>
      </c>
      <c r="L134" s="434">
        <v>18754</v>
      </c>
      <c r="M134" s="434">
        <v>18496</v>
      </c>
      <c r="N134" s="434">
        <v>18349</v>
      </c>
      <c r="O134" s="435">
        <v>18187</v>
      </c>
      <c r="P134" s="433">
        <v>18124</v>
      </c>
      <c r="Q134" s="434">
        <v>18085</v>
      </c>
      <c r="R134" s="436">
        <v>17983</v>
      </c>
      <c r="S134" s="434">
        <v>17829</v>
      </c>
      <c r="T134" s="434">
        <v>18054</v>
      </c>
      <c r="U134" s="434">
        <v>18215</v>
      </c>
      <c r="V134" s="434">
        <v>18148</v>
      </c>
      <c r="W134" s="434">
        <v>18055</v>
      </c>
      <c r="X134" s="434">
        <v>18263</v>
      </c>
      <c r="Y134" s="434">
        <v>18739</v>
      </c>
      <c r="Z134" s="434">
        <v>18729</v>
      </c>
      <c r="AA134" s="435">
        <v>18247</v>
      </c>
      <c r="AB134" s="433">
        <v>18349</v>
      </c>
      <c r="AC134" s="434">
        <v>18338</v>
      </c>
      <c r="AD134" s="434">
        <v>18416</v>
      </c>
      <c r="AE134" s="434">
        <v>18406</v>
      </c>
      <c r="AF134" s="434">
        <v>18394</v>
      </c>
      <c r="AG134" s="434">
        <v>17968</v>
      </c>
      <c r="AH134" s="434">
        <v>18039</v>
      </c>
      <c r="AI134" s="434">
        <v>17733</v>
      </c>
      <c r="AJ134" s="434">
        <v>17932</v>
      </c>
      <c r="AK134" s="434">
        <v>18137</v>
      </c>
      <c r="AL134" s="434">
        <v>18126</v>
      </c>
      <c r="AM134" s="435">
        <v>18135</v>
      </c>
      <c r="AN134" s="433">
        <v>18219</v>
      </c>
      <c r="AO134" s="434">
        <v>18264</v>
      </c>
      <c r="AP134" s="434">
        <v>18107</v>
      </c>
      <c r="AQ134" s="434">
        <v>18035</v>
      </c>
      <c r="AR134" s="434">
        <v>18295</v>
      </c>
      <c r="AS134" s="434">
        <v>18251</v>
      </c>
      <c r="AT134" s="434">
        <v>18159</v>
      </c>
      <c r="AU134" s="434">
        <v>18127</v>
      </c>
      <c r="AV134" s="434">
        <v>18029</v>
      </c>
      <c r="AW134" s="434">
        <v>17852</v>
      </c>
      <c r="AX134" s="434">
        <v>17823</v>
      </c>
      <c r="AY134" s="435">
        <v>17804</v>
      </c>
      <c r="AZ134" s="433">
        <v>17967</v>
      </c>
      <c r="BA134" s="434">
        <v>18291</v>
      </c>
      <c r="BB134" s="434">
        <v>18029</v>
      </c>
      <c r="BC134" s="434">
        <v>17917</v>
      </c>
      <c r="BD134" s="434">
        <v>17913</v>
      </c>
      <c r="BE134" s="434">
        <v>17759</v>
      </c>
      <c r="BF134" s="434">
        <v>17712</v>
      </c>
      <c r="BG134" s="434">
        <v>17428</v>
      </c>
      <c r="BH134" s="434">
        <v>17562</v>
      </c>
      <c r="BI134" s="434">
        <v>17227</v>
      </c>
      <c r="BJ134" s="434">
        <v>17217</v>
      </c>
      <c r="BK134" s="435">
        <v>17395</v>
      </c>
      <c r="BL134" s="433">
        <v>17548</v>
      </c>
      <c r="BM134" s="438">
        <v>17995</v>
      </c>
      <c r="BN134" s="438">
        <v>17961</v>
      </c>
      <c r="BO134" s="438">
        <v>17770</v>
      </c>
      <c r="BP134" s="438">
        <v>18061</v>
      </c>
      <c r="BQ134" s="438">
        <v>18023</v>
      </c>
      <c r="BR134" s="438">
        <v>17553</v>
      </c>
      <c r="BS134" s="438">
        <v>17404</v>
      </c>
      <c r="BT134" s="438">
        <v>17175</v>
      </c>
      <c r="BU134" s="438">
        <v>17291</v>
      </c>
      <c r="BV134" s="438">
        <v>17148</v>
      </c>
      <c r="BW134" s="435">
        <v>17243</v>
      </c>
      <c r="BX134" s="433">
        <v>17485</v>
      </c>
      <c r="BY134" s="438">
        <v>17519</v>
      </c>
      <c r="BZ134" s="438">
        <v>17193</v>
      </c>
      <c r="CA134" s="438">
        <v>16798</v>
      </c>
      <c r="CB134" s="438">
        <v>16636</v>
      </c>
      <c r="CC134" s="438">
        <v>16426</v>
      </c>
      <c r="CD134" s="438">
        <v>16268</v>
      </c>
      <c r="CE134" s="438">
        <v>16216</v>
      </c>
      <c r="CF134" s="438">
        <v>16040</v>
      </c>
      <c r="CG134" s="434">
        <v>15915</v>
      </c>
      <c r="CH134" s="434">
        <v>16072</v>
      </c>
      <c r="CI134" s="435">
        <v>15869</v>
      </c>
      <c r="CJ134" s="433">
        <v>15784</v>
      </c>
      <c r="CK134" s="434">
        <v>15878</v>
      </c>
      <c r="CL134" s="434">
        <v>15644</v>
      </c>
      <c r="CM134" s="434">
        <v>15525</v>
      </c>
      <c r="CN134" s="434">
        <v>15559</v>
      </c>
      <c r="CO134" s="434">
        <v>15592</v>
      </c>
      <c r="CP134" s="434">
        <v>15688</v>
      </c>
      <c r="CQ134" s="434">
        <v>15708</v>
      </c>
      <c r="CR134" s="434">
        <v>15849</v>
      </c>
      <c r="CS134" s="434">
        <v>15954</v>
      </c>
      <c r="CT134" s="434">
        <v>15964</v>
      </c>
      <c r="CU134" s="435">
        <v>15879</v>
      </c>
      <c r="CV134" s="433">
        <v>15873</v>
      </c>
      <c r="CW134" s="434">
        <v>15731</v>
      </c>
      <c r="CX134" s="434">
        <v>15906</v>
      </c>
      <c r="CY134" s="434">
        <v>15842</v>
      </c>
      <c r="CZ134" s="434">
        <v>15881</v>
      </c>
      <c r="DA134" s="434">
        <v>15853</v>
      </c>
      <c r="DB134" s="434">
        <v>15748</v>
      </c>
      <c r="DC134" s="434">
        <v>15685</v>
      </c>
      <c r="DD134" s="434">
        <v>15637</v>
      </c>
      <c r="DE134" s="434">
        <v>15595</v>
      </c>
      <c r="DF134" s="434">
        <v>15598</v>
      </c>
      <c r="DG134" s="435">
        <v>15593</v>
      </c>
      <c r="DH134" s="433">
        <v>15408</v>
      </c>
      <c r="DI134" s="434">
        <v>15385</v>
      </c>
      <c r="DJ134" s="434">
        <v>15335</v>
      </c>
      <c r="DK134" s="434">
        <v>15287</v>
      </c>
      <c r="DL134" s="434">
        <v>14766</v>
      </c>
      <c r="DM134" s="434">
        <v>14656</v>
      </c>
      <c r="DN134" s="434">
        <v>14430</v>
      </c>
      <c r="DO134" s="434">
        <v>14292</v>
      </c>
      <c r="DP134" s="434">
        <v>14236</v>
      </c>
      <c r="DQ134" s="434">
        <v>14221</v>
      </c>
      <c r="DR134" s="434">
        <v>14031</v>
      </c>
      <c r="DS134" s="437">
        <v>14047</v>
      </c>
      <c r="DT134" s="433">
        <v>13985</v>
      </c>
      <c r="DU134" s="434">
        <v>15187</v>
      </c>
      <c r="DV134" s="434">
        <v>15314</v>
      </c>
      <c r="DW134" s="434">
        <v>15602</v>
      </c>
      <c r="DX134" s="434">
        <v>15965</v>
      </c>
      <c r="DY134" s="434">
        <v>16147</v>
      </c>
      <c r="DZ134" s="434">
        <v>16163</v>
      </c>
      <c r="EA134" s="434">
        <v>15620</v>
      </c>
      <c r="EB134" s="434">
        <v>15751</v>
      </c>
      <c r="EC134" s="434">
        <v>15508</v>
      </c>
      <c r="ED134" s="434">
        <v>15389</v>
      </c>
      <c r="EE134" s="437">
        <v>15187</v>
      </c>
      <c r="EF134" s="433">
        <v>15143</v>
      </c>
      <c r="EG134" s="434">
        <v>15084</v>
      </c>
      <c r="EH134" s="434">
        <v>14854</v>
      </c>
      <c r="EI134" s="434">
        <v>15171</v>
      </c>
      <c r="EJ134" s="434">
        <v>15700</v>
      </c>
      <c r="EK134" s="434">
        <v>16235</v>
      </c>
      <c r="EL134" s="434">
        <v>16404</v>
      </c>
      <c r="EM134" s="434">
        <v>16488</v>
      </c>
      <c r="EN134" s="434">
        <v>18499</v>
      </c>
      <c r="EO134" s="799">
        <v>18795</v>
      </c>
      <c r="EP134" s="799">
        <v>19082</v>
      </c>
      <c r="EQ134" s="799">
        <f>'1. Población_Afiliada_Regimen'!D134</f>
        <v>19350</v>
      </c>
      <c r="ER134" s="118">
        <f t="shared" si="18"/>
        <v>268</v>
      </c>
      <c r="ES134" s="98">
        <f t="shared" si="19"/>
        <v>1.6337478663740552</v>
      </c>
      <c r="ET134" s="118">
        <f t="shared" si="20"/>
        <v>4163</v>
      </c>
      <c r="EU134" s="98">
        <f t="shared" si="21"/>
        <v>27.411602028050307</v>
      </c>
    </row>
    <row r="135" spans="1:151" ht="15" customHeight="1" outlineLevel="2">
      <c r="A135" s="421">
        <v>308</v>
      </c>
      <c r="B135" s="55" t="s">
        <v>752</v>
      </c>
      <c r="C135" s="392" t="s">
        <v>429</v>
      </c>
      <c r="D135" s="433">
        <v>13560</v>
      </c>
      <c r="E135" s="434">
        <v>13555</v>
      </c>
      <c r="F135" s="434">
        <v>13770</v>
      </c>
      <c r="G135" s="434">
        <v>13793</v>
      </c>
      <c r="H135" s="434">
        <v>13613</v>
      </c>
      <c r="I135" s="434">
        <v>13663</v>
      </c>
      <c r="J135" s="434">
        <v>13237</v>
      </c>
      <c r="K135" s="434">
        <v>13616</v>
      </c>
      <c r="L135" s="434">
        <v>13011</v>
      </c>
      <c r="M135" s="434">
        <v>12928</v>
      </c>
      <c r="N135" s="434">
        <v>12836</v>
      </c>
      <c r="O135" s="435">
        <v>12788</v>
      </c>
      <c r="P135" s="433">
        <v>12676</v>
      </c>
      <c r="Q135" s="434">
        <v>12604</v>
      </c>
      <c r="R135" s="436">
        <v>12521</v>
      </c>
      <c r="S135" s="434">
        <v>12600</v>
      </c>
      <c r="T135" s="434">
        <v>12728</v>
      </c>
      <c r="U135" s="434">
        <v>12778</v>
      </c>
      <c r="V135" s="434">
        <v>12833</v>
      </c>
      <c r="W135" s="434">
        <v>12667</v>
      </c>
      <c r="X135" s="434">
        <v>12700</v>
      </c>
      <c r="Y135" s="434">
        <v>12790</v>
      </c>
      <c r="Z135" s="434">
        <v>12718</v>
      </c>
      <c r="AA135" s="435">
        <v>12487</v>
      </c>
      <c r="AB135" s="433">
        <v>12447</v>
      </c>
      <c r="AC135" s="434">
        <v>12551</v>
      </c>
      <c r="AD135" s="434">
        <v>12520</v>
      </c>
      <c r="AE135" s="434">
        <v>12485</v>
      </c>
      <c r="AF135" s="434">
        <v>12576</v>
      </c>
      <c r="AG135" s="434">
        <v>12254</v>
      </c>
      <c r="AH135" s="434">
        <v>12164</v>
      </c>
      <c r="AI135" s="434">
        <v>12054</v>
      </c>
      <c r="AJ135" s="434">
        <v>11983</v>
      </c>
      <c r="AK135" s="434">
        <v>12185</v>
      </c>
      <c r="AL135" s="434">
        <v>12206</v>
      </c>
      <c r="AM135" s="435">
        <v>12293</v>
      </c>
      <c r="AN135" s="433">
        <v>12194</v>
      </c>
      <c r="AO135" s="434">
        <v>12096</v>
      </c>
      <c r="AP135" s="434">
        <v>12129</v>
      </c>
      <c r="AQ135" s="434">
        <v>12114</v>
      </c>
      <c r="AR135" s="434">
        <v>12657</v>
      </c>
      <c r="AS135" s="434">
        <v>12591</v>
      </c>
      <c r="AT135" s="434">
        <v>12645</v>
      </c>
      <c r="AU135" s="434">
        <v>12734</v>
      </c>
      <c r="AV135" s="434">
        <v>12624</v>
      </c>
      <c r="AW135" s="434">
        <v>12625</v>
      </c>
      <c r="AX135" s="434">
        <v>12589</v>
      </c>
      <c r="AY135" s="435">
        <v>12557</v>
      </c>
      <c r="AZ135" s="433">
        <v>12623</v>
      </c>
      <c r="BA135" s="434">
        <v>12827</v>
      </c>
      <c r="BB135" s="434">
        <v>12684</v>
      </c>
      <c r="BC135" s="434">
        <v>12709</v>
      </c>
      <c r="BD135" s="434">
        <v>12690</v>
      </c>
      <c r="BE135" s="434">
        <v>12605</v>
      </c>
      <c r="BF135" s="434">
        <v>12521</v>
      </c>
      <c r="BG135" s="434">
        <v>12368</v>
      </c>
      <c r="BH135" s="434">
        <v>12560</v>
      </c>
      <c r="BI135" s="434">
        <v>12363</v>
      </c>
      <c r="BJ135" s="434">
        <v>12359</v>
      </c>
      <c r="BK135" s="435">
        <v>12579</v>
      </c>
      <c r="BL135" s="433">
        <v>12678</v>
      </c>
      <c r="BM135" s="438">
        <v>12995</v>
      </c>
      <c r="BN135" s="438">
        <v>12877</v>
      </c>
      <c r="BO135" s="438">
        <v>12827</v>
      </c>
      <c r="BP135" s="438">
        <v>12772</v>
      </c>
      <c r="BQ135" s="438">
        <v>12869</v>
      </c>
      <c r="BR135" s="438">
        <v>12650</v>
      </c>
      <c r="BS135" s="438">
        <v>12559</v>
      </c>
      <c r="BT135" s="438">
        <v>12566</v>
      </c>
      <c r="BU135" s="438">
        <v>12613</v>
      </c>
      <c r="BV135" s="438">
        <v>12552</v>
      </c>
      <c r="BW135" s="435">
        <v>12688</v>
      </c>
      <c r="BX135" s="433">
        <v>12833</v>
      </c>
      <c r="BY135" s="438">
        <v>12853</v>
      </c>
      <c r="BZ135" s="438">
        <v>12616</v>
      </c>
      <c r="CA135" s="438">
        <v>12373</v>
      </c>
      <c r="CB135" s="438">
        <v>12280</v>
      </c>
      <c r="CC135" s="438">
        <v>12144</v>
      </c>
      <c r="CD135" s="438">
        <v>12079</v>
      </c>
      <c r="CE135" s="438">
        <v>12091</v>
      </c>
      <c r="CF135" s="438">
        <v>12014</v>
      </c>
      <c r="CG135" s="434">
        <v>11967</v>
      </c>
      <c r="CH135" s="434">
        <v>11913</v>
      </c>
      <c r="CI135" s="435">
        <v>11900</v>
      </c>
      <c r="CJ135" s="433">
        <v>11877</v>
      </c>
      <c r="CK135" s="434">
        <v>11938</v>
      </c>
      <c r="CL135" s="434">
        <v>11940</v>
      </c>
      <c r="CM135" s="434">
        <v>11933</v>
      </c>
      <c r="CN135" s="434">
        <v>12002</v>
      </c>
      <c r="CO135" s="434">
        <v>12266</v>
      </c>
      <c r="CP135" s="434">
        <v>12332</v>
      </c>
      <c r="CQ135" s="434">
        <v>12419</v>
      </c>
      <c r="CR135" s="434">
        <v>12692</v>
      </c>
      <c r="CS135" s="434">
        <v>12832</v>
      </c>
      <c r="CT135" s="434">
        <v>12903</v>
      </c>
      <c r="CU135" s="435">
        <v>12928</v>
      </c>
      <c r="CV135" s="433">
        <v>12842</v>
      </c>
      <c r="CW135" s="434">
        <v>12695</v>
      </c>
      <c r="CX135" s="434">
        <v>12642</v>
      </c>
      <c r="CY135" s="434">
        <v>13058</v>
      </c>
      <c r="CZ135" s="434">
        <v>13059</v>
      </c>
      <c r="DA135" s="434">
        <v>12856</v>
      </c>
      <c r="DB135" s="434">
        <v>12907</v>
      </c>
      <c r="DC135" s="434">
        <v>12774</v>
      </c>
      <c r="DD135" s="434">
        <v>12924</v>
      </c>
      <c r="DE135" s="434">
        <v>12824</v>
      </c>
      <c r="DF135" s="434">
        <v>12820</v>
      </c>
      <c r="DG135" s="435">
        <v>13022</v>
      </c>
      <c r="DH135" s="433">
        <v>13252</v>
      </c>
      <c r="DI135" s="434">
        <v>13258</v>
      </c>
      <c r="DJ135" s="434">
        <v>13285</v>
      </c>
      <c r="DK135" s="434">
        <v>13187</v>
      </c>
      <c r="DL135" s="434">
        <v>13143</v>
      </c>
      <c r="DM135" s="434">
        <v>13068</v>
      </c>
      <c r="DN135" s="434">
        <v>12996</v>
      </c>
      <c r="DO135" s="434">
        <v>12944</v>
      </c>
      <c r="DP135" s="434">
        <v>13028</v>
      </c>
      <c r="DQ135" s="434">
        <v>12993</v>
      </c>
      <c r="DR135" s="434">
        <v>12957</v>
      </c>
      <c r="DS135" s="437">
        <v>13252</v>
      </c>
      <c r="DT135" s="433">
        <v>13341</v>
      </c>
      <c r="DU135" s="434">
        <v>14181</v>
      </c>
      <c r="DV135" s="434">
        <v>14268</v>
      </c>
      <c r="DW135" s="434">
        <v>14387</v>
      </c>
      <c r="DX135" s="434">
        <v>14809</v>
      </c>
      <c r="DY135" s="434">
        <v>14930</v>
      </c>
      <c r="DZ135" s="434">
        <v>15054</v>
      </c>
      <c r="EA135" s="434">
        <v>14633</v>
      </c>
      <c r="EB135" s="434">
        <v>14575</v>
      </c>
      <c r="EC135" s="434">
        <v>14379</v>
      </c>
      <c r="ED135" s="434">
        <v>14181</v>
      </c>
      <c r="EE135" s="437">
        <v>13965</v>
      </c>
      <c r="EF135" s="433">
        <v>13874</v>
      </c>
      <c r="EG135" s="434">
        <v>13802</v>
      </c>
      <c r="EH135" s="434">
        <v>13586</v>
      </c>
      <c r="EI135" s="434">
        <v>13391</v>
      </c>
      <c r="EJ135" s="434">
        <v>13246</v>
      </c>
      <c r="EK135" s="434">
        <v>13095</v>
      </c>
      <c r="EL135" s="434">
        <v>13061</v>
      </c>
      <c r="EM135" s="434">
        <v>13001</v>
      </c>
      <c r="EN135" s="434">
        <v>13976</v>
      </c>
      <c r="EO135" s="799">
        <v>13873</v>
      </c>
      <c r="EP135" s="799">
        <v>13845</v>
      </c>
      <c r="EQ135" s="799">
        <f>'1. Población_Afiliada_Regimen'!D135</f>
        <v>13864</v>
      </c>
      <c r="ER135" s="118">
        <f t="shared" si="18"/>
        <v>19</v>
      </c>
      <c r="ES135" s="98">
        <f t="shared" si="19"/>
        <v>0.1454712502871143</v>
      </c>
      <c r="ET135" s="118">
        <f t="shared" si="20"/>
        <v>-101</v>
      </c>
      <c r="EU135" s="98">
        <f t="shared" si="21"/>
        <v>-0.72323666308628709</v>
      </c>
    </row>
    <row r="136" spans="1:151" ht="15" customHeight="1" outlineLevel="2">
      <c r="A136" s="421">
        <v>360</v>
      </c>
      <c r="B136" s="55" t="s">
        <v>752</v>
      </c>
      <c r="C136" s="392" t="s">
        <v>430</v>
      </c>
      <c r="D136" s="433">
        <v>47846</v>
      </c>
      <c r="E136" s="434">
        <v>46861</v>
      </c>
      <c r="F136" s="434">
        <v>47861</v>
      </c>
      <c r="G136" s="434">
        <v>47214</v>
      </c>
      <c r="H136" s="434">
        <v>47705</v>
      </c>
      <c r="I136" s="434">
        <v>49237</v>
      </c>
      <c r="J136" s="434">
        <v>48442</v>
      </c>
      <c r="K136" s="434">
        <v>49145</v>
      </c>
      <c r="L136" s="434">
        <v>48625</v>
      </c>
      <c r="M136" s="434">
        <v>48565</v>
      </c>
      <c r="N136" s="434">
        <v>48168</v>
      </c>
      <c r="O136" s="435">
        <v>49089</v>
      </c>
      <c r="P136" s="433">
        <v>49954</v>
      </c>
      <c r="Q136" s="434">
        <v>49599</v>
      </c>
      <c r="R136" s="436">
        <v>49815</v>
      </c>
      <c r="S136" s="434">
        <v>49592</v>
      </c>
      <c r="T136" s="434">
        <v>50869</v>
      </c>
      <c r="U136" s="434">
        <v>50958</v>
      </c>
      <c r="V136" s="434">
        <v>51375</v>
      </c>
      <c r="W136" s="434">
        <v>51033</v>
      </c>
      <c r="X136" s="434">
        <v>50853</v>
      </c>
      <c r="Y136" s="434">
        <v>51147</v>
      </c>
      <c r="Z136" s="434">
        <v>51657</v>
      </c>
      <c r="AA136" s="435">
        <v>50958</v>
      </c>
      <c r="AB136" s="433">
        <v>51053</v>
      </c>
      <c r="AC136" s="434">
        <v>52906</v>
      </c>
      <c r="AD136" s="434">
        <v>53360</v>
      </c>
      <c r="AE136" s="434">
        <v>53205</v>
      </c>
      <c r="AF136" s="434">
        <v>52036</v>
      </c>
      <c r="AG136" s="434">
        <v>50250</v>
      </c>
      <c r="AH136" s="434">
        <v>50193</v>
      </c>
      <c r="AI136" s="434">
        <v>49136</v>
      </c>
      <c r="AJ136" s="434">
        <v>48327</v>
      </c>
      <c r="AK136" s="434">
        <v>48653</v>
      </c>
      <c r="AL136" s="434">
        <v>48551</v>
      </c>
      <c r="AM136" s="435">
        <v>49367</v>
      </c>
      <c r="AN136" s="433">
        <v>48706</v>
      </c>
      <c r="AO136" s="434">
        <v>48102</v>
      </c>
      <c r="AP136" s="434">
        <v>47819</v>
      </c>
      <c r="AQ136" s="434">
        <v>48017</v>
      </c>
      <c r="AR136" s="434">
        <v>49431</v>
      </c>
      <c r="AS136" s="434">
        <v>49465</v>
      </c>
      <c r="AT136" s="434">
        <v>49117</v>
      </c>
      <c r="AU136" s="434">
        <v>49335</v>
      </c>
      <c r="AV136" s="434">
        <v>48432</v>
      </c>
      <c r="AW136" s="434">
        <v>48382</v>
      </c>
      <c r="AX136" s="434">
        <v>48323</v>
      </c>
      <c r="AY136" s="435">
        <v>48371</v>
      </c>
      <c r="AZ136" s="433">
        <v>48677</v>
      </c>
      <c r="BA136" s="434">
        <v>49856</v>
      </c>
      <c r="BB136" s="434">
        <v>48828</v>
      </c>
      <c r="BC136" s="434">
        <v>48696</v>
      </c>
      <c r="BD136" s="434">
        <v>48359</v>
      </c>
      <c r="BE136" s="434">
        <v>47894</v>
      </c>
      <c r="BF136" s="434">
        <v>47600</v>
      </c>
      <c r="BG136" s="434">
        <v>46506</v>
      </c>
      <c r="BH136" s="434">
        <v>47355</v>
      </c>
      <c r="BI136" s="434">
        <v>46544</v>
      </c>
      <c r="BJ136" s="434">
        <v>47448</v>
      </c>
      <c r="BK136" s="435">
        <v>47960</v>
      </c>
      <c r="BL136" s="433">
        <v>47889</v>
      </c>
      <c r="BM136" s="438">
        <v>48551</v>
      </c>
      <c r="BN136" s="438">
        <v>48072</v>
      </c>
      <c r="BO136" s="438">
        <v>48273</v>
      </c>
      <c r="BP136" s="438">
        <v>48300</v>
      </c>
      <c r="BQ136" s="438">
        <v>47812</v>
      </c>
      <c r="BR136" s="438">
        <v>47060</v>
      </c>
      <c r="BS136" s="438">
        <v>46214</v>
      </c>
      <c r="BT136" s="438">
        <v>46184</v>
      </c>
      <c r="BU136" s="438">
        <v>45947</v>
      </c>
      <c r="BV136" s="438">
        <v>45730</v>
      </c>
      <c r="BW136" s="435">
        <v>46062</v>
      </c>
      <c r="BX136" s="433">
        <v>45529</v>
      </c>
      <c r="BY136" s="438">
        <v>45257</v>
      </c>
      <c r="BZ136" s="438">
        <v>44192</v>
      </c>
      <c r="CA136" s="438">
        <v>43380</v>
      </c>
      <c r="CB136" s="438">
        <v>42766</v>
      </c>
      <c r="CC136" s="438">
        <v>41770</v>
      </c>
      <c r="CD136" s="438">
        <v>41796</v>
      </c>
      <c r="CE136" s="438">
        <v>41535</v>
      </c>
      <c r="CF136" s="438">
        <v>41281</v>
      </c>
      <c r="CG136" s="434">
        <v>40770</v>
      </c>
      <c r="CH136" s="434">
        <v>40976</v>
      </c>
      <c r="CI136" s="435">
        <v>40548</v>
      </c>
      <c r="CJ136" s="433">
        <v>40187</v>
      </c>
      <c r="CK136" s="434">
        <v>40005</v>
      </c>
      <c r="CL136" s="434">
        <v>39569</v>
      </c>
      <c r="CM136" s="434">
        <v>39368</v>
      </c>
      <c r="CN136" s="434">
        <v>39279</v>
      </c>
      <c r="CO136" s="434">
        <v>39548</v>
      </c>
      <c r="CP136" s="434">
        <v>39791</v>
      </c>
      <c r="CQ136" s="434">
        <v>40324</v>
      </c>
      <c r="CR136" s="434">
        <v>40345</v>
      </c>
      <c r="CS136" s="434">
        <v>40640</v>
      </c>
      <c r="CT136" s="434">
        <v>40619</v>
      </c>
      <c r="CU136" s="435">
        <v>40803</v>
      </c>
      <c r="CV136" s="433">
        <v>40857</v>
      </c>
      <c r="CW136" s="434">
        <v>40738</v>
      </c>
      <c r="CX136" s="434">
        <v>40702</v>
      </c>
      <c r="CY136" s="434">
        <v>40357</v>
      </c>
      <c r="CZ136" s="434">
        <v>39991</v>
      </c>
      <c r="DA136" s="434">
        <v>39967</v>
      </c>
      <c r="DB136" s="434">
        <v>39692</v>
      </c>
      <c r="DC136" s="434">
        <v>39521</v>
      </c>
      <c r="DD136" s="434">
        <v>39322</v>
      </c>
      <c r="DE136" s="434">
        <v>39239</v>
      </c>
      <c r="DF136" s="434">
        <v>39030</v>
      </c>
      <c r="DG136" s="435">
        <v>39056</v>
      </c>
      <c r="DH136" s="433">
        <v>39026</v>
      </c>
      <c r="DI136" s="434">
        <v>39099</v>
      </c>
      <c r="DJ136" s="434">
        <v>39229</v>
      </c>
      <c r="DK136" s="434">
        <v>38806</v>
      </c>
      <c r="DL136" s="434">
        <v>38553</v>
      </c>
      <c r="DM136" s="434">
        <v>38153</v>
      </c>
      <c r="DN136" s="434">
        <v>37823</v>
      </c>
      <c r="DO136" s="434">
        <v>37782</v>
      </c>
      <c r="DP136" s="434">
        <v>37825</v>
      </c>
      <c r="DQ136" s="434">
        <v>37365</v>
      </c>
      <c r="DR136" s="434">
        <v>37200</v>
      </c>
      <c r="DS136" s="437">
        <v>37895</v>
      </c>
      <c r="DT136" s="433">
        <v>38219</v>
      </c>
      <c r="DU136" s="434">
        <v>42007</v>
      </c>
      <c r="DV136" s="434">
        <v>42707</v>
      </c>
      <c r="DW136" s="434">
        <v>43339</v>
      </c>
      <c r="DX136" s="434">
        <v>45036</v>
      </c>
      <c r="DY136" s="434">
        <v>45939</v>
      </c>
      <c r="DZ136" s="434">
        <v>45881</v>
      </c>
      <c r="EA136" s="434">
        <v>44144</v>
      </c>
      <c r="EB136" s="434">
        <v>43999</v>
      </c>
      <c r="EC136" s="434">
        <v>43196</v>
      </c>
      <c r="ED136" s="434">
        <v>42570</v>
      </c>
      <c r="EE136" s="437">
        <v>41930</v>
      </c>
      <c r="EF136" s="433">
        <v>41660</v>
      </c>
      <c r="EG136" s="434">
        <v>41321</v>
      </c>
      <c r="EH136" s="434">
        <v>40752</v>
      </c>
      <c r="EI136" s="434">
        <v>40711</v>
      </c>
      <c r="EJ136" s="434">
        <v>40893</v>
      </c>
      <c r="EK136" s="434">
        <v>41278</v>
      </c>
      <c r="EL136" s="434">
        <v>41375</v>
      </c>
      <c r="EM136" s="434">
        <v>41224</v>
      </c>
      <c r="EN136" s="434">
        <v>44313</v>
      </c>
      <c r="EO136" s="799">
        <v>44934</v>
      </c>
      <c r="EP136" s="799">
        <v>45267</v>
      </c>
      <c r="EQ136" s="799">
        <f>'1. Población_Afiliada_Regimen'!D136</f>
        <v>45966</v>
      </c>
      <c r="ER136" s="118">
        <f t="shared" si="18"/>
        <v>699</v>
      </c>
      <c r="ES136" s="98">
        <f t="shared" si="19"/>
        <v>1.6894259818731119</v>
      </c>
      <c r="ET136" s="118">
        <f t="shared" si="20"/>
        <v>4036</v>
      </c>
      <c r="EU136" s="98">
        <f t="shared" si="21"/>
        <v>9.6255664202241817</v>
      </c>
    </row>
    <row r="137" spans="1:151" ht="15" customHeight="1" outlineLevel="2">
      <c r="A137" s="421">
        <v>380</v>
      </c>
      <c r="B137" s="55" t="s">
        <v>752</v>
      </c>
      <c r="C137" s="392" t="s">
        <v>431</v>
      </c>
      <c r="D137" s="433">
        <v>13101</v>
      </c>
      <c r="E137" s="434">
        <v>13053</v>
      </c>
      <c r="F137" s="434">
        <v>12954</v>
      </c>
      <c r="G137" s="434">
        <v>12890</v>
      </c>
      <c r="H137" s="434">
        <v>12927</v>
      </c>
      <c r="I137" s="434">
        <v>13084</v>
      </c>
      <c r="J137" s="434">
        <v>12392</v>
      </c>
      <c r="K137" s="434">
        <v>12976</v>
      </c>
      <c r="L137" s="434">
        <v>12048</v>
      </c>
      <c r="M137" s="434">
        <v>11966</v>
      </c>
      <c r="N137" s="434">
        <v>11831</v>
      </c>
      <c r="O137" s="435">
        <v>11880</v>
      </c>
      <c r="P137" s="433">
        <v>11789</v>
      </c>
      <c r="Q137" s="434">
        <v>11691</v>
      </c>
      <c r="R137" s="436">
        <v>11664</v>
      </c>
      <c r="S137" s="434">
        <v>11621</v>
      </c>
      <c r="T137" s="434">
        <v>11530</v>
      </c>
      <c r="U137" s="434">
        <v>11474</v>
      </c>
      <c r="V137" s="434">
        <v>11428</v>
      </c>
      <c r="W137" s="434">
        <v>11413</v>
      </c>
      <c r="X137" s="434">
        <v>11504</v>
      </c>
      <c r="Y137" s="434">
        <v>11668</v>
      </c>
      <c r="Z137" s="434">
        <v>11589</v>
      </c>
      <c r="AA137" s="435">
        <v>11337</v>
      </c>
      <c r="AB137" s="433">
        <v>11340</v>
      </c>
      <c r="AC137" s="434">
        <v>11612</v>
      </c>
      <c r="AD137" s="434">
        <v>11616</v>
      </c>
      <c r="AE137" s="434">
        <v>11462</v>
      </c>
      <c r="AF137" s="434">
        <v>11555</v>
      </c>
      <c r="AG137" s="434">
        <v>11345</v>
      </c>
      <c r="AH137" s="434">
        <v>11193</v>
      </c>
      <c r="AI137" s="434">
        <v>11035</v>
      </c>
      <c r="AJ137" s="434">
        <v>10896</v>
      </c>
      <c r="AK137" s="434">
        <v>11068</v>
      </c>
      <c r="AL137" s="434">
        <v>10970</v>
      </c>
      <c r="AM137" s="435">
        <v>10931</v>
      </c>
      <c r="AN137" s="433">
        <v>10808</v>
      </c>
      <c r="AO137" s="434">
        <v>10803</v>
      </c>
      <c r="AP137" s="434">
        <v>11038</v>
      </c>
      <c r="AQ137" s="434">
        <v>10785</v>
      </c>
      <c r="AR137" s="434">
        <v>11057</v>
      </c>
      <c r="AS137" s="434">
        <v>11069</v>
      </c>
      <c r="AT137" s="434">
        <v>10949</v>
      </c>
      <c r="AU137" s="434">
        <v>10972</v>
      </c>
      <c r="AV137" s="434">
        <v>10765</v>
      </c>
      <c r="AW137" s="434">
        <v>10772</v>
      </c>
      <c r="AX137" s="434">
        <v>10658</v>
      </c>
      <c r="AY137" s="435">
        <v>10652</v>
      </c>
      <c r="AZ137" s="433">
        <v>10681</v>
      </c>
      <c r="BA137" s="434">
        <v>10989</v>
      </c>
      <c r="BB137" s="434">
        <v>10775</v>
      </c>
      <c r="BC137" s="434">
        <v>10746</v>
      </c>
      <c r="BD137" s="434">
        <v>10622</v>
      </c>
      <c r="BE137" s="434">
        <v>10499</v>
      </c>
      <c r="BF137" s="434">
        <v>10406</v>
      </c>
      <c r="BG137" s="434">
        <v>10158</v>
      </c>
      <c r="BH137" s="434">
        <v>10206</v>
      </c>
      <c r="BI137" s="434">
        <v>9988</v>
      </c>
      <c r="BJ137" s="434">
        <v>10013</v>
      </c>
      <c r="BK137" s="435">
        <v>10074</v>
      </c>
      <c r="BL137" s="433">
        <v>10122</v>
      </c>
      <c r="BM137" s="438">
        <v>10219</v>
      </c>
      <c r="BN137" s="438">
        <v>10231</v>
      </c>
      <c r="BO137" s="438">
        <v>10207</v>
      </c>
      <c r="BP137" s="438">
        <v>10237</v>
      </c>
      <c r="BQ137" s="438">
        <v>10231</v>
      </c>
      <c r="BR137" s="438">
        <v>9920</v>
      </c>
      <c r="BS137" s="438">
        <v>9826</v>
      </c>
      <c r="BT137" s="438">
        <v>9759</v>
      </c>
      <c r="BU137" s="438">
        <v>9619</v>
      </c>
      <c r="BV137" s="438">
        <v>9542</v>
      </c>
      <c r="BW137" s="435">
        <v>9606</v>
      </c>
      <c r="BX137" s="433">
        <v>9685</v>
      </c>
      <c r="BY137" s="438">
        <v>9673</v>
      </c>
      <c r="BZ137" s="438">
        <v>9447</v>
      </c>
      <c r="CA137" s="438">
        <v>9233</v>
      </c>
      <c r="CB137" s="438">
        <v>9113</v>
      </c>
      <c r="CC137" s="438">
        <v>8967</v>
      </c>
      <c r="CD137" s="438">
        <v>8870</v>
      </c>
      <c r="CE137" s="438">
        <v>8888</v>
      </c>
      <c r="CF137" s="438">
        <v>8787</v>
      </c>
      <c r="CG137" s="434">
        <v>8684</v>
      </c>
      <c r="CH137" s="434">
        <v>8643</v>
      </c>
      <c r="CI137" s="435">
        <v>8627</v>
      </c>
      <c r="CJ137" s="433">
        <v>8575</v>
      </c>
      <c r="CK137" s="434">
        <v>8593</v>
      </c>
      <c r="CL137" s="434">
        <v>8553</v>
      </c>
      <c r="CM137" s="434">
        <v>8522</v>
      </c>
      <c r="CN137" s="434">
        <v>8551</v>
      </c>
      <c r="CO137" s="434">
        <v>8706</v>
      </c>
      <c r="CP137" s="434">
        <v>8799</v>
      </c>
      <c r="CQ137" s="434">
        <v>8821</v>
      </c>
      <c r="CR137" s="434">
        <v>8832</v>
      </c>
      <c r="CS137" s="434">
        <v>8857</v>
      </c>
      <c r="CT137" s="434">
        <v>8989</v>
      </c>
      <c r="CU137" s="435">
        <v>9089</v>
      </c>
      <c r="CV137" s="433">
        <v>9100</v>
      </c>
      <c r="CW137" s="434">
        <v>9063</v>
      </c>
      <c r="CX137" s="434">
        <v>9012</v>
      </c>
      <c r="CY137" s="434">
        <v>8983</v>
      </c>
      <c r="CZ137" s="434">
        <v>8972</v>
      </c>
      <c r="DA137" s="434">
        <v>8955</v>
      </c>
      <c r="DB137" s="434">
        <v>9000</v>
      </c>
      <c r="DC137" s="434">
        <v>8915</v>
      </c>
      <c r="DD137" s="434">
        <v>8944</v>
      </c>
      <c r="DE137" s="434">
        <v>8935</v>
      </c>
      <c r="DF137" s="434">
        <v>8979</v>
      </c>
      <c r="DG137" s="435">
        <v>8986</v>
      </c>
      <c r="DH137" s="433">
        <v>8974</v>
      </c>
      <c r="DI137" s="434">
        <v>8968</v>
      </c>
      <c r="DJ137" s="434">
        <v>8973</v>
      </c>
      <c r="DK137" s="434">
        <v>8976</v>
      </c>
      <c r="DL137" s="434">
        <v>8972</v>
      </c>
      <c r="DM137" s="434">
        <v>8914</v>
      </c>
      <c r="DN137" s="434">
        <v>8888</v>
      </c>
      <c r="DO137" s="434">
        <v>8878</v>
      </c>
      <c r="DP137" s="434">
        <v>8948</v>
      </c>
      <c r="DQ137" s="434">
        <v>8847</v>
      </c>
      <c r="DR137" s="434">
        <v>8781</v>
      </c>
      <c r="DS137" s="437">
        <v>8963</v>
      </c>
      <c r="DT137" s="433">
        <v>8997</v>
      </c>
      <c r="DU137" s="434">
        <v>9536</v>
      </c>
      <c r="DV137" s="434">
        <v>9504</v>
      </c>
      <c r="DW137" s="434">
        <v>9562</v>
      </c>
      <c r="DX137" s="434">
        <v>9867</v>
      </c>
      <c r="DY137" s="434">
        <v>9997</v>
      </c>
      <c r="DZ137" s="434">
        <v>9980</v>
      </c>
      <c r="EA137" s="434">
        <v>9569</v>
      </c>
      <c r="EB137" s="434">
        <v>9623</v>
      </c>
      <c r="EC137" s="434">
        <v>9504</v>
      </c>
      <c r="ED137" s="434">
        <v>9337</v>
      </c>
      <c r="EE137" s="437">
        <v>9181</v>
      </c>
      <c r="EF137" s="433">
        <v>9090</v>
      </c>
      <c r="EG137" s="434">
        <v>9057</v>
      </c>
      <c r="EH137" s="434">
        <v>8901</v>
      </c>
      <c r="EI137" s="434">
        <v>8959</v>
      </c>
      <c r="EJ137" s="434">
        <v>8909</v>
      </c>
      <c r="EK137" s="434">
        <v>9026</v>
      </c>
      <c r="EL137" s="434">
        <v>9033</v>
      </c>
      <c r="EM137" s="434">
        <v>9084</v>
      </c>
      <c r="EN137" s="434">
        <v>9942</v>
      </c>
      <c r="EO137" s="799">
        <v>9911</v>
      </c>
      <c r="EP137" s="799">
        <v>9938</v>
      </c>
      <c r="EQ137" s="799">
        <f>'1. Población_Afiliada_Regimen'!D137</f>
        <v>10036</v>
      </c>
      <c r="ER137" s="118">
        <f t="shared" si="18"/>
        <v>98</v>
      </c>
      <c r="ES137" s="98">
        <f t="shared" si="19"/>
        <v>1.0849108823203808</v>
      </c>
      <c r="ET137" s="118">
        <f t="shared" si="20"/>
        <v>855</v>
      </c>
      <c r="EU137" s="98">
        <f t="shared" si="21"/>
        <v>9.3127110336564645</v>
      </c>
    </row>
    <row r="138" spans="1:151" ht="15" customHeight="1" outlineLevel="2" thickBot="1">
      <c r="A138" s="421">
        <v>631</v>
      </c>
      <c r="B138" s="55" t="s">
        <v>752</v>
      </c>
      <c r="C138" s="392" t="s">
        <v>432</v>
      </c>
      <c r="D138" s="439">
        <v>4992</v>
      </c>
      <c r="E138" s="440">
        <v>5002</v>
      </c>
      <c r="F138" s="440">
        <v>4984</v>
      </c>
      <c r="G138" s="440">
        <v>5017</v>
      </c>
      <c r="H138" s="440">
        <v>5008</v>
      </c>
      <c r="I138" s="440">
        <v>4998</v>
      </c>
      <c r="J138" s="440">
        <v>4905</v>
      </c>
      <c r="K138" s="440">
        <v>4997</v>
      </c>
      <c r="L138" s="440">
        <v>4945</v>
      </c>
      <c r="M138" s="440">
        <v>4926</v>
      </c>
      <c r="N138" s="440">
        <v>4739</v>
      </c>
      <c r="O138" s="441">
        <v>4765</v>
      </c>
      <c r="P138" s="439">
        <v>4798</v>
      </c>
      <c r="Q138" s="440">
        <v>4773</v>
      </c>
      <c r="R138" s="442">
        <v>4746</v>
      </c>
      <c r="S138" s="440">
        <v>4840</v>
      </c>
      <c r="T138" s="440">
        <v>4864</v>
      </c>
      <c r="U138" s="440">
        <v>4929</v>
      </c>
      <c r="V138" s="440">
        <v>5062</v>
      </c>
      <c r="W138" s="440">
        <v>5038</v>
      </c>
      <c r="X138" s="440">
        <v>5030</v>
      </c>
      <c r="Y138" s="440">
        <v>5083</v>
      </c>
      <c r="Z138" s="440">
        <v>5068</v>
      </c>
      <c r="AA138" s="441">
        <v>4963</v>
      </c>
      <c r="AB138" s="439">
        <v>4977</v>
      </c>
      <c r="AC138" s="440">
        <v>5082</v>
      </c>
      <c r="AD138" s="440">
        <v>5035</v>
      </c>
      <c r="AE138" s="440">
        <v>5000</v>
      </c>
      <c r="AF138" s="440">
        <v>4979</v>
      </c>
      <c r="AG138" s="440">
        <v>4837</v>
      </c>
      <c r="AH138" s="440">
        <v>4803</v>
      </c>
      <c r="AI138" s="440">
        <v>4732</v>
      </c>
      <c r="AJ138" s="440">
        <v>4705</v>
      </c>
      <c r="AK138" s="440">
        <v>4816</v>
      </c>
      <c r="AL138" s="440">
        <v>4799</v>
      </c>
      <c r="AM138" s="441">
        <v>4866</v>
      </c>
      <c r="AN138" s="439">
        <v>4816</v>
      </c>
      <c r="AO138" s="440">
        <v>4759</v>
      </c>
      <c r="AP138" s="440">
        <v>4765</v>
      </c>
      <c r="AQ138" s="440">
        <v>4730</v>
      </c>
      <c r="AR138" s="440">
        <v>5024</v>
      </c>
      <c r="AS138" s="440">
        <v>5029</v>
      </c>
      <c r="AT138" s="440">
        <v>5038</v>
      </c>
      <c r="AU138" s="440">
        <v>5091</v>
      </c>
      <c r="AV138" s="440">
        <v>5034</v>
      </c>
      <c r="AW138" s="440">
        <v>5060</v>
      </c>
      <c r="AX138" s="440">
        <v>5042</v>
      </c>
      <c r="AY138" s="441">
        <v>5053</v>
      </c>
      <c r="AZ138" s="439">
        <v>5066</v>
      </c>
      <c r="BA138" s="440">
        <v>5242</v>
      </c>
      <c r="BB138" s="440">
        <v>5147</v>
      </c>
      <c r="BC138" s="440">
        <v>5146</v>
      </c>
      <c r="BD138" s="440">
        <v>5116</v>
      </c>
      <c r="BE138" s="440">
        <v>5114</v>
      </c>
      <c r="BF138" s="440">
        <v>5110</v>
      </c>
      <c r="BG138" s="440">
        <v>5001</v>
      </c>
      <c r="BH138" s="440">
        <v>5124</v>
      </c>
      <c r="BI138" s="440">
        <v>5025</v>
      </c>
      <c r="BJ138" s="440">
        <v>5004</v>
      </c>
      <c r="BK138" s="441">
        <v>5057</v>
      </c>
      <c r="BL138" s="439">
        <v>5016</v>
      </c>
      <c r="BM138" s="444">
        <v>5074</v>
      </c>
      <c r="BN138" s="444">
        <v>5131</v>
      </c>
      <c r="BO138" s="444">
        <v>5140</v>
      </c>
      <c r="BP138" s="444">
        <v>5136</v>
      </c>
      <c r="BQ138" s="444">
        <v>5134</v>
      </c>
      <c r="BR138" s="444">
        <v>5027</v>
      </c>
      <c r="BS138" s="444">
        <v>5015</v>
      </c>
      <c r="BT138" s="444">
        <v>5028</v>
      </c>
      <c r="BU138" s="444">
        <v>5045</v>
      </c>
      <c r="BV138" s="444">
        <v>5069</v>
      </c>
      <c r="BW138" s="441">
        <v>5149</v>
      </c>
      <c r="BX138" s="439">
        <v>5198</v>
      </c>
      <c r="BY138" s="444">
        <v>5148</v>
      </c>
      <c r="BZ138" s="444">
        <v>5049</v>
      </c>
      <c r="CA138" s="444">
        <v>4973</v>
      </c>
      <c r="CB138" s="444">
        <v>4909</v>
      </c>
      <c r="CC138" s="444">
        <v>4817</v>
      </c>
      <c r="CD138" s="444">
        <v>4772</v>
      </c>
      <c r="CE138" s="444">
        <v>4755</v>
      </c>
      <c r="CF138" s="444">
        <v>4715</v>
      </c>
      <c r="CG138" s="440">
        <v>4910</v>
      </c>
      <c r="CH138" s="440">
        <v>4934</v>
      </c>
      <c r="CI138" s="441">
        <v>4920</v>
      </c>
      <c r="CJ138" s="439">
        <v>5021</v>
      </c>
      <c r="CK138" s="440">
        <v>5078</v>
      </c>
      <c r="CL138" s="440">
        <v>5046</v>
      </c>
      <c r="CM138" s="440">
        <v>4998</v>
      </c>
      <c r="CN138" s="440">
        <v>4997</v>
      </c>
      <c r="CO138" s="440">
        <v>5061</v>
      </c>
      <c r="CP138" s="440">
        <v>5156</v>
      </c>
      <c r="CQ138" s="440">
        <v>5228</v>
      </c>
      <c r="CR138" s="440">
        <v>5235</v>
      </c>
      <c r="CS138" s="440">
        <v>5337</v>
      </c>
      <c r="CT138" s="440">
        <v>5432</v>
      </c>
      <c r="CU138" s="441">
        <v>5519</v>
      </c>
      <c r="CV138" s="439">
        <v>5544</v>
      </c>
      <c r="CW138" s="440">
        <v>5612</v>
      </c>
      <c r="CX138" s="440">
        <v>5663</v>
      </c>
      <c r="CY138" s="440">
        <v>5689</v>
      </c>
      <c r="CZ138" s="440">
        <v>5712</v>
      </c>
      <c r="DA138" s="440">
        <v>5675</v>
      </c>
      <c r="DB138" s="440">
        <v>5684</v>
      </c>
      <c r="DC138" s="440">
        <v>5717</v>
      </c>
      <c r="DD138" s="440">
        <v>5763</v>
      </c>
      <c r="DE138" s="440">
        <v>5903</v>
      </c>
      <c r="DF138" s="440">
        <v>5938</v>
      </c>
      <c r="DG138" s="441">
        <v>5957</v>
      </c>
      <c r="DH138" s="439">
        <v>5995</v>
      </c>
      <c r="DI138" s="440">
        <v>6242</v>
      </c>
      <c r="DJ138" s="440">
        <v>6224</v>
      </c>
      <c r="DK138" s="440">
        <v>6209</v>
      </c>
      <c r="DL138" s="440">
        <v>6184</v>
      </c>
      <c r="DM138" s="440">
        <v>6176</v>
      </c>
      <c r="DN138" s="440">
        <v>6151</v>
      </c>
      <c r="DO138" s="440">
        <v>6138</v>
      </c>
      <c r="DP138" s="440">
        <v>6167</v>
      </c>
      <c r="DQ138" s="440">
        <v>6155</v>
      </c>
      <c r="DR138" s="440">
        <v>6131</v>
      </c>
      <c r="DS138" s="443">
        <v>6109</v>
      </c>
      <c r="DT138" s="439">
        <v>6077</v>
      </c>
      <c r="DU138" s="440">
        <v>6864</v>
      </c>
      <c r="DV138" s="440">
        <v>6986</v>
      </c>
      <c r="DW138" s="440">
        <v>7061</v>
      </c>
      <c r="DX138" s="440">
        <v>7418</v>
      </c>
      <c r="DY138" s="440">
        <v>7510</v>
      </c>
      <c r="DZ138" s="440">
        <v>7545</v>
      </c>
      <c r="EA138" s="440">
        <v>7051</v>
      </c>
      <c r="EB138" s="440">
        <v>7276</v>
      </c>
      <c r="EC138" s="440">
        <v>7262</v>
      </c>
      <c r="ED138" s="440">
        <v>7175</v>
      </c>
      <c r="EE138" s="443">
        <v>7078</v>
      </c>
      <c r="EF138" s="439">
        <v>7096</v>
      </c>
      <c r="EG138" s="440">
        <v>7110</v>
      </c>
      <c r="EH138" s="440">
        <v>7027</v>
      </c>
      <c r="EI138" s="443">
        <v>7032</v>
      </c>
      <c r="EJ138" s="443">
        <v>7018</v>
      </c>
      <c r="EK138" s="441">
        <v>7155</v>
      </c>
      <c r="EL138" s="441">
        <v>7185</v>
      </c>
      <c r="EM138" s="441">
        <v>7194</v>
      </c>
      <c r="EN138" s="441">
        <v>8167</v>
      </c>
      <c r="EO138" s="441">
        <v>8232</v>
      </c>
      <c r="EP138" s="441">
        <v>8283</v>
      </c>
      <c r="EQ138" s="441">
        <f>'1. Población_Afiliada_Regimen'!D138</f>
        <v>8487</v>
      </c>
      <c r="ER138" s="118">
        <f t="shared" si="18"/>
        <v>204</v>
      </c>
      <c r="ES138" s="98">
        <f t="shared" si="19"/>
        <v>2.8392484342379958</v>
      </c>
      <c r="ET138" s="118">
        <f t="shared" si="20"/>
        <v>1409</v>
      </c>
      <c r="EU138" s="98">
        <f t="shared" si="21"/>
        <v>19.906753320146933</v>
      </c>
    </row>
    <row r="140" spans="1:151" ht="22.5">
      <c r="C140" s="246" t="s">
        <v>433</v>
      </c>
      <c r="D140" s="1001" t="str">
        <f>'1. Población_Afiliada_Regimen'!B140</f>
        <v>SISPRO-BODEGA DE DATOS DICIEMBRE 2021</v>
      </c>
      <c r="E140" s="1001"/>
      <c r="F140" s="1001"/>
    </row>
    <row r="141" spans="1:151" ht="22.5">
      <c r="C141" s="248"/>
      <c r="D141" s="1001" t="str">
        <f>'1. Población_Afiliada_Regimen'!B141</f>
        <v>PROYECCIÓN DANE 2021</v>
      </c>
      <c r="E141" s="1001"/>
      <c r="F141" s="1001"/>
    </row>
    <row r="142" spans="1:151" ht="19.5">
      <c r="C142" s="249" t="s">
        <v>436</v>
      </c>
      <c r="D142" s="1002" t="s">
        <v>437</v>
      </c>
      <c r="E142" s="1002"/>
      <c r="F142" s="1002"/>
    </row>
  </sheetData>
  <sheetProtection autoFilter="0"/>
  <autoFilter ref="ER2:EU138" xr:uid="{00000000-0009-0000-0000-00000A000000}"/>
  <sortState xmlns:xlrd2="http://schemas.microsoft.com/office/spreadsheetml/2017/richdata2" ref="A21:AG30">
    <sortCondition ref="A130:A139"/>
  </sortState>
  <mergeCells count="27">
    <mergeCell ref="A1:Q1"/>
    <mergeCell ref="DH2:DS2"/>
    <mergeCell ref="CV2:DG2"/>
    <mergeCell ref="CJ2:CU2"/>
    <mergeCell ref="AB2:AM2"/>
    <mergeCell ref="AN2:AY2"/>
    <mergeCell ref="AZ2:BK2"/>
    <mergeCell ref="BL2:BW2"/>
    <mergeCell ref="BX2:CI2"/>
    <mergeCell ref="DT2:EE2"/>
    <mergeCell ref="D140:F140"/>
    <mergeCell ref="D141:F141"/>
    <mergeCell ref="D142:F142"/>
    <mergeCell ref="A2:A3"/>
    <mergeCell ref="P2:AA2"/>
    <mergeCell ref="C2:C3"/>
    <mergeCell ref="D2:O2"/>
    <mergeCell ref="B2:B3"/>
    <mergeCell ref="EF2:EQ2"/>
    <mergeCell ref="EV5:EW5"/>
    <mergeCell ref="ET1:EU1"/>
    <mergeCell ref="ER1:ES1"/>
    <mergeCell ref="ET2:ET3"/>
    <mergeCell ref="EU2:EU3"/>
    <mergeCell ref="EV1:EW1"/>
    <mergeCell ref="ES2:ES3"/>
    <mergeCell ref="ER2:ER3"/>
  </mergeCells>
  <conditionalFormatting sqref="ES4:ES138">
    <cfRule type="iconSet" priority="30">
      <iconSet iconSet="3Symbols2">
        <cfvo type="percent" val="0"/>
        <cfvo type="num" val="0.01"/>
        <cfvo type="num" val="0.5"/>
      </iconSet>
    </cfRule>
  </conditionalFormatting>
  <conditionalFormatting sqref="ET4:ET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EU4:EU138">
    <cfRule type="iconSet" priority="34">
      <iconSet iconSet="3Symbols2">
        <cfvo type="percent" val="0"/>
        <cfvo type="num" val="0.01"/>
        <cfvo type="num" val="0.5"/>
      </iconSet>
    </cfRule>
  </conditionalFormatting>
  <conditionalFormatting sqref="ER4:ER138">
    <cfRule type="iconSet" priority="36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CC00"/>
  </sheetPr>
  <dimension ref="A1:DW141"/>
  <sheetViews>
    <sheetView zoomScale="80" zoomScaleNormal="80" workbookViewId="0">
      <pane xSplit="3" ySplit="4" topLeftCell="DK5" activePane="bottomRight" state="frozen"/>
      <selection pane="topRight" activeCell="D1" sqref="D1"/>
      <selection pane="bottomLeft" activeCell="A5" sqref="A5"/>
      <selection pane="bottomRight" activeCell="DM14" sqref="DM14"/>
    </sheetView>
  </sheetViews>
  <sheetFormatPr baseColWidth="10"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4" width="12.5703125" bestFit="1" customWidth="1"/>
    <col min="5" max="111" width="12.5703125" customWidth="1"/>
    <col min="112" max="112" width="19.28515625" customWidth="1"/>
    <col min="113" max="113" width="14.5703125" customWidth="1"/>
    <col min="114" max="114" width="14" customWidth="1"/>
    <col min="115" max="115" width="14.5703125" customWidth="1"/>
    <col min="116" max="116" width="17" customWidth="1"/>
    <col min="117" max="117" width="14.42578125" customWidth="1"/>
    <col min="299" max="299" width="21.42578125" customWidth="1"/>
    <col min="300" max="308" width="11.42578125" customWidth="1"/>
    <col min="309" max="309" width="15.5703125" customWidth="1"/>
    <col min="310" max="310" width="13.42578125" customWidth="1"/>
    <col min="315" max="315" width="14.7109375" customWidth="1"/>
    <col min="555" max="555" width="21.42578125" customWidth="1"/>
    <col min="556" max="564" width="11.42578125" customWidth="1"/>
    <col min="565" max="565" width="15.5703125" customWidth="1"/>
    <col min="566" max="566" width="13.42578125" customWidth="1"/>
    <col min="571" max="571" width="14.7109375" customWidth="1"/>
    <col min="811" max="811" width="21.42578125" customWidth="1"/>
    <col min="812" max="820" width="11.42578125" customWidth="1"/>
    <col min="821" max="821" width="15.5703125" customWidth="1"/>
    <col min="822" max="822" width="13.42578125" customWidth="1"/>
    <col min="827" max="827" width="14.7109375" customWidth="1"/>
    <col min="1067" max="1067" width="21.42578125" customWidth="1"/>
    <col min="1068" max="1076" width="11.42578125" customWidth="1"/>
    <col min="1077" max="1077" width="15.5703125" customWidth="1"/>
    <col min="1078" max="1078" width="13.42578125" customWidth="1"/>
    <col min="1083" max="1083" width="14.7109375" customWidth="1"/>
    <col min="1323" max="1323" width="21.42578125" customWidth="1"/>
    <col min="1324" max="1332" width="11.42578125" customWidth="1"/>
    <col min="1333" max="1333" width="15.5703125" customWidth="1"/>
    <col min="1334" max="1334" width="13.42578125" customWidth="1"/>
    <col min="1339" max="1339" width="14.7109375" customWidth="1"/>
    <col min="1579" max="1579" width="21.42578125" customWidth="1"/>
    <col min="1580" max="1588" width="11.42578125" customWidth="1"/>
    <col min="1589" max="1589" width="15.5703125" customWidth="1"/>
    <col min="1590" max="1590" width="13.42578125" customWidth="1"/>
    <col min="1595" max="1595" width="14.7109375" customWidth="1"/>
    <col min="1835" max="1835" width="21.42578125" customWidth="1"/>
    <col min="1836" max="1844" width="11.42578125" customWidth="1"/>
    <col min="1845" max="1845" width="15.5703125" customWidth="1"/>
    <col min="1846" max="1846" width="13.42578125" customWidth="1"/>
    <col min="1851" max="1851" width="14.7109375" customWidth="1"/>
    <col min="2091" max="2091" width="21.42578125" customWidth="1"/>
    <col min="2092" max="2100" width="11.42578125" customWidth="1"/>
    <col min="2101" max="2101" width="15.5703125" customWidth="1"/>
    <col min="2102" max="2102" width="13.42578125" customWidth="1"/>
    <col min="2107" max="2107" width="14.7109375" customWidth="1"/>
    <col min="2347" max="2347" width="21.42578125" customWidth="1"/>
    <col min="2348" max="2356" width="11.42578125" customWidth="1"/>
    <col min="2357" max="2357" width="15.5703125" customWidth="1"/>
    <col min="2358" max="2358" width="13.42578125" customWidth="1"/>
    <col min="2363" max="2363" width="14.7109375" customWidth="1"/>
    <col min="2603" max="2603" width="21.42578125" customWidth="1"/>
    <col min="2604" max="2612" width="11.42578125" customWidth="1"/>
    <col min="2613" max="2613" width="15.5703125" customWidth="1"/>
    <col min="2614" max="2614" width="13.42578125" customWidth="1"/>
    <col min="2619" max="2619" width="14.7109375" customWidth="1"/>
    <col min="2859" max="2859" width="21.42578125" customWidth="1"/>
    <col min="2860" max="2868" width="11.42578125" customWidth="1"/>
    <col min="2869" max="2869" width="15.5703125" customWidth="1"/>
    <col min="2870" max="2870" width="13.42578125" customWidth="1"/>
    <col min="2875" max="2875" width="14.7109375" customWidth="1"/>
    <col min="3115" max="3115" width="21.42578125" customWidth="1"/>
    <col min="3116" max="3124" width="11.42578125" customWidth="1"/>
    <col min="3125" max="3125" width="15.5703125" customWidth="1"/>
    <col min="3126" max="3126" width="13.42578125" customWidth="1"/>
    <col min="3131" max="3131" width="14.7109375" customWidth="1"/>
    <col min="3371" max="3371" width="21.42578125" customWidth="1"/>
    <col min="3372" max="3380" width="11.42578125" customWidth="1"/>
    <col min="3381" max="3381" width="15.5703125" customWidth="1"/>
    <col min="3382" max="3382" width="13.42578125" customWidth="1"/>
    <col min="3387" max="3387" width="14.7109375" customWidth="1"/>
    <col min="3627" max="3627" width="21.42578125" customWidth="1"/>
    <col min="3628" max="3636" width="11.42578125" customWidth="1"/>
    <col min="3637" max="3637" width="15.5703125" customWidth="1"/>
    <col min="3638" max="3638" width="13.42578125" customWidth="1"/>
    <col min="3643" max="3643" width="14.7109375" customWidth="1"/>
    <col min="3883" max="3883" width="21.42578125" customWidth="1"/>
    <col min="3884" max="3892" width="11.42578125" customWidth="1"/>
    <col min="3893" max="3893" width="15.5703125" customWidth="1"/>
    <col min="3894" max="3894" width="13.42578125" customWidth="1"/>
    <col min="3899" max="3899" width="14.7109375" customWidth="1"/>
    <col min="4139" max="4139" width="21.42578125" customWidth="1"/>
    <col min="4140" max="4148" width="11.42578125" customWidth="1"/>
    <col min="4149" max="4149" width="15.5703125" customWidth="1"/>
    <col min="4150" max="4150" width="13.42578125" customWidth="1"/>
    <col min="4155" max="4155" width="14.7109375" customWidth="1"/>
    <col min="4395" max="4395" width="21.42578125" customWidth="1"/>
    <col min="4396" max="4404" width="11.42578125" customWidth="1"/>
    <col min="4405" max="4405" width="15.5703125" customWidth="1"/>
    <col min="4406" max="4406" width="13.42578125" customWidth="1"/>
    <col min="4411" max="4411" width="14.7109375" customWidth="1"/>
    <col min="4651" max="4651" width="21.42578125" customWidth="1"/>
    <col min="4652" max="4660" width="11.42578125" customWidth="1"/>
    <col min="4661" max="4661" width="15.5703125" customWidth="1"/>
    <col min="4662" max="4662" width="13.42578125" customWidth="1"/>
    <col min="4667" max="4667" width="14.7109375" customWidth="1"/>
    <col min="4907" max="4907" width="21.42578125" customWidth="1"/>
    <col min="4908" max="4916" width="11.42578125" customWidth="1"/>
    <col min="4917" max="4917" width="15.5703125" customWidth="1"/>
    <col min="4918" max="4918" width="13.42578125" customWidth="1"/>
    <col min="4923" max="4923" width="14.7109375" customWidth="1"/>
    <col min="5163" max="5163" width="21.42578125" customWidth="1"/>
    <col min="5164" max="5172" width="11.42578125" customWidth="1"/>
    <col min="5173" max="5173" width="15.5703125" customWidth="1"/>
    <col min="5174" max="5174" width="13.42578125" customWidth="1"/>
    <col min="5179" max="5179" width="14.7109375" customWidth="1"/>
    <col min="5419" max="5419" width="21.42578125" customWidth="1"/>
    <col min="5420" max="5428" width="11.42578125" customWidth="1"/>
    <col min="5429" max="5429" width="15.5703125" customWidth="1"/>
    <col min="5430" max="5430" width="13.42578125" customWidth="1"/>
    <col min="5435" max="5435" width="14.7109375" customWidth="1"/>
    <col min="5675" max="5675" width="21.42578125" customWidth="1"/>
    <col min="5676" max="5684" width="11.42578125" customWidth="1"/>
    <col min="5685" max="5685" width="15.5703125" customWidth="1"/>
    <col min="5686" max="5686" width="13.42578125" customWidth="1"/>
    <col min="5691" max="5691" width="14.7109375" customWidth="1"/>
    <col min="5931" max="5931" width="21.42578125" customWidth="1"/>
    <col min="5932" max="5940" width="11.42578125" customWidth="1"/>
    <col min="5941" max="5941" width="15.5703125" customWidth="1"/>
    <col min="5942" max="5942" width="13.42578125" customWidth="1"/>
    <col min="5947" max="5947" width="14.7109375" customWidth="1"/>
    <col min="6187" max="6187" width="21.42578125" customWidth="1"/>
    <col min="6188" max="6196" width="11.42578125" customWidth="1"/>
    <col min="6197" max="6197" width="15.5703125" customWidth="1"/>
    <col min="6198" max="6198" width="13.42578125" customWidth="1"/>
    <col min="6203" max="6203" width="14.7109375" customWidth="1"/>
    <col min="6443" max="6443" width="21.42578125" customWidth="1"/>
    <col min="6444" max="6452" width="11.42578125" customWidth="1"/>
    <col min="6453" max="6453" width="15.5703125" customWidth="1"/>
    <col min="6454" max="6454" width="13.42578125" customWidth="1"/>
    <col min="6459" max="6459" width="14.7109375" customWidth="1"/>
    <col min="6699" max="6699" width="21.42578125" customWidth="1"/>
    <col min="6700" max="6708" width="11.42578125" customWidth="1"/>
    <col min="6709" max="6709" width="15.5703125" customWidth="1"/>
    <col min="6710" max="6710" width="13.42578125" customWidth="1"/>
    <col min="6715" max="6715" width="14.7109375" customWidth="1"/>
    <col min="6955" max="6955" width="21.42578125" customWidth="1"/>
    <col min="6956" max="6964" width="11.42578125" customWidth="1"/>
    <col min="6965" max="6965" width="15.5703125" customWidth="1"/>
    <col min="6966" max="6966" width="13.42578125" customWidth="1"/>
    <col min="6971" max="6971" width="14.7109375" customWidth="1"/>
    <col min="7211" max="7211" width="21.42578125" customWidth="1"/>
    <col min="7212" max="7220" width="11.42578125" customWidth="1"/>
    <col min="7221" max="7221" width="15.5703125" customWidth="1"/>
    <col min="7222" max="7222" width="13.42578125" customWidth="1"/>
    <col min="7227" max="7227" width="14.7109375" customWidth="1"/>
    <col min="7467" max="7467" width="21.42578125" customWidth="1"/>
    <col min="7468" max="7476" width="11.42578125" customWidth="1"/>
    <col min="7477" max="7477" width="15.5703125" customWidth="1"/>
    <col min="7478" max="7478" width="13.42578125" customWidth="1"/>
    <col min="7483" max="7483" width="14.7109375" customWidth="1"/>
    <col min="7723" max="7723" width="21.42578125" customWidth="1"/>
    <col min="7724" max="7732" width="11.42578125" customWidth="1"/>
    <col min="7733" max="7733" width="15.5703125" customWidth="1"/>
    <col min="7734" max="7734" width="13.42578125" customWidth="1"/>
    <col min="7739" max="7739" width="14.7109375" customWidth="1"/>
    <col min="7979" max="7979" width="21.42578125" customWidth="1"/>
    <col min="7980" max="7988" width="11.42578125" customWidth="1"/>
    <col min="7989" max="7989" width="15.5703125" customWidth="1"/>
    <col min="7990" max="7990" width="13.42578125" customWidth="1"/>
    <col min="7995" max="7995" width="14.7109375" customWidth="1"/>
    <col min="8235" max="8235" width="21.42578125" customWidth="1"/>
    <col min="8236" max="8244" width="11.42578125" customWidth="1"/>
    <col min="8245" max="8245" width="15.5703125" customWidth="1"/>
    <col min="8246" max="8246" width="13.42578125" customWidth="1"/>
    <col min="8251" max="8251" width="14.7109375" customWidth="1"/>
    <col min="8491" max="8491" width="21.42578125" customWidth="1"/>
    <col min="8492" max="8500" width="11.42578125" customWidth="1"/>
    <col min="8501" max="8501" width="15.5703125" customWidth="1"/>
    <col min="8502" max="8502" width="13.42578125" customWidth="1"/>
    <col min="8507" max="8507" width="14.7109375" customWidth="1"/>
    <col min="8747" max="8747" width="21.42578125" customWidth="1"/>
    <col min="8748" max="8756" width="11.42578125" customWidth="1"/>
    <col min="8757" max="8757" width="15.5703125" customWidth="1"/>
    <col min="8758" max="8758" width="13.42578125" customWidth="1"/>
    <col min="8763" max="8763" width="14.7109375" customWidth="1"/>
    <col min="9003" max="9003" width="21.42578125" customWidth="1"/>
    <col min="9004" max="9012" width="11.42578125" customWidth="1"/>
    <col min="9013" max="9013" width="15.5703125" customWidth="1"/>
    <col min="9014" max="9014" width="13.42578125" customWidth="1"/>
    <col min="9019" max="9019" width="14.7109375" customWidth="1"/>
    <col min="9259" max="9259" width="21.42578125" customWidth="1"/>
    <col min="9260" max="9268" width="11.42578125" customWidth="1"/>
    <col min="9269" max="9269" width="15.5703125" customWidth="1"/>
    <col min="9270" max="9270" width="13.42578125" customWidth="1"/>
    <col min="9275" max="9275" width="14.7109375" customWidth="1"/>
    <col min="9515" max="9515" width="21.42578125" customWidth="1"/>
    <col min="9516" max="9524" width="11.42578125" customWidth="1"/>
    <col min="9525" max="9525" width="15.5703125" customWidth="1"/>
    <col min="9526" max="9526" width="13.42578125" customWidth="1"/>
    <col min="9531" max="9531" width="14.7109375" customWidth="1"/>
    <col min="9771" max="9771" width="21.42578125" customWidth="1"/>
    <col min="9772" max="9780" width="11.42578125" customWidth="1"/>
    <col min="9781" max="9781" width="15.5703125" customWidth="1"/>
    <col min="9782" max="9782" width="13.42578125" customWidth="1"/>
    <col min="9787" max="9787" width="14.7109375" customWidth="1"/>
    <col min="10027" max="10027" width="21.42578125" customWidth="1"/>
    <col min="10028" max="10036" width="11.42578125" customWidth="1"/>
    <col min="10037" max="10037" width="15.5703125" customWidth="1"/>
    <col min="10038" max="10038" width="13.42578125" customWidth="1"/>
    <col min="10043" max="10043" width="14.7109375" customWidth="1"/>
    <col min="10283" max="10283" width="21.42578125" customWidth="1"/>
    <col min="10284" max="10292" width="11.42578125" customWidth="1"/>
    <col min="10293" max="10293" width="15.5703125" customWidth="1"/>
    <col min="10294" max="10294" width="13.42578125" customWidth="1"/>
    <col min="10299" max="10299" width="14.7109375" customWidth="1"/>
    <col min="10539" max="10539" width="21.42578125" customWidth="1"/>
    <col min="10540" max="10548" width="11.42578125" customWidth="1"/>
    <col min="10549" max="10549" width="15.5703125" customWidth="1"/>
    <col min="10550" max="10550" width="13.42578125" customWidth="1"/>
    <col min="10555" max="10555" width="14.7109375" customWidth="1"/>
    <col min="10795" max="10795" width="21.42578125" customWidth="1"/>
    <col min="10796" max="10804" width="11.42578125" customWidth="1"/>
    <col min="10805" max="10805" width="15.5703125" customWidth="1"/>
    <col min="10806" max="10806" width="13.42578125" customWidth="1"/>
    <col min="10811" max="10811" width="14.7109375" customWidth="1"/>
    <col min="11051" max="11051" width="21.42578125" customWidth="1"/>
    <col min="11052" max="11060" width="11.42578125" customWidth="1"/>
    <col min="11061" max="11061" width="15.5703125" customWidth="1"/>
    <col min="11062" max="11062" width="13.42578125" customWidth="1"/>
    <col min="11067" max="11067" width="14.7109375" customWidth="1"/>
    <col min="11307" max="11307" width="21.42578125" customWidth="1"/>
    <col min="11308" max="11316" width="11.42578125" customWidth="1"/>
    <col min="11317" max="11317" width="15.5703125" customWidth="1"/>
    <col min="11318" max="11318" width="13.42578125" customWidth="1"/>
    <col min="11323" max="11323" width="14.7109375" customWidth="1"/>
    <col min="11563" max="11563" width="21.42578125" customWidth="1"/>
    <col min="11564" max="11572" width="11.42578125" customWidth="1"/>
    <col min="11573" max="11573" width="15.5703125" customWidth="1"/>
    <col min="11574" max="11574" width="13.42578125" customWidth="1"/>
    <col min="11579" max="11579" width="14.7109375" customWidth="1"/>
    <col min="11819" max="11819" width="21.42578125" customWidth="1"/>
    <col min="11820" max="11828" width="11.42578125" customWidth="1"/>
    <col min="11829" max="11829" width="15.5703125" customWidth="1"/>
    <col min="11830" max="11830" width="13.42578125" customWidth="1"/>
    <col min="11835" max="11835" width="14.7109375" customWidth="1"/>
    <col min="12075" max="12075" width="21.42578125" customWidth="1"/>
    <col min="12076" max="12084" width="11.42578125" customWidth="1"/>
    <col min="12085" max="12085" width="15.5703125" customWidth="1"/>
    <col min="12086" max="12086" width="13.42578125" customWidth="1"/>
    <col min="12091" max="12091" width="14.7109375" customWidth="1"/>
    <col min="12331" max="12331" width="21.42578125" customWidth="1"/>
    <col min="12332" max="12340" width="11.42578125" customWidth="1"/>
    <col min="12341" max="12341" width="15.5703125" customWidth="1"/>
    <col min="12342" max="12342" width="13.42578125" customWidth="1"/>
    <col min="12347" max="12347" width="14.7109375" customWidth="1"/>
    <col min="12587" max="12587" width="21.42578125" customWidth="1"/>
    <col min="12588" max="12596" width="11.42578125" customWidth="1"/>
    <col min="12597" max="12597" width="15.5703125" customWidth="1"/>
    <col min="12598" max="12598" width="13.42578125" customWidth="1"/>
    <col min="12603" max="12603" width="14.7109375" customWidth="1"/>
    <col min="12843" max="12843" width="21.42578125" customWidth="1"/>
    <col min="12844" max="12852" width="11.42578125" customWidth="1"/>
    <col min="12853" max="12853" width="15.5703125" customWidth="1"/>
    <col min="12854" max="12854" width="13.42578125" customWidth="1"/>
    <col min="12859" max="12859" width="14.7109375" customWidth="1"/>
    <col min="13099" max="13099" width="21.42578125" customWidth="1"/>
    <col min="13100" max="13108" width="11.42578125" customWidth="1"/>
    <col min="13109" max="13109" width="15.5703125" customWidth="1"/>
    <col min="13110" max="13110" width="13.42578125" customWidth="1"/>
    <col min="13115" max="13115" width="14.7109375" customWidth="1"/>
    <col min="13355" max="13355" width="21.42578125" customWidth="1"/>
    <col min="13356" max="13364" width="11.42578125" customWidth="1"/>
    <col min="13365" max="13365" width="15.5703125" customWidth="1"/>
    <col min="13366" max="13366" width="13.42578125" customWidth="1"/>
    <col min="13371" max="13371" width="14.7109375" customWidth="1"/>
    <col min="13611" max="13611" width="21.42578125" customWidth="1"/>
    <col min="13612" max="13620" width="11.42578125" customWidth="1"/>
    <col min="13621" max="13621" width="15.5703125" customWidth="1"/>
    <col min="13622" max="13622" width="13.42578125" customWidth="1"/>
    <col min="13627" max="13627" width="14.7109375" customWidth="1"/>
    <col min="13867" max="13867" width="21.42578125" customWidth="1"/>
    <col min="13868" max="13876" width="11.42578125" customWidth="1"/>
    <col min="13877" max="13877" width="15.5703125" customWidth="1"/>
    <col min="13878" max="13878" width="13.42578125" customWidth="1"/>
    <col min="13883" max="13883" width="14.7109375" customWidth="1"/>
    <col min="14123" max="14123" width="21.42578125" customWidth="1"/>
    <col min="14124" max="14132" width="11.42578125" customWidth="1"/>
    <col min="14133" max="14133" width="15.5703125" customWidth="1"/>
    <col min="14134" max="14134" width="13.42578125" customWidth="1"/>
    <col min="14139" max="14139" width="14.7109375" customWidth="1"/>
    <col min="14379" max="14379" width="21.42578125" customWidth="1"/>
    <col min="14380" max="14388" width="11.42578125" customWidth="1"/>
    <col min="14389" max="14389" width="15.5703125" customWidth="1"/>
    <col min="14390" max="14390" width="13.42578125" customWidth="1"/>
    <col min="14395" max="14395" width="14.7109375" customWidth="1"/>
    <col min="14635" max="14635" width="21.42578125" customWidth="1"/>
    <col min="14636" max="14644" width="11.42578125" customWidth="1"/>
    <col min="14645" max="14645" width="15.5703125" customWidth="1"/>
    <col min="14646" max="14646" width="13.42578125" customWidth="1"/>
    <col min="14651" max="14651" width="14.7109375" customWidth="1"/>
    <col min="14891" max="14891" width="21.42578125" customWidth="1"/>
    <col min="14892" max="14900" width="11.42578125" customWidth="1"/>
    <col min="14901" max="14901" width="15.5703125" customWidth="1"/>
    <col min="14902" max="14902" width="13.42578125" customWidth="1"/>
    <col min="14907" max="14907" width="14.7109375" customWidth="1"/>
    <col min="15147" max="15147" width="21.42578125" customWidth="1"/>
    <col min="15148" max="15156" width="11.42578125" customWidth="1"/>
    <col min="15157" max="15157" width="15.5703125" customWidth="1"/>
    <col min="15158" max="15158" width="13.42578125" customWidth="1"/>
    <col min="15163" max="15163" width="14.7109375" customWidth="1"/>
    <col min="15403" max="15403" width="21.42578125" customWidth="1"/>
    <col min="15404" max="15412" width="11.42578125" customWidth="1"/>
    <col min="15413" max="15413" width="15.5703125" customWidth="1"/>
    <col min="15414" max="15414" width="13.42578125" customWidth="1"/>
    <col min="15419" max="15419" width="14.7109375" customWidth="1"/>
    <col min="15659" max="15659" width="21.42578125" customWidth="1"/>
    <col min="15660" max="15668" width="11.42578125" customWidth="1"/>
    <col min="15669" max="15669" width="15.5703125" customWidth="1"/>
    <col min="15670" max="15670" width="13.42578125" customWidth="1"/>
    <col min="15675" max="15675" width="14.7109375" customWidth="1"/>
    <col min="15915" max="15915" width="21.42578125" customWidth="1"/>
    <col min="15916" max="15924" width="11.42578125" customWidth="1"/>
    <col min="15925" max="15925" width="15.5703125" customWidth="1"/>
    <col min="15926" max="15926" width="13.42578125" customWidth="1"/>
    <col min="15931" max="15931" width="14.7109375" customWidth="1"/>
    <col min="16171" max="16171" width="21.42578125" customWidth="1"/>
    <col min="16172" max="16180" width="11.42578125" customWidth="1"/>
    <col min="16181" max="16181" width="15.5703125" customWidth="1"/>
    <col min="16182" max="16182" width="13.42578125" customWidth="1"/>
    <col min="16187" max="16187" width="14.7109375" customWidth="1"/>
  </cols>
  <sheetData>
    <row r="1" spans="1:125" ht="34.5" customHeight="1" thickBot="1">
      <c r="A1" s="453" t="s">
        <v>754</v>
      </c>
      <c r="B1" s="264" t="s">
        <v>755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  <c r="BS1" s="264"/>
      <c r="BT1" s="264"/>
      <c r="BU1" s="264"/>
      <c r="BV1" s="264"/>
      <c r="BW1" s="264"/>
      <c r="BX1" s="264"/>
      <c r="BY1" s="264"/>
      <c r="BZ1" s="264"/>
      <c r="CA1" s="264"/>
      <c r="CB1" s="264"/>
      <c r="CC1" s="264"/>
      <c r="CD1" s="264"/>
      <c r="CE1" s="264"/>
      <c r="CF1" s="264"/>
      <c r="CG1" s="264"/>
      <c r="CH1" s="264"/>
      <c r="CI1" s="264"/>
      <c r="CJ1" s="264"/>
      <c r="CK1" s="264"/>
      <c r="CL1" s="264"/>
      <c r="CM1" s="264"/>
      <c r="CN1" s="264"/>
      <c r="CO1" s="264"/>
      <c r="CP1" s="264"/>
      <c r="CQ1" s="264"/>
      <c r="CR1" s="264"/>
      <c r="CS1" s="264"/>
      <c r="CT1" s="264"/>
      <c r="CU1" s="264"/>
      <c r="CV1" s="264"/>
      <c r="CW1" s="264"/>
      <c r="CX1" s="264"/>
      <c r="CY1" s="264"/>
      <c r="CZ1" s="264"/>
      <c r="DA1" s="264"/>
      <c r="DB1" s="264"/>
      <c r="DC1" s="264"/>
      <c r="DD1" s="264"/>
      <c r="DE1" s="264"/>
      <c r="DF1" s="264"/>
      <c r="DG1" s="264"/>
      <c r="DH1" s="996" t="s">
        <v>709</v>
      </c>
      <c r="DI1" s="996"/>
      <c r="DJ1" s="996" t="s">
        <v>710</v>
      </c>
      <c r="DK1" s="996"/>
    </row>
    <row r="2" spans="1:125" ht="30" customHeight="1">
      <c r="A2" s="1003" t="s">
        <v>712</v>
      </c>
      <c r="B2" s="1005" t="s">
        <v>713</v>
      </c>
      <c r="C2" s="1014" t="s">
        <v>272</v>
      </c>
      <c r="D2" s="990" t="s">
        <v>756</v>
      </c>
      <c r="E2" s="991"/>
      <c r="F2" s="991"/>
      <c r="G2" s="991"/>
      <c r="H2" s="991"/>
      <c r="I2" s="991"/>
      <c r="J2" s="991"/>
      <c r="K2" s="991"/>
      <c r="L2" s="991"/>
      <c r="M2" s="991"/>
      <c r="N2" s="991"/>
      <c r="O2" s="993"/>
      <c r="P2" s="990" t="s">
        <v>757</v>
      </c>
      <c r="Q2" s="991"/>
      <c r="R2" s="991"/>
      <c r="S2" s="991"/>
      <c r="T2" s="991"/>
      <c r="U2" s="991"/>
      <c r="V2" s="991"/>
      <c r="W2" s="991"/>
      <c r="X2" s="991"/>
      <c r="Y2" s="991"/>
      <c r="Z2" s="991"/>
      <c r="AA2" s="993"/>
      <c r="AB2" s="990" t="s">
        <v>758</v>
      </c>
      <c r="AC2" s="991"/>
      <c r="AD2" s="991"/>
      <c r="AE2" s="991"/>
      <c r="AF2" s="991"/>
      <c r="AG2" s="991"/>
      <c r="AH2" s="991"/>
      <c r="AI2" s="991"/>
      <c r="AJ2" s="991"/>
      <c r="AK2" s="991"/>
      <c r="AL2" s="991"/>
      <c r="AM2" s="993"/>
      <c r="AN2" s="990" t="s">
        <v>759</v>
      </c>
      <c r="AO2" s="991"/>
      <c r="AP2" s="991"/>
      <c r="AQ2" s="991"/>
      <c r="AR2" s="991"/>
      <c r="AS2" s="991"/>
      <c r="AT2" s="991"/>
      <c r="AU2" s="991"/>
      <c r="AV2" s="991"/>
      <c r="AW2" s="991"/>
      <c r="AX2" s="991"/>
      <c r="AY2" s="993"/>
      <c r="AZ2" s="990" t="s">
        <v>760</v>
      </c>
      <c r="BA2" s="991"/>
      <c r="BB2" s="991"/>
      <c r="BC2" s="991"/>
      <c r="BD2" s="991"/>
      <c r="BE2" s="991"/>
      <c r="BF2" s="991"/>
      <c r="BG2" s="991"/>
      <c r="BH2" s="991"/>
      <c r="BI2" s="991"/>
      <c r="BJ2" s="991"/>
      <c r="BK2" s="993"/>
      <c r="BL2" s="990" t="s">
        <v>761</v>
      </c>
      <c r="BM2" s="991"/>
      <c r="BN2" s="991"/>
      <c r="BO2" s="991"/>
      <c r="BP2" s="991"/>
      <c r="BQ2" s="991"/>
      <c r="BR2" s="991"/>
      <c r="BS2" s="991"/>
      <c r="BT2" s="991"/>
      <c r="BU2" s="991"/>
      <c r="BV2" s="991"/>
      <c r="BW2" s="993"/>
      <c r="BX2" s="990" t="s">
        <v>723</v>
      </c>
      <c r="BY2" s="991"/>
      <c r="BZ2" s="991"/>
      <c r="CA2" s="991"/>
      <c r="CB2" s="991"/>
      <c r="CC2" s="991"/>
      <c r="CD2" s="991"/>
      <c r="CE2" s="991"/>
      <c r="CF2" s="991"/>
      <c r="CG2" s="991"/>
      <c r="CH2" s="991"/>
      <c r="CI2" s="992"/>
      <c r="CJ2" s="990" t="s">
        <v>724</v>
      </c>
      <c r="CK2" s="991"/>
      <c r="CL2" s="991"/>
      <c r="CM2" s="991"/>
      <c r="CN2" s="991"/>
      <c r="CO2" s="991"/>
      <c r="CP2" s="991"/>
      <c r="CQ2" s="991"/>
      <c r="CR2" s="991"/>
      <c r="CS2" s="991"/>
      <c r="CT2" s="991"/>
      <c r="CU2" s="993"/>
      <c r="CV2" s="990">
        <v>2021</v>
      </c>
      <c r="CW2" s="1012"/>
      <c r="CX2" s="1012"/>
      <c r="CY2" s="1012"/>
      <c r="CZ2" s="1012"/>
      <c r="DA2" s="1012"/>
      <c r="DB2" s="1012"/>
      <c r="DC2" s="1012"/>
      <c r="DD2" s="1012"/>
      <c r="DE2" s="1012"/>
      <c r="DF2" s="1012"/>
      <c r="DG2" s="993"/>
      <c r="DH2" s="1010" t="s">
        <v>725</v>
      </c>
      <c r="DI2" s="1018" t="s">
        <v>726</v>
      </c>
      <c r="DJ2" s="1015" t="s">
        <v>727</v>
      </c>
      <c r="DK2" s="1015" t="s">
        <v>726</v>
      </c>
      <c r="DL2" s="998" t="s">
        <v>711</v>
      </c>
      <c r="DM2" s="999"/>
    </row>
    <row r="3" spans="1:125" ht="55.5" customHeight="1" outlineLevel="1">
      <c r="A3" s="1003"/>
      <c r="B3" s="1005"/>
      <c r="C3" s="1014"/>
      <c r="D3" s="588" t="s">
        <v>729</v>
      </c>
      <c r="E3" s="589" t="s">
        <v>730</v>
      </c>
      <c r="F3" s="589" t="s">
        <v>731</v>
      </c>
      <c r="G3" s="589" t="s">
        <v>741</v>
      </c>
      <c r="H3" s="589" t="s">
        <v>469</v>
      </c>
      <c r="I3" s="589" t="s">
        <v>470</v>
      </c>
      <c r="J3" s="589" t="s">
        <v>471</v>
      </c>
      <c r="K3" s="589" t="s">
        <v>472</v>
      </c>
      <c r="L3" s="589" t="s">
        <v>473</v>
      </c>
      <c r="M3" s="589" t="s">
        <v>474</v>
      </c>
      <c r="N3" s="589" t="s">
        <v>475</v>
      </c>
      <c r="O3" s="627" t="s">
        <v>476</v>
      </c>
      <c r="P3" s="628" t="s">
        <v>464</v>
      </c>
      <c r="Q3" s="589" t="s">
        <v>466</v>
      </c>
      <c r="R3" s="589" t="s">
        <v>467</v>
      </c>
      <c r="S3" s="589" t="s">
        <v>468</v>
      </c>
      <c r="T3" s="589" t="s">
        <v>469</v>
      </c>
      <c r="U3" s="589" t="s">
        <v>470</v>
      </c>
      <c r="V3" s="589" t="s">
        <v>471</v>
      </c>
      <c r="W3" s="589" t="s">
        <v>472</v>
      </c>
      <c r="X3" s="589" t="s">
        <v>473</v>
      </c>
      <c r="Y3" s="589" t="s">
        <v>474</v>
      </c>
      <c r="Z3" s="589" t="s">
        <v>475</v>
      </c>
      <c r="AA3" s="592" t="s">
        <v>476</v>
      </c>
      <c r="AB3" s="588" t="s">
        <v>464</v>
      </c>
      <c r="AC3" s="589" t="s">
        <v>466</v>
      </c>
      <c r="AD3" s="589" t="s">
        <v>467</v>
      </c>
      <c r="AE3" s="589" t="s">
        <v>468</v>
      </c>
      <c r="AF3" s="589" t="s">
        <v>469</v>
      </c>
      <c r="AG3" s="589" t="s">
        <v>470</v>
      </c>
      <c r="AH3" s="589" t="s">
        <v>471</v>
      </c>
      <c r="AI3" s="589" t="s">
        <v>472</v>
      </c>
      <c r="AJ3" s="589" t="s">
        <v>473</v>
      </c>
      <c r="AK3" s="589" t="s">
        <v>474</v>
      </c>
      <c r="AL3" s="589" t="s">
        <v>475</v>
      </c>
      <c r="AM3" s="592" t="s">
        <v>476</v>
      </c>
      <c r="AN3" s="588" t="s">
        <v>464</v>
      </c>
      <c r="AO3" s="589" t="s">
        <v>466</v>
      </c>
      <c r="AP3" s="589" t="s">
        <v>467</v>
      </c>
      <c r="AQ3" s="589" t="s">
        <v>468</v>
      </c>
      <c r="AR3" s="589" t="s">
        <v>469</v>
      </c>
      <c r="AS3" s="589" t="s">
        <v>470</v>
      </c>
      <c r="AT3" s="589" t="s">
        <v>471</v>
      </c>
      <c r="AU3" s="589" t="s">
        <v>472</v>
      </c>
      <c r="AV3" s="589" t="s">
        <v>473</v>
      </c>
      <c r="AW3" s="589" t="s">
        <v>474</v>
      </c>
      <c r="AX3" s="589" t="s">
        <v>475</v>
      </c>
      <c r="AY3" s="592" t="s">
        <v>476</v>
      </c>
      <c r="AZ3" s="588" t="s">
        <v>464</v>
      </c>
      <c r="BA3" s="589" t="s">
        <v>466</v>
      </c>
      <c r="BB3" s="589" t="s">
        <v>467</v>
      </c>
      <c r="BC3" s="589" t="s">
        <v>468</v>
      </c>
      <c r="BD3" s="589" t="s">
        <v>469</v>
      </c>
      <c r="BE3" s="589" t="s">
        <v>470</v>
      </c>
      <c r="BF3" s="589" t="s">
        <v>471</v>
      </c>
      <c r="BG3" s="589" t="s">
        <v>472</v>
      </c>
      <c r="BH3" s="589" t="s">
        <v>473</v>
      </c>
      <c r="BI3" s="589" t="s">
        <v>474</v>
      </c>
      <c r="BJ3" s="589" t="s">
        <v>475</v>
      </c>
      <c r="BK3" s="593" t="s">
        <v>476</v>
      </c>
      <c r="BL3" s="588" t="s">
        <v>464</v>
      </c>
      <c r="BM3" s="589" t="s">
        <v>466</v>
      </c>
      <c r="BN3" s="589" t="s">
        <v>467</v>
      </c>
      <c r="BO3" s="589" t="s">
        <v>468</v>
      </c>
      <c r="BP3" s="589" t="s">
        <v>469</v>
      </c>
      <c r="BQ3" s="589" t="s">
        <v>470</v>
      </c>
      <c r="BR3" s="589" t="s">
        <v>471</v>
      </c>
      <c r="BS3" s="589" t="s">
        <v>472</v>
      </c>
      <c r="BT3" s="589" t="s">
        <v>473</v>
      </c>
      <c r="BU3" s="589" t="s">
        <v>474</v>
      </c>
      <c r="BV3" s="589" t="s">
        <v>475</v>
      </c>
      <c r="BW3" s="593" t="s">
        <v>476</v>
      </c>
      <c r="BX3" s="588" t="s">
        <v>464</v>
      </c>
      <c r="BY3" s="589" t="s">
        <v>466</v>
      </c>
      <c r="BZ3" s="589" t="s">
        <v>467</v>
      </c>
      <c r="CA3" s="589" t="s">
        <v>468</v>
      </c>
      <c r="CB3" s="589" t="s">
        <v>469</v>
      </c>
      <c r="CC3" s="589" t="s">
        <v>470</v>
      </c>
      <c r="CD3" s="589" t="s">
        <v>471</v>
      </c>
      <c r="CE3" s="589" t="s">
        <v>472</v>
      </c>
      <c r="CF3" s="589" t="s">
        <v>473</v>
      </c>
      <c r="CG3" s="589" t="s">
        <v>474</v>
      </c>
      <c r="CH3" s="589" t="s">
        <v>475</v>
      </c>
      <c r="CI3" s="593" t="s">
        <v>476</v>
      </c>
      <c r="CJ3" s="588" t="s">
        <v>464</v>
      </c>
      <c r="CK3" s="589" t="s">
        <v>466</v>
      </c>
      <c r="CL3" s="589" t="s">
        <v>467</v>
      </c>
      <c r="CM3" s="589" t="s">
        <v>468</v>
      </c>
      <c r="CN3" s="589" t="s">
        <v>469</v>
      </c>
      <c r="CO3" s="589" t="s">
        <v>470</v>
      </c>
      <c r="CP3" s="589" t="s">
        <v>471</v>
      </c>
      <c r="CQ3" s="589" t="s">
        <v>472</v>
      </c>
      <c r="CR3" s="589" t="s">
        <v>473</v>
      </c>
      <c r="CS3" s="589" t="s">
        <v>474</v>
      </c>
      <c r="CT3" s="589" t="s">
        <v>475</v>
      </c>
      <c r="CU3" s="592" t="s">
        <v>476</v>
      </c>
      <c r="CV3" s="588" t="s">
        <v>464</v>
      </c>
      <c r="CW3" s="589" t="s">
        <v>466</v>
      </c>
      <c r="CX3" s="589" t="s">
        <v>467</v>
      </c>
      <c r="CY3" s="589" t="s">
        <v>468</v>
      </c>
      <c r="CZ3" s="589" t="s">
        <v>469</v>
      </c>
      <c r="DA3" s="589" t="s">
        <v>470</v>
      </c>
      <c r="DB3" s="589" t="s">
        <v>471</v>
      </c>
      <c r="DC3" s="589" t="s">
        <v>472</v>
      </c>
      <c r="DD3" s="589" t="s">
        <v>473</v>
      </c>
      <c r="DE3" s="589" t="s">
        <v>474</v>
      </c>
      <c r="DF3" s="796" t="s">
        <v>475</v>
      </c>
      <c r="DG3" s="796" t="s">
        <v>476</v>
      </c>
      <c r="DH3" s="1011"/>
      <c r="DI3" s="1018"/>
      <c r="DJ3" s="1015"/>
      <c r="DK3" s="1015"/>
      <c r="DL3" s="1"/>
      <c r="DM3" s="227" t="s">
        <v>728</v>
      </c>
    </row>
    <row r="4" spans="1:125" s="2" customFormat="1" ht="25.5" customHeight="1">
      <c r="A4" s="629" t="s">
        <v>743</v>
      </c>
      <c r="B4" s="630"/>
      <c r="C4" s="631"/>
      <c r="D4" s="632">
        <v>3082446</v>
      </c>
      <c r="E4" s="632">
        <v>3103083</v>
      </c>
      <c r="F4" s="632">
        <v>3134342</v>
      </c>
      <c r="G4" s="632">
        <v>3136643</v>
      </c>
      <c r="H4" s="632">
        <v>3162311</v>
      </c>
      <c r="I4" s="632">
        <v>3185218</v>
      </c>
      <c r="J4" s="632">
        <v>3186205</v>
      </c>
      <c r="K4" s="632">
        <v>3202910</v>
      </c>
      <c r="L4" s="632">
        <v>3167667</v>
      </c>
      <c r="M4" s="632">
        <v>3193385</v>
      </c>
      <c r="N4" s="632">
        <v>3212605</v>
      </c>
      <c r="O4" s="632">
        <v>3217863</v>
      </c>
      <c r="P4" s="632">
        <v>3144120</v>
      </c>
      <c r="Q4" s="632">
        <v>2870345</v>
      </c>
      <c r="R4" s="632">
        <v>3161871</v>
      </c>
      <c r="S4" s="632">
        <v>3204401</v>
      </c>
      <c r="T4" s="632">
        <v>3162311</v>
      </c>
      <c r="U4" s="632">
        <v>3262009</v>
      </c>
      <c r="V4" s="632">
        <v>3261481</v>
      </c>
      <c r="W4" s="632">
        <v>3333779</v>
      </c>
      <c r="X4" s="632">
        <v>3345207</v>
      </c>
      <c r="Y4" s="632">
        <v>3379590</v>
      </c>
      <c r="Z4" s="632">
        <v>3374718</v>
      </c>
      <c r="AA4" s="632">
        <v>3344485</v>
      </c>
      <c r="AB4" s="632">
        <v>3284866</v>
      </c>
      <c r="AC4" s="632">
        <v>3282397</v>
      </c>
      <c r="AD4" s="632">
        <v>3286896</v>
      </c>
      <c r="AE4" s="632">
        <v>3307280</v>
      </c>
      <c r="AF4" s="632">
        <v>3318732</v>
      </c>
      <c r="AG4" s="632">
        <v>3356604</v>
      </c>
      <c r="AH4" s="632">
        <v>3414255</v>
      </c>
      <c r="AI4" s="632">
        <v>3443290</v>
      </c>
      <c r="AJ4" s="632">
        <v>3464636</v>
      </c>
      <c r="AK4" s="632">
        <v>3477760</v>
      </c>
      <c r="AL4" s="632">
        <v>3461030</v>
      </c>
      <c r="AM4" s="632">
        <v>3481928</v>
      </c>
      <c r="AN4" s="632">
        <v>3426363</v>
      </c>
      <c r="AO4" s="632">
        <v>3398694</v>
      </c>
      <c r="AP4" s="632">
        <v>3448626</v>
      </c>
      <c r="AQ4" s="632">
        <v>3493876</v>
      </c>
      <c r="AR4" s="632">
        <v>3515674</v>
      </c>
      <c r="AS4" s="632">
        <v>3581857</v>
      </c>
      <c r="AT4" s="632">
        <v>3605662</v>
      </c>
      <c r="AU4" s="632">
        <v>3600393</v>
      </c>
      <c r="AV4" s="632">
        <v>3632108</v>
      </c>
      <c r="AW4" s="632">
        <v>3679020</v>
      </c>
      <c r="AX4" s="632">
        <v>3678842</v>
      </c>
      <c r="AY4" s="632">
        <v>3696112</v>
      </c>
      <c r="AZ4" s="632">
        <v>3648470</v>
      </c>
      <c r="BA4" s="632">
        <v>3611664</v>
      </c>
      <c r="BB4" s="632">
        <v>3686024</v>
      </c>
      <c r="BC4" s="632">
        <v>3662702</v>
      </c>
      <c r="BD4" s="632">
        <v>3629909</v>
      </c>
      <c r="BE4" s="632">
        <v>3644036</v>
      </c>
      <c r="BF4" s="632">
        <v>3654357</v>
      </c>
      <c r="BG4" s="632">
        <v>3670286</v>
      </c>
      <c r="BH4" s="632">
        <v>3682330</v>
      </c>
      <c r="BI4" s="632">
        <v>3688539</v>
      </c>
      <c r="BJ4" s="632">
        <v>3691515</v>
      </c>
      <c r="BK4" s="632">
        <v>3699285</v>
      </c>
      <c r="BL4" s="632">
        <v>3680627</v>
      </c>
      <c r="BM4" s="632">
        <v>3678533</v>
      </c>
      <c r="BN4" s="632">
        <v>3710863</v>
      </c>
      <c r="BO4" s="632">
        <v>3715073</v>
      </c>
      <c r="BP4" s="632">
        <v>3717425</v>
      </c>
      <c r="BQ4" s="632">
        <v>3726523</v>
      </c>
      <c r="BR4" s="632">
        <v>3725821</v>
      </c>
      <c r="BS4" s="632">
        <v>3742748</v>
      </c>
      <c r="BT4" s="632">
        <v>3769054</v>
      </c>
      <c r="BU4" s="632">
        <v>3783032</v>
      </c>
      <c r="BV4" s="632">
        <v>3791243</v>
      </c>
      <c r="BW4" s="632">
        <v>3791942</v>
      </c>
      <c r="BX4" s="632">
        <v>3770592</v>
      </c>
      <c r="BY4" s="632">
        <v>3762794</v>
      </c>
      <c r="BZ4" s="632">
        <v>3800490</v>
      </c>
      <c r="CA4" s="632">
        <v>3833034</v>
      </c>
      <c r="CB4" s="632">
        <v>3860678</v>
      </c>
      <c r="CC4" s="632">
        <v>3871697</v>
      </c>
      <c r="CD4" s="632">
        <v>3888740</v>
      </c>
      <c r="CE4" s="632">
        <v>3910011</v>
      </c>
      <c r="CF4" s="632">
        <v>3914759</v>
      </c>
      <c r="CG4" s="632">
        <v>3938516</v>
      </c>
      <c r="CH4" s="632">
        <v>3947078</v>
      </c>
      <c r="CI4" s="633">
        <v>3941677</v>
      </c>
      <c r="CJ4" s="634">
        <v>3900667</v>
      </c>
      <c r="CK4" s="632">
        <v>3887980</v>
      </c>
      <c r="CL4" s="632">
        <v>3904336</v>
      </c>
      <c r="CM4" s="632">
        <v>3842281</v>
      </c>
      <c r="CN4" s="632">
        <v>3782032</v>
      </c>
      <c r="CO4" s="632">
        <v>3774886</v>
      </c>
      <c r="CP4" s="632">
        <v>3827999</v>
      </c>
      <c r="CQ4" s="632">
        <v>3910066</v>
      </c>
      <c r="CR4" s="632">
        <v>3943689</v>
      </c>
      <c r="CS4" s="632">
        <v>3980162</v>
      </c>
      <c r="CT4" s="632">
        <v>4015743</v>
      </c>
      <c r="CU4" s="635">
        <v>4036469</v>
      </c>
      <c r="CV4" s="634">
        <v>4041993</v>
      </c>
      <c r="CW4" s="632">
        <v>4081087</v>
      </c>
      <c r="CX4" s="632">
        <v>4124926</v>
      </c>
      <c r="CY4" s="632">
        <v>4159698</v>
      </c>
      <c r="CZ4" s="632">
        <v>4186403</v>
      </c>
      <c r="DA4" s="632">
        <v>4209834</v>
      </c>
      <c r="DB4" s="632">
        <v>4227270</v>
      </c>
      <c r="DC4" s="632">
        <v>4253603</v>
      </c>
      <c r="DD4" s="632">
        <v>4190806</v>
      </c>
      <c r="DE4" s="632">
        <v>4213503</v>
      </c>
      <c r="DF4" s="800">
        <v>4231708</v>
      </c>
      <c r="DG4" s="800">
        <f>+DG128+DG104+DG80+DG42+DG62+DG31+DG19+DG12+DG5</f>
        <v>4240748</v>
      </c>
      <c r="DH4" s="118">
        <f>DG4-DF4</f>
        <v>9040</v>
      </c>
      <c r="DI4" s="98">
        <f>(DH4/DC4)*100</f>
        <v>0.21252571055643885</v>
      </c>
      <c r="DJ4" s="118">
        <f>DG4-CU4</f>
        <v>204279</v>
      </c>
      <c r="DK4" s="98">
        <f t="shared" ref="DK4:DK35" si="0">DJ4/CU4*100</f>
        <v>5.0608341102086998</v>
      </c>
      <c r="DL4" s="1"/>
      <c r="DM4" s="227" t="s">
        <v>742</v>
      </c>
    </row>
    <row r="5" spans="1:125" ht="18" customHeight="1" outlineLevel="1">
      <c r="A5" s="141" t="s">
        <v>290</v>
      </c>
      <c r="B5" s="28"/>
      <c r="C5" s="29"/>
      <c r="D5" s="46">
        <v>23889</v>
      </c>
      <c r="E5" s="47">
        <v>23966</v>
      </c>
      <c r="F5" s="47">
        <v>24341</v>
      </c>
      <c r="G5" s="47">
        <v>24466</v>
      </c>
      <c r="H5" s="47">
        <v>24819</v>
      </c>
      <c r="I5" s="47">
        <v>25500</v>
      </c>
      <c r="J5" s="47">
        <v>25236</v>
      </c>
      <c r="K5" s="47">
        <v>24996</v>
      </c>
      <c r="L5" s="47">
        <v>24612</v>
      </c>
      <c r="M5" s="47">
        <v>24767</v>
      </c>
      <c r="N5" s="47">
        <v>24949</v>
      </c>
      <c r="O5" s="266">
        <v>24687</v>
      </c>
      <c r="P5" s="46">
        <v>23147</v>
      </c>
      <c r="Q5" s="47">
        <v>23308</v>
      </c>
      <c r="R5" s="47">
        <v>23862</v>
      </c>
      <c r="S5" s="47">
        <v>23890</v>
      </c>
      <c r="T5" s="47">
        <v>24819</v>
      </c>
      <c r="U5" s="47">
        <v>25009</v>
      </c>
      <c r="V5" s="47">
        <v>25194</v>
      </c>
      <c r="W5" s="47">
        <v>26542</v>
      </c>
      <c r="X5" s="47">
        <v>27043</v>
      </c>
      <c r="Y5" s="47">
        <v>27621</v>
      </c>
      <c r="Z5" s="47">
        <v>26862</v>
      </c>
      <c r="AA5" s="266">
        <v>25891</v>
      </c>
      <c r="AB5" s="46">
        <v>24649</v>
      </c>
      <c r="AC5" s="47">
        <v>23919</v>
      </c>
      <c r="AD5" s="47">
        <v>24175</v>
      </c>
      <c r="AE5" s="47">
        <v>24644</v>
      </c>
      <c r="AF5" s="47">
        <v>24594</v>
      </c>
      <c r="AG5" s="47">
        <v>25437</v>
      </c>
      <c r="AH5" s="47">
        <v>27138</v>
      </c>
      <c r="AI5" s="47">
        <v>27709</v>
      </c>
      <c r="AJ5" s="47">
        <v>27914</v>
      </c>
      <c r="AK5" s="47">
        <v>27698</v>
      </c>
      <c r="AL5" s="47">
        <v>25890</v>
      </c>
      <c r="AM5" s="266">
        <v>26569</v>
      </c>
      <c r="AN5" s="46">
        <v>26728</v>
      </c>
      <c r="AO5" s="47">
        <v>25286</v>
      </c>
      <c r="AP5" s="47">
        <v>25491</v>
      </c>
      <c r="AQ5" s="47">
        <v>26650</v>
      </c>
      <c r="AR5" s="47">
        <v>26992</v>
      </c>
      <c r="AS5" s="47">
        <v>28334</v>
      </c>
      <c r="AT5" s="47">
        <v>29130</v>
      </c>
      <c r="AU5" s="47">
        <v>29476</v>
      </c>
      <c r="AV5" s="47">
        <v>29454</v>
      </c>
      <c r="AW5" s="47">
        <v>29814</v>
      </c>
      <c r="AX5" s="47">
        <v>29770</v>
      </c>
      <c r="AY5" s="266">
        <v>29840</v>
      </c>
      <c r="AZ5" s="46">
        <v>29479</v>
      </c>
      <c r="BA5" s="47">
        <v>29178</v>
      </c>
      <c r="BB5" s="47">
        <v>29307</v>
      </c>
      <c r="BC5" s="47">
        <v>28495</v>
      </c>
      <c r="BD5" s="47">
        <v>28020</v>
      </c>
      <c r="BE5" s="47">
        <v>28213</v>
      </c>
      <c r="BF5" s="47">
        <v>28677</v>
      </c>
      <c r="BG5" s="47">
        <v>28439</v>
      </c>
      <c r="BH5" s="47">
        <v>27595</v>
      </c>
      <c r="BI5" s="47">
        <v>27138</v>
      </c>
      <c r="BJ5" s="47">
        <v>26414</v>
      </c>
      <c r="BK5" s="59">
        <v>27084</v>
      </c>
      <c r="BL5" s="46">
        <v>26890</v>
      </c>
      <c r="BM5" s="47">
        <v>26383</v>
      </c>
      <c r="BN5" s="47">
        <v>26467</v>
      </c>
      <c r="BO5" s="47">
        <v>26550</v>
      </c>
      <c r="BP5" s="47">
        <v>25991</v>
      </c>
      <c r="BQ5" s="47">
        <v>26207</v>
      </c>
      <c r="BR5" s="47">
        <v>25820</v>
      </c>
      <c r="BS5" s="47">
        <v>26103</v>
      </c>
      <c r="BT5" s="47">
        <v>26462</v>
      </c>
      <c r="BU5" s="47">
        <v>26188</v>
      </c>
      <c r="BV5" s="47">
        <v>26309</v>
      </c>
      <c r="BW5" s="59">
        <v>26341</v>
      </c>
      <c r="BX5" s="46">
        <v>25531</v>
      </c>
      <c r="BY5" s="47">
        <v>25384</v>
      </c>
      <c r="BZ5" s="47">
        <v>25651</v>
      </c>
      <c r="CA5" s="47">
        <v>25621</v>
      </c>
      <c r="CB5" s="47">
        <v>25613</v>
      </c>
      <c r="CC5" s="47">
        <v>25981</v>
      </c>
      <c r="CD5" s="47">
        <v>26102</v>
      </c>
      <c r="CE5" s="47">
        <v>26431</v>
      </c>
      <c r="CF5" s="47">
        <v>25826</v>
      </c>
      <c r="CG5" s="47">
        <v>26195</v>
      </c>
      <c r="CH5" s="47">
        <v>26430</v>
      </c>
      <c r="CI5" s="59">
        <v>26421</v>
      </c>
      <c r="CJ5" s="46">
        <v>25284</v>
      </c>
      <c r="CK5" s="47">
        <v>24856</v>
      </c>
      <c r="CL5" s="47">
        <v>25247</v>
      </c>
      <c r="CM5" s="47">
        <v>24985</v>
      </c>
      <c r="CN5" s="47">
        <v>24061</v>
      </c>
      <c r="CO5" s="47">
        <v>24052</v>
      </c>
      <c r="CP5" s="47">
        <v>24436</v>
      </c>
      <c r="CQ5" s="47">
        <v>25644</v>
      </c>
      <c r="CR5" s="47">
        <v>26032</v>
      </c>
      <c r="CS5" s="47">
        <v>26537</v>
      </c>
      <c r="CT5" s="47">
        <v>27096</v>
      </c>
      <c r="CU5" s="266">
        <v>27515</v>
      </c>
      <c r="CV5" s="46">
        <v>27175</v>
      </c>
      <c r="CW5" s="47">
        <v>27795</v>
      </c>
      <c r="CX5" s="47">
        <v>28436</v>
      </c>
      <c r="CY5" s="47">
        <v>28809</v>
      </c>
      <c r="CZ5" s="47">
        <v>29265</v>
      </c>
      <c r="DA5" s="47">
        <v>29313</v>
      </c>
      <c r="DB5" s="47">
        <v>29388</v>
      </c>
      <c r="DC5" s="47">
        <v>29543</v>
      </c>
      <c r="DD5" s="47">
        <v>29683</v>
      </c>
      <c r="DE5" s="47">
        <v>29970</v>
      </c>
      <c r="DF5" s="801">
        <v>30051</v>
      </c>
      <c r="DG5" s="801">
        <f>SUM(DG6:DG11)</f>
        <v>30141</v>
      </c>
      <c r="DH5" s="118">
        <f t="shared" ref="DH5:DH68" si="1">DG5-DF5</f>
        <v>90</v>
      </c>
      <c r="DI5" s="98">
        <f t="shared" ref="DI5:DI68" si="2">(DH5/DC5)*100</f>
        <v>0.30464069322682197</v>
      </c>
      <c r="DJ5" s="118">
        <f t="shared" ref="DJ5:DJ35" si="3">DG5-CU5</f>
        <v>2626</v>
      </c>
      <c r="DK5" s="98">
        <f t="shared" si="0"/>
        <v>9.5438851535526066</v>
      </c>
      <c r="DL5" s="1"/>
      <c r="DM5" s="228" t="s">
        <v>744</v>
      </c>
      <c r="DP5" s="255">
        <v>2016</v>
      </c>
      <c r="DQ5" s="255">
        <v>2017</v>
      </c>
      <c r="DR5" s="255">
        <v>2018</v>
      </c>
      <c r="DS5">
        <v>2019</v>
      </c>
      <c r="DT5" s="255">
        <v>2020</v>
      </c>
      <c r="DU5" s="255">
        <v>2021</v>
      </c>
    </row>
    <row r="6" spans="1:125" ht="15" outlineLevel="2">
      <c r="A6" s="392">
        <v>142</v>
      </c>
      <c r="B6" s="392" t="s">
        <v>290</v>
      </c>
      <c r="C6" s="392" t="s">
        <v>295</v>
      </c>
      <c r="D6" s="395">
        <v>1185</v>
      </c>
      <c r="E6" s="418">
        <v>1233</v>
      </c>
      <c r="F6" s="418">
        <v>1235</v>
      </c>
      <c r="G6" s="418">
        <v>1193</v>
      </c>
      <c r="H6" s="418">
        <v>1186</v>
      </c>
      <c r="I6" s="418">
        <v>1189</v>
      </c>
      <c r="J6" s="418">
        <v>1203</v>
      </c>
      <c r="K6" s="418">
        <v>1232</v>
      </c>
      <c r="L6" s="418">
        <v>1235</v>
      </c>
      <c r="M6" s="418">
        <v>1265</v>
      </c>
      <c r="N6" s="418">
        <v>1274</v>
      </c>
      <c r="O6" s="399">
        <v>1239</v>
      </c>
      <c r="P6" s="395">
        <v>1153</v>
      </c>
      <c r="Q6" s="418">
        <v>1163</v>
      </c>
      <c r="R6" s="418">
        <v>1141</v>
      </c>
      <c r="S6" s="418">
        <v>1129</v>
      </c>
      <c r="T6" s="418">
        <v>1186</v>
      </c>
      <c r="U6" s="418">
        <v>1133</v>
      </c>
      <c r="V6" s="418">
        <v>1146</v>
      </c>
      <c r="W6" s="418">
        <v>1170</v>
      </c>
      <c r="X6" s="418">
        <v>1173</v>
      </c>
      <c r="Y6" s="418">
        <v>1182</v>
      </c>
      <c r="Z6" s="418">
        <v>1154</v>
      </c>
      <c r="AA6" s="399">
        <v>1134</v>
      </c>
      <c r="AB6" s="395">
        <v>1061</v>
      </c>
      <c r="AC6" s="418">
        <v>1014</v>
      </c>
      <c r="AD6" s="418">
        <v>995</v>
      </c>
      <c r="AE6" s="418">
        <v>987</v>
      </c>
      <c r="AF6" s="418">
        <v>958</v>
      </c>
      <c r="AG6" s="418">
        <v>948</v>
      </c>
      <c r="AH6" s="418">
        <v>1034</v>
      </c>
      <c r="AI6" s="418">
        <v>1061</v>
      </c>
      <c r="AJ6" s="418">
        <v>1055</v>
      </c>
      <c r="AK6" s="418">
        <v>1037</v>
      </c>
      <c r="AL6" s="418">
        <v>989</v>
      </c>
      <c r="AM6" s="399">
        <v>1029</v>
      </c>
      <c r="AN6" s="395">
        <v>1053</v>
      </c>
      <c r="AO6" s="418">
        <v>1010</v>
      </c>
      <c r="AP6" s="418">
        <v>1016</v>
      </c>
      <c r="AQ6" s="418">
        <v>1071</v>
      </c>
      <c r="AR6" s="418">
        <v>1099</v>
      </c>
      <c r="AS6" s="418">
        <v>1192</v>
      </c>
      <c r="AT6" s="418">
        <v>1208</v>
      </c>
      <c r="AU6" s="418">
        <v>1222</v>
      </c>
      <c r="AV6" s="418">
        <v>1209</v>
      </c>
      <c r="AW6" s="418">
        <v>1195</v>
      </c>
      <c r="AX6" s="418">
        <v>1172</v>
      </c>
      <c r="AY6" s="399">
        <v>1138</v>
      </c>
      <c r="AZ6" s="395">
        <v>1118</v>
      </c>
      <c r="BA6" s="418">
        <v>1088</v>
      </c>
      <c r="BB6" s="418">
        <v>1082</v>
      </c>
      <c r="BC6" s="418">
        <v>1031</v>
      </c>
      <c r="BD6" s="418">
        <v>997</v>
      </c>
      <c r="BE6" s="418">
        <v>985</v>
      </c>
      <c r="BF6" s="418">
        <v>983</v>
      </c>
      <c r="BG6" s="418">
        <v>981</v>
      </c>
      <c r="BH6" s="418">
        <v>958</v>
      </c>
      <c r="BI6" s="418">
        <v>932</v>
      </c>
      <c r="BJ6" s="418">
        <v>915</v>
      </c>
      <c r="BK6" s="394">
        <v>905</v>
      </c>
      <c r="BL6" s="395">
        <v>890</v>
      </c>
      <c r="BM6" s="418">
        <v>865</v>
      </c>
      <c r="BN6" s="418">
        <v>861</v>
      </c>
      <c r="BO6" s="418">
        <v>862</v>
      </c>
      <c r="BP6" s="418">
        <v>870</v>
      </c>
      <c r="BQ6" s="418">
        <v>866</v>
      </c>
      <c r="BR6" s="418">
        <v>863</v>
      </c>
      <c r="BS6" s="418">
        <v>897</v>
      </c>
      <c r="BT6" s="418">
        <v>912</v>
      </c>
      <c r="BU6" s="418">
        <v>912</v>
      </c>
      <c r="BV6" s="418">
        <v>903</v>
      </c>
      <c r="BW6" s="394">
        <v>883</v>
      </c>
      <c r="BX6" s="395">
        <v>841</v>
      </c>
      <c r="BY6" s="418">
        <v>816</v>
      </c>
      <c r="BZ6" s="418">
        <v>826</v>
      </c>
      <c r="CA6" s="418">
        <v>807</v>
      </c>
      <c r="CB6" s="418">
        <v>793</v>
      </c>
      <c r="CC6" s="418">
        <v>793</v>
      </c>
      <c r="CD6" s="418">
        <v>802</v>
      </c>
      <c r="CE6" s="418">
        <v>818</v>
      </c>
      <c r="CF6" s="418">
        <v>806</v>
      </c>
      <c r="CG6" s="418">
        <v>812</v>
      </c>
      <c r="CH6" s="418">
        <v>816</v>
      </c>
      <c r="CI6" s="394">
        <v>803</v>
      </c>
      <c r="CJ6" s="395">
        <v>797</v>
      </c>
      <c r="CK6" s="418">
        <v>776</v>
      </c>
      <c r="CL6" s="418">
        <v>790</v>
      </c>
      <c r="CM6" s="418">
        <v>773</v>
      </c>
      <c r="CN6" s="418">
        <v>761</v>
      </c>
      <c r="CO6" s="418">
        <v>773</v>
      </c>
      <c r="CP6" s="418">
        <v>756</v>
      </c>
      <c r="CQ6" s="418">
        <v>787</v>
      </c>
      <c r="CR6" s="418">
        <v>779</v>
      </c>
      <c r="CS6" s="418">
        <v>784</v>
      </c>
      <c r="CT6" s="418">
        <v>814</v>
      </c>
      <c r="CU6" s="399">
        <v>806</v>
      </c>
      <c r="CV6" s="395">
        <v>802</v>
      </c>
      <c r="CW6" s="418">
        <v>809</v>
      </c>
      <c r="CX6" s="418">
        <v>840</v>
      </c>
      <c r="CY6" s="418">
        <v>836</v>
      </c>
      <c r="CZ6" s="418">
        <v>834</v>
      </c>
      <c r="DA6" s="418">
        <v>825</v>
      </c>
      <c r="DB6" s="418">
        <v>840</v>
      </c>
      <c r="DC6" s="418">
        <v>836</v>
      </c>
      <c r="DD6" s="418">
        <v>855</v>
      </c>
      <c r="DE6" s="418">
        <v>852</v>
      </c>
      <c r="DF6" s="802">
        <v>847</v>
      </c>
      <c r="DG6" s="802">
        <f>'1. Población_Afiliada_Regimen'!F6</f>
        <v>851</v>
      </c>
      <c r="DH6" s="118">
        <f t="shared" si="1"/>
        <v>4</v>
      </c>
      <c r="DI6" s="98">
        <f t="shared" si="2"/>
        <v>0.4784688995215311</v>
      </c>
      <c r="DJ6" s="118">
        <f t="shared" si="3"/>
        <v>45</v>
      </c>
      <c r="DK6" s="98">
        <f t="shared" si="0"/>
        <v>5.583126550868486</v>
      </c>
      <c r="DO6" s="263" t="s">
        <v>464</v>
      </c>
      <c r="DP6" s="121">
        <v>3426363</v>
      </c>
      <c r="DQ6" s="120">
        <v>3648470</v>
      </c>
      <c r="DR6" s="120">
        <v>3680627</v>
      </c>
      <c r="DS6" s="120">
        <v>3770592</v>
      </c>
      <c r="DT6" s="120">
        <v>3900667</v>
      </c>
      <c r="DU6" s="120">
        <v>4041993</v>
      </c>
    </row>
    <row r="7" spans="1:125" ht="15" customHeight="1" outlineLevel="2">
      <c r="A7" s="392">
        <v>425</v>
      </c>
      <c r="B7" s="392" t="s">
        <v>290</v>
      </c>
      <c r="C7" s="392" t="s">
        <v>296</v>
      </c>
      <c r="D7" s="395">
        <v>1516</v>
      </c>
      <c r="E7" s="418">
        <v>1564</v>
      </c>
      <c r="F7" s="418">
        <v>1602</v>
      </c>
      <c r="G7" s="418">
        <v>1609</v>
      </c>
      <c r="H7" s="418">
        <v>1591</v>
      </c>
      <c r="I7" s="418">
        <v>1634</v>
      </c>
      <c r="J7" s="418">
        <v>1636</v>
      </c>
      <c r="K7" s="418">
        <v>1559</v>
      </c>
      <c r="L7" s="418">
        <v>1435</v>
      </c>
      <c r="M7" s="418">
        <v>1482</v>
      </c>
      <c r="N7" s="418">
        <v>1455</v>
      </c>
      <c r="O7" s="399">
        <v>1388</v>
      </c>
      <c r="P7" s="395">
        <v>1307</v>
      </c>
      <c r="Q7" s="418">
        <v>1327</v>
      </c>
      <c r="R7" s="418">
        <v>1382</v>
      </c>
      <c r="S7" s="418">
        <v>1353</v>
      </c>
      <c r="T7" s="418">
        <v>1591</v>
      </c>
      <c r="U7" s="418">
        <v>1425</v>
      </c>
      <c r="V7" s="418">
        <v>1416</v>
      </c>
      <c r="W7" s="418">
        <v>1556</v>
      </c>
      <c r="X7" s="418">
        <v>1635</v>
      </c>
      <c r="Y7" s="418">
        <v>1760</v>
      </c>
      <c r="Z7" s="418">
        <v>1709</v>
      </c>
      <c r="AA7" s="399">
        <v>1611</v>
      </c>
      <c r="AB7" s="395">
        <v>1523</v>
      </c>
      <c r="AC7" s="418">
        <v>1529</v>
      </c>
      <c r="AD7" s="418">
        <v>1588</v>
      </c>
      <c r="AE7" s="418">
        <v>1666</v>
      </c>
      <c r="AF7" s="418">
        <v>1699</v>
      </c>
      <c r="AG7" s="418">
        <v>1753</v>
      </c>
      <c r="AH7" s="418">
        <v>1926</v>
      </c>
      <c r="AI7" s="418">
        <v>2020</v>
      </c>
      <c r="AJ7" s="418">
        <v>2115</v>
      </c>
      <c r="AK7" s="418">
        <v>2165</v>
      </c>
      <c r="AL7" s="418">
        <v>1996</v>
      </c>
      <c r="AM7" s="399">
        <v>1992</v>
      </c>
      <c r="AN7" s="395">
        <v>1911</v>
      </c>
      <c r="AO7" s="418">
        <v>1846</v>
      </c>
      <c r="AP7" s="418">
        <v>1935</v>
      </c>
      <c r="AQ7" s="418">
        <v>1981</v>
      </c>
      <c r="AR7" s="418">
        <v>2086</v>
      </c>
      <c r="AS7" s="418">
        <v>2300</v>
      </c>
      <c r="AT7" s="418">
        <v>2428</v>
      </c>
      <c r="AU7" s="418">
        <v>2519</v>
      </c>
      <c r="AV7" s="418">
        <v>2604</v>
      </c>
      <c r="AW7" s="418">
        <v>2751</v>
      </c>
      <c r="AX7" s="418">
        <v>2779</v>
      </c>
      <c r="AY7" s="399">
        <v>2796</v>
      </c>
      <c r="AZ7" s="395">
        <v>2724</v>
      </c>
      <c r="BA7" s="418">
        <v>2668</v>
      </c>
      <c r="BB7" s="418">
        <v>2686</v>
      </c>
      <c r="BC7" s="418">
        <v>2519</v>
      </c>
      <c r="BD7" s="418">
        <v>2356</v>
      </c>
      <c r="BE7" s="418">
        <v>2273</v>
      </c>
      <c r="BF7" s="418">
        <v>2188</v>
      </c>
      <c r="BG7" s="418">
        <v>2213</v>
      </c>
      <c r="BH7" s="418">
        <v>2056</v>
      </c>
      <c r="BI7" s="418">
        <v>1971</v>
      </c>
      <c r="BJ7" s="418">
        <v>1848</v>
      </c>
      <c r="BK7" s="394">
        <v>1861</v>
      </c>
      <c r="BL7" s="395">
        <v>1813</v>
      </c>
      <c r="BM7" s="418">
        <v>1771</v>
      </c>
      <c r="BN7" s="418">
        <v>1772</v>
      </c>
      <c r="BO7" s="418">
        <v>1780</v>
      </c>
      <c r="BP7" s="418">
        <v>1613</v>
      </c>
      <c r="BQ7" s="418">
        <v>1663</v>
      </c>
      <c r="BR7" s="418">
        <v>1661</v>
      </c>
      <c r="BS7" s="418">
        <v>1676</v>
      </c>
      <c r="BT7" s="418">
        <v>1689</v>
      </c>
      <c r="BU7" s="418">
        <v>1741</v>
      </c>
      <c r="BV7" s="418">
        <v>1768</v>
      </c>
      <c r="BW7" s="394">
        <v>1800</v>
      </c>
      <c r="BX7" s="395">
        <v>1705</v>
      </c>
      <c r="BY7" s="418">
        <v>1700</v>
      </c>
      <c r="BZ7" s="418">
        <v>1747</v>
      </c>
      <c r="CA7" s="418">
        <v>1713</v>
      </c>
      <c r="CB7" s="418">
        <v>1700</v>
      </c>
      <c r="CC7" s="418">
        <v>1709</v>
      </c>
      <c r="CD7" s="418">
        <v>1697</v>
      </c>
      <c r="CE7" s="418">
        <v>1740</v>
      </c>
      <c r="CF7" s="418">
        <v>1712</v>
      </c>
      <c r="CG7" s="418">
        <v>1755</v>
      </c>
      <c r="CH7" s="418">
        <v>1773</v>
      </c>
      <c r="CI7" s="394">
        <v>1765</v>
      </c>
      <c r="CJ7" s="395">
        <v>1694</v>
      </c>
      <c r="CK7" s="418">
        <v>1663</v>
      </c>
      <c r="CL7" s="418">
        <v>1756</v>
      </c>
      <c r="CM7" s="418">
        <v>1733</v>
      </c>
      <c r="CN7" s="418">
        <v>1689</v>
      </c>
      <c r="CO7" s="418">
        <v>1689</v>
      </c>
      <c r="CP7" s="418">
        <v>1723</v>
      </c>
      <c r="CQ7" s="418">
        <v>1813</v>
      </c>
      <c r="CR7" s="418">
        <v>1824</v>
      </c>
      <c r="CS7" s="418">
        <v>1827</v>
      </c>
      <c r="CT7" s="418">
        <v>1863</v>
      </c>
      <c r="CU7" s="399">
        <v>1890</v>
      </c>
      <c r="CV7" s="395">
        <v>1884</v>
      </c>
      <c r="CW7" s="418">
        <v>1961</v>
      </c>
      <c r="CX7" s="418">
        <v>1997</v>
      </c>
      <c r="CY7" s="418">
        <v>2041</v>
      </c>
      <c r="CZ7" s="418">
        <v>2044</v>
      </c>
      <c r="DA7" s="418">
        <v>2062</v>
      </c>
      <c r="DB7" s="418">
        <v>2088</v>
      </c>
      <c r="DC7" s="418">
        <v>2143</v>
      </c>
      <c r="DD7" s="418">
        <v>2199</v>
      </c>
      <c r="DE7" s="418">
        <v>2208</v>
      </c>
      <c r="DF7" s="802">
        <v>2220</v>
      </c>
      <c r="DG7" s="802">
        <f>'1. Población_Afiliada_Regimen'!F7</f>
        <v>2247</v>
      </c>
      <c r="DH7" s="118">
        <f t="shared" si="1"/>
        <v>27</v>
      </c>
      <c r="DI7" s="98">
        <f t="shared" si="2"/>
        <v>1.2599160055996266</v>
      </c>
      <c r="DJ7" s="118">
        <f t="shared" si="3"/>
        <v>357</v>
      </c>
      <c r="DK7" s="98">
        <f t="shared" si="0"/>
        <v>18.888888888888889</v>
      </c>
      <c r="DL7" s="1016" t="s">
        <v>745</v>
      </c>
      <c r="DM7" s="1017"/>
      <c r="DO7" s="119" t="s">
        <v>466</v>
      </c>
      <c r="DP7" s="117">
        <v>3398694</v>
      </c>
      <c r="DQ7" s="120">
        <v>3611664</v>
      </c>
      <c r="DR7" s="120">
        <v>3678533</v>
      </c>
      <c r="DS7" s="120">
        <v>3762794</v>
      </c>
      <c r="DT7" s="120">
        <v>3887980</v>
      </c>
      <c r="DU7" s="120">
        <v>4081087</v>
      </c>
    </row>
    <row r="8" spans="1:125" ht="15" customHeight="1" outlineLevel="2">
      <c r="A8" s="392">
        <v>579</v>
      </c>
      <c r="B8" s="392" t="s">
        <v>290</v>
      </c>
      <c r="C8" s="392" t="s">
        <v>297</v>
      </c>
      <c r="D8" s="395">
        <v>15869</v>
      </c>
      <c r="E8" s="418">
        <v>16095</v>
      </c>
      <c r="F8" s="418">
        <v>16356</v>
      </c>
      <c r="G8" s="418">
        <v>16522</v>
      </c>
      <c r="H8" s="418">
        <v>16719</v>
      </c>
      <c r="I8" s="418">
        <v>17193</v>
      </c>
      <c r="J8" s="418">
        <v>16973</v>
      </c>
      <c r="K8" s="418">
        <v>16760</v>
      </c>
      <c r="L8" s="418">
        <v>16499</v>
      </c>
      <c r="M8" s="418">
        <v>16581</v>
      </c>
      <c r="N8" s="418">
        <v>16688</v>
      </c>
      <c r="O8" s="399">
        <v>16443</v>
      </c>
      <c r="P8" s="395">
        <v>15376</v>
      </c>
      <c r="Q8" s="418">
        <v>15463</v>
      </c>
      <c r="R8" s="418">
        <v>15783</v>
      </c>
      <c r="S8" s="418">
        <v>15799</v>
      </c>
      <c r="T8" s="418">
        <v>16719</v>
      </c>
      <c r="U8" s="418">
        <v>16693</v>
      </c>
      <c r="V8" s="418">
        <v>16834</v>
      </c>
      <c r="W8" s="418">
        <v>17796</v>
      </c>
      <c r="X8" s="418">
        <v>18114</v>
      </c>
      <c r="Y8" s="418">
        <v>18370</v>
      </c>
      <c r="Z8" s="418">
        <v>17759</v>
      </c>
      <c r="AA8" s="399">
        <v>17189</v>
      </c>
      <c r="AB8" s="395">
        <v>16095</v>
      </c>
      <c r="AC8" s="418">
        <v>15598</v>
      </c>
      <c r="AD8" s="418">
        <v>15780</v>
      </c>
      <c r="AE8" s="418">
        <v>16080</v>
      </c>
      <c r="AF8" s="418">
        <v>16006</v>
      </c>
      <c r="AG8" s="418">
        <v>16577</v>
      </c>
      <c r="AH8" s="418">
        <v>17641</v>
      </c>
      <c r="AI8" s="418">
        <v>18058</v>
      </c>
      <c r="AJ8" s="418">
        <v>18129</v>
      </c>
      <c r="AK8" s="418">
        <v>17932</v>
      </c>
      <c r="AL8" s="418">
        <v>16686</v>
      </c>
      <c r="AM8" s="399">
        <v>17081</v>
      </c>
      <c r="AN8" s="395">
        <v>16736</v>
      </c>
      <c r="AO8" s="418">
        <v>15682</v>
      </c>
      <c r="AP8" s="418">
        <v>15978</v>
      </c>
      <c r="AQ8" s="418">
        <v>16891</v>
      </c>
      <c r="AR8" s="418">
        <v>17047</v>
      </c>
      <c r="AS8" s="418">
        <v>17711</v>
      </c>
      <c r="AT8" s="418">
        <v>18215</v>
      </c>
      <c r="AU8" s="418">
        <v>18406</v>
      </c>
      <c r="AV8" s="418">
        <v>18369</v>
      </c>
      <c r="AW8" s="418">
        <v>18589</v>
      </c>
      <c r="AX8" s="418">
        <v>18617</v>
      </c>
      <c r="AY8" s="399">
        <v>18890</v>
      </c>
      <c r="AZ8" s="395">
        <v>18816</v>
      </c>
      <c r="BA8" s="418">
        <v>18612</v>
      </c>
      <c r="BB8" s="418">
        <v>18712</v>
      </c>
      <c r="BC8" s="418">
        <v>18336</v>
      </c>
      <c r="BD8" s="418">
        <v>18144</v>
      </c>
      <c r="BE8" s="418">
        <v>18320</v>
      </c>
      <c r="BF8" s="418">
        <v>18780</v>
      </c>
      <c r="BG8" s="418">
        <v>18522</v>
      </c>
      <c r="BH8" s="418">
        <v>17938</v>
      </c>
      <c r="BI8" s="418">
        <v>17667</v>
      </c>
      <c r="BJ8" s="418">
        <v>17060</v>
      </c>
      <c r="BK8" s="394">
        <v>17451</v>
      </c>
      <c r="BL8" s="395">
        <v>17301</v>
      </c>
      <c r="BM8" s="418">
        <v>16946</v>
      </c>
      <c r="BN8" s="418">
        <v>16782</v>
      </c>
      <c r="BO8" s="418">
        <v>16805</v>
      </c>
      <c r="BP8" s="418">
        <v>16492</v>
      </c>
      <c r="BQ8" s="418">
        <v>16527</v>
      </c>
      <c r="BR8" s="418">
        <v>16334</v>
      </c>
      <c r="BS8" s="418">
        <v>16522</v>
      </c>
      <c r="BT8" s="418">
        <v>16811</v>
      </c>
      <c r="BU8" s="418">
        <v>16557</v>
      </c>
      <c r="BV8" s="418">
        <v>16649</v>
      </c>
      <c r="BW8" s="394">
        <v>16642</v>
      </c>
      <c r="BX8" s="395">
        <v>16264</v>
      </c>
      <c r="BY8" s="418">
        <v>15999</v>
      </c>
      <c r="BZ8" s="418">
        <v>15944</v>
      </c>
      <c r="CA8" s="418">
        <v>15925</v>
      </c>
      <c r="CB8" s="418">
        <v>15944</v>
      </c>
      <c r="CC8" s="418">
        <v>16099</v>
      </c>
      <c r="CD8" s="418">
        <v>16107</v>
      </c>
      <c r="CE8" s="418">
        <v>16067</v>
      </c>
      <c r="CF8" s="418">
        <v>15745</v>
      </c>
      <c r="CG8" s="418">
        <v>16025</v>
      </c>
      <c r="CH8" s="418">
        <v>16138</v>
      </c>
      <c r="CI8" s="394">
        <v>16204</v>
      </c>
      <c r="CJ8" s="395">
        <v>15500</v>
      </c>
      <c r="CK8" s="418">
        <v>15205</v>
      </c>
      <c r="CL8" s="418">
        <v>15322</v>
      </c>
      <c r="CM8" s="418">
        <v>15159</v>
      </c>
      <c r="CN8" s="418">
        <v>14713</v>
      </c>
      <c r="CO8" s="418">
        <v>14689</v>
      </c>
      <c r="CP8" s="418">
        <v>14818</v>
      </c>
      <c r="CQ8" s="418">
        <v>15373</v>
      </c>
      <c r="CR8" s="418">
        <v>15539</v>
      </c>
      <c r="CS8" s="418">
        <v>15928</v>
      </c>
      <c r="CT8" s="418">
        <v>16118</v>
      </c>
      <c r="CU8" s="399">
        <v>16278</v>
      </c>
      <c r="CV8" s="395">
        <v>16124</v>
      </c>
      <c r="CW8" s="418">
        <v>16393</v>
      </c>
      <c r="CX8" s="418">
        <v>16702</v>
      </c>
      <c r="CY8" s="418">
        <v>16900</v>
      </c>
      <c r="CZ8" s="418">
        <v>17207</v>
      </c>
      <c r="DA8" s="418">
        <v>17295</v>
      </c>
      <c r="DB8" s="418">
        <v>17327</v>
      </c>
      <c r="DC8" s="418">
        <v>17338</v>
      </c>
      <c r="DD8" s="418">
        <v>17204</v>
      </c>
      <c r="DE8" s="418">
        <v>17319</v>
      </c>
      <c r="DF8" s="802">
        <v>17402</v>
      </c>
      <c r="DG8" s="802">
        <f>'1. Población_Afiliada_Regimen'!F8</f>
        <v>17501</v>
      </c>
      <c r="DH8" s="118">
        <f t="shared" si="1"/>
        <v>99</v>
      </c>
      <c r="DI8" s="98">
        <f t="shared" si="2"/>
        <v>0.57100011535355866</v>
      </c>
      <c r="DJ8" s="118">
        <f t="shared" si="3"/>
        <v>1223</v>
      </c>
      <c r="DK8" s="98">
        <f t="shared" si="0"/>
        <v>7.5132080108121393</v>
      </c>
      <c r="DL8" s="1"/>
      <c r="DM8" s="816" t="s">
        <v>746</v>
      </c>
      <c r="DO8" s="119" t="s">
        <v>467</v>
      </c>
      <c r="DP8" s="117">
        <v>3448626</v>
      </c>
      <c r="DQ8" s="120">
        <v>3686024</v>
      </c>
      <c r="DR8" s="120">
        <v>3710863</v>
      </c>
      <c r="DS8" s="120">
        <v>3800490</v>
      </c>
      <c r="DT8" s="120">
        <v>3904336</v>
      </c>
      <c r="DU8" s="120">
        <v>4124926</v>
      </c>
    </row>
    <row r="9" spans="1:125" ht="15" customHeight="1" outlineLevel="2">
      <c r="A9" s="392">
        <v>585</v>
      </c>
      <c r="B9" s="392" t="s">
        <v>290</v>
      </c>
      <c r="C9" s="392" t="s">
        <v>298</v>
      </c>
      <c r="D9" s="395">
        <v>3794</v>
      </c>
      <c r="E9" s="418">
        <v>3801</v>
      </c>
      <c r="F9" s="418">
        <v>3840</v>
      </c>
      <c r="G9" s="418">
        <v>3807</v>
      </c>
      <c r="H9" s="418">
        <v>3906</v>
      </c>
      <c r="I9" s="418">
        <v>4021</v>
      </c>
      <c r="J9" s="418">
        <v>3907</v>
      </c>
      <c r="K9" s="418">
        <v>3833</v>
      </c>
      <c r="L9" s="418">
        <v>3792</v>
      </c>
      <c r="M9" s="418">
        <v>3707</v>
      </c>
      <c r="N9" s="418">
        <v>3743</v>
      </c>
      <c r="O9" s="399">
        <v>3778</v>
      </c>
      <c r="P9" s="395">
        <v>3580</v>
      </c>
      <c r="Q9" s="418">
        <v>3615</v>
      </c>
      <c r="R9" s="418">
        <v>3821</v>
      </c>
      <c r="S9" s="418">
        <v>3879</v>
      </c>
      <c r="T9" s="418">
        <v>3906</v>
      </c>
      <c r="U9" s="418">
        <v>3772</v>
      </c>
      <c r="V9" s="418">
        <v>3781</v>
      </c>
      <c r="W9" s="418">
        <v>3899</v>
      </c>
      <c r="X9" s="418">
        <v>3966</v>
      </c>
      <c r="Y9" s="418">
        <v>4020</v>
      </c>
      <c r="Z9" s="418">
        <v>3960</v>
      </c>
      <c r="AA9" s="399">
        <v>3759</v>
      </c>
      <c r="AB9" s="395">
        <v>3724</v>
      </c>
      <c r="AC9" s="418">
        <v>3608</v>
      </c>
      <c r="AD9" s="418">
        <v>3609</v>
      </c>
      <c r="AE9" s="418">
        <v>3696</v>
      </c>
      <c r="AF9" s="418">
        <v>3751</v>
      </c>
      <c r="AG9" s="418">
        <v>3942</v>
      </c>
      <c r="AH9" s="418">
        <v>4181</v>
      </c>
      <c r="AI9" s="418">
        <v>4225</v>
      </c>
      <c r="AJ9" s="418">
        <v>4252</v>
      </c>
      <c r="AK9" s="418">
        <v>4252</v>
      </c>
      <c r="AL9" s="418">
        <v>3994</v>
      </c>
      <c r="AM9" s="399">
        <v>4081</v>
      </c>
      <c r="AN9" s="395">
        <v>3945</v>
      </c>
      <c r="AO9" s="418">
        <v>3785</v>
      </c>
      <c r="AP9" s="418">
        <v>3649</v>
      </c>
      <c r="AQ9" s="418">
        <v>3720</v>
      </c>
      <c r="AR9" s="418">
        <v>3754</v>
      </c>
      <c r="AS9" s="418">
        <v>3872</v>
      </c>
      <c r="AT9" s="418">
        <v>3909</v>
      </c>
      <c r="AU9" s="418">
        <v>3902</v>
      </c>
      <c r="AV9" s="418">
        <v>3849</v>
      </c>
      <c r="AW9" s="418">
        <v>3863</v>
      </c>
      <c r="AX9" s="418">
        <v>3795</v>
      </c>
      <c r="AY9" s="399">
        <v>3837</v>
      </c>
      <c r="AZ9" s="395">
        <v>3751</v>
      </c>
      <c r="BA9" s="418">
        <v>3707</v>
      </c>
      <c r="BB9" s="418">
        <v>3675</v>
      </c>
      <c r="BC9" s="418">
        <v>3578</v>
      </c>
      <c r="BD9" s="418">
        <v>3574</v>
      </c>
      <c r="BE9" s="418">
        <v>3577</v>
      </c>
      <c r="BF9" s="418">
        <v>3632</v>
      </c>
      <c r="BG9" s="418">
        <v>3646</v>
      </c>
      <c r="BH9" s="418">
        <v>3569</v>
      </c>
      <c r="BI9" s="418">
        <v>3543</v>
      </c>
      <c r="BJ9" s="418">
        <v>3469</v>
      </c>
      <c r="BK9" s="394">
        <v>3501</v>
      </c>
      <c r="BL9" s="395">
        <v>3448</v>
      </c>
      <c r="BM9" s="418">
        <v>3271</v>
      </c>
      <c r="BN9" s="418">
        <v>3283</v>
      </c>
      <c r="BO9" s="418">
        <v>3229</v>
      </c>
      <c r="BP9" s="418">
        <v>3157</v>
      </c>
      <c r="BQ9" s="418">
        <v>3183</v>
      </c>
      <c r="BR9" s="418">
        <v>3094</v>
      </c>
      <c r="BS9" s="418">
        <v>3070</v>
      </c>
      <c r="BT9" s="418">
        <v>3106</v>
      </c>
      <c r="BU9" s="418">
        <v>3078</v>
      </c>
      <c r="BV9" s="418">
        <v>3020</v>
      </c>
      <c r="BW9" s="394">
        <v>2973</v>
      </c>
      <c r="BX9" s="395">
        <v>2837</v>
      </c>
      <c r="BY9" s="418">
        <v>2766</v>
      </c>
      <c r="BZ9" s="418">
        <v>2815</v>
      </c>
      <c r="CA9" s="418">
        <v>2800</v>
      </c>
      <c r="CB9" s="418">
        <v>2793</v>
      </c>
      <c r="CC9" s="418">
        <v>2833</v>
      </c>
      <c r="CD9" s="418">
        <v>2863</v>
      </c>
      <c r="CE9" s="418">
        <v>2923</v>
      </c>
      <c r="CF9" s="418">
        <v>2817</v>
      </c>
      <c r="CG9" s="418">
        <v>2811</v>
      </c>
      <c r="CH9" s="418">
        <v>2837</v>
      </c>
      <c r="CI9" s="394">
        <v>2820</v>
      </c>
      <c r="CJ9" s="395">
        <v>2751</v>
      </c>
      <c r="CK9" s="418">
        <v>2736</v>
      </c>
      <c r="CL9" s="418">
        <v>2778</v>
      </c>
      <c r="CM9" s="418">
        <v>2756</v>
      </c>
      <c r="CN9" s="418">
        <v>2665</v>
      </c>
      <c r="CO9" s="418">
        <v>2641</v>
      </c>
      <c r="CP9" s="418">
        <v>2753</v>
      </c>
      <c r="CQ9" s="418">
        <v>2914</v>
      </c>
      <c r="CR9" s="418">
        <v>2942</v>
      </c>
      <c r="CS9" s="418">
        <v>2946</v>
      </c>
      <c r="CT9" s="418">
        <v>3036</v>
      </c>
      <c r="CU9" s="399">
        <v>3140</v>
      </c>
      <c r="CV9" s="395">
        <v>3046</v>
      </c>
      <c r="CW9" s="418">
        <v>3086</v>
      </c>
      <c r="CX9" s="418">
        <v>3176</v>
      </c>
      <c r="CY9" s="418">
        <v>3187</v>
      </c>
      <c r="CZ9" s="418">
        <v>3261</v>
      </c>
      <c r="DA9" s="418">
        <v>3221</v>
      </c>
      <c r="DB9" s="418">
        <v>3192</v>
      </c>
      <c r="DC9" s="418">
        <v>3210</v>
      </c>
      <c r="DD9" s="418">
        <v>3200</v>
      </c>
      <c r="DE9" s="418">
        <v>3237</v>
      </c>
      <c r="DF9" s="802">
        <v>3235</v>
      </c>
      <c r="DG9" s="802">
        <f>'1. Población_Afiliada_Regimen'!F9</f>
        <v>3238</v>
      </c>
      <c r="DH9" s="118">
        <f t="shared" si="1"/>
        <v>3</v>
      </c>
      <c r="DI9" s="98">
        <f t="shared" si="2"/>
        <v>9.3457943925233655E-2</v>
      </c>
      <c r="DJ9" s="118">
        <f t="shared" si="3"/>
        <v>98</v>
      </c>
      <c r="DK9" s="98">
        <f t="shared" si="0"/>
        <v>3.121019108280255</v>
      </c>
      <c r="DL9" s="1"/>
      <c r="DM9" s="816" t="s">
        <v>747</v>
      </c>
      <c r="DO9" s="119" t="s">
        <v>468</v>
      </c>
      <c r="DP9" s="117">
        <v>3493876</v>
      </c>
      <c r="DQ9" s="120">
        <v>3662702</v>
      </c>
      <c r="DR9" s="120">
        <v>3715073</v>
      </c>
      <c r="DS9" s="120">
        <v>3833034</v>
      </c>
      <c r="DT9" s="120">
        <v>3842281</v>
      </c>
      <c r="DU9" s="120">
        <v>4159698</v>
      </c>
    </row>
    <row r="10" spans="1:125" ht="15" customHeight="1" outlineLevel="2">
      <c r="A10" s="392">
        <v>591</v>
      </c>
      <c r="B10" s="392" t="s">
        <v>290</v>
      </c>
      <c r="C10" s="392" t="s">
        <v>299</v>
      </c>
      <c r="D10" s="395">
        <v>843</v>
      </c>
      <c r="E10" s="418">
        <v>640</v>
      </c>
      <c r="F10" s="418">
        <v>656</v>
      </c>
      <c r="G10" s="418">
        <v>661</v>
      </c>
      <c r="H10" s="418">
        <v>708</v>
      </c>
      <c r="I10" s="418">
        <v>726</v>
      </c>
      <c r="J10" s="418">
        <v>764</v>
      </c>
      <c r="K10" s="418">
        <v>792</v>
      </c>
      <c r="L10" s="418">
        <v>786</v>
      </c>
      <c r="M10" s="418">
        <v>805</v>
      </c>
      <c r="N10" s="418">
        <v>801</v>
      </c>
      <c r="O10" s="399">
        <v>805</v>
      </c>
      <c r="P10" s="395">
        <v>826</v>
      </c>
      <c r="Q10" s="418">
        <v>839</v>
      </c>
      <c r="R10" s="418">
        <v>860</v>
      </c>
      <c r="S10" s="418">
        <v>835</v>
      </c>
      <c r="T10" s="418">
        <v>708</v>
      </c>
      <c r="U10" s="418">
        <v>1070</v>
      </c>
      <c r="V10" s="418">
        <v>1087</v>
      </c>
      <c r="W10" s="418">
        <v>1157</v>
      </c>
      <c r="X10" s="418">
        <v>1176</v>
      </c>
      <c r="Y10" s="418">
        <v>1247</v>
      </c>
      <c r="Z10" s="418">
        <v>1265</v>
      </c>
      <c r="AA10" s="399">
        <v>1259</v>
      </c>
      <c r="AB10" s="395">
        <v>1245</v>
      </c>
      <c r="AC10" s="418">
        <v>1280</v>
      </c>
      <c r="AD10" s="418">
        <v>1333</v>
      </c>
      <c r="AE10" s="418">
        <v>1346</v>
      </c>
      <c r="AF10" s="418">
        <v>1313</v>
      </c>
      <c r="AG10" s="418">
        <v>1360</v>
      </c>
      <c r="AH10" s="418">
        <v>1458</v>
      </c>
      <c r="AI10" s="418">
        <v>1445</v>
      </c>
      <c r="AJ10" s="418">
        <v>1463</v>
      </c>
      <c r="AK10" s="418">
        <v>1421</v>
      </c>
      <c r="AL10" s="418">
        <v>1346</v>
      </c>
      <c r="AM10" s="399">
        <v>1407</v>
      </c>
      <c r="AN10" s="395">
        <v>2006</v>
      </c>
      <c r="AO10" s="418">
        <v>1945</v>
      </c>
      <c r="AP10" s="418">
        <v>1901</v>
      </c>
      <c r="AQ10" s="418">
        <v>1938</v>
      </c>
      <c r="AR10" s="418">
        <v>1951</v>
      </c>
      <c r="AS10" s="418">
        <v>2173</v>
      </c>
      <c r="AT10" s="418">
        <v>2292</v>
      </c>
      <c r="AU10" s="418">
        <v>2366</v>
      </c>
      <c r="AV10" s="418">
        <v>2406</v>
      </c>
      <c r="AW10" s="418">
        <v>2424</v>
      </c>
      <c r="AX10" s="418">
        <v>2435</v>
      </c>
      <c r="AY10" s="399">
        <v>2361</v>
      </c>
      <c r="AZ10" s="395">
        <v>2320</v>
      </c>
      <c r="BA10" s="418">
        <v>2353</v>
      </c>
      <c r="BB10" s="418">
        <v>2429</v>
      </c>
      <c r="BC10" s="418">
        <v>2348</v>
      </c>
      <c r="BD10" s="418">
        <v>2338</v>
      </c>
      <c r="BE10" s="418">
        <v>2362</v>
      </c>
      <c r="BF10" s="418">
        <v>2344</v>
      </c>
      <c r="BG10" s="418">
        <v>2337</v>
      </c>
      <c r="BH10" s="418">
        <v>2392</v>
      </c>
      <c r="BI10" s="418">
        <v>2394</v>
      </c>
      <c r="BJ10" s="418">
        <v>2474</v>
      </c>
      <c r="BK10" s="394">
        <v>2698</v>
      </c>
      <c r="BL10" s="395">
        <v>2796</v>
      </c>
      <c r="BM10" s="418">
        <v>2877</v>
      </c>
      <c r="BN10" s="418">
        <v>3023</v>
      </c>
      <c r="BO10" s="418">
        <v>3114</v>
      </c>
      <c r="BP10" s="418">
        <v>3131</v>
      </c>
      <c r="BQ10" s="418">
        <v>3230</v>
      </c>
      <c r="BR10" s="418">
        <v>3214</v>
      </c>
      <c r="BS10" s="418">
        <v>3270</v>
      </c>
      <c r="BT10" s="418">
        <v>3245</v>
      </c>
      <c r="BU10" s="418">
        <v>3228</v>
      </c>
      <c r="BV10" s="418">
        <v>3240</v>
      </c>
      <c r="BW10" s="394">
        <v>3247</v>
      </c>
      <c r="BX10" s="395">
        <v>3217</v>
      </c>
      <c r="BY10" s="418">
        <v>3395</v>
      </c>
      <c r="BZ10" s="418">
        <v>3496</v>
      </c>
      <c r="CA10" s="418">
        <v>3509</v>
      </c>
      <c r="CB10" s="418">
        <v>3562</v>
      </c>
      <c r="CC10" s="418">
        <v>3644</v>
      </c>
      <c r="CD10" s="418">
        <v>3677</v>
      </c>
      <c r="CE10" s="418">
        <v>3803</v>
      </c>
      <c r="CF10" s="418">
        <v>3749</v>
      </c>
      <c r="CG10" s="418">
        <v>3788</v>
      </c>
      <c r="CH10" s="418">
        <v>3813</v>
      </c>
      <c r="CI10" s="394">
        <v>3822</v>
      </c>
      <c r="CJ10" s="395">
        <v>3702</v>
      </c>
      <c r="CK10" s="418">
        <v>3645</v>
      </c>
      <c r="CL10" s="418">
        <v>3717</v>
      </c>
      <c r="CM10" s="418">
        <v>3673</v>
      </c>
      <c r="CN10" s="418">
        <v>3433</v>
      </c>
      <c r="CO10" s="418">
        <v>3426</v>
      </c>
      <c r="CP10" s="418">
        <v>3516</v>
      </c>
      <c r="CQ10" s="418">
        <v>3759</v>
      </c>
      <c r="CR10" s="418">
        <v>3846</v>
      </c>
      <c r="CS10" s="418">
        <v>3907</v>
      </c>
      <c r="CT10" s="418">
        <v>4039</v>
      </c>
      <c r="CU10" s="399">
        <v>4160</v>
      </c>
      <c r="CV10" s="395">
        <v>4156</v>
      </c>
      <c r="CW10" s="418">
        <v>4316</v>
      </c>
      <c r="CX10" s="418">
        <v>4415</v>
      </c>
      <c r="CY10" s="418">
        <v>4479</v>
      </c>
      <c r="CZ10" s="418">
        <v>4509</v>
      </c>
      <c r="DA10" s="418">
        <v>4506</v>
      </c>
      <c r="DB10" s="418">
        <v>4571</v>
      </c>
      <c r="DC10" s="418">
        <v>4634</v>
      </c>
      <c r="DD10" s="418">
        <v>4670</v>
      </c>
      <c r="DE10" s="418">
        <v>4790</v>
      </c>
      <c r="DF10" s="802">
        <v>4791</v>
      </c>
      <c r="DG10" s="802">
        <f>'1. Población_Afiliada_Regimen'!F10</f>
        <v>4817</v>
      </c>
      <c r="DH10" s="118">
        <f t="shared" si="1"/>
        <v>26</v>
      </c>
      <c r="DI10" s="98">
        <f t="shared" si="2"/>
        <v>0.56107034958998703</v>
      </c>
      <c r="DJ10" s="118">
        <f t="shared" si="3"/>
        <v>657</v>
      </c>
      <c r="DK10" s="98">
        <f t="shared" si="0"/>
        <v>15.79326923076923</v>
      </c>
      <c r="DL10" s="1"/>
      <c r="DM10" s="816" t="s">
        <v>748</v>
      </c>
      <c r="DO10" s="119" t="s">
        <v>469</v>
      </c>
      <c r="DP10" s="117">
        <v>3515674</v>
      </c>
      <c r="DQ10" s="120">
        <v>3629909</v>
      </c>
      <c r="DR10" s="120">
        <v>3717425</v>
      </c>
      <c r="DS10" s="120">
        <v>3860678</v>
      </c>
      <c r="DT10" s="120">
        <v>3782032</v>
      </c>
      <c r="DU10" s="120">
        <v>4186403</v>
      </c>
    </row>
    <row r="11" spans="1:125" ht="15" customHeight="1" outlineLevel="2">
      <c r="A11" s="392">
        <v>893</v>
      </c>
      <c r="B11" s="392" t="s">
        <v>290</v>
      </c>
      <c r="C11" s="392" t="s">
        <v>300</v>
      </c>
      <c r="D11" s="395">
        <v>682</v>
      </c>
      <c r="E11" s="418">
        <v>633</v>
      </c>
      <c r="F11" s="418">
        <v>652</v>
      </c>
      <c r="G11" s="418">
        <v>674</v>
      </c>
      <c r="H11" s="418">
        <v>709</v>
      </c>
      <c r="I11" s="418">
        <v>737</v>
      </c>
      <c r="J11" s="418">
        <v>753</v>
      </c>
      <c r="K11" s="418">
        <v>820</v>
      </c>
      <c r="L11" s="418">
        <v>865</v>
      </c>
      <c r="M11" s="418">
        <v>927</v>
      </c>
      <c r="N11" s="418">
        <v>988</v>
      </c>
      <c r="O11" s="399">
        <v>1034</v>
      </c>
      <c r="P11" s="395">
        <v>905</v>
      </c>
      <c r="Q11" s="418">
        <v>901</v>
      </c>
      <c r="R11" s="418">
        <v>875</v>
      </c>
      <c r="S11" s="418">
        <v>895</v>
      </c>
      <c r="T11" s="418">
        <v>709</v>
      </c>
      <c r="U11" s="418">
        <v>916</v>
      </c>
      <c r="V11" s="418">
        <v>930</v>
      </c>
      <c r="W11" s="418">
        <v>964</v>
      </c>
      <c r="X11" s="418">
        <v>979</v>
      </c>
      <c r="Y11" s="418">
        <v>1042</v>
      </c>
      <c r="Z11" s="418">
        <v>1015</v>
      </c>
      <c r="AA11" s="399">
        <v>939</v>
      </c>
      <c r="AB11" s="395">
        <v>1001</v>
      </c>
      <c r="AC11" s="418">
        <v>890</v>
      </c>
      <c r="AD11" s="418">
        <v>870</v>
      </c>
      <c r="AE11" s="418">
        <v>869</v>
      </c>
      <c r="AF11" s="418">
        <v>867</v>
      </c>
      <c r="AG11" s="418">
        <v>857</v>
      </c>
      <c r="AH11" s="418">
        <v>898</v>
      </c>
      <c r="AI11" s="418">
        <v>900</v>
      </c>
      <c r="AJ11" s="418">
        <v>900</v>
      </c>
      <c r="AK11" s="418">
        <v>891</v>
      </c>
      <c r="AL11" s="418">
        <v>879</v>
      </c>
      <c r="AM11" s="399">
        <v>979</v>
      </c>
      <c r="AN11" s="395">
        <v>1077</v>
      </c>
      <c r="AO11" s="418">
        <v>1018</v>
      </c>
      <c r="AP11" s="418">
        <v>1012</v>
      </c>
      <c r="AQ11" s="418">
        <v>1049</v>
      </c>
      <c r="AR11" s="418">
        <v>1055</v>
      </c>
      <c r="AS11" s="418">
        <v>1086</v>
      </c>
      <c r="AT11" s="418">
        <v>1078</v>
      </c>
      <c r="AU11" s="418">
        <v>1061</v>
      </c>
      <c r="AV11" s="418">
        <v>1017</v>
      </c>
      <c r="AW11" s="418">
        <v>992</v>
      </c>
      <c r="AX11" s="418">
        <v>972</v>
      </c>
      <c r="AY11" s="399">
        <v>818</v>
      </c>
      <c r="AZ11" s="395">
        <v>750</v>
      </c>
      <c r="BA11" s="418">
        <v>750</v>
      </c>
      <c r="BB11" s="418">
        <v>723</v>
      </c>
      <c r="BC11" s="418">
        <v>683</v>
      </c>
      <c r="BD11" s="418">
        <v>611</v>
      </c>
      <c r="BE11" s="418">
        <v>696</v>
      </c>
      <c r="BF11" s="418">
        <v>750</v>
      </c>
      <c r="BG11" s="418">
        <v>740</v>
      </c>
      <c r="BH11" s="418">
        <v>682</v>
      </c>
      <c r="BI11" s="418">
        <v>631</v>
      </c>
      <c r="BJ11" s="418">
        <v>648</v>
      </c>
      <c r="BK11" s="394">
        <v>668</v>
      </c>
      <c r="BL11" s="395">
        <v>642</v>
      </c>
      <c r="BM11" s="418">
        <v>653</v>
      </c>
      <c r="BN11" s="418">
        <v>746</v>
      </c>
      <c r="BO11" s="418">
        <v>760</v>
      </c>
      <c r="BP11" s="418">
        <v>728</v>
      </c>
      <c r="BQ11" s="418">
        <v>738</v>
      </c>
      <c r="BR11" s="418">
        <v>654</v>
      </c>
      <c r="BS11" s="418">
        <v>668</v>
      </c>
      <c r="BT11" s="418">
        <v>699</v>
      </c>
      <c r="BU11" s="418">
        <v>672</v>
      </c>
      <c r="BV11" s="418">
        <v>729</v>
      </c>
      <c r="BW11" s="394">
        <v>796</v>
      </c>
      <c r="BX11" s="395">
        <v>667</v>
      </c>
      <c r="BY11" s="418">
        <v>708</v>
      </c>
      <c r="BZ11" s="418">
        <v>823</v>
      </c>
      <c r="CA11" s="418">
        <v>867</v>
      </c>
      <c r="CB11" s="418">
        <v>821</v>
      </c>
      <c r="CC11" s="418">
        <v>903</v>
      </c>
      <c r="CD11" s="418">
        <v>956</v>
      </c>
      <c r="CE11" s="418">
        <v>1080</v>
      </c>
      <c r="CF11" s="418">
        <v>997</v>
      </c>
      <c r="CG11" s="418">
        <v>1004</v>
      </c>
      <c r="CH11" s="418">
        <v>1053</v>
      </c>
      <c r="CI11" s="394">
        <v>1007</v>
      </c>
      <c r="CJ11" s="395">
        <v>840</v>
      </c>
      <c r="CK11" s="418">
        <v>831</v>
      </c>
      <c r="CL11" s="418">
        <v>884</v>
      </c>
      <c r="CM11" s="418">
        <v>891</v>
      </c>
      <c r="CN11" s="418">
        <v>800</v>
      </c>
      <c r="CO11" s="418">
        <v>834</v>
      </c>
      <c r="CP11" s="418">
        <v>870</v>
      </c>
      <c r="CQ11" s="418">
        <v>998</v>
      </c>
      <c r="CR11" s="418">
        <v>1102</v>
      </c>
      <c r="CS11" s="418">
        <v>1145</v>
      </c>
      <c r="CT11" s="418">
        <v>1226</v>
      </c>
      <c r="CU11" s="399">
        <v>1241</v>
      </c>
      <c r="CV11" s="395">
        <v>1163</v>
      </c>
      <c r="CW11" s="418">
        <v>1230</v>
      </c>
      <c r="CX11" s="418">
        <v>1306</v>
      </c>
      <c r="CY11" s="418">
        <v>1366</v>
      </c>
      <c r="CZ11" s="418">
        <v>1410</v>
      </c>
      <c r="DA11" s="418">
        <v>1404</v>
      </c>
      <c r="DB11" s="418">
        <v>1370</v>
      </c>
      <c r="DC11" s="418">
        <v>1382</v>
      </c>
      <c r="DD11" s="418">
        <v>1555</v>
      </c>
      <c r="DE11" s="418">
        <v>1564</v>
      </c>
      <c r="DF11" s="802">
        <v>1556</v>
      </c>
      <c r="DG11" s="802">
        <f>'1. Población_Afiliada_Regimen'!F11</f>
        <v>1487</v>
      </c>
      <c r="DH11" s="118">
        <f t="shared" si="1"/>
        <v>-69</v>
      </c>
      <c r="DI11" s="98">
        <f t="shared" si="2"/>
        <v>-4.9927641099855284</v>
      </c>
      <c r="DJ11" s="118">
        <f t="shared" si="3"/>
        <v>246</v>
      </c>
      <c r="DK11" s="98">
        <f t="shared" si="0"/>
        <v>19.822723609991939</v>
      </c>
      <c r="DO11" s="119" t="s">
        <v>470</v>
      </c>
      <c r="DP11" s="117">
        <v>3581857</v>
      </c>
      <c r="DQ11" s="120">
        <v>3644036</v>
      </c>
      <c r="DR11" s="120">
        <v>3726523</v>
      </c>
      <c r="DS11" s="120">
        <v>3871697</v>
      </c>
      <c r="DT11" s="120">
        <v>3774886</v>
      </c>
      <c r="DU11" s="120">
        <v>4209834</v>
      </c>
    </row>
    <row r="12" spans="1:125" ht="15" outlineLevel="1">
      <c r="A12" s="141" t="s">
        <v>301</v>
      </c>
      <c r="B12" s="28"/>
      <c r="C12" s="29"/>
      <c r="D12" s="46">
        <v>41344</v>
      </c>
      <c r="E12" s="47">
        <v>40853</v>
      </c>
      <c r="F12" s="47">
        <v>41408</v>
      </c>
      <c r="G12" s="47">
        <v>42105</v>
      </c>
      <c r="H12" s="47">
        <v>43027</v>
      </c>
      <c r="I12" s="47">
        <v>43755</v>
      </c>
      <c r="J12" s="47">
        <v>43289</v>
      </c>
      <c r="K12" s="47">
        <v>42687</v>
      </c>
      <c r="L12" s="47">
        <v>41308</v>
      </c>
      <c r="M12" s="47">
        <v>41884</v>
      </c>
      <c r="N12" s="47">
        <v>42306</v>
      </c>
      <c r="O12" s="266">
        <v>42535</v>
      </c>
      <c r="P12" s="46">
        <v>40740</v>
      </c>
      <c r="Q12" s="47">
        <v>39273</v>
      </c>
      <c r="R12" s="47">
        <v>41265</v>
      </c>
      <c r="S12" s="47">
        <v>41544</v>
      </c>
      <c r="T12" s="47">
        <v>43027</v>
      </c>
      <c r="U12" s="47">
        <v>43113</v>
      </c>
      <c r="V12" s="47">
        <v>43076</v>
      </c>
      <c r="W12" s="47">
        <v>44360</v>
      </c>
      <c r="X12" s="47">
        <v>45048</v>
      </c>
      <c r="Y12" s="47">
        <v>45977</v>
      </c>
      <c r="Z12" s="47">
        <v>44438</v>
      </c>
      <c r="AA12" s="266">
        <v>43429</v>
      </c>
      <c r="AB12" s="46">
        <v>41170</v>
      </c>
      <c r="AC12" s="47">
        <v>39927</v>
      </c>
      <c r="AD12" s="47">
        <v>40347</v>
      </c>
      <c r="AE12" s="47">
        <v>40450</v>
      </c>
      <c r="AF12" s="47">
        <v>40552</v>
      </c>
      <c r="AG12" s="47">
        <v>41657</v>
      </c>
      <c r="AH12" s="47">
        <v>42512</v>
      </c>
      <c r="AI12" s="47">
        <v>42870</v>
      </c>
      <c r="AJ12" s="47">
        <v>43219</v>
      </c>
      <c r="AK12" s="47">
        <v>43240</v>
      </c>
      <c r="AL12" s="47">
        <v>40394</v>
      </c>
      <c r="AM12" s="266">
        <v>41255</v>
      </c>
      <c r="AN12" s="46">
        <v>40894</v>
      </c>
      <c r="AO12" s="47">
        <v>38307</v>
      </c>
      <c r="AP12" s="47">
        <v>38799</v>
      </c>
      <c r="AQ12" s="47">
        <v>40130</v>
      </c>
      <c r="AR12" s="47">
        <v>40156</v>
      </c>
      <c r="AS12" s="47">
        <v>43671</v>
      </c>
      <c r="AT12" s="47">
        <v>43822</v>
      </c>
      <c r="AU12" s="47">
        <v>44312</v>
      </c>
      <c r="AV12" s="47">
        <v>44823</v>
      </c>
      <c r="AW12" s="47">
        <v>45097</v>
      </c>
      <c r="AX12" s="47">
        <v>44875</v>
      </c>
      <c r="AY12" s="266">
        <v>45452</v>
      </c>
      <c r="AZ12" s="46">
        <v>45155</v>
      </c>
      <c r="BA12" s="47">
        <v>44796</v>
      </c>
      <c r="BB12" s="47">
        <v>44453</v>
      </c>
      <c r="BC12" s="47">
        <v>43319</v>
      </c>
      <c r="BD12" s="47">
        <v>43000</v>
      </c>
      <c r="BE12" s="47">
        <v>43254</v>
      </c>
      <c r="BF12" s="47">
        <v>43559</v>
      </c>
      <c r="BG12" s="47">
        <v>43339</v>
      </c>
      <c r="BH12" s="47">
        <v>43069</v>
      </c>
      <c r="BI12" s="47">
        <v>42908</v>
      </c>
      <c r="BJ12" s="47">
        <v>42309</v>
      </c>
      <c r="BK12" s="59">
        <v>42940</v>
      </c>
      <c r="BL12" s="46">
        <v>42552</v>
      </c>
      <c r="BM12" s="47">
        <v>41589</v>
      </c>
      <c r="BN12" s="47">
        <v>42610</v>
      </c>
      <c r="BO12" s="47">
        <v>42207</v>
      </c>
      <c r="BP12" s="47">
        <v>41854</v>
      </c>
      <c r="BQ12" s="47">
        <v>41966</v>
      </c>
      <c r="BR12" s="47">
        <v>41945</v>
      </c>
      <c r="BS12" s="47">
        <v>42249</v>
      </c>
      <c r="BT12" s="47">
        <v>42392</v>
      </c>
      <c r="BU12" s="47">
        <v>42502</v>
      </c>
      <c r="BV12" s="47">
        <v>42861</v>
      </c>
      <c r="BW12" s="59">
        <v>42536</v>
      </c>
      <c r="BX12" s="46">
        <v>41592</v>
      </c>
      <c r="BY12" s="47">
        <v>41240</v>
      </c>
      <c r="BZ12" s="47">
        <v>41074</v>
      </c>
      <c r="CA12" s="47">
        <v>41051</v>
      </c>
      <c r="CB12" s="47">
        <v>40995</v>
      </c>
      <c r="CC12" s="47">
        <v>41189</v>
      </c>
      <c r="CD12" s="47">
        <v>41415</v>
      </c>
      <c r="CE12" s="47">
        <v>41117</v>
      </c>
      <c r="CF12" s="47">
        <v>40638</v>
      </c>
      <c r="CG12" s="47">
        <v>40877</v>
      </c>
      <c r="CH12" s="47">
        <v>40732</v>
      </c>
      <c r="CI12" s="59">
        <v>40486</v>
      </c>
      <c r="CJ12" s="46">
        <v>38799</v>
      </c>
      <c r="CK12" s="47">
        <v>37526</v>
      </c>
      <c r="CL12" s="47">
        <v>37673</v>
      </c>
      <c r="CM12" s="47">
        <v>37675</v>
      </c>
      <c r="CN12" s="47">
        <v>36964</v>
      </c>
      <c r="CO12" s="47">
        <v>36762</v>
      </c>
      <c r="CP12" s="47">
        <v>36842</v>
      </c>
      <c r="CQ12" s="47">
        <v>37774</v>
      </c>
      <c r="CR12" s="47">
        <v>38093</v>
      </c>
      <c r="CS12" s="47">
        <v>38665</v>
      </c>
      <c r="CT12" s="47">
        <v>39505</v>
      </c>
      <c r="CU12" s="266">
        <v>40220</v>
      </c>
      <c r="CV12" s="46">
        <v>39789</v>
      </c>
      <c r="CW12" s="47">
        <v>39432</v>
      </c>
      <c r="CX12" s="47">
        <v>39900</v>
      </c>
      <c r="CY12" s="47">
        <v>40287</v>
      </c>
      <c r="CZ12" s="47">
        <v>40763</v>
      </c>
      <c r="DA12" s="47">
        <v>40808</v>
      </c>
      <c r="DB12" s="47">
        <v>40985</v>
      </c>
      <c r="DC12" s="47">
        <v>41210</v>
      </c>
      <c r="DD12" s="47">
        <v>39780</v>
      </c>
      <c r="DE12" s="47">
        <v>39971</v>
      </c>
      <c r="DF12" s="801">
        <v>40103</v>
      </c>
      <c r="DG12" s="801">
        <f>SUM(DG13:DG18)</f>
        <v>40267</v>
      </c>
      <c r="DH12" s="118">
        <f t="shared" si="1"/>
        <v>164</v>
      </c>
      <c r="DI12" s="98">
        <f t="shared" si="2"/>
        <v>0.39796165979131282</v>
      </c>
      <c r="DJ12" s="118">
        <f t="shared" si="3"/>
        <v>47</v>
      </c>
      <c r="DK12" s="98">
        <f t="shared" si="0"/>
        <v>0.1168572849328692</v>
      </c>
      <c r="DO12" s="119" t="s">
        <v>471</v>
      </c>
      <c r="DP12" s="117">
        <v>3605662</v>
      </c>
      <c r="DQ12" s="120">
        <v>3654357</v>
      </c>
      <c r="DR12" s="120">
        <v>3725821</v>
      </c>
      <c r="DS12" s="120">
        <v>3888740</v>
      </c>
      <c r="DT12" s="120">
        <v>3827999</v>
      </c>
      <c r="DU12" s="120">
        <v>4227270</v>
      </c>
    </row>
    <row r="13" spans="1:125" ht="15" outlineLevel="2">
      <c r="A13" s="392">
        <v>120</v>
      </c>
      <c r="B13" s="392" t="s">
        <v>301</v>
      </c>
      <c r="C13" s="392" t="s">
        <v>302</v>
      </c>
      <c r="D13" s="395">
        <v>714</v>
      </c>
      <c r="E13" s="418">
        <v>709</v>
      </c>
      <c r="F13" s="418">
        <v>743</v>
      </c>
      <c r="G13" s="418">
        <v>742</v>
      </c>
      <c r="H13" s="418">
        <v>761</v>
      </c>
      <c r="I13" s="418">
        <v>772</v>
      </c>
      <c r="J13" s="418">
        <v>773</v>
      </c>
      <c r="K13" s="418">
        <v>735</v>
      </c>
      <c r="L13" s="418">
        <v>700</v>
      </c>
      <c r="M13" s="418">
        <v>730</v>
      </c>
      <c r="N13" s="418">
        <v>770</v>
      </c>
      <c r="O13" s="399">
        <v>826</v>
      </c>
      <c r="P13" s="395">
        <v>705</v>
      </c>
      <c r="Q13" s="418">
        <v>778</v>
      </c>
      <c r="R13" s="418">
        <v>794</v>
      </c>
      <c r="S13" s="418">
        <v>774</v>
      </c>
      <c r="T13" s="418">
        <v>761</v>
      </c>
      <c r="U13" s="418">
        <v>798</v>
      </c>
      <c r="V13" s="418">
        <v>787</v>
      </c>
      <c r="W13" s="418">
        <v>804</v>
      </c>
      <c r="X13" s="418">
        <v>827</v>
      </c>
      <c r="Y13" s="418">
        <v>831</v>
      </c>
      <c r="Z13" s="418">
        <v>792</v>
      </c>
      <c r="AA13" s="399">
        <v>765</v>
      </c>
      <c r="AB13" s="395">
        <v>656</v>
      </c>
      <c r="AC13" s="418">
        <v>627</v>
      </c>
      <c r="AD13" s="418">
        <v>664</v>
      </c>
      <c r="AE13" s="418">
        <v>676</v>
      </c>
      <c r="AF13" s="418">
        <v>640</v>
      </c>
      <c r="AG13" s="418">
        <v>617</v>
      </c>
      <c r="AH13" s="418">
        <v>605</v>
      </c>
      <c r="AI13" s="418">
        <v>617</v>
      </c>
      <c r="AJ13" s="418">
        <v>624</v>
      </c>
      <c r="AK13" s="418">
        <v>627</v>
      </c>
      <c r="AL13" s="418">
        <v>580</v>
      </c>
      <c r="AM13" s="399">
        <v>634</v>
      </c>
      <c r="AN13" s="395">
        <v>674</v>
      </c>
      <c r="AO13" s="418">
        <v>615</v>
      </c>
      <c r="AP13" s="418">
        <v>624</v>
      </c>
      <c r="AQ13" s="418">
        <v>684</v>
      </c>
      <c r="AR13" s="418">
        <v>707</v>
      </c>
      <c r="AS13" s="418">
        <v>920</v>
      </c>
      <c r="AT13" s="418">
        <v>870</v>
      </c>
      <c r="AU13" s="418">
        <v>881</v>
      </c>
      <c r="AV13" s="418">
        <v>914</v>
      </c>
      <c r="AW13" s="418">
        <v>941</v>
      </c>
      <c r="AX13" s="418">
        <v>963</v>
      </c>
      <c r="AY13" s="399">
        <v>1000</v>
      </c>
      <c r="AZ13" s="395">
        <v>997</v>
      </c>
      <c r="BA13" s="418">
        <v>1016</v>
      </c>
      <c r="BB13" s="418">
        <v>967</v>
      </c>
      <c r="BC13" s="418">
        <v>944</v>
      </c>
      <c r="BD13" s="418">
        <v>949</v>
      </c>
      <c r="BE13" s="418">
        <v>958</v>
      </c>
      <c r="BF13" s="418">
        <v>926</v>
      </c>
      <c r="BG13" s="418">
        <v>896</v>
      </c>
      <c r="BH13" s="418">
        <v>892</v>
      </c>
      <c r="BI13" s="418">
        <v>937</v>
      </c>
      <c r="BJ13" s="418">
        <v>961</v>
      </c>
      <c r="BK13" s="394">
        <v>1008</v>
      </c>
      <c r="BL13" s="395">
        <v>996</v>
      </c>
      <c r="BM13" s="418">
        <v>919</v>
      </c>
      <c r="BN13" s="418">
        <v>1043</v>
      </c>
      <c r="BO13" s="418">
        <v>1033</v>
      </c>
      <c r="BP13" s="418">
        <v>1061</v>
      </c>
      <c r="BQ13" s="418">
        <v>1103</v>
      </c>
      <c r="BR13" s="418">
        <v>1102</v>
      </c>
      <c r="BS13" s="418">
        <v>1085</v>
      </c>
      <c r="BT13" s="418">
        <v>1100</v>
      </c>
      <c r="BU13" s="418">
        <v>1114</v>
      </c>
      <c r="BV13" s="418">
        <v>1126</v>
      </c>
      <c r="BW13" s="394">
        <v>1154</v>
      </c>
      <c r="BX13" s="395">
        <v>1153</v>
      </c>
      <c r="BY13" s="418">
        <v>1222</v>
      </c>
      <c r="BZ13" s="418">
        <v>1315</v>
      </c>
      <c r="CA13" s="418">
        <v>1344</v>
      </c>
      <c r="CB13" s="418">
        <v>1274</v>
      </c>
      <c r="CC13" s="418">
        <v>1299</v>
      </c>
      <c r="CD13" s="418">
        <v>1291</v>
      </c>
      <c r="CE13" s="418">
        <v>1293</v>
      </c>
      <c r="CF13" s="418">
        <v>1288</v>
      </c>
      <c r="CG13" s="418">
        <v>1367</v>
      </c>
      <c r="CH13" s="418">
        <v>1363</v>
      </c>
      <c r="CI13" s="394">
        <v>1358</v>
      </c>
      <c r="CJ13" s="395">
        <v>1281</v>
      </c>
      <c r="CK13" s="418">
        <v>1267</v>
      </c>
      <c r="CL13" s="418">
        <v>1377</v>
      </c>
      <c r="CM13" s="418">
        <v>1377</v>
      </c>
      <c r="CN13" s="418">
        <v>1357</v>
      </c>
      <c r="CO13" s="418">
        <v>1262</v>
      </c>
      <c r="CP13" s="418">
        <v>1280</v>
      </c>
      <c r="CQ13" s="418">
        <v>1327</v>
      </c>
      <c r="CR13" s="418">
        <v>1399</v>
      </c>
      <c r="CS13" s="418">
        <v>1437</v>
      </c>
      <c r="CT13" s="418">
        <v>1495</v>
      </c>
      <c r="CU13" s="399">
        <v>1569</v>
      </c>
      <c r="CV13" s="395">
        <v>1520</v>
      </c>
      <c r="CW13" s="418">
        <v>1484</v>
      </c>
      <c r="CX13" s="418">
        <v>1495</v>
      </c>
      <c r="CY13" s="418">
        <v>1541</v>
      </c>
      <c r="CZ13" s="418">
        <v>1570</v>
      </c>
      <c r="DA13" s="418">
        <v>1564</v>
      </c>
      <c r="DB13" s="418">
        <v>1622</v>
      </c>
      <c r="DC13" s="418">
        <v>1599</v>
      </c>
      <c r="DD13" s="418">
        <v>1487</v>
      </c>
      <c r="DE13" s="418">
        <v>1507</v>
      </c>
      <c r="DF13" s="802">
        <v>1530</v>
      </c>
      <c r="DG13" s="802">
        <f>'1. Población_Afiliada_Regimen'!F13</f>
        <v>1562</v>
      </c>
      <c r="DH13" s="118">
        <f t="shared" si="1"/>
        <v>32</v>
      </c>
      <c r="DI13" s="98">
        <f t="shared" si="2"/>
        <v>2.0012507817385865</v>
      </c>
      <c r="DJ13" s="118">
        <f t="shared" si="3"/>
        <v>-7</v>
      </c>
      <c r="DK13" s="98">
        <f t="shared" si="0"/>
        <v>-0.44614404079031234</v>
      </c>
      <c r="DO13" s="119" t="s">
        <v>472</v>
      </c>
      <c r="DP13" s="117">
        <v>3600393</v>
      </c>
      <c r="DQ13" s="120">
        <v>3670286</v>
      </c>
      <c r="DR13" s="120">
        <v>3742748</v>
      </c>
      <c r="DS13" s="120">
        <v>3910011</v>
      </c>
      <c r="DT13" s="120">
        <v>3910066</v>
      </c>
      <c r="DU13" s="120">
        <v>4253603</v>
      </c>
    </row>
    <row r="14" spans="1:125" ht="15" outlineLevel="2">
      <c r="A14" s="392">
        <v>154</v>
      </c>
      <c r="B14" s="392" t="s">
        <v>301</v>
      </c>
      <c r="C14" s="392" t="s">
        <v>303</v>
      </c>
      <c r="D14" s="395">
        <v>25695</v>
      </c>
      <c r="E14" s="418">
        <v>25457</v>
      </c>
      <c r="F14" s="418">
        <v>25711</v>
      </c>
      <c r="G14" s="418">
        <v>25875</v>
      </c>
      <c r="H14" s="418">
        <v>26612</v>
      </c>
      <c r="I14" s="418">
        <v>27210</v>
      </c>
      <c r="J14" s="418">
        <v>26958</v>
      </c>
      <c r="K14" s="418">
        <v>26582</v>
      </c>
      <c r="L14" s="418">
        <v>25611</v>
      </c>
      <c r="M14" s="418">
        <v>25925</v>
      </c>
      <c r="N14" s="418">
        <v>26184</v>
      </c>
      <c r="O14" s="399">
        <v>26476</v>
      </c>
      <c r="P14" s="395">
        <v>25748</v>
      </c>
      <c r="Q14" s="418">
        <v>24012</v>
      </c>
      <c r="R14" s="418">
        <v>25731</v>
      </c>
      <c r="S14" s="418">
        <v>26073</v>
      </c>
      <c r="T14" s="418">
        <v>26612</v>
      </c>
      <c r="U14" s="418">
        <v>27163</v>
      </c>
      <c r="V14" s="418">
        <v>27084</v>
      </c>
      <c r="W14" s="418">
        <v>27941</v>
      </c>
      <c r="X14" s="418">
        <v>28379</v>
      </c>
      <c r="Y14" s="418">
        <v>29030</v>
      </c>
      <c r="Z14" s="418">
        <v>28299</v>
      </c>
      <c r="AA14" s="399">
        <v>27629</v>
      </c>
      <c r="AB14" s="395">
        <v>26351</v>
      </c>
      <c r="AC14" s="418">
        <v>25605</v>
      </c>
      <c r="AD14" s="418">
        <v>25802</v>
      </c>
      <c r="AE14" s="418">
        <v>25879</v>
      </c>
      <c r="AF14" s="418">
        <v>26114</v>
      </c>
      <c r="AG14" s="418">
        <v>26902</v>
      </c>
      <c r="AH14" s="418">
        <v>27581</v>
      </c>
      <c r="AI14" s="418">
        <v>27823</v>
      </c>
      <c r="AJ14" s="418">
        <v>28167</v>
      </c>
      <c r="AK14" s="418">
        <v>28216</v>
      </c>
      <c r="AL14" s="418">
        <v>26528</v>
      </c>
      <c r="AM14" s="399">
        <v>26848</v>
      </c>
      <c r="AN14" s="395">
        <v>26436</v>
      </c>
      <c r="AO14" s="418">
        <v>25011</v>
      </c>
      <c r="AP14" s="418">
        <v>25346</v>
      </c>
      <c r="AQ14" s="418">
        <v>26119</v>
      </c>
      <c r="AR14" s="418">
        <v>26070</v>
      </c>
      <c r="AS14" s="418">
        <v>27674</v>
      </c>
      <c r="AT14" s="418">
        <v>28092</v>
      </c>
      <c r="AU14" s="418">
        <v>28335</v>
      </c>
      <c r="AV14" s="418">
        <v>28541</v>
      </c>
      <c r="AW14" s="418">
        <v>28563</v>
      </c>
      <c r="AX14" s="418">
        <v>28248</v>
      </c>
      <c r="AY14" s="399">
        <v>28408</v>
      </c>
      <c r="AZ14" s="395">
        <v>28238</v>
      </c>
      <c r="BA14" s="418">
        <v>28052</v>
      </c>
      <c r="BB14" s="418">
        <v>28099</v>
      </c>
      <c r="BC14" s="418">
        <v>27502</v>
      </c>
      <c r="BD14" s="418">
        <v>27257</v>
      </c>
      <c r="BE14" s="418">
        <v>27333</v>
      </c>
      <c r="BF14" s="418">
        <v>27552</v>
      </c>
      <c r="BG14" s="418">
        <v>27394</v>
      </c>
      <c r="BH14" s="418">
        <v>27436</v>
      </c>
      <c r="BI14" s="418">
        <v>27148</v>
      </c>
      <c r="BJ14" s="418">
        <v>26646</v>
      </c>
      <c r="BK14" s="394">
        <v>26940</v>
      </c>
      <c r="BL14" s="395">
        <v>26638</v>
      </c>
      <c r="BM14" s="418">
        <v>26223</v>
      </c>
      <c r="BN14" s="418">
        <v>26715</v>
      </c>
      <c r="BO14" s="418">
        <v>26538</v>
      </c>
      <c r="BP14" s="418">
        <v>26188</v>
      </c>
      <c r="BQ14" s="418">
        <v>26151</v>
      </c>
      <c r="BR14" s="418">
        <v>26124</v>
      </c>
      <c r="BS14" s="418">
        <v>26433</v>
      </c>
      <c r="BT14" s="418">
        <v>26378</v>
      </c>
      <c r="BU14" s="418">
        <v>26340</v>
      </c>
      <c r="BV14" s="418">
        <v>26437</v>
      </c>
      <c r="BW14" s="394">
        <v>26192</v>
      </c>
      <c r="BX14" s="395">
        <v>25590</v>
      </c>
      <c r="BY14" s="418">
        <v>25375</v>
      </c>
      <c r="BZ14" s="418">
        <v>25249</v>
      </c>
      <c r="CA14" s="418">
        <v>25132</v>
      </c>
      <c r="CB14" s="418">
        <v>25101</v>
      </c>
      <c r="CC14" s="418">
        <v>25201</v>
      </c>
      <c r="CD14" s="418">
        <v>25307</v>
      </c>
      <c r="CE14" s="418">
        <v>25277</v>
      </c>
      <c r="CF14" s="418">
        <v>25024</v>
      </c>
      <c r="CG14" s="418">
        <v>25007</v>
      </c>
      <c r="CH14" s="418">
        <v>24982</v>
      </c>
      <c r="CI14" s="394">
        <v>24892</v>
      </c>
      <c r="CJ14" s="395">
        <v>24114</v>
      </c>
      <c r="CK14" s="418">
        <v>23268</v>
      </c>
      <c r="CL14" s="418">
        <v>23037</v>
      </c>
      <c r="CM14" s="418">
        <v>22718</v>
      </c>
      <c r="CN14" s="418">
        <v>22266</v>
      </c>
      <c r="CO14" s="418">
        <v>22025</v>
      </c>
      <c r="CP14" s="418">
        <v>22031</v>
      </c>
      <c r="CQ14" s="418">
        <v>22506</v>
      </c>
      <c r="CR14" s="418">
        <v>22585</v>
      </c>
      <c r="CS14" s="418">
        <v>22856</v>
      </c>
      <c r="CT14" s="418">
        <v>23260</v>
      </c>
      <c r="CU14" s="399">
        <v>23476</v>
      </c>
      <c r="CV14" s="395">
        <v>23211</v>
      </c>
      <c r="CW14" s="418">
        <v>23135</v>
      </c>
      <c r="CX14" s="418">
        <v>23357</v>
      </c>
      <c r="CY14" s="418">
        <v>23446</v>
      </c>
      <c r="CZ14" s="418">
        <v>23611</v>
      </c>
      <c r="DA14" s="418">
        <v>23540</v>
      </c>
      <c r="DB14" s="418">
        <v>23537</v>
      </c>
      <c r="DC14" s="418">
        <v>23758</v>
      </c>
      <c r="DD14" s="418">
        <v>23091</v>
      </c>
      <c r="DE14" s="418">
        <v>23302</v>
      </c>
      <c r="DF14" s="802">
        <v>23383</v>
      </c>
      <c r="DG14" s="802">
        <f>'1. Población_Afiliada_Regimen'!F14</f>
        <v>23431</v>
      </c>
      <c r="DH14" s="118">
        <f t="shared" si="1"/>
        <v>48</v>
      </c>
      <c r="DI14" s="98">
        <f t="shared" si="2"/>
        <v>0.20203720851923562</v>
      </c>
      <c r="DJ14" s="118">
        <f t="shared" si="3"/>
        <v>-45</v>
      </c>
      <c r="DK14" s="98">
        <f t="shared" si="0"/>
        <v>-0.1916851252342818</v>
      </c>
      <c r="DL14" s="6"/>
      <c r="DO14" s="119" t="s">
        <v>473</v>
      </c>
      <c r="DP14" s="117">
        <v>3632108</v>
      </c>
      <c r="DQ14" s="120">
        <v>3682330</v>
      </c>
      <c r="DR14" s="120">
        <v>3769054</v>
      </c>
      <c r="DS14" s="120">
        <v>3914759</v>
      </c>
      <c r="DT14" s="120">
        <v>3943689</v>
      </c>
      <c r="DU14" s="120">
        <v>4190806</v>
      </c>
    </row>
    <row r="15" spans="1:125" ht="15" outlineLevel="2">
      <c r="A15" s="392">
        <v>250</v>
      </c>
      <c r="B15" s="392" t="s">
        <v>301</v>
      </c>
      <c r="C15" s="392" t="s">
        <v>304</v>
      </c>
      <c r="D15" s="395">
        <v>8763</v>
      </c>
      <c r="E15" s="418">
        <v>8639</v>
      </c>
      <c r="F15" s="418">
        <v>8793</v>
      </c>
      <c r="G15" s="418">
        <v>9215</v>
      </c>
      <c r="H15" s="418">
        <v>9332</v>
      </c>
      <c r="I15" s="418">
        <v>9380</v>
      </c>
      <c r="J15" s="418">
        <v>9309</v>
      </c>
      <c r="K15" s="418">
        <v>9191</v>
      </c>
      <c r="L15" s="418">
        <v>8947</v>
      </c>
      <c r="M15" s="418">
        <v>9065</v>
      </c>
      <c r="N15" s="418">
        <v>9186</v>
      </c>
      <c r="O15" s="399">
        <v>9169</v>
      </c>
      <c r="P15" s="395">
        <v>8749</v>
      </c>
      <c r="Q15" s="418">
        <v>8846</v>
      </c>
      <c r="R15" s="418">
        <v>9058</v>
      </c>
      <c r="S15" s="418">
        <v>9036</v>
      </c>
      <c r="T15" s="418">
        <v>9332</v>
      </c>
      <c r="U15" s="418">
        <v>9370</v>
      </c>
      <c r="V15" s="418">
        <v>9391</v>
      </c>
      <c r="W15" s="418">
        <v>9609</v>
      </c>
      <c r="X15" s="418">
        <v>9703</v>
      </c>
      <c r="Y15" s="418">
        <v>9793</v>
      </c>
      <c r="Z15" s="418">
        <v>9410</v>
      </c>
      <c r="AA15" s="399">
        <v>9264</v>
      </c>
      <c r="AB15" s="395">
        <v>8786</v>
      </c>
      <c r="AC15" s="418">
        <v>8531</v>
      </c>
      <c r="AD15" s="418">
        <v>8654</v>
      </c>
      <c r="AE15" s="418">
        <v>8663</v>
      </c>
      <c r="AF15" s="418">
        <v>8633</v>
      </c>
      <c r="AG15" s="418">
        <v>8846</v>
      </c>
      <c r="AH15" s="418">
        <v>8934</v>
      </c>
      <c r="AI15" s="418">
        <v>8980</v>
      </c>
      <c r="AJ15" s="418">
        <v>9007</v>
      </c>
      <c r="AK15" s="418">
        <v>8983</v>
      </c>
      <c r="AL15" s="418">
        <v>8428</v>
      </c>
      <c r="AM15" s="399">
        <v>8585</v>
      </c>
      <c r="AN15" s="395">
        <v>8452</v>
      </c>
      <c r="AO15" s="418">
        <v>8057</v>
      </c>
      <c r="AP15" s="418">
        <v>8176</v>
      </c>
      <c r="AQ15" s="418">
        <v>8371</v>
      </c>
      <c r="AR15" s="418">
        <v>8402</v>
      </c>
      <c r="AS15" s="418">
        <v>9136</v>
      </c>
      <c r="AT15" s="418">
        <v>9107</v>
      </c>
      <c r="AU15" s="418">
        <v>9202</v>
      </c>
      <c r="AV15" s="418">
        <v>9336</v>
      </c>
      <c r="AW15" s="418">
        <v>9461</v>
      </c>
      <c r="AX15" s="418">
        <v>9476</v>
      </c>
      <c r="AY15" s="399">
        <v>9657</v>
      </c>
      <c r="AZ15" s="395">
        <v>9622</v>
      </c>
      <c r="BA15" s="418">
        <v>9468</v>
      </c>
      <c r="BB15" s="418">
        <v>9395</v>
      </c>
      <c r="BC15" s="418">
        <v>9135</v>
      </c>
      <c r="BD15" s="418">
        <v>9111</v>
      </c>
      <c r="BE15" s="418">
        <v>9211</v>
      </c>
      <c r="BF15" s="418">
        <v>9130</v>
      </c>
      <c r="BG15" s="418">
        <v>9333</v>
      </c>
      <c r="BH15" s="418">
        <v>9027</v>
      </c>
      <c r="BI15" s="418">
        <v>9090</v>
      </c>
      <c r="BJ15" s="418">
        <v>8995</v>
      </c>
      <c r="BK15" s="394">
        <v>9104</v>
      </c>
      <c r="BL15" s="395">
        <v>9092</v>
      </c>
      <c r="BM15" s="418">
        <v>8877</v>
      </c>
      <c r="BN15" s="418">
        <v>8990</v>
      </c>
      <c r="BO15" s="418">
        <v>8900</v>
      </c>
      <c r="BP15" s="418">
        <v>8836</v>
      </c>
      <c r="BQ15" s="418">
        <v>8852</v>
      </c>
      <c r="BR15" s="418">
        <v>8892</v>
      </c>
      <c r="BS15" s="418">
        <v>8915</v>
      </c>
      <c r="BT15" s="418">
        <v>9054</v>
      </c>
      <c r="BU15" s="418">
        <v>9132</v>
      </c>
      <c r="BV15" s="418">
        <v>9357</v>
      </c>
      <c r="BW15" s="394">
        <v>9332</v>
      </c>
      <c r="BX15" s="395">
        <v>9287</v>
      </c>
      <c r="BY15" s="418">
        <v>9169</v>
      </c>
      <c r="BZ15" s="418">
        <v>9128</v>
      </c>
      <c r="CA15" s="418">
        <v>9125</v>
      </c>
      <c r="CB15" s="418">
        <v>9203</v>
      </c>
      <c r="CC15" s="418">
        <v>9214</v>
      </c>
      <c r="CD15" s="418">
        <v>9335</v>
      </c>
      <c r="CE15" s="418">
        <v>9276</v>
      </c>
      <c r="CF15" s="418">
        <v>9212</v>
      </c>
      <c r="CG15" s="418">
        <v>9307</v>
      </c>
      <c r="CH15" s="418">
        <v>9249</v>
      </c>
      <c r="CI15" s="394">
        <v>9184</v>
      </c>
      <c r="CJ15" s="395">
        <v>8794</v>
      </c>
      <c r="CK15" s="418">
        <v>8696</v>
      </c>
      <c r="CL15" s="418">
        <v>8798</v>
      </c>
      <c r="CM15" s="418">
        <v>8964</v>
      </c>
      <c r="CN15" s="418">
        <v>8900</v>
      </c>
      <c r="CO15" s="418">
        <v>8914</v>
      </c>
      <c r="CP15" s="418">
        <v>8936</v>
      </c>
      <c r="CQ15" s="418">
        <v>9145</v>
      </c>
      <c r="CR15" s="418">
        <v>9184</v>
      </c>
      <c r="CS15" s="418">
        <v>9318</v>
      </c>
      <c r="CT15" s="418">
        <v>9477</v>
      </c>
      <c r="CU15" s="399">
        <v>9638</v>
      </c>
      <c r="CV15" s="395">
        <v>9605</v>
      </c>
      <c r="CW15" s="418">
        <v>9600</v>
      </c>
      <c r="CX15" s="418">
        <v>9670</v>
      </c>
      <c r="CY15" s="418">
        <v>9722</v>
      </c>
      <c r="CZ15" s="418">
        <v>9799</v>
      </c>
      <c r="DA15" s="418">
        <v>9893</v>
      </c>
      <c r="DB15" s="418">
        <v>9925</v>
      </c>
      <c r="DC15" s="418">
        <v>9941</v>
      </c>
      <c r="DD15" s="418">
        <v>9744</v>
      </c>
      <c r="DE15" s="418">
        <v>9660</v>
      </c>
      <c r="DF15" s="802">
        <v>9671</v>
      </c>
      <c r="DG15" s="802">
        <f>'1. Población_Afiliada_Regimen'!F15</f>
        <v>9732</v>
      </c>
      <c r="DH15" s="118">
        <f t="shared" si="1"/>
        <v>61</v>
      </c>
      <c r="DI15" s="98">
        <f t="shared" si="2"/>
        <v>0.61362036012473586</v>
      </c>
      <c r="DJ15" s="118">
        <f t="shared" si="3"/>
        <v>94</v>
      </c>
      <c r="DK15" s="98">
        <f t="shared" si="0"/>
        <v>0.97530608009960573</v>
      </c>
      <c r="DO15" s="119" t="s">
        <v>474</v>
      </c>
      <c r="DP15" s="117">
        <v>3679020</v>
      </c>
      <c r="DQ15" s="120">
        <v>3688539</v>
      </c>
      <c r="DR15" s="120">
        <v>3783032</v>
      </c>
      <c r="DS15" s="120">
        <v>3938516</v>
      </c>
      <c r="DT15" s="120">
        <v>3980162</v>
      </c>
      <c r="DU15" s="120">
        <v>4213503</v>
      </c>
    </row>
    <row r="16" spans="1:125" ht="15" outlineLevel="2">
      <c r="A16" s="392">
        <v>495</v>
      </c>
      <c r="B16" s="392" t="s">
        <v>301</v>
      </c>
      <c r="C16" s="392" t="s">
        <v>305</v>
      </c>
      <c r="D16" s="395">
        <v>1475</v>
      </c>
      <c r="E16" s="418">
        <v>1302</v>
      </c>
      <c r="F16" s="418">
        <v>1341</v>
      </c>
      <c r="G16" s="418">
        <v>1345</v>
      </c>
      <c r="H16" s="418">
        <v>1436</v>
      </c>
      <c r="I16" s="418">
        <v>1438</v>
      </c>
      <c r="J16" s="418">
        <v>1488</v>
      </c>
      <c r="K16" s="418">
        <v>1559</v>
      </c>
      <c r="L16" s="418">
        <v>1554</v>
      </c>
      <c r="M16" s="418">
        <v>1588</v>
      </c>
      <c r="N16" s="418">
        <v>1564</v>
      </c>
      <c r="O16" s="399">
        <v>1437</v>
      </c>
      <c r="P16" s="395">
        <v>1250</v>
      </c>
      <c r="Q16" s="418">
        <v>1246</v>
      </c>
      <c r="R16" s="418">
        <v>1209</v>
      </c>
      <c r="S16" s="418">
        <v>1233</v>
      </c>
      <c r="T16" s="418">
        <v>1436</v>
      </c>
      <c r="U16" s="418">
        <v>1238</v>
      </c>
      <c r="V16" s="418">
        <v>1244</v>
      </c>
      <c r="W16" s="418">
        <v>1256</v>
      </c>
      <c r="X16" s="418">
        <v>1293</v>
      </c>
      <c r="Y16" s="418">
        <v>1336</v>
      </c>
      <c r="Z16" s="418">
        <v>1225</v>
      </c>
      <c r="AA16" s="399">
        <v>1174</v>
      </c>
      <c r="AB16" s="395">
        <v>1034</v>
      </c>
      <c r="AC16" s="418">
        <v>949</v>
      </c>
      <c r="AD16" s="418">
        <v>1000</v>
      </c>
      <c r="AE16" s="418">
        <v>1013</v>
      </c>
      <c r="AF16" s="418">
        <v>992</v>
      </c>
      <c r="AG16" s="418">
        <v>988</v>
      </c>
      <c r="AH16" s="418">
        <v>985</v>
      </c>
      <c r="AI16" s="418">
        <v>985</v>
      </c>
      <c r="AJ16" s="418">
        <v>956</v>
      </c>
      <c r="AK16" s="418">
        <v>966</v>
      </c>
      <c r="AL16" s="418">
        <v>818</v>
      </c>
      <c r="AM16" s="399">
        <v>984</v>
      </c>
      <c r="AN16" s="395">
        <v>1170</v>
      </c>
      <c r="AO16" s="418">
        <v>984</v>
      </c>
      <c r="AP16" s="418">
        <v>994</v>
      </c>
      <c r="AQ16" s="418">
        <v>1035</v>
      </c>
      <c r="AR16" s="418">
        <v>1069</v>
      </c>
      <c r="AS16" s="418">
        <v>1333</v>
      </c>
      <c r="AT16" s="418">
        <v>1247</v>
      </c>
      <c r="AU16" s="418">
        <v>1280</v>
      </c>
      <c r="AV16" s="418">
        <v>1321</v>
      </c>
      <c r="AW16" s="418">
        <v>1371</v>
      </c>
      <c r="AX16" s="418">
        <v>1398</v>
      </c>
      <c r="AY16" s="399">
        <v>1426</v>
      </c>
      <c r="AZ16" s="395">
        <v>1418</v>
      </c>
      <c r="BA16" s="418">
        <v>1397</v>
      </c>
      <c r="BB16" s="418">
        <v>1221</v>
      </c>
      <c r="BC16" s="418">
        <v>1166</v>
      </c>
      <c r="BD16" s="418">
        <v>1158</v>
      </c>
      <c r="BE16" s="418">
        <v>1170</v>
      </c>
      <c r="BF16" s="418">
        <v>1309</v>
      </c>
      <c r="BG16" s="418">
        <v>1192</v>
      </c>
      <c r="BH16" s="418">
        <v>1163</v>
      </c>
      <c r="BI16" s="418">
        <v>1174</v>
      </c>
      <c r="BJ16" s="418">
        <v>1168</v>
      </c>
      <c r="BK16" s="394">
        <v>1210</v>
      </c>
      <c r="BL16" s="395">
        <v>1204</v>
      </c>
      <c r="BM16" s="418">
        <v>1135</v>
      </c>
      <c r="BN16" s="418">
        <v>1266</v>
      </c>
      <c r="BO16" s="418">
        <v>1230</v>
      </c>
      <c r="BP16" s="418">
        <v>1193</v>
      </c>
      <c r="BQ16" s="418">
        <v>1219</v>
      </c>
      <c r="BR16" s="418">
        <v>1213</v>
      </c>
      <c r="BS16" s="418">
        <v>1209</v>
      </c>
      <c r="BT16" s="418">
        <v>1245</v>
      </c>
      <c r="BU16" s="418">
        <v>1306</v>
      </c>
      <c r="BV16" s="418">
        <v>1336</v>
      </c>
      <c r="BW16" s="394">
        <v>1290</v>
      </c>
      <c r="BX16" s="395">
        <v>1226</v>
      </c>
      <c r="BY16" s="418">
        <v>1171</v>
      </c>
      <c r="BZ16" s="418">
        <v>1222</v>
      </c>
      <c r="CA16" s="418">
        <v>1228</v>
      </c>
      <c r="CB16" s="418">
        <v>1224</v>
      </c>
      <c r="CC16" s="418">
        <v>1220</v>
      </c>
      <c r="CD16" s="418">
        <v>1197</v>
      </c>
      <c r="CE16" s="418">
        <v>1158</v>
      </c>
      <c r="CF16" s="418">
        <v>1117</v>
      </c>
      <c r="CG16" s="418">
        <v>1129</v>
      </c>
      <c r="CH16" s="418">
        <v>1121</v>
      </c>
      <c r="CI16" s="394">
        <v>1118</v>
      </c>
      <c r="CJ16" s="395">
        <v>1016</v>
      </c>
      <c r="CK16" s="418">
        <v>938</v>
      </c>
      <c r="CL16" s="418">
        <v>1016</v>
      </c>
      <c r="CM16" s="418">
        <v>1106</v>
      </c>
      <c r="CN16" s="418">
        <v>1060</v>
      </c>
      <c r="CO16" s="418">
        <v>1106</v>
      </c>
      <c r="CP16" s="418">
        <v>1105</v>
      </c>
      <c r="CQ16" s="418">
        <v>1151</v>
      </c>
      <c r="CR16" s="418">
        <v>1203</v>
      </c>
      <c r="CS16" s="418">
        <v>1246</v>
      </c>
      <c r="CT16" s="418">
        <v>1302</v>
      </c>
      <c r="CU16" s="399">
        <v>1375</v>
      </c>
      <c r="CV16" s="395">
        <v>1345</v>
      </c>
      <c r="CW16" s="418">
        <v>1279</v>
      </c>
      <c r="CX16" s="418">
        <v>1331</v>
      </c>
      <c r="CY16" s="418">
        <v>1418</v>
      </c>
      <c r="CZ16" s="418">
        <v>1471</v>
      </c>
      <c r="DA16" s="418">
        <v>1465</v>
      </c>
      <c r="DB16" s="418">
        <v>1509</v>
      </c>
      <c r="DC16" s="418">
        <v>1505</v>
      </c>
      <c r="DD16" s="418">
        <v>1348</v>
      </c>
      <c r="DE16" s="418">
        <v>1351</v>
      </c>
      <c r="DF16" s="802">
        <v>1349</v>
      </c>
      <c r="DG16" s="802">
        <f>'1. Población_Afiliada_Regimen'!F16</f>
        <v>1374</v>
      </c>
      <c r="DH16" s="118">
        <f t="shared" si="1"/>
        <v>25</v>
      </c>
      <c r="DI16" s="98">
        <f t="shared" si="2"/>
        <v>1.6611295681063125</v>
      </c>
      <c r="DJ16" s="118">
        <f t="shared" si="3"/>
        <v>-1</v>
      </c>
      <c r="DK16" s="98">
        <f t="shared" si="0"/>
        <v>-7.2727272727272724E-2</v>
      </c>
      <c r="DO16" s="119" t="s">
        <v>475</v>
      </c>
      <c r="DP16" s="117">
        <v>3678842</v>
      </c>
      <c r="DQ16" s="120">
        <v>3691515</v>
      </c>
      <c r="DR16" s="120">
        <f>BV4</f>
        <v>3791243</v>
      </c>
      <c r="DS16" s="120">
        <v>3947078</v>
      </c>
      <c r="DT16" s="120">
        <v>4015743</v>
      </c>
      <c r="DU16" s="120">
        <v>4231708</v>
      </c>
    </row>
    <row r="17" spans="1:126" ht="15" outlineLevel="2">
      <c r="A17" s="392">
        <v>790</v>
      </c>
      <c r="B17" s="392" t="s">
        <v>301</v>
      </c>
      <c r="C17" s="392" t="s">
        <v>306</v>
      </c>
      <c r="D17" s="395">
        <v>2334</v>
      </c>
      <c r="E17" s="418">
        <v>2359</v>
      </c>
      <c r="F17" s="418">
        <v>2393</v>
      </c>
      <c r="G17" s="418">
        <v>2487</v>
      </c>
      <c r="H17" s="418">
        <v>2501</v>
      </c>
      <c r="I17" s="418">
        <v>2583</v>
      </c>
      <c r="J17" s="418">
        <v>2456</v>
      </c>
      <c r="K17" s="418">
        <v>2363</v>
      </c>
      <c r="L17" s="418">
        <v>2347</v>
      </c>
      <c r="M17" s="418">
        <v>2417</v>
      </c>
      <c r="N17" s="418">
        <v>2463</v>
      </c>
      <c r="O17" s="399">
        <v>2459</v>
      </c>
      <c r="P17" s="395">
        <v>2297</v>
      </c>
      <c r="Q17" s="418">
        <v>2388</v>
      </c>
      <c r="R17" s="418">
        <v>2464</v>
      </c>
      <c r="S17" s="418">
        <v>2470</v>
      </c>
      <c r="T17" s="418">
        <v>2501</v>
      </c>
      <c r="U17" s="418">
        <v>2526</v>
      </c>
      <c r="V17" s="418">
        <v>2543</v>
      </c>
      <c r="W17" s="418">
        <v>2608</v>
      </c>
      <c r="X17" s="418">
        <v>2661</v>
      </c>
      <c r="Y17" s="418">
        <v>2769</v>
      </c>
      <c r="Z17" s="418">
        <v>2685</v>
      </c>
      <c r="AA17" s="399">
        <v>2625</v>
      </c>
      <c r="AB17" s="395">
        <v>2437</v>
      </c>
      <c r="AC17" s="418">
        <v>2367</v>
      </c>
      <c r="AD17" s="418">
        <v>2394</v>
      </c>
      <c r="AE17" s="418">
        <v>2401</v>
      </c>
      <c r="AF17" s="418">
        <v>2355</v>
      </c>
      <c r="AG17" s="418">
        <v>2416</v>
      </c>
      <c r="AH17" s="418">
        <v>2438</v>
      </c>
      <c r="AI17" s="418">
        <v>2467</v>
      </c>
      <c r="AJ17" s="418">
        <v>2481</v>
      </c>
      <c r="AK17" s="418">
        <v>2486</v>
      </c>
      <c r="AL17" s="418">
        <v>2325</v>
      </c>
      <c r="AM17" s="399">
        <v>2390</v>
      </c>
      <c r="AN17" s="395">
        <v>2337</v>
      </c>
      <c r="AO17" s="418">
        <v>2014</v>
      </c>
      <c r="AP17" s="418">
        <v>1993</v>
      </c>
      <c r="AQ17" s="418">
        <v>2161</v>
      </c>
      <c r="AR17" s="418">
        <v>2162</v>
      </c>
      <c r="AS17" s="418">
        <v>2552</v>
      </c>
      <c r="AT17" s="418">
        <v>2505</v>
      </c>
      <c r="AU17" s="418">
        <v>2548</v>
      </c>
      <c r="AV17" s="418">
        <v>2588</v>
      </c>
      <c r="AW17" s="418">
        <v>2602</v>
      </c>
      <c r="AX17" s="418">
        <v>2644</v>
      </c>
      <c r="AY17" s="399">
        <v>2739</v>
      </c>
      <c r="AZ17" s="395">
        <v>2700</v>
      </c>
      <c r="BA17" s="418">
        <v>2673</v>
      </c>
      <c r="BB17" s="418">
        <v>2629</v>
      </c>
      <c r="BC17" s="418">
        <v>2492</v>
      </c>
      <c r="BD17" s="418">
        <v>2465</v>
      </c>
      <c r="BE17" s="418">
        <v>2484</v>
      </c>
      <c r="BF17" s="418">
        <v>2474</v>
      </c>
      <c r="BG17" s="418">
        <v>2439</v>
      </c>
      <c r="BH17" s="418">
        <v>2387</v>
      </c>
      <c r="BI17" s="418">
        <v>2386</v>
      </c>
      <c r="BJ17" s="418">
        <v>2411</v>
      </c>
      <c r="BK17" s="394">
        <v>2510</v>
      </c>
      <c r="BL17" s="395">
        <v>2483</v>
      </c>
      <c r="BM17" s="418">
        <v>2437</v>
      </c>
      <c r="BN17" s="418">
        <v>2555</v>
      </c>
      <c r="BO17" s="418">
        <v>2535</v>
      </c>
      <c r="BP17" s="418">
        <v>2583</v>
      </c>
      <c r="BQ17" s="418">
        <v>2612</v>
      </c>
      <c r="BR17" s="418">
        <v>2608</v>
      </c>
      <c r="BS17" s="418">
        <v>2584</v>
      </c>
      <c r="BT17" s="418">
        <v>2597</v>
      </c>
      <c r="BU17" s="418">
        <v>2600</v>
      </c>
      <c r="BV17" s="418">
        <v>2637</v>
      </c>
      <c r="BW17" s="394">
        <v>2586</v>
      </c>
      <c r="BX17" s="395">
        <v>2442</v>
      </c>
      <c r="BY17" s="418">
        <v>2408</v>
      </c>
      <c r="BZ17" s="418">
        <v>2325</v>
      </c>
      <c r="CA17" s="418">
        <v>2331</v>
      </c>
      <c r="CB17" s="418">
        <v>2266</v>
      </c>
      <c r="CC17" s="418">
        <v>2269</v>
      </c>
      <c r="CD17" s="418">
        <v>2273</v>
      </c>
      <c r="CE17" s="418">
        <v>2158</v>
      </c>
      <c r="CF17" s="418">
        <v>2085</v>
      </c>
      <c r="CG17" s="418">
        <v>2085</v>
      </c>
      <c r="CH17" s="418">
        <v>2043</v>
      </c>
      <c r="CI17" s="394">
        <v>2012</v>
      </c>
      <c r="CJ17" s="395">
        <v>1858</v>
      </c>
      <c r="CK17" s="418">
        <v>1738</v>
      </c>
      <c r="CL17" s="418">
        <v>1759</v>
      </c>
      <c r="CM17" s="418">
        <v>1785</v>
      </c>
      <c r="CN17" s="418">
        <v>1748</v>
      </c>
      <c r="CO17" s="418">
        <v>1752</v>
      </c>
      <c r="CP17" s="418">
        <v>1780</v>
      </c>
      <c r="CQ17" s="418">
        <v>1877</v>
      </c>
      <c r="CR17" s="418">
        <v>1903</v>
      </c>
      <c r="CS17" s="418">
        <v>1929</v>
      </c>
      <c r="CT17" s="418">
        <v>2020</v>
      </c>
      <c r="CU17" s="399">
        <v>2111</v>
      </c>
      <c r="CV17" s="395">
        <v>2088</v>
      </c>
      <c r="CW17" s="418">
        <v>1964</v>
      </c>
      <c r="CX17" s="418">
        <v>2028</v>
      </c>
      <c r="CY17" s="418">
        <v>2109</v>
      </c>
      <c r="CZ17" s="418">
        <v>2212</v>
      </c>
      <c r="DA17" s="418">
        <v>2198</v>
      </c>
      <c r="DB17" s="418">
        <v>2252</v>
      </c>
      <c r="DC17" s="418">
        <v>2233</v>
      </c>
      <c r="DD17" s="418">
        <v>2081</v>
      </c>
      <c r="DE17" s="418">
        <v>2094</v>
      </c>
      <c r="DF17" s="802">
        <v>2106</v>
      </c>
      <c r="DG17" s="802">
        <f>'1. Población_Afiliada_Regimen'!F17</f>
        <v>2122</v>
      </c>
      <c r="DH17" s="118">
        <f t="shared" si="1"/>
        <v>16</v>
      </c>
      <c r="DI17" s="98">
        <f t="shared" si="2"/>
        <v>0.71652485445588887</v>
      </c>
      <c r="DJ17" s="118">
        <f t="shared" si="3"/>
        <v>11</v>
      </c>
      <c r="DK17" s="98">
        <f t="shared" si="0"/>
        <v>0.52108005684509706</v>
      </c>
      <c r="DO17" s="119" t="s">
        <v>476</v>
      </c>
      <c r="DP17" s="265">
        <v>3696112</v>
      </c>
      <c r="DQ17" s="120">
        <v>3699285</v>
      </c>
      <c r="DR17" s="4">
        <f>BW4</f>
        <v>3791942</v>
      </c>
      <c r="DS17" s="120">
        <v>3941677</v>
      </c>
      <c r="DT17" s="120">
        <v>4036469</v>
      </c>
      <c r="DU17" s="120">
        <v>4240748</v>
      </c>
    </row>
    <row r="18" spans="1:126" ht="15" outlineLevel="2">
      <c r="A18" s="392">
        <v>895</v>
      </c>
      <c r="B18" s="392" t="s">
        <v>301</v>
      </c>
      <c r="C18" s="392" t="s">
        <v>307</v>
      </c>
      <c r="D18" s="395">
        <v>2363</v>
      </c>
      <c r="E18" s="418">
        <v>2387</v>
      </c>
      <c r="F18" s="418">
        <v>2427</v>
      </c>
      <c r="G18" s="418">
        <v>2441</v>
      </c>
      <c r="H18" s="418">
        <v>2385</v>
      </c>
      <c r="I18" s="418">
        <v>2372</v>
      </c>
      <c r="J18" s="418">
        <v>2305</v>
      </c>
      <c r="K18" s="418">
        <v>2257</v>
      </c>
      <c r="L18" s="418">
        <v>2149</v>
      </c>
      <c r="M18" s="418">
        <v>2159</v>
      </c>
      <c r="N18" s="418">
        <v>2139</v>
      </c>
      <c r="O18" s="399">
        <v>2168</v>
      </c>
      <c r="P18" s="395">
        <v>1991</v>
      </c>
      <c r="Q18" s="418">
        <v>2003</v>
      </c>
      <c r="R18" s="418">
        <v>2009</v>
      </c>
      <c r="S18" s="418">
        <v>1958</v>
      </c>
      <c r="T18" s="418">
        <v>2385</v>
      </c>
      <c r="U18" s="418">
        <v>2018</v>
      </c>
      <c r="V18" s="418">
        <v>2027</v>
      </c>
      <c r="W18" s="418">
        <v>2142</v>
      </c>
      <c r="X18" s="418">
        <v>2185</v>
      </c>
      <c r="Y18" s="418">
        <v>2218</v>
      </c>
      <c r="Z18" s="418">
        <v>2027</v>
      </c>
      <c r="AA18" s="399">
        <v>1972</v>
      </c>
      <c r="AB18" s="395">
        <v>1906</v>
      </c>
      <c r="AC18" s="418">
        <v>1848</v>
      </c>
      <c r="AD18" s="418">
        <v>1833</v>
      </c>
      <c r="AE18" s="418">
        <v>1818</v>
      </c>
      <c r="AF18" s="418">
        <v>1818</v>
      </c>
      <c r="AG18" s="418">
        <v>1888</v>
      </c>
      <c r="AH18" s="418">
        <v>1969</v>
      </c>
      <c r="AI18" s="418">
        <v>1998</v>
      </c>
      <c r="AJ18" s="418">
        <v>1984</v>
      </c>
      <c r="AK18" s="418">
        <v>1962</v>
      </c>
      <c r="AL18" s="418">
        <v>1715</v>
      </c>
      <c r="AM18" s="399">
        <v>1814</v>
      </c>
      <c r="AN18" s="395">
        <v>1825</v>
      </c>
      <c r="AO18" s="418">
        <v>1626</v>
      </c>
      <c r="AP18" s="418">
        <v>1666</v>
      </c>
      <c r="AQ18" s="418">
        <v>1760</v>
      </c>
      <c r="AR18" s="418">
        <v>1746</v>
      </c>
      <c r="AS18" s="418">
        <v>2056</v>
      </c>
      <c r="AT18" s="418">
        <v>2001</v>
      </c>
      <c r="AU18" s="418">
        <v>2066</v>
      </c>
      <c r="AV18" s="418">
        <v>2123</v>
      </c>
      <c r="AW18" s="418">
        <v>2159</v>
      </c>
      <c r="AX18" s="418">
        <v>2146</v>
      </c>
      <c r="AY18" s="399">
        <v>2222</v>
      </c>
      <c r="AZ18" s="395">
        <v>2180</v>
      </c>
      <c r="BA18" s="418">
        <v>2190</v>
      </c>
      <c r="BB18" s="418">
        <v>2142</v>
      </c>
      <c r="BC18" s="418">
        <v>2080</v>
      </c>
      <c r="BD18" s="418">
        <v>2060</v>
      </c>
      <c r="BE18" s="418">
        <v>2098</v>
      </c>
      <c r="BF18" s="418">
        <v>2168</v>
      </c>
      <c r="BG18" s="418">
        <v>2085</v>
      </c>
      <c r="BH18" s="418">
        <v>2164</v>
      </c>
      <c r="BI18" s="418">
        <v>2173</v>
      </c>
      <c r="BJ18" s="418">
        <v>2128</v>
      </c>
      <c r="BK18" s="394">
        <v>2168</v>
      </c>
      <c r="BL18" s="395">
        <v>2139</v>
      </c>
      <c r="BM18" s="418">
        <v>1998</v>
      </c>
      <c r="BN18" s="418">
        <v>2041</v>
      </c>
      <c r="BO18" s="418">
        <v>1971</v>
      </c>
      <c r="BP18" s="418">
        <v>1993</v>
      </c>
      <c r="BQ18" s="418">
        <v>2029</v>
      </c>
      <c r="BR18" s="418">
        <v>2006</v>
      </c>
      <c r="BS18" s="418">
        <v>2023</v>
      </c>
      <c r="BT18" s="418">
        <v>2018</v>
      </c>
      <c r="BU18" s="418">
        <v>2010</v>
      </c>
      <c r="BV18" s="418">
        <v>1968</v>
      </c>
      <c r="BW18" s="394">
        <v>1982</v>
      </c>
      <c r="BX18" s="395">
        <v>1894</v>
      </c>
      <c r="BY18" s="418">
        <v>1895</v>
      </c>
      <c r="BZ18" s="418">
        <v>1835</v>
      </c>
      <c r="CA18" s="418">
        <v>1891</v>
      </c>
      <c r="CB18" s="418">
        <v>1927</v>
      </c>
      <c r="CC18" s="418">
        <v>1986</v>
      </c>
      <c r="CD18" s="418">
        <v>2012</v>
      </c>
      <c r="CE18" s="418">
        <v>1955</v>
      </c>
      <c r="CF18" s="418">
        <v>1912</v>
      </c>
      <c r="CG18" s="418">
        <v>1982</v>
      </c>
      <c r="CH18" s="418">
        <v>1974</v>
      </c>
      <c r="CI18" s="394">
        <v>1922</v>
      </c>
      <c r="CJ18" s="395">
        <v>1736</v>
      </c>
      <c r="CK18" s="418">
        <v>1619</v>
      </c>
      <c r="CL18" s="418">
        <v>1686</v>
      </c>
      <c r="CM18" s="418">
        <v>1725</v>
      </c>
      <c r="CN18" s="418">
        <v>1633</v>
      </c>
      <c r="CO18" s="418">
        <v>1703</v>
      </c>
      <c r="CP18" s="418">
        <v>1710</v>
      </c>
      <c r="CQ18" s="418">
        <v>1768</v>
      </c>
      <c r="CR18" s="418">
        <v>1819</v>
      </c>
      <c r="CS18" s="418">
        <v>1879</v>
      </c>
      <c r="CT18" s="418">
        <v>1951</v>
      </c>
      <c r="CU18" s="399">
        <v>2051</v>
      </c>
      <c r="CV18" s="395">
        <v>2020</v>
      </c>
      <c r="CW18" s="418">
        <v>1970</v>
      </c>
      <c r="CX18" s="418">
        <v>2019</v>
      </c>
      <c r="CY18" s="418">
        <v>2051</v>
      </c>
      <c r="CZ18" s="418">
        <v>2100</v>
      </c>
      <c r="DA18" s="418">
        <v>2148</v>
      </c>
      <c r="DB18" s="418">
        <v>2140</v>
      </c>
      <c r="DC18" s="418">
        <v>2174</v>
      </c>
      <c r="DD18" s="418">
        <v>2029</v>
      </c>
      <c r="DE18" s="418">
        <v>2057</v>
      </c>
      <c r="DF18" s="802">
        <v>2064</v>
      </c>
      <c r="DG18" s="802">
        <f>'1. Población_Afiliada_Regimen'!F18</f>
        <v>2046</v>
      </c>
      <c r="DH18" s="118">
        <f t="shared" si="1"/>
        <v>-18</v>
      </c>
      <c r="DI18" s="98">
        <f t="shared" si="2"/>
        <v>-0.82796688132474694</v>
      </c>
      <c r="DJ18" s="118">
        <f t="shared" si="3"/>
        <v>-5</v>
      </c>
      <c r="DK18" s="98">
        <f t="shared" si="0"/>
        <v>-0.24378352023403219</v>
      </c>
    </row>
    <row r="19" spans="1:126" ht="15" outlineLevel="1">
      <c r="A19" s="141" t="s">
        <v>308</v>
      </c>
      <c r="B19" s="28"/>
      <c r="C19" s="29"/>
      <c r="D19" s="46">
        <v>172751</v>
      </c>
      <c r="E19" s="47">
        <v>169490</v>
      </c>
      <c r="F19" s="47">
        <v>169637</v>
      </c>
      <c r="G19" s="47">
        <v>169874</v>
      </c>
      <c r="H19" s="47">
        <v>168748</v>
      </c>
      <c r="I19" s="47">
        <v>169622</v>
      </c>
      <c r="J19" s="47">
        <v>168766</v>
      </c>
      <c r="K19" s="47">
        <v>169033</v>
      </c>
      <c r="L19" s="47">
        <v>164098</v>
      </c>
      <c r="M19" s="47">
        <v>167191</v>
      </c>
      <c r="N19" s="47">
        <v>167466</v>
      </c>
      <c r="O19" s="266">
        <v>168219</v>
      </c>
      <c r="P19" s="46">
        <v>165527</v>
      </c>
      <c r="Q19" s="47">
        <v>157160</v>
      </c>
      <c r="R19" s="47">
        <v>167672</v>
      </c>
      <c r="S19" s="47">
        <v>167249</v>
      </c>
      <c r="T19" s="47">
        <v>168748</v>
      </c>
      <c r="U19" s="47">
        <v>172726</v>
      </c>
      <c r="V19" s="47">
        <v>170438</v>
      </c>
      <c r="W19" s="47">
        <v>173978</v>
      </c>
      <c r="X19" s="47">
        <v>174877</v>
      </c>
      <c r="Y19" s="47">
        <v>177435</v>
      </c>
      <c r="Z19" s="47">
        <v>176986</v>
      </c>
      <c r="AA19" s="266">
        <v>173049</v>
      </c>
      <c r="AB19" s="46">
        <v>167648</v>
      </c>
      <c r="AC19" s="47">
        <v>165580</v>
      </c>
      <c r="AD19" s="47">
        <v>166654</v>
      </c>
      <c r="AE19" s="47">
        <v>168410</v>
      </c>
      <c r="AF19" s="47">
        <v>167862</v>
      </c>
      <c r="AG19" s="47">
        <v>169578</v>
      </c>
      <c r="AH19" s="47">
        <v>175463</v>
      </c>
      <c r="AI19" s="47">
        <v>177734</v>
      </c>
      <c r="AJ19" s="47">
        <v>179264</v>
      </c>
      <c r="AK19" s="47">
        <v>180268</v>
      </c>
      <c r="AL19" s="47">
        <v>177062</v>
      </c>
      <c r="AM19" s="266">
        <v>178026</v>
      </c>
      <c r="AN19" s="46">
        <v>174957</v>
      </c>
      <c r="AO19" s="47">
        <v>172331</v>
      </c>
      <c r="AP19" s="47">
        <v>174968</v>
      </c>
      <c r="AQ19" s="47">
        <v>178570</v>
      </c>
      <c r="AR19" s="47">
        <v>179569</v>
      </c>
      <c r="AS19" s="47">
        <v>182656</v>
      </c>
      <c r="AT19" s="47">
        <v>186318</v>
      </c>
      <c r="AU19" s="47">
        <v>187387</v>
      </c>
      <c r="AV19" s="47">
        <v>188040</v>
      </c>
      <c r="AW19" s="47">
        <v>190196</v>
      </c>
      <c r="AX19" s="47">
        <v>189649</v>
      </c>
      <c r="AY19" s="266">
        <v>189957</v>
      </c>
      <c r="AZ19" s="46">
        <v>187328</v>
      </c>
      <c r="BA19" s="47">
        <v>185287</v>
      </c>
      <c r="BB19" s="47">
        <v>188090</v>
      </c>
      <c r="BC19" s="47">
        <v>185887</v>
      </c>
      <c r="BD19" s="47">
        <v>186670</v>
      </c>
      <c r="BE19" s="47">
        <v>189023</v>
      </c>
      <c r="BF19" s="47">
        <v>189296</v>
      </c>
      <c r="BG19" s="47">
        <v>191377</v>
      </c>
      <c r="BH19" s="47">
        <v>190900</v>
      </c>
      <c r="BI19" s="47">
        <v>190718</v>
      </c>
      <c r="BJ19" s="47">
        <v>189862</v>
      </c>
      <c r="BK19" s="59">
        <v>190141</v>
      </c>
      <c r="BL19" s="46">
        <v>187230</v>
      </c>
      <c r="BM19" s="47">
        <v>186781</v>
      </c>
      <c r="BN19" s="47">
        <v>189654</v>
      </c>
      <c r="BO19" s="47">
        <v>191373</v>
      </c>
      <c r="BP19" s="47">
        <v>190547</v>
      </c>
      <c r="BQ19" s="47">
        <v>190549</v>
      </c>
      <c r="BR19" s="47">
        <v>189876</v>
      </c>
      <c r="BS19" s="47">
        <v>190772</v>
      </c>
      <c r="BT19" s="47">
        <v>191384</v>
      </c>
      <c r="BU19" s="47">
        <v>191895</v>
      </c>
      <c r="BV19" s="47">
        <v>191918</v>
      </c>
      <c r="BW19" s="59">
        <v>191308</v>
      </c>
      <c r="BX19" s="46">
        <v>187795</v>
      </c>
      <c r="BY19" s="47">
        <v>187218</v>
      </c>
      <c r="BZ19" s="47">
        <v>189052</v>
      </c>
      <c r="CA19" s="47">
        <v>190331</v>
      </c>
      <c r="CB19" s="47">
        <v>191205</v>
      </c>
      <c r="CC19" s="47">
        <v>192619</v>
      </c>
      <c r="CD19" s="47">
        <v>193440</v>
      </c>
      <c r="CE19" s="47">
        <v>194501</v>
      </c>
      <c r="CF19" s="47">
        <v>194677</v>
      </c>
      <c r="CG19" s="47">
        <v>196099</v>
      </c>
      <c r="CH19" s="47">
        <v>197411</v>
      </c>
      <c r="CI19" s="59">
        <v>197645</v>
      </c>
      <c r="CJ19" s="46">
        <v>194422</v>
      </c>
      <c r="CK19" s="47">
        <v>192712</v>
      </c>
      <c r="CL19" s="47">
        <v>192305</v>
      </c>
      <c r="CM19" s="47">
        <v>192216</v>
      </c>
      <c r="CN19" s="47">
        <v>190903</v>
      </c>
      <c r="CO19" s="47">
        <v>191359</v>
      </c>
      <c r="CP19" s="47">
        <v>193334</v>
      </c>
      <c r="CQ19" s="47">
        <v>197420</v>
      </c>
      <c r="CR19" s="47">
        <v>198995</v>
      </c>
      <c r="CS19" s="47">
        <v>200729</v>
      </c>
      <c r="CT19" s="47">
        <v>203220</v>
      </c>
      <c r="CU19" s="266">
        <v>204764</v>
      </c>
      <c r="CV19" s="46">
        <v>203784</v>
      </c>
      <c r="CW19" s="47">
        <v>205093</v>
      </c>
      <c r="CX19" s="47">
        <v>207980</v>
      </c>
      <c r="CY19" s="47">
        <v>209838</v>
      </c>
      <c r="CZ19" s="47">
        <v>211706</v>
      </c>
      <c r="DA19" s="47">
        <v>212920</v>
      </c>
      <c r="DB19" s="47">
        <v>212566</v>
      </c>
      <c r="DC19" s="47">
        <v>213673</v>
      </c>
      <c r="DD19" s="47">
        <v>209220</v>
      </c>
      <c r="DE19" s="47">
        <v>210987</v>
      </c>
      <c r="DF19" s="801">
        <v>212094</v>
      </c>
      <c r="DG19" s="801">
        <f>SUM(DG20:DG30)</f>
        <v>212262</v>
      </c>
      <c r="DH19" s="118">
        <f t="shared" si="1"/>
        <v>168</v>
      </c>
      <c r="DI19" s="98">
        <f t="shared" si="2"/>
        <v>7.8624814553078778E-2</v>
      </c>
      <c r="DJ19" s="118">
        <f t="shared" si="3"/>
        <v>7498</v>
      </c>
      <c r="DK19" s="98">
        <f t="shared" si="0"/>
        <v>3.6617764841476039</v>
      </c>
    </row>
    <row r="20" spans="1:126" ht="15" outlineLevel="2">
      <c r="A20" s="392">
        <v>45</v>
      </c>
      <c r="B20" s="392" t="s">
        <v>308</v>
      </c>
      <c r="C20" s="392" t="s">
        <v>309</v>
      </c>
      <c r="D20" s="395">
        <v>81292</v>
      </c>
      <c r="E20" s="418">
        <v>80416</v>
      </c>
      <c r="F20" s="418">
        <v>80618</v>
      </c>
      <c r="G20" s="418">
        <v>80638</v>
      </c>
      <c r="H20" s="418">
        <v>79962</v>
      </c>
      <c r="I20" s="418">
        <v>80396</v>
      </c>
      <c r="J20" s="418">
        <v>79911</v>
      </c>
      <c r="K20" s="418">
        <v>80026</v>
      </c>
      <c r="L20" s="418">
        <v>80961</v>
      </c>
      <c r="M20" s="418">
        <v>79304</v>
      </c>
      <c r="N20" s="418">
        <v>79411</v>
      </c>
      <c r="O20" s="399">
        <v>79530</v>
      </c>
      <c r="P20" s="395">
        <v>78519</v>
      </c>
      <c r="Q20" s="418">
        <v>73500</v>
      </c>
      <c r="R20" s="418">
        <v>79977</v>
      </c>
      <c r="S20" s="418">
        <v>79294</v>
      </c>
      <c r="T20" s="418">
        <v>79962</v>
      </c>
      <c r="U20" s="418">
        <v>80892</v>
      </c>
      <c r="V20" s="418">
        <v>79921</v>
      </c>
      <c r="W20" s="418">
        <v>81369</v>
      </c>
      <c r="X20" s="418">
        <v>81557</v>
      </c>
      <c r="Y20" s="418">
        <v>82240</v>
      </c>
      <c r="Z20" s="418">
        <v>81865</v>
      </c>
      <c r="AA20" s="399">
        <v>79506</v>
      </c>
      <c r="AB20" s="395">
        <v>78329</v>
      </c>
      <c r="AC20" s="418">
        <v>77543</v>
      </c>
      <c r="AD20" s="418">
        <v>77996</v>
      </c>
      <c r="AE20" s="418">
        <v>78526</v>
      </c>
      <c r="AF20" s="418">
        <v>78276</v>
      </c>
      <c r="AG20" s="418">
        <v>78991</v>
      </c>
      <c r="AH20" s="418">
        <v>81479</v>
      </c>
      <c r="AI20" s="418">
        <v>82192</v>
      </c>
      <c r="AJ20" s="418">
        <v>82670</v>
      </c>
      <c r="AK20" s="418">
        <v>83177</v>
      </c>
      <c r="AL20" s="418">
        <v>81983</v>
      </c>
      <c r="AM20" s="399">
        <v>82396</v>
      </c>
      <c r="AN20" s="395">
        <v>80690</v>
      </c>
      <c r="AO20" s="418">
        <v>80125</v>
      </c>
      <c r="AP20" s="418">
        <v>81060</v>
      </c>
      <c r="AQ20" s="418">
        <v>82406</v>
      </c>
      <c r="AR20" s="418">
        <v>82718</v>
      </c>
      <c r="AS20" s="418">
        <v>83875</v>
      </c>
      <c r="AT20" s="418">
        <v>84606</v>
      </c>
      <c r="AU20" s="418">
        <v>84989</v>
      </c>
      <c r="AV20" s="418">
        <v>85307</v>
      </c>
      <c r="AW20" s="418">
        <v>86164</v>
      </c>
      <c r="AX20" s="418">
        <v>85996</v>
      </c>
      <c r="AY20" s="399">
        <v>86254</v>
      </c>
      <c r="AZ20" s="395">
        <v>85530</v>
      </c>
      <c r="BA20" s="418">
        <v>84980</v>
      </c>
      <c r="BB20" s="418">
        <v>86006</v>
      </c>
      <c r="BC20" s="418">
        <v>84978</v>
      </c>
      <c r="BD20" s="418">
        <v>85190</v>
      </c>
      <c r="BE20" s="418">
        <v>85625</v>
      </c>
      <c r="BF20" s="418">
        <v>85816</v>
      </c>
      <c r="BG20" s="418">
        <v>86225</v>
      </c>
      <c r="BH20" s="418">
        <v>86404</v>
      </c>
      <c r="BI20" s="418">
        <v>86159</v>
      </c>
      <c r="BJ20" s="418">
        <v>85936</v>
      </c>
      <c r="BK20" s="394">
        <v>86146</v>
      </c>
      <c r="BL20" s="395">
        <v>85221</v>
      </c>
      <c r="BM20" s="418">
        <v>85065</v>
      </c>
      <c r="BN20" s="418">
        <v>85955</v>
      </c>
      <c r="BO20" s="418">
        <v>86604</v>
      </c>
      <c r="BP20" s="418">
        <v>86229</v>
      </c>
      <c r="BQ20" s="418">
        <v>85885</v>
      </c>
      <c r="BR20" s="418">
        <v>85808</v>
      </c>
      <c r="BS20" s="418">
        <v>86324</v>
      </c>
      <c r="BT20" s="418">
        <v>86585</v>
      </c>
      <c r="BU20" s="418">
        <v>86861</v>
      </c>
      <c r="BV20" s="418">
        <v>86920</v>
      </c>
      <c r="BW20" s="394">
        <v>86064</v>
      </c>
      <c r="BX20" s="395">
        <v>85162</v>
      </c>
      <c r="BY20" s="418">
        <v>84868</v>
      </c>
      <c r="BZ20" s="418">
        <v>85625</v>
      </c>
      <c r="CA20" s="418">
        <v>85999</v>
      </c>
      <c r="CB20" s="418">
        <v>86398</v>
      </c>
      <c r="CC20" s="418">
        <v>86942</v>
      </c>
      <c r="CD20" s="418">
        <v>87286</v>
      </c>
      <c r="CE20" s="418">
        <v>87645</v>
      </c>
      <c r="CF20" s="418">
        <v>87569</v>
      </c>
      <c r="CG20" s="418">
        <v>87967</v>
      </c>
      <c r="CH20" s="418">
        <v>88202</v>
      </c>
      <c r="CI20" s="394">
        <v>88062</v>
      </c>
      <c r="CJ20" s="395">
        <v>87149</v>
      </c>
      <c r="CK20" s="418">
        <v>86234</v>
      </c>
      <c r="CL20" s="418">
        <v>85845</v>
      </c>
      <c r="CM20" s="418">
        <v>85302</v>
      </c>
      <c r="CN20" s="418">
        <v>84440</v>
      </c>
      <c r="CO20" s="418">
        <v>84385</v>
      </c>
      <c r="CP20" s="418">
        <v>85369</v>
      </c>
      <c r="CQ20" s="418">
        <v>86984</v>
      </c>
      <c r="CR20" s="418">
        <v>87472</v>
      </c>
      <c r="CS20" s="418">
        <v>88074</v>
      </c>
      <c r="CT20" s="418">
        <v>88952</v>
      </c>
      <c r="CU20" s="399">
        <v>89472</v>
      </c>
      <c r="CV20" s="395">
        <v>89085</v>
      </c>
      <c r="CW20" s="418">
        <v>89658</v>
      </c>
      <c r="CX20" s="418">
        <v>90488</v>
      </c>
      <c r="CY20" s="418">
        <v>90883</v>
      </c>
      <c r="CZ20" s="418">
        <v>91291</v>
      </c>
      <c r="DA20" s="418">
        <v>91772</v>
      </c>
      <c r="DB20" s="418">
        <v>91965</v>
      </c>
      <c r="DC20" s="418">
        <v>92251</v>
      </c>
      <c r="DD20" s="418">
        <v>90288</v>
      </c>
      <c r="DE20" s="418">
        <v>90811</v>
      </c>
      <c r="DF20" s="802">
        <v>91193</v>
      </c>
      <c r="DG20" s="802">
        <f>'1. Población_Afiliada_Regimen'!F20</f>
        <v>91068</v>
      </c>
      <c r="DH20" s="118">
        <f t="shared" si="1"/>
        <v>-125</v>
      </c>
      <c r="DI20" s="98">
        <f t="shared" si="2"/>
        <v>-0.13549988618009562</v>
      </c>
      <c r="DJ20" s="118">
        <f t="shared" si="3"/>
        <v>1596</v>
      </c>
      <c r="DK20" s="98">
        <f t="shared" si="0"/>
        <v>1.7837982832618025</v>
      </c>
    </row>
    <row r="21" spans="1:126" ht="15" outlineLevel="2">
      <c r="A21" s="392">
        <v>51</v>
      </c>
      <c r="B21" s="392" t="s">
        <v>308</v>
      </c>
      <c r="C21" s="392" t="s">
        <v>310</v>
      </c>
      <c r="D21" s="395">
        <v>3820</v>
      </c>
      <c r="E21" s="418">
        <v>3642</v>
      </c>
      <c r="F21" s="418">
        <v>3567</v>
      </c>
      <c r="G21" s="418">
        <v>3669</v>
      </c>
      <c r="H21" s="418">
        <v>3657</v>
      </c>
      <c r="I21" s="418">
        <v>3648</v>
      </c>
      <c r="J21" s="418">
        <v>3653</v>
      </c>
      <c r="K21" s="418">
        <v>3681</v>
      </c>
      <c r="L21" s="418">
        <v>3586</v>
      </c>
      <c r="M21" s="418">
        <v>3626</v>
      </c>
      <c r="N21" s="418">
        <v>3609</v>
      </c>
      <c r="O21" s="399">
        <v>3569</v>
      </c>
      <c r="P21" s="395">
        <v>3467</v>
      </c>
      <c r="Q21" s="418">
        <v>3288</v>
      </c>
      <c r="R21" s="418">
        <v>3599</v>
      </c>
      <c r="S21" s="418">
        <v>3494</v>
      </c>
      <c r="T21" s="418">
        <v>3657</v>
      </c>
      <c r="U21" s="418">
        <v>3747</v>
      </c>
      <c r="V21" s="418">
        <v>3633</v>
      </c>
      <c r="W21" s="418">
        <v>3779</v>
      </c>
      <c r="X21" s="418">
        <v>3878</v>
      </c>
      <c r="Y21" s="418">
        <v>3968</v>
      </c>
      <c r="Z21" s="418">
        <v>3900</v>
      </c>
      <c r="AA21" s="399">
        <v>3822</v>
      </c>
      <c r="AB21" s="395">
        <v>3452</v>
      </c>
      <c r="AC21" s="418">
        <v>3395</v>
      </c>
      <c r="AD21" s="418">
        <v>3420</v>
      </c>
      <c r="AE21" s="418">
        <v>3489</v>
      </c>
      <c r="AF21" s="418">
        <v>3501</v>
      </c>
      <c r="AG21" s="418">
        <v>3499</v>
      </c>
      <c r="AH21" s="418">
        <v>3659</v>
      </c>
      <c r="AI21" s="418">
        <v>3750</v>
      </c>
      <c r="AJ21" s="418">
        <v>3865</v>
      </c>
      <c r="AK21" s="418">
        <v>3936</v>
      </c>
      <c r="AL21" s="418">
        <v>3813</v>
      </c>
      <c r="AM21" s="399">
        <v>3813</v>
      </c>
      <c r="AN21" s="395">
        <v>3645</v>
      </c>
      <c r="AO21" s="418">
        <v>3359</v>
      </c>
      <c r="AP21" s="418">
        <v>3363</v>
      </c>
      <c r="AQ21" s="418">
        <v>3537</v>
      </c>
      <c r="AR21" s="418">
        <v>3563</v>
      </c>
      <c r="AS21" s="418">
        <v>3657</v>
      </c>
      <c r="AT21" s="418">
        <v>3722</v>
      </c>
      <c r="AU21" s="418">
        <v>3783</v>
      </c>
      <c r="AV21" s="418">
        <v>3784</v>
      </c>
      <c r="AW21" s="418">
        <v>3802</v>
      </c>
      <c r="AX21" s="418">
        <v>3759</v>
      </c>
      <c r="AY21" s="399">
        <v>3687</v>
      </c>
      <c r="AZ21" s="395">
        <v>3575</v>
      </c>
      <c r="BA21" s="418">
        <v>3359</v>
      </c>
      <c r="BB21" s="418">
        <v>3519</v>
      </c>
      <c r="BC21" s="418">
        <v>3505</v>
      </c>
      <c r="BD21" s="418">
        <v>3556</v>
      </c>
      <c r="BE21" s="418">
        <v>3648</v>
      </c>
      <c r="BF21" s="418">
        <v>3637</v>
      </c>
      <c r="BG21" s="418">
        <v>3585</v>
      </c>
      <c r="BH21" s="418">
        <v>3659</v>
      </c>
      <c r="BI21" s="418">
        <v>3667</v>
      </c>
      <c r="BJ21" s="418">
        <v>3629</v>
      </c>
      <c r="BK21" s="394">
        <v>3653</v>
      </c>
      <c r="BL21" s="395">
        <v>3464</v>
      </c>
      <c r="BM21" s="418">
        <v>3482</v>
      </c>
      <c r="BN21" s="418">
        <v>3623</v>
      </c>
      <c r="BO21" s="418">
        <v>3732</v>
      </c>
      <c r="BP21" s="418">
        <v>3722</v>
      </c>
      <c r="BQ21" s="418">
        <v>3729</v>
      </c>
      <c r="BR21" s="418">
        <v>3670</v>
      </c>
      <c r="BS21" s="418">
        <v>3638</v>
      </c>
      <c r="BT21" s="418">
        <v>3642</v>
      </c>
      <c r="BU21" s="418">
        <v>3637</v>
      </c>
      <c r="BV21" s="418">
        <v>3593</v>
      </c>
      <c r="BW21" s="394">
        <v>3553</v>
      </c>
      <c r="BX21" s="395">
        <v>3261</v>
      </c>
      <c r="BY21" s="418">
        <v>3182</v>
      </c>
      <c r="BZ21" s="418">
        <v>3259</v>
      </c>
      <c r="CA21" s="418">
        <v>3375</v>
      </c>
      <c r="CB21" s="418">
        <v>3377</v>
      </c>
      <c r="CC21" s="418">
        <v>3460</v>
      </c>
      <c r="CD21" s="418">
        <v>3434</v>
      </c>
      <c r="CE21" s="418">
        <v>3455</v>
      </c>
      <c r="CF21" s="418">
        <v>3404</v>
      </c>
      <c r="CG21" s="418">
        <v>3436</v>
      </c>
      <c r="CH21" s="418">
        <v>3505</v>
      </c>
      <c r="CI21" s="394">
        <v>3541</v>
      </c>
      <c r="CJ21" s="395">
        <v>3393</v>
      </c>
      <c r="CK21" s="418">
        <v>3304</v>
      </c>
      <c r="CL21" s="418">
        <v>3268</v>
      </c>
      <c r="CM21" s="418">
        <v>3373</v>
      </c>
      <c r="CN21" s="418">
        <v>3327</v>
      </c>
      <c r="CO21" s="418">
        <v>3284</v>
      </c>
      <c r="CP21" s="418">
        <v>3381</v>
      </c>
      <c r="CQ21" s="418">
        <v>3476</v>
      </c>
      <c r="CR21" s="418">
        <v>3494</v>
      </c>
      <c r="CS21" s="418">
        <v>3505</v>
      </c>
      <c r="CT21" s="418">
        <v>3546</v>
      </c>
      <c r="CU21" s="399">
        <v>3555</v>
      </c>
      <c r="CV21" s="395">
        <v>3396</v>
      </c>
      <c r="CW21" s="418">
        <v>3354</v>
      </c>
      <c r="CX21" s="418">
        <v>3460</v>
      </c>
      <c r="CY21" s="418">
        <v>3580</v>
      </c>
      <c r="CZ21" s="418">
        <v>3624</v>
      </c>
      <c r="DA21" s="418">
        <v>3674</v>
      </c>
      <c r="DB21" s="418">
        <v>3650</v>
      </c>
      <c r="DC21" s="418">
        <v>3672</v>
      </c>
      <c r="DD21" s="418">
        <v>3649</v>
      </c>
      <c r="DE21" s="418">
        <v>3688</v>
      </c>
      <c r="DF21" s="802">
        <v>3701</v>
      </c>
      <c r="DG21" s="802">
        <f>'1. Población_Afiliada_Regimen'!F21</f>
        <v>3716</v>
      </c>
      <c r="DH21" s="118">
        <f t="shared" si="1"/>
        <v>15</v>
      </c>
      <c r="DI21" s="98">
        <f t="shared" si="2"/>
        <v>0.40849673202614384</v>
      </c>
      <c r="DJ21" s="118">
        <f t="shared" si="3"/>
        <v>161</v>
      </c>
      <c r="DK21" s="98">
        <f t="shared" si="0"/>
        <v>4.5288326300984529</v>
      </c>
    </row>
    <row r="22" spans="1:126" ht="15" outlineLevel="2">
      <c r="A22" s="392">
        <v>147</v>
      </c>
      <c r="B22" s="392" t="s">
        <v>308</v>
      </c>
      <c r="C22" s="392" t="s">
        <v>311</v>
      </c>
      <c r="D22" s="395">
        <v>21261</v>
      </c>
      <c r="E22" s="418">
        <v>21093</v>
      </c>
      <c r="F22" s="418">
        <v>21060</v>
      </c>
      <c r="G22" s="418">
        <v>20896</v>
      </c>
      <c r="H22" s="418">
        <v>20769</v>
      </c>
      <c r="I22" s="418">
        <v>20896</v>
      </c>
      <c r="J22" s="418">
        <v>20893</v>
      </c>
      <c r="K22" s="418">
        <v>20870</v>
      </c>
      <c r="L22" s="418">
        <v>19155</v>
      </c>
      <c r="M22" s="418">
        <v>20447</v>
      </c>
      <c r="N22" s="418">
        <v>20492</v>
      </c>
      <c r="O22" s="399">
        <v>20620</v>
      </c>
      <c r="P22" s="395">
        <v>20460</v>
      </c>
      <c r="Q22" s="418">
        <v>19721</v>
      </c>
      <c r="R22" s="418">
        <v>20147</v>
      </c>
      <c r="S22" s="418">
        <v>20266</v>
      </c>
      <c r="T22" s="418">
        <v>20769</v>
      </c>
      <c r="U22" s="418">
        <v>20907</v>
      </c>
      <c r="V22" s="418">
        <v>20751</v>
      </c>
      <c r="W22" s="418">
        <v>20996</v>
      </c>
      <c r="X22" s="418">
        <v>21111</v>
      </c>
      <c r="Y22" s="418">
        <v>21438</v>
      </c>
      <c r="Z22" s="418">
        <v>21526</v>
      </c>
      <c r="AA22" s="399">
        <v>21380</v>
      </c>
      <c r="AB22" s="395">
        <v>20835</v>
      </c>
      <c r="AC22" s="418">
        <v>20708</v>
      </c>
      <c r="AD22" s="418">
        <v>20853</v>
      </c>
      <c r="AE22" s="418">
        <v>21045</v>
      </c>
      <c r="AF22" s="418">
        <v>20954</v>
      </c>
      <c r="AG22" s="418">
        <v>21120</v>
      </c>
      <c r="AH22" s="418">
        <v>21851</v>
      </c>
      <c r="AI22" s="418">
        <v>22159</v>
      </c>
      <c r="AJ22" s="418">
        <v>22361</v>
      </c>
      <c r="AK22" s="418">
        <v>22480</v>
      </c>
      <c r="AL22" s="418">
        <v>22268</v>
      </c>
      <c r="AM22" s="399">
        <v>22277</v>
      </c>
      <c r="AN22" s="395">
        <v>22015</v>
      </c>
      <c r="AO22" s="418">
        <v>22029</v>
      </c>
      <c r="AP22" s="418">
        <v>22311</v>
      </c>
      <c r="AQ22" s="418">
        <v>22650</v>
      </c>
      <c r="AR22" s="418">
        <v>22739</v>
      </c>
      <c r="AS22" s="418">
        <v>23142</v>
      </c>
      <c r="AT22" s="418">
        <v>23582</v>
      </c>
      <c r="AU22" s="418">
        <v>23716</v>
      </c>
      <c r="AV22" s="418">
        <v>23773</v>
      </c>
      <c r="AW22" s="418">
        <v>23923</v>
      </c>
      <c r="AX22" s="418">
        <v>23935</v>
      </c>
      <c r="AY22" s="399">
        <v>24003</v>
      </c>
      <c r="AZ22" s="395">
        <v>23775</v>
      </c>
      <c r="BA22" s="418">
        <v>23613</v>
      </c>
      <c r="BB22" s="418">
        <v>24019</v>
      </c>
      <c r="BC22" s="418">
        <v>23749</v>
      </c>
      <c r="BD22" s="418">
        <v>23741</v>
      </c>
      <c r="BE22" s="418">
        <v>23988</v>
      </c>
      <c r="BF22" s="418">
        <v>24046</v>
      </c>
      <c r="BG22" s="418">
        <v>24171</v>
      </c>
      <c r="BH22" s="418">
        <v>24320</v>
      </c>
      <c r="BI22" s="418">
        <v>24375</v>
      </c>
      <c r="BJ22" s="418">
        <v>24322</v>
      </c>
      <c r="BK22" s="394">
        <v>24419</v>
      </c>
      <c r="BL22" s="395">
        <v>24062</v>
      </c>
      <c r="BM22" s="418">
        <v>24187</v>
      </c>
      <c r="BN22" s="418">
        <v>24494</v>
      </c>
      <c r="BO22" s="418">
        <v>24723</v>
      </c>
      <c r="BP22" s="418">
        <v>24682</v>
      </c>
      <c r="BQ22" s="418">
        <v>24705</v>
      </c>
      <c r="BR22" s="418">
        <v>24595</v>
      </c>
      <c r="BS22" s="418">
        <v>24678</v>
      </c>
      <c r="BT22" s="418">
        <v>24727</v>
      </c>
      <c r="BU22" s="418">
        <v>24839</v>
      </c>
      <c r="BV22" s="418">
        <v>25038</v>
      </c>
      <c r="BW22" s="394">
        <v>25462</v>
      </c>
      <c r="BX22" s="395">
        <v>25163</v>
      </c>
      <c r="BY22" s="418">
        <v>25181</v>
      </c>
      <c r="BZ22" s="418">
        <v>25315</v>
      </c>
      <c r="CA22" s="418">
        <v>25351</v>
      </c>
      <c r="CB22" s="418">
        <v>25346</v>
      </c>
      <c r="CC22" s="418">
        <v>25429</v>
      </c>
      <c r="CD22" s="418">
        <v>25356</v>
      </c>
      <c r="CE22" s="418">
        <v>25470</v>
      </c>
      <c r="CF22" s="418">
        <v>25579</v>
      </c>
      <c r="CG22" s="418">
        <v>25766</v>
      </c>
      <c r="CH22" s="418">
        <v>25894</v>
      </c>
      <c r="CI22" s="394">
        <v>25829</v>
      </c>
      <c r="CJ22" s="395">
        <v>25484</v>
      </c>
      <c r="CK22" s="418">
        <v>25430</v>
      </c>
      <c r="CL22" s="418">
        <v>25519</v>
      </c>
      <c r="CM22" s="418">
        <v>25448</v>
      </c>
      <c r="CN22" s="418">
        <v>25272</v>
      </c>
      <c r="CO22" s="418">
        <v>25417</v>
      </c>
      <c r="CP22" s="418">
        <v>25510</v>
      </c>
      <c r="CQ22" s="418">
        <v>25998</v>
      </c>
      <c r="CR22" s="418">
        <v>26194</v>
      </c>
      <c r="CS22" s="418">
        <v>26495</v>
      </c>
      <c r="CT22" s="418">
        <v>26795</v>
      </c>
      <c r="CU22" s="399">
        <v>26977</v>
      </c>
      <c r="CV22" s="395">
        <v>26982</v>
      </c>
      <c r="CW22" s="418">
        <v>27118</v>
      </c>
      <c r="CX22" s="418">
        <v>27503</v>
      </c>
      <c r="CY22" s="418">
        <v>27713</v>
      </c>
      <c r="CZ22" s="418">
        <v>27948</v>
      </c>
      <c r="DA22" s="418">
        <v>28051</v>
      </c>
      <c r="DB22" s="418">
        <v>27946</v>
      </c>
      <c r="DC22" s="418">
        <v>28033</v>
      </c>
      <c r="DD22" s="418">
        <v>27761</v>
      </c>
      <c r="DE22" s="418">
        <v>27954</v>
      </c>
      <c r="DF22" s="802">
        <v>28066</v>
      </c>
      <c r="DG22" s="802">
        <f>'1. Población_Afiliada_Regimen'!F22</f>
        <v>28082</v>
      </c>
      <c r="DH22" s="118">
        <f t="shared" si="1"/>
        <v>16</v>
      </c>
      <c r="DI22" s="98">
        <f t="shared" si="2"/>
        <v>5.7075589483822638E-2</v>
      </c>
      <c r="DJ22" s="118">
        <f t="shared" si="3"/>
        <v>1105</v>
      </c>
      <c r="DK22" s="98">
        <f t="shared" si="0"/>
        <v>4.0960818474997218</v>
      </c>
    </row>
    <row r="23" spans="1:126" ht="15" outlineLevel="2">
      <c r="A23" s="392">
        <v>172</v>
      </c>
      <c r="B23" s="392" t="s">
        <v>308</v>
      </c>
      <c r="C23" s="392" t="s">
        <v>312</v>
      </c>
      <c r="D23" s="395">
        <v>25027</v>
      </c>
      <c r="E23" s="418">
        <v>24670</v>
      </c>
      <c r="F23" s="418">
        <v>24600</v>
      </c>
      <c r="G23" s="418">
        <v>24608</v>
      </c>
      <c r="H23" s="418">
        <v>24305</v>
      </c>
      <c r="I23" s="418">
        <v>24277</v>
      </c>
      <c r="J23" s="418">
        <v>24042</v>
      </c>
      <c r="K23" s="418">
        <v>23986</v>
      </c>
      <c r="L23" s="418">
        <v>22695</v>
      </c>
      <c r="M23" s="418">
        <v>23897</v>
      </c>
      <c r="N23" s="418">
        <v>23969</v>
      </c>
      <c r="O23" s="399">
        <v>24056</v>
      </c>
      <c r="P23" s="395">
        <v>23853</v>
      </c>
      <c r="Q23" s="418">
        <v>22591</v>
      </c>
      <c r="R23" s="418">
        <v>23943</v>
      </c>
      <c r="S23" s="418">
        <v>24093</v>
      </c>
      <c r="T23" s="418">
        <v>24305</v>
      </c>
      <c r="U23" s="418">
        <v>24974</v>
      </c>
      <c r="V23" s="418">
        <v>24685</v>
      </c>
      <c r="W23" s="418">
        <v>25297</v>
      </c>
      <c r="X23" s="418">
        <v>25373</v>
      </c>
      <c r="Y23" s="418">
        <v>25938</v>
      </c>
      <c r="Z23" s="418">
        <v>25872</v>
      </c>
      <c r="AA23" s="399">
        <v>25565</v>
      </c>
      <c r="AB23" s="395">
        <v>24911</v>
      </c>
      <c r="AC23" s="418">
        <v>24583</v>
      </c>
      <c r="AD23" s="418">
        <v>24775</v>
      </c>
      <c r="AE23" s="418">
        <v>24930</v>
      </c>
      <c r="AF23" s="418">
        <v>24936</v>
      </c>
      <c r="AG23" s="418">
        <v>25352</v>
      </c>
      <c r="AH23" s="418">
        <v>26451</v>
      </c>
      <c r="AI23" s="418">
        <v>26817</v>
      </c>
      <c r="AJ23" s="418">
        <v>26893</v>
      </c>
      <c r="AK23" s="418">
        <v>27092</v>
      </c>
      <c r="AL23" s="418">
        <v>26485</v>
      </c>
      <c r="AM23" s="399">
        <v>26763</v>
      </c>
      <c r="AN23" s="395">
        <v>26551</v>
      </c>
      <c r="AO23" s="418">
        <v>26126</v>
      </c>
      <c r="AP23" s="418">
        <v>26455</v>
      </c>
      <c r="AQ23" s="418">
        <v>27036</v>
      </c>
      <c r="AR23" s="418">
        <v>27242</v>
      </c>
      <c r="AS23" s="418">
        <v>27644</v>
      </c>
      <c r="AT23" s="418">
        <v>28211</v>
      </c>
      <c r="AU23" s="418">
        <v>28424</v>
      </c>
      <c r="AV23" s="418">
        <v>28692</v>
      </c>
      <c r="AW23" s="418">
        <v>29112</v>
      </c>
      <c r="AX23" s="418">
        <v>28958</v>
      </c>
      <c r="AY23" s="399">
        <v>28988</v>
      </c>
      <c r="AZ23" s="395">
        <v>28719</v>
      </c>
      <c r="BA23" s="418">
        <v>28317</v>
      </c>
      <c r="BB23" s="418">
        <v>28849</v>
      </c>
      <c r="BC23" s="418">
        <v>28523</v>
      </c>
      <c r="BD23" s="418">
        <v>28524</v>
      </c>
      <c r="BE23" s="418">
        <v>28913</v>
      </c>
      <c r="BF23" s="418">
        <v>28904</v>
      </c>
      <c r="BG23" s="418">
        <v>29044</v>
      </c>
      <c r="BH23" s="418">
        <v>29018</v>
      </c>
      <c r="BI23" s="418">
        <v>29140</v>
      </c>
      <c r="BJ23" s="418">
        <v>28898</v>
      </c>
      <c r="BK23" s="394">
        <v>28932</v>
      </c>
      <c r="BL23" s="395">
        <v>28506</v>
      </c>
      <c r="BM23" s="418">
        <v>28510</v>
      </c>
      <c r="BN23" s="418">
        <v>29129</v>
      </c>
      <c r="BO23" s="418">
        <v>29341</v>
      </c>
      <c r="BP23" s="418">
        <v>29234</v>
      </c>
      <c r="BQ23" s="418">
        <v>29355</v>
      </c>
      <c r="BR23" s="418">
        <v>29212</v>
      </c>
      <c r="BS23" s="418">
        <v>29359</v>
      </c>
      <c r="BT23" s="418">
        <v>29286</v>
      </c>
      <c r="BU23" s="418">
        <v>29422</v>
      </c>
      <c r="BV23" s="418">
        <v>29475</v>
      </c>
      <c r="BW23" s="394">
        <v>29416</v>
      </c>
      <c r="BX23" s="395">
        <v>28880</v>
      </c>
      <c r="BY23" s="418">
        <v>28943</v>
      </c>
      <c r="BZ23" s="418">
        <v>29245</v>
      </c>
      <c r="CA23" s="418">
        <v>29505</v>
      </c>
      <c r="CB23" s="418">
        <v>29764</v>
      </c>
      <c r="CC23" s="418">
        <v>29859</v>
      </c>
      <c r="CD23" s="418">
        <v>30190</v>
      </c>
      <c r="CE23" s="418">
        <v>30316</v>
      </c>
      <c r="CF23" s="418">
        <v>30346</v>
      </c>
      <c r="CG23" s="418">
        <v>30582</v>
      </c>
      <c r="CH23" s="418">
        <v>30752</v>
      </c>
      <c r="CI23" s="394">
        <v>30767</v>
      </c>
      <c r="CJ23" s="395">
        <v>30316</v>
      </c>
      <c r="CK23" s="418">
        <v>30202</v>
      </c>
      <c r="CL23" s="418">
        <v>30266</v>
      </c>
      <c r="CM23" s="418">
        <v>30416</v>
      </c>
      <c r="CN23" s="418">
        <v>30319</v>
      </c>
      <c r="CO23" s="418">
        <v>30482</v>
      </c>
      <c r="CP23" s="418">
        <v>30655</v>
      </c>
      <c r="CQ23" s="418">
        <v>31273</v>
      </c>
      <c r="CR23" s="418">
        <v>31514</v>
      </c>
      <c r="CS23" s="418">
        <v>31867</v>
      </c>
      <c r="CT23" s="418">
        <v>32232</v>
      </c>
      <c r="CU23" s="399">
        <v>32455</v>
      </c>
      <c r="CV23" s="395">
        <v>32457</v>
      </c>
      <c r="CW23" s="418">
        <v>32580</v>
      </c>
      <c r="CX23" s="418">
        <v>33049</v>
      </c>
      <c r="CY23" s="418">
        <v>33339</v>
      </c>
      <c r="CZ23" s="418">
        <v>33652</v>
      </c>
      <c r="DA23" s="418">
        <v>33898</v>
      </c>
      <c r="DB23" s="418">
        <v>33928</v>
      </c>
      <c r="DC23" s="418">
        <v>34047</v>
      </c>
      <c r="DD23" s="418">
        <v>33171</v>
      </c>
      <c r="DE23" s="418">
        <v>33489</v>
      </c>
      <c r="DF23" s="802">
        <v>33695</v>
      </c>
      <c r="DG23" s="802">
        <f>'1. Población_Afiliada_Regimen'!F23</f>
        <v>33915</v>
      </c>
      <c r="DH23" s="118">
        <f t="shared" si="1"/>
        <v>220</v>
      </c>
      <c r="DI23" s="98">
        <f t="shared" si="2"/>
        <v>0.64616559461920287</v>
      </c>
      <c r="DJ23" s="118">
        <f t="shared" si="3"/>
        <v>1460</v>
      </c>
      <c r="DK23" s="98">
        <f t="shared" si="0"/>
        <v>4.4985364350639347</v>
      </c>
    </row>
    <row r="24" spans="1:126" ht="15" outlineLevel="2">
      <c r="A24" s="392">
        <v>475</v>
      </c>
      <c r="B24" s="392" t="s">
        <v>308</v>
      </c>
      <c r="C24" s="392" t="s">
        <v>313</v>
      </c>
      <c r="D24" s="395">
        <v>166</v>
      </c>
      <c r="E24" s="418">
        <v>145</v>
      </c>
      <c r="F24" s="418">
        <v>159</v>
      </c>
      <c r="G24" s="418">
        <v>168</v>
      </c>
      <c r="H24" s="418">
        <v>177</v>
      </c>
      <c r="I24" s="418">
        <v>176</v>
      </c>
      <c r="J24" s="418">
        <v>183</v>
      </c>
      <c r="K24" s="418">
        <v>188</v>
      </c>
      <c r="L24" s="418">
        <v>172</v>
      </c>
      <c r="M24" s="418">
        <v>193</v>
      </c>
      <c r="N24" s="418">
        <v>176</v>
      </c>
      <c r="O24" s="399">
        <v>188</v>
      </c>
      <c r="P24" s="395">
        <v>171</v>
      </c>
      <c r="Q24" s="418">
        <v>166</v>
      </c>
      <c r="R24" s="418">
        <v>195</v>
      </c>
      <c r="S24" s="418">
        <v>197</v>
      </c>
      <c r="T24" s="418">
        <v>177</v>
      </c>
      <c r="U24" s="418">
        <v>232</v>
      </c>
      <c r="V24" s="418">
        <v>234</v>
      </c>
      <c r="W24" s="418">
        <v>228</v>
      </c>
      <c r="X24" s="418">
        <v>226</v>
      </c>
      <c r="Y24" s="418">
        <v>239</v>
      </c>
      <c r="Z24" s="418">
        <v>241</v>
      </c>
      <c r="AA24" s="399">
        <v>233</v>
      </c>
      <c r="AB24" s="395">
        <v>196</v>
      </c>
      <c r="AC24" s="418">
        <v>159</v>
      </c>
      <c r="AD24" s="418">
        <v>160</v>
      </c>
      <c r="AE24" s="418">
        <v>175</v>
      </c>
      <c r="AF24" s="418">
        <v>170</v>
      </c>
      <c r="AG24" s="418">
        <v>151</v>
      </c>
      <c r="AH24" s="418">
        <v>179</v>
      </c>
      <c r="AI24" s="418">
        <v>171</v>
      </c>
      <c r="AJ24" s="418">
        <v>211</v>
      </c>
      <c r="AK24" s="418">
        <v>210</v>
      </c>
      <c r="AL24" s="418">
        <v>212</v>
      </c>
      <c r="AM24" s="399">
        <v>204</v>
      </c>
      <c r="AN24" s="395">
        <v>170</v>
      </c>
      <c r="AO24" s="418">
        <v>149</v>
      </c>
      <c r="AP24" s="418">
        <v>169</v>
      </c>
      <c r="AQ24" s="418">
        <v>175</v>
      </c>
      <c r="AR24" s="418">
        <v>191</v>
      </c>
      <c r="AS24" s="418">
        <v>220</v>
      </c>
      <c r="AT24" s="418">
        <v>242</v>
      </c>
      <c r="AU24" s="418">
        <v>243</v>
      </c>
      <c r="AV24" s="418">
        <v>276</v>
      </c>
      <c r="AW24" s="418">
        <v>291</v>
      </c>
      <c r="AX24" s="418">
        <v>295</v>
      </c>
      <c r="AY24" s="399">
        <v>381</v>
      </c>
      <c r="AZ24" s="395">
        <v>353</v>
      </c>
      <c r="BA24" s="418">
        <v>316</v>
      </c>
      <c r="BB24" s="418">
        <v>294</v>
      </c>
      <c r="BC24" s="418">
        <v>238</v>
      </c>
      <c r="BD24" s="418">
        <v>246</v>
      </c>
      <c r="BE24" s="418">
        <v>262</v>
      </c>
      <c r="BF24" s="418">
        <v>258</v>
      </c>
      <c r="BG24" s="418">
        <v>266</v>
      </c>
      <c r="BH24" s="418">
        <v>257</v>
      </c>
      <c r="BI24" s="418">
        <v>251</v>
      </c>
      <c r="BJ24" s="418">
        <v>248</v>
      </c>
      <c r="BK24" s="394">
        <v>258</v>
      </c>
      <c r="BL24" s="395">
        <v>240</v>
      </c>
      <c r="BM24" s="418">
        <v>189</v>
      </c>
      <c r="BN24" s="418">
        <v>216</v>
      </c>
      <c r="BO24" s="418">
        <v>226</v>
      </c>
      <c r="BP24" s="418">
        <v>235</v>
      </c>
      <c r="BQ24" s="418">
        <v>239</v>
      </c>
      <c r="BR24" s="418">
        <v>243</v>
      </c>
      <c r="BS24" s="418">
        <v>257</v>
      </c>
      <c r="BT24" s="418">
        <v>248</v>
      </c>
      <c r="BU24" s="418">
        <v>213</v>
      </c>
      <c r="BV24" s="418">
        <v>200</v>
      </c>
      <c r="BW24" s="394">
        <v>213</v>
      </c>
      <c r="BX24" s="395">
        <v>192</v>
      </c>
      <c r="BY24" s="418">
        <v>161</v>
      </c>
      <c r="BZ24" s="418">
        <v>175</v>
      </c>
      <c r="CA24" s="418">
        <v>197</v>
      </c>
      <c r="CB24" s="418">
        <v>223</v>
      </c>
      <c r="CC24" s="418">
        <v>234</v>
      </c>
      <c r="CD24" s="418">
        <v>242</v>
      </c>
      <c r="CE24" s="418">
        <v>254</v>
      </c>
      <c r="CF24" s="418">
        <v>252</v>
      </c>
      <c r="CG24" s="418">
        <v>268</v>
      </c>
      <c r="CH24" s="418">
        <v>275</v>
      </c>
      <c r="CI24" s="394">
        <v>291</v>
      </c>
      <c r="CJ24" s="395">
        <v>238</v>
      </c>
      <c r="CK24" s="418">
        <v>204</v>
      </c>
      <c r="CL24" s="418">
        <v>229</v>
      </c>
      <c r="CM24" s="418">
        <v>224</v>
      </c>
      <c r="CN24" s="418">
        <v>208</v>
      </c>
      <c r="CO24" s="418">
        <v>224</v>
      </c>
      <c r="CP24" s="418">
        <v>227</v>
      </c>
      <c r="CQ24" s="418">
        <v>252</v>
      </c>
      <c r="CR24" s="418">
        <v>267</v>
      </c>
      <c r="CS24" s="418">
        <v>265</v>
      </c>
      <c r="CT24" s="418">
        <v>268</v>
      </c>
      <c r="CU24" s="399">
        <v>276</v>
      </c>
      <c r="CV24" s="395">
        <v>248</v>
      </c>
      <c r="CW24" s="418">
        <v>235</v>
      </c>
      <c r="CX24" s="418">
        <v>230</v>
      </c>
      <c r="CY24" s="418">
        <v>246</v>
      </c>
      <c r="CZ24" s="418">
        <v>272</v>
      </c>
      <c r="DA24" s="418">
        <v>288</v>
      </c>
      <c r="DB24" s="418">
        <v>297</v>
      </c>
      <c r="DC24" s="418">
        <v>290</v>
      </c>
      <c r="DD24" s="418">
        <v>283</v>
      </c>
      <c r="DE24" s="418">
        <v>286</v>
      </c>
      <c r="DF24" s="802">
        <v>302</v>
      </c>
      <c r="DG24" s="802">
        <f>'1. Población_Afiliada_Regimen'!F24</f>
        <v>295</v>
      </c>
      <c r="DH24" s="118">
        <f t="shared" si="1"/>
        <v>-7</v>
      </c>
      <c r="DI24" s="98">
        <f t="shared" si="2"/>
        <v>-2.4137931034482758</v>
      </c>
      <c r="DJ24" s="118">
        <f t="shared" si="3"/>
        <v>19</v>
      </c>
      <c r="DK24" s="98">
        <f t="shared" si="0"/>
        <v>6.8840579710144931</v>
      </c>
    </row>
    <row r="25" spans="1:126" ht="15" outlineLevel="2">
      <c r="A25" s="392">
        <v>480</v>
      </c>
      <c r="B25" s="392" t="s">
        <v>308</v>
      </c>
      <c r="C25" s="392" t="s">
        <v>314</v>
      </c>
      <c r="D25" s="395">
        <v>1634</v>
      </c>
      <c r="E25" s="418">
        <v>1498</v>
      </c>
      <c r="F25" s="418">
        <v>1534</v>
      </c>
      <c r="G25" s="418">
        <v>1593</v>
      </c>
      <c r="H25" s="418">
        <v>1526</v>
      </c>
      <c r="I25" s="418">
        <v>1573</v>
      </c>
      <c r="J25" s="418">
        <v>1573</v>
      </c>
      <c r="K25" s="418">
        <v>1633</v>
      </c>
      <c r="L25" s="418">
        <v>1656</v>
      </c>
      <c r="M25" s="418">
        <v>1669</v>
      </c>
      <c r="N25" s="418">
        <v>1713</v>
      </c>
      <c r="O25" s="399">
        <v>1749</v>
      </c>
      <c r="P25" s="395">
        <v>1735</v>
      </c>
      <c r="Q25" s="418">
        <v>1736</v>
      </c>
      <c r="R25" s="418">
        <v>1880</v>
      </c>
      <c r="S25" s="418">
        <v>1916</v>
      </c>
      <c r="T25" s="418">
        <v>1526</v>
      </c>
      <c r="U25" s="418">
        <v>2063</v>
      </c>
      <c r="V25" s="418">
        <v>1982</v>
      </c>
      <c r="W25" s="418">
        <v>2056</v>
      </c>
      <c r="X25" s="418">
        <v>2047</v>
      </c>
      <c r="Y25" s="418">
        <v>2076</v>
      </c>
      <c r="Z25" s="418">
        <v>2051</v>
      </c>
      <c r="AA25" s="399">
        <v>2020</v>
      </c>
      <c r="AB25" s="395">
        <v>1932</v>
      </c>
      <c r="AC25" s="418">
        <v>1857</v>
      </c>
      <c r="AD25" s="418">
        <v>1865</v>
      </c>
      <c r="AE25" s="418">
        <v>1874</v>
      </c>
      <c r="AF25" s="418">
        <v>1844</v>
      </c>
      <c r="AG25" s="418">
        <v>1881</v>
      </c>
      <c r="AH25" s="418">
        <v>2008</v>
      </c>
      <c r="AI25" s="418">
        <v>2079</v>
      </c>
      <c r="AJ25" s="418">
        <v>2102</v>
      </c>
      <c r="AK25" s="418">
        <v>2118</v>
      </c>
      <c r="AL25" s="418">
        <v>2003</v>
      </c>
      <c r="AM25" s="399">
        <v>2043</v>
      </c>
      <c r="AN25" s="395">
        <v>2026</v>
      </c>
      <c r="AO25" s="418">
        <v>1921</v>
      </c>
      <c r="AP25" s="418">
        <v>2002</v>
      </c>
      <c r="AQ25" s="418">
        <v>2084</v>
      </c>
      <c r="AR25" s="418">
        <v>2128</v>
      </c>
      <c r="AS25" s="418">
        <v>2203</v>
      </c>
      <c r="AT25" s="418">
        <v>2221</v>
      </c>
      <c r="AU25" s="418">
        <v>2217</v>
      </c>
      <c r="AV25" s="418">
        <v>2174</v>
      </c>
      <c r="AW25" s="418">
        <v>2211</v>
      </c>
      <c r="AX25" s="418">
        <v>2189</v>
      </c>
      <c r="AY25" s="399">
        <v>2163</v>
      </c>
      <c r="AZ25" s="395">
        <v>2095</v>
      </c>
      <c r="BA25" s="418">
        <v>2032</v>
      </c>
      <c r="BB25" s="418">
        <v>2101</v>
      </c>
      <c r="BC25" s="418">
        <v>2047</v>
      </c>
      <c r="BD25" s="418">
        <v>2093</v>
      </c>
      <c r="BE25" s="418">
        <v>2237</v>
      </c>
      <c r="BF25" s="418">
        <v>2305</v>
      </c>
      <c r="BG25" s="418">
        <v>2485</v>
      </c>
      <c r="BH25" s="418">
        <v>2250</v>
      </c>
      <c r="BI25" s="418">
        <v>2192</v>
      </c>
      <c r="BJ25" s="418">
        <v>2138</v>
      </c>
      <c r="BK25" s="394">
        <v>2137</v>
      </c>
      <c r="BL25" s="395">
        <v>2079</v>
      </c>
      <c r="BM25" s="418">
        <v>2035</v>
      </c>
      <c r="BN25" s="418">
        <v>2057</v>
      </c>
      <c r="BO25" s="418">
        <v>2039</v>
      </c>
      <c r="BP25" s="418">
        <v>2007</v>
      </c>
      <c r="BQ25" s="418">
        <v>2056</v>
      </c>
      <c r="BR25" s="418">
        <v>2056</v>
      </c>
      <c r="BS25" s="418">
        <v>2032</v>
      </c>
      <c r="BT25" s="418">
        <v>2033</v>
      </c>
      <c r="BU25" s="418">
        <v>2084</v>
      </c>
      <c r="BV25" s="418">
        <v>2072</v>
      </c>
      <c r="BW25" s="394">
        <v>2077</v>
      </c>
      <c r="BX25" s="395">
        <v>2007</v>
      </c>
      <c r="BY25" s="418">
        <v>2001</v>
      </c>
      <c r="BZ25" s="418">
        <v>2042</v>
      </c>
      <c r="CA25" s="418">
        <v>2053</v>
      </c>
      <c r="CB25" s="418">
        <v>2080</v>
      </c>
      <c r="CC25" s="418">
        <v>2195</v>
      </c>
      <c r="CD25" s="418">
        <v>2249</v>
      </c>
      <c r="CE25" s="418">
        <v>2283</v>
      </c>
      <c r="CF25" s="418">
        <v>2291</v>
      </c>
      <c r="CG25" s="418">
        <v>2338</v>
      </c>
      <c r="CH25" s="418">
        <v>2399</v>
      </c>
      <c r="CI25" s="394">
        <v>2381</v>
      </c>
      <c r="CJ25" s="395">
        <v>2292</v>
      </c>
      <c r="CK25" s="418">
        <v>2234</v>
      </c>
      <c r="CL25" s="418">
        <v>2302</v>
      </c>
      <c r="CM25" s="418">
        <v>2325</v>
      </c>
      <c r="CN25" s="418">
        <v>2311</v>
      </c>
      <c r="CO25" s="418">
        <v>2309</v>
      </c>
      <c r="CP25" s="418">
        <v>2370</v>
      </c>
      <c r="CQ25" s="418">
        <v>2462</v>
      </c>
      <c r="CR25" s="418">
        <v>2444</v>
      </c>
      <c r="CS25" s="418">
        <v>2446</v>
      </c>
      <c r="CT25" s="418">
        <v>2480</v>
      </c>
      <c r="CU25" s="399">
        <v>2489</v>
      </c>
      <c r="CV25" s="395">
        <v>2475</v>
      </c>
      <c r="CW25" s="418">
        <v>2544</v>
      </c>
      <c r="CX25" s="418">
        <v>2621</v>
      </c>
      <c r="CY25" s="418">
        <v>2697</v>
      </c>
      <c r="CZ25" s="418">
        <v>2815</v>
      </c>
      <c r="DA25" s="418">
        <v>2842</v>
      </c>
      <c r="DB25" s="418">
        <v>2790</v>
      </c>
      <c r="DC25" s="418">
        <v>2848</v>
      </c>
      <c r="DD25" s="418">
        <v>2826</v>
      </c>
      <c r="DE25" s="418">
        <v>2849</v>
      </c>
      <c r="DF25" s="802">
        <v>2855</v>
      </c>
      <c r="DG25" s="802">
        <f>'1. Población_Afiliada_Regimen'!F25</f>
        <v>2819</v>
      </c>
      <c r="DH25" s="118">
        <f t="shared" si="1"/>
        <v>-36</v>
      </c>
      <c r="DI25" s="98">
        <f t="shared" si="2"/>
        <v>-1.2640449438202246</v>
      </c>
      <c r="DJ25" s="118">
        <f t="shared" si="3"/>
        <v>330</v>
      </c>
      <c r="DK25" s="98">
        <f t="shared" si="0"/>
        <v>13.258336681398152</v>
      </c>
      <c r="DT25" t="str">
        <f>UPPER((TEXT('1. Población_Afiliada_Regimen'!C1,"mmmm yy")))</f>
        <v>DICIEMBRE 21</v>
      </c>
    </row>
    <row r="26" spans="1:126" ht="15" outlineLevel="2">
      <c r="A26" s="392">
        <v>490</v>
      </c>
      <c r="B26" s="392" t="s">
        <v>308</v>
      </c>
      <c r="C26" s="392" t="s">
        <v>315</v>
      </c>
      <c r="D26" s="395">
        <v>4193</v>
      </c>
      <c r="E26" s="418">
        <v>3841</v>
      </c>
      <c r="F26" s="418">
        <v>3771</v>
      </c>
      <c r="G26" s="418">
        <v>3778</v>
      </c>
      <c r="H26" s="418">
        <v>3835</v>
      </c>
      <c r="I26" s="418">
        <v>3946</v>
      </c>
      <c r="J26" s="418">
        <v>4002</v>
      </c>
      <c r="K26" s="418">
        <v>4136</v>
      </c>
      <c r="L26" s="418">
        <v>4134</v>
      </c>
      <c r="M26" s="418">
        <v>4242</v>
      </c>
      <c r="N26" s="418">
        <v>4348</v>
      </c>
      <c r="O26" s="399">
        <v>4398</v>
      </c>
      <c r="P26" s="395">
        <v>4158</v>
      </c>
      <c r="Q26" s="418">
        <v>4298</v>
      </c>
      <c r="R26" s="418">
        <v>4481</v>
      </c>
      <c r="S26" s="418">
        <v>4447</v>
      </c>
      <c r="T26" s="418">
        <v>3835</v>
      </c>
      <c r="U26" s="418">
        <v>4425</v>
      </c>
      <c r="V26" s="418">
        <v>4325</v>
      </c>
      <c r="W26" s="418">
        <v>4487</v>
      </c>
      <c r="X26" s="418">
        <v>4542</v>
      </c>
      <c r="Y26" s="418">
        <v>4623</v>
      </c>
      <c r="Z26" s="418">
        <v>4608</v>
      </c>
      <c r="AA26" s="399">
        <v>4379</v>
      </c>
      <c r="AB26" s="395">
        <v>3921</v>
      </c>
      <c r="AC26" s="418">
        <v>3768</v>
      </c>
      <c r="AD26" s="418">
        <v>3811</v>
      </c>
      <c r="AE26" s="418">
        <v>3886</v>
      </c>
      <c r="AF26" s="418">
        <v>3860</v>
      </c>
      <c r="AG26" s="418">
        <v>3852</v>
      </c>
      <c r="AH26" s="418">
        <v>3988</v>
      </c>
      <c r="AI26" s="418">
        <v>4151</v>
      </c>
      <c r="AJ26" s="418">
        <v>4196</v>
      </c>
      <c r="AK26" s="418">
        <v>4222</v>
      </c>
      <c r="AL26" s="418">
        <v>4113</v>
      </c>
      <c r="AM26" s="399">
        <v>4024</v>
      </c>
      <c r="AN26" s="395">
        <v>3840</v>
      </c>
      <c r="AO26" s="418">
        <v>3700</v>
      </c>
      <c r="AP26" s="418">
        <v>3763</v>
      </c>
      <c r="AQ26" s="418">
        <v>3924</v>
      </c>
      <c r="AR26" s="418">
        <v>3990</v>
      </c>
      <c r="AS26" s="418">
        <v>4104</v>
      </c>
      <c r="AT26" s="418">
        <v>4283</v>
      </c>
      <c r="AU26" s="418">
        <v>4369</v>
      </c>
      <c r="AV26" s="418">
        <v>4290</v>
      </c>
      <c r="AW26" s="418">
        <v>4367</v>
      </c>
      <c r="AX26" s="418">
        <v>4383</v>
      </c>
      <c r="AY26" s="399">
        <v>4327</v>
      </c>
      <c r="AZ26" s="395">
        <v>4176</v>
      </c>
      <c r="BA26" s="418">
        <v>3904</v>
      </c>
      <c r="BB26" s="418">
        <v>4102</v>
      </c>
      <c r="BC26" s="418">
        <v>4159</v>
      </c>
      <c r="BD26" s="418">
        <v>4295</v>
      </c>
      <c r="BE26" s="418">
        <v>4436</v>
      </c>
      <c r="BF26" s="418">
        <v>4397</v>
      </c>
      <c r="BG26" s="418">
        <v>5085</v>
      </c>
      <c r="BH26" s="418">
        <v>4351</v>
      </c>
      <c r="BI26" s="418">
        <v>4356</v>
      </c>
      <c r="BJ26" s="418">
        <v>4318</v>
      </c>
      <c r="BK26" s="394">
        <v>4330</v>
      </c>
      <c r="BL26" s="395">
        <v>4180</v>
      </c>
      <c r="BM26" s="418">
        <v>4027</v>
      </c>
      <c r="BN26" s="418">
        <v>4244</v>
      </c>
      <c r="BO26" s="418">
        <v>4278</v>
      </c>
      <c r="BP26" s="418">
        <v>4235</v>
      </c>
      <c r="BQ26" s="418">
        <v>4271</v>
      </c>
      <c r="BR26" s="418">
        <v>4270</v>
      </c>
      <c r="BS26" s="418">
        <v>4238</v>
      </c>
      <c r="BT26" s="418">
        <v>4304</v>
      </c>
      <c r="BU26" s="418">
        <v>4291</v>
      </c>
      <c r="BV26" s="418">
        <v>4286</v>
      </c>
      <c r="BW26" s="394">
        <v>4310</v>
      </c>
      <c r="BX26" s="395">
        <v>4098</v>
      </c>
      <c r="BY26" s="418">
        <v>4042</v>
      </c>
      <c r="BZ26" s="418">
        <v>4165</v>
      </c>
      <c r="CA26" s="418">
        <v>4227</v>
      </c>
      <c r="CB26" s="418">
        <v>4235</v>
      </c>
      <c r="CC26" s="418">
        <v>4271</v>
      </c>
      <c r="CD26" s="418">
        <v>4312</v>
      </c>
      <c r="CE26" s="418">
        <v>4372</v>
      </c>
      <c r="CF26" s="418">
        <v>4360</v>
      </c>
      <c r="CG26" s="418">
        <v>4451</v>
      </c>
      <c r="CH26" s="418">
        <v>4563</v>
      </c>
      <c r="CI26" s="394">
        <v>4667</v>
      </c>
      <c r="CJ26" s="395">
        <v>4376</v>
      </c>
      <c r="CK26" s="418">
        <v>4312</v>
      </c>
      <c r="CL26" s="418">
        <v>4344</v>
      </c>
      <c r="CM26" s="418">
        <v>4393</v>
      </c>
      <c r="CN26" s="418">
        <v>4254</v>
      </c>
      <c r="CO26" s="418">
        <v>4349</v>
      </c>
      <c r="CP26" s="418">
        <v>4374</v>
      </c>
      <c r="CQ26" s="418">
        <v>4551</v>
      </c>
      <c r="CR26" s="418">
        <v>4573</v>
      </c>
      <c r="CS26" s="418">
        <v>4630</v>
      </c>
      <c r="CT26" s="418">
        <v>4728</v>
      </c>
      <c r="CU26" s="399">
        <v>4834</v>
      </c>
      <c r="CV26" s="395">
        <v>4761</v>
      </c>
      <c r="CW26" s="418">
        <v>4912</v>
      </c>
      <c r="CX26" s="418">
        <v>5119</v>
      </c>
      <c r="CY26" s="418">
        <v>5243</v>
      </c>
      <c r="CZ26" s="418">
        <v>5311</v>
      </c>
      <c r="DA26" s="418">
        <v>5331</v>
      </c>
      <c r="DB26" s="418">
        <v>5205</v>
      </c>
      <c r="DC26" s="418">
        <v>5209</v>
      </c>
      <c r="DD26" s="418">
        <v>5230</v>
      </c>
      <c r="DE26" s="418">
        <v>5377</v>
      </c>
      <c r="DF26" s="802">
        <v>5378</v>
      </c>
      <c r="DG26" s="802">
        <f>'1. Población_Afiliada_Regimen'!F26</f>
        <v>5391</v>
      </c>
      <c r="DH26" s="118">
        <f t="shared" si="1"/>
        <v>13</v>
      </c>
      <c r="DI26" s="98">
        <f t="shared" si="2"/>
        <v>0.24956805528892301</v>
      </c>
      <c r="DJ26" s="118">
        <f t="shared" si="3"/>
        <v>557</v>
      </c>
      <c r="DK26" s="98">
        <f t="shared" si="0"/>
        <v>11.522548613984277</v>
      </c>
    </row>
    <row r="27" spans="1:126" ht="15" outlineLevel="2">
      <c r="A27" s="392">
        <v>659</v>
      </c>
      <c r="B27" s="392" t="s">
        <v>308</v>
      </c>
      <c r="C27" s="392" t="s">
        <v>316</v>
      </c>
      <c r="D27" s="395">
        <v>1456</v>
      </c>
      <c r="E27" s="418">
        <v>1285</v>
      </c>
      <c r="F27" s="418">
        <v>1287</v>
      </c>
      <c r="G27" s="418">
        <v>1289</v>
      </c>
      <c r="H27" s="418">
        <v>1278</v>
      </c>
      <c r="I27" s="418">
        <v>1257</v>
      </c>
      <c r="J27" s="418">
        <v>1262</v>
      </c>
      <c r="K27" s="418">
        <v>1279</v>
      </c>
      <c r="L27" s="418">
        <v>1236</v>
      </c>
      <c r="M27" s="418">
        <v>1292</v>
      </c>
      <c r="N27" s="418">
        <v>1294</v>
      </c>
      <c r="O27" s="399">
        <v>1323</v>
      </c>
      <c r="P27" s="395">
        <v>1324</v>
      </c>
      <c r="Q27" s="418">
        <v>1230</v>
      </c>
      <c r="R27" s="418">
        <v>1419</v>
      </c>
      <c r="S27" s="418">
        <v>1367</v>
      </c>
      <c r="T27" s="418">
        <v>1278</v>
      </c>
      <c r="U27" s="418">
        <v>1449</v>
      </c>
      <c r="V27" s="418">
        <v>1459</v>
      </c>
      <c r="W27" s="418">
        <v>1500</v>
      </c>
      <c r="X27" s="418">
        <v>1525</v>
      </c>
      <c r="Y27" s="418">
        <v>1515</v>
      </c>
      <c r="Z27" s="418">
        <v>1512</v>
      </c>
      <c r="AA27" s="399">
        <v>1441</v>
      </c>
      <c r="AB27" s="395">
        <v>1310</v>
      </c>
      <c r="AC27" s="418">
        <v>1213</v>
      </c>
      <c r="AD27" s="418">
        <v>1264</v>
      </c>
      <c r="AE27" s="418">
        <v>1312</v>
      </c>
      <c r="AF27" s="418">
        <v>1333</v>
      </c>
      <c r="AG27" s="418">
        <v>1382</v>
      </c>
      <c r="AH27" s="418">
        <v>1482</v>
      </c>
      <c r="AI27" s="418">
        <v>1487</v>
      </c>
      <c r="AJ27" s="418">
        <v>1557</v>
      </c>
      <c r="AK27" s="418">
        <v>1612</v>
      </c>
      <c r="AL27" s="418">
        <v>1544</v>
      </c>
      <c r="AM27" s="399">
        <v>1540</v>
      </c>
      <c r="AN27" s="395">
        <v>1443</v>
      </c>
      <c r="AO27" s="418">
        <v>1245</v>
      </c>
      <c r="AP27" s="418">
        <v>1349</v>
      </c>
      <c r="AQ27" s="418">
        <v>1386</v>
      </c>
      <c r="AR27" s="418">
        <v>1387</v>
      </c>
      <c r="AS27" s="418">
        <v>1412</v>
      </c>
      <c r="AT27" s="418">
        <v>1419</v>
      </c>
      <c r="AU27" s="418">
        <v>1441</v>
      </c>
      <c r="AV27" s="418">
        <v>1461</v>
      </c>
      <c r="AW27" s="418">
        <v>1480</v>
      </c>
      <c r="AX27" s="418">
        <v>1431</v>
      </c>
      <c r="AY27" s="399">
        <v>1313</v>
      </c>
      <c r="AZ27" s="395">
        <v>1237</v>
      </c>
      <c r="BA27" s="418">
        <v>1158</v>
      </c>
      <c r="BB27" s="418">
        <v>1208</v>
      </c>
      <c r="BC27" s="418">
        <v>1144</v>
      </c>
      <c r="BD27" s="418">
        <v>1111</v>
      </c>
      <c r="BE27" s="418">
        <v>1146</v>
      </c>
      <c r="BF27" s="418">
        <v>1121</v>
      </c>
      <c r="BG27" s="418">
        <v>1266</v>
      </c>
      <c r="BH27" s="418">
        <v>1083</v>
      </c>
      <c r="BI27" s="418">
        <v>1085</v>
      </c>
      <c r="BJ27" s="418">
        <v>1070</v>
      </c>
      <c r="BK27" s="394">
        <v>1051</v>
      </c>
      <c r="BL27" s="395">
        <v>984</v>
      </c>
      <c r="BM27" s="418">
        <v>907</v>
      </c>
      <c r="BN27" s="418">
        <v>940</v>
      </c>
      <c r="BO27" s="418">
        <v>961</v>
      </c>
      <c r="BP27" s="418">
        <v>930</v>
      </c>
      <c r="BQ27" s="418">
        <v>939</v>
      </c>
      <c r="BR27" s="418">
        <v>873</v>
      </c>
      <c r="BS27" s="418">
        <v>942</v>
      </c>
      <c r="BT27" s="418">
        <v>943</v>
      </c>
      <c r="BU27" s="418">
        <v>949</v>
      </c>
      <c r="BV27" s="418">
        <v>953</v>
      </c>
      <c r="BW27" s="394">
        <v>952</v>
      </c>
      <c r="BX27" s="395">
        <v>893</v>
      </c>
      <c r="BY27" s="418">
        <v>895</v>
      </c>
      <c r="BZ27" s="418">
        <v>942</v>
      </c>
      <c r="CA27" s="418">
        <v>951</v>
      </c>
      <c r="CB27" s="418">
        <v>927</v>
      </c>
      <c r="CC27" s="418">
        <v>939</v>
      </c>
      <c r="CD27" s="418">
        <v>952</v>
      </c>
      <c r="CE27" s="418">
        <v>959</v>
      </c>
      <c r="CF27" s="418">
        <v>976</v>
      </c>
      <c r="CG27" s="418">
        <v>996</v>
      </c>
      <c r="CH27" s="418">
        <v>1041</v>
      </c>
      <c r="CI27" s="394">
        <v>1069</v>
      </c>
      <c r="CJ27" s="395">
        <v>966</v>
      </c>
      <c r="CK27" s="418">
        <v>946</v>
      </c>
      <c r="CL27" s="418">
        <v>980</v>
      </c>
      <c r="CM27" s="418">
        <v>1046</v>
      </c>
      <c r="CN27" s="418">
        <v>1061</v>
      </c>
      <c r="CO27" s="418">
        <v>1077</v>
      </c>
      <c r="CP27" s="418">
        <v>1074</v>
      </c>
      <c r="CQ27" s="418">
        <v>1132</v>
      </c>
      <c r="CR27" s="418">
        <v>1143</v>
      </c>
      <c r="CS27" s="418">
        <v>1174</v>
      </c>
      <c r="CT27" s="418">
        <v>1237</v>
      </c>
      <c r="CU27" s="399">
        <v>1277</v>
      </c>
      <c r="CV27" s="395">
        <v>1262</v>
      </c>
      <c r="CW27" s="418">
        <v>1277</v>
      </c>
      <c r="CX27" s="418">
        <v>1305</v>
      </c>
      <c r="CY27" s="418">
        <v>1370</v>
      </c>
      <c r="CZ27" s="418">
        <v>1430</v>
      </c>
      <c r="DA27" s="418">
        <v>1406</v>
      </c>
      <c r="DB27" s="418">
        <v>1388</v>
      </c>
      <c r="DC27" s="418">
        <v>1422</v>
      </c>
      <c r="DD27" s="418">
        <v>1470</v>
      </c>
      <c r="DE27" s="418">
        <v>1468</v>
      </c>
      <c r="DF27" s="802">
        <v>1491</v>
      </c>
      <c r="DG27" s="802">
        <f>'1. Población_Afiliada_Regimen'!F27</f>
        <v>1492</v>
      </c>
      <c r="DH27" s="118">
        <f t="shared" si="1"/>
        <v>1</v>
      </c>
      <c r="DI27" s="98">
        <f t="shared" si="2"/>
        <v>7.0323488045007029E-2</v>
      </c>
      <c r="DJ27" s="118">
        <f t="shared" si="3"/>
        <v>215</v>
      </c>
      <c r="DK27" s="98">
        <f t="shared" si="0"/>
        <v>16.836335160532499</v>
      </c>
    </row>
    <row r="28" spans="1:126" ht="15" outlineLevel="2">
      <c r="A28" s="392">
        <v>665</v>
      </c>
      <c r="B28" s="392" t="s">
        <v>308</v>
      </c>
      <c r="C28" s="392" t="s">
        <v>317</v>
      </c>
      <c r="D28" s="395">
        <v>2203</v>
      </c>
      <c r="E28" s="418">
        <v>2259</v>
      </c>
      <c r="F28" s="418">
        <v>2303</v>
      </c>
      <c r="G28" s="418">
        <v>2380</v>
      </c>
      <c r="H28" s="418">
        <v>2386</v>
      </c>
      <c r="I28" s="418">
        <v>2457</v>
      </c>
      <c r="J28" s="418">
        <v>2422</v>
      </c>
      <c r="K28" s="418">
        <v>2383</v>
      </c>
      <c r="L28" s="418">
        <v>2312</v>
      </c>
      <c r="M28" s="418">
        <v>2324</v>
      </c>
      <c r="N28" s="418">
        <v>2376</v>
      </c>
      <c r="O28" s="399">
        <v>2388</v>
      </c>
      <c r="P28" s="395">
        <v>2162</v>
      </c>
      <c r="Q28" s="418">
        <v>2327</v>
      </c>
      <c r="R28" s="418">
        <v>2524</v>
      </c>
      <c r="S28" s="418">
        <v>2451</v>
      </c>
      <c r="T28" s="418">
        <v>2386</v>
      </c>
      <c r="U28" s="418">
        <v>2588</v>
      </c>
      <c r="V28" s="418">
        <v>2614</v>
      </c>
      <c r="W28" s="418">
        <v>2692</v>
      </c>
      <c r="X28" s="418">
        <v>2747</v>
      </c>
      <c r="Y28" s="418">
        <v>2922</v>
      </c>
      <c r="Z28" s="418">
        <v>2907</v>
      </c>
      <c r="AA28" s="399">
        <v>2670</v>
      </c>
      <c r="AB28" s="395">
        <v>2324</v>
      </c>
      <c r="AC28" s="418">
        <v>2349</v>
      </c>
      <c r="AD28" s="418">
        <v>2362</v>
      </c>
      <c r="AE28" s="418">
        <v>2508</v>
      </c>
      <c r="AF28" s="418">
        <v>2374</v>
      </c>
      <c r="AG28" s="418">
        <v>2458</v>
      </c>
      <c r="AH28" s="418">
        <v>2646</v>
      </c>
      <c r="AI28" s="418">
        <v>2755</v>
      </c>
      <c r="AJ28" s="418">
        <v>2806</v>
      </c>
      <c r="AK28" s="418">
        <v>2814</v>
      </c>
      <c r="AL28" s="418">
        <v>2612</v>
      </c>
      <c r="AM28" s="399">
        <v>2657</v>
      </c>
      <c r="AN28" s="395">
        <v>2567</v>
      </c>
      <c r="AO28" s="418">
        <v>2339</v>
      </c>
      <c r="AP28" s="418">
        <v>2386</v>
      </c>
      <c r="AQ28" s="418">
        <v>2535</v>
      </c>
      <c r="AR28" s="418">
        <v>2570</v>
      </c>
      <c r="AS28" s="418">
        <v>2653</v>
      </c>
      <c r="AT28" s="418">
        <v>2725</v>
      </c>
      <c r="AU28" s="418">
        <v>2787</v>
      </c>
      <c r="AV28" s="418">
        <v>2928</v>
      </c>
      <c r="AW28" s="418">
        <v>3006</v>
      </c>
      <c r="AX28" s="418">
        <v>2961</v>
      </c>
      <c r="AY28" s="399">
        <v>2863</v>
      </c>
      <c r="AZ28" s="395">
        <v>2732</v>
      </c>
      <c r="BA28" s="418">
        <v>2678</v>
      </c>
      <c r="BB28" s="418">
        <v>2647</v>
      </c>
      <c r="BC28" s="418">
        <v>2528</v>
      </c>
      <c r="BD28" s="418">
        <v>2547</v>
      </c>
      <c r="BE28" s="418">
        <v>2621</v>
      </c>
      <c r="BF28" s="418">
        <v>2677</v>
      </c>
      <c r="BG28" s="418">
        <v>2658</v>
      </c>
      <c r="BH28" s="418">
        <v>2653</v>
      </c>
      <c r="BI28" s="418">
        <v>2569</v>
      </c>
      <c r="BJ28" s="418">
        <v>2505</v>
      </c>
      <c r="BK28" s="394">
        <v>2551</v>
      </c>
      <c r="BL28" s="395">
        <v>2389</v>
      </c>
      <c r="BM28" s="418">
        <v>2330</v>
      </c>
      <c r="BN28" s="418">
        <v>2449</v>
      </c>
      <c r="BO28" s="418">
        <v>2508</v>
      </c>
      <c r="BP28" s="418">
        <v>2475</v>
      </c>
      <c r="BQ28" s="418">
        <v>2466</v>
      </c>
      <c r="BR28" s="418">
        <v>2342</v>
      </c>
      <c r="BS28" s="418">
        <v>2391</v>
      </c>
      <c r="BT28" s="418">
        <v>2374</v>
      </c>
      <c r="BU28" s="418">
        <v>2376</v>
      </c>
      <c r="BV28" s="418">
        <v>2377</v>
      </c>
      <c r="BW28" s="394">
        <v>2329</v>
      </c>
      <c r="BX28" s="395">
        <v>2181</v>
      </c>
      <c r="BY28" s="418">
        <v>2080</v>
      </c>
      <c r="BZ28" s="418">
        <v>2176</v>
      </c>
      <c r="CA28" s="418">
        <v>2236</v>
      </c>
      <c r="CB28" s="418">
        <v>2218</v>
      </c>
      <c r="CC28" s="418">
        <v>2230</v>
      </c>
      <c r="CD28" s="418">
        <v>2266</v>
      </c>
      <c r="CE28" s="418">
        <v>2294</v>
      </c>
      <c r="CF28" s="418">
        <v>2231</v>
      </c>
      <c r="CG28" s="418">
        <v>2268</v>
      </c>
      <c r="CH28" s="418">
        <v>2299</v>
      </c>
      <c r="CI28" s="394">
        <v>2282</v>
      </c>
      <c r="CJ28" s="395">
        <v>2098</v>
      </c>
      <c r="CK28" s="418">
        <v>2037</v>
      </c>
      <c r="CL28" s="418">
        <v>2027</v>
      </c>
      <c r="CM28" s="418">
        <v>1988</v>
      </c>
      <c r="CN28" s="418">
        <v>2024</v>
      </c>
      <c r="CO28" s="418">
        <v>1999</v>
      </c>
      <c r="CP28" s="418">
        <v>2005</v>
      </c>
      <c r="CQ28" s="418">
        <v>2121</v>
      </c>
      <c r="CR28" s="418">
        <v>2140</v>
      </c>
      <c r="CS28" s="418">
        <v>2165</v>
      </c>
      <c r="CT28" s="418">
        <v>2235</v>
      </c>
      <c r="CU28" s="399">
        <v>2259</v>
      </c>
      <c r="CV28" s="395">
        <v>2176</v>
      </c>
      <c r="CW28" s="418">
        <v>2182</v>
      </c>
      <c r="CX28" s="418">
        <v>2307</v>
      </c>
      <c r="CY28" s="418">
        <v>2387</v>
      </c>
      <c r="CZ28" s="418">
        <v>2472</v>
      </c>
      <c r="DA28" s="418">
        <v>2452</v>
      </c>
      <c r="DB28" s="418">
        <v>2412</v>
      </c>
      <c r="DC28" s="418">
        <v>2418</v>
      </c>
      <c r="DD28" s="418">
        <v>2444</v>
      </c>
      <c r="DE28" s="418">
        <v>2453</v>
      </c>
      <c r="DF28" s="802">
        <v>2457</v>
      </c>
      <c r="DG28" s="802">
        <f>'1. Población_Afiliada_Regimen'!F28</f>
        <v>2492</v>
      </c>
      <c r="DH28" s="118">
        <f t="shared" si="1"/>
        <v>35</v>
      </c>
      <c r="DI28" s="98">
        <f t="shared" si="2"/>
        <v>1.4474772539288667</v>
      </c>
      <c r="DJ28" s="118">
        <f t="shared" si="3"/>
        <v>233</v>
      </c>
      <c r="DK28" s="98">
        <f t="shared" si="0"/>
        <v>10.314298362107127</v>
      </c>
      <c r="DT28" s="817"/>
    </row>
    <row r="29" spans="1:126" ht="15" outlineLevel="2">
      <c r="A29" s="392">
        <v>837</v>
      </c>
      <c r="B29" s="392" t="s">
        <v>308</v>
      </c>
      <c r="C29" s="392" t="s">
        <v>318</v>
      </c>
      <c r="D29" s="395">
        <v>31487</v>
      </c>
      <c r="E29" s="418">
        <v>30461</v>
      </c>
      <c r="F29" s="418">
        <v>30541</v>
      </c>
      <c r="G29" s="418">
        <v>30639</v>
      </c>
      <c r="H29" s="418">
        <v>30619</v>
      </c>
      <c r="I29" s="418">
        <v>30743</v>
      </c>
      <c r="J29" s="418">
        <v>30588</v>
      </c>
      <c r="K29" s="418">
        <v>30617</v>
      </c>
      <c r="L29" s="418">
        <v>27957</v>
      </c>
      <c r="M29" s="418">
        <v>29962</v>
      </c>
      <c r="N29" s="418">
        <v>29850</v>
      </c>
      <c r="O29" s="399">
        <v>30176</v>
      </c>
      <c r="P29" s="395">
        <v>29510</v>
      </c>
      <c r="Q29" s="418">
        <v>28149</v>
      </c>
      <c r="R29" s="418">
        <v>29349</v>
      </c>
      <c r="S29" s="418">
        <v>29576</v>
      </c>
      <c r="T29" s="418">
        <v>30619</v>
      </c>
      <c r="U29" s="418">
        <v>31291</v>
      </c>
      <c r="V29" s="418">
        <v>30686</v>
      </c>
      <c r="W29" s="418">
        <v>31429</v>
      </c>
      <c r="X29" s="418">
        <v>31742</v>
      </c>
      <c r="Y29" s="418">
        <v>32348</v>
      </c>
      <c r="Z29" s="418">
        <v>32378</v>
      </c>
      <c r="AA29" s="399">
        <v>31895</v>
      </c>
      <c r="AB29" s="395">
        <v>30311</v>
      </c>
      <c r="AC29" s="418">
        <v>29862</v>
      </c>
      <c r="AD29" s="418">
        <v>29966</v>
      </c>
      <c r="AE29" s="418">
        <v>30425</v>
      </c>
      <c r="AF29" s="418">
        <v>30383</v>
      </c>
      <c r="AG29" s="418">
        <v>30652</v>
      </c>
      <c r="AH29" s="418">
        <v>31426</v>
      </c>
      <c r="AI29" s="418">
        <v>31860</v>
      </c>
      <c r="AJ29" s="418">
        <v>32283</v>
      </c>
      <c r="AK29" s="418">
        <v>32279</v>
      </c>
      <c r="AL29" s="418">
        <v>31716</v>
      </c>
      <c r="AM29" s="399">
        <v>31998</v>
      </c>
      <c r="AN29" s="395">
        <v>31710</v>
      </c>
      <c r="AO29" s="418">
        <v>31128</v>
      </c>
      <c r="AP29" s="418">
        <v>31894</v>
      </c>
      <c r="AQ29" s="418">
        <v>32576</v>
      </c>
      <c r="AR29" s="418">
        <v>32773</v>
      </c>
      <c r="AS29" s="418">
        <v>33456</v>
      </c>
      <c r="AT29" s="418">
        <v>35016</v>
      </c>
      <c r="AU29" s="418">
        <v>35118</v>
      </c>
      <c r="AV29" s="418">
        <v>35094</v>
      </c>
      <c r="AW29" s="418">
        <v>35537</v>
      </c>
      <c r="AX29" s="418">
        <v>35437</v>
      </c>
      <c r="AY29" s="399">
        <v>35791</v>
      </c>
      <c r="AZ29" s="395">
        <v>34991</v>
      </c>
      <c r="BA29" s="418">
        <v>34796</v>
      </c>
      <c r="BB29" s="418">
        <v>35196</v>
      </c>
      <c r="BC29" s="418">
        <v>34896</v>
      </c>
      <c r="BD29" s="418">
        <v>35249</v>
      </c>
      <c r="BE29" s="418">
        <v>36016</v>
      </c>
      <c r="BF29" s="418">
        <v>36003</v>
      </c>
      <c r="BG29" s="418">
        <v>36455</v>
      </c>
      <c r="BH29" s="418">
        <v>36767</v>
      </c>
      <c r="BI29" s="418">
        <v>36779</v>
      </c>
      <c r="BJ29" s="418">
        <v>36663</v>
      </c>
      <c r="BK29" s="394">
        <v>36516</v>
      </c>
      <c r="BL29" s="395">
        <v>35976</v>
      </c>
      <c r="BM29" s="418">
        <v>35972</v>
      </c>
      <c r="BN29" s="418">
        <v>36436</v>
      </c>
      <c r="BO29" s="418">
        <v>36818</v>
      </c>
      <c r="BP29" s="418">
        <v>36645</v>
      </c>
      <c r="BQ29" s="418">
        <v>36755</v>
      </c>
      <c r="BR29" s="418">
        <v>36671</v>
      </c>
      <c r="BS29" s="418">
        <v>36754</v>
      </c>
      <c r="BT29" s="418">
        <v>37085</v>
      </c>
      <c r="BU29" s="418">
        <v>37073</v>
      </c>
      <c r="BV29" s="418">
        <v>36870</v>
      </c>
      <c r="BW29" s="394">
        <v>36778</v>
      </c>
      <c r="BX29" s="395">
        <v>35857</v>
      </c>
      <c r="BY29" s="418">
        <v>35777</v>
      </c>
      <c r="BZ29" s="418">
        <v>36008</v>
      </c>
      <c r="CA29" s="418">
        <v>36316</v>
      </c>
      <c r="CB29" s="418">
        <v>36504</v>
      </c>
      <c r="CC29" s="418">
        <v>36912</v>
      </c>
      <c r="CD29" s="418">
        <v>36993</v>
      </c>
      <c r="CE29" s="418">
        <v>37267</v>
      </c>
      <c r="CF29" s="418">
        <v>37478</v>
      </c>
      <c r="CG29" s="418">
        <v>37820</v>
      </c>
      <c r="CH29" s="418">
        <v>38253</v>
      </c>
      <c r="CI29" s="394">
        <v>38523</v>
      </c>
      <c r="CJ29" s="395">
        <v>37973</v>
      </c>
      <c r="CK29" s="418">
        <v>37691</v>
      </c>
      <c r="CL29" s="418">
        <v>37385</v>
      </c>
      <c r="CM29" s="418">
        <v>37553</v>
      </c>
      <c r="CN29" s="418">
        <v>37522</v>
      </c>
      <c r="CO29" s="418">
        <v>37643</v>
      </c>
      <c r="CP29" s="418">
        <v>38178</v>
      </c>
      <c r="CQ29" s="418">
        <v>38956</v>
      </c>
      <c r="CR29" s="418">
        <v>39534</v>
      </c>
      <c r="CS29" s="418">
        <v>39882</v>
      </c>
      <c r="CT29" s="418">
        <v>40520</v>
      </c>
      <c r="CU29" s="399">
        <v>40938</v>
      </c>
      <c r="CV29" s="395">
        <v>40735</v>
      </c>
      <c r="CW29" s="418">
        <v>41056</v>
      </c>
      <c r="CX29" s="418">
        <v>41739</v>
      </c>
      <c r="CY29" s="418">
        <v>42158</v>
      </c>
      <c r="CZ29" s="418">
        <v>42611</v>
      </c>
      <c r="DA29" s="418">
        <v>42933</v>
      </c>
      <c r="DB29" s="418">
        <v>42709</v>
      </c>
      <c r="DC29" s="418">
        <v>43203</v>
      </c>
      <c r="DD29" s="418">
        <v>41851</v>
      </c>
      <c r="DE29" s="418">
        <v>42360</v>
      </c>
      <c r="DF29" s="802">
        <v>42698</v>
      </c>
      <c r="DG29" s="802">
        <f>'1. Población_Afiliada_Regimen'!F29</f>
        <v>42729</v>
      </c>
      <c r="DH29" s="118">
        <f t="shared" si="1"/>
        <v>31</v>
      </c>
      <c r="DI29" s="98">
        <f t="shared" si="2"/>
        <v>7.1754276323403476E-2</v>
      </c>
      <c r="DJ29" s="118">
        <f t="shared" si="3"/>
        <v>1791</v>
      </c>
      <c r="DK29" s="98">
        <f t="shared" si="0"/>
        <v>4.3749083980653669</v>
      </c>
    </row>
    <row r="30" spans="1:126" ht="15" outlineLevel="2">
      <c r="A30" s="392">
        <v>873</v>
      </c>
      <c r="B30" s="392" t="s">
        <v>308</v>
      </c>
      <c r="C30" s="392" t="s">
        <v>319</v>
      </c>
      <c r="D30" s="395">
        <v>212</v>
      </c>
      <c r="E30" s="418">
        <v>180</v>
      </c>
      <c r="F30" s="418">
        <v>197</v>
      </c>
      <c r="G30" s="418">
        <v>216</v>
      </c>
      <c r="H30" s="418">
        <v>234</v>
      </c>
      <c r="I30" s="418">
        <v>253</v>
      </c>
      <c r="J30" s="418">
        <v>237</v>
      </c>
      <c r="K30" s="418">
        <v>234</v>
      </c>
      <c r="L30" s="418">
        <v>234</v>
      </c>
      <c r="M30" s="418">
        <v>235</v>
      </c>
      <c r="N30" s="418">
        <v>228</v>
      </c>
      <c r="O30" s="399">
        <v>222</v>
      </c>
      <c r="P30" s="395">
        <v>168</v>
      </c>
      <c r="Q30" s="418">
        <v>154</v>
      </c>
      <c r="R30" s="418">
        <v>158</v>
      </c>
      <c r="S30" s="418">
        <v>148</v>
      </c>
      <c r="T30" s="418">
        <v>234</v>
      </c>
      <c r="U30" s="418">
        <v>158</v>
      </c>
      <c r="V30" s="418">
        <v>148</v>
      </c>
      <c r="W30" s="418">
        <v>145</v>
      </c>
      <c r="X30" s="418">
        <v>129</v>
      </c>
      <c r="Y30" s="418">
        <v>128</v>
      </c>
      <c r="Z30" s="418">
        <v>126</v>
      </c>
      <c r="AA30" s="399">
        <v>138</v>
      </c>
      <c r="AB30" s="395">
        <v>127</v>
      </c>
      <c r="AC30" s="418">
        <v>143</v>
      </c>
      <c r="AD30" s="418">
        <v>182</v>
      </c>
      <c r="AE30" s="418">
        <v>240</v>
      </c>
      <c r="AF30" s="418">
        <v>231</v>
      </c>
      <c r="AG30" s="418">
        <v>240</v>
      </c>
      <c r="AH30" s="418">
        <v>294</v>
      </c>
      <c r="AI30" s="418">
        <v>313</v>
      </c>
      <c r="AJ30" s="418">
        <v>320</v>
      </c>
      <c r="AK30" s="418">
        <v>328</v>
      </c>
      <c r="AL30" s="418">
        <v>313</v>
      </c>
      <c r="AM30" s="399">
        <v>311</v>
      </c>
      <c r="AN30" s="395">
        <v>300</v>
      </c>
      <c r="AO30" s="418">
        <v>210</v>
      </c>
      <c r="AP30" s="418">
        <v>216</v>
      </c>
      <c r="AQ30" s="418">
        <v>261</v>
      </c>
      <c r="AR30" s="418">
        <v>268</v>
      </c>
      <c r="AS30" s="418">
        <v>290</v>
      </c>
      <c r="AT30" s="418">
        <v>291</v>
      </c>
      <c r="AU30" s="418">
        <v>300</v>
      </c>
      <c r="AV30" s="418">
        <v>261</v>
      </c>
      <c r="AW30" s="418">
        <v>303</v>
      </c>
      <c r="AX30" s="418">
        <v>305</v>
      </c>
      <c r="AY30" s="399">
        <v>187</v>
      </c>
      <c r="AZ30" s="395">
        <v>145</v>
      </c>
      <c r="BA30" s="418">
        <v>134</v>
      </c>
      <c r="BB30" s="418">
        <v>149</v>
      </c>
      <c r="BC30" s="418">
        <v>120</v>
      </c>
      <c r="BD30" s="418">
        <v>118</v>
      </c>
      <c r="BE30" s="418">
        <v>131</v>
      </c>
      <c r="BF30" s="418">
        <v>132</v>
      </c>
      <c r="BG30" s="418">
        <v>137</v>
      </c>
      <c r="BH30" s="418">
        <v>138</v>
      </c>
      <c r="BI30" s="418">
        <v>145</v>
      </c>
      <c r="BJ30" s="418">
        <v>135</v>
      </c>
      <c r="BK30" s="394">
        <v>148</v>
      </c>
      <c r="BL30" s="395">
        <v>129</v>
      </c>
      <c r="BM30" s="418">
        <v>77</v>
      </c>
      <c r="BN30" s="418">
        <v>111</v>
      </c>
      <c r="BO30" s="418">
        <v>143</v>
      </c>
      <c r="BP30" s="418">
        <v>153</v>
      </c>
      <c r="BQ30" s="418">
        <v>149</v>
      </c>
      <c r="BR30" s="418">
        <v>136</v>
      </c>
      <c r="BS30" s="418">
        <v>159</v>
      </c>
      <c r="BT30" s="418">
        <v>157</v>
      </c>
      <c r="BU30" s="418">
        <v>150</v>
      </c>
      <c r="BV30" s="418">
        <v>134</v>
      </c>
      <c r="BW30" s="394">
        <v>154</v>
      </c>
      <c r="BX30" s="395">
        <v>101</v>
      </c>
      <c r="BY30" s="418">
        <v>88</v>
      </c>
      <c r="BZ30" s="418">
        <v>100</v>
      </c>
      <c r="CA30" s="418">
        <v>121</v>
      </c>
      <c r="CB30" s="418">
        <v>133</v>
      </c>
      <c r="CC30" s="418">
        <v>148</v>
      </c>
      <c r="CD30" s="418">
        <v>160</v>
      </c>
      <c r="CE30" s="418">
        <v>186</v>
      </c>
      <c r="CF30" s="418">
        <v>191</v>
      </c>
      <c r="CG30" s="418">
        <v>207</v>
      </c>
      <c r="CH30" s="418">
        <v>228</v>
      </c>
      <c r="CI30" s="394">
        <v>233</v>
      </c>
      <c r="CJ30" s="395">
        <v>137</v>
      </c>
      <c r="CK30" s="418">
        <v>118</v>
      </c>
      <c r="CL30" s="418">
        <v>140</v>
      </c>
      <c r="CM30" s="418">
        <v>148</v>
      </c>
      <c r="CN30" s="418">
        <v>165</v>
      </c>
      <c r="CO30" s="418">
        <v>190</v>
      </c>
      <c r="CP30" s="418">
        <v>191</v>
      </c>
      <c r="CQ30" s="418">
        <v>215</v>
      </c>
      <c r="CR30" s="418">
        <v>220</v>
      </c>
      <c r="CS30" s="418">
        <v>226</v>
      </c>
      <c r="CT30" s="418">
        <v>227</v>
      </c>
      <c r="CU30" s="399">
        <v>232</v>
      </c>
      <c r="CV30" s="395">
        <v>207</v>
      </c>
      <c r="CW30" s="418">
        <v>177</v>
      </c>
      <c r="CX30" s="418">
        <v>159</v>
      </c>
      <c r="CY30" s="418">
        <v>222</v>
      </c>
      <c r="CZ30" s="418">
        <v>280</v>
      </c>
      <c r="DA30" s="418">
        <v>273</v>
      </c>
      <c r="DB30" s="418">
        <v>276</v>
      </c>
      <c r="DC30" s="418">
        <v>280</v>
      </c>
      <c r="DD30" s="418">
        <v>247</v>
      </c>
      <c r="DE30" s="418">
        <v>252</v>
      </c>
      <c r="DF30" s="802">
        <v>258</v>
      </c>
      <c r="DG30" s="802">
        <f>'1. Población_Afiliada_Regimen'!F30</f>
        <v>263</v>
      </c>
      <c r="DH30" s="118">
        <f t="shared" si="1"/>
        <v>5</v>
      </c>
      <c r="DI30" s="98">
        <f t="shared" si="2"/>
        <v>1.7857142857142856</v>
      </c>
      <c r="DJ30" s="118">
        <f t="shared" si="3"/>
        <v>31</v>
      </c>
      <c r="DK30" s="98">
        <f t="shared" si="0"/>
        <v>13.36206896551724</v>
      </c>
    </row>
    <row r="31" spans="1:126" ht="15" outlineLevel="1">
      <c r="A31" s="141" t="s">
        <v>320</v>
      </c>
      <c r="B31" s="28"/>
      <c r="C31" s="29"/>
      <c r="D31" s="46">
        <v>37738</v>
      </c>
      <c r="E31" s="47">
        <v>37977</v>
      </c>
      <c r="F31" s="47">
        <v>37669</v>
      </c>
      <c r="G31" s="47">
        <v>37696</v>
      </c>
      <c r="H31" s="47">
        <v>38309</v>
      </c>
      <c r="I31" s="47">
        <v>39074</v>
      </c>
      <c r="J31" s="47">
        <v>37787</v>
      </c>
      <c r="K31" s="47">
        <v>37377</v>
      </c>
      <c r="L31" s="47">
        <v>36238</v>
      </c>
      <c r="M31" s="47">
        <v>36145</v>
      </c>
      <c r="N31" s="47">
        <v>36163</v>
      </c>
      <c r="O31" s="266">
        <v>35890</v>
      </c>
      <c r="P31" s="46">
        <v>32849</v>
      </c>
      <c r="Q31" s="47">
        <v>31403</v>
      </c>
      <c r="R31" s="47">
        <v>32829</v>
      </c>
      <c r="S31" s="47">
        <v>33030</v>
      </c>
      <c r="T31" s="47">
        <v>38309</v>
      </c>
      <c r="U31" s="47">
        <v>34557</v>
      </c>
      <c r="V31" s="47">
        <v>34690</v>
      </c>
      <c r="W31" s="47">
        <v>36037</v>
      </c>
      <c r="X31" s="47">
        <v>36843</v>
      </c>
      <c r="Y31" s="47">
        <v>37681</v>
      </c>
      <c r="Z31" s="47">
        <v>36514</v>
      </c>
      <c r="AA31" s="266">
        <v>35707</v>
      </c>
      <c r="AB31" s="46">
        <v>33742</v>
      </c>
      <c r="AC31" s="47">
        <v>33012</v>
      </c>
      <c r="AD31" s="47">
        <v>33105</v>
      </c>
      <c r="AE31" s="47">
        <v>33341</v>
      </c>
      <c r="AF31" s="47">
        <v>33211</v>
      </c>
      <c r="AG31" s="47">
        <v>34131</v>
      </c>
      <c r="AH31" s="47">
        <v>35595</v>
      </c>
      <c r="AI31" s="47">
        <v>36484</v>
      </c>
      <c r="AJ31" s="47">
        <v>37142</v>
      </c>
      <c r="AK31" s="47">
        <v>37092</v>
      </c>
      <c r="AL31" s="47">
        <v>35223</v>
      </c>
      <c r="AM31" s="266">
        <v>35602</v>
      </c>
      <c r="AN31" s="46">
        <v>34930</v>
      </c>
      <c r="AO31" s="47">
        <v>33065</v>
      </c>
      <c r="AP31" s="47">
        <v>33600</v>
      </c>
      <c r="AQ31" s="47">
        <v>34932</v>
      </c>
      <c r="AR31" s="47">
        <v>35541</v>
      </c>
      <c r="AS31" s="47">
        <v>38260</v>
      </c>
      <c r="AT31" s="47">
        <v>38690</v>
      </c>
      <c r="AU31" s="47">
        <v>38933</v>
      </c>
      <c r="AV31" s="47">
        <v>39354</v>
      </c>
      <c r="AW31" s="47">
        <v>39669</v>
      </c>
      <c r="AX31" s="47">
        <v>39816</v>
      </c>
      <c r="AY31" s="266">
        <v>40582</v>
      </c>
      <c r="AZ31" s="46">
        <v>40047</v>
      </c>
      <c r="BA31" s="47">
        <v>39959</v>
      </c>
      <c r="BB31" s="47">
        <v>39899</v>
      </c>
      <c r="BC31" s="47">
        <v>38354</v>
      </c>
      <c r="BD31" s="47">
        <v>38263</v>
      </c>
      <c r="BE31" s="47">
        <v>38793</v>
      </c>
      <c r="BF31" s="47">
        <v>39692</v>
      </c>
      <c r="BG31" s="47">
        <v>39779</v>
      </c>
      <c r="BH31" s="47">
        <v>37846</v>
      </c>
      <c r="BI31" s="47">
        <v>37208</v>
      </c>
      <c r="BJ31" s="47">
        <v>36940</v>
      </c>
      <c r="BK31" s="59">
        <v>37574</v>
      </c>
      <c r="BL31" s="46">
        <v>37298</v>
      </c>
      <c r="BM31" s="47">
        <v>37004</v>
      </c>
      <c r="BN31" s="47">
        <v>37849</v>
      </c>
      <c r="BO31" s="47">
        <v>37958</v>
      </c>
      <c r="BP31" s="47">
        <v>37375</v>
      </c>
      <c r="BQ31" s="47">
        <v>37686</v>
      </c>
      <c r="BR31" s="47">
        <v>37573</v>
      </c>
      <c r="BS31" s="47">
        <v>38018</v>
      </c>
      <c r="BT31" s="47">
        <v>38499</v>
      </c>
      <c r="BU31" s="47">
        <v>38666</v>
      </c>
      <c r="BV31" s="47">
        <v>38632</v>
      </c>
      <c r="BW31" s="59">
        <v>38411</v>
      </c>
      <c r="BX31" s="46">
        <v>37551</v>
      </c>
      <c r="BY31" s="47">
        <v>37327</v>
      </c>
      <c r="BZ31" s="47">
        <v>37472</v>
      </c>
      <c r="CA31" s="47">
        <v>37673</v>
      </c>
      <c r="CB31" s="47">
        <v>38045</v>
      </c>
      <c r="CC31" s="47">
        <v>38268</v>
      </c>
      <c r="CD31" s="47">
        <v>38648</v>
      </c>
      <c r="CE31" s="47">
        <v>38881</v>
      </c>
      <c r="CF31" s="47">
        <v>38174</v>
      </c>
      <c r="CG31" s="47">
        <v>38669</v>
      </c>
      <c r="CH31" s="47">
        <v>38918</v>
      </c>
      <c r="CI31" s="59">
        <v>38806</v>
      </c>
      <c r="CJ31" s="46">
        <v>37697</v>
      </c>
      <c r="CK31" s="47">
        <v>36915</v>
      </c>
      <c r="CL31" s="47">
        <v>37314</v>
      </c>
      <c r="CM31" s="47">
        <v>37488</v>
      </c>
      <c r="CN31" s="47">
        <v>36608</v>
      </c>
      <c r="CO31" s="47">
        <v>36766</v>
      </c>
      <c r="CP31" s="47">
        <v>37060</v>
      </c>
      <c r="CQ31" s="47">
        <v>38414</v>
      </c>
      <c r="CR31" s="47">
        <v>38732</v>
      </c>
      <c r="CS31" s="47">
        <v>39347</v>
      </c>
      <c r="CT31" s="47">
        <v>40228</v>
      </c>
      <c r="CU31" s="266">
        <v>40889</v>
      </c>
      <c r="CV31" s="46">
        <v>40518</v>
      </c>
      <c r="CW31" s="47">
        <v>40902</v>
      </c>
      <c r="CX31" s="47">
        <v>41569</v>
      </c>
      <c r="CY31" s="47">
        <v>42073</v>
      </c>
      <c r="CZ31" s="47">
        <v>42740</v>
      </c>
      <c r="DA31" s="47">
        <v>42816</v>
      </c>
      <c r="DB31" s="47">
        <v>42677</v>
      </c>
      <c r="DC31" s="47">
        <v>42947</v>
      </c>
      <c r="DD31" s="47">
        <v>42087</v>
      </c>
      <c r="DE31" s="47">
        <v>42220</v>
      </c>
      <c r="DF31" s="801">
        <v>42279</v>
      </c>
      <c r="DG31" s="801">
        <f>SUM(DG32:DG41)</f>
        <v>42673</v>
      </c>
      <c r="DH31" s="118">
        <f t="shared" si="1"/>
        <v>394</v>
      </c>
      <c r="DI31" s="98">
        <f t="shared" si="2"/>
        <v>0.91740983072158711</v>
      </c>
      <c r="DJ31" s="118">
        <f t="shared" si="3"/>
        <v>1784</v>
      </c>
      <c r="DK31" s="98">
        <f t="shared" si="0"/>
        <v>4.3630316221966785</v>
      </c>
      <c r="DQ31" s="817">
        <v>2016</v>
      </c>
      <c r="DR31" s="817">
        <v>2017</v>
      </c>
      <c r="DS31" s="817">
        <v>2018</v>
      </c>
      <c r="DT31">
        <v>2019</v>
      </c>
      <c r="DU31" s="817">
        <v>2020</v>
      </c>
      <c r="DV31">
        <v>2021</v>
      </c>
    </row>
    <row r="32" spans="1:126" ht="15" outlineLevel="2">
      <c r="A32" s="392">
        <v>31</v>
      </c>
      <c r="B32" s="392" t="s">
        <v>320</v>
      </c>
      <c r="C32" s="392" t="s">
        <v>322</v>
      </c>
      <c r="D32" s="395">
        <v>4419</v>
      </c>
      <c r="E32" s="418">
        <v>4364</v>
      </c>
      <c r="F32" s="418">
        <v>4402</v>
      </c>
      <c r="G32" s="418">
        <v>4451</v>
      </c>
      <c r="H32" s="418">
        <v>4545</v>
      </c>
      <c r="I32" s="418">
        <v>4667</v>
      </c>
      <c r="J32" s="418">
        <v>4560</v>
      </c>
      <c r="K32" s="418">
        <v>4487</v>
      </c>
      <c r="L32" s="418">
        <v>4402</v>
      </c>
      <c r="M32" s="418">
        <v>4454</v>
      </c>
      <c r="N32" s="418">
        <v>4461</v>
      </c>
      <c r="O32" s="399">
        <v>4412</v>
      </c>
      <c r="P32" s="395">
        <v>4263</v>
      </c>
      <c r="Q32" s="418">
        <v>3424</v>
      </c>
      <c r="R32" s="418">
        <v>4161</v>
      </c>
      <c r="S32" s="418">
        <v>4264</v>
      </c>
      <c r="T32" s="418">
        <v>4545</v>
      </c>
      <c r="U32" s="418">
        <v>4555</v>
      </c>
      <c r="V32" s="418">
        <v>4570</v>
      </c>
      <c r="W32" s="418">
        <v>4661</v>
      </c>
      <c r="X32" s="418">
        <v>4740</v>
      </c>
      <c r="Y32" s="418">
        <v>4740</v>
      </c>
      <c r="Z32" s="418">
        <v>4492</v>
      </c>
      <c r="AA32" s="399">
        <v>4391</v>
      </c>
      <c r="AB32" s="395">
        <v>4197</v>
      </c>
      <c r="AC32" s="418">
        <v>4090</v>
      </c>
      <c r="AD32" s="418">
        <v>4177</v>
      </c>
      <c r="AE32" s="418">
        <v>4106</v>
      </c>
      <c r="AF32" s="418">
        <v>4064</v>
      </c>
      <c r="AG32" s="418">
        <v>4227</v>
      </c>
      <c r="AH32" s="418">
        <v>4365</v>
      </c>
      <c r="AI32" s="418">
        <v>4466</v>
      </c>
      <c r="AJ32" s="418">
        <v>4470</v>
      </c>
      <c r="AK32" s="418">
        <v>4474</v>
      </c>
      <c r="AL32" s="418">
        <v>4223</v>
      </c>
      <c r="AM32" s="399">
        <v>4248</v>
      </c>
      <c r="AN32" s="395">
        <v>4130</v>
      </c>
      <c r="AO32" s="418">
        <v>3918</v>
      </c>
      <c r="AP32" s="418">
        <v>3999</v>
      </c>
      <c r="AQ32" s="418">
        <v>4155</v>
      </c>
      <c r="AR32" s="418">
        <v>4268</v>
      </c>
      <c r="AS32" s="418">
        <v>4880</v>
      </c>
      <c r="AT32" s="418">
        <v>4921</v>
      </c>
      <c r="AU32" s="418">
        <v>4971</v>
      </c>
      <c r="AV32" s="418">
        <v>5084</v>
      </c>
      <c r="AW32" s="418">
        <v>5132</v>
      </c>
      <c r="AX32" s="418">
        <v>5153</v>
      </c>
      <c r="AY32" s="399">
        <v>5273</v>
      </c>
      <c r="AZ32" s="395">
        <v>5299</v>
      </c>
      <c r="BA32" s="418">
        <v>5319</v>
      </c>
      <c r="BB32" s="418">
        <v>5304</v>
      </c>
      <c r="BC32" s="418">
        <v>5045</v>
      </c>
      <c r="BD32" s="418">
        <v>4872</v>
      </c>
      <c r="BE32" s="418">
        <v>4881</v>
      </c>
      <c r="BF32" s="418">
        <v>4913</v>
      </c>
      <c r="BG32" s="418">
        <v>4880</v>
      </c>
      <c r="BH32" s="418">
        <v>4716</v>
      </c>
      <c r="BI32" s="418">
        <v>4592</v>
      </c>
      <c r="BJ32" s="418">
        <v>4434</v>
      </c>
      <c r="BK32" s="394">
        <v>4517</v>
      </c>
      <c r="BL32" s="395">
        <v>4439</v>
      </c>
      <c r="BM32" s="418">
        <v>4428</v>
      </c>
      <c r="BN32" s="418">
        <v>4529</v>
      </c>
      <c r="BO32" s="418">
        <v>4555</v>
      </c>
      <c r="BP32" s="418">
        <v>4519</v>
      </c>
      <c r="BQ32" s="418">
        <v>4481</v>
      </c>
      <c r="BR32" s="418">
        <v>4414</v>
      </c>
      <c r="BS32" s="418">
        <v>4332</v>
      </c>
      <c r="BT32" s="418">
        <v>4375</v>
      </c>
      <c r="BU32" s="418">
        <v>4387</v>
      </c>
      <c r="BV32" s="418">
        <v>4303</v>
      </c>
      <c r="BW32" s="394">
        <v>4292</v>
      </c>
      <c r="BX32" s="395">
        <v>4150</v>
      </c>
      <c r="BY32" s="418">
        <v>4062</v>
      </c>
      <c r="BZ32" s="418">
        <v>3981</v>
      </c>
      <c r="CA32" s="418">
        <v>3960</v>
      </c>
      <c r="CB32" s="418">
        <v>3985</v>
      </c>
      <c r="CC32" s="418">
        <v>3939</v>
      </c>
      <c r="CD32" s="418">
        <v>3955</v>
      </c>
      <c r="CE32" s="418">
        <v>3902</v>
      </c>
      <c r="CF32" s="418">
        <v>3855</v>
      </c>
      <c r="CG32" s="418">
        <v>3872</v>
      </c>
      <c r="CH32" s="418">
        <v>3844</v>
      </c>
      <c r="CI32" s="394">
        <v>3806</v>
      </c>
      <c r="CJ32" s="395">
        <v>3629</v>
      </c>
      <c r="CK32" s="418">
        <v>3518</v>
      </c>
      <c r="CL32" s="418">
        <v>3526</v>
      </c>
      <c r="CM32" s="418">
        <v>3651</v>
      </c>
      <c r="CN32" s="418">
        <v>3511</v>
      </c>
      <c r="CO32" s="418">
        <v>3533</v>
      </c>
      <c r="CP32" s="418">
        <v>3551</v>
      </c>
      <c r="CQ32" s="418">
        <v>3678</v>
      </c>
      <c r="CR32" s="418">
        <v>3715</v>
      </c>
      <c r="CS32" s="418">
        <v>3782</v>
      </c>
      <c r="CT32" s="418">
        <v>3858</v>
      </c>
      <c r="CU32" s="399">
        <v>3955</v>
      </c>
      <c r="CV32" s="395">
        <v>3975</v>
      </c>
      <c r="CW32" s="418">
        <v>3961</v>
      </c>
      <c r="CX32" s="418">
        <v>4040</v>
      </c>
      <c r="CY32" s="418">
        <v>4110</v>
      </c>
      <c r="CZ32" s="418">
        <v>4173</v>
      </c>
      <c r="DA32" s="418">
        <v>4183</v>
      </c>
      <c r="DB32" s="418">
        <v>4154</v>
      </c>
      <c r="DC32" s="418">
        <v>4128</v>
      </c>
      <c r="DD32" s="418">
        <v>3937</v>
      </c>
      <c r="DE32" s="418">
        <v>3903</v>
      </c>
      <c r="DF32" s="802">
        <v>3948</v>
      </c>
      <c r="DG32" s="802">
        <f>'1. Población_Afiliada_Regimen'!F32</f>
        <v>4008</v>
      </c>
      <c r="DH32" s="118">
        <f t="shared" si="1"/>
        <v>60</v>
      </c>
      <c r="DI32" s="98">
        <f t="shared" si="2"/>
        <v>1.4534883720930232</v>
      </c>
      <c r="DJ32" s="118">
        <f t="shared" si="3"/>
        <v>53</v>
      </c>
      <c r="DK32" s="98">
        <f t="shared" si="0"/>
        <v>1.3400758533501895</v>
      </c>
      <c r="DP32" t="s">
        <v>464</v>
      </c>
      <c r="DQ32" s="6">
        <v>3426363</v>
      </c>
      <c r="DR32" s="6">
        <v>3648470</v>
      </c>
      <c r="DS32" s="6">
        <v>3680627</v>
      </c>
      <c r="DT32" s="6">
        <v>3770592</v>
      </c>
      <c r="DU32" s="498">
        <v>3900667</v>
      </c>
      <c r="DV32" s="498">
        <v>4041993</v>
      </c>
    </row>
    <row r="33" spans="1:127" ht="15" outlineLevel="2">
      <c r="A33" s="392">
        <v>40</v>
      </c>
      <c r="B33" s="392" t="s">
        <v>320</v>
      </c>
      <c r="C33" s="392" t="s">
        <v>324</v>
      </c>
      <c r="D33" s="395">
        <v>1398</v>
      </c>
      <c r="E33" s="418">
        <v>1435</v>
      </c>
      <c r="F33" s="418">
        <v>1429</v>
      </c>
      <c r="G33" s="418">
        <v>1452</v>
      </c>
      <c r="H33" s="418">
        <v>1480</v>
      </c>
      <c r="I33" s="418">
        <v>1528</v>
      </c>
      <c r="J33" s="418">
        <v>1507</v>
      </c>
      <c r="K33" s="418">
        <v>1454</v>
      </c>
      <c r="L33" s="418">
        <v>1400</v>
      </c>
      <c r="M33" s="418">
        <v>1364</v>
      </c>
      <c r="N33" s="418">
        <v>1375</v>
      </c>
      <c r="O33" s="399">
        <v>1350</v>
      </c>
      <c r="P33" s="395">
        <v>1203</v>
      </c>
      <c r="Q33" s="418">
        <v>1200</v>
      </c>
      <c r="R33" s="418">
        <v>1261</v>
      </c>
      <c r="S33" s="418">
        <v>1237</v>
      </c>
      <c r="T33" s="418">
        <v>1480</v>
      </c>
      <c r="U33" s="418">
        <v>1282</v>
      </c>
      <c r="V33" s="418">
        <v>1278</v>
      </c>
      <c r="W33" s="418">
        <v>1322</v>
      </c>
      <c r="X33" s="418">
        <v>1372</v>
      </c>
      <c r="Y33" s="418">
        <v>1405</v>
      </c>
      <c r="Z33" s="418">
        <v>1315</v>
      </c>
      <c r="AA33" s="399">
        <v>1281</v>
      </c>
      <c r="AB33" s="395">
        <v>1194</v>
      </c>
      <c r="AC33" s="418">
        <v>1122</v>
      </c>
      <c r="AD33" s="418">
        <v>1126</v>
      </c>
      <c r="AE33" s="418">
        <v>1137</v>
      </c>
      <c r="AF33" s="418">
        <v>1119</v>
      </c>
      <c r="AG33" s="418">
        <v>1121</v>
      </c>
      <c r="AH33" s="418">
        <v>1205</v>
      </c>
      <c r="AI33" s="418">
        <v>1226</v>
      </c>
      <c r="AJ33" s="418">
        <v>1235</v>
      </c>
      <c r="AK33" s="418">
        <v>1216</v>
      </c>
      <c r="AL33" s="418">
        <v>1117</v>
      </c>
      <c r="AM33" s="399">
        <v>1144</v>
      </c>
      <c r="AN33" s="395">
        <v>1111</v>
      </c>
      <c r="AO33" s="418">
        <v>1039</v>
      </c>
      <c r="AP33" s="418">
        <v>1079</v>
      </c>
      <c r="AQ33" s="418">
        <v>1172</v>
      </c>
      <c r="AR33" s="418">
        <v>1195</v>
      </c>
      <c r="AS33" s="418">
        <v>1400</v>
      </c>
      <c r="AT33" s="418">
        <v>1343</v>
      </c>
      <c r="AU33" s="418">
        <v>1361</v>
      </c>
      <c r="AV33" s="418">
        <v>1418</v>
      </c>
      <c r="AW33" s="418">
        <v>1486</v>
      </c>
      <c r="AX33" s="418">
        <v>1516</v>
      </c>
      <c r="AY33" s="399">
        <v>1567</v>
      </c>
      <c r="AZ33" s="395">
        <v>1536</v>
      </c>
      <c r="BA33" s="418">
        <v>1564</v>
      </c>
      <c r="BB33" s="418">
        <v>1562</v>
      </c>
      <c r="BC33" s="418">
        <v>1524</v>
      </c>
      <c r="BD33" s="418">
        <v>1527</v>
      </c>
      <c r="BE33" s="418">
        <v>1584</v>
      </c>
      <c r="BF33" s="418">
        <v>1661</v>
      </c>
      <c r="BG33" s="418">
        <v>1651</v>
      </c>
      <c r="BH33" s="418">
        <v>1631</v>
      </c>
      <c r="BI33" s="418">
        <v>1620</v>
      </c>
      <c r="BJ33" s="418">
        <v>1628</v>
      </c>
      <c r="BK33" s="394">
        <v>1622</v>
      </c>
      <c r="BL33" s="395">
        <v>1628</v>
      </c>
      <c r="BM33" s="418">
        <v>1636</v>
      </c>
      <c r="BN33" s="418">
        <v>1742</v>
      </c>
      <c r="BO33" s="418">
        <v>1686</v>
      </c>
      <c r="BP33" s="418">
        <v>1650</v>
      </c>
      <c r="BQ33" s="418">
        <v>1651</v>
      </c>
      <c r="BR33" s="418">
        <v>1660</v>
      </c>
      <c r="BS33" s="418">
        <v>1637</v>
      </c>
      <c r="BT33" s="418">
        <v>1675</v>
      </c>
      <c r="BU33" s="418">
        <v>1667</v>
      </c>
      <c r="BV33" s="418">
        <v>1673</v>
      </c>
      <c r="BW33" s="394">
        <v>1698</v>
      </c>
      <c r="BX33" s="395">
        <v>1695</v>
      </c>
      <c r="BY33" s="418">
        <v>1672</v>
      </c>
      <c r="BZ33" s="418">
        <v>1674</v>
      </c>
      <c r="CA33" s="418">
        <v>1683</v>
      </c>
      <c r="CB33" s="418">
        <v>1919</v>
      </c>
      <c r="CC33" s="418">
        <v>1930</v>
      </c>
      <c r="CD33" s="418">
        <v>1999</v>
      </c>
      <c r="CE33" s="418">
        <v>1935</v>
      </c>
      <c r="CF33" s="418">
        <v>1686</v>
      </c>
      <c r="CG33" s="418">
        <v>1700</v>
      </c>
      <c r="CH33" s="418">
        <v>1719</v>
      </c>
      <c r="CI33" s="394">
        <v>1702</v>
      </c>
      <c r="CJ33" s="395">
        <v>1775</v>
      </c>
      <c r="CK33" s="418">
        <v>1725</v>
      </c>
      <c r="CL33" s="418">
        <v>1757</v>
      </c>
      <c r="CM33" s="418">
        <v>1779</v>
      </c>
      <c r="CN33" s="418">
        <v>1696</v>
      </c>
      <c r="CO33" s="418">
        <v>1720</v>
      </c>
      <c r="CP33" s="418">
        <v>1728</v>
      </c>
      <c r="CQ33" s="418">
        <v>1791</v>
      </c>
      <c r="CR33" s="418">
        <v>1809</v>
      </c>
      <c r="CS33" s="418">
        <v>1834</v>
      </c>
      <c r="CT33" s="418">
        <v>1881</v>
      </c>
      <c r="CU33" s="399">
        <v>1909</v>
      </c>
      <c r="CV33" s="395">
        <v>1872</v>
      </c>
      <c r="CW33" s="418">
        <v>1819</v>
      </c>
      <c r="CX33" s="418">
        <v>1789</v>
      </c>
      <c r="CY33" s="418">
        <v>1795</v>
      </c>
      <c r="CZ33" s="418">
        <v>1841</v>
      </c>
      <c r="DA33" s="418">
        <v>1817</v>
      </c>
      <c r="DB33" s="418">
        <v>1849</v>
      </c>
      <c r="DC33" s="418">
        <v>1818</v>
      </c>
      <c r="DD33" s="418">
        <v>1648</v>
      </c>
      <c r="DE33" s="418">
        <v>1656</v>
      </c>
      <c r="DF33" s="802">
        <v>1671</v>
      </c>
      <c r="DG33" s="802">
        <f>'1. Población_Afiliada_Regimen'!F33</f>
        <v>1681</v>
      </c>
      <c r="DH33" s="118">
        <f t="shared" si="1"/>
        <v>10</v>
      </c>
      <c r="DI33" s="98">
        <f t="shared" si="2"/>
        <v>0.55005500550055009</v>
      </c>
      <c r="DJ33" s="118">
        <f t="shared" si="3"/>
        <v>-228</v>
      </c>
      <c r="DK33" s="98">
        <f t="shared" si="0"/>
        <v>-11.943425877422735</v>
      </c>
      <c r="DP33" t="s">
        <v>466</v>
      </c>
      <c r="DQ33" s="6">
        <v>3398694</v>
      </c>
      <c r="DR33" s="6">
        <v>3611664</v>
      </c>
      <c r="DS33" s="6">
        <v>3678533</v>
      </c>
      <c r="DT33" s="6">
        <v>3762794</v>
      </c>
      <c r="DU33" s="498">
        <v>3887980</v>
      </c>
      <c r="DV33" s="498">
        <v>4081087</v>
      </c>
    </row>
    <row r="34" spans="1:127" ht="15" outlineLevel="2">
      <c r="A34" s="392">
        <v>190</v>
      </c>
      <c r="B34" s="392" t="s">
        <v>320</v>
      </c>
      <c r="C34" s="392" t="s">
        <v>326</v>
      </c>
      <c r="D34" s="395">
        <v>2683</v>
      </c>
      <c r="E34" s="418">
        <v>2706</v>
      </c>
      <c r="F34" s="418">
        <v>2719</v>
      </c>
      <c r="G34" s="418">
        <v>2736</v>
      </c>
      <c r="H34" s="418">
        <v>2763</v>
      </c>
      <c r="I34" s="418">
        <v>2826</v>
      </c>
      <c r="J34" s="418">
        <v>2764</v>
      </c>
      <c r="K34" s="418">
        <v>2791</v>
      </c>
      <c r="L34" s="418">
        <v>2749</v>
      </c>
      <c r="M34" s="418">
        <v>2817</v>
      </c>
      <c r="N34" s="418">
        <v>2869</v>
      </c>
      <c r="O34" s="399">
        <v>2888</v>
      </c>
      <c r="P34" s="395">
        <v>2697</v>
      </c>
      <c r="Q34" s="418">
        <v>2445</v>
      </c>
      <c r="R34" s="418">
        <v>2754</v>
      </c>
      <c r="S34" s="418">
        <v>2742</v>
      </c>
      <c r="T34" s="418">
        <v>2763</v>
      </c>
      <c r="U34" s="418">
        <v>2776</v>
      </c>
      <c r="V34" s="418">
        <v>2816</v>
      </c>
      <c r="W34" s="418">
        <v>2872</v>
      </c>
      <c r="X34" s="418">
        <v>2922</v>
      </c>
      <c r="Y34" s="418">
        <v>3026</v>
      </c>
      <c r="Z34" s="418">
        <v>2964</v>
      </c>
      <c r="AA34" s="399">
        <v>2885</v>
      </c>
      <c r="AB34" s="395">
        <v>2766</v>
      </c>
      <c r="AC34" s="418">
        <v>2683</v>
      </c>
      <c r="AD34" s="418">
        <v>2675</v>
      </c>
      <c r="AE34" s="418">
        <v>2690</v>
      </c>
      <c r="AF34" s="418">
        <v>2731</v>
      </c>
      <c r="AG34" s="418">
        <v>2777</v>
      </c>
      <c r="AH34" s="418">
        <v>2911</v>
      </c>
      <c r="AI34" s="418">
        <v>2996</v>
      </c>
      <c r="AJ34" s="418">
        <v>3098</v>
      </c>
      <c r="AK34" s="418">
        <v>3087</v>
      </c>
      <c r="AL34" s="418">
        <v>2990</v>
      </c>
      <c r="AM34" s="399">
        <v>2981</v>
      </c>
      <c r="AN34" s="395">
        <v>2857</v>
      </c>
      <c r="AO34" s="418">
        <v>2742</v>
      </c>
      <c r="AP34" s="418">
        <v>2718</v>
      </c>
      <c r="AQ34" s="418">
        <v>2826</v>
      </c>
      <c r="AR34" s="418">
        <v>2875</v>
      </c>
      <c r="AS34" s="418">
        <v>2887</v>
      </c>
      <c r="AT34" s="418">
        <v>2921</v>
      </c>
      <c r="AU34" s="418">
        <v>2945</v>
      </c>
      <c r="AV34" s="418">
        <v>2948</v>
      </c>
      <c r="AW34" s="418">
        <v>2967</v>
      </c>
      <c r="AX34" s="418">
        <v>2986</v>
      </c>
      <c r="AY34" s="399">
        <v>3016</v>
      </c>
      <c r="AZ34" s="395">
        <v>2975</v>
      </c>
      <c r="BA34" s="418">
        <v>2932</v>
      </c>
      <c r="BB34" s="418">
        <v>2891</v>
      </c>
      <c r="BC34" s="418">
        <v>2812</v>
      </c>
      <c r="BD34" s="418">
        <v>2808</v>
      </c>
      <c r="BE34" s="418">
        <v>2826</v>
      </c>
      <c r="BF34" s="418">
        <v>2861</v>
      </c>
      <c r="BG34" s="418">
        <v>2860</v>
      </c>
      <c r="BH34" s="418">
        <v>2717</v>
      </c>
      <c r="BI34" s="418">
        <v>2668</v>
      </c>
      <c r="BJ34" s="418">
        <v>2641</v>
      </c>
      <c r="BK34" s="394">
        <v>2677</v>
      </c>
      <c r="BL34" s="395">
        <v>2658</v>
      </c>
      <c r="BM34" s="418">
        <v>2649</v>
      </c>
      <c r="BN34" s="418">
        <v>2670</v>
      </c>
      <c r="BO34" s="418">
        <v>2678</v>
      </c>
      <c r="BP34" s="418">
        <v>2702</v>
      </c>
      <c r="BQ34" s="418">
        <v>2754</v>
      </c>
      <c r="BR34" s="418">
        <v>2795</v>
      </c>
      <c r="BS34" s="418">
        <v>2820</v>
      </c>
      <c r="BT34" s="418">
        <v>2886</v>
      </c>
      <c r="BU34" s="418">
        <v>2868</v>
      </c>
      <c r="BV34" s="418">
        <v>2889</v>
      </c>
      <c r="BW34" s="394">
        <v>2909</v>
      </c>
      <c r="BX34" s="395">
        <v>2847</v>
      </c>
      <c r="BY34" s="418">
        <v>2900</v>
      </c>
      <c r="BZ34" s="418">
        <v>2932</v>
      </c>
      <c r="CA34" s="418">
        <v>2948</v>
      </c>
      <c r="CB34" s="418">
        <v>2948</v>
      </c>
      <c r="CC34" s="418">
        <v>2988</v>
      </c>
      <c r="CD34" s="418">
        <v>3048</v>
      </c>
      <c r="CE34" s="418">
        <v>3124</v>
      </c>
      <c r="CF34" s="418">
        <v>3124</v>
      </c>
      <c r="CG34" s="418">
        <v>3174</v>
      </c>
      <c r="CH34" s="418">
        <v>3199</v>
      </c>
      <c r="CI34" s="394">
        <v>3172</v>
      </c>
      <c r="CJ34" s="395">
        <v>3098</v>
      </c>
      <c r="CK34" s="418">
        <v>3142</v>
      </c>
      <c r="CL34" s="418">
        <v>3191</v>
      </c>
      <c r="CM34" s="418">
        <v>3226</v>
      </c>
      <c r="CN34" s="418">
        <v>3171</v>
      </c>
      <c r="CO34" s="418">
        <v>3158</v>
      </c>
      <c r="CP34" s="418">
        <v>3191</v>
      </c>
      <c r="CQ34" s="418">
        <v>3310</v>
      </c>
      <c r="CR34" s="418">
        <v>3303</v>
      </c>
      <c r="CS34" s="418">
        <v>3356</v>
      </c>
      <c r="CT34" s="418">
        <v>3416</v>
      </c>
      <c r="CU34" s="399">
        <v>3442</v>
      </c>
      <c r="CV34" s="395">
        <v>3360</v>
      </c>
      <c r="CW34" s="418">
        <v>3375</v>
      </c>
      <c r="CX34" s="418">
        <v>3426</v>
      </c>
      <c r="CY34" s="418">
        <v>3430</v>
      </c>
      <c r="CZ34" s="418">
        <v>3448</v>
      </c>
      <c r="DA34" s="418">
        <v>3441</v>
      </c>
      <c r="DB34" s="418">
        <v>3408</v>
      </c>
      <c r="DC34" s="418">
        <v>3405</v>
      </c>
      <c r="DD34" s="418">
        <v>3427</v>
      </c>
      <c r="DE34" s="418">
        <v>3388</v>
      </c>
      <c r="DF34" s="802">
        <v>3369</v>
      </c>
      <c r="DG34" s="802">
        <f>'1. Población_Afiliada_Regimen'!F34</f>
        <v>3389</v>
      </c>
      <c r="DH34" s="118">
        <f t="shared" si="1"/>
        <v>20</v>
      </c>
      <c r="DI34" s="98">
        <f t="shared" si="2"/>
        <v>0.58737151248164465</v>
      </c>
      <c r="DJ34" s="118">
        <f t="shared" si="3"/>
        <v>-53</v>
      </c>
      <c r="DK34" s="98">
        <f t="shared" si="0"/>
        <v>-1.5398024404416037</v>
      </c>
      <c r="DP34" t="s">
        <v>467</v>
      </c>
      <c r="DQ34" s="6">
        <v>3448626</v>
      </c>
      <c r="DR34" s="6">
        <v>3686024</v>
      </c>
      <c r="DS34" s="6">
        <v>3710863</v>
      </c>
      <c r="DT34" s="6">
        <v>3800490</v>
      </c>
      <c r="DU34" s="498">
        <v>3904336</v>
      </c>
      <c r="DV34" s="498">
        <v>4124926</v>
      </c>
    </row>
    <row r="35" spans="1:127" ht="15" outlineLevel="2">
      <c r="A35" s="392">
        <v>604</v>
      </c>
      <c r="B35" s="392" t="s">
        <v>320</v>
      </c>
      <c r="C35" s="392" t="s">
        <v>328</v>
      </c>
      <c r="D35" s="395">
        <v>3457</v>
      </c>
      <c r="E35" s="418">
        <v>3475</v>
      </c>
      <c r="F35" s="418">
        <v>3413</v>
      </c>
      <c r="G35" s="418">
        <v>3407</v>
      </c>
      <c r="H35" s="418">
        <v>3532</v>
      </c>
      <c r="I35" s="418">
        <v>3573</v>
      </c>
      <c r="J35" s="418">
        <v>3426</v>
      </c>
      <c r="K35" s="418">
        <v>3425</v>
      </c>
      <c r="L35" s="418">
        <v>3258</v>
      </c>
      <c r="M35" s="418">
        <v>3195</v>
      </c>
      <c r="N35" s="418">
        <v>3160</v>
      </c>
      <c r="O35" s="399">
        <v>3242</v>
      </c>
      <c r="P35" s="395">
        <v>2929</v>
      </c>
      <c r="Q35" s="418">
        <v>2740</v>
      </c>
      <c r="R35" s="418">
        <v>3133</v>
      </c>
      <c r="S35" s="418">
        <v>3082</v>
      </c>
      <c r="T35" s="418">
        <v>3532</v>
      </c>
      <c r="U35" s="418">
        <v>3261</v>
      </c>
      <c r="V35" s="418">
        <v>3263</v>
      </c>
      <c r="W35" s="418">
        <v>3419</v>
      </c>
      <c r="X35" s="418">
        <v>3488</v>
      </c>
      <c r="Y35" s="418">
        <v>3565</v>
      </c>
      <c r="Z35" s="418">
        <v>3429</v>
      </c>
      <c r="AA35" s="399">
        <v>3275</v>
      </c>
      <c r="AB35" s="395">
        <v>3091</v>
      </c>
      <c r="AC35" s="418">
        <v>2995</v>
      </c>
      <c r="AD35" s="418">
        <v>3039</v>
      </c>
      <c r="AE35" s="418">
        <v>3044</v>
      </c>
      <c r="AF35" s="418">
        <v>3110</v>
      </c>
      <c r="AG35" s="418">
        <v>3255</v>
      </c>
      <c r="AH35" s="418">
        <v>3387</v>
      </c>
      <c r="AI35" s="418">
        <v>3503</v>
      </c>
      <c r="AJ35" s="418">
        <v>3612</v>
      </c>
      <c r="AK35" s="418">
        <v>3656</v>
      </c>
      <c r="AL35" s="418">
        <v>3371</v>
      </c>
      <c r="AM35" s="399">
        <v>3369</v>
      </c>
      <c r="AN35" s="395">
        <v>3349</v>
      </c>
      <c r="AO35" s="418">
        <v>3125</v>
      </c>
      <c r="AP35" s="418">
        <v>3185</v>
      </c>
      <c r="AQ35" s="418">
        <v>3305</v>
      </c>
      <c r="AR35" s="418">
        <v>3439</v>
      </c>
      <c r="AS35" s="418">
        <v>3778</v>
      </c>
      <c r="AT35" s="418">
        <v>3824</v>
      </c>
      <c r="AU35" s="418">
        <v>3838</v>
      </c>
      <c r="AV35" s="418">
        <v>3961</v>
      </c>
      <c r="AW35" s="418">
        <v>4051</v>
      </c>
      <c r="AX35" s="418">
        <v>4116</v>
      </c>
      <c r="AY35" s="399">
        <v>4312</v>
      </c>
      <c r="AZ35" s="395">
        <v>4274</v>
      </c>
      <c r="BA35" s="418">
        <v>4254</v>
      </c>
      <c r="BB35" s="418">
        <v>4304</v>
      </c>
      <c r="BC35" s="418">
        <v>4184</v>
      </c>
      <c r="BD35" s="418">
        <v>4149</v>
      </c>
      <c r="BE35" s="418">
        <v>4297</v>
      </c>
      <c r="BF35" s="418">
        <v>4480</v>
      </c>
      <c r="BG35" s="418">
        <v>4415</v>
      </c>
      <c r="BH35" s="418">
        <v>4211</v>
      </c>
      <c r="BI35" s="418">
        <v>4032</v>
      </c>
      <c r="BJ35" s="418">
        <v>4097</v>
      </c>
      <c r="BK35" s="394">
        <v>4241</v>
      </c>
      <c r="BL35" s="395">
        <v>4271</v>
      </c>
      <c r="BM35" s="418">
        <v>4175</v>
      </c>
      <c r="BN35" s="418">
        <v>4350</v>
      </c>
      <c r="BO35" s="418">
        <v>4350</v>
      </c>
      <c r="BP35" s="418">
        <v>4249</v>
      </c>
      <c r="BQ35" s="418">
        <v>4281</v>
      </c>
      <c r="BR35" s="418">
        <v>4275</v>
      </c>
      <c r="BS35" s="418">
        <v>4360</v>
      </c>
      <c r="BT35" s="418">
        <v>4407</v>
      </c>
      <c r="BU35" s="418">
        <v>4502</v>
      </c>
      <c r="BV35" s="418">
        <v>4551</v>
      </c>
      <c r="BW35" s="394">
        <v>4583</v>
      </c>
      <c r="BX35" s="395">
        <v>4608</v>
      </c>
      <c r="BY35" s="418">
        <v>4606</v>
      </c>
      <c r="BZ35" s="418">
        <v>4497</v>
      </c>
      <c r="CA35" s="418">
        <v>4628</v>
      </c>
      <c r="CB35" s="418">
        <v>4620</v>
      </c>
      <c r="CC35" s="418">
        <v>4697</v>
      </c>
      <c r="CD35" s="418">
        <v>4814</v>
      </c>
      <c r="CE35" s="418">
        <v>4877</v>
      </c>
      <c r="CF35" s="418">
        <v>4811</v>
      </c>
      <c r="CG35" s="418">
        <v>4895</v>
      </c>
      <c r="CH35" s="418">
        <v>4950</v>
      </c>
      <c r="CI35" s="394">
        <v>4936</v>
      </c>
      <c r="CJ35" s="395">
        <v>4842</v>
      </c>
      <c r="CK35" s="418">
        <v>4778</v>
      </c>
      <c r="CL35" s="418">
        <v>4853</v>
      </c>
      <c r="CM35" s="418">
        <v>4925</v>
      </c>
      <c r="CN35" s="418">
        <v>4734</v>
      </c>
      <c r="CO35" s="418">
        <v>4748</v>
      </c>
      <c r="CP35" s="418">
        <v>4838</v>
      </c>
      <c r="CQ35" s="418">
        <v>5063</v>
      </c>
      <c r="CR35" s="418">
        <v>5155</v>
      </c>
      <c r="CS35" s="418">
        <v>5302</v>
      </c>
      <c r="CT35" s="418">
        <v>5438</v>
      </c>
      <c r="CU35" s="399">
        <v>5613</v>
      </c>
      <c r="CV35" s="395">
        <v>5601</v>
      </c>
      <c r="CW35" s="418">
        <v>5724</v>
      </c>
      <c r="CX35" s="418">
        <v>5777</v>
      </c>
      <c r="CY35" s="418">
        <v>5923</v>
      </c>
      <c r="CZ35" s="418">
        <v>6112</v>
      </c>
      <c r="DA35" s="418">
        <v>6161</v>
      </c>
      <c r="DB35" s="418">
        <v>6168</v>
      </c>
      <c r="DC35" s="418">
        <v>6179</v>
      </c>
      <c r="DD35" s="418">
        <v>5869</v>
      </c>
      <c r="DE35" s="418">
        <v>5890</v>
      </c>
      <c r="DF35" s="802">
        <v>5884</v>
      </c>
      <c r="DG35" s="802">
        <f>'1. Población_Afiliada_Regimen'!F35</f>
        <v>5977</v>
      </c>
      <c r="DH35" s="118">
        <f t="shared" si="1"/>
        <v>93</v>
      </c>
      <c r="DI35" s="98">
        <f t="shared" si="2"/>
        <v>1.5050979122835411</v>
      </c>
      <c r="DJ35" s="118">
        <f t="shared" si="3"/>
        <v>364</v>
      </c>
      <c r="DK35" s="98">
        <f t="shared" si="0"/>
        <v>6.484945661856405</v>
      </c>
      <c r="DP35" t="s">
        <v>468</v>
      </c>
      <c r="DQ35" s="6">
        <v>3493876</v>
      </c>
      <c r="DR35" s="6">
        <v>3662702</v>
      </c>
      <c r="DS35" s="6">
        <v>3715073</v>
      </c>
      <c r="DT35" s="6">
        <v>3833034</v>
      </c>
      <c r="DU35" s="498">
        <v>3842281</v>
      </c>
      <c r="DV35" s="498">
        <v>4159698</v>
      </c>
      <c r="DW35" s="6"/>
    </row>
    <row r="36" spans="1:127" ht="15" outlineLevel="2">
      <c r="A36" s="392">
        <v>670</v>
      </c>
      <c r="B36" s="392" t="s">
        <v>320</v>
      </c>
      <c r="C36" s="392" t="s">
        <v>330</v>
      </c>
      <c r="D36" s="395">
        <v>3419</v>
      </c>
      <c r="E36" s="418">
        <v>3678</v>
      </c>
      <c r="F36" s="418">
        <v>3754</v>
      </c>
      <c r="G36" s="418">
        <v>3715</v>
      </c>
      <c r="H36" s="418">
        <v>3819</v>
      </c>
      <c r="I36" s="418">
        <v>3922</v>
      </c>
      <c r="J36" s="418">
        <v>3848</v>
      </c>
      <c r="K36" s="418">
        <v>3756</v>
      </c>
      <c r="L36" s="418">
        <v>3561</v>
      </c>
      <c r="M36" s="418">
        <v>3611</v>
      </c>
      <c r="N36" s="418">
        <v>3685</v>
      </c>
      <c r="O36" s="399">
        <v>3689</v>
      </c>
      <c r="P36" s="395">
        <v>3150</v>
      </c>
      <c r="Q36" s="418">
        <v>3047</v>
      </c>
      <c r="R36" s="418">
        <v>3359</v>
      </c>
      <c r="S36" s="418">
        <v>3448</v>
      </c>
      <c r="T36" s="418">
        <v>3819</v>
      </c>
      <c r="U36" s="418">
        <v>3601</v>
      </c>
      <c r="V36" s="418">
        <v>3597</v>
      </c>
      <c r="W36" s="418">
        <v>3683</v>
      </c>
      <c r="X36" s="418">
        <v>3699</v>
      </c>
      <c r="Y36" s="418">
        <v>3804</v>
      </c>
      <c r="Z36" s="418">
        <v>3742</v>
      </c>
      <c r="AA36" s="399">
        <v>3680</v>
      </c>
      <c r="AB36" s="395">
        <v>3311</v>
      </c>
      <c r="AC36" s="418">
        <v>3273</v>
      </c>
      <c r="AD36" s="418">
        <v>3278</v>
      </c>
      <c r="AE36" s="418">
        <v>3381</v>
      </c>
      <c r="AF36" s="418">
        <v>3402</v>
      </c>
      <c r="AG36" s="418">
        <v>3527</v>
      </c>
      <c r="AH36" s="418">
        <v>3745</v>
      </c>
      <c r="AI36" s="418">
        <v>3787</v>
      </c>
      <c r="AJ36" s="418">
        <v>3854</v>
      </c>
      <c r="AK36" s="418">
        <v>3815</v>
      </c>
      <c r="AL36" s="418">
        <v>3620</v>
      </c>
      <c r="AM36" s="399">
        <v>3683</v>
      </c>
      <c r="AN36" s="395">
        <v>3571</v>
      </c>
      <c r="AO36" s="418">
        <v>3394</v>
      </c>
      <c r="AP36" s="418">
        <v>3464</v>
      </c>
      <c r="AQ36" s="418">
        <v>3590</v>
      </c>
      <c r="AR36" s="418">
        <v>3680</v>
      </c>
      <c r="AS36" s="418">
        <v>3797</v>
      </c>
      <c r="AT36" s="418">
        <v>3865</v>
      </c>
      <c r="AU36" s="418">
        <v>3888</v>
      </c>
      <c r="AV36" s="418">
        <v>3852</v>
      </c>
      <c r="AW36" s="418">
        <v>3867</v>
      </c>
      <c r="AX36" s="418">
        <v>3849</v>
      </c>
      <c r="AY36" s="399">
        <v>3839</v>
      </c>
      <c r="AZ36" s="395">
        <v>3674</v>
      </c>
      <c r="BA36" s="418">
        <v>3671</v>
      </c>
      <c r="BB36" s="418">
        <v>3692</v>
      </c>
      <c r="BC36" s="418">
        <v>3552</v>
      </c>
      <c r="BD36" s="418">
        <v>3558</v>
      </c>
      <c r="BE36" s="418">
        <v>3638</v>
      </c>
      <c r="BF36" s="418">
        <v>3602</v>
      </c>
      <c r="BG36" s="418">
        <v>3754</v>
      </c>
      <c r="BH36" s="418">
        <v>3554</v>
      </c>
      <c r="BI36" s="418">
        <v>3470</v>
      </c>
      <c r="BJ36" s="418">
        <v>3368</v>
      </c>
      <c r="BK36" s="394">
        <v>3368</v>
      </c>
      <c r="BL36" s="395">
        <v>3247</v>
      </c>
      <c r="BM36" s="418">
        <v>3262</v>
      </c>
      <c r="BN36" s="418">
        <v>3264</v>
      </c>
      <c r="BO36" s="418">
        <v>3263</v>
      </c>
      <c r="BP36" s="418">
        <v>3202</v>
      </c>
      <c r="BQ36" s="418">
        <v>3241</v>
      </c>
      <c r="BR36" s="418">
        <v>3200</v>
      </c>
      <c r="BS36" s="418">
        <v>3288</v>
      </c>
      <c r="BT36" s="418">
        <v>3328</v>
      </c>
      <c r="BU36" s="418">
        <v>3304</v>
      </c>
      <c r="BV36" s="418">
        <v>3313</v>
      </c>
      <c r="BW36" s="394">
        <v>3257</v>
      </c>
      <c r="BX36" s="395">
        <v>3050</v>
      </c>
      <c r="BY36" s="418">
        <v>2994</v>
      </c>
      <c r="BZ36" s="418">
        <v>3083</v>
      </c>
      <c r="CA36" s="418">
        <v>3102</v>
      </c>
      <c r="CB36" s="418">
        <v>3185</v>
      </c>
      <c r="CC36" s="418">
        <v>3212</v>
      </c>
      <c r="CD36" s="418">
        <v>3262</v>
      </c>
      <c r="CE36" s="418">
        <v>3318</v>
      </c>
      <c r="CF36" s="418">
        <v>3279</v>
      </c>
      <c r="CG36" s="418">
        <v>3329</v>
      </c>
      <c r="CH36" s="418">
        <v>3407</v>
      </c>
      <c r="CI36" s="394">
        <v>3389</v>
      </c>
      <c r="CJ36" s="395">
        <v>3277</v>
      </c>
      <c r="CK36" s="418">
        <v>3250</v>
      </c>
      <c r="CL36" s="418">
        <v>3333</v>
      </c>
      <c r="CM36" s="418">
        <v>3286</v>
      </c>
      <c r="CN36" s="418">
        <v>3212</v>
      </c>
      <c r="CO36" s="418">
        <v>3265</v>
      </c>
      <c r="CP36" s="418">
        <v>3261</v>
      </c>
      <c r="CQ36" s="418">
        <v>3369</v>
      </c>
      <c r="CR36" s="418">
        <v>3351</v>
      </c>
      <c r="CS36" s="418">
        <v>3366</v>
      </c>
      <c r="CT36" s="418">
        <v>3415</v>
      </c>
      <c r="CU36" s="399">
        <v>3402</v>
      </c>
      <c r="CV36" s="395">
        <v>3308</v>
      </c>
      <c r="CW36" s="418">
        <v>3376</v>
      </c>
      <c r="CX36" s="418">
        <v>3452</v>
      </c>
      <c r="CY36" s="418">
        <v>3526</v>
      </c>
      <c r="CZ36" s="418">
        <v>3597</v>
      </c>
      <c r="DA36" s="418">
        <v>3610</v>
      </c>
      <c r="DB36" s="418">
        <v>3618</v>
      </c>
      <c r="DC36" s="418">
        <v>3680</v>
      </c>
      <c r="DD36" s="418">
        <v>3723</v>
      </c>
      <c r="DE36" s="418">
        <v>3714</v>
      </c>
      <c r="DF36" s="802">
        <v>3677</v>
      </c>
      <c r="DG36" s="802">
        <f>'1. Población_Afiliada_Regimen'!F36</f>
        <v>3703</v>
      </c>
      <c r="DH36" s="118">
        <f t="shared" si="1"/>
        <v>26</v>
      </c>
      <c r="DI36" s="98">
        <f t="shared" si="2"/>
        <v>0.70652173913043481</v>
      </c>
      <c r="DJ36" s="118">
        <f t="shared" ref="DJ36:DJ67" si="4">DG36-CU36</f>
        <v>301</v>
      </c>
      <c r="DK36" s="98">
        <f t="shared" ref="DK36:DK67" si="5">DJ36/CU36*100</f>
        <v>8.8477366255144041</v>
      </c>
      <c r="DP36" t="s">
        <v>469</v>
      </c>
      <c r="DQ36" s="6">
        <v>3515674</v>
      </c>
      <c r="DR36" s="6">
        <v>3629909</v>
      </c>
      <c r="DS36" s="6">
        <v>3717425</v>
      </c>
      <c r="DT36" s="6">
        <v>3860678</v>
      </c>
      <c r="DU36" s="498">
        <v>3782032</v>
      </c>
      <c r="DV36" s="498">
        <v>4186403</v>
      </c>
    </row>
    <row r="37" spans="1:127" ht="15" outlineLevel="2">
      <c r="A37" s="392">
        <v>690</v>
      </c>
      <c r="B37" s="392" t="s">
        <v>320</v>
      </c>
      <c r="C37" s="392" t="s">
        <v>331</v>
      </c>
      <c r="D37" s="395">
        <v>1277</v>
      </c>
      <c r="E37" s="418">
        <v>1310</v>
      </c>
      <c r="F37" s="418">
        <v>1295</v>
      </c>
      <c r="G37" s="418">
        <v>1315</v>
      </c>
      <c r="H37" s="418">
        <v>1280</v>
      </c>
      <c r="I37" s="418">
        <v>1311</v>
      </c>
      <c r="J37" s="418">
        <v>1310</v>
      </c>
      <c r="K37" s="418">
        <v>1268</v>
      </c>
      <c r="L37" s="418">
        <v>1256</v>
      </c>
      <c r="M37" s="418">
        <v>1260</v>
      </c>
      <c r="N37" s="418">
        <v>1294</v>
      </c>
      <c r="O37" s="399">
        <v>1268</v>
      </c>
      <c r="P37" s="395">
        <v>1240</v>
      </c>
      <c r="Q37" s="418">
        <v>1197</v>
      </c>
      <c r="R37" s="418">
        <v>1215</v>
      </c>
      <c r="S37" s="418">
        <v>1218</v>
      </c>
      <c r="T37" s="418">
        <v>1280</v>
      </c>
      <c r="U37" s="418">
        <v>1282</v>
      </c>
      <c r="V37" s="418">
        <v>1284</v>
      </c>
      <c r="W37" s="418">
        <v>1314</v>
      </c>
      <c r="X37" s="418">
        <v>1324</v>
      </c>
      <c r="Y37" s="418">
        <v>1338</v>
      </c>
      <c r="Z37" s="418">
        <v>1323</v>
      </c>
      <c r="AA37" s="399">
        <v>1288</v>
      </c>
      <c r="AB37" s="395">
        <v>1264</v>
      </c>
      <c r="AC37" s="418">
        <v>1241</v>
      </c>
      <c r="AD37" s="418">
        <v>1242</v>
      </c>
      <c r="AE37" s="418">
        <v>1249</v>
      </c>
      <c r="AF37" s="418">
        <v>1216</v>
      </c>
      <c r="AG37" s="418">
        <v>1230</v>
      </c>
      <c r="AH37" s="418">
        <v>1322</v>
      </c>
      <c r="AI37" s="418">
        <v>1358</v>
      </c>
      <c r="AJ37" s="418">
        <v>1372</v>
      </c>
      <c r="AK37" s="418">
        <v>1353</v>
      </c>
      <c r="AL37" s="418">
        <v>1290</v>
      </c>
      <c r="AM37" s="399">
        <v>1320</v>
      </c>
      <c r="AN37" s="395">
        <v>1329</v>
      </c>
      <c r="AO37" s="418">
        <v>1209</v>
      </c>
      <c r="AP37" s="418">
        <v>1204</v>
      </c>
      <c r="AQ37" s="418">
        <v>1241</v>
      </c>
      <c r="AR37" s="418">
        <v>1255</v>
      </c>
      <c r="AS37" s="418">
        <v>1272</v>
      </c>
      <c r="AT37" s="418">
        <v>1320</v>
      </c>
      <c r="AU37" s="418">
        <v>1315</v>
      </c>
      <c r="AV37" s="418">
        <v>1283</v>
      </c>
      <c r="AW37" s="418">
        <v>1275</v>
      </c>
      <c r="AX37" s="418">
        <v>1249</v>
      </c>
      <c r="AY37" s="399">
        <v>1235</v>
      </c>
      <c r="AZ37" s="395">
        <v>1189</v>
      </c>
      <c r="BA37" s="418">
        <v>1186</v>
      </c>
      <c r="BB37" s="418">
        <v>1175</v>
      </c>
      <c r="BC37" s="418">
        <v>1152</v>
      </c>
      <c r="BD37" s="418">
        <v>1173</v>
      </c>
      <c r="BE37" s="418">
        <v>1241</v>
      </c>
      <c r="BF37" s="418">
        <v>1241</v>
      </c>
      <c r="BG37" s="418">
        <v>1238</v>
      </c>
      <c r="BH37" s="418">
        <v>1266</v>
      </c>
      <c r="BI37" s="418">
        <v>1252</v>
      </c>
      <c r="BJ37" s="418">
        <v>1226</v>
      </c>
      <c r="BK37" s="394">
        <v>1240</v>
      </c>
      <c r="BL37" s="395">
        <v>1216</v>
      </c>
      <c r="BM37" s="418">
        <v>1224</v>
      </c>
      <c r="BN37" s="418">
        <v>1227</v>
      </c>
      <c r="BO37" s="418">
        <v>1257</v>
      </c>
      <c r="BP37" s="418">
        <v>1298</v>
      </c>
      <c r="BQ37" s="418">
        <v>1336</v>
      </c>
      <c r="BR37" s="418">
        <v>1339</v>
      </c>
      <c r="BS37" s="418">
        <v>1355</v>
      </c>
      <c r="BT37" s="418">
        <v>1357</v>
      </c>
      <c r="BU37" s="418">
        <v>1398</v>
      </c>
      <c r="BV37" s="418">
        <v>1398</v>
      </c>
      <c r="BW37" s="394">
        <v>1390</v>
      </c>
      <c r="BX37" s="395">
        <v>1353</v>
      </c>
      <c r="BY37" s="418">
        <v>1375</v>
      </c>
      <c r="BZ37" s="418">
        <v>1399</v>
      </c>
      <c r="CA37" s="418">
        <v>1420</v>
      </c>
      <c r="CB37" s="418">
        <v>1415</v>
      </c>
      <c r="CC37" s="418">
        <v>1447</v>
      </c>
      <c r="CD37" s="418">
        <v>1473</v>
      </c>
      <c r="CE37" s="418">
        <v>1497</v>
      </c>
      <c r="CF37" s="418">
        <v>1449</v>
      </c>
      <c r="CG37" s="418">
        <v>1464</v>
      </c>
      <c r="CH37" s="418">
        <v>1475</v>
      </c>
      <c r="CI37" s="394">
        <v>1483</v>
      </c>
      <c r="CJ37" s="395">
        <v>1433</v>
      </c>
      <c r="CK37" s="418">
        <v>1397</v>
      </c>
      <c r="CL37" s="418">
        <v>1399</v>
      </c>
      <c r="CM37" s="418">
        <v>1401</v>
      </c>
      <c r="CN37" s="418">
        <v>1422</v>
      </c>
      <c r="CO37" s="418">
        <v>1423</v>
      </c>
      <c r="CP37" s="418">
        <v>1420</v>
      </c>
      <c r="CQ37" s="418">
        <v>1449</v>
      </c>
      <c r="CR37" s="418">
        <v>1453</v>
      </c>
      <c r="CS37" s="418">
        <v>1476</v>
      </c>
      <c r="CT37" s="418">
        <v>1534</v>
      </c>
      <c r="CU37" s="399">
        <v>1540</v>
      </c>
      <c r="CV37" s="395">
        <v>1501</v>
      </c>
      <c r="CW37" s="418">
        <v>1536</v>
      </c>
      <c r="CX37" s="418">
        <v>1529</v>
      </c>
      <c r="CY37" s="418">
        <v>1543</v>
      </c>
      <c r="CZ37" s="418">
        <v>1546</v>
      </c>
      <c r="DA37" s="418">
        <v>1539</v>
      </c>
      <c r="DB37" s="418">
        <v>1506</v>
      </c>
      <c r="DC37" s="418">
        <v>1526</v>
      </c>
      <c r="DD37" s="418">
        <v>1564</v>
      </c>
      <c r="DE37" s="418">
        <v>1573</v>
      </c>
      <c r="DF37" s="802">
        <v>1567</v>
      </c>
      <c r="DG37" s="802">
        <f>'1. Población_Afiliada_Regimen'!F37</f>
        <v>1568</v>
      </c>
      <c r="DH37" s="118">
        <f t="shared" si="1"/>
        <v>1</v>
      </c>
      <c r="DI37" s="98">
        <f t="shared" si="2"/>
        <v>6.5530799475753604E-2</v>
      </c>
      <c r="DJ37" s="118">
        <f t="shared" si="4"/>
        <v>28</v>
      </c>
      <c r="DK37" s="98">
        <f t="shared" si="5"/>
        <v>1.8181818181818181</v>
      </c>
      <c r="DP37" t="s">
        <v>470</v>
      </c>
      <c r="DQ37" s="6">
        <v>3581857</v>
      </c>
      <c r="DR37" s="6">
        <v>3644036</v>
      </c>
      <c r="DS37" s="6">
        <v>3726523</v>
      </c>
      <c r="DT37" s="6">
        <v>3871697</v>
      </c>
      <c r="DU37" s="498">
        <v>3774886</v>
      </c>
      <c r="DV37" s="498">
        <v>4209834</v>
      </c>
    </row>
    <row r="38" spans="1:127" ht="15" outlineLevel="2">
      <c r="A38" s="392">
        <v>736</v>
      </c>
      <c r="B38" s="392" t="s">
        <v>320</v>
      </c>
      <c r="C38" s="392" t="s">
        <v>332</v>
      </c>
      <c r="D38" s="395">
        <v>16319</v>
      </c>
      <c r="E38" s="418">
        <v>15976</v>
      </c>
      <c r="F38" s="418">
        <v>15521</v>
      </c>
      <c r="G38" s="418">
        <v>15485</v>
      </c>
      <c r="H38" s="418">
        <v>15564</v>
      </c>
      <c r="I38" s="418">
        <v>15775</v>
      </c>
      <c r="J38" s="418">
        <v>15035</v>
      </c>
      <c r="K38" s="418">
        <v>15045</v>
      </c>
      <c r="L38" s="418">
        <v>14490</v>
      </c>
      <c r="M38" s="418">
        <v>14256</v>
      </c>
      <c r="N38" s="418">
        <v>14096</v>
      </c>
      <c r="O38" s="399">
        <v>13940</v>
      </c>
      <c r="P38" s="395">
        <v>12777</v>
      </c>
      <c r="Q38" s="418">
        <v>12579</v>
      </c>
      <c r="R38" s="418">
        <v>12012</v>
      </c>
      <c r="S38" s="418">
        <v>12056</v>
      </c>
      <c r="T38" s="418">
        <v>15564</v>
      </c>
      <c r="U38" s="418">
        <v>12678</v>
      </c>
      <c r="V38" s="418">
        <v>12690</v>
      </c>
      <c r="W38" s="418">
        <v>13340</v>
      </c>
      <c r="X38" s="418">
        <v>13806</v>
      </c>
      <c r="Y38" s="418">
        <v>14122</v>
      </c>
      <c r="Z38" s="418">
        <v>13755</v>
      </c>
      <c r="AA38" s="399">
        <v>13605</v>
      </c>
      <c r="AB38" s="395">
        <v>13068</v>
      </c>
      <c r="AC38" s="418">
        <v>12866</v>
      </c>
      <c r="AD38" s="418">
        <v>12698</v>
      </c>
      <c r="AE38" s="418">
        <v>12736</v>
      </c>
      <c r="AF38" s="418">
        <v>12576</v>
      </c>
      <c r="AG38" s="418">
        <v>12923</v>
      </c>
      <c r="AH38" s="418">
        <v>13178</v>
      </c>
      <c r="AI38" s="418">
        <v>13471</v>
      </c>
      <c r="AJ38" s="418">
        <v>13653</v>
      </c>
      <c r="AK38" s="418">
        <v>13673</v>
      </c>
      <c r="AL38" s="418">
        <v>13015</v>
      </c>
      <c r="AM38" s="399">
        <v>13132</v>
      </c>
      <c r="AN38" s="395">
        <v>13052</v>
      </c>
      <c r="AO38" s="418">
        <v>12594</v>
      </c>
      <c r="AP38" s="418">
        <v>12760</v>
      </c>
      <c r="AQ38" s="418">
        <v>13212</v>
      </c>
      <c r="AR38" s="418">
        <v>13370</v>
      </c>
      <c r="AS38" s="418">
        <v>14405</v>
      </c>
      <c r="AT38" s="418">
        <v>14512</v>
      </c>
      <c r="AU38" s="418">
        <v>14631</v>
      </c>
      <c r="AV38" s="418">
        <v>14857</v>
      </c>
      <c r="AW38" s="418">
        <v>14909</v>
      </c>
      <c r="AX38" s="418">
        <v>14988</v>
      </c>
      <c r="AY38" s="399">
        <v>15360</v>
      </c>
      <c r="AZ38" s="395">
        <v>15332</v>
      </c>
      <c r="BA38" s="418">
        <v>15301</v>
      </c>
      <c r="BB38" s="418">
        <v>15275</v>
      </c>
      <c r="BC38" s="418">
        <v>14642</v>
      </c>
      <c r="BD38" s="418">
        <v>14737</v>
      </c>
      <c r="BE38" s="418">
        <v>14823</v>
      </c>
      <c r="BF38" s="418">
        <v>15371</v>
      </c>
      <c r="BG38" s="418">
        <v>15319</v>
      </c>
      <c r="BH38" s="418">
        <v>14241</v>
      </c>
      <c r="BI38" s="418">
        <v>14076</v>
      </c>
      <c r="BJ38" s="418">
        <v>14063</v>
      </c>
      <c r="BK38" s="394">
        <v>14288</v>
      </c>
      <c r="BL38" s="395">
        <v>14232</v>
      </c>
      <c r="BM38" s="418">
        <v>14017</v>
      </c>
      <c r="BN38" s="418">
        <v>14215</v>
      </c>
      <c r="BO38" s="418">
        <v>14277</v>
      </c>
      <c r="BP38" s="418">
        <v>13797</v>
      </c>
      <c r="BQ38" s="418">
        <v>13781</v>
      </c>
      <c r="BR38" s="418">
        <v>13717</v>
      </c>
      <c r="BS38" s="418">
        <v>13897</v>
      </c>
      <c r="BT38" s="418">
        <v>13992</v>
      </c>
      <c r="BU38" s="418">
        <v>13993</v>
      </c>
      <c r="BV38" s="418">
        <v>13918</v>
      </c>
      <c r="BW38" s="394">
        <v>13818</v>
      </c>
      <c r="BX38" s="395">
        <v>13742</v>
      </c>
      <c r="BY38" s="418">
        <v>13724</v>
      </c>
      <c r="BZ38" s="418">
        <v>13744</v>
      </c>
      <c r="CA38" s="418">
        <v>13759</v>
      </c>
      <c r="CB38" s="418">
        <v>13705</v>
      </c>
      <c r="CC38" s="418">
        <v>13782</v>
      </c>
      <c r="CD38" s="418">
        <v>13901</v>
      </c>
      <c r="CE38" s="418">
        <v>13934</v>
      </c>
      <c r="CF38" s="418">
        <v>13861</v>
      </c>
      <c r="CG38" s="418">
        <v>14032</v>
      </c>
      <c r="CH38" s="418">
        <v>14102</v>
      </c>
      <c r="CI38" s="394">
        <v>14099</v>
      </c>
      <c r="CJ38" s="395">
        <v>13668</v>
      </c>
      <c r="CK38" s="418">
        <v>13412</v>
      </c>
      <c r="CL38" s="418">
        <v>13437</v>
      </c>
      <c r="CM38" s="418">
        <v>13318</v>
      </c>
      <c r="CN38" s="418">
        <v>13055</v>
      </c>
      <c r="CO38" s="418">
        <v>13081</v>
      </c>
      <c r="CP38" s="418">
        <v>13239</v>
      </c>
      <c r="CQ38" s="418">
        <v>13716</v>
      </c>
      <c r="CR38" s="418">
        <v>13855</v>
      </c>
      <c r="CS38" s="418">
        <v>14061</v>
      </c>
      <c r="CT38" s="418">
        <v>14380</v>
      </c>
      <c r="CU38" s="399">
        <v>14619</v>
      </c>
      <c r="CV38" s="395">
        <v>14526</v>
      </c>
      <c r="CW38" s="418">
        <v>14683</v>
      </c>
      <c r="CX38" s="418">
        <v>14885</v>
      </c>
      <c r="CY38" s="418">
        <v>14925</v>
      </c>
      <c r="CZ38" s="418">
        <v>15095</v>
      </c>
      <c r="DA38" s="418">
        <v>15090</v>
      </c>
      <c r="DB38" s="418">
        <v>14998</v>
      </c>
      <c r="DC38" s="418">
        <v>15103</v>
      </c>
      <c r="DD38" s="418">
        <v>14830</v>
      </c>
      <c r="DE38" s="418">
        <v>14935</v>
      </c>
      <c r="DF38" s="802">
        <v>15050</v>
      </c>
      <c r="DG38" s="802">
        <f>'1. Población_Afiliada_Regimen'!F38</f>
        <v>15196</v>
      </c>
      <c r="DH38" s="118">
        <f t="shared" si="1"/>
        <v>146</v>
      </c>
      <c r="DI38" s="98">
        <f t="shared" si="2"/>
        <v>0.96669535853803867</v>
      </c>
      <c r="DJ38" s="118">
        <f t="shared" si="4"/>
        <v>577</v>
      </c>
      <c r="DK38" s="98">
        <f t="shared" si="5"/>
        <v>3.9469183938709897</v>
      </c>
      <c r="DP38" t="s">
        <v>471</v>
      </c>
      <c r="DQ38" s="6">
        <v>3605662</v>
      </c>
      <c r="DR38" s="6">
        <v>3654357</v>
      </c>
      <c r="DS38" s="6">
        <v>3725821</v>
      </c>
      <c r="DT38" s="6">
        <v>3888740</v>
      </c>
      <c r="DU38" s="498">
        <v>3827999</v>
      </c>
      <c r="DV38" s="498">
        <v>4227270</v>
      </c>
    </row>
    <row r="39" spans="1:127" ht="15" outlineLevel="2">
      <c r="A39" s="392">
        <v>858</v>
      </c>
      <c r="B39" s="392" t="s">
        <v>320</v>
      </c>
      <c r="C39" s="392" t="s">
        <v>333</v>
      </c>
      <c r="D39" s="395">
        <v>1642</v>
      </c>
      <c r="E39" s="418">
        <v>1762</v>
      </c>
      <c r="F39" s="418">
        <v>1797</v>
      </c>
      <c r="G39" s="418">
        <v>1828</v>
      </c>
      <c r="H39" s="418">
        <v>1850</v>
      </c>
      <c r="I39" s="418">
        <v>1836</v>
      </c>
      <c r="J39" s="418">
        <v>1817</v>
      </c>
      <c r="K39" s="418">
        <v>1811</v>
      </c>
      <c r="L39" s="418">
        <v>1789</v>
      </c>
      <c r="M39" s="418">
        <v>1847</v>
      </c>
      <c r="N39" s="418">
        <v>1877</v>
      </c>
      <c r="O39" s="399">
        <v>1821</v>
      </c>
      <c r="P39" s="395">
        <v>1647</v>
      </c>
      <c r="Q39" s="418">
        <v>1685</v>
      </c>
      <c r="R39" s="418">
        <v>1737</v>
      </c>
      <c r="S39" s="418">
        <v>1747</v>
      </c>
      <c r="T39" s="418">
        <v>1850</v>
      </c>
      <c r="U39" s="418">
        <v>1821</v>
      </c>
      <c r="V39" s="418">
        <v>1828</v>
      </c>
      <c r="W39" s="418">
        <v>1924</v>
      </c>
      <c r="X39" s="418">
        <v>1922</v>
      </c>
      <c r="Y39" s="418">
        <v>1993</v>
      </c>
      <c r="Z39" s="418">
        <v>1952</v>
      </c>
      <c r="AA39" s="399">
        <v>1854</v>
      </c>
      <c r="AB39" s="395">
        <v>1691</v>
      </c>
      <c r="AC39" s="418">
        <v>1646</v>
      </c>
      <c r="AD39" s="418">
        <v>1734</v>
      </c>
      <c r="AE39" s="418">
        <v>1762</v>
      </c>
      <c r="AF39" s="418">
        <v>1773</v>
      </c>
      <c r="AG39" s="418">
        <v>1823</v>
      </c>
      <c r="AH39" s="418">
        <v>1963</v>
      </c>
      <c r="AI39" s="418">
        <v>2064</v>
      </c>
      <c r="AJ39" s="418">
        <v>2173</v>
      </c>
      <c r="AK39" s="418">
        <v>2191</v>
      </c>
      <c r="AL39" s="418">
        <v>2172</v>
      </c>
      <c r="AM39" s="399">
        <v>2215</v>
      </c>
      <c r="AN39" s="395">
        <v>2107</v>
      </c>
      <c r="AO39" s="418">
        <v>1932</v>
      </c>
      <c r="AP39" s="418">
        <v>2044</v>
      </c>
      <c r="AQ39" s="418">
        <v>2095</v>
      </c>
      <c r="AR39" s="418">
        <v>2086</v>
      </c>
      <c r="AS39" s="418">
        <v>2247</v>
      </c>
      <c r="AT39" s="418">
        <v>2285</v>
      </c>
      <c r="AU39" s="418">
        <v>2280</v>
      </c>
      <c r="AV39" s="418">
        <v>2263</v>
      </c>
      <c r="AW39" s="418">
        <v>2277</v>
      </c>
      <c r="AX39" s="418">
        <v>2248</v>
      </c>
      <c r="AY39" s="399">
        <v>2209</v>
      </c>
      <c r="AZ39" s="395">
        <v>2088</v>
      </c>
      <c r="BA39" s="418">
        <v>2051</v>
      </c>
      <c r="BB39" s="418">
        <v>2051</v>
      </c>
      <c r="BC39" s="418">
        <v>1953</v>
      </c>
      <c r="BD39" s="418">
        <v>1943</v>
      </c>
      <c r="BE39" s="418">
        <v>1921</v>
      </c>
      <c r="BF39" s="418">
        <v>1958</v>
      </c>
      <c r="BG39" s="418">
        <v>2065</v>
      </c>
      <c r="BH39" s="418">
        <v>1925</v>
      </c>
      <c r="BI39" s="418">
        <v>1894</v>
      </c>
      <c r="BJ39" s="418">
        <v>1912</v>
      </c>
      <c r="BK39" s="394">
        <v>1976</v>
      </c>
      <c r="BL39" s="395">
        <v>1985</v>
      </c>
      <c r="BM39" s="418">
        <v>1997</v>
      </c>
      <c r="BN39" s="418">
        <v>2095</v>
      </c>
      <c r="BO39" s="418">
        <v>2143</v>
      </c>
      <c r="BP39" s="418">
        <v>2225</v>
      </c>
      <c r="BQ39" s="418">
        <v>2348</v>
      </c>
      <c r="BR39" s="418">
        <v>2393</v>
      </c>
      <c r="BS39" s="418">
        <v>2475</v>
      </c>
      <c r="BT39" s="418">
        <v>2545</v>
      </c>
      <c r="BU39" s="418">
        <v>2568</v>
      </c>
      <c r="BV39" s="418">
        <v>2606</v>
      </c>
      <c r="BW39" s="394">
        <v>2558</v>
      </c>
      <c r="BX39" s="395">
        <v>2332</v>
      </c>
      <c r="BY39" s="418">
        <v>2271</v>
      </c>
      <c r="BZ39" s="418">
        <v>2393</v>
      </c>
      <c r="CA39" s="418">
        <v>2401</v>
      </c>
      <c r="CB39" s="418">
        <v>2407</v>
      </c>
      <c r="CC39" s="418">
        <v>2355</v>
      </c>
      <c r="CD39" s="418">
        <v>2256</v>
      </c>
      <c r="CE39" s="418">
        <v>2299</v>
      </c>
      <c r="CF39" s="418">
        <v>2199</v>
      </c>
      <c r="CG39" s="418">
        <v>2236</v>
      </c>
      <c r="CH39" s="418">
        <v>2235</v>
      </c>
      <c r="CI39" s="394">
        <v>2217</v>
      </c>
      <c r="CJ39" s="395">
        <v>2109</v>
      </c>
      <c r="CK39" s="418">
        <v>1956</v>
      </c>
      <c r="CL39" s="418">
        <v>1958</v>
      </c>
      <c r="CM39" s="418">
        <v>1969</v>
      </c>
      <c r="CN39" s="418">
        <v>1958</v>
      </c>
      <c r="CO39" s="418">
        <v>1978</v>
      </c>
      <c r="CP39" s="418">
        <v>1957</v>
      </c>
      <c r="CQ39" s="418">
        <v>2069</v>
      </c>
      <c r="CR39" s="418">
        <v>2083</v>
      </c>
      <c r="CS39" s="418">
        <v>2089</v>
      </c>
      <c r="CT39" s="418">
        <v>2145</v>
      </c>
      <c r="CU39" s="399">
        <v>2161</v>
      </c>
      <c r="CV39" s="395">
        <v>2136</v>
      </c>
      <c r="CW39" s="418">
        <v>2195</v>
      </c>
      <c r="CX39" s="418">
        <v>2298</v>
      </c>
      <c r="CY39" s="418">
        <v>2379</v>
      </c>
      <c r="CZ39" s="418">
        <v>2418</v>
      </c>
      <c r="DA39" s="418">
        <v>2459</v>
      </c>
      <c r="DB39" s="418">
        <v>2498</v>
      </c>
      <c r="DC39" s="418">
        <v>2568</v>
      </c>
      <c r="DD39" s="418">
        <v>2565</v>
      </c>
      <c r="DE39" s="418">
        <v>2577</v>
      </c>
      <c r="DF39" s="802">
        <v>2532</v>
      </c>
      <c r="DG39" s="802">
        <f>'1. Población_Afiliada_Regimen'!F39</f>
        <v>2547</v>
      </c>
      <c r="DH39" s="118">
        <f t="shared" si="1"/>
        <v>15</v>
      </c>
      <c r="DI39" s="98">
        <f t="shared" si="2"/>
        <v>0.58411214953271029</v>
      </c>
      <c r="DJ39" s="118">
        <f t="shared" si="4"/>
        <v>386</v>
      </c>
      <c r="DK39" s="98">
        <f t="shared" si="5"/>
        <v>17.862100879222581</v>
      </c>
      <c r="DP39" t="s">
        <v>472</v>
      </c>
      <c r="DQ39" s="6">
        <v>3600393</v>
      </c>
      <c r="DR39" s="6">
        <v>3670286</v>
      </c>
      <c r="DS39" s="6">
        <v>3742748</v>
      </c>
      <c r="DT39" s="6">
        <v>3910011</v>
      </c>
      <c r="DU39" s="498">
        <v>3910066</v>
      </c>
      <c r="DV39" s="498">
        <v>4253603</v>
      </c>
    </row>
    <row r="40" spans="1:127" ht="15" outlineLevel="2">
      <c r="A40" s="392">
        <v>885</v>
      </c>
      <c r="B40" s="392" t="s">
        <v>320</v>
      </c>
      <c r="C40" s="392" t="s">
        <v>334</v>
      </c>
      <c r="D40" s="395">
        <v>862</v>
      </c>
      <c r="E40" s="418">
        <v>854</v>
      </c>
      <c r="F40" s="418">
        <v>899</v>
      </c>
      <c r="G40" s="418">
        <v>883</v>
      </c>
      <c r="H40" s="418">
        <v>953</v>
      </c>
      <c r="I40" s="418">
        <v>966</v>
      </c>
      <c r="J40" s="418">
        <v>928</v>
      </c>
      <c r="K40" s="418">
        <v>922</v>
      </c>
      <c r="L40" s="418">
        <v>910</v>
      </c>
      <c r="M40" s="418">
        <v>911</v>
      </c>
      <c r="N40" s="418">
        <v>912</v>
      </c>
      <c r="O40" s="399">
        <v>899</v>
      </c>
      <c r="P40" s="395">
        <v>809</v>
      </c>
      <c r="Q40" s="418">
        <v>782</v>
      </c>
      <c r="R40" s="418">
        <v>833</v>
      </c>
      <c r="S40" s="418">
        <v>831</v>
      </c>
      <c r="T40" s="418">
        <v>953</v>
      </c>
      <c r="U40" s="418">
        <v>856</v>
      </c>
      <c r="V40" s="418">
        <v>885</v>
      </c>
      <c r="W40" s="418">
        <v>939</v>
      </c>
      <c r="X40" s="418">
        <v>955</v>
      </c>
      <c r="Y40" s="418">
        <v>985</v>
      </c>
      <c r="Z40" s="418">
        <v>959</v>
      </c>
      <c r="AA40" s="399">
        <v>926</v>
      </c>
      <c r="AB40" s="395">
        <v>852</v>
      </c>
      <c r="AC40" s="418">
        <v>812</v>
      </c>
      <c r="AD40" s="418">
        <v>822</v>
      </c>
      <c r="AE40" s="418">
        <v>832</v>
      </c>
      <c r="AF40" s="418">
        <v>806</v>
      </c>
      <c r="AG40" s="418">
        <v>803</v>
      </c>
      <c r="AH40" s="418">
        <v>865</v>
      </c>
      <c r="AI40" s="418">
        <v>874</v>
      </c>
      <c r="AJ40" s="418">
        <v>878</v>
      </c>
      <c r="AK40" s="418">
        <v>886</v>
      </c>
      <c r="AL40" s="418">
        <v>838</v>
      </c>
      <c r="AM40" s="399">
        <v>851</v>
      </c>
      <c r="AN40" s="395">
        <v>833</v>
      </c>
      <c r="AO40" s="418">
        <v>764</v>
      </c>
      <c r="AP40" s="418">
        <v>768</v>
      </c>
      <c r="AQ40" s="418">
        <v>797</v>
      </c>
      <c r="AR40" s="418">
        <v>777</v>
      </c>
      <c r="AS40" s="418">
        <v>793</v>
      </c>
      <c r="AT40" s="418">
        <v>842</v>
      </c>
      <c r="AU40" s="418">
        <v>840</v>
      </c>
      <c r="AV40" s="418">
        <v>824</v>
      </c>
      <c r="AW40" s="418">
        <v>824</v>
      </c>
      <c r="AX40" s="418">
        <v>832</v>
      </c>
      <c r="AY40" s="399">
        <v>852</v>
      </c>
      <c r="AZ40" s="395">
        <v>836</v>
      </c>
      <c r="BA40" s="418">
        <v>833</v>
      </c>
      <c r="BB40" s="418">
        <v>810</v>
      </c>
      <c r="BC40" s="418">
        <v>749</v>
      </c>
      <c r="BD40" s="418">
        <v>756</v>
      </c>
      <c r="BE40" s="418">
        <v>755</v>
      </c>
      <c r="BF40" s="418">
        <v>758</v>
      </c>
      <c r="BG40" s="418">
        <v>770</v>
      </c>
      <c r="BH40" s="418">
        <v>788</v>
      </c>
      <c r="BI40" s="418">
        <v>779</v>
      </c>
      <c r="BJ40" s="418">
        <v>773</v>
      </c>
      <c r="BK40" s="394">
        <v>804</v>
      </c>
      <c r="BL40" s="395">
        <v>789</v>
      </c>
      <c r="BM40" s="418">
        <v>819</v>
      </c>
      <c r="BN40" s="418">
        <v>829</v>
      </c>
      <c r="BO40" s="418">
        <v>839</v>
      </c>
      <c r="BP40" s="418">
        <v>840</v>
      </c>
      <c r="BQ40" s="418">
        <v>844</v>
      </c>
      <c r="BR40" s="418">
        <v>821</v>
      </c>
      <c r="BS40" s="418">
        <v>817</v>
      </c>
      <c r="BT40" s="418">
        <v>840</v>
      </c>
      <c r="BU40" s="418">
        <v>842</v>
      </c>
      <c r="BV40" s="418">
        <v>864</v>
      </c>
      <c r="BW40" s="394">
        <v>869</v>
      </c>
      <c r="BX40" s="395">
        <v>835</v>
      </c>
      <c r="BY40" s="418">
        <v>801</v>
      </c>
      <c r="BZ40" s="418">
        <v>799</v>
      </c>
      <c r="CA40" s="418">
        <v>806</v>
      </c>
      <c r="CB40" s="418">
        <v>815</v>
      </c>
      <c r="CC40" s="418">
        <v>806</v>
      </c>
      <c r="CD40" s="418">
        <v>796</v>
      </c>
      <c r="CE40" s="418">
        <v>825</v>
      </c>
      <c r="CF40" s="418">
        <v>814</v>
      </c>
      <c r="CG40" s="418">
        <v>828</v>
      </c>
      <c r="CH40" s="418">
        <v>833</v>
      </c>
      <c r="CI40" s="394">
        <v>849</v>
      </c>
      <c r="CJ40" s="395">
        <v>808</v>
      </c>
      <c r="CK40" s="418">
        <v>789</v>
      </c>
      <c r="CL40" s="418">
        <v>799</v>
      </c>
      <c r="CM40" s="418">
        <v>812</v>
      </c>
      <c r="CN40" s="418">
        <v>795</v>
      </c>
      <c r="CO40" s="418">
        <v>809</v>
      </c>
      <c r="CP40" s="418">
        <v>809</v>
      </c>
      <c r="CQ40" s="418">
        <v>834</v>
      </c>
      <c r="CR40" s="418">
        <v>822</v>
      </c>
      <c r="CS40" s="418">
        <v>838</v>
      </c>
      <c r="CT40" s="418">
        <v>835</v>
      </c>
      <c r="CU40" s="399">
        <v>854</v>
      </c>
      <c r="CV40" s="395">
        <v>857</v>
      </c>
      <c r="CW40" s="418">
        <v>867</v>
      </c>
      <c r="CX40" s="418">
        <v>889</v>
      </c>
      <c r="CY40" s="418">
        <v>913</v>
      </c>
      <c r="CZ40" s="418">
        <v>924</v>
      </c>
      <c r="DA40" s="418">
        <v>931</v>
      </c>
      <c r="DB40" s="418">
        <v>922</v>
      </c>
      <c r="DC40" s="418">
        <v>946</v>
      </c>
      <c r="DD40" s="418">
        <v>958</v>
      </c>
      <c r="DE40" s="418">
        <v>973</v>
      </c>
      <c r="DF40" s="802">
        <v>970</v>
      </c>
      <c r="DG40" s="802">
        <f>'1. Población_Afiliada_Regimen'!F40</f>
        <v>947</v>
      </c>
      <c r="DH40" s="118">
        <f t="shared" si="1"/>
        <v>-23</v>
      </c>
      <c r="DI40" s="98">
        <f t="shared" si="2"/>
        <v>-2.4312896405919662</v>
      </c>
      <c r="DJ40" s="118">
        <f t="shared" si="4"/>
        <v>93</v>
      </c>
      <c r="DK40" s="98">
        <f t="shared" si="5"/>
        <v>10.889929742388759</v>
      </c>
      <c r="DP40" t="s">
        <v>473</v>
      </c>
      <c r="DQ40" s="6">
        <v>3632108</v>
      </c>
      <c r="DR40" s="6">
        <v>3682330</v>
      </c>
      <c r="DS40" s="6">
        <v>3769054</v>
      </c>
      <c r="DT40" s="6">
        <v>3914759</v>
      </c>
      <c r="DU40" s="498">
        <v>3943689</v>
      </c>
      <c r="DV40" s="498">
        <v>4190806</v>
      </c>
    </row>
    <row r="41" spans="1:127" ht="15" outlineLevel="2">
      <c r="A41" s="392">
        <v>890</v>
      </c>
      <c r="B41" s="392" t="s">
        <v>320</v>
      </c>
      <c r="C41" s="392" t="s">
        <v>335</v>
      </c>
      <c r="D41" s="395">
        <v>2262</v>
      </c>
      <c r="E41" s="418">
        <v>2417</v>
      </c>
      <c r="F41" s="418">
        <v>2440</v>
      </c>
      <c r="G41" s="418">
        <v>2424</v>
      </c>
      <c r="H41" s="418">
        <v>2523</v>
      </c>
      <c r="I41" s="418">
        <v>2670</v>
      </c>
      <c r="J41" s="418">
        <v>2592</v>
      </c>
      <c r="K41" s="418">
        <v>2418</v>
      </c>
      <c r="L41" s="418">
        <v>2423</v>
      </c>
      <c r="M41" s="418">
        <v>2430</v>
      </c>
      <c r="N41" s="418">
        <v>2434</v>
      </c>
      <c r="O41" s="399">
        <v>2381</v>
      </c>
      <c r="P41" s="395">
        <v>2134</v>
      </c>
      <c r="Q41" s="418">
        <v>2304</v>
      </c>
      <c r="R41" s="418">
        <v>2364</v>
      </c>
      <c r="S41" s="418">
        <v>2405</v>
      </c>
      <c r="T41" s="418">
        <v>2523</v>
      </c>
      <c r="U41" s="418">
        <v>2445</v>
      </c>
      <c r="V41" s="418">
        <v>2479</v>
      </c>
      <c r="W41" s="418">
        <v>2563</v>
      </c>
      <c r="X41" s="418">
        <v>2615</v>
      </c>
      <c r="Y41" s="418">
        <v>2703</v>
      </c>
      <c r="Z41" s="418">
        <v>2583</v>
      </c>
      <c r="AA41" s="399">
        <v>2522</v>
      </c>
      <c r="AB41" s="395">
        <v>2308</v>
      </c>
      <c r="AC41" s="418">
        <v>2284</v>
      </c>
      <c r="AD41" s="418">
        <v>2314</v>
      </c>
      <c r="AE41" s="418">
        <v>2404</v>
      </c>
      <c r="AF41" s="418">
        <v>2414</v>
      </c>
      <c r="AG41" s="418">
        <v>2445</v>
      </c>
      <c r="AH41" s="418">
        <v>2654</v>
      </c>
      <c r="AI41" s="418">
        <v>2739</v>
      </c>
      <c r="AJ41" s="418">
        <v>2797</v>
      </c>
      <c r="AK41" s="418">
        <v>2741</v>
      </c>
      <c r="AL41" s="418">
        <v>2587</v>
      </c>
      <c r="AM41" s="399">
        <v>2659</v>
      </c>
      <c r="AN41" s="395">
        <v>2591</v>
      </c>
      <c r="AO41" s="418">
        <v>2348</v>
      </c>
      <c r="AP41" s="418">
        <v>2379</v>
      </c>
      <c r="AQ41" s="418">
        <v>2539</v>
      </c>
      <c r="AR41" s="418">
        <v>2596</v>
      </c>
      <c r="AS41" s="418">
        <v>2801</v>
      </c>
      <c r="AT41" s="418">
        <v>2857</v>
      </c>
      <c r="AU41" s="418">
        <v>2864</v>
      </c>
      <c r="AV41" s="418">
        <v>2864</v>
      </c>
      <c r="AW41" s="418">
        <v>2881</v>
      </c>
      <c r="AX41" s="418">
        <v>2879</v>
      </c>
      <c r="AY41" s="399">
        <v>2919</v>
      </c>
      <c r="AZ41" s="395">
        <v>2844</v>
      </c>
      <c r="BA41" s="418">
        <v>2848</v>
      </c>
      <c r="BB41" s="418">
        <v>2835</v>
      </c>
      <c r="BC41" s="418">
        <v>2741</v>
      </c>
      <c r="BD41" s="418">
        <v>2740</v>
      </c>
      <c r="BE41" s="418">
        <v>2827</v>
      </c>
      <c r="BF41" s="418">
        <v>2847</v>
      </c>
      <c r="BG41" s="418">
        <v>2827</v>
      </c>
      <c r="BH41" s="418">
        <v>2797</v>
      </c>
      <c r="BI41" s="418">
        <v>2825</v>
      </c>
      <c r="BJ41" s="418">
        <v>2798</v>
      </c>
      <c r="BK41" s="394">
        <v>2841</v>
      </c>
      <c r="BL41" s="395">
        <v>2833</v>
      </c>
      <c r="BM41" s="418">
        <v>2797</v>
      </c>
      <c r="BN41" s="418">
        <v>2928</v>
      </c>
      <c r="BO41" s="418">
        <v>2910</v>
      </c>
      <c r="BP41" s="418">
        <v>2893</v>
      </c>
      <c r="BQ41" s="418">
        <v>2969</v>
      </c>
      <c r="BR41" s="418">
        <v>2959</v>
      </c>
      <c r="BS41" s="418">
        <v>3037</v>
      </c>
      <c r="BT41" s="418">
        <v>3094</v>
      </c>
      <c r="BU41" s="418">
        <v>3137</v>
      </c>
      <c r="BV41" s="418">
        <v>3117</v>
      </c>
      <c r="BW41" s="394">
        <v>3037</v>
      </c>
      <c r="BX41" s="395">
        <v>2939</v>
      </c>
      <c r="BY41" s="418">
        <v>2922</v>
      </c>
      <c r="BZ41" s="418">
        <v>2970</v>
      </c>
      <c r="CA41" s="418">
        <v>2966</v>
      </c>
      <c r="CB41" s="418">
        <v>3046</v>
      </c>
      <c r="CC41" s="418">
        <v>3112</v>
      </c>
      <c r="CD41" s="418">
        <v>3144</v>
      </c>
      <c r="CE41" s="418">
        <v>3170</v>
      </c>
      <c r="CF41" s="418">
        <v>3096</v>
      </c>
      <c r="CG41" s="418">
        <v>3139</v>
      </c>
      <c r="CH41" s="418">
        <v>3154</v>
      </c>
      <c r="CI41" s="394">
        <v>3153</v>
      </c>
      <c r="CJ41" s="395">
        <v>3058</v>
      </c>
      <c r="CK41" s="418">
        <v>2948</v>
      </c>
      <c r="CL41" s="418">
        <v>3061</v>
      </c>
      <c r="CM41" s="418">
        <v>3121</v>
      </c>
      <c r="CN41" s="418">
        <v>3054</v>
      </c>
      <c r="CO41" s="418">
        <v>3051</v>
      </c>
      <c r="CP41" s="418">
        <v>3066</v>
      </c>
      <c r="CQ41" s="418">
        <v>3135</v>
      </c>
      <c r="CR41" s="418">
        <v>3186</v>
      </c>
      <c r="CS41" s="418">
        <v>3243</v>
      </c>
      <c r="CT41" s="418">
        <v>3326</v>
      </c>
      <c r="CU41" s="399">
        <v>3394</v>
      </c>
      <c r="CV41" s="395">
        <v>3382</v>
      </c>
      <c r="CW41" s="418">
        <v>3366</v>
      </c>
      <c r="CX41" s="418">
        <v>3484</v>
      </c>
      <c r="CY41" s="418">
        <v>3529</v>
      </c>
      <c r="CZ41" s="418">
        <v>3586</v>
      </c>
      <c r="DA41" s="418">
        <v>3585</v>
      </c>
      <c r="DB41" s="418">
        <v>3556</v>
      </c>
      <c r="DC41" s="418">
        <v>3594</v>
      </c>
      <c r="DD41" s="418">
        <v>3566</v>
      </c>
      <c r="DE41" s="418">
        <v>3611</v>
      </c>
      <c r="DF41" s="802">
        <v>3611</v>
      </c>
      <c r="DG41" s="802">
        <f>'1. Población_Afiliada_Regimen'!F41</f>
        <v>3657</v>
      </c>
      <c r="DH41" s="118">
        <f t="shared" si="1"/>
        <v>46</v>
      </c>
      <c r="DI41" s="98">
        <f t="shared" si="2"/>
        <v>1.2799109627156371</v>
      </c>
      <c r="DJ41" s="118">
        <f t="shared" si="4"/>
        <v>263</v>
      </c>
      <c r="DK41" s="98">
        <f t="shared" si="5"/>
        <v>7.7489687684148505</v>
      </c>
      <c r="DP41" t="s">
        <v>474</v>
      </c>
      <c r="DQ41" s="6">
        <v>3679020</v>
      </c>
      <c r="DR41" s="6">
        <v>3688539</v>
      </c>
      <c r="DS41" s="6">
        <v>3783032</v>
      </c>
      <c r="DT41" s="6">
        <v>3938516</v>
      </c>
      <c r="DU41" s="498">
        <v>3980162</v>
      </c>
      <c r="DV41" s="498">
        <v>4213503</v>
      </c>
    </row>
    <row r="42" spans="1:127" ht="15" outlineLevel="1">
      <c r="A42" s="141" t="s">
        <v>336</v>
      </c>
      <c r="B42" s="28"/>
      <c r="C42" s="29"/>
      <c r="D42" s="46">
        <v>29608</v>
      </c>
      <c r="E42" s="47">
        <v>29660</v>
      </c>
      <c r="F42" s="47">
        <v>29904</v>
      </c>
      <c r="G42" s="47">
        <v>29939</v>
      </c>
      <c r="H42" s="47">
        <v>30600</v>
      </c>
      <c r="I42" s="47">
        <v>31027</v>
      </c>
      <c r="J42" s="47">
        <v>31041</v>
      </c>
      <c r="K42" s="47">
        <v>31477</v>
      </c>
      <c r="L42" s="47">
        <v>31639</v>
      </c>
      <c r="M42" s="47">
        <v>31760</v>
      </c>
      <c r="N42" s="47">
        <v>31794</v>
      </c>
      <c r="O42" s="266">
        <v>31685</v>
      </c>
      <c r="P42" s="46">
        <v>30458</v>
      </c>
      <c r="Q42" s="47">
        <v>27843</v>
      </c>
      <c r="R42" s="47">
        <v>30838</v>
      </c>
      <c r="S42" s="47">
        <v>31541</v>
      </c>
      <c r="T42" s="47">
        <v>30600</v>
      </c>
      <c r="U42" s="47">
        <v>32430</v>
      </c>
      <c r="V42" s="47">
        <v>32825</v>
      </c>
      <c r="W42" s="47">
        <v>34215</v>
      </c>
      <c r="X42" s="47">
        <v>34949</v>
      </c>
      <c r="Y42" s="47">
        <v>35794</v>
      </c>
      <c r="Z42" s="47">
        <v>34581</v>
      </c>
      <c r="AA42" s="266">
        <v>33514</v>
      </c>
      <c r="AB42" s="46">
        <v>32246</v>
      </c>
      <c r="AC42" s="47">
        <v>31414</v>
      </c>
      <c r="AD42" s="47">
        <v>31906</v>
      </c>
      <c r="AE42" s="47">
        <v>32326</v>
      </c>
      <c r="AF42" s="47">
        <v>32246</v>
      </c>
      <c r="AG42" s="47">
        <v>32932</v>
      </c>
      <c r="AH42" s="47">
        <v>34790</v>
      </c>
      <c r="AI42" s="47">
        <v>35833</v>
      </c>
      <c r="AJ42" s="47">
        <v>36362</v>
      </c>
      <c r="AK42" s="47">
        <v>36349</v>
      </c>
      <c r="AL42" s="47">
        <v>33874</v>
      </c>
      <c r="AM42" s="266">
        <v>36284</v>
      </c>
      <c r="AN42" s="46">
        <v>41021</v>
      </c>
      <c r="AO42" s="47">
        <v>38951</v>
      </c>
      <c r="AP42" s="47">
        <v>39328</v>
      </c>
      <c r="AQ42" s="47">
        <v>40525</v>
      </c>
      <c r="AR42" s="47">
        <v>40678</v>
      </c>
      <c r="AS42" s="47">
        <v>43583</v>
      </c>
      <c r="AT42" s="47">
        <v>43953</v>
      </c>
      <c r="AU42" s="47">
        <v>43692</v>
      </c>
      <c r="AV42" s="47">
        <v>43187</v>
      </c>
      <c r="AW42" s="47">
        <v>42966</v>
      </c>
      <c r="AX42" s="47">
        <v>42539</v>
      </c>
      <c r="AY42" s="266">
        <v>42026</v>
      </c>
      <c r="AZ42" s="46">
        <v>40512</v>
      </c>
      <c r="BA42" s="47">
        <v>39141</v>
      </c>
      <c r="BB42" s="47">
        <v>37943</v>
      </c>
      <c r="BC42" s="47">
        <v>35863</v>
      </c>
      <c r="BD42" s="47">
        <v>35588</v>
      </c>
      <c r="BE42" s="47">
        <v>35754</v>
      </c>
      <c r="BF42" s="47">
        <v>35975</v>
      </c>
      <c r="BG42" s="47">
        <v>36058</v>
      </c>
      <c r="BH42" s="47">
        <v>34959</v>
      </c>
      <c r="BI42" s="47">
        <v>34603</v>
      </c>
      <c r="BJ42" s="47">
        <v>33787</v>
      </c>
      <c r="BK42" s="59">
        <v>34119</v>
      </c>
      <c r="BL42" s="46">
        <v>33435</v>
      </c>
      <c r="BM42" s="47">
        <v>33145</v>
      </c>
      <c r="BN42" s="47">
        <v>33661</v>
      </c>
      <c r="BO42" s="47">
        <v>33847</v>
      </c>
      <c r="BP42" s="47">
        <v>33693</v>
      </c>
      <c r="BQ42" s="47">
        <v>34017</v>
      </c>
      <c r="BR42" s="47">
        <v>33857</v>
      </c>
      <c r="BS42" s="47">
        <v>34073</v>
      </c>
      <c r="BT42" s="47">
        <v>34293</v>
      </c>
      <c r="BU42" s="47">
        <v>34404</v>
      </c>
      <c r="BV42" s="47">
        <v>34344</v>
      </c>
      <c r="BW42" s="59">
        <v>34315</v>
      </c>
      <c r="BX42" s="46">
        <v>33429</v>
      </c>
      <c r="BY42" s="47">
        <v>33306</v>
      </c>
      <c r="BZ42" s="47">
        <v>33931</v>
      </c>
      <c r="CA42" s="47">
        <v>34374</v>
      </c>
      <c r="CB42" s="47">
        <v>34835</v>
      </c>
      <c r="CC42" s="47">
        <v>35154</v>
      </c>
      <c r="CD42" s="47">
        <v>35581</v>
      </c>
      <c r="CE42" s="47">
        <v>35675</v>
      </c>
      <c r="CF42" s="47">
        <v>35306</v>
      </c>
      <c r="CG42" s="47">
        <v>35882</v>
      </c>
      <c r="CH42" s="47">
        <v>35946</v>
      </c>
      <c r="CI42" s="59">
        <v>35923</v>
      </c>
      <c r="CJ42" s="46">
        <v>34769</v>
      </c>
      <c r="CK42" s="47">
        <v>34220</v>
      </c>
      <c r="CL42" s="47">
        <v>34735</v>
      </c>
      <c r="CM42" s="47">
        <v>34958</v>
      </c>
      <c r="CN42" s="47">
        <v>33998</v>
      </c>
      <c r="CO42" s="47">
        <v>34002</v>
      </c>
      <c r="CP42" s="47">
        <v>34300</v>
      </c>
      <c r="CQ42" s="47">
        <v>35430</v>
      </c>
      <c r="CR42" s="47">
        <v>35365</v>
      </c>
      <c r="CS42" s="47">
        <v>36109</v>
      </c>
      <c r="CT42" s="47">
        <v>37057</v>
      </c>
      <c r="CU42" s="266">
        <v>37470</v>
      </c>
      <c r="CV42" s="46">
        <v>36919</v>
      </c>
      <c r="CW42" s="47">
        <v>37262</v>
      </c>
      <c r="CX42" s="47">
        <v>38132</v>
      </c>
      <c r="CY42" s="47">
        <v>38555</v>
      </c>
      <c r="CZ42" s="47">
        <v>39046</v>
      </c>
      <c r="DA42" s="47">
        <v>39114</v>
      </c>
      <c r="DB42" s="47">
        <v>38943</v>
      </c>
      <c r="DC42" s="47">
        <v>39010</v>
      </c>
      <c r="DD42" s="47">
        <v>39174</v>
      </c>
      <c r="DE42" s="47">
        <v>39438</v>
      </c>
      <c r="DF42" s="801">
        <v>39252</v>
      </c>
      <c r="DG42" s="801">
        <f>SUM(DG43:DG61)</f>
        <v>39387</v>
      </c>
      <c r="DH42" s="118">
        <f t="shared" si="1"/>
        <v>135</v>
      </c>
      <c r="DI42" s="98">
        <f t="shared" si="2"/>
        <v>0.34606511150986924</v>
      </c>
      <c r="DJ42" s="118">
        <f t="shared" si="4"/>
        <v>1917</v>
      </c>
      <c r="DK42" s="98">
        <f t="shared" si="5"/>
        <v>5.11609287429944</v>
      </c>
      <c r="DP42" t="s">
        <v>475</v>
      </c>
      <c r="DQ42" s="6">
        <v>3678842</v>
      </c>
      <c r="DR42" s="6">
        <v>3691515</v>
      </c>
      <c r="DS42" s="6">
        <f>BV4</f>
        <v>3791243</v>
      </c>
      <c r="DT42" s="6">
        <v>3947078</v>
      </c>
      <c r="DU42" s="498">
        <v>4015743</v>
      </c>
      <c r="DV42" s="498"/>
    </row>
    <row r="43" spans="1:127" ht="15" outlineLevel="2">
      <c r="A43" s="392">
        <v>4</v>
      </c>
      <c r="B43" s="392" t="s">
        <v>336</v>
      </c>
      <c r="C43" s="392" t="s">
        <v>337</v>
      </c>
      <c r="D43" s="395">
        <v>199</v>
      </c>
      <c r="E43" s="418">
        <v>205</v>
      </c>
      <c r="F43" s="418">
        <v>208</v>
      </c>
      <c r="G43" s="418">
        <v>193</v>
      </c>
      <c r="H43" s="418">
        <v>187</v>
      </c>
      <c r="I43" s="418">
        <v>190</v>
      </c>
      <c r="J43" s="418">
        <v>185</v>
      </c>
      <c r="K43" s="418">
        <v>177</v>
      </c>
      <c r="L43" s="418">
        <v>171</v>
      </c>
      <c r="M43" s="418">
        <v>174</v>
      </c>
      <c r="N43" s="418">
        <v>176</v>
      </c>
      <c r="O43" s="399">
        <v>179</v>
      </c>
      <c r="P43" s="395">
        <v>171</v>
      </c>
      <c r="Q43" s="418">
        <v>164</v>
      </c>
      <c r="R43" s="418">
        <v>196</v>
      </c>
      <c r="S43" s="418">
        <v>186</v>
      </c>
      <c r="T43" s="418">
        <v>187</v>
      </c>
      <c r="U43" s="418">
        <v>205</v>
      </c>
      <c r="V43" s="418">
        <v>195</v>
      </c>
      <c r="W43" s="418">
        <v>209</v>
      </c>
      <c r="X43" s="418">
        <v>218</v>
      </c>
      <c r="Y43" s="418">
        <v>223</v>
      </c>
      <c r="Z43" s="418">
        <v>209</v>
      </c>
      <c r="AA43" s="399">
        <v>205</v>
      </c>
      <c r="AB43" s="395">
        <v>210</v>
      </c>
      <c r="AC43" s="418">
        <v>214</v>
      </c>
      <c r="AD43" s="418">
        <v>209</v>
      </c>
      <c r="AE43" s="418">
        <v>199</v>
      </c>
      <c r="AF43" s="418">
        <v>196</v>
      </c>
      <c r="AG43" s="418">
        <v>192</v>
      </c>
      <c r="AH43" s="418">
        <v>208</v>
      </c>
      <c r="AI43" s="418">
        <v>223</v>
      </c>
      <c r="AJ43" s="418">
        <v>230</v>
      </c>
      <c r="AK43" s="418">
        <v>230</v>
      </c>
      <c r="AL43" s="418">
        <v>216</v>
      </c>
      <c r="AM43" s="399">
        <v>296</v>
      </c>
      <c r="AN43" s="395">
        <v>491</v>
      </c>
      <c r="AO43" s="418">
        <v>497</v>
      </c>
      <c r="AP43" s="418">
        <v>490</v>
      </c>
      <c r="AQ43" s="418">
        <v>481</v>
      </c>
      <c r="AR43" s="418">
        <v>589</v>
      </c>
      <c r="AS43" s="418">
        <v>782</v>
      </c>
      <c r="AT43" s="418">
        <v>870</v>
      </c>
      <c r="AU43" s="418">
        <v>855</v>
      </c>
      <c r="AV43" s="418">
        <v>745</v>
      </c>
      <c r="AW43" s="418">
        <v>690</v>
      </c>
      <c r="AX43" s="418">
        <v>640</v>
      </c>
      <c r="AY43" s="399">
        <v>603</v>
      </c>
      <c r="AZ43" s="395">
        <v>573</v>
      </c>
      <c r="BA43" s="418">
        <v>534</v>
      </c>
      <c r="BB43" s="418">
        <v>505</v>
      </c>
      <c r="BC43" s="418">
        <v>463</v>
      </c>
      <c r="BD43" s="418">
        <v>446</v>
      </c>
      <c r="BE43" s="418">
        <v>427</v>
      </c>
      <c r="BF43" s="418">
        <v>420</v>
      </c>
      <c r="BG43" s="418">
        <v>404</v>
      </c>
      <c r="BH43" s="418">
        <v>396</v>
      </c>
      <c r="BI43" s="418">
        <v>382</v>
      </c>
      <c r="BJ43" s="418">
        <v>362</v>
      </c>
      <c r="BK43" s="394">
        <v>358</v>
      </c>
      <c r="BL43" s="395">
        <v>356</v>
      </c>
      <c r="BM43" s="418">
        <v>358</v>
      </c>
      <c r="BN43" s="418">
        <v>367</v>
      </c>
      <c r="BO43" s="418">
        <v>355</v>
      </c>
      <c r="BP43" s="418">
        <v>350</v>
      </c>
      <c r="BQ43" s="418">
        <v>343</v>
      </c>
      <c r="BR43" s="418">
        <v>345</v>
      </c>
      <c r="BS43" s="418">
        <v>331</v>
      </c>
      <c r="BT43" s="418">
        <v>334</v>
      </c>
      <c r="BU43" s="418">
        <v>334</v>
      </c>
      <c r="BV43" s="418">
        <v>326</v>
      </c>
      <c r="BW43" s="394">
        <v>309</v>
      </c>
      <c r="BX43" s="395">
        <v>268</v>
      </c>
      <c r="BY43" s="418">
        <v>291</v>
      </c>
      <c r="BZ43" s="418">
        <v>310</v>
      </c>
      <c r="CA43" s="418">
        <v>316</v>
      </c>
      <c r="CB43" s="418">
        <v>315</v>
      </c>
      <c r="CC43" s="418">
        <v>315</v>
      </c>
      <c r="CD43" s="418">
        <v>311</v>
      </c>
      <c r="CE43" s="418">
        <v>302</v>
      </c>
      <c r="CF43" s="418">
        <v>288</v>
      </c>
      <c r="CG43" s="418">
        <v>289</v>
      </c>
      <c r="CH43" s="418">
        <v>297</v>
      </c>
      <c r="CI43" s="394">
        <v>280</v>
      </c>
      <c r="CJ43" s="395">
        <v>279</v>
      </c>
      <c r="CK43" s="418">
        <v>285</v>
      </c>
      <c r="CL43" s="418">
        <v>269</v>
      </c>
      <c r="CM43" s="418">
        <v>269</v>
      </c>
      <c r="CN43" s="418">
        <v>271</v>
      </c>
      <c r="CO43" s="418">
        <v>267</v>
      </c>
      <c r="CP43" s="418">
        <v>263</v>
      </c>
      <c r="CQ43" s="418">
        <v>268</v>
      </c>
      <c r="CR43" s="418">
        <v>268</v>
      </c>
      <c r="CS43" s="418">
        <v>269</v>
      </c>
      <c r="CT43" s="418">
        <v>278</v>
      </c>
      <c r="CU43" s="399">
        <v>266</v>
      </c>
      <c r="CV43" s="395">
        <v>243</v>
      </c>
      <c r="CW43" s="418">
        <v>253</v>
      </c>
      <c r="CX43" s="418">
        <v>256</v>
      </c>
      <c r="CY43" s="418">
        <v>257</v>
      </c>
      <c r="CZ43" s="418">
        <v>267</v>
      </c>
      <c r="DA43" s="418">
        <v>279</v>
      </c>
      <c r="DB43" s="418">
        <v>294</v>
      </c>
      <c r="DC43" s="418">
        <v>300</v>
      </c>
      <c r="DD43" s="418">
        <v>320</v>
      </c>
      <c r="DE43" s="418">
        <v>328</v>
      </c>
      <c r="DF43" s="802">
        <v>327</v>
      </c>
      <c r="DG43" s="802">
        <f>'1. Población_Afiliada_Regimen'!F43</f>
        <v>324</v>
      </c>
      <c r="DH43" s="118">
        <f t="shared" si="1"/>
        <v>-3</v>
      </c>
      <c r="DI43" s="98">
        <f t="shared" si="2"/>
        <v>-1</v>
      </c>
      <c r="DJ43" s="118">
        <f t="shared" si="4"/>
        <v>58</v>
      </c>
      <c r="DK43" s="98">
        <f t="shared" si="5"/>
        <v>21.804511278195488</v>
      </c>
      <c r="DP43" t="s">
        <v>476</v>
      </c>
      <c r="DQ43" s="6">
        <v>3696112</v>
      </c>
      <c r="DR43" s="6">
        <v>3699285</v>
      </c>
      <c r="DS43" s="6">
        <f>BW4</f>
        <v>3791942</v>
      </c>
      <c r="DT43" s="6">
        <v>3941677</v>
      </c>
      <c r="DU43" s="498">
        <v>4036469</v>
      </c>
    </row>
    <row r="44" spans="1:127" ht="15" outlineLevel="2">
      <c r="A44" s="392">
        <v>42</v>
      </c>
      <c r="B44" s="392" t="s">
        <v>336</v>
      </c>
      <c r="C44" s="392" t="s">
        <v>338</v>
      </c>
      <c r="D44" s="395">
        <v>7462</v>
      </c>
      <c r="E44" s="418">
        <v>7568</v>
      </c>
      <c r="F44" s="418">
        <v>7642</v>
      </c>
      <c r="G44" s="418">
        <v>7674</v>
      </c>
      <c r="H44" s="418">
        <v>7740</v>
      </c>
      <c r="I44" s="418">
        <v>7841</v>
      </c>
      <c r="J44" s="418">
        <v>7814</v>
      </c>
      <c r="K44" s="418">
        <v>7927</v>
      </c>
      <c r="L44" s="418">
        <v>7920</v>
      </c>
      <c r="M44" s="418">
        <v>7863</v>
      </c>
      <c r="N44" s="418">
        <v>7852</v>
      </c>
      <c r="O44" s="399">
        <v>7844</v>
      </c>
      <c r="P44" s="395">
        <v>7668</v>
      </c>
      <c r="Q44" s="418">
        <v>6779</v>
      </c>
      <c r="R44" s="418">
        <v>7720</v>
      </c>
      <c r="S44" s="418">
        <v>7891</v>
      </c>
      <c r="T44" s="418">
        <v>7740</v>
      </c>
      <c r="U44" s="418">
        <v>8395</v>
      </c>
      <c r="V44" s="418">
        <v>8543</v>
      </c>
      <c r="W44" s="418">
        <v>8869</v>
      </c>
      <c r="X44" s="418">
        <v>8960</v>
      </c>
      <c r="Y44" s="418">
        <v>9235</v>
      </c>
      <c r="Z44" s="418">
        <v>8982</v>
      </c>
      <c r="AA44" s="399">
        <v>8747</v>
      </c>
      <c r="AB44" s="395">
        <v>8504</v>
      </c>
      <c r="AC44" s="418">
        <v>8361</v>
      </c>
      <c r="AD44" s="418">
        <v>8564</v>
      </c>
      <c r="AE44" s="418">
        <v>8710</v>
      </c>
      <c r="AF44" s="418">
        <v>8761</v>
      </c>
      <c r="AG44" s="418">
        <v>9081</v>
      </c>
      <c r="AH44" s="418">
        <v>9452</v>
      </c>
      <c r="AI44" s="418">
        <v>9678</v>
      </c>
      <c r="AJ44" s="418">
        <v>9817</v>
      </c>
      <c r="AK44" s="418">
        <v>9820</v>
      </c>
      <c r="AL44" s="418">
        <v>9223</v>
      </c>
      <c r="AM44" s="399">
        <v>9340</v>
      </c>
      <c r="AN44" s="395">
        <v>9222</v>
      </c>
      <c r="AO44" s="418">
        <v>8754</v>
      </c>
      <c r="AP44" s="418">
        <v>8920</v>
      </c>
      <c r="AQ44" s="418">
        <v>9387</v>
      </c>
      <c r="AR44" s="418">
        <v>9341</v>
      </c>
      <c r="AS44" s="418">
        <v>9725</v>
      </c>
      <c r="AT44" s="418">
        <v>9678</v>
      </c>
      <c r="AU44" s="418">
        <v>9656</v>
      </c>
      <c r="AV44" s="418">
        <v>9701</v>
      </c>
      <c r="AW44" s="418">
        <v>9816</v>
      </c>
      <c r="AX44" s="418">
        <v>9744</v>
      </c>
      <c r="AY44" s="399">
        <v>9820</v>
      </c>
      <c r="AZ44" s="395">
        <v>9750</v>
      </c>
      <c r="BA44" s="418">
        <v>9783</v>
      </c>
      <c r="BB44" s="418">
        <v>9815</v>
      </c>
      <c r="BC44" s="418">
        <v>9641</v>
      </c>
      <c r="BD44" s="418">
        <v>9629</v>
      </c>
      <c r="BE44" s="418">
        <v>9625</v>
      </c>
      <c r="BF44" s="418">
        <v>9740</v>
      </c>
      <c r="BG44" s="418">
        <v>9959</v>
      </c>
      <c r="BH44" s="418">
        <v>9264</v>
      </c>
      <c r="BI44" s="418">
        <v>9154</v>
      </c>
      <c r="BJ44" s="418">
        <v>8988</v>
      </c>
      <c r="BK44" s="394">
        <v>9110</v>
      </c>
      <c r="BL44" s="395">
        <v>8849</v>
      </c>
      <c r="BM44" s="418">
        <v>8817</v>
      </c>
      <c r="BN44" s="418">
        <v>8895</v>
      </c>
      <c r="BO44" s="418">
        <v>8912</v>
      </c>
      <c r="BP44" s="418">
        <v>8785</v>
      </c>
      <c r="BQ44" s="418">
        <v>8784</v>
      </c>
      <c r="BR44" s="418">
        <v>8751</v>
      </c>
      <c r="BS44" s="418">
        <v>8817</v>
      </c>
      <c r="BT44" s="418">
        <v>8901</v>
      </c>
      <c r="BU44" s="418">
        <v>8953</v>
      </c>
      <c r="BV44" s="418">
        <v>8935</v>
      </c>
      <c r="BW44" s="394">
        <v>8902</v>
      </c>
      <c r="BX44" s="395">
        <v>8737</v>
      </c>
      <c r="BY44" s="418">
        <v>8637</v>
      </c>
      <c r="BZ44" s="418">
        <v>8611</v>
      </c>
      <c r="CA44" s="418">
        <v>8607</v>
      </c>
      <c r="CB44" s="418">
        <v>8507</v>
      </c>
      <c r="CC44" s="418">
        <v>8488</v>
      </c>
      <c r="CD44" s="418">
        <v>8546</v>
      </c>
      <c r="CE44" s="418">
        <v>8488</v>
      </c>
      <c r="CF44" s="418">
        <v>8547</v>
      </c>
      <c r="CG44" s="418">
        <v>8735</v>
      </c>
      <c r="CH44" s="418">
        <v>8754</v>
      </c>
      <c r="CI44" s="394">
        <v>8765</v>
      </c>
      <c r="CJ44" s="395">
        <v>8702</v>
      </c>
      <c r="CK44" s="418">
        <v>8542</v>
      </c>
      <c r="CL44" s="418">
        <v>8474</v>
      </c>
      <c r="CM44" s="418">
        <v>8409</v>
      </c>
      <c r="CN44" s="418">
        <v>8239</v>
      </c>
      <c r="CO44" s="418">
        <v>8150</v>
      </c>
      <c r="CP44" s="418">
        <v>8126</v>
      </c>
      <c r="CQ44" s="418">
        <v>8360</v>
      </c>
      <c r="CR44" s="418">
        <v>8459</v>
      </c>
      <c r="CS44" s="418">
        <v>8487</v>
      </c>
      <c r="CT44" s="418">
        <v>8658</v>
      </c>
      <c r="CU44" s="399">
        <v>8840</v>
      </c>
      <c r="CV44" s="395">
        <v>8769</v>
      </c>
      <c r="CW44" s="418">
        <v>8802</v>
      </c>
      <c r="CX44" s="418">
        <v>8957</v>
      </c>
      <c r="CY44" s="418">
        <v>8953</v>
      </c>
      <c r="CZ44" s="418">
        <v>9016</v>
      </c>
      <c r="DA44" s="418">
        <v>9063</v>
      </c>
      <c r="DB44" s="418">
        <v>8988</v>
      </c>
      <c r="DC44" s="418">
        <v>8981</v>
      </c>
      <c r="DD44" s="418">
        <v>8920</v>
      </c>
      <c r="DE44" s="418">
        <v>8987</v>
      </c>
      <c r="DF44" s="802">
        <v>9012</v>
      </c>
      <c r="DG44" s="802">
        <f>'1. Población_Afiliada_Regimen'!F44</f>
        <v>9067</v>
      </c>
      <c r="DH44" s="118">
        <f t="shared" si="1"/>
        <v>55</v>
      </c>
      <c r="DI44" s="98">
        <f t="shared" si="2"/>
        <v>0.61240396392383922</v>
      </c>
      <c r="DJ44" s="118">
        <f t="shared" si="4"/>
        <v>227</v>
      </c>
      <c r="DK44" s="98">
        <f t="shared" si="5"/>
        <v>2.5678733031674206</v>
      </c>
    </row>
    <row r="45" spans="1:127" ht="15" outlineLevel="2">
      <c r="A45" s="392">
        <v>44</v>
      </c>
      <c r="B45" s="392" t="s">
        <v>336</v>
      </c>
      <c r="C45" s="392" t="s">
        <v>339</v>
      </c>
      <c r="D45" s="395">
        <v>1080</v>
      </c>
      <c r="E45" s="418">
        <v>1090</v>
      </c>
      <c r="F45" s="418">
        <v>1097</v>
      </c>
      <c r="G45" s="418">
        <v>1123</v>
      </c>
      <c r="H45" s="418">
        <v>1133</v>
      </c>
      <c r="I45" s="418">
        <v>1118</v>
      </c>
      <c r="J45" s="418">
        <v>1117</v>
      </c>
      <c r="K45" s="418">
        <v>1133</v>
      </c>
      <c r="L45" s="418">
        <v>1173</v>
      </c>
      <c r="M45" s="418">
        <v>1131</v>
      </c>
      <c r="N45" s="418">
        <v>1156</v>
      </c>
      <c r="O45" s="399">
        <v>1157</v>
      </c>
      <c r="P45" s="395">
        <v>1139</v>
      </c>
      <c r="Q45" s="418">
        <v>1178</v>
      </c>
      <c r="R45" s="418">
        <v>1185</v>
      </c>
      <c r="S45" s="418">
        <v>1166</v>
      </c>
      <c r="T45" s="418">
        <v>1133</v>
      </c>
      <c r="U45" s="418">
        <v>1214</v>
      </c>
      <c r="V45" s="418">
        <v>1219</v>
      </c>
      <c r="W45" s="418">
        <v>1263</v>
      </c>
      <c r="X45" s="418">
        <v>1259</v>
      </c>
      <c r="Y45" s="418">
        <v>1289</v>
      </c>
      <c r="Z45" s="418">
        <v>1223</v>
      </c>
      <c r="AA45" s="399">
        <v>1166</v>
      </c>
      <c r="AB45" s="395">
        <v>1153</v>
      </c>
      <c r="AC45" s="418">
        <v>1125</v>
      </c>
      <c r="AD45" s="418">
        <v>1133</v>
      </c>
      <c r="AE45" s="418">
        <v>1177</v>
      </c>
      <c r="AF45" s="418">
        <v>1167</v>
      </c>
      <c r="AG45" s="418">
        <v>1178</v>
      </c>
      <c r="AH45" s="418">
        <v>1299</v>
      </c>
      <c r="AI45" s="418">
        <v>1333</v>
      </c>
      <c r="AJ45" s="418">
        <v>1346</v>
      </c>
      <c r="AK45" s="418">
        <v>1326</v>
      </c>
      <c r="AL45" s="418">
        <v>1213</v>
      </c>
      <c r="AM45" s="399">
        <v>1208</v>
      </c>
      <c r="AN45" s="395">
        <v>1198</v>
      </c>
      <c r="AO45" s="418">
        <v>1093</v>
      </c>
      <c r="AP45" s="418">
        <v>1107</v>
      </c>
      <c r="AQ45" s="418">
        <v>1220</v>
      </c>
      <c r="AR45" s="418">
        <v>1241</v>
      </c>
      <c r="AS45" s="418">
        <v>1286</v>
      </c>
      <c r="AT45" s="418">
        <v>1310</v>
      </c>
      <c r="AU45" s="418">
        <v>1309</v>
      </c>
      <c r="AV45" s="418">
        <v>1311</v>
      </c>
      <c r="AW45" s="418">
        <v>1298</v>
      </c>
      <c r="AX45" s="418">
        <v>1286</v>
      </c>
      <c r="AY45" s="399">
        <v>1245</v>
      </c>
      <c r="AZ45" s="395">
        <v>1227</v>
      </c>
      <c r="BA45" s="418">
        <v>1225</v>
      </c>
      <c r="BB45" s="418">
        <v>1214</v>
      </c>
      <c r="BC45" s="418">
        <v>1194</v>
      </c>
      <c r="BD45" s="418">
        <v>1214</v>
      </c>
      <c r="BE45" s="418">
        <v>1293</v>
      </c>
      <c r="BF45" s="418">
        <v>1314</v>
      </c>
      <c r="BG45" s="418">
        <v>1304</v>
      </c>
      <c r="BH45" s="418">
        <v>1321</v>
      </c>
      <c r="BI45" s="418">
        <v>1297</v>
      </c>
      <c r="BJ45" s="418">
        <v>1174</v>
      </c>
      <c r="BK45" s="394">
        <v>1194</v>
      </c>
      <c r="BL45" s="395">
        <v>1190</v>
      </c>
      <c r="BM45" s="418">
        <v>1203</v>
      </c>
      <c r="BN45" s="418">
        <v>1221</v>
      </c>
      <c r="BO45" s="418">
        <v>1242</v>
      </c>
      <c r="BP45" s="418">
        <v>1228</v>
      </c>
      <c r="BQ45" s="418">
        <v>1252</v>
      </c>
      <c r="BR45" s="418">
        <v>1183</v>
      </c>
      <c r="BS45" s="418">
        <v>1213</v>
      </c>
      <c r="BT45" s="418">
        <v>1236</v>
      </c>
      <c r="BU45" s="418">
        <v>1212</v>
      </c>
      <c r="BV45" s="418">
        <v>1208</v>
      </c>
      <c r="BW45" s="394">
        <v>1160</v>
      </c>
      <c r="BX45" s="395">
        <v>1101</v>
      </c>
      <c r="BY45" s="418">
        <v>1109</v>
      </c>
      <c r="BZ45" s="418">
        <v>1132</v>
      </c>
      <c r="CA45" s="418">
        <v>1129</v>
      </c>
      <c r="CB45" s="418">
        <v>1153</v>
      </c>
      <c r="CC45" s="418">
        <v>1188</v>
      </c>
      <c r="CD45" s="418">
        <v>1216</v>
      </c>
      <c r="CE45" s="418">
        <v>1228</v>
      </c>
      <c r="CF45" s="418">
        <v>1204</v>
      </c>
      <c r="CG45" s="418">
        <v>1210</v>
      </c>
      <c r="CH45" s="418">
        <v>1208</v>
      </c>
      <c r="CI45" s="394">
        <v>1187</v>
      </c>
      <c r="CJ45" s="395">
        <v>1134</v>
      </c>
      <c r="CK45" s="418">
        <v>1126</v>
      </c>
      <c r="CL45" s="418">
        <v>1127</v>
      </c>
      <c r="CM45" s="418">
        <v>1123</v>
      </c>
      <c r="CN45" s="418">
        <v>1101</v>
      </c>
      <c r="CO45" s="418">
        <v>1141</v>
      </c>
      <c r="CP45" s="418">
        <v>1135</v>
      </c>
      <c r="CQ45" s="418">
        <v>1156</v>
      </c>
      <c r="CR45" s="418">
        <v>1172</v>
      </c>
      <c r="CS45" s="418">
        <v>1175</v>
      </c>
      <c r="CT45" s="418">
        <v>1211</v>
      </c>
      <c r="CU45" s="399">
        <v>1214</v>
      </c>
      <c r="CV45" s="395">
        <v>1222</v>
      </c>
      <c r="CW45" s="418">
        <v>1243</v>
      </c>
      <c r="CX45" s="418">
        <v>1273</v>
      </c>
      <c r="CY45" s="418">
        <v>1303</v>
      </c>
      <c r="CZ45" s="418">
        <v>1358</v>
      </c>
      <c r="DA45" s="418">
        <v>1362</v>
      </c>
      <c r="DB45" s="418">
        <v>1365</v>
      </c>
      <c r="DC45" s="418">
        <v>1376</v>
      </c>
      <c r="DD45" s="418">
        <v>1411</v>
      </c>
      <c r="DE45" s="418">
        <v>1409</v>
      </c>
      <c r="DF45" s="802">
        <v>1397</v>
      </c>
      <c r="DG45" s="802">
        <f>'1. Población_Afiliada_Regimen'!F45</f>
        <v>1379</v>
      </c>
      <c r="DH45" s="118">
        <f t="shared" si="1"/>
        <v>-18</v>
      </c>
      <c r="DI45" s="98">
        <f t="shared" si="2"/>
        <v>-1.308139534883721</v>
      </c>
      <c r="DJ45" s="118">
        <f t="shared" si="4"/>
        <v>165</v>
      </c>
      <c r="DK45" s="98">
        <f t="shared" si="5"/>
        <v>13.591433278418453</v>
      </c>
    </row>
    <row r="46" spans="1:127" ht="15" outlineLevel="2">
      <c r="A46" s="392">
        <v>59</v>
      </c>
      <c r="B46" s="392" t="s">
        <v>336</v>
      </c>
      <c r="C46" s="392" t="s">
        <v>340</v>
      </c>
      <c r="D46" s="395">
        <v>1321</v>
      </c>
      <c r="E46" s="418">
        <v>1294</v>
      </c>
      <c r="F46" s="418">
        <v>1265</v>
      </c>
      <c r="G46" s="418">
        <v>1221</v>
      </c>
      <c r="H46" s="418">
        <v>1264</v>
      </c>
      <c r="I46" s="418">
        <v>1244</v>
      </c>
      <c r="J46" s="418">
        <v>1184</v>
      </c>
      <c r="K46" s="418">
        <v>1135</v>
      </c>
      <c r="L46" s="418">
        <v>1100</v>
      </c>
      <c r="M46" s="418">
        <v>1101</v>
      </c>
      <c r="N46" s="418">
        <v>1133</v>
      </c>
      <c r="O46" s="399">
        <v>1146</v>
      </c>
      <c r="P46" s="395">
        <v>1141</v>
      </c>
      <c r="Q46" s="418">
        <v>1005</v>
      </c>
      <c r="R46" s="418">
        <v>1036</v>
      </c>
      <c r="S46" s="418">
        <v>1044</v>
      </c>
      <c r="T46" s="418">
        <v>1264</v>
      </c>
      <c r="U46" s="418">
        <v>830</v>
      </c>
      <c r="V46" s="418">
        <v>820</v>
      </c>
      <c r="W46" s="418">
        <v>864</v>
      </c>
      <c r="X46" s="418">
        <v>902</v>
      </c>
      <c r="Y46" s="418">
        <v>919</v>
      </c>
      <c r="Z46" s="418">
        <v>889</v>
      </c>
      <c r="AA46" s="399">
        <v>874</v>
      </c>
      <c r="AB46" s="395">
        <v>904</v>
      </c>
      <c r="AC46" s="418">
        <v>891</v>
      </c>
      <c r="AD46" s="418">
        <v>902</v>
      </c>
      <c r="AE46" s="418">
        <v>827</v>
      </c>
      <c r="AF46" s="418">
        <v>893</v>
      </c>
      <c r="AG46" s="418">
        <v>891</v>
      </c>
      <c r="AH46" s="418">
        <v>901</v>
      </c>
      <c r="AI46" s="418">
        <v>888</v>
      </c>
      <c r="AJ46" s="418">
        <v>771</v>
      </c>
      <c r="AK46" s="418">
        <v>765</v>
      </c>
      <c r="AL46" s="418">
        <v>748</v>
      </c>
      <c r="AM46" s="399">
        <v>2655</v>
      </c>
      <c r="AN46" s="395">
        <v>7147</v>
      </c>
      <c r="AO46" s="418">
        <v>7291</v>
      </c>
      <c r="AP46" s="418">
        <v>7059</v>
      </c>
      <c r="AQ46" s="418">
        <v>6833</v>
      </c>
      <c r="AR46" s="418">
        <v>6625</v>
      </c>
      <c r="AS46" s="418">
        <v>7531</v>
      </c>
      <c r="AT46" s="418">
        <v>7478</v>
      </c>
      <c r="AU46" s="418">
        <v>7193</v>
      </c>
      <c r="AV46" s="418">
        <v>6786</v>
      </c>
      <c r="AW46" s="418">
        <v>6440</v>
      </c>
      <c r="AX46" s="418">
        <v>6152</v>
      </c>
      <c r="AY46" s="399">
        <v>5857</v>
      </c>
      <c r="AZ46" s="395">
        <v>4768</v>
      </c>
      <c r="BA46" s="418">
        <v>3682</v>
      </c>
      <c r="BB46" s="418">
        <v>2673</v>
      </c>
      <c r="BC46" s="418">
        <v>1669</v>
      </c>
      <c r="BD46" s="418">
        <v>1575</v>
      </c>
      <c r="BE46" s="418">
        <v>1510</v>
      </c>
      <c r="BF46" s="418">
        <v>1446</v>
      </c>
      <c r="BG46" s="418">
        <v>1387</v>
      </c>
      <c r="BH46" s="418">
        <v>1319</v>
      </c>
      <c r="BI46" s="418">
        <v>1252</v>
      </c>
      <c r="BJ46" s="418">
        <v>1172</v>
      </c>
      <c r="BK46" s="394">
        <v>1164</v>
      </c>
      <c r="BL46" s="395">
        <v>1163</v>
      </c>
      <c r="BM46" s="418">
        <v>1135</v>
      </c>
      <c r="BN46" s="418">
        <v>1061</v>
      </c>
      <c r="BO46" s="418">
        <v>1042</v>
      </c>
      <c r="BP46" s="418">
        <v>1192</v>
      </c>
      <c r="BQ46" s="418">
        <v>1213</v>
      </c>
      <c r="BR46" s="418">
        <v>1231</v>
      </c>
      <c r="BS46" s="418">
        <v>1252</v>
      </c>
      <c r="BT46" s="418">
        <v>1250</v>
      </c>
      <c r="BU46" s="418">
        <v>1260</v>
      </c>
      <c r="BV46" s="418">
        <v>1215</v>
      </c>
      <c r="BW46" s="394">
        <v>1181</v>
      </c>
      <c r="BX46" s="395">
        <v>1193</v>
      </c>
      <c r="BY46" s="418">
        <v>1176</v>
      </c>
      <c r="BZ46" s="418">
        <v>1293</v>
      </c>
      <c r="CA46" s="418">
        <v>1331</v>
      </c>
      <c r="CB46" s="418">
        <v>1256</v>
      </c>
      <c r="CC46" s="418">
        <v>1170</v>
      </c>
      <c r="CD46" s="418">
        <v>1117</v>
      </c>
      <c r="CE46" s="418">
        <v>1058</v>
      </c>
      <c r="CF46" s="418">
        <v>1019</v>
      </c>
      <c r="CG46" s="418">
        <v>981</v>
      </c>
      <c r="CH46" s="418">
        <v>915</v>
      </c>
      <c r="CI46" s="394">
        <v>891</v>
      </c>
      <c r="CJ46" s="395">
        <v>839</v>
      </c>
      <c r="CK46" s="418">
        <v>829</v>
      </c>
      <c r="CL46" s="418">
        <v>837</v>
      </c>
      <c r="CM46" s="418">
        <v>1040</v>
      </c>
      <c r="CN46" s="418">
        <v>996</v>
      </c>
      <c r="CO46" s="418">
        <v>948</v>
      </c>
      <c r="CP46" s="418">
        <v>922</v>
      </c>
      <c r="CQ46" s="418">
        <v>917</v>
      </c>
      <c r="CR46" s="418">
        <v>897</v>
      </c>
      <c r="CS46" s="418">
        <v>901</v>
      </c>
      <c r="CT46" s="418">
        <v>934</v>
      </c>
      <c r="CU46" s="399">
        <v>950</v>
      </c>
      <c r="CV46" s="395">
        <v>930</v>
      </c>
      <c r="CW46" s="418">
        <v>962</v>
      </c>
      <c r="CX46" s="418">
        <v>983</v>
      </c>
      <c r="CY46" s="418">
        <v>1018</v>
      </c>
      <c r="CZ46" s="418">
        <v>1036</v>
      </c>
      <c r="DA46" s="418">
        <v>1007</v>
      </c>
      <c r="DB46" s="418">
        <v>991</v>
      </c>
      <c r="DC46" s="418">
        <v>985</v>
      </c>
      <c r="DD46" s="418">
        <v>978</v>
      </c>
      <c r="DE46" s="418">
        <v>968</v>
      </c>
      <c r="DF46" s="802">
        <v>971</v>
      </c>
      <c r="DG46" s="802">
        <f>'1. Población_Afiliada_Regimen'!F46</f>
        <v>964</v>
      </c>
      <c r="DH46" s="118">
        <f t="shared" si="1"/>
        <v>-7</v>
      </c>
      <c r="DI46" s="98">
        <f t="shared" si="2"/>
        <v>-0.71065989847715738</v>
      </c>
      <c r="DJ46" s="118">
        <f t="shared" si="4"/>
        <v>14</v>
      </c>
      <c r="DK46" s="98">
        <f t="shared" si="5"/>
        <v>1.4736842105263157</v>
      </c>
    </row>
    <row r="47" spans="1:127" ht="15" outlineLevel="2">
      <c r="A47" s="392">
        <v>113</v>
      </c>
      <c r="B47" s="392" t="s">
        <v>336</v>
      </c>
      <c r="C47" s="392" t="s">
        <v>341</v>
      </c>
      <c r="D47" s="395">
        <v>1444</v>
      </c>
      <c r="E47" s="418">
        <v>1632</v>
      </c>
      <c r="F47" s="418">
        <v>1699</v>
      </c>
      <c r="G47" s="418">
        <v>1616</v>
      </c>
      <c r="H47" s="418">
        <v>1813</v>
      </c>
      <c r="I47" s="418">
        <v>1934</v>
      </c>
      <c r="J47" s="418">
        <v>1939</v>
      </c>
      <c r="K47" s="418">
        <v>1993</v>
      </c>
      <c r="L47" s="418">
        <v>1965</v>
      </c>
      <c r="M47" s="418">
        <v>2044</v>
      </c>
      <c r="N47" s="418">
        <v>2109</v>
      </c>
      <c r="O47" s="399">
        <v>2154</v>
      </c>
      <c r="P47" s="395">
        <v>1873</v>
      </c>
      <c r="Q47" s="418">
        <v>1968</v>
      </c>
      <c r="R47" s="418">
        <v>1916</v>
      </c>
      <c r="S47" s="418">
        <v>2129</v>
      </c>
      <c r="T47" s="418">
        <v>1813</v>
      </c>
      <c r="U47" s="418">
        <v>1976</v>
      </c>
      <c r="V47" s="418">
        <v>2072</v>
      </c>
      <c r="W47" s="418">
        <v>2239</v>
      </c>
      <c r="X47" s="418">
        <v>2434</v>
      </c>
      <c r="Y47" s="418">
        <v>2521</v>
      </c>
      <c r="Z47" s="418">
        <v>2355</v>
      </c>
      <c r="AA47" s="399">
        <v>2174</v>
      </c>
      <c r="AB47" s="395">
        <v>2017</v>
      </c>
      <c r="AC47" s="418">
        <v>1983</v>
      </c>
      <c r="AD47" s="418">
        <v>1992</v>
      </c>
      <c r="AE47" s="418">
        <v>2010</v>
      </c>
      <c r="AF47" s="418">
        <v>1940</v>
      </c>
      <c r="AG47" s="418">
        <v>2093</v>
      </c>
      <c r="AH47" s="418">
        <v>2370</v>
      </c>
      <c r="AI47" s="418">
        <v>2533</v>
      </c>
      <c r="AJ47" s="418">
        <v>2689</v>
      </c>
      <c r="AK47" s="418">
        <v>2682</v>
      </c>
      <c r="AL47" s="418">
        <v>2372</v>
      </c>
      <c r="AM47" s="399">
        <v>2394</v>
      </c>
      <c r="AN47" s="395">
        <v>2362</v>
      </c>
      <c r="AO47" s="418">
        <v>2146</v>
      </c>
      <c r="AP47" s="418">
        <v>2088</v>
      </c>
      <c r="AQ47" s="418">
        <v>2237</v>
      </c>
      <c r="AR47" s="418">
        <v>2168</v>
      </c>
      <c r="AS47" s="418">
        <v>2163</v>
      </c>
      <c r="AT47" s="418">
        <v>2214</v>
      </c>
      <c r="AU47" s="418">
        <v>2169</v>
      </c>
      <c r="AV47" s="418">
        <v>2127</v>
      </c>
      <c r="AW47" s="418">
        <v>2072</v>
      </c>
      <c r="AX47" s="418">
        <v>2088</v>
      </c>
      <c r="AY47" s="399">
        <v>2025</v>
      </c>
      <c r="AZ47" s="395">
        <v>2062</v>
      </c>
      <c r="BA47" s="418">
        <v>2216</v>
      </c>
      <c r="BB47" s="418">
        <v>2213</v>
      </c>
      <c r="BC47" s="418">
        <v>2044</v>
      </c>
      <c r="BD47" s="418">
        <v>1892</v>
      </c>
      <c r="BE47" s="418">
        <v>1847</v>
      </c>
      <c r="BF47" s="418">
        <v>1954</v>
      </c>
      <c r="BG47" s="418">
        <v>1915</v>
      </c>
      <c r="BH47" s="418">
        <v>1831</v>
      </c>
      <c r="BI47" s="418">
        <v>1858</v>
      </c>
      <c r="BJ47" s="418">
        <v>1847</v>
      </c>
      <c r="BK47" s="394">
        <v>1856</v>
      </c>
      <c r="BL47" s="395">
        <v>1819</v>
      </c>
      <c r="BM47" s="418">
        <v>1855</v>
      </c>
      <c r="BN47" s="418">
        <v>1873</v>
      </c>
      <c r="BO47" s="418">
        <v>1881</v>
      </c>
      <c r="BP47" s="418">
        <v>1878</v>
      </c>
      <c r="BQ47" s="418">
        <v>1914</v>
      </c>
      <c r="BR47" s="418">
        <v>1905</v>
      </c>
      <c r="BS47" s="418">
        <v>1957</v>
      </c>
      <c r="BT47" s="418">
        <v>1939</v>
      </c>
      <c r="BU47" s="418">
        <v>1954</v>
      </c>
      <c r="BV47" s="418">
        <v>1936</v>
      </c>
      <c r="BW47" s="394">
        <v>1960</v>
      </c>
      <c r="BX47" s="395">
        <v>1885</v>
      </c>
      <c r="BY47" s="418">
        <v>1873</v>
      </c>
      <c r="BZ47" s="418">
        <v>1938</v>
      </c>
      <c r="CA47" s="418">
        <v>1949</v>
      </c>
      <c r="CB47" s="418">
        <v>1989</v>
      </c>
      <c r="CC47" s="418">
        <v>2018</v>
      </c>
      <c r="CD47" s="418">
        <v>2047</v>
      </c>
      <c r="CE47" s="418">
        <v>2109</v>
      </c>
      <c r="CF47" s="418">
        <v>2034</v>
      </c>
      <c r="CG47" s="418">
        <v>2044</v>
      </c>
      <c r="CH47" s="418">
        <v>2067</v>
      </c>
      <c r="CI47" s="394">
        <v>2084</v>
      </c>
      <c r="CJ47" s="395">
        <v>2006</v>
      </c>
      <c r="CK47" s="418">
        <v>1966</v>
      </c>
      <c r="CL47" s="418">
        <v>1940</v>
      </c>
      <c r="CM47" s="418">
        <v>1882</v>
      </c>
      <c r="CN47" s="418">
        <v>1832</v>
      </c>
      <c r="CO47" s="418">
        <v>1815</v>
      </c>
      <c r="CP47" s="418">
        <v>1820</v>
      </c>
      <c r="CQ47" s="418">
        <v>1871</v>
      </c>
      <c r="CR47" s="418">
        <v>1881</v>
      </c>
      <c r="CS47" s="418">
        <v>1886</v>
      </c>
      <c r="CT47" s="418">
        <v>1898</v>
      </c>
      <c r="CU47" s="399">
        <v>1895</v>
      </c>
      <c r="CV47" s="395">
        <v>1875</v>
      </c>
      <c r="CW47" s="418">
        <v>1878</v>
      </c>
      <c r="CX47" s="418">
        <v>1940</v>
      </c>
      <c r="CY47" s="418">
        <v>1958</v>
      </c>
      <c r="CZ47" s="418">
        <v>1984</v>
      </c>
      <c r="DA47" s="418">
        <v>2017</v>
      </c>
      <c r="DB47" s="418">
        <v>1934</v>
      </c>
      <c r="DC47" s="418">
        <v>1970</v>
      </c>
      <c r="DD47" s="418">
        <v>1977</v>
      </c>
      <c r="DE47" s="418">
        <v>2001</v>
      </c>
      <c r="DF47" s="802">
        <v>2000</v>
      </c>
      <c r="DG47" s="802">
        <f>'1. Población_Afiliada_Regimen'!F47</f>
        <v>2020</v>
      </c>
      <c r="DH47" s="118">
        <f t="shared" si="1"/>
        <v>20</v>
      </c>
      <c r="DI47" s="98">
        <f t="shared" si="2"/>
        <v>1.015228426395939</v>
      </c>
      <c r="DJ47" s="118">
        <f t="shared" si="4"/>
        <v>125</v>
      </c>
      <c r="DK47" s="98">
        <f t="shared" si="5"/>
        <v>6.5963060686015833</v>
      </c>
    </row>
    <row r="48" spans="1:127" ht="15" outlineLevel="2">
      <c r="A48" s="392">
        <v>125</v>
      </c>
      <c r="B48" s="392" t="s">
        <v>336</v>
      </c>
      <c r="C48" s="392" t="s">
        <v>342</v>
      </c>
      <c r="D48" s="395">
        <v>500</v>
      </c>
      <c r="E48" s="418">
        <v>544</v>
      </c>
      <c r="F48" s="418">
        <v>590</v>
      </c>
      <c r="G48" s="418">
        <v>595</v>
      </c>
      <c r="H48" s="418">
        <v>603</v>
      </c>
      <c r="I48" s="418">
        <v>626</v>
      </c>
      <c r="J48" s="418">
        <v>606</v>
      </c>
      <c r="K48" s="418">
        <v>634</v>
      </c>
      <c r="L48" s="418">
        <v>648</v>
      </c>
      <c r="M48" s="418">
        <v>613</v>
      </c>
      <c r="N48" s="418">
        <v>588</v>
      </c>
      <c r="O48" s="399">
        <v>563</v>
      </c>
      <c r="P48" s="395">
        <v>464</v>
      </c>
      <c r="Q48" s="418">
        <v>516</v>
      </c>
      <c r="R48" s="418">
        <v>620</v>
      </c>
      <c r="S48" s="418">
        <v>631</v>
      </c>
      <c r="T48" s="418">
        <v>603</v>
      </c>
      <c r="U48" s="418">
        <v>596</v>
      </c>
      <c r="V48" s="418">
        <v>607</v>
      </c>
      <c r="W48" s="418">
        <v>621</v>
      </c>
      <c r="X48" s="418">
        <v>631</v>
      </c>
      <c r="Y48" s="418">
        <v>655</v>
      </c>
      <c r="Z48" s="418">
        <v>587</v>
      </c>
      <c r="AA48" s="399">
        <v>560</v>
      </c>
      <c r="AB48" s="395">
        <v>488</v>
      </c>
      <c r="AC48" s="418">
        <v>475</v>
      </c>
      <c r="AD48" s="418">
        <v>536</v>
      </c>
      <c r="AE48" s="418">
        <v>586</v>
      </c>
      <c r="AF48" s="418">
        <v>574</v>
      </c>
      <c r="AG48" s="418">
        <v>561</v>
      </c>
      <c r="AH48" s="418">
        <v>603</v>
      </c>
      <c r="AI48" s="418">
        <v>629</v>
      </c>
      <c r="AJ48" s="418">
        <v>624</v>
      </c>
      <c r="AK48" s="418">
        <v>629</v>
      </c>
      <c r="AL48" s="418">
        <v>583</v>
      </c>
      <c r="AM48" s="399">
        <v>654</v>
      </c>
      <c r="AN48" s="395">
        <v>780</v>
      </c>
      <c r="AO48" s="418">
        <v>706</v>
      </c>
      <c r="AP48" s="418">
        <v>703</v>
      </c>
      <c r="AQ48" s="418">
        <v>719</v>
      </c>
      <c r="AR48" s="418">
        <v>745</v>
      </c>
      <c r="AS48" s="418">
        <v>785</v>
      </c>
      <c r="AT48" s="418">
        <v>815</v>
      </c>
      <c r="AU48" s="418">
        <v>805</v>
      </c>
      <c r="AV48" s="418">
        <v>798</v>
      </c>
      <c r="AW48" s="418">
        <v>802</v>
      </c>
      <c r="AX48" s="418">
        <v>781</v>
      </c>
      <c r="AY48" s="399">
        <v>673</v>
      </c>
      <c r="AZ48" s="395">
        <v>626</v>
      </c>
      <c r="BA48" s="418">
        <v>573</v>
      </c>
      <c r="BB48" s="418">
        <v>574</v>
      </c>
      <c r="BC48" s="418">
        <v>544</v>
      </c>
      <c r="BD48" s="418">
        <v>559</v>
      </c>
      <c r="BE48" s="418">
        <v>572</v>
      </c>
      <c r="BF48" s="418">
        <v>556</v>
      </c>
      <c r="BG48" s="418">
        <v>539</v>
      </c>
      <c r="BH48" s="418">
        <v>563</v>
      </c>
      <c r="BI48" s="418">
        <v>540</v>
      </c>
      <c r="BJ48" s="418">
        <v>547</v>
      </c>
      <c r="BK48" s="394">
        <v>555</v>
      </c>
      <c r="BL48" s="395">
        <v>514</v>
      </c>
      <c r="BM48" s="418">
        <v>526</v>
      </c>
      <c r="BN48" s="418">
        <v>541</v>
      </c>
      <c r="BO48" s="418">
        <v>536</v>
      </c>
      <c r="BP48" s="418">
        <v>519</v>
      </c>
      <c r="BQ48" s="418">
        <v>544</v>
      </c>
      <c r="BR48" s="418">
        <v>533</v>
      </c>
      <c r="BS48" s="418">
        <v>555</v>
      </c>
      <c r="BT48" s="418">
        <v>588</v>
      </c>
      <c r="BU48" s="418">
        <v>578</v>
      </c>
      <c r="BV48" s="418">
        <v>565</v>
      </c>
      <c r="BW48" s="394">
        <v>565</v>
      </c>
      <c r="BX48" s="395">
        <v>498</v>
      </c>
      <c r="BY48" s="418">
        <v>518</v>
      </c>
      <c r="BZ48" s="418">
        <v>539</v>
      </c>
      <c r="CA48" s="418">
        <v>539</v>
      </c>
      <c r="CB48" s="418">
        <v>550</v>
      </c>
      <c r="CC48" s="418">
        <v>547</v>
      </c>
      <c r="CD48" s="418">
        <v>578</v>
      </c>
      <c r="CE48" s="418">
        <v>590</v>
      </c>
      <c r="CF48" s="418">
        <v>581</v>
      </c>
      <c r="CG48" s="418">
        <v>592</v>
      </c>
      <c r="CH48" s="418">
        <v>606</v>
      </c>
      <c r="CI48" s="394">
        <v>597</v>
      </c>
      <c r="CJ48" s="395">
        <v>532</v>
      </c>
      <c r="CK48" s="418">
        <v>523</v>
      </c>
      <c r="CL48" s="418">
        <v>564</v>
      </c>
      <c r="CM48" s="418">
        <v>608</v>
      </c>
      <c r="CN48" s="418">
        <v>638</v>
      </c>
      <c r="CO48" s="418">
        <v>636</v>
      </c>
      <c r="CP48" s="418">
        <v>645</v>
      </c>
      <c r="CQ48" s="418">
        <v>679</v>
      </c>
      <c r="CR48" s="418">
        <v>670</v>
      </c>
      <c r="CS48" s="418">
        <v>678</v>
      </c>
      <c r="CT48" s="418">
        <v>693</v>
      </c>
      <c r="CU48" s="399">
        <v>678</v>
      </c>
      <c r="CV48" s="395">
        <v>618</v>
      </c>
      <c r="CW48" s="418">
        <v>606</v>
      </c>
      <c r="CX48" s="418">
        <v>623</v>
      </c>
      <c r="CY48" s="418">
        <v>619</v>
      </c>
      <c r="CZ48" s="418">
        <v>619</v>
      </c>
      <c r="DA48" s="418">
        <v>637</v>
      </c>
      <c r="DB48" s="418">
        <v>609</v>
      </c>
      <c r="DC48" s="418">
        <v>603</v>
      </c>
      <c r="DD48" s="418">
        <v>621</v>
      </c>
      <c r="DE48" s="418">
        <v>620</v>
      </c>
      <c r="DF48" s="802">
        <v>616</v>
      </c>
      <c r="DG48" s="802">
        <f>'1. Población_Afiliada_Regimen'!F48</f>
        <v>602</v>
      </c>
      <c r="DH48" s="118">
        <f t="shared" si="1"/>
        <v>-14</v>
      </c>
      <c r="DI48" s="98">
        <f t="shared" si="2"/>
        <v>-2.3217247097844109</v>
      </c>
      <c r="DJ48" s="118">
        <f t="shared" si="4"/>
        <v>-76</v>
      </c>
      <c r="DK48" s="98">
        <f t="shared" si="5"/>
        <v>-11.209439528023598</v>
      </c>
    </row>
    <row r="49" spans="1:124" ht="15" outlineLevel="2">
      <c r="A49" s="392">
        <v>138</v>
      </c>
      <c r="B49" s="392" t="s">
        <v>336</v>
      </c>
      <c r="C49" s="392" t="s">
        <v>343</v>
      </c>
      <c r="D49" s="395">
        <v>1387</v>
      </c>
      <c r="E49" s="418">
        <v>1326</v>
      </c>
      <c r="F49" s="418">
        <v>1268</v>
      </c>
      <c r="G49" s="418">
        <v>1315</v>
      </c>
      <c r="H49" s="418">
        <v>1326</v>
      </c>
      <c r="I49" s="418">
        <v>1371</v>
      </c>
      <c r="J49" s="418">
        <v>1359</v>
      </c>
      <c r="K49" s="418">
        <v>1348</v>
      </c>
      <c r="L49" s="418">
        <v>1358</v>
      </c>
      <c r="M49" s="418">
        <v>1394</v>
      </c>
      <c r="N49" s="418">
        <v>1400</v>
      </c>
      <c r="O49" s="399">
        <v>1409</v>
      </c>
      <c r="P49" s="395">
        <v>1308</v>
      </c>
      <c r="Q49" s="418">
        <v>868</v>
      </c>
      <c r="R49" s="418">
        <v>1132</v>
      </c>
      <c r="S49" s="418">
        <v>1219</v>
      </c>
      <c r="T49" s="418">
        <v>1326</v>
      </c>
      <c r="U49" s="418">
        <v>1344</v>
      </c>
      <c r="V49" s="418">
        <v>1363</v>
      </c>
      <c r="W49" s="418">
        <v>1430</v>
      </c>
      <c r="X49" s="418">
        <v>1436</v>
      </c>
      <c r="Y49" s="418">
        <v>1498</v>
      </c>
      <c r="Z49" s="418">
        <v>1497</v>
      </c>
      <c r="AA49" s="399">
        <v>1459</v>
      </c>
      <c r="AB49" s="395">
        <v>1365</v>
      </c>
      <c r="AC49" s="418">
        <v>1312</v>
      </c>
      <c r="AD49" s="418">
        <v>1304</v>
      </c>
      <c r="AE49" s="418">
        <v>1412</v>
      </c>
      <c r="AF49" s="418">
        <v>1385</v>
      </c>
      <c r="AG49" s="418">
        <v>1380</v>
      </c>
      <c r="AH49" s="418">
        <v>1500</v>
      </c>
      <c r="AI49" s="418">
        <v>1559</v>
      </c>
      <c r="AJ49" s="418">
        <v>1615</v>
      </c>
      <c r="AK49" s="418">
        <v>1632</v>
      </c>
      <c r="AL49" s="418">
        <v>1547</v>
      </c>
      <c r="AM49" s="399">
        <v>1546</v>
      </c>
      <c r="AN49" s="395">
        <v>1500</v>
      </c>
      <c r="AO49" s="418">
        <v>1357</v>
      </c>
      <c r="AP49" s="418">
        <v>1437</v>
      </c>
      <c r="AQ49" s="418">
        <v>1523</v>
      </c>
      <c r="AR49" s="418">
        <v>1536</v>
      </c>
      <c r="AS49" s="418">
        <v>1581</v>
      </c>
      <c r="AT49" s="418">
        <v>1621</v>
      </c>
      <c r="AU49" s="418">
        <v>1599</v>
      </c>
      <c r="AV49" s="418">
        <v>1575</v>
      </c>
      <c r="AW49" s="418">
        <v>1582</v>
      </c>
      <c r="AX49" s="418">
        <v>1577</v>
      </c>
      <c r="AY49" s="399">
        <v>1576</v>
      </c>
      <c r="AZ49" s="395">
        <v>1563</v>
      </c>
      <c r="BA49" s="418">
        <v>1518</v>
      </c>
      <c r="BB49" s="418">
        <v>1511</v>
      </c>
      <c r="BC49" s="418">
        <v>1464</v>
      </c>
      <c r="BD49" s="418">
        <v>1436</v>
      </c>
      <c r="BE49" s="418">
        <v>1455</v>
      </c>
      <c r="BF49" s="418">
        <v>1412</v>
      </c>
      <c r="BG49" s="418">
        <v>1387</v>
      </c>
      <c r="BH49" s="418">
        <v>1345</v>
      </c>
      <c r="BI49" s="418">
        <v>1315</v>
      </c>
      <c r="BJ49" s="418">
        <v>1316</v>
      </c>
      <c r="BK49" s="394">
        <v>1353</v>
      </c>
      <c r="BL49" s="395">
        <v>1343</v>
      </c>
      <c r="BM49" s="418">
        <v>1366</v>
      </c>
      <c r="BN49" s="418">
        <v>1395</v>
      </c>
      <c r="BO49" s="418">
        <v>1517</v>
      </c>
      <c r="BP49" s="418">
        <v>1550</v>
      </c>
      <c r="BQ49" s="418">
        <v>1618</v>
      </c>
      <c r="BR49" s="418">
        <v>1659</v>
      </c>
      <c r="BS49" s="418">
        <v>1697</v>
      </c>
      <c r="BT49" s="418">
        <v>1743</v>
      </c>
      <c r="BU49" s="418">
        <v>1766</v>
      </c>
      <c r="BV49" s="418">
        <v>1826</v>
      </c>
      <c r="BW49" s="394">
        <v>1923</v>
      </c>
      <c r="BX49" s="395">
        <v>1872</v>
      </c>
      <c r="BY49" s="418">
        <v>1920</v>
      </c>
      <c r="BZ49" s="418">
        <v>1998</v>
      </c>
      <c r="CA49" s="418">
        <v>2088</v>
      </c>
      <c r="CB49" s="418">
        <v>2137</v>
      </c>
      <c r="CC49" s="418">
        <v>2197</v>
      </c>
      <c r="CD49" s="418">
        <v>2226</v>
      </c>
      <c r="CE49" s="418">
        <v>2269</v>
      </c>
      <c r="CF49" s="418">
        <v>2209</v>
      </c>
      <c r="CG49" s="418">
        <v>2212</v>
      </c>
      <c r="CH49" s="418">
        <v>2177</v>
      </c>
      <c r="CI49" s="394">
        <v>2207</v>
      </c>
      <c r="CJ49" s="395">
        <v>2125</v>
      </c>
      <c r="CK49" s="418">
        <v>2133</v>
      </c>
      <c r="CL49" s="418">
        <v>2217</v>
      </c>
      <c r="CM49" s="418">
        <v>2176</v>
      </c>
      <c r="CN49" s="418">
        <v>2062</v>
      </c>
      <c r="CO49" s="418">
        <v>2075</v>
      </c>
      <c r="CP49" s="418">
        <v>2112</v>
      </c>
      <c r="CQ49" s="418">
        <v>2247</v>
      </c>
      <c r="CR49" s="418">
        <v>2274</v>
      </c>
      <c r="CS49" s="418">
        <v>2299</v>
      </c>
      <c r="CT49" s="418">
        <v>2370</v>
      </c>
      <c r="CU49" s="399">
        <v>2375</v>
      </c>
      <c r="CV49" s="395">
        <v>2345</v>
      </c>
      <c r="CW49" s="418">
        <v>2369</v>
      </c>
      <c r="CX49" s="418">
        <v>2495</v>
      </c>
      <c r="CY49" s="418">
        <v>2567</v>
      </c>
      <c r="CZ49" s="418">
        <v>2586</v>
      </c>
      <c r="DA49" s="418">
        <v>2591</v>
      </c>
      <c r="DB49" s="418">
        <v>2561</v>
      </c>
      <c r="DC49" s="418">
        <v>2595</v>
      </c>
      <c r="DD49" s="418">
        <v>2710</v>
      </c>
      <c r="DE49" s="418">
        <v>2749</v>
      </c>
      <c r="DF49" s="802">
        <v>2735</v>
      </c>
      <c r="DG49" s="802">
        <f>'1. Población_Afiliada_Regimen'!F49</f>
        <v>2764</v>
      </c>
      <c r="DH49" s="118">
        <f t="shared" si="1"/>
        <v>29</v>
      </c>
      <c r="DI49" s="98">
        <f t="shared" si="2"/>
        <v>1.1175337186897882</v>
      </c>
      <c r="DJ49" s="118">
        <f t="shared" si="4"/>
        <v>389</v>
      </c>
      <c r="DK49" s="98">
        <f t="shared" si="5"/>
        <v>16.378947368421052</v>
      </c>
      <c r="DS49" s="1013" t="str">
        <f>UPPER((TEXT('1. Población_Afiliada_Regimen'!C1,"mmmm yy")))</f>
        <v>DICIEMBRE 21</v>
      </c>
      <c r="DT49" s="1013"/>
    </row>
    <row r="50" spans="1:124" ht="15" outlineLevel="2">
      <c r="A50" s="392">
        <v>234</v>
      </c>
      <c r="B50" s="392" t="s">
        <v>336</v>
      </c>
      <c r="C50" s="392" t="s">
        <v>344</v>
      </c>
      <c r="D50" s="395">
        <v>1152</v>
      </c>
      <c r="E50" s="418">
        <v>1119</v>
      </c>
      <c r="F50" s="418">
        <v>1154</v>
      </c>
      <c r="G50" s="418">
        <v>1184</v>
      </c>
      <c r="H50" s="418">
        <v>1242</v>
      </c>
      <c r="I50" s="418">
        <v>1249</v>
      </c>
      <c r="J50" s="418">
        <v>1312</v>
      </c>
      <c r="K50" s="418">
        <v>1353</v>
      </c>
      <c r="L50" s="418">
        <v>1383</v>
      </c>
      <c r="M50" s="418">
        <v>1440</v>
      </c>
      <c r="N50" s="418">
        <v>1442</v>
      </c>
      <c r="O50" s="399">
        <v>1442</v>
      </c>
      <c r="P50" s="395">
        <v>1241</v>
      </c>
      <c r="Q50" s="418">
        <v>1345</v>
      </c>
      <c r="R50" s="418">
        <v>1431</v>
      </c>
      <c r="S50" s="418">
        <v>1480</v>
      </c>
      <c r="T50" s="418">
        <v>1242</v>
      </c>
      <c r="U50" s="418">
        <v>1569</v>
      </c>
      <c r="V50" s="418">
        <v>1587</v>
      </c>
      <c r="W50" s="418">
        <v>1696</v>
      </c>
      <c r="X50" s="418">
        <v>1724</v>
      </c>
      <c r="Y50" s="418">
        <v>1793</v>
      </c>
      <c r="Z50" s="418">
        <v>1669</v>
      </c>
      <c r="AA50" s="399">
        <v>1582</v>
      </c>
      <c r="AB50" s="395">
        <v>1475</v>
      </c>
      <c r="AC50" s="418">
        <v>1395</v>
      </c>
      <c r="AD50" s="418">
        <v>1443</v>
      </c>
      <c r="AE50" s="418">
        <v>1485</v>
      </c>
      <c r="AF50" s="418">
        <v>1543</v>
      </c>
      <c r="AG50" s="418">
        <v>1578</v>
      </c>
      <c r="AH50" s="418">
        <v>1632</v>
      </c>
      <c r="AI50" s="418">
        <v>1675</v>
      </c>
      <c r="AJ50" s="418">
        <v>1689</v>
      </c>
      <c r="AK50" s="418">
        <v>1715</v>
      </c>
      <c r="AL50" s="418">
        <v>1572</v>
      </c>
      <c r="AM50" s="399">
        <v>1658</v>
      </c>
      <c r="AN50" s="395">
        <v>1655</v>
      </c>
      <c r="AO50" s="418">
        <v>1415</v>
      </c>
      <c r="AP50" s="418">
        <v>1530</v>
      </c>
      <c r="AQ50" s="418">
        <v>1598</v>
      </c>
      <c r="AR50" s="418">
        <v>1679</v>
      </c>
      <c r="AS50" s="418">
        <v>2052</v>
      </c>
      <c r="AT50" s="418">
        <v>2062</v>
      </c>
      <c r="AU50" s="418">
        <v>2059</v>
      </c>
      <c r="AV50" s="418">
        <v>2031</v>
      </c>
      <c r="AW50" s="418">
        <v>2049</v>
      </c>
      <c r="AX50" s="418">
        <v>2030</v>
      </c>
      <c r="AY50" s="399">
        <v>2031</v>
      </c>
      <c r="AZ50" s="395">
        <v>1991</v>
      </c>
      <c r="BA50" s="418">
        <v>1938</v>
      </c>
      <c r="BB50" s="418">
        <v>1856</v>
      </c>
      <c r="BC50" s="418">
        <v>1810</v>
      </c>
      <c r="BD50" s="418">
        <v>1803</v>
      </c>
      <c r="BE50" s="418">
        <v>1800</v>
      </c>
      <c r="BF50" s="418">
        <v>1807</v>
      </c>
      <c r="BG50" s="418">
        <v>1798</v>
      </c>
      <c r="BH50" s="418">
        <v>1761</v>
      </c>
      <c r="BI50" s="418">
        <v>1772</v>
      </c>
      <c r="BJ50" s="418">
        <v>1732</v>
      </c>
      <c r="BK50" s="394">
        <v>1744</v>
      </c>
      <c r="BL50" s="395">
        <v>1732</v>
      </c>
      <c r="BM50" s="418">
        <v>1626</v>
      </c>
      <c r="BN50" s="418">
        <v>1741</v>
      </c>
      <c r="BO50" s="418">
        <v>1720</v>
      </c>
      <c r="BP50" s="418">
        <v>1691</v>
      </c>
      <c r="BQ50" s="418">
        <v>1734</v>
      </c>
      <c r="BR50" s="418">
        <v>1755</v>
      </c>
      <c r="BS50" s="418">
        <v>1758</v>
      </c>
      <c r="BT50" s="418">
        <v>1749</v>
      </c>
      <c r="BU50" s="418">
        <v>1784</v>
      </c>
      <c r="BV50" s="418">
        <v>1807</v>
      </c>
      <c r="BW50" s="394">
        <v>1841</v>
      </c>
      <c r="BX50" s="395">
        <v>1841</v>
      </c>
      <c r="BY50" s="418">
        <v>1781</v>
      </c>
      <c r="BZ50" s="418">
        <v>1765</v>
      </c>
      <c r="CA50" s="418">
        <v>1837</v>
      </c>
      <c r="CB50" s="418">
        <v>1947</v>
      </c>
      <c r="CC50" s="418">
        <v>2027</v>
      </c>
      <c r="CD50" s="418">
        <v>2052</v>
      </c>
      <c r="CE50" s="418">
        <v>2043</v>
      </c>
      <c r="CF50" s="418">
        <v>2128</v>
      </c>
      <c r="CG50" s="418">
        <v>2349</v>
      </c>
      <c r="CH50" s="418">
        <v>2421</v>
      </c>
      <c r="CI50" s="394">
        <v>2466</v>
      </c>
      <c r="CJ50" s="395">
        <v>2508</v>
      </c>
      <c r="CK50" s="418">
        <v>2508</v>
      </c>
      <c r="CL50" s="418">
        <v>2679</v>
      </c>
      <c r="CM50" s="418">
        <v>2799</v>
      </c>
      <c r="CN50" s="418">
        <v>2717</v>
      </c>
      <c r="CO50" s="418">
        <v>2737</v>
      </c>
      <c r="CP50" s="418">
        <v>2922</v>
      </c>
      <c r="CQ50" s="418">
        <v>2969</v>
      </c>
      <c r="CR50" s="418">
        <v>2671</v>
      </c>
      <c r="CS50" s="418">
        <v>3083</v>
      </c>
      <c r="CT50" s="418">
        <v>3213</v>
      </c>
      <c r="CU50" s="399">
        <v>3317</v>
      </c>
      <c r="CV50" s="395">
        <v>3315</v>
      </c>
      <c r="CW50" s="418">
        <v>3359</v>
      </c>
      <c r="CX50" s="418">
        <v>3426</v>
      </c>
      <c r="CY50" s="418">
        <v>3459</v>
      </c>
      <c r="CZ50" s="418">
        <v>3533</v>
      </c>
      <c r="DA50" s="418">
        <v>3552</v>
      </c>
      <c r="DB50" s="418">
        <v>3621</v>
      </c>
      <c r="DC50" s="418">
        <v>3626</v>
      </c>
      <c r="DD50" s="418">
        <v>3620</v>
      </c>
      <c r="DE50" s="418">
        <v>3658</v>
      </c>
      <c r="DF50" s="802">
        <v>3674</v>
      </c>
      <c r="DG50" s="802">
        <f>'1. Población_Afiliada_Regimen'!F50</f>
        <v>3671</v>
      </c>
      <c r="DH50" s="118">
        <f t="shared" si="1"/>
        <v>-3</v>
      </c>
      <c r="DI50" s="98">
        <f t="shared" si="2"/>
        <v>-8.2735797021511306E-2</v>
      </c>
      <c r="DJ50" s="118">
        <f t="shared" si="4"/>
        <v>354</v>
      </c>
      <c r="DK50" s="98">
        <f t="shared" si="5"/>
        <v>10.672294241784746</v>
      </c>
    </row>
    <row r="51" spans="1:124" ht="15" outlineLevel="2">
      <c r="A51" s="392">
        <v>240</v>
      </c>
      <c r="B51" s="392" t="s">
        <v>336</v>
      </c>
      <c r="C51" s="392" t="s">
        <v>345</v>
      </c>
      <c r="D51" s="395">
        <v>1712</v>
      </c>
      <c r="E51" s="418">
        <v>1749</v>
      </c>
      <c r="F51" s="418">
        <v>1761</v>
      </c>
      <c r="G51" s="418">
        <v>1757</v>
      </c>
      <c r="H51" s="418">
        <v>1753</v>
      </c>
      <c r="I51" s="418">
        <v>1724</v>
      </c>
      <c r="J51" s="418">
        <v>1725</v>
      </c>
      <c r="K51" s="418">
        <v>1737</v>
      </c>
      <c r="L51" s="418">
        <v>1766</v>
      </c>
      <c r="M51" s="418">
        <v>1730</v>
      </c>
      <c r="N51" s="418">
        <v>1738</v>
      </c>
      <c r="O51" s="399">
        <v>1740</v>
      </c>
      <c r="P51" s="395">
        <v>1721</v>
      </c>
      <c r="Q51" s="418">
        <v>1439</v>
      </c>
      <c r="R51" s="418">
        <v>1651</v>
      </c>
      <c r="S51" s="418">
        <v>1697</v>
      </c>
      <c r="T51" s="418">
        <v>1753</v>
      </c>
      <c r="U51" s="418">
        <v>1793</v>
      </c>
      <c r="V51" s="418">
        <v>1802</v>
      </c>
      <c r="W51" s="418">
        <v>1848</v>
      </c>
      <c r="X51" s="418">
        <v>1864</v>
      </c>
      <c r="Y51" s="418">
        <v>1888</v>
      </c>
      <c r="Z51" s="418">
        <v>1852</v>
      </c>
      <c r="AA51" s="399">
        <v>1822</v>
      </c>
      <c r="AB51" s="395">
        <v>1829</v>
      </c>
      <c r="AC51" s="418">
        <v>1774</v>
      </c>
      <c r="AD51" s="418">
        <v>1790</v>
      </c>
      <c r="AE51" s="418">
        <v>1785</v>
      </c>
      <c r="AF51" s="418">
        <v>1776</v>
      </c>
      <c r="AG51" s="418">
        <v>1813</v>
      </c>
      <c r="AH51" s="418">
        <v>2037</v>
      </c>
      <c r="AI51" s="418">
        <v>2078</v>
      </c>
      <c r="AJ51" s="418">
        <v>2087</v>
      </c>
      <c r="AK51" s="418">
        <v>2045</v>
      </c>
      <c r="AL51" s="418">
        <v>1905</v>
      </c>
      <c r="AM51" s="399">
        <v>1930</v>
      </c>
      <c r="AN51" s="395">
        <v>1931</v>
      </c>
      <c r="AO51" s="418">
        <v>1869</v>
      </c>
      <c r="AP51" s="418">
        <v>1886</v>
      </c>
      <c r="AQ51" s="418">
        <v>1923</v>
      </c>
      <c r="AR51" s="418">
        <v>1979</v>
      </c>
      <c r="AS51" s="418">
        <v>2068</v>
      </c>
      <c r="AT51" s="418">
        <v>2174</v>
      </c>
      <c r="AU51" s="418">
        <v>2176</v>
      </c>
      <c r="AV51" s="418">
        <v>2131</v>
      </c>
      <c r="AW51" s="418">
        <v>2130</v>
      </c>
      <c r="AX51" s="418">
        <v>2139</v>
      </c>
      <c r="AY51" s="399">
        <v>2135</v>
      </c>
      <c r="AZ51" s="395">
        <v>2100</v>
      </c>
      <c r="BA51" s="418">
        <v>2075</v>
      </c>
      <c r="BB51" s="418">
        <v>2016</v>
      </c>
      <c r="BC51" s="418">
        <v>1939</v>
      </c>
      <c r="BD51" s="418">
        <v>1930</v>
      </c>
      <c r="BE51" s="418">
        <v>1931</v>
      </c>
      <c r="BF51" s="418">
        <v>1941</v>
      </c>
      <c r="BG51" s="418">
        <v>1956</v>
      </c>
      <c r="BH51" s="418">
        <v>1957</v>
      </c>
      <c r="BI51" s="418">
        <v>1902</v>
      </c>
      <c r="BJ51" s="418">
        <v>1842</v>
      </c>
      <c r="BK51" s="394">
        <v>1838</v>
      </c>
      <c r="BL51" s="395">
        <v>1812</v>
      </c>
      <c r="BM51" s="418">
        <v>1829</v>
      </c>
      <c r="BN51" s="418">
        <v>1833</v>
      </c>
      <c r="BO51" s="418">
        <v>1874</v>
      </c>
      <c r="BP51" s="418">
        <v>1833</v>
      </c>
      <c r="BQ51" s="418">
        <v>1855</v>
      </c>
      <c r="BR51" s="418">
        <v>1848</v>
      </c>
      <c r="BS51" s="418">
        <v>1866</v>
      </c>
      <c r="BT51" s="418">
        <v>1867</v>
      </c>
      <c r="BU51" s="418">
        <v>1844</v>
      </c>
      <c r="BV51" s="418">
        <v>1800</v>
      </c>
      <c r="BW51" s="394">
        <v>1789</v>
      </c>
      <c r="BX51" s="395">
        <v>1724</v>
      </c>
      <c r="BY51" s="418">
        <v>1741</v>
      </c>
      <c r="BZ51" s="418">
        <v>1764</v>
      </c>
      <c r="CA51" s="418">
        <v>1760</v>
      </c>
      <c r="CB51" s="418">
        <v>1782</v>
      </c>
      <c r="CC51" s="418">
        <v>1781</v>
      </c>
      <c r="CD51" s="418">
        <v>1785</v>
      </c>
      <c r="CE51" s="418">
        <v>1827</v>
      </c>
      <c r="CF51" s="418">
        <v>1815</v>
      </c>
      <c r="CG51" s="418">
        <v>1818</v>
      </c>
      <c r="CH51" s="418">
        <v>1850</v>
      </c>
      <c r="CI51" s="394">
        <v>1871</v>
      </c>
      <c r="CJ51" s="395">
        <v>1807</v>
      </c>
      <c r="CK51" s="418">
        <v>1768</v>
      </c>
      <c r="CL51" s="418">
        <v>1806</v>
      </c>
      <c r="CM51" s="418">
        <v>1774</v>
      </c>
      <c r="CN51" s="418">
        <v>1735</v>
      </c>
      <c r="CO51" s="418">
        <v>1740</v>
      </c>
      <c r="CP51" s="418">
        <v>1760</v>
      </c>
      <c r="CQ51" s="418">
        <v>1773</v>
      </c>
      <c r="CR51" s="418">
        <v>1745</v>
      </c>
      <c r="CS51" s="418">
        <v>1723</v>
      </c>
      <c r="CT51" s="418">
        <v>1772</v>
      </c>
      <c r="CU51" s="399">
        <v>1794</v>
      </c>
      <c r="CV51" s="395">
        <v>1765</v>
      </c>
      <c r="CW51" s="418">
        <v>1768</v>
      </c>
      <c r="CX51" s="418">
        <v>1824</v>
      </c>
      <c r="CY51" s="418">
        <v>1811</v>
      </c>
      <c r="CZ51" s="418">
        <v>1811</v>
      </c>
      <c r="DA51" s="418">
        <v>1813</v>
      </c>
      <c r="DB51" s="418">
        <v>1778</v>
      </c>
      <c r="DC51" s="418">
        <v>1756</v>
      </c>
      <c r="DD51" s="418">
        <v>1787</v>
      </c>
      <c r="DE51" s="418">
        <v>1798</v>
      </c>
      <c r="DF51" s="802">
        <v>1795</v>
      </c>
      <c r="DG51" s="802">
        <f>'1. Población_Afiliada_Regimen'!F51</f>
        <v>1814</v>
      </c>
      <c r="DH51" s="118">
        <f t="shared" si="1"/>
        <v>19</v>
      </c>
      <c r="DI51" s="98">
        <f t="shared" si="2"/>
        <v>1.082004555808656</v>
      </c>
      <c r="DJ51" s="118">
        <f t="shared" si="4"/>
        <v>20</v>
      </c>
      <c r="DK51" s="98">
        <f t="shared" si="5"/>
        <v>1.1148272017837235</v>
      </c>
    </row>
    <row r="52" spans="1:124" ht="15" outlineLevel="2">
      <c r="A52" s="392">
        <v>284</v>
      </c>
      <c r="B52" s="392" t="s">
        <v>336</v>
      </c>
      <c r="C52" s="392" t="s">
        <v>346</v>
      </c>
      <c r="D52" s="395">
        <v>2489</v>
      </c>
      <c r="E52" s="418">
        <v>2407</v>
      </c>
      <c r="F52" s="418">
        <v>2439</v>
      </c>
      <c r="G52" s="418">
        <v>2458</v>
      </c>
      <c r="H52" s="418">
        <v>2524</v>
      </c>
      <c r="I52" s="418">
        <v>2584</v>
      </c>
      <c r="J52" s="418">
        <v>2555</v>
      </c>
      <c r="K52" s="418">
        <v>2634</v>
      </c>
      <c r="L52" s="418">
        <v>2667</v>
      </c>
      <c r="M52" s="418">
        <v>2650</v>
      </c>
      <c r="N52" s="418">
        <v>2621</v>
      </c>
      <c r="O52" s="399">
        <v>2598</v>
      </c>
      <c r="P52" s="395">
        <v>2489</v>
      </c>
      <c r="Q52" s="418">
        <v>2424</v>
      </c>
      <c r="R52" s="418">
        <v>2552</v>
      </c>
      <c r="S52" s="418">
        <v>2550</v>
      </c>
      <c r="T52" s="418">
        <v>2524</v>
      </c>
      <c r="U52" s="418">
        <v>2566</v>
      </c>
      <c r="V52" s="418">
        <v>2539</v>
      </c>
      <c r="W52" s="418">
        <v>2638</v>
      </c>
      <c r="X52" s="418">
        <v>2702</v>
      </c>
      <c r="Y52" s="418">
        <v>2746</v>
      </c>
      <c r="Z52" s="418">
        <v>2651</v>
      </c>
      <c r="AA52" s="399">
        <v>2606</v>
      </c>
      <c r="AB52" s="395">
        <v>2469</v>
      </c>
      <c r="AC52" s="418">
        <v>2421</v>
      </c>
      <c r="AD52" s="418">
        <v>2356</v>
      </c>
      <c r="AE52" s="418">
        <v>2498</v>
      </c>
      <c r="AF52" s="418">
        <v>2481</v>
      </c>
      <c r="AG52" s="418">
        <v>2394</v>
      </c>
      <c r="AH52" s="418">
        <v>2477</v>
      </c>
      <c r="AI52" s="418">
        <v>2493</v>
      </c>
      <c r="AJ52" s="418">
        <v>2514</v>
      </c>
      <c r="AK52" s="418">
        <v>2511</v>
      </c>
      <c r="AL52" s="418">
        <v>2383</v>
      </c>
      <c r="AM52" s="399">
        <v>2417</v>
      </c>
      <c r="AN52" s="395">
        <v>2374</v>
      </c>
      <c r="AO52" s="418">
        <v>2131</v>
      </c>
      <c r="AP52" s="418">
        <v>2221</v>
      </c>
      <c r="AQ52" s="418">
        <v>2306</v>
      </c>
      <c r="AR52" s="418">
        <v>2323</v>
      </c>
      <c r="AS52" s="418">
        <v>2536</v>
      </c>
      <c r="AT52" s="418">
        <v>2514</v>
      </c>
      <c r="AU52" s="418">
        <v>2582</v>
      </c>
      <c r="AV52" s="418">
        <v>2613</v>
      </c>
      <c r="AW52" s="418">
        <v>2674</v>
      </c>
      <c r="AX52" s="418">
        <v>2695</v>
      </c>
      <c r="AY52" s="399">
        <v>2712</v>
      </c>
      <c r="AZ52" s="395">
        <v>2722</v>
      </c>
      <c r="BA52" s="418">
        <v>2682</v>
      </c>
      <c r="BB52" s="418">
        <v>2664</v>
      </c>
      <c r="BC52" s="418">
        <v>2599</v>
      </c>
      <c r="BD52" s="418">
        <v>2618</v>
      </c>
      <c r="BE52" s="418">
        <v>2671</v>
      </c>
      <c r="BF52" s="418">
        <v>2667</v>
      </c>
      <c r="BG52" s="418">
        <v>2660</v>
      </c>
      <c r="BH52" s="418">
        <v>2670</v>
      </c>
      <c r="BI52" s="418">
        <v>2705</v>
      </c>
      <c r="BJ52" s="418">
        <v>2699</v>
      </c>
      <c r="BK52" s="394">
        <v>2721</v>
      </c>
      <c r="BL52" s="395">
        <v>2655</v>
      </c>
      <c r="BM52" s="418">
        <v>2503</v>
      </c>
      <c r="BN52" s="418">
        <v>2601</v>
      </c>
      <c r="BO52" s="418">
        <v>2644</v>
      </c>
      <c r="BP52" s="418">
        <v>2600</v>
      </c>
      <c r="BQ52" s="418">
        <v>2619</v>
      </c>
      <c r="BR52" s="418">
        <v>2615</v>
      </c>
      <c r="BS52" s="418">
        <v>2647</v>
      </c>
      <c r="BT52" s="418">
        <v>2644</v>
      </c>
      <c r="BU52" s="418">
        <v>2672</v>
      </c>
      <c r="BV52" s="418">
        <v>2695</v>
      </c>
      <c r="BW52" s="394">
        <v>2701</v>
      </c>
      <c r="BX52" s="395">
        <v>2629</v>
      </c>
      <c r="BY52" s="418">
        <v>2532</v>
      </c>
      <c r="BZ52" s="418">
        <v>2501</v>
      </c>
      <c r="CA52" s="418">
        <v>2534</v>
      </c>
      <c r="CB52" s="418">
        <v>2610</v>
      </c>
      <c r="CC52" s="418">
        <v>2698</v>
      </c>
      <c r="CD52" s="418">
        <v>2753</v>
      </c>
      <c r="CE52" s="418">
        <v>2718</v>
      </c>
      <c r="CF52" s="418">
        <v>2690</v>
      </c>
      <c r="CG52" s="418">
        <v>2728</v>
      </c>
      <c r="CH52" s="418">
        <v>2701</v>
      </c>
      <c r="CI52" s="394">
        <v>2706</v>
      </c>
      <c r="CJ52" s="395">
        <v>2619</v>
      </c>
      <c r="CK52" s="418">
        <v>2579</v>
      </c>
      <c r="CL52" s="418">
        <v>2597</v>
      </c>
      <c r="CM52" s="418">
        <v>2637</v>
      </c>
      <c r="CN52" s="418">
        <v>2512</v>
      </c>
      <c r="CO52" s="418">
        <v>2521</v>
      </c>
      <c r="CP52" s="418">
        <v>2558</v>
      </c>
      <c r="CQ52" s="418">
        <v>2688</v>
      </c>
      <c r="CR52" s="418">
        <v>2755</v>
      </c>
      <c r="CS52" s="418">
        <v>2877</v>
      </c>
      <c r="CT52" s="418">
        <v>2982</v>
      </c>
      <c r="CU52" s="399">
        <v>3040</v>
      </c>
      <c r="CV52" s="395">
        <v>2965</v>
      </c>
      <c r="CW52" s="418">
        <v>2908</v>
      </c>
      <c r="CX52" s="418">
        <v>2974</v>
      </c>
      <c r="CY52" s="418">
        <v>3038</v>
      </c>
      <c r="CZ52" s="418">
        <v>3077</v>
      </c>
      <c r="DA52" s="418">
        <v>3103</v>
      </c>
      <c r="DB52" s="418">
        <v>3132</v>
      </c>
      <c r="DC52" s="418">
        <v>3154</v>
      </c>
      <c r="DD52" s="418">
        <v>3078</v>
      </c>
      <c r="DE52" s="418">
        <v>3142</v>
      </c>
      <c r="DF52" s="802">
        <v>3151</v>
      </c>
      <c r="DG52" s="802">
        <f>'1. Población_Afiliada_Regimen'!F52</f>
        <v>3163</v>
      </c>
      <c r="DH52" s="118">
        <f t="shared" si="1"/>
        <v>12</v>
      </c>
      <c r="DI52" s="98">
        <f t="shared" si="2"/>
        <v>0.3804692454026633</v>
      </c>
      <c r="DJ52" s="118">
        <f t="shared" si="4"/>
        <v>123</v>
      </c>
      <c r="DK52" s="98">
        <f t="shared" si="5"/>
        <v>4.0460526315789478</v>
      </c>
    </row>
    <row r="53" spans="1:124" ht="15" outlineLevel="2">
      <c r="A53" s="392">
        <v>306</v>
      </c>
      <c r="B53" s="392" t="s">
        <v>336</v>
      </c>
      <c r="C53" s="392" t="s">
        <v>347</v>
      </c>
      <c r="D53" s="395">
        <v>512</v>
      </c>
      <c r="E53" s="418">
        <v>513</v>
      </c>
      <c r="F53" s="418">
        <v>521</v>
      </c>
      <c r="G53" s="418">
        <v>472</v>
      </c>
      <c r="H53" s="418">
        <v>491</v>
      </c>
      <c r="I53" s="418">
        <v>446</v>
      </c>
      <c r="J53" s="418">
        <v>476</v>
      </c>
      <c r="K53" s="418">
        <v>497</v>
      </c>
      <c r="L53" s="418">
        <v>502</v>
      </c>
      <c r="M53" s="418">
        <v>540</v>
      </c>
      <c r="N53" s="418">
        <v>543</v>
      </c>
      <c r="O53" s="399">
        <v>533</v>
      </c>
      <c r="P53" s="395">
        <v>510</v>
      </c>
      <c r="Q53" s="418">
        <v>507</v>
      </c>
      <c r="R53" s="418">
        <v>532</v>
      </c>
      <c r="S53" s="418">
        <v>552</v>
      </c>
      <c r="T53" s="418">
        <v>491</v>
      </c>
      <c r="U53" s="418">
        <v>563</v>
      </c>
      <c r="V53" s="418">
        <v>557</v>
      </c>
      <c r="W53" s="418">
        <v>575</v>
      </c>
      <c r="X53" s="418">
        <v>584</v>
      </c>
      <c r="Y53" s="418">
        <v>603</v>
      </c>
      <c r="Z53" s="418">
        <v>596</v>
      </c>
      <c r="AA53" s="399">
        <v>581</v>
      </c>
      <c r="AB53" s="395">
        <v>549</v>
      </c>
      <c r="AC53" s="418">
        <v>506</v>
      </c>
      <c r="AD53" s="418">
        <v>491</v>
      </c>
      <c r="AE53" s="418">
        <v>471</v>
      </c>
      <c r="AF53" s="418">
        <v>460</v>
      </c>
      <c r="AG53" s="418">
        <v>461</v>
      </c>
      <c r="AH53" s="418">
        <v>449</v>
      </c>
      <c r="AI53" s="418">
        <v>462</v>
      </c>
      <c r="AJ53" s="418">
        <v>501</v>
      </c>
      <c r="AK53" s="418">
        <v>517</v>
      </c>
      <c r="AL53" s="418">
        <v>506</v>
      </c>
      <c r="AM53" s="399">
        <v>563</v>
      </c>
      <c r="AN53" s="395">
        <v>680</v>
      </c>
      <c r="AO53" s="418">
        <v>604</v>
      </c>
      <c r="AP53" s="418">
        <v>604</v>
      </c>
      <c r="AQ53" s="418">
        <v>603</v>
      </c>
      <c r="AR53" s="418">
        <v>597</v>
      </c>
      <c r="AS53" s="418">
        <v>643</v>
      </c>
      <c r="AT53" s="418">
        <v>655</v>
      </c>
      <c r="AU53" s="418">
        <v>665</v>
      </c>
      <c r="AV53" s="418">
        <v>646</v>
      </c>
      <c r="AW53" s="418">
        <v>662</v>
      </c>
      <c r="AX53" s="418">
        <v>657</v>
      </c>
      <c r="AY53" s="399">
        <v>655</v>
      </c>
      <c r="AZ53" s="395">
        <v>634</v>
      </c>
      <c r="BA53" s="418">
        <v>629</v>
      </c>
      <c r="BB53" s="418">
        <v>661</v>
      </c>
      <c r="BC53" s="418">
        <v>629</v>
      </c>
      <c r="BD53" s="418">
        <v>650</v>
      </c>
      <c r="BE53" s="418">
        <v>669</v>
      </c>
      <c r="BF53" s="418">
        <v>650</v>
      </c>
      <c r="BG53" s="418">
        <v>666</v>
      </c>
      <c r="BH53" s="418">
        <v>660</v>
      </c>
      <c r="BI53" s="418">
        <v>646</v>
      </c>
      <c r="BJ53" s="418">
        <v>668</v>
      </c>
      <c r="BK53" s="394">
        <v>690</v>
      </c>
      <c r="BL53" s="395">
        <v>675</v>
      </c>
      <c r="BM53" s="418">
        <v>660</v>
      </c>
      <c r="BN53" s="418">
        <v>686</v>
      </c>
      <c r="BO53" s="418">
        <v>706</v>
      </c>
      <c r="BP53" s="418">
        <v>711</v>
      </c>
      <c r="BQ53" s="418">
        <v>763</v>
      </c>
      <c r="BR53" s="418">
        <v>761</v>
      </c>
      <c r="BS53" s="418">
        <v>773</v>
      </c>
      <c r="BT53" s="418">
        <v>768</v>
      </c>
      <c r="BU53" s="418">
        <v>806</v>
      </c>
      <c r="BV53" s="418">
        <v>829</v>
      </c>
      <c r="BW53" s="394">
        <v>827</v>
      </c>
      <c r="BX53" s="395">
        <v>818</v>
      </c>
      <c r="BY53" s="418">
        <v>802</v>
      </c>
      <c r="BZ53" s="418">
        <v>835</v>
      </c>
      <c r="CA53" s="418">
        <v>843</v>
      </c>
      <c r="CB53" s="418">
        <v>895</v>
      </c>
      <c r="CC53" s="418">
        <v>895</v>
      </c>
      <c r="CD53" s="418">
        <v>894</v>
      </c>
      <c r="CE53" s="418">
        <v>877</v>
      </c>
      <c r="CF53" s="418">
        <v>868</v>
      </c>
      <c r="CG53" s="418">
        <v>867</v>
      </c>
      <c r="CH53" s="418">
        <v>861</v>
      </c>
      <c r="CI53" s="394">
        <v>896</v>
      </c>
      <c r="CJ53" s="395">
        <v>840</v>
      </c>
      <c r="CK53" s="418">
        <v>850</v>
      </c>
      <c r="CL53" s="418">
        <v>891</v>
      </c>
      <c r="CM53" s="418">
        <v>889</v>
      </c>
      <c r="CN53" s="418">
        <v>837</v>
      </c>
      <c r="CO53" s="418">
        <v>801</v>
      </c>
      <c r="CP53" s="418">
        <v>774</v>
      </c>
      <c r="CQ53" s="418">
        <v>821</v>
      </c>
      <c r="CR53" s="418">
        <v>843</v>
      </c>
      <c r="CS53" s="418">
        <v>879</v>
      </c>
      <c r="CT53" s="418">
        <v>886</v>
      </c>
      <c r="CU53" s="399">
        <v>923</v>
      </c>
      <c r="CV53" s="395">
        <v>902</v>
      </c>
      <c r="CW53" s="418">
        <v>927</v>
      </c>
      <c r="CX53" s="418">
        <v>969</v>
      </c>
      <c r="CY53" s="418">
        <v>988</v>
      </c>
      <c r="CZ53" s="418">
        <v>992</v>
      </c>
      <c r="DA53" s="418">
        <v>1003</v>
      </c>
      <c r="DB53" s="418">
        <v>1012</v>
      </c>
      <c r="DC53" s="418">
        <v>1057</v>
      </c>
      <c r="DD53" s="418">
        <v>1074</v>
      </c>
      <c r="DE53" s="418">
        <v>1110</v>
      </c>
      <c r="DF53" s="802">
        <v>1025</v>
      </c>
      <c r="DG53" s="802">
        <f>'1. Población_Afiliada_Regimen'!F53</f>
        <v>1040</v>
      </c>
      <c r="DH53" s="118">
        <f t="shared" si="1"/>
        <v>15</v>
      </c>
      <c r="DI53" s="98">
        <f t="shared" si="2"/>
        <v>1.4191106906338695</v>
      </c>
      <c r="DJ53" s="118">
        <f t="shared" si="4"/>
        <v>117</v>
      </c>
      <c r="DK53" s="98">
        <f t="shared" si="5"/>
        <v>12.676056338028168</v>
      </c>
    </row>
    <row r="54" spans="1:124" ht="15" outlineLevel="2">
      <c r="A54" s="392">
        <v>347</v>
      </c>
      <c r="B54" s="392" t="s">
        <v>336</v>
      </c>
      <c r="C54" s="392" t="s">
        <v>348</v>
      </c>
      <c r="D54" s="395">
        <v>862</v>
      </c>
      <c r="E54" s="418">
        <v>861</v>
      </c>
      <c r="F54" s="418">
        <v>861</v>
      </c>
      <c r="G54" s="418">
        <v>841</v>
      </c>
      <c r="H54" s="418">
        <v>859</v>
      </c>
      <c r="I54" s="418">
        <v>872</v>
      </c>
      <c r="J54" s="418">
        <v>841</v>
      </c>
      <c r="K54" s="418">
        <v>838</v>
      </c>
      <c r="L54" s="418">
        <v>826</v>
      </c>
      <c r="M54" s="418">
        <v>869</v>
      </c>
      <c r="N54" s="418">
        <v>869</v>
      </c>
      <c r="O54" s="399">
        <v>812</v>
      </c>
      <c r="P54" s="395">
        <v>792</v>
      </c>
      <c r="Q54" s="418">
        <v>652</v>
      </c>
      <c r="R54" s="418">
        <v>788</v>
      </c>
      <c r="S54" s="418">
        <v>814</v>
      </c>
      <c r="T54" s="418">
        <v>859</v>
      </c>
      <c r="U54" s="418">
        <v>850</v>
      </c>
      <c r="V54" s="418">
        <v>855</v>
      </c>
      <c r="W54" s="418">
        <v>878</v>
      </c>
      <c r="X54" s="418">
        <v>891</v>
      </c>
      <c r="Y54" s="418">
        <v>931</v>
      </c>
      <c r="Z54" s="418">
        <v>889</v>
      </c>
      <c r="AA54" s="399">
        <v>870</v>
      </c>
      <c r="AB54" s="395">
        <v>831</v>
      </c>
      <c r="AC54" s="418">
        <v>816</v>
      </c>
      <c r="AD54" s="418">
        <v>816</v>
      </c>
      <c r="AE54" s="418">
        <v>838</v>
      </c>
      <c r="AF54" s="418">
        <v>830</v>
      </c>
      <c r="AG54" s="418">
        <v>869</v>
      </c>
      <c r="AH54" s="418">
        <v>932</v>
      </c>
      <c r="AI54" s="418">
        <v>926</v>
      </c>
      <c r="AJ54" s="418">
        <v>935</v>
      </c>
      <c r="AK54" s="418">
        <v>931</v>
      </c>
      <c r="AL54" s="418">
        <v>843</v>
      </c>
      <c r="AM54" s="399">
        <v>846</v>
      </c>
      <c r="AN54" s="395">
        <v>800</v>
      </c>
      <c r="AO54" s="418">
        <v>760</v>
      </c>
      <c r="AP54" s="418">
        <v>780</v>
      </c>
      <c r="AQ54" s="418">
        <v>831</v>
      </c>
      <c r="AR54" s="418">
        <v>862</v>
      </c>
      <c r="AS54" s="418">
        <v>886</v>
      </c>
      <c r="AT54" s="418">
        <v>902</v>
      </c>
      <c r="AU54" s="418">
        <v>906</v>
      </c>
      <c r="AV54" s="418">
        <v>900</v>
      </c>
      <c r="AW54" s="418">
        <v>886</v>
      </c>
      <c r="AX54" s="418">
        <v>885</v>
      </c>
      <c r="AY54" s="399">
        <v>855</v>
      </c>
      <c r="AZ54" s="395">
        <v>814</v>
      </c>
      <c r="BA54" s="418">
        <v>784</v>
      </c>
      <c r="BB54" s="418">
        <v>781</v>
      </c>
      <c r="BC54" s="418">
        <v>748</v>
      </c>
      <c r="BD54" s="418">
        <v>737</v>
      </c>
      <c r="BE54" s="418">
        <v>754</v>
      </c>
      <c r="BF54" s="418">
        <v>758</v>
      </c>
      <c r="BG54" s="418">
        <v>742</v>
      </c>
      <c r="BH54" s="418">
        <v>793</v>
      </c>
      <c r="BI54" s="418">
        <v>790</v>
      </c>
      <c r="BJ54" s="418">
        <v>777</v>
      </c>
      <c r="BK54" s="394">
        <v>799</v>
      </c>
      <c r="BL54" s="395">
        <v>785</v>
      </c>
      <c r="BM54" s="418">
        <v>798</v>
      </c>
      <c r="BN54" s="418">
        <v>838</v>
      </c>
      <c r="BO54" s="418">
        <v>868</v>
      </c>
      <c r="BP54" s="418">
        <v>894</v>
      </c>
      <c r="BQ54" s="418">
        <v>887</v>
      </c>
      <c r="BR54" s="418">
        <v>910</v>
      </c>
      <c r="BS54" s="418">
        <v>899</v>
      </c>
      <c r="BT54" s="418">
        <v>908</v>
      </c>
      <c r="BU54" s="418">
        <v>881</v>
      </c>
      <c r="BV54" s="418">
        <v>856</v>
      </c>
      <c r="BW54" s="394">
        <v>868</v>
      </c>
      <c r="BX54" s="395">
        <v>842</v>
      </c>
      <c r="BY54" s="418">
        <v>836</v>
      </c>
      <c r="BZ54" s="418">
        <v>881</v>
      </c>
      <c r="CA54" s="418">
        <v>876</v>
      </c>
      <c r="CB54" s="418">
        <v>892</v>
      </c>
      <c r="CC54" s="418">
        <v>885</v>
      </c>
      <c r="CD54" s="418">
        <v>900</v>
      </c>
      <c r="CE54" s="418">
        <v>930</v>
      </c>
      <c r="CF54" s="418">
        <v>878</v>
      </c>
      <c r="CG54" s="418">
        <v>838</v>
      </c>
      <c r="CH54" s="418">
        <v>844</v>
      </c>
      <c r="CI54" s="394">
        <v>823</v>
      </c>
      <c r="CJ54" s="395">
        <v>776</v>
      </c>
      <c r="CK54" s="418">
        <v>727</v>
      </c>
      <c r="CL54" s="418">
        <v>739</v>
      </c>
      <c r="CM54" s="418">
        <v>758</v>
      </c>
      <c r="CN54" s="418">
        <v>751</v>
      </c>
      <c r="CO54" s="418">
        <v>742</v>
      </c>
      <c r="CP54" s="418">
        <v>733</v>
      </c>
      <c r="CQ54" s="418">
        <v>747</v>
      </c>
      <c r="CR54" s="418">
        <v>735</v>
      </c>
      <c r="CS54" s="418">
        <v>713</v>
      </c>
      <c r="CT54" s="418">
        <v>709</v>
      </c>
      <c r="CU54" s="399">
        <v>722</v>
      </c>
      <c r="CV54" s="395">
        <v>721</v>
      </c>
      <c r="CW54" s="418">
        <v>742</v>
      </c>
      <c r="CX54" s="418">
        <v>779</v>
      </c>
      <c r="CY54" s="418">
        <v>801</v>
      </c>
      <c r="CZ54" s="418">
        <v>802</v>
      </c>
      <c r="DA54" s="418">
        <v>796</v>
      </c>
      <c r="DB54" s="418">
        <v>767</v>
      </c>
      <c r="DC54" s="418">
        <v>768</v>
      </c>
      <c r="DD54" s="418">
        <v>778</v>
      </c>
      <c r="DE54" s="418">
        <v>781</v>
      </c>
      <c r="DF54" s="802">
        <v>784</v>
      </c>
      <c r="DG54" s="802">
        <f>'1. Población_Afiliada_Regimen'!F54</f>
        <v>801</v>
      </c>
      <c r="DH54" s="118">
        <f t="shared" si="1"/>
        <v>17</v>
      </c>
      <c r="DI54" s="98">
        <f t="shared" si="2"/>
        <v>2.213541666666667</v>
      </c>
      <c r="DJ54" s="118">
        <f t="shared" si="4"/>
        <v>79</v>
      </c>
      <c r="DK54" s="98">
        <f t="shared" si="5"/>
        <v>10.941828254847644</v>
      </c>
    </row>
    <row r="55" spans="1:124" ht="15" outlineLevel="2">
      <c r="A55" s="392">
        <v>411</v>
      </c>
      <c r="B55" s="392" t="s">
        <v>336</v>
      </c>
      <c r="C55" s="392" t="s">
        <v>349</v>
      </c>
      <c r="D55" s="395">
        <v>1097</v>
      </c>
      <c r="E55" s="418">
        <v>1049</v>
      </c>
      <c r="F55" s="418">
        <v>1051</v>
      </c>
      <c r="G55" s="418">
        <v>1085</v>
      </c>
      <c r="H55" s="418">
        <v>1093</v>
      </c>
      <c r="I55" s="418">
        <v>1091</v>
      </c>
      <c r="J55" s="418">
        <v>1126</v>
      </c>
      <c r="K55" s="418">
        <v>1112</v>
      </c>
      <c r="L55" s="418">
        <v>1082</v>
      </c>
      <c r="M55" s="418">
        <v>1116</v>
      </c>
      <c r="N55" s="418">
        <v>1132</v>
      </c>
      <c r="O55" s="399">
        <v>1139</v>
      </c>
      <c r="P55" s="395">
        <v>1142</v>
      </c>
      <c r="Q55" s="418">
        <v>1167</v>
      </c>
      <c r="R55" s="418">
        <v>1139</v>
      </c>
      <c r="S55" s="418">
        <v>1156</v>
      </c>
      <c r="T55" s="418">
        <v>1093</v>
      </c>
      <c r="U55" s="418">
        <v>1193</v>
      </c>
      <c r="V55" s="418">
        <v>1236</v>
      </c>
      <c r="W55" s="418">
        <v>1285</v>
      </c>
      <c r="X55" s="418">
        <v>1316</v>
      </c>
      <c r="Y55" s="418">
        <v>1300</v>
      </c>
      <c r="Z55" s="418">
        <v>1273</v>
      </c>
      <c r="AA55" s="399">
        <v>1251</v>
      </c>
      <c r="AB55" s="395">
        <v>1227</v>
      </c>
      <c r="AC55" s="418">
        <v>1165</v>
      </c>
      <c r="AD55" s="418">
        <v>1159</v>
      </c>
      <c r="AE55" s="418">
        <v>1148</v>
      </c>
      <c r="AF55" s="418">
        <v>1101</v>
      </c>
      <c r="AG55" s="418">
        <v>1020</v>
      </c>
      <c r="AH55" s="418">
        <v>1099</v>
      </c>
      <c r="AI55" s="418">
        <v>1308</v>
      </c>
      <c r="AJ55" s="418">
        <v>1330</v>
      </c>
      <c r="AK55" s="418">
        <v>1360</v>
      </c>
      <c r="AL55" s="418">
        <v>1288</v>
      </c>
      <c r="AM55" s="399">
        <v>1261</v>
      </c>
      <c r="AN55" s="395">
        <v>1228</v>
      </c>
      <c r="AO55" s="418">
        <v>1121</v>
      </c>
      <c r="AP55" s="418">
        <v>1150</v>
      </c>
      <c r="AQ55" s="418">
        <v>1174</v>
      </c>
      <c r="AR55" s="418">
        <v>1193</v>
      </c>
      <c r="AS55" s="418">
        <v>1226</v>
      </c>
      <c r="AT55" s="418">
        <v>1222</v>
      </c>
      <c r="AU55" s="418">
        <v>1211</v>
      </c>
      <c r="AV55" s="418">
        <v>1208</v>
      </c>
      <c r="AW55" s="418">
        <v>1216</v>
      </c>
      <c r="AX55" s="418">
        <v>1224</v>
      </c>
      <c r="AY55" s="399">
        <v>1256</v>
      </c>
      <c r="AZ55" s="395">
        <v>1269</v>
      </c>
      <c r="BA55" s="418">
        <v>1251</v>
      </c>
      <c r="BB55" s="418">
        <v>1216</v>
      </c>
      <c r="BC55" s="418">
        <v>1199</v>
      </c>
      <c r="BD55" s="418">
        <v>1179</v>
      </c>
      <c r="BE55" s="418">
        <v>1167</v>
      </c>
      <c r="BF55" s="418">
        <v>1184</v>
      </c>
      <c r="BG55" s="418">
        <v>1171</v>
      </c>
      <c r="BH55" s="418">
        <v>1184</v>
      </c>
      <c r="BI55" s="418">
        <v>1177</v>
      </c>
      <c r="BJ55" s="418">
        <v>1161</v>
      </c>
      <c r="BK55" s="394">
        <v>1181</v>
      </c>
      <c r="BL55" s="395">
        <v>1176</v>
      </c>
      <c r="BM55" s="418">
        <v>1185</v>
      </c>
      <c r="BN55" s="418">
        <v>1200</v>
      </c>
      <c r="BO55" s="418">
        <v>1200</v>
      </c>
      <c r="BP55" s="418">
        <v>1182</v>
      </c>
      <c r="BQ55" s="418">
        <v>1184</v>
      </c>
      <c r="BR55" s="418">
        <v>1150</v>
      </c>
      <c r="BS55" s="418">
        <v>1135</v>
      </c>
      <c r="BT55" s="418">
        <v>1126</v>
      </c>
      <c r="BU55" s="418">
        <v>1121</v>
      </c>
      <c r="BV55" s="418">
        <v>1088</v>
      </c>
      <c r="BW55" s="394">
        <v>1068</v>
      </c>
      <c r="BX55" s="395">
        <v>987</v>
      </c>
      <c r="BY55" s="418">
        <v>989</v>
      </c>
      <c r="BZ55" s="418">
        <v>1024</v>
      </c>
      <c r="CA55" s="418">
        <v>1036</v>
      </c>
      <c r="CB55" s="418">
        <v>1056</v>
      </c>
      <c r="CC55" s="418">
        <v>1066</v>
      </c>
      <c r="CD55" s="418">
        <v>1068</v>
      </c>
      <c r="CE55" s="418">
        <v>1087</v>
      </c>
      <c r="CF55" s="418">
        <v>1128</v>
      </c>
      <c r="CG55" s="418">
        <v>1142</v>
      </c>
      <c r="CH55" s="418">
        <v>1152</v>
      </c>
      <c r="CI55" s="394">
        <v>1127</v>
      </c>
      <c r="CJ55" s="395">
        <v>1082</v>
      </c>
      <c r="CK55" s="418">
        <v>1046</v>
      </c>
      <c r="CL55" s="418">
        <v>1044</v>
      </c>
      <c r="CM55" s="418">
        <v>1051</v>
      </c>
      <c r="CN55" s="418">
        <v>1027</v>
      </c>
      <c r="CO55" s="418">
        <v>1039</v>
      </c>
      <c r="CP55" s="418">
        <v>1049</v>
      </c>
      <c r="CQ55" s="418">
        <v>1111</v>
      </c>
      <c r="CR55" s="418">
        <v>1110</v>
      </c>
      <c r="CS55" s="418">
        <v>1149</v>
      </c>
      <c r="CT55" s="418">
        <v>1162</v>
      </c>
      <c r="CU55" s="399">
        <v>1147</v>
      </c>
      <c r="CV55" s="395">
        <v>1119</v>
      </c>
      <c r="CW55" s="418">
        <v>1140</v>
      </c>
      <c r="CX55" s="418">
        <v>1143</v>
      </c>
      <c r="CY55" s="418">
        <v>1171</v>
      </c>
      <c r="CZ55" s="418">
        <v>1217</v>
      </c>
      <c r="DA55" s="418">
        <v>1225</v>
      </c>
      <c r="DB55" s="418">
        <v>1203</v>
      </c>
      <c r="DC55" s="418">
        <v>1175</v>
      </c>
      <c r="DD55" s="418">
        <v>1245</v>
      </c>
      <c r="DE55" s="418">
        <v>1232</v>
      </c>
      <c r="DF55" s="802">
        <v>1187</v>
      </c>
      <c r="DG55" s="802">
        <f>'1. Población_Afiliada_Regimen'!F55</f>
        <v>1196</v>
      </c>
      <c r="DH55" s="118">
        <f t="shared" si="1"/>
        <v>9</v>
      </c>
      <c r="DI55" s="98">
        <f t="shared" si="2"/>
        <v>0.76595744680851063</v>
      </c>
      <c r="DJ55" s="118">
        <f t="shared" si="4"/>
        <v>49</v>
      </c>
      <c r="DK55" s="98">
        <f t="shared" si="5"/>
        <v>4.2720139494333047</v>
      </c>
    </row>
    <row r="56" spans="1:124" ht="15" outlineLevel="2">
      <c r="A56" s="392">
        <v>501</v>
      </c>
      <c r="B56" s="392" t="s">
        <v>336</v>
      </c>
      <c r="C56" s="392" t="s">
        <v>350</v>
      </c>
      <c r="D56" s="395">
        <v>142</v>
      </c>
      <c r="E56" s="418">
        <v>147</v>
      </c>
      <c r="F56" s="418">
        <v>150</v>
      </c>
      <c r="G56" s="418">
        <v>186</v>
      </c>
      <c r="H56" s="418">
        <v>195</v>
      </c>
      <c r="I56" s="418">
        <v>182</v>
      </c>
      <c r="J56" s="418">
        <v>188</v>
      </c>
      <c r="K56" s="418">
        <v>192</v>
      </c>
      <c r="L56" s="418">
        <v>192</v>
      </c>
      <c r="M56" s="418">
        <v>200</v>
      </c>
      <c r="N56" s="418">
        <v>195</v>
      </c>
      <c r="O56" s="399">
        <v>183</v>
      </c>
      <c r="P56" s="395">
        <v>192</v>
      </c>
      <c r="Q56" s="418">
        <v>189</v>
      </c>
      <c r="R56" s="418">
        <v>194</v>
      </c>
      <c r="S56" s="418">
        <v>212</v>
      </c>
      <c r="T56" s="418">
        <v>195</v>
      </c>
      <c r="U56" s="418">
        <v>219</v>
      </c>
      <c r="V56" s="418">
        <v>231</v>
      </c>
      <c r="W56" s="418">
        <v>248</v>
      </c>
      <c r="X56" s="418">
        <v>253</v>
      </c>
      <c r="Y56" s="418">
        <v>284</v>
      </c>
      <c r="Z56" s="418">
        <v>270</v>
      </c>
      <c r="AA56" s="399">
        <v>254</v>
      </c>
      <c r="AB56" s="395">
        <v>255</v>
      </c>
      <c r="AC56" s="418">
        <v>230</v>
      </c>
      <c r="AD56" s="418">
        <v>223</v>
      </c>
      <c r="AE56" s="418">
        <v>204</v>
      </c>
      <c r="AF56" s="418">
        <v>172</v>
      </c>
      <c r="AG56" s="418">
        <v>164</v>
      </c>
      <c r="AH56" s="418">
        <v>173</v>
      </c>
      <c r="AI56" s="418">
        <v>189</v>
      </c>
      <c r="AJ56" s="418">
        <v>187</v>
      </c>
      <c r="AK56" s="418">
        <v>179</v>
      </c>
      <c r="AL56" s="418">
        <v>158</v>
      </c>
      <c r="AM56" s="399">
        <v>73</v>
      </c>
      <c r="AN56" s="395">
        <v>197</v>
      </c>
      <c r="AO56" s="418">
        <v>187</v>
      </c>
      <c r="AP56" s="418">
        <v>204</v>
      </c>
      <c r="AQ56" s="418">
        <v>216</v>
      </c>
      <c r="AR56" s="418">
        <v>220</v>
      </c>
      <c r="AS56" s="418">
        <v>233</v>
      </c>
      <c r="AT56" s="418">
        <v>242</v>
      </c>
      <c r="AU56" s="418">
        <v>231</v>
      </c>
      <c r="AV56" s="418">
        <v>223</v>
      </c>
      <c r="AW56" s="418">
        <v>267</v>
      </c>
      <c r="AX56" s="418">
        <v>266</v>
      </c>
      <c r="AY56" s="399">
        <v>246</v>
      </c>
      <c r="AZ56" s="395">
        <v>208</v>
      </c>
      <c r="BA56" s="418">
        <v>192</v>
      </c>
      <c r="BB56" s="418">
        <v>186</v>
      </c>
      <c r="BC56" s="418">
        <v>163</v>
      </c>
      <c r="BD56" s="418">
        <v>170</v>
      </c>
      <c r="BE56" s="418">
        <v>176</v>
      </c>
      <c r="BF56" s="418">
        <v>180</v>
      </c>
      <c r="BG56" s="418">
        <v>196</v>
      </c>
      <c r="BH56" s="418">
        <v>190</v>
      </c>
      <c r="BI56" s="418">
        <v>192</v>
      </c>
      <c r="BJ56" s="418">
        <v>182</v>
      </c>
      <c r="BK56" s="394">
        <v>182</v>
      </c>
      <c r="BL56" s="395">
        <v>174</v>
      </c>
      <c r="BM56" s="418">
        <v>188</v>
      </c>
      <c r="BN56" s="418">
        <v>180</v>
      </c>
      <c r="BO56" s="418">
        <v>186</v>
      </c>
      <c r="BP56" s="418">
        <v>196</v>
      </c>
      <c r="BQ56" s="418">
        <v>201</v>
      </c>
      <c r="BR56" s="418">
        <v>191</v>
      </c>
      <c r="BS56" s="418">
        <v>184</v>
      </c>
      <c r="BT56" s="418">
        <v>180</v>
      </c>
      <c r="BU56" s="418">
        <v>174</v>
      </c>
      <c r="BV56" s="418">
        <v>183</v>
      </c>
      <c r="BW56" s="394">
        <v>190</v>
      </c>
      <c r="BX56" s="395">
        <v>177</v>
      </c>
      <c r="BY56" s="418">
        <v>177</v>
      </c>
      <c r="BZ56" s="418">
        <v>185</v>
      </c>
      <c r="CA56" s="418">
        <v>181</v>
      </c>
      <c r="CB56" s="418">
        <v>189</v>
      </c>
      <c r="CC56" s="418">
        <v>187</v>
      </c>
      <c r="CD56" s="418">
        <v>199</v>
      </c>
      <c r="CE56" s="418">
        <v>217</v>
      </c>
      <c r="CF56" s="418">
        <v>215</v>
      </c>
      <c r="CG56" s="418">
        <v>220</v>
      </c>
      <c r="CH56" s="418">
        <v>219</v>
      </c>
      <c r="CI56" s="394">
        <v>223</v>
      </c>
      <c r="CJ56" s="395">
        <v>198</v>
      </c>
      <c r="CK56" s="418">
        <v>195</v>
      </c>
      <c r="CL56" s="418">
        <v>213</v>
      </c>
      <c r="CM56" s="418">
        <v>213</v>
      </c>
      <c r="CN56" s="418">
        <v>209</v>
      </c>
      <c r="CO56" s="418">
        <v>215</v>
      </c>
      <c r="CP56" s="418">
        <v>234</v>
      </c>
      <c r="CQ56" s="418">
        <v>245</v>
      </c>
      <c r="CR56" s="418">
        <v>243</v>
      </c>
      <c r="CS56" s="418">
        <v>249</v>
      </c>
      <c r="CT56" s="418">
        <v>249</v>
      </c>
      <c r="CU56" s="399">
        <v>241</v>
      </c>
      <c r="CV56" s="395">
        <v>235</v>
      </c>
      <c r="CW56" s="418">
        <v>258</v>
      </c>
      <c r="CX56" s="418">
        <v>260</v>
      </c>
      <c r="CY56" s="418">
        <v>276</v>
      </c>
      <c r="CZ56" s="418">
        <v>284</v>
      </c>
      <c r="DA56" s="418">
        <v>281</v>
      </c>
      <c r="DB56" s="418">
        <v>274</v>
      </c>
      <c r="DC56" s="418">
        <v>275</v>
      </c>
      <c r="DD56" s="418">
        <v>269</v>
      </c>
      <c r="DE56" s="418">
        <v>274</v>
      </c>
      <c r="DF56" s="802">
        <v>274</v>
      </c>
      <c r="DG56" s="802">
        <f>'1. Población_Afiliada_Regimen'!F56</f>
        <v>283</v>
      </c>
      <c r="DH56" s="118">
        <f t="shared" si="1"/>
        <v>9</v>
      </c>
      <c r="DI56" s="98">
        <f t="shared" si="2"/>
        <v>3.2727272727272729</v>
      </c>
      <c r="DJ56" s="118">
        <f t="shared" si="4"/>
        <v>42</v>
      </c>
      <c r="DK56" s="98">
        <f t="shared" si="5"/>
        <v>17.427385892116181</v>
      </c>
    </row>
    <row r="57" spans="1:124" ht="15" outlineLevel="2">
      <c r="A57" s="392">
        <v>543</v>
      </c>
      <c r="B57" s="392" t="s">
        <v>336</v>
      </c>
      <c r="C57" s="392" t="s">
        <v>351</v>
      </c>
      <c r="D57" s="395">
        <v>486</v>
      </c>
      <c r="E57" s="418">
        <v>484</v>
      </c>
      <c r="F57" s="418">
        <v>513</v>
      </c>
      <c r="G57" s="418">
        <v>483</v>
      </c>
      <c r="H57" s="418">
        <v>462</v>
      </c>
      <c r="I57" s="418">
        <v>528</v>
      </c>
      <c r="J57" s="418">
        <v>529</v>
      </c>
      <c r="K57" s="418">
        <v>562</v>
      </c>
      <c r="L57" s="418">
        <v>588</v>
      </c>
      <c r="M57" s="418">
        <v>596</v>
      </c>
      <c r="N57" s="418">
        <v>597</v>
      </c>
      <c r="O57" s="399">
        <v>553</v>
      </c>
      <c r="P57" s="395">
        <v>492</v>
      </c>
      <c r="Q57" s="418">
        <v>543</v>
      </c>
      <c r="R57" s="418">
        <v>604</v>
      </c>
      <c r="S57" s="418">
        <v>606</v>
      </c>
      <c r="T57" s="418">
        <v>462</v>
      </c>
      <c r="U57" s="418">
        <v>630</v>
      </c>
      <c r="V57" s="418">
        <v>650</v>
      </c>
      <c r="W57" s="418">
        <v>674</v>
      </c>
      <c r="X57" s="418">
        <v>713</v>
      </c>
      <c r="Y57" s="418">
        <v>736</v>
      </c>
      <c r="Z57" s="418">
        <v>688</v>
      </c>
      <c r="AA57" s="399">
        <v>656</v>
      </c>
      <c r="AB57" s="395">
        <v>594</v>
      </c>
      <c r="AC57" s="418">
        <v>562</v>
      </c>
      <c r="AD57" s="418">
        <v>566</v>
      </c>
      <c r="AE57" s="418">
        <v>577</v>
      </c>
      <c r="AF57" s="418">
        <v>583</v>
      </c>
      <c r="AG57" s="418">
        <v>613</v>
      </c>
      <c r="AH57" s="418">
        <v>647</v>
      </c>
      <c r="AI57" s="418">
        <v>670</v>
      </c>
      <c r="AJ57" s="418">
        <v>689</v>
      </c>
      <c r="AK57" s="418">
        <v>711</v>
      </c>
      <c r="AL57" s="418">
        <v>614</v>
      </c>
      <c r="AM57" s="399">
        <v>632</v>
      </c>
      <c r="AN57" s="395">
        <v>621</v>
      </c>
      <c r="AO57" s="418">
        <v>515</v>
      </c>
      <c r="AP57" s="418">
        <v>549</v>
      </c>
      <c r="AQ57" s="418">
        <v>565</v>
      </c>
      <c r="AR57" s="418">
        <v>574</v>
      </c>
      <c r="AS57" s="418">
        <v>663</v>
      </c>
      <c r="AT57" s="418">
        <v>646</v>
      </c>
      <c r="AU57" s="418">
        <v>655</v>
      </c>
      <c r="AV57" s="418">
        <v>645</v>
      </c>
      <c r="AW57" s="418">
        <v>633</v>
      </c>
      <c r="AX57" s="418">
        <v>637</v>
      </c>
      <c r="AY57" s="399">
        <v>644</v>
      </c>
      <c r="AZ57" s="395">
        <v>632</v>
      </c>
      <c r="BA57" s="418">
        <v>625</v>
      </c>
      <c r="BB57" s="418">
        <v>600</v>
      </c>
      <c r="BC57" s="418">
        <v>583</v>
      </c>
      <c r="BD57" s="418">
        <v>582</v>
      </c>
      <c r="BE57" s="418">
        <v>601</v>
      </c>
      <c r="BF57" s="418">
        <v>628</v>
      </c>
      <c r="BG57" s="418">
        <v>614</v>
      </c>
      <c r="BH57" s="418">
        <v>610</v>
      </c>
      <c r="BI57" s="418">
        <v>599</v>
      </c>
      <c r="BJ57" s="418">
        <v>575</v>
      </c>
      <c r="BK57" s="394">
        <v>593</v>
      </c>
      <c r="BL57" s="395">
        <v>573</v>
      </c>
      <c r="BM57" s="418">
        <v>565</v>
      </c>
      <c r="BN57" s="418">
        <v>611</v>
      </c>
      <c r="BO57" s="418">
        <v>614</v>
      </c>
      <c r="BP57" s="418">
        <v>603</v>
      </c>
      <c r="BQ57" s="418">
        <v>592</v>
      </c>
      <c r="BR57" s="418">
        <v>583</v>
      </c>
      <c r="BS57" s="418">
        <v>568</v>
      </c>
      <c r="BT57" s="418">
        <v>567</v>
      </c>
      <c r="BU57" s="418">
        <v>560</v>
      </c>
      <c r="BV57" s="418">
        <v>576</v>
      </c>
      <c r="BW57" s="394">
        <v>545</v>
      </c>
      <c r="BX57" s="395">
        <v>513</v>
      </c>
      <c r="BY57" s="418">
        <v>510</v>
      </c>
      <c r="BZ57" s="418">
        <v>502</v>
      </c>
      <c r="CA57" s="418">
        <v>509</v>
      </c>
      <c r="CB57" s="418">
        <v>544</v>
      </c>
      <c r="CC57" s="418">
        <v>556</v>
      </c>
      <c r="CD57" s="418">
        <v>566</v>
      </c>
      <c r="CE57" s="418">
        <v>528</v>
      </c>
      <c r="CF57" s="418">
        <v>529</v>
      </c>
      <c r="CG57" s="418">
        <v>559</v>
      </c>
      <c r="CH57" s="418">
        <v>543</v>
      </c>
      <c r="CI57" s="394">
        <v>547</v>
      </c>
      <c r="CJ57" s="395">
        <v>518</v>
      </c>
      <c r="CK57" s="418">
        <v>502</v>
      </c>
      <c r="CL57" s="418">
        <v>525</v>
      </c>
      <c r="CM57" s="418">
        <v>570</v>
      </c>
      <c r="CN57" s="418">
        <v>515</v>
      </c>
      <c r="CO57" s="418">
        <v>519</v>
      </c>
      <c r="CP57" s="418">
        <v>540</v>
      </c>
      <c r="CQ57" s="418">
        <v>585</v>
      </c>
      <c r="CR57" s="418">
        <v>558</v>
      </c>
      <c r="CS57" s="418">
        <v>582</v>
      </c>
      <c r="CT57" s="418">
        <v>601</v>
      </c>
      <c r="CU57" s="399">
        <v>616</v>
      </c>
      <c r="CV57" s="395">
        <v>584</v>
      </c>
      <c r="CW57" s="418">
        <v>585</v>
      </c>
      <c r="CX57" s="418">
        <v>583</v>
      </c>
      <c r="CY57" s="418">
        <v>608</v>
      </c>
      <c r="CZ57" s="418">
        <v>624</v>
      </c>
      <c r="DA57" s="418">
        <v>622</v>
      </c>
      <c r="DB57" s="418">
        <v>613</v>
      </c>
      <c r="DC57" s="418">
        <v>622</v>
      </c>
      <c r="DD57" s="418">
        <v>583</v>
      </c>
      <c r="DE57" s="418">
        <v>581</v>
      </c>
      <c r="DF57" s="802">
        <v>578</v>
      </c>
      <c r="DG57" s="802">
        <f>'1. Población_Afiliada_Regimen'!F57</f>
        <v>579</v>
      </c>
      <c r="DH57" s="118">
        <f t="shared" si="1"/>
        <v>1</v>
      </c>
      <c r="DI57" s="98">
        <f t="shared" si="2"/>
        <v>0.16077170418006431</v>
      </c>
      <c r="DJ57" s="118">
        <f t="shared" si="4"/>
        <v>-37</v>
      </c>
      <c r="DK57" s="98">
        <f t="shared" si="5"/>
        <v>-6.0064935064935066</v>
      </c>
    </row>
    <row r="58" spans="1:124" ht="15" outlineLevel="2">
      <c r="A58" s="392">
        <v>628</v>
      </c>
      <c r="B58" s="392" t="s">
        <v>336</v>
      </c>
      <c r="C58" s="392" t="s">
        <v>352</v>
      </c>
      <c r="D58" s="395">
        <v>766</v>
      </c>
      <c r="E58" s="418">
        <v>739</v>
      </c>
      <c r="F58" s="418">
        <v>725</v>
      </c>
      <c r="G58" s="418">
        <v>728</v>
      </c>
      <c r="H58" s="418">
        <v>767</v>
      </c>
      <c r="I58" s="418">
        <v>741</v>
      </c>
      <c r="J58" s="418">
        <v>803</v>
      </c>
      <c r="K58" s="418">
        <v>833</v>
      </c>
      <c r="L58" s="418">
        <v>901</v>
      </c>
      <c r="M58" s="418">
        <v>905</v>
      </c>
      <c r="N58" s="418">
        <v>915</v>
      </c>
      <c r="O58" s="399">
        <v>890</v>
      </c>
      <c r="P58" s="395">
        <v>824</v>
      </c>
      <c r="Q58" s="418">
        <v>856</v>
      </c>
      <c r="R58" s="418">
        <v>897</v>
      </c>
      <c r="S58" s="418">
        <v>911</v>
      </c>
      <c r="T58" s="418">
        <v>767</v>
      </c>
      <c r="U58" s="418">
        <v>883</v>
      </c>
      <c r="V58" s="418">
        <v>903</v>
      </c>
      <c r="W58" s="418">
        <v>957</v>
      </c>
      <c r="X58" s="418">
        <v>1055</v>
      </c>
      <c r="Y58" s="418">
        <v>1029</v>
      </c>
      <c r="Z58" s="418">
        <v>995</v>
      </c>
      <c r="AA58" s="399">
        <v>965</v>
      </c>
      <c r="AB58" s="395">
        <v>943</v>
      </c>
      <c r="AC58" s="418">
        <v>916</v>
      </c>
      <c r="AD58" s="418">
        <v>920</v>
      </c>
      <c r="AE58" s="418">
        <v>855</v>
      </c>
      <c r="AF58" s="418">
        <v>853</v>
      </c>
      <c r="AG58" s="418">
        <v>910</v>
      </c>
      <c r="AH58" s="418">
        <v>966</v>
      </c>
      <c r="AI58" s="418">
        <v>980</v>
      </c>
      <c r="AJ58" s="418">
        <v>961</v>
      </c>
      <c r="AK58" s="418">
        <v>931</v>
      </c>
      <c r="AL58" s="418">
        <v>855</v>
      </c>
      <c r="AM58" s="399">
        <v>897</v>
      </c>
      <c r="AN58" s="395">
        <v>1021</v>
      </c>
      <c r="AO58" s="418">
        <v>985</v>
      </c>
      <c r="AP58" s="418">
        <v>979</v>
      </c>
      <c r="AQ58" s="418">
        <v>1050</v>
      </c>
      <c r="AR58" s="418">
        <v>1031</v>
      </c>
      <c r="AS58" s="418">
        <v>1112</v>
      </c>
      <c r="AT58" s="418">
        <v>1136</v>
      </c>
      <c r="AU58" s="418">
        <v>1124</v>
      </c>
      <c r="AV58" s="418">
        <v>1225</v>
      </c>
      <c r="AW58" s="418">
        <v>1155</v>
      </c>
      <c r="AX58" s="418">
        <v>1128</v>
      </c>
      <c r="AY58" s="399">
        <v>1093</v>
      </c>
      <c r="AZ58" s="395">
        <v>1052</v>
      </c>
      <c r="BA58" s="418">
        <v>1010</v>
      </c>
      <c r="BB58" s="418">
        <v>983</v>
      </c>
      <c r="BC58" s="418">
        <v>924</v>
      </c>
      <c r="BD58" s="418">
        <v>891</v>
      </c>
      <c r="BE58" s="418">
        <v>882</v>
      </c>
      <c r="BF58" s="418">
        <v>877</v>
      </c>
      <c r="BG58" s="418">
        <v>889</v>
      </c>
      <c r="BH58" s="418">
        <v>894</v>
      </c>
      <c r="BI58" s="418">
        <v>862</v>
      </c>
      <c r="BJ58" s="418">
        <v>820</v>
      </c>
      <c r="BK58" s="394">
        <v>806</v>
      </c>
      <c r="BL58" s="395">
        <v>781</v>
      </c>
      <c r="BM58" s="418">
        <v>786</v>
      </c>
      <c r="BN58" s="418">
        <v>840</v>
      </c>
      <c r="BO58" s="418">
        <v>807</v>
      </c>
      <c r="BP58" s="418">
        <v>828</v>
      </c>
      <c r="BQ58" s="418">
        <v>804</v>
      </c>
      <c r="BR58" s="418">
        <v>798</v>
      </c>
      <c r="BS58" s="418">
        <v>808</v>
      </c>
      <c r="BT58" s="418">
        <v>816</v>
      </c>
      <c r="BU58" s="418">
        <v>788</v>
      </c>
      <c r="BV58" s="418">
        <v>747</v>
      </c>
      <c r="BW58" s="394">
        <v>714</v>
      </c>
      <c r="BX58" s="395">
        <v>668</v>
      </c>
      <c r="BY58" s="418">
        <v>658</v>
      </c>
      <c r="BZ58" s="418">
        <v>737</v>
      </c>
      <c r="CA58" s="418">
        <v>773</v>
      </c>
      <c r="CB58" s="418">
        <v>802</v>
      </c>
      <c r="CC58" s="418">
        <v>796</v>
      </c>
      <c r="CD58" s="418">
        <v>781</v>
      </c>
      <c r="CE58" s="418">
        <v>773</v>
      </c>
      <c r="CF58" s="418">
        <v>732</v>
      </c>
      <c r="CG58" s="418">
        <v>730</v>
      </c>
      <c r="CH58" s="418">
        <v>738</v>
      </c>
      <c r="CI58" s="394">
        <v>720</v>
      </c>
      <c r="CJ58" s="395">
        <v>658</v>
      </c>
      <c r="CK58" s="418">
        <v>659</v>
      </c>
      <c r="CL58" s="418">
        <v>642</v>
      </c>
      <c r="CM58" s="418">
        <v>671</v>
      </c>
      <c r="CN58" s="418">
        <v>642</v>
      </c>
      <c r="CO58" s="418">
        <v>653</v>
      </c>
      <c r="CP58" s="418">
        <v>639</v>
      </c>
      <c r="CQ58" s="418">
        <v>661</v>
      </c>
      <c r="CR58" s="418">
        <v>683</v>
      </c>
      <c r="CS58" s="418">
        <v>661</v>
      </c>
      <c r="CT58" s="418">
        <v>744</v>
      </c>
      <c r="CU58" s="399">
        <v>712</v>
      </c>
      <c r="CV58" s="395">
        <v>652</v>
      </c>
      <c r="CW58" s="418">
        <v>680</v>
      </c>
      <c r="CX58" s="418">
        <v>690</v>
      </c>
      <c r="CY58" s="418">
        <v>701</v>
      </c>
      <c r="CZ58" s="418">
        <v>701</v>
      </c>
      <c r="DA58" s="418">
        <v>703</v>
      </c>
      <c r="DB58" s="418">
        <v>720</v>
      </c>
      <c r="DC58" s="418">
        <v>730</v>
      </c>
      <c r="DD58" s="418">
        <v>750</v>
      </c>
      <c r="DE58" s="418">
        <v>750</v>
      </c>
      <c r="DF58" s="802">
        <v>728</v>
      </c>
      <c r="DG58" s="802">
        <f>'1. Población_Afiliada_Regimen'!F58</f>
        <v>712</v>
      </c>
      <c r="DH58" s="118">
        <f t="shared" si="1"/>
        <v>-16</v>
      </c>
      <c r="DI58" s="98">
        <f t="shared" si="2"/>
        <v>-2.1917808219178081</v>
      </c>
      <c r="DJ58" s="118">
        <f t="shared" si="4"/>
        <v>0</v>
      </c>
      <c r="DK58" s="98">
        <f t="shared" si="5"/>
        <v>0</v>
      </c>
    </row>
    <row r="59" spans="1:124" ht="15" outlineLevel="2">
      <c r="A59" s="392">
        <v>656</v>
      </c>
      <c r="B59" s="392" t="s">
        <v>336</v>
      </c>
      <c r="C59" s="392" t="s">
        <v>353</v>
      </c>
      <c r="D59" s="395">
        <v>3966</v>
      </c>
      <c r="E59" s="418">
        <v>4000</v>
      </c>
      <c r="F59" s="418">
        <v>4008</v>
      </c>
      <c r="G59" s="418">
        <v>3991</v>
      </c>
      <c r="H59" s="418">
        <v>4117</v>
      </c>
      <c r="I59" s="418">
        <v>4229</v>
      </c>
      <c r="J59" s="418">
        <v>4231</v>
      </c>
      <c r="K59" s="418">
        <v>4268</v>
      </c>
      <c r="L59" s="418">
        <v>4269</v>
      </c>
      <c r="M59" s="418">
        <v>4264</v>
      </c>
      <c r="N59" s="418">
        <v>4232</v>
      </c>
      <c r="O59" s="399">
        <v>4242</v>
      </c>
      <c r="P59" s="395">
        <v>4260</v>
      </c>
      <c r="Q59" s="418">
        <v>3323</v>
      </c>
      <c r="R59" s="418">
        <v>4156</v>
      </c>
      <c r="S59" s="418">
        <v>4121</v>
      </c>
      <c r="T59" s="418">
        <v>4117</v>
      </c>
      <c r="U59" s="418">
        <v>4216</v>
      </c>
      <c r="V59" s="418">
        <v>4253</v>
      </c>
      <c r="W59" s="418">
        <v>4391</v>
      </c>
      <c r="X59" s="418">
        <v>4452</v>
      </c>
      <c r="Y59" s="418">
        <v>4536</v>
      </c>
      <c r="Z59" s="418">
        <v>4450</v>
      </c>
      <c r="AA59" s="399">
        <v>4349</v>
      </c>
      <c r="AB59" s="395">
        <v>4196</v>
      </c>
      <c r="AC59" s="418">
        <v>4123</v>
      </c>
      <c r="AD59" s="418">
        <v>4201</v>
      </c>
      <c r="AE59" s="418">
        <v>4211</v>
      </c>
      <c r="AF59" s="418">
        <v>4214</v>
      </c>
      <c r="AG59" s="418">
        <v>4359</v>
      </c>
      <c r="AH59" s="418">
        <v>4503</v>
      </c>
      <c r="AI59" s="418">
        <v>4603</v>
      </c>
      <c r="AJ59" s="418">
        <v>4706</v>
      </c>
      <c r="AK59" s="418">
        <v>4710</v>
      </c>
      <c r="AL59" s="418">
        <v>4409</v>
      </c>
      <c r="AM59" s="399">
        <v>4485</v>
      </c>
      <c r="AN59" s="395">
        <v>4437</v>
      </c>
      <c r="AO59" s="418">
        <v>4278</v>
      </c>
      <c r="AP59" s="418">
        <v>4293</v>
      </c>
      <c r="AQ59" s="418">
        <v>4418</v>
      </c>
      <c r="AR59" s="418">
        <v>4498</v>
      </c>
      <c r="AS59" s="418">
        <v>4641</v>
      </c>
      <c r="AT59" s="418">
        <v>4702</v>
      </c>
      <c r="AU59" s="418">
        <v>4734</v>
      </c>
      <c r="AV59" s="418">
        <v>4769</v>
      </c>
      <c r="AW59" s="418">
        <v>4815</v>
      </c>
      <c r="AX59" s="418">
        <v>4841</v>
      </c>
      <c r="AY59" s="399">
        <v>4846</v>
      </c>
      <c r="AZ59" s="395">
        <v>4794</v>
      </c>
      <c r="BA59" s="418">
        <v>4794</v>
      </c>
      <c r="BB59" s="418">
        <v>4855</v>
      </c>
      <c r="BC59" s="418">
        <v>4755</v>
      </c>
      <c r="BD59" s="418">
        <v>4782</v>
      </c>
      <c r="BE59" s="418">
        <v>4838</v>
      </c>
      <c r="BF59" s="418">
        <v>4848</v>
      </c>
      <c r="BG59" s="418">
        <v>4878</v>
      </c>
      <c r="BH59" s="418">
        <v>4736</v>
      </c>
      <c r="BI59" s="418">
        <v>4705</v>
      </c>
      <c r="BJ59" s="418">
        <v>4586</v>
      </c>
      <c r="BK59" s="394">
        <v>4578</v>
      </c>
      <c r="BL59" s="395">
        <v>4512</v>
      </c>
      <c r="BM59" s="418">
        <v>4453</v>
      </c>
      <c r="BN59" s="418">
        <v>4436</v>
      </c>
      <c r="BO59" s="418">
        <v>4429</v>
      </c>
      <c r="BP59" s="418">
        <v>4392</v>
      </c>
      <c r="BQ59" s="418">
        <v>4408</v>
      </c>
      <c r="BR59" s="418">
        <v>4370</v>
      </c>
      <c r="BS59" s="418">
        <v>4374</v>
      </c>
      <c r="BT59" s="418">
        <v>4414</v>
      </c>
      <c r="BU59" s="418">
        <v>4424</v>
      </c>
      <c r="BV59" s="418">
        <v>4440</v>
      </c>
      <c r="BW59" s="394">
        <v>4458</v>
      </c>
      <c r="BX59" s="395">
        <v>4381</v>
      </c>
      <c r="BY59" s="418">
        <v>4398</v>
      </c>
      <c r="BZ59" s="418">
        <v>4513</v>
      </c>
      <c r="CA59" s="418">
        <v>4597</v>
      </c>
      <c r="CB59" s="418">
        <v>4692</v>
      </c>
      <c r="CC59" s="418">
        <v>4754</v>
      </c>
      <c r="CD59" s="418">
        <v>4855</v>
      </c>
      <c r="CE59" s="418">
        <v>4989</v>
      </c>
      <c r="CF59" s="418">
        <v>4879</v>
      </c>
      <c r="CG59" s="418">
        <v>4935</v>
      </c>
      <c r="CH59" s="418">
        <v>4922</v>
      </c>
      <c r="CI59" s="394">
        <v>4883</v>
      </c>
      <c r="CJ59" s="395">
        <v>4635</v>
      </c>
      <c r="CK59" s="418">
        <v>4579</v>
      </c>
      <c r="CL59" s="418">
        <v>4668</v>
      </c>
      <c r="CM59" s="418">
        <v>4619</v>
      </c>
      <c r="CN59" s="418">
        <v>4505</v>
      </c>
      <c r="CO59" s="418">
        <v>4554</v>
      </c>
      <c r="CP59" s="418">
        <v>4548</v>
      </c>
      <c r="CQ59" s="418">
        <v>4664</v>
      </c>
      <c r="CR59" s="418">
        <v>4702</v>
      </c>
      <c r="CS59" s="418">
        <v>4786</v>
      </c>
      <c r="CT59" s="418">
        <v>4830</v>
      </c>
      <c r="CU59" s="399">
        <v>4856</v>
      </c>
      <c r="CV59" s="395">
        <v>4838</v>
      </c>
      <c r="CW59" s="418">
        <v>4935</v>
      </c>
      <c r="CX59" s="418">
        <v>5005</v>
      </c>
      <c r="CY59" s="418">
        <v>5010</v>
      </c>
      <c r="CZ59" s="418">
        <v>5064</v>
      </c>
      <c r="DA59" s="418">
        <v>5041</v>
      </c>
      <c r="DB59" s="418">
        <v>5040</v>
      </c>
      <c r="DC59" s="418">
        <v>5047</v>
      </c>
      <c r="DD59" s="418">
        <v>5107</v>
      </c>
      <c r="DE59" s="418">
        <v>5099</v>
      </c>
      <c r="DF59" s="802">
        <v>5024</v>
      </c>
      <c r="DG59" s="802">
        <f>'1. Población_Afiliada_Regimen'!F59</f>
        <v>5009</v>
      </c>
      <c r="DH59" s="118">
        <f t="shared" si="1"/>
        <v>-15</v>
      </c>
      <c r="DI59" s="98">
        <f t="shared" si="2"/>
        <v>-0.2972062611452348</v>
      </c>
      <c r="DJ59" s="118">
        <f t="shared" si="4"/>
        <v>153</v>
      </c>
      <c r="DK59" s="98">
        <f t="shared" si="5"/>
        <v>3.1507413509060958</v>
      </c>
    </row>
    <row r="60" spans="1:124" ht="15" outlineLevel="2">
      <c r="A60" s="392">
        <v>761</v>
      </c>
      <c r="B60" s="392" t="s">
        <v>336</v>
      </c>
      <c r="C60" s="392" t="s">
        <v>354</v>
      </c>
      <c r="D60" s="395">
        <v>2584</v>
      </c>
      <c r="E60" s="418">
        <v>2566</v>
      </c>
      <c r="F60" s="418">
        <v>2596</v>
      </c>
      <c r="G60" s="418">
        <v>2644</v>
      </c>
      <c r="H60" s="418">
        <v>2655</v>
      </c>
      <c r="I60" s="418">
        <v>2683</v>
      </c>
      <c r="J60" s="418">
        <v>2672</v>
      </c>
      <c r="K60" s="418">
        <v>2712</v>
      </c>
      <c r="L60" s="418">
        <v>2736</v>
      </c>
      <c r="M60" s="418">
        <v>2743</v>
      </c>
      <c r="N60" s="418">
        <v>2697</v>
      </c>
      <c r="O60" s="399">
        <v>2676</v>
      </c>
      <c r="P60" s="395">
        <v>2630</v>
      </c>
      <c r="Q60" s="418">
        <v>2495</v>
      </c>
      <c r="R60" s="418">
        <v>2624</v>
      </c>
      <c r="S60" s="418">
        <v>2670</v>
      </c>
      <c r="T60" s="418">
        <v>2655</v>
      </c>
      <c r="U60" s="418">
        <v>2804</v>
      </c>
      <c r="V60" s="418">
        <v>2825</v>
      </c>
      <c r="W60" s="418">
        <v>2919</v>
      </c>
      <c r="X60" s="418">
        <v>2935</v>
      </c>
      <c r="Y60" s="418">
        <v>2995</v>
      </c>
      <c r="Z60" s="418">
        <v>2980</v>
      </c>
      <c r="AA60" s="399">
        <v>2874</v>
      </c>
      <c r="AB60" s="395">
        <v>2716</v>
      </c>
      <c r="AC60" s="418">
        <v>2664</v>
      </c>
      <c r="AD60" s="418">
        <v>2768</v>
      </c>
      <c r="AE60" s="418">
        <v>2809</v>
      </c>
      <c r="AF60" s="418">
        <v>2791</v>
      </c>
      <c r="AG60" s="418">
        <v>2862</v>
      </c>
      <c r="AH60" s="418">
        <v>3015</v>
      </c>
      <c r="AI60" s="418">
        <v>3085</v>
      </c>
      <c r="AJ60" s="418">
        <v>3157</v>
      </c>
      <c r="AK60" s="418">
        <v>3149</v>
      </c>
      <c r="AL60" s="418">
        <v>2980</v>
      </c>
      <c r="AM60" s="399">
        <v>2994</v>
      </c>
      <c r="AN60" s="395">
        <v>2928</v>
      </c>
      <c r="AO60" s="418">
        <v>2823</v>
      </c>
      <c r="AP60" s="418">
        <v>2867</v>
      </c>
      <c r="AQ60" s="418">
        <v>2955</v>
      </c>
      <c r="AR60" s="418">
        <v>2968</v>
      </c>
      <c r="AS60" s="418">
        <v>3067</v>
      </c>
      <c r="AT60" s="418">
        <v>3139</v>
      </c>
      <c r="AU60" s="418">
        <v>3189</v>
      </c>
      <c r="AV60" s="418">
        <v>3192</v>
      </c>
      <c r="AW60" s="418">
        <v>3214</v>
      </c>
      <c r="AX60" s="418">
        <v>3221</v>
      </c>
      <c r="AY60" s="399">
        <v>3189</v>
      </c>
      <c r="AZ60" s="395">
        <v>3133</v>
      </c>
      <c r="BA60" s="418">
        <v>3036</v>
      </c>
      <c r="BB60" s="418">
        <v>3022</v>
      </c>
      <c r="BC60" s="418">
        <v>2916</v>
      </c>
      <c r="BD60" s="418">
        <v>2920</v>
      </c>
      <c r="BE60" s="418">
        <v>2962</v>
      </c>
      <c r="BF60" s="418">
        <v>3019</v>
      </c>
      <c r="BG60" s="418">
        <v>3011</v>
      </c>
      <c r="BH60" s="418">
        <v>2914</v>
      </c>
      <c r="BI60" s="418">
        <v>2895</v>
      </c>
      <c r="BJ60" s="418">
        <v>2777</v>
      </c>
      <c r="BK60" s="394">
        <v>2831</v>
      </c>
      <c r="BL60" s="395">
        <v>2756</v>
      </c>
      <c r="BM60" s="418">
        <v>2727</v>
      </c>
      <c r="BN60" s="418">
        <v>2758</v>
      </c>
      <c r="BO60" s="418">
        <v>2762</v>
      </c>
      <c r="BP60" s="418">
        <v>2722</v>
      </c>
      <c r="BQ60" s="418">
        <v>2748</v>
      </c>
      <c r="BR60" s="418">
        <v>2692</v>
      </c>
      <c r="BS60" s="418">
        <v>2635</v>
      </c>
      <c r="BT60" s="418">
        <v>2653</v>
      </c>
      <c r="BU60" s="418">
        <v>2676</v>
      </c>
      <c r="BV60" s="418">
        <v>2685</v>
      </c>
      <c r="BW60" s="394">
        <v>2674</v>
      </c>
      <c r="BX60" s="395">
        <v>2657</v>
      </c>
      <c r="BY60" s="418">
        <v>2684</v>
      </c>
      <c r="BZ60" s="418">
        <v>2720</v>
      </c>
      <c r="CA60" s="418">
        <v>2776</v>
      </c>
      <c r="CB60" s="418">
        <v>2784</v>
      </c>
      <c r="CC60" s="418">
        <v>2829</v>
      </c>
      <c r="CD60" s="418">
        <v>2886</v>
      </c>
      <c r="CE60" s="418">
        <v>2850</v>
      </c>
      <c r="CF60" s="418">
        <v>2772</v>
      </c>
      <c r="CG60" s="418">
        <v>2838</v>
      </c>
      <c r="CH60" s="418">
        <v>2871</v>
      </c>
      <c r="CI60" s="394">
        <v>2847</v>
      </c>
      <c r="CJ60" s="395">
        <v>2717</v>
      </c>
      <c r="CK60" s="418">
        <v>2641</v>
      </c>
      <c r="CL60" s="418">
        <v>2692</v>
      </c>
      <c r="CM60" s="418">
        <v>2626</v>
      </c>
      <c r="CN60" s="418">
        <v>2597</v>
      </c>
      <c r="CO60" s="418">
        <v>2624</v>
      </c>
      <c r="CP60" s="418">
        <v>2669</v>
      </c>
      <c r="CQ60" s="418">
        <v>2764</v>
      </c>
      <c r="CR60" s="418">
        <v>2773</v>
      </c>
      <c r="CS60" s="418">
        <v>2777</v>
      </c>
      <c r="CT60" s="418">
        <v>2884</v>
      </c>
      <c r="CU60" s="399">
        <v>2885</v>
      </c>
      <c r="CV60" s="395">
        <v>2838</v>
      </c>
      <c r="CW60" s="418">
        <v>2885</v>
      </c>
      <c r="CX60" s="418">
        <v>2944</v>
      </c>
      <c r="CY60" s="418">
        <v>2981</v>
      </c>
      <c r="CZ60" s="418">
        <v>3020</v>
      </c>
      <c r="DA60" s="418">
        <v>2976</v>
      </c>
      <c r="DB60" s="418">
        <v>3005</v>
      </c>
      <c r="DC60" s="418">
        <v>2983</v>
      </c>
      <c r="DD60" s="418">
        <v>2993</v>
      </c>
      <c r="DE60" s="418">
        <v>3004</v>
      </c>
      <c r="DF60" s="802">
        <v>3015</v>
      </c>
      <c r="DG60" s="802">
        <f>'1. Población_Afiliada_Regimen'!F60</f>
        <v>3039</v>
      </c>
      <c r="DH60" s="118">
        <f t="shared" si="1"/>
        <v>24</v>
      </c>
      <c r="DI60" s="98">
        <f t="shared" si="2"/>
        <v>0.80455916862219246</v>
      </c>
      <c r="DJ60" s="118">
        <f t="shared" si="4"/>
        <v>154</v>
      </c>
      <c r="DK60" s="98">
        <f t="shared" si="5"/>
        <v>5.3379549393414205</v>
      </c>
    </row>
    <row r="61" spans="1:124" ht="15" outlineLevel="2">
      <c r="A61" s="392">
        <v>842</v>
      </c>
      <c r="B61" s="392" t="s">
        <v>336</v>
      </c>
      <c r="C61" s="392" t="s">
        <v>355</v>
      </c>
      <c r="D61" s="395">
        <v>447</v>
      </c>
      <c r="E61" s="418">
        <v>367</v>
      </c>
      <c r="F61" s="418">
        <v>356</v>
      </c>
      <c r="G61" s="418">
        <v>373</v>
      </c>
      <c r="H61" s="418">
        <v>376</v>
      </c>
      <c r="I61" s="418">
        <v>374</v>
      </c>
      <c r="J61" s="418">
        <v>379</v>
      </c>
      <c r="K61" s="418">
        <v>392</v>
      </c>
      <c r="L61" s="418">
        <v>392</v>
      </c>
      <c r="M61" s="418">
        <v>387</v>
      </c>
      <c r="N61" s="418">
        <v>399</v>
      </c>
      <c r="O61" s="399">
        <v>425</v>
      </c>
      <c r="P61" s="395">
        <v>401</v>
      </c>
      <c r="Q61" s="418">
        <v>425</v>
      </c>
      <c r="R61" s="418">
        <v>465</v>
      </c>
      <c r="S61" s="418">
        <v>506</v>
      </c>
      <c r="T61" s="418">
        <v>376</v>
      </c>
      <c r="U61" s="418">
        <v>584</v>
      </c>
      <c r="V61" s="418">
        <v>568</v>
      </c>
      <c r="W61" s="418">
        <v>611</v>
      </c>
      <c r="X61" s="418">
        <v>620</v>
      </c>
      <c r="Y61" s="418">
        <v>613</v>
      </c>
      <c r="Z61" s="418">
        <v>526</v>
      </c>
      <c r="AA61" s="399">
        <v>519</v>
      </c>
      <c r="AB61" s="395">
        <v>521</v>
      </c>
      <c r="AC61" s="418">
        <v>481</v>
      </c>
      <c r="AD61" s="418">
        <v>533</v>
      </c>
      <c r="AE61" s="418">
        <v>524</v>
      </c>
      <c r="AF61" s="418">
        <v>526</v>
      </c>
      <c r="AG61" s="418">
        <v>513</v>
      </c>
      <c r="AH61" s="418">
        <v>527</v>
      </c>
      <c r="AI61" s="418">
        <v>521</v>
      </c>
      <c r="AJ61" s="418">
        <v>514</v>
      </c>
      <c r="AK61" s="418">
        <v>506</v>
      </c>
      <c r="AL61" s="418">
        <v>459</v>
      </c>
      <c r="AM61" s="399">
        <v>435</v>
      </c>
      <c r="AN61" s="395">
        <v>449</v>
      </c>
      <c r="AO61" s="418">
        <v>419</v>
      </c>
      <c r="AP61" s="418">
        <v>461</v>
      </c>
      <c r="AQ61" s="418">
        <v>486</v>
      </c>
      <c r="AR61" s="418">
        <v>509</v>
      </c>
      <c r="AS61" s="418">
        <v>603</v>
      </c>
      <c r="AT61" s="418">
        <v>573</v>
      </c>
      <c r="AU61" s="418">
        <v>574</v>
      </c>
      <c r="AV61" s="418">
        <v>561</v>
      </c>
      <c r="AW61" s="418">
        <v>565</v>
      </c>
      <c r="AX61" s="418">
        <v>548</v>
      </c>
      <c r="AY61" s="399">
        <v>565</v>
      </c>
      <c r="AZ61" s="395">
        <v>594</v>
      </c>
      <c r="BA61" s="418">
        <v>594</v>
      </c>
      <c r="BB61" s="418">
        <v>598</v>
      </c>
      <c r="BC61" s="418">
        <v>579</v>
      </c>
      <c r="BD61" s="418">
        <v>575</v>
      </c>
      <c r="BE61" s="418">
        <v>574</v>
      </c>
      <c r="BF61" s="418">
        <v>574</v>
      </c>
      <c r="BG61" s="418">
        <v>582</v>
      </c>
      <c r="BH61" s="418">
        <v>551</v>
      </c>
      <c r="BI61" s="418">
        <v>560</v>
      </c>
      <c r="BJ61" s="418">
        <v>562</v>
      </c>
      <c r="BK61" s="394">
        <v>566</v>
      </c>
      <c r="BL61" s="395">
        <v>570</v>
      </c>
      <c r="BM61" s="418">
        <v>565</v>
      </c>
      <c r="BN61" s="418">
        <v>584</v>
      </c>
      <c r="BO61" s="418">
        <v>552</v>
      </c>
      <c r="BP61" s="418">
        <v>539</v>
      </c>
      <c r="BQ61" s="418">
        <v>554</v>
      </c>
      <c r="BR61" s="418">
        <v>577</v>
      </c>
      <c r="BS61" s="418">
        <v>604</v>
      </c>
      <c r="BT61" s="418">
        <v>610</v>
      </c>
      <c r="BU61" s="418">
        <v>617</v>
      </c>
      <c r="BV61" s="418">
        <v>627</v>
      </c>
      <c r="BW61" s="394">
        <v>640</v>
      </c>
      <c r="BX61" s="395">
        <v>638</v>
      </c>
      <c r="BY61" s="418">
        <v>674</v>
      </c>
      <c r="BZ61" s="418">
        <v>683</v>
      </c>
      <c r="CA61" s="418">
        <v>693</v>
      </c>
      <c r="CB61" s="418">
        <v>735</v>
      </c>
      <c r="CC61" s="418">
        <v>757</v>
      </c>
      <c r="CD61" s="418">
        <v>801</v>
      </c>
      <c r="CE61" s="418">
        <v>792</v>
      </c>
      <c r="CF61" s="418">
        <v>790</v>
      </c>
      <c r="CG61" s="418">
        <v>795</v>
      </c>
      <c r="CH61" s="418">
        <v>800</v>
      </c>
      <c r="CI61" s="394">
        <v>803</v>
      </c>
      <c r="CJ61" s="395">
        <v>794</v>
      </c>
      <c r="CK61" s="418">
        <v>762</v>
      </c>
      <c r="CL61" s="418">
        <v>811</v>
      </c>
      <c r="CM61" s="418">
        <v>844</v>
      </c>
      <c r="CN61" s="418">
        <v>812</v>
      </c>
      <c r="CO61" s="418">
        <v>825</v>
      </c>
      <c r="CP61" s="418">
        <v>851</v>
      </c>
      <c r="CQ61" s="418">
        <v>904</v>
      </c>
      <c r="CR61" s="418">
        <v>926</v>
      </c>
      <c r="CS61" s="418">
        <v>935</v>
      </c>
      <c r="CT61" s="418">
        <v>983</v>
      </c>
      <c r="CU61" s="399">
        <v>999</v>
      </c>
      <c r="CV61" s="395">
        <v>983</v>
      </c>
      <c r="CW61" s="418">
        <v>962</v>
      </c>
      <c r="CX61" s="418">
        <v>1008</v>
      </c>
      <c r="CY61" s="418">
        <v>1036</v>
      </c>
      <c r="CZ61" s="418">
        <v>1055</v>
      </c>
      <c r="DA61" s="418">
        <v>1043</v>
      </c>
      <c r="DB61" s="418">
        <v>1036</v>
      </c>
      <c r="DC61" s="418">
        <v>1007</v>
      </c>
      <c r="DD61" s="418">
        <v>953</v>
      </c>
      <c r="DE61" s="418">
        <v>947</v>
      </c>
      <c r="DF61" s="802">
        <v>959</v>
      </c>
      <c r="DG61" s="802">
        <f>'1. Población_Afiliada_Regimen'!F61</f>
        <v>960</v>
      </c>
      <c r="DH61" s="118">
        <f t="shared" si="1"/>
        <v>1</v>
      </c>
      <c r="DI61" s="98">
        <f t="shared" si="2"/>
        <v>9.9304865938430978E-2</v>
      </c>
      <c r="DJ61" s="118">
        <f t="shared" si="4"/>
        <v>-39</v>
      </c>
      <c r="DK61" s="98">
        <f t="shared" si="5"/>
        <v>-3.9039039039039038</v>
      </c>
    </row>
    <row r="62" spans="1:124" ht="15" outlineLevel="1">
      <c r="A62" s="141" t="s">
        <v>356</v>
      </c>
      <c r="B62" s="28"/>
      <c r="C62" s="29"/>
      <c r="D62" s="46">
        <v>68168</v>
      </c>
      <c r="E62" s="47">
        <v>68812</v>
      </c>
      <c r="F62" s="47">
        <v>69651</v>
      </c>
      <c r="G62" s="47">
        <v>70285</v>
      </c>
      <c r="H62" s="47">
        <v>71437</v>
      </c>
      <c r="I62" s="47">
        <v>72813</v>
      </c>
      <c r="J62" s="47">
        <v>72492</v>
      </c>
      <c r="K62" s="47">
        <v>72843</v>
      </c>
      <c r="L62" s="47">
        <v>72226</v>
      </c>
      <c r="M62" s="47">
        <v>72787</v>
      </c>
      <c r="N62" s="47">
        <v>73179</v>
      </c>
      <c r="O62" s="266">
        <v>72904</v>
      </c>
      <c r="P62" s="46">
        <v>71083</v>
      </c>
      <c r="Q62" s="47">
        <v>69217</v>
      </c>
      <c r="R62" s="47">
        <v>71796</v>
      </c>
      <c r="S62" s="47">
        <v>72059</v>
      </c>
      <c r="T62" s="47">
        <v>71437</v>
      </c>
      <c r="U62" s="47">
        <v>73961</v>
      </c>
      <c r="V62" s="47">
        <v>73557</v>
      </c>
      <c r="W62" s="47">
        <v>75960</v>
      </c>
      <c r="X62" s="47">
        <v>76593</v>
      </c>
      <c r="Y62" s="47">
        <v>77679</v>
      </c>
      <c r="Z62" s="47">
        <v>76989</v>
      </c>
      <c r="AA62" s="266">
        <v>75478</v>
      </c>
      <c r="AB62" s="46">
        <v>73290</v>
      </c>
      <c r="AC62" s="47">
        <v>72122</v>
      </c>
      <c r="AD62" s="47">
        <v>72543</v>
      </c>
      <c r="AE62" s="47">
        <v>73067</v>
      </c>
      <c r="AF62" s="47">
        <v>73150</v>
      </c>
      <c r="AG62" s="47">
        <v>74073</v>
      </c>
      <c r="AH62" s="47">
        <v>77062</v>
      </c>
      <c r="AI62" s="47">
        <v>78070</v>
      </c>
      <c r="AJ62" s="47">
        <v>79177</v>
      </c>
      <c r="AK62" s="47">
        <v>79373</v>
      </c>
      <c r="AL62" s="47">
        <v>77570</v>
      </c>
      <c r="AM62" s="266">
        <v>77824</v>
      </c>
      <c r="AN62" s="46">
        <v>76598</v>
      </c>
      <c r="AO62" s="47">
        <v>75119</v>
      </c>
      <c r="AP62" s="47">
        <v>76069</v>
      </c>
      <c r="AQ62" s="47">
        <v>77767</v>
      </c>
      <c r="AR62" s="47">
        <v>78075</v>
      </c>
      <c r="AS62" s="47">
        <v>80284</v>
      </c>
      <c r="AT62" s="47">
        <v>80791</v>
      </c>
      <c r="AU62" s="47">
        <v>81278</v>
      </c>
      <c r="AV62" s="47">
        <v>81688</v>
      </c>
      <c r="AW62" s="47">
        <v>83096</v>
      </c>
      <c r="AX62" s="47">
        <v>83573</v>
      </c>
      <c r="AY62" s="266">
        <v>84286</v>
      </c>
      <c r="AZ62" s="46">
        <v>84051</v>
      </c>
      <c r="BA62" s="47">
        <v>83950</v>
      </c>
      <c r="BB62" s="47">
        <v>86392</v>
      </c>
      <c r="BC62" s="47">
        <v>86132</v>
      </c>
      <c r="BD62" s="47">
        <v>85555</v>
      </c>
      <c r="BE62" s="47">
        <v>81942</v>
      </c>
      <c r="BF62" s="47">
        <v>81951</v>
      </c>
      <c r="BG62" s="47">
        <v>82489</v>
      </c>
      <c r="BH62" s="47">
        <v>82035</v>
      </c>
      <c r="BI62" s="47">
        <v>81688</v>
      </c>
      <c r="BJ62" s="47">
        <v>80942</v>
      </c>
      <c r="BK62" s="59">
        <v>81351</v>
      </c>
      <c r="BL62" s="46">
        <v>80200</v>
      </c>
      <c r="BM62" s="47">
        <v>79949</v>
      </c>
      <c r="BN62" s="47">
        <v>80951</v>
      </c>
      <c r="BO62" s="47">
        <v>81610</v>
      </c>
      <c r="BP62" s="47">
        <v>81360</v>
      </c>
      <c r="BQ62" s="47">
        <v>81862</v>
      </c>
      <c r="BR62" s="47">
        <v>81379</v>
      </c>
      <c r="BS62" s="47">
        <v>81475</v>
      </c>
      <c r="BT62" s="47">
        <v>82096</v>
      </c>
      <c r="BU62" s="47">
        <v>82392</v>
      </c>
      <c r="BV62" s="47">
        <v>82400</v>
      </c>
      <c r="BW62" s="59">
        <v>81992</v>
      </c>
      <c r="BX62" s="46">
        <v>80644</v>
      </c>
      <c r="BY62" s="47">
        <v>80745</v>
      </c>
      <c r="BZ62" s="47">
        <v>81932</v>
      </c>
      <c r="CA62" s="47">
        <v>82767</v>
      </c>
      <c r="CB62" s="47">
        <v>83226</v>
      </c>
      <c r="CC62" s="47">
        <v>83837</v>
      </c>
      <c r="CD62" s="47">
        <v>84478</v>
      </c>
      <c r="CE62" s="47">
        <v>85250</v>
      </c>
      <c r="CF62" s="47">
        <v>84935</v>
      </c>
      <c r="CG62" s="47">
        <v>85310</v>
      </c>
      <c r="CH62" s="47">
        <v>85606</v>
      </c>
      <c r="CI62" s="59">
        <v>85229</v>
      </c>
      <c r="CJ62" s="46">
        <v>83534</v>
      </c>
      <c r="CK62" s="47">
        <v>83032</v>
      </c>
      <c r="CL62" s="47">
        <v>83391</v>
      </c>
      <c r="CM62" s="47">
        <v>83100</v>
      </c>
      <c r="CN62" s="47">
        <v>82526</v>
      </c>
      <c r="CO62" s="47">
        <v>82799</v>
      </c>
      <c r="CP62" s="47">
        <v>83468</v>
      </c>
      <c r="CQ62" s="47">
        <v>85224</v>
      </c>
      <c r="CR62" s="47">
        <v>85881</v>
      </c>
      <c r="CS62" s="47">
        <v>86805</v>
      </c>
      <c r="CT62" s="47">
        <v>87976</v>
      </c>
      <c r="CU62" s="266">
        <v>88235</v>
      </c>
      <c r="CV62" s="46">
        <v>87683</v>
      </c>
      <c r="CW62" s="47">
        <v>88990</v>
      </c>
      <c r="CX62" s="47">
        <v>90251</v>
      </c>
      <c r="CY62" s="47">
        <v>91398</v>
      </c>
      <c r="CZ62" s="47">
        <v>92215</v>
      </c>
      <c r="DA62" s="47">
        <v>92443</v>
      </c>
      <c r="DB62" s="47">
        <v>92401</v>
      </c>
      <c r="DC62" s="47">
        <v>93058</v>
      </c>
      <c r="DD62" s="47">
        <v>91613</v>
      </c>
      <c r="DE62" s="47">
        <v>92175</v>
      </c>
      <c r="DF62" s="801">
        <v>92340</v>
      </c>
      <c r="DG62" s="801">
        <f>SUM(DG63:DG79)</f>
        <v>92363</v>
      </c>
      <c r="DH62" s="118">
        <f t="shared" si="1"/>
        <v>23</v>
      </c>
      <c r="DI62" s="98">
        <f t="shared" si="2"/>
        <v>2.4715768660405337E-2</v>
      </c>
      <c r="DJ62" s="118">
        <f t="shared" si="4"/>
        <v>4128</v>
      </c>
      <c r="DK62" s="98">
        <f t="shared" si="5"/>
        <v>4.6784155947186488</v>
      </c>
    </row>
    <row r="63" spans="1:124" ht="15" outlineLevel="2">
      <c r="A63" s="392">
        <v>38</v>
      </c>
      <c r="B63" s="392" t="s">
        <v>356</v>
      </c>
      <c r="C63" s="392" t="s">
        <v>357</v>
      </c>
      <c r="D63" s="395">
        <v>833</v>
      </c>
      <c r="E63" s="418">
        <v>833</v>
      </c>
      <c r="F63" s="418">
        <v>859</v>
      </c>
      <c r="G63" s="418">
        <v>884</v>
      </c>
      <c r="H63" s="418">
        <v>897</v>
      </c>
      <c r="I63" s="418">
        <v>919</v>
      </c>
      <c r="J63" s="418">
        <v>868</v>
      </c>
      <c r="K63" s="418">
        <v>846</v>
      </c>
      <c r="L63" s="418">
        <v>838</v>
      </c>
      <c r="M63" s="418">
        <v>865</v>
      </c>
      <c r="N63" s="418">
        <v>874</v>
      </c>
      <c r="O63" s="399">
        <v>854</v>
      </c>
      <c r="P63" s="395">
        <v>806</v>
      </c>
      <c r="Q63" s="418">
        <v>810</v>
      </c>
      <c r="R63" s="418">
        <v>817</v>
      </c>
      <c r="S63" s="418">
        <v>850</v>
      </c>
      <c r="T63" s="418">
        <v>897</v>
      </c>
      <c r="U63" s="418">
        <v>868</v>
      </c>
      <c r="V63" s="418">
        <v>872</v>
      </c>
      <c r="W63" s="418">
        <v>902</v>
      </c>
      <c r="X63" s="418">
        <v>930</v>
      </c>
      <c r="Y63" s="418">
        <v>923</v>
      </c>
      <c r="Z63" s="418">
        <v>898</v>
      </c>
      <c r="AA63" s="399">
        <v>869</v>
      </c>
      <c r="AB63" s="395">
        <v>829</v>
      </c>
      <c r="AC63" s="418">
        <v>833</v>
      </c>
      <c r="AD63" s="418">
        <v>838</v>
      </c>
      <c r="AE63" s="418">
        <v>827</v>
      </c>
      <c r="AF63" s="418">
        <v>827</v>
      </c>
      <c r="AG63" s="418">
        <v>817</v>
      </c>
      <c r="AH63" s="418">
        <v>848</v>
      </c>
      <c r="AI63" s="418">
        <v>862</v>
      </c>
      <c r="AJ63" s="418">
        <v>888</v>
      </c>
      <c r="AK63" s="418">
        <v>872</v>
      </c>
      <c r="AL63" s="418">
        <v>839</v>
      </c>
      <c r="AM63" s="399">
        <v>847</v>
      </c>
      <c r="AN63" s="395">
        <v>863</v>
      </c>
      <c r="AO63" s="418">
        <v>847</v>
      </c>
      <c r="AP63" s="418">
        <v>841</v>
      </c>
      <c r="AQ63" s="418">
        <v>895</v>
      </c>
      <c r="AR63" s="418">
        <v>922</v>
      </c>
      <c r="AS63" s="418">
        <v>1143</v>
      </c>
      <c r="AT63" s="418">
        <v>1070</v>
      </c>
      <c r="AU63" s="418">
        <v>1097</v>
      </c>
      <c r="AV63" s="418">
        <v>1076</v>
      </c>
      <c r="AW63" s="418">
        <v>1060</v>
      </c>
      <c r="AX63" s="418">
        <v>1049</v>
      </c>
      <c r="AY63" s="399">
        <v>1060</v>
      </c>
      <c r="AZ63" s="395">
        <v>1028</v>
      </c>
      <c r="BA63" s="418">
        <v>1004</v>
      </c>
      <c r="BB63" s="418">
        <v>1002</v>
      </c>
      <c r="BC63" s="418">
        <v>978</v>
      </c>
      <c r="BD63" s="418">
        <v>938</v>
      </c>
      <c r="BE63" s="418">
        <v>961</v>
      </c>
      <c r="BF63" s="418">
        <v>943</v>
      </c>
      <c r="BG63" s="418">
        <v>934</v>
      </c>
      <c r="BH63" s="418">
        <v>924</v>
      </c>
      <c r="BI63" s="418">
        <v>921</v>
      </c>
      <c r="BJ63" s="418">
        <v>937</v>
      </c>
      <c r="BK63" s="394">
        <v>968</v>
      </c>
      <c r="BL63" s="395">
        <v>973</v>
      </c>
      <c r="BM63" s="418">
        <v>950</v>
      </c>
      <c r="BN63" s="418">
        <v>1013</v>
      </c>
      <c r="BO63" s="418">
        <v>1041</v>
      </c>
      <c r="BP63" s="418">
        <v>1040</v>
      </c>
      <c r="BQ63" s="418">
        <v>1071</v>
      </c>
      <c r="BR63" s="418">
        <v>1073</v>
      </c>
      <c r="BS63" s="418">
        <v>1067</v>
      </c>
      <c r="BT63" s="418">
        <v>1034</v>
      </c>
      <c r="BU63" s="418">
        <v>1052</v>
      </c>
      <c r="BV63" s="418">
        <v>1034</v>
      </c>
      <c r="BW63" s="394">
        <v>1026</v>
      </c>
      <c r="BX63" s="395">
        <v>1019</v>
      </c>
      <c r="BY63" s="418">
        <v>994</v>
      </c>
      <c r="BZ63" s="418">
        <v>969</v>
      </c>
      <c r="CA63" s="418">
        <v>988</v>
      </c>
      <c r="CB63" s="418">
        <v>1027</v>
      </c>
      <c r="CC63" s="418">
        <v>1040</v>
      </c>
      <c r="CD63" s="418">
        <v>1060</v>
      </c>
      <c r="CE63" s="418">
        <v>1035</v>
      </c>
      <c r="CF63" s="418">
        <v>1008</v>
      </c>
      <c r="CG63" s="418">
        <v>1040</v>
      </c>
      <c r="CH63" s="418">
        <v>1023</v>
      </c>
      <c r="CI63" s="394">
        <v>1020</v>
      </c>
      <c r="CJ63" s="395">
        <v>991</v>
      </c>
      <c r="CK63" s="418">
        <v>1015</v>
      </c>
      <c r="CL63" s="418">
        <v>1035</v>
      </c>
      <c r="CM63" s="418">
        <v>1079</v>
      </c>
      <c r="CN63" s="418">
        <v>1057</v>
      </c>
      <c r="CO63" s="418">
        <v>1069</v>
      </c>
      <c r="CP63" s="418">
        <v>1070</v>
      </c>
      <c r="CQ63" s="418">
        <v>1086</v>
      </c>
      <c r="CR63" s="418">
        <v>1105</v>
      </c>
      <c r="CS63" s="418">
        <v>1117</v>
      </c>
      <c r="CT63" s="418">
        <v>1172</v>
      </c>
      <c r="CU63" s="399">
        <v>1209</v>
      </c>
      <c r="CV63" s="395">
        <v>1203</v>
      </c>
      <c r="CW63" s="418">
        <v>1193</v>
      </c>
      <c r="CX63" s="418">
        <v>1230</v>
      </c>
      <c r="CY63" s="418">
        <v>1244</v>
      </c>
      <c r="CZ63" s="418">
        <v>1256</v>
      </c>
      <c r="DA63" s="418">
        <v>1252</v>
      </c>
      <c r="DB63" s="418">
        <v>1236</v>
      </c>
      <c r="DC63" s="418">
        <v>1253</v>
      </c>
      <c r="DD63" s="418">
        <v>1169</v>
      </c>
      <c r="DE63" s="418">
        <v>1169</v>
      </c>
      <c r="DF63" s="802">
        <v>1166</v>
      </c>
      <c r="DG63" s="802">
        <f>'1. Población_Afiliada_Regimen'!F63</f>
        <v>1170</v>
      </c>
      <c r="DH63" s="118">
        <f t="shared" si="1"/>
        <v>4</v>
      </c>
      <c r="DI63" s="98">
        <f t="shared" si="2"/>
        <v>0.31923383878691142</v>
      </c>
      <c r="DJ63" s="118">
        <f t="shared" si="4"/>
        <v>-39</v>
      </c>
      <c r="DK63" s="98">
        <f t="shared" si="5"/>
        <v>-3.225806451612903</v>
      </c>
    </row>
    <row r="64" spans="1:124" ht="15" outlineLevel="2">
      <c r="A64" s="392">
        <v>86</v>
      </c>
      <c r="B64" s="392" t="s">
        <v>356</v>
      </c>
      <c r="C64" s="392" t="s">
        <v>358</v>
      </c>
      <c r="D64" s="395">
        <v>967</v>
      </c>
      <c r="E64" s="418">
        <v>969</v>
      </c>
      <c r="F64" s="418">
        <v>994</v>
      </c>
      <c r="G64" s="418">
        <v>993</v>
      </c>
      <c r="H64" s="418">
        <v>1007</v>
      </c>
      <c r="I64" s="418">
        <v>1051</v>
      </c>
      <c r="J64" s="418">
        <v>1035</v>
      </c>
      <c r="K64" s="418">
        <v>1003</v>
      </c>
      <c r="L64" s="418">
        <v>980</v>
      </c>
      <c r="M64" s="418">
        <v>993</v>
      </c>
      <c r="N64" s="418">
        <v>1028</v>
      </c>
      <c r="O64" s="399">
        <v>1032</v>
      </c>
      <c r="P64" s="395">
        <v>1041</v>
      </c>
      <c r="Q64" s="418">
        <v>1045</v>
      </c>
      <c r="R64" s="418">
        <v>1063</v>
      </c>
      <c r="S64" s="418">
        <v>1048</v>
      </c>
      <c r="T64" s="418">
        <v>1007</v>
      </c>
      <c r="U64" s="418">
        <v>1076</v>
      </c>
      <c r="V64" s="418">
        <v>1081</v>
      </c>
      <c r="W64" s="418">
        <v>1104</v>
      </c>
      <c r="X64" s="418">
        <v>1117</v>
      </c>
      <c r="Y64" s="418">
        <v>1140</v>
      </c>
      <c r="Z64" s="418">
        <v>1105</v>
      </c>
      <c r="AA64" s="399">
        <v>1066</v>
      </c>
      <c r="AB64" s="395">
        <v>1043</v>
      </c>
      <c r="AC64" s="418">
        <v>1022</v>
      </c>
      <c r="AD64" s="418">
        <v>1043</v>
      </c>
      <c r="AE64" s="418">
        <v>1065</v>
      </c>
      <c r="AF64" s="418">
        <v>1075</v>
      </c>
      <c r="AG64" s="418">
        <v>1095</v>
      </c>
      <c r="AH64" s="418">
        <v>1196</v>
      </c>
      <c r="AI64" s="418">
        <v>1237</v>
      </c>
      <c r="AJ64" s="418">
        <v>1251</v>
      </c>
      <c r="AK64" s="418">
        <v>1243</v>
      </c>
      <c r="AL64" s="418">
        <v>1197</v>
      </c>
      <c r="AM64" s="399">
        <v>1170</v>
      </c>
      <c r="AN64" s="395">
        <v>1138</v>
      </c>
      <c r="AO64" s="418">
        <v>1079</v>
      </c>
      <c r="AP64" s="418">
        <v>1100</v>
      </c>
      <c r="AQ64" s="418">
        <v>1123</v>
      </c>
      <c r="AR64" s="418">
        <v>1133</v>
      </c>
      <c r="AS64" s="418">
        <v>1154</v>
      </c>
      <c r="AT64" s="418">
        <v>1174</v>
      </c>
      <c r="AU64" s="418">
        <v>1219</v>
      </c>
      <c r="AV64" s="418">
        <v>1166</v>
      </c>
      <c r="AW64" s="418">
        <v>1231</v>
      </c>
      <c r="AX64" s="418">
        <v>1219</v>
      </c>
      <c r="AY64" s="399">
        <v>1205</v>
      </c>
      <c r="AZ64" s="395">
        <v>1152</v>
      </c>
      <c r="BA64" s="418">
        <v>1135</v>
      </c>
      <c r="BB64" s="418">
        <v>1101</v>
      </c>
      <c r="BC64" s="418">
        <v>1077</v>
      </c>
      <c r="BD64" s="418">
        <v>1076</v>
      </c>
      <c r="BE64" s="418">
        <v>1090</v>
      </c>
      <c r="BF64" s="418">
        <v>1088</v>
      </c>
      <c r="BG64" s="418">
        <v>1043</v>
      </c>
      <c r="BH64" s="418">
        <v>1045</v>
      </c>
      <c r="BI64" s="418">
        <v>1050</v>
      </c>
      <c r="BJ64" s="418">
        <v>1054</v>
      </c>
      <c r="BK64" s="394">
        <v>1043</v>
      </c>
      <c r="BL64" s="395">
        <v>1018</v>
      </c>
      <c r="BM64" s="418">
        <v>1007</v>
      </c>
      <c r="BN64" s="418">
        <v>1017</v>
      </c>
      <c r="BO64" s="418">
        <v>1034</v>
      </c>
      <c r="BP64" s="418">
        <v>1037</v>
      </c>
      <c r="BQ64" s="418">
        <v>1049</v>
      </c>
      <c r="BR64" s="418">
        <v>1051</v>
      </c>
      <c r="BS64" s="418">
        <v>1098</v>
      </c>
      <c r="BT64" s="418">
        <v>1100</v>
      </c>
      <c r="BU64" s="418">
        <v>1085</v>
      </c>
      <c r="BV64" s="418">
        <v>1095</v>
      </c>
      <c r="BW64" s="394">
        <v>1083</v>
      </c>
      <c r="BX64" s="395">
        <v>1073</v>
      </c>
      <c r="BY64" s="418">
        <v>1085</v>
      </c>
      <c r="BZ64" s="418">
        <v>1096</v>
      </c>
      <c r="CA64" s="418">
        <v>1106</v>
      </c>
      <c r="CB64" s="418">
        <v>1107</v>
      </c>
      <c r="CC64" s="418">
        <v>1121</v>
      </c>
      <c r="CD64" s="418">
        <v>1124</v>
      </c>
      <c r="CE64" s="418">
        <v>1178</v>
      </c>
      <c r="CF64" s="418">
        <v>1160</v>
      </c>
      <c r="CG64" s="418">
        <v>1164</v>
      </c>
      <c r="CH64" s="418">
        <v>1171</v>
      </c>
      <c r="CI64" s="394">
        <v>1140</v>
      </c>
      <c r="CJ64" s="395">
        <v>1103</v>
      </c>
      <c r="CK64" s="418">
        <v>1088</v>
      </c>
      <c r="CL64" s="418">
        <v>1097</v>
      </c>
      <c r="CM64" s="418">
        <v>1099</v>
      </c>
      <c r="CN64" s="418">
        <v>1078</v>
      </c>
      <c r="CO64" s="418">
        <v>1095</v>
      </c>
      <c r="CP64" s="418">
        <v>1127</v>
      </c>
      <c r="CQ64" s="418">
        <v>1161</v>
      </c>
      <c r="CR64" s="418">
        <v>1135</v>
      </c>
      <c r="CS64" s="418">
        <v>1150</v>
      </c>
      <c r="CT64" s="418">
        <v>1153</v>
      </c>
      <c r="CU64" s="399">
        <v>1123</v>
      </c>
      <c r="CV64" s="395">
        <v>1122</v>
      </c>
      <c r="CW64" s="418">
        <v>1147</v>
      </c>
      <c r="CX64" s="418">
        <v>1160</v>
      </c>
      <c r="CY64" s="418">
        <v>1188</v>
      </c>
      <c r="CZ64" s="418">
        <v>1190</v>
      </c>
      <c r="DA64" s="418">
        <v>1165</v>
      </c>
      <c r="DB64" s="418">
        <v>1154</v>
      </c>
      <c r="DC64" s="418">
        <v>1156</v>
      </c>
      <c r="DD64" s="418">
        <v>1131</v>
      </c>
      <c r="DE64" s="418">
        <v>1148</v>
      </c>
      <c r="DF64" s="802">
        <v>1174</v>
      </c>
      <c r="DG64" s="802">
        <f>'1. Población_Afiliada_Regimen'!F64</f>
        <v>1162</v>
      </c>
      <c r="DH64" s="118">
        <f t="shared" si="1"/>
        <v>-12</v>
      </c>
      <c r="DI64" s="98">
        <f t="shared" si="2"/>
        <v>-1.0380622837370241</v>
      </c>
      <c r="DJ64" s="118">
        <f t="shared" si="4"/>
        <v>39</v>
      </c>
      <c r="DK64" s="98">
        <f t="shared" si="5"/>
        <v>3.4728406055209264</v>
      </c>
    </row>
    <row r="65" spans="1:115" ht="15" outlineLevel="2">
      <c r="A65" s="392">
        <v>107</v>
      </c>
      <c r="B65" s="392" t="s">
        <v>356</v>
      </c>
      <c r="C65" s="392" t="s">
        <v>359</v>
      </c>
      <c r="D65" s="395">
        <v>630</v>
      </c>
      <c r="E65" s="418">
        <v>649</v>
      </c>
      <c r="F65" s="418">
        <v>640</v>
      </c>
      <c r="G65" s="418">
        <v>637</v>
      </c>
      <c r="H65" s="418">
        <v>677</v>
      </c>
      <c r="I65" s="418">
        <v>723</v>
      </c>
      <c r="J65" s="418">
        <v>720</v>
      </c>
      <c r="K65" s="418">
        <v>707</v>
      </c>
      <c r="L65" s="418">
        <v>721</v>
      </c>
      <c r="M65" s="418">
        <v>715</v>
      </c>
      <c r="N65" s="418">
        <v>729</v>
      </c>
      <c r="O65" s="399">
        <v>745</v>
      </c>
      <c r="P65" s="395">
        <v>699</v>
      </c>
      <c r="Q65" s="418">
        <v>669</v>
      </c>
      <c r="R65" s="418">
        <v>671</v>
      </c>
      <c r="S65" s="418">
        <v>695</v>
      </c>
      <c r="T65" s="418">
        <v>677</v>
      </c>
      <c r="U65" s="418">
        <v>727</v>
      </c>
      <c r="V65" s="418">
        <v>724</v>
      </c>
      <c r="W65" s="418">
        <v>757</v>
      </c>
      <c r="X65" s="418">
        <v>763</v>
      </c>
      <c r="Y65" s="418">
        <v>779</v>
      </c>
      <c r="Z65" s="418">
        <v>754</v>
      </c>
      <c r="AA65" s="399">
        <v>739</v>
      </c>
      <c r="AB65" s="395">
        <v>707</v>
      </c>
      <c r="AC65" s="418">
        <v>662</v>
      </c>
      <c r="AD65" s="418">
        <v>691</v>
      </c>
      <c r="AE65" s="418">
        <v>718</v>
      </c>
      <c r="AF65" s="418">
        <v>731</v>
      </c>
      <c r="AG65" s="418">
        <v>780</v>
      </c>
      <c r="AH65" s="418">
        <v>915</v>
      </c>
      <c r="AI65" s="418">
        <v>942</v>
      </c>
      <c r="AJ65" s="418">
        <v>937</v>
      </c>
      <c r="AK65" s="418">
        <v>925</v>
      </c>
      <c r="AL65" s="418">
        <v>833</v>
      </c>
      <c r="AM65" s="399">
        <v>858</v>
      </c>
      <c r="AN65" s="395">
        <v>830</v>
      </c>
      <c r="AO65" s="418">
        <v>704</v>
      </c>
      <c r="AP65" s="418">
        <v>717</v>
      </c>
      <c r="AQ65" s="418">
        <v>741</v>
      </c>
      <c r="AR65" s="418">
        <v>726</v>
      </c>
      <c r="AS65" s="418">
        <v>809</v>
      </c>
      <c r="AT65" s="418">
        <v>784</v>
      </c>
      <c r="AU65" s="418">
        <v>809</v>
      </c>
      <c r="AV65" s="418">
        <v>809</v>
      </c>
      <c r="AW65" s="418">
        <v>832</v>
      </c>
      <c r="AX65" s="418">
        <v>850</v>
      </c>
      <c r="AY65" s="399">
        <v>904</v>
      </c>
      <c r="AZ65" s="395">
        <v>899</v>
      </c>
      <c r="BA65" s="418">
        <v>897</v>
      </c>
      <c r="BB65" s="418">
        <v>881</v>
      </c>
      <c r="BC65" s="418">
        <v>809</v>
      </c>
      <c r="BD65" s="418">
        <v>811</v>
      </c>
      <c r="BE65" s="418">
        <v>815</v>
      </c>
      <c r="BF65" s="418">
        <v>830</v>
      </c>
      <c r="BG65" s="418">
        <v>805</v>
      </c>
      <c r="BH65" s="418">
        <v>798</v>
      </c>
      <c r="BI65" s="418">
        <v>769</v>
      </c>
      <c r="BJ65" s="418">
        <v>794</v>
      </c>
      <c r="BK65" s="394">
        <v>814</v>
      </c>
      <c r="BL65" s="395">
        <v>811</v>
      </c>
      <c r="BM65" s="418">
        <v>792</v>
      </c>
      <c r="BN65" s="418">
        <v>831</v>
      </c>
      <c r="BO65" s="418">
        <v>820</v>
      </c>
      <c r="BP65" s="418">
        <v>802</v>
      </c>
      <c r="BQ65" s="418">
        <v>814</v>
      </c>
      <c r="BR65" s="418">
        <v>795</v>
      </c>
      <c r="BS65" s="418">
        <v>770</v>
      </c>
      <c r="BT65" s="418">
        <v>777</v>
      </c>
      <c r="BU65" s="418">
        <v>793</v>
      </c>
      <c r="BV65" s="418">
        <v>756</v>
      </c>
      <c r="BW65" s="394">
        <v>785</v>
      </c>
      <c r="BX65" s="395">
        <v>758</v>
      </c>
      <c r="BY65" s="418">
        <v>799</v>
      </c>
      <c r="BZ65" s="418">
        <v>770</v>
      </c>
      <c r="CA65" s="418">
        <v>763</v>
      </c>
      <c r="CB65" s="418">
        <v>697</v>
      </c>
      <c r="CC65" s="418">
        <v>697</v>
      </c>
      <c r="CD65" s="418">
        <v>699</v>
      </c>
      <c r="CE65" s="418">
        <v>704</v>
      </c>
      <c r="CF65" s="418">
        <v>662</v>
      </c>
      <c r="CG65" s="418">
        <v>682</v>
      </c>
      <c r="CH65" s="418">
        <v>698</v>
      </c>
      <c r="CI65" s="394">
        <v>701</v>
      </c>
      <c r="CJ65" s="395">
        <v>774</v>
      </c>
      <c r="CK65" s="418">
        <v>762</v>
      </c>
      <c r="CL65" s="418">
        <v>792</v>
      </c>
      <c r="CM65" s="418">
        <v>789</v>
      </c>
      <c r="CN65" s="418">
        <v>772</v>
      </c>
      <c r="CO65" s="418">
        <v>774</v>
      </c>
      <c r="CP65" s="418">
        <v>762</v>
      </c>
      <c r="CQ65" s="418">
        <v>786</v>
      </c>
      <c r="CR65" s="418">
        <v>829</v>
      </c>
      <c r="CS65" s="418">
        <v>788</v>
      </c>
      <c r="CT65" s="418">
        <v>842</v>
      </c>
      <c r="CU65" s="399">
        <v>847</v>
      </c>
      <c r="CV65" s="395">
        <v>831</v>
      </c>
      <c r="CW65" s="418">
        <v>816</v>
      </c>
      <c r="CX65" s="418">
        <v>828</v>
      </c>
      <c r="CY65" s="418">
        <v>836</v>
      </c>
      <c r="CZ65" s="418">
        <v>863</v>
      </c>
      <c r="DA65" s="418">
        <v>875</v>
      </c>
      <c r="DB65" s="418">
        <v>827</v>
      </c>
      <c r="DC65" s="418">
        <v>802</v>
      </c>
      <c r="DD65" s="418">
        <v>797</v>
      </c>
      <c r="DE65" s="418">
        <v>798</v>
      </c>
      <c r="DF65" s="802">
        <v>807</v>
      </c>
      <c r="DG65" s="802">
        <f>'1. Población_Afiliada_Regimen'!F65</f>
        <v>822</v>
      </c>
      <c r="DH65" s="118">
        <f t="shared" si="1"/>
        <v>15</v>
      </c>
      <c r="DI65" s="98">
        <f t="shared" si="2"/>
        <v>1.8703241895261846</v>
      </c>
      <c r="DJ65" s="118">
        <f t="shared" si="4"/>
        <v>-25</v>
      </c>
      <c r="DK65" s="98">
        <f t="shared" si="5"/>
        <v>-2.95159386068477</v>
      </c>
    </row>
    <row r="66" spans="1:115" ht="15" outlineLevel="2">
      <c r="A66" s="392">
        <v>134</v>
      </c>
      <c r="B66" s="392" t="s">
        <v>356</v>
      </c>
      <c r="C66" s="392" t="s">
        <v>360</v>
      </c>
      <c r="D66" s="395">
        <v>558</v>
      </c>
      <c r="E66" s="418">
        <v>562</v>
      </c>
      <c r="F66" s="418">
        <v>587</v>
      </c>
      <c r="G66" s="418">
        <v>602</v>
      </c>
      <c r="H66" s="418">
        <v>616</v>
      </c>
      <c r="I66" s="418">
        <v>628</v>
      </c>
      <c r="J66" s="418">
        <v>628</v>
      </c>
      <c r="K66" s="418">
        <v>646</v>
      </c>
      <c r="L66" s="418">
        <v>643</v>
      </c>
      <c r="M66" s="418">
        <v>657</v>
      </c>
      <c r="N66" s="418">
        <v>670</v>
      </c>
      <c r="O66" s="399">
        <v>662</v>
      </c>
      <c r="P66" s="395">
        <v>666</v>
      </c>
      <c r="Q66" s="418">
        <v>693</v>
      </c>
      <c r="R66" s="418">
        <v>712</v>
      </c>
      <c r="S66" s="418">
        <v>620</v>
      </c>
      <c r="T66" s="418">
        <v>616</v>
      </c>
      <c r="U66" s="418">
        <v>712</v>
      </c>
      <c r="V66" s="418">
        <v>715</v>
      </c>
      <c r="W66" s="418">
        <v>742</v>
      </c>
      <c r="X66" s="418">
        <v>746</v>
      </c>
      <c r="Y66" s="418">
        <v>762</v>
      </c>
      <c r="Z66" s="418">
        <v>726</v>
      </c>
      <c r="AA66" s="399">
        <v>729</v>
      </c>
      <c r="AB66" s="395">
        <v>694</v>
      </c>
      <c r="AC66" s="418">
        <v>686</v>
      </c>
      <c r="AD66" s="418">
        <v>694</v>
      </c>
      <c r="AE66" s="418">
        <v>676</v>
      </c>
      <c r="AF66" s="418">
        <v>659</v>
      </c>
      <c r="AG66" s="418">
        <v>629</v>
      </c>
      <c r="AH66" s="418">
        <v>657</v>
      </c>
      <c r="AI66" s="418">
        <v>660</v>
      </c>
      <c r="AJ66" s="418">
        <v>676</v>
      </c>
      <c r="AK66" s="418">
        <v>670</v>
      </c>
      <c r="AL66" s="418">
        <v>643</v>
      </c>
      <c r="AM66" s="399">
        <v>636</v>
      </c>
      <c r="AN66" s="395">
        <v>622</v>
      </c>
      <c r="AO66" s="418">
        <v>597</v>
      </c>
      <c r="AP66" s="418">
        <v>614</v>
      </c>
      <c r="AQ66" s="418">
        <v>624</v>
      </c>
      <c r="AR66" s="418">
        <v>634</v>
      </c>
      <c r="AS66" s="418">
        <v>680</v>
      </c>
      <c r="AT66" s="418">
        <v>688</v>
      </c>
      <c r="AU66" s="418">
        <v>694</v>
      </c>
      <c r="AV66" s="418">
        <v>701</v>
      </c>
      <c r="AW66" s="418">
        <v>705</v>
      </c>
      <c r="AX66" s="418">
        <v>688</v>
      </c>
      <c r="AY66" s="399">
        <v>665</v>
      </c>
      <c r="AZ66" s="395">
        <v>664</v>
      </c>
      <c r="BA66" s="418">
        <v>668</v>
      </c>
      <c r="BB66" s="418">
        <v>661</v>
      </c>
      <c r="BC66" s="418">
        <v>639</v>
      </c>
      <c r="BD66" s="418">
        <v>638</v>
      </c>
      <c r="BE66" s="418">
        <v>642</v>
      </c>
      <c r="BF66" s="418">
        <v>619</v>
      </c>
      <c r="BG66" s="418">
        <v>602</v>
      </c>
      <c r="BH66" s="418">
        <v>600</v>
      </c>
      <c r="BI66" s="418">
        <v>575</v>
      </c>
      <c r="BJ66" s="418">
        <v>569</v>
      </c>
      <c r="BK66" s="394">
        <v>582</v>
      </c>
      <c r="BL66" s="395">
        <v>568</v>
      </c>
      <c r="BM66" s="418">
        <v>573</v>
      </c>
      <c r="BN66" s="418">
        <v>574</v>
      </c>
      <c r="BO66" s="418">
        <v>575</v>
      </c>
      <c r="BP66" s="418">
        <v>587</v>
      </c>
      <c r="BQ66" s="418">
        <v>606</v>
      </c>
      <c r="BR66" s="418">
        <v>577</v>
      </c>
      <c r="BS66" s="418">
        <v>568</v>
      </c>
      <c r="BT66" s="418">
        <v>568</v>
      </c>
      <c r="BU66" s="418">
        <v>564</v>
      </c>
      <c r="BV66" s="418">
        <v>560</v>
      </c>
      <c r="BW66" s="394">
        <v>558</v>
      </c>
      <c r="BX66" s="395">
        <v>527</v>
      </c>
      <c r="BY66" s="418">
        <v>523</v>
      </c>
      <c r="BZ66" s="418">
        <v>548</v>
      </c>
      <c r="CA66" s="418">
        <v>546</v>
      </c>
      <c r="CB66" s="418">
        <v>537</v>
      </c>
      <c r="CC66" s="418">
        <v>545</v>
      </c>
      <c r="CD66" s="418">
        <v>521</v>
      </c>
      <c r="CE66" s="418">
        <v>538</v>
      </c>
      <c r="CF66" s="418">
        <v>533</v>
      </c>
      <c r="CG66" s="418">
        <v>513</v>
      </c>
      <c r="CH66" s="418">
        <v>511</v>
      </c>
      <c r="CI66" s="394">
        <v>503</v>
      </c>
      <c r="CJ66" s="395">
        <v>449</v>
      </c>
      <c r="CK66" s="418">
        <v>459</v>
      </c>
      <c r="CL66" s="418">
        <v>436</v>
      </c>
      <c r="CM66" s="418">
        <v>424</v>
      </c>
      <c r="CN66" s="418">
        <v>427</v>
      </c>
      <c r="CO66" s="418">
        <v>447</v>
      </c>
      <c r="CP66" s="418">
        <v>449</v>
      </c>
      <c r="CQ66" s="418">
        <v>472</v>
      </c>
      <c r="CR66" s="418">
        <v>464</v>
      </c>
      <c r="CS66" s="418">
        <v>477</v>
      </c>
      <c r="CT66" s="418">
        <v>496</v>
      </c>
      <c r="CU66" s="399">
        <v>471</v>
      </c>
      <c r="CV66" s="395">
        <v>454</v>
      </c>
      <c r="CW66" s="418">
        <v>457</v>
      </c>
      <c r="CX66" s="418">
        <v>466</v>
      </c>
      <c r="CY66" s="418">
        <v>477</v>
      </c>
      <c r="CZ66" s="418">
        <v>507</v>
      </c>
      <c r="DA66" s="418">
        <v>510</v>
      </c>
      <c r="DB66" s="418">
        <v>489</v>
      </c>
      <c r="DC66" s="418">
        <v>501</v>
      </c>
      <c r="DD66" s="418">
        <v>519</v>
      </c>
      <c r="DE66" s="418">
        <v>510</v>
      </c>
      <c r="DF66" s="802">
        <v>525</v>
      </c>
      <c r="DG66" s="802">
        <f>'1. Población_Afiliada_Regimen'!F66</f>
        <v>523</v>
      </c>
      <c r="DH66" s="118">
        <f t="shared" si="1"/>
        <v>-2</v>
      </c>
      <c r="DI66" s="98">
        <f t="shared" si="2"/>
        <v>-0.39920159680638717</v>
      </c>
      <c r="DJ66" s="118">
        <f t="shared" si="4"/>
        <v>52</v>
      </c>
      <c r="DK66" s="98">
        <f t="shared" si="5"/>
        <v>11.040339702760086</v>
      </c>
    </row>
    <row r="67" spans="1:115" ht="15" outlineLevel="2">
      <c r="A67" s="392">
        <v>150</v>
      </c>
      <c r="B67" s="392" t="s">
        <v>356</v>
      </c>
      <c r="C67" s="392" t="s">
        <v>361</v>
      </c>
      <c r="D67" s="395">
        <v>1484</v>
      </c>
      <c r="E67" s="418">
        <v>1474</v>
      </c>
      <c r="F67" s="418">
        <v>1503</v>
      </c>
      <c r="G67" s="418">
        <v>1541</v>
      </c>
      <c r="H67" s="418">
        <v>1535</v>
      </c>
      <c r="I67" s="418">
        <v>1547</v>
      </c>
      <c r="J67" s="418">
        <v>1508</v>
      </c>
      <c r="K67" s="418">
        <v>1510</v>
      </c>
      <c r="L67" s="418">
        <v>1493</v>
      </c>
      <c r="M67" s="418">
        <v>1529</v>
      </c>
      <c r="N67" s="418">
        <v>1579</v>
      </c>
      <c r="O67" s="399">
        <v>1563</v>
      </c>
      <c r="P67" s="395">
        <v>1514</v>
      </c>
      <c r="Q67" s="418">
        <v>1524</v>
      </c>
      <c r="R67" s="418">
        <v>1547</v>
      </c>
      <c r="S67" s="418">
        <v>1531</v>
      </c>
      <c r="T67" s="418">
        <v>1535</v>
      </c>
      <c r="U67" s="418">
        <v>1579</v>
      </c>
      <c r="V67" s="418">
        <v>1602</v>
      </c>
      <c r="W67" s="418">
        <v>1637</v>
      </c>
      <c r="X67" s="418">
        <v>1611</v>
      </c>
      <c r="Y67" s="418">
        <v>1611</v>
      </c>
      <c r="Z67" s="418">
        <v>1553</v>
      </c>
      <c r="AA67" s="399">
        <v>1530</v>
      </c>
      <c r="AB67" s="395">
        <v>1448</v>
      </c>
      <c r="AC67" s="418">
        <v>1418</v>
      </c>
      <c r="AD67" s="418">
        <v>1441</v>
      </c>
      <c r="AE67" s="418">
        <v>1445</v>
      </c>
      <c r="AF67" s="418">
        <v>1436</v>
      </c>
      <c r="AG67" s="418">
        <v>1387</v>
      </c>
      <c r="AH67" s="418">
        <v>1584</v>
      </c>
      <c r="AI67" s="418">
        <v>1629</v>
      </c>
      <c r="AJ67" s="418">
        <v>1679</v>
      </c>
      <c r="AK67" s="418">
        <v>1676</v>
      </c>
      <c r="AL67" s="418">
        <v>1549</v>
      </c>
      <c r="AM67" s="399">
        <v>1504</v>
      </c>
      <c r="AN67" s="395">
        <v>1391</v>
      </c>
      <c r="AO67" s="418">
        <v>1236</v>
      </c>
      <c r="AP67" s="418">
        <v>1228</v>
      </c>
      <c r="AQ67" s="418">
        <v>1257</v>
      </c>
      <c r="AR67" s="418">
        <v>1280</v>
      </c>
      <c r="AS67" s="418">
        <v>1313</v>
      </c>
      <c r="AT67" s="418">
        <v>1307</v>
      </c>
      <c r="AU67" s="418">
        <v>1287</v>
      </c>
      <c r="AV67" s="418">
        <v>1274</v>
      </c>
      <c r="AW67" s="418">
        <v>1280</v>
      </c>
      <c r="AX67" s="418">
        <v>1278</v>
      </c>
      <c r="AY67" s="399">
        <v>1299</v>
      </c>
      <c r="AZ67" s="395">
        <v>1285</v>
      </c>
      <c r="BA67" s="418">
        <v>1258</v>
      </c>
      <c r="BB67" s="418">
        <v>1258</v>
      </c>
      <c r="BC67" s="418">
        <v>1232</v>
      </c>
      <c r="BD67" s="418">
        <v>1234</v>
      </c>
      <c r="BE67" s="418">
        <v>1224</v>
      </c>
      <c r="BF67" s="418">
        <v>1219</v>
      </c>
      <c r="BG67" s="418">
        <v>1215</v>
      </c>
      <c r="BH67" s="418">
        <v>1204</v>
      </c>
      <c r="BI67" s="418">
        <v>1189</v>
      </c>
      <c r="BJ67" s="418">
        <v>1148</v>
      </c>
      <c r="BK67" s="394">
        <v>1182</v>
      </c>
      <c r="BL67" s="395">
        <v>1164</v>
      </c>
      <c r="BM67" s="418">
        <v>1165</v>
      </c>
      <c r="BN67" s="418">
        <v>1143</v>
      </c>
      <c r="BO67" s="418">
        <v>1137</v>
      </c>
      <c r="BP67" s="418">
        <v>1116</v>
      </c>
      <c r="BQ67" s="418">
        <v>1133</v>
      </c>
      <c r="BR67" s="418">
        <v>1127</v>
      </c>
      <c r="BS67" s="418">
        <v>1112</v>
      </c>
      <c r="BT67" s="418">
        <v>1111</v>
      </c>
      <c r="BU67" s="418">
        <v>1122</v>
      </c>
      <c r="BV67" s="418">
        <v>1103</v>
      </c>
      <c r="BW67" s="394">
        <v>1108</v>
      </c>
      <c r="BX67" s="395">
        <v>1070</v>
      </c>
      <c r="BY67" s="418">
        <v>1072</v>
      </c>
      <c r="BZ67" s="418">
        <v>1107</v>
      </c>
      <c r="CA67" s="418">
        <v>1115</v>
      </c>
      <c r="CB67" s="418">
        <v>1108</v>
      </c>
      <c r="CC67" s="418">
        <v>1121</v>
      </c>
      <c r="CD67" s="418">
        <v>1128</v>
      </c>
      <c r="CE67" s="418">
        <v>1105</v>
      </c>
      <c r="CF67" s="418">
        <v>1093</v>
      </c>
      <c r="CG67" s="418">
        <v>1107</v>
      </c>
      <c r="CH67" s="418">
        <v>1109</v>
      </c>
      <c r="CI67" s="394">
        <v>1091</v>
      </c>
      <c r="CJ67" s="395">
        <v>1069</v>
      </c>
      <c r="CK67" s="418">
        <v>1069</v>
      </c>
      <c r="CL67" s="418">
        <v>1077</v>
      </c>
      <c r="CM67" s="418">
        <v>1077</v>
      </c>
      <c r="CN67" s="418">
        <v>1070</v>
      </c>
      <c r="CO67" s="418">
        <v>1087</v>
      </c>
      <c r="CP67" s="418">
        <v>1088</v>
      </c>
      <c r="CQ67" s="418">
        <v>1112</v>
      </c>
      <c r="CR67" s="418">
        <v>1112</v>
      </c>
      <c r="CS67" s="418">
        <v>1126</v>
      </c>
      <c r="CT67" s="418">
        <v>1138</v>
      </c>
      <c r="CU67" s="399">
        <v>1153</v>
      </c>
      <c r="CV67" s="395">
        <v>1110</v>
      </c>
      <c r="CW67" s="418">
        <v>1146</v>
      </c>
      <c r="CX67" s="418">
        <v>1171</v>
      </c>
      <c r="CY67" s="418">
        <v>1187</v>
      </c>
      <c r="CZ67" s="418">
        <v>1195</v>
      </c>
      <c r="DA67" s="418">
        <v>1179</v>
      </c>
      <c r="DB67" s="418">
        <v>1198</v>
      </c>
      <c r="DC67" s="418">
        <v>1210</v>
      </c>
      <c r="DD67" s="418">
        <v>1219</v>
      </c>
      <c r="DE67" s="418">
        <v>1229</v>
      </c>
      <c r="DF67" s="802">
        <v>1232</v>
      </c>
      <c r="DG67" s="802">
        <f>'1. Población_Afiliada_Regimen'!F67</f>
        <v>1221</v>
      </c>
      <c r="DH67" s="118">
        <f t="shared" si="1"/>
        <v>-11</v>
      </c>
      <c r="DI67" s="98">
        <f t="shared" si="2"/>
        <v>-0.90909090909090906</v>
      </c>
      <c r="DJ67" s="118">
        <f t="shared" si="4"/>
        <v>68</v>
      </c>
      <c r="DK67" s="98">
        <f t="shared" si="5"/>
        <v>5.8976582827406769</v>
      </c>
    </row>
    <row r="68" spans="1:115" ht="15" outlineLevel="2">
      <c r="A68" s="392">
        <v>237</v>
      </c>
      <c r="B68" s="392" t="s">
        <v>356</v>
      </c>
      <c r="C68" s="392" t="s">
        <v>362</v>
      </c>
      <c r="D68" s="395">
        <v>9674</v>
      </c>
      <c r="E68" s="418">
        <v>9965</v>
      </c>
      <c r="F68" s="418">
        <v>10308</v>
      </c>
      <c r="G68" s="418">
        <v>10414</v>
      </c>
      <c r="H68" s="418">
        <v>10537</v>
      </c>
      <c r="I68" s="418">
        <v>10627</v>
      </c>
      <c r="J68" s="418">
        <v>10664</v>
      </c>
      <c r="K68" s="418">
        <v>10639</v>
      </c>
      <c r="L68" s="418">
        <v>10487</v>
      </c>
      <c r="M68" s="418">
        <v>10592</v>
      </c>
      <c r="N68" s="418">
        <v>10655</v>
      </c>
      <c r="O68" s="399">
        <v>10545</v>
      </c>
      <c r="P68" s="395">
        <v>9885</v>
      </c>
      <c r="Q68" s="418">
        <v>10017</v>
      </c>
      <c r="R68" s="418">
        <v>10517</v>
      </c>
      <c r="S68" s="418">
        <v>10663</v>
      </c>
      <c r="T68" s="418">
        <v>10537</v>
      </c>
      <c r="U68" s="418">
        <v>10854</v>
      </c>
      <c r="V68" s="418">
        <v>10865</v>
      </c>
      <c r="W68" s="418">
        <v>11213</v>
      </c>
      <c r="X68" s="418">
        <v>11302</v>
      </c>
      <c r="Y68" s="418">
        <v>11295</v>
      </c>
      <c r="Z68" s="418">
        <v>11219</v>
      </c>
      <c r="AA68" s="399">
        <v>11058</v>
      </c>
      <c r="AB68" s="395">
        <v>10694</v>
      </c>
      <c r="AC68" s="418">
        <v>10771</v>
      </c>
      <c r="AD68" s="418">
        <v>10992</v>
      </c>
      <c r="AE68" s="418">
        <v>11175</v>
      </c>
      <c r="AF68" s="418">
        <v>11172</v>
      </c>
      <c r="AG68" s="418">
        <v>11347</v>
      </c>
      <c r="AH68" s="418">
        <v>11734</v>
      </c>
      <c r="AI68" s="418">
        <v>11868</v>
      </c>
      <c r="AJ68" s="418">
        <v>11932</v>
      </c>
      <c r="AK68" s="418">
        <v>11957</v>
      </c>
      <c r="AL68" s="418">
        <v>11775</v>
      </c>
      <c r="AM68" s="399">
        <v>11806</v>
      </c>
      <c r="AN68" s="395">
        <v>11400</v>
      </c>
      <c r="AO68" s="418">
        <v>11317</v>
      </c>
      <c r="AP68" s="418">
        <v>11636</v>
      </c>
      <c r="AQ68" s="418">
        <v>11870</v>
      </c>
      <c r="AR68" s="418">
        <v>11897</v>
      </c>
      <c r="AS68" s="418">
        <v>12103</v>
      </c>
      <c r="AT68" s="418">
        <v>12163</v>
      </c>
      <c r="AU68" s="418">
        <v>12237</v>
      </c>
      <c r="AV68" s="418">
        <v>12374</v>
      </c>
      <c r="AW68" s="418">
        <v>12863</v>
      </c>
      <c r="AX68" s="418">
        <v>13646</v>
      </c>
      <c r="AY68" s="399">
        <v>14352</v>
      </c>
      <c r="AZ68" s="395">
        <v>15108</v>
      </c>
      <c r="BA68" s="418">
        <v>15353</v>
      </c>
      <c r="BB68" s="418">
        <v>16949</v>
      </c>
      <c r="BC68" s="418">
        <v>17694</v>
      </c>
      <c r="BD68" s="418">
        <v>17009</v>
      </c>
      <c r="BE68" s="418">
        <v>12817</v>
      </c>
      <c r="BF68" s="418">
        <v>12803</v>
      </c>
      <c r="BG68" s="418">
        <v>13136</v>
      </c>
      <c r="BH68" s="418">
        <v>12854</v>
      </c>
      <c r="BI68" s="418">
        <v>12772</v>
      </c>
      <c r="BJ68" s="418">
        <v>12636</v>
      </c>
      <c r="BK68" s="394">
        <v>12583</v>
      </c>
      <c r="BL68" s="395">
        <v>12350</v>
      </c>
      <c r="BM68" s="418">
        <v>12310</v>
      </c>
      <c r="BN68" s="418">
        <v>12472</v>
      </c>
      <c r="BO68" s="418">
        <v>12512</v>
      </c>
      <c r="BP68" s="418">
        <v>12503</v>
      </c>
      <c r="BQ68" s="418">
        <v>12578</v>
      </c>
      <c r="BR68" s="418">
        <v>12598</v>
      </c>
      <c r="BS68" s="418">
        <v>12716</v>
      </c>
      <c r="BT68" s="418">
        <v>12856</v>
      </c>
      <c r="BU68" s="418">
        <v>12947</v>
      </c>
      <c r="BV68" s="418">
        <v>12935</v>
      </c>
      <c r="BW68" s="394">
        <v>12828</v>
      </c>
      <c r="BX68" s="395">
        <v>12628</v>
      </c>
      <c r="BY68" s="418">
        <v>12670</v>
      </c>
      <c r="BZ68" s="418">
        <v>12981</v>
      </c>
      <c r="CA68" s="418">
        <v>13168</v>
      </c>
      <c r="CB68" s="418">
        <v>13292</v>
      </c>
      <c r="CC68" s="418">
        <v>13395</v>
      </c>
      <c r="CD68" s="418">
        <v>13505</v>
      </c>
      <c r="CE68" s="418">
        <v>13603</v>
      </c>
      <c r="CF68" s="418">
        <v>13607</v>
      </c>
      <c r="CG68" s="418">
        <v>13646</v>
      </c>
      <c r="CH68" s="418">
        <v>13705</v>
      </c>
      <c r="CI68" s="394">
        <v>13594</v>
      </c>
      <c r="CJ68" s="395">
        <v>13277</v>
      </c>
      <c r="CK68" s="418">
        <v>13166</v>
      </c>
      <c r="CL68" s="418">
        <v>13367</v>
      </c>
      <c r="CM68" s="418">
        <v>13358</v>
      </c>
      <c r="CN68" s="418">
        <v>13375</v>
      </c>
      <c r="CO68" s="418">
        <v>13432</v>
      </c>
      <c r="CP68" s="418">
        <v>13630</v>
      </c>
      <c r="CQ68" s="418">
        <v>13911</v>
      </c>
      <c r="CR68" s="418">
        <v>14030</v>
      </c>
      <c r="CS68" s="418">
        <v>14146</v>
      </c>
      <c r="CT68" s="418">
        <v>14221</v>
      </c>
      <c r="CU68" s="399">
        <v>14153</v>
      </c>
      <c r="CV68" s="395">
        <v>14166</v>
      </c>
      <c r="CW68" s="418">
        <v>14471</v>
      </c>
      <c r="CX68" s="418">
        <v>14648</v>
      </c>
      <c r="CY68" s="418">
        <v>14842</v>
      </c>
      <c r="CZ68" s="418">
        <v>14987</v>
      </c>
      <c r="DA68" s="418">
        <v>15063</v>
      </c>
      <c r="DB68" s="418">
        <v>15141</v>
      </c>
      <c r="DC68" s="418">
        <v>15296</v>
      </c>
      <c r="DD68" s="418">
        <v>14925</v>
      </c>
      <c r="DE68" s="418">
        <v>15091</v>
      </c>
      <c r="DF68" s="802">
        <v>15086</v>
      </c>
      <c r="DG68" s="802">
        <f>'1. Población_Afiliada_Regimen'!F68</f>
        <v>15013</v>
      </c>
      <c r="DH68" s="118">
        <f t="shared" si="1"/>
        <v>-73</v>
      </c>
      <c r="DI68" s="98">
        <f t="shared" si="2"/>
        <v>-0.47724895397489542</v>
      </c>
      <c r="DJ68" s="118">
        <f t="shared" ref="DJ68:DJ99" si="6">DG68-CU68</f>
        <v>860</v>
      </c>
      <c r="DK68" s="98">
        <f t="shared" ref="DK68:DK99" si="7">DJ68/CU68*100</f>
        <v>6.0764502225676535</v>
      </c>
    </row>
    <row r="69" spans="1:115" ht="15" outlineLevel="2">
      <c r="A69" s="392">
        <v>264</v>
      </c>
      <c r="B69" s="392" t="s">
        <v>356</v>
      </c>
      <c r="C69" s="392" t="s">
        <v>363</v>
      </c>
      <c r="D69" s="395">
        <v>5775</v>
      </c>
      <c r="E69" s="418">
        <v>5780</v>
      </c>
      <c r="F69" s="418">
        <v>5810</v>
      </c>
      <c r="G69" s="418">
        <v>5802</v>
      </c>
      <c r="H69" s="418">
        <v>5839</v>
      </c>
      <c r="I69" s="418">
        <v>5876</v>
      </c>
      <c r="J69" s="418">
        <v>5805</v>
      </c>
      <c r="K69" s="418">
        <v>5796</v>
      </c>
      <c r="L69" s="418">
        <v>5737</v>
      </c>
      <c r="M69" s="418">
        <v>5741</v>
      </c>
      <c r="N69" s="418">
        <v>5754</v>
      </c>
      <c r="O69" s="399">
        <v>5759</v>
      </c>
      <c r="P69" s="395">
        <v>5726</v>
      </c>
      <c r="Q69" s="418">
        <v>5651</v>
      </c>
      <c r="R69" s="418">
        <v>5690</v>
      </c>
      <c r="S69" s="418">
        <v>5722</v>
      </c>
      <c r="T69" s="418">
        <v>5839</v>
      </c>
      <c r="U69" s="418">
        <v>5753</v>
      </c>
      <c r="V69" s="418">
        <v>5679</v>
      </c>
      <c r="W69" s="418">
        <v>5884</v>
      </c>
      <c r="X69" s="418">
        <v>5896</v>
      </c>
      <c r="Y69" s="418">
        <v>5922</v>
      </c>
      <c r="Z69" s="418">
        <v>5936</v>
      </c>
      <c r="AA69" s="399">
        <v>5801</v>
      </c>
      <c r="AB69" s="395">
        <v>5714</v>
      </c>
      <c r="AC69" s="418">
        <v>5680</v>
      </c>
      <c r="AD69" s="418">
        <v>5717</v>
      </c>
      <c r="AE69" s="418">
        <v>5701</v>
      </c>
      <c r="AF69" s="418">
        <v>5704</v>
      </c>
      <c r="AG69" s="418">
        <v>5777</v>
      </c>
      <c r="AH69" s="418">
        <v>5877</v>
      </c>
      <c r="AI69" s="418">
        <v>5918</v>
      </c>
      <c r="AJ69" s="418">
        <v>6040</v>
      </c>
      <c r="AK69" s="418">
        <v>6015</v>
      </c>
      <c r="AL69" s="418">
        <v>5982</v>
      </c>
      <c r="AM69" s="399">
        <v>5967</v>
      </c>
      <c r="AN69" s="395">
        <v>5895</v>
      </c>
      <c r="AO69" s="418">
        <v>5897</v>
      </c>
      <c r="AP69" s="418">
        <v>5953</v>
      </c>
      <c r="AQ69" s="418">
        <v>6033</v>
      </c>
      <c r="AR69" s="418">
        <v>6032</v>
      </c>
      <c r="AS69" s="418">
        <v>6125</v>
      </c>
      <c r="AT69" s="418">
        <v>6092</v>
      </c>
      <c r="AU69" s="418">
        <v>6161</v>
      </c>
      <c r="AV69" s="418">
        <v>6197</v>
      </c>
      <c r="AW69" s="418">
        <v>6258</v>
      </c>
      <c r="AX69" s="418">
        <v>6176</v>
      </c>
      <c r="AY69" s="399">
        <v>6223</v>
      </c>
      <c r="AZ69" s="395">
        <v>6184</v>
      </c>
      <c r="BA69" s="418">
        <v>6193</v>
      </c>
      <c r="BB69" s="418">
        <v>6246</v>
      </c>
      <c r="BC69" s="418">
        <v>6209</v>
      </c>
      <c r="BD69" s="418">
        <v>6209</v>
      </c>
      <c r="BE69" s="418">
        <v>6172</v>
      </c>
      <c r="BF69" s="418">
        <v>6224</v>
      </c>
      <c r="BG69" s="418">
        <v>6528</v>
      </c>
      <c r="BH69" s="418">
        <v>6194</v>
      </c>
      <c r="BI69" s="418">
        <v>6239</v>
      </c>
      <c r="BJ69" s="418">
        <v>6149</v>
      </c>
      <c r="BK69" s="394">
        <v>6126</v>
      </c>
      <c r="BL69" s="395">
        <v>6093</v>
      </c>
      <c r="BM69" s="418">
        <v>6098</v>
      </c>
      <c r="BN69" s="418">
        <v>6096</v>
      </c>
      <c r="BO69" s="418">
        <v>6129</v>
      </c>
      <c r="BP69" s="418">
        <v>6132</v>
      </c>
      <c r="BQ69" s="418">
        <v>6145</v>
      </c>
      <c r="BR69" s="418">
        <v>6151</v>
      </c>
      <c r="BS69" s="418">
        <v>6205</v>
      </c>
      <c r="BT69" s="418">
        <v>6297</v>
      </c>
      <c r="BU69" s="418">
        <v>6294</v>
      </c>
      <c r="BV69" s="418">
        <v>6289</v>
      </c>
      <c r="BW69" s="394">
        <v>6323</v>
      </c>
      <c r="BX69" s="395">
        <v>6300</v>
      </c>
      <c r="BY69" s="418">
        <v>6269</v>
      </c>
      <c r="BZ69" s="418">
        <v>6341</v>
      </c>
      <c r="CA69" s="418">
        <v>6339</v>
      </c>
      <c r="CB69" s="418">
        <v>6357</v>
      </c>
      <c r="CC69" s="418">
        <v>6410</v>
      </c>
      <c r="CD69" s="418">
        <v>6439</v>
      </c>
      <c r="CE69" s="418">
        <v>6468</v>
      </c>
      <c r="CF69" s="418">
        <v>6461</v>
      </c>
      <c r="CG69" s="418">
        <v>6485</v>
      </c>
      <c r="CH69" s="418">
        <v>6506</v>
      </c>
      <c r="CI69" s="394">
        <v>6464</v>
      </c>
      <c r="CJ69" s="395">
        <v>6375</v>
      </c>
      <c r="CK69" s="418">
        <v>6437</v>
      </c>
      <c r="CL69" s="418">
        <v>6445</v>
      </c>
      <c r="CM69" s="418">
        <v>6503</v>
      </c>
      <c r="CN69" s="418">
        <v>6423</v>
      </c>
      <c r="CO69" s="418">
        <v>6364</v>
      </c>
      <c r="CP69" s="418">
        <v>6510</v>
      </c>
      <c r="CQ69" s="418">
        <v>6627</v>
      </c>
      <c r="CR69" s="418">
        <v>6682</v>
      </c>
      <c r="CS69" s="418">
        <v>6674</v>
      </c>
      <c r="CT69" s="418">
        <v>6728</v>
      </c>
      <c r="CU69" s="399">
        <v>6721</v>
      </c>
      <c r="CV69" s="395">
        <v>6729</v>
      </c>
      <c r="CW69" s="418">
        <v>6843</v>
      </c>
      <c r="CX69" s="418">
        <v>6934</v>
      </c>
      <c r="CY69" s="418">
        <v>6953</v>
      </c>
      <c r="CZ69" s="418">
        <v>7017</v>
      </c>
      <c r="DA69" s="418">
        <v>7007</v>
      </c>
      <c r="DB69" s="418">
        <v>6965</v>
      </c>
      <c r="DC69" s="418">
        <v>6991</v>
      </c>
      <c r="DD69" s="418">
        <v>6990</v>
      </c>
      <c r="DE69" s="418">
        <v>7005</v>
      </c>
      <c r="DF69" s="802">
        <v>6989</v>
      </c>
      <c r="DG69" s="802">
        <f>'1. Población_Afiliada_Regimen'!F69</f>
        <v>6990</v>
      </c>
      <c r="DH69" s="118">
        <f t="shared" ref="DH69:DH132" si="8">DG69-DF69</f>
        <v>1</v>
      </c>
      <c r="DI69" s="98">
        <f t="shared" ref="DI69:DI132" si="9">(DH69/DC69)*100</f>
        <v>1.4304105278214848E-2</v>
      </c>
      <c r="DJ69" s="118">
        <f t="shared" si="6"/>
        <v>269</v>
      </c>
      <c r="DK69" s="98">
        <f t="shared" si="7"/>
        <v>4.0023805981252787</v>
      </c>
    </row>
    <row r="70" spans="1:115" ht="15" outlineLevel="2">
      <c r="A70" s="392">
        <v>310</v>
      </c>
      <c r="B70" s="392" t="s">
        <v>356</v>
      </c>
      <c r="C70" s="392" t="s">
        <v>364</v>
      </c>
      <c r="D70" s="395">
        <v>2459</v>
      </c>
      <c r="E70" s="418">
        <v>2505</v>
      </c>
      <c r="F70" s="418">
        <v>2554</v>
      </c>
      <c r="G70" s="418">
        <v>2550</v>
      </c>
      <c r="H70" s="418">
        <v>2592</v>
      </c>
      <c r="I70" s="418">
        <v>2612</v>
      </c>
      <c r="J70" s="418">
        <v>2567</v>
      </c>
      <c r="K70" s="418">
        <v>2556</v>
      </c>
      <c r="L70" s="418">
        <v>2567</v>
      </c>
      <c r="M70" s="418">
        <v>2546</v>
      </c>
      <c r="N70" s="418">
        <v>2550</v>
      </c>
      <c r="O70" s="399">
        <v>2589</v>
      </c>
      <c r="P70" s="395">
        <v>2515</v>
      </c>
      <c r="Q70" s="418">
        <v>2368</v>
      </c>
      <c r="R70" s="418">
        <v>2510</v>
      </c>
      <c r="S70" s="418">
        <v>2531</v>
      </c>
      <c r="T70" s="418">
        <v>2592</v>
      </c>
      <c r="U70" s="418">
        <v>2589</v>
      </c>
      <c r="V70" s="418">
        <v>2559</v>
      </c>
      <c r="W70" s="418">
        <v>2648</v>
      </c>
      <c r="X70" s="418">
        <v>2643</v>
      </c>
      <c r="Y70" s="418">
        <v>2686</v>
      </c>
      <c r="Z70" s="418">
        <v>2619</v>
      </c>
      <c r="AA70" s="399">
        <v>2550</v>
      </c>
      <c r="AB70" s="395">
        <v>2477</v>
      </c>
      <c r="AC70" s="418">
        <v>2434</v>
      </c>
      <c r="AD70" s="418">
        <v>2438</v>
      </c>
      <c r="AE70" s="418">
        <v>2429</v>
      </c>
      <c r="AF70" s="418">
        <v>2476</v>
      </c>
      <c r="AG70" s="418">
        <v>2558</v>
      </c>
      <c r="AH70" s="418">
        <v>2680</v>
      </c>
      <c r="AI70" s="418">
        <v>2686</v>
      </c>
      <c r="AJ70" s="418">
        <v>2697</v>
      </c>
      <c r="AK70" s="418">
        <v>2702</v>
      </c>
      <c r="AL70" s="418">
        <v>2585</v>
      </c>
      <c r="AM70" s="399">
        <v>2604</v>
      </c>
      <c r="AN70" s="395">
        <v>2594</v>
      </c>
      <c r="AO70" s="418">
        <v>2480</v>
      </c>
      <c r="AP70" s="418">
        <v>2516</v>
      </c>
      <c r="AQ70" s="418">
        <v>2570</v>
      </c>
      <c r="AR70" s="418">
        <v>2555</v>
      </c>
      <c r="AS70" s="418">
        <v>2621</v>
      </c>
      <c r="AT70" s="418">
        <v>2654</v>
      </c>
      <c r="AU70" s="418">
        <v>2658</v>
      </c>
      <c r="AV70" s="418">
        <v>2670</v>
      </c>
      <c r="AW70" s="418">
        <v>2683</v>
      </c>
      <c r="AX70" s="418">
        <v>2681</v>
      </c>
      <c r="AY70" s="399">
        <v>2702</v>
      </c>
      <c r="AZ70" s="395">
        <v>2668</v>
      </c>
      <c r="BA70" s="418">
        <v>2659</v>
      </c>
      <c r="BB70" s="418">
        <v>2691</v>
      </c>
      <c r="BC70" s="418">
        <v>2620</v>
      </c>
      <c r="BD70" s="418">
        <v>2600</v>
      </c>
      <c r="BE70" s="418">
        <v>2600</v>
      </c>
      <c r="BF70" s="418">
        <v>2586</v>
      </c>
      <c r="BG70" s="418">
        <v>2574</v>
      </c>
      <c r="BH70" s="418">
        <v>2474</v>
      </c>
      <c r="BI70" s="418">
        <v>2446</v>
      </c>
      <c r="BJ70" s="418">
        <v>2295</v>
      </c>
      <c r="BK70" s="394">
        <v>2306</v>
      </c>
      <c r="BL70" s="395">
        <v>2293</v>
      </c>
      <c r="BM70" s="418">
        <v>2271</v>
      </c>
      <c r="BN70" s="418">
        <v>2299</v>
      </c>
      <c r="BO70" s="418">
        <v>2312</v>
      </c>
      <c r="BP70" s="418">
        <v>2270</v>
      </c>
      <c r="BQ70" s="418">
        <v>2278</v>
      </c>
      <c r="BR70" s="418">
        <v>2246</v>
      </c>
      <c r="BS70" s="418">
        <v>2240</v>
      </c>
      <c r="BT70" s="418">
        <v>2289</v>
      </c>
      <c r="BU70" s="418">
        <v>2301</v>
      </c>
      <c r="BV70" s="418">
        <v>2261</v>
      </c>
      <c r="BW70" s="394">
        <v>2243</v>
      </c>
      <c r="BX70" s="395">
        <v>2185</v>
      </c>
      <c r="BY70" s="418">
        <v>2163</v>
      </c>
      <c r="BZ70" s="418">
        <v>2193</v>
      </c>
      <c r="CA70" s="418">
        <v>2223</v>
      </c>
      <c r="CB70" s="418">
        <v>2253</v>
      </c>
      <c r="CC70" s="418">
        <v>2263</v>
      </c>
      <c r="CD70" s="418">
        <v>2267</v>
      </c>
      <c r="CE70" s="418">
        <v>2300</v>
      </c>
      <c r="CF70" s="418">
        <v>2343</v>
      </c>
      <c r="CG70" s="418">
        <v>2360</v>
      </c>
      <c r="CH70" s="418">
        <v>2387</v>
      </c>
      <c r="CI70" s="394">
        <v>2367</v>
      </c>
      <c r="CJ70" s="395">
        <v>2256</v>
      </c>
      <c r="CK70" s="418">
        <v>2267</v>
      </c>
      <c r="CL70" s="418">
        <v>2292</v>
      </c>
      <c r="CM70" s="418">
        <v>2273</v>
      </c>
      <c r="CN70" s="418">
        <v>2229</v>
      </c>
      <c r="CO70" s="418">
        <v>2221</v>
      </c>
      <c r="CP70" s="418">
        <v>2256</v>
      </c>
      <c r="CQ70" s="418">
        <v>2314</v>
      </c>
      <c r="CR70" s="418">
        <v>2354</v>
      </c>
      <c r="CS70" s="418">
        <v>2413</v>
      </c>
      <c r="CT70" s="418">
        <v>2452</v>
      </c>
      <c r="CU70" s="399">
        <v>2464</v>
      </c>
      <c r="CV70" s="395">
        <v>2441</v>
      </c>
      <c r="CW70" s="418">
        <v>2503</v>
      </c>
      <c r="CX70" s="418">
        <v>2544</v>
      </c>
      <c r="CY70" s="418">
        <v>2595</v>
      </c>
      <c r="CZ70" s="418">
        <v>2600</v>
      </c>
      <c r="DA70" s="418">
        <v>2593</v>
      </c>
      <c r="DB70" s="418">
        <v>2578</v>
      </c>
      <c r="DC70" s="418">
        <v>2599</v>
      </c>
      <c r="DD70" s="418">
        <v>2551</v>
      </c>
      <c r="DE70" s="418">
        <v>2571</v>
      </c>
      <c r="DF70" s="802">
        <v>2571</v>
      </c>
      <c r="DG70" s="802">
        <f>'1. Población_Afiliada_Regimen'!F70</f>
        <v>2588</v>
      </c>
      <c r="DH70" s="118">
        <f t="shared" si="8"/>
        <v>17</v>
      </c>
      <c r="DI70" s="98">
        <f t="shared" si="9"/>
        <v>0.65409772989611392</v>
      </c>
      <c r="DJ70" s="118">
        <f t="shared" si="6"/>
        <v>124</v>
      </c>
      <c r="DK70" s="98">
        <f t="shared" si="7"/>
        <v>5.0324675324675328</v>
      </c>
    </row>
    <row r="71" spans="1:115" ht="15" outlineLevel="2">
      <c r="A71" s="392">
        <v>315</v>
      </c>
      <c r="B71" s="392" t="s">
        <v>356</v>
      </c>
      <c r="C71" s="392" t="s">
        <v>365</v>
      </c>
      <c r="D71" s="395">
        <v>1379</v>
      </c>
      <c r="E71" s="418">
        <v>1358</v>
      </c>
      <c r="F71" s="418">
        <v>1353</v>
      </c>
      <c r="G71" s="418">
        <v>1329</v>
      </c>
      <c r="H71" s="418">
        <v>1334</v>
      </c>
      <c r="I71" s="418">
        <v>1368</v>
      </c>
      <c r="J71" s="418">
        <v>1379</v>
      </c>
      <c r="K71" s="418">
        <v>1374</v>
      </c>
      <c r="L71" s="418">
        <v>1355</v>
      </c>
      <c r="M71" s="418">
        <v>1382</v>
      </c>
      <c r="N71" s="418">
        <v>1388</v>
      </c>
      <c r="O71" s="399">
        <v>1414</v>
      </c>
      <c r="P71" s="395">
        <v>1358</v>
      </c>
      <c r="Q71" s="418">
        <v>1198</v>
      </c>
      <c r="R71" s="418">
        <v>1258</v>
      </c>
      <c r="S71" s="418">
        <v>1253</v>
      </c>
      <c r="T71" s="418">
        <v>1334</v>
      </c>
      <c r="U71" s="418">
        <v>1312</v>
      </c>
      <c r="V71" s="418">
        <v>1317</v>
      </c>
      <c r="W71" s="418">
        <v>1339</v>
      </c>
      <c r="X71" s="418">
        <v>1361</v>
      </c>
      <c r="Y71" s="418">
        <v>1390</v>
      </c>
      <c r="Z71" s="418">
        <v>1337</v>
      </c>
      <c r="AA71" s="399">
        <v>1320</v>
      </c>
      <c r="AB71" s="395">
        <v>1305</v>
      </c>
      <c r="AC71" s="418">
        <v>1308</v>
      </c>
      <c r="AD71" s="418">
        <v>1291</v>
      </c>
      <c r="AE71" s="418">
        <v>1309</v>
      </c>
      <c r="AF71" s="418">
        <v>1298</v>
      </c>
      <c r="AG71" s="418">
        <v>1315</v>
      </c>
      <c r="AH71" s="418">
        <v>1417</v>
      </c>
      <c r="AI71" s="418">
        <v>1434</v>
      </c>
      <c r="AJ71" s="418">
        <v>1455</v>
      </c>
      <c r="AK71" s="418">
        <v>1433</v>
      </c>
      <c r="AL71" s="418">
        <v>1327</v>
      </c>
      <c r="AM71" s="399">
        <v>1365</v>
      </c>
      <c r="AN71" s="395">
        <v>1371</v>
      </c>
      <c r="AO71" s="418">
        <v>1318</v>
      </c>
      <c r="AP71" s="418">
        <v>1334</v>
      </c>
      <c r="AQ71" s="418">
        <v>1410</v>
      </c>
      <c r="AR71" s="418">
        <v>1427</v>
      </c>
      <c r="AS71" s="418">
        <v>1472</v>
      </c>
      <c r="AT71" s="418">
        <v>1492</v>
      </c>
      <c r="AU71" s="418">
        <v>1504</v>
      </c>
      <c r="AV71" s="418">
        <v>1533</v>
      </c>
      <c r="AW71" s="418">
        <v>1540</v>
      </c>
      <c r="AX71" s="418">
        <v>1560</v>
      </c>
      <c r="AY71" s="399">
        <v>1556</v>
      </c>
      <c r="AZ71" s="395">
        <v>1538</v>
      </c>
      <c r="BA71" s="418">
        <v>1514</v>
      </c>
      <c r="BB71" s="418">
        <v>1496</v>
      </c>
      <c r="BC71" s="418">
        <v>1443</v>
      </c>
      <c r="BD71" s="418">
        <v>1413</v>
      </c>
      <c r="BE71" s="418">
        <v>1413</v>
      </c>
      <c r="BF71" s="418">
        <v>1410</v>
      </c>
      <c r="BG71" s="418">
        <v>1357</v>
      </c>
      <c r="BH71" s="418">
        <v>1313</v>
      </c>
      <c r="BI71" s="418">
        <v>1315</v>
      </c>
      <c r="BJ71" s="418">
        <v>1284</v>
      </c>
      <c r="BK71" s="394">
        <v>1289</v>
      </c>
      <c r="BL71" s="395">
        <v>1279</v>
      </c>
      <c r="BM71" s="418">
        <v>1283</v>
      </c>
      <c r="BN71" s="418">
        <v>1291</v>
      </c>
      <c r="BO71" s="418">
        <v>1340</v>
      </c>
      <c r="BP71" s="418">
        <v>1331</v>
      </c>
      <c r="BQ71" s="418">
        <v>1325</v>
      </c>
      <c r="BR71" s="418">
        <v>1245</v>
      </c>
      <c r="BS71" s="418">
        <v>1244</v>
      </c>
      <c r="BT71" s="418">
        <v>1261</v>
      </c>
      <c r="BU71" s="418">
        <v>1217</v>
      </c>
      <c r="BV71" s="418">
        <v>1218</v>
      </c>
      <c r="BW71" s="394">
        <v>1210</v>
      </c>
      <c r="BX71" s="395">
        <v>1182</v>
      </c>
      <c r="BY71" s="418">
        <v>1210</v>
      </c>
      <c r="BZ71" s="418">
        <v>1211</v>
      </c>
      <c r="CA71" s="418">
        <v>1225</v>
      </c>
      <c r="CB71" s="418">
        <v>1234</v>
      </c>
      <c r="CC71" s="418">
        <v>1245</v>
      </c>
      <c r="CD71" s="418">
        <v>1287</v>
      </c>
      <c r="CE71" s="418">
        <v>1325</v>
      </c>
      <c r="CF71" s="418">
        <v>1269</v>
      </c>
      <c r="CG71" s="418">
        <v>1272</v>
      </c>
      <c r="CH71" s="418">
        <v>1318</v>
      </c>
      <c r="CI71" s="394">
        <v>1326</v>
      </c>
      <c r="CJ71" s="395">
        <v>1257</v>
      </c>
      <c r="CK71" s="418">
        <v>1218</v>
      </c>
      <c r="CL71" s="418">
        <v>1196</v>
      </c>
      <c r="CM71" s="418">
        <v>1148</v>
      </c>
      <c r="CN71" s="418">
        <v>1131</v>
      </c>
      <c r="CO71" s="418">
        <v>1116</v>
      </c>
      <c r="CP71" s="418">
        <v>1115</v>
      </c>
      <c r="CQ71" s="418">
        <v>1145</v>
      </c>
      <c r="CR71" s="418">
        <v>1137</v>
      </c>
      <c r="CS71" s="418">
        <v>1150</v>
      </c>
      <c r="CT71" s="418">
        <v>1161</v>
      </c>
      <c r="CU71" s="399">
        <v>1173</v>
      </c>
      <c r="CV71" s="395">
        <v>1182</v>
      </c>
      <c r="CW71" s="418">
        <v>1222</v>
      </c>
      <c r="CX71" s="418">
        <v>1265</v>
      </c>
      <c r="CY71" s="418">
        <v>1272</v>
      </c>
      <c r="CZ71" s="418">
        <v>1285</v>
      </c>
      <c r="DA71" s="418">
        <v>1249</v>
      </c>
      <c r="DB71" s="418">
        <v>1242</v>
      </c>
      <c r="DC71" s="418">
        <v>1247</v>
      </c>
      <c r="DD71" s="418">
        <v>1247</v>
      </c>
      <c r="DE71" s="418">
        <v>1267</v>
      </c>
      <c r="DF71" s="802">
        <v>1283</v>
      </c>
      <c r="DG71" s="802">
        <f>'1. Población_Afiliada_Regimen'!F71</f>
        <v>1273</v>
      </c>
      <c r="DH71" s="118">
        <f t="shared" si="8"/>
        <v>-10</v>
      </c>
      <c r="DI71" s="98">
        <f t="shared" si="9"/>
        <v>-0.80192461908580592</v>
      </c>
      <c r="DJ71" s="118">
        <f t="shared" si="6"/>
        <v>100</v>
      </c>
      <c r="DK71" s="98">
        <f t="shared" si="7"/>
        <v>8.5251491901108274</v>
      </c>
    </row>
    <row r="72" spans="1:115" ht="15" outlineLevel="2">
      <c r="A72" s="392">
        <v>361</v>
      </c>
      <c r="B72" s="392" t="s">
        <v>356</v>
      </c>
      <c r="C72" s="392" t="s">
        <v>366</v>
      </c>
      <c r="D72" s="395">
        <v>2195</v>
      </c>
      <c r="E72" s="418">
        <v>2216</v>
      </c>
      <c r="F72" s="418">
        <v>2296</v>
      </c>
      <c r="G72" s="418">
        <v>2380</v>
      </c>
      <c r="H72" s="418">
        <v>2393</v>
      </c>
      <c r="I72" s="418">
        <v>2542</v>
      </c>
      <c r="J72" s="418">
        <v>2566</v>
      </c>
      <c r="K72" s="418">
        <v>2634</v>
      </c>
      <c r="L72" s="418">
        <v>2647</v>
      </c>
      <c r="M72" s="418">
        <v>2549</v>
      </c>
      <c r="N72" s="418">
        <v>2500</v>
      </c>
      <c r="O72" s="399">
        <v>2409</v>
      </c>
      <c r="P72" s="395">
        <v>2247</v>
      </c>
      <c r="Q72" s="418">
        <v>2177</v>
      </c>
      <c r="R72" s="418">
        <v>2279</v>
      </c>
      <c r="S72" s="418">
        <v>2287</v>
      </c>
      <c r="T72" s="418">
        <v>2393</v>
      </c>
      <c r="U72" s="418">
        <v>2461</v>
      </c>
      <c r="V72" s="418">
        <v>2456</v>
      </c>
      <c r="W72" s="418">
        <v>2569</v>
      </c>
      <c r="X72" s="418">
        <v>2623</v>
      </c>
      <c r="Y72" s="418">
        <v>2680</v>
      </c>
      <c r="Z72" s="418">
        <v>2597</v>
      </c>
      <c r="AA72" s="399">
        <v>2559</v>
      </c>
      <c r="AB72" s="395">
        <v>2415</v>
      </c>
      <c r="AC72" s="418">
        <v>2307</v>
      </c>
      <c r="AD72" s="418">
        <v>2312</v>
      </c>
      <c r="AE72" s="418">
        <v>2341</v>
      </c>
      <c r="AF72" s="418">
        <v>2367</v>
      </c>
      <c r="AG72" s="418">
        <v>2450</v>
      </c>
      <c r="AH72" s="418">
        <v>2752</v>
      </c>
      <c r="AI72" s="418">
        <v>2829</v>
      </c>
      <c r="AJ72" s="418">
        <v>2872</v>
      </c>
      <c r="AK72" s="418">
        <v>2836</v>
      </c>
      <c r="AL72" s="418">
        <v>2627</v>
      </c>
      <c r="AM72" s="399">
        <v>2631</v>
      </c>
      <c r="AN72" s="395">
        <v>2624</v>
      </c>
      <c r="AO72" s="418">
        <v>2425</v>
      </c>
      <c r="AP72" s="418">
        <v>2394</v>
      </c>
      <c r="AQ72" s="418">
        <v>2580</v>
      </c>
      <c r="AR72" s="418">
        <v>2608</v>
      </c>
      <c r="AS72" s="418">
        <v>2686</v>
      </c>
      <c r="AT72" s="418">
        <v>2745</v>
      </c>
      <c r="AU72" s="418">
        <v>2755</v>
      </c>
      <c r="AV72" s="418">
        <v>2719</v>
      </c>
      <c r="AW72" s="418">
        <v>2731</v>
      </c>
      <c r="AX72" s="418">
        <v>2734</v>
      </c>
      <c r="AY72" s="399">
        <v>2739</v>
      </c>
      <c r="AZ72" s="395">
        <v>2660</v>
      </c>
      <c r="BA72" s="418">
        <v>2612</v>
      </c>
      <c r="BB72" s="418">
        <v>2625</v>
      </c>
      <c r="BC72" s="418">
        <v>2487</v>
      </c>
      <c r="BD72" s="418">
        <v>2527</v>
      </c>
      <c r="BE72" s="418">
        <v>2592</v>
      </c>
      <c r="BF72" s="418">
        <v>2559</v>
      </c>
      <c r="BG72" s="418">
        <v>2569</v>
      </c>
      <c r="BH72" s="418">
        <v>2564</v>
      </c>
      <c r="BI72" s="418">
        <v>2507</v>
      </c>
      <c r="BJ72" s="418">
        <v>2411</v>
      </c>
      <c r="BK72" s="394">
        <v>2458</v>
      </c>
      <c r="BL72" s="395">
        <v>2456</v>
      </c>
      <c r="BM72" s="418">
        <v>2486</v>
      </c>
      <c r="BN72" s="418">
        <v>2604</v>
      </c>
      <c r="BO72" s="418">
        <v>2682</v>
      </c>
      <c r="BP72" s="418">
        <v>2501</v>
      </c>
      <c r="BQ72" s="418">
        <v>2479</v>
      </c>
      <c r="BR72" s="418">
        <v>2386</v>
      </c>
      <c r="BS72" s="418">
        <v>2306</v>
      </c>
      <c r="BT72" s="418">
        <v>2342</v>
      </c>
      <c r="BU72" s="418">
        <v>2353</v>
      </c>
      <c r="BV72" s="418">
        <v>2359</v>
      </c>
      <c r="BW72" s="394">
        <v>2323</v>
      </c>
      <c r="BX72" s="395">
        <v>2240</v>
      </c>
      <c r="BY72" s="418">
        <v>2166</v>
      </c>
      <c r="BZ72" s="418">
        <v>2161</v>
      </c>
      <c r="CA72" s="418">
        <v>2159</v>
      </c>
      <c r="CB72" s="418">
        <v>2186</v>
      </c>
      <c r="CC72" s="418">
        <v>2261</v>
      </c>
      <c r="CD72" s="418">
        <v>2319</v>
      </c>
      <c r="CE72" s="418">
        <v>2343</v>
      </c>
      <c r="CF72" s="418">
        <v>2197</v>
      </c>
      <c r="CG72" s="418">
        <v>2208</v>
      </c>
      <c r="CH72" s="418">
        <v>2261</v>
      </c>
      <c r="CI72" s="394">
        <v>2239</v>
      </c>
      <c r="CJ72" s="395">
        <v>2077</v>
      </c>
      <c r="CK72" s="418">
        <v>2012</v>
      </c>
      <c r="CL72" s="418">
        <v>2090</v>
      </c>
      <c r="CM72" s="418">
        <v>2118</v>
      </c>
      <c r="CN72" s="418">
        <v>2091</v>
      </c>
      <c r="CO72" s="418">
        <v>2074</v>
      </c>
      <c r="CP72" s="418">
        <v>2062</v>
      </c>
      <c r="CQ72" s="418">
        <v>2131</v>
      </c>
      <c r="CR72" s="418">
        <v>2148</v>
      </c>
      <c r="CS72" s="418">
        <v>2217</v>
      </c>
      <c r="CT72" s="418">
        <v>2266</v>
      </c>
      <c r="CU72" s="399">
        <v>2286</v>
      </c>
      <c r="CV72" s="395">
        <v>2205</v>
      </c>
      <c r="CW72" s="418">
        <v>2264</v>
      </c>
      <c r="CX72" s="418">
        <v>2330</v>
      </c>
      <c r="CY72" s="418">
        <v>2420</v>
      </c>
      <c r="CZ72" s="418">
        <v>2478</v>
      </c>
      <c r="DA72" s="418">
        <v>2462</v>
      </c>
      <c r="DB72" s="418">
        <v>2434</v>
      </c>
      <c r="DC72" s="418">
        <v>2440</v>
      </c>
      <c r="DD72" s="418">
        <v>2468</v>
      </c>
      <c r="DE72" s="418">
        <v>2513</v>
      </c>
      <c r="DF72" s="802">
        <v>2536</v>
      </c>
      <c r="DG72" s="802">
        <f>'1. Población_Afiliada_Regimen'!F72</f>
        <v>2546</v>
      </c>
      <c r="DH72" s="118">
        <f t="shared" si="8"/>
        <v>10</v>
      </c>
      <c r="DI72" s="98">
        <f t="shared" si="9"/>
        <v>0.4098360655737705</v>
      </c>
      <c r="DJ72" s="118">
        <f t="shared" si="6"/>
        <v>260</v>
      </c>
      <c r="DK72" s="98">
        <f t="shared" si="7"/>
        <v>11.37357830271216</v>
      </c>
    </row>
    <row r="73" spans="1:115" ht="15" outlineLevel="2">
      <c r="A73" s="392">
        <v>647</v>
      </c>
      <c r="B73" s="392" t="s">
        <v>356</v>
      </c>
      <c r="C73" s="392" t="s">
        <v>367</v>
      </c>
      <c r="D73" s="395">
        <v>1139</v>
      </c>
      <c r="E73" s="418">
        <v>1207</v>
      </c>
      <c r="F73" s="418">
        <v>1200</v>
      </c>
      <c r="G73" s="418">
        <v>1258</v>
      </c>
      <c r="H73" s="418">
        <v>1302</v>
      </c>
      <c r="I73" s="418">
        <v>1422</v>
      </c>
      <c r="J73" s="418">
        <v>1438</v>
      </c>
      <c r="K73" s="418">
        <v>1398</v>
      </c>
      <c r="L73" s="418">
        <v>1316</v>
      </c>
      <c r="M73" s="418">
        <v>1303</v>
      </c>
      <c r="N73" s="418">
        <v>1305</v>
      </c>
      <c r="O73" s="399">
        <v>1335</v>
      </c>
      <c r="P73" s="395">
        <v>1299</v>
      </c>
      <c r="Q73" s="418">
        <v>1302</v>
      </c>
      <c r="R73" s="418">
        <v>1352</v>
      </c>
      <c r="S73" s="418">
        <v>1376</v>
      </c>
      <c r="T73" s="418">
        <v>1302</v>
      </c>
      <c r="U73" s="418">
        <v>1418</v>
      </c>
      <c r="V73" s="418">
        <v>1443</v>
      </c>
      <c r="W73" s="418">
        <v>1457</v>
      </c>
      <c r="X73" s="418">
        <v>1466</v>
      </c>
      <c r="Y73" s="418">
        <v>1530</v>
      </c>
      <c r="Z73" s="418">
        <v>1447</v>
      </c>
      <c r="AA73" s="399">
        <v>1407</v>
      </c>
      <c r="AB73" s="395">
        <v>1349</v>
      </c>
      <c r="AC73" s="418">
        <v>1322</v>
      </c>
      <c r="AD73" s="418">
        <v>1277</v>
      </c>
      <c r="AE73" s="418">
        <v>1233</v>
      </c>
      <c r="AF73" s="418">
        <v>1195</v>
      </c>
      <c r="AG73" s="418">
        <v>1175</v>
      </c>
      <c r="AH73" s="418">
        <v>1221</v>
      </c>
      <c r="AI73" s="418">
        <v>1345</v>
      </c>
      <c r="AJ73" s="418">
        <v>1396</v>
      </c>
      <c r="AK73" s="418">
        <v>1418</v>
      </c>
      <c r="AL73" s="418">
        <v>1443</v>
      </c>
      <c r="AM73" s="399">
        <v>1373</v>
      </c>
      <c r="AN73" s="395">
        <v>1357</v>
      </c>
      <c r="AO73" s="418">
        <v>1316</v>
      </c>
      <c r="AP73" s="418">
        <v>1273</v>
      </c>
      <c r="AQ73" s="418">
        <v>1300</v>
      </c>
      <c r="AR73" s="418">
        <v>1326</v>
      </c>
      <c r="AS73" s="418">
        <v>1351</v>
      </c>
      <c r="AT73" s="418">
        <v>1416</v>
      </c>
      <c r="AU73" s="418">
        <v>1439</v>
      </c>
      <c r="AV73" s="418">
        <v>1484</v>
      </c>
      <c r="AW73" s="418">
        <v>1484</v>
      </c>
      <c r="AX73" s="418">
        <v>1463</v>
      </c>
      <c r="AY73" s="399">
        <v>1493</v>
      </c>
      <c r="AZ73" s="395">
        <v>1453</v>
      </c>
      <c r="BA73" s="418">
        <v>1447</v>
      </c>
      <c r="BB73" s="418">
        <v>1465</v>
      </c>
      <c r="BC73" s="418">
        <v>1420</v>
      </c>
      <c r="BD73" s="418">
        <v>1413</v>
      </c>
      <c r="BE73" s="418">
        <v>1402</v>
      </c>
      <c r="BF73" s="418">
        <v>1429</v>
      </c>
      <c r="BG73" s="418">
        <v>1410</v>
      </c>
      <c r="BH73" s="418">
        <v>1449</v>
      </c>
      <c r="BI73" s="418">
        <v>1408</v>
      </c>
      <c r="BJ73" s="418">
        <v>1373</v>
      </c>
      <c r="BK73" s="394">
        <v>1381</v>
      </c>
      <c r="BL73" s="395">
        <v>1354</v>
      </c>
      <c r="BM73" s="418">
        <v>1333</v>
      </c>
      <c r="BN73" s="418">
        <v>1371</v>
      </c>
      <c r="BO73" s="418">
        <v>1391</v>
      </c>
      <c r="BP73" s="418">
        <v>1412</v>
      </c>
      <c r="BQ73" s="418">
        <v>1399</v>
      </c>
      <c r="BR73" s="418">
        <v>1381</v>
      </c>
      <c r="BS73" s="418">
        <v>1389</v>
      </c>
      <c r="BT73" s="418">
        <v>1398</v>
      </c>
      <c r="BU73" s="418">
        <v>1379</v>
      </c>
      <c r="BV73" s="418">
        <v>1368</v>
      </c>
      <c r="BW73" s="394">
        <v>1367</v>
      </c>
      <c r="BX73" s="395">
        <v>1325</v>
      </c>
      <c r="BY73" s="418">
        <v>1295</v>
      </c>
      <c r="BZ73" s="418">
        <v>1345</v>
      </c>
      <c r="CA73" s="418">
        <v>1391</v>
      </c>
      <c r="CB73" s="418">
        <v>1414</v>
      </c>
      <c r="CC73" s="418">
        <v>1444</v>
      </c>
      <c r="CD73" s="418">
        <v>1446</v>
      </c>
      <c r="CE73" s="418">
        <v>1482</v>
      </c>
      <c r="CF73" s="418">
        <v>1450</v>
      </c>
      <c r="CG73" s="418">
        <v>1457</v>
      </c>
      <c r="CH73" s="418">
        <v>1449</v>
      </c>
      <c r="CI73" s="394">
        <v>1406</v>
      </c>
      <c r="CJ73" s="395">
        <v>1339</v>
      </c>
      <c r="CK73" s="418">
        <v>1360</v>
      </c>
      <c r="CL73" s="418">
        <v>1369</v>
      </c>
      <c r="CM73" s="418">
        <v>1367</v>
      </c>
      <c r="CN73" s="418">
        <v>1319</v>
      </c>
      <c r="CO73" s="418">
        <v>1322</v>
      </c>
      <c r="CP73" s="418">
        <v>1277</v>
      </c>
      <c r="CQ73" s="418">
        <v>1348</v>
      </c>
      <c r="CR73" s="418">
        <v>1351</v>
      </c>
      <c r="CS73" s="418">
        <v>1336</v>
      </c>
      <c r="CT73" s="418">
        <v>1342</v>
      </c>
      <c r="CU73" s="399">
        <v>1353</v>
      </c>
      <c r="CV73" s="395">
        <v>1324</v>
      </c>
      <c r="CW73" s="418">
        <v>1364</v>
      </c>
      <c r="CX73" s="418">
        <v>1376</v>
      </c>
      <c r="CY73" s="418">
        <v>1366</v>
      </c>
      <c r="CZ73" s="418">
        <v>1408</v>
      </c>
      <c r="DA73" s="418">
        <v>1421</v>
      </c>
      <c r="DB73" s="418">
        <v>1418</v>
      </c>
      <c r="DC73" s="418">
        <v>1438</v>
      </c>
      <c r="DD73" s="418">
        <v>1415</v>
      </c>
      <c r="DE73" s="418">
        <v>1417</v>
      </c>
      <c r="DF73" s="802">
        <v>1415</v>
      </c>
      <c r="DG73" s="802">
        <f>'1. Población_Afiliada_Regimen'!F73</f>
        <v>1431</v>
      </c>
      <c r="DH73" s="118">
        <f t="shared" si="8"/>
        <v>16</v>
      </c>
      <c r="DI73" s="98">
        <f t="shared" si="9"/>
        <v>1.1126564673157162</v>
      </c>
      <c r="DJ73" s="118">
        <f t="shared" si="6"/>
        <v>78</v>
      </c>
      <c r="DK73" s="98">
        <f t="shared" si="7"/>
        <v>5.7649667405764964</v>
      </c>
    </row>
    <row r="74" spans="1:115" ht="15" outlineLevel="2">
      <c r="A74" s="392">
        <v>658</v>
      </c>
      <c r="B74" s="392" t="s">
        <v>356</v>
      </c>
      <c r="C74" s="392" t="s">
        <v>368</v>
      </c>
      <c r="D74" s="395">
        <v>1049</v>
      </c>
      <c r="E74" s="418">
        <v>1046</v>
      </c>
      <c r="F74" s="418">
        <v>1072</v>
      </c>
      <c r="G74" s="418">
        <v>1086</v>
      </c>
      <c r="H74" s="418">
        <v>1103</v>
      </c>
      <c r="I74" s="418">
        <v>1153</v>
      </c>
      <c r="J74" s="418">
        <v>1118</v>
      </c>
      <c r="K74" s="418">
        <v>1131</v>
      </c>
      <c r="L74" s="418">
        <v>1107</v>
      </c>
      <c r="M74" s="418">
        <v>1102</v>
      </c>
      <c r="N74" s="418">
        <v>1126</v>
      </c>
      <c r="O74" s="399">
        <v>1079</v>
      </c>
      <c r="P74" s="395">
        <v>1027</v>
      </c>
      <c r="Q74" s="418">
        <v>1018</v>
      </c>
      <c r="R74" s="418">
        <v>1067</v>
      </c>
      <c r="S74" s="418">
        <v>1092</v>
      </c>
      <c r="T74" s="418">
        <v>1103</v>
      </c>
      <c r="U74" s="418">
        <v>1070</v>
      </c>
      <c r="V74" s="418">
        <v>1045</v>
      </c>
      <c r="W74" s="418">
        <v>1102</v>
      </c>
      <c r="X74" s="418">
        <v>1098</v>
      </c>
      <c r="Y74" s="418">
        <v>1096</v>
      </c>
      <c r="Z74" s="418">
        <v>1074</v>
      </c>
      <c r="AA74" s="399">
        <v>1034</v>
      </c>
      <c r="AB74" s="395">
        <v>982</v>
      </c>
      <c r="AC74" s="418">
        <v>977</v>
      </c>
      <c r="AD74" s="418">
        <v>937</v>
      </c>
      <c r="AE74" s="418">
        <v>913</v>
      </c>
      <c r="AF74" s="418">
        <v>876</v>
      </c>
      <c r="AG74" s="418">
        <v>862</v>
      </c>
      <c r="AH74" s="418">
        <v>898</v>
      </c>
      <c r="AI74" s="418">
        <v>874</v>
      </c>
      <c r="AJ74" s="418">
        <v>884</v>
      </c>
      <c r="AK74" s="418">
        <v>872</v>
      </c>
      <c r="AL74" s="418">
        <v>885</v>
      </c>
      <c r="AM74" s="399">
        <v>934</v>
      </c>
      <c r="AN74" s="395">
        <v>990</v>
      </c>
      <c r="AO74" s="418">
        <v>934</v>
      </c>
      <c r="AP74" s="418">
        <v>919</v>
      </c>
      <c r="AQ74" s="418">
        <v>952</v>
      </c>
      <c r="AR74" s="418">
        <v>917</v>
      </c>
      <c r="AS74" s="418">
        <v>966</v>
      </c>
      <c r="AT74" s="418">
        <v>996</v>
      </c>
      <c r="AU74" s="418">
        <v>1005</v>
      </c>
      <c r="AV74" s="418">
        <v>1036</v>
      </c>
      <c r="AW74" s="418">
        <v>1058</v>
      </c>
      <c r="AX74" s="418">
        <v>1035</v>
      </c>
      <c r="AY74" s="399">
        <v>1029</v>
      </c>
      <c r="AZ74" s="395">
        <v>1006</v>
      </c>
      <c r="BA74" s="418">
        <v>1030</v>
      </c>
      <c r="BB74" s="418">
        <v>1055</v>
      </c>
      <c r="BC74" s="418">
        <v>1020</v>
      </c>
      <c r="BD74" s="418">
        <v>1012</v>
      </c>
      <c r="BE74" s="418">
        <v>1047</v>
      </c>
      <c r="BF74" s="418">
        <v>1009</v>
      </c>
      <c r="BG74" s="418">
        <v>1003</v>
      </c>
      <c r="BH74" s="418">
        <v>1041</v>
      </c>
      <c r="BI74" s="418">
        <v>1051</v>
      </c>
      <c r="BJ74" s="418">
        <v>1049</v>
      </c>
      <c r="BK74" s="394">
        <v>1071</v>
      </c>
      <c r="BL74" s="395">
        <v>1027</v>
      </c>
      <c r="BM74" s="418">
        <v>994</v>
      </c>
      <c r="BN74" s="418">
        <v>1011</v>
      </c>
      <c r="BO74" s="418">
        <v>1033</v>
      </c>
      <c r="BP74" s="418">
        <v>1004</v>
      </c>
      <c r="BQ74" s="418">
        <v>1032</v>
      </c>
      <c r="BR74" s="418">
        <v>1015</v>
      </c>
      <c r="BS74" s="418">
        <v>1033</v>
      </c>
      <c r="BT74" s="418">
        <v>1082</v>
      </c>
      <c r="BU74" s="418">
        <v>1068</v>
      </c>
      <c r="BV74" s="418">
        <v>1077</v>
      </c>
      <c r="BW74" s="394">
        <v>1095</v>
      </c>
      <c r="BX74" s="395">
        <v>1086</v>
      </c>
      <c r="BY74" s="418">
        <v>1101</v>
      </c>
      <c r="BZ74" s="418">
        <v>1123</v>
      </c>
      <c r="CA74" s="418">
        <v>1159</v>
      </c>
      <c r="CB74" s="418">
        <v>1146</v>
      </c>
      <c r="CC74" s="418">
        <v>1152</v>
      </c>
      <c r="CD74" s="418">
        <v>1166</v>
      </c>
      <c r="CE74" s="418">
        <v>1213</v>
      </c>
      <c r="CF74" s="418">
        <v>1214</v>
      </c>
      <c r="CG74" s="418">
        <v>1216</v>
      </c>
      <c r="CH74" s="418">
        <v>1214</v>
      </c>
      <c r="CI74" s="394">
        <v>1197</v>
      </c>
      <c r="CJ74" s="395">
        <v>1159</v>
      </c>
      <c r="CK74" s="418">
        <v>1153</v>
      </c>
      <c r="CL74" s="418">
        <v>1149</v>
      </c>
      <c r="CM74" s="418">
        <v>1146</v>
      </c>
      <c r="CN74" s="418">
        <v>1143</v>
      </c>
      <c r="CO74" s="418">
        <v>1141</v>
      </c>
      <c r="CP74" s="418">
        <v>1126</v>
      </c>
      <c r="CQ74" s="418">
        <v>1173</v>
      </c>
      <c r="CR74" s="418">
        <v>1186</v>
      </c>
      <c r="CS74" s="418">
        <v>1190</v>
      </c>
      <c r="CT74" s="418">
        <v>1189</v>
      </c>
      <c r="CU74" s="399">
        <v>1188</v>
      </c>
      <c r="CV74" s="395">
        <v>1165</v>
      </c>
      <c r="CW74" s="418">
        <v>1156</v>
      </c>
      <c r="CX74" s="418">
        <v>1167</v>
      </c>
      <c r="CY74" s="418">
        <v>1173</v>
      </c>
      <c r="CZ74" s="418">
        <v>1190</v>
      </c>
      <c r="DA74" s="418">
        <v>1176</v>
      </c>
      <c r="DB74" s="418">
        <v>1156</v>
      </c>
      <c r="DC74" s="418">
        <v>1157</v>
      </c>
      <c r="DD74" s="418">
        <v>1146</v>
      </c>
      <c r="DE74" s="418">
        <v>1161</v>
      </c>
      <c r="DF74" s="802">
        <v>1163</v>
      </c>
      <c r="DG74" s="802">
        <f>'1. Población_Afiliada_Regimen'!F74</f>
        <v>1153</v>
      </c>
      <c r="DH74" s="118">
        <f t="shared" si="8"/>
        <v>-10</v>
      </c>
      <c r="DI74" s="98">
        <f t="shared" si="9"/>
        <v>-0.86430423509075205</v>
      </c>
      <c r="DJ74" s="118">
        <f t="shared" si="6"/>
        <v>-35</v>
      </c>
      <c r="DK74" s="98">
        <f t="shared" si="7"/>
        <v>-2.9461279461279464</v>
      </c>
    </row>
    <row r="75" spans="1:115" ht="15" outlineLevel="2">
      <c r="A75" s="392">
        <v>664</v>
      </c>
      <c r="B75" s="392" t="s">
        <v>356</v>
      </c>
      <c r="C75" s="392" t="s">
        <v>369</v>
      </c>
      <c r="D75" s="395">
        <v>11751</v>
      </c>
      <c r="E75" s="418">
        <v>11741</v>
      </c>
      <c r="F75" s="418">
        <v>11767</v>
      </c>
      <c r="G75" s="418">
        <v>11783</v>
      </c>
      <c r="H75" s="418">
        <v>11929</v>
      </c>
      <c r="I75" s="418">
        <v>12007</v>
      </c>
      <c r="J75" s="418">
        <v>11942</v>
      </c>
      <c r="K75" s="418">
        <v>12076</v>
      </c>
      <c r="L75" s="418">
        <v>11953</v>
      </c>
      <c r="M75" s="418">
        <v>12021</v>
      </c>
      <c r="N75" s="418">
        <v>12037</v>
      </c>
      <c r="O75" s="399">
        <v>11981</v>
      </c>
      <c r="P75" s="395">
        <v>11939</v>
      </c>
      <c r="Q75" s="418">
        <v>10974</v>
      </c>
      <c r="R75" s="418">
        <v>11751</v>
      </c>
      <c r="S75" s="418">
        <v>11750</v>
      </c>
      <c r="T75" s="418">
        <v>11929</v>
      </c>
      <c r="U75" s="418">
        <v>12148</v>
      </c>
      <c r="V75" s="418">
        <v>11976</v>
      </c>
      <c r="W75" s="418">
        <v>12349</v>
      </c>
      <c r="X75" s="418">
        <v>12447</v>
      </c>
      <c r="Y75" s="418">
        <v>12711</v>
      </c>
      <c r="Z75" s="418">
        <v>12753</v>
      </c>
      <c r="AA75" s="399">
        <v>12551</v>
      </c>
      <c r="AB75" s="395">
        <v>12347</v>
      </c>
      <c r="AC75" s="418">
        <v>12186</v>
      </c>
      <c r="AD75" s="418">
        <v>12269</v>
      </c>
      <c r="AE75" s="418">
        <v>12351</v>
      </c>
      <c r="AF75" s="418">
        <v>12278</v>
      </c>
      <c r="AG75" s="418">
        <v>12498</v>
      </c>
      <c r="AH75" s="418">
        <v>12871</v>
      </c>
      <c r="AI75" s="418">
        <v>13050</v>
      </c>
      <c r="AJ75" s="418">
        <v>13235</v>
      </c>
      <c r="AK75" s="418">
        <v>13342</v>
      </c>
      <c r="AL75" s="418">
        <v>13090</v>
      </c>
      <c r="AM75" s="399">
        <v>13183</v>
      </c>
      <c r="AN75" s="395">
        <v>13004</v>
      </c>
      <c r="AO75" s="418">
        <v>12928</v>
      </c>
      <c r="AP75" s="418">
        <v>13035</v>
      </c>
      <c r="AQ75" s="418">
        <v>13281</v>
      </c>
      <c r="AR75" s="418">
        <v>13219</v>
      </c>
      <c r="AS75" s="418">
        <v>13382</v>
      </c>
      <c r="AT75" s="418">
        <v>13555</v>
      </c>
      <c r="AU75" s="418">
        <v>13651</v>
      </c>
      <c r="AV75" s="418">
        <v>13768</v>
      </c>
      <c r="AW75" s="418">
        <v>13945</v>
      </c>
      <c r="AX75" s="418">
        <v>13854</v>
      </c>
      <c r="AY75" s="399">
        <v>13810</v>
      </c>
      <c r="AZ75" s="395">
        <v>13657</v>
      </c>
      <c r="BA75" s="418">
        <v>13669</v>
      </c>
      <c r="BB75" s="418">
        <v>13836</v>
      </c>
      <c r="BC75" s="418">
        <v>13671</v>
      </c>
      <c r="BD75" s="418">
        <v>13701</v>
      </c>
      <c r="BE75" s="418">
        <v>13764</v>
      </c>
      <c r="BF75" s="418">
        <v>13730</v>
      </c>
      <c r="BG75" s="418">
        <v>13836</v>
      </c>
      <c r="BH75" s="418">
        <v>13914</v>
      </c>
      <c r="BI75" s="418">
        <v>13893</v>
      </c>
      <c r="BJ75" s="418">
        <v>13847</v>
      </c>
      <c r="BK75" s="394">
        <v>13930</v>
      </c>
      <c r="BL75" s="395">
        <v>13735</v>
      </c>
      <c r="BM75" s="418">
        <v>13733</v>
      </c>
      <c r="BN75" s="418">
        <v>13881</v>
      </c>
      <c r="BO75" s="418">
        <v>14012</v>
      </c>
      <c r="BP75" s="418">
        <v>13996</v>
      </c>
      <c r="BQ75" s="418">
        <v>14010</v>
      </c>
      <c r="BR75" s="418">
        <v>14045</v>
      </c>
      <c r="BS75" s="418">
        <v>14115</v>
      </c>
      <c r="BT75" s="418">
        <v>14123</v>
      </c>
      <c r="BU75" s="418">
        <v>14224</v>
      </c>
      <c r="BV75" s="418">
        <v>14284</v>
      </c>
      <c r="BW75" s="394">
        <v>14262</v>
      </c>
      <c r="BX75" s="395">
        <v>14035</v>
      </c>
      <c r="BY75" s="418">
        <v>14010</v>
      </c>
      <c r="BZ75" s="418">
        <v>14190</v>
      </c>
      <c r="CA75" s="418">
        <v>14232</v>
      </c>
      <c r="CB75" s="418">
        <v>14280</v>
      </c>
      <c r="CC75" s="418">
        <v>14419</v>
      </c>
      <c r="CD75" s="418">
        <v>14446</v>
      </c>
      <c r="CE75" s="418">
        <v>14568</v>
      </c>
      <c r="CF75" s="418">
        <v>14548</v>
      </c>
      <c r="CG75" s="418">
        <v>14575</v>
      </c>
      <c r="CH75" s="418">
        <v>14623</v>
      </c>
      <c r="CI75" s="394">
        <v>14604</v>
      </c>
      <c r="CJ75" s="395">
        <v>14373</v>
      </c>
      <c r="CK75" s="418">
        <v>14293</v>
      </c>
      <c r="CL75" s="418">
        <v>14267</v>
      </c>
      <c r="CM75" s="418">
        <v>14163</v>
      </c>
      <c r="CN75" s="418">
        <v>14150</v>
      </c>
      <c r="CO75" s="418">
        <v>14227</v>
      </c>
      <c r="CP75" s="418">
        <v>14331</v>
      </c>
      <c r="CQ75" s="418">
        <v>14520</v>
      </c>
      <c r="CR75" s="418">
        <v>14560</v>
      </c>
      <c r="CS75" s="418">
        <v>14690</v>
      </c>
      <c r="CT75" s="418">
        <v>14817</v>
      </c>
      <c r="CU75" s="399">
        <v>14749</v>
      </c>
      <c r="CV75" s="395">
        <v>14643</v>
      </c>
      <c r="CW75" s="418">
        <v>14742</v>
      </c>
      <c r="CX75" s="418">
        <v>14895</v>
      </c>
      <c r="CY75" s="418">
        <v>15018</v>
      </c>
      <c r="CZ75" s="418">
        <v>15047</v>
      </c>
      <c r="DA75" s="418">
        <v>15002</v>
      </c>
      <c r="DB75" s="418">
        <v>14939</v>
      </c>
      <c r="DC75" s="418">
        <v>15036</v>
      </c>
      <c r="DD75" s="418">
        <v>15012</v>
      </c>
      <c r="DE75" s="418">
        <v>15047</v>
      </c>
      <c r="DF75" s="802">
        <v>15009</v>
      </c>
      <c r="DG75" s="802">
        <f>'1. Población_Afiliada_Regimen'!F75</f>
        <v>15139</v>
      </c>
      <c r="DH75" s="118">
        <f t="shared" si="8"/>
        <v>130</v>
      </c>
      <c r="DI75" s="98">
        <f t="shared" si="9"/>
        <v>0.86459164671455169</v>
      </c>
      <c r="DJ75" s="118">
        <f t="shared" si="6"/>
        <v>390</v>
      </c>
      <c r="DK75" s="98">
        <f t="shared" si="7"/>
        <v>2.6442470675978034</v>
      </c>
    </row>
    <row r="76" spans="1:115" ht="15" outlineLevel="2">
      <c r="A76" s="392">
        <v>686</v>
      </c>
      <c r="B76" s="392" t="s">
        <v>356</v>
      </c>
      <c r="C76" s="392" t="s">
        <v>370</v>
      </c>
      <c r="D76" s="395">
        <v>14339</v>
      </c>
      <c r="E76" s="418">
        <v>14363</v>
      </c>
      <c r="F76" s="418">
        <v>14456</v>
      </c>
      <c r="G76" s="418">
        <v>14662</v>
      </c>
      <c r="H76" s="418">
        <v>14991</v>
      </c>
      <c r="I76" s="418">
        <v>15240</v>
      </c>
      <c r="J76" s="418">
        <v>15204</v>
      </c>
      <c r="K76" s="418">
        <v>15240</v>
      </c>
      <c r="L76" s="418">
        <v>15050</v>
      </c>
      <c r="M76" s="418">
        <v>15188</v>
      </c>
      <c r="N76" s="418">
        <v>15248</v>
      </c>
      <c r="O76" s="399">
        <v>15187</v>
      </c>
      <c r="P76" s="395">
        <v>15045</v>
      </c>
      <c r="Q76" s="418">
        <v>14790</v>
      </c>
      <c r="R76" s="418">
        <v>15105</v>
      </c>
      <c r="S76" s="418">
        <v>15201</v>
      </c>
      <c r="T76" s="418">
        <v>14991</v>
      </c>
      <c r="U76" s="418">
        <v>15571</v>
      </c>
      <c r="V76" s="418">
        <v>15462</v>
      </c>
      <c r="W76" s="418">
        <v>15944</v>
      </c>
      <c r="X76" s="418">
        <v>15970</v>
      </c>
      <c r="Y76" s="418">
        <v>16184</v>
      </c>
      <c r="Z76" s="418">
        <v>16206</v>
      </c>
      <c r="AA76" s="399">
        <v>15920</v>
      </c>
      <c r="AB76" s="395">
        <v>15658</v>
      </c>
      <c r="AC76" s="418">
        <v>15371</v>
      </c>
      <c r="AD76" s="418">
        <v>15267</v>
      </c>
      <c r="AE76" s="418">
        <v>15503</v>
      </c>
      <c r="AF76" s="418">
        <v>15624</v>
      </c>
      <c r="AG76" s="418">
        <v>15795</v>
      </c>
      <c r="AH76" s="418">
        <v>16280</v>
      </c>
      <c r="AI76" s="418">
        <v>16440</v>
      </c>
      <c r="AJ76" s="418">
        <v>16604</v>
      </c>
      <c r="AK76" s="418">
        <v>16743</v>
      </c>
      <c r="AL76" s="418">
        <v>16528</v>
      </c>
      <c r="AM76" s="399">
        <v>16592</v>
      </c>
      <c r="AN76" s="395">
        <v>16299</v>
      </c>
      <c r="AO76" s="418">
        <v>16184</v>
      </c>
      <c r="AP76" s="418">
        <v>16489</v>
      </c>
      <c r="AQ76" s="418">
        <v>16658</v>
      </c>
      <c r="AR76" s="418">
        <v>16740</v>
      </c>
      <c r="AS76" s="418">
        <v>17027</v>
      </c>
      <c r="AT76" s="418">
        <v>17155</v>
      </c>
      <c r="AU76" s="418">
        <v>17243</v>
      </c>
      <c r="AV76" s="418">
        <v>17248</v>
      </c>
      <c r="AW76" s="418">
        <v>17497</v>
      </c>
      <c r="AX76" s="418">
        <v>17389</v>
      </c>
      <c r="AY76" s="399">
        <v>17224</v>
      </c>
      <c r="AZ76" s="395">
        <v>16970</v>
      </c>
      <c r="BA76" s="418">
        <v>16800</v>
      </c>
      <c r="BB76" s="418">
        <v>17257</v>
      </c>
      <c r="BC76" s="418">
        <v>17259</v>
      </c>
      <c r="BD76" s="418">
        <v>17247</v>
      </c>
      <c r="BE76" s="418">
        <v>17485</v>
      </c>
      <c r="BF76" s="418">
        <v>17550</v>
      </c>
      <c r="BG76" s="418">
        <v>17534</v>
      </c>
      <c r="BH76" s="418">
        <v>17748</v>
      </c>
      <c r="BI76" s="418">
        <v>17765</v>
      </c>
      <c r="BJ76" s="418">
        <v>17806</v>
      </c>
      <c r="BK76" s="394">
        <v>17915</v>
      </c>
      <c r="BL76" s="395">
        <v>17646</v>
      </c>
      <c r="BM76" s="418">
        <v>17750</v>
      </c>
      <c r="BN76" s="418">
        <v>18023</v>
      </c>
      <c r="BO76" s="418">
        <v>18214</v>
      </c>
      <c r="BP76" s="418">
        <v>18277</v>
      </c>
      <c r="BQ76" s="418">
        <v>18391</v>
      </c>
      <c r="BR76" s="418">
        <v>18332</v>
      </c>
      <c r="BS76" s="418">
        <v>18363</v>
      </c>
      <c r="BT76" s="418">
        <v>18525</v>
      </c>
      <c r="BU76" s="418">
        <v>18670</v>
      </c>
      <c r="BV76" s="418">
        <v>18815</v>
      </c>
      <c r="BW76" s="394">
        <v>18682</v>
      </c>
      <c r="BX76" s="395">
        <v>18435</v>
      </c>
      <c r="BY76" s="418">
        <v>18632</v>
      </c>
      <c r="BZ76" s="418">
        <v>18969</v>
      </c>
      <c r="CA76" s="418">
        <v>19167</v>
      </c>
      <c r="CB76" s="418">
        <v>19325</v>
      </c>
      <c r="CC76" s="418">
        <v>19419</v>
      </c>
      <c r="CD76" s="418">
        <v>19645</v>
      </c>
      <c r="CE76" s="418">
        <v>19861</v>
      </c>
      <c r="CF76" s="418">
        <v>19914</v>
      </c>
      <c r="CG76" s="418">
        <v>20030</v>
      </c>
      <c r="CH76" s="418">
        <v>20098</v>
      </c>
      <c r="CI76" s="394">
        <v>20046</v>
      </c>
      <c r="CJ76" s="395">
        <v>19792</v>
      </c>
      <c r="CK76" s="418">
        <v>19791</v>
      </c>
      <c r="CL76" s="418">
        <v>19774</v>
      </c>
      <c r="CM76" s="418">
        <v>19647</v>
      </c>
      <c r="CN76" s="418">
        <v>19516</v>
      </c>
      <c r="CO76" s="418">
        <v>19623</v>
      </c>
      <c r="CP76" s="418">
        <v>19713</v>
      </c>
      <c r="CQ76" s="418">
        <v>20139</v>
      </c>
      <c r="CR76" s="418">
        <v>20300</v>
      </c>
      <c r="CS76" s="418">
        <v>20569</v>
      </c>
      <c r="CT76" s="418">
        <v>20927</v>
      </c>
      <c r="CU76" s="399">
        <v>21120</v>
      </c>
      <c r="CV76" s="395">
        <v>20963</v>
      </c>
      <c r="CW76" s="418">
        <v>21384</v>
      </c>
      <c r="CX76" s="418">
        <v>21650</v>
      </c>
      <c r="CY76" s="418">
        <v>21975</v>
      </c>
      <c r="CZ76" s="418">
        <v>22202</v>
      </c>
      <c r="DA76" s="418">
        <v>22353</v>
      </c>
      <c r="DB76" s="418">
        <v>22397</v>
      </c>
      <c r="DC76" s="418">
        <v>22589</v>
      </c>
      <c r="DD76" s="418">
        <v>22149</v>
      </c>
      <c r="DE76" s="418">
        <v>22261</v>
      </c>
      <c r="DF76" s="802">
        <v>22329</v>
      </c>
      <c r="DG76" s="802">
        <f>'1. Población_Afiliada_Regimen'!F76</f>
        <v>22254</v>
      </c>
      <c r="DH76" s="118">
        <f t="shared" si="8"/>
        <v>-75</v>
      </c>
      <c r="DI76" s="98">
        <f t="shared" si="9"/>
        <v>-0.33202000973925361</v>
      </c>
      <c r="DJ76" s="118">
        <f t="shared" si="6"/>
        <v>1134</v>
      </c>
      <c r="DK76" s="98">
        <f t="shared" si="7"/>
        <v>5.3693181818181817</v>
      </c>
    </row>
    <row r="77" spans="1:115" ht="15" outlineLevel="2">
      <c r="A77" s="392">
        <v>819</v>
      </c>
      <c r="B77" s="392" t="s">
        <v>356</v>
      </c>
      <c r="C77" s="392" t="s">
        <v>371</v>
      </c>
      <c r="D77" s="395">
        <v>773</v>
      </c>
      <c r="E77" s="418">
        <v>778</v>
      </c>
      <c r="F77" s="418">
        <v>813</v>
      </c>
      <c r="G77" s="418">
        <v>848</v>
      </c>
      <c r="H77" s="418">
        <v>969</v>
      </c>
      <c r="I77" s="418">
        <v>1097</v>
      </c>
      <c r="J77" s="418">
        <v>1136</v>
      </c>
      <c r="K77" s="418">
        <v>1197</v>
      </c>
      <c r="L77" s="418">
        <v>1255</v>
      </c>
      <c r="M77" s="418">
        <v>1414</v>
      </c>
      <c r="N77" s="418">
        <v>1508</v>
      </c>
      <c r="O77" s="399">
        <v>1565</v>
      </c>
      <c r="P77" s="395">
        <v>1563</v>
      </c>
      <c r="Q77" s="418">
        <v>1571</v>
      </c>
      <c r="R77" s="418">
        <v>1546</v>
      </c>
      <c r="S77" s="418">
        <v>1541</v>
      </c>
      <c r="T77" s="418">
        <v>969</v>
      </c>
      <c r="U77" s="418">
        <v>1366</v>
      </c>
      <c r="V77" s="418">
        <v>1369</v>
      </c>
      <c r="W77" s="418">
        <v>1375</v>
      </c>
      <c r="X77" s="418">
        <v>1400</v>
      </c>
      <c r="Y77" s="418">
        <v>1425</v>
      </c>
      <c r="Z77" s="418">
        <v>1387</v>
      </c>
      <c r="AA77" s="399">
        <v>1317</v>
      </c>
      <c r="AB77" s="395">
        <v>1264</v>
      </c>
      <c r="AC77" s="418">
        <v>1164</v>
      </c>
      <c r="AD77" s="418">
        <v>1126</v>
      </c>
      <c r="AE77" s="418">
        <v>1094</v>
      </c>
      <c r="AF77" s="418">
        <v>1073</v>
      </c>
      <c r="AG77" s="418">
        <v>1079</v>
      </c>
      <c r="AH77" s="418">
        <v>1151</v>
      </c>
      <c r="AI77" s="418">
        <v>1154</v>
      </c>
      <c r="AJ77" s="418">
        <v>1177</v>
      </c>
      <c r="AK77" s="418">
        <v>1179</v>
      </c>
      <c r="AL77" s="418">
        <v>1126</v>
      </c>
      <c r="AM77" s="399">
        <v>1105</v>
      </c>
      <c r="AN77" s="395">
        <v>1045</v>
      </c>
      <c r="AO77" s="418">
        <v>1016</v>
      </c>
      <c r="AP77" s="418">
        <v>996</v>
      </c>
      <c r="AQ77" s="418">
        <v>1015</v>
      </c>
      <c r="AR77" s="418">
        <v>1053</v>
      </c>
      <c r="AS77" s="418">
        <v>1091</v>
      </c>
      <c r="AT77" s="418">
        <v>1135</v>
      </c>
      <c r="AU77" s="418">
        <v>1112</v>
      </c>
      <c r="AV77" s="418">
        <v>1116</v>
      </c>
      <c r="AW77" s="418">
        <v>1108</v>
      </c>
      <c r="AX77" s="418">
        <v>1101</v>
      </c>
      <c r="AY77" s="399">
        <v>1077</v>
      </c>
      <c r="AZ77" s="395">
        <v>1008</v>
      </c>
      <c r="BA77" s="418">
        <v>991</v>
      </c>
      <c r="BB77" s="418">
        <v>980</v>
      </c>
      <c r="BC77" s="418">
        <v>910</v>
      </c>
      <c r="BD77" s="418">
        <v>960</v>
      </c>
      <c r="BE77" s="418">
        <v>957</v>
      </c>
      <c r="BF77" s="418">
        <v>959</v>
      </c>
      <c r="BG77" s="418">
        <v>974</v>
      </c>
      <c r="BH77" s="418">
        <v>988</v>
      </c>
      <c r="BI77" s="418">
        <v>976</v>
      </c>
      <c r="BJ77" s="418">
        <v>958</v>
      </c>
      <c r="BK77" s="394">
        <v>1011</v>
      </c>
      <c r="BL77" s="395">
        <v>1031</v>
      </c>
      <c r="BM77" s="418">
        <v>1037</v>
      </c>
      <c r="BN77" s="418">
        <v>1011</v>
      </c>
      <c r="BO77" s="418">
        <v>1006</v>
      </c>
      <c r="BP77" s="418">
        <v>994</v>
      </c>
      <c r="BQ77" s="418">
        <v>982</v>
      </c>
      <c r="BR77" s="418">
        <v>948</v>
      </c>
      <c r="BS77" s="418">
        <v>931</v>
      </c>
      <c r="BT77" s="418">
        <v>943</v>
      </c>
      <c r="BU77" s="418">
        <v>951</v>
      </c>
      <c r="BV77" s="418">
        <v>935</v>
      </c>
      <c r="BW77" s="394">
        <v>906</v>
      </c>
      <c r="BX77" s="395">
        <v>835</v>
      </c>
      <c r="BY77" s="418">
        <v>834</v>
      </c>
      <c r="BZ77" s="418">
        <v>878</v>
      </c>
      <c r="CA77" s="418">
        <v>878</v>
      </c>
      <c r="CB77" s="418">
        <v>866</v>
      </c>
      <c r="CC77" s="418">
        <v>874</v>
      </c>
      <c r="CD77" s="418">
        <v>880</v>
      </c>
      <c r="CE77" s="418">
        <v>891</v>
      </c>
      <c r="CF77" s="418">
        <v>918</v>
      </c>
      <c r="CG77" s="418">
        <v>935</v>
      </c>
      <c r="CH77" s="418">
        <v>928</v>
      </c>
      <c r="CI77" s="394">
        <v>935</v>
      </c>
      <c r="CJ77" s="395">
        <v>895</v>
      </c>
      <c r="CK77" s="418">
        <v>830</v>
      </c>
      <c r="CL77" s="418">
        <v>861</v>
      </c>
      <c r="CM77" s="418">
        <v>825</v>
      </c>
      <c r="CN77" s="418">
        <v>806</v>
      </c>
      <c r="CO77" s="418">
        <v>819</v>
      </c>
      <c r="CP77" s="418">
        <v>822</v>
      </c>
      <c r="CQ77" s="418">
        <v>837</v>
      </c>
      <c r="CR77" s="418">
        <v>855</v>
      </c>
      <c r="CS77" s="418">
        <v>874</v>
      </c>
      <c r="CT77" s="418">
        <v>900</v>
      </c>
      <c r="CU77" s="399">
        <v>914</v>
      </c>
      <c r="CV77" s="395">
        <v>889</v>
      </c>
      <c r="CW77" s="418">
        <v>907</v>
      </c>
      <c r="CX77" s="418">
        <v>966</v>
      </c>
      <c r="CY77" s="418">
        <v>966</v>
      </c>
      <c r="CZ77" s="418">
        <v>974</v>
      </c>
      <c r="DA77" s="418">
        <v>942</v>
      </c>
      <c r="DB77" s="418">
        <v>943</v>
      </c>
      <c r="DC77" s="418">
        <v>954</v>
      </c>
      <c r="DD77" s="418">
        <v>947</v>
      </c>
      <c r="DE77" s="418">
        <v>949</v>
      </c>
      <c r="DF77" s="802">
        <v>942</v>
      </c>
      <c r="DG77" s="802">
        <f>'1. Población_Afiliada_Regimen'!F77</f>
        <v>917</v>
      </c>
      <c r="DH77" s="118">
        <f t="shared" si="8"/>
        <v>-25</v>
      </c>
      <c r="DI77" s="98">
        <f t="shared" si="9"/>
        <v>-2.6205450733752618</v>
      </c>
      <c r="DJ77" s="118">
        <f t="shared" si="6"/>
        <v>3</v>
      </c>
      <c r="DK77" s="98">
        <f t="shared" si="7"/>
        <v>0.32822757111597373</v>
      </c>
    </row>
    <row r="78" spans="1:115" ht="15" outlineLevel="2">
      <c r="A78" s="392">
        <v>854</v>
      </c>
      <c r="B78" s="392" t="s">
        <v>356</v>
      </c>
      <c r="C78" s="392" t="s">
        <v>372</v>
      </c>
      <c r="D78" s="395">
        <v>916</v>
      </c>
      <c r="E78" s="418">
        <v>950</v>
      </c>
      <c r="F78" s="418">
        <v>964</v>
      </c>
      <c r="G78" s="418">
        <v>987</v>
      </c>
      <c r="H78" s="418">
        <v>1034</v>
      </c>
      <c r="I78" s="418">
        <v>1103</v>
      </c>
      <c r="J78" s="418">
        <v>1067</v>
      </c>
      <c r="K78" s="418">
        <v>1073</v>
      </c>
      <c r="L78" s="418">
        <v>1064</v>
      </c>
      <c r="M78" s="418">
        <v>1072</v>
      </c>
      <c r="N78" s="418">
        <v>1065</v>
      </c>
      <c r="O78" s="399">
        <v>978</v>
      </c>
      <c r="P78" s="395">
        <v>957</v>
      </c>
      <c r="Q78" s="418">
        <v>996</v>
      </c>
      <c r="R78" s="418">
        <v>1042</v>
      </c>
      <c r="S78" s="418">
        <v>1095</v>
      </c>
      <c r="T78" s="418">
        <v>1034</v>
      </c>
      <c r="U78" s="418">
        <v>1205</v>
      </c>
      <c r="V78" s="418">
        <v>1240</v>
      </c>
      <c r="W78" s="418">
        <v>1314</v>
      </c>
      <c r="X78" s="418">
        <v>1401</v>
      </c>
      <c r="Y78" s="418">
        <v>1440</v>
      </c>
      <c r="Z78" s="418">
        <v>1393</v>
      </c>
      <c r="AA78" s="399">
        <v>1319</v>
      </c>
      <c r="AB78" s="395">
        <v>1255</v>
      </c>
      <c r="AC78" s="418">
        <v>1142</v>
      </c>
      <c r="AD78" s="418">
        <v>1202</v>
      </c>
      <c r="AE78" s="418">
        <v>1188</v>
      </c>
      <c r="AF78" s="418">
        <v>1186</v>
      </c>
      <c r="AG78" s="418">
        <v>1174</v>
      </c>
      <c r="AH78" s="418">
        <v>1191</v>
      </c>
      <c r="AI78" s="418">
        <v>1192</v>
      </c>
      <c r="AJ78" s="418">
        <v>1201</v>
      </c>
      <c r="AK78" s="418">
        <v>1198</v>
      </c>
      <c r="AL78" s="418">
        <v>1123</v>
      </c>
      <c r="AM78" s="399">
        <v>1223</v>
      </c>
      <c r="AN78" s="395">
        <v>1316</v>
      </c>
      <c r="AO78" s="418">
        <v>1240</v>
      </c>
      <c r="AP78" s="418">
        <v>1162</v>
      </c>
      <c r="AQ78" s="418">
        <v>1218</v>
      </c>
      <c r="AR78" s="418">
        <v>1265</v>
      </c>
      <c r="AS78" s="418">
        <v>1542</v>
      </c>
      <c r="AT78" s="418">
        <v>1490</v>
      </c>
      <c r="AU78" s="418">
        <v>1484</v>
      </c>
      <c r="AV78" s="418">
        <v>1459</v>
      </c>
      <c r="AW78" s="418">
        <v>1481</v>
      </c>
      <c r="AX78" s="418">
        <v>1470</v>
      </c>
      <c r="AY78" s="399">
        <v>1513</v>
      </c>
      <c r="AZ78" s="395">
        <v>1487</v>
      </c>
      <c r="BA78" s="418">
        <v>1483</v>
      </c>
      <c r="BB78" s="418">
        <v>1447</v>
      </c>
      <c r="BC78" s="418">
        <v>1347</v>
      </c>
      <c r="BD78" s="418">
        <v>1384</v>
      </c>
      <c r="BE78" s="418">
        <v>1419</v>
      </c>
      <c r="BF78" s="418">
        <v>1431</v>
      </c>
      <c r="BG78" s="418">
        <v>1391</v>
      </c>
      <c r="BH78" s="418">
        <v>1355</v>
      </c>
      <c r="BI78" s="418">
        <v>1351</v>
      </c>
      <c r="BJ78" s="418">
        <v>1345</v>
      </c>
      <c r="BK78" s="394">
        <v>1351</v>
      </c>
      <c r="BL78" s="395">
        <v>1351</v>
      </c>
      <c r="BM78" s="418">
        <v>1264</v>
      </c>
      <c r="BN78" s="418">
        <v>1284</v>
      </c>
      <c r="BO78" s="418">
        <v>1255</v>
      </c>
      <c r="BP78" s="418">
        <v>1281</v>
      </c>
      <c r="BQ78" s="418">
        <v>1307</v>
      </c>
      <c r="BR78" s="418">
        <v>1289</v>
      </c>
      <c r="BS78" s="418">
        <v>1259</v>
      </c>
      <c r="BT78" s="418">
        <v>1271</v>
      </c>
      <c r="BU78" s="418">
        <v>1307</v>
      </c>
      <c r="BV78" s="418">
        <v>1288</v>
      </c>
      <c r="BW78" s="394">
        <v>1285</v>
      </c>
      <c r="BX78" s="395">
        <v>1262</v>
      </c>
      <c r="BY78" s="418">
        <v>1169</v>
      </c>
      <c r="BZ78" s="418">
        <v>1148</v>
      </c>
      <c r="CA78" s="418">
        <v>1213</v>
      </c>
      <c r="CB78" s="418">
        <v>1235</v>
      </c>
      <c r="CC78" s="418">
        <v>1229</v>
      </c>
      <c r="CD78" s="418">
        <v>1252</v>
      </c>
      <c r="CE78" s="418">
        <v>1185</v>
      </c>
      <c r="CF78" s="418">
        <v>1139</v>
      </c>
      <c r="CG78" s="418">
        <v>1147</v>
      </c>
      <c r="CH78" s="418">
        <v>1155</v>
      </c>
      <c r="CI78" s="394">
        <v>1157</v>
      </c>
      <c r="CJ78" s="395">
        <v>1125</v>
      </c>
      <c r="CK78" s="418">
        <v>1070</v>
      </c>
      <c r="CL78" s="418">
        <v>1077</v>
      </c>
      <c r="CM78" s="418">
        <v>1125</v>
      </c>
      <c r="CN78" s="418">
        <v>1083</v>
      </c>
      <c r="CO78" s="418">
        <v>1108</v>
      </c>
      <c r="CP78" s="418">
        <v>1104</v>
      </c>
      <c r="CQ78" s="418">
        <v>1109</v>
      </c>
      <c r="CR78" s="418">
        <v>1122</v>
      </c>
      <c r="CS78" s="418">
        <v>1147</v>
      </c>
      <c r="CT78" s="418">
        <v>1213</v>
      </c>
      <c r="CU78" s="399">
        <v>1262</v>
      </c>
      <c r="CV78" s="395">
        <v>1236</v>
      </c>
      <c r="CW78" s="418">
        <v>1235</v>
      </c>
      <c r="CX78" s="418">
        <v>1219</v>
      </c>
      <c r="CY78" s="418">
        <v>1228</v>
      </c>
      <c r="CZ78" s="418">
        <v>1258</v>
      </c>
      <c r="DA78" s="418">
        <v>1280</v>
      </c>
      <c r="DB78" s="418">
        <v>1300</v>
      </c>
      <c r="DC78" s="418">
        <v>1288</v>
      </c>
      <c r="DD78" s="418">
        <v>1183</v>
      </c>
      <c r="DE78" s="418">
        <v>1195</v>
      </c>
      <c r="DF78" s="802">
        <v>1223</v>
      </c>
      <c r="DG78" s="802">
        <f>'1. Población_Afiliada_Regimen'!F78</f>
        <v>1233</v>
      </c>
      <c r="DH78" s="118">
        <f t="shared" si="8"/>
        <v>10</v>
      </c>
      <c r="DI78" s="98">
        <f t="shared" si="9"/>
        <v>0.77639751552795033</v>
      </c>
      <c r="DJ78" s="118">
        <f t="shared" si="6"/>
        <v>-29</v>
      </c>
      <c r="DK78" s="98">
        <f t="shared" si="7"/>
        <v>-2.2979397781299524</v>
      </c>
    </row>
    <row r="79" spans="1:115" ht="15" outlineLevel="2">
      <c r="A79" s="392">
        <v>887</v>
      </c>
      <c r="B79" s="392" t="s">
        <v>356</v>
      </c>
      <c r="C79" s="392" t="s">
        <v>373</v>
      </c>
      <c r="D79" s="395">
        <v>12247</v>
      </c>
      <c r="E79" s="418">
        <v>12416</v>
      </c>
      <c r="F79" s="418">
        <v>12475</v>
      </c>
      <c r="G79" s="418">
        <v>12529</v>
      </c>
      <c r="H79" s="418">
        <v>12682</v>
      </c>
      <c r="I79" s="418">
        <v>12898</v>
      </c>
      <c r="J79" s="418">
        <v>12847</v>
      </c>
      <c r="K79" s="418">
        <v>13017</v>
      </c>
      <c r="L79" s="418">
        <v>13013</v>
      </c>
      <c r="M79" s="418">
        <v>13118</v>
      </c>
      <c r="N79" s="418">
        <v>13163</v>
      </c>
      <c r="O79" s="399">
        <v>13207</v>
      </c>
      <c r="P79" s="395">
        <v>12796</v>
      </c>
      <c r="Q79" s="418">
        <v>12414</v>
      </c>
      <c r="R79" s="418">
        <v>12869</v>
      </c>
      <c r="S79" s="418">
        <v>12804</v>
      </c>
      <c r="T79" s="418">
        <v>12682</v>
      </c>
      <c r="U79" s="418">
        <v>13252</v>
      </c>
      <c r="V79" s="418">
        <v>13152</v>
      </c>
      <c r="W79" s="418">
        <v>13624</v>
      </c>
      <c r="X79" s="418">
        <v>13819</v>
      </c>
      <c r="Y79" s="418">
        <v>14105</v>
      </c>
      <c r="Z79" s="418">
        <v>13985</v>
      </c>
      <c r="AA79" s="399">
        <v>13709</v>
      </c>
      <c r="AB79" s="395">
        <v>13109</v>
      </c>
      <c r="AC79" s="418">
        <v>12839</v>
      </c>
      <c r="AD79" s="418">
        <v>13008</v>
      </c>
      <c r="AE79" s="418">
        <v>13099</v>
      </c>
      <c r="AF79" s="418">
        <v>13173</v>
      </c>
      <c r="AG79" s="418">
        <v>13335</v>
      </c>
      <c r="AH79" s="418">
        <v>13790</v>
      </c>
      <c r="AI79" s="418">
        <v>13950</v>
      </c>
      <c r="AJ79" s="418">
        <v>14253</v>
      </c>
      <c r="AK79" s="418">
        <v>14292</v>
      </c>
      <c r="AL79" s="418">
        <v>14018</v>
      </c>
      <c r="AM79" s="399">
        <v>14026</v>
      </c>
      <c r="AN79" s="395">
        <v>13859</v>
      </c>
      <c r="AO79" s="418">
        <v>13601</v>
      </c>
      <c r="AP79" s="418">
        <v>13862</v>
      </c>
      <c r="AQ79" s="418">
        <v>14240</v>
      </c>
      <c r="AR79" s="418">
        <v>14341</v>
      </c>
      <c r="AS79" s="418">
        <v>14819</v>
      </c>
      <c r="AT79" s="418">
        <v>14875</v>
      </c>
      <c r="AU79" s="418">
        <v>14923</v>
      </c>
      <c r="AV79" s="418">
        <v>15058</v>
      </c>
      <c r="AW79" s="418">
        <v>15340</v>
      </c>
      <c r="AX79" s="418">
        <v>15380</v>
      </c>
      <c r="AY79" s="399">
        <v>15435</v>
      </c>
      <c r="AZ79" s="395">
        <v>15284</v>
      </c>
      <c r="BA79" s="418">
        <v>15237</v>
      </c>
      <c r="BB79" s="418">
        <v>15442</v>
      </c>
      <c r="BC79" s="418">
        <v>15317</v>
      </c>
      <c r="BD79" s="418">
        <v>15383</v>
      </c>
      <c r="BE79" s="418">
        <v>15542</v>
      </c>
      <c r="BF79" s="418">
        <v>15562</v>
      </c>
      <c r="BG79" s="418">
        <v>15578</v>
      </c>
      <c r="BH79" s="418">
        <v>15570</v>
      </c>
      <c r="BI79" s="418">
        <v>15461</v>
      </c>
      <c r="BJ79" s="418">
        <v>15287</v>
      </c>
      <c r="BK79" s="394">
        <v>15341</v>
      </c>
      <c r="BL79" s="395">
        <v>15051</v>
      </c>
      <c r="BM79" s="418">
        <v>14903</v>
      </c>
      <c r="BN79" s="418">
        <v>15030</v>
      </c>
      <c r="BO79" s="418">
        <v>15117</v>
      </c>
      <c r="BP79" s="418">
        <v>15077</v>
      </c>
      <c r="BQ79" s="418">
        <v>15263</v>
      </c>
      <c r="BR79" s="418">
        <v>15120</v>
      </c>
      <c r="BS79" s="418">
        <v>15059</v>
      </c>
      <c r="BT79" s="418">
        <v>15119</v>
      </c>
      <c r="BU79" s="418">
        <v>15065</v>
      </c>
      <c r="BV79" s="418">
        <v>15023</v>
      </c>
      <c r="BW79" s="394">
        <v>14908</v>
      </c>
      <c r="BX79" s="395">
        <v>14684</v>
      </c>
      <c r="BY79" s="418">
        <v>14753</v>
      </c>
      <c r="BZ79" s="418">
        <v>14902</v>
      </c>
      <c r="CA79" s="418">
        <v>15095</v>
      </c>
      <c r="CB79" s="418">
        <v>15162</v>
      </c>
      <c r="CC79" s="418">
        <v>15202</v>
      </c>
      <c r="CD79" s="418">
        <v>15294</v>
      </c>
      <c r="CE79" s="418">
        <v>15451</v>
      </c>
      <c r="CF79" s="418">
        <v>15419</v>
      </c>
      <c r="CG79" s="418">
        <v>15473</v>
      </c>
      <c r="CH79" s="418">
        <v>15450</v>
      </c>
      <c r="CI79" s="394">
        <v>15439</v>
      </c>
      <c r="CJ79" s="395">
        <v>15223</v>
      </c>
      <c r="CK79" s="418">
        <v>15042</v>
      </c>
      <c r="CL79" s="418">
        <v>15067</v>
      </c>
      <c r="CM79" s="418">
        <v>14959</v>
      </c>
      <c r="CN79" s="418">
        <v>14856</v>
      </c>
      <c r="CO79" s="418">
        <v>14880</v>
      </c>
      <c r="CP79" s="418">
        <v>15026</v>
      </c>
      <c r="CQ79" s="418">
        <v>15353</v>
      </c>
      <c r="CR79" s="418">
        <v>15511</v>
      </c>
      <c r="CS79" s="418">
        <v>15741</v>
      </c>
      <c r="CT79" s="418">
        <v>15959</v>
      </c>
      <c r="CU79" s="399">
        <v>16049</v>
      </c>
      <c r="CV79" s="395">
        <v>16020</v>
      </c>
      <c r="CW79" s="418">
        <v>16140</v>
      </c>
      <c r="CX79" s="418">
        <v>16402</v>
      </c>
      <c r="CY79" s="418">
        <v>16658</v>
      </c>
      <c r="CZ79" s="418">
        <v>16758</v>
      </c>
      <c r="DA79" s="418">
        <v>16914</v>
      </c>
      <c r="DB79" s="418">
        <v>16984</v>
      </c>
      <c r="DC79" s="418">
        <v>17101</v>
      </c>
      <c r="DD79" s="418">
        <v>16745</v>
      </c>
      <c r="DE79" s="418">
        <v>16844</v>
      </c>
      <c r="DF79" s="802">
        <v>16890</v>
      </c>
      <c r="DG79" s="802">
        <f>'1. Población_Afiliada_Regimen'!F79</f>
        <v>16928</v>
      </c>
      <c r="DH79" s="118">
        <f t="shared" si="8"/>
        <v>38</v>
      </c>
      <c r="DI79" s="98">
        <f t="shared" si="9"/>
        <v>0.22220922753055378</v>
      </c>
      <c r="DJ79" s="118">
        <f t="shared" si="6"/>
        <v>879</v>
      </c>
      <c r="DK79" s="98">
        <f t="shared" si="7"/>
        <v>5.4769767586765532</v>
      </c>
    </row>
    <row r="80" spans="1:115" ht="15" outlineLevel="1">
      <c r="A80" s="141" t="s">
        <v>374</v>
      </c>
      <c r="B80" s="28"/>
      <c r="C80" s="29"/>
      <c r="D80" s="46">
        <v>255743</v>
      </c>
      <c r="E80" s="47">
        <v>256001</v>
      </c>
      <c r="F80" s="47">
        <v>257430</v>
      </c>
      <c r="G80" s="47">
        <v>258403</v>
      </c>
      <c r="H80" s="47">
        <v>262196</v>
      </c>
      <c r="I80" s="47">
        <v>263410</v>
      </c>
      <c r="J80" s="47">
        <v>263726</v>
      </c>
      <c r="K80" s="47">
        <v>265497</v>
      </c>
      <c r="L80" s="47">
        <v>262282</v>
      </c>
      <c r="M80" s="47">
        <v>264452</v>
      </c>
      <c r="N80" s="47">
        <v>266963</v>
      </c>
      <c r="O80" s="266">
        <v>267536</v>
      </c>
      <c r="P80" s="46">
        <v>264413</v>
      </c>
      <c r="Q80" s="47">
        <v>242679</v>
      </c>
      <c r="R80" s="47">
        <v>267657</v>
      </c>
      <c r="S80" s="47">
        <v>270549</v>
      </c>
      <c r="T80" s="47">
        <v>262196</v>
      </c>
      <c r="U80" s="47">
        <v>277058</v>
      </c>
      <c r="V80" s="47">
        <v>276434</v>
      </c>
      <c r="W80" s="47">
        <v>282173</v>
      </c>
      <c r="X80" s="47">
        <v>282983</v>
      </c>
      <c r="Y80" s="47">
        <v>287464</v>
      </c>
      <c r="Z80" s="47">
        <v>288164</v>
      </c>
      <c r="AA80" s="266">
        <v>286034</v>
      </c>
      <c r="AB80" s="46">
        <v>282664</v>
      </c>
      <c r="AC80" s="47">
        <v>282982</v>
      </c>
      <c r="AD80" s="47">
        <v>283290</v>
      </c>
      <c r="AE80" s="47">
        <v>285656</v>
      </c>
      <c r="AF80" s="47">
        <v>286928</v>
      </c>
      <c r="AG80" s="47">
        <v>289257</v>
      </c>
      <c r="AH80" s="47">
        <v>295521</v>
      </c>
      <c r="AI80" s="47">
        <v>297898</v>
      </c>
      <c r="AJ80" s="47">
        <v>301303</v>
      </c>
      <c r="AK80" s="47">
        <v>303099</v>
      </c>
      <c r="AL80" s="47">
        <v>301045</v>
      </c>
      <c r="AM80" s="266">
        <v>302792</v>
      </c>
      <c r="AN80" s="46">
        <v>299834</v>
      </c>
      <c r="AO80" s="47">
        <v>298731</v>
      </c>
      <c r="AP80" s="47">
        <v>302254</v>
      </c>
      <c r="AQ80" s="47">
        <v>306744</v>
      </c>
      <c r="AR80" s="47">
        <v>309607</v>
      </c>
      <c r="AS80" s="47">
        <v>329778</v>
      </c>
      <c r="AT80" s="47">
        <v>341451</v>
      </c>
      <c r="AU80" s="47">
        <v>320534</v>
      </c>
      <c r="AV80" s="47">
        <v>323065</v>
      </c>
      <c r="AW80" s="47">
        <v>324367</v>
      </c>
      <c r="AX80" s="47">
        <v>324233</v>
      </c>
      <c r="AY80" s="266">
        <v>325080</v>
      </c>
      <c r="AZ80" s="46">
        <v>321254</v>
      </c>
      <c r="BA80" s="47">
        <v>319164</v>
      </c>
      <c r="BB80" s="47">
        <v>325383</v>
      </c>
      <c r="BC80" s="47">
        <v>324751</v>
      </c>
      <c r="BD80" s="47">
        <v>323335</v>
      </c>
      <c r="BE80" s="47">
        <v>325374</v>
      </c>
      <c r="BF80" s="47">
        <v>326446</v>
      </c>
      <c r="BG80" s="47">
        <v>329908</v>
      </c>
      <c r="BH80" s="47">
        <v>330623</v>
      </c>
      <c r="BI80" s="47">
        <v>331690</v>
      </c>
      <c r="BJ80" s="47">
        <v>332007</v>
      </c>
      <c r="BK80" s="59">
        <v>333154</v>
      </c>
      <c r="BL80" s="46">
        <v>331480</v>
      </c>
      <c r="BM80" s="47">
        <v>332193</v>
      </c>
      <c r="BN80" s="47">
        <v>335349</v>
      </c>
      <c r="BO80" s="47">
        <v>336622</v>
      </c>
      <c r="BP80" s="47">
        <v>337922</v>
      </c>
      <c r="BQ80" s="47">
        <v>339144</v>
      </c>
      <c r="BR80" s="47">
        <v>339429</v>
      </c>
      <c r="BS80" s="47">
        <v>341779</v>
      </c>
      <c r="BT80" s="47">
        <v>344471</v>
      </c>
      <c r="BU80" s="47">
        <v>346101</v>
      </c>
      <c r="BV80" s="47">
        <v>347460</v>
      </c>
      <c r="BW80" s="59">
        <v>342522</v>
      </c>
      <c r="BX80" s="46">
        <v>340503</v>
      </c>
      <c r="BY80" s="47">
        <v>341430</v>
      </c>
      <c r="BZ80" s="47">
        <v>345824</v>
      </c>
      <c r="CA80" s="47">
        <v>349544</v>
      </c>
      <c r="CB80" s="47">
        <v>353397</v>
      </c>
      <c r="CC80" s="47">
        <v>355343</v>
      </c>
      <c r="CD80" s="47">
        <v>356817</v>
      </c>
      <c r="CE80" s="47">
        <v>360058</v>
      </c>
      <c r="CF80" s="47">
        <v>360494</v>
      </c>
      <c r="CG80" s="47">
        <v>363276</v>
      </c>
      <c r="CH80" s="47">
        <v>365044</v>
      </c>
      <c r="CI80" s="59">
        <v>364827</v>
      </c>
      <c r="CJ80" s="46">
        <v>361482</v>
      </c>
      <c r="CK80" s="47">
        <v>361750</v>
      </c>
      <c r="CL80" s="47">
        <v>362983</v>
      </c>
      <c r="CM80" s="47">
        <v>357868</v>
      </c>
      <c r="CN80" s="47">
        <v>352059</v>
      </c>
      <c r="CO80" s="47">
        <v>351583</v>
      </c>
      <c r="CP80" s="47">
        <v>356805</v>
      </c>
      <c r="CQ80" s="47">
        <v>365738</v>
      </c>
      <c r="CR80" s="47">
        <v>369450</v>
      </c>
      <c r="CS80" s="47">
        <v>373281</v>
      </c>
      <c r="CT80" s="47">
        <v>377574</v>
      </c>
      <c r="CU80" s="266">
        <v>380776</v>
      </c>
      <c r="CV80" s="46">
        <v>381481</v>
      </c>
      <c r="CW80" s="47">
        <v>386731</v>
      </c>
      <c r="CX80" s="47">
        <v>391376</v>
      </c>
      <c r="CY80" s="47">
        <v>395779</v>
      </c>
      <c r="CZ80" s="47">
        <v>399489</v>
      </c>
      <c r="DA80" s="47">
        <v>402524</v>
      </c>
      <c r="DB80" s="47">
        <v>404955</v>
      </c>
      <c r="DC80" s="47">
        <v>408233</v>
      </c>
      <c r="DD80" s="47">
        <v>405751</v>
      </c>
      <c r="DE80" s="47">
        <v>408827</v>
      </c>
      <c r="DF80" s="801">
        <v>411410</v>
      </c>
      <c r="DG80" s="801">
        <f>SUM(DG81:DG103)</f>
        <v>412856</v>
      </c>
      <c r="DH80" s="118">
        <f t="shared" si="8"/>
        <v>1446</v>
      </c>
      <c r="DI80" s="98">
        <f t="shared" si="9"/>
        <v>0.35420948330977653</v>
      </c>
      <c r="DJ80" s="118">
        <f t="shared" si="6"/>
        <v>32080</v>
      </c>
      <c r="DK80" s="98">
        <f t="shared" si="7"/>
        <v>8.4249007290375442</v>
      </c>
    </row>
    <row r="81" spans="1:115" ht="15" outlineLevel="2">
      <c r="A81" s="392">
        <v>2</v>
      </c>
      <c r="B81" s="392" t="s">
        <v>374</v>
      </c>
      <c r="C81" s="392" t="s">
        <v>375</v>
      </c>
      <c r="D81" s="395">
        <v>2470</v>
      </c>
      <c r="E81" s="418">
        <v>2405</v>
      </c>
      <c r="F81" s="418">
        <v>2452</v>
      </c>
      <c r="G81" s="418">
        <v>2463</v>
      </c>
      <c r="H81" s="418">
        <v>2508</v>
      </c>
      <c r="I81" s="418">
        <v>2531</v>
      </c>
      <c r="J81" s="418">
        <v>2535</v>
      </c>
      <c r="K81" s="418">
        <v>2521</v>
      </c>
      <c r="L81" s="418">
        <v>2481</v>
      </c>
      <c r="M81" s="418">
        <v>2512</v>
      </c>
      <c r="N81" s="418">
        <v>2561</v>
      </c>
      <c r="O81" s="399">
        <v>2565</v>
      </c>
      <c r="P81" s="395">
        <v>2515</v>
      </c>
      <c r="Q81" s="418">
        <v>2295</v>
      </c>
      <c r="R81" s="418">
        <v>2438</v>
      </c>
      <c r="S81" s="418">
        <v>2444</v>
      </c>
      <c r="T81" s="418">
        <v>2508</v>
      </c>
      <c r="U81" s="418">
        <v>2498</v>
      </c>
      <c r="V81" s="418">
        <v>2486</v>
      </c>
      <c r="W81" s="418">
        <v>2612</v>
      </c>
      <c r="X81" s="418">
        <v>2559</v>
      </c>
      <c r="Y81" s="418">
        <v>2574</v>
      </c>
      <c r="Z81" s="418">
        <v>2582</v>
      </c>
      <c r="AA81" s="399">
        <v>2552</v>
      </c>
      <c r="AB81" s="395">
        <v>2493</v>
      </c>
      <c r="AC81" s="418">
        <v>2391</v>
      </c>
      <c r="AD81" s="418">
        <v>2454</v>
      </c>
      <c r="AE81" s="418">
        <v>2504</v>
      </c>
      <c r="AF81" s="418">
        <v>2498</v>
      </c>
      <c r="AG81" s="418">
        <v>2462</v>
      </c>
      <c r="AH81" s="418">
        <v>2538</v>
      </c>
      <c r="AI81" s="418">
        <v>2584</v>
      </c>
      <c r="AJ81" s="418">
        <v>2557</v>
      </c>
      <c r="AK81" s="418">
        <v>2640</v>
      </c>
      <c r="AL81" s="418">
        <v>2614</v>
      </c>
      <c r="AM81" s="399">
        <v>2655</v>
      </c>
      <c r="AN81" s="395">
        <v>3207</v>
      </c>
      <c r="AO81" s="418">
        <v>3222</v>
      </c>
      <c r="AP81" s="418">
        <v>3271</v>
      </c>
      <c r="AQ81" s="418">
        <v>3243</v>
      </c>
      <c r="AR81" s="418">
        <v>3477</v>
      </c>
      <c r="AS81" s="418">
        <v>19548</v>
      </c>
      <c r="AT81" s="418">
        <v>28941</v>
      </c>
      <c r="AU81" s="418">
        <v>6746</v>
      </c>
      <c r="AV81" s="418">
        <v>6091</v>
      </c>
      <c r="AW81" s="418">
        <v>3398</v>
      </c>
      <c r="AX81" s="418">
        <v>3406</v>
      </c>
      <c r="AY81" s="399">
        <v>3320</v>
      </c>
      <c r="AZ81" s="395">
        <v>3163</v>
      </c>
      <c r="BA81" s="418">
        <v>3083</v>
      </c>
      <c r="BB81" s="418">
        <v>3047</v>
      </c>
      <c r="BC81" s="418">
        <v>2980</v>
      </c>
      <c r="BD81" s="418">
        <v>3081</v>
      </c>
      <c r="BE81" s="418">
        <v>3058</v>
      </c>
      <c r="BF81" s="418">
        <v>3019</v>
      </c>
      <c r="BG81" s="418">
        <v>3640</v>
      </c>
      <c r="BH81" s="418">
        <v>3356</v>
      </c>
      <c r="BI81" s="418">
        <v>3348</v>
      </c>
      <c r="BJ81" s="418">
        <v>3296</v>
      </c>
      <c r="BK81" s="394">
        <v>3351</v>
      </c>
      <c r="BL81" s="395">
        <v>3446</v>
      </c>
      <c r="BM81" s="418">
        <v>3147</v>
      </c>
      <c r="BN81" s="418">
        <v>2584</v>
      </c>
      <c r="BO81" s="418">
        <v>2440</v>
      </c>
      <c r="BP81" s="418">
        <v>2429</v>
      </c>
      <c r="BQ81" s="418">
        <v>2453</v>
      </c>
      <c r="BR81" s="418">
        <v>2458</v>
      </c>
      <c r="BS81" s="418">
        <v>2492</v>
      </c>
      <c r="BT81" s="418">
        <v>2501</v>
      </c>
      <c r="BU81" s="418">
        <v>2508</v>
      </c>
      <c r="BV81" s="418">
        <v>2522</v>
      </c>
      <c r="BW81" s="394">
        <v>2464</v>
      </c>
      <c r="BX81" s="395">
        <v>2372</v>
      </c>
      <c r="BY81" s="418">
        <v>2384</v>
      </c>
      <c r="BZ81" s="418">
        <v>2439</v>
      </c>
      <c r="CA81" s="418">
        <v>2432</v>
      </c>
      <c r="CB81" s="418">
        <v>2445</v>
      </c>
      <c r="CC81" s="418">
        <v>2650</v>
      </c>
      <c r="CD81" s="418">
        <v>2642</v>
      </c>
      <c r="CE81" s="418">
        <v>2655</v>
      </c>
      <c r="CF81" s="418">
        <v>2619</v>
      </c>
      <c r="CG81" s="418">
        <v>2620</v>
      </c>
      <c r="CH81" s="418">
        <v>2631</v>
      </c>
      <c r="CI81" s="394">
        <v>2611</v>
      </c>
      <c r="CJ81" s="395">
        <v>2575</v>
      </c>
      <c r="CK81" s="418">
        <v>2566</v>
      </c>
      <c r="CL81" s="418">
        <v>2623</v>
      </c>
      <c r="CM81" s="418">
        <v>2588</v>
      </c>
      <c r="CN81" s="418">
        <v>2525</v>
      </c>
      <c r="CO81" s="418">
        <v>2530</v>
      </c>
      <c r="CP81" s="418">
        <v>2539</v>
      </c>
      <c r="CQ81" s="418">
        <v>2590</v>
      </c>
      <c r="CR81" s="418">
        <v>2591</v>
      </c>
      <c r="CS81" s="418">
        <v>2570</v>
      </c>
      <c r="CT81" s="418">
        <v>2657</v>
      </c>
      <c r="CU81" s="399">
        <v>2673</v>
      </c>
      <c r="CV81" s="395">
        <v>2641</v>
      </c>
      <c r="CW81" s="418">
        <v>2670</v>
      </c>
      <c r="CX81" s="418">
        <v>2731</v>
      </c>
      <c r="CY81" s="418">
        <v>2768</v>
      </c>
      <c r="CZ81" s="418">
        <v>2826</v>
      </c>
      <c r="DA81" s="418">
        <v>2817</v>
      </c>
      <c r="DB81" s="418">
        <v>2765</v>
      </c>
      <c r="DC81" s="418">
        <v>2793</v>
      </c>
      <c r="DD81" s="418">
        <v>2808</v>
      </c>
      <c r="DE81" s="418">
        <v>2829</v>
      </c>
      <c r="DF81" s="802">
        <v>2825</v>
      </c>
      <c r="DG81" s="802">
        <f>'1. Población_Afiliada_Regimen'!F81</f>
        <v>2873</v>
      </c>
      <c r="DH81" s="118">
        <f t="shared" si="8"/>
        <v>48</v>
      </c>
      <c r="DI81" s="98">
        <f t="shared" si="9"/>
        <v>1.7185821697099892</v>
      </c>
      <c r="DJ81" s="118">
        <f t="shared" si="6"/>
        <v>200</v>
      </c>
      <c r="DK81" s="98">
        <f t="shared" si="7"/>
        <v>7.4822297044519273</v>
      </c>
    </row>
    <row r="82" spans="1:115" ht="15" outlineLevel="2">
      <c r="A82" s="392">
        <v>21</v>
      </c>
      <c r="B82" s="392" t="s">
        <v>374</v>
      </c>
      <c r="C82" s="392" t="s">
        <v>376</v>
      </c>
      <c r="D82" s="395">
        <v>720</v>
      </c>
      <c r="E82" s="418">
        <v>623</v>
      </c>
      <c r="F82" s="418">
        <v>645</v>
      </c>
      <c r="G82" s="418">
        <v>618</v>
      </c>
      <c r="H82" s="418">
        <v>592</v>
      </c>
      <c r="I82" s="418">
        <v>590</v>
      </c>
      <c r="J82" s="418">
        <v>576</v>
      </c>
      <c r="K82" s="418">
        <v>575</v>
      </c>
      <c r="L82" s="418">
        <v>560</v>
      </c>
      <c r="M82" s="418">
        <v>575</v>
      </c>
      <c r="N82" s="418">
        <v>600</v>
      </c>
      <c r="O82" s="399">
        <v>624</v>
      </c>
      <c r="P82" s="395">
        <v>624</v>
      </c>
      <c r="Q82" s="418">
        <v>636</v>
      </c>
      <c r="R82" s="418">
        <v>699</v>
      </c>
      <c r="S82" s="418">
        <v>675</v>
      </c>
      <c r="T82" s="418">
        <v>592</v>
      </c>
      <c r="U82" s="418">
        <v>632</v>
      </c>
      <c r="V82" s="418">
        <v>639</v>
      </c>
      <c r="W82" s="418">
        <v>649</v>
      </c>
      <c r="X82" s="418">
        <v>666</v>
      </c>
      <c r="Y82" s="418">
        <v>689</v>
      </c>
      <c r="Z82" s="418">
        <v>689</v>
      </c>
      <c r="AA82" s="399">
        <v>663</v>
      </c>
      <c r="AB82" s="395">
        <v>634</v>
      </c>
      <c r="AC82" s="418">
        <v>624</v>
      </c>
      <c r="AD82" s="418">
        <v>625</v>
      </c>
      <c r="AE82" s="418">
        <v>644</v>
      </c>
      <c r="AF82" s="418">
        <v>633</v>
      </c>
      <c r="AG82" s="418">
        <v>662</v>
      </c>
      <c r="AH82" s="418">
        <v>747</v>
      </c>
      <c r="AI82" s="418">
        <v>775</v>
      </c>
      <c r="AJ82" s="418">
        <v>791</v>
      </c>
      <c r="AK82" s="418">
        <v>795</v>
      </c>
      <c r="AL82" s="418">
        <v>737</v>
      </c>
      <c r="AM82" s="399">
        <v>747</v>
      </c>
      <c r="AN82" s="395">
        <v>708</v>
      </c>
      <c r="AO82" s="418">
        <v>584</v>
      </c>
      <c r="AP82" s="418">
        <v>615</v>
      </c>
      <c r="AQ82" s="418">
        <v>626</v>
      </c>
      <c r="AR82" s="418">
        <v>668</v>
      </c>
      <c r="AS82" s="418">
        <v>678</v>
      </c>
      <c r="AT82" s="418">
        <v>686</v>
      </c>
      <c r="AU82" s="418">
        <v>678</v>
      </c>
      <c r="AV82" s="418">
        <v>654</v>
      </c>
      <c r="AW82" s="418">
        <v>654</v>
      </c>
      <c r="AX82" s="418">
        <v>645</v>
      </c>
      <c r="AY82" s="399">
        <v>649</v>
      </c>
      <c r="AZ82" s="395">
        <v>624</v>
      </c>
      <c r="BA82" s="418">
        <v>611</v>
      </c>
      <c r="BB82" s="418">
        <v>621</v>
      </c>
      <c r="BC82" s="418">
        <v>567</v>
      </c>
      <c r="BD82" s="418">
        <v>579</v>
      </c>
      <c r="BE82" s="418">
        <v>558</v>
      </c>
      <c r="BF82" s="418">
        <v>560</v>
      </c>
      <c r="BG82" s="418">
        <v>571</v>
      </c>
      <c r="BH82" s="418">
        <v>556</v>
      </c>
      <c r="BI82" s="418">
        <v>551</v>
      </c>
      <c r="BJ82" s="418">
        <v>534</v>
      </c>
      <c r="BK82" s="394">
        <v>561</v>
      </c>
      <c r="BL82" s="395">
        <v>561</v>
      </c>
      <c r="BM82" s="418">
        <v>537</v>
      </c>
      <c r="BN82" s="418">
        <v>528</v>
      </c>
      <c r="BO82" s="418">
        <v>527</v>
      </c>
      <c r="BP82" s="418">
        <v>523</v>
      </c>
      <c r="BQ82" s="418">
        <v>534</v>
      </c>
      <c r="BR82" s="418">
        <v>539</v>
      </c>
      <c r="BS82" s="418">
        <v>535</v>
      </c>
      <c r="BT82" s="418">
        <v>523</v>
      </c>
      <c r="BU82" s="418">
        <v>515</v>
      </c>
      <c r="BV82" s="418">
        <v>523</v>
      </c>
      <c r="BW82" s="394">
        <v>517</v>
      </c>
      <c r="BX82" s="395">
        <v>494</v>
      </c>
      <c r="BY82" s="418">
        <v>487</v>
      </c>
      <c r="BZ82" s="418">
        <v>530</v>
      </c>
      <c r="CA82" s="418">
        <v>510</v>
      </c>
      <c r="CB82" s="418">
        <v>498</v>
      </c>
      <c r="CC82" s="418">
        <v>505</v>
      </c>
      <c r="CD82" s="418">
        <v>518</v>
      </c>
      <c r="CE82" s="418">
        <v>564</v>
      </c>
      <c r="CF82" s="418">
        <v>587</v>
      </c>
      <c r="CG82" s="418">
        <v>589</v>
      </c>
      <c r="CH82" s="418">
        <v>594</v>
      </c>
      <c r="CI82" s="394">
        <v>562</v>
      </c>
      <c r="CJ82" s="395">
        <v>502</v>
      </c>
      <c r="CK82" s="418">
        <v>489</v>
      </c>
      <c r="CL82" s="418">
        <v>483</v>
      </c>
      <c r="CM82" s="418">
        <v>501</v>
      </c>
      <c r="CN82" s="418">
        <v>488</v>
      </c>
      <c r="CO82" s="418">
        <v>476</v>
      </c>
      <c r="CP82" s="418">
        <v>478</v>
      </c>
      <c r="CQ82" s="418">
        <v>499</v>
      </c>
      <c r="CR82" s="418">
        <v>511</v>
      </c>
      <c r="CS82" s="418">
        <v>491</v>
      </c>
      <c r="CT82" s="418">
        <v>502</v>
      </c>
      <c r="CU82" s="399">
        <v>496</v>
      </c>
      <c r="CV82" s="395">
        <v>476</v>
      </c>
      <c r="CW82" s="418">
        <v>476</v>
      </c>
      <c r="CX82" s="418">
        <v>490</v>
      </c>
      <c r="CY82" s="418">
        <v>512</v>
      </c>
      <c r="CZ82" s="418">
        <v>531</v>
      </c>
      <c r="DA82" s="418">
        <v>526</v>
      </c>
      <c r="DB82" s="418">
        <v>518</v>
      </c>
      <c r="DC82" s="418">
        <v>527</v>
      </c>
      <c r="DD82" s="418">
        <v>518</v>
      </c>
      <c r="DE82" s="418">
        <v>541</v>
      </c>
      <c r="DF82" s="802">
        <v>529</v>
      </c>
      <c r="DG82" s="802">
        <f>'1. Población_Afiliada_Regimen'!F82</f>
        <v>526</v>
      </c>
      <c r="DH82" s="118">
        <f t="shared" si="8"/>
        <v>-3</v>
      </c>
      <c r="DI82" s="98">
        <f t="shared" si="9"/>
        <v>-0.56925996204933582</v>
      </c>
      <c r="DJ82" s="118">
        <f t="shared" si="6"/>
        <v>30</v>
      </c>
      <c r="DK82" s="98">
        <f t="shared" si="7"/>
        <v>6.0483870967741939</v>
      </c>
    </row>
    <row r="83" spans="1:115" ht="15" outlineLevel="2">
      <c r="A83" s="392">
        <v>55</v>
      </c>
      <c r="B83" s="392" t="s">
        <v>374</v>
      </c>
      <c r="C83" s="392" t="s">
        <v>377</v>
      </c>
      <c r="D83" s="395">
        <v>575</v>
      </c>
      <c r="E83" s="418">
        <v>507</v>
      </c>
      <c r="F83" s="418">
        <v>531</v>
      </c>
      <c r="G83" s="418">
        <v>550</v>
      </c>
      <c r="H83" s="418">
        <v>545</v>
      </c>
      <c r="I83" s="418">
        <v>533</v>
      </c>
      <c r="J83" s="418">
        <v>535</v>
      </c>
      <c r="K83" s="418">
        <v>524</v>
      </c>
      <c r="L83" s="418">
        <v>512</v>
      </c>
      <c r="M83" s="418">
        <v>546</v>
      </c>
      <c r="N83" s="418">
        <v>566</v>
      </c>
      <c r="O83" s="399">
        <v>590</v>
      </c>
      <c r="P83" s="395">
        <v>560</v>
      </c>
      <c r="Q83" s="418">
        <v>494</v>
      </c>
      <c r="R83" s="418">
        <v>609</v>
      </c>
      <c r="S83" s="418">
        <v>600</v>
      </c>
      <c r="T83" s="418">
        <v>545</v>
      </c>
      <c r="U83" s="418">
        <v>630</v>
      </c>
      <c r="V83" s="418">
        <v>620</v>
      </c>
      <c r="W83" s="418">
        <v>663</v>
      </c>
      <c r="X83" s="418">
        <v>704</v>
      </c>
      <c r="Y83" s="418">
        <v>788</v>
      </c>
      <c r="Z83" s="418">
        <v>738</v>
      </c>
      <c r="AA83" s="399">
        <v>730</v>
      </c>
      <c r="AB83" s="395">
        <v>623</v>
      </c>
      <c r="AC83" s="418">
        <v>559</v>
      </c>
      <c r="AD83" s="418">
        <v>558</v>
      </c>
      <c r="AE83" s="418">
        <v>588</v>
      </c>
      <c r="AF83" s="418">
        <v>589</v>
      </c>
      <c r="AG83" s="418">
        <v>648</v>
      </c>
      <c r="AH83" s="418">
        <v>681</v>
      </c>
      <c r="AI83" s="418">
        <v>697</v>
      </c>
      <c r="AJ83" s="418">
        <v>687</v>
      </c>
      <c r="AK83" s="418">
        <v>654</v>
      </c>
      <c r="AL83" s="418">
        <v>577</v>
      </c>
      <c r="AM83" s="399">
        <v>593</v>
      </c>
      <c r="AN83" s="395">
        <v>586</v>
      </c>
      <c r="AO83" s="418">
        <v>489</v>
      </c>
      <c r="AP83" s="418">
        <v>490</v>
      </c>
      <c r="AQ83" s="418">
        <v>520</v>
      </c>
      <c r="AR83" s="418">
        <v>585</v>
      </c>
      <c r="AS83" s="418">
        <v>630</v>
      </c>
      <c r="AT83" s="418">
        <v>662</v>
      </c>
      <c r="AU83" s="418">
        <v>665</v>
      </c>
      <c r="AV83" s="418">
        <v>673</v>
      </c>
      <c r="AW83" s="418">
        <v>674</v>
      </c>
      <c r="AX83" s="418">
        <v>671</v>
      </c>
      <c r="AY83" s="399">
        <v>665</v>
      </c>
      <c r="AZ83" s="395">
        <v>631</v>
      </c>
      <c r="BA83" s="418">
        <v>613</v>
      </c>
      <c r="BB83" s="418">
        <v>579</v>
      </c>
      <c r="BC83" s="418">
        <v>495</v>
      </c>
      <c r="BD83" s="418">
        <v>502</v>
      </c>
      <c r="BE83" s="418">
        <v>525</v>
      </c>
      <c r="BF83" s="418">
        <v>507</v>
      </c>
      <c r="BG83" s="418">
        <v>507</v>
      </c>
      <c r="BH83" s="418">
        <v>516</v>
      </c>
      <c r="BI83" s="418">
        <v>544</v>
      </c>
      <c r="BJ83" s="418">
        <v>527</v>
      </c>
      <c r="BK83" s="394">
        <v>540</v>
      </c>
      <c r="BL83" s="395">
        <v>524</v>
      </c>
      <c r="BM83" s="418">
        <v>489</v>
      </c>
      <c r="BN83" s="418">
        <v>512</v>
      </c>
      <c r="BO83" s="418">
        <v>508</v>
      </c>
      <c r="BP83" s="418">
        <v>491</v>
      </c>
      <c r="BQ83" s="418">
        <v>498</v>
      </c>
      <c r="BR83" s="418">
        <v>514</v>
      </c>
      <c r="BS83" s="418">
        <v>537</v>
      </c>
      <c r="BT83" s="418">
        <v>542</v>
      </c>
      <c r="BU83" s="418">
        <v>536</v>
      </c>
      <c r="BV83" s="418">
        <v>581</v>
      </c>
      <c r="BW83" s="394">
        <v>569</v>
      </c>
      <c r="BX83" s="395">
        <v>466</v>
      </c>
      <c r="BY83" s="418">
        <v>483</v>
      </c>
      <c r="BZ83" s="418">
        <v>485</v>
      </c>
      <c r="CA83" s="418">
        <v>493</v>
      </c>
      <c r="CB83" s="418">
        <v>464</v>
      </c>
      <c r="CC83" s="418">
        <v>453</v>
      </c>
      <c r="CD83" s="418">
        <v>443</v>
      </c>
      <c r="CE83" s="418">
        <v>456</v>
      </c>
      <c r="CF83" s="418">
        <v>452</v>
      </c>
      <c r="CG83" s="418">
        <v>476</v>
      </c>
      <c r="CH83" s="418">
        <v>505</v>
      </c>
      <c r="CI83" s="394">
        <v>500</v>
      </c>
      <c r="CJ83" s="395">
        <v>434</v>
      </c>
      <c r="CK83" s="418">
        <v>421</v>
      </c>
      <c r="CL83" s="418">
        <v>481</v>
      </c>
      <c r="CM83" s="418">
        <v>478</v>
      </c>
      <c r="CN83" s="418">
        <v>447</v>
      </c>
      <c r="CO83" s="418">
        <v>436</v>
      </c>
      <c r="CP83" s="418">
        <v>442</v>
      </c>
      <c r="CQ83" s="418">
        <v>498</v>
      </c>
      <c r="CR83" s="418">
        <v>518</v>
      </c>
      <c r="CS83" s="418">
        <v>523</v>
      </c>
      <c r="CT83" s="418">
        <v>538</v>
      </c>
      <c r="CU83" s="399">
        <v>517</v>
      </c>
      <c r="CV83" s="395">
        <v>497</v>
      </c>
      <c r="CW83" s="418">
        <v>513</v>
      </c>
      <c r="CX83" s="418">
        <v>508</v>
      </c>
      <c r="CY83" s="418">
        <v>533</v>
      </c>
      <c r="CZ83" s="418">
        <v>539</v>
      </c>
      <c r="DA83" s="418">
        <v>531</v>
      </c>
      <c r="DB83" s="418">
        <v>526</v>
      </c>
      <c r="DC83" s="418">
        <v>522</v>
      </c>
      <c r="DD83" s="418">
        <v>544</v>
      </c>
      <c r="DE83" s="418">
        <v>558</v>
      </c>
      <c r="DF83" s="802">
        <v>540</v>
      </c>
      <c r="DG83" s="802">
        <f>'1. Población_Afiliada_Regimen'!F83</f>
        <v>533</v>
      </c>
      <c r="DH83" s="118">
        <f t="shared" si="8"/>
        <v>-7</v>
      </c>
      <c r="DI83" s="98">
        <f t="shared" si="9"/>
        <v>-1.3409961685823755</v>
      </c>
      <c r="DJ83" s="118">
        <f t="shared" si="6"/>
        <v>16</v>
      </c>
      <c r="DK83" s="98">
        <f t="shared" si="7"/>
        <v>3.0947775628626695</v>
      </c>
    </row>
    <row r="84" spans="1:115" ht="15" outlineLevel="2">
      <c r="A84" s="392">
        <v>148</v>
      </c>
      <c r="B84" s="392" t="s">
        <v>374</v>
      </c>
      <c r="C84" s="392" t="s">
        <v>378</v>
      </c>
      <c r="D84" s="395">
        <v>18936</v>
      </c>
      <c r="E84" s="418">
        <v>18892</v>
      </c>
      <c r="F84" s="418">
        <v>18840</v>
      </c>
      <c r="G84" s="418">
        <v>18914</v>
      </c>
      <c r="H84" s="418">
        <v>19029</v>
      </c>
      <c r="I84" s="418">
        <v>19132</v>
      </c>
      <c r="J84" s="418">
        <v>19155</v>
      </c>
      <c r="K84" s="418">
        <v>19288</v>
      </c>
      <c r="L84" s="418">
        <v>19236</v>
      </c>
      <c r="M84" s="418">
        <v>19398</v>
      </c>
      <c r="N84" s="418">
        <v>19501</v>
      </c>
      <c r="O84" s="399">
        <v>19643</v>
      </c>
      <c r="P84" s="395">
        <v>19600</v>
      </c>
      <c r="Q84" s="418">
        <v>17318</v>
      </c>
      <c r="R84" s="418">
        <v>19314</v>
      </c>
      <c r="S84" s="418">
        <v>19394</v>
      </c>
      <c r="T84" s="418">
        <v>19029</v>
      </c>
      <c r="U84" s="418">
        <v>19925</v>
      </c>
      <c r="V84" s="418">
        <v>20008</v>
      </c>
      <c r="W84" s="418">
        <v>20304</v>
      </c>
      <c r="X84" s="418">
        <v>20430</v>
      </c>
      <c r="Y84" s="418">
        <v>20591</v>
      </c>
      <c r="Z84" s="418">
        <v>20752</v>
      </c>
      <c r="AA84" s="399">
        <v>20625</v>
      </c>
      <c r="AB84" s="395">
        <v>20365</v>
      </c>
      <c r="AC84" s="418">
        <v>20248</v>
      </c>
      <c r="AD84" s="418">
        <v>20327</v>
      </c>
      <c r="AE84" s="418">
        <v>20550</v>
      </c>
      <c r="AF84" s="418">
        <v>20623</v>
      </c>
      <c r="AG84" s="418">
        <v>20809</v>
      </c>
      <c r="AH84" s="418">
        <v>21417</v>
      </c>
      <c r="AI84" s="418">
        <v>21696</v>
      </c>
      <c r="AJ84" s="418">
        <v>21961</v>
      </c>
      <c r="AK84" s="418">
        <v>22074</v>
      </c>
      <c r="AL84" s="418">
        <v>21769</v>
      </c>
      <c r="AM84" s="399">
        <v>21971</v>
      </c>
      <c r="AN84" s="395">
        <v>21691</v>
      </c>
      <c r="AO84" s="418">
        <v>21854</v>
      </c>
      <c r="AP84" s="418">
        <v>21976</v>
      </c>
      <c r="AQ84" s="418">
        <v>22092</v>
      </c>
      <c r="AR84" s="418">
        <v>22234</v>
      </c>
      <c r="AS84" s="418">
        <v>22429</v>
      </c>
      <c r="AT84" s="418">
        <v>22573</v>
      </c>
      <c r="AU84" s="418">
        <v>22629</v>
      </c>
      <c r="AV84" s="418">
        <v>22508</v>
      </c>
      <c r="AW84" s="418">
        <v>22762</v>
      </c>
      <c r="AX84" s="418">
        <v>22631</v>
      </c>
      <c r="AY84" s="399">
        <v>22497</v>
      </c>
      <c r="AZ84" s="395">
        <v>22266</v>
      </c>
      <c r="BA84" s="418">
        <v>22167</v>
      </c>
      <c r="BB84" s="418">
        <v>22459</v>
      </c>
      <c r="BC84" s="418">
        <v>22421</v>
      </c>
      <c r="BD84" s="418">
        <v>22458</v>
      </c>
      <c r="BE84" s="418">
        <v>22504</v>
      </c>
      <c r="BF84" s="418">
        <v>22562</v>
      </c>
      <c r="BG84" s="418">
        <v>22733</v>
      </c>
      <c r="BH84" s="418">
        <v>22834</v>
      </c>
      <c r="BI84" s="418">
        <v>22810</v>
      </c>
      <c r="BJ84" s="418">
        <v>22697</v>
      </c>
      <c r="BK84" s="394">
        <v>22630</v>
      </c>
      <c r="BL84" s="395">
        <v>22295</v>
      </c>
      <c r="BM84" s="418">
        <v>22312</v>
      </c>
      <c r="BN84" s="418">
        <v>22501</v>
      </c>
      <c r="BO84" s="418">
        <v>22674</v>
      </c>
      <c r="BP84" s="418">
        <v>22763</v>
      </c>
      <c r="BQ84" s="418">
        <v>22709</v>
      </c>
      <c r="BR84" s="418">
        <v>22558</v>
      </c>
      <c r="BS84" s="418">
        <v>22562</v>
      </c>
      <c r="BT84" s="418">
        <v>22554</v>
      </c>
      <c r="BU84" s="418">
        <v>22497</v>
      </c>
      <c r="BV84" s="418">
        <v>22443</v>
      </c>
      <c r="BW84" s="394">
        <v>26091</v>
      </c>
      <c r="BX84" s="395">
        <v>26585</v>
      </c>
      <c r="BY84" s="418">
        <v>27481</v>
      </c>
      <c r="BZ84" s="418">
        <v>27744</v>
      </c>
      <c r="CA84" s="418">
        <v>28643</v>
      </c>
      <c r="CB84" s="418">
        <v>29126</v>
      </c>
      <c r="CC84" s="418">
        <v>29356</v>
      </c>
      <c r="CD84" s="418">
        <v>29574</v>
      </c>
      <c r="CE84" s="418">
        <v>29918</v>
      </c>
      <c r="CF84" s="418">
        <v>30028</v>
      </c>
      <c r="CG84" s="418">
        <v>30353</v>
      </c>
      <c r="CH84" s="418">
        <v>30590</v>
      </c>
      <c r="CI84" s="394">
        <v>30632</v>
      </c>
      <c r="CJ84" s="395">
        <v>30398</v>
      </c>
      <c r="CK84" s="418">
        <v>30613</v>
      </c>
      <c r="CL84" s="418">
        <v>30765</v>
      </c>
      <c r="CM84" s="418">
        <v>30314</v>
      </c>
      <c r="CN84" s="418">
        <v>29756</v>
      </c>
      <c r="CO84" s="418">
        <v>29755</v>
      </c>
      <c r="CP84" s="418">
        <v>30042</v>
      </c>
      <c r="CQ84" s="418">
        <v>30859</v>
      </c>
      <c r="CR84" s="418">
        <v>31193</v>
      </c>
      <c r="CS84" s="418">
        <v>31559</v>
      </c>
      <c r="CT84" s="418">
        <v>31978</v>
      </c>
      <c r="CU84" s="399">
        <v>32288</v>
      </c>
      <c r="CV84" s="395">
        <v>32360</v>
      </c>
      <c r="CW84" s="418">
        <v>32904</v>
      </c>
      <c r="CX84" s="418">
        <v>33273</v>
      </c>
      <c r="CY84" s="418">
        <v>33784</v>
      </c>
      <c r="CZ84" s="418">
        <v>34093</v>
      </c>
      <c r="DA84" s="418">
        <v>34361</v>
      </c>
      <c r="DB84" s="418">
        <v>34524</v>
      </c>
      <c r="DC84" s="418">
        <v>34810</v>
      </c>
      <c r="DD84" s="418">
        <v>34585</v>
      </c>
      <c r="DE84" s="418">
        <v>34930</v>
      </c>
      <c r="DF84" s="802">
        <v>35152</v>
      </c>
      <c r="DG84" s="802">
        <f>'1. Población_Afiliada_Regimen'!F84</f>
        <v>35272</v>
      </c>
      <c r="DH84" s="118">
        <f t="shared" si="8"/>
        <v>120</v>
      </c>
      <c r="DI84" s="98">
        <f t="shared" si="9"/>
        <v>0.34472852628555012</v>
      </c>
      <c r="DJ84" s="118">
        <f t="shared" si="6"/>
        <v>2984</v>
      </c>
      <c r="DK84" s="98">
        <f t="shared" si="7"/>
        <v>9.2418235877106039</v>
      </c>
    </row>
    <row r="85" spans="1:115" ht="15" outlineLevel="2">
      <c r="A85" s="392">
        <v>197</v>
      </c>
      <c r="B85" s="392" t="s">
        <v>374</v>
      </c>
      <c r="C85" s="392" t="s">
        <v>379</v>
      </c>
      <c r="D85" s="395">
        <v>2253</v>
      </c>
      <c r="E85" s="418">
        <v>2239</v>
      </c>
      <c r="F85" s="418">
        <v>2230</v>
      </c>
      <c r="G85" s="418">
        <v>2248</v>
      </c>
      <c r="H85" s="418">
        <v>2330</v>
      </c>
      <c r="I85" s="418">
        <v>2369</v>
      </c>
      <c r="J85" s="418">
        <v>2347</v>
      </c>
      <c r="K85" s="418">
        <v>2356</v>
      </c>
      <c r="L85" s="418">
        <v>2310</v>
      </c>
      <c r="M85" s="418">
        <v>2343</v>
      </c>
      <c r="N85" s="418">
        <v>2407</v>
      </c>
      <c r="O85" s="399">
        <v>2426</v>
      </c>
      <c r="P85" s="395">
        <v>2261</v>
      </c>
      <c r="Q85" s="418">
        <v>2261</v>
      </c>
      <c r="R85" s="418">
        <v>2340</v>
      </c>
      <c r="S85" s="418">
        <v>2361</v>
      </c>
      <c r="T85" s="418">
        <v>2330</v>
      </c>
      <c r="U85" s="418">
        <v>2526</v>
      </c>
      <c r="V85" s="418">
        <v>2529</v>
      </c>
      <c r="W85" s="418">
        <v>2543</v>
      </c>
      <c r="X85" s="418">
        <v>2589</v>
      </c>
      <c r="Y85" s="418">
        <v>2624</v>
      </c>
      <c r="Z85" s="418">
        <v>2595</v>
      </c>
      <c r="AA85" s="399">
        <v>2539</v>
      </c>
      <c r="AB85" s="395">
        <v>2431</v>
      </c>
      <c r="AC85" s="418">
        <v>2450</v>
      </c>
      <c r="AD85" s="418">
        <v>2411</v>
      </c>
      <c r="AE85" s="418">
        <v>2475</v>
      </c>
      <c r="AF85" s="418">
        <v>2426</v>
      </c>
      <c r="AG85" s="418">
        <v>2354</v>
      </c>
      <c r="AH85" s="418">
        <v>2548</v>
      </c>
      <c r="AI85" s="418">
        <v>2637</v>
      </c>
      <c r="AJ85" s="418">
        <v>2676</v>
      </c>
      <c r="AK85" s="418">
        <v>2712</v>
      </c>
      <c r="AL85" s="418">
        <v>2586</v>
      </c>
      <c r="AM85" s="399">
        <v>2638</v>
      </c>
      <c r="AN85" s="395">
        <v>2622</v>
      </c>
      <c r="AO85" s="418">
        <v>2631</v>
      </c>
      <c r="AP85" s="418">
        <v>2627</v>
      </c>
      <c r="AQ85" s="418">
        <v>2670</v>
      </c>
      <c r="AR85" s="418">
        <v>2682</v>
      </c>
      <c r="AS85" s="418">
        <v>2731</v>
      </c>
      <c r="AT85" s="418">
        <v>2709</v>
      </c>
      <c r="AU85" s="418">
        <v>2738</v>
      </c>
      <c r="AV85" s="418">
        <v>2730</v>
      </c>
      <c r="AW85" s="418">
        <v>2808</v>
      </c>
      <c r="AX85" s="418">
        <v>2797</v>
      </c>
      <c r="AY85" s="399">
        <v>2833</v>
      </c>
      <c r="AZ85" s="395">
        <v>2792</v>
      </c>
      <c r="BA85" s="418">
        <v>2769</v>
      </c>
      <c r="BB85" s="418">
        <v>2745</v>
      </c>
      <c r="BC85" s="418">
        <v>2631</v>
      </c>
      <c r="BD85" s="418">
        <v>2588</v>
      </c>
      <c r="BE85" s="418">
        <v>2626</v>
      </c>
      <c r="BF85" s="418">
        <v>2644</v>
      </c>
      <c r="BG85" s="418">
        <v>2537</v>
      </c>
      <c r="BH85" s="418">
        <v>2475</v>
      </c>
      <c r="BI85" s="418">
        <v>2442</v>
      </c>
      <c r="BJ85" s="418">
        <v>2443</v>
      </c>
      <c r="BK85" s="394">
        <v>2483</v>
      </c>
      <c r="BL85" s="395">
        <v>2472</v>
      </c>
      <c r="BM85" s="418">
        <v>2417</v>
      </c>
      <c r="BN85" s="418">
        <v>2402</v>
      </c>
      <c r="BO85" s="418">
        <v>2385</v>
      </c>
      <c r="BP85" s="418">
        <v>2369</v>
      </c>
      <c r="BQ85" s="418">
        <v>2397</v>
      </c>
      <c r="BR85" s="418">
        <v>2406</v>
      </c>
      <c r="BS85" s="418">
        <v>2422</v>
      </c>
      <c r="BT85" s="418">
        <v>2421</v>
      </c>
      <c r="BU85" s="418">
        <v>2425</v>
      </c>
      <c r="BV85" s="418">
        <v>2403</v>
      </c>
      <c r="BW85" s="394">
        <v>2419</v>
      </c>
      <c r="BX85" s="395">
        <v>2315</v>
      </c>
      <c r="BY85" s="418">
        <v>2329</v>
      </c>
      <c r="BZ85" s="418">
        <v>2375</v>
      </c>
      <c r="CA85" s="418">
        <v>2384</v>
      </c>
      <c r="CB85" s="418">
        <v>2398</v>
      </c>
      <c r="CC85" s="418">
        <v>2461</v>
      </c>
      <c r="CD85" s="418">
        <v>2484</v>
      </c>
      <c r="CE85" s="418">
        <v>2511</v>
      </c>
      <c r="CF85" s="418">
        <v>2493</v>
      </c>
      <c r="CG85" s="418">
        <v>2533</v>
      </c>
      <c r="CH85" s="418">
        <v>2585</v>
      </c>
      <c r="CI85" s="394">
        <v>2573</v>
      </c>
      <c r="CJ85" s="395">
        <v>2437</v>
      </c>
      <c r="CK85" s="418">
        <v>2395</v>
      </c>
      <c r="CL85" s="418">
        <v>2433</v>
      </c>
      <c r="CM85" s="418">
        <v>2398</v>
      </c>
      <c r="CN85" s="418">
        <v>2296</v>
      </c>
      <c r="CO85" s="418">
        <v>2273</v>
      </c>
      <c r="CP85" s="418">
        <v>2302</v>
      </c>
      <c r="CQ85" s="418">
        <v>2421</v>
      </c>
      <c r="CR85" s="418">
        <v>2459</v>
      </c>
      <c r="CS85" s="418">
        <v>2453</v>
      </c>
      <c r="CT85" s="418">
        <v>2504</v>
      </c>
      <c r="CU85" s="399">
        <v>2557</v>
      </c>
      <c r="CV85" s="395">
        <v>2566</v>
      </c>
      <c r="CW85" s="418">
        <v>2598</v>
      </c>
      <c r="CX85" s="418">
        <v>2649</v>
      </c>
      <c r="CY85" s="418">
        <v>2711</v>
      </c>
      <c r="CZ85" s="418">
        <v>2733</v>
      </c>
      <c r="DA85" s="418">
        <v>2753</v>
      </c>
      <c r="DB85" s="418">
        <v>2666</v>
      </c>
      <c r="DC85" s="418">
        <v>2622</v>
      </c>
      <c r="DD85" s="418">
        <v>2695</v>
      </c>
      <c r="DE85" s="418">
        <v>2713</v>
      </c>
      <c r="DF85" s="802">
        <v>2663</v>
      </c>
      <c r="DG85" s="802">
        <f>'1. Población_Afiliada_Regimen'!F85</f>
        <v>2705</v>
      </c>
      <c r="DH85" s="118">
        <f t="shared" si="8"/>
        <v>42</v>
      </c>
      <c r="DI85" s="98">
        <f t="shared" si="9"/>
        <v>1.6018306636155606</v>
      </c>
      <c r="DJ85" s="118">
        <f t="shared" si="6"/>
        <v>148</v>
      </c>
      <c r="DK85" s="98">
        <f t="shared" si="7"/>
        <v>5.7880328509972623</v>
      </c>
    </row>
    <row r="86" spans="1:115" ht="15" outlineLevel="2">
      <c r="A86" s="392">
        <v>206</v>
      </c>
      <c r="B86" s="392" t="s">
        <v>374</v>
      </c>
      <c r="C86" s="392" t="s">
        <v>380</v>
      </c>
      <c r="D86" s="395">
        <v>585</v>
      </c>
      <c r="E86" s="418">
        <v>592</v>
      </c>
      <c r="F86" s="418">
        <v>601</v>
      </c>
      <c r="G86" s="418">
        <v>612</v>
      </c>
      <c r="H86" s="418">
        <v>605</v>
      </c>
      <c r="I86" s="418">
        <v>588</v>
      </c>
      <c r="J86" s="418">
        <v>591</v>
      </c>
      <c r="K86" s="418">
        <v>582</v>
      </c>
      <c r="L86" s="418">
        <v>596</v>
      </c>
      <c r="M86" s="418">
        <v>606</v>
      </c>
      <c r="N86" s="418">
        <v>627</v>
      </c>
      <c r="O86" s="399">
        <v>620</v>
      </c>
      <c r="P86" s="395">
        <v>583</v>
      </c>
      <c r="Q86" s="418">
        <v>595</v>
      </c>
      <c r="R86" s="418">
        <v>629</v>
      </c>
      <c r="S86" s="418">
        <v>623</v>
      </c>
      <c r="T86" s="418">
        <v>605</v>
      </c>
      <c r="U86" s="418">
        <v>652</v>
      </c>
      <c r="V86" s="418">
        <v>675</v>
      </c>
      <c r="W86" s="418">
        <v>697</v>
      </c>
      <c r="X86" s="418">
        <v>709</v>
      </c>
      <c r="Y86" s="418">
        <v>711</v>
      </c>
      <c r="Z86" s="418">
        <v>684</v>
      </c>
      <c r="AA86" s="399">
        <v>673</v>
      </c>
      <c r="AB86" s="395">
        <v>649</v>
      </c>
      <c r="AC86" s="418">
        <v>639</v>
      </c>
      <c r="AD86" s="418">
        <v>664</v>
      </c>
      <c r="AE86" s="418">
        <v>663</v>
      </c>
      <c r="AF86" s="418">
        <v>654</v>
      </c>
      <c r="AG86" s="418">
        <v>664</v>
      </c>
      <c r="AH86" s="418">
        <v>709</v>
      </c>
      <c r="AI86" s="418">
        <v>730</v>
      </c>
      <c r="AJ86" s="418">
        <v>738</v>
      </c>
      <c r="AK86" s="418">
        <v>738</v>
      </c>
      <c r="AL86" s="418">
        <v>723</v>
      </c>
      <c r="AM86" s="399">
        <v>723</v>
      </c>
      <c r="AN86" s="395">
        <v>719</v>
      </c>
      <c r="AO86" s="418">
        <v>659</v>
      </c>
      <c r="AP86" s="418">
        <v>694</v>
      </c>
      <c r="AQ86" s="418">
        <v>709</v>
      </c>
      <c r="AR86" s="418">
        <v>729</v>
      </c>
      <c r="AS86" s="418">
        <v>731</v>
      </c>
      <c r="AT86" s="418">
        <v>743</v>
      </c>
      <c r="AU86" s="418">
        <v>723</v>
      </c>
      <c r="AV86" s="418">
        <v>779</v>
      </c>
      <c r="AW86" s="418">
        <v>715</v>
      </c>
      <c r="AX86" s="418">
        <v>711</v>
      </c>
      <c r="AY86" s="399">
        <v>710</v>
      </c>
      <c r="AZ86" s="395">
        <v>691</v>
      </c>
      <c r="BA86" s="418">
        <v>692</v>
      </c>
      <c r="BB86" s="418">
        <v>696</v>
      </c>
      <c r="BC86" s="418">
        <v>667</v>
      </c>
      <c r="BD86" s="418">
        <v>656</v>
      </c>
      <c r="BE86" s="418">
        <v>660</v>
      </c>
      <c r="BF86" s="418">
        <v>677</v>
      </c>
      <c r="BG86" s="418">
        <v>680</v>
      </c>
      <c r="BH86" s="418">
        <v>682</v>
      </c>
      <c r="BI86" s="418">
        <v>677</v>
      </c>
      <c r="BJ86" s="418">
        <v>665</v>
      </c>
      <c r="BK86" s="394">
        <v>664</v>
      </c>
      <c r="BL86" s="395">
        <v>652</v>
      </c>
      <c r="BM86" s="418">
        <v>640</v>
      </c>
      <c r="BN86" s="418">
        <v>642</v>
      </c>
      <c r="BO86" s="418">
        <v>608</v>
      </c>
      <c r="BP86" s="418">
        <v>605</v>
      </c>
      <c r="BQ86" s="418">
        <v>622</v>
      </c>
      <c r="BR86" s="418">
        <v>623</v>
      </c>
      <c r="BS86" s="418">
        <v>629</v>
      </c>
      <c r="BT86" s="418">
        <v>627</v>
      </c>
      <c r="BU86" s="418">
        <v>624</v>
      </c>
      <c r="BV86" s="418">
        <v>643</v>
      </c>
      <c r="BW86" s="394">
        <v>636</v>
      </c>
      <c r="BX86" s="395">
        <v>604</v>
      </c>
      <c r="BY86" s="418">
        <v>582</v>
      </c>
      <c r="BZ86" s="418">
        <v>604</v>
      </c>
      <c r="CA86" s="418">
        <v>599</v>
      </c>
      <c r="CB86" s="418">
        <v>609</v>
      </c>
      <c r="CC86" s="418">
        <v>620</v>
      </c>
      <c r="CD86" s="418">
        <v>612</v>
      </c>
      <c r="CE86" s="418">
        <v>631</v>
      </c>
      <c r="CF86" s="418">
        <v>632</v>
      </c>
      <c r="CG86" s="418">
        <v>640</v>
      </c>
      <c r="CH86" s="418">
        <v>655</v>
      </c>
      <c r="CI86" s="394">
        <v>647</v>
      </c>
      <c r="CJ86" s="395">
        <v>607</v>
      </c>
      <c r="CK86" s="418">
        <v>597</v>
      </c>
      <c r="CL86" s="418">
        <v>604</v>
      </c>
      <c r="CM86" s="418">
        <v>588</v>
      </c>
      <c r="CN86" s="418">
        <v>579</v>
      </c>
      <c r="CO86" s="418">
        <v>585</v>
      </c>
      <c r="CP86" s="418">
        <v>604</v>
      </c>
      <c r="CQ86" s="418">
        <v>626</v>
      </c>
      <c r="CR86" s="418">
        <v>630</v>
      </c>
      <c r="CS86" s="418">
        <v>628</v>
      </c>
      <c r="CT86" s="418">
        <v>635</v>
      </c>
      <c r="CU86" s="399">
        <v>632</v>
      </c>
      <c r="CV86" s="395">
        <v>611</v>
      </c>
      <c r="CW86" s="418">
        <v>634</v>
      </c>
      <c r="CX86" s="418">
        <v>662</v>
      </c>
      <c r="CY86" s="418">
        <v>673</v>
      </c>
      <c r="CZ86" s="418">
        <v>670</v>
      </c>
      <c r="DA86" s="418">
        <v>670</v>
      </c>
      <c r="DB86" s="418">
        <v>685</v>
      </c>
      <c r="DC86" s="418">
        <v>684</v>
      </c>
      <c r="DD86" s="418">
        <v>676</v>
      </c>
      <c r="DE86" s="418">
        <v>661</v>
      </c>
      <c r="DF86" s="802">
        <v>655</v>
      </c>
      <c r="DG86" s="802">
        <f>'1. Población_Afiliada_Regimen'!F86</f>
        <v>667</v>
      </c>
      <c r="DH86" s="118">
        <f t="shared" si="8"/>
        <v>12</v>
      </c>
      <c r="DI86" s="98">
        <f t="shared" si="9"/>
        <v>1.7543859649122806</v>
      </c>
      <c r="DJ86" s="118">
        <f t="shared" si="6"/>
        <v>35</v>
      </c>
      <c r="DK86" s="98">
        <f t="shared" si="7"/>
        <v>5.5379746835443031</v>
      </c>
    </row>
    <row r="87" spans="1:115" ht="15" outlineLevel="2">
      <c r="A87" s="392">
        <v>313</v>
      </c>
      <c r="B87" s="392" t="s">
        <v>374</v>
      </c>
      <c r="C87" s="392" t="s">
        <v>381</v>
      </c>
      <c r="D87" s="395">
        <v>1443</v>
      </c>
      <c r="E87" s="418">
        <v>1289</v>
      </c>
      <c r="F87" s="418">
        <v>1321</v>
      </c>
      <c r="G87" s="418">
        <v>1317</v>
      </c>
      <c r="H87" s="418">
        <v>1327</v>
      </c>
      <c r="I87" s="418">
        <v>1329</v>
      </c>
      <c r="J87" s="418">
        <v>1326</v>
      </c>
      <c r="K87" s="418">
        <v>1330</v>
      </c>
      <c r="L87" s="418">
        <v>1296</v>
      </c>
      <c r="M87" s="418">
        <v>1367</v>
      </c>
      <c r="N87" s="418">
        <v>1400</v>
      </c>
      <c r="O87" s="399">
        <v>1432</v>
      </c>
      <c r="P87" s="395">
        <v>1368</v>
      </c>
      <c r="Q87" s="418">
        <v>1407</v>
      </c>
      <c r="R87" s="418">
        <v>1430</v>
      </c>
      <c r="S87" s="418">
        <v>1378</v>
      </c>
      <c r="T87" s="418">
        <v>1327</v>
      </c>
      <c r="U87" s="418">
        <v>1449</v>
      </c>
      <c r="V87" s="418">
        <v>1473</v>
      </c>
      <c r="W87" s="418">
        <v>1516</v>
      </c>
      <c r="X87" s="418">
        <v>1540</v>
      </c>
      <c r="Y87" s="418">
        <v>1539</v>
      </c>
      <c r="Z87" s="418">
        <v>1484</v>
      </c>
      <c r="AA87" s="399">
        <v>1449</v>
      </c>
      <c r="AB87" s="395">
        <v>1364</v>
      </c>
      <c r="AC87" s="418">
        <v>1363</v>
      </c>
      <c r="AD87" s="418">
        <v>1356</v>
      </c>
      <c r="AE87" s="418">
        <v>1378</v>
      </c>
      <c r="AF87" s="418">
        <v>1361</v>
      </c>
      <c r="AG87" s="418">
        <v>1384</v>
      </c>
      <c r="AH87" s="418">
        <v>1470</v>
      </c>
      <c r="AI87" s="418">
        <v>1482</v>
      </c>
      <c r="AJ87" s="418">
        <v>1482</v>
      </c>
      <c r="AK87" s="418">
        <v>1568</v>
      </c>
      <c r="AL87" s="418">
        <v>1564</v>
      </c>
      <c r="AM87" s="399">
        <v>1656</v>
      </c>
      <c r="AN87" s="395">
        <v>1697</v>
      </c>
      <c r="AO87" s="418">
        <v>1618</v>
      </c>
      <c r="AP87" s="418">
        <v>1615</v>
      </c>
      <c r="AQ87" s="418">
        <v>1659</v>
      </c>
      <c r="AR87" s="418">
        <v>1689</v>
      </c>
      <c r="AS87" s="418">
        <v>1746</v>
      </c>
      <c r="AT87" s="418">
        <v>1768</v>
      </c>
      <c r="AU87" s="418">
        <v>1787</v>
      </c>
      <c r="AV87" s="418">
        <v>2058</v>
      </c>
      <c r="AW87" s="418">
        <v>1794</v>
      </c>
      <c r="AX87" s="418">
        <v>1781</v>
      </c>
      <c r="AY87" s="399">
        <v>1771</v>
      </c>
      <c r="AZ87" s="395">
        <v>1763</v>
      </c>
      <c r="BA87" s="418">
        <v>1717</v>
      </c>
      <c r="BB87" s="418">
        <v>1695</v>
      </c>
      <c r="BC87" s="418">
        <v>1656</v>
      </c>
      <c r="BD87" s="418">
        <v>1676</v>
      </c>
      <c r="BE87" s="418">
        <v>1663</v>
      </c>
      <c r="BF87" s="418">
        <v>1672</v>
      </c>
      <c r="BG87" s="418">
        <v>1628</v>
      </c>
      <c r="BH87" s="418">
        <v>1635</v>
      </c>
      <c r="BI87" s="418">
        <v>1625</v>
      </c>
      <c r="BJ87" s="418">
        <v>1594</v>
      </c>
      <c r="BK87" s="394">
        <v>1605</v>
      </c>
      <c r="BL87" s="395">
        <v>1588</v>
      </c>
      <c r="BM87" s="418">
        <v>1563</v>
      </c>
      <c r="BN87" s="418">
        <v>1542</v>
      </c>
      <c r="BO87" s="418">
        <v>1580</v>
      </c>
      <c r="BP87" s="418">
        <v>1582</v>
      </c>
      <c r="BQ87" s="418">
        <v>1592</v>
      </c>
      <c r="BR87" s="418">
        <v>1603</v>
      </c>
      <c r="BS87" s="418">
        <v>1618</v>
      </c>
      <c r="BT87" s="418">
        <v>1665</v>
      </c>
      <c r="BU87" s="418">
        <v>1697</v>
      </c>
      <c r="BV87" s="418">
        <v>1664</v>
      </c>
      <c r="BW87" s="394">
        <v>1633</v>
      </c>
      <c r="BX87" s="395">
        <v>1588</v>
      </c>
      <c r="BY87" s="418">
        <v>1577</v>
      </c>
      <c r="BZ87" s="418">
        <v>1594</v>
      </c>
      <c r="CA87" s="418">
        <v>1634</v>
      </c>
      <c r="CB87" s="418">
        <v>1659</v>
      </c>
      <c r="CC87" s="418">
        <v>1654</v>
      </c>
      <c r="CD87" s="418">
        <v>1655</v>
      </c>
      <c r="CE87" s="418">
        <v>1650</v>
      </c>
      <c r="CF87" s="418">
        <v>1580</v>
      </c>
      <c r="CG87" s="418">
        <v>1588</v>
      </c>
      <c r="CH87" s="418">
        <v>1600</v>
      </c>
      <c r="CI87" s="394">
        <v>1578</v>
      </c>
      <c r="CJ87" s="395">
        <v>1509</v>
      </c>
      <c r="CK87" s="418">
        <v>1471</v>
      </c>
      <c r="CL87" s="418">
        <v>1488</v>
      </c>
      <c r="CM87" s="418">
        <v>1491</v>
      </c>
      <c r="CN87" s="418">
        <v>1410</v>
      </c>
      <c r="CO87" s="418">
        <v>1408</v>
      </c>
      <c r="CP87" s="418">
        <v>1413</v>
      </c>
      <c r="CQ87" s="418">
        <v>1451</v>
      </c>
      <c r="CR87" s="418">
        <v>1466</v>
      </c>
      <c r="CS87" s="418">
        <v>1437</v>
      </c>
      <c r="CT87" s="418">
        <v>1467</v>
      </c>
      <c r="CU87" s="399">
        <v>1420</v>
      </c>
      <c r="CV87" s="395">
        <v>1444</v>
      </c>
      <c r="CW87" s="418">
        <v>1431</v>
      </c>
      <c r="CX87" s="418">
        <v>1460</v>
      </c>
      <c r="CY87" s="418">
        <v>1489</v>
      </c>
      <c r="CZ87" s="418">
        <v>1528</v>
      </c>
      <c r="DA87" s="418">
        <v>1558</v>
      </c>
      <c r="DB87" s="418">
        <v>1521</v>
      </c>
      <c r="DC87" s="418">
        <v>1510</v>
      </c>
      <c r="DD87" s="418">
        <v>1563</v>
      </c>
      <c r="DE87" s="418">
        <v>1560</v>
      </c>
      <c r="DF87" s="802">
        <v>1541</v>
      </c>
      <c r="DG87" s="802">
        <f>'1. Población_Afiliada_Regimen'!F87</f>
        <v>1585</v>
      </c>
      <c r="DH87" s="118">
        <f t="shared" si="8"/>
        <v>44</v>
      </c>
      <c r="DI87" s="98">
        <f t="shared" si="9"/>
        <v>2.9139072847682121</v>
      </c>
      <c r="DJ87" s="118">
        <f t="shared" si="6"/>
        <v>165</v>
      </c>
      <c r="DK87" s="98">
        <f t="shared" si="7"/>
        <v>11.619718309859154</v>
      </c>
    </row>
    <row r="88" spans="1:115" ht="15" outlineLevel="2">
      <c r="A88" s="392">
        <v>318</v>
      </c>
      <c r="B88" s="392" t="s">
        <v>374</v>
      </c>
      <c r="C88" s="392" t="s">
        <v>382</v>
      </c>
      <c r="D88" s="395">
        <v>17446</v>
      </c>
      <c r="E88" s="418">
        <v>17617</v>
      </c>
      <c r="F88" s="418">
        <v>17662</v>
      </c>
      <c r="G88" s="418">
        <v>17842</v>
      </c>
      <c r="H88" s="418">
        <v>18068</v>
      </c>
      <c r="I88" s="418">
        <v>18116</v>
      </c>
      <c r="J88" s="418">
        <v>18162</v>
      </c>
      <c r="K88" s="418">
        <v>18276</v>
      </c>
      <c r="L88" s="418">
        <v>18222</v>
      </c>
      <c r="M88" s="418">
        <v>18461</v>
      </c>
      <c r="N88" s="418">
        <v>18482</v>
      </c>
      <c r="O88" s="399">
        <v>18490</v>
      </c>
      <c r="P88" s="395">
        <v>18167</v>
      </c>
      <c r="Q88" s="418">
        <v>16733</v>
      </c>
      <c r="R88" s="418">
        <v>18342</v>
      </c>
      <c r="S88" s="418">
        <v>18550</v>
      </c>
      <c r="T88" s="418">
        <v>18068</v>
      </c>
      <c r="U88" s="418">
        <v>19103</v>
      </c>
      <c r="V88" s="418">
        <v>19030</v>
      </c>
      <c r="W88" s="418">
        <v>19483</v>
      </c>
      <c r="X88" s="418">
        <v>19536</v>
      </c>
      <c r="Y88" s="418">
        <v>19688</v>
      </c>
      <c r="Z88" s="418">
        <v>19816</v>
      </c>
      <c r="AA88" s="399">
        <v>19671</v>
      </c>
      <c r="AB88" s="395">
        <v>19398</v>
      </c>
      <c r="AC88" s="418">
        <v>19453</v>
      </c>
      <c r="AD88" s="418">
        <v>19473</v>
      </c>
      <c r="AE88" s="418">
        <v>19530</v>
      </c>
      <c r="AF88" s="418">
        <v>19715</v>
      </c>
      <c r="AG88" s="418">
        <v>19906</v>
      </c>
      <c r="AH88" s="418">
        <v>20331</v>
      </c>
      <c r="AI88" s="418">
        <v>20440</v>
      </c>
      <c r="AJ88" s="418">
        <v>20735</v>
      </c>
      <c r="AK88" s="418">
        <v>20911</v>
      </c>
      <c r="AL88" s="418">
        <v>20944</v>
      </c>
      <c r="AM88" s="399">
        <v>21054</v>
      </c>
      <c r="AN88" s="395">
        <v>20810</v>
      </c>
      <c r="AO88" s="418">
        <v>20789</v>
      </c>
      <c r="AP88" s="418">
        <v>21066</v>
      </c>
      <c r="AQ88" s="418">
        <v>21328</v>
      </c>
      <c r="AR88" s="418">
        <v>21469</v>
      </c>
      <c r="AS88" s="418">
        <v>21690</v>
      </c>
      <c r="AT88" s="418">
        <v>21842</v>
      </c>
      <c r="AU88" s="418">
        <v>21970</v>
      </c>
      <c r="AV88" s="418">
        <v>22139</v>
      </c>
      <c r="AW88" s="418">
        <v>22528</v>
      </c>
      <c r="AX88" s="418">
        <v>22596</v>
      </c>
      <c r="AY88" s="399">
        <v>22557</v>
      </c>
      <c r="AZ88" s="395">
        <v>22251</v>
      </c>
      <c r="BA88" s="418">
        <v>21965</v>
      </c>
      <c r="BB88" s="418">
        <v>22466</v>
      </c>
      <c r="BC88" s="418">
        <v>22495</v>
      </c>
      <c r="BD88" s="418">
        <v>22430</v>
      </c>
      <c r="BE88" s="418">
        <v>22657</v>
      </c>
      <c r="BF88" s="418">
        <v>22845</v>
      </c>
      <c r="BG88" s="418">
        <v>22914</v>
      </c>
      <c r="BH88" s="418">
        <v>23036</v>
      </c>
      <c r="BI88" s="418">
        <v>23241</v>
      </c>
      <c r="BJ88" s="418">
        <v>23442</v>
      </c>
      <c r="BK88" s="394">
        <v>23578</v>
      </c>
      <c r="BL88" s="395">
        <v>23441</v>
      </c>
      <c r="BM88" s="418">
        <v>23478</v>
      </c>
      <c r="BN88" s="418">
        <v>23734</v>
      </c>
      <c r="BO88" s="418">
        <v>23784</v>
      </c>
      <c r="BP88" s="418">
        <v>23965</v>
      </c>
      <c r="BQ88" s="418">
        <v>24128</v>
      </c>
      <c r="BR88" s="418">
        <v>24101</v>
      </c>
      <c r="BS88" s="418">
        <v>24184</v>
      </c>
      <c r="BT88" s="418">
        <v>24482</v>
      </c>
      <c r="BU88" s="418">
        <v>24533</v>
      </c>
      <c r="BV88" s="418">
        <v>24655</v>
      </c>
      <c r="BW88" s="394">
        <v>26207</v>
      </c>
      <c r="BX88" s="395">
        <v>25965</v>
      </c>
      <c r="BY88" s="418">
        <v>25972</v>
      </c>
      <c r="BZ88" s="418">
        <v>26238</v>
      </c>
      <c r="CA88" s="418">
        <v>26554</v>
      </c>
      <c r="CB88" s="418">
        <v>26821</v>
      </c>
      <c r="CC88" s="418">
        <v>27059</v>
      </c>
      <c r="CD88" s="418">
        <v>27089</v>
      </c>
      <c r="CE88" s="418">
        <v>27387</v>
      </c>
      <c r="CF88" s="418">
        <v>27498</v>
      </c>
      <c r="CG88" s="418">
        <v>27683</v>
      </c>
      <c r="CH88" s="418">
        <v>27774</v>
      </c>
      <c r="CI88" s="394">
        <v>27759</v>
      </c>
      <c r="CJ88" s="395">
        <v>27622</v>
      </c>
      <c r="CK88" s="418">
        <v>27646</v>
      </c>
      <c r="CL88" s="418">
        <v>27733</v>
      </c>
      <c r="CM88" s="418">
        <v>27489</v>
      </c>
      <c r="CN88" s="418">
        <v>27093</v>
      </c>
      <c r="CO88" s="418">
        <v>27059</v>
      </c>
      <c r="CP88" s="418">
        <v>27505</v>
      </c>
      <c r="CQ88" s="418">
        <v>28188</v>
      </c>
      <c r="CR88" s="418">
        <v>28493</v>
      </c>
      <c r="CS88" s="418">
        <v>28846</v>
      </c>
      <c r="CT88" s="418">
        <v>29220</v>
      </c>
      <c r="CU88" s="399">
        <v>29571</v>
      </c>
      <c r="CV88" s="395">
        <v>29657</v>
      </c>
      <c r="CW88" s="418">
        <v>30189</v>
      </c>
      <c r="CX88" s="418">
        <v>30554</v>
      </c>
      <c r="CY88" s="418">
        <v>30942</v>
      </c>
      <c r="CZ88" s="418">
        <v>31224</v>
      </c>
      <c r="DA88" s="418">
        <v>31499</v>
      </c>
      <c r="DB88" s="418">
        <v>31713</v>
      </c>
      <c r="DC88" s="418">
        <v>32018</v>
      </c>
      <c r="DD88" s="418">
        <v>31825</v>
      </c>
      <c r="DE88" s="418">
        <v>32134</v>
      </c>
      <c r="DF88" s="802">
        <v>32376</v>
      </c>
      <c r="DG88" s="802">
        <f>'1. Población_Afiliada_Regimen'!F88</f>
        <v>32419</v>
      </c>
      <c r="DH88" s="118">
        <f t="shared" si="8"/>
        <v>43</v>
      </c>
      <c r="DI88" s="98">
        <f t="shared" si="9"/>
        <v>0.13429945655568742</v>
      </c>
      <c r="DJ88" s="118">
        <f t="shared" si="6"/>
        <v>2848</v>
      </c>
      <c r="DK88" s="98">
        <f t="shared" si="7"/>
        <v>9.6310574549389596</v>
      </c>
    </row>
    <row r="89" spans="1:115" ht="15" outlineLevel="2">
      <c r="A89" s="392">
        <v>321</v>
      </c>
      <c r="B89" s="392" t="s">
        <v>374</v>
      </c>
      <c r="C89" s="392" t="s">
        <v>383</v>
      </c>
      <c r="D89" s="395">
        <v>2408</v>
      </c>
      <c r="E89" s="418">
        <v>2420</v>
      </c>
      <c r="F89" s="418">
        <v>2422</v>
      </c>
      <c r="G89" s="418">
        <v>2390</v>
      </c>
      <c r="H89" s="418">
        <v>2382</v>
      </c>
      <c r="I89" s="418">
        <v>2435</v>
      </c>
      <c r="J89" s="418">
        <v>2443</v>
      </c>
      <c r="K89" s="418">
        <v>2481</v>
      </c>
      <c r="L89" s="418">
        <v>2415</v>
      </c>
      <c r="M89" s="418">
        <v>2429</v>
      </c>
      <c r="N89" s="418">
        <v>2434</v>
      </c>
      <c r="O89" s="399">
        <v>2434</v>
      </c>
      <c r="P89" s="395">
        <v>2409</v>
      </c>
      <c r="Q89" s="418">
        <v>1317</v>
      </c>
      <c r="R89" s="418">
        <v>2225</v>
      </c>
      <c r="S89" s="418">
        <v>2275</v>
      </c>
      <c r="T89" s="418">
        <v>2382</v>
      </c>
      <c r="U89" s="418">
        <v>2350</v>
      </c>
      <c r="V89" s="418">
        <v>2358</v>
      </c>
      <c r="W89" s="418">
        <v>2381</v>
      </c>
      <c r="X89" s="418">
        <v>2388</v>
      </c>
      <c r="Y89" s="418">
        <v>2437</v>
      </c>
      <c r="Z89" s="418">
        <v>2434</v>
      </c>
      <c r="AA89" s="399">
        <v>2387</v>
      </c>
      <c r="AB89" s="395">
        <v>2291</v>
      </c>
      <c r="AC89" s="418">
        <v>2230</v>
      </c>
      <c r="AD89" s="418">
        <v>2268</v>
      </c>
      <c r="AE89" s="418">
        <v>2265</v>
      </c>
      <c r="AF89" s="418">
        <v>2221</v>
      </c>
      <c r="AG89" s="418">
        <v>1992</v>
      </c>
      <c r="AH89" s="418">
        <v>2097</v>
      </c>
      <c r="AI89" s="418">
        <v>2195</v>
      </c>
      <c r="AJ89" s="418">
        <v>2195</v>
      </c>
      <c r="AK89" s="418">
        <v>2298</v>
      </c>
      <c r="AL89" s="418">
        <v>2284</v>
      </c>
      <c r="AM89" s="399">
        <v>2379</v>
      </c>
      <c r="AN89" s="395">
        <v>2457</v>
      </c>
      <c r="AO89" s="418">
        <v>2374</v>
      </c>
      <c r="AP89" s="418">
        <v>2429</v>
      </c>
      <c r="AQ89" s="418">
        <v>2463</v>
      </c>
      <c r="AR89" s="418">
        <v>2571</v>
      </c>
      <c r="AS89" s="418">
        <v>2617</v>
      </c>
      <c r="AT89" s="418">
        <v>2652</v>
      </c>
      <c r="AU89" s="418">
        <v>2637</v>
      </c>
      <c r="AV89" s="418">
        <v>2644</v>
      </c>
      <c r="AW89" s="418">
        <v>2624</v>
      </c>
      <c r="AX89" s="418">
        <v>2578</v>
      </c>
      <c r="AY89" s="399">
        <v>2577</v>
      </c>
      <c r="AZ89" s="395">
        <v>2576</v>
      </c>
      <c r="BA89" s="418">
        <v>2571</v>
      </c>
      <c r="BB89" s="418">
        <v>2540</v>
      </c>
      <c r="BC89" s="418">
        <v>2487</v>
      </c>
      <c r="BD89" s="418">
        <v>2486</v>
      </c>
      <c r="BE89" s="418">
        <v>2493</v>
      </c>
      <c r="BF89" s="418">
        <v>2518</v>
      </c>
      <c r="BG89" s="418">
        <v>2518</v>
      </c>
      <c r="BH89" s="418">
        <v>2519</v>
      </c>
      <c r="BI89" s="418">
        <v>2492</v>
      </c>
      <c r="BJ89" s="418">
        <v>2474</v>
      </c>
      <c r="BK89" s="394">
        <v>2530</v>
      </c>
      <c r="BL89" s="395">
        <v>2505</v>
      </c>
      <c r="BM89" s="418">
        <v>2509</v>
      </c>
      <c r="BN89" s="418">
        <v>2527</v>
      </c>
      <c r="BO89" s="418">
        <v>2547</v>
      </c>
      <c r="BP89" s="418">
        <v>2560</v>
      </c>
      <c r="BQ89" s="418">
        <v>2544</v>
      </c>
      <c r="BR89" s="418">
        <v>2556</v>
      </c>
      <c r="BS89" s="418">
        <v>2576</v>
      </c>
      <c r="BT89" s="418">
        <v>2604</v>
      </c>
      <c r="BU89" s="418">
        <v>2609</v>
      </c>
      <c r="BV89" s="418">
        <v>2622</v>
      </c>
      <c r="BW89" s="394">
        <v>2596</v>
      </c>
      <c r="BX89" s="395">
        <v>2532</v>
      </c>
      <c r="BY89" s="418">
        <v>2532</v>
      </c>
      <c r="BZ89" s="418">
        <v>2606</v>
      </c>
      <c r="CA89" s="418">
        <v>2611</v>
      </c>
      <c r="CB89" s="418">
        <v>2619</v>
      </c>
      <c r="CC89" s="418">
        <v>2639</v>
      </c>
      <c r="CD89" s="418">
        <v>2633</v>
      </c>
      <c r="CE89" s="418">
        <v>2661</v>
      </c>
      <c r="CF89" s="418">
        <v>2653</v>
      </c>
      <c r="CG89" s="418">
        <v>2644</v>
      </c>
      <c r="CH89" s="418">
        <v>2644</v>
      </c>
      <c r="CI89" s="394">
        <v>2584</v>
      </c>
      <c r="CJ89" s="395">
        <v>2528</v>
      </c>
      <c r="CK89" s="418">
        <v>2479</v>
      </c>
      <c r="CL89" s="418">
        <v>2492</v>
      </c>
      <c r="CM89" s="418">
        <v>2506</v>
      </c>
      <c r="CN89" s="418">
        <v>2411</v>
      </c>
      <c r="CO89" s="418">
        <v>2405</v>
      </c>
      <c r="CP89" s="418">
        <v>2382</v>
      </c>
      <c r="CQ89" s="418">
        <v>2454</v>
      </c>
      <c r="CR89" s="418">
        <v>2427</v>
      </c>
      <c r="CS89" s="418">
        <v>2433</v>
      </c>
      <c r="CT89" s="418">
        <v>2533</v>
      </c>
      <c r="CU89" s="399">
        <v>2544</v>
      </c>
      <c r="CV89" s="395">
        <v>2522</v>
      </c>
      <c r="CW89" s="418">
        <v>2537</v>
      </c>
      <c r="CX89" s="418">
        <v>2619</v>
      </c>
      <c r="CY89" s="418">
        <v>2643</v>
      </c>
      <c r="CZ89" s="418">
        <v>2681</v>
      </c>
      <c r="DA89" s="418">
        <v>2671</v>
      </c>
      <c r="DB89" s="418">
        <v>2680</v>
      </c>
      <c r="DC89" s="418">
        <v>2676</v>
      </c>
      <c r="DD89" s="418">
        <v>2660</v>
      </c>
      <c r="DE89" s="418">
        <v>2679</v>
      </c>
      <c r="DF89" s="802">
        <v>2657</v>
      </c>
      <c r="DG89" s="802">
        <f>'1. Población_Afiliada_Regimen'!F89</f>
        <v>2651</v>
      </c>
      <c r="DH89" s="118">
        <f t="shared" si="8"/>
        <v>-6</v>
      </c>
      <c r="DI89" s="98">
        <f t="shared" si="9"/>
        <v>-0.22421524663677131</v>
      </c>
      <c r="DJ89" s="118">
        <f t="shared" si="6"/>
        <v>107</v>
      </c>
      <c r="DK89" s="98">
        <f t="shared" si="7"/>
        <v>4.2059748427672954</v>
      </c>
    </row>
    <row r="90" spans="1:115" ht="15" outlineLevel="2">
      <c r="A90" s="392">
        <v>376</v>
      </c>
      <c r="B90" s="392" t="s">
        <v>374</v>
      </c>
      <c r="C90" s="392" t="s">
        <v>384</v>
      </c>
      <c r="D90" s="395">
        <v>42182</v>
      </c>
      <c r="E90" s="418">
        <v>42416</v>
      </c>
      <c r="F90" s="418">
        <v>42768</v>
      </c>
      <c r="G90" s="418">
        <v>42899</v>
      </c>
      <c r="H90" s="418">
        <v>43679</v>
      </c>
      <c r="I90" s="418">
        <v>43773</v>
      </c>
      <c r="J90" s="418">
        <v>43834</v>
      </c>
      <c r="K90" s="418">
        <v>44103</v>
      </c>
      <c r="L90" s="418">
        <v>43131</v>
      </c>
      <c r="M90" s="418">
        <v>43300</v>
      </c>
      <c r="N90" s="418">
        <v>44126</v>
      </c>
      <c r="O90" s="399">
        <v>44057</v>
      </c>
      <c r="P90" s="395">
        <v>44112</v>
      </c>
      <c r="Q90" s="418">
        <v>43552</v>
      </c>
      <c r="R90" s="418">
        <v>44638</v>
      </c>
      <c r="S90" s="418">
        <v>45266</v>
      </c>
      <c r="T90" s="418">
        <v>43679</v>
      </c>
      <c r="U90" s="418">
        <v>46054</v>
      </c>
      <c r="V90" s="418">
        <v>45718</v>
      </c>
      <c r="W90" s="418">
        <v>46456</v>
      </c>
      <c r="X90" s="418">
        <v>46362</v>
      </c>
      <c r="Y90" s="418">
        <v>47070</v>
      </c>
      <c r="Z90" s="418">
        <v>47361</v>
      </c>
      <c r="AA90" s="399">
        <v>47176</v>
      </c>
      <c r="AB90" s="395">
        <v>46905</v>
      </c>
      <c r="AC90" s="418">
        <v>47375</v>
      </c>
      <c r="AD90" s="418">
        <v>47221</v>
      </c>
      <c r="AE90" s="418">
        <v>47418</v>
      </c>
      <c r="AF90" s="418">
        <v>47734</v>
      </c>
      <c r="AG90" s="418">
        <v>48007</v>
      </c>
      <c r="AH90" s="418">
        <v>48467</v>
      </c>
      <c r="AI90" s="418">
        <v>48674</v>
      </c>
      <c r="AJ90" s="418">
        <v>49171</v>
      </c>
      <c r="AK90" s="418">
        <v>49317</v>
      </c>
      <c r="AL90" s="418">
        <v>49385</v>
      </c>
      <c r="AM90" s="399">
        <v>49611</v>
      </c>
      <c r="AN90" s="395">
        <v>49232</v>
      </c>
      <c r="AO90" s="418">
        <v>49417</v>
      </c>
      <c r="AP90" s="418">
        <v>49903</v>
      </c>
      <c r="AQ90" s="418">
        <v>50504</v>
      </c>
      <c r="AR90" s="418">
        <v>50943</v>
      </c>
      <c r="AS90" s="418">
        <v>51265</v>
      </c>
      <c r="AT90" s="418">
        <v>51465</v>
      </c>
      <c r="AU90" s="418">
        <v>51657</v>
      </c>
      <c r="AV90" s="418">
        <v>52198</v>
      </c>
      <c r="AW90" s="418">
        <v>53065</v>
      </c>
      <c r="AX90" s="418">
        <v>53121</v>
      </c>
      <c r="AY90" s="399">
        <v>53179</v>
      </c>
      <c r="AZ90" s="395">
        <v>52600</v>
      </c>
      <c r="BA90" s="418">
        <v>52218</v>
      </c>
      <c r="BB90" s="418">
        <v>53518</v>
      </c>
      <c r="BC90" s="418">
        <v>53679</v>
      </c>
      <c r="BD90" s="418">
        <v>53385</v>
      </c>
      <c r="BE90" s="418">
        <v>53379</v>
      </c>
      <c r="BF90" s="418">
        <v>53425</v>
      </c>
      <c r="BG90" s="418">
        <v>53867</v>
      </c>
      <c r="BH90" s="418">
        <v>54395</v>
      </c>
      <c r="BI90" s="418">
        <v>54456</v>
      </c>
      <c r="BJ90" s="418">
        <v>54682</v>
      </c>
      <c r="BK90" s="394">
        <v>54605</v>
      </c>
      <c r="BL90" s="395">
        <v>54461</v>
      </c>
      <c r="BM90" s="418">
        <v>54659</v>
      </c>
      <c r="BN90" s="418">
        <v>55375</v>
      </c>
      <c r="BO90" s="418">
        <v>55430</v>
      </c>
      <c r="BP90" s="418">
        <v>55574</v>
      </c>
      <c r="BQ90" s="418">
        <v>55497</v>
      </c>
      <c r="BR90" s="418">
        <v>55444</v>
      </c>
      <c r="BS90" s="418">
        <v>55796</v>
      </c>
      <c r="BT90" s="418">
        <v>56117</v>
      </c>
      <c r="BU90" s="418">
        <v>56427</v>
      </c>
      <c r="BV90" s="418">
        <v>56702</v>
      </c>
      <c r="BW90" s="394">
        <v>54347</v>
      </c>
      <c r="BX90" s="395">
        <v>54449</v>
      </c>
      <c r="BY90" s="418">
        <v>54721</v>
      </c>
      <c r="BZ90" s="418">
        <v>55276</v>
      </c>
      <c r="CA90" s="418">
        <v>55965</v>
      </c>
      <c r="CB90" s="418">
        <v>56608</v>
      </c>
      <c r="CC90" s="418">
        <v>56636</v>
      </c>
      <c r="CD90" s="418">
        <v>56677</v>
      </c>
      <c r="CE90" s="418">
        <v>57028</v>
      </c>
      <c r="CF90" s="418">
        <v>57286</v>
      </c>
      <c r="CG90" s="418">
        <v>57714</v>
      </c>
      <c r="CH90" s="418">
        <v>58049</v>
      </c>
      <c r="CI90" s="394">
        <v>57974</v>
      </c>
      <c r="CJ90" s="395">
        <v>57825</v>
      </c>
      <c r="CK90" s="418">
        <v>58055</v>
      </c>
      <c r="CL90" s="418">
        <v>58083</v>
      </c>
      <c r="CM90" s="418">
        <v>57088</v>
      </c>
      <c r="CN90" s="418">
        <v>56562</v>
      </c>
      <c r="CO90" s="418">
        <v>56333</v>
      </c>
      <c r="CP90" s="418">
        <v>56962</v>
      </c>
      <c r="CQ90" s="418">
        <v>58115</v>
      </c>
      <c r="CR90" s="418">
        <v>58675</v>
      </c>
      <c r="CS90" s="418">
        <v>59183</v>
      </c>
      <c r="CT90" s="418">
        <v>59669</v>
      </c>
      <c r="CU90" s="399">
        <v>60096</v>
      </c>
      <c r="CV90" s="395">
        <v>60167</v>
      </c>
      <c r="CW90" s="418">
        <v>60956</v>
      </c>
      <c r="CX90" s="418">
        <v>61472</v>
      </c>
      <c r="CY90" s="418">
        <v>62097</v>
      </c>
      <c r="CZ90" s="418">
        <v>62572</v>
      </c>
      <c r="DA90" s="418">
        <v>62789</v>
      </c>
      <c r="DB90" s="418">
        <v>63051</v>
      </c>
      <c r="DC90" s="418">
        <v>63453</v>
      </c>
      <c r="DD90" s="418">
        <v>62642</v>
      </c>
      <c r="DE90" s="418">
        <v>62986</v>
      </c>
      <c r="DF90" s="802">
        <v>63050</v>
      </c>
      <c r="DG90" s="802">
        <f>'1. Población_Afiliada_Regimen'!F90</f>
        <v>63056</v>
      </c>
      <c r="DH90" s="118">
        <f t="shared" si="8"/>
        <v>6</v>
      </c>
      <c r="DI90" s="98">
        <f t="shared" si="9"/>
        <v>9.4558176918349019E-3</v>
      </c>
      <c r="DJ90" s="118">
        <f t="shared" si="6"/>
        <v>2960</v>
      </c>
      <c r="DK90" s="98">
        <f t="shared" si="7"/>
        <v>4.925452609158679</v>
      </c>
    </row>
    <row r="91" spans="1:115" ht="15" outlineLevel="2">
      <c r="A91" s="392">
        <v>400</v>
      </c>
      <c r="B91" s="392" t="s">
        <v>374</v>
      </c>
      <c r="C91" s="392" t="s">
        <v>385</v>
      </c>
      <c r="D91" s="395">
        <v>8703</v>
      </c>
      <c r="E91" s="418">
        <v>8713</v>
      </c>
      <c r="F91" s="418">
        <v>8739</v>
      </c>
      <c r="G91" s="418">
        <v>8713</v>
      </c>
      <c r="H91" s="418">
        <v>8787</v>
      </c>
      <c r="I91" s="418">
        <v>8791</v>
      </c>
      <c r="J91" s="418">
        <v>8866</v>
      </c>
      <c r="K91" s="418">
        <v>8854</v>
      </c>
      <c r="L91" s="418">
        <v>8678</v>
      </c>
      <c r="M91" s="418">
        <v>8685</v>
      </c>
      <c r="N91" s="418">
        <v>8779</v>
      </c>
      <c r="O91" s="399">
        <v>8760</v>
      </c>
      <c r="P91" s="395">
        <v>8765</v>
      </c>
      <c r="Q91" s="418">
        <v>8818</v>
      </c>
      <c r="R91" s="418">
        <v>9175</v>
      </c>
      <c r="S91" s="418">
        <v>9027</v>
      </c>
      <c r="T91" s="418">
        <v>8787</v>
      </c>
      <c r="U91" s="418">
        <v>9121</v>
      </c>
      <c r="V91" s="418">
        <v>9100</v>
      </c>
      <c r="W91" s="418">
        <v>9350</v>
      </c>
      <c r="X91" s="418">
        <v>9366</v>
      </c>
      <c r="Y91" s="418">
        <v>9503</v>
      </c>
      <c r="Z91" s="418">
        <v>9480</v>
      </c>
      <c r="AA91" s="399">
        <v>9372</v>
      </c>
      <c r="AB91" s="395">
        <v>9281</v>
      </c>
      <c r="AC91" s="418">
        <v>9186</v>
      </c>
      <c r="AD91" s="418">
        <v>9229</v>
      </c>
      <c r="AE91" s="418">
        <v>9339</v>
      </c>
      <c r="AF91" s="418">
        <v>9365</v>
      </c>
      <c r="AG91" s="418">
        <v>9447</v>
      </c>
      <c r="AH91" s="418">
        <v>9651</v>
      </c>
      <c r="AI91" s="418">
        <v>9732</v>
      </c>
      <c r="AJ91" s="418">
        <v>9843</v>
      </c>
      <c r="AK91" s="418">
        <v>9853</v>
      </c>
      <c r="AL91" s="418">
        <v>9711</v>
      </c>
      <c r="AM91" s="399">
        <v>9716</v>
      </c>
      <c r="AN91" s="395">
        <v>9587</v>
      </c>
      <c r="AO91" s="418">
        <v>9550</v>
      </c>
      <c r="AP91" s="418">
        <v>9634</v>
      </c>
      <c r="AQ91" s="418">
        <v>9813</v>
      </c>
      <c r="AR91" s="418">
        <v>9810</v>
      </c>
      <c r="AS91" s="418">
        <v>9822</v>
      </c>
      <c r="AT91" s="418">
        <v>9905</v>
      </c>
      <c r="AU91" s="418">
        <v>9881</v>
      </c>
      <c r="AV91" s="418">
        <v>9907</v>
      </c>
      <c r="AW91" s="418">
        <v>9875</v>
      </c>
      <c r="AX91" s="418">
        <v>9883</v>
      </c>
      <c r="AY91" s="399">
        <v>9836</v>
      </c>
      <c r="AZ91" s="395">
        <v>9729</v>
      </c>
      <c r="BA91" s="418">
        <v>9667</v>
      </c>
      <c r="BB91" s="418">
        <v>9715</v>
      </c>
      <c r="BC91" s="418">
        <v>9719</v>
      </c>
      <c r="BD91" s="418">
        <v>9739</v>
      </c>
      <c r="BE91" s="418">
        <v>9827</v>
      </c>
      <c r="BF91" s="418">
        <v>9813</v>
      </c>
      <c r="BG91" s="418">
        <v>9834</v>
      </c>
      <c r="BH91" s="418">
        <v>9868</v>
      </c>
      <c r="BI91" s="418">
        <v>9888</v>
      </c>
      <c r="BJ91" s="418">
        <v>9759</v>
      </c>
      <c r="BK91" s="394">
        <v>9738</v>
      </c>
      <c r="BL91" s="395">
        <v>9716</v>
      </c>
      <c r="BM91" s="418">
        <v>9776</v>
      </c>
      <c r="BN91" s="418">
        <v>9865</v>
      </c>
      <c r="BO91" s="418">
        <v>9872</v>
      </c>
      <c r="BP91" s="418">
        <v>9842</v>
      </c>
      <c r="BQ91" s="418">
        <v>9827</v>
      </c>
      <c r="BR91" s="418">
        <v>9754</v>
      </c>
      <c r="BS91" s="418">
        <v>9775</v>
      </c>
      <c r="BT91" s="418">
        <v>9811</v>
      </c>
      <c r="BU91" s="418">
        <v>9826</v>
      </c>
      <c r="BV91" s="418">
        <v>9831</v>
      </c>
      <c r="BW91" s="394">
        <v>9962</v>
      </c>
      <c r="BX91" s="395">
        <v>9696</v>
      </c>
      <c r="BY91" s="418">
        <v>9610</v>
      </c>
      <c r="BZ91" s="418">
        <v>9739</v>
      </c>
      <c r="CA91" s="418">
        <v>9723</v>
      </c>
      <c r="CB91" s="418">
        <v>9794</v>
      </c>
      <c r="CC91" s="418">
        <v>9754</v>
      </c>
      <c r="CD91" s="418">
        <v>9741</v>
      </c>
      <c r="CE91" s="418">
        <v>9774</v>
      </c>
      <c r="CF91" s="418">
        <v>9697</v>
      </c>
      <c r="CG91" s="418">
        <v>9821</v>
      </c>
      <c r="CH91" s="418">
        <v>9840</v>
      </c>
      <c r="CI91" s="394">
        <v>9809</v>
      </c>
      <c r="CJ91" s="395">
        <v>9721</v>
      </c>
      <c r="CK91" s="418">
        <v>9779</v>
      </c>
      <c r="CL91" s="418">
        <v>9679</v>
      </c>
      <c r="CM91" s="418">
        <v>9471</v>
      </c>
      <c r="CN91" s="418">
        <v>9292</v>
      </c>
      <c r="CO91" s="418">
        <v>9258</v>
      </c>
      <c r="CP91" s="418">
        <v>9508</v>
      </c>
      <c r="CQ91" s="418">
        <v>9881</v>
      </c>
      <c r="CR91" s="418">
        <v>10103</v>
      </c>
      <c r="CS91" s="418">
        <v>10241</v>
      </c>
      <c r="CT91" s="418">
        <v>10426</v>
      </c>
      <c r="CU91" s="399">
        <v>10609</v>
      </c>
      <c r="CV91" s="395">
        <v>10653</v>
      </c>
      <c r="CW91" s="418">
        <v>10835</v>
      </c>
      <c r="CX91" s="418">
        <v>11040</v>
      </c>
      <c r="CY91" s="418">
        <v>11332</v>
      </c>
      <c r="CZ91" s="418">
        <v>11529</v>
      </c>
      <c r="DA91" s="418">
        <v>11587</v>
      </c>
      <c r="DB91" s="418">
        <v>11695</v>
      </c>
      <c r="DC91" s="418">
        <v>11762</v>
      </c>
      <c r="DD91" s="418">
        <v>11778</v>
      </c>
      <c r="DE91" s="418">
        <v>11937</v>
      </c>
      <c r="DF91" s="802">
        <v>11954</v>
      </c>
      <c r="DG91" s="802">
        <f>'1. Población_Afiliada_Regimen'!F91</f>
        <v>11860</v>
      </c>
      <c r="DH91" s="118">
        <f t="shared" si="8"/>
        <v>-94</v>
      </c>
      <c r="DI91" s="98">
        <f t="shared" si="9"/>
        <v>-0.79918381227682356</v>
      </c>
      <c r="DJ91" s="118">
        <f t="shared" si="6"/>
        <v>1251</v>
      </c>
      <c r="DK91" s="98">
        <f t="shared" si="7"/>
        <v>11.791874823263267</v>
      </c>
    </row>
    <row r="92" spans="1:115" ht="15" outlineLevel="2">
      <c r="A92" s="392">
        <v>440</v>
      </c>
      <c r="B92" s="392" t="s">
        <v>374</v>
      </c>
      <c r="C92" s="392" t="s">
        <v>386</v>
      </c>
      <c r="D92" s="395">
        <v>24736</v>
      </c>
      <c r="E92" s="418">
        <v>24703</v>
      </c>
      <c r="F92" s="418">
        <v>24877</v>
      </c>
      <c r="G92" s="418">
        <v>24812</v>
      </c>
      <c r="H92" s="418">
        <v>25145</v>
      </c>
      <c r="I92" s="418">
        <v>25310</v>
      </c>
      <c r="J92" s="418">
        <v>25293</v>
      </c>
      <c r="K92" s="418">
        <v>25505</v>
      </c>
      <c r="L92" s="418">
        <v>25214</v>
      </c>
      <c r="M92" s="418">
        <v>25402</v>
      </c>
      <c r="N92" s="418">
        <v>25576</v>
      </c>
      <c r="O92" s="399">
        <v>25541</v>
      </c>
      <c r="P92" s="395">
        <v>25319</v>
      </c>
      <c r="Q92" s="418">
        <v>22777</v>
      </c>
      <c r="R92" s="418">
        <v>25276</v>
      </c>
      <c r="S92" s="418">
        <v>25554</v>
      </c>
      <c r="T92" s="418">
        <v>25145</v>
      </c>
      <c r="U92" s="418">
        <v>26317</v>
      </c>
      <c r="V92" s="418">
        <v>26181</v>
      </c>
      <c r="W92" s="418">
        <v>26894</v>
      </c>
      <c r="X92" s="418">
        <v>27049</v>
      </c>
      <c r="Y92" s="418">
        <v>27381</v>
      </c>
      <c r="Z92" s="418">
        <v>27470</v>
      </c>
      <c r="AA92" s="399">
        <v>27222</v>
      </c>
      <c r="AB92" s="395">
        <v>27090</v>
      </c>
      <c r="AC92" s="418">
        <v>27202</v>
      </c>
      <c r="AD92" s="418">
        <v>27237</v>
      </c>
      <c r="AE92" s="418">
        <v>27489</v>
      </c>
      <c r="AF92" s="418">
        <v>27687</v>
      </c>
      <c r="AG92" s="418">
        <v>27939</v>
      </c>
      <c r="AH92" s="418">
        <v>28188</v>
      </c>
      <c r="AI92" s="418">
        <v>28408</v>
      </c>
      <c r="AJ92" s="418">
        <v>28733</v>
      </c>
      <c r="AK92" s="418">
        <v>29056</v>
      </c>
      <c r="AL92" s="418">
        <v>28887</v>
      </c>
      <c r="AM92" s="399">
        <v>29096</v>
      </c>
      <c r="AN92" s="395">
        <v>28697</v>
      </c>
      <c r="AO92" s="418">
        <v>28850</v>
      </c>
      <c r="AP92" s="418">
        <v>29233</v>
      </c>
      <c r="AQ92" s="418">
        <v>29712</v>
      </c>
      <c r="AR92" s="418">
        <v>29948</v>
      </c>
      <c r="AS92" s="418">
        <v>30304</v>
      </c>
      <c r="AT92" s="418">
        <v>30577</v>
      </c>
      <c r="AU92" s="418">
        <v>30763</v>
      </c>
      <c r="AV92" s="418">
        <v>30965</v>
      </c>
      <c r="AW92" s="418">
        <v>31520</v>
      </c>
      <c r="AX92" s="418">
        <v>31462</v>
      </c>
      <c r="AY92" s="399">
        <v>31529</v>
      </c>
      <c r="AZ92" s="395">
        <v>31248</v>
      </c>
      <c r="BA92" s="418">
        <v>31213</v>
      </c>
      <c r="BB92" s="418">
        <v>31870</v>
      </c>
      <c r="BC92" s="418">
        <v>32105</v>
      </c>
      <c r="BD92" s="418">
        <v>31998</v>
      </c>
      <c r="BE92" s="418">
        <v>32167</v>
      </c>
      <c r="BF92" s="418">
        <v>32224</v>
      </c>
      <c r="BG92" s="418">
        <v>32618</v>
      </c>
      <c r="BH92" s="418">
        <v>32817</v>
      </c>
      <c r="BI92" s="418">
        <v>33109</v>
      </c>
      <c r="BJ92" s="418">
        <v>33189</v>
      </c>
      <c r="BK92" s="394">
        <v>33299</v>
      </c>
      <c r="BL92" s="395">
        <v>33214</v>
      </c>
      <c r="BM92" s="418">
        <v>33564</v>
      </c>
      <c r="BN92" s="418">
        <v>34018</v>
      </c>
      <c r="BO92" s="418">
        <v>34336</v>
      </c>
      <c r="BP92" s="418">
        <v>34666</v>
      </c>
      <c r="BQ92" s="418">
        <v>34836</v>
      </c>
      <c r="BR92" s="418">
        <v>34898</v>
      </c>
      <c r="BS92" s="418">
        <v>35173</v>
      </c>
      <c r="BT92" s="418">
        <v>35392</v>
      </c>
      <c r="BU92" s="418">
        <v>35623</v>
      </c>
      <c r="BV92" s="418">
        <v>35893</v>
      </c>
      <c r="BW92" s="394">
        <v>36705</v>
      </c>
      <c r="BX92" s="395">
        <v>36612</v>
      </c>
      <c r="BY92" s="418">
        <v>36948</v>
      </c>
      <c r="BZ92" s="418">
        <v>37447</v>
      </c>
      <c r="CA92" s="418">
        <v>37895</v>
      </c>
      <c r="CB92" s="418">
        <v>38347</v>
      </c>
      <c r="CC92" s="418">
        <v>38589</v>
      </c>
      <c r="CD92" s="418">
        <v>38798</v>
      </c>
      <c r="CE92" s="418">
        <v>39231</v>
      </c>
      <c r="CF92" s="418">
        <v>39382</v>
      </c>
      <c r="CG92" s="418">
        <v>39813</v>
      </c>
      <c r="CH92" s="418">
        <v>40084</v>
      </c>
      <c r="CI92" s="394">
        <v>40077</v>
      </c>
      <c r="CJ92" s="395">
        <v>39845</v>
      </c>
      <c r="CK92" s="418">
        <v>39925</v>
      </c>
      <c r="CL92" s="418">
        <v>40281</v>
      </c>
      <c r="CM92" s="418">
        <v>39571</v>
      </c>
      <c r="CN92" s="418">
        <v>38933</v>
      </c>
      <c r="CO92" s="418">
        <v>39063</v>
      </c>
      <c r="CP92" s="418">
        <v>39775</v>
      </c>
      <c r="CQ92" s="418">
        <v>40814</v>
      </c>
      <c r="CR92" s="418">
        <v>41215</v>
      </c>
      <c r="CS92" s="418">
        <v>41723</v>
      </c>
      <c r="CT92" s="418">
        <v>42242</v>
      </c>
      <c r="CU92" s="399">
        <v>42578</v>
      </c>
      <c r="CV92" s="395">
        <v>42762</v>
      </c>
      <c r="CW92" s="418">
        <v>43229</v>
      </c>
      <c r="CX92" s="418">
        <v>43775</v>
      </c>
      <c r="CY92" s="418">
        <v>44229</v>
      </c>
      <c r="CZ92" s="418">
        <v>44466</v>
      </c>
      <c r="DA92" s="418">
        <v>44778</v>
      </c>
      <c r="DB92" s="418">
        <v>44970</v>
      </c>
      <c r="DC92" s="418">
        <v>45343</v>
      </c>
      <c r="DD92" s="418">
        <v>44977</v>
      </c>
      <c r="DE92" s="418">
        <v>45255</v>
      </c>
      <c r="DF92" s="802">
        <v>45521</v>
      </c>
      <c r="DG92" s="802">
        <f>'1. Población_Afiliada_Regimen'!F92</f>
        <v>45674</v>
      </c>
      <c r="DH92" s="118">
        <f t="shared" si="8"/>
        <v>153</v>
      </c>
      <c r="DI92" s="98">
        <f t="shared" si="9"/>
        <v>0.33742804843084928</v>
      </c>
      <c r="DJ92" s="118">
        <f t="shared" si="6"/>
        <v>3096</v>
      </c>
      <c r="DK92" s="98">
        <f t="shared" si="7"/>
        <v>7.27136079665555</v>
      </c>
    </row>
    <row r="93" spans="1:115" ht="15" outlineLevel="2">
      <c r="A93" s="392">
        <v>483</v>
      </c>
      <c r="B93" s="392" t="s">
        <v>374</v>
      </c>
      <c r="C93" s="392" t="s">
        <v>387</v>
      </c>
      <c r="D93" s="395">
        <v>776</v>
      </c>
      <c r="E93" s="418">
        <v>695</v>
      </c>
      <c r="F93" s="418">
        <v>726</v>
      </c>
      <c r="G93" s="418">
        <v>747</v>
      </c>
      <c r="H93" s="418">
        <v>722</v>
      </c>
      <c r="I93" s="418">
        <v>736</v>
      </c>
      <c r="J93" s="418">
        <v>705</v>
      </c>
      <c r="K93" s="418">
        <v>675</v>
      </c>
      <c r="L93" s="418">
        <v>691</v>
      </c>
      <c r="M93" s="418">
        <v>720</v>
      </c>
      <c r="N93" s="418">
        <v>751</v>
      </c>
      <c r="O93" s="399">
        <v>816</v>
      </c>
      <c r="P93" s="395">
        <v>759</v>
      </c>
      <c r="Q93" s="418">
        <v>738</v>
      </c>
      <c r="R93" s="418">
        <v>777</v>
      </c>
      <c r="S93" s="418">
        <v>794</v>
      </c>
      <c r="T93" s="418">
        <v>722</v>
      </c>
      <c r="U93" s="418">
        <v>856</v>
      </c>
      <c r="V93" s="418">
        <v>867</v>
      </c>
      <c r="W93" s="418">
        <v>871</v>
      </c>
      <c r="X93" s="418">
        <v>876</v>
      </c>
      <c r="Y93" s="418">
        <v>901</v>
      </c>
      <c r="Z93" s="418">
        <v>900</v>
      </c>
      <c r="AA93" s="399">
        <v>906</v>
      </c>
      <c r="AB93" s="395">
        <v>843</v>
      </c>
      <c r="AC93" s="418">
        <v>804</v>
      </c>
      <c r="AD93" s="418">
        <v>840</v>
      </c>
      <c r="AE93" s="418">
        <v>850</v>
      </c>
      <c r="AF93" s="418">
        <v>836</v>
      </c>
      <c r="AG93" s="418">
        <v>827</v>
      </c>
      <c r="AH93" s="418">
        <v>854</v>
      </c>
      <c r="AI93" s="418">
        <v>874</v>
      </c>
      <c r="AJ93" s="418">
        <v>882</v>
      </c>
      <c r="AK93" s="418">
        <v>870</v>
      </c>
      <c r="AL93" s="418">
        <v>807</v>
      </c>
      <c r="AM93" s="399">
        <v>900</v>
      </c>
      <c r="AN93" s="395">
        <v>1095</v>
      </c>
      <c r="AO93" s="418">
        <v>1007</v>
      </c>
      <c r="AP93" s="418">
        <v>977</v>
      </c>
      <c r="AQ93" s="418">
        <v>968</v>
      </c>
      <c r="AR93" s="418">
        <v>974</v>
      </c>
      <c r="AS93" s="418">
        <v>1012</v>
      </c>
      <c r="AT93" s="418">
        <v>1098</v>
      </c>
      <c r="AU93" s="418">
        <v>1096</v>
      </c>
      <c r="AV93" s="418">
        <v>1074</v>
      </c>
      <c r="AW93" s="418">
        <v>1043</v>
      </c>
      <c r="AX93" s="418">
        <v>1016</v>
      </c>
      <c r="AY93" s="399">
        <v>968</v>
      </c>
      <c r="AZ93" s="395">
        <v>935</v>
      </c>
      <c r="BA93" s="418">
        <v>903</v>
      </c>
      <c r="BB93" s="418">
        <v>892</v>
      </c>
      <c r="BC93" s="418">
        <v>856</v>
      </c>
      <c r="BD93" s="418">
        <v>832</v>
      </c>
      <c r="BE93" s="418">
        <v>824</v>
      </c>
      <c r="BF93" s="418">
        <v>829</v>
      </c>
      <c r="BG93" s="418">
        <v>787</v>
      </c>
      <c r="BH93" s="418">
        <v>784</v>
      </c>
      <c r="BI93" s="418">
        <v>763</v>
      </c>
      <c r="BJ93" s="418">
        <v>754</v>
      </c>
      <c r="BK93" s="394">
        <v>745</v>
      </c>
      <c r="BL93" s="395">
        <v>744</v>
      </c>
      <c r="BM93" s="418">
        <v>724</v>
      </c>
      <c r="BN93" s="418">
        <v>726</v>
      </c>
      <c r="BO93" s="418">
        <v>719</v>
      </c>
      <c r="BP93" s="418">
        <v>701</v>
      </c>
      <c r="BQ93" s="418">
        <v>693</v>
      </c>
      <c r="BR93" s="418">
        <v>684</v>
      </c>
      <c r="BS93" s="418">
        <v>690</v>
      </c>
      <c r="BT93" s="418">
        <v>715</v>
      </c>
      <c r="BU93" s="418">
        <v>719</v>
      </c>
      <c r="BV93" s="418">
        <v>730</v>
      </c>
      <c r="BW93" s="394">
        <v>725</v>
      </c>
      <c r="BX93" s="395">
        <v>703</v>
      </c>
      <c r="BY93" s="418">
        <v>700</v>
      </c>
      <c r="BZ93" s="418">
        <v>709</v>
      </c>
      <c r="CA93" s="418">
        <v>710</v>
      </c>
      <c r="CB93" s="418">
        <v>703</v>
      </c>
      <c r="CC93" s="418">
        <v>711</v>
      </c>
      <c r="CD93" s="418">
        <v>723</v>
      </c>
      <c r="CE93" s="418">
        <v>737</v>
      </c>
      <c r="CF93" s="418">
        <v>722</v>
      </c>
      <c r="CG93" s="418">
        <v>738</v>
      </c>
      <c r="CH93" s="418">
        <v>774</v>
      </c>
      <c r="CI93" s="394">
        <v>756</v>
      </c>
      <c r="CJ93" s="395">
        <v>690</v>
      </c>
      <c r="CK93" s="418">
        <v>672</v>
      </c>
      <c r="CL93" s="418">
        <v>682</v>
      </c>
      <c r="CM93" s="418">
        <v>673</v>
      </c>
      <c r="CN93" s="418">
        <v>645</v>
      </c>
      <c r="CO93" s="418">
        <v>654</v>
      </c>
      <c r="CP93" s="418">
        <v>673</v>
      </c>
      <c r="CQ93" s="418">
        <v>702</v>
      </c>
      <c r="CR93" s="418">
        <v>711</v>
      </c>
      <c r="CS93" s="418">
        <v>702</v>
      </c>
      <c r="CT93" s="418">
        <v>699</v>
      </c>
      <c r="CU93" s="399">
        <v>707</v>
      </c>
      <c r="CV93" s="395">
        <v>690</v>
      </c>
      <c r="CW93" s="418">
        <v>736</v>
      </c>
      <c r="CX93" s="418">
        <v>792</v>
      </c>
      <c r="CY93" s="418">
        <v>804</v>
      </c>
      <c r="CZ93" s="418">
        <v>796</v>
      </c>
      <c r="DA93" s="418">
        <v>814</v>
      </c>
      <c r="DB93" s="418">
        <v>781</v>
      </c>
      <c r="DC93" s="418">
        <v>790</v>
      </c>
      <c r="DD93" s="418">
        <v>832</v>
      </c>
      <c r="DE93" s="418">
        <v>821</v>
      </c>
      <c r="DF93" s="802">
        <v>794</v>
      </c>
      <c r="DG93" s="802">
        <f>'1. Población_Afiliada_Regimen'!F93</f>
        <v>793</v>
      </c>
      <c r="DH93" s="118">
        <f t="shared" si="8"/>
        <v>-1</v>
      </c>
      <c r="DI93" s="98">
        <f t="shared" si="9"/>
        <v>-0.12658227848101267</v>
      </c>
      <c r="DJ93" s="118">
        <f t="shared" si="6"/>
        <v>86</v>
      </c>
      <c r="DK93" s="98">
        <f t="shared" si="7"/>
        <v>12.164073550212164</v>
      </c>
    </row>
    <row r="94" spans="1:115" ht="15" outlineLevel="2">
      <c r="A94" s="392">
        <v>541</v>
      </c>
      <c r="B94" s="392" t="s">
        <v>374</v>
      </c>
      <c r="C94" s="392" t="s">
        <v>750</v>
      </c>
      <c r="D94" s="395">
        <v>4276</v>
      </c>
      <c r="E94" s="418">
        <v>4266</v>
      </c>
      <c r="F94" s="418">
        <v>4229</v>
      </c>
      <c r="G94" s="418">
        <v>4373</v>
      </c>
      <c r="H94" s="418">
        <v>4438</v>
      </c>
      <c r="I94" s="418">
        <v>4397</v>
      </c>
      <c r="J94" s="418">
        <v>4339</v>
      </c>
      <c r="K94" s="418">
        <v>4372</v>
      </c>
      <c r="L94" s="418">
        <v>4375</v>
      </c>
      <c r="M94" s="418">
        <v>4406</v>
      </c>
      <c r="N94" s="418">
        <v>4467</v>
      </c>
      <c r="O94" s="399">
        <v>4453</v>
      </c>
      <c r="P94" s="395">
        <v>4287</v>
      </c>
      <c r="Q94" s="418">
        <v>2341</v>
      </c>
      <c r="R94" s="418">
        <v>4139</v>
      </c>
      <c r="S94" s="418">
        <v>4264</v>
      </c>
      <c r="T94" s="418">
        <v>4438</v>
      </c>
      <c r="U94" s="418">
        <v>4385</v>
      </c>
      <c r="V94" s="418">
        <v>4414</v>
      </c>
      <c r="W94" s="418">
        <v>4538</v>
      </c>
      <c r="X94" s="418">
        <v>4511</v>
      </c>
      <c r="Y94" s="418">
        <v>4586</v>
      </c>
      <c r="Z94" s="418">
        <v>4657</v>
      </c>
      <c r="AA94" s="399">
        <v>4604</v>
      </c>
      <c r="AB94" s="395">
        <v>4444</v>
      </c>
      <c r="AC94" s="418">
        <v>4335</v>
      </c>
      <c r="AD94" s="418">
        <v>4427</v>
      </c>
      <c r="AE94" s="418">
        <v>4621</v>
      </c>
      <c r="AF94" s="418">
        <v>4657</v>
      </c>
      <c r="AG94" s="418">
        <v>4899</v>
      </c>
      <c r="AH94" s="418">
        <v>5219</v>
      </c>
      <c r="AI94" s="418">
        <v>5345</v>
      </c>
      <c r="AJ94" s="418">
        <v>5451</v>
      </c>
      <c r="AK94" s="418">
        <v>5418</v>
      </c>
      <c r="AL94" s="418">
        <v>5270</v>
      </c>
      <c r="AM94" s="399">
        <v>5196</v>
      </c>
      <c r="AN94" s="395">
        <v>4937</v>
      </c>
      <c r="AO94" s="418">
        <v>4730</v>
      </c>
      <c r="AP94" s="418">
        <v>4727</v>
      </c>
      <c r="AQ94" s="418">
        <v>4918</v>
      </c>
      <c r="AR94" s="418">
        <v>4925</v>
      </c>
      <c r="AS94" s="418">
        <v>5055</v>
      </c>
      <c r="AT94" s="418">
        <v>5110</v>
      </c>
      <c r="AU94" s="418">
        <v>5114</v>
      </c>
      <c r="AV94" s="418">
        <v>5133</v>
      </c>
      <c r="AW94" s="418">
        <v>5193</v>
      </c>
      <c r="AX94" s="418">
        <v>5140</v>
      </c>
      <c r="AY94" s="399">
        <v>5100</v>
      </c>
      <c r="AZ94" s="395">
        <v>5015</v>
      </c>
      <c r="BA94" s="418">
        <v>4943</v>
      </c>
      <c r="BB94" s="418">
        <v>4926</v>
      </c>
      <c r="BC94" s="418">
        <v>4894</v>
      </c>
      <c r="BD94" s="418">
        <v>4926</v>
      </c>
      <c r="BE94" s="418">
        <v>5037</v>
      </c>
      <c r="BF94" s="418">
        <v>5026</v>
      </c>
      <c r="BG94" s="418">
        <v>5095</v>
      </c>
      <c r="BH94" s="418">
        <v>4938</v>
      </c>
      <c r="BI94" s="418">
        <v>4890</v>
      </c>
      <c r="BJ94" s="418">
        <v>4829</v>
      </c>
      <c r="BK94" s="394">
        <v>4831</v>
      </c>
      <c r="BL94" s="395">
        <v>4747</v>
      </c>
      <c r="BM94" s="418">
        <v>4667</v>
      </c>
      <c r="BN94" s="418">
        <v>4675</v>
      </c>
      <c r="BO94" s="418">
        <v>4724</v>
      </c>
      <c r="BP94" s="418">
        <v>4702</v>
      </c>
      <c r="BQ94" s="418">
        <v>4753</v>
      </c>
      <c r="BR94" s="418">
        <v>4761</v>
      </c>
      <c r="BS94" s="418">
        <v>4834</v>
      </c>
      <c r="BT94" s="418">
        <v>4870</v>
      </c>
      <c r="BU94" s="418">
        <v>4900</v>
      </c>
      <c r="BV94" s="418">
        <v>4876</v>
      </c>
      <c r="BW94" s="394">
        <v>4902</v>
      </c>
      <c r="BX94" s="395">
        <v>4829</v>
      </c>
      <c r="BY94" s="418">
        <v>4786</v>
      </c>
      <c r="BZ94" s="418">
        <v>4881</v>
      </c>
      <c r="CA94" s="418">
        <v>4882</v>
      </c>
      <c r="CB94" s="418">
        <v>4913</v>
      </c>
      <c r="CC94" s="418">
        <v>4920</v>
      </c>
      <c r="CD94" s="418">
        <v>4937</v>
      </c>
      <c r="CE94" s="418">
        <v>4972</v>
      </c>
      <c r="CF94" s="418">
        <v>4910</v>
      </c>
      <c r="CG94" s="418">
        <v>4978</v>
      </c>
      <c r="CH94" s="418">
        <v>4989</v>
      </c>
      <c r="CI94" s="394">
        <v>4981</v>
      </c>
      <c r="CJ94" s="395">
        <v>4789</v>
      </c>
      <c r="CK94" s="418">
        <v>4726</v>
      </c>
      <c r="CL94" s="418">
        <v>4780</v>
      </c>
      <c r="CM94" s="418">
        <v>4724</v>
      </c>
      <c r="CN94" s="418">
        <v>4648</v>
      </c>
      <c r="CO94" s="418">
        <v>4666</v>
      </c>
      <c r="CP94" s="418">
        <v>4788</v>
      </c>
      <c r="CQ94" s="418">
        <v>4914</v>
      </c>
      <c r="CR94" s="418">
        <v>4942</v>
      </c>
      <c r="CS94" s="418">
        <v>5037</v>
      </c>
      <c r="CT94" s="418">
        <v>5146</v>
      </c>
      <c r="CU94" s="399">
        <v>5148</v>
      </c>
      <c r="CV94" s="395">
        <v>5120</v>
      </c>
      <c r="CW94" s="418">
        <v>5176</v>
      </c>
      <c r="CX94" s="418">
        <v>5261</v>
      </c>
      <c r="CY94" s="418">
        <v>5303</v>
      </c>
      <c r="CZ94" s="418">
        <v>5419</v>
      </c>
      <c r="DA94" s="418">
        <v>5447</v>
      </c>
      <c r="DB94" s="418">
        <v>5433</v>
      </c>
      <c r="DC94" s="418">
        <v>5499</v>
      </c>
      <c r="DD94" s="418">
        <v>5641</v>
      </c>
      <c r="DE94" s="418">
        <v>5777</v>
      </c>
      <c r="DF94" s="802">
        <v>5763</v>
      </c>
      <c r="DG94" s="802">
        <f>'1. Población_Afiliada_Regimen'!F94</f>
        <v>5768</v>
      </c>
      <c r="DH94" s="118">
        <f t="shared" si="8"/>
        <v>5</v>
      </c>
      <c r="DI94" s="98">
        <f t="shared" si="9"/>
        <v>9.092562284051646E-2</v>
      </c>
      <c r="DJ94" s="118">
        <f t="shared" si="6"/>
        <v>620</v>
      </c>
      <c r="DK94" s="98">
        <f t="shared" si="7"/>
        <v>12.043512043512044</v>
      </c>
    </row>
    <row r="95" spans="1:115" ht="15" outlineLevel="2">
      <c r="A95" s="392">
        <v>607</v>
      </c>
      <c r="B95" s="392" t="s">
        <v>374</v>
      </c>
      <c r="C95" s="392" t="s">
        <v>751</v>
      </c>
      <c r="D95" s="395">
        <v>7219</v>
      </c>
      <c r="E95" s="418">
        <v>7306</v>
      </c>
      <c r="F95" s="418">
        <v>7322</v>
      </c>
      <c r="G95" s="418">
        <v>7450</v>
      </c>
      <c r="H95" s="418">
        <v>7577</v>
      </c>
      <c r="I95" s="418">
        <v>7613</v>
      </c>
      <c r="J95" s="418">
        <v>7520</v>
      </c>
      <c r="K95" s="418">
        <v>7521</v>
      </c>
      <c r="L95" s="418">
        <v>7446</v>
      </c>
      <c r="M95" s="418">
        <v>7488</v>
      </c>
      <c r="N95" s="418">
        <v>7487</v>
      </c>
      <c r="O95" s="399">
        <v>7521</v>
      </c>
      <c r="P95" s="395">
        <v>7235</v>
      </c>
      <c r="Q95" s="418">
        <v>5067</v>
      </c>
      <c r="R95" s="418">
        <v>6922</v>
      </c>
      <c r="S95" s="418">
        <v>7031</v>
      </c>
      <c r="T95" s="418">
        <v>7577</v>
      </c>
      <c r="U95" s="418">
        <v>7356</v>
      </c>
      <c r="V95" s="418">
        <v>7295</v>
      </c>
      <c r="W95" s="418">
        <v>7514</v>
      </c>
      <c r="X95" s="418">
        <v>7553</v>
      </c>
      <c r="Y95" s="418">
        <v>7540</v>
      </c>
      <c r="Z95" s="418">
        <v>7542</v>
      </c>
      <c r="AA95" s="399">
        <v>7357</v>
      </c>
      <c r="AB95" s="395">
        <v>7251</v>
      </c>
      <c r="AC95" s="418">
        <v>7129</v>
      </c>
      <c r="AD95" s="418">
        <v>7200</v>
      </c>
      <c r="AE95" s="418">
        <v>7274</v>
      </c>
      <c r="AF95" s="418">
        <v>7284</v>
      </c>
      <c r="AG95" s="418">
        <v>7330</v>
      </c>
      <c r="AH95" s="418">
        <v>7598</v>
      </c>
      <c r="AI95" s="418">
        <v>7595</v>
      </c>
      <c r="AJ95" s="418">
        <v>7729</v>
      </c>
      <c r="AK95" s="418">
        <v>7794</v>
      </c>
      <c r="AL95" s="418">
        <v>7696</v>
      </c>
      <c r="AM95" s="399">
        <v>7775</v>
      </c>
      <c r="AN95" s="395">
        <v>7684</v>
      </c>
      <c r="AO95" s="418">
        <v>7634</v>
      </c>
      <c r="AP95" s="418">
        <v>7747</v>
      </c>
      <c r="AQ95" s="418">
        <v>7853</v>
      </c>
      <c r="AR95" s="418">
        <v>7761</v>
      </c>
      <c r="AS95" s="418">
        <v>7763</v>
      </c>
      <c r="AT95" s="418">
        <v>7720</v>
      </c>
      <c r="AU95" s="418">
        <v>7677</v>
      </c>
      <c r="AV95" s="418">
        <v>7593</v>
      </c>
      <c r="AW95" s="418">
        <v>7617</v>
      </c>
      <c r="AX95" s="418">
        <v>7579</v>
      </c>
      <c r="AY95" s="399">
        <v>7447</v>
      </c>
      <c r="AZ95" s="395">
        <v>7304</v>
      </c>
      <c r="BA95" s="418">
        <v>7194</v>
      </c>
      <c r="BB95" s="418">
        <v>7329</v>
      </c>
      <c r="BC95" s="418">
        <v>7244</v>
      </c>
      <c r="BD95" s="418">
        <v>7218</v>
      </c>
      <c r="BE95" s="418">
        <v>7260</v>
      </c>
      <c r="BF95" s="418">
        <v>7229</v>
      </c>
      <c r="BG95" s="418">
        <v>7437</v>
      </c>
      <c r="BH95" s="418">
        <v>7004</v>
      </c>
      <c r="BI95" s="418">
        <v>6862</v>
      </c>
      <c r="BJ95" s="418">
        <v>6758</v>
      </c>
      <c r="BK95" s="394">
        <v>6768</v>
      </c>
      <c r="BL95" s="395">
        <v>6627</v>
      </c>
      <c r="BM95" s="418">
        <v>6593</v>
      </c>
      <c r="BN95" s="418">
        <v>6654</v>
      </c>
      <c r="BO95" s="418">
        <v>6684</v>
      </c>
      <c r="BP95" s="418">
        <v>6687</v>
      </c>
      <c r="BQ95" s="418">
        <v>6681</v>
      </c>
      <c r="BR95" s="418">
        <v>6671</v>
      </c>
      <c r="BS95" s="418">
        <v>6652</v>
      </c>
      <c r="BT95" s="418">
        <v>6684</v>
      </c>
      <c r="BU95" s="418">
        <v>6679</v>
      </c>
      <c r="BV95" s="418">
        <v>6646</v>
      </c>
      <c r="BW95" s="394">
        <v>8486</v>
      </c>
      <c r="BX95" s="395">
        <v>8376</v>
      </c>
      <c r="BY95" s="418">
        <v>8441</v>
      </c>
      <c r="BZ95" s="418">
        <v>8540</v>
      </c>
      <c r="CA95" s="418">
        <v>8622</v>
      </c>
      <c r="CB95" s="418">
        <v>8767</v>
      </c>
      <c r="CC95" s="418">
        <v>8840</v>
      </c>
      <c r="CD95" s="418">
        <v>8929</v>
      </c>
      <c r="CE95" s="418">
        <v>9033</v>
      </c>
      <c r="CF95" s="418">
        <v>9032</v>
      </c>
      <c r="CG95" s="418">
        <v>9128</v>
      </c>
      <c r="CH95" s="418">
        <v>9175</v>
      </c>
      <c r="CI95" s="394">
        <v>9212</v>
      </c>
      <c r="CJ95" s="395">
        <v>9084</v>
      </c>
      <c r="CK95" s="418">
        <v>9095</v>
      </c>
      <c r="CL95" s="418">
        <v>9136</v>
      </c>
      <c r="CM95" s="418">
        <v>9053</v>
      </c>
      <c r="CN95" s="418">
        <v>8918</v>
      </c>
      <c r="CO95" s="418">
        <v>8911</v>
      </c>
      <c r="CP95" s="418">
        <v>9070</v>
      </c>
      <c r="CQ95" s="418">
        <v>9322</v>
      </c>
      <c r="CR95" s="418">
        <v>9418</v>
      </c>
      <c r="CS95" s="418">
        <v>9522</v>
      </c>
      <c r="CT95" s="418">
        <v>9619</v>
      </c>
      <c r="CU95" s="399">
        <v>9682</v>
      </c>
      <c r="CV95" s="395">
        <v>9708</v>
      </c>
      <c r="CW95" s="418">
        <v>9933</v>
      </c>
      <c r="CX95" s="418">
        <v>10084</v>
      </c>
      <c r="CY95" s="418">
        <v>10178</v>
      </c>
      <c r="CZ95" s="418">
        <v>10382</v>
      </c>
      <c r="DA95" s="418">
        <v>10925</v>
      </c>
      <c r="DB95" s="418">
        <v>11276</v>
      </c>
      <c r="DC95" s="418">
        <v>11516</v>
      </c>
      <c r="DD95" s="418">
        <v>11663</v>
      </c>
      <c r="DE95" s="418">
        <v>11920</v>
      </c>
      <c r="DF95" s="802">
        <v>12012</v>
      </c>
      <c r="DG95" s="802">
        <f>'1. Población_Afiliada_Regimen'!F95</f>
        <v>12233</v>
      </c>
      <c r="DH95" s="118">
        <f t="shared" si="8"/>
        <v>221</v>
      </c>
      <c r="DI95" s="98">
        <f t="shared" si="9"/>
        <v>1.9190691212226469</v>
      </c>
      <c r="DJ95" s="118">
        <f t="shared" si="6"/>
        <v>2551</v>
      </c>
      <c r="DK95" s="98">
        <f t="shared" si="7"/>
        <v>26.347862011980993</v>
      </c>
    </row>
    <row r="96" spans="1:115" ht="15" outlineLevel="2">
      <c r="A96" s="392">
        <v>615</v>
      </c>
      <c r="B96" s="392" t="s">
        <v>374</v>
      </c>
      <c r="C96" s="392" t="s">
        <v>390</v>
      </c>
      <c r="D96" s="395">
        <v>95738</v>
      </c>
      <c r="E96" s="418">
        <v>96321</v>
      </c>
      <c r="F96" s="418">
        <v>97149</v>
      </c>
      <c r="G96" s="418">
        <v>97047</v>
      </c>
      <c r="H96" s="418">
        <v>98608</v>
      </c>
      <c r="I96" s="418">
        <v>98965</v>
      </c>
      <c r="J96" s="418">
        <v>99627</v>
      </c>
      <c r="K96" s="418">
        <v>100639</v>
      </c>
      <c r="L96" s="418">
        <v>99458</v>
      </c>
      <c r="M96" s="418">
        <v>100301</v>
      </c>
      <c r="N96" s="418">
        <v>100984</v>
      </c>
      <c r="O96" s="399">
        <v>101121</v>
      </c>
      <c r="P96" s="395">
        <v>100199</v>
      </c>
      <c r="Q96" s="418">
        <v>94773</v>
      </c>
      <c r="R96" s="418">
        <v>103052</v>
      </c>
      <c r="S96" s="418">
        <v>104349</v>
      </c>
      <c r="T96" s="418">
        <v>98608</v>
      </c>
      <c r="U96" s="418">
        <v>106304</v>
      </c>
      <c r="V96" s="418">
        <v>106165</v>
      </c>
      <c r="W96" s="418">
        <v>108125</v>
      </c>
      <c r="X96" s="418">
        <v>108587</v>
      </c>
      <c r="Y96" s="418">
        <v>111080</v>
      </c>
      <c r="Z96" s="418">
        <v>111327</v>
      </c>
      <c r="AA96" s="399">
        <v>111035</v>
      </c>
      <c r="AB96" s="395">
        <v>110426</v>
      </c>
      <c r="AC96" s="418">
        <v>110945</v>
      </c>
      <c r="AD96" s="418">
        <v>110721</v>
      </c>
      <c r="AE96" s="418">
        <v>111453</v>
      </c>
      <c r="AF96" s="418">
        <v>112022</v>
      </c>
      <c r="AG96" s="418">
        <v>113036</v>
      </c>
      <c r="AH96" s="418">
        <v>114953</v>
      </c>
      <c r="AI96" s="418">
        <v>115592</v>
      </c>
      <c r="AJ96" s="418">
        <v>116718</v>
      </c>
      <c r="AK96" s="418">
        <v>117211</v>
      </c>
      <c r="AL96" s="418">
        <v>116997</v>
      </c>
      <c r="AM96" s="399">
        <v>117836</v>
      </c>
      <c r="AN96" s="395">
        <v>116091</v>
      </c>
      <c r="AO96" s="418">
        <v>115894</v>
      </c>
      <c r="AP96" s="418">
        <v>117370</v>
      </c>
      <c r="AQ96" s="418">
        <v>119123</v>
      </c>
      <c r="AR96" s="418">
        <v>120339</v>
      </c>
      <c r="AS96" s="418">
        <v>122330</v>
      </c>
      <c r="AT96" s="418">
        <v>123457</v>
      </c>
      <c r="AU96" s="418">
        <v>124219</v>
      </c>
      <c r="AV96" s="418">
        <v>126243</v>
      </c>
      <c r="AW96" s="418">
        <v>128446</v>
      </c>
      <c r="AX96" s="418">
        <v>128646</v>
      </c>
      <c r="AY96" s="399">
        <v>129972</v>
      </c>
      <c r="AZ96" s="395">
        <v>128933</v>
      </c>
      <c r="BA96" s="418">
        <v>128131</v>
      </c>
      <c r="BB96" s="418">
        <v>131161</v>
      </c>
      <c r="BC96" s="418">
        <v>131193</v>
      </c>
      <c r="BD96" s="418">
        <v>130240</v>
      </c>
      <c r="BE96" s="418">
        <v>131207</v>
      </c>
      <c r="BF96" s="418">
        <v>131783</v>
      </c>
      <c r="BG96" s="418">
        <v>132753</v>
      </c>
      <c r="BH96" s="418">
        <v>134149</v>
      </c>
      <c r="BI96" s="418">
        <v>135046</v>
      </c>
      <c r="BJ96" s="418">
        <v>135711</v>
      </c>
      <c r="BK96" s="394">
        <v>136306</v>
      </c>
      <c r="BL96" s="395">
        <v>135860</v>
      </c>
      <c r="BM96" s="418">
        <v>136628</v>
      </c>
      <c r="BN96" s="418">
        <v>138332</v>
      </c>
      <c r="BO96" s="418">
        <v>138838</v>
      </c>
      <c r="BP96" s="418">
        <v>139585</v>
      </c>
      <c r="BQ96" s="418">
        <v>140227</v>
      </c>
      <c r="BR96" s="418">
        <v>140669</v>
      </c>
      <c r="BS96" s="418">
        <v>141834</v>
      </c>
      <c r="BT96" s="418">
        <v>143291</v>
      </c>
      <c r="BU96" s="418">
        <v>144327</v>
      </c>
      <c r="BV96" s="418">
        <v>145096</v>
      </c>
      <c r="BW96" s="394">
        <v>134214</v>
      </c>
      <c r="BX96" s="395">
        <v>133620</v>
      </c>
      <c r="BY96" s="418">
        <v>133455</v>
      </c>
      <c r="BZ96" s="418">
        <v>135319</v>
      </c>
      <c r="CA96" s="418">
        <v>136431</v>
      </c>
      <c r="CB96" s="418">
        <v>137894</v>
      </c>
      <c r="CC96" s="418">
        <v>138459</v>
      </c>
      <c r="CD96" s="418">
        <v>139152</v>
      </c>
      <c r="CE96" s="418">
        <v>140128</v>
      </c>
      <c r="CF96" s="418">
        <v>140617</v>
      </c>
      <c r="CG96" s="418">
        <v>141593</v>
      </c>
      <c r="CH96" s="418">
        <v>142004</v>
      </c>
      <c r="CI96" s="394">
        <v>142227</v>
      </c>
      <c r="CJ96" s="395">
        <v>141533</v>
      </c>
      <c r="CK96" s="418">
        <v>141831</v>
      </c>
      <c r="CL96" s="418">
        <v>142427</v>
      </c>
      <c r="CM96" s="418">
        <v>140321</v>
      </c>
      <c r="CN96" s="418">
        <v>138226</v>
      </c>
      <c r="CO96" s="418">
        <v>138067</v>
      </c>
      <c r="CP96" s="418">
        <v>140260</v>
      </c>
      <c r="CQ96" s="418">
        <v>143537</v>
      </c>
      <c r="CR96" s="418">
        <v>145040</v>
      </c>
      <c r="CS96" s="418">
        <v>146728</v>
      </c>
      <c r="CT96" s="418">
        <v>148080</v>
      </c>
      <c r="CU96" s="399">
        <v>148819</v>
      </c>
      <c r="CV96" s="395">
        <v>149206</v>
      </c>
      <c r="CW96" s="418">
        <v>150826</v>
      </c>
      <c r="CX96" s="418">
        <v>152210</v>
      </c>
      <c r="CY96" s="418">
        <v>153535</v>
      </c>
      <c r="CZ96" s="418">
        <v>154721</v>
      </c>
      <c r="DA96" s="418">
        <v>155826</v>
      </c>
      <c r="DB96" s="418">
        <v>157248</v>
      </c>
      <c r="DC96" s="418">
        <v>158575</v>
      </c>
      <c r="DD96" s="418">
        <v>156893</v>
      </c>
      <c r="DE96" s="418">
        <v>157839</v>
      </c>
      <c r="DF96" s="802">
        <v>159676</v>
      </c>
      <c r="DG96" s="802">
        <f>'1. Población_Afiliada_Regimen'!F96</f>
        <v>160298</v>
      </c>
      <c r="DH96" s="118">
        <f t="shared" si="8"/>
        <v>622</v>
      </c>
      <c r="DI96" s="98">
        <f t="shared" si="9"/>
        <v>0.39224341794103734</v>
      </c>
      <c r="DJ96" s="118">
        <f t="shared" si="6"/>
        <v>11479</v>
      </c>
      <c r="DK96" s="98">
        <f t="shared" si="7"/>
        <v>7.7133968108910818</v>
      </c>
    </row>
    <row r="97" spans="1:115" ht="15" outlineLevel="2">
      <c r="A97" s="392">
        <v>649</v>
      </c>
      <c r="B97" s="392" t="s">
        <v>374</v>
      </c>
      <c r="C97" s="392" t="s">
        <v>391</v>
      </c>
      <c r="D97" s="395">
        <v>2386</v>
      </c>
      <c r="E97" s="418">
        <v>2383</v>
      </c>
      <c r="F97" s="418">
        <v>2426</v>
      </c>
      <c r="G97" s="418">
        <v>2484</v>
      </c>
      <c r="H97" s="418">
        <v>2546</v>
      </c>
      <c r="I97" s="418">
        <v>2599</v>
      </c>
      <c r="J97" s="418">
        <v>2493</v>
      </c>
      <c r="K97" s="418">
        <v>2440</v>
      </c>
      <c r="L97" s="418">
        <v>2372</v>
      </c>
      <c r="M97" s="418">
        <v>2399</v>
      </c>
      <c r="N97" s="418">
        <v>2487</v>
      </c>
      <c r="O97" s="399">
        <v>2489</v>
      </c>
      <c r="P97" s="395">
        <v>2395</v>
      </c>
      <c r="Q97" s="418">
        <v>2350</v>
      </c>
      <c r="R97" s="418">
        <v>2515</v>
      </c>
      <c r="S97" s="418">
        <v>2525</v>
      </c>
      <c r="T97" s="418">
        <v>2546</v>
      </c>
      <c r="U97" s="418">
        <v>2546</v>
      </c>
      <c r="V97" s="418">
        <v>2575</v>
      </c>
      <c r="W97" s="418">
        <v>2688</v>
      </c>
      <c r="X97" s="418">
        <v>2702</v>
      </c>
      <c r="Y97" s="418">
        <v>2744</v>
      </c>
      <c r="Z97" s="418">
        <v>2718</v>
      </c>
      <c r="AA97" s="399">
        <v>2652</v>
      </c>
      <c r="AB97" s="395">
        <v>2553</v>
      </c>
      <c r="AC97" s="418">
        <v>2566</v>
      </c>
      <c r="AD97" s="418">
        <v>2549</v>
      </c>
      <c r="AE97" s="418">
        <v>2555</v>
      </c>
      <c r="AF97" s="418">
        <v>2564</v>
      </c>
      <c r="AG97" s="418">
        <v>2626</v>
      </c>
      <c r="AH97" s="418">
        <v>2729</v>
      </c>
      <c r="AI97" s="418">
        <v>2771</v>
      </c>
      <c r="AJ97" s="418">
        <v>2757</v>
      </c>
      <c r="AK97" s="418">
        <v>2765</v>
      </c>
      <c r="AL97" s="418">
        <v>2621</v>
      </c>
      <c r="AM97" s="399">
        <v>2648</v>
      </c>
      <c r="AN97" s="395">
        <v>2580</v>
      </c>
      <c r="AO97" s="418">
        <v>2455</v>
      </c>
      <c r="AP97" s="418">
        <v>2526</v>
      </c>
      <c r="AQ97" s="418">
        <v>2592</v>
      </c>
      <c r="AR97" s="418">
        <v>2638</v>
      </c>
      <c r="AS97" s="418">
        <v>2743</v>
      </c>
      <c r="AT97" s="418">
        <v>2815</v>
      </c>
      <c r="AU97" s="418">
        <v>2856</v>
      </c>
      <c r="AV97" s="418">
        <v>3001</v>
      </c>
      <c r="AW97" s="418">
        <v>2910</v>
      </c>
      <c r="AX97" s="418">
        <v>2918</v>
      </c>
      <c r="AY97" s="399">
        <v>2953</v>
      </c>
      <c r="AZ97" s="395">
        <v>2868</v>
      </c>
      <c r="BA97" s="418">
        <v>2825</v>
      </c>
      <c r="BB97" s="418">
        <v>2824</v>
      </c>
      <c r="BC97" s="418">
        <v>2728</v>
      </c>
      <c r="BD97" s="418">
        <v>2716</v>
      </c>
      <c r="BE97" s="418">
        <v>2762</v>
      </c>
      <c r="BF97" s="418">
        <v>2802</v>
      </c>
      <c r="BG97" s="418">
        <v>2866</v>
      </c>
      <c r="BH97" s="418">
        <v>2777</v>
      </c>
      <c r="BI97" s="418">
        <v>2698</v>
      </c>
      <c r="BJ97" s="418">
        <v>2628</v>
      </c>
      <c r="BK97" s="394">
        <v>2651</v>
      </c>
      <c r="BL97" s="395">
        <v>2605</v>
      </c>
      <c r="BM97" s="418">
        <v>2518</v>
      </c>
      <c r="BN97" s="418">
        <v>2537</v>
      </c>
      <c r="BO97" s="418">
        <v>2488</v>
      </c>
      <c r="BP97" s="418">
        <v>2436</v>
      </c>
      <c r="BQ97" s="418">
        <v>2435</v>
      </c>
      <c r="BR97" s="418">
        <v>2423</v>
      </c>
      <c r="BS97" s="418">
        <v>2446</v>
      </c>
      <c r="BT97" s="418">
        <v>2449</v>
      </c>
      <c r="BU97" s="418">
        <v>2431</v>
      </c>
      <c r="BV97" s="418">
        <v>2339</v>
      </c>
      <c r="BW97" s="394">
        <v>2278</v>
      </c>
      <c r="BX97" s="395">
        <v>2191</v>
      </c>
      <c r="BY97" s="418">
        <v>2149</v>
      </c>
      <c r="BZ97" s="418">
        <v>2228</v>
      </c>
      <c r="CA97" s="418">
        <v>2243</v>
      </c>
      <c r="CB97" s="418">
        <v>2299</v>
      </c>
      <c r="CC97" s="418">
        <v>2405</v>
      </c>
      <c r="CD97" s="418">
        <v>2459</v>
      </c>
      <c r="CE97" s="418">
        <v>2516</v>
      </c>
      <c r="CF97" s="418">
        <v>2458</v>
      </c>
      <c r="CG97" s="418">
        <v>2442</v>
      </c>
      <c r="CH97" s="418">
        <v>2476</v>
      </c>
      <c r="CI97" s="394">
        <v>2437</v>
      </c>
      <c r="CJ97" s="395">
        <v>2251</v>
      </c>
      <c r="CK97" s="418">
        <v>2125</v>
      </c>
      <c r="CL97" s="418">
        <v>2201</v>
      </c>
      <c r="CM97" s="418">
        <v>2214</v>
      </c>
      <c r="CN97" s="418">
        <v>2157</v>
      </c>
      <c r="CO97" s="418">
        <v>2163</v>
      </c>
      <c r="CP97" s="418">
        <v>2187</v>
      </c>
      <c r="CQ97" s="418">
        <v>2248</v>
      </c>
      <c r="CR97" s="418">
        <v>2285</v>
      </c>
      <c r="CS97" s="418">
        <v>2334</v>
      </c>
      <c r="CT97" s="418">
        <v>2392</v>
      </c>
      <c r="CU97" s="399">
        <v>2361</v>
      </c>
      <c r="CV97" s="395">
        <v>2307</v>
      </c>
      <c r="CW97" s="418">
        <v>2357</v>
      </c>
      <c r="CX97" s="418">
        <v>2390</v>
      </c>
      <c r="CY97" s="418">
        <v>2382</v>
      </c>
      <c r="CZ97" s="418">
        <v>2444</v>
      </c>
      <c r="DA97" s="418">
        <v>2482</v>
      </c>
      <c r="DB97" s="418">
        <v>2550</v>
      </c>
      <c r="DC97" s="418">
        <v>2569</v>
      </c>
      <c r="DD97" s="418">
        <v>2580</v>
      </c>
      <c r="DE97" s="418">
        <v>2570</v>
      </c>
      <c r="DF97" s="802">
        <v>2437</v>
      </c>
      <c r="DG97" s="802">
        <f>'1. Población_Afiliada_Regimen'!F97</f>
        <v>2446</v>
      </c>
      <c r="DH97" s="118">
        <f t="shared" si="8"/>
        <v>9</v>
      </c>
      <c r="DI97" s="98">
        <f t="shared" si="9"/>
        <v>0.35033086804203972</v>
      </c>
      <c r="DJ97" s="118">
        <f t="shared" si="6"/>
        <v>85</v>
      </c>
      <c r="DK97" s="98">
        <f t="shared" si="7"/>
        <v>3.6001694197373992</v>
      </c>
    </row>
    <row r="98" spans="1:115" ht="15" outlineLevel="2">
      <c r="A98" s="392">
        <v>652</v>
      </c>
      <c r="B98" s="392" t="s">
        <v>374</v>
      </c>
      <c r="C98" s="392" t="s">
        <v>392</v>
      </c>
      <c r="D98" s="395">
        <v>433</v>
      </c>
      <c r="E98" s="418">
        <v>418</v>
      </c>
      <c r="F98" s="418">
        <v>427</v>
      </c>
      <c r="G98" s="418">
        <v>423</v>
      </c>
      <c r="H98" s="418">
        <v>441</v>
      </c>
      <c r="I98" s="418">
        <v>437</v>
      </c>
      <c r="J98" s="418">
        <v>428</v>
      </c>
      <c r="K98" s="418">
        <v>428</v>
      </c>
      <c r="L98" s="418">
        <v>432</v>
      </c>
      <c r="M98" s="418">
        <v>443</v>
      </c>
      <c r="N98" s="418">
        <v>466</v>
      </c>
      <c r="O98" s="399">
        <v>448</v>
      </c>
      <c r="P98" s="395">
        <v>391</v>
      </c>
      <c r="Q98" s="418">
        <v>371</v>
      </c>
      <c r="R98" s="418">
        <v>416</v>
      </c>
      <c r="S98" s="418">
        <v>412</v>
      </c>
      <c r="T98" s="418">
        <v>441</v>
      </c>
      <c r="U98" s="418">
        <v>478</v>
      </c>
      <c r="V98" s="418">
        <v>495</v>
      </c>
      <c r="W98" s="418">
        <v>509</v>
      </c>
      <c r="X98" s="418">
        <v>509</v>
      </c>
      <c r="Y98" s="418">
        <v>518</v>
      </c>
      <c r="Z98" s="418">
        <v>532</v>
      </c>
      <c r="AA98" s="399">
        <v>518</v>
      </c>
      <c r="AB98" s="395">
        <v>461</v>
      </c>
      <c r="AC98" s="418">
        <v>422</v>
      </c>
      <c r="AD98" s="418">
        <v>451</v>
      </c>
      <c r="AE98" s="418">
        <v>463</v>
      </c>
      <c r="AF98" s="418">
        <v>473</v>
      </c>
      <c r="AG98" s="418">
        <v>470</v>
      </c>
      <c r="AH98" s="418">
        <v>515</v>
      </c>
      <c r="AI98" s="418">
        <v>537</v>
      </c>
      <c r="AJ98" s="418">
        <v>555</v>
      </c>
      <c r="AK98" s="418">
        <v>558</v>
      </c>
      <c r="AL98" s="418">
        <v>495</v>
      </c>
      <c r="AM98" s="399">
        <v>507</v>
      </c>
      <c r="AN98" s="395">
        <v>470</v>
      </c>
      <c r="AO98" s="418">
        <v>400</v>
      </c>
      <c r="AP98" s="418">
        <v>418</v>
      </c>
      <c r="AQ98" s="418">
        <v>450</v>
      </c>
      <c r="AR98" s="418">
        <v>437</v>
      </c>
      <c r="AS98" s="418">
        <v>447</v>
      </c>
      <c r="AT98" s="418">
        <v>470</v>
      </c>
      <c r="AU98" s="418">
        <v>470</v>
      </c>
      <c r="AV98" s="418">
        <v>588</v>
      </c>
      <c r="AW98" s="418">
        <v>481</v>
      </c>
      <c r="AX98" s="418">
        <v>456</v>
      </c>
      <c r="AY98" s="399">
        <v>443</v>
      </c>
      <c r="AZ98" s="395">
        <v>448</v>
      </c>
      <c r="BA98" s="418">
        <v>466</v>
      </c>
      <c r="BB98" s="418">
        <v>473</v>
      </c>
      <c r="BC98" s="418">
        <v>460</v>
      </c>
      <c r="BD98" s="418">
        <v>433</v>
      </c>
      <c r="BE98" s="418">
        <v>466</v>
      </c>
      <c r="BF98" s="418">
        <v>463</v>
      </c>
      <c r="BG98" s="418">
        <v>465</v>
      </c>
      <c r="BH98" s="418">
        <v>455</v>
      </c>
      <c r="BI98" s="418">
        <v>464</v>
      </c>
      <c r="BJ98" s="418">
        <v>434</v>
      </c>
      <c r="BK98" s="394">
        <v>465</v>
      </c>
      <c r="BL98" s="395">
        <v>469</v>
      </c>
      <c r="BM98" s="418">
        <v>470</v>
      </c>
      <c r="BN98" s="418">
        <v>461</v>
      </c>
      <c r="BO98" s="418">
        <v>472</v>
      </c>
      <c r="BP98" s="418">
        <v>471</v>
      </c>
      <c r="BQ98" s="418">
        <v>464</v>
      </c>
      <c r="BR98" s="418">
        <v>451</v>
      </c>
      <c r="BS98" s="418">
        <v>460</v>
      </c>
      <c r="BT98" s="418">
        <v>468</v>
      </c>
      <c r="BU98" s="418">
        <v>457</v>
      </c>
      <c r="BV98" s="418">
        <v>460</v>
      </c>
      <c r="BW98" s="394">
        <v>453</v>
      </c>
      <c r="BX98" s="395">
        <v>425</v>
      </c>
      <c r="BY98" s="418">
        <v>399</v>
      </c>
      <c r="BZ98" s="418">
        <v>423</v>
      </c>
      <c r="CA98" s="418">
        <v>438</v>
      </c>
      <c r="CB98" s="418">
        <v>451</v>
      </c>
      <c r="CC98" s="418">
        <v>464</v>
      </c>
      <c r="CD98" s="418">
        <v>444</v>
      </c>
      <c r="CE98" s="418">
        <v>455</v>
      </c>
      <c r="CF98" s="418">
        <v>444</v>
      </c>
      <c r="CG98" s="418">
        <v>447</v>
      </c>
      <c r="CH98" s="418">
        <v>439</v>
      </c>
      <c r="CI98" s="394">
        <v>391</v>
      </c>
      <c r="CJ98" s="395">
        <v>312</v>
      </c>
      <c r="CK98" s="418">
        <v>294</v>
      </c>
      <c r="CL98" s="418">
        <v>298</v>
      </c>
      <c r="CM98" s="418">
        <v>315</v>
      </c>
      <c r="CN98" s="418">
        <v>318</v>
      </c>
      <c r="CO98" s="418">
        <v>316</v>
      </c>
      <c r="CP98" s="418">
        <v>312</v>
      </c>
      <c r="CQ98" s="418">
        <v>331</v>
      </c>
      <c r="CR98" s="418">
        <v>337</v>
      </c>
      <c r="CS98" s="418">
        <v>351</v>
      </c>
      <c r="CT98" s="418">
        <v>365</v>
      </c>
      <c r="CU98" s="399">
        <v>368</v>
      </c>
      <c r="CV98" s="395">
        <v>366</v>
      </c>
      <c r="CW98" s="418">
        <v>352</v>
      </c>
      <c r="CX98" s="418">
        <v>377</v>
      </c>
      <c r="CY98" s="418">
        <v>415</v>
      </c>
      <c r="CZ98" s="418">
        <v>441</v>
      </c>
      <c r="DA98" s="418">
        <v>444</v>
      </c>
      <c r="DB98" s="418">
        <v>476</v>
      </c>
      <c r="DC98" s="418">
        <v>461</v>
      </c>
      <c r="DD98" s="418">
        <v>459</v>
      </c>
      <c r="DE98" s="418">
        <v>464</v>
      </c>
      <c r="DF98" s="802">
        <v>472</v>
      </c>
      <c r="DG98" s="802">
        <f>'1. Población_Afiliada_Regimen'!F98</f>
        <v>472</v>
      </c>
      <c r="DH98" s="118">
        <f t="shared" si="8"/>
        <v>0</v>
      </c>
      <c r="DI98" s="98">
        <f t="shared" si="9"/>
        <v>0</v>
      </c>
      <c r="DJ98" s="118">
        <f t="shared" si="6"/>
        <v>104</v>
      </c>
      <c r="DK98" s="98">
        <f t="shared" si="7"/>
        <v>28.260869565217391</v>
      </c>
    </row>
    <row r="99" spans="1:115" ht="15" outlineLevel="2">
      <c r="A99" s="392">
        <v>660</v>
      </c>
      <c r="B99" s="392" t="s">
        <v>374</v>
      </c>
      <c r="C99" s="392" t="s">
        <v>393</v>
      </c>
      <c r="D99" s="395">
        <v>2812</v>
      </c>
      <c r="E99" s="418">
        <v>2850</v>
      </c>
      <c r="F99" s="418">
        <v>2832</v>
      </c>
      <c r="G99" s="418">
        <v>2962</v>
      </c>
      <c r="H99" s="418">
        <v>3039</v>
      </c>
      <c r="I99" s="418">
        <v>3070</v>
      </c>
      <c r="J99" s="418">
        <v>3043</v>
      </c>
      <c r="K99" s="418">
        <v>3067</v>
      </c>
      <c r="L99" s="418">
        <v>3133</v>
      </c>
      <c r="M99" s="418">
        <v>3086</v>
      </c>
      <c r="N99" s="418">
        <v>3147</v>
      </c>
      <c r="O99" s="399">
        <v>3254</v>
      </c>
      <c r="P99" s="395">
        <v>3073</v>
      </c>
      <c r="Q99" s="418">
        <v>1769</v>
      </c>
      <c r="R99" s="418">
        <v>2752</v>
      </c>
      <c r="S99" s="418">
        <v>2898</v>
      </c>
      <c r="T99" s="418">
        <v>3039</v>
      </c>
      <c r="U99" s="418">
        <v>3312</v>
      </c>
      <c r="V99" s="418">
        <v>3249</v>
      </c>
      <c r="W99" s="418">
        <v>3254</v>
      </c>
      <c r="X99" s="418">
        <v>3262</v>
      </c>
      <c r="Y99" s="418">
        <v>3371</v>
      </c>
      <c r="Z99" s="418">
        <v>3293</v>
      </c>
      <c r="AA99" s="399">
        <v>3286</v>
      </c>
      <c r="AB99" s="395">
        <v>3177</v>
      </c>
      <c r="AC99" s="418">
        <v>3198</v>
      </c>
      <c r="AD99" s="418">
        <v>3199</v>
      </c>
      <c r="AE99" s="418">
        <v>3228</v>
      </c>
      <c r="AF99" s="418">
        <v>3218</v>
      </c>
      <c r="AG99" s="418">
        <v>3297</v>
      </c>
      <c r="AH99" s="418">
        <v>3533</v>
      </c>
      <c r="AI99" s="418">
        <v>3630</v>
      </c>
      <c r="AJ99" s="418">
        <v>3659</v>
      </c>
      <c r="AK99" s="418">
        <v>3630</v>
      </c>
      <c r="AL99" s="418">
        <v>3453</v>
      </c>
      <c r="AM99" s="399">
        <v>3433</v>
      </c>
      <c r="AN99" s="395">
        <v>3285</v>
      </c>
      <c r="AO99" s="418">
        <v>3155</v>
      </c>
      <c r="AP99" s="418">
        <v>3177</v>
      </c>
      <c r="AQ99" s="418">
        <v>3229</v>
      </c>
      <c r="AR99" s="418">
        <v>3251</v>
      </c>
      <c r="AS99" s="418">
        <v>3342</v>
      </c>
      <c r="AT99" s="418">
        <v>3380</v>
      </c>
      <c r="AU99" s="418">
        <v>3403</v>
      </c>
      <c r="AV99" s="418">
        <v>3509</v>
      </c>
      <c r="AW99" s="418">
        <v>3438</v>
      </c>
      <c r="AX99" s="418">
        <v>3421</v>
      </c>
      <c r="AY99" s="399">
        <v>3407</v>
      </c>
      <c r="AZ99" s="395">
        <v>3330</v>
      </c>
      <c r="BA99" s="418">
        <v>3366</v>
      </c>
      <c r="BB99" s="418">
        <v>3393</v>
      </c>
      <c r="BC99" s="418">
        <v>3293</v>
      </c>
      <c r="BD99" s="418">
        <v>3278</v>
      </c>
      <c r="BE99" s="418">
        <v>3257</v>
      </c>
      <c r="BF99" s="418">
        <v>3223</v>
      </c>
      <c r="BG99" s="418">
        <v>3215</v>
      </c>
      <c r="BH99" s="418">
        <v>3219</v>
      </c>
      <c r="BI99" s="418">
        <v>3209</v>
      </c>
      <c r="BJ99" s="418">
        <v>3081</v>
      </c>
      <c r="BK99" s="394">
        <v>3117</v>
      </c>
      <c r="BL99" s="395">
        <v>3131</v>
      </c>
      <c r="BM99" s="418">
        <v>3115</v>
      </c>
      <c r="BN99" s="418">
        <v>3197</v>
      </c>
      <c r="BO99" s="418">
        <v>3219</v>
      </c>
      <c r="BP99" s="418">
        <v>3236</v>
      </c>
      <c r="BQ99" s="418">
        <v>3287</v>
      </c>
      <c r="BR99" s="418">
        <v>3279</v>
      </c>
      <c r="BS99" s="418">
        <v>3367</v>
      </c>
      <c r="BT99" s="418">
        <v>3502</v>
      </c>
      <c r="BU99" s="418">
        <v>3597</v>
      </c>
      <c r="BV99" s="418">
        <v>3668</v>
      </c>
      <c r="BW99" s="394">
        <v>3685</v>
      </c>
      <c r="BX99" s="395">
        <v>3586</v>
      </c>
      <c r="BY99" s="418">
        <v>3584</v>
      </c>
      <c r="BZ99" s="418">
        <v>3607</v>
      </c>
      <c r="CA99" s="418">
        <v>3671</v>
      </c>
      <c r="CB99" s="418">
        <v>3725</v>
      </c>
      <c r="CC99" s="418">
        <v>3738</v>
      </c>
      <c r="CD99" s="418">
        <v>3781</v>
      </c>
      <c r="CE99" s="418">
        <v>3871</v>
      </c>
      <c r="CF99" s="418">
        <v>3788</v>
      </c>
      <c r="CG99" s="418">
        <v>3784</v>
      </c>
      <c r="CH99" s="418">
        <v>3775</v>
      </c>
      <c r="CI99" s="394">
        <v>3712</v>
      </c>
      <c r="CJ99" s="395">
        <v>3505</v>
      </c>
      <c r="CK99" s="418">
        <v>3463</v>
      </c>
      <c r="CL99" s="418">
        <v>3472</v>
      </c>
      <c r="CM99" s="418">
        <v>3395</v>
      </c>
      <c r="CN99" s="418">
        <v>3230</v>
      </c>
      <c r="CO99" s="418">
        <v>3241</v>
      </c>
      <c r="CP99" s="418">
        <v>3320</v>
      </c>
      <c r="CQ99" s="418">
        <v>3433</v>
      </c>
      <c r="CR99" s="418">
        <v>3473</v>
      </c>
      <c r="CS99" s="418">
        <v>3471</v>
      </c>
      <c r="CT99" s="418">
        <v>3553</v>
      </c>
      <c r="CU99" s="399">
        <v>3549</v>
      </c>
      <c r="CV99" s="395">
        <v>3477</v>
      </c>
      <c r="CW99" s="418">
        <v>3540</v>
      </c>
      <c r="CX99" s="418">
        <v>3575</v>
      </c>
      <c r="CY99" s="418">
        <v>3575</v>
      </c>
      <c r="CZ99" s="418">
        <v>3579</v>
      </c>
      <c r="DA99" s="418">
        <v>3583</v>
      </c>
      <c r="DB99" s="418">
        <v>3498</v>
      </c>
      <c r="DC99" s="418">
        <v>3514</v>
      </c>
      <c r="DD99" s="418">
        <v>3572</v>
      </c>
      <c r="DE99" s="418">
        <v>3569</v>
      </c>
      <c r="DF99" s="802">
        <v>3582</v>
      </c>
      <c r="DG99" s="802">
        <f>'1. Población_Afiliada_Regimen'!F99</f>
        <v>3600</v>
      </c>
      <c r="DH99" s="118">
        <f t="shared" si="8"/>
        <v>18</v>
      </c>
      <c r="DI99" s="98">
        <f t="shared" si="9"/>
        <v>0.51223676721684697</v>
      </c>
      <c r="DJ99" s="118">
        <f t="shared" si="6"/>
        <v>51</v>
      </c>
      <c r="DK99" s="98">
        <f t="shared" si="7"/>
        <v>1.4370245139475908</v>
      </c>
    </row>
    <row r="100" spans="1:115" ht="15" outlineLevel="2">
      <c r="A100" s="392">
        <v>667</v>
      </c>
      <c r="B100" s="392" t="s">
        <v>374</v>
      </c>
      <c r="C100" s="392" t="s">
        <v>394</v>
      </c>
      <c r="D100" s="395">
        <v>2919</v>
      </c>
      <c r="E100" s="418">
        <v>2833</v>
      </c>
      <c r="F100" s="418">
        <v>2806</v>
      </c>
      <c r="G100" s="418">
        <v>2849</v>
      </c>
      <c r="H100" s="418">
        <v>2925</v>
      </c>
      <c r="I100" s="418">
        <v>3001</v>
      </c>
      <c r="J100" s="418">
        <v>2960</v>
      </c>
      <c r="K100" s="418">
        <v>2987</v>
      </c>
      <c r="L100" s="418">
        <v>2977</v>
      </c>
      <c r="M100" s="418">
        <v>3054</v>
      </c>
      <c r="N100" s="418">
        <v>3088</v>
      </c>
      <c r="O100" s="399">
        <v>3130</v>
      </c>
      <c r="P100" s="395">
        <v>2967</v>
      </c>
      <c r="Q100" s="418">
        <v>2977</v>
      </c>
      <c r="R100" s="418">
        <v>3141</v>
      </c>
      <c r="S100" s="418">
        <v>3119</v>
      </c>
      <c r="T100" s="418">
        <v>2925</v>
      </c>
      <c r="U100" s="418">
        <v>3291</v>
      </c>
      <c r="V100" s="418">
        <v>3292</v>
      </c>
      <c r="W100" s="418">
        <v>3403</v>
      </c>
      <c r="X100" s="418">
        <v>3318</v>
      </c>
      <c r="Y100" s="418">
        <v>3290</v>
      </c>
      <c r="Z100" s="418">
        <v>3260</v>
      </c>
      <c r="AA100" s="399">
        <v>3074</v>
      </c>
      <c r="AB100" s="395">
        <v>2950</v>
      </c>
      <c r="AC100" s="418">
        <v>3008</v>
      </c>
      <c r="AD100" s="418">
        <v>3020</v>
      </c>
      <c r="AE100" s="418">
        <v>3043</v>
      </c>
      <c r="AF100" s="418">
        <v>3062</v>
      </c>
      <c r="AG100" s="418">
        <v>3128</v>
      </c>
      <c r="AH100" s="418">
        <v>3293</v>
      </c>
      <c r="AI100" s="418">
        <v>3324</v>
      </c>
      <c r="AJ100" s="418">
        <v>3446</v>
      </c>
      <c r="AK100" s="418">
        <v>3483</v>
      </c>
      <c r="AL100" s="418">
        <v>3378</v>
      </c>
      <c r="AM100" s="399">
        <v>3361</v>
      </c>
      <c r="AN100" s="395">
        <v>3209</v>
      </c>
      <c r="AO100" s="418">
        <v>3062</v>
      </c>
      <c r="AP100" s="418">
        <v>3096</v>
      </c>
      <c r="AQ100" s="418">
        <v>3220</v>
      </c>
      <c r="AR100" s="418">
        <v>3274</v>
      </c>
      <c r="AS100" s="418">
        <v>3344</v>
      </c>
      <c r="AT100" s="418">
        <v>3311</v>
      </c>
      <c r="AU100" s="418">
        <v>3314</v>
      </c>
      <c r="AV100" s="418">
        <v>3267</v>
      </c>
      <c r="AW100" s="418">
        <v>3300</v>
      </c>
      <c r="AX100" s="418">
        <v>3318</v>
      </c>
      <c r="AY100" s="399">
        <v>3332</v>
      </c>
      <c r="AZ100" s="395">
        <v>3215</v>
      </c>
      <c r="BA100" s="418">
        <v>3157</v>
      </c>
      <c r="BB100" s="418">
        <v>3208</v>
      </c>
      <c r="BC100" s="418">
        <v>3167</v>
      </c>
      <c r="BD100" s="418">
        <v>3117</v>
      </c>
      <c r="BE100" s="418">
        <v>3163</v>
      </c>
      <c r="BF100" s="418">
        <v>3233</v>
      </c>
      <c r="BG100" s="418">
        <v>3457</v>
      </c>
      <c r="BH100" s="418">
        <v>3143</v>
      </c>
      <c r="BI100" s="418">
        <v>3193</v>
      </c>
      <c r="BJ100" s="418">
        <v>3122</v>
      </c>
      <c r="BK100" s="394">
        <v>3168</v>
      </c>
      <c r="BL100" s="395">
        <v>3114</v>
      </c>
      <c r="BM100" s="418">
        <v>3098</v>
      </c>
      <c r="BN100" s="418">
        <v>3115</v>
      </c>
      <c r="BO100" s="418">
        <v>3112</v>
      </c>
      <c r="BP100" s="418">
        <v>3123</v>
      </c>
      <c r="BQ100" s="418">
        <v>3188</v>
      </c>
      <c r="BR100" s="418">
        <v>3171</v>
      </c>
      <c r="BS100" s="418">
        <v>3153</v>
      </c>
      <c r="BT100" s="418">
        <v>3161</v>
      </c>
      <c r="BU100" s="418">
        <v>3154</v>
      </c>
      <c r="BV100" s="418">
        <v>3156</v>
      </c>
      <c r="BW100" s="394">
        <v>3157</v>
      </c>
      <c r="BX100" s="395">
        <v>3077</v>
      </c>
      <c r="BY100" s="418">
        <v>3089</v>
      </c>
      <c r="BZ100" s="418">
        <v>3172</v>
      </c>
      <c r="CA100" s="418">
        <v>3151</v>
      </c>
      <c r="CB100" s="418">
        <v>3187</v>
      </c>
      <c r="CC100" s="418">
        <v>3177</v>
      </c>
      <c r="CD100" s="418">
        <v>3197</v>
      </c>
      <c r="CE100" s="418">
        <v>3224</v>
      </c>
      <c r="CF100" s="418">
        <v>3174</v>
      </c>
      <c r="CG100" s="418">
        <v>3198</v>
      </c>
      <c r="CH100" s="418">
        <v>3229</v>
      </c>
      <c r="CI100" s="394">
        <v>3215</v>
      </c>
      <c r="CJ100" s="395">
        <v>3129</v>
      </c>
      <c r="CK100" s="418">
        <v>3050</v>
      </c>
      <c r="CL100" s="418">
        <v>3057</v>
      </c>
      <c r="CM100" s="418">
        <v>3050</v>
      </c>
      <c r="CN100" s="418">
        <v>2977</v>
      </c>
      <c r="CO100" s="418">
        <v>2961</v>
      </c>
      <c r="CP100" s="418">
        <v>2998</v>
      </c>
      <c r="CQ100" s="418">
        <v>3104</v>
      </c>
      <c r="CR100" s="418">
        <v>3131</v>
      </c>
      <c r="CS100" s="418">
        <v>3135</v>
      </c>
      <c r="CT100" s="418">
        <v>3172</v>
      </c>
      <c r="CU100" s="399">
        <v>3176</v>
      </c>
      <c r="CV100" s="395">
        <v>3132</v>
      </c>
      <c r="CW100" s="418">
        <v>3178</v>
      </c>
      <c r="CX100" s="418">
        <v>3246</v>
      </c>
      <c r="CY100" s="418">
        <v>3246</v>
      </c>
      <c r="CZ100" s="418">
        <v>3292</v>
      </c>
      <c r="DA100" s="418">
        <v>3295</v>
      </c>
      <c r="DB100" s="418">
        <v>3256</v>
      </c>
      <c r="DC100" s="418">
        <v>3262</v>
      </c>
      <c r="DD100" s="418">
        <v>3339</v>
      </c>
      <c r="DE100" s="418">
        <v>3349</v>
      </c>
      <c r="DF100" s="802">
        <v>3329</v>
      </c>
      <c r="DG100" s="802">
        <f>'1. Población_Afiliada_Regimen'!F100</f>
        <v>3338</v>
      </c>
      <c r="DH100" s="118">
        <f t="shared" si="8"/>
        <v>9</v>
      </c>
      <c r="DI100" s="98">
        <f t="shared" si="9"/>
        <v>0.27590435315757206</v>
      </c>
      <c r="DJ100" s="118">
        <f t="shared" ref="DJ100:DJ131" si="10">DG100-CU100</f>
        <v>162</v>
      </c>
      <c r="DK100" s="98">
        <f t="shared" ref="DK100:DK131" si="11">DJ100/CU100*100</f>
        <v>5.1007556675062977</v>
      </c>
    </row>
    <row r="101" spans="1:115" ht="15" outlineLevel="2">
      <c r="A101" s="392">
        <v>674</v>
      </c>
      <c r="B101" s="392" t="s">
        <v>374</v>
      </c>
      <c r="C101" s="392" t="s">
        <v>395</v>
      </c>
      <c r="D101" s="395">
        <v>2018</v>
      </c>
      <c r="E101" s="418">
        <v>2032</v>
      </c>
      <c r="F101" s="418">
        <v>2003</v>
      </c>
      <c r="G101" s="418">
        <v>2080</v>
      </c>
      <c r="H101" s="418">
        <v>2064</v>
      </c>
      <c r="I101" s="418">
        <v>2054</v>
      </c>
      <c r="J101" s="418">
        <v>2037</v>
      </c>
      <c r="K101" s="418">
        <v>2038</v>
      </c>
      <c r="L101" s="418">
        <v>1987</v>
      </c>
      <c r="M101" s="418">
        <v>1994</v>
      </c>
      <c r="N101" s="418">
        <v>1993</v>
      </c>
      <c r="O101" s="399">
        <v>2055</v>
      </c>
      <c r="P101" s="395">
        <v>2039</v>
      </c>
      <c r="Q101" s="418">
        <v>849</v>
      </c>
      <c r="R101" s="418">
        <v>1680</v>
      </c>
      <c r="S101" s="418">
        <v>1803</v>
      </c>
      <c r="T101" s="418">
        <v>2064</v>
      </c>
      <c r="U101" s="418">
        <v>1896</v>
      </c>
      <c r="V101" s="418">
        <v>1922</v>
      </c>
      <c r="W101" s="418">
        <v>1971</v>
      </c>
      <c r="X101" s="418">
        <v>1978</v>
      </c>
      <c r="Y101" s="418">
        <v>2035</v>
      </c>
      <c r="Z101" s="418">
        <v>2027</v>
      </c>
      <c r="AA101" s="399">
        <v>1955</v>
      </c>
      <c r="AB101" s="395">
        <v>1889</v>
      </c>
      <c r="AC101" s="418">
        <v>1848</v>
      </c>
      <c r="AD101" s="418">
        <v>1813</v>
      </c>
      <c r="AE101" s="418">
        <v>1815</v>
      </c>
      <c r="AF101" s="418">
        <v>1770</v>
      </c>
      <c r="AG101" s="418">
        <v>1708</v>
      </c>
      <c r="AH101" s="418">
        <v>1758</v>
      </c>
      <c r="AI101" s="418">
        <v>1763</v>
      </c>
      <c r="AJ101" s="418">
        <v>1775</v>
      </c>
      <c r="AK101" s="418">
        <v>1765</v>
      </c>
      <c r="AL101" s="418">
        <v>1728</v>
      </c>
      <c r="AM101" s="399">
        <v>1534</v>
      </c>
      <c r="AN101" s="395">
        <v>1989</v>
      </c>
      <c r="AO101" s="418">
        <v>1912</v>
      </c>
      <c r="AP101" s="418">
        <v>1943</v>
      </c>
      <c r="AQ101" s="418">
        <v>1989</v>
      </c>
      <c r="AR101" s="418">
        <v>1985</v>
      </c>
      <c r="AS101" s="418">
        <v>2003</v>
      </c>
      <c r="AT101" s="418">
        <v>2044</v>
      </c>
      <c r="AU101" s="418">
        <v>2057</v>
      </c>
      <c r="AV101" s="418">
        <v>2027</v>
      </c>
      <c r="AW101" s="418">
        <v>2060</v>
      </c>
      <c r="AX101" s="418">
        <v>2063</v>
      </c>
      <c r="AY101" s="399">
        <v>2037</v>
      </c>
      <c r="AZ101" s="395">
        <v>1994</v>
      </c>
      <c r="BA101" s="418">
        <v>2020</v>
      </c>
      <c r="BB101" s="418">
        <v>2024</v>
      </c>
      <c r="BC101" s="418">
        <v>1969</v>
      </c>
      <c r="BD101" s="418">
        <v>1981</v>
      </c>
      <c r="BE101" s="418">
        <v>2044</v>
      </c>
      <c r="BF101" s="418">
        <v>2066</v>
      </c>
      <c r="BG101" s="418">
        <v>2068</v>
      </c>
      <c r="BH101" s="418">
        <v>2093</v>
      </c>
      <c r="BI101" s="418">
        <v>2088</v>
      </c>
      <c r="BJ101" s="418">
        <v>2100</v>
      </c>
      <c r="BK101" s="394">
        <v>2118</v>
      </c>
      <c r="BL101" s="395">
        <v>2100</v>
      </c>
      <c r="BM101" s="418">
        <v>2091</v>
      </c>
      <c r="BN101" s="418">
        <v>2110</v>
      </c>
      <c r="BO101" s="418">
        <v>2196</v>
      </c>
      <c r="BP101" s="418">
        <v>2182</v>
      </c>
      <c r="BQ101" s="418">
        <v>2179</v>
      </c>
      <c r="BR101" s="418">
        <v>2152</v>
      </c>
      <c r="BS101" s="418">
        <v>2210</v>
      </c>
      <c r="BT101" s="418">
        <v>2196</v>
      </c>
      <c r="BU101" s="418">
        <v>2189</v>
      </c>
      <c r="BV101" s="418">
        <v>2196</v>
      </c>
      <c r="BW101" s="394">
        <v>2217</v>
      </c>
      <c r="BX101" s="395">
        <v>2165</v>
      </c>
      <c r="BY101" s="418">
        <v>2187</v>
      </c>
      <c r="BZ101" s="418">
        <v>2253</v>
      </c>
      <c r="CA101" s="418">
        <v>2270</v>
      </c>
      <c r="CB101" s="418">
        <v>2257</v>
      </c>
      <c r="CC101" s="418">
        <v>2308</v>
      </c>
      <c r="CD101" s="418">
        <v>2336</v>
      </c>
      <c r="CE101" s="418">
        <v>2402</v>
      </c>
      <c r="CF101" s="418">
        <v>2341</v>
      </c>
      <c r="CG101" s="418">
        <v>2332</v>
      </c>
      <c r="CH101" s="418">
        <v>2373</v>
      </c>
      <c r="CI101" s="394">
        <v>2393</v>
      </c>
      <c r="CJ101" s="395">
        <v>2313</v>
      </c>
      <c r="CK101" s="418">
        <v>2324</v>
      </c>
      <c r="CL101" s="418">
        <v>2284</v>
      </c>
      <c r="CM101" s="418">
        <v>2283</v>
      </c>
      <c r="CN101" s="418">
        <v>2178</v>
      </c>
      <c r="CO101" s="418">
        <v>2154</v>
      </c>
      <c r="CP101" s="418">
        <v>2155</v>
      </c>
      <c r="CQ101" s="418">
        <v>2260</v>
      </c>
      <c r="CR101" s="418">
        <v>2273</v>
      </c>
      <c r="CS101" s="418">
        <v>2265</v>
      </c>
      <c r="CT101" s="418">
        <v>2288</v>
      </c>
      <c r="CU101" s="399">
        <v>2348</v>
      </c>
      <c r="CV101" s="395">
        <v>2338</v>
      </c>
      <c r="CW101" s="418">
        <v>2361</v>
      </c>
      <c r="CX101" s="418">
        <v>2411</v>
      </c>
      <c r="CY101" s="418">
        <v>2446</v>
      </c>
      <c r="CZ101" s="418">
        <v>2514</v>
      </c>
      <c r="DA101" s="418">
        <v>2489</v>
      </c>
      <c r="DB101" s="418">
        <v>2458</v>
      </c>
      <c r="DC101" s="418">
        <v>2452</v>
      </c>
      <c r="DD101" s="418">
        <v>2535</v>
      </c>
      <c r="DE101" s="418">
        <v>2590</v>
      </c>
      <c r="DF101" s="802">
        <v>2586</v>
      </c>
      <c r="DG101" s="802">
        <f>'1. Población_Afiliada_Regimen'!F101</f>
        <v>2575</v>
      </c>
      <c r="DH101" s="118">
        <f t="shared" si="8"/>
        <v>-11</v>
      </c>
      <c r="DI101" s="98">
        <f t="shared" si="9"/>
        <v>-0.4486133768352365</v>
      </c>
      <c r="DJ101" s="118">
        <f t="shared" si="10"/>
        <v>227</v>
      </c>
      <c r="DK101" s="98">
        <f t="shared" si="11"/>
        <v>9.6678023850085193</v>
      </c>
    </row>
    <row r="102" spans="1:115" ht="15" outlineLevel="2">
      <c r="A102" s="392">
        <v>697</v>
      </c>
      <c r="B102" s="392" t="s">
        <v>374</v>
      </c>
      <c r="C102" s="392" t="s">
        <v>396</v>
      </c>
      <c r="D102" s="395">
        <v>9560</v>
      </c>
      <c r="E102" s="418">
        <v>9662</v>
      </c>
      <c r="F102" s="418">
        <v>9659</v>
      </c>
      <c r="G102" s="418">
        <v>9741</v>
      </c>
      <c r="H102" s="418">
        <v>9898</v>
      </c>
      <c r="I102" s="418">
        <v>9952</v>
      </c>
      <c r="J102" s="418">
        <v>9872</v>
      </c>
      <c r="K102" s="418">
        <v>9962</v>
      </c>
      <c r="L102" s="418">
        <v>9874</v>
      </c>
      <c r="M102" s="418">
        <v>9983</v>
      </c>
      <c r="N102" s="418">
        <v>10009</v>
      </c>
      <c r="O102" s="399">
        <v>10040</v>
      </c>
      <c r="P102" s="395">
        <v>9940</v>
      </c>
      <c r="Q102" s="418">
        <v>8409</v>
      </c>
      <c r="R102" s="418">
        <v>10123</v>
      </c>
      <c r="S102" s="418">
        <v>10138</v>
      </c>
      <c r="T102" s="418">
        <v>9898</v>
      </c>
      <c r="U102" s="418">
        <v>10354</v>
      </c>
      <c r="V102" s="418">
        <v>10312</v>
      </c>
      <c r="W102" s="418">
        <v>10536</v>
      </c>
      <c r="X102" s="418">
        <v>10553</v>
      </c>
      <c r="Y102" s="418">
        <v>10572</v>
      </c>
      <c r="Z102" s="418">
        <v>10622</v>
      </c>
      <c r="AA102" s="399">
        <v>10505</v>
      </c>
      <c r="AB102" s="395">
        <v>10410</v>
      </c>
      <c r="AC102" s="418">
        <v>10355</v>
      </c>
      <c r="AD102" s="418">
        <v>10530</v>
      </c>
      <c r="AE102" s="418">
        <v>10636</v>
      </c>
      <c r="AF102" s="418">
        <v>10642</v>
      </c>
      <c r="AG102" s="418">
        <v>10701</v>
      </c>
      <c r="AH102" s="418">
        <v>11018</v>
      </c>
      <c r="AI102" s="418">
        <v>11152</v>
      </c>
      <c r="AJ102" s="418">
        <v>11359</v>
      </c>
      <c r="AK102" s="418">
        <v>11530</v>
      </c>
      <c r="AL102" s="418">
        <v>11448</v>
      </c>
      <c r="AM102" s="399">
        <v>11452</v>
      </c>
      <c r="AN102" s="395">
        <v>11313</v>
      </c>
      <c r="AO102" s="418">
        <v>11333</v>
      </c>
      <c r="AP102" s="418">
        <v>11428</v>
      </c>
      <c r="AQ102" s="418">
        <v>11613</v>
      </c>
      <c r="AR102" s="418">
        <v>11701</v>
      </c>
      <c r="AS102" s="418">
        <v>11885</v>
      </c>
      <c r="AT102" s="418">
        <v>11801</v>
      </c>
      <c r="AU102" s="418">
        <v>11678</v>
      </c>
      <c r="AV102" s="418">
        <v>11541</v>
      </c>
      <c r="AW102" s="418">
        <v>11626</v>
      </c>
      <c r="AX102" s="418">
        <v>11555</v>
      </c>
      <c r="AY102" s="399">
        <v>11463</v>
      </c>
      <c r="AZ102" s="395">
        <v>11284</v>
      </c>
      <c r="BA102" s="418">
        <v>11272</v>
      </c>
      <c r="BB102" s="418">
        <v>11420</v>
      </c>
      <c r="BC102" s="418">
        <v>11273</v>
      </c>
      <c r="BD102" s="418">
        <v>11253</v>
      </c>
      <c r="BE102" s="418">
        <v>11364</v>
      </c>
      <c r="BF102" s="418">
        <v>11428</v>
      </c>
      <c r="BG102" s="418">
        <v>11540</v>
      </c>
      <c r="BH102" s="418">
        <v>11578</v>
      </c>
      <c r="BI102" s="418">
        <v>11527</v>
      </c>
      <c r="BJ102" s="418">
        <v>11593</v>
      </c>
      <c r="BK102" s="394">
        <v>11667</v>
      </c>
      <c r="BL102" s="395">
        <v>11578</v>
      </c>
      <c r="BM102" s="418">
        <v>11489</v>
      </c>
      <c r="BN102" s="418">
        <v>11591</v>
      </c>
      <c r="BO102" s="418">
        <v>11662</v>
      </c>
      <c r="BP102" s="418">
        <v>11695</v>
      </c>
      <c r="BQ102" s="418">
        <v>11723</v>
      </c>
      <c r="BR102" s="418">
        <v>11802</v>
      </c>
      <c r="BS102" s="418">
        <v>11872</v>
      </c>
      <c r="BT102" s="418">
        <v>11874</v>
      </c>
      <c r="BU102" s="418">
        <v>11827</v>
      </c>
      <c r="BV102" s="418">
        <v>11825</v>
      </c>
      <c r="BW102" s="394">
        <v>12259</v>
      </c>
      <c r="BX102" s="395">
        <v>12031</v>
      </c>
      <c r="BY102" s="418">
        <v>11713</v>
      </c>
      <c r="BZ102" s="418">
        <v>11694</v>
      </c>
      <c r="CA102" s="418">
        <v>11695</v>
      </c>
      <c r="CB102" s="418">
        <v>11779</v>
      </c>
      <c r="CC102" s="418">
        <v>11763</v>
      </c>
      <c r="CD102" s="418">
        <v>11731</v>
      </c>
      <c r="CE102" s="418">
        <v>11859</v>
      </c>
      <c r="CF102" s="418">
        <v>11772</v>
      </c>
      <c r="CG102" s="418">
        <v>11796</v>
      </c>
      <c r="CH102" s="418">
        <v>11764</v>
      </c>
      <c r="CI102" s="394">
        <v>11666</v>
      </c>
      <c r="CJ102" s="395">
        <v>11514</v>
      </c>
      <c r="CK102" s="418">
        <v>11380</v>
      </c>
      <c r="CL102" s="418">
        <v>11168</v>
      </c>
      <c r="CM102" s="418">
        <v>11036</v>
      </c>
      <c r="CN102" s="418">
        <v>10775</v>
      </c>
      <c r="CO102" s="418">
        <v>10654</v>
      </c>
      <c r="CP102" s="418">
        <v>10841</v>
      </c>
      <c r="CQ102" s="418">
        <v>11079</v>
      </c>
      <c r="CR102" s="418">
        <v>11106</v>
      </c>
      <c r="CS102" s="418">
        <v>11156</v>
      </c>
      <c r="CT102" s="418">
        <v>11265</v>
      </c>
      <c r="CU102" s="399">
        <v>11918</v>
      </c>
      <c r="CV102" s="395">
        <v>12104</v>
      </c>
      <c r="CW102" s="418">
        <v>12557</v>
      </c>
      <c r="CX102" s="418">
        <v>12928</v>
      </c>
      <c r="CY102" s="418">
        <v>13228</v>
      </c>
      <c r="CZ102" s="418">
        <v>13458</v>
      </c>
      <c r="DA102" s="418">
        <v>13607</v>
      </c>
      <c r="DB102" s="418">
        <v>13683</v>
      </c>
      <c r="DC102" s="418">
        <v>13812</v>
      </c>
      <c r="DD102" s="418">
        <v>13915</v>
      </c>
      <c r="DE102" s="418">
        <v>14074</v>
      </c>
      <c r="DF102" s="802">
        <v>14241</v>
      </c>
      <c r="DG102" s="802">
        <f>'1. Población_Afiliada_Regimen'!F102</f>
        <v>14371</v>
      </c>
      <c r="DH102" s="118">
        <f t="shared" si="8"/>
        <v>130</v>
      </c>
      <c r="DI102" s="98">
        <f t="shared" si="9"/>
        <v>0.94121054155806538</v>
      </c>
      <c r="DJ102" s="118">
        <f t="shared" si="10"/>
        <v>2453</v>
      </c>
      <c r="DK102" s="98">
        <f t="shared" si="11"/>
        <v>20.582312468534987</v>
      </c>
    </row>
    <row r="103" spans="1:115" ht="15" outlineLevel="2">
      <c r="A103" s="392">
        <v>756</v>
      </c>
      <c r="B103" s="392" t="s">
        <v>374</v>
      </c>
      <c r="C103" s="392" t="s">
        <v>397</v>
      </c>
      <c r="D103" s="395">
        <v>5149</v>
      </c>
      <c r="E103" s="418">
        <v>4819</v>
      </c>
      <c r="F103" s="418">
        <v>4763</v>
      </c>
      <c r="G103" s="418">
        <v>4869</v>
      </c>
      <c r="H103" s="418">
        <v>4941</v>
      </c>
      <c r="I103" s="418">
        <v>5089</v>
      </c>
      <c r="J103" s="418">
        <v>5039</v>
      </c>
      <c r="K103" s="418">
        <v>4973</v>
      </c>
      <c r="L103" s="418">
        <v>4886</v>
      </c>
      <c r="M103" s="418">
        <v>4954</v>
      </c>
      <c r="N103" s="418">
        <v>5025</v>
      </c>
      <c r="O103" s="399">
        <v>5027</v>
      </c>
      <c r="P103" s="395">
        <v>4845</v>
      </c>
      <c r="Q103" s="418">
        <v>4832</v>
      </c>
      <c r="R103" s="418">
        <v>5025</v>
      </c>
      <c r="S103" s="418">
        <v>5069</v>
      </c>
      <c r="T103" s="418">
        <v>4941</v>
      </c>
      <c r="U103" s="418">
        <v>5023</v>
      </c>
      <c r="V103" s="418">
        <v>5031</v>
      </c>
      <c r="W103" s="418">
        <v>5216</v>
      </c>
      <c r="X103" s="418">
        <v>5236</v>
      </c>
      <c r="Y103" s="418">
        <v>5232</v>
      </c>
      <c r="Z103" s="418">
        <v>5201</v>
      </c>
      <c r="AA103" s="399">
        <v>5083</v>
      </c>
      <c r="AB103" s="395">
        <v>4736</v>
      </c>
      <c r="AC103" s="418">
        <v>4652</v>
      </c>
      <c r="AD103" s="418">
        <v>4717</v>
      </c>
      <c r="AE103" s="418">
        <v>4875</v>
      </c>
      <c r="AF103" s="418">
        <v>4894</v>
      </c>
      <c r="AG103" s="418">
        <v>4961</v>
      </c>
      <c r="AH103" s="418">
        <v>5207</v>
      </c>
      <c r="AI103" s="418">
        <v>5265</v>
      </c>
      <c r="AJ103" s="418">
        <v>5403</v>
      </c>
      <c r="AK103" s="418">
        <v>5459</v>
      </c>
      <c r="AL103" s="418">
        <v>5371</v>
      </c>
      <c r="AM103" s="399">
        <v>5311</v>
      </c>
      <c r="AN103" s="395">
        <v>5168</v>
      </c>
      <c r="AO103" s="418">
        <v>5112</v>
      </c>
      <c r="AP103" s="418">
        <v>5292</v>
      </c>
      <c r="AQ103" s="418">
        <v>5450</v>
      </c>
      <c r="AR103" s="418">
        <v>5517</v>
      </c>
      <c r="AS103" s="418">
        <v>5663</v>
      </c>
      <c r="AT103" s="418">
        <v>5722</v>
      </c>
      <c r="AU103" s="418">
        <v>5776</v>
      </c>
      <c r="AV103" s="418">
        <v>5743</v>
      </c>
      <c r="AW103" s="418">
        <v>5836</v>
      </c>
      <c r="AX103" s="418">
        <v>5839</v>
      </c>
      <c r="AY103" s="399">
        <v>5835</v>
      </c>
      <c r="AZ103" s="395">
        <v>5594</v>
      </c>
      <c r="BA103" s="418">
        <v>5601</v>
      </c>
      <c r="BB103" s="418">
        <v>5782</v>
      </c>
      <c r="BC103" s="418">
        <v>5772</v>
      </c>
      <c r="BD103" s="418">
        <v>5763</v>
      </c>
      <c r="BE103" s="418">
        <v>5873</v>
      </c>
      <c r="BF103" s="418">
        <v>5898</v>
      </c>
      <c r="BG103" s="418">
        <v>6178</v>
      </c>
      <c r="BH103" s="418">
        <v>5794</v>
      </c>
      <c r="BI103" s="418">
        <v>5767</v>
      </c>
      <c r="BJ103" s="418">
        <v>5695</v>
      </c>
      <c r="BK103" s="394">
        <v>5734</v>
      </c>
      <c r="BL103" s="395">
        <v>5630</v>
      </c>
      <c r="BM103" s="418">
        <v>5709</v>
      </c>
      <c r="BN103" s="418">
        <v>5721</v>
      </c>
      <c r="BO103" s="418">
        <v>5817</v>
      </c>
      <c r="BP103" s="418">
        <v>5735</v>
      </c>
      <c r="BQ103" s="418">
        <v>5877</v>
      </c>
      <c r="BR103" s="418">
        <v>5912</v>
      </c>
      <c r="BS103" s="418">
        <v>5962</v>
      </c>
      <c r="BT103" s="418">
        <v>6022</v>
      </c>
      <c r="BU103" s="418">
        <v>6001</v>
      </c>
      <c r="BV103" s="418">
        <v>5986</v>
      </c>
      <c r="BW103" s="394">
        <v>6000</v>
      </c>
      <c r="BX103" s="395">
        <v>5822</v>
      </c>
      <c r="BY103" s="418">
        <v>5821</v>
      </c>
      <c r="BZ103" s="418">
        <v>5921</v>
      </c>
      <c r="CA103" s="418">
        <v>5988</v>
      </c>
      <c r="CB103" s="418">
        <v>6034</v>
      </c>
      <c r="CC103" s="418">
        <v>6182</v>
      </c>
      <c r="CD103" s="418">
        <v>6262</v>
      </c>
      <c r="CE103" s="418">
        <v>6395</v>
      </c>
      <c r="CF103" s="418">
        <v>6329</v>
      </c>
      <c r="CG103" s="418">
        <v>6366</v>
      </c>
      <c r="CH103" s="418">
        <v>6495</v>
      </c>
      <c r="CI103" s="394">
        <v>6531</v>
      </c>
      <c r="CJ103" s="395">
        <v>6359</v>
      </c>
      <c r="CK103" s="418">
        <v>6354</v>
      </c>
      <c r="CL103" s="418">
        <v>6333</v>
      </c>
      <c r="CM103" s="418">
        <v>6321</v>
      </c>
      <c r="CN103" s="418">
        <v>6195</v>
      </c>
      <c r="CO103" s="418">
        <v>6215</v>
      </c>
      <c r="CP103" s="418">
        <v>6249</v>
      </c>
      <c r="CQ103" s="418">
        <v>6412</v>
      </c>
      <c r="CR103" s="418">
        <v>6453</v>
      </c>
      <c r="CS103" s="418">
        <v>6493</v>
      </c>
      <c r="CT103" s="418">
        <v>6624</v>
      </c>
      <c r="CU103" s="399">
        <v>6719</v>
      </c>
      <c r="CV103" s="395">
        <v>6677</v>
      </c>
      <c r="CW103" s="418">
        <v>6743</v>
      </c>
      <c r="CX103" s="418">
        <v>6869</v>
      </c>
      <c r="CY103" s="418">
        <v>6954</v>
      </c>
      <c r="CZ103" s="418">
        <v>7051</v>
      </c>
      <c r="DA103" s="418">
        <v>7072</v>
      </c>
      <c r="DB103" s="418">
        <v>6982</v>
      </c>
      <c r="DC103" s="418">
        <v>7063</v>
      </c>
      <c r="DD103" s="418">
        <v>7051</v>
      </c>
      <c r="DE103" s="418">
        <v>7071</v>
      </c>
      <c r="DF103" s="802">
        <v>7055</v>
      </c>
      <c r="DG103" s="802">
        <f>'1. Población_Afiliada_Regimen'!F103</f>
        <v>7141</v>
      </c>
      <c r="DH103" s="118">
        <f t="shared" si="8"/>
        <v>86</v>
      </c>
      <c r="DI103" s="98">
        <f t="shared" si="9"/>
        <v>1.2176129123601869</v>
      </c>
      <c r="DJ103" s="118">
        <f t="shared" si="10"/>
        <v>422</v>
      </c>
      <c r="DK103" s="98">
        <f t="shared" si="11"/>
        <v>6.2806965322220565</v>
      </c>
    </row>
    <row r="104" spans="1:115" ht="15" outlineLevel="1">
      <c r="A104" s="141" t="s">
        <v>398</v>
      </c>
      <c r="B104" s="28"/>
      <c r="C104" s="29"/>
      <c r="D104" s="46">
        <v>79792</v>
      </c>
      <c r="E104" s="47">
        <v>79304</v>
      </c>
      <c r="F104" s="47">
        <v>79152</v>
      </c>
      <c r="G104" s="47">
        <v>80313</v>
      </c>
      <c r="H104" s="47">
        <v>81166</v>
      </c>
      <c r="I104" s="47">
        <v>82036</v>
      </c>
      <c r="J104" s="47">
        <v>81391</v>
      </c>
      <c r="K104" s="47">
        <v>81596</v>
      </c>
      <c r="L104" s="47">
        <v>80834</v>
      </c>
      <c r="M104" s="47">
        <v>81419</v>
      </c>
      <c r="N104" s="47">
        <v>81828</v>
      </c>
      <c r="O104" s="266">
        <v>81944</v>
      </c>
      <c r="P104" s="46">
        <v>79511</v>
      </c>
      <c r="Q104" s="47">
        <v>56487</v>
      </c>
      <c r="R104" s="47">
        <v>77749</v>
      </c>
      <c r="S104" s="47">
        <v>78745</v>
      </c>
      <c r="T104" s="47">
        <v>81166</v>
      </c>
      <c r="U104" s="47">
        <v>80652</v>
      </c>
      <c r="V104" s="47">
        <v>80559</v>
      </c>
      <c r="W104" s="47">
        <v>82514</v>
      </c>
      <c r="X104" s="47">
        <v>82873</v>
      </c>
      <c r="Y104" s="47">
        <v>83631</v>
      </c>
      <c r="Z104" s="47">
        <v>83128</v>
      </c>
      <c r="AA104" s="266">
        <v>81096</v>
      </c>
      <c r="AB104" s="46">
        <v>78472</v>
      </c>
      <c r="AC104" s="47">
        <v>77161</v>
      </c>
      <c r="AD104" s="47">
        <v>77726</v>
      </c>
      <c r="AE104" s="47">
        <v>78763</v>
      </c>
      <c r="AF104" s="47">
        <v>78810</v>
      </c>
      <c r="AG104" s="47">
        <v>79829</v>
      </c>
      <c r="AH104" s="47">
        <v>83142</v>
      </c>
      <c r="AI104" s="47">
        <v>84369</v>
      </c>
      <c r="AJ104" s="47">
        <v>85783</v>
      </c>
      <c r="AK104" s="47">
        <v>85892</v>
      </c>
      <c r="AL104" s="47">
        <v>83330</v>
      </c>
      <c r="AM104" s="266">
        <v>83278</v>
      </c>
      <c r="AN104" s="46">
        <v>81296</v>
      </c>
      <c r="AO104" s="47">
        <v>79101</v>
      </c>
      <c r="AP104" s="47">
        <v>80135</v>
      </c>
      <c r="AQ104" s="47">
        <v>82290</v>
      </c>
      <c r="AR104" s="47">
        <v>83389</v>
      </c>
      <c r="AS104" s="47">
        <v>86414</v>
      </c>
      <c r="AT104" s="47">
        <v>87303</v>
      </c>
      <c r="AU104" s="47">
        <v>87709</v>
      </c>
      <c r="AV104" s="47">
        <v>88101</v>
      </c>
      <c r="AW104" s="47">
        <v>89074</v>
      </c>
      <c r="AX104" s="47">
        <v>89052</v>
      </c>
      <c r="AY104" s="266">
        <v>89484</v>
      </c>
      <c r="AZ104" s="46">
        <v>88412</v>
      </c>
      <c r="BA104" s="47">
        <v>87898</v>
      </c>
      <c r="BB104" s="47">
        <v>88538</v>
      </c>
      <c r="BC104" s="47">
        <v>87032</v>
      </c>
      <c r="BD104" s="47">
        <v>86442</v>
      </c>
      <c r="BE104" s="47">
        <v>87169</v>
      </c>
      <c r="BF104" s="47">
        <v>87385</v>
      </c>
      <c r="BG104" s="47">
        <v>88904</v>
      </c>
      <c r="BH104" s="47">
        <v>86142</v>
      </c>
      <c r="BI104" s="47">
        <v>85685</v>
      </c>
      <c r="BJ104" s="47">
        <v>84769</v>
      </c>
      <c r="BK104" s="59">
        <v>85106</v>
      </c>
      <c r="BL104" s="46">
        <v>84063</v>
      </c>
      <c r="BM104" s="47">
        <v>83358</v>
      </c>
      <c r="BN104" s="47">
        <v>84453</v>
      </c>
      <c r="BO104" s="47">
        <v>84895</v>
      </c>
      <c r="BP104" s="47">
        <v>84409</v>
      </c>
      <c r="BQ104" s="47">
        <v>84620</v>
      </c>
      <c r="BR104" s="47">
        <v>84407</v>
      </c>
      <c r="BS104" s="47">
        <v>85092</v>
      </c>
      <c r="BT104" s="47">
        <v>85609</v>
      </c>
      <c r="BU104" s="47">
        <v>85612</v>
      </c>
      <c r="BV104" s="47">
        <v>85194</v>
      </c>
      <c r="BW104" s="59">
        <v>84472</v>
      </c>
      <c r="BX104" s="46">
        <v>82720</v>
      </c>
      <c r="BY104" s="47">
        <v>82610</v>
      </c>
      <c r="BZ104" s="47">
        <v>83629</v>
      </c>
      <c r="CA104" s="47">
        <v>84064</v>
      </c>
      <c r="CB104" s="47">
        <v>84345</v>
      </c>
      <c r="CC104" s="47">
        <v>84818</v>
      </c>
      <c r="CD104" s="47">
        <v>85210</v>
      </c>
      <c r="CE104" s="47">
        <v>85607</v>
      </c>
      <c r="CF104" s="47">
        <v>84918</v>
      </c>
      <c r="CG104" s="47">
        <v>85261</v>
      </c>
      <c r="CH104" s="47">
        <v>85447</v>
      </c>
      <c r="CI104" s="59">
        <v>85183</v>
      </c>
      <c r="CJ104" s="46">
        <v>82682</v>
      </c>
      <c r="CK104" s="47">
        <v>81562</v>
      </c>
      <c r="CL104" s="47">
        <v>82261</v>
      </c>
      <c r="CM104" s="47">
        <v>82000</v>
      </c>
      <c r="CN104" s="47">
        <v>80813</v>
      </c>
      <c r="CO104" s="47">
        <v>80962</v>
      </c>
      <c r="CP104" s="47">
        <v>81742</v>
      </c>
      <c r="CQ104" s="47">
        <v>83834</v>
      </c>
      <c r="CR104" s="47">
        <v>84363</v>
      </c>
      <c r="CS104" s="47">
        <v>85194</v>
      </c>
      <c r="CT104" s="47">
        <v>86465</v>
      </c>
      <c r="CU104" s="266">
        <v>86732</v>
      </c>
      <c r="CV104" s="46">
        <v>86198</v>
      </c>
      <c r="CW104" s="47">
        <v>87034</v>
      </c>
      <c r="CX104" s="47">
        <v>88750</v>
      </c>
      <c r="CY104" s="47">
        <v>89158</v>
      </c>
      <c r="CZ104" s="47">
        <v>89941</v>
      </c>
      <c r="DA104" s="47">
        <v>89859</v>
      </c>
      <c r="DB104" s="47">
        <v>89253</v>
      </c>
      <c r="DC104" s="47">
        <v>89492</v>
      </c>
      <c r="DD104" s="47">
        <v>89411</v>
      </c>
      <c r="DE104" s="47">
        <v>89838</v>
      </c>
      <c r="DF104" s="801">
        <v>89658</v>
      </c>
      <c r="DG104" s="801">
        <f>SUM(DG105:DG127)</f>
        <v>89961</v>
      </c>
      <c r="DH104" s="118">
        <f t="shared" si="8"/>
        <v>303</v>
      </c>
      <c r="DI104" s="98">
        <f t="shared" si="9"/>
        <v>0.33857774996647744</v>
      </c>
      <c r="DJ104" s="118">
        <f t="shared" si="10"/>
        <v>3229</v>
      </c>
      <c r="DK104" s="98">
        <f t="shared" si="11"/>
        <v>3.7229626896647141</v>
      </c>
    </row>
    <row r="105" spans="1:115" ht="15" outlineLevel="2">
      <c r="A105" s="392">
        <v>30</v>
      </c>
      <c r="B105" s="392" t="s">
        <v>398</v>
      </c>
      <c r="C105" s="392" t="s">
        <v>399</v>
      </c>
      <c r="D105" s="395">
        <v>12527</v>
      </c>
      <c r="E105" s="418">
        <v>12451</v>
      </c>
      <c r="F105" s="418">
        <v>12452</v>
      </c>
      <c r="G105" s="418">
        <v>12482</v>
      </c>
      <c r="H105" s="418">
        <v>12601</v>
      </c>
      <c r="I105" s="418">
        <v>12641</v>
      </c>
      <c r="J105" s="418">
        <v>12548</v>
      </c>
      <c r="K105" s="418">
        <v>12524</v>
      </c>
      <c r="L105" s="418">
        <v>12301</v>
      </c>
      <c r="M105" s="418">
        <v>12332</v>
      </c>
      <c r="N105" s="418">
        <v>12280</v>
      </c>
      <c r="O105" s="399">
        <v>12381</v>
      </c>
      <c r="P105" s="395">
        <v>12029</v>
      </c>
      <c r="Q105" s="418">
        <v>9412</v>
      </c>
      <c r="R105" s="418">
        <v>11978</v>
      </c>
      <c r="S105" s="418">
        <v>12028</v>
      </c>
      <c r="T105" s="418">
        <v>12601</v>
      </c>
      <c r="U105" s="418">
        <v>12231</v>
      </c>
      <c r="V105" s="418">
        <v>12230</v>
      </c>
      <c r="W105" s="418">
        <v>12579</v>
      </c>
      <c r="X105" s="418">
        <v>12640</v>
      </c>
      <c r="Y105" s="418">
        <v>12557</v>
      </c>
      <c r="Z105" s="418">
        <v>12520</v>
      </c>
      <c r="AA105" s="399">
        <v>12206</v>
      </c>
      <c r="AB105" s="395">
        <v>11826</v>
      </c>
      <c r="AC105" s="418">
        <v>11666</v>
      </c>
      <c r="AD105" s="418">
        <v>11779</v>
      </c>
      <c r="AE105" s="418">
        <v>12020</v>
      </c>
      <c r="AF105" s="418">
        <v>12030</v>
      </c>
      <c r="AG105" s="418">
        <v>12093</v>
      </c>
      <c r="AH105" s="418">
        <v>12296</v>
      </c>
      <c r="AI105" s="418">
        <v>12383</v>
      </c>
      <c r="AJ105" s="418">
        <v>12425</v>
      </c>
      <c r="AK105" s="418">
        <v>12607</v>
      </c>
      <c r="AL105" s="418">
        <v>12552</v>
      </c>
      <c r="AM105" s="399">
        <v>12542</v>
      </c>
      <c r="AN105" s="395">
        <v>12462</v>
      </c>
      <c r="AO105" s="418">
        <v>12434</v>
      </c>
      <c r="AP105" s="418">
        <v>12604</v>
      </c>
      <c r="AQ105" s="418">
        <v>12808</v>
      </c>
      <c r="AR105" s="418">
        <v>13030</v>
      </c>
      <c r="AS105" s="418">
        <v>13631</v>
      </c>
      <c r="AT105" s="418">
        <v>13803</v>
      </c>
      <c r="AU105" s="418">
        <v>13860</v>
      </c>
      <c r="AV105" s="418">
        <v>13934</v>
      </c>
      <c r="AW105" s="418">
        <v>14042</v>
      </c>
      <c r="AX105" s="418">
        <v>13902</v>
      </c>
      <c r="AY105" s="399">
        <v>13769</v>
      </c>
      <c r="AZ105" s="395">
        <v>13512</v>
      </c>
      <c r="BA105" s="418">
        <v>13516</v>
      </c>
      <c r="BB105" s="418">
        <v>13728</v>
      </c>
      <c r="BC105" s="418">
        <v>13453</v>
      </c>
      <c r="BD105" s="418">
        <v>13279</v>
      </c>
      <c r="BE105" s="418">
        <v>13405</v>
      </c>
      <c r="BF105" s="418">
        <v>13541</v>
      </c>
      <c r="BG105" s="418">
        <v>13528</v>
      </c>
      <c r="BH105" s="418">
        <v>13577</v>
      </c>
      <c r="BI105" s="418">
        <v>13639</v>
      </c>
      <c r="BJ105" s="418">
        <v>13630</v>
      </c>
      <c r="BK105" s="394">
        <v>13701</v>
      </c>
      <c r="BL105" s="395">
        <v>13540</v>
      </c>
      <c r="BM105" s="418">
        <v>13637</v>
      </c>
      <c r="BN105" s="418">
        <v>13697</v>
      </c>
      <c r="BO105" s="418">
        <v>13681</v>
      </c>
      <c r="BP105" s="418">
        <v>13671</v>
      </c>
      <c r="BQ105" s="418">
        <v>13731</v>
      </c>
      <c r="BR105" s="418">
        <v>13654</v>
      </c>
      <c r="BS105" s="418">
        <v>13727</v>
      </c>
      <c r="BT105" s="418">
        <v>13860</v>
      </c>
      <c r="BU105" s="418">
        <v>13911</v>
      </c>
      <c r="BV105" s="418">
        <v>13752</v>
      </c>
      <c r="BW105" s="394">
        <v>13365</v>
      </c>
      <c r="BX105" s="395">
        <v>13296</v>
      </c>
      <c r="BY105" s="418">
        <v>13559</v>
      </c>
      <c r="BZ105" s="418">
        <v>13694</v>
      </c>
      <c r="CA105" s="418">
        <v>13788</v>
      </c>
      <c r="CB105" s="418">
        <v>13965</v>
      </c>
      <c r="CC105" s="418">
        <v>14053</v>
      </c>
      <c r="CD105" s="418">
        <v>14016</v>
      </c>
      <c r="CE105" s="418">
        <v>14022</v>
      </c>
      <c r="CF105" s="418">
        <v>14147</v>
      </c>
      <c r="CG105" s="418">
        <v>14323</v>
      </c>
      <c r="CH105" s="418">
        <v>14291</v>
      </c>
      <c r="CI105" s="394">
        <v>14279</v>
      </c>
      <c r="CJ105" s="395">
        <v>13919</v>
      </c>
      <c r="CK105" s="418">
        <v>13873</v>
      </c>
      <c r="CL105" s="418">
        <v>13866</v>
      </c>
      <c r="CM105" s="418">
        <v>13734</v>
      </c>
      <c r="CN105" s="418">
        <v>13514</v>
      </c>
      <c r="CO105" s="418">
        <v>13505</v>
      </c>
      <c r="CP105" s="418">
        <v>13801</v>
      </c>
      <c r="CQ105" s="418">
        <v>14048</v>
      </c>
      <c r="CR105" s="418">
        <v>14226</v>
      </c>
      <c r="CS105" s="418">
        <v>14345</v>
      </c>
      <c r="CT105" s="418">
        <v>14486</v>
      </c>
      <c r="CU105" s="399">
        <v>14519</v>
      </c>
      <c r="CV105" s="395">
        <v>14341</v>
      </c>
      <c r="CW105" s="418">
        <v>14471</v>
      </c>
      <c r="CX105" s="418">
        <v>14606</v>
      </c>
      <c r="CY105" s="418">
        <v>14611</v>
      </c>
      <c r="CZ105" s="418">
        <v>14697</v>
      </c>
      <c r="DA105" s="418">
        <v>14635</v>
      </c>
      <c r="DB105" s="418">
        <v>14509</v>
      </c>
      <c r="DC105" s="418">
        <v>14589</v>
      </c>
      <c r="DD105" s="418">
        <v>14455</v>
      </c>
      <c r="DE105" s="418">
        <v>14528</v>
      </c>
      <c r="DF105" s="802">
        <v>14399</v>
      </c>
      <c r="DG105" s="802">
        <f>'1. Población_Afiliada_Regimen'!F105</f>
        <v>14436</v>
      </c>
      <c r="DH105" s="118">
        <f t="shared" si="8"/>
        <v>37</v>
      </c>
      <c r="DI105" s="98">
        <f t="shared" si="9"/>
        <v>0.25361573788470765</v>
      </c>
      <c r="DJ105" s="118">
        <f t="shared" si="10"/>
        <v>-83</v>
      </c>
      <c r="DK105" s="98">
        <f t="shared" si="11"/>
        <v>-0.57166471520077133</v>
      </c>
    </row>
    <row r="106" spans="1:115" ht="15" outlineLevel="2">
      <c r="A106" s="392">
        <v>34</v>
      </c>
      <c r="B106" s="392" t="s">
        <v>398</v>
      </c>
      <c r="C106" s="392" t="s">
        <v>400</v>
      </c>
      <c r="D106" s="395">
        <v>7905</v>
      </c>
      <c r="E106" s="418">
        <v>7881</v>
      </c>
      <c r="F106" s="418">
        <v>7774</v>
      </c>
      <c r="G106" s="418">
        <v>7903</v>
      </c>
      <c r="H106" s="418">
        <v>8012</v>
      </c>
      <c r="I106" s="418">
        <v>8112</v>
      </c>
      <c r="J106" s="418">
        <v>8158</v>
      </c>
      <c r="K106" s="418">
        <v>8244</v>
      </c>
      <c r="L106" s="418">
        <v>8206</v>
      </c>
      <c r="M106" s="418">
        <v>8235</v>
      </c>
      <c r="N106" s="418">
        <v>8275</v>
      </c>
      <c r="O106" s="399">
        <v>8209</v>
      </c>
      <c r="P106" s="395">
        <v>8083</v>
      </c>
      <c r="Q106" s="418">
        <v>4212</v>
      </c>
      <c r="R106" s="418">
        <v>7877</v>
      </c>
      <c r="S106" s="418">
        <v>8048</v>
      </c>
      <c r="T106" s="418">
        <v>8012</v>
      </c>
      <c r="U106" s="418">
        <v>8098</v>
      </c>
      <c r="V106" s="418">
        <v>8067</v>
      </c>
      <c r="W106" s="418">
        <v>8256</v>
      </c>
      <c r="X106" s="418">
        <v>8195</v>
      </c>
      <c r="Y106" s="418">
        <v>8298</v>
      </c>
      <c r="Z106" s="418">
        <v>8368</v>
      </c>
      <c r="AA106" s="399">
        <v>8182</v>
      </c>
      <c r="AB106" s="395">
        <v>7968</v>
      </c>
      <c r="AC106" s="418">
        <v>7809</v>
      </c>
      <c r="AD106" s="418">
        <v>7855</v>
      </c>
      <c r="AE106" s="418">
        <v>7876</v>
      </c>
      <c r="AF106" s="418">
        <v>7851</v>
      </c>
      <c r="AG106" s="418">
        <v>7901</v>
      </c>
      <c r="AH106" s="418">
        <v>8117</v>
      </c>
      <c r="AI106" s="418">
        <v>8359</v>
      </c>
      <c r="AJ106" s="418">
        <v>8531</v>
      </c>
      <c r="AK106" s="418">
        <v>8561</v>
      </c>
      <c r="AL106" s="418">
        <v>8497</v>
      </c>
      <c r="AM106" s="399">
        <v>8410</v>
      </c>
      <c r="AN106" s="395">
        <v>8060</v>
      </c>
      <c r="AO106" s="418">
        <v>7695</v>
      </c>
      <c r="AP106" s="418">
        <v>7864</v>
      </c>
      <c r="AQ106" s="418">
        <v>8133</v>
      </c>
      <c r="AR106" s="418">
        <v>8258</v>
      </c>
      <c r="AS106" s="418">
        <v>8454</v>
      </c>
      <c r="AT106" s="418">
        <v>8585</v>
      </c>
      <c r="AU106" s="418">
        <v>8687</v>
      </c>
      <c r="AV106" s="418">
        <v>8716</v>
      </c>
      <c r="AW106" s="418">
        <v>8830</v>
      </c>
      <c r="AX106" s="418">
        <v>8788</v>
      </c>
      <c r="AY106" s="399">
        <v>8750</v>
      </c>
      <c r="AZ106" s="395">
        <v>8659</v>
      </c>
      <c r="BA106" s="418">
        <v>8570</v>
      </c>
      <c r="BB106" s="418">
        <v>8612</v>
      </c>
      <c r="BC106" s="418">
        <v>8406</v>
      </c>
      <c r="BD106" s="418">
        <v>8425</v>
      </c>
      <c r="BE106" s="418">
        <v>8588</v>
      </c>
      <c r="BF106" s="418">
        <v>8613</v>
      </c>
      <c r="BG106" s="418">
        <v>8947</v>
      </c>
      <c r="BH106" s="418">
        <v>8444</v>
      </c>
      <c r="BI106" s="418">
        <v>8394</v>
      </c>
      <c r="BJ106" s="418">
        <v>8231</v>
      </c>
      <c r="BK106" s="394">
        <v>8280</v>
      </c>
      <c r="BL106" s="395">
        <v>8154</v>
      </c>
      <c r="BM106" s="418">
        <v>8087</v>
      </c>
      <c r="BN106" s="418">
        <v>8189</v>
      </c>
      <c r="BO106" s="418">
        <v>8300</v>
      </c>
      <c r="BP106" s="418">
        <v>8309</v>
      </c>
      <c r="BQ106" s="418">
        <v>8299</v>
      </c>
      <c r="BR106" s="418">
        <v>8245</v>
      </c>
      <c r="BS106" s="418">
        <v>8330</v>
      </c>
      <c r="BT106" s="418">
        <v>8378</v>
      </c>
      <c r="BU106" s="418">
        <v>8339</v>
      </c>
      <c r="BV106" s="418">
        <v>8246</v>
      </c>
      <c r="BW106" s="394">
        <v>8291</v>
      </c>
      <c r="BX106" s="395">
        <v>8012</v>
      </c>
      <c r="BY106" s="418">
        <v>7872</v>
      </c>
      <c r="BZ106" s="418">
        <v>7985</v>
      </c>
      <c r="CA106" s="418">
        <v>8046</v>
      </c>
      <c r="CB106" s="418">
        <v>8080</v>
      </c>
      <c r="CC106" s="418">
        <v>8134</v>
      </c>
      <c r="CD106" s="418">
        <v>8184</v>
      </c>
      <c r="CE106" s="418">
        <v>8268</v>
      </c>
      <c r="CF106" s="418">
        <v>8212</v>
      </c>
      <c r="CG106" s="418">
        <v>8257</v>
      </c>
      <c r="CH106" s="418">
        <v>8252</v>
      </c>
      <c r="CI106" s="394">
        <v>8201</v>
      </c>
      <c r="CJ106" s="395">
        <v>7971</v>
      </c>
      <c r="CK106" s="418">
        <v>7748</v>
      </c>
      <c r="CL106" s="418">
        <v>7852</v>
      </c>
      <c r="CM106" s="418">
        <v>7845</v>
      </c>
      <c r="CN106" s="418">
        <v>7768</v>
      </c>
      <c r="CO106" s="418">
        <v>7831</v>
      </c>
      <c r="CP106" s="418">
        <v>7888</v>
      </c>
      <c r="CQ106" s="418">
        <v>8022</v>
      </c>
      <c r="CR106" s="418">
        <v>8088</v>
      </c>
      <c r="CS106" s="418">
        <v>8186</v>
      </c>
      <c r="CT106" s="418">
        <v>8285</v>
      </c>
      <c r="CU106" s="399">
        <v>8296</v>
      </c>
      <c r="CV106" s="395">
        <v>8234</v>
      </c>
      <c r="CW106" s="418">
        <v>8271</v>
      </c>
      <c r="CX106" s="418">
        <v>8376</v>
      </c>
      <c r="CY106" s="418">
        <v>8416</v>
      </c>
      <c r="CZ106" s="418">
        <v>8500</v>
      </c>
      <c r="DA106" s="418">
        <v>8501</v>
      </c>
      <c r="DB106" s="418">
        <v>8485</v>
      </c>
      <c r="DC106" s="418">
        <v>8577</v>
      </c>
      <c r="DD106" s="418">
        <v>8669</v>
      </c>
      <c r="DE106" s="418">
        <v>8753</v>
      </c>
      <c r="DF106" s="802">
        <v>8714</v>
      </c>
      <c r="DG106" s="802">
        <f>'1. Población_Afiliada_Regimen'!F106</f>
        <v>8705</v>
      </c>
      <c r="DH106" s="118">
        <f t="shared" si="8"/>
        <v>-9</v>
      </c>
      <c r="DI106" s="98">
        <f t="shared" si="9"/>
        <v>-0.1049317943336831</v>
      </c>
      <c r="DJ106" s="118">
        <f t="shared" si="10"/>
        <v>409</v>
      </c>
      <c r="DK106" s="98">
        <f t="shared" si="11"/>
        <v>4.9300867888138855</v>
      </c>
    </row>
    <row r="107" spans="1:115" ht="15" outlineLevel="2">
      <c r="A107" s="392">
        <v>36</v>
      </c>
      <c r="B107" s="392" t="s">
        <v>398</v>
      </c>
      <c r="C107" s="392" t="s">
        <v>401</v>
      </c>
      <c r="D107" s="395">
        <v>1401</v>
      </c>
      <c r="E107" s="418">
        <v>1385</v>
      </c>
      <c r="F107" s="418">
        <v>1409</v>
      </c>
      <c r="G107" s="418">
        <v>1418</v>
      </c>
      <c r="H107" s="418">
        <v>1404</v>
      </c>
      <c r="I107" s="418">
        <v>1412</v>
      </c>
      <c r="J107" s="418">
        <v>1329</v>
      </c>
      <c r="K107" s="418">
        <v>1331</v>
      </c>
      <c r="L107" s="418">
        <v>1296</v>
      </c>
      <c r="M107" s="418">
        <v>1306</v>
      </c>
      <c r="N107" s="418">
        <v>1291</v>
      </c>
      <c r="O107" s="399">
        <v>1359</v>
      </c>
      <c r="P107" s="395">
        <v>1324</v>
      </c>
      <c r="Q107" s="418">
        <v>1277</v>
      </c>
      <c r="R107" s="418">
        <v>1348</v>
      </c>
      <c r="S107" s="418">
        <v>1381</v>
      </c>
      <c r="T107" s="418">
        <v>1404</v>
      </c>
      <c r="U107" s="418">
        <v>1371</v>
      </c>
      <c r="V107" s="418">
        <v>1413</v>
      </c>
      <c r="W107" s="418">
        <v>1463</v>
      </c>
      <c r="X107" s="418">
        <v>1453</v>
      </c>
      <c r="Y107" s="418">
        <v>1448</v>
      </c>
      <c r="Z107" s="418">
        <v>1465</v>
      </c>
      <c r="AA107" s="399">
        <v>1443</v>
      </c>
      <c r="AB107" s="395">
        <v>1393</v>
      </c>
      <c r="AC107" s="418">
        <v>1356</v>
      </c>
      <c r="AD107" s="418">
        <v>1374</v>
      </c>
      <c r="AE107" s="418">
        <v>1412</v>
      </c>
      <c r="AF107" s="418">
        <v>1450</v>
      </c>
      <c r="AG107" s="418">
        <v>1474</v>
      </c>
      <c r="AH107" s="418">
        <v>1502</v>
      </c>
      <c r="AI107" s="418">
        <v>1481</v>
      </c>
      <c r="AJ107" s="418">
        <v>1507</v>
      </c>
      <c r="AK107" s="418">
        <v>1519</v>
      </c>
      <c r="AL107" s="418">
        <v>1475</v>
      </c>
      <c r="AM107" s="399">
        <v>1486</v>
      </c>
      <c r="AN107" s="395">
        <v>1491</v>
      </c>
      <c r="AO107" s="418">
        <v>1482</v>
      </c>
      <c r="AP107" s="418">
        <v>1529</v>
      </c>
      <c r="AQ107" s="418">
        <v>1564</v>
      </c>
      <c r="AR107" s="418">
        <v>1590</v>
      </c>
      <c r="AS107" s="418">
        <v>1681</v>
      </c>
      <c r="AT107" s="418">
        <v>1722</v>
      </c>
      <c r="AU107" s="418">
        <v>1708</v>
      </c>
      <c r="AV107" s="418">
        <v>1729</v>
      </c>
      <c r="AW107" s="418">
        <v>1776</v>
      </c>
      <c r="AX107" s="418">
        <v>1743</v>
      </c>
      <c r="AY107" s="399">
        <v>1656</v>
      </c>
      <c r="AZ107" s="395">
        <v>1651</v>
      </c>
      <c r="BA107" s="418">
        <v>1639</v>
      </c>
      <c r="BB107" s="418">
        <v>1648</v>
      </c>
      <c r="BC107" s="418">
        <v>1613</v>
      </c>
      <c r="BD107" s="418">
        <v>1590</v>
      </c>
      <c r="BE107" s="418">
        <v>1609</v>
      </c>
      <c r="BF107" s="418">
        <v>1604</v>
      </c>
      <c r="BG107" s="418">
        <v>1690</v>
      </c>
      <c r="BH107" s="418">
        <v>1581</v>
      </c>
      <c r="BI107" s="418">
        <v>1573</v>
      </c>
      <c r="BJ107" s="418">
        <v>1527</v>
      </c>
      <c r="BK107" s="394">
        <v>1512</v>
      </c>
      <c r="BL107" s="395">
        <v>1477</v>
      </c>
      <c r="BM107" s="418">
        <v>1483</v>
      </c>
      <c r="BN107" s="418">
        <v>1485</v>
      </c>
      <c r="BO107" s="418">
        <v>1508</v>
      </c>
      <c r="BP107" s="418">
        <v>1473</v>
      </c>
      <c r="BQ107" s="418">
        <v>1472</v>
      </c>
      <c r="BR107" s="418">
        <v>1468</v>
      </c>
      <c r="BS107" s="418">
        <v>1504</v>
      </c>
      <c r="BT107" s="418">
        <v>1515</v>
      </c>
      <c r="BU107" s="418">
        <v>1499</v>
      </c>
      <c r="BV107" s="418">
        <v>1483</v>
      </c>
      <c r="BW107" s="394">
        <v>1473</v>
      </c>
      <c r="BX107" s="395">
        <v>1441</v>
      </c>
      <c r="BY107" s="418">
        <v>1430</v>
      </c>
      <c r="BZ107" s="418">
        <v>1484</v>
      </c>
      <c r="CA107" s="418">
        <v>1456</v>
      </c>
      <c r="CB107" s="418">
        <v>1500</v>
      </c>
      <c r="CC107" s="418">
        <v>1482</v>
      </c>
      <c r="CD107" s="418">
        <v>1482</v>
      </c>
      <c r="CE107" s="418">
        <v>1472</v>
      </c>
      <c r="CF107" s="418">
        <v>1479</v>
      </c>
      <c r="CG107" s="418">
        <v>1516</v>
      </c>
      <c r="CH107" s="418">
        <v>1502</v>
      </c>
      <c r="CI107" s="394">
        <v>1506</v>
      </c>
      <c r="CJ107" s="395">
        <v>1459</v>
      </c>
      <c r="CK107" s="418">
        <v>1446</v>
      </c>
      <c r="CL107" s="418">
        <v>1442</v>
      </c>
      <c r="CM107" s="418">
        <v>1459</v>
      </c>
      <c r="CN107" s="418">
        <v>1431</v>
      </c>
      <c r="CO107" s="418">
        <v>1435</v>
      </c>
      <c r="CP107" s="418">
        <v>1442</v>
      </c>
      <c r="CQ107" s="418">
        <v>1488</v>
      </c>
      <c r="CR107" s="418">
        <v>1516</v>
      </c>
      <c r="CS107" s="418">
        <v>1522</v>
      </c>
      <c r="CT107" s="418">
        <v>1513</v>
      </c>
      <c r="CU107" s="399">
        <v>1513</v>
      </c>
      <c r="CV107" s="395">
        <v>1500</v>
      </c>
      <c r="CW107" s="418">
        <v>1506</v>
      </c>
      <c r="CX107" s="418">
        <v>1548</v>
      </c>
      <c r="CY107" s="418">
        <v>1547</v>
      </c>
      <c r="CZ107" s="418">
        <v>1557</v>
      </c>
      <c r="DA107" s="418">
        <v>1550</v>
      </c>
      <c r="DB107" s="418">
        <v>1538</v>
      </c>
      <c r="DC107" s="418">
        <v>1525</v>
      </c>
      <c r="DD107" s="418">
        <v>1555</v>
      </c>
      <c r="DE107" s="418">
        <v>1562</v>
      </c>
      <c r="DF107" s="802">
        <v>1493</v>
      </c>
      <c r="DG107" s="802">
        <f>'1. Población_Afiliada_Regimen'!F107</f>
        <v>1496</v>
      </c>
      <c r="DH107" s="118">
        <f t="shared" si="8"/>
        <v>3</v>
      </c>
      <c r="DI107" s="98">
        <f t="shared" si="9"/>
        <v>0.19672131147540983</v>
      </c>
      <c r="DJ107" s="118">
        <f t="shared" si="10"/>
        <v>-17</v>
      </c>
      <c r="DK107" s="98">
        <f t="shared" si="11"/>
        <v>-1.1235955056179776</v>
      </c>
    </row>
    <row r="108" spans="1:115" ht="15" outlineLevel="2">
      <c r="A108" s="392">
        <v>91</v>
      </c>
      <c r="B108" s="392" t="s">
        <v>398</v>
      </c>
      <c r="C108" s="392" t="s">
        <v>402</v>
      </c>
      <c r="D108" s="395">
        <v>740</v>
      </c>
      <c r="E108" s="418">
        <v>730</v>
      </c>
      <c r="F108" s="418">
        <v>750</v>
      </c>
      <c r="G108" s="418">
        <v>756</v>
      </c>
      <c r="H108" s="418">
        <v>748</v>
      </c>
      <c r="I108" s="418">
        <v>758</v>
      </c>
      <c r="J108" s="418">
        <v>754</v>
      </c>
      <c r="K108" s="418">
        <v>741</v>
      </c>
      <c r="L108" s="418">
        <v>731</v>
      </c>
      <c r="M108" s="418">
        <v>721</v>
      </c>
      <c r="N108" s="418">
        <v>718</v>
      </c>
      <c r="O108" s="399">
        <v>741</v>
      </c>
      <c r="P108" s="395">
        <v>674</v>
      </c>
      <c r="Q108" s="418">
        <v>659</v>
      </c>
      <c r="R108" s="418">
        <v>683</v>
      </c>
      <c r="S108" s="418">
        <v>713</v>
      </c>
      <c r="T108" s="418">
        <v>748</v>
      </c>
      <c r="U108" s="418">
        <v>739</v>
      </c>
      <c r="V108" s="418">
        <v>735</v>
      </c>
      <c r="W108" s="418">
        <v>757</v>
      </c>
      <c r="X108" s="418">
        <v>784</v>
      </c>
      <c r="Y108" s="418">
        <v>786</v>
      </c>
      <c r="Z108" s="418">
        <v>758</v>
      </c>
      <c r="AA108" s="399">
        <v>740</v>
      </c>
      <c r="AB108" s="395">
        <v>713</v>
      </c>
      <c r="AC108" s="418">
        <v>683</v>
      </c>
      <c r="AD108" s="418">
        <v>688</v>
      </c>
      <c r="AE108" s="418">
        <v>707</v>
      </c>
      <c r="AF108" s="418">
        <v>707</v>
      </c>
      <c r="AG108" s="418">
        <v>715</v>
      </c>
      <c r="AH108" s="418">
        <v>774</v>
      </c>
      <c r="AI108" s="418">
        <v>772</v>
      </c>
      <c r="AJ108" s="418">
        <v>786</v>
      </c>
      <c r="AK108" s="418">
        <v>794</v>
      </c>
      <c r="AL108" s="418">
        <v>763</v>
      </c>
      <c r="AM108" s="399">
        <v>765</v>
      </c>
      <c r="AN108" s="395">
        <v>768</v>
      </c>
      <c r="AO108" s="418">
        <v>686</v>
      </c>
      <c r="AP108" s="418">
        <v>702</v>
      </c>
      <c r="AQ108" s="418">
        <v>734</v>
      </c>
      <c r="AR108" s="418">
        <v>737</v>
      </c>
      <c r="AS108" s="418">
        <v>807</v>
      </c>
      <c r="AT108" s="418">
        <v>811</v>
      </c>
      <c r="AU108" s="418">
        <v>807</v>
      </c>
      <c r="AV108" s="418">
        <v>801</v>
      </c>
      <c r="AW108" s="418">
        <v>810</v>
      </c>
      <c r="AX108" s="418">
        <v>785</v>
      </c>
      <c r="AY108" s="399">
        <v>774</v>
      </c>
      <c r="AZ108" s="395">
        <v>747</v>
      </c>
      <c r="BA108" s="418">
        <v>738</v>
      </c>
      <c r="BB108" s="418">
        <v>749</v>
      </c>
      <c r="BC108" s="418">
        <v>734</v>
      </c>
      <c r="BD108" s="418">
        <v>744</v>
      </c>
      <c r="BE108" s="418">
        <v>755</v>
      </c>
      <c r="BF108" s="418">
        <v>762</v>
      </c>
      <c r="BG108" s="418">
        <v>732</v>
      </c>
      <c r="BH108" s="418">
        <v>755</v>
      </c>
      <c r="BI108" s="418">
        <v>739</v>
      </c>
      <c r="BJ108" s="418">
        <v>751</v>
      </c>
      <c r="BK108" s="394">
        <v>761</v>
      </c>
      <c r="BL108" s="395">
        <v>745</v>
      </c>
      <c r="BM108" s="418">
        <v>750</v>
      </c>
      <c r="BN108" s="418">
        <v>770</v>
      </c>
      <c r="BO108" s="418">
        <v>787</v>
      </c>
      <c r="BP108" s="418">
        <v>800</v>
      </c>
      <c r="BQ108" s="418">
        <v>815</v>
      </c>
      <c r="BR108" s="418">
        <v>812</v>
      </c>
      <c r="BS108" s="418">
        <v>814</v>
      </c>
      <c r="BT108" s="418">
        <v>820</v>
      </c>
      <c r="BU108" s="418">
        <v>812</v>
      </c>
      <c r="BV108" s="418">
        <v>821</v>
      </c>
      <c r="BW108" s="394">
        <v>828</v>
      </c>
      <c r="BX108" s="395">
        <v>790</v>
      </c>
      <c r="BY108" s="418">
        <v>806</v>
      </c>
      <c r="BZ108" s="418">
        <v>799</v>
      </c>
      <c r="CA108" s="418">
        <v>804</v>
      </c>
      <c r="CB108" s="418">
        <v>823</v>
      </c>
      <c r="CC108" s="418">
        <v>848</v>
      </c>
      <c r="CD108" s="418">
        <v>861</v>
      </c>
      <c r="CE108" s="418">
        <v>867</v>
      </c>
      <c r="CF108" s="418">
        <v>875</v>
      </c>
      <c r="CG108" s="418">
        <v>876</v>
      </c>
      <c r="CH108" s="418">
        <v>900</v>
      </c>
      <c r="CI108" s="394">
        <v>910</v>
      </c>
      <c r="CJ108" s="395">
        <v>874</v>
      </c>
      <c r="CK108" s="418">
        <v>869</v>
      </c>
      <c r="CL108" s="418">
        <v>878</v>
      </c>
      <c r="CM108" s="418">
        <v>880</v>
      </c>
      <c r="CN108" s="418">
        <v>836</v>
      </c>
      <c r="CO108" s="418">
        <v>831</v>
      </c>
      <c r="CP108" s="418">
        <v>821</v>
      </c>
      <c r="CQ108" s="418">
        <v>844</v>
      </c>
      <c r="CR108" s="418">
        <v>856</v>
      </c>
      <c r="CS108" s="418">
        <v>873</v>
      </c>
      <c r="CT108" s="418">
        <v>883</v>
      </c>
      <c r="CU108" s="399">
        <v>880</v>
      </c>
      <c r="CV108" s="395">
        <v>874</v>
      </c>
      <c r="CW108" s="418">
        <v>898</v>
      </c>
      <c r="CX108" s="418">
        <v>905</v>
      </c>
      <c r="CY108" s="418">
        <v>923</v>
      </c>
      <c r="CZ108" s="418">
        <v>926</v>
      </c>
      <c r="DA108" s="418">
        <v>930</v>
      </c>
      <c r="DB108" s="418">
        <v>914</v>
      </c>
      <c r="DC108" s="418">
        <v>910</v>
      </c>
      <c r="DD108" s="418">
        <v>932</v>
      </c>
      <c r="DE108" s="418">
        <v>942</v>
      </c>
      <c r="DF108" s="802">
        <v>931</v>
      </c>
      <c r="DG108" s="802">
        <f>'1. Población_Afiliada_Regimen'!F108</f>
        <v>945</v>
      </c>
      <c r="DH108" s="118">
        <f t="shared" si="8"/>
        <v>14</v>
      </c>
      <c r="DI108" s="98">
        <f t="shared" si="9"/>
        <v>1.5384615384615385</v>
      </c>
      <c r="DJ108" s="118">
        <f t="shared" si="10"/>
        <v>65</v>
      </c>
      <c r="DK108" s="98">
        <f t="shared" si="11"/>
        <v>7.3863636363636367</v>
      </c>
    </row>
    <row r="109" spans="1:115" ht="15" outlineLevel="2">
      <c r="A109" s="392">
        <v>93</v>
      </c>
      <c r="B109" s="392" t="s">
        <v>398</v>
      </c>
      <c r="C109" s="392" t="s">
        <v>403</v>
      </c>
      <c r="D109" s="395">
        <v>1373</v>
      </c>
      <c r="E109" s="418">
        <v>1398</v>
      </c>
      <c r="F109" s="418">
        <v>1386</v>
      </c>
      <c r="G109" s="418">
        <v>1391</v>
      </c>
      <c r="H109" s="418">
        <v>1375</v>
      </c>
      <c r="I109" s="418">
        <v>1396</v>
      </c>
      <c r="J109" s="418">
        <v>1397</v>
      </c>
      <c r="K109" s="418">
        <v>1387</v>
      </c>
      <c r="L109" s="418">
        <v>1388</v>
      </c>
      <c r="M109" s="418">
        <v>1388</v>
      </c>
      <c r="N109" s="418">
        <v>1408</v>
      </c>
      <c r="O109" s="399">
        <v>1443</v>
      </c>
      <c r="P109" s="395">
        <v>1402</v>
      </c>
      <c r="Q109" s="418">
        <v>927</v>
      </c>
      <c r="R109" s="418">
        <v>1266</v>
      </c>
      <c r="S109" s="418">
        <v>1324</v>
      </c>
      <c r="T109" s="418">
        <v>1375</v>
      </c>
      <c r="U109" s="418">
        <v>1347</v>
      </c>
      <c r="V109" s="418">
        <v>1347</v>
      </c>
      <c r="W109" s="418">
        <v>1366</v>
      </c>
      <c r="X109" s="418">
        <v>1362</v>
      </c>
      <c r="Y109" s="418">
        <v>1388</v>
      </c>
      <c r="Z109" s="418">
        <v>1305</v>
      </c>
      <c r="AA109" s="399">
        <v>1269</v>
      </c>
      <c r="AB109" s="395">
        <v>1236</v>
      </c>
      <c r="AC109" s="418">
        <v>1224</v>
      </c>
      <c r="AD109" s="418">
        <v>1252</v>
      </c>
      <c r="AE109" s="418">
        <v>1253</v>
      </c>
      <c r="AF109" s="418">
        <v>1225</v>
      </c>
      <c r="AG109" s="418">
        <v>1245</v>
      </c>
      <c r="AH109" s="418">
        <v>1360</v>
      </c>
      <c r="AI109" s="418">
        <v>1389</v>
      </c>
      <c r="AJ109" s="418">
        <v>1402</v>
      </c>
      <c r="AK109" s="418">
        <v>1370</v>
      </c>
      <c r="AL109" s="418">
        <v>1245</v>
      </c>
      <c r="AM109" s="399">
        <v>1258</v>
      </c>
      <c r="AN109" s="395">
        <v>1243</v>
      </c>
      <c r="AO109" s="418">
        <v>1162</v>
      </c>
      <c r="AP109" s="418">
        <v>1199</v>
      </c>
      <c r="AQ109" s="418">
        <v>1277</v>
      </c>
      <c r="AR109" s="418">
        <v>1306</v>
      </c>
      <c r="AS109" s="418">
        <v>1340</v>
      </c>
      <c r="AT109" s="418">
        <v>1356</v>
      </c>
      <c r="AU109" s="418">
        <v>1365</v>
      </c>
      <c r="AV109" s="418">
        <v>1391</v>
      </c>
      <c r="AW109" s="418">
        <v>1380</v>
      </c>
      <c r="AX109" s="418">
        <v>1343</v>
      </c>
      <c r="AY109" s="399">
        <v>1325</v>
      </c>
      <c r="AZ109" s="395">
        <v>1292</v>
      </c>
      <c r="BA109" s="418">
        <v>1283</v>
      </c>
      <c r="BB109" s="418">
        <v>1273</v>
      </c>
      <c r="BC109" s="418">
        <v>1239</v>
      </c>
      <c r="BD109" s="418">
        <v>1248</v>
      </c>
      <c r="BE109" s="418">
        <v>1271</v>
      </c>
      <c r="BF109" s="418">
        <v>1259</v>
      </c>
      <c r="BG109" s="418">
        <v>1240</v>
      </c>
      <c r="BH109" s="418">
        <v>1233</v>
      </c>
      <c r="BI109" s="418">
        <v>1210</v>
      </c>
      <c r="BJ109" s="418">
        <v>1170</v>
      </c>
      <c r="BK109" s="394">
        <v>1157</v>
      </c>
      <c r="BL109" s="395">
        <v>1165</v>
      </c>
      <c r="BM109" s="418">
        <v>1194</v>
      </c>
      <c r="BN109" s="418">
        <v>1194</v>
      </c>
      <c r="BO109" s="418">
        <v>1214</v>
      </c>
      <c r="BP109" s="418">
        <v>1194</v>
      </c>
      <c r="BQ109" s="418">
        <v>1188</v>
      </c>
      <c r="BR109" s="418">
        <v>1165</v>
      </c>
      <c r="BS109" s="418">
        <v>1205</v>
      </c>
      <c r="BT109" s="418">
        <v>1190</v>
      </c>
      <c r="BU109" s="418">
        <v>1192</v>
      </c>
      <c r="BV109" s="418">
        <v>1180</v>
      </c>
      <c r="BW109" s="394">
        <v>1163</v>
      </c>
      <c r="BX109" s="395">
        <v>1073</v>
      </c>
      <c r="BY109" s="418">
        <v>1070</v>
      </c>
      <c r="BZ109" s="418">
        <v>1126</v>
      </c>
      <c r="CA109" s="418">
        <v>1143</v>
      </c>
      <c r="CB109" s="418">
        <v>1170</v>
      </c>
      <c r="CC109" s="418">
        <v>1197</v>
      </c>
      <c r="CD109" s="418">
        <v>1209</v>
      </c>
      <c r="CE109" s="418">
        <v>1244</v>
      </c>
      <c r="CF109" s="418">
        <v>1212</v>
      </c>
      <c r="CG109" s="418">
        <v>1233</v>
      </c>
      <c r="CH109" s="418">
        <v>1261</v>
      </c>
      <c r="CI109" s="394">
        <v>1217</v>
      </c>
      <c r="CJ109" s="395">
        <v>1130</v>
      </c>
      <c r="CK109" s="418">
        <v>1139</v>
      </c>
      <c r="CL109" s="418">
        <v>1153</v>
      </c>
      <c r="CM109" s="418">
        <v>1156</v>
      </c>
      <c r="CN109" s="418">
        <v>1167</v>
      </c>
      <c r="CO109" s="418">
        <v>1179</v>
      </c>
      <c r="CP109" s="418">
        <v>1140</v>
      </c>
      <c r="CQ109" s="418">
        <v>1185</v>
      </c>
      <c r="CR109" s="418">
        <v>1175</v>
      </c>
      <c r="CS109" s="418">
        <v>1130</v>
      </c>
      <c r="CT109" s="418">
        <v>1183</v>
      </c>
      <c r="CU109" s="399">
        <v>1146</v>
      </c>
      <c r="CV109" s="395">
        <v>1120</v>
      </c>
      <c r="CW109" s="418">
        <v>1115</v>
      </c>
      <c r="CX109" s="418">
        <v>1143</v>
      </c>
      <c r="CY109" s="418">
        <v>1166</v>
      </c>
      <c r="CZ109" s="418">
        <v>1147</v>
      </c>
      <c r="DA109" s="418">
        <v>1169</v>
      </c>
      <c r="DB109" s="418">
        <v>1175</v>
      </c>
      <c r="DC109" s="418">
        <v>1196</v>
      </c>
      <c r="DD109" s="418">
        <v>1253</v>
      </c>
      <c r="DE109" s="418">
        <v>1284</v>
      </c>
      <c r="DF109" s="802">
        <v>1285</v>
      </c>
      <c r="DG109" s="802">
        <f>'1. Población_Afiliada_Regimen'!F109</f>
        <v>1280</v>
      </c>
      <c r="DH109" s="118">
        <f t="shared" si="8"/>
        <v>-5</v>
      </c>
      <c r="DI109" s="98">
        <f t="shared" si="9"/>
        <v>-0.41806020066889632</v>
      </c>
      <c r="DJ109" s="118">
        <f t="shared" si="10"/>
        <v>134</v>
      </c>
      <c r="DK109" s="98">
        <f t="shared" si="11"/>
        <v>11.69284467713787</v>
      </c>
    </row>
    <row r="110" spans="1:115" ht="15" outlineLevel="2">
      <c r="A110" s="392">
        <v>101</v>
      </c>
      <c r="B110" s="392" t="s">
        <v>398</v>
      </c>
      <c r="C110" s="392" t="s">
        <v>404</v>
      </c>
      <c r="D110" s="395">
        <v>6853</v>
      </c>
      <c r="E110" s="418">
        <v>6726</v>
      </c>
      <c r="F110" s="418">
        <v>6639</v>
      </c>
      <c r="G110" s="418">
        <v>6860</v>
      </c>
      <c r="H110" s="418">
        <v>7072</v>
      </c>
      <c r="I110" s="418">
        <v>7218</v>
      </c>
      <c r="J110" s="418">
        <v>7103</v>
      </c>
      <c r="K110" s="418">
        <v>7240</v>
      </c>
      <c r="L110" s="418">
        <v>7141</v>
      </c>
      <c r="M110" s="418">
        <v>7184</v>
      </c>
      <c r="N110" s="418">
        <v>7176</v>
      </c>
      <c r="O110" s="399">
        <v>7189</v>
      </c>
      <c r="P110" s="395">
        <v>7006</v>
      </c>
      <c r="Q110" s="418">
        <v>5031</v>
      </c>
      <c r="R110" s="418">
        <v>6574</v>
      </c>
      <c r="S110" s="418">
        <v>6780</v>
      </c>
      <c r="T110" s="418">
        <v>7072</v>
      </c>
      <c r="U110" s="418">
        <v>7085</v>
      </c>
      <c r="V110" s="418">
        <v>7077</v>
      </c>
      <c r="W110" s="418">
        <v>7263</v>
      </c>
      <c r="X110" s="418">
        <v>7307</v>
      </c>
      <c r="Y110" s="418">
        <v>7419</v>
      </c>
      <c r="Z110" s="418">
        <v>7348</v>
      </c>
      <c r="AA110" s="399">
        <v>7223</v>
      </c>
      <c r="AB110" s="395">
        <v>7026</v>
      </c>
      <c r="AC110" s="418">
        <v>6905</v>
      </c>
      <c r="AD110" s="418">
        <v>6913</v>
      </c>
      <c r="AE110" s="418">
        <v>7087</v>
      </c>
      <c r="AF110" s="418">
        <v>7185</v>
      </c>
      <c r="AG110" s="418">
        <v>7299</v>
      </c>
      <c r="AH110" s="418">
        <v>7469</v>
      </c>
      <c r="AI110" s="418">
        <v>7584</v>
      </c>
      <c r="AJ110" s="418">
        <v>7779</v>
      </c>
      <c r="AK110" s="418">
        <v>7731</v>
      </c>
      <c r="AL110" s="418">
        <v>7521</v>
      </c>
      <c r="AM110" s="399">
        <v>7523</v>
      </c>
      <c r="AN110" s="395">
        <v>7284</v>
      </c>
      <c r="AO110" s="418">
        <v>7165</v>
      </c>
      <c r="AP110" s="418">
        <v>7236</v>
      </c>
      <c r="AQ110" s="418">
        <v>7432</v>
      </c>
      <c r="AR110" s="418">
        <v>7483</v>
      </c>
      <c r="AS110" s="418">
        <v>7841</v>
      </c>
      <c r="AT110" s="418">
        <v>7914</v>
      </c>
      <c r="AU110" s="418">
        <v>7904</v>
      </c>
      <c r="AV110" s="418">
        <v>7846</v>
      </c>
      <c r="AW110" s="418">
        <v>7961</v>
      </c>
      <c r="AX110" s="418">
        <v>7872</v>
      </c>
      <c r="AY110" s="399">
        <v>7884</v>
      </c>
      <c r="AZ110" s="395">
        <v>7750</v>
      </c>
      <c r="BA110" s="418">
        <v>7780</v>
      </c>
      <c r="BB110" s="418">
        <v>7930</v>
      </c>
      <c r="BC110" s="418">
        <v>7818</v>
      </c>
      <c r="BD110" s="418">
        <v>7788</v>
      </c>
      <c r="BE110" s="418">
        <v>7795</v>
      </c>
      <c r="BF110" s="418">
        <v>7791</v>
      </c>
      <c r="BG110" s="418">
        <v>8435</v>
      </c>
      <c r="BH110" s="418">
        <v>7603</v>
      </c>
      <c r="BI110" s="418">
        <v>7595</v>
      </c>
      <c r="BJ110" s="418">
        <v>7515</v>
      </c>
      <c r="BK110" s="394">
        <v>7489</v>
      </c>
      <c r="BL110" s="395">
        <v>7381</v>
      </c>
      <c r="BM110" s="418">
        <v>7237</v>
      </c>
      <c r="BN110" s="418">
        <v>7391</v>
      </c>
      <c r="BO110" s="418">
        <v>7437</v>
      </c>
      <c r="BP110" s="418">
        <v>7344</v>
      </c>
      <c r="BQ110" s="418">
        <v>7354</v>
      </c>
      <c r="BR110" s="418">
        <v>7346</v>
      </c>
      <c r="BS110" s="418">
        <v>7421</v>
      </c>
      <c r="BT110" s="418">
        <v>7518</v>
      </c>
      <c r="BU110" s="418">
        <v>7584</v>
      </c>
      <c r="BV110" s="418">
        <v>7572</v>
      </c>
      <c r="BW110" s="394">
        <v>7556</v>
      </c>
      <c r="BX110" s="395">
        <v>7432</v>
      </c>
      <c r="BY110" s="418">
        <v>7458</v>
      </c>
      <c r="BZ110" s="418">
        <v>7471</v>
      </c>
      <c r="CA110" s="418">
        <v>7466</v>
      </c>
      <c r="CB110" s="418">
        <v>7422</v>
      </c>
      <c r="CC110" s="418">
        <v>7438</v>
      </c>
      <c r="CD110" s="418">
        <v>7498</v>
      </c>
      <c r="CE110" s="418">
        <v>7457</v>
      </c>
      <c r="CF110" s="418">
        <v>7403</v>
      </c>
      <c r="CG110" s="418">
        <v>7428</v>
      </c>
      <c r="CH110" s="418">
        <v>7396</v>
      </c>
      <c r="CI110" s="394">
        <v>7336</v>
      </c>
      <c r="CJ110" s="395">
        <v>7162</v>
      </c>
      <c r="CK110" s="418">
        <v>7080</v>
      </c>
      <c r="CL110" s="418">
        <v>7081</v>
      </c>
      <c r="CM110" s="418">
        <v>7023</v>
      </c>
      <c r="CN110" s="418">
        <v>6932</v>
      </c>
      <c r="CO110" s="418">
        <v>6933</v>
      </c>
      <c r="CP110" s="418">
        <v>7004</v>
      </c>
      <c r="CQ110" s="418">
        <v>7100</v>
      </c>
      <c r="CR110" s="418">
        <v>7171</v>
      </c>
      <c r="CS110" s="418">
        <v>7256</v>
      </c>
      <c r="CT110" s="418">
        <v>7335</v>
      </c>
      <c r="CU110" s="399">
        <v>7424</v>
      </c>
      <c r="CV110" s="395">
        <v>7341</v>
      </c>
      <c r="CW110" s="418">
        <v>7395</v>
      </c>
      <c r="CX110" s="418">
        <v>7547</v>
      </c>
      <c r="CY110" s="418">
        <v>7592</v>
      </c>
      <c r="CZ110" s="418">
        <v>7705</v>
      </c>
      <c r="DA110" s="418">
        <v>7684</v>
      </c>
      <c r="DB110" s="418">
        <v>7506</v>
      </c>
      <c r="DC110" s="418">
        <v>7525</v>
      </c>
      <c r="DD110" s="418">
        <v>7593</v>
      </c>
      <c r="DE110" s="418">
        <v>7608</v>
      </c>
      <c r="DF110" s="802">
        <v>7632</v>
      </c>
      <c r="DG110" s="802">
        <f>'1. Población_Afiliada_Regimen'!F110</f>
        <v>7664</v>
      </c>
      <c r="DH110" s="118">
        <f t="shared" si="8"/>
        <v>32</v>
      </c>
      <c r="DI110" s="98">
        <f t="shared" si="9"/>
        <v>0.42524916943521596</v>
      </c>
      <c r="DJ110" s="118">
        <f t="shared" si="10"/>
        <v>240</v>
      </c>
      <c r="DK110" s="98">
        <f t="shared" si="11"/>
        <v>3.2327586206896552</v>
      </c>
    </row>
    <row r="111" spans="1:115" ht="15" outlineLevel="2">
      <c r="A111" s="392">
        <v>145</v>
      </c>
      <c r="B111" s="392" t="s">
        <v>398</v>
      </c>
      <c r="C111" s="392" t="s">
        <v>405</v>
      </c>
      <c r="D111" s="395">
        <v>783</v>
      </c>
      <c r="E111" s="418">
        <v>810</v>
      </c>
      <c r="F111" s="418">
        <v>813</v>
      </c>
      <c r="G111" s="418">
        <v>774</v>
      </c>
      <c r="H111" s="418">
        <v>783</v>
      </c>
      <c r="I111" s="418">
        <v>809</v>
      </c>
      <c r="J111" s="418">
        <v>791</v>
      </c>
      <c r="K111" s="418">
        <v>794</v>
      </c>
      <c r="L111" s="418">
        <v>812</v>
      </c>
      <c r="M111" s="418">
        <v>870</v>
      </c>
      <c r="N111" s="418">
        <v>855</v>
      </c>
      <c r="O111" s="399">
        <v>747</v>
      </c>
      <c r="P111" s="395">
        <v>707</v>
      </c>
      <c r="Q111" s="418">
        <v>596</v>
      </c>
      <c r="R111" s="418">
        <v>720</v>
      </c>
      <c r="S111" s="418">
        <v>664</v>
      </c>
      <c r="T111" s="418">
        <v>783</v>
      </c>
      <c r="U111" s="418">
        <v>738</v>
      </c>
      <c r="V111" s="418">
        <v>708</v>
      </c>
      <c r="W111" s="418">
        <v>800</v>
      </c>
      <c r="X111" s="418">
        <v>792</v>
      </c>
      <c r="Y111" s="418">
        <v>829</v>
      </c>
      <c r="Z111" s="418">
        <v>815</v>
      </c>
      <c r="AA111" s="399">
        <v>782</v>
      </c>
      <c r="AB111" s="395">
        <v>705</v>
      </c>
      <c r="AC111" s="418">
        <v>672</v>
      </c>
      <c r="AD111" s="418">
        <v>692</v>
      </c>
      <c r="AE111" s="418">
        <v>680</v>
      </c>
      <c r="AF111" s="418">
        <v>671</v>
      </c>
      <c r="AG111" s="418">
        <v>680</v>
      </c>
      <c r="AH111" s="418">
        <v>697</v>
      </c>
      <c r="AI111" s="418">
        <v>729</v>
      </c>
      <c r="AJ111" s="418">
        <v>752</v>
      </c>
      <c r="AK111" s="418">
        <v>747</v>
      </c>
      <c r="AL111" s="418">
        <v>695</v>
      </c>
      <c r="AM111" s="399">
        <v>701</v>
      </c>
      <c r="AN111" s="395">
        <v>663</v>
      </c>
      <c r="AO111" s="418">
        <v>553</v>
      </c>
      <c r="AP111" s="418">
        <v>572</v>
      </c>
      <c r="AQ111" s="418">
        <v>593</v>
      </c>
      <c r="AR111" s="418">
        <v>594</v>
      </c>
      <c r="AS111" s="418">
        <v>616</v>
      </c>
      <c r="AT111" s="418">
        <v>623</v>
      </c>
      <c r="AU111" s="418">
        <v>642</v>
      </c>
      <c r="AV111" s="418">
        <v>650</v>
      </c>
      <c r="AW111" s="418">
        <v>666</v>
      </c>
      <c r="AX111" s="418">
        <v>673</v>
      </c>
      <c r="AY111" s="399">
        <v>690</v>
      </c>
      <c r="AZ111" s="395">
        <v>688</v>
      </c>
      <c r="BA111" s="418">
        <v>674</v>
      </c>
      <c r="BB111" s="418">
        <v>667</v>
      </c>
      <c r="BC111" s="418">
        <v>610</v>
      </c>
      <c r="BD111" s="418">
        <v>617</v>
      </c>
      <c r="BE111" s="418">
        <v>632</v>
      </c>
      <c r="BF111" s="418">
        <v>643</v>
      </c>
      <c r="BG111" s="418">
        <v>659</v>
      </c>
      <c r="BH111" s="418">
        <v>661</v>
      </c>
      <c r="BI111" s="418">
        <v>637</v>
      </c>
      <c r="BJ111" s="418">
        <v>617</v>
      </c>
      <c r="BK111" s="394">
        <v>629</v>
      </c>
      <c r="BL111" s="395">
        <v>636</v>
      </c>
      <c r="BM111" s="418">
        <v>640</v>
      </c>
      <c r="BN111" s="418">
        <v>640</v>
      </c>
      <c r="BO111" s="418">
        <v>675</v>
      </c>
      <c r="BP111" s="418">
        <v>674</v>
      </c>
      <c r="BQ111" s="418">
        <v>661</v>
      </c>
      <c r="BR111" s="418">
        <v>665</v>
      </c>
      <c r="BS111" s="418">
        <v>689</v>
      </c>
      <c r="BT111" s="418">
        <v>674</v>
      </c>
      <c r="BU111" s="418">
        <v>667</v>
      </c>
      <c r="BV111" s="418">
        <v>653</v>
      </c>
      <c r="BW111" s="394">
        <v>628</v>
      </c>
      <c r="BX111" s="395">
        <v>603</v>
      </c>
      <c r="BY111" s="418">
        <v>611</v>
      </c>
      <c r="BZ111" s="418">
        <v>633</v>
      </c>
      <c r="CA111" s="418">
        <v>623</v>
      </c>
      <c r="CB111" s="418">
        <v>612</v>
      </c>
      <c r="CC111" s="418">
        <v>620</v>
      </c>
      <c r="CD111" s="418">
        <v>642</v>
      </c>
      <c r="CE111" s="418">
        <v>662</v>
      </c>
      <c r="CF111" s="418">
        <v>648</v>
      </c>
      <c r="CG111" s="418">
        <v>666</v>
      </c>
      <c r="CH111" s="418">
        <v>657</v>
      </c>
      <c r="CI111" s="394">
        <v>629</v>
      </c>
      <c r="CJ111" s="395">
        <v>592</v>
      </c>
      <c r="CK111" s="418">
        <v>633</v>
      </c>
      <c r="CL111" s="418">
        <v>603</v>
      </c>
      <c r="CM111" s="418">
        <v>592</v>
      </c>
      <c r="CN111" s="418">
        <v>564</v>
      </c>
      <c r="CO111" s="418">
        <v>553</v>
      </c>
      <c r="CP111" s="418">
        <v>553</v>
      </c>
      <c r="CQ111" s="418">
        <v>605</v>
      </c>
      <c r="CR111" s="418">
        <v>603</v>
      </c>
      <c r="CS111" s="418">
        <v>625</v>
      </c>
      <c r="CT111" s="418">
        <v>646</v>
      </c>
      <c r="CU111" s="399">
        <v>647</v>
      </c>
      <c r="CV111" s="395">
        <v>661</v>
      </c>
      <c r="CW111" s="418">
        <v>678</v>
      </c>
      <c r="CX111" s="418">
        <v>715</v>
      </c>
      <c r="CY111" s="418">
        <v>723</v>
      </c>
      <c r="CZ111" s="418">
        <v>733</v>
      </c>
      <c r="DA111" s="418">
        <v>739</v>
      </c>
      <c r="DB111" s="418">
        <v>753</v>
      </c>
      <c r="DC111" s="418">
        <v>758</v>
      </c>
      <c r="DD111" s="418">
        <v>789</v>
      </c>
      <c r="DE111" s="418">
        <v>777</v>
      </c>
      <c r="DF111" s="802">
        <v>770</v>
      </c>
      <c r="DG111" s="802">
        <f>'1. Población_Afiliada_Regimen'!F111</f>
        <v>790</v>
      </c>
      <c r="DH111" s="118">
        <f t="shared" si="8"/>
        <v>20</v>
      </c>
      <c r="DI111" s="98">
        <f t="shared" si="9"/>
        <v>2.6385224274406331</v>
      </c>
      <c r="DJ111" s="118">
        <f t="shared" si="10"/>
        <v>143</v>
      </c>
      <c r="DK111" s="98">
        <f t="shared" si="11"/>
        <v>22.102009273570324</v>
      </c>
    </row>
    <row r="112" spans="1:115" ht="15" outlineLevel="2">
      <c r="A112" s="392">
        <v>209</v>
      </c>
      <c r="B112" s="392" t="s">
        <v>398</v>
      </c>
      <c r="C112" s="392" t="s">
        <v>406</v>
      </c>
      <c r="D112" s="395">
        <v>3559</v>
      </c>
      <c r="E112" s="418">
        <v>3579</v>
      </c>
      <c r="F112" s="418">
        <v>3546</v>
      </c>
      <c r="G112" s="418">
        <v>3590</v>
      </c>
      <c r="H112" s="418">
        <v>3582</v>
      </c>
      <c r="I112" s="418">
        <v>3655</v>
      </c>
      <c r="J112" s="418">
        <v>3577</v>
      </c>
      <c r="K112" s="418">
        <v>3578</v>
      </c>
      <c r="L112" s="418">
        <v>3544</v>
      </c>
      <c r="M112" s="418">
        <v>3556</v>
      </c>
      <c r="N112" s="418">
        <v>3568</v>
      </c>
      <c r="O112" s="399">
        <v>3569</v>
      </c>
      <c r="P112" s="395">
        <v>3483</v>
      </c>
      <c r="Q112" s="418">
        <v>1817</v>
      </c>
      <c r="R112" s="418">
        <v>3363</v>
      </c>
      <c r="S112" s="418">
        <v>3461</v>
      </c>
      <c r="T112" s="418">
        <v>3582</v>
      </c>
      <c r="U112" s="418">
        <v>3536</v>
      </c>
      <c r="V112" s="418">
        <v>3533</v>
      </c>
      <c r="W112" s="418">
        <v>3617</v>
      </c>
      <c r="X112" s="418">
        <v>3642</v>
      </c>
      <c r="Y112" s="418">
        <v>3716</v>
      </c>
      <c r="Z112" s="418">
        <v>3694</v>
      </c>
      <c r="AA112" s="399">
        <v>3650</v>
      </c>
      <c r="AB112" s="395">
        <v>3535</v>
      </c>
      <c r="AC112" s="418">
        <v>3502</v>
      </c>
      <c r="AD112" s="418">
        <v>3490</v>
      </c>
      <c r="AE112" s="418">
        <v>3468</v>
      </c>
      <c r="AF112" s="418">
        <v>3460</v>
      </c>
      <c r="AG112" s="418">
        <v>3508</v>
      </c>
      <c r="AH112" s="418">
        <v>3667</v>
      </c>
      <c r="AI112" s="418">
        <v>3729</v>
      </c>
      <c r="AJ112" s="418">
        <v>3737</v>
      </c>
      <c r="AK112" s="418">
        <v>3710</v>
      </c>
      <c r="AL112" s="418">
        <v>3520</v>
      </c>
      <c r="AM112" s="399">
        <v>3472</v>
      </c>
      <c r="AN112" s="395">
        <v>3294</v>
      </c>
      <c r="AO112" s="418">
        <v>3079</v>
      </c>
      <c r="AP112" s="418">
        <v>3130</v>
      </c>
      <c r="AQ112" s="418">
        <v>3243</v>
      </c>
      <c r="AR112" s="418">
        <v>3286</v>
      </c>
      <c r="AS112" s="418">
        <v>3394</v>
      </c>
      <c r="AT112" s="418">
        <v>3438</v>
      </c>
      <c r="AU112" s="418">
        <v>3448</v>
      </c>
      <c r="AV112" s="418">
        <v>3479</v>
      </c>
      <c r="AW112" s="418">
        <v>3506</v>
      </c>
      <c r="AX112" s="418">
        <v>3530</v>
      </c>
      <c r="AY112" s="399">
        <v>3534</v>
      </c>
      <c r="AZ112" s="395">
        <v>3474</v>
      </c>
      <c r="BA112" s="418">
        <v>3434</v>
      </c>
      <c r="BB112" s="418">
        <v>3427</v>
      </c>
      <c r="BC112" s="418">
        <v>3356</v>
      </c>
      <c r="BD112" s="418">
        <v>3364</v>
      </c>
      <c r="BE112" s="418">
        <v>3411</v>
      </c>
      <c r="BF112" s="418">
        <v>3381</v>
      </c>
      <c r="BG112" s="418">
        <v>3380</v>
      </c>
      <c r="BH112" s="418">
        <v>3367</v>
      </c>
      <c r="BI112" s="418">
        <v>3310</v>
      </c>
      <c r="BJ112" s="418">
        <v>3275</v>
      </c>
      <c r="BK112" s="394">
        <v>3285</v>
      </c>
      <c r="BL112" s="395">
        <v>3264</v>
      </c>
      <c r="BM112" s="418">
        <v>3163</v>
      </c>
      <c r="BN112" s="418">
        <v>3204</v>
      </c>
      <c r="BO112" s="418">
        <v>3230</v>
      </c>
      <c r="BP112" s="418">
        <v>3232</v>
      </c>
      <c r="BQ112" s="418">
        <v>3225</v>
      </c>
      <c r="BR112" s="418">
        <v>3234</v>
      </c>
      <c r="BS112" s="418">
        <v>3226</v>
      </c>
      <c r="BT112" s="418">
        <v>3240</v>
      </c>
      <c r="BU112" s="418">
        <v>3212</v>
      </c>
      <c r="BV112" s="418">
        <v>3174</v>
      </c>
      <c r="BW112" s="394">
        <v>3166</v>
      </c>
      <c r="BX112" s="395">
        <v>3111</v>
      </c>
      <c r="BY112" s="418">
        <v>3115</v>
      </c>
      <c r="BZ112" s="418">
        <v>3151</v>
      </c>
      <c r="CA112" s="418">
        <v>3164</v>
      </c>
      <c r="CB112" s="418">
        <v>3175</v>
      </c>
      <c r="CC112" s="418">
        <v>3225</v>
      </c>
      <c r="CD112" s="418">
        <v>3275</v>
      </c>
      <c r="CE112" s="418">
        <v>3347</v>
      </c>
      <c r="CF112" s="418">
        <v>3280</v>
      </c>
      <c r="CG112" s="418">
        <v>3204</v>
      </c>
      <c r="CH112" s="418">
        <v>3209</v>
      </c>
      <c r="CI112" s="394">
        <v>3188</v>
      </c>
      <c r="CJ112" s="395">
        <v>3118</v>
      </c>
      <c r="CK112" s="418">
        <v>3036</v>
      </c>
      <c r="CL112" s="418">
        <v>3107</v>
      </c>
      <c r="CM112" s="418">
        <v>3151</v>
      </c>
      <c r="CN112" s="418">
        <v>3105</v>
      </c>
      <c r="CO112" s="418">
        <v>3081</v>
      </c>
      <c r="CP112" s="418">
        <v>3063</v>
      </c>
      <c r="CQ112" s="418">
        <v>3134</v>
      </c>
      <c r="CR112" s="418">
        <v>3165</v>
      </c>
      <c r="CS112" s="418">
        <v>3133</v>
      </c>
      <c r="CT112" s="418">
        <v>3185</v>
      </c>
      <c r="CU112" s="399">
        <v>3142</v>
      </c>
      <c r="CV112" s="395">
        <v>3160</v>
      </c>
      <c r="CW112" s="418">
        <v>3168</v>
      </c>
      <c r="CX112" s="418">
        <v>3305</v>
      </c>
      <c r="CY112" s="418">
        <v>3330</v>
      </c>
      <c r="CZ112" s="418">
        <v>3318</v>
      </c>
      <c r="DA112" s="418">
        <v>3275</v>
      </c>
      <c r="DB112" s="418">
        <v>3262</v>
      </c>
      <c r="DC112" s="418">
        <v>3254</v>
      </c>
      <c r="DD112" s="418">
        <v>3244</v>
      </c>
      <c r="DE112" s="418">
        <v>3288</v>
      </c>
      <c r="DF112" s="802">
        <v>3283</v>
      </c>
      <c r="DG112" s="802">
        <f>'1. Población_Afiliada_Regimen'!F112</f>
        <v>3331</v>
      </c>
      <c r="DH112" s="118">
        <f t="shared" si="8"/>
        <v>48</v>
      </c>
      <c r="DI112" s="98">
        <f t="shared" si="9"/>
        <v>1.4751075599262446</v>
      </c>
      <c r="DJ112" s="118">
        <f t="shared" si="10"/>
        <v>189</v>
      </c>
      <c r="DK112" s="98">
        <f t="shared" si="11"/>
        <v>6.0152768936982817</v>
      </c>
    </row>
    <row r="113" spans="1:115" ht="15" outlineLevel="2">
      <c r="A113" s="392">
        <v>282</v>
      </c>
      <c r="B113" s="392" t="s">
        <v>398</v>
      </c>
      <c r="C113" s="392" t="s">
        <v>407</v>
      </c>
      <c r="D113" s="395">
        <v>7109</v>
      </c>
      <c r="E113" s="418">
        <v>7080</v>
      </c>
      <c r="F113" s="418">
        <v>7077</v>
      </c>
      <c r="G113" s="418">
        <v>7229</v>
      </c>
      <c r="H113" s="418">
        <v>7223</v>
      </c>
      <c r="I113" s="418">
        <v>7282</v>
      </c>
      <c r="J113" s="418">
        <v>7277</v>
      </c>
      <c r="K113" s="418">
        <v>7312</v>
      </c>
      <c r="L113" s="418">
        <v>7270</v>
      </c>
      <c r="M113" s="418">
        <v>7347</v>
      </c>
      <c r="N113" s="418">
        <v>7426</v>
      </c>
      <c r="O113" s="399">
        <v>7398</v>
      </c>
      <c r="P113" s="395">
        <v>7152</v>
      </c>
      <c r="Q113" s="418">
        <v>5619</v>
      </c>
      <c r="R113" s="418">
        <v>7033</v>
      </c>
      <c r="S113" s="418">
        <v>7106</v>
      </c>
      <c r="T113" s="418">
        <v>7223</v>
      </c>
      <c r="U113" s="418">
        <v>7184</v>
      </c>
      <c r="V113" s="418">
        <v>7264</v>
      </c>
      <c r="W113" s="418">
        <v>7449</v>
      </c>
      <c r="X113" s="418">
        <v>7521</v>
      </c>
      <c r="Y113" s="418">
        <v>7550</v>
      </c>
      <c r="Z113" s="418">
        <v>7415</v>
      </c>
      <c r="AA113" s="399">
        <v>7138</v>
      </c>
      <c r="AB113" s="395">
        <v>6883</v>
      </c>
      <c r="AC113" s="418">
        <v>6845</v>
      </c>
      <c r="AD113" s="418">
        <v>6949</v>
      </c>
      <c r="AE113" s="418">
        <v>7039</v>
      </c>
      <c r="AF113" s="418">
        <v>7045</v>
      </c>
      <c r="AG113" s="418">
        <v>7244</v>
      </c>
      <c r="AH113" s="418">
        <v>7539</v>
      </c>
      <c r="AI113" s="418">
        <v>7661</v>
      </c>
      <c r="AJ113" s="418">
        <v>7735</v>
      </c>
      <c r="AK113" s="418">
        <v>7709</v>
      </c>
      <c r="AL113" s="418">
        <v>7349</v>
      </c>
      <c r="AM113" s="399">
        <v>7295</v>
      </c>
      <c r="AN113" s="395">
        <v>7154</v>
      </c>
      <c r="AO113" s="418">
        <v>6988</v>
      </c>
      <c r="AP113" s="418">
        <v>7087</v>
      </c>
      <c r="AQ113" s="418">
        <v>7261</v>
      </c>
      <c r="AR113" s="418">
        <v>7346</v>
      </c>
      <c r="AS113" s="418">
        <v>7531</v>
      </c>
      <c r="AT113" s="418">
        <v>7593</v>
      </c>
      <c r="AU113" s="418">
        <v>7625</v>
      </c>
      <c r="AV113" s="418">
        <v>7688</v>
      </c>
      <c r="AW113" s="418">
        <v>7770</v>
      </c>
      <c r="AX113" s="418">
        <v>8245</v>
      </c>
      <c r="AY113" s="399">
        <v>8894</v>
      </c>
      <c r="AZ113" s="395">
        <v>9190</v>
      </c>
      <c r="BA113" s="418">
        <v>8944</v>
      </c>
      <c r="BB113" s="418">
        <v>8853</v>
      </c>
      <c r="BC113" s="418">
        <v>8754</v>
      </c>
      <c r="BD113" s="418">
        <v>8465</v>
      </c>
      <c r="BE113" s="418">
        <v>8360</v>
      </c>
      <c r="BF113" s="418">
        <v>8273</v>
      </c>
      <c r="BG113" s="418">
        <v>8175</v>
      </c>
      <c r="BH113" s="418">
        <v>7888</v>
      </c>
      <c r="BI113" s="418">
        <v>7750</v>
      </c>
      <c r="BJ113" s="418">
        <v>7504</v>
      </c>
      <c r="BK113" s="394">
        <v>7488</v>
      </c>
      <c r="BL113" s="395">
        <v>7334</v>
      </c>
      <c r="BM113" s="418">
        <v>7238</v>
      </c>
      <c r="BN113" s="418">
        <v>7284</v>
      </c>
      <c r="BO113" s="418">
        <v>7225</v>
      </c>
      <c r="BP113" s="418">
        <v>7062</v>
      </c>
      <c r="BQ113" s="418">
        <v>7080</v>
      </c>
      <c r="BR113" s="418">
        <v>7061</v>
      </c>
      <c r="BS113" s="418">
        <v>7124</v>
      </c>
      <c r="BT113" s="418">
        <v>7135</v>
      </c>
      <c r="BU113" s="418">
        <v>7091</v>
      </c>
      <c r="BV113" s="418">
        <v>7032</v>
      </c>
      <c r="BW113" s="394">
        <v>6985</v>
      </c>
      <c r="BX113" s="395">
        <v>6803</v>
      </c>
      <c r="BY113" s="418">
        <v>6714</v>
      </c>
      <c r="BZ113" s="418">
        <v>6784</v>
      </c>
      <c r="CA113" s="418">
        <v>6801</v>
      </c>
      <c r="CB113" s="418">
        <v>6779</v>
      </c>
      <c r="CC113" s="418">
        <v>6807</v>
      </c>
      <c r="CD113" s="418">
        <v>6871</v>
      </c>
      <c r="CE113" s="418">
        <v>6936</v>
      </c>
      <c r="CF113" s="418">
        <v>6863</v>
      </c>
      <c r="CG113" s="418">
        <v>6919</v>
      </c>
      <c r="CH113" s="418">
        <v>6929</v>
      </c>
      <c r="CI113" s="394">
        <v>6883</v>
      </c>
      <c r="CJ113" s="395">
        <v>6681</v>
      </c>
      <c r="CK113" s="418">
        <v>6573</v>
      </c>
      <c r="CL113" s="418">
        <v>6612</v>
      </c>
      <c r="CM113" s="418">
        <v>6573</v>
      </c>
      <c r="CN113" s="418">
        <v>6474</v>
      </c>
      <c r="CO113" s="418">
        <v>6433</v>
      </c>
      <c r="CP113" s="418">
        <v>6429</v>
      </c>
      <c r="CQ113" s="418">
        <v>6601</v>
      </c>
      <c r="CR113" s="418">
        <v>6588</v>
      </c>
      <c r="CS113" s="418">
        <v>6623</v>
      </c>
      <c r="CT113" s="418">
        <v>6685</v>
      </c>
      <c r="CU113" s="399">
        <v>6675</v>
      </c>
      <c r="CV113" s="395">
        <v>6625</v>
      </c>
      <c r="CW113" s="418">
        <v>6714</v>
      </c>
      <c r="CX113" s="418">
        <v>6807</v>
      </c>
      <c r="CY113" s="418">
        <v>6808</v>
      </c>
      <c r="CZ113" s="418">
        <v>6885</v>
      </c>
      <c r="DA113" s="418">
        <v>6869</v>
      </c>
      <c r="DB113" s="418">
        <v>6838</v>
      </c>
      <c r="DC113" s="418">
        <v>6831</v>
      </c>
      <c r="DD113" s="418">
        <v>6790</v>
      </c>
      <c r="DE113" s="418">
        <v>6811</v>
      </c>
      <c r="DF113" s="802">
        <v>6808</v>
      </c>
      <c r="DG113" s="802">
        <f>'1. Población_Afiliada_Regimen'!F113</f>
        <v>6808</v>
      </c>
      <c r="DH113" s="118">
        <f t="shared" si="8"/>
        <v>0</v>
      </c>
      <c r="DI113" s="98">
        <f t="shared" si="9"/>
        <v>0</v>
      </c>
      <c r="DJ113" s="118">
        <f t="shared" si="10"/>
        <v>133</v>
      </c>
      <c r="DK113" s="98">
        <f t="shared" si="11"/>
        <v>1.9925093632958801</v>
      </c>
    </row>
    <row r="114" spans="1:115" ht="15" outlineLevel="2">
      <c r="A114" s="392">
        <v>353</v>
      </c>
      <c r="B114" s="392" t="s">
        <v>398</v>
      </c>
      <c r="C114" s="392" t="s">
        <v>408</v>
      </c>
      <c r="D114" s="395">
        <v>819</v>
      </c>
      <c r="E114" s="418">
        <v>774</v>
      </c>
      <c r="F114" s="418">
        <v>761</v>
      </c>
      <c r="G114" s="418">
        <v>764</v>
      </c>
      <c r="H114" s="418">
        <v>797</v>
      </c>
      <c r="I114" s="418">
        <v>804</v>
      </c>
      <c r="J114" s="418">
        <v>764</v>
      </c>
      <c r="K114" s="418">
        <v>790</v>
      </c>
      <c r="L114" s="418">
        <v>797</v>
      </c>
      <c r="M114" s="418">
        <v>819</v>
      </c>
      <c r="N114" s="418">
        <v>823</v>
      </c>
      <c r="O114" s="399">
        <v>840</v>
      </c>
      <c r="P114" s="395">
        <v>812</v>
      </c>
      <c r="Q114" s="418">
        <v>587</v>
      </c>
      <c r="R114" s="418">
        <v>899</v>
      </c>
      <c r="S114" s="418">
        <v>854</v>
      </c>
      <c r="T114" s="418">
        <v>797</v>
      </c>
      <c r="U114" s="418">
        <v>861</v>
      </c>
      <c r="V114" s="418">
        <v>885</v>
      </c>
      <c r="W114" s="418">
        <v>917</v>
      </c>
      <c r="X114" s="418">
        <v>967</v>
      </c>
      <c r="Y114" s="418">
        <v>977</v>
      </c>
      <c r="Z114" s="418">
        <v>903</v>
      </c>
      <c r="AA114" s="399">
        <v>847</v>
      </c>
      <c r="AB114" s="395">
        <v>780</v>
      </c>
      <c r="AC114" s="418">
        <v>773</v>
      </c>
      <c r="AD114" s="418">
        <v>766</v>
      </c>
      <c r="AE114" s="418">
        <v>755</v>
      </c>
      <c r="AF114" s="418">
        <v>750</v>
      </c>
      <c r="AG114" s="418">
        <v>783</v>
      </c>
      <c r="AH114" s="418">
        <v>821</v>
      </c>
      <c r="AI114" s="418">
        <v>834</v>
      </c>
      <c r="AJ114" s="418">
        <v>834</v>
      </c>
      <c r="AK114" s="418">
        <v>840</v>
      </c>
      <c r="AL114" s="418">
        <v>790</v>
      </c>
      <c r="AM114" s="399">
        <v>798</v>
      </c>
      <c r="AN114" s="395">
        <v>802</v>
      </c>
      <c r="AO114" s="418">
        <v>772</v>
      </c>
      <c r="AP114" s="418">
        <v>781</v>
      </c>
      <c r="AQ114" s="418">
        <v>840</v>
      </c>
      <c r="AR114" s="418">
        <v>860</v>
      </c>
      <c r="AS114" s="418">
        <v>948</v>
      </c>
      <c r="AT114" s="418">
        <v>951</v>
      </c>
      <c r="AU114" s="418">
        <v>973</v>
      </c>
      <c r="AV114" s="418">
        <v>980</v>
      </c>
      <c r="AW114" s="418">
        <v>1000</v>
      </c>
      <c r="AX114" s="418">
        <v>1006</v>
      </c>
      <c r="AY114" s="399">
        <v>1028</v>
      </c>
      <c r="AZ114" s="395">
        <v>1033</v>
      </c>
      <c r="BA114" s="418">
        <v>1022</v>
      </c>
      <c r="BB114" s="418">
        <v>1006</v>
      </c>
      <c r="BC114" s="418">
        <v>960</v>
      </c>
      <c r="BD114" s="418">
        <v>945</v>
      </c>
      <c r="BE114" s="418">
        <v>949</v>
      </c>
      <c r="BF114" s="418">
        <v>960</v>
      </c>
      <c r="BG114" s="418">
        <v>939</v>
      </c>
      <c r="BH114" s="418">
        <v>958</v>
      </c>
      <c r="BI114" s="418">
        <v>955</v>
      </c>
      <c r="BJ114" s="418">
        <v>963</v>
      </c>
      <c r="BK114" s="394">
        <v>970</v>
      </c>
      <c r="BL114" s="395">
        <v>978</v>
      </c>
      <c r="BM114" s="418">
        <v>968</v>
      </c>
      <c r="BN114" s="418">
        <v>999</v>
      </c>
      <c r="BO114" s="418">
        <v>1026</v>
      </c>
      <c r="BP114" s="418">
        <v>1006</v>
      </c>
      <c r="BQ114" s="418">
        <v>1028</v>
      </c>
      <c r="BR114" s="418">
        <v>1042</v>
      </c>
      <c r="BS114" s="418">
        <v>1060</v>
      </c>
      <c r="BT114" s="418">
        <v>1080</v>
      </c>
      <c r="BU114" s="418">
        <v>1115</v>
      </c>
      <c r="BV114" s="418">
        <v>1123</v>
      </c>
      <c r="BW114" s="394">
        <v>1112</v>
      </c>
      <c r="BX114" s="395">
        <v>1094</v>
      </c>
      <c r="BY114" s="418">
        <v>1092</v>
      </c>
      <c r="BZ114" s="418">
        <v>1077</v>
      </c>
      <c r="CA114" s="418">
        <v>1091</v>
      </c>
      <c r="CB114" s="418">
        <v>1083</v>
      </c>
      <c r="CC114" s="418">
        <v>1089</v>
      </c>
      <c r="CD114" s="418">
        <v>1093</v>
      </c>
      <c r="CE114" s="418">
        <v>1086</v>
      </c>
      <c r="CF114" s="418">
        <v>1060</v>
      </c>
      <c r="CG114" s="418">
        <v>1064</v>
      </c>
      <c r="CH114" s="418">
        <v>1061</v>
      </c>
      <c r="CI114" s="394">
        <v>1074</v>
      </c>
      <c r="CJ114" s="395">
        <v>1003</v>
      </c>
      <c r="CK114" s="418">
        <v>1011</v>
      </c>
      <c r="CL114" s="418">
        <v>1060</v>
      </c>
      <c r="CM114" s="418">
        <v>1073</v>
      </c>
      <c r="CN114" s="418">
        <v>1034</v>
      </c>
      <c r="CO114" s="418">
        <v>1039</v>
      </c>
      <c r="CP114" s="418">
        <v>1053</v>
      </c>
      <c r="CQ114" s="418">
        <v>1082</v>
      </c>
      <c r="CR114" s="418">
        <v>1110</v>
      </c>
      <c r="CS114" s="418">
        <v>1137</v>
      </c>
      <c r="CT114" s="418">
        <v>1154</v>
      </c>
      <c r="CU114" s="399">
        <v>1158</v>
      </c>
      <c r="CV114" s="395">
        <v>1155</v>
      </c>
      <c r="CW114" s="418">
        <v>1158</v>
      </c>
      <c r="CX114" s="418">
        <v>1169</v>
      </c>
      <c r="CY114" s="418">
        <v>1138</v>
      </c>
      <c r="CZ114" s="418">
        <v>1145</v>
      </c>
      <c r="DA114" s="418">
        <v>1149</v>
      </c>
      <c r="DB114" s="418">
        <v>1126</v>
      </c>
      <c r="DC114" s="418">
        <v>1124</v>
      </c>
      <c r="DD114" s="418">
        <v>1107</v>
      </c>
      <c r="DE114" s="418">
        <v>1110</v>
      </c>
      <c r="DF114" s="802">
        <v>1117</v>
      </c>
      <c r="DG114" s="802">
        <f>'1. Población_Afiliada_Regimen'!F114</f>
        <v>1115</v>
      </c>
      <c r="DH114" s="118">
        <f t="shared" si="8"/>
        <v>-2</v>
      </c>
      <c r="DI114" s="98">
        <f t="shared" si="9"/>
        <v>-0.1779359430604982</v>
      </c>
      <c r="DJ114" s="118">
        <f t="shared" si="10"/>
        <v>-43</v>
      </c>
      <c r="DK114" s="98">
        <f t="shared" si="11"/>
        <v>-3.7132987910189987</v>
      </c>
    </row>
    <row r="115" spans="1:115" ht="15" outlineLevel="2">
      <c r="A115" s="392">
        <v>364</v>
      </c>
      <c r="B115" s="392" t="s">
        <v>398</v>
      </c>
      <c r="C115" s="392" t="s">
        <v>409</v>
      </c>
      <c r="D115" s="395">
        <v>2629</v>
      </c>
      <c r="E115" s="418">
        <v>2596</v>
      </c>
      <c r="F115" s="418">
        <v>2587</v>
      </c>
      <c r="G115" s="418">
        <v>2685</v>
      </c>
      <c r="H115" s="418">
        <v>2707</v>
      </c>
      <c r="I115" s="418">
        <v>2789</v>
      </c>
      <c r="J115" s="418">
        <v>2810</v>
      </c>
      <c r="K115" s="418">
        <v>2780</v>
      </c>
      <c r="L115" s="418">
        <v>2848</v>
      </c>
      <c r="M115" s="418">
        <v>2866</v>
      </c>
      <c r="N115" s="418">
        <v>2874</v>
      </c>
      <c r="O115" s="399">
        <v>2895</v>
      </c>
      <c r="P115" s="395">
        <v>2810</v>
      </c>
      <c r="Q115" s="418">
        <v>1285</v>
      </c>
      <c r="R115" s="418">
        <v>2726</v>
      </c>
      <c r="S115" s="418">
        <v>2790</v>
      </c>
      <c r="T115" s="418">
        <v>2707</v>
      </c>
      <c r="U115" s="418">
        <v>3038</v>
      </c>
      <c r="V115" s="418">
        <v>2983</v>
      </c>
      <c r="W115" s="418">
        <v>2986</v>
      </c>
      <c r="X115" s="418">
        <v>2988</v>
      </c>
      <c r="Y115" s="418">
        <v>2978</v>
      </c>
      <c r="Z115" s="418">
        <v>3004</v>
      </c>
      <c r="AA115" s="399">
        <v>2945</v>
      </c>
      <c r="AB115" s="395">
        <v>2864</v>
      </c>
      <c r="AC115" s="418">
        <v>2816</v>
      </c>
      <c r="AD115" s="418">
        <v>2848</v>
      </c>
      <c r="AE115" s="418">
        <v>2916</v>
      </c>
      <c r="AF115" s="418">
        <v>2936</v>
      </c>
      <c r="AG115" s="418">
        <v>2896</v>
      </c>
      <c r="AH115" s="418">
        <v>3288</v>
      </c>
      <c r="AI115" s="418">
        <v>3231</v>
      </c>
      <c r="AJ115" s="418">
        <v>3214</v>
      </c>
      <c r="AK115" s="418">
        <v>3207</v>
      </c>
      <c r="AL115" s="418">
        <v>3098</v>
      </c>
      <c r="AM115" s="399">
        <v>3084</v>
      </c>
      <c r="AN115" s="395">
        <v>3030</v>
      </c>
      <c r="AO115" s="418">
        <v>2885</v>
      </c>
      <c r="AP115" s="418">
        <v>2902</v>
      </c>
      <c r="AQ115" s="418">
        <v>3017</v>
      </c>
      <c r="AR115" s="418">
        <v>3033</v>
      </c>
      <c r="AS115" s="418">
        <v>3078</v>
      </c>
      <c r="AT115" s="418">
        <v>3160</v>
      </c>
      <c r="AU115" s="418">
        <v>3157</v>
      </c>
      <c r="AV115" s="418">
        <v>3174</v>
      </c>
      <c r="AW115" s="418">
        <v>3211</v>
      </c>
      <c r="AX115" s="418">
        <v>3227</v>
      </c>
      <c r="AY115" s="399">
        <v>3290</v>
      </c>
      <c r="AZ115" s="395">
        <v>3285</v>
      </c>
      <c r="BA115" s="418">
        <v>3196</v>
      </c>
      <c r="BB115" s="418">
        <v>3165</v>
      </c>
      <c r="BC115" s="418">
        <v>3121</v>
      </c>
      <c r="BD115" s="418">
        <v>3097</v>
      </c>
      <c r="BE115" s="418">
        <v>3182</v>
      </c>
      <c r="BF115" s="418">
        <v>3234</v>
      </c>
      <c r="BG115" s="418">
        <v>3236</v>
      </c>
      <c r="BH115" s="418">
        <v>3262</v>
      </c>
      <c r="BI115" s="418">
        <v>3252</v>
      </c>
      <c r="BJ115" s="418">
        <v>3216</v>
      </c>
      <c r="BK115" s="394">
        <v>3277</v>
      </c>
      <c r="BL115" s="395">
        <v>3320</v>
      </c>
      <c r="BM115" s="418">
        <v>3281</v>
      </c>
      <c r="BN115" s="418">
        <v>3296</v>
      </c>
      <c r="BO115" s="418">
        <v>3314</v>
      </c>
      <c r="BP115" s="418">
        <v>3326</v>
      </c>
      <c r="BQ115" s="418">
        <v>3348</v>
      </c>
      <c r="BR115" s="418">
        <v>3336</v>
      </c>
      <c r="BS115" s="418">
        <v>3309</v>
      </c>
      <c r="BT115" s="418">
        <v>3321</v>
      </c>
      <c r="BU115" s="418">
        <v>3323</v>
      </c>
      <c r="BV115" s="418">
        <v>3360</v>
      </c>
      <c r="BW115" s="394">
        <v>3413</v>
      </c>
      <c r="BX115" s="395">
        <v>3353</v>
      </c>
      <c r="BY115" s="418">
        <v>3331</v>
      </c>
      <c r="BZ115" s="418">
        <v>3323</v>
      </c>
      <c r="CA115" s="418">
        <v>3310</v>
      </c>
      <c r="CB115" s="418">
        <v>3280</v>
      </c>
      <c r="CC115" s="418">
        <v>3308</v>
      </c>
      <c r="CD115" s="418">
        <v>3369</v>
      </c>
      <c r="CE115" s="418">
        <v>3397</v>
      </c>
      <c r="CF115" s="418">
        <v>3330</v>
      </c>
      <c r="CG115" s="418">
        <v>3351</v>
      </c>
      <c r="CH115" s="418">
        <v>3393</v>
      </c>
      <c r="CI115" s="394">
        <v>3412</v>
      </c>
      <c r="CJ115" s="395">
        <v>3321</v>
      </c>
      <c r="CK115" s="418">
        <v>3210</v>
      </c>
      <c r="CL115" s="418">
        <v>3224</v>
      </c>
      <c r="CM115" s="418">
        <v>3230</v>
      </c>
      <c r="CN115" s="418">
        <v>3235</v>
      </c>
      <c r="CO115" s="418">
        <v>3229</v>
      </c>
      <c r="CP115" s="418">
        <v>3261</v>
      </c>
      <c r="CQ115" s="418">
        <v>3335</v>
      </c>
      <c r="CR115" s="418">
        <v>3323</v>
      </c>
      <c r="CS115" s="418">
        <v>3310</v>
      </c>
      <c r="CT115" s="418">
        <v>3412</v>
      </c>
      <c r="CU115" s="399">
        <v>3449</v>
      </c>
      <c r="CV115" s="395">
        <v>3499</v>
      </c>
      <c r="CW115" s="418">
        <v>3573</v>
      </c>
      <c r="CX115" s="418">
        <v>3617</v>
      </c>
      <c r="CY115" s="418">
        <v>3631</v>
      </c>
      <c r="CZ115" s="418">
        <v>3706</v>
      </c>
      <c r="DA115" s="418">
        <v>3729</v>
      </c>
      <c r="DB115" s="418">
        <v>3699</v>
      </c>
      <c r="DC115" s="418">
        <v>3706</v>
      </c>
      <c r="DD115" s="418">
        <v>3745</v>
      </c>
      <c r="DE115" s="418">
        <v>3758</v>
      </c>
      <c r="DF115" s="802">
        <v>3789</v>
      </c>
      <c r="DG115" s="802">
        <f>'1. Población_Afiliada_Regimen'!F115</f>
        <v>3822</v>
      </c>
      <c r="DH115" s="118">
        <f t="shared" si="8"/>
        <v>33</v>
      </c>
      <c r="DI115" s="98">
        <f t="shared" si="9"/>
        <v>0.89044792228818137</v>
      </c>
      <c r="DJ115" s="118">
        <f t="shared" si="10"/>
        <v>373</v>
      </c>
      <c r="DK115" s="98">
        <f t="shared" si="11"/>
        <v>10.814728906929545</v>
      </c>
    </row>
    <row r="116" spans="1:115" ht="15" outlineLevel="2">
      <c r="A116" s="392">
        <v>368</v>
      </c>
      <c r="B116" s="392" t="s">
        <v>398</v>
      </c>
      <c r="C116" s="392" t="s">
        <v>410</v>
      </c>
      <c r="D116" s="395">
        <v>4035</v>
      </c>
      <c r="E116" s="418">
        <v>4051</v>
      </c>
      <c r="F116" s="418">
        <v>4071</v>
      </c>
      <c r="G116" s="418">
        <v>4143</v>
      </c>
      <c r="H116" s="418">
        <v>4209</v>
      </c>
      <c r="I116" s="418">
        <v>4172</v>
      </c>
      <c r="J116" s="418">
        <v>4125</v>
      </c>
      <c r="K116" s="418">
        <v>4173</v>
      </c>
      <c r="L116" s="418">
        <v>4106</v>
      </c>
      <c r="M116" s="418">
        <v>4054</v>
      </c>
      <c r="N116" s="418">
        <v>4175</v>
      </c>
      <c r="O116" s="399">
        <v>4175</v>
      </c>
      <c r="P116" s="395">
        <v>4079</v>
      </c>
      <c r="Q116" s="418">
        <v>2940</v>
      </c>
      <c r="R116" s="418">
        <v>3834</v>
      </c>
      <c r="S116" s="418">
        <v>3781</v>
      </c>
      <c r="T116" s="418">
        <v>4209</v>
      </c>
      <c r="U116" s="418">
        <v>3873</v>
      </c>
      <c r="V116" s="418">
        <v>3837</v>
      </c>
      <c r="W116" s="418">
        <v>3897</v>
      </c>
      <c r="X116" s="418">
        <v>3860</v>
      </c>
      <c r="Y116" s="418">
        <v>3866</v>
      </c>
      <c r="Z116" s="418">
        <v>3867</v>
      </c>
      <c r="AA116" s="399">
        <v>3760</v>
      </c>
      <c r="AB116" s="395">
        <v>3610</v>
      </c>
      <c r="AC116" s="418">
        <v>3563</v>
      </c>
      <c r="AD116" s="418">
        <v>3617</v>
      </c>
      <c r="AE116" s="418">
        <v>3646</v>
      </c>
      <c r="AF116" s="418">
        <v>3636</v>
      </c>
      <c r="AG116" s="418">
        <v>3718</v>
      </c>
      <c r="AH116" s="418">
        <v>3783</v>
      </c>
      <c r="AI116" s="418">
        <v>3805</v>
      </c>
      <c r="AJ116" s="418">
        <v>3890</v>
      </c>
      <c r="AK116" s="418">
        <v>3885</v>
      </c>
      <c r="AL116" s="418">
        <v>3766</v>
      </c>
      <c r="AM116" s="399">
        <v>3750</v>
      </c>
      <c r="AN116" s="395">
        <v>3542</v>
      </c>
      <c r="AO116" s="418">
        <v>3434</v>
      </c>
      <c r="AP116" s="418">
        <v>3431</v>
      </c>
      <c r="AQ116" s="418">
        <v>3526</v>
      </c>
      <c r="AR116" s="418">
        <v>3554</v>
      </c>
      <c r="AS116" s="418">
        <v>3756</v>
      </c>
      <c r="AT116" s="418">
        <v>3717</v>
      </c>
      <c r="AU116" s="418">
        <v>3746</v>
      </c>
      <c r="AV116" s="418">
        <v>3847</v>
      </c>
      <c r="AW116" s="418">
        <v>3898</v>
      </c>
      <c r="AX116" s="418">
        <v>3890</v>
      </c>
      <c r="AY116" s="399">
        <v>3834</v>
      </c>
      <c r="AZ116" s="395">
        <v>3761</v>
      </c>
      <c r="BA116" s="418">
        <v>3764</v>
      </c>
      <c r="BB116" s="418">
        <v>3820</v>
      </c>
      <c r="BC116" s="418">
        <v>3816</v>
      </c>
      <c r="BD116" s="418">
        <v>3794</v>
      </c>
      <c r="BE116" s="418">
        <v>3774</v>
      </c>
      <c r="BF116" s="418">
        <v>3739</v>
      </c>
      <c r="BG116" s="418">
        <v>3921</v>
      </c>
      <c r="BH116" s="418">
        <v>3696</v>
      </c>
      <c r="BI116" s="418">
        <v>3712</v>
      </c>
      <c r="BJ116" s="418">
        <v>3716</v>
      </c>
      <c r="BK116" s="394">
        <v>3677</v>
      </c>
      <c r="BL116" s="395">
        <v>3607</v>
      </c>
      <c r="BM116" s="418">
        <v>3575</v>
      </c>
      <c r="BN116" s="418">
        <v>3601</v>
      </c>
      <c r="BO116" s="418">
        <v>3649</v>
      </c>
      <c r="BP116" s="418">
        <v>3628</v>
      </c>
      <c r="BQ116" s="418">
        <v>3667</v>
      </c>
      <c r="BR116" s="418">
        <v>3675</v>
      </c>
      <c r="BS116" s="418">
        <v>3748</v>
      </c>
      <c r="BT116" s="418">
        <v>3755</v>
      </c>
      <c r="BU116" s="418">
        <v>3728</v>
      </c>
      <c r="BV116" s="418">
        <v>3746</v>
      </c>
      <c r="BW116" s="394">
        <v>3707</v>
      </c>
      <c r="BX116" s="395">
        <v>3692</v>
      </c>
      <c r="BY116" s="418">
        <v>3698</v>
      </c>
      <c r="BZ116" s="418">
        <v>3616</v>
      </c>
      <c r="CA116" s="418">
        <v>3636</v>
      </c>
      <c r="CB116" s="418">
        <v>3637</v>
      </c>
      <c r="CC116" s="418">
        <v>3617</v>
      </c>
      <c r="CD116" s="418">
        <v>3627</v>
      </c>
      <c r="CE116" s="418">
        <v>3627</v>
      </c>
      <c r="CF116" s="418">
        <v>3588</v>
      </c>
      <c r="CG116" s="418">
        <v>3621</v>
      </c>
      <c r="CH116" s="418">
        <v>3628</v>
      </c>
      <c r="CI116" s="394">
        <v>3631</v>
      </c>
      <c r="CJ116" s="395">
        <v>3567</v>
      </c>
      <c r="CK116" s="418">
        <v>3516</v>
      </c>
      <c r="CL116" s="418">
        <v>3563</v>
      </c>
      <c r="CM116" s="418">
        <v>3619</v>
      </c>
      <c r="CN116" s="418">
        <v>3542</v>
      </c>
      <c r="CO116" s="418">
        <v>3569</v>
      </c>
      <c r="CP116" s="418">
        <v>3593</v>
      </c>
      <c r="CQ116" s="418">
        <v>3695</v>
      </c>
      <c r="CR116" s="418">
        <v>3716</v>
      </c>
      <c r="CS116" s="418">
        <v>3791</v>
      </c>
      <c r="CT116" s="418">
        <v>3869</v>
      </c>
      <c r="CU116" s="399">
        <v>3885</v>
      </c>
      <c r="CV116" s="395">
        <v>3893</v>
      </c>
      <c r="CW116" s="418">
        <v>3869</v>
      </c>
      <c r="CX116" s="418">
        <v>3902</v>
      </c>
      <c r="CY116" s="418">
        <v>3875</v>
      </c>
      <c r="CZ116" s="418">
        <v>3899</v>
      </c>
      <c r="DA116" s="418">
        <v>3884</v>
      </c>
      <c r="DB116" s="418">
        <v>3814</v>
      </c>
      <c r="DC116" s="418">
        <v>3812</v>
      </c>
      <c r="DD116" s="418">
        <v>3692</v>
      </c>
      <c r="DE116" s="418">
        <v>3743</v>
      </c>
      <c r="DF116" s="802">
        <v>3766</v>
      </c>
      <c r="DG116" s="802">
        <f>'1. Población_Afiliada_Regimen'!F116</f>
        <v>3757</v>
      </c>
      <c r="DH116" s="118">
        <f t="shared" si="8"/>
        <v>-9</v>
      </c>
      <c r="DI116" s="98">
        <f t="shared" si="9"/>
        <v>-0.236096537250787</v>
      </c>
      <c r="DJ116" s="118">
        <f t="shared" si="10"/>
        <v>-128</v>
      </c>
      <c r="DK116" s="98">
        <f t="shared" si="11"/>
        <v>-3.2947232947232945</v>
      </c>
    </row>
    <row r="117" spans="1:115" ht="15" outlineLevel="2">
      <c r="A117" s="392">
        <v>390</v>
      </c>
      <c r="B117" s="392" t="s">
        <v>398</v>
      </c>
      <c r="C117" s="392" t="s">
        <v>411</v>
      </c>
      <c r="D117" s="395">
        <v>2831</v>
      </c>
      <c r="E117" s="418">
        <v>2821</v>
      </c>
      <c r="F117" s="418">
        <v>2850</v>
      </c>
      <c r="G117" s="418">
        <v>2901</v>
      </c>
      <c r="H117" s="418">
        <v>2922</v>
      </c>
      <c r="I117" s="418">
        <v>2982</v>
      </c>
      <c r="J117" s="418">
        <v>3127</v>
      </c>
      <c r="K117" s="418">
        <v>3066</v>
      </c>
      <c r="L117" s="418">
        <v>2990</v>
      </c>
      <c r="M117" s="418">
        <v>2998</v>
      </c>
      <c r="N117" s="418">
        <v>3015</v>
      </c>
      <c r="O117" s="399">
        <v>2996</v>
      </c>
      <c r="P117" s="395">
        <v>2932</v>
      </c>
      <c r="Q117" s="418">
        <v>1295</v>
      </c>
      <c r="R117" s="418">
        <v>2602</v>
      </c>
      <c r="S117" s="418">
        <v>2645</v>
      </c>
      <c r="T117" s="418">
        <v>2922</v>
      </c>
      <c r="U117" s="418">
        <v>2756</v>
      </c>
      <c r="V117" s="418">
        <v>2723</v>
      </c>
      <c r="W117" s="418">
        <v>2790</v>
      </c>
      <c r="X117" s="418">
        <v>2741</v>
      </c>
      <c r="Y117" s="418">
        <v>2790</v>
      </c>
      <c r="Z117" s="418">
        <v>2832</v>
      </c>
      <c r="AA117" s="399">
        <v>2703</v>
      </c>
      <c r="AB117" s="395">
        <v>2648</v>
      </c>
      <c r="AC117" s="418">
        <v>2659</v>
      </c>
      <c r="AD117" s="418">
        <v>2712</v>
      </c>
      <c r="AE117" s="418">
        <v>2651</v>
      </c>
      <c r="AF117" s="418">
        <v>2626</v>
      </c>
      <c r="AG117" s="418">
        <v>2649</v>
      </c>
      <c r="AH117" s="418">
        <v>2778</v>
      </c>
      <c r="AI117" s="418">
        <v>2887</v>
      </c>
      <c r="AJ117" s="418">
        <v>2926</v>
      </c>
      <c r="AK117" s="418">
        <v>2929</v>
      </c>
      <c r="AL117" s="418">
        <v>2887</v>
      </c>
      <c r="AM117" s="399">
        <v>2940</v>
      </c>
      <c r="AN117" s="395">
        <v>2897</v>
      </c>
      <c r="AO117" s="418">
        <v>2852</v>
      </c>
      <c r="AP117" s="418">
        <v>2926</v>
      </c>
      <c r="AQ117" s="418">
        <v>2954</v>
      </c>
      <c r="AR117" s="418">
        <v>2961</v>
      </c>
      <c r="AS117" s="418">
        <v>3073</v>
      </c>
      <c r="AT117" s="418">
        <v>3151</v>
      </c>
      <c r="AU117" s="418">
        <v>3127</v>
      </c>
      <c r="AV117" s="418">
        <v>3169</v>
      </c>
      <c r="AW117" s="418">
        <v>3248</v>
      </c>
      <c r="AX117" s="418">
        <v>3274</v>
      </c>
      <c r="AY117" s="399">
        <v>3309</v>
      </c>
      <c r="AZ117" s="395">
        <v>3215</v>
      </c>
      <c r="BA117" s="418">
        <v>3234</v>
      </c>
      <c r="BB117" s="418">
        <v>3276</v>
      </c>
      <c r="BC117" s="418">
        <v>3209</v>
      </c>
      <c r="BD117" s="418">
        <v>3142</v>
      </c>
      <c r="BE117" s="418">
        <v>3284</v>
      </c>
      <c r="BF117" s="418">
        <v>3305</v>
      </c>
      <c r="BG117" s="418">
        <v>3348</v>
      </c>
      <c r="BH117" s="418">
        <v>3359</v>
      </c>
      <c r="BI117" s="418">
        <v>3306</v>
      </c>
      <c r="BJ117" s="418">
        <v>3278</v>
      </c>
      <c r="BK117" s="394">
        <v>3308</v>
      </c>
      <c r="BL117" s="395">
        <v>3319</v>
      </c>
      <c r="BM117" s="418">
        <v>3332</v>
      </c>
      <c r="BN117" s="418">
        <v>3440</v>
      </c>
      <c r="BO117" s="418">
        <v>3490</v>
      </c>
      <c r="BP117" s="418">
        <v>3429</v>
      </c>
      <c r="BQ117" s="418">
        <v>3397</v>
      </c>
      <c r="BR117" s="418">
        <v>3407</v>
      </c>
      <c r="BS117" s="418">
        <v>3458</v>
      </c>
      <c r="BT117" s="418">
        <v>3460</v>
      </c>
      <c r="BU117" s="418">
        <v>3509</v>
      </c>
      <c r="BV117" s="418">
        <v>3472</v>
      </c>
      <c r="BW117" s="394">
        <v>3399</v>
      </c>
      <c r="BX117" s="395">
        <v>3288</v>
      </c>
      <c r="BY117" s="418">
        <v>3172</v>
      </c>
      <c r="BZ117" s="418">
        <v>3219</v>
      </c>
      <c r="CA117" s="418">
        <v>3292</v>
      </c>
      <c r="CB117" s="418">
        <v>3298</v>
      </c>
      <c r="CC117" s="418">
        <v>3346</v>
      </c>
      <c r="CD117" s="418">
        <v>3342</v>
      </c>
      <c r="CE117" s="418">
        <v>3375</v>
      </c>
      <c r="CF117" s="418">
        <v>3323</v>
      </c>
      <c r="CG117" s="418">
        <v>3371</v>
      </c>
      <c r="CH117" s="418">
        <v>3415</v>
      </c>
      <c r="CI117" s="394">
        <v>3447</v>
      </c>
      <c r="CJ117" s="395">
        <v>3324</v>
      </c>
      <c r="CK117" s="418">
        <v>3279</v>
      </c>
      <c r="CL117" s="418">
        <v>3321</v>
      </c>
      <c r="CM117" s="418">
        <v>3313</v>
      </c>
      <c r="CN117" s="418">
        <v>3247</v>
      </c>
      <c r="CO117" s="418">
        <v>3251</v>
      </c>
      <c r="CP117" s="418">
        <v>3331</v>
      </c>
      <c r="CQ117" s="418">
        <v>3435</v>
      </c>
      <c r="CR117" s="418">
        <v>3421</v>
      </c>
      <c r="CS117" s="418">
        <v>3467</v>
      </c>
      <c r="CT117" s="418">
        <v>3509</v>
      </c>
      <c r="CU117" s="399">
        <v>3510</v>
      </c>
      <c r="CV117" s="395">
        <v>3476</v>
      </c>
      <c r="CW117" s="418">
        <v>3492</v>
      </c>
      <c r="CX117" s="418">
        <v>3594</v>
      </c>
      <c r="CY117" s="418">
        <v>3608</v>
      </c>
      <c r="CZ117" s="418">
        <v>3633</v>
      </c>
      <c r="DA117" s="418">
        <v>3634</v>
      </c>
      <c r="DB117" s="418">
        <v>3592</v>
      </c>
      <c r="DC117" s="418">
        <v>3590</v>
      </c>
      <c r="DD117" s="418">
        <v>3585</v>
      </c>
      <c r="DE117" s="418">
        <v>3604</v>
      </c>
      <c r="DF117" s="802">
        <v>3602</v>
      </c>
      <c r="DG117" s="802">
        <f>'1. Población_Afiliada_Regimen'!F117</f>
        <v>3614</v>
      </c>
      <c r="DH117" s="118">
        <f t="shared" si="8"/>
        <v>12</v>
      </c>
      <c r="DI117" s="98">
        <f t="shared" si="9"/>
        <v>0.33426183844011143</v>
      </c>
      <c r="DJ117" s="118">
        <f t="shared" si="10"/>
        <v>104</v>
      </c>
      <c r="DK117" s="98">
        <f t="shared" si="11"/>
        <v>2.9629629629629632</v>
      </c>
    </row>
    <row r="118" spans="1:115" ht="15" outlineLevel="2">
      <c r="A118" s="392">
        <v>467</v>
      </c>
      <c r="B118" s="392" t="s">
        <v>398</v>
      </c>
      <c r="C118" s="392" t="s">
        <v>412</v>
      </c>
      <c r="D118" s="395">
        <v>907</v>
      </c>
      <c r="E118" s="418">
        <v>931</v>
      </c>
      <c r="F118" s="418">
        <v>960</v>
      </c>
      <c r="G118" s="418">
        <v>978</v>
      </c>
      <c r="H118" s="418">
        <v>977</v>
      </c>
      <c r="I118" s="418">
        <v>983</v>
      </c>
      <c r="J118" s="418">
        <v>957</v>
      </c>
      <c r="K118" s="418">
        <v>939</v>
      </c>
      <c r="L118" s="418">
        <v>939</v>
      </c>
      <c r="M118" s="418">
        <v>955</v>
      </c>
      <c r="N118" s="418">
        <v>965</v>
      </c>
      <c r="O118" s="399">
        <v>950</v>
      </c>
      <c r="P118" s="395">
        <v>857</v>
      </c>
      <c r="Q118" s="418">
        <v>890</v>
      </c>
      <c r="R118" s="418">
        <v>987</v>
      </c>
      <c r="S118" s="418">
        <v>972</v>
      </c>
      <c r="T118" s="418">
        <v>977</v>
      </c>
      <c r="U118" s="418">
        <v>964</v>
      </c>
      <c r="V118" s="418">
        <v>970</v>
      </c>
      <c r="W118" s="418">
        <v>972</v>
      </c>
      <c r="X118" s="418">
        <v>979</v>
      </c>
      <c r="Y118" s="418">
        <v>1008</v>
      </c>
      <c r="Z118" s="418">
        <v>981</v>
      </c>
      <c r="AA118" s="399">
        <v>952</v>
      </c>
      <c r="AB118" s="395">
        <v>910</v>
      </c>
      <c r="AC118" s="418">
        <v>910</v>
      </c>
      <c r="AD118" s="418">
        <v>922</v>
      </c>
      <c r="AE118" s="418">
        <v>937</v>
      </c>
      <c r="AF118" s="418">
        <v>914</v>
      </c>
      <c r="AG118" s="418">
        <v>915</v>
      </c>
      <c r="AH118" s="418">
        <v>941</v>
      </c>
      <c r="AI118" s="418">
        <v>958</v>
      </c>
      <c r="AJ118" s="418">
        <v>982</v>
      </c>
      <c r="AK118" s="418">
        <v>958</v>
      </c>
      <c r="AL118" s="418">
        <v>924</v>
      </c>
      <c r="AM118" s="399">
        <v>966</v>
      </c>
      <c r="AN118" s="395">
        <v>1038</v>
      </c>
      <c r="AO118" s="418">
        <v>972</v>
      </c>
      <c r="AP118" s="418">
        <v>985</v>
      </c>
      <c r="AQ118" s="418">
        <v>974</v>
      </c>
      <c r="AR118" s="418">
        <v>997</v>
      </c>
      <c r="AS118" s="418">
        <v>1018</v>
      </c>
      <c r="AT118" s="418">
        <v>1045</v>
      </c>
      <c r="AU118" s="418">
        <v>1028</v>
      </c>
      <c r="AV118" s="418">
        <v>1022</v>
      </c>
      <c r="AW118" s="418">
        <v>1017</v>
      </c>
      <c r="AX118" s="418">
        <v>986</v>
      </c>
      <c r="AY118" s="399">
        <v>975</v>
      </c>
      <c r="AZ118" s="395">
        <v>954</v>
      </c>
      <c r="BA118" s="418">
        <v>974</v>
      </c>
      <c r="BB118" s="418">
        <v>964</v>
      </c>
      <c r="BC118" s="418">
        <v>921</v>
      </c>
      <c r="BD118" s="418">
        <v>934</v>
      </c>
      <c r="BE118" s="418">
        <v>918</v>
      </c>
      <c r="BF118" s="418">
        <v>913</v>
      </c>
      <c r="BG118" s="418">
        <v>893</v>
      </c>
      <c r="BH118" s="418">
        <v>882</v>
      </c>
      <c r="BI118" s="418">
        <v>849</v>
      </c>
      <c r="BJ118" s="418">
        <v>831</v>
      </c>
      <c r="BK118" s="394">
        <v>826</v>
      </c>
      <c r="BL118" s="395">
        <v>814</v>
      </c>
      <c r="BM118" s="418">
        <v>811</v>
      </c>
      <c r="BN118" s="418">
        <v>849</v>
      </c>
      <c r="BO118" s="418">
        <v>843</v>
      </c>
      <c r="BP118" s="418">
        <v>878</v>
      </c>
      <c r="BQ118" s="418">
        <v>857</v>
      </c>
      <c r="BR118" s="418">
        <v>848</v>
      </c>
      <c r="BS118" s="418">
        <v>852</v>
      </c>
      <c r="BT118" s="418">
        <v>851</v>
      </c>
      <c r="BU118" s="418">
        <v>831</v>
      </c>
      <c r="BV118" s="418">
        <v>846</v>
      </c>
      <c r="BW118" s="394">
        <v>841</v>
      </c>
      <c r="BX118" s="395">
        <v>819</v>
      </c>
      <c r="BY118" s="418">
        <v>811</v>
      </c>
      <c r="BZ118" s="418">
        <v>834</v>
      </c>
      <c r="CA118" s="418">
        <v>839</v>
      </c>
      <c r="CB118" s="418">
        <v>843</v>
      </c>
      <c r="CC118" s="418">
        <v>856</v>
      </c>
      <c r="CD118" s="418">
        <v>867</v>
      </c>
      <c r="CE118" s="418">
        <v>873</v>
      </c>
      <c r="CF118" s="418">
        <v>860</v>
      </c>
      <c r="CG118" s="418">
        <v>862</v>
      </c>
      <c r="CH118" s="418">
        <v>863</v>
      </c>
      <c r="CI118" s="394">
        <v>850</v>
      </c>
      <c r="CJ118" s="395">
        <v>816</v>
      </c>
      <c r="CK118" s="418">
        <v>778</v>
      </c>
      <c r="CL118" s="418">
        <v>798</v>
      </c>
      <c r="CM118" s="418">
        <v>787</v>
      </c>
      <c r="CN118" s="418">
        <v>762</v>
      </c>
      <c r="CO118" s="418">
        <v>765</v>
      </c>
      <c r="CP118" s="418">
        <v>773</v>
      </c>
      <c r="CQ118" s="418">
        <v>798</v>
      </c>
      <c r="CR118" s="418">
        <v>799</v>
      </c>
      <c r="CS118" s="418">
        <v>839</v>
      </c>
      <c r="CT118" s="418">
        <v>860</v>
      </c>
      <c r="CU118" s="399">
        <v>855</v>
      </c>
      <c r="CV118" s="395">
        <v>836</v>
      </c>
      <c r="CW118" s="418">
        <v>850</v>
      </c>
      <c r="CX118" s="418">
        <v>869</v>
      </c>
      <c r="CY118" s="418">
        <v>877</v>
      </c>
      <c r="CZ118" s="418">
        <v>881</v>
      </c>
      <c r="DA118" s="418">
        <v>883</v>
      </c>
      <c r="DB118" s="418">
        <v>874</v>
      </c>
      <c r="DC118" s="418">
        <v>882</v>
      </c>
      <c r="DD118" s="418">
        <v>884</v>
      </c>
      <c r="DE118" s="418">
        <v>897</v>
      </c>
      <c r="DF118" s="802">
        <v>906</v>
      </c>
      <c r="DG118" s="802">
        <f>'1. Población_Afiliada_Regimen'!F118</f>
        <v>939</v>
      </c>
      <c r="DH118" s="118">
        <f t="shared" si="8"/>
        <v>33</v>
      </c>
      <c r="DI118" s="98">
        <f t="shared" si="9"/>
        <v>3.7414965986394559</v>
      </c>
      <c r="DJ118" s="118">
        <f t="shared" si="10"/>
        <v>84</v>
      </c>
      <c r="DK118" s="98">
        <f t="shared" si="11"/>
        <v>9.8245614035087723</v>
      </c>
    </row>
    <row r="119" spans="1:115" ht="15" outlineLevel="2">
      <c r="A119" s="392">
        <v>576</v>
      </c>
      <c r="B119" s="392" t="s">
        <v>398</v>
      </c>
      <c r="C119" s="392" t="s">
        <v>413</v>
      </c>
      <c r="D119" s="395">
        <v>1135</v>
      </c>
      <c r="E119" s="418">
        <v>1110</v>
      </c>
      <c r="F119" s="418">
        <v>1132</v>
      </c>
      <c r="G119" s="418">
        <v>1118</v>
      </c>
      <c r="H119" s="418">
        <v>1127</v>
      </c>
      <c r="I119" s="418">
        <v>1135</v>
      </c>
      <c r="J119" s="418">
        <v>1128</v>
      </c>
      <c r="K119" s="418">
        <v>1155</v>
      </c>
      <c r="L119" s="418">
        <v>1097</v>
      </c>
      <c r="M119" s="418">
        <v>1113</v>
      </c>
      <c r="N119" s="418">
        <v>1142</v>
      </c>
      <c r="O119" s="399">
        <v>1144</v>
      </c>
      <c r="P119" s="395">
        <v>1118</v>
      </c>
      <c r="Q119" s="418">
        <v>1135</v>
      </c>
      <c r="R119" s="418">
        <v>1161</v>
      </c>
      <c r="S119" s="418">
        <v>1156</v>
      </c>
      <c r="T119" s="418">
        <v>1127</v>
      </c>
      <c r="U119" s="418">
        <v>1210</v>
      </c>
      <c r="V119" s="418">
        <v>1221</v>
      </c>
      <c r="W119" s="418">
        <v>1246</v>
      </c>
      <c r="X119" s="418">
        <v>1242</v>
      </c>
      <c r="Y119" s="418">
        <v>1243</v>
      </c>
      <c r="Z119" s="418">
        <v>1188</v>
      </c>
      <c r="AA119" s="399">
        <v>1157</v>
      </c>
      <c r="AB119" s="395">
        <v>1095</v>
      </c>
      <c r="AC119" s="418">
        <v>1083</v>
      </c>
      <c r="AD119" s="418">
        <v>1105</v>
      </c>
      <c r="AE119" s="418">
        <v>1118</v>
      </c>
      <c r="AF119" s="418">
        <v>1120</v>
      </c>
      <c r="AG119" s="418">
        <v>1135</v>
      </c>
      <c r="AH119" s="418">
        <v>1164</v>
      </c>
      <c r="AI119" s="418">
        <v>1165</v>
      </c>
      <c r="AJ119" s="418">
        <v>1215</v>
      </c>
      <c r="AK119" s="418">
        <v>1232</v>
      </c>
      <c r="AL119" s="418">
        <v>1195</v>
      </c>
      <c r="AM119" s="399">
        <v>1191</v>
      </c>
      <c r="AN119" s="395">
        <v>1130</v>
      </c>
      <c r="AO119" s="418">
        <v>1125</v>
      </c>
      <c r="AP119" s="418">
        <v>1130</v>
      </c>
      <c r="AQ119" s="418">
        <v>1137</v>
      </c>
      <c r="AR119" s="418">
        <v>1150</v>
      </c>
      <c r="AS119" s="418">
        <v>1175</v>
      </c>
      <c r="AT119" s="418">
        <v>1147</v>
      </c>
      <c r="AU119" s="418">
        <v>1160</v>
      </c>
      <c r="AV119" s="418">
        <v>1183</v>
      </c>
      <c r="AW119" s="418">
        <v>1192</v>
      </c>
      <c r="AX119" s="418">
        <v>1214</v>
      </c>
      <c r="AY119" s="399">
        <v>1236</v>
      </c>
      <c r="AZ119" s="395">
        <v>1199</v>
      </c>
      <c r="BA119" s="418">
        <v>1194</v>
      </c>
      <c r="BB119" s="418">
        <v>1210</v>
      </c>
      <c r="BC119" s="418">
        <v>1215</v>
      </c>
      <c r="BD119" s="418">
        <v>1204</v>
      </c>
      <c r="BE119" s="418">
        <v>1213</v>
      </c>
      <c r="BF119" s="418">
        <v>1217</v>
      </c>
      <c r="BG119" s="418">
        <v>1245</v>
      </c>
      <c r="BH119" s="418">
        <v>1169</v>
      </c>
      <c r="BI119" s="418">
        <v>1166</v>
      </c>
      <c r="BJ119" s="418">
        <v>1156</v>
      </c>
      <c r="BK119" s="394">
        <v>1178</v>
      </c>
      <c r="BL119" s="395">
        <v>1172</v>
      </c>
      <c r="BM119" s="418">
        <v>1133</v>
      </c>
      <c r="BN119" s="418">
        <v>1167</v>
      </c>
      <c r="BO119" s="418">
        <v>1175</v>
      </c>
      <c r="BP119" s="418">
        <v>1181</v>
      </c>
      <c r="BQ119" s="418">
        <v>1192</v>
      </c>
      <c r="BR119" s="418">
        <v>1188</v>
      </c>
      <c r="BS119" s="418">
        <v>1214</v>
      </c>
      <c r="BT119" s="418">
        <v>1187</v>
      </c>
      <c r="BU119" s="418">
        <v>1172</v>
      </c>
      <c r="BV119" s="418">
        <v>1170</v>
      </c>
      <c r="BW119" s="394">
        <v>1152</v>
      </c>
      <c r="BX119" s="395">
        <v>1120</v>
      </c>
      <c r="BY119" s="418">
        <v>1109</v>
      </c>
      <c r="BZ119" s="418">
        <v>1139</v>
      </c>
      <c r="CA119" s="418">
        <v>1155</v>
      </c>
      <c r="CB119" s="418">
        <v>1147</v>
      </c>
      <c r="CC119" s="418">
        <v>1148</v>
      </c>
      <c r="CD119" s="418">
        <v>1147</v>
      </c>
      <c r="CE119" s="418">
        <v>1143</v>
      </c>
      <c r="CF119" s="418">
        <v>1143</v>
      </c>
      <c r="CG119" s="418">
        <v>1128</v>
      </c>
      <c r="CH119" s="418">
        <v>1132</v>
      </c>
      <c r="CI119" s="394">
        <v>1112</v>
      </c>
      <c r="CJ119" s="395">
        <v>1037</v>
      </c>
      <c r="CK119" s="418">
        <v>1019</v>
      </c>
      <c r="CL119" s="418">
        <v>1073</v>
      </c>
      <c r="CM119" s="418">
        <v>1091</v>
      </c>
      <c r="CN119" s="418">
        <v>1077</v>
      </c>
      <c r="CO119" s="418">
        <v>1072</v>
      </c>
      <c r="CP119" s="418">
        <v>1061</v>
      </c>
      <c r="CQ119" s="418">
        <v>1078</v>
      </c>
      <c r="CR119" s="418">
        <v>1092</v>
      </c>
      <c r="CS119" s="418">
        <v>1097</v>
      </c>
      <c r="CT119" s="418">
        <v>1124</v>
      </c>
      <c r="CU119" s="399">
        <v>1132</v>
      </c>
      <c r="CV119" s="395">
        <v>1115</v>
      </c>
      <c r="CW119" s="418">
        <v>1121</v>
      </c>
      <c r="CX119" s="418">
        <v>1167</v>
      </c>
      <c r="CY119" s="418">
        <v>1184</v>
      </c>
      <c r="CZ119" s="418">
        <v>1202</v>
      </c>
      <c r="DA119" s="418">
        <v>1198</v>
      </c>
      <c r="DB119" s="418">
        <v>1186</v>
      </c>
      <c r="DC119" s="418">
        <v>1183</v>
      </c>
      <c r="DD119" s="418">
        <v>1182</v>
      </c>
      <c r="DE119" s="418">
        <v>1187</v>
      </c>
      <c r="DF119" s="802">
        <v>1185</v>
      </c>
      <c r="DG119" s="802">
        <f>'1. Población_Afiliada_Regimen'!F119</f>
        <v>1185</v>
      </c>
      <c r="DH119" s="118">
        <f t="shared" si="8"/>
        <v>0</v>
      </c>
      <c r="DI119" s="98">
        <f t="shared" si="9"/>
        <v>0</v>
      </c>
      <c r="DJ119" s="118">
        <f t="shared" si="10"/>
        <v>53</v>
      </c>
      <c r="DK119" s="98">
        <f t="shared" si="11"/>
        <v>4.681978798586572</v>
      </c>
    </row>
    <row r="120" spans="1:115" ht="15" outlineLevel="2">
      <c r="A120" s="392">
        <v>642</v>
      </c>
      <c r="B120" s="392" t="s">
        <v>398</v>
      </c>
      <c r="C120" s="392" t="s">
        <v>414</v>
      </c>
      <c r="D120" s="395">
        <v>2039</v>
      </c>
      <c r="E120" s="418">
        <v>2006</v>
      </c>
      <c r="F120" s="418">
        <v>2050</v>
      </c>
      <c r="G120" s="418">
        <v>2027</v>
      </c>
      <c r="H120" s="418">
        <v>2042</v>
      </c>
      <c r="I120" s="418">
        <v>2071</v>
      </c>
      <c r="J120" s="418">
        <v>2039</v>
      </c>
      <c r="K120" s="418">
        <v>2096</v>
      </c>
      <c r="L120" s="418">
        <v>2042</v>
      </c>
      <c r="M120" s="418">
        <v>2029</v>
      </c>
      <c r="N120" s="418">
        <v>2071</v>
      </c>
      <c r="O120" s="399">
        <v>2126</v>
      </c>
      <c r="P120" s="395">
        <v>2030</v>
      </c>
      <c r="Q120" s="418">
        <v>1873</v>
      </c>
      <c r="R120" s="418">
        <v>1975</v>
      </c>
      <c r="S120" s="418">
        <v>1971</v>
      </c>
      <c r="T120" s="418">
        <v>2042</v>
      </c>
      <c r="U120" s="418">
        <v>1968</v>
      </c>
      <c r="V120" s="418">
        <v>1948</v>
      </c>
      <c r="W120" s="418">
        <v>1974</v>
      </c>
      <c r="X120" s="418">
        <v>1984</v>
      </c>
      <c r="Y120" s="418">
        <v>2023</v>
      </c>
      <c r="Z120" s="418">
        <v>2002</v>
      </c>
      <c r="AA120" s="399">
        <v>1976</v>
      </c>
      <c r="AB120" s="395">
        <v>1892</v>
      </c>
      <c r="AC120" s="418">
        <v>1851</v>
      </c>
      <c r="AD120" s="418">
        <v>1892</v>
      </c>
      <c r="AE120" s="418">
        <v>1891</v>
      </c>
      <c r="AF120" s="418">
        <v>1880</v>
      </c>
      <c r="AG120" s="418">
        <v>1913</v>
      </c>
      <c r="AH120" s="418">
        <v>2006</v>
      </c>
      <c r="AI120" s="418">
        <v>2008</v>
      </c>
      <c r="AJ120" s="418">
        <v>2019</v>
      </c>
      <c r="AK120" s="418">
        <v>2092</v>
      </c>
      <c r="AL120" s="418">
        <v>2034</v>
      </c>
      <c r="AM120" s="399">
        <v>2066</v>
      </c>
      <c r="AN120" s="395">
        <v>2020</v>
      </c>
      <c r="AO120" s="418">
        <v>1995</v>
      </c>
      <c r="AP120" s="418">
        <v>2041</v>
      </c>
      <c r="AQ120" s="418">
        <v>2093</v>
      </c>
      <c r="AR120" s="418">
        <v>2128</v>
      </c>
      <c r="AS120" s="418">
        <v>2273</v>
      </c>
      <c r="AT120" s="418">
        <v>2319</v>
      </c>
      <c r="AU120" s="418">
        <v>2323</v>
      </c>
      <c r="AV120" s="418">
        <v>2276</v>
      </c>
      <c r="AW120" s="418">
        <v>2272</v>
      </c>
      <c r="AX120" s="418">
        <v>2238</v>
      </c>
      <c r="AY120" s="399">
        <v>2223</v>
      </c>
      <c r="AZ120" s="395">
        <v>2121</v>
      </c>
      <c r="BA120" s="418">
        <v>2136</v>
      </c>
      <c r="BB120" s="418">
        <v>2166</v>
      </c>
      <c r="BC120" s="418">
        <v>2089</v>
      </c>
      <c r="BD120" s="418">
        <v>2082</v>
      </c>
      <c r="BE120" s="418">
        <v>2115</v>
      </c>
      <c r="BF120" s="418">
        <v>2091</v>
      </c>
      <c r="BG120" s="418">
        <v>2193</v>
      </c>
      <c r="BH120" s="418">
        <v>1981</v>
      </c>
      <c r="BI120" s="418">
        <v>1971</v>
      </c>
      <c r="BJ120" s="418">
        <v>1995</v>
      </c>
      <c r="BK120" s="394">
        <v>2018</v>
      </c>
      <c r="BL120" s="395">
        <v>1997</v>
      </c>
      <c r="BM120" s="418">
        <v>2003</v>
      </c>
      <c r="BN120" s="418">
        <v>2113</v>
      </c>
      <c r="BO120" s="418">
        <v>2122</v>
      </c>
      <c r="BP120" s="418">
        <v>2099</v>
      </c>
      <c r="BQ120" s="418">
        <v>2113</v>
      </c>
      <c r="BR120" s="418">
        <v>2141</v>
      </c>
      <c r="BS120" s="418">
        <v>2182</v>
      </c>
      <c r="BT120" s="418">
        <v>2236</v>
      </c>
      <c r="BU120" s="418">
        <v>2259</v>
      </c>
      <c r="BV120" s="418">
        <v>2243</v>
      </c>
      <c r="BW120" s="394">
        <v>2249</v>
      </c>
      <c r="BX120" s="395">
        <v>2190</v>
      </c>
      <c r="BY120" s="418">
        <v>2193</v>
      </c>
      <c r="BZ120" s="418">
        <v>2248</v>
      </c>
      <c r="CA120" s="418">
        <v>2244</v>
      </c>
      <c r="CB120" s="418">
        <v>2246</v>
      </c>
      <c r="CC120" s="418">
        <v>2240</v>
      </c>
      <c r="CD120" s="418">
        <v>2250</v>
      </c>
      <c r="CE120" s="418">
        <v>2275</v>
      </c>
      <c r="CF120" s="418">
        <v>2217</v>
      </c>
      <c r="CG120" s="418">
        <v>2232</v>
      </c>
      <c r="CH120" s="418">
        <v>2219</v>
      </c>
      <c r="CI120" s="394">
        <v>2225</v>
      </c>
      <c r="CJ120" s="395">
        <v>2139</v>
      </c>
      <c r="CK120" s="418">
        <v>2093</v>
      </c>
      <c r="CL120" s="418">
        <v>2132</v>
      </c>
      <c r="CM120" s="418">
        <v>2063</v>
      </c>
      <c r="CN120" s="418">
        <v>2055</v>
      </c>
      <c r="CO120" s="418">
        <v>2045</v>
      </c>
      <c r="CP120" s="418">
        <v>2042</v>
      </c>
      <c r="CQ120" s="418">
        <v>2104</v>
      </c>
      <c r="CR120" s="418">
        <v>2104</v>
      </c>
      <c r="CS120" s="418">
        <v>2146</v>
      </c>
      <c r="CT120" s="418">
        <v>2198</v>
      </c>
      <c r="CU120" s="399">
        <v>2184</v>
      </c>
      <c r="CV120" s="395">
        <v>2120</v>
      </c>
      <c r="CW120" s="418">
        <v>2172</v>
      </c>
      <c r="CX120" s="418">
        <v>2195</v>
      </c>
      <c r="CY120" s="418">
        <v>2203</v>
      </c>
      <c r="CZ120" s="418">
        <v>2257</v>
      </c>
      <c r="DA120" s="418">
        <v>2251</v>
      </c>
      <c r="DB120" s="418">
        <v>2252</v>
      </c>
      <c r="DC120" s="418">
        <v>2238</v>
      </c>
      <c r="DD120" s="418">
        <v>2250</v>
      </c>
      <c r="DE120" s="418">
        <v>2300</v>
      </c>
      <c r="DF120" s="802">
        <v>2248</v>
      </c>
      <c r="DG120" s="802">
        <f>'1. Población_Afiliada_Regimen'!F120</f>
        <v>2272</v>
      </c>
      <c r="DH120" s="118">
        <f t="shared" si="8"/>
        <v>24</v>
      </c>
      <c r="DI120" s="98">
        <f t="shared" si="9"/>
        <v>1.0723860589812333</v>
      </c>
      <c r="DJ120" s="118">
        <f t="shared" si="10"/>
        <v>88</v>
      </c>
      <c r="DK120" s="98">
        <f t="shared" si="11"/>
        <v>4.0293040293040292</v>
      </c>
    </row>
    <row r="121" spans="1:115" ht="15" outlineLevel="2">
      <c r="A121" s="392">
        <v>679</v>
      </c>
      <c r="B121" s="392" t="s">
        <v>398</v>
      </c>
      <c r="C121" s="392" t="s">
        <v>415</v>
      </c>
      <c r="D121" s="395">
        <v>5749</v>
      </c>
      <c r="E121" s="418">
        <v>5788</v>
      </c>
      <c r="F121" s="418">
        <v>5796</v>
      </c>
      <c r="G121" s="418">
        <v>5851</v>
      </c>
      <c r="H121" s="418">
        <v>5888</v>
      </c>
      <c r="I121" s="418">
        <v>5911</v>
      </c>
      <c r="J121" s="418">
        <v>5938</v>
      </c>
      <c r="K121" s="418">
        <v>5941</v>
      </c>
      <c r="L121" s="418">
        <v>5908</v>
      </c>
      <c r="M121" s="418">
        <v>5991</v>
      </c>
      <c r="N121" s="418">
        <v>6041</v>
      </c>
      <c r="O121" s="399">
        <v>6003</v>
      </c>
      <c r="P121" s="395">
        <v>5857</v>
      </c>
      <c r="Q121" s="418">
        <v>4560</v>
      </c>
      <c r="R121" s="418">
        <v>5884</v>
      </c>
      <c r="S121" s="418">
        <v>5947</v>
      </c>
      <c r="T121" s="418">
        <v>5888</v>
      </c>
      <c r="U121" s="418">
        <v>6183</v>
      </c>
      <c r="V121" s="418">
        <v>6209</v>
      </c>
      <c r="W121" s="418">
        <v>6239</v>
      </c>
      <c r="X121" s="418">
        <v>6299</v>
      </c>
      <c r="Y121" s="418">
        <v>6338</v>
      </c>
      <c r="Z121" s="418">
        <v>6274</v>
      </c>
      <c r="AA121" s="399">
        <v>6156</v>
      </c>
      <c r="AB121" s="395">
        <v>5998</v>
      </c>
      <c r="AC121" s="418">
        <v>5916</v>
      </c>
      <c r="AD121" s="418">
        <v>5991</v>
      </c>
      <c r="AE121" s="418">
        <v>6058</v>
      </c>
      <c r="AF121" s="418">
        <v>6062</v>
      </c>
      <c r="AG121" s="418">
        <v>6149</v>
      </c>
      <c r="AH121" s="418">
        <v>6329</v>
      </c>
      <c r="AI121" s="418">
        <v>6418</v>
      </c>
      <c r="AJ121" s="418">
        <v>6534</v>
      </c>
      <c r="AK121" s="418">
        <v>6527</v>
      </c>
      <c r="AL121" s="418">
        <v>6319</v>
      </c>
      <c r="AM121" s="399">
        <v>6327</v>
      </c>
      <c r="AN121" s="395">
        <v>6109</v>
      </c>
      <c r="AO121" s="418">
        <v>6081</v>
      </c>
      <c r="AP121" s="418">
        <v>6122</v>
      </c>
      <c r="AQ121" s="418">
        <v>6238</v>
      </c>
      <c r="AR121" s="418">
        <v>6307</v>
      </c>
      <c r="AS121" s="418">
        <v>6491</v>
      </c>
      <c r="AT121" s="418">
        <v>6505</v>
      </c>
      <c r="AU121" s="418">
        <v>6514</v>
      </c>
      <c r="AV121" s="418">
        <v>6502</v>
      </c>
      <c r="AW121" s="418">
        <v>6523</v>
      </c>
      <c r="AX121" s="418">
        <v>6419</v>
      </c>
      <c r="AY121" s="399">
        <v>6427</v>
      </c>
      <c r="AZ121" s="395">
        <v>6361</v>
      </c>
      <c r="BA121" s="418">
        <v>6347</v>
      </c>
      <c r="BB121" s="418">
        <v>6378</v>
      </c>
      <c r="BC121" s="418">
        <v>6338</v>
      </c>
      <c r="BD121" s="418">
        <v>6322</v>
      </c>
      <c r="BE121" s="418">
        <v>6302</v>
      </c>
      <c r="BF121" s="418">
        <v>6329</v>
      </c>
      <c r="BG121" s="418">
        <v>6237</v>
      </c>
      <c r="BH121" s="418">
        <v>6247</v>
      </c>
      <c r="BI121" s="418">
        <v>6250</v>
      </c>
      <c r="BJ121" s="418">
        <v>6179</v>
      </c>
      <c r="BK121" s="394">
        <v>6240</v>
      </c>
      <c r="BL121" s="395">
        <v>6178</v>
      </c>
      <c r="BM121" s="418">
        <v>6092</v>
      </c>
      <c r="BN121" s="418">
        <v>6123</v>
      </c>
      <c r="BO121" s="418">
        <v>6114</v>
      </c>
      <c r="BP121" s="418">
        <v>6118</v>
      </c>
      <c r="BQ121" s="418">
        <v>6161</v>
      </c>
      <c r="BR121" s="418">
        <v>6100</v>
      </c>
      <c r="BS121" s="418">
        <v>6099</v>
      </c>
      <c r="BT121" s="418">
        <v>6074</v>
      </c>
      <c r="BU121" s="418">
        <v>6089</v>
      </c>
      <c r="BV121" s="418">
        <v>6074</v>
      </c>
      <c r="BW121" s="394">
        <v>6017</v>
      </c>
      <c r="BX121" s="395">
        <v>5908</v>
      </c>
      <c r="BY121" s="418">
        <v>5772</v>
      </c>
      <c r="BZ121" s="418">
        <v>5829</v>
      </c>
      <c r="CA121" s="418">
        <v>5865</v>
      </c>
      <c r="CB121" s="418">
        <v>5859</v>
      </c>
      <c r="CC121" s="418">
        <v>5847</v>
      </c>
      <c r="CD121" s="418">
        <v>5817</v>
      </c>
      <c r="CE121" s="418">
        <v>5813</v>
      </c>
      <c r="CF121" s="418">
        <v>5779</v>
      </c>
      <c r="CG121" s="418">
        <v>5782</v>
      </c>
      <c r="CH121" s="418">
        <v>5801</v>
      </c>
      <c r="CI121" s="394">
        <v>5784</v>
      </c>
      <c r="CJ121" s="395">
        <v>5648</v>
      </c>
      <c r="CK121" s="418">
        <v>5630</v>
      </c>
      <c r="CL121" s="418">
        <v>5641</v>
      </c>
      <c r="CM121" s="418">
        <v>5589</v>
      </c>
      <c r="CN121" s="418">
        <v>5515</v>
      </c>
      <c r="CO121" s="418">
        <v>5413</v>
      </c>
      <c r="CP121" s="418">
        <v>5426</v>
      </c>
      <c r="CQ121" s="418">
        <v>5593</v>
      </c>
      <c r="CR121" s="418">
        <v>5662</v>
      </c>
      <c r="CS121" s="418">
        <v>5684</v>
      </c>
      <c r="CT121" s="418">
        <v>5763</v>
      </c>
      <c r="CU121" s="399">
        <v>5799</v>
      </c>
      <c r="CV121" s="395">
        <v>5756</v>
      </c>
      <c r="CW121" s="418">
        <v>5790</v>
      </c>
      <c r="CX121" s="418">
        <v>5858</v>
      </c>
      <c r="CY121" s="418">
        <v>5898</v>
      </c>
      <c r="CZ121" s="418">
        <v>5948</v>
      </c>
      <c r="DA121" s="418">
        <v>5920</v>
      </c>
      <c r="DB121" s="418">
        <v>5931</v>
      </c>
      <c r="DC121" s="418">
        <v>5948</v>
      </c>
      <c r="DD121" s="418">
        <v>5847</v>
      </c>
      <c r="DE121" s="418">
        <v>5826</v>
      </c>
      <c r="DF121" s="802">
        <v>5841</v>
      </c>
      <c r="DG121" s="802">
        <f>'1. Población_Afiliada_Regimen'!F121</f>
        <v>5837</v>
      </c>
      <c r="DH121" s="118">
        <f t="shared" si="8"/>
        <v>-4</v>
      </c>
      <c r="DI121" s="98">
        <f t="shared" si="9"/>
        <v>-6.7249495628782782E-2</v>
      </c>
      <c r="DJ121" s="118">
        <f t="shared" si="10"/>
        <v>38</v>
      </c>
      <c r="DK121" s="98">
        <f t="shared" si="11"/>
        <v>0.65528539403345398</v>
      </c>
    </row>
    <row r="122" spans="1:115" ht="15" outlineLevel="2">
      <c r="A122" s="392">
        <v>789</v>
      </c>
      <c r="B122" s="392" t="s">
        <v>398</v>
      </c>
      <c r="C122" s="392" t="s">
        <v>416</v>
      </c>
      <c r="D122" s="395">
        <v>3707</v>
      </c>
      <c r="E122" s="418">
        <v>3629</v>
      </c>
      <c r="F122" s="418">
        <v>3613</v>
      </c>
      <c r="G122" s="418">
        <v>3625</v>
      </c>
      <c r="H122" s="418">
        <v>3722</v>
      </c>
      <c r="I122" s="418">
        <v>3771</v>
      </c>
      <c r="J122" s="418">
        <v>3730</v>
      </c>
      <c r="K122" s="418">
        <v>3681</v>
      </c>
      <c r="L122" s="418">
        <v>3679</v>
      </c>
      <c r="M122" s="418">
        <v>3735</v>
      </c>
      <c r="N122" s="418">
        <v>3837</v>
      </c>
      <c r="O122" s="399">
        <v>3817</v>
      </c>
      <c r="P122" s="395">
        <v>3831</v>
      </c>
      <c r="Q122" s="418">
        <v>3649</v>
      </c>
      <c r="R122" s="418">
        <v>3929</v>
      </c>
      <c r="S122" s="418">
        <v>3944</v>
      </c>
      <c r="T122" s="418">
        <v>3722</v>
      </c>
      <c r="U122" s="418">
        <v>3861</v>
      </c>
      <c r="V122" s="418">
        <v>3846</v>
      </c>
      <c r="W122" s="418">
        <v>3901</v>
      </c>
      <c r="X122" s="418">
        <v>3909</v>
      </c>
      <c r="Y122" s="418">
        <v>3941</v>
      </c>
      <c r="Z122" s="418">
        <v>3930</v>
      </c>
      <c r="AA122" s="399">
        <v>3894</v>
      </c>
      <c r="AB122" s="395">
        <v>3795</v>
      </c>
      <c r="AC122" s="418">
        <v>3700</v>
      </c>
      <c r="AD122" s="418">
        <v>3700</v>
      </c>
      <c r="AE122" s="418">
        <v>3761</v>
      </c>
      <c r="AF122" s="418">
        <v>3783</v>
      </c>
      <c r="AG122" s="418">
        <v>3761</v>
      </c>
      <c r="AH122" s="418">
        <v>3817</v>
      </c>
      <c r="AI122" s="418">
        <v>3822</v>
      </c>
      <c r="AJ122" s="418">
        <v>4035</v>
      </c>
      <c r="AK122" s="418">
        <v>4009</v>
      </c>
      <c r="AL122" s="418">
        <v>3889</v>
      </c>
      <c r="AM122" s="399">
        <v>3958</v>
      </c>
      <c r="AN122" s="395">
        <v>3936</v>
      </c>
      <c r="AO122" s="418">
        <v>3868</v>
      </c>
      <c r="AP122" s="418">
        <v>3933</v>
      </c>
      <c r="AQ122" s="418">
        <v>4058</v>
      </c>
      <c r="AR122" s="418">
        <v>4100</v>
      </c>
      <c r="AS122" s="418">
        <v>4276</v>
      </c>
      <c r="AT122" s="418">
        <v>4222</v>
      </c>
      <c r="AU122" s="418">
        <v>4259</v>
      </c>
      <c r="AV122" s="418">
        <v>4262</v>
      </c>
      <c r="AW122" s="418">
        <v>4349</v>
      </c>
      <c r="AX122" s="418">
        <v>4373</v>
      </c>
      <c r="AY122" s="399">
        <v>4308</v>
      </c>
      <c r="AZ122" s="395">
        <v>4256</v>
      </c>
      <c r="BA122" s="418">
        <v>4248</v>
      </c>
      <c r="BB122" s="418">
        <v>4318</v>
      </c>
      <c r="BC122" s="418">
        <v>4301</v>
      </c>
      <c r="BD122" s="418">
        <v>4309</v>
      </c>
      <c r="BE122" s="418">
        <v>4322</v>
      </c>
      <c r="BF122" s="418">
        <v>4356</v>
      </c>
      <c r="BG122" s="418">
        <v>4557</v>
      </c>
      <c r="BH122" s="418">
        <v>4225</v>
      </c>
      <c r="BI122" s="418">
        <v>4271</v>
      </c>
      <c r="BJ122" s="418">
        <v>4210</v>
      </c>
      <c r="BK122" s="394">
        <v>4230</v>
      </c>
      <c r="BL122" s="395">
        <v>4176</v>
      </c>
      <c r="BM122" s="418">
        <v>4067</v>
      </c>
      <c r="BN122" s="418">
        <v>4105</v>
      </c>
      <c r="BO122" s="418">
        <v>4113</v>
      </c>
      <c r="BP122" s="418">
        <v>4139</v>
      </c>
      <c r="BQ122" s="418">
        <v>4177</v>
      </c>
      <c r="BR122" s="418">
        <v>4186</v>
      </c>
      <c r="BS122" s="418">
        <v>4174</v>
      </c>
      <c r="BT122" s="418">
        <v>4172</v>
      </c>
      <c r="BU122" s="418">
        <v>4175</v>
      </c>
      <c r="BV122" s="418">
        <v>4144</v>
      </c>
      <c r="BW122" s="394">
        <v>4108</v>
      </c>
      <c r="BX122" s="395">
        <v>4061</v>
      </c>
      <c r="BY122" s="418">
        <v>4017</v>
      </c>
      <c r="BZ122" s="418">
        <v>4109</v>
      </c>
      <c r="CA122" s="418">
        <v>4129</v>
      </c>
      <c r="CB122" s="418">
        <v>4155</v>
      </c>
      <c r="CC122" s="418">
        <v>4147</v>
      </c>
      <c r="CD122" s="418">
        <v>4159</v>
      </c>
      <c r="CE122" s="418">
        <v>4111</v>
      </c>
      <c r="CF122" s="418">
        <v>4089</v>
      </c>
      <c r="CG122" s="418">
        <v>4109</v>
      </c>
      <c r="CH122" s="418">
        <v>4119</v>
      </c>
      <c r="CI122" s="394">
        <v>4111</v>
      </c>
      <c r="CJ122" s="395">
        <v>4052</v>
      </c>
      <c r="CK122" s="418">
        <v>3901</v>
      </c>
      <c r="CL122" s="418">
        <v>3978</v>
      </c>
      <c r="CM122" s="418">
        <v>4028</v>
      </c>
      <c r="CN122" s="418">
        <v>4013</v>
      </c>
      <c r="CO122" s="418">
        <v>4054</v>
      </c>
      <c r="CP122" s="418">
        <v>4084</v>
      </c>
      <c r="CQ122" s="418">
        <v>4163</v>
      </c>
      <c r="CR122" s="418">
        <v>4177</v>
      </c>
      <c r="CS122" s="418">
        <v>4264</v>
      </c>
      <c r="CT122" s="418">
        <v>4357</v>
      </c>
      <c r="CU122" s="399">
        <v>4386</v>
      </c>
      <c r="CV122" s="395">
        <v>4389</v>
      </c>
      <c r="CW122" s="418">
        <v>4381</v>
      </c>
      <c r="CX122" s="418">
        <v>4527</v>
      </c>
      <c r="CY122" s="418">
        <v>4545</v>
      </c>
      <c r="CZ122" s="418">
        <v>4557</v>
      </c>
      <c r="DA122" s="418">
        <v>4566</v>
      </c>
      <c r="DB122" s="418">
        <v>4586</v>
      </c>
      <c r="DC122" s="418">
        <v>4566</v>
      </c>
      <c r="DD122" s="418">
        <v>4434</v>
      </c>
      <c r="DE122" s="418">
        <v>4433</v>
      </c>
      <c r="DF122" s="802">
        <v>4446</v>
      </c>
      <c r="DG122" s="802">
        <f>'1. Población_Afiliada_Regimen'!F122</f>
        <v>4466</v>
      </c>
      <c r="DH122" s="118">
        <f t="shared" si="8"/>
        <v>20</v>
      </c>
      <c r="DI122" s="98">
        <f t="shared" si="9"/>
        <v>0.43802014892685059</v>
      </c>
      <c r="DJ122" s="118">
        <f t="shared" si="10"/>
        <v>80</v>
      </c>
      <c r="DK122" s="98">
        <f t="shared" si="11"/>
        <v>1.823985408116735</v>
      </c>
    </row>
    <row r="123" spans="1:115" ht="15" outlineLevel="2">
      <c r="A123" s="392">
        <v>792</v>
      </c>
      <c r="B123" s="392" t="s">
        <v>398</v>
      </c>
      <c r="C123" s="392" t="s">
        <v>417</v>
      </c>
      <c r="D123" s="395">
        <v>1538</v>
      </c>
      <c r="E123" s="418">
        <v>1544</v>
      </c>
      <c r="F123" s="418">
        <v>1515</v>
      </c>
      <c r="G123" s="418">
        <v>1544</v>
      </c>
      <c r="H123" s="418">
        <v>1539</v>
      </c>
      <c r="I123" s="418">
        <v>1566</v>
      </c>
      <c r="J123" s="418">
        <v>1548</v>
      </c>
      <c r="K123" s="418">
        <v>1566</v>
      </c>
      <c r="L123" s="418">
        <v>1532</v>
      </c>
      <c r="M123" s="418">
        <v>1577</v>
      </c>
      <c r="N123" s="418">
        <v>1594</v>
      </c>
      <c r="O123" s="399">
        <v>1631</v>
      </c>
      <c r="P123" s="395">
        <v>1573</v>
      </c>
      <c r="Q123" s="418">
        <v>1246</v>
      </c>
      <c r="R123" s="418">
        <v>1484</v>
      </c>
      <c r="S123" s="418">
        <v>1520</v>
      </c>
      <c r="T123" s="418">
        <v>1539</v>
      </c>
      <c r="U123" s="418">
        <v>1492</v>
      </c>
      <c r="V123" s="418">
        <v>1490</v>
      </c>
      <c r="W123" s="418">
        <v>1581</v>
      </c>
      <c r="X123" s="418">
        <v>1597</v>
      </c>
      <c r="Y123" s="418">
        <v>1622</v>
      </c>
      <c r="Z123" s="418">
        <v>1593</v>
      </c>
      <c r="AA123" s="399">
        <v>1588</v>
      </c>
      <c r="AB123" s="395">
        <v>1539</v>
      </c>
      <c r="AC123" s="418">
        <v>1494</v>
      </c>
      <c r="AD123" s="418">
        <v>1519</v>
      </c>
      <c r="AE123" s="418">
        <v>1570</v>
      </c>
      <c r="AF123" s="418">
        <v>1539</v>
      </c>
      <c r="AG123" s="418">
        <v>1571</v>
      </c>
      <c r="AH123" s="418">
        <v>1749</v>
      </c>
      <c r="AI123" s="418">
        <v>1802</v>
      </c>
      <c r="AJ123" s="418">
        <v>1828</v>
      </c>
      <c r="AK123" s="418">
        <v>1796</v>
      </c>
      <c r="AL123" s="418">
        <v>1698</v>
      </c>
      <c r="AM123" s="399">
        <v>1682</v>
      </c>
      <c r="AN123" s="395">
        <v>1647</v>
      </c>
      <c r="AO123" s="418">
        <v>1587</v>
      </c>
      <c r="AP123" s="418">
        <v>1611</v>
      </c>
      <c r="AQ123" s="418">
        <v>1637</v>
      </c>
      <c r="AR123" s="418">
        <v>1673</v>
      </c>
      <c r="AS123" s="418">
        <v>1718</v>
      </c>
      <c r="AT123" s="418">
        <v>1778</v>
      </c>
      <c r="AU123" s="418">
        <v>1803</v>
      </c>
      <c r="AV123" s="418">
        <v>1832</v>
      </c>
      <c r="AW123" s="418">
        <v>1849</v>
      </c>
      <c r="AX123" s="418">
        <v>1809</v>
      </c>
      <c r="AY123" s="399">
        <v>1816</v>
      </c>
      <c r="AZ123" s="395">
        <v>1798</v>
      </c>
      <c r="BA123" s="418">
        <v>1837</v>
      </c>
      <c r="BB123" s="418">
        <v>1865</v>
      </c>
      <c r="BC123" s="418">
        <v>1837</v>
      </c>
      <c r="BD123" s="418">
        <v>1839</v>
      </c>
      <c r="BE123" s="418">
        <v>1870</v>
      </c>
      <c r="BF123" s="418">
        <v>1868</v>
      </c>
      <c r="BG123" s="418">
        <v>1867</v>
      </c>
      <c r="BH123" s="418">
        <v>1906</v>
      </c>
      <c r="BI123" s="418">
        <v>1901</v>
      </c>
      <c r="BJ123" s="418">
        <v>1877</v>
      </c>
      <c r="BK123" s="394">
        <v>1862</v>
      </c>
      <c r="BL123" s="395">
        <v>1864</v>
      </c>
      <c r="BM123" s="418">
        <v>1859</v>
      </c>
      <c r="BN123" s="418">
        <v>1882</v>
      </c>
      <c r="BO123" s="418">
        <v>1908</v>
      </c>
      <c r="BP123" s="418">
        <v>1896</v>
      </c>
      <c r="BQ123" s="418">
        <v>1929</v>
      </c>
      <c r="BR123" s="418">
        <v>1933</v>
      </c>
      <c r="BS123" s="418">
        <v>1923</v>
      </c>
      <c r="BT123" s="418">
        <v>1932</v>
      </c>
      <c r="BU123" s="418">
        <v>1927</v>
      </c>
      <c r="BV123" s="418">
        <v>1931</v>
      </c>
      <c r="BW123" s="394">
        <v>1911</v>
      </c>
      <c r="BX123" s="395">
        <v>1862</v>
      </c>
      <c r="BY123" s="418">
        <v>1908</v>
      </c>
      <c r="BZ123" s="418">
        <v>1956</v>
      </c>
      <c r="CA123" s="418">
        <v>1964</v>
      </c>
      <c r="CB123" s="418">
        <v>1978</v>
      </c>
      <c r="CC123" s="418">
        <v>1986</v>
      </c>
      <c r="CD123" s="418">
        <v>1980</v>
      </c>
      <c r="CE123" s="418">
        <v>2009</v>
      </c>
      <c r="CF123" s="418">
        <v>1964</v>
      </c>
      <c r="CG123" s="418">
        <v>1949</v>
      </c>
      <c r="CH123" s="418">
        <v>1934</v>
      </c>
      <c r="CI123" s="394">
        <v>1910</v>
      </c>
      <c r="CJ123" s="395">
        <v>1840</v>
      </c>
      <c r="CK123" s="418">
        <v>1844</v>
      </c>
      <c r="CL123" s="418">
        <v>1850</v>
      </c>
      <c r="CM123" s="418">
        <v>1795</v>
      </c>
      <c r="CN123" s="418">
        <v>1736</v>
      </c>
      <c r="CO123" s="418">
        <v>1794</v>
      </c>
      <c r="CP123" s="418">
        <v>1816</v>
      </c>
      <c r="CQ123" s="418">
        <v>1919</v>
      </c>
      <c r="CR123" s="418">
        <v>1920</v>
      </c>
      <c r="CS123" s="418">
        <v>1959</v>
      </c>
      <c r="CT123" s="418">
        <v>1964</v>
      </c>
      <c r="CU123" s="399">
        <v>1962</v>
      </c>
      <c r="CV123" s="395">
        <v>1955</v>
      </c>
      <c r="CW123" s="418">
        <v>2002</v>
      </c>
      <c r="CX123" s="418">
        <v>2061</v>
      </c>
      <c r="CY123" s="418">
        <v>2058</v>
      </c>
      <c r="CZ123" s="418">
        <v>2066</v>
      </c>
      <c r="DA123" s="418">
        <v>2054</v>
      </c>
      <c r="DB123" s="418">
        <v>2051</v>
      </c>
      <c r="DC123" s="418">
        <v>2043</v>
      </c>
      <c r="DD123" s="418">
        <v>2055</v>
      </c>
      <c r="DE123" s="418">
        <v>2088</v>
      </c>
      <c r="DF123" s="802">
        <v>2094</v>
      </c>
      <c r="DG123" s="802">
        <f>'1. Población_Afiliada_Regimen'!F123</f>
        <v>2084</v>
      </c>
      <c r="DH123" s="118">
        <f t="shared" si="8"/>
        <v>-10</v>
      </c>
      <c r="DI123" s="98">
        <f t="shared" si="9"/>
        <v>-0.48947626040137049</v>
      </c>
      <c r="DJ123" s="118">
        <f t="shared" si="10"/>
        <v>122</v>
      </c>
      <c r="DK123" s="98">
        <f t="shared" si="11"/>
        <v>6.2181447502548419</v>
      </c>
    </row>
    <row r="124" spans="1:115" ht="15" outlineLevel="2">
      <c r="A124" s="392">
        <v>809</v>
      </c>
      <c r="B124" s="392" t="s">
        <v>398</v>
      </c>
      <c r="C124" s="392" t="s">
        <v>418</v>
      </c>
      <c r="D124" s="395">
        <v>3671</v>
      </c>
      <c r="E124" s="418">
        <v>3602</v>
      </c>
      <c r="F124" s="418">
        <v>3625</v>
      </c>
      <c r="G124" s="418">
        <v>3695</v>
      </c>
      <c r="H124" s="418">
        <v>3750</v>
      </c>
      <c r="I124" s="418">
        <v>3778</v>
      </c>
      <c r="J124" s="418">
        <v>3648</v>
      </c>
      <c r="K124" s="418">
        <v>3647</v>
      </c>
      <c r="L124" s="418">
        <v>3645</v>
      </c>
      <c r="M124" s="418">
        <v>3688</v>
      </c>
      <c r="N124" s="418">
        <v>3687</v>
      </c>
      <c r="O124" s="399">
        <v>3710</v>
      </c>
      <c r="P124" s="395">
        <v>3590</v>
      </c>
      <c r="Q124" s="418">
        <v>3253</v>
      </c>
      <c r="R124" s="418">
        <v>3597</v>
      </c>
      <c r="S124" s="418">
        <v>3643</v>
      </c>
      <c r="T124" s="418">
        <v>3750</v>
      </c>
      <c r="U124" s="418">
        <v>3656</v>
      </c>
      <c r="V124" s="418">
        <v>3631</v>
      </c>
      <c r="W124" s="418">
        <v>3742</v>
      </c>
      <c r="X124" s="418">
        <v>3759</v>
      </c>
      <c r="Y124" s="418">
        <v>3812</v>
      </c>
      <c r="Z124" s="418">
        <v>3767</v>
      </c>
      <c r="AA124" s="399">
        <v>3704</v>
      </c>
      <c r="AB124" s="395">
        <v>3586</v>
      </c>
      <c r="AC124" s="418">
        <v>3537</v>
      </c>
      <c r="AD124" s="418">
        <v>3545</v>
      </c>
      <c r="AE124" s="418">
        <v>3543</v>
      </c>
      <c r="AF124" s="418">
        <v>3551</v>
      </c>
      <c r="AG124" s="418">
        <v>3623</v>
      </c>
      <c r="AH124" s="418">
        <v>3833</v>
      </c>
      <c r="AI124" s="418">
        <v>3908</v>
      </c>
      <c r="AJ124" s="418">
        <v>3951</v>
      </c>
      <c r="AK124" s="418">
        <v>3955</v>
      </c>
      <c r="AL124" s="418">
        <v>3782</v>
      </c>
      <c r="AM124" s="399">
        <v>3733</v>
      </c>
      <c r="AN124" s="395">
        <v>3636</v>
      </c>
      <c r="AO124" s="418">
        <v>3549</v>
      </c>
      <c r="AP124" s="418">
        <v>3554</v>
      </c>
      <c r="AQ124" s="418">
        <v>3641</v>
      </c>
      <c r="AR124" s="418">
        <v>3675</v>
      </c>
      <c r="AS124" s="418">
        <v>3734</v>
      </c>
      <c r="AT124" s="418">
        <v>3747</v>
      </c>
      <c r="AU124" s="418">
        <v>3791</v>
      </c>
      <c r="AV124" s="418">
        <v>3803</v>
      </c>
      <c r="AW124" s="418">
        <v>3828</v>
      </c>
      <c r="AX124" s="418">
        <v>3805</v>
      </c>
      <c r="AY124" s="399">
        <v>3790</v>
      </c>
      <c r="AZ124" s="395">
        <v>3753</v>
      </c>
      <c r="BA124" s="418">
        <v>3738</v>
      </c>
      <c r="BB124" s="418">
        <v>3710</v>
      </c>
      <c r="BC124" s="418">
        <v>3634</v>
      </c>
      <c r="BD124" s="418">
        <v>3607</v>
      </c>
      <c r="BE124" s="418">
        <v>3621</v>
      </c>
      <c r="BF124" s="418">
        <v>3623</v>
      </c>
      <c r="BG124" s="418">
        <v>3675</v>
      </c>
      <c r="BH124" s="418">
        <v>3622</v>
      </c>
      <c r="BI124" s="418">
        <v>3572</v>
      </c>
      <c r="BJ124" s="418">
        <v>3540</v>
      </c>
      <c r="BK124" s="394">
        <v>3586</v>
      </c>
      <c r="BL124" s="395">
        <v>3479</v>
      </c>
      <c r="BM124" s="418">
        <v>3447</v>
      </c>
      <c r="BN124" s="418">
        <v>3479</v>
      </c>
      <c r="BO124" s="418">
        <v>3493</v>
      </c>
      <c r="BP124" s="418">
        <v>3530</v>
      </c>
      <c r="BQ124" s="418">
        <v>3500</v>
      </c>
      <c r="BR124" s="418">
        <v>3451</v>
      </c>
      <c r="BS124" s="418">
        <v>3487</v>
      </c>
      <c r="BT124" s="418">
        <v>3541</v>
      </c>
      <c r="BU124" s="418">
        <v>3538</v>
      </c>
      <c r="BV124" s="418">
        <v>3551</v>
      </c>
      <c r="BW124" s="394">
        <v>3540</v>
      </c>
      <c r="BX124" s="395">
        <v>3502</v>
      </c>
      <c r="BY124" s="418">
        <v>3558</v>
      </c>
      <c r="BZ124" s="418">
        <v>3561</v>
      </c>
      <c r="CA124" s="418">
        <v>3583</v>
      </c>
      <c r="CB124" s="418">
        <v>3617</v>
      </c>
      <c r="CC124" s="418">
        <v>3643</v>
      </c>
      <c r="CD124" s="418">
        <v>3657</v>
      </c>
      <c r="CE124" s="418">
        <v>3650</v>
      </c>
      <c r="CF124" s="418">
        <v>3602</v>
      </c>
      <c r="CG124" s="418">
        <v>3602</v>
      </c>
      <c r="CH124" s="418">
        <v>3602</v>
      </c>
      <c r="CI124" s="394">
        <v>3582</v>
      </c>
      <c r="CJ124" s="395">
        <v>3550</v>
      </c>
      <c r="CK124" s="418">
        <v>3528</v>
      </c>
      <c r="CL124" s="418">
        <v>3565</v>
      </c>
      <c r="CM124" s="418">
        <v>3570</v>
      </c>
      <c r="CN124" s="418">
        <v>3550</v>
      </c>
      <c r="CO124" s="418">
        <v>3567</v>
      </c>
      <c r="CP124" s="418">
        <v>3588</v>
      </c>
      <c r="CQ124" s="418">
        <v>3649</v>
      </c>
      <c r="CR124" s="418">
        <v>3666</v>
      </c>
      <c r="CS124" s="418">
        <v>3716</v>
      </c>
      <c r="CT124" s="418">
        <v>3743</v>
      </c>
      <c r="CU124" s="399">
        <v>3775</v>
      </c>
      <c r="CV124" s="395">
        <v>3763</v>
      </c>
      <c r="CW124" s="418">
        <v>3834</v>
      </c>
      <c r="CX124" s="418">
        <v>3941</v>
      </c>
      <c r="CY124" s="418">
        <v>3960</v>
      </c>
      <c r="CZ124" s="418">
        <v>3942</v>
      </c>
      <c r="DA124" s="418">
        <v>3913</v>
      </c>
      <c r="DB124" s="418">
        <v>3928</v>
      </c>
      <c r="DC124" s="418">
        <v>3923</v>
      </c>
      <c r="DD124" s="418">
        <v>3887</v>
      </c>
      <c r="DE124" s="418">
        <v>3877</v>
      </c>
      <c r="DF124" s="802">
        <v>3878</v>
      </c>
      <c r="DG124" s="802">
        <f>'1. Población_Afiliada_Regimen'!F124</f>
        <v>3859</v>
      </c>
      <c r="DH124" s="118">
        <f t="shared" si="8"/>
        <v>-19</v>
      </c>
      <c r="DI124" s="98">
        <f t="shared" si="9"/>
        <v>-0.48432322202396122</v>
      </c>
      <c r="DJ124" s="118">
        <f t="shared" si="10"/>
        <v>84</v>
      </c>
      <c r="DK124" s="98">
        <f t="shared" si="11"/>
        <v>2.2251655629139071</v>
      </c>
    </row>
    <row r="125" spans="1:115" ht="15" outlineLevel="2">
      <c r="A125" s="392">
        <v>847</v>
      </c>
      <c r="B125" s="392" t="s">
        <v>398</v>
      </c>
      <c r="C125" s="392" t="s">
        <v>419</v>
      </c>
      <c r="D125" s="395">
        <v>3207</v>
      </c>
      <c r="E125" s="418">
        <v>3187</v>
      </c>
      <c r="F125" s="418">
        <v>3128</v>
      </c>
      <c r="G125" s="418">
        <v>3269</v>
      </c>
      <c r="H125" s="418">
        <v>3299</v>
      </c>
      <c r="I125" s="418">
        <v>3331</v>
      </c>
      <c r="J125" s="418">
        <v>3260</v>
      </c>
      <c r="K125" s="418">
        <v>3263</v>
      </c>
      <c r="L125" s="418">
        <v>3274</v>
      </c>
      <c r="M125" s="418">
        <v>3312</v>
      </c>
      <c r="N125" s="418">
        <v>3260</v>
      </c>
      <c r="O125" s="399">
        <v>3301</v>
      </c>
      <c r="P125" s="395">
        <v>3132</v>
      </c>
      <c r="Q125" s="418">
        <v>1396</v>
      </c>
      <c r="R125" s="418">
        <v>2975</v>
      </c>
      <c r="S125" s="418">
        <v>3100</v>
      </c>
      <c r="T125" s="418">
        <v>3299</v>
      </c>
      <c r="U125" s="418">
        <v>3226</v>
      </c>
      <c r="V125" s="418">
        <v>3234</v>
      </c>
      <c r="W125" s="418">
        <v>3368</v>
      </c>
      <c r="X125" s="418">
        <v>3474</v>
      </c>
      <c r="Y125" s="418">
        <v>3524</v>
      </c>
      <c r="Z125" s="418">
        <v>3579</v>
      </c>
      <c r="AA125" s="399">
        <v>3473</v>
      </c>
      <c r="AB125" s="395">
        <v>3287</v>
      </c>
      <c r="AC125" s="418">
        <v>3108</v>
      </c>
      <c r="AD125" s="418">
        <v>3022</v>
      </c>
      <c r="AE125" s="418">
        <v>3207</v>
      </c>
      <c r="AF125" s="418">
        <v>3252</v>
      </c>
      <c r="AG125" s="418">
        <v>3304</v>
      </c>
      <c r="AH125" s="418">
        <v>3499</v>
      </c>
      <c r="AI125" s="418">
        <v>3548</v>
      </c>
      <c r="AJ125" s="418">
        <v>3699</v>
      </c>
      <c r="AK125" s="418">
        <v>3724</v>
      </c>
      <c r="AL125" s="418">
        <v>3633</v>
      </c>
      <c r="AM125" s="399">
        <v>3641</v>
      </c>
      <c r="AN125" s="395">
        <v>3559</v>
      </c>
      <c r="AO125" s="418">
        <v>3371</v>
      </c>
      <c r="AP125" s="418">
        <v>3430</v>
      </c>
      <c r="AQ125" s="418">
        <v>3571</v>
      </c>
      <c r="AR125" s="418">
        <v>3711</v>
      </c>
      <c r="AS125" s="418">
        <v>3837</v>
      </c>
      <c r="AT125" s="418">
        <v>3941</v>
      </c>
      <c r="AU125" s="418">
        <v>4013</v>
      </c>
      <c r="AV125" s="418">
        <v>3972</v>
      </c>
      <c r="AW125" s="418">
        <v>4069</v>
      </c>
      <c r="AX125" s="418">
        <v>4050</v>
      </c>
      <c r="AY125" s="399">
        <v>4047</v>
      </c>
      <c r="AZ125" s="395">
        <v>3845</v>
      </c>
      <c r="BA125" s="418">
        <v>3811</v>
      </c>
      <c r="BB125" s="418">
        <v>3896</v>
      </c>
      <c r="BC125" s="418">
        <v>3801</v>
      </c>
      <c r="BD125" s="418">
        <v>3837</v>
      </c>
      <c r="BE125" s="418">
        <v>3915</v>
      </c>
      <c r="BF125" s="418">
        <v>4001</v>
      </c>
      <c r="BG125" s="418">
        <v>4145</v>
      </c>
      <c r="BH125" s="418">
        <v>3894</v>
      </c>
      <c r="BI125" s="418">
        <v>3889</v>
      </c>
      <c r="BJ125" s="418">
        <v>3852</v>
      </c>
      <c r="BK125" s="394">
        <v>3887</v>
      </c>
      <c r="BL125" s="395">
        <v>3773</v>
      </c>
      <c r="BM125" s="418">
        <v>3741</v>
      </c>
      <c r="BN125" s="418">
        <v>3846</v>
      </c>
      <c r="BO125" s="418">
        <v>3859</v>
      </c>
      <c r="BP125" s="418">
        <v>3836</v>
      </c>
      <c r="BQ125" s="418">
        <v>3861</v>
      </c>
      <c r="BR125" s="418">
        <v>3862</v>
      </c>
      <c r="BS125" s="418">
        <v>3924</v>
      </c>
      <c r="BT125" s="418">
        <v>3975</v>
      </c>
      <c r="BU125" s="418">
        <v>3976</v>
      </c>
      <c r="BV125" s="418">
        <v>4024</v>
      </c>
      <c r="BW125" s="394">
        <v>4025</v>
      </c>
      <c r="BX125" s="395">
        <v>3886</v>
      </c>
      <c r="BY125" s="418">
        <v>3908</v>
      </c>
      <c r="BZ125" s="418">
        <v>4148</v>
      </c>
      <c r="CA125" s="418">
        <v>4244</v>
      </c>
      <c r="CB125" s="418">
        <v>4219</v>
      </c>
      <c r="CC125" s="418">
        <v>4291</v>
      </c>
      <c r="CD125" s="418">
        <v>4318</v>
      </c>
      <c r="CE125" s="418">
        <v>4399</v>
      </c>
      <c r="CF125" s="418">
        <v>4325</v>
      </c>
      <c r="CG125" s="418">
        <v>4304</v>
      </c>
      <c r="CH125" s="418">
        <v>4378</v>
      </c>
      <c r="CI125" s="394">
        <v>4400</v>
      </c>
      <c r="CJ125" s="395">
        <v>4177</v>
      </c>
      <c r="CK125" s="418">
        <v>4127</v>
      </c>
      <c r="CL125" s="418">
        <v>4231</v>
      </c>
      <c r="CM125" s="418">
        <v>4262</v>
      </c>
      <c r="CN125" s="418">
        <v>4238</v>
      </c>
      <c r="CO125" s="418">
        <v>4302</v>
      </c>
      <c r="CP125" s="418">
        <v>4434</v>
      </c>
      <c r="CQ125" s="418">
        <v>4601</v>
      </c>
      <c r="CR125" s="418">
        <v>4622</v>
      </c>
      <c r="CS125" s="418">
        <v>4666</v>
      </c>
      <c r="CT125" s="418">
        <v>4784</v>
      </c>
      <c r="CU125" s="399">
        <v>4818</v>
      </c>
      <c r="CV125" s="395">
        <v>4856</v>
      </c>
      <c r="CW125" s="418">
        <v>4984</v>
      </c>
      <c r="CX125" s="418">
        <v>5083</v>
      </c>
      <c r="CY125" s="418">
        <v>5177</v>
      </c>
      <c r="CZ125" s="418">
        <v>5255</v>
      </c>
      <c r="DA125" s="418">
        <v>5387</v>
      </c>
      <c r="DB125" s="418">
        <v>5405</v>
      </c>
      <c r="DC125" s="418">
        <v>5487</v>
      </c>
      <c r="DD125" s="418">
        <v>5525</v>
      </c>
      <c r="DE125" s="418">
        <v>5523</v>
      </c>
      <c r="DF125" s="802">
        <v>5499</v>
      </c>
      <c r="DG125" s="802">
        <f>'1. Población_Afiliada_Regimen'!F125</f>
        <v>5580</v>
      </c>
      <c r="DH125" s="118">
        <f t="shared" si="8"/>
        <v>81</v>
      </c>
      <c r="DI125" s="98">
        <f t="shared" si="9"/>
        <v>1.4762165117550574</v>
      </c>
      <c r="DJ125" s="118">
        <f t="shared" si="10"/>
        <v>762</v>
      </c>
      <c r="DK125" s="98">
        <f t="shared" si="11"/>
        <v>15.815691158156911</v>
      </c>
    </row>
    <row r="126" spans="1:115" ht="15" outlineLevel="2">
      <c r="A126" s="392">
        <v>856</v>
      </c>
      <c r="B126" s="392" t="s">
        <v>398</v>
      </c>
      <c r="C126" s="392" t="s">
        <v>420</v>
      </c>
      <c r="D126" s="395">
        <v>1376</v>
      </c>
      <c r="E126" s="418">
        <v>1403</v>
      </c>
      <c r="F126" s="418">
        <v>1384</v>
      </c>
      <c r="G126" s="418">
        <v>1398</v>
      </c>
      <c r="H126" s="418">
        <v>1413</v>
      </c>
      <c r="I126" s="418">
        <v>1451</v>
      </c>
      <c r="J126" s="418">
        <v>1408</v>
      </c>
      <c r="K126" s="418">
        <v>1399</v>
      </c>
      <c r="L126" s="418">
        <v>1388</v>
      </c>
      <c r="M126" s="418">
        <v>1435</v>
      </c>
      <c r="N126" s="418">
        <v>1459</v>
      </c>
      <c r="O126" s="399">
        <v>1435</v>
      </c>
      <c r="P126" s="395">
        <v>1377</v>
      </c>
      <c r="Q126" s="418">
        <v>906</v>
      </c>
      <c r="R126" s="418">
        <v>1261</v>
      </c>
      <c r="S126" s="418">
        <v>1259</v>
      </c>
      <c r="T126" s="418">
        <v>1413</v>
      </c>
      <c r="U126" s="418">
        <v>1342</v>
      </c>
      <c r="V126" s="418">
        <v>1352</v>
      </c>
      <c r="W126" s="418">
        <v>1423</v>
      </c>
      <c r="X126" s="418">
        <v>1445</v>
      </c>
      <c r="Y126" s="418">
        <v>1482</v>
      </c>
      <c r="Z126" s="418">
        <v>1488</v>
      </c>
      <c r="AA126" s="399">
        <v>1437</v>
      </c>
      <c r="AB126" s="395">
        <v>1376</v>
      </c>
      <c r="AC126" s="418">
        <v>1356</v>
      </c>
      <c r="AD126" s="418">
        <v>1377</v>
      </c>
      <c r="AE126" s="418">
        <v>1378</v>
      </c>
      <c r="AF126" s="418">
        <v>1375</v>
      </c>
      <c r="AG126" s="418">
        <v>1418</v>
      </c>
      <c r="AH126" s="418">
        <v>1546</v>
      </c>
      <c r="AI126" s="418">
        <v>1603</v>
      </c>
      <c r="AJ126" s="418">
        <v>1648</v>
      </c>
      <c r="AK126" s="418">
        <v>1631</v>
      </c>
      <c r="AL126" s="418">
        <v>1526</v>
      </c>
      <c r="AM126" s="399">
        <v>1507</v>
      </c>
      <c r="AN126" s="395">
        <v>1447</v>
      </c>
      <c r="AO126" s="418">
        <v>1374</v>
      </c>
      <c r="AP126" s="418">
        <v>1379</v>
      </c>
      <c r="AQ126" s="418">
        <v>1428</v>
      </c>
      <c r="AR126" s="418">
        <v>1442</v>
      </c>
      <c r="AS126" s="418">
        <v>1485</v>
      </c>
      <c r="AT126" s="418">
        <v>1486</v>
      </c>
      <c r="AU126" s="418">
        <v>1485</v>
      </c>
      <c r="AV126" s="418">
        <v>1528</v>
      </c>
      <c r="AW126" s="418">
        <v>1539</v>
      </c>
      <c r="AX126" s="418">
        <v>1563</v>
      </c>
      <c r="AY126" s="399">
        <v>1549</v>
      </c>
      <c r="AZ126" s="395">
        <v>1526</v>
      </c>
      <c r="BA126" s="418">
        <v>1524</v>
      </c>
      <c r="BB126" s="418">
        <v>1555</v>
      </c>
      <c r="BC126" s="418">
        <v>1553</v>
      </c>
      <c r="BD126" s="418">
        <v>1535</v>
      </c>
      <c r="BE126" s="418">
        <v>1560</v>
      </c>
      <c r="BF126" s="418">
        <v>1554</v>
      </c>
      <c r="BG126" s="418">
        <v>1521</v>
      </c>
      <c r="BH126" s="418">
        <v>1588</v>
      </c>
      <c r="BI126" s="418">
        <v>1549</v>
      </c>
      <c r="BJ126" s="418">
        <v>1560</v>
      </c>
      <c r="BK126" s="394">
        <v>1580</v>
      </c>
      <c r="BL126" s="395">
        <v>1576</v>
      </c>
      <c r="BM126" s="418">
        <v>1543</v>
      </c>
      <c r="BN126" s="418">
        <v>1593</v>
      </c>
      <c r="BO126" s="418">
        <v>1564</v>
      </c>
      <c r="BP126" s="418">
        <v>1557</v>
      </c>
      <c r="BQ126" s="418">
        <v>1557</v>
      </c>
      <c r="BR126" s="418">
        <v>1582</v>
      </c>
      <c r="BS126" s="418">
        <v>1578</v>
      </c>
      <c r="BT126" s="418">
        <v>1597</v>
      </c>
      <c r="BU126" s="418">
        <v>1587</v>
      </c>
      <c r="BV126" s="418">
        <v>1571</v>
      </c>
      <c r="BW126" s="394">
        <v>1540</v>
      </c>
      <c r="BX126" s="395">
        <v>1455</v>
      </c>
      <c r="BY126" s="418">
        <v>1468</v>
      </c>
      <c r="BZ126" s="418">
        <v>1504</v>
      </c>
      <c r="CA126" s="418">
        <v>1494</v>
      </c>
      <c r="CB126" s="418">
        <v>1534</v>
      </c>
      <c r="CC126" s="418">
        <v>1553</v>
      </c>
      <c r="CD126" s="418">
        <v>1587</v>
      </c>
      <c r="CE126" s="418">
        <v>1583</v>
      </c>
      <c r="CF126" s="418">
        <v>1574</v>
      </c>
      <c r="CG126" s="418">
        <v>1580</v>
      </c>
      <c r="CH126" s="418">
        <v>1581</v>
      </c>
      <c r="CI126" s="394">
        <v>1594</v>
      </c>
      <c r="CJ126" s="395">
        <v>1541</v>
      </c>
      <c r="CK126" s="418">
        <v>1531</v>
      </c>
      <c r="CL126" s="418">
        <v>1560</v>
      </c>
      <c r="CM126" s="418">
        <v>1550</v>
      </c>
      <c r="CN126" s="418">
        <v>1498</v>
      </c>
      <c r="CO126" s="418">
        <v>1506</v>
      </c>
      <c r="CP126" s="418">
        <v>1522</v>
      </c>
      <c r="CQ126" s="418">
        <v>1573</v>
      </c>
      <c r="CR126" s="418">
        <v>1568</v>
      </c>
      <c r="CS126" s="418">
        <v>1589</v>
      </c>
      <c r="CT126" s="418">
        <v>1599</v>
      </c>
      <c r="CU126" s="399">
        <v>1648</v>
      </c>
      <c r="CV126" s="395">
        <v>1625</v>
      </c>
      <c r="CW126" s="418">
        <v>1643</v>
      </c>
      <c r="CX126" s="418">
        <v>1710</v>
      </c>
      <c r="CY126" s="418">
        <v>1731</v>
      </c>
      <c r="CZ126" s="418">
        <v>1754</v>
      </c>
      <c r="DA126" s="418">
        <v>1745</v>
      </c>
      <c r="DB126" s="418">
        <v>1681</v>
      </c>
      <c r="DC126" s="418">
        <v>1692</v>
      </c>
      <c r="DD126" s="418">
        <v>1735</v>
      </c>
      <c r="DE126" s="418">
        <v>1724</v>
      </c>
      <c r="DF126" s="802">
        <v>1734</v>
      </c>
      <c r="DG126" s="802">
        <f>'1. Población_Afiliada_Regimen'!F126</f>
        <v>1758</v>
      </c>
      <c r="DH126" s="118">
        <f t="shared" si="8"/>
        <v>24</v>
      </c>
      <c r="DI126" s="98">
        <f t="shared" si="9"/>
        <v>1.4184397163120568</v>
      </c>
      <c r="DJ126" s="118">
        <f t="shared" si="10"/>
        <v>110</v>
      </c>
      <c r="DK126" s="98">
        <f t="shared" si="11"/>
        <v>6.674757281553398</v>
      </c>
    </row>
    <row r="127" spans="1:115" ht="15" outlineLevel="2">
      <c r="A127" s="392">
        <v>861</v>
      </c>
      <c r="B127" s="392" t="s">
        <v>398</v>
      </c>
      <c r="C127" s="392" t="s">
        <v>421</v>
      </c>
      <c r="D127" s="395">
        <v>3899</v>
      </c>
      <c r="E127" s="418">
        <v>3822</v>
      </c>
      <c r="F127" s="418">
        <v>3834</v>
      </c>
      <c r="G127" s="418">
        <v>3912</v>
      </c>
      <c r="H127" s="418">
        <v>3974</v>
      </c>
      <c r="I127" s="418">
        <v>4009</v>
      </c>
      <c r="J127" s="418">
        <v>3975</v>
      </c>
      <c r="K127" s="418">
        <v>3949</v>
      </c>
      <c r="L127" s="418">
        <v>3900</v>
      </c>
      <c r="M127" s="418">
        <v>3908</v>
      </c>
      <c r="N127" s="418">
        <v>3888</v>
      </c>
      <c r="O127" s="399">
        <v>3885</v>
      </c>
      <c r="P127" s="395">
        <v>3653</v>
      </c>
      <c r="Q127" s="418">
        <v>1922</v>
      </c>
      <c r="R127" s="418">
        <v>3593</v>
      </c>
      <c r="S127" s="418">
        <v>3658</v>
      </c>
      <c r="T127" s="418">
        <v>3974</v>
      </c>
      <c r="U127" s="418">
        <v>3893</v>
      </c>
      <c r="V127" s="418">
        <v>3856</v>
      </c>
      <c r="W127" s="418">
        <v>3928</v>
      </c>
      <c r="X127" s="418">
        <v>3933</v>
      </c>
      <c r="Y127" s="418">
        <v>4036</v>
      </c>
      <c r="Z127" s="418">
        <v>4032</v>
      </c>
      <c r="AA127" s="399">
        <v>3871</v>
      </c>
      <c r="AB127" s="395">
        <v>3807</v>
      </c>
      <c r="AC127" s="418">
        <v>3733</v>
      </c>
      <c r="AD127" s="418">
        <v>3718</v>
      </c>
      <c r="AE127" s="418">
        <v>3790</v>
      </c>
      <c r="AF127" s="418">
        <v>3762</v>
      </c>
      <c r="AG127" s="418">
        <v>3835</v>
      </c>
      <c r="AH127" s="418">
        <v>4167</v>
      </c>
      <c r="AI127" s="418">
        <v>4293</v>
      </c>
      <c r="AJ127" s="418">
        <v>4354</v>
      </c>
      <c r="AK127" s="418">
        <v>4359</v>
      </c>
      <c r="AL127" s="418">
        <v>4172</v>
      </c>
      <c r="AM127" s="399">
        <v>4183</v>
      </c>
      <c r="AN127" s="395">
        <v>4084</v>
      </c>
      <c r="AO127" s="418">
        <v>3992</v>
      </c>
      <c r="AP127" s="418">
        <v>3987</v>
      </c>
      <c r="AQ127" s="418">
        <v>4131</v>
      </c>
      <c r="AR127" s="418">
        <v>4168</v>
      </c>
      <c r="AS127" s="418">
        <v>4257</v>
      </c>
      <c r="AT127" s="418">
        <v>4289</v>
      </c>
      <c r="AU127" s="418">
        <v>4284</v>
      </c>
      <c r="AV127" s="418">
        <v>4317</v>
      </c>
      <c r="AW127" s="418">
        <v>4338</v>
      </c>
      <c r="AX127" s="418">
        <v>4317</v>
      </c>
      <c r="AY127" s="399">
        <v>4376</v>
      </c>
      <c r="AZ127" s="395">
        <v>4342</v>
      </c>
      <c r="BA127" s="418">
        <v>4295</v>
      </c>
      <c r="BB127" s="418">
        <v>4322</v>
      </c>
      <c r="BC127" s="418">
        <v>4254</v>
      </c>
      <c r="BD127" s="418">
        <v>4275</v>
      </c>
      <c r="BE127" s="418">
        <v>4318</v>
      </c>
      <c r="BF127" s="418">
        <v>4328</v>
      </c>
      <c r="BG127" s="418">
        <v>4341</v>
      </c>
      <c r="BH127" s="418">
        <v>4244</v>
      </c>
      <c r="BI127" s="418">
        <v>4195</v>
      </c>
      <c r="BJ127" s="418">
        <v>4176</v>
      </c>
      <c r="BK127" s="394">
        <v>4165</v>
      </c>
      <c r="BL127" s="395">
        <v>4114</v>
      </c>
      <c r="BM127" s="418">
        <v>4077</v>
      </c>
      <c r="BN127" s="418">
        <v>4106</v>
      </c>
      <c r="BO127" s="418">
        <v>4168</v>
      </c>
      <c r="BP127" s="418">
        <v>4027</v>
      </c>
      <c r="BQ127" s="418">
        <v>4008</v>
      </c>
      <c r="BR127" s="418">
        <v>4006</v>
      </c>
      <c r="BS127" s="418">
        <v>4044</v>
      </c>
      <c r="BT127" s="418">
        <v>4098</v>
      </c>
      <c r="BU127" s="418">
        <v>4076</v>
      </c>
      <c r="BV127" s="418">
        <v>4026</v>
      </c>
      <c r="BW127" s="394">
        <v>4003</v>
      </c>
      <c r="BX127" s="395">
        <v>3929</v>
      </c>
      <c r="BY127" s="418">
        <v>3938</v>
      </c>
      <c r="BZ127" s="418">
        <v>3939</v>
      </c>
      <c r="CA127" s="418">
        <v>3927</v>
      </c>
      <c r="CB127" s="418">
        <v>3923</v>
      </c>
      <c r="CC127" s="418">
        <v>3943</v>
      </c>
      <c r="CD127" s="418">
        <v>3959</v>
      </c>
      <c r="CE127" s="418">
        <v>3991</v>
      </c>
      <c r="CF127" s="418">
        <v>3945</v>
      </c>
      <c r="CG127" s="418">
        <v>3884</v>
      </c>
      <c r="CH127" s="418">
        <v>3924</v>
      </c>
      <c r="CI127" s="394">
        <v>3902</v>
      </c>
      <c r="CJ127" s="395">
        <v>3761</v>
      </c>
      <c r="CK127" s="418">
        <v>3698</v>
      </c>
      <c r="CL127" s="418">
        <v>3671</v>
      </c>
      <c r="CM127" s="418">
        <v>3617</v>
      </c>
      <c r="CN127" s="418">
        <v>3520</v>
      </c>
      <c r="CO127" s="418">
        <v>3575</v>
      </c>
      <c r="CP127" s="418">
        <v>3617</v>
      </c>
      <c r="CQ127" s="418">
        <v>3782</v>
      </c>
      <c r="CR127" s="418">
        <v>3795</v>
      </c>
      <c r="CS127" s="418">
        <v>3836</v>
      </c>
      <c r="CT127" s="418">
        <v>3928</v>
      </c>
      <c r="CU127" s="399">
        <v>3929</v>
      </c>
      <c r="CV127" s="395">
        <v>3904</v>
      </c>
      <c r="CW127" s="418">
        <v>3949</v>
      </c>
      <c r="CX127" s="418">
        <v>4105</v>
      </c>
      <c r="CY127" s="418">
        <v>4157</v>
      </c>
      <c r="CZ127" s="418">
        <v>4228</v>
      </c>
      <c r="DA127" s="418">
        <v>4194</v>
      </c>
      <c r="DB127" s="418">
        <v>4148</v>
      </c>
      <c r="DC127" s="418">
        <v>4133</v>
      </c>
      <c r="DD127" s="418">
        <v>4203</v>
      </c>
      <c r="DE127" s="418">
        <v>4215</v>
      </c>
      <c r="DF127" s="802">
        <v>4238</v>
      </c>
      <c r="DG127" s="802">
        <f>'1. Población_Afiliada_Regimen'!F127</f>
        <v>4218</v>
      </c>
      <c r="DH127" s="118">
        <f t="shared" si="8"/>
        <v>-20</v>
      </c>
      <c r="DI127" s="98">
        <f t="shared" si="9"/>
        <v>-0.48390999274135016</v>
      </c>
      <c r="DJ127" s="118">
        <f t="shared" si="10"/>
        <v>289</v>
      </c>
      <c r="DK127" s="98">
        <f t="shared" si="11"/>
        <v>7.3555612115041997</v>
      </c>
    </row>
    <row r="128" spans="1:115" ht="15" outlineLevel="1">
      <c r="A128" s="141" t="s">
        <v>752</v>
      </c>
      <c r="B128" s="28"/>
      <c r="C128" s="29"/>
      <c r="D128" s="46">
        <v>2373413</v>
      </c>
      <c r="E128" s="47">
        <v>2397020</v>
      </c>
      <c r="F128" s="47">
        <v>2425150</v>
      </c>
      <c r="G128" s="47">
        <v>2423562</v>
      </c>
      <c r="H128" s="47">
        <v>2442009</v>
      </c>
      <c r="I128" s="47">
        <v>2457981</v>
      </c>
      <c r="J128" s="47">
        <v>2462477</v>
      </c>
      <c r="K128" s="47">
        <v>2477404</v>
      </c>
      <c r="L128" s="47">
        <v>2454430</v>
      </c>
      <c r="M128" s="47">
        <v>2472980</v>
      </c>
      <c r="N128" s="47">
        <v>2487957</v>
      </c>
      <c r="O128" s="266">
        <v>2492463</v>
      </c>
      <c r="P128" s="46">
        <v>2436392</v>
      </c>
      <c r="Q128" s="47">
        <v>2222975</v>
      </c>
      <c r="R128" s="47">
        <v>2448203</v>
      </c>
      <c r="S128" s="47">
        <v>2485794</v>
      </c>
      <c r="T128" s="47">
        <v>2442009</v>
      </c>
      <c r="U128" s="47">
        <v>2522503</v>
      </c>
      <c r="V128" s="47">
        <v>2524708</v>
      </c>
      <c r="W128" s="47">
        <v>2578000</v>
      </c>
      <c r="X128" s="47">
        <v>2583998</v>
      </c>
      <c r="Y128" s="47">
        <v>2606308</v>
      </c>
      <c r="Z128" s="47">
        <v>2607056</v>
      </c>
      <c r="AA128" s="266">
        <v>2590287</v>
      </c>
      <c r="AB128" s="46">
        <v>2550985</v>
      </c>
      <c r="AC128" s="47">
        <v>2556280</v>
      </c>
      <c r="AD128" s="47">
        <v>2557150</v>
      </c>
      <c r="AE128" s="47">
        <v>2570623</v>
      </c>
      <c r="AF128" s="47">
        <v>2581379</v>
      </c>
      <c r="AG128" s="47">
        <v>2609710</v>
      </c>
      <c r="AH128" s="47">
        <v>2643032</v>
      </c>
      <c r="AI128" s="47">
        <v>2662323</v>
      </c>
      <c r="AJ128" s="47">
        <v>2674472</v>
      </c>
      <c r="AK128" s="47">
        <v>2684749</v>
      </c>
      <c r="AL128" s="47">
        <v>2686642</v>
      </c>
      <c r="AM128" s="266">
        <v>2700298</v>
      </c>
      <c r="AN128" s="46">
        <v>2650105</v>
      </c>
      <c r="AO128" s="47">
        <v>2637803</v>
      </c>
      <c r="AP128" s="47">
        <v>2677982</v>
      </c>
      <c r="AQ128" s="47">
        <v>2706268</v>
      </c>
      <c r="AR128" s="47">
        <v>2721667</v>
      </c>
      <c r="AS128" s="47">
        <v>2748877</v>
      </c>
      <c r="AT128" s="47">
        <v>2754204</v>
      </c>
      <c r="AU128" s="47">
        <v>2767072</v>
      </c>
      <c r="AV128" s="47">
        <v>2794396</v>
      </c>
      <c r="AW128" s="47">
        <v>2834741</v>
      </c>
      <c r="AX128" s="47">
        <v>2835335</v>
      </c>
      <c r="AY128" s="266">
        <v>2849405</v>
      </c>
      <c r="AZ128" s="46">
        <v>2812232</v>
      </c>
      <c r="BA128" s="47">
        <v>2782291</v>
      </c>
      <c r="BB128" s="47">
        <v>2846019</v>
      </c>
      <c r="BC128" s="47">
        <v>2832869</v>
      </c>
      <c r="BD128" s="47">
        <v>2803036</v>
      </c>
      <c r="BE128" s="47">
        <v>2814514</v>
      </c>
      <c r="BF128" s="47">
        <v>2821376</v>
      </c>
      <c r="BG128" s="47">
        <v>2829993</v>
      </c>
      <c r="BH128" s="47">
        <v>2849161</v>
      </c>
      <c r="BI128" s="47">
        <v>2856901</v>
      </c>
      <c r="BJ128" s="47">
        <v>2864485</v>
      </c>
      <c r="BK128" s="59">
        <v>2867816</v>
      </c>
      <c r="BL128" s="46">
        <v>2857479</v>
      </c>
      <c r="BM128" s="47">
        <v>2858131</v>
      </c>
      <c r="BN128" s="47">
        <v>2879869</v>
      </c>
      <c r="BO128" s="47">
        <v>2880011</v>
      </c>
      <c r="BP128" s="47">
        <v>2884274</v>
      </c>
      <c r="BQ128" s="47">
        <v>2890472</v>
      </c>
      <c r="BR128" s="47">
        <v>2891535</v>
      </c>
      <c r="BS128" s="47">
        <v>2903187</v>
      </c>
      <c r="BT128" s="47">
        <v>2923848</v>
      </c>
      <c r="BU128" s="47">
        <v>2935272</v>
      </c>
      <c r="BV128" s="47">
        <v>2942125</v>
      </c>
      <c r="BW128" s="59">
        <v>2950045</v>
      </c>
      <c r="BX128" s="46">
        <v>2940827</v>
      </c>
      <c r="BY128" s="47">
        <v>2933534</v>
      </c>
      <c r="BZ128" s="47">
        <v>2961925</v>
      </c>
      <c r="CA128" s="47">
        <v>2987609</v>
      </c>
      <c r="CB128" s="47">
        <v>3009017</v>
      </c>
      <c r="CC128" s="47">
        <v>3014488</v>
      </c>
      <c r="CD128" s="47">
        <v>3027049</v>
      </c>
      <c r="CE128" s="47">
        <v>3042491</v>
      </c>
      <c r="CF128" s="47">
        <v>3049791</v>
      </c>
      <c r="CG128" s="47">
        <v>3066947</v>
      </c>
      <c r="CH128" s="47">
        <v>3071544</v>
      </c>
      <c r="CI128" s="59">
        <v>3067157</v>
      </c>
      <c r="CJ128" s="46">
        <v>3041998</v>
      </c>
      <c r="CK128" s="47">
        <v>3035407</v>
      </c>
      <c r="CL128" s="47">
        <v>3048427</v>
      </c>
      <c r="CM128" s="47">
        <v>2991991</v>
      </c>
      <c r="CN128" s="47">
        <v>2944100</v>
      </c>
      <c r="CO128" s="47">
        <v>2936601</v>
      </c>
      <c r="CP128" s="47">
        <v>2980012</v>
      </c>
      <c r="CQ128" s="47">
        <v>3040588</v>
      </c>
      <c r="CR128" s="47">
        <v>3066778</v>
      </c>
      <c r="CS128" s="47">
        <v>3093495</v>
      </c>
      <c r="CT128" s="47">
        <v>3116622</v>
      </c>
      <c r="CU128" s="266">
        <v>3129868</v>
      </c>
      <c r="CV128" s="46">
        <v>3138446</v>
      </c>
      <c r="CW128" s="47">
        <v>3167848</v>
      </c>
      <c r="CX128" s="47">
        <v>3198532</v>
      </c>
      <c r="CY128" s="47">
        <v>3223801</v>
      </c>
      <c r="CZ128" s="47">
        <v>3241238</v>
      </c>
      <c r="DA128" s="47">
        <v>3260037</v>
      </c>
      <c r="DB128" s="47">
        <v>3276102</v>
      </c>
      <c r="DC128" s="47">
        <v>3296437</v>
      </c>
      <c r="DD128" s="47">
        <v>3244087</v>
      </c>
      <c r="DE128" s="47">
        <v>3260077</v>
      </c>
      <c r="DF128" s="801">
        <v>3274521</v>
      </c>
      <c r="DG128" s="801">
        <f>SUM(DG129:DG138)</f>
        <v>3280838</v>
      </c>
      <c r="DH128" s="118">
        <f t="shared" si="8"/>
        <v>6317</v>
      </c>
      <c r="DI128" s="98">
        <f t="shared" si="9"/>
        <v>0.19163114599186939</v>
      </c>
      <c r="DJ128" s="118">
        <f t="shared" si="10"/>
        <v>150970</v>
      </c>
      <c r="DK128" s="98">
        <f t="shared" si="11"/>
        <v>4.8235261039762705</v>
      </c>
    </row>
    <row r="129" spans="1:115" ht="15" customHeight="1" outlineLevel="2">
      <c r="A129" s="392">
        <v>1</v>
      </c>
      <c r="B129" s="392" t="s">
        <v>752</v>
      </c>
      <c r="C129" s="392" t="s">
        <v>423</v>
      </c>
      <c r="D129" s="395">
        <v>1598253</v>
      </c>
      <c r="E129" s="418">
        <v>1613978</v>
      </c>
      <c r="F129" s="418">
        <v>1633465</v>
      </c>
      <c r="G129" s="418">
        <v>1632059</v>
      </c>
      <c r="H129" s="418">
        <v>1644754</v>
      </c>
      <c r="I129" s="418">
        <v>1655431</v>
      </c>
      <c r="J129" s="418">
        <v>1658281</v>
      </c>
      <c r="K129" s="418">
        <v>1668330</v>
      </c>
      <c r="L129" s="418">
        <v>1653643</v>
      </c>
      <c r="M129" s="418">
        <v>1666490</v>
      </c>
      <c r="N129" s="418">
        <v>1677064</v>
      </c>
      <c r="O129" s="399">
        <v>1680805</v>
      </c>
      <c r="P129" s="395">
        <v>1643116</v>
      </c>
      <c r="Q129" s="418">
        <v>1497603</v>
      </c>
      <c r="R129" s="418">
        <v>1642305</v>
      </c>
      <c r="S129" s="418">
        <v>1664748</v>
      </c>
      <c r="T129" s="418">
        <v>1644754</v>
      </c>
      <c r="U129" s="418">
        <v>1689115</v>
      </c>
      <c r="V129" s="418">
        <v>1690443</v>
      </c>
      <c r="W129" s="418">
        <v>1729663</v>
      </c>
      <c r="X129" s="418">
        <v>1733663</v>
      </c>
      <c r="Y129" s="418">
        <v>1739536</v>
      </c>
      <c r="Z129" s="418">
        <v>1740369</v>
      </c>
      <c r="AA129" s="399">
        <v>1725425</v>
      </c>
      <c r="AB129" s="395">
        <v>1696878</v>
      </c>
      <c r="AC129" s="418">
        <v>1696726</v>
      </c>
      <c r="AD129" s="418">
        <v>1700103</v>
      </c>
      <c r="AE129" s="418">
        <v>1711356</v>
      </c>
      <c r="AF129" s="418">
        <v>1719738</v>
      </c>
      <c r="AG129" s="418">
        <v>1739116</v>
      </c>
      <c r="AH129" s="418">
        <v>1761517</v>
      </c>
      <c r="AI129" s="418">
        <v>1775421</v>
      </c>
      <c r="AJ129" s="418">
        <v>1783689</v>
      </c>
      <c r="AK129" s="418">
        <v>1791429</v>
      </c>
      <c r="AL129" s="418">
        <v>1793363</v>
      </c>
      <c r="AM129" s="399">
        <v>1802793</v>
      </c>
      <c r="AN129" s="395">
        <v>1774617</v>
      </c>
      <c r="AO129" s="418">
        <v>1766059</v>
      </c>
      <c r="AP129" s="418">
        <v>1792952</v>
      </c>
      <c r="AQ129" s="418">
        <v>1811411</v>
      </c>
      <c r="AR129" s="418">
        <v>1821629</v>
      </c>
      <c r="AS129" s="418">
        <v>1839999</v>
      </c>
      <c r="AT129" s="418">
        <v>1842519</v>
      </c>
      <c r="AU129" s="418">
        <v>1852475</v>
      </c>
      <c r="AV129" s="418">
        <v>1869769</v>
      </c>
      <c r="AW129" s="418">
        <v>1897992</v>
      </c>
      <c r="AX129" s="418">
        <v>1896883</v>
      </c>
      <c r="AY129" s="399">
        <v>1903126</v>
      </c>
      <c r="AZ129" s="395">
        <v>1878186</v>
      </c>
      <c r="BA129" s="418">
        <v>1859066</v>
      </c>
      <c r="BB129" s="418">
        <v>1901341</v>
      </c>
      <c r="BC129" s="418">
        <v>1890419</v>
      </c>
      <c r="BD129" s="418">
        <v>1871455</v>
      </c>
      <c r="BE129" s="418">
        <v>1877868</v>
      </c>
      <c r="BF129" s="418">
        <v>1882131</v>
      </c>
      <c r="BG129" s="418">
        <v>1887520</v>
      </c>
      <c r="BH129" s="418">
        <v>1900327</v>
      </c>
      <c r="BI129" s="418">
        <v>1906338</v>
      </c>
      <c r="BJ129" s="418">
        <v>1910492</v>
      </c>
      <c r="BK129" s="394">
        <v>1916658</v>
      </c>
      <c r="BL129" s="395">
        <v>1911124</v>
      </c>
      <c r="BM129" s="418">
        <v>1910567</v>
      </c>
      <c r="BN129" s="418">
        <v>1923313</v>
      </c>
      <c r="BO129" s="418">
        <v>1923127</v>
      </c>
      <c r="BP129" s="418">
        <v>1924324</v>
      </c>
      <c r="BQ129" s="418">
        <v>1927231</v>
      </c>
      <c r="BR129" s="418">
        <v>1926851</v>
      </c>
      <c r="BS129" s="418">
        <v>1933832</v>
      </c>
      <c r="BT129" s="418">
        <v>1946628</v>
      </c>
      <c r="BU129" s="418">
        <v>1953174</v>
      </c>
      <c r="BV129" s="418">
        <v>1957074</v>
      </c>
      <c r="BW129" s="394">
        <v>1999006</v>
      </c>
      <c r="BX129" s="395">
        <v>1991068</v>
      </c>
      <c r="BY129" s="418">
        <v>1983683</v>
      </c>
      <c r="BZ129" s="418">
        <v>2002952</v>
      </c>
      <c r="CA129" s="418">
        <v>2018987</v>
      </c>
      <c r="CB129" s="418">
        <v>2032689</v>
      </c>
      <c r="CC129" s="418">
        <v>2036155</v>
      </c>
      <c r="CD129" s="418">
        <v>2043417</v>
      </c>
      <c r="CE129" s="418">
        <v>2053779</v>
      </c>
      <c r="CF129" s="418">
        <v>2056575</v>
      </c>
      <c r="CG129" s="418">
        <v>2068355</v>
      </c>
      <c r="CH129" s="418">
        <v>2070411</v>
      </c>
      <c r="CI129" s="394">
        <v>2066488</v>
      </c>
      <c r="CJ129" s="395">
        <v>2047202</v>
      </c>
      <c r="CK129" s="418">
        <v>2038830</v>
      </c>
      <c r="CL129" s="418">
        <v>2047056</v>
      </c>
      <c r="CM129" s="418">
        <v>2007166</v>
      </c>
      <c r="CN129" s="418">
        <v>1970796</v>
      </c>
      <c r="CO129" s="418">
        <v>1963866</v>
      </c>
      <c r="CP129" s="418">
        <v>1992949</v>
      </c>
      <c r="CQ129" s="418">
        <v>2034049</v>
      </c>
      <c r="CR129" s="418">
        <v>2052367</v>
      </c>
      <c r="CS129" s="418">
        <v>2071103</v>
      </c>
      <c r="CT129" s="418">
        <v>2088224</v>
      </c>
      <c r="CU129" s="399">
        <v>2095733</v>
      </c>
      <c r="CV129" s="395">
        <v>2099795</v>
      </c>
      <c r="CW129" s="418">
        <v>2117357</v>
      </c>
      <c r="CX129" s="418">
        <v>2136573</v>
      </c>
      <c r="CY129" s="418">
        <v>2151972</v>
      </c>
      <c r="CZ129" s="418">
        <v>2164398</v>
      </c>
      <c r="DA129" s="418">
        <v>2177380</v>
      </c>
      <c r="DB129" s="418">
        <v>2186344</v>
      </c>
      <c r="DC129" s="418">
        <v>2200453</v>
      </c>
      <c r="DD129" s="418">
        <v>2161064</v>
      </c>
      <c r="DE129" s="418">
        <v>2171518</v>
      </c>
      <c r="DF129" s="802">
        <v>2181345</v>
      </c>
      <c r="DG129" s="802">
        <f>'1. Población_Afiliada_Regimen'!F129</f>
        <v>2185209</v>
      </c>
      <c r="DH129" s="118">
        <f t="shared" si="8"/>
        <v>3864</v>
      </c>
      <c r="DI129" s="98">
        <f t="shared" si="9"/>
        <v>0.17560020595759146</v>
      </c>
      <c r="DJ129" s="118">
        <f t="shared" si="10"/>
        <v>89476</v>
      </c>
      <c r="DK129" s="98">
        <f t="shared" si="11"/>
        <v>4.2694369941209116</v>
      </c>
    </row>
    <row r="130" spans="1:115" ht="15" customHeight="1" outlineLevel="2">
      <c r="A130" s="392">
        <v>79</v>
      </c>
      <c r="B130" s="392" t="s">
        <v>752</v>
      </c>
      <c r="C130" s="392" t="s">
        <v>424</v>
      </c>
      <c r="D130" s="395">
        <v>17645</v>
      </c>
      <c r="E130" s="418">
        <v>17837</v>
      </c>
      <c r="F130" s="418">
        <v>17991</v>
      </c>
      <c r="G130" s="418">
        <v>17942</v>
      </c>
      <c r="H130" s="418">
        <v>18251</v>
      </c>
      <c r="I130" s="418">
        <v>18507</v>
      </c>
      <c r="J130" s="418">
        <v>18502</v>
      </c>
      <c r="K130" s="418">
        <v>18521</v>
      </c>
      <c r="L130" s="418">
        <v>18354</v>
      </c>
      <c r="M130" s="418">
        <v>18650</v>
      </c>
      <c r="N130" s="418">
        <v>18702</v>
      </c>
      <c r="O130" s="399">
        <v>18836</v>
      </c>
      <c r="P130" s="395">
        <v>18726</v>
      </c>
      <c r="Q130" s="418">
        <v>16256</v>
      </c>
      <c r="R130" s="418">
        <v>18597</v>
      </c>
      <c r="S130" s="418">
        <v>18842</v>
      </c>
      <c r="T130" s="418">
        <v>18251</v>
      </c>
      <c r="U130" s="418">
        <v>19210</v>
      </c>
      <c r="V130" s="418">
        <v>19245</v>
      </c>
      <c r="W130" s="418">
        <v>19652</v>
      </c>
      <c r="X130" s="418">
        <v>19694</v>
      </c>
      <c r="Y130" s="418">
        <v>19905</v>
      </c>
      <c r="Z130" s="418">
        <v>19905</v>
      </c>
      <c r="AA130" s="399">
        <v>19673</v>
      </c>
      <c r="AB130" s="395">
        <v>19365</v>
      </c>
      <c r="AC130" s="418">
        <v>19330</v>
      </c>
      <c r="AD130" s="418">
        <v>19354</v>
      </c>
      <c r="AE130" s="418">
        <v>19328</v>
      </c>
      <c r="AF130" s="418">
        <v>19360</v>
      </c>
      <c r="AG130" s="418">
        <v>19605</v>
      </c>
      <c r="AH130" s="418">
        <v>20244</v>
      </c>
      <c r="AI130" s="418">
        <v>20445</v>
      </c>
      <c r="AJ130" s="418">
        <v>20655</v>
      </c>
      <c r="AK130" s="418">
        <v>20674</v>
      </c>
      <c r="AL130" s="418">
        <v>20364</v>
      </c>
      <c r="AM130" s="399">
        <v>20587</v>
      </c>
      <c r="AN130" s="395">
        <v>20376</v>
      </c>
      <c r="AO130" s="418">
        <v>20072</v>
      </c>
      <c r="AP130" s="418">
        <v>20237</v>
      </c>
      <c r="AQ130" s="418">
        <v>20576</v>
      </c>
      <c r="AR130" s="418">
        <v>20625</v>
      </c>
      <c r="AS130" s="418">
        <v>20937</v>
      </c>
      <c r="AT130" s="418">
        <v>21123</v>
      </c>
      <c r="AU130" s="418">
        <v>21184</v>
      </c>
      <c r="AV130" s="418">
        <v>21285</v>
      </c>
      <c r="AW130" s="418">
        <v>21529</v>
      </c>
      <c r="AX130" s="418">
        <v>21535</v>
      </c>
      <c r="AY130" s="399">
        <v>21635</v>
      </c>
      <c r="AZ130" s="395">
        <v>21297</v>
      </c>
      <c r="BA130" s="418">
        <v>21181</v>
      </c>
      <c r="BB130" s="418">
        <v>21492</v>
      </c>
      <c r="BC130" s="418">
        <v>21299</v>
      </c>
      <c r="BD130" s="418">
        <v>21134</v>
      </c>
      <c r="BE130" s="418">
        <v>21254</v>
      </c>
      <c r="BF130" s="418">
        <v>21410</v>
      </c>
      <c r="BG130" s="418">
        <v>21434</v>
      </c>
      <c r="BH130" s="418">
        <v>21576</v>
      </c>
      <c r="BI130" s="418">
        <v>21552</v>
      </c>
      <c r="BJ130" s="418">
        <v>21427</v>
      </c>
      <c r="BK130" s="394">
        <v>21541</v>
      </c>
      <c r="BL130" s="395">
        <v>21386</v>
      </c>
      <c r="BM130" s="418">
        <v>21377</v>
      </c>
      <c r="BN130" s="418">
        <v>21586</v>
      </c>
      <c r="BO130" s="418">
        <v>21611</v>
      </c>
      <c r="BP130" s="418">
        <v>21654</v>
      </c>
      <c r="BQ130" s="418">
        <v>21805</v>
      </c>
      <c r="BR130" s="418">
        <v>21882</v>
      </c>
      <c r="BS130" s="418">
        <v>21996</v>
      </c>
      <c r="BT130" s="418">
        <v>22176</v>
      </c>
      <c r="BU130" s="418">
        <v>22312</v>
      </c>
      <c r="BV130" s="418">
        <v>22362</v>
      </c>
      <c r="BW130" s="394">
        <v>23634</v>
      </c>
      <c r="BX130" s="395">
        <v>23446</v>
      </c>
      <c r="BY130" s="418">
        <v>23462</v>
      </c>
      <c r="BZ130" s="418">
        <v>23883</v>
      </c>
      <c r="CA130" s="418">
        <v>24126</v>
      </c>
      <c r="CB130" s="418">
        <v>24220</v>
      </c>
      <c r="CC130" s="418">
        <v>24310</v>
      </c>
      <c r="CD130" s="418">
        <v>24534</v>
      </c>
      <c r="CE130" s="418">
        <v>24754</v>
      </c>
      <c r="CF130" s="418">
        <v>24700</v>
      </c>
      <c r="CG130" s="418">
        <v>24849</v>
      </c>
      <c r="CH130" s="418">
        <v>24944</v>
      </c>
      <c r="CI130" s="394">
        <v>24873</v>
      </c>
      <c r="CJ130" s="395">
        <v>24752</v>
      </c>
      <c r="CK130" s="418">
        <v>24841</v>
      </c>
      <c r="CL130" s="418">
        <v>24899</v>
      </c>
      <c r="CM130" s="418">
        <v>24534</v>
      </c>
      <c r="CN130" s="418">
        <v>24216</v>
      </c>
      <c r="CO130" s="418">
        <v>24161</v>
      </c>
      <c r="CP130" s="418">
        <v>24432</v>
      </c>
      <c r="CQ130" s="418">
        <v>25008</v>
      </c>
      <c r="CR130" s="418">
        <v>25252</v>
      </c>
      <c r="CS130" s="418">
        <v>25444</v>
      </c>
      <c r="CT130" s="418">
        <v>25708</v>
      </c>
      <c r="CU130" s="399">
        <v>25882</v>
      </c>
      <c r="CV130" s="395">
        <v>25851</v>
      </c>
      <c r="CW130" s="418">
        <v>26083</v>
      </c>
      <c r="CX130" s="418">
        <v>26392</v>
      </c>
      <c r="CY130" s="418">
        <v>26643</v>
      </c>
      <c r="CZ130" s="418">
        <v>26784</v>
      </c>
      <c r="DA130" s="418">
        <v>26906</v>
      </c>
      <c r="DB130" s="418">
        <v>27043</v>
      </c>
      <c r="DC130" s="418">
        <v>27280</v>
      </c>
      <c r="DD130" s="418">
        <v>26683</v>
      </c>
      <c r="DE130" s="418">
        <v>26823</v>
      </c>
      <c r="DF130" s="802">
        <v>26853</v>
      </c>
      <c r="DG130" s="802">
        <f>'1. Población_Afiliada_Regimen'!F130</f>
        <v>26784</v>
      </c>
      <c r="DH130" s="118">
        <f t="shared" si="8"/>
        <v>-69</v>
      </c>
      <c r="DI130" s="98">
        <f t="shared" si="9"/>
        <v>-0.25293255131964809</v>
      </c>
      <c r="DJ130" s="118">
        <f t="shared" si="10"/>
        <v>902</v>
      </c>
      <c r="DK130" s="98">
        <f t="shared" si="11"/>
        <v>3.4850475233753189</v>
      </c>
    </row>
    <row r="131" spans="1:115" ht="15" customHeight="1" outlineLevel="2">
      <c r="A131" s="392">
        <v>88</v>
      </c>
      <c r="B131" s="392" t="s">
        <v>752</v>
      </c>
      <c r="C131" s="392" t="s">
        <v>425</v>
      </c>
      <c r="D131" s="395">
        <v>245280</v>
      </c>
      <c r="E131" s="418">
        <v>247594</v>
      </c>
      <c r="F131" s="418">
        <v>250286</v>
      </c>
      <c r="G131" s="418">
        <v>250722</v>
      </c>
      <c r="H131" s="418">
        <v>252325</v>
      </c>
      <c r="I131" s="418">
        <v>254187</v>
      </c>
      <c r="J131" s="418">
        <v>254518</v>
      </c>
      <c r="K131" s="418">
        <v>255928</v>
      </c>
      <c r="L131" s="418">
        <v>253323</v>
      </c>
      <c r="M131" s="418">
        <v>254607</v>
      </c>
      <c r="N131" s="418">
        <v>256177</v>
      </c>
      <c r="O131" s="399">
        <v>256524</v>
      </c>
      <c r="P131" s="395">
        <v>250729</v>
      </c>
      <c r="Q131" s="418">
        <v>225287</v>
      </c>
      <c r="R131" s="418">
        <v>254988</v>
      </c>
      <c r="S131" s="418">
        <v>260604</v>
      </c>
      <c r="T131" s="418">
        <v>252325</v>
      </c>
      <c r="U131" s="418">
        <v>265016</v>
      </c>
      <c r="V131" s="418">
        <v>265628</v>
      </c>
      <c r="W131" s="418">
        <v>271337</v>
      </c>
      <c r="X131" s="418">
        <v>271897</v>
      </c>
      <c r="Y131" s="418">
        <v>275596</v>
      </c>
      <c r="Z131" s="418">
        <v>275532</v>
      </c>
      <c r="AA131" s="399">
        <v>275106</v>
      </c>
      <c r="AB131" s="395">
        <v>269768</v>
      </c>
      <c r="AC131" s="418">
        <v>270754</v>
      </c>
      <c r="AD131" s="418">
        <v>270368</v>
      </c>
      <c r="AE131" s="418">
        <v>271280</v>
      </c>
      <c r="AF131" s="418">
        <v>272566</v>
      </c>
      <c r="AG131" s="418">
        <v>276069</v>
      </c>
      <c r="AH131" s="418">
        <v>280129</v>
      </c>
      <c r="AI131" s="418">
        <v>282192</v>
      </c>
      <c r="AJ131" s="418">
        <v>283734</v>
      </c>
      <c r="AK131" s="418">
        <v>284950</v>
      </c>
      <c r="AL131" s="418">
        <v>284215</v>
      </c>
      <c r="AM131" s="399">
        <v>285710</v>
      </c>
      <c r="AN131" s="395">
        <v>278403</v>
      </c>
      <c r="AO131" s="418">
        <v>275957</v>
      </c>
      <c r="AP131" s="418">
        <v>280032</v>
      </c>
      <c r="AQ131" s="418">
        <v>283558</v>
      </c>
      <c r="AR131" s="418">
        <v>285594</v>
      </c>
      <c r="AS131" s="418">
        <v>288241</v>
      </c>
      <c r="AT131" s="418">
        <v>289328</v>
      </c>
      <c r="AU131" s="418">
        <v>290380</v>
      </c>
      <c r="AV131" s="418">
        <v>293616</v>
      </c>
      <c r="AW131" s="418">
        <v>297601</v>
      </c>
      <c r="AX131" s="418">
        <v>299268</v>
      </c>
      <c r="AY131" s="399">
        <v>301916</v>
      </c>
      <c r="AZ131" s="395">
        <v>297979</v>
      </c>
      <c r="BA131" s="418">
        <v>294249</v>
      </c>
      <c r="BB131" s="418">
        <v>301203</v>
      </c>
      <c r="BC131" s="418">
        <v>300217</v>
      </c>
      <c r="BD131" s="418">
        <v>296795</v>
      </c>
      <c r="BE131" s="418">
        <v>298597</v>
      </c>
      <c r="BF131" s="418">
        <v>299500</v>
      </c>
      <c r="BG131" s="418">
        <v>300312</v>
      </c>
      <c r="BH131" s="418">
        <v>302922</v>
      </c>
      <c r="BI131" s="418">
        <v>303168</v>
      </c>
      <c r="BJ131" s="418">
        <v>304210</v>
      </c>
      <c r="BK131" s="394">
        <v>304233</v>
      </c>
      <c r="BL131" s="395">
        <v>302837</v>
      </c>
      <c r="BM131" s="418">
        <v>303646</v>
      </c>
      <c r="BN131" s="418">
        <v>305805</v>
      </c>
      <c r="BO131" s="418">
        <v>305643</v>
      </c>
      <c r="BP131" s="418">
        <v>306527</v>
      </c>
      <c r="BQ131" s="418">
        <v>307892</v>
      </c>
      <c r="BR131" s="418">
        <v>308433</v>
      </c>
      <c r="BS131" s="418">
        <v>310077</v>
      </c>
      <c r="BT131" s="418">
        <v>312964</v>
      </c>
      <c r="BU131" s="418">
        <v>314718</v>
      </c>
      <c r="BV131" s="418">
        <v>315479</v>
      </c>
      <c r="BW131" s="394">
        <v>304323</v>
      </c>
      <c r="BX131" s="395">
        <v>303471</v>
      </c>
      <c r="BY131" s="418">
        <v>303407</v>
      </c>
      <c r="BZ131" s="418">
        <v>306288</v>
      </c>
      <c r="CA131" s="418">
        <v>309346</v>
      </c>
      <c r="CB131" s="418">
        <v>311538</v>
      </c>
      <c r="CC131" s="418">
        <v>311682</v>
      </c>
      <c r="CD131" s="418">
        <v>312931</v>
      </c>
      <c r="CE131" s="418">
        <v>314218</v>
      </c>
      <c r="CF131" s="418">
        <v>315514</v>
      </c>
      <c r="CG131" s="418">
        <v>317366</v>
      </c>
      <c r="CH131" s="418">
        <v>318051</v>
      </c>
      <c r="CI131" s="394">
        <v>317380</v>
      </c>
      <c r="CJ131" s="395">
        <v>314867</v>
      </c>
      <c r="CK131" s="418">
        <v>314945</v>
      </c>
      <c r="CL131" s="418">
        <v>316066</v>
      </c>
      <c r="CM131" s="418">
        <v>310274</v>
      </c>
      <c r="CN131" s="418">
        <v>305256</v>
      </c>
      <c r="CO131" s="418">
        <v>305116</v>
      </c>
      <c r="CP131" s="418">
        <v>309407</v>
      </c>
      <c r="CQ131" s="418">
        <v>315648</v>
      </c>
      <c r="CR131" s="418">
        <v>318482</v>
      </c>
      <c r="CS131" s="418">
        <v>321360</v>
      </c>
      <c r="CT131" s="418">
        <v>323034</v>
      </c>
      <c r="CU131" s="399">
        <v>324573</v>
      </c>
      <c r="CV131" s="395">
        <v>326078</v>
      </c>
      <c r="CW131" s="418">
        <v>330178</v>
      </c>
      <c r="CX131" s="418">
        <v>334358</v>
      </c>
      <c r="CY131" s="418">
        <v>337699</v>
      </c>
      <c r="CZ131" s="418">
        <v>339042</v>
      </c>
      <c r="DA131" s="418">
        <v>340064</v>
      </c>
      <c r="DB131" s="418">
        <v>341914</v>
      </c>
      <c r="DC131" s="418">
        <v>343615</v>
      </c>
      <c r="DD131" s="418">
        <v>337997</v>
      </c>
      <c r="DE131" s="418">
        <v>339776</v>
      </c>
      <c r="DF131" s="802">
        <v>340597</v>
      </c>
      <c r="DG131" s="802">
        <f>'1. Población_Afiliada_Regimen'!F131</f>
        <v>341472</v>
      </c>
      <c r="DH131" s="118">
        <f t="shared" si="8"/>
        <v>875</v>
      </c>
      <c r="DI131" s="98">
        <f t="shared" si="9"/>
        <v>0.25464546076277228</v>
      </c>
      <c r="DJ131" s="118">
        <f t="shared" si="10"/>
        <v>16899</v>
      </c>
      <c r="DK131" s="98">
        <f t="shared" si="11"/>
        <v>5.2065328909058985</v>
      </c>
    </row>
    <row r="132" spans="1:115" ht="15" customHeight="1" outlineLevel="2">
      <c r="A132" s="392">
        <v>129</v>
      </c>
      <c r="B132" s="392" t="s">
        <v>752</v>
      </c>
      <c r="C132" s="392" t="s">
        <v>426</v>
      </c>
      <c r="D132" s="395">
        <v>54463</v>
      </c>
      <c r="E132" s="418">
        <v>55499</v>
      </c>
      <c r="F132" s="418">
        <v>56013</v>
      </c>
      <c r="G132" s="418">
        <v>55889</v>
      </c>
      <c r="H132" s="418">
        <v>56257</v>
      </c>
      <c r="I132" s="418">
        <v>56670</v>
      </c>
      <c r="J132" s="418">
        <v>57096</v>
      </c>
      <c r="K132" s="418">
        <v>57613</v>
      </c>
      <c r="L132" s="418">
        <v>57006</v>
      </c>
      <c r="M132" s="418">
        <v>57556</v>
      </c>
      <c r="N132" s="418">
        <v>58082</v>
      </c>
      <c r="O132" s="399">
        <v>58002</v>
      </c>
      <c r="P132" s="395">
        <v>55971</v>
      </c>
      <c r="Q132" s="418">
        <v>54186</v>
      </c>
      <c r="R132" s="418">
        <v>57776</v>
      </c>
      <c r="S132" s="418">
        <v>58596</v>
      </c>
      <c r="T132" s="418">
        <v>56257</v>
      </c>
      <c r="U132" s="418">
        <v>59767</v>
      </c>
      <c r="V132" s="418">
        <v>59846</v>
      </c>
      <c r="W132" s="418">
        <v>61047</v>
      </c>
      <c r="X132" s="418">
        <v>61241</v>
      </c>
      <c r="Y132" s="418">
        <v>62371</v>
      </c>
      <c r="Z132" s="418">
        <v>62348</v>
      </c>
      <c r="AA132" s="399">
        <v>62182</v>
      </c>
      <c r="AB132" s="395">
        <v>61372</v>
      </c>
      <c r="AC132" s="418">
        <v>61988</v>
      </c>
      <c r="AD132" s="418">
        <v>61582</v>
      </c>
      <c r="AE132" s="418">
        <v>61691</v>
      </c>
      <c r="AF132" s="418">
        <v>61917</v>
      </c>
      <c r="AG132" s="418">
        <v>62597</v>
      </c>
      <c r="AH132" s="418">
        <v>63360</v>
      </c>
      <c r="AI132" s="418">
        <v>63663</v>
      </c>
      <c r="AJ132" s="418">
        <v>64018</v>
      </c>
      <c r="AK132" s="418">
        <v>64062</v>
      </c>
      <c r="AL132" s="418">
        <v>64456</v>
      </c>
      <c r="AM132" s="399">
        <v>64784</v>
      </c>
      <c r="AN132" s="395">
        <v>62961</v>
      </c>
      <c r="AO132" s="418">
        <v>63040</v>
      </c>
      <c r="AP132" s="418">
        <v>64060</v>
      </c>
      <c r="AQ132" s="418">
        <v>64733</v>
      </c>
      <c r="AR132" s="418">
        <v>65165</v>
      </c>
      <c r="AS132" s="418">
        <v>65873</v>
      </c>
      <c r="AT132" s="418">
        <v>66149</v>
      </c>
      <c r="AU132" s="418">
        <v>66238</v>
      </c>
      <c r="AV132" s="418">
        <v>67224</v>
      </c>
      <c r="AW132" s="418">
        <v>68259</v>
      </c>
      <c r="AX132" s="418">
        <v>68409</v>
      </c>
      <c r="AY132" s="399">
        <v>69142</v>
      </c>
      <c r="AZ132" s="395">
        <v>68102</v>
      </c>
      <c r="BA132" s="418">
        <v>67208</v>
      </c>
      <c r="BB132" s="418">
        <v>69230</v>
      </c>
      <c r="BC132" s="418">
        <v>69103</v>
      </c>
      <c r="BD132" s="418">
        <v>67899</v>
      </c>
      <c r="BE132" s="418">
        <v>68430</v>
      </c>
      <c r="BF132" s="418">
        <v>68671</v>
      </c>
      <c r="BG132" s="418">
        <v>69092</v>
      </c>
      <c r="BH132" s="418">
        <v>69795</v>
      </c>
      <c r="BI132" s="418">
        <v>69942</v>
      </c>
      <c r="BJ132" s="418">
        <v>70134</v>
      </c>
      <c r="BK132" s="394">
        <v>70179</v>
      </c>
      <c r="BL132" s="395">
        <v>70163</v>
      </c>
      <c r="BM132" s="418">
        <v>70264</v>
      </c>
      <c r="BN132" s="418">
        <v>70972</v>
      </c>
      <c r="BO132" s="418">
        <v>70927</v>
      </c>
      <c r="BP132" s="418">
        <v>71313</v>
      </c>
      <c r="BQ132" s="418">
        <v>71665</v>
      </c>
      <c r="BR132" s="418">
        <v>71709</v>
      </c>
      <c r="BS132" s="418">
        <v>72079</v>
      </c>
      <c r="BT132" s="418">
        <v>72686</v>
      </c>
      <c r="BU132" s="418">
        <v>73109</v>
      </c>
      <c r="BV132" s="418">
        <v>73310</v>
      </c>
      <c r="BW132" s="394">
        <v>63962</v>
      </c>
      <c r="BX132" s="395">
        <v>63940</v>
      </c>
      <c r="BY132" s="418">
        <v>63951</v>
      </c>
      <c r="BZ132" s="418">
        <v>64673</v>
      </c>
      <c r="CA132" s="418">
        <v>65359</v>
      </c>
      <c r="CB132" s="418">
        <v>65937</v>
      </c>
      <c r="CC132" s="418">
        <v>66148</v>
      </c>
      <c r="CD132" s="418">
        <v>66604</v>
      </c>
      <c r="CE132" s="418">
        <v>67083</v>
      </c>
      <c r="CF132" s="418">
        <v>67353</v>
      </c>
      <c r="CG132" s="418">
        <v>67833</v>
      </c>
      <c r="CH132" s="418">
        <v>67990</v>
      </c>
      <c r="CI132" s="394">
        <v>68066</v>
      </c>
      <c r="CJ132" s="395">
        <v>67824</v>
      </c>
      <c r="CK132" s="418">
        <v>67962</v>
      </c>
      <c r="CL132" s="418">
        <v>68342</v>
      </c>
      <c r="CM132" s="418">
        <v>67214</v>
      </c>
      <c r="CN132" s="418">
        <v>66286</v>
      </c>
      <c r="CO132" s="418">
        <v>66403</v>
      </c>
      <c r="CP132" s="418">
        <v>67575</v>
      </c>
      <c r="CQ132" s="418">
        <v>69067</v>
      </c>
      <c r="CR132" s="418">
        <v>69642</v>
      </c>
      <c r="CS132" s="418">
        <v>70151</v>
      </c>
      <c r="CT132" s="418">
        <v>70856</v>
      </c>
      <c r="CU132" s="399">
        <v>71413</v>
      </c>
      <c r="CV132" s="395">
        <v>71705</v>
      </c>
      <c r="CW132" s="418">
        <v>72380</v>
      </c>
      <c r="CX132" s="418">
        <v>73200</v>
      </c>
      <c r="CY132" s="418">
        <v>73932</v>
      </c>
      <c r="CZ132" s="418">
        <v>74383</v>
      </c>
      <c r="DA132" s="418">
        <v>75148</v>
      </c>
      <c r="DB132" s="418">
        <v>75544</v>
      </c>
      <c r="DC132" s="418">
        <v>76112</v>
      </c>
      <c r="DD132" s="418">
        <v>75081</v>
      </c>
      <c r="DE132" s="418">
        <v>75499</v>
      </c>
      <c r="DF132" s="802">
        <v>75829</v>
      </c>
      <c r="DG132" s="802">
        <f>'1. Población_Afiliada_Regimen'!F132</f>
        <v>76059</v>
      </c>
      <c r="DH132" s="118">
        <f t="shared" si="8"/>
        <v>230</v>
      </c>
      <c r="DI132" s="98">
        <f t="shared" si="9"/>
        <v>0.30218625183939457</v>
      </c>
      <c r="DJ132" s="118">
        <f t="shared" ref="DJ132:DJ138" si="12">DG132-CU132</f>
        <v>4646</v>
      </c>
      <c r="DK132" s="98">
        <f t="shared" ref="DK132:DK138" si="13">DJ132/CU132*100</f>
        <v>6.505818268382507</v>
      </c>
    </row>
    <row r="133" spans="1:115" ht="15" customHeight="1" outlineLevel="2">
      <c r="A133" s="392">
        <v>212</v>
      </c>
      <c r="B133" s="392" t="s">
        <v>752</v>
      </c>
      <c r="C133" s="392" t="s">
        <v>427</v>
      </c>
      <c r="D133" s="395">
        <v>33417</v>
      </c>
      <c r="E133" s="418">
        <v>33911</v>
      </c>
      <c r="F133" s="418">
        <v>34345</v>
      </c>
      <c r="G133" s="418">
        <v>34279</v>
      </c>
      <c r="H133" s="418">
        <v>34718</v>
      </c>
      <c r="I133" s="418">
        <v>34951</v>
      </c>
      <c r="J133" s="418">
        <v>35024</v>
      </c>
      <c r="K133" s="418">
        <v>35214</v>
      </c>
      <c r="L133" s="418">
        <v>34838</v>
      </c>
      <c r="M133" s="418">
        <v>35270</v>
      </c>
      <c r="N133" s="418">
        <v>35525</v>
      </c>
      <c r="O133" s="399">
        <v>35601</v>
      </c>
      <c r="P133" s="395">
        <v>34672</v>
      </c>
      <c r="Q133" s="418">
        <v>30604</v>
      </c>
      <c r="R133" s="418">
        <v>34146</v>
      </c>
      <c r="S133" s="418">
        <v>34817</v>
      </c>
      <c r="T133" s="418">
        <v>34718</v>
      </c>
      <c r="U133" s="418">
        <v>35509</v>
      </c>
      <c r="V133" s="418">
        <v>35565</v>
      </c>
      <c r="W133" s="418">
        <v>36253</v>
      </c>
      <c r="X133" s="418">
        <v>36292</v>
      </c>
      <c r="Y133" s="418">
        <v>37108</v>
      </c>
      <c r="Z133" s="418">
        <v>37128</v>
      </c>
      <c r="AA133" s="399">
        <v>37113</v>
      </c>
      <c r="AB133" s="395">
        <v>37725</v>
      </c>
      <c r="AC133" s="418">
        <v>38098</v>
      </c>
      <c r="AD133" s="418">
        <v>38117</v>
      </c>
      <c r="AE133" s="418">
        <v>38179</v>
      </c>
      <c r="AF133" s="418">
        <v>38300</v>
      </c>
      <c r="AG133" s="418">
        <v>38638</v>
      </c>
      <c r="AH133" s="418">
        <v>39217</v>
      </c>
      <c r="AI133" s="418">
        <v>39442</v>
      </c>
      <c r="AJ133" s="418">
        <v>39691</v>
      </c>
      <c r="AK133" s="418">
        <v>39775</v>
      </c>
      <c r="AL133" s="418">
        <v>39872</v>
      </c>
      <c r="AM133" s="399">
        <v>40171</v>
      </c>
      <c r="AN133" s="395">
        <v>39374</v>
      </c>
      <c r="AO133" s="418">
        <v>39074</v>
      </c>
      <c r="AP133" s="418">
        <v>39796</v>
      </c>
      <c r="AQ133" s="418">
        <v>40232</v>
      </c>
      <c r="AR133" s="418">
        <v>40488</v>
      </c>
      <c r="AS133" s="418">
        <v>40870</v>
      </c>
      <c r="AT133" s="418">
        <v>40975</v>
      </c>
      <c r="AU133" s="418">
        <v>41162</v>
      </c>
      <c r="AV133" s="418">
        <v>41539</v>
      </c>
      <c r="AW133" s="418">
        <v>42180</v>
      </c>
      <c r="AX133" s="418">
        <v>42277</v>
      </c>
      <c r="AY133" s="399">
        <v>42387</v>
      </c>
      <c r="AZ133" s="395">
        <v>41797</v>
      </c>
      <c r="BA133" s="418">
        <v>41180</v>
      </c>
      <c r="BB133" s="418">
        <v>42456</v>
      </c>
      <c r="BC133" s="418">
        <v>42421</v>
      </c>
      <c r="BD133" s="418">
        <v>41799</v>
      </c>
      <c r="BE133" s="418">
        <v>42181</v>
      </c>
      <c r="BF133" s="418">
        <v>42374</v>
      </c>
      <c r="BG133" s="418">
        <v>42842</v>
      </c>
      <c r="BH133" s="418">
        <v>42537</v>
      </c>
      <c r="BI133" s="418">
        <v>42635</v>
      </c>
      <c r="BJ133" s="418">
        <v>42802</v>
      </c>
      <c r="BK133" s="394">
        <v>42771</v>
      </c>
      <c r="BL133" s="395">
        <v>42650</v>
      </c>
      <c r="BM133" s="418">
        <v>42548</v>
      </c>
      <c r="BN133" s="418">
        <v>43033</v>
      </c>
      <c r="BO133" s="418">
        <v>42920</v>
      </c>
      <c r="BP133" s="418">
        <v>43177</v>
      </c>
      <c r="BQ133" s="418">
        <v>43411</v>
      </c>
      <c r="BR133" s="418">
        <v>43475</v>
      </c>
      <c r="BS133" s="418">
        <v>43706</v>
      </c>
      <c r="BT133" s="418">
        <v>43937</v>
      </c>
      <c r="BU133" s="418">
        <v>44082</v>
      </c>
      <c r="BV133" s="418">
        <v>44108</v>
      </c>
      <c r="BW133" s="394">
        <v>43249</v>
      </c>
      <c r="BX133" s="395">
        <v>43241</v>
      </c>
      <c r="BY133" s="418">
        <v>43092</v>
      </c>
      <c r="BZ133" s="418">
        <v>43557</v>
      </c>
      <c r="CA133" s="418">
        <v>44092</v>
      </c>
      <c r="CB133" s="418">
        <v>44580</v>
      </c>
      <c r="CC133" s="418">
        <v>44761</v>
      </c>
      <c r="CD133" s="418">
        <v>45135</v>
      </c>
      <c r="CE133" s="418">
        <v>45564</v>
      </c>
      <c r="CF133" s="418">
        <v>45754</v>
      </c>
      <c r="CG133" s="418">
        <v>46050</v>
      </c>
      <c r="CH133" s="418">
        <v>46213</v>
      </c>
      <c r="CI133" s="394">
        <v>46304</v>
      </c>
      <c r="CJ133" s="395">
        <v>45960</v>
      </c>
      <c r="CK133" s="418">
        <v>45865</v>
      </c>
      <c r="CL133" s="418">
        <v>46069</v>
      </c>
      <c r="CM133" s="418">
        <v>45475</v>
      </c>
      <c r="CN133" s="418">
        <v>44940</v>
      </c>
      <c r="CO133" s="418">
        <v>44831</v>
      </c>
      <c r="CP133" s="418">
        <v>45290</v>
      </c>
      <c r="CQ133" s="418">
        <v>46202</v>
      </c>
      <c r="CR133" s="418">
        <v>46671</v>
      </c>
      <c r="CS133" s="418">
        <v>47177</v>
      </c>
      <c r="CT133" s="418">
        <v>47715</v>
      </c>
      <c r="CU133" s="399">
        <v>48162</v>
      </c>
      <c r="CV133" s="395">
        <v>48447</v>
      </c>
      <c r="CW133" s="418">
        <v>49019</v>
      </c>
      <c r="CX133" s="418">
        <v>49482</v>
      </c>
      <c r="CY133" s="418">
        <v>49950</v>
      </c>
      <c r="CZ133" s="418">
        <v>50208</v>
      </c>
      <c r="DA133" s="418">
        <v>50570</v>
      </c>
      <c r="DB133" s="418">
        <v>50907</v>
      </c>
      <c r="DC133" s="418">
        <v>51342</v>
      </c>
      <c r="DD133" s="418">
        <v>50426</v>
      </c>
      <c r="DE133" s="418">
        <v>50600</v>
      </c>
      <c r="DF133" s="802">
        <v>50725</v>
      </c>
      <c r="DG133" s="802">
        <f>'1. Población_Afiliada_Regimen'!F133</f>
        <v>50716</v>
      </c>
      <c r="DH133" s="118">
        <f t="shared" ref="DH133:DH138" si="14">DG133-DF133</f>
        <v>-9</v>
      </c>
      <c r="DI133" s="98">
        <f t="shared" ref="DI133:DI138" si="15">(DH133/DC133)*100</f>
        <v>-1.752950800514199E-2</v>
      </c>
      <c r="DJ133" s="118">
        <f t="shared" si="12"/>
        <v>2554</v>
      </c>
      <c r="DK133" s="98">
        <f t="shared" si="13"/>
        <v>5.3029359245878496</v>
      </c>
    </row>
    <row r="134" spans="1:115" ht="15" customHeight="1" outlineLevel="2">
      <c r="A134" s="392">
        <v>266</v>
      </c>
      <c r="B134" s="392" t="s">
        <v>752</v>
      </c>
      <c r="C134" s="392" t="s">
        <v>428</v>
      </c>
      <c r="D134" s="395">
        <v>132067</v>
      </c>
      <c r="E134" s="418">
        <v>132591</v>
      </c>
      <c r="F134" s="418">
        <v>134002</v>
      </c>
      <c r="G134" s="418">
        <v>133750</v>
      </c>
      <c r="H134" s="418">
        <v>134470</v>
      </c>
      <c r="I134" s="418">
        <v>135138</v>
      </c>
      <c r="J134" s="418">
        <v>135460</v>
      </c>
      <c r="K134" s="418">
        <v>136243</v>
      </c>
      <c r="L134" s="418">
        <v>134854</v>
      </c>
      <c r="M134" s="418">
        <v>135841</v>
      </c>
      <c r="N134" s="418">
        <v>136314</v>
      </c>
      <c r="O134" s="399">
        <v>136504</v>
      </c>
      <c r="P134" s="395">
        <v>134821</v>
      </c>
      <c r="Q134" s="418">
        <v>124225</v>
      </c>
      <c r="R134" s="418">
        <v>137256</v>
      </c>
      <c r="S134" s="418">
        <v>139775</v>
      </c>
      <c r="T134" s="418">
        <v>134470</v>
      </c>
      <c r="U134" s="418">
        <v>140847</v>
      </c>
      <c r="V134" s="418">
        <v>140362</v>
      </c>
      <c r="W134" s="418">
        <v>139457</v>
      </c>
      <c r="X134" s="418">
        <v>139916</v>
      </c>
      <c r="Y134" s="418">
        <v>142666</v>
      </c>
      <c r="Z134" s="418">
        <v>142810</v>
      </c>
      <c r="AA134" s="399">
        <v>141945</v>
      </c>
      <c r="AB134" s="395">
        <v>140984</v>
      </c>
      <c r="AC134" s="418">
        <v>142323</v>
      </c>
      <c r="AD134" s="418">
        <v>142070</v>
      </c>
      <c r="AE134" s="418">
        <v>142958</v>
      </c>
      <c r="AF134" s="418">
        <v>143193</v>
      </c>
      <c r="AG134" s="418">
        <v>144118</v>
      </c>
      <c r="AH134" s="418">
        <v>145505</v>
      </c>
      <c r="AI134" s="418">
        <v>146182</v>
      </c>
      <c r="AJ134" s="418">
        <v>146532</v>
      </c>
      <c r="AK134" s="418">
        <v>147058</v>
      </c>
      <c r="AL134" s="418">
        <v>147473</v>
      </c>
      <c r="AM134" s="399">
        <v>148113</v>
      </c>
      <c r="AN134" s="395">
        <v>145148</v>
      </c>
      <c r="AO134" s="418">
        <v>144959</v>
      </c>
      <c r="AP134" s="418">
        <v>147019</v>
      </c>
      <c r="AQ134" s="418">
        <v>148361</v>
      </c>
      <c r="AR134" s="418">
        <v>148887</v>
      </c>
      <c r="AS134" s="418">
        <v>149977</v>
      </c>
      <c r="AT134" s="418">
        <v>150292</v>
      </c>
      <c r="AU134" s="418">
        <v>150550</v>
      </c>
      <c r="AV134" s="418">
        <v>152065</v>
      </c>
      <c r="AW134" s="418">
        <v>153660</v>
      </c>
      <c r="AX134" s="418">
        <v>153634</v>
      </c>
      <c r="AY134" s="399">
        <v>155766</v>
      </c>
      <c r="AZ134" s="395">
        <v>153813</v>
      </c>
      <c r="BA134" s="418">
        <v>152190</v>
      </c>
      <c r="BB134" s="418">
        <v>154745</v>
      </c>
      <c r="BC134" s="418">
        <v>154140</v>
      </c>
      <c r="BD134" s="418">
        <v>152959</v>
      </c>
      <c r="BE134" s="418">
        <v>153268</v>
      </c>
      <c r="BF134" s="418">
        <v>153359</v>
      </c>
      <c r="BG134" s="418">
        <v>153582</v>
      </c>
      <c r="BH134" s="418">
        <v>154723</v>
      </c>
      <c r="BI134" s="418">
        <v>154811</v>
      </c>
      <c r="BJ134" s="418">
        <v>155795</v>
      </c>
      <c r="BK134" s="394">
        <v>153525</v>
      </c>
      <c r="BL134" s="395">
        <v>151844</v>
      </c>
      <c r="BM134" s="418">
        <v>152145</v>
      </c>
      <c r="BN134" s="418">
        <v>153679</v>
      </c>
      <c r="BO134" s="418">
        <v>153957</v>
      </c>
      <c r="BP134" s="418">
        <v>154393</v>
      </c>
      <c r="BQ134" s="418">
        <v>154638</v>
      </c>
      <c r="BR134" s="418">
        <v>154796</v>
      </c>
      <c r="BS134" s="418">
        <v>155164</v>
      </c>
      <c r="BT134" s="418">
        <v>156117</v>
      </c>
      <c r="BU134" s="418">
        <v>156737</v>
      </c>
      <c r="BV134" s="418">
        <v>157156</v>
      </c>
      <c r="BW134" s="394">
        <v>169188</v>
      </c>
      <c r="BX134" s="395">
        <v>169290</v>
      </c>
      <c r="BY134" s="418">
        <v>169064</v>
      </c>
      <c r="BZ134" s="418">
        <v>170193</v>
      </c>
      <c r="CA134" s="418">
        <v>171515</v>
      </c>
      <c r="CB134" s="418">
        <v>172820</v>
      </c>
      <c r="CC134" s="418">
        <v>173124</v>
      </c>
      <c r="CD134" s="418">
        <v>173723</v>
      </c>
      <c r="CE134" s="418">
        <v>174102</v>
      </c>
      <c r="CF134" s="418">
        <v>174947</v>
      </c>
      <c r="CG134" s="418">
        <v>175322</v>
      </c>
      <c r="CH134" s="418">
        <v>175596</v>
      </c>
      <c r="CI134" s="394">
        <v>175761</v>
      </c>
      <c r="CJ134" s="395">
        <v>175193</v>
      </c>
      <c r="CK134" s="418">
        <v>175552</v>
      </c>
      <c r="CL134" s="418">
        <v>176287</v>
      </c>
      <c r="CM134" s="418">
        <v>173487</v>
      </c>
      <c r="CN134" s="418">
        <v>172921</v>
      </c>
      <c r="CO134" s="418">
        <v>173000</v>
      </c>
      <c r="CP134" s="418">
        <v>174755</v>
      </c>
      <c r="CQ134" s="418">
        <v>177055</v>
      </c>
      <c r="CR134" s="418">
        <v>177832</v>
      </c>
      <c r="CS134" s="418">
        <v>178612</v>
      </c>
      <c r="CT134" s="418">
        <v>178764</v>
      </c>
      <c r="CU134" s="399">
        <v>179405</v>
      </c>
      <c r="CV134" s="395">
        <v>180020</v>
      </c>
      <c r="CW134" s="418">
        <v>181730</v>
      </c>
      <c r="CX134" s="418">
        <v>183338</v>
      </c>
      <c r="CY134" s="418">
        <v>184873</v>
      </c>
      <c r="CZ134" s="418">
        <v>185050</v>
      </c>
      <c r="DA134" s="418">
        <v>185161</v>
      </c>
      <c r="DB134" s="418">
        <v>186262</v>
      </c>
      <c r="DC134" s="418">
        <v>186799</v>
      </c>
      <c r="DD134" s="418">
        <v>185618</v>
      </c>
      <c r="DE134" s="418">
        <v>186182</v>
      </c>
      <c r="DF134" s="802">
        <v>187526</v>
      </c>
      <c r="DG134" s="802">
        <f>'1. Población_Afiliada_Regimen'!F134</f>
        <v>187899</v>
      </c>
      <c r="DH134" s="118">
        <f t="shared" si="14"/>
        <v>373</v>
      </c>
      <c r="DI134" s="98">
        <f t="shared" si="15"/>
        <v>0.19967986980658353</v>
      </c>
      <c r="DJ134" s="118">
        <f t="shared" si="12"/>
        <v>8494</v>
      </c>
      <c r="DK134" s="98">
        <f t="shared" si="13"/>
        <v>4.7345391711490761</v>
      </c>
    </row>
    <row r="135" spans="1:115" ht="15" customHeight="1" outlineLevel="2">
      <c r="A135" s="392">
        <v>308</v>
      </c>
      <c r="B135" s="392" t="s">
        <v>752</v>
      </c>
      <c r="C135" s="392" t="s">
        <v>429</v>
      </c>
      <c r="D135" s="395">
        <v>28606</v>
      </c>
      <c r="E135" s="418">
        <v>28677</v>
      </c>
      <c r="F135" s="418">
        <v>28981</v>
      </c>
      <c r="G135" s="418">
        <v>28862</v>
      </c>
      <c r="H135" s="418">
        <v>29151</v>
      </c>
      <c r="I135" s="418">
        <v>29303</v>
      </c>
      <c r="J135" s="418">
        <v>29412</v>
      </c>
      <c r="K135" s="418">
        <v>29522</v>
      </c>
      <c r="L135" s="418">
        <v>29203</v>
      </c>
      <c r="M135" s="418">
        <v>29517</v>
      </c>
      <c r="N135" s="418">
        <v>29617</v>
      </c>
      <c r="O135" s="399">
        <v>29541</v>
      </c>
      <c r="P135" s="395">
        <v>29117</v>
      </c>
      <c r="Q135" s="418">
        <v>27678</v>
      </c>
      <c r="R135" s="418">
        <v>29349</v>
      </c>
      <c r="S135" s="418">
        <v>29581</v>
      </c>
      <c r="T135" s="418">
        <v>29151</v>
      </c>
      <c r="U135" s="418">
        <v>30067</v>
      </c>
      <c r="V135" s="418">
        <v>30188</v>
      </c>
      <c r="W135" s="418">
        <v>30675</v>
      </c>
      <c r="X135" s="418">
        <v>30696</v>
      </c>
      <c r="Y135" s="418">
        <v>30998</v>
      </c>
      <c r="Z135" s="418">
        <v>31121</v>
      </c>
      <c r="AA135" s="399">
        <v>30941</v>
      </c>
      <c r="AB135" s="395">
        <v>30707</v>
      </c>
      <c r="AC135" s="418">
        <v>30684</v>
      </c>
      <c r="AD135" s="418">
        <v>30688</v>
      </c>
      <c r="AE135" s="418">
        <v>30748</v>
      </c>
      <c r="AF135" s="418">
        <v>30946</v>
      </c>
      <c r="AG135" s="418">
        <v>31100</v>
      </c>
      <c r="AH135" s="418">
        <v>31555</v>
      </c>
      <c r="AI135" s="418">
        <v>31746</v>
      </c>
      <c r="AJ135" s="418">
        <v>31816</v>
      </c>
      <c r="AK135" s="418">
        <v>31931</v>
      </c>
      <c r="AL135" s="418">
        <v>32066</v>
      </c>
      <c r="AM135" s="399">
        <v>32070</v>
      </c>
      <c r="AN135" s="395">
        <v>31629</v>
      </c>
      <c r="AO135" s="418">
        <v>31525</v>
      </c>
      <c r="AP135" s="418">
        <v>31713</v>
      </c>
      <c r="AQ135" s="418">
        <v>32074</v>
      </c>
      <c r="AR135" s="418">
        <v>32252</v>
      </c>
      <c r="AS135" s="418">
        <v>32526</v>
      </c>
      <c r="AT135" s="418">
        <v>32591</v>
      </c>
      <c r="AU135" s="418">
        <v>32645</v>
      </c>
      <c r="AV135" s="418">
        <v>32927</v>
      </c>
      <c r="AW135" s="418">
        <v>33396</v>
      </c>
      <c r="AX135" s="418">
        <v>33542</v>
      </c>
      <c r="AY135" s="399">
        <v>33838</v>
      </c>
      <c r="AZ135" s="395">
        <v>33406</v>
      </c>
      <c r="BA135" s="418">
        <v>33125</v>
      </c>
      <c r="BB135" s="418">
        <v>33815</v>
      </c>
      <c r="BC135" s="418">
        <v>33651</v>
      </c>
      <c r="BD135" s="418">
        <v>33308</v>
      </c>
      <c r="BE135" s="418">
        <v>33440</v>
      </c>
      <c r="BF135" s="418">
        <v>33515</v>
      </c>
      <c r="BG135" s="418">
        <v>33758</v>
      </c>
      <c r="BH135" s="418">
        <v>33560</v>
      </c>
      <c r="BI135" s="418">
        <v>33594</v>
      </c>
      <c r="BJ135" s="418">
        <v>33622</v>
      </c>
      <c r="BK135" s="394">
        <v>33622</v>
      </c>
      <c r="BL135" s="395">
        <v>33521</v>
      </c>
      <c r="BM135" s="418">
        <v>33657</v>
      </c>
      <c r="BN135" s="418">
        <v>33724</v>
      </c>
      <c r="BO135" s="418">
        <v>33698</v>
      </c>
      <c r="BP135" s="418">
        <v>33769</v>
      </c>
      <c r="BQ135" s="418">
        <v>33922</v>
      </c>
      <c r="BR135" s="418">
        <v>33915</v>
      </c>
      <c r="BS135" s="418">
        <v>34101</v>
      </c>
      <c r="BT135" s="418">
        <v>34345</v>
      </c>
      <c r="BU135" s="418">
        <v>34540</v>
      </c>
      <c r="BV135" s="418">
        <v>34655</v>
      </c>
      <c r="BW135" s="394">
        <v>32408</v>
      </c>
      <c r="BX135" s="395">
        <v>32297</v>
      </c>
      <c r="BY135" s="418">
        <v>32301</v>
      </c>
      <c r="BZ135" s="418">
        <v>32696</v>
      </c>
      <c r="CA135" s="418">
        <v>32980</v>
      </c>
      <c r="CB135" s="418">
        <v>33122</v>
      </c>
      <c r="CC135" s="418">
        <v>33251</v>
      </c>
      <c r="CD135" s="418">
        <v>33466</v>
      </c>
      <c r="CE135" s="418">
        <v>33706</v>
      </c>
      <c r="CF135" s="418">
        <v>33788</v>
      </c>
      <c r="CG135" s="418">
        <v>33950</v>
      </c>
      <c r="CH135" s="418">
        <v>34052</v>
      </c>
      <c r="CI135" s="394">
        <v>34027</v>
      </c>
      <c r="CJ135" s="395">
        <v>33836</v>
      </c>
      <c r="CK135" s="418">
        <v>33770</v>
      </c>
      <c r="CL135" s="418">
        <v>33914</v>
      </c>
      <c r="CM135" s="418">
        <v>33692</v>
      </c>
      <c r="CN135" s="418">
        <v>33292</v>
      </c>
      <c r="CO135" s="418">
        <v>33189</v>
      </c>
      <c r="CP135" s="418">
        <v>33397</v>
      </c>
      <c r="CQ135" s="418">
        <v>34034</v>
      </c>
      <c r="CR135" s="418">
        <v>34342</v>
      </c>
      <c r="CS135" s="418">
        <v>34693</v>
      </c>
      <c r="CT135" s="418">
        <v>35002</v>
      </c>
      <c r="CU135" s="399">
        <v>35338</v>
      </c>
      <c r="CV135" s="395">
        <v>35472</v>
      </c>
      <c r="CW135" s="418">
        <v>35853</v>
      </c>
      <c r="CX135" s="418">
        <v>36256</v>
      </c>
      <c r="CY135" s="418">
        <v>36558</v>
      </c>
      <c r="CZ135" s="418">
        <v>36794</v>
      </c>
      <c r="DA135" s="418">
        <v>37071</v>
      </c>
      <c r="DB135" s="418">
        <v>37297</v>
      </c>
      <c r="DC135" s="418">
        <v>37532</v>
      </c>
      <c r="DD135" s="418">
        <v>36783</v>
      </c>
      <c r="DE135" s="418">
        <v>36985</v>
      </c>
      <c r="DF135" s="802">
        <v>37094</v>
      </c>
      <c r="DG135" s="802">
        <f>'1. Población_Afiliada_Regimen'!F135</f>
        <v>37194</v>
      </c>
      <c r="DH135" s="118">
        <f t="shared" si="14"/>
        <v>100</v>
      </c>
      <c r="DI135" s="98">
        <f t="shared" si="15"/>
        <v>0.26643930512629227</v>
      </c>
      <c r="DJ135" s="118">
        <f t="shared" si="12"/>
        <v>1856</v>
      </c>
      <c r="DK135" s="98">
        <f t="shared" si="13"/>
        <v>5.2521365102722282</v>
      </c>
    </row>
    <row r="136" spans="1:115" ht="15" customHeight="1" outlineLevel="2">
      <c r="A136" s="392">
        <v>360</v>
      </c>
      <c r="B136" s="392" t="s">
        <v>752</v>
      </c>
      <c r="C136" s="392" t="s">
        <v>430</v>
      </c>
      <c r="D136" s="395">
        <v>221424</v>
      </c>
      <c r="E136" s="418">
        <v>224472</v>
      </c>
      <c r="F136" s="418">
        <v>227168</v>
      </c>
      <c r="G136" s="418">
        <v>227111</v>
      </c>
      <c r="H136" s="418">
        <v>228764</v>
      </c>
      <c r="I136" s="418">
        <v>230270</v>
      </c>
      <c r="J136" s="418">
        <v>230742</v>
      </c>
      <c r="K136" s="418">
        <v>232167</v>
      </c>
      <c r="L136" s="418">
        <v>229785</v>
      </c>
      <c r="M136" s="418">
        <v>231315</v>
      </c>
      <c r="N136" s="418">
        <v>232541</v>
      </c>
      <c r="O136" s="399">
        <v>232716</v>
      </c>
      <c r="P136" s="395">
        <v>225715</v>
      </c>
      <c r="Q136" s="418">
        <v>209065</v>
      </c>
      <c r="R136" s="418">
        <v>234043</v>
      </c>
      <c r="S136" s="418">
        <v>238385</v>
      </c>
      <c r="T136" s="418">
        <v>228764</v>
      </c>
      <c r="U136" s="418">
        <v>241462</v>
      </c>
      <c r="V136" s="418">
        <v>241683</v>
      </c>
      <c r="W136" s="418">
        <v>246815</v>
      </c>
      <c r="X136" s="418">
        <v>247065</v>
      </c>
      <c r="Y136" s="418">
        <v>252968</v>
      </c>
      <c r="Z136" s="418">
        <v>252339</v>
      </c>
      <c r="AA136" s="399">
        <v>252101</v>
      </c>
      <c r="AB136" s="395">
        <v>245960</v>
      </c>
      <c r="AC136" s="418">
        <v>247577</v>
      </c>
      <c r="AD136" s="418">
        <v>246136</v>
      </c>
      <c r="AE136" s="418">
        <v>246020</v>
      </c>
      <c r="AF136" s="418">
        <v>246001</v>
      </c>
      <c r="AG136" s="418">
        <v>248659</v>
      </c>
      <c r="AH136" s="418">
        <v>250933</v>
      </c>
      <c r="AI136" s="418">
        <v>252255</v>
      </c>
      <c r="AJ136" s="418">
        <v>252976</v>
      </c>
      <c r="AK136" s="418">
        <v>253187</v>
      </c>
      <c r="AL136" s="418">
        <v>252944</v>
      </c>
      <c r="AM136" s="399">
        <v>253055</v>
      </c>
      <c r="AN136" s="395">
        <v>244005</v>
      </c>
      <c r="AO136" s="418">
        <v>243011</v>
      </c>
      <c r="AP136" s="418">
        <v>247013</v>
      </c>
      <c r="AQ136" s="418">
        <v>249305</v>
      </c>
      <c r="AR136" s="418">
        <v>250587</v>
      </c>
      <c r="AS136" s="418">
        <v>253033</v>
      </c>
      <c r="AT136" s="418">
        <v>253445</v>
      </c>
      <c r="AU136" s="418">
        <v>254204</v>
      </c>
      <c r="AV136" s="418">
        <v>257229</v>
      </c>
      <c r="AW136" s="418">
        <v>260415</v>
      </c>
      <c r="AX136" s="418">
        <v>259916</v>
      </c>
      <c r="AY136" s="399">
        <v>262977</v>
      </c>
      <c r="AZ136" s="395">
        <v>259477</v>
      </c>
      <c r="BA136" s="418">
        <v>256204</v>
      </c>
      <c r="BB136" s="418">
        <v>262191</v>
      </c>
      <c r="BC136" s="418">
        <v>261813</v>
      </c>
      <c r="BD136" s="418">
        <v>258323</v>
      </c>
      <c r="BE136" s="418">
        <v>259597</v>
      </c>
      <c r="BF136" s="418">
        <v>260194</v>
      </c>
      <c r="BG136" s="418">
        <v>260728</v>
      </c>
      <c r="BH136" s="418">
        <v>263407</v>
      </c>
      <c r="BI136" s="418">
        <v>264111</v>
      </c>
      <c r="BJ136" s="418">
        <v>264772</v>
      </c>
      <c r="BK136" s="394">
        <v>264325</v>
      </c>
      <c r="BL136" s="395">
        <v>263306</v>
      </c>
      <c r="BM136" s="418">
        <v>263942</v>
      </c>
      <c r="BN136" s="418">
        <v>265543</v>
      </c>
      <c r="BO136" s="418">
        <v>265702</v>
      </c>
      <c r="BP136" s="418">
        <v>266393</v>
      </c>
      <c r="BQ136" s="418">
        <v>266966</v>
      </c>
      <c r="BR136" s="418">
        <v>267319</v>
      </c>
      <c r="BS136" s="418">
        <v>268537</v>
      </c>
      <c r="BT136" s="418">
        <v>270484</v>
      </c>
      <c r="BU136" s="418">
        <v>271551</v>
      </c>
      <c r="BV136" s="418">
        <v>272489</v>
      </c>
      <c r="BW136" s="394">
        <v>231621</v>
      </c>
      <c r="BX136" s="395">
        <v>230625</v>
      </c>
      <c r="BY136" s="418">
        <v>230263</v>
      </c>
      <c r="BZ136" s="418">
        <v>232360</v>
      </c>
      <c r="CA136" s="418">
        <v>233810</v>
      </c>
      <c r="CB136" s="418">
        <v>235513</v>
      </c>
      <c r="CC136" s="418">
        <v>235704</v>
      </c>
      <c r="CD136" s="418">
        <v>236846</v>
      </c>
      <c r="CE136" s="418">
        <v>237764</v>
      </c>
      <c r="CF136" s="418">
        <v>238708</v>
      </c>
      <c r="CG136" s="418">
        <v>239872</v>
      </c>
      <c r="CH136" s="418">
        <v>240124</v>
      </c>
      <c r="CI136" s="394">
        <v>239728</v>
      </c>
      <c r="CJ136" s="395">
        <v>237505</v>
      </c>
      <c r="CK136" s="418">
        <v>238162</v>
      </c>
      <c r="CL136" s="418">
        <v>239125</v>
      </c>
      <c r="CM136" s="418">
        <v>234672</v>
      </c>
      <c r="CN136" s="418">
        <v>231454</v>
      </c>
      <c r="CO136" s="418">
        <v>230845</v>
      </c>
      <c r="CP136" s="418">
        <v>235728</v>
      </c>
      <c r="CQ136" s="418">
        <v>240861</v>
      </c>
      <c r="CR136" s="418">
        <v>242746</v>
      </c>
      <c r="CS136" s="418">
        <v>244599</v>
      </c>
      <c r="CT136" s="418">
        <v>246329</v>
      </c>
      <c r="CU136" s="399">
        <v>247283</v>
      </c>
      <c r="CV136" s="395">
        <v>248141</v>
      </c>
      <c r="CW136" s="418">
        <v>250500</v>
      </c>
      <c r="CX136" s="418">
        <v>252685</v>
      </c>
      <c r="CY136" s="418">
        <v>254656</v>
      </c>
      <c r="CZ136" s="418">
        <v>256309</v>
      </c>
      <c r="DA136" s="418">
        <v>258430</v>
      </c>
      <c r="DB136" s="418">
        <v>260428</v>
      </c>
      <c r="DC136" s="418">
        <v>262052</v>
      </c>
      <c r="DD136" s="418">
        <v>259762</v>
      </c>
      <c r="DE136" s="418">
        <v>261083</v>
      </c>
      <c r="DF136" s="802">
        <v>262141</v>
      </c>
      <c r="DG136" s="802">
        <f>'1. Población_Afiliada_Regimen'!F136</f>
        <v>262551</v>
      </c>
      <c r="DH136" s="118">
        <f t="shared" si="14"/>
        <v>410</v>
      </c>
      <c r="DI136" s="98">
        <f t="shared" si="15"/>
        <v>0.15645749698533115</v>
      </c>
      <c r="DJ136" s="118">
        <f t="shared" si="12"/>
        <v>15268</v>
      </c>
      <c r="DK136" s="98">
        <f t="shared" si="13"/>
        <v>6.1743023175875411</v>
      </c>
    </row>
    <row r="137" spans="1:115" ht="15" customHeight="1" outlineLevel="2">
      <c r="A137" s="392">
        <v>380</v>
      </c>
      <c r="B137" s="392" t="s">
        <v>752</v>
      </c>
      <c r="C137" s="392" t="s">
        <v>431</v>
      </c>
      <c r="D137" s="395">
        <v>9755</v>
      </c>
      <c r="E137" s="418">
        <v>9754</v>
      </c>
      <c r="F137" s="418">
        <v>9810</v>
      </c>
      <c r="G137" s="418">
        <v>9807</v>
      </c>
      <c r="H137" s="418">
        <v>9949</v>
      </c>
      <c r="I137" s="418">
        <v>10035</v>
      </c>
      <c r="J137" s="418">
        <v>9727</v>
      </c>
      <c r="K137" s="418">
        <v>9728</v>
      </c>
      <c r="L137" s="418">
        <v>9497</v>
      </c>
      <c r="M137" s="418">
        <v>9456</v>
      </c>
      <c r="N137" s="418">
        <v>9541</v>
      </c>
      <c r="O137" s="399">
        <v>9541</v>
      </c>
      <c r="P137" s="395">
        <v>9492</v>
      </c>
      <c r="Q137" s="418">
        <v>6617</v>
      </c>
      <c r="R137" s="418">
        <v>6820</v>
      </c>
      <c r="S137" s="418">
        <v>7025</v>
      </c>
      <c r="T137" s="418">
        <v>9949</v>
      </c>
      <c r="U137" s="418">
        <v>7307</v>
      </c>
      <c r="V137" s="418">
        <v>7400</v>
      </c>
      <c r="W137" s="418">
        <v>7581</v>
      </c>
      <c r="X137" s="418">
        <v>7684</v>
      </c>
      <c r="Y137" s="418">
        <v>7030</v>
      </c>
      <c r="Z137" s="418">
        <v>7207</v>
      </c>
      <c r="AA137" s="399">
        <v>6925</v>
      </c>
      <c r="AB137" s="395">
        <v>8865</v>
      </c>
      <c r="AC137" s="418">
        <v>8809</v>
      </c>
      <c r="AD137" s="418">
        <v>8891</v>
      </c>
      <c r="AE137" s="418">
        <v>8931</v>
      </c>
      <c r="AF137" s="418">
        <v>8823</v>
      </c>
      <c r="AG137" s="418">
        <v>8798</v>
      </c>
      <c r="AH137" s="418">
        <v>8970</v>
      </c>
      <c r="AI137" s="418">
        <v>9028</v>
      </c>
      <c r="AJ137" s="418">
        <v>9046</v>
      </c>
      <c r="AK137" s="418">
        <v>9142</v>
      </c>
      <c r="AL137" s="418">
        <v>9131</v>
      </c>
      <c r="AM137" s="399">
        <v>9524</v>
      </c>
      <c r="AN137" s="395">
        <v>10213</v>
      </c>
      <c r="AO137" s="418">
        <v>10313</v>
      </c>
      <c r="AP137" s="418">
        <v>10382</v>
      </c>
      <c r="AQ137" s="418">
        <v>10426</v>
      </c>
      <c r="AR137" s="418">
        <v>10513</v>
      </c>
      <c r="AS137" s="418">
        <v>10634</v>
      </c>
      <c r="AT137" s="418">
        <v>10700</v>
      </c>
      <c r="AU137" s="418">
        <v>10721</v>
      </c>
      <c r="AV137" s="418">
        <v>10528</v>
      </c>
      <c r="AW137" s="418">
        <v>10575</v>
      </c>
      <c r="AX137" s="418">
        <v>10543</v>
      </c>
      <c r="AY137" s="399">
        <v>10179</v>
      </c>
      <c r="AZ137" s="395">
        <v>10069</v>
      </c>
      <c r="BA137" s="418">
        <v>10064</v>
      </c>
      <c r="BB137" s="418">
        <v>10171</v>
      </c>
      <c r="BC137" s="418">
        <v>10055</v>
      </c>
      <c r="BD137" s="418">
        <v>10074</v>
      </c>
      <c r="BE137" s="418">
        <v>10114</v>
      </c>
      <c r="BF137" s="418">
        <v>10099</v>
      </c>
      <c r="BG137" s="418">
        <v>10310</v>
      </c>
      <c r="BH137" s="418">
        <v>9041</v>
      </c>
      <c r="BI137" s="418">
        <v>8925</v>
      </c>
      <c r="BJ137" s="418">
        <v>8758</v>
      </c>
      <c r="BK137" s="394">
        <v>8688</v>
      </c>
      <c r="BL137" s="395">
        <v>8475</v>
      </c>
      <c r="BM137" s="418">
        <v>8064</v>
      </c>
      <c r="BN137" s="418">
        <v>8398</v>
      </c>
      <c r="BO137" s="418">
        <v>8333</v>
      </c>
      <c r="BP137" s="418">
        <v>8257</v>
      </c>
      <c r="BQ137" s="418">
        <v>8163</v>
      </c>
      <c r="BR137" s="418">
        <v>8136</v>
      </c>
      <c r="BS137" s="418">
        <v>8151</v>
      </c>
      <c r="BT137" s="418">
        <v>8149</v>
      </c>
      <c r="BU137" s="418">
        <v>8134</v>
      </c>
      <c r="BV137" s="418">
        <v>8109</v>
      </c>
      <c r="BW137" s="394">
        <v>30283</v>
      </c>
      <c r="BX137" s="395">
        <v>30748</v>
      </c>
      <c r="BY137" s="418">
        <v>31179</v>
      </c>
      <c r="BZ137" s="418">
        <v>31589</v>
      </c>
      <c r="CA137" s="418">
        <v>32741</v>
      </c>
      <c r="CB137" s="418">
        <v>33311</v>
      </c>
      <c r="CC137" s="418">
        <v>33744</v>
      </c>
      <c r="CD137" s="418">
        <v>34211</v>
      </c>
      <c r="CE137" s="418">
        <v>34713</v>
      </c>
      <c r="CF137" s="418">
        <v>34971</v>
      </c>
      <c r="CG137" s="418">
        <v>35400</v>
      </c>
      <c r="CH137" s="418">
        <v>35790</v>
      </c>
      <c r="CI137" s="394">
        <v>35974</v>
      </c>
      <c r="CJ137" s="395">
        <v>35936</v>
      </c>
      <c r="CK137" s="418">
        <v>36182</v>
      </c>
      <c r="CL137" s="418">
        <v>36649</v>
      </c>
      <c r="CM137" s="418">
        <v>36329</v>
      </c>
      <c r="CN137" s="418">
        <v>35910</v>
      </c>
      <c r="CO137" s="418">
        <v>36008</v>
      </c>
      <c r="CP137" s="418">
        <v>36473</v>
      </c>
      <c r="CQ137" s="418">
        <v>37354</v>
      </c>
      <c r="CR137" s="418">
        <v>37668</v>
      </c>
      <c r="CS137" s="418">
        <v>38015</v>
      </c>
      <c r="CT137" s="418">
        <v>38331</v>
      </c>
      <c r="CU137" s="399">
        <v>38756</v>
      </c>
      <c r="CV137" s="395">
        <v>39094</v>
      </c>
      <c r="CW137" s="418">
        <v>39710</v>
      </c>
      <c r="CX137" s="418">
        <v>40254</v>
      </c>
      <c r="CY137" s="418">
        <v>40671</v>
      </c>
      <c r="CZ137" s="418">
        <v>40958</v>
      </c>
      <c r="DA137" s="418">
        <v>41301</v>
      </c>
      <c r="DB137" s="418">
        <v>41733</v>
      </c>
      <c r="DC137" s="418">
        <v>42057</v>
      </c>
      <c r="DD137" s="418">
        <v>41634</v>
      </c>
      <c r="DE137" s="418">
        <v>41973</v>
      </c>
      <c r="DF137" s="802">
        <v>42248</v>
      </c>
      <c r="DG137" s="802">
        <f>'1. Población_Afiliada_Regimen'!F137</f>
        <v>42408</v>
      </c>
      <c r="DH137" s="118">
        <f t="shared" si="14"/>
        <v>160</v>
      </c>
      <c r="DI137" s="98">
        <f t="shared" si="15"/>
        <v>0.38043607485079772</v>
      </c>
      <c r="DJ137" s="118">
        <f t="shared" si="12"/>
        <v>3652</v>
      </c>
      <c r="DK137" s="98">
        <f t="shared" si="13"/>
        <v>9.4230570750335438</v>
      </c>
    </row>
    <row r="138" spans="1:115" ht="15" customHeight="1" outlineLevel="2" thickBot="1">
      <c r="A138" s="392">
        <v>631</v>
      </c>
      <c r="B138" s="392" t="s">
        <v>752</v>
      </c>
      <c r="C138" s="392" t="s">
        <v>432</v>
      </c>
      <c r="D138" s="396">
        <v>32503</v>
      </c>
      <c r="E138" s="419">
        <v>32707</v>
      </c>
      <c r="F138" s="419">
        <v>33089</v>
      </c>
      <c r="G138" s="419">
        <v>33141</v>
      </c>
      <c r="H138" s="419">
        <v>33370</v>
      </c>
      <c r="I138" s="419">
        <v>33489</v>
      </c>
      <c r="J138" s="419">
        <v>33715</v>
      </c>
      <c r="K138" s="419">
        <v>34138</v>
      </c>
      <c r="L138" s="419">
        <v>33927</v>
      </c>
      <c r="M138" s="419">
        <v>34278</v>
      </c>
      <c r="N138" s="419">
        <v>34394</v>
      </c>
      <c r="O138" s="400">
        <v>34393</v>
      </c>
      <c r="P138" s="396">
        <v>34033</v>
      </c>
      <c r="Q138" s="419">
        <v>31454</v>
      </c>
      <c r="R138" s="419">
        <v>32923</v>
      </c>
      <c r="S138" s="419">
        <v>33421</v>
      </c>
      <c r="T138" s="419">
        <v>33370</v>
      </c>
      <c r="U138" s="419">
        <v>34203</v>
      </c>
      <c r="V138" s="419">
        <v>34348</v>
      </c>
      <c r="W138" s="419">
        <v>35520</v>
      </c>
      <c r="X138" s="419">
        <v>35850</v>
      </c>
      <c r="Y138" s="419">
        <v>38130</v>
      </c>
      <c r="Z138" s="419">
        <v>38297</v>
      </c>
      <c r="AA138" s="400">
        <v>38876</v>
      </c>
      <c r="AB138" s="396">
        <v>39361</v>
      </c>
      <c r="AC138" s="419">
        <v>39991</v>
      </c>
      <c r="AD138" s="419">
        <v>39841</v>
      </c>
      <c r="AE138" s="419">
        <v>40132</v>
      </c>
      <c r="AF138" s="419">
        <v>40535</v>
      </c>
      <c r="AG138" s="419">
        <v>41010</v>
      </c>
      <c r="AH138" s="419">
        <v>41602</v>
      </c>
      <c r="AI138" s="419">
        <v>41949</v>
      </c>
      <c r="AJ138" s="419">
        <v>42315</v>
      </c>
      <c r="AK138" s="419">
        <v>42541</v>
      </c>
      <c r="AL138" s="419">
        <v>42758</v>
      </c>
      <c r="AM138" s="400">
        <v>43491</v>
      </c>
      <c r="AN138" s="396">
        <v>43379</v>
      </c>
      <c r="AO138" s="419">
        <v>43793</v>
      </c>
      <c r="AP138" s="419">
        <v>44778</v>
      </c>
      <c r="AQ138" s="419">
        <v>45592</v>
      </c>
      <c r="AR138" s="419">
        <v>45927</v>
      </c>
      <c r="AS138" s="419">
        <v>46787</v>
      </c>
      <c r="AT138" s="419">
        <v>47082</v>
      </c>
      <c r="AU138" s="419">
        <v>47513</v>
      </c>
      <c r="AV138" s="419">
        <v>48214</v>
      </c>
      <c r="AW138" s="419">
        <v>49134</v>
      </c>
      <c r="AX138" s="419">
        <v>49328</v>
      </c>
      <c r="AY138" s="400">
        <v>48439</v>
      </c>
      <c r="AZ138" s="396">
        <v>48106</v>
      </c>
      <c r="BA138" s="419">
        <v>47824</v>
      </c>
      <c r="BB138" s="419">
        <v>49375</v>
      </c>
      <c r="BC138" s="419">
        <v>49751</v>
      </c>
      <c r="BD138" s="419">
        <v>49290</v>
      </c>
      <c r="BE138" s="419">
        <v>49765</v>
      </c>
      <c r="BF138" s="419">
        <v>50123</v>
      </c>
      <c r="BG138" s="419">
        <v>50415</v>
      </c>
      <c r="BH138" s="419">
        <v>51273</v>
      </c>
      <c r="BI138" s="419">
        <v>51825</v>
      </c>
      <c r="BJ138" s="419">
        <v>52473</v>
      </c>
      <c r="BK138" s="420">
        <v>52274</v>
      </c>
      <c r="BL138" s="396">
        <v>52173</v>
      </c>
      <c r="BM138" s="419">
        <v>51921</v>
      </c>
      <c r="BN138" s="419">
        <v>53816</v>
      </c>
      <c r="BO138" s="419">
        <v>54093</v>
      </c>
      <c r="BP138" s="419">
        <v>54467</v>
      </c>
      <c r="BQ138" s="419">
        <v>54779</v>
      </c>
      <c r="BR138" s="419">
        <v>55019</v>
      </c>
      <c r="BS138" s="419">
        <v>55544</v>
      </c>
      <c r="BT138" s="419">
        <v>56362</v>
      </c>
      <c r="BU138" s="419">
        <v>56915</v>
      </c>
      <c r="BV138" s="419">
        <v>57383</v>
      </c>
      <c r="BW138" s="420">
        <v>52371</v>
      </c>
      <c r="BX138" s="396">
        <v>52701</v>
      </c>
      <c r="BY138" s="419">
        <v>53132</v>
      </c>
      <c r="BZ138" s="419">
        <v>53734</v>
      </c>
      <c r="CA138" s="419">
        <v>54653</v>
      </c>
      <c r="CB138" s="419">
        <v>55287</v>
      </c>
      <c r="CC138" s="419">
        <v>55609</v>
      </c>
      <c r="CD138" s="419">
        <v>56182</v>
      </c>
      <c r="CE138" s="419">
        <v>56808</v>
      </c>
      <c r="CF138" s="419">
        <v>57481</v>
      </c>
      <c r="CG138" s="419">
        <v>57950</v>
      </c>
      <c r="CH138" s="419">
        <v>58373</v>
      </c>
      <c r="CI138" s="420">
        <v>58556</v>
      </c>
      <c r="CJ138" s="396">
        <v>58923</v>
      </c>
      <c r="CK138" s="419">
        <v>59298</v>
      </c>
      <c r="CL138" s="419">
        <v>60020</v>
      </c>
      <c r="CM138" s="419">
        <v>59148</v>
      </c>
      <c r="CN138" s="419">
        <v>59029</v>
      </c>
      <c r="CO138" s="419">
        <v>59182</v>
      </c>
      <c r="CP138" s="419">
        <v>60006</v>
      </c>
      <c r="CQ138" s="419">
        <v>61310</v>
      </c>
      <c r="CR138" s="419">
        <v>61776</v>
      </c>
      <c r="CS138" s="419">
        <v>62341</v>
      </c>
      <c r="CT138" s="419">
        <v>62659</v>
      </c>
      <c r="CU138" s="400">
        <v>63323</v>
      </c>
      <c r="CV138" s="396">
        <v>63843</v>
      </c>
      <c r="CW138" s="419">
        <v>65038</v>
      </c>
      <c r="CX138" s="419">
        <v>65994</v>
      </c>
      <c r="CY138" s="419">
        <v>66847</v>
      </c>
      <c r="CZ138" s="419">
        <v>67312</v>
      </c>
      <c r="DA138" s="419">
        <v>68006</v>
      </c>
      <c r="DB138" s="419">
        <v>68630</v>
      </c>
      <c r="DC138" s="419">
        <v>69195</v>
      </c>
      <c r="DD138" s="419">
        <v>69039</v>
      </c>
      <c r="DE138" s="419">
        <v>69638</v>
      </c>
      <c r="DF138" s="803">
        <v>70163</v>
      </c>
      <c r="DG138" s="803">
        <f>'1. Población_Afiliada_Regimen'!F138</f>
        <v>70546</v>
      </c>
      <c r="DH138" s="118">
        <f t="shared" si="14"/>
        <v>383</v>
      </c>
      <c r="DI138" s="98">
        <f t="shared" si="15"/>
        <v>0.55350820145964297</v>
      </c>
      <c r="DJ138" s="118">
        <f t="shared" si="12"/>
        <v>7223</v>
      </c>
      <c r="DK138" s="98">
        <f t="shared" si="13"/>
        <v>11.406597918607773</v>
      </c>
    </row>
    <row r="139" spans="1:115">
      <c r="C139" s="7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>
        <v>4998</v>
      </c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241"/>
      <c r="DI139" s="242"/>
    </row>
    <row r="140" spans="1:115" ht="22.5">
      <c r="A140" s="246" t="s">
        <v>433</v>
      </c>
      <c r="B140" s="1008" t="str">
        <f>'1. Población_Afiliada_Regimen'!B140</f>
        <v>SISPRO-BODEGA DE DATOS DICIEMBRE 2021</v>
      </c>
      <c r="C140" s="1008"/>
    </row>
    <row r="141" spans="1:115" ht="15.75" thickBot="1">
      <c r="A141" s="249" t="s">
        <v>436</v>
      </c>
      <c r="B141" s="1009" t="s">
        <v>437</v>
      </c>
      <c r="C141" s="1009"/>
    </row>
  </sheetData>
  <sheetProtection autoFilter="0"/>
  <autoFilter ref="DH2:DK141" xr:uid="{00000000-0009-0000-0000-00000B000000}"/>
  <mergeCells count="23">
    <mergeCell ref="DS49:DT49"/>
    <mergeCell ref="DH1:DI1"/>
    <mergeCell ref="DJ1:DK1"/>
    <mergeCell ref="A2:A3"/>
    <mergeCell ref="B2:B3"/>
    <mergeCell ref="C2:C3"/>
    <mergeCell ref="D2:O2"/>
    <mergeCell ref="P2:AA2"/>
    <mergeCell ref="AB2:AM2"/>
    <mergeCell ref="DK2:DK3"/>
    <mergeCell ref="CJ2:CU2"/>
    <mergeCell ref="DL2:DM2"/>
    <mergeCell ref="DL7:DM7"/>
    <mergeCell ref="DI2:DI3"/>
    <mergeCell ref="DJ2:DJ3"/>
    <mergeCell ref="B140:C140"/>
    <mergeCell ref="B141:C141"/>
    <mergeCell ref="AN2:AY2"/>
    <mergeCell ref="AZ2:BK2"/>
    <mergeCell ref="DH2:DH3"/>
    <mergeCell ref="BL2:BW2"/>
    <mergeCell ref="BX2:CI2"/>
    <mergeCell ref="CV2:DG2"/>
  </mergeCells>
  <conditionalFormatting sqref="DH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DI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DJ4:DJ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DI4:DI138">
    <cfRule type="iconSet" priority="3">
      <iconSet iconSet="3Symbols2">
        <cfvo type="percent" val="0"/>
        <cfvo type="num" val="0.01"/>
        <cfvo type="num" val="0.5"/>
      </iconSet>
    </cfRule>
  </conditionalFormatting>
  <conditionalFormatting sqref="DK4:DK138">
    <cfRule type="iconSet" priority="2">
      <iconSet iconSet="3Symbols2">
        <cfvo type="percent" val="0"/>
        <cfvo type="num" val="0.01"/>
        <cfvo type="num" val="0.5"/>
      </iconSet>
    </cfRule>
  </conditionalFormatting>
  <conditionalFormatting sqref="DH4:DH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CC00"/>
  </sheetPr>
  <dimension ref="A1:DA141"/>
  <sheetViews>
    <sheetView zoomScale="80" zoomScaleNormal="80" workbookViewId="0">
      <pane xSplit="3" ySplit="3" topLeftCell="BZ4" activePane="bottomRight" state="frozen"/>
      <selection pane="topRight" activeCell="D1" sqref="D1"/>
      <selection pane="bottomLeft" activeCell="A4" sqref="A4"/>
      <selection pane="bottomRight" activeCell="CJ4" sqref="CJ4"/>
    </sheetView>
  </sheetViews>
  <sheetFormatPr baseColWidth="10"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84" width="11.5703125" customWidth="1"/>
    <col min="85" max="86" width="13" customWidth="1"/>
    <col min="87" max="87" width="13.5703125" customWidth="1"/>
    <col min="88" max="88" width="17.7109375" customWidth="1"/>
    <col min="89" max="89" width="14.5703125" customWidth="1"/>
    <col min="90" max="90" width="17.28515625" customWidth="1"/>
    <col min="91" max="91" width="14.5703125" customWidth="1"/>
    <col min="92" max="92" width="17" customWidth="1"/>
    <col min="93" max="93" width="14.42578125" customWidth="1"/>
    <col min="275" max="275" width="21.42578125" customWidth="1"/>
    <col min="276" max="284" width="11.42578125" customWidth="1"/>
    <col min="285" max="285" width="15.5703125" customWidth="1"/>
    <col min="286" max="286" width="13.42578125" customWidth="1"/>
    <col min="291" max="291" width="14.7109375" customWidth="1"/>
    <col min="531" max="531" width="21.42578125" customWidth="1"/>
    <col min="532" max="540" width="11.42578125" customWidth="1"/>
    <col min="541" max="541" width="15.5703125" customWidth="1"/>
    <col min="542" max="542" width="13.42578125" customWidth="1"/>
    <col min="547" max="547" width="14.7109375" customWidth="1"/>
    <col min="787" max="787" width="21.42578125" customWidth="1"/>
    <col min="788" max="796" width="11.42578125" customWidth="1"/>
    <col min="797" max="797" width="15.5703125" customWidth="1"/>
    <col min="798" max="798" width="13.42578125" customWidth="1"/>
    <col min="803" max="803" width="14.7109375" customWidth="1"/>
    <col min="1043" max="1043" width="21.42578125" customWidth="1"/>
    <col min="1044" max="1052" width="11.42578125" customWidth="1"/>
    <col min="1053" max="1053" width="15.5703125" customWidth="1"/>
    <col min="1054" max="1054" width="13.42578125" customWidth="1"/>
    <col min="1059" max="1059" width="14.7109375" customWidth="1"/>
    <col min="1299" max="1299" width="21.42578125" customWidth="1"/>
    <col min="1300" max="1308" width="11.42578125" customWidth="1"/>
    <col min="1309" max="1309" width="15.5703125" customWidth="1"/>
    <col min="1310" max="1310" width="13.42578125" customWidth="1"/>
    <col min="1315" max="1315" width="14.7109375" customWidth="1"/>
    <col min="1555" max="1555" width="21.42578125" customWidth="1"/>
    <col min="1556" max="1564" width="11.42578125" customWidth="1"/>
    <col min="1565" max="1565" width="15.5703125" customWidth="1"/>
    <col min="1566" max="1566" width="13.42578125" customWidth="1"/>
    <col min="1571" max="1571" width="14.7109375" customWidth="1"/>
    <col min="1811" max="1811" width="21.42578125" customWidth="1"/>
    <col min="1812" max="1820" width="11.42578125" customWidth="1"/>
    <col min="1821" max="1821" width="15.5703125" customWidth="1"/>
    <col min="1822" max="1822" width="13.42578125" customWidth="1"/>
    <col min="1827" max="1827" width="14.7109375" customWidth="1"/>
    <col min="2067" max="2067" width="21.42578125" customWidth="1"/>
    <col min="2068" max="2076" width="11.42578125" customWidth="1"/>
    <col min="2077" max="2077" width="15.5703125" customWidth="1"/>
    <col min="2078" max="2078" width="13.42578125" customWidth="1"/>
    <col min="2083" max="2083" width="14.7109375" customWidth="1"/>
    <col min="2323" max="2323" width="21.42578125" customWidth="1"/>
    <col min="2324" max="2332" width="11.42578125" customWidth="1"/>
    <col min="2333" max="2333" width="15.5703125" customWidth="1"/>
    <col min="2334" max="2334" width="13.42578125" customWidth="1"/>
    <col min="2339" max="2339" width="14.7109375" customWidth="1"/>
    <col min="2579" max="2579" width="21.42578125" customWidth="1"/>
    <col min="2580" max="2588" width="11.42578125" customWidth="1"/>
    <col min="2589" max="2589" width="15.5703125" customWidth="1"/>
    <col min="2590" max="2590" width="13.42578125" customWidth="1"/>
    <col min="2595" max="2595" width="14.7109375" customWidth="1"/>
    <col min="2835" max="2835" width="21.42578125" customWidth="1"/>
    <col min="2836" max="2844" width="11.42578125" customWidth="1"/>
    <col min="2845" max="2845" width="15.5703125" customWidth="1"/>
    <col min="2846" max="2846" width="13.42578125" customWidth="1"/>
    <col min="2851" max="2851" width="14.7109375" customWidth="1"/>
    <col min="3091" max="3091" width="21.42578125" customWidth="1"/>
    <col min="3092" max="3100" width="11.42578125" customWidth="1"/>
    <col min="3101" max="3101" width="15.5703125" customWidth="1"/>
    <col min="3102" max="3102" width="13.42578125" customWidth="1"/>
    <col min="3107" max="3107" width="14.7109375" customWidth="1"/>
    <col min="3347" max="3347" width="21.42578125" customWidth="1"/>
    <col min="3348" max="3356" width="11.42578125" customWidth="1"/>
    <col min="3357" max="3357" width="15.5703125" customWidth="1"/>
    <col min="3358" max="3358" width="13.42578125" customWidth="1"/>
    <col min="3363" max="3363" width="14.7109375" customWidth="1"/>
    <col min="3603" max="3603" width="21.42578125" customWidth="1"/>
    <col min="3604" max="3612" width="11.42578125" customWidth="1"/>
    <col min="3613" max="3613" width="15.5703125" customWidth="1"/>
    <col min="3614" max="3614" width="13.42578125" customWidth="1"/>
    <col min="3619" max="3619" width="14.7109375" customWidth="1"/>
    <col min="3859" max="3859" width="21.42578125" customWidth="1"/>
    <col min="3860" max="3868" width="11.42578125" customWidth="1"/>
    <col min="3869" max="3869" width="15.5703125" customWidth="1"/>
    <col min="3870" max="3870" width="13.42578125" customWidth="1"/>
    <col min="3875" max="3875" width="14.7109375" customWidth="1"/>
    <col min="4115" max="4115" width="21.42578125" customWidth="1"/>
    <col min="4116" max="4124" width="11.42578125" customWidth="1"/>
    <col min="4125" max="4125" width="15.5703125" customWidth="1"/>
    <col min="4126" max="4126" width="13.42578125" customWidth="1"/>
    <col min="4131" max="4131" width="14.7109375" customWidth="1"/>
    <col min="4371" max="4371" width="21.42578125" customWidth="1"/>
    <col min="4372" max="4380" width="11.42578125" customWidth="1"/>
    <col min="4381" max="4381" width="15.5703125" customWidth="1"/>
    <col min="4382" max="4382" width="13.42578125" customWidth="1"/>
    <col min="4387" max="4387" width="14.7109375" customWidth="1"/>
    <col min="4627" max="4627" width="21.42578125" customWidth="1"/>
    <col min="4628" max="4636" width="11.42578125" customWidth="1"/>
    <col min="4637" max="4637" width="15.5703125" customWidth="1"/>
    <col min="4638" max="4638" width="13.42578125" customWidth="1"/>
    <col min="4643" max="4643" width="14.7109375" customWidth="1"/>
    <col min="4883" max="4883" width="21.42578125" customWidth="1"/>
    <col min="4884" max="4892" width="11.42578125" customWidth="1"/>
    <col min="4893" max="4893" width="15.5703125" customWidth="1"/>
    <col min="4894" max="4894" width="13.42578125" customWidth="1"/>
    <col min="4899" max="4899" width="14.7109375" customWidth="1"/>
    <col min="5139" max="5139" width="21.42578125" customWidth="1"/>
    <col min="5140" max="5148" width="11.42578125" customWidth="1"/>
    <col min="5149" max="5149" width="15.5703125" customWidth="1"/>
    <col min="5150" max="5150" width="13.42578125" customWidth="1"/>
    <col min="5155" max="5155" width="14.7109375" customWidth="1"/>
    <col min="5395" max="5395" width="21.42578125" customWidth="1"/>
    <col min="5396" max="5404" width="11.42578125" customWidth="1"/>
    <col min="5405" max="5405" width="15.5703125" customWidth="1"/>
    <col min="5406" max="5406" width="13.42578125" customWidth="1"/>
    <col min="5411" max="5411" width="14.7109375" customWidth="1"/>
    <col min="5651" max="5651" width="21.42578125" customWidth="1"/>
    <col min="5652" max="5660" width="11.42578125" customWidth="1"/>
    <col min="5661" max="5661" width="15.5703125" customWidth="1"/>
    <col min="5662" max="5662" width="13.42578125" customWidth="1"/>
    <col min="5667" max="5667" width="14.7109375" customWidth="1"/>
    <col min="5907" max="5907" width="21.42578125" customWidth="1"/>
    <col min="5908" max="5916" width="11.42578125" customWidth="1"/>
    <col min="5917" max="5917" width="15.5703125" customWidth="1"/>
    <col min="5918" max="5918" width="13.42578125" customWidth="1"/>
    <col min="5923" max="5923" width="14.7109375" customWidth="1"/>
    <col min="6163" max="6163" width="21.42578125" customWidth="1"/>
    <col min="6164" max="6172" width="11.42578125" customWidth="1"/>
    <col min="6173" max="6173" width="15.5703125" customWidth="1"/>
    <col min="6174" max="6174" width="13.42578125" customWidth="1"/>
    <col min="6179" max="6179" width="14.7109375" customWidth="1"/>
    <col min="6419" max="6419" width="21.42578125" customWidth="1"/>
    <col min="6420" max="6428" width="11.42578125" customWidth="1"/>
    <col min="6429" max="6429" width="15.5703125" customWidth="1"/>
    <col min="6430" max="6430" width="13.42578125" customWidth="1"/>
    <col min="6435" max="6435" width="14.7109375" customWidth="1"/>
    <col min="6675" max="6675" width="21.42578125" customWidth="1"/>
    <col min="6676" max="6684" width="11.42578125" customWidth="1"/>
    <col min="6685" max="6685" width="15.5703125" customWidth="1"/>
    <col min="6686" max="6686" width="13.42578125" customWidth="1"/>
    <col min="6691" max="6691" width="14.7109375" customWidth="1"/>
    <col min="6931" max="6931" width="21.42578125" customWidth="1"/>
    <col min="6932" max="6940" width="11.42578125" customWidth="1"/>
    <col min="6941" max="6941" width="15.5703125" customWidth="1"/>
    <col min="6942" max="6942" width="13.42578125" customWidth="1"/>
    <col min="6947" max="6947" width="14.7109375" customWidth="1"/>
    <col min="7187" max="7187" width="21.42578125" customWidth="1"/>
    <col min="7188" max="7196" width="11.42578125" customWidth="1"/>
    <col min="7197" max="7197" width="15.5703125" customWidth="1"/>
    <col min="7198" max="7198" width="13.42578125" customWidth="1"/>
    <col min="7203" max="7203" width="14.7109375" customWidth="1"/>
    <col min="7443" max="7443" width="21.42578125" customWidth="1"/>
    <col min="7444" max="7452" width="11.42578125" customWidth="1"/>
    <col min="7453" max="7453" width="15.5703125" customWidth="1"/>
    <col min="7454" max="7454" width="13.42578125" customWidth="1"/>
    <col min="7459" max="7459" width="14.7109375" customWidth="1"/>
    <col min="7699" max="7699" width="21.42578125" customWidth="1"/>
    <col min="7700" max="7708" width="11.42578125" customWidth="1"/>
    <col min="7709" max="7709" width="15.5703125" customWidth="1"/>
    <col min="7710" max="7710" width="13.42578125" customWidth="1"/>
    <col min="7715" max="7715" width="14.7109375" customWidth="1"/>
    <col min="7955" max="7955" width="21.42578125" customWidth="1"/>
    <col min="7956" max="7964" width="11.42578125" customWidth="1"/>
    <col min="7965" max="7965" width="15.5703125" customWidth="1"/>
    <col min="7966" max="7966" width="13.42578125" customWidth="1"/>
    <col min="7971" max="7971" width="14.7109375" customWidth="1"/>
    <col min="8211" max="8211" width="21.42578125" customWidth="1"/>
    <col min="8212" max="8220" width="11.42578125" customWidth="1"/>
    <col min="8221" max="8221" width="15.5703125" customWidth="1"/>
    <col min="8222" max="8222" width="13.42578125" customWidth="1"/>
    <col min="8227" max="8227" width="14.7109375" customWidth="1"/>
    <col min="8467" max="8467" width="21.42578125" customWidth="1"/>
    <col min="8468" max="8476" width="11.42578125" customWidth="1"/>
    <col min="8477" max="8477" width="15.5703125" customWidth="1"/>
    <col min="8478" max="8478" width="13.42578125" customWidth="1"/>
    <col min="8483" max="8483" width="14.7109375" customWidth="1"/>
    <col min="8723" max="8723" width="21.42578125" customWidth="1"/>
    <col min="8724" max="8732" width="11.42578125" customWidth="1"/>
    <col min="8733" max="8733" width="15.5703125" customWidth="1"/>
    <col min="8734" max="8734" width="13.42578125" customWidth="1"/>
    <col min="8739" max="8739" width="14.7109375" customWidth="1"/>
    <col min="8979" max="8979" width="21.42578125" customWidth="1"/>
    <col min="8980" max="8988" width="11.42578125" customWidth="1"/>
    <col min="8989" max="8989" width="15.5703125" customWidth="1"/>
    <col min="8990" max="8990" width="13.42578125" customWidth="1"/>
    <col min="8995" max="8995" width="14.7109375" customWidth="1"/>
    <col min="9235" max="9235" width="21.42578125" customWidth="1"/>
    <col min="9236" max="9244" width="11.42578125" customWidth="1"/>
    <col min="9245" max="9245" width="15.5703125" customWidth="1"/>
    <col min="9246" max="9246" width="13.42578125" customWidth="1"/>
    <col min="9251" max="9251" width="14.7109375" customWidth="1"/>
    <col min="9491" max="9491" width="21.42578125" customWidth="1"/>
    <col min="9492" max="9500" width="11.42578125" customWidth="1"/>
    <col min="9501" max="9501" width="15.5703125" customWidth="1"/>
    <col min="9502" max="9502" width="13.42578125" customWidth="1"/>
    <col min="9507" max="9507" width="14.7109375" customWidth="1"/>
    <col min="9747" max="9747" width="21.42578125" customWidth="1"/>
    <col min="9748" max="9756" width="11.42578125" customWidth="1"/>
    <col min="9757" max="9757" width="15.5703125" customWidth="1"/>
    <col min="9758" max="9758" width="13.42578125" customWidth="1"/>
    <col min="9763" max="9763" width="14.7109375" customWidth="1"/>
    <col min="10003" max="10003" width="21.42578125" customWidth="1"/>
    <col min="10004" max="10012" width="11.42578125" customWidth="1"/>
    <col min="10013" max="10013" width="15.5703125" customWidth="1"/>
    <col min="10014" max="10014" width="13.42578125" customWidth="1"/>
    <col min="10019" max="10019" width="14.7109375" customWidth="1"/>
    <col min="10259" max="10259" width="21.42578125" customWidth="1"/>
    <col min="10260" max="10268" width="11.42578125" customWidth="1"/>
    <col min="10269" max="10269" width="15.5703125" customWidth="1"/>
    <col min="10270" max="10270" width="13.42578125" customWidth="1"/>
    <col min="10275" max="10275" width="14.7109375" customWidth="1"/>
    <col min="10515" max="10515" width="21.42578125" customWidth="1"/>
    <col min="10516" max="10524" width="11.42578125" customWidth="1"/>
    <col min="10525" max="10525" width="15.5703125" customWidth="1"/>
    <col min="10526" max="10526" width="13.42578125" customWidth="1"/>
    <col min="10531" max="10531" width="14.7109375" customWidth="1"/>
    <col min="10771" max="10771" width="21.42578125" customWidth="1"/>
    <col min="10772" max="10780" width="11.42578125" customWidth="1"/>
    <col min="10781" max="10781" width="15.5703125" customWidth="1"/>
    <col min="10782" max="10782" width="13.42578125" customWidth="1"/>
    <col min="10787" max="10787" width="14.7109375" customWidth="1"/>
    <col min="11027" max="11027" width="21.42578125" customWidth="1"/>
    <col min="11028" max="11036" width="11.42578125" customWidth="1"/>
    <col min="11037" max="11037" width="15.5703125" customWidth="1"/>
    <col min="11038" max="11038" width="13.42578125" customWidth="1"/>
    <col min="11043" max="11043" width="14.7109375" customWidth="1"/>
    <col min="11283" max="11283" width="21.42578125" customWidth="1"/>
    <col min="11284" max="11292" width="11.42578125" customWidth="1"/>
    <col min="11293" max="11293" width="15.5703125" customWidth="1"/>
    <col min="11294" max="11294" width="13.42578125" customWidth="1"/>
    <col min="11299" max="11299" width="14.7109375" customWidth="1"/>
    <col min="11539" max="11539" width="21.42578125" customWidth="1"/>
    <col min="11540" max="11548" width="11.42578125" customWidth="1"/>
    <col min="11549" max="11549" width="15.5703125" customWidth="1"/>
    <col min="11550" max="11550" width="13.42578125" customWidth="1"/>
    <col min="11555" max="11555" width="14.7109375" customWidth="1"/>
    <col min="11795" max="11795" width="21.42578125" customWidth="1"/>
    <col min="11796" max="11804" width="11.42578125" customWidth="1"/>
    <col min="11805" max="11805" width="15.5703125" customWidth="1"/>
    <col min="11806" max="11806" width="13.42578125" customWidth="1"/>
    <col min="11811" max="11811" width="14.7109375" customWidth="1"/>
    <col min="12051" max="12051" width="21.42578125" customWidth="1"/>
    <col min="12052" max="12060" width="11.42578125" customWidth="1"/>
    <col min="12061" max="12061" width="15.5703125" customWidth="1"/>
    <col min="12062" max="12062" width="13.42578125" customWidth="1"/>
    <col min="12067" max="12067" width="14.7109375" customWidth="1"/>
    <col min="12307" max="12307" width="21.42578125" customWidth="1"/>
    <col min="12308" max="12316" width="11.42578125" customWidth="1"/>
    <col min="12317" max="12317" width="15.5703125" customWidth="1"/>
    <col min="12318" max="12318" width="13.42578125" customWidth="1"/>
    <col min="12323" max="12323" width="14.7109375" customWidth="1"/>
    <col min="12563" max="12563" width="21.42578125" customWidth="1"/>
    <col min="12564" max="12572" width="11.42578125" customWidth="1"/>
    <col min="12573" max="12573" width="15.5703125" customWidth="1"/>
    <col min="12574" max="12574" width="13.42578125" customWidth="1"/>
    <col min="12579" max="12579" width="14.7109375" customWidth="1"/>
    <col min="12819" max="12819" width="21.42578125" customWidth="1"/>
    <col min="12820" max="12828" width="11.42578125" customWidth="1"/>
    <col min="12829" max="12829" width="15.5703125" customWidth="1"/>
    <col min="12830" max="12830" width="13.42578125" customWidth="1"/>
    <col min="12835" max="12835" width="14.7109375" customWidth="1"/>
    <col min="13075" max="13075" width="21.42578125" customWidth="1"/>
    <col min="13076" max="13084" width="11.42578125" customWidth="1"/>
    <col min="13085" max="13085" width="15.5703125" customWidth="1"/>
    <col min="13086" max="13086" width="13.42578125" customWidth="1"/>
    <col min="13091" max="13091" width="14.7109375" customWidth="1"/>
    <col min="13331" max="13331" width="21.42578125" customWidth="1"/>
    <col min="13332" max="13340" width="11.42578125" customWidth="1"/>
    <col min="13341" max="13341" width="15.5703125" customWidth="1"/>
    <col min="13342" max="13342" width="13.42578125" customWidth="1"/>
    <col min="13347" max="13347" width="14.7109375" customWidth="1"/>
    <col min="13587" max="13587" width="21.42578125" customWidth="1"/>
    <col min="13588" max="13596" width="11.42578125" customWidth="1"/>
    <col min="13597" max="13597" width="15.5703125" customWidth="1"/>
    <col min="13598" max="13598" width="13.42578125" customWidth="1"/>
    <col min="13603" max="13603" width="14.7109375" customWidth="1"/>
    <col min="13843" max="13843" width="21.42578125" customWidth="1"/>
    <col min="13844" max="13852" width="11.42578125" customWidth="1"/>
    <col min="13853" max="13853" width="15.5703125" customWidth="1"/>
    <col min="13854" max="13854" width="13.42578125" customWidth="1"/>
    <col min="13859" max="13859" width="14.7109375" customWidth="1"/>
    <col min="14099" max="14099" width="21.42578125" customWidth="1"/>
    <col min="14100" max="14108" width="11.42578125" customWidth="1"/>
    <col min="14109" max="14109" width="15.5703125" customWidth="1"/>
    <col min="14110" max="14110" width="13.42578125" customWidth="1"/>
    <col min="14115" max="14115" width="14.7109375" customWidth="1"/>
    <col min="14355" max="14355" width="21.42578125" customWidth="1"/>
    <col min="14356" max="14364" width="11.42578125" customWidth="1"/>
    <col min="14365" max="14365" width="15.5703125" customWidth="1"/>
    <col min="14366" max="14366" width="13.42578125" customWidth="1"/>
    <col min="14371" max="14371" width="14.7109375" customWidth="1"/>
    <col min="14611" max="14611" width="21.42578125" customWidth="1"/>
    <col min="14612" max="14620" width="11.42578125" customWidth="1"/>
    <col min="14621" max="14621" width="15.5703125" customWidth="1"/>
    <col min="14622" max="14622" width="13.42578125" customWidth="1"/>
    <col min="14627" max="14627" width="14.7109375" customWidth="1"/>
    <col min="14867" max="14867" width="21.42578125" customWidth="1"/>
    <col min="14868" max="14876" width="11.42578125" customWidth="1"/>
    <col min="14877" max="14877" width="15.5703125" customWidth="1"/>
    <col min="14878" max="14878" width="13.42578125" customWidth="1"/>
    <col min="14883" max="14883" width="14.7109375" customWidth="1"/>
    <col min="15123" max="15123" width="21.42578125" customWidth="1"/>
    <col min="15124" max="15132" width="11.42578125" customWidth="1"/>
    <col min="15133" max="15133" width="15.5703125" customWidth="1"/>
    <col min="15134" max="15134" width="13.42578125" customWidth="1"/>
    <col min="15139" max="15139" width="14.7109375" customWidth="1"/>
    <col min="15379" max="15379" width="21.42578125" customWidth="1"/>
    <col min="15380" max="15388" width="11.42578125" customWidth="1"/>
    <col min="15389" max="15389" width="15.5703125" customWidth="1"/>
    <col min="15390" max="15390" width="13.42578125" customWidth="1"/>
    <col min="15395" max="15395" width="14.7109375" customWidth="1"/>
    <col min="15635" max="15635" width="21.42578125" customWidth="1"/>
    <col min="15636" max="15644" width="11.42578125" customWidth="1"/>
    <col min="15645" max="15645" width="15.5703125" customWidth="1"/>
    <col min="15646" max="15646" width="13.42578125" customWidth="1"/>
    <col min="15651" max="15651" width="14.7109375" customWidth="1"/>
    <col min="15891" max="15891" width="21.42578125" customWidth="1"/>
    <col min="15892" max="15900" width="11.42578125" customWidth="1"/>
    <col min="15901" max="15901" width="15.5703125" customWidth="1"/>
    <col min="15902" max="15902" width="13.42578125" customWidth="1"/>
    <col min="15907" max="15907" width="14.7109375" customWidth="1"/>
    <col min="16147" max="16147" width="21.42578125" customWidth="1"/>
    <col min="16148" max="16156" width="11.42578125" customWidth="1"/>
    <col min="16157" max="16157" width="15.5703125" customWidth="1"/>
    <col min="16158" max="16158" width="13.42578125" customWidth="1"/>
    <col min="16163" max="16163" width="14.7109375" customWidth="1"/>
  </cols>
  <sheetData>
    <row r="1" spans="1:105" ht="39" customHeight="1" thickBot="1">
      <c r="A1" s="453" t="s">
        <v>762</v>
      </c>
      <c r="B1" s="34" t="s">
        <v>763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  <c r="BS1" s="264"/>
      <c r="BT1" s="264"/>
      <c r="BU1" s="264"/>
      <c r="BV1" s="264"/>
      <c r="BW1" s="264"/>
      <c r="BX1" s="264"/>
      <c r="BY1" s="264"/>
      <c r="BZ1" s="264"/>
      <c r="CA1" s="264"/>
      <c r="CB1" s="264"/>
      <c r="CC1" s="264"/>
      <c r="CD1" s="264"/>
      <c r="CE1" s="264"/>
      <c r="CF1" s="264"/>
      <c r="CG1" s="264"/>
      <c r="CH1" s="264"/>
      <c r="CI1" s="264"/>
      <c r="CJ1" s="996" t="s">
        <v>709</v>
      </c>
      <c r="CK1" s="996"/>
      <c r="CL1" s="996" t="s">
        <v>710</v>
      </c>
      <c r="CM1" s="996"/>
      <c r="DA1" s="283" t="s">
        <v>764</v>
      </c>
    </row>
    <row r="2" spans="1:105" ht="30" customHeight="1">
      <c r="A2" s="1003" t="s">
        <v>712</v>
      </c>
      <c r="B2" s="1005" t="s">
        <v>713</v>
      </c>
      <c r="C2" s="1004" t="s">
        <v>272</v>
      </c>
      <c r="D2" s="1019" t="s">
        <v>765</v>
      </c>
      <c r="E2" s="1020"/>
      <c r="F2" s="1020"/>
      <c r="G2" s="1020"/>
      <c r="H2" s="1020"/>
      <c r="I2" s="1020"/>
      <c r="J2" s="1020"/>
      <c r="K2" s="1020"/>
      <c r="L2" s="1020"/>
      <c r="M2" s="1020"/>
      <c r="N2" s="1020"/>
      <c r="O2" s="1021"/>
      <c r="P2" s="990" t="s">
        <v>766</v>
      </c>
      <c r="Q2" s="991"/>
      <c r="R2" s="991"/>
      <c r="S2" s="991"/>
      <c r="T2" s="991"/>
      <c r="U2" s="991"/>
      <c r="V2" s="991"/>
      <c r="W2" s="991"/>
      <c r="X2" s="991"/>
      <c r="Y2" s="991"/>
      <c r="Z2" s="991"/>
      <c r="AA2" s="993"/>
      <c r="AB2" s="990" t="s">
        <v>767</v>
      </c>
      <c r="AC2" s="991"/>
      <c r="AD2" s="991"/>
      <c r="AE2" s="991"/>
      <c r="AF2" s="991"/>
      <c r="AG2" s="991"/>
      <c r="AH2" s="991"/>
      <c r="AI2" s="991"/>
      <c r="AJ2" s="991"/>
      <c r="AK2" s="991"/>
      <c r="AL2" s="991"/>
      <c r="AM2" s="993"/>
      <c r="AN2" s="990" t="s">
        <v>768</v>
      </c>
      <c r="AO2" s="991"/>
      <c r="AP2" s="991"/>
      <c r="AQ2" s="991"/>
      <c r="AR2" s="991"/>
      <c r="AS2" s="991"/>
      <c r="AT2" s="991"/>
      <c r="AU2" s="991"/>
      <c r="AV2" s="991"/>
      <c r="AW2" s="991"/>
      <c r="AX2" s="991"/>
      <c r="AY2" s="993"/>
      <c r="AZ2" s="990" t="s">
        <v>723</v>
      </c>
      <c r="BA2" s="991"/>
      <c r="BB2" s="991"/>
      <c r="BC2" s="991"/>
      <c r="BD2" s="991"/>
      <c r="BE2" s="991"/>
      <c r="BF2" s="991"/>
      <c r="BG2" s="991"/>
      <c r="BH2" s="991"/>
      <c r="BI2" s="991"/>
      <c r="BJ2" s="991"/>
      <c r="BK2" s="992"/>
      <c r="BL2" s="990" t="s">
        <v>724</v>
      </c>
      <c r="BM2" s="991"/>
      <c r="BN2" s="991"/>
      <c r="BO2" s="991"/>
      <c r="BP2" s="991"/>
      <c r="BQ2" s="991"/>
      <c r="BR2" s="991"/>
      <c r="BS2" s="991"/>
      <c r="BT2" s="991"/>
      <c r="BU2" s="991"/>
      <c r="BV2" s="991"/>
      <c r="BW2" s="992"/>
      <c r="BX2" s="990">
        <v>2021</v>
      </c>
      <c r="BY2" s="991"/>
      <c r="BZ2" s="991"/>
      <c r="CA2" s="991"/>
      <c r="CB2" s="991"/>
      <c r="CC2" s="991"/>
      <c r="CD2" s="991"/>
      <c r="CE2" s="991"/>
      <c r="CF2" s="991"/>
      <c r="CG2" s="991"/>
      <c r="CH2" s="992"/>
      <c r="CI2" s="993"/>
      <c r="CJ2" s="1010" t="s">
        <v>725</v>
      </c>
      <c r="CK2" s="1018" t="s">
        <v>726</v>
      </c>
      <c r="CL2" s="1015" t="s">
        <v>727</v>
      </c>
      <c r="CM2" s="1015" t="s">
        <v>726</v>
      </c>
      <c r="CN2" s="998" t="s">
        <v>711</v>
      </c>
      <c r="CO2" s="999"/>
    </row>
    <row r="3" spans="1:105" ht="33" customHeight="1" outlineLevel="1">
      <c r="A3" s="1003"/>
      <c r="B3" s="1005"/>
      <c r="C3" s="1004"/>
      <c r="D3" s="588" t="s">
        <v>464</v>
      </c>
      <c r="E3" s="589" t="s">
        <v>466</v>
      </c>
      <c r="F3" s="589" t="s">
        <v>467</v>
      </c>
      <c r="G3" s="589" t="s">
        <v>468</v>
      </c>
      <c r="H3" s="589" t="s">
        <v>469</v>
      </c>
      <c r="I3" s="589" t="s">
        <v>470</v>
      </c>
      <c r="J3" s="589" t="s">
        <v>471</v>
      </c>
      <c r="K3" s="589" t="s">
        <v>472</v>
      </c>
      <c r="L3" s="589" t="s">
        <v>473</v>
      </c>
      <c r="M3" s="589" t="s">
        <v>474</v>
      </c>
      <c r="N3" s="589" t="s">
        <v>475</v>
      </c>
      <c r="O3" s="592" t="s">
        <v>476</v>
      </c>
      <c r="P3" s="588" t="s">
        <v>464</v>
      </c>
      <c r="Q3" s="589" t="s">
        <v>466</v>
      </c>
      <c r="R3" s="589" t="s">
        <v>467</v>
      </c>
      <c r="S3" s="589" t="s">
        <v>468</v>
      </c>
      <c r="T3" s="589" t="s">
        <v>469</v>
      </c>
      <c r="U3" s="589" t="s">
        <v>470</v>
      </c>
      <c r="V3" s="589" t="s">
        <v>471</v>
      </c>
      <c r="W3" s="589" t="s">
        <v>472</v>
      </c>
      <c r="X3" s="589" t="s">
        <v>473</v>
      </c>
      <c r="Y3" s="589" t="s">
        <v>474</v>
      </c>
      <c r="Z3" s="589" t="s">
        <v>475</v>
      </c>
      <c r="AA3" s="592" t="s">
        <v>476</v>
      </c>
      <c r="AB3" s="588" t="s">
        <v>464</v>
      </c>
      <c r="AC3" s="589" t="s">
        <v>466</v>
      </c>
      <c r="AD3" s="589" t="s">
        <v>467</v>
      </c>
      <c r="AE3" s="589" t="s">
        <v>468</v>
      </c>
      <c r="AF3" s="589" t="s">
        <v>469</v>
      </c>
      <c r="AG3" s="589" t="s">
        <v>470</v>
      </c>
      <c r="AH3" s="589" t="s">
        <v>471</v>
      </c>
      <c r="AI3" s="589" t="s">
        <v>472</v>
      </c>
      <c r="AJ3" s="589" t="s">
        <v>473</v>
      </c>
      <c r="AK3" s="589" t="s">
        <v>474</v>
      </c>
      <c r="AL3" s="589" t="s">
        <v>475</v>
      </c>
      <c r="AM3" s="592" t="s">
        <v>476</v>
      </c>
      <c r="AN3" s="588" t="s">
        <v>464</v>
      </c>
      <c r="AO3" s="589" t="s">
        <v>466</v>
      </c>
      <c r="AP3" s="589" t="s">
        <v>467</v>
      </c>
      <c r="AQ3" s="589" t="s">
        <v>468</v>
      </c>
      <c r="AR3" s="589" t="s">
        <v>469</v>
      </c>
      <c r="AS3" s="589" t="s">
        <v>470</v>
      </c>
      <c r="AT3" s="589" t="s">
        <v>471</v>
      </c>
      <c r="AU3" s="589" t="s">
        <v>472</v>
      </c>
      <c r="AV3" s="589" t="s">
        <v>473</v>
      </c>
      <c r="AW3" s="589" t="s">
        <v>474</v>
      </c>
      <c r="AX3" s="589" t="s">
        <v>475</v>
      </c>
      <c r="AY3" s="592" t="s">
        <v>476</v>
      </c>
      <c r="AZ3" s="588" t="s">
        <v>464</v>
      </c>
      <c r="BA3" s="589" t="s">
        <v>466</v>
      </c>
      <c r="BB3" s="589" t="s">
        <v>467</v>
      </c>
      <c r="BC3" s="589" t="s">
        <v>468</v>
      </c>
      <c r="BD3" s="589" t="s">
        <v>469</v>
      </c>
      <c r="BE3" s="589" t="s">
        <v>470</v>
      </c>
      <c r="BF3" s="589" t="s">
        <v>471</v>
      </c>
      <c r="BG3" s="589" t="s">
        <v>472</v>
      </c>
      <c r="BH3" s="589" t="s">
        <v>473</v>
      </c>
      <c r="BI3" s="589" t="s">
        <v>474</v>
      </c>
      <c r="BJ3" s="589" t="s">
        <v>475</v>
      </c>
      <c r="BK3" s="593" t="s">
        <v>476</v>
      </c>
      <c r="BL3" s="588" t="s">
        <v>464</v>
      </c>
      <c r="BM3" s="589" t="s">
        <v>466</v>
      </c>
      <c r="BN3" s="589" t="s">
        <v>467</v>
      </c>
      <c r="BO3" s="589" t="s">
        <v>468</v>
      </c>
      <c r="BP3" s="589" t="s">
        <v>469</v>
      </c>
      <c r="BQ3" s="589" t="s">
        <v>470</v>
      </c>
      <c r="BR3" s="589" t="s">
        <v>471</v>
      </c>
      <c r="BS3" s="589" t="s">
        <v>472</v>
      </c>
      <c r="BT3" s="589" t="s">
        <v>473</v>
      </c>
      <c r="BU3" s="589" t="s">
        <v>474</v>
      </c>
      <c r="BV3" s="589" t="s">
        <v>475</v>
      </c>
      <c r="BW3" s="593" t="s">
        <v>476</v>
      </c>
      <c r="BX3" s="588" t="s">
        <v>464</v>
      </c>
      <c r="BY3" s="589" t="s">
        <v>466</v>
      </c>
      <c r="BZ3" s="589" t="s">
        <v>467</v>
      </c>
      <c r="CA3" s="589" t="s">
        <v>468</v>
      </c>
      <c r="CB3" s="589" t="s">
        <v>469</v>
      </c>
      <c r="CC3" s="589" t="s">
        <v>470</v>
      </c>
      <c r="CD3" s="589" t="s">
        <v>471</v>
      </c>
      <c r="CE3" s="589" t="s">
        <v>472</v>
      </c>
      <c r="CF3" s="589" t="s">
        <v>473</v>
      </c>
      <c r="CG3" s="589" t="s">
        <v>474</v>
      </c>
      <c r="CH3" s="593" t="s">
        <v>475</v>
      </c>
      <c r="CI3" s="592" t="s">
        <v>476</v>
      </c>
      <c r="CJ3" s="1011"/>
      <c r="CK3" s="1018"/>
      <c r="CL3" s="1015"/>
      <c r="CM3" s="1015"/>
      <c r="CN3" s="1"/>
      <c r="CO3" s="227" t="s">
        <v>728</v>
      </c>
    </row>
    <row r="4" spans="1:105" s="2" customFormat="1" ht="25.5" customHeight="1">
      <c r="A4" s="629" t="s">
        <v>743</v>
      </c>
      <c r="B4" s="630"/>
      <c r="C4" s="631"/>
      <c r="D4" s="636">
        <v>86975</v>
      </c>
      <c r="E4" s="637">
        <v>87168</v>
      </c>
      <c r="F4" s="637">
        <v>87161</v>
      </c>
      <c r="G4" s="637">
        <v>87068</v>
      </c>
      <c r="H4" s="637">
        <v>86902</v>
      </c>
      <c r="I4" s="637">
        <v>91602</v>
      </c>
      <c r="J4" s="637">
        <v>91591</v>
      </c>
      <c r="K4" s="637">
        <v>91991</v>
      </c>
      <c r="L4" s="637">
        <v>91954</v>
      </c>
      <c r="M4" s="637">
        <v>91962</v>
      </c>
      <c r="N4" s="637">
        <v>91621</v>
      </c>
      <c r="O4" s="638">
        <v>94834</v>
      </c>
      <c r="P4" s="636">
        <v>94404</v>
      </c>
      <c r="Q4" s="637">
        <v>83356</v>
      </c>
      <c r="R4" s="637">
        <v>82249</v>
      </c>
      <c r="S4" s="637">
        <v>106911</v>
      </c>
      <c r="T4" s="637">
        <v>105353</v>
      </c>
      <c r="U4" s="637">
        <v>106974</v>
      </c>
      <c r="V4" s="637">
        <v>105793</v>
      </c>
      <c r="W4" s="637">
        <v>105484</v>
      </c>
      <c r="X4" s="637">
        <v>105267</v>
      </c>
      <c r="Y4" s="637">
        <v>105957</v>
      </c>
      <c r="Z4" s="637">
        <v>105795</v>
      </c>
      <c r="AA4" s="638">
        <v>106002</v>
      </c>
      <c r="AB4" s="636">
        <v>105926</v>
      </c>
      <c r="AC4" s="637">
        <v>105895</v>
      </c>
      <c r="AD4" s="637">
        <v>106135</v>
      </c>
      <c r="AE4" s="637">
        <v>106103</v>
      </c>
      <c r="AF4" s="637">
        <v>106066</v>
      </c>
      <c r="AG4" s="637">
        <v>105780</v>
      </c>
      <c r="AH4" s="637">
        <v>105898</v>
      </c>
      <c r="AI4" s="637">
        <v>106031</v>
      </c>
      <c r="AJ4" s="637">
        <v>106045</v>
      </c>
      <c r="AK4" s="637">
        <v>106071</v>
      </c>
      <c r="AL4" s="637">
        <v>105884</v>
      </c>
      <c r="AM4" s="638">
        <v>105786</v>
      </c>
      <c r="AN4" s="636">
        <v>105714</v>
      </c>
      <c r="AO4" s="637">
        <v>105580</v>
      </c>
      <c r="AP4" s="637">
        <v>105454</v>
      </c>
      <c r="AQ4" s="637">
        <v>105172</v>
      </c>
      <c r="AR4" s="637">
        <v>105044</v>
      </c>
      <c r="AS4" s="637">
        <v>104884</v>
      </c>
      <c r="AT4" s="637">
        <v>104625</v>
      </c>
      <c r="AU4" s="637">
        <v>105164</v>
      </c>
      <c r="AV4" s="637">
        <v>104973</v>
      </c>
      <c r="AW4" s="637">
        <v>104813</v>
      </c>
      <c r="AX4" s="637">
        <v>104514</v>
      </c>
      <c r="AY4" s="638">
        <v>104367</v>
      </c>
      <c r="AZ4" s="636">
        <v>104163</v>
      </c>
      <c r="BA4" s="637">
        <v>104328</v>
      </c>
      <c r="BB4" s="637">
        <v>103814</v>
      </c>
      <c r="BC4" s="637">
        <v>103633</v>
      </c>
      <c r="BD4" s="637">
        <v>106477</v>
      </c>
      <c r="BE4" s="637">
        <v>106223</v>
      </c>
      <c r="BF4" s="637">
        <v>104412</v>
      </c>
      <c r="BG4" s="637">
        <v>104205</v>
      </c>
      <c r="BH4" s="637">
        <v>104074</v>
      </c>
      <c r="BI4" s="637">
        <v>103951</v>
      </c>
      <c r="BJ4" s="637">
        <v>103939</v>
      </c>
      <c r="BK4" s="639">
        <v>103803</v>
      </c>
      <c r="BL4" s="636">
        <v>102941</v>
      </c>
      <c r="BM4" s="637">
        <v>102751</v>
      </c>
      <c r="BN4" s="637">
        <v>104847</v>
      </c>
      <c r="BO4" s="637">
        <v>104974</v>
      </c>
      <c r="BP4" s="637">
        <v>104974</v>
      </c>
      <c r="BQ4" s="637">
        <v>105266</v>
      </c>
      <c r="BR4" s="637">
        <v>104021</v>
      </c>
      <c r="BS4" s="637">
        <v>104098</v>
      </c>
      <c r="BT4" s="637">
        <v>103804</v>
      </c>
      <c r="BU4" s="637">
        <v>103451</v>
      </c>
      <c r="BV4" s="637">
        <v>103298</v>
      </c>
      <c r="BW4" s="639">
        <v>103313</v>
      </c>
      <c r="BX4" s="636">
        <v>103750</v>
      </c>
      <c r="BY4" s="637">
        <v>103243</v>
      </c>
      <c r="BZ4" s="637">
        <v>109587</v>
      </c>
      <c r="CA4" s="637">
        <v>108409</v>
      </c>
      <c r="CB4" s="637">
        <v>108840</v>
      </c>
      <c r="CC4" s="637">
        <v>108461</v>
      </c>
      <c r="CD4" s="637">
        <v>107936</v>
      </c>
      <c r="CE4" s="637">
        <v>107598</v>
      </c>
      <c r="CF4" s="637">
        <v>107251</v>
      </c>
      <c r="CG4" s="637">
        <v>107471</v>
      </c>
      <c r="CH4" s="639">
        <v>106892</v>
      </c>
      <c r="CI4" s="638">
        <f>+CI128+CI104+CI80+CI42+CI62+CI31+CI19+CI12+CI5</f>
        <v>105628</v>
      </c>
      <c r="CJ4" s="118">
        <f>CI4-CH4</f>
        <v>-1264</v>
      </c>
      <c r="CK4" s="98">
        <f>(CJ4/CE4)*100</f>
        <v>-1.1747430249632893</v>
      </c>
      <c r="CL4" s="118">
        <f>CI4-BW4</f>
        <v>2315</v>
      </c>
      <c r="CM4" s="98">
        <f>CL4/BW4*100</f>
        <v>2.2407635050768056</v>
      </c>
      <c r="CN4" s="1"/>
      <c r="CO4" s="227" t="s">
        <v>742</v>
      </c>
    </row>
    <row r="5" spans="1:105" ht="18" customHeight="1" outlineLevel="1">
      <c r="A5" s="141" t="s">
        <v>290</v>
      </c>
      <c r="B5" s="28"/>
      <c r="C5" s="29"/>
      <c r="D5" s="46">
        <v>1558</v>
      </c>
      <c r="E5" s="47">
        <v>1568</v>
      </c>
      <c r="F5" s="47">
        <v>1564</v>
      </c>
      <c r="G5" s="47">
        <v>1563</v>
      </c>
      <c r="H5" s="47">
        <v>1563</v>
      </c>
      <c r="I5" s="47">
        <v>1578</v>
      </c>
      <c r="J5" s="47">
        <v>1580</v>
      </c>
      <c r="K5" s="47">
        <v>1597</v>
      </c>
      <c r="L5" s="47">
        <v>1600</v>
      </c>
      <c r="M5" s="47">
        <v>1602</v>
      </c>
      <c r="N5" s="47">
        <v>1594</v>
      </c>
      <c r="O5" s="266">
        <v>1685</v>
      </c>
      <c r="P5" s="46">
        <v>1678</v>
      </c>
      <c r="Q5" s="47">
        <v>1510</v>
      </c>
      <c r="R5" s="47">
        <v>1498</v>
      </c>
      <c r="S5" s="47">
        <v>1944</v>
      </c>
      <c r="T5" s="47">
        <v>1908</v>
      </c>
      <c r="U5" s="47">
        <v>1946</v>
      </c>
      <c r="V5" s="47">
        <v>1930</v>
      </c>
      <c r="W5" s="47">
        <v>1928</v>
      </c>
      <c r="X5" s="47">
        <v>1925</v>
      </c>
      <c r="Y5" s="47">
        <v>1935</v>
      </c>
      <c r="Z5" s="47">
        <v>1925</v>
      </c>
      <c r="AA5" s="266">
        <v>1936</v>
      </c>
      <c r="AB5" s="46">
        <v>1930</v>
      </c>
      <c r="AC5" s="47">
        <v>1930</v>
      </c>
      <c r="AD5" s="47">
        <v>1934</v>
      </c>
      <c r="AE5" s="47">
        <v>1934</v>
      </c>
      <c r="AF5" s="47">
        <v>1930</v>
      </c>
      <c r="AG5" s="47">
        <v>1931</v>
      </c>
      <c r="AH5" s="47">
        <v>1927</v>
      </c>
      <c r="AI5" s="47">
        <v>1933</v>
      </c>
      <c r="AJ5" s="47">
        <v>1929</v>
      </c>
      <c r="AK5" s="47">
        <v>1929</v>
      </c>
      <c r="AL5" s="47">
        <v>1925</v>
      </c>
      <c r="AM5" s="266">
        <v>1925</v>
      </c>
      <c r="AN5" s="46">
        <v>2029</v>
      </c>
      <c r="AO5" s="47">
        <v>1927</v>
      </c>
      <c r="AP5" s="47">
        <v>1925</v>
      </c>
      <c r="AQ5" s="47">
        <v>1923</v>
      </c>
      <c r="AR5" s="47">
        <v>1953</v>
      </c>
      <c r="AS5" s="47">
        <v>1951</v>
      </c>
      <c r="AT5" s="47">
        <v>1941</v>
      </c>
      <c r="AU5" s="47">
        <v>1936</v>
      </c>
      <c r="AV5" s="47">
        <v>1932</v>
      </c>
      <c r="AW5" s="47">
        <v>1932</v>
      </c>
      <c r="AX5" s="47">
        <v>1926</v>
      </c>
      <c r="AY5" s="266">
        <v>1921</v>
      </c>
      <c r="AZ5" s="46">
        <v>1917</v>
      </c>
      <c r="BA5" s="47">
        <v>1914</v>
      </c>
      <c r="BB5" s="47">
        <v>1904</v>
      </c>
      <c r="BC5" s="47">
        <v>1899</v>
      </c>
      <c r="BD5" s="47">
        <v>1894</v>
      </c>
      <c r="BE5" s="47">
        <v>1891</v>
      </c>
      <c r="BF5" s="47">
        <v>1858</v>
      </c>
      <c r="BG5" s="47">
        <v>1861</v>
      </c>
      <c r="BH5" s="47">
        <v>1858</v>
      </c>
      <c r="BI5" s="47">
        <v>1859</v>
      </c>
      <c r="BJ5" s="47">
        <v>1845</v>
      </c>
      <c r="BK5" s="59">
        <v>1847</v>
      </c>
      <c r="BL5" s="46">
        <v>1691</v>
      </c>
      <c r="BM5" s="47">
        <v>1688</v>
      </c>
      <c r="BN5" s="47">
        <v>1736</v>
      </c>
      <c r="BO5" s="47">
        <v>1742</v>
      </c>
      <c r="BP5" s="47">
        <v>1742</v>
      </c>
      <c r="BQ5" s="47">
        <v>1749</v>
      </c>
      <c r="BR5" s="47">
        <v>1733</v>
      </c>
      <c r="BS5" s="47">
        <v>1736</v>
      </c>
      <c r="BT5" s="47">
        <v>1734</v>
      </c>
      <c r="BU5" s="47">
        <v>1733</v>
      </c>
      <c r="BV5" s="47">
        <v>1726</v>
      </c>
      <c r="BW5" s="59">
        <v>1726</v>
      </c>
      <c r="BX5" s="46">
        <v>1739</v>
      </c>
      <c r="BY5" s="47">
        <v>1721</v>
      </c>
      <c r="BZ5" s="47">
        <v>1807</v>
      </c>
      <c r="CA5" s="47">
        <v>1789</v>
      </c>
      <c r="CB5" s="47">
        <v>1794</v>
      </c>
      <c r="CC5" s="47">
        <v>1793</v>
      </c>
      <c r="CD5" s="47">
        <v>1796</v>
      </c>
      <c r="CE5" s="47">
        <v>1796</v>
      </c>
      <c r="CF5" s="47">
        <v>1791</v>
      </c>
      <c r="CG5" s="47">
        <v>1793</v>
      </c>
      <c r="CH5" s="59">
        <v>1780</v>
      </c>
      <c r="CI5" s="266">
        <f>SUM(CI6:CI11)</f>
        <v>1749</v>
      </c>
      <c r="CJ5" s="118">
        <f t="shared" ref="CJ5:CJ68" si="0">CI5-CH5</f>
        <v>-31</v>
      </c>
      <c r="CK5" s="98">
        <f t="shared" ref="CK5:CK68" si="1">(CJ5/CE5)*100</f>
        <v>-1.7260579064587973</v>
      </c>
      <c r="CL5" s="118">
        <f t="shared" ref="CL5:CL68" si="2">CI5-BW5</f>
        <v>23</v>
      </c>
      <c r="CM5" s="98">
        <f t="shared" ref="CM5:CM68" si="3">CL5/BW5*100</f>
        <v>1.3325608342989572</v>
      </c>
      <c r="CN5" s="1"/>
      <c r="CO5" s="228" t="s">
        <v>744</v>
      </c>
      <c r="CR5" s="255">
        <v>2016</v>
      </c>
      <c r="CS5" s="255">
        <v>2017</v>
      </c>
      <c r="CT5" s="255">
        <v>2018</v>
      </c>
      <c r="CU5" s="817">
        <v>2019</v>
      </c>
      <c r="CV5" s="255">
        <v>2020</v>
      </c>
      <c r="CW5" s="255">
        <v>2021</v>
      </c>
    </row>
    <row r="6" spans="1:105" ht="15" outlineLevel="2">
      <c r="A6" s="432">
        <v>142</v>
      </c>
      <c r="B6" s="16" t="s">
        <v>290</v>
      </c>
      <c r="C6" s="389" t="s">
        <v>295</v>
      </c>
      <c r="D6" s="395">
        <v>60</v>
      </c>
      <c r="E6" s="418">
        <v>60</v>
      </c>
      <c r="F6" s="418">
        <v>60</v>
      </c>
      <c r="G6" s="418">
        <v>60</v>
      </c>
      <c r="H6" s="418">
        <v>60</v>
      </c>
      <c r="I6" s="418">
        <v>61</v>
      </c>
      <c r="J6" s="418">
        <v>61</v>
      </c>
      <c r="K6" s="418">
        <v>61</v>
      </c>
      <c r="L6" s="418">
        <v>61</v>
      </c>
      <c r="M6" s="418">
        <v>61</v>
      </c>
      <c r="N6" s="418">
        <v>61</v>
      </c>
      <c r="O6" s="399">
        <v>65</v>
      </c>
      <c r="P6" s="395">
        <v>65</v>
      </c>
      <c r="Q6" s="418">
        <v>56</v>
      </c>
      <c r="R6" s="418">
        <v>56</v>
      </c>
      <c r="S6" s="418">
        <v>80</v>
      </c>
      <c r="T6" s="418">
        <v>77</v>
      </c>
      <c r="U6" s="418">
        <v>80</v>
      </c>
      <c r="V6" s="418">
        <v>79</v>
      </c>
      <c r="W6" s="418">
        <v>78</v>
      </c>
      <c r="X6" s="418">
        <v>77</v>
      </c>
      <c r="Y6" s="418">
        <v>77</v>
      </c>
      <c r="Z6" s="418">
        <v>77</v>
      </c>
      <c r="AA6" s="399">
        <v>79</v>
      </c>
      <c r="AB6" s="395">
        <v>79</v>
      </c>
      <c r="AC6" s="418">
        <v>79</v>
      </c>
      <c r="AD6" s="418">
        <v>79</v>
      </c>
      <c r="AE6" s="418">
        <v>79</v>
      </c>
      <c r="AF6" s="418">
        <v>81</v>
      </c>
      <c r="AG6" s="418">
        <v>81</v>
      </c>
      <c r="AH6" s="418">
        <v>81</v>
      </c>
      <c r="AI6" s="418">
        <v>81</v>
      </c>
      <c r="AJ6" s="418">
        <v>81</v>
      </c>
      <c r="AK6" s="418">
        <v>81</v>
      </c>
      <c r="AL6" s="418">
        <v>80</v>
      </c>
      <c r="AM6" s="399">
        <v>80</v>
      </c>
      <c r="AN6" s="395">
        <v>80</v>
      </c>
      <c r="AO6" s="418">
        <v>79</v>
      </c>
      <c r="AP6" s="418">
        <v>79</v>
      </c>
      <c r="AQ6" s="418">
        <v>79</v>
      </c>
      <c r="AR6" s="418">
        <v>79</v>
      </c>
      <c r="AS6" s="418">
        <v>79</v>
      </c>
      <c r="AT6" s="418">
        <v>79</v>
      </c>
      <c r="AU6" s="418">
        <v>79</v>
      </c>
      <c r="AV6" s="418">
        <v>79</v>
      </c>
      <c r="AW6" s="418">
        <v>79</v>
      </c>
      <c r="AX6" s="418">
        <v>79</v>
      </c>
      <c r="AY6" s="399">
        <v>79</v>
      </c>
      <c r="AZ6" s="395">
        <v>79</v>
      </c>
      <c r="BA6" s="418">
        <v>78</v>
      </c>
      <c r="BB6" s="418">
        <v>78</v>
      </c>
      <c r="BC6" s="418">
        <v>77</v>
      </c>
      <c r="BD6" s="418">
        <v>77</v>
      </c>
      <c r="BE6" s="418">
        <v>76</v>
      </c>
      <c r="BF6" s="418">
        <v>74</v>
      </c>
      <c r="BG6" s="418">
        <v>74</v>
      </c>
      <c r="BH6" s="418">
        <v>74</v>
      </c>
      <c r="BI6" s="418">
        <v>74</v>
      </c>
      <c r="BJ6" s="418">
        <v>74</v>
      </c>
      <c r="BK6" s="394">
        <v>74</v>
      </c>
      <c r="BL6" s="395">
        <v>76</v>
      </c>
      <c r="BM6" s="418">
        <v>76</v>
      </c>
      <c r="BN6" s="418">
        <v>77</v>
      </c>
      <c r="BO6" s="418">
        <v>77</v>
      </c>
      <c r="BP6" s="418">
        <v>77</v>
      </c>
      <c r="BQ6" s="418">
        <v>77</v>
      </c>
      <c r="BR6" s="418">
        <v>77</v>
      </c>
      <c r="BS6" s="418">
        <v>76</v>
      </c>
      <c r="BT6" s="418">
        <v>76</v>
      </c>
      <c r="BU6" s="418">
        <v>76</v>
      </c>
      <c r="BV6" s="418">
        <v>76</v>
      </c>
      <c r="BW6" s="394">
        <v>76</v>
      </c>
      <c r="BX6" s="395">
        <v>77</v>
      </c>
      <c r="BY6" s="418">
        <v>77</v>
      </c>
      <c r="BZ6" s="418">
        <v>83</v>
      </c>
      <c r="CA6" s="418">
        <v>81</v>
      </c>
      <c r="CB6" s="418">
        <v>80</v>
      </c>
      <c r="CC6" s="418">
        <v>80</v>
      </c>
      <c r="CD6" s="418">
        <v>80</v>
      </c>
      <c r="CE6" s="418">
        <v>80</v>
      </c>
      <c r="CF6" s="418">
        <v>80</v>
      </c>
      <c r="CG6" s="418">
        <v>81</v>
      </c>
      <c r="CH6" s="394">
        <v>81</v>
      </c>
      <c r="CI6" s="399">
        <f>'1. Población_Afiliada_Regimen'!H6</f>
        <v>78</v>
      </c>
      <c r="CJ6" s="118">
        <f t="shared" si="0"/>
        <v>-3</v>
      </c>
      <c r="CK6" s="98">
        <f t="shared" si="1"/>
        <v>-3.75</v>
      </c>
      <c r="CL6" s="118">
        <f t="shared" si="2"/>
        <v>2</v>
      </c>
      <c r="CM6" s="98">
        <f t="shared" si="3"/>
        <v>2.6315789473684208</v>
      </c>
      <c r="CQ6" s="263" t="s">
        <v>464</v>
      </c>
      <c r="CR6" s="117">
        <v>94404</v>
      </c>
      <c r="CS6" s="120">
        <v>105926</v>
      </c>
      <c r="CT6" s="120">
        <v>105714</v>
      </c>
      <c r="CU6" s="4">
        <f>AZ4</f>
        <v>104163</v>
      </c>
      <c r="CV6" s="4">
        <v>102941</v>
      </c>
      <c r="CW6" s="4">
        <v>103750</v>
      </c>
    </row>
    <row r="7" spans="1:105" ht="15" customHeight="1" outlineLevel="2">
      <c r="A7" s="432">
        <v>425</v>
      </c>
      <c r="B7" s="16" t="s">
        <v>290</v>
      </c>
      <c r="C7" s="389" t="s">
        <v>296</v>
      </c>
      <c r="D7" s="395">
        <v>118</v>
      </c>
      <c r="E7" s="418">
        <v>118</v>
      </c>
      <c r="F7" s="418">
        <v>118</v>
      </c>
      <c r="G7" s="418">
        <v>118</v>
      </c>
      <c r="H7" s="418">
        <v>118</v>
      </c>
      <c r="I7" s="418">
        <v>119</v>
      </c>
      <c r="J7" s="418">
        <v>119</v>
      </c>
      <c r="K7" s="418">
        <v>119</v>
      </c>
      <c r="L7" s="418">
        <v>119</v>
      </c>
      <c r="M7" s="418">
        <v>119</v>
      </c>
      <c r="N7" s="418">
        <v>119</v>
      </c>
      <c r="O7" s="399">
        <v>128</v>
      </c>
      <c r="P7" s="395">
        <v>128</v>
      </c>
      <c r="Q7" s="418">
        <v>121</v>
      </c>
      <c r="R7" s="418">
        <v>119</v>
      </c>
      <c r="S7" s="418">
        <v>173</v>
      </c>
      <c r="T7" s="418">
        <v>171</v>
      </c>
      <c r="U7" s="418">
        <v>175</v>
      </c>
      <c r="V7" s="418">
        <v>172</v>
      </c>
      <c r="W7" s="418">
        <v>172</v>
      </c>
      <c r="X7" s="418">
        <v>172</v>
      </c>
      <c r="Y7" s="418">
        <v>174</v>
      </c>
      <c r="Z7" s="418">
        <v>173</v>
      </c>
      <c r="AA7" s="399">
        <v>173</v>
      </c>
      <c r="AB7" s="395">
        <v>172</v>
      </c>
      <c r="AC7" s="418">
        <v>172</v>
      </c>
      <c r="AD7" s="418">
        <v>173</v>
      </c>
      <c r="AE7" s="418">
        <v>173</v>
      </c>
      <c r="AF7" s="418">
        <v>173</v>
      </c>
      <c r="AG7" s="418">
        <v>173</v>
      </c>
      <c r="AH7" s="418">
        <v>173</v>
      </c>
      <c r="AI7" s="418">
        <v>173</v>
      </c>
      <c r="AJ7" s="418">
        <v>173</v>
      </c>
      <c r="AK7" s="418">
        <v>174</v>
      </c>
      <c r="AL7" s="418">
        <v>174</v>
      </c>
      <c r="AM7" s="399">
        <v>174</v>
      </c>
      <c r="AN7" s="395">
        <v>174</v>
      </c>
      <c r="AO7" s="418">
        <v>174</v>
      </c>
      <c r="AP7" s="418">
        <v>174</v>
      </c>
      <c r="AQ7" s="418">
        <v>173</v>
      </c>
      <c r="AR7" s="418">
        <v>173</v>
      </c>
      <c r="AS7" s="418">
        <v>173</v>
      </c>
      <c r="AT7" s="418">
        <v>173</v>
      </c>
      <c r="AU7" s="418">
        <v>173</v>
      </c>
      <c r="AV7" s="418">
        <v>172</v>
      </c>
      <c r="AW7" s="418">
        <v>172</v>
      </c>
      <c r="AX7" s="418">
        <v>172</v>
      </c>
      <c r="AY7" s="399">
        <v>170</v>
      </c>
      <c r="AZ7" s="395">
        <v>170</v>
      </c>
      <c r="BA7" s="418">
        <v>168</v>
      </c>
      <c r="BB7" s="418">
        <v>165</v>
      </c>
      <c r="BC7" s="418">
        <v>163</v>
      </c>
      <c r="BD7" s="418">
        <v>162</v>
      </c>
      <c r="BE7" s="418">
        <v>162</v>
      </c>
      <c r="BF7" s="418">
        <v>160</v>
      </c>
      <c r="BG7" s="418">
        <v>160</v>
      </c>
      <c r="BH7" s="418">
        <v>160</v>
      </c>
      <c r="BI7" s="418">
        <v>160</v>
      </c>
      <c r="BJ7" s="418">
        <v>161</v>
      </c>
      <c r="BK7" s="394">
        <v>161</v>
      </c>
      <c r="BL7" s="395">
        <v>161</v>
      </c>
      <c r="BM7" s="418">
        <v>161</v>
      </c>
      <c r="BN7" s="418">
        <v>162</v>
      </c>
      <c r="BO7" s="418">
        <v>161</v>
      </c>
      <c r="BP7" s="418">
        <v>161</v>
      </c>
      <c r="BQ7" s="418">
        <v>162</v>
      </c>
      <c r="BR7" s="418">
        <v>161</v>
      </c>
      <c r="BS7" s="418">
        <v>162</v>
      </c>
      <c r="BT7" s="418">
        <v>162</v>
      </c>
      <c r="BU7" s="418">
        <v>161</v>
      </c>
      <c r="BV7" s="418">
        <v>160</v>
      </c>
      <c r="BW7" s="394">
        <v>160</v>
      </c>
      <c r="BX7" s="395">
        <v>164</v>
      </c>
      <c r="BY7" s="418">
        <v>164</v>
      </c>
      <c r="BZ7" s="418">
        <v>170</v>
      </c>
      <c r="CA7" s="418">
        <v>169</v>
      </c>
      <c r="CB7" s="418">
        <v>168</v>
      </c>
      <c r="CC7" s="418">
        <v>167</v>
      </c>
      <c r="CD7" s="418">
        <v>168</v>
      </c>
      <c r="CE7" s="418">
        <v>168</v>
      </c>
      <c r="CF7" s="418">
        <v>169</v>
      </c>
      <c r="CG7" s="418">
        <v>169</v>
      </c>
      <c r="CH7" s="394">
        <v>168</v>
      </c>
      <c r="CI7" s="399">
        <f>'1. Población_Afiliada_Regimen'!H7</f>
        <v>167</v>
      </c>
      <c r="CJ7" s="118">
        <f t="shared" si="0"/>
        <v>-1</v>
      </c>
      <c r="CK7" s="98">
        <f t="shared" si="1"/>
        <v>-0.59523809523809523</v>
      </c>
      <c r="CL7" s="118">
        <f t="shared" si="2"/>
        <v>7</v>
      </c>
      <c r="CM7" s="98">
        <f t="shared" si="3"/>
        <v>4.375</v>
      </c>
      <c r="CN7" s="1016" t="s">
        <v>745</v>
      </c>
      <c r="CO7" s="1017"/>
      <c r="CQ7" s="119" t="s">
        <v>466</v>
      </c>
      <c r="CR7" s="117">
        <v>83356</v>
      </c>
      <c r="CS7" s="120">
        <v>105895</v>
      </c>
      <c r="CT7" s="120">
        <v>105580</v>
      </c>
      <c r="CU7" s="4">
        <f>BA4</f>
        <v>104328</v>
      </c>
      <c r="CV7" s="4">
        <v>102751</v>
      </c>
      <c r="CW7" s="4">
        <v>103243</v>
      </c>
    </row>
    <row r="8" spans="1:105" ht="15" customHeight="1" outlineLevel="2">
      <c r="A8" s="432">
        <v>579</v>
      </c>
      <c r="B8" s="16" t="s">
        <v>290</v>
      </c>
      <c r="C8" s="389" t="s">
        <v>297</v>
      </c>
      <c r="D8" s="395">
        <v>779</v>
      </c>
      <c r="E8" s="418">
        <v>782</v>
      </c>
      <c r="F8" s="418">
        <v>781</v>
      </c>
      <c r="G8" s="418">
        <v>780</v>
      </c>
      <c r="H8" s="418">
        <v>780</v>
      </c>
      <c r="I8" s="418">
        <v>791</v>
      </c>
      <c r="J8" s="418">
        <v>791</v>
      </c>
      <c r="K8" s="418">
        <v>795</v>
      </c>
      <c r="L8" s="418">
        <v>795</v>
      </c>
      <c r="M8" s="418">
        <v>796</v>
      </c>
      <c r="N8" s="418">
        <v>789</v>
      </c>
      <c r="O8" s="399">
        <v>815</v>
      </c>
      <c r="P8" s="395">
        <v>813</v>
      </c>
      <c r="Q8" s="418">
        <v>730</v>
      </c>
      <c r="R8" s="418">
        <v>725</v>
      </c>
      <c r="S8" s="418">
        <v>928</v>
      </c>
      <c r="T8" s="418">
        <v>913</v>
      </c>
      <c r="U8" s="418">
        <v>929</v>
      </c>
      <c r="V8" s="418">
        <v>919</v>
      </c>
      <c r="W8" s="418">
        <v>916</v>
      </c>
      <c r="X8" s="418">
        <v>915</v>
      </c>
      <c r="Y8" s="418">
        <v>919</v>
      </c>
      <c r="Z8" s="418">
        <v>911</v>
      </c>
      <c r="AA8" s="399">
        <v>915</v>
      </c>
      <c r="AB8" s="395">
        <v>912</v>
      </c>
      <c r="AC8" s="418">
        <v>911</v>
      </c>
      <c r="AD8" s="418">
        <v>911</v>
      </c>
      <c r="AE8" s="418">
        <v>911</v>
      </c>
      <c r="AF8" s="418">
        <v>907</v>
      </c>
      <c r="AG8" s="418">
        <v>909</v>
      </c>
      <c r="AH8" s="418">
        <v>904</v>
      </c>
      <c r="AI8" s="418">
        <v>904</v>
      </c>
      <c r="AJ8" s="418">
        <v>901</v>
      </c>
      <c r="AK8" s="418">
        <v>898</v>
      </c>
      <c r="AL8" s="418">
        <v>897</v>
      </c>
      <c r="AM8" s="399">
        <v>897</v>
      </c>
      <c r="AN8" s="395">
        <v>1003</v>
      </c>
      <c r="AO8" s="418">
        <v>897</v>
      </c>
      <c r="AP8" s="418">
        <v>895</v>
      </c>
      <c r="AQ8" s="418">
        <v>894</v>
      </c>
      <c r="AR8" s="418">
        <v>925</v>
      </c>
      <c r="AS8" s="418">
        <v>924</v>
      </c>
      <c r="AT8" s="418">
        <v>921</v>
      </c>
      <c r="AU8" s="418">
        <v>919</v>
      </c>
      <c r="AV8" s="418">
        <v>918</v>
      </c>
      <c r="AW8" s="418">
        <v>918</v>
      </c>
      <c r="AX8" s="418">
        <v>914</v>
      </c>
      <c r="AY8" s="399">
        <v>911</v>
      </c>
      <c r="AZ8" s="395">
        <v>909</v>
      </c>
      <c r="BA8" s="418">
        <v>909</v>
      </c>
      <c r="BB8" s="418">
        <v>904</v>
      </c>
      <c r="BC8" s="418">
        <v>903</v>
      </c>
      <c r="BD8" s="418">
        <v>903</v>
      </c>
      <c r="BE8" s="418">
        <v>902</v>
      </c>
      <c r="BF8" s="418">
        <v>884</v>
      </c>
      <c r="BG8" s="418">
        <v>885</v>
      </c>
      <c r="BH8" s="418">
        <v>884</v>
      </c>
      <c r="BI8" s="418">
        <v>884</v>
      </c>
      <c r="BJ8" s="418">
        <v>881</v>
      </c>
      <c r="BK8" s="394">
        <v>882</v>
      </c>
      <c r="BL8" s="395">
        <v>671</v>
      </c>
      <c r="BM8" s="418">
        <v>670</v>
      </c>
      <c r="BN8" s="418">
        <v>696</v>
      </c>
      <c r="BO8" s="418">
        <v>698</v>
      </c>
      <c r="BP8" s="418">
        <v>698</v>
      </c>
      <c r="BQ8" s="418">
        <v>700</v>
      </c>
      <c r="BR8" s="418">
        <v>696</v>
      </c>
      <c r="BS8" s="418">
        <v>699</v>
      </c>
      <c r="BT8" s="418">
        <v>698</v>
      </c>
      <c r="BU8" s="418">
        <v>698</v>
      </c>
      <c r="BV8" s="418">
        <v>695</v>
      </c>
      <c r="BW8" s="394">
        <v>697</v>
      </c>
      <c r="BX8" s="395">
        <v>704</v>
      </c>
      <c r="BY8" s="418">
        <v>690</v>
      </c>
      <c r="BZ8" s="418">
        <v>731</v>
      </c>
      <c r="CA8" s="418">
        <v>725</v>
      </c>
      <c r="CB8" s="418">
        <v>720</v>
      </c>
      <c r="CC8" s="418">
        <v>717</v>
      </c>
      <c r="CD8" s="418">
        <v>714</v>
      </c>
      <c r="CE8" s="418">
        <v>714</v>
      </c>
      <c r="CF8" s="418">
        <v>710</v>
      </c>
      <c r="CG8" s="418">
        <v>709</v>
      </c>
      <c r="CH8" s="394">
        <v>701</v>
      </c>
      <c r="CI8" s="399">
        <f>'1. Población_Afiliada_Regimen'!H8</f>
        <v>696</v>
      </c>
      <c r="CJ8" s="118">
        <f t="shared" si="0"/>
        <v>-5</v>
      </c>
      <c r="CK8" s="98">
        <f t="shared" si="1"/>
        <v>-0.70028011204481799</v>
      </c>
      <c r="CL8" s="118">
        <f t="shared" si="2"/>
        <v>-1</v>
      </c>
      <c r="CM8" s="98">
        <f t="shared" si="3"/>
        <v>-0.14347202295552369</v>
      </c>
      <c r="CN8" s="1"/>
      <c r="CO8" s="816" t="s">
        <v>746</v>
      </c>
      <c r="CQ8" s="119" t="s">
        <v>467</v>
      </c>
      <c r="CR8" s="117">
        <v>82249</v>
      </c>
      <c r="CS8" s="120">
        <v>106135</v>
      </c>
      <c r="CT8" s="120">
        <v>105454</v>
      </c>
      <c r="CU8" s="4">
        <f>BB4</f>
        <v>103814</v>
      </c>
      <c r="CV8" s="4">
        <v>104847</v>
      </c>
      <c r="CW8" s="4">
        <v>109587</v>
      </c>
    </row>
    <row r="9" spans="1:105" ht="15" customHeight="1" outlineLevel="2">
      <c r="A9" s="432">
        <v>585</v>
      </c>
      <c r="B9" s="16" t="s">
        <v>290</v>
      </c>
      <c r="C9" s="389" t="s">
        <v>298</v>
      </c>
      <c r="D9" s="395">
        <v>212</v>
      </c>
      <c r="E9" s="418">
        <v>212</v>
      </c>
      <c r="F9" s="418">
        <v>212</v>
      </c>
      <c r="G9" s="418">
        <v>212</v>
      </c>
      <c r="H9" s="418">
        <v>212</v>
      </c>
      <c r="I9" s="418">
        <v>212</v>
      </c>
      <c r="J9" s="418">
        <v>212</v>
      </c>
      <c r="K9" s="418">
        <v>212</v>
      </c>
      <c r="L9" s="418">
        <v>212</v>
      </c>
      <c r="M9" s="418">
        <v>212</v>
      </c>
      <c r="N9" s="418">
        <v>212</v>
      </c>
      <c r="O9" s="399">
        <v>236</v>
      </c>
      <c r="P9" s="395">
        <v>235</v>
      </c>
      <c r="Q9" s="418">
        <v>220</v>
      </c>
      <c r="R9" s="418">
        <v>218</v>
      </c>
      <c r="S9" s="418">
        <v>285</v>
      </c>
      <c r="T9" s="418">
        <v>282</v>
      </c>
      <c r="U9" s="418">
        <v>289</v>
      </c>
      <c r="V9" s="418">
        <v>288</v>
      </c>
      <c r="W9" s="418">
        <v>292</v>
      </c>
      <c r="X9" s="418">
        <v>292</v>
      </c>
      <c r="Y9" s="418">
        <v>295</v>
      </c>
      <c r="Z9" s="418">
        <v>294</v>
      </c>
      <c r="AA9" s="399">
        <v>294</v>
      </c>
      <c r="AB9" s="395">
        <v>293</v>
      </c>
      <c r="AC9" s="418">
        <v>293</v>
      </c>
      <c r="AD9" s="418">
        <v>293</v>
      </c>
      <c r="AE9" s="418">
        <v>293</v>
      </c>
      <c r="AF9" s="418">
        <v>291</v>
      </c>
      <c r="AG9" s="418">
        <v>291</v>
      </c>
      <c r="AH9" s="418">
        <v>291</v>
      </c>
      <c r="AI9" s="418">
        <v>293</v>
      </c>
      <c r="AJ9" s="418">
        <v>292</v>
      </c>
      <c r="AK9" s="418">
        <v>292</v>
      </c>
      <c r="AL9" s="418">
        <v>291</v>
      </c>
      <c r="AM9" s="399">
        <v>291</v>
      </c>
      <c r="AN9" s="395">
        <v>291</v>
      </c>
      <c r="AO9" s="418">
        <v>293</v>
      </c>
      <c r="AP9" s="418">
        <v>293</v>
      </c>
      <c r="AQ9" s="418">
        <v>293</v>
      </c>
      <c r="AR9" s="418">
        <v>292</v>
      </c>
      <c r="AS9" s="418">
        <v>292</v>
      </c>
      <c r="AT9" s="418">
        <v>291</v>
      </c>
      <c r="AU9" s="418">
        <v>290</v>
      </c>
      <c r="AV9" s="418">
        <v>289</v>
      </c>
      <c r="AW9" s="418">
        <v>289</v>
      </c>
      <c r="AX9" s="418">
        <v>288</v>
      </c>
      <c r="AY9" s="399">
        <v>288</v>
      </c>
      <c r="AZ9" s="395">
        <v>288</v>
      </c>
      <c r="BA9" s="418">
        <v>288</v>
      </c>
      <c r="BB9" s="418">
        <v>286</v>
      </c>
      <c r="BC9" s="418">
        <v>286</v>
      </c>
      <c r="BD9" s="418">
        <v>283</v>
      </c>
      <c r="BE9" s="418">
        <v>282</v>
      </c>
      <c r="BF9" s="418">
        <v>281</v>
      </c>
      <c r="BG9" s="418">
        <v>283</v>
      </c>
      <c r="BH9" s="418">
        <v>281</v>
      </c>
      <c r="BI9" s="418">
        <v>281</v>
      </c>
      <c r="BJ9" s="418">
        <v>277</v>
      </c>
      <c r="BK9" s="394">
        <v>278</v>
      </c>
      <c r="BL9" s="395">
        <v>279</v>
      </c>
      <c r="BM9" s="418">
        <v>278</v>
      </c>
      <c r="BN9" s="418">
        <v>287</v>
      </c>
      <c r="BO9" s="418">
        <v>286</v>
      </c>
      <c r="BP9" s="418">
        <v>286</v>
      </c>
      <c r="BQ9" s="418">
        <v>288</v>
      </c>
      <c r="BR9" s="418">
        <v>283</v>
      </c>
      <c r="BS9" s="418">
        <v>283</v>
      </c>
      <c r="BT9" s="418">
        <v>283</v>
      </c>
      <c r="BU9" s="418">
        <v>283</v>
      </c>
      <c r="BV9" s="418">
        <v>281</v>
      </c>
      <c r="BW9" s="394">
        <v>282</v>
      </c>
      <c r="BX9" s="395">
        <v>285</v>
      </c>
      <c r="BY9" s="418">
        <v>281</v>
      </c>
      <c r="BZ9" s="418">
        <v>294</v>
      </c>
      <c r="CA9" s="418">
        <v>289</v>
      </c>
      <c r="CB9" s="418">
        <v>293</v>
      </c>
      <c r="CC9" s="418">
        <v>291</v>
      </c>
      <c r="CD9" s="418">
        <v>291</v>
      </c>
      <c r="CE9" s="418">
        <v>291</v>
      </c>
      <c r="CF9" s="418">
        <v>290</v>
      </c>
      <c r="CG9" s="418">
        <v>290</v>
      </c>
      <c r="CH9" s="394">
        <v>289</v>
      </c>
      <c r="CI9" s="399">
        <f>'1. Población_Afiliada_Regimen'!H9</f>
        <v>278</v>
      </c>
      <c r="CJ9" s="118">
        <f t="shared" si="0"/>
        <v>-11</v>
      </c>
      <c r="CK9" s="98">
        <f t="shared" si="1"/>
        <v>-3.7800687285223367</v>
      </c>
      <c r="CL9" s="118">
        <f t="shared" si="2"/>
        <v>-4</v>
      </c>
      <c r="CM9" s="98">
        <f t="shared" si="3"/>
        <v>-1.4184397163120568</v>
      </c>
      <c r="CN9" s="1"/>
      <c r="CO9" s="816" t="s">
        <v>769</v>
      </c>
      <c r="CQ9" s="119" t="s">
        <v>468</v>
      </c>
      <c r="CR9" s="117">
        <v>106911</v>
      </c>
      <c r="CS9" s="120">
        <v>106103</v>
      </c>
      <c r="CT9" s="120">
        <v>105172</v>
      </c>
      <c r="CU9" s="4">
        <f>BC4</f>
        <v>103633</v>
      </c>
      <c r="CV9" s="4">
        <v>104974</v>
      </c>
      <c r="CW9" s="4">
        <v>108409</v>
      </c>
    </row>
    <row r="10" spans="1:105" ht="15" customHeight="1" outlineLevel="2">
      <c r="A10" s="432">
        <v>591</v>
      </c>
      <c r="B10" s="16" t="s">
        <v>290</v>
      </c>
      <c r="C10" s="389" t="s">
        <v>299</v>
      </c>
      <c r="D10" s="395">
        <v>226</v>
      </c>
      <c r="E10" s="418">
        <v>226</v>
      </c>
      <c r="F10" s="418">
        <v>226</v>
      </c>
      <c r="G10" s="418">
        <v>226</v>
      </c>
      <c r="H10" s="418">
        <v>226</v>
      </c>
      <c r="I10" s="418">
        <v>228</v>
      </c>
      <c r="J10" s="418">
        <v>228</v>
      </c>
      <c r="K10" s="418">
        <v>228</v>
      </c>
      <c r="L10" s="418">
        <v>228</v>
      </c>
      <c r="M10" s="418">
        <v>228</v>
      </c>
      <c r="N10" s="418">
        <v>228</v>
      </c>
      <c r="O10" s="399">
        <v>241</v>
      </c>
      <c r="P10" s="395">
        <v>241</v>
      </c>
      <c r="Q10" s="418">
        <v>209</v>
      </c>
      <c r="R10" s="418">
        <v>207</v>
      </c>
      <c r="S10" s="418">
        <v>265</v>
      </c>
      <c r="T10" s="418">
        <v>255</v>
      </c>
      <c r="U10" s="418">
        <v>264</v>
      </c>
      <c r="V10" s="418">
        <v>266</v>
      </c>
      <c r="W10" s="418">
        <v>266</v>
      </c>
      <c r="X10" s="418">
        <v>266</v>
      </c>
      <c r="Y10" s="418">
        <v>266</v>
      </c>
      <c r="Z10" s="418">
        <v>266</v>
      </c>
      <c r="AA10" s="399">
        <v>266</v>
      </c>
      <c r="AB10" s="395">
        <v>265</v>
      </c>
      <c r="AC10" s="418">
        <v>264</v>
      </c>
      <c r="AD10" s="418">
        <v>265</v>
      </c>
      <c r="AE10" s="418">
        <v>265</v>
      </c>
      <c r="AF10" s="418">
        <v>264</v>
      </c>
      <c r="AG10" s="418">
        <v>263</v>
      </c>
      <c r="AH10" s="418">
        <v>263</v>
      </c>
      <c r="AI10" s="418">
        <v>263</v>
      </c>
      <c r="AJ10" s="418">
        <v>263</v>
      </c>
      <c r="AK10" s="418">
        <v>263</v>
      </c>
      <c r="AL10" s="418">
        <v>262</v>
      </c>
      <c r="AM10" s="399">
        <v>262</v>
      </c>
      <c r="AN10" s="395">
        <v>262</v>
      </c>
      <c r="AO10" s="418">
        <v>262</v>
      </c>
      <c r="AP10" s="418">
        <v>262</v>
      </c>
      <c r="AQ10" s="418">
        <v>262</v>
      </c>
      <c r="AR10" s="418">
        <v>262</v>
      </c>
      <c r="AS10" s="418">
        <v>262</v>
      </c>
      <c r="AT10" s="418">
        <v>261</v>
      </c>
      <c r="AU10" s="418">
        <v>260</v>
      </c>
      <c r="AV10" s="418">
        <v>259</v>
      </c>
      <c r="AW10" s="418">
        <v>259</v>
      </c>
      <c r="AX10" s="418">
        <v>258</v>
      </c>
      <c r="AY10" s="399">
        <v>258</v>
      </c>
      <c r="AZ10" s="395">
        <v>257</v>
      </c>
      <c r="BA10" s="418">
        <v>257</v>
      </c>
      <c r="BB10" s="418">
        <v>257</v>
      </c>
      <c r="BC10" s="418">
        <v>256</v>
      </c>
      <c r="BD10" s="418">
        <v>255</v>
      </c>
      <c r="BE10" s="418">
        <v>255</v>
      </c>
      <c r="BF10" s="418">
        <v>247</v>
      </c>
      <c r="BG10" s="418">
        <v>250</v>
      </c>
      <c r="BH10" s="418">
        <v>250</v>
      </c>
      <c r="BI10" s="418">
        <v>250</v>
      </c>
      <c r="BJ10" s="418">
        <v>247</v>
      </c>
      <c r="BK10" s="394">
        <v>247</v>
      </c>
      <c r="BL10" s="395">
        <v>247</v>
      </c>
      <c r="BM10" s="418">
        <v>247</v>
      </c>
      <c r="BN10" s="418">
        <v>255</v>
      </c>
      <c r="BO10" s="418">
        <v>256</v>
      </c>
      <c r="BP10" s="418">
        <v>256</v>
      </c>
      <c r="BQ10" s="418">
        <v>257</v>
      </c>
      <c r="BR10" s="418">
        <v>253</v>
      </c>
      <c r="BS10" s="418">
        <v>253</v>
      </c>
      <c r="BT10" s="418">
        <v>252</v>
      </c>
      <c r="BU10" s="418">
        <v>252</v>
      </c>
      <c r="BV10" s="418">
        <v>253</v>
      </c>
      <c r="BW10" s="394">
        <v>250</v>
      </c>
      <c r="BX10" s="395">
        <v>251</v>
      </c>
      <c r="BY10" s="418">
        <v>251</v>
      </c>
      <c r="BZ10" s="418">
        <v>260</v>
      </c>
      <c r="CA10" s="418">
        <v>259</v>
      </c>
      <c r="CB10" s="418">
        <v>263</v>
      </c>
      <c r="CC10" s="418">
        <v>265</v>
      </c>
      <c r="CD10" s="418">
        <v>268</v>
      </c>
      <c r="CE10" s="418">
        <v>268</v>
      </c>
      <c r="CF10" s="418">
        <v>266</v>
      </c>
      <c r="CG10" s="418">
        <v>267</v>
      </c>
      <c r="CH10" s="394">
        <v>267</v>
      </c>
      <c r="CI10" s="399">
        <f>'1. Población_Afiliada_Regimen'!H10</f>
        <v>261</v>
      </c>
      <c r="CJ10" s="118">
        <f t="shared" si="0"/>
        <v>-6</v>
      </c>
      <c r="CK10" s="98">
        <f t="shared" si="1"/>
        <v>-2.2388059701492535</v>
      </c>
      <c r="CL10" s="118">
        <f t="shared" si="2"/>
        <v>11</v>
      </c>
      <c r="CM10" s="98">
        <f t="shared" si="3"/>
        <v>4.3999999999999995</v>
      </c>
      <c r="CN10" s="1"/>
      <c r="CO10" s="816" t="s">
        <v>770</v>
      </c>
      <c r="CQ10" s="119" t="s">
        <v>469</v>
      </c>
      <c r="CR10" s="117">
        <v>105353</v>
      </c>
      <c r="CS10" s="120">
        <v>106066</v>
      </c>
      <c r="CT10" s="120">
        <v>105044</v>
      </c>
      <c r="CU10" s="4">
        <f>BD4</f>
        <v>106477</v>
      </c>
      <c r="CV10" s="4">
        <v>104974</v>
      </c>
      <c r="CW10" s="4">
        <v>108840</v>
      </c>
    </row>
    <row r="11" spans="1:105" ht="15" customHeight="1" outlineLevel="2">
      <c r="A11" s="432">
        <v>893</v>
      </c>
      <c r="B11" s="16" t="s">
        <v>290</v>
      </c>
      <c r="C11" s="389" t="s">
        <v>300</v>
      </c>
      <c r="D11" s="395">
        <v>163</v>
      </c>
      <c r="E11" s="418">
        <v>170</v>
      </c>
      <c r="F11" s="418">
        <v>167</v>
      </c>
      <c r="G11" s="418">
        <v>167</v>
      </c>
      <c r="H11" s="418">
        <v>167</v>
      </c>
      <c r="I11" s="418">
        <v>167</v>
      </c>
      <c r="J11" s="418">
        <v>169</v>
      </c>
      <c r="K11" s="418">
        <v>182</v>
      </c>
      <c r="L11" s="418">
        <v>185</v>
      </c>
      <c r="M11" s="418">
        <v>186</v>
      </c>
      <c r="N11" s="418">
        <v>185</v>
      </c>
      <c r="O11" s="399">
        <v>200</v>
      </c>
      <c r="P11" s="395">
        <v>196</v>
      </c>
      <c r="Q11" s="418">
        <v>174</v>
      </c>
      <c r="R11" s="418">
        <v>173</v>
      </c>
      <c r="S11" s="418">
        <v>213</v>
      </c>
      <c r="T11" s="418">
        <v>210</v>
      </c>
      <c r="U11" s="418">
        <v>209</v>
      </c>
      <c r="V11" s="418">
        <v>206</v>
      </c>
      <c r="W11" s="418">
        <v>204</v>
      </c>
      <c r="X11" s="418">
        <v>203</v>
      </c>
      <c r="Y11" s="418">
        <v>204</v>
      </c>
      <c r="Z11" s="418">
        <v>204</v>
      </c>
      <c r="AA11" s="399">
        <v>209</v>
      </c>
      <c r="AB11" s="395">
        <v>209</v>
      </c>
      <c r="AC11" s="418">
        <v>211</v>
      </c>
      <c r="AD11" s="418">
        <v>213</v>
      </c>
      <c r="AE11" s="418">
        <v>213</v>
      </c>
      <c r="AF11" s="418">
        <v>214</v>
      </c>
      <c r="AG11" s="418">
        <v>214</v>
      </c>
      <c r="AH11" s="418">
        <v>215</v>
      </c>
      <c r="AI11" s="418">
        <v>219</v>
      </c>
      <c r="AJ11" s="418">
        <v>219</v>
      </c>
      <c r="AK11" s="418">
        <v>221</v>
      </c>
      <c r="AL11" s="418">
        <v>221</v>
      </c>
      <c r="AM11" s="399">
        <v>221</v>
      </c>
      <c r="AN11" s="395">
        <v>219</v>
      </c>
      <c r="AO11" s="418">
        <v>222</v>
      </c>
      <c r="AP11" s="418">
        <v>222</v>
      </c>
      <c r="AQ11" s="418">
        <v>222</v>
      </c>
      <c r="AR11" s="418">
        <v>222</v>
      </c>
      <c r="AS11" s="418">
        <v>221</v>
      </c>
      <c r="AT11" s="418">
        <v>216</v>
      </c>
      <c r="AU11" s="418">
        <v>215</v>
      </c>
      <c r="AV11" s="418">
        <v>215</v>
      </c>
      <c r="AW11" s="418">
        <v>215</v>
      </c>
      <c r="AX11" s="418">
        <v>215</v>
      </c>
      <c r="AY11" s="399">
        <v>215</v>
      </c>
      <c r="AZ11" s="395">
        <v>214</v>
      </c>
      <c r="BA11" s="418">
        <v>214</v>
      </c>
      <c r="BB11" s="418">
        <v>214</v>
      </c>
      <c r="BC11" s="418">
        <v>214</v>
      </c>
      <c r="BD11" s="418">
        <v>214</v>
      </c>
      <c r="BE11" s="418">
        <v>214</v>
      </c>
      <c r="BF11" s="418">
        <v>212</v>
      </c>
      <c r="BG11" s="418">
        <v>209</v>
      </c>
      <c r="BH11" s="418">
        <v>209</v>
      </c>
      <c r="BI11" s="418">
        <v>210</v>
      </c>
      <c r="BJ11" s="418">
        <v>205</v>
      </c>
      <c r="BK11" s="394">
        <v>205</v>
      </c>
      <c r="BL11" s="395">
        <v>257</v>
      </c>
      <c r="BM11" s="418">
        <v>256</v>
      </c>
      <c r="BN11" s="418">
        <v>259</v>
      </c>
      <c r="BO11" s="418">
        <v>264</v>
      </c>
      <c r="BP11" s="418">
        <v>264</v>
      </c>
      <c r="BQ11" s="418">
        <v>265</v>
      </c>
      <c r="BR11" s="418">
        <v>263</v>
      </c>
      <c r="BS11" s="418">
        <v>263</v>
      </c>
      <c r="BT11" s="418">
        <v>263</v>
      </c>
      <c r="BU11" s="418">
        <v>263</v>
      </c>
      <c r="BV11" s="418">
        <v>261</v>
      </c>
      <c r="BW11" s="394">
        <v>261</v>
      </c>
      <c r="BX11" s="395">
        <v>258</v>
      </c>
      <c r="BY11" s="418">
        <v>258</v>
      </c>
      <c r="BZ11" s="418">
        <v>269</v>
      </c>
      <c r="CA11" s="418">
        <v>266</v>
      </c>
      <c r="CB11" s="418">
        <v>270</v>
      </c>
      <c r="CC11" s="418">
        <v>273</v>
      </c>
      <c r="CD11" s="418">
        <v>275</v>
      </c>
      <c r="CE11" s="418">
        <v>275</v>
      </c>
      <c r="CF11" s="418">
        <v>276</v>
      </c>
      <c r="CG11" s="418">
        <v>277</v>
      </c>
      <c r="CH11" s="394">
        <v>274</v>
      </c>
      <c r="CI11" s="399">
        <f>'1. Población_Afiliada_Regimen'!H11</f>
        <v>269</v>
      </c>
      <c r="CJ11" s="118">
        <f t="shared" si="0"/>
        <v>-5</v>
      </c>
      <c r="CK11" s="98">
        <f t="shared" si="1"/>
        <v>-1.8181818181818181</v>
      </c>
      <c r="CL11" s="118">
        <f t="shared" si="2"/>
        <v>8</v>
      </c>
      <c r="CM11" s="98">
        <f t="shared" si="3"/>
        <v>3.0651340996168579</v>
      </c>
      <c r="CQ11" s="119" t="s">
        <v>470</v>
      </c>
      <c r="CR11" s="117">
        <v>106974</v>
      </c>
      <c r="CS11" s="120">
        <v>105780</v>
      </c>
      <c r="CT11" s="120">
        <v>104884</v>
      </c>
      <c r="CU11" s="4">
        <f>BE4</f>
        <v>106223</v>
      </c>
      <c r="CV11" s="1">
        <v>105266</v>
      </c>
      <c r="CW11" s="1">
        <v>108461</v>
      </c>
    </row>
    <row r="12" spans="1:105" ht="15" outlineLevel="1">
      <c r="A12" s="141" t="s">
        <v>301</v>
      </c>
      <c r="B12" s="28"/>
      <c r="C12" s="29"/>
      <c r="D12" s="46">
        <v>3895</v>
      </c>
      <c r="E12" s="47">
        <v>3895</v>
      </c>
      <c r="F12" s="47">
        <v>3895</v>
      </c>
      <c r="G12" s="47">
        <v>3895</v>
      </c>
      <c r="H12" s="47">
        <v>3895</v>
      </c>
      <c r="I12" s="47">
        <v>3921</v>
      </c>
      <c r="J12" s="47">
        <v>3918</v>
      </c>
      <c r="K12" s="47">
        <v>3921</v>
      </c>
      <c r="L12" s="47">
        <v>3921</v>
      </c>
      <c r="M12" s="47">
        <v>3921</v>
      </c>
      <c r="N12" s="47">
        <v>3913</v>
      </c>
      <c r="O12" s="266">
        <v>4071</v>
      </c>
      <c r="P12" s="46">
        <v>4058</v>
      </c>
      <c r="Q12" s="47">
        <v>3463</v>
      </c>
      <c r="R12" s="47">
        <v>3424</v>
      </c>
      <c r="S12" s="47">
        <v>4210</v>
      </c>
      <c r="T12" s="47">
        <v>4145</v>
      </c>
      <c r="U12" s="47">
        <v>4163</v>
      </c>
      <c r="V12" s="47">
        <v>4119</v>
      </c>
      <c r="W12" s="47">
        <v>4124</v>
      </c>
      <c r="X12" s="47">
        <v>4122</v>
      </c>
      <c r="Y12" s="47">
        <v>4146</v>
      </c>
      <c r="Z12" s="47">
        <v>4138</v>
      </c>
      <c r="AA12" s="266">
        <v>4153</v>
      </c>
      <c r="AB12" s="46">
        <v>4153</v>
      </c>
      <c r="AC12" s="47">
        <v>4158</v>
      </c>
      <c r="AD12" s="47">
        <v>4156</v>
      </c>
      <c r="AE12" s="47">
        <v>4155</v>
      </c>
      <c r="AF12" s="47">
        <v>4135</v>
      </c>
      <c r="AG12" s="47">
        <v>4124</v>
      </c>
      <c r="AH12" s="47">
        <v>4125</v>
      </c>
      <c r="AI12" s="47">
        <v>4138</v>
      </c>
      <c r="AJ12" s="47">
        <v>4143</v>
      </c>
      <c r="AK12" s="47">
        <v>4150</v>
      </c>
      <c r="AL12" s="47">
        <v>4145</v>
      </c>
      <c r="AM12" s="266">
        <v>4144</v>
      </c>
      <c r="AN12" s="46">
        <v>4142</v>
      </c>
      <c r="AO12" s="47">
        <v>4148</v>
      </c>
      <c r="AP12" s="47">
        <v>4138</v>
      </c>
      <c r="AQ12" s="47">
        <v>4131</v>
      </c>
      <c r="AR12" s="47">
        <v>4123</v>
      </c>
      <c r="AS12" s="47">
        <v>4120</v>
      </c>
      <c r="AT12" s="47">
        <v>4112</v>
      </c>
      <c r="AU12" s="47">
        <v>4108</v>
      </c>
      <c r="AV12" s="47">
        <v>4100</v>
      </c>
      <c r="AW12" s="47">
        <v>4092</v>
      </c>
      <c r="AX12" s="47">
        <v>4083</v>
      </c>
      <c r="AY12" s="266">
        <v>4076</v>
      </c>
      <c r="AZ12" s="46">
        <v>4073</v>
      </c>
      <c r="BA12" s="47">
        <v>4064</v>
      </c>
      <c r="BB12" s="47">
        <v>4044</v>
      </c>
      <c r="BC12" s="47">
        <v>4035</v>
      </c>
      <c r="BD12" s="47">
        <v>4026</v>
      </c>
      <c r="BE12" s="47">
        <v>4016</v>
      </c>
      <c r="BF12" s="47">
        <v>3938</v>
      </c>
      <c r="BG12" s="47">
        <v>3910</v>
      </c>
      <c r="BH12" s="47">
        <v>3907</v>
      </c>
      <c r="BI12" s="47">
        <v>3899</v>
      </c>
      <c r="BJ12" s="47">
        <v>3901</v>
      </c>
      <c r="BK12" s="59">
        <v>3895</v>
      </c>
      <c r="BL12" s="46">
        <v>3880</v>
      </c>
      <c r="BM12" s="47">
        <v>3874</v>
      </c>
      <c r="BN12" s="47">
        <v>3927</v>
      </c>
      <c r="BO12" s="47">
        <v>3940</v>
      </c>
      <c r="BP12" s="47">
        <v>3940</v>
      </c>
      <c r="BQ12" s="47">
        <v>3995</v>
      </c>
      <c r="BR12" s="47">
        <v>3933</v>
      </c>
      <c r="BS12" s="47">
        <v>3951</v>
      </c>
      <c r="BT12" s="47">
        <v>3931</v>
      </c>
      <c r="BU12" s="47">
        <v>3915</v>
      </c>
      <c r="BV12" s="47">
        <v>3908</v>
      </c>
      <c r="BW12" s="59">
        <v>3922</v>
      </c>
      <c r="BX12" s="46">
        <v>3952</v>
      </c>
      <c r="BY12" s="47">
        <v>3900</v>
      </c>
      <c r="BZ12" s="47">
        <v>4338</v>
      </c>
      <c r="CA12" s="47">
        <v>4109</v>
      </c>
      <c r="CB12" s="47">
        <v>4218</v>
      </c>
      <c r="CC12" s="47">
        <v>4208</v>
      </c>
      <c r="CD12" s="47">
        <v>4186</v>
      </c>
      <c r="CE12" s="47">
        <v>4170</v>
      </c>
      <c r="CF12" s="47">
        <v>4152</v>
      </c>
      <c r="CG12" s="47">
        <v>4174</v>
      </c>
      <c r="CH12" s="59">
        <v>4146</v>
      </c>
      <c r="CI12" s="266">
        <f>SUM(CI13:CI18)</f>
        <v>4136</v>
      </c>
      <c r="CJ12" s="118">
        <f t="shared" si="0"/>
        <v>-10</v>
      </c>
      <c r="CK12" s="98">
        <f t="shared" si="1"/>
        <v>-0.23980815347721821</v>
      </c>
      <c r="CL12" s="118">
        <f t="shared" si="2"/>
        <v>214</v>
      </c>
      <c r="CM12" s="98">
        <f t="shared" si="3"/>
        <v>5.4563997960224375</v>
      </c>
      <c r="CQ12" s="119" t="s">
        <v>471</v>
      </c>
      <c r="CR12" s="117">
        <v>105793</v>
      </c>
      <c r="CS12" s="120">
        <v>105898</v>
      </c>
      <c r="CT12" s="120">
        <v>104625</v>
      </c>
      <c r="CU12" s="4">
        <f>BF4</f>
        <v>104412</v>
      </c>
      <c r="CV12" s="1">
        <v>104021</v>
      </c>
      <c r="CW12" s="1">
        <v>107936</v>
      </c>
    </row>
    <row r="13" spans="1:105" ht="15" outlineLevel="2">
      <c r="A13" s="432">
        <v>120</v>
      </c>
      <c r="B13" s="16" t="s">
        <v>301</v>
      </c>
      <c r="C13" s="389" t="s">
        <v>302</v>
      </c>
      <c r="D13" s="395">
        <v>273</v>
      </c>
      <c r="E13" s="418">
        <v>273</v>
      </c>
      <c r="F13" s="418">
        <v>273</v>
      </c>
      <c r="G13" s="418">
        <v>273</v>
      </c>
      <c r="H13" s="418">
        <v>273</v>
      </c>
      <c r="I13" s="418">
        <v>273</v>
      </c>
      <c r="J13" s="418">
        <v>273</v>
      </c>
      <c r="K13" s="418">
        <v>273</v>
      </c>
      <c r="L13" s="418">
        <v>273</v>
      </c>
      <c r="M13" s="418">
        <v>273</v>
      </c>
      <c r="N13" s="418">
        <v>273</v>
      </c>
      <c r="O13" s="399">
        <v>290</v>
      </c>
      <c r="P13" s="395">
        <v>288</v>
      </c>
      <c r="Q13" s="418">
        <v>258</v>
      </c>
      <c r="R13" s="418">
        <v>257</v>
      </c>
      <c r="S13" s="418">
        <v>339</v>
      </c>
      <c r="T13" s="418">
        <v>335</v>
      </c>
      <c r="U13" s="418">
        <v>341</v>
      </c>
      <c r="V13" s="418">
        <v>343</v>
      </c>
      <c r="W13" s="418">
        <v>343</v>
      </c>
      <c r="X13" s="418">
        <v>343</v>
      </c>
      <c r="Y13" s="418">
        <v>346</v>
      </c>
      <c r="Z13" s="418">
        <v>346</v>
      </c>
      <c r="AA13" s="399">
        <v>351</v>
      </c>
      <c r="AB13" s="395">
        <v>351</v>
      </c>
      <c r="AC13" s="418">
        <v>351</v>
      </c>
      <c r="AD13" s="418">
        <v>350</v>
      </c>
      <c r="AE13" s="418">
        <v>350</v>
      </c>
      <c r="AF13" s="418">
        <v>354</v>
      </c>
      <c r="AG13" s="418">
        <v>352</v>
      </c>
      <c r="AH13" s="418">
        <v>351</v>
      </c>
      <c r="AI13" s="418">
        <v>353</v>
      </c>
      <c r="AJ13" s="418">
        <v>354</v>
      </c>
      <c r="AK13" s="418">
        <v>356</v>
      </c>
      <c r="AL13" s="418">
        <v>355</v>
      </c>
      <c r="AM13" s="399">
        <v>355</v>
      </c>
      <c r="AN13" s="395">
        <v>355</v>
      </c>
      <c r="AO13" s="418">
        <v>354</v>
      </c>
      <c r="AP13" s="418">
        <v>354</v>
      </c>
      <c r="AQ13" s="418">
        <v>353</v>
      </c>
      <c r="AR13" s="418">
        <v>352</v>
      </c>
      <c r="AS13" s="418">
        <v>352</v>
      </c>
      <c r="AT13" s="418">
        <v>352</v>
      </c>
      <c r="AU13" s="418">
        <v>352</v>
      </c>
      <c r="AV13" s="418">
        <v>350</v>
      </c>
      <c r="AW13" s="418">
        <v>349</v>
      </c>
      <c r="AX13" s="418">
        <v>348</v>
      </c>
      <c r="AY13" s="399">
        <v>346</v>
      </c>
      <c r="AZ13" s="395">
        <v>346</v>
      </c>
      <c r="BA13" s="418">
        <v>346</v>
      </c>
      <c r="BB13" s="418">
        <v>345</v>
      </c>
      <c r="BC13" s="418">
        <v>345</v>
      </c>
      <c r="BD13" s="418">
        <v>345</v>
      </c>
      <c r="BE13" s="418">
        <v>345</v>
      </c>
      <c r="BF13" s="418">
        <v>338</v>
      </c>
      <c r="BG13" s="418">
        <v>342</v>
      </c>
      <c r="BH13" s="418">
        <v>342</v>
      </c>
      <c r="BI13" s="418">
        <v>342</v>
      </c>
      <c r="BJ13" s="418">
        <v>340</v>
      </c>
      <c r="BK13" s="394">
        <v>340</v>
      </c>
      <c r="BL13" s="395">
        <v>339</v>
      </c>
      <c r="BM13" s="418">
        <v>339</v>
      </c>
      <c r="BN13" s="418">
        <v>339</v>
      </c>
      <c r="BO13" s="418">
        <v>340</v>
      </c>
      <c r="BP13" s="418">
        <v>340</v>
      </c>
      <c r="BQ13" s="418">
        <v>341</v>
      </c>
      <c r="BR13" s="418">
        <v>340</v>
      </c>
      <c r="BS13" s="418">
        <v>344</v>
      </c>
      <c r="BT13" s="418">
        <v>342</v>
      </c>
      <c r="BU13" s="418">
        <v>339</v>
      </c>
      <c r="BV13" s="418">
        <v>339</v>
      </c>
      <c r="BW13" s="394">
        <v>337</v>
      </c>
      <c r="BX13" s="395">
        <v>341</v>
      </c>
      <c r="BY13" s="418">
        <v>340</v>
      </c>
      <c r="BZ13" s="418">
        <v>349</v>
      </c>
      <c r="CA13" s="418">
        <v>322</v>
      </c>
      <c r="CB13" s="418">
        <v>332</v>
      </c>
      <c r="CC13" s="418">
        <v>330</v>
      </c>
      <c r="CD13" s="418">
        <v>329</v>
      </c>
      <c r="CE13" s="418">
        <v>328</v>
      </c>
      <c r="CF13" s="418">
        <v>328</v>
      </c>
      <c r="CG13" s="418">
        <v>331</v>
      </c>
      <c r="CH13" s="394">
        <v>328</v>
      </c>
      <c r="CI13" s="399">
        <f>'1. Población_Afiliada_Regimen'!H13</f>
        <v>330</v>
      </c>
      <c r="CJ13" s="118">
        <f t="shared" si="0"/>
        <v>2</v>
      </c>
      <c r="CK13" s="98">
        <f t="shared" si="1"/>
        <v>0.6097560975609756</v>
      </c>
      <c r="CL13" s="118">
        <f t="shared" si="2"/>
        <v>-7</v>
      </c>
      <c r="CM13" s="98">
        <f t="shared" si="3"/>
        <v>-2.0771513353115725</v>
      </c>
      <c r="CQ13" s="119" t="s">
        <v>472</v>
      </c>
      <c r="CR13" s="117">
        <v>105484</v>
      </c>
      <c r="CS13" s="120">
        <v>106031</v>
      </c>
      <c r="CT13" s="120">
        <v>105164</v>
      </c>
      <c r="CU13" s="4">
        <f>BG4</f>
        <v>104205</v>
      </c>
      <c r="CV13" s="1">
        <v>104098</v>
      </c>
      <c r="CW13" s="1">
        <v>107598</v>
      </c>
    </row>
    <row r="14" spans="1:105" ht="15" outlineLevel="2">
      <c r="A14" s="432">
        <v>154</v>
      </c>
      <c r="B14" s="16" t="s">
        <v>301</v>
      </c>
      <c r="C14" s="389" t="s">
        <v>303</v>
      </c>
      <c r="D14" s="395">
        <v>1791</v>
      </c>
      <c r="E14" s="418">
        <v>1791</v>
      </c>
      <c r="F14" s="418">
        <v>1791</v>
      </c>
      <c r="G14" s="418">
        <v>1791</v>
      </c>
      <c r="H14" s="418">
        <v>1791</v>
      </c>
      <c r="I14" s="418">
        <v>1805</v>
      </c>
      <c r="J14" s="418">
        <v>1803</v>
      </c>
      <c r="K14" s="418">
        <v>1805</v>
      </c>
      <c r="L14" s="418">
        <v>1805</v>
      </c>
      <c r="M14" s="418">
        <v>1805</v>
      </c>
      <c r="N14" s="418">
        <v>1800</v>
      </c>
      <c r="O14" s="399">
        <v>1826</v>
      </c>
      <c r="P14" s="395">
        <v>1819</v>
      </c>
      <c r="Q14" s="418">
        <v>1537</v>
      </c>
      <c r="R14" s="418">
        <v>1514</v>
      </c>
      <c r="S14" s="418">
        <v>1895</v>
      </c>
      <c r="T14" s="418">
        <v>1860</v>
      </c>
      <c r="U14" s="418">
        <v>1872</v>
      </c>
      <c r="V14" s="418">
        <v>1844</v>
      </c>
      <c r="W14" s="418">
        <v>1847</v>
      </c>
      <c r="X14" s="418">
        <v>1846</v>
      </c>
      <c r="Y14" s="418">
        <v>1849</v>
      </c>
      <c r="Z14" s="418">
        <v>1845</v>
      </c>
      <c r="AA14" s="399">
        <v>1844</v>
      </c>
      <c r="AB14" s="395">
        <v>1843</v>
      </c>
      <c r="AC14" s="418">
        <v>1841</v>
      </c>
      <c r="AD14" s="418">
        <v>1843</v>
      </c>
      <c r="AE14" s="418">
        <v>1843</v>
      </c>
      <c r="AF14" s="418">
        <v>1832</v>
      </c>
      <c r="AG14" s="418">
        <v>1830</v>
      </c>
      <c r="AH14" s="418">
        <v>1827</v>
      </c>
      <c r="AI14" s="418">
        <v>1831</v>
      </c>
      <c r="AJ14" s="418">
        <v>1832</v>
      </c>
      <c r="AK14" s="418">
        <v>1831</v>
      </c>
      <c r="AL14" s="418">
        <v>1828</v>
      </c>
      <c r="AM14" s="399">
        <v>1828</v>
      </c>
      <c r="AN14" s="395">
        <v>1828</v>
      </c>
      <c r="AO14" s="418">
        <v>1829</v>
      </c>
      <c r="AP14" s="418">
        <v>1822</v>
      </c>
      <c r="AQ14" s="418">
        <v>1818</v>
      </c>
      <c r="AR14" s="418">
        <v>1816</v>
      </c>
      <c r="AS14" s="418">
        <v>1815</v>
      </c>
      <c r="AT14" s="418">
        <v>1810</v>
      </c>
      <c r="AU14" s="418">
        <v>1807</v>
      </c>
      <c r="AV14" s="418">
        <v>1804</v>
      </c>
      <c r="AW14" s="418">
        <v>1802</v>
      </c>
      <c r="AX14" s="418">
        <v>1797</v>
      </c>
      <c r="AY14" s="399">
        <v>1794</v>
      </c>
      <c r="AZ14" s="395">
        <v>1794</v>
      </c>
      <c r="BA14" s="418">
        <v>1791</v>
      </c>
      <c r="BB14" s="418">
        <v>1781</v>
      </c>
      <c r="BC14" s="418">
        <v>1773</v>
      </c>
      <c r="BD14" s="418">
        <v>1769</v>
      </c>
      <c r="BE14" s="418">
        <v>1762</v>
      </c>
      <c r="BF14" s="418">
        <v>1734</v>
      </c>
      <c r="BG14" s="418">
        <v>1734</v>
      </c>
      <c r="BH14" s="418">
        <v>1733</v>
      </c>
      <c r="BI14" s="418">
        <v>1730</v>
      </c>
      <c r="BJ14" s="418">
        <v>1731</v>
      </c>
      <c r="BK14" s="394">
        <v>1729</v>
      </c>
      <c r="BL14" s="395">
        <v>1723</v>
      </c>
      <c r="BM14" s="418">
        <v>1720</v>
      </c>
      <c r="BN14" s="418">
        <v>1748</v>
      </c>
      <c r="BO14" s="418">
        <v>1754</v>
      </c>
      <c r="BP14" s="418">
        <v>1754</v>
      </c>
      <c r="BQ14" s="418">
        <v>1771</v>
      </c>
      <c r="BR14" s="418">
        <v>1734</v>
      </c>
      <c r="BS14" s="418">
        <v>1734</v>
      </c>
      <c r="BT14" s="418">
        <v>1724</v>
      </c>
      <c r="BU14" s="418">
        <v>1714</v>
      </c>
      <c r="BV14" s="418">
        <v>1710</v>
      </c>
      <c r="BW14" s="394">
        <v>1719</v>
      </c>
      <c r="BX14" s="395">
        <v>1737</v>
      </c>
      <c r="BY14" s="418">
        <v>1714</v>
      </c>
      <c r="BZ14" s="418">
        <v>1941</v>
      </c>
      <c r="CA14" s="418">
        <v>1875</v>
      </c>
      <c r="CB14" s="418">
        <v>1911</v>
      </c>
      <c r="CC14" s="418">
        <v>1909</v>
      </c>
      <c r="CD14" s="418">
        <v>1892</v>
      </c>
      <c r="CE14" s="418">
        <v>1881</v>
      </c>
      <c r="CF14" s="418">
        <v>1874</v>
      </c>
      <c r="CG14" s="418">
        <v>1884</v>
      </c>
      <c r="CH14" s="394">
        <v>1879</v>
      </c>
      <c r="CI14" s="399">
        <f>'1. Población_Afiliada_Regimen'!H14</f>
        <v>1867</v>
      </c>
      <c r="CJ14" s="118">
        <f t="shared" si="0"/>
        <v>-12</v>
      </c>
      <c r="CK14" s="98">
        <f t="shared" si="1"/>
        <v>-0.63795853269537484</v>
      </c>
      <c r="CL14" s="118">
        <f t="shared" si="2"/>
        <v>148</v>
      </c>
      <c r="CM14" s="98">
        <f t="shared" si="3"/>
        <v>8.6096567771960437</v>
      </c>
      <c r="CQ14" s="119" t="s">
        <v>473</v>
      </c>
      <c r="CR14" s="117">
        <v>105267</v>
      </c>
      <c r="CS14" s="120">
        <v>106045</v>
      </c>
      <c r="CT14" s="120">
        <v>104973</v>
      </c>
      <c r="CU14" s="4">
        <f>BH4</f>
        <v>104074</v>
      </c>
      <c r="CV14" s="1">
        <v>103804</v>
      </c>
      <c r="CW14" s="1">
        <v>107251</v>
      </c>
    </row>
    <row r="15" spans="1:105" ht="15" outlineLevel="2">
      <c r="A15" s="432">
        <v>250</v>
      </c>
      <c r="B15" s="16" t="s">
        <v>301</v>
      </c>
      <c r="C15" s="389" t="s">
        <v>304</v>
      </c>
      <c r="D15" s="395">
        <v>696</v>
      </c>
      <c r="E15" s="418">
        <v>696</v>
      </c>
      <c r="F15" s="418">
        <v>696</v>
      </c>
      <c r="G15" s="418">
        <v>696</v>
      </c>
      <c r="H15" s="418">
        <v>696</v>
      </c>
      <c r="I15" s="418">
        <v>698</v>
      </c>
      <c r="J15" s="418">
        <v>698</v>
      </c>
      <c r="K15" s="418">
        <v>698</v>
      </c>
      <c r="L15" s="418">
        <v>698</v>
      </c>
      <c r="M15" s="418">
        <v>698</v>
      </c>
      <c r="N15" s="418">
        <v>698</v>
      </c>
      <c r="O15" s="399">
        <v>738</v>
      </c>
      <c r="P15" s="395">
        <v>737</v>
      </c>
      <c r="Q15" s="418">
        <v>620</v>
      </c>
      <c r="R15" s="418">
        <v>617</v>
      </c>
      <c r="S15" s="418">
        <v>742</v>
      </c>
      <c r="T15" s="418">
        <v>733</v>
      </c>
      <c r="U15" s="418">
        <v>727</v>
      </c>
      <c r="V15" s="418">
        <v>724</v>
      </c>
      <c r="W15" s="418">
        <v>725</v>
      </c>
      <c r="X15" s="418">
        <v>724</v>
      </c>
      <c r="Y15" s="418">
        <v>729</v>
      </c>
      <c r="Z15" s="418">
        <v>728</v>
      </c>
      <c r="AA15" s="399">
        <v>731</v>
      </c>
      <c r="AB15" s="395">
        <v>732</v>
      </c>
      <c r="AC15" s="418">
        <v>738</v>
      </c>
      <c r="AD15" s="418">
        <v>734</v>
      </c>
      <c r="AE15" s="418">
        <v>734</v>
      </c>
      <c r="AF15" s="418">
        <v>719</v>
      </c>
      <c r="AG15" s="418">
        <v>719</v>
      </c>
      <c r="AH15" s="418">
        <v>721</v>
      </c>
      <c r="AI15" s="418">
        <v>724</v>
      </c>
      <c r="AJ15" s="418">
        <v>724</v>
      </c>
      <c r="AK15" s="418">
        <v>728</v>
      </c>
      <c r="AL15" s="418">
        <v>728</v>
      </c>
      <c r="AM15" s="399">
        <v>728</v>
      </c>
      <c r="AN15" s="395">
        <v>728</v>
      </c>
      <c r="AO15" s="418">
        <v>730</v>
      </c>
      <c r="AP15" s="418">
        <v>727</v>
      </c>
      <c r="AQ15" s="418">
        <v>726</v>
      </c>
      <c r="AR15" s="418">
        <v>725</v>
      </c>
      <c r="AS15" s="418">
        <v>724</v>
      </c>
      <c r="AT15" s="418">
        <v>723</v>
      </c>
      <c r="AU15" s="418">
        <v>723</v>
      </c>
      <c r="AV15" s="418">
        <v>722</v>
      </c>
      <c r="AW15" s="418">
        <v>722</v>
      </c>
      <c r="AX15" s="418">
        <v>720</v>
      </c>
      <c r="AY15" s="399">
        <v>719</v>
      </c>
      <c r="AZ15" s="395">
        <v>718</v>
      </c>
      <c r="BA15" s="418">
        <v>714</v>
      </c>
      <c r="BB15" s="418">
        <v>712</v>
      </c>
      <c r="BC15" s="418">
        <v>711</v>
      </c>
      <c r="BD15" s="418">
        <v>708</v>
      </c>
      <c r="BE15" s="418">
        <v>707</v>
      </c>
      <c r="BF15" s="418">
        <v>690</v>
      </c>
      <c r="BG15" s="418">
        <v>675</v>
      </c>
      <c r="BH15" s="418">
        <v>674</v>
      </c>
      <c r="BI15" s="418">
        <v>672</v>
      </c>
      <c r="BJ15" s="418">
        <v>673</v>
      </c>
      <c r="BK15" s="394">
        <v>672</v>
      </c>
      <c r="BL15" s="395">
        <v>670</v>
      </c>
      <c r="BM15" s="418">
        <v>669</v>
      </c>
      <c r="BN15" s="418">
        <v>674</v>
      </c>
      <c r="BO15" s="418">
        <v>675</v>
      </c>
      <c r="BP15" s="418">
        <v>675</v>
      </c>
      <c r="BQ15" s="418">
        <v>683</v>
      </c>
      <c r="BR15" s="418">
        <v>673</v>
      </c>
      <c r="BS15" s="418">
        <v>676</v>
      </c>
      <c r="BT15" s="418">
        <v>675</v>
      </c>
      <c r="BU15" s="418">
        <v>672</v>
      </c>
      <c r="BV15" s="418">
        <v>670</v>
      </c>
      <c r="BW15" s="394">
        <v>673</v>
      </c>
      <c r="BX15" s="395">
        <v>674</v>
      </c>
      <c r="BY15" s="418">
        <v>665</v>
      </c>
      <c r="BZ15" s="418">
        <v>749</v>
      </c>
      <c r="CA15" s="418">
        <v>700</v>
      </c>
      <c r="CB15" s="418">
        <v>714</v>
      </c>
      <c r="CC15" s="418">
        <v>715</v>
      </c>
      <c r="CD15" s="418">
        <v>716</v>
      </c>
      <c r="CE15" s="418">
        <v>713</v>
      </c>
      <c r="CF15" s="418">
        <v>706</v>
      </c>
      <c r="CG15" s="418">
        <v>712</v>
      </c>
      <c r="CH15" s="394">
        <v>710</v>
      </c>
      <c r="CI15" s="399">
        <f>'1. Población_Afiliada_Regimen'!H15</f>
        <v>707</v>
      </c>
      <c r="CJ15" s="118">
        <f t="shared" si="0"/>
        <v>-3</v>
      </c>
      <c r="CK15" s="98">
        <f t="shared" si="1"/>
        <v>-0.42075736325385693</v>
      </c>
      <c r="CL15" s="118">
        <f t="shared" si="2"/>
        <v>34</v>
      </c>
      <c r="CM15" s="98">
        <f t="shared" si="3"/>
        <v>5.052005943536404</v>
      </c>
      <c r="CQ15" s="119" t="s">
        <v>474</v>
      </c>
      <c r="CR15" s="117">
        <v>105957</v>
      </c>
      <c r="CS15" s="120">
        <v>106071</v>
      </c>
      <c r="CT15" s="120">
        <v>104813</v>
      </c>
      <c r="CU15" s="4">
        <f>BI4</f>
        <v>103951</v>
      </c>
      <c r="CV15" s="1">
        <v>103451</v>
      </c>
      <c r="CW15" s="1">
        <v>107471</v>
      </c>
    </row>
    <row r="16" spans="1:105" ht="15" outlineLevel="2">
      <c r="A16" s="432">
        <v>495</v>
      </c>
      <c r="B16" s="16" t="s">
        <v>301</v>
      </c>
      <c r="C16" s="389" t="s">
        <v>305</v>
      </c>
      <c r="D16" s="395">
        <v>372</v>
      </c>
      <c r="E16" s="418">
        <v>372</v>
      </c>
      <c r="F16" s="418">
        <v>372</v>
      </c>
      <c r="G16" s="418">
        <v>372</v>
      </c>
      <c r="H16" s="418">
        <v>372</v>
      </c>
      <c r="I16" s="418">
        <v>373</v>
      </c>
      <c r="J16" s="418">
        <v>373</v>
      </c>
      <c r="K16" s="418">
        <v>373</v>
      </c>
      <c r="L16" s="418">
        <v>373</v>
      </c>
      <c r="M16" s="418">
        <v>373</v>
      </c>
      <c r="N16" s="418">
        <v>373</v>
      </c>
      <c r="O16" s="399">
        <v>390</v>
      </c>
      <c r="P16" s="395">
        <v>390</v>
      </c>
      <c r="Q16" s="418">
        <v>340</v>
      </c>
      <c r="R16" s="418">
        <v>336</v>
      </c>
      <c r="S16" s="418">
        <v>394</v>
      </c>
      <c r="T16" s="418">
        <v>389</v>
      </c>
      <c r="U16" s="418">
        <v>387</v>
      </c>
      <c r="V16" s="418">
        <v>386</v>
      </c>
      <c r="W16" s="418">
        <v>387</v>
      </c>
      <c r="X16" s="418">
        <v>387</v>
      </c>
      <c r="Y16" s="418">
        <v>391</v>
      </c>
      <c r="Z16" s="418">
        <v>390</v>
      </c>
      <c r="AA16" s="399">
        <v>397</v>
      </c>
      <c r="AB16" s="395">
        <v>397</v>
      </c>
      <c r="AC16" s="418">
        <v>397</v>
      </c>
      <c r="AD16" s="418">
        <v>396</v>
      </c>
      <c r="AE16" s="418">
        <v>395</v>
      </c>
      <c r="AF16" s="418">
        <v>393</v>
      </c>
      <c r="AG16" s="418">
        <v>392</v>
      </c>
      <c r="AH16" s="418">
        <v>393</v>
      </c>
      <c r="AI16" s="418">
        <v>397</v>
      </c>
      <c r="AJ16" s="418">
        <v>398</v>
      </c>
      <c r="AK16" s="418">
        <v>400</v>
      </c>
      <c r="AL16" s="418">
        <v>400</v>
      </c>
      <c r="AM16" s="399">
        <v>400</v>
      </c>
      <c r="AN16" s="395">
        <v>400</v>
      </c>
      <c r="AO16" s="418">
        <v>400</v>
      </c>
      <c r="AP16" s="418">
        <v>400</v>
      </c>
      <c r="AQ16" s="418">
        <v>399</v>
      </c>
      <c r="AR16" s="418">
        <v>397</v>
      </c>
      <c r="AS16" s="418">
        <v>397</v>
      </c>
      <c r="AT16" s="418">
        <v>395</v>
      </c>
      <c r="AU16" s="418">
        <v>395</v>
      </c>
      <c r="AV16" s="418">
        <v>395</v>
      </c>
      <c r="AW16" s="418">
        <v>391</v>
      </c>
      <c r="AX16" s="418">
        <v>391</v>
      </c>
      <c r="AY16" s="399">
        <v>391</v>
      </c>
      <c r="AZ16" s="395">
        <v>390</v>
      </c>
      <c r="BA16" s="418">
        <v>389</v>
      </c>
      <c r="BB16" s="418">
        <v>385</v>
      </c>
      <c r="BC16" s="418">
        <v>385</v>
      </c>
      <c r="BD16" s="418">
        <v>384</v>
      </c>
      <c r="BE16" s="418">
        <v>383</v>
      </c>
      <c r="BF16" s="418">
        <v>376</v>
      </c>
      <c r="BG16" s="418">
        <v>372</v>
      </c>
      <c r="BH16" s="418">
        <v>372</v>
      </c>
      <c r="BI16" s="418">
        <v>372</v>
      </c>
      <c r="BJ16" s="418">
        <v>367</v>
      </c>
      <c r="BK16" s="394">
        <v>366</v>
      </c>
      <c r="BL16" s="395">
        <v>365</v>
      </c>
      <c r="BM16" s="418">
        <v>364</v>
      </c>
      <c r="BN16" s="418">
        <v>364</v>
      </c>
      <c r="BO16" s="418">
        <v>365</v>
      </c>
      <c r="BP16" s="418">
        <v>365</v>
      </c>
      <c r="BQ16" s="418">
        <v>375</v>
      </c>
      <c r="BR16" s="418">
        <v>370</v>
      </c>
      <c r="BS16" s="418">
        <v>373</v>
      </c>
      <c r="BT16" s="418">
        <v>369</v>
      </c>
      <c r="BU16" s="418">
        <v>369</v>
      </c>
      <c r="BV16" s="418">
        <v>368</v>
      </c>
      <c r="BW16" s="394">
        <v>369</v>
      </c>
      <c r="BX16" s="395">
        <v>370</v>
      </c>
      <c r="BY16" s="418">
        <v>367</v>
      </c>
      <c r="BZ16" s="418">
        <v>399</v>
      </c>
      <c r="CA16" s="418">
        <v>378</v>
      </c>
      <c r="CB16" s="418">
        <v>386</v>
      </c>
      <c r="CC16" s="418">
        <v>387</v>
      </c>
      <c r="CD16" s="418">
        <v>384</v>
      </c>
      <c r="CE16" s="418">
        <v>383</v>
      </c>
      <c r="CF16" s="418">
        <v>382</v>
      </c>
      <c r="CG16" s="418">
        <v>383</v>
      </c>
      <c r="CH16" s="394">
        <v>375</v>
      </c>
      <c r="CI16" s="399">
        <f>'1. Población_Afiliada_Regimen'!H16</f>
        <v>367</v>
      </c>
      <c r="CJ16" s="118">
        <f t="shared" si="0"/>
        <v>-8</v>
      </c>
      <c r="CK16" s="98">
        <f t="shared" si="1"/>
        <v>-2.0887728459530028</v>
      </c>
      <c r="CL16" s="118">
        <f t="shared" si="2"/>
        <v>-2</v>
      </c>
      <c r="CM16" s="98">
        <f t="shared" si="3"/>
        <v>-0.54200542005420049</v>
      </c>
      <c r="CQ16" s="119" t="s">
        <v>475</v>
      </c>
      <c r="CR16" s="117">
        <v>105795</v>
      </c>
      <c r="CS16" s="120">
        <v>105884</v>
      </c>
      <c r="CT16" s="120">
        <f>AX4</f>
        <v>104514</v>
      </c>
      <c r="CU16" s="4">
        <f>BJ4</f>
        <v>103939</v>
      </c>
      <c r="CV16" s="1">
        <v>103298</v>
      </c>
      <c r="CW16" s="1"/>
    </row>
    <row r="17" spans="1:101" ht="15" outlineLevel="2">
      <c r="A17" s="432">
        <v>790</v>
      </c>
      <c r="B17" s="16" t="s">
        <v>301</v>
      </c>
      <c r="C17" s="389" t="s">
        <v>306</v>
      </c>
      <c r="D17" s="395">
        <v>388</v>
      </c>
      <c r="E17" s="418">
        <v>388</v>
      </c>
      <c r="F17" s="418">
        <v>388</v>
      </c>
      <c r="G17" s="418">
        <v>388</v>
      </c>
      <c r="H17" s="418">
        <v>388</v>
      </c>
      <c r="I17" s="418">
        <v>393</v>
      </c>
      <c r="J17" s="418">
        <v>393</v>
      </c>
      <c r="K17" s="418">
        <v>393</v>
      </c>
      <c r="L17" s="418">
        <v>393</v>
      </c>
      <c r="M17" s="418">
        <v>393</v>
      </c>
      <c r="N17" s="418">
        <v>391</v>
      </c>
      <c r="O17" s="399">
        <v>418</v>
      </c>
      <c r="P17" s="395">
        <v>416</v>
      </c>
      <c r="Q17" s="418">
        <v>359</v>
      </c>
      <c r="R17" s="418">
        <v>354</v>
      </c>
      <c r="S17" s="418">
        <v>422</v>
      </c>
      <c r="T17" s="418">
        <v>414</v>
      </c>
      <c r="U17" s="418">
        <v>424</v>
      </c>
      <c r="V17" s="418">
        <v>418</v>
      </c>
      <c r="W17" s="418">
        <v>419</v>
      </c>
      <c r="X17" s="418">
        <v>419</v>
      </c>
      <c r="Y17" s="418">
        <v>424</v>
      </c>
      <c r="Z17" s="418">
        <v>423</v>
      </c>
      <c r="AA17" s="399">
        <v>423</v>
      </c>
      <c r="AB17" s="395">
        <v>422</v>
      </c>
      <c r="AC17" s="418">
        <v>422</v>
      </c>
      <c r="AD17" s="418">
        <v>422</v>
      </c>
      <c r="AE17" s="418">
        <v>422</v>
      </c>
      <c r="AF17" s="418">
        <v>423</v>
      </c>
      <c r="AG17" s="418">
        <v>418</v>
      </c>
      <c r="AH17" s="418">
        <v>418</v>
      </c>
      <c r="AI17" s="418">
        <v>418</v>
      </c>
      <c r="AJ17" s="418">
        <v>418</v>
      </c>
      <c r="AK17" s="418">
        <v>418</v>
      </c>
      <c r="AL17" s="418">
        <v>418</v>
      </c>
      <c r="AM17" s="399">
        <v>418</v>
      </c>
      <c r="AN17" s="395">
        <v>417</v>
      </c>
      <c r="AO17" s="418">
        <v>418</v>
      </c>
      <c r="AP17" s="418">
        <v>418</v>
      </c>
      <c r="AQ17" s="418">
        <v>418</v>
      </c>
      <c r="AR17" s="418">
        <v>418</v>
      </c>
      <c r="AS17" s="418">
        <v>417</v>
      </c>
      <c r="AT17" s="418">
        <v>417</v>
      </c>
      <c r="AU17" s="418">
        <v>416</v>
      </c>
      <c r="AV17" s="418">
        <v>414</v>
      </c>
      <c r="AW17" s="418">
        <v>414</v>
      </c>
      <c r="AX17" s="418">
        <v>413</v>
      </c>
      <c r="AY17" s="399">
        <v>412</v>
      </c>
      <c r="AZ17" s="395">
        <v>412</v>
      </c>
      <c r="BA17" s="418">
        <v>412</v>
      </c>
      <c r="BB17" s="418">
        <v>411</v>
      </c>
      <c r="BC17" s="418">
        <v>411</v>
      </c>
      <c r="BD17" s="418">
        <v>411</v>
      </c>
      <c r="BE17" s="418">
        <v>411</v>
      </c>
      <c r="BF17" s="418">
        <v>397</v>
      </c>
      <c r="BG17" s="418">
        <v>389</v>
      </c>
      <c r="BH17" s="418">
        <v>388</v>
      </c>
      <c r="BI17" s="418">
        <v>387</v>
      </c>
      <c r="BJ17" s="418">
        <v>390</v>
      </c>
      <c r="BK17" s="394">
        <v>389</v>
      </c>
      <c r="BL17" s="395">
        <v>384</v>
      </c>
      <c r="BM17" s="418">
        <v>384</v>
      </c>
      <c r="BN17" s="418">
        <v>394</v>
      </c>
      <c r="BO17" s="418">
        <v>396</v>
      </c>
      <c r="BP17" s="418">
        <v>396</v>
      </c>
      <c r="BQ17" s="418">
        <v>403</v>
      </c>
      <c r="BR17" s="418">
        <v>396</v>
      </c>
      <c r="BS17" s="418">
        <v>399</v>
      </c>
      <c r="BT17" s="418">
        <v>397</v>
      </c>
      <c r="BU17" s="418">
        <v>397</v>
      </c>
      <c r="BV17" s="418">
        <v>398</v>
      </c>
      <c r="BW17" s="394">
        <v>400</v>
      </c>
      <c r="BX17" s="395">
        <v>407</v>
      </c>
      <c r="BY17" s="418">
        <v>401</v>
      </c>
      <c r="BZ17" s="418">
        <v>449</v>
      </c>
      <c r="CA17" s="418">
        <v>412</v>
      </c>
      <c r="CB17" s="418">
        <v>435</v>
      </c>
      <c r="CC17" s="418">
        <v>437</v>
      </c>
      <c r="CD17" s="418">
        <v>436</v>
      </c>
      <c r="CE17" s="418">
        <v>437</v>
      </c>
      <c r="CF17" s="418">
        <v>437</v>
      </c>
      <c r="CG17" s="418">
        <v>440</v>
      </c>
      <c r="CH17" s="394">
        <v>438</v>
      </c>
      <c r="CI17" s="399">
        <f>'1. Población_Afiliada_Regimen'!H17</f>
        <v>442</v>
      </c>
      <c r="CJ17" s="118">
        <f t="shared" si="0"/>
        <v>4</v>
      </c>
      <c r="CK17" s="98">
        <f t="shared" si="1"/>
        <v>0.91533180778032042</v>
      </c>
      <c r="CL17" s="118">
        <f t="shared" si="2"/>
        <v>42</v>
      </c>
      <c r="CM17" s="98">
        <f t="shared" si="3"/>
        <v>10.5</v>
      </c>
      <c r="CQ17" s="119" t="s">
        <v>476</v>
      </c>
      <c r="CR17" s="117">
        <v>106002</v>
      </c>
      <c r="CS17" s="120">
        <v>105786</v>
      </c>
      <c r="CT17" s="120">
        <f>AY4</f>
        <v>104367</v>
      </c>
      <c r="CU17" s="4">
        <f>BK4</f>
        <v>103803</v>
      </c>
      <c r="CV17" s="1">
        <v>103313</v>
      </c>
      <c r="CW17" s="1"/>
    </row>
    <row r="18" spans="1:101" ht="15" outlineLevel="2">
      <c r="A18" s="432">
        <v>895</v>
      </c>
      <c r="B18" s="16" t="s">
        <v>301</v>
      </c>
      <c r="C18" s="389" t="s">
        <v>307</v>
      </c>
      <c r="D18" s="395">
        <v>375</v>
      </c>
      <c r="E18" s="418">
        <v>375</v>
      </c>
      <c r="F18" s="418">
        <v>375</v>
      </c>
      <c r="G18" s="418">
        <v>375</v>
      </c>
      <c r="H18" s="418">
        <v>375</v>
      </c>
      <c r="I18" s="418">
        <v>379</v>
      </c>
      <c r="J18" s="418">
        <v>378</v>
      </c>
      <c r="K18" s="418">
        <v>379</v>
      </c>
      <c r="L18" s="418">
        <v>379</v>
      </c>
      <c r="M18" s="418">
        <v>379</v>
      </c>
      <c r="N18" s="418">
        <v>378</v>
      </c>
      <c r="O18" s="399">
        <v>409</v>
      </c>
      <c r="P18" s="395">
        <v>408</v>
      </c>
      <c r="Q18" s="418">
        <v>349</v>
      </c>
      <c r="R18" s="418">
        <v>346</v>
      </c>
      <c r="S18" s="418">
        <v>418</v>
      </c>
      <c r="T18" s="418">
        <v>414</v>
      </c>
      <c r="U18" s="418">
        <v>412</v>
      </c>
      <c r="V18" s="418">
        <v>404</v>
      </c>
      <c r="W18" s="418">
        <v>403</v>
      </c>
      <c r="X18" s="418">
        <v>403</v>
      </c>
      <c r="Y18" s="418">
        <v>407</v>
      </c>
      <c r="Z18" s="418">
        <v>406</v>
      </c>
      <c r="AA18" s="399">
        <v>407</v>
      </c>
      <c r="AB18" s="395">
        <v>408</v>
      </c>
      <c r="AC18" s="418">
        <v>409</v>
      </c>
      <c r="AD18" s="418">
        <v>411</v>
      </c>
      <c r="AE18" s="418">
        <v>411</v>
      </c>
      <c r="AF18" s="418">
        <v>414</v>
      </c>
      <c r="AG18" s="418">
        <v>413</v>
      </c>
      <c r="AH18" s="418">
        <v>415</v>
      </c>
      <c r="AI18" s="418">
        <v>415</v>
      </c>
      <c r="AJ18" s="418">
        <v>417</v>
      </c>
      <c r="AK18" s="418">
        <v>417</v>
      </c>
      <c r="AL18" s="418">
        <v>416</v>
      </c>
      <c r="AM18" s="399">
        <v>415</v>
      </c>
      <c r="AN18" s="395">
        <v>414</v>
      </c>
      <c r="AO18" s="418">
        <v>417</v>
      </c>
      <c r="AP18" s="418">
        <v>417</v>
      </c>
      <c r="AQ18" s="418">
        <v>417</v>
      </c>
      <c r="AR18" s="418">
        <v>415</v>
      </c>
      <c r="AS18" s="418">
        <v>415</v>
      </c>
      <c r="AT18" s="418">
        <v>415</v>
      </c>
      <c r="AU18" s="418">
        <v>415</v>
      </c>
      <c r="AV18" s="418">
        <v>415</v>
      </c>
      <c r="AW18" s="418">
        <v>414</v>
      </c>
      <c r="AX18" s="418">
        <v>414</v>
      </c>
      <c r="AY18" s="399">
        <v>414</v>
      </c>
      <c r="AZ18" s="395">
        <v>413</v>
      </c>
      <c r="BA18" s="418">
        <v>412</v>
      </c>
      <c r="BB18" s="418">
        <v>410</v>
      </c>
      <c r="BC18" s="418">
        <v>410</v>
      </c>
      <c r="BD18" s="418">
        <v>409</v>
      </c>
      <c r="BE18" s="418">
        <v>408</v>
      </c>
      <c r="BF18" s="418">
        <v>403</v>
      </c>
      <c r="BG18" s="418">
        <v>398</v>
      </c>
      <c r="BH18" s="418">
        <v>398</v>
      </c>
      <c r="BI18" s="418">
        <v>396</v>
      </c>
      <c r="BJ18" s="418">
        <v>400</v>
      </c>
      <c r="BK18" s="394">
        <v>399</v>
      </c>
      <c r="BL18" s="395">
        <v>399</v>
      </c>
      <c r="BM18" s="418">
        <v>398</v>
      </c>
      <c r="BN18" s="418">
        <v>408</v>
      </c>
      <c r="BO18" s="418">
        <v>410</v>
      </c>
      <c r="BP18" s="418">
        <v>410</v>
      </c>
      <c r="BQ18" s="418">
        <v>422</v>
      </c>
      <c r="BR18" s="418">
        <v>420</v>
      </c>
      <c r="BS18" s="418">
        <v>425</v>
      </c>
      <c r="BT18" s="418">
        <v>424</v>
      </c>
      <c r="BU18" s="418">
        <v>424</v>
      </c>
      <c r="BV18" s="418">
        <v>423</v>
      </c>
      <c r="BW18" s="394">
        <v>424</v>
      </c>
      <c r="BX18" s="395">
        <v>423</v>
      </c>
      <c r="BY18" s="418">
        <v>413</v>
      </c>
      <c r="BZ18" s="418">
        <v>451</v>
      </c>
      <c r="CA18" s="418">
        <v>422</v>
      </c>
      <c r="CB18" s="418">
        <v>440</v>
      </c>
      <c r="CC18" s="418">
        <v>430</v>
      </c>
      <c r="CD18" s="418">
        <v>429</v>
      </c>
      <c r="CE18" s="418">
        <v>428</v>
      </c>
      <c r="CF18" s="418">
        <v>425</v>
      </c>
      <c r="CG18" s="418">
        <v>424</v>
      </c>
      <c r="CH18" s="394">
        <v>416</v>
      </c>
      <c r="CI18" s="399">
        <f>'1. Población_Afiliada_Regimen'!H18</f>
        <v>423</v>
      </c>
      <c r="CJ18" s="118">
        <f t="shared" si="0"/>
        <v>7</v>
      </c>
      <c r="CK18" s="98">
        <f t="shared" si="1"/>
        <v>1.6355140186915886</v>
      </c>
      <c r="CL18" s="118">
        <f t="shared" si="2"/>
        <v>-1</v>
      </c>
      <c r="CM18" s="98">
        <f t="shared" si="3"/>
        <v>-0.23584905660377359</v>
      </c>
    </row>
    <row r="19" spans="1:101" ht="15" outlineLevel="1">
      <c r="A19" s="141" t="s">
        <v>308</v>
      </c>
      <c r="B19" s="28"/>
      <c r="C19" s="29"/>
      <c r="D19" s="46">
        <v>8708</v>
      </c>
      <c r="E19" s="47">
        <v>8708</v>
      </c>
      <c r="F19" s="47">
        <v>8708</v>
      </c>
      <c r="G19" s="47">
        <v>8708</v>
      </c>
      <c r="H19" s="47">
        <v>8708</v>
      </c>
      <c r="I19" s="47">
        <v>8811</v>
      </c>
      <c r="J19" s="47">
        <v>8808</v>
      </c>
      <c r="K19" s="47">
        <v>8810</v>
      </c>
      <c r="L19" s="47">
        <v>8810</v>
      </c>
      <c r="M19" s="47">
        <v>8810</v>
      </c>
      <c r="N19" s="47">
        <v>8798</v>
      </c>
      <c r="O19" s="266">
        <v>9119</v>
      </c>
      <c r="P19" s="46">
        <v>9103</v>
      </c>
      <c r="Q19" s="47">
        <v>7980</v>
      </c>
      <c r="R19" s="47">
        <v>7860</v>
      </c>
      <c r="S19" s="47">
        <v>9730</v>
      </c>
      <c r="T19" s="47">
        <v>9528</v>
      </c>
      <c r="U19" s="47">
        <v>9736</v>
      </c>
      <c r="V19" s="47">
        <v>9618</v>
      </c>
      <c r="W19" s="47">
        <v>9601</v>
      </c>
      <c r="X19" s="47">
        <v>9587</v>
      </c>
      <c r="Y19" s="47">
        <v>9650</v>
      </c>
      <c r="Z19" s="47">
        <v>9626</v>
      </c>
      <c r="AA19" s="266">
        <v>9648</v>
      </c>
      <c r="AB19" s="46">
        <v>9653</v>
      </c>
      <c r="AC19" s="47">
        <v>9653</v>
      </c>
      <c r="AD19" s="47">
        <v>9692</v>
      </c>
      <c r="AE19" s="47">
        <v>9692</v>
      </c>
      <c r="AF19" s="47">
        <v>9591</v>
      </c>
      <c r="AG19" s="47">
        <v>9542</v>
      </c>
      <c r="AH19" s="47">
        <v>9567</v>
      </c>
      <c r="AI19" s="47">
        <v>9579</v>
      </c>
      <c r="AJ19" s="47">
        <v>9575</v>
      </c>
      <c r="AK19" s="47">
        <v>9594</v>
      </c>
      <c r="AL19" s="47">
        <v>9577</v>
      </c>
      <c r="AM19" s="266">
        <v>9572</v>
      </c>
      <c r="AN19" s="46">
        <v>9567</v>
      </c>
      <c r="AO19" s="47">
        <v>9582</v>
      </c>
      <c r="AP19" s="47">
        <v>9578</v>
      </c>
      <c r="AQ19" s="47">
        <v>9559</v>
      </c>
      <c r="AR19" s="47">
        <v>9550</v>
      </c>
      <c r="AS19" s="47">
        <v>9535</v>
      </c>
      <c r="AT19" s="47">
        <v>9519</v>
      </c>
      <c r="AU19" s="47">
        <v>9500</v>
      </c>
      <c r="AV19" s="47">
        <v>9484</v>
      </c>
      <c r="AW19" s="47">
        <v>9474</v>
      </c>
      <c r="AX19" s="47">
        <v>9453</v>
      </c>
      <c r="AY19" s="266">
        <v>9443</v>
      </c>
      <c r="AZ19" s="46">
        <v>9431</v>
      </c>
      <c r="BA19" s="47">
        <v>9399</v>
      </c>
      <c r="BB19" s="47">
        <v>9357</v>
      </c>
      <c r="BC19" s="47">
        <v>9342</v>
      </c>
      <c r="BD19" s="47">
        <v>9317</v>
      </c>
      <c r="BE19" s="47">
        <v>9305</v>
      </c>
      <c r="BF19" s="47">
        <v>9147</v>
      </c>
      <c r="BG19" s="47">
        <v>9094</v>
      </c>
      <c r="BH19" s="47">
        <v>9087</v>
      </c>
      <c r="BI19" s="47">
        <v>9081</v>
      </c>
      <c r="BJ19" s="47">
        <v>9119</v>
      </c>
      <c r="BK19" s="59">
        <v>9108</v>
      </c>
      <c r="BL19" s="46">
        <v>9027</v>
      </c>
      <c r="BM19" s="47">
        <v>9018</v>
      </c>
      <c r="BN19" s="47">
        <v>9278</v>
      </c>
      <c r="BO19" s="47">
        <v>9296</v>
      </c>
      <c r="BP19" s="47">
        <v>9296</v>
      </c>
      <c r="BQ19" s="47">
        <v>9367</v>
      </c>
      <c r="BR19" s="47">
        <v>9234</v>
      </c>
      <c r="BS19" s="47">
        <v>9240</v>
      </c>
      <c r="BT19" s="47">
        <v>9207</v>
      </c>
      <c r="BU19" s="47">
        <v>9180</v>
      </c>
      <c r="BV19" s="47">
        <v>9149</v>
      </c>
      <c r="BW19" s="59">
        <v>9158</v>
      </c>
      <c r="BX19" s="46">
        <v>9213</v>
      </c>
      <c r="BY19" s="47">
        <v>9119</v>
      </c>
      <c r="BZ19" s="47">
        <v>9997</v>
      </c>
      <c r="CA19" s="47">
        <v>9824</v>
      </c>
      <c r="CB19" s="47">
        <v>9925</v>
      </c>
      <c r="CC19" s="47">
        <v>9847</v>
      </c>
      <c r="CD19" s="47">
        <v>9795</v>
      </c>
      <c r="CE19" s="47">
        <v>9753</v>
      </c>
      <c r="CF19" s="47">
        <v>9724</v>
      </c>
      <c r="CG19" s="47">
        <v>9787</v>
      </c>
      <c r="CH19" s="59">
        <v>9732</v>
      </c>
      <c r="CI19" s="266">
        <f>SUM(CI20:CI30)</f>
        <v>9598</v>
      </c>
      <c r="CJ19" s="118">
        <f t="shared" si="0"/>
        <v>-134</v>
      </c>
      <c r="CK19" s="98">
        <f t="shared" si="1"/>
        <v>-1.3739362247513587</v>
      </c>
      <c r="CL19" s="118">
        <f t="shared" si="2"/>
        <v>440</v>
      </c>
      <c r="CM19" s="98">
        <f t="shared" si="3"/>
        <v>4.8045424765232578</v>
      </c>
    </row>
    <row r="20" spans="1:101" ht="15" outlineLevel="2">
      <c r="A20" s="432">
        <v>45</v>
      </c>
      <c r="B20" s="16" t="s">
        <v>308</v>
      </c>
      <c r="C20" s="389" t="s">
        <v>309</v>
      </c>
      <c r="D20" s="395">
        <v>1745</v>
      </c>
      <c r="E20" s="418">
        <v>1745</v>
      </c>
      <c r="F20" s="418">
        <v>1745</v>
      </c>
      <c r="G20" s="418">
        <v>1745</v>
      </c>
      <c r="H20" s="418">
        <v>1745</v>
      </c>
      <c r="I20" s="418">
        <v>1762</v>
      </c>
      <c r="J20" s="418">
        <v>1762</v>
      </c>
      <c r="K20" s="418">
        <v>1762</v>
      </c>
      <c r="L20" s="418">
        <v>1762</v>
      </c>
      <c r="M20" s="418">
        <v>1762</v>
      </c>
      <c r="N20" s="418">
        <v>1756</v>
      </c>
      <c r="O20" s="399">
        <v>1827</v>
      </c>
      <c r="P20" s="395">
        <v>1825</v>
      </c>
      <c r="Q20" s="418">
        <v>1630</v>
      </c>
      <c r="R20" s="418">
        <v>1600</v>
      </c>
      <c r="S20" s="418">
        <v>2109</v>
      </c>
      <c r="T20" s="418">
        <v>2064</v>
      </c>
      <c r="U20" s="418">
        <v>2131</v>
      </c>
      <c r="V20" s="418">
        <v>2103</v>
      </c>
      <c r="W20" s="418">
        <v>2092</v>
      </c>
      <c r="X20" s="418">
        <v>2087</v>
      </c>
      <c r="Y20" s="418">
        <v>2093</v>
      </c>
      <c r="Z20" s="418">
        <v>2086</v>
      </c>
      <c r="AA20" s="399">
        <v>2086</v>
      </c>
      <c r="AB20" s="395">
        <v>2083</v>
      </c>
      <c r="AC20" s="418">
        <v>2080</v>
      </c>
      <c r="AD20" s="418">
        <v>2089</v>
      </c>
      <c r="AE20" s="418">
        <v>2089</v>
      </c>
      <c r="AF20" s="418">
        <v>2063</v>
      </c>
      <c r="AG20" s="418">
        <v>2049</v>
      </c>
      <c r="AH20" s="418">
        <v>2048</v>
      </c>
      <c r="AI20" s="418">
        <v>2042</v>
      </c>
      <c r="AJ20" s="418">
        <v>2045</v>
      </c>
      <c r="AK20" s="418">
        <v>2045</v>
      </c>
      <c r="AL20" s="418">
        <v>2042</v>
      </c>
      <c r="AM20" s="399">
        <v>2042</v>
      </c>
      <c r="AN20" s="395">
        <v>2041</v>
      </c>
      <c r="AO20" s="418">
        <v>2043</v>
      </c>
      <c r="AP20" s="418">
        <v>2041</v>
      </c>
      <c r="AQ20" s="418">
        <v>2035</v>
      </c>
      <c r="AR20" s="418">
        <v>2033</v>
      </c>
      <c r="AS20" s="418">
        <v>2030</v>
      </c>
      <c r="AT20" s="418">
        <v>2028</v>
      </c>
      <c r="AU20" s="418">
        <v>2025</v>
      </c>
      <c r="AV20" s="418">
        <v>2021</v>
      </c>
      <c r="AW20" s="418">
        <v>2017</v>
      </c>
      <c r="AX20" s="418">
        <v>2013</v>
      </c>
      <c r="AY20" s="399">
        <v>2012</v>
      </c>
      <c r="AZ20" s="395">
        <v>2010</v>
      </c>
      <c r="BA20" s="418">
        <v>2003</v>
      </c>
      <c r="BB20" s="418">
        <v>1996</v>
      </c>
      <c r="BC20" s="418">
        <v>1993</v>
      </c>
      <c r="BD20" s="418">
        <v>1986</v>
      </c>
      <c r="BE20" s="418">
        <v>1986</v>
      </c>
      <c r="BF20" s="418">
        <v>1946</v>
      </c>
      <c r="BG20" s="418">
        <v>1944</v>
      </c>
      <c r="BH20" s="418">
        <v>1943</v>
      </c>
      <c r="BI20" s="418">
        <v>1942</v>
      </c>
      <c r="BJ20" s="418">
        <v>1960</v>
      </c>
      <c r="BK20" s="394">
        <v>1956</v>
      </c>
      <c r="BL20" s="395">
        <v>1941</v>
      </c>
      <c r="BM20" s="418">
        <v>1939</v>
      </c>
      <c r="BN20" s="418">
        <v>2034</v>
      </c>
      <c r="BO20" s="418">
        <v>2037</v>
      </c>
      <c r="BP20" s="418">
        <v>2037</v>
      </c>
      <c r="BQ20" s="418">
        <v>2055</v>
      </c>
      <c r="BR20" s="418">
        <v>2027</v>
      </c>
      <c r="BS20" s="418">
        <v>2028</v>
      </c>
      <c r="BT20" s="418">
        <v>2021</v>
      </c>
      <c r="BU20" s="418">
        <v>2015</v>
      </c>
      <c r="BV20" s="418">
        <v>2004</v>
      </c>
      <c r="BW20" s="394">
        <v>2008</v>
      </c>
      <c r="BX20" s="395">
        <v>2016</v>
      </c>
      <c r="BY20" s="418">
        <v>2022</v>
      </c>
      <c r="BZ20" s="418">
        <v>2235</v>
      </c>
      <c r="CA20" s="418">
        <v>2217</v>
      </c>
      <c r="CB20" s="418">
        <v>2236</v>
      </c>
      <c r="CC20" s="418">
        <v>2191</v>
      </c>
      <c r="CD20" s="418">
        <v>2171</v>
      </c>
      <c r="CE20" s="418">
        <v>2159</v>
      </c>
      <c r="CF20" s="418">
        <v>2149</v>
      </c>
      <c r="CG20" s="418">
        <v>2164</v>
      </c>
      <c r="CH20" s="394">
        <v>2152</v>
      </c>
      <c r="CI20" s="399">
        <f>'1. Población_Afiliada_Regimen'!H20</f>
        <v>2104</v>
      </c>
      <c r="CJ20" s="118">
        <f t="shared" si="0"/>
        <v>-48</v>
      </c>
      <c r="CK20" s="98">
        <f t="shared" si="1"/>
        <v>-2.22325150532654</v>
      </c>
      <c r="CL20" s="118">
        <f t="shared" si="2"/>
        <v>96</v>
      </c>
      <c r="CM20" s="98">
        <f t="shared" si="3"/>
        <v>4.7808764940239046</v>
      </c>
    </row>
    <row r="21" spans="1:101" ht="15" outlineLevel="2">
      <c r="A21" s="432">
        <v>51</v>
      </c>
      <c r="B21" s="16" t="s">
        <v>308</v>
      </c>
      <c r="C21" s="389" t="s">
        <v>310</v>
      </c>
      <c r="D21" s="395">
        <v>604</v>
      </c>
      <c r="E21" s="418">
        <v>604</v>
      </c>
      <c r="F21" s="418">
        <v>604</v>
      </c>
      <c r="G21" s="418">
        <v>604</v>
      </c>
      <c r="H21" s="418">
        <v>604</v>
      </c>
      <c r="I21" s="418">
        <v>609</v>
      </c>
      <c r="J21" s="418">
        <v>608</v>
      </c>
      <c r="K21" s="418">
        <v>609</v>
      </c>
      <c r="L21" s="418">
        <v>609</v>
      </c>
      <c r="M21" s="418">
        <v>609</v>
      </c>
      <c r="N21" s="418">
        <v>609</v>
      </c>
      <c r="O21" s="399">
        <v>632</v>
      </c>
      <c r="P21" s="395">
        <v>630</v>
      </c>
      <c r="Q21" s="418">
        <v>543</v>
      </c>
      <c r="R21" s="418">
        <v>531</v>
      </c>
      <c r="S21" s="418">
        <v>661</v>
      </c>
      <c r="T21" s="418">
        <v>651</v>
      </c>
      <c r="U21" s="418">
        <v>661</v>
      </c>
      <c r="V21" s="418">
        <v>656</v>
      </c>
      <c r="W21" s="418">
        <v>655</v>
      </c>
      <c r="X21" s="418">
        <v>654</v>
      </c>
      <c r="Y21" s="418">
        <v>661</v>
      </c>
      <c r="Z21" s="418">
        <v>659</v>
      </c>
      <c r="AA21" s="399">
        <v>659</v>
      </c>
      <c r="AB21" s="395">
        <v>659</v>
      </c>
      <c r="AC21" s="418">
        <v>657</v>
      </c>
      <c r="AD21" s="418">
        <v>659</v>
      </c>
      <c r="AE21" s="418">
        <v>659</v>
      </c>
      <c r="AF21" s="418">
        <v>653</v>
      </c>
      <c r="AG21" s="418">
        <v>648</v>
      </c>
      <c r="AH21" s="418">
        <v>651</v>
      </c>
      <c r="AI21" s="418">
        <v>650</v>
      </c>
      <c r="AJ21" s="418">
        <v>650</v>
      </c>
      <c r="AK21" s="418">
        <v>651</v>
      </c>
      <c r="AL21" s="418">
        <v>649</v>
      </c>
      <c r="AM21" s="399">
        <v>649</v>
      </c>
      <c r="AN21" s="395">
        <v>649</v>
      </c>
      <c r="AO21" s="418">
        <v>650</v>
      </c>
      <c r="AP21" s="418">
        <v>649</v>
      </c>
      <c r="AQ21" s="418">
        <v>645</v>
      </c>
      <c r="AR21" s="418">
        <v>645</v>
      </c>
      <c r="AS21" s="418">
        <v>645</v>
      </c>
      <c r="AT21" s="418">
        <v>645</v>
      </c>
      <c r="AU21" s="418">
        <v>645</v>
      </c>
      <c r="AV21" s="418">
        <v>645</v>
      </c>
      <c r="AW21" s="418">
        <v>644</v>
      </c>
      <c r="AX21" s="418">
        <v>643</v>
      </c>
      <c r="AY21" s="399">
        <v>641</v>
      </c>
      <c r="AZ21" s="395">
        <v>640</v>
      </c>
      <c r="BA21" s="418">
        <v>639</v>
      </c>
      <c r="BB21" s="418">
        <v>637</v>
      </c>
      <c r="BC21" s="418">
        <v>637</v>
      </c>
      <c r="BD21" s="418">
        <v>637</v>
      </c>
      <c r="BE21" s="418">
        <v>637</v>
      </c>
      <c r="BF21" s="418">
        <v>625</v>
      </c>
      <c r="BG21" s="418">
        <v>611</v>
      </c>
      <c r="BH21" s="418">
        <v>610</v>
      </c>
      <c r="BI21" s="418">
        <v>610</v>
      </c>
      <c r="BJ21" s="418">
        <v>615</v>
      </c>
      <c r="BK21" s="394">
        <v>614</v>
      </c>
      <c r="BL21" s="395">
        <v>611</v>
      </c>
      <c r="BM21" s="418">
        <v>609</v>
      </c>
      <c r="BN21" s="418">
        <v>613</v>
      </c>
      <c r="BO21" s="418">
        <v>614</v>
      </c>
      <c r="BP21" s="418">
        <v>614</v>
      </c>
      <c r="BQ21" s="418">
        <v>616</v>
      </c>
      <c r="BR21" s="418">
        <v>608</v>
      </c>
      <c r="BS21" s="418">
        <v>615</v>
      </c>
      <c r="BT21" s="418">
        <v>611</v>
      </c>
      <c r="BU21" s="418">
        <v>609</v>
      </c>
      <c r="BV21" s="418">
        <v>607</v>
      </c>
      <c r="BW21" s="394">
        <v>609</v>
      </c>
      <c r="BX21" s="395">
        <v>614</v>
      </c>
      <c r="BY21" s="418">
        <v>602</v>
      </c>
      <c r="BZ21" s="418">
        <v>645</v>
      </c>
      <c r="CA21" s="418">
        <v>639</v>
      </c>
      <c r="CB21" s="418">
        <v>637</v>
      </c>
      <c r="CC21" s="418">
        <v>638</v>
      </c>
      <c r="CD21" s="418">
        <v>637</v>
      </c>
      <c r="CE21" s="418">
        <v>632</v>
      </c>
      <c r="CF21" s="418">
        <v>633</v>
      </c>
      <c r="CG21" s="418">
        <v>637</v>
      </c>
      <c r="CH21" s="394">
        <v>635</v>
      </c>
      <c r="CI21" s="399">
        <f>'1. Población_Afiliada_Regimen'!H21</f>
        <v>628</v>
      </c>
      <c r="CJ21" s="118">
        <f t="shared" si="0"/>
        <v>-7</v>
      </c>
      <c r="CK21" s="98">
        <f t="shared" si="1"/>
        <v>-1.1075949367088607</v>
      </c>
      <c r="CL21" s="118">
        <f t="shared" si="2"/>
        <v>19</v>
      </c>
      <c r="CM21" s="98">
        <f t="shared" si="3"/>
        <v>3.1198686371100166</v>
      </c>
    </row>
    <row r="22" spans="1:101" ht="15" outlineLevel="2">
      <c r="A22" s="432">
        <v>147</v>
      </c>
      <c r="B22" s="16" t="s">
        <v>308</v>
      </c>
      <c r="C22" s="389" t="s">
        <v>311</v>
      </c>
      <c r="D22" s="395">
        <v>465</v>
      </c>
      <c r="E22" s="418">
        <v>465</v>
      </c>
      <c r="F22" s="418">
        <v>465</v>
      </c>
      <c r="G22" s="418">
        <v>465</v>
      </c>
      <c r="H22" s="418">
        <v>465</v>
      </c>
      <c r="I22" s="418">
        <v>471</v>
      </c>
      <c r="J22" s="418">
        <v>471</v>
      </c>
      <c r="K22" s="418">
        <v>471</v>
      </c>
      <c r="L22" s="418">
        <v>471</v>
      </c>
      <c r="M22" s="418">
        <v>471</v>
      </c>
      <c r="N22" s="418">
        <v>471</v>
      </c>
      <c r="O22" s="399">
        <v>484</v>
      </c>
      <c r="P22" s="395">
        <v>484</v>
      </c>
      <c r="Q22" s="418">
        <v>430</v>
      </c>
      <c r="R22" s="418">
        <v>420</v>
      </c>
      <c r="S22" s="418">
        <v>532</v>
      </c>
      <c r="T22" s="418">
        <v>521</v>
      </c>
      <c r="U22" s="418">
        <v>531</v>
      </c>
      <c r="V22" s="418">
        <v>522</v>
      </c>
      <c r="W22" s="418">
        <v>520</v>
      </c>
      <c r="X22" s="418">
        <v>520</v>
      </c>
      <c r="Y22" s="418">
        <v>524</v>
      </c>
      <c r="Z22" s="418">
        <v>524</v>
      </c>
      <c r="AA22" s="399">
        <v>528</v>
      </c>
      <c r="AB22" s="395">
        <v>528</v>
      </c>
      <c r="AC22" s="418">
        <v>528</v>
      </c>
      <c r="AD22" s="418">
        <v>529</v>
      </c>
      <c r="AE22" s="418">
        <v>529</v>
      </c>
      <c r="AF22" s="418">
        <v>521</v>
      </c>
      <c r="AG22" s="418">
        <v>517</v>
      </c>
      <c r="AH22" s="418">
        <v>517</v>
      </c>
      <c r="AI22" s="418">
        <v>515</v>
      </c>
      <c r="AJ22" s="418">
        <v>513</v>
      </c>
      <c r="AK22" s="418">
        <v>513</v>
      </c>
      <c r="AL22" s="418">
        <v>512</v>
      </c>
      <c r="AM22" s="399">
        <v>512</v>
      </c>
      <c r="AN22" s="395">
        <v>511</v>
      </c>
      <c r="AO22" s="418">
        <v>511</v>
      </c>
      <c r="AP22" s="418">
        <v>511</v>
      </c>
      <c r="AQ22" s="418">
        <v>510</v>
      </c>
      <c r="AR22" s="418">
        <v>510</v>
      </c>
      <c r="AS22" s="418">
        <v>509</v>
      </c>
      <c r="AT22" s="418">
        <v>505</v>
      </c>
      <c r="AU22" s="418">
        <v>504</v>
      </c>
      <c r="AV22" s="418">
        <v>502</v>
      </c>
      <c r="AW22" s="418">
        <v>502</v>
      </c>
      <c r="AX22" s="418">
        <v>501</v>
      </c>
      <c r="AY22" s="399">
        <v>501</v>
      </c>
      <c r="AZ22" s="395">
        <v>499</v>
      </c>
      <c r="BA22" s="418">
        <v>498</v>
      </c>
      <c r="BB22" s="418">
        <v>497</v>
      </c>
      <c r="BC22" s="418">
        <v>497</v>
      </c>
      <c r="BD22" s="418">
        <v>497</v>
      </c>
      <c r="BE22" s="418">
        <v>496</v>
      </c>
      <c r="BF22" s="418">
        <v>487</v>
      </c>
      <c r="BG22" s="418">
        <v>480</v>
      </c>
      <c r="BH22" s="418">
        <v>480</v>
      </c>
      <c r="BI22" s="418">
        <v>479</v>
      </c>
      <c r="BJ22" s="418">
        <v>475</v>
      </c>
      <c r="BK22" s="394">
        <v>473</v>
      </c>
      <c r="BL22" s="395">
        <v>472</v>
      </c>
      <c r="BM22" s="418">
        <v>471</v>
      </c>
      <c r="BN22" s="418">
        <v>493</v>
      </c>
      <c r="BO22" s="418">
        <v>493</v>
      </c>
      <c r="BP22" s="418">
        <v>493</v>
      </c>
      <c r="BQ22" s="418">
        <v>497</v>
      </c>
      <c r="BR22" s="418">
        <v>487</v>
      </c>
      <c r="BS22" s="418">
        <v>487</v>
      </c>
      <c r="BT22" s="418">
        <v>484</v>
      </c>
      <c r="BU22" s="418">
        <v>484</v>
      </c>
      <c r="BV22" s="418">
        <v>483</v>
      </c>
      <c r="BW22" s="394">
        <v>482</v>
      </c>
      <c r="BX22" s="395">
        <v>487</v>
      </c>
      <c r="BY22" s="418">
        <v>483</v>
      </c>
      <c r="BZ22" s="418">
        <v>546</v>
      </c>
      <c r="CA22" s="418">
        <v>525</v>
      </c>
      <c r="CB22" s="418">
        <v>533</v>
      </c>
      <c r="CC22" s="418">
        <v>527</v>
      </c>
      <c r="CD22" s="418">
        <v>525</v>
      </c>
      <c r="CE22" s="418">
        <v>525</v>
      </c>
      <c r="CF22" s="418">
        <v>522</v>
      </c>
      <c r="CG22" s="418">
        <v>529</v>
      </c>
      <c r="CH22" s="394">
        <v>528</v>
      </c>
      <c r="CI22" s="399">
        <f>'1. Población_Afiliada_Regimen'!H22</f>
        <v>527</v>
      </c>
      <c r="CJ22" s="118">
        <f t="shared" si="0"/>
        <v>-1</v>
      </c>
      <c r="CK22" s="98">
        <f t="shared" si="1"/>
        <v>-0.19047619047619047</v>
      </c>
      <c r="CL22" s="118">
        <f t="shared" si="2"/>
        <v>45</v>
      </c>
      <c r="CM22" s="98">
        <f t="shared" si="3"/>
        <v>9.3360995850622412</v>
      </c>
      <c r="CV22" t="str">
        <f>UPPER((TEXT('1. Población_Afiliada_Regimen'!C1,"mmmm yy")))</f>
        <v>DICIEMBRE 21</v>
      </c>
    </row>
    <row r="23" spans="1:101" ht="15" outlineLevel="2">
      <c r="A23" s="432">
        <v>172</v>
      </c>
      <c r="B23" s="16" t="s">
        <v>308</v>
      </c>
      <c r="C23" s="389" t="s">
        <v>312</v>
      </c>
      <c r="D23" s="395">
        <v>764</v>
      </c>
      <c r="E23" s="418">
        <v>764</v>
      </c>
      <c r="F23" s="418">
        <v>764</v>
      </c>
      <c r="G23" s="418">
        <v>764</v>
      </c>
      <c r="H23" s="418">
        <v>764</v>
      </c>
      <c r="I23" s="418">
        <v>776</v>
      </c>
      <c r="J23" s="418">
        <v>776</v>
      </c>
      <c r="K23" s="418">
        <v>776</v>
      </c>
      <c r="L23" s="418">
        <v>776</v>
      </c>
      <c r="M23" s="418">
        <v>776</v>
      </c>
      <c r="N23" s="418">
        <v>775</v>
      </c>
      <c r="O23" s="399">
        <v>794</v>
      </c>
      <c r="P23" s="395">
        <v>792</v>
      </c>
      <c r="Q23" s="418">
        <v>673</v>
      </c>
      <c r="R23" s="418">
        <v>669</v>
      </c>
      <c r="S23" s="418">
        <v>807</v>
      </c>
      <c r="T23" s="418">
        <v>791</v>
      </c>
      <c r="U23" s="418">
        <v>798</v>
      </c>
      <c r="V23" s="418">
        <v>795</v>
      </c>
      <c r="W23" s="418">
        <v>789</v>
      </c>
      <c r="X23" s="418">
        <v>788</v>
      </c>
      <c r="Y23" s="418">
        <v>792</v>
      </c>
      <c r="Z23" s="418">
        <v>787</v>
      </c>
      <c r="AA23" s="399">
        <v>790</v>
      </c>
      <c r="AB23" s="395">
        <v>790</v>
      </c>
      <c r="AC23" s="418">
        <v>790</v>
      </c>
      <c r="AD23" s="418">
        <v>790</v>
      </c>
      <c r="AE23" s="418">
        <v>790</v>
      </c>
      <c r="AF23" s="418">
        <v>787</v>
      </c>
      <c r="AG23" s="418">
        <v>779</v>
      </c>
      <c r="AH23" s="418">
        <v>784</v>
      </c>
      <c r="AI23" s="418">
        <v>784</v>
      </c>
      <c r="AJ23" s="418">
        <v>782</v>
      </c>
      <c r="AK23" s="418">
        <v>783</v>
      </c>
      <c r="AL23" s="418">
        <v>782</v>
      </c>
      <c r="AM23" s="399">
        <v>782</v>
      </c>
      <c r="AN23" s="395">
        <v>781</v>
      </c>
      <c r="AO23" s="418">
        <v>783</v>
      </c>
      <c r="AP23" s="418">
        <v>783</v>
      </c>
      <c r="AQ23" s="418">
        <v>782</v>
      </c>
      <c r="AR23" s="418">
        <v>780</v>
      </c>
      <c r="AS23" s="418">
        <v>773</v>
      </c>
      <c r="AT23" s="418">
        <v>773</v>
      </c>
      <c r="AU23" s="418">
        <v>773</v>
      </c>
      <c r="AV23" s="418">
        <v>772</v>
      </c>
      <c r="AW23" s="418">
        <v>770</v>
      </c>
      <c r="AX23" s="418">
        <v>770</v>
      </c>
      <c r="AY23" s="399">
        <v>768</v>
      </c>
      <c r="AZ23" s="395">
        <v>767</v>
      </c>
      <c r="BA23" s="418">
        <v>765</v>
      </c>
      <c r="BB23" s="418">
        <v>763</v>
      </c>
      <c r="BC23" s="418">
        <v>763</v>
      </c>
      <c r="BD23" s="418">
        <v>761</v>
      </c>
      <c r="BE23" s="418">
        <v>761</v>
      </c>
      <c r="BF23" s="418">
        <v>755</v>
      </c>
      <c r="BG23" s="418">
        <v>741</v>
      </c>
      <c r="BH23" s="418">
        <v>741</v>
      </c>
      <c r="BI23" s="418">
        <v>740</v>
      </c>
      <c r="BJ23" s="418">
        <v>742</v>
      </c>
      <c r="BK23" s="394">
        <v>740</v>
      </c>
      <c r="BL23" s="395">
        <v>731</v>
      </c>
      <c r="BM23" s="418">
        <v>731</v>
      </c>
      <c r="BN23" s="418">
        <v>743</v>
      </c>
      <c r="BO23" s="418">
        <v>743</v>
      </c>
      <c r="BP23" s="418">
        <v>743</v>
      </c>
      <c r="BQ23" s="418">
        <v>752</v>
      </c>
      <c r="BR23" s="418">
        <v>740</v>
      </c>
      <c r="BS23" s="418">
        <v>739</v>
      </c>
      <c r="BT23" s="418">
        <v>739</v>
      </c>
      <c r="BU23" s="418">
        <v>737</v>
      </c>
      <c r="BV23" s="418">
        <v>728</v>
      </c>
      <c r="BW23" s="394">
        <v>730</v>
      </c>
      <c r="BX23" s="395">
        <v>741</v>
      </c>
      <c r="BY23" s="418">
        <v>720</v>
      </c>
      <c r="BZ23" s="418">
        <v>799</v>
      </c>
      <c r="CA23" s="418">
        <v>796</v>
      </c>
      <c r="CB23" s="418">
        <v>805</v>
      </c>
      <c r="CC23" s="418">
        <v>798</v>
      </c>
      <c r="CD23" s="418">
        <v>798</v>
      </c>
      <c r="CE23" s="418">
        <v>798</v>
      </c>
      <c r="CF23" s="418">
        <v>798</v>
      </c>
      <c r="CG23" s="418">
        <v>804</v>
      </c>
      <c r="CH23" s="394">
        <v>803</v>
      </c>
      <c r="CI23" s="399">
        <f>'1. Población_Afiliada_Regimen'!H23</f>
        <v>781</v>
      </c>
      <c r="CJ23" s="118">
        <f t="shared" si="0"/>
        <v>-22</v>
      </c>
      <c r="CK23" s="98">
        <f t="shared" si="1"/>
        <v>-2.7568922305764412</v>
      </c>
      <c r="CL23" s="118">
        <f t="shared" si="2"/>
        <v>51</v>
      </c>
      <c r="CM23" s="98">
        <f t="shared" si="3"/>
        <v>6.9863013698630141</v>
      </c>
    </row>
    <row r="24" spans="1:101" ht="15" outlineLevel="2">
      <c r="A24" s="432">
        <v>475</v>
      </c>
      <c r="B24" s="16" t="s">
        <v>308</v>
      </c>
      <c r="C24" s="389" t="s">
        <v>313</v>
      </c>
      <c r="D24" s="395">
        <v>62</v>
      </c>
      <c r="E24" s="418">
        <v>62</v>
      </c>
      <c r="F24" s="418">
        <v>62</v>
      </c>
      <c r="G24" s="418">
        <v>62</v>
      </c>
      <c r="H24" s="418">
        <v>62</v>
      </c>
      <c r="I24" s="418">
        <v>63</v>
      </c>
      <c r="J24" s="418">
        <v>63</v>
      </c>
      <c r="K24" s="418">
        <v>63</v>
      </c>
      <c r="L24" s="418">
        <v>63</v>
      </c>
      <c r="M24" s="418">
        <v>63</v>
      </c>
      <c r="N24" s="418">
        <v>63</v>
      </c>
      <c r="O24" s="399">
        <v>70</v>
      </c>
      <c r="P24" s="395">
        <v>68</v>
      </c>
      <c r="Q24" s="418">
        <v>56</v>
      </c>
      <c r="R24" s="418">
        <v>56</v>
      </c>
      <c r="S24" s="418">
        <v>80</v>
      </c>
      <c r="T24" s="418">
        <v>78</v>
      </c>
      <c r="U24" s="418">
        <v>80</v>
      </c>
      <c r="V24" s="418">
        <v>80</v>
      </c>
      <c r="W24" s="418">
        <v>81</v>
      </c>
      <c r="X24" s="418">
        <v>81</v>
      </c>
      <c r="Y24" s="418">
        <v>81</v>
      </c>
      <c r="Z24" s="418">
        <v>81</v>
      </c>
      <c r="AA24" s="399">
        <v>81</v>
      </c>
      <c r="AB24" s="395">
        <v>81</v>
      </c>
      <c r="AC24" s="418">
        <v>81</v>
      </c>
      <c r="AD24" s="418">
        <v>81</v>
      </c>
      <c r="AE24" s="418">
        <v>81</v>
      </c>
      <c r="AF24" s="418">
        <v>82</v>
      </c>
      <c r="AG24" s="418">
        <v>81</v>
      </c>
      <c r="AH24" s="418">
        <v>81</v>
      </c>
      <c r="AI24" s="418">
        <v>83</v>
      </c>
      <c r="AJ24" s="418">
        <v>83</v>
      </c>
      <c r="AK24" s="418">
        <v>83</v>
      </c>
      <c r="AL24" s="418">
        <v>83</v>
      </c>
      <c r="AM24" s="399">
        <v>83</v>
      </c>
      <c r="AN24" s="395">
        <v>83</v>
      </c>
      <c r="AO24" s="418">
        <v>83</v>
      </c>
      <c r="AP24" s="418">
        <v>83</v>
      </c>
      <c r="AQ24" s="418">
        <v>83</v>
      </c>
      <c r="AR24" s="418">
        <v>83</v>
      </c>
      <c r="AS24" s="418">
        <v>83</v>
      </c>
      <c r="AT24" s="418">
        <v>83</v>
      </c>
      <c r="AU24" s="418">
        <v>83</v>
      </c>
      <c r="AV24" s="418">
        <v>83</v>
      </c>
      <c r="AW24" s="418">
        <v>83</v>
      </c>
      <c r="AX24" s="418">
        <v>83</v>
      </c>
      <c r="AY24" s="399">
        <v>83</v>
      </c>
      <c r="AZ24" s="395">
        <v>83</v>
      </c>
      <c r="BA24" s="418">
        <v>83</v>
      </c>
      <c r="BB24" s="418">
        <v>83</v>
      </c>
      <c r="BC24" s="418">
        <v>83</v>
      </c>
      <c r="BD24" s="418">
        <v>83</v>
      </c>
      <c r="BE24" s="418">
        <v>83</v>
      </c>
      <c r="BF24" s="418">
        <v>83</v>
      </c>
      <c r="BG24" s="418">
        <v>83</v>
      </c>
      <c r="BH24" s="418">
        <v>83</v>
      </c>
      <c r="BI24" s="418">
        <v>83</v>
      </c>
      <c r="BJ24" s="418">
        <v>84</v>
      </c>
      <c r="BK24" s="394">
        <v>84</v>
      </c>
      <c r="BL24" s="395">
        <v>79</v>
      </c>
      <c r="BM24" s="418">
        <v>79</v>
      </c>
      <c r="BN24" s="418">
        <v>79</v>
      </c>
      <c r="BO24" s="418">
        <v>79</v>
      </c>
      <c r="BP24" s="418">
        <v>79</v>
      </c>
      <c r="BQ24" s="418">
        <v>79</v>
      </c>
      <c r="BR24" s="418">
        <v>78</v>
      </c>
      <c r="BS24" s="418">
        <v>79</v>
      </c>
      <c r="BT24" s="418">
        <v>79</v>
      </c>
      <c r="BU24" s="418">
        <v>79</v>
      </c>
      <c r="BV24" s="418">
        <v>79</v>
      </c>
      <c r="BW24" s="394">
        <v>80</v>
      </c>
      <c r="BX24" s="395">
        <v>80</v>
      </c>
      <c r="BY24" s="418">
        <v>77</v>
      </c>
      <c r="BZ24" s="418">
        <v>82</v>
      </c>
      <c r="CA24" s="418">
        <v>81</v>
      </c>
      <c r="CB24" s="418">
        <v>80</v>
      </c>
      <c r="CC24" s="418">
        <v>80</v>
      </c>
      <c r="CD24" s="418">
        <v>80</v>
      </c>
      <c r="CE24" s="418">
        <v>80</v>
      </c>
      <c r="CF24" s="418">
        <v>80</v>
      </c>
      <c r="CG24" s="418">
        <v>79</v>
      </c>
      <c r="CH24" s="394">
        <v>79</v>
      </c>
      <c r="CI24" s="399">
        <f>'1. Población_Afiliada_Regimen'!H24</f>
        <v>79</v>
      </c>
      <c r="CJ24" s="118">
        <f t="shared" si="0"/>
        <v>0</v>
      </c>
      <c r="CK24" s="98">
        <f t="shared" si="1"/>
        <v>0</v>
      </c>
      <c r="CL24" s="118">
        <f t="shared" si="2"/>
        <v>-1</v>
      </c>
      <c r="CM24" s="98">
        <f t="shared" si="3"/>
        <v>-1.25</v>
      </c>
    </row>
    <row r="25" spans="1:101" ht="15" outlineLevel="2">
      <c r="A25" s="432">
        <v>480</v>
      </c>
      <c r="B25" s="16" t="s">
        <v>308</v>
      </c>
      <c r="C25" s="389" t="s">
        <v>314</v>
      </c>
      <c r="D25" s="395">
        <v>276</v>
      </c>
      <c r="E25" s="418">
        <v>276</v>
      </c>
      <c r="F25" s="418">
        <v>276</v>
      </c>
      <c r="G25" s="418">
        <v>276</v>
      </c>
      <c r="H25" s="418">
        <v>276</v>
      </c>
      <c r="I25" s="418">
        <v>278</v>
      </c>
      <c r="J25" s="418">
        <v>278</v>
      </c>
      <c r="K25" s="418">
        <v>278</v>
      </c>
      <c r="L25" s="418">
        <v>278</v>
      </c>
      <c r="M25" s="418">
        <v>278</v>
      </c>
      <c r="N25" s="418">
        <v>278</v>
      </c>
      <c r="O25" s="399">
        <v>296</v>
      </c>
      <c r="P25" s="395">
        <v>295</v>
      </c>
      <c r="Q25" s="418">
        <v>260</v>
      </c>
      <c r="R25" s="418">
        <v>258</v>
      </c>
      <c r="S25" s="418">
        <v>298</v>
      </c>
      <c r="T25" s="418">
        <v>296</v>
      </c>
      <c r="U25" s="418">
        <v>299</v>
      </c>
      <c r="V25" s="418">
        <v>294</v>
      </c>
      <c r="W25" s="418">
        <v>295</v>
      </c>
      <c r="X25" s="418">
        <v>295</v>
      </c>
      <c r="Y25" s="418">
        <v>298</v>
      </c>
      <c r="Z25" s="418">
        <v>298</v>
      </c>
      <c r="AA25" s="399">
        <v>298</v>
      </c>
      <c r="AB25" s="395">
        <v>298</v>
      </c>
      <c r="AC25" s="418">
        <v>298</v>
      </c>
      <c r="AD25" s="418">
        <v>298</v>
      </c>
      <c r="AE25" s="418">
        <v>298</v>
      </c>
      <c r="AF25" s="418">
        <v>292</v>
      </c>
      <c r="AG25" s="418">
        <v>292</v>
      </c>
      <c r="AH25" s="418">
        <v>293</v>
      </c>
      <c r="AI25" s="418">
        <v>292</v>
      </c>
      <c r="AJ25" s="418">
        <v>292</v>
      </c>
      <c r="AK25" s="418">
        <v>293</v>
      </c>
      <c r="AL25" s="418">
        <v>293</v>
      </c>
      <c r="AM25" s="399">
        <v>293</v>
      </c>
      <c r="AN25" s="395">
        <v>292</v>
      </c>
      <c r="AO25" s="418">
        <v>291</v>
      </c>
      <c r="AP25" s="418">
        <v>291</v>
      </c>
      <c r="AQ25" s="418">
        <v>290</v>
      </c>
      <c r="AR25" s="418">
        <v>290</v>
      </c>
      <c r="AS25" s="418">
        <v>289</v>
      </c>
      <c r="AT25" s="418">
        <v>288</v>
      </c>
      <c r="AU25" s="418">
        <v>287</v>
      </c>
      <c r="AV25" s="418">
        <v>287</v>
      </c>
      <c r="AW25" s="418">
        <v>287</v>
      </c>
      <c r="AX25" s="418">
        <v>287</v>
      </c>
      <c r="AY25" s="399">
        <v>287</v>
      </c>
      <c r="AZ25" s="395">
        <v>287</v>
      </c>
      <c r="BA25" s="418">
        <v>287</v>
      </c>
      <c r="BB25" s="418">
        <v>287</v>
      </c>
      <c r="BC25" s="418">
        <v>288</v>
      </c>
      <c r="BD25" s="418">
        <v>286</v>
      </c>
      <c r="BE25" s="418">
        <v>286</v>
      </c>
      <c r="BF25" s="418">
        <v>280</v>
      </c>
      <c r="BG25" s="418">
        <v>277</v>
      </c>
      <c r="BH25" s="418">
        <v>277</v>
      </c>
      <c r="BI25" s="418">
        <v>277</v>
      </c>
      <c r="BJ25" s="418">
        <v>278</v>
      </c>
      <c r="BK25" s="394">
        <v>278</v>
      </c>
      <c r="BL25" s="395">
        <v>274</v>
      </c>
      <c r="BM25" s="418">
        <v>272</v>
      </c>
      <c r="BN25" s="418">
        <v>274</v>
      </c>
      <c r="BO25" s="418">
        <v>274</v>
      </c>
      <c r="BP25" s="418">
        <v>274</v>
      </c>
      <c r="BQ25" s="418">
        <v>277</v>
      </c>
      <c r="BR25" s="418">
        <v>273</v>
      </c>
      <c r="BS25" s="418">
        <v>274</v>
      </c>
      <c r="BT25" s="418">
        <v>274</v>
      </c>
      <c r="BU25" s="418">
        <v>273</v>
      </c>
      <c r="BV25" s="418">
        <v>271</v>
      </c>
      <c r="BW25" s="394">
        <v>271</v>
      </c>
      <c r="BX25" s="395">
        <v>272</v>
      </c>
      <c r="BY25" s="418">
        <v>268</v>
      </c>
      <c r="BZ25" s="418">
        <v>287</v>
      </c>
      <c r="CA25" s="418">
        <v>286</v>
      </c>
      <c r="CB25" s="418">
        <v>292</v>
      </c>
      <c r="CC25" s="418">
        <v>285</v>
      </c>
      <c r="CD25" s="418">
        <v>284</v>
      </c>
      <c r="CE25" s="418">
        <v>282</v>
      </c>
      <c r="CF25" s="418">
        <v>283</v>
      </c>
      <c r="CG25" s="418">
        <v>283</v>
      </c>
      <c r="CH25" s="394">
        <v>283</v>
      </c>
      <c r="CI25" s="399">
        <f>'1. Población_Afiliada_Regimen'!H25</f>
        <v>282</v>
      </c>
      <c r="CJ25" s="118">
        <f t="shared" si="0"/>
        <v>-1</v>
      </c>
      <c r="CK25" s="98">
        <f t="shared" si="1"/>
        <v>-0.3546099290780142</v>
      </c>
      <c r="CL25" s="118">
        <f t="shared" si="2"/>
        <v>11</v>
      </c>
      <c r="CM25" s="98">
        <f t="shared" si="3"/>
        <v>4.0590405904059041</v>
      </c>
    </row>
    <row r="26" spans="1:101" ht="15" outlineLevel="2">
      <c r="A26" s="432">
        <v>490</v>
      </c>
      <c r="B26" s="16" t="s">
        <v>308</v>
      </c>
      <c r="C26" s="389" t="s">
        <v>315</v>
      </c>
      <c r="D26" s="395">
        <v>841</v>
      </c>
      <c r="E26" s="418">
        <v>841</v>
      </c>
      <c r="F26" s="418">
        <v>841</v>
      </c>
      <c r="G26" s="418">
        <v>841</v>
      </c>
      <c r="H26" s="418">
        <v>841</v>
      </c>
      <c r="I26" s="418">
        <v>853</v>
      </c>
      <c r="J26" s="418">
        <v>852</v>
      </c>
      <c r="K26" s="418">
        <v>853</v>
      </c>
      <c r="L26" s="418">
        <v>853</v>
      </c>
      <c r="M26" s="418">
        <v>853</v>
      </c>
      <c r="N26" s="418">
        <v>852</v>
      </c>
      <c r="O26" s="399">
        <v>902</v>
      </c>
      <c r="P26" s="395">
        <v>901</v>
      </c>
      <c r="Q26" s="418">
        <v>798</v>
      </c>
      <c r="R26" s="418">
        <v>794</v>
      </c>
      <c r="S26" s="418">
        <v>944</v>
      </c>
      <c r="T26" s="418">
        <v>919</v>
      </c>
      <c r="U26" s="418">
        <v>928</v>
      </c>
      <c r="V26" s="418">
        <v>920</v>
      </c>
      <c r="W26" s="418">
        <v>923</v>
      </c>
      <c r="X26" s="418">
        <v>921</v>
      </c>
      <c r="Y26" s="418">
        <v>923</v>
      </c>
      <c r="Z26" s="418">
        <v>923</v>
      </c>
      <c r="AA26" s="399">
        <v>932</v>
      </c>
      <c r="AB26" s="395">
        <v>935</v>
      </c>
      <c r="AC26" s="418">
        <v>934</v>
      </c>
      <c r="AD26" s="418">
        <v>935</v>
      </c>
      <c r="AE26" s="418">
        <v>935</v>
      </c>
      <c r="AF26" s="418">
        <v>935</v>
      </c>
      <c r="AG26" s="418">
        <v>931</v>
      </c>
      <c r="AH26" s="418">
        <v>936</v>
      </c>
      <c r="AI26" s="418">
        <v>944</v>
      </c>
      <c r="AJ26" s="418">
        <v>942</v>
      </c>
      <c r="AK26" s="418">
        <v>948</v>
      </c>
      <c r="AL26" s="418">
        <v>947</v>
      </c>
      <c r="AM26" s="399">
        <v>947</v>
      </c>
      <c r="AN26" s="395">
        <v>947</v>
      </c>
      <c r="AO26" s="418">
        <v>952</v>
      </c>
      <c r="AP26" s="418">
        <v>952</v>
      </c>
      <c r="AQ26" s="418">
        <v>951</v>
      </c>
      <c r="AR26" s="418">
        <v>950</v>
      </c>
      <c r="AS26" s="418">
        <v>950</v>
      </c>
      <c r="AT26" s="418">
        <v>949</v>
      </c>
      <c r="AU26" s="418">
        <v>948</v>
      </c>
      <c r="AV26" s="418">
        <v>945</v>
      </c>
      <c r="AW26" s="418">
        <v>944</v>
      </c>
      <c r="AX26" s="418">
        <v>941</v>
      </c>
      <c r="AY26" s="399">
        <v>940</v>
      </c>
      <c r="AZ26" s="395">
        <v>941</v>
      </c>
      <c r="BA26" s="418">
        <v>941</v>
      </c>
      <c r="BB26" s="418">
        <v>935</v>
      </c>
      <c r="BC26" s="418">
        <v>934</v>
      </c>
      <c r="BD26" s="418">
        <v>933</v>
      </c>
      <c r="BE26" s="418">
        <v>932</v>
      </c>
      <c r="BF26" s="418">
        <v>912</v>
      </c>
      <c r="BG26" s="418">
        <v>917</v>
      </c>
      <c r="BH26" s="418">
        <v>914</v>
      </c>
      <c r="BI26" s="418">
        <v>913</v>
      </c>
      <c r="BJ26" s="418">
        <v>918</v>
      </c>
      <c r="BK26" s="394">
        <v>918</v>
      </c>
      <c r="BL26" s="395">
        <v>914</v>
      </c>
      <c r="BM26" s="418">
        <v>914</v>
      </c>
      <c r="BN26" s="418">
        <v>932</v>
      </c>
      <c r="BO26" s="418">
        <v>939</v>
      </c>
      <c r="BP26" s="418">
        <v>939</v>
      </c>
      <c r="BQ26" s="418">
        <v>951</v>
      </c>
      <c r="BR26" s="418">
        <v>935</v>
      </c>
      <c r="BS26" s="418">
        <v>938</v>
      </c>
      <c r="BT26" s="418">
        <v>935</v>
      </c>
      <c r="BU26" s="418">
        <v>932</v>
      </c>
      <c r="BV26" s="418">
        <v>933</v>
      </c>
      <c r="BW26" s="394">
        <v>934</v>
      </c>
      <c r="BX26" s="395">
        <v>933</v>
      </c>
      <c r="BY26" s="418">
        <v>895</v>
      </c>
      <c r="BZ26" s="418">
        <v>969</v>
      </c>
      <c r="CA26" s="418">
        <v>929</v>
      </c>
      <c r="CB26" s="418">
        <v>952</v>
      </c>
      <c r="CC26" s="418">
        <v>933</v>
      </c>
      <c r="CD26" s="418">
        <v>929</v>
      </c>
      <c r="CE26" s="418">
        <v>923</v>
      </c>
      <c r="CF26" s="418">
        <v>917</v>
      </c>
      <c r="CG26" s="418">
        <v>932</v>
      </c>
      <c r="CH26" s="394">
        <v>921</v>
      </c>
      <c r="CI26" s="399">
        <f>'1. Población_Afiliada_Regimen'!H26</f>
        <v>930</v>
      </c>
      <c r="CJ26" s="118">
        <f t="shared" si="0"/>
        <v>9</v>
      </c>
      <c r="CK26" s="98">
        <f t="shared" si="1"/>
        <v>0.97508125677139756</v>
      </c>
      <c r="CL26" s="118">
        <f t="shared" si="2"/>
        <v>-4</v>
      </c>
      <c r="CM26" s="98">
        <f t="shared" si="3"/>
        <v>-0.42826552462526768</v>
      </c>
      <c r="CV26" s="817"/>
    </row>
    <row r="27" spans="1:101" ht="15" outlineLevel="2">
      <c r="A27" s="432">
        <v>659</v>
      </c>
      <c r="B27" s="16" t="s">
        <v>308</v>
      </c>
      <c r="C27" s="389" t="s">
        <v>316</v>
      </c>
      <c r="D27" s="395">
        <v>357</v>
      </c>
      <c r="E27" s="418">
        <v>357</v>
      </c>
      <c r="F27" s="418">
        <v>357</v>
      </c>
      <c r="G27" s="418">
        <v>357</v>
      </c>
      <c r="H27" s="418">
        <v>357</v>
      </c>
      <c r="I27" s="418">
        <v>360</v>
      </c>
      <c r="J27" s="418">
        <v>360</v>
      </c>
      <c r="K27" s="418">
        <v>359</v>
      </c>
      <c r="L27" s="418">
        <v>359</v>
      </c>
      <c r="M27" s="418">
        <v>359</v>
      </c>
      <c r="N27" s="418">
        <v>359</v>
      </c>
      <c r="O27" s="399">
        <v>372</v>
      </c>
      <c r="P27" s="395">
        <v>371</v>
      </c>
      <c r="Q27" s="418">
        <v>337</v>
      </c>
      <c r="R27" s="418">
        <v>333</v>
      </c>
      <c r="S27" s="418">
        <v>419</v>
      </c>
      <c r="T27" s="418">
        <v>414</v>
      </c>
      <c r="U27" s="418">
        <v>419</v>
      </c>
      <c r="V27" s="418">
        <v>409</v>
      </c>
      <c r="W27" s="418">
        <v>407</v>
      </c>
      <c r="X27" s="418">
        <v>407</v>
      </c>
      <c r="Y27" s="418">
        <v>412</v>
      </c>
      <c r="Z27" s="418">
        <v>412</v>
      </c>
      <c r="AA27" s="399">
        <v>413</v>
      </c>
      <c r="AB27" s="395">
        <v>411</v>
      </c>
      <c r="AC27" s="418">
        <v>411</v>
      </c>
      <c r="AD27" s="418">
        <v>411</v>
      </c>
      <c r="AE27" s="418">
        <v>411</v>
      </c>
      <c r="AF27" s="418">
        <v>402</v>
      </c>
      <c r="AG27" s="418">
        <v>401</v>
      </c>
      <c r="AH27" s="418">
        <v>403</v>
      </c>
      <c r="AI27" s="418">
        <v>408</v>
      </c>
      <c r="AJ27" s="418">
        <v>408</v>
      </c>
      <c r="AK27" s="418">
        <v>408</v>
      </c>
      <c r="AL27" s="418">
        <v>408</v>
      </c>
      <c r="AM27" s="399">
        <v>408</v>
      </c>
      <c r="AN27" s="395">
        <v>408</v>
      </c>
      <c r="AO27" s="418">
        <v>408</v>
      </c>
      <c r="AP27" s="418">
        <v>408</v>
      </c>
      <c r="AQ27" s="418">
        <v>408</v>
      </c>
      <c r="AR27" s="418">
        <v>406</v>
      </c>
      <c r="AS27" s="418">
        <v>406</v>
      </c>
      <c r="AT27" s="418">
        <v>406</v>
      </c>
      <c r="AU27" s="418">
        <v>406</v>
      </c>
      <c r="AV27" s="418">
        <v>406</v>
      </c>
      <c r="AW27" s="418">
        <v>406</v>
      </c>
      <c r="AX27" s="418">
        <v>405</v>
      </c>
      <c r="AY27" s="399">
        <v>404</v>
      </c>
      <c r="AZ27" s="395">
        <v>404</v>
      </c>
      <c r="BA27" s="418">
        <v>403</v>
      </c>
      <c r="BB27" s="418">
        <v>402</v>
      </c>
      <c r="BC27" s="418">
        <v>400</v>
      </c>
      <c r="BD27" s="418">
        <v>399</v>
      </c>
      <c r="BE27" s="418">
        <v>397</v>
      </c>
      <c r="BF27" s="418">
        <v>388</v>
      </c>
      <c r="BG27" s="418">
        <v>377</v>
      </c>
      <c r="BH27" s="418">
        <v>377</v>
      </c>
      <c r="BI27" s="418">
        <v>377</v>
      </c>
      <c r="BJ27" s="418">
        <v>380</v>
      </c>
      <c r="BK27" s="394">
        <v>380</v>
      </c>
      <c r="BL27" s="395">
        <v>374</v>
      </c>
      <c r="BM27" s="418">
        <v>374</v>
      </c>
      <c r="BN27" s="418">
        <v>378</v>
      </c>
      <c r="BO27" s="418">
        <v>379</v>
      </c>
      <c r="BP27" s="418">
        <v>379</v>
      </c>
      <c r="BQ27" s="418">
        <v>383</v>
      </c>
      <c r="BR27" s="418">
        <v>379</v>
      </c>
      <c r="BS27" s="418">
        <v>379</v>
      </c>
      <c r="BT27" s="418">
        <v>378</v>
      </c>
      <c r="BU27" s="418">
        <v>376</v>
      </c>
      <c r="BV27" s="418">
        <v>379</v>
      </c>
      <c r="BW27" s="394">
        <v>379</v>
      </c>
      <c r="BX27" s="395">
        <v>380</v>
      </c>
      <c r="BY27" s="418">
        <v>376</v>
      </c>
      <c r="BZ27" s="418">
        <v>399</v>
      </c>
      <c r="CA27" s="418">
        <v>390</v>
      </c>
      <c r="CB27" s="418">
        <v>390</v>
      </c>
      <c r="CC27" s="418">
        <v>391</v>
      </c>
      <c r="CD27" s="418">
        <v>389</v>
      </c>
      <c r="CE27" s="418">
        <v>386</v>
      </c>
      <c r="CF27" s="418">
        <v>384</v>
      </c>
      <c r="CG27" s="418">
        <v>384</v>
      </c>
      <c r="CH27" s="394">
        <v>380</v>
      </c>
      <c r="CI27" s="399">
        <f>'1. Población_Afiliada_Regimen'!H27</f>
        <v>380</v>
      </c>
      <c r="CJ27" s="118">
        <f t="shared" si="0"/>
        <v>0</v>
      </c>
      <c r="CK27" s="98">
        <f t="shared" si="1"/>
        <v>0</v>
      </c>
      <c r="CL27" s="118">
        <f t="shared" si="2"/>
        <v>1</v>
      </c>
      <c r="CM27" s="98">
        <f t="shared" si="3"/>
        <v>0.26385224274406333</v>
      </c>
    </row>
    <row r="28" spans="1:101" ht="15" outlineLevel="2">
      <c r="A28" s="432">
        <v>665</v>
      </c>
      <c r="B28" s="16" t="s">
        <v>308</v>
      </c>
      <c r="C28" s="389" t="s">
        <v>317</v>
      </c>
      <c r="D28" s="395">
        <v>568</v>
      </c>
      <c r="E28" s="418">
        <v>568</v>
      </c>
      <c r="F28" s="418">
        <v>568</v>
      </c>
      <c r="G28" s="418">
        <v>568</v>
      </c>
      <c r="H28" s="418">
        <v>568</v>
      </c>
      <c r="I28" s="418">
        <v>576</v>
      </c>
      <c r="J28" s="418">
        <v>576</v>
      </c>
      <c r="K28" s="418">
        <v>576</v>
      </c>
      <c r="L28" s="418">
        <v>576</v>
      </c>
      <c r="M28" s="418">
        <v>576</v>
      </c>
      <c r="N28" s="418">
        <v>576</v>
      </c>
      <c r="O28" s="399">
        <v>591</v>
      </c>
      <c r="P28" s="395">
        <v>588</v>
      </c>
      <c r="Q28" s="418">
        <v>529</v>
      </c>
      <c r="R28" s="418">
        <v>523</v>
      </c>
      <c r="S28" s="418">
        <v>598</v>
      </c>
      <c r="T28" s="418">
        <v>586</v>
      </c>
      <c r="U28" s="418">
        <v>594</v>
      </c>
      <c r="V28" s="418">
        <v>586</v>
      </c>
      <c r="W28" s="418">
        <v>585</v>
      </c>
      <c r="X28" s="418">
        <v>585</v>
      </c>
      <c r="Y28" s="418">
        <v>588</v>
      </c>
      <c r="Z28" s="418">
        <v>587</v>
      </c>
      <c r="AA28" s="399">
        <v>591</v>
      </c>
      <c r="AB28" s="395">
        <v>590</v>
      </c>
      <c r="AC28" s="418">
        <v>589</v>
      </c>
      <c r="AD28" s="418">
        <v>590</v>
      </c>
      <c r="AE28" s="418">
        <v>590</v>
      </c>
      <c r="AF28" s="418">
        <v>580</v>
      </c>
      <c r="AG28" s="418">
        <v>578</v>
      </c>
      <c r="AH28" s="418">
        <v>579</v>
      </c>
      <c r="AI28" s="418">
        <v>579</v>
      </c>
      <c r="AJ28" s="418">
        <v>578</v>
      </c>
      <c r="AK28" s="418">
        <v>581</v>
      </c>
      <c r="AL28" s="418">
        <v>579</v>
      </c>
      <c r="AM28" s="399">
        <v>578</v>
      </c>
      <c r="AN28" s="395">
        <v>578</v>
      </c>
      <c r="AO28" s="418">
        <v>578</v>
      </c>
      <c r="AP28" s="418">
        <v>578</v>
      </c>
      <c r="AQ28" s="418">
        <v>578</v>
      </c>
      <c r="AR28" s="418">
        <v>577</v>
      </c>
      <c r="AS28" s="418">
        <v>576</v>
      </c>
      <c r="AT28" s="418">
        <v>575</v>
      </c>
      <c r="AU28" s="418">
        <v>574</v>
      </c>
      <c r="AV28" s="418">
        <v>573</v>
      </c>
      <c r="AW28" s="418">
        <v>573</v>
      </c>
      <c r="AX28" s="418">
        <v>571</v>
      </c>
      <c r="AY28" s="399">
        <v>570</v>
      </c>
      <c r="AZ28" s="395">
        <v>570</v>
      </c>
      <c r="BA28" s="418">
        <v>568</v>
      </c>
      <c r="BB28" s="418">
        <v>567</v>
      </c>
      <c r="BC28" s="418">
        <v>567</v>
      </c>
      <c r="BD28" s="418">
        <v>567</v>
      </c>
      <c r="BE28" s="418">
        <v>567</v>
      </c>
      <c r="BF28" s="418">
        <v>561</v>
      </c>
      <c r="BG28" s="418">
        <v>551</v>
      </c>
      <c r="BH28" s="418">
        <v>550</v>
      </c>
      <c r="BI28" s="418">
        <v>549</v>
      </c>
      <c r="BJ28" s="418">
        <v>546</v>
      </c>
      <c r="BK28" s="394">
        <v>546</v>
      </c>
      <c r="BL28" s="395">
        <v>544</v>
      </c>
      <c r="BM28" s="418">
        <v>544</v>
      </c>
      <c r="BN28" s="418">
        <v>560</v>
      </c>
      <c r="BO28" s="418">
        <v>561</v>
      </c>
      <c r="BP28" s="418">
        <v>561</v>
      </c>
      <c r="BQ28" s="418">
        <v>565</v>
      </c>
      <c r="BR28" s="418">
        <v>562</v>
      </c>
      <c r="BS28" s="418">
        <v>561</v>
      </c>
      <c r="BT28" s="418">
        <v>559</v>
      </c>
      <c r="BU28" s="418">
        <v>559</v>
      </c>
      <c r="BV28" s="418">
        <v>558</v>
      </c>
      <c r="BW28" s="394">
        <v>557</v>
      </c>
      <c r="BX28" s="395">
        <v>559</v>
      </c>
      <c r="BY28" s="418">
        <v>557</v>
      </c>
      <c r="BZ28" s="418">
        <v>615</v>
      </c>
      <c r="CA28" s="418">
        <v>558</v>
      </c>
      <c r="CB28" s="418">
        <v>570</v>
      </c>
      <c r="CC28" s="418">
        <v>576</v>
      </c>
      <c r="CD28" s="418">
        <v>574</v>
      </c>
      <c r="CE28" s="418">
        <v>573</v>
      </c>
      <c r="CF28" s="418">
        <v>568</v>
      </c>
      <c r="CG28" s="418">
        <v>569</v>
      </c>
      <c r="CH28" s="394">
        <v>566</v>
      </c>
      <c r="CI28" s="399">
        <f>'1. Población_Afiliada_Regimen'!H28</f>
        <v>558</v>
      </c>
      <c r="CJ28" s="118">
        <f t="shared" si="0"/>
        <v>-8</v>
      </c>
      <c r="CK28" s="98">
        <f t="shared" si="1"/>
        <v>-1.3961605584642234</v>
      </c>
      <c r="CL28" s="118">
        <f t="shared" si="2"/>
        <v>1</v>
      </c>
      <c r="CM28" s="98">
        <f t="shared" si="3"/>
        <v>0.17953321364452424</v>
      </c>
    </row>
    <row r="29" spans="1:101" ht="15" outlineLevel="2">
      <c r="A29" s="432">
        <v>837</v>
      </c>
      <c r="B29" s="16" t="s">
        <v>308</v>
      </c>
      <c r="C29" s="389" t="s">
        <v>318</v>
      </c>
      <c r="D29" s="395">
        <v>2858</v>
      </c>
      <c r="E29" s="418">
        <v>2858</v>
      </c>
      <c r="F29" s="418">
        <v>2858</v>
      </c>
      <c r="G29" s="418">
        <v>2858</v>
      </c>
      <c r="H29" s="418">
        <v>2858</v>
      </c>
      <c r="I29" s="418">
        <v>2890</v>
      </c>
      <c r="J29" s="418">
        <v>2889</v>
      </c>
      <c r="K29" s="418">
        <v>2890</v>
      </c>
      <c r="L29" s="418">
        <v>2890</v>
      </c>
      <c r="M29" s="418">
        <v>2890</v>
      </c>
      <c r="N29" s="418">
        <v>2886</v>
      </c>
      <c r="O29" s="399">
        <v>2966</v>
      </c>
      <c r="P29" s="395">
        <v>2964</v>
      </c>
      <c r="Q29" s="418">
        <v>2567</v>
      </c>
      <c r="R29" s="418">
        <v>2521</v>
      </c>
      <c r="S29" s="418">
        <v>3082</v>
      </c>
      <c r="T29" s="418">
        <v>3011</v>
      </c>
      <c r="U29" s="418">
        <v>3094</v>
      </c>
      <c r="V29" s="418">
        <v>3058</v>
      </c>
      <c r="W29" s="418">
        <v>3060</v>
      </c>
      <c r="X29" s="418">
        <v>3055</v>
      </c>
      <c r="Y29" s="418">
        <v>3082</v>
      </c>
      <c r="Z29" s="418">
        <v>3075</v>
      </c>
      <c r="AA29" s="399">
        <v>3076</v>
      </c>
      <c r="AB29" s="395">
        <v>3083</v>
      </c>
      <c r="AC29" s="418">
        <v>3089</v>
      </c>
      <c r="AD29" s="418">
        <v>3114</v>
      </c>
      <c r="AE29" s="418">
        <v>3114</v>
      </c>
      <c r="AF29" s="418">
        <v>3076</v>
      </c>
      <c r="AG29" s="418">
        <v>3068</v>
      </c>
      <c r="AH29" s="418">
        <v>3077</v>
      </c>
      <c r="AI29" s="418">
        <v>3083</v>
      </c>
      <c r="AJ29" s="418">
        <v>3082</v>
      </c>
      <c r="AK29" s="418">
        <v>3084</v>
      </c>
      <c r="AL29" s="418">
        <v>3077</v>
      </c>
      <c r="AM29" s="399">
        <v>3073</v>
      </c>
      <c r="AN29" s="395">
        <v>3072</v>
      </c>
      <c r="AO29" s="418">
        <v>3077</v>
      </c>
      <c r="AP29" s="418">
        <v>3077</v>
      </c>
      <c r="AQ29" s="418">
        <v>3074</v>
      </c>
      <c r="AR29" s="418">
        <v>3073</v>
      </c>
      <c r="AS29" s="418">
        <v>3071</v>
      </c>
      <c r="AT29" s="418">
        <v>3064</v>
      </c>
      <c r="AU29" s="418">
        <v>3052</v>
      </c>
      <c r="AV29" s="418">
        <v>3047</v>
      </c>
      <c r="AW29" s="418">
        <v>3045</v>
      </c>
      <c r="AX29" s="418">
        <v>3036</v>
      </c>
      <c r="AY29" s="399">
        <v>3034</v>
      </c>
      <c r="AZ29" s="395">
        <v>3029</v>
      </c>
      <c r="BA29" s="418">
        <v>3012</v>
      </c>
      <c r="BB29" s="418">
        <v>2990</v>
      </c>
      <c r="BC29" s="418">
        <v>2980</v>
      </c>
      <c r="BD29" s="418">
        <v>2970</v>
      </c>
      <c r="BE29" s="418">
        <v>2963</v>
      </c>
      <c r="BF29" s="418">
        <v>2917</v>
      </c>
      <c r="BG29" s="418">
        <v>2928</v>
      </c>
      <c r="BH29" s="418">
        <v>2927</v>
      </c>
      <c r="BI29" s="418">
        <v>2926</v>
      </c>
      <c r="BJ29" s="418">
        <v>2934</v>
      </c>
      <c r="BK29" s="394">
        <v>2932</v>
      </c>
      <c r="BL29" s="395">
        <v>2901</v>
      </c>
      <c r="BM29" s="418">
        <v>2899</v>
      </c>
      <c r="BN29" s="418">
        <v>2985</v>
      </c>
      <c r="BO29" s="418">
        <v>2989</v>
      </c>
      <c r="BP29" s="418">
        <v>2989</v>
      </c>
      <c r="BQ29" s="418">
        <v>3001</v>
      </c>
      <c r="BR29" s="418">
        <v>2956</v>
      </c>
      <c r="BS29" s="418">
        <v>2950</v>
      </c>
      <c r="BT29" s="418">
        <v>2937</v>
      </c>
      <c r="BU29" s="418">
        <v>2927</v>
      </c>
      <c r="BV29" s="418">
        <v>2916</v>
      </c>
      <c r="BW29" s="394">
        <v>2916</v>
      </c>
      <c r="BX29" s="395">
        <v>2937</v>
      </c>
      <c r="BY29" s="418">
        <v>2927</v>
      </c>
      <c r="BZ29" s="418">
        <v>3215</v>
      </c>
      <c r="CA29" s="418">
        <v>3201</v>
      </c>
      <c r="CB29" s="418">
        <v>3223</v>
      </c>
      <c r="CC29" s="418">
        <v>3224</v>
      </c>
      <c r="CD29" s="418">
        <v>3208</v>
      </c>
      <c r="CE29" s="418">
        <v>3197</v>
      </c>
      <c r="CF29" s="418">
        <v>3191</v>
      </c>
      <c r="CG29" s="418">
        <v>3207</v>
      </c>
      <c r="CH29" s="394">
        <v>3188</v>
      </c>
      <c r="CI29" s="399">
        <f>'1. Población_Afiliada_Regimen'!H29</f>
        <v>3137</v>
      </c>
      <c r="CJ29" s="118">
        <f t="shared" si="0"/>
        <v>-51</v>
      </c>
      <c r="CK29" s="98">
        <f t="shared" si="1"/>
        <v>-1.5952455426962779</v>
      </c>
      <c r="CL29" s="118">
        <f t="shared" si="2"/>
        <v>221</v>
      </c>
      <c r="CM29" s="98">
        <f t="shared" si="3"/>
        <v>7.5788751714677636</v>
      </c>
      <c r="CQ29" s="817"/>
      <c r="CR29" s="817"/>
      <c r="CS29" s="817"/>
    </row>
    <row r="30" spans="1:101" ht="15" outlineLevel="2">
      <c r="A30" s="432">
        <v>873</v>
      </c>
      <c r="B30" s="16" t="s">
        <v>308</v>
      </c>
      <c r="C30" s="389" t="s">
        <v>319</v>
      </c>
      <c r="D30" s="395">
        <v>168</v>
      </c>
      <c r="E30" s="418">
        <v>168</v>
      </c>
      <c r="F30" s="418">
        <v>168</v>
      </c>
      <c r="G30" s="418">
        <v>168</v>
      </c>
      <c r="H30" s="418">
        <v>168</v>
      </c>
      <c r="I30" s="418">
        <v>173</v>
      </c>
      <c r="J30" s="418">
        <v>173</v>
      </c>
      <c r="K30" s="418">
        <v>173</v>
      </c>
      <c r="L30" s="418">
        <v>173</v>
      </c>
      <c r="M30" s="418">
        <v>173</v>
      </c>
      <c r="N30" s="418">
        <v>173</v>
      </c>
      <c r="O30" s="399">
        <v>185</v>
      </c>
      <c r="P30" s="395">
        <v>185</v>
      </c>
      <c r="Q30" s="418">
        <v>157</v>
      </c>
      <c r="R30" s="418">
        <v>155</v>
      </c>
      <c r="S30" s="418">
        <v>200</v>
      </c>
      <c r="T30" s="418">
        <v>197</v>
      </c>
      <c r="U30" s="418">
        <v>201</v>
      </c>
      <c r="V30" s="418">
        <v>195</v>
      </c>
      <c r="W30" s="418">
        <v>194</v>
      </c>
      <c r="X30" s="418">
        <v>194</v>
      </c>
      <c r="Y30" s="418">
        <v>196</v>
      </c>
      <c r="Z30" s="418">
        <v>194</v>
      </c>
      <c r="AA30" s="399">
        <v>194</v>
      </c>
      <c r="AB30" s="395">
        <v>195</v>
      </c>
      <c r="AC30" s="418">
        <v>196</v>
      </c>
      <c r="AD30" s="418">
        <v>196</v>
      </c>
      <c r="AE30" s="418">
        <v>196</v>
      </c>
      <c r="AF30" s="418">
        <v>200</v>
      </c>
      <c r="AG30" s="418">
        <v>198</v>
      </c>
      <c r="AH30" s="418">
        <v>198</v>
      </c>
      <c r="AI30" s="418">
        <v>199</v>
      </c>
      <c r="AJ30" s="418">
        <v>200</v>
      </c>
      <c r="AK30" s="418">
        <v>205</v>
      </c>
      <c r="AL30" s="418">
        <v>205</v>
      </c>
      <c r="AM30" s="399">
        <v>205</v>
      </c>
      <c r="AN30" s="395">
        <v>205</v>
      </c>
      <c r="AO30" s="418">
        <v>206</v>
      </c>
      <c r="AP30" s="418">
        <v>205</v>
      </c>
      <c r="AQ30" s="418">
        <v>203</v>
      </c>
      <c r="AR30" s="418">
        <v>203</v>
      </c>
      <c r="AS30" s="418">
        <v>203</v>
      </c>
      <c r="AT30" s="418">
        <v>203</v>
      </c>
      <c r="AU30" s="418">
        <v>203</v>
      </c>
      <c r="AV30" s="418">
        <v>203</v>
      </c>
      <c r="AW30" s="418">
        <v>203</v>
      </c>
      <c r="AX30" s="418">
        <v>203</v>
      </c>
      <c r="AY30" s="399">
        <v>203</v>
      </c>
      <c r="AZ30" s="395">
        <v>201</v>
      </c>
      <c r="BA30" s="418">
        <v>200</v>
      </c>
      <c r="BB30" s="418">
        <v>200</v>
      </c>
      <c r="BC30" s="418">
        <v>200</v>
      </c>
      <c r="BD30" s="418">
        <v>198</v>
      </c>
      <c r="BE30" s="418">
        <v>197</v>
      </c>
      <c r="BF30" s="418">
        <v>193</v>
      </c>
      <c r="BG30" s="418">
        <v>185</v>
      </c>
      <c r="BH30" s="418">
        <v>185</v>
      </c>
      <c r="BI30" s="418">
        <v>185</v>
      </c>
      <c r="BJ30" s="418">
        <v>187</v>
      </c>
      <c r="BK30" s="394">
        <v>187</v>
      </c>
      <c r="BL30" s="395">
        <v>186</v>
      </c>
      <c r="BM30" s="418">
        <v>186</v>
      </c>
      <c r="BN30" s="418">
        <v>187</v>
      </c>
      <c r="BO30" s="418">
        <v>188</v>
      </c>
      <c r="BP30" s="418">
        <v>188</v>
      </c>
      <c r="BQ30" s="418">
        <v>191</v>
      </c>
      <c r="BR30" s="418">
        <v>189</v>
      </c>
      <c r="BS30" s="418">
        <v>190</v>
      </c>
      <c r="BT30" s="418">
        <v>190</v>
      </c>
      <c r="BU30" s="418">
        <v>189</v>
      </c>
      <c r="BV30" s="418">
        <v>191</v>
      </c>
      <c r="BW30" s="394">
        <v>192</v>
      </c>
      <c r="BX30" s="395">
        <v>194</v>
      </c>
      <c r="BY30" s="418">
        <v>192</v>
      </c>
      <c r="BZ30" s="418">
        <v>205</v>
      </c>
      <c r="CA30" s="418">
        <v>202</v>
      </c>
      <c r="CB30" s="418">
        <v>207</v>
      </c>
      <c r="CC30" s="418">
        <v>204</v>
      </c>
      <c r="CD30" s="418">
        <v>200</v>
      </c>
      <c r="CE30" s="418">
        <v>198</v>
      </c>
      <c r="CF30" s="418">
        <v>199</v>
      </c>
      <c r="CG30" s="418">
        <v>199</v>
      </c>
      <c r="CH30" s="394">
        <v>197</v>
      </c>
      <c r="CI30" s="399">
        <f>'1. Población_Afiliada_Regimen'!H30</f>
        <v>192</v>
      </c>
      <c r="CJ30" s="118">
        <f t="shared" si="0"/>
        <v>-5</v>
      </c>
      <c r="CK30" s="98">
        <f t="shared" si="1"/>
        <v>-2.5252525252525251</v>
      </c>
      <c r="CL30" s="118">
        <f t="shared" si="2"/>
        <v>0</v>
      </c>
      <c r="CM30" s="98">
        <f t="shared" si="3"/>
        <v>0</v>
      </c>
      <c r="CQ30" s="6"/>
      <c r="CR30" s="6"/>
      <c r="CS30" s="6"/>
      <c r="CT30" s="6"/>
    </row>
    <row r="31" spans="1:101" ht="15" outlineLevel="1">
      <c r="A31" s="141" t="s">
        <v>320</v>
      </c>
      <c r="B31" s="28"/>
      <c r="C31" s="29"/>
      <c r="D31" s="46">
        <v>2795</v>
      </c>
      <c r="E31" s="47">
        <v>2796</v>
      </c>
      <c r="F31" s="47">
        <v>2796</v>
      </c>
      <c r="G31" s="47">
        <v>2796</v>
      </c>
      <c r="H31" s="47">
        <v>2796</v>
      </c>
      <c r="I31" s="47">
        <v>2832</v>
      </c>
      <c r="J31" s="47">
        <v>2830</v>
      </c>
      <c r="K31" s="47">
        <v>2833</v>
      </c>
      <c r="L31" s="47">
        <v>2832</v>
      </c>
      <c r="M31" s="47">
        <v>2832</v>
      </c>
      <c r="N31" s="47">
        <v>2827</v>
      </c>
      <c r="O31" s="266">
        <v>3080</v>
      </c>
      <c r="P31" s="46">
        <v>3056</v>
      </c>
      <c r="Q31" s="47">
        <v>2623</v>
      </c>
      <c r="R31" s="47">
        <v>2596</v>
      </c>
      <c r="S31" s="47">
        <v>3268</v>
      </c>
      <c r="T31" s="47">
        <v>3217</v>
      </c>
      <c r="U31" s="47">
        <v>3269</v>
      </c>
      <c r="V31" s="47">
        <v>3235</v>
      </c>
      <c r="W31" s="47">
        <v>3237</v>
      </c>
      <c r="X31" s="47">
        <v>3224</v>
      </c>
      <c r="Y31" s="47">
        <v>3249</v>
      </c>
      <c r="Z31" s="47">
        <v>3245</v>
      </c>
      <c r="AA31" s="266">
        <v>3266</v>
      </c>
      <c r="AB31" s="46">
        <v>3264</v>
      </c>
      <c r="AC31" s="47">
        <v>3267</v>
      </c>
      <c r="AD31" s="47">
        <v>3272</v>
      </c>
      <c r="AE31" s="47">
        <v>3271</v>
      </c>
      <c r="AF31" s="47">
        <v>3274</v>
      </c>
      <c r="AG31" s="47">
        <v>3260</v>
      </c>
      <c r="AH31" s="47">
        <v>3263</v>
      </c>
      <c r="AI31" s="47">
        <v>3272</v>
      </c>
      <c r="AJ31" s="47">
        <v>3275</v>
      </c>
      <c r="AK31" s="47">
        <v>3278</v>
      </c>
      <c r="AL31" s="47">
        <v>3275</v>
      </c>
      <c r="AM31" s="266">
        <v>3272</v>
      </c>
      <c r="AN31" s="46">
        <v>3268</v>
      </c>
      <c r="AO31" s="47">
        <v>3271</v>
      </c>
      <c r="AP31" s="47">
        <v>3261</v>
      </c>
      <c r="AQ31" s="47">
        <v>3253</v>
      </c>
      <c r="AR31" s="47">
        <v>3250</v>
      </c>
      <c r="AS31" s="47">
        <v>3240</v>
      </c>
      <c r="AT31" s="47">
        <v>3229</v>
      </c>
      <c r="AU31" s="47">
        <v>3214</v>
      </c>
      <c r="AV31" s="47">
        <v>3203</v>
      </c>
      <c r="AW31" s="47">
        <v>3199</v>
      </c>
      <c r="AX31" s="47">
        <v>3184</v>
      </c>
      <c r="AY31" s="266">
        <v>3177</v>
      </c>
      <c r="AZ31" s="46">
        <v>3175</v>
      </c>
      <c r="BA31" s="47">
        <v>3168</v>
      </c>
      <c r="BB31" s="47">
        <v>3152</v>
      </c>
      <c r="BC31" s="47">
        <v>3146</v>
      </c>
      <c r="BD31" s="47">
        <v>3139</v>
      </c>
      <c r="BE31" s="47">
        <v>3132</v>
      </c>
      <c r="BF31" s="47">
        <v>3081</v>
      </c>
      <c r="BG31" s="47">
        <v>3069</v>
      </c>
      <c r="BH31" s="47">
        <v>3064</v>
      </c>
      <c r="BI31" s="47">
        <v>3060</v>
      </c>
      <c r="BJ31" s="47">
        <v>3065</v>
      </c>
      <c r="BK31" s="59">
        <v>3060</v>
      </c>
      <c r="BL31" s="46">
        <v>3039</v>
      </c>
      <c r="BM31" s="47">
        <v>3033</v>
      </c>
      <c r="BN31" s="47">
        <v>3085</v>
      </c>
      <c r="BO31" s="47">
        <v>3095</v>
      </c>
      <c r="BP31" s="47">
        <v>3095</v>
      </c>
      <c r="BQ31" s="47">
        <v>3121</v>
      </c>
      <c r="BR31" s="47">
        <v>3087</v>
      </c>
      <c r="BS31" s="47">
        <v>3090</v>
      </c>
      <c r="BT31" s="47">
        <v>3083</v>
      </c>
      <c r="BU31" s="47">
        <v>3076</v>
      </c>
      <c r="BV31" s="47">
        <v>3073</v>
      </c>
      <c r="BW31" s="59">
        <v>3074</v>
      </c>
      <c r="BX31" s="46">
        <v>3096</v>
      </c>
      <c r="BY31" s="47">
        <v>3067</v>
      </c>
      <c r="BZ31" s="47">
        <v>3297</v>
      </c>
      <c r="CA31" s="47">
        <v>3226</v>
      </c>
      <c r="CB31" s="47">
        <v>3272</v>
      </c>
      <c r="CC31" s="47">
        <v>3272</v>
      </c>
      <c r="CD31" s="47">
        <v>3268</v>
      </c>
      <c r="CE31" s="47">
        <v>3257</v>
      </c>
      <c r="CF31" s="47">
        <v>3242</v>
      </c>
      <c r="CG31" s="47">
        <v>3253</v>
      </c>
      <c r="CH31" s="59">
        <v>3235</v>
      </c>
      <c r="CI31" s="266">
        <f>SUM(CI32:CI41)</f>
        <v>3199</v>
      </c>
      <c r="CJ31" s="118">
        <f t="shared" si="0"/>
        <v>-36</v>
      </c>
      <c r="CK31" s="98">
        <f t="shared" si="1"/>
        <v>-1.105311636475284</v>
      </c>
      <c r="CL31" s="118">
        <f t="shared" si="2"/>
        <v>125</v>
      </c>
      <c r="CM31" s="98">
        <f t="shared" si="3"/>
        <v>4.0663630448926478</v>
      </c>
      <c r="CQ31" s="6"/>
      <c r="CR31" s="6"/>
      <c r="CS31" s="6"/>
      <c r="CT31" s="6"/>
    </row>
    <row r="32" spans="1:101" ht="15" outlineLevel="2">
      <c r="A32" s="432">
        <v>31</v>
      </c>
      <c r="B32" s="16" t="s">
        <v>320</v>
      </c>
      <c r="C32" s="389" t="s">
        <v>322</v>
      </c>
      <c r="D32" s="395">
        <v>380</v>
      </c>
      <c r="E32" s="418">
        <v>380</v>
      </c>
      <c r="F32" s="418">
        <v>380</v>
      </c>
      <c r="G32" s="418">
        <v>380</v>
      </c>
      <c r="H32" s="418">
        <v>380</v>
      </c>
      <c r="I32" s="418">
        <v>383</v>
      </c>
      <c r="J32" s="418">
        <v>382</v>
      </c>
      <c r="K32" s="418">
        <v>383</v>
      </c>
      <c r="L32" s="418">
        <v>383</v>
      </c>
      <c r="M32" s="418">
        <v>383</v>
      </c>
      <c r="N32" s="418">
        <v>383</v>
      </c>
      <c r="O32" s="399">
        <v>409</v>
      </c>
      <c r="P32" s="395">
        <v>405</v>
      </c>
      <c r="Q32" s="418">
        <v>361</v>
      </c>
      <c r="R32" s="418">
        <v>357</v>
      </c>
      <c r="S32" s="418">
        <v>441</v>
      </c>
      <c r="T32" s="418">
        <v>435</v>
      </c>
      <c r="U32" s="418">
        <v>444</v>
      </c>
      <c r="V32" s="418">
        <v>437</v>
      </c>
      <c r="W32" s="418">
        <v>437</v>
      </c>
      <c r="X32" s="418">
        <v>436</v>
      </c>
      <c r="Y32" s="418">
        <v>440</v>
      </c>
      <c r="Z32" s="418">
        <v>439</v>
      </c>
      <c r="AA32" s="399">
        <v>440</v>
      </c>
      <c r="AB32" s="395">
        <v>440</v>
      </c>
      <c r="AC32" s="418">
        <v>440</v>
      </c>
      <c r="AD32" s="418">
        <v>447</v>
      </c>
      <c r="AE32" s="418">
        <v>447</v>
      </c>
      <c r="AF32" s="418">
        <v>447</v>
      </c>
      <c r="AG32" s="418">
        <v>447</v>
      </c>
      <c r="AH32" s="418">
        <v>449</v>
      </c>
      <c r="AI32" s="418">
        <v>448</v>
      </c>
      <c r="AJ32" s="418">
        <v>449</v>
      </c>
      <c r="AK32" s="418">
        <v>449</v>
      </c>
      <c r="AL32" s="418">
        <v>448</v>
      </c>
      <c r="AM32" s="399">
        <v>448</v>
      </c>
      <c r="AN32" s="395">
        <v>448</v>
      </c>
      <c r="AO32" s="418">
        <v>447</v>
      </c>
      <c r="AP32" s="418">
        <v>447</v>
      </c>
      <c r="AQ32" s="418">
        <v>444</v>
      </c>
      <c r="AR32" s="418">
        <v>444</v>
      </c>
      <c r="AS32" s="418">
        <v>443</v>
      </c>
      <c r="AT32" s="418">
        <v>443</v>
      </c>
      <c r="AU32" s="418">
        <v>442</v>
      </c>
      <c r="AV32" s="418">
        <v>442</v>
      </c>
      <c r="AW32" s="418">
        <v>442</v>
      </c>
      <c r="AX32" s="418">
        <v>441</v>
      </c>
      <c r="AY32" s="399">
        <v>438</v>
      </c>
      <c r="AZ32" s="395">
        <v>437</v>
      </c>
      <c r="BA32" s="418">
        <v>436</v>
      </c>
      <c r="BB32" s="418">
        <v>435</v>
      </c>
      <c r="BC32" s="418">
        <v>435</v>
      </c>
      <c r="BD32" s="418">
        <v>434</v>
      </c>
      <c r="BE32" s="418">
        <v>433</v>
      </c>
      <c r="BF32" s="418">
        <v>428</v>
      </c>
      <c r="BG32" s="418">
        <v>431</v>
      </c>
      <c r="BH32" s="418">
        <v>431</v>
      </c>
      <c r="BI32" s="418">
        <v>430</v>
      </c>
      <c r="BJ32" s="418">
        <v>429</v>
      </c>
      <c r="BK32" s="394">
        <v>428</v>
      </c>
      <c r="BL32" s="395">
        <v>426</v>
      </c>
      <c r="BM32" s="418">
        <v>426</v>
      </c>
      <c r="BN32" s="418">
        <v>430</v>
      </c>
      <c r="BO32" s="418">
        <v>431</v>
      </c>
      <c r="BP32" s="418">
        <v>431</v>
      </c>
      <c r="BQ32" s="418">
        <v>433</v>
      </c>
      <c r="BR32" s="418">
        <v>428</v>
      </c>
      <c r="BS32" s="418">
        <v>429</v>
      </c>
      <c r="BT32" s="418">
        <v>429</v>
      </c>
      <c r="BU32" s="418">
        <v>431</v>
      </c>
      <c r="BV32" s="418">
        <v>431</v>
      </c>
      <c r="BW32" s="394">
        <v>431</v>
      </c>
      <c r="BX32" s="395">
        <v>429</v>
      </c>
      <c r="BY32" s="418">
        <v>427</v>
      </c>
      <c r="BZ32" s="418">
        <v>456</v>
      </c>
      <c r="CA32" s="418">
        <v>458</v>
      </c>
      <c r="CB32" s="418">
        <v>460</v>
      </c>
      <c r="CC32" s="418">
        <v>458</v>
      </c>
      <c r="CD32" s="418">
        <v>456</v>
      </c>
      <c r="CE32" s="418">
        <v>455</v>
      </c>
      <c r="CF32" s="418">
        <v>449</v>
      </c>
      <c r="CG32" s="418">
        <v>450</v>
      </c>
      <c r="CH32" s="394">
        <v>446</v>
      </c>
      <c r="CI32" s="399">
        <f>'1. Población_Afiliada_Regimen'!H32</f>
        <v>435</v>
      </c>
      <c r="CJ32" s="118">
        <f t="shared" si="0"/>
        <v>-11</v>
      </c>
      <c r="CK32" s="98">
        <f t="shared" si="1"/>
        <v>-2.4175824175824179</v>
      </c>
      <c r="CL32" s="118">
        <f t="shared" si="2"/>
        <v>4</v>
      </c>
      <c r="CM32" s="98">
        <f t="shared" si="3"/>
        <v>0.92807424593967514</v>
      </c>
      <c r="CQ32" s="6"/>
      <c r="CR32" s="6"/>
      <c r="CS32" s="6"/>
      <c r="CT32" s="6"/>
    </row>
    <row r="33" spans="1:99" ht="15" outlineLevel="2">
      <c r="A33" s="432">
        <v>40</v>
      </c>
      <c r="B33" s="16" t="s">
        <v>320</v>
      </c>
      <c r="C33" s="389" t="s">
        <v>324</v>
      </c>
      <c r="D33" s="395">
        <v>205</v>
      </c>
      <c r="E33" s="418">
        <v>205</v>
      </c>
      <c r="F33" s="418">
        <v>205</v>
      </c>
      <c r="G33" s="418">
        <v>205</v>
      </c>
      <c r="H33" s="418">
        <v>205</v>
      </c>
      <c r="I33" s="418">
        <v>209</v>
      </c>
      <c r="J33" s="418">
        <v>209</v>
      </c>
      <c r="K33" s="418">
        <v>209</v>
      </c>
      <c r="L33" s="418">
        <v>209</v>
      </c>
      <c r="M33" s="418">
        <v>209</v>
      </c>
      <c r="N33" s="418">
        <v>209</v>
      </c>
      <c r="O33" s="399">
        <v>242</v>
      </c>
      <c r="P33" s="395">
        <v>233</v>
      </c>
      <c r="Q33" s="418">
        <v>185</v>
      </c>
      <c r="R33" s="418">
        <v>184</v>
      </c>
      <c r="S33" s="418">
        <v>239</v>
      </c>
      <c r="T33" s="418">
        <v>231</v>
      </c>
      <c r="U33" s="418">
        <v>234</v>
      </c>
      <c r="V33" s="418">
        <v>234</v>
      </c>
      <c r="W33" s="418">
        <v>234</v>
      </c>
      <c r="X33" s="418">
        <v>234</v>
      </c>
      <c r="Y33" s="418">
        <v>235</v>
      </c>
      <c r="Z33" s="418">
        <v>235</v>
      </c>
      <c r="AA33" s="399">
        <v>237</v>
      </c>
      <c r="AB33" s="395">
        <v>237</v>
      </c>
      <c r="AC33" s="418">
        <v>237</v>
      </c>
      <c r="AD33" s="418">
        <v>238</v>
      </c>
      <c r="AE33" s="418">
        <v>238</v>
      </c>
      <c r="AF33" s="418">
        <v>239</v>
      </c>
      <c r="AG33" s="418">
        <v>237</v>
      </c>
      <c r="AH33" s="418">
        <v>237</v>
      </c>
      <c r="AI33" s="418">
        <v>237</v>
      </c>
      <c r="AJ33" s="418">
        <v>238</v>
      </c>
      <c r="AK33" s="418">
        <v>240</v>
      </c>
      <c r="AL33" s="418">
        <v>240</v>
      </c>
      <c r="AM33" s="399">
        <v>240</v>
      </c>
      <c r="AN33" s="395">
        <v>240</v>
      </c>
      <c r="AO33" s="418">
        <v>240</v>
      </c>
      <c r="AP33" s="418">
        <v>239</v>
      </c>
      <c r="AQ33" s="418">
        <v>239</v>
      </c>
      <c r="AR33" s="418">
        <v>239</v>
      </c>
      <c r="AS33" s="418">
        <v>239</v>
      </c>
      <c r="AT33" s="418">
        <v>237</v>
      </c>
      <c r="AU33" s="418">
        <v>236</v>
      </c>
      <c r="AV33" s="418">
        <v>234</v>
      </c>
      <c r="AW33" s="418">
        <v>234</v>
      </c>
      <c r="AX33" s="418">
        <v>233</v>
      </c>
      <c r="AY33" s="399">
        <v>233</v>
      </c>
      <c r="AZ33" s="395">
        <v>233</v>
      </c>
      <c r="BA33" s="418">
        <v>233</v>
      </c>
      <c r="BB33" s="418">
        <v>232</v>
      </c>
      <c r="BC33" s="418">
        <v>232</v>
      </c>
      <c r="BD33" s="418">
        <v>231</v>
      </c>
      <c r="BE33" s="418">
        <v>229</v>
      </c>
      <c r="BF33" s="418">
        <v>228</v>
      </c>
      <c r="BG33" s="418">
        <v>229</v>
      </c>
      <c r="BH33" s="418">
        <v>229</v>
      </c>
      <c r="BI33" s="418">
        <v>229</v>
      </c>
      <c r="BJ33" s="418">
        <v>230</v>
      </c>
      <c r="BK33" s="394">
        <v>230</v>
      </c>
      <c r="BL33" s="395">
        <v>230</v>
      </c>
      <c r="BM33" s="418">
        <v>229</v>
      </c>
      <c r="BN33" s="418">
        <v>231</v>
      </c>
      <c r="BO33" s="418">
        <v>231</v>
      </c>
      <c r="BP33" s="418">
        <v>231</v>
      </c>
      <c r="BQ33" s="418">
        <v>236</v>
      </c>
      <c r="BR33" s="418">
        <v>234</v>
      </c>
      <c r="BS33" s="418">
        <v>238</v>
      </c>
      <c r="BT33" s="418">
        <v>237</v>
      </c>
      <c r="BU33" s="418">
        <v>237</v>
      </c>
      <c r="BV33" s="418">
        <v>234</v>
      </c>
      <c r="BW33" s="394">
        <v>233</v>
      </c>
      <c r="BX33" s="395">
        <v>235</v>
      </c>
      <c r="BY33" s="418">
        <v>230</v>
      </c>
      <c r="BZ33" s="418">
        <v>246</v>
      </c>
      <c r="CA33" s="418">
        <v>245</v>
      </c>
      <c r="CB33" s="418">
        <v>257</v>
      </c>
      <c r="CC33" s="418">
        <v>258</v>
      </c>
      <c r="CD33" s="418">
        <v>262</v>
      </c>
      <c r="CE33" s="418">
        <v>262</v>
      </c>
      <c r="CF33" s="418">
        <v>261</v>
      </c>
      <c r="CG33" s="418">
        <v>262</v>
      </c>
      <c r="CH33" s="394">
        <v>260</v>
      </c>
      <c r="CI33" s="399">
        <f>'1. Población_Afiliada_Regimen'!H33</f>
        <v>260</v>
      </c>
      <c r="CJ33" s="118">
        <f t="shared" si="0"/>
        <v>0</v>
      </c>
      <c r="CK33" s="98">
        <f t="shared" si="1"/>
        <v>0</v>
      </c>
      <c r="CL33" s="118">
        <f t="shared" si="2"/>
        <v>27</v>
      </c>
      <c r="CM33" s="98">
        <f t="shared" si="3"/>
        <v>11.587982832618025</v>
      </c>
      <c r="CQ33" s="6"/>
      <c r="CR33" s="6"/>
      <c r="CS33" s="6"/>
      <c r="CT33" s="6"/>
    </row>
    <row r="34" spans="1:99" ht="15" outlineLevel="2">
      <c r="A34" s="432">
        <v>190</v>
      </c>
      <c r="B34" s="16" t="s">
        <v>320</v>
      </c>
      <c r="C34" s="389" t="s">
        <v>326</v>
      </c>
      <c r="D34" s="395">
        <v>201</v>
      </c>
      <c r="E34" s="418">
        <v>202</v>
      </c>
      <c r="F34" s="418">
        <v>202</v>
      </c>
      <c r="G34" s="418">
        <v>202</v>
      </c>
      <c r="H34" s="418">
        <v>202</v>
      </c>
      <c r="I34" s="418">
        <v>207</v>
      </c>
      <c r="J34" s="418">
        <v>207</v>
      </c>
      <c r="K34" s="418">
        <v>208</v>
      </c>
      <c r="L34" s="418">
        <v>208</v>
      </c>
      <c r="M34" s="418">
        <v>208</v>
      </c>
      <c r="N34" s="418">
        <v>208</v>
      </c>
      <c r="O34" s="399">
        <v>211</v>
      </c>
      <c r="P34" s="395">
        <v>210</v>
      </c>
      <c r="Q34" s="418">
        <v>180</v>
      </c>
      <c r="R34" s="418">
        <v>177</v>
      </c>
      <c r="S34" s="418">
        <v>250</v>
      </c>
      <c r="T34" s="418">
        <v>247</v>
      </c>
      <c r="U34" s="418">
        <v>248</v>
      </c>
      <c r="V34" s="418">
        <v>246</v>
      </c>
      <c r="W34" s="418">
        <v>245</v>
      </c>
      <c r="X34" s="418">
        <v>244</v>
      </c>
      <c r="Y34" s="418">
        <v>245</v>
      </c>
      <c r="Z34" s="418">
        <v>245</v>
      </c>
      <c r="AA34" s="399">
        <v>246</v>
      </c>
      <c r="AB34" s="395">
        <v>245</v>
      </c>
      <c r="AC34" s="418">
        <v>246</v>
      </c>
      <c r="AD34" s="418">
        <v>245</v>
      </c>
      <c r="AE34" s="418">
        <v>245</v>
      </c>
      <c r="AF34" s="418">
        <v>241</v>
      </c>
      <c r="AG34" s="418">
        <v>241</v>
      </c>
      <c r="AH34" s="418">
        <v>243</v>
      </c>
      <c r="AI34" s="418">
        <v>244</v>
      </c>
      <c r="AJ34" s="418">
        <v>246</v>
      </c>
      <c r="AK34" s="418">
        <v>244</v>
      </c>
      <c r="AL34" s="418">
        <v>243</v>
      </c>
      <c r="AM34" s="399">
        <v>243</v>
      </c>
      <c r="AN34" s="395">
        <v>243</v>
      </c>
      <c r="AO34" s="418">
        <v>243</v>
      </c>
      <c r="AP34" s="418">
        <v>242</v>
      </c>
      <c r="AQ34" s="418">
        <v>242</v>
      </c>
      <c r="AR34" s="418">
        <v>242</v>
      </c>
      <c r="AS34" s="418">
        <v>242</v>
      </c>
      <c r="AT34" s="418">
        <v>242</v>
      </c>
      <c r="AU34" s="418">
        <v>241</v>
      </c>
      <c r="AV34" s="418">
        <v>241</v>
      </c>
      <c r="AW34" s="418">
        <v>241</v>
      </c>
      <c r="AX34" s="418">
        <v>240</v>
      </c>
      <c r="AY34" s="399">
        <v>240</v>
      </c>
      <c r="AZ34" s="395">
        <v>240</v>
      </c>
      <c r="BA34" s="418">
        <v>240</v>
      </c>
      <c r="BB34" s="418">
        <v>239</v>
      </c>
      <c r="BC34" s="418">
        <v>239</v>
      </c>
      <c r="BD34" s="418">
        <v>240</v>
      </c>
      <c r="BE34" s="418">
        <v>240</v>
      </c>
      <c r="BF34" s="418">
        <v>235</v>
      </c>
      <c r="BG34" s="418">
        <v>234</v>
      </c>
      <c r="BH34" s="418">
        <v>233</v>
      </c>
      <c r="BI34" s="418">
        <v>232</v>
      </c>
      <c r="BJ34" s="418">
        <v>232</v>
      </c>
      <c r="BK34" s="394">
        <v>232</v>
      </c>
      <c r="BL34" s="395">
        <v>223</v>
      </c>
      <c r="BM34" s="418">
        <v>221</v>
      </c>
      <c r="BN34" s="418">
        <v>226</v>
      </c>
      <c r="BO34" s="418">
        <v>226</v>
      </c>
      <c r="BP34" s="418">
        <v>226</v>
      </c>
      <c r="BQ34" s="418">
        <v>226</v>
      </c>
      <c r="BR34" s="418">
        <v>224</v>
      </c>
      <c r="BS34" s="418">
        <v>224</v>
      </c>
      <c r="BT34" s="418">
        <v>224</v>
      </c>
      <c r="BU34" s="418">
        <v>223</v>
      </c>
      <c r="BV34" s="418">
        <v>221</v>
      </c>
      <c r="BW34" s="394">
        <v>220</v>
      </c>
      <c r="BX34" s="395">
        <v>221</v>
      </c>
      <c r="BY34" s="418">
        <v>218</v>
      </c>
      <c r="BZ34" s="418">
        <v>239</v>
      </c>
      <c r="CA34" s="418">
        <v>237</v>
      </c>
      <c r="CB34" s="418">
        <v>234</v>
      </c>
      <c r="CC34" s="418">
        <v>231</v>
      </c>
      <c r="CD34" s="418">
        <v>229</v>
      </c>
      <c r="CE34" s="418">
        <v>228</v>
      </c>
      <c r="CF34" s="418">
        <v>228</v>
      </c>
      <c r="CG34" s="418">
        <v>226</v>
      </c>
      <c r="CH34" s="394">
        <v>225</v>
      </c>
      <c r="CI34" s="399">
        <f>'1. Población_Afiliada_Regimen'!H34</f>
        <v>220</v>
      </c>
      <c r="CJ34" s="118">
        <f t="shared" si="0"/>
        <v>-5</v>
      </c>
      <c r="CK34" s="98">
        <f t="shared" si="1"/>
        <v>-2.1929824561403506</v>
      </c>
      <c r="CL34" s="118">
        <f t="shared" si="2"/>
        <v>0</v>
      </c>
      <c r="CM34" s="98">
        <f t="shared" si="3"/>
        <v>0</v>
      </c>
      <c r="CQ34" s="6"/>
      <c r="CR34" s="6"/>
      <c r="CS34" s="6"/>
      <c r="CT34" s="6"/>
    </row>
    <row r="35" spans="1:99" ht="15" outlineLevel="2">
      <c r="A35" s="432">
        <v>604</v>
      </c>
      <c r="B35" s="16" t="s">
        <v>320</v>
      </c>
      <c r="C35" s="389" t="s">
        <v>328</v>
      </c>
      <c r="D35" s="395">
        <v>364</v>
      </c>
      <c r="E35" s="418">
        <v>364</v>
      </c>
      <c r="F35" s="418">
        <v>364</v>
      </c>
      <c r="G35" s="418">
        <v>364</v>
      </c>
      <c r="H35" s="418">
        <v>364</v>
      </c>
      <c r="I35" s="418">
        <v>370</v>
      </c>
      <c r="J35" s="418">
        <v>370</v>
      </c>
      <c r="K35" s="418">
        <v>370</v>
      </c>
      <c r="L35" s="418">
        <v>369</v>
      </c>
      <c r="M35" s="418">
        <v>369</v>
      </c>
      <c r="N35" s="418">
        <v>369</v>
      </c>
      <c r="O35" s="399">
        <v>425</v>
      </c>
      <c r="P35" s="395">
        <v>423</v>
      </c>
      <c r="Q35" s="418">
        <v>354</v>
      </c>
      <c r="R35" s="418">
        <v>348</v>
      </c>
      <c r="S35" s="418">
        <v>428</v>
      </c>
      <c r="T35" s="418">
        <v>423</v>
      </c>
      <c r="U35" s="418">
        <v>425</v>
      </c>
      <c r="V35" s="418">
        <v>425</v>
      </c>
      <c r="W35" s="418">
        <v>425</v>
      </c>
      <c r="X35" s="418">
        <v>423</v>
      </c>
      <c r="Y35" s="418">
        <v>429</v>
      </c>
      <c r="Z35" s="418">
        <v>429</v>
      </c>
      <c r="AA35" s="399">
        <v>436</v>
      </c>
      <c r="AB35" s="395">
        <v>437</v>
      </c>
      <c r="AC35" s="418">
        <v>439</v>
      </c>
      <c r="AD35" s="418">
        <v>442</v>
      </c>
      <c r="AE35" s="418">
        <v>442</v>
      </c>
      <c r="AF35" s="418">
        <v>433</v>
      </c>
      <c r="AG35" s="418">
        <v>429</v>
      </c>
      <c r="AH35" s="418">
        <v>429</v>
      </c>
      <c r="AI35" s="418">
        <v>431</v>
      </c>
      <c r="AJ35" s="418">
        <v>434</v>
      </c>
      <c r="AK35" s="418">
        <v>438</v>
      </c>
      <c r="AL35" s="418">
        <v>438</v>
      </c>
      <c r="AM35" s="399">
        <v>438</v>
      </c>
      <c r="AN35" s="395">
        <v>437</v>
      </c>
      <c r="AO35" s="418">
        <v>439</v>
      </c>
      <c r="AP35" s="418">
        <v>434</v>
      </c>
      <c r="AQ35" s="418">
        <v>432</v>
      </c>
      <c r="AR35" s="418">
        <v>429</v>
      </c>
      <c r="AS35" s="418">
        <v>426</v>
      </c>
      <c r="AT35" s="418">
        <v>424</v>
      </c>
      <c r="AU35" s="418">
        <v>421</v>
      </c>
      <c r="AV35" s="418">
        <v>417</v>
      </c>
      <c r="AW35" s="418">
        <v>417</v>
      </c>
      <c r="AX35" s="418">
        <v>416</v>
      </c>
      <c r="AY35" s="399">
        <v>415</v>
      </c>
      <c r="AZ35" s="395">
        <v>415</v>
      </c>
      <c r="BA35" s="418">
        <v>415</v>
      </c>
      <c r="BB35" s="418">
        <v>410</v>
      </c>
      <c r="BC35" s="418">
        <v>410</v>
      </c>
      <c r="BD35" s="418">
        <v>409</v>
      </c>
      <c r="BE35" s="418">
        <v>409</v>
      </c>
      <c r="BF35" s="418">
        <v>402</v>
      </c>
      <c r="BG35" s="418">
        <v>393</v>
      </c>
      <c r="BH35" s="418">
        <v>393</v>
      </c>
      <c r="BI35" s="418">
        <v>393</v>
      </c>
      <c r="BJ35" s="418">
        <v>390</v>
      </c>
      <c r="BK35" s="394">
        <v>389</v>
      </c>
      <c r="BL35" s="395">
        <v>387</v>
      </c>
      <c r="BM35" s="418">
        <v>387</v>
      </c>
      <c r="BN35" s="418">
        <v>392</v>
      </c>
      <c r="BO35" s="418">
        <v>395</v>
      </c>
      <c r="BP35" s="418">
        <v>395</v>
      </c>
      <c r="BQ35" s="418">
        <v>397</v>
      </c>
      <c r="BR35" s="418">
        <v>394</v>
      </c>
      <c r="BS35" s="418">
        <v>394</v>
      </c>
      <c r="BT35" s="418">
        <v>394</v>
      </c>
      <c r="BU35" s="418">
        <v>391</v>
      </c>
      <c r="BV35" s="418">
        <v>391</v>
      </c>
      <c r="BW35" s="394">
        <v>393</v>
      </c>
      <c r="BX35" s="395">
        <v>392</v>
      </c>
      <c r="BY35" s="418">
        <v>391</v>
      </c>
      <c r="BZ35" s="418">
        <v>429</v>
      </c>
      <c r="CA35" s="418">
        <v>396</v>
      </c>
      <c r="CB35" s="418">
        <v>415</v>
      </c>
      <c r="CC35" s="418">
        <v>419</v>
      </c>
      <c r="CD35" s="418">
        <v>416</v>
      </c>
      <c r="CE35" s="418">
        <v>416</v>
      </c>
      <c r="CF35" s="418">
        <v>415</v>
      </c>
      <c r="CG35" s="418">
        <v>420</v>
      </c>
      <c r="CH35" s="394">
        <v>417</v>
      </c>
      <c r="CI35" s="399">
        <f>'1. Población_Afiliada_Regimen'!H35</f>
        <v>417</v>
      </c>
      <c r="CJ35" s="118">
        <f t="shared" si="0"/>
        <v>0</v>
      </c>
      <c r="CK35" s="98">
        <f t="shared" si="1"/>
        <v>0</v>
      </c>
      <c r="CL35" s="118">
        <f t="shared" si="2"/>
        <v>24</v>
      </c>
      <c r="CM35" s="98">
        <f t="shared" si="3"/>
        <v>6.1068702290076331</v>
      </c>
      <c r="CQ35" s="6"/>
      <c r="CR35" s="6"/>
      <c r="CS35" s="6"/>
      <c r="CT35" s="6"/>
    </row>
    <row r="36" spans="1:99" ht="15" outlineLevel="2">
      <c r="A36" s="432">
        <v>670</v>
      </c>
      <c r="B36" s="16" t="s">
        <v>320</v>
      </c>
      <c r="C36" s="389" t="s">
        <v>330</v>
      </c>
      <c r="D36" s="395">
        <v>401</v>
      </c>
      <c r="E36" s="418">
        <v>401</v>
      </c>
      <c r="F36" s="418">
        <v>401</v>
      </c>
      <c r="G36" s="418">
        <v>401</v>
      </c>
      <c r="H36" s="418">
        <v>401</v>
      </c>
      <c r="I36" s="418">
        <v>407</v>
      </c>
      <c r="J36" s="418">
        <v>407</v>
      </c>
      <c r="K36" s="418">
        <v>407</v>
      </c>
      <c r="L36" s="418">
        <v>407</v>
      </c>
      <c r="M36" s="418">
        <v>407</v>
      </c>
      <c r="N36" s="418">
        <v>404</v>
      </c>
      <c r="O36" s="399">
        <v>419</v>
      </c>
      <c r="P36" s="395">
        <v>417</v>
      </c>
      <c r="Q36" s="418">
        <v>356</v>
      </c>
      <c r="R36" s="418">
        <v>354</v>
      </c>
      <c r="S36" s="418">
        <v>454</v>
      </c>
      <c r="T36" s="418">
        <v>441</v>
      </c>
      <c r="U36" s="418">
        <v>451</v>
      </c>
      <c r="V36" s="418">
        <v>449</v>
      </c>
      <c r="W36" s="418">
        <v>451</v>
      </c>
      <c r="X36" s="418">
        <v>450</v>
      </c>
      <c r="Y36" s="418">
        <v>451</v>
      </c>
      <c r="Z36" s="418">
        <v>450</v>
      </c>
      <c r="AA36" s="399">
        <v>451</v>
      </c>
      <c r="AB36" s="395">
        <v>453</v>
      </c>
      <c r="AC36" s="418">
        <v>452</v>
      </c>
      <c r="AD36" s="418">
        <v>452</v>
      </c>
      <c r="AE36" s="418">
        <v>452</v>
      </c>
      <c r="AF36" s="418">
        <v>447</v>
      </c>
      <c r="AG36" s="418">
        <v>443</v>
      </c>
      <c r="AH36" s="418">
        <v>444</v>
      </c>
      <c r="AI36" s="418">
        <v>445</v>
      </c>
      <c r="AJ36" s="418">
        <v>444</v>
      </c>
      <c r="AK36" s="418">
        <v>444</v>
      </c>
      <c r="AL36" s="418">
        <v>441</v>
      </c>
      <c r="AM36" s="399">
        <v>441</v>
      </c>
      <c r="AN36" s="395">
        <v>440</v>
      </c>
      <c r="AO36" s="418">
        <v>439</v>
      </c>
      <c r="AP36" s="418">
        <v>438</v>
      </c>
      <c r="AQ36" s="418">
        <v>438</v>
      </c>
      <c r="AR36" s="418">
        <v>438</v>
      </c>
      <c r="AS36" s="418">
        <v>438</v>
      </c>
      <c r="AT36" s="418">
        <v>435</v>
      </c>
      <c r="AU36" s="418">
        <v>434</v>
      </c>
      <c r="AV36" s="418">
        <v>433</v>
      </c>
      <c r="AW36" s="418">
        <v>432</v>
      </c>
      <c r="AX36" s="418">
        <v>430</v>
      </c>
      <c r="AY36" s="399">
        <v>428</v>
      </c>
      <c r="AZ36" s="395">
        <v>428</v>
      </c>
      <c r="BA36" s="418">
        <v>424</v>
      </c>
      <c r="BB36" s="418">
        <v>421</v>
      </c>
      <c r="BC36" s="418">
        <v>421</v>
      </c>
      <c r="BD36" s="418">
        <v>419</v>
      </c>
      <c r="BE36" s="418">
        <v>416</v>
      </c>
      <c r="BF36" s="418">
        <v>405</v>
      </c>
      <c r="BG36" s="418">
        <v>402</v>
      </c>
      <c r="BH36" s="418">
        <v>401</v>
      </c>
      <c r="BI36" s="418">
        <v>400</v>
      </c>
      <c r="BJ36" s="418">
        <v>399</v>
      </c>
      <c r="BK36" s="394">
        <v>397</v>
      </c>
      <c r="BL36" s="395">
        <v>395</v>
      </c>
      <c r="BM36" s="418">
        <v>393</v>
      </c>
      <c r="BN36" s="418">
        <v>401</v>
      </c>
      <c r="BO36" s="418">
        <v>401</v>
      </c>
      <c r="BP36" s="418">
        <v>401</v>
      </c>
      <c r="BQ36" s="418">
        <v>403</v>
      </c>
      <c r="BR36" s="418">
        <v>395</v>
      </c>
      <c r="BS36" s="418">
        <v>392</v>
      </c>
      <c r="BT36" s="418">
        <v>391</v>
      </c>
      <c r="BU36" s="418">
        <v>389</v>
      </c>
      <c r="BV36" s="418">
        <v>388</v>
      </c>
      <c r="BW36" s="394">
        <v>388</v>
      </c>
      <c r="BX36" s="395">
        <v>395</v>
      </c>
      <c r="BY36" s="418">
        <v>391</v>
      </c>
      <c r="BZ36" s="418">
        <v>420</v>
      </c>
      <c r="CA36" s="418">
        <v>420</v>
      </c>
      <c r="CB36" s="418">
        <v>416</v>
      </c>
      <c r="CC36" s="418">
        <v>415</v>
      </c>
      <c r="CD36" s="418">
        <v>415</v>
      </c>
      <c r="CE36" s="418">
        <v>413</v>
      </c>
      <c r="CF36" s="418">
        <v>410</v>
      </c>
      <c r="CG36" s="418">
        <v>411</v>
      </c>
      <c r="CH36" s="394">
        <v>410</v>
      </c>
      <c r="CI36" s="399">
        <f>'1. Población_Afiliada_Regimen'!H36</f>
        <v>400</v>
      </c>
      <c r="CJ36" s="118">
        <f t="shared" si="0"/>
        <v>-10</v>
      </c>
      <c r="CK36" s="98">
        <f t="shared" si="1"/>
        <v>-2.4213075060532687</v>
      </c>
      <c r="CL36" s="118">
        <f t="shared" si="2"/>
        <v>12</v>
      </c>
      <c r="CM36" s="98">
        <f t="shared" si="3"/>
        <v>3.0927835051546393</v>
      </c>
      <c r="CQ36" s="6"/>
      <c r="CR36" s="6"/>
      <c r="CS36" s="6"/>
      <c r="CT36" s="6"/>
    </row>
    <row r="37" spans="1:99" ht="15" outlineLevel="2">
      <c r="A37" s="432">
        <v>690</v>
      </c>
      <c r="B37" s="16" t="s">
        <v>320</v>
      </c>
      <c r="C37" s="389" t="s">
        <v>331</v>
      </c>
      <c r="D37" s="395">
        <v>131</v>
      </c>
      <c r="E37" s="418">
        <v>131</v>
      </c>
      <c r="F37" s="418">
        <v>131</v>
      </c>
      <c r="G37" s="418">
        <v>131</v>
      </c>
      <c r="H37" s="418">
        <v>131</v>
      </c>
      <c r="I37" s="418">
        <v>133</v>
      </c>
      <c r="J37" s="418">
        <v>133</v>
      </c>
      <c r="K37" s="418">
        <v>133</v>
      </c>
      <c r="L37" s="418">
        <v>133</v>
      </c>
      <c r="M37" s="418">
        <v>133</v>
      </c>
      <c r="N37" s="418">
        <v>133</v>
      </c>
      <c r="O37" s="399">
        <v>145</v>
      </c>
      <c r="P37" s="395">
        <v>145</v>
      </c>
      <c r="Q37" s="418">
        <v>136</v>
      </c>
      <c r="R37" s="418">
        <v>136</v>
      </c>
      <c r="S37" s="418">
        <v>186</v>
      </c>
      <c r="T37" s="418">
        <v>185</v>
      </c>
      <c r="U37" s="418">
        <v>188</v>
      </c>
      <c r="V37" s="418">
        <v>187</v>
      </c>
      <c r="W37" s="418">
        <v>187</v>
      </c>
      <c r="X37" s="418">
        <v>187</v>
      </c>
      <c r="Y37" s="418">
        <v>188</v>
      </c>
      <c r="Z37" s="418">
        <v>188</v>
      </c>
      <c r="AA37" s="399">
        <v>189</v>
      </c>
      <c r="AB37" s="395">
        <v>189</v>
      </c>
      <c r="AC37" s="418">
        <v>189</v>
      </c>
      <c r="AD37" s="418">
        <v>190</v>
      </c>
      <c r="AE37" s="418">
        <v>190</v>
      </c>
      <c r="AF37" s="418">
        <v>191</v>
      </c>
      <c r="AG37" s="418">
        <v>190</v>
      </c>
      <c r="AH37" s="418">
        <v>190</v>
      </c>
      <c r="AI37" s="418">
        <v>191</v>
      </c>
      <c r="AJ37" s="418">
        <v>190</v>
      </c>
      <c r="AK37" s="418">
        <v>189</v>
      </c>
      <c r="AL37" s="418">
        <v>189</v>
      </c>
      <c r="AM37" s="399">
        <v>189</v>
      </c>
      <c r="AN37" s="395">
        <v>189</v>
      </c>
      <c r="AO37" s="418">
        <v>189</v>
      </c>
      <c r="AP37" s="418">
        <v>189</v>
      </c>
      <c r="AQ37" s="418">
        <v>188</v>
      </c>
      <c r="AR37" s="418">
        <v>188</v>
      </c>
      <c r="AS37" s="418">
        <v>187</v>
      </c>
      <c r="AT37" s="418">
        <v>186</v>
      </c>
      <c r="AU37" s="418">
        <v>185</v>
      </c>
      <c r="AV37" s="418">
        <v>185</v>
      </c>
      <c r="AW37" s="418">
        <v>184</v>
      </c>
      <c r="AX37" s="418">
        <v>184</v>
      </c>
      <c r="AY37" s="399">
        <v>184</v>
      </c>
      <c r="AZ37" s="395">
        <v>184</v>
      </c>
      <c r="BA37" s="418">
        <v>184</v>
      </c>
      <c r="BB37" s="418">
        <v>184</v>
      </c>
      <c r="BC37" s="418">
        <v>184</v>
      </c>
      <c r="BD37" s="418">
        <v>184</v>
      </c>
      <c r="BE37" s="418">
        <v>183</v>
      </c>
      <c r="BF37" s="418">
        <v>181</v>
      </c>
      <c r="BG37" s="418">
        <v>182</v>
      </c>
      <c r="BH37" s="418">
        <v>181</v>
      </c>
      <c r="BI37" s="418">
        <v>181</v>
      </c>
      <c r="BJ37" s="418">
        <v>180</v>
      </c>
      <c r="BK37" s="394">
        <v>180</v>
      </c>
      <c r="BL37" s="395">
        <v>181</v>
      </c>
      <c r="BM37" s="418">
        <v>181</v>
      </c>
      <c r="BN37" s="418">
        <v>185</v>
      </c>
      <c r="BO37" s="418">
        <v>186</v>
      </c>
      <c r="BP37" s="418">
        <v>186</v>
      </c>
      <c r="BQ37" s="418">
        <v>186</v>
      </c>
      <c r="BR37" s="418">
        <v>185</v>
      </c>
      <c r="BS37" s="418">
        <v>187</v>
      </c>
      <c r="BT37" s="418">
        <v>185</v>
      </c>
      <c r="BU37" s="418">
        <v>185</v>
      </c>
      <c r="BV37" s="418">
        <v>186</v>
      </c>
      <c r="BW37" s="394">
        <v>188</v>
      </c>
      <c r="BX37" s="395">
        <v>188</v>
      </c>
      <c r="BY37" s="418">
        <v>186</v>
      </c>
      <c r="BZ37" s="418">
        <v>193</v>
      </c>
      <c r="CA37" s="418">
        <v>189</v>
      </c>
      <c r="CB37" s="418">
        <v>192</v>
      </c>
      <c r="CC37" s="418">
        <v>192</v>
      </c>
      <c r="CD37" s="418">
        <v>191</v>
      </c>
      <c r="CE37" s="418">
        <v>191</v>
      </c>
      <c r="CF37" s="418">
        <v>190</v>
      </c>
      <c r="CG37" s="418">
        <v>189</v>
      </c>
      <c r="CH37" s="394">
        <v>189</v>
      </c>
      <c r="CI37" s="399">
        <f>'1. Población_Afiliada_Regimen'!H37</f>
        <v>186</v>
      </c>
      <c r="CJ37" s="118">
        <f t="shared" si="0"/>
        <v>-3</v>
      </c>
      <c r="CK37" s="98">
        <f t="shared" si="1"/>
        <v>-1.5706806282722512</v>
      </c>
      <c r="CL37" s="118">
        <f t="shared" si="2"/>
        <v>-2</v>
      </c>
      <c r="CM37" s="98">
        <f t="shared" si="3"/>
        <v>-1.0638297872340425</v>
      </c>
      <c r="CQ37" s="6"/>
      <c r="CR37" s="6"/>
      <c r="CS37" s="6"/>
      <c r="CT37" s="6"/>
    </row>
    <row r="38" spans="1:99" ht="15" outlineLevel="2">
      <c r="A38" s="432">
        <v>736</v>
      </c>
      <c r="B38" s="16" t="s">
        <v>320</v>
      </c>
      <c r="C38" s="389" t="s">
        <v>332</v>
      </c>
      <c r="D38" s="395">
        <v>435</v>
      </c>
      <c r="E38" s="418">
        <v>435</v>
      </c>
      <c r="F38" s="418">
        <v>435</v>
      </c>
      <c r="G38" s="418">
        <v>435</v>
      </c>
      <c r="H38" s="418">
        <v>435</v>
      </c>
      <c r="I38" s="418">
        <v>442</v>
      </c>
      <c r="J38" s="418">
        <v>441</v>
      </c>
      <c r="K38" s="418">
        <v>442</v>
      </c>
      <c r="L38" s="418">
        <v>442</v>
      </c>
      <c r="M38" s="418">
        <v>442</v>
      </c>
      <c r="N38" s="418">
        <v>442</v>
      </c>
      <c r="O38" s="399">
        <v>497</v>
      </c>
      <c r="P38" s="395">
        <v>495</v>
      </c>
      <c r="Q38" s="418">
        <v>427</v>
      </c>
      <c r="R38" s="418">
        <v>421</v>
      </c>
      <c r="S38" s="418">
        <v>502</v>
      </c>
      <c r="T38" s="418">
        <v>499</v>
      </c>
      <c r="U38" s="418">
        <v>505</v>
      </c>
      <c r="V38" s="418">
        <v>496</v>
      </c>
      <c r="W38" s="418">
        <v>498</v>
      </c>
      <c r="X38" s="418">
        <v>494</v>
      </c>
      <c r="Y38" s="418">
        <v>499</v>
      </c>
      <c r="Z38" s="418">
        <v>499</v>
      </c>
      <c r="AA38" s="399">
        <v>502</v>
      </c>
      <c r="AB38" s="395">
        <v>501</v>
      </c>
      <c r="AC38" s="418">
        <v>501</v>
      </c>
      <c r="AD38" s="418">
        <v>500</v>
      </c>
      <c r="AE38" s="418">
        <v>500</v>
      </c>
      <c r="AF38" s="418">
        <v>514</v>
      </c>
      <c r="AG38" s="418">
        <v>512</v>
      </c>
      <c r="AH38" s="418">
        <v>510</v>
      </c>
      <c r="AI38" s="418">
        <v>514</v>
      </c>
      <c r="AJ38" s="418">
        <v>515</v>
      </c>
      <c r="AK38" s="418">
        <v>516</v>
      </c>
      <c r="AL38" s="418">
        <v>518</v>
      </c>
      <c r="AM38" s="399">
        <v>516</v>
      </c>
      <c r="AN38" s="395">
        <v>514</v>
      </c>
      <c r="AO38" s="418">
        <v>517</v>
      </c>
      <c r="AP38" s="418">
        <v>515</v>
      </c>
      <c r="AQ38" s="418">
        <v>513</v>
      </c>
      <c r="AR38" s="418">
        <v>512</v>
      </c>
      <c r="AS38" s="418">
        <v>510</v>
      </c>
      <c r="AT38" s="418">
        <v>510</v>
      </c>
      <c r="AU38" s="418">
        <v>508</v>
      </c>
      <c r="AV38" s="418">
        <v>507</v>
      </c>
      <c r="AW38" s="418">
        <v>507</v>
      </c>
      <c r="AX38" s="418">
        <v>507</v>
      </c>
      <c r="AY38" s="399">
        <v>507</v>
      </c>
      <c r="AZ38" s="395">
        <v>506</v>
      </c>
      <c r="BA38" s="418">
        <v>505</v>
      </c>
      <c r="BB38" s="418">
        <v>503</v>
      </c>
      <c r="BC38" s="418">
        <v>500</v>
      </c>
      <c r="BD38" s="418">
        <v>499</v>
      </c>
      <c r="BE38" s="418">
        <v>499</v>
      </c>
      <c r="BF38" s="418">
        <v>495</v>
      </c>
      <c r="BG38" s="418">
        <v>493</v>
      </c>
      <c r="BH38" s="418">
        <v>493</v>
      </c>
      <c r="BI38" s="418">
        <v>492</v>
      </c>
      <c r="BJ38" s="418">
        <v>497</v>
      </c>
      <c r="BK38" s="394">
        <v>496</v>
      </c>
      <c r="BL38" s="395">
        <v>494</v>
      </c>
      <c r="BM38" s="418">
        <v>493</v>
      </c>
      <c r="BN38" s="418">
        <v>499</v>
      </c>
      <c r="BO38" s="418">
        <v>502</v>
      </c>
      <c r="BP38" s="418">
        <v>502</v>
      </c>
      <c r="BQ38" s="418">
        <v>509</v>
      </c>
      <c r="BR38" s="418">
        <v>504</v>
      </c>
      <c r="BS38" s="418">
        <v>503</v>
      </c>
      <c r="BT38" s="418">
        <v>502</v>
      </c>
      <c r="BU38" s="418">
        <v>501</v>
      </c>
      <c r="BV38" s="418">
        <v>502</v>
      </c>
      <c r="BW38" s="394">
        <v>500</v>
      </c>
      <c r="BX38" s="395">
        <v>505</v>
      </c>
      <c r="BY38" s="418">
        <v>500</v>
      </c>
      <c r="BZ38" s="418">
        <v>524</v>
      </c>
      <c r="CA38" s="418">
        <v>505</v>
      </c>
      <c r="CB38" s="418">
        <v>517</v>
      </c>
      <c r="CC38" s="418">
        <v>521</v>
      </c>
      <c r="CD38" s="418">
        <v>522</v>
      </c>
      <c r="CE38" s="418">
        <v>519</v>
      </c>
      <c r="CF38" s="418">
        <v>517</v>
      </c>
      <c r="CG38" s="418">
        <v>519</v>
      </c>
      <c r="CH38" s="394">
        <v>516</v>
      </c>
      <c r="CI38" s="399">
        <f>'1. Población_Afiliada_Regimen'!H38</f>
        <v>517</v>
      </c>
      <c r="CJ38" s="118">
        <f t="shared" si="0"/>
        <v>1</v>
      </c>
      <c r="CK38" s="98">
        <f t="shared" si="1"/>
        <v>0.19267822736030829</v>
      </c>
      <c r="CL38" s="118">
        <f t="shared" si="2"/>
        <v>17</v>
      </c>
      <c r="CM38" s="98">
        <f t="shared" si="3"/>
        <v>3.4000000000000004</v>
      </c>
      <c r="CQ38" s="6"/>
      <c r="CR38" s="6"/>
      <c r="CS38" s="6"/>
      <c r="CT38" s="6"/>
    </row>
    <row r="39" spans="1:99" ht="15" outlineLevel="2">
      <c r="A39" s="432">
        <v>858</v>
      </c>
      <c r="B39" s="16" t="s">
        <v>320</v>
      </c>
      <c r="C39" s="389" t="s">
        <v>333</v>
      </c>
      <c r="D39" s="395">
        <v>187</v>
      </c>
      <c r="E39" s="418">
        <v>187</v>
      </c>
      <c r="F39" s="418">
        <v>187</v>
      </c>
      <c r="G39" s="418">
        <v>187</v>
      </c>
      <c r="H39" s="418">
        <v>187</v>
      </c>
      <c r="I39" s="418">
        <v>187</v>
      </c>
      <c r="J39" s="418">
        <v>187</v>
      </c>
      <c r="K39" s="418">
        <v>187</v>
      </c>
      <c r="L39" s="418">
        <v>187</v>
      </c>
      <c r="M39" s="418">
        <v>187</v>
      </c>
      <c r="N39" s="418">
        <v>187</v>
      </c>
      <c r="O39" s="399">
        <v>204</v>
      </c>
      <c r="P39" s="395">
        <v>203</v>
      </c>
      <c r="Q39" s="418">
        <v>175</v>
      </c>
      <c r="R39" s="418">
        <v>174</v>
      </c>
      <c r="S39" s="418">
        <v>207</v>
      </c>
      <c r="T39" s="418">
        <v>206</v>
      </c>
      <c r="U39" s="418">
        <v>209</v>
      </c>
      <c r="V39" s="418">
        <v>207</v>
      </c>
      <c r="W39" s="418">
        <v>208</v>
      </c>
      <c r="X39" s="418">
        <v>207</v>
      </c>
      <c r="Y39" s="418">
        <v>207</v>
      </c>
      <c r="Z39" s="418">
        <v>207</v>
      </c>
      <c r="AA39" s="399">
        <v>210</v>
      </c>
      <c r="AB39" s="395">
        <v>209</v>
      </c>
      <c r="AC39" s="418">
        <v>209</v>
      </c>
      <c r="AD39" s="418">
        <v>209</v>
      </c>
      <c r="AE39" s="418">
        <v>209</v>
      </c>
      <c r="AF39" s="418">
        <v>210</v>
      </c>
      <c r="AG39" s="418">
        <v>210</v>
      </c>
      <c r="AH39" s="418">
        <v>209</v>
      </c>
      <c r="AI39" s="418">
        <v>209</v>
      </c>
      <c r="AJ39" s="418">
        <v>208</v>
      </c>
      <c r="AK39" s="418">
        <v>207</v>
      </c>
      <c r="AL39" s="418">
        <v>207</v>
      </c>
      <c r="AM39" s="399">
        <v>207</v>
      </c>
      <c r="AN39" s="395">
        <v>207</v>
      </c>
      <c r="AO39" s="418">
        <v>209</v>
      </c>
      <c r="AP39" s="418">
        <v>209</v>
      </c>
      <c r="AQ39" s="418">
        <v>209</v>
      </c>
      <c r="AR39" s="418">
        <v>209</v>
      </c>
      <c r="AS39" s="418">
        <v>206</v>
      </c>
      <c r="AT39" s="418">
        <v>206</v>
      </c>
      <c r="AU39" s="418">
        <v>206</v>
      </c>
      <c r="AV39" s="418">
        <v>204</v>
      </c>
      <c r="AW39" s="418">
        <v>203</v>
      </c>
      <c r="AX39" s="418">
        <v>202</v>
      </c>
      <c r="AY39" s="399">
        <v>201</v>
      </c>
      <c r="AZ39" s="395">
        <v>201</v>
      </c>
      <c r="BA39" s="418">
        <v>201</v>
      </c>
      <c r="BB39" s="418">
        <v>199</v>
      </c>
      <c r="BC39" s="418">
        <v>198</v>
      </c>
      <c r="BD39" s="418">
        <v>198</v>
      </c>
      <c r="BE39" s="418">
        <v>198</v>
      </c>
      <c r="BF39" s="418">
        <v>195</v>
      </c>
      <c r="BG39" s="418">
        <v>198</v>
      </c>
      <c r="BH39" s="418">
        <v>197</v>
      </c>
      <c r="BI39" s="418">
        <v>197</v>
      </c>
      <c r="BJ39" s="418">
        <v>201</v>
      </c>
      <c r="BK39" s="394">
        <v>201</v>
      </c>
      <c r="BL39" s="395">
        <v>198</v>
      </c>
      <c r="BM39" s="418">
        <v>199</v>
      </c>
      <c r="BN39" s="418">
        <v>207</v>
      </c>
      <c r="BO39" s="418">
        <v>207</v>
      </c>
      <c r="BP39" s="418">
        <v>207</v>
      </c>
      <c r="BQ39" s="418">
        <v>210</v>
      </c>
      <c r="BR39" s="418">
        <v>203</v>
      </c>
      <c r="BS39" s="418">
        <v>204</v>
      </c>
      <c r="BT39" s="418">
        <v>204</v>
      </c>
      <c r="BU39" s="418">
        <v>204</v>
      </c>
      <c r="BV39" s="418">
        <v>205</v>
      </c>
      <c r="BW39" s="394">
        <v>206</v>
      </c>
      <c r="BX39" s="395">
        <v>210</v>
      </c>
      <c r="BY39" s="418">
        <v>208</v>
      </c>
      <c r="BZ39" s="418">
        <v>223</v>
      </c>
      <c r="CA39" s="418">
        <v>218</v>
      </c>
      <c r="CB39" s="418">
        <v>220</v>
      </c>
      <c r="CC39" s="418">
        <v>219</v>
      </c>
      <c r="CD39" s="418">
        <v>218</v>
      </c>
      <c r="CE39" s="418">
        <v>216</v>
      </c>
      <c r="CF39" s="418">
        <v>217</v>
      </c>
      <c r="CG39" s="418">
        <v>221</v>
      </c>
      <c r="CH39" s="394">
        <v>219</v>
      </c>
      <c r="CI39" s="399">
        <f>'1. Población_Afiliada_Regimen'!H39</f>
        <v>215</v>
      </c>
      <c r="CJ39" s="118">
        <f t="shared" si="0"/>
        <v>-4</v>
      </c>
      <c r="CK39" s="98">
        <f t="shared" si="1"/>
        <v>-1.8518518518518516</v>
      </c>
      <c r="CL39" s="118">
        <f t="shared" si="2"/>
        <v>9</v>
      </c>
      <c r="CM39" s="98">
        <f t="shared" si="3"/>
        <v>4.3689320388349513</v>
      </c>
      <c r="CQ39" s="6"/>
      <c r="CR39" s="6"/>
      <c r="CS39" s="6"/>
      <c r="CT39" s="6"/>
    </row>
    <row r="40" spans="1:99" ht="15" outlineLevel="2">
      <c r="A40" s="432">
        <v>885</v>
      </c>
      <c r="B40" s="16" t="s">
        <v>320</v>
      </c>
      <c r="C40" s="389" t="s">
        <v>334</v>
      </c>
      <c r="D40" s="395">
        <v>106</v>
      </c>
      <c r="E40" s="418">
        <v>106</v>
      </c>
      <c r="F40" s="418">
        <v>106</v>
      </c>
      <c r="G40" s="418">
        <v>106</v>
      </c>
      <c r="H40" s="418">
        <v>106</v>
      </c>
      <c r="I40" s="418">
        <v>107</v>
      </c>
      <c r="J40" s="418">
        <v>107</v>
      </c>
      <c r="K40" s="418">
        <v>107</v>
      </c>
      <c r="L40" s="418">
        <v>107</v>
      </c>
      <c r="M40" s="418">
        <v>107</v>
      </c>
      <c r="N40" s="418">
        <v>107</v>
      </c>
      <c r="O40" s="399">
        <v>120</v>
      </c>
      <c r="P40" s="395">
        <v>118</v>
      </c>
      <c r="Q40" s="418">
        <v>100</v>
      </c>
      <c r="R40" s="418">
        <v>100</v>
      </c>
      <c r="S40" s="418">
        <v>117</v>
      </c>
      <c r="T40" s="418">
        <v>113</v>
      </c>
      <c r="U40" s="418">
        <v>118</v>
      </c>
      <c r="V40" s="418">
        <v>115</v>
      </c>
      <c r="W40" s="418">
        <v>114</v>
      </c>
      <c r="X40" s="418">
        <v>113</v>
      </c>
      <c r="Y40" s="418">
        <v>115</v>
      </c>
      <c r="Z40" s="418">
        <v>114</v>
      </c>
      <c r="AA40" s="399">
        <v>115</v>
      </c>
      <c r="AB40" s="395">
        <v>115</v>
      </c>
      <c r="AC40" s="418">
        <v>117</v>
      </c>
      <c r="AD40" s="418">
        <v>117</v>
      </c>
      <c r="AE40" s="418">
        <v>116</v>
      </c>
      <c r="AF40" s="418">
        <v>122</v>
      </c>
      <c r="AG40" s="418">
        <v>122</v>
      </c>
      <c r="AH40" s="418">
        <v>120</v>
      </c>
      <c r="AI40" s="418">
        <v>121</v>
      </c>
      <c r="AJ40" s="418">
        <v>121</v>
      </c>
      <c r="AK40" s="418">
        <v>121</v>
      </c>
      <c r="AL40" s="418">
        <v>121</v>
      </c>
      <c r="AM40" s="399">
        <v>121</v>
      </c>
      <c r="AN40" s="395">
        <v>121</v>
      </c>
      <c r="AO40" s="418">
        <v>121</v>
      </c>
      <c r="AP40" s="418">
        <v>121</v>
      </c>
      <c r="AQ40" s="418">
        <v>121</v>
      </c>
      <c r="AR40" s="418">
        <v>121</v>
      </c>
      <c r="AS40" s="418">
        <v>121</v>
      </c>
      <c r="AT40" s="418">
        <v>120</v>
      </c>
      <c r="AU40" s="418">
        <v>118</v>
      </c>
      <c r="AV40" s="418">
        <v>117</v>
      </c>
      <c r="AW40" s="418">
        <v>117</v>
      </c>
      <c r="AX40" s="418">
        <v>117</v>
      </c>
      <c r="AY40" s="399">
        <v>117</v>
      </c>
      <c r="AZ40" s="395">
        <v>117</v>
      </c>
      <c r="BA40" s="418">
        <v>117</v>
      </c>
      <c r="BB40" s="418">
        <v>117</v>
      </c>
      <c r="BC40" s="418">
        <v>117</v>
      </c>
      <c r="BD40" s="418">
        <v>117</v>
      </c>
      <c r="BE40" s="418">
        <v>117</v>
      </c>
      <c r="BF40" s="418">
        <v>114</v>
      </c>
      <c r="BG40" s="418">
        <v>110</v>
      </c>
      <c r="BH40" s="418">
        <v>109</v>
      </c>
      <c r="BI40" s="418">
        <v>109</v>
      </c>
      <c r="BJ40" s="418">
        <v>108</v>
      </c>
      <c r="BK40" s="394">
        <v>108</v>
      </c>
      <c r="BL40" s="395">
        <v>108</v>
      </c>
      <c r="BM40" s="418">
        <v>108</v>
      </c>
      <c r="BN40" s="418">
        <v>109</v>
      </c>
      <c r="BO40" s="418">
        <v>109</v>
      </c>
      <c r="BP40" s="418">
        <v>109</v>
      </c>
      <c r="BQ40" s="418">
        <v>110</v>
      </c>
      <c r="BR40" s="418">
        <v>110</v>
      </c>
      <c r="BS40" s="418">
        <v>110</v>
      </c>
      <c r="BT40" s="418">
        <v>109</v>
      </c>
      <c r="BU40" s="418">
        <v>109</v>
      </c>
      <c r="BV40" s="418">
        <v>109</v>
      </c>
      <c r="BW40" s="394">
        <v>109</v>
      </c>
      <c r="BX40" s="395">
        <v>109</v>
      </c>
      <c r="BY40" s="418">
        <v>108</v>
      </c>
      <c r="BZ40" s="418">
        <v>118</v>
      </c>
      <c r="CA40" s="418">
        <v>118</v>
      </c>
      <c r="CB40" s="418">
        <v>117</v>
      </c>
      <c r="CC40" s="418">
        <v>117</v>
      </c>
      <c r="CD40" s="418">
        <v>117</v>
      </c>
      <c r="CE40" s="418">
        <v>117</v>
      </c>
      <c r="CF40" s="418">
        <v>115</v>
      </c>
      <c r="CG40" s="418">
        <v>116</v>
      </c>
      <c r="CH40" s="394">
        <v>115</v>
      </c>
      <c r="CI40" s="399">
        <f>'1. Población_Afiliada_Regimen'!H40</f>
        <v>108</v>
      </c>
      <c r="CJ40" s="118">
        <f t="shared" si="0"/>
        <v>-7</v>
      </c>
      <c r="CK40" s="98">
        <f t="shared" si="1"/>
        <v>-5.982905982905983</v>
      </c>
      <c r="CL40" s="118">
        <f t="shared" si="2"/>
        <v>-1</v>
      </c>
      <c r="CM40" s="98">
        <f t="shared" si="3"/>
        <v>-0.91743119266055051</v>
      </c>
      <c r="CQ40" s="6"/>
      <c r="CR40" s="6"/>
      <c r="CS40" s="6"/>
      <c r="CT40" s="6"/>
    </row>
    <row r="41" spans="1:99" ht="15" outlineLevel="2">
      <c r="A41" s="432">
        <v>890</v>
      </c>
      <c r="B41" s="16" t="s">
        <v>320</v>
      </c>
      <c r="C41" s="389" t="s">
        <v>335</v>
      </c>
      <c r="D41" s="395">
        <v>385</v>
      </c>
      <c r="E41" s="418">
        <v>385</v>
      </c>
      <c r="F41" s="418">
        <v>385</v>
      </c>
      <c r="G41" s="418">
        <v>385</v>
      </c>
      <c r="H41" s="418">
        <v>385</v>
      </c>
      <c r="I41" s="418">
        <v>387</v>
      </c>
      <c r="J41" s="418">
        <v>387</v>
      </c>
      <c r="K41" s="418">
        <v>387</v>
      </c>
      <c r="L41" s="418">
        <v>387</v>
      </c>
      <c r="M41" s="418">
        <v>387</v>
      </c>
      <c r="N41" s="418">
        <v>385</v>
      </c>
      <c r="O41" s="399">
        <v>408</v>
      </c>
      <c r="P41" s="395">
        <v>407</v>
      </c>
      <c r="Q41" s="418">
        <v>349</v>
      </c>
      <c r="R41" s="418">
        <v>345</v>
      </c>
      <c r="S41" s="418">
        <v>444</v>
      </c>
      <c r="T41" s="418">
        <v>437</v>
      </c>
      <c r="U41" s="418">
        <v>447</v>
      </c>
      <c r="V41" s="418">
        <v>439</v>
      </c>
      <c r="W41" s="418">
        <v>438</v>
      </c>
      <c r="X41" s="418">
        <v>436</v>
      </c>
      <c r="Y41" s="418">
        <v>440</v>
      </c>
      <c r="Z41" s="418">
        <v>439</v>
      </c>
      <c r="AA41" s="399">
        <v>440</v>
      </c>
      <c r="AB41" s="395">
        <v>438</v>
      </c>
      <c r="AC41" s="418">
        <v>437</v>
      </c>
      <c r="AD41" s="418">
        <v>432</v>
      </c>
      <c r="AE41" s="418">
        <v>432</v>
      </c>
      <c r="AF41" s="418">
        <v>430</v>
      </c>
      <c r="AG41" s="418">
        <v>429</v>
      </c>
      <c r="AH41" s="418">
        <v>432</v>
      </c>
      <c r="AI41" s="418">
        <v>432</v>
      </c>
      <c r="AJ41" s="418">
        <v>430</v>
      </c>
      <c r="AK41" s="418">
        <v>430</v>
      </c>
      <c r="AL41" s="418">
        <v>430</v>
      </c>
      <c r="AM41" s="399">
        <v>429</v>
      </c>
      <c r="AN41" s="395">
        <v>429</v>
      </c>
      <c r="AO41" s="418">
        <v>427</v>
      </c>
      <c r="AP41" s="418">
        <v>427</v>
      </c>
      <c r="AQ41" s="418">
        <v>427</v>
      </c>
      <c r="AR41" s="418">
        <v>428</v>
      </c>
      <c r="AS41" s="418">
        <v>428</v>
      </c>
      <c r="AT41" s="418">
        <v>426</v>
      </c>
      <c r="AU41" s="418">
        <v>423</v>
      </c>
      <c r="AV41" s="418">
        <v>423</v>
      </c>
      <c r="AW41" s="418">
        <v>422</v>
      </c>
      <c r="AX41" s="418">
        <v>414</v>
      </c>
      <c r="AY41" s="399">
        <v>414</v>
      </c>
      <c r="AZ41" s="395">
        <v>414</v>
      </c>
      <c r="BA41" s="418">
        <v>413</v>
      </c>
      <c r="BB41" s="418">
        <v>412</v>
      </c>
      <c r="BC41" s="418">
        <v>410</v>
      </c>
      <c r="BD41" s="418">
        <v>408</v>
      </c>
      <c r="BE41" s="418">
        <v>408</v>
      </c>
      <c r="BF41" s="418">
        <v>398</v>
      </c>
      <c r="BG41" s="418">
        <v>397</v>
      </c>
      <c r="BH41" s="418">
        <v>397</v>
      </c>
      <c r="BI41" s="418">
        <v>397</v>
      </c>
      <c r="BJ41" s="418">
        <v>399</v>
      </c>
      <c r="BK41" s="394">
        <v>399</v>
      </c>
      <c r="BL41" s="395">
        <v>397</v>
      </c>
      <c r="BM41" s="418">
        <v>396</v>
      </c>
      <c r="BN41" s="418">
        <v>405</v>
      </c>
      <c r="BO41" s="418">
        <v>407</v>
      </c>
      <c r="BP41" s="418">
        <v>407</v>
      </c>
      <c r="BQ41" s="418">
        <v>411</v>
      </c>
      <c r="BR41" s="418">
        <v>410</v>
      </c>
      <c r="BS41" s="418">
        <v>409</v>
      </c>
      <c r="BT41" s="418">
        <v>408</v>
      </c>
      <c r="BU41" s="418">
        <v>406</v>
      </c>
      <c r="BV41" s="418">
        <v>406</v>
      </c>
      <c r="BW41" s="394">
        <v>406</v>
      </c>
      <c r="BX41" s="395">
        <v>412</v>
      </c>
      <c r="BY41" s="418">
        <v>408</v>
      </c>
      <c r="BZ41" s="418">
        <v>449</v>
      </c>
      <c r="CA41" s="418">
        <v>440</v>
      </c>
      <c r="CB41" s="418">
        <v>444</v>
      </c>
      <c r="CC41" s="418">
        <v>442</v>
      </c>
      <c r="CD41" s="418">
        <v>442</v>
      </c>
      <c r="CE41" s="418">
        <v>440</v>
      </c>
      <c r="CF41" s="418">
        <v>440</v>
      </c>
      <c r="CG41" s="418">
        <v>439</v>
      </c>
      <c r="CH41" s="394">
        <v>438</v>
      </c>
      <c r="CI41" s="399">
        <f>'1. Población_Afiliada_Regimen'!H41</f>
        <v>441</v>
      </c>
      <c r="CJ41" s="118">
        <f t="shared" si="0"/>
        <v>3</v>
      </c>
      <c r="CK41" s="98">
        <f t="shared" si="1"/>
        <v>0.68181818181818177</v>
      </c>
      <c r="CL41" s="118">
        <f t="shared" si="2"/>
        <v>35</v>
      </c>
      <c r="CM41" s="98">
        <f t="shared" si="3"/>
        <v>8.6206896551724146</v>
      </c>
      <c r="CQ41" s="6"/>
      <c r="CR41" s="6"/>
      <c r="CS41" s="6"/>
      <c r="CT41" s="6"/>
    </row>
    <row r="42" spans="1:99" ht="15" outlineLevel="1">
      <c r="A42" s="141" t="s">
        <v>336</v>
      </c>
      <c r="B42" s="28"/>
      <c r="C42" s="29"/>
      <c r="D42" s="46">
        <v>3739</v>
      </c>
      <c r="E42" s="47">
        <v>3738</v>
      </c>
      <c r="F42" s="47">
        <v>3737</v>
      </c>
      <c r="G42" s="47">
        <v>3739</v>
      </c>
      <c r="H42" s="47">
        <v>3739</v>
      </c>
      <c r="I42" s="47">
        <v>3813</v>
      </c>
      <c r="J42" s="47">
        <v>3810</v>
      </c>
      <c r="K42" s="47">
        <v>3811</v>
      </c>
      <c r="L42" s="47">
        <v>3811</v>
      </c>
      <c r="M42" s="47">
        <v>3810</v>
      </c>
      <c r="N42" s="47">
        <v>3793</v>
      </c>
      <c r="O42" s="266">
        <v>3961</v>
      </c>
      <c r="P42" s="46">
        <v>3942</v>
      </c>
      <c r="Q42" s="47">
        <v>3461</v>
      </c>
      <c r="R42" s="47">
        <v>3417</v>
      </c>
      <c r="S42" s="47">
        <v>4385</v>
      </c>
      <c r="T42" s="47">
        <v>4337</v>
      </c>
      <c r="U42" s="47">
        <v>4428</v>
      </c>
      <c r="V42" s="47">
        <v>4390</v>
      </c>
      <c r="W42" s="47">
        <v>4383</v>
      </c>
      <c r="X42" s="47">
        <v>4376</v>
      </c>
      <c r="Y42" s="47">
        <v>4408</v>
      </c>
      <c r="Z42" s="47">
        <v>4394</v>
      </c>
      <c r="AA42" s="266">
        <v>4406</v>
      </c>
      <c r="AB42" s="46">
        <v>4411</v>
      </c>
      <c r="AC42" s="47">
        <v>4413</v>
      </c>
      <c r="AD42" s="47">
        <v>4419</v>
      </c>
      <c r="AE42" s="47">
        <v>4419</v>
      </c>
      <c r="AF42" s="47">
        <v>4387</v>
      </c>
      <c r="AG42" s="47">
        <v>4363</v>
      </c>
      <c r="AH42" s="47">
        <v>4369</v>
      </c>
      <c r="AI42" s="47">
        <v>4379</v>
      </c>
      <c r="AJ42" s="47">
        <v>4376</v>
      </c>
      <c r="AK42" s="47">
        <v>4389</v>
      </c>
      <c r="AL42" s="47">
        <v>4384</v>
      </c>
      <c r="AM42" s="266">
        <v>4379</v>
      </c>
      <c r="AN42" s="46">
        <v>4374</v>
      </c>
      <c r="AO42" s="47">
        <v>4373</v>
      </c>
      <c r="AP42" s="47">
        <v>4368</v>
      </c>
      <c r="AQ42" s="47">
        <v>4365</v>
      </c>
      <c r="AR42" s="47">
        <v>4357</v>
      </c>
      <c r="AS42" s="47">
        <v>4354</v>
      </c>
      <c r="AT42" s="47">
        <v>4345</v>
      </c>
      <c r="AU42" s="47">
        <v>4328</v>
      </c>
      <c r="AV42" s="47">
        <v>4323</v>
      </c>
      <c r="AW42" s="47">
        <v>4318</v>
      </c>
      <c r="AX42" s="47">
        <v>4307</v>
      </c>
      <c r="AY42" s="266">
        <v>4298</v>
      </c>
      <c r="AZ42" s="46">
        <v>4298</v>
      </c>
      <c r="BA42" s="47">
        <v>4283</v>
      </c>
      <c r="BB42" s="47">
        <v>4263</v>
      </c>
      <c r="BC42" s="47">
        <v>4255</v>
      </c>
      <c r="BD42" s="47">
        <v>4241</v>
      </c>
      <c r="BE42" s="47">
        <v>4229</v>
      </c>
      <c r="BF42" s="47">
        <v>4139</v>
      </c>
      <c r="BG42" s="47">
        <v>4140</v>
      </c>
      <c r="BH42" s="47">
        <v>4135</v>
      </c>
      <c r="BI42" s="47">
        <v>4131</v>
      </c>
      <c r="BJ42" s="47">
        <v>4148</v>
      </c>
      <c r="BK42" s="59">
        <v>4144</v>
      </c>
      <c r="BL42" s="46">
        <v>4131</v>
      </c>
      <c r="BM42" s="47">
        <v>4121</v>
      </c>
      <c r="BN42" s="47">
        <v>4191</v>
      </c>
      <c r="BO42" s="47">
        <v>4196</v>
      </c>
      <c r="BP42" s="47">
        <v>4196</v>
      </c>
      <c r="BQ42" s="47">
        <v>4211</v>
      </c>
      <c r="BR42" s="47">
        <v>4155</v>
      </c>
      <c r="BS42" s="47">
        <v>4170</v>
      </c>
      <c r="BT42" s="47">
        <v>4162</v>
      </c>
      <c r="BU42" s="47">
        <v>4158</v>
      </c>
      <c r="BV42" s="47">
        <v>4137</v>
      </c>
      <c r="BW42" s="59">
        <v>4142</v>
      </c>
      <c r="BX42" s="46">
        <v>4185</v>
      </c>
      <c r="BY42" s="47">
        <v>4175</v>
      </c>
      <c r="BZ42" s="47">
        <v>4451</v>
      </c>
      <c r="CA42" s="47">
        <v>4386</v>
      </c>
      <c r="CB42" s="47">
        <v>4419</v>
      </c>
      <c r="CC42" s="47">
        <v>4406</v>
      </c>
      <c r="CD42" s="47">
        <v>4391</v>
      </c>
      <c r="CE42" s="47">
        <v>4379</v>
      </c>
      <c r="CF42" s="47">
        <v>4368</v>
      </c>
      <c r="CG42" s="47">
        <v>4371</v>
      </c>
      <c r="CH42" s="59">
        <v>4340</v>
      </c>
      <c r="CI42" s="266">
        <f>SUM(CI43:CI61)</f>
        <v>4271</v>
      </c>
      <c r="CJ42" s="118">
        <f t="shared" si="0"/>
        <v>-69</v>
      </c>
      <c r="CK42" s="98">
        <f t="shared" si="1"/>
        <v>-1.5757022151176068</v>
      </c>
      <c r="CL42" s="118">
        <f t="shared" si="2"/>
        <v>129</v>
      </c>
      <c r="CM42" s="98">
        <f t="shared" si="3"/>
        <v>3.1144374698213424</v>
      </c>
    </row>
    <row r="43" spans="1:99" ht="15" outlineLevel="2">
      <c r="A43" s="432">
        <v>4</v>
      </c>
      <c r="B43" s="16" t="s">
        <v>336</v>
      </c>
      <c r="C43" s="389" t="s">
        <v>337</v>
      </c>
      <c r="D43" s="395">
        <v>43</v>
      </c>
      <c r="E43" s="418">
        <v>43</v>
      </c>
      <c r="F43" s="418">
        <v>43</v>
      </c>
      <c r="G43" s="418">
        <v>43</v>
      </c>
      <c r="H43" s="418">
        <v>43</v>
      </c>
      <c r="I43" s="418">
        <v>43</v>
      </c>
      <c r="J43" s="418">
        <v>43</v>
      </c>
      <c r="K43" s="418">
        <v>43</v>
      </c>
      <c r="L43" s="418">
        <v>43</v>
      </c>
      <c r="M43" s="418">
        <v>43</v>
      </c>
      <c r="N43" s="418">
        <v>43</v>
      </c>
      <c r="O43" s="399">
        <v>44</v>
      </c>
      <c r="P43" s="395">
        <v>44</v>
      </c>
      <c r="Q43" s="418">
        <v>38</v>
      </c>
      <c r="R43" s="418">
        <v>36</v>
      </c>
      <c r="S43" s="418">
        <v>43</v>
      </c>
      <c r="T43" s="418">
        <v>43</v>
      </c>
      <c r="U43" s="418">
        <v>45</v>
      </c>
      <c r="V43" s="418">
        <v>45</v>
      </c>
      <c r="W43" s="418">
        <v>45</v>
      </c>
      <c r="X43" s="418">
        <v>45</v>
      </c>
      <c r="Y43" s="418">
        <v>44</v>
      </c>
      <c r="Z43" s="418">
        <v>44</v>
      </c>
      <c r="AA43" s="399">
        <v>44</v>
      </c>
      <c r="AB43" s="395">
        <v>44</v>
      </c>
      <c r="AC43" s="418">
        <v>44</v>
      </c>
      <c r="AD43" s="418">
        <v>44</v>
      </c>
      <c r="AE43" s="418">
        <v>44</v>
      </c>
      <c r="AF43" s="418">
        <v>44</v>
      </c>
      <c r="AG43" s="418">
        <v>44</v>
      </c>
      <c r="AH43" s="418">
        <v>44</v>
      </c>
      <c r="AI43" s="418">
        <v>44</v>
      </c>
      <c r="AJ43" s="418">
        <v>44</v>
      </c>
      <c r="AK43" s="418">
        <v>44</v>
      </c>
      <c r="AL43" s="418">
        <v>44</v>
      </c>
      <c r="AM43" s="399">
        <v>44</v>
      </c>
      <c r="AN43" s="395">
        <v>44</v>
      </c>
      <c r="AO43" s="418">
        <v>44</v>
      </c>
      <c r="AP43" s="418">
        <v>44</v>
      </c>
      <c r="AQ43" s="418">
        <v>44</v>
      </c>
      <c r="AR43" s="418">
        <v>43</v>
      </c>
      <c r="AS43" s="418">
        <v>42</v>
      </c>
      <c r="AT43" s="418">
        <v>42</v>
      </c>
      <c r="AU43" s="418">
        <v>42</v>
      </c>
      <c r="AV43" s="418">
        <v>42</v>
      </c>
      <c r="AW43" s="418">
        <v>42</v>
      </c>
      <c r="AX43" s="418">
        <v>42</v>
      </c>
      <c r="AY43" s="399">
        <v>41</v>
      </c>
      <c r="AZ43" s="395">
        <v>41</v>
      </c>
      <c r="BA43" s="418">
        <v>41</v>
      </c>
      <c r="BB43" s="418">
        <v>40</v>
      </c>
      <c r="BC43" s="418">
        <v>38</v>
      </c>
      <c r="BD43" s="418">
        <v>38</v>
      </c>
      <c r="BE43" s="418">
        <v>38</v>
      </c>
      <c r="BF43" s="418">
        <v>38</v>
      </c>
      <c r="BG43" s="418">
        <v>38</v>
      </c>
      <c r="BH43" s="418">
        <v>38</v>
      </c>
      <c r="BI43" s="418">
        <v>38</v>
      </c>
      <c r="BJ43" s="418">
        <v>37</v>
      </c>
      <c r="BK43" s="394">
        <v>36</v>
      </c>
      <c r="BL43" s="395">
        <v>36</v>
      </c>
      <c r="BM43" s="418">
        <v>36</v>
      </c>
      <c r="BN43" s="418">
        <v>37</v>
      </c>
      <c r="BO43" s="418">
        <v>37</v>
      </c>
      <c r="BP43" s="418">
        <v>37</v>
      </c>
      <c r="BQ43" s="418">
        <v>37</v>
      </c>
      <c r="BR43" s="418">
        <v>37</v>
      </c>
      <c r="BS43" s="418">
        <v>37</v>
      </c>
      <c r="BT43" s="418">
        <v>37</v>
      </c>
      <c r="BU43" s="418">
        <v>37</v>
      </c>
      <c r="BV43" s="418">
        <v>37</v>
      </c>
      <c r="BW43" s="394">
        <v>37</v>
      </c>
      <c r="BX43" s="395">
        <v>37</v>
      </c>
      <c r="BY43" s="418">
        <v>37</v>
      </c>
      <c r="BZ43" s="418">
        <v>39</v>
      </c>
      <c r="CA43" s="418">
        <v>39</v>
      </c>
      <c r="CB43" s="418">
        <v>39</v>
      </c>
      <c r="CC43" s="418">
        <v>39</v>
      </c>
      <c r="CD43" s="418">
        <v>39</v>
      </c>
      <c r="CE43" s="418">
        <v>39</v>
      </c>
      <c r="CF43" s="418">
        <v>39</v>
      </c>
      <c r="CG43" s="418">
        <v>39</v>
      </c>
      <c r="CH43" s="394">
        <v>39</v>
      </c>
      <c r="CI43" s="399">
        <f>'1. Población_Afiliada_Regimen'!H43</f>
        <v>36</v>
      </c>
      <c r="CJ43" s="118">
        <f t="shared" si="0"/>
        <v>-3</v>
      </c>
      <c r="CK43" s="98">
        <f t="shared" si="1"/>
        <v>-7.6923076923076925</v>
      </c>
      <c r="CL43" s="118">
        <f t="shared" si="2"/>
        <v>-1</v>
      </c>
      <c r="CM43" s="98">
        <f t="shared" si="3"/>
        <v>-2.7027027027027026</v>
      </c>
    </row>
    <row r="44" spans="1:99" ht="15" outlineLevel="2">
      <c r="A44" s="432">
        <v>42</v>
      </c>
      <c r="B44" s="16" t="s">
        <v>336</v>
      </c>
      <c r="C44" s="389" t="s">
        <v>338</v>
      </c>
      <c r="D44" s="395">
        <v>418</v>
      </c>
      <c r="E44" s="418">
        <v>417</v>
      </c>
      <c r="F44" s="418">
        <v>416</v>
      </c>
      <c r="G44" s="418">
        <v>418</v>
      </c>
      <c r="H44" s="418">
        <v>418</v>
      </c>
      <c r="I44" s="418">
        <v>430</v>
      </c>
      <c r="J44" s="418">
        <v>429</v>
      </c>
      <c r="K44" s="418">
        <v>428</v>
      </c>
      <c r="L44" s="418">
        <v>429</v>
      </c>
      <c r="M44" s="418">
        <v>429</v>
      </c>
      <c r="N44" s="418">
        <v>428</v>
      </c>
      <c r="O44" s="399">
        <v>438</v>
      </c>
      <c r="P44" s="395">
        <v>438</v>
      </c>
      <c r="Q44" s="418">
        <v>392</v>
      </c>
      <c r="R44" s="418">
        <v>386</v>
      </c>
      <c r="S44" s="418">
        <v>502</v>
      </c>
      <c r="T44" s="418">
        <v>496</v>
      </c>
      <c r="U44" s="418">
        <v>509</v>
      </c>
      <c r="V44" s="418">
        <v>507</v>
      </c>
      <c r="W44" s="418">
        <v>507</v>
      </c>
      <c r="X44" s="418">
        <v>506</v>
      </c>
      <c r="Y44" s="418">
        <v>510</v>
      </c>
      <c r="Z44" s="418">
        <v>509</v>
      </c>
      <c r="AA44" s="399">
        <v>507</v>
      </c>
      <c r="AB44" s="395">
        <v>506</v>
      </c>
      <c r="AC44" s="418">
        <v>508</v>
      </c>
      <c r="AD44" s="418">
        <v>509</v>
      </c>
      <c r="AE44" s="418">
        <v>509</v>
      </c>
      <c r="AF44" s="418">
        <v>502</v>
      </c>
      <c r="AG44" s="418">
        <v>500</v>
      </c>
      <c r="AH44" s="418">
        <v>501</v>
      </c>
      <c r="AI44" s="418">
        <v>502</v>
      </c>
      <c r="AJ44" s="418">
        <v>500</v>
      </c>
      <c r="AK44" s="418">
        <v>502</v>
      </c>
      <c r="AL44" s="418">
        <v>501</v>
      </c>
      <c r="AM44" s="399">
        <v>501</v>
      </c>
      <c r="AN44" s="395">
        <v>500</v>
      </c>
      <c r="AO44" s="418">
        <v>501</v>
      </c>
      <c r="AP44" s="418">
        <v>499</v>
      </c>
      <c r="AQ44" s="418">
        <v>499</v>
      </c>
      <c r="AR44" s="418">
        <v>498</v>
      </c>
      <c r="AS44" s="418">
        <v>500</v>
      </c>
      <c r="AT44" s="418">
        <v>499</v>
      </c>
      <c r="AU44" s="418">
        <v>498</v>
      </c>
      <c r="AV44" s="418">
        <v>498</v>
      </c>
      <c r="AW44" s="418">
        <v>497</v>
      </c>
      <c r="AX44" s="418">
        <v>496</v>
      </c>
      <c r="AY44" s="399">
        <v>496</v>
      </c>
      <c r="AZ44" s="395">
        <v>496</v>
      </c>
      <c r="BA44" s="418">
        <v>493</v>
      </c>
      <c r="BB44" s="418">
        <v>494</v>
      </c>
      <c r="BC44" s="418">
        <v>494</v>
      </c>
      <c r="BD44" s="418">
        <v>490</v>
      </c>
      <c r="BE44" s="418">
        <v>490</v>
      </c>
      <c r="BF44" s="418">
        <v>479</v>
      </c>
      <c r="BG44" s="418">
        <v>478</v>
      </c>
      <c r="BH44" s="418">
        <v>478</v>
      </c>
      <c r="BI44" s="418">
        <v>478</v>
      </c>
      <c r="BJ44" s="418">
        <v>480</v>
      </c>
      <c r="BK44" s="394">
        <v>480</v>
      </c>
      <c r="BL44" s="395">
        <v>480</v>
      </c>
      <c r="BM44" s="418">
        <v>478</v>
      </c>
      <c r="BN44" s="418">
        <v>494</v>
      </c>
      <c r="BO44" s="418">
        <v>495</v>
      </c>
      <c r="BP44" s="418">
        <v>495</v>
      </c>
      <c r="BQ44" s="418">
        <v>496</v>
      </c>
      <c r="BR44" s="418">
        <v>490</v>
      </c>
      <c r="BS44" s="418">
        <v>491</v>
      </c>
      <c r="BT44" s="418">
        <v>490</v>
      </c>
      <c r="BU44" s="418">
        <v>490</v>
      </c>
      <c r="BV44" s="418">
        <v>485</v>
      </c>
      <c r="BW44" s="394">
        <v>487</v>
      </c>
      <c r="BX44" s="395">
        <v>498</v>
      </c>
      <c r="BY44" s="418">
        <v>496</v>
      </c>
      <c r="BZ44" s="418">
        <v>530</v>
      </c>
      <c r="CA44" s="418">
        <v>526</v>
      </c>
      <c r="CB44" s="418">
        <v>532</v>
      </c>
      <c r="CC44" s="418">
        <v>532</v>
      </c>
      <c r="CD44" s="418">
        <v>528</v>
      </c>
      <c r="CE44" s="418">
        <v>526</v>
      </c>
      <c r="CF44" s="418">
        <v>523</v>
      </c>
      <c r="CG44" s="418">
        <v>525</v>
      </c>
      <c r="CH44" s="394">
        <v>524</v>
      </c>
      <c r="CI44" s="399">
        <f>'1. Población_Afiliada_Regimen'!H44</f>
        <v>516</v>
      </c>
      <c r="CJ44" s="118">
        <f t="shared" si="0"/>
        <v>-8</v>
      </c>
      <c r="CK44" s="98">
        <f t="shared" si="1"/>
        <v>-1.520912547528517</v>
      </c>
      <c r="CL44" s="118">
        <f t="shared" si="2"/>
        <v>29</v>
      </c>
      <c r="CM44" s="98">
        <f t="shared" si="3"/>
        <v>5.9548254620123204</v>
      </c>
    </row>
    <row r="45" spans="1:99" ht="15" outlineLevel="2">
      <c r="A45" s="432">
        <v>44</v>
      </c>
      <c r="B45" s="16" t="s">
        <v>336</v>
      </c>
      <c r="C45" s="389" t="s">
        <v>339</v>
      </c>
      <c r="D45" s="395">
        <v>71</v>
      </c>
      <c r="E45" s="418">
        <v>71</v>
      </c>
      <c r="F45" s="418">
        <v>71</v>
      </c>
      <c r="G45" s="418">
        <v>71</v>
      </c>
      <c r="H45" s="418">
        <v>71</v>
      </c>
      <c r="I45" s="418">
        <v>73</v>
      </c>
      <c r="J45" s="418">
        <v>73</v>
      </c>
      <c r="K45" s="418">
        <v>73</v>
      </c>
      <c r="L45" s="418">
        <v>73</v>
      </c>
      <c r="M45" s="418">
        <v>73</v>
      </c>
      <c r="N45" s="418">
        <v>73</v>
      </c>
      <c r="O45" s="399">
        <v>80</v>
      </c>
      <c r="P45" s="395">
        <v>80</v>
      </c>
      <c r="Q45" s="418">
        <v>69</v>
      </c>
      <c r="R45" s="418">
        <v>69</v>
      </c>
      <c r="S45" s="418">
        <v>91</v>
      </c>
      <c r="T45" s="418">
        <v>90</v>
      </c>
      <c r="U45" s="418">
        <v>94</v>
      </c>
      <c r="V45" s="418">
        <v>95</v>
      </c>
      <c r="W45" s="418">
        <v>96</v>
      </c>
      <c r="X45" s="418">
        <v>96</v>
      </c>
      <c r="Y45" s="418">
        <v>97</v>
      </c>
      <c r="Z45" s="418">
        <v>97</v>
      </c>
      <c r="AA45" s="399">
        <v>97</v>
      </c>
      <c r="AB45" s="395">
        <v>97</v>
      </c>
      <c r="AC45" s="418">
        <v>97</v>
      </c>
      <c r="AD45" s="418">
        <v>97</v>
      </c>
      <c r="AE45" s="418">
        <v>97</v>
      </c>
      <c r="AF45" s="418">
        <v>95</v>
      </c>
      <c r="AG45" s="418">
        <v>94</v>
      </c>
      <c r="AH45" s="418">
        <v>94</v>
      </c>
      <c r="AI45" s="418">
        <v>94</v>
      </c>
      <c r="AJ45" s="418">
        <v>93</v>
      </c>
      <c r="AK45" s="418">
        <v>94</v>
      </c>
      <c r="AL45" s="418">
        <v>94</v>
      </c>
      <c r="AM45" s="399">
        <v>94</v>
      </c>
      <c r="AN45" s="395">
        <v>94</v>
      </c>
      <c r="AO45" s="418">
        <v>94</v>
      </c>
      <c r="AP45" s="418">
        <v>94</v>
      </c>
      <c r="AQ45" s="418">
        <v>94</v>
      </c>
      <c r="AR45" s="418">
        <v>94</v>
      </c>
      <c r="AS45" s="418">
        <v>94</v>
      </c>
      <c r="AT45" s="418">
        <v>94</v>
      </c>
      <c r="AU45" s="418">
        <v>94</v>
      </c>
      <c r="AV45" s="418">
        <v>94</v>
      </c>
      <c r="AW45" s="418">
        <v>94</v>
      </c>
      <c r="AX45" s="418">
        <v>94</v>
      </c>
      <c r="AY45" s="399">
        <v>94</v>
      </c>
      <c r="AZ45" s="395">
        <v>94</v>
      </c>
      <c r="BA45" s="418">
        <v>94</v>
      </c>
      <c r="BB45" s="418">
        <v>94</v>
      </c>
      <c r="BC45" s="418">
        <v>94</v>
      </c>
      <c r="BD45" s="418">
        <v>94</v>
      </c>
      <c r="BE45" s="418">
        <v>94</v>
      </c>
      <c r="BF45" s="418">
        <v>90</v>
      </c>
      <c r="BG45" s="418">
        <v>90</v>
      </c>
      <c r="BH45" s="418">
        <v>90</v>
      </c>
      <c r="BI45" s="418">
        <v>89</v>
      </c>
      <c r="BJ45" s="418">
        <v>90</v>
      </c>
      <c r="BK45" s="394">
        <v>90</v>
      </c>
      <c r="BL45" s="395">
        <v>90</v>
      </c>
      <c r="BM45" s="418">
        <v>88</v>
      </c>
      <c r="BN45" s="418">
        <v>91</v>
      </c>
      <c r="BO45" s="418">
        <v>91</v>
      </c>
      <c r="BP45" s="418">
        <v>91</v>
      </c>
      <c r="BQ45" s="418">
        <v>92</v>
      </c>
      <c r="BR45" s="418">
        <v>90</v>
      </c>
      <c r="BS45" s="418">
        <v>89</v>
      </c>
      <c r="BT45" s="418">
        <v>88</v>
      </c>
      <c r="BU45" s="418">
        <v>88</v>
      </c>
      <c r="BV45" s="418">
        <v>85</v>
      </c>
      <c r="BW45" s="394">
        <v>85</v>
      </c>
      <c r="BX45" s="395">
        <v>87</v>
      </c>
      <c r="BY45" s="418">
        <v>87</v>
      </c>
      <c r="BZ45" s="418">
        <v>92</v>
      </c>
      <c r="CA45" s="418">
        <v>90</v>
      </c>
      <c r="CB45" s="418">
        <v>91</v>
      </c>
      <c r="CC45" s="418">
        <v>89</v>
      </c>
      <c r="CD45" s="418">
        <v>90</v>
      </c>
      <c r="CE45" s="418">
        <v>90</v>
      </c>
      <c r="CF45" s="418">
        <v>90</v>
      </c>
      <c r="CG45" s="418">
        <v>90</v>
      </c>
      <c r="CH45" s="394">
        <v>90</v>
      </c>
      <c r="CI45" s="399">
        <f>'1. Población_Afiliada_Regimen'!H45</f>
        <v>90</v>
      </c>
      <c r="CJ45" s="118">
        <f t="shared" si="0"/>
        <v>0</v>
      </c>
      <c r="CK45" s="98">
        <f t="shared" si="1"/>
        <v>0</v>
      </c>
      <c r="CL45" s="118">
        <f t="shared" si="2"/>
        <v>5</v>
      </c>
      <c r="CM45" s="98">
        <f t="shared" si="3"/>
        <v>5.8823529411764701</v>
      </c>
    </row>
    <row r="46" spans="1:99" ht="15" outlineLevel="2">
      <c r="A46" s="432">
        <v>59</v>
      </c>
      <c r="B46" s="16" t="s">
        <v>336</v>
      </c>
      <c r="C46" s="389" t="s">
        <v>340</v>
      </c>
      <c r="D46" s="395">
        <v>67</v>
      </c>
      <c r="E46" s="418">
        <v>67</v>
      </c>
      <c r="F46" s="418">
        <v>67</v>
      </c>
      <c r="G46" s="418">
        <v>67</v>
      </c>
      <c r="H46" s="418">
        <v>67</v>
      </c>
      <c r="I46" s="418">
        <v>67</v>
      </c>
      <c r="J46" s="418">
        <v>67</v>
      </c>
      <c r="K46" s="418">
        <v>67</v>
      </c>
      <c r="L46" s="418">
        <v>67</v>
      </c>
      <c r="M46" s="418">
        <v>67</v>
      </c>
      <c r="N46" s="418">
        <v>67</v>
      </c>
      <c r="O46" s="399">
        <v>69</v>
      </c>
      <c r="P46" s="395">
        <v>69</v>
      </c>
      <c r="Q46" s="418">
        <v>60</v>
      </c>
      <c r="R46" s="418">
        <v>60</v>
      </c>
      <c r="S46" s="418">
        <v>85</v>
      </c>
      <c r="T46" s="418">
        <v>85</v>
      </c>
      <c r="U46" s="418">
        <v>86</v>
      </c>
      <c r="V46" s="418">
        <v>86</v>
      </c>
      <c r="W46" s="418">
        <v>85</v>
      </c>
      <c r="X46" s="418">
        <v>85</v>
      </c>
      <c r="Y46" s="418">
        <v>86</v>
      </c>
      <c r="Z46" s="418">
        <v>86</v>
      </c>
      <c r="AA46" s="399">
        <v>87</v>
      </c>
      <c r="AB46" s="395">
        <v>87</v>
      </c>
      <c r="AC46" s="418">
        <v>88</v>
      </c>
      <c r="AD46" s="418">
        <v>84</v>
      </c>
      <c r="AE46" s="418">
        <v>84</v>
      </c>
      <c r="AF46" s="418">
        <v>84</v>
      </c>
      <c r="AG46" s="418">
        <v>84</v>
      </c>
      <c r="AH46" s="418">
        <v>84</v>
      </c>
      <c r="AI46" s="418">
        <v>84</v>
      </c>
      <c r="AJ46" s="418">
        <v>85</v>
      </c>
      <c r="AK46" s="418">
        <v>85</v>
      </c>
      <c r="AL46" s="418">
        <v>85</v>
      </c>
      <c r="AM46" s="399">
        <v>85</v>
      </c>
      <c r="AN46" s="395">
        <v>85</v>
      </c>
      <c r="AO46" s="418">
        <v>85</v>
      </c>
      <c r="AP46" s="418">
        <v>85</v>
      </c>
      <c r="AQ46" s="418">
        <v>85</v>
      </c>
      <c r="AR46" s="418">
        <v>85</v>
      </c>
      <c r="AS46" s="418">
        <v>85</v>
      </c>
      <c r="AT46" s="418">
        <v>85</v>
      </c>
      <c r="AU46" s="418">
        <v>85</v>
      </c>
      <c r="AV46" s="418">
        <v>85</v>
      </c>
      <c r="AW46" s="418">
        <v>85</v>
      </c>
      <c r="AX46" s="418">
        <v>85</v>
      </c>
      <c r="AY46" s="399">
        <v>85</v>
      </c>
      <c r="AZ46" s="395">
        <v>85</v>
      </c>
      <c r="BA46" s="418">
        <v>84</v>
      </c>
      <c r="BB46" s="418">
        <v>84</v>
      </c>
      <c r="BC46" s="418">
        <v>84</v>
      </c>
      <c r="BD46" s="418">
        <v>84</v>
      </c>
      <c r="BE46" s="418">
        <v>84</v>
      </c>
      <c r="BF46" s="418">
        <v>83</v>
      </c>
      <c r="BG46" s="418">
        <v>84</v>
      </c>
      <c r="BH46" s="418">
        <v>84</v>
      </c>
      <c r="BI46" s="418">
        <v>83</v>
      </c>
      <c r="BJ46" s="418">
        <v>83</v>
      </c>
      <c r="BK46" s="394">
        <v>83</v>
      </c>
      <c r="BL46" s="395">
        <v>89</v>
      </c>
      <c r="BM46" s="418">
        <v>89</v>
      </c>
      <c r="BN46" s="418">
        <v>88</v>
      </c>
      <c r="BO46" s="418">
        <v>88</v>
      </c>
      <c r="BP46" s="418">
        <v>88</v>
      </c>
      <c r="BQ46" s="418">
        <v>88</v>
      </c>
      <c r="BR46" s="418">
        <v>87</v>
      </c>
      <c r="BS46" s="418">
        <v>88</v>
      </c>
      <c r="BT46" s="418">
        <v>88</v>
      </c>
      <c r="BU46" s="418">
        <v>88</v>
      </c>
      <c r="BV46" s="418">
        <v>89</v>
      </c>
      <c r="BW46" s="394">
        <v>89</v>
      </c>
      <c r="BX46" s="395">
        <v>88</v>
      </c>
      <c r="BY46" s="418">
        <v>87</v>
      </c>
      <c r="BZ46" s="418">
        <v>91</v>
      </c>
      <c r="CA46" s="418">
        <v>91</v>
      </c>
      <c r="CB46" s="418">
        <v>93</v>
      </c>
      <c r="CC46" s="418">
        <v>93</v>
      </c>
      <c r="CD46" s="418">
        <v>92</v>
      </c>
      <c r="CE46" s="418">
        <v>92</v>
      </c>
      <c r="CF46" s="418">
        <v>91</v>
      </c>
      <c r="CG46" s="418">
        <v>91</v>
      </c>
      <c r="CH46" s="394">
        <v>90</v>
      </c>
      <c r="CI46" s="399">
        <f>'1. Población_Afiliada_Regimen'!H46</f>
        <v>90</v>
      </c>
      <c r="CJ46" s="118">
        <f t="shared" si="0"/>
        <v>0</v>
      </c>
      <c r="CK46" s="98">
        <f t="shared" si="1"/>
        <v>0</v>
      </c>
      <c r="CL46" s="118">
        <f t="shared" si="2"/>
        <v>1</v>
      </c>
      <c r="CM46" s="98">
        <f t="shared" si="3"/>
        <v>1.1235955056179776</v>
      </c>
    </row>
    <row r="47" spans="1:99" ht="15" outlineLevel="2">
      <c r="A47" s="432">
        <v>113</v>
      </c>
      <c r="B47" s="16" t="s">
        <v>336</v>
      </c>
      <c r="C47" s="389" t="s">
        <v>341</v>
      </c>
      <c r="D47" s="395">
        <v>79</v>
      </c>
      <c r="E47" s="418">
        <v>79</v>
      </c>
      <c r="F47" s="418">
        <v>79</v>
      </c>
      <c r="G47" s="418">
        <v>79</v>
      </c>
      <c r="H47" s="418">
        <v>79</v>
      </c>
      <c r="I47" s="418">
        <v>82</v>
      </c>
      <c r="J47" s="418">
        <v>82</v>
      </c>
      <c r="K47" s="418">
        <v>82</v>
      </c>
      <c r="L47" s="418">
        <v>82</v>
      </c>
      <c r="M47" s="418">
        <v>82</v>
      </c>
      <c r="N47" s="418">
        <v>82</v>
      </c>
      <c r="O47" s="399">
        <v>91</v>
      </c>
      <c r="P47" s="395">
        <v>91</v>
      </c>
      <c r="Q47" s="418">
        <v>77</v>
      </c>
      <c r="R47" s="418">
        <v>76</v>
      </c>
      <c r="S47" s="418">
        <v>106</v>
      </c>
      <c r="T47" s="418">
        <v>105</v>
      </c>
      <c r="U47" s="418">
        <v>108</v>
      </c>
      <c r="V47" s="418">
        <v>108</v>
      </c>
      <c r="W47" s="418">
        <v>107</v>
      </c>
      <c r="X47" s="418">
        <v>107</v>
      </c>
      <c r="Y47" s="418">
        <v>108</v>
      </c>
      <c r="Z47" s="418">
        <v>107</v>
      </c>
      <c r="AA47" s="399">
        <v>106</v>
      </c>
      <c r="AB47" s="395">
        <v>106</v>
      </c>
      <c r="AC47" s="418">
        <v>106</v>
      </c>
      <c r="AD47" s="418">
        <v>106</v>
      </c>
      <c r="AE47" s="418">
        <v>106</v>
      </c>
      <c r="AF47" s="418">
        <v>105</v>
      </c>
      <c r="AG47" s="418">
        <v>104</v>
      </c>
      <c r="AH47" s="418">
        <v>105</v>
      </c>
      <c r="AI47" s="418">
        <v>108</v>
      </c>
      <c r="AJ47" s="418">
        <v>108</v>
      </c>
      <c r="AK47" s="418">
        <v>109</v>
      </c>
      <c r="AL47" s="418">
        <v>109</v>
      </c>
      <c r="AM47" s="399">
        <v>109</v>
      </c>
      <c r="AN47" s="395">
        <v>109</v>
      </c>
      <c r="AO47" s="418">
        <v>109</v>
      </c>
      <c r="AP47" s="418">
        <v>109</v>
      </c>
      <c r="AQ47" s="418">
        <v>109</v>
      </c>
      <c r="AR47" s="418">
        <v>109</v>
      </c>
      <c r="AS47" s="418">
        <v>109</v>
      </c>
      <c r="AT47" s="418">
        <v>109</v>
      </c>
      <c r="AU47" s="418">
        <v>108</v>
      </c>
      <c r="AV47" s="418">
        <v>108</v>
      </c>
      <c r="AW47" s="418">
        <v>108</v>
      </c>
      <c r="AX47" s="418">
        <v>108</v>
      </c>
      <c r="AY47" s="399">
        <v>108</v>
      </c>
      <c r="AZ47" s="395">
        <v>108</v>
      </c>
      <c r="BA47" s="418">
        <v>107</v>
      </c>
      <c r="BB47" s="418">
        <v>107</v>
      </c>
      <c r="BC47" s="418">
        <v>107</v>
      </c>
      <c r="BD47" s="418">
        <v>107</v>
      </c>
      <c r="BE47" s="418">
        <v>107</v>
      </c>
      <c r="BF47" s="418">
        <v>105</v>
      </c>
      <c r="BG47" s="418">
        <v>106</v>
      </c>
      <c r="BH47" s="418">
        <v>106</v>
      </c>
      <c r="BI47" s="418">
        <v>106</v>
      </c>
      <c r="BJ47" s="418">
        <v>107</v>
      </c>
      <c r="BK47" s="394">
        <v>107</v>
      </c>
      <c r="BL47" s="395">
        <v>107</v>
      </c>
      <c r="BM47" s="418">
        <v>107</v>
      </c>
      <c r="BN47" s="418">
        <v>110</v>
      </c>
      <c r="BO47" s="418">
        <v>110</v>
      </c>
      <c r="BP47" s="418">
        <v>110</v>
      </c>
      <c r="BQ47" s="418">
        <v>110</v>
      </c>
      <c r="BR47" s="418">
        <v>108</v>
      </c>
      <c r="BS47" s="418">
        <v>110</v>
      </c>
      <c r="BT47" s="418">
        <v>110</v>
      </c>
      <c r="BU47" s="418">
        <v>110</v>
      </c>
      <c r="BV47" s="418">
        <v>109</v>
      </c>
      <c r="BW47" s="394">
        <v>110</v>
      </c>
      <c r="BX47" s="395">
        <v>111</v>
      </c>
      <c r="BY47" s="418">
        <v>111</v>
      </c>
      <c r="BZ47" s="418">
        <v>116</v>
      </c>
      <c r="CA47" s="418">
        <v>116</v>
      </c>
      <c r="CB47" s="418">
        <v>117</v>
      </c>
      <c r="CC47" s="418">
        <v>116</v>
      </c>
      <c r="CD47" s="418">
        <v>116</v>
      </c>
      <c r="CE47" s="418">
        <v>116</v>
      </c>
      <c r="CF47" s="418">
        <v>116</v>
      </c>
      <c r="CG47" s="418">
        <v>118</v>
      </c>
      <c r="CH47" s="394">
        <v>116</v>
      </c>
      <c r="CI47" s="399">
        <f>'1. Población_Afiliada_Regimen'!H47</f>
        <v>117</v>
      </c>
      <c r="CJ47" s="118">
        <f t="shared" si="0"/>
        <v>1</v>
      </c>
      <c r="CK47" s="98">
        <f t="shared" si="1"/>
        <v>0.86206896551724133</v>
      </c>
      <c r="CL47" s="118">
        <f t="shared" si="2"/>
        <v>7</v>
      </c>
      <c r="CM47" s="98">
        <f t="shared" si="3"/>
        <v>6.3636363636363633</v>
      </c>
    </row>
    <row r="48" spans="1:99" ht="15" outlineLevel="2">
      <c r="A48" s="432">
        <v>125</v>
      </c>
      <c r="B48" s="16" t="s">
        <v>336</v>
      </c>
      <c r="C48" s="389" t="s">
        <v>342</v>
      </c>
      <c r="D48" s="395">
        <v>109</v>
      </c>
      <c r="E48" s="418">
        <v>109</v>
      </c>
      <c r="F48" s="418">
        <v>109</v>
      </c>
      <c r="G48" s="418">
        <v>109</v>
      </c>
      <c r="H48" s="418">
        <v>109</v>
      </c>
      <c r="I48" s="418">
        <v>111</v>
      </c>
      <c r="J48" s="418">
        <v>110</v>
      </c>
      <c r="K48" s="418">
        <v>111</v>
      </c>
      <c r="L48" s="418">
        <v>111</v>
      </c>
      <c r="M48" s="418">
        <v>111</v>
      </c>
      <c r="N48" s="418">
        <v>109</v>
      </c>
      <c r="O48" s="399">
        <v>120</v>
      </c>
      <c r="P48" s="395">
        <v>118</v>
      </c>
      <c r="Q48" s="418">
        <v>101</v>
      </c>
      <c r="R48" s="418">
        <v>100</v>
      </c>
      <c r="S48" s="418">
        <v>129</v>
      </c>
      <c r="T48" s="418">
        <v>128</v>
      </c>
      <c r="U48" s="418">
        <v>136</v>
      </c>
      <c r="V48" s="418">
        <v>135</v>
      </c>
      <c r="W48" s="418">
        <v>135</v>
      </c>
      <c r="X48" s="418">
        <v>135</v>
      </c>
      <c r="Y48" s="418">
        <v>135</v>
      </c>
      <c r="Z48" s="418">
        <v>135</v>
      </c>
      <c r="AA48" s="399">
        <v>136</v>
      </c>
      <c r="AB48" s="395">
        <v>135</v>
      </c>
      <c r="AC48" s="418">
        <v>135</v>
      </c>
      <c r="AD48" s="418">
        <v>137</v>
      </c>
      <c r="AE48" s="418">
        <v>137</v>
      </c>
      <c r="AF48" s="418">
        <v>140</v>
      </c>
      <c r="AG48" s="418">
        <v>140</v>
      </c>
      <c r="AH48" s="418">
        <v>140</v>
      </c>
      <c r="AI48" s="418">
        <v>141</v>
      </c>
      <c r="AJ48" s="418">
        <v>141</v>
      </c>
      <c r="AK48" s="418">
        <v>141</v>
      </c>
      <c r="AL48" s="418">
        <v>141</v>
      </c>
      <c r="AM48" s="399">
        <v>141</v>
      </c>
      <c r="AN48" s="395">
        <v>141</v>
      </c>
      <c r="AO48" s="418">
        <v>140</v>
      </c>
      <c r="AP48" s="418">
        <v>140</v>
      </c>
      <c r="AQ48" s="418">
        <v>140</v>
      </c>
      <c r="AR48" s="418">
        <v>140</v>
      </c>
      <c r="AS48" s="418">
        <v>139</v>
      </c>
      <c r="AT48" s="418">
        <v>139</v>
      </c>
      <c r="AU48" s="418">
        <v>139</v>
      </c>
      <c r="AV48" s="418">
        <v>139</v>
      </c>
      <c r="AW48" s="418">
        <v>139</v>
      </c>
      <c r="AX48" s="418">
        <v>139</v>
      </c>
      <c r="AY48" s="399">
        <v>138</v>
      </c>
      <c r="AZ48" s="395">
        <v>138</v>
      </c>
      <c r="BA48" s="418">
        <v>135</v>
      </c>
      <c r="BB48" s="418">
        <v>135</v>
      </c>
      <c r="BC48" s="418">
        <v>135</v>
      </c>
      <c r="BD48" s="418">
        <v>134</v>
      </c>
      <c r="BE48" s="418">
        <v>134</v>
      </c>
      <c r="BF48" s="418">
        <v>129</v>
      </c>
      <c r="BG48" s="418">
        <v>131</v>
      </c>
      <c r="BH48" s="418">
        <v>131</v>
      </c>
      <c r="BI48" s="418">
        <v>131</v>
      </c>
      <c r="BJ48" s="418">
        <v>133</v>
      </c>
      <c r="BK48" s="394">
        <v>133</v>
      </c>
      <c r="BL48" s="395">
        <v>132</v>
      </c>
      <c r="BM48" s="418">
        <v>132</v>
      </c>
      <c r="BN48" s="418">
        <v>134</v>
      </c>
      <c r="BO48" s="418">
        <v>134</v>
      </c>
      <c r="BP48" s="418">
        <v>134</v>
      </c>
      <c r="BQ48" s="418">
        <v>134</v>
      </c>
      <c r="BR48" s="418">
        <v>129</v>
      </c>
      <c r="BS48" s="418">
        <v>129</v>
      </c>
      <c r="BT48" s="418">
        <v>129</v>
      </c>
      <c r="BU48" s="418">
        <v>129</v>
      </c>
      <c r="BV48" s="418">
        <v>128</v>
      </c>
      <c r="BW48" s="394">
        <v>128</v>
      </c>
      <c r="BX48" s="395">
        <v>135</v>
      </c>
      <c r="BY48" s="418">
        <v>137</v>
      </c>
      <c r="BZ48" s="418">
        <v>148</v>
      </c>
      <c r="CA48" s="418">
        <v>146</v>
      </c>
      <c r="CB48" s="418">
        <v>148</v>
      </c>
      <c r="CC48" s="418">
        <v>147</v>
      </c>
      <c r="CD48" s="418">
        <v>150</v>
      </c>
      <c r="CE48" s="418">
        <v>150</v>
      </c>
      <c r="CF48" s="418">
        <v>148</v>
      </c>
      <c r="CG48" s="418">
        <v>151</v>
      </c>
      <c r="CH48" s="394">
        <v>151</v>
      </c>
      <c r="CI48" s="399">
        <f>'1. Población_Afiliada_Regimen'!H48</f>
        <v>148</v>
      </c>
      <c r="CJ48" s="118">
        <f t="shared" si="0"/>
        <v>-3</v>
      </c>
      <c r="CK48" s="98">
        <f t="shared" si="1"/>
        <v>-2</v>
      </c>
      <c r="CL48" s="118">
        <f t="shared" si="2"/>
        <v>20</v>
      </c>
      <c r="CM48" s="98">
        <f t="shared" si="3"/>
        <v>15.625</v>
      </c>
      <c r="CU48" t="str">
        <f>UPPER((TEXT('1. Población_Afiliada_Regimen'!C1,"mmmm yyyy")))</f>
        <v>DICIEMBRE 2021</v>
      </c>
    </row>
    <row r="49" spans="1:91" ht="15" outlineLevel="2">
      <c r="A49" s="432">
        <v>138</v>
      </c>
      <c r="B49" s="16" t="s">
        <v>336</v>
      </c>
      <c r="C49" s="389" t="s">
        <v>343</v>
      </c>
      <c r="D49" s="395">
        <v>309</v>
      </c>
      <c r="E49" s="418">
        <v>309</v>
      </c>
      <c r="F49" s="418">
        <v>309</v>
      </c>
      <c r="G49" s="418">
        <v>309</v>
      </c>
      <c r="H49" s="418">
        <v>309</v>
      </c>
      <c r="I49" s="418">
        <v>315</v>
      </c>
      <c r="J49" s="418">
        <v>315</v>
      </c>
      <c r="K49" s="418">
        <v>315</v>
      </c>
      <c r="L49" s="418">
        <v>314</v>
      </c>
      <c r="M49" s="418">
        <v>313</v>
      </c>
      <c r="N49" s="418">
        <v>313</v>
      </c>
      <c r="O49" s="399">
        <v>327</v>
      </c>
      <c r="P49" s="395">
        <v>322</v>
      </c>
      <c r="Q49" s="418">
        <v>278</v>
      </c>
      <c r="R49" s="418">
        <v>273</v>
      </c>
      <c r="S49" s="418">
        <v>360</v>
      </c>
      <c r="T49" s="418">
        <v>356</v>
      </c>
      <c r="U49" s="418">
        <v>365</v>
      </c>
      <c r="V49" s="418">
        <v>357</v>
      </c>
      <c r="W49" s="418">
        <v>357</v>
      </c>
      <c r="X49" s="418">
        <v>357</v>
      </c>
      <c r="Y49" s="418">
        <v>357</v>
      </c>
      <c r="Z49" s="418">
        <v>357</v>
      </c>
      <c r="AA49" s="399">
        <v>357</v>
      </c>
      <c r="AB49" s="395">
        <v>357</v>
      </c>
      <c r="AC49" s="418">
        <v>356</v>
      </c>
      <c r="AD49" s="418">
        <v>356</v>
      </c>
      <c r="AE49" s="418">
        <v>356</v>
      </c>
      <c r="AF49" s="418">
        <v>355</v>
      </c>
      <c r="AG49" s="418">
        <v>354</v>
      </c>
      <c r="AH49" s="418">
        <v>354</v>
      </c>
      <c r="AI49" s="418">
        <v>352</v>
      </c>
      <c r="AJ49" s="418">
        <v>352</v>
      </c>
      <c r="AK49" s="418">
        <v>352</v>
      </c>
      <c r="AL49" s="418">
        <v>352</v>
      </c>
      <c r="AM49" s="399">
        <v>352</v>
      </c>
      <c r="AN49" s="395">
        <v>352</v>
      </c>
      <c r="AO49" s="418">
        <v>352</v>
      </c>
      <c r="AP49" s="418">
        <v>352</v>
      </c>
      <c r="AQ49" s="418">
        <v>352</v>
      </c>
      <c r="AR49" s="418">
        <v>351</v>
      </c>
      <c r="AS49" s="418">
        <v>351</v>
      </c>
      <c r="AT49" s="418">
        <v>349</v>
      </c>
      <c r="AU49" s="418">
        <v>347</v>
      </c>
      <c r="AV49" s="418">
        <v>346</v>
      </c>
      <c r="AW49" s="418">
        <v>344</v>
      </c>
      <c r="AX49" s="418">
        <v>344</v>
      </c>
      <c r="AY49" s="399">
        <v>344</v>
      </c>
      <c r="AZ49" s="395">
        <v>344</v>
      </c>
      <c r="BA49" s="418">
        <v>343</v>
      </c>
      <c r="BB49" s="418">
        <v>340</v>
      </c>
      <c r="BC49" s="418">
        <v>338</v>
      </c>
      <c r="BD49" s="418">
        <v>337</v>
      </c>
      <c r="BE49" s="418">
        <v>336</v>
      </c>
      <c r="BF49" s="418">
        <v>328</v>
      </c>
      <c r="BG49" s="418">
        <v>328</v>
      </c>
      <c r="BH49" s="418">
        <v>327</v>
      </c>
      <c r="BI49" s="418">
        <v>326</v>
      </c>
      <c r="BJ49" s="418">
        <v>322</v>
      </c>
      <c r="BK49" s="394">
        <v>321</v>
      </c>
      <c r="BL49" s="395">
        <v>319</v>
      </c>
      <c r="BM49" s="418">
        <v>318</v>
      </c>
      <c r="BN49" s="418">
        <v>324</v>
      </c>
      <c r="BO49" s="418">
        <v>325</v>
      </c>
      <c r="BP49" s="418">
        <v>325</v>
      </c>
      <c r="BQ49" s="418">
        <v>325</v>
      </c>
      <c r="BR49" s="418">
        <v>322</v>
      </c>
      <c r="BS49" s="418">
        <v>324</v>
      </c>
      <c r="BT49" s="418">
        <v>322</v>
      </c>
      <c r="BU49" s="418">
        <v>322</v>
      </c>
      <c r="BV49" s="418">
        <v>317</v>
      </c>
      <c r="BW49" s="394">
        <v>315</v>
      </c>
      <c r="BX49" s="395">
        <v>318</v>
      </c>
      <c r="BY49" s="418">
        <v>318</v>
      </c>
      <c r="BZ49" s="418">
        <v>341</v>
      </c>
      <c r="CA49" s="418">
        <v>333</v>
      </c>
      <c r="CB49" s="418">
        <v>332</v>
      </c>
      <c r="CC49" s="418">
        <v>337</v>
      </c>
      <c r="CD49" s="418">
        <v>336</v>
      </c>
      <c r="CE49" s="418">
        <v>335</v>
      </c>
      <c r="CF49" s="418">
        <v>335</v>
      </c>
      <c r="CG49" s="418">
        <v>336</v>
      </c>
      <c r="CH49" s="394">
        <v>334</v>
      </c>
      <c r="CI49" s="399">
        <f>'1. Población_Afiliada_Regimen'!H49</f>
        <v>325</v>
      </c>
      <c r="CJ49" s="118">
        <f t="shared" si="0"/>
        <v>-9</v>
      </c>
      <c r="CK49" s="98">
        <f t="shared" si="1"/>
        <v>-2.6865671641791042</v>
      </c>
      <c r="CL49" s="118">
        <f t="shared" si="2"/>
        <v>10</v>
      </c>
      <c r="CM49" s="98">
        <f t="shared" si="3"/>
        <v>3.1746031746031744</v>
      </c>
    </row>
    <row r="50" spans="1:91" ht="15" outlineLevel="2">
      <c r="A50" s="432">
        <v>234</v>
      </c>
      <c r="B50" s="16" t="s">
        <v>336</v>
      </c>
      <c r="C50" s="389" t="s">
        <v>344</v>
      </c>
      <c r="D50" s="395">
        <v>386</v>
      </c>
      <c r="E50" s="418">
        <v>386</v>
      </c>
      <c r="F50" s="418">
        <v>386</v>
      </c>
      <c r="G50" s="418">
        <v>386</v>
      </c>
      <c r="H50" s="418">
        <v>386</v>
      </c>
      <c r="I50" s="418">
        <v>390</v>
      </c>
      <c r="J50" s="418">
        <v>390</v>
      </c>
      <c r="K50" s="418">
        <v>390</v>
      </c>
      <c r="L50" s="418">
        <v>390</v>
      </c>
      <c r="M50" s="418">
        <v>390</v>
      </c>
      <c r="N50" s="418">
        <v>385</v>
      </c>
      <c r="O50" s="399">
        <v>415</v>
      </c>
      <c r="P50" s="395">
        <v>414</v>
      </c>
      <c r="Q50" s="418">
        <v>344</v>
      </c>
      <c r="R50" s="418">
        <v>338</v>
      </c>
      <c r="S50" s="418">
        <v>410</v>
      </c>
      <c r="T50" s="418">
        <v>407</v>
      </c>
      <c r="U50" s="418">
        <v>407</v>
      </c>
      <c r="V50" s="418">
        <v>401</v>
      </c>
      <c r="W50" s="418">
        <v>401</v>
      </c>
      <c r="X50" s="418">
        <v>401</v>
      </c>
      <c r="Y50" s="418">
        <v>403</v>
      </c>
      <c r="Z50" s="418">
        <v>402</v>
      </c>
      <c r="AA50" s="399">
        <v>402</v>
      </c>
      <c r="AB50" s="395">
        <v>404</v>
      </c>
      <c r="AC50" s="418">
        <v>402</v>
      </c>
      <c r="AD50" s="418">
        <v>403</v>
      </c>
      <c r="AE50" s="418">
        <v>403</v>
      </c>
      <c r="AF50" s="418">
        <v>402</v>
      </c>
      <c r="AG50" s="418">
        <v>400</v>
      </c>
      <c r="AH50" s="418">
        <v>399</v>
      </c>
      <c r="AI50" s="418">
        <v>402</v>
      </c>
      <c r="AJ50" s="418">
        <v>401</v>
      </c>
      <c r="AK50" s="418">
        <v>403</v>
      </c>
      <c r="AL50" s="418">
        <v>402</v>
      </c>
      <c r="AM50" s="399">
        <v>402</v>
      </c>
      <c r="AN50" s="395">
        <v>402</v>
      </c>
      <c r="AO50" s="418">
        <v>400</v>
      </c>
      <c r="AP50" s="418">
        <v>400</v>
      </c>
      <c r="AQ50" s="418">
        <v>400</v>
      </c>
      <c r="AR50" s="418">
        <v>400</v>
      </c>
      <c r="AS50" s="418">
        <v>399</v>
      </c>
      <c r="AT50" s="418">
        <v>398</v>
      </c>
      <c r="AU50" s="418">
        <v>394</v>
      </c>
      <c r="AV50" s="418">
        <v>394</v>
      </c>
      <c r="AW50" s="418">
        <v>394</v>
      </c>
      <c r="AX50" s="418">
        <v>394</v>
      </c>
      <c r="AY50" s="399">
        <v>392</v>
      </c>
      <c r="AZ50" s="395">
        <v>392</v>
      </c>
      <c r="BA50" s="418">
        <v>392</v>
      </c>
      <c r="BB50" s="418">
        <v>392</v>
      </c>
      <c r="BC50" s="418">
        <v>393</v>
      </c>
      <c r="BD50" s="418">
        <v>392</v>
      </c>
      <c r="BE50" s="418">
        <v>390</v>
      </c>
      <c r="BF50" s="418">
        <v>385</v>
      </c>
      <c r="BG50" s="418">
        <v>390</v>
      </c>
      <c r="BH50" s="418">
        <v>389</v>
      </c>
      <c r="BI50" s="418">
        <v>389</v>
      </c>
      <c r="BJ50" s="418">
        <v>389</v>
      </c>
      <c r="BK50" s="394">
        <v>389</v>
      </c>
      <c r="BL50" s="395">
        <v>385</v>
      </c>
      <c r="BM50" s="418">
        <v>384</v>
      </c>
      <c r="BN50" s="418">
        <v>384</v>
      </c>
      <c r="BO50" s="418">
        <v>385</v>
      </c>
      <c r="BP50" s="418">
        <v>385</v>
      </c>
      <c r="BQ50" s="418">
        <v>386</v>
      </c>
      <c r="BR50" s="418">
        <v>378</v>
      </c>
      <c r="BS50" s="418">
        <v>378</v>
      </c>
      <c r="BT50" s="418">
        <v>378</v>
      </c>
      <c r="BU50" s="418">
        <v>378</v>
      </c>
      <c r="BV50" s="418">
        <v>380</v>
      </c>
      <c r="BW50" s="394">
        <v>383</v>
      </c>
      <c r="BX50" s="395">
        <v>383</v>
      </c>
      <c r="BY50" s="418">
        <v>382</v>
      </c>
      <c r="BZ50" s="418">
        <v>423</v>
      </c>
      <c r="CA50" s="418">
        <v>397</v>
      </c>
      <c r="CB50" s="418">
        <v>409</v>
      </c>
      <c r="CC50" s="418">
        <v>406</v>
      </c>
      <c r="CD50" s="418">
        <v>405</v>
      </c>
      <c r="CE50" s="418">
        <v>404</v>
      </c>
      <c r="CF50" s="418">
        <v>403</v>
      </c>
      <c r="CG50" s="418">
        <v>398</v>
      </c>
      <c r="CH50" s="394">
        <v>394</v>
      </c>
      <c r="CI50" s="399">
        <f>'1. Población_Afiliada_Regimen'!H50</f>
        <v>395</v>
      </c>
      <c r="CJ50" s="118">
        <f t="shared" si="0"/>
        <v>1</v>
      </c>
      <c r="CK50" s="98">
        <f t="shared" si="1"/>
        <v>0.24752475247524752</v>
      </c>
      <c r="CL50" s="118">
        <f t="shared" si="2"/>
        <v>12</v>
      </c>
      <c r="CM50" s="98">
        <f t="shared" si="3"/>
        <v>3.1331592689295036</v>
      </c>
    </row>
    <row r="51" spans="1:91" ht="15" outlineLevel="2">
      <c r="A51" s="432">
        <v>240</v>
      </c>
      <c r="B51" s="16" t="s">
        <v>336</v>
      </c>
      <c r="C51" s="389" t="s">
        <v>345</v>
      </c>
      <c r="D51" s="395">
        <v>222</v>
      </c>
      <c r="E51" s="418">
        <v>222</v>
      </c>
      <c r="F51" s="418">
        <v>222</v>
      </c>
      <c r="G51" s="418">
        <v>222</v>
      </c>
      <c r="H51" s="418">
        <v>222</v>
      </c>
      <c r="I51" s="418">
        <v>224</v>
      </c>
      <c r="J51" s="418">
        <v>223</v>
      </c>
      <c r="K51" s="418">
        <v>224</v>
      </c>
      <c r="L51" s="418">
        <v>224</v>
      </c>
      <c r="M51" s="418">
        <v>224</v>
      </c>
      <c r="N51" s="418">
        <v>220</v>
      </c>
      <c r="O51" s="399">
        <v>226</v>
      </c>
      <c r="P51" s="395">
        <v>226</v>
      </c>
      <c r="Q51" s="418">
        <v>199</v>
      </c>
      <c r="R51" s="418">
        <v>194</v>
      </c>
      <c r="S51" s="418">
        <v>263</v>
      </c>
      <c r="T51" s="418">
        <v>259</v>
      </c>
      <c r="U51" s="418">
        <v>262</v>
      </c>
      <c r="V51" s="418">
        <v>258</v>
      </c>
      <c r="W51" s="418">
        <v>257</v>
      </c>
      <c r="X51" s="418">
        <v>256</v>
      </c>
      <c r="Y51" s="418">
        <v>256</v>
      </c>
      <c r="Z51" s="418">
        <v>256</v>
      </c>
      <c r="AA51" s="399">
        <v>259</v>
      </c>
      <c r="AB51" s="395">
        <v>259</v>
      </c>
      <c r="AC51" s="418">
        <v>259</v>
      </c>
      <c r="AD51" s="418">
        <v>261</v>
      </c>
      <c r="AE51" s="418">
        <v>261</v>
      </c>
      <c r="AF51" s="418">
        <v>260</v>
      </c>
      <c r="AG51" s="418">
        <v>259</v>
      </c>
      <c r="AH51" s="418">
        <v>259</v>
      </c>
      <c r="AI51" s="418">
        <v>260</v>
      </c>
      <c r="AJ51" s="418">
        <v>259</v>
      </c>
      <c r="AK51" s="418">
        <v>260</v>
      </c>
      <c r="AL51" s="418">
        <v>260</v>
      </c>
      <c r="AM51" s="399">
        <v>260</v>
      </c>
      <c r="AN51" s="395">
        <v>260</v>
      </c>
      <c r="AO51" s="418">
        <v>259</v>
      </c>
      <c r="AP51" s="418">
        <v>259</v>
      </c>
      <c r="AQ51" s="418">
        <v>259</v>
      </c>
      <c r="AR51" s="418">
        <v>259</v>
      </c>
      <c r="AS51" s="418">
        <v>259</v>
      </c>
      <c r="AT51" s="418">
        <v>259</v>
      </c>
      <c r="AU51" s="418">
        <v>259</v>
      </c>
      <c r="AV51" s="418">
        <v>258</v>
      </c>
      <c r="AW51" s="418">
        <v>258</v>
      </c>
      <c r="AX51" s="418">
        <v>257</v>
      </c>
      <c r="AY51" s="399">
        <v>256</v>
      </c>
      <c r="AZ51" s="395">
        <v>256</v>
      </c>
      <c r="BA51" s="418">
        <v>255</v>
      </c>
      <c r="BB51" s="418">
        <v>253</v>
      </c>
      <c r="BC51" s="418">
        <v>250</v>
      </c>
      <c r="BD51" s="418">
        <v>249</v>
      </c>
      <c r="BE51" s="418">
        <v>249</v>
      </c>
      <c r="BF51" s="418">
        <v>246</v>
      </c>
      <c r="BG51" s="418">
        <v>245</v>
      </c>
      <c r="BH51" s="418">
        <v>245</v>
      </c>
      <c r="BI51" s="418">
        <v>245</v>
      </c>
      <c r="BJ51" s="418">
        <v>243</v>
      </c>
      <c r="BK51" s="394">
        <v>243</v>
      </c>
      <c r="BL51" s="395">
        <v>244</v>
      </c>
      <c r="BM51" s="418">
        <v>244</v>
      </c>
      <c r="BN51" s="418">
        <v>252</v>
      </c>
      <c r="BO51" s="418">
        <v>252</v>
      </c>
      <c r="BP51" s="418">
        <v>252</v>
      </c>
      <c r="BQ51" s="418">
        <v>253</v>
      </c>
      <c r="BR51" s="418">
        <v>252</v>
      </c>
      <c r="BS51" s="418">
        <v>251</v>
      </c>
      <c r="BT51" s="418">
        <v>251</v>
      </c>
      <c r="BU51" s="418">
        <v>251</v>
      </c>
      <c r="BV51" s="418">
        <v>251</v>
      </c>
      <c r="BW51" s="394">
        <v>251</v>
      </c>
      <c r="BX51" s="395">
        <v>252</v>
      </c>
      <c r="BY51" s="418">
        <v>249</v>
      </c>
      <c r="BZ51" s="418">
        <v>258</v>
      </c>
      <c r="CA51" s="418">
        <v>256</v>
      </c>
      <c r="CB51" s="418">
        <v>255</v>
      </c>
      <c r="CC51" s="418">
        <v>255</v>
      </c>
      <c r="CD51" s="418">
        <v>255</v>
      </c>
      <c r="CE51" s="418">
        <v>254</v>
      </c>
      <c r="CF51" s="418">
        <v>251</v>
      </c>
      <c r="CG51" s="418">
        <v>251</v>
      </c>
      <c r="CH51" s="394">
        <v>249</v>
      </c>
      <c r="CI51" s="399">
        <f>'1. Población_Afiliada_Regimen'!H51</f>
        <v>249</v>
      </c>
      <c r="CJ51" s="118">
        <f t="shared" si="0"/>
        <v>0</v>
      </c>
      <c r="CK51" s="98">
        <f t="shared" si="1"/>
        <v>0</v>
      </c>
      <c r="CL51" s="118">
        <f t="shared" si="2"/>
        <v>-2</v>
      </c>
      <c r="CM51" s="98">
        <f t="shared" si="3"/>
        <v>-0.79681274900398402</v>
      </c>
    </row>
    <row r="52" spans="1:91" ht="15" outlineLevel="2">
      <c r="A52" s="432">
        <v>284</v>
      </c>
      <c r="B52" s="16" t="s">
        <v>336</v>
      </c>
      <c r="C52" s="389" t="s">
        <v>346</v>
      </c>
      <c r="D52" s="395">
        <v>607</v>
      </c>
      <c r="E52" s="418">
        <v>607</v>
      </c>
      <c r="F52" s="418">
        <v>607</v>
      </c>
      <c r="G52" s="418">
        <v>607</v>
      </c>
      <c r="H52" s="418">
        <v>607</v>
      </c>
      <c r="I52" s="418">
        <v>621</v>
      </c>
      <c r="J52" s="418">
        <v>621</v>
      </c>
      <c r="K52" s="418">
        <v>621</v>
      </c>
      <c r="L52" s="418">
        <v>621</v>
      </c>
      <c r="M52" s="418">
        <v>621</v>
      </c>
      <c r="N52" s="418">
        <v>619</v>
      </c>
      <c r="O52" s="399">
        <v>634</v>
      </c>
      <c r="P52" s="395">
        <v>627</v>
      </c>
      <c r="Q52" s="418">
        <v>547</v>
      </c>
      <c r="R52" s="418">
        <v>544</v>
      </c>
      <c r="S52" s="418">
        <v>692</v>
      </c>
      <c r="T52" s="418">
        <v>684</v>
      </c>
      <c r="U52" s="418">
        <v>684</v>
      </c>
      <c r="V52" s="418">
        <v>682</v>
      </c>
      <c r="W52" s="418">
        <v>679</v>
      </c>
      <c r="X52" s="418">
        <v>679</v>
      </c>
      <c r="Y52" s="418">
        <v>687</v>
      </c>
      <c r="Z52" s="418">
        <v>684</v>
      </c>
      <c r="AA52" s="399">
        <v>688</v>
      </c>
      <c r="AB52" s="395">
        <v>690</v>
      </c>
      <c r="AC52" s="418">
        <v>691</v>
      </c>
      <c r="AD52" s="418">
        <v>692</v>
      </c>
      <c r="AE52" s="418">
        <v>692</v>
      </c>
      <c r="AF52" s="418">
        <v>673</v>
      </c>
      <c r="AG52" s="418">
        <v>664</v>
      </c>
      <c r="AH52" s="418">
        <v>662</v>
      </c>
      <c r="AI52" s="418">
        <v>660</v>
      </c>
      <c r="AJ52" s="418">
        <v>659</v>
      </c>
      <c r="AK52" s="418">
        <v>659</v>
      </c>
      <c r="AL52" s="418">
        <v>660</v>
      </c>
      <c r="AM52" s="399">
        <v>659</v>
      </c>
      <c r="AN52" s="395">
        <v>657</v>
      </c>
      <c r="AO52" s="418">
        <v>660</v>
      </c>
      <c r="AP52" s="418">
        <v>659</v>
      </c>
      <c r="AQ52" s="418">
        <v>659</v>
      </c>
      <c r="AR52" s="418">
        <v>657</v>
      </c>
      <c r="AS52" s="418">
        <v>656</v>
      </c>
      <c r="AT52" s="418">
        <v>654</v>
      </c>
      <c r="AU52" s="418">
        <v>650</v>
      </c>
      <c r="AV52" s="418">
        <v>649</v>
      </c>
      <c r="AW52" s="418">
        <v>649</v>
      </c>
      <c r="AX52" s="418">
        <v>646</v>
      </c>
      <c r="AY52" s="399">
        <v>643</v>
      </c>
      <c r="AZ52" s="395">
        <v>643</v>
      </c>
      <c r="BA52" s="418">
        <v>642</v>
      </c>
      <c r="BB52" s="418">
        <v>633</v>
      </c>
      <c r="BC52" s="418">
        <v>633</v>
      </c>
      <c r="BD52" s="418">
        <v>632</v>
      </c>
      <c r="BE52" s="418">
        <v>631</v>
      </c>
      <c r="BF52" s="418">
        <v>621</v>
      </c>
      <c r="BG52" s="418">
        <v>617</v>
      </c>
      <c r="BH52" s="418">
        <v>616</v>
      </c>
      <c r="BI52" s="418">
        <v>615</v>
      </c>
      <c r="BJ52" s="418">
        <v>628</v>
      </c>
      <c r="BK52" s="394">
        <v>627</v>
      </c>
      <c r="BL52" s="395">
        <v>621</v>
      </c>
      <c r="BM52" s="418">
        <v>621</v>
      </c>
      <c r="BN52" s="418">
        <v>630</v>
      </c>
      <c r="BO52" s="418">
        <v>631</v>
      </c>
      <c r="BP52" s="418">
        <v>631</v>
      </c>
      <c r="BQ52" s="418">
        <v>634</v>
      </c>
      <c r="BR52" s="418">
        <v>624</v>
      </c>
      <c r="BS52" s="418">
        <v>627</v>
      </c>
      <c r="BT52" s="418">
        <v>626</v>
      </c>
      <c r="BU52" s="418">
        <v>626</v>
      </c>
      <c r="BV52" s="418">
        <v>622</v>
      </c>
      <c r="BW52" s="394">
        <v>625</v>
      </c>
      <c r="BX52" s="395">
        <v>628</v>
      </c>
      <c r="BY52" s="418">
        <v>626</v>
      </c>
      <c r="BZ52" s="418">
        <v>670</v>
      </c>
      <c r="CA52" s="418">
        <v>663</v>
      </c>
      <c r="CB52" s="418">
        <v>665</v>
      </c>
      <c r="CC52" s="418">
        <v>662</v>
      </c>
      <c r="CD52" s="418">
        <v>660</v>
      </c>
      <c r="CE52" s="418">
        <v>655</v>
      </c>
      <c r="CF52" s="418">
        <v>655</v>
      </c>
      <c r="CG52" s="418">
        <v>655</v>
      </c>
      <c r="CH52" s="394">
        <v>651</v>
      </c>
      <c r="CI52" s="399">
        <f>'1. Población_Afiliada_Regimen'!H52</f>
        <v>634</v>
      </c>
      <c r="CJ52" s="118">
        <f t="shared" si="0"/>
        <v>-17</v>
      </c>
      <c r="CK52" s="98">
        <f t="shared" si="1"/>
        <v>-2.5954198473282442</v>
      </c>
      <c r="CL52" s="118">
        <f t="shared" si="2"/>
        <v>9</v>
      </c>
      <c r="CM52" s="98">
        <f t="shared" si="3"/>
        <v>1.44</v>
      </c>
    </row>
    <row r="53" spans="1:91" ht="15" outlineLevel="2">
      <c r="A53" s="432">
        <v>306</v>
      </c>
      <c r="B53" s="16" t="s">
        <v>336</v>
      </c>
      <c r="C53" s="389" t="s">
        <v>347</v>
      </c>
      <c r="D53" s="395">
        <v>74</v>
      </c>
      <c r="E53" s="418">
        <v>74</v>
      </c>
      <c r="F53" s="418">
        <v>74</v>
      </c>
      <c r="G53" s="418">
        <v>74</v>
      </c>
      <c r="H53" s="418">
        <v>74</v>
      </c>
      <c r="I53" s="418">
        <v>75</v>
      </c>
      <c r="J53" s="418">
        <v>75</v>
      </c>
      <c r="K53" s="418">
        <v>75</v>
      </c>
      <c r="L53" s="418">
        <v>75</v>
      </c>
      <c r="M53" s="418">
        <v>75</v>
      </c>
      <c r="N53" s="418">
        <v>75</v>
      </c>
      <c r="O53" s="399">
        <v>78</v>
      </c>
      <c r="P53" s="395">
        <v>77</v>
      </c>
      <c r="Q53" s="418">
        <v>71</v>
      </c>
      <c r="R53" s="418">
        <v>70</v>
      </c>
      <c r="S53" s="418">
        <v>98</v>
      </c>
      <c r="T53" s="418">
        <v>98</v>
      </c>
      <c r="U53" s="418">
        <v>106</v>
      </c>
      <c r="V53" s="418">
        <v>106</v>
      </c>
      <c r="W53" s="418">
        <v>105</v>
      </c>
      <c r="X53" s="418">
        <v>105</v>
      </c>
      <c r="Y53" s="418">
        <v>107</v>
      </c>
      <c r="Z53" s="418">
        <v>107</v>
      </c>
      <c r="AA53" s="399">
        <v>108</v>
      </c>
      <c r="AB53" s="395">
        <v>108</v>
      </c>
      <c r="AC53" s="418">
        <v>109</v>
      </c>
      <c r="AD53" s="418">
        <v>110</v>
      </c>
      <c r="AE53" s="418">
        <v>110</v>
      </c>
      <c r="AF53" s="418">
        <v>107</v>
      </c>
      <c r="AG53" s="418">
        <v>107</v>
      </c>
      <c r="AH53" s="418">
        <v>108</v>
      </c>
      <c r="AI53" s="418">
        <v>108</v>
      </c>
      <c r="AJ53" s="418">
        <v>109</v>
      </c>
      <c r="AK53" s="418">
        <v>110</v>
      </c>
      <c r="AL53" s="418">
        <v>110</v>
      </c>
      <c r="AM53" s="399">
        <v>110</v>
      </c>
      <c r="AN53" s="395">
        <v>110</v>
      </c>
      <c r="AO53" s="418">
        <v>110</v>
      </c>
      <c r="AP53" s="418">
        <v>110</v>
      </c>
      <c r="AQ53" s="418">
        <v>108</v>
      </c>
      <c r="AR53" s="418">
        <v>108</v>
      </c>
      <c r="AS53" s="418">
        <v>108</v>
      </c>
      <c r="AT53" s="418">
        <v>108</v>
      </c>
      <c r="AU53" s="418">
        <v>108</v>
      </c>
      <c r="AV53" s="418">
        <v>108</v>
      </c>
      <c r="AW53" s="418">
        <v>107</v>
      </c>
      <c r="AX53" s="418">
        <v>107</v>
      </c>
      <c r="AY53" s="399">
        <v>107</v>
      </c>
      <c r="AZ53" s="395">
        <v>107</v>
      </c>
      <c r="BA53" s="418">
        <v>107</v>
      </c>
      <c r="BB53" s="418">
        <v>107</v>
      </c>
      <c r="BC53" s="418">
        <v>106</v>
      </c>
      <c r="BD53" s="418">
        <v>105</v>
      </c>
      <c r="BE53" s="418">
        <v>104</v>
      </c>
      <c r="BF53" s="418">
        <v>100</v>
      </c>
      <c r="BG53" s="418">
        <v>101</v>
      </c>
      <c r="BH53" s="418">
        <v>100</v>
      </c>
      <c r="BI53" s="418">
        <v>100</v>
      </c>
      <c r="BJ53" s="418">
        <v>101</v>
      </c>
      <c r="BK53" s="394">
        <v>101</v>
      </c>
      <c r="BL53" s="395">
        <v>100</v>
      </c>
      <c r="BM53" s="418">
        <v>100</v>
      </c>
      <c r="BN53" s="418">
        <v>102</v>
      </c>
      <c r="BO53" s="418">
        <v>102</v>
      </c>
      <c r="BP53" s="418">
        <v>102</v>
      </c>
      <c r="BQ53" s="418">
        <v>102</v>
      </c>
      <c r="BR53" s="418">
        <v>99</v>
      </c>
      <c r="BS53" s="418">
        <v>98</v>
      </c>
      <c r="BT53" s="418">
        <v>96</v>
      </c>
      <c r="BU53" s="418">
        <v>96</v>
      </c>
      <c r="BV53" s="418">
        <v>97</v>
      </c>
      <c r="BW53" s="394">
        <v>97</v>
      </c>
      <c r="BX53" s="395">
        <v>96</v>
      </c>
      <c r="BY53" s="418">
        <v>96</v>
      </c>
      <c r="BZ53" s="418">
        <v>99</v>
      </c>
      <c r="CA53" s="418">
        <v>98</v>
      </c>
      <c r="CB53" s="418">
        <v>99</v>
      </c>
      <c r="CC53" s="418">
        <v>99</v>
      </c>
      <c r="CD53" s="418">
        <v>98</v>
      </c>
      <c r="CE53" s="418">
        <v>98</v>
      </c>
      <c r="CF53" s="418">
        <v>99</v>
      </c>
      <c r="CG53" s="418">
        <v>99</v>
      </c>
      <c r="CH53" s="394">
        <v>98</v>
      </c>
      <c r="CI53" s="399">
        <f>'1. Población_Afiliada_Regimen'!H53</f>
        <v>95</v>
      </c>
      <c r="CJ53" s="118">
        <f t="shared" si="0"/>
        <v>-3</v>
      </c>
      <c r="CK53" s="98">
        <f t="shared" si="1"/>
        <v>-3.0612244897959182</v>
      </c>
      <c r="CL53" s="118">
        <f t="shared" si="2"/>
        <v>-2</v>
      </c>
      <c r="CM53" s="98">
        <f t="shared" si="3"/>
        <v>-2.0618556701030926</v>
      </c>
    </row>
    <row r="54" spans="1:91" ht="15" outlineLevel="2">
      <c r="A54" s="432">
        <v>347</v>
      </c>
      <c r="B54" s="16" t="s">
        <v>336</v>
      </c>
      <c r="C54" s="389" t="s">
        <v>348</v>
      </c>
      <c r="D54" s="395">
        <v>57</v>
      </c>
      <c r="E54" s="418">
        <v>57</v>
      </c>
      <c r="F54" s="418">
        <v>57</v>
      </c>
      <c r="G54" s="418">
        <v>57</v>
      </c>
      <c r="H54" s="418">
        <v>57</v>
      </c>
      <c r="I54" s="418">
        <v>57</v>
      </c>
      <c r="J54" s="418">
        <v>57</v>
      </c>
      <c r="K54" s="418">
        <v>57</v>
      </c>
      <c r="L54" s="418">
        <v>57</v>
      </c>
      <c r="M54" s="418">
        <v>57</v>
      </c>
      <c r="N54" s="418">
        <v>57</v>
      </c>
      <c r="O54" s="399">
        <v>61</v>
      </c>
      <c r="P54" s="395">
        <v>61</v>
      </c>
      <c r="Q54" s="418">
        <v>57</v>
      </c>
      <c r="R54" s="418">
        <v>57</v>
      </c>
      <c r="S54" s="418">
        <v>94</v>
      </c>
      <c r="T54" s="418">
        <v>93</v>
      </c>
      <c r="U54" s="418">
        <v>96</v>
      </c>
      <c r="V54" s="418">
        <v>96</v>
      </c>
      <c r="W54" s="418">
        <v>96</v>
      </c>
      <c r="X54" s="418">
        <v>96</v>
      </c>
      <c r="Y54" s="418">
        <v>95</v>
      </c>
      <c r="Z54" s="418">
        <v>95</v>
      </c>
      <c r="AA54" s="399">
        <v>96</v>
      </c>
      <c r="AB54" s="395">
        <v>96</v>
      </c>
      <c r="AC54" s="418">
        <v>97</v>
      </c>
      <c r="AD54" s="418">
        <v>98</v>
      </c>
      <c r="AE54" s="418">
        <v>98</v>
      </c>
      <c r="AF54" s="418">
        <v>101</v>
      </c>
      <c r="AG54" s="418">
        <v>101</v>
      </c>
      <c r="AH54" s="418">
        <v>101</v>
      </c>
      <c r="AI54" s="418">
        <v>101</v>
      </c>
      <c r="AJ54" s="418">
        <v>101</v>
      </c>
      <c r="AK54" s="418">
        <v>101</v>
      </c>
      <c r="AL54" s="418">
        <v>101</v>
      </c>
      <c r="AM54" s="399">
        <v>101</v>
      </c>
      <c r="AN54" s="395">
        <v>101</v>
      </c>
      <c r="AO54" s="418">
        <v>101</v>
      </c>
      <c r="AP54" s="418">
        <v>101</v>
      </c>
      <c r="AQ54" s="418">
        <v>101</v>
      </c>
      <c r="AR54" s="418">
        <v>101</v>
      </c>
      <c r="AS54" s="418">
        <v>101</v>
      </c>
      <c r="AT54" s="418">
        <v>101</v>
      </c>
      <c r="AU54" s="418">
        <v>100</v>
      </c>
      <c r="AV54" s="418">
        <v>100</v>
      </c>
      <c r="AW54" s="418">
        <v>100</v>
      </c>
      <c r="AX54" s="418">
        <v>100</v>
      </c>
      <c r="AY54" s="399">
        <v>100</v>
      </c>
      <c r="AZ54" s="395">
        <v>100</v>
      </c>
      <c r="BA54" s="418">
        <v>100</v>
      </c>
      <c r="BB54" s="418">
        <v>100</v>
      </c>
      <c r="BC54" s="418">
        <v>101</v>
      </c>
      <c r="BD54" s="418">
        <v>101</v>
      </c>
      <c r="BE54" s="418">
        <v>101</v>
      </c>
      <c r="BF54" s="418">
        <v>94</v>
      </c>
      <c r="BG54" s="418">
        <v>93</v>
      </c>
      <c r="BH54" s="418">
        <v>93</v>
      </c>
      <c r="BI54" s="418">
        <v>93</v>
      </c>
      <c r="BJ54" s="418">
        <v>94</v>
      </c>
      <c r="BK54" s="394">
        <v>94</v>
      </c>
      <c r="BL54" s="395">
        <v>92</v>
      </c>
      <c r="BM54" s="418">
        <v>92</v>
      </c>
      <c r="BN54" s="418">
        <v>93</v>
      </c>
      <c r="BO54" s="418">
        <v>93</v>
      </c>
      <c r="BP54" s="418">
        <v>93</v>
      </c>
      <c r="BQ54" s="418">
        <v>94</v>
      </c>
      <c r="BR54" s="418">
        <v>93</v>
      </c>
      <c r="BS54" s="418">
        <v>95</v>
      </c>
      <c r="BT54" s="418">
        <v>95</v>
      </c>
      <c r="BU54" s="418">
        <v>95</v>
      </c>
      <c r="BV54" s="418">
        <v>95</v>
      </c>
      <c r="BW54" s="394">
        <v>95</v>
      </c>
      <c r="BX54" s="395">
        <v>97</v>
      </c>
      <c r="BY54" s="418">
        <v>96</v>
      </c>
      <c r="BZ54" s="418">
        <v>98</v>
      </c>
      <c r="CA54" s="418">
        <v>94</v>
      </c>
      <c r="CB54" s="418">
        <v>95</v>
      </c>
      <c r="CC54" s="418">
        <v>95</v>
      </c>
      <c r="CD54" s="418">
        <v>97</v>
      </c>
      <c r="CE54" s="418">
        <v>97</v>
      </c>
      <c r="CF54" s="418">
        <v>97</v>
      </c>
      <c r="CG54" s="418">
        <v>96</v>
      </c>
      <c r="CH54" s="394">
        <v>96</v>
      </c>
      <c r="CI54" s="399">
        <f>'1. Población_Afiliada_Regimen'!H54</f>
        <v>97</v>
      </c>
      <c r="CJ54" s="118">
        <f t="shared" si="0"/>
        <v>1</v>
      </c>
      <c r="CK54" s="98">
        <f t="shared" si="1"/>
        <v>1.0309278350515463</v>
      </c>
      <c r="CL54" s="118">
        <f t="shared" si="2"/>
        <v>2</v>
      </c>
      <c r="CM54" s="98">
        <f t="shared" si="3"/>
        <v>2.1052631578947367</v>
      </c>
    </row>
    <row r="55" spans="1:91" ht="15" outlineLevel="2">
      <c r="A55" s="432">
        <v>411</v>
      </c>
      <c r="B55" s="16" t="s">
        <v>336</v>
      </c>
      <c r="C55" s="389" t="s">
        <v>349</v>
      </c>
      <c r="D55" s="395">
        <v>161</v>
      </c>
      <c r="E55" s="418">
        <v>161</v>
      </c>
      <c r="F55" s="418">
        <v>161</v>
      </c>
      <c r="G55" s="418">
        <v>161</v>
      </c>
      <c r="H55" s="418">
        <v>161</v>
      </c>
      <c r="I55" s="418">
        <v>165</v>
      </c>
      <c r="J55" s="418">
        <v>165</v>
      </c>
      <c r="K55" s="418">
        <v>165</v>
      </c>
      <c r="L55" s="418">
        <v>165</v>
      </c>
      <c r="M55" s="418">
        <v>165</v>
      </c>
      <c r="N55" s="418">
        <v>165</v>
      </c>
      <c r="O55" s="399">
        <v>170</v>
      </c>
      <c r="P55" s="395">
        <v>170</v>
      </c>
      <c r="Q55" s="418">
        <v>157</v>
      </c>
      <c r="R55" s="418">
        <v>155</v>
      </c>
      <c r="S55" s="418">
        <v>209</v>
      </c>
      <c r="T55" s="418">
        <v>206</v>
      </c>
      <c r="U55" s="418">
        <v>212</v>
      </c>
      <c r="V55" s="418">
        <v>214</v>
      </c>
      <c r="W55" s="418">
        <v>214</v>
      </c>
      <c r="X55" s="418">
        <v>214</v>
      </c>
      <c r="Y55" s="418">
        <v>218</v>
      </c>
      <c r="Z55" s="418">
        <v>216</v>
      </c>
      <c r="AA55" s="399">
        <v>216</v>
      </c>
      <c r="AB55" s="395">
        <v>217</v>
      </c>
      <c r="AC55" s="418">
        <v>217</v>
      </c>
      <c r="AD55" s="418">
        <v>218</v>
      </c>
      <c r="AE55" s="418">
        <v>218</v>
      </c>
      <c r="AF55" s="418">
        <v>223</v>
      </c>
      <c r="AG55" s="418">
        <v>222</v>
      </c>
      <c r="AH55" s="418">
        <v>223</v>
      </c>
      <c r="AI55" s="418">
        <v>224</v>
      </c>
      <c r="AJ55" s="418">
        <v>225</v>
      </c>
      <c r="AK55" s="418">
        <v>225</v>
      </c>
      <c r="AL55" s="418">
        <v>225</v>
      </c>
      <c r="AM55" s="399">
        <v>224</v>
      </c>
      <c r="AN55" s="395">
        <v>222</v>
      </c>
      <c r="AO55" s="418">
        <v>222</v>
      </c>
      <c r="AP55" s="418">
        <v>222</v>
      </c>
      <c r="AQ55" s="418">
        <v>222</v>
      </c>
      <c r="AR55" s="418">
        <v>220</v>
      </c>
      <c r="AS55" s="418">
        <v>220</v>
      </c>
      <c r="AT55" s="418">
        <v>219</v>
      </c>
      <c r="AU55" s="418">
        <v>218</v>
      </c>
      <c r="AV55" s="418">
        <v>217</v>
      </c>
      <c r="AW55" s="418">
        <v>216</v>
      </c>
      <c r="AX55" s="418">
        <v>214</v>
      </c>
      <c r="AY55" s="399">
        <v>214</v>
      </c>
      <c r="AZ55" s="395">
        <v>214</v>
      </c>
      <c r="BA55" s="418">
        <v>213</v>
      </c>
      <c r="BB55" s="418">
        <v>211</v>
      </c>
      <c r="BC55" s="418">
        <v>211</v>
      </c>
      <c r="BD55" s="418">
        <v>211</v>
      </c>
      <c r="BE55" s="418">
        <v>209</v>
      </c>
      <c r="BF55" s="418">
        <v>204</v>
      </c>
      <c r="BG55" s="418">
        <v>205</v>
      </c>
      <c r="BH55" s="418">
        <v>205</v>
      </c>
      <c r="BI55" s="418">
        <v>205</v>
      </c>
      <c r="BJ55" s="418">
        <v>208</v>
      </c>
      <c r="BK55" s="394">
        <v>208</v>
      </c>
      <c r="BL55" s="395">
        <v>206</v>
      </c>
      <c r="BM55" s="418">
        <v>206</v>
      </c>
      <c r="BN55" s="418">
        <v>211</v>
      </c>
      <c r="BO55" s="418">
        <v>211</v>
      </c>
      <c r="BP55" s="418">
        <v>211</v>
      </c>
      <c r="BQ55" s="418">
        <v>212</v>
      </c>
      <c r="BR55" s="418">
        <v>209</v>
      </c>
      <c r="BS55" s="418">
        <v>208</v>
      </c>
      <c r="BT55" s="418">
        <v>208</v>
      </c>
      <c r="BU55" s="418">
        <v>207</v>
      </c>
      <c r="BV55" s="418">
        <v>207</v>
      </c>
      <c r="BW55" s="394">
        <v>206</v>
      </c>
      <c r="BX55" s="395">
        <v>208</v>
      </c>
      <c r="BY55" s="418">
        <v>207</v>
      </c>
      <c r="BZ55" s="418">
        <v>209</v>
      </c>
      <c r="CA55" s="418">
        <v>207</v>
      </c>
      <c r="CB55" s="418">
        <v>209</v>
      </c>
      <c r="CC55" s="418">
        <v>210</v>
      </c>
      <c r="CD55" s="418">
        <v>210</v>
      </c>
      <c r="CE55" s="418">
        <v>209</v>
      </c>
      <c r="CF55" s="418">
        <v>210</v>
      </c>
      <c r="CG55" s="418">
        <v>210</v>
      </c>
      <c r="CH55" s="394">
        <v>207</v>
      </c>
      <c r="CI55" s="399">
        <f>'1. Población_Afiliada_Regimen'!H55</f>
        <v>202</v>
      </c>
      <c r="CJ55" s="118">
        <f t="shared" si="0"/>
        <v>-5</v>
      </c>
      <c r="CK55" s="98">
        <f t="shared" si="1"/>
        <v>-2.3923444976076556</v>
      </c>
      <c r="CL55" s="118">
        <f t="shared" si="2"/>
        <v>-4</v>
      </c>
      <c r="CM55" s="98">
        <f t="shared" si="3"/>
        <v>-1.9417475728155338</v>
      </c>
    </row>
    <row r="56" spans="1:91" ht="15" outlineLevel="2">
      <c r="A56" s="432">
        <v>501</v>
      </c>
      <c r="B56" s="16" t="s">
        <v>336</v>
      </c>
      <c r="C56" s="389" t="s">
        <v>350</v>
      </c>
      <c r="D56" s="395">
        <v>44</v>
      </c>
      <c r="E56" s="418">
        <v>44</v>
      </c>
      <c r="F56" s="418">
        <v>44</v>
      </c>
      <c r="G56" s="418">
        <v>44</v>
      </c>
      <c r="H56" s="418">
        <v>44</v>
      </c>
      <c r="I56" s="418">
        <v>44</v>
      </c>
      <c r="J56" s="418">
        <v>44</v>
      </c>
      <c r="K56" s="418">
        <v>44</v>
      </c>
      <c r="L56" s="418">
        <v>44</v>
      </c>
      <c r="M56" s="418">
        <v>44</v>
      </c>
      <c r="N56" s="418">
        <v>44</v>
      </c>
      <c r="O56" s="399">
        <v>44</v>
      </c>
      <c r="P56" s="395">
        <v>44</v>
      </c>
      <c r="Q56" s="418">
        <v>40</v>
      </c>
      <c r="R56" s="418">
        <v>40</v>
      </c>
      <c r="S56" s="418">
        <v>55</v>
      </c>
      <c r="T56" s="418">
        <v>55</v>
      </c>
      <c r="U56" s="418">
        <v>58</v>
      </c>
      <c r="V56" s="418">
        <v>57</v>
      </c>
      <c r="W56" s="418">
        <v>57</v>
      </c>
      <c r="X56" s="418">
        <v>57</v>
      </c>
      <c r="Y56" s="418">
        <v>57</v>
      </c>
      <c r="Z56" s="418">
        <v>57</v>
      </c>
      <c r="AA56" s="399">
        <v>58</v>
      </c>
      <c r="AB56" s="395">
        <v>58</v>
      </c>
      <c r="AC56" s="418">
        <v>58</v>
      </c>
      <c r="AD56" s="418">
        <v>59</v>
      </c>
      <c r="AE56" s="418">
        <v>59</v>
      </c>
      <c r="AF56" s="418">
        <v>59</v>
      </c>
      <c r="AG56" s="418">
        <v>58</v>
      </c>
      <c r="AH56" s="418">
        <v>58</v>
      </c>
      <c r="AI56" s="418">
        <v>58</v>
      </c>
      <c r="AJ56" s="418">
        <v>58</v>
      </c>
      <c r="AK56" s="418">
        <v>57</v>
      </c>
      <c r="AL56" s="418">
        <v>57</v>
      </c>
      <c r="AM56" s="399">
        <v>57</v>
      </c>
      <c r="AN56" s="395">
        <v>57</v>
      </c>
      <c r="AO56" s="418">
        <v>57</v>
      </c>
      <c r="AP56" s="418">
        <v>57</v>
      </c>
      <c r="AQ56" s="418">
        <v>56</v>
      </c>
      <c r="AR56" s="418">
        <v>56</v>
      </c>
      <c r="AS56" s="418">
        <v>56</v>
      </c>
      <c r="AT56" s="418">
        <v>56</v>
      </c>
      <c r="AU56" s="418">
        <v>56</v>
      </c>
      <c r="AV56" s="418">
        <v>56</v>
      </c>
      <c r="AW56" s="418">
        <v>56</v>
      </c>
      <c r="AX56" s="418">
        <v>56</v>
      </c>
      <c r="AY56" s="399">
        <v>56</v>
      </c>
      <c r="AZ56" s="395">
        <v>56</v>
      </c>
      <c r="BA56" s="418">
        <v>56</v>
      </c>
      <c r="BB56" s="418">
        <v>56</v>
      </c>
      <c r="BC56" s="418">
        <v>56</v>
      </c>
      <c r="BD56" s="418">
        <v>56</v>
      </c>
      <c r="BE56" s="418">
        <v>56</v>
      </c>
      <c r="BF56" s="418">
        <v>56</v>
      </c>
      <c r="BG56" s="418">
        <v>56</v>
      </c>
      <c r="BH56" s="418">
        <v>56</v>
      </c>
      <c r="BI56" s="418">
        <v>56</v>
      </c>
      <c r="BJ56" s="418">
        <v>56</v>
      </c>
      <c r="BK56" s="394">
        <v>56</v>
      </c>
      <c r="BL56" s="395">
        <v>56</v>
      </c>
      <c r="BM56" s="418">
        <v>56</v>
      </c>
      <c r="BN56" s="418">
        <v>56</v>
      </c>
      <c r="BO56" s="418">
        <v>56</v>
      </c>
      <c r="BP56" s="418">
        <v>56</v>
      </c>
      <c r="BQ56" s="418">
        <v>56</v>
      </c>
      <c r="BR56" s="418">
        <v>55</v>
      </c>
      <c r="BS56" s="418">
        <v>55</v>
      </c>
      <c r="BT56" s="418">
        <v>55</v>
      </c>
      <c r="BU56" s="418">
        <v>55</v>
      </c>
      <c r="BV56" s="418">
        <v>53</v>
      </c>
      <c r="BW56" s="394">
        <v>53</v>
      </c>
      <c r="BX56" s="395">
        <v>52</v>
      </c>
      <c r="BY56" s="418">
        <v>52</v>
      </c>
      <c r="BZ56" s="418">
        <v>51</v>
      </c>
      <c r="CA56" s="418">
        <v>52</v>
      </c>
      <c r="CB56" s="418">
        <v>54</v>
      </c>
      <c r="CC56" s="418">
        <v>54</v>
      </c>
      <c r="CD56" s="418">
        <v>54</v>
      </c>
      <c r="CE56" s="418">
        <v>54</v>
      </c>
      <c r="CF56" s="418">
        <v>54</v>
      </c>
      <c r="CG56" s="418">
        <v>54</v>
      </c>
      <c r="CH56" s="394">
        <v>54</v>
      </c>
      <c r="CI56" s="399">
        <f>'1. Población_Afiliada_Regimen'!H56</f>
        <v>52</v>
      </c>
      <c r="CJ56" s="118">
        <f t="shared" si="0"/>
        <v>-2</v>
      </c>
      <c r="CK56" s="98">
        <f t="shared" si="1"/>
        <v>-3.7037037037037033</v>
      </c>
      <c r="CL56" s="118">
        <f t="shared" si="2"/>
        <v>-1</v>
      </c>
      <c r="CM56" s="98">
        <f t="shared" si="3"/>
        <v>-1.8867924528301887</v>
      </c>
    </row>
    <row r="57" spans="1:91" ht="15" outlineLevel="2">
      <c r="A57" s="432">
        <v>543</v>
      </c>
      <c r="B57" s="16" t="s">
        <v>336</v>
      </c>
      <c r="C57" s="389" t="s">
        <v>351</v>
      </c>
      <c r="D57" s="395">
        <v>146</v>
      </c>
      <c r="E57" s="418">
        <v>146</v>
      </c>
      <c r="F57" s="418">
        <v>146</v>
      </c>
      <c r="G57" s="418">
        <v>146</v>
      </c>
      <c r="H57" s="418">
        <v>146</v>
      </c>
      <c r="I57" s="418">
        <v>151</v>
      </c>
      <c r="J57" s="418">
        <v>151</v>
      </c>
      <c r="K57" s="418">
        <v>151</v>
      </c>
      <c r="L57" s="418">
        <v>151</v>
      </c>
      <c r="M57" s="418">
        <v>151</v>
      </c>
      <c r="N57" s="418">
        <v>151</v>
      </c>
      <c r="O57" s="399">
        <v>173</v>
      </c>
      <c r="P57" s="395">
        <v>172</v>
      </c>
      <c r="Q57" s="418">
        <v>147</v>
      </c>
      <c r="R57" s="418">
        <v>147</v>
      </c>
      <c r="S57" s="418">
        <v>173</v>
      </c>
      <c r="T57" s="418">
        <v>173</v>
      </c>
      <c r="U57" s="418">
        <v>176</v>
      </c>
      <c r="V57" s="418">
        <v>178</v>
      </c>
      <c r="W57" s="418">
        <v>177</v>
      </c>
      <c r="X57" s="418">
        <v>177</v>
      </c>
      <c r="Y57" s="418">
        <v>176</v>
      </c>
      <c r="Z57" s="418">
        <v>175</v>
      </c>
      <c r="AA57" s="399">
        <v>176</v>
      </c>
      <c r="AB57" s="395">
        <v>177</v>
      </c>
      <c r="AC57" s="418">
        <v>179</v>
      </c>
      <c r="AD57" s="418">
        <v>179</v>
      </c>
      <c r="AE57" s="418">
        <v>179</v>
      </c>
      <c r="AF57" s="418">
        <v>178</v>
      </c>
      <c r="AG57" s="418">
        <v>178</v>
      </c>
      <c r="AH57" s="418">
        <v>178</v>
      </c>
      <c r="AI57" s="418">
        <v>179</v>
      </c>
      <c r="AJ57" s="418">
        <v>179</v>
      </c>
      <c r="AK57" s="418">
        <v>180</v>
      </c>
      <c r="AL57" s="418">
        <v>178</v>
      </c>
      <c r="AM57" s="399">
        <v>178</v>
      </c>
      <c r="AN57" s="395">
        <v>178</v>
      </c>
      <c r="AO57" s="418">
        <v>178</v>
      </c>
      <c r="AP57" s="418">
        <v>178</v>
      </c>
      <c r="AQ57" s="418">
        <v>178</v>
      </c>
      <c r="AR57" s="418">
        <v>178</v>
      </c>
      <c r="AS57" s="418">
        <v>178</v>
      </c>
      <c r="AT57" s="418">
        <v>178</v>
      </c>
      <c r="AU57" s="418">
        <v>177</v>
      </c>
      <c r="AV57" s="418">
        <v>177</v>
      </c>
      <c r="AW57" s="418">
        <v>177</v>
      </c>
      <c r="AX57" s="418">
        <v>177</v>
      </c>
      <c r="AY57" s="399">
        <v>177</v>
      </c>
      <c r="AZ57" s="395">
        <v>177</v>
      </c>
      <c r="BA57" s="418">
        <v>177</v>
      </c>
      <c r="BB57" s="418">
        <v>176</v>
      </c>
      <c r="BC57" s="418">
        <v>176</v>
      </c>
      <c r="BD57" s="418">
        <v>176</v>
      </c>
      <c r="BE57" s="418">
        <v>175</v>
      </c>
      <c r="BF57" s="418">
        <v>175</v>
      </c>
      <c r="BG57" s="418">
        <v>179</v>
      </c>
      <c r="BH57" s="418">
        <v>179</v>
      </c>
      <c r="BI57" s="418">
        <v>179</v>
      </c>
      <c r="BJ57" s="418">
        <v>180</v>
      </c>
      <c r="BK57" s="394">
        <v>180</v>
      </c>
      <c r="BL57" s="395">
        <v>180</v>
      </c>
      <c r="BM57" s="418">
        <v>180</v>
      </c>
      <c r="BN57" s="418">
        <v>184</v>
      </c>
      <c r="BO57" s="418">
        <v>186</v>
      </c>
      <c r="BP57" s="418">
        <v>186</v>
      </c>
      <c r="BQ57" s="418">
        <v>187</v>
      </c>
      <c r="BR57" s="418">
        <v>186</v>
      </c>
      <c r="BS57" s="418">
        <v>191</v>
      </c>
      <c r="BT57" s="418">
        <v>190</v>
      </c>
      <c r="BU57" s="418">
        <v>190</v>
      </c>
      <c r="BV57" s="418">
        <v>190</v>
      </c>
      <c r="BW57" s="394">
        <v>189</v>
      </c>
      <c r="BX57" s="395">
        <v>189</v>
      </c>
      <c r="BY57" s="418">
        <v>188</v>
      </c>
      <c r="BZ57" s="418">
        <v>198</v>
      </c>
      <c r="CA57" s="418">
        <v>195</v>
      </c>
      <c r="CB57" s="418">
        <v>196</v>
      </c>
      <c r="CC57" s="418">
        <v>194</v>
      </c>
      <c r="CD57" s="418">
        <v>194</v>
      </c>
      <c r="CE57" s="418">
        <v>194</v>
      </c>
      <c r="CF57" s="418">
        <v>190</v>
      </c>
      <c r="CG57" s="418">
        <v>191</v>
      </c>
      <c r="CH57" s="394">
        <v>187</v>
      </c>
      <c r="CI57" s="399">
        <f>'1. Población_Afiliada_Regimen'!H57</f>
        <v>185</v>
      </c>
      <c r="CJ57" s="118">
        <f t="shared" si="0"/>
        <v>-2</v>
      </c>
      <c r="CK57" s="98">
        <f t="shared" si="1"/>
        <v>-1.0309278350515463</v>
      </c>
      <c r="CL57" s="118">
        <f t="shared" si="2"/>
        <v>-4</v>
      </c>
      <c r="CM57" s="98">
        <f t="shared" si="3"/>
        <v>-2.1164021164021163</v>
      </c>
    </row>
    <row r="58" spans="1:91" ht="15" outlineLevel="2">
      <c r="A58" s="432">
        <v>628</v>
      </c>
      <c r="B58" s="16" t="s">
        <v>336</v>
      </c>
      <c r="C58" s="389" t="s">
        <v>352</v>
      </c>
      <c r="D58" s="395">
        <v>168</v>
      </c>
      <c r="E58" s="418">
        <v>168</v>
      </c>
      <c r="F58" s="418">
        <v>168</v>
      </c>
      <c r="G58" s="418">
        <v>168</v>
      </c>
      <c r="H58" s="418">
        <v>168</v>
      </c>
      <c r="I58" s="418">
        <v>172</v>
      </c>
      <c r="J58" s="418">
        <v>172</v>
      </c>
      <c r="K58" s="418">
        <v>172</v>
      </c>
      <c r="L58" s="418">
        <v>172</v>
      </c>
      <c r="M58" s="418">
        <v>172</v>
      </c>
      <c r="N58" s="418">
        <v>171</v>
      </c>
      <c r="O58" s="399">
        <v>184</v>
      </c>
      <c r="P58" s="395">
        <v>183</v>
      </c>
      <c r="Q58" s="418">
        <v>169</v>
      </c>
      <c r="R58" s="418">
        <v>169</v>
      </c>
      <c r="S58" s="418">
        <v>197</v>
      </c>
      <c r="T58" s="418">
        <v>195</v>
      </c>
      <c r="U58" s="418">
        <v>203</v>
      </c>
      <c r="V58" s="418">
        <v>197</v>
      </c>
      <c r="W58" s="418">
        <v>197</v>
      </c>
      <c r="X58" s="418">
        <v>196</v>
      </c>
      <c r="Y58" s="418">
        <v>199</v>
      </c>
      <c r="Z58" s="418">
        <v>197</v>
      </c>
      <c r="AA58" s="399">
        <v>198</v>
      </c>
      <c r="AB58" s="395">
        <v>198</v>
      </c>
      <c r="AC58" s="418">
        <v>198</v>
      </c>
      <c r="AD58" s="418">
        <v>198</v>
      </c>
      <c r="AE58" s="418">
        <v>198</v>
      </c>
      <c r="AF58" s="418">
        <v>201</v>
      </c>
      <c r="AG58" s="418">
        <v>199</v>
      </c>
      <c r="AH58" s="418">
        <v>200</v>
      </c>
      <c r="AI58" s="418">
        <v>202</v>
      </c>
      <c r="AJ58" s="418">
        <v>202</v>
      </c>
      <c r="AK58" s="418">
        <v>204</v>
      </c>
      <c r="AL58" s="418">
        <v>202</v>
      </c>
      <c r="AM58" s="399">
        <v>202</v>
      </c>
      <c r="AN58" s="395">
        <v>202</v>
      </c>
      <c r="AO58" s="418">
        <v>203</v>
      </c>
      <c r="AP58" s="418">
        <v>203</v>
      </c>
      <c r="AQ58" s="418">
        <v>203</v>
      </c>
      <c r="AR58" s="418">
        <v>202</v>
      </c>
      <c r="AS58" s="418">
        <v>201</v>
      </c>
      <c r="AT58" s="418">
        <v>200</v>
      </c>
      <c r="AU58" s="418">
        <v>200</v>
      </c>
      <c r="AV58" s="418">
        <v>199</v>
      </c>
      <c r="AW58" s="418">
        <v>199</v>
      </c>
      <c r="AX58" s="418">
        <v>198</v>
      </c>
      <c r="AY58" s="399">
        <v>198</v>
      </c>
      <c r="AZ58" s="395">
        <v>198</v>
      </c>
      <c r="BA58" s="418">
        <v>198</v>
      </c>
      <c r="BB58" s="418">
        <v>197</v>
      </c>
      <c r="BC58" s="418">
        <v>197</v>
      </c>
      <c r="BD58" s="418">
        <v>197</v>
      </c>
      <c r="BE58" s="418">
        <v>197</v>
      </c>
      <c r="BF58" s="418">
        <v>190</v>
      </c>
      <c r="BG58" s="418">
        <v>188</v>
      </c>
      <c r="BH58" s="418">
        <v>188</v>
      </c>
      <c r="BI58" s="418">
        <v>188</v>
      </c>
      <c r="BJ58" s="418">
        <v>188</v>
      </c>
      <c r="BK58" s="394">
        <v>187</v>
      </c>
      <c r="BL58" s="395">
        <v>186</v>
      </c>
      <c r="BM58" s="418">
        <v>185</v>
      </c>
      <c r="BN58" s="418">
        <v>189</v>
      </c>
      <c r="BO58" s="418">
        <v>189</v>
      </c>
      <c r="BP58" s="418">
        <v>189</v>
      </c>
      <c r="BQ58" s="418">
        <v>191</v>
      </c>
      <c r="BR58" s="418">
        <v>189</v>
      </c>
      <c r="BS58" s="418">
        <v>190</v>
      </c>
      <c r="BT58" s="418">
        <v>190</v>
      </c>
      <c r="BU58" s="418">
        <v>190</v>
      </c>
      <c r="BV58" s="418">
        <v>190</v>
      </c>
      <c r="BW58" s="394">
        <v>190</v>
      </c>
      <c r="BX58" s="395">
        <v>191</v>
      </c>
      <c r="BY58" s="418">
        <v>193</v>
      </c>
      <c r="BZ58" s="418">
        <v>208</v>
      </c>
      <c r="CA58" s="418">
        <v>210</v>
      </c>
      <c r="CB58" s="418">
        <v>211</v>
      </c>
      <c r="CC58" s="418">
        <v>210</v>
      </c>
      <c r="CD58" s="418">
        <v>209</v>
      </c>
      <c r="CE58" s="418">
        <v>209</v>
      </c>
      <c r="CF58" s="418">
        <v>210</v>
      </c>
      <c r="CG58" s="418">
        <v>214</v>
      </c>
      <c r="CH58" s="394">
        <v>214</v>
      </c>
      <c r="CI58" s="399">
        <f>'1. Población_Afiliada_Regimen'!H58</f>
        <v>210</v>
      </c>
      <c r="CJ58" s="118">
        <f t="shared" si="0"/>
        <v>-4</v>
      </c>
      <c r="CK58" s="98">
        <f t="shared" si="1"/>
        <v>-1.9138755980861244</v>
      </c>
      <c r="CL58" s="118">
        <f t="shared" si="2"/>
        <v>20</v>
      </c>
      <c r="CM58" s="98">
        <f t="shared" si="3"/>
        <v>10.526315789473683</v>
      </c>
    </row>
    <row r="59" spans="1:91" ht="15" outlineLevel="2">
      <c r="A59" s="432">
        <v>656</v>
      </c>
      <c r="B59" s="16" t="s">
        <v>336</v>
      </c>
      <c r="C59" s="389" t="s">
        <v>353</v>
      </c>
      <c r="D59" s="395">
        <v>236</v>
      </c>
      <c r="E59" s="418">
        <v>236</v>
      </c>
      <c r="F59" s="418">
        <v>236</v>
      </c>
      <c r="G59" s="418">
        <v>236</v>
      </c>
      <c r="H59" s="418">
        <v>236</v>
      </c>
      <c r="I59" s="418">
        <v>240</v>
      </c>
      <c r="J59" s="418">
        <v>240</v>
      </c>
      <c r="K59" s="418">
        <v>240</v>
      </c>
      <c r="L59" s="418">
        <v>240</v>
      </c>
      <c r="M59" s="418">
        <v>240</v>
      </c>
      <c r="N59" s="418">
        <v>240</v>
      </c>
      <c r="O59" s="399">
        <v>244</v>
      </c>
      <c r="P59" s="395">
        <v>244</v>
      </c>
      <c r="Q59" s="418">
        <v>216</v>
      </c>
      <c r="R59" s="418">
        <v>212</v>
      </c>
      <c r="S59" s="418">
        <v>267</v>
      </c>
      <c r="T59" s="418">
        <v>260</v>
      </c>
      <c r="U59" s="418">
        <v>268</v>
      </c>
      <c r="V59" s="418">
        <v>264</v>
      </c>
      <c r="W59" s="418">
        <v>264</v>
      </c>
      <c r="X59" s="418">
        <v>263</v>
      </c>
      <c r="Y59" s="418">
        <v>267</v>
      </c>
      <c r="Z59" s="418">
        <v>266</v>
      </c>
      <c r="AA59" s="399">
        <v>268</v>
      </c>
      <c r="AB59" s="395">
        <v>268</v>
      </c>
      <c r="AC59" s="418">
        <v>268</v>
      </c>
      <c r="AD59" s="418">
        <v>268</v>
      </c>
      <c r="AE59" s="418">
        <v>268</v>
      </c>
      <c r="AF59" s="418">
        <v>265</v>
      </c>
      <c r="AG59" s="418">
        <v>265</v>
      </c>
      <c r="AH59" s="418">
        <v>269</v>
      </c>
      <c r="AI59" s="418">
        <v>268</v>
      </c>
      <c r="AJ59" s="418">
        <v>268</v>
      </c>
      <c r="AK59" s="418">
        <v>269</v>
      </c>
      <c r="AL59" s="418">
        <v>269</v>
      </c>
      <c r="AM59" s="399">
        <v>268</v>
      </c>
      <c r="AN59" s="395">
        <v>268</v>
      </c>
      <c r="AO59" s="418">
        <v>267</v>
      </c>
      <c r="AP59" s="418">
        <v>266</v>
      </c>
      <c r="AQ59" s="418">
        <v>266</v>
      </c>
      <c r="AR59" s="418">
        <v>266</v>
      </c>
      <c r="AS59" s="418">
        <v>266</v>
      </c>
      <c r="AT59" s="418">
        <v>266</v>
      </c>
      <c r="AU59" s="418">
        <v>266</v>
      </c>
      <c r="AV59" s="418">
        <v>266</v>
      </c>
      <c r="AW59" s="418">
        <v>266</v>
      </c>
      <c r="AX59" s="418">
        <v>266</v>
      </c>
      <c r="AY59" s="399">
        <v>266</v>
      </c>
      <c r="AZ59" s="395">
        <v>266</v>
      </c>
      <c r="BA59" s="418">
        <v>266</v>
      </c>
      <c r="BB59" s="418">
        <v>266</v>
      </c>
      <c r="BC59" s="418">
        <v>266</v>
      </c>
      <c r="BD59" s="418">
        <v>264</v>
      </c>
      <c r="BE59" s="418">
        <v>263</v>
      </c>
      <c r="BF59" s="418">
        <v>254</v>
      </c>
      <c r="BG59" s="418">
        <v>251</v>
      </c>
      <c r="BH59" s="418">
        <v>250</v>
      </c>
      <c r="BI59" s="418">
        <v>250</v>
      </c>
      <c r="BJ59" s="418">
        <v>250</v>
      </c>
      <c r="BK59" s="394">
        <v>249</v>
      </c>
      <c r="BL59" s="395">
        <v>249</v>
      </c>
      <c r="BM59" s="418">
        <v>247</v>
      </c>
      <c r="BN59" s="418">
        <v>249</v>
      </c>
      <c r="BO59" s="418">
        <v>248</v>
      </c>
      <c r="BP59" s="418">
        <v>248</v>
      </c>
      <c r="BQ59" s="418">
        <v>248</v>
      </c>
      <c r="BR59" s="418">
        <v>245</v>
      </c>
      <c r="BS59" s="418">
        <v>244</v>
      </c>
      <c r="BT59" s="418">
        <v>244</v>
      </c>
      <c r="BU59" s="418">
        <v>243</v>
      </c>
      <c r="BV59" s="418">
        <v>241</v>
      </c>
      <c r="BW59" s="394">
        <v>241</v>
      </c>
      <c r="BX59" s="395">
        <v>245</v>
      </c>
      <c r="BY59" s="418">
        <v>246</v>
      </c>
      <c r="BZ59" s="418">
        <v>273</v>
      </c>
      <c r="CA59" s="418">
        <v>271</v>
      </c>
      <c r="CB59" s="418">
        <v>270</v>
      </c>
      <c r="CC59" s="418">
        <v>268</v>
      </c>
      <c r="CD59" s="418">
        <v>267</v>
      </c>
      <c r="CE59" s="418">
        <v>267</v>
      </c>
      <c r="CF59" s="418">
        <v>267</v>
      </c>
      <c r="CG59" s="418">
        <v>263</v>
      </c>
      <c r="CH59" s="394">
        <v>261</v>
      </c>
      <c r="CI59" s="399">
        <f>'1. Población_Afiliada_Regimen'!H59</f>
        <v>255</v>
      </c>
      <c r="CJ59" s="118">
        <f t="shared" si="0"/>
        <v>-6</v>
      </c>
      <c r="CK59" s="98">
        <f t="shared" si="1"/>
        <v>-2.2471910112359552</v>
      </c>
      <c r="CL59" s="118">
        <f t="shared" si="2"/>
        <v>14</v>
      </c>
      <c r="CM59" s="98">
        <f t="shared" si="3"/>
        <v>5.809128630705394</v>
      </c>
    </row>
    <row r="60" spans="1:91" ht="15" outlineLevel="2">
      <c r="A60" s="432">
        <v>761</v>
      </c>
      <c r="B60" s="16" t="s">
        <v>336</v>
      </c>
      <c r="C60" s="389" t="s">
        <v>354</v>
      </c>
      <c r="D60" s="395">
        <v>465</v>
      </c>
      <c r="E60" s="418">
        <v>465</v>
      </c>
      <c r="F60" s="418">
        <v>465</v>
      </c>
      <c r="G60" s="418">
        <v>465</v>
      </c>
      <c r="H60" s="418">
        <v>465</v>
      </c>
      <c r="I60" s="418">
        <v>476</v>
      </c>
      <c r="J60" s="418">
        <v>476</v>
      </c>
      <c r="K60" s="418">
        <v>476</v>
      </c>
      <c r="L60" s="418">
        <v>476</v>
      </c>
      <c r="M60" s="418">
        <v>476</v>
      </c>
      <c r="N60" s="418">
        <v>475</v>
      </c>
      <c r="O60" s="399">
        <v>480</v>
      </c>
      <c r="P60" s="395">
        <v>479</v>
      </c>
      <c r="Q60" s="418">
        <v>425</v>
      </c>
      <c r="R60" s="418">
        <v>417</v>
      </c>
      <c r="S60" s="418">
        <v>512</v>
      </c>
      <c r="T60" s="418">
        <v>505</v>
      </c>
      <c r="U60" s="418">
        <v>513</v>
      </c>
      <c r="V60" s="418">
        <v>504</v>
      </c>
      <c r="W60" s="418">
        <v>505</v>
      </c>
      <c r="X60" s="418">
        <v>502</v>
      </c>
      <c r="Y60" s="418">
        <v>506</v>
      </c>
      <c r="Z60" s="418">
        <v>504</v>
      </c>
      <c r="AA60" s="399">
        <v>504</v>
      </c>
      <c r="AB60" s="395">
        <v>505</v>
      </c>
      <c r="AC60" s="418">
        <v>502</v>
      </c>
      <c r="AD60" s="418">
        <v>501</v>
      </c>
      <c r="AE60" s="418">
        <v>501</v>
      </c>
      <c r="AF60" s="418">
        <v>494</v>
      </c>
      <c r="AG60" s="418">
        <v>492</v>
      </c>
      <c r="AH60" s="418">
        <v>492</v>
      </c>
      <c r="AI60" s="418">
        <v>493</v>
      </c>
      <c r="AJ60" s="418">
        <v>492</v>
      </c>
      <c r="AK60" s="418">
        <v>493</v>
      </c>
      <c r="AL60" s="418">
        <v>493</v>
      </c>
      <c r="AM60" s="399">
        <v>491</v>
      </c>
      <c r="AN60" s="395">
        <v>491</v>
      </c>
      <c r="AO60" s="418">
        <v>489</v>
      </c>
      <c r="AP60" s="418">
        <v>488</v>
      </c>
      <c r="AQ60" s="418">
        <v>489</v>
      </c>
      <c r="AR60" s="418">
        <v>489</v>
      </c>
      <c r="AS60" s="418">
        <v>489</v>
      </c>
      <c r="AT60" s="418">
        <v>488</v>
      </c>
      <c r="AU60" s="418">
        <v>486</v>
      </c>
      <c r="AV60" s="418">
        <v>486</v>
      </c>
      <c r="AW60" s="418">
        <v>486</v>
      </c>
      <c r="AX60" s="418">
        <v>483</v>
      </c>
      <c r="AY60" s="399">
        <v>483</v>
      </c>
      <c r="AZ60" s="395">
        <v>483</v>
      </c>
      <c r="BA60" s="418">
        <v>480</v>
      </c>
      <c r="BB60" s="418">
        <v>480</v>
      </c>
      <c r="BC60" s="418">
        <v>479</v>
      </c>
      <c r="BD60" s="418">
        <v>477</v>
      </c>
      <c r="BE60" s="418">
        <v>474</v>
      </c>
      <c r="BF60" s="418">
        <v>466</v>
      </c>
      <c r="BG60" s="418">
        <v>464</v>
      </c>
      <c r="BH60" s="418">
        <v>464</v>
      </c>
      <c r="BI60" s="418">
        <v>464</v>
      </c>
      <c r="BJ60" s="418">
        <v>463</v>
      </c>
      <c r="BK60" s="394">
        <v>464</v>
      </c>
      <c r="BL60" s="395">
        <v>463</v>
      </c>
      <c r="BM60" s="418">
        <v>462</v>
      </c>
      <c r="BN60" s="418">
        <v>467</v>
      </c>
      <c r="BO60" s="418">
        <v>467</v>
      </c>
      <c r="BP60" s="418">
        <v>467</v>
      </c>
      <c r="BQ60" s="418">
        <v>469</v>
      </c>
      <c r="BR60" s="418">
        <v>465</v>
      </c>
      <c r="BS60" s="418">
        <v>467</v>
      </c>
      <c r="BT60" s="418">
        <v>467</v>
      </c>
      <c r="BU60" s="418">
        <v>465</v>
      </c>
      <c r="BV60" s="418">
        <v>463</v>
      </c>
      <c r="BW60" s="394">
        <v>463</v>
      </c>
      <c r="BX60" s="395">
        <v>471</v>
      </c>
      <c r="BY60" s="418">
        <v>468</v>
      </c>
      <c r="BZ60" s="418">
        <v>501</v>
      </c>
      <c r="CA60" s="418">
        <v>495</v>
      </c>
      <c r="CB60" s="418">
        <v>496</v>
      </c>
      <c r="CC60" s="418">
        <v>493</v>
      </c>
      <c r="CD60" s="418">
        <v>486</v>
      </c>
      <c r="CE60" s="418">
        <v>485</v>
      </c>
      <c r="CF60" s="418">
        <v>485</v>
      </c>
      <c r="CG60" s="418">
        <v>485</v>
      </c>
      <c r="CH60" s="394">
        <v>480</v>
      </c>
      <c r="CI60" s="399">
        <f>'1. Población_Afiliada_Regimen'!H60</f>
        <v>470</v>
      </c>
      <c r="CJ60" s="118">
        <f t="shared" si="0"/>
        <v>-10</v>
      </c>
      <c r="CK60" s="98">
        <f t="shared" si="1"/>
        <v>-2.0618556701030926</v>
      </c>
      <c r="CL60" s="118">
        <f t="shared" si="2"/>
        <v>7</v>
      </c>
      <c r="CM60" s="98">
        <f t="shared" si="3"/>
        <v>1.5118790496760259</v>
      </c>
    </row>
    <row r="61" spans="1:91" ht="15" outlineLevel="2">
      <c r="A61" s="432">
        <v>842</v>
      </c>
      <c r="B61" s="16" t="s">
        <v>336</v>
      </c>
      <c r="C61" s="389" t="s">
        <v>355</v>
      </c>
      <c r="D61" s="395">
        <v>77</v>
      </c>
      <c r="E61" s="418">
        <v>77</v>
      </c>
      <c r="F61" s="418">
        <v>77</v>
      </c>
      <c r="G61" s="418">
        <v>77</v>
      </c>
      <c r="H61" s="418">
        <v>77</v>
      </c>
      <c r="I61" s="418">
        <v>77</v>
      </c>
      <c r="J61" s="418">
        <v>77</v>
      </c>
      <c r="K61" s="418">
        <v>77</v>
      </c>
      <c r="L61" s="418">
        <v>77</v>
      </c>
      <c r="M61" s="418">
        <v>77</v>
      </c>
      <c r="N61" s="418">
        <v>76</v>
      </c>
      <c r="O61" s="399">
        <v>83</v>
      </c>
      <c r="P61" s="395">
        <v>83</v>
      </c>
      <c r="Q61" s="418">
        <v>74</v>
      </c>
      <c r="R61" s="418">
        <v>74</v>
      </c>
      <c r="S61" s="418">
        <v>99</v>
      </c>
      <c r="T61" s="418">
        <v>99</v>
      </c>
      <c r="U61" s="418">
        <v>100</v>
      </c>
      <c r="V61" s="418">
        <v>100</v>
      </c>
      <c r="W61" s="418">
        <v>99</v>
      </c>
      <c r="X61" s="418">
        <v>99</v>
      </c>
      <c r="Y61" s="418">
        <v>100</v>
      </c>
      <c r="Z61" s="418">
        <v>100</v>
      </c>
      <c r="AA61" s="399">
        <v>99</v>
      </c>
      <c r="AB61" s="395">
        <v>99</v>
      </c>
      <c r="AC61" s="418">
        <v>99</v>
      </c>
      <c r="AD61" s="418">
        <v>99</v>
      </c>
      <c r="AE61" s="418">
        <v>99</v>
      </c>
      <c r="AF61" s="418">
        <v>99</v>
      </c>
      <c r="AG61" s="418">
        <v>98</v>
      </c>
      <c r="AH61" s="418">
        <v>98</v>
      </c>
      <c r="AI61" s="418">
        <v>99</v>
      </c>
      <c r="AJ61" s="418">
        <v>100</v>
      </c>
      <c r="AK61" s="418">
        <v>101</v>
      </c>
      <c r="AL61" s="418">
        <v>101</v>
      </c>
      <c r="AM61" s="399">
        <v>101</v>
      </c>
      <c r="AN61" s="395">
        <v>101</v>
      </c>
      <c r="AO61" s="418">
        <v>102</v>
      </c>
      <c r="AP61" s="418">
        <v>102</v>
      </c>
      <c r="AQ61" s="418">
        <v>101</v>
      </c>
      <c r="AR61" s="418">
        <v>101</v>
      </c>
      <c r="AS61" s="418">
        <v>101</v>
      </c>
      <c r="AT61" s="418">
        <v>101</v>
      </c>
      <c r="AU61" s="418">
        <v>101</v>
      </c>
      <c r="AV61" s="418">
        <v>101</v>
      </c>
      <c r="AW61" s="418">
        <v>101</v>
      </c>
      <c r="AX61" s="418">
        <v>101</v>
      </c>
      <c r="AY61" s="399">
        <v>100</v>
      </c>
      <c r="AZ61" s="395">
        <v>100</v>
      </c>
      <c r="BA61" s="418">
        <v>100</v>
      </c>
      <c r="BB61" s="418">
        <v>98</v>
      </c>
      <c r="BC61" s="418">
        <v>97</v>
      </c>
      <c r="BD61" s="418">
        <v>97</v>
      </c>
      <c r="BE61" s="418">
        <v>97</v>
      </c>
      <c r="BF61" s="418">
        <v>96</v>
      </c>
      <c r="BG61" s="418">
        <v>96</v>
      </c>
      <c r="BH61" s="418">
        <v>96</v>
      </c>
      <c r="BI61" s="418">
        <v>96</v>
      </c>
      <c r="BJ61" s="418">
        <v>96</v>
      </c>
      <c r="BK61" s="394">
        <v>96</v>
      </c>
      <c r="BL61" s="395">
        <v>96</v>
      </c>
      <c r="BM61" s="418">
        <v>96</v>
      </c>
      <c r="BN61" s="418">
        <v>96</v>
      </c>
      <c r="BO61" s="418">
        <v>96</v>
      </c>
      <c r="BP61" s="418">
        <v>96</v>
      </c>
      <c r="BQ61" s="418">
        <v>97</v>
      </c>
      <c r="BR61" s="418">
        <v>97</v>
      </c>
      <c r="BS61" s="418">
        <v>98</v>
      </c>
      <c r="BT61" s="418">
        <v>98</v>
      </c>
      <c r="BU61" s="418">
        <v>98</v>
      </c>
      <c r="BV61" s="418">
        <v>98</v>
      </c>
      <c r="BW61" s="394">
        <v>98</v>
      </c>
      <c r="BX61" s="395">
        <v>99</v>
      </c>
      <c r="BY61" s="418">
        <v>99</v>
      </c>
      <c r="BZ61" s="418">
        <v>106</v>
      </c>
      <c r="CA61" s="418">
        <v>107</v>
      </c>
      <c r="CB61" s="418">
        <v>108</v>
      </c>
      <c r="CC61" s="418">
        <v>107</v>
      </c>
      <c r="CD61" s="418">
        <v>105</v>
      </c>
      <c r="CE61" s="418">
        <v>105</v>
      </c>
      <c r="CF61" s="418">
        <v>105</v>
      </c>
      <c r="CG61" s="418">
        <v>105</v>
      </c>
      <c r="CH61" s="394">
        <v>105</v>
      </c>
      <c r="CI61" s="399">
        <f>'1. Población_Afiliada_Regimen'!H61</f>
        <v>105</v>
      </c>
      <c r="CJ61" s="118">
        <f t="shared" si="0"/>
        <v>0</v>
      </c>
      <c r="CK61" s="98">
        <f t="shared" si="1"/>
        <v>0</v>
      </c>
      <c r="CL61" s="118">
        <f t="shared" si="2"/>
        <v>7</v>
      </c>
      <c r="CM61" s="98">
        <f t="shared" si="3"/>
        <v>7.1428571428571423</v>
      </c>
    </row>
    <row r="62" spans="1:91" ht="15" outlineLevel="1">
      <c r="A62" s="141" t="s">
        <v>356</v>
      </c>
      <c r="B62" s="28"/>
      <c r="C62" s="29"/>
      <c r="D62" s="46">
        <v>3577</v>
      </c>
      <c r="E62" s="47">
        <v>3577</v>
      </c>
      <c r="F62" s="47">
        <v>3575</v>
      </c>
      <c r="G62" s="47">
        <v>3575</v>
      </c>
      <c r="H62" s="47">
        <v>3574</v>
      </c>
      <c r="I62" s="47">
        <v>3652</v>
      </c>
      <c r="J62" s="47">
        <v>3650</v>
      </c>
      <c r="K62" s="47">
        <v>3654</v>
      </c>
      <c r="L62" s="47">
        <v>3654</v>
      </c>
      <c r="M62" s="47">
        <v>3653</v>
      </c>
      <c r="N62" s="47">
        <v>3640</v>
      </c>
      <c r="O62" s="266">
        <v>3921</v>
      </c>
      <c r="P62" s="46">
        <v>3910</v>
      </c>
      <c r="Q62" s="47">
        <v>3343</v>
      </c>
      <c r="R62" s="47">
        <v>3311</v>
      </c>
      <c r="S62" s="47">
        <v>4448</v>
      </c>
      <c r="T62" s="47">
        <v>4386</v>
      </c>
      <c r="U62" s="47">
        <v>4483</v>
      </c>
      <c r="V62" s="47">
        <v>4428</v>
      </c>
      <c r="W62" s="47">
        <v>4426</v>
      </c>
      <c r="X62" s="47">
        <v>4419</v>
      </c>
      <c r="Y62" s="47">
        <v>4451</v>
      </c>
      <c r="Z62" s="47">
        <v>4446</v>
      </c>
      <c r="AA62" s="266">
        <v>4464</v>
      </c>
      <c r="AB62" s="46">
        <v>4458</v>
      </c>
      <c r="AC62" s="47">
        <v>4452</v>
      </c>
      <c r="AD62" s="47">
        <v>4456</v>
      </c>
      <c r="AE62" s="47">
        <v>4455</v>
      </c>
      <c r="AF62" s="47">
        <v>4431</v>
      </c>
      <c r="AG62" s="47">
        <v>4419</v>
      </c>
      <c r="AH62" s="47">
        <v>4426</v>
      </c>
      <c r="AI62" s="47">
        <v>4444</v>
      </c>
      <c r="AJ62" s="47">
        <v>4450</v>
      </c>
      <c r="AK62" s="47">
        <v>4453</v>
      </c>
      <c r="AL62" s="47">
        <v>4449</v>
      </c>
      <c r="AM62" s="266">
        <v>4443</v>
      </c>
      <c r="AN62" s="46">
        <v>4432</v>
      </c>
      <c r="AO62" s="47">
        <v>4433</v>
      </c>
      <c r="AP62" s="47">
        <v>4425</v>
      </c>
      <c r="AQ62" s="47">
        <v>4413</v>
      </c>
      <c r="AR62" s="47">
        <v>4398</v>
      </c>
      <c r="AS62" s="47">
        <v>4388</v>
      </c>
      <c r="AT62" s="47">
        <v>4379</v>
      </c>
      <c r="AU62" s="47">
        <v>4357</v>
      </c>
      <c r="AV62" s="47">
        <v>4348</v>
      </c>
      <c r="AW62" s="47">
        <v>4339</v>
      </c>
      <c r="AX62" s="47">
        <v>4321</v>
      </c>
      <c r="AY62" s="266">
        <v>4317</v>
      </c>
      <c r="AZ62" s="46">
        <v>4309</v>
      </c>
      <c r="BA62" s="47">
        <v>4298</v>
      </c>
      <c r="BB62" s="47">
        <v>4277</v>
      </c>
      <c r="BC62" s="47">
        <v>4270</v>
      </c>
      <c r="BD62" s="47">
        <v>4260</v>
      </c>
      <c r="BE62" s="47">
        <v>4244</v>
      </c>
      <c r="BF62" s="47">
        <v>4161</v>
      </c>
      <c r="BG62" s="47">
        <v>4148</v>
      </c>
      <c r="BH62" s="47">
        <v>4144</v>
      </c>
      <c r="BI62" s="47">
        <v>4142</v>
      </c>
      <c r="BJ62" s="47">
        <v>4144</v>
      </c>
      <c r="BK62" s="59">
        <v>4136</v>
      </c>
      <c r="BL62" s="46">
        <v>4114</v>
      </c>
      <c r="BM62" s="47">
        <v>4110</v>
      </c>
      <c r="BN62" s="47">
        <v>4187</v>
      </c>
      <c r="BO62" s="47">
        <v>4198</v>
      </c>
      <c r="BP62" s="47">
        <v>4198</v>
      </c>
      <c r="BQ62" s="47">
        <v>4222</v>
      </c>
      <c r="BR62" s="47">
        <v>4167</v>
      </c>
      <c r="BS62" s="47">
        <v>4162</v>
      </c>
      <c r="BT62" s="47">
        <v>4153</v>
      </c>
      <c r="BU62" s="47">
        <v>4138</v>
      </c>
      <c r="BV62" s="47">
        <v>4130</v>
      </c>
      <c r="BW62" s="59">
        <v>4128</v>
      </c>
      <c r="BX62" s="46">
        <v>4159</v>
      </c>
      <c r="BY62" s="47">
        <v>4110</v>
      </c>
      <c r="BZ62" s="47">
        <v>4410</v>
      </c>
      <c r="CA62" s="47">
        <v>4321</v>
      </c>
      <c r="CB62" s="47">
        <v>4369</v>
      </c>
      <c r="CC62" s="47">
        <v>4332</v>
      </c>
      <c r="CD62" s="47">
        <v>4318</v>
      </c>
      <c r="CE62" s="47">
        <v>4311</v>
      </c>
      <c r="CF62" s="47">
        <v>4304</v>
      </c>
      <c r="CG62" s="47">
        <v>4323</v>
      </c>
      <c r="CH62" s="59">
        <v>4286</v>
      </c>
      <c r="CI62" s="266">
        <f>SUM(CI63:CI79)</f>
        <v>4227</v>
      </c>
      <c r="CJ62" s="118">
        <f t="shared" si="0"/>
        <v>-59</v>
      </c>
      <c r="CK62" s="98">
        <f t="shared" si="1"/>
        <v>-1.368591974019949</v>
      </c>
      <c r="CL62" s="118">
        <f t="shared" si="2"/>
        <v>99</v>
      </c>
      <c r="CM62" s="98">
        <f t="shared" si="3"/>
        <v>2.3982558139534884</v>
      </c>
    </row>
    <row r="63" spans="1:91" ht="15" outlineLevel="2">
      <c r="A63" s="432">
        <v>38</v>
      </c>
      <c r="B63" s="16" t="s">
        <v>356</v>
      </c>
      <c r="C63" s="389" t="s">
        <v>357</v>
      </c>
      <c r="D63" s="395">
        <v>109</v>
      </c>
      <c r="E63" s="418">
        <v>109</v>
      </c>
      <c r="F63" s="418">
        <v>109</v>
      </c>
      <c r="G63" s="418">
        <v>109</v>
      </c>
      <c r="H63" s="418">
        <v>109</v>
      </c>
      <c r="I63" s="418">
        <v>110</v>
      </c>
      <c r="J63" s="418">
        <v>110</v>
      </c>
      <c r="K63" s="418">
        <v>110</v>
      </c>
      <c r="L63" s="418">
        <v>110</v>
      </c>
      <c r="M63" s="418">
        <v>110</v>
      </c>
      <c r="N63" s="418">
        <v>110</v>
      </c>
      <c r="O63" s="399">
        <v>118</v>
      </c>
      <c r="P63" s="395">
        <v>118</v>
      </c>
      <c r="Q63" s="418">
        <v>109</v>
      </c>
      <c r="R63" s="418">
        <v>107</v>
      </c>
      <c r="S63" s="418">
        <v>152</v>
      </c>
      <c r="T63" s="418">
        <v>147</v>
      </c>
      <c r="U63" s="418">
        <v>155</v>
      </c>
      <c r="V63" s="418">
        <v>155</v>
      </c>
      <c r="W63" s="418">
        <v>158</v>
      </c>
      <c r="X63" s="418">
        <v>157</v>
      </c>
      <c r="Y63" s="418">
        <v>157</v>
      </c>
      <c r="Z63" s="418">
        <v>157</v>
      </c>
      <c r="AA63" s="399">
        <v>158</v>
      </c>
      <c r="AB63" s="395">
        <v>158</v>
      </c>
      <c r="AC63" s="418">
        <v>157</v>
      </c>
      <c r="AD63" s="418">
        <v>157</v>
      </c>
      <c r="AE63" s="418">
        <v>157</v>
      </c>
      <c r="AF63" s="418">
        <v>154</v>
      </c>
      <c r="AG63" s="418">
        <v>154</v>
      </c>
      <c r="AH63" s="418">
        <v>154</v>
      </c>
      <c r="AI63" s="418">
        <v>154</v>
      </c>
      <c r="AJ63" s="418">
        <v>153</v>
      </c>
      <c r="AK63" s="418">
        <v>154</v>
      </c>
      <c r="AL63" s="418">
        <v>156</v>
      </c>
      <c r="AM63" s="399">
        <v>156</v>
      </c>
      <c r="AN63" s="395">
        <v>156</v>
      </c>
      <c r="AO63" s="418">
        <v>155</v>
      </c>
      <c r="AP63" s="418">
        <v>154</v>
      </c>
      <c r="AQ63" s="418">
        <v>153</v>
      </c>
      <c r="AR63" s="418">
        <v>153</v>
      </c>
      <c r="AS63" s="418">
        <v>153</v>
      </c>
      <c r="AT63" s="418">
        <v>151</v>
      </c>
      <c r="AU63" s="418">
        <v>150</v>
      </c>
      <c r="AV63" s="418">
        <v>150</v>
      </c>
      <c r="AW63" s="418">
        <v>150</v>
      </c>
      <c r="AX63" s="418">
        <v>149</v>
      </c>
      <c r="AY63" s="399">
        <v>149</v>
      </c>
      <c r="AZ63" s="395">
        <v>149</v>
      </c>
      <c r="BA63" s="418">
        <v>149</v>
      </c>
      <c r="BB63" s="418">
        <v>149</v>
      </c>
      <c r="BC63" s="418">
        <v>148</v>
      </c>
      <c r="BD63" s="418">
        <v>148</v>
      </c>
      <c r="BE63" s="418">
        <v>147</v>
      </c>
      <c r="BF63" s="418">
        <v>145</v>
      </c>
      <c r="BG63" s="418">
        <v>144</v>
      </c>
      <c r="BH63" s="418">
        <v>144</v>
      </c>
      <c r="BI63" s="418">
        <v>144</v>
      </c>
      <c r="BJ63" s="418">
        <v>147</v>
      </c>
      <c r="BK63" s="394">
        <v>147</v>
      </c>
      <c r="BL63" s="395">
        <v>145</v>
      </c>
      <c r="BM63" s="418">
        <v>145</v>
      </c>
      <c r="BN63" s="418">
        <v>145</v>
      </c>
      <c r="BO63" s="418">
        <v>146</v>
      </c>
      <c r="BP63" s="418">
        <v>146</v>
      </c>
      <c r="BQ63" s="418">
        <v>147</v>
      </c>
      <c r="BR63" s="418">
        <v>147</v>
      </c>
      <c r="BS63" s="418">
        <v>147</v>
      </c>
      <c r="BT63" s="418">
        <v>147</v>
      </c>
      <c r="BU63" s="418">
        <v>146</v>
      </c>
      <c r="BV63" s="418">
        <v>146</v>
      </c>
      <c r="BW63" s="394">
        <v>146</v>
      </c>
      <c r="BX63" s="395">
        <v>145</v>
      </c>
      <c r="BY63" s="418">
        <v>143</v>
      </c>
      <c r="BZ63" s="418">
        <v>145</v>
      </c>
      <c r="CA63" s="418">
        <v>142</v>
      </c>
      <c r="CB63" s="418">
        <v>143</v>
      </c>
      <c r="CC63" s="418">
        <v>143</v>
      </c>
      <c r="CD63" s="418">
        <v>144</v>
      </c>
      <c r="CE63" s="418">
        <v>144</v>
      </c>
      <c r="CF63" s="418">
        <v>144</v>
      </c>
      <c r="CG63" s="418">
        <v>146</v>
      </c>
      <c r="CH63" s="394">
        <v>146</v>
      </c>
      <c r="CI63" s="399">
        <f>'1. Población_Afiliada_Regimen'!H63</f>
        <v>144</v>
      </c>
      <c r="CJ63" s="118">
        <f t="shared" si="0"/>
        <v>-2</v>
      </c>
      <c r="CK63" s="98">
        <f t="shared" si="1"/>
        <v>-1.3888888888888888</v>
      </c>
      <c r="CL63" s="118">
        <f t="shared" si="2"/>
        <v>-2</v>
      </c>
      <c r="CM63" s="98">
        <f t="shared" si="3"/>
        <v>-1.3698630136986301</v>
      </c>
    </row>
    <row r="64" spans="1:91" ht="15" outlineLevel="2">
      <c r="A64" s="432">
        <v>86</v>
      </c>
      <c r="B64" s="16" t="s">
        <v>356</v>
      </c>
      <c r="C64" s="389" t="s">
        <v>358</v>
      </c>
      <c r="D64" s="395">
        <v>48</v>
      </c>
      <c r="E64" s="418">
        <v>48</v>
      </c>
      <c r="F64" s="418">
        <v>48</v>
      </c>
      <c r="G64" s="418">
        <v>48</v>
      </c>
      <c r="H64" s="418">
        <v>47</v>
      </c>
      <c r="I64" s="418">
        <v>48</v>
      </c>
      <c r="J64" s="418">
        <v>48</v>
      </c>
      <c r="K64" s="418">
        <v>48</v>
      </c>
      <c r="L64" s="418">
        <v>48</v>
      </c>
      <c r="M64" s="418">
        <v>48</v>
      </c>
      <c r="N64" s="418">
        <v>48</v>
      </c>
      <c r="O64" s="399">
        <v>57</v>
      </c>
      <c r="P64" s="395">
        <v>57</v>
      </c>
      <c r="Q64" s="418">
        <v>52</v>
      </c>
      <c r="R64" s="418">
        <v>52</v>
      </c>
      <c r="S64" s="418">
        <v>91</v>
      </c>
      <c r="T64" s="418">
        <v>91</v>
      </c>
      <c r="U64" s="418">
        <v>95</v>
      </c>
      <c r="V64" s="418">
        <v>95</v>
      </c>
      <c r="W64" s="418">
        <v>94</v>
      </c>
      <c r="X64" s="418">
        <v>94</v>
      </c>
      <c r="Y64" s="418">
        <v>95</v>
      </c>
      <c r="Z64" s="418">
        <v>95</v>
      </c>
      <c r="AA64" s="399">
        <v>96</v>
      </c>
      <c r="AB64" s="395">
        <v>96</v>
      </c>
      <c r="AC64" s="418">
        <v>96</v>
      </c>
      <c r="AD64" s="418">
        <v>96</v>
      </c>
      <c r="AE64" s="418">
        <v>96</v>
      </c>
      <c r="AF64" s="418">
        <v>94</v>
      </c>
      <c r="AG64" s="418">
        <v>93</v>
      </c>
      <c r="AH64" s="418">
        <v>93</v>
      </c>
      <c r="AI64" s="418">
        <v>93</v>
      </c>
      <c r="AJ64" s="418">
        <v>94</v>
      </c>
      <c r="AK64" s="418">
        <v>96</v>
      </c>
      <c r="AL64" s="418">
        <v>96</v>
      </c>
      <c r="AM64" s="399">
        <v>96</v>
      </c>
      <c r="AN64" s="395">
        <v>96</v>
      </c>
      <c r="AO64" s="418">
        <v>95</v>
      </c>
      <c r="AP64" s="418">
        <v>94</v>
      </c>
      <c r="AQ64" s="418">
        <v>94</v>
      </c>
      <c r="AR64" s="418">
        <v>94</v>
      </c>
      <c r="AS64" s="418">
        <v>94</v>
      </c>
      <c r="AT64" s="418">
        <v>94</v>
      </c>
      <c r="AU64" s="418">
        <v>94</v>
      </c>
      <c r="AV64" s="418">
        <v>94</v>
      </c>
      <c r="AW64" s="418">
        <v>94</v>
      </c>
      <c r="AX64" s="418">
        <v>94</v>
      </c>
      <c r="AY64" s="399">
        <v>93</v>
      </c>
      <c r="AZ64" s="395">
        <v>92</v>
      </c>
      <c r="BA64" s="418">
        <v>91</v>
      </c>
      <c r="BB64" s="418">
        <v>91</v>
      </c>
      <c r="BC64" s="418">
        <v>90</v>
      </c>
      <c r="BD64" s="418">
        <v>90</v>
      </c>
      <c r="BE64" s="418">
        <v>90</v>
      </c>
      <c r="BF64" s="418">
        <v>88</v>
      </c>
      <c r="BG64" s="418">
        <v>87</v>
      </c>
      <c r="BH64" s="418">
        <v>87</v>
      </c>
      <c r="BI64" s="418">
        <v>87</v>
      </c>
      <c r="BJ64" s="418">
        <v>87</v>
      </c>
      <c r="BK64" s="394">
        <v>87</v>
      </c>
      <c r="BL64" s="395">
        <v>86</v>
      </c>
      <c r="BM64" s="418">
        <v>86</v>
      </c>
      <c r="BN64" s="418">
        <v>88</v>
      </c>
      <c r="BO64" s="418">
        <v>88</v>
      </c>
      <c r="BP64" s="418">
        <v>88</v>
      </c>
      <c r="BQ64" s="418">
        <v>88</v>
      </c>
      <c r="BR64" s="418">
        <v>86</v>
      </c>
      <c r="BS64" s="418">
        <v>86</v>
      </c>
      <c r="BT64" s="418">
        <v>86</v>
      </c>
      <c r="BU64" s="418">
        <v>86</v>
      </c>
      <c r="BV64" s="418">
        <v>87</v>
      </c>
      <c r="BW64" s="394">
        <v>87</v>
      </c>
      <c r="BX64" s="395">
        <v>86</v>
      </c>
      <c r="BY64" s="418">
        <v>87</v>
      </c>
      <c r="BZ64" s="418">
        <v>88</v>
      </c>
      <c r="CA64" s="418">
        <v>88</v>
      </c>
      <c r="CB64" s="418">
        <v>88</v>
      </c>
      <c r="CC64" s="418">
        <v>88</v>
      </c>
      <c r="CD64" s="418">
        <v>89</v>
      </c>
      <c r="CE64" s="418">
        <v>89</v>
      </c>
      <c r="CF64" s="418">
        <v>91</v>
      </c>
      <c r="CG64" s="418">
        <v>91</v>
      </c>
      <c r="CH64" s="394">
        <v>91</v>
      </c>
      <c r="CI64" s="399">
        <f>'1. Población_Afiliada_Regimen'!H64</f>
        <v>88</v>
      </c>
      <c r="CJ64" s="118">
        <f t="shared" si="0"/>
        <v>-3</v>
      </c>
      <c r="CK64" s="98">
        <f t="shared" si="1"/>
        <v>-3.3707865168539324</v>
      </c>
      <c r="CL64" s="118">
        <f t="shared" si="2"/>
        <v>1</v>
      </c>
      <c r="CM64" s="98">
        <f t="shared" si="3"/>
        <v>1.1494252873563218</v>
      </c>
    </row>
    <row r="65" spans="1:91" ht="15" outlineLevel="2">
      <c r="A65" s="432">
        <v>107</v>
      </c>
      <c r="B65" s="16" t="s">
        <v>356</v>
      </c>
      <c r="C65" s="389" t="s">
        <v>359</v>
      </c>
      <c r="D65" s="395">
        <v>141</v>
      </c>
      <c r="E65" s="418">
        <v>141</v>
      </c>
      <c r="F65" s="418">
        <v>141</v>
      </c>
      <c r="G65" s="418">
        <v>141</v>
      </c>
      <c r="H65" s="418">
        <v>141</v>
      </c>
      <c r="I65" s="418">
        <v>143</v>
      </c>
      <c r="J65" s="418">
        <v>143</v>
      </c>
      <c r="K65" s="418">
        <v>143</v>
      </c>
      <c r="L65" s="418">
        <v>143</v>
      </c>
      <c r="M65" s="418">
        <v>142</v>
      </c>
      <c r="N65" s="418">
        <v>142</v>
      </c>
      <c r="O65" s="399">
        <v>166</v>
      </c>
      <c r="P65" s="395">
        <v>165</v>
      </c>
      <c r="Q65" s="418">
        <v>141</v>
      </c>
      <c r="R65" s="418">
        <v>135</v>
      </c>
      <c r="S65" s="418">
        <v>169</v>
      </c>
      <c r="T65" s="418">
        <v>167</v>
      </c>
      <c r="U65" s="418">
        <v>173</v>
      </c>
      <c r="V65" s="418">
        <v>165</v>
      </c>
      <c r="W65" s="418">
        <v>163</v>
      </c>
      <c r="X65" s="418">
        <v>163</v>
      </c>
      <c r="Y65" s="418">
        <v>164</v>
      </c>
      <c r="Z65" s="418">
        <v>164</v>
      </c>
      <c r="AA65" s="399">
        <v>167</v>
      </c>
      <c r="AB65" s="395">
        <v>167</v>
      </c>
      <c r="AC65" s="418">
        <v>167</v>
      </c>
      <c r="AD65" s="418">
        <v>166</v>
      </c>
      <c r="AE65" s="418">
        <v>166</v>
      </c>
      <c r="AF65" s="418">
        <v>166</v>
      </c>
      <c r="AG65" s="418">
        <v>164</v>
      </c>
      <c r="AH65" s="418">
        <v>165</v>
      </c>
      <c r="AI65" s="418">
        <v>168</v>
      </c>
      <c r="AJ65" s="418">
        <v>168</v>
      </c>
      <c r="AK65" s="418">
        <v>170</v>
      </c>
      <c r="AL65" s="418">
        <v>170</v>
      </c>
      <c r="AM65" s="399">
        <v>169</v>
      </c>
      <c r="AN65" s="395">
        <v>169</v>
      </c>
      <c r="AO65" s="418">
        <v>171</v>
      </c>
      <c r="AP65" s="418">
        <v>171</v>
      </c>
      <c r="AQ65" s="418">
        <v>171</v>
      </c>
      <c r="AR65" s="418">
        <v>171</v>
      </c>
      <c r="AS65" s="418">
        <v>171</v>
      </c>
      <c r="AT65" s="418">
        <v>171</v>
      </c>
      <c r="AU65" s="418">
        <v>171</v>
      </c>
      <c r="AV65" s="418">
        <v>171</v>
      </c>
      <c r="AW65" s="418">
        <v>170</v>
      </c>
      <c r="AX65" s="418">
        <v>170</v>
      </c>
      <c r="AY65" s="399">
        <v>170</v>
      </c>
      <c r="AZ65" s="395">
        <v>170</v>
      </c>
      <c r="BA65" s="418">
        <v>170</v>
      </c>
      <c r="BB65" s="418">
        <v>170</v>
      </c>
      <c r="BC65" s="418">
        <v>170</v>
      </c>
      <c r="BD65" s="418">
        <v>170</v>
      </c>
      <c r="BE65" s="418">
        <v>169</v>
      </c>
      <c r="BF65" s="418">
        <v>165</v>
      </c>
      <c r="BG65" s="418">
        <v>166</v>
      </c>
      <c r="BH65" s="418">
        <v>165</v>
      </c>
      <c r="BI65" s="418">
        <v>165</v>
      </c>
      <c r="BJ65" s="418">
        <v>166</v>
      </c>
      <c r="BK65" s="394">
        <v>166</v>
      </c>
      <c r="BL65" s="395">
        <v>165</v>
      </c>
      <c r="BM65" s="418">
        <v>165</v>
      </c>
      <c r="BN65" s="418">
        <v>167</v>
      </c>
      <c r="BO65" s="418">
        <v>168</v>
      </c>
      <c r="BP65" s="418">
        <v>168</v>
      </c>
      <c r="BQ65" s="418">
        <v>169</v>
      </c>
      <c r="BR65" s="418">
        <v>169</v>
      </c>
      <c r="BS65" s="418">
        <v>169</v>
      </c>
      <c r="BT65" s="418">
        <v>169</v>
      </c>
      <c r="BU65" s="418">
        <v>167</v>
      </c>
      <c r="BV65" s="418">
        <v>167</v>
      </c>
      <c r="BW65" s="394">
        <v>167</v>
      </c>
      <c r="BX65" s="395">
        <v>167</v>
      </c>
      <c r="BY65" s="418">
        <v>166</v>
      </c>
      <c r="BZ65" s="418">
        <v>180</v>
      </c>
      <c r="CA65" s="418">
        <v>181</v>
      </c>
      <c r="CB65" s="418">
        <v>195</v>
      </c>
      <c r="CC65" s="418">
        <v>192</v>
      </c>
      <c r="CD65" s="418">
        <v>182</v>
      </c>
      <c r="CE65" s="418">
        <v>182</v>
      </c>
      <c r="CF65" s="418">
        <v>180</v>
      </c>
      <c r="CG65" s="418">
        <v>181</v>
      </c>
      <c r="CH65" s="394">
        <v>178</v>
      </c>
      <c r="CI65" s="399">
        <f>'1. Población_Afiliada_Regimen'!H65</f>
        <v>175</v>
      </c>
      <c r="CJ65" s="118">
        <f t="shared" si="0"/>
        <v>-3</v>
      </c>
      <c r="CK65" s="98">
        <f t="shared" si="1"/>
        <v>-1.6483516483516485</v>
      </c>
      <c r="CL65" s="118">
        <f t="shared" si="2"/>
        <v>8</v>
      </c>
      <c r="CM65" s="98">
        <f t="shared" si="3"/>
        <v>4.7904191616766472</v>
      </c>
    </row>
    <row r="66" spans="1:91" ht="15" outlineLevel="2">
      <c r="A66" s="432">
        <v>134</v>
      </c>
      <c r="B66" s="16" t="s">
        <v>356</v>
      </c>
      <c r="C66" s="389" t="s">
        <v>360</v>
      </c>
      <c r="D66" s="395">
        <v>83</v>
      </c>
      <c r="E66" s="418">
        <v>83</v>
      </c>
      <c r="F66" s="418">
        <v>83</v>
      </c>
      <c r="G66" s="418">
        <v>83</v>
      </c>
      <c r="H66" s="418">
        <v>83</v>
      </c>
      <c r="I66" s="418">
        <v>83</v>
      </c>
      <c r="J66" s="418">
        <v>83</v>
      </c>
      <c r="K66" s="418">
        <v>83</v>
      </c>
      <c r="L66" s="418">
        <v>83</v>
      </c>
      <c r="M66" s="418">
        <v>83</v>
      </c>
      <c r="N66" s="418">
        <v>83</v>
      </c>
      <c r="O66" s="399">
        <v>106</v>
      </c>
      <c r="P66" s="395">
        <v>105</v>
      </c>
      <c r="Q66" s="418">
        <v>95</v>
      </c>
      <c r="R66" s="418">
        <v>95</v>
      </c>
      <c r="S66" s="418">
        <v>126</v>
      </c>
      <c r="T66" s="418">
        <v>126</v>
      </c>
      <c r="U66" s="418">
        <v>133</v>
      </c>
      <c r="V66" s="418">
        <v>131</v>
      </c>
      <c r="W66" s="418">
        <v>131</v>
      </c>
      <c r="X66" s="418">
        <v>130</v>
      </c>
      <c r="Y66" s="418">
        <v>132</v>
      </c>
      <c r="Z66" s="418">
        <v>131</v>
      </c>
      <c r="AA66" s="399">
        <v>132</v>
      </c>
      <c r="AB66" s="395">
        <v>132</v>
      </c>
      <c r="AC66" s="418">
        <v>132</v>
      </c>
      <c r="AD66" s="418">
        <v>134</v>
      </c>
      <c r="AE66" s="418">
        <v>134</v>
      </c>
      <c r="AF66" s="418">
        <v>136</v>
      </c>
      <c r="AG66" s="418">
        <v>136</v>
      </c>
      <c r="AH66" s="418">
        <v>137</v>
      </c>
      <c r="AI66" s="418">
        <v>137</v>
      </c>
      <c r="AJ66" s="418">
        <v>137</v>
      </c>
      <c r="AK66" s="418">
        <v>137</v>
      </c>
      <c r="AL66" s="418">
        <v>137</v>
      </c>
      <c r="AM66" s="399">
        <v>137</v>
      </c>
      <c r="AN66" s="395">
        <v>135</v>
      </c>
      <c r="AO66" s="418">
        <v>136</v>
      </c>
      <c r="AP66" s="418">
        <v>136</v>
      </c>
      <c r="AQ66" s="418">
        <v>133</v>
      </c>
      <c r="AR66" s="418">
        <v>132</v>
      </c>
      <c r="AS66" s="418">
        <v>132</v>
      </c>
      <c r="AT66" s="418">
        <v>132</v>
      </c>
      <c r="AU66" s="418">
        <v>132</v>
      </c>
      <c r="AV66" s="418">
        <v>132</v>
      </c>
      <c r="AW66" s="418">
        <v>132</v>
      </c>
      <c r="AX66" s="418">
        <v>131</v>
      </c>
      <c r="AY66" s="399">
        <v>131</v>
      </c>
      <c r="AZ66" s="395">
        <v>131</v>
      </c>
      <c r="BA66" s="418">
        <v>131</v>
      </c>
      <c r="BB66" s="418">
        <v>131</v>
      </c>
      <c r="BC66" s="418">
        <v>131</v>
      </c>
      <c r="BD66" s="418">
        <v>130</v>
      </c>
      <c r="BE66" s="418">
        <v>130</v>
      </c>
      <c r="BF66" s="418">
        <v>127</v>
      </c>
      <c r="BG66" s="418">
        <v>126</v>
      </c>
      <c r="BH66" s="418">
        <v>126</v>
      </c>
      <c r="BI66" s="418">
        <v>126</v>
      </c>
      <c r="BJ66" s="418">
        <v>126</v>
      </c>
      <c r="BK66" s="394">
        <v>125</v>
      </c>
      <c r="BL66" s="395">
        <v>124</v>
      </c>
      <c r="BM66" s="418">
        <v>124</v>
      </c>
      <c r="BN66" s="418">
        <v>127</v>
      </c>
      <c r="BO66" s="418">
        <v>129</v>
      </c>
      <c r="BP66" s="418">
        <v>129</v>
      </c>
      <c r="BQ66" s="418">
        <v>130</v>
      </c>
      <c r="BR66" s="418">
        <v>129</v>
      </c>
      <c r="BS66" s="418">
        <v>129</v>
      </c>
      <c r="BT66" s="418">
        <v>129</v>
      </c>
      <c r="BU66" s="418">
        <v>128</v>
      </c>
      <c r="BV66" s="418">
        <v>128</v>
      </c>
      <c r="BW66" s="394">
        <v>128</v>
      </c>
      <c r="BX66" s="395">
        <v>131</v>
      </c>
      <c r="BY66" s="418">
        <v>131</v>
      </c>
      <c r="BZ66" s="418">
        <v>133</v>
      </c>
      <c r="CA66" s="418">
        <v>134</v>
      </c>
      <c r="CB66" s="418">
        <v>135</v>
      </c>
      <c r="CC66" s="418">
        <v>133</v>
      </c>
      <c r="CD66" s="418">
        <v>132</v>
      </c>
      <c r="CE66" s="418">
        <v>132</v>
      </c>
      <c r="CF66" s="418">
        <v>135</v>
      </c>
      <c r="CG66" s="418">
        <v>136</v>
      </c>
      <c r="CH66" s="394">
        <v>135</v>
      </c>
      <c r="CI66" s="399">
        <f>'1. Población_Afiliada_Regimen'!H66</f>
        <v>135</v>
      </c>
      <c r="CJ66" s="118">
        <f t="shared" si="0"/>
        <v>0</v>
      </c>
      <c r="CK66" s="98">
        <f t="shared" si="1"/>
        <v>0</v>
      </c>
      <c r="CL66" s="118">
        <f t="shared" si="2"/>
        <v>7</v>
      </c>
      <c r="CM66" s="98">
        <f t="shared" si="3"/>
        <v>5.46875</v>
      </c>
    </row>
    <row r="67" spans="1:91" ht="15" outlineLevel="2">
      <c r="A67" s="432">
        <v>150</v>
      </c>
      <c r="B67" s="16" t="s">
        <v>356</v>
      </c>
      <c r="C67" s="389" t="s">
        <v>361</v>
      </c>
      <c r="D67" s="395">
        <v>137</v>
      </c>
      <c r="E67" s="418">
        <v>137</v>
      </c>
      <c r="F67" s="418">
        <v>137</v>
      </c>
      <c r="G67" s="418">
        <v>137</v>
      </c>
      <c r="H67" s="418">
        <v>137</v>
      </c>
      <c r="I67" s="418">
        <v>137</v>
      </c>
      <c r="J67" s="418">
        <v>137</v>
      </c>
      <c r="K67" s="418">
        <v>137</v>
      </c>
      <c r="L67" s="418">
        <v>137</v>
      </c>
      <c r="M67" s="418">
        <v>137</v>
      </c>
      <c r="N67" s="418">
        <v>136</v>
      </c>
      <c r="O67" s="399">
        <v>139</v>
      </c>
      <c r="P67" s="395">
        <v>139</v>
      </c>
      <c r="Q67" s="418">
        <v>116</v>
      </c>
      <c r="R67" s="418">
        <v>116</v>
      </c>
      <c r="S67" s="418">
        <v>158</v>
      </c>
      <c r="T67" s="418">
        <v>154</v>
      </c>
      <c r="U67" s="418">
        <v>155</v>
      </c>
      <c r="V67" s="418">
        <v>153</v>
      </c>
      <c r="W67" s="418">
        <v>152</v>
      </c>
      <c r="X67" s="418">
        <v>152</v>
      </c>
      <c r="Y67" s="418">
        <v>152</v>
      </c>
      <c r="Z67" s="418">
        <v>152</v>
      </c>
      <c r="AA67" s="399">
        <v>152</v>
      </c>
      <c r="AB67" s="395">
        <v>152</v>
      </c>
      <c r="AC67" s="418">
        <v>152</v>
      </c>
      <c r="AD67" s="418">
        <v>151</v>
      </c>
      <c r="AE67" s="418">
        <v>151</v>
      </c>
      <c r="AF67" s="418">
        <v>150</v>
      </c>
      <c r="AG67" s="418">
        <v>149</v>
      </c>
      <c r="AH67" s="418">
        <v>149</v>
      </c>
      <c r="AI67" s="418">
        <v>150</v>
      </c>
      <c r="AJ67" s="418">
        <v>150</v>
      </c>
      <c r="AK67" s="418">
        <v>149</v>
      </c>
      <c r="AL67" s="418">
        <v>148</v>
      </c>
      <c r="AM67" s="399">
        <v>148</v>
      </c>
      <c r="AN67" s="395">
        <v>148</v>
      </c>
      <c r="AO67" s="418">
        <v>147</v>
      </c>
      <c r="AP67" s="418">
        <v>147</v>
      </c>
      <c r="AQ67" s="418">
        <v>147</v>
      </c>
      <c r="AR67" s="418">
        <v>147</v>
      </c>
      <c r="AS67" s="418">
        <v>147</v>
      </c>
      <c r="AT67" s="418">
        <v>147</v>
      </c>
      <c r="AU67" s="418">
        <v>146</v>
      </c>
      <c r="AV67" s="418">
        <v>145</v>
      </c>
      <c r="AW67" s="418">
        <v>145</v>
      </c>
      <c r="AX67" s="418">
        <v>145</v>
      </c>
      <c r="AY67" s="399">
        <v>145</v>
      </c>
      <c r="AZ67" s="395">
        <v>144</v>
      </c>
      <c r="BA67" s="418">
        <v>143</v>
      </c>
      <c r="BB67" s="418">
        <v>142</v>
      </c>
      <c r="BC67" s="418">
        <v>142</v>
      </c>
      <c r="BD67" s="418">
        <v>142</v>
      </c>
      <c r="BE67" s="418">
        <v>141</v>
      </c>
      <c r="BF67" s="418">
        <v>136</v>
      </c>
      <c r="BG67" s="418">
        <v>135</v>
      </c>
      <c r="BH67" s="418">
        <v>135</v>
      </c>
      <c r="BI67" s="418">
        <v>134</v>
      </c>
      <c r="BJ67" s="418">
        <v>133</v>
      </c>
      <c r="BK67" s="394">
        <v>133</v>
      </c>
      <c r="BL67" s="395">
        <v>133</v>
      </c>
      <c r="BM67" s="418">
        <v>132</v>
      </c>
      <c r="BN67" s="418">
        <v>132</v>
      </c>
      <c r="BO67" s="418">
        <v>133</v>
      </c>
      <c r="BP67" s="418">
        <v>133</v>
      </c>
      <c r="BQ67" s="418">
        <v>133</v>
      </c>
      <c r="BR67" s="418">
        <v>133</v>
      </c>
      <c r="BS67" s="418">
        <v>130</v>
      </c>
      <c r="BT67" s="418">
        <v>130</v>
      </c>
      <c r="BU67" s="418">
        <v>129</v>
      </c>
      <c r="BV67" s="418">
        <v>127</v>
      </c>
      <c r="BW67" s="394">
        <v>127</v>
      </c>
      <c r="BX67" s="395">
        <v>127</v>
      </c>
      <c r="BY67" s="418">
        <v>126</v>
      </c>
      <c r="BZ67" s="418">
        <v>136</v>
      </c>
      <c r="CA67" s="418">
        <v>136</v>
      </c>
      <c r="CB67" s="418">
        <v>137</v>
      </c>
      <c r="CC67" s="418">
        <v>135</v>
      </c>
      <c r="CD67" s="418">
        <v>132</v>
      </c>
      <c r="CE67" s="418">
        <v>132</v>
      </c>
      <c r="CF67" s="418">
        <v>134</v>
      </c>
      <c r="CG67" s="418">
        <v>134</v>
      </c>
      <c r="CH67" s="394">
        <v>133</v>
      </c>
      <c r="CI67" s="399">
        <f>'1. Población_Afiliada_Regimen'!H67</f>
        <v>131</v>
      </c>
      <c r="CJ67" s="118">
        <f t="shared" si="0"/>
        <v>-2</v>
      </c>
      <c r="CK67" s="98">
        <f t="shared" si="1"/>
        <v>-1.5151515151515151</v>
      </c>
      <c r="CL67" s="118">
        <f t="shared" si="2"/>
        <v>4</v>
      </c>
      <c r="CM67" s="98">
        <f t="shared" si="3"/>
        <v>3.1496062992125982</v>
      </c>
    </row>
    <row r="68" spans="1:91" ht="15" outlineLevel="2">
      <c r="A68" s="432">
        <v>237</v>
      </c>
      <c r="B68" s="16" t="s">
        <v>356</v>
      </c>
      <c r="C68" s="389" t="s">
        <v>362</v>
      </c>
      <c r="D68" s="395">
        <v>167</v>
      </c>
      <c r="E68" s="418">
        <v>167</v>
      </c>
      <c r="F68" s="418">
        <v>167</v>
      </c>
      <c r="G68" s="418">
        <v>167</v>
      </c>
      <c r="H68" s="418">
        <v>167</v>
      </c>
      <c r="I68" s="418">
        <v>168</v>
      </c>
      <c r="J68" s="418">
        <v>168</v>
      </c>
      <c r="K68" s="418">
        <v>168</v>
      </c>
      <c r="L68" s="418">
        <v>168</v>
      </c>
      <c r="M68" s="418">
        <v>168</v>
      </c>
      <c r="N68" s="418">
        <v>168</v>
      </c>
      <c r="O68" s="399">
        <v>179</v>
      </c>
      <c r="P68" s="395">
        <v>179</v>
      </c>
      <c r="Q68" s="418">
        <v>164</v>
      </c>
      <c r="R68" s="418">
        <v>162</v>
      </c>
      <c r="S68" s="418">
        <v>233</v>
      </c>
      <c r="T68" s="418">
        <v>230</v>
      </c>
      <c r="U68" s="418">
        <v>238</v>
      </c>
      <c r="V68" s="418">
        <v>236</v>
      </c>
      <c r="W68" s="418">
        <v>235</v>
      </c>
      <c r="X68" s="418">
        <v>235</v>
      </c>
      <c r="Y68" s="418">
        <v>239</v>
      </c>
      <c r="Z68" s="418">
        <v>238</v>
      </c>
      <c r="AA68" s="399">
        <v>238</v>
      </c>
      <c r="AB68" s="395">
        <v>237</v>
      </c>
      <c r="AC68" s="418">
        <v>236</v>
      </c>
      <c r="AD68" s="418">
        <v>235</v>
      </c>
      <c r="AE68" s="418">
        <v>235</v>
      </c>
      <c r="AF68" s="418">
        <v>233</v>
      </c>
      <c r="AG68" s="418">
        <v>232</v>
      </c>
      <c r="AH68" s="418">
        <v>232</v>
      </c>
      <c r="AI68" s="418">
        <v>234</v>
      </c>
      <c r="AJ68" s="418">
        <v>233</v>
      </c>
      <c r="AK68" s="418">
        <v>234</v>
      </c>
      <c r="AL68" s="418">
        <v>234</v>
      </c>
      <c r="AM68" s="399">
        <v>234</v>
      </c>
      <c r="AN68" s="395">
        <v>234</v>
      </c>
      <c r="AO68" s="418">
        <v>233</v>
      </c>
      <c r="AP68" s="418">
        <v>233</v>
      </c>
      <c r="AQ68" s="418">
        <v>232</v>
      </c>
      <c r="AR68" s="418">
        <v>231</v>
      </c>
      <c r="AS68" s="418">
        <v>231</v>
      </c>
      <c r="AT68" s="418">
        <v>230</v>
      </c>
      <c r="AU68" s="418">
        <v>229</v>
      </c>
      <c r="AV68" s="418">
        <v>229</v>
      </c>
      <c r="AW68" s="418">
        <v>227</v>
      </c>
      <c r="AX68" s="418">
        <v>227</v>
      </c>
      <c r="AY68" s="399">
        <v>227</v>
      </c>
      <c r="AZ68" s="395">
        <v>226</v>
      </c>
      <c r="BA68" s="418">
        <v>226</v>
      </c>
      <c r="BB68" s="418">
        <v>225</v>
      </c>
      <c r="BC68" s="418">
        <v>225</v>
      </c>
      <c r="BD68" s="418">
        <v>225</v>
      </c>
      <c r="BE68" s="418">
        <v>225</v>
      </c>
      <c r="BF68" s="418">
        <v>220</v>
      </c>
      <c r="BG68" s="418">
        <v>222</v>
      </c>
      <c r="BH68" s="418">
        <v>222</v>
      </c>
      <c r="BI68" s="418">
        <v>221</v>
      </c>
      <c r="BJ68" s="418">
        <v>218</v>
      </c>
      <c r="BK68" s="394">
        <v>218</v>
      </c>
      <c r="BL68" s="395">
        <v>216</v>
      </c>
      <c r="BM68" s="418">
        <v>216</v>
      </c>
      <c r="BN68" s="418">
        <v>219</v>
      </c>
      <c r="BO68" s="418">
        <v>219</v>
      </c>
      <c r="BP68" s="418">
        <v>219</v>
      </c>
      <c r="BQ68" s="418">
        <v>219</v>
      </c>
      <c r="BR68" s="418">
        <v>215</v>
      </c>
      <c r="BS68" s="418">
        <v>215</v>
      </c>
      <c r="BT68" s="418">
        <v>215</v>
      </c>
      <c r="BU68" s="418">
        <v>215</v>
      </c>
      <c r="BV68" s="418">
        <v>216</v>
      </c>
      <c r="BW68" s="394">
        <v>216</v>
      </c>
      <c r="BX68" s="395">
        <v>218</v>
      </c>
      <c r="BY68" s="418">
        <v>215</v>
      </c>
      <c r="BZ68" s="418">
        <v>224</v>
      </c>
      <c r="CA68" s="418">
        <v>225</v>
      </c>
      <c r="CB68" s="418">
        <v>226</v>
      </c>
      <c r="CC68" s="418">
        <v>225</v>
      </c>
      <c r="CD68" s="418">
        <v>225</v>
      </c>
      <c r="CE68" s="418">
        <v>225</v>
      </c>
      <c r="CF68" s="418">
        <v>226</v>
      </c>
      <c r="CG68" s="418">
        <v>225</v>
      </c>
      <c r="CH68" s="394">
        <v>222</v>
      </c>
      <c r="CI68" s="399">
        <f>'1. Población_Afiliada_Regimen'!H68</f>
        <v>222</v>
      </c>
      <c r="CJ68" s="118">
        <f t="shared" si="0"/>
        <v>0</v>
      </c>
      <c r="CK68" s="98">
        <f t="shared" si="1"/>
        <v>0</v>
      </c>
      <c r="CL68" s="118">
        <f t="shared" si="2"/>
        <v>6</v>
      </c>
      <c r="CM68" s="98">
        <f t="shared" si="3"/>
        <v>2.7777777777777777</v>
      </c>
    </row>
    <row r="69" spans="1:91" ht="15" outlineLevel="2">
      <c r="A69" s="432">
        <v>264</v>
      </c>
      <c r="B69" s="16" t="s">
        <v>356</v>
      </c>
      <c r="C69" s="389" t="s">
        <v>363</v>
      </c>
      <c r="D69" s="395">
        <v>81</v>
      </c>
      <c r="E69" s="418">
        <v>81</v>
      </c>
      <c r="F69" s="418">
        <v>81</v>
      </c>
      <c r="G69" s="418">
        <v>81</v>
      </c>
      <c r="H69" s="418">
        <v>81</v>
      </c>
      <c r="I69" s="418">
        <v>84</v>
      </c>
      <c r="J69" s="418">
        <v>84</v>
      </c>
      <c r="K69" s="418">
        <v>84</v>
      </c>
      <c r="L69" s="418">
        <v>84</v>
      </c>
      <c r="M69" s="418">
        <v>84</v>
      </c>
      <c r="N69" s="418">
        <v>83</v>
      </c>
      <c r="O69" s="399">
        <v>91</v>
      </c>
      <c r="P69" s="395">
        <v>90</v>
      </c>
      <c r="Q69" s="418">
        <v>81</v>
      </c>
      <c r="R69" s="418">
        <v>80</v>
      </c>
      <c r="S69" s="418">
        <v>116</v>
      </c>
      <c r="T69" s="418">
        <v>114</v>
      </c>
      <c r="U69" s="418">
        <v>119</v>
      </c>
      <c r="V69" s="418">
        <v>118</v>
      </c>
      <c r="W69" s="418">
        <v>118</v>
      </c>
      <c r="X69" s="418">
        <v>118</v>
      </c>
      <c r="Y69" s="418">
        <v>119</v>
      </c>
      <c r="Z69" s="418">
        <v>119</v>
      </c>
      <c r="AA69" s="399">
        <v>121</v>
      </c>
      <c r="AB69" s="395">
        <v>121</v>
      </c>
      <c r="AC69" s="418">
        <v>121</v>
      </c>
      <c r="AD69" s="418">
        <v>121</v>
      </c>
      <c r="AE69" s="418">
        <v>121</v>
      </c>
      <c r="AF69" s="418">
        <v>123</v>
      </c>
      <c r="AG69" s="418">
        <v>121</v>
      </c>
      <c r="AH69" s="418">
        <v>121</v>
      </c>
      <c r="AI69" s="418">
        <v>122</v>
      </c>
      <c r="AJ69" s="418">
        <v>122</v>
      </c>
      <c r="AK69" s="418">
        <v>123</v>
      </c>
      <c r="AL69" s="418">
        <v>123</v>
      </c>
      <c r="AM69" s="399">
        <v>123</v>
      </c>
      <c r="AN69" s="395">
        <v>123</v>
      </c>
      <c r="AO69" s="418">
        <v>124</v>
      </c>
      <c r="AP69" s="418">
        <v>124</v>
      </c>
      <c r="AQ69" s="418">
        <v>124</v>
      </c>
      <c r="AR69" s="418">
        <v>124</v>
      </c>
      <c r="AS69" s="418">
        <v>124</v>
      </c>
      <c r="AT69" s="418">
        <v>124</v>
      </c>
      <c r="AU69" s="418">
        <v>122</v>
      </c>
      <c r="AV69" s="418">
        <v>122</v>
      </c>
      <c r="AW69" s="418">
        <v>122</v>
      </c>
      <c r="AX69" s="418">
        <v>121</v>
      </c>
      <c r="AY69" s="399">
        <v>121</v>
      </c>
      <c r="AZ69" s="395">
        <v>121</v>
      </c>
      <c r="BA69" s="418">
        <v>121</v>
      </c>
      <c r="BB69" s="418">
        <v>120</v>
      </c>
      <c r="BC69" s="418">
        <v>120</v>
      </c>
      <c r="BD69" s="418">
        <v>118</v>
      </c>
      <c r="BE69" s="418">
        <v>118</v>
      </c>
      <c r="BF69" s="418">
        <v>116</v>
      </c>
      <c r="BG69" s="418">
        <v>116</v>
      </c>
      <c r="BH69" s="418">
        <v>116</v>
      </c>
      <c r="BI69" s="418">
        <v>116</v>
      </c>
      <c r="BJ69" s="418">
        <v>116</v>
      </c>
      <c r="BK69" s="394">
        <v>115</v>
      </c>
      <c r="BL69" s="395">
        <v>114</v>
      </c>
      <c r="BM69" s="418">
        <v>114</v>
      </c>
      <c r="BN69" s="418">
        <v>117</v>
      </c>
      <c r="BO69" s="418">
        <v>117</v>
      </c>
      <c r="BP69" s="418">
        <v>117</v>
      </c>
      <c r="BQ69" s="418">
        <v>117</v>
      </c>
      <c r="BR69" s="418">
        <v>114</v>
      </c>
      <c r="BS69" s="418">
        <v>114</v>
      </c>
      <c r="BT69" s="418">
        <v>114</v>
      </c>
      <c r="BU69" s="418">
        <v>114</v>
      </c>
      <c r="BV69" s="418">
        <v>114</v>
      </c>
      <c r="BW69" s="394">
        <v>114</v>
      </c>
      <c r="BX69" s="395">
        <v>117</v>
      </c>
      <c r="BY69" s="418">
        <v>117</v>
      </c>
      <c r="BZ69" s="418">
        <v>127</v>
      </c>
      <c r="CA69" s="418">
        <v>127</v>
      </c>
      <c r="CB69" s="418">
        <v>128</v>
      </c>
      <c r="CC69" s="418">
        <v>127</v>
      </c>
      <c r="CD69" s="418">
        <v>128</v>
      </c>
      <c r="CE69" s="418">
        <v>127</v>
      </c>
      <c r="CF69" s="418">
        <v>127</v>
      </c>
      <c r="CG69" s="418">
        <v>128</v>
      </c>
      <c r="CH69" s="394">
        <v>128</v>
      </c>
      <c r="CI69" s="399">
        <f>'1. Población_Afiliada_Regimen'!H69</f>
        <v>128</v>
      </c>
      <c r="CJ69" s="118">
        <f t="shared" ref="CJ69:CJ132" si="4">CI69-CH69</f>
        <v>0</v>
      </c>
      <c r="CK69" s="98">
        <f t="shared" ref="CK69:CK132" si="5">(CJ69/CE69)*100</f>
        <v>0</v>
      </c>
      <c r="CL69" s="118">
        <f t="shared" ref="CL69:CL132" si="6">CI69-BW69</f>
        <v>14</v>
      </c>
      <c r="CM69" s="98">
        <f t="shared" ref="CM69:CM132" si="7">CL69/BW69*100</f>
        <v>12.280701754385964</v>
      </c>
    </row>
    <row r="70" spans="1:91" ht="15" outlineLevel="2">
      <c r="A70" s="432">
        <v>310</v>
      </c>
      <c r="B70" s="16" t="s">
        <v>356</v>
      </c>
      <c r="C70" s="389" t="s">
        <v>364</v>
      </c>
      <c r="D70" s="395">
        <v>100</v>
      </c>
      <c r="E70" s="418">
        <v>100</v>
      </c>
      <c r="F70" s="418">
        <v>100</v>
      </c>
      <c r="G70" s="418">
        <v>100</v>
      </c>
      <c r="H70" s="418">
        <v>100</v>
      </c>
      <c r="I70" s="418">
        <v>101</v>
      </c>
      <c r="J70" s="418">
        <v>101</v>
      </c>
      <c r="K70" s="418">
        <v>101</v>
      </c>
      <c r="L70" s="418">
        <v>101</v>
      </c>
      <c r="M70" s="418">
        <v>101</v>
      </c>
      <c r="N70" s="418">
        <v>100</v>
      </c>
      <c r="O70" s="399">
        <v>105</v>
      </c>
      <c r="P70" s="395">
        <v>105</v>
      </c>
      <c r="Q70" s="418">
        <v>91</v>
      </c>
      <c r="R70" s="418">
        <v>90</v>
      </c>
      <c r="S70" s="418">
        <v>132</v>
      </c>
      <c r="T70" s="418">
        <v>130</v>
      </c>
      <c r="U70" s="418">
        <v>135</v>
      </c>
      <c r="V70" s="418">
        <v>136</v>
      </c>
      <c r="W70" s="418">
        <v>136</v>
      </c>
      <c r="X70" s="418">
        <v>136</v>
      </c>
      <c r="Y70" s="418">
        <v>137</v>
      </c>
      <c r="Z70" s="418">
        <v>137</v>
      </c>
      <c r="AA70" s="399">
        <v>138</v>
      </c>
      <c r="AB70" s="395">
        <v>138</v>
      </c>
      <c r="AC70" s="418">
        <v>135</v>
      </c>
      <c r="AD70" s="418">
        <v>135</v>
      </c>
      <c r="AE70" s="418">
        <v>135</v>
      </c>
      <c r="AF70" s="418">
        <v>135</v>
      </c>
      <c r="AG70" s="418">
        <v>135</v>
      </c>
      <c r="AH70" s="418">
        <v>135</v>
      </c>
      <c r="AI70" s="418">
        <v>136</v>
      </c>
      <c r="AJ70" s="418">
        <v>136</v>
      </c>
      <c r="AK70" s="418">
        <v>136</v>
      </c>
      <c r="AL70" s="418">
        <v>136</v>
      </c>
      <c r="AM70" s="399">
        <v>136</v>
      </c>
      <c r="AN70" s="395">
        <v>136</v>
      </c>
      <c r="AO70" s="418">
        <v>136</v>
      </c>
      <c r="AP70" s="418">
        <v>135</v>
      </c>
      <c r="AQ70" s="418">
        <v>135</v>
      </c>
      <c r="AR70" s="418">
        <v>135</v>
      </c>
      <c r="AS70" s="418">
        <v>134</v>
      </c>
      <c r="AT70" s="418">
        <v>134</v>
      </c>
      <c r="AU70" s="418">
        <v>133</v>
      </c>
      <c r="AV70" s="418">
        <v>133</v>
      </c>
      <c r="AW70" s="418">
        <v>132</v>
      </c>
      <c r="AX70" s="418">
        <v>132</v>
      </c>
      <c r="AY70" s="399">
        <v>132</v>
      </c>
      <c r="AZ70" s="395">
        <v>132</v>
      </c>
      <c r="BA70" s="418">
        <v>132</v>
      </c>
      <c r="BB70" s="418">
        <v>131</v>
      </c>
      <c r="BC70" s="418">
        <v>131</v>
      </c>
      <c r="BD70" s="418">
        <v>130</v>
      </c>
      <c r="BE70" s="418">
        <v>129</v>
      </c>
      <c r="BF70" s="418">
        <v>126</v>
      </c>
      <c r="BG70" s="418">
        <v>124</v>
      </c>
      <c r="BH70" s="418">
        <v>124</v>
      </c>
      <c r="BI70" s="418">
        <v>124</v>
      </c>
      <c r="BJ70" s="418">
        <v>125</v>
      </c>
      <c r="BK70" s="394">
        <v>125</v>
      </c>
      <c r="BL70" s="395">
        <v>125</v>
      </c>
      <c r="BM70" s="418">
        <v>125</v>
      </c>
      <c r="BN70" s="418">
        <v>125</v>
      </c>
      <c r="BO70" s="418">
        <v>125</v>
      </c>
      <c r="BP70" s="418">
        <v>125</v>
      </c>
      <c r="BQ70" s="418">
        <v>127</v>
      </c>
      <c r="BR70" s="418">
        <v>126</v>
      </c>
      <c r="BS70" s="418">
        <v>128</v>
      </c>
      <c r="BT70" s="418">
        <v>128</v>
      </c>
      <c r="BU70" s="418">
        <v>127</v>
      </c>
      <c r="BV70" s="418">
        <v>128</v>
      </c>
      <c r="BW70" s="394">
        <v>128</v>
      </c>
      <c r="BX70" s="395">
        <v>128</v>
      </c>
      <c r="BY70" s="418">
        <v>127</v>
      </c>
      <c r="BZ70" s="418">
        <v>130</v>
      </c>
      <c r="CA70" s="418">
        <v>130</v>
      </c>
      <c r="CB70" s="418">
        <v>130</v>
      </c>
      <c r="CC70" s="418">
        <v>130</v>
      </c>
      <c r="CD70" s="418">
        <v>129</v>
      </c>
      <c r="CE70" s="418">
        <v>129</v>
      </c>
      <c r="CF70" s="418">
        <v>129</v>
      </c>
      <c r="CG70" s="418">
        <v>133</v>
      </c>
      <c r="CH70" s="394">
        <v>133</v>
      </c>
      <c r="CI70" s="399">
        <f>'1. Población_Afiliada_Regimen'!H70</f>
        <v>134</v>
      </c>
      <c r="CJ70" s="118">
        <f t="shared" si="4"/>
        <v>1</v>
      </c>
      <c r="CK70" s="98">
        <f t="shared" si="5"/>
        <v>0.77519379844961245</v>
      </c>
      <c r="CL70" s="118">
        <f t="shared" si="6"/>
        <v>6</v>
      </c>
      <c r="CM70" s="98">
        <f t="shared" si="7"/>
        <v>4.6875</v>
      </c>
    </row>
    <row r="71" spans="1:91" ht="15" outlineLevel="2">
      <c r="A71" s="432">
        <v>315</v>
      </c>
      <c r="B71" s="16" t="s">
        <v>356</v>
      </c>
      <c r="C71" s="389" t="s">
        <v>365</v>
      </c>
      <c r="D71" s="395">
        <v>65</v>
      </c>
      <c r="E71" s="418">
        <v>65</v>
      </c>
      <c r="F71" s="418">
        <v>65</v>
      </c>
      <c r="G71" s="418">
        <v>65</v>
      </c>
      <c r="H71" s="418">
        <v>65</v>
      </c>
      <c r="I71" s="418">
        <v>65</v>
      </c>
      <c r="J71" s="418">
        <v>65</v>
      </c>
      <c r="K71" s="418">
        <v>65</v>
      </c>
      <c r="L71" s="418">
        <v>65</v>
      </c>
      <c r="M71" s="418">
        <v>65</v>
      </c>
      <c r="N71" s="418">
        <v>65</v>
      </c>
      <c r="O71" s="399">
        <v>67</v>
      </c>
      <c r="P71" s="395">
        <v>65</v>
      </c>
      <c r="Q71" s="418">
        <v>56</v>
      </c>
      <c r="R71" s="418">
        <v>55</v>
      </c>
      <c r="S71" s="418">
        <v>78</v>
      </c>
      <c r="T71" s="418">
        <v>78</v>
      </c>
      <c r="U71" s="418">
        <v>81</v>
      </c>
      <c r="V71" s="418">
        <v>81</v>
      </c>
      <c r="W71" s="418">
        <v>82</v>
      </c>
      <c r="X71" s="418">
        <v>82</v>
      </c>
      <c r="Y71" s="418">
        <v>83</v>
      </c>
      <c r="Z71" s="418">
        <v>83</v>
      </c>
      <c r="AA71" s="399">
        <v>85</v>
      </c>
      <c r="AB71" s="395">
        <v>85</v>
      </c>
      <c r="AC71" s="418">
        <v>85</v>
      </c>
      <c r="AD71" s="418">
        <v>86</v>
      </c>
      <c r="AE71" s="418">
        <v>86</v>
      </c>
      <c r="AF71" s="418">
        <v>87</v>
      </c>
      <c r="AG71" s="418">
        <v>87</v>
      </c>
      <c r="AH71" s="418">
        <v>87</v>
      </c>
      <c r="AI71" s="418">
        <v>90</v>
      </c>
      <c r="AJ71" s="418">
        <v>91</v>
      </c>
      <c r="AK71" s="418">
        <v>90</v>
      </c>
      <c r="AL71" s="418">
        <v>90</v>
      </c>
      <c r="AM71" s="399">
        <v>90</v>
      </c>
      <c r="AN71" s="395">
        <v>90</v>
      </c>
      <c r="AO71" s="418">
        <v>90</v>
      </c>
      <c r="AP71" s="418">
        <v>90</v>
      </c>
      <c r="AQ71" s="418">
        <v>90</v>
      </c>
      <c r="AR71" s="418">
        <v>90</v>
      </c>
      <c r="AS71" s="418">
        <v>90</v>
      </c>
      <c r="AT71" s="418">
        <v>90</v>
      </c>
      <c r="AU71" s="418">
        <v>90</v>
      </c>
      <c r="AV71" s="418">
        <v>90</v>
      </c>
      <c r="AW71" s="418">
        <v>90</v>
      </c>
      <c r="AX71" s="418">
        <v>89</v>
      </c>
      <c r="AY71" s="399">
        <v>89</v>
      </c>
      <c r="AZ71" s="395">
        <v>89</v>
      </c>
      <c r="BA71" s="418">
        <v>88</v>
      </c>
      <c r="BB71" s="418">
        <v>87</v>
      </c>
      <c r="BC71" s="418">
        <v>86</v>
      </c>
      <c r="BD71" s="418">
        <v>86</v>
      </c>
      <c r="BE71" s="418">
        <v>86</v>
      </c>
      <c r="BF71" s="418">
        <v>85</v>
      </c>
      <c r="BG71" s="418">
        <v>84</v>
      </c>
      <c r="BH71" s="418">
        <v>84</v>
      </c>
      <c r="BI71" s="418">
        <v>83</v>
      </c>
      <c r="BJ71" s="418">
        <v>84</v>
      </c>
      <c r="BK71" s="394">
        <v>84</v>
      </c>
      <c r="BL71" s="395">
        <v>84</v>
      </c>
      <c r="BM71" s="418">
        <v>84</v>
      </c>
      <c r="BN71" s="418">
        <v>84</v>
      </c>
      <c r="BO71" s="418">
        <v>83</v>
      </c>
      <c r="BP71" s="418">
        <v>83</v>
      </c>
      <c r="BQ71" s="418">
        <v>83</v>
      </c>
      <c r="BR71" s="418">
        <v>83</v>
      </c>
      <c r="BS71" s="418">
        <v>84</v>
      </c>
      <c r="BT71" s="418">
        <v>84</v>
      </c>
      <c r="BU71" s="418">
        <v>83</v>
      </c>
      <c r="BV71" s="418">
        <v>83</v>
      </c>
      <c r="BW71" s="394">
        <v>82</v>
      </c>
      <c r="BX71" s="395">
        <v>83</v>
      </c>
      <c r="BY71" s="418">
        <v>80</v>
      </c>
      <c r="BZ71" s="418">
        <v>81</v>
      </c>
      <c r="CA71" s="418">
        <v>81</v>
      </c>
      <c r="CB71" s="418">
        <v>82</v>
      </c>
      <c r="CC71" s="418">
        <v>82</v>
      </c>
      <c r="CD71" s="418">
        <v>82</v>
      </c>
      <c r="CE71" s="418">
        <v>82</v>
      </c>
      <c r="CF71" s="418">
        <v>82</v>
      </c>
      <c r="CG71" s="418">
        <v>84</v>
      </c>
      <c r="CH71" s="394">
        <v>84</v>
      </c>
      <c r="CI71" s="399">
        <f>'1. Población_Afiliada_Regimen'!H71</f>
        <v>83</v>
      </c>
      <c r="CJ71" s="118">
        <f t="shared" si="4"/>
        <v>-1</v>
      </c>
      <c r="CK71" s="98">
        <f t="shared" si="5"/>
        <v>-1.2195121951219512</v>
      </c>
      <c r="CL71" s="118">
        <f t="shared" si="6"/>
        <v>1</v>
      </c>
      <c r="CM71" s="98">
        <f t="shared" si="7"/>
        <v>1.2195121951219512</v>
      </c>
    </row>
    <row r="72" spans="1:91" ht="15" outlineLevel="2">
      <c r="A72" s="432">
        <v>361</v>
      </c>
      <c r="B72" s="16" t="s">
        <v>356</v>
      </c>
      <c r="C72" s="389" t="s">
        <v>366</v>
      </c>
      <c r="D72" s="395">
        <v>558</v>
      </c>
      <c r="E72" s="418">
        <v>558</v>
      </c>
      <c r="F72" s="418">
        <v>558</v>
      </c>
      <c r="G72" s="418">
        <v>558</v>
      </c>
      <c r="H72" s="418">
        <v>558</v>
      </c>
      <c r="I72" s="418">
        <v>571</v>
      </c>
      <c r="J72" s="418">
        <v>571</v>
      </c>
      <c r="K72" s="418">
        <v>571</v>
      </c>
      <c r="L72" s="418">
        <v>571</v>
      </c>
      <c r="M72" s="418">
        <v>571</v>
      </c>
      <c r="N72" s="418">
        <v>570</v>
      </c>
      <c r="O72" s="399">
        <v>612</v>
      </c>
      <c r="P72" s="395">
        <v>611</v>
      </c>
      <c r="Q72" s="418">
        <v>518</v>
      </c>
      <c r="R72" s="418">
        <v>514</v>
      </c>
      <c r="S72" s="418">
        <v>612</v>
      </c>
      <c r="T72" s="418">
        <v>601</v>
      </c>
      <c r="U72" s="418">
        <v>612</v>
      </c>
      <c r="V72" s="418">
        <v>605</v>
      </c>
      <c r="W72" s="418">
        <v>606</v>
      </c>
      <c r="X72" s="418">
        <v>606</v>
      </c>
      <c r="Y72" s="418">
        <v>611</v>
      </c>
      <c r="Z72" s="418">
        <v>611</v>
      </c>
      <c r="AA72" s="399">
        <v>612</v>
      </c>
      <c r="AB72" s="395">
        <v>611</v>
      </c>
      <c r="AC72" s="418">
        <v>611</v>
      </c>
      <c r="AD72" s="418">
        <v>614</v>
      </c>
      <c r="AE72" s="418">
        <v>613</v>
      </c>
      <c r="AF72" s="418">
        <v>601</v>
      </c>
      <c r="AG72" s="418">
        <v>599</v>
      </c>
      <c r="AH72" s="418">
        <v>596</v>
      </c>
      <c r="AI72" s="418">
        <v>596</v>
      </c>
      <c r="AJ72" s="418">
        <v>600</v>
      </c>
      <c r="AK72" s="418">
        <v>601</v>
      </c>
      <c r="AL72" s="418">
        <v>604</v>
      </c>
      <c r="AM72" s="399">
        <v>603</v>
      </c>
      <c r="AN72" s="395">
        <v>600</v>
      </c>
      <c r="AO72" s="418">
        <v>601</v>
      </c>
      <c r="AP72" s="418">
        <v>600</v>
      </c>
      <c r="AQ72" s="418">
        <v>599</v>
      </c>
      <c r="AR72" s="418">
        <v>596</v>
      </c>
      <c r="AS72" s="418">
        <v>595</v>
      </c>
      <c r="AT72" s="418">
        <v>595</v>
      </c>
      <c r="AU72" s="418">
        <v>592</v>
      </c>
      <c r="AV72" s="418">
        <v>591</v>
      </c>
      <c r="AW72" s="418">
        <v>590</v>
      </c>
      <c r="AX72" s="418">
        <v>589</v>
      </c>
      <c r="AY72" s="399">
        <v>588</v>
      </c>
      <c r="AZ72" s="395">
        <v>587</v>
      </c>
      <c r="BA72" s="418">
        <v>582</v>
      </c>
      <c r="BB72" s="418">
        <v>580</v>
      </c>
      <c r="BC72" s="418">
        <v>579</v>
      </c>
      <c r="BD72" s="418">
        <v>577</v>
      </c>
      <c r="BE72" s="418">
        <v>573</v>
      </c>
      <c r="BF72" s="418">
        <v>566</v>
      </c>
      <c r="BG72" s="418">
        <v>562</v>
      </c>
      <c r="BH72" s="418">
        <v>559</v>
      </c>
      <c r="BI72" s="418">
        <v>561</v>
      </c>
      <c r="BJ72" s="418">
        <v>557</v>
      </c>
      <c r="BK72" s="394">
        <v>554</v>
      </c>
      <c r="BL72" s="395">
        <v>553</v>
      </c>
      <c r="BM72" s="418">
        <v>553</v>
      </c>
      <c r="BN72" s="418">
        <v>561</v>
      </c>
      <c r="BO72" s="418">
        <v>563</v>
      </c>
      <c r="BP72" s="418">
        <v>563</v>
      </c>
      <c r="BQ72" s="418">
        <v>568</v>
      </c>
      <c r="BR72" s="418">
        <v>558</v>
      </c>
      <c r="BS72" s="418">
        <v>554</v>
      </c>
      <c r="BT72" s="418">
        <v>554</v>
      </c>
      <c r="BU72" s="418">
        <v>552</v>
      </c>
      <c r="BV72" s="418">
        <v>549</v>
      </c>
      <c r="BW72" s="394">
        <v>548</v>
      </c>
      <c r="BX72" s="395">
        <v>552</v>
      </c>
      <c r="BY72" s="418">
        <v>542</v>
      </c>
      <c r="BZ72" s="418">
        <v>625</v>
      </c>
      <c r="CA72" s="418">
        <v>551</v>
      </c>
      <c r="CB72" s="418">
        <v>569</v>
      </c>
      <c r="CC72" s="418">
        <v>554</v>
      </c>
      <c r="CD72" s="418">
        <v>548</v>
      </c>
      <c r="CE72" s="418">
        <v>546</v>
      </c>
      <c r="CF72" s="418">
        <v>542</v>
      </c>
      <c r="CG72" s="418">
        <v>542</v>
      </c>
      <c r="CH72" s="394">
        <v>527</v>
      </c>
      <c r="CI72" s="399">
        <f>'1. Población_Afiliada_Regimen'!H72</f>
        <v>513</v>
      </c>
      <c r="CJ72" s="118">
        <f t="shared" si="4"/>
        <v>-14</v>
      </c>
      <c r="CK72" s="98">
        <f t="shared" si="5"/>
        <v>-2.5641025641025639</v>
      </c>
      <c r="CL72" s="118">
        <f t="shared" si="6"/>
        <v>-35</v>
      </c>
      <c r="CM72" s="98">
        <f t="shared" si="7"/>
        <v>-6.3868613138686134</v>
      </c>
    </row>
    <row r="73" spans="1:91" ht="15" outlineLevel="2">
      <c r="A73" s="432">
        <v>647</v>
      </c>
      <c r="B73" s="16" t="s">
        <v>356</v>
      </c>
      <c r="C73" s="389" t="s">
        <v>367</v>
      </c>
      <c r="D73" s="395">
        <v>124</v>
      </c>
      <c r="E73" s="418">
        <v>124</v>
      </c>
      <c r="F73" s="418">
        <v>124</v>
      </c>
      <c r="G73" s="418">
        <v>124</v>
      </c>
      <c r="H73" s="418">
        <v>124</v>
      </c>
      <c r="I73" s="418">
        <v>126</v>
      </c>
      <c r="J73" s="418">
        <v>126</v>
      </c>
      <c r="K73" s="418">
        <v>126</v>
      </c>
      <c r="L73" s="418">
        <v>126</v>
      </c>
      <c r="M73" s="418">
        <v>126</v>
      </c>
      <c r="N73" s="418">
        <v>123</v>
      </c>
      <c r="O73" s="399">
        <v>138</v>
      </c>
      <c r="P73" s="395">
        <v>138</v>
      </c>
      <c r="Q73" s="418">
        <v>104</v>
      </c>
      <c r="R73" s="418">
        <v>104</v>
      </c>
      <c r="S73" s="418">
        <v>133</v>
      </c>
      <c r="T73" s="418">
        <v>132</v>
      </c>
      <c r="U73" s="418">
        <v>133</v>
      </c>
      <c r="V73" s="418">
        <v>133</v>
      </c>
      <c r="W73" s="418">
        <v>132</v>
      </c>
      <c r="X73" s="418">
        <v>132</v>
      </c>
      <c r="Y73" s="418">
        <v>132</v>
      </c>
      <c r="Z73" s="418">
        <v>132</v>
      </c>
      <c r="AA73" s="399">
        <v>131</v>
      </c>
      <c r="AB73" s="395">
        <v>131</v>
      </c>
      <c r="AC73" s="418">
        <v>131</v>
      </c>
      <c r="AD73" s="418">
        <v>130</v>
      </c>
      <c r="AE73" s="418">
        <v>130</v>
      </c>
      <c r="AF73" s="418">
        <v>137</v>
      </c>
      <c r="AG73" s="418">
        <v>137</v>
      </c>
      <c r="AH73" s="418">
        <v>138</v>
      </c>
      <c r="AI73" s="418">
        <v>138</v>
      </c>
      <c r="AJ73" s="418">
        <v>137</v>
      </c>
      <c r="AK73" s="418">
        <v>136</v>
      </c>
      <c r="AL73" s="418">
        <v>135</v>
      </c>
      <c r="AM73" s="399">
        <v>134</v>
      </c>
      <c r="AN73" s="395">
        <v>134</v>
      </c>
      <c r="AO73" s="418">
        <v>134</v>
      </c>
      <c r="AP73" s="418">
        <v>134</v>
      </c>
      <c r="AQ73" s="418">
        <v>133</v>
      </c>
      <c r="AR73" s="418">
        <v>133</v>
      </c>
      <c r="AS73" s="418">
        <v>132</v>
      </c>
      <c r="AT73" s="418">
        <v>132</v>
      </c>
      <c r="AU73" s="418">
        <v>132</v>
      </c>
      <c r="AV73" s="418">
        <v>132</v>
      </c>
      <c r="AW73" s="418">
        <v>132</v>
      </c>
      <c r="AX73" s="418">
        <v>130</v>
      </c>
      <c r="AY73" s="399">
        <v>130</v>
      </c>
      <c r="AZ73" s="395">
        <v>130</v>
      </c>
      <c r="BA73" s="418">
        <v>130</v>
      </c>
      <c r="BB73" s="418">
        <v>128</v>
      </c>
      <c r="BC73" s="418">
        <v>129</v>
      </c>
      <c r="BD73" s="418">
        <v>128</v>
      </c>
      <c r="BE73" s="418">
        <v>128</v>
      </c>
      <c r="BF73" s="418">
        <v>125</v>
      </c>
      <c r="BG73" s="418">
        <v>121</v>
      </c>
      <c r="BH73" s="418">
        <v>121</v>
      </c>
      <c r="BI73" s="418">
        <v>121</v>
      </c>
      <c r="BJ73" s="418">
        <v>122</v>
      </c>
      <c r="BK73" s="394">
        <v>122</v>
      </c>
      <c r="BL73" s="395">
        <v>122</v>
      </c>
      <c r="BM73" s="418">
        <v>122</v>
      </c>
      <c r="BN73" s="418">
        <v>122</v>
      </c>
      <c r="BO73" s="418">
        <v>123</v>
      </c>
      <c r="BP73" s="418">
        <v>123</v>
      </c>
      <c r="BQ73" s="418">
        <v>124</v>
      </c>
      <c r="BR73" s="418">
        <v>124</v>
      </c>
      <c r="BS73" s="418">
        <v>124</v>
      </c>
      <c r="BT73" s="418">
        <v>124</v>
      </c>
      <c r="BU73" s="418">
        <v>124</v>
      </c>
      <c r="BV73" s="418">
        <v>124</v>
      </c>
      <c r="BW73" s="394">
        <v>124</v>
      </c>
      <c r="BX73" s="395">
        <v>125</v>
      </c>
      <c r="BY73" s="418">
        <v>127</v>
      </c>
      <c r="BZ73" s="418">
        <v>137</v>
      </c>
      <c r="CA73" s="418">
        <v>138</v>
      </c>
      <c r="CB73" s="418">
        <v>138</v>
      </c>
      <c r="CC73" s="418">
        <v>136</v>
      </c>
      <c r="CD73" s="418">
        <v>136</v>
      </c>
      <c r="CE73" s="418">
        <v>136</v>
      </c>
      <c r="CF73" s="418">
        <v>135</v>
      </c>
      <c r="CG73" s="418">
        <v>136</v>
      </c>
      <c r="CH73" s="394">
        <v>136</v>
      </c>
      <c r="CI73" s="399">
        <f>'1. Población_Afiliada_Regimen'!H73</f>
        <v>135</v>
      </c>
      <c r="CJ73" s="118">
        <f t="shared" si="4"/>
        <v>-1</v>
      </c>
      <c r="CK73" s="98">
        <f t="shared" si="5"/>
        <v>-0.73529411764705876</v>
      </c>
      <c r="CL73" s="118">
        <f t="shared" si="6"/>
        <v>11</v>
      </c>
      <c r="CM73" s="98">
        <f t="shared" si="7"/>
        <v>8.870967741935484</v>
      </c>
    </row>
    <row r="74" spans="1:91" ht="15" outlineLevel="2">
      <c r="A74" s="432">
        <v>658</v>
      </c>
      <c r="B74" s="16" t="s">
        <v>356</v>
      </c>
      <c r="C74" s="389" t="s">
        <v>368</v>
      </c>
      <c r="D74" s="395">
        <v>115</v>
      </c>
      <c r="E74" s="418">
        <v>115</v>
      </c>
      <c r="F74" s="418">
        <v>115</v>
      </c>
      <c r="G74" s="418">
        <v>115</v>
      </c>
      <c r="H74" s="418">
        <v>115</v>
      </c>
      <c r="I74" s="418">
        <v>115</v>
      </c>
      <c r="J74" s="418">
        <v>115</v>
      </c>
      <c r="K74" s="418">
        <v>115</v>
      </c>
      <c r="L74" s="418">
        <v>115</v>
      </c>
      <c r="M74" s="418">
        <v>115</v>
      </c>
      <c r="N74" s="418">
        <v>113</v>
      </c>
      <c r="O74" s="399">
        <v>118</v>
      </c>
      <c r="P74" s="395">
        <v>118</v>
      </c>
      <c r="Q74" s="418">
        <v>97</v>
      </c>
      <c r="R74" s="418">
        <v>96</v>
      </c>
      <c r="S74" s="418">
        <v>113</v>
      </c>
      <c r="T74" s="418">
        <v>111</v>
      </c>
      <c r="U74" s="418">
        <v>112</v>
      </c>
      <c r="V74" s="418">
        <v>110</v>
      </c>
      <c r="W74" s="418">
        <v>110</v>
      </c>
      <c r="X74" s="418">
        <v>108</v>
      </c>
      <c r="Y74" s="418">
        <v>108</v>
      </c>
      <c r="Z74" s="418">
        <v>107</v>
      </c>
      <c r="AA74" s="399">
        <v>107</v>
      </c>
      <c r="AB74" s="395">
        <v>107</v>
      </c>
      <c r="AC74" s="418">
        <v>107</v>
      </c>
      <c r="AD74" s="418">
        <v>107</v>
      </c>
      <c r="AE74" s="418">
        <v>107</v>
      </c>
      <c r="AF74" s="418">
        <v>109</v>
      </c>
      <c r="AG74" s="418">
        <v>109</v>
      </c>
      <c r="AH74" s="418">
        <v>109</v>
      </c>
      <c r="AI74" s="418">
        <v>108</v>
      </c>
      <c r="AJ74" s="418">
        <v>107</v>
      </c>
      <c r="AK74" s="418">
        <v>107</v>
      </c>
      <c r="AL74" s="418">
        <v>107</v>
      </c>
      <c r="AM74" s="399">
        <v>107</v>
      </c>
      <c r="AN74" s="395">
        <v>107</v>
      </c>
      <c r="AO74" s="418">
        <v>107</v>
      </c>
      <c r="AP74" s="418">
        <v>107</v>
      </c>
      <c r="AQ74" s="418">
        <v>107</v>
      </c>
      <c r="AR74" s="418">
        <v>107</v>
      </c>
      <c r="AS74" s="418">
        <v>107</v>
      </c>
      <c r="AT74" s="418">
        <v>107</v>
      </c>
      <c r="AU74" s="418">
        <v>104</v>
      </c>
      <c r="AV74" s="418">
        <v>101</v>
      </c>
      <c r="AW74" s="418">
        <v>101</v>
      </c>
      <c r="AX74" s="418">
        <v>101</v>
      </c>
      <c r="AY74" s="399">
        <v>101</v>
      </c>
      <c r="AZ74" s="395">
        <v>101</v>
      </c>
      <c r="BA74" s="418">
        <v>101</v>
      </c>
      <c r="BB74" s="418">
        <v>101</v>
      </c>
      <c r="BC74" s="418">
        <v>100</v>
      </c>
      <c r="BD74" s="418">
        <v>100</v>
      </c>
      <c r="BE74" s="418">
        <v>100</v>
      </c>
      <c r="BF74" s="418">
        <v>97</v>
      </c>
      <c r="BG74" s="418">
        <v>99</v>
      </c>
      <c r="BH74" s="418">
        <v>99</v>
      </c>
      <c r="BI74" s="418">
        <v>99</v>
      </c>
      <c r="BJ74" s="418">
        <v>97</v>
      </c>
      <c r="BK74" s="394">
        <v>96</v>
      </c>
      <c r="BL74" s="395">
        <v>96</v>
      </c>
      <c r="BM74" s="418">
        <v>96</v>
      </c>
      <c r="BN74" s="418">
        <v>100</v>
      </c>
      <c r="BO74" s="418">
        <v>100</v>
      </c>
      <c r="BP74" s="418">
        <v>100</v>
      </c>
      <c r="BQ74" s="418">
        <v>100</v>
      </c>
      <c r="BR74" s="418">
        <v>99</v>
      </c>
      <c r="BS74" s="418">
        <v>98</v>
      </c>
      <c r="BT74" s="418">
        <v>97</v>
      </c>
      <c r="BU74" s="418">
        <v>96</v>
      </c>
      <c r="BV74" s="418">
        <v>96</v>
      </c>
      <c r="BW74" s="394">
        <v>95</v>
      </c>
      <c r="BX74" s="395">
        <v>97</v>
      </c>
      <c r="BY74" s="418">
        <v>96</v>
      </c>
      <c r="BZ74" s="418">
        <v>106</v>
      </c>
      <c r="CA74" s="418">
        <v>106</v>
      </c>
      <c r="CB74" s="418">
        <v>103</v>
      </c>
      <c r="CC74" s="418">
        <v>102</v>
      </c>
      <c r="CD74" s="418">
        <v>102</v>
      </c>
      <c r="CE74" s="418">
        <v>102</v>
      </c>
      <c r="CF74" s="418">
        <v>101</v>
      </c>
      <c r="CG74" s="418">
        <v>102</v>
      </c>
      <c r="CH74" s="394">
        <v>100</v>
      </c>
      <c r="CI74" s="399">
        <f>'1. Población_Afiliada_Regimen'!H74</f>
        <v>101</v>
      </c>
      <c r="CJ74" s="118">
        <f t="shared" si="4"/>
        <v>1</v>
      </c>
      <c r="CK74" s="98">
        <f t="shared" si="5"/>
        <v>0.98039215686274506</v>
      </c>
      <c r="CL74" s="118">
        <f t="shared" si="6"/>
        <v>6</v>
      </c>
      <c r="CM74" s="98">
        <f t="shared" si="7"/>
        <v>6.3157894736842106</v>
      </c>
    </row>
    <row r="75" spans="1:91" ht="15" outlineLevel="2">
      <c r="A75" s="432">
        <v>664</v>
      </c>
      <c r="B75" s="16" t="s">
        <v>356</v>
      </c>
      <c r="C75" s="389" t="s">
        <v>369</v>
      </c>
      <c r="D75" s="395">
        <v>387</v>
      </c>
      <c r="E75" s="418">
        <v>387</v>
      </c>
      <c r="F75" s="418">
        <v>387</v>
      </c>
      <c r="G75" s="418">
        <v>387</v>
      </c>
      <c r="H75" s="418">
        <v>387</v>
      </c>
      <c r="I75" s="418">
        <v>400</v>
      </c>
      <c r="J75" s="418">
        <v>400</v>
      </c>
      <c r="K75" s="418">
        <v>400</v>
      </c>
      <c r="L75" s="418">
        <v>400</v>
      </c>
      <c r="M75" s="418">
        <v>400</v>
      </c>
      <c r="N75" s="418">
        <v>399</v>
      </c>
      <c r="O75" s="399">
        <v>406</v>
      </c>
      <c r="P75" s="395">
        <v>403</v>
      </c>
      <c r="Q75" s="418">
        <v>327</v>
      </c>
      <c r="R75" s="418">
        <v>322</v>
      </c>
      <c r="S75" s="418">
        <v>443</v>
      </c>
      <c r="T75" s="418">
        <v>431</v>
      </c>
      <c r="U75" s="418">
        <v>432</v>
      </c>
      <c r="V75" s="418">
        <v>423</v>
      </c>
      <c r="W75" s="418">
        <v>423</v>
      </c>
      <c r="X75" s="418">
        <v>422</v>
      </c>
      <c r="Y75" s="418">
        <v>427</v>
      </c>
      <c r="Z75" s="418">
        <v>426</v>
      </c>
      <c r="AA75" s="399">
        <v>424</v>
      </c>
      <c r="AB75" s="395">
        <v>429</v>
      </c>
      <c r="AC75" s="418">
        <v>427</v>
      </c>
      <c r="AD75" s="418">
        <v>427</v>
      </c>
      <c r="AE75" s="418">
        <v>427</v>
      </c>
      <c r="AF75" s="418">
        <v>424</v>
      </c>
      <c r="AG75" s="418">
        <v>421</v>
      </c>
      <c r="AH75" s="418">
        <v>417</v>
      </c>
      <c r="AI75" s="418">
        <v>417</v>
      </c>
      <c r="AJ75" s="418">
        <v>417</v>
      </c>
      <c r="AK75" s="418">
        <v>415</v>
      </c>
      <c r="AL75" s="418">
        <v>412</v>
      </c>
      <c r="AM75" s="399">
        <v>411</v>
      </c>
      <c r="AN75" s="395">
        <v>410</v>
      </c>
      <c r="AO75" s="418">
        <v>409</v>
      </c>
      <c r="AP75" s="418">
        <v>408</v>
      </c>
      <c r="AQ75" s="418">
        <v>408</v>
      </c>
      <c r="AR75" s="418">
        <v>408</v>
      </c>
      <c r="AS75" s="418">
        <v>406</v>
      </c>
      <c r="AT75" s="418">
        <v>406</v>
      </c>
      <c r="AU75" s="418">
        <v>406</v>
      </c>
      <c r="AV75" s="418">
        <v>405</v>
      </c>
      <c r="AW75" s="418">
        <v>402</v>
      </c>
      <c r="AX75" s="418">
        <v>400</v>
      </c>
      <c r="AY75" s="399">
        <v>400</v>
      </c>
      <c r="AZ75" s="395">
        <v>398</v>
      </c>
      <c r="BA75" s="418">
        <v>398</v>
      </c>
      <c r="BB75" s="418">
        <v>398</v>
      </c>
      <c r="BC75" s="418">
        <v>397</v>
      </c>
      <c r="BD75" s="418">
        <v>395</v>
      </c>
      <c r="BE75" s="418">
        <v>391</v>
      </c>
      <c r="BF75" s="418">
        <v>385</v>
      </c>
      <c r="BG75" s="418">
        <v>380</v>
      </c>
      <c r="BH75" s="418">
        <v>380</v>
      </c>
      <c r="BI75" s="418">
        <v>380</v>
      </c>
      <c r="BJ75" s="418">
        <v>379</v>
      </c>
      <c r="BK75" s="394">
        <v>379</v>
      </c>
      <c r="BL75" s="395">
        <v>378</v>
      </c>
      <c r="BM75" s="418">
        <v>378</v>
      </c>
      <c r="BN75" s="418">
        <v>396</v>
      </c>
      <c r="BO75" s="418">
        <v>398</v>
      </c>
      <c r="BP75" s="418">
        <v>398</v>
      </c>
      <c r="BQ75" s="418">
        <v>397</v>
      </c>
      <c r="BR75" s="418">
        <v>391</v>
      </c>
      <c r="BS75" s="418">
        <v>391</v>
      </c>
      <c r="BT75" s="418">
        <v>390</v>
      </c>
      <c r="BU75" s="418">
        <v>389</v>
      </c>
      <c r="BV75" s="418">
        <v>388</v>
      </c>
      <c r="BW75" s="394">
        <v>387</v>
      </c>
      <c r="BX75" s="395">
        <v>389</v>
      </c>
      <c r="BY75" s="418">
        <v>389</v>
      </c>
      <c r="BZ75" s="418">
        <v>422</v>
      </c>
      <c r="CA75" s="418">
        <v>417</v>
      </c>
      <c r="CB75" s="418">
        <v>412</v>
      </c>
      <c r="CC75" s="418">
        <v>407</v>
      </c>
      <c r="CD75" s="418">
        <v>408</v>
      </c>
      <c r="CE75" s="418">
        <v>407</v>
      </c>
      <c r="CF75" s="418">
        <v>402</v>
      </c>
      <c r="CG75" s="418">
        <v>402</v>
      </c>
      <c r="CH75" s="394">
        <v>402</v>
      </c>
      <c r="CI75" s="399">
        <f>'1. Población_Afiliada_Regimen'!H75</f>
        <v>397</v>
      </c>
      <c r="CJ75" s="118">
        <f t="shared" si="4"/>
        <v>-5</v>
      </c>
      <c r="CK75" s="98">
        <f t="shared" si="5"/>
        <v>-1.2285012285012284</v>
      </c>
      <c r="CL75" s="118">
        <f t="shared" si="6"/>
        <v>10</v>
      </c>
      <c r="CM75" s="98">
        <f t="shared" si="7"/>
        <v>2.5839793281653747</v>
      </c>
    </row>
    <row r="76" spans="1:91" ht="15" outlineLevel="2">
      <c r="A76" s="432">
        <v>686</v>
      </c>
      <c r="B76" s="16" t="s">
        <v>356</v>
      </c>
      <c r="C76" s="389" t="s">
        <v>370</v>
      </c>
      <c r="D76" s="395">
        <v>454</v>
      </c>
      <c r="E76" s="418">
        <v>454</v>
      </c>
      <c r="F76" s="418">
        <v>454</v>
      </c>
      <c r="G76" s="418">
        <v>454</v>
      </c>
      <c r="H76" s="418">
        <v>454</v>
      </c>
      <c r="I76" s="418">
        <v>467</v>
      </c>
      <c r="J76" s="418">
        <v>466</v>
      </c>
      <c r="K76" s="418">
        <v>467</v>
      </c>
      <c r="L76" s="418">
        <v>467</v>
      </c>
      <c r="M76" s="418">
        <v>467</v>
      </c>
      <c r="N76" s="418">
        <v>467</v>
      </c>
      <c r="O76" s="399">
        <v>507</v>
      </c>
      <c r="P76" s="395">
        <v>507</v>
      </c>
      <c r="Q76" s="418">
        <v>454</v>
      </c>
      <c r="R76" s="418">
        <v>452</v>
      </c>
      <c r="S76" s="418">
        <v>658</v>
      </c>
      <c r="T76" s="418">
        <v>653</v>
      </c>
      <c r="U76" s="418">
        <v>672</v>
      </c>
      <c r="V76" s="418">
        <v>668</v>
      </c>
      <c r="W76" s="418">
        <v>667</v>
      </c>
      <c r="X76" s="418">
        <v>665</v>
      </c>
      <c r="Y76" s="418">
        <v>668</v>
      </c>
      <c r="Z76" s="418">
        <v>668</v>
      </c>
      <c r="AA76" s="399">
        <v>668</v>
      </c>
      <c r="AB76" s="395">
        <v>664</v>
      </c>
      <c r="AC76" s="418">
        <v>662</v>
      </c>
      <c r="AD76" s="418">
        <v>662</v>
      </c>
      <c r="AE76" s="418">
        <v>662</v>
      </c>
      <c r="AF76" s="418">
        <v>666</v>
      </c>
      <c r="AG76" s="418">
        <v>666</v>
      </c>
      <c r="AH76" s="418">
        <v>668</v>
      </c>
      <c r="AI76" s="418">
        <v>671</v>
      </c>
      <c r="AJ76" s="418">
        <v>674</v>
      </c>
      <c r="AK76" s="418">
        <v>676</v>
      </c>
      <c r="AL76" s="418">
        <v>675</v>
      </c>
      <c r="AM76" s="399">
        <v>675</v>
      </c>
      <c r="AN76" s="395">
        <v>675</v>
      </c>
      <c r="AO76" s="418">
        <v>674</v>
      </c>
      <c r="AP76" s="418">
        <v>672</v>
      </c>
      <c r="AQ76" s="418">
        <v>669</v>
      </c>
      <c r="AR76" s="418">
        <v>665</v>
      </c>
      <c r="AS76" s="418">
        <v>661</v>
      </c>
      <c r="AT76" s="418">
        <v>658</v>
      </c>
      <c r="AU76" s="418">
        <v>658</v>
      </c>
      <c r="AV76" s="418">
        <v>656</v>
      </c>
      <c r="AW76" s="418">
        <v>656</v>
      </c>
      <c r="AX76" s="418">
        <v>653</v>
      </c>
      <c r="AY76" s="399">
        <v>653</v>
      </c>
      <c r="AZ76" s="395">
        <v>651</v>
      </c>
      <c r="BA76" s="418">
        <v>651</v>
      </c>
      <c r="BB76" s="418">
        <v>644</v>
      </c>
      <c r="BC76" s="418">
        <v>643</v>
      </c>
      <c r="BD76" s="418">
        <v>641</v>
      </c>
      <c r="BE76" s="418">
        <v>639</v>
      </c>
      <c r="BF76" s="418">
        <v>626</v>
      </c>
      <c r="BG76" s="418">
        <v>618</v>
      </c>
      <c r="BH76" s="418">
        <v>617</v>
      </c>
      <c r="BI76" s="418">
        <v>617</v>
      </c>
      <c r="BJ76" s="418">
        <v>619</v>
      </c>
      <c r="BK76" s="394">
        <v>619</v>
      </c>
      <c r="BL76" s="395">
        <v>612</v>
      </c>
      <c r="BM76" s="418">
        <v>611</v>
      </c>
      <c r="BN76" s="418">
        <v>619</v>
      </c>
      <c r="BO76" s="418">
        <v>619</v>
      </c>
      <c r="BP76" s="418">
        <v>619</v>
      </c>
      <c r="BQ76" s="418">
        <v>622</v>
      </c>
      <c r="BR76" s="418">
        <v>615</v>
      </c>
      <c r="BS76" s="418">
        <v>612</v>
      </c>
      <c r="BT76" s="418">
        <v>610</v>
      </c>
      <c r="BU76" s="418">
        <v>608</v>
      </c>
      <c r="BV76" s="418">
        <v>608</v>
      </c>
      <c r="BW76" s="394">
        <v>608</v>
      </c>
      <c r="BX76" s="395">
        <v>613</v>
      </c>
      <c r="BY76" s="418">
        <v>599</v>
      </c>
      <c r="BZ76" s="418">
        <v>635</v>
      </c>
      <c r="CA76" s="418">
        <v>634</v>
      </c>
      <c r="CB76" s="418">
        <v>637</v>
      </c>
      <c r="CC76" s="418">
        <v>637</v>
      </c>
      <c r="CD76" s="418">
        <v>635</v>
      </c>
      <c r="CE76" s="418">
        <v>634</v>
      </c>
      <c r="CF76" s="418">
        <v>631</v>
      </c>
      <c r="CG76" s="418">
        <v>632</v>
      </c>
      <c r="CH76" s="394">
        <v>628</v>
      </c>
      <c r="CI76" s="399">
        <f>'1. Población_Afiliada_Regimen'!H76</f>
        <v>616</v>
      </c>
      <c r="CJ76" s="118">
        <f t="shared" si="4"/>
        <v>-12</v>
      </c>
      <c r="CK76" s="98">
        <f t="shared" si="5"/>
        <v>-1.8927444794952681</v>
      </c>
      <c r="CL76" s="118">
        <f t="shared" si="6"/>
        <v>8</v>
      </c>
      <c r="CM76" s="98">
        <f t="shared" si="7"/>
        <v>1.3157894736842104</v>
      </c>
    </row>
    <row r="77" spans="1:91" ht="15" outlineLevel="2">
      <c r="A77" s="432">
        <v>819</v>
      </c>
      <c r="B77" s="16" t="s">
        <v>356</v>
      </c>
      <c r="C77" s="389" t="s">
        <v>371</v>
      </c>
      <c r="D77" s="395">
        <v>90</v>
      </c>
      <c r="E77" s="418">
        <v>90</v>
      </c>
      <c r="F77" s="418">
        <v>90</v>
      </c>
      <c r="G77" s="418">
        <v>90</v>
      </c>
      <c r="H77" s="418">
        <v>90</v>
      </c>
      <c r="I77" s="418">
        <v>90</v>
      </c>
      <c r="J77" s="418">
        <v>90</v>
      </c>
      <c r="K77" s="418">
        <v>90</v>
      </c>
      <c r="L77" s="418">
        <v>90</v>
      </c>
      <c r="M77" s="418">
        <v>90</v>
      </c>
      <c r="N77" s="418">
        <v>89</v>
      </c>
      <c r="O77" s="399">
        <v>107</v>
      </c>
      <c r="P77" s="395">
        <v>107</v>
      </c>
      <c r="Q77" s="418">
        <v>93</v>
      </c>
      <c r="R77" s="418">
        <v>92</v>
      </c>
      <c r="S77" s="418">
        <v>115</v>
      </c>
      <c r="T77" s="418">
        <v>113</v>
      </c>
      <c r="U77" s="418">
        <v>114</v>
      </c>
      <c r="V77" s="418">
        <v>113</v>
      </c>
      <c r="W77" s="418">
        <v>111</v>
      </c>
      <c r="X77" s="418">
        <v>111</v>
      </c>
      <c r="Y77" s="418">
        <v>110</v>
      </c>
      <c r="Z77" s="418">
        <v>110</v>
      </c>
      <c r="AA77" s="399">
        <v>113</v>
      </c>
      <c r="AB77" s="395">
        <v>113</v>
      </c>
      <c r="AC77" s="418">
        <v>114</v>
      </c>
      <c r="AD77" s="418">
        <v>115</v>
      </c>
      <c r="AE77" s="418">
        <v>115</v>
      </c>
      <c r="AF77" s="418">
        <v>115</v>
      </c>
      <c r="AG77" s="418">
        <v>115</v>
      </c>
      <c r="AH77" s="418">
        <v>117</v>
      </c>
      <c r="AI77" s="418">
        <v>117</v>
      </c>
      <c r="AJ77" s="418">
        <v>117</v>
      </c>
      <c r="AK77" s="418">
        <v>117</v>
      </c>
      <c r="AL77" s="418">
        <v>117</v>
      </c>
      <c r="AM77" s="399">
        <v>116</v>
      </c>
      <c r="AN77" s="395">
        <v>116</v>
      </c>
      <c r="AO77" s="418">
        <v>116</v>
      </c>
      <c r="AP77" s="418">
        <v>116</v>
      </c>
      <c r="AQ77" s="418">
        <v>116</v>
      </c>
      <c r="AR77" s="418">
        <v>116</v>
      </c>
      <c r="AS77" s="418">
        <v>116</v>
      </c>
      <c r="AT77" s="418">
        <v>115</v>
      </c>
      <c r="AU77" s="418">
        <v>115</v>
      </c>
      <c r="AV77" s="418">
        <v>115</v>
      </c>
      <c r="AW77" s="418">
        <v>115</v>
      </c>
      <c r="AX77" s="418">
        <v>115</v>
      </c>
      <c r="AY77" s="399">
        <v>115</v>
      </c>
      <c r="AZ77" s="395">
        <v>115</v>
      </c>
      <c r="BA77" s="418">
        <v>114</v>
      </c>
      <c r="BB77" s="418">
        <v>114</v>
      </c>
      <c r="BC77" s="418">
        <v>114</v>
      </c>
      <c r="BD77" s="418">
        <v>114</v>
      </c>
      <c r="BE77" s="418">
        <v>114</v>
      </c>
      <c r="BF77" s="418">
        <v>110</v>
      </c>
      <c r="BG77" s="418">
        <v>111</v>
      </c>
      <c r="BH77" s="418">
        <v>111</v>
      </c>
      <c r="BI77" s="418">
        <v>111</v>
      </c>
      <c r="BJ77" s="418">
        <v>112</v>
      </c>
      <c r="BK77" s="394">
        <v>112</v>
      </c>
      <c r="BL77" s="395">
        <v>111</v>
      </c>
      <c r="BM77" s="418">
        <v>111</v>
      </c>
      <c r="BN77" s="418">
        <v>113</v>
      </c>
      <c r="BO77" s="418">
        <v>113</v>
      </c>
      <c r="BP77" s="418">
        <v>113</v>
      </c>
      <c r="BQ77" s="418">
        <v>113</v>
      </c>
      <c r="BR77" s="418">
        <v>111</v>
      </c>
      <c r="BS77" s="418">
        <v>110</v>
      </c>
      <c r="BT77" s="418">
        <v>110</v>
      </c>
      <c r="BU77" s="418">
        <v>110</v>
      </c>
      <c r="BV77" s="418">
        <v>109</v>
      </c>
      <c r="BW77" s="394">
        <v>109</v>
      </c>
      <c r="BX77" s="395">
        <v>110</v>
      </c>
      <c r="BY77" s="418">
        <v>108</v>
      </c>
      <c r="BZ77" s="418">
        <v>112</v>
      </c>
      <c r="CA77" s="418">
        <v>111</v>
      </c>
      <c r="CB77" s="418">
        <v>112</v>
      </c>
      <c r="CC77" s="418">
        <v>112</v>
      </c>
      <c r="CD77" s="418">
        <v>113</v>
      </c>
      <c r="CE77" s="418">
        <v>113</v>
      </c>
      <c r="CF77" s="418">
        <v>111</v>
      </c>
      <c r="CG77" s="418">
        <v>111</v>
      </c>
      <c r="CH77" s="394">
        <v>109</v>
      </c>
      <c r="CI77" s="399">
        <f>'1. Población_Afiliada_Regimen'!H77</f>
        <v>106</v>
      </c>
      <c r="CJ77" s="118">
        <f t="shared" si="4"/>
        <v>-3</v>
      </c>
      <c r="CK77" s="98">
        <f t="shared" si="5"/>
        <v>-2.6548672566371683</v>
      </c>
      <c r="CL77" s="118">
        <f t="shared" si="6"/>
        <v>-3</v>
      </c>
      <c r="CM77" s="98">
        <f t="shared" si="7"/>
        <v>-2.7522935779816518</v>
      </c>
    </row>
    <row r="78" spans="1:91" ht="15" outlineLevel="2">
      <c r="A78" s="432">
        <v>854</v>
      </c>
      <c r="B78" s="16" t="s">
        <v>356</v>
      </c>
      <c r="C78" s="389" t="s">
        <v>372</v>
      </c>
      <c r="D78" s="395">
        <v>172</v>
      </c>
      <c r="E78" s="418">
        <v>172</v>
      </c>
      <c r="F78" s="418">
        <v>172</v>
      </c>
      <c r="G78" s="418">
        <v>172</v>
      </c>
      <c r="H78" s="418">
        <v>172</v>
      </c>
      <c r="I78" s="418">
        <v>176</v>
      </c>
      <c r="J78" s="418">
        <v>175</v>
      </c>
      <c r="K78" s="418">
        <v>176</v>
      </c>
      <c r="L78" s="418">
        <v>176</v>
      </c>
      <c r="M78" s="418">
        <v>176</v>
      </c>
      <c r="N78" s="418">
        <v>175</v>
      </c>
      <c r="O78" s="399">
        <v>198</v>
      </c>
      <c r="P78" s="395">
        <v>198</v>
      </c>
      <c r="Q78" s="418">
        <v>176</v>
      </c>
      <c r="R78" s="418">
        <v>174</v>
      </c>
      <c r="S78" s="418">
        <v>222</v>
      </c>
      <c r="T78" s="418">
        <v>220</v>
      </c>
      <c r="U78" s="418">
        <v>226</v>
      </c>
      <c r="V78" s="418">
        <v>221</v>
      </c>
      <c r="W78" s="418">
        <v>223</v>
      </c>
      <c r="X78" s="418">
        <v>223</v>
      </c>
      <c r="Y78" s="418">
        <v>226</v>
      </c>
      <c r="Z78" s="418">
        <v>225</v>
      </c>
      <c r="AA78" s="399">
        <v>226</v>
      </c>
      <c r="AB78" s="395">
        <v>226</v>
      </c>
      <c r="AC78" s="418">
        <v>226</v>
      </c>
      <c r="AD78" s="418">
        <v>227</v>
      </c>
      <c r="AE78" s="418">
        <v>227</v>
      </c>
      <c r="AF78" s="418">
        <v>223</v>
      </c>
      <c r="AG78" s="418">
        <v>223</v>
      </c>
      <c r="AH78" s="418">
        <v>223</v>
      </c>
      <c r="AI78" s="418">
        <v>225</v>
      </c>
      <c r="AJ78" s="418">
        <v>227</v>
      </c>
      <c r="AK78" s="418">
        <v>227</v>
      </c>
      <c r="AL78" s="418">
        <v>226</v>
      </c>
      <c r="AM78" s="399">
        <v>226</v>
      </c>
      <c r="AN78" s="395">
        <v>225</v>
      </c>
      <c r="AO78" s="418">
        <v>226</v>
      </c>
      <c r="AP78" s="418">
        <v>226</v>
      </c>
      <c r="AQ78" s="418">
        <v>226</v>
      </c>
      <c r="AR78" s="418">
        <v>224</v>
      </c>
      <c r="AS78" s="418">
        <v>223</v>
      </c>
      <c r="AT78" s="418">
        <v>223</v>
      </c>
      <c r="AU78" s="418">
        <v>223</v>
      </c>
      <c r="AV78" s="418">
        <v>223</v>
      </c>
      <c r="AW78" s="418">
        <v>223</v>
      </c>
      <c r="AX78" s="418">
        <v>223</v>
      </c>
      <c r="AY78" s="399">
        <v>223</v>
      </c>
      <c r="AZ78" s="395">
        <v>223</v>
      </c>
      <c r="BA78" s="418">
        <v>223</v>
      </c>
      <c r="BB78" s="418">
        <v>223</v>
      </c>
      <c r="BC78" s="418">
        <v>223</v>
      </c>
      <c r="BD78" s="418">
        <v>223</v>
      </c>
      <c r="BE78" s="418">
        <v>223</v>
      </c>
      <c r="BF78" s="418">
        <v>222</v>
      </c>
      <c r="BG78" s="418">
        <v>225</v>
      </c>
      <c r="BH78" s="418">
        <v>225</v>
      </c>
      <c r="BI78" s="418">
        <v>225</v>
      </c>
      <c r="BJ78" s="418">
        <v>225</v>
      </c>
      <c r="BK78" s="394">
        <v>225</v>
      </c>
      <c r="BL78" s="395">
        <v>224</v>
      </c>
      <c r="BM78" s="418">
        <v>224</v>
      </c>
      <c r="BN78" s="418">
        <v>223</v>
      </c>
      <c r="BO78" s="418">
        <v>224</v>
      </c>
      <c r="BP78" s="418">
        <v>224</v>
      </c>
      <c r="BQ78" s="418">
        <v>228</v>
      </c>
      <c r="BR78" s="418">
        <v>227</v>
      </c>
      <c r="BS78" s="418">
        <v>228</v>
      </c>
      <c r="BT78" s="418">
        <v>227</v>
      </c>
      <c r="BU78" s="418">
        <v>227</v>
      </c>
      <c r="BV78" s="418">
        <v>228</v>
      </c>
      <c r="BW78" s="394">
        <v>230</v>
      </c>
      <c r="BX78" s="395">
        <v>231</v>
      </c>
      <c r="BY78" s="418">
        <v>227</v>
      </c>
      <c r="BZ78" s="418">
        <v>243</v>
      </c>
      <c r="CA78" s="418">
        <v>239</v>
      </c>
      <c r="CB78" s="418">
        <v>243</v>
      </c>
      <c r="CC78" s="418">
        <v>240</v>
      </c>
      <c r="CD78" s="418">
        <v>246</v>
      </c>
      <c r="CE78" s="418">
        <v>245</v>
      </c>
      <c r="CF78" s="418">
        <v>247</v>
      </c>
      <c r="CG78" s="418">
        <v>246</v>
      </c>
      <c r="CH78" s="394">
        <v>244</v>
      </c>
      <c r="CI78" s="399">
        <f>'1. Población_Afiliada_Regimen'!H78</f>
        <v>241</v>
      </c>
      <c r="CJ78" s="118">
        <f t="shared" si="4"/>
        <v>-3</v>
      </c>
      <c r="CK78" s="98">
        <f t="shared" si="5"/>
        <v>-1.2244897959183674</v>
      </c>
      <c r="CL78" s="118">
        <f t="shared" si="6"/>
        <v>11</v>
      </c>
      <c r="CM78" s="98">
        <f t="shared" si="7"/>
        <v>4.7826086956521738</v>
      </c>
    </row>
    <row r="79" spans="1:91" ht="15" outlineLevel="2">
      <c r="A79" s="432">
        <v>887</v>
      </c>
      <c r="B79" s="16" t="s">
        <v>356</v>
      </c>
      <c r="C79" s="389" t="s">
        <v>373</v>
      </c>
      <c r="D79" s="395">
        <v>746</v>
      </c>
      <c r="E79" s="418">
        <v>746</v>
      </c>
      <c r="F79" s="418">
        <v>744</v>
      </c>
      <c r="G79" s="418">
        <v>744</v>
      </c>
      <c r="H79" s="418">
        <v>744</v>
      </c>
      <c r="I79" s="418">
        <v>768</v>
      </c>
      <c r="J79" s="418">
        <v>768</v>
      </c>
      <c r="K79" s="418">
        <v>770</v>
      </c>
      <c r="L79" s="418">
        <v>770</v>
      </c>
      <c r="M79" s="418">
        <v>770</v>
      </c>
      <c r="N79" s="418">
        <v>769</v>
      </c>
      <c r="O79" s="399">
        <v>807</v>
      </c>
      <c r="P79" s="395">
        <v>805</v>
      </c>
      <c r="Q79" s="418">
        <v>669</v>
      </c>
      <c r="R79" s="418">
        <v>665</v>
      </c>
      <c r="S79" s="418">
        <v>897</v>
      </c>
      <c r="T79" s="418">
        <v>888</v>
      </c>
      <c r="U79" s="418">
        <v>898</v>
      </c>
      <c r="V79" s="418">
        <v>885</v>
      </c>
      <c r="W79" s="418">
        <v>885</v>
      </c>
      <c r="X79" s="418">
        <v>885</v>
      </c>
      <c r="Y79" s="418">
        <v>891</v>
      </c>
      <c r="Z79" s="418">
        <v>891</v>
      </c>
      <c r="AA79" s="399">
        <v>896</v>
      </c>
      <c r="AB79" s="395">
        <v>891</v>
      </c>
      <c r="AC79" s="418">
        <v>893</v>
      </c>
      <c r="AD79" s="418">
        <v>893</v>
      </c>
      <c r="AE79" s="418">
        <v>893</v>
      </c>
      <c r="AF79" s="418">
        <v>878</v>
      </c>
      <c r="AG79" s="418">
        <v>878</v>
      </c>
      <c r="AH79" s="418">
        <v>885</v>
      </c>
      <c r="AI79" s="418">
        <v>888</v>
      </c>
      <c r="AJ79" s="418">
        <v>887</v>
      </c>
      <c r="AK79" s="418">
        <v>885</v>
      </c>
      <c r="AL79" s="418">
        <v>883</v>
      </c>
      <c r="AM79" s="399">
        <v>882</v>
      </c>
      <c r="AN79" s="395">
        <v>878</v>
      </c>
      <c r="AO79" s="418">
        <v>879</v>
      </c>
      <c r="AP79" s="418">
        <v>878</v>
      </c>
      <c r="AQ79" s="418">
        <v>876</v>
      </c>
      <c r="AR79" s="418">
        <v>872</v>
      </c>
      <c r="AS79" s="418">
        <v>872</v>
      </c>
      <c r="AT79" s="418">
        <v>870</v>
      </c>
      <c r="AU79" s="418">
        <v>860</v>
      </c>
      <c r="AV79" s="418">
        <v>859</v>
      </c>
      <c r="AW79" s="418">
        <v>858</v>
      </c>
      <c r="AX79" s="418">
        <v>852</v>
      </c>
      <c r="AY79" s="399">
        <v>850</v>
      </c>
      <c r="AZ79" s="395">
        <v>850</v>
      </c>
      <c r="BA79" s="418">
        <v>848</v>
      </c>
      <c r="BB79" s="418">
        <v>843</v>
      </c>
      <c r="BC79" s="418">
        <v>842</v>
      </c>
      <c r="BD79" s="418">
        <v>843</v>
      </c>
      <c r="BE79" s="418">
        <v>841</v>
      </c>
      <c r="BF79" s="418">
        <v>822</v>
      </c>
      <c r="BG79" s="418">
        <v>828</v>
      </c>
      <c r="BH79" s="418">
        <v>829</v>
      </c>
      <c r="BI79" s="418">
        <v>828</v>
      </c>
      <c r="BJ79" s="418">
        <v>831</v>
      </c>
      <c r="BK79" s="394">
        <v>829</v>
      </c>
      <c r="BL79" s="395">
        <v>826</v>
      </c>
      <c r="BM79" s="418">
        <v>824</v>
      </c>
      <c r="BN79" s="418">
        <v>849</v>
      </c>
      <c r="BO79" s="418">
        <v>850</v>
      </c>
      <c r="BP79" s="418">
        <v>850</v>
      </c>
      <c r="BQ79" s="418">
        <v>857</v>
      </c>
      <c r="BR79" s="418">
        <v>840</v>
      </c>
      <c r="BS79" s="418">
        <v>843</v>
      </c>
      <c r="BT79" s="418">
        <v>839</v>
      </c>
      <c r="BU79" s="418">
        <v>837</v>
      </c>
      <c r="BV79" s="418">
        <v>832</v>
      </c>
      <c r="BW79" s="394">
        <v>832</v>
      </c>
      <c r="BX79" s="395">
        <v>840</v>
      </c>
      <c r="BY79" s="418">
        <v>830</v>
      </c>
      <c r="BZ79" s="418">
        <v>886</v>
      </c>
      <c r="CA79" s="418">
        <v>881</v>
      </c>
      <c r="CB79" s="418">
        <v>891</v>
      </c>
      <c r="CC79" s="418">
        <v>889</v>
      </c>
      <c r="CD79" s="418">
        <v>887</v>
      </c>
      <c r="CE79" s="418">
        <v>886</v>
      </c>
      <c r="CF79" s="418">
        <v>887</v>
      </c>
      <c r="CG79" s="418">
        <v>894</v>
      </c>
      <c r="CH79" s="394">
        <v>890</v>
      </c>
      <c r="CI79" s="399">
        <f>'1. Población_Afiliada_Regimen'!H79</f>
        <v>878</v>
      </c>
      <c r="CJ79" s="118">
        <f t="shared" si="4"/>
        <v>-12</v>
      </c>
      <c r="CK79" s="98">
        <f t="shared" si="5"/>
        <v>-1.3544018058690745</v>
      </c>
      <c r="CL79" s="118">
        <f t="shared" si="6"/>
        <v>46</v>
      </c>
      <c r="CM79" s="98">
        <f t="shared" si="7"/>
        <v>5.5288461538461533</v>
      </c>
    </row>
    <row r="80" spans="1:91" ht="15" outlineLevel="1">
      <c r="A80" s="141" t="s">
        <v>374</v>
      </c>
      <c r="B80" s="28"/>
      <c r="C80" s="29"/>
      <c r="D80" s="46">
        <v>7672</v>
      </c>
      <c r="E80" s="47">
        <v>7672</v>
      </c>
      <c r="F80" s="47">
        <v>7671</v>
      </c>
      <c r="G80" s="47">
        <v>7671</v>
      </c>
      <c r="H80" s="47">
        <v>7671</v>
      </c>
      <c r="I80" s="47">
        <v>7817</v>
      </c>
      <c r="J80" s="47">
        <v>7806</v>
      </c>
      <c r="K80" s="47">
        <v>7813</v>
      </c>
      <c r="L80" s="47">
        <v>7811</v>
      </c>
      <c r="M80" s="47">
        <v>7809</v>
      </c>
      <c r="N80" s="47">
        <v>7788</v>
      </c>
      <c r="O80" s="266">
        <v>8171</v>
      </c>
      <c r="P80" s="46">
        <v>8125</v>
      </c>
      <c r="Q80" s="47">
        <v>7086</v>
      </c>
      <c r="R80" s="47">
        <v>6974</v>
      </c>
      <c r="S80" s="47">
        <v>9561</v>
      </c>
      <c r="T80" s="47">
        <v>9420</v>
      </c>
      <c r="U80" s="47">
        <v>9577</v>
      </c>
      <c r="V80" s="47">
        <v>9459</v>
      </c>
      <c r="W80" s="47">
        <v>9441</v>
      </c>
      <c r="X80" s="47">
        <v>9424</v>
      </c>
      <c r="Y80" s="47">
        <v>9477</v>
      </c>
      <c r="Z80" s="47">
        <v>9468</v>
      </c>
      <c r="AA80" s="266">
        <v>9479</v>
      </c>
      <c r="AB80" s="46">
        <v>9471</v>
      </c>
      <c r="AC80" s="47">
        <v>9457</v>
      </c>
      <c r="AD80" s="47">
        <v>9476</v>
      </c>
      <c r="AE80" s="47">
        <v>9474</v>
      </c>
      <c r="AF80" s="47">
        <v>9401</v>
      </c>
      <c r="AG80" s="47">
        <v>9363</v>
      </c>
      <c r="AH80" s="47">
        <v>9371</v>
      </c>
      <c r="AI80" s="47">
        <v>9384</v>
      </c>
      <c r="AJ80" s="47">
        <v>9369</v>
      </c>
      <c r="AK80" s="47">
        <v>9373</v>
      </c>
      <c r="AL80" s="47">
        <v>9365</v>
      </c>
      <c r="AM80" s="266">
        <v>9354</v>
      </c>
      <c r="AN80" s="46">
        <v>9332</v>
      </c>
      <c r="AO80" s="47">
        <v>9325</v>
      </c>
      <c r="AP80" s="47">
        <v>9306</v>
      </c>
      <c r="AQ80" s="47">
        <v>9282</v>
      </c>
      <c r="AR80" s="47">
        <v>9261</v>
      </c>
      <c r="AS80" s="47">
        <v>9241</v>
      </c>
      <c r="AT80" s="47">
        <v>9210</v>
      </c>
      <c r="AU80" s="47">
        <v>9152</v>
      </c>
      <c r="AV80" s="47">
        <v>9118</v>
      </c>
      <c r="AW80" s="47">
        <v>9095</v>
      </c>
      <c r="AX80" s="47">
        <v>9066</v>
      </c>
      <c r="AY80" s="266">
        <v>9046</v>
      </c>
      <c r="AZ80" s="46">
        <v>9019</v>
      </c>
      <c r="BA80" s="47">
        <v>8974</v>
      </c>
      <c r="BB80" s="47">
        <v>8922</v>
      </c>
      <c r="BC80" s="47">
        <v>8897</v>
      </c>
      <c r="BD80" s="47">
        <v>8868</v>
      </c>
      <c r="BE80" s="47">
        <v>8851</v>
      </c>
      <c r="BF80" s="47">
        <v>8660</v>
      </c>
      <c r="BG80" s="47">
        <v>8621</v>
      </c>
      <c r="BH80" s="47">
        <v>8611</v>
      </c>
      <c r="BI80" s="47">
        <v>8596</v>
      </c>
      <c r="BJ80" s="47">
        <v>8616</v>
      </c>
      <c r="BK80" s="59">
        <v>8605</v>
      </c>
      <c r="BL80" s="46">
        <v>8607</v>
      </c>
      <c r="BM80" s="47">
        <v>8588</v>
      </c>
      <c r="BN80" s="47">
        <v>8771</v>
      </c>
      <c r="BO80" s="47">
        <v>8781</v>
      </c>
      <c r="BP80" s="47">
        <v>8781</v>
      </c>
      <c r="BQ80" s="47">
        <v>8821</v>
      </c>
      <c r="BR80" s="47">
        <v>8703</v>
      </c>
      <c r="BS80" s="47">
        <v>8715</v>
      </c>
      <c r="BT80" s="47">
        <v>8684</v>
      </c>
      <c r="BU80" s="47">
        <v>8650</v>
      </c>
      <c r="BV80" s="47">
        <v>8631</v>
      </c>
      <c r="BW80" s="59">
        <v>8635</v>
      </c>
      <c r="BX80" s="46">
        <v>8741</v>
      </c>
      <c r="BY80" s="47">
        <v>8691</v>
      </c>
      <c r="BZ80" s="47">
        <v>9372</v>
      </c>
      <c r="CA80" s="47">
        <v>9353</v>
      </c>
      <c r="CB80" s="47">
        <v>9383</v>
      </c>
      <c r="CC80" s="47">
        <v>9352</v>
      </c>
      <c r="CD80" s="47">
        <v>9315</v>
      </c>
      <c r="CE80" s="47">
        <v>9273</v>
      </c>
      <c r="CF80" s="47">
        <v>9242</v>
      </c>
      <c r="CG80" s="47">
        <v>9268</v>
      </c>
      <c r="CH80" s="59">
        <v>9227</v>
      </c>
      <c r="CI80" s="266">
        <f>SUM(CI81:CI103)</f>
        <v>9100</v>
      </c>
      <c r="CJ80" s="118">
        <f t="shared" si="4"/>
        <v>-127</v>
      </c>
      <c r="CK80" s="98">
        <f t="shared" si="5"/>
        <v>-1.3695675617383802</v>
      </c>
      <c r="CL80" s="118">
        <f t="shared" si="6"/>
        <v>465</v>
      </c>
      <c r="CM80" s="98">
        <f t="shared" si="7"/>
        <v>5.3850607990735373</v>
      </c>
    </row>
    <row r="81" spans="1:91" ht="15" outlineLevel="2">
      <c r="A81" s="432">
        <v>2</v>
      </c>
      <c r="B81" s="16" t="s">
        <v>374</v>
      </c>
      <c r="C81" s="389" t="s">
        <v>375</v>
      </c>
      <c r="D81" s="395">
        <v>391</v>
      </c>
      <c r="E81" s="418">
        <v>391</v>
      </c>
      <c r="F81" s="418">
        <v>391</v>
      </c>
      <c r="G81" s="418">
        <v>391</v>
      </c>
      <c r="H81" s="418">
        <v>391</v>
      </c>
      <c r="I81" s="418">
        <v>394</v>
      </c>
      <c r="J81" s="418">
        <v>394</v>
      </c>
      <c r="K81" s="418">
        <v>394</v>
      </c>
      <c r="L81" s="418">
        <v>394</v>
      </c>
      <c r="M81" s="418">
        <v>394</v>
      </c>
      <c r="N81" s="418">
        <v>394</v>
      </c>
      <c r="O81" s="399">
        <v>412</v>
      </c>
      <c r="P81" s="395">
        <v>410</v>
      </c>
      <c r="Q81" s="418">
        <v>368</v>
      </c>
      <c r="R81" s="418">
        <v>367</v>
      </c>
      <c r="S81" s="418">
        <v>494</v>
      </c>
      <c r="T81" s="418">
        <v>487</v>
      </c>
      <c r="U81" s="418">
        <v>490</v>
      </c>
      <c r="V81" s="418">
        <v>486</v>
      </c>
      <c r="W81" s="418">
        <v>488</v>
      </c>
      <c r="X81" s="418">
        <v>488</v>
      </c>
      <c r="Y81" s="418">
        <v>490</v>
      </c>
      <c r="Z81" s="418">
        <v>490</v>
      </c>
      <c r="AA81" s="399">
        <v>491</v>
      </c>
      <c r="AB81" s="395">
        <v>490</v>
      </c>
      <c r="AC81" s="418">
        <v>491</v>
      </c>
      <c r="AD81" s="418">
        <v>492</v>
      </c>
      <c r="AE81" s="418">
        <v>492</v>
      </c>
      <c r="AF81" s="418">
        <v>487</v>
      </c>
      <c r="AG81" s="418">
        <v>484</v>
      </c>
      <c r="AH81" s="418">
        <v>486</v>
      </c>
      <c r="AI81" s="418">
        <v>486</v>
      </c>
      <c r="AJ81" s="418">
        <v>487</v>
      </c>
      <c r="AK81" s="418">
        <v>485</v>
      </c>
      <c r="AL81" s="418">
        <v>485</v>
      </c>
      <c r="AM81" s="399">
        <v>485</v>
      </c>
      <c r="AN81" s="395">
        <v>482</v>
      </c>
      <c r="AO81" s="418">
        <v>482</v>
      </c>
      <c r="AP81" s="418">
        <v>479</v>
      </c>
      <c r="AQ81" s="418">
        <v>478</v>
      </c>
      <c r="AR81" s="418">
        <v>478</v>
      </c>
      <c r="AS81" s="418">
        <v>476</v>
      </c>
      <c r="AT81" s="418">
        <v>474</v>
      </c>
      <c r="AU81" s="418">
        <v>471</v>
      </c>
      <c r="AV81" s="418">
        <v>469</v>
      </c>
      <c r="AW81" s="418">
        <v>467</v>
      </c>
      <c r="AX81" s="418">
        <v>464</v>
      </c>
      <c r="AY81" s="399">
        <v>463</v>
      </c>
      <c r="AZ81" s="395">
        <v>462</v>
      </c>
      <c r="BA81" s="418">
        <v>458</v>
      </c>
      <c r="BB81" s="418">
        <v>454</v>
      </c>
      <c r="BC81" s="418">
        <v>453</v>
      </c>
      <c r="BD81" s="418">
        <v>447</v>
      </c>
      <c r="BE81" s="418">
        <v>446</v>
      </c>
      <c r="BF81" s="418">
        <v>440</v>
      </c>
      <c r="BG81" s="418">
        <v>435</v>
      </c>
      <c r="BH81" s="418">
        <v>435</v>
      </c>
      <c r="BI81" s="418">
        <v>435</v>
      </c>
      <c r="BJ81" s="418">
        <v>439</v>
      </c>
      <c r="BK81" s="394">
        <v>439</v>
      </c>
      <c r="BL81" s="395">
        <v>438</v>
      </c>
      <c r="BM81" s="418">
        <v>438</v>
      </c>
      <c r="BN81" s="418">
        <v>439</v>
      </c>
      <c r="BO81" s="418">
        <v>439</v>
      </c>
      <c r="BP81" s="418">
        <v>439</v>
      </c>
      <c r="BQ81" s="418">
        <v>441</v>
      </c>
      <c r="BR81" s="418">
        <v>435</v>
      </c>
      <c r="BS81" s="418">
        <v>436</v>
      </c>
      <c r="BT81" s="418">
        <v>436</v>
      </c>
      <c r="BU81" s="418">
        <v>435</v>
      </c>
      <c r="BV81" s="418">
        <v>435</v>
      </c>
      <c r="BW81" s="394">
        <v>436</v>
      </c>
      <c r="BX81" s="395">
        <v>440</v>
      </c>
      <c r="BY81" s="418">
        <v>436</v>
      </c>
      <c r="BZ81" s="418">
        <v>457</v>
      </c>
      <c r="CA81" s="418">
        <v>456</v>
      </c>
      <c r="CB81" s="418">
        <v>457</v>
      </c>
      <c r="CC81" s="418">
        <v>458</v>
      </c>
      <c r="CD81" s="418">
        <v>455</v>
      </c>
      <c r="CE81" s="418">
        <v>454</v>
      </c>
      <c r="CF81" s="418">
        <v>455</v>
      </c>
      <c r="CG81" s="418">
        <v>457</v>
      </c>
      <c r="CH81" s="394">
        <v>456</v>
      </c>
      <c r="CI81" s="399">
        <f>'1. Población_Afiliada_Regimen'!H81</f>
        <v>453</v>
      </c>
      <c r="CJ81" s="118">
        <f t="shared" si="4"/>
        <v>-3</v>
      </c>
      <c r="CK81" s="98">
        <f t="shared" si="5"/>
        <v>-0.66079295154185025</v>
      </c>
      <c r="CL81" s="118">
        <f t="shared" si="6"/>
        <v>17</v>
      </c>
      <c r="CM81" s="98">
        <f t="shared" si="7"/>
        <v>3.8990825688073398</v>
      </c>
    </row>
    <row r="82" spans="1:91" ht="15" outlineLevel="2">
      <c r="A82" s="432">
        <v>21</v>
      </c>
      <c r="B82" s="16" t="s">
        <v>374</v>
      </c>
      <c r="C82" s="389" t="s">
        <v>376</v>
      </c>
      <c r="D82" s="395">
        <v>34</v>
      </c>
      <c r="E82" s="418">
        <v>34</v>
      </c>
      <c r="F82" s="418">
        <v>34</v>
      </c>
      <c r="G82" s="418">
        <v>34</v>
      </c>
      <c r="H82" s="418">
        <v>34</v>
      </c>
      <c r="I82" s="418">
        <v>34</v>
      </c>
      <c r="J82" s="418">
        <v>34</v>
      </c>
      <c r="K82" s="418">
        <v>34</v>
      </c>
      <c r="L82" s="418">
        <v>34</v>
      </c>
      <c r="M82" s="418">
        <v>34</v>
      </c>
      <c r="N82" s="418">
        <v>34</v>
      </c>
      <c r="O82" s="399">
        <v>41</v>
      </c>
      <c r="P82" s="395">
        <v>41</v>
      </c>
      <c r="Q82" s="418">
        <v>37</v>
      </c>
      <c r="R82" s="418">
        <v>37</v>
      </c>
      <c r="S82" s="418">
        <v>56</v>
      </c>
      <c r="T82" s="418">
        <v>55</v>
      </c>
      <c r="U82" s="418">
        <v>57</v>
      </c>
      <c r="V82" s="418">
        <v>57</v>
      </c>
      <c r="W82" s="418">
        <v>57</v>
      </c>
      <c r="X82" s="418">
        <v>56</v>
      </c>
      <c r="Y82" s="418">
        <v>56</v>
      </c>
      <c r="Z82" s="418">
        <v>56</v>
      </c>
      <c r="AA82" s="399">
        <v>56</v>
      </c>
      <c r="AB82" s="395">
        <v>56</v>
      </c>
      <c r="AC82" s="418">
        <v>58</v>
      </c>
      <c r="AD82" s="418">
        <v>58</v>
      </c>
      <c r="AE82" s="418">
        <v>58</v>
      </c>
      <c r="AF82" s="418">
        <v>56</v>
      </c>
      <c r="AG82" s="418">
        <v>56</v>
      </c>
      <c r="AH82" s="418">
        <v>56</v>
      </c>
      <c r="AI82" s="418">
        <v>56</v>
      </c>
      <c r="AJ82" s="418">
        <v>56</v>
      </c>
      <c r="AK82" s="418">
        <v>56</v>
      </c>
      <c r="AL82" s="418">
        <v>56</v>
      </c>
      <c r="AM82" s="399">
        <v>56</v>
      </c>
      <c r="AN82" s="395">
        <v>56</v>
      </c>
      <c r="AO82" s="418">
        <v>57</v>
      </c>
      <c r="AP82" s="418">
        <v>57</v>
      </c>
      <c r="AQ82" s="418">
        <v>57</v>
      </c>
      <c r="AR82" s="418">
        <v>57</v>
      </c>
      <c r="AS82" s="418">
        <v>57</v>
      </c>
      <c r="AT82" s="418">
        <v>56</v>
      </c>
      <c r="AU82" s="418">
        <v>56</v>
      </c>
      <c r="AV82" s="418">
        <v>56</v>
      </c>
      <c r="AW82" s="418">
        <v>55</v>
      </c>
      <c r="AX82" s="418">
        <v>55</v>
      </c>
      <c r="AY82" s="399">
        <v>55</v>
      </c>
      <c r="AZ82" s="395">
        <v>55</v>
      </c>
      <c r="BA82" s="418">
        <v>55</v>
      </c>
      <c r="BB82" s="418">
        <v>55</v>
      </c>
      <c r="BC82" s="418">
        <v>55</v>
      </c>
      <c r="BD82" s="418">
        <v>55</v>
      </c>
      <c r="BE82" s="418">
        <v>55</v>
      </c>
      <c r="BF82" s="418">
        <v>53</v>
      </c>
      <c r="BG82" s="418">
        <v>54</v>
      </c>
      <c r="BH82" s="418">
        <v>54</v>
      </c>
      <c r="BI82" s="418">
        <v>54</v>
      </c>
      <c r="BJ82" s="418">
        <v>53</v>
      </c>
      <c r="BK82" s="394">
        <v>53</v>
      </c>
      <c r="BL82" s="395">
        <v>53</v>
      </c>
      <c r="BM82" s="418">
        <v>53</v>
      </c>
      <c r="BN82" s="418">
        <v>54</v>
      </c>
      <c r="BO82" s="418">
        <v>54</v>
      </c>
      <c r="BP82" s="418">
        <v>54</v>
      </c>
      <c r="BQ82" s="418">
        <v>54</v>
      </c>
      <c r="BR82" s="418">
        <v>50</v>
      </c>
      <c r="BS82" s="418">
        <v>50</v>
      </c>
      <c r="BT82" s="418">
        <v>50</v>
      </c>
      <c r="BU82" s="418">
        <v>50</v>
      </c>
      <c r="BV82" s="418">
        <v>53</v>
      </c>
      <c r="BW82" s="394">
        <v>53</v>
      </c>
      <c r="BX82" s="395">
        <v>53</v>
      </c>
      <c r="BY82" s="418">
        <v>54</v>
      </c>
      <c r="BZ82" s="418">
        <v>59</v>
      </c>
      <c r="CA82" s="418">
        <v>59</v>
      </c>
      <c r="CB82" s="418">
        <v>58</v>
      </c>
      <c r="CC82" s="418">
        <v>58</v>
      </c>
      <c r="CD82" s="418">
        <v>60</v>
      </c>
      <c r="CE82" s="418">
        <v>60</v>
      </c>
      <c r="CF82" s="418">
        <v>59</v>
      </c>
      <c r="CG82" s="418">
        <v>59</v>
      </c>
      <c r="CH82" s="394">
        <v>59</v>
      </c>
      <c r="CI82" s="399">
        <f>'1. Población_Afiliada_Regimen'!H82</f>
        <v>57</v>
      </c>
      <c r="CJ82" s="118">
        <f t="shared" si="4"/>
        <v>-2</v>
      </c>
      <c r="CK82" s="98">
        <f t="shared" si="5"/>
        <v>-3.3333333333333335</v>
      </c>
      <c r="CL82" s="118">
        <f t="shared" si="6"/>
        <v>4</v>
      </c>
      <c r="CM82" s="98">
        <f t="shared" si="7"/>
        <v>7.5471698113207548</v>
      </c>
    </row>
    <row r="83" spans="1:91" ht="15" outlineLevel="2">
      <c r="A83" s="432">
        <v>55</v>
      </c>
      <c r="B83" s="16" t="s">
        <v>374</v>
      </c>
      <c r="C83" s="389" t="s">
        <v>377</v>
      </c>
      <c r="D83" s="395">
        <v>155</v>
      </c>
      <c r="E83" s="418">
        <v>155</v>
      </c>
      <c r="F83" s="418">
        <v>155</v>
      </c>
      <c r="G83" s="418">
        <v>155</v>
      </c>
      <c r="H83" s="418">
        <v>155</v>
      </c>
      <c r="I83" s="418">
        <v>157</v>
      </c>
      <c r="J83" s="418">
        <v>157</v>
      </c>
      <c r="K83" s="418">
        <v>157</v>
      </c>
      <c r="L83" s="418">
        <v>157</v>
      </c>
      <c r="M83" s="418">
        <v>157</v>
      </c>
      <c r="N83" s="418">
        <v>157</v>
      </c>
      <c r="O83" s="399">
        <v>185</v>
      </c>
      <c r="P83" s="395">
        <v>184</v>
      </c>
      <c r="Q83" s="418">
        <v>165</v>
      </c>
      <c r="R83" s="418">
        <v>162</v>
      </c>
      <c r="S83" s="418">
        <v>186</v>
      </c>
      <c r="T83" s="418">
        <v>181</v>
      </c>
      <c r="U83" s="418">
        <v>186</v>
      </c>
      <c r="V83" s="418">
        <v>184</v>
      </c>
      <c r="W83" s="418">
        <v>186</v>
      </c>
      <c r="X83" s="418">
        <v>186</v>
      </c>
      <c r="Y83" s="418">
        <v>188</v>
      </c>
      <c r="Z83" s="418">
        <v>188</v>
      </c>
      <c r="AA83" s="399">
        <v>187</v>
      </c>
      <c r="AB83" s="395">
        <v>187</v>
      </c>
      <c r="AC83" s="418">
        <v>187</v>
      </c>
      <c r="AD83" s="418">
        <v>187</v>
      </c>
      <c r="AE83" s="418">
        <v>187</v>
      </c>
      <c r="AF83" s="418">
        <v>189</v>
      </c>
      <c r="AG83" s="418">
        <v>189</v>
      </c>
      <c r="AH83" s="418">
        <v>189</v>
      </c>
      <c r="AI83" s="418">
        <v>189</v>
      </c>
      <c r="AJ83" s="418">
        <v>189</v>
      </c>
      <c r="AK83" s="418">
        <v>194</v>
      </c>
      <c r="AL83" s="418">
        <v>194</v>
      </c>
      <c r="AM83" s="399">
        <v>194</v>
      </c>
      <c r="AN83" s="395">
        <v>194</v>
      </c>
      <c r="AO83" s="418">
        <v>197</v>
      </c>
      <c r="AP83" s="418">
        <v>197</v>
      </c>
      <c r="AQ83" s="418">
        <v>197</v>
      </c>
      <c r="AR83" s="418">
        <v>194</v>
      </c>
      <c r="AS83" s="418">
        <v>194</v>
      </c>
      <c r="AT83" s="418">
        <v>193</v>
      </c>
      <c r="AU83" s="418">
        <v>192</v>
      </c>
      <c r="AV83" s="418">
        <v>192</v>
      </c>
      <c r="AW83" s="418">
        <v>191</v>
      </c>
      <c r="AX83" s="418">
        <v>191</v>
      </c>
      <c r="AY83" s="399">
        <v>191</v>
      </c>
      <c r="AZ83" s="395">
        <v>190</v>
      </c>
      <c r="BA83" s="418">
        <v>189</v>
      </c>
      <c r="BB83" s="418">
        <v>189</v>
      </c>
      <c r="BC83" s="418">
        <v>189</v>
      </c>
      <c r="BD83" s="418">
        <v>188</v>
      </c>
      <c r="BE83" s="418">
        <v>188</v>
      </c>
      <c r="BF83" s="418">
        <v>186</v>
      </c>
      <c r="BG83" s="418">
        <v>187</v>
      </c>
      <c r="BH83" s="418">
        <v>186</v>
      </c>
      <c r="BI83" s="418">
        <v>185</v>
      </c>
      <c r="BJ83" s="418">
        <v>184</v>
      </c>
      <c r="BK83" s="394">
        <v>184</v>
      </c>
      <c r="BL83" s="395">
        <v>184</v>
      </c>
      <c r="BM83" s="418">
        <v>183</v>
      </c>
      <c r="BN83" s="418">
        <v>191</v>
      </c>
      <c r="BO83" s="418">
        <v>192</v>
      </c>
      <c r="BP83" s="418">
        <v>192</v>
      </c>
      <c r="BQ83" s="418">
        <v>190</v>
      </c>
      <c r="BR83" s="418">
        <v>187</v>
      </c>
      <c r="BS83" s="418">
        <v>189</v>
      </c>
      <c r="BT83" s="418">
        <v>189</v>
      </c>
      <c r="BU83" s="418">
        <v>188</v>
      </c>
      <c r="BV83" s="418">
        <v>187</v>
      </c>
      <c r="BW83" s="394">
        <v>187</v>
      </c>
      <c r="BX83" s="395">
        <v>191</v>
      </c>
      <c r="BY83" s="418">
        <v>190</v>
      </c>
      <c r="BZ83" s="418">
        <v>203</v>
      </c>
      <c r="CA83" s="418">
        <v>203</v>
      </c>
      <c r="CB83" s="418">
        <v>202</v>
      </c>
      <c r="CC83" s="418">
        <v>202</v>
      </c>
      <c r="CD83" s="418">
        <v>202</v>
      </c>
      <c r="CE83" s="418">
        <v>203</v>
      </c>
      <c r="CF83" s="418">
        <v>203</v>
      </c>
      <c r="CG83" s="418">
        <v>201</v>
      </c>
      <c r="CH83" s="394">
        <v>199</v>
      </c>
      <c r="CI83" s="399">
        <f>'1. Población_Afiliada_Regimen'!H83</f>
        <v>193</v>
      </c>
      <c r="CJ83" s="118">
        <f t="shared" si="4"/>
        <v>-6</v>
      </c>
      <c r="CK83" s="98">
        <f t="shared" si="5"/>
        <v>-2.9556650246305418</v>
      </c>
      <c r="CL83" s="118">
        <f t="shared" si="6"/>
        <v>6</v>
      </c>
      <c r="CM83" s="98">
        <f t="shared" si="7"/>
        <v>3.2085561497326207</v>
      </c>
    </row>
    <row r="84" spans="1:91" ht="15" outlineLevel="2">
      <c r="A84" s="432">
        <v>148</v>
      </c>
      <c r="B84" s="16" t="s">
        <v>374</v>
      </c>
      <c r="C84" s="389" t="s">
        <v>378</v>
      </c>
      <c r="D84" s="395">
        <v>662</v>
      </c>
      <c r="E84" s="418">
        <v>662</v>
      </c>
      <c r="F84" s="418">
        <v>663</v>
      </c>
      <c r="G84" s="418">
        <v>663</v>
      </c>
      <c r="H84" s="418">
        <v>663</v>
      </c>
      <c r="I84" s="418">
        <v>676</v>
      </c>
      <c r="J84" s="418">
        <v>674</v>
      </c>
      <c r="K84" s="418">
        <v>676</v>
      </c>
      <c r="L84" s="418">
        <v>676</v>
      </c>
      <c r="M84" s="418">
        <v>676</v>
      </c>
      <c r="N84" s="418">
        <v>675</v>
      </c>
      <c r="O84" s="399">
        <v>693</v>
      </c>
      <c r="P84" s="395">
        <v>689</v>
      </c>
      <c r="Q84" s="418">
        <v>598</v>
      </c>
      <c r="R84" s="418">
        <v>587</v>
      </c>
      <c r="S84" s="418">
        <v>788</v>
      </c>
      <c r="T84" s="418">
        <v>778</v>
      </c>
      <c r="U84" s="418">
        <v>785</v>
      </c>
      <c r="V84" s="418">
        <v>765</v>
      </c>
      <c r="W84" s="418">
        <v>764</v>
      </c>
      <c r="X84" s="418">
        <v>762</v>
      </c>
      <c r="Y84" s="418">
        <v>768</v>
      </c>
      <c r="Z84" s="418">
        <v>767</v>
      </c>
      <c r="AA84" s="399">
        <v>767</v>
      </c>
      <c r="AB84" s="395">
        <v>766</v>
      </c>
      <c r="AC84" s="418">
        <v>765</v>
      </c>
      <c r="AD84" s="418">
        <v>765</v>
      </c>
      <c r="AE84" s="418">
        <v>764</v>
      </c>
      <c r="AF84" s="418">
        <v>755</v>
      </c>
      <c r="AG84" s="418">
        <v>753</v>
      </c>
      <c r="AH84" s="418">
        <v>750</v>
      </c>
      <c r="AI84" s="418">
        <v>747</v>
      </c>
      <c r="AJ84" s="418">
        <v>746</v>
      </c>
      <c r="AK84" s="418">
        <v>740</v>
      </c>
      <c r="AL84" s="418">
        <v>739</v>
      </c>
      <c r="AM84" s="399">
        <v>737</v>
      </c>
      <c r="AN84" s="395">
        <v>736</v>
      </c>
      <c r="AO84" s="418">
        <v>733</v>
      </c>
      <c r="AP84" s="418">
        <v>731</v>
      </c>
      <c r="AQ84" s="418">
        <v>730</v>
      </c>
      <c r="AR84" s="418">
        <v>728</v>
      </c>
      <c r="AS84" s="418">
        <v>725</v>
      </c>
      <c r="AT84" s="418">
        <v>722</v>
      </c>
      <c r="AU84" s="418">
        <v>719</v>
      </c>
      <c r="AV84" s="418">
        <v>719</v>
      </c>
      <c r="AW84" s="418">
        <v>718</v>
      </c>
      <c r="AX84" s="418">
        <v>715</v>
      </c>
      <c r="AY84" s="399">
        <v>715</v>
      </c>
      <c r="AZ84" s="395">
        <v>715</v>
      </c>
      <c r="BA84" s="418">
        <v>714</v>
      </c>
      <c r="BB84" s="418">
        <v>708</v>
      </c>
      <c r="BC84" s="418">
        <v>706</v>
      </c>
      <c r="BD84" s="418">
        <v>703</v>
      </c>
      <c r="BE84" s="418">
        <v>702</v>
      </c>
      <c r="BF84" s="418">
        <v>689</v>
      </c>
      <c r="BG84" s="418">
        <v>685</v>
      </c>
      <c r="BH84" s="418">
        <v>685</v>
      </c>
      <c r="BI84" s="418">
        <v>684</v>
      </c>
      <c r="BJ84" s="418">
        <v>683</v>
      </c>
      <c r="BK84" s="394">
        <v>683</v>
      </c>
      <c r="BL84" s="395">
        <v>679</v>
      </c>
      <c r="BM84" s="418">
        <v>678</v>
      </c>
      <c r="BN84" s="418">
        <v>691</v>
      </c>
      <c r="BO84" s="418">
        <v>691</v>
      </c>
      <c r="BP84" s="418">
        <v>691</v>
      </c>
      <c r="BQ84" s="418">
        <v>694</v>
      </c>
      <c r="BR84" s="418">
        <v>685</v>
      </c>
      <c r="BS84" s="418">
        <v>682</v>
      </c>
      <c r="BT84" s="418">
        <v>679</v>
      </c>
      <c r="BU84" s="418">
        <v>678</v>
      </c>
      <c r="BV84" s="418">
        <v>674</v>
      </c>
      <c r="BW84" s="394">
        <v>676</v>
      </c>
      <c r="BX84" s="395">
        <v>679</v>
      </c>
      <c r="BY84" s="418">
        <v>670</v>
      </c>
      <c r="BZ84" s="418">
        <v>732</v>
      </c>
      <c r="CA84" s="418">
        <v>735</v>
      </c>
      <c r="CB84" s="418">
        <v>739</v>
      </c>
      <c r="CC84" s="418">
        <v>740</v>
      </c>
      <c r="CD84" s="418">
        <v>729</v>
      </c>
      <c r="CE84" s="418">
        <v>722</v>
      </c>
      <c r="CF84" s="418">
        <v>720</v>
      </c>
      <c r="CG84" s="418">
        <v>717</v>
      </c>
      <c r="CH84" s="394">
        <v>715</v>
      </c>
      <c r="CI84" s="399">
        <f>'1. Población_Afiliada_Regimen'!H84</f>
        <v>710</v>
      </c>
      <c r="CJ84" s="118">
        <f t="shared" si="4"/>
        <v>-5</v>
      </c>
      <c r="CK84" s="98">
        <f t="shared" si="5"/>
        <v>-0.69252077562326864</v>
      </c>
      <c r="CL84" s="118">
        <f t="shared" si="6"/>
        <v>34</v>
      </c>
      <c r="CM84" s="98">
        <f t="shared" si="7"/>
        <v>5.0295857988165684</v>
      </c>
    </row>
    <row r="85" spans="1:91" ht="15" outlineLevel="2">
      <c r="A85" s="432">
        <v>197</v>
      </c>
      <c r="B85" s="16" t="s">
        <v>374</v>
      </c>
      <c r="C85" s="389" t="s">
        <v>379</v>
      </c>
      <c r="D85" s="395">
        <v>214</v>
      </c>
      <c r="E85" s="418">
        <v>214</v>
      </c>
      <c r="F85" s="418">
        <v>214</v>
      </c>
      <c r="G85" s="418">
        <v>214</v>
      </c>
      <c r="H85" s="418">
        <v>214</v>
      </c>
      <c r="I85" s="418">
        <v>219</v>
      </c>
      <c r="J85" s="418">
        <v>219</v>
      </c>
      <c r="K85" s="418">
        <v>219</v>
      </c>
      <c r="L85" s="418">
        <v>219</v>
      </c>
      <c r="M85" s="418">
        <v>219</v>
      </c>
      <c r="N85" s="418">
        <v>218</v>
      </c>
      <c r="O85" s="399">
        <v>227</v>
      </c>
      <c r="P85" s="395">
        <v>226</v>
      </c>
      <c r="Q85" s="418">
        <v>200</v>
      </c>
      <c r="R85" s="418">
        <v>198</v>
      </c>
      <c r="S85" s="418">
        <v>289</v>
      </c>
      <c r="T85" s="418">
        <v>285</v>
      </c>
      <c r="U85" s="418">
        <v>289</v>
      </c>
      <c r="V85" s="418">
        <v>289</v>
      </c>
      <c r="W85" s="418">
        <v>287</v>
      </c>
      <c r="X85" s="418">
        <v>287</v>
      </c>
      <c r="Y85" s="418">
        <v>288</v>
      </c>
      <c r="Z85" s="418">
        <v>288</v>
      </c>
      <c r="AA85" s="399">
        <v>290</v>
      </c>
      <c r="AB85" s="395">
        <v>290</v>
      </c>
      <c r="AC85" s="418">
        <v>288</v>
      </c>
      <c r="AD85" s="418">
        <v>288</v>
      </c>
      <c r="AE85" s="418">
        <v>288</v>
      </c>
      <c r="AF85" s="418">
        <v>286</v>
      </c>
      <c r="AG85" s="418">
        <v>285</v>
      </c>
      <c r="AH85" s="418">
        <v>285</v>
      </c>
      <c r="AI85" s="418">
        <v>285</v>
      </c>
      <c r="AJ85" s="418">
        <v>284</v>
      </c>
      <c r="AK85" s="418">
        <v>284</v>
      </c>
      <c r="AL85" s="418">
        <v>286</v>
      </c>
      <c r="AM85" s="399">
        <v>286</v>
      </c>
      <c r="AN85" s="395">
        <v>286</v>
      </c>
      <c r="AO85" s="418">
        <v>286</v>
      </c>
      <c r="AP85" s="418">
        <v>285</v>
      </c>
      <c r="AQ85" s="418">
        <v>284</v>
      </c>
      <c r="AR85" s="418">
        <v>282</v>
      </c>
      <c r="AS85" s="418">
        <v>282</v>
      </c>
      <c r="AT85" s="418">
        <v>282</v>
      </c>
      <c r="AU85" s="418">
        <v>280</v>
      </c>
      <c r="AV85" s="418">
        <v>278</v>
      </c>
      <c r="AW85" s="418">
        <v>277</v>
      </c>
      <c r="AX85" s="418">
        <v>276</v>
      </c>
      <c r="AY85" s="399">
        <v>276</v>
      </c>
      <c r="AZ85" s="395">
        <v>276</v>
      </c>
      <c r="BA85" s="418">
        <v>275</v>
      </c>
      <c r="BB85" s="418">
        <v>275</v>
      </c>
      <c r="BC85" s="418">
        <v>274</v>
      </c>
      <c r="BD85" s="418">
        <v>272</v>
      </c>
      <c r="BE85" s="418">
        <v>271</v>
      </c>
      <c r="BF85" s="418">
        <v>263</v>
      </c>
      <c r="BG85" s="418">
        <v>261</v>
      </c>
      <c r="BH85" s="418">
        <v>261</v>
      </c>
      <c r="BI85" s="418">
        <v>260</v>
      </c>
      <c r="BJ85" s="418">
        <v>262</v>
      </c>
      <c r="BK85" s="394">
        <v>261</v>
      </c>
      <c r="BL85" s="395">
        <v>260</v>
      </c>
      <c r="BM85" s="418">
        <v>260</v>
      </c>
      <c r="BN85" s="418">
        <v>263</v>
      </c>
      <c r="BO85" s="418">
        <v>263</v>
      </c>
      <c r="BP85" s="418">
        <v>263</v>
      </c>
      <c r="BQ85" s="418">
        <v>262</v>
      </c>
      <c r="BR85" s="418">
        <v>260</v>
      </c>
      <c r="BS85" s="418">
        <v>262</v>
      </c>
      <c r="BT85" s="418">
        <v>261</v>
      </c>
      <c r="BU85" s="418">
        <v>259</v>
      </c>
      <c r="BV85" s="418">
        <v>257</v>
      </c>
      <c r="BW85" s="394">
        <v>258</v>
      </c>
      <c r="BX85" s="395">
        <v>263</v>
      </c>
      <c r="BY85" s="418">
        <v>262</v>
      </c>
      <c r="BZ85" s="418">
        <v>283</v>
      </c>
      <c r="CA85" s="418">
        <v>277</v>
      </c>
      <c r="CB85" s="418">
        <v>280</v>
      </c>
      <c r="CC85" s="418">
        <v>282</v>
      </c>
      <c r="CD85" s="418">
        <v>281</v>
      </c>
      <c r="CE85" s="418">
        <v>279</v>
      </c>
      <c r="CF85" s="418">
        <v>277</v>
      </c>
      <c r="CG85" s="418">
        <v>279</v>
      </c>
      <c r="CH85" s="394">
        <v>277</v>
      </c>
      <c r="CI85" s="399">
        <f>'1. Población_Afiliada_Regimen'!H85</f>
        <v>277</v>
      </c>
      <c r="CJ85" s="118">
        <f t="shared" si="4"/>
        <v>0</v>
      </c>
      <c r="CK85" s="98">
        <f t="shared" si="5"/>
        <v>0</v>
      </c>
      <c r="CL85" s="118">
        <f t="shared" si="6"/>
        <v>19</v>
      </c>
      <c r="CM85" s="98">
        <f t="shared" si="7"/>
        <v>7.3643410852713185</v>
      </c>
    </row>
    <row r="86" spans="1:91" ht="15" outlineLevel="2">
      <c r="A86" s="432">
        <v>206</v>
      </c>
      <c r="B86" s="16" t="s">
        <v>374</v>
      </c>
      <c r="C86" s="389" t="s">
        <v>380</v>
      </c>
      <c r="D86" s="395">
        <v>52</v>
      </c>
      <c r="E86" s="418">
        <v>52</v>
      </c>
      <c r="F86" s="418">
        <v>52</v>
      </c>
      <c r="G86" s="418">
        <v>52</v>
      </c>
      <c r="H86" s="418">
        <v>52</v>
      </c>
      <c r="I86" s="418">
        <v>53</v>
      </c>
      <c r="J86" s="418">
        <v>53</v>
      </c>
      <c r="K86" s="418">
        <v>53</v>
      </c>
      <c r="L86" s="418">
        <v>53</v>
      </c>
      <c r="M86" s="418">
        <v>53</v>
      </c>
      <c r="N86" s="418">
        <v>52</v>
      </c>
      <c r="O86" s="399">
        <v>57</v>
      </c>
      <c r="P86" s="395">
        <v>57</v>
      </c>
      <c r="Q86" s="418">
        <v>55</v>
      </c>
      <c r="R86" s="418">
        <v>49</v>
      </c>
      <c r="S86" s="418">
        <v>65</v>
      </c>
      <c r="T86" s="418">
        <v>64</v>
      </c>
      <c r="U86" s="418">
        <v>69</v>
      </c>
      <c r="V86" s="418">
        <v>66</v>
      </c>
      <c r="W86" s="418">
        <v>65</v>
      </c>
      <c r="X86" s="418">
        <v>65</v>
      </c>
      <c r="Y86" s="418">
        <v>65</v>
      </c>
      <c r="Z86" s="418">
        <v>65</v>
      </c>
      <c r="AA86" s="399">
        <v>65</v>
      </c>
      <c r="AB86" s="395">
        <v>65</v>
      </c>
      <c r="AC86" s="418">
        <v>65</v>
      </c>
      <c r="AD86" s="418">
        <v>65</v>
      </c>
      <c r="AE86" s="418">
        <v>65</v>
      </c>
      <c r="AF86" s="418">
        <v>64</v>
      </c>
      <c r="AG86" s="418">
        <v>62</v>
      </c>
      <c r="AH86" s="418">
        <v>62</v>
      </c>
      <c r="AI86" s="418">
        <v>63</v>
      </c>
      <c r="AJ86" s="418">
        <v>63</v>
      </c>
      <c r="AK86" s="418">
        <v>63</v>
      </c>
      <c r="AL86" s="418">
        <v>63</v>
      </c>
      <c r="AM86" s="399">
        <v>63</v>
      </c>
      <c r="AN86" s="395">
        <v>63</v>
      </c>
      <c r="AO86" s="418">
        <v>63</v>
      </c>
      <c r="AP86" s="418">
        <v>63</v>
      </c>
      <c r="AQ86" s="418">
        <v>63</v>
      </c>
      <c r="AR86" s="418">
        <v>63</v>
      </c>
      <c r="AS86" s="418">
        <v>63</v>
      </c>
      <c r="AT86" s="418">
        <v>63</v>
      </c>
      <c r="AU86" s="418">
        <v>63</v>
      </c>
      <c r="AV86" s="418">
        <v>62</v>
      </c>
      <c r="AW86" s="418">
        <v>62</v>
      </c>
      <c r="AX86" s="418">
        <v>62</v>
      </c>
      <c r="AY86" s="399">
        <v>61</v>
      </c>
      <c r="AZ86" s="395">
        <v>61</v>
      </c>
      <c r="BA86" s="418">
        <v>60</v>
      </c>
      <c r="BB86" s="418">
        <v>60</v>
      </c>
      <c r="BC86" s="418">
        <v>60</v>
      </c>
      <c r="BD86" s="418">
        <v>60</v>
      </c>
      <c r="BE86" s="418">
        <v>60</v>
      </c>
      <c r="BF86" s="418">
        <v>59</v>
      </c>
      <c r="BG86" s="418">
        <v>59</v>
      </c>
      <c r="BH86" s="418">
        <v>59</v>
      </c>
      <c r="BI86" s="418">
        <v>59</v>
      </c>
      <c r="BJ86" s="418">
        <v>60</v>
      </c>
      <c r="BK86" s="394">
        <v>60</v>
      </c>
      <c r="BL86" s="395">
        <v>59</v>
      </c>
      <c r="BM86" s="418">
        <v>59</v>
      </c>
      <c r="BN86" s="418">
        <v>59</v>
      </c>
      <c r="BO86" s="418">
        <v>59</v>
      </c>
      <c r="BP86" s="418">
        <v>59</v>
      </c>
      <c r="BQ86" s="418">
        <v>59</v>
      </c>
      <c r="BR86" s="418">
        <v>58</v>
      </c>
      <c r="BS86" s="418">
        <v>58</v>
      </c>
      <c r="BT86" s="418">
        <v>58</v>
      </c>
      <c r="BU86" s="418">
        <v>58</v>
      </c>
      <c r="BV86" s="418">
        <v>59</v>
      </c>
      <c r="BW86" s="394">
        <v>59</v>
      </c>
      <c r="BX86" s="395">
        <v>60</v>
      </c>
      <c r="BY86" s="418">
        <v>60</v>
      </c>
      <c r="BZ86" s="418">
        <v>67</v>
      </c>
      <c r="CA86" s="418">
        <v>68</v>
      </c>
      <c r="CB86" s="418">
        <v>71</v>
      </c>
      <c r="CC86" s="418">
        <v>72</v>
      </c>
      <c r="CD86" s="418">
        <v>71</v>
      </c>
      <c r="CE86" s="418">
        <v>70</v>
      </c>
      <c r="CF86" s="418">
        <v>71</v>
      </c>
      <c r="CG86" s="418">
        <v>75</v>
      </c>
      <c r="CH86" s="394">
        <v>74</v>
      </c>
      <c r="CI86" s="399">
        <f>'1. Población_Afiliada_Regimen'!H86</f>
        <v>72</v>
      </c>
      <c r="CJ86" s="118">
        <f t="shared" si="4"/>
        <v>-2</v>
      </c>
      <c r="CK86" s="98">
        <f t="shared" si="5"/>
        <v>-2.8571428571428572</v>
      </c>
      <c r="CL86" s="118">
        <f t="shared" si="6"/>
        <v>13</v>
      </c>
      <c r="CM86" s="98">
        <f t="shared" si="7"/>
        <v>22.033898305084744</v>
      </c>
    </row>
    <row r="87" spans="1:91" ht="15" outlineLevel="2">
      <c r="A87" s="432">
        <v>313</v>
      </c>
      <c r="B87" s="16" t="s">
        <v>374</v>
      </c>
      <c r="C87" s="389" t="s">
        <v>381</v>
      </c>
      <c r="D87" s="395">
        <v>173</v>
      </c>
      <c r="E87" s="418">
        <v>173</v>
      </c>
      <c r="F87" s="418">
        <v>173</v>
      </c>
      <c r="G87" s="418">
        <v>173</v>
      </c>
      <c r="H87" s="418">
        <v>173</v>
      </c>
      <c r="I87" s="418">
        <v>178</v>
      </c>
      <c r="J87" s="418">
        <v>178</v>
      </c>
      <c r="K87" s="418">
        <v>178</v>
      </c>
      <c r="L87" s="418">
        <v>178</v>
      </c>
      <c r="M87" s="418">
        <v>178</v>
      </c>
      <c r="N87" s="418">
        <v>177</v>
      </c>
      <c r="O87" s="399">
        <v>181</v>
      </c>
      <c r="P87" s="395">
        <v>181</v>
      </c>
      <c r="Q87" s="418">
        <v>147</v>
      </c>
      <c r="R87" s="418">
        <v>147</v>
      </c>
      <c r="S87" s="418">
        <v>195</v>
      </c>
      <c r="T87" s="418">
        <v>193</v>
      </c>
      <c r="U87" s="418">
        <v>194</v>
      </c>
      <c r="V87" s="418">
        <v>190</v>
      </c>
      <c r="W87" s="418">
        <v>190</v>
      </c>
      <c r="X87" s="418">
        <v>190</v>
      </c>
      <c r="Y87" s="418">
        <v>190</v>
      </c>
      <c r="Z87" s="418">
        <v>190</v>
      </c>
      <c r="AA87" s="399">
        <v>192</v>
      </c>
      <c r="AB87" s="395">
        <v>192</v>
      </c>
      <c r="AC87" s="418">
        <v>193</v>
      </c>
      <c r="AD87" s="418">
        <v>195</v>
      </c>
      <c r="AE87" s="418">
        <v>195</v>
      </c>
      <c r="AF87" s="418">
        <v>195</v>
      </c>
      <c r="AG87" s="418">
        <v>194</v>
      </c>
      <c r="AH87" s="418">
        <v>194</v>
      </c>
      <c r="AI87" s="418">
        <v>192</v>
      </c>
      <c r="AJ87" s="418">
        <v>188</v>
      </c>
      <c r="AK87" s="418">
        <v>188</v>
      </c>
      <c r="AL87" s="418">
        <v>187</v>
      </c>
      <c r="AM87" s="399">
        <v>186</v>
      </c>
      <c r="AN87" s="395">
        <v>186</v>
      </c>
      <c r="AO87" s="418">
        <v>184</v>
      </c>
      <c r="AP87" s="418">
        <v>184</v>
      </c>
      <c r="AQ87" s="418">
        <v>183</v>
      </c>
      <c r="AR87" s="418">
        <v>183</v>
      </c>
      <c r="AS87" s="418">
        <v>183</v>
      </c>
      <c r="AT87" s="418">
        <v>183</v>
      </c>
      <c r="AU87" s="418">
        <v>183</v>
      </c>
      <c r="AV87" s="418">
        <v>182</v>
      </c>
      <c r="AW87" s="418">
        <v>182</v>
      </c>
      <c r="AX87" s="418">
        <v>181</v>
      </c>
      <c r="AY87" s="399">
        <v>181</v>
      </c>
      <c r="AZ87" s="395">
        <v>179</v>
      </c>
      <c r="BA87" s="418">
        <v>178</v>
      </c>
      <c r="BB87" s="418">
        <v>178</v>
      </c>
      <c r="BC87" s="418">
        <v>178</v>
      </c>
      <c r="BD87" s="418">
        <v>178</v>
      </c>
      <c r="BE87" s="418">
        <v>178</v>
      </c>
      <c r="BF87" s="418">
        <v>174</v>
      </c>
      <c r="BG87" s="418">
        <v>175</v>
      </c>
      <c r="BH87" s="418">
        <v>175</v>
      </c>
      <c r="BI87" s="418">
        <v>175</v>
      </c>
      <c r="BJ87" s="418">
        <v>178</v>
      </c>
      <c r="BK87" s="394">
        <v>178</v>
      </c>
      <c r="BL87" s="395">
        <v>176</v>
      </c>
      <c r="BM87" s="418">
        <v>175</v>
      </c>
      <c r="BN87" s="418">
        <v>181</v>
      </c>
      <c r="BO87" s="418">
        <v>181</v>
      </c>
      <c r="BP87" s="418">
        <v>181</v>
      </c>
      <c r="BQ87" s="418">
        <v>181</v>
      </c>
      <c r="BR87" s="418">
        <v>177</v>
      </c>
      <c r="BS87" s="418">
        <v>177</v>
      </c>
      <c r="BT87" s="418">
        <v>177</v>
      </c>
      <c r="BU87" s="418">
        <v>177</v>
      </c>
      <c r="BV87" s="418">
        <v>177</v>
      </c>
      <c r="BW87" s="394">
        <v>176</v>
      </c>
      <c r="BX87" s="395">
        <v>175</v>
      </c>
      <c r="BY87" s="418">
        <v>175</v>
      </c>
      <c r="BZ87" s="418">
        <v>188</v>
      </c>
      <c r="CA87" s="418">
        <v>186</v>
      </c>
      <c r="CB87" s="418">
        <v>186</v>
      </c>
      <c r="CC87" s="418">
        <v>186</v>
      </c>
      <c r="CD87" s="418">
        <v>187</v>
      </c>
      <c r="CE87" s="418">
        <v>186</v>
      </c>
      <c r="CF87" s="418">
        <v>186</v>
      </c>
      <c r="CG87" s="418">
        <v>186</v>
      </c>
      <c r="CH87" s="394">
        <v>186</v>
      </c>
      <c r="CI87" s="399">
        <f>'1. Población_Afiliada_Regimen'!H87</f>
        <v>185</v>
      </c>
      <c r="CJ87" s="118">
        <f t="shared" si="4"/>
        <v>-1</v>
      </c>
      <c r="CK87" s="98">
        <f t="shared" si="5"/>
        <v>-0.53763440860215062</v>
      </c>
      <c r="CL87" s="118">
        <f t="shared" si="6"/>
        <v>9</v>
      </c>
      <c r="CM87" s="98">
        <f t="shared" si="7"/>
        <v>5.1136363636363642</v>
      </c>
    </row>
    <row r="88" spans="1:91" ht="15" outlineLevel="2">
      <c r="A88" s="432">
        <v>318</v>
      </c>
      <c r="B88" s="16" t="s">
        <v>374</v>
      </c>
      <c r="C88" s="389" t="s">
        <v>382</v>
      </c>
      <c r="D88" s="395">
        <v>336</v>
      </c>
      <c r="E88" s="418">
        <v>336</v>
      </c>
      <c r="F88" s="418">
        <v>336</v>
      </c>
      <c r="G88" s="418">
        <v>336</v>
      </c>
      <c r="H88" s="418">
        <v>336</v>
      </c>
      <c r="I88" s="418">
        <v>343</v>
      </c>
      <c r="J88" s="418">
        <v>342</v>
      </c>
      <c r="K88" s="418">
        <v>342</v>
      </c>
      <c r="L88" s="418">
        <v>341</v>
      </c>
      <c r="M88" s="418">
        <v>341</v>
      </c>
      <c r="N88" s="418">
        <v>341</v>
      </c>
      <c r="O88" s="399">
        <v>347</v>
      </c>
      <c r="P88" s="395">
        <v>346</v>
      </c>
      <c r="Q88" s="418">
        <v>303</v>
      </c>
      <c r="R88" s="418">
        <v>298</v>
      </c>
      <c r="S88" s="418">
        <v>436</v>
      </c>
      <c r="T88" s="418">
        <v>429</v>
      </c>
      <c r="U88" s="418">
        <v>440</v>
      </c>
      <c r="V88" s="418">
        <v>442</v>
      </c>
      <c r="W88" s="418">
        <v>443</v>
      </c>
      <c r="X88" s="418">
        <v>443</v>
      </c>
      <c r="Y88" s="418">
        <v>453</v>
      </c>
      <c r="Z88" s="418">
        <v>453</v>
      </c>
      <c r="AA88" s="399">
        <v>453</v>
      </c>
      <c r="AB88" s="395">
        <v>452</v>
      </c>
      <c r="AC88" s="418">
        <v>452</v>
      </c>
      <c r="AD88" s="418">
        <v>453</v>
      </c>
      <c r="AE88" s="418">
        <v>452</v>
      </c>
      <c r="AF88" s="418">
        <v>451</v>
      </c>
      <c r="AG88" s="418">
        <v>451</v>
      </c>
      <c r="AH88" s="418">
        <v>453</v>
      </c>
      <c r="AI88" s="418">
        <v>454</v>
      </c>
      <c r="AJ88" s="418">
        <v>455</v>
      </c>
      <c r="AK88" s="418">
        <v>456</v>
      </c>
      <c r="AL88" s="418">
        <v>456</v>
      </c>
      <c r="AM88" s="399">
        <v>456</v>
      </c>
      <c r="AN88" s="395">
        <v>454</v>
      </c>
      <c r="AO88" s="418">
        <v>455</v>
      </c>
      <c r="AP88" s="418">
        <v>455</v>
      </c>
      <c r="AQ88" s="418">
        <v>453</v>
      </c>
      <c r="AR88" s="418">
        <v>452</v>
      </c>
      <c r="AS88" s="418">
        <v>452</v>
      </c>
      <c r="AT88" s="418">
        <v>451</v>
      </c>
      <c r="AU88" s="418">
        <v>450</v>
      </c>
      <c r="AV88" s="418">
        <v>448</v>
      </c>
      <c r="AW88" s="418">
        <v>446</v>
      </c>
      <c r="AX88" s="418">
        <v>444</v>
      </c>
      <c r="AY88" s="399">
        <v>445</v>
      </c>
      <c r="AZ88" s="395">
        <v>442</v>
      </c>
      <c r="BA88" s="418">
        <v>438</v>
      </c>
      <c r="BB88" s="418">
        <v>437</v>
      </c>
      <c r="BC88" s="418">
        <v>434</v>
      </c>
      <c r="BD88" s="418">
        <v>431</v>
      </c>
      <c r="BE88" s="418">
        <v>430</v>
      </c>
      <c r="BF88" s="418">
        <v>423</v>
      </c>
      <c r="BG88" s="418">
        <v>422</v>
      </c>
      <c r="BH88" s="418">
        <v>422</v>
      </c>
      <c r="BI88" s="418">
        <v>421</v>
      </c>
      <c r="BJ88" s="418">
        <v>425</v>
      </c>
      <c r="BK88" s="394">
        <v>426</v>
      </c>
      <c r="BL88" s="395">
        <v>425</v>
      </c>
      <c r="BM88" s="418">
        <v>425</v>
      </c>
      <c r="BN88" s="418">
        <v>432</v>
      </c>
      <c r="BO88" s="418">
        <v>433</v>
      </c>
      <c r="BP88" s="418">
        <v>433</v>
      </c>
      <c r="BQ88" s="418">
        <v>436</v>
      </c>
      <c r="BR88" s="418">
        <v>434</v>
      </c>
      <c r="BS88" s="418">
        <v>438</v>
      </c>
      <c r="BT88" s="418">
        <v>434</v>
      </c>
      <c r="BU88" s="418">
        <v>432</v>
      </c>
      <c r="BV88" s="418">
        <v>432</v>
      </c>
      <c r="BW88" s="394">
        <v>431</v>
      </c>
      <c r="BX88" s="395">
        <v>431</v>
      </c>
      <c r="BY88" s="418">
        <v>426</v>
      </c>
      <c r="BZ88" s="418">
        <v>457</v>
      </c>
      <c r="CA88" s="418">
        <v>459</v>
      </c>
      <c r="CB88" s="418">
        <v>458</v>
      </c>
      <c r="CC88" s="418">
        <v>455</v>
      </c>
      <c r="CD88" s="418">
        <v>455</v>
      </c>
      <c r="CE88" s="418">
        <v>453</v>
      </c>
      <c r="CF88" s="418">
        <v>449</v>
      </c>
      <c r="CG88" s="418">
        <v>449</v>
      </c>
      <c r="CH88" s="394">
        <v>448</v>
      </c>
      <c r="CI88" s="399">
        <f>'1. Población_Afiliada_Regimen'!H88</f>
        <v>441</v>
      </c>
      <c r="CJ88" s="118">
        <f t="shared" si="4"/>
        <v>-7</v>
      </c>
      <c r="CK88" s="98">
        <f t="shared" si="5"/>
        <v>-1.545253863134658</v>
      </c>
      <c r="CL88" s="118">
        <f t="shared" si="6"/>
        <v>10</v>
      </c>
      <c r="CM88" s="98">
        <f t="shared" si="7"/>
        <v>2.3201856148491879</v>
      </c>
    </row>
    <row r="89" spans="1:91" ht="15" outlineLevel="2">
      <c r="A89" s="432">
        <v>321</v>
      </c>
      <c r="B89" s="16" t="s">
        <v>374</v>
      </c>
      <c r="C89" s="389" t="s">
        <v>383</v>
      </c>
      <c r="D89" s="395">
        <v>77</v>
      </c>
      <c r="E89" s="418">
        <v>77</v>
      </c>
      <c r="F89" s="418">
        <v>77</v>
      </c>
      <c r="G89" s="418">
        <v>77</v>
      </c>
      <c r="H89" s="418">
        <v>77</v>
      </c>
      <c r="I89" s="418">
        <v>77</v>
      </c>
      <c r="J89" s="418">
        <v>77</v>
      </c>
      <c r="K89" s="418">
        <v>77</v>
      </c>
      <c r="L89" s="418">
        <v>77</v>
      </c>
      <c r="M89" s="418">
        <v>77</v>
      </c>
      <c r="N89" s="418">
        <v>77</v>
      </c>
      <c r="O89" s="399">
        <v>81</v>
      </c>
      <c r="P89" s="395">
        <v>80</v>
      </c>
      <c r="Q89" s="418">
        <v>69</v>
      </c>
      <c r="R89" s="418">
        <v>69</v>
      </c>
      <c r="S89" s="418">
        <v>94</v>
      </c>
      <c r="T89" s="418">
        <v>92</v>
      </c>
      <c r="U89" s="418">
        <v>93</v>
      </c>
      <c r="V89" s="418">
        <v>94</v>
      </c>
      <c r="W89" s="418">
        <v>94</v>
      </c>
      <c r="X89" s="418">
        <v>94</v>
      </c>
      <c r="Y89" s="418">
        <v>94</v>
      </c>
      <c r="Z89" s="418">
        <v>94</v>
      </c>
      <c r="AA89" s="399">
        <v>94</v>
      </c>
      <c r="AB89" s="395">
        <v>94</v>
      </c>
      <c r="AC89" s="418">
        <v>94</v>
      </c>
      <c r="AD89" s="418">
        <v>95</v>
      </c>
      <c r="AE89" s="418">
        <v>95</v>
      </c>
      <c r="AF89" s="418">
        <v>97</v>
      </c>
      <c r="AG89" s="418">
        <v>97</v>
      </c>
      <c r="AH89" s="418">
        <v>97</v>
      </c>
      <c r="AI89" s="418">
        <v>97</v>
      </c>
      <c r="AJ89" s="418">
        <v>97</v>
      </c>
      <c r="AK89" s="418">
        <v>99</v>
      </c>
      <c r="AL89" s="418">
        <v>99</v>
      </c>
      <c r="AM89" s="399">
        <v>99</v>
      </c>
      <c r="AN89" s="395">
        <v>98</v>
      </c>
      <c r="AO89" s="418">
        <v>98</v>
      </c>
      <c r="AP89" s="418">
        <v>98</v>
      </c>
      <c r="AQ89" s="418">
        <v>98</v>
      </c>
      <c r="AR89" s="418">
        <v>97</v>
      </c>
      <c r="AS89" s="418">
        <v>97</v>
      </c>
      <c r="AT89" s="418">
        <v>97</v>
      </c>
      <c r="AU89" s="418">
        <v>96</v>
      </c>
      <c r="AV89" s="418">
        <v>96</v>
      </c>
      <c r="AW89" s="418">
        <v>96</v>
      </c>
      <c r="AX89" s="418">
        <v>96</v>
      </c>
      <c r="AY89" s="399">
        <v>96</v>
      </c>
      <c r="AZ89" s="395">
        <v>96</v>
      </c>
      <c r="BA89" s="418">
        <v>96</v>
      </c>
      <c r="BB89" s="418">
        <v>95</v>
      </c>
      <c r="BC89" s="418">
        <v>95</v>
      </c>
      <c r="BD89" s="418">
        <v>95</v>
      </c>
      <c r="BE89" s="418">
        <v>95</v>
      </c>
      <c r="BF89" s="418">
        <v>92</v>
      </c>
      <c r="BG89" s="418">
        <v>88</v>
      </c>
      <c r="BH89" s="418">
        <v>88</v>
      </c>
      <c r="BI89" s="418">
        <v>88</v>
      </c>
      <c r="BJ89" s="418">
        <v>88</v>
      </c>
      <c r="BK89" s="394">
        <v>88</v>
      </c>
      <c r="BL89" s="395">
        <v>90</v>
      </c>
      <c r="BM89" s="418">
        <v>90</v>
      </c>
      <c r="BN89" s="418">
        <v>97</v>
      </c>
      <c r="BO89" s="418">
        <v>97</v>
      </c>
      <c r="BP89" s="418">
        <v>97</v>
      </c>
      <c r="BQ89" s="418">
        <v>98</v>
      </c>
      <c r="BR89" s="418">
        <v>96</v>
      </c>
      <c r="BS89" s="418">
        <v>96</v>
      </c>
      <c r="BT89" s="418">
        <v>95</v>
      </c>
      <c r="BU89" s="418">
        <v>95</v>
      </c>
      <c r="BV89" s="418">
        <v>96</v>
      </c>
      <c r="BW89" s="394">
        <v>96</v>
      </c>
      <c r="BX89" s="395">
        <v>97</v>
      </c>
      <c r="BY89" s="418">
        <v>95</v>
      </c>
      <c r="BZ89" s="418">
        <v>105</v>
      </c>
      <c r="CA89" s="418">
        <v>103</v>
      </c>
      <c r="CB89" s="418">
        <v>104</v>
      </c>
      <c r="CC89" s="418">
        <v>104</v>
      </c>
      <c r="CD89" s="418">
        <v>102</v>
      </c>
      <c r="CE89" s="418">
        <v>101</v>
      </c>
      <c r="CF89" s="418">
        <v>102</v>
      </c>
      <c r="CG89" s="418">
        <v>101</v>
      </c>
      <c r="CH89" s="394">
        <v>100</v>
      </c>
      <c r="CI89" s="399">
        <f>'1. Población_Afiliada_Regimen'!H89</f>
        <v>97</v>
      </c>
      <c r="CJ89" s="118">
        <f t="shared" si="4"/>
        <v>-3</v>
      </c>
      <c r="CK89" s="98">
        <f t="shared" si="5"/>
        <v>-2.9702970297029703</v>
      </c>
      <c r="CL89" s="118">
        <f t="shared" si="6"/>
        <v>1</v>
      </c>
      <c r="CM89" s="98">
        <f t="shared" si="7"/>
        <v>1.0416666666666665</v>
      </c>
    </row>
    <row r="90" spans="1:91" ht="15" outlineLevel="2">
      <c r="A90" s="432">
        <v>376</v>
      </c>
      <c r="B90" s="16" t="s">
        <v>374</v>
      </c>
      <c r="C90" s="389" t="s">
        <v>384</v>
      </c>
      <c r="D90" s="395">
        <v>626</v>
      </c>
      <c r="E90" s="418">
        <v>626</v>
      </c>
      <c r="F90" s="418">
        <v>626</v>
      </c>
      <c r="G90" s="418">
        <v>626</v>
      </c>
      <c r="H90" s="418">
        <v>626</v>
      </c>
      <c r="I90" s="418">
        <v>637</v>
      </c>
      <c r="J90" s="418">
        <v>635</v>
      </c>
      <c r="K90" s="418">
        <v>637</v>
      </c>
      <c r="L90" s="418">
        <v>637</v>
      </c>
      <c r="M90" s="418">
        <v>637</v>
      </c>
      <c r="N90" s="418">
        <v>635</v>
      </c>
      <c r="O90" s="399">
        <v>656</v>
      </c>
      <c r="P90" s="395">
        <v>652</v>
      </c>
      <c r="Q90" s="418">
        <v>576</v>
      </c>
      <c r="R90" s="418">
        <v>570</v>
      </c>
      <c r="S90" s="418">
        <v>765</v>
      </c>
      <c r="T90" s="418">
        <v>754</v>
      </c>
      <c r="U90" s="418">
        <v>775</v>
      </c>
      <c r="V90" s="418">
        <v>756</v>
      </c>
      <c r="W90" s="418">
        <v>755</v>
      </c>
      <c r="X90" s="418">
        <v>754</v>
      </c>
      <c r="Y90" s="418">
        <v>759</v>
      </c>
      <c r="Z90" s="418">
        <v>757</v>
      </c>
      <c r="AA90" s="399">
        <v>761</v>
      </c>
      <c r="AB90" s="395">
        <v>759</v>
      </c>
      <c r="AC90" s="418">
        <v>757</v>
      </c>
      <c r="AD90" s="418">
        <v>756</v>
      </c>
      <c r="AE90" s="418">
        <v>756</v>
      </c>
      <c r="AF90" s="418">
        <v>743</v>
      </c>
      <c r="AG90" s="418">
        <v>738</v>
      </c>
      <c r="AH90" s="418">
        <v>736</v>
      </c>
      <c r="AI90" s="418">
        <v>733</v>
      </c>
      <c r="AJ90" s="418">
        <v>731</v>
      </c>
      <c r="AK90" s="418">
        <v>731</v>
      </c>
      <c r="AL90" s="418">
        <v>731</v>
      </c>
      <c r="AM90" s="399">
        <v>729</v>
      </c>
      <c r="AN90" s="395">
        <v>727</v>
      </c>
      <c r="AO90" s="418">
        <v>727</v>
      </c>
      <c r="AP90" s="418">
        <v>725</v>
      </c>
      <c r="AQ90" s="418">
        <v>725</v>
      </c>
      <c r="AR90" s="418">
        <v>724</v>
      </c>
      <c r="AS90" s="418">
        <v>724</v>
      </c>
      <c r="AT90" s="418">
        <v>723</v>
      </c>
      <c r="AU90" s="418">
        <v>721</v>
      </c>
      <c r="AV90" s="418">
        <v>716</v>
      </c>
      <c r="AW90" s="418">
        <v>713</v>
      </c>
      <c r="AX90" s="418">
        <v>711</v>
      </c>
      <c r="AY90" s="399">
        <v>708</v>
      </c>
      <c r="AZ90" s="395">
        <v>703</v>
      </c>
      <c r="BA90" s="418">
        <v>700</v>
      </c>
      <c r="BB90" s="418">
        <v>694</v>
      </c>
      <c r="BC90" s="418">
        <v>691</v>
      </c>
      <c r="BD90" s="418">
        <v>690</v>
      </c>
      <c r="BE90" s="418">
        <v>689</v>
      </c>
      <c r="BF90" s="418">
        <v>675</v>
      </c>
      <c r="BG90" s="418">
        <v>665</v>
      </c>
      <c r="BH90" s="418">
        <v>665</v>
      </c>
      <c r="BI90" s="418">
        <v>664</v>
      </c>
      <c r="BJ90" s="418">
        <v>665</v>
      </c>
      <c r="BK90" s="394">
        <v>661</v>
      </c>
      <c r="BL90" s="395">
        <v>661</v>
      </c>
      <c r="BM90" s="418">
        <v>660</v>
      </c>
      <c r="BN90" s="418">
        <v>671</v>
      </c>
      <c r="BO90" s="418">
        <v>675</v>
      </c>
      <c r="BP90" s="418">
        <v>675</v>
      </c>
      <c r="BQ90" s="418">
        <v>676</v>
      </c>
      <c r="BR90" s="418">
        <v>669</v>
      </c>
      <c r="BS90" s="418">
        <v>666</v>
      </c>
      <c r="BT90" s="418">
        <v>665</v>
      </c>
      <c r="BU90" s="418">
        <v>664</v>
      </c>
      <c r="BV90" s="418">
        <v>660</v>
      </c>
      <c r="BW90" s="394">
        <v>662</v>
      </c>
      <c r="BX90" s="395">
        <v>672</v>
      </c>
      <c r="BY90" s="418">
        <v>668</v>
      </c>
      <c r="BZ90" s="418">
        <v>727</v>
      </c>
      <c r="CA90" s="418">
        <v>725</v>
      </c>
      <c r="CB90" s="418">
        <v>724</v>
      </c>
      <c r="CC90" s="418">
        <v>721</v>
      </c>
      <c r="CD90" s="418">
        <v>716</v>
      </c>
      <c r="CE90" s="418">
        <v>711</v>
      </c>
      <c r="CF90" s="418">
        <v>709</v>
      </c>
      <c r="CG90" s="418">
        <v>710</v>
      </c>
      <c r="CH90" s="394">
        <v>706</v>
      </c>
      <c r="CI90" s="399">
        <f>'1. Población_Afiliada_Regimen'!H90</f>
        <v>693</v>
      </c>
      <c r="CJ90" s="118">
        <f t="shared" si="4"/>
        <v>-13</v>
      </c>
      <c r="CK90" s="98">
        <f t="shared" si="5"/>
        <v>-1.8284106891701828</v>
      </c>
      <c r="CL90" s="118">
        <f t="shared" si="6"/>
        <v>31</v>
      </c>
      <c r="CM90" s="98">
        <f t="shared" si="7"/>
        <v>4.6827794561933533</v>
      </c>
    </row>
    <row r="91" spans="1:91" ht="15" outlineLevel="2">
      <c r="A91" s="432">
        <v>400</v>
      </c>
      <c r="B91" s="16" t="s">
        <v>374</v>
      </c>
      <c r="C91" s="389" t="s">
        <v>385</v>
      </c>
      <c r="D91" s="395">
        <v>189</v>
      </c>
      <c r="E91" s="418">
        <v>189</v>
      </c>
      <c r="F91" s="418">
        <v>189</v>
      </c>
      <c r="G91" s="418">
        <v>189</v>
      </c>
      <c r="H91" s="418">
        <v>189</v>
      </c>
      <c r="I91" s="418">
        <v>190</v>
      </c>
      <c r="J91" s="418">
        <v>190</v>
      </c>
      <c r="K91" s="418">
        <v>190</v>
      </c>
      <c r="L91" s="418">
        <v>190</v>
      </c>
      <c r="M91" s="418">
        <v>189</v>
      </c>
      <c r="N91" s="418">
        <v>188</v>
      </c>
      <c r="O91" s="399">
        <v>197</v>
      </c>
      <c r="P91" s="395">
        <v>196</v>
      </c>
      <c r="Q91" s="418">
        <v>176</v>
      </c>
      <c r="R91" s="418">
        <v>171</v>
      </c>
      <c r="S91" s="418">
        <v>254</v>
      </c>
      <c r="T91" s="418">
        <v>252</v>
      </c>
      <c r="U91" s="418">
        <v>255</v>
      </c>
      <c r="V91" s="418">
        <v>255</v>
      </c>
      <c r="W91" s="418">
        <v>252</v>
      </c>
      <c r="X91" s="418">
        <v>250</v>
      </c>
      <c r="Y91" s="418">
        <v>251</v>
      </c>
      <c r="Z91" s="418">
        <v>251</v>
      </c>
      <c r="AA91" s="399">
        <v>252</v>
      </c>
      <c r="AB91" s="395">
        <v>252</v>
      </c>
      <c r="AC91" s="418">
        <v>251</v>
      </c>
      <c r="AD91" s="418">
        <v>252</v>
      </c>
      <c r="AE91" s="418">
        <v>252</v>
      </c>
      <c r="AF91" s="418">
        <v>250</v>
      </c>
      <c r="AG91" s="418">
        <v>250</v>
      </c>
      <c r="AH91" s="418">
        <v>248</v>
      </c>
      <c r="AI91" s="418">
        <v>249</v>
      </c>
      <c r="AJ91" s="418">
        <v>247</v>
      </c>
      <c r="AK91" s="418">
        <v>248</v>
      </c>
      <c r="AL91" s="418">
        <v>248</v>
      </c>
      <c r="AM91" s="399">
        <v>248</v>
      </c>
      <c r="AN91" s="395">
        <v>248</v>
      </c>
      <c r="AO91" s="418">
        <v>248</v>
      </c>
      <c r="AP91" s="418">
        <v>248</v>
      </c>
      <c r="AQ91" s="418">
        <v>248</v>
      </c>
      <c r="AR91" s="418">
        <v>247</v>
      </c>
      <c r="AS91" s="418">
        <v>245</v>
      </c>
      <c r="AT91" s="418">
        <v>244</v>
      </c>
      <c r="AU91" s="418">
        <v>242</v>
      </c>
      <c r="AV91" s="418">
        <v>241</v>
      </c>
      <c r="AW91" s="418">
        <v>240</v>
      </c>
      <c r="AX91" s="418">
        <v>240</v>
      </c>
      <c r="AY91" s="399">
        <v>240</v>
      </c>
      <c r="AZ91" s="395">
        <v>239</v>
      </c>
      <c r="BA91" s="418">
        <v>239</v>
      </c>
      <c r="BB91" s="418">
        <v>238</v>
      </c>
      <c r="BC91" s="418">
        <v>238</v>
      </c>
      <c r="BD91" s="418">
        <v>236</v>
      </c>
      <c r="BE91" s="418">
        <v>236</v>
      </c>
      <c r="BF91" s="418">
        <v>227</v>
      </c>
      <c r="BG91" s="418">
        <v>226</v>
      </c>
      <c r="BH91" s="418">
        <v>226</v>
      </c>
      <c r="BI91" s="418">
        <v>226</v>
      </c>
      <c r="BJ91" s="418">
        <v>225</v>
      </c>
      <c r="BK91" s="394">
        <v>224</v>
      </c>
      <c r="BL91" s="395">
        <v>224</v>
      </c>
      <c r="BM91" s="418">
        <v>224</v>
      </c>
      <c r="BN91" s="418">
        <v>226</v>
      </c>
      <c r="BO91" s="418">
        <v>226</v>
      </c>
      <c r="BP91" s="418">
        <v>226</v>
      </c>
      <c r="BQ91" s="418">
        <v>228</v>
      </c>
      <c r="BR91" s="418">
        <v>227</v>
      </c>
      <c r="BS91" s="418">
        <v>228</v>
      </c>
      <c r="BT91" s="418">
        <v>227</v>
      </c>
      <c r="BU91" s="418">
        <v>225</v>
      </c>
      <c r="BV91" s="418">
        <v>226</v>
      </c>
      <c r="BW91" s="394">
        <v>226</v>
      </c>
      <c r="BX91" s="395">
        <v>231</v>
      </c>
      <c r="BY91" s="418">
        <v>230</v>
      </c>
      <c r="BZ91" s="418">
        <v>243</v>
      </c>
      <c r="CA91" s="418">
        <v>245</v>
      </c>
      <c r="CB91" s="418">
        <v>248</v>
      </c>
      <c r="CC91" s="418">
        <v>247</v>
      </c>
      <c r="CD91" s="418">
        <v>247</v>
      </c>
      <c r="CE91" s="418">
        <v>245</v>
      </c>
      <c r="CF91" s="418">
        <v>246</v>
      </c>
      <c r="CG91" s="418">
        <v>246</v>
      </c>
      <c r="CH91" s="394">
        <v>246</v>
      </c>
      <c r="CI91" s="399">
        <f>'1. Población_Afiliada_Regimen'!H91</f>
        <v>249</v>
      </c>
      <c r="CJ91" s="118">
        <f t="shared" si="4"/>
        <v>3</v>
      </c>
      <c r="CK91" s="98">
        <f t="shared" si="5"/>
        <v>1.2244897959183674</v>
      </c>
      <c r="CL91" s="118">
        <f t="shared" si="6"/>
        <v>23</v>
      </c>
      <c r="CM91" s="98">
        <f t="shared" si="7"/>
        <v>10.176991150442479</v>
      </c>
    </row>
    <row r="92" spans="1:91" ht="15" outlineLevel="2">
      <c r="A92" s="432">
        <v>440</v>
      </c>
      <c r="B92" s="16" t="s">
        <v>374</v>
      </c>
      <c r="C92" s="389" t="s">
        <v>386</v>
      </c>
      <c r="D92" s="395">
        <v>756</v>
      </c>
      <c r="E92" s="418">
        <v>756</v>
      </c>
      <c r="F92" s="418">
        <v>756</v>
      </c>
      <c r="G92" s="418">
        <v>756</v>
      </c>
      <c r="H92" s="418">
        <v>756</v>
      </c>
      <c r="I92" s="418">
        <v>769</v>
      </c>
      <c r="J92" s="418">
        <v>768</v>
      </c>
      <c r="K92" s="418">
        <v>768</v>
      </c>
      <c r="L92" s="418">
        <v>768</v>
      </c>
      <c r="M92" s="418">
        <v>768</v>
      </c>
      <c r="N92" s="418">
        <v>766</v>
      </c>
      <c r="O92" s="399">
        <v>792</v>
      </c>
      <c r="P92" s="395">
        <v>790</v>
      </c>
      <c r="Q92" s="418">
        <v>690</v>
      </c>
      <c r="R92" s="418">
        <v>677</v>
      </c>
      <c r="S92" s="418">
        <v>968</v>
      </c>
      <c r="T92" s="418">
        <v>954</v>
      </c>
      <c r="U92" s="418">
        <v>970</v>
      </c>
      <c r="V92" s="418">
        <v>957</v>
      </c>
      <c r="W92" s="418">
        <v>953</v>
      </c>
      <c r="X92" s="418">
        <v>952</v>
      </c>
      <c r="Y92" s="418">
        <v>954</v>
      </c>
      <c r="Z92" s="418">
        <v>953</v>
      </c>
      <c r="AA92" s="399">
        <v>952</v>
      </c>
      <c r="AB92" s="395">
        <v>950</v>
      </c>
      <c r="AC92" s="418">
        <v>951</v>
      </c>
      <c r="AD92" s="418">
        <v>950</v>
      </c>
      <c r="AE92" s="418">
        <v>950</v>
      </c>
      <c r="AF92" s="418">
        <v>935</v>
      </c>
      <c r="AG92" s="418">
        <v>931</v>
      </c>
      <c r="AH92" s="418">
        <v>930</v>
      </c>
      <c r="AI92" s="418">
        <v>925</v>
      </c>
      <c r="AJ92" s="418">
        <v>923</v>
      </c>
      <c r="AK92" s="418">
        <v>925</v>
      </c>
      <c r="AL92" s="418">
        <v>923</v>
      </c>
      <c r="AM92" s="399">
        <v>923</v>
      </c>
      <c r="AN92" s="395">
        <v>922</v>
      </c>
      <c r="AO92" s="418">
        <v>919</v>
      </c>
      <c r="AP92" s="418">
        <v>917</v>
      </c>
      <c r="AQ92" s="418">
        <v>916</v>
      </c>
      <c r="AR92" s="418">
        <v>914</v>
      </c>
      <c r="AS92" s="418">
        <v>913</v>
      </c>
      <c r="AT92" s="418">
        <v>911</v>
      </c>
      <c r="AU92" s="418">
        <v>909</v>
      </c>
      <c r="AV92" s="418">
        <v>907</v>
      </c>
      <c r="AW92" s="418">
        <v>905</v>
      </c>
      <c r="AX92" s="418">
        <v>904</v>
      </c>
      <c r="AY92" s="399">
        <v>901</v>
      </c>
      <c r="AZ92" s="395">
        <v>901</v>
      </c>
      <c r="BA92" s="418">
        <v>896</v>
      </c>
      <c r="BB92" s="418">
        <v>893</v>
      </c>
      <c r="BC92" s="418">
        <v>887</v>
      </c>
      <c r="BD92" s="418">
        <v>885</v>
      </c>
      <c r="BE92" s="418">
        <v>884</v>
      </c>
      <c r="BF92" s="418">
        <v>869</v>
      </c>
      <c r="BG92" s="418">
        <v>866</v>
      </c>
      <c r="BH92" s="418">
        <v>864</v>
      </c>
      <c r="BI92" s="418">
        <v>859</v>
      </c>
      <c r="BJ92" s="418">
        <v>854</v>
      </c>
      <c r="BK92" s="394">
        <v>854</v>
      </c>
      <c r="BL92" s="395">
        <v>856</v>
      </c>
      <c r="BM92" s="418">
        <v>851</v>
      </c>
      <c r="BN92" s="418">
        <v>874</v>
      </c>
      <c r="BO92" s="418">
        <v>874</v>
      </c>
      <c r="BP92" s="418">
        <v>874</v>
      </c>
      <c r="BQ92" s="418">
        <v>880</v>
      </c>
      <c r="BR92" s="418">
        <v>865</v>
      </c>
      <c r="BS92" s="418">
        <v>865</v>
      </c>
      <c r="BT92" s="418">
        <v>856</v>
      </c>
      <c r="BU92" s="418">
        <v>852</v>
      </c>
      <c r="BV92" s="418">
        <v>850</v>
      </c>
      <c r="BW92" s="394">
        <v>850</v>
      </c>
      <c r="BX92" s="395">
        <v>864</v>
      </c>
      <c r="BY92" s="418">
        <v>861</v>
      </c>
      <c r="BZ92" s="418">
        <v>922</v>
      </c>
      <c r="CA92" s="418">
        <v>920</v>
      </c>
      <c r="CB92" s="418">
        <v>922</v>
      </c>
      <c r="CC92" s="418">
        <v>921</v>
      </c>
      <c r="CD92" s="418">
        <v>915</v>
      </c>
      <c r="CE92" s="418">
        <v>910</v>
      </c>
      <c r="CF92" s="418">
        <v>902</v>
      </c>
      <c r="CG92" s="418">
        <v>907</v>
      </c>
      <c r="CH92" s="394">
        <v>906</v>
      </c>
      <c r="CI92" s="399">
        <f>'1. Población_Afiliada_Regimen'!H92</f>
        <v>902</v>
      </c>
      <c r="CJ92" s="118">
        <f t="shared" si="4"/>
        <v>-4</v>
      </c>
      <c r="CK92" s="98">
        <f t="shared" si="5"/>
        <v>-0.43956043956043955</v>
      </c>
      <c r="CL92" s="118">
        <f t="shared" si="6"/>
        <v>52</v>
      </c>
      <c r="CM92" s="98">
        <f t="shared" si="7"/>
        <v>6.1176470588235299</v>
      </c>
    </row>
    <row r="93" spans="1:91" ht="15" outlineLevel="2">
      <c r="A93" s="432">
        <v>483</v>
      </c>
      <c r="B93" s="16" t="s">
        <v>374</v>
      </c>
      <c r="C93" s="389" t="s">
        <v>387</v>
      </c>
      <c r="D93" s="395">
        <v>159</v>
      </c>
      <c r="E93" s="418">
        <v>159</v>
      </c>
      <c r="F93" s="418">
        <v>159</v>
      </c>
      <c r="G93" s="418">
        <v>159</v>
      </c>
      <c r="H93" s="418">
        <v>159</v>
      </c>
      <c r="I93" s="418">
        <v>160</v>
      </c>
      <c r="J93" s="418">
        <v>160</v>
      </c>
      <c r="K93" s="418">
        <v>160</v>
      </c>
      <c r="L93" s="418">
        <v>160</v>
      </c>
      <c r="M93" s="418">
        <v>160</v>
      </c>
      <c r="N93" s="418">
        <v>160</v>
      </c>
      <c r="O93" s="399">
        <v>195</v>
      </c>
      <c r="P93" s="395">
        <v>192</v>
      </c>
      <c r="Q93" s="418">
        <v>166</v>
      </c>
      <c r="R93" s="418">
        <v>166</v>
      </c>
      <c r="S93" s="418">
        <v>196</v>
      </c>
      <c r="T93" s="418">
        <v>192</v>
      </c>
      <c r="U93" s="418">
        <v>188</v>
      </c>
      <c r="V93" s="418">
        <v>191</v>
      </c>
      <c r="W93" s="418">
        <v>193</v>
      </c>
      <c r="X93" s="418">
        <v>193</v>
      </c>
      <c r="Y93" s="418">
        <v>194</v>
      </c>
      <c r="Z93" s="418">
        <v>194</v>
      </c>
      <c r="AA93" s="399">
        <v>195</v>
      </c>
      <c r="AB93" s="395">
        <v>195</v>
      </c>
      <c r="AC93" s="418">
        <v>193</v>
      </c>
      <c r="AD93" s="418">
        <v>193</v>
      </c>
      <c r="AE93" s="418">
        <v>193</v>
      </c>
      <c r="AF93" s="418">
        <v>197</v>
      </c>
      <c r="AG93" s="418">
        <v>197</v>
      </c>
      <c r="AH93" s="418">
        <v>199</v>
      </c>
      <c r="AI93" s="418">
        <v>202</v>
      </c>
      <c r="AJ93" s="418">
        <v>202</v>
      </c>
      <c r="AK93" s="418">
        <v>203</v>
      </c>
      <c r="AL93" s="418">
        <v>203</v>
      </c>
      <c r="AM93" s="399">
        <v>203</v>
      </c>
      <c r="AN93" s="395">
        <v>202</v>
      </c>
      <c r="AO93" s="418">
        <v>203</v>
      </c>
      <c r="AP93" s="418">
        <v>202</v>
      </c>
      <c r="AQ93" s="418">
        <v>202</v>
      </c>
      <c r="AR93" s="418">
        <v>202</v>
      </c>
      <c r="AS93" s="418">
        <v>202</v>
      </c>
      <c r="AT93" s="418">
        <v>202</v>
      </c>
      <c r="AU93" s="418">
        <v>198</v>
      </c>
      <c r="AV93" s="418">
        <v>198</v>
      </c>
      <c r="AW93" s="418">
        <v>198</v>
      </c>
      <c r="AX93" s="418">
        <v>197</v>
      </c>
      <c r="AY93" s="399">
        <v>196</v>
      </c>
      <c r="AZ93" s="395">
        <v>195</v>
      </c>
      <c r="BA93" s="418">
        <v>195</v>
      </c>
      <c r="BB93" s="418">
        <v>195</v>
      </c>
      <c r="BC93" s="418">
        <v>195</v>
      </c>
      <c r="BD93" s="418">
        <v>195</v>
      </c>
      <c r="BE93" s="418">
        <v>194</v>
      </c>
      <c r="BF93" s="418">
        <v>190</v>
      </c>
      <c r="BG93" s="418">
        <v>191</v>
      </c>
      <c r="BH93" s="418">
        <v>191</v>
      </c>
      <c r="BI93" s="418">
        <v>191</v>
      </c>
      <c r="BJ93" s="418">
        <v>193</v>
      </c>
      <c r="BK93" s="394">
        <v>192</v>
      </c>
      <c r="BL93" s="395">
        <v>190</v>
      </c>
      <c r="BM93" s="418">
        <v>189</v>
      </c>
      <c r="BN93" s="418">
        <v>190</v>
      </c>
      <c r="BO93" s="418">
        <v>190</v>
      </c>
      <c r="BP93" s="418">
        <v>190</v>
      </c>
      <c r="BQ93" s="418">
        <v>190</v>
      </c>
      <c r="BR93" s="418">
        <v>188</v>
      </c>
      <c r="BS93" s="418">
        <v>187</v>
      </c>
      <c r="BT93" s="418">
        <v>187</v>
      </c>
      <c r="BU93" s="418">
        <v>187</v>
      </c>
      <c r="BV93" s="418">
        <v>187</v>
      </c>
      <c r="BW93" s="394">
        <v>187</v>
      </c>
      <c r="BX93" s="395">
        <v>188</v>
      </c>
      <c r="BY93" s="418">
        <v>188</v>
      </c>
      <c r="BZ93" s="418">
        <v>194</v>
      </c>
      <c r="CA93" s="418">
        <v>191</v>
      </c>
      <c r="CB93" s="418">
        <v>191</v>
      </c>
      <c r="CC93" s="418">
        <v>188</v>
      </c>
      <c r="CD93" s="418">
        <v>188</v>
      </c>
      <c r="CE93" s="418">
        <v>186</v>
      </c>
      <c r="CF93" s="418">
        <v>185</v>
      </c>
      <c r="CG93" s="418">
        <v>187</v>
      </c>
      <c r="CH93" s="394">
        <v>187</v>
      </c>
      <c r="CI93" s="399">
        <f>'1. Población_Afiliada_Regimen'!H93</f>
        <v>181</v>
      </c>
      <c r="CJ93" s="118">
        <f t="shared" si="4"/>
        <v>-6</v>
      </c>
      <c r="CK93" s="98">
        <f t="shared" si="5"/>
        <v>-3.225806451612903</v>
      </c>
      <c r="CL93" s="118">
        <f t="shared" si="6"/>
        <v>-6</v>
      </c>
      <c r="CM93" s="98">
        <f t="shared" si="7"/>
        <v>-3.2085561497326207</v>
      </c>
    </row>
    <row r="94" spans="1:91" ht="15" outlineLevel="2">
      <c r="A94" s="432">
        <v>541</v>
      </c>
      <c r="B94" s="16" t="s">
        <v>374</v>
      </c>
      <c r="C94" s="389" t="s">
        <v>750</v>
      </c>
      <c r="D94" s="395">
        <v>275</v>
      </c>
      <c r="E94" s="418">
        <v>275</v>
      </c>
      <c r="F94" s="418">
        <v>275</v>
      </c>
      <c r="G94" s="418">
        <v>275</v>
      </c>
      <c r="H94" s="418">
        <v>275</v>
      </c>
      <c r="I94" s="418">
        <v>276</v>
      </c>
      <c r="J94" s="418">
        <v>276</v>
      </c>
      <c r="K94" s="418">
        <v>276</v>
      </c>
      <c r="L94" s="418">
        <v>276</v>
      </c>
      <c r="M94" s="418">
        <v>276</v>
      </c>
      <c r="N94" s="418">
        <v>276</v>
      </c>
      <c r="O94" s="399">
        <v>281</v>
      </c>
      <c r="P94" s="395">
        <v>281</v>
      </c>
      <c r="Q94" s="418">
        <v>241</v>
      </c>
      <c r="R94" s="418">
        <v>237</v>
      </c>
      <c r="S94" s="418">
        <v>315</v>
      </c>
      <c r="T94" s="418">
        <v>310</v>
      </c>
      <c r="U94" s="418">
        <v>312</v>
      </c>
      <c r="V94" s="418">
        <v>307</v>
      </c>
      <c r="W94" s="418">
        <v>306</v>
      </c>
      <c r="X94" s="418">
        <v>305</v>
      </c>
      <c r="Y94" s="418">
        <v>304</v>
      </c>
      <c r="Z94" s="418">
        <v>304</v>
      </c>
      <c r="AA94" s="399">
        <v>304</v>
      </c>
      <c r="AB94" s="395">
        <v>304</v>
      </c>
      <c r="AC94" s="418">
        <v>304</v>
      </c>
      <c r="AD94" s="418">
        <v>305</v>
      </c>
      <c r="AE94" s="418">
        <v>305</v>
      </c>
      <c r="AF94" s="418">
        <v>299</v>
      </c>
      <c r="AG94" s="418">
        <v>299</v>
      </c>
      <c r="AH94" s="418">
        <v>298</v>
      </c>
      <c r="AI94" s="418">
        <v>298</v>
      </c>
      <c r="AJ94" s="418">
        <v>298</v>
      </c>
      <c r="AK94" s="418">
        <v>298</v>
      </c>
      <c r="AL94" s="418">
        <v>299</v>
      </c>
      <c r="AM94" s="399">
        <v>299</v>
      </c>
      <c r="AN94" s="395">
        <v>298</v>
      </c>
      <c r="AO94" s="418">
        <v>296</v>
      </c>
      <c r="AP94" s="418">
        <v>294</v>
      </c>
      <c r="AQ94" s="418">
        <v>294</v>
      </c>
      <c r="AR94" s="418">
        <v>294</v>
      </c>
      <c r="AS94" s="418">
        <v>294</v>
      </c>
      <c r="AT94" s="418">
        <v>292</v>
      </c>
      <c r="AU94" s="418">
        <v>291</v>
      </c>
      <c r="AV94" s="418">
        <v>290</v>
      </c>
      <c r="AW94" s="418">
        <v>289</v>
      </c>
      <c r="AX94" s="418">
        <v>289</v>
      </c>
      <c r="AY94" s="399">
        <v>289</v>
      </c>
      <c r="AZ94" s="395">
        <v>288</v>
      </c>
      <c r="BA94" s="418">
        <v>288</v>
      </c>
      <c r="BB94" s="418">
        <v>284</v>
      </c>
      <c r="BC94" s="418">
        <v>284</v>
      </c>
      <c r="BD94" s="418">
        <v>284</v>
      </c>
      <c r="BE94" s="418">
        <v>284</v>
      </c>
      <c r="BF94" s="418">
        <v>279</v>
      </c>
      <c r="BG94" s="418">
        <v>278</v>
      </c>
      <c r="BH94" s="418">
        <v>278</v>
      </c>
      <c r="BI94" s="418">
        <v>278</v>
      </c>
      <c r="BJ94" s="418">
        <v>279</v>
      </c>
      <c r="BK94" s="394">
        <v>278</v>
      </c>
      <c r="BL94" s="395">
        <v>278</v>
      </c>
      <c r="BM94" s="418">
        <v>278</v>
      </c>
      <c r="BN94" s="418">
        <v>287</v>
      </c>
      <c r="BO94" s="418">
        <v>287</v>
      </c>
      <c r="BP94" s="418">
        <v>287</v>
      </c>
      <c r="BQ94" s="418">
        <v>287</v>
      </c>
      <c r="BR94" s="418">
        <v>282</v>
      </c>
      <c r="BS94" s="418">
        <v>282</v>
      </c>
      <c r="BT94" s="418">
        <v>282</v>
      </c>
      <c r="BU94" s="418">
        <v>280</v>
      </c>
      <c r="BV94" s="418">
        <v>277</v>
      </c>
      <c r="BW94" s="394">
        <v>277</v>
      </c>
      <c r="BX94" s="395">
        <v>279</v>
      </c>
      <c r="BY94" s="418">
        <v>278</v>
      </c>
      <c r="BZ94" s="418">
        <v>309</v>
      </c>
      <c r="CA94" s="418">
        <v>310</v>
      </c>
      <c r="CB94" s="418">
        <v>309</v>
      </c>
      <c r="CC94" s="418">
        <v>307</v>
      </c>
      <c r="CD94" s="418">
        <v>306</v>
      </c>
      <c r="CE94" s="418">
        <v>305</v>
      </c>
      <c r="CF94" s="418">
        <v>303</v>
      </c>
      <c r="CG94" s="418">
        <v>303</v>
      </c>
      <c r="CH94" s="394">
        <v>302</v>
      </c>
      <c r="CI94" s="399">
        <f>'1. Población_Afiliada_Regimen'!H94</f>
        <v>292</v>
      </c>
      <c r="CJ94" s="118">
        <f t="shared" si="4"/>
        <v>-10</v>
      </c>
      <c r="CK94" s="98">
        <f t="shared" si="5"/>
        <v>-3.278688524590164</v>
      </c>
      <c r="CL94" s="118">
        <f t="shared" si="6"/>
        <v>15</v>
      </c>
      <c r="CM94" s="98">
        <f t="shared" si="7"/>
        <v>5.4151624548736459</v>
      </c>
    </row>
    <row r="95" spans="1:91" ht="15" outlineLevel="2">
      <c r="A95" s="432">
        <v>607</v>
      </c>
      <c r="B95" s="16" t="s">
        <v>374</v>
      </c>
      <c r="C95" s="389" t="s">
        <v>751</v>
      </c>
      <c r="D95" s="395">
        <v>137</v>
      </c>
      <c r="E95" s="418">
        <v>137</v>
      </c>
      <c r="F95" s="418">
        <v>136</v>
      </c>
      <c r="G95" s="418">
        <v>136</v>
      </c>
      <c r="H95" s="418">
        <v>136</v>
      </c>
      <c r="I95" s="418">
        <v>149</v>
      </c>
      <c r="J95" s="418">
        <v>146</v>
      </c>
      <c r="K95" s="418">
        <v>147</v>
      </c>
      <c r="L95" s="418">
        <v>147</v>
      </c>
      <c r="M95" s="418">
        <v>147</v>
      </c>
      <c r="N95" s="418">
        <v>146</v>
      </c>
      <c r="O95" s="399">
        <v>148</v>
      </c>
      <c r="P95" s="395">
        <v>147</v>
      </c>
      <c r="Q95" s="418">
        <v>123</v>
      </c>
      <c r="R95" s="418">
        <v>122</v>
      </c>
      <c r="S95" s="418">
        <v>170</v>
      </c>
      <c r="T95" s="418">
        <v>169</v>
      </c>
      <c r="U95" s="418">
        <v>171</v>
      </c>
      <c r="V95" s="418">
        <v>171</v>
      </c>
      <c r="W95" s="418">
        <v>171</v>
      </c>
      <c r="X95" s="418">
        <v>171</v>
      </c>
      <c r="Y95" s="418">
        <v>170</v>
      </c>
      <c r="Z95" s="418">
        <v>170</v>
      </c>
      <c r="AA95" s="399">
        <v>170</v>
      </c>
      <c r="AB95" s="395">
        <v>170</v>
      </c>
      <c r="AC95" s="418">
        <v>169</v>
      </c>
      <c r="AD95" s="418">
        <v>170</v>
      </c>
      <c r="AE95" s="418">
        <v>170</v>
      </c>
      <c r="AF95" s="418">
        <v>171</v>
      </c>
      <c r="AG95" s="418">
        <v>171</v>
      </c>
      <c r="AH95" s="418">
        <v>173</v>
      </c>
      <c r="AI95" s="418">
        <v>173</v>
      </c>
      <c r="AJ95" s="418">
        <v>174</v>
      </c>
      <c r="AK95" s="418">
        <v>175</v>
      </c>
      <c r="AL95" s="418">
        <v>176</v>
      </c>
      <c r="AM95" s="399">
        <v>175</v>
      </c>
      <c r="AN95" s="395">
        <v>174</v>
      </c>
      <c r="AO95" s="418">
        <v>174</v>
      </c>
      <c r="AP95" s="418">
        <v>174</v>
      </c>
      <c r="AQ95" s="418">
        <v>173</v>
      </c>
      <c r="AR95" s="418">
        <v>172</v>
      </c>
      <c r="AS95" s="418">
        <v>172</v>
      </c>
      <c r="AT95" s="418">
        <v>171</v>
      </c>
      <c r="AU95" s="418">
        <v>171</v>
      </c>
      <c r="AV95" s="418">
        <v>171</v>
      </c>
      <c r="AW95" s="418">
        <v>171</v>
      </c>
      <c r="AX95" s="418">
        <v>171</v>
      </c>
      <c r="AY95" s="399">
        <v>171</v>
      </c>
      <c r="AZ95" s="395">
        <v>171</v>
      </c>
      <c r="BA95" s="418">
        <v>169</v>
      </c>
      <c r="BB95" s="418">
        <v>167</v>
      </c>
      <c r="BC95" s="418">
        <v>165</v>
      </c>
      <c r="BD95" s="418">
        <v>165</v>
      </c>
      <c r="BE95" s="418">
        <v>165</v>
      </c>
      <c r="BF95" s="418">
        <v>160</v>
      </c>
      <c r="BG95" s="418">
        <v>158</v>
      </c>
      <c r="BH95" s="418">
        <v>159</v>
      </c>
      <c r="BI95" s="418">
        <v>161</v>
      </c>
      <c r="BJ95" s="418">
        <v>164</v>
      </c>
      <c r="BK95" s="394">
        <v>164</v>
      </c>
      <c r="BL95" s="395">
        <v>167</v>
      </c>
      <c r="BM95" s="418">
        <v>167</v>
      </c>
      <c r="BN95" s="418">
        <v>168</v>
      </c>
      <c r="BO95" s="418">
        <v>168</v>
      </c>
      <c r="BP95" s="418">
        <v>168</v>
      </c>
      <c r="BQ95" s="418">
        <v>168</v>
      </c>
      <c r="BR95" s="418">
        <v>168</v>
      </c>
      <c r="BS95" s="418">
        <v>169</v>
      </c>
      <c r="BT95" s="418">
        <v>168</v>
      </c>
      <c r="BU95" s="418">
        <v>165</v>
      </c>
      <c r="BV95" s="418">
        <v>163</v>
      </c>
      <c r="BW95" s="394">
        <v>163</v>
      </c>
      <c r="BX95" s="395">
        <v>163</v>
      </c>
      <c r="BY95" s="418">
        <v>161</v>
      </c>
      <c r="BZ95" s="418">
        <v>171</v>
      </c>
      <c r="CA95" s="418">
        <v>169</v>
      </c>
      <c r="CB95" s="418">
        <v>172</v>
      </c>
      <c r="CC95" s="418">
        <v>172</v>
      </c>
      <c r="CD95" s="418">
        <v>173</v>
      </c>
      <c r="CE95" s="418">
        <v>173</v>
      </c>
      <c r="CF95" s="418">
        <v>174</v>
      </c>
      <c r="CG95" s="418">
        <v>177</v>
      </c>
      <c r="CH95" s="394">
        <v>175</v>
      </c>
      <c r="CI95" s="399">
        <f>'1. Población_Afiliada_Regimen'!H95</f>
        <v>177</v>
      </c>
      <c r="CJ95" s="118">
        <f t="shared" si="4"/>
        <v>2</v>
      </c>
      <c r="CK95" s="98">
        <f t="shared" si="5"/>
        <v>1.1560693641618496</v>
      </c>
      <c r="CL95" s="118">
        <f t="shared" si="6"/>
        <v>14</v>
      </c>
      <c r="CM95" s="98">
        <f t="shared" si="7"/>
        <v>8.5889570552147241</v>
      </c>
    </row>
    <row r="96" spans="1:91" ht="15" outlineLevel="2">
      <c r="A96" s="432">
        <v>615</v>
      </c>
      <c r="B96" s="16" t="s">
        <v>374</v>
      </c>
      <c r="C96" s="389" t="s">
        <v>390</v>
      </c>
      <c r="D96" s="395">
        <v>1436</v>
      </c>
      <c r="E96" s="418">
        <v>1436</v>
      </c>
      <c r="F96" s="418">
        <v>1435</v>
      </c>
      <c r="G96" s="418">
        <v>1435</v>
      </c>
      <c r="H96" s="418">
        <v>1435</v>
      </c>
      <c r="I96" s="418">
        <v>1480</v>
      </c>
      <c r="J96" s="418">
        <v>1480</v>
      </c>
      <c r="K96" s="418">
        <v>1481</v>
      </c>
      <c r="L96" s="418">
        <v>1481</v>
      </c>
      <c r="M96" s="418">
        <v>1480</v>
      </c>
      <c r="N96" s="418">
        <v>1474</v>
      </c>
      <c r="O96" s="399">
        <v>1526</v>
      </c>
      <c r="P96" s="395">
        <v>1517</v>
      </c>
      <c r="Q96" s="418">
        <v>1318</v>
      </c>
      <c r="R96" s="418">
        <v>1287</v>
      </c>
      <c r="S96" s="418">
        <v>1880</v>
      </c>
      <c r="T96" s="418">
        <v>1847</v>
      </c>
      <c r="U96" s="418">
        <v>1904</v>
      </c>
      <c r="V96" s="418">
        <v>1875</v>
      </c>
      <c r="W96" s="418">
        <v>1871</v>
      </c>
      <c r="X96" s="418">
        <v>1868</v>
      </c>
      <c r="Y96" s="418">
        <v>1881</v>
      </c>
      <c r="Z96" s="418">
        <v>1879</v>
      </c>
      <c r="AA96" s="399">
        <v>1874</v>
      </c>
      <c r="AB96" s="395">
        <v>1871</v>
      </c>
      <c r="AC96" s="418">
        <v>1866</v>
      </c>
      <c r="AD96" s="418">
        <v>1876</v>
      </c>
      <c r="AE96" s="418">
        <v>1876</v>
      </c>
      <c r="AF96" s="418">
        <v>1868</v>
      </c>
      <c r="AG96" s="418">
        <v>1857</v>
      </c>
      <c r="AH96" s="418">
        <v>1862</v>
      </c>
      <c r="AI96" s="418">
        <v>1873</v>
      </c>
      <c r="AJ96" s="418">
        <v>1872</v>
      </c>
      <c r="AK96" s="418">
        <v>1869</v>
      </c>
      <c r="AL96" s="418">
        <v>1866</v>
      </c>
      <c r="AM96" s="399">
        <v>1863</v>
      </c>
      <c r="AN96" s="395">
        <v>1856</v>
      </c>
      <c r="AO96" s="418">
        <v>1855</v>
      </c>
      <c r="AP96" s="418">
        <v>1852</v>
      </c>
      <c r="AQ96" s="418">
        <v>1844</v>
      </c>
      <c r="AR96" s="418">
        <v>1841</v>
      </c>
      <c r="AS96" s="418">
        <v>1835</v>
      </c>
      <c r="AT96" s="418">
        <v>1827</v>
      </c>
      <c r="AU96" s="418">
        <v>1808</v>
      </c>
      <c r="AV96" s="418">
        <v>1798</v>
      </c>
      <c r="AW96" s="418">
        <v>1792</v>
      </c>
      <c r="AX96" s="418">
        <v>1783</v>
      </c>
      <c r="AY96" s="399">
        <v>1778</v>
      </c>
      <c r="AZ96" s="395">
        <v>1771</v>
      </c>
      <c r="BA96" s="418">
        <v>1763</v>
      </c>
      <c r="BB96" s="418">
        <v>1748</v>
      </c>
      <c r="BC96" s="418">
        <v>1745</v>
      </c>
      <c r="BD96" s="418">
        <v>1739</v>
      </c>
      <c r="BE96" s="418">
        <v>1734</v>
      </c>
      <c r="BF96" s="418">
        <v>1683</v>
      </c>
      <c r="BG96" s="418">
        <v>1686</v>
      </c>
      <c r="BH96" s="418">
        <v>1680</v>
      </c>
      <c r="BI96" s="418">
        <v>1678</v>
      </c>
      <c r="BJ96" s="418">
        <v>1687</v>
      </c>
      <c r="BK96" s="394">
        <v>1684</v>
      </c>
      <c r="BL96" s="395">
        <v>1701</v>
      </c>
      <c r="BM96" s="418">
        <v>1698</v>
      </c>
      <c r="BN96" s="418">
        <v>1760</v>
      </c>
      <c r="BO96" s="418">
        <v>1762</v>
      </c>
      <c r="BP96" s="418">
        <v>1762</v>
      </c>
      <c r="BQ96" s="418">
        <v>1769</v>
      </c>
      <c r="BR96" s="418">
        <v>1739</v>
      </c>
      <c r="BS96" s="418">
        <v>1747</v>
      </c>
      <c r="BT96" s="418">
        <v>1742</v>
      </c>
      <c r="BU96" s="418">
        <v>1734</v>
      </c>
      <c r="BV96" s="418">
        <v>1732</v>
      </c>
      <c r="BW96" s="394">
        <v>1732</v>
      </c>
      <c r="BX96" s="395">
        <v>1762</v>
      </c>
      <c r="BY96" s="418">
        <v>1760</v>
      </c>
      <c r="BZ96" s="418">
        <v>1924</v>
      </c>
      <c r="CA96" s="418">
        <v>1929</v>
      </c>
      <c r="CB96" s="418">
        <v>1929</v>
      </c>
      <c r="CC96" s="418">
        <v>1919</v>
      </c>
      <c r="CD96" s="418">
        <v>1912</v>
      </c>
      <c r="CE96" s="418">
        <v>1904</v>
      </c>
      <c r="CF96" s="418">
        <v>1899</v>
      </c>
      <c r="CG96" s="418">
        <v>1907</v>
      </c>
      <c r="CH96" s="394">
        <v>1894</v>
      </c>
      <c r="CI96" s="399">
        <f>'1. Población_Afiliada_Regimen'!H96</f>
        <v>1856</v>
      </c>
      <c r="CJ96" s="118">
        <f t="shared" si="4"/>
        <v>-38</v>
      </c>
      <c r="CK96" s="98">
        <f t="shared" si="5"/>
        <v>-1.9957983193277309</v>
      </c>
      <c r="CL96" s="118">
        <f t="shared" si="6"/>
        <v>124</v>
      </c>
      <c r="CM96" s="98">
        <f t="shared" si="7"/>
        <v>7.1593533487297929</v>
      </c>
    </row>
    <row r="97" spans="1:91" ht="15" outlineLevel="2">
      <c r="A97" s="432">
        <v>649</v>
      </c>
      <c r="B97" s="16" t="s">
        <v>374</v>
      </c>
      <c r="C97" s="389" t="s">
        <v>391</v>
      </c>
      <c r="D97" s="395">
        <v>245</v>
      </c>
      <c r="E97" s="418">
        <v>245</v>
      </c>
      <c r="F97" s="418">
        <v>245</v>
      </c>
      <c r="G97" s="418">
        <v>245</v>
      </c>
      <c r="H97" s="418">
        <v>245</v>
      </c>
      <c r="I97" s="418">
        <v>249</v>
      </c>
      <c r="J97" s="418">
        <v>249</v>
      </c>
      <c r="K97" s="418">
        <v>249</v>
      </c>
      <c r="L97" s="418">
        <v>249</v>
      </c>
      <c r="M97" s="418">
        <v>249</v>
      </c>
      <c r="N97" s="418">
        <v>248</v>
      </c>
      <c r="O97" s="399">
        <v>278</v>
      </c>
      <c r="P97" s="395">
        <v>276</v>
      </c>
      <c r="Q97" s="418">
        <v>221</v>
      </c>
      <c r="R97" s="418">
        <v>221</v>
      </c>
      <c r="S97" s="418">
        <v>269</v>
      </c>
      <c r="T97" s="418">
        <v>266</v>
      </c>
      <c r="U97" s="418">
        <v>271</v>
      </c>
      <c r="V97" s="418">
        <v>262</v>
      </c>
      <c r="W97" s="418">
        <v>263</v>
      </c>
      <c r="X97" s="418">
        <v>263</v>
      </c>
      <c r="Y97" s="418">
        <v>263</v>
      </c>
      <c r="Z97" s="418">
        <v>262</v>
      </c>
      <c r="AA97" s="399">
        <v>262</v>
      </c>
      <c r="AB97" s="395">
        <v>262</v>
      </c>
      <c r="AC97" s="418">
        <v>262</v>
      </c>
      <c r="AD97" s="418">
        <v>263</v>
      </c>
      <c r="AE97" s="418">
        <v>263</v>
      </c>
      <c r="AF97" s="418">
        <v>264</v>
      </c>
      <c r="AG97" s="418">
        <v>264</v>
      </c>
      <c r="AH97" s="418">
        <v>265</v>
      </c>
      <c r="AI97" s="418">
        <v>265</v>
      </c>
      <c r="AJ97" s="418">
        <v>263</v>
      </c>
      <c r="AK97" s="418">
        <v>262</v>
      </c>
      <c r="AL97" s="418">
        <v>261</v>
      </c>
      <c r="AM97" s="399">
        <v>261</v>
      </c>
      <c r="AN97" s="395">
        <v>261</v>
      </c>
      <c r="AO97" s="418">
        <v>263</v>
      </c>
      <c r="AP97" s="418">
        <v>263</v>
      </c>
      <c r="AQ97" s="418">
        <v>262</v>
      </c>
      <c r="AR97" s="418">
        <v>262</v>
      </c>
      <c r="AS97" s="418">
        <v>262</v>
      </c>
      <c r="AT97" s="418">
        <v>261</v>
      </c>
      <c r="AU97" s="418">
        <v>260</v>
      </c>
      <c r="AV97" s="418">
        <v>260</v>
      </c>
      <c r="AW97" s="418">
        <v>259</v>
      </c>
      <c r="AX97" s="418">
        <v>259</v>
      </c>
      <c r="AY97" s="399">
        <v>259</v>
      </c>
      <c r="AZ97" s="395">
        <v>257</v>
      </c>
      <c r="BA97" s="418">
        <v>256</v>
      </c>
      <c r="BB97" s="418">
        <v>255</v>
      </c>
      <c r="BC97" s="418">
        <v>254</v>
      </c>
      <c r="BD97" s="418">
        <v>254</v>
      </c>
      <c r="BE97" s="418">
        <v>254</v>
      </c>
      <c r="BF97" s="418">
        <v>251</v>
      </c>
      <c r="BG97" s="418">
        <v>253</v>
      </c>
      <c r="BH97" s="418">
        <v>253</v>
      </c>
      <c r="BI97" s="418">
        <v>253</v>
      </c>
      <c r="BJ97" s="418">
        <v>252</v>
      </c>
      <c r="BK97" s="394">
        <v>252</v>
      </c>
      <c r="BL97" s="395">
        <v>251</v>
      </c>
      <c r="BM97" s="418">
        <v>251</v>
      </c>
      <c r="BN97" s="418">
        <v>257</v>
      </c>
      <c r="BO97" s="418">
        <v>258</v>
      </c>
      <c r="BP97" s="418">
        <v>258</v>
      </c>
      <c r="BQ97" s="418">
        <v>259</v>
      </c>
      <c r="BR97" s="418">
        <v>256</v>
      </c>
      <c r="BS97" s="418">
        <v>255</v>
      </c>
      <c r="BT97" s="418">
        <v>255</v>
      </c>
      <c r="BU97" s="418">
        <v>253</v>
      </c>
      <c r="BV97" s="418">
        <v>253</v>
      </c>
      <c r="BW97" s="394">
        <v>254</v>
      </c>
      <c r="BX97" s="395">
        <v>255</v>
      </c>
      <c r="BY97" s="418">
        <v>256</v>
      </c>
      <c r="BZ97" s="418">
        <v>274</v>
      </c>
      <c r="CA97" s="418">
        <v>275</v>
      </c>
      <c r="CB97" s="418">
        <v>274</v>
      </c>
      <c r="CC97" s="418">
        <v>273</v>
      </c>
      <c r="CD97" s="418">
        <v>274</v>
      </c>
      <c r="CE97" s="418">
        <v>274</v>
      </c>
      <c r="CF97" s="418">
        <v>272</v>
      </c>
      <c r="CG97" s="418">
        <v>274</v>
      </c>
      <c r="CH97" s="394">
        <v>272</v>
      </c>
      <c r="CI97" s="399">
        <f>'1. Población_Afiliada_Regimen'!H97</f>
        <v>263</v>
      </c>
      <c r="CJ97" s="118">
        <f t="shared" si="4"/>
        <v>-9</v>
      </c>
      <c r="CK97" s="98">
        <f t="shared" si="5"/>
        <v>-3.2846715328467155</v>
      </c>
      <c r="CL97" s="118">
        <f t="shared" si="6"/>
        <v>9</v>
      </c>
      <c r="CM97" s="98">
        <f t="shared" si="7"/>
        <v>3.5433070866141732</v>
      </c>
    </row>
    <row r="98" spans="1:91" ht="15" outlineLevel="2">
      <c r="A98" s="432">
        <v>652</v>
      </c>
      <c r="B98" s="16" t="s">
        <v>374</v>
      </c>
      <c r="C98" s="389" t="s">
        <v>392</v>
      </c>
      <c r="D98" s="395">
        <v>84</v>
      </c>
      <c r="E98" s="418">
        <v>84</v>
      </c>
      <c r="F98" s="418">
        <v>84</v>
      </c>
      <c r="G98" s="418">
        <v>84</v>
      </c>
      <c r="H98" s="418">
        <v>84</v>
      </c>
      <c r="I98" s="418">
        <v>84</v>
      </c>
      <c r="J98" s="418">
        <v>84</v>
      </c>
      <c r="K98" s="418">
        <v>84</v>
      </c>
      <c r="L98" s="418">
        <v>84</v>
      </c>
      <c r="M98" s="418">
        <v>84</v>
      </c>
      <c r="N98" s="418">
        <v>84</v>
      </c>
      <c r="O98" s="399">
        <v>101</v>
      </c>
      <c r="P98" s="395">
        <v>99</v>
      </c>
      <c r="Q98" s="418">
        <v>85</v>
      </c>
      <c r="R98" s="418">
        <v>85</v>
      </c>
      <c r="S98" s="418">
        <v>100</v>
      </c>
      <c r="T98" s="418">
        <v>100</v>
      </c>
      <c r="U98" s="418">
        <v>100</v>
      </c>
      <c r="V98" s="418">
        <v>99</v>
      </c>
      <c r="W98" s="418">
        <v>99</v>
      </c>
      <c r="X98" s="418">
        <v>99</v>
      </c>
      <c r="Y98" s="418">
        <v>100</v>
      </c>
      <c r="Z98" s="418">
        <v>100</v>
      </c>
      <c r="AA98" s="399">
        <v>101</v>
      </c>
      <c r="AB98" s="395">
        <v>101</v>
      </c>
      <c r="AC98" s="418">
        <v>101</v>
      </c>
      <c r="AD98" s="418">
        <v>101</v>
      </c>
      <c r="AE98" s="418">
        <v>101</v>
      </c>
      <c r="AF98" s="418">
        <v>101</v>
      </c>
      <c r="AG98" s="418">
        <v>101</v>
      </c>
      <c r="AH98" s="418">
        <v>101</v>
      </c>
      <c r="AI98" s="418">
        <v>101</v>
      </c>
      <c r="AJ98" s="418">
        <v>101</v>
      </c>
      <c r="AK98" s="418">
        <v>101</v>
      </c>
      <c r="AL98" s="418">
        <v>101</v>
      </c>
      <c r="AM98" s="399">
        <v>101</v>
      </c>
      <c r="AN98" s="395">
        <v>101</v>
      </c>
      <c r="AO98" s="418">
        <v>103</v>
      </c>
      <c r="AP98" s="418">
        <v>103</v>
      </c>
      <c r="AQ98" s="418">
        <v>103</v>
      </c>
      <c r="AR98" s="418">
        <v>103</v>
      </c>
      <c r="AS98" s="418">
        <v>102</v>
      </c>
      <c r="AT98" s="418">
        <v>101</v>
      </c>
      <c r="AU98" s="418">
        <v>100</v>
      </c>
      <c r="AV98" s="418">
        <v>99</v>
      </c>
      <c r="AW98" s="418">
        <v>99</v>
      </c>
      <c r="AX98" s="418">
        <v>99</v>
      </c>
      <c r="AY98" s="399">
        <v>98</v>
      </c>
      <c r="AZ98" s="395">
        <v>98</v>
      </c>
      <c r="BA98" s="418">
        <v>97</v>
      </c>
      <c r="BB98" s="418">
        <v>97</v>
      </c>
      <c r="BC98" s="418">
        <v>97</v>
      </c>
      <c r="BD98" s="418">
        <v>97</v>
      </c>
      <c r="BE98" s="418">
        <v>97</v>
      </c>
      <c r="BF98" s="418">
        <v>94</v>
      </c>
      <c r="BG98" s="418">
        <v>93</v>
      </c>
      <c r="BH98" s="418">
        <v>93</v>
      </c>
      <c r="BI98" s="418">
        <v>93</v>
      </c>
      <c r="BJ98" s="418">
        <v>95</v>
      </c>
      <c r="BK98" s="394">
        <v>95</v>
      </c>
      <c r="BL98" s="395">
        <v>95</v>
      </c>
      <c r="BM98" s="418">
        <v>95</v>
      </c>
      <c r="BN98" s="418">
        <v>96</v>
      </c>
      <c r="BO98" s="418">
        <v>96</v>
      </c>
      <c r="BP98" s="418">
        <v>96</v>
      </c>
      <c r="BQ98" s="418">
        <v>98</v>
      </c>
      <c r="BR98" s="418">
        <v>98</v>
      </c>
      <c r="BS98" s="418">
        <v>99</v>
      </c>
      <c r="BT98" s="418">
        <v>98</v>
      </c>
      <c r="BU98" s="418">
        <v>98</v>
      </c>
      <c r="BV98" s="418">
        <v>99</v>
      </c>
      <c r="BW98" s="394">
        <v>99</v>
      </c>
      <c r="BX98" s="395">
        <v>101</v>
      </c>
      <c r="BY98" s="418">
        <v>100</v>
      </c>
      <c r="BZ98" s="418">
        <v>108</v>
      </c>
      <c r="CA98" s="418">
        <v>108</v>
      </c>
      <c r="CB98" s="418">
        <v>110</v>
      </c>
      <c r="CC98" s="418">
        <v>109</v>
      </c>
      <c r="CD98" s="418">
        <v>108</v>
      </c>
      <c r="CE98" s="418">
        <v>108</v>
      </c>
      <c r="CF98" s="418">
        <v>108</v>
      </c>
      <c r="CG98" s="418">
        <v>109</v>
      </c>
      <c r="CH98" s="394">
        <v>108</v>
      </c>
      <c r="CI98" s="399">
        <f>'1. Población_Afiliada_Regimen'!H98</f>
        <v>109</v>
      </c>
      <c r="CJ98" s="118">
        <f t="shared" si="4"/>
        <v>1</v>
      </c>
      <c r="CK98" s="98">
        <f t="shared" si="5"/>
        <v>0.92592592592592582</v>
      </c>
      <c r="CL98" s="118">
        <f t="shared" si="6"/>
        <v>10</v>
      </c>
      <c r="CM98" s="98">
        <f t="shared" si="7"/>
        <v>10.1010101010101</v>
      </c>
    </row>
    <row r="99" spans="1:91" ht="15" outlineLevel="2">
      <c r="A99" s="432">
        <v>660</v>
      </c>
      <c r="B99" s="16" t="s">
        <v>374</v>
      </c>
      <c r="C99" s="389" t="s">
        <v>393</v>
      </c>
      <c r="D99" s="395">
        <v>188</v>
      </c>
      <c r="E99" s="418">
        <v>188</v>
      </c>
      <c r="F99" s="418">
        <v>188</v>
      </c>
      <c r="G99" s="418">
        <v>188</v>
      </c>
      <c r="H99" s="418">
        <v>188</v>
      </c>
      <c r="I99" s="418">
        <v>192</v>
      </c>
      <c r="J99" s="418">
        <v>192</v>
      </c>
      <c r="K99" s="418">
        <v>192</v>
      </c>
      <c r="L99" s="418">
        <v>192</v>
      </c>
      <c r="M99" s="418">
        <v>192</v>
      </c>
      <c r="N99" s="418">
        <v>191</v>
      </c>
      <c r="O99" s="399">
        <v>208</v>
      </c>
      <c r="P99" s="395">
        <v>208</v>
      </c>
      <c r="Q99" s="418">
        <v>187</v>
      </c>
      <c r="R99" s="418">
        <v>185</v>
      </c>
      <c r="S99" s="418">
        <v>243</v>
      </c>
      <c r="T99" s="418">
        <v>238</v>
      </c>
      <c r="U99" s="418">
        <v>243</v>
      </c>
      <c r="V99" s="418">
        <v>244</v>
      </c>
      <c r="W99" s="418">
        <v>244</v>
      </c>
      <c r="X99" s="418">
        <v>244</v>
      </c>
      <c r="Y99" s="418">
        <v>249</v>
      </c>
      <c r="Z99" s="418">
        <v>249</v>
      </c>
      <c r="AA99" s="399">
        <v>251</v>
      </c>
      <c r="AB99" s="395">
        <v>252</v>
      </c>
      <c r="AC99" s="418">
        <v>251</v>
      </c>
      <c r="AD99" s="418">
        <v>252</v>
      </c>
      <c r="AE99" s="418">
        <v>252</v>
      </c>
      <c r="AF99" s="418">
        <v>251</v>
      </c>
      <c r="AG99" s="418">
        <v>250</v>
      </c>
      <c r="AH99" s="418">
        <v>251</v>
      </c>
      <c r="AI99" s="418">
        <v>252</v>
      </c>
      <c r="AJ99" s="418">
        <v>251</v>
      </c>
      <c r="AK99" s="418">
        <v>252</v>
      </c>
      <c r="AL99" s="418">
        <v>251</v>
      </c>
      <c r="AM99" s="399">
        <v>251</v>
      </c>
      <c r="AN99" s="395">
        <v>251</v>
      </c>
      <c r="AO99" s="418">
        <v>251</v>
      </c>
      <c r="AP99" s="418">
        <v>251</v>
      </c>
      <c r="AQ99" s="418">
        <v>251</v>
      </c>
      <c r="AR99" s="418">
        <v>249</v>
      </c>
      <c r="AS99" s="418">
        <v>249</v>
      </c>
      <c r="AT99" s="418">
        <v>247</v>
      </c>
      <c r="AU99" s="418">
        <v>245</v>
      </c>
      <c r="AV99" s="418">
        <v>241</v>
      </c>
      <c r="AW99" s="418">
        <v>241</v>
      </c>
      <c r="AX99" s="418">
        <v>237</v>
      </c>
      <c r="AY99" s="399">
        <v>237</v>
      </c>
      <c r="AZ99" s="395">
        <v>237</v>
      </c>
      <c r="BA99" s="418">
        <v>237</v>
      </c>
      <c r="BB99" s="418">
        <v>236</v>
      </c>
      <c r="BC99" s="418">
        <v>236</v>
      </c>
      <c r="BD99" s="418">
        <v>236</v>
      </c>
      <c r="BE99" s="418">
        <v>236</v>
      </c>
      <c r="BF99" s="418">
        <v>227</v>
      </c>
      <c r="BG99" s="418">
        <v>222</v>
      </c>
      <c r="BH99" s="418">
        <v>222</v>
      </c>
      <c r="BI99" s="418">
        <v>222</v>
      </c>
      <c r="BJ99" s="418">
        <v>222</v>
      </c>
      <c r="BK99" s="394">
        <v>222</v>
      </c>
      <c r="BL99" s="395">
        <v>221</v>
      </c>
      <c r="BM99" s="418">
        <v>221</v>
      </c>
      <c r="BN99" s="418">
        <v>224</v>
      </c>
      <c r="BO99" s="418">
        <v>225</v>
      </c>
      <c r="BP99" s="418">
        <v>225</v>
      </c>
      <c r="BQ99" s="418">
        <v>228</v>
      </c>
      <c r="BR99" s="418">
        <v>222</v>
      </c>
      <c r="BS99" s="418">
        <v>222</v>
      </c>
      <c r="BT99" s="418">
        <v>222</v>
      </c>
      <c r="BU99" s="418">
        <v>221</v>
      </c>
      <c r="BV99" s="418">
        <v>223</v>
      </c>
      <c r="BW99" s="394">
        <v>221</v>
      </c>
      <c r="BX99" s="395">
        <v>223</v>
      </c>
      <c r="BY99" s="418">
        <v>222</v>
      </c>
      <c r="BZ99" s="418">
        <v>234</v>
      </c>
      <c r="CA99" s="418">
        <v>224</v>
      </c>
      <c r="CB99" s="418">
        <v>228</v>
      </c>
      <c r="CC99" s="418">
        <v>225</v>
      </c>
      <c r="CD99" s="418">
        <v>224</v>
      </c>
      <c r="CE99" s="418">
        <v>223</v>
      </c>
      <c r="CF99" s="418">
        <v>222</v>
      </c>
      <c r="CG99" s="418">
        <v>222</v>
      </c>
      <c r="CH99" s="394">
        <v>221</v>
      </c>
      <c r="CI99" s="399">
        <f>'1. Población_Afiliada_Regimen'!H99</f>
        <v>217</v>
      </c>
      <c r="CJ99" s="118">
        <f t="shared" si="4"/>
        <v>-4</v>
      </c>
      <c r="CK99" s="98">
        <f t="shared" si="5"/>
        <v>-1.7937219730941705</v>
      </c>
      <c r="CL99" s="118">
        <f t="shared" si="6"/>
        <v>-4</v>
      </c>
      <c r="CM99" s="98">
        <f t="shared" si="7"/>
        <v>-1.809954751131222</v>
      </c>
    </row>
    <row r="100" spans="1:91" ht="15" outlineLevel="2">
      <c r="A100" s="432">
        <v>667</v>
      </c>
      <c r="B100" s="16" t="s">
        <v>374</v>
      </c>
      <c r="C100" s="389" t="s">
        <v>394</v>
      </c>
      <c r="D100" s="395">
        <v>230</v>
      </c>
      <c r="E100" s="418">
        <v>230</v>
      </c>
      <c r="F100" s="418">
        <v>230</v>
      </c>
      <c r="G100" s="418">
        <v>230</v>
      </c>
      <c r="H100" s="418">
        <v>230</v>
      </c>
      <c r="I100" s="418">
        <v>234</v>
      </c>
      <c r="J100" s="418">
        <v>232</v>
      </c>
      <c r="K100" s="418">
        <v>233</v>
      </c>
      <c r="L100" s="418">
        <v>233</v>
      </c>
      <c r="M100" s="418">
        <v>233</v>
      </c>
      <c r="N100" s="418">
        <v>232</v>
      </c>
      <c r="O100" s="399">
        <v>252</v>
      </c>
      <c r="P100" s="395">
        <v>247</v>
      </c>
      <c r="Q100" s="418">
        <v>201</v>
      </c>
      <c r="R100" s="418">
        <v>197</v>
      </c>
      <c r="S100" s="418">
        <v>247</v>
      </c>
      <c r="T100" s="418">
        <v>246</v>
      </c>
      <c r="U100" s="418">
        <v>248</v>
      </c>
      <c r="V100" s="418">
        <v>246</v>
      </c>
      <c r="W100" s="418">
        <v>242</v>
      </c>
      <c r="X100" s="418">
        <v>241</v>
      </c>
      <c r="Y100" s="418">
        <v>244</v>
      </c>
      <c r="Z100" s="418">
        <v>244</v>
      </c>
      <c r="AA100" s="399">
        <v>244</v>
      </c>
      <c r="AB100" s="395">
        <v>244</v>
      </c>
      <c r="AC100" s="418">
        <v>244</v>
      </c>
      <c r="AD100" s="418">
        <v>243</v>
      </c>
      <c r="AE100" s="418">
        <v>243</v>
      </c>
      <c r="AF100" s="418">
        <v>244</v>
      </c>
      <c r="AG100" s="418">
        <v>241</v>
      </c>
      <c r="AH100" s="418">
        <v>241</v>
      </c>
      <c r="AI100" s="418">
        <v>242</v>
      </c>
      <c r="AJ100" s="418">
        <v>240</v>
      </c>
      <c r="AK100" s="418">
        <v>239</v>
      </c>
      <c r="AL100" s="418">
        <v>239</v>
      </c>
      <c r="AM100" s="399">
        <v>238</v>
      </c>
      <c r="AN100" s="395">
        <v>238</v>
      </c>
      <c r="AO100" s="418">
        <v>238</v>
      </c>
      <c r="AP100" s="418">
        <v>237</v>
      </c>
      <c r="AQ100" s="418">
        <v>233</v>
      </c>
      <c r="AR100" s="418">
        <v>233</v>
      </c>
      <c r="AS100" s="418">
        <v>232</v>
      </c>
      <c r="AT100" s="418">
        <v>231</v>
      </c>
      <c r="AU100" s="418">
        <v>231</v>
      </c>
      <c r="AV100" s="418">
        <v>231</v>
      </c>
      <c r="AW100" s="418">
        <v>231</v>
      </c>
      <c r="AX100" s="418">
        <v>231</v>
      </c>
      <c r="AY100" s="399">
        <v>230</v>
      </c>
      <c r="AZ100" s="395">
        <v>230</v>
      </c>
      <c r="BA100" s="418">
        <v>228</v>
      </c>
      <c r="BB100" s="418">
        <v>229</v>
      </c>
      <c r="BC100" s="418">
        <v>229</v>
      </c>
      <c r="BD100" s="418">
        <v>229</v>
      </c>
      <c r="BE100" s="418">
        <v>227</v>
      </c>
      <c r="BF100" s="418">
        <v>225</v>
      </c>
      <c r="BG100" s="418">
        <v>227</v>
      </c>
      <c r="BH100" s="418">
        <v>226</v>
      </c>
      <c r="BI100" s="418">
        <v>226</v>
      </c>
      <c r="BJ100" s="418">
        <v>224</v>
      </c>
      <c r="BK100" s="394">
        <v>224</v>
      </c>
      <c r="BL100" s="395">
        <v>224</v>
      </c>
      <c r="BM100" s="418">
        <v>223</v>
      </c>
      <c r="BN100" s="418">
        <v>224</v>
      </c>
      <c r="BO100" s="418">
        <v>224</v>
      </c>
      <c r="BP100" s="418">
        <v>224</v>
      </c>
      <c r="BQ100" s="418">
        <v>225</v>
      </c>
      <c r="BR100" s="418">
        <v>224</v>
      </c>
      <c r="BS100" s="418">
        <v>224</v>
      </c>
      <c r="BT100" s="418">
        <v>224</v>
      </c>
      <c r="BU100" s="418">
        <v>224</v>
      </c>
      <c r="BV100" s="418">
        <v>222</v>
      </c>
      <c r="BW100" s="394">
        <v>222</v>
      </c>
      <c r="BX100" s="395">
        <v>225</v>
      </c>
      <c r="BY100" s="418">
        <v>224</v>
      </c>
      <c r="BZ100" s="418">
        <v>249</v>
      </c>
      <c r="CA100" s="418">
        <v>249</v>
      </c>
      <c r="CB100" s="418">
        <v>251</v>
      </c>
      <c r="CC100" s="418">
        <v>249</v>
      </c>
      <c r="CD100" s="418">
        <v>249</v>
      </c>
      <c r="CE100" s="418">
        <v>249</v>
      </c>
      <c r="CF100" s="418">
        <v>247</v>
      </c>
      <c r="CG100" s="418">
        <v>247</v>
      </c>
      <c r="CH100" s="394">
        <v>246</v>
      </c>
      <c r="CI100" s="399">
        <f>'1. Población_Afiliada_Regimen'!H100</f>
        <v>240</v>
      </c>
      <c r="CJ100" s="118">
        <f t="shared" si="4"/>
        <v>-6</v>
      </c>
      <c r="CK100" s="98">
        <f t="shared" si="5"/>
        <v>-2.4096385542168677</v>
      </c>
      <c r="CL100" s="118">
        <f t="shared" si="6"/>
        <v>18</v>
      </c>
      <c r="CM100" s="98">
        <f t="shared" si="7"/>
        <v>8.1081081081081088</v>
      </c>
    </row>
    <row r="101" spans="1:91" ht="15" outlineLevel="2">
      <c r="A101" s="432">
        <v>674</v>
      </c>
      <c r="B101" s="16" t="s">
        <v>374</v>
      </c>
      <c r="C101" s="389" t="s">
        <v>395</v>
      </c>
      <c r="D101" s="395">
        <v>257</v>
      </c>
      <c r="E101" s="418">
        <v>257</v>
      </c>
      <c r="F101" s="418">
        <v>257</v>
      </c>
      <c r="G101" s="418">
        <v>257</v>
      </c>
      <c r="H101" s="418">
        <v>257</v>
      </c>
      <c r="I101" s="418">
        <v>258</v>
      </c>
      <c r="J101" s="418">
        <v>258</v>
      </c>
      <c r="K101" s="418">
        <v>258</v>
      </c>
      <c r="L101" s="418">
        <v>258</v>
      </c>
      <c r="M101" s="418">
        <v>258</v>
      </c>
      <c r="N101" s="418">
        <v>257</v>
      </c>
      <c r="O101" s="399">
        <v>263</v>
      </c>
      <c r="P101" s="395">
        <v>261</v>
      </c>
      <c r="Q101" s="418">
        <v>238</v>
      </c>
      <c r="R101" s="418">
        <v>234</v>
      </c>
      <c r="S101" s="418">
        <v>310</v>
      </c>
      <c r="T101" s="418">
        <v>304</v>
      </c>
      <c r="U101" s="418">
        <v>303</v>
      </c>
      <c r="V101" s="418">
        <v>300</v>
      </c>
      <c r="W101" s="418">
        <v>297</v>
      </c>
      <c r="X101" s="418">
        <v>294</v>
      </c>
      <c r="Y101" s="418">
        <v>294</v>
      </c>
      <c r="Z101" s="418">
        <v>293</v>
      </c>
      <c r="AA101" s="399">
        <v>296</v>
      </c>
      <c r="AB101" s="395">
        <v>295</v>
      </c>
      <c r="AC101" s="418">
        <v>295</v>
      </c>
      <c r="AD101" s="418">
        <v>296</v>
      </c>
      <c r="AE101" s="418">
        <v>296</v>
      </c>
      <c r="AF101" s="418">
        <v>294</v>
      </c>
      <c r="AG101" s="418">
        <v>292</v>
      </c>
      <c r="AH101" s="418">
        <v>291</v>
      </c>
      <c r="AI101" s="418">
        <v>291</v>
      </c>
      <c r="AJ101" s="418">
        <v>291</v>
      </c>
      <c r="AK101" s="418">
        <v>293</v>
      </c>
      <c r="AL101" s="418">
        <v>292</v>
      </c>
      <c r="AM101" s="399">
        <v>292</v>
      </c>
      <c r="AN101" s="395">
        <v>292</v>
      </c>
      <c r="AO101" s="418">
        <v>288</v>
      </c>
      <c r="AP101" s="418">
        <v>288</v>
      </c>
      <c r="AQ101" s="418">
        <v>287</v>
      </c>
      <c r="AR101" s="418">
        <v>286</v>
      </c>
      <c r="AS101" s="418">
        <v>286</v>
      </c>
      <c r="AT101" s="418">
        <v>286</v>
      </c>
      <c r="AU101" s="418">
        <v>285</v>
      </c>
      <c r="AV101" s="418">
        <v>284</v>
      </c>
      <c r="AW101" s="418">
        <v>284</v>
      </c>
      <c r="AX101" s="418">
        <v>282</v>
      </c>
      <c r="AY101" s="399">
        <v>281</v>
      </c>
      <c r="AZ101" s="395">
        <v>281</v>
      </c>
      <c r="BA101" s="418">
        <v>281</v>
      </c>
      <c r="BB101" s="418">
        <v>278</v>
      </c>
      <c r="BC101" s="418">
        <v>278</v>
      </c>
      <c r="BD101" s="418">
        <v>276</v>
      </c>
      <c r="BE101" s="418">
        <v>274</v>
      </c>
      <c r="BF101" s="418">
        <v>271</v>
      </c>
      <c r="BG101" s="418">
        <v>267</v>
      </c>
      <c r="BH101" s="418">
        <v>267</v>
      </c>
      <c r="BI101" s="418">
        <v>266</v>
      </c>
      <c r="BJ101" s="418">
        <v>269</v>
      </c>
      <c r="BK101" s="394">
        <v>269</v>
      </c>
      <c r="BL101" s="395">
        <v>268</v>
      </c>
      <c r="BM101" s="418">
        <v>265</v>
      </c>
      <c r="BN101" s="418">
        <v>270</v>
      </c>
      <c r="BO101" s="418">
        <v>270</v>
      </c>
      <c r="BP101" s="418">
        <v>270</v>
      </c>
      <c r="BQ101" s="418">
        <v>272</v>
      </c>
      <c r="BR101" s="418">
        <v>272</v>
      </c>
      <c r="BS101" s="418">
        <v>272</v>
      </c>
      <c r="BT101" s="418">
        <v>271</v>
      </c>
      <c r="BU101" s="418">
        <v>271</v>
      </c>
      <c r="BV101" s="418">
        <v>270</v>
      </c>
      <c r="BW101" s="394">
        <v>269</v>
      </c>
      <c r="BX101" s="395">
        <v>270</v>
      </c>
      <c r="BY101" s="418">
        <v>265</v>
      </c>
      <c r="BZ101" s="418">
        <v>280</v>
      </c>
      <c r="CA101" s="418">
        <v>279</v>
      </c>
      <c r="CB101" s="418">
        <v>279</v>
      </c>
      <c r="CC101" s="418">
        <v>276</v>
      </c>
      <c r="CD101" s="418">
        <v>276</v>
      </c>
      <c r="CE101" s="418">
        <v>275</v>
      </c>
      <c r="CF101" s="418">
        <v>273</v>
      </c>
      <c r="CG101" s="418">
        <v>274</v>
      </c>
      <c r="CH101" s="394">
        <v>273</v>
      </c>
      <c r="CI101" s="399">
        <f>'1. Población_Afiliada_Regimen'!H101</f>
        <v>271</v>
      </c>
      <c r="CJ101" s="118">
        <f t="shared" si="4"/>
        <v>-2</v>
      </c>
      <c r="CK101" s="98">
        <f t="shared" si="5"/>
        <v>-0.72727272727272729</v>
      </c>
      <c r="CL101" s="118">
        <f t="shared" si="6"/>
        <v>2</v>
      </c>
      <c r="CM101" s="98">
        <f t="shared" si="7"/>
        <v>0.74349442379182151</v>
      </c>
    </row>
    <row r="102" spans="1:91" ht="15" outlineLevel="2">
      <c r="A102" s="432">
        <v>697</v>
      </c>
      <c r="B102" s="16" t="s">
        <v>374</v>
      </c>
      <c r="C102" s="389" t="s">
        <v>396</v>
      </c>
      <c r="D102" s="395">
        <v>350</v>
      </c>
      <c r="E102" s="418">
        <v>350</v>
      </c>
      <c r="F102" s="418">
        <v>350</v>
      </c>
      <c r="G102" s="418">
        <v>350</v>
      </c>
      <c r="H102" s="418">
        <v>350</v>
      </c>
      <c r="I102" s="418">
        <v>355</v>
      </c>
      <c r="J102" s="418">
        <v>355</v>
      </c>
      <c r="K102" s="418">
        <v>355</v>
      </c>
      <c r="L102" s="418">
        <v>355</v>
      </c>
      <c r="M102" s="418">
        <v>355</v>
      </c>
      <c r="N102" s="418">
        <v>354</v>
      </c>
      <c r="O102" s="399">
        <v>361</v>
      </c>
      <c r="P102" s="395">
        <v>357</v>
      </c>
      <c r="Q102" s="418">
        <v>315</v>
      </c>
      <c r="R102" s="418">
        <v>311</v>
      </c>
      <c r="S102" s="418">
        <v>444</v>
      </c>
      <c r="T102" s="418">
        <v>439</v>
      </c>
      <c r="U102" s="418">
        <v>444</v>
      </c>
      <c r="V102" s="418">
        <v>441</v>
      </c>
      <c r="W102" s="418">
        <v>439</v>
      </c>
      <c r="X102" s="418">
        <v>438</v>
      </c>
      <c r="Y102" s="418">
        <v>436</v>
      </c>
      <c r="Z102" s="418">
        <v>436</v>
      </c>
      <c r="AA102" s="399">
        <v>435</v>
      </c>
      <c r="AB102" s="395">
        <v>435</v>
      </c>
      <c r="AC102" s="418">
        <v>432</v>
      </c>
      <c r="AD102" s="418">
        <v>432</v>
      </c>
      <c r="AE102" s="418">
        <v>432</v>
      </c>
      <c r="AF102" s="418">
        <v>421</v>
      </c>
      <c r="AG102" s="418">
        <v>421</v>
      </c>
      <c r="AH102" s="418">
        <v>421</v>
      </c>
      <c r="AI102" s="418">
        <v>423</v>
      </c>
      <c r="AJ102" s="418">
        <v>423</v>
      </c>
      <c r="AK102" s="418">
        <v>423</v>
      </c>
      <c r="AL102" s="418">
        <v>421</v>
      </c>
      <c r="AM102" s="399">
        <v>421</v>
      </c>
      <c r="AN102" s="395">
        <v>421</v>
      </c>
      <c r="AO102" s="418">
        <v>420</v>
      </c>
      <c r="AP102" s="418">
        <v>420</v>
      </c>
      <c r="AQ102" s="418">
        <v>420</v>
      </c>
      <c r="AR102" s="418">
        <v>420</v>
      </c>
      <c r="AS102" s="418">
        <v>419</v>
      </c>
      <c r="AT102" s="418">
        <v>419</v>
      </c>
      <c r="AU102" s="418">
        <v>418</v>
      </c>
      <c r="AV102" s="418">
        <v>418</v>
      </c>
      <c r="AW102" s="418">
        <v>417</v>
      </c>
      <c r="AX102" s="418">
        <v>417</v>
      </c>
      <c r="AY102" s="399">
        <v>415</v>
      </c>
      <c r="AZ102" s="395">
        <v>414</v>
      </c>
      <c r="BA102" s="418">
        <v>411</v>
      </c>
      <c r="BB102" s="418">
        <v>409</v>
      </c>
      <c r="BC102" s="418">
        <v>408</v>
      </c>
      <c r="BD102" s="418">
        <v>405</v>
      </c>
      <c r="BE102" s="418">
        <v>405</v>
      </c>
      <c r="BF102" s="418">
        <v>398</v>
      </c>
      <c r="BG102" s="418">
        <v>397</v>
      </c>
      <c r="BH102" s="418">
        <v>396</v>
      </c>
      <c r="BI102" s="418">
        <v>395</v>
      </c>
      <c r="BJ102" s="418">
        <v>395</v>
      </c>
      <c r="BK102" s="394">
        <v>394</v>
      </c>
      <c r="BL102" s="395">
        <v>393</v>
      </c>
      <c r="BM102" s="418">
        <v>393</v>
      </c>
      <c r="BN102" s="418">
        <v>395</v>
      </c>
      <c r="BO102" s="418">
        <v>394</v>
      </c>
      <c r="BP102" s="418">
        <v>394</v>
      </c>
      <c r="BQ102" s="418">
        <v>394</v>
      </c>
      <c r="BR102" s="418">
        <v>386</v>
      </c>
      <c r="BS102" s="418">
        <v>386</v>
      </c>
      <c r="BT102" s="418">
        <v>386</v>
      </c>
      <c r="BU102" s="418">
        <v>385</v>
      </c>
      <c r="BV102" s="418">
        <v>384</v>
      </c>
      <c r="BW102" s="394">
        <v>384</v>
      </c>
      <c r="BX102" s="395">
        <v>390</v>
      </c>
      <c r="BY102" s="418">
        <v>386</v>
      </c>
      <c r="BZ102" s="418">
        <v>405</v>
      </c>
      <c r="CA102" s="418">
        <v>408</v>
      </c>
      <c r="CB102" s="418">
        <v>412</v>
      </c>
      <c r="CC102" s="418">
        <v>413</v>
      </c>
      <c r="CD102" s="418">
        <v>412</v>
      </c>
      <c r="CE102" s="418">
        <v>411</v>
      </c>
      <c r="CF102" s="418">
        <v>407</v>
      </c>
      <c r="CG102" s="418">
        <v>406</v>
      </c>
      <c r="CH102" s="394">
        <v>405</v>
      </c>
      <c r="CI102" s="399">
        <f>'1. Población_Afiliada_Regimen'!H102</f>
        <v>399</v>
      </c>
      <c r="CJ102" s="118">
        <f t="shared" si="4"/>
        <v>-6</v>
      </c>
      <c r="CK102" s="98">
        <f t="shared" si="5"/>
        <v>-1.4598540145985401</v>
      </c>
      <c r="CL102" s="118">
        <f t="shared" si="6"/>
        <v>15</v>
      </c>
      <c r="CM102" s="98">
        <f t="shared" si="7"/>
        <v>3.90625</v>
      </c>
    </row>
    <row r="103" spans="1:91" ht="15" outlineLevel="2">
      <c r="A103" s="432">
        <v>756</v>
      </c>
      <c r="B103" s="16" t="s">
        <v>374</v>
      </c>
      <c r="C103" s="389" t="s">
        <v>397</v>
      </c>
      <c r="D103" s="395">
        <v>646</v>
      </c>
      <c r="E103" s="418">
        <v>646</v>
      </c>
      <c r="F103" s="418">
        <v>646</v>
      </c>
      <c r="G103" s="418">
        <v>646</v>
      </c>
      <c r="H103" s="418">
        <v>646</v>
      </c>
      <c r="I103" s="418">
        <v>653</v>
      </c>
      <c r="J103" s="418">
        <v>653</v>
      </c>
      <c r="K103" s="418">
        <v>653</v>
      </c>
      <c r="L103" s="418">
        <v>652</v>
      </c>
      <c r="M103" s="418">
        <v>652</v>
      </c>
      <c r="N103" s="418">
        <v>652</v>
      </c>
      <c r="O103" s="399">
        <v>689</v>
      </c>
      <c r="P103" s="395">
        <v>688</v>
      </c>
      <c r="Q103" s="418">
        <v>607</v>
      </c>
      <c r="R103" s="418">
        <v>597</v>
      </c>
      <c r="S103" s="418">
        <v>797</v>
      </c>
      <c r="T103" s="418">
        <v>785</v>
      </c>
      <c r="U103" s="418">
        <v>790</v>
      </c>
      <c r="V103" s="418">
        <v>782</v>
      </c>
      <c r="W103" s="418">
        <v>782</v>
      </c>
      <c r="X103" s="418">
        <v>781</v>
      </c>
      <c r="Y103" s="418">
        <v>786</v>
      </c>
      <c r="Z103" s="418">
        <v>785</v>
      </c>
      <c r="AA103" s="399">
        <v>787</v>
      </c>
      <c r="AB103" s="395">
        <v>789</v>
      </c>
      <c r="AC103" s="418">
        <v>788</v>
      </c>
      <c r="AD103" s="418">
        <v>789</v>
      </c>
      <c r="AE103" s="418">
        <v>789</v>
      </c>
      <c r="AF103" s="418">
        <v>783</v>
      </c>
      <c r="AG103" s="418">
        <v>780</v>
      </c>
      <c r="AH103" s="418">
        <v>783</v>
      </c>
      <c r="AI103" s="418">
        <v>788</v>
      </c>
      <c r="AJ103" s="418">
        <v>788</v>
      </c>
      <c r="AK103" s="418">
        <v>789</v>
      </c>
      <c r="AL103" s="418">
        <v>789</v>
      </c>
      <c r="AM103" s="399">
        <v>788</v>
      </c>
      <c r="AN103" s="395">
        <v>786</v>
      </c>
      <c r="AO103" s="418">
        <v>785</v>
      </c>
      <c r="AP103" s="418">
        <v>783</v>
      </c>
      <c r="AQ103" s="418">
        <v>781</v>
      </c>
      <c r="AR103" s="418">
        <v>780</v>
      </c>
      <c r="AS103" s="418">
        <v>777</v>
      </c>
      <c r="AT103" s="418">
        <v>774</v>
      </c>
      <c r="AU103" s="418">
        <v>763</v>
      </c>
      <c r="AV103" s="418">
        <v>762</v>
      </c>
      <c r="AW103" s="418">
        <v>762</v>
      </c>
      <c r="AX103" s="418">
        <v>762</v>
      </c>
      <c r="AY103" s="399">
        <v>760</v>
      </c>
      <c r="AZ103" s="395">
        <v>758</v>
      </c>
      <c r="BA103" s="418">
        <v>751</v>
      </c>
      <c r="BB103" s="418">
        <v>748</v>
      </c>
      <c r="BC103" s="418">
        <v>746</v>
      </c>
      <c r="BD103" s="418">
        <v>748</v>
      </c>
      <c r="BE103" s="418">
        <v>747</v>
      </c>
      <c r="BF103" s="418">
        <v>732</v>
      </c>
      <c r="BG103" s="418">
        <v>726</v>
      </c>
      <c r="BH103" s="418">
        <v>726</v>
      </c>
      <c r="BI103" s="418">
        <v>723</v>
      </c>
      <c r="BJ103" s="418">
        <v>720</v>
      </c>
      <c r="BK103" s="394">
        <v>720</v>
      </c>
      <c r="BL103" s="395">
        <v>714</v>
      </c>
      <c r="BM103" s="418">
        <v>712</v>
      </c>
      <c r="BN103" s="418">
        <v>722</v>
      </c>
      <c r="BO103" s="418">
        <v>723</v>
      </c>
      <c r="BP103" s="418">
        <v>723</v>
      </c>
      <c r="BQ103" s="418">
        <v>732</v>
      </c>
      <c r="BR103" s="418">
        <v>725</v>
      </c>
      <c r="BS103" s="418">
        <v>725</v>
      </c>
      <c r="BT103" s="418">
        <v>722</v>
      </c>
      <c r="BU103" s="418">
        <v>719</v>
      </c>
      <c r="BV103" s="418">
        <v>715</v>
      </c>
      <c r="BW103" s="394">
        <v>717</v>
      </c>
      <c r="BX103" s="395">
        <v>729</v>
      </c>
      <c r="BY103" s="418">
        <v>724</v>
      </c>
      <c r="BZ103" s="418">
        <v>781</v>
      </c>
      <c r="CA103" s="418">
        <v>775</v>
      </c>
      <c r="CB103" s="418">
        <v>779</v>
      </c>
      <c r="CC103" s="418">
        <v>775</v>
      </c>
      <c r="CD103" s="418">
        <v>773</v>
      </c>
      <c r="CE103" s="418">
        <v>771</v>
      </c>
      <c r="CF103" s="418">
        <v>773</v>
      </c>
      <c r="CG103" s="418">
        <v>775</v>
      </c>
      <c r="CH103" s="394">
        <v>772</v>
      </c>
      <c r="CI103" s="399">
        <f>'1. Población_Afiliada_Regimen'!H103</f>
        <v>766</v>
      </c>
      <c r="CJ103" s="118">
        <f t="shared" si="4"/>
        <v>-6</v>
      </c>
      <c r="CK103" s="98">
        <f t="shared" si="5"/>
        <v>-0.77821011673151752</v>
      </c>
      <c r="CL103" s="118">
        <f t="shared" si="6"/>
        <v>49</v>
      </c>
      <c r="CM103" s="98">
        <f t="shared" si="7"/>
        <v>6.8340306834030677</v>
      </c>
    </row>
    <row r="104" spans="1:91" ht="15" outlineLevel="1">
      <c r="A104" s="141" t="s">
        <v>398</v>
      </c>
      <c r="B104" s="28"/>
      <c r="C104" s="29"/>
      <c r="D104" s="46">
        <v>5135</v>
      </c>
      <c r="E104" s="47">
        <v>5135</v>
      </c>
      <c r="F104" s="47">
        <v>5134</v>
      </c>
      <c r="G104" s="47">
        <v>5134</v>
      </c>
      <c r="H104" s="47">
        <v>5134</v>
      </c>
      <c r="I104" s="47">
        <v>5223</v>
      </c>
      <c r="J104" s="47">
        <v>5221</v>
      </c>
      <c r="K104" s="47">
        <v>5223</v>
      </c>
      <c r="L104" s="47">
        <v>5222</v>
      </c>
      <c r="M104" s="47">
        <v>5220</v>
      </c>
      <c r="N104" s="47">
        <v>5210</v>
      </c>
      <c r="O104" s="266">
        <v>5446</v>
      </c>
      <c r="P104" s="46">
        <v>5421</v>
      </c>
      <c r="Q104" s="47">
        <v>4782</v>
      </c>
      <c r="R104" s="47">
        <v>4735</v>
      </c>
      <c r="S104" s="47">
        <v>6392</v>
      </c>
      <c r="T104" s="47">
        <v>6304</v>
      </c>
      <c r="U104" s="47">
        <v>6406</v>
      </c>
      <c r="V104" s="47">
        <v>6356</v>
      </c>
      <c r="W104" s="47">
        <v>6343</v>
      </c>
      <c r="X104" s="47">
        <v>6333</v>
      </c>
      <c r="Y104" s="47">
        <v>6361</v>
      </c>
      <c r="Z104" s="47">
        <v>6350</v>
      </c>
      <c r="AA104" s="266">
        <v>6369</v>
      </c>
      <c r="AB104" s="46">
        <v>6366</v>
      </c>
      <c r="AC104" s="47">
        <v>6365</v>
      </c>
      <c r="AD104" s="47">
        <v>6373</v>
      </c>
      <c r="AE104" s="47">
        <v>6371</v>
      </c>
      <c r="AF104" s="47">
        <v>6368</v>
      </c>
      <c r="AG104" s="47">
        <v>6345</v>
      </c>
      <c r="AH104" s="47">
        <v>6362</v>
      </c>
      <c r="AI104" s="47">
        <v>6376</v>
      </c>
      <c r="AJ104" s="47">
        <v>6382</v>
      </c>
      <c r="AK104" s="47">
        <v>6393</v>
      </c>
      <c r="AL104" s="47">
        <v>6387</v>
      </c>
      <c r="AM104" s="266">
        <v>6384</v>
      </c>
      <c r="AN104" s="46">
        <v>6369</v>
      </c>
      <c r="AO104" s="47">
        <v>6377</v>
      </c>
      <c r="AP104" s="47">
        <v>6372</v>
      </c>
      <c r="AQ104" s="47">
        <v>6357</v>
      </c>
      <c r="AR104" s="47">
        <v>6340</v>
      </c>
      <c r="AS104" s="47">
        <v>6330</v>
      </c>
      <c r="AT104" s="47">
        <v>6314</v>
      </c>
      <c r="AU104" s="47">
        <v>6278</v>
      </c>
      <c r="AV104" s="47">
        <v>6261</v>
      </c>
      <c r="AW104" s="47">
        <v>6248</v>
      </c>
      <c r="AX104" s="47">
        <v>6219</v>
      </c>
      <c r="AY104" s="266">
        <v>6213</v>
      </c>
      <c r="AZ104" s="46">
        <v>6202</v>
      </c>
      <c r="BA104" s="47">
        <v>6179</v>
      </c>
      <c r="BB104" s="47">
        <v>6157</v>
      </c>
      <c r="BC104" s="47">
        <v>6141</v>
      </c>
      <c r="BD104" s="47">
        <v>6119</v>
      </c>
      <c r="BE104" s="47">
        <v>6102</v>
      </c>
      <c r="BF104" s="47">
        <v>5989</v>
      </c>
      <c r="BG104" s="47">
        <v>5983</v>
      </c>
      <c r="BH104" s="47">
        <v>5976</v>
      </c>
      <c r="BI104" s="47">
        <v>5964</v>
      </c>
      <c r="BJ104" s="47">
        <v>5976</v>
      </c>
      <c r="BK104" s="59">
        <v>5971</v>
      </c>
      <c r="BL104" s="46">
        <v>5944</v>
      </c>
      <c r="BM104" s="47">
        <v>5939</v>
      </c>
      <c r="BN104" s="47">
        <v>6041</v>
      </c>
      <c r="BO104" s="47">
        <v>6045</v>
      </c>
      <c r="BP104" s="47">
        <v>6045</v>
      </c>
      <c r="BQ104" s="47">
        <v>6083</v>
      </c>
      <c r="BR104" s="47">
        <v>6021</v>
      </c>
      <c r="BS104" s="47">
        <v>6029</v>
      </c>
      <c r="BT104" s="47">
        <v>6013</v>
      </c>
      <c r="BU104" s="47">
        <v>5992</v>
      </c>
      <c r="BV104" s="47">
        <v>5985</v>
      </c>
      <c r="BW104" s="59">
        <v>5992</v>
      </c>
      <c r="BX104" s="46">
        <v>6030</v>
      </c>
      <c r="BY104" s="47">
        <v>6001</v>
      </c>
      <c r="BZ104" s="47">
        <v>6367</v>
      </c>
      <c r="CA104" s="47">
        <v>6322</v>
      </c>
      <c r="CB104" s="47">
        <v>6351</v>
      </c>
      <c r="CC104" s="47">
        <v>6331</v>
      </c>
      <c r="CD104" s="47">
        <v>6306</v>
      </c>
      <c r="CE104" s="47">
        <v>6290</v>
      </c>
      <c r="CF104" s="47">
        <v>6265</v>
      </c>
      <c r="CG104" s="47">
        <v>6286</v>
      </c>
      <c r="CH104" s="59">
        <v>6254</v>
      </c>
      <c r="CI104" s="266">
        <f>SUM(CI105:CI127)</f>
        <v>6155</v>
      </c>
      <c r="CJ104" s="118">
        <f t="shared" si="4"/>
        <v>-99</v>
      </c>
      <c r="CK104" s="98">
        <f t="shared" si="5"/>
        <v>-1.5739268680445153</v>
      </c>
      <c r="CL104" s="118">
        <f t="shared" si="6"/>
        <v>163</v>
      </c>
      <c r="CM104" s="98">
        <f t="shared" si="7"/>
        <v>2.7202937249666221</v>
      </c>
    </row>
    <row r="105" spans="1:91" ht="15" outlineLevel="2">
      <c r="A105" s="432">
        <v>30</v>
      </c>
      <c r="B105" s="16" t="s">
        <v>398</v>
      </c>
      <c r="C105" s="389" t="s">
        <v>399</v>
      </c>
      <c r="D105" s="395">
        <v>391</v>
      </c>
      <c r="E105" s="418">
        <v>391</v>
      </c>
      <c r="F105" s="418">
        <v>391</v>
      </c>
      <c r="G105" s="418">
        <v>391</v>
      </c>
      <c r="H105" s="418">
        <v>391</v>
      </c>
      <c r="I105" s="418">
        <v>401</v>
      </c>
      <c r="J105" s="418">
        <v>401</v>
      </c>
      <c r="K105" s="418">
        <v>401</v>
      </c>
      <c r="L105" s="418">
        <v>401</v>
      </c>
      <c r="M105" s="418">
        <v>400</v>
      </c>
      <c r="N105" s="418">
        <v>400</v>
      </c>
      <c r="O105" s="399">
        <v>412</v>
      </c>
      <c r="P105" s="395">
        <v>410</v>
      </c>
      <c r="Q105" s="418">
        <v>355</v>
      </c>
      <c r="R105" s="418">
        <v>352</v>
      </c>
      <c r="S105" s="418">
        <v>508</v>
      </c>
      <c r="T105" s="418">
        <v>504</v>
      </c>
      <c r="U105" s="418">
        <v>504</v>
      </c>
      <c r="V105" s="418">
        <v>497</v>
      </c>
      <c r="W105" s="418">
        <v>495</v>
      </c>
      <c r="X105" s="418">
        <v>495</v>
      </c>
      <c r="Y105" s="418">
        <v>496</v>
      </c>
      <c r="Z105" s="418">
        <v>496</v>
      </c>
      <c r="AA105" s="399">
        <v>498</v>
      </c>
      <c r="AB105" s="395">
        <v>498</v>
      </c>
      <c r="AC105" s="418">
        <v>497</v>
      </c>
      <c r="AD105" s="418">
        <v>495</v>
      </c>
      <c r="AE105" s="418">
        <v>495</v>
      </c>
      <c r="AF105" s="418">
        <v>490</v>
      </c>
      <c r="AG105" s="418">
        <v>490</v>
      </c>
      <c r="AH105" s="418">
        <v>492</v>
      </c>
      <c r="AI105" s="418">
        <v>492</v>
      </c>
      <c r="AJ105" s="418">
        <v>492</v>
      </c>
      <c r="AK105" s="418">
        <v>492</v>
      </c>
      <c r="AL105" s="418">
        <v>490</v>
      </c>
      <c r="AM105" s="399">
        <v>490</v>
      </c>
      <c r="AN105" s="395">
        <v>487</v>
      </c>
      <c r="AO105" s="418">
        <v>486</v>
      </c>
      <c r="AP105" s="418">
        <v>486</v>
      </c>
      <c r="AQ105" s="418">
        <v>484</v>
      </c>
      <c r="AR105" s="418">
        <v>483</v>
      </c>
      <c r="AS105" s="418">
        <v>483</v>
      </c>
      <c r="AT105" s="418">
        <v>483</v>
      </c>
      <c r="AU105" s="418">
        <v>483</v>
      </c>
      <c r="AV105" s="418">
        <v>482</v>
      </c>
      <c r="AW105" s="418">
        <v>482</v>
      </c>
      <c r="AX105" s="418">
        <v>481</v>
      </c>
      <c r="AY105" s="399">
        <v>481</v>
      </c>
      <c r="AZ105" s="395">
        <v>480</v>
      </c>
      <c r="BA105" s="418">
        <v>478</v>
      </c>
      <c r="BB105" s="418">
        <v>475</v>
      </c>
      <c r="BC105" s="418">
        <v>475</v>
      </c>
      <c r="BD105" s="418">
        <v>472</v>
      </c>
      <c r="BE105" s="418">
        <v>472</v>
      </c>
      <c r="BF105" s="418">
        <v>464</v>
      </c>
      <c r="BG105" s="418">
        <v>459</v>
      </c>
      <c r="BH105" s="418">
        <v>456</v>
      </c>
      <c r="BI105" s="418">
        <v>455</v>
      </c>
      <c r="BJ105" s="418">
        <v>455</v>
      </c>
      <c r="BK105" s="394">
        <v>453</v>
      </c>
      <c r="BL105" s="395">
        <v>449</v>
      </c>
      <c r="BM105" s="418">
        <v>448</v>
      </c>
      <c r="BN105" s="418">
        <v>452</v>
      </c>
      <c r="BO105" s="418">
        <v>452</v>
      </c>
      <c r="BP105" s="418">
        <v>452</v>
      </c>
      <c r="BQ105" s="418">
        <v>452</v>
      </c>
      <c r="BR105" s="418">
        <v>448</v>
      </c>
      <c r="BS105" s="418">
        <v>448</v>
      </c>
      <c r="BT105" s="418">
        <v>448</v>
      </c>
      <c r="BU105" s="418">
        <v>447</v>
      </c>
      <c r="BV105" s="418">
        <v>447</v>
      </c>
      <c r="BW105" s="394">
        <v>448</v>
      </c>
      <c r="BX105" s="395">
        <v>443</v>
      </c>
      <c r="BY105" s="418">
        <v>441</v>
      </c>
      <c r="BZ105" s="418">
        <v>474</v>
      </c>
      <c r="CA105" s="418">
        <v>471</v>
      </c>
      <c r="CB105" s="418">
        <v>472</v>
      </c>
      <c r="CC105" s="418">
        <v>474</v>
      </c>
      <c r="CD105" s="418">
        <v>472</v>
      </c>
      <c r="CE105" s="418">
        <v>471</v>
      </c>
      <c r="CF105" s="418">
        <v>469</v>
      </c>
      <c r="CG105" s="418">
        <v>468</v>
      </c>
      <c r="CH105" s="394">
        <v>466</v>
      </c>
      <c r="CI105" s="399">
        <f>'1. Población_Afiliada_Regimen'!H105</f>
        <v>453</v>
      </c>
      <c r="CJ105" s="118">
        <f t="shared" si="4"/>
        <v>-13</v>
      </c>
      <c r="CK105" s="98">
        <f t="shared" si="5"/>
        <v>-2.7600849256900215</v>
      </c>
      <c r="CL105" s="118">
        <f t="shared" si="6"/>
        <v>5</v>
      </c>
      <c r="CM105" s="98">
        <f t="shared" si="7"/>
        <v>1.1160714285714286</v>
      </c>
    </row>
    <row r="106" spans="1:91" ht="15" outlineLevel="2">
      <c r="A106" s="432">
        <v>34</v>
      </c>
      <c r="B106" s="16" t="s">
        <v>398</v>
      </c>
      <c r="C106" s="389" t="s">
        <v>400</v>
      </c>
      <c r="D106" s="395">
        <v>627</v>
      </c>
      <c r="E106" s="418">
        <v>627</v>
      </c>
      <c r="F106" s="418">
        <v>627</v>
      </c>
      <c r="G106" s="418">
        <v>627</v>
      </c>
      <c r="H106" s="418">
        <v>627</v>
      </c>
      <c r="I106" s="418">
        <v>636</v>
      </c>
      <c r="J106" s="418">
        <v>636</v>
      </c>
      <c r="K106" s="418">
        <v>636</v>
      </c>
      <c r="L106" s="418">
        <v>635</v>
      </c>
      <c r="M106" s="418">
        <v>635</v>
      </c>
      <c r="N106" s="418">
        <v>634</v>
      </c>
      <c r="O106" s="399">
        <v>658</v>
      </c>
      <c r="P106" s="395">
        <v>656</v>
      </c>
      <c r="Q106" s="418">
        <v>580</v>
      </c>
      <c r="R106" s="418">
        <v>572</v>
      </c>
      <c r="S106" s="418">
        <v>736</v>
      </c>
      <c r="T106" s="418">
        <v>726</v>
      </c>
      <c r="U106" s="418">
        <v>738</v>
      </c>
      <c r="V106" s="418">
        <v>725</v>
      </c>
      <c r="W106" s="418">
        <v>725</v>
      </c>
      <c r="X106" s="418">
        <v>723</v>
      </c>
      <c r="Y106" s="418">
        <v>729</v>
      </c>
      <c r="Z106" s="418">
        <v>728</v>
      </c>
      <c r="AA106" s="399">
        <v>730</v>
      </c>
      <c r="AB106" s="395">
        <v>730</v>
      </c>
      <c r="AC106" s="418">
        <v>730</v>
      </c>
      <c r="AD106" s="418">
        <v>732</v>
      </c>
      <c r="AE106" s="418">
        <v>731</v>
      </c>
      <c r="AF106" s="418">
        <v>729</v>
      </c>
      <c r="AG106" s="418">
        <v>729</v>
      </c>
      <c r="AH106" s="418">
        <v>726</v>
      </c>
      <c r="AI106" s="418">
        <v>724</v>
      </c>
      <c r="AJ106" s="418">
        <v>723</v>
      </c>
      <c r="AK106" s="418">
        <v>724</v>
      </c>
      <c r="AL106" s="418">
        <v>724</v>
      </c>
      <c r="AM106" s="399">
        <v>724</v>
      </c>
      <c r="AN106" s="395">
        <v>723</v>
      </c>
      <c r="AO106" s="418">
        <v>721</v>
      </c>
      <c r="AP106" s="418">
        <v>721</v>
      </c>
      <c r="AQ106" s="418">
        <v>719</v>
      </c>
      <c r="AR106" s="418">
        <v>718</v>
      </c>
      <c r="AS106" s="418">
        <v>718</v>
      </c>
      <c r="AT106" s="418">
        <v>718</v>
      </c>
      <c r="AU106" s="418">
        <v>714</v>
      </c>
      <c r="AV106" s="418">
        <v>712</v>
      </c>
      <c r="AW106" s="418">
        <v>712</v>
      </c>
      <c r="AX106" s="418">
        <v>711</v>
      </c>
      <c r="AY106" s="399">
        <v>711</v>
      </c>
      <c r="AZ106" s="395">
        <v>711</v>
      </c>
      <c r="BA106" s="418">
        <v>709</v>
      </c>
      <c r="BB106" s="418">
        <v>707</v>
      </c>
      <c r="BC106" s="418">
        <v>706</v>
      </c>
      <c r="BD106" s="418">
        <v>702</v>
      </c>
      <c r="BE106" s="418">
        <v>701</v>
      </c>
      <c r="BF106" s="418">
        <v>688</v>
      </c>
      <c r="BG106" s="418">
        <v>684</v>
      </c>
      <c r="BH106" s="418">
        <v>684</v>
      </c>
      <c r="BI106" s="418">
        <v>683</v>
      </c>
      <c r="BJ106" s="418">
        <v>682</v>
      </c>
      <c r="BK106" s="394">
        <v>682</v>
      </c>
      <c r="BL106" s="395">
        <v>676</v>
      </c>
      <c r="BM106" s="418">
        <v>676</v>
      </c>
      <c r="BN106" s="418">
        <v>692</v>
      </c>
      <c r="BO106" s="418">
        <v>692</v>
      </c>
      <c r="BP106" s="418">
        <v>692</v>
      </c>
      <c r="BQ106" s="418">
        <v>692</v>
      </c>
      <c r="BR106" s="418">
        <v>683</v>
      </c>
      <c r="BS106" s="418">
        <v>684</v>
      </c>
      <c r="BT106" s="418">
        <v>683</v>
      </c>
      <c r="BU106" s="418">
        <v>681</v>
      </c>
      <c r="BV106" s="418">
        <v>683</v>
      </c>
      <c r="BW106" s="394">
        <v>684</v>
      </c>
      <c r="BX106" s="395">
        <v>692</v>
      </c>
      <c r="BY106" s="418">
        <v>688</v>
      </c>
      <c r="BZ106" s="418">
        <v>720</v>
      </c>
      <c r="CA106" s="418">
        <v>712</v>
      </c>
      <c r="CB106" s="418">
        <v>724</v>
      </c>
      <c r="CC106" s="418">
        <v>726</v>
      </c>
      <c r="CD106" s="418">
        <v>722</v>
      </c>
      <c r="CE106" s="418">
        <v>723</v>
      </c>
      <c r="CF106" s="418">
        <v>720</v>
      </c>
      <c r="CG106" s="418">
        <v>720</v>
      </c>
      <c r="CH106" s="394">
        <v>714</v>
      </c>
      <c r="CI106" s="399">
        <f>'1. Población_Afiliada_Regimen'!H106</f>
        <v>703</v>
      </c>
      <c r="CJ106" s="118">
        <f t="shared" si="4"/>
        <v>-11</v>
      </c>
      <c r="CK106" s="98">
        <f t="shared" si="5"/>
        <v>-1.5214384508990317</v>
      </c>
      <c r="CL106" s="118">
        <f t="shared" si="6"/>
        <v>19</v>
      </c>
      <c r="CM106" s="98">
        <f t="shared" si="7"/>
        <v>2.7777777777777777</v>
      </c>
    </row>
    <row r="107" spans="1:91" ht="15" outlineLevel="2">
      <c r="A107" s="432">
        <v>36</v>
      </c>
      <c r="B107" s="16" t="s">
        <v>398</v>
      </c>
      <c r="C107" s="389" t="s">
        <v>401</v>
      </c>
      <c r="D107" s="395">
        <v>66</v>
      </c>
      <c r="E107" s="418">
        <v>66</v>
      </c>
      <c r="F107" s="418">
        <v>66</v>
      </c>
      <c r="G107" s="418">
        <v>66</v>
      </c>
      <c r="H107" s="418">
        <v>66</v>
      </c>
      <c r="I107" s="418">
        <v>66</v>
      </c>
      <c r="J107" s="418">
        <v>66</v>
      </c>
      <c r="K107" s="418">
        <v>66</v>
      </c>
      <c r="L107" s="418">
        <v>66</v>
      </c>
      <c r="M107" s="418">
        <v>66</v>
      </c>
      <c r="N107" s="418">
        <v>66</v>
      </c>
      <c r="O107" s="399">
        <v>75</v>
      </c>
      <c r="P107" s="395">
        <v>75</v>
      </c>
      <c r="Q107" s="418">
        <v>67</v>
      </c>
      <c r="R107" s="418">
        <v>66</v>
      </c>
      <c r="S107" s="418">
        <v>99</v>
      </c>
      <c r="T107" s="418">
        <v>99</v>
      </c>
      <c r="U107" s="418">
        <v>102</v>
      </c>
      <c r="V107" s="418">
        <v>101</v>
      </c>
      <c r="W107" s="418">
        <v>101</v>
      </c>
      <c r="X107" s="418">
        <v>101</v>
      </c>
      <c r="Y107" s="418">
        <v>103</v>
      </c>
      <c r="Z107" s="418">
        <v>103</v>
      </c>
      <c r="AA107" s="399">
        <v>103</v>
      </c>
      <c r="AB107" s="395">
        <v>103</v>
      </c>
      <c r="AC107" s="418">
        <v>103</v>
      </c>
      <c r="AD107" s="418">
        <v>103</v>
      </c>
      <c r="AE107" s="418">
        <v>103</v>
      </c>
      <c r="AF107" s="418">
        <v>103</v>
      </c>
      <c r="AG107" s="418">
        <v>103</v>
      </c>
      <c r="AH107" s="418">
        <v>103</v>
      </c>
      <c r="AI107" s="418">
        <v>103</v>
      </c>
      <c r="AJ107" s="418">
        <v>103</v>
      </c>
      <c r="AK107" s="418">
        <v>105</v>
      </c>
      <c r="AL107" s="418">
        <v>105</v>
      </c>
      <c r="AM107" s="399">
        <v>105</v>
      </c>
      <c r="AN107" s="395">
        <v>105</v>
      </c>
      <c r="AO107" s="418">
        <v>105</v>
      </c>
      <c r="AP107" s="418">
        <v>105</v>
      </c>
      <c r="AQ107" s="418">
        <v>105</v>
      </c>
      <c r="AR107" s="418">
        <v>105</v>
      </c>
      <c r="AS107" s="418">
        <v>105</v>
      </c>
      <c r="AT107" s="418">
        <v>104</v>
      </c>
      <c r="AU107" s="418">
        <v>104</v>
      </c>
      <c r="AV107" s="418">
        <v>103</v>
      </c>
      <c r="AW107" s="418">
        <v>103</v>
      </c>
      <c r="AX107" s="418">
        <v>102</v>
      </c>
      <c r="AY107" s="399">
        <v>102</v>
      </c>
      <c r="AZ107" s="395">
        <v>102</v>
      </c>
      <c r="BA107" s="418">
        <v>100</v>
      </c>
      <c r="BB107" s="418">
        <v>100</v>
      </c>
      <c r="BC107" s="418">
        <v>100</v>
      </c>
      <c r="BD107" s="418">
        <v>100</v>
      </c>
      <c r="BE107" s="418">
        <v>100</v>
      </c>
      <c r="BF107" s="418">
        <v>98</v>
      </c>
      <c r="BG107" s="418">
        <v>101</v>
      </c>
      <c r="BH107" s="418">
        <v>101</v>
      </c>
      <c r="BI107" s="418">
        <v>101</v>
      </c>
      <c r="BJ107" s="418">
        <v>101</v>
      </c>
      <c r="BK107" s="394">
        <v>101</v>
      </c>
      <c r="BL107" s="395">
        <v>99</v>
      </c>
      <c r="BM107" s="418">
        <v>99</v>
      </c>
      <c r="BN107" s="418">
        <v>98</v>
      </c>
      <c r="BO107" s="418">
        <v>98</v>
      </c>
      <c r="BP107" s="418">
        <v>98</v>
      </c>
      <c r="BQ107" s="418">
        <v>98</v>
      </c>
      <c r="BR107" s="418">
        <v>97</v>
      </c>
      <c r="BS107" s="418">
        <v>97</v>
      </c>
      <c r="BT107" s="418">
        <v>97</v>
      </c>
      <c r="BU107" s="418">
        <v>97</v>
      </c>
      <c r="BV107" s="418">
        <v>96</v>
      </c>
      <c r="BW107" s="394">
        <v>96</v>
      </c>
      <c r="BX107" s="395">
        <v>96</v>
      </c>
      <c r="BY107" s="418">
        <v>95</v>
      </c>
      <c r="BZ107" s="418">
        <v>99</v>
      </c>
      <c r="CA107" s="418">
        <v>98</v>
      </c>
      <c r="CB107" s="418">
        <v>99</v>
      </c>
      <c r="CC107" s="418">
        <v>98</v>
      </c>
      <c r="CD107" s="418">
        <v>98</v>
      </c>
      <c r="CE107" s="418">
        <v>98</v>
      </c>
      <c r="CF107" s="418">
        <v>98</v>
      </c>
      <c r="CG107" s="418">
        <v>97</v>
      </c>
      <c r="CH107" s="394">
        <v>97</v>
      </c>
      <c r="CI107" s="399">
        <f>'1. Población_Afiliada_Regimen'!H107</f>
        <v>94</v>
      </c>
      <c r="CJ107" s="118">
        <f t="shared" si="4"/>
        <v>-3</v>
      </c>
      <c r="CK107" s="98">
        <f t="shared" si="5"/>
        <v>-3.0612244897959182</v>
      </c>
      <c r="CL107" s="118">
        <f t="shared" si="6"/>
        <v>-2</v>
      </c>
      <c r="CM107" s="98">
        <f t="shared" si="7"/>
        <v>-2.083333333333333</v>
      </c>
    </row>
    <row r="108" spans="1:91" ht="15" outlineLevel="2">
      <c r="A108" s="432">
        <v>91</v>
      </c>
      <c r="B108" s="16" t="s">
        <v>398</v>
      </c>
      <c r="C108" s="389" t="s">
        <v>402</v>
      </c>
      <c r="D108" s="395">
        <v>121</v>
      </c>
      <c r="E108" s="418">
        <v>121</v>
      </c>
      <c r="F108" s="418">
        <v>121</v>
      </c>
      <c r="G108" s="418">
        <v>121</v>
      </c>
      <c r="H108" s="418">
        <v>121</v>
      </c>
      <c r="I108" s="418">
        <v>122</v>
      </c>
      <c r="J108" s="418">
        <v>122</v>
      </c>
      <c r="K108" s="418">
        <v>122</v>
      </c>
      <c r="L108" s="418">
        <v>122</v>
      </c>
      <c r="M108" s="418">
        <v>122</v>
      </c>
      <c r="N108" s="418">
        <v>122</v>
      </c>
      <c r="O108" s="399">
        <v>127</v>
      </c>
      <c r="P108" s="395">
        <v>127</v>
      </c>
      <c r="Q108" s="418">
        <v>117</v>
      </c>
      <c r="R108" s="418">
        <v>117</v>
      </c>
      <c r="S108" s="418">
        <v>144</v>
      </c>
      <c r="T108" s="418">
        <v>142</v>
      </c>
      <c r="U108" s="418">
        <v>146</v>
      </c>
      <c r="V108" s="418">
        <v>144</v>
      </c>
      <c r="W108" s="418">
        <v>144</v>
      </c>
      <c r="X108" s="418">
        <v>144</v>
      </c>
      <c r="Y108" s="418">
        <v>144</v>
      </c>
      <c r="Z108" s="418">
        <v>144</v>
      </c>
      <c r="AA108" s="399">
        <v>144</v>
      </c>
      <c r="AB108" s="395">
        <v>143</v>
      </c>
      <c r="AC108" s="418">
        <v>143</v>
      </c>
      <c r="AD108" s="418">
        <v>144</v>
      </c>
      <c r="AE108" s="418">
        <v>144</v>
      </c>
      <c r="AF108" s="418">
        <v>146</v>
      </c>
      <c r="AG108" s="418">
        <v>146</v>
      </c>
      <c r="AH108" s="418">
        <v>147</v>
      </c>
      <c r="AI108" s="418">
        <v>147</v>
      </c>
      <c r="AJ108" s="418">
        <v>147</v>
      </c>
      <c r="AK108" s="418">
        <v>147</v>
      </c>
      <c r="AL108" s="418">
        <v>147</v>
      </c>
      <c r="AM108" s="399">
        <v>147</v>
      </c>
      <c r="AN108" s="395">
        <v>147</v>
      </c>
      <c r="AO108" s="418">
        <v>150</v>
      </c>
      <c r="AP108" s="418">
        <v>150</v>
      </c>
      <c r="AQ108" s="418">
        <v>150</v>
      </c>
      <c r="AR108" s="418">
        <v>150</v>
      </c>
      <c r="AS108" s="418">
        <v>149</v>
      </c>
      <c r="AT108" s="418">
        <v>147</v>
      </c>
      <c r="AU108" s="418">
        <v>147</v>
      </c>
      <c r="AV108" s="418">
        <v>147</v>
      </c>
      <c r="AW108" s="418">
        <v>147</v>
      </c>
      <c r="AX108" s="418">
        <v>147</v>
      </c>
      <c r="AY108" s="399">
        <v>147</v>
      </c>
      <c r="AZ108" s="395">
        <v>147</v>
      </c>
      <c r="BA108" s="418">
        <v>147</v>
      </c>
      <c r="BB108" s="418">
        <v>147</v>
      </c>
      <c r="BC108" s="418">
        <v>146</v>
      </c>
      <c r="BD108" s="418">
        <v>146</v>
      </c>
      <c r="BE108" s="418">
        <v>145</v>
      </c>
      <c r="BF108" s="418">
        <v>144</v>
      </c>
      <c r="BG108" s="418">
        <v>140</v>
      </c>
      <c r="BH108" s="418">
        <v>140</v>
      </c>
      <c r="BI108" s="418">
        <v>139</v>
      </c>
      <c r="BJ108" s="418">
        <v>141</v>
      </c>
      <c r="BK108" s="394">
        <v>141</v>
      </c>
      <c r="BL108" s="395">
        <v>141</v>
      </c>
      <c r="BM108" s="418">
        <v>141</v>
      </c>
      <c r="BN108" s="418">
        <v>148</v>
      </c>
      <c r="BO108" s="418">
        <v>148</v>
      </c>
      <c r="BP108" s="418">
        <v>148</v>
      </c>
      <c r="BQ108" s="418">
        <v>149</v>
      </c>
      <c r="BR108" s="418">
        <v>148</v>
      </c>
      <c r="BS108" s="418">
        <v>149</v>
      </c>
      <c r="BT108" s="418">
        <v>148</v>
      </c>
      <c r="BU108" s="418">
        <v>148</v>
      </c>
      <c r="BV108" s="418">
        <v>147</v>
      </c>
      <c r="BW108" s="394">
        <v>147</v>
      </c>
      <c r="BX108" s="395">
        <v>149</v>
      </c>
      <c r="BY108" s="418">
        <v>147</v>
      </c>
      <c r="BZ108" s="418">
        <v>155</v>
      </c>
      <c r="CA108" s="418">
        <v>155</v>
      </c>
      <c r="CB108" s="418">
        <v>155</v>
      </c>
      <c r="CC108" s="418">
        <v>155</v>
      </c>
      <c r="CD108" s="418">
        <v>154</v>
      </c>
      <c r="CE108" s="418">
        <v>154</v>
      </c>
      <c r="CF108" s="418">
        <v>155</v>
      </c>
      <c r="CG108" s="418">
        <v>156</v>
      </c>
      <c r="CH108" s="394">
        <v>156</v>
      </c>
      <c r="CI108" s="399">
        <f>'1. Población_Afiliada_Regimen'!H108</f>
        <v>156</v>
      </c>
      <c r="CJ108" s="118">
        <f t="shared" si="4"/>
        <v>0</v>
      </c>
      <c r="CK108" s="98">
        <f t="shared" si="5"/>
        <v>0</v>
      </c>
      <c r="CL108" s="118">
        <f t="shared" si="6"/>
        <v>9</v>
      </c>
      <c r="CM108" s="98">
        <f t="shared" si="7"/>
        <v>6.1224489795918364</v>
      </c>
    </row>
    <row r="109" spans="1:91" ht="15" outlineLevel="2">
      <c r="A109" s="432">
        <v>93</v>
      </c>
      <c r="B109" s="16" t="s">
        <v>398</v>
      </c>
      <c r="C109" s="389" t="s">
        <v>403</v>
      </c>
      <c r="D109" s="395">
        <v>214</v>
      </c>
      <c r="E109" s="418">
        <v>214</v>
      </c>
      <c r="F109" s="418">
        <v>214</v>
      </c>
      <c r="G109" s="418">
        <v>214</v>
      </c>
      <c r="H109" s="418">
        <v>214</v>
      </c>
      <c r="I109" s="418">
        <v>216</v>
      </c>
      <c r="J109" s="418">
        <v>216</v>
      </c>
      <c r="K109" s="418">
        <v>216</v>
      </c>
      <c r="L109" s="418">
        <v>216</v>
      </c>
      <c r="M109" s="418">
        <v>216</v>
      </c>
      <c r="N109" s="418">
        <v>216</v>
      </c>
      <c r="O109" s="399">
        <v>226</v>
      </c>
      <c r="P109" s="395">
        <v>226</v>
      </c>
      <c r="Q109" s="418">
        <v>208</v>
      </c>
      <c r="R109" s="418">
        <v>205</v>
      </c>
      <c r="S109" s="418">
        <v>291</v>
      </c>
      <c r="T109" s="418">
        <v>290</v>
      </c>
      <c r="U109" s="418">
        <v>297</v>
      </c>
      <c r="V109" s="418">
        <v>299</v>
      </c>
      <c r="W109" s="418">
        <v>298</v>
      </c>
      <c r="X109" s="418">
        <v>298</v>
      </c>
      <c r="Y109" s="418">
        <v>297</v>
      </c>
      <c r="Z109" s="418">
        <v>296</v>
      </c>
      <c r="AA109" s="399">
        <v>295</v>
      </c>
      <c r="AB109" s="395">
        <v>293</v>
      </c>
      <c r="AC109" s="418">
        <v>292</v>
      </c>
      <c r="AD109" s="418">
        <v>295</v>
      </c>
      <c r="AE109" s="418">
        <v>295</v>
      </c>
      <c r="AF109" s="418">
        <v>294</v>
      </c>
      <c r="AG109" s="418">
        <v>293</v>
      </c>
      <c r="AH109" s="418">
        <v>296</v>
      </c>
      <c r="AI109" s="418">
        <v>296</v>
      </c>
      <c r="AJ109" s="418">
        <v>294</v>
      </c>
      <c r="AK109" s="418">
        <v>295</v>
      </c>
      <c r="AL109" s="418">
        <v>294</v>
      </c>
      <c r="AM109" s="399">
        <v>294</v>
      </c>
      <c r="AN109" s="395">
        <v>294</v>
      </c>
      <c r="AO109" s="418">
        <v>296</v>
      </c>
      <c r="AP109" s="418">
        <v>296</v>
      </c>
      <c r="AQ109" s="418">
        <v>296</v>
      </c>
      <c r="AR109" s="418">
        <v>295</v>
      </c>
      <c r="AS109" s="418">
        <v>295</v>
      </c>
      <c r="AT109" s="418">
        <v>295</v>
      </c>
      <c r="AU109" s="418">
        <v>294</v>
      </c>
      <c r="AV109" s="418">
        <v>294</v>
      </c>
      <c r="AW109" s="418">
        <v>294</v>
      </c>
      <c r="AX109" s="418">
        <v>293</v>
      </c>
      <c r="AY109" s="399">
        <v>293</v>
      </c>
      <c r="AZ109" s="395">
        <v>293</v>
      </c>
      <c r="BA109" s="418">
        <v>291</v>
      </c>
      <c r="BB109" s="418">
        <v>291</v>
      </c>
      <c r="BC109" s="418">
        <v>291</v>
      </c>
      <c r="BD109" s="418">
        <v>291</v>
      </c>
      <c r="BE109" s="418">
        <v>290</v>
      </c>
      <c r="BF109" s="418">
        <v>286</v>
      </c>
      <c r="BG109" s="418">
        <v>289</v>
      </c>
      <c r="BH109" s="418">
        <v>289</v>
      </c>
      <c r="BI109" s="418">
        <v>289</v>
      </c>
      <c r="BJ109" s="418">
        <v>288</v>
      </c>
      <c r="BK109" s="394">
        <v>288</v>
      </c>
      <c r="BL109" s="395">
        <v>286</v>
      </c>
      <c r="BM109" s="418">
        <v>286</v>
      </c>
      <c r="BN109" s="418">
        <v>289</v>
      </c>
      <c r="BO109" s="418">
        <v>291</v>
      </c>
      <c r="BP109" s="418">
        <v>291</v>
      </c>
      <c r="BQ109" s="418">
        <v>292</v>
      </c>
      <c r="BR109" s="418">
        <v>291</v>
      </c>
      <c r="BS109" s="418">
        <v>291</v>
      </c>
      <c r="BT109" s="418">
        <v>291</v>
      </c>
      <c r="BU109" s="418">
        <v>291</v>
      </c>
      <c r="BV109" s="418">
        <v>292</v>
      </c>
      <c r="BW109" s="394">
        <v>292</v>
      </c>
      <c r="BX109" s="395">
        <v>295</v>
      </c>
      <c r="BY109" s="418">
        <v>292</v>
      </c>
      <c r="BZ109" s="418">
        <v>303</v>
      </c>
      <c r="CA109" s="418">
        <v>299</v>
      </c>
      <c r="CB109" s="418">
        <v>301</v>
      </c>
      <c r="CC109" s="418">
        <v>302</v>
      </c>
      <c r="CD109" s="418">
        <v>302</v>
      </c>
      <c r="CE109" s="418">
        <v>301</v>
      </c>
      <c r="CF109" s="418">
        <v>298</v>
      </c>
      <c r="CG109" s="418">
        <v>300</v>
      </c>
      <c r="CH109" s="394">
        <v>300</v>
      </c>
      <c r="CI109" s="399">
        <f>'1. Población_Afiliada_Regimen'!H109</f>
        <v>295</v>
      </c>
      <c r="CJ109" s="118">
        <f t="shared" si="4"/>
        <v>-5</v>
      </c>
      <c r="CK109" s="98">
        <f t="shared" si="5"/>
        <v>-1.6611295681063125</v>
      </c>
      <c r="CL109" s="118">
        <f t="shared" si="6"/>
        <v>3</v>
      </c>
      <c r="CM109" s="98">
        <f t="shared" si="7"/>
        <v>1.0273972602739725</v>
      </c>
    </row>
    <row r="110" spans="1:91" ht="15" outlineLevel="2">
      <c r="A110" s="432">
        <v>101</v>
      </c>
      <c r="B110" s="16" t="s">
        <v>398</v>
      </c>
      <c r="C110" s="389" t="s">
        <v>404</v>
      </c>
      <c r="D110" s="395">
        <v>339</v>
      </c>
      <c r="E110" s="418">
        <v>339</v>
      </c>
      <c r="F110" s="418">
        <v>339</v>
      </c>
      <c r="G110" s="418">
        <v>339</v>
      </c>
      <c r="H110" s="418">
        <v>339</v>
      </c>
      <c r="I110" s="418">
        <v>345</v>
      </c>
      <c r="J110" s="418">
        <v>345</v>
      </c>
      <c r="K110" s="418">
        <v>345</v>
      </c>
      <c r="L110" s="418">
        <v>345</v>
      </c>
      <c r="M110" s="418">
        <v>345</v>
      </c>
      <c r="N110" s="418">
        <v>343</v>
      </c>
      <c r="O110" s="399">
        <v>363</v>
      </c>
      <c r="P110" s="395">
        <v>364</v>
      </c>
      <c r="Q110" s="418">
        <v>320</v>
      </c>
      <c r="R110" s="418">
        <v>314</v>
      </c>
      <c r="S110" s="418">
        <v>439</v>
      </c>
      <c r="T110" s="418">
        <v>430</v>
      </c>
      <c r="U110" s="418">
        <v>444</v>
      </c>
      <c r="V110" s="418">
        <v>440</v>
      </c>
      <c r="W110" s="418">
        <v>440</v>
      </c>
      <c r="X110" s="418">
        <v>440</v>
      </c>
      <c r="Y110" s="418">
        <v>442</v>
      </c>
      <c r="Z110" s="418">
        <v>441</v>
      </c>
      <c r="AA110" s="399">
        <v>442</v>
      </c>
      <c r="AB110" s="395">
        <v>442</v>
      </c>
      <c r="AC110" s="418">
        <v>443</v>
      </c>
      <c r="AD110" s="418">
        <v>442</v>
      </c>
      <c r="AE110" s="418">
        <v>442</v>
      </c>
      <c r="AF110" s="418">
        <v>449</v>
      </c>
      <c r="AG110" s="418">
        <v>447</v>
      </c>
      <c r="AH110" s="418">
        <v>454</v>
      </c>
      <c r="AI110" s="418">
        <v>456</v>
      </c>
      <c r="AJ110" s="418">
        <v>459</v>
      </c>
      <c r="AK110" s="418">
        <v>460</v>
      </c>
      <c r="AL110" s="418">
        <v>458</v>
      </c>
      <c r="AM110" s="399">
        <v>458</v>
      </c>
      <c r="AN110" s="395">
        <v>455</v>
      </c>
      <c r="AO110" s="418">
        <v>455</v>
      </c>
      <c r="AP110" s="418">
        <v>453</v>
      </c>
      <c r="AQ110" s="418">
        <v>452</v>
      </c>
      <c r="AR110" s="418">
        <v>450</v>
      </c>
      <c r="AS110" s="418">
        <v>449</v>
      </c>
      <c r="AT110" s="418">
        <v>448</v>
      </c>
      <c r="AU110" s="418">
        <v>447</v>
      </c>
      <c r="AV110" s="418">
        <v>447</v>
      </c>
      <c r="AW110" s="418">
        <v>447</v>
      </c>
      <c r="AX110" s="418">
        <v>444</v>
      </c>
      <c r="AY110" s="399">
        <v>444</v>
      </c>
      <c r="AZ110" s="395">
        <v>443</v>
      </c>
      <c r="BA110" s="418">
        <v>441</v>
      </c>
      <c r="BB110" s="418">
        <v>440</v>
      </c>
      <c r="BC110" s="418">
        <v>440</v>
      </c>
      <c r="BD110" s="418">
        <v>437</v>
      </c>
      <c r="BE110" s="418">
        <v>437</v>
      </c>
      <c r="BF110" s="418">
        <v>431</v>
      </c>
      <c r="BG110" s="418">
        <v>429</v>
      </c>
      <c r="BH110" s="418">
        <v>429</v>
      </c>
      <c r="BI110" s="418">
        <v>428</v>
      </c>
      <c r="BJ110" s="418">
        <v>432</v>
      </c>
      <c r="BK110" s="394">
        <v>432</v>
      </c>
      <c r="BL110" s="395">
        <v>429</v>
      </c>
      <c r="BM110" s="418">
        <v>427</v>
      </c>
      <c r="BN110" s="418">
        <v>435</v>
      </c>
      <c r="BO110" s="418">
        <v>435</v>
      </c>
      <c r="BP110" s="418">
        <v>435</v>
      </c>
      <c r="BQ110" s="418">
        <v>441</v>
      </c>
      <c r="BR110" s="418">
        <v>435</v>
      </c>
      <c r="BS110" s="418">
        <v>434</v>
      </c>
      <c r="BT110" s="418">
        <v>433</v>
      </c>
      <c r="BU110" s="418">
        <v>428</v>
      </c>
      <c r="BV110" s="418">
        <v>431</v>
      </c>
      <c r="BW110" s="394">
        <v>430</v>
      </c>
      <c r="BX110" s="395">
        <v>432</v>
      </c>
      <c r="BY110" s="418">
        <v>428</v>
      </c>
      <c r="BZ110" s="418">
        <v>461</v>
      </c>
      <c r="CA110" s="418">
        <v>455</v>
      </c>
      <c r="CB110" s="418">
        <v>458</v>
      </c>
      <c r="CC110" s="418">
        <v>453</v>
      </c>
      <c r="CD110" s="418">
        <v>454</v>
      </c>
      <c r="CE110" s="418">
        <v>452</v>
      </c>
      <c r="CF110" s="418">
        <v>449</v>
      </c>
      <c r="CG110" s="418">
        <v>450</v>
      </c>
      <c r="CH110" s="394">
        <v>445</v>
      </c>
      <c r="CI110" s="399">
        <f>'1. Población_Afiliada_Regimen'!H110</f>
        <v>446</v>
      </c>
      <c r="CJ110" s="118">
        <f t="shared" si="4"/>
        <v>1</v>
      </c>
      <c r="CK110" s="98">
        <f t="shared" si="5"/>
        <v>0.22123893805309736</v>
      </c>
      <c r="CL110" s="118">
        <f t="shared" si="6"/>
        <v>16</v>
      </c>
      <c r="CM110" s="98">
        <f t="shared" si="7"/>
        <v>3.7209302325581395</v>
      </c>
    </row>
    <row r="111" spans="1:91" ht="15" outlineLevel="2">
      <c r="A111" s="432">
        <v>145</v>
      </c>
      <c r="B111" s="16" t="s">
        <v>398</v>
      </c>
      <c r="C111" s="389" t="s">
        <v>405</v>
      </c>
      <c r="D111" s="395">
        <v>127</v>
      </c>
      <c r="E111" s="418">
        <v>127</v>
      </c>
      <c r="F111" s="418">
        <v>127</v>
      </c>
      <c r="G111" s="418">
        <v>127</v>
      </c>
      <c r="H111" s="418">
        <v>127</v>
      </c>
      <c r="I111" s="418">
        <v>127</v>
      </c>
      <c r="J111" s="418">
        <v>127</v>
      </c>
      <c r="K111" s="418">
        <v>127</v>
      </c>
      <c r="L111" s="418">
        <v>127</v>
      </c>
      <c r="M111" s="418">
        <v>127</v>
      </c>
      <c r="N111" s="418">
        <v>127</v>
      </c>
      <c r="O111" s="399">
        <v>134</v>
      </c>
      <c r="P111" s="395">
        <v>134</v>
      </c>
      <c r="Q111" s="418">
        <v>117</v>
      </c>
      <c r="R111" s="418">
        <v>116</v>
      </c>
      <c r="S111" s="418">
        <v>147</v>
      </c>
      <c r="T111" s="418">
        <v>145</v>
      </c>
      <c r="U111" s="418">
        <v>148</v>
      </c>
      <c r="V111" s="418">
        <v>146</v>
      </c>
      <c r="W111" s="418">
        <v>142</v>
      </c>
      <c r="X111" s="418">
        <v>142</v>
      </c>
      <c r="Y111" s="418">
        <v>142</v>
      </c>
      <c r="Z111" s="418">
        <v>141</v>
      </c>
      <c r="AA111" s="399">
        <v>141</v>
      </c>
      <c r="AB111" s="395">
        <v>141</v>
      </c>
      <c r="AC111" s="418">
        <v>141</v>
      </c>
      <c r="AD111" s="418">
        <v>141</v>
      </c>
      <c r="AE111" s="418">
        <v>141</v>
      </c>
      <c r="AF111" s="418">
        <v>141</v>
      </c>
      <c r="AG111" s="418">
        <v>141</v>
      </c>
      <c r="AH111" s="418">
        <v>141</v>
      </c>
      <c r="AI111" s="418">
        <v>139</v>
      </c>
      <c r="AJ111" s="418">
        <v>139</v>
      </c>
      <c r="AK111" s="418">
        <v>139</v>
      </c>
      <c r="AL111" s="418">
        <v>139</v>
      </c>
      <c r="AM111" s="399">
        <v>139</v>
      </c>
      <c r="AN111" s="395">
        <v>139</v>
      </c>
      <c r="AO111" s="418">
        <v>140</v>
      </c>
      <c r="AP111" s="418">
        <v>140</v>
      </c>
      <c r="AQ111" s="418">
        <v>140</v>
      </c>
      <c r="AR111" s="418">
        <v>140</v>
      </c>
      <c r="AS111" s="418">
        <v>140</v>
      </c>
      <c r="AT111" s="418">
        <v>140</v>
      </c>
      <c r="AU111" s="418">
        <v>140</v>
      </c>
      <c r="AV111" s="418">
        <v>140</v>
      </c>
      <c r="AW111" s="418">
        <v>137</v>
      </c>
      <c r="AX111" s="418">
        <v>136</v>
      </c>
      <c r="AY111" s="399">
        <v>136</v>
      </c>
      <c r="AZ111" s="395">
        <v>136</v>
      </c>
      <c r="BA111" s="418">
        <v>136</v>
      </c>
      <c r="BB111" s="418">
        <v>136</v>
      </c>
      <c r="BC111" s="418">
        <v>136</v>
      </c>
      <c r="BD111" s="418">
        <v>136</v>
      </c>
      <c r="BE111" s="418">
        <v>136</v>
      </c>
      <c r="BF111" s="418">
        <v>131</v>
      </c>
      <c r="BG111" s="418">
        <v>128</v>
      </c>
      <c r="BH111" s="418">
        <v>128</v>
      </c>
      <c r="BI111" s="418">
        <v>128</v>
      </c>
      <c r="BJ111" s="418">
        <v>127</v>
      </c>
      <c r="BK111" s="394">
        <v>127</v>
      </c>
      <c r="BL111" s="395">
        <v>127</v>
      </c>
      <c r="BM111" s="418">
        <v>126</v>
      </c>
      <c r="BN111" s="418">
        <v>128</v>
      </c>
      <c r="BO111" s="418">
        <v>128</v>
      </c>
      <c r="BP111" s="418">
        <v>128</v>
      </c>
      <c r="BQ111" s="418">
        <v>128</v>
      </c>
      <c r="BR111" s="418">
        <v>127</v>
      </c>
      <c r="BS111" s="418">
        <v>127</v>
      </c>
      <c r="BT111" s="418">
        <v>124</v>
      </c>
      <c r="BU111" s="418">
        <v>124</v>
      </c>
      <c r="BV111" s="418">
        <v>124</v>
      </c>
      <c r="BW111" s="394">
        <v>125</v>
      </c>
      <c r="BX111" s="395">
        <v>126</v>
      </c>
      <c r="BY111" s="418">
        <v>126</v>
      </c>
      <c r="BZ111" s="418">
        <v>135</v>
      </c>
      <c r="CA111" s="418">
        <v>132</v>
      </c>
      <c r="CB111" s="418">
        <v>133</v>
      </c>
      <c r="CC111" s="418">
        <v>134</v>
      </c>
      <c r="CD111" s="418">
        <v>134</v>
      </c>
      <c r="CE111" s="418">
        <v>134</v>
      </c>
      <c r="CF111" s="418">
        <v>133</v>
      </c>
      <c r="CG111" s="418">
        <v>135</v>
      </c>
      <c r="CH111" s="394">
        <v>132</v>
      </c>
      <c r="CI111" s="399">
        <f>'1. Población_Afiliada_Regimen'!H111</f>
        <v>129</v>
      </c>
      <c r="CJ111" s="118">
        <f t="shared" si="4"/>
        <v>-3</v>
      </c>
      <c r="CK111" s="98">
        <f t="shared" si="5"/>
        <v>-2.2388059701492535</v>
      </c>
      <c r="CL111" s="118">
        <f t="shared" si="6"/>
        <v>4</v>
      </c>
      <c r="CM111" s="98">
        <f t="shared" si="7"/>
        <v>3.2</v>
      </c>
    </row>
    <row r="112" spans="1:91" ht="15" outlineLevel="2">
      <c r="A112" s="432">
        <v>209</v>
      </c>
      <c r="B112" s="16" t="s">
        <v>398</v>
      </c>
      <c r="C112" s="389" t="s">
        <v>406</v>
      </c>
      <c r="D112" s="395">
        <v>218</v>
      </c>
      <c r="E112" s="418">
        <v>218</v>
      </c>
      <c r="F112" s="418">
        <v>218</v>
      </c>
      <c r="G112" s="418">
        <v>218</v>
      </c>
      <c r="H112" s="418">
        <v>218</v>
      </c>
      <c r="I112" s="418">
        <v>226</v>
      </c>
      <c r="J112" s="418">
        <v>226</v>
      </c>
      <c r="K112" s="418">
        <v>226</v>
      </c>
      <c r="L112" s="418">
        <v>226</v>
      </c>
      <c r="M112" s="418">
        <v>226</v>
      </c>
      <c r="N112" s="418">
        <v>226</v>
      </c>
      <c r="O112" s="399">
        <v>247</v>
      </c>
      <c r="P112" s="395">
        <v>244</v>
      </c>
      <c r="Q112" s="418">
        <v>217</v>
      </c>
      <c r="R112" s="418">
        <v>215</v>
      </c>
      <c r="S112" s="418">
        <v>284</v>
      </c>
      <c r="T112" s="418">
        <v>280</v>
      </c>
      <c r="U112" s="418">
        <v>283</v>
      </c>
      <c r="V112" s="418">
        <v>284</v>
      </c>
      <c r="W112" s="418">
        <v>280</v>
      </c>
      <c r="X112" s="418">
        <v>279</v>
      </c>
      <c r="Y112" s="418">
        <v>281</v>
      </c>
      <c r="Z112" s="418">
        <v>281</v>
      </c>
      <c r="AA112" s="399">
        <v>284</v>
      </c>
      <c r="AB112" s="395">
        <v>284</v>
      </c>
      <c r="AC112" s="418">
        <v>284</v>
      </c>
      <c r="AD112" s="418">
        <v>283</v>
      </c>
      <c r="AE112" s="418">
        <v>283</v>
      </c>
      <c r="AF112" s="418">
        <v>288</v>
      </c>
      <c r="AG112" s="418">
        <v>287</v>
      </c>
      <c r="AH112" s="418">
        <v>287</v>
      </c>
      <c r="AI112" s="418">
        <v>290</v>
      </c>
      <c r="AJ112" s="418">
        <v>293</v>
      </c>
      <c r="AK112" s="418">
        <v>292</v>
      </c>
      <c r="AL112" s="418">
        <v>291</v>
      </c>
      <c r="AM112" s="399">
        <v>291</v>
      </c>
      <c r="AN112" s="395">
        <v>291</v>
      </c>
      <c r="AO112" s="418">
        <v>289</v>
      </c>
      <c r="AP112" s="418">
        <v>289</v>
      </c>
      <c r="AQ112" s="418">
        <v>289</v>
      </c>
      <c r="AR112" s="418">
        <v>288</v>
      </c>
      <c r="AS112" s="418">
        <v>288</v>
      </c>
      <c r="AT112" s="418">
        <v>288</v>
      </c>
      <c r="AU112" s="418">
        <v>287</v>
      </c>
      <c r="AV112" s="418">
        <v>286</v>
      </c>
      <c r="AW112" s="418">
        <v>286</v>
      </c>
      <c r="AX112" s="418">
        <v>285</v>
      </c>
      <c r="AY112" s="399">
        <v>285</v>
      </c>
      <c r="AZ112" s="395">
        <v>284</v>
      </c>
      <c r="BA112" s="418">
        <v>284</v>
      </c>
      <c r="BB112" s="418">
        <v>284</v>
      </c>
      <c r="BC112" s="418">
        <v>283</v>
      </c>
      <c r="BD112" s="418">
        <v>283</v>
      </c>
      <c r="BE112" s="418">
        <v>283</v>
      </c>
      <c r="BF112" s="418">
        <v>281</v>
      </c>
      <c r="BG112" s="418">
        <v>282</v>
      </c>
      <c r="BH112" s="418">
        <v>281</v>
      </c>
      <c r="BI112" s="418">
        <v>280</v>
      </c>
      <c r="BJ112" s="418">
        <v>282</v>
      </c>
      <c r="BK112" s="394">
        <v>281</v>
      </c>
      <c r="BL112" s="395">
        <v>280</v>
      </c>
      <c r="BM112" s="418">
        <v>280</v>
      </c>
      <c r="BN112" s="418">
        <v>285</v>
      </c>
      <c r="BO112" s="418">
        <v>286</v>
      </c>
      <c r="BP112" s="418">
        <v>286</v>
      </c>
      <c r="BQ112" s="418">
        <v>287</v>
      </c>
      <c r="BR112" s="418">
        <v>284</v>
      </c>
      <c r="BS112" s="418">
        <v>285</v>
      </c>
      <c r="BT112" s="418">
        <v>285</v>
      </c>
      <c r="BU112" s="418">
        <v>285</v>
      </c>
      <c r="BV112" s="418">
        <v>285</v>
      </c>
      <c r="BW112" s="394">
        <v>285</v>
      </c>
      <c r="BX112" s="395">
        <v>286</v>
      </c>
      <c r="BY112" s="418">
        <v>287</v>
      </c>
      <c r="BZ112" s="418">
        <v>304</v>
      </c>
      <c r="CA112" s="418">
        <v>305</v>
      </c>
      <c r="CB112" s="418">
        <v>304</v>
      </c>
      <c r="CC112" s="418">
        <v>304</v>
      </c>
      <c r="CD112" s="418">
        <v>302</v>
      </c>
      <c r="CE112" s="418">
        <v>298</v>
      </c>
      <c r="CF112" s="418">
        <v>297</v>
      </c>
      <c r="CG112" s="418">
        <v>297</v>
      </c>
      <c r="CH112" s="394">
        <v>297</v>
      </c>
      <c r="CI112" s="399">
        <f>'1. Población_Afiliada_Regimen'!H112</f>
        <v>295</v>
      </c>
      <c r="CJ112" s="118">
        <f t="shared" si="4"/>
        <v>-2</v>
      </c>
      <c r="CK112" s="98">
        <f t="shared" si="5"/>
        <v>-0.67114093959731547</v>
      </c>
      <c r="CL112" s="118">
        <f t="shared" si="6"/>
        <v>10</v>
      </c>
      <c r="CM112" s="98">
        <f t="shared" si="7"/>
        <v>3.5087719298245612</v>
      </c>
    </row>
    <row r="113" spans="1:91" ht="15" outlineLevel="2">
      <c r="A113" s="432">
        <v>282</v>
      </c>
      <c r="B113" s="16" t="s">
        <v>398</v>
      </c>
      <c r="C113" s="389" t="s">
        <v>407</v>
      </c>
      <c r="D113" s="395">
        <v>451</v>
      </c>
      <c r="E113" s="418">
        <v>451</v>
      </c>
      <c r="F113" s="418">
        <v>451</v>
      </c>
      <c r="G113" s="418">
        <v>451</v>
      </c>
      <c r="H113" s="418">
        <v>451</v>
      </c>
      <c r="I113" s="418">
        <v>462</v>
      </c>
      <c r="J113" s="418">
        <v>462</v>
      </c>
      <c r="K113" s="418">
        <v>462</v>
      </c>
      <c r="L113" s="418">
        <v>462</v>
      </c>
      <c r="M113" s="418">
        <v>462</v>
      </c>
      <c r="N113" s="418">
        <v>460</v>
      </c>
      <c r="O113" s="399">
        <v>471</v>
      </c>
      <c r="P113" s="395">
        <v>463</v>
      </c>
      <c r="Q113" s="418">
        <v>423</v>
      </c>
      <c r="R113" s="418">
        <v>421</v>
      </c>
      <c r="S113" s="418">
        <v>598</v>
      </c>
      <c r="T113" s="418">
        <v>590</v>
      </c>
      <c r="U113" s="418">
        <v>603</v>
      </c>
      <c r="V113" s="418">
        <v>594</v>
      </c>
      <c r="W113" s="418">
        <v>593</v>
      </c>
      <c r="X113" s="418">
        <v>593</v>
      </c>
      <c r="Y113" s="418">
        <v>594</v>
      </c>
      <c r="Z113" s="418">
        <v>592</v>
      </c>
      <c r="AA113" s="399">
        <v>593</v>
      </c>
      <c r="AB113" s="395">
        <v>592</v>
      </c>
      <c r="AC113" s="418">
        <v>591</v>
      </c>
      <c r="AD113" s="418">
        <v>590</v>
      </c>
      <c r="AE113" s="418">
        <v>589</v>
      </c>
      <c r="AF113" s="418">
        <v>587</v>
      </c>
      <c r="AG113" s="418">
        <v>585</v>
      </c>
      <c r="AH113" s="418">
        <v>583</v>
      </c>
      <c r="AI113" s="418">
        <v>587</v>
      </c>
      <c r="AJ113" s="418">
        <v>589</v>
      </c>
      <c r="AK113" s="418">
        <v>587</v>
      </c>
      <c r="AL113" s="418">
        <v>587</v>
      </c>
      <c r="AM113" s="399">
        <v>586</v>
      </c>
      <c r="AN113" s="395">
        <v>583</v>
      </c>
      <c r="AO113" s="418">
        <v>582</v>
      </c>
      <c r="AP113" s="418">
        <v>581</v>
      </c>
      <c r="AQ113" s="418">
        <v>578</v>
      </c>
      <c r="AR113" s="418">
        <v>575</v>
      </c>
      <c r="AS113" s="418">
        <v>575</v>
      </c>
      <c r="AT113" s="418">
        <v>574</v>
      </c>
      <c r="AU113" s="418">
        <v>570</v>
      </c>
      <c r="AV113" s="418">
        <v>568</v>
      </c>
      <c r="AW113" s="418">
        <v>564</v>
      </c>
      <c r="AX113" s="418">
        <v>563</v>
      </c>
      <c r="AY113" s="399">
        <v>563</v>
      </c>
      <c r="AZ113" s="395">
        <v>563</v>
      </c>
      <c r="BA113" s="418">
        <v>560</v>
      </c>
      <c r="BB113" s="418">
        <v>557</v>
      </c>
      <c r="BC113" s="418">
        <v>556</v>
      </c>
      <c r="BD113" s="418">
        <v>553</v>
      </c>
      <c r="BE113" s="418">
        <v>550</v>
      </c>
      <c r="BF113" s="418">
        <v>534</v>
      </c>
      <c r="BG113" s="418">
        <v>539</v>
      </c>
      <c r="BH113" s="418">
        <v>538</v>
      </c>
      <c r="BI113" s="418">
        <v>537</v>
      </c>
      <c r="BJ113" s="418">
        <v>537</v>
      </c>
      <c r="BK113" s="394">
        <v>537</v>
      </c>
      <c r="BL113" s="395">
        <v>537</v>
      </c>
      <c r="BM113" s="418">
        <v>537</v>
      </c>
      <c r="BN113" s="418">
        <v>542</v>
      </c>
      <c r="BO113" s="418">
        <v>542</v>
      </c>
      <c r="BP113" s="418">
        <v>542</v>
      </c>
      <c r="BQ113" s="418">
        <v>550</v>
      </c>
      <c r="BR113" s="418">
        <v>547</v>
      </c>
      <c r="BS113" s="418">
        <v>548</v>
      </c>
      <c r="BT113" s="418">
        <v>546</v>
      </c>
      <c r="BU113" s="418">
        <v>543</v>
      </c>
      <c r="BV113" s="418">
        <v>545</v>
      </c>
      <c r="BW113" s="394">
        <v>547</v>
      </c>
      <c r="BX113" s="395">
        <v>552</v>
      </c>
      <c r="BY113" s="418">
        <v>550</v>
      </c>
      <c r="BZ113" s="418">
        <v>583</v>
      </c>
      <c r="CA113" s="418">
        <v>576</v>
      </c>
      <c r="CB113" s="418">
        <v>577</v>
      </c>
      <c r="CC113" s="418">
        <v>578</v>
      </c>
      <c r="CD113" s="418">
        <v>575</v>
      </c>
      <c r="CE113" s="418">
        <v>575</v>
      </c>
      <c r="CF113" s="418">
        <v>572</v>
      </c>
      <c r="CG113" s="418">
        <v>572</v>
      </c>
      <c r="CH113" s="394">
        <v>569</v>
      </c>
      <c r="CI113" s="399">
        <f>'1. Población_Afiliada_Regimen'!H113</f>
        <v>561</v>
      </c>
      <c r="CJ113" s="118">
        <f t="shared" si="4"/>
        <v>-8</v>
      </c>
      <c r="CK113" s="98">
        <f t="shared" si="5"/>
        <v>-1.3913043478260869</v>
      </c>
      <c r="CL113" s="118">
        <f t="shared" si="6"/>
        <v>14</v>
      </c>
      <c r="CM113" s="98">
        <f t="shared" si="7"/>
        <v>2.5594149908592323</v>
      </c>
    </row>
    <row r="114" spans="1:91" ht="15" outlineLevel="2">
      <c r="A114" s="432">
        <v>353</v>
      </c>
      <c r="B114" s="16" t="s">
        <v>398</v>
      </c>
      <c r="C114" s="389" t="s">
        <v>408</v>
      </c>
      <c r="D114" s="395">
        <v>77</v>
      </c>
      <c r="E114" s="418">
        <v>77</v>
      </c>
      <c r="F114" s="418">
        <v>77</v>
      </c>
      <c r="G114" s="418">
        <v>77</v>
      </c>
      <c r="H114" s="418">
        <v>77</v>
      </c>
      <c r="I114" s="418">
        <v>77</v>
      </c>
      <c r="J114" s="418">
        <v>77</v>
      </c>
      <c r="K114" s="418">
        <v>77</v>
      </c>
      <c r="L114" s="418">
        <v>77</v>
      </c>
      <c r="M114" s="418">
        <v>77</v>
      </c>
      <c r="N114" s="418">
        <v>77</v>
      </c>
      <c r="O114" s="399">
        <v>80</v>
      </c>
      <c r="P114" s="395">
        <v>80</v>
      </c>
      <c r="Q114" s="418">
        <v>70</v>
      </c>
      <c r="R114" s="418">
        <v>70</v>
      </c>
      <c r="S114" s="418">
        <v>86</v>
      </c>
      <c r="T114" s="418">
        <v>84</v>
      </c>
      <c r="U114" s="418">
        <v>85</v>
      </c>
      <c r="V114" s="418">
        <v>84</v>
      </c>
      <c r="W114" s="418">
        <v>84</v>
      </c>
      <c r="X114" s="418">
        <v>83</v>
      </c>
      <c r="Y114" s="418">
        <v>83</v>
      </c>
      <c r="Z114" s="418">
        <v>82</v>
      </c>
      <c r="AA114" s="399">
        <v>85</v>
      </c>
      <c r="AB114" s="395">
        <v>85</v>
      </c>
      <c r="AC114" s="418">
        <v>85</v>
      </c>
      <c r="AD114" s="418">
        <v>87</v>
      </c>
      <c r="AE114" s="418">
        <v>87</v>
      </c>
      <c r="AF114" s="418">
        <v>86</v>
      </c>
      <c r="AG114" s="418">
        <v>86</v>
      </c>
      <c r="AH114" s="418">
        <v>86</v>
      </c>
      <c r="AI114" s="418">
        <v>85</v>
      </c>
      <c r="AJ114" s="418">
        <v>84</v>
      </c>
      <c r="AK114" s="418">
        <v>84</v>
      </c>
      <c r="AL114" s="418">
        <v>84</v>
      </c>
      <c r="AM114" s="399">
        <v>84</v>
      </c>
      <c r="AN114" s="395">
        <v>83</v>
      </c>
      <c r="AO114" s="418">
        <v>84</v>
      </c>
      <c r="AP114" s="418">
        <v>84</v>
      </c>
      <c r="AQ114" s="418">
        <v>84</v>
      </c>
      <c r="AR114" s="418">
        <v>84</v>
      </c>
      <c r="AS114" s="418">
        <v>82</v>
      </c>
      <c r="AT114" s="418">
        <v>81</v>
      </c>
      <c r="AU114" s="418">
        <v>80</v>
      </c>
      <c r="AV114" s="418">
        <v>80</v>
      </c>
      <c r="AW114" s="418">
        <v>80</v>
      </c>
      <c r="AX114" s="418">
        <v>80</v>
      </c>
      <c r="AY114" s="399">
        <v>80</v>
      </c>
      <c r="AZ114" s="395">
        <v>79</v>
      </c>
      <c r="BA114" s="418">
        <v>79</v>
      </c>
      <c r="BB114" s="418">
        <v>79</v>
      </c>
      <c r="BC114" s="418">
        <v>79</v>
      </c>
      <c r="BD114" s="418">
        <v>79</v>
      </c>
      <c r="BE114" s="418">
        <v>79</v>
      </c>
      <c r="BF114" s="418">
        <v>79</v>
      </c>
      <c r="BG114" s="418">
        <v>76</v>
      </c>
      <c r="BH114" s="418">
        <v>76</v>
      </c>
      <c r="BI114" s="418">
        <v>76</v>
      </c>
      <c r="BJ114" s="418">
        <v>76</v>
      </c>
      <c r="BK114" s="394">
        <v>76</v>
      </c>
      <c r="BL114" s="395">
        <v>76</v>
      </c>
      <c r="BM114" s="418">
        <v>76</v>
      </c>
      <c r="BN114" s="418">
        <v>76</v>
      </c>
      <c r="BO114" s="418">
        <v>75</v>
      </c>
      <c r="BP114" s="418">
        <v>75</v>
      </c>
      <c r="BQ114" s="418">
        <v>75</v>
      </c>
      <c r="BR114" s="418">
        <v>72</v>
      </c>
      <c r="BS114" s="418">
        <v>72</v>
      </c>
      <c r="BT114" s="418">
        <v>72</v>
      </c>
      <c r="BU114" s="418">
        <v>72</v>
      </c>
      <c r="BV114" s="418">
        <v>72</v>
      </c>
      <c r="BW114" s="394">
        <v>72</v>
      </c>
      <c r="BX114" s="395">
        <v>72</v>
      </c>
      <c r="BY114" s="418">
        <v>74</v>
      </c>
      <c r="BZ114" s="418">
        <v>83</v>
      </c>
      <c r="CA114" s="418">
        <v>83</v>
      </c>
      <c r="CB114" s="418">
        <v>83</v>
      </c>
      <c r="CC114" s="418">
        <v>82</v>
      </c>
      <c r="CD114" s="418">
        <v>82</v>
      </c>
      <c r="CE114" s="418">
        <v>80</v>
      </c>
      <c r="CF114" s="418">
        <v>81</v>
      </c>
      <c r="CG114" s="418">
        <v>82</v>
      </c>
      <c r="CH114" s="394">
        <v>81</v>
      </c>
      <c r="CI114" s="399">
        <f>'1. Población_Afiliada_Regimen'!H114</f>
        <v>78</v>
      </c>
      <c r="CJ114" s="118">
        <f t="shared" si="4"/>
        <v>-3</v>
      </c>
      <c r="CK114" s="98">
        <f t="shared" si="5"/>
        <v>-3.75</v>
      </c>
      <c r="CL114" s="118">
        <f t="shared" si="6"/>
        <v>6</v>
      </c>
      <c r="CM114" s="98">
        <f t="shared" si="7"/>
        <v>8.3333333333333321</v>
      </c>
    </row>
    <row r="115" spans="1:91" ht="15" outlineLevel="2">
      <c r="A115" s="432">
        <v>364</v>
      </c>
      <c r="B115" s="16" t="s">
        <v>398</v>
      </c>
      <c r="C115" s="389" t="s">
        <v>409</v>
      </c>
      <c r="D115" s="395">
        <v>250</v>
      </c>
      <c r="E115" s="418">
        <v>250</v>
      </c>
      <c r="F115" s="418">
        <v>250</v>
      </c>
      <c r="G115" s="418">
        <v>250</v>
      </c>
      <c r="H115" s="418">
        <v>250</v>
      </c>
      <c r="I115" s="418">
        <v>254</v>
      </c>
      <c r="J115" s="418">
        <v>254</v>
      </c>
      <c r="K115" s="418">
        <v>254</v>
      </c>
      <c r="L115" s="418">
        <v>254</v>
      </c>
      <c r="M115" s="418">
        <v>254</v>
      </c>
      <c r="N115" s="418">
        <v>254</v>
      </c>
      <c r="O115" s="399">
        <v>269</v>
      </c>
      <c r="P115" s="395">
        <v>269</v>
      </c>
      <c r="Q115" s="418">
        <v>243</v>
      </c>
      <c r="R115" s="418">
        <v>242</v>
      </c>
      <c r="S115" s="418">
        <v>328</v>
      </c>
      <c r="T115" s="418">
        <v>323</v>
      </c>
      <c r="U115" s="418">
        <v>325</v>
      </c>
      <c r="V115" s="418">
        <v>324</v>
      </c>
      <c r="W115" s="418">
        <v>322</v>
      </c>
      <c r="X115" s="418">
        <v>322</v>
      </c>
      <c r="Y115" s="418">
        <v>324</v>
      </c>
      <c r="Z115" s="418">
        <v>323</v>
      </c>
      <c r="AA115" s="399">
        <v>321</v>
      </c>
      <c r="AB115" s="395">
        <v>321</v>
      </c>
      <c r="AC115" s="418">
        <v>320</v>
      </c>
      <c r="AD115" s="418">
        <v>321</v>
      </c>
      <c r="AE115" s="418">
        <v>321</v>
      </c>
      <c r="AF115" s="418">
        <v>322</v>
      </c>
      <c r="AG115" s="418">
        <v>321</v>
      </c>
      <c r="AH115" s="418">
        <v>321</v>
      </c>
      <c r="AI115" s="418">
        <v>324</v>
      </c>
      <c r="AJ115" s="418">
        <v>322</v>
      </c>
      <c r="AK115" s="418">
        <v>322</v>
      </c>
      <c r="AL115" s="418">
        <v>322</v>
      </c>
      <c r="AM115" s="399">
        <v>322</v>
      </c>
      <c r="AN115" s="395">
        <v>322</v>
      </c>
      <c r="AO115" s="418">
        <v>322</v>
      </c>
      <c r="AP115" s="418">
        <v>321</v>
      </c>
      <c r="AQ115" s="418">
        <v>320</v>
      </c>
      <c r="AR115" s="418">
        <v>319</v>
      </c>
      <c r="AS115" s="418">
        <v>319</v>
      </c>
      <c r="AT115" s="418">
        <v>318</v>
      </c>
      <c r="AU115" s="418">
        <v>315</v>
      </c>
      <c r="AV115" s="418">
        <v>315</v>
      </c>
      <c r="AW115" s="418">
        <v>315</v>
      </c>
      <c r="AX115" s="418">
        <v>313</v>
      </c>
      <c r="AY115" s="399">
        <v>313</v>
      </c>
      <c r="AZ115" s="395">
        <v>313</v>
      </c>
      <c r="BA115" s="418">
        <v>312</v>
      </c>
      <c r="BB115" s="418">
        <v>312</v>
      </c>
      <c r="BC115" s="418">
        <v>311</v>
      </c>
      <c r="BD115" s="418">
        <v>309</v>
      </c>
      <c r="BE115" s="418">
        <v>309</v>
      </c>
      <c r="BF115" s="418">
        <v>306</v>
      </c>
      <c r="BG115" s="418">
        <v>305</v>
      </c>
      <c r="BH115" s="418">
        <v>304</v>
      </c>
      <c r="BI115" s="418">
        <v>304</v>
      </c>
      <c r="BJ115" s="418">
        <v>304</v>
      </c>
      <c r="BK115" s="394">
        <v>304</v>
      </c>
      <c r="BL115" s="395">
        <v>304</v>
      </c>
      <c r="BM115" s="418">
        <v>304</v>
      </c>
      <c r="BN115" s="418">
        <v>308</v>
      </c>
      <c r="BO115" s="418">
        <v>308</v>
      </c>
      <c r="BP115" s="418">
        <v>308</v>
      </c>
      <c r="BQ115" s="418">
        <v>309</v>
      </c>
      <c r="BR115" s="418">
        <v>306</v>
      </c>
      <c r="BS115" s="418">
        <v>304</v>
      </c>
      <c r="BT115" s="418">
        <v>304</v>
      </c>
      <c r="BU115" s="418">
        <v>302</v>
      </c>
      <c r="BV115" s="418">
        <v>300</v>
      </c>
      <c r="BW115" s="394">
        <v>300</v>
      </c>
      <c r="BX115" s="395">
        <v>300</v>
      </c>
      <c r="BY115" s="418">
        <v>297</v>
      </c>
      <c r="BZ115" s="418">
        <v>313</v>
      </c>
      <c r="CA115" s="418">
        <v>311</v>
      </c>
      <c r="CB115" s="418">
        <v>309</v>
      </c>
      <c r="CC115" s="418">
        <v>305</v>
      </c>
      <c r="CD115" s="418">
        <v>300</v>
      </c>
      <c r="CE115" s="418">
        <v>300</v>
      </c>
      <c r="CF115" s="418">
        <v>299</v>
      </c>
      <c r="CG115" s="418">
        <v>300</v>
      </c>
      <c r="CH115" s="394">
        <v>299</v>
      </c>
      <c r="CI115" s="399">
        <f>'1. Población_Afiliada_Regimen'!H115</f>
        <v>296</v>
      </c>
      <c r="CJ115" s="118">
        <f t="shared" si="4"/>
        <v>-3</v>
      </c>
      <c r="CK115" s="98">
        <f t="shared" si="5"/>
        <v>-1</v>
      </c>
      <c r="CL115" s="118">
        <f t="shared" si="6"/>
        <v>-4</v>
      </c>
      <c r="CM115" s="98">
        <f t="shared" si="7"/>
        <v>-1.3333333333333335</v>
      </c>
    </row>
    <row r="116" spans="1:91" ht="15" outlineLevel="2">
      <c r="A116" s="432">
        <v>368</v>
      </c>
      <c r="B116" s="16" t="s">
        <v>398</v>
      </c>
      <c r="C116" s="389" t="s">
        <v>410</v>
      </c>
      <c r="D116" s="395">
        <v>326</v>
      </c>
      <c r="E116" s="418">
        <v>326</v>
      </c>
      <c r="F116" s="418">
        <v>326</v>
      </c>
      <c r="G116" s="418">
        <v>326</v>
      </c>
      <c r="H116" s="418">
        <v>326</v>
      </c>
      <c r="I116" s="418">
        <v>332</v>
      </c>
      <c r="J116" s="418">
        <v>331</v>
      </c>
      <c r="K116" s="418">
        <v>332</v>
      </c>
      <c r="L116" s="418">
        <v>332</v>
      </c>
      <c r="M116" s="418">
        <v>332</v>
      </c>
      <c r="N116" s="418">
        <v>330</v>
      </c>
      <c r="O116" s="399">
        <v>337</v>
      </c>
      <c r="P116" s="395">
        <v>337</v>
      </c>
      <c r="Q116" s="418">
        <v>293</v>
      </c>
      <c r="R116" s="418">
        <v>290</v>
      </c>
      <c r="S116" s="418">
        <v>383</v>
      </c>
      <c r="T116" s="418">
        <v>372</v>
      </c>
      <c r="U116" s="418">
        <v>375</v>
      </c>
      <c r="V116" s="418">
        <v>371</v>
      </c>
      <c r="W116" s="418">
        <v>373</v>
      </c>
      <c r="X116" s="418">
        <v>373</v>
      </c>
      <c r="Y116" s="418">
        <v>373</v>
      </c>
      <c r="Z116" s="418">
        <v>373</v>
      </c>
      <c r="AA116" s="399">
        <v>373</v>
      </c>
      <c r="AB116" s="395">
        <v>372</v>
      </c>
      <c r="AC116" s="418">
        <v>372</v>
      </c>
      <c r="AD116" s="418">
        <v>373</v>
      </c>
      <c r="AE116" s="418">
        <v>373</v>
      </c>
      <c r="AF116" s="418">
        <v>371</v>
      </c>
      <c r="AG116" s="418">
        <v>370</v>
      </c>
      <c r="AH116" s="418">
        <v>371</v>
      </c>
      <c r="AI116" s="418">
        <v>373</v>
      </c>
      <c r="AJ116" s="418">
        <v>373</v>
      </c>
      <c r="AK116" s="418">
        <v>375</v>
      </c>
      <c r="AL116" s="418">
        <v>374</v>
      </c>
      <c r="AM116" s="399">
        <v>373</v>
      </c>
      <c r="AN116" s="395">
        <v>373</v>
      </c>
      <c r="AO116" s="418">
        <v>374</v>
      </c>
      <c r="AP116" s="418">
        <v>373</v>
      </c>
      <c r="AQ116" s="418">
        <v>373</v>
      </c>
      <c r="AR116" s="418">
        <v>372</v>
      </c>
      <c r="AS116" s="418">
        <v>372</v>
      </c>
      <c r="AT116" s="418">
        <v>372</v>
      </c>
      <c r="AU116" s="418">
        <v>370</v>
      </c>
      <c r="AV116" s="418">
        <v>368</v>
      </c>
      <c r="AW116" s="418">
        <v>367</v>
      </c>
      <c r="AX116" s="418">
        <v>366</v>
      </c>
      <c r="AY116" s="399">
        <v>366</v>
      </c>
      <c r="AZ116" s="395">
        <v>366</v>
      </c>
      <c r="BA116" s="418">
        <v>366</v>
      </c>
      <c r="BB116" s="418">
        <v>365</v>
      </c>
      <c r="BC116" s="418">
        <v>365</v>
      </c>
      <c r="BD116" s="418">
        <v>364</v>
      </c>
      <c r="BE116" s="418">
        <v>364</v>
      </c>
      <c r="BF116" s="418">
        <v>359</v>
      </c>
      <c r="BG116" s="418">
        <v>359</v>
      </c>
      <c r="BH116" s="418">
        <v>359</v>
      </c>
      <c r="BI116" s="418">
        <v>359</v>
      </c>
      <c r="BJ116" s="418">
        <v>357</v>
      </c>
      <c r="BK116" s="394">
        <v>355</v>
      </c>
      <c r="BL116" s="395">
        <v>352</v>
      </c>
      <c r="BM116" s="418">
        <v>352</v>
      </c>
      <c r="BN116" s="418">
        <v>356</v>
      </c>
      <c r="BO116" s="418">
        <v>355</v>
      </c>
      <c r="BP116" s="418">
        <v>355</v>
      </c>
      <c r="BQ116" s="418">
        <v>357</v>
      </c>
      <c r="BR116" s="418">
        <v>355</v>
      </c>
      <c r="BS116" s="418">
        <v>357</v>
      </c>
      <c r="BT116" s="418">
        <v>357</v>
      </c>
      <c r="BU116" s="418">
        <v>353</v>
      </c>
      <c r="BV116" s="418">
        <v>348</v>
      </c>
      <c r="BW116" s="394">
        <v>349</v>
      </c>
      <c r="BX116" s="395">
        <v>349</v>
      </c>
      <c r="BY116" s="418">
        <v>347</v>
      </c>
      <c r="BZ116" s="418">
        <v>364</v>
      </c>
      <c r="CA116" s="418">
        <v>363</v>
      </c>
      <c r="CB116" s="418">
        <v>361</v>
      </c>
      <c r="CC116" s="418">
        <v>358</v>
      </c>
      <c r="CD116" s="418">
        <v>357</v>
      </c>
      <c r="CE116" s="418">
        <v>355</v>
      </c>
      <c r="CF116" s="418">
        <v>354</v>
      </c>
      <c r="CG116" s="418">
        <v>355</v>
      </c>
      <c r="CH116" s="394">
        <v>354</v>
      </c>
      <c r="CI116" s="399">
        <f>'1. Población_Afiliada_Regimen'!H116</f>
        <v>348</v>
      </c>
      <c r="CJ116" s="118">
        <f t="shared" si="4"/>
        <v>-6</v>
      </c>
      <c r="CK116" s="98">
        <f t="shared" si="5"/>
        <v>-1.6901408450704223</v>
      </c>
      <c r="CL116" s="118">
        <f t="shared" si="6"/>
        <v>-1</v>
      </c>
      <c r="CM116" s="98">
        <f t="shared" si="7"/>
        <v>-0.28653295128939826</v>
      </c>
    </row>
    <row r="117" spans="1:91" ht="15" outlineLevel="2">
      <c r="A117" s="432">
        <v>390</v>
      </c>
      <c r="B117" s="16" t="s">
        <v>398</v>
      </c>
      <c r="C117" s="389" t="s">
        <v>411</v>
      </c>
      <c r="D117" s="395">
        <v>72</v>
      </c>
      <c r="E117" s="418">
        <v>72</v>
      </c>
      <c r="F117" s="418">
        <v>72</v>
      </c>
      <c r="G117" s="418">
        <v>72</v>
      </c>
      <c r="H117" s="418">
        <v>72</v>
      </c>
      <c r="I117" s="418">
        <v>74</v>
      </c>
      <c r="J117" s="418">
        <v>74</v>
      </c>
      <c r="K117" s="418">
        <v>74</v>
      </c>
      <c r="L117" s="418">
        <v>74</v>
      </c>
      <c r="M117" s="418">
        <v>74</v>
      </c>
      <c r="N117" s="418">
        <v>73</v>
      </c>
      <c r="O117" s="399">
        <v>78</v>
      </c>
      <c r="P117" s="395">
        <v>78</v>
      </c>
      <c r="Q117" s="418">
        <v>70</v>
      </c>
      <c r="R117" s="418">
        <v>70</v>
      </c>
      <c r="S117" s="418">
        <v>99</v>
      </c>
      <c r="T117" s="418">
        <v>99</v>
      </c>
      <c r="U117" s="418">
        <v>102</v>
      </c>
      <c r="V117" s="418">
        <v>106</v>
      </c>
      <c r="W117" s="418">
        <v>107</v>
      </c>
      <c r="X117" s="418">
        <v>106</v>
      </c>
      <c r="Y117" s="418">
        <v>106</v>
      </c>
      <c r="Z117" s="418">
        <v>106</v>
      </c>
      <c r="AA117" s="399">
        <v>106</v>
      </c>
      <c r="AB117" s="395">
        <v>106</v>
      </c>
      <c r="AC117" s="418">
        <v>107</v>
      </c>
      <c r="AD117" s="418">
        <v>107</v>
      </c>
      <c r="AE117" s="418">
        <v>107</v>
      </c>
      <c r="AF117" s="418">
        <v>109</v>
      </c>
      <c r="AG117" s="418">
        <v>108</v>
      </c>
      <c r="AH117" s="418">
        <v>108</v>
      </c>
      <c r="AI117" s="418">
        <v>108</v>
      </c>
      <c r="AJ117" s="418">
        <v>108</v>
      </c>
      <c r="AK117" s="418">
        <v>110</v>
      </c>
      <c r="AL117" s="418">
        <v>110</v>
      </c>
      <c r="AM117" s="399">
        <v>109</v>
      </c>
      <c r="AN117" s="395">
        <v>109</v>
      </c>
      <c r="AO117" s="418">
        <v>109</v>
      </c>
      <c r="AP117" s="418">
        <v>109</v>
      </c>
      <c r="AQ117" s="418">
        <v>109</v>
      </c>
      <c r="AR117" s="418">
        <v>109</v>
      </c>
      <c r="AS117" s="418">
        <v>109</v>
      </c>
      <c r="AT117" s="418">
        <v>108</v>
      </c>
      <c r="AU117" s="418">
        <v>107</v>
      </c>
      <c r="AV117" s="418">
        <v>107</v>
      </c>
      <c r="AW117" s="418">
        <v>104</v>
      </c>
      <c r="AX117" s="418">
        <v>102</v>
      </c>
      <c r="AY117" s="399">
        <v>102</v>
      </c>
      <c r="AZ117" s="395">
        <v>102</v>
      </c>
      <c r="BA117" s="418">
        <v>102</v>
      </c>
      <c r="BB117" s="418">
        <v>102</v>
      </c>
      <c r="BC117" s="418">
        <v>102</v>
      </c>
      <c r="BD117" s="418">
        <v>102</v>
      </c>
      <c r="BE117" s="418">
        <v>101</v>
      </c>
      <c r="BF117" s="418">
        <v>97</v>
      </c>
      <c r="BG117" s="418">
        <v>96</v>
      </c>
      <c r="BH117" s="418">
        <v>96</v>
      </c>
      <c r="BI117" s="418">
        <v>95</v>
      </c>
      <c r="BJ117" s="418">
        <v>94</v>
      </c>
      <c r="BK117" s="394">
        <v>94</v>
      </c>
      <c r="BL117" s="395">
        <v>93</v>
      </c>
      <c r="BM117" s="418">
        <v>93</v>
      </c>
      <c r="BN117" s="418">
        <v>93</v>
      </c>
      <c r="BO117" s="418">
        <v>94</v>
      </c>
      <c r="BP117" s="418">
        <v>94</v>
      </c>
      <c r="BQ117" s="418">
        <v>96</v>
      </c>
      <c r="BR117" s="418">
        <v>95</v>
      </c>
      <c r="BS117" s="418">
        <v>94</v>
      </c>
      <c r="BT117" s="418">
        <v>93</v>
      </c>
      <c r="BU117" s="418">
        <v>93</v>
      </c>
      <c r="BV117" s="418">
        <v>93</v>
      </c>
      <c r="BW117" s="394">
        <v>93</v>
      </c>
      <c r="BX117" s="395">
        <v>94</v>
      </c>
      <c r="BY117" s="418">
        <v>95</v>
      </c>
      <c r="BZ117" s="418">
        <v>100</v>
      </c>
      <c r="CA117" s="418">
        <v>99</v>
      </c>
      <c r="CB117" s="418">
        <v>100</v>
      </c>
      <c r="CC117" s="418">
        <v>100</v>
      </c>
      <c r="CD117" s="418">
        <v>101</v>
      </c>
      <c r="CE117" s="418">
        <v>101</v>
      </c>
      <c r="CF117" s="418">
        <v>100</v>
      </c>
      <c r="CG117" s="418">
        <v>101</v>
      </c>
      <c r="CH117" s="394">
        <v>101</v>
      </c>
      <c r="CI117" s="399">
        <f>'1. Población_Afiliada_Regimen'!H117</f>
        <v>99</v>
      </c>
      <c r="CJ117" s="118">
        <f t="shared" si="4"/>
        <v>-2</v>
      </c>
      <c r="CK117" s="98">
        <f t="shared" si="5"/>
        <v>-1.9801980198019802</v>
      </c>
      <c r="CL117" s="118">
        <f t="shared" si="6"/>
        <v>6</v>
      </c>
      <c r="CM117" s="98">
        <f t="shared" si="7"/>
        <v>6.4516129032258061</v>
      </c>
    </row>
    <row r="118" spans="1:91" ht="15" outlineLevel="2">
      <c r="A118" s="432">
        <v>467</v>
      </c>
      <c r="B118" s="16" t="s">
        <v>398</v>
      </c>
      <c r="C118" s="389" t="s">
        <v>412</v>
      </c>
      <c r="D118" s="395">
        <v>85</v>
      </c>
      <c r="E118" s="418">
        <v>85</v>
      </c>
      <c r="F118" s="418">
        <v>85</v>
      </c>
      <c r="G118" s="418">
        <v>85</v>
      </c>
      <c r="H118" s="418">
        <v>85</v>
      </c>
      <c r="I118" s="418">
        <v>85</v>
      </c>
      <c r="J118" s="418">
        <v>85</v>
      </c>
      <c r="K118" s="418">
        <v>85</v>
      </c>
      <c r="L118" s="418">
        <v>85</v>
      </c>
      <c r="M118" s="418">
        <v>85</v>
      </c>
      <c r="N118" s="418">
        <v>85</v>
      </c>
      <c r="O118" s="399">
        <v>84</v>
      </c>
      <c r="P118" s="395">
        <v>83</v>
      </c>
      <c r="Q118" s="418">
        <v>75</v>
      </c>
      <c r="R118" s="418">
        <v>74</v>
      </c>
      <c r="S118" s="418">
        <v>94</v>
      </c>
      <c r="T118" s="418">
        <v>90</v>
      </c>
      <c r="U118" s="418">
        <v>92</v>
      </c>
      <c r="V118" s="418">
        <v>94</v>
      </c>
      <c r="W118" s="418">
        <v>94</v>
      </c>
      <c r="X118" s="418">
        <v>94</v>
      </c>
      <c r="Y118" s="418">
        <v>94</v>
      </c>
      <c r="Z118" s="418">
        <v>94</v>
      </c>
      <c r="AA118" s="399">
        <v>94</v>
      </c>
      <c r="AB118" s="395">
        <v>94</v>
      </c>
      <c r="AC118" s="418">
        <v>94</v>
      </c>
      <c r="AD118" s="418">
        <v>94</v>
      </c>
      <c r="AE118" s="418">
        <v>94</v>
      </c>
      <c r="AF118" s="418">
        <v>95</v>
      </c>
      <c r="AG118" s="418">
        <v>91</v>
      </c>
      <c r="AH118" s="418">
        <v>91</v>
      </c>
      <c r="AI118" s="418">
        <v>91</v>
      </c>
      <c r="AJ118" s="418">
        <v>91</v>
      </c>
      <c r="AK118" s="418">
        <v>91</v>
      </c>
      <c r="AL118" s="418">
        <v>91</v>
      </c>
      <c r="AM118" s="399">
        <v>91</v>
      </c>
      <c r="AN118" s="395">
        <v>91</v>
      </c>
      <c r="AO118" s="418">
        <v>91</v>
      </c>
      <c r="AP118" s="418">
        <v>91</v>
      </c>
      <c r="AQ118" s="418">
        <v>91</v>
      </c>
      <c r="AR118" s="418">
        <v>90</v>
      </c>
      <c r="AS118" s="418">
        <v>90</v>
      </c>
      <c r="AT118" s="418">
        <v>90</v>
      </c>
      <c r="AU118" s="418">
        <v>89</v>
      </c>
      <c r="AV118" s="418">
        <v>88</v>
      </c>
      <c r="AW118" s="418">
        <v>88</v>
      </c>
      <c r="AX118" s="418">
        <v>88</v>
      </c>
      <c r="AY118" s="399">
        <v>88</v>
      </c>
      <c r="AZ118" s="395">
        <v>88</v>
      </c>
      <c r="BA118" s="418">
        <v>88</v>
      </c>
      <c r="BB118" s="418">
        <v>88</v>
      </c>
      <c r="BC118" s="418">
        <v>88</v>
      </c>
      <c r="BD118" s="418">
        <v>88</v>
      </c>
      <c r="BE118" s="418">
        <v>88</v>
      </c>
      <c r="BF118" s="418">
        <v>87</v>
      </c>
      <c r="BG118" s="418">
        <v>87</v>
      </c>
      <c r="BH118" s="418">
        <v>87</v>
      </c>
      <c r="BI118" s="418">
        <v>86</v>
      </c>
      <c r="BJ118" s="418">
        <v>87</v>
      </c>
      <c r="BK118" s="394">
        <v>87</v>
      </c>
      <c r="BL118" s="395">
        <v>87</v>
      </c>
      <c r="BM118" s="418">
        <v>87</v>
      </c>
      <c r="BN118" s="418">
        <v>94</v>
      </c>
      <c r="BO118" s="418">
        <v>94</v>
      </c>
      <c r="BP118" s="418">
        <v>94</v>
      </c>
      <c r="BQ118" s="418">
        <v>95</v>
      </c>
      <c r="BR118" s="418">
        <v>95</v>
      </c>
      <c r="BS118" s="418">
        <v>95</v>
      </c>
      <c r="BT118" s="418">
        <v>95</v>
      </c>
      <c r="BU118" s="418">
        <v>95</v>
      </c>
      <c r="BV118" s="418">
        <v>96</v>
      </c>
      <c r="BW118" s="394">
        <v>96</v>
      </c>
      <c r="BX118" s="395">
        <v>99</v>
      </c>
      <c r="BY118" s="418">
        <v>98</v>
      </c>
      <c r="BZ118" s="418">
        <v>100</v>
      </c>
      <c r="CA118" s="418">
        <v>102</v>
      </c>
      <c r="CB118" s="418">
        <v>103</v>
      </c>
      <c r="CC118" s="418">
        <v>103</v>
      </c>
      <c r="CD118" s="418">
        <v>103</v>
      </c>
      <c r="CE118" s="418">
        <v>102</v>
      </c>
      <c r="CF118" s="418">
        <v>101</v>
      </c>
      <c r="CG118" s="418">
        <v>101</v>
      </c>
      <c r="CH118" s="394">
        <v>100</v>
      </c>
      <c r="CI118" s="399">
        <f>'1. Población_Afiliada_Regimen'!H118</f>
        <v>99</v>
      </c>
      <c r="CJ118" s="118">
        <f t="shared" si="4"/>
        <v>-1</v>
      </c>
      <c r="CK118" s="98">
        <f t="shared" si="5"/>
        <v>-0.98039215686274506</v>
      </c>
      <c r="CL118" s="118">
        <f t="shared" si="6"/>
        <v>3</v>
      </c>
      <c r="CM118" s="98">
        <f t="shared" si="7"/>
        <v>3.125</v>
      </c>
    </row>
    <row r="119" spans="1:91" ht="15" outlineLevel="2">
      <c r="A119" s="432">
        <v>576</v>
      </c>
      <c r="B119" s="16" t="s">
        <v>398</v>
      </c>
      <c r="C119" s="389" t="s">
        <v>413</v>
      </c>
      <c r="D119" s="395">
        <v>94</v>
      </c>
      <c r="E119" s="418">
        <v>94</v>
      </c>
      <c r="F119" s="418">
        <v>94</v>
      </c>
      <c r="G119" s="418">
        <v>94</v>
      </c>
      <c r="H119" s="418">
        <v>94</v>
      </c>
      <c r="I119" s="418">
        <v>95</v>
      </c>
      <c r="J119" s="418">
        <v>95</v>
      </c>
      <c r="K119" s="418">
        <v>95</v>
      </c>
      <c r="L119" s="418">
        <v>95</v>
      </c>
      <c r="M119" s="418">
        <v>95</v>
      </c>
      <c r="N119" s="418">
        <v>95</v>
      </c>
      <c r="O119" s="399">
        <v>98</v>
      </c>
      <c r="P119" s="395">
        <v>98</v>
      </c>
      <c r="Q119" s="418">
        <v>83</v>
      </c>
      <c r="R119" s="418">
        <v>83</v>
      </c>
      <c r="S119" s="418">
        <v>107</v>
      </c>
      <c r="T119" s="418">
        <v>107</v>
      </c>
      <c r="U119" s="418">
        <v>108</v>
      </c>
      <c r="V119" s="418">
        <v>105</v>
      </c>
      <c r="W119" s="418">
        <v>104</v>
      </c>
      <c r="X119" s="418">
        <v>104</v>
      </c>
      <c r="Y119" s="418">
        <v>105</v>
      </c>
      <c r="Z119" s="418">
        <v>105</v>
      </c>
      <c r="AA119" s="399">
        <v>105</v>
      </c>
      <c r="AB119" s="395">
        <v>105</v>
      </c>
      <c r="AC119" s="418">
        <v>105</v>
      </c>
      <c r="AD119" s="418">
        <v>105</v>
      </c>
      <c r="AE119" s="418">
        <v>105</v>
      </c>
      <c r="AF119" s="418">
        <v>102</v>
      </c>
      <c r="AG119" s="418">
        <v>101</v>
      </c>
      <c r="AH119" s="418">
        <v>101</v>
      </c>
      <c r="AI119" s="418">
        <v>101</v>
      </c>
      <c r="AJ119" s="418">
        <v>101</v>
      </c>
      <c r="AK119" s="418">
        <v>101</v>
      </c>
      <c r="AL119" s="418">
        <v>101</v>
      </c>
      <c r="AM119" s="399">
        <v>101</v>
      </c>
      <c r="AN119" s="395">
        <v>101</v>
      </c>
      <c r="AO119" s="418">
        <v>101</v>
      </c>
      <c r="AP119" s="418">
        <v>101</v>
      </c>
      <c r="AQ119" s="418">
        <v>100</v>
      </c>
      <c r="AR119" s="418">
        <v>100</v>
      </c>
      <c r="AS119" s="418">
        <v>99</v>
      </c>
      <c r="AT119" s="418">
        <v>99</v>
      </c>
      <c r="AU119" s="418">
        <v>99</v>
      </c>
      <c r="AV119" s="418">
        <v>99</v>
      </c>
      <c r="AW119" s="418">
        <v>99</v>
      </c>
      <c r="AX119" s="418">
        <v>98</v>
      </c>
      <c r="AY119" s="399">
        <v>97</v>
      </c>
      <c r="AZ119" s="395">
        <v>97</v>
      </c>
      <c r="BA119" s="418">
        <v>97</v>
      </c>
      <c r="BB119" s="418">
        <v>97</v>
      </c>
      <c r="BC119" s="418">
        <v>95</v>
      </c>
      <c r="BD119" s="418">
        <v>95</v>
      </c>
      <c r="BE119" s="418">
        <v>95</v>
      </c>
      <c r="BF119" s="418">
        <v>92</v>
      </c>
      <c r="BG119" s="418">
        <v>91</v>
      </c>
      <c r="BH119" s="418">
        <v>91</v>
      </c>
      <c r="BI119" s="418">
        <v>90</v>
      </c>
      <c r="BJ119" s="418">
        <v>91</v>
      </c>
      <c r="BK119" s="394">
        <v>91</v>
      </c>
      <c r="BL119" s="395">
        <v>91</v>
      </c>
      <c r="BM119" s="418">
        <v>91</v>
      </c>
      <c r="BN119" s="418">
        <v>96</v>
      </c>
      <c r="BO119" s="418">
        <v>96</v>
      </c>
      <c r="BP119" s="418">
        <v>96</v>
      </c>
      <c r="BQ119" s="418">
        <v>96</v>
      </c>
      <c r="BR119" s="418">
        <v>96</v>
      </c>
      <c r="BS119" s="418">
        <v>96</v>
      </c>
      <c r="BT119" s="418">
        <v>96</v>
      </c>
      <c r="BU119" s="418">
        <v>94</v>
      </c>
      <c r="BV119" s="418">
        <v>96</v>
      </c>
      <c r="BW119" s="394">
        <v>96</v>
      </c>
      <c r="BX119" s="395">
        <v>96</v>
      </c>
      <c r="BY119" s="418">
        <v>95</v>
      </c>
      <c r="BZ119" s="418">
        <v>103</v>
      </c>
      <c r="CA119" s="418">
        <v>101</v>
      </c>
      <c r="CB119" s="418">
        <v>101</v>
      </c>
      <c r="CC119" s="418">
        <v>100</v>
      </c>
      <c r="CD119" s="418">
        <v>100</v>
      </c>
      <c r="CE119" s="418">
        <v>100</v>
      </c>
      <c r="CF119" s="418">
        <v>99</v>
      </c>
      <c r="CG119" s="418">
        <v>103</v>
      </c>
      <c r="CH119" s="394">
        <v>103</v>
      </c>
      <c r="CI119" s="399">
        <f>'1. Población_Afiliada_Regimen'!H119</f>
        <v>103</v>
      </c>
      <c r="CJ119" s="118">
        <f t="shared" si="4"/>
        <v>0</v>
      </c>
      <c r="CK119" s="98">
        <f t="shared" si="5"/>
        <v>0</v>
      </c>
      <c r="CL119" s="118">
        <f t="shared" si="6"/>
        <v>7</v>
      </c>
      <c r="CM119" s="98">
        <f t="shared" si="7"/>
        <v>7.291666666666667</v>
      </c>
    </row>
    <row r="120" spans="1:91" ht="15" outlineLevel="2">
      <c r="A120" s="432">
        <v>642</v>
      </c>
      <c r="B120" s="16" t="s">
        <v>398</v>
      </c>
      <c r="C120" s="389" t="s">
        <v>414</v>
      </c>
      <c r="D120" s="395">
        <v>178</v>
      </c>
      <c r="E120" s="418">
        <v>178</v>
      </c>
      <c r="F120" s="418">
        <v>178</v>
      </c>
      <c r="G120" s="418">
        <v>178</v>
      </c>
      <c r="H120" s="418">
        <v>178</v>
      </c>
      <c r="I120" s="418">
        <v>184</v>
      </c>
      <c r="J120" s="418">
        <v>184</v>
      </c>
      <c r="K120" s="418">
        <v>184</v>
      </c>
      <c r="L120" s="418">
        <v>184</v>
      </c>
      <c r="M120" s="418">
        <v>184</v>
      </c>
      <c r="N120" s="418">
        <v>184</v>
      </c>
      <c r="O120" s="399">
        <v>200</v>
      </c>
      <c r="P120" s="395">
        <v>200</v>
      </c>
      <c r="Q120" s="418">
        <v>175</v>
      </c>
      <c r="R120" s="418">
        <v>173</v>
      </c>
      <c r="S120" s="418">
        <v>209</v>
      </c>
      <c r="T120" s="418">
        <v>207</v>
      </c>
      <c r="U120" s="418">
        <v>214</v>
      </c>
      <c r="V120" s="418">
        <v>212</v>
      </c>
      <c r="W120" s="418">
        <v>212</v>
      </c>
      <c r="X120" s="418">
        <v>212</v>
      </c>
      <c r="Y120" s="418">
        <v>212</v>
      </c>
      <c r="Z120" s="418">
        <v>211</v>
      </c>
      <c r="AA120" s="399">
        <v>213</v>
      </c>
      <c r="AB120" s="395">
        <v>214</v>
      </c>
      <c r="AC120" s="418">
        <v>214</v>
      </c>
      <c r="AD120" s="418">
        <v>215</v>
      </c>
      <c r="AE120" s="418">
        <v>215</v>
      </c>
      <c r="AF120" s="418">
        <v>213</v>
      </c>
      <c r="AG120" s="418">
        <v>213</v>
      </c>
      <c r="AH120" s="418">
        <v>211</v>
      </c>
      <c r="AI120" s="418">
        <v>210</v>
      </c>
      <c r="AJ120" s="418">
        <v>211</v>
      </c>
      <c r="AK120" s="418">
        <v>212</v>
      </c>
      <c r="AL120" s="418">
        <v>214</v>
      </c>
      <c r="AM120" s="399">
        <v>214</v>
      </c>
      <c r="AN120" s="395">
        <v>213</v>
      </c>
      <c r="AO120" s="418">
        <v>214</v>
      </c>
      <c r="AP120" s="418">
        <v>213</v>
      </c>
      <c r="AQ120" s="418">
        <v>212</v>
      </c>
      <c r="AR120" s="418">
        <v>212</v>
      </c>
      <c r="AS120" s="418">
        <v>212</v>
      </c>
      <c r="AT120" s="418">
        <v>211</v>
      </c>
      <c r="AU120" s="418">
        <v>209</v>
      </c>
      <c r="AV120" s="418">
        <v>209</v>
      </c>
      <c r="AW120" s="418">
        <v>209</v>
      </c>
      <c r="AX120" s="418">
        <v>207</v>
      </c>
      <c r="AY120" s="399">
        <v>207</v>
      </c>
      <c r="AZ120" s="395">
        <v>206</v>
      </c>
      <c r="BA120" s="418">
        <v>206</v>
      </c>
      <c r="BB120" s="418">
        <v>206</v>
      </c>
      <c r="BC120" s="418">
        <v>206</v>
      </c>
      <c r="BD120" s="418">
        <v>206</v>
      </c>
      <c r="BE120" s="418">
        <v>204</v>
      </c>
      <c r="BF120" s="418">
        <v>199</v>
      </c>
      <c r="BG120" s="418">
        <v>195</v>
      </c>
      <c r="BH120" s="418">
        <v>195</v>
      </c>
      <c r="BI120" s="418">
        <v>195</v>
      </c>
      <c r="BJ120" s="418">
        <v>195</v>
      </c>
      <c r="BK120" s="394">
        <v>195</v>
      </c>
      <c r="BL120" s="395">
        <v>195</v>
      </c>
      <c r="BM120" s="418">
        <v>194</v>
      </c>
      <c r="BN120" s="418">
        <v>200</v>
      </c>
      <c r="BO120" s="418">
        <v>201</v>
      </c>
      <c r="BP120" s="418">
        <v>201</v>
      </c>
      <c r="BQ120" s="418">
        <v>202</v>
      </c>
      <c r="BR120" s="418">
        <v>201</v>
      </c>
      <c r="BS120" s="418">
        <v>202</v>
      </c>
      <c r="BT120" s="418">
        <v>201</v>
      </c>
      <c r="BU120" s="418">
        <v>201</v>
      </c>
      <c r="BV120" s="418">
        <v>201</v>
      </c>
      <c r="BW120" s="394">
        <v>203</v>
      </c>
      <c r="BX120" s="395">
        <v>204</v>
      </c>
      <c r="BY120" s="418">
        <v>202</v>
      </c>
      <c r="BZ120" s="418">
        <v>210</v>
      </c>
      <c r="CA120" s="418">
        <v>211</v>
      </c>
      <c r="CB120" s="418">
        <v>212</v>
      </c>
      <c r="CC120" s="418">
        <v>210</v>
      </c>
      <c r="CD120" s="418">
        <v>210</v>
      </c>
      <c r="CE120" s="418">
        <v>210</v>
      </c>
      <c r="CF120" s="418">
        <v>208</v>
      </c>
      <c r="CG120" s="418">
        <v>209</v>
      </c>
      <c r="CH120" s="394">
        <v>209</v>
      </c>
      <c r="CI120" s="399">
        <f>'1. Población_Afiliada_Regimen'!H120</f>
        <v>207</v>
      </c>
      <c r="CJ120" s="118">
        <f t="shared" si="4"/>
        <v>-2</v>
      </c>
      <c r="CK120" s="98">
        <f t="shared" si="5"/>
        <v>-0.95238095238095244</v>
      </c>
      <c r="CL120" s="118">
        <f t="shared" si="6"/>
        <v>4</v>
      </c>
      <c r="CM120" s="98">
        <f t="shared" si="7"/>
        <v>1.9704433497536946</v>
      </c>
    </row>
    <row r="121" spans="1:91" ht="15" outlineLevel="2">
      <c r="A121" s="432">
        <v>679</v>
      </c>
      <c r="B121" s="16" t="s">
        <v>398</v>
      </c>
      <c r="C121" s="389" t="s">
        <v>415</v>
      </c>
      <c r="D121" s="395">
        <v>241</v>
      </c>
      <c r="E121" s="418">
        <v>241</v>
      </c>
      <c r="F121" s="418">
        <v>241</v>
      </c>
      <c r="G121" s="418">
        <v>241</v>
      </c>
      <c r="H121" s="418">
        <v>241</v>
      </c>
      <c r="I121" s="418">
        <v>245</v>
      </c>
      <c r="J121" s="418">
        <v>244</v>
      </c>
      <c r="K121" s="418">
        <v>245</v>
      </c>
      <c r="L121" s="418">
        <v>245</v>
      </c>
      <c r="M121" s="418">
        <v>245</v>
      </c>
      <c r="N121" s="418">
        <v>245</v>
      </c>
      <c r="O121" s="399">
        <v>250</v>
      </c>
      <c r="P121" s="395">
        <v>248</v>
      </c>
      <c r="Q121" s="418">
        <v>211</v>
      </c>
      <c r="R121" s="418">
        <v>210</v>
      </c>
      <c r="S121" s="418">
        <v>306</v>
      </c>
      <c r="T121" s="418">
        <v>302</v>
      </c>
      <c r="U121" s="418">
        <v>309</v>
      </c>
      <c r="V121" s="418">
        <v>307</v>
      </c>
      <c r="W121" s="418">
        <v>308</v>
      </c>
      <c r="X121" s="418">
        <v>308</v>
      </c>
      <c r="Y121" s="418">
        <v>308</v>
      </c>
      <c r="Z121" s="418">
        <v>308</v>
      </c>
      <c r="AA121" s="399">
        <v>307</v>
      </c>
      <c r="AB121" s="395">
        <v>306</v>
      </c>
      <c r="AC121" s="418">
        <v>306</v>
      </c>
      <c r="AD121" s="418">
        <v>307</v>
      </c>
      <c r="AE121" s="418">
        <v>307</v>
      </c>
      <c r="AF121" s="418">
        <v>304</v>
      </c>
      <c r="AG121" s="418">
        <v>304</v>
      </c>
      <c r="AH121" s="418">
        <v>306</v>
      </c>
      <c r="AI121" s="418">
        <v>307</v>
      </c>
      <c r="AJ121" s="418">
        <v>307</v>
      </c>
      <c r="AK121" s="418">
        <v>307</v>
      </c>
      <c r="AL121" s="418">
        <v>304</v>
      </c>
      <c r="AM121" s="399">
        <v>304</v>
      </c>
      <c r="AN121" s="395">
        <v>303</v>
      </c>
      <c r="AO121" s="418">
        <v>300</v>
      </c>
      <c r="AP121" s="418">
        <v>300</v>
      </c>
      <c r="AQ121" s="418">
        <v>299</v>
      </c>
      <c r="AR121" s="418">
        <v>298</v>
      </c>
      <c r="AS121" s="418">
        <v>297</v>
      </c>
      <c r="AT121" s="418">
        <v>296</v>
      </c>
      <c r="AU121" s="418">
        <v>296</v>
      </c>
      <c r="AV121" s="418">
        <v>295</v>
      </c>
      <c r="AW121" s="418">
        <v>295</v>
      </c>
      <c r="AX121" s="418">
        <v>294</v>
      </c>
      <c r="AY121" s="399">
        <v>293</v>
      </c>
      <c r="AZ121" s="395">
        <v>290</v>
      </c>
      <c r="BA121" s="418">
        <v>288</v>
      </c>
      <c r="BB121" s="418">
        <v>287</v>
      </c>
      <c r="BC121" s="418">
        <v>286</v>
      </c>
      <c r="BD121" s="418">
        <v>286</v>
      </c>
      <c r="BE121" s="418">
        <v>283</v>
      </c>
      <c r="BF121" s="418">
        <v>281</v>
      </c>
      <c r="BG121" s="418">
        <v>285</v>
      </c>
      <c r="BH121" s="418">
        <v>285</v>
      </c>
      <c r="BI121" s="418">
        <v>282</v>
      </c>
      <c r="BJ121" s="418">
        <v>283</v>
      </c>
      <c r="BK121" s="394">
        <v>283</v>
      </c>
      <c r="BL121" s="395">
        <v>282</v>
      </c>
      <c r="BM121" s="418">
        <v>282</v>
      </c>
      <c r="BN121" s="418">
        <v>287</v>
      </c>
      <c r="BO121" s="418">
        <v>287</v>
      </c>
      <c r="BP121" s="418">
        <v>287</v>
      </c>
      <c r="BQ121" s="418">
        <v>290</v>
      </c>
      <c r="BR121" s="418">
        <v>285</v>
      </c>
      <c r="BS121" s="418">
        <v>286</v>
      </c>
      <c r="BT121" s="418">
        <v>286</v>
      </c>
      <c r="BU121" s="418">
        <v>285</v>
      </c>
      <c r="BV121" s="418">
        <v>282</v>
      </c>
      <c r="BW121" s="394">
        <v>281</v>
      </c>
      <c r="BX121" s="395">
        <v>285</v>
      </c>
      <c r="BY121" s="418">
        <v>285</v>
      </c>
      <c r="BZ121" s="418">
        <v>307</v>
      </c>
      <c r="CA121" s="418">
        <v>306</v>
      </c>
      <c r="CB121" s="418">
        <v>308</v>
      </c>
      <c r="CC121" s="418">
        <v>307</v>
      </c>
      <c r="CD121" s="418">
        <v>304</v>
      </c>
      <c r="CE121" s="418">
        <v>302</v>
      </c>
      <c r="CF121" s="418">
        <v>301</v>
      </c>
      <c r="CG121" s="418">
        <v>302</v>
      </c>
      <c r="CH121" s="394">
        <v>299</v>
      </c>
      <c r="CI121" s="399">
        <f>'1. Población_Afiliada_Regimen'!H121</f>
        <v>292</v>
      </c>
      <c r="CJ121" s="118">
        <f t="shared" si="4"/>
        <v>-7</v>
      </c>
      <c r="CK121" s="98">
        <f t="shared" si="5"/>
        <v>-2.3178807947019866</v>
      </c>
      <c r="CL121" s="118">
        <f t="shared" si="6"/>
        <v>11</v>
      </c>
      <c r="CM121" s="98">
        <f t="shared" si="7"/>
        <v>3.9145907473309607</v>
      </c>
    </row>
    <row r="122" spans="1:91" ht="15" outlineLevel="2">
      <c r="A122" s="432">
        <v>789</v>
      </c>
      <c r="B122" s="16" t="s">
        <v>398</v>
      </c>
      <c r="C122" s="389" t="s">
        <v>416</v>
      </c>
      <c r="D122" s="395">
        <v>238</v>
      </c>
      <c r="E122" s="418">
        <v>238</v>
      </c>
      <c r="F122" s="418">
        <v>237</v>
      </c>
      <c r="G122" s="418">
        <v>237</v>
      </c>
      <c r="H122" s="418">
        <v>237</v>
      </c>
      <c r="I122" s="418">
        <v>239</v>
      </c>
      <c r="J122" s="418">
        <v>239</v>
      </c>
      <c r="K122" s="418">
        <v>239</v>
      </c>
      <c r="L122" s="418">
        <v>239</v>
      </c>
      <c r="M122" s="418">
        <v>238</v>
      </c>
      <c r="N122" s="418">
        <v>237</v>
      </c>
      <c r="O122" s="399">
        <v>251</v>
      </c>
      <c r="P122" s="395">
        <v>248</v>
      </c>
      <c r="Q122" s="418">
        <v>221</v>
      </c>
      <c r="R122" s="418">
        <v>218</v>
      </c>
      <c r="S122" s="418">
        <v>309</v>
      </c>
      <c r="T122" s="418">
        <v>300</v>
      </c>
      <c r="U122" s="418">
        <v>304</v>
      </c>
      <c r="V122" s="418">
        <v>300</v>
      </c>
      <c r="W122" s="418">
        <v>300</v>
      </c>
      <c r="X122" s="418">
        <v>299</v>
      </c>
      <c r="Y122" s="418">
        <v>302</v>
      </c>
      <c r="Z122" s="418">
        <v>301</v>
      </c>
      <c r="AA122" s="399">
        <v>303</v>
      </c>
      <c r="AB122" s="395">
        <v>303</v>
      </c>
      <c r="AC122" s="418">
        <v>303</v>
      </c>
      <c r="AD122" s="418">
        <v>303</v>
      </c>
      <c r="AE122" s="418">
        <v>303</v>
      </c>
      <c r="AF122" s="418">
        <v>304</v>
      </c>
      <c r="AG122" s="418">
        <v>303</v>
      </c>
      <c r="AH122" s="418">
        <v>303</v>
      </c>
      <c r="AI122" s="418">
        <v>305</v>
      </c>
      <c r="AJ122" s="418">
        <v>305</v>
      </c>
      <c r="AK122" s="418">
        <v>306</v>
      </c>
      <c r="AL122" s="418">
        <v>307</v>
      </c>
      <c r="AM122" s="399">
        <v>307</v>
      </c>
      <c r="AN122" s="395">
        <v>307</v>
      </c>
      <c r="AO122" s="418">
        <v>312</v>
      </c>
      <c r="AP122" s="418">
        <v>312</v>
      </c>
      <c r="AQ122" s="418">
        <v>311</v>
      </c>
      <c r="AR122" s="418">
        <v>310</v>
      </c>
      <c r="AS122" s="418">
        <v>309</v>
      </c>
      <c r="AT122" s="418">
        <v>309</v>
      </c>
      <c r="AU122" s="418">
        <v>308</v>
      </c>
      <c r="AV122" s="418">
        <v>307</v>
      </c>
      <c r="AW122" s="418">
        <v>307</v>
      </c>
      <c r="AX122" s="418">
        <v>305</v>
      </c>
      <c r="AY122" s="399">
        <v>304</v>
      </c>
      <c r="AZ122" s="395">
        <v>303</v>
      </c>
      <c r="BA122" s="418">
        <v>302</v>
      </c>
      <c r="BB122" s="418">
        <v>299</v>
      </c>
      <c r="BC122" s="418">
        <v>299</v>
      </c>
      <c r="BD122" s="418">
        <v>299</v>
      </c>
      <c r="BE122" s="418">
        <v>299</v>
      </c>
      <c r="BF122" s="418">
        <v>294</v>
      </c>
      <c r="BG122" s="418">
        <v>293</v>
      </c>
      <c r="BH122" s="418">
        <v>293</v>
      </c>
      <c r="BI122" s="418">
        <v>293</v>
      </c>
      <c r="BJ122" s="418">
        <v>296</v>
      </c>
      <c r="BK122" s="394">
        <v>296</v>
      </c>
      <c r="BL122" s="395">
        <v>297</v>
      </c>
      <c r="BM122" s="418">
        <v>297</v>
      </c>
      <c r="BN122" s="418">
        <v>297</v>
      </c>
      <c r="BO122" s="418">
        <v>296</v>
      </c>
      <c r="BP122" s="418">
        <v>296</v>
      </c>
      <c r="BQ122" s="418">
        <v>298</v>
      </c>
      <c r="BR122" s="418">
        <v>294</v>
      </c>
      <c r="BS122" s="418">
        <v>294</v>
      </c>
      <c r="BT122" s="418">
        <v>294</v>
      </c>
      <c r="BU122" s="418">
        <v>293</v>
      </c>
      <c r="BV122" s="418">
        <v>291</v>
      </c>
      <c r="BW122" s="394">
        <v>292</v>
      </c>
      <c r="BX122" s="395">
        <v>294</v>
      </c>
      <c r="BY122" s="418">
        <v>294</v>
      </c>
      <c r="BZ122" s="418">
        <v>316</v>
      </c>
      <c r="CA122" s="418">
        <v>317</v>
      </c>
      <c r="CB122" s="418">
        <v>319</v>
      </c>
      <c r="CC122" s="418">
        <v>317</v>
      </c>
      <c r="CD122" s="418">
        <v>314</v>
      </c>
      <c r="CE122" s="418">
        <v>313</v>
      </c>
      <c r="CF122" s="418">
        <v>311</v>
      </c>
      <c r="CG122" s="418">
        <v>311</v>
      </c>
      <c r="CH122" s="394">
        <v>310</v>
      </c>
      <c r="CI122" s="399">
        <f>'1. Población_Afiliada_Regimen'!H122</f>
        <v>300</v>
      </c>
      <c r="CJ122" s="118">
        <f t="shared" si="4"/>
        <v>-10</v>
      </c>
      <c r="CK122" s="98">
        <f t="shared" si="5"/>
        <v>-3.1948881789137378</v>
      </c>
      <c r="CL122" s="118">
        <f t="shared" si="6"/>
        <v>8</v>
      </c>
      <c r="CM122" s="98">
        <f t="shared" si="7"/>
        <v>2.7397260273972601</v>
      </c>
    </row>
    <row r="123" spans="1:91" ht="15" outlineLevel="2">
      <c r="A123" s="432">
        <v>792</v>
      </c>
      <c r="B123" s="16" t="s">
        <v>398</v>
      </c>
      <c r="C123" s="389" t="s">
        <v>417</v>
      </c>
      <c r="D123" s="395">
        <v>74</v>
      </c>
      <c r="E123" s="418">
        <v>74</v>
      </c>
      <c r="F123" s="418">
        <v>74</v>
      </c>
      <c r="G123" s="418">
        <v>74</v>
      </c>
      <c r="H123" s="418">
        <v>74</v>
      </c>
      <c r="I123" s="418">
        <v>74</v>
      </c>
      <c r="J123" s="418">
        <v>74</v>
      </c>
      <c r="K123" s="418">
        <v>74</v>
      </c>
      <c r="L123" s="418">
        <v>74</v>
      </c>
      <c r="M123" s="418">
        <v>74</v>
      </c>
      <c r="N123" s="418">
        <v>74</v>
      </c>
      <c r="O123" s="399">
        <v>80</v>
      </c>
      <c r="P123" s="395">
        <v>80</v>
      </c>
      <c r="Q123" s="418">
        <v>72</v>
      </c>
      <c r="R123" s="418">
        <v>72</v>
      </c>
      <c r="S123" s="418">
        <v>101</v>
      </c>
      <c r="T123" s="418">
        <v>99</v>
      </c>
      <c r="U123" s="418">
        <v>99</v>
      </c>
      <c r="V123" s="418">
        <v>99</v>
      </c>
      <c r="W123" s="418">
        <v>99</v>
      </c>
      <c r="X123" s="418">
        <v>99</v>
      </c>
      <c r="Y123" s="418">
        <v>99</v>
      </c>
      <c r="Z123" s="418">
        <v>99</v>
      </c>
      <c r="AA123" s="399">
        <v>99</v>
      </c>
      <c r="AB123" s="395">
        <v>99</v>
      </c>
      <c r="AC123" s="418">
        <v>99</v>
      </c>
      <c r="AD123" s="418">
        <v>99</v>
      </c>
      <c r="AE123" s="418">
        <v>99</v>
      </c>
      <c r="AF123" s="418">
        <v>103</v>
      </c>
      <c r="AG123" s="418">
        <v>103</v>
      </c>
      <c r="AH123" s="418">
        <v>103</v>
      </c>
      <c r="AI123" s="418">
        <v>103</v>
      </c>
      <c r="AJ123" s="418">
        <v>103</v>
      </c>
      <c r="AK123" s="418">
        <v>104</v>
      </c>
      <c r="AL123" s="418">
        <v>105</v>
      </c>
      <c r="AM123" s="399">
        <v>105</v>
      </c>
      <c r="AN123" s="395">
        <v>105</v>
      </c>
      <c r="AO123" s="418">
        <v>104</v>
      </c>
      <c r="AP123" s="418">
        <v>104</v>
      </c>
      <c r="AQ123" s="418">
        <v>103</v>
      </c>
      <c r="AR123" s="418">
        <v>102</v>
      </c>
      <c r="AS123" s="418">
        <v>101</v>
      </c>
      <c r="AT123" s="418">
        <v>101</v>
      </c>
      <c r="AU123" s="418">
        <v>98</v>
      </c>
      <c r="AV123" s="418">
        <v>98</v>
      </c>
      <c r="AW123" s="418">
        <v>98</v>
      </c>
      <c r="AX123" s="418">
        <v>98</v>
      </c>
      <c r="AY123" s="399">
        <v>98</v>
      </c>
      <c r="AZ123" s="395">
        <v>97</v>
      </c>
      <c r="BA123" s="418">
        <v>97</v>
      </c>
      <c r="BB123" s="418">
        <v>97</v>
      </c>
      <c r="BC123" s="418">
        <v>97</v>
      </c>
      <c r="BD123" s="418">
        <v>97</v>
      </c>
      <c r="BE123" s="418">
        <v>96</v>
      </c>
      <c r="BF123" s="418">
        <v>93</v>
      </c>
      <c r="BG123" s="418">
        <v>97</v>
      </c>
      <c r="BH123" s="418">
        <v>96</v>
      </c>
      <c r="BI123" s="418">
        <v>96</v>
      </c>
      <c r="BJ123" s="418">
        <v>96</v>
      </c>
      <c r="BK123" s="394">
        <v>96</v>
      </c>
      <c r="BL123" s="395">
        <v>95</v>
      </c>
      <c r="BM123" s="418">
        <v>95</v>
      </c>
      <c r="BN123" s="418">
        <v>98</v>
      </c>
      <c r="BO123" s="418">
        <v>98</v>
      </c>
      <c r="BP123" s="418">
        <v>98</v>
      </c>
      <c r="BQ123" s="418">
        <v>98</v>
      </c>
      <c r="BR123" s="418">
        <v>98</v>
      </c>
      <c r="BS123" s="418">
        <v>99</v>
      </c>
      <c r="BT123" s="418">
        <v>99</v>
      </c>
      <c r="BU123" s="418">
        <v>99</v>
      </c>
      <c r="BV123" s="418">
        <v>98</v>
      </c>
      <c r="BW123" s="394">
        <v>98</v>
      </c>
      <c r="BX123" s="395">
        <v>100</v>
      </c>
      <c r="BY123" s="418">
        <v>100</v>
      </c>
      <c r="BZ123" s="418">
        <v>98</v>
      </c>
      <c r="CA123" s="418">
        <v>98</v>
      </c>
      <c r="CB123" s="418">
        <v>101</v>
      </c>
      <c r="CC123" s="418">
        <v>100</v>
      </c>
      <c r="CD123" s="418">
        <v>102</v>
      </c>
      <c r="CE123" s="418">
        <v>102</v>
      </c>
      <c r="CF123" s="418">
        <v>102</v>
      </c>
      <c r="CG123" s="418">
        <v>102</v>
      </c>
      <c r="CH123" s="394">
        <v>102</v>
      </c>
      <c r="CI123" s="399">
        <f>'1. Población_Afiliada_Regimen'!H123</f>
        <v>100</v>
      </c>
      <c r="CJ123" s="118">
        <f t="shared" si="4"/>
        <v>-2</v>
      </c>
      <c r="CK123" s="98">
        <f t="shared" si="5"/>
        <v>-1.9607843137254901</v>
      </c>
      <c r="CL123" s="118">
        <f t="shared" si="6"/>
        <v>2</v>
      </c>
      <c r="CM123" s="98">
        <f t="shared" si="7"/>
        <v>2.0408163265306123</v>
      </c>
    </row>
    <row r="124" spans="1:91" ht="15" outlineLevel="2">
      <c r="A124" s="432">
        <v>809</v>
      </c>
      <c r="B124" s="16" t="s">
        <v>398</v>
      </c>
      <c r="C124" s="389" t="s">
        <v>418</v>
      </c>
      <c r="D124" s="395">
        <v>97</v>
      </c>
      <c r="E124" s="418">
        <v>97</v>
      </c>
      <c r="F124" s="418">
        <v>97</v>
      </c>
      <c r="G124" s="418">
        <v>97</v>
      </c>
      <c r="H124" s="418">
        <v>97</v>
      </c>
      <c r="I124" s="418">
        <v>97</v>
      </c>
      <c r="J124" s="418">
        <v>97</v>
      </c>
      <c r="K124" s="418">
        <v>97</v>
      </c>
      <c r="L124" s="418">
        <v>97</v>
      </c>
      <c r="M124" s="418">
        <v>97</v>
      </c>
      <c r="N124" s="418">
        <v>96</v>
      </c>
      <c r="O124" s="399">
        <v>102</v>
      </c>
      <c r="P124" s="395">
        <v>102</v>
      </c>
      <c r="Q124" s="418">
        <v>88</v>
      </c>
      <c r="R124" s="418">
        <v>87</v>
      </c>
      <c r="S124" s="418">
        <v>125</v>
      </c>
      <c r="T124" s="418">
        <v>126</v>
      </c>
      <c r="U124" s="418">
        <v>129</v>
      </c>
      <c r="V124" s="418">
        <v>128</v>
      </c>
      <c r="W124" s="418">
        <v>128</v>
      </c>
      <c r="X124" s="418">
        <v>128</v>
      </c>
      <c r="Y124" s="418">
        <v>128</v>
      </c>
      <c r="Z124" s="418">
        <v>128</v>
      </c>
      <c r="AA124" s="399">
        <v>128</v>
      </c>
      <c r="AB124" s="395">
        <v>127</v>
      </c>
      <c r="AC124" s="418">
        <v>127</v>
      </c>
      <c r="AD124" s="418">
        <v>127</v>
      </c>
      <c r="AE124" s="418">
        <v>127</v>
      </c>
      <c r="AF124" s="418">
        <v>128</v>
      </c>
      <c r="AG124" s="418">
        <v>128</v>
      </c>
      <c r="AH124" s="418">
        <v>129</v>
      </c>
      <c r="AI124" s="418">
        <v>130</v>
      </c>
      <c r="AJ124" s="418">
        <v>130</v>
      </c>
      <c r="AK124" s="418">
        <v>130</v>
      </c>
      <c r="AL124" s="418">
        <v>130</v>
      </c>
      <c r="AM124" s="399">
        <v>130</v>
      </c>
      <c r="AN124" s="395">
        <v>129</v>
      </c>
      <c r="AO124" s="418">
        <v>129</v>
      </c>
      <c r="AP124" s="418">
        <v>130</v>
      </c>
      <c r="AQ124" s="418">
        <v>130</v>
      </c>
      <c r="AR124" s="418">
        <v>130</v>
      </c>
      <c r="AS124" s="418">
        <v>129</v>
      </c>
      <c r="AT124" s="418">
        <v>128</v>
      </c>
      <c r="AU124" s="418">
        <v>128</v>
      </c>
      <c r="AV124" s="418">
        <v>127</v>
      </c>
      <c r="AW124" s="418">
        <v>127</v>
      </c>
      <c r="AX124" s="418">
        <v>124</v>
      </c>
      <c r="AY124" s="399">
        <v>124</v>
      </c>
      <c r="AZ124" s="395">
        <v>124</v>
      </c>
      <c r="BA124" s="418">
        <v>123</v>
      </c>
      <c r="BB124" s="418">
        <v>120</v>
      </c>
      <c r="BC124" s="418">
        <v>119</v>
      </c>
      <c r="BD124" s="418">
        <v>118</v>
      </c>
      <c r="BE124" s="418">
        <v>117</v>
      </c>
      <c r="BF124" s="418">
        <v>112</v>
      </c>
      <c r="BG124" s="418">
        <v>117</v>
      </c>
      <c r="BH124" s="418">
        <v>117</v>
      </c>
      <c r="BI124" s="418">
        <v>117</v>
      </c>
      <c r="BJ124" s="418">
        <v>117</v>
      </c>
      <c r="BK124" s="394">
        <v>117</v>
      </c>
      <c r="BL124" s="395">
        <v>116</v>
      </c>
      <c r="BM124" s="418">
        <v>116</v>
      </c>
      <c r="BN124" s="418">
        <v>118</v>
      </c>
      <c r="BO124" s="418">
        <v>118</v>
      </c>
      <c r="BP124" s="418">
        <v>118</v>
      </c>
      <c r="BQ124" s="418">
        <v>119</v>
      </c>
      <c r="BR124" s="418">
        <v>118</v>
      </c>
      <c r="BS124" s="418">
        <v>118</v>
      </c>
      <c r="BT124" s="418">
        <v>117</v>
      </c>
      <c r="BU124" s="418">
        <v>117</v>
      </c>
      <c r="BV124" s="418">
        <v>116</v>
      </c>
      <c r="BW124" s="394">
        <v>116</v>
      </c>
      <c r="BX124" s="395">
        <v>116</v>
      </c>
      <c r="BY124" s="418">
        <v>115</v>
      </c>
      <c r="BZ124" s="418">
        <v>120</v>
      </c>
      <c r="CA124" s="418">
        <v>119</v>
      </c>
      <c r="CB124" s="418">
        <v>120</v>
      </c>
      <c r="CC124" s="418">
        <v>120</v>
      </c>
      <c r="CD124" s="418">
        <v>120</v>
      </c>
      <c r="CE124" s="418">
        <v>120</v>
      </c>
      <c r="CF124" s="418">
        <v>120</v>
      </c>
      <c r="CG124" s="418">
        <v>120</v>
      </c>
      <c r="CH124" s="394">
        <v>119</v>
      </c>
      <c r="CI124" s="399">
        <f>'1. Población_Afiliada_Regimen'!H124</f>
        <v>119</v>
      </c>
      <c r="CJ124" s="118">
        <f t="shared" si="4"/>
        <v>0</v>
      </c>
      <c r="CK124" s="98">
        <f t="shared" si="5"/>
        <v>0</v>
      </c>
      <c r="CL124" s="118">
        <f t="shared" si="6"/>
        <v>3</v>
      </c>
      <c r="CM124" s="98">
        <f t="shared" si="7"/>
        <v>2.5862068965517242</v>
      </c>
    </row>
    <row r="125" spans="1:91" ht="15" outlineLevel="2">
      <c r="A125" s="432">
        <v>847</v>
      </c>
      <c r="B125" s="16" t="s">
        <v>398</v>
      </c>
      <c r="C125" s="389" t="s">
        <v>419</v>
      </c>
      <c r="D125" s="395">
        <v>680</v>
      </c>
      <c r="E125" s="418">
        <v>680</v>
      </c>
      <c r="F125" s="418">
        <v>680</v>
      </c>
      <c r="G125" s="418">
        <v>680</v>
      </c>
      <c r="H125" s="418">
        <v>680</v>
      </c>
      <c r="I125" s="418">
        <v>693</v>
      </c>
      <c r="J125" s="418">
        <v>693</v>
      </c>
      <c r="K125" s="418">
        <v>693</v>
      </c>
      <c r="L125" s="418">
        <v>693</v>
      </c>
      <c r="M125" s="418">
        <v>693</v>
      </c>
      <c r="N125" s="418">
        <v>693</v>
      </c>
      <c r="O125" s="399">
        <v>723</v>
      </c>
      <c r="P125" s="395">
        <v>720</v>
      </c>
      <c r="Q125" s="418">
        <v>618</v>
      </c>
      <c r="R125" s="418">
        <v>610</v>
      </c>
      <c r="S125" s="418">
        <v>741</v>
      </c>
      <c r="T125" s="418">
        <v>734</v>
      </c>
      <c r="U125" s="418">
        <v>737</v>
      </c>
      <c r="V125" s="418">
        <v>735</v>
      </c>
      <c r="W125" s="418">
        <v>736</v>
      </c>
      <c r="X125" s="418">
        <v>732</v>
      </c>
      <c r="Y125" s="418">
        <v>737</v>
      </c>
      <c r="Z125" s="418">
        <v>737</v>
      </c>
      <c r="AA125" s="399">
        <v>741</v>
      </c>
      <c r="AB125" s="395">
        <v>744</v>
      </c>
      <c r="AC125" s="418">
        <v>745</v>
      </c>
      <c r="AD125" s="418">
        <v>744</v>
      </c>
      <c r="AE125" s="418">
        <v>744</v>
      </c>
      <c r="AF125" s="418">
        <v>732</v>
      </c>
      <c r="AG125" s="418">
        <v>727</v>
      </c>
      <c r="AH125" s="418">
        <v>733</v>
      </c>
      <c r="AI125" s="418">
        <v>734</v>
      </c>
      <c r="AJ125" s="418">
        <v>735</v>
      </c>
      <c r="AK125" s="418">
        <v>737</v>
      </c>
      <c r="AL125" s="418">
        <v>737</v>
      </c>
      <c r="AM125" s="399">
        <v>737</v>
      </c>
      <c r="AN125" s="395">
        <v>736</v>
      </c>
      <c r="AO125" s="418">
        <v>739</v>
      </c>
      <c r="AP125" s="418">
        <v>739</v>
      </c>
      <c r="AQ125" s="418">
        <v>739</v>
      </c>
      <c r="AR125" s="418">
        <v>738</v>
      </c>
      <c r="AS125" s="418">
        <v>737</v>
      </c>
      <c r="AT125" s="418">
        <v>733</v>
      </c>
      <c r="AU125" s="418">
        <v>730</v>
      </c>
      <c r="AV125" s="418">
        <v>726</v>
      </c>
      <c r="AW125" s="418">
        <v>726</v>
      </c>
      <c r="AX125" s="418">
        <v>723</v>
      </c>
      <c r="AY125" s="399">
        <v>720</v>
      </c>
      <c r="AZ125" s="395">
        <v>719</v>
      </c>
      <c r="BA125" s="418">
        <v>717</v>
      </c>
      <c r="BB125" s="418">
        <v>715</v>
      </c>
      <c r="BC125" s="418">
        <v>710</v>
      </c>
      <c r="BD125" s="418">
        <v>705</v>
      </c>
      <c r="BE125" s="418">
        <v>702</v>
      </c>
      <c r="BF125" s="418">
        <v>688</v>
      </c>
      <c r="BG125" s="418">
        <v>681</v>
      </c>
      <c r="BH125" s="418">
        <v>681</v>
      </c>
      <c r="BI125" s="418">
        <v>681</v>
      </c>
      <c r="BJ125" s="418">
        <v>683</v>
      </c>
      <c r="BK125" s="394">
        <v>683</v>
      </c>
      <c r="BL125" s="395">
        <v>681</v>
      </c>
      <c r="BM125" s="418">
        <v>681</v>
      </c>
      <c r="BN125" s="418">
        <v>690</v>
      </c>
      <c r="BO125" s="418">
        <v>691</v>
      </c>
      <c r="BP125" s="418">
        <v>691</v>
      </c>
      <c r="BQ125" s="418">
        <v>696</v>
      </c>
      <c r="BR125" s="418">
        <v>687</v>
      </c>
      <c r="BS125" s="418">
        <v>688</v>
      </c>
      <c r="BT125" s="418">
        <v>687</v>
      </c>
      <c r="BU125" s="418">
        <v>687</v>
      </c>
      <c r="BV125" s="418">
        <v>684</v>
      </c>
      <c r="BW125" s="394">
        <v>683</v>
      </c>
      <c r="BX125" s="395">
        <v>692</v>
      </c>
      <c r="BY125" s="418">
        <v>688</v>
      </c>
      <c r="BZ125" s="418">
        <v>748</v>
      </c>
      <c r="CA125" s="418">
        <v>740</v>
      </c>
      <c r="CB125" s="418">
        <v>741</v>
      </c>
      <c r="CC125" s="418">
        <v>740</v>
      </c>
      <c r="CD125" s="418">
        <v>736</v>
      </c>
      <c r="CE125" s="418">
        <v>735</v>
      </c>
      <c r="CF125" s="418">
        <v>734</v>
      </c>
      <c r="CG125" s="418">
        <v>738</v>
      </c>
      <c r="CH125" s="394">
        <v>737</v>
      </c>
      <c r="CI125" s="399">
        <f>'1. Población_Afiliada_Regimen'!H125</f>
        <v>721</v>
      </c>
      <c r="CJ125" s="118">
        <f t="shared" si="4"/>
        <v>-16</v>
      </c>
      <c r="CK125" s="98">
        <f t="shared" si="5"/>
        <v>-2.1768707482993195</v>
      </c>
      <c r="CL125" s="118">
        <f t="shared" si="6"/>
        <v>38</v>
      </c>
      <c r="CM125" s="98">
        <f t="shared" si="7"/>
        <v>5.5636896046852122</v>
      </c>
    </row>
    <row r="126" spans="1:91" ht="15" outlineLevel="2">
      <c r="A126" s="432">
        <v>856</v>
      </c>
      <c r="B126" s="16" t="s">
        <v>398</v>
      </c>
      <c r="C126" s="389" t="s">
        <v>420</v>
      </c>
      <c r="D126" s="395">
        <v>73</v>
      </c>
      <c r="E126" s="418">
        <v>73</v>
      </c>
      <c r="F126" s="418">
        <v>73</v>
      </c>
      <c r="G126" s="418">
        <v>73</v>
      </c>
      <c r="H126" s="418">
        <v>73</v>
      </c>
      <c r="I126" s="418">
        <v>76</v>
      </c>
      <c r="J126" s="418">
        <v>76</v>
      </c>
      <c r="K126" s="418">
        <v>76</v>
      </c>
      <c r="L126" s="418">
        <v>76</v>
      </c>
      <c r="M126" s="418">
        <v>76</v>
      </c>
      <c r="N126" s="418">
        <v>76</v>
      </c>
      <c r="O126" s="399">
        <v>80</v>
      </c>
      <c r="P126" s="395">
        <v>78</v>
      </c>
      <c r="Q126" s="418">
        <v>70</v>
      </c>
      <c r="R126" s="418">
        <v>70</v>
      </c>
      <c r="S126" s="418">
        <v>117</v>
      </c>
      <c r="T126" s="418">
        <v>114</v>
      </c>
      <c r="U126" s="418">
        <v>118</v>
      </c>
      <c r="V126" s="418">
        <v>118</v>
      </c>
      <c r="W126" s="418">
        <v>117</v>
      </c>
      <c r="X126" s="418">
        <v>117</v>
      </c>
      <c r="Y126" s="418">
        <v>120</v>
      </c>
      <c r="Z126" s="418">
        <v>120</v>
      </c>
      <c r="AA126" s="399">
        <v>123</v>
      </c>
      <c r="AB126" s="395">
        <v>123</v>
      </c>
      <c r="AC126" s="418">
        <v>123</v>
      </c>
      <c r="AD126" s="418">
        <v>124</v>
      </c>
      <c r="AE126" s="418">
        <v>124</v>
      </c>
      <c r="AF126" s="418">
        <v>125</v>
      </c>
      <c r="AG126" s="418">
        <v>123</v>
      </c>
      <c r="AH126" s="418">
        <v>124</v>
      </c>
      <c r="AI126" s="418">
        <v>124</v>
      </c>
      <c r="AJ126" s="418">
        <v>124</v>
      </c>
      <c r="AK126" s="418">
        <v>123</v>
      </c>
      <c r="AL126" s="418">
        <v>123</v>
      </c>
      <c r="AM126" s="399">
        <v>123</v>
      </c>
      <c r="AN126" s="395">
        <v>123</v>
      </c>
      <c r="AO126" s="418">
        <v>123</v>
      </c>
      <c r="AP126" s="418">
        <v>123</v>
      </c>
      <c r="AQ126" s="418">
        <v>123</v>
      </c>
      <c r="AR126" s="418">
        <v>122</v>
      </c>
      <c r="AS126" s="418">
        <v>122</v>
      </c>
      <c r="AT126" s="418">
        <v>122</v>
      </c>
      <c r="AU126" s="418">
        <v>117</v>
      </c>
      <c r="AV126" s="418">
        <v>117</v>
      </c>
      <c r="AW126" s="418">
        <v>116</v>
      </c>
      <c r="AX126" s="418">
        <v>116</v>
      </c>
      <c r="AY126" s="399">
        <v>116</v>
      </c>
      <c r="AZ126" s="395">
        <v>116</v>
      </c>
      <c r="BA126" s="418">
        <v>113</v>
      </c>
      <c r="BB126" s="418">
        <v>112</v>
      </c>
      <c r="BC126" s="418">
        <v>110</v>
      </c>
      <c r="BD126" s="418">
        <v>110</v>
      </c>
      <c r="BE126" s="418">
        <v>110</v>
      </c>
      <c r="BF126" s="418">
        <v>107</v>
      </c>
      <c r="BG126" s="418">
        <v>108</v>
      </c>
      <c r="BH126" s="418">
        <v>108</v>
      </c>
      <c r="BI126" s="418">
        <v>108</v>
      </c>
      <c r="BJ126" s="418">
        <v>110</v>
      </c>
      <c r="BK126" s="394">
        <v>110</v>
      </c>
      <c r="BL126" s="395">
        <v>110</v>
      </c>
      <c r="BM126" s="418">
        <v>110</v>
      </c>
      <c r="BN126" s="418">
        <v>114</v>
      </c>
      <c r="BO126" s="418">
        <v>114</v>
      </c>
      <c r="BP126" s="418">
        <v>114</v>
      </c>
      <c r="BQ126" s="418">
        <v>115</v>
      </c>
      <c r="BR126" s="418">
        <v>115</v>
      </c>
      <c r="BS126" s="418">
        <v>116</v>
      </c>
      <c r="BT126" s="418">
        <v>114</v>
      </c>
      <c r="BU126" s="418">
        <v>114</v>
      </c>
      <c r="BV126" s="418">
        <v>114</v>
      </c>
      <c r="BW126" s="394">
        <v>114</v>
      </c>
      <c r="BX126" s="395">
        <v>114</v>
      </c>
      <c r="BY126" s="418">
        <v>114</v>
      </c>
      <c r="BZ126" s="418">
        <v>122</v>
      </c>
      <c r="CA126" s="418">
        <v>118</v>
      </c>
      <c r="CB126" s="418">
        <v>118</v>
      </c>
      <c r="CC126" s="418">
        <v>115</v>
      </c>
      <c r="CD126" s="418">
        <v>115</v>
      </c>
      <c r="CE126" s="418">
        <v>115</v>
      </c>
      <c r="CF126" s="418">
        <v>115</v>
      </c>
      <c r="CG126" s="418">
        <v>116</v>
      </c>
      <c r="CH126" s="394">
        <v>114</v>
      </c>
      <c r="CI126" s="399">
        <f>'1. Población_Afiliada_Regimen'!H126</f>
        <v>113</v>
      </c>
      <c r="CJ126" s="118">
        <f t="shared" si="4"/>
        <v>-1</v>
      </c>
      <c r="CK126" s="98">
        <f t="shared" si="5"/>
        <v>-0.86956521739130432</v>
      </c>
      <c r="CL126" s="118">
        <f t="shared" si="6"/>
        <v>-1</v>
      </c>
      <c r="CM126" s="98">
        <f t="shared" si="7"/>
        <v>-0.8771929824561403</v>
      </c>
    </row>
    <row r="127" spans="1:91" ht="15" outlineLevel="2">
      <c r="A127" s="432">
        <v>861</v>
      </c>
      <c r="B127" s="16" t="s">
        <v>398</v>
      </c>
      <c r="C127" s="389" t="s">
        <v>421</v>
      </c>
      <c r="D127" s="395">
        <v>96</v>
      </c>
      <c r="E127" s="418">
        <v>96</v>
      </c>
      <c r="F127" s="418">
        <v>96</v>
      </c>
      <c r="G127" s="418">
        <v>96</v>
      </c>
      <c r="H127" s="418">
        <v>96</v>
      </c>
      <c r="I127" s="418">
        <v>97</v>
      </c>
      <c r="J127" s="418">
        <v>97</v>
      </c>
      <c r="K127" s="418">
        <v>97</v>
      </c>
      <c r="L127" s="418">
        <v>97</v>
      </c>
      <c r="M127" s="418">
        <v>97</v>
      </c>
      <c r="N127" s="418">
        <v>97</v>
      </c>
      <c r="O127" s="399">
        <v>101</v>
      </c>
      <c r="P127" s="395">
        <v>101</v>
      </c>
      <c r="Q127" s="418">
        <v>89</v>
      </c>
      <c r="R127" s="418">
        <v>88</v>
      </c>
      <c r="S127" s="418">
        <v>141</v>
      </c>
      <c r="T127" s="418">
        <v>141</v>
      </c>
      <c r="U127" s="418">
        <v>144</v>
      </c>
      <c r="V127" s="418">
        <v>143</v>
      </c>
      <c r="W127" s="418">
        <v>141</v>
      </c>
      <c r="X127" s="418">
        <v>141</v>
      </c>
      <c r="Y127" s="418">
        <v>142</v>
      </c>
      <c r="Z127" s="418">
        <v>141</v>
      </c>
      <c r="AA127" s="399">
        <v>141</v>
      </c>
      <c r="AB127" s="395">
        <v>141</v>
      </c>
      <c r="AC127" s="418">
        <v>141</v>
      </c>
      <c r="AD127" s="418">
        <v>142</v>
      </c>
      <c r="AE127" s="418">
        <v>142</v>
      </c>
      <c r="AF127" s="418">
        <v>147</v>
      </c>
      <c r="AG127" s="418">
        <v>146</v>
      </c>
      <c r="AH127" s="418">
        <v>146</v>
      </c>
      <c r="AI127" s="418">
        <v>147</v>
      </c>
      <c r="AJ127" s="418">
        <v>149</v>
      </c>
      <c r="AK127" s="418">
        <v>150</v>
      </c>
      <c r="AL127" s="418">
        <v>150</v>
      </c>
      <c r="AM127" s="399">
        <v>150</v>
      </c>
      <c r="AN127" s="395">
        <v>150</v>
      </c>
      <c r="AO127" s="418">
        <v>151</v>
      </c>
      <c r="AP127" s="418">
        <v>151</v>
      </c>
      <c r="AQ127" s="418">
        <v>150</v>
      </c>
      <c r="AR127" s="418">
        <v>150</v>
      </c>
      <c r="AS127" s="418">
        <v>150</v>
      </c>
      <c r="AT127" s="418">
        <v>149</v>
      </c>
      <c r="AU127" s="418">
        <v>146</v>
      </c>
      <c r="AV127" s="418">
        <v>146</v>
      </c>
      <c r="AW127" s="418">
        <v>145</v>
      </c>
      <c r="AX127" s="418">
        <v>143</v>
      </c>
      <c r="AY127" s="399">
        <v>143</v>
      </c>
      <c r="AZ127" s="395">
        <v>143</v>
      </c>
      <c r="BA127" s="418">
        <v>143</v>
      </c>
      <c r="BB127" s="418">
        <v>141</v>
      </c>
      <c r="BC127" s="418">
        <v>141</v>
      </c>
      <c r="BD127" s="418">
        <v>141</v>
      </c>
      <c r="BE127" s="418">
        <v>141</v>
      </c>
      <c r="BF127" s="418">
        <v>138</v>
      </c>
      <c r="BG127" s="418">
        <v>142</v>
      </c>
      <c r="BH127" s="418">
        <v>142</v>
      </c>
      <c r="BI127" s="418">
        <v>142</v>
      </c>
      <c r="BJ127" s="418">
        <v>142</v>
      </c>
      <c r="BK127" s="394">
        <v>142</v>
      </c>
      <c r="BL127" s="395">
        <v>141</v>
      </c>
      <c r="BM127" s="418">
        <v>141</v>
      </c>
      <c r="BN127" s="418">
        <v>145</v>
      </c>
      <c r="BO127" s="418">
        <v>146</v>
      </c>
      <c r="BP127" s="418">
        <v>146</v>
      </c>
      <c r="BQ127" s="418">
        <v>148</v>
      </c>
      <c r="BR127" s="418">
        <v>144</v>
      </c>
      <c r="BS127" s="418">
        <v>145</v>
      </c>
      <c r="BT127" s="418">
        <v>143</v>
      </c>
      <c r="BU127" s="418">
        <v>143</v>
      </c>
      <c r="BV127" s="418">
        <v>144</v>
      </c>
      <c r="BW127" s="394">
        <v>145</v>
      </c>
      <c r="BX127" s="395">
        <v>144</v>
      </c>
      <c r="BY127" s="418">
        <v>143</v>
      </c>
      <c r="BZ127" s="418">
        <v>149</v>
      </c>
      <c r="CA127" s="418">
        <v>151</v>
      </c>
      <c r="CB127" s="418">
        <v>152</v>
      </c>
      <c r="CC127" s="418">
        <v>150</v>
      </c>
      <c r="CD127" s="418">
        <v>149</v>
      </c>
      <c r="CE127" s="418">
        <v>149</v>
      </c>
      <c r="CF127" s="418">
        <v>149</v>
      </c>
      <c r="CG127" s="418">
        <v>151</v>
      </c>
      <c r="CH127" s="394">
        <v>150</v>
      </c>
      <c r="CI127" s="399">
        <f>'1. Población_Afiliada_Regimen'!H127</f>
        <v>148</v>
      </c>
      <c r="CJ127" s="118">
        <f t="shared" si="4"/>
        <v>-2</v>
      </c>
      <c r="CK127" s="98">
        <f t="shared" si="5"/>
        <v>-1.3422818791946309</v>
      </c>
      <c r="CL127" s="118">
        <f t="shared" si="6"/>
        <v>3</v>
      </c>
      <c r="CM127" s="98">
        <f t="shared" si="7"/>
        <v>2.0689655172413794</v>
      </c>
    </row>
    <row r="128" spans="1:91" ht="15" outlineLevel="1">
      <c r="A128" s="141" t="s">
        <v>752</v>
      </c>
      <c r="B128" s="28"/>
      <c r="C128" s="29"/>
      <c r="D128" s="46">
        <v>49896</v>
      </c>
      <c r="E128" s="47">
        <v>50079</v>
      </c>
      <c r="F128" s="47">
        <v>50081</v>
      </c>
      <c r="G128" s="47">
        <v>49987</v>
      </c>
      <c r="H128" s="47">
        <v>49822</v>
      </c>
      <c r="I128" s="47">
        <v>53955</v>
      </c>
      <c r="J128" s="47">
        <v>53968</v>
      </c>
      <c r="K128" s="47">
        <v>54329</v>
      </c>
      <c r="L128" s="47">
        <v>54293</v>
      </c>
      <c r="M128" s="47">
        <v>54305</v>
      </c>
      <c r="N128" s="47">
        <v>54058</v>
      </c>
      <c r="O128" s="266">
        <v>55380</v>
      </c>
      <c r="P128" s="46">
        <v>55111</v>
      </c>
      <c r="Q128" s="47">
        <v>49108</v>
      </c>
      <c r="R128" s="47">
        <v>48434</v>
      </c>
      <c r="S128" s="47">
        <v>62973</v>
      </c>
      <c r="T128" s="47">
        <v>62108</v>
      </c>
      <c r="U128" s="47">
        <v>62966</v>
      </c>
      <c r="V128" s="47">
        <v>62258</v>
      </c>
      <c r="W128" s="47">
        <v>62001</v>
      </c>
      <c r="X128" s="47">
        <v>61857</v>
      </c>
      <c r="Y128" s="47">
        <v>62280</v>
      </c>
      <c r="Z128" s="47">
        <v>62203</v>
      </c>
      <c r="AA128" s="266">
        <v>62281</v>
      </c>
      <c r="AB128" s="46">
        <v>62220</v>
      </c>
      <c r="AC128" s="47">
        <v>62200</v>
      </c>
      <c r="AD128" s="47">
        <v>62357</v>
      </c>
      <c r="AE128" s="47">
        <v>62332</v>
      </c>
      <c r="AF128" s="47">
        <v>62549</v>
      </c>
      <c r="AG128" s="47">
        <v>62433</v>
      </c>
      <c r="AH128" s="47">
        <v>62488</v>
      </c>
      <c r="AI128" s="47">
        <v>62526</v>
      </c>
      <c r="AJ128" s="47">
        <v>62546</v>
      </c>
      <c r="AK128" s="47">
        <v>62512</v>
      </c>
      <c r="AL128" s="47">
        <v>62377</v>
      </c>
      <c r="AM128" s="266">
        <v>62313</v>
      </c>
      <c r="AN128" s="46">
        <v>62201</v>
      </c>
      <c r="AO128" s="47">
        <v>62144</v>
      </c>
      <c r="AP128" s="47">
        <v>62081</v>
      </c>
      <c r="AQ128" s="47">
        <v>61889</v>
      </c>
      <c r="AR128" s="47">
        <v>61812</v>
      </c>
      <c r="AS128" s="47">
        <v>61725</v>
      </c>
      <c r="AT128" s="47">
        <v>61576</v>
      </c>
      <c r="AU128" s="47">
        <v>62291</v>
      </c>
      <c r="AV128" s="47">
        <v>62204</v>
      </c>
      <c r="AW128" s="47">
        <v>62116</v>
      </c>
      <c r="AX128" s="47">
        <v>61955</v>
      </c>
      <c r="AY128" s="266">
        <v>61876</v>
      </c>
      <c r="AZ128" s="46">
        <v>61739</v>
      </c>
      <c r="BA128" s="47">
        <v>62049</v>
      </c>
      <c r="BB128" s="47">
        <v>61738</v>
      </c>
      <c r="BC128" s="47">
        <v>61648</v>
      </c>
      <c r="BD128" s="47">
        <v>64613</v>
      </c>
      <c r="BE128" s="47">
        <v>64453</v>
      </c>
      <c r="BF128" s="47">
        <v>63439</v>
      </c>
      <c r="BG128" s="47">
        <v>63379</v>
      </c>
      <c r="BH128" s="47">
        <v>63292</v>
      </c>
      <c r="BI128" s="47">
        <v>63219</v>
      </c>
      <c r="BJ128" s="47">
        <v>63125</v>
      </c>
      <c r="BK128" s="59">
        <v>63037</v>
      </c>
      <c r="BL128" s="46">
        <v>62508</v>
      </c>
      <c r="BM128" s="47">
        <v>62380</v>
      </c>
      <c r="BN128" s="47">
        <v>63631</v>
      </c>
      <c r="BO128" s="47">
        <v>63681</v>
      </c>
      <c r="BP128" s="47">
        <v>63681</v>
      </c>
      <c r="BQ128" s="47">
        <v>63697</v>
      </c>
      <c r="BR128" s="47">
        <v>62988</v>
      </c>
      <c r="BS128" s="47">
        <v>63005</v>
      </c>
      <c r="BT128" s="47">
        <v>62837</v>
      </c>
      <c r="BU128" s="47">
        <v>62609</v>
      </c>
      <c r="BV128" s="47">
        <v>62559</v>
      </c>
      <c r="BW128" s="59">
        <v>62536</v>
      </c>
      <c r="BX128" s="46">
        <v>62635</v>
      </c>
      <c r="BY128" s="47">
        <v>62459</v>
      </c>
      <c r="BZ128" s="47">
        <v>65548</v>
      </c>
      <c r="CA128" s="47">
        <v>65079</v>
      </c>
      <c r="CB128" s="47">
        <v>65109</v>
      </c>
      <c r="CC128" s="47">
        <v>64920</v>
      </c>
      <c r="CD128" s="47">
        <v>64561</v>
      </c>
      <c r="CE128" s="47">
        <v>64369</v>
      </c>
      <c r="CF128" s="47">
        <v>64163</v>
      </c>
      <c r="CG128" s="47">
        <v>64216</v>
      </c>
      <c r="CH128" s="59">
        <v>63892</v>
      </c>
      <c r="CI128" s="266">
        <f>SUM(CI129:CI138)</f>
        <v>63193</v>
      </c>
      <c r="CJ128" s="118">
        <f t="shared" si="4"/>
        <v>-699</v>
      </c>
      <c r="CK128" s="98">
        <f t="shared" si="5"/>
        <v>-1.0859264552812691</v>
      </c>
      <c r="CL128" s="118">
        <f t="shared" si="6"/>
        <v>657</v>
      </c>
      <c r="CM128" s="98">
        <f t="shared" si="7"/>
        <v>1.0505948573621593</v>
      </c>
    </row>
    <row r="129" spans="1:91" ht="15" customHeight="1" outlineLevel="2">
      <c r="A129" s="432">
        <v>1</v>
      </c>
      <c r="B129" s="16" t="s">
        <v>752</v>
      </c>
      <c r="C129" s="389" t="s">
        <v>423</v>
      </c>
      <c r="D129" s="395">
        <v>37302</v>
      </c>
      <c r="E129" s="418">
        <v>37501</v>
      </c>
      <c r="F129" s="418">
        <v>37501</v>
      </c>
      <c r="G129" s="418">
        <v>37405</v>
      </c>
      <c r="H129" s="418">
        <v>37283</v>
      </c>
      <c r="I129" s="418">
        <v>40625</v>
      </c>
      <c r="J129" s="418">
        <v>40659</v>
      </c>
      <c r="K129" s="418">
        <v>41019</v>
      </c>
      <c r="L129" s="418">
        <v>40996</v>
      </c>
      <c r="M129" s="418">
        <v>41011</v>
      </c>
      <c r="N129" s="418">
        <v>40812</v>
      </c>
      <c r="O129" s="399">
        <v>41855</v>
      </c>
      <c r="P129" s="395">
        <v>41660</v>
      </c>
      <c r="Q129" s="418">
        <v>37348</v>
      </c>
      <c r="R129" s="418">
        <v>36856</v>
      </c>
      <c r="S129" s="418">
        <v>47843</v>
      </c>
      <c r="T129" s="418">
        <v>47236</v>
      </c>
      <c r="U129" s="418">
        <v>47947</v>
      </c>
      <c r="V129" s="418">
        <v>47423</v>
      </c>
      <c r="W129" s="418">
        <v>47172</v>
      </c>
      <c r="X129" s="418">
        <v>47065</v>
      </c>
      <c r="Y129" s="418">
        <v>47375</v>
      </c>
      <c r="Z129" s="418">
        <v>47341</v>
      </c>
      <c r="AA129" s="399">
        <v>47392</v>
      </c>
      <c r="AB129" s="395">
        <v>47366</v>
      </c>
      <c r="AC129" s="418">
        <v>47335</v>
      </c>
      <c r="AD129" s="418">
        <v>47485</v>
      </c>
      <c r="AE129" s="418">
        <v>47460</v>
      </c>
      <c r="AF129" s="418">
        <v>47657</v>
      </c>
      <c r="AG129" s="418">
        <v>47602</v>
      </c>
      <c r="AH129" s="418">
        <v>47648</v>
      </c>
      <c r="AI129" s="418">
        <v>47714</v>
      </c>
      <c r="AJ129" s="418">
        <v>47738</v>
      </c>
      <c r="AK129" s="418">
        <v>47724</v>
      </c>
      <c r="AL129" s="418">
        <v>47621</v>
      </c>
      <c r="AM129" s="399">
        <v>47573</v>
      </c>
      <c r="AN129" s="395">
        <v>47486</v>
      </c>
      <c r="AO129" s="418">
        <v>47448</v>
      </c>
      <c r="AP129" s="418">
        <v>47412</v>
      </c>
      <c r="AQ129" s="418">
        <v>47266</v>
      </c>
      <c r="AR129" s="418">
        <v>47231</v>
      </c>
      <c r="AS129" s="418">
        <v>47169</v>
      </c>
      <c r="AT129" s="418">
        <v>47070</v>
      </c>
      <c r="AU129" s="418">
        <v>47848</v>
      </c>
      <c r="AV129" s="418">
        <v>47803</v>
      </c>
      <c r="AW129" s="418">
        <v>47739</v>
      </c>
      <c r="AX129" s="418">
        <v>47623</v>
      </c>
      <c r="AY129" s="399">
        <v>47571</v>
      </c>
      <c r="AZ129" s="395">
        <v>47466</v>
      </c>
      <c r="BA129" s="418">
        <v>47826</v>
      </c>
      <c r="BB129" s="418">
        <v>47602</v>
      </c>
      <c r="BC129" s="418">
        <v>47539</v>
      </c>
      <c r="BD129" s="418">
        <v>50551</v>
      </c>
      <c r="BE129" s="418">
        <v>50414</v>
      </c>
      <c r="BF129" s="418">
        <v>49623</v>
      </c>
      <c r="BG129" s="418">
        <v>49523</v>
      </c>
      <c r="BH129" s="418">
        <v>49457</v>
      </c>
      <c r="BI129" s="418">
        <v>49399</v>
      </c>
      <c r="BJ129" s="418">
        <v>49310</v>
      </c>
      <c r="BK129" s="394">
        <v>49238</v>
      </c>
      <c r="BL129" s="395">
        <v>48566</v>
      </c>
      <c r="BM129" s="418">
        <v>48466</v>
      </c>
      <c r="BN129" s="418">
        <v>49364</v>
      </c>
      <c r="BO129" s="418">
        <v>49405</v>
      </c>
      <c r="BP129" s="418">
        <v>49405</v>
      </c>
      <c r="BQ129" s="418">
        <v>49375</v>
      </c>
      <c r="BR129" s="418">
        <v>48843</v>
      </c>
      <c r="BS129" s="418">
        <v>48854</v>
      </c>
      <c r="BT129" s="418">
        <v>48725</v>
      </c>
      <c r="BU129" s="418">
        <v>48551</v>
      </c>
      <c r="BV129" s="418">
        <v>48577</v>
      </c>
      <c r="BW129" s="394">
        <v>48557</v>
      </c>
      <c r="BX129" s="395">
        <v>48572</v>
      </c>
      <c r="BY129" s="418">
        <v>48465</v>
      </c>
      <c r="BZ129" s="418">
        <v>50627</v>
      </c>
      <c r="CA129" s="418">
        <v>50205</v>
      </c>
      <c r="CB129" s="418">
        <v>50203</v>
      </c>
      <c r="CC129" s="418">
        <v>50031</v>
      </c>
      <c r="CD129" s="418">
        <v>49723</v>
      </c>
      <c r="CE129" s="418">
        <v>49585</v>
      </c>
      <c r="CF129" s="418">
        <v>49430</v>
      </c>
      <c r="CG129" s="418">
        <v>49448</v>
      </c>
      <c r="CH129" s="394">
        <v>49225</v>
      </c>
      <c r="CI129" s="399">
        <f>'1. Población_Afiliada_Regimen'!H129</f>
        <v>48718</v>
      </c>
      <c r="CJ129" s="118">
        <f t="shared" si="4"/>
        <v>-507</v>
      </c>
      <c r="CK129" s="98">
        <f t="shared" si="5"/>
        <v>-1.0224866391045679</v>
      </c>
      <c r="CL129" s="118">
        <f t="shared" si="6"/>
        <v>161</v>
      </c>
      <c r="CM129" s="98">
        <f t="shared" si="7"/>
        <v>0.33156908375723376</v>
      </c>
    </row>
    <row r="130" spans="1:91" ht="15" customHeight="1" outlineLevel="2">
      <c r="A130" s="432">
        <v>79</v>
      </c>
      <c r="B130" s="16" t="s">
        <v>752</v>
      </c>
      <c r="C130" s="389" t="s">
        <v>424</v>
      </c>
      <c r="D130" s="395">
        <v>338</v>
      </c>
      <c r="E130" s="418">
        <v>338</v>
      </c>
      <c r="F130" s="418">
        <v>338</v>
      </c>
      <c r="G130" s="418">
        <v>337</v>
      </c>
      <c r="H130" s="418">
        <v>336</v>
      </c>
      <c r="I130" s="418">
        <v>365</v>
      </c>
      <c r="J130" s="418">
        <v>364</v>
      </c>
      <c r="K130" s="418">
        <v>365</v>
      </c>
      <c r="L130" s="418">
        <v>365</v>
      </c>
      <c r="M130" s="418">
        <v>365</v>
      </c>
      <c r="N130" s="418">
        <v>364</v>
      </c>
      <c r="O130" s="399">
        <v>365</v>
      </c>
      <c r="P130" s="395">
        <v>364</v>
      </c>
      <c r="Q130" s="418">
        <v>326</v>
      </c>
      <c r="R130" s="418">
        <v>321</v>
      </c>
      <c r="S130" s="418">
        <v>479</v>
      </c>
      <c r="T130" s="418">
        <v>468</v>
      </c>
      <c r="U130" s="418">
        <v>477</v>
      </c>
      <c r="V130" s="418">
        <v>473</v>
      </c>
      <c r="W130" s="418">
        <v>474</v>
      </c>
      <c r="X130" s="418">
        <v>474</v>
      </c>
      <c r="Y130" s="418">
        <v>477</v>
      </c>
      <c r="Z130" s="418">
        <v>477</v>
      </c>
      <c r="AA130" s="399">
        <v>477</v>
      </c>
      <c r="AB130" s="395">
        <v>477</v>
      </c>
      <c r="AC130" s="418">
        <v>480</v>
      </c>
      <c r="AD130" s="418">
        <v>480</v>
      </c>
      <c r="AE130" s="418">
        <v>480</v>
      </c>
      <c r="AF130" s="418">
        <v>479</v>
      </c>
      <c r="AG130" s="418">
        <v>477</v>
      </c>
      <c r="AH130" s="418">
        <v>473</v>
      </c>
      <c r="AI130" s="418">
        <v>473</v>
      </c>
      <c r="AJ130" s="418">
        <v>474</v>
      </c>
      <c r="AK130" s="418">
        <v>473</v>
      </c>
      <c r="AL130" s="418">
        <v>472</v>
      </c>
      <c r="AM130" s="399">
        <v>471</v>
      </c>
      <c r="AN130" s="395">
        <v>470</v>
      </c>
      <c r="AO130" s="418">
        <v>471</v>
      </c>
      <c r="AP130" s="418">
        <v>468</v>
      </c>
      <c r="AQ130" s="418">
        <v>466</v>
      </c>
      <c r="AR130" s="418">
        <v>465</v>
      </c>
      <c r="AS130" s="418">
        <v>463</v>
      </c>
      <c r="AT130" s="418">
        <v>463</v>
      </c>
      <c r="AU130" s="418">
        <v>460</v>
      </c>
      <c r="AV130" s="418">
        <v>459</v>
      </c>
      <c r="AW130" s="418">
        <v>458</v>
      </c>
      <c r="AX130" s="418">
        <v>457</v>
      </c>
      <c r="AY130" s="399">
        <v>457</v>
      </c>
      <c r="AZ130" s="395">
        <v>456</v>
      </c>
      <c r="BA130" s="418">
        <v>455</v>
      </c>
      <c r="BB130" s="418">
        <v>455</v>
      </c>
      <c r="BC130" s="418">
        <v>455</v>
      </c>
      <c r="BD130" s="418">
        <v>452</v>
      </c>
      <c r="BE130" s="418">
        <v>452</v>
      </c>
      <c r="BF130" s="418">
        <v>448</v>
      </c>
      <c r="BG130" s="418">
        <v>450</v>
      </c>
      <c r="BH130" s="418">
        <v>449</v>
      </c>
      <c r="BI130" s="418">
        <v>449</v>
      </c>
      <c r="BJ130" s="418">
        <v>451</v>
      </c>
      <c r="BK130" s="394">
        <v>450</v>
      </c>
      <c r="BL130" s="395">
        <v>448</v>
      </c>
      <c r="BM130" s="418">
        <v>447</v>
      </c>
      <c r="BN130" s="418">
        <v>456</v>
      </c>
      <c r="BO130" s="418">
        <v>457</v>
      </c>
      <c r="BP130" s="418">
        <v>457</v>
      </c>
      <c r="BQ130" s="418">
        <v>455</v>
      </c>
      <c r="BR130" s="418">
        <v>452</v>
      </c>
      <c r="BS130" s="418">
        <v>451</v>
      </c>
      <c r="BT130" s="418">
        <v>449</v>
      </c>
      <c r="BU130" s="418">
        <v>447</v>
      </c>
      <c r="BV130" s="418">
        <v>449</v>
      </c>
      <c r="BW130" s="394">
        <v>449</v>
      </c>
      <c r="BX130" s="395">
        <v>449</v>
      </c>
      <c r="BY130" s="418">
        <v>449</v>
      </c>
      <c r="BZ130" s="418">
        <v>471</v>
      </c>
      <c r="CA130" s="418">
        <v>470</v>
      </c>
      <c r="CB130" s="418">
        <v>472</v>
      </c>
      <c r="CC130" s="418">
        <v>473</v>
      </c>
      <c r="CD130" s="418">
        <v>472</v>
      </c>
      <c r="CE130" s="418">
        <v>467</v>
      </c>
      <c r="CF130" s="418">
        <v>464</v>
      </c>
      <c r="CG130" s="418">
        <v>463</v>
      </c>
      <c r="CH130" s="394">
        <v>460</v>
      </c>
      <c r="CI130" s="399">
        <f>'1. Población_Afiliada_Regimen'!H130</f>
        <v>455</v>
      </c>
      <c r="CJ130" s="118">
        <f t="shared" si="4"/>
        <v>-5</v>
      </c>
      <c r="CK130" s="98">
        <f t="shared" si="5"/>
        <v>-1.070663811563169</v>
      </c>
      <c r="CL130" s="118">
        <f t="shared" si="6"/>
        <v>6</v>
      </c>
      <c r="CM130" s="98">
        <f t="shared" si="7"/>
        <v>1.3363028953229399</v>
      </c>
    </row>
    <row r="131" spans="1:91" ht="15" customHeight="1" outlineLevel="2">
      <c r="A131" s="432">
        <v>88</v>
      </c>
      <c r="B131" s="16" t="s">
        <v>752</v>
      </c>
      <c r="C131" s="389" t="s">
        <v>425</v>
      </c>
      <c r="D131" s="395">
        <v>4145</v>
      </c>
      <c r="E131" s="418">
        <v>4134</v>
      </c>
      <c r="F131" s="418">
        <v>4132</v>
      </c>
      <c r="G131" s="418">
        <v>4131</v>
      </c>
      <c r="H131" s="418">
        <v>4116</v>
      </c>
      <c r="I131" s="418">
        <v>4348</v>
      </c>
      <c r="J131" s="418">
        <v>4342</v>
      </c>
      <c r="K131" s="418">
        <v>4340</v>
      </c>
      <c r="L131" s="418">
        <v>4335</v>
      </c>
      <c r="M131" s="418">
        <v>4335</v>
      </c>
      <c r="N131" s="418">
        <v>4316</v>
      </c>
      <c r="O131" s="399">
        <v>4473</v>
      </c>
      <c r="P131" s="395">
        <v>4438</v>
      </c>
      <c r="Q131" s="418">
        <v>3815</v>
      </c>
      <c r="R131" s="418">
        <v>3772</v>
      </c>
      <c r="S131" s="418">
        <v>4859</v>
      </c>
      <c r="T131" s="418">
        <v>4774</v>
      </c>
      <c r="U131" s="418">
        <v>4829</v>
      </c>
      <c r="V131" s="418">
        <v>4762</v>
      </c>
      <c r="W131" s="418">
        <v>4757</v>
      </c>
      <c r="X131" s="418">
        <v>4744</v>
      </c>
      <c r="Y131" s="418">
        <v>4783</v>
      </c>
      <c r="Z131" s="418">
        <v>4770</v>
      </c>
      <c r="AA131" s="399">
        <v>4790</v>
      </c>
      <c r="AB131" s="395">
        <v>4777</v>
      </c>
      <c r="AC131" s="418">
        <v>4773</v>
      </c>
      <c r="AD131" s="418">
        <v>4772</v>
      </c>
      <c r="AE131" s="418">
        <v>4772</v>
      </c>
      <c r="AF131" s="418">
        <v>4766</v>
      </c>
      <c r="AG131" s="418">
        <v>4746</v>
      </c>
      <c r="AH131" s="418">
        <v>4757</v>
      </c>
      <c r="AI131" s="418">
        <v>4733</v>
      </c>
      <c r="AJ131" s="418">
        <v>4731</v>
      </c>
      <c r="AK131" s="418">
        <v>4721</v>
      </c>
      <c r="AL131" s="418">
        <v>4717</v>
      </c>
      <c r="AM131" s="399">
        <v>4713</v>
      </c>
      <c r="AN131" s="395">
        <v>4705</v>
      </c>
      <c r="AO131" s="418">
        <v>4698</v>
      </c>
      <c r="AP131" s="418">
        <v>4694</v>
      </c>
      <c r="AQ131" s="418">
        <v>4679</v>
      </c>
      <c r="AR131" s="418">
        <v>4668</v>
      </c>
      <c r="AS131" s="418">
        <v>4664</v>
      </c>
      <c r="AT131" s="418">
        <v>4651</v>
      </c>
      <c r="AU131" s="418">
        <v>4631</v>
      </c>
      <c r="AV131" s="418">
        <v>4612</v>
      </c>
      <c r="AW131" s="418">
        <v>4604</v>
      </c>
      <c r="AX131" s="418">
        <v>4592</v>
      </c>
      <c r="AY131" s="399">
        <v>4585</v>
      </c>
      <c r="AZ131" s="395">
        <v>4578</v>
      </c>
      <c r="BA131" s="418">
        <v>4558</v>
      </c>
      <c r="BB131" s="418">
        <v>4534</v>
      </c>
      <c r="BC131" s="418">
        <v>4520</v>
      </c>
      <c r="BD131" s="418">
        <v>4501</v>
      </c>
      <c r="BE131" s="418">
        <v>4498</v>
      </c>
      <c r="BF131" s="418">
        <v>4411</v>
      </c>
      <c r="BG131" s="418">
        <v>4438</v>
      </c>
      <c r="BH131" s="418">
        <v>4438</v>
      </c>
      <c r="BI131" s="418">
        <v>4433</v>
      </c>
      <c r="BJ131" s="418">
        <v>4422</v>
      </c>
      <c r="BK131" s="394">
        <v>4417</v>
      </c>
      <c r="BL131" s="395">
        <v>4430</v>
      </c>
      <c r="BM131" s="418">
        <v>4417</v>
      </c>
      <c r="BN131" s="418">
        <v>4536</v>
      </c>
      <c r="BO131" s="418">
        <v>4538</v>
      </c>
      <c r="BP131" s="418">
        <v>4538</v>
      </c>
      <c r="BQ131" s="418">
        <v>4553</v>
      </c>
      <c r="BR131" s="418">
        <v>4493</v>
      </c>
      <c r="BS131" s="418">
        <v>4496</v>
      </c>
      <c r="BT131" s="418">
        <v>4487</v>
      </c>
      <c r="BU131" s="418">
        <v>4471</v>
      </c>
      <c r="BV131" s="418">
        <v>4455</v>
      </c>
      <c r="BW131" s="394">
        <v>4456</v>
      </c>
      <c r="BX131" s="395">
        <v>4489</v>
      </c>
      <c r="BY131" s="418">
        <v>4473</v>
      </c>
      <c r="BZ131" s="418">
        <v>4783</v>
      </c>
      <c r="CA131" s="418">
        <v>4765</v>
      </c>
      <c r="CB131" s="418">
        <v>4771</v>
      </c>
      <c r="CC131" s="418">
        <v>4787</v>
      </c>
      <c r="CD131" s="418">
        <v>4769</v>
      </c>
      <c r="CE131" s="418">
        <v>4746</v>
      </c>
      <c r="CF131" s="418">
        <v>4723</v>
      </c>
      <c r="CG131" s="418">
        <v>4736</v>
      </c>
      <c r="CH131" s="394">
        <v>4699</v>
      </c>
      <c r="CI131" s="399">
        <f>'1. Población_Afiliada_Regimen'!H131</f>
        <v>4638</v>
      </c>
      <c r="CJ131" s="118">
        <f t="shared" si="4"/>
        <v>-61</v>
      </c>
      <c r="CK131" s="98">
        <f t="shared" si="5"/>
        <v>-1.2852928782132322</v>
      </c>
      <c r="CL131" s="118">
        <f t="shared" si="6"/>
        <v>182</v>
      </c>
      <c r="CM131" s="98">
        <f t="shared" si="7"/>
        <v>4.0843806104129268</v>
      </c>
    </row>
    <row r="132" spans="1:91" ht="15" customHeight="1" outlineLevel="2">
      <c r="A132" s="432">
        <v>129</v>
      </c>
      <c r="B132" s="16" t="s">
        <v>752</v>
      </c>
      <c r="C132" s="389" t="s">
        <v>426</v>
      </c>
      <c r="D132" s="395">
        <v>493</v>
      </c>
      <c r="E132" s="418">
        <v>493</v>
      </c>
      <c r="F132" s="418">
        <v>493</v>
      </c>
      <c r="G132" s="418">
        <v>496</v>
      </c>
      <c r="H132" s="418">
        <v>495</v>
      </c>
      <c r="I132" s="418">
        <v>509</v>
      </c>
      <c r="J132" s="418">
        <v>508</v>
      </c>
      <c r="K132" s="418">
        <v>508</v>
      </c>
      <c r="L132" s="418">
        <v>508</v>
      </c>
      <c r="M132" s="418">
        <v>507</v>
      </c>
      <c r="N132" s="418">
        <v>504</v>
      </c>
      <c r="O132" s="399">
        <v>516</v>
      </c>
      <c r="P132" s="395">
        <v>514</v>
      </c>
      <c r="Q132" s="418">
        <v>443</v>
      </c>
      <c r="R132" s="418">
        <v>440</v>
      </c>
      <c r="S132" s="418">
        <v>666</v>
      </c>
      <c r="T132" s="418">
        <v>655</v>
      </c>
      <c r="U132" s="418">
        <v>665</v>
      </c>
      <c r="V132" s="418">
        <v>653</v>
      </c>
      <c r="W132" s="418">
        <v>651</v>
      </c>
      <c r="X132" s="418">
        <v>651</v>
      </c>
      <c r="Y132" s="418">
        <v>651</v>
      </c>
      <c r="Z132" s="418">
        <v>650</v>
      </c>
      <c r="AA132" s="399">
        <v>652</v>
      </c>
      <c r="AB132" s="395">
        <v>652</v>
      </c>
      <c r="AC132" s="418">
        <v>654</v>
      </c>
      <c r="AD132" s="418">
        <v>655</v>
      </c>
      <c r="AE132" s="418">
        <v>655</v>
      </c>
      <c r="AF132" s="418">
        <v>655</v>
      </c>
      <c r="AG132" s="418">
        <v>654</v>
      </c>
      <c r="AH132" s="418">
        <v>660</v>
      </c>
      <c r="AI132" s="418">
        <v>658</v>
      </c>
      <c r="AJ132" s="418">
        <v>659</v>
      </c>
      <c r="AK132" s="418">
        <v>661</v>
      </c>
      <c r="AL132" s="418">
        <v>658</v>
      </c>
      <c r="AM132" s="399">
        <v>656</v>
      </c>
      <c r="AN132" s="395">
        <v>655</v>
      </c>
      <c r="AO132" s="418">
        <v>654</v>
      </c>
      <c r="AP132" s="418">
        <v>652</v>
      </c>
      <c r="AQ132" s="418">
        <v>649</v>
      </c>
      <c r="AR132" s="418">
        <v>645</v>
      </c>
      <c r="AS132" s="418">
        <v>645</v>
      </c>
      <c r="AT132" s="418">
        <v>643</v>
      </c>
      <c r="AU132" s="418">
        <v>641</v>
      </c>
      <c r="AV132" s="418">
        <v>641</v>
      </c>
      <c r="AW132" s="418">
        <v>641</v>
      </c>
      <c r="AX132" s="418">
        <v>638</v>
      </c>
      <c r="AY132" s="399">
        <v>637</v>
      </c>
      <c r="AZ132" s="395">
        <v>635</v>
      </c>
      <c r="BA132" s="418">
        <v>635</v>
      </c>
      <c r="BB132" s="418">
        <v>632</v>
      </c>
      <c r="BC132" s="418">
        <v>629</v>
      </c>
      <c r="BD132" s="418">
        <v>628</v>
      </c>
      <c r="BE132" s="418">
        <v>628</v>
      </c>
      <c r="BF132" s="418">
        <v>618</v>
      </c>
      <c r="BG132" s="418">
        <v>621</v>
      </c>
      <c r="BH132" s="418">
        <v>619</v>
      </c>
      <c r="BI132" s="418">
        <v>619</v>
      </c>
      <c r="BJ132" s="418">
        <v>623</v>
      </c>
      <c r="BK132" s="394">
        <v>622</v>
      </c>
      <c r="BL132" s="395">
        <v>624</v>
      </c>
      <c r="BM132" s="418">
        <v>622</v>
      </c>
      <c r="BN132" s="418">
        <v>640</v>
      </c>
      <c r="BO132" s="418">
        <v>641</v>
      </c>
      <c r="BP132" s="418">
        <v>641</v>
      </c>
      <c r="BQ132" s="418">
        <v>647</v>
      </c>
      <c r="BR132" s="418">
        <v>640</v>
      </c>
      <c r="BS132" s="418">
        <v>644</v>
      </c>
      <c r="BT132" s="418">
        <v>644</v>
      </c>
      <c r="BU132" s="418">
        <v>639</v>
      </c>
      <c r="BV132" s="418">
        <v>637</v>
      </c>
      <c r="BW132" s="394">
        <v>639</v>
      </c>
      <c r="BX132" s="395">
        <v>639</v>
      </c>
      <c r="BY132" s="418">
        <v>636</v>
      </c>
      <c r="BZ132" s="418">
        <v>690</v>
      </c>
      <c r="CA132" s="418">
        <v>684</v>
      </c>
      <c r="CB132" s="418">
        <v>681</v>
      </c>
      <c r="CC132" s="418">
        <v>677</v>
      </c>
      <c r="CD132" s="418">
        <v>673</v>
      </c>
      <c r="CE132" s="418">
        <v>674</v>
      </c>
      <c r="CF132" s="418">
        <v>669</v>
      </c>
      <c r="CG132" s="418">
        <v>678</v>
      </c>
      <c r="CH132" s="394">
        <v>673</v>
      </c>
      <c r="CI132" s="399">
        <f>'1. Población_Afiliada_Regimen'!H132</f>
        <v>667</v>
      </c>
      <c r="CJ132" s="118">
        <f t="shared" si="4"/>
        <v>-6</v>
      </c>
      <c r="CK132" s="98">
        <f t="shared" si="5"/>
        <v>-0.89020771513353114</v>
      </c>
      <c r="CL132" s="118">
        <f t="shared" si="6"/>
        <v>28</v>
      </c>
      <c r="CM132" s="98">
        <f t="shared" si="7"/>
        <v>4.3818466353677623</v>
      </c>
    </row>
    <row r="133" spans="1:91" ht="15" customHeight="1" outlineLevel="2">
      <c r="A133" s="432">
        <v>212</v>
      </c>
      <c r="B133" s="16" t="s">
        <v>752</v>
      </c>
      <c r="C133" s="389" t="s">
        <v>427</v>
      </c>
      <c r="D133" s="395">
        <v>990</v>
      </c>
      <c r="E133" s="418">
        <v>990</v>
      </c>
      <c r="F133" s="418">
        <v>990</v>
      </c>
      <c r="G133" s="418">
        <v>989</v>
      </c>
      <c r="H133" s="418">
        <v>987</v>
      </c>
      <c r="I133" s="418">
        <v>1047</v>
      </c>
      <c r="J133" s="418">
        <v>1043</v>
      </c>
      <c r="K133" s="418">
        <v>1043</v>
      </c>
      <c r="L133" s="418">
        <v>1042</v>
      </c>
      <c r="M133" s="418">
        <v>1042</v>
      </c>
      <c r="N133" s="418">
        <v>1041</v>
      </c>
      <c r="O133" s="399">
        <v>1042</v>
      </c>
      <c r="P133" s="395">
        <v>1037</v>
      </c>
      <c r="Q133" s="418">
        <v>903</v>
      </c>
      <c r="R133" s="418">
        <v>888</v>
      </c>
      <c r="S133" s="418">
        <v>1142</v>
      </c>
      <c r="T133" s="418">
        <v>1116</v>
      </c>
      <c r="U133" s="418">
        <v>1119</v>
      </c>
      <c r="V133" s="418">
        <v>1103</v>
      </c>
      <c r="W133" s="418">
        <v>1101</v>
      </c>
      <c r="X133" s="418">
        <v>1099</v>
      </c>
      <c r="Y133" s="418">
        <v>1098</v>
      </c>
      <c r="Z133" s="418">
        <v>1092</v>
      </c>
      <c r="AA133" s="399">
        <v>1090</v>
      </c>
      <c r="AB133" s="395">
        <v>1086</v>
      </c>
      <c r="AC133" s="418">
        <v>1079</v>
      </c>
      <c r="AD133" s="418">
        <v>1077</v>
      </c>
      <c r="AE133" s="418">
        <v>1078</v>
      </c>
      <c r="AF133" s="418">
        <v>1074</v>
      </c>
      <c r="AG133" s="418">
        <v>1069</v>
      </c>
      <c r="AH133" s="418">
        <v>1069</v>
      </c>
      <c r="AI133" s="418">
        <v>1067</v>
      </c>
      <c r="AJ133" s="418">
        <v>1066</v>
      </c>
      <c r="AK133" s="418">
        <v>1065</v>
      </c>
      <c r="AL133" s="418">
        <v>1061</v>
      </c>
      <c r="AM133" s="399">
        <v>1061</v>
      </c>
      <c r="AN133" s="395">
        <v>1060</v>
      </c>
      <c r="AO133" s="418">
        <v>1058</v>
      </c>
      <c r="AP133" s="418">
        <v>1058</v>
      </c>
      <c r="AQ133" s="418">
        <v>1054</v>
      </c>
      <c r="AR133" s="418">
        <v>1050</v>
      </c>
      <c r="AS133" s="418">
        <v>1047</v>
      </c>
      <c r="AT133" s="418">
        <v>1044</v>
      </c>
      <c r="AU133" s="418">
        <v>1041</v>
      </c>
      <c r="AV133" s="418">
        <v>1041</v>
      </c>
      <c r="AW133" s="418">
        <v>1038</v>
      </c>
      <c r="AX133" s="418">
        <v>1033</v>
      </c>
      <c r="AY133" s="399">
        <v>1032</v>
      </c>
      <c r="AZ133" s="395">
        <v>1027</v>
      </c>
      <c r="BA133" s="418">
        <v>1026</v>
      </c>
      <c r="BB133" s="418">
        <v>1020</v>
      </c>
      <c r="BC133" s="418">
        <v>1019</v>
      </c>
      <c r="BD133" s="418">
        <v>1016</v>
      </c>
      <c r="BE133" s="418">
        <v>1014</v>
      </c>
      <c r="BF133" s="418">
        <v>997</v>
      </c>
      <c r="BG133" s="418">
        <v>990</v>
      </c>
      <c r="BH133" s="418">
        <v>988</v>
      </c>
      <c r="BI133" s="418">
        <v>985</v>
      </c>
      <c r="BJ133" s="418">
        <v>977</v>
      </c>
      <c r="BK133" s="394">
        <v>973</v>
      </c>
      <c r="BL133" s="395">
        <v>967</v>
      </c>
      <c r="BM133" s="418">
        <v>966</v>
      </c>
      <c r="BN133" s="418">
        <v>983</v>
      </c>
      <c r="BO133" s="418">
        <v>983</v>
      </c>
      <c r="BP133" s="418">
        <v>983</v>
      </c>
      <c r="BQ133" s="418">
        <v>983</v>
      </c>
      <c r="BR133" s="418">
        <v>971</v>
      </c>
      <c r="BS133" s="418">
        <v>970</v>
      </c>
      <c r="BT133" s="418">
        <v>966</v>
      </c>
      <c r="BU133" s="418">
        <v>962</v>
      </c>
      <c r="BV133" s="418">
        <v>958</v>
      </c>
      <c r="BW133" s="394">
        <v>959</v>
      </c>
      <c r="BX133" s="395">
        <v>969</v>
      </c>
      <c r="BY133" s="418">
        <v>961</v>
      </c>
      <c r="BZ133" s="418">
        <v>1041</v>
      </c>
      <c r="CA133" s="418">
        <v>1037</v>
      </c>
      <c r="CB133" s="418">
        <v>1027</v>
      </c>
      <c r="CC133" s="418">
        <v>1026</v>
      </c>
      <c r="CD133" s="418">
        <v>1019</v>
      </c>
      <c r="CE133" s="418">
        <v>1012</v>
      </c>
      <c r="CF133" s="418">
        <v>1009</v>
      </c>
      <c r="CG133" s="418">
        <v>1012</v>
      </c>
      <c r="CH133" s="394">
        <v>1006</v>
      </c>
      <c r="CI133" s="399">
        <f>'1. Población_Afiliada_Regimen'!H133</f>
        <v>992</v>
      </c>
      <c r="CJ133" s="118">
        <f t="shared" ref="CJ133:CJ138" si="8">CI133-CH133</f>
        <v>-14</v>
      </c>
      <c r="CK133" s="98">
        <f t="shared" ref="CK133:CK138" si="9">(CJ133/CE133)*100</f>
        <v>-1.383399209486166</v>
      </c>
      <c r="CL133" s="118">
        <f t="shared" ref="CL133:CL138" si="10">CI133-BW133</f>
        <v>33</v>
      </c>
      <c r="CM133" s="98">
        <f t="shared" ref="CM133:CM138" si="11">CL133/BW133*100</f>
        <v>3.441084462982273</v>
      </c>
    </row>
    <row r="134" spans="1:91" ht="15" customHeight="1" outlineLevel="2">
      <c r="A134" s="432">
        <v>266</v>
      </c>
      <c r="B134" s="16" t="s">
        <v>752</v>
      </c>
      <c r="C134" s="389" t="s">
        <v>428</v>
      </c>
      <c r="D134" s="395">
        <v>2840</v>
      </c>
      <c r="E134" s="418">
        <v>2836</v>
      </c>
      <c r="F134" s="418">
        <v>2838</v>
      </c>
      <c r="G134" s="418">
        <v>2836</v>
      </c>
      <c r="H134" s="418">
        <v>2823</v>
      </c>
      <c r="I134" s="418">
        <v>3107</v>
      </c>
      <c r="J134" s="418">
        <v>3104</v>
      </c>
      <c r="K134" s="418">
        <v>3103</v>
      </c>
      <c r="L134" s="418">
        <v>3097</v>
      </c>
      <c r="M134" s="418">
        <v>3096</v>
      </c>
      <c r="N134" s="418">
        <v>3084</v>
      </c>
      <c r="O134" s="399">
        <v>3088</v>
      </c>
      <c r="P134" s="395">
        <v>3074</v>
      </c>
      <c r="Q134" s="418">
        <v>2737</v>
      </c>
      <c r="R134" s="418">
        <v>2681</v>
      </c>
      <c r="S134" s="418">
        <v>3356</v>
      </c>
      <c r="T134" s="418">
        <v>3307</v>
      </c>
      <c r="U134" s="418">
        <v>3324</v>
      </c>
      <c r="V134" s="418">
        <v>3296</v>
      </c>
      <c r="W134" s="418">
        <v>3293</v>
      </c>
      <c r="X134" s="418">
        <v>3285</v>
      </c>
      <c r="Y134" s="418">
        <v>3321</v>
      </c>
      <c r="Z134" s="418">
        <v>3314</v>
      </c>
      <c r="AA134" s="399">
        <v>3311</v>
      </c>
      <c r="AB134" s="395">
        <v>3300</v>
      </c>
      <c r="AC134" s="418">
        <v>3329</v>
      </c>
      <c r="AD134" s="418">
        <v>3338</v>
      </c>
      <c r="AE134" s="418">
        <v>3337</v>
      </c>
      <c r="AF134" s="418">
        <v>3339</v>
      </c>
      <c r="AG134" s="418">
        <v>3322</v>
      </c>
      <c r="AH134" s="418">
        <v>3313</v>
      </c>
      <c r="AI134" s="418">
        <v>3306</v>
      </c>
      <c r="AJ134" s="418">
        <v>3311</v>
      </c>
      <c r="AK134" s="418">
        <v>3302</v>
      </c>
      <c r="AL134" s="418">
        <v>3287</v>
      </c>
      <c r="AM134" s="399">
        <v>3279</v>
      </c>
      <c r="AN134" s="395">
        <v>3272</v>
      </c>
      <c r="AO134" s="418">
        <v>3275</v>
      </c>
      <c r="AP134" s="418">
        <v>3267</v>
      </c>
      <c r="AQ134" s="418">
        <v>3254</v>
      </c>
      <c r="AR134" s="418">
        <v>3248</v>
      </c>
      <c r="AS134" s="418">
        <v>3243</v>
      </c>
      <c r="AT134" s="418">
        <v>3230</v>
      </c>
      <c r="AU134" s="418">
        <v>3216</v>
      </c>
      <c r="AV134" s="418">
        <v>3201</v>
      </c>
      <c r="AW134" s="418">
        <v>3195</v>
      </c>
      <c r="AX134" s="418">
        <v>3188</v>
      </c>
      <c r="AY134" s="399">
        <v>3177</v>
      </c>
      <c r="AZ134" s="395">
        <v>3171</v>
      </c>
      <c r="BA134" s="418">
        <v>3158</v>
      </c>
      <c r="BB134" s="418">
        <v>3134</v>
      </c>
      <c r="BC134" s="418">
        <v>3128</v>
      </c>
      <c r="BD134" s="418">
        <v>3117</v>
      </c>
      <c r="BE134" s="418">
        <v>3110</v>
      </c>
      <c r="BF134" s="418">
        <v>3071</v>
      </c>
      <c r="BG134" s="418">
        <v>3070</v>
      </c>
      <c r="BH134" s="418">
        <v>3061</v>
      </c>
      <c r="BI134" s="418">
        <v>3058</v>
      </c>
      <c r="BJ134" s="418">
        <v>3060</v>
      </c>
      <c r="BK134" s="394">
        <v>3057</v>
      </c>
      <c r="BL134" s="395">
        <v>3153</v>
      </c>
      <c r="BM134" s="418">
        <v>3146</v>
      </c>
      <c r="BN134" s="418">
        <v>3214</v>
      </c>
      <c r="BO134" s="418">
        <v>3219</v>
      </c>
      <c r="BP134" s="418">
        <v>3219</v>
      </c>
      <c r="BQ134" s="418">
        <v>3224</v>
      </c>
      <c r="BR134" s="418">
        <v>3185</v>
      </c>
      <c r="BS134" s="418">
        <v>3186</v>
      </c>
      <c r="BT134" s="418">
        <v>3176</v>
      </c>
      <c r="BU134" s="418">
        <v>3161</v>
      </c>
      <c r="BV134" s="418">
        <v>3141</v>
      </c>
      <c r="BW134" s="394">
        <v>3139</v>
      </c>
      <c r="BX134" s="395">
        <v>3161</v>
      </c>
      <c r="BY134" s="418">
        <v>3136</v>
      </c>
      <c r="BZ134" s="418">
        <v>3328</v>
      </c>
      <c r="CA134" s="418">
        <v>3313</v>
      </c>
      <c r="CB134" s="418">
        <v>3322</v>
      </c>
      <c r="CC134" s="418">
        <v>3308</v>
      </c>
      <c r="CD134" s="418">
        <v>3297</v>
      </c>
      <c r="CE134" s="418">
        <v>3294</v>
      </c>
      <c r="CF134" s="418">
        <v>3284</v>
      </c>
      <c r="CG134" s="418">
        <v>3292</v>
      </c>
      <c r="CH134" s="394">
        <v>3264</v>
      </c>
      <c r="CI134" s="399">
        <f>'1. Población_Afiliada_Regimen'!H134</f>
        <v>3222</v>
      </c>
      <c r="CJ134" s="118">
        <f t="shared" si="8"/>
        <v>-42</v>
      </c>
      <c r="CK134" s="98">
        <f t="shared" si="9"/>
        <v>-1.2750455373406193</v>
      </c>
      <c r="CL134" s="118">
        <f t="shared" si="10"/>
        <v>83</v>
      </c>
      <c r="CM134" s="98">
        <f t="shared" si="11"/>
        <v>2.6441541892322395</v>
      </c>
    </row>
    <row r="135" spans="1:91" ht="15" customHeight="1" outlineLevel="2">
      <c r="A135" s="432">
        <v>308</v>
      </c>
      <c r="B135" s="16" t="s">
        <v>752</v>
      </c>
      <c r="C135" s="389" t="s">
        <v>429</v>
      </c>
      <c r="D135" s="395">
        <v>298</v>
      </c>
      <c r="E135" s="418">
        <v>298</v>
      </c>
      <c r="F135" s="418">
        <v>298</v>
      </c>
      <c r="G135" s="418">
        <v>298</v>
      </c>
      <c r="H135" s="418">
        <v>298</v>
      </c>
      <c r="I135" s="418">
        <v>321</v>
      </c>
      <c r="J135" s="418">
        <v>320</v>
      </c>
      <c r="K135" s="418">
        <v>320</v>
      </c>
      <c r="L135" s="418">
        <v>320</v>
      </c>
      <c r="M135" s="418">
        <v>320</v>
      </c>
      <c r="N135" s="418">
        <v>319</v>
      </c>
      <c r="O135" s="399">
        <v>327</v>
      </c>
      <c r="P135" s="395">
        <v>325</v>
      </c>
      <c r="Q135" s="418">
        <v>289</v>
      </c>
      <c r="R135" s="418">
        <v>286</v>
      </c>
      <c r="S135" s="418">
        <v>430</v>
      </c>
      <c r="T135" s="418">
        <v>424</v>
      </c>
      <c r="U135" s="418">
        <v>430</v>
      </c>
      <c r="V135" s="418">
        <v>422</v>
      </c>
      <c r="W135" s="418">
        <v>424</v>
      </c>
      <c r="X135" s="418">
        <v>423</v>
      </c>
      <c r="Y135" s="418">
        <v>424</v>
      </c>
      <c r="Z135" s="418">
        <v>422</v>
      </c>
      <c r="AA135" s="399">
        <v>420</v>
      </c>
      <c r="AB135" s="395">
        <v>419</v>
      </c>
      <c r="AC135" s="418">
        <v>418</v>
      </c>
      <c r="AD135" s="418">
        <v>420</v>
      </c>
      <c r="AE135" s="418">
        <v>422</v>
      </c>
      <c r="AF135" s="418">
        <v>425</v>
      </c>
      <c r="AG135" s="418">
        <v>420</v>
      </c>
      <c r="AH135" s="418">
        <v>420</v>
      </c>
      <c r="AI135" s="418">
        <v>425</v>
      </c>
      <c r="AJ135" s="418">
        <v>425</v>
      </c>
      <c r="AK135" s="418">
        <v>426</v>
      </c>
      <c r="AL135" s="418">
        <v>426</v>
      </c>
      <c r="AM135" s="399">
        <v>426</v>
      </c>
      <c r="AN135" s="395">
        <v>425</v>
      </c>
      <c r="AO135" s="418">
        <v>428</v>
      </c>
      <c r="AP135" s="418">
        <v>428</v>
      </c>
      <c r="AQ135" s="418">
        <v>430</v>
      </c>
      <c r="AR135" s="418">
        <v>428</v>
      </c>
      <c r="AS135" s="418">
        <v>426</v>
      </c>
      <c r="AT135" s="418">
        <v>424</v>
      </c>
      <c r="AU135" s="418">
        <v>422</v>
      </c>
      <c r="AV135" s="418">
        <v>421</v>
      </c>
      <c r="AW135" s="418">
        <v>420</v>
      </c>
      <c r="AX135" s="418">
        <v>419</v>
      </c>
      <c r="AY135" s="399">
        <v>419</v>
      </c>
      <c r="AZ135" s="395">
        <v>419</v>
      </c>
      <c r="BA135" s="418">
        <v>417</v>
      </c>
      <c r="BB135" s="418">
        <v>414</v>
      </c>
      <c r="BC135" s="418">
        <v>412</v>
      </c>
      <c r="BD135" s="418">
        <v>411</v>
      </c>
      <c r="BE135" s="418">
        <v>410</v>
      </c>
      <c r="BF135" s="418">
        <v>405</v>
      </c>
      <c r="BG135" s="418">
        <v>406</v>
      </c>
      <c r="BH135" s="418">
        <v>406</v>
      </c>
      <c r="BI135" s="418">
        <v>404</v>
      </c>
      <c r="BJ135" s="418">
        <v>402</v>
      </c>
      <c r="BK135" s="394">
        <v>402</v>
      </c>
      <c r="BL135" s="395">
        <v>406</v>
      </c>
      <c r="BM135" s="418">
        <v>406</v>
      </c>
      <c r="BN135" s="418">
        <v>411</v>
      </c>
      <c r="BO135" s="418">
        <v>411</v>
      </c>
      <c r="BP135" s="418">
        <v>411</v>
      </c>
      <c r="BQ135" s="418">
        <v>413</v>
      </c>
      <c r="BR135" s="418">
        <v>412</v>
      </c>
      <c r="BS135" s="418">
        <v>412</v>
      </c>
      <c r="BT135" s="418">
        <v>411</v>
      </c>
      <c r="BU135" s="418">
        <v>411</v>
      </c>
      <c r="BV135" s="418">
        <v>408</v>
      </c>
      <c r="BW135" s="394">
        <v>407</v>
      </c>
      <c r="BX135" s="395">
        <v>408</v>
      </c>
      <c r="BY135" s="418">
        <v>405</v>
      </c>
      <c r="BZ135" s="418">
        <v>425</v>
      </c>
      <c r="CA135" s="418">
        <v>425</v>
      </c>
      <c r="CB135" s="418">
        <v>428</v>
      </c>
      <c r="CC135" s="418">
        <v>429</v>
      </c>
      <c r="CD135" s="418">
        <v>428</v>
      </c>
      <c r="CE135" s="418">
        <v>427</v>
      </c>
      <c r="CF135" s="418">
        <v>428</v>
      </c>
      <c r="CG135" s="418">
        <v>429</v>
      </c>
      <c r="CH135" s="394">
        <v>426</v>
      </c>
      <c r="CI135" s="399">
        <f>'1. Población_Afiliada_Regimen'!H135</f>
        <v>420</v>
      </c>
      <c r="CJ135" s="118">
        <f t="shared" si="8"/>
        <v>-6</v>
      </c>
      <c r="CK135" s="98">
        <f t="shared" si="9"/>
        <v>-1.405152224824356</v>
      </c>
      <c r="CL135" s="118">
        <f t="shared" si="10"/>
        <v>13</v>
      </c>
      <c r="CM135" s="98">
        <f t="shared" si="11"/>
        <v>3.1941031941031941</v>
      </c>
    </row>
    <row r="136" spans="1:91" ht="15" customHeight="1" outlineLevel="2">
      <c r="A136" s="432">
        <v>360</v>
      </c>
      <c r="B136" s="16" t="s">
        <v>752</v>
      </c>
      <c r="C136" s="389" t="s">
        <v>430</v>
      </c>
      <c r="D136" s="395">
        <v>2939</v>
      </c>
      <c r="E136" s="418">
        <v>2939</v>
      </c>
      <c r="F136" s="418">
        <v>2939</v>
      </c>
      <c r="G136" s="418">
        <v>2943</v>
      </c>
      <c r="H136" s="418">
        <v>2935</v>
      </c>
      <c r="I136" s="418">
        <v>3032</v>
      </c>
      <c r="J136" s="418">
        <v>3028</v>
      </c>
      <c r="K136" s="418">
        <v>3032</v>
      </c>
      <c r="L136" s="418">
        <v>3031</v>
      </c>
      <c r="M136" s="418">
        <v>3031</v>
      </c>
      <c r="N136" s="418">
        <v>3022</v>
      </c>
      <c r="O136" s="399">
        <v>3106</v>
      </c>
      <c r="P136" s="395">
        <v>3094</v>
      </c>
      <c r="Q136" s="418">
        <v>2692</v>
      </c>
      <c r="R136" s="418">
        <v>2645</v>
      </c>
      <c r="S136" s="418">
        <v>3376</v>
      </c>
      <c r="T136" s="418">
        <v>3309</v>
      </c>
      <c r="U136" s="418">
        <v>3339</v>
      </c>
      <c r="V136" s="418">
        <v>3290</v>
      </c>
      <c r="W136" s="418">
        <v>3297</v>
      </c>
      <c r="X136" s="418">
        <v>3280</v>
      </c>
      <c r="Y136" s="418">
        <v>3310</v>
      </c>
      <c r="Z136" s="418">
        <v>3296</v>
      </c>
      <c r="AA136" s="399">
        <v>3309</v>
      </c>
      <c r="AB136" s="395">
        <v>3304</v>
      </c>
      <c r="AC136" s="418">
        <v>3296</v>
      </c>
      <c r="AD136" s="418">
        <v>3295</v>
      </c>
      <c r="AE136" s="418">
        <v>3293</v>
      </c>
      <c r="AF136" s="418">
        <v>3313</v>
      </c>
      <c r="AG136" s="418">
        <v>3304</v>
      </c>
      <c r="AH136" s="418">
        <v>3310</v>
      </c>
      <c r="AI136" s="418">
        <v>3309</v>
      </c>
      <c r="AJ136" s="418">
        <v>3304</v>
      </c>
      <c r="AK136" s="418">
        <v>3300</v>
      </c>
      <c r="AL136" s="418">
        <v>3297</v>
      </c>
      <c r="AM136" s="399">
        <v>3296</v>
      </c>
      <c r="AN136" s="395">
        <v>3292</v>
      </c>
      <c r="AO136" s="418">
        <v>3279</v>
      </c>
      <c r="AP136" s="418">
        <v>3275</v>
      </c>
      <c r="AQ136" s="418">
        <v>3266</v>
      </c>
      <c r="AR136" s="418">
        <v>3254</v>
      </c>
      <c r="AS136" s="418">
        <v>3247</v>
      </c>
      <c r="AT136" s="418">
        <v>3233</v>
      </c>
      <c r="AU136" s="418">
        <v>3222</v>
      </c>
      <c r="AV136" s="418">
        <v>3217</v>
      </c>
      <c r="AW136" s="418">
        <v>3213</v>
      </c>
      <c r="AX136" s="418">
        <v>3201</v>
      </c>
      <c r="AY136" s="399">
        <v>3195</v>
      </c>
      <c r="AZ136" s="395">
        <v>3183</v>
      </c>
      <c r="BA136" s="418">
        <v>3170</v>
      </c>
      <c r="BB136" s="418">
        <v>3145</v>
      </c>
      <c r="BC136" s="418">
        <v>3140</v>
      </c>
      <c r="BD136" s="418">
        <v>3135</v>
      </c>
      <c r="BE136" s="418">
        <v>3129</v>
      </c>
      <c r="BF136" s="418">
        <v>3072</v>
      </c>
      <c r="BG136" s="418">
        <v>3085</v>
      </c>
      <c r="BH136" s="418">
        <v>3080</v>
      </c>
      <c r="BI136" s="418">
        <v>3078</v>
      </c>
      <c r="BJ136" s="418">
        <v>3082</v>
      </c>
      <c r="BK136" s="394">
        <v>3080</v>
      </c>
      <c r="BL136" s="395">
        <v>3089</v>
      </c>
      <c r="BM136" s="418">
        <v>3085</v>
      </c>
      <c r="BN136" s="418">
        <v>3191</v>
      </c>
      <c r="BO136" s="418">
        <v>3190</v>
      </c>
      <c r="BP136" s="418">
        <v>3190</v>
      </c>
      <c r="BQ136" s="418">
        <v>3207</v>
      </c>
      <c r="BR136" s="418">
        <v>3157</v>
      </c>
      <c r="BS136" s="418">
        <v>3154</v>
      </c>
      <c r="BT136" s="418">
        <v>3144</v>
      </c>
      <c r="BU136" s="418">
        <v>3138</v>
      </c>
      <c r="BV136" s="418">
        <v>3111</v>
      </c>
      <c r="BW136" s="394">
        <v>3109</v>
      </c>
      <c r="BX136" s="395">
        <v>3123</v>
      </c>
      <c r="BY136" s="418">
        <v>3104</v>
      </c>
      <c r="BZ136" s="418">
        <v>3319</v>
      </c>
      <c r="CA136" s="418">
        <v>3317</v>
      </c>
      <c r="CB136" s="418">
        <v>3342</v>
      </c>
      <c r="CC136" s="418">
        <v>3327</v>
      </c>
      <c r="CD136" s="418">
        <v>3316</v>
      </c>
      <c r="CE136" s="418">
        <v>3302</v>
      </c>
      <c r="CF136" s="418">
        <v>3290</v>
      </c>
      <c r="CG136" s="418">
        <v>3286</v>
      </c>
      <c r="CH136" s="394">
        <v>3272</v>
      </c>
      <c r="CI136" s="399">
        <f>'1. Población_Afiliada_Regimen'!H136</f>
        <v>3215</v>
      </c>
      <c r="CJ136" s="118">
        <f t="shared" si="8"/>
        <v>-57</v>
      </c>
      <c r="CK136" s="98">
        <f t="shared" si="9"/>
        <v>-1.7262265293761359</v>
      </c>
      <c r="CL136" s="118">
        <f t="shared" si="10"/>
        <v>106</v>
      </c>
      <c r="CM136" s="98">
        <f t="shared" si="11"/>
        <v>3.4094564168542938</v>
      </c>
    </row>
    <row r="137" spans="1:91" ht="15" customHeight="1" outlineLevel="2">
      <c r="A137" s="432">
        <v>380</v>
      </c>
      <c r="B137" s="16" t="s">
        <v>752</v>
      </c>
      <c r="C137" s="389" t="s">
        <v>431</v>
      </c>
      <c r="D137" s="395">
        <v>239</v>
      </c>
      <c r="E137" s="418">
        <v>239</v>
      </c>
      <c r="F137" s="418">
        <v>239</v>
      </c>
      <c r="G137" s="418">
        <v>239</v>
      </c>
      <c r="H137" s="418">
        <v>236</v>
      </c>
      <c r="I137" s="418">
        <v>260</v>
      </c>
      <c r="J137" s="418">
        <v>260</v>
      </c>
      <c r="K137" s="418">
        <v>260</v>
      </c>
      <c r="L137" s="418">
        <v>260</v>
      </c>
      <c r="M137" s="418">
        <v>260</v>
      </c>
      <c r="N137" s="418">
        <v>260</v>
      </c>
      <c r="O137" s="399">
        <v>265</v>
      </c>
      <c r="P137" s="395">
        <v>265</v>
      </c>
      <c r="Q137" s="418">
        <v>245</v>
      </c>
      <c r="R137" s="418">
        <v>239</v>
      </c>
      <c r="S137" s="418">
        <v>343</v>
      </c>
      <c r="T137" s="418">
        <v>343</v>
      </c>
      <c r="U137" s="418">
        <v>352</v>
      </c>
      <c r="V137" s="418">
        <v>352</v>
      </c>
      <c r="W137" s="418">
        <v>352</v>
      </c>
      <c r="X137" s="418">
        <v>356</v>
      </c>
      <c r="Y137" s="418">
        <v>356</v>
      </c>
      <c r="Z137" s="418">
        <v>359</v>
      </c>
      <c r="AA137" s="399">
        <v>359</v>
      </c>
      <c r="AB137" s="395">
        <v>358</v>
      </c>
      <c r="AC137" s="418">
        <v>355</v>
      </c>
      <c r="AD137" s="418">
        <v>354</v>
      </c>
      <c r="AE137" s="418">
        <v>354</v>
      </c>
      <c r="AF137" s="418">
        <v>359</v>
      </c>
      <c r="AG137" s="418">
        <v>357</v>
      </c>
      <c r="AH137" s="418">
        <v>358</v>
      </c>
      <c r="AI137" s="418">
        <v>360</v>
      </c>
      <c r="AJ137" s="418">
        <v>358</v>
      </c>
      <c r="AK137" s="418">
        <v>359</v>
      </c>
      <c r="AL137" s="418">
        <v>359</v>
      </c>
      <c r="AM137" s="399">
        <v>359</v>
      </c>
      <c r="AN137" s="395">
        <v>358</v>
      </c>
      <c r="AO137" s="418">
        <v>357</v>
      </c>
      <c r="AP137" s="418">
        <v>355</v>
      </c>
      <c r="AQ137" s="418">
        <v>353</v>
      </c>
      <c r="AR137" s="418">
        <v>348</v>
      </c>
      <c r="AS137" s="418">
        <v>347</v>
      </c>
      <c r="AT137" s="418">
        <v>346</v>
      </c>
      <c r="AU137" s="418">
        <v>342</v>
      </c>
      <c r="AV137" s="418">
        <v>342</v>
      </c>
      <c r="AW137" s="418">
        <v>341</v>
      </c>
      <c r="AX137" s="418">
        <v>339</v>
      </c>
      <c r="AY137" s="399">
        <v>339</v>
      </c>
      <c r="AZ137" s="395">
        <v>339</v>
      </c>
      <c r="BA137" s="418">
        <v>339</v>
      </c>
      <c r="BB137" s="418">
        <v>338</v>
      </c>
      <c r="BC137" s="418">
        <v>339</v>
      </c>
      <c r="BD137" s="418">
        <v>339</v>
      </c>
      <c r="BE137" s="418">
        <v>339</v>
      </c>
      <c r="BF137" s="418">
        <v>339</v>
      </c>
      <c r="BG137" s="418">
        <v>338</v>
      </c>
      <c r="BH137" s="418">
        <v>337</v>
      </c>
      <c r="BI137" s="418">
        <v>337</v>
      </c>
      <c r="BJ137" s="418">
        <v>339</v>
      </c>
      <c r="BK137" s="394">
        <v>338</v>
      </c>
      <c r="BL137" s="395">
        <v>342</v>
      </c>
      <c r="BM137" s="418">
        <v>342</v>
      </c>
      <c r="BN137" s="418">
        <v>344</v>
      </c>
      <c r="BO137" s="418">
        <v>344</v>
      </c>
      <c r="BP137" s="418">
        <v>344</v>
      </c>
      <c r="BQ137" s="418">
        <v>345</v>
      </c>
      <c r="BR137" s="418">
        <v>341</v>
      </c>
      <c r="BS137" s="418">
        <v>340</v>
      </c>
      <c r="BT137" s="418">
        <v>338</v>
      </c>
      <c r="BU137" s="418">
        <v>338</v>
      </c>
      <c r="BV137" s="418">
        <v>334</v>
      </c>
      <c r="BW137" s="394">
        <v>333</v>
      </c>
      <c r="BX137" s="395">
        <v>335</v>
      </c>
      <c r="BY137" s="418">
        <v>334</v>
      </c>
      <c r="BZ137" s="418">
        <v>343</v>
      </c>
      <c r="CA137" s="418">
        <v>344</v>
      </c>
      <c r="CB137" s="418">
        <v>346</v>
      </c>
      <c r="CC137" s="418">
        <v>345</v>
      </c>
      <c r="CD137" s="418">
        <v>347</v>
      </c>
      <c r="CE137" s="418">
        <v>345</v>
      </c>
      <c r="CF137" s="418">
        <v>347</v>
      </c>
      <c r="CG137" s="418">
        <v>349</v>
      </c>
      <c r="CH137" s="394">
        <v>348</v>
      </c>
      <c r="CI137" s="399">
        <f>'1. Población_Afiliada_Regimen'!H137</f>
        <v>350</v>
      </c>
      <c r="CJ137" s="118">
        <f t="shared" si="8"/>
        <v>2</v>
      </c>
      <c r="CK137" s="98">
        <f t="shared" si="9"/>
        <v>0.57971014492753625</v>
      </c>
      <c r="CL137" s="118">
        <f t="shared" si="10"/>
        <v>17</v>
      </c>
      <c r="CM137" s="98">
        <f t="shared" si="11"/>
        <v>5.1051051051051051</v>
      </c>
    </row>
    <row r="138" spans="1:91" ht="15" customHeight="1" outlineLevel="2" thickBot="1">
      <c r="A138" s="432">
        <v>631</v>
      </c>
      <c r="B138" s="16" t="s">
        <v>752</v>
      </c>
      <c r="C138" s="389" t="s">
        <v>432</v>
      </c>
      <c r="D138" s="396">
        <v>312</v>
      </c>
      <c r="E138" s="419">
        <v>311</v>
      </c>
      <c r="F138" s="419">
        <v>313</v>
      </c>
      <c r="G138" s="419">
        <v>313</v>
      </c>
      <c r="H138" s="419">
        <v>313</v>
      </c>
      <c r="I138" s="419">
        <v>341</v>
      </c>
      <c r="J138" s="419">
        <v>340</v>
      </c>
      <c r="K138" s="419">
        <v>339</v>
      </c>
      <c r="L138" s="419">
        <v>339</v>
      </c>
      <c r="M138" s="419">
        <v>338</v>
      </c>
      <c r="N138" s="419">
        <v>336</v>
      </c>
      <c r="O138" s="400">
        <v>343</v>
      </c>
      <c r="P138" s="396">
        <v>340</v>
      </c>
      <c r="Q138" s="419">
        <v>310</v>
      </c>
      <c r="R138" s="419">
        <v>306</v>
      </c>
      <c r="S138" s="419">
        <v>479</v>
      </c>
      <c r="T138" s="419">
        <v>476</v>
      </c>
      <c r="U138" s="419">
        <v>484</v>
      </c>
      <c r="V138" s="419">
        <v>484</v>
      </c>
      <c r="W138" s="419">
        <v>480</v>
      </c>
      <c r="X138" s="419">
        <v>480</v>
      </c>
      <c r="Y138" s="419">
        <v>485</v>
      </c>
      <c r="Z138" s="419">
        <v>482</v>
      </c>
      <c r="AA138" s="400">
        <v>481</v>
      </c>
      <c r="AB138" s="396">
        <v>481</v>
      </c>
      <c r="AC138" s="419">
        <v>481</v>
      </c>
      <c r="AD138" s="419">
        <v>481</v>
      </c>
      <c r="AE138" s="419">
        <v>481</v>
      </c>
      <c r="AF138" s="419">
        <v>482</v>
      </c>
      <c r="AG138" s="419">
        <v>482</v>
      </c>
      <c r="AH138" s="419">
        <v>480</v>
      </c>
      <c r="AI138" s="419">
        <v>481</v>
      </c>
      <c r="AJ138" s="419">
        <v>480</v>
      </c>
      <c r="AK138" s="419">
        <v>481</v>
      </c>
      <c r="AL138" s="419">
        <v>479</v>
      </c>
      <c r="AM138" s="400">
        <v>479</v>
      </c>
      <c r="AN138" s="396">
        <v>478</v>
      </c>
      <c r="AO138" s="419">
        <v>476</v>
      </c>
      <c r="AP138" s="419">
        <v>472</v>
      </c>
      <c r="AQ138" s="419">
        <v>472</v>
      </c>
      <c r="AR138" s="419">
        <v>475</v>
      </c>
      <c r="AS138" s="419">
        <v>474</v>
      </c>
      <c r="AT138" s="419">
        <v>472</v>
      </c>
      <c r="AU138" s="419">
        <v>468</v>
      </c>
      <c r="AV138" s="419">
        <v>467</v>
      </c>
      <c r="AW138" s="419">
        <v>467</v>
      </c>
      <c r="AX138" s="419">
        <v>465</v>
      </c>
      <c r="AY138" s="400">
        <v>464</v>
      </c>
      <c r="AZ138" s="396">
        <v>465</v>
      </c>
      <c r="BA138" s="419">
        <v>465</v>
      </c>
      <c r="BB138" s="419">
        <v>464</v>
      </c>
      <c r="BC138" s="419">
        <v>467</v>
      </c>
      <c r="BD138" s="419">
        <v>463</v>
      </c>
      <c r="BE138" s="419">
        <v>459</v>
      </c>
      <c r="BF138" s="419">
        <v>455</v>
      </c>
      <c r="BG138" s="419">
        <v>458</v>
      </c>
      <c r="BH138" s="419">
        <v>457</v>
      </c>
      <c r="BI138" s="419">
        <v>457</v>
      </c>
      <c r="BJ138" s="419">
        <v>459</v>
      </c>
      <c r="BK138" s="420">
        <v>460</v>
      </c>
      <c r="BL138" s="396">
        <v>483</v>
      </c>
      <c r="BM138" s="419">
        <v>483</v>
      </c>
      <c r="BN138" s="419">
        <v>492</v>
      </c>
      <c r="BO138" s="419">
        <v>493</v>
      </c>
      <c r="BP138" s="419">
        <v>493</v>
      </c>
      <c r="BQ138" s="419">
        <v>495</v>
      </c>
      <c r="BR138" s="419">
        <v>494</v>
      </c>
      <c r="BS138" s="419">
        <v>498</v>
      </c>
      <c r="BT138" s="419">
        <v>497</v>
      </c>
      <c r="BU138" s="419">
        <v>491</v>
      </c>
      <c r="BV138" s="419">
        <v>489</v>
      </c>
      <c r="BW138" s="420">
        <v>488</v>
      </c>
      <c r="BX138" s="396">
        <v>490</v>
      </c>
      <c r="BY138" s="419">
        <v>496</v>
      </c>
      <c r="BZ138" s="419">
        <v>521</v>
      </c>
      <c r="CA138" s="419">
        <v>519</v>
      </c>
      <c r="CB138" s="419">
        <v>517</v>
      </c>
      <c r="CC138" s="419">
        <v>517</v>
      </c>
      <c r="CD138" s="419">
        <v>517</v>
      </c>
      <c r="CE138" s="419">
        <v>517</v>
      </c>
      <c r="CF138" s="419">
        <v>519</v>
      </c>
      <c r="CG138" s="419">
        <v>523</v>
      </c>
      <c r="CH138" s="420">
        <v>519</v>
      </c>
      <c r="CI138" s="400">
        <f>'1. Población_Afiliada_Regimen'!H138</f>
        <v>516</v>
      </c>
      <c r="CJ138" s="118">
        <f t="shared" si="8"/>
        <v>-3</v>
      </c>
      <c r="CK138" s="98">
        <f t="shared" si="9"/>
        <v>-0.58027079303675055</v>
      </c>
      <c r="CL138" s="118">
        <f t="shared" si="10"/>
        <v>28</v>
      </c>
      <c r="CM138" s="98">
        <f t="shared" si="11"/>
        <v>5.7377049180327866</v>
      </c>
    </row>
    <row r="139" spans="1:91">
      <c r="C139" s="7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>
        <v>4998</v>
      </c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241"/>
      <c r="CK139" s="242"/>
    </row>
    <row r="140" spans="1:91">
      <c r="A140" s="246" t="s">
        <v>433</v>
      </c>
      <c r="B140" s="983" t="str">
        <f>'1. Población_Afiliada_Regimen'!B140</f>
        <v>SISPRO-BODEGA DE DATOS DICIEMBRE 2021</v>
      </c>
      <c r="C140" s="983"/>
    </row>
    <row r="141" spans="1:91">
      <c r="A141" s="249" t="s">
        <v>436</v>
      </c>
      <c r="B141" s="984" t="s">
        <v>437</v>
      </c>
      <c r="C141" s="984"/>
    </row>
  </sheetData>
  <sheetProtection autoFilter="0"/>
  <autoFilter ref="CJ2:CM141" xr:uid="{00000000-0009-0000-0000-00000C000000}"/>
  <mergeCells count="20">
    <mergeCell ref="CJ1:CK1"/>
    <mergeCell ref="CL1:CM1"/>
    <mergeCell ref="A2:A3"/>
    <mergeCell ref="B2:B3"/>
    <mergeCell ref="C2:C3"/>
    <mergeCell ref="D2:O2"/>
    <mergeCell ref="P2:AA2"/>
    <mergeCell ref="AB2:AM2"/>
    <mergeCell ref="BL2:BW2"/>
    <mergeCell ref="CN7:CO7"/>
    <mergeCell ref="B140:C140"/>
    <mergeCell ref="B141:C141"/>
    <mergeCell ref="CJ2:CJ3"/>
    <mergeCell ref="CK2:CK3"/>
    <mergeCell ref="CL2:CL3"/>
    <mergeCell ref="CM2:CM3"/>
    <mergeCell ref="CN2:CO2"/>
    <mergeCell ref="AN2:AY2"/>
    <mergeCell ref="AZ2:BK2"/>
    <mergeCell ref="BX2:CI2"/>
  </mergeCells>
  <conditionalFormatting sqref="CJ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CK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CL4:CL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CK4:CK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CM4:CM138">
    <cfRule type="iconSet" priority="2">
      <iconSet iconSet="3Symbols2">
        <cfvo type="percent" val="0"/>
        <cfvo type="num" val="0.1"/>
        <cfvo type="num" val="0.5"/>
      </iconSet>
    </cfRule>
  </conditionalFormatting>
  <conditionalFormatting sqref="CJ4:CJ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7">
    <tabColor rgb="FF009900"/>
  </sheetPr>
  <dimension ref="A1:V37"/>
  <sheetViews>
    <sheetView zoomScale="70" zoomScaleNormal="70" zoomScaleSheetLayoutView="100" workbookViewId="0">
      <selection activeCell="P37" sqref="P37"/>
    </sheetView>
  </sheetViews>
  <sheetFormatPr baseColWidth="10" defaultColWidth="11.42578125" defaultRowHeight="12.75"/>
  <cols>
    <col min="1" max="1" width="9.85546875" customWidth="1"/>
    <col min="2" max="2" width="11" customWidth="1"/>
    <col min="3" max="3" width="13" customWidth="1"/>
    <col min="4" max="4" width="12" customWidth="1"/>
    <col min="5" max="5" width="13.28515625" customWidth="1"/>
    <col min="6" max="6" width="13.42578125" customWidth="1"/>
    <col min="7" max="7" width="11.7109375" bestFit="1" customWidth="1"/>
    <col min="8" max="8" width="13.140625" customWidth="1"/>
    <col min="9" max="9" width="13.85546875" customWidth="1"/>
    <col min="10" max="10" width="13.7109375" customWidth="1"/>
    <col min="11" max="11" width="13" style="9" customWidth="1"/>
    <col min="12" max="12" width="13.42578125" customWidth="1"/>
    <col min="13" max="14" width="11.5703125" customWidth="1"/>
  </cols>
  <sheetData>
    <row r="1" spans="1:16" ht="30.75" customHeight="1">
      <c r="B1" s="17">
        <f t="shared" ref="B1:N1" si="0">B36-(B29+B31)</f>
        <v>1798930</v>
      </c>
      <c r="C1" s="17">
        <f t="shared" si="0"/>
        <v>1631597</v>
      </c>
      <c r="D1" s="17">
        <f t="shared" si="0"/>
        <v>1088391</v>
      </c>
      <c r="E1" s="17">
        <f t="shared" si="0"/>
        <v>1544966</v>
      </c>
      <c r="F1" s="17">
        <f t="shared" si="0"/>
        <v>564771</v>
      </c>
      <c r="G1" s="17">
        <f t="shared" si="0"/>
        <v>-91511</v>
      </c>
      <c r="H1" s="17">
        <f t="shared" si="0"/>
        <v>326421</v>
      </c>
      <c r="I1" s="17">
        <f t="shared" si="0"/>
        <v>207622</v>
      </c>
      <c r="J1" s="17">
        <f t="shared" si="0"/>
        <v>488741</v>
      </c>
      <c r="K1" s="17">
        <f t="shared" si="0"/>
        <v>724764</v>
      </c>
      <c r="L1" s="17">
        <f t="shared" si="0"/>
        <v>616669</v>
      </c>
      <c r="M1" s="17">
        <f t="shared" si="0"/>
        <v>588849</v>
      </c>
      <c r="N1" s="17">
        <f t="shared" si="0"/>
        <v>638984</v>
      </c>
      <c r="O1" s="17">
        <f>O36-(O29+O31)</f>
        <v>506780</v>
      </c>
      <c r="P1" s="17">
        <f>P36-(U29+U31)</f>
        <v>-435661</v>
      </c>
    </row>
    <row r="2" spans="1:16" ht="22.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6" ht="22.5" customHeight="1">
      <c r="A3" s="1022"/>
      <c r="B3" s="8"/>
      <c r="C3" s="8"/>
      <c r="D3" s="8"/>
      <c r="E3" s="8"/>
      <c r="F3" s="8"/>
      <c r="G3" s="8"/>
      <c r="H3" s="8"/>
      <c r="I3" s="8"/>
    </row>
    <row r="4" spans="1:16">
      <c r="A4" s="1022"/>
    </row>
    <row r="25" spans="1:22" ht="53.25" customHeight="1">
      <c r="A25" s="142"/>
      <c r="C25" s="5"/>
      <c r="D25" s="5"/>
      <c r="E25" s="5"/>
      <c r="F25" s="5"/>
      <c r="G25" s="5"/>
      <c r="H25" s="5"/>
      <c r="I25" s="5"/>
      <c r="J25" s="5"/>
      <c r="K25" s="142"/>
      <c r="L25" s="142"/>
      <c r="M25" s="142"/>
      <c r="N25" s="142"/>
      <c r="O25" s="142"/>
    </row>
    <row r="26" spans="1:22" s="177" customFormat="1" ht="33.75" customHeight="1">
      <c r="A26" s="479" t="s">
        <v>771</v>
      </c>
      <c r="B26" s="479"/>
      <c r="C26" s="479"/>
      <c r="D26" s="479"/>
      <c r="E26" s="479"/>
      <c r="F26" s="479"/>
      <c r="G26" s="479"/>
      <c r="H26" s="479"/>
      <c r="I26" s="479"/>
      <c r="J26" s="480"/>
      <c r="K26" s="481"/>
      <c r="L26" s="482"/>
      <c r="M26" s="176"/>
      <c r="N26" s="176"/>
    </row>
    <row r="27" spans="1:22" s="127" customFormat="1" ht="21" hidden="1" customHeight="1">
      <c r="A27" s="475" t="s">
        <v>440</v>
      </c>
      <c r="B27" s="476">
        <v>2001</v>
      </c>
      <c r="C27" s="476">
        <v>2002</v>
      </c>
      <c r="D27" s="476">
        <v>2003</v>
      </c>
      <c r="E27" s="477" t="s">
        <v>441</v>
      </c>
      <c r="F27" s="477" t="s">
        <v>442</v>
      </c>
      <c r="G27" s="477" t="s">
        <v>443</v>
      </c>
      <c r="H27" s="477" t="s">
        <v>444</v>
      </c>
      <c r="I27" s="477" t="s">
        <v>445</v>
      </c>
      <c r="J27" s="477">
        <v>2009</v>
      </c>
      <c r="K27" s="478" t="s">
        <v>446</v>
      </c>
      <c r="L27" s="476">
        <v>2011</v>
      </c>
      <c r="M27" s="476">
        <v>2012</v>
      </c>
      <c r="N27" s="454">
        <v>2013</v>
      </c>
      <c r="O27" s="454">
        <v>2014</v>
      </c>
      <c r="P27" s="454">
        <v>2015</v>
      </c>
      <c r="Q27" s="454">
        <v>2016</v>
      </c>
      <c r="R27" s="454">
        <v>2017</v>
      </c>
      <c r="S27" s="454">
        <v>2018</v>
      </c>
      <c r="T27" s="454">
        <v>2019</v>
      </c>
      <c r="U27" s="455">
        <v>2020</v>
      </c>
      <c r="V27" s="145"/>
    </row>
    <row r="28" spans="1:22" s="127" customFormat="1" ht="48" hidden="1" customHeight="1">
      <c r="A28" s="308" t="s">
        <v>448</v>
      </c>
      <c r="B28" s="456">
        <v>0.28161816000075984</v>
      </c>
      <c r="C28" s="456">
        <v>0.28161816000075984</v>
      </c>
      <c r="D28" s="456">
        <v>0.28161816000075984</v>
      </c>
      <c r="E28" s="456">
        <v>0.28161816000075984</v>
      </c>
      <c r="F28" s="456">
        <v>0.46761033990462014</v>
      </c>
      <c r="G28" s="456">
        <v>0.47678034428740662</v>
      </c>
      <c r="H28" s="456">
        <v>0.43396095452871469</v>
      </c>
      <c r="I28" s="456">
        <v>0.45685031642373936</v>
      </c>
      <c r="J28" s="456">
        <v>0.42828549884254158</v>
      </c>
      <c r="K28" s="456">
        <f>+K29/K36</f>
        <v>0.38488078558484062</v>
      </c>
      <c r="L28" s="456">
        <v>0.38032009133096423</v>
      </c>
      <c r="M28" s="456">
        <v>0.37858651258948955</v>
      </c>
      <c r="N28" s="456">
        <v>0.37769440903874452</v>
      </c>
      <c r="O28" s="456">
        <v>0.37800973702018081</v>
      </c>
      <c r="P28" s="456">
        <v>0.37144995917939982</v>
      </c>
      <c r="Q28" s="456">
        <v>0.34306703268334715</v>
      </c>
      <c r="R28" s="456">
        <v>0.35324925398276574</v>
      </c>
      <c r="S28" s="456">
        <f>S29/S36</f>
        <v>0.36496141313186525</v>
      </c>
      <c r="T28" s="456">
        <f>T29/T36</f>
        <v>0.34967175078157847</v>
      </c>
      <c r="U28" s="457">
        <f>U29/U36</f>
        <v>0.36637970149432536</v>
      </c>
    </row>
    <row r="29" spans="1:22" s="17" customFormat="1" ht="31.5" hidden="1" customHeight="1">
      <c r="A29" s="309" t="s">
        <v>449</v>
      </c>
      <c r="B29" s="458">
        <v>1164108</v>
      </c>
      <c r="C29" s="458">
        <v>1197135</v>
      </c>
      <c r="D29" s="458">
        <v>1195424</v>
      </c>
      <c r="E29" s="459">
        <v>1601055</v>
      </c>
      <c r="F29" s="459">
        <v>2693985</v>
      </c>
      <c r="G29" s="459">
        <v>2746815</v>
      </c>
      <c r="H29" s="459">
        <v>2575882</v>
      </c>
      <c r="I29" s="459">
        <v>2700831</v>
      </c>
      <c r="J29" s="459">
        <v>2564995</v>
      </c>
      <c r="K29" s="459">
        <v>2334688</v>
      </c>
      <c r="L29" s="460">
        <v>2336614</v>
      </c>
      <c r="M29" s="460">
        <v>2355496</v>
      </c>
      <c r="N29" s="460">
        <v>2379471</v>
      </c>
      <c r="O29" s="460">
        <v>2410996</v>
      </c>
      <c r="P29" s="460">
        <v>2398192</v>
      </c>
      <c r="Q29" s="460">
        <v>2241894</v>
      </c>
      <c r="R29" s="460">
        <v>2336079</v>
      </c>
      <c r="S29" s="460">
        <v>2338345</v>
      </c>
      <c r="T29" s="460">
        <v>2290422</v>
      </c>
      <c r="U29" s="461">
        <f>'1. Población_Afiliada_Regimen'!D4</f>
        <v>2446658</v>
      </c>
    </row>
    <row r="30" spans="1:22" s="127" customFormat="1" ht="36" hidden="1" customHeight="1">
      <c r="A30" s="308" t="s">
        <v>450</v>
      </c>
      <c r="B30" s="456">
        <v>0.43247236068119349</v>
      </c>
      <c r="C30" s="456">
        <v>0.43247236068119349</v>
      </c>
      <c r="D30" s="456">
        <v>0.43247236068119349</v>
      </c>
      <c r="E30" s="456">
        <v>0.43247236068119349</v>
      </c>
      <c r="F30" s="456">
        <v>0.42067008900094166</v>
      </c>
      <c r="G30" s="456">
        <v>0.538547952457615</v>
      </c>
      <c r="H30" s="456">
        <v>0.49405112685077834</v>
      </c>
      <c r="I30" s="456">
        <v>0.50795360031908787</v>
      </c>
      <c r="J30" s="456">
        <v>0.49003570555539971</v>
      </c>
      <c r="K30" s="456">
        <f>+K31/K36</f>
        <v>0.49563955045851443</v>
      </c>
      <c r="L30" s="456">
        <v>0.51930748498203638</v>
      </c>
      <c r="M30" s="456">
        <v>0.52677087738196093</v>
      </c>
      <c r="N30" s="456">
        <v>0.52087939822126705</v>
      </c>
      <c r="O30" s="456">
        <v>0.54253439721849595</v>
      </c>
      <c r="P30" s="456">
        <v>0.55562869687416894</v>
      </c>
      <c r="Q30" s="456">
        <v>0.58311497864452122</v>
      </c>
      <c r="R30" s="456">
        <v>0.58782604514239722</v>
      </c>
      <c r="S30" s="456">
        <f>S31/S36</f>
        <v>0.62095203104305197</v>
      </c>
      <c r="T30" s="456">
        <f>T31/T36</f>
        <v>0.63337137793834275</v>
      </c>
      <c r="U30" s="457">
        <f>U31/U36</f>
        <v>0.66567064943777488</v>
      </c>
    </row>
    <row r="31" spans="1:22" s="127" customFormat="1" ht="36.75" hidden="1" customHeight="1">
      <c r="A31" s="308" t="s">
        <v>451</v>
      </c>
      <c r="B31" s="462">
        <v>2491833</v>
      </c>
      <c r="C31" s="463">
        <v>2619109</v>
      </c>
      <c r="D31" s="463">
        <v>3242642</v>
      </c>
      <c r="E31" s="462">
        <v>2458691</v>
      </c>
      <c r="F31" s="462">
        <v>2423554</v>
      </c>
      <c r="G31" s="462">
        <v>3102669</v>
      </c>
      <c r="H31" s="464">
        <v>2932562</v>
      </c>
      <c r="I31" s="464">
        <v>3002946</v>
      </c>
      <c r="J31" s="464">
        <v>2934816</v>
      </c>
      <c r="K31" s="459">
        <v>3006551</v>
      </c>
      <c r="L31" s="460">
        <v>3190526</v>
      </c>
      <c r="M31" s="460">
        <v>3277472</v>
      </c>
      <c r="N31" s="460">
        <v>3281535</v>
      </c>
      <c r="O31" s="460">
        <v>3460356</v>
      </c>
      <c r="P31" s="460">
        <v>3587305</v>
      </c>
      <c r="Q31" s="460">
        <v>3810573</v>
      </c>
      <c r="R31" s="460">
        <v>3887363</v>
      </c>
      <c r="S31" s="460">
        <v>3978503</v>
      </c>
      <c r="T31" s="460">
        <v>4148713</v>
      </c>
      <c r="U31" s="461">
        <f>'1. Población_Afiliada_Regimen'!F4+'1. Población_Afiliada_Regimen'!H4+'1. Población_Afiliada_Regimen'!J4</f>
        <v>4445302</v>
      </c>
    </row>
    <row r="32" spans="1:22" s="17" customFormat="1" ht="39.75" hidden="1" customHeight="1">
      <c r="A32" s="310" t="s">
        <v>454</v>
      </c>
      <c r="B32" s="465">
        <f>(B33/B36)</f>
        <v>0.32978415071593808</v>
      </c>
      <c r="C32" s="465">
        <f t="shared" ref="C32:N32" si="1">(C33/C36)</f>
        <v>0.29949424001177716</v>
      </c>
      <c r="D32" s="465">
        <f t="shared" si="1"/>
        <v>0.19694191052241969</v>
      </c>
      <c r="E32" s="465">
        <f t="shared" si="1"/>
        <v>0.27565484185449673</v>
      </c>
      <c r="F32" s="465">
        <f t="shared" si="1"/>
        <v>9.939109270701528E-2</v>
      </c>
      <c r="G32" s="465">
        <f t="shared" si="1"/>
        <v>-1.589291926169157E-2</v>
      </c>
      <c r="H32" s="465">
        <f t="shared" si="1"/>
        <v>5.5943196629227927E-2</v>
      </c>
      <c r="I32" s="465">
        <f t="shared" si="1"/>
        <v>3.512231199416585E-2</v>
      </c>
      <c r="J32" s="465">
        <f t="shared" si="1"/>
        <v>8.161255007888385E-2</v>
      </c>
      <c r="K32" s="465">
        <f t="shared" si="1"/>
        <v>0.11947966395664493</v>
      </c>
      <c r="L32" s="465">
        <v>0.10037242368699939</v>
      </c>
      <c r="M32" s="465">
        <f t="shared" si="1"/>
        <v>9.464261002854954E-2</v>
      </c>
      <c r="N32" s="465">
        <f t="shared" si="1"/>
        <v>0.10142619273998847</v>
      </c>
      <c r="O32" s="465">
        <v>7.9455865761323227E-2</v>
      </c>
      <c r="P32" s="465">
        <v>7.2921343946431225E-2</v>
      </c>
      <c r="Q32" s="465">
        <v>7.3817988672131615E-2</v>
      </c>
      <c r="R32" s="465">
        <v>5.8924700874836949E-2</v>
      </c>
      <c r="S32" s="465">
        <f>S33/S36</f>
        <v>5.8401130495503273E-2</v>
      </c>
      <c r="T32" s="465">
        <f>T33/T36</f>
        <v>1.6956871280078827E-2</v>
      </c>
      <c r="U32" s="466">
        <f>(U33/U36)</f>
        <v>-3.2050350932100215E-2</v>
      </c>
    </row>
    <row r="33" spans="1:21" s="127" customFormat="1" ht="30.75" hidden="1" customHeight="1">
      <c r="A33" s="311" t="s">
        <v>455</v>
      </c>
      <c r="B33" s="460">
        <f>B36-(B29+B31)</f>
        <v>1798930</v>
      </c>
      <c r="C33" s="460">
        <f t="shared" ref="C33:N33" si="2">C36-(C29+C31)</f>
        <v>1631597</v>
      </c>
      <c r="D33" s="460">
        <f t="shared" si="2"/>
        <v>1088391</v>
      </c>
      <c r="E33" s="460">
        <f t="shared" si="2"/>
        <v>1544966</v>
      </c>
      <c r="F33" s="460">
        <f t="shared" si="2"/>
        <v>564771</v>
      </c>
      <c r="G33" s="460">
        <f t="shared" si="2"/>
        <v>-91511</v>
      </c>
      <c r="H33" s="460">
        <f t="shared" si="2"/>
        <v>326421</v>
      </c>
      <c r="I33" s="460">
        <f t="shared" si="2"/>
        <v>207622</v>
      </c>
      <c r="J33" s="460">
        <f t="shared" si="2"/>
        <v>488741</v>
      </c>
      <c r="K33" s="460">
        <f t="shared" si="2"/>
        <v>724764</v>
      </c>
      <c r="L33" s="460">
        <v>616669</v>
      </c>
      <c r="M33" s="460">
        <f t="shared" si="2"/>
        <v>588849</v>
      </c>
      <c r="N33" s="460">
        <f t="shared" si="2"/>
        <v>638984</v>
      </c>
      <c r="O33" s="460">
        <v>506780</v>
      </c>
      <c r="P33" s="460">
        <v>470802</v>
      </c>
      <c r="Q33" s="460">
        <v>482390</v>
      </c>
      <c r="R33" s="460">
        <v>389676</v>
      </c>
      <c r="S33" s="460">
        <v>374182</v>
      </c>
      <c r="T33" s="460">
        <v>111071</v>
      </c>
      <c r="U33" s="461">
        <f>U36-(U29+U31)</f>
        <v>-214030</v>
      </c>
    </row>
    <row r="34" spans="1:21" s="17" customFormat="1" ht="39.75" hidden="1" customHeight="1">
      <c r="A34" s="310" t="s">
        <v>772</v>
      </c>
      <c r="B34" s="465">
        <f>+B35/B36</f>
        <v>0.67021584928406186</v>
      </c>
      <c r="C34" s="465">
        <f>+C35/C36</f>
        <v>0.70050575998822284</v>
      </c>
      <c r="D34" s="465">
        <f>+D35/D36</f>
        <v>0.80305808947758028</v>
      </c>
      <c r="E34" s="465">
        <v>0.71409052068195333</v>
      </c>
      <c r="F34" s="465">
        <v>0.8882804289055618</v>
      </c>
      <c r="G34" s="465">
        <v>1.0153282967450217</v>
      </c>
      <c r="H34" s="465">
        <v>0.92801208137949298</v>
      </c>
      <c r="I34" s="465">
        <v>0.96480391674282728</v>
      </c>
      <c r="J34" s="465">
        <v>0.91832120439794129</v>
      </c>
      <c r="K34" s="467">
        <f>+K35/K36</f>
        <v>0.88052033604335511</v>
      </c>
      <c r="L34" s="467">
        <v>0.89962757631300061</v>
      </c>
      <c r="M34" s="467">
        <v>0.90535738997145043</v>
      </c>
      <c r="N34" s="467">
        <v>0.89857380726001157</v>
      </c>
      <c r="O34" s="467">
        <v>0.92054413423867676</v>
      </c>
      <c r="P34" s="467">
        <v>0.92707865605356876</v>
      </c>
      <c r="Q34" s="467">
        <v>0.92618201132786837</v>
      </c>
      <c r="R34" s="467">
        <v>0.94107529912516308</v>
      </c>
      <c r="S34" s="467">
        <f>S35/S36</f>
        <v>0.98591344417491711</v>
      </c>
      <c r="T34" s="467">
        <f>T35/T36</f>
        <v>0.98304312871992117</v>
      </c>
      <c r="U34" s="468">
        <f>+U35/U36</f>
        <v>1.0320503509321002</v>
      </c>
    </row>
    <row r="35" spans="1:21" s="127" customFormat="1" ht="30.75" hidden="1" customHeight="1">
      <c r="A35" s="311" t="s">
        <v>457</v>
      </c>
      <c r="B35" s="460">
        <f>+B31+B29</f>
        <v>3655941</v>
      </c>
      <c r="C35" s="460">
        <f>+C31+C29</f>
        <v>3816244</v>
      </c>
      <c r="D35" s="460">
        <f>+D31+D29</f>
        <v>4438066</v>
      </c>
      <c r="E35" s="459">
        <v>4059746</v>
      </c>
      <c r="F35" s="459">
        <v>5117539</v>
      </c>
      <c r="G35" s="459">
        <v>5849484</v>
      </c>
      <c r="H35" s="459">
        <v>5508444</v>
      </c>
      <c r="I35" s="459">
        <v>5703777</v>
      </c>
      <c r="J35" s="459">
        <v>5499811</v>
      </c>
      <c r="K35" s="459">
        <f>+K31+K29</f>
        <v>5341239</v>
      </c>
      <c r="L35" s="459">
        <v>5527140</v>
      </c>
      <c r="M35" s="459">
        <v>5632968</v>
      </c>
      <c r="N35" s="459">
        <v>5661006</v>
      </c>
      <c r="O35" s="459">
        <v>5871352</v>
      </c>
      <c r="P35" s="459">
        <v>5985497</v>
      </c>
      <c r="Q35" s="459">
        <v>6052467</v>
      </c>
      <c r="R35" s="459">
        <v>6223442</v>
      </c>
      <c r="S35" s="459">
        <v>6316848</v>
      </c>
      <c r="T35" s="459">
        <v>6439135</v>
      </c>
      <c r="U35" s="469">
        <f>+U31+U29</f>
        <v>6891960</v>
      </c>
    </row>
    <row r="36" spans="1:21" s="127" customFormat="1" ht="30.75" hidden="1" customHeight="1" thickBot="1">
      <c r="A36" s="312" t="s">
        <v>458</v>
      </c>
      <c r="B36" s="470">
        <v>5454871</v>
      </c>
      <c r="C36" s="470">
        <v>5447841</v>
      </c>
      <c r="D36" s="470">
        <v>5526457</v>
      </c>
      <c r="E36" s="471">
        <v>5604712</v>
      </c>
      <c r="F36" s="471">
        <v>5682310</v>
      </c>
      <c r="G36" s="471">
        <v>5757973</v>
      </c>
      <c r="H36" s="471">
        <v>5834865</v>
      </c>
      <c r="I36" s="471">
        <v>5911399</v>
      </c>
      <c r="J36" s="471">
        <v>5988552</v>
      </c>
      <c r="K36" s="472">
        <v>6066003</v>
      </c>
      <c r="L36" s="470">
        <v>6143809</v>
      </c>
      <c r="M36" s="470">
        <v>6221817</v>
      </c>
      <c r="N36" s="470">
        <v>6299990</v>
      </c>
      <c r="O36" s="470">
        <v>6378132</v>
      </c>
      <c r="P36" s="470">
        <v>6456299</v>
      </c>
      <c r="Q36" s="470">
        <v>6534857</v>
      </c>
      <c r="R36" s="470">
        <v>6613118</v>
      </c>
      <c r="S36" s="470">
        <v>6407102</v>
      </c>
      <c r="T36" s="470">
        <v>6550206</v>
      </c>
      <c r="U36" s="473">
        <v>6677930</v>
      </c>
    </row>
    <row r="37" spans="1:21">
      <c r="A37" s="239"/>
      <c r="B37" s="239"/>
      <c r="C37" s="239"/>
      <c r="D37" s="239"/>
      <c r="E37" s="239"/>
      <c r="F37" s="239"/>
      <c r="G37" s="239"/>
      <c r="H37" s="239"/>
      <c r="I37" s="239"/>
      <c r="J37" s="239"/>
      <c r="K37" s="245"/>
      <c r="L37" s="239"/>
      <c r="M37" s="239"/>
      <c r="N37" s="239"/>
      <c r="O37" s="239"/>
      <c r="P37" s="239"/>
      <c r="Q37" s="239"/>
      <c r="R37" s="239"/>
      <c r="S37" s="239"/>
    </row>
  </sheetData>
  <sheetProtection autoFilter="0"/>
  <mergeCells count="1">
    <mergeCell ref="A3:A4"/>
  </mergeCells>
  <pageMargins left="0.75" right="0.75" top="1" bottom="1" header="0" footer="0"/>
  <pageSetup paperSize="9" scale="55" orientation="portrait" r:id="rId1"/>
  <headerFooter alignWithMargins="0"/>
  <ignoredErrors>
    <ignoredError sqref="E27:K27 J26:K26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L12807"/>
  <sheetViews>
    <sheetView topLeftCell="W11637" workbookViewId="0">
      <selection activeCell="AB1" sqref="AB1"/>
    </sheetView>
  </sheetViews>
  <sheetFormatPr baseColWidth="10" defaultColWidth="11.42578125" defaultRowHeight="12.75"/>
  <cols>
    <col min="2" max="2" width="15.5703125" customWidth="1"/>
    <col min="3" max="3" width="14.5703125" customWidth="1"/>
    <col min="7" max="7" width="13.7109375" bestFit="1" customWidth="1"/>
    <col min="8" max="8" width="8.7109375" bestFit="1" customWidth="1"/>
    <col min="9" max="9" width="21.5703125" bestFit="1" customWidth="1"/>
  </cols>
  <sheetData>
    <row r="1" spans="1:38" ht="15">
      <c r="A1" s="805" t="s">
        <v>291</v>
      </c>
      <c r="B1" s="805" t="s">
        <v>773</v>
      </c>
      <c r="C1" s="805" t="s">
        <v>774</v>
      </c>
      <c r="D1" s="805" t="s">
        <v>775</v>
      </c>
      <c r="E1" s="805" t="s">
        <v>292</v>
      </c>
      <c r="G1" s="805" t="s">
        <v>291</v>
      </c>
      <c r="H1" s="805" t="s">
        <v>3</v>
      </c>
      <c r="I1" s="805" t="s">
        <v>292</v>
      </c>
      <c r="K1" s="805" t="s">
        <v>660</v>
      </c>
      <c r="L1" s="805" t="s">
        <v>291</v>
      </c>
      <c r="M1" s="805" t="s">
        <v>776</v>
      </c>
      <c r="N1" s="805" t="s">
        <v>292</v>
      </c>
      <c r="O1" s="883"/>
      <c r="P1" s="805" t="s">
        <v>291</v>
      </c>
      <c r="Q1" s="805" t="s">
        <v>292</v>
      </c>
      <c r="R1" s="805" t="s">
        <v>777</v>
      </c>
      <c r="S1" s="758" t="s">
        <v>778</v>
      </c>
      <c r="T1" s="161"/>
      <c r="U1" s="805" t="s">
        <v>293</v>
      </c>
      <c r="V1" s="805" t="s">
        <v>779</v>
      </c>
      <c r="W1" s="805" t="s">
        <v>294</v>
      </c>
      <c r="X1" s="292"/>
      <c r="Z1" s="805" t="s">
        <v>293</v>
      </c>
      <c r="AA1" s="805" t="s">
        <v>774</v>
      </c>
      <c r="AB1" s="805" t="s">
        <v>294</v>
      </c>
      <c r="AC1" s="805" t="s">
        <v>780</v>
      </c>
      <c r="AE1" s="805" t="s">
        <v>293</v>
      </c>
      <c r="AF1" s="805" t="s">
        <v>780</v>
      </c>
      <c r="AG1" s="805" t="s">
        <v>294</v>
      </c>
      <c r="AI1" s="805" t="s">
        <v>293</v>
      </c>
      <c r="AJ1" s="805" t="s">
        <v>294</v>
      </c>
      <c r="AK1" s="805" t="s">
        <v>777</v>
      </c>
      <c r="AL1" s="758" t="s">
        <v>778</v>
      </c>
    </row>
    <row r="2" spans="1:38" ht="30">
      <c r="A2" s="806" t="s">
        <v>781</v>
      </c>
      <c r="B2" s="806" t="s">
        <v>782</v>
      </c>
      <c r="C2" s="806" t="s">
        <v>783</v>
      </c>
      <c r="D2" s="806" t="s">
        <v>784</v>
      </c>
      <c r="E2" s="807">
        <v>1</v>
      </c>
      <c r="G2" s="806" t="s">
        <v>781</v>
      </c>
      <c r="H2" s="807">
        <v>0</v>
      </c>
      <c r="I2" s="807">
        <v>7911</v>
      </c>
      <c r="K2" s="806" t="s">
        <v>662</v>
      </c>
      <c r="L2" s="806" t="s">
        <v>785</v>
      </c>
      <c r="M2" s="806" t="s">
        <v>786</v>
      </c>
      <c r="N2" s="807">
        <v>2</v>
      </c>
      <c r="O2" s="884"/>
      <c r="P2" s="806" t="s">
        <v>781</v>
      </c>
      <c r="Q2" s="807">
        <v>7911</v>
      </c>
      <c r="R2" s="807">
        <v>0</v>
      </c>
      <c r="S2" s="759" t="str">
        <f>IF(P2=0,"",IF(AND(R2&gt;=0,R2&lt;=5),"Primera Infancia",IF(AND(R2&gt;=6,R2&lt;=11),"Infancia",IF(AND(R2&gt;=12,R2&lt;=17),"Adolescente",IF(AND(R2&gt;=18,R2&lt;=28),"Juventud",IF(AND(R2&gt;=29,R2&lt;=59),"Adulto","Vejez"))))))</f>
        <v>Primera Infancia</v>
      </c>
      <c r="U2" s="806" t="s">
        <v>781</v>
      </c>
      <c r="V2" s="807">
        <v>0</v>
      </c>
      <c r="W2" s="807">
        <v>15121</v>
      </c>
      <c r="X2" s="885"/>
      <c r="Z2" s="806" t="s">
        <v>781</v>
      </c>
      <c r="AA2" s="806" t="s">
        <v>787</v>
      </c>
      <c r="AB2" s="807">
        <v>4477</v>
      </c>
      <c r="AC2" s="806" t="s">
        <v>788</v>
      </c>
      <c r="AE2" s="806" t="s">
        <v>781</v>
      </c>
      <c r="AF2" s="806" t="s">
        <v>788</v>
      </c>
      <c r="AG2" s="807">
        <v>1130977</v>
      </c>
      <c r="AI2" s="806" t="s">
        <v>781</v>
      </c>
      <c r="AJ2" s="807">
        <v>15121</v>
      </c>
      <c r="AK2" s="807">
        <v>0</v>
      </c>
      <c r="AL2" s="759" t="str">
        <f>IF(AI2=0,"",IF(AND(AK2&gt;=0,AK2&lt;=5),"Primera Infancia",IF(AND(AK2&gt;=6,AK2&lt;=11),"Infancia",IF(AND(AK2&gt;=12,AK2&lt;=17),"Adolescente",IF(AND(AK2&gt;=18,AK2&lt;=28),"Juventud",IF(AND(AK2&gt;=29,AK2&lt;=59),"Adulto","Vejez"))))))</f>
        <v>Primera Infancia</v>
      </c>
    </row>
    <row r="3" spans="1:38" ht="30">
      <c r="A3" s="806" t="s">
        <v>781</v>
      </c>
      <c r="B3" s="806" t="s">
        <v>662</v>
      </c>
      <c r="C3" s="806" t="s">
        <v>788</v>
      </c>
      <c r="D3" s="806" t="s">
        <v>789</v>
      </c>
      <c r="E3" s="807">
        <v>10235</v>
      </c>
      <c r="G3" s="806" t="s">
        <v>781</v>
      </c>
      <c r="H3" s="807">
        <v>1</v>
      </c>
      <c r="I3" s="807">
        <v>30669</v>
      </c>
      <c r="K3" s="806" t="s">
        <v>662</v>
      </c>
      <c r="L3" s="806" t="s">
        <v>785</v>
      </c>
      <c r="M3" s="806" t="s">
        <v>790</v>
      </c>
      <c r="N3" s="807">
        <v>298</v>
      </c>
      <c r="O3" s="884"/>
      <c r="P3" s="806" t="s">
        <v>781</v>
      </c>
      <c r="Q3" s="807">
        <v>8571</v>
      </c>
      <c r="R3" s="807">
        <v>1</v>
      </c>
      <c r="S3" s="759" t="str">
        <f t="shared" ref="S3:S66" si="0">IF(P3=0,"",IF(AND(R3&gt;=0,R3&lt;=5),"Primera Infancia",IF(AND(R3&gt;=6,R3&lt;=11),"Infancia",IF(AND(R3&gt;=12,R3&lt;=17),"Adolescente",IF(AND(R3&gt;=18,R3&lt;=28),"Juventud",IF(AND(R3&gt;=29,R3&lt;=59),"Adulto","Vejez"))))))</f>
        <v>Primera Infancia</v>
      </c>
      <c r="U3" s="806" t="s">
        <v>781</v>
      </c>
      <c r="V3" s="807">
        <v>1</v>
      </c>
      <c r="W3" s="807">
        <v>76342</v>
      </c>
      <c r="X3" s="885"/>
      <c r="Z3" s="806" t="s">
        <v>781</v>
      </c>
      <c r="AA3" s="806" t="s">
        <v>787</v>
      </c>
      <c r="AB3" s="807">
        <v>5832</v>
      </c>
      <c r="AC3" s="806" t="s">
        <v>783</v>
      </c>
      <c r="AE3" s="806" t="s">
        <v>781</v>
      </c>
      <c r="AF3" s="806" t="s">
        <v>783</v>
      </c>
      <c r="AG3" s="807">
        <v>1054232</v>
      </c>
      <c r="AI3" s="806" t="s">
        <v>781</v>
      </c>
      <c r="AJ3" s="807">
        <v>17013</v>
      </c>
      <c r="AK3" s="807">
        <v>1</v>
      </c>
      <c r="AL3" s="759" t="str">
        <f t="shared" ref="AL3:AL66" si="1">IF(AI3=0,"",IF(AND(AK3&gt;=0,AK3&lt;=5),"Primera Infancia",IF(AND(AK3&gt;=6,AK3&lt;=11),"Infancia",IF(AND(AK3&gt;=12,AK3&lt;=17),"Adolescente",IF(AND(AK3&gt;=18,AK3&lt;=28),"Juventud",IF(AND(AK3&gt;=29,AK3&lt;=59),"Adulto","Vejez"))))))</f>
        <v>Primera Infancia</v>
      </c>
    </row>
    <row r="4" spans="1:38" ht="30">
      <c r="A4" s="806" t="s">
        <v>781</v>
      </c>
      <c r="B4" s="806" t="s">
        <v>662</v>
      </c>
      <c r="C4" s="806" t="s">
        <v>788</v>
      </c>
      <c r="D4" s="806" t="s">
        <v>784</v>
      </c>
      <c r="E4" s="807">
        <v>186559</v>
      </c>
      <c r="G4" s="806" t="s">
        <v>781</v>
      </c>
      <c r="H4" s="807">
        <v>2</v>
      </c>
      <c r="I4" s="807">
        <v>85079</v>
      </c>
      <c r="K4" s="806" t="s">
        <v>662</v>
      </c>
      <c r="L4" s="806" t="s">
        <v>785</v>
      </c>
      <c r="M4" s="806" t="s">
        <v>791</v>
      </c>
      <c r="N4" s="807">
        <v>7</v>
      </c>
      <c r="O4" s="884"/>
      <c r="P4" s="806" t="s">
        <v>781</v>
      </c>
      <c r="Q4" s="807">
        <v>7904</v>
      </c>
      <c r="R4" s="807">
        <v>2</v>
      </c>
      <c r="S4" s="759" t="str">
        <f t="shared" si="0"/>
        <v>Primera Infancia</v>
      </c>
      <c r="U4" s="806" t="s">
        <v>781</v>
      </c>
      <c r="V4" s="807">
        <v>2</v>
      </c>
      <c r="W4" s="807">
        <v>226545</v>
      </c>
      <c r="X4" s="885"/>
      <c r="Z4" s="806" t="s">
        <v>781</v>
      </c>
      <c r="AA4" s="806" t="s">
        <v>792</v>
      </c>
      <c r="AB4" s="807">
        <v>494797</v>
      </c>
      <c r="AC4" s="806" t="s">
        <v>788</v>
      </c>
      <c r="AE4" s="806" t="s">
        <v>793</v>
      </c>
      <c r="AF4" s="806" t="s">
        <v>788</v>
      </c>
      <c r="AG4" s="807">
        <v>1311</v>
      </c>
      <c r="AI4" s="806" t="s">
        <v>781</v>
      </c>
      <c r="AJ4" s="807">
        <v>18298</v>
      </c>
      <c r="AK4" s="807">
        <v>2</v>
      </c>
      <c r="AL4" s="759" t="str">
        <f t="shared" si="1"/>
        <v>Primera Infancia</v>
      </c>
    </row>
    <row r="5" spans="1:38" ht="30">
      <c r="A5" s="806" t="s">
        <v>781</v>
      </c>
      <c r="B5" s="806" t="s">
        <v>662</v>
      </c>
      <c r="C5" s="806" t="s">
        <v>783</v>
      </c>
      <c r="D5" s="806" t="s">
        <v>789</v>
      </c>
      <c r="E5" s="807">
        <v>11875</v>
      </c>
      <c r="G5" s="806" t="s">
        <v>781</v>
      </c>
      <c r="H5" s="807">
        <v>3</v>
      </c>
      <c r="I5" s="807">
        <v>42527</v>
      </c>
      <c r="K5" s="806" t="s">
        <v>662</v>
      </c>
      <c r="L5" s="806" t="s">
        <v>785</v>
      </c>
      <c r="M5" s="806" t="s">
        <v>794</v>
      </c>
      <c r="N5" s="807">
        <v>1</v>
      </c>
      <c r="O5" s="884"/>
      <c r="P5" s="806" t="s">
        <v>781</v>
      </c>
      <c r="Q5" s="807">
        <v>6837</v>
      </c>
      <c r="R5" s="807">
        <v>3</v>
      </c>
      <c r="S5" s="759" t="str">
        <f t="shared" si="0"/>
        <v>Primera Infancia</v>
      </c>
      <c r="U5" s="806" t="s">
        <v>781</v>
      </c>
      <c r="V5" s="807">
        <v>3</v>
      </c>
      <c r="W5" s="807">
        <v>103857</v>
      </c>
      <c r="X5" s="885"/>
      <c r="Z5" s="806" t="s">
        <v>781</v>
      </c>
      <c r="AA5" s="806" t="s">
        <v>792</v>
      </c>
      <c r="AB5" s="807">
        <v>340988</v>
      </c>
      <c r="AC5" s="806" t="s">
        <v>783</v>
      </c>
      <c r="AE5" s="806" t="s">
        <v>793</v>
      </c>
      <c r="AF5" s="806" t="s">
        <v>783</v>
      </c>
      <c r="AG5" s="807">
        <v>1562</v>
      </c>
      <c r="AI5" s="806" t="s">
        <v>781</v>
      </c>
      <c r="AJ5" s="807">
        <v>19664</v>
      </c>
      <c r="AK5" s="807">
        <v>3</v>
      </c>
      <c r="AL5" s="759" t="str">
        <f t="shared" si="1"/>
        <v>Primera Infancia</v>
      </c>
    </row>
    <row r="6" spans="1:38" ht="30">
      <c r="A6" s="806" t="s">
        <v>781</v>
      </c>
      <c r="B6" s="806" t="s">
        <v>662</v>
      </c>
      <c r="C6" s="806" t="s">
        <v>783</v>
      </c>
      <c r="D6" s="806" t="s">
        <v>784</v>
      </c>
      <c r="E6" s="807">
        <v>169307</v>
      </c>
      <c r="G6" s="806" t="s">
        <v>781</v>
      </c>
      <c r="H6" s="807">
        <v>4</v>
      </c>
      <c r="I6" s="807">
        <v>260099</v>
      </c>
      <c r="K6" s="806" t="s">
        <v>662</v>
      </c>
      <c r="L6" s="806" t="s">
        <v>785</v>
      </c>
      <c r="M6" s="806" t="s">
        <v>795</v>
      </c>
      <c r="N6" s="807">
        <v>1</v>
      </c>
      <c r="O6" s="884"/>
      <c r="P6" s="806" t="s">
        <v>781</v>
      </c>
      <c r="Q6" s="807">
        <v>7357</v>
      </c>
      <c r="R6" s="807">
        <v>4</v>
      </c>
      <c r="S6" s="759" t="str">
        <f t="shared" si="0"/>
        <v>Primera Infancia</v>
      </c>
      <c r="U6" s="806" t="s">
        <v>781</v>
      </c>
      <c r="V6" s="807">
        <v>4</v>
      </c>
      <c r="W6" s="807">
        <v>998185</v>
      </c>
      <c r="X6" s="885"/>
      <c r="Z6" s="806" t="s">
        <v>781</v>
      </c>
      <c r="AA6" s="806" t="s">
        <v>796</v>
      </c>
      <c r="AB6" s="807">
        <v>631703</v>
      </c>
      <c r="AC6" s="806" t="s">
        <v>788</v>
      </c>
      <c r="AE6" s="806" t="s">
        <v>797</v>
      </c>
      <c r="AF6" s="806" t="s">
        <v>788</v>
      </c>
      <c r="AG6" s="807">
        <v>131</v>
      </c>
      <c r="AI6" s="806" t="s">
        <v>781</v>
      </c>
      <c r="AJ6" s="807">
        <v>21367</v>
      </c>
      <c r="AK6" s="807">
        <v>4</v>
      </c>
      <c r="AL6" s="759" t="str">
        <f t="shared" si="1"/>
        <v>Primera Infancia</v>
      </c>
    </row>
    <row r="7" spans="1:38" ht="30">
      <c r="A7" s="806" t="s">
        <v>781</v>
      </c>
      <c r="B7" s="806" t="s">
        <v>666</v>
      </c>
      <c r="C7" s="806" t="s">
        <v>788</v>
      </c>
      <c r="D7" s="806" t="s">
        <v>789</v>
      </c>
      <c r="E7" s="807">
        <v>2303</v>
      </c>
      <c r="G7" s="806" t="s">
        <v>781</v>
      </c>
      <c r="H7" s="807">
        <v>5</v>
      </c>
      <c r="I7" s="807">
        <v>37323</v>
      </c>
      <c r="K7" s="806" t="s">
        <v>662</v>
      </c>
      <c r="L7" s="806" t="s">
        <v>785</v>
      </c>
      <c r="M7" s="806" t="s">
        <v>798</v>
      </c>
      <c r="N7" s="807">
        <v>2</v>
      </c>
      <c r="O7" s="884"/>
      <c r="P7" s="806" t="s">
        <v>781</v>
      </c>
      <c r="Q7" s="807">
        <v>7517</v>
      </c>
      <c r="R7" s="807">
        <v>5</v>
      </c>
      <c r="S7" s="759" t="str">
        <f t="shared" si="0"/>
        <v>Primera Infancia</v>
      </c>
      <c r="U7" s="806" t="s">
        <v>781</v>
      </c>
      <c r="V7" s="807">
        <v>5</v>
      </c>
      <c r="W7" s="807">
        <v>131278</v>
      </c>
      <c r="X7" s="885"/>
      <c r="Z7" s="806" t="s">
        <v>781</v>
      </c>
      <c r="AA7" s="806" t="s">
        <v>796</v>
      </c>
      <c r="AB7" s="807">
        <v>707412</v>
      </c>
      <c r="AC7" s="806" t="s">
        <v>783</v>
      </c>
      <c r="AE7" s="806" t="s">
        <v>797</v>
      </c>
      <c r="AF7" s="806" t="s">
        <v>783</v>
      </c>
      <c r="AG7" s="807">
        <v>193</v>
      </c>
      <c r="AI7" s="806" t="s">
        <v>781</v>
      </c>
      <c r="AJ7" s="807">
        <v>21851</v>
      </c>
      <c r="AK7" s="807">
        <v>5</v>
      </c>
      <c r="AL7" s="759" t="str">
        <f t="shared" si="1"/>
        <v>Primera Infancia</v>
      </c>
    </row>
    <row r="8" spans="1:38" ht="15">
      <c r="A8" s="806" t="s">
        <v>781</v>
      </c>
      <c r="B8" s="806" t="s">
        <v>666</v>
      </c>
      <c r="C8" s="806" t="s">
        <v>788</v>
      </c>
      <c r="D8" s="806" t="s">
        <v>784</v>
      </c>
      <c r="E8" s="807">
        <v>43188</v>
      </c>
      <c r="G8" s="806" t="s">
        <v>781</v>
      </c>
      <c r="H8" s="807">
        <v>6</v>
      </c>
      <c r="I8" s="807">
        <v>40464</v>
      </c>
      <c r="K8" s="806" t="s">
        <v>662</v>
      </c>
      <c r="L8" s="806" t="s">
        <v>785</v>
      </c>
      <c r="M8" s="806" t="s">
        <v>799</v>
      </c>
      <c r="N8" s="807">
        <v>3</v>
      </c>
      <c r="O8" s="884"/>
      <c r="P8" s="806" t="s">
        <v>781</v>
      </c>
      <c r="Q8" s="807">
        <v>7907</v>
      </c>
      <c r="R8" s="807">
        <v>6</v>
      </c>
      <c r="S8" s="759" t="str">
        <f t="shared" si="0"/>
        <v>Infancia</v>
      </c>
      <c r="U8" s="806" t="s">
        <v>781</v>
      </c>
      <c r="V8" s="807">
        <v>6</v>
      </c>
      <c r="W8" s="807">
        <v>134486</v>
      </c>
      <c r="X8" s="885"/>
      <c r="Z8" s="806" t="s">
        <v>793</v>
      </c>
      <c r="AA8" s="806" t="s">
        <v>787</v>
      </c>
      <c r="AB8" s="807">
        <v>1</v>
      </c>
      <c r="AC8" s="806" t="s">
        <v>788</v>
      </c>
      <c r="AE8" s="806" t="s">
        <v>800</v>
      </c>
      <c r="AF8" s="806" t="s">
        <v>788</v>
      </c>
      <c r="AG8" s="807">
        <v>250</v>
      </c>
      <c r="AI8" s="806" t="s">
        <v>781</v>
      </c>
      <c r="AJ8" s="807">
        <v>22698</v>
      </c>
      <c r="AK8" s="807">
        <v>6</v>
      </c>
      <c r="AL8" s="759" t="str">
        <f t="shared" si="1"/>
        <v>Infancia</v>
      </c>
    </row>
    <row r="9" spans="1:38" ht="15">
      <c r="A9" s="806" t="s">
        <v>781</v>
      </c>
      <c r="B9" s="806" t="s">
        <v>666</v>
      </c>
      <c r="C9" s="806" t="s">
        <v>783</v>
      </c>
      <c r="D9" s="806" t="s">
        <v>789</v>
      </c>
      <c r="E9" s="807">
        <v>2729</v>
      </c>
      <c r="G9" s="806" t="s">
        <v>781</v>
      </c>
      <c r="H9" s="807">
        <v>7</v>
      </c>
      <c r="I9" s="807">
        <v>43502</v>
      </c>
      <c r="K9" s="806" t="s">
        <v>662</v>
      </c>
      <c r="L9" s="806" t="s">
        <v>785</v>
      </c>
      <c r="M9" s="806" t="s">
        <v>801</v>
      </c>
      <c r="N9" s="807">
        <v>25</v>
      </c>
      <c r="O9" s="884"/>
      <c r="P9" s="806" t="s">
        <v>781</v>
      </c>
      <c r="Q9" s="807">
        <v>7980</v>
      </c>
      <c r="R9" s="807">
        <v>7</v>
      </c>
      <c r="S9" s="759" t="str">
        <f t="shared" si="0"/>
        <v>Infancia</v>
      </c>
      <c r="U9" s="806" t="s">
        <v>781</v>
      </c>
      <c r="V9" s="807">
        <v>7</v>
      </c>
      <c r="W9" s="807">
        <v>136133</v>
      </c>
      <c r="X9" s="885"/>
      <c r="Z9" s="806" t="s">
        <v>793</v>
      </c>
      <c r="AA9" s="806" t="s">
        <v>787</v>
      </c>
      <c r="AB9" s="807">
        <v>1</v>
      </c>
      <c r="AC9" s="806" t="s">
        <v>783</v>
      </c>
      <c r="AE9" s="806" t="s">
        <v>800</v>
      </c>
      <c r="AF9" s="806" t="s">
        <v>783</v>
      </c>
      <c r="AG9" s="807">
        <v>276</v>
      </c>
      <c r="AI9" s="806" t="s">
        <v>781</v>
      </c>
      <c r="AJ9" s="807">
        <v>22369</v>
      </c>
      <c r="AK9" s="807">
        <v>7</v>
      </c>
      <c r="AL9" s="759" t="str">
        <f t="shared" si="1"/>
        <v>Infancia</v>
      </c>
    </row>
    <row r="10" spans="1:38" ht="15">
      <c r="A10" s="806" t="s">
        <v>781</v>
      </c>
      <c r="B10" s="806" t="s">
        <v>666</v>
      </c>
      <c r="C10" s="806" t="s">
        <v>783</v>
      </c>
      <c r="D10" s="806" t="s">
        <v>784</v>
      </c>
      <c r="E10" s="807">
        <v>41345</v>
      </c>
      <c r="G10" s="806" t="s">
        <v>781</v>
      </c>
      <c r="H10" s="807">
        <v>8</v>
      </c>
      <c r="I10" s="807">
        <v>36948</v>
      </c>
      <c r="K10" s="806" t="s">
        <v>662</v>
      </c>
      <c r="L10" s="806" t="s">
        <v>785</v>
      </c>
      <c r="M10" s="806" t="s">
        <v>673</v>
      </c>
      <c r="N10" s="807">
        <v>4</v>
      </c>
      <c r="O10" s="884"/>
      <c r="P10" s="806" t="s">
        <v>781</v>
      </c>
      <c r="Q10" s="807">
        <v>7821</v>
      </c>
      <c r="R10" s="807">
        <v>8</v>
      </c>
      <c r="S10" s="759" t="str">
        <f t="shared" si="0"/>
        <v>Infancia</v>
      </c>
      <c r="U10" s="806" t="s">
        <v>781</v>
      </c>
      <c r="V10" s="807">
        <v>8</v>
      </c>
      <c r="W10" s="807">
        <v>113168</v>
      </c>
      <c r="X10" s="885"/>
      <c r="Z10" s="806" t="s">
        <v>793</v>
      </c>
      <c r="AA10" s="806" t="s">
        <v>792</v>
      </c>
      <c r="AB10" s="807">
        <v>733</v>
      </c>
      <c r="AC10" s="806" t="s">
        <v>788</v>
      </c>
      <c r="AE10" s="806" t="s">
        <v>802</v>
      </c>
      <c r="AF10" s="806" t="s">
        <v>788</v>
      </c>
      <c r="AG10" s="807">
        <v>6152</v>
      </c>
      <c r="AI10" s="806" t="s">
        <v>781</v>
      </c>
      <c r="AJ10" s="807">
        <v>21507</v>
      </c>
      <c r="AK10" s="807">
        <v>8</v>
      </c>
      <c r="AL10" s="759" t="str">
        <f t="shared" si="1"/>
        <v>Infancia</v>
      </c>
    </row>
    <row r="11" spans="1:38" ht="15">
      <c r="A11" s="806" t="s">
        <v>781</v>
      </c>
      <c r="B11" s="806" t="s">
        <v>669</v>
      </c>
      <c r="C11" s="806" t="s">
        <v>788</v>
      </c>
      <c r="D11" s="806" t="s">
        <v>789</v>
      </c>
      <c r="E11" s="807">
        <v>26</v>
      </c>
      <c r="G11" s="806" t="s">
        <v>781</v>
      </c>
      <c r="H11" s="807">
        <v>9</v>
      </c>
      <c r="I11" s="807">
        <v>28081</v>
      </c>
      <c r="K11" s="806" t="s">
        <v>662</v>
      </c>
      <c r="L11" s="806" t="s">
        <v>785</v>
      </c>
      <c r="M11" s="806" t="s">
        <v>674</v>
      </c>
      <c r="N11" s="807">
        <v>2159</v>
      </c>
      <c r="O11" s="884"/>
      <c r="P11" s="806" t="s">
        <v>781</v>
      </c>
      <c r="Q11" s="807">
        <v>8111</v>
      </c>
      <c r="R11" s="807">
        <v>9</v>
      </c>
      <c r="S11" s="759" t="str">
        <f t="shared" si="0"/>
        <v>Infancia</v>
      </c>
      <c r="U11" s="806" t="s">
        <v>781</v>
      </c>
      <c r="V11" s="807">
        <v>9</v>
      </c>
      <c r="W11" s="807">
        <v>87432</v>
      </c>
      <c r="X11" s="885"/>
      <c r="Z11" s="806" t="s">
        <v>793</v>
      </c>
      <c r="AA11" s="806" t="s">
        <v>792</v>
      </c>
      <c r="AB11" s="807">
        <v>407</v>
      </c>
      <c r="AC11" s="806" t="s">
        <v>783</v>
      </c>
      <c r="AE11" s="806" t="s">
        <v>802</v>
      </c>
      <c r="AF11" s="806" t="s">
        <v>783</v>
      </c>
      <c r="AG11" s="807">
        <v>8284</v>
      </c>
      <c r="AI11" s="806" t="s">
        <v>781</v>
      </c>
      <c r="AJ11" s="807">
        <v>21385</v>
      </c>
      <c r="AK11" s="807">
        <v>9</v>
      </c>
      <c r="AL11" s="759" t="str">
        <f t="shared" si="1"/>
        <v>Infancia</v>
      </c>
    </row>
    <row r="12" spans="1:38" ht="15">
      <c r="A12" s="806" t="s">
        <v>781</v>
      </c>
      <c r="B12" s="806" t="s">
        <v>669</v>
      </c>
      <c r="C12" s="806" t="s">
        <v>788</v>
      </c>
      <c r="D12" s="806" t="s">
        <v>784</v>
      </c>
      <c r="E12" s="807">
        <v>2198</v>
      </c>
      <c r="G12" s="806" t="s">
        <v>781</v>
      </c>
      <c r="H12" s="807">
        <v>10</v>
      </c>
      <c r="I12" s="807">
        <v>19830</v>
      </c>
      <c r="K12" s="806" t="s">
        <v>662</v>
      </c>
      <c r="L12" s="806" t="s">
        <v>785</v>
      </c>
      <c r="M12" s="806" t="s">
        <v>678</v>
      </c>
      <c r="N12" s="807">
        <v>3</v>
      </c>
      <c r="O12" s="884"/>
      <c r="P12" s="806" t="s">
        <v>781</v>
      </c>
      <c r="Q12" s="807">
        <v>8020</v>
      </c>
      <c r="R12" s="807">
        <v>10</v>
      </c>
      <c r="S12" s="759" t="str">
        <f t="shared" si="0"/>
        <v>Infancia</v>
      </c>
      <c r="U12" s="806" t="s">
        <v>781</v>
      </c>
      <c r="V12" s="807">
        <v>10</v>
      </c>
      <c r="W12" s="807">
        <v>63929</v>
      </c>
      <c r="X12" s="885"/>
      <c r="Z12" s="806" t="s">
        <v>793</v>
      </c>
      <c r="AA12" s="806" t="s">
        <v>796</v>
      </c>
      <c r="AB12" s="807">
        <v>577</v>
      </c>
      <c r="AC12" s="806" t="s">
        <v>788</v>
      </c>
      <c r="AE12" s="806" t="s">
        <v>803</v>
      </c>
      <c r="AF12" s="806" t="s">
        <v>788</v>
      </c>
      <c r="AG12" s="807">
        <v>1615</v>
      </c>
      <c r="AI12" s="806" t="s">
        <v>781</v>
      </c>
      <c r="AJ12" s="807">
        <v>21211</v>
      </c>
      <c r="AK12" s="807">
        <v>10</v>
      </c>
      <c r="AL12" s="759" t="str">
        <f t="shared" si="1"/>
        <v>Infancia</v>
      </c>
    </row>
    <row r="13" spans="1:38" ht="15">
      <c r="A13" s="806" t="s">
        <v>781</v>
      </c>
      <c r="B13" s="806" t="s">
        <v>669</v>
      </c>
      <c r="C13" s="806" t="s">
        <v>783</v>
      </c>
      <c r="D13" s="806" t="s">
        <v>789</v>
      </c>
      <c r="E13" s="807">
        <v>28</v>
      </c>
      <c r="G13" s="806" t="s">
        <v>781</v>
      </c>
      <c r="H13" s="807">
        <v>11</v>
      </c>
      <c r="I13" s="807">
        <v>13308</v>
      </c>
      <c r="K13" s="806" t="s">
        <v>662</v>
      </c>
      <c r="L13" s="806" t="s">
        <v>785</v>
      </c>
      <c r="M13" s="806" t="s">
        <v>683</v>
      </c>
      <c r="N13" s="807">
        <v>1</v>
      </c>
      <c r="O13" s="884"/>
      <c r="P13" s="806" t="s">
        <v>781</v>
      </c>
      <c r="Q13" s="807">
        <v>8398</v>
      </c>
      <c r="R13" s="807">
        <v>11</v>
      </c>
      <c r="S13" s="759" t="str">
        <f t="shared" si="0"/>
        <v>Infancia</v>
      </c>
      <c r="U13" s="806" t="s">
        <v>781</v>
      </c>
      <c r="V13" s="807">
        <v>11</v>
      </c>
      <c r="W13" s="807">
        <v>42490</v>
      </c>
      <c r="X13" s="885"/>
      <c r="Z13" s="806" t="s">
        <v>793</v>
      </c>
      <c r="AA13" s="806" t="s">
        <v>796</v>
      </c>
      <c r="AB13" s="807">
        <v>1154</v>
      </c>
      <c r="AC13" s="806" t="s">
        <v>783</v>
      </c>
      <c r="AE13" s="806" t="s">
        <v>803</v>
      </c>
      <c r="AF13" s="806" t="s">
        <v>783</v>
      </c>
      <c r="AG13" s="807">
        <v>2393</v>
      </c>
      <c r="AI13" s="806" t="s">
        <v>781</v>
      </c>
      <c r="AJ13" s="807">
        <v>21578</v>
      </c>
      <c r="AK13" s="807">
        <v>11</v>
      </c>
      <c r="AL13" s="759" t="str">
        <f t="shared" si="1"/>
        <v>Infancia</v>
      </c>
    </row>
    <row r="14" spans="1:38" ht="30">
      <c r="A14" s="806" t="s">
        <v>781</v>
      </c>
      <c r="B14" s="806" t="s">
        <v>669</v>
      </c>
      <c r="C14" s="806" t="s">
        <v>783</v>
      </c>
      <c r="D14" s="806" t="s">
        <v>784</v>
      </c>
      <c r="E14" s="807">
        <v>2327</v>
      </c>
      <c r="G14" s="806" t="s">
        <v>781</v>
      </c>
      <c r="H14" s="807">
        <v>12</v>
      </c>
      <c r="I14" s="807">
        <v>17418</v>
      </c>
      <c r="K14" s="806" t="s">
        <v>662</v>
      </c>
      <c r="L14" s="806" t="s">
        <v>785</v>
      </c>
      <c r="M14" s="806" t="s">
        <v>684</v>
      </c>
      <c r="N14" s="807">
        <v>490</v>
      </c>
      <c r="O14" s="884"/>
      <c r="P14" s="806" t="s">
        <v>781</v>
      </c>
      <c r="Q14" s="807">
        <v>9373</v>
      </c>
      <c r="R14" s="807">
        <v>12</v>
      </c>
      <c r="S14" s="759" t="str">
        <f t="shared" si="0"/>
        <v>Adolescente</v>
      </c>
      <c r="U14" s="806" t="s">
        <v>781</v>
      </c>
      <c r="V14" s="807">
        <v>12</v>
      </c>
      <c r="W14" s="807">
        <v>56243</v>
      </c>
      <c r="X14" s="885"/>
      <c r="Z14" s="806" t="s">
        <v>797</v>
      </c>
      <c r="AA14" s="806" t="s">
        <v>792</v>
      </c>
      <c r="AB14" s="807">
        <v>59</v>
      </c>
      <c r="AC14" s="806" t="s">
        <v>788</v>
      </c>
      <c r="AE14" s="806" t="s">
        <v>804</v>
      </c>
      <c r="AF14" s="806" t="s">
        <v>788</v>
      </c>
      <c r="AG14" s="807">
        <v>4300</v>
      </c>
      <c r="AI14" s="806" t="s">
        <v>781</v>
      </c>
      <c r="AJ14" s="807">
        <v>23868</v>
      </c>
      <c r="AK14" s="807">
        <v>12</v>
      </c>
      <c r="AL14" s="759" t="str">
        <f t="shared" si="1"/>
        <v>Adolescente</v>
      </c>
    </row>
    <row r="15" spans="1:38" ht="30">
      <c r="A15" s="806" t="s">
        <v>781</v>
      </c>
      <c r="B15" s="806" t="s">
        <v>787</v>
      </c>
      <c r="C15" s="806" t="s">
        <v>788</v>
      </c>
      <c r="D15" s="806" t="s">
        <v>789</v>
      </c>
      <c r="E15" s="807">
        <v>53</v>
      </c>
      <c r="G15" s="806" t="s">
        <v>793</v>
      </c>
      <c r="H15" s="807">
        <v>0</v>
      </c>
      <c r="I15" s="807">
        <v>133</v>
      </c>
      <c r="K15" s="806" t="s">
        <v>662</v>
      </c>
      <c r="L15" s="806" t="s">
        <v>805</v>
      </c>
      <c r="M15" s="806" t="s">
        <v>662</v>
      </c>
      <c r="N15" s="807">
        <v>1</v>
      </c>
      <c r="O15" s="884"/>
      <c r="P15" s="806" t="s">
        <v>781</v>
      </c>
      <c r="Q15" s="807">
        <v>9863</v>
      </c>
      <c r="R15" s="807">
        <v>13</v>
      </c>
      <c r="S15" s="759" t="str">
        <f t="shared" si="0"/>
        <v>Adolescente</v>
      </c>
      <c r="U15" s="806" t="s">
        <v>793</v>
      </c>
      <c r="V15" s="807">
        <v>0</v>
      </c>
      <c r="W15" s="807">
        <v>27</v>
      </c>
      <c r="X15" s="885"/>
      <c r="Z15" s="806" t="s">
        <v>797</v>
      </c>
      <c r="AA15" s="806" t="s">
        <v>792</v>
      </c>
      <c r="AB15" s="807">
        <v>48</v>
      </c>
      <c r="AC15" s="806" t="s">
        <v>783</v>
      </c>
      <c r="AE15" s="806" t="s">
        <v>804</v>
      </c>
      <c r="AF15" s="806" t="s">
        <v>783</v>
      </c>
      <c r="AG15" s="807">
        <v>4405</v>
      </c>
      <c r="AI15" s="806" t="s">
        <v>781</v>
      </c>
      <c r="AJ15" s="807">
        <v>24729</v>
      </c>
      <c r="AK15" s="807">
        <v>13</v>
      </c>
      <c r="AL15" s="759" t="str">
        <f t="shared" si="1"/>
        <v>Adolescente</v>
      </c>
    </row>
    <row r="16" spans="1:38" ht="30">
      <c r="A16" s="806" t="s">
        <v>781</v>
      </c>
      <c r="B16" s="806" t="s">
        <v>787</v>
      </c>
      <c r="C16" s="806" t="s">
        <v>788</v>
      </c>
      <c r="D16" s="806" t="s">
        <v>784</v>
      </c>
      <c r="E16" s="807">
        <v>1383</v>
      </c>
      <c r="G16" s="806" t="s">
        <v>793</v>
      </c>
      <c r="H16" s="807">
        <v>1</v>
      </c>
      <c r="I16" s="807">
        <v>502</v>
      </c>
      <c r="K16" s="806" t="s">
        <v>662</v>
      </c>
      <c r="L16" s="806" t="s">
        <v>805</v>
      </c>
      <c r="M16" s="806" t="s">
        <v>806</v>
      </c>
      <c r="N16" s="807">
        <v>1</v>
      </c>
      <c r="O16" s="884"/>
      <c r="P16" s="806" t="s">
        <v>781</v>
      </c>
      <c r="Q16" s="807">
        <v>10089</v>
      </c>
      <c r="R16" s="807">
        <v>14</v>
      </c>
      <c r="S16" s="759" t="str">
        <f t="shared" si="0"/>
        <v>Adolescente</v>
      </c>
      <c r="U16" s="806" t="s">
        <v>793</v>
      </c>
      <c r="V16" s="807">
        <v>1</v>
      </c>
      <c r="W16" s="807">
        <v>98</v>
      </c>
      <c r="X16" s="885"/>
      <c r="Z16" s="806" t="s">
        <v>797</v>
      </c>
      <c r="AA16" s="806" t="s">
        <v>796</v>
      </c>
      <c r="AB16" s="807">
        <v>72</v>
      </c>
      <c r="AC16" s="806" t="s">
        <v>788</v>
      </c>
      <c r="AE16" s="806" t="s">
        <v>807</v>
      </c>
      <c r="AF16" s="806" t="s">
        <v>788</v>
      </c>
      <c r="AG16" s="807">
        <v>575</v>
      </c>
      <c r="AI16" s="806" t="s">
        <v>781</v>
      </c>
      <c r="AJ16" s="807">
        <v>25349</v>
      </c>
      <c r="AK16" s="807">
        <v>14</v>
      </c>
      <c r="AL16" s="759" t="str">
        <f t="shared" si="1"/>
        <v>Adolescente</v>
      </c>
    </row>
    <row r="17" spans="1:38" ht="30">
      <c r="A17" s="806" t="s">
        <v>781</v>
      </c>
      <c r="B17" s="806" t="s">
        <v>787</v>
      </c>
      <c r="C17" s="806" t="s">
        <v>783</v>
      </c>
      <c r="D17" s="806" t="s">
        <v>789</v>
      </c>
      <c r="E17" s="807">
        <v>57</v>
      </c>
      <c r="G17" s="806" t="s">
        <v>793</v>
      </c>
      <c r="H17" s="807">
        <v>2</v>
      </c>
      <c r="I17" s="807">
        <v>1617</v>
      </c>
      <c r="K17" s="806" t="s">
        <v>662</v>
      </c>
      <c r="L17" s="806" t="s">
        <v>805</v>
      </c>
      <c r="M17" s="806" t="s">
        <v>808</v>
      </c>
      <c r="N17" s="807">
        <v>7</v>
      </c>
      <c r="O17" s="884"/>
      <c r="P17" s="806" t="s">
        <v>781</v>
      </c>
      <c r="Q17" s="807">
        <v>10569</v>
      </c>
      <c r="R17" s="807">
        <v>15</v>
      </c>
      <c r="S17" s="759" t="str">
        <f t="shared" si="0"/>
        <v>Adolescente</v>
      </c>
      <c r="U17" s="806" t="s">
        <v>793</v>
      </c>
      <c r="V17" s="807">
        <v>2</v>
      </c>
      <c r="W17" s="807">
        <v>355</v>
      </c>
      <c r="X17" s="885"/>
      <c r="Z17" s="806" t="s">
        <v>797</v>
      </c>
      <c r="AA17" s="806" t="s">
        <v>796</v>
      </c>
      <c r="AB17" s="807">
        <v>145</v>
      </c>
      <c r="AC17" s="806" t="s">
        <v>783</v>
      </c>
      <c r="AE17" s="806" t="s">
        <v>807</v>
      </c>
      <c r="AF17" s="806" t="s">
        <v>783</v>
      </c>
      <c r="AG17" s="807">
        <v>921</v>
      </c>
      <c r="AI17" s="806" t="s">
        <v>781</v>
      </c>
      <c r="AJ17" s="807">
        <v>25470</v>
      </c>
      <c r="AK17" s="807">
        <v>15</v>
      </c>
      <c r="AL17" s="759" t="str">
        <f t="shared" si="1"/>
        <v>Adolescente</v>
      </c>
    </row>
    <row r="18" spans="1:38" ht="30">
      <c r="A18" s="806" t="s">
        <v>781</v>
      </c>
      <c r="B18" s="806" t="s">
        <v>787</v>
      </c>
      <c r="C18" s="806" t="s">
        <v>783</v>
      </c>
      <c r="D18" s="806" t="s">
        <v>784</v>
      </c>
      <c r="E18" s="807">
        <v>1568</v>
      </c>
      <c r="G18" s="806" t="s">
        <v>793</v>
      </c>
      <c r="H18" s="807">
        <v>3</v>
      </c>
      <c r="I18" s="807">
        <v>911</v>
      </c>
      <c r="K18" s="806" t="s">
        <v>662</v>
      </c>
      <c r="L18" s="806" t="s">
        <v>805</v>
      </c>
      <c r="M18" s="806" t="s">
        <v>790</v>
      </c>
      <c r="N18" s="807">
        <v>104</v>
      </c>
      <c r="O18" s="884"/>
      <c r="P18" s="806" t="s">
        <v>781</v>
      </c>
      <c r="Q18" s="807">
        <v>10712</v>
      </c>
      <c r="R18" s="807">
        <v>16</v>
      </c>
      <c r="S18" s="759" t="str">
        <f t="shared" si="0"/>
        <v>Adolescente</v>
      </c>
      <c r="U18" s="806" t="s">
        <v>793</v>
      </c>
      <c r="V18" s="807">
        <v>3</v>
      </c>
      <c r="W18" s="807">
        <v>169</v>
      </c>
      <c r="X18" s="885"/>
      <c r="Z18" s="806" t="s">
        <v>800</v>
      </c>
      <c r="AA18" s="806" t="s">
        <v>792</v>
      </c>
      <c r="AB18" s="807">
        <v>108</v>
      </c>
      <c r="AC18" s="806" t="s">
        <v>788</v>
      </c>
      <c r="AE18" s="806" t="s">
        <v>809</v>
      </c>
      <c r="AF18" s="806" t="s">
        <v>788</v>
      </c>
      <c r="AG18" s="807">
        <v>476</v>
      </c>
      <c r="AI18" s="806" t="s">
        <v>781</v>
      </c>
      <c r="AJ18" s="807">
        <v>25464</v>
      </c>
      <c r="AK18" s="807">
        <v>16</v>
      </c>
      <c r="AL18" s="759" t="str">
        <f t="shared" si="1"/>
        <v>Adolescente</v>
      </c>
    </row>
    <row r="19" spans="1:38" ht="30">
      <c r="A19" s="806" t="s">
        <v>781</v>
      </c>
      <c r="B19" s="806" t="s">
        <v>792</v>
      </c>
      <c r="C19" s="806" t="s">
        <v>788</v>
      </c>
      <c r="D19" s="806" t="s">
        <v>789</v>
      </c>
      <c r="E19" s="807">
        <v>8</v>
      </c>
      <c r="G19" s="806" t="s">
        <v>793</v>
      </c>
      <c r="H19" s="807">
        <v>4</v>
      </c>
      <c r="I19" s="807">
        <v>3950</v>
      </c>
      <c r="K19" s="806" t="s">
        <v>662</v>
      </c>
      <c r="L19" s="806" t="s">
        <v>805</v>
      </c>
      <c r="M19" s="806" t="s">
        <v>791</v>
      </c>
      <c r="N19" s="807">
        <v>2</v>
      </c>
      <c r="O19" s="884"/>
      <c r="P19" s="806" t="s">
        <v>781</v>
      </c>
      <c r="Q19" s="807">
        <v>11145</v>
      </c>
      <c r="R19" s="807">
        <v>17</v>
      </c>
      <c r="S19" s="759" t="str">
        <f t="shared" si="0"/>
        <v>Adolescente</v>
      </c>
      <c r="U19" s="806" t="s">
        <v>793</v>
      </c>
      <c r="V19" s="807">
        <v>4</v>
      </c>
      <c r="W19" s="807">
        <v>1291</v>
      </c>
      <c r="X19" s="885"/>
      <c r="Z19" s="806" t="s">
        <v>800</v>
      </c>
      <c r="AA19" s="806" t="s">
        <v>792</v>
      </c>
      <c r="AB19" s="807">
        <v>94</v>
      </c>
      <c r="AC19" s="806" t="s">
        <v>783</v>
      </c>
      <c r="AE19" s="806" t="s">
        <v>809</v>
      </c>
      <c r="AF19" s="806" t="s">
        <v>783</v>
      </c>
      <c r="AG19" s="807">
        <v>694</v>
      </c>
      <c r="AI19" s="806" t="s">
        <v>781</v>
      </c>
      <c r="AJ19" s="807">
        <v>25783</v>
      </c>
      <c r="AK19" s="807">
        <v>17</v>
      </c>
      <c r="AL19" s="759" t="str">
        <f t="shared" si="1"/>
        <v>Adolescente</v>
      </c>
    </row>
    <row r="20" spans="1:38" ht="15">
      <c r="A20" s="806" t="s">
        <v>781</v>
      </c>
      <c r="B20" s="806" t="s">
        <v>792</v>
      </c>
      <c r="C20" s="806" t="s">
        <v>788</v>
      </c>
      <c r="D20" s="806" t="s">
        <v>784</v>
      </c>
      <c r="E20" s="807">
        <v>277</v>
      </c>
      <c r="G20" s="806" t="s">
        <v>793</v>
      </c>
      <c r="H20" s="807">
        <v>5</v>
      </c>
      <c r="I20" s="807">
        <v>751</v>
      </c>
      <c r="K20" s="806" t="s">
        <v>662</v>
      </c>
      <c r="L20" s="806" t="s">
        <v>805</v>
      </c>
      <c r="M20" s="806" t="s">
        <v>810</v>
      </c>
      <c r="N20" s="807">
        <v>1</v>
      </c>
      <c r="O20" s="884"/>
      <c r="P20" s="806" t="s">
        <v>781</v>
      </c>
      <c r="Q20" s="807">
        <v>10101</v>
      </c>
      <c r="R20" s="807">
        <v>18</v>
      </c>
      <c r="S20" s="759" t="str">
        <f t="shared" si="0"/>
        <v>Juventud</v>
      </c>
      <c r="U20" s="806" t="s">
        <v>793</v>
      </c>
      <c r="V20" s="807">
        <v>5</v>
      </c>
      <c r="W20" s="807">
        <v>183</v>
      </c>
      <c r="X20" s="885"/>
      <c r="Z20" s="806" t="s">
        <v>800</v>
      </c>
      <c r="AA20" s="806" t="s">
        <v>796</v>
      </c>
      <c r="AB20" s="807">
        <v>142</v>
      </c>
      <c r="AC20" s="806" t="s">
        <v>788</v>
      </c>
      <c r="AE20" s="806" t="s">
        <v>811</v>
      </c>
      <c r="AF20" s="806" t="s">
        <v>788</v>
      </c>
      <c r="AG20" s="807">
        <v>699</v>
      </c>
      <c r="AI20" s="806" t="s">
        <v>781</v>
      </c>
      <c r="AJ20" s="807">
        <v>27140</v>
      </c>
      <c r="AK20" s="807">
        <v>18</v>
      </c>
      <c r="AL20" s="759" t="str">
        <f t="shared" si="1"/>
        <v>Juventud</v>
      </c>
    </row>
    <row r="21" spans="1:38" ht="15">
      <c r="A21" s="806" t="s">
        <v>781</v>
      </c>
      <c r="B21" s="806" t="s">
        <v>792</v>
      </c>
      <c r="C21" s="806" t="s">
        <v>783</v>
      </c>
      <c r="D21" s="806" t="s">
        <v>789</v>
      </c>
      <c r="E21" s="807">
        <v>7</v>
      </c>
      <c r="G21" s="806" t="s">
        <v>793</v>
      </c>
      <c r="H21" s="807">
        <v>6</v>
      </c>
      <c r="I21" s="807">
        <v>749</v>
      </c>
      <c r="K21" s="806" t="s">
        <v>662</v>
      </c>
      <c r="L21" s="806" t="s">
        <v>805</v>
      </c>
      <c r="M21" s="806" t="s">
        <v>666</v>
      </c>
      <c r="N21" s="807">
        <v>1</v>
      </c>
      <c r="O21" s="884"/>
      <c r="P21" s="806" t="s">
        <v>781</v>
      </c>
      <c r="Q21" s="807">
        <v>8963</v>
      </c>
      <c r="R21" s="807">
        <v>19</v>
      </c>
      <c r="S21" s="759" t="str">
        <f t="shared" si="0"/>
        <v>Juventud</v>
      </c>
      <c r="U21" s="806" t="s">
        <v>793</v>
      </c>
      <c r="V21" s="807">
        <v>6</v>
      </c>
      <c r="W21" s="807">
        <v>169</v>
      </c>
      <c r="X21" s="885"/>
      <c r="Z21" s="806" t="s">
        <v>800</v>
      </c>
      <c r="AA21" s="806" t="s">
        <v>796</v>
      </c>
      <c r="AB21" s="807">
        <v>182</v>
      </c>
      <c r="AC21" s="806" t="s">
        <v>783</v>
      </c>
      <c r="AE21" s="806" t="s">
        <v>811</v>
      </c>
      <c r="AF21" s="806" t="s">
        <v>783</v>
      </c>
      <c r="AG21" s="807">
        <v>982</v>
      </c>
      <c r="AI21" s="806" t="s">
        <v>781</v>
      </c>
      <c r="AJ21" s="807">
        <v>29587</v>
      </c>
      <c r="AK21" s="807">
        <v>19</v>
      </c>
      <c r="AL21" s="759" t="str">
        <f t="shared" si="1"/>
        <v>Juventud</v>
      </c>
    </row>
    <row r="22" spans="1:38" ht="15">
      <c r="A22" s="806" t="s">
        <v>781</v>
      </c>
      <c r="B22" s="806" t="s">
        <v>792</v>
      </c>
      <c r="C22" s="806" t="s">
        <v>783</v>
      </c>
      <c r="D22" s="806" t="s">
        <v>784</v>
      </c>
      <c r="E22" s="807">
        <v>323</v>
      </c>
      <c r="G22" s="806" t="s">
        <v>793</v>
      </c>
      <c r="H22" s="807">
        <v>7</v>
      </c>
      <c r="I22" s="807">
        <v>790</v>
      </c>
      <c r="K22" s="806" t="s">
        <v>662</v>
      </c>
      <c r="L22" s="806" t="s">
        <v>805</v>
      </c>
      <c r="M22" s="806" t="s">
        <v>794</v>
      </c>
      <c r="N22" s="807">
        <v>6</v>
      </c>
      <c r="O22" s="884"/>
      <c r="P22" s="806" t="s">
        <v>781</v>
      </c>
      <c r="Q22" s="807">
        <v>8974</v>
      </c>
      <c r="R22" s="807">
        <v>20</v>
      </c>
      <c r="S22" s="759" t="str">
        <f t="shared" si="0"/>
        <v>Juventud</v>
      </c>
      <c r="U22" s="806" t="s">
        <v>793</v>
      </c>
      <c r="V22" s="807">
        <v>7</v>
      </c>
      <c r="W22" s="807">
        <v>150</v>
      </c>
      <c r="X22" s="885"/>
      <c r="Z22" s="806" t="s">
        <v>802</v>
      </c>
      <c r="AA22" s="806" t="s">
        <v>787</v>
      </c>
      <c r="AB22" s="807">
        <v>4</v>
      </c>
      <c r="AC22" s="806" t="s">
        <v>788</v>
      </c>
      <c r="AE22" s="806" t="s">
        <v>812</v>
      </c>
      <c r="AF22" s="806" t="s">
        <v>788</v>
      </c>
      <c r="AG22" s="807">
        <v>4409</v>
      </c>
      <c r="AI22" s="806" t="s">
        <v>781</v>
      </c>
      <c r="AJ22" s="807">
        <v>33659</v>
      </c>
      <c r="AK22" s="807">
        <v>20</v>
      </c>
      <c r="AL22" s="759" t="str">
        <f t="shared" si="1"/>
        <v>Juventud</v>
      </c>
    </row>
    <row r="23" spans="1:38" ht="15">
      <c r="A23" s="806" t="s">
        <v>781</v>
      </c>
      <c r="B23" s="806" t="s">
        <v>796</v>
      </c>
      <c r="C23" s="806" t="s">
        <v>788</v>
      </c>
      <c r="D23" s="806" t="s">
        <v>789</v>
      </c>
      <c r="E23" s="807">
        <v>2</v>
      </c>
      <c r="G23" s="806" t="s">
        <v>793</v>
      </c>
      <c r="H23" s="807">
        <v>8</v>
      </c>
      <c r="I23" s="807">
        <v>772</v>
      </c>
      <c r="K23" s="806" t="s">
        <v>662</v>
      </c>
      <c r="L23" s="806" t="s">
        <v>805</v>
      </c>
      <c r="M23" s="806" t="s">
        <v>795</v>
      </c>
      <c r="N23" s="807">
        <v>1</v>
      </c>
      <c r="O23" s="884"/>
      <c r="P23" s="806" t="s">
        <v>781</v>
      </c>
      <c r="Q23" s="807">
        <v>9361</v>
      </c>
      <c r="R23" s="807">
        <v>21</v>
      </c>
      <c r="S23" s="759" t="str">
        <f t="shared" si="0"/>
        <v>Juventud</v>
      </c>
      <c r="U23" s="806" t="s">
        <v>793</v>
      </c>
      <c r="V23" s="807">
        <v>8</v>
      </c>
      <c r="W23" s="807">
        <v>108</v>
      </c>
      <c r="X23" s="885"/>
      <c r="Z23" s="806" t="s">
        <v>802</v>
      </c>
      <c r="AA23" s="806" t="s">
        <v>787</v>
      </c>
      <c r="AB23" s="807">
        <v>3</v>
      </c>
      <c r="AC23" s="806" t="s">
        <v>783</v>
      </c>
      <c r="AE23" s="806" t="s">
        <v>812</v>
      </c>
      <c r="AF23" s="806" t="s">
        <v>783</v>
      </c>
      <c r="AG23" s="807">
        <v>4658</v>
      </c>
      <c r="AI23" s="806" t="s">
        <v>781</v>
      </c>
      <c r="AJ23" s="807">
        <v>36668</v>
      </c>
      <c r="AK23" s="807">
        <v>21</v>
      </c>
      <c r="AL23" s="759" t="str">
        <f t="shared" si="1"/>
        <v>Juventud</v>
      </c>
    </row>
    <row r="24" spans="1:38" ht="15">
      <c r="A24" s="806" t="s">
        <v>781</v>
      </c>
      <c r="B24" s="806" t="s">
        <v>796</v>
      </c>
      <c r="C24" s="806" t="s">
        <v>788</v>
      </c>
      <c r="D24" s="806" t="s">
        <v>784</v>
      </c>
      <c r="E24" s="807">
        <v>9</v>
      </c>
      <c r="G24" s="806" t="s">
        <v>793</v>
      </c>
      <c r="H24" s="807">
        <v>9</v>
      </c>
      <c r="I24" s="807">
        <v>684</v>
      </c>
      <c r="K24" s="806" t="s">
        <v>662</v>
      </c>
      <c r="L24" s="806" t="s">
        <v>805</v>
      </c>
      <c r="M24" s="806" t="s">
        <v>798</v>
      </c>
      <c r="N24" s="807">
        <v>2</v>
      </c>
      <c r="O24" s="884"/>
      <c r="P24" s="806" t="s">
        <v>781</v>
      </c>
      <c r="Q24" s="807">
        <v>9481</v>
      </c>
      <c r="R24" s="807">
        <v>22</v>
      </c>
      <c r="S24" s="759" t="str">
        <f t="shared" si="0"/>
        <v>Juventud</v>
      </c>
      <c r="U24" s="806" t="s">
        <v>793</v>
      </c>
      <c r="V24" s="807">
        <v>9</v>
      </c>
      <c r="W24" s="807">
        <v>110</v>
      </c>
      <c r="X24" s="885"/>
      <c r="Z24" s="806" t="s">
        <v>802</v>
      </c>
      <c r="AA24" s="806" t="s">
        <v>792</v>
      </c>
      <c r="AB24" s="807">
        <v>4072</v>
      </c>
      <c r="AC24" s="806" t="s">
        <v>788</v>
      </c>
      <c r="AE24" s="806" t="s">
        <v>813</v>
      </c>
      <c r="AF24" s="806" t="s">
        <v>788</v>
      </c>
      <c r="AG24" s="807">
        <v>629</v>
      </c>
      <c r="AI24" s="806" t="s">
        <v>781</v>
      </c>
      <c r="AJ24" s="807">
        <v>39709</v>
      </c>
      <c r="AK24" s="807">
        <v>22</v>
      </c>
      <c r="AL24" s="759" t="str">
        <f t="shared" si="1"/>
        <v>Juventud</v>
      </c>
    </row>
    <row r="25" spans="1:38" ht="15">
      <c r="A25" s="806" t="s">
        <v>781</v>
      </c>
      <c r="B25" s="806" t="s">
        <v>796</v>
      </c>
      <c r="C25" s="806" t="s">
        <v>783</v>
      </c>
      <c r="D25" s="806" t="s">
        <v>789</v>
      </c>
      <c r="E25" s="807">
        <v>5</v>
      </c>
      <c r="G25" s="806" t="s">
        <v>793</v>
      </c>
      <c r="H25" s="807">
        <v>10</v>
      </c>
      <c r="I25" s="807">
        <v>438</v>
      </c>
      <c r="K25" s="806" t="s">
        <v>662</v>
      </c>
      <c r="L25" s="806" t="s">
        <v>805</v>
      </c>
      <c r="M25" s="806" t="s">
        <v>799</v>
      </c>
      <c r="N25" s="807">
        <v>3</v>
      </c>
      <c r="O25" s="884"/>
      <c r="P25" s="806" t="s">
        <v>781</v>
      </c>
      <c r="Q25" s="807">
        <v>9534</v>
      </c>
      <c r="R25" s="807">
        <v>23</v>
      </c>
      <c r="S25" s="759" t="str">
        <f t="shared" si="0"/>
        <v>Juventud</v>
      </c>
      <c r="U25" s="806" t="s">
        <v>793</v>
      </c>
      <c r="V25" s="807">
        <v>10</v>
      </c>
      <c r="W25" s="807">
        <v>87</v>
      </c>
      <c r="X25" s="885"/>
      <c r="Z25" s="806" t="s">
        <v>802</v>
      </c>
      <c r="AA25" s="806" t="s">
        <v>792</v>
      </c>
      <c r="AB25" s="807">
        <v>1868</v>
      </c>
      <c r="AC25" s="806" t="s">
        <v>783</v>
      </c>
      <c r="AE25" s="806" t="s">
        <v>813</v>
      </c>
      <c r="AF25" s="806" t="s">
        <v>783</v>
      </c>
      <c r="AG25" s="807">
        <v>750</v>
      </c>
      <c r="AI25" s="806" t="s">
        <v>781</v>
      </c>
      <c r="AJ25" s="807">
        <v>40435</v>
      </c>
      <c r="AK25" s="807">
        <v>23</v>
      </c>
      <c r="AL25" s="759" t="str">
        <f t="shared" si="1"/>
        <v>Juventud</v>
      </c>
    </row>
    <row r="26" spans="1:38" ht="15">
      <c r="A26" s="806" t="s">
        <v>781</v>
      </c>
      <c r="B26" s="806" t="s">
        <v>796</v>
      </c>
      <c r="C26" s="806" t="s">
        <v>783</v>
      </c>
      <c r="D26" s="806" t="s">
        <v>784</v>
      </c>
      <c r="E26" s="807">
        <v>14</v>
      </c>
      <c r="G26" s="806" t="s">
        <v>793</v>
      </c>
      <c r="H26" s="807">
        <v>11</v>
      </c>
      <c r="I26" s="807">
        <v>341</v>
      </c>
      <c r="K26" s="806" t="s">
        <v>662</v>
      </c>
      <c r="L26" s="806" t="s">
        <v>805</v>
      </c>
      <c r="M26" s="806" t="s">
        <v>801</v>
      </c>
      <c r="N26" s="807">
        <v>5</v>
      </c>
      <c r="O26" s="884"/>
      <c r="P26" s="806" t="s">
        <v>781</v>
      </c>
      <c r="Q26" s="807">
        <v>9866</v>
      </c>
      <c r="R26" s="807">
        <v>24</v>
      </c>
      <c r="S26" s="759" t="str">
        <f t="shared" si="0"/>
        <v>Juventud</v>
      </c>
      <c r="U26" s="806" t="s">
        <v>793</v>
      </c>
      <c r="V26" s="807">
        <v>11</v>
      </c>
      <c r="W26" s="807">
        <v>59</v>
      </c>
      <c r="X26" s="885"/>
      <c r="Z26" s="806" t="s">
        <v>802</v>
      </c>
      <c r="AA26" s="806" t="s">
        <v>796</v>
      </c>
      <c r="AB26" s="807">
        <v>2076</v>
      </c>
      <c r="AC26" s="806" t="s">
        <v>788</v>
      </c>
      <c r="AE26" s="806" t="s">
        <v>814</v>
      </c>
      <c r="AF26" s="806" t="s">
        <v>788</v>
      </c>
      <c r="AG26" s="807">
        <v>43786</v>
      </c>
      <c r="AI26" s="806" t="s">
        <v>781</v>
      </c>
      <c r="AJ26" s="807">
        <v>42828</v>
      </c>
      <c r="AK26" s="807">
        <v>24</v>
      </c>
      <c r="AL26" s="759" t="str">
        <f t="shared" si="1"/>
        <v>Juventud</v>
      </c>
    </row>
    <row r="27" spans="1:38" ht="15">
      <c r="A27" s="806" t="s">
        <v>781</v>
      </c>
      <c r="B27" s="806" t="s">
        <v>815</v>
      </c>
      <c r="C27" s="806" t="s">
        <v>788</v>
      </c>
      <c r="D27" s="806" t="s">
        <v>789</v>
      </c>
      <c r="E27" s="807">
        <v>7029</v>
      </c>
      <c r="G27" s="806" t="s">
        <v>793</v>
      </c>
      <c r="H27" s="807">
        <v>12</v>
      </c>
      <c r="I27" s="807">
        <v>433</v>
      </c>
      <c r="K27" s="806" t="s">
        <v>662</v>
      </c>
      <c r="L27" s="806" t="s">
        <v>805</v>
      </c>
      <c r="M27" s="806" t="s">
        <v>674</v>
      </c>
      <c r="N27" s="807">
        <v>4410</v>
      </c>
      <c r="O27" s="884"/>
      <c r="P27" s="806" t="s">
        <v>781</v>
      </c>
      <c r="Q27" s="807">
        <v>12014</v>
      </c>
      <c r="R27" s="807">
        <v>25</v>
      </c>
      <c r="S27" s="759" t="str">
        <f t="shared" si="0"/>
        <v>Juventud</v>
      </c>
      <c r="U27" s="806" t="s">
        <v>793</v>
      </c>
      <c r="V27" s="807">
        <v>12</v>
      </c>
      <c r="W27" s="807">
        <v>67</v>
      </c>
      <c r="X27" s="885"/>
      <c r="Z27" s="806" t="s">
        <v>802</v>
      </c>
      <c r="AA27" s="806" t="s">
        <v>796</v>
      </c>
      <c r="AB27" s="807">
        <v>6413</v>
      </c>
      <c r="AC27" s="806" t="s">
        <v>783</v>
      </c>
      <c r="AE27" s="806" t="s">
        <v>814</v>
      </c>
      <c r="AF27" s="806" t="s">
        <v>783</v>
      </c>
      <c r="AG27" s="807">
        <v>47282</v>
      </c>
      <c r="AI27" s="806" t="s">
        <v>781</v>
      </c>
      <c r="AJ27" s="807">
        <v>41416</v>
      </c>
      <c r="AK27" s="807">
        <v>25</v>
      </c>
      <c r="AL27" s="759" t="str">
        <f t="shared" si="1"/>
        <v>Juventud</v>
      </c>
    </row>
    <row r="28" spans="1:38" ht="15">
      <c r="A28" s="806" t="s">
        <v>781</v>
      </c>
      <c r="B28" s="806" t="s">
        <v>815</v>
      </c>
      <c r="C28" s="806" t="s">
        <v>788</v>
      </c>
      <c r="D28" s="806" t="s">
        <v>784</v>
      </c>
      <c r="E28" s="807">
        <v>93702</v>
      </c>
      <c r="G28" s="806" t="s">
        <v>797</v>
      </c>
      <c r="H28" s="807">
        <v>0</v>
      </c>
      <c r="I28" s="807">
        <v>5</v>
      </c>
      <c r="K28" s="806" t="s">
        <v>662</v>
      </c>
      <c r="L28" s="806" t="s">
        <v>805</v>
      </c>
      <c r="M28" s="806" t="s">
        <v>678</v>
      </c>
      <c r="N28" s="807">
        <v>4</v>
      </c>
      <c r="O28" s="884"/>
      <c r="P28" s="806" t="s">
        <v>781</v>
      </c>
      <c r="Q28" s="807">
        <v>12990</v>
      </c>
      <c r="R28" s="807">
        <v>26</v>
      </c>
      <c r="S28" s="759" t="str">
        <f t="shared" si="0"/>
        <v>Juventud</v>
      </c>
      <c r="U28" s="806" t="s">
        <v>797</v>
      </c>
      <c r="V28" s="807">
        <v>0</v>
      </c>
      <c r="W28" s="807">
        <v>3</v>
      </c>
      <c r="X28" s="885"/>
      <c r="Z28" s="806" t="s">
        <v>803</v>
      </c>
      <c r="AA28" s="806" t="s">
        <v>787</v>
      </c>
      <c r="AB28" s="807">
        <v>3</v>
      </c>
      <c r="AC28" s="806" t="s">
        <v>788</v>
      </c>
      <c r="AE28" s="806" t="s">
        <v>816</v>
      </c>
      <c r="AF28" s="806" t="s">
        <v>788</v>
      </c>
      <c r="AG28" s="807">
        <v>1670</v>
      </c>
      <c r="AI28" s="806" t="s">
        <v>781</v>
      </c>
      <c r="AJ28" s="807">
        <v>43375</v>
      </c>
      <c r="AK28" s="807">
        <v>26</v>
      </c>
      <c r="AL28" s="759" t="str">
        <f t="shared" si="1"/>
        <v>Juventud</v>
      </c>
    </row>
    <row r="29" spans="1:38" ht="15">
      <c r="A29" s="806" t="s">
        <v>781</v>
      </c>
      <c r="B29" s="806" t="s">
        <v>815</v>
      </c>
      <c r="C29" s="806" t="s">
        <v>783</v>
      </c>
      <c r="D29" s="806" t="s">
        <v>789</v>
      </c>
      <c r="E29" s="807">
        <v>7348</v>
      </c>
      <c r="G29" s="806" t="s">
        <v>797</v>
      </c>
      <c r="H29" s="807">
        <v>1</v>
      </c>
      <c r="I29" s="807">
        <v>66</v>
      </c>
      <c r="K29" s="806" t="s">
        <v>662</v>
      </c>
      <c r="L29" s="806" t="s">
        <v>805</v>
      </c>
      <c r="M29" s="806" t="s">
        <v>683</v>
      </c>
      <c r="N29" s="807">
        <v>8</v>
      </c>
      <c r="O29" s="884"/>
      <c r="P29" s="806" t="s">
        <v>781</v>
      </c>
      <c r="Q29" s="807">
        <v>12622</v>
      </c>
      <c r="R29" s="807">
        <v>27</v>
      </c>
      <c r="S29" s="759" t="str">
        <f t="shared" si="0"/>
        <v>Juventud</v>
      </c>
      <c r="U29" s="806" t="s">
        <v>797</v>
      </c>
      <c r="V29" s="807">
        <v>1</v>
      </c>
      <c r="W29" s="807">
        <v>10</v>
      </c>
      <c r="X29" s="885"/>
      <c r="Z29" s="806" t="s">
        <v>803</v>
      </c>
      <c r="AA29" s="806" t="s">
        <v>792</v>
      </c>
      <c r="AB29" s="807">
        <v>828</v>
      </c>
      <c r="AC29" s="806" t="s">
        <v>788</v>
      </c>
      <c r="AE29" s="806" t="s">
        <v>816</v>
      </c>
      <c r="AF29" s="806" t="s">
        <v>783</v>
      </c>
      <c r="AG29" s="807">
        <v>2046</v>
      </c>
      <c r="AI29" s="806" t="s">
        <v>781</v>
      </c>
      <c r="AJ29" s="807">
        <v>44608</v>
      </c>
      <c r="AK29" s="807">
        <v>27</v>
      </c>
      <c r="AL29" s="759" t="str">
        <f t="shared" si="1"/>
        <v>Juventud</v>
      </c>
    </row>
    <row r="30" spans="1:38" ht="15">
      <c r="A30" s="806" t="s">
        <v>781</v>
      </c>
      <c r="B30" s="806" t="s">
        <v>815</v>
      </c>
      <c r="C30" s="806" t="s">
        <v>783</v>
      </c>
      <c r="D30" s="806" t="s">
        <v>784</v>
      </c>
      <c r="E30" s="807">
        <v>75254</v>
      </c>
      <c r="G30" s="806" t="s">
        <v>797</v>
      </c>
      <c r="H30" s="807">
        <v>2</v>
      </c>
      <c r="I30" s="807">
        <v>207</v>
      </c>
      <c r="K30" s="806" t="s">
        <v>662</v>
      </c>
      <c r="L30" s="806" t="s">
        <v>805</v>
      </c>
      <c r="M30" s="806" t="s">
        <v>684</v>
      </c>
      <c r="N30" s="807">
        <v>1159</v>
      </c>
      <c r="O30" s="884"/>
      <c r="P30" s="806" t="s">
        <v>781</v>
      </c>
      <c r="Q30" s="807">
        <v>11993</v>
      </c>
      <c r="R30" s="807">
        <v>28</v>
      </c>
      <c r="S30" s="759" t="str">
        <f t="shared" si="0"/>
        <v>Juventud</v>
      </c>
      <c r="U30" s="806" t="s">
        <v>797</v>
      </c>
      <c r="V30" s="807">
        <v>2</v>
      </c>
      <c r="W30" s="807">
        <v>30</v>
      </c>
      <c r="X30" s="885"/>
      <c r="Z30" s="806" t="s">
        <v>803</v>
      </c>
      <c r="AA30" s="806" t="s">
        <v>792</v>
      </c>
      <c r="AB30" s="807">
        <v>525</v>
      </c>
      <c r="AC30" s="806" t="s">
        <v>783</v>
      </c>
      <c r="AE30" s="806" t="s">
        <v>817</v>
      </c>
      <c r="AF30" s="806" t="s">
        <v>788</v>
      </c>
      <c r="AG30" s="807">
        <v>238</v>
      </c>
      <c r="AI30" s="806" t="s">
        <v>781</v>
      </c>
      <c r="AJ30" s="807">
        <v>44053</v>
      </c>
      <c r="AK30" s="807">
        <v>28</v>
      </c>
      <c r="AL30" s="759" t="str">
        <f t="shared" si="1"/>
        <v>Juventud</v>
      </c>
    </row>
    <row r="31" spans="1:38" ht="15">
      <c r="A31" s="806" t="s">
        <v>781</v>
      </c>
      <c r="B31" s="806" t="s">
        <v>818</v>
      </c>
      <c r="C31" s="806" t="s">
        <v>788</v>
      </c>
      <c r="D31" s="806" t="s">
        <v>789</v>
      </c>
      <c r="E31" s="807">
        <v>81</v>
      </c>
      <c r="G31" s="806" t="s">
        <v>797</v>
      </c>
      <c r="H31" s="807">
        <v>3</v>
      </c>
      <c r="I31" s="807">
        <v>87</v>
      </c>
      <c r="K31" s="806" t="s">
        <v>662</v>
      </c>
      <c r="L31" s="806" t="s">
        <v>819</v>
      </c>
      <c r="M31" s="806" t="s">
        <v>662</v>
      </c>
      <c r="N31" s="807">
        <v>474</v>
      </c>
      <c r="O31" s="884"/>
      <c r="P31" s="806" t="s">
        <v>781</v>
      </c>
      <c r="Q31" s="807">
        <v>11633</v>
      </c>
      <c r="R31" s="807">
        <v>29</v>
      </c>
      <c r="S31" s="759" t="str">
        <f t="shared" si="0"/>
        <v>Adulto</v>
      </c>
      <c r="U31" s="806" t="s">
        <v>797</v>
      </c>
      <c r="V31" s="807">
        <v>3</v>
      </c>
      <c r="W31" s="807">
        <v>14</v>
      </c>
      <c r="X31" s="885"/>
      <c r="Z31" s="806" t="s">
        <v>803</v>
      </c>
      <c r="AA31" s="806" t="s">
        <v>796</v>
      </c>
      <c r="AB31" s="807">
        <v>784</v>
      </c>
      <c r="AC31" s="806" t="s">
        <v>788</v>
      </c>
      <c r="AE31" s="806" t="s">
        <v>817</v>
      </c>
      <c r="AF31" s="806" t="s">
        <v>783</v>
      </c>
      <c r="AG31" s="807">
        <v>295</v>
      </c>
      <c r="AI31" s="806" t="s">
        <v>781</v>
      </c>
      <c r="AJ31" s="807">
        <v>43973</v>
      </c>
      <c r="AK31" s="807">
        <v>29</v>
      </c>
      <c r="AL31" s="759" t="str">
        <f t="shared" si="1"/>
        <v>Adulto</v>
      </c>
    </row>
    <row r="32" spans="1:38" ht="15">
      <c r="A32" s="806" t="s">
        <v>781</v>
      </c>
      <c r="B32" s="806" t="s">
        <v>818</v>
      </c>
      <c r="C32" s="806" t="s">
        <v>788</v>
      </c>
      <c r="D32" s="806" t="s">
        <v>784</v>
      </c>
      <c r="E32" s="807">
        <v>1481</v>
      </c>
      <c r="G32" s="806" t="s">
        <v>797</v>
      </c>
      <c r="H32" s="807">
        <v>4</v>
      </c>
      <c r="I32" s="807">
        <v>447</v>
      </c>
      <c r="K32" s="806" t="s">
        <v>662</v>
      </c>
      <c r="L32" s="806" t="s">
        <v>819</v>
      </c>
      <c r="M32" s="806" t="s">
        <v>820</v>
      </c>
      <c r="N32" s="807">
        <v>1</v>
      </c>
      <c r="O32" s="884"/>
      <c r="P32" s="806" t="s">
        <v>781</v>
      </c>
      <c r="Q32" s="807">
        <v>11423</v>
      </c>
      <c r="R32" s="807">
        <v>30</v>
      </c>
      <c r="S32" s="759" t="str">
        <f t="shared" si="0"/>
        <v>Adulto</v>
      </c>
      <c r="U32" s="806" t="s">
        <v>797</v>
      </c>
      <c r="V32" s="807">
        <v>4</v>
      </c>
      <c r="W32" s="807">
        <v>175</v>
      </c>
      <c r="X32" s="885"/>
      <c r="Z32" s="806" t="s">
        <v>803</v>
      </c>
      <c r="AA32" s="806" t="s">
        <v>796</v>
      </c>
      <c r="AB32" s="807">
        <v>1868</v>
      </c>
      <c r="AC32" s="806" t="s">
        <v>783</v>
      </c>
      <c r="AE32" s="806" t="s">
        <v>821</v>
      </c>
      <c r="AF32" s="806" t="s">
        <v>788</v>
      </c>
      <c r="AG32" s="807">
        <v>414</v>
      </c>
      <c r="AI32" s="806" t="s">
        <v>781</v>
      </c>
      <c r="AJ32" s="807">
        <v>43872</v>
      </c>
      <c r="AK32" s="807">
        <v>30</v>
      </c>
      <c r="AL32" s="759" t="str">
        <f t="shared" si="1"/>
        <v>Adulto</v>
      </c>
    </row>
    <row r="33" spans="1:38" ht="15">
      <c r="A33" s="806" t="s">
        <v>781</v>
      </c>
      <c r="B33" s="806" t="s">
        <v>818</v>
      </c>
      <c r="C33" s="806" t="s">
        <v>783</v>
      </c>
      <c r="D33" s="806" t="s">
        <v>789</v>
      </c>
      <c r="E33" s="807">
        <v>108</v>
      </c>
      <c r="G33" s="806" t="s">
        <v>797</v>
      </c>
      <c r="H33" s="807">
        <v>5</v>
      </c>
      <c r="I33" s="807">
        <v>92</v>
      </c>
      <c r="K33" s="806" t="s">
        <v>662</v>
      </c>
      <c r="L33" s="806" t="s">
        <v>819</v>
      </c>
      <c r="M33" s="806" t="s">
        <v>806</v>
      </c>
      <c r="N33" s="807">
        <v>19</v>
      </c>
      <c r="O33" s="884"/>
      <c r="P33" s="806" t="s">
        <v>781</v>
      </c>
      <c r="Q33" s="807">
        <v>11386</v>
      </c>
      <c r="R33" s="807">
        <v>31</v>
      </c>
      <c r="S33" s="759" t="str">
        <f t="shared" si="0"/>
        <v>Adulto</v>
      </c>
      <c r="U33" s="806" t="s">
        <v>797</v>
      </c>
      <c r="V33" s="807">
        <v>5</v>
      </c>
      <c r="W33" s="807">
        <v>17</v>
      </c>
      <c r="X33" s="885"/>
      <c r="Z33" s="806" t="s">
        <v>804</v>
      </c>
      <c r="AA33" s="806" t="s">
        <v>787</v>
      </c>
      <c r="AB33" s="807">
        <v>4</v>
      </c>
      <c r="AC33" s="806" t="s">
        <v>788</v>
      </c>
      <c r="AE33" s="806" t="s">
        <v>821</v>
      </c>
      <c r="AF33" s="806" t="s">
        <v>783</v>
      </c>
      <c r="AG33" s="807">
        <v>550</v>
      </c>
      <c r="AI33" s="806" t="s">
        <v>781</v>
      </c>
      <c r="AJ33" s="807">
        <v>43147</v>
      </c>
      <c r="AK33" s="807">
        <v>31</v>
      </c>
      <c r="AL33" s="759" t="str">
        <f t="shared" si="1"/>
        <v>Adulto</v>
      </c>
    </row>
    <row r="34" spans="1:38" ht="15">
      <c r="A34" s="806" t="s">
        <v>781</v>
      </c>
      <c r="B34" s="806" t="s">
        <v>818</v>
      </c>
      <c r="C34" s="806" t="s">
        <v>783</v>
      </c>
      <c r="D34" s="806" t="s">
        <v>784</v>
      </c>
      <c r="E34" s="807">
        <v>2329</v>
      </c>
      <c r="G34" s="806" t="s">
        <v>797</v>
      </c>
      <c r="H34" s="807">
        <v>6</v>
      </c>
      <c r="I34" s="807">
        <v>88</v>
      </c>
      <c r="K34" s="806" t="s">
        <v>662</v>
      </c>
      <c r="L34" s="806" t="s">
        <v>819</v>
      </c>
      <c r="M34" s="806" t="s">
        <v>786</v>
      </c>
      <c r="N34" s="807">
        <v>7</v>
      </c>
      <c r="O34" s="884"/>
      <c r="P34" s="806" t="s">
        <v>781</v>
      </c>
      <c r="Q34" s="807">
        <v>10946</v>
      </c>
      <c r="R34" s="807">
        <v>32</v>
      </c>
      <c r="S34" s="759" t="str">
        <f t="shared" si="0"/>
        <v>Adulto</v>
      </c>
      <c r="U34" s="806" t="s">
        <v>797</v>
      </c>
      <c r="V34" s="807">
        <v>6</v>
      </c>
      <c r="W34" s="807">
        <v>20</v>
      </c>
      <c r="X34" s="885"/>
      <c r="Z34" s="806" t="s">
        <v>804</v>
      </c>
      <c r="AA34" s="806" t="s">
        <v>787</v>
      </c>
      <c r="AB34" s="807">
        <v>3</v>
      </c>
      <c r="AC34" s="806" t="s">
        <v>783</v>
      </c>
      <c r="AE34" s="806" t="s">
        <v>822</v>
      </c>
      <c r="AF34" s="806" t="s">
        <v>788</v>
      </c>
      <c r="AG34" s="807">
        <v>12882</v>
      </c>
      <c r="AI34" s="806" t="s">
        <v>781</v>
      </c>
      <c r="AJ34" s="807">
        <v>42696</v>
      </c>
      <c r="AK34" s="807">
        <v>32</v>
      </c>
      <c r="AL34" s="759" t="str">
        <f t="shared" si="1"/>
        <v>Adulto</v>
      </c>
    </row>
    <row r="35" spans="1:38" ht="15">
      <c r="A35" s="806" t="s">
        <v>793</v>
      </c>
      <c r="B35" s="806" t="s">
        <v>662</v>
      </c>
      <c r="C35" s="806" t="s">
        <v>788</v>
      </c>
      <c r="D35" s="806" t="s">
        <v>789</v>
      </c>
      <c r="E35" s="807">
        <v>2082</v>
      </c>
      <c r="G35" s="806" t="s">
        <v>797</v>
      </c>
      <c r="H35" s="807">
        <v>7</v>
      </c>
      <c r="I35" s="807">
        <v>113</v>
      </c>
      <c r="K35" s="806" t="s">
        <v>662</v>
      </c>
      <c r="L35" s="806" t="s">
        <v>819</v>
      </c>
      <c r="M35" s="806" t="s">
        <v>808</v>
      </c>
      <c r="N35" s="807">
        <v>9</v>
      </c>
      <c r="O35" s="884"/>
      <c r="P35" s="806" t="s">
        <v>781</v>
      </c>
      <c r="Q35" s="807">
        <v>10403</v>
      </c>
      <c r="R35" s="807">
        <v>33</v>
      </c>
      <c r="S35" s="759" t="str">
        <f t="shared" si="0"/>
        <v>Adulto</v>
      </c>
      <c r="U35" s="806" t="s">
        <v>797</v>
      </c>
      <c r="V35" s="807">
        <v>7</v>
      </c>
      <c r="W35" s="807">
        <v>16</v>
      </c>
      <c r="X35" s="885"/>
      <c r="Z35" s="806" t="s">
        <v>804</v>
      </c>
      <c r="AA35" s="806" t="s">
        <v>792</v>
      </c>
      <c r="AB35" s="807">
        <v>2296</v>
      </c>
      <c r="AC35" s="806" t="s">
        <v>788</v>
      </c>
      <c r="AE35" s="806" t="s">
        <v>822</v>
      </c>
      <c r="AF35" s="806" t="s">
        <v>783</v>
      </c>
      <c r="AG35" s="807">
        <v>13902</v>
      </c>
      <c r="AI35" s="806" t="s">
        <v>781</v>
      </c>
      <c r="AJ35" s="807">
        <v>41252</v>
      </c>
      <c r="AK35" s="807">
        <v>33</v>
      </c>
      <c r="AL35" s="759" t="str">
        <f t="shared" si="1"/>
        <v>Adulto</v>
      </c>
    </row>
    <row r="36" spans="1:38" ht="15">
      <c r="A36" s="806" t="s">
        <v>793</v>
      </c>
      <c r="B36" s="806" t="s">
        <v>662</v>
      </c>
      <c r="C36" s="806" t="s">
        <v>788</v>
      </c>
      <c r="D36" s="806" t="s">
        <v>784</v>
      </c>
      <c r="E36" s="807">
        <v>1222</v>
      </c>
      <c r="G36" s="806" t="s">
        <v>797</v>
      </c>
      <c r="H36" s="807">
        <v>8</v>
      </c>
      <c r="I36" s="807">
        <v>81</v>
      </c>
      <c r="K36" s="806" t="s">
        <v>662</v>
      </c>
      <c r="L36" s="806" t="s">
        <v>819</v>
      </c>
      <c r="M36" s="806" t="s">
        <v>790</v>
      </c>
      <c r="N36" s="807">
        <v>506</v>
      </c>
      <c r="O36" s="884"/>
      <c r="P36" s="806" t="s">
        <v>781</v>
      </c>
      <c r="Q36" s="807">
        <v>9912</v>
      </c>
      <c r="R36" s="807">
        <v>34</v>
      </c>
      <c r="S36" s="759" t="str">
        <f t="shared" si="0"/>
        <v>Adulto</v>
      </c>
      <c r="U36" s="806" t="s">
        <v>797</v>
      </c>
      <c r="V36" s="807">
        <v>8</v>
      </c>
      <c r="W36" s="807">
        <v>15</v>
      </c>
      <c r="X36" s="885"/>
      <c r="Z36" s="806" t="s">
        <v>804</v>
      </c>
      <c r="AA36" s="806" t="s">
        <v>792</v>
      </c>
      <c r="AB36" s="807">
        <v>1503</v>
      </c>
      <c r="AC36" s="806" t="s">
        <v>783</v>
      </c>
      <c r="AE36" s="806" t="s">
        <v>823</v>
      </c>
      <c r="AF36" s="806" t="s">
        <v>788</v>
      </c>
      <c r="AG36" s="807">
        <v>544</v>
      </c>
      <c r="AI36" s="806" t="s">
        <v>781</v>
      </c>
      <c r="AJ36" s="807">
        <v>39296</v>
      </c>
      <c r="AK36" s="807">
        <v>34</v>
      </c>
      <c r="AL36" s="759" t="str">
        <f t="shared" si="1"/>
        <v>Adulto</v>
      </c>
    </row>
    <row r="37" spans="1:38" ht="15">
      <c r="A37" s="806" t="s">
        <v>793</v>
      </c>
      <c r="B37" s="806" t="s">
        <v>662</v>
      </c>
      <c r="C37" s="806" t="s">
        <v>783</v>
      </c>
      <c r="D37" s="806" t="s">
        <v>789</v>
      </c>
      <c r="E37" s="807">
        <v>2259</v>
      </c>
      <c r="G37" s="806" t="s">
        <v>797</v>
      </c>
      <c r="H37" s="807">
        <v>9</v>
      </c>
      <c r="I37" s="807">
        <v>48</v>
      </c>
      <c r="K37" s="806" t="s">
        <v>662</v>
      </c>
      <c r="L37" s="806" t="s">
        <v>819</v>
      </c>
      <c r="M37" s="806" t="s">
        <v>791</v>
      </c>
      <c r="N37" s="807">
        <v>7</v>
      </c>
      <c r="O37" s="884"/>
      <c r="P37" s="806" t="s">
        <v>781</v>
      </c>
      <c r="Q37" s="807">
        <v>9526</v>
      </c>
      <c r="R37" s="807">
        <v>35</v>
      </c>
      <c r="S37" s="759" t="str">
        <f t="shared" si="0"/>
        <v>Adulto</v>
      </c>
      <c r="U37" s="806" t="s">
        <v>797</v>
      </c>
      <c r="V37" s="807">
        <v>9</v>
      </c>
      <c r="W37" s="807">
        <v>11</v>
      </c>
      <c r="X37" s="885"/>
      <c r="Z37" s="806" t="s">
        <v>804</v>
      </c>
      <c r="AA37" s="806" t="s">
        <v>796</v>
      </c>
      <c r="AB37" s="807">
        <v>2000</v>
      </c>
      <c r="AC37" s="806" t="s">
        <v>788</v>
      </c>
      <c r="AE37" s="806" t="s">
        <v>823</v>
      </c>
      <c r="AF37" s="806" t="s">
        <v>783</v>
      </c>
      <c r="AG37" s="807">
        <v>618</v>
      </c>
      <c r="AI37" s="806" t="s">
        <v>781</v>
      </c>
      <c r="AJ37" s="807">
        <v>38310</v>
      </c>
      <c r="AK37" s="807">
        <v>35</v>
      </c>
      <c r="AL37" s="759" t="str">
        <f t="shared" si="1"/>
        <v>Adulto</v>
      </c>
    </row>
    <row r="38" spans="1:38" ht="15">
      <c r="A38" s="806" t="s">
        <v>793</v>
      </c>
      <c r="B38" s="806" t="s">
        <v>662</v>
      </c>
      <c r="C38" s="806" t="s">
        <v>783</v>
      </c>
      <c r="D38" s="806" t="s">
        <v>784</v>
      </c>
      <c r="E38" s="807">
        <v>1091</v>
      </c>
      <c r="G38" s="806" t="s">
        <v>797</v>
      </c>
      <c r="H38" s="807">
        <v>10</v>
      </c>
      <c r="I38" s="807">
        <v>54</v>
      </c>
      <c r="K38" s="806" t="s">
        <v>662</v>
      </c>
      <c r="L38" s="806" t="s">
        <v>819</v>
      </c>
      <c r="M38" s="806" t="s">
        <v>824</v>
      </c>
      <c r="N38" s="807">
        <v>21</v>
      </c>
      <c r="O38" s="884"/>
      <c r="P38" s="806" t="s">
        <v>781</v>
      </c>
      <c r="Q38" s="807">
        <v>9339</v>
      </c>
      <c r="R38" s="807">
        <v>36</v>
      </c>
      <c r="S38" s="759" t="str">
        <f t="shared" si="0"/>
        <v>Adulto</v>
      </c>
      <c r="U38" s="806" t="s">
        <v>797</v>
      </c>
      <c r="V38" s="807">
        <v>10</v>
      </c>
      <c r="W38" s="807">
        <v>5</v>
      </c>
      <c r="X38" s="885"/>
      <c r="Z38" s="806" t="s">
        <v>804</v>
      </c>
      <c r="AA38" s="806" t="s">
        <v>796</v>
      </c>
      <c r="AB38" s="807">
        <v>2899</v>
      </c>
      <c r="AC38" s="806" t="s">
        <v>783</v>
      </c>
      <c r="AE38" s="806" t="s">
        <v>825</v>
      </c>
      <c r="AF38" s="806" t="s">
        <v>788</v>
      </c>
      <c r="AG38" s="807">
        <v>177770</v>
      </c>
      <c r="AI38" s="806" t="s">
        <v>781</v>
      </c>
      <c r="AJ38" s="807">
        <v>37734</v>
      </c>
      <c r="AK38" s="807">
        <v>36</v>
      </c>
      <c r="AL38" s="759" t="str">
        <f t="shared" si="1"/>
        <v>Adulto</v>
      </c>
    </row>
    <row r="39" spans="1:38" ht="15">
      <c r="A39" s="806" t="s">
        <v>793</v>
      </c>
      <c r="B39" s="806" t="s">
        <v>666</v>
      </c>
      <c r="C39" s="806" t="s">
        <v>788</v>
      </c>
      <c r="D39" s="806" t="s">
        <v>789</v>
      </c>
      <c r="E39" s="807">
        <v>666</v>
      </c>
      <c r="G39" s="806" t="s">
        <v>797</v>
      </c>
      <c r="H39" s="807">
        <v>11</v>
      </c>
      <c r="I39" s="807">
        <v>34</v>
      </c>
      <c r="K39" s="806" t="s">
        <v>662</v>
      </c>
      <c r="L39" s="806" t="s">
        <v>819</v>
      </c>
      <c r="M39" s="806" t="s">
        <v>826</v>
      </c>
      <c r="N39" s="807">
        <v>2</v>
      </c>
      <c r="O39" s="884"/>
      <c r="P39" s="806" t="s">
        <v>781</v>
      </c>
      <c r="Q39" s="807">
        <v>9153</v>
      </c>
      <c r="R39" s="807">
        <v>37</v>
      </c>
      <c r="S39" s="759" t="str">
        <f t="shared" si="0"/>
        <v>Adulto</v>
      </c>
      <c r="U39" s="806" t="s">
        <v>797</v>
      </c>
      <c r="V39" s="807">
        <v>11</v>
      </c>
      <c r="W39" s="807">
        <v>2</v>
      </c>
      <c r="X39" s="885"/>
      <c r="Z39" s="806" t="s">
        <v>807</v>
      </c>
      <c r="AA39" s="806" t="s">
        <v>792</v>
      </c>
      <c r="AB39" s="807">
        <v>372</v>
      </c>
      <c r="AC39" s="806" t="s">
        <v>788</v>
      </c>
      <c r="AE39" s="806" t="s">
        <v>825</v>
      </c>
      <c r="AF39" s="806" t="s">
        <v>783</v>
      </c>
      <c r="AG39" s="807">
        <v>163702</v>
      </c>
      <c r="AI39" s="806" t="s">
        <v>781</v>
      </c>
      <c r="AJ39" s="807">
        <v>36386</v>
      </c>
      <c r="AK39" s="807">
        <v>37</v>
      </c>
      <c r="AL39" s="759" t="str">
        <f t="shared" si="1"/>
        <v>Adulto</v>
      </c>
    </row>
    <row r="40" spans="1:38" ht="15">
      <c r="A40" s="806" t="s">
        <v>793</v>
      </c>
      <c r="B40" s="806" t="s">
        <v>666</v>
      </c>
      <c r="C40" s="806" t="s">
        <v>788</v>
      </c>
      <c r="D40" s="806" t="s">
        <v>784</v>
      </c>
      <c r="E40" s="807">
        <v>322</v>
      </c>
      <c r="G40" s="806" t="s">
        <v>797</v>
      </c>
      <c r="H40" s="807">
        <v>12</v>
      </c>
      <c r="I40" s="807">
        <v>58</v>
      </c>
      <c r="K40" s="806" t="s">
        <v>662</v>
      </c>
      <c r="L40" s="806" t="s">
        <v>819</v>
      </c>
      <c r="M40" s="806" t="s">
        <v>810</v>
      </c>
      <c r="N40" s="807">
        <v>1</v>
      </c>
      <c r="O40" s="884"/>
      <c r="P40" s="806" t="s">
        <v>781</v>
      </c>
      <c r="Q40" s="807">
        <v>8822</v>
      </c>
      <c r="R40" s="807">
        <v>38</v>
      </c>
      <c r="S40" s="759" t="str">
        <f t="shared" si="0"/>
        <v>Adulto</v>
      </c>
      <c r="U40" s="806" t="s">
        <v>797</v>
      </c>
      <c r="V40" s="807">
        <v>12</v>
      </c>
      <c r="W40" s="807">
        <v>6</v>
      </c>
      <c r="X40" s="885"/>
      <c r="Z40" s="806" t="s">
        <v>807</v>
      </c>
      <c r="AA40" s="806" t="s">
        <v>792</v>
      </c>
      <c r="AB40" s="807">
        <v>215</v>
      </c>
      <c r="AC40" s="806" t="s">
        <v>783</v>
      </c>
      <c r="AE40" s="806" t="s">
        <v>827</v>
      </c>
      <c r="AF40" s="806" t="s">
        <v>788</v>
      </c>
      <c r="AG40" s="807">
        <v>433</v>
      </c>
      <c r="AI40" s="806" t="s">
        <v>781</v>
      </c>
      <c r="AJ40" s="807">
        <v>35283</v>
      </c>
      <c r="AK40" s="807">
        <v>38</v>
      </c>
      <c r="AL40" s="759" t="str">
        <f t="shared" si="1"/>
        <v>Adulto</v>
      </c>
    </row>
    <row r="41" spans="1:38" ht="15">
      <c r="A41" s="806" t="s">
        <v>793</v>
      </c>
      <c r="B41" s="806" t="s">
        <v>666</v>
      </c>
      <c r="C41" s="806" t="s">
        <v>783</v>
      </c>
      <c r="D41" s="806" t="s">
        <v>789</v>
      </c>
      <c r="E41" s="807">
        <v>853</v>
      </c>
      <c r="G41" s="806" t="s">
        <v>800</v>
      </c>
      <c r="H41" s="807">
        <v>0</v>
      </c>
      <c r="I41" s="807">
        <v>17</v>
      </c>
      <c r="K41" s="806" t="s">
        <v>662</v>
      </c>
      <c r="L41" s="806" t="s">
        <v>819</v>
      </c>
      <c r="M41" s="806" t="s">
        <v>666</v>
      </c>
      <c r="N41" s="807">
        <v>52</v>
      </c>
      <c r="O41" s="884"/>
      <c r="P41" s="806" t="s">
        <v>781</v>
      </c>
      <c r="Q41" s="807">
        <v>9211</v>
      </c>
      <c r="R41" s="807">
        <v>39</v>
      </c>
      <c r="S41" s="759" t="str">
        <f t="shared" si="0"/>
        <v>Adulto</v>
      </c>
      <c r="U41" s="806" t="s">
        <v>800</v>
      </c>
      <c r="V41" s="807">
        <v>0</v>
      </c>
      <c r="W41" s="807">
        <v>8</v>
      </c>
      <c r="X41" s="885"/>
      <c r="Z41" s="806" t="s">
        <v>807</v>
      </c>
      <c r="AA41" s="806" t="s">
        <v>796</v>
      </c>
      <c r="AB41" s="807">
        <v>203</v>
      </c>
      <c r="AC41" s="806" t="s">
        <v>788</v>
      </c>
      <c r="AE41" s="806" t="s">
        <v>827</v>
      </c>
      <c r="AF41" s="806" t="s">
        <v>783</v>
      </c>
      <c r="AG41" s="807">
        <v>512</v>
      </c>
      <c r="AI41" s="806" t="s">
        <v>781</v>
      </c>
      <c r="AJ41" s="807">
        <v>36038</v>
      </c>
      <c r="AK41" s="807">
        <v>39</v>
      </c>
      <c r="AL41" s="759" t="str">
        <f t="shared" si="1"/>
        <v>Adulto</v>
      </c>
    </row>
    <row r="42" spans="1:38" ht="15">
      <c r="A42" s="806" t="s">
        <v>793</v>
      </c>
      <c r="B42" s="806" t="s">
        <v>666</v>
      </c>
      <c r="C42" s="806" t="s">
        <v>783</v>
      </c>
      <c r="D42" s="806" t="s">
        <v>784</v>
      </c>
      <c r="E42" s="807">
        <v>299</v>
      </c>
      <c r="G42" s="806" t="s">
        <v>800</v>
      </c>
      <c r="H42" s="807">
        <v>1</v>
      </c>
      <c r="I42" s="807">
        <v>136</v>
      </c>
      <c r="K42" s="806" t="s">
        <v>662</v>
      </c>
      <c r="L42" s="806" t="s">
        <v>819</v>
      </c>
      <c r="M42" s="806" t="s">
        <v>794</v>
      </c>
      <c r="N42" s="807">
        <v>43</v>
      </c>
      <c r="O42" s="884"/>
      <c r="P42" s="806" t="s">
        <v>781</v>
      </c>
      <c r="Q42" s="807">
        <v>8887</v>
      </c>
      <c r="R42" s="807">
        <v>40</v>
      </c>
      <c r="S42" s="759" t="str">
        <f t="shared" si="0"/>
        <v>Adulto</v>
      </c>
      <c r="U42" s="806" t="s">
        <v>800</v>
      </c>
      <c r="V42" s="807">
        <v>1</v>
      </c>
      <c r="W42" s="807">
        <v>21</v>
      </c>
      <c r="X42" s="885"/>
      <c r="Z42" s="806" t="s">
        <v>807</v>
      </c>
      <c r="AA42" s="806" t="s">
        <v>796</v>
      </c>
      <c r="AB42" s="807">
        <v>706</v>
      </c>
      <c r="AC42" s="806" t="s">
        <v>783</v>
      </c>
      <c r="AE42" s="806" t="s">
        <v>828</v>
      </c>
      <c r="AF42" s="806" t="s">
        <v>788</v>
      </c>
      <c r="AG42" s="807">
        <v>601</v>
      </c>
      <c r="AI42" s="806" t="s">
        <v>781</v>
      </c>
      <c r="AJ42" s="807">
        <v>35454</v>
      </c>
      <c r="AK42" s="807">
        <v>40</v>
      </c>
      <c r="AL42" s="759" t="str">
        <f t="shared" si="1"/>
        <v>Adulto</v>
      </c>
    </row>
    <row r="43" spans="1:38" ht="15">
      <c r="A43" s="806" t="s">
        <v>793</v>
      </c>
      <c r="B43" s="806" t="s">
        <v>669</v>
      </c>
      <c r="C43" s="806" t="s">
        <v>788</v>
      </c>
      <c r="D43" s="806" t="s">
        <v>789</v>
      </c>
      <c r="E43" s="807">
        <v>2</v>
      </c>
      <c r="G43" s="806" t="s">
        <v>800</v>
      </c>
      <c r="H43" s="807">
        <v>2</v>
      </c>
      <c r="I43" s="807">
        <v>457</v>
      </c>
      <c r="K43" s="806" t="s">
        <v>662</v>
      </c>
      <c r="L43" s="806" t="s">
        <v>819</v>
      </c>
      <c r="M43" s="806" t="s">
        <v>795</v>
      </c>
      <c r="N43" s="807">
        <v>4</v>
      </c>
      <c r="O43" s="884"/>
      <c r="P43" s="806" t="s">
        <v>781</v>
      </c>
      <c r="Q43" s="807">
        <v>9029</v>
      </c>
      <c r="R43" s="807">
        <v>41</v>
      </c>
      <c r="S43" s="759" t="str">
        <f t="shared" si="0"/>
        <v>Adulto</v>
      </c>
      <c r="U43" s="806" t="s">
        <v>800</v>
      </c>
      <c r="V43" s="807">
        <v>2</v>
      </c>
      <c r="W43" s="807">
        <v>64</v>
      </c>
      <c r="X43" s="885"/>
      <c r="Z43" s="806" t="s">
        <v>809</v>
      </c>
      <c r="AA43" s="806" t="s">
        <v>792</v>
      </c>
      <c r="AB43" s="807">
        <v>214</v>
      </c>
      <c r="AC43" s="806" t="s">
        <v>788</v>
      </c>
      <c r="AE43" s="806" t="s">
        <v>828</v>
      </c>
      <c r="AF43" s="806" t="s">
        <v>783</v>
      </c>
      <c r="AG43" s="807">
        <v>679</v>
      </c>
      <c r="AI43" s="806" t="s">
        <v>781</v>
      </c>
      <c r="AJ43" s="807">
        <v>34952</v>
      </c>
      <c r="AK43" s="807">
        <v>41</v>
      </c>
      <c r="AL43" s="759" t="str">
        <f t="shared" si="1"/>
        <v>Adulto</v>
      </c>
    </row>
    <row r="44" spans="1:38" ht="15">
      <c r="A44" s="806" t="s">
        <v>793</v>
      </c>
      <c r="B44" s="806" t="s">
        <v>669</v>
      </c>
      <c r="C44" s="806" t="s">
        <v>788</v>
      </c>
      <c r="D44" s="806" t="s">
        <v>784</v>
      </c>
      <c r="E44" s="807">
        <v>2</v>
      </c>
      <c r="G44" s="806" t="s">
        <v>800</v>
      </c>
      <c r="H44" s="807">
        <v>3</v>
      </c>
      <c r="I44" s="807">
        <v>196</v>
      </c>
      <c r="K44" s="806" t="s">
        <v>662</v>
      </c>
      <c r="L44" s="806" t="s">
        <v>819</v>
      </c>
      <c r="M44" s="806" t="s">
        <v>829</v>
      </c>
      <c r="N44" s="807">
        <v>5</v>
      </c>
      <c r="O44" s="884"/>
      <c r="P44" s="806" t="s">
        <v>781</v>
      </c>
      <c r="Q44" s="807">
        <v>8670</v>
      </c>
      <c r="R44" s="807">
        <v>42</v>
      </c>
      <c r="S44" s="759" t="str">
        <f t="shared" si="0"/>
        <v>Adulto</v>
      </c>
      <c r="U44" s="806" t="s">
        <v>800</v>
      </c>
      <c r="V44" s="807">
        <v>3</v>
      </c>
      <c r="W44" s="807">
        <v>30</v>
      </c>
      <c r="X44" s="885"/>
      <c r="Z44" s="806" t="s">
        <v>809</v>
      </c>
      <c r="AA44" s="806" t="s">
        <v>792</v>
      </c>
      <c r="AB44" s="807">
        <v>147</v>
      </c>
      <c r="AC44" s="806" t="s">
        <v>783</v>
      </c>
      <c r="AE44" s="806" t="s">
        <v>830</v>
      </c>
      <c r="AF44" s="806" t="s">
        <v>788</v>
      </c>
      <c r="AG44" s="807">
        <v>3558</v>
      </c>
      <c r="AI44" s="806" t="s">
        <v>781</v>
      </c>
      <c r="AJ44" s="807">
        <v>33553</v>
      </c>
      <c r="AK44" s="807">
        <v>42</v>
      </c>
      <c r="AL44" s="759" t="str">
        <f t="shared" si="1"/>
        <v>Adulto</v>
      </c>
    </row>
    <row r="45" spans="1:38" ht="15">
      <c r="A45" s="806" t="s">
        <v>793</v>
      </c>
      <c r="B45" s="806" t="s">
        <v>669</v>
      </c>
      <c r="C45" s="806" t="s">
        <v>783</v>
      </c>
      <c r="D45" s="806" t="s">
        <v>789</v>
      </c>
      <c r="E45" s="807">
        <v>1</v>
      </c>
      <c r="G45" s="806" t="s">
        <v>800</v>
      </c>
      <c r="H45" s="807">
        <v>4</v>
      </c>
      <c r="I45" s="807">
        <v>997</v>
      </c>
      <c r="K45" s="806" t="s">
        <v>662</v>
      </c>
      <c r="L45" s="806" t="s">
        <v>819</v>
      </c>
      <c r="M45" s="806" t="s">
        <v>831</v>
      </c>
      <c r="N45" s="807">
        <v>1</v>
      </c>
      <c r="O45" s="884"/>
      <c r="P45" s="806" t="s">
        <v>781</v>
      </c>
      <c r="Q45" s="807">
        <v>8123</v>
      </c>
      <c r="R45" s="807">
        <v>43</v>
      </c>
      <c r="S45" s="759" t="str">
        <f t="shared" si="0"/>
        <v>Adulto</v>
      </c>
      <c r="U45" s="806" t="s">
        <v>800</v>
      </c>
      <c r="V45" s="807">
        <v>4</v>
      </c>
      <c r="W45" s="807">
        <v>246</v>
      </c>
      <c r="X45" s="885"/>
      <c r="Z45" s="806" t="s">
        <v>809</v>
      </c>
      <c r="AA45" s="806" t="s">
        <v>796</v>
      </c>
      <c r="AB45" s="807">
        <v>262</v>
      </c>
      <c r="AC45" s="806" t="s">
        <v>788</v>
      </c>
      <c r="AE45" s="806" t="s">
        <v>830</v>
      </c>
      <c r="AF45" s="806" t="s">
        <v>783</v>
      </c>
      <c r="AG45" s="807">
        <v>4106</v>
      </c>
      <c r="AI45" s="806" t="s">
        <v>781</v>
      </c>
      <c r="AJ45" s="807">
        <v>30390</v>
      </c>
      <c r="AK45" s="807">
        <v>43</v>
      </c>
      <c r="AL45" s="759" t="str">
        <f t="shared" si="1"/>
        <v>Adulto</v>
      </c>
    </row>
    <row r="46" spans="1:38" ht="15">
      <c r="A46" s="806" t="s">
        <v>793</v>
      </c>
      <c r="B46" s="806" t="s">
        <v>787</v>
      </c>
      <c r="C46" s="806" t="s">
        <v>788</v>
      </c>
      <c r="D46" s="806" t="s">
        <v>789</v>
      </c>
      <c r="E46" s="807">
        <v>3</v>
      </c>
      <c r="G46" s="806" t="s">
        <v>800</v>
      </c>
      <c r="H46" s="807">
        <v>5</v>
      </c>
      <c r="I46" s="807">
        <v>143</v>
      </c>
      <c r="K46" s="806" t="s">
        <v>662</v>
      </c>
      <c r="L46" s="806" t="s">
        <v>819</v>
      </c>
      <c r="M46" s="806" t="s">
        <v>798</v>
      </c>
      <c r="N46" s="807">
        <v>120</v>
      </c>
      <c r="O46" s="884"/>
      <c r="P46" s="806" t="s">
        <v>781</v>
      </c>
      <c r="Q46" s="807">
        <v>7838</v>
      </c>
      <c r="R46" s="807">
        <v>44</v>
      </c>
      <c r="S46" s="759" t="str">
        <f t="shared" si="0"/>
        <v>Adulto</v>
      </c>
      <c r="U46" s="806" t="s">
        <v>800</v>
      </c>
      <c r="V46" s="807">
        <v>5</v>
      </c>
      <c r="W46" s="807">
        <v>31</v>
      </c>
      <c r="X46" s="885"/>
      <c r="Z46" s="806" t="s">
        <v>809</v>
      </c>
      <c r="AA46" s="806" t="s">
        <v>796</v>
      </c>
      <c r="AB46" s="807">
        <v>547</v>
      </c>
      <c r="AC46" s="806" t="s">
        <v>783</v>
      </c>
      <c r="AE46" s="806" t="s">
        <v>832</v>
      </c>
      <c r="AF46" s="806" t="s">
        <v>788</v>
      </c>
      <c r="AG46" s="807">
        <v>336</v>
      </c>
      <c r="AI46" s="806" t="s">
        <v>781</v>
      </c>
      <c r="AJ46" s="807">
        <v>29511</v>
      </c>
      <c r="AK46" s="807">
        <v>44</v>
      </c>
      <c r="AL46" s="759" t="str">
        <f t="shared" si="1"/>
        <v>Adulto</v>
      </c>
    </row>
    <row r="47" spans="1:38" ht="15">
      <c r="A47" s="806" t="s">
        <v>793</v>
      </c>
      <c r="B47" s="806" t="s">
        <v>787</v>
      </c>
      <c r="C47" s="806" t="s">
        <v>788</v>
      </c>
      <c r="D47" s="806" t="s">
        <v>784</v>
      </c>
      <c r="E47" s="807">
        <v>7</v>
      </c>
      <c r="G47" s="806" t="s">
        <v>800</v>
      </c>
      <c r="H47" s="807">
        <v>6</v>
      </c>
      <c r="I47" s="807">
        <v>198</v>
      </c>
      <c r="K47" s="806" t="s">
        <v>662</v>
      </c>
      <c r="L47" s="806" t="s">
        <v>819</v>
      </c>
      <c r="M47" s="806" t="s">
        <v>799</v>
      </c>
      <c r="N47" s="807">
        <v>60</v>
      </c>
      <c r="O47" s="884"/>
      <c r="P47" s="806" t="s">
        <v>781</v>
      </c>
      <c r="Q47" s="807">
        <v>7509</v>
      </c>
      <c r="R47" s="807">
        <v>45</v>
      </c>
      <c r="S47" s="759" t="str">
        <f t="shared" si="0"/>
        <v>Adulto</v>
      </c>
      <c r="U47" s="806" t="s">
        <v>800</v>
      </c>
      <c r="V47" s="807">
        <v>6</v>
      </c>
      <c r="W47" s="807">
        <v>20</v>
      </c>
      <c r="X47" s="885"/>
      <c r="Z47" s="806" t="s">
        <v>811</v>
      </c>
      <c r="AA47" s="806" t="s">
        <v>787</v>
      </c>
      <c r="AB47" s="807">
        <v>1</v>
      </c>
      <c r="AC47" s="806" t="s">
        <v>788</v>
      </c>
      <c r="AE47" s="806" t="s">
        <v>832</v>
      </c>
      <c r="AF47" s="806" t="s">
        <v>783</v>
      </c>
      <c r="AG47" s="807">
        <v>486</v>
      </c>
      <c r="AI47" s="806" t="s">
        <v>781</v>
      </c>
      <c r="AJ47" s="807">
        <v>27671</v>
      </c>
      <c r="AK47" s="807">
        <v>45</v>
      </c>
      <c r="AL47" s="759" t="str">
        <f t="shared" si="1"/>
        <v>Adulto</v>
      </c>
    </row>
    <row r="48" spans="1:38" ht="15">
      <c r="A48" s="806" t="s">
        <v>793</v>
      </c>
      <c r="B48" s="806" t="s">
        <v>787</v>
      </c>
      <c r="C48" s="806" t="s">
        <v>783</v>
      </c>
      <c r="D48" s="806" t="s">
        <v>789</v>
      </c>
      <c r="E48" s="807">
        <v>6</v>
      </c>
      <c r="G48" s="806" t="s">
        <v>800</v>
      </c>
      <c r="H48" s="807">
        <v>7</v>
      </c>
      <c r="I48" s="807">
        <v>180</v>
      </c>
      <c r="K48" s="806" t="s">
        <v>662</v>
      </c>
      <c r="L48" s="806" t="s">
        <v>819</v>
      </c>
      <c r="M48" s="806" t="s">
        <v>801</v>
      </c>
      <c r="N48" s="807">
        <v>90</v>
      </c>
      <c r="O48" s="884"/>
      <c r="P48" s="806" t="s">
        <v>781</v>
      </c>
      <c r="Q48" s="807">
        <v>7469</v>
      </c>
      <c r="R48" s="807">
        <v>46</v>
      </c>
      <c r="S48" s="759" t="str">
        <f t="shared" si="0"/>
        <v>Adulto</v>
      </c>
      <c r="U48" s="806" t="s">
        <v>800</v>
      </c>
      <c r="V48" s="807">
        <v>7</v>
      </c>
      <c r="W48" s="807">
        <v>24</v>
      </c>
      <c r="X48" s="885"/>
      <c r="Z48" s="806" t="s">
        <v>811</v>
      </c>
      <c r="AA48" s="806" t="s">
        <v>792</v>
      </c>
      <c r="AB48" s="807">
        <v>279</v>
      </c>
      <c r="AC48" s="806" t="s">
        <v>788</v>
      </c>
      <c r="AE48" s="806" t="s">
        <v>833</v>
      </c>
      <c r="AF48" s="806" t="s">
        <v>788</v>
      </c>
      <c r="AG48" s="807">
        <v>931</v>
      </c>
      <c r="AI48" s="806" t="s">
        <v>781</v>
      </c>
      <c r="AJ48" s="807">
        <v>26623</v>
      </c>
      <c r="AK48" s="807">
        <v>46</v>
      </c>
      <c r="AL48" s="759" t="str">
        <f t="shared" si="1"/>
        <v>Adulto</v>
      </c>
    </row>
    <row r="49" spans="1:38" ht="15">
      <c r="A49" s="806" t="s">
        <v>793</v>
      </c>
      <c r="B49" s="806" t="s">
        <v>787</v>
      </c>
      <c r="C49" s="806" t="s">
        <v>783</v>
      </c>
      <c r="D49" s="806" t="s">
        <v>784</v>
      </c>
      <c r="E49" s="807">
        <v>4</v>
      </c>
      <c r="G49" s="806" t="s">
        <v>800</v>
      </c>
      <c r="H49" s="807">
        <v>8</v>
      </c>
      <c r="I49" s="807">
        <v>172</v>
      </c>
      <c r="K49" s="806" t="s">
        <v>662</v>
      </c>
      <c r="L49" s="806" t="s">
        <v>819</v>
      </c>
      <c r="M49" s="806" t="s">
        <v>673</v>
      </c>
      <c r="N49" s="807">
        <v>12</v>
      </c>
      <c r="O49" s="884"/>
      <c r="P49" s="806" t="s">
        <v>781</v>
      </c>
      <c r="Q49" s="807">
        <v>7425</v>
      </c>
      <c r="R49" s="807">
        <v>47</v>
      </c>
      <c r="S49" s="759" t="str">
        <f t="shared" si="0"/>
        <v>Adulto</v>
      </c>
      <c r="U49" s="806" t="s">
        <v>800</v>
      </c>
      <c r="V49" s="807">
        <v>8</v>
      </c>
      <c r="W49" s="807">
        <v>27</v>
      </c>
      <c r="X49" s="885"/>
      <c r="Z49" s="806" t="s">
        <v>811</v>
      </c>
      <c r="AA49" s="806" t="s">
        <v>792</v>
      </c>
      <c r="AB49" s="807">
        <v>219</v>
      </c>
      <c r="AC49" s="806" t="s">
        <v>783</v>
      </c>
      <c r="AE49" s="806" t="s">
        <v>833</v>
      </c>
      <c r="AF49" s="806" t="s">
        <v>783</v>
      </c>
      <c r="AG49" s="807">
        <v>1089</v>
      </c>
      <c r="AI49" s="806" t="s">
        <v>781</v>
      </c>
      <c r="AJ49" s="807">
        <v>26045</v>
      </c>
      <c r="AK49" s="807">
        <v>47</v>
      </c>
      <c r="AL49" s="759" t="str">
        <f t="shared" si="1"/>
        <v>Adulto</v>
      </c>
    </row>
    <row r="50" spans="1:38" ht="15">
      <c r="A50" s="806" t="s">
        <v>793</v>
      </c>
      <c r="B50" s="806" t="s">
        <v>792</v>
      </c>
      <c r="C50" s="806" t="s">
        <v>788</v>
      </c>
      <c r="D50" s="806" t="s">
        <v>784</v>
      </c>
      <c r="E50" s="807">
        <v>2</v>
      </c>
      <c r="G50" s="806" t="s">
        <v>800</v>
      </c>
      <c r="H50" s="807">
        <v>9</v>
      </c>
      <c r="I50" s="807">
        <v>127</v>
      </c>
      <c r="K50" s="806" t="s">
        <v>662</v>
      </c>
      <c r="L50" s="806" t="s">
        <v>819</v>
      </c>
      <c r="M50" s="806" t="s">
        <v>674</v>
      </c>
      <c r="N50" s="807">
        <v>19462</v>
      </c>
      <c r="O50" s="884"/>
      <c r="P50" s="806" t="s">
        <v>781</v>
      </c>
      <c r="Q50" s="807">
        <v>7405</v>
      </c>
      <c r="R50" s="807">
        <v>48</v>
      </c>
      <c r="S50" s="759" t="str">
        <f t="shared" si="0"/>
        <v>Adulto</v>
      </c>
      <c r="U50" s="806" t="s">
        <v>800</v>
      </c>
      <c r="V50" s="807">
        <v>9</v>
      </c>
      <c r="W50" s="807">
        <v>21</v>
      </c>
      <c r="X50" s="885"/>
      <c r="Z50" s="806" t="s">
        <v>811</v>
      </c>
      <c r="AA50" s="806" t="s">
        <v>796</v>
      </c>
      <c r="AB50" s="807">
        <v>419</v>
      </c>
      <c r="AC50" s="806" t="s">
        <v>788</v>
      </c>
      <c r="AE50" s="806" t="s">
        <v>834</v>
      </c>
      <c r="AF50" s="806" t="s">
        <v>788</v>
      </c>
      <c r="AG50" s="807">
        <v>619</v>
      </c>
      <c r="AI50" s="806" t="s">
        <v>781</v>
      </c>
      <c r="AJ50" s="807">
        <v>25387</v>
      </c>
      <c r="AK50" s="807">
        <v>48</v>
      </c>
      <c r="AL50" s="759" t="str">
        <f t="shared" si="1"/>
        <v>Adulto</v>
      </c>
    </row>
    <row r="51" spans="1:38" ht="15">
      <c r="A51" s="806" t="s">
        <v>793</v>
      </c>
      <c r="B51" s="806" t="s">
        <v>792</v>
      </c>
      <c r="C51" s="806" t="s">
        <v>783</v>
      </c>
      <c r="D51" s="806" t="s">
        <v>784</v>
      </c>
      <c r="E51" s="807">
        <v>1</v>
      </c>
      <c r="G51" s="806" t="s">
        <v>800</v>
      </c>
      <c r="H51" s="807">
        <v>10</v>
      </c>
      <c r="I51" s="807">
        <v>96</v>
      </c>
      <c r="K51" s="806" t="s">
        <v>662</v>
      </c>
      <c r="L51" s="806" t="s">
        <v>819</v>
      </c>
      <c r="M51" s="806" t="s">
        <v>678</v>
      </c>
      <c r="N51" s="807">
        <v>17</v>
      </c>
      <c r="O51" s="884"/>
      <c r="P51" s="806" t="s">
        <v>781</v>
      </c>
      <c r="Q51" s="807">
        <v>7515</v>
      </c>
      <c r="R51" s="807">
        <v>49</v>
      </c>
      <c r="S51" s="759" t="str">
        <f t="shared" si="0"/>
        <v>Adulto</v>
      </c>
      <c r="U51" s="806" t="s">
        <v>800</v>
      </c>
      <c r="V51" s="807">
        <v>10</v>
      </c>
      <c r="W51" s="807">
        <v>15</v>
      </c>
      <c r="X51" s="885"/>
      <c r="Z51" s="806" t="s">
        <v>811</v>
      </c>
      <c r="AA51" s="806" t="s">
        <v>796</v>
      </c>
      <c r="AB51" s="807">
        <v>763</v>
      </c>
      <c r="AC51" s="806" t="s">
        <v>783</v>
      </c>
      <c r="AE51" s="806" t="s">
        <v>834</v>
      </c>
      <c r="AF51" s="806" t="s">
        <v>783</v>
      </c>
      <c r="AG51" s="807">
        <v>943</v>
      </c>
      <c r="AI51" s="806" t="s">
        <v>781</v>
      </c>
      <c r="AJ51" s="807">
        <v>25552</v>
      </c>
      <c r="AK51" s="807">
        <v>49</v>
      </c>
      <c r="AL51" s="759" t="str">
        <f t="shared" si="1"/>
        <v>Adulto</v>
      </c>
    </row>
    <row r="52" spans="1:38" ht="15">
      <c r="A52" s="806" t="s">
        <v>793</v>
      </c>
      <c r="B52" s="806" t="s">
        <v>815</v>
      </c>
      <c r="C52" s="806" t="s">
        <v>788</v>
      </c>
      <c r="D52" s="806" t="s">
        <v>789</v>
      </c>
      <c r="E52" s="807">
        <v>1084</v>
      </c>
      <c r="G52" s="806" t="s">
        <v>800</v>
      </c>
      <c r="H52" s="807">
        <v>11</v>
      </c>
      <c r="I52" s="807">
        <v>76</v>
      </c>
      <c r="K52" s="806" t="s">
        <v>662</v>
      </c>
      <c r="L52" s="806" t="s">
        <v>819</v>
      </c>
      <c r="M52" s="806" t="s">
        <v>683</v>
      </c>
      <c r="N52" s="807">
        <v>35</v>
      </c>
      <c r="O52" s="884"/>
      <c r="P52" s="806" t="s">
        <v>781</v>
      </c>
      <c r="Q52" s="807">
        <v>7582</v>
      </c>
      <c r="R52" s="807">
        <v>50</v>
      </c>
      <c r="S52" s="759" t="str">
        <f t="shared" si="0"/>
        <v>Adulto</v>
      </c>
      <c r="U52" s="806" t="s">
        <v>800</v>
      </c>
      <c r="V52" s="807">
        <v>11</v>
      </c>
      <c r="W52" s="807">
        <v>9</v>
      </c>
      <c r="X52" s="885"/>
      <c r="Z52" s="806" t="s">
        <v>812</v>
      </c>
      <c r="AA52" s="806" t="s">
        <v>787</v>
      </c>
      <c r="AB52" s="807">
        <v>6</v>
      </c>
      <c r="AC52" s="806" t="s">
        <v>788</v>
      </c>
      <c r="AE52" s="806" t="s">
        <v>835</v>
      </c>
      <c r="AF52" s="806" t="s">
        <v>788</v>
      </c>
      <c r="AG52" s="807">
        <v>296</v>
      </c>
      <c r="AI52" s="806" t="s">
        <v>781</v>
      </c>
      <c r="AJ52" s="807">
        <v>26263</v>
      </c>
      <c r="AK52" s="807">
        <v>50</v>
      </c>
      <c r="AL52" s="759" t="str">
        <f t="shared" si="1"/>
        <v>Adulto</v>
      </c>
    </row>
    <row r="53" spans="1:38" ht="15">
      <c r="A53" s="806" t="s">
        <v>793</v>
      </c>
      <c r="B53" s="806" t="s">
        <v>815</v>
      </c>
      <c r="C53" s="806" t="s">
        <v>788</v>
      </c>
      <c r="D53" s="806" t="s">
        <v>784</v>
      </c>
      <c r="E53" s="807">
        <v>546</v>
      </c>
      <c r="G53" s="806" t="s">
        <v>800</v>
      </c>
      <c r="H53" s="807">
        <v>12</v>
      </c>
      <c r="I53" s="807">
        <v>124</v>
      </c>
      <c r="K53" s="806" t="s">
        <v>662</v>
      </c>
      <c r="L53" s="806" t="s">
        <v>819</v>
      </c>
      <c r="M53" s="806" t="s">
        <v>684</v>
      </c>
      <c r="N53" s="807">
        <v>3823</v>
      </c>
      <c r="O53" s="884"/>
      <c r="P53" s="806" t="s">
        <v>781</v>
      </c>
      <c r="Q53" s="807">
        <v>8029</v>
      </c>
      <c r="R53" s="807">
        <v>51</v>
      </c>
      <c r="S53" s="759" t="str">
        <f t="shared" si="0"/>
        <v>Adulto</v>
      </c>
      <c r="U53" s="806" t="s">
        <v>800</v>
      </c>
      <c r="V53" s="807">
        <v>12</v>
      </c>
      <c r="W53" s="807">
        <v>10</v>
      </c>
      <c r="X53" s="885"/>
      <c r="Z53" s="806" t="s">
        <v>812</v>
      </c>
      <c r="AA53" s="806" t="s">
        <v>787</v>
      </c>
      <c r="AB53" s="807">
        <v>4</v>
      </c>
      <c r="AC53" s="806" t="s">
        <v>783</v>
      </c>
      <c r="AE53" s="806" t="s">
        <v>835</v>
      </c>
      <c r="AF53" s="806" t="s">
        <v>783</v>
      </c>
      <c r="AG53" s="807">
        <v>306</v>
      </c>
      <c r="AI53" s="806" t="s">
        <v>781</v>
      </c>
      <c r="AJ53" s="807">
        <v>26910</v>
      </c>
      <c r="AK53" s="807">
        <v>51</v>
      </c>
      <c r="AL53" s="759" t="str">
        <f t="shared" si="1"/>
        <v>Adulto</v>
      </c>
    </row>
    <row r="54" spans="1:38" ht="15">
      <c r="A54" s="806" t="s">
        <v>793</v>
      </c>
      <c r="B54" s="806" t="s">
        <v>815</v>
      </c>
      <c r="C54" s="806" t="s">
        <v>783</v>
      </c>
      <c r="D54" s="806" t="s">
        <v>789</v>
      </c>
      <c r="E54" s="807">
        <v>1127</v>
      </c>
      <c r="G54" s="806" t="s">
        <v>802</v>
      </c>
      <c r="H54" s="807">
        <v>0</v>
      </c>
      <c r="I54" s="807">
        <v>88</v>
      </c>
      <c r="K54" s="806" t="s">
        <v>662</v>
      </c>
      <c r="L54" s="806" t="s">
        <v>836</v>
      </c>
      <c r="M54" s="806" t="s">
        <v>662</v>
      </c>
      <c r="N54" s="807">
        <v>6</v>
      </c>
      <c r="O54" s="884"/>
      <c r="P54" s="806" t="s">
        <v>781</v>
      </c>
      <c r="Q54" s="807">
        <v>8299</v>
      </c>
      <c r="R54" s="807">
        <v>52</v>
      </c>
      <c r="S54" s="759" t="str">
        <f t="shared" si="0"/>
        <v>Adulto</v>
      </c>
      <c r="U54" s="806" t="s">
        <v>802</v>
      </c>
      <c r="V54" s="807">
        <v>0</v>
      </c>
      <c r="W54" s="807">
        <v>127</v>
      </c>
      <c r="X54" s="885"/>
      <c r="Z54" s="806" t="s">
        <v>812</v>
      </c>
      <c r="AA54" s="806" t="s">
        <v>792</v>
      </c>
      <c r="AB54" s="807">
        <v>2110</v>
      </c>
      <c r="AC54" s="806" t="s">
        <v>788</v>
      </c>
      <c r="AE54" s="806" t="s">
        <v>837</v>
      </c>
      <c r="AF54" s="806" t="s">
        <v>788</v>
      </c>
      <c r="AG54" s="807">
        <v>38824</v>
      </c>
      <c r="AI54" s="806" t="s">
        <v>781</v>
      </c>
      <c r="AJ54" s="807">
        <v>26885</v>
      </c>
      <c r="AK54" s="807">
        <v>52</v>
      </c>
      <c r="AL54" s="759" t="str">
        <f t="shared" si="1"/>
        <v>Adulto</v>
      </c>
    </row>
    <row r="55" spans="1:38" ht="15">
      <c r="A55" s="806" t="s">
        <v>793</v>
      </c>
      <c r="B55" s="806" t="s">
        <v>815</v>
      </c>
      <c r="C55" s="806" t="s">
        <v>783</v>
      </c>
      <c r="D55" s="806" t="s">
        <v>784</v>
      </c>
      <c r="E55" s="807">
        <v>479</v>
      </c>
      <c r="G55" s="806" t="s">
        <v>802</v>
      </c>
      <c r="H55" s="807">
        <v>1</v>
      </c>
      <c r="I55" s="807">
        <v>379</v>
      </c>
      <c r="K55" s="806" t="s">
        <v>662</v>
      </c>
      <c r="L55" s="806" t="s">
        <v>836</v>
      </c>
      <c r="M55" s="806" t="s">
        <v>820</v>
      </c>
      <c r="N55" s="807">
        <v>1</v>
      </c>
      <c r="O55" s="884"/>
      <c r="P55" s="806" t="s">
        <v>781</v>
      </c>
      <c r="Q55" s="807">
        <v>8167</v>
      </c>
      <c r="R55" s="807">
        <v>53</v>
      </c>
      <c r="S55" s="759" t="str">
        <f t="shared" si="0"/>
        <v>Adulto</v>
      </c>
      <c r="U55" s="806" t="s">
        <v>802</v>
      </c>
      <c r="V55" s="807">
        <v>1</v>
      </c>
      <c r="W55" s="807">
        <v>563</v>
      </c>
      <c r="X55" s="885"/>
      <c r="Z55" s="806" t="s">
        <v>812</v>
      </c>
      <c r="AA55" s="806" t="s">
        <v>792</v>
      </c>
      <c r="AB55" s="807">
        <v>1350</v>
      </c>
      <c r="AC55" s="806" t="s">
        <v>783</v>
      </c>
      <c r="AE55" s="806" t="s">
        <v>837</v>
      </c>
      <c r="AF55" s="806" t="s">
        <v>783</v>
      </c>
      <c r="AG55" s="807">
        <v>37235</v>
      </c>
      <c r="AI55" s="806" t="s">
        <v>781</v>
      </c>
      <c r="AJ55" s="807">
        <v>27021</v>
      </c>
      <c r="AK55" s="807">
        <v>53</v>
      </c>
      <c r="AL55" s="759" t="str">
        <f t="shared" si="1"/>
        <v>Adulto</v>
      </c>
    </row>
    <row r="56" spans="1:38" ht="15">
      <c r="A56" s="806" t="s">
        <v>793</v>
      </c>
      <c r="B56" s="806" t="s">
        <v>818</v>
      </c>
      <c r="C56" s="806" t="s">
        <v>788</v>
      </c>
      <c r="D56" s="806" t="s">
        <v>789</v>
      </c>
      <c r="E56" s="807">
        <v>2</v>
      </c>
      <c r="G56" s="806" t="s">
        <v>802</v>
      </c>
      <c r="H56" s="807">
        <v>2</v>
      </c>
      <c r="I56" s="807">
        <v>1002</v>
      </c>
      <c r="K56" s="806" t="s">
        <v>662</v>
      </c>
      <c r="L56" s="806" t="s">
        <v>836</v>
      </c>
      <c r="M56" s="806" t="s">
        <v>806</v>
      </c>
      <c r="N56" s="807">
        <v>1</v>
      </c>
      <c r="O56" s="884"/>
      <c r="P56" s="806" t="s">
        <v>781</v>
      </c>
      <c r="Q56" s="807">
        <v>8387</v>
      </c>
      <c r="R56" s="807">
        <v>54</v>
      </c>
      <c r="S56" s="759" t="str">
        <f t="shared" si="0"/>
        <v>Adulto</v>
      </c>
      <c r="U56" s="806" t="s">
        <v>802</v>
      </c>
      <c r="V56" s="807">
        <v>2</v>
      </c>
      <c r="W56" s="807">
        <v>1648</v>
      </c>
      <c r="X56" s="885"/>
      <c r="Z56" s="806" t="s">
        <v>812</v>
      </c>
      <c r="AA56" s="806" t="s">
        <v>796</v>
      </c>
      <c r="AB56" s="807">
        <v>2293</v>
      </c>
      <c r="AC56" s="806" t="s">
        <v>788</v>
      </c>
      <c r="AE56" s="806" t="s">
        <v>838</v>
      </c>
      <c r="AF56" s="806" t="s">
        <v>788</v>
      </c>
      <c r="AG56" s="807">
        <v>253</v>
      </c>
      <c r="AI56" s="806" t="s">
        <v>781</v>
      </c>
      <c r="AJ56" s="807">
        <v>27407</v>
      </c>
      <c r="AK56" s="807">
        <v>54</v>
      </c>
      <c r="AL56" s="759" t="str">
        <f t="shared" si="1"/>
        <v>Adulto</v>
      </c>
    </row>
    <row r="57" spans="1:38" ht="15">
      <c r="A57" s="806" t="s">
        <v>793</v>
      </c>
      <c r="B57" s="806" t="s">
        <v>818</v>
      </c>
      <c r="C57" s="806" t="s">
        <v>788</v>
      </c>
      <c r="D57" s="806" t="s">
        <v>784</v>
      </c>
      <c r="E57" s="807">
        <v>2</v>
      </c>
      <c r="G57" s="806" t="s">
        <v>802</v>
      </c>
      <c r="H57" s="807">
        <v>3</v>
      </c>
      <c r="I57" s="807">
        <v>583</v>
      </c>
      <c r="K57" s="806" t="s">
        <v>662</v>
      </c>
      <c r="L57" s="806" t="s">
        <v>836</v>
      </c>
      <c r="M57" s="806" t="s">
        <v>808</v>
      </c>
      <c r="N57" s="807">
        <v>1</v>
      </c>
      <c r="O57" s="884"/>
      <c r="P57" s="806" t="s">
        <v>781</v>
      </c>
      <c r="Q57" s="807">
        <v>8738</v>
      </c>
      <c r="R57" s="807">
        <v>55</v>
      </c>
      <c r="S57" s="759" t="str">
        <f t="shared" si="0"/>
        <v>Adulto</v>
      </c>
      <c r="U57" s="806" t="s">
        <v>802</v>
      </c>
      <c r="V57" s="807">
        <v>3</v>
      </c>
      <c r="W57" s="807">
        <v>842</v>
      </c>
      <c r="X57" s="885"/>
      <c r="Z57" s="806" t="s">
        <v>812</v>
      </c>
      <c r="AA57" s="806" t="s">
        <v>796</v>
      </c>
      <c r="AB57" s="807">
        <v>3304</v>
      </c>
      <c r="AC57" s="806" t="s">
        <v>783</v>
      </c>
      <c r="AE57" s="806" t="s">
        <v>838</v>
      </c>
      <c r="AF57" s="806" t="s">
        <v>783</v>
      </c>
      <c r="AG57" s="807">
        <v>270</v>
      </c>
      <c r="AI57" s="806" t="s">
        <v>781</v>
      </c>
      <c r="AJ57" s="807">
        <v>27646</v>
      </c>
      <c r="AK57" s="807">
        <v>55</v>
      </c>
      <c r="AL57" s="759" t="str">
        <f t="shared" si="1"/>
        <v>Adulto</v>
      </c>
    </row>
    <row r="58" spans="1:38" ht="15">
      <c r="A58" s="806" t="s">
        <v>793</v>
      </c>
      <c r="B58" s="806" t="s">
        <v>818</v>
      </c>
      <c r="C58" s="806" t="s">
        <v>783</v>
      </c>
      <c r="D58" s="806" t="s">
        <v>789</v>
      </c>
      <c r="E58" s="807">
        <v>4</v>
      </c>
      <c r="G58" s="806" t="s">
        <v>802</v>
      </c>
      <c r="H58" s="807">
        <v>4</v>
      </c>
      <c r="I58" s="807">
        <v>2921</v>
      </c>
      <c r="K58" s="806" t="s">
        <v>662</v>
      </c>
      <c r="L58" s="806" t="s">
        <v>836</v>
      </c>
      <c r="M58" s="806" t="s">
        <v>790</v>
      </c>
      <c r="N58" s="807">
        <v>6</v>
      </c>
      <c r="O58" s="884"/>
      <c r="P58" s="806" t="s">
        <v>781</v>
      </c>
      <c r="Q58" s="807">
        <v>8664</v>
      </c>
      <c r="R58" s="807">
        <v>56</v>
      </c>
      <c r="S58" s="759" t="str">
        <f t="shared" si="0"/>
        <v>Adulto</v>
      </c>
      <c r="U58" s="806" t="s">
        <v>802</v>
      </c>
      <c r="V58" s="807">
        <v>4</v>
      </c>
      <c r="W58" s="807">
        <v>6852</v>
      </c>
      <c r="X58" s="885"/>
      <c r="Z58" s="806" t="s">
        <v>813</v>
      </c>
      <c r="AA58" s="806" t="s">
        <v>787</v>
      </c>
      <c r="AB58" s="807">
        <v>1</v>
      </c>
      <c r="AC58" s="806" t="s">
        <v>783</v>
      </c>
      <c r="AE58" s="806" t="s">
        <v>839</v>
      </c>
      <c r="AF58" s="806" t="s">
        <v>788</v>
      </c>
      <c r="AG58" s="807">
        <v>1178</v>
      </c>
      <c r="AI58" s="806" t="s">
        <v>781</v>
      </c>
      <c r="AJ58" s="807">
        <v>27231</v>
      </c>
      <c r="AK58" s="807">
        <v>56</v>
      </c>
      <c r="AL58" s="759" t="str">
        <f t="shared" si="1"/>
        <v>Adulto</v>
      </c>
    </row>
    <row r="59" spans="1:38" ht="15">
      <c r="A59" s="806" t="s">
        <v>793</v>
      </c>
      <c r="B59" s="806" t="s">
        <v>818</v>
      </c>
      <c r="C59" s="806" t="s">
        <v>783</v>
      </c>
      <c r="D59" s="806" t="s">
        <v>784</v>
      </c>
      <c r="E59" s="807">
        <v>5</v>
      </c>
      <c r="G59" s="806" t="s">
        <v>802</v>
      </c>
      <c r="H59" s="807">
        <v>5</v>
      </c>
      <c r="I59" s="807">
        <v>524</v>
      </c>
      <c r="K59" s="806" t="s">
        <v>662</v>
      </c>
      <c r="L59" s="806" t="s">
        <v>836</v>
      </c>
      <c r="M59" s="806" t="s">
        <v>791</v>
      </c>
      <c r="N59" s="807">
        <v>7</v>
      </c>
      <c r="O59" s="884"/>
      <c r="P59" s="806" t="s">
        <v>781</v>
      </c>
      <c r="Q59" s="807">
        <v>8769</v>
      </c>
      <c r="R59" s="807">
        <v>57</v>
      </c>
      <c r="S59" s="759" t="str">
        <f t="shared" si="0"/>
        <v>Adulto</v>
      </c>
      <c r="U59" s="806" t="s">
        <v>802</v>
      </c>
      <c r="V59" s="807">
        <v>5</v>
      </c>
      <c r="W59" s="807">
        <v>935</v>
      </c>
      <c r="X59" s="885"/>
      <c r="Z59" s="806" t="s">
        <v>813</v>
      </c>
      <c r="AA59" s="806" t="s">
        <v>792</v>
      </c>
      <c r="AB59" s="807">
        <v>404</v>
      </c>
      <c r="AC59" s="806" t="s">
        <v>788</v>
      </c>
      <c r="AE59" s="806" t="s">
        <v>839</v>
      </c>
      <c r="AF59" s="806" t="s">
        <v>783</v>
      </c>
      <c r="AG59" s="807">
        <v>1586</v>
      </c>
      <c r="AI59" s="806" t="s">
        <v>781</v>
      </c>
      <c r="AJ59" s="807">
        <v>27626</v>
      </c>
      <c r="AK59" s="807">
        <v>57</v>
      </c>
      <c r="AL59" s="759" t="str">
        <f t="shared" si="1"/>
        <v>Adulto</v>
      </c>
    </row>
    <row r="60" spans="1:38" ht="15">
      <c r="A60" s="806" t="s">
        <v>797</v>
      </c>
      <c r="B60" s="806" t="s">
        <v>782</v>
      </c>
      <c r="C60" s="806" t="s">
        <v>788</v>
      </c>
      <c r="D60" s="806" t="s">
        <v>789</v>
      </c>
      <c r="E60" s="807">
        <v>1</v>
      </c>
      <c r="G60" s="806" t="s">
        <v>802</v>
      </c>
      <c r="H60" s="807">
        <v>6</v>
      </c>
      <c r="I60" s="807">
        <v>660</v>
      </c>
      <c r="K60" s="806" t="s">
        <v>662</v>
      </c>
      <c r="L60" s="806" t="s">
        <v>836</v>
      </c>
      <c r="M60" s="806" t="s">
        <v>824</v>
      </c>
      <c r="N60" s="807">
        <v>2</v>
      </c>
      <c r="O60" s="884"/>
      <c r="P60" s="806" t="s">
        <v>781</v>
      </c>
      <c r="Q60" s="807">
        <v>8704</v>
      </c>
      <c r="R60" s="807">
        <v>58</v>
      </c>
      <c r="S60" s="759" t="str">
        <f t="shared" si="0"/>
        <v>Adulto</v>
      </c>
      <c r="U60" s="806" t="s">
        <v>802</v>
      </c>
      <c r="V60" s="807">
        <v>6</v>
      </c>
      <c r="W60" s="807">
        <v>895</v>
      </c>
      <c r="X60" s="885"/>
      <c r="Z60" s="806" t="s">
        <v>813</v>
      </c>
      <c r="AA60" s="806" t="s">
        <v>792</v>
      </c>
      <c r="AB60" s="807">
        <v>222</v>
      </c>
      <c r="AC60" s="806" t="s">
        <v>783</v>
      </c>
      <c r="AE60" s="806" t="s">
        <v>785</v>
      </c>
      <c r="AF60" s="806" t="s">
        <v>788</v>
      </c>
      <c r="AG60" s="807">
        <v>397</v>
      </c>
      <c r="AI60" s="806" t="s">
        <v>781</v>
      </c>
      <c r="AJ60" s="807">
        <v>26946</v>
      </c>
      <c r="AK60" s="807">
        <v>58</v>
      </c>
      <c r="AL60" s="759" t="str">
        <f t="shared" si="1"/>
        <v>Adulto</v>
      </c>
    </row>
    <row r="61" spans="1:38" ht="15">
      <c r="A61" s="806" t="s">
        <v>797</v>
      </c>
      <c r="B61" s="806" t="s">
        <v>782</v>
      </c>
      <c r="C61" s="806" t="s">
        <v>788</v>
      </c>
      <c r="D61" s="806" t="s">
        <v>784</v>
      </c>
      <c r="E61" s="807">
        <v>1</v>
      </c>
      <c r="G61" s="806" t="s">
        <v>802</v>
      </c>
      <c r="H61" s="807">
        <v>7</v>
      </c>
      <c r="I61" s="807">
        <v>773</v>
      </c>
      <c r="K61" s="806" t="s">
        <v>662</v>
      </c>
      <c r="L61" s="806" t="s">
        <v>836</v>
      </c>
      <c r="M61" s="806" t="s">
        <v>666</v>
      </c>
      <c r="N61" s="807">
        <v>3</v>
      </c>
      <c r="O61" s="884"/>
      <c r="P61" s="806" t="s">
        <v>781</v>
      </c>
      <c r="Q61" s="807">
        <v>8627</v>
      </c>
      <c r="R61" s="807">
        <v>59</v>
      </c>
      <c r="S61" s="759" t="str">
        <f t="shared" si="0"/>
        <v>Adulto</v>
      </c>
      <c r="U61" s="806" t="s">
        <v>802</v>
      </c>
      <c r="V61" s="807">
        <v>7</v>
      </c>
      <c r="W61" s="807">
        <v>862</v>
      </c>
      <c r="X61" s="885"/>
      <c r="Z61" s="806" t="s">
        <v>813</v>
      </c>
      <c r="AA61" s="806" t="s">
        <v>796</v>
      </c>
      <c r="AB61" s="807">
        <v>225</v>
      </c>
      <c r="AC61" s="806" t="s">
        <v>788</v>
      </c>
      <c r="AE61" s="806" t="s">
        <v>785</v>
      </c>
      <c r="AF61" s="806" t="s">
        <v>783</v>
      </c>
      <c r="AG61" s="807">
        <v>454</v>
      </c>
      <c r="AI61" s="806" t="s">
        <v>781</v>
      </c>
      <c r="AJ61" s="807">
        <v>26684</v>
      </c>
      <c r="AK61" s="807">
        <v>59</v>
      </c>
      <c r="AL61" s="759" t="str">
        <f t="shared" si="1"/>
        <v>Adulto</v>
      </c>
    </row>
    <row r="62" spans="1:38" ht="15">
      <c r="A62" s="806" t="s">
        <v>797</v>
      </c>
      <c r="B62" s="806" t="s">
        <v>782</v>
      </c>
      <c r="C62" s="806" t="s">
        <v>783</v>
      </c>
      <c r="D62" s="806" t="s">
        <v>784</v>
      </c>
      <c r="E62" s="807">
        <v>1</v>
      </c>
      <c r="G62" s="806" t="s">
        <v>802</v>
      </c>
      <c r="H62" s="807">
        <v>8</v>
      </c>
      <c r="I62" s="807">
        <v>678</v>
      </c>
      <c r="K62" s="806" t="s">
        <v>662</v>
      </c>
      <c r="L62" s="806" t="s">
        <v>836</v>
      </c>
      <c r="M62" s="806" t="s">
        <v>794</v>
      </c>
      <c r="N62" s="807">
        <v>12</v>
      </c>
      <c r="O62" s="884"/>
      <c r="P62" s="806" t="s">
        <v>781</v>
      </c>
      <c r="Q62" s="807">
        <v>8074</v>
      </c>
      <c r="R62" s="807">
        <v>60</v>
      </c>
      <c r="S62" s="759" t="str">
        <f t="shared" si="0"/>
        <v>Vejez</v>
      </c>
      <c r="U62" s="806" t="s">
        <v>802</v>
      </c>
      <c r="V62" s="807">
        <v>8</v>
      </c>
      <c r="W62" s="807">
        <v>623</v>
      </c>
      <c r="X62" s="885"/>
      <c r="Z62" s="806" t="s">
        <v>813</v>
      </c>
      <c r="AA62" s="806" t="s">
        <v>796</v>
      </c>
      <c r="AB62" s="807">
        <v>527</v>
      </c>
      <c r="AC62" s="806" t="s">
        <v>783</v>
      </c>
      <c r="AE62" s="806" t="s">
        <v>840</v>
      </c>
      <c r="AF62" s="806" t="s">
        <v>788</v>
      </c>
      <c r="AG62" s="807">
        <v>372</v>
      </c>
      <c r="AI62" s="806" t="s">
        <v>781</v>
      </c>
      <c r="AJ62" s="807">
        <v>24590</v>
      </c>
      <c r="AK62" s="807">
        <v>60</v>
      </c>
      <c r="AL62" s="759" t="str">
        <f t="shared" si="1"/>
        <v>Vejez</v>
      </c>
    </row>
    <row r="63" spans="1:38" ht="15">
      <c r="A63" s="806" t="s">
        <v>797</v>
      </c>
      <c r="B63" s="806" t="s">
        <v>662</v>
      </c>
      <c r="C63" s="806" t="s">
        <v>788</v>
      </c>
      <c r="D63" s="806" t="s">
        <v>789</v>
      </c>
      <c r="E63" s="807">
        <v>138</v>
      </c>
      <c r="G63" s="806" t="s">
        <v>802</v>
      </c>
      <c r="H63" s="807">
        <v>9</v>
      </c>
      <c r="I63" s="807">
        <v>515</v>
      </c>
      <c r="K63" s="806" t="s">
        <v>662</v>
      </c>
      <c r="L63" s="806" t="s">
        <v>836</v>
      </c>
      <c r="M63" s="806" t="s">
        <v>795</v>
      </c>
      <c r="N63" s="807">
        <v>5</v>
      </c>
      <c r="O63" s="884"/>
      <c r="P63" s="806" t="s">
        <v>781</v>
      </c>
      <c r="Q63" s="807">
        <v>7663</v>
      </c>
      <c r="R63" s="807">
        <v>61</v>
      </c>
      <c r="S63" s="759" t="str">
        <f t="shared" si="0"/>
        <v>Vejez</v>
      </c>
      <c r="U63" s="806" t="s">
        <v>802</v>
      </c>
      <c r="V63" s="807">
        <v>9</v>
      </c>
      <c r="W63" s="807">
        <v>455</v>
      </c>
      <c r="X63" s="885"/>
      <c r="Z63" s="806" t="s">
        <v>814</v>
      </c>
      <c r="AA63" s="806" t="s">
        <v>787</v>
      </c>
      <c r="AB63" s="807">
        <v>71</v>
      </c>
      <c r="AC63" s="806" t="s">
        <v>788</v>
      </c>
      <c r="AE63" s="806" t="s">
        <v>840</v>
      </c>
      <c r="AF63" s="806" t="s">
        <v>783</v>
      </c>
      <c r="AG63" s="807">
        <v>418</v>
      </c>
      <c r="AI63" s="806" t="s">
        <v>781</v>
      </c>
      <c r="AJ63" s="807">
        <v>23858</v>
      </c>
      <c r="AK63" s="807">
        <v>61</v>
      </c>
      <c r="AL63" s="759" t="str">
        <f t="shared" si="1"/>
        <v>Vejez</v>
      </c>
    </row>
    <row r="64" spans="1:38" ht="15">
      <c r="A64" s="806" t="s">
        <v>797</v>
      </c>
      <c r="B64" s="806" t="s">
        <v>662</v>
      </c>
      <c r="C64" s="806" t="s">
        <v>788</v>
      </c>
      <c r="D64" s="806" t="s">
        <v>784</v>
      </c>
      <c r="E64" s="807">
        <v>89</v>
      </c>
      <c r="G64" s="806" t="s">
        <v>802</v>
      </c>
      <c r="H64" s="807">
        <v>10</v>
      </c>
      <c r="I64" s="807">
        <v>420</v>
      </c>
      <c r="K64" s="806" t="s">
        <v>662</v>
      </c>
      <c r="L64" s="806" t="s">
        <v>836</v>
      </c>
      <c r="M64" s="806" t="s">
        <v>829</v>
      </c>
      <c r="N64" s="807">
        <v>1</v>
      </c>
      <c r="O64" s="884"/>
      <c r="P64" s="806" t="s">
        <v>781</v>
      </c>
      <c r="Q64" s="807">
        <v>7582</v>
      </c>
      <c r="R64" s="807">
        <v>62</v>
      </c>
      <c r="S64" s="759" t="str">
        <f t="shared" si="0"/>
        <v>Vejez</v>
      </c>
      <c r="U64" s="806" t="s">
        <v>802</v>
      </c>
      <c r="V64" s="807">
        <v>10</v>
      </c>
      <c r="W64" s="807">
        <v>278</v>
      </c>
      <c r="X64" s="885"/>
      <c r="Z64" s="806" t="s">
        <v>814</v>
      </c>
      <c r="AA64" s="806" t="s">
        <v>787</v>
      </c>
      <c r="AB64" s="807">
        <v>64</v>
      </c>
      <c r="AC64" s="806" t="s">
        <v>783</v>
      </c>
      <c r="AE64" s="806" t="s">
        <v>841</v>
      </c>
      <c r="AF64" s="806" t="s">
        <v>788</v>
      </c>
      <c r="AG64" s="807">
        <v>13163</v>
      </c>
      <c r="AI64" s="806" t="s">
        <v>781</v>
      </c>
      <c r="AJ64" s="807">
        <v>22677</v>
      </c>
      <c r="AK64" s="807">
        <v>62</v>
      </c>
      <c r="AL64" s="759" t="str">
        <f t="shared" si="1"/>
        <v>Vejez</v>
      </c>
    </row>
    <row r="65" spans="1:38" ht="15">
      <c r="A65" s="806" t="s">
        <v>797</v>
      </c>
      <c r="B65" s="806" t="s">
        <v>662</v>
      </c>
      <c r="C65" s="806" t="s">
        <v>783</v>
      </c>
      <c r="D65" s="806" t="s">
        <v>789</v>
      </c>
      <c r="E65" s="807">
        <v>164</v>
      </c>
      <c r="G65" s="806" t="s">
        <v>802</v>
      </c>
      <c r="H65" s="807">
        <v>11</v>
      </c>
      <c r="I65" s="807">
        <v>302</v>
      </c>
      <c r="K65" s="806" t="s">
        <v>662</v>
      </c>
      <c r="L65" s="806" t="s">
        <v>836</v>
      </c>
      <c r="M65" s="806" t="s">
        <v>798</v>
      </c>
      <c r="N65" s="807">
        <v>15</v>
      </c>
      <c r="O65" s="884"/>
      <c r="P65" s="806" t="s">
        <v>781</v>
      </c>
      <c r="Q65" s="807">
        <v>6889</v>
      </c>
      <c r="R65" s="807">
        <v>63</v>
      </c>
      <c r="S65" s="759" t="str">
        <f t="shared" si="0"/>
        <v>Vejez</v>
      </c>
      <c r="U65" s="806" t="s">
        <v>802</v>
      </c>
      <c r="V65" s="807">
        <v>11</v>
      </c>
      <c r="W65" s="807">
        <v>159</v>
      </c>
      <c r="X65" s="885"/>
      <c r="Z65" s="806" t="s">
        <v>814</v>
      </c>
      <c r="AA65" s="806" t="s">
        <v>792</v>
      </c>
      <c r="AB65" s="807">
        <v>27837</v>
      </c>
      <c r="AC65" s="806" t="s">
        <v>788</v>
      </c>
      <c r="AE65" s="806" t="s">
        <v>841</v>
      </c>
      <c r="AF65" s="806" t="s">
        <v>783</v>
      </c>
      <c r="AG65" s="807">
        <v>14919</v>
      </c>
      <c r="AI65" s="806" t="s">
        <v>781</v>
      </c>
      <c r="AJ65" s="807">
        <v>21422</v>
      </c>
      <c r="AK65" s="807">
        <v>63</v>
      </c>
      <c r="AL65" s="759" t="str">
        <f t="shared" si="1"/>
        <v>Vejez</v>
      </c>
    </row>
    <row r="66" spans="1:38" ht="15">
      <c r="A66" s="806" t="s">
        <v>797</v>
      </c>
      <c r="B66" s="806" t="s">
        <v>662</v>
      </c>
      <c r="C66" s="806" t="s">
        <v>783</v>
      </c>
      <c r="D66" s="806" t="s">
        <v>784</v>
      </c>
      <c r="E66" s="807">
        <v>80</v>
      </c>
      <c r="G66" s="806" t="s">
        <v>802</v>
      </c>
      <c r="H66" s="807">
        <v>12</v>
      </c>
      <c r="I66" s="807">
        <v>372</v>
      </c>
      <c r="K66" s="806" t="s">
        <v>662</v>
      </c>
      <c r="L66" s="806" t="s">
        <v>836</v>
      </c>
      <c r="M66" s="806" t="s">
        <v>799</v>
      </c>
      <c r="N66" s="807">
        <v>2</v>
      </c>
      <c r="O66" s="884"/>
      <c r="P66" s="806" t="s">
        <v>781</v>
      </c>
      <c r="Q66" s="807">
        <v>6740</v>
      </c>
      <c r="R66" s="807">
        <v>64</v>
      </c>
      <c r="S66" s="759" t="str">
        <f t="shared" si="0"/>
        <v>Vejez</v>
      </c>
      <c r="U66" s="806" t="s">
        <v>802</v>
      </c>
      <c r="V66" s="807">
        <v>12</v>
      </c>
      <c r="W66" s="807">
        <v>197</v>
      </c>
      <c r="X66" s="885"/>
      <c r="Z66" s="806" t="s">
        <v>814</v>
      </c>
      <c r="AA66" s="806" t="s">
        <v>792</v>
      </c>
      <c r="AB66" s="807">
        <v>18021</v>
      </c>
      <c r="AC66" s="806" t="s">
        <v>783</v>
      </c>
      <c r="AE66" s="806" t="s">
        <v>842</v>
      </c>
      <c r="AF66" s="806" t="s">
        <v>788</v>
      </c>
      <c r="AG66" s="807">
        <v>17548</v>
      </c>
      <c r="AI66" s="806" t="s">
        <v>781</v>
      </c>
      <c r="AJ66" s="807">
        <v>20621</v>
      </c>
      <c r="AK66" s="807">
        <v>64</v>
      </c>
      <c r="AL66" s="759" t="str">
        <f t="shared" si="1"/>
        <v>Vejez</v>
      </c>
    </row>
    <row r="67" spans="1:38" ht="15">
      <c r="A67" s="806" t="s">
        <v>797</v>
      </c>
      <c r="B67" s="806" t="s">
        <v>666</v>
      </c>
      <c r="C67" s="806" t="s">
        <v>788</v>
      </c>
      <c r="D67" s="806" t="s">
        <v>789</v>
      </c>
      <c r="E67" s="807">
        <v>77</v>
      </c>
      <c r="G67" s="806" t="s">
        <v>803</v>
      </c>
      <c r="H67" s="807">
        <v>0</v>
      </c>
      <c r="I67" s="807">
        <v>270</v>
      </c>
      <c r="K67" s="806" t="s">
        <v>662</v>
      </c>
      <c r="L67" s="806" t="s">
        <v>836</v>
      </c>
      <c r="M67" s="806" t="s">
        <v>801</v>
      </c>
      <c r="N67" s="807">
        <v>45</v>
      </c>
      <c r="O67" s="884"/>
      <c r="P67" s="806" t="s">
        <v>781</v>
      </c>
      <c r="Q67" s="807">
        <v>6404</v>
      </c>
      <c r="R67" s="807">
        <v>65</v>
      </c>
      <c r="S67" s="759" t="str">
        <f t="shared" ref="S67:S130" si="2">IF(P67=0,"",IF(AND(R67&gt;=0,R67&lt;=5),"Primera Infancia",IF(AND(R67&gt;=6,R67&lt;=11),"Infancia",IF(AND(R67&gt;=12,R67&lt;=17),"Adolescente",IF(AND(R67&gt;=18,R67&lt;=28),"Juventud",IF(AND(R67&gt;=29,R67&lt;=59),"Adulto","Vejez"))))))</f>
        <v>Vejez</v>
      </c>
      <c r="U67" s="806" t="s">
        <v>803</v>
      </c>
      <c r="V67" s="807">
        <v>0</v>
      </c>
      <c r="W67" s="807">
        <v>28</v>
      </c>
      <c r="X67" s="885"/>
      <c r="Z67" s="806" t="s">
        <v>814</v>
      </c>
      <c r="AA67" s="806" t="s">
        <v>796</v>
      </c>
      <c r="AB67" s="807">
        <v>15878</v>
      </c>
      <c r="AC67" s="806" t="s">
        <v>788</v>
      </c>
      <c r="AE67" s="806" t="s">
        <v>842</v>
      </c>
      <c r="AF67" s="806" t="s">
        <v>783</v>
      </c>
      <c r="AG67" s="807">
        <v>17724</v>
      </c>
      <c r="AI67" s="806" t="s">
        <v>781</v>
      </c>
      <c r="AJ67" s="807">
        <v>19270</v>
      </c>
      <c r="AK67" s="807">
        <v>65</v>
      </c>
      <c r="AL67" s="759" t="str">
        <f t="shared" ref="AL67:AL130" si="3">IF(AI67=0,"",IF(AND(AK67&gt;=0,AK67&lt;=5),"Primera Infancia",IF(AND(AK67&gt;=6,AK67&lt;=11),"Infancia",IF(AND(AK67&gt;=12,AK67&lt;=17),"Adolescente",IF(AND(AK67&gt;=18,AK67&lt;=28),"Juventud",IF(AND(AK67&gt;=29,AK67&lt;=59),"Adulto","Vejez"))))))</f>
        <v>Vejez</v>
      </c>
    </row>
    <row r="68" spans="1:38" ht="15">
      <c r="A68" s="806" t="s">
        <v>797</v>
      </c>
      <c r="B68" s="806" t="s">
        <v>666</v>
      </c>
      <c r="C68" s="806" t="s">
        <v>788</v>
      </c>
      <c r="D68" s="806" t="s">
        <v>784</v>
      </c>
      <c r="E68" s="807">
        <v>45</v>
      </c>
      <c r="G68" s="806" t="s">
        <v>803</v>
      </c>
      <c r="H68" s="807">
        <v>1</v>
      </c>
      <c r="I68" s="807">
        <v>1008</v>
      </c>
      <c r="K68" s="806" t="s">
        <v>662</v>
      </c>
      <c r="L68" s="806" t="s">
        <v>836</v>
      </c>
      <c r="M68" s="806" t="s">
        <v>673</v>
      </c>
      <c r="N68" s="807">
        <v>1</v>
      </c>
      <c r="O68" s="884"/>
      <c r="P68" s="806" t="s">
        <v>781</v>
      </c>
      <c r="Q68" s="807">
        <v>6036</v>
      </c>
      <c r="R68" s="807">
        <v>66</v>
      </c>
      <c r="S68" s="759" t="str">
        <f t="shared" si="2"/>
        <v>Vejez</v>
      </c>
      <c r="U68" s="806" t="s">
        <v>803</v>
      </c>
      <c r="V68" s="807">
        <v>1</v>
      </c>
      <c r="W68" s="807">
        <v>94</v>
      </c>
      <c r="X68" s="885"/>
      <c r="Z68" s="806" t="s">
        <v>814</v>
      </c>
      <c r="AA68" s="806" t="s">
        <v>796</v>
      </c>
      <c r="AB68" s="807">
        <v>29197</v>
      </c>
      <c r="AC68" s="806" t="s">
        <v>783</v>
      </c>
      <c r="AE68" s="806" t="s">
        <v>843</v>
      </c>
      <c r="AF68" s="806" t="s">
        <v>788</v>
      </c>
      <c r="AG68" s="807">
        <v>552</v>
      </c>
      <c r="AI68" s="806" t="s">
        <v>781</v>
      </c>
      <c r="AJ68" s="807">
        <v>18442</v>
      </c>
      <c r="AK68" s="807">
        <v>66</v>
      </c>
      <c r="AL68" s="759" t="str">
        <f t="shared" si="3"/>
        <v>Vejez</v>
      </c>
    </row>
    <row r="69" spans="1:38" ht="15">
      <c r="A69" s="806" t="s">
        <v>797</v>
      </c>
      <c r="B69" s="806" t="s">
        <v>666</v>
      </c>
      <c r="C69" s="806" t="s">
        <v>783</v>
      </c>
      <c r="D69" s="806" t="s">
        <v>789</v>
      </c>
      <c r="E69" s="807">
        <v>100</v>
      </c>
      <c r="G69" s="806" t="s">
        <v>803</v>
      </c>
      <c r="H69" s="807">
        <v>2</v>
      </c>
      <c r="I69" s="807">
        <v>2897</v>
      </c>
      <c r="K69" s="806" t="s">
        <v>662</v>
      </c>
      <c r="L69" s="806" t="s">
        <v>836</v>
      </c>
      <c r="M69" s="806" t="s">
        <v>674</v>
      </c>
      <c r="N69" s="807">
        <v>5895</v>
      </c>
      <c r="O69" s="884"/>
      <c r="P69" s="806" t="s">
        <v>781</v>
      </c>
      <c r="Q69" s="807">
        <v>5601</v>
      </c>
      <c r="R69" s="807">
        <v>67</v>
      </c>
      <c r="S69" s="759" t="str">
        <f t="shared" si="2"/>
        <v>Vejez</v>
      </c>
      <c r="U69" s="806" t="s">
        <v>803</v>
      </c>
      <c r="V69" s="807">
        <v>2</v>
      </c>
      <c r="W69" s="807">
        <v>436</v>
      </c>
      <c r="X69" s="885"/>
      <c r="Z69" s="806" t="s">
        <v>816</v>
      </c>
      <c r="AA69" s="806" t="s">
        <v>787</v>
      </c>
      <c r="AB69" s="807">
        <v>3</v>
      </c>
      <c r="AC69" s="806" t="s">
        <v>788</v>
      </c>
      <c r="AE69" s="806" t="s">
        <v>843</v>
      </c>
      <c r="AF69" s="806" t="s">
        <v>783</v>
      </c>
      <c r="AG69" s="807">
        <v>669</v>
      </c>
      <c r="AI69" s="806" t="s">
        <v>781</v>
      </c>
      <c r="AJ69" s="807">
        <v>17660</v>
      </c>
      <c r="AK69" s="807">
        <v>67</v>
      </c>
      <c r="AL69" s="759" t="str">
        <f t="shared" si="3"/>
        <v>Vejez</v>
      </c>
    </row>
    <row r="70" spans="1:38" ht="15">
      <c r="A70" s="806" t="s">
        <v>797</v>
      </c>
      <c r="B70" s="806" t="s">
        <v>666</v>
      </c>
      <c r="C70" s="806" t="s">
        <v>783</v>
      </c>
      <c r="D70" s="806" t="s">
        <v>784</v>
      </c>
      <c r="E70" s="807">
        <v>48</v>
      </c>
      <c r="G70" s="806" t="s">
        <v>803</v>
      </c>
      <c r="H70" s="807">
        <v>3</v>
      </c>
      <c r="I70" s="807">
        <v>1429</v>
      </c>
      <c r="K70" s="806" t="s">
        <v>662</v>
      </c>
      <c r="L70" s="806" t="s">
        <v>836</v>
      </c>
      <c r="M70" s="806" t="s">
        <v>683</v>
      </c>
      <c r="N70" s="807">
        <v>5</v>
      </c>
      <c r="O70" s="884"/>
      <c r="P70" s="806" t="s">
        <v>781</v>
      </c>
      <c r="Q70" s="807">
        <v>5144</v>
      </c>
      <c r="R70" s="807">
        <v>68</v>
      </c>
      <c r="S70" s="759" t="str">
        <f t="shared" si="2"/>
        <v>Vejez</v>
      </c>
      <c r="U70" s="806" t="s">
        <v>803</v>
      </c>
      <c r="V70" s="807">
        <v>3</v>
      </c>
      <c r="W70" s="807">
        <v>221</v>
      </c>
      <c r="X70" s="885"/>
      <c r="Z70" s="806" t="s">
        <v>816</v>
      </c>
      <c r="AA70" s="806" t="s">
        <v>792</v>
      </c>
      <c r="AB70" s="807">
        <v>883</v>
      </c>
      <c r="AC70" s="806" t="s">
        <v>788</v>
      </c>
      <c r="AE70" s="806" t="s">
        <v>844</v>
      </c>
      <c r="AF70" s="806" t="s">
        <v>788</v>
      </c>
      <c r="AG70" s="807">
        <v>10945</v>
      </c>
      <c r="AI70" s="806" t="s">
        <v>781</v>
      </c>
      <c r="AJ70" s="807">
        <v>16521</v>
      </c>
      <c r="AK70" s="807">
        <v>68</v>
      </c>
      <c r="AL70" s="759" t="str">
        <f t="shared" si="3"/>
        <v>Vejez</v>
      </c>
    </row>
    <row r="71" spans="1:38" ht="15">
      <c r="A71" s="806" t="s">
        <v>797</v>
      </c>
      <c r="B71" s="806" t="s">
        <v>669</v>
      </c>
      <c r="C71" s="806" t="s">
        <v>788</v>
      </c>
      <c r="D71" s="806" t="s">
        <v>789</v>
      </c>
      <c r="E71" s="807">
        <v>1</v>
      </c>
      <c r="G71" s="806" t="s">
        <v>803</v>
      </c>
      <c r="H71" s="807">
        <v>4</v>
      </c>
      <c r="I71" s="807">
        <v>6631</v>
      </c>
      <c r="K71" s="806" t="s">
        <v>662</v>
      </c>
      <c r="L71" s="806" t="s">
        <v>836</v>
      </c>
      <c r="M71" s="806" t="s">
        <v>684</v>
      </c>
      <c r="N71" s="807">
        <v>1030</v>
      </c>
      <c r="O71" s="884"/>
      <c r="P71" s="806" t="s">
        <v>781</v>
      </c>
      <c r="Q71" s="807">
        <v>4896</v>
      </c>
      <c r="R71" s="807">
        <v>69</v>
      </c>
      <c r="S71" s="759" t="str">
        <f t="shared" si="2"/>
        <v>Vejez</v>
      </c>
      <c r="U71" s="806" t="s">
        <v>803</v>
      </c>
      <c r="V71" s="807">
        <v>4</v>
      </c>
      <c r="W71" s="807">
        <v>2120</v>
      </c>
      <c r="X71" s="885"/>
      <c r="Z71" s="806" t="s">
        <v>816</v>
      </c>
      <c r="AA71" s="806" t="s">
        <v>792</v>
      </c>
      <c r="AB71" s="807">
        <v>679</v>
      </c>
      <c r="AC71" s="806" t="s">
        <v>783</v>
      </c>
      <c r="AE71" s="806" t="s">
        <v>844</v>
      </c>
      <c r="AF71" s="806" t="s">
        <v>783</v>
      </c>
      <c r="AG71" s="807">
        <v>12486</v>
      </c>
      <c r="AI71" s="806" t="s">
        <v>781</v>
      </c>
      <c r="AJ71" s="807">
        <v>15539</v>
      </c>
      <c r="AK71" s="807">
        <v>69</v>
      </c>
      <c r="AL71" s="759" t="str">
        <f t="shared" si="3"/>
        <v>Vejez</v>
      </c>
    </row>
    <row r="72" spans="1:38" ht="15">
      <c r="A72" s="806" t="s">
        <v>797</v>
      </c>
      <c r="B72" s="806" t="s">
        <v>669</v>
      </c>
      <c r="C72" s="806" t="s">
        <v>783</v>
      </c>
      <c r="D72" s="806" t="s">
        <v>789</v>
      </c>
      <c r="E72" s="807">
        <v>1</v>
      </c>
      <c r="G72" s="806" t="s">
        <v>803</v>
      </c>
      <c r="H72" s="807">
        <v>5</v>
      </c>
      <c r="I72" s="807">
        <v>825</v>
      </c>
      <c r="K72" s="806" t="s">
        <v>662</v>
      </c>
      <c r="L72" s="806" t="s">
        <v>845</v>
      </c>
      <c r="M72" s="806" t="s">
        <v>782</v>
      </c>
      <c r="N72" s="807">
        <v>1</v>
      </c>
      <c r="O72" s="884"/>
      <c r="P72" s="806" t="s">
        <v>781</v>
      </c>
      <c r="Q72" s="807">
        <v>4566</v>
      </c>
      <c r="R72" s="807">
        <v>70</v>
      </c>
      <c r="S72" s="759" t="str">
        <f t="shared" si="2"/>
        <v>Vejez</v>
      </c>
      <c r="U72" s="806" t="s">
        <v>803</v>
      </c>
      <c r="V72" s="807">
        <v>5</v>
      </c>
      <c r="W72" s="807">
        <v>256</v>
      </c>
      <c r="X72" s="885"/>
      <c r="Z72" s="806" t="s">
        <v>816</v>
      </c>
      <c r="AA72" s="806" t="s">
        <v>796</v>
      </c>
      <c r="AB72" s="807">
        <v>784</v>
      </c>
      <c r="AC72" s="806" t="s">
        <v>788</v>
      </c>
      <c r="AE72" s="806" t="s">
        <v>846</v>
      </c>
      <c r="AF72" s="806" t="s">
        <v>788</v>
      </c>
      <c r="AG72" s="807">
        <v>15826</v>
      </c>
      <c r="AI72" s="806" t="s">
        <v>781</v>
      </c>
      <c r="AJ72" s="807">
        <v>14462</v>
      </c>
      <c r="AK72" s="807">
        <v>70</v>
      </c>
      <c r="AL72" s="759" t="str">
        <f t="shared" si="3"/>
        <v>Vejez</v>
      </c>
    </row>
    <row r="73" spans="1:38" ht="15">
      <c r="A73" s="806" t="s">
        <v>797</v>
      </c>
      <c r="B73" s="806" t="s">
        <v>815</v>
      </c>
      <c r="C73" s="806" t="s">
        <v>788</v>
      </c>
      <c r="D73" s="806" t="s">
        <v>789</v>
      </c>
      <c r="E73" s="807">
        <v>231</v>
      </c>
      <c r="G73" s="806" t="s">
        <v>803</v>
      </c>
      <c r="H73" s="807">
        <v>6</v>
      </c>
      <c r="I73" s="807">
        <v>915</v>
      </c>
      <c r="K73" s="806" t="s">
        <v>662</v>
      </c>
      <c r="L73" s="806" t="s">
        <v>845</v>
      </c>
      <c r="M73" s="806" t="s">
        <v>806</v>
      </c>
      <c r="N73" s="807">
        <v>3</v>
      </c>
      <c r="O73" s="884"/>
      <c r="P73" s="806" t="s">
        <v>781</v>
      </c>
      <c r="Q73" s="807">
        <v>4182</v>
      </c>
      <c r="R73" s="807">
        <v>71</v>
      </c>
      <c r="S73" s="759" t="str">
        <f t="shared" si="2"/>
        <v>Vejez</v>
      </c>
      <c r="U73" s="806" t="s">
        <v>803</v>
      </c>
      <c r="V73" s="807">
        <v>6</v>
      </c>
      <c r="W73" s="807">
        <v>248</v>
      </c>
      <c r="X73" s="885"/>
      <c r="Z73" s="806" t="s">
        <v>816</v>
      </c>
      <c r="AA73" s="806" t="s">
        <v>796</v>
      </c>
      <c r="AB73" s="807">
        <v>1367</v>
      </c>
      <c r="AC73" s="806" t="s">
        <v>783</v>
      </c>
      <c r="AE73" s="806" t="s">
        <v>846</v>
      </c>
      <c r="AF73" s="806" t="s">
        <v>783</v>
      </c>
      <c r="AG73" s="807">
        <v>18089</v>
      </c>
      <c r="AI73" s="806" t="s">
        <v>781</v>
      </c>
      <c r="AJ73" s="807">
        <v>13477</v>
      </c>
      <c r="AK73" s="807">
        <v>71</v>
      </c>
      <c r="AL73" s="759" t="str">
        <f t="shared" si="3"/>
        <v>Vejez</v>
      </c>
    </row>
    <row r="74" spans="1:38" ht="15">
      <c r="A74" s="806" t="s">
        <v>797</v>
      </c>
      <c r="B74" s="806" t="s">
        <v>815</v>
      </c>
      <c r="C74" s="806" t="s">
        <v>788</v>
      </c>
      <c r="D74" s="806" t="s">
        <v>784</v>
      </c>
      <c r="E74" s="807">
        <v>88</v>
      </c>
      <c r="G74" s="806" t="s">
        <v>803</v>
      </c>
      <c r="H74" s="807">
        <v>7</v>
      </c>
      <c r="I74" s="807">
        <v>934</v>
      </c>
      <c r="K74" s="806" t="s">
        <v>662</v>
      </c>
      <c r="L74" s="806" t="s">
        <v>845</v>
      </c>
      <c r="M74" s="806" t="s">
        <v>808</v>
      </c>
      <c r="N74" s="807">
        <v>3</v>
      </c>
      <c r="O74" s="884"/>
      <c r="P74" s="806" t="s">
        <v>781</v>
      </c>
      <c r="Q74" s="807">
        <v>3937</v>
      </c>
      <c r="R74" s="807">
        <v>72</v>
      </c>
      <c r="S74" s="759" t="str">
        <f t="shared" si="2"/>
        <v>Vejez</v>
      </c>
      <c r="U74" s="806" t="s">
        <v>803</v>
      </c>
      <c r="V74" s="807">
        <v>7</v>
      </c>
      <c r="W74" s="807">
        <v>210</v>
      </c>
      <c r="X74" s="885"/>
      <c r="Z74" s="806" t="s">
        <v>817</v>
      </c>
      <c r="AA74" s="806" t="s">
        <v>792</v>
      </c>
      <c r="AB74" s="807">
        <v>92</v>
      </c>
      <c r="AC74" s="806" t="s">
        <v>788</v>
      </c>
      <c r="AE74" s="806" t="s">
        <v>847</v>
      </c>
      <c r="AF74" s="806" t="s">
        <v>788</v>
      </c>
      <c r="AG74" s="807">
        <v>1463</v>
      </c>
      <c r="AI74" s="806" t="s">
        <v>781</v>
      </c>
      <c r="AJ74" s="807">
        <v>12995</v>
      </c>
      <c r="AK74" s="807">
        <v>72</v>
      </c>
      <c r="AL74" s="759" t="str">
        <f t="shared" si="3"/>
        <v>Vejez</v>
      </c>
    </row>
    <row r="75" spans="1:38" ht="15">
      <c r="A75" s="806" t="s">
        <v>797</v>
      </c>
      <c r="B75" s="806" t="s">
        <v>815</v>
      </c>
      <c r="C75" s="806" t="s">
        <v>783</v>
      </c>
      <c r="D75" s="806" t="s">
        <v>789</v>
      </c>
      <c r="E75" s="807">
        <v>231</v>
      </c>
      <c r="G75" s="806" t="s">
        <v>803</v>
      </c>
      <c r="H75" s="807">
        <v>8</v>
      </c>
      <c r="I75" s="807">
        <v>743</v>
      </c>
      <c r="K75" s="806" t="s">
        <v>662</v>
      </c>
      <c r="L75" s="806" t="s">
        <v>845</v>
      </c>
      <c r="M75" s="806" t="s">
        <v>791</v>
      </c>
      <c r="N75" s="807">
        <v>5</v>
      </c>
      <c r="O75" s="884"/>
      <c r="P75" s="806" t="s">
        <v>781</v>
      </c>
      <c r="Q75" s="807">
        <v>3763</v>
      </c>
      <c r="R75" s="807">
        <v>73</v>
      </c>
      <c r="S75" s="759" t="str">
        <f t="shared" si="2"/>
        <v>Vejez</v>
      </c>
      <c r="U75" s="806" t="s">
        <v>803</v>
      </c>
      <c r="V75" s="807">
        <v>8</v>
      </c>
      <c r="W75" s="807">
        <v>139</v>
      </c>
      <c r="X75" s="885"/>
      <c r="Z75" s="806" t="s">
        <v>817</v>
      </c>
      <c r="AA75" s="806" t="s">
        <v>792</v>
      </c>
      <c r="AB75" s="807">
        <v>81</v>
      </c>
      <c r="AC75" s="806" t="s">
        <v>783</v>
      </c>
      <c r="AE75" s="806" t="s">
        <v>847</v>
      </c>
      <c r="AF75" s="806" t="s">
        <v>783</v>
      </c>
      <c r="AG75" s="807">
        <v>1926</v>
      </c>
      <c r="AI75" s="806" t="s">
        <v>781</v>
      </c>
      <c r="AJ75" s="807">
        <v>11873</v>
      </c>
      <c r="AK75" s="807">
        <v>73</v>
      </c>
      <c r="AL75" s="759" t="str">
        <f t="shared" si="3"/>
        <v>Vejez</v>
      </c>
    </row>
    <row r="76" spans="1:38" ht="15">
      <c r="A76" s="806" t="s">
        <v>797</v>
      </c>
      <c r="B76" s="806" t="s">
        <v>815</v>
      </c>
      <c r="C76" s="806" t="s">
        <v>783</v>
      </c>
      <c r="D76" s="806" t="s">
        <v>784</v>
      </c>
      <c r="E76" s="807">
        <v>84</v>
      </c>
      <c r="G76" s="806" t="s">
        <v>803</v>
      </c>
      <c r="H76" s="807">
        <v>9</v>
      </c>
      <c r="I76" s="807">
        <v>550</v>
      </c>
      <c r="K76" s="806" t="s">
        <v>662</v>
      </c>
      <c r="L76" s="806" t="s">
        <v>845</v>
      </c>
      <c r="M76" s="806" t="s">
        <v>666</v>
      </c>
      <c r="N76" s="807">
        <v>11</v>
      </c>
      <c r="O76" s="884"/>
      <c r="P76" s="806" t="s">
        <v>781</v>
      </c>
      <c r="Q76" s="807">
        <v>3382</v>
      </c>
      <c r="R76" s="807">
        <v>74</v>
      </c>
      <c r="S76" s="759" t="str">
        <f t="shared" si="2"/>
        <v>Vejez</v>
      </c>
      <c r="U76" s="806" t="s">
        <v>803</v>
      </c>
      <c r="V76" s="807">
        <v>9</v>
      </c>
      <c r="W76" s="807">
        <v>109</v>
      </c>
      <c r="X76" s="885"/>
      <c r="Z76" s="806" t="s">
        <v>817</v>
      </c>
      <c r="AA76" s="806" t="s">
        <v>796</v>
      </c>
      <c r="AB76" s="807">
        <v>146</v>
      </c>
      <c r="AC76" s="806" t="s">
        <v>788</v>
      </c>
      <c r="AE76" s="806" t="s">
        <v>848</v>
      </c>
      <c r="AF76" s="806" t="s">
        <v>788</v>
      </c>
      <c r="AG76" s="807">
        <v>1318</v>
      </c>
      <c r="AI76" s="806" t="s">
        <v>781</v>
      </c>
      <c r="AJ76" s="807">
        <v>11122</v>
      </c>
      <c r="AK76" s="807">
        <v>74</v>
      </c>
      <c r="AL76" s="759" t="str">
        <f t="shared" si="3"/>
        <v>Vejez</v>
      </c>
    </row>
    <row r="77" spans="1:38" ht="15">
      <c r="A77" s="806" t="s">
        <v>800</v>
      </c>
      <c r="B77" s="806" t="s">
        <v>782</v>
      </c>
      <c r="C77" s="806" t="s">
        <v>788</v>
      </c>
      <c r="D77" s="806" t="s">
        <v>789</v>
      </c>
      <c r="E77" s="807">
        <v>2</v>
      </c>
      <c r="G77" s="806" t="s">
        <v>803</v>
      </c>
      <c r="H77" s="807">
        <v>10</v>
      </c>
      <c r="I77" s="807">
        <v>479</v>
      </c>
      <c r="K77" s="806" t="s">
        <v>662</v>
      </c>
      <c r="L77" s="806" t="s">
        <v>845</v>
      </c>
      <c r="M77" s="806" t="s">
        <v>794</v>
      </c>
      <c r="N77" s="807">
        <v>14</v>
      </c>
      <c r="O77" s="884"/>
      <c r="P77" s="806" t="s">
        <v>781</v>
      </c>
      <c r="Q77" s="807">
        <v>3092</v>
      </c>
      <c r="R77" s="807">
        <v>75</v>
      </c>
      <c r="S77" s="759" t="str">
        <f t="shared" si="2"/>
        <v>Vejez</v>
      </c>
      <c r="U77" s="806" t="s">
        <v>803</v>
      </c>
      <c r="V77" s="807">
        <v>10</v>
      </c>
      <c r="W77" s="807">
        <v>68</v>
      </c>
      <c r="X77" s="885"/>
      <c r="Z77" s="806" t="s">
        <v>817</v>
      </c>
      <c r="AA77" s="806" t="s">
        <v>796</v>
      </c>
      <c r="AB77" s="807">
        <v>214</v>
      </c>
      <c r="AC77" s="806" t="s">
        <v>783</v>
      </c>
      <c r="AE77" s="806" t="s">
        <v>848</v>
      </c>
      <c r="AF77" s="806" t="s">
        <v>783</v>
      </c>
      <c r="AG77" s="807">
        <v>1387</v>
      </c>
      <c r="AI77" s="806" t="s">
        <v>781</v>
      </c>
      <c r="AJ77" s="807">
        <v>10008</v>
      </c>
      <c r="AK77" s="807">
        <v>75</v>
      </c>
      <c r="AL77" s="759" t="str">
        <f t="shared" si="3"/>
        <v>Vejez</v>
      </c>
    </row>
    <row r="78" spans="1:38" ht="15">
      <c r="A78" s="806" t="s">
        <v>800</v>
      </c>
      <c r="B78" s="806" t="s">
        <v>662</v>
      </c>
      <c r="C78" s="806" t="s">
        <v>788</v>
      </c>
      <c r="D78" s="806" t="s">
        <v>789</v>
      </c>
      <c r="E78" s="807">
        <v>66</v>
      </c>
      <c r="G78" s="806" t="s">
        <v>803</v>
      </c>
      <c r="H78" s="807">
        <v>11</v>
      </c>
      <c r="I78" s="807">
        <v>294</v>
      </c>
      <c r="K78" s="806" t="s">
        <v>662</v>
      </c>
      <c r="L78" s="806" t="s">
        <v>845</v>
      </c>
      <c r="M78" s="806" t="s">
        <v>795</v>
      </c>
      <c r="N78" s="807">
        <v>15</v>
      </c>
      <c r="O78" s="884"/>
      <c r="P78" s="806" t="s">
        <v>781</v>
      </c>
      <c r="Q78" s="807">
        <v>2906</v>
      </c>
      <c r="R78" s="807">
        <v>76</v>
      </c>
      <c r="S78" s="759" t="str">
        <f t="shared" si="2"/>
        <v>Vejez</v>
      </c>
      <c r="U78" s="806" t="s">
        <v>803</v>
      </c>
      <c r="V78" s="807">
        <v>11</v>
      </c>
      <c r="W78" s="807">
        <v>33</v>
      </c>
      <c r="X78" s="885"/>
      <c r="Z78" s="806" t="s">
        <v>821</v>
      </c>
      <c r="AA78" s="806" t="s">
        <v>792</v>
      </c>
      <c r="AB78" s="807">
        <v>214</v>
      </c>
      <c r="AC78" s="806" t="s">
        <v>788</v>
      </c>
      <c r="AE78" s="806" t="s">
        <v>849</v>
      </c>
      <c r="AF78" s="806" t="s">
        <v>788</v>
      </c>
      <c r="AG78" s="807">
        <v>303</v>
      </c>
      <c r="AI78" s="806" t="s">
        <v>781</v>
      </c>
      <c r="AJ78" s="807">
        <v>9269</v>
      </c>
      <c r="AK78" s="807">
        <v>76</v>
      </c>
      <c r="AL78" s="759" t="str">
        <f t="shared" si="3"/>
        <v>Vejez</v>
      </c>
    </row>
    <row r="79" spans="1:38" ht="15">
      <c r="A79" s="806" t="s">
        <v>800</v>
      </c>
      <c r="B79" s="806" t="s">
        <v>662</v>
      </c>
      <c r="C79" s="806" t="s">
        <v>788</v>
      </c>
      <c r="D79" s="806" t="s">
        <v>784</v>
      </c>
      <c r="E79" s="807">
        <v>113</v>
      </c>
      <c r="G79" s="806" t="s">
        <v>803</v>
      </c>
      <c r="H79" s="807">
        <v>12</v>
      </c>
      <c r="I79" s="807">
        <v>390</v>
      </c>
      <c r="K79" s="806" t="s">
        <v>662</v>
      </c>
      <c r="L79" s="806" t="s">
        <v>845</v>
      </c>
      <c r="M79" s="806" t="s">
        <v>829</v>
      </c>
      <c r="N79" s="807">
        <v>3</v>
      </c>
      <c r="O79" s="884"/>
      <c r="P79" s="806" t="s">
        <v>781</v>
      </c>
      <c r="Q79" s="807">
        <v>2730</v>
      </c>
      <c r="R79" s="807">
        <v>77</v>
      </c>
      <c r="S79" s="759" t="str">
        <f t="shared" si="2"/>
        <v>Vejez</v>
      </c>
      <c r="U79" s="806" t="s">
        <v>803</v>
      </c>
      <c r="V79" s="807">
        <v>12</v>
      </c>
      <c r="W79" s="807">
        <v>46</v>
      </c>
      <c r="X79" s="885"/>
      <c r="Z79" s="806" t="s">
        <v>821</v>
      </c>
      <c r="AA79" s="806" t="s">
        <v>792</v>
      </c>
      <c r="AB79" s="807">
        <v>124</v>
      </c>
      <c r="AC79" s="806" t="s">
        <v>783</v>
      </c>
      <c r="AE79" s="806" t="s">
        <v>849</v>
      </c>
      <c r="AF79" s="806" t="s">
        <v>783</v>
      </c>
      <c r="AG79" s="807">
        <v>364</v>
      </c>
      <c r="AI79" s="806" t="s">
        <v>781</v>
      </c>
      <c r="AJ79" s="807">
        <v>8296</v>
      </c>
      <c r="AK79" s="807">
        <v>77</v>
      </c>
      <c r="AL79" s="759" t="str">
        <f t="shared" si="3"/>
        <v>Vejez</v>
      </c>
    </row>
    <row r="80" spans="1:38" ht="15">
      <c r="A80" s="806" t="s">
        <v>800</v>
      </c>
      <c r="B80" s="806" t="s">
        <v>662</v>
      </c>
      <c r="C80" s="806" t="s">
        <v>783</v>
      </c>
      <c r="D80" s="806" t="s">
        <v>789</v>
      </c>
      <c r="E80" s="807">
        <v>81</v>
      </c>
      <c r="G80" s="806" t="s">
        <v>804</v>
      </c>
      <c r="H80" s="807">
        <v>0</v>
      </c>
      <c r="I80" s="807">
        <v>275</v>
      </c>
      <c r="K80" s="806" t="s">
        <v>662</v>
      </c>
      <c r="L80" s="806" t="s">
        <v>845</v>
      </c>
      <c r="M80" s="806" t="s">
        <v>798</v>
      </c>
      <c r="N80" s="807">
        <v>43</v>
      </c>
      <c r="O80" s="884"/>
      <c r="P80" s="806" t="s">
        <v>781</v>
      </c>
      <c r="Q80" s="807">
        <v>2351</v>
      </c>
      <c r="R80" s="807">
        <v>78</v>
      </c>
      <c r="S80" s="759" t="str">
        <f t="shared" si="2"/>
        <v>Vejez</v>
      </c>
      <c r="U80" s="806" t="s">
        <v>804</v>
      </c>
      <c r="V80" s="807">
        <v>0</v>
      </c>
      <c r="W80" s="807">
        <v>58</v>
      </c>
      <c r="X80" s="885"/>
      <c r="Z80" s="806" t="s">
        <v>821</v>
      </c>
      <c r="AA80" s="806" t="s">
        <v>796</v>
      </c>
      <c r="AB80" s="807">
        <v>200</v>
      </c>
      <c r="AC80" s="806" t="s">
        <v>788</v>
      </c>
      <c r="AE80" s="806" t="s">
        <v>850</v>
      </c>
      <c r="AF80" s="806" t="s">
        <v>788</v>
      </c>
      <c r="AG80" s="807">
        <v>1528</v>
      </c>
      <c r="AI80" s="806" t="s">
        <v>781</v>
      </c>
      <c r="AJ80" s="807">
        <v>7775</v>
      </c>
      <c r="AK80" s="807">
        <v>78</v>
      </c>
      <c r="AL80" s="759" t="str">
        <f t="shared" si="3"/>
        <v>Vejez</v>
      </c>
    </row>
    <row r="81" spans="1:38" ht="15">
      <c r="A81" s="806" t="s">
        <v>800</v>
      </c>
      <c r="B81" s="806" t="s">
        <v>662</v>
      </c>
      <c r="C81" s="806" t="s">
        <v>783</v>
      </c>
      <c r="D81" s="806" t="s">
        <v>784</v>
      </c>
      <c r="E81" s="807">
        <v>122</v>
      </c>
      <c r="G81" s="806" t="s">
        <v>804</v>
      </c>
      <c r="H81" s="807">
        <v>1</v>
      </c>
      <c r="I81" s="807">
        <v>1306</v>
      </c>
      <c r="K81" s="806" t="s">
        <v>662</v>
      </c>
      <c r="L81" s="806" t="s">
        <v>845</v>
      </c>
      <c r="M81" s="806" t="s">
        <v>799</v>
      </c>
      <c r="N81" s="807">
        <v>43</v>
      </c>
      <c r="O81" s="884"/>
      <c r="P81" s="806" t="s">
        <v>781</v>
      </c>
      <c r="Q81" s="807">
        <v>2229</v>
      </c>
      <c r="R81" s="807">
        <v>79</v>
      </c>
      <c r="S81" s="759" t="str">
        <f t="shared" si="2"/>
        <v>Vejez</v>
      </c>
      <c r="U81" s="806" t="s">
        <v>804</v>
      </c>
      <c r="V81" s="807">
        <v>1</v>
      </c>
      <c r="W81" s="807">
        <v>343</v>
      </c>
      <c r="X81" s="885"/>
      <c r="Z81" s="806" t="s">
        <v>821</v>
      </c>
      <c r="AA81" s="806" t="s">
        <v>796</v>
      </c>
      <c r="AB81" s="807">
        <v>426</v>
      </c>
      <c r="AC81" s="806" t="s">
        <v>783</v>
      </c>
      <c r="AE81" s="806" t="s">
        <v>850</v>
      </c>
      <c r="AF81" s="806" t="s">
        <v>783</v>
      </c>
      <c r="AG81" s="807">
        <v>1803</v>
      </c>
      <c r="AI81" s="806" t="s">
        <v>781</v>
      </c>
      <c r="AJ81" s="807">
        <v>7142</v>
      </c>
      <c r="AK81" s="807">
        <v>79</v>
      </c>
      <c r="AL81" s="759" t="str">
        <f t="shared" si="3"/>
        <v>Vejez</v>
      </c>
    </row>
    <row r="82" spans="1:38" ht="15">
      <c r="A82" s="806" t="s">
        <v>800</v>
      </c>
      <c r="B82" s="806" t="s">
        <v>666</v>
      </c>
      <c r="C82" s="806" t="s">
        <v>788</v>
      </c>
      <c r="D82" s="806" t="s">
        <v>789</v>
      </c>
      <c r="E82" s="807">
        <v>7</v>
      </c>
      <c r="G82" s="806" t="s">
        <v>804</v>
      </c>
      <c r="H82" s="807">
        <v>2</v>
      </c>
      <c r="I82" s="807">
        <v>3936</v>
      </c>
      <c r="K82" s="806" t="s">
        <v>662</v>
      </c>
      <c r="L82" s="806" t="s">
        <v>845</v>
      </c>
      <c r="M82" s="806" t="s">
        <v>801</v>
      </c>
      <c r="N82" s="807">
        <v>71</v>
      </c>
      <c r="O82" s="884"/>
      <c r="P82" s="806" t="s">
        <v>781</v>
      </c>
      <c r="Q82" s="807">
        <v>2176</v>
      </c>
      <c r="R82" s="807">
        <v>80</v>
      </c>
      <c r="S82" s="759" t="str">
        <f t="shared" si="2"/>
        <v>Vejez</v>
      </c>
      <c r="U82" s="806" t="s">
        <v>804</v>
      </c>
      <c r="V82" s="807">
        <v>2</v>
      </c>
      <c r="W82" s="807">
        <v>1012</v>
      </c>
      <c r="X82" s="885"/>
      <c r="Z82" s="806" t="s">
        <v>822</v>
      </c>
      <c r="AA82" s="806" t="s">
        <v>787</v>
      </c>
      <c r="AB82" s="807">
        <v>22</v>
      </c>
      <c r="AC82" s="806" t="s">
        <v>788</v>
      </c>
      <c r="AE82" s="806" t="s">
        <v>851</v>
      </c>
      <c r="AF82" s="806" t="s">
        <v>788</v>
      </c>
      <c r="AG82" s="807">
        <v>25949</v>
      </c>
      <c r="AI82" s="806" t="s">
        <v>781</v>
      </c>
      <c r="AJ82" s="807">
        <v>6578</v>
      </c>
      <c r="AK82" s="807">
        <v>80</v>
      </c>
      <c r="AL82" s="759" t="str">
        <f t="shared" si="3"/>
        <v>Vejez</v>
      </c>
    </row>
    <row r="83" spans="1:38" ht="15">
      <c r="A83" s="806" t="s">
        <v>800</v>
      </c>
      <c r="B83" s="806" t="s">
        <v>666</v>
      </c>
      <c r="C83" s="806" t="s">
        <v>788</v>
      </c>
      <c r="D83" s="806" t="s">
        <v>784</v>
      </c>
      <c r="E83" s="807">
        <v>47</v>
      </c>
      <c r="G83" s="806" t="s">
        <v>804</v>
      </c>
      <c r="H83" s="807">
        <v>3</v>
      </c>
      <c r="I83" s="807">
        <v>1981</v>
      </c>
      <c r="K83" s="806" t="s">
        <v>662</v>
      </c>
      <c r="L83" s="806" t="s">
        <v>845</v>
      </c>
      <c r="M83" s="806" t="s">
        <v>674</v>
      </c>
      <c r="N83" s="807">
        <v>6656</v>
      </c>
      <c r="O83" s="884"/>
      <c r="P83" s="806" t="s">
        <v>781</v>
      </c>
      <c r="Q83" s="807">
        <v>2066</v>
      </c>
      <c r="R83" s="807">
        <v>81</v>
      </c>
      <c r="S83" s="759" t="str">
        <f t="shared" si="2"/>
        <v>Vejez</v>
      </c>
      <c r="U83" s="806" t="s">
        <v>804</v>
      </c>
      <c r="V83" s="807">
        <v>3</v>
      </c>
      <c r="W83" s="807">
        <v>455</v>
      </c>
      <c r="X83" s="885"/>
      <c r="Z83" s="806" t="s">
        <v>822</v>
      </c>
      <c r="AA83" s="806" t="s">
        <v>787</v>
      </c>
      <c r="AB83" s="807">
        <v>21</v>
      </c>
      <c r="AC83" s="806" t="s">
        <v>783</v>
      </c>
      <c r="AE83" s="806" t="s">
        <v>851</v>
      </c>
      <c r="AF83" s="806" t="s">
        <v>783</v>
      </c>
      <c r="AG83" s="807">
        <v>24767</v>
      </c>
      <c r="AI83" s="806" t="s">
        <v>781</v>
      </c>
      <c r="AJ83" s="807">
        <v>6441</v>
      </c>
      <c r="AK83" s="807">
        <v>81</v>
      </c>
      <c r="AL83" s="759" t="str">
        <f t="shared" si="3"/>
        <v>Vejez</v>
      </c>
    </row>
    <row r="84" spans="1:38" ht="15">
      <c r="A84" s="806" t="s">
        <v>800</v>
      </c>
      <c r="B84" s="806" t="s">
        <v>666</v>
      </c>
      <c r="C84" s="806" t="s">
        <v>783</v>
      </c>
      <c r="D84" s="806" t="s">
        <v>789</v>
      </c>
      <c r="E84" s="807">
        <v>18</v>
      </c>
      <c r="G84" s="806" t="s">
        <v>804</v>
      </c>
      <c r="H84" s="807">
        <v>4</v>
      </c>
      <c r="I84" s="807">
        <v>10023</v>
      </c>
      <c r="K84" s="806" t="s">
        <v>662</v>
      </c>
      <c r="L84" s="806" t="s">
        <v>845</v>
      </c>
      <c r="M84" s="806" t="s">
        <v>683</v>
      </c>
      <c r="N84" s="807">
        <v>19</v>
      </c>
      <c r="O84" s="884"/>
      <c r="P84" s="806" t="s">
        <v>781</v>
      </c>
      <c r="Q84" s="807">
        <v>1691</v>
      </c>
      <c r="R84" s="807">
        <v>82</v>
      </c>
      <c r="S84" s="759" t="str">
        <f t="shared" si="2"/>
        <v>Vejez</v>
      </c>
      <c r="U84" s="806" t="s">
        <v>804</v>
      </c>
      <c r="V84" s="807">
        <v>4</v>
      </c>
      <c r="W84" s="807">
        <v>3740</v>
      </c>
      <c r="X84" s="885"/>
      <c r="Z84" s="806" t="s">
        <v>822</v>
      </c>
      <c r="AA84" s="806" t="s">
        <v>792</v>
      </c>
      <c r="AB84" s="807">
        <v>7490</v>
      </c>
      <c r="AC84" s="806" t="s">
        <v>788</v>
      </c>
      <c r="AE84" s="806" t="s">
        <v>852</v>
      </c>
      <c r="AF84" s="806" t="s">
        <v>788</v>
      </c>
      <c r="AG84" s="807">
        <v>1219</v>
      </c>
      <c r="AI84" s="806" t="s">
        <v>781</v>
      </c>
      <c r="AJ84" s="807">
        <v>5821</v>
      </c>
      <c r="AK84" s="807">
        <v>82</v>
      </c>
      <c r="AL84" s="759" t="str">
        <f t="shared" si="3"/>
        <v>Vejez</v>
      </c>
    </row>
    <row r="85" spans="1:38" ht="15">
      <c r="A85" s="806" t="s">
        <v>800</v>
      </c>
      <c r="B85" s="806" t="s">
        <v>666</v>
      </c>
      <c r="C85" s="806" t="s">
        <v>783</v>
      </c>
      <c r="D85" s="806" t="s">
        <v>784</v>
      </c>
      <c r="E85" s="807">
        <v>44</v>
      </c>
      <c r="G85" s="806" t="s">
        <v>804</v>
      </c>
      <c r="H85" s="807">
        <v>5</v>
      </c>
      <c r="I85" s="807">
        <v>1705</v>
      </c>
      <c r="K85" s="806" t="s">
        <v>662</v>
      </c>
      <c r="L85" s="806" t="s">
        <v>845</v>
      </c>
      <c r="M85" s="806" t="s">
        <v>684</v>
      </c>
      <c r="N85" s="807">
        <v>2778</v>
      </c>
      <c r="O85" s="884"/>
      <c r="P85" s="806" t="s">
        <v>781</v>
      </c>
      <c r="Q85" s="807">
        <v>1589</v>
      </c>
      <c r="R85" s="807">
        <v>83</v>
      </c>
      <c r="S85" s="759" t="str">
        <f t="shared" si="2"/>
        <v>Vejez</v>
      </c>
      <c r="U85" s="806" t="s">
        <v>804</v>
      </c>
      <c r="V85" s="807">
        <v>5</v>
      </c>
      <c r="W85" s="807">
        <v>561</v>
      </c>
      <c r="X85" s="885"/>
      <c r="Z85" s="806" t="s">
        <v>822</v>
      </c>
      <c r="AA85" s="806" t="s">
        <v>792</v>
      </c>
      <c r="AB85" s="807">
        <v>4139</v>
      </c>
      <c r="AC85" s="806" t="s">
        <v>783</v>
      </c>
      <c r="AE85" s="806" t="s">
        <v>852</v>
      </c>
      <c r="AF85" s="806" t="s">
        <v>783</v>
      </c>
      <c r="AG85" s="807">
        <v>2452</v>
      </c>
      <c r="AI85" s="806" t="s">
        <v>781</v>
      </c>
      <c r="AJ85" s="807">
        <v>5217</v>
      </c>
      <c r="AK85" s="807">
        <v>83</v>
      </c>
      <c r="AL85" s="759" t="str">
        <f t="shared" si="3"/>
        <v>Vejez</v>
      </c>
    </row>
    <row r="86" spans="1:38" ht="15">
      <c r="A86" s="806" t="s">
        <v>800</v>
      </c>
      <c r="B86" s="806" t="s">
        <v>669</v>
      </c>
      <c r="C86" s="806" t="s">
        <v>788</v>
      </c>
      <c r="D86" s="806" t="s">
        <v>789</v>
      </c>
      <c r="E86" s="807">
        <v>1</v>
      </c>
      <c r="G86" s="806" t="s">
        <v>804</v>
      </c>
      <c r="H86" s="807">
        <v>6</v>
      </c>
      <c r="I86" s="807">
        <v>1747</v>
      </c>
      <c r="K86" s="806" t="s">
        <v>662</v>
      </c>
      <c r="L86" s="806" t="s">
        <v>853</v>
      </c>
      <c r="M86" s="806" t="s">
        <v>662</v>
      </c>
      <c r="N86" s="807">
        <v>5</v>
      </c>
      <c r="O86" s="884"/>
      <c r="P86" s="806" t="s">
        <v>781</v>
      </c>
      <c r="Q86" s="807">
        <v>1494</v>
      </c>
      <c r="R86" s="807">
        <v>84</v>
      </c>
      <c r="S86" s="759" t="str">
        <f t="shared" si="2"/>
        <v>Vejez</v>
      </c>
      <c r="U86" s="806" t="s">
        <v>804</v>
      </c>
      <c r="V86" s="807">
        <v>6</v>
      </c>
      <c r="W86" s="807">
        <v>628</v>
      </c>
      <c r="X86" s="885"/>
      <c r="Z86" s="806" t="s">
        <v>822</v>
      </c>
      <c r="AA86" s="806" t="s">
        <v>796</v>
      </c>
      <c r="AB86" s="807">
        <v>5370</v>
      </c>
      <c r="AC86" s="806" t="s">
        <v>788</v>
      </c>
      <c r="AE86" s="806" t="s">
        <v>854</v>
      </c>
      <c r="AF86" s="806" t="s">
        <v>788</v>
      </c>
      <c r="AG86" s="807">
        <v>7511</v>
      </c>
      <c r="AI86" s="806" t="s">
        <v>781</v>
      </c>
      <c r="AJ86" s="807">
        <v>4761</v>
      </c>
      <c r="AK86" s="807">
        <v>84</v>
      </c>
      <c r="AL86" s="759" t="str">
        <f t="shared" si="3"/>
        <v>Vejez</v>
      </c>
    </row>
    <row r="87" spans="1:38" ht="15">
      <c r="A87" s="806" t="s">
        <v>800</v>
      </c>
      <c r="B87" s="806" t="s">
        <v>669</v>
      </c>
      <c r="C87" s="806" t="s">
        <v>783</v>
      </c>
      <c r="D87" s="806" t="s">
        <v>789</v>
      </c>
      <c r="E87" s="807">
        <v>1</v>
      </c>
      <c r="G87" s="806" t="s">
        <v>804</v>
      </c>
      <c r="H87" s="807">
        <v>7</v>
      </c>
      <c r="I87" s="807">
        <v>1787</v>
      </c>
      <c r="K87" s="806" t="s">
        <v>662</v>
      </c>
      <c r="L87" s="806" t="s">
        <v>853</v>
      </c>
      <c r="M87" s="806" t="s">
        <v>806</v>
      </c>
      <c r="N87" s="807">
        <v>12</v>
      </c>
      <c r="O87" s="884"/>
      <c r="P87" s="806" t="s">
        <v>781</v>
      </c>
      <c r="Q87" s="807">
        <v>1278</v>
      </c>
      <c r="R87" s="807">
        <v>85</v>
      </c>
      <c r="S87" s="759" t="str">
        <f t="shared" si="2"/>
        <v>Vejez</v>
      </c>
      <c r="U87" s="806" t="s">
        <v>804</v>
      </c>
      <c r="V87" s="807">
        <v>7</v>
      </c>
      <c r="W87" s="807">
        <v>542</v>
      </c>
      <c r="X87" s="885"/>
      <c r="Z87" s="806" t="s">
        <v>822</v>
      </c>
      <c r="AA87" s="806" t="s">
        <v>796</v>
      </c>
      <c r="AB87" s="807">
        <v>9742</v>
      </c>
      <c r="AC87" s="806" t="s">
        <v>783</v>
      </c>
      <c r="AE87" s="806" t="s">
        <v>854</v>
      </c>
      <c r="AF87" s="806" t="s">
        <v>783</v>
      </c>
      <c r="AG87" s="807">
        <v>7502</v>
      </c>
      <c r="AI87" s="806" t="s">
        <v>781</v>
      </c>
      <c r="AJ87" s="807">
        <v>4067</v>
      </c>
      <c r="AK87" s="807">
        <v>85</v>
      </c>
      <c r="AL87" s="759" t="str">
        <f t="shared" si="3"/>
        <v>Vejez</v>
      </c>
    </row>
    <row r="88" spans="1:38" ht="15">
      <c r="A88" s="806" t="s">
        <v>800</v>
      </c>
      <c r="B88" s="806" t="s">
        <v>669</v>
      </c>
      <c r="C88" s="806" t="s">
        <v>783</v>
      </c>
      <c r="D88" s="806" t="s">
        <v>784</v>
      </c>
      <c r="E88" s="807">
        <v>1</v>
      </c>
      <c r="G88" s="806" t="s">
        <v>804</v>
      </c>
      <c r="H88" s="807">
        <v>8</v>
      </c>
      <c r="I88" s="807">
        <v>1575</v>
      </c>
      <c r="K88" s="806" t="s">
        <v>662</v>
      </c>
      <c r="L88" s="806" t="s">
        <v>853</v>
      </c>
      <c r="M88" s="806" t="s">
        <v>786</v>
      </c>
      <c r="N88" s="807">
        <v>2</v>
      </c>
      <c r="O88" s="884"/>
      <c r="P88" s="806" t="s">
        <v>781</v>
      </c>
      <c r="Q88" s="807">
        <v>1165</v>
      </c>
      <c r="R88" s="807">
        <v>86</v>
      </c>
      <c r="S88" s="759" t="str">
        <f t="shared" si="2"/>
        <v>Vejez</v>
      </c>
      <c r="U88" s="806" t="s">
        <v>804</v>
      </c>
      <c r="V88" s="807">
        <v>8</v>
      </c>
      <c r="W88" s="807">
        <v>439</v>
      </c>
      <c r="X88" s="885"/>
      <c r="Z88" s="806" t="s">
        <v>823</v>
      </c>
      <c r="AA88" s="806" t="s">
        <v>787</v>
      </c>
      <c r="AB88" s="807">
        <v>1</v>
      </c>
      <c r="AC88" s="806" t="s">
        <v>783</v>
      </c>
      <c r="AE88" s="806" t="s">
        <v>855</v>
      </c>
      <c r="AF88" s="806" t="s">
        <v>788</v>
      </c>
      <c r="AG88" s="807">
        <v>789</v>
      </c>
      <c r="AI88" s="806" t="s">
        <v>781</v>
      </c>
      <c r="AJ88" s="807">
        <v>3742</v>
      </c>
      <c r="AK88" s="807">
        <v>86</v>
      </c>
      <c r="AL88" s="759" t="str">
        <f t="shared" si="3"/>
        <v>Vejez</v>
      </c>
    </row>
    <row r="89" spans="1:38" ht="15">
      <c r="A89" s="806" t="s">
        <v>800</v>
      </c>
      <c r="B89" s="806" t="s">
        <v>787</v>
      </c>
      <c r="C89" s="806" t="s">
        <v>788</v>
      </c>
      <c r="D89" s="806" t="s">
        <v>789</v>
      </c>
      <c r="E89" s="807">
        <v>1</v>
      </c>
      <c r="G89" s="806" t="s">
        <v>804</v>
      </c>
      <c r="H89" s="807">
        <v>9</v>
      </c>
      <c r="I89" s="807">
        <v>1418</v>
      </c>
      <c r="K89" s="806" t="s">
        <v>662</v>
      </c>
      <c r="L89" s="806" t="s">
        <v>853</v>
      </c>
      <c r="M89" s="806" t="s">
        <v>790</v>
      </c>
      <c r="N89" s="807">
        <v>38</v>
      </c>
      <c r="O89" s="884"/>
      <c r="P89" s="806" t="s">
        <v>781</v>
      </c>
      <c r="Q89" s="807">
        <v>988</v>
      </c>
      <c r="R89" s="807">
        <v>87</v>
      </c>
      <c r="S89" s="759" t="str">
        <f t="shared" si="2"/>
        <v>Vejez</v>
      </c>
      <c r="U89" s="806" t="s">
        <v>804</v>
      </c>
      <c r="V89" s="807">
        <v>9</v>
      </c>
      <c r="W89" s="807">
        <v>346</v>
      </c>
      <c r="X89" s="885"/>
      <c r="Z89" s="806" t="s">
        <v>823</v>
      </c>
      <c r="AA89" s="806" t="s">
        <v>792</v>
      </c>
      <c r="AB89" s="807">
        <v>344</v>
      </c>
      <c r="AC89" s="806" t="s">
        <v>788</v>
      </c>
      <c r="AE89" s="806" t="s">
        <v>855</v>
      </c>
      <c r="AF89" s="806" t="s">
        <v>783</v>
      </c>
      <c r="AG89" s="807">
        <v>1025</v>
      </c>
      <c r="AI89" s="806" t="s">
        <v>781</v>
      </c>
      <c r="AJ89" s="807">
        <v>3309</v>
      </c>
      <c r="AK89" s="807">
        <v>87</v>
      </c>
      <c r="AL89" s="759" t="str">
        <f t="shared" si="3"/>
        <v>Vejez</v>
      </c>
    </row>
    <row r="90" spans="1:38" ht="15">
      <c r="A90" s="806" t="s">
        <v>800</v>
      </c>
      <c r="B90" s="806" t="s">
        <v>787</v>
      </c>
      <c r="C90" s="806" t="s">
        <v>783</v>
      </c>
      <c r="D90" s="806" t="s">
        <v>784</v>
      </c>
      <c r="E90" s="807">
        <v>3</v>
      </c>
      <c r="G90" s="806" t="s">
        <v>804</v>
      </c>
      <c r="H90" s="807">
        <v>10</v>
      </c>
      <c r="I90" s="807">
        <v>1034</v>
      </c>
      <c r="K90" s="806" t="s">
        <v>662</v>
      </c>
      <c r="L90" s="806" t="s">
        <v>853</v>
      </c>
      <c r="M90" s="806" t="s">
        <v>791</v>
      </c>
      <c r="N90" s="807">
        <v>14</v>
      </c>
      <c r="O90" s="884"/>
      <c r="P90" s="806" t="s">
        <v>781</v>
      </c>
      <c r="Q90" s="807">
        <v>848</v>
      </c>
      <c r="R90" s="807">
        <v>88</v>
      </c>
      <c r="S90" s="759" t="str">
        <f t="shared" si="2"/>
        <v>Vejez</v>
      </c>
      <c r="U90" s="806" t="s">
        <v>804</v>
      </c>
      <c r="V90" s="807">
        <v>10</v>
      </c>
      <c r="W90" s="807">
        <v>248</v>
      </c>
      <c r="X90" s="885"/>
      <c r="Z90" s="806" t="s">
        <v>823</v>
      </c>
      <c r="AA90" s="806" t="s">
        <v>792</v>
      </c>
      <c r="AB90" s="807">
        <v>211</v>
      </c>
      <c r="AC90" s="806" t="s">
        <v>783</v>
      </c>
      <c r="AE90" s="806" t="s">
        <v>856</v>
      </c>
      <c r="AF90" s="806" t="s">
        <v>788</v>
      </c>
      <c r="AG90" s="807">
        <v>4531</v>
      </c>
      <c r="AI90" s="806" t="s">
        <v>781</v>
      </c>
      <c r="AJ90" s="807">
        <v>2860</v>
      </c>
      <c r="AK90" s="807">
        <v>88</v>
      </c>
      <c r="AL90" s="759" t="str">
        <f t="shared" si="3"/>
        <v>Vejez</v>
      </c>
    </row>
    <row r="91" spans="1:38" ht="15">
      <c r="A91" s="806" t="s">
        <v>800</v>
      </c>
      <c r="B91" s="806" t="s">
        <v>815</v>
      </c>
      <c r="C91" s="806" t="s">
        <v>788</v>
      </c>
      <c r="D91" s="806" t="s">
        <v>789</v>
      </c>
      <c r="E91" s="807">
        <v>673</v>
      </c>
      <c r="G91" s="806" t="s">
        <v>804</v>
      </c>
      <c r="H91" s="807">
        <v>11</v>
      </c>
      <c r="I91" s="807">
        <v>604</v>
      </c>
      <c r="K91" s="806" t="s">
        <v>662</v>
      </c>
      <c r="L91" s="806" t="s">
        <v>853</v>
      </c>
      <c r="M91" s="806" t="s">
        <v>666</v>
      </c>
      <c r="N91" s="807">
        <v>3</v>
      </c>
      <c r="O91" s="884"/>
      <c r="P91" s="806" t="s">
        <v>781</v>
      </c>
      <c r="Q91" s="807">
        <v>759</v>
      </c>
      <c r="R91" s="807">
        <v>89</v>
      </c>
      <c r="S91" s="759" t="str">
        <f t="shared" si="2"/>
        <v>Vejez</v>
      </c>
      <c r="U91" s="806" t="s">
        <v>804</v>
      </c>
      <c r="V91" s="807">
        <v>11</v>
      </c>
      <c r="W91" s="807">
        <v>160</v>
      </c>
      <c r="X91" s="885"/>
      <c r="Z91" s="806" t="s">
        <v>823</v>
      </c>
      <c r="AA91" s="806" t="s">
        <v>796</v>
      </c>
      <c r="AB91" s="807">
        <v>200</v>
      </c>
      <c r="AC91" s="806" t="s">
        <v>788</v>
      </c>
      <c r="AE91" s="806" t="s">
        <v>856</v>
      </c>
      <c r="AF91" s="806" t="s">
        <v>783</v>
      </c>
      <c r="AG91" s="807">
        <v>5201</v>
      </c>
      <c r="AI91" s="806" t="s">
        <v>781</v>
      </c>
      <c r="AJ91" s="807">
        <v>2632</v>
      </c>
      <c r="AK91" s="807">
        <v>89</v>
      </c>
      <c r="AL91" s="759" t="str">
        <f t="shared" si="3"/>
        <v>Vejez</v>
      </c>
    </row>
    <row r="92" spans="1:38" ht="15">
      <c r="A92" s="806" t="s">
        <v>800</v>
      </c>
      <c r="B92" s="806" t="s">
        <v>815</v>
      </c>
      <c r="C92" s="806" t="s">
        <v>788</v>
      </c>
      <c r="D92" s="806" t="s">
        <v>784</v>
      </c>
      <c r="E92" s="807">
        <v>536</v>
      </c>
      <c r="G92" s="806" t="s">
        <v>804</v>
      </c>
      <c r="H92" s="807">
        <v>12</v>
      </c>
      <c r="I92" s="807">
        <v>703</v>
      </c>
      <c r="K92" s="806" t="s">
        <v>662</v>
      </c>
      <c r="L92" s="806" t="s">
        <v>853</v>
      </c>
      <c r="M92" s="806" t="s">
        <v>794</v>
      </c>
      <c r="N92" s="807">
        <v>4</v>
      </c>
      <c r="O92" s="884"/>
      <c r="P92" s="806" t="s">
        <v>781</v>
      </c>
      <c r="Q92" s="807">
        <v>661</v>
      </c>
      <c r="R92" s="807">
        <v>90</v>
      </c>
      <c r="S92" s="759" t="str">
        <f t="shared" si="2"/>
        <v>Vejez</v>
      </c>
      <c r="U92" s="806" t="s">
        <v>804</v>
      </c>
      <c r="V92" s="807">
        <v>12</v>
      </c>
      <c r="W92" s="807">
        <v>173</v>
      </c>
      <c r="X92" s="885"/>
      <c r="Z92" s="806" t="s">
        <v>823</v>
      </c>
      <c r="AA92" s="806" t="s">
        <v>796</v>
      </c>
      <c r="AB92" s="807">
        <v>406</v>
      </c>
      <c r="AC92" s="806" t="s">
        <v>783</v>
      </c>
      <c r="AE92" s="806" t="s">
        <v>857</v>
      </c>
      <c r="AF92" s="806" t="s">
        <v>788</v>
      </c>
      <c r="AG92" s="807">
        <v>3240</v>
      </c>
      <c r="AI92" s="806" t="s">
        <v>781</v>
      </c>
      <c r="AJ92" s="807">
        <v>2176</v>
      </c>
      <c r="AK92" s="807">
        <v>90</v>
      </c>
      <c r="AL92" s="759" t="str">
        <f t="shared" si="3"/>
        <v>Vejez</v>
      </c>
    </row>
    <row r="93" spans="1:38" ht="15">
      <c r="A93" s="806" t="s">
        <v>800</v>
      </c>
      <c r="B93" s="806" t="s">
        <v>815</v>
      </c>
      <c r="C93" s="806" t="s">
        <v>783</v>
      </c>
      <c r="D93" s="806" t="s">
        <v>789</v>
      </c>
      <c r="E93" s="807">
        <v>727</v>
      </c>
      <c r="G93" s="806" t="s">
        <v>807</v>
      </c>
      <c r="H93" s="807">
        <v>0</v>
      </c>
      <c r="I93" s="807">
        <v>49</v>
      </c>
      <c r="K93" s="806" t="s">
        <v>662</v>
      </c>
      <c r="L93" s="806" t="s">
        <v>853</v>
      </c>
      <c r="M93" s="806" t="s">
        <v>795</v>
      </c>
      <c r="N93" s="807">
        <v>1</v>
      </c>
      <c r="O93" s="884"/>
      <c r="P93" s="806" t="s">
        <v>781</v>
      </c>
      <c r="Q93" s="807">
        <v>628</v>
      </c>
      <c r="R93" s="807">
        <v>91</v>
      </c>
      <c r="S93" s="759" t="str">
        <f t="shared" si="2"/>
        <v>Vejez</v>
      </c>
      <c r="U93" s="806" t="s">
        <v>807</v>
      </c>
      <c r="V93" s="807">
        <v>0</v>
      </c>
      <c r="W93" s="807">
        <v>8</v>
      </c>
      <c r="X93" s="885"/>
      <c r="Z93" s="806" t="s">
        <v>825</v>
      </c>
      <c r="AA93" s="806" t="s">
        <v>787</v>
      </c>
      <c r="AB93" s="807">
        <v>594</v>
      </c>
      <c r="AC93" s="806" t="s">
        <v>788</v>
      </c>
      <c r="AE93" s="806" t="s">
        <v>857</v>
      </c>
      <c r="AF93" s="806" t="s">
        <v>783</v>
      </c>
      <c r="AG93" s="807">
        <v>3750</v>
      </c>
      <c r="AI93" s="806" t="s">
        <v>781</v>
      </c>
      <c r="AJ93" s="807">
        <v>2112</v>
      </c>
      <c r="AK93" s="807">
        <v>91</v>
      </c>
      <c r="AL93" s="759" t="str">
        <f t="shared" si="3"/>
        <v>Vejez</v>
      </c>
    </row>
    <row r="94" spans="1:38" ht="15">
      <c r="A94" s="806" t="s">
        <v>800</v>
      </c>
      <c r="B94" s="806" t="s">
        <v>815</v>
      </c>
      <c r="C94" s="806" t="s">
        <v>783</v>
      </c>
      <c r="D94" s="806" t="s">
        <v>784</v>
      </c>
      <c r="E94" s="807">
        <v>471</v>
      </c>
      <c r="G94" s="806" t="s">
        <v>807</v>
      </c>
      <c r="H94" s="807">
        <v>1</v>
      </c>
      <c r="I94" s="807">
        <v>135</v>
      </c>
      <c r="K94" s="806" t="s">
        <v>662</v>
      </c>
      <c r="L94" s="806" t="s">
        <v>853</v>
      </c>
      <c r="M94" s="806" t="s">
        <v>829</v>
      </c>
      <c r="N94" s="807">
        <v>1</v>
      </c>
      <c r="O94" s="884"/>
      <c r="P94" s="806" t="s">
        <v>781</v>
      </c>
      <c r="Q94" s="807">
        <v>511</v>
      </c>
      <c r="R94" s="807">
        <v>92</v>
      </c>
      <c r="S94" s="759" t="str">
        <f t="shared" si="2"/>
        <v>Vejez</v>
      </c>
      <c r="U94" s="806" t="s">
        <v>807</v>
      </c>
      <c r="V94" s="807">
        <v>1</v>
      </c>
      <c r="W94" s="807">
        <v>55</v>
      </c>
      <c r="X94" s="885"/>
      <c r="Z94" s="806" t="s">
        <v>825</v>
      </c>
      <c r="AA94" s="806" t="s">
        <v>787</v>
      </c>
      <c r="AB94" s="807">
        <v>752</v>
      </c>
      <c r="AC94" s="806" t="s">
        <v>783</v>
      </c>
      <c r="AE94" s="806" t="s">
        <v>858</v>
      </c>
      <c r="AF94" s="806" t="s">
        <v>788</v>
      </c>
      <c r="AG94" s="807">
        <v>101405</v>
      </c>
      <c r="AI94" s="806" t="s">
        <v>781</v>
      </c>
      <c r="AJ94" s="807">
        <v>1638</v>
      </c>
      <c r="AK94" s="807">
        <v>92</v>
      </c>
      <c r="AL94" s="759" t="str">
        <f t="shared" si="3"/>
        <v>Vejez</v>
      </c>
    </row>
    <row r="95" spans="1:38" ht="15">
      <c r="A95" s="806" t="s">
        <v>800</v>
      </c>
      <c r="B95" s="806" t="s">
        <v>818</v>
      </c>
      <c r="C95" s="806" t="s">
        <v>783</v>
      </c>
      <c r="D95" s="806" t="s">
        <v>789</v>
      </c>
      <c r="E95" s="807">
        <v>1</v>
      </c>
      <c r="G95" s="806" t="s">
        <v>807</v>
      </c>
      <c r="H95" s="807">
        <v>2</v>
      </c>
      <c r="I95" s="807">
        <v>348</v>
      </c>
      <c r="K95" s="806" t="s">
        <v>662</v>
      </c>
      <c r="L95" s="806" t="s">
        <v>853</v>
      </c>
      <c r="M95" s="806" t="s">
        <v>798</v>
      </c>
      <c r="N95" s="807">
        <v>19</v>
      </c>
      <c r="O95" s="884"/>
      <c r="P95" s="806" t="s">
        <v>781</v>
      </c>
      <c r="Q95" s="807">
        <v>404</v>
      </c>
      <c r="R95" s="807">
        <v>93</v>
      </c>
      <c r="S95" s="759" t="str">
        <f t="shared" si="2"/>
        <v>Vejez</v>
      </c>
      <c r="U95" s="806" t="s">
        <v>807</v>
      </c>
      <c r="V95" s="807">
        <v>2</v>
      </c>
      <c r="W95" s="807">
        <v>200</v>
      </c>
      <c r="X95" s="885"/>
      <c r="Z95" s="806" t="s">
        <v>825</v>
      </c>
      <c r="AA95" s="806" t="s">
        <v>792</v>
      </c>
      <c r="AB95" s="807">
        <v>88091</v>
      </c>
      <c r="AC95" s="806" t="s">
        <v>788</v>
      </c>
      <c r="AE95" s="806" t="s">
        <v>858</v>
      </c>
      <c r="AF95" s="806" t="s">
        <v>783</v>
      </c>
      <c r="AG95" s="807">
        <v>86494</v>
      </c>
      <c r="AI95" s="806" t="s">
        <v>781</v>
      </c>
      <c r="AJ95" s="807">
        <v>1338</v>
      </c>
      <c r="AK95" s="807">
        <v>93</v>
      </c>
      <c r="AL95" s="759" t="str">
        <f t="shared" si="3"/>
        <v>Vejez</v>
      </c>
    </row>
    <row r="96" spans="1:38" ht="15">
      <c r="A96" s="806" t="s">
        <v>800</v>
      </c>
      <c r="B96" s="806" t="s">
        <v>818</v>
      </c>
      <c r="C96" s="806" t="s">
        <v>783</v>
      </c>
      <c r="D96" s="806" t="s">
        <v>784</v>
      </c>
      <c r="E96" s="807">
        <v>4</v>
      </c>
      <c r="G96" s="806" t="s">
        <v>807</v>
      </c>
      <c r="H96" s="807">
        <v>3</v>
      </c>
      <c r="I96" s="807">
        <v>171</v>
      </c>
      <c r="K96" s="806" t="s">
        <v>662</v>
      </c>
      <c r="L96" s="806" t="s">
        <v>853</v>
      </c>
      <c r="M96" s="806" t="s">
        <v>799</v>
      </c>
      <c r="N96" s="807">
        <v>6</v>
      </c>
      <c r="O96" s="884"/>
      <c r="P96" s="806" t="s">
        <v>781</v>
      </c>
      <c r="Q96" s="807">
        <v>297</v>
      </c>
      <c r="R96" s="807">
        <v>94</v>
      </c>
      <c r="S96" s="759" t="str">
        <f t="shared" si="2"/>
        <v>Vejez</v>
      </c>
      <c r="U96" s="806" t="s">
        <v>807</v>
      </c>
      <c r="V96" s="807">
        <v>3</v>
      </c>
      <c r="W96" s="807">
        <v>104</v>
      </c>
      <c r="X96" s="885"/>
      <c r="Z96" s="806" t="s">
        <v>825</v>
      </c>
      <c r="AA96" s="806" t="s">
        <v>792</v>
      </c>
      <c r="AB96" s="807">
        <v>56520</v>
      </c>
      <c r="AC96" s="806" t="s">
        <v>783</v>
      </c>
      <c r="AE96" s="806" t="s">
        <v>859</v>
      </c>
      <c r="AF96" s="806" t="s">
        <v>788</v>
      </c>
      <c r="AG96" s="807">
        <v>3019</v>
      </c>
      <c r="AI96" s="806" t="s">
        <v>781</v>
      </c>
      <c r="AJ96" s="807">
        <v>973</v>
      </c>
      <c r="AK96" s="807">
        <v>94</v>
      </c>
      <c r="AL96" s="759" t="str">
        <f t="shared" si="3"/>
        <v>Vejez</v>
      </c>
    </row>
    <row r="97" spans="1:38" ht="15">
      <c r="A97" s="806" t="s">
        <v>802</v>
      </c>
      <c r="B97" s="806" t="s">
        <v>782</v>
      </c>
      <c r="C97" s="806" t="s">
        <v>788</v>
      </c>
      <c r="D97" s="806" t="s">
        <v>789</v>
      </c>
      <c r="E97" s="807">
        <v>6</v>
      </c>
      <c r="G97" s="806" t="s">
        <v>807</v>
      </c>
      <c r="H97" s="807">
        <v>4</v>
      </c>
      <c r="I97" s="807">
        <v>771</v>
      </c>
      <c r="K97" s="806" t="s">
        <v>662</v>
      </c>
      <c r="L97" s="806" t="s">
        <v>853</v>
      </c>
      <c r="M97" s="806" t="s">
        <v>801</v>
      </c>
      <c r="N97" s="807">
        <v>35</v>
      </c>
      <c r="O97" s="884"/>
      <c r="P97" s="806" t="s">
        <v>781</v>
      </c>
      <c r="Q97" s="807">
        <v>231</v>
      </c>
      <c r="R97" s="807">
        <v>95</v>
      </c>
      <c r="S97" s="759" t="str">
        <f t="shared" si="2"/>
        <v>Vejez</v>
      </c>
      <c r="U97" s="806" t="s">
        <v>807</v>
      </c>
      <c r="V97" s="807">
        <v>4</v>
      </c>
      <c r="W97" s="807">
        <v>711</v>
      </c>
      <c r="X97" s="885"/>
      <c r="Z97" s="806" t="s">
        <v>825</v>
      </c>
      <c r="AA97" s="806" t="s">
        <v>796</v>
      </c>
      <c r="AB97" s="807">
        <v>89085</v>
      </c>
      <c r="AC97" s="806" t="s">
        <v>788</v>
      </c>
      <c r="AE97" s="806" t="s">
        <v>859</v>
      </c>
      <c r="AF97" s="806" t="s">
        <v>783</v>
      </c>
      <c r="AG97" s="807">
        <v>3789</v>
      </c>
      <c r="AI97" s="806" t="s">
        <v>781</v>
      </c>
      <c r="AJ97" s="807">
        <v>740</v>
      </c>
      <c r="AK97" s="807">
        <v>95</v>
      </c>
      <c r="AL97" s="759" t="str">
        <f t="shared" si="3"/>
        <v>Vejez</v>
      </c>
    </row>
    <row r="98" spans="1:38" ht="15">
      <c r="A98" s="806" t="s">
        <v>802</v>
      </c>
      <c r="B98" s="806" t="s">
        <v>782</v>
      </c>
      <c r="C98" s="806" t="s">
        <v>788</v>
      </c>
      <c r="D98" s="806" t="s">
        <v>784</v>
      </c>
      <c r="E98" s="807">
        <v>11</v>
      </c>
      <c r="G98" s="806" t="s">
        <v>807</v>
      </c>
      <c r="H98" s="807">
        <v>5</v>
      </c>
      <c r="I98" s="807">
        <v>131</v>
      </c>
      <c r="K98" s="806" t="s">
        <v>662</v>
      </c>
      <c r="L98" s="806" t="s">
        <v>853</v>
      </c>
      <c r="M98" s="806" t="s">
        <v>674</v>
      </c>
      <c r="N98" s="807">
        <v>5682</v>
      </c>
      <c r="O98" s="884"/>
      <c r="P98" s="806" t="s">
        <v>781</v>
      </c>
      <c r="Q98" s="807">
        <v>188</v>
      </c>
      <c r="R98" s="807">
        <v>96</v>
      </c>
      <c r="S98" s="759" t="str">
        <f t="shared" si="2"/>
        <v>Vejez</v>
      </c>
      <c r="U98" s="806" t="s">
        <v>807</v>
      </c>
      <c r="V98" s="807">
        <v>5</v>
      </c>
      <c r="W98" s="807">
        <v>105</v>
      </c>
      <c r="X98" s="885"/>
      <c r="Z98" s="806" t="s">
        <v>825</v>
      </c>
      <c r="AA98" s="806" t="s">
        <v>796</v>
      </c>
      <c r="AB98" s="807">
        <v>106430</v>
      </c>
      <c r="AC98" s="806" t="s">
        <v>783</v>
      </c>
      <c r="AE98" s="806" t="s">
        <v>860</v>
      </c>
      <c r="AF98" s="806" t="s">
        <v>788</v>
      </c>
      <c r="AG98" s="807">
        <v>1393</v>
      </c>
      <c r="AI98" s="806" t="s">
        <v>781</v>
      </c>
      <c r="AJ98" s="807">
        <v>550</v>
      </c>
      <c r="AK98" s="807">
        <v>96</v>
      </c>
      <c r="AL98" s="759" t="str">
        <f t="shared" si="3"/>
        <v>Vejez</v>
      </c>
    </row>
    <row r="99" spans="1:38" ht="15">
      <c r="A99" s="806" t="s">
        <v>802</v>
      </c>
      <c r="B99" s="806" t="s">
        <v>782</v>
      </c>
      <c r="C99" s="806" t="s">
        <v>783</v>
      </c>
      <c r="D99" s="806" t="s">
        <v>789</v>
      </c>
      <c r="E99" s="807">
        <v>8</v>
      </c>
      <c r="G99" s="806" t="s">
        <v>807</v>
      </c>
      <c r="H99" s="807">
        <v>6</v>
      </c>
      <c r="I99" s="807">
        <v>143</v>
      </c>
      <c r="K99" s="806" t="s">
        <v>662</v>
      </c>
      <c r="L99" s="806" t="s">
        <v>853</v>
      </c>
      <c r="M99" s="806" t="s">
        <v>683</v>
      </c>
      <c r="N99" s="807">
        <v>3</v>
      </c>
      <c r="O99" s="884"/>
      <c r="P99" s="806" t="s">
        <v>781</v>
      </c>
      <c r="Q99" s="807">
        <v>114</v>
      </c>
      <c r="R99" s="807">
        <v>97</v>
      </c>
      <c r="S99" s="759" t="str">
        <f t="shared" si="2"/>
        <v>Vejez</v>
      </c>
      <c r="U99" s="806" t="s">
        <v>807</v>
      </c>
      <c r="V99" s="807">
        <v>6</v>
      </c>
      <c r="W99" s="807">
        <v>89</v>
      </c>
      <c r="X99" s="885"/>
      <c r="Z99" s="806" t="s">
        <v>827</v>
      </c>
      <c r="AA99" s="806" t="s">
        <v>787</v>
      </c>
      <c r="AB99" s="807">
        <v>1</v>
      </c>
      <c r="AC99" s="806" t="s">
        <v>788</v>
      </c>
      <c r="AE99" s="806" t="s">
        <v>860</v>
      </c>
      <c r="AF99" s="806" t="s">
        <v>783</v>
      </c>
      <c r="AG99" s="807">
        <v>1770</v>
      </c>
      <c r="AI99" s="806" t="s">
        <v>781</v>
      </c>
      <c r="AJ99" s="807">
        <v>399</v>
      </c>
      <c r="AK99" s="807">
        <v>97</v>
      </c>
      <c r="AL99" s="759" t="str">
        <f t="shared" si="3"/>
        <v>Vejez</v>
      </c>
    </row>
    <row r="100" spans="1:38" ht="15">
      <c r="A100" s="806" t="s">
        <v>802</v>
      </c>
      <c r="B100" s="806" t="s">
        <v>782</v>
      </c>
      <c r="C100" s="806" t="s">
        <v>783</v>
      </c>
      <c r="D100" s="806" t="s">
        <v>784</v>
      </c>
      <c r="E100" s="807">
        <v>9</v>
      </c>
      <c r="G100" s="806" t="s">
        <v>807</v>
      </c>
      <c r="H100" s="807">
        <v>7</v>
      </c>
      <c r="I100" s="807">
        <v>170</v>
      </c>
      <c r="K100" s="806" t="s">
        <v>662</v>
      </c>
      <c r="L100" s="806" t="s">
        <v>853</v>
      </c>
      <c r="M100" s="806" t="s">
        <v>684</v>
      </c>
      <c r="N100" s="807">
        <v>3939</v>
      </c>
      <c r="O100" s="884"/>
      <c r="P100" s="806" t="s">
        <v>781</v>
      </c>
      <c r="Q100" s="807">
        <v>95</v>
      </c>
      <c r="R100" s="807">
        <v>98</v>
      </c>
      <c r="S100" s="759" t="str">
        <f t="shared" si="2"/>
        <v>Vejez</v>
      </c>
      <c r="U100" s="806" t="s">
        <v>807</v>
      </c>
      <c r="V100" s="807">
        <v>7</v>
      </c>
      <c r="W100" s="807">
        <v>76</v>
      </c>
      <c r="X100" s="885"/>
      <c r="Z100" s="806" t="s">
        <v>827</v>
      </c>
      <c r="AA100" s="806" t="s">
        <v>792</v>
      </c>
      <c r="AB100" s="807">
        <v>228</v>
      </c>
      <c r="AC100" s="806" t="s">
        <v>788</v>
      </c>
      <c r="AE100" s="806" t="s">
        <v>861</v>
      </c>
      <c r="AF100" s="806" t="s">
        <v>788</v>
      </c>
      <c r="AG100" s="807">
        <v>466</v>
      </c>
      <c r="AI100" s="806" t="s">
        <v>781</v>
      </c>
      <c r="AJ100" s="807">
        <v>270</v>
      </c>
      <c r="AK100" s="807">
        <v>98</v>
      </c>
      <c r="AL100" s="759" t="str">
        <f t="shared" si="3"/>
        <v>Vejez</v>
      </c>
    </row>
    <row r="101" spans="1:38" ht="15">
      <c r="A101" s="806" t="s">
        <v>802</v>
      </c>
      <c r="B101" s="806" t="s">
        <v>662</v>
      </c>
      <c r="C101" s="806" t="s">
        <v>788</v>
      </c>
      <c r="D101" s="806" t="s">
        <v>789</v>
      </c>
      <c r="E101" s="807">
        <v>1628</v>
      </c>
      <c r="G101" s="806" t="s">
        <v>807</v>
      </c>
      <c r="H101" s="807">
        <v>8</v>
      </c>
      <c r="I101" s="807">
        <v>175</v>
      </c>
      <c r="K101" s="806" t="s">
        <v>666</v>
      </c>
      <c r="L101" s="806" t="s">
        <v>834</v>
      </c>
      <c r="M101" s="806" t="s">
        <v>662</v>
      </c>
      <c r="N101" s="807">
        <v>21</v>
      </c>
      <c r="O101" s="884"/>
      <c r="P101" s="806" t="s">
        <v>781</v>
      </c>
      <c r="Q101" s="807">
        <v>86</v>
      </c>
      <c r="R101" s="807">
        <v>99</v>
      </c>
      <c r="S101" s="759" t="str">
        <f t="shared" si="2"/>
        <v>Vejez</v>
      </c>
      <c r="U101" s="806" t="s">
        <v>807</v>
      </c>
      <c r="V101" s="807">
        <v>8</v>
      </c>
      <c r="W101" s="807">
        <v>62</v>
      </c>
      <c r="X101" s="885"/>
      <c r="Z101" s="806" t="s">
        <v>827</v>
      </c>
      <c r="AA101" s="806" t="s">
        <v>792</v>
      </c>
      <c r="AB101" s="807">
        <v>157</v>
      </c>
      <c r="AC101" s="806" t="s">
        <v>783</v>
      </c>
      <c r="AE101" s="806" t="s">
        <v>861</v>
      </c>
      <c r="AF101" s="806" t="s">
        <v>783</v>
      </c>
      <c r="AG101" s="807">
        <v>574</v>
      </c>
      <c r="AI101" s="806" t="s">
        <v>781</v>
      </c>
      <c r="AJ101" s="807">
        <v>202</v>
      </c>
      <c r="AK101" s="807">
        <v>99</v>
      </c>
      <c r="AL101" s="759" t="str">
        <f t="shared" si="3"/>
        <v>Vejez</v>
      </c>
    </row>
    <row r="102" spans="1:38" ht="15">
      <c r="A102" s="806" t="s">
        <v>802</v>
      </c>
      <c r="B102" s="806" t="s">
        <v>662</v>
      </c>
      <c r="C102" s="806" t="s">
        <v>788</v>
      </c>
      <c r="D102" s="806" t="s">
        <v>784</v>
      </c>
      <c r="E102" s="807">
        <v>2139</v>
      </c>
      <c r="G102" s="806" t="s">
        <v>807</v>
      </c>
      <c r="H102" s="807">
        <v>9</v>
      </c>
      <c r="I102" s="807">
        <v>161</v>
      </c>
      <c r="K102" s="806" t="s">
        <v>666</v>
      </c>
      <c r="L102" s="806" t="s">
        <v>834</v>
      </c>
      <c r="M102" s="806" t="s">
        <v>820</v>
      </c>
      <c r="N102" s="807">
        <v>1</v>
      </c>
      <c r="O102" s="884"/>
      <c r="P102" s="806" t="s">
        <v>781</v>
      </c>
      <c r="Q102" s="807">
        <v>47</v>
      </c>
      <c r="R102" s="807">
        <v>100</v>
      </c>
      <c r="S102" s="759" t="str">
        <f t="shared" si="2"/>
        <v>Vejez</v>
      </c>
      <c r="U102" s="806" t="s">
        <v>807</v>
      </c>
      <c r="V102" s="807">
        <v>9</v>
      </c>
      <c r="W102" s="807">
        <v>33</v>
      </c>
      <c r="X102" s="885"/>
      <c r="Z102" s="806" t="s">
        <v>827</v>
      </c>
      <c r="AA102" s="806" t="s">
        <v>796</v>
      </c>
      <c r="AB102" s="807">
        <v>204</v>
      </c>
      <c r="AC102" s="806" t="s">
        <v>788</v>
      </c>
      <c r="AE102" s="806" t="s">
        <v>862</v>
      </c>
      <c r="AF102" s="806" t="s">
        <v>788</v>
      </c>
      <c r="AG102" s="807">
        <v>18559</v>
      </c>
      <c r="AI102" s="806" t="s">
        <v>781</v>
      </c>
      <c r="AJ102" s="807">
        <v>149</v>
      </c>
      <c r="AK102" s="807">
        <v>100</v>
      </c>
      <c r="AL102" s="759" t="str">
        <f t="shared" si="3"/>
        <v>Vejez</v>
      </c>
    </row>
    <row r="103" spans="1:38" ht="15">
      <c r="A103" s="806" t="s">
        <v>802</v>
      </c>
      <c r="B103" s="806" t="s">
        <v>662</v>
      </c>
      <c r="C103" s="806" t="s">
        <v>783</v>
      </c>
      <c r="D103" s="806" t="s">
        <v>789</v>
      </c>
      <c r="E103" s="807">
        <v>1294</v>
      </c>
      <c r="G103" s="806" t="s">
        <v>807</v>
      </c>
      <c r="H103" s="807">
        <v>10</v>
      </c>
      <c r="I103" s="807">
        <v>111</v>
      </c>
      <c r="K103" s="806" t="s">
        <v>666</v>
      </c>
      <c r="L103" s="806" t="s">
        <v>834</v>
      </c>
      <c r="M103" s="806" t="s">
        <v>790</v>
      </c>
      <c r="N103" s="807">
        <v>65</v>
      </c>
      <c r="O103" s="884"/>
      <c r="P103" s="806" t="s">
        <v>781</v>
      </c>
      <c r="Q103" s="807">
        <v>36</v>
      </c>
      <c r="R103" s="807">
        <v>101</v>
      </c>
      <c r="S103" s="759" t="str">
        <f t="shared" si="2"/>
        <v>Vejez</v>
      </c>
      <c r="U103" s="806" t="s">
        <v>807</v>
      </c>
      <c r="V103" s="807">
        <v>10</v>
      </c>
      <c r="W103" s="807">
        <v>23</v>
      </c>
      <c r="X103" s="885"/>
      <c r="Z103" s="806" t="s">
        <v>827</v>
      </c>
      <c r="AA103" s="806" t="s">
        <v>796</v>
      </c>
      <c r="AB103" s="807">
        <v>355</v>
      </c>
      <c r="AC103" s="806" t="s">
        <v>783</v>
      </c>
      <c r="AE103" s="806" t="s">
        <v>862</v>
      </c>
      <c r="AF103" s="806" t="s">
        <v>783</v>
      </c>
      <c r="AG103" s="807">
        <v>18635</v>
      </c>
      <c r="AI103" s="806" t="s">
        <v>781</v>
      </c>
      <c r="AJ103" s="807">
        <v>99</v>
      </c>
      <c r="AK103" s="807">
        <v>101</v>
      </c>
      <c r="AL103" s="759" t="str">
        <f t="shared" si="3"/>
        <v>Vejez</v>
      </c>
    </row>
    <row r="104" spans="1:38" ht="15">
      <c r="A104" s="806" t="s">
        <v>802</v>
      </c>
      <c r="B104" s="806" t="s">
        <v>662</v>
      </c>
      <c r="C104" s="806" t="s">
        <v>783</v>
      </c>
      <c r="D104" s="806" t="s">
        <v>784</v>
      </c>
      <c r="E104" s="807">
        <v>1858</v>
      </c>
      <c r="G104" s="806" t="s">
        <v>807</v>
      </c>
      <c r="H104" s="807">
        <v>11</v>
      </c>
      <c r="I104" s="807">
        <v>92</v>
      </c>
      <c r="K104" s="806" t="s">
        <v>666</v>
      </c>
      <c r="L104" s="806" t="s">
        <v>834</v>
      </c>
      <c r="M104" s="806" t="s">
        <v>824</v>
      </c>
      <c r="N104" s="807">
        <v>1395</v>
      </c>
      <c r="O104" s="884"/>
      <c r="P104" s="806" t="s">
        <v>781</v>
      </c>
      <c r="Q104" s="807">
        <v>17</v>
      </c>
      <c r="R104" s="807">
        <v>102</v>
      </c>
      <c r="S104" s="759" t="str">
        <f t="shared" si="2"/>
        <v>Vejez</v>
      </c>
      <c r="U104" s="806" t="s">
        <v>807</v>
      </c>
      <c r="V104" s="807">
        <v>11</v>
      </c>
      <c r="W104" s="807">
        <v>20</v>
      </c>
      <c r="X104" s="885"/>
      <c r="Z104" s="806" t="s">
        <v>828</v>
      </c>
      <c r="AA104" s="806" t="s">
        <v>792</v>
      </c>
      <c r="AB104" s="807">
        <v>281</v>
      </c>
      <c r="AC104" s="806" t="s">
        <v>788</v>
      </c>
      <c r="AE104" s="806" t="s">
        <v>863</v>
      </c>
      <c r="AF104" s="806" t="s">
        <v>788</v>
      </c>
      <c r="AG104" s="807">
        <v>1104</v>
      </c>
      <c r="AI104" s="806" t="s">
        <v>781</v>
      </c>
      <c r="AJ104" s="807">
        <v>60</v>
      </c>
      <c r="AK104" s="807">
        <v>102</v>
      </c>
      <c r="AL104" s="759" t="str">
        <f t="shared" si="3"/>
        <v>Vejez</v>
      </c>
    </row>
    <row r="105" spans="1:38" ht="15">
      <c r="A105" s="806" t="s">
        <v>802</v>
      </c>
      <c r="B105" s="806" t="s">
        <v>666</v>
      </c>
      <c r="C105" s="806" t="s">
        <v>788</v>
      </c>
      <c r="D105" s="806" t="s">
        <v>789</v>
      </c>
      <c r="E105" s="807">
        <v>225</v>
      </c>
      <c r="G105" s="806" t="s">
        <v>807</v>
      </c>
      <c r="H105" s="807">
        <v>12</v>
      </c>
      <c r="I105" s="807">
        <v>105</v>
      </c>
      <c r="K105" s="806" t="s">
        <v>666</v>
      </c>
      <c r="L105" s="806" t="s">
        <v>834</v>
      </c>
      <c r="M105" s="806" t="s">
        <v>810</v>
      </c>
      <c r="N105" s="807">
        <v>2</v>
      </c>
      <c r="O105" s="884"/>
      <c r="P105" s="806" t="s">
        <v>781</v>
      </c>
      <c r="Q105" s="807">
        <v>14</v>
      </c>
      <c r="R105" s="807">
        <v>103</v>
      </c>
      <c r="S105" s="759" t="str">
        <f t="shared" si="2"/>
        <v>Vejez</v>
      </c>
      <c r="U105" s="806" t="s">
        <v>807</v>
      </c>
      <c r="V105" s="807">
        <v>12</v>
      </c>
      <c r="W105" s="807">
        <v>10</v>
      </c>
      <c r="X105" s="885"/>
      <c r="Z105" s="806" t="s">
        <v>828</v>
      </c>
      <c r="AA105" s="806" t="s">
        <v>792</v>
      </c>
      <c r="AB105" s="807">
        <v>200</v>
      </c>
      <c r="AC105" s="806" t="s">
        <v>783</v>
      </c>
      <c r="AE105" s="806" t="s">
        <v>863</v>
      </c>
      <c r="AF105" s="806" t="s">
        <v>783</v>
      </c>
      <c r="AG105" s="807">
        <v>1484</v>
      </c>
      <c r="AI105" s="806" t="s">
        <v>781</v>
      </c>
      <c r="AJ105" s="807">
        <v>36</v>
      </c>
      <c r="AK105" s="807">
        <v>103</v>
      </c>
      <c r="AL105" s="759" t="str">
        <f t="shared" si="3"/>
        <v>Vejez</v>
      </c>
    </row>
    <row r="106" spans="1:38" ht="15">
      <c r="A106" s="806" t="s">
        <v>802</v>
      </c>
      <c r="B106" s="806" t="s">
        <v>666</v>
      </c>
      <c r="C106" s="806" t="s">
        <v>788</v>
      </c>
      <c r="D106" s="806" t="s">
        <v>784</v>
      </c>
      <c r="E106" s="807">
        <v>359</v>
      </c>
      <c r="G106" s="806" t="s">
        <v>809</v>
      </c>
      <c r="H106" s="807">
        <v>0</v>
      </c>
      <c r="I106" s="807">
        <v>90</v>
      </c>
      <c r="K106" s="806" t="s">
        <v>666</v>
      </c>
      <c r="L106" s="806" t="s">
        <v>834</v>
      </c>
      <c r="M106" s="806" t="s">
        <v>666</v>
      </c>
      <c r="N106" s="807">
        <v>2</v>
      </c>
      <c r="O106" s="884"/>
      <c r="P106" s="806" t="s">
        <v>781</v>
      </c>
      <c r="Q106" s="807">
        <v>13</v>
      </c>
      <c r="R106" s="807">
        <v>104</v>
      </c>
      <c r="S106" s="759" t="str">
        <f t="shared" si="2"/>
        <v>Vejez</v>
      </c>
      <c r="U106" s="806" t="s">
        <v>809</v>
      </c>
      <c r="V106" s="807">
        <v>0</v>
      </c>
      <c r="W106" s="807">
        <v>10</v>
      </c>
      <c r="X106" s="885"/>
      <c r="Z106" s="806" t="s">
        <v>828</v>
      </c>
      <c r="AA106" s="806" t="s">
        <v>796</v>
      </c>
      <c r="AB106" s="807">
        <v>320</v>
      </c>
      <c r="AC106" s="806" t="s">
        <v>788</v>
      </c>
      <c r="AE106" s="806" t="s">
        <v>864</v>
      </c>
      <c r="AF106" s="806" t="s">
        <v>788</v>
      </c>
      <c r="AG106" s="807">
        <v>751</v>
      </c>
      <c r="AI106" s="806" t="s">
        <v>781</v>
      </c>
      <c r="AJ106" s="807">
        <v>24</v>
      </c>
      <c r="AK106" s="807">
        <v>104</v>
      </c>
      <c r="AL106" s="759" t="str">
        <f t="shared" si="3"/>
        <v>Vejez</v>
      </c>
    </row>
    <row r="107" spans="1:38" ht="15">
      <c r="A107" s="806" t="s">
        <v>802</v>
      </c>
      <c r="B107" s="806" t="s">
        <v>666</v>
      </c>
      <c r="C107" s="806" t="s">
        <v>783</v>
      </c>
      <c r="D107" s="806" t="s">
        <v>789</v>
      </c>
      <c r="E107" s="807">
        <v>198</v>
      </c>
      <c r="G107" s="806" t="s">
        <v>809</v>
      </c>
      <c r="H107" s="807">
        <v>1</v>
      </c>
      <c r="I107" s="807">
        <v>438</v>
      </c>
      <c r="K107" s="806" t="s">
        <v>666</v>
      </c>
      <c r="L107" s="806" t="s">
        <v>834</v>
      </c>
      <c r="M107" s="806" t="s">
        <v>794</v>
      </c>
      <c r="N107" s="807">
        <v>3</v>
      </c>
      <c r="O107" s="884"/>
      <c r="P107" s="806" t="s">
        <v>781</v>
      </c>
      <c r="Q107" s="807">
        <v>7</v>
      </c>
      <c r="R107" s="807">
        <v>105</v>
      </c>
      <c r="S107" s="759" t="str">
        <f t="shared" si="2"/>
        <v>Vejez</v>
      </c>
      <c r="U107" s="806" t="s">
        <v>809</v>
      </c>
      <c r="V107" s="807">
        <v>1</v>
      </c>
      <c r="W107" s="807">
        <v>36</v>
      </c>
      <c r="X107" s="885"/>
      <c r="Z107" s="806" t="s">
        <v>828</v>
      </c>
      <c r="AA107" s="806" t="s">
        <v>796</v>
      </c>
      <c r="AB107" s="807">
        <v>479</v>
      </c>
      <c r="AC107" s="806" t="s">
        <v>783</v>
      </c>
      <c r="AE107" s="806" t="s">
        <v>864</v>
      </c>
      <c r="AF107" s="806" t="s">
        <v>783</v>
      </c>
      <c r="AG107" s="807">
        <v>834</v>
      </c>
      <c r="AI107" s="806" t="s">
        <v>781</v>
      </c>
      <c r="AJ107" s="807">
        <v>17</v>
      </c>
      <c r="AK107" s="807">
        <v>105</v>
      </c>
      <c r="AL107" s="759" t="str">
        <f t="shared" si="3"/>
        <v>Vejez</v>
      </c>
    </row>
    <row r="108" spans="1:38" ht="15">
      <c r="A108" s="806" t="s">
        <v>802</v>
      </c>
      <c r="B108" s="806" t="s">
        <v>666</v>
      </c>
      <c r="C108" s="806" t="s">
        <v>783</v>
      </c>
      <c r="D108" s="806" t="s">
        <v>784</v>
      </c>
      <c r="E108" s="807">
        <v>302</v>
      </c>
      <c r="G108" s="806" t="s">
        <v>809</v>
      </c>
      <c r="H108" s="807">
        <v>2</v>
      </c>
      <c r="I108" s="807">
        <v>1330</v>
      </c>
      <c r="K108" s="806" t="s">
        <v>666</v>
      </c>
      <c r="L108" s="806" t="s">
        <v>834</v>
      </c>
      <c r="M108" s="806" t="s">
        <v>795</v>
      </c>
      <c r="N108" s="807">
        <v>5</v>
      </c>
      <c r="O108" s="884"/>
      <c r="P108" s="806" t="s">
        <v>781</v>
      </c>
      <c r="Q108" s="807">
        <v>3</v>
      </c>
      <c r="R108" s="807">
        <v>106</v>
      </c>
      <c r="S108" s="759" t="str">
        <f t="shared" si="2"/>
        <v>Vejez</v>
      </c>
      <c r="U108" s="806" t="s">
        <v>809</v>
      </c>
      <c r="V108" s="807">
        <v>2</v>
      </c>
      <c r="W108" s="807">
        <v>103</v>
      </c>
      <c r="X108" s="885"/>
      <c r="Z108" s="806" t="s">
        <v>830</v>
      </c>
      <c r="AA108" s="806" t="s">
        <v>787</v>
      </c>
      <c r="AB108" s="807">
        <v>1</v>
      </c>
      <c r="AC108" s="806" t="s">
        <v>788</v>
      </c>
      <c r="AE108" s="806" t="s">
        <v>865</v>
      </c>
      <c r="AF108" s="806" t="s">
        <v>788</v>
      </c>
      <c r="AG108" s="807">
        <v>518</v>
      </c>
      <c r="AI108" s="806" t="s">
        <v>781</v>
      </c>
      <c r="AJ108" s="807">
        <v>12</v>
      </c>
      <c r="AK108" s="807">
        <v>106</v>
      </c>
      <c r="AL108" s="759" t="str">
        <f t="shared" si="3"/>
        <v>Vejez</v>
      </c>
    </row>
    <row r="109" spans="1:38" ht="15">
      <c r="A109" s="806" t="s">
        <v>802</v>
      </c>
      <c r="B109" s="806" t="s">
        <v>669</v>
      </c>
      <c r="C109" s="806" t="s">
        <v>783</v>
      </c>
      <c r="D109" s="806" t="s">
        <v>789</v>
      </c>
      <c r="E109" s="807">
        <v>1</v>
      </c>
      <c r="G109" s="806" t="s">
        <v>809</v>
      </c>
      <c r="H109" s="807">
        <v>3</v>
      </c>
      <c r="I109" s="807">
        <v>746</v>
      </c>
      <c r="K109" s="806" t="s">
        <v>666</v>
      </c>
      <c r="L109" s="806" t="s">
        <v>834</v>
      </c>
      <c r="M109" s="806" t="s">
        <v>798</v>
      </c>
      <c r="N109" s="807">
        <v>17</v>
      </c>
      <c r="O109" s="884"/>
      <c r="P109" s="806" t="s">
        <v>781</v>
      </c>
      <c r="Q109" s="807">
        <v>4</v>
      </c>
      <c r="R109" s="807">
        <v>107</v>
      </c>
      <c r="S109" s="759" t="str">
        <f t="shared" si="2"/>
        <v>Vejez</v>
      </c>
      <c r="U109" s="806" t="s">
        <v>809</v>
      </c>
      <c r="V109" s="807">
        <v>3</v>
      </c>
      <c r="W109" s="807">
        <v>72</v>
      </c>
      <c r="X109" s="885"/>
      <c r="Z109" s="806" t="s">
        <v>830</v>
      </c>
      <c r="AA109" s="806" t="s">
        <v>787</v>
      </c>
      <c r="AB109" s="807">
        <v>9</v>
      </c>
      <c r="AC109" s="806" t="s">
        <v>783</v>
      </c>
      <c r="AE109" s="806" t="s">
        <v>865</v>
      </c>
      <c r="AF109" s="806" t="s">
        <v>783</v>
      </c>
      <c r="AG109" s="807">
        <v>755</v>
      </c>
      <c r="AI109" s="806" t="s">
        <v>781</v>
      </c>
      <c r="AJ109" s="807">
        <v>8</v>
      </c>
      <c r="AK109" s="807">
        <v>107</v>
      </c>
      <c r="AL109" s="759" t="str">
        <f t="shared" si="3"/>
        <v>Vejez</v>
      </c>
    </row>
    <row r="110" spans="1:38" ht="15">
      <c r="A110" s="806" t="s">
        <v>802</v>
      </c>
      <c r="B110" s="806" t="s">
        <v>669</v>
      </c>
      <c r="C110" s="806" t="s">
        <v>783</v>
      </c>
      <c r="D110" s="806" t="s">
        <v>784</v>
      </c>
      <c r="E110" s="807">
        <v>1</v>
      </c>
      <c r="G110" s="806" t="s">
        <v>809</v>
      </c>
      <c r="H110" s="807">
        <v>4</v>
      </c>
      <c r="I110" s="807">
        <v>3058</v>
      </c>
      <c r="K110" s="806" t="s">
        <v>666</v>
      </c>
      <c r="L110" s="806" t="s">
        <v>834</v>
      </c>
      <c r="M110" s="806" t="s">
        <v>799</v>
      </c>
      <c r="N110" s="807">
        <v>2</v>
      </c>
      <c r="O110" s="884"/>
      <c r="P110" s="806" t="s">
        <v>781</v>
      </c>
      <c r="Q110" s="807">
        <v>1</v>
      </c>
      <c r="R110" s="807">
        <v>108</v>
      </c>
      <c r="S110" s="759" t="str">
        <f t="shared" si="2"/>
        <v>Vejez</v>
      </c>
      <c r="U110" s="806" t="s">
        <v>809</v>
      </c>
      <c r="V110" s="807">
        <v>4</v>
      </c>
      <c r="W110" s="807">
        <v>670</v>
      </c>
      <c r="X110" s="885"/>
      <c r="Z110" s="806" t="s">
        <v>830</v>
      </c>
      <c r="AA110" s="806" t="s">
        <v>792</v>
      </c>
      <c r="AB110" s="807">
        <v>1955</v>
      </c>
      <c r="AC110" s="806" t="s">
        <v>788</v>
      </c>
      <c r="AE110" s="806" t="s">
        <v>866</v>
      </c>
      <c r="AF110" s="806" t="s">
        <v>788</v>
      </c>
      <c r="AG110" s="807">
        <v>15903</v>
      </c>
      <c r="AI110" s="806" t="s">
        <v>781</v>
      </c>
      <c r="AJ110" s="807">
        <v>2</v>
      </c>
      <c r="AK110" s="807">
        <v>108</v>
      </c>
      <c r="AL110" s="759" t="str">
        <f t="shared" si="3"/>
        <v>Vejez</v>
      </c>
    </row>
    <row r="111" spans="1:38" ht="15">
      <c r="A111" s="806" t="s">
        <v>802</v>
      </c>
      <c r="B111" s="806" t="s">
        <v>787</v>
      </c>
      <c r="C111" s="806" t="s">
        <v>788</v>
      </c>
      <c r="D111" s="806" t="s">
        <v>789</v>
      </c>
      <c r="E111" s="807">
        <v>1</v>
      </c>
      <c r="G111" s="806" t="s">
        <v>809</v>
      </c>
      <c r="H111" s="807">
        <v>5</v>
      </c>
      <c r="I111" s="807">
        <v>486</v>
      </c>
      <c r="K111" s="806" t="s">
        <v>666</v>
      </c>
      <c r="L111" s="806" t="s">
        <v>834</v>
      </c>
      <c r="M111" s="806" t="s">
        <v>801</v>
      </c>
      <c r="N111" s="807">
        <v>17</v>
      </c>
      <c r="O111" s="884"/>
      <c r="P111" s="806" t="s">
        <v>781</v>
      </c>
      <c r="Q111" s="807">
        <v>2</v>
      </c>
      <c r="R111" s="807">
        <v>109</v>
      </c>
      <c r="S111" s="759" t="str">
        <f t="shared" si="2"/>
        <v>Vejez</v>
      </c>
      <c r="U111" s="806" t="s">
        <v>809</v>
      </c>
      <c r="V111" s="807">
        <v>5</v>
      </c>
      <c r="W111" s="807">
        <v>61</v>
      </c>
      <c r="X111" s="885"/>
      <c r="Z111" s="806" t="s">
        <v>830</v>
      </c>
      <c r="AA111" s="806" t="s">
        <v>792</v>
      </c>
      <c r="AB111" s="807">
        <v>1137</v>
      </c>
      <c r="AC111" s="806" t="s">
        <v>783</v>
      </c>
      <c r="AE111" s="806" t="s">
        <v>866</v>
      </c>
      <c r="AF111" s="806" t="s">
        <v>783</v>
      </c>
      <c r="AG111" s="807">
        <v>16516</v>
      </c>
      <c r="AI111" s="806" t="s">
        <v>781</v>
      </c>
      <c r="AJ111" s="807">
        <v>1</v>
      </c>
      <c r="AK111" s="807">
        <v>109</v>
      </c>
      <c r="AL111" s="759" t="str">
        <f t="shared" si="3"/>
        <v>Vejez</v>
      </c>
    </row>
    <row r="112" spans="1:38" ht="15">
      <c r="A112" s="806" t="s">
        <v>802</v>
      </c>
      <c r="B112" s="806" t="s">
        <v>787</v>
      </c>
      <c r="C112" s="806" t="s">
        <v>788</v>
      </c>
      <c r="D112" s="806" t="s">
        <v>784</v>
      </c>
      <c r="E112" s="807">
        <v>1</v>
      </c>
      <c r="G112" s="806" t="s">
        <v>809</v>
      </c>
      <c r="H112" s="807">
        <v>6</v>
      </c>
      <c r="I112" s="807">
        <v>450</v>
      </c>
      <c r="K112" s="806" t="s">
        <v>666</v>
      </c>
      <c r="L112" s="806" t="s">
        <v>834</v>
      </c>
      <c r="M112" s="806" t="s">
        <v>674</v>
      </c>
      <c r="N112" s="807">
        <v>11830</v>
      </c>
      <c r="O112" s="884"/>
      <c r="P112" s="806" t="s">
        <v>781</v>
      </c>
      <c r="Q112" s="807">
        <v>2</v>
      </c>
      <c r="R112" s="807">
        <v>110</v>
      </c>
      <c r="S112" s="759" t="str">
        <f t="shared" si="2"/>
        <v>Vejez</v>
      </c>
      <c r="U112" s="806" t="s">
        <v>809</v>
      </c>
      <c r="V112" s="807">
        <v>6</v>
      </c>
      <c r="W112" s="807">
        <v>55</v>
      </c>
      <c r="X112" s="885"/>
      <c r="Z112" s="806" t="s">
        <v>830</v>
      </c>
      <c r="AA112" s="806" t="s">
        <v>796</v>
      </c>
      <c r="AB112" s="807">
        <v>1602</v>
      </c>
      <c r="AC112" s="806" t="s">
        <v>788</v>
      </c>
      <c r="AE112" s="806" t="s">
        <v>867</v>
      </c>
      <c r="AF112" s="806" t="s">
        <v>788</v>
      </c>
      <c r="AG112" s="807">
        <v>1304</v>
      </c>
      <c r="AI112" s="806" t="s">
        <v>781</v>
      </c>
      <c r="AJ112" s="807">
        <v>3</v>
      </c>
      <c r="AK112" s="807">
        <v>110</v>
      </c>
      <c r="AL112" s="759" t="str">
        <f t="shared" si="3"/>
        <v>Vejez</v>
      </c>
    </row>
    <row r="113" spans="1:38" ht="15">
      <c r="A113" s="806" t="s">
        <v>802</v>
      </c>
      <c r="B113" s="806" t="s">
        <v>787</v>
      </c>
      <c r="C113" s="806" t="s">
        <v>783</v>
      </c>
      <c r="D113" s="806" t="s">
        <v>789</v>
      </c>
      <c r="E113" s="807">
        <v>3</v>
      </c>
      <c r="G113" s="806" t="s">
        <v>809</v>
      </c>
      <c r="H113" s="807">
        <v>7</v>
      </c>
      <c r="I113" s="807">
        <v>487</v>
      </c>
      <c r="K113" s="806" t="s">
        <v>666</v>
      </c>
      <c r="L113" s="806" t="s">
        <v>834</v>
      </c>
      <c r="M113" s="806" t="s">
        <v>683</v>
      </c>
      <c r="N113" s="807">
        <v>39</v>
      </c>
      <c r="O113" s="884"/>
      <c r="P113" s="806" t="s">
        <v>781</v>
      </c>
      <c r="Q113" s="807">
        <v>2</v>
      </c>
      <c r="R113" s="807">
        <v>111</v>
      </c>
      <c r="S113" s="759" t="str">
        <f t="shared" si="2"/>
        <v>Vejez</v>
      </c>
      <c r="U113" s="806" t="s">
        <v>809</v>
      </c>
      <c r="V113" s="807">
        <v>7</v>
      </c>
      <c r="W113" s="807">
        <v>38</v>
      </c>
      <c r="X113" s="885"/>
      <c r="Z113" s="806" t="s">
        <v>830</v>
      </c>
      <c r="AA113" s="806" t="s">
        <v>796</v>
      </c>
      <c r="AB113" s="807">
        <v>2960</v>
      </c>
      <c r="AC113" s="806" t="s">
        <v>783</v>
      </c>
      <c r="AE113" s="806" t="s">
        <v>867</v>
      </c>
      <c r="AF113" s="806" t="s">
        <v>783</v>
      </c>
      <c r="AG113" s="807">
        <v>1347</v>
      </c>
      <c r="AI113" s="806" t="s">
        <v>781</v>
      </c>
      <c r="AJ113" s="807">
        <v>3</v>
      </c>
      <c r="AK113" s="807">
        <v>111</v>
      </c>
      <c r="AL113" s="759" t="str">
        <f t="shared" si="3"/>
        <v>Vejez</v>
      </c>
    </row>
    <row r="114" spans="1:38" ht="15">
      <c r="A114" s="806" t="s">
        <v>802</v>
      </c>
      <c r="B114" s="806" t="s">
        <v>787</v>
      </c>
      <c r="C114" s="806" t="s">
        <v>783</v>
      </c>
      <c r="D114" s="806" t="s">
        <v>784</v>
      </c>
      <c r="E114" s="807">
        <v>6</v>
      </c>
      <c r="G114" s="806" t="s">
        <v>809</v>
      </c>
      <c r="H114" s="807">
        <v>8</v>
      </c>
      <c r="I114" s="807">
        <v>452</v>
      </c>
      <c r="K114" s="806" t="s">
        <v>666</v>
      </c>
      <c r="L114" s="806" t="s">
        <v>834</v>
      </c>
      <c r="M114" s="806" t="s">
        <v>684</v>
      </c>
      <c r="N114" s="807">
        <v>9475</v>
      </c>
      <c r="O114" s="884"/>
      <c r="P114" s="806" t="s">
        <v>781</v>
      </c>
      <c r="Q114" s="807">
        <v>1</v>
      </c>
      <c r="R114" s="807">
        <v>119</v>
      </c>
      <c r="S114" s="759" t="str">
        <f t="shared" si="2"/>
        <v>Vejez</v>
      </c>
      <c r="U114" s="806" t="s">
        <v>809</v>
      </c>
      <c r="V114" s="807">
        <v>8</v>
      </c>
      <c r="W114" s="807">
        <v>35</v>
      </c>
      <c r="X114" s="885"/>
      <c r="Z114" s="806" t="s">
        <v>832</v>
      </c>
      <c r="AA114" s="806" t="s">
        <v>792</v>
      </c>
      <c r="AB114" s="807">
        <v>111</v>
      </c>
      <c r="AC114" s="806" t="s">
        <v>788</v>
      </c>
      <c r="AE114" s="806" t="s">
        <v>868</v>
      </c>
      <c r="AF114" s="806" t="s">
        <v>788</v>
      </c>
      <c r="AG114" s="807">
        <v>321</v>
      </c>
      <c r="AI114" s="806" t="s">
        <v>781</v>
      </c>
      <c r="AJ114" s="807">
        <v>1</v>
      </c>
      <c r="AK114" s="807">
        <v>112</v>
      </c>
      <c r="AL114" s="759" t="str">
        <f t="shared" si="3"/>
        <v>Vejez</v>
      </c>
    </row>
    <row r="115" spans="1:38" ht="30">
      <c r="A115" s="806" t="s">
        <v>802</v>
      </c>
      <c r="B115" s="806" t="s">
        <v>815</v>
      </c>
      <c r="C115" s="806" t="s">
        <v>788</v>
      </c>
      <c r="D115" s="806" t="s">
        <v>789</v>
      </c>
      <c r="E115" s="807">
        <v>289</v>
      </c>
      <c r="G115" s="806" t="s">
        <v>809</v>
      </c>
      <c r="H115" s="807">
        <v>9</v>
      </c>
      <c r="I115" s="807">
        <v>353</v>
      </c>
      <c r="K115" s="806" t="s">
        <v>666</v>
      </c>
      <c r="L115" s="806" t="s">
        <v>844</v>
      </c>
      <c r="M115" s="806" t="s">
        <v>662</v>
      </c>
      <c r="N115" s="807">
        <v>8</v>
      </c>
      <c r="O115" s="884"/>
      <c r="P115" s="806" t="s">
        <v>793</v>
      </c>
      <c r="Q115" s="807">
        <v>133</v>
      </c>
      <c r="R115" s="807">
        <v>0</v>
      </c>
      <c r="S115" s="759" t="str">
        <f t="shared" si="2"/>
        <v>Primera Infancia</v>
      </c>
      <c r="U115" s="806" t="s">
        <v>809</v>
      </c>
      <c r="V115" s="807">
        <v>9</v>
      </c>
      <c r="W115" s="807">
        <v>34</v>
      </c>
      <c r="X115" s="885"/>
      <c r="Z115" s="806" t="s">
        <v>832</v>
      </c>
      <c r="AA115" s="806" t="s">
        <v>792</v>
      </c>
      <c r="AB115" s="807">
        <v>94</v>
      </c>
      <c r="AC115" s="806" t="s">
        <v>783</v>
      </c>
      <c r="AE115" s="806" t="s">
        <v>868</v>
      </c>
      <c r="AF115" s="806" t="s">
        <v>783</v>
      </c>
      <c r="AG115" s="807">
        <v>480</v>
      </c>
      <c r="AI115" s="806" t="s">
        <v>781</v>
      </c>
      <c r="AJ115" s="807">
        <v>1</v>
      </c>
      <c r="AK115" s="807">
        <v>114</v>
      </c>
      <c r="AL115" s="759" t="str">
        <f t="shared" si="3"/>
        <v>Vejez</v>
      </c>
    </row>
    <row r="116" spans="1:38" ht="30">
      <c r="A116" s="806" t="s">
        <v>802</v>
      </c>
      <c r="B116" s="806" t="s">
        <v>815</v>
      </c>
      <c r="C116" s="806" t="s">
        <v>788</v>
      </c>
      <c r="D116" s="806" t="s">
        <v>784</v>
      </c>
      <c r="E116" s="807">
        <v>337</v>
      </c>
      <c r="G116" s="806" t="s">
        <v>809</v>
      </c>
      <c r="H116" s="807">
        <v>10</v>
      </c>
      <c r="I116" s="807">
        <v>259</v>
      </c>
      <c r="K116" s="806" t="s">
        <v>666</v>
      </c>
      <c r="L116" s="806" t="s">
        <v>844</v>
      </c>
      <c r="M116" s="806" t="s">
        <v>820</v>
      </c>
      <c r="N116" s="807">
        <v>3</v>
      </c>
      <c r="O116" s="884"/>
      <c r="P116" s="806" t="s">
        <v>793</v>
      </c>
      <c r="Q116" s="807">
        <v>125</v>
      </c>
      <c r="R116" s="807">
        <v>1</v>
      </c>
      <c r="S116" s="759" t="str">
        <f t="shared" si="2"/>
        <v>Primera Infancia</v>
      </c>
      <c r="U116" s="806" t="s">
        <v>809</v>
      </c>
      <c r="V116" s="807">
        <v>10</v>
      </c>
      <c r="W116" s="807">
        <v>22</v>
      </c>
      <c r="X116" s="885"/>
      <c r="Z116" s="806" t="s">
        <v>832</v>
      </c>
      <c r="AA116" s="806" t="s">
        <v>796</v>
      </c>
      <c r="AB116" s="807">
        <v>225</v>
      </c>
      <c r="AC116" s="806" t="s">
        <v>788</v>
      </c>
      <c r="AE116" s="806" t="s">
        <v>869</v>
      </c>
      <c r="AF116" s="806" t="s">
        <v>788</v>
      </c>
      <c r="AG116" s="807">
        <v>490</v>
      </c>
      <c r="AI116" s="806" t="s">
        <v>781</v>
      </c>
      <c r="AJ116" s="807">
        <v>1</v>
      </c>
      <c r="AK116" s="807">
        <v>119</v>
      </c>
      <c r="AL116" s="759" t="str">
        <f t="shared" si="3"/>
        <v>Vejez</v>
      </c>
    </row>
    <row r="117" spans="1:38" ht="30">
      <c r="A117" s="806" t="s">
        <v>802</v>
      </c>
      <c r="B117" s="806" t="s">
        <v>815</v>
      </c>
      <c r="C117" s="806" t="s">
        <v>783</v>
      </c>
      <c r="D117" s="806" t="s">
        <v>789</v>
      </c>
      <c r="E117" s="807">
        <v>227</v>
      </c>
      <c r="G117" s="806" t="s">
        <v>809</v>
      </c>
      <c r="H117" s="807">
        <v>11</v>
      </c>
      <c r="I117" s="807">
        <v>172</v>
      </c>
      <c r="K117" s="806" t="s">
        <v>666</v>
      </c>
      <c r="L117" s="806" t="s">
        <v>844</v>
      </c>
      <c r="M117" s="806" t="s">
        <v>806</v>
      </c>
      <c r="N117" s="807">
        <v>12</v>
      </c>
      <c r="O117" s="884"/>
      <c r="P117" s="806" t="s">
        <v>793</v>
      </c>
      <c r="Q117" s="807">
        <v>110</v>
      </c>
      <c r="R117" s="807">
        <v>2</v>
      </c>
      <c r="S117" s="759" t="str">
        <f t="shared" si="2"/>
        <v>Primera Infancia</v>
      </c>
      <c r="U117" s="806" t="s">
        <v>809</v>
      </c>
      <c r="V117" s="807">
        <v>11</v>
      </c>
      <c r="W117" s="807">
        <v>11</v>
      </c>
      <c r="X117" s="885"/>
      <c r="Z117" s="806" t="s">
        <v>832</v>
      </c>
      <c r="AA117" s="806" t="s">
        <v>796</v>
      </c>
      <c r="AB117" s="807">
        <v>392</v>
      </c>
      <c r="AC117" s="806" t="s">
        <v>783</v>
      </c>
      <c r="AE117" s="806" t="s">
        <v>869</v>
      </c>
      <c r="AF117" s="806" t="s">
        <v>783</v>
      </c>
      <c r="AG117" s="807">
        <v>625</v>
      </c>
      <c r="AI117" s="806" t="s">
        <v>793</v>
      </c>
      <c r="AJ117" s="807">
        <v>27</v>
      </c>
      <c r="AK117" s="807">
        <v>0</v>
      </c>
      <c r="AL117" s="759" t="str">
        <f t="shared" si="3"/>
        <v>Primera Infancia</v>
      </c>
    </row>
    <row r="118" spans="1:38" ht="30">
      <c r="A118" s="806" t="s">
        <v>802</v>
      </c>
      <c r="B118" s="806" t="s">
        <v>815</v>
      </c>
      <c r="C118" s="806" t="s">
        <v>783</v>
      </c>
      <c r="D118" s="806" t="s">
        <v>784</v>
      </c>
      <c r="E118" s="807">
        <v>246</v>
      </c>
      <c r="G118" s="806" t="s">
        <v>809</v>
      </c>
      <c r="H118" s="807">
        <v>12</v>
      </c>
      <c r="I118" s="807">
        <v>201</v>
      </c>
      <c r="K118" s="806" t="s">
        <v>666</v>
      </c>
      <c r="L118" s="806" t="s">
        <v>844</v>
      </c>
      <c r="M118" s="806" t="s">
        <v>786</v>
      </c>
      <c r="N118" s="807">
        <v>1</v>
      </c>
      <c r="O118" s="884"/>
      <c r="P118" s="806" t="s">
        <v>793</v>
      </c>
      <c r="Q118" s="807">
        <v>121</v>
      </c>
      <c r="R118" s="807">
        <v>3</v>
      </c>
      <c r="S118" s="759" t="str">
        <f t="shared" si="2"/>
        <v>Primera Infancia</v>
      </c>
      <c r="U118" s="806" t="s">
        <v>809</v>
      </c>
      <c r="V118" s="807">
        <v>12</v>
      </c>
      <c r="W118" s="807">
        <v>23</v>
      </c>
      <c r="X118" s="885"/>
      <c r="Z118" s="806" t="s">
        <v>833</v>
      </c>
      <c r="AA118" s="806" t="s">
        <v>792</v>
      </c>
      <c r="AB118" s="807">
        <v>448</v>
      </c>
      <c r="AC118" s="806" t="s">
        <v>788</v>
      </c>
      <c r="AE118" s="806" t="s">
        <v>870</v>
      </c>
      <c r="AF118" s="806" t="s">
        <v>788</v>
      </c>
      <c r="AG118" s="807">
        <v>136044</v>
      </c>
      <c r="AI118" s="806" t="s">
        <v>793</v>
      </c>
      <c r="AJ118" s="807">
        <v>25</v>
      </c>
      <c r="AK118" s="807">
        <v>1</v>
      </c>
      <c r="AL118" s="759" t="str">
        <f t="shared" si="3"/>
        <v>Primera Infancia</v>
      </c>
    </row>
    <row r="119" spans="1:38" ht="30">
      <c r="A119" s="806" t="s">
        <v>802</v>
      </c>
      <c r="B119" s="806" t="s">
        <v>818</v>
      </c>
      <c r="C119" s="806" t="s">
        <v>788</v>
      </c>
      <c r="D119" s="806" t="s">
        <v>789</v>
      </c>
      <c r="E119" s="807">
        <v>13</v>
      </c>
      <c r="G119" s="806" t="s">
        <v>811</v>
      </c>
      <c r="H119" s="807">
        <v>0</v>
      </c>
      <c r="I119" s="807">
        <v>223</v>
      </c>
      <c r="K119" s="806" t="s">
        <v>666</v>
      </c>
      <c r="L119" s="806" t="s">
        <v>844</v>
      </c>
      <c r="M119" s="806" t="s">
        <v>808</v>
      </c>
      <c r="N119" s="807">
        <v>1</v>
      </c>
      <c r="O119" s="884"/>
      <c r="P119" s="806" t="s">
        <v>793</v>
      </c>
      <c r="Q119" s="807">
        <v>146</v>
      </c>
      <c r="R119" s="807">
        <v>4</v>
      </c>
      <c r="S119" s="759" t="str">
        <f t="shared" si="2"/>
        <v>Primera Infancia</v>
      </c>
      <c r="U119" s="806" t="s">
        <v>811</v>
      </c>
      <c r="V119" s="807">
        <v>0</v>
      </c>
      <c r="W119" s="807">
        <v>14</v>
      </c>
      <c r="X119" s="885"/>
      <c r="Z119" s="806" t="s">
        <v>833</v>
      </c>
      <c r="AA119" s="806" t="s">
        <v>792</v>
      </c>
      <c r="AB119" s="807">
        <v>276</v>
      </c>
      <c r="AC119" s="806" t="s">
        <v>783</v>
      </c>
      <c r="AE119" s="806" t="s">
        <v>870</v>
      </c>
      <c r="AF119" s="806" t="s">
        <v>783</v>
      </c>
      <c r="AG119" s="807">
        <v>126507</v>
      </c>
      <c r="AI119" s="806" t="s">
        <v>793</v>
      </c>
      <c r="AJ119" s="807">
        <v>25</v>
      </c>
      <c r="AK119" s="807">
        <v>2</v>
      </c>
      <c r="AL119" s="759" t="str">
        <f t="shared" si="3"/>
        <v>Primera Infancia</v>
      </c>
    </row>
    <row r="120" spans="1:38" ht="30">
      <c r="A120" s="806" t="s">
        <v>802</v>
      </c>
      <c r="B120" s="806" t="s">
        <v>818</v>
      </c>
      <c r="C120" s="806" t="s">
        <v>788</v>
      </c>
      <c r="D120" s="806" t="s">
        <v>784</v>
      </c>
      <c r="E120" s="807">
        <v>21</v>
      </c>
      <c r="G120" s="806" t="s">
        <v>811</v>
      </c>
      <c r="H120" s="807">
        <v>1</v>
      </c>
      <c r="I120" s="807">
        <v>937</v>
      </c>
      <c r="K120" s="806" t="s">
        <v>666</v>
      </c>
      <c r="L120" s="806" t="s">
        <v>844</v>
      </c>
      <c r="M120" s="806" t="s">
        <v>790</v>
      </c>
      <c r="N120" s="807">
        <v>15</v>
      </c>
      <c r="O120" s="884"/>
      <c r="P120" s="806" t="s">
        <v>793</v>
      </c>
      <c r="Q120" s="807">
        <v>147</v>
      </c>
      <c r="R120" s="807">
        <v>5</v>
      </c>
      <c r="S120" s="759" t="str">
        <f t="shared" si="2"/>
        <v>Primera Infancia</v>
      </c>
      <c r="U120" s="806" t="s">
        <v>811</v>
      </c>
      <c r="V120" s="807">
        <v>1</v>
      </c>
      <c r="W120" s="807">
        <v>46</v>
      </c>
      <c r="X120" s="885"/>
      <c r="Z120" s="806" t="s">
        <v>833</v>
      </c>
      <c r="AA120" s="806" t="s">
        <v>796</v>
      </c>
      <c r="AB120" s="807">
        <v>483</v>
      </c>
      <c r="AC120" s="806" t="s">
        <v>788</v>
      </c>
      <c r="AE120" s="806" t="s">
        <v>871</v>
      </c>
      <c r="AF120" s="806" t="s">
        <v>788</v>
      </c>
      <c r="AG120" s="807">
        <v>1067</v>
      </c>
      <c r="AI120" s="806" t="s">
        <v>793</v>
      </c>
      <c r="AJ120" s="807">
        <v>21</v>
      </c>
      <c r="AK120" s="807">
        <v>3</v>
      </c>
      <c r="AL120" s="759" t="str">
        <f t="shared" si="3"/>
        <v>Primera Infancia</v>
      </c>
    </row>
    <row r="121" spans="1:38" ht="30">
      <c r="A121" s="806" t="s">
        <v>802</v>
      </c>
      <c r="B121" s="806" t="s">
        <v>818</v>
      </c>
      <c r="C121" s="806" t="s">
        <v>783</v>
      </c>
      <c r="D121" s="806" t="s">
        <v>789</v>
      </c>
      <c r="E121" s="807">
        <v>20</v>
      </c>
      <c r="G121" s="806" t="s">
        <v>811</v>
      </c>
      <c r="H121" s="807">
        <v>2</v>
      </c>
      <c r="I121" s="807">
        <v>2696</v>
      </c>
      <c r="K121" s="806" t="s">
        <v>666</v>
      </c>
      <c r="L121" s="806" t="s">
        <v>844</v>
      </c>
      <c r="M121" s="806" t="s">
        <v>824</v>
      </c>
      <c r="N121" s="807">
        <v>1346</v>
      </c>
      <c r="O121" s="884"/>
      <c r="P121" s="806" t="s">
        <v>793</v>
      </c>
      <c r="Q121" s="807">
        <v>138</v>
      </c>
      <c r="R121" s="807">
        <v>6</v>
      </c>
      <c r="S121" s="759" t="str">
        <f t="shared" si="2"/>
        <v>Infancia</v>
      </c>
      <c r="U121" s="806" t="s">
        <v>811</v>
      </c>
      <c r="V121" s="807">
        <v>2</v>
      </c>
      <c r="W121" s="807">
        <v>180</v>
      </c>
      <c r="X121" s="885"/>
      <c r="Z121" s="806" t="s">
        <v>833</v>
      </c>
      <c r="AA121" s="806" t="s">
        <v>796</v>
      </c>
      <c r="AB121" s="807">
        <v>813</v>
      </c>
      <c r="AC121" s="806" t="s">
        <v>783</v>
      </c>
      <c r="AE121" s="806" t="s">
        <v>871</v>
      </c>
      <c r="AF121" s="806" t="s">
        <v>783</v>
      </c>
      <c r="AG121" s="807">
        <v>1479</v>
      </c>
      <c r="AI121" s="806" t="s">
        <v>793</v>
      </c>
      <c r="AJ121" s="807">
        <v>27</v>
      </c>
      <c r="AK121" s="807">
        <v>4</v>
      </c>
      <c r="AL121" s="759" t="str">
        <f t="shared" si="3"/>
        <v>Primera Infancia</v>
      </c>
    </row>
    <row r="122" spans="1:38" ht="30">
      <c r="A122" s="806" t="s">
        <v>802</v>
      </c>
      <c r="B122" s="806" t="s">
        <v>818</v>
      </c>
      <c r="C122" s="806" t="s">
        <v>783</v>
      </c>
      <c r="D122" s="806" t="s">
        <v>784</v>
      </c>
      <c r="E122" s="807">
        <v>14</v>
      </c>
      <c r="G122" s="806" t="s">
        <v>811</v>
      </c>
      <c r="H122" s="807">
        <v>3</v>
      </c>
      <c r="I122" s="807">
        <v>1318</v>
      </c>
      <c r="K122" s="806" t="s">
        <v>666</v>
      </c>
      <c r="L122" s="806" t="s">
        <v>844</v>
      </c>
      <c r="M122" s="806" t="s">
        <v>666</v>
      </c>
      <c r="N122" s="807">
        <v>132</v>
      </c>
      <c r="O122" s="884"/>
      <c r="P122" s="806" t="s">
        <v>793</v>
      </c>
      <c r="Q122" s="807">
        <v>159</v>
      </c>
      <c r="R122" s="807">
        <v>7</v>
      </c>
      <c r="S122" s="759" t="str">
        <f t="shared" si="2"/>
        <v>Infancia</v>
      </c>
      <c r="U122" s="806" t="s">
        <v>811</v>
      </c>
      <c r="V122" s="807">
        <v>3</v>
      </c>
      <c r="W122" s="807">
        <v>87</v>
      </c>
      <c r="X122" s="885"/>
      <c r="Z122" s="806" t="s">
        <v>834</v>
      </c>
      <c r="AA122" s="806" t="s">
        <v>792</v>
      </c>
      <c r="AB122" s="807">
        <v>216</v>
      </c>
      <c r="AC122" s="806" t="s">
        <v>788</v>
      </c>
      <c r="AE122" s="806" t="s">
        <v>872</v>
      </c>
      <c r="AF122" s="806" t="s">
        <v>788</v>
      </c>
      <c r="AG122" s="807">
        <v>1911</v>
      </c>
      <c r="AI122" s="806" t="s">
        <v>793</v>
      </c>
      <c r="AJ122" s="807">
        <v>26</v>
      </c>
      <c r="AK122" s="807">
        <v>5</v>
      </c>
      <c r="AL122" s="759" t="str">
        <f t="shared" si="3"/>
        <v>Primera Infancia</v>
      </c>
    </row>
    <row r="123" spans="1:38" ht="15">
      <c r="A123" s="806" t="s">
        <v>803</v>
      </c>
      <c r="B123" s="806" t="s">
        <v>662</v>
      </c>
      <c r="C123" s="806" t="s">
        <v>788</v>
      </c>
      <c r="D123" s="806" t="s">
        <v>789</v>
      </c>
      <c r="E123" s="807">
        <v>3202</v>
      </c>
      <c r="G123" s="806" t="s">
        <v>811</v>
      </c>
      <c r="H123" s="807">
        <v>4</v>
      </c>
      <c r="I123" s="807">
        <v>5977</v>
      </c>
      <c r="K123" s="806" t="s">
        <v>666</v>
      </c>
      <c r="L123" s="806" t="s">
        <v>844</v>
      </c>
      <c r="M123" s="806" t="s">
        <v>794</v>
      </c>
      <c r="N123" s="807">
        <v>18</v>
      </c>
      <c r="O123" s="884"/>
      <c r="P123" s="806" t="s">
        <v>793</v>
      </c>
      <c r="Q123" s="807">
        <v>131</v>
      </c>
      <c r="R123" s="807">
        <v>8</v>
      </c>
      <c r="S123" s="759" t="str">
        <f t="shared" si="2"/>
        <v>Infancia</v>
      </c>
      <c r="U123" s="806" t="s">
        <v>811</v>
      </c>
      <c r="V123" s="807">
        <v>4</v>
      </c>
      <c r="W123" s="807">
        <v>983</v>
      </c>
      <c r="X123" s="885"/>
      <c r="Z123" s="806" t="s">
        <v>834</v>
      </c>
      <c r="AA123" s="806" t="s">
        <v>792</v>
      </c>
      <c r="AB123" s="807">
        <v>165</v>
      </c>
      <c r="AC123" s="806" t="s">
        <v>783</v>
      </c>
      <c r="AE123" s="806" t="s">
        <v>872</v>
      </c>
      <c r="AF123" s="806" t="s">
        <v>783</v>
      </c>
      <c r="AG123" s="807">
        <v>1911</v>
      </c>
      <c r="AI123" s="806" t="s">
        <v>793</v>
      </c>
      <c r="AJ123" s="807">
        <v>26</v>
      </c>
      <c r="AK123" s="807">
        <v>6</v>
      </c>
      <c r="AL123" s="759" t="str">
        <f t="shared" si="3"/>
        <v>Infancia</v>
      </c>
    </row>
    <row r="124" spans="1:38" ht="15">
      <c r="A124" s="806" t="s">
        <v>803</v>
      </c>
      <c r="B124" s="806" t="s">
        <v>662</v>
      </c>
      <c r="C124" s="806" t="s">
        <v>788</v>
      </c>
      <c r="D124" s="806" t="s">
        <v>784</v>
      </c>
      <c r="E124" s="807">
        <v>2395</v>
      </c>
      <c r="G124" s="806" t="s">
        <v>811</v>
      </c>
      <c r="H124" s="807">
        <v>5</v>
      </c>
      <c r="I124" s="807">
        <v>705</v>
      </c>
      <c r="K124" s="806" t="s">
        <v>666</v>
      </c>
      <c r="L124" s="806" t="s">
        <v>844</v>
      </c>
      <c r="M124" s="806" t="s">
        <v>795</v>
      </c>
      <c r="N124" s="807">
        <v>38</v>
      </c>
      <c r="O124" s="884"/>
      <c r="P124" s="806" t="s">
        <v>793</v>
      </c>
      <c r="Q124" s="807">
        <v>149</v>
      </c>
      <c r="R124" s="807">
        <v>9</v>
      </c>
      <c r="S124" s="759" t="str">
        <f t="shared" si="2"/>
        <v>Infancia</v>
      </c>
      <c r="U124" s="806" t="s">
        <v>811</v>
      </c>
      <c r="V124" s="807">
        <v>5</v>
      </c>
      <c r="W124" s="807">
        <v>103</v>
      </c>
      <c r="X124" s="885"/>
      <c r="Z124" s="806" t="s">
        <v>834</v>
      </c>
      <c r="AA124" s="806" t="s">
        <v>796</v>
      </c>
      <c r="AB124" s="807">
        <v>403</v>
      </c>
      <c r="AC124" s="806" t="s">
        <v>788</v>
      </c>
      <c r="AE124" s="806" t="s">
        <v>873</v>
      </c>
      <c r="AF124" s="806" t="s">
        <v>788</v>
      </c>
      <c r="AG124" s="807">
        <v>1622</v>
      </c>
      <c r="AI124" s="806" t="s">
        <v>793</v>
      </c>
      <c r="AJ124" s="807">
        <v>36</v>
      </c>
      <c r="AK124" s="807">
        <v>7</v>
      </c>
      <c r="AL124" s="759" t="str">
        <f t="shared" si="3"/>
        <v>Infancia</v>
      </c>
    </row>
    <row r="125" spans="1:38" ht="15">
      <c r="A125" s="806" t="s">
        <v>803</v>
      </c>
      <c r="B125" s="806" t="s">
        <v>662</v>
      </c>
      <c r="C125" s="806" t="s">
        <v>783</v>
      </c>
      <c r="D125" s="806" t="s">
        <v>789</v>
      </c>
      <c r="E125" s="807">
        <v>3396</v>
      </c>
      <c r="G125" s="806" t="s">
        <v>811</v>
      </c>
      <c r="H125" s="807">
        <v>6</v>
      </c>
      <c r="I125" s="807">
        <v>723</v>
      </c>
      <c r="K125" s="806" t="s">
        <v>666</v>
      </c>
      <c r="L125" s="806" t="s">
        <v>844</v>
      </c>
      <c r="M125" s="806" t="s">
        <v>829</v>
      </c>
      <c r="N125" s="807">
        <v>2</v>
      </c>
      <c r="O125" s="884"/>
      <c r="P125" s="806" t="s">
        <v>793</v>
      </c>
      <c r="Q125" s="807">
        <v>156</v>
      </c>
      <c r="R125" s="807">
        <v>10</v>
      </c>
      <c r="S125" s="759" t="str">
        <f t="shared" si="2"/>
        <v>Infancia</v>
      </c>
      <c r="U125" s="806" t="s">
        <v>811</v>
      </c>
      <c r="V125" s="807">
        <v>6</v>
      </c>
      <c r="W125" s="807">
        <v>98</v>
      </c>
      <c r="X125" s="885"/>
      <c r="Z125" s="806" t="s">
        <v>834</v>
      </c>
      <c r="AA125" s="806" t="s">
        <v>796</v>
      </c>
      <c r="AB125" s="807">
        <v>778</v>
      </c>
      <c r="AC125" s="806" t="s">
        <v>783</v>
      </c>
      <c r="AE125" s="806" t="s">
        <v>873</v>
      </c>
      <c r="AF125" s="806" t="s">
        <v>783</v>
      </c>
      <c r="AG125" s="807">
        <v>2135</v>
      </c>
      <c r="AI125" s="806" t="s">
        <v>793</v>
      </c>
      <c r="AJ125" s="807">
        <v>31</v>
      </c>
      <c r="AK125" s="807">
        <v>8</v>
      </c>
      <c r="AL125" s="759" t="str">
        <f t="shared" si="3"/>
        <v>Infancia</v>
      </c>
    </row>
    <row r="126" spans="1:38" ht="15">
      <c r="A126" s="806" t="s">
        <v>803</v>
      </c>
      <c r="B126" s="806" t="s">
        <v>662</v>
      </c>
      <c r="C126" s="806" t="s">
        <v>783</v>
      </c>
      <c r="D126" s="806" t="s">
        <v>784</v>
      </c>
      <c r="E126" s="807">
        <v>2204</v>
      </c>
      <c r="G126" s="806" t="s">
        <v>811</v>
      </c>
      <c r="H126" s="807">
        <v>7</v>
      </c>
      <c r="I126" s="807">
        <v>644</v>
      </c>
      <c r="K126" s="806" t="s">
        <v>666</v>
      </c>
      <c r="L126" s="806" t="s">
        <v>844</v>
      </c>
      <c r="M126" s="806" t="s">
        <v>831</v>
      </c>
      <c r="N126" s="807">
        <v>1</v>
      </c>
      <c r="O126" s="884"/>
      <c r="P126" s="806" t="s">
        <v>793</v>
      </c>
      <c r="Q126" s="807">
        <v>173</v>
      </c>
      <c r="R126" s="807">
        <v>11</v>
      </c>
      <c r="S126" s="759" t="str">
        <f t="shared" si="2"/>
        <v>Infancia</v>
      </c>
      <c r="U126" s="806" t="s">
        <v>811</v>
      </c>
      <c r="V126" s="807">
        <v>7</v>
      </c>
      <c r="W126" s="807">
        <v>69</v>
      </c>
      <c r="X126" s="885"/>
      <c r="Z126" s="806" t="s">
        <v>835</v>
      </c>
      <c r="AA126" s="806" t="s">
        <v>792</v>
      </c>
      <c r="AB126" s="807">
        <v>136</v>
      </c>
      <c r="AC126" s="806" t="s">
        <v>788</v>
      </c>
      <c r="AE126" s="806" t="s">
        <v>874</v>
      </c>
      <c r="AF126" s="806" t="s">
        <v>788</v>
      </c>
      <c r="AG126" s="807">
        <v>31618</v>
      </c>
      <c r="AI126" s="806" t="s">
        <v>793</v>
      </c>
      <c r="AJ126" s="807">
        <v>36</v>
      </c>
      <c r="AK126" s="807">
        <v>9</v>
      </c>
      <c r="AL126" s="759" t="str">
        <f t="shared" si="3"/>
        <v>Infancia</v>
      </c>
    </row>
    <row r="127" spans="1:38" ht="30">
      <c r="A127" s="806" t="s">
        <v>803</v>
      </c>
      <c r="B127" s="806" t="s">
        <v>666</v>
      </c>
      <c r="C127" s="806" t="s">
        <v>788</v>
      </c>
      <c r="D127" s="806" t="s">
        <v>789</v>
      </c>
      <c r="E127" s="807">
        <v>229</v>
      </c>
      <c r="G127" s="806" t="s">
        <v>811</v>
      </c>
      <c r="H127" s="807">
        <v>8</v>
      </c>
      <c r="I127" s="807">
        <v>517</v>
      </c>
      <c r="K127" s="806" t="s">
        <v>666</v>
      </c>
      <c r="L127" s="806" t="s">
        <v>844</v>
      </c>
      <c r="M127" s="806" t="s">
        <v>798</v>
      </c>
      <c r="N127" s="807">
        <v>159</v>
      </c>
      <c r="O127" s="884"/>
      <c r="P127" s="806" t="s">
        <v>793</v>
      </c>
      <c r="Q127" s="807">
        <v>170</v>
      </c>
      <c r="R127" s="807">
        <v>12</v>
      </c>
      <c r="S127" s="759" t="str">
        <f t="shared" si="2"/>
        <v>Adolescente</v>
      </c>
      <c r="U127" s="806" t="s">
        <v>811</v>
      </c>
      <c r="V127" s="807">
        <v>8</v>
      </c>
      <c r="W127" s="807">
        <v>44</v>
      </c>
      <c r="X127" s="885"/>
      <c r="Z127" s="806" t="s">
        <v>835</v>
      </c>
      <c r="AA127" s="806" t="s">
        <v>792</v>
      </c>
      <c r="AB127" s="807">
        <v>117</v>
      </c>
      <c r="AC127" s="806" t="s">
        <v>783</v>
      </c>
      <c r="AE127" s="806" t="s">
        <v>874</v>
      </c>
      <c r="AF127" s="806" t="s">
        <v>783</v>
      </c>
      <c r="AG127" s="807">
        <v>31438</v>
      </c>
      <c r="AI127" s="806" t="s">
        <v>793</v>
      </c>
      <c r="AJ127" s="807">
        <v>36</v>
      </c>
      <c r="AK127" s="807">
        <v>10</v>
      </c>
      <c r="AL127" s="759" t="str">
        <f t="shared" si="3"/>
        <v>Infancia</v>
      </c>
    </row>
    <row r="128" spans="1:38" ht="30">
      <c r="A128" s="806" t="s">
        <v>803</v>
      </c>
      <c r="B128" s="806" t="s">
        <v>666</v>
      </c>
      <c r="C128" s="806" t="s">
        <v>788</v>
      </c>
      <c r="D128" s="806" t="s">
        <v>784</v>
      </c>
      <c r="E128" s="807">
        <v>280</v>
      </c>
      <c r="G128" s="806" t="s">
        <v>811</v>
      </c>
      <c r="H128" s="807">
        <v>9</v>
      </c>
      <c r="I128" s="807">
        <v>341</v>
      </c>
      <c r="K128" s="806" t="s">
        <v>666</v>
      </c>
      <c r="L128" s="806" t="s">
        <v>844</v>
      </c>
      <c r="M128" s="806" t="s">
        <v>875</v>
      </c>
      <c r="N128" s="807">
        <v>7</v>
      </c>
      <c r="O128" s="884"/>
      <c r="P128" s="806" t="s">
        <v>793</v>
      </c>
      <c r="Q128" s="807">
        <v>196</v>
      </c>
      <c r="R128" s="807">
        <v>13</v>
      </c>
      <c r="S128" s="759" t="str">
        <f t="shared" si="2"/>
        <v>Adolescente</v>
      </c>
      <c r="U128" s="806" t="s">
        <v>811</v>
      </c>
      <c r="V128" s="807">
        <v>9</v>
      </c>
      <c r="W128" s="807">
        <v>26</v>
      </c>
      <c r="X128" s="885"/>
      <c r="Z128" s="806" t="s">
        <v>835</v>
      </c>
      <c r="AA128" s="806" t="s">
        <v>796</v>
      </c>
      <c r="AB128" s="807">
        <v>160</v>
      </c>
      <c r="AC128" s="806" t="s">
        <v>788</v>
      </c>
      <c r="AE128" s="806" t="s">
        <v>876</v>
      </c>
      <c r="AF128" s="806" t="s">
        <v>788</v>
      </c>
      <c r="AG128" s="807">
        <v>22202</v>
      </c>
      <c r="AI128" s="806" t="s">
        <v>793</v>
      </c>
      <c r="AJ128" s="807">
        <v>42</v>
      </c>
      <c r="AK128" s="807">
        <v>11</v>
      </c>
      <c r="AL128" s="759" t="str">
        <f t="shared" si="3"/>
        <v>Infancia</v>
      </c>
    </row>
    <row r="129" spans="1:38" ht="30">
      <c r="A129" s="806" t="s">
        <v>803</v>
      </c>
      <c r="B129" s="806" t="s">
        <v>666</v>
      </c>
      <c r="C129" s="806" t="s">
        <v>783</v>
      </c>
      <c r="D129" s="806" t="s">
        <v>789</v>
      </c>
      <c r="E129" s="807">
        <v>309</v>
      </c>
      <c r="G129" s="806" t="s">
        <v>811</v>
      </c>
      <c r="H129" s="807">
        <v>10</v>
      </c>
      <c r="I129" s="807">
        <v>270</v>
      </c>
      <c r="K129" s="806" t="s">
        <v>666</v>
      </c>
      <c r="L129" s="806" t="s">
        <v>844</v>
      </c>
      <c r="M129" s="806" t="s">
        <v>799</v>
      </c>
      <c r="N129" s="807">
        <v>263</v>
      </c>
      <c r="O129" s="884"/>
      <c r="P129" s="806" t="s">
        <v>793</v>
      </c>
      <c r="Q129" s="807">
        <v>198</v>
      </c>
      <c r="R129" s="807">
        <v>14</v>
      </c>
      <c r="S129" s="759" t="str">
        <f t="shared" si="2"/>
        <v>Adolescente</v>
      </c>
      <c r="U129" s="806" t="s">
        <v>811</v>
      </c>
      <c r="V129" s="807">
        <v>10</v>
      </c>
      <c r="W129" s="807">
        <v>12</v>
      </c>
      <c r="X129" s="885"/>
      <c r="Z129" s="806" t="s">
        <v>835</v>
      </c>
      <c r="AA129" s="806" t="s">
        <v>796</v>
      </c>
      <c r="AB129" s="807">
        <v>189</v>
      </c>
      <c r="AC129" s="806" t="s">
        <v>783</v>
      </c>
      <c r="AE129" s="806" t="s">
        <v>876</v>
      </c>
      <c r="AF129" s="806" t="s">
        <v>783</v>
      </c>
      <c r="AG129" s="807">
        <v>20206</v>
      </c>
      <c r="AI129" s="806" t="s">
        <v>793</v>
      </c>
      <c r="AJ129" s="807">
        <v>53</v>
      </c>
      <c r="AK129" s="807">
        <v>12</v>
      </c>
      <c r="AL129" s="759" t="str">
        <f t="shared" si="3"/>
        <v>Adolescente</v>
      </c>
    </row>
    <row r="130" spans="1:38" ht="30">
      <c r="A130" s="806" t="s">
        <v>803</v>
      </c>
      <c r="B130" s="806" t="s">
        <v>666</v>
      </c>
      <c r="C130" s="806" t="s">
        <v>783</v>
      </c>
      <c r="D130" s="806" t="s">
        <v>784</v>
      </c>
      <c r="E130" s="807">
        <v>283</v>
      </c>
      <c r="G130" s="806" t="s">
        <v>811</v>
      </c>
      <c r="H130" s="807">
        <v>11</v>
      </c>
      <c r="I130" s="807">
        <v>184</v>
      </c>
      <c r="K130" s="806" t="s">
        <v>666</v>
      </c>
      <c r="L130" s="806" t="s">
        <v>844</v>
      </c>
      <c r="M130" s="806" t="s">
        <v>801</v>
      </c>
      <c r="N130" s="807">
        <v>199</v>
      </c>
      <c r="O130" s="884"/>
      <c r="P130" s="806" t="s">
        <v>793</v>
      </c>
      <c r="Q130" s="807">
        <v>195</v>
      </c>
      <c r="R130" s="807">
        <v>15</v>
      </c>
      <c r="S130" s="759" t="str">
        <f t="shared" si="2"/>
        <v>Adolescente</v>
      </c>
      <c r="U130" s="806" t="s">
        <v>811</v>
      </c>
      <c r="V130" s="807">
        <v>11</v>
      </c>
      <c r="W130" s="807">
        <v>12</v>
      </c>
      <c r="X130" s="885"/>
      <c r="Z130" s="806" t="s">
        <v>837</v>
      </c>
      <c r="AA130" s="806" t="s">
        <v>787</v>
      </c>
      <c r="AB130" s="807">
        <v>117</v>
      </c>
      <c r="AC130" s="806" t="s">
        <v>788</v>
      </c>
      <c r="AE130" s="806" t="s">
        <v>877</v>
      </c>
      <c r="AF130" s="806" t="s">
        <v>788</v>
      </c>
      <c r="AG130" s="807">
        <v>1469</v>
      </c>
      <c r="AI130" s="806" t="s">
        <v>793</v>
      </c>
      <c r="AJ130" s="807">
        <v>38</v>
      </c>
      <c r="AK130" s="807">
        <v>13</v>
      </c>
      <c r="AL130" s="759" t="str">
        <f t="shared" si="3"/>
        <v>Adolescente</v>
      </c>
    </row>
    <row r="131" spans="1:38" ht="30">
      <c r="A131" s="806" t="s">
        <v>803</v>
      </c>
      <c r="B131" s="806" t="s">
        <v>669</v>
      </c>
      <c r="C131" s="806" t="s">
        <v>788</v>
      </c>
      <c r="D131" s="806" t="s">
        <v>784</v>
      </c>
      <c r="E131" s="807">
        <v>4</v>
      </c>
      <c r="G131" s="806" t="s">
        <v>811</v>
      </c>
      <c r="H131" s="807">
        <v>12</v>
      </c>
      <c r="I131" s="807">
        <v>234</v>
      </c>
      <c r="K131" s="806" t="s">
        <v>666</v>
      </c>
      <c r="L131" s="806" t="s">
        <v>844</v>
      </c>
      <c r="M131" s="806" t="s">
        <v>878</v>
      </c>
      <c r="N131" s="807">
        <v>9</v>
      </c>
      <c r="O131" s="884"/>
      <c r="P131" s="806" t="s">
        <v>793</v>
      </c>
      <c r="Q131" s="807">
        <v>221</v>
      </c>
      <c r="R131" s="807">
        <v>16</v>
      </c>
      <c r="S131" s="759" t="str">
        <f t="shared" ref="S131:S194" si="4">IF(P131=0,"",IF(AND(R131&gt;=0,R131&lt;=5),"Primera Infancia",IF(AND(R131&gt;=6,R131&lt;=11),"Infancia",IF(AND(R131&gt;=12,R131&lt;=17),"Adolescente",IF(AND(R131&gt;=18,R131&lt;=28),"Juventud",IF(AND(R131&gt;=29,R131&lt;=59),"Adulto","Vejez"))))))</f>
        <v>Adolescente</v>
      </c>
      <c r="U131" s="806" t="s">
        <v>811</v>
      </c>
      <c r="V131" s="807">
        <v>12</v>
      </c>
      <c r="W131" s="807">
        <v>7</v>
      </c>
      <c r="X131" s="885"/>
      <c r="Z131" s="806" t="s">
        <v>837</v>
      </c>
      <c r="AA131" s="806" t="s">
        <v>787</v>
      </c>
      <c r="AB131" s="807">
        <v>134</v>
      </c>
      <c r="AC131" s="806" t="s">
        <v>783</v>
      </c>
      <c r="AE131" s="806" t="s">
        <v>877</v>
      </c>
      <c r="AF131" s="806" t="s">
        <v>783</v>
      </c>
      <c r="AG131" s="807">
        <v>2145</v>
      </c>
      <c r="AI131" s="806" t="s">
        <v>793</v>
      </c>
      <c r="AJ131" s="807">
        <v>31</v>
      </c>
      <c r="AK131" s="807">
        <v>14</v>
      </c>
      <c r="AL131" s="759" t="str">
        <f t="shared" ref="AL131:AL194" si="5">IF(AI131=0,"",IF(AND(AK131&gt;=0,AK131&lt;=5),"Primera Infancia",IF(AND(AK131&gt;=6,AK131&lt;=11),"Infancia",IF(AND(AK131&gt;=12,AK131&lt;=17),"Adolescente",IF(AND(AK131&gt;=18,AK131&lt;=28),"Juventud",IF(AND(AK131&gt;=29,AK131&lt;=59),"Adulto","Vejez"))))))</f>
        <v>Adolescente</v>
      </c>
    </row>
    <row r="132" spans="1:38" ht="30">
      <c r="A132" s="806" t="s">
        <v>803</v>
      </c>
      <c r="B132" s="806" t="s">
        <v>669</v>
      </c>
      <c r="C132" s="806" t="s">
        <v>783</v>
      </c>
      <c r="D132" s="806" t="s">
        <v>789</v>
      </c>
      <c r="E132" s="807">
        <v>1</v>
      </c>
      <c r="G132" s="806" t="s">
        <v>812</v>
      </c>
      <c r="H132" s="807">
        <v>0</v>
      </c>
      <c r="I132" s="807">
        <v>209</v>
      </c>
      <c r="K132" s="806" t="s">
        <v>666</v>
      </c>
      <c r="L132" s="806" t="s">
        <v>844</v>
      </c>
      <c r="M132" s="806" t="s">
        <v>673</v>
      </c>
      <c r="N132" s="807">
        <v>32</v>
      </c>
      <c r="O132" s="884"/>
      <c r="P132" s="806" t="s">
        <v>793</v>
      </c>
      <c r="Q132" s="807">
        <v>243</v>
      </c>
      <c r="R132" s="807">
        <v>17</v>
      </c>
      <c r="S132" s="759" t="str">
        <f t="shared" si="4"/>
        <v>Adolescente</v>
      </c>
      <c r="U132" s="806" t="s">
        <v>812</v>
      </c>
      <c r="V132" s="807">
        <v>0</v>
      </c>
      <c r="W132" s="807">
        <v>76</v>
      </c>
      <c r="X132" s="885"/>
      <c r="Z132" s="806" t="s">
        <v>837</v>
      </c>
      <c r="AA132" s="806" t="s">
        <v>792</v>
      </c>
      <c r="AB132" s="807">
        <v>19611</v>
      </c>
      <c r="AC132" s="806" t="s">
        <v>788</v>
      </c>
      <c r="AE132" s="806" t="s">
        <v>879</v>
      </c>
      <c r="AF132" s="806" t="s">
        <v>788</v>
      </c>
      <c r="AG132" s="807">
        <v>5735</v>
      </c>
      <c r="AI132" s="806" t="s">
        <v>793</v>
      </c>
      <c r="AJ132" s="807">
        <v>48</v>
      </c>
      <c r="AK132" s="807">
        <v>15</v>
      </c>
      <c r="AL132" s="759" t="str">
        <f t="shared" si="5"/>
        <v>Adolescente</v>
      </c>
    </row>
    <row r="133" spans="1:38" ht="30">
      <c r="A133" s="806" t="s">
        <v>803</v>
      </c>
      <c r="B133" s="806" t="s">
        <v>669</v>
      </c>
      <c r="C133" s="806" t="s">
        <v>783</v>
      </c>
      <c r="D133" s="806" t="s">
        <v>784</v>
      </c>
      <c r="E133" s="807">
        <v>3</v>
      </c>
      <c r="G133" s="806" t="s">
        <v>812</v>
      </c>
      <c r="H133" s="807">
        <v>1</v>
      </c>
      <c r="I133" s="807">
        <v>843</v>
      </c>
      <c r="K133" s="806" t="s">
        <v>666</v>
      </c>
      <c r="L133" s="806" t="s">
        <v>844</v>
      </c>
      <c r="M133" s="806" t="s">
        <v>674</v>
      </c>
      <c r="N133" s="807">
        <v>48516</v>
      </c>
      <c r="O133" s="884"/>
      <c r="P133" s="806" t="s">
        <v>793</v>
      </c>
      <c r="Q133" s="807">
        <v>252</v>
      </c>
      <c r="R133" s="807">
        <v>18</v>
      </c>
      <c r="S133" s="759" t="str">
        <f t="shared" si="4"/>
        <v>Juventud</v>
      </c>
      <c r="U133" s="806" t="s">
        <v>812</v>
      </c>
      <c r="V133" s="807">
        <v>1</v>
      </c>
      <c r="W133" s="807">
        <v>335</v>
      </c>
      <c r="X133" s="885"/>
      <c r="Z133" s="806" t="s">
        <v>837</v>
      </c>
      <c r="AA133" s="806" t="s">
        <v>792</v>
      </c>
      <c r="AB133" s="807">
        <v>11089</v>
      </c>
      <c r="AC133" s="806" t="s">
        <v>783</v>
      </c>
      <c r="AE133" s="806" t="s">
        <v>879</v>
      </c>
      <c r="AF133" s="806" t="s">
        <v>783</v>
      </c>
      <c r="AG133" s="807">
        <v>6125</v>
      </c>
      <c r="AI133" s="806" t="s">
        <v>793</v>
      </c>
      <c r="AJ133" s="807">
        <v>37</v>
      </c>
      <c r="AK133" s="807">
        <v>16</v>
      </c>
      <c r="AL133" s="759" t="str">
        <f t="shared" si="5"/>
        <v>Adolescente</v>
      </c>
    </row>
    <row r="134" spans="1:38" ht="30">
      <c r="A134" s="806" t="s">
        <v>803</v>
      </c>
      <c r="B134" s="806" t="s">
        <v>787</v>
      </c>
      <c r="C134" s="806" t="s">
        <v>788</v>
      </c>
      <c r="D134" s="806" t="s">
        <v>789</v>
      </c>
      <c r="E134" s="807">
        <v>4</v>
      </c>
      <c r="G134" s="806" t="s">
        <v>812</v>
      </c>
      <c r="H134" s="807">
        <v>2</v>
      </c>
      <c r="I134" s="807">
        <v>2524</v>
      </c>
      <c r="K134" s="806" t="s">
        <v>666</v>
      </c>
      <c r="L134" s="806" t="s">
        <v>844</v>
      </c>
      <c r="M134" s="806" t="s">
        <v>683</v>
      </c>
      <c r="N134" s="807">
        <v>27</v>
      </c>
      <c r="O134" s="884"/>
      <c r="P134" s="806" t="s">
        <v>793</v>
      </c>
      <c r="Q134" s="807">
        <v>193</v>
      </c>
      <c r="R134" s="807">
        <v>19</v>
      </c>
      <c r="S134" s="759" t="str">
        <f t="shared" si="4"/>
        <v>Juventud</v>
      </c>
      <c r="U134" s="806" t="s">
        <v>812</v>
      </c>
      <c r="V134" s="807">
        <v>2</v>
      </c>
      <c r="W134" s="807">
        <v>1029</v>
      </c>
      <c r="X134" s="885"/>
      <c r="Z134" s="806" t="s">
        <v>837</v>
      </c>
      <c r="AA134" s="806" t="s">
        <v>796</v>
      </c>
      <c r="AB134" s="807">
        <v>19096</v>
      </c>
      <c r="AC134" s="806" t="s">
        <v>788</v>
      </c>
      <c r="AE134" s="806" t="s">
        <v>880</v>
      </c>
      <c r="AF134" s="806" t="s">
        <v>788</v>
      </c>
      <c r="AG134" s="807">
        <v>567</v>
      </c>
      <c r="AI134" s="806" t="s">
        <v>793</v>
      </c>
      <c r="AJ134" s="807">
        <v>36</v>
      </c>
      <c r="AK134" s="807">
        <v>17</v>
      </c>
      <c r="AL134" s="759" t="str">
        <f t="shared" si="5"/>
        <v>Adolescente</v>
      </c>
    </row>
    <row r="135" spans="1:38" ht="15">
      <c r="A135" s="806" t="s">
        <v>803</v>
      </c>
      <c r="B135" s="806" t="s">
        <v>787</v>
      </c>
      <c r="C135" s="806" t="s">
        <v>788</v>
      </c>
      <c r="D135" s="806" t="s">
        <v>784</v>
      </c>
      <c r="E135" s="807">
        <v>20</v>
      </c>
      <c r="G135" s="806" t="s">
        <v>812</v>
      </c>
      <c r="H135" s="807">
        <v>3</v>
      </c>
      <c r="I135" s="807">
        <v>1294</v>
      </c>
      <c r="K135" s="806" t="s">
        <v>666</v>
      </c>
      <c r="L135" s="806" t="s">
        <v>844</v>
      </c>
      <c r="M135" s="806" t="s">
        <v>684</v>
      </c>
      <c r="N135" s="807">
        <v>24247</v>
      </c>
      <c r="O135" s="884"/>
      <c r="P135" s="806" t="s">
        <v>793</v>
      </c>
      <c r="Q135" s="807">
        <v>198</v>
      </c>
      <c r="R135" s="807">
        <v>20</v>
      </c>
      <c r="S135" s="759" t="str">
        <f t="shared" si="4"/>
        <v>Juventud</v>
      </c>
      <c r="U135" s="806" t="s">
        <v>812</v>
      </c>
      <c r="V135" s="807">
        <v>3</v>
      </c>
      <c r="W135" s="807">
        <v>481</v>
      </c>
      <c r="X135" s="885"/>
      <c r="Z135" s="806" t="s">
        <v>837</v>
      </c>
      <c r="AA135" s="806" t="s">
        <v>796</v>
      </c>
      <c r="AB135" s="807">
        <v>26012</v>
      </c>
      <c r="AC135" s="806" t="s">
        <v>783</v>
      </c>
      <c r="AE135" s="806" t="s">
        <v>880</v>
      </c>
      <c r="AF135" s="806" t="s">
        <v>783</v>
      </c>
      <c r="AG135" s="807">
        <v>629</v>
      </c>
      <c r="AI135" s="806" t="s">
        <v>793</v>
      </c>
      <c r="AJ135" s="807">
        <v>48</v>
      </c>
      <c r="AK135" s="807">
        <v>18</v>
      </c>
      <c r="AL135" s="759" t="str">
        <f t="shared" si="5"/>
        <v>Juventud</v>
      </c>
    </row>
    <row r="136" spans="1:38" ht="15">
      <c r="A136" s="806" t="s">
        <v>803</v>
      </c>
      <c r="B136" s="806" t="s">
        <v>787</v>
      </c>
      <c r="C136" s="806" t="s">
        <v>783</v>
      </c>
      <c r="D136" s="806" t="s">
        <v>789</v>
      </c>
      <c r="E136" s="807">
        <v>13</v>
      </c>
      <c r="G136" s="806" t="s">
        <v>812</v>
      </c>
      <c r="H136" s="807">
        <v>4</v>
      </c>
      <c r="I136" s="807">
        <v>6626</v>
      </c>
      <c r="K136" s="806" t="s">
        <v>666</v>
      </c>
      <c r="L136" s="806" t="s">
        <v>856</v>
      </c>
      <c r="M136" s="806" t="s">
        <v>662</v>
      </c>
      <c r="N136" s="807">
        <v>22</v>
      </c>
      <c r="O136" s="884"/>
      <c r="P136" s="806" t="s">
        <v>793</v>
      </c>
      <c r="Q136" s="807">
        <v>195</v>
      </c>
      <c r="R136" s="807">
        <v>21</v>
      </c>
      <c r="S136" s="759" t="str">
        <f t="shared" si="4"/>
        <v>Juventud</v>
      </c>
      <c r="U136" s="806" t="s">
        <v>812</v>
      </c>
      <c r="V136" s="807">
        <v>4</v>
      </c>
      <c r="W136" s="807">
        <v>4342</v>
      </c>
      <c r="X136" s="885"/>
      <c r="Z136" s="806" t="s">
        <v>838</v>
      </c>
      <c r="AA136" s="806" t="s">
        <v>792</v>
      </c>
      <c r="AB136" s="807">
        <v>102</v>
      </c>
      <c r="AC136" s="806" t="s">
        <v>788</v>
      </c>
      <c r="AE136" s="806" t="s">
        <v>805</v>
      </c>
      <c r="AF136" s="806" t="s">
        <v>788</v>
      </c>
      <c r="AG136" s="807">
        <v>871</v>
      </c>
      <c r="AI136" s="806" t="s">
        <v>793</v>
      </c>
      <c r="AJ136" s="807">
        <v>49</v>
      </c>
      <c r="AK136" s="807">
        <v>19</v>
      </c>
      <c r="AL136" s="759" t="str">
        <f t="shared" si="5"/>
        <v>Juventud</v>
      </c>
    </row>
    <row r="137" spans="1:38" ht="15">
      <c r="A137" s="806" t="s">
        <v>803</v>
      </c>
      <c r="B137" s="806" t="s">
        <v>787</v>
      </c>
      <c r="C137" s="806" t="s">
        <v>783</v>
      </c>
      <c r="D137" s="806" t="s">
        <v>784</v>
      </c>
      <c r="E137" s="807">
        <v>48</v>
      </c>
      <c r="G137" s="806" t="s">
        <v>812</v>
      </c>
      <c r="H137" s="807">
        <v>5</v>
      </c>
      <c r="I137" s="807">
        <v>1014</v>
      </c>
      <c r="K137" s="806" t="s">
        <v>666</v>
      </c>
      <c r="L137" s="806" t="s">
        <v>856</v>
      </c>
      <c r="M137" s="806" t="s">
        <v>806</v>
      </c>
      <c r="N137" s="807">
        <v>4</v>
      </c>
      <c r="O137" s="884"/>
      <c r="P137" s="806" t="s">
        <v>793</v>
      </c>
      <c r="Q137" s="807">
        <v>152</v>
      </c>
      <c r="R137" s="807">
        <v>22</v>
      </c>
      <c r="S137" s="759" t="str">
        <f t="shared" si="4"/>
        <v>Juventud</v>
      </c>
      <c r="U137" s="806" t="s">
        <v>812</v>
      </c>
      <c r="V137" s="807">
        <v>5</v>
      </c>
      <c r="W137" s="807">
        <v>581</v>
      </c>
      <c r="X137" s="885"/>
      <c r="Z137" s="806" t="s">
        <v>838</v>
      </c>
      <c r="AA137" s="806" t="s">
        <v>792</v>
      </c>
      <c r="AB137" s="807">
        <v>86</v>
      </c>
      <c r="AC137" s="806" t="s">
        <v>783</v>
      </c>
      <c r="AE137" s="806" t="s">
        <v>805</v>
      </c>
      <c r="AF137" s="806" t="s">
        <v>783</v>
      </c>
      <c r="AG137" s="807">
        <v>1376</v>
      </c>
      <c r="AI137" s="806" t="s">
        <v>793</v>
      </c>
      <c r="AJ137" s="807">
        <v>47</v>
      </c>
      <c r="AK137" s="807">
        <v>20</v>
      </c>
      <c r="AL137" s="759" t="str">
        <f t="shared" si="5"/>
        <v>Juventud</v>
      </c>
    </row>
    <row r="138" spans="1:38" ht="15">
      <c r="A138" s="806" t="s">
        <v>803</v>
      </c>
      <c r="B138" s="806" t="s">
        <v>792</v>
      </c>
      <c r="C138" s="806" t="s">
        <v>788</v>
      </c>
      <c r="D138" s="806" t="s">
        <v>784</v>
      </c>
      <c r="E138" s="807">
        <v>2</v>
      </c>
      <c r="G138" s="806" t="s">
        <v>812</v>
      </c>
      <c r="H138" s="807">
        <v>6</v>
      </c>
      <c r="I138" s="807">
        <v>976</v>
      </c>
      <c r="K138" s="806" t="s">
        <v>666</v>
      </c>
      <c r="L138" s="806" t="s">
        <v>856</v>
      </c>
      <c r="M138" s="806" t="s">
        <v>808</v>
      </c>
      <c r="N138" s="807">
        <v>3</v>
      </c>
      <c r="O138" s="884"/>
      <c r="P138" s="806" t="s">
        <v>793</v>
      </c>
      <c r="Q138" s="807">
        <v>179</v>
      </c>
      <c r="R138" s="807">
        <v>23</v>
      </c>
      <c r="S138" s="759" t="str">
        <f t="shared" si="4"/>
        <v>Juventud</v>
      </c>
      <c r="U138" s="806" t="s">
        <v>812</v>
      </c>
      <c r="V138" s="807">
        <v>6</v>
      </c>
      <c r="W138" s="807">
        <v>575</v>
      </c>
      <c r="X138" s="885"/>
      <c r="Z138" s="806" t="s">
        <v>838</v>
      </c>
      <c r="AA138" s="806" t="s">
        <v>796</v>
      </c>
      <c r="AB138" s="807">
        <v>151</v>
      </c>
      <c r="AC138" s="806" t="s">
        <v>788</v>
      </c>
      <c r="AE138" s="806" t="s">
        <v>881</v>
      </c>
      <c r="AF138" s="806" t="s">
        <v>788</v>
      </c>
      <c r="AG138" s="807">
        <v>22492</v>
      </c>
      <c r="AI138" s="806" t="s">
        <v>793</v>
      </c>
      <c r="AJ138" s="807">
        <v>65</v>
      </c>
      <c r="AK138" s="807">
        <v>21</v>
      </c>
      <c r="AL138" s="759" t="str">
        <f t="shared" si="5"/>
        <v>Juventud</v>
      </c>
    </row>
    <row r="139" spans="1:38" ht="15">
      <c r="A139" s="806" t="s">
        <v>803</v>
      </c>
      <c r="B139" s="806" t="s">
        <v>792</v>
      </c>
      <c r="C139" s="806" t="s">
        <v>783</v>
      </c>
      <c r="D139" s="806" t="s">
        <v>789</v>
      </c>
      <c r="E139" s="807">
        <v>1</v>
      </c>
      <c r="G139" s="806" t="s">
        <v>812</v>
      </c>
      <c r="H139" s="807">
        <v>7</v>
      </c>
      <c r="I139" s="807">
        <v>957</v>
      </c>
      <c r="K139" s="806" t="s">
        <v>666</v>
      </c>
      <c r="L139" s="806" t="s">
        <v>856</v>
      </c>
      <c r="M139" s="806" t="s">
        <v>790</v>
      </c>
      <c r="N139" s="807">
        <v>1340</v>
      </c>
      <c r="O139" s="884"/>
      <c r="P139" s="806" t="s">
        <v>793</v>
      </c>
      <c r="Q139" s="807">
        <v>143</v>
      </c>
      <c r="R139" s="807">
        <v>24</v>
      </c>
      <c r="S139" s="759" t="str">
        <f t="shared" si="4"/>
        <v>Juventud</v>
      </c>
      <c r="U139" s="806" t="s">
        <v>812</v>
      </c>
      <c r="V139" s="807">
        <v>7</v>
      </c>
      <c r="W139" s="807">
        <v>507</v>
      </c>
      <c r="X139" s="885"/>
      <c r="Z139" s="806" t="s">
        <v>838</v>
      </c>
      <c r="AA139" s="806" t="s">
        <v>796</v>
      </c>
      <c r="AB139" s="807">
        <v>184</v>
      </c>
      <c r="AC139" s="806" t="s">
        <v>783</v>
      </c>
      <c r="AE139" s="806" t="s">
        <v>881</v>
      </c>
      <c r="AF139" s="806" t="s">
        <v>783</v>
      </c>
      <c r="AG139" s="807">
        <v>23182</v>
      </c>
      <c r="AI139" s="806" t="s">
        <v>793</v>
      </c>
      <c r="AJ139" s="807">
        <v>66</v>
      </c>
      <c r="AK139" s="807">
        <v>22</v>
      </c>
      <c r="AL139" s="759" t="str">
        <f t="shared" si="5"/>
        <v>Juventud</v>
      </c>
    </row>
    <row r="140" spans="1:38" ht="15">
      <c r="A140" s="806" t="s">
        <v>803</v>
      </c>
      <c r="B140" s="806" t="s">
        <v>792</v>
      </c>
      <c r="C140" s="806" t="s">
        <v>783</v>
      </c>
      <c r="D140" s="806" t="s">
        <v>784</v>
      </c>
      <c r="E140" s="807">
        <v>4</v>
      </c>
      <c r="G140" s="806" t="s">
        <v>812</v>
      </c>
      <c r="H140" s="807">
        <v>8</v>
      </c>
      <c r="I140" s="807">
        <v>818</v>
      </c>
      <c r="K140" s="806" t="s">
        <v>666</v>
      </c>
      <c r="L140" s="806" t="s">
        <v>856</v>
      </c>
      <c r="M140" s="806" t="s">
        <v>791</v>
      </c>
      <c r="N140" s="807">
        <v>12</v>
      </c>
      <c r="O140" s="884"/>
      <c r="P140" s="806" t="s">
        <v>793</v>
      </c>
      <c r="Q140" s="807">
        <v>162</v>
      </c>
      <c r="R140" s="807">
        <v>25</v>
      </c>
      <c r="S140" s="759" t="str">
        <f t="shared" si="4"/>
        <v>Juventud</v>
      </c>
      <c r="U140" s="806" t="s">
        <v>812</v>
      </c>
      <c r="V140" s="807">
        <v>8</v>
      </c>
      <c r="W140" s="807">
        <v>375</v>
      </c>
      <c r="X140" s="885"/>
      <c r="Z140" s="806" t="s">
        <v>839</v>
      </c>
      <c r="AA140" s="806" t="s">
        <v>792</v>
      </c>
      <c r="AB140" s="807">
        <v>560</v>
      </c>
      <c r="AC140" s="806" t="s">
        <v>788</v>
      </c>
      <c r="AE140" s="806" t="s">
        <v>882</v>
      </c>
      <c r="AF140" s="806" t="s">
        <v>788</v>
      </c>
      <c r="AG140" s="807">
        <v>419</v>
      </c>
      <c r="AI140" s="806" t="s">
        <v>793</v>
      </c>
      <c r="AJ140" s="807">
        <v>53</v>
      </c>
      <c r="AK140" s="807">
        <v>23</v>
      </c>
      <c r="AL140" s="759" t="str">
        <f t="shared" si="5"/>
        <v>Juventud</v>
      </c>
    </row>
    <row r="141" spans="1:38" ht="15">
      <c r="A141" s="806" t="s">
        <v>803</v>
      </c>
      <c r="B141" s="806" t="s">
        <v>815</v>
      </c>
      <c r="C141" s="806" t="s">
        <v>788</v>
      </c>
      <c r="D141" s="806" t="s">
        <v>789</v>
      </c>
      <c r="E141" s="807">
        <v>1317</v>
      </c>
      <c r="G141" s="806" t="s">
        <v>812</v>
      </c>
      <c r="H141" s="807">
        <v>9</v>
      </c>
      <c r="I141" s="807">
        <v>655</v>
      </c>
      <c r="K141" s="806" t="s">
        <v>666</v>
      </c>
      <c r="L141" s="806" t="s">
        <v>856</v>
      </c>
      <c r="M141" s="806" t="s">
        <v>824</v>
      </c>
      <c r="N141" s="807">
        <v>1158</v>
      </c>
      <c r="O141" s="884"/>
      <c r="P141" s="806" t="s">
        <v>793</v>
      </c>
      <c r="Q141" s="807">
        <v>146</v>
      </c>
      <c r="R141" s="807">
        <v>26</v>
      </c>
      <c r="S141" s="759" t="str">
        <f t="shared" si="4"/>
        <v>Juventud</v>
      </c>
      <c r="U141" s="806" t="s">
        <v>812</v>
      </c>
      <c r="V141" s="807">
        <v>9</v>
      </c>
      <c r="W141" s="807">
        <v>272</v>
      </c>
      <c r="X141" s="885"/>
      <c r="Z141" s="806" t="s">
        <v>839</v>
      </c>
      <c r="AA141" s="806" t="s">
        <v>792</v>
      </c>
      <c r="AB141" s="807">
        <v>354</v>
      </c>
      <c r="AC141" s="806" t="s">
        <v>783</v>
      </c>
      <c r="AE141" s="806" t="s">
        <v>882</v>
      </c>
      <c r="AF141" s="806" t="s">
        <v>783</v>
      </c>
      <c r="AG141" s="807">
        <v>520</v>
      </c>
      <c r="AI141" s="806" t="s">
        <v>793</v>
      </c>
      <c r="AJ141" s="807">
        <v>53</v>
      </c>
      <c r="AK141" s="807">
        <v>24</v>
      </c>
      <c r="AL141" s="759" t="str">
        <f t="shared" si="5"/>
        <v>Juventud</v>
      </c>
    </row>
    <row r="142" spans="1:38" ht="15">
      <c r="A142" s="806" t="s">
        <v>803</v>
      </c>
      <c r="B142" s="806" t="s">
        <v>815</v>
      </c>
      <c r="C142" s="806" t="s">
        <v>788</v>
      </c>
      <c r="D142" s="806" t="s">
        <v>784</v>
      </c>
      <c r="E142" s="807">
        <v>1307</v>
      </c>
      <c r="G142" s="806" t="s">
        <v>812</v>
      </c>
      <c r="H142" s="807">
        <v>10</v>
      </c>
      <c r="I142" s="807">
        <v>483</v>
      </c>
      <c r="K142" s="806" t="s">
        <v>666</v>
      </c>
      <c r="L142" s="806" t="s">
        <v>856</v>
      </c>
      <c r="M142" s="806" t="s">
        <v>810</v>
      </c>
      <c r="N142" s="807">
        <v>5</v>
      </c>
      <c r="O142" s="884"/>
      <c r="P142" s="806" t="s">
        <v>793</v>
      </c>
      <c r="Q142" s="807">
        <v>152</v>
      </c>
      <c r="R142" s="807">
        <v>27</v>
      </c>
      <c r="S142" s="759" t="str">
        <f t="shared" si="4"/>
        <v>Juventud</v>
      </c>
      <c r="U142" s="806" t="s">
        <v>812</v>
      </c>
      <c r="V142" s="807">
        <v>10</v>
      </c>
      <c r="W142" s="807">
        <v>204</v>
      </c>
      <c r="X142" s="885"/>
      <c r="Z142" s="806" t="s">
        <v>839</v>
      </c>
      <c r="AA142" s="806" t="s">
        <v>796</v>
      </c>
      <c r="AB142" s="807">
        <v>618</v>
      </c>
      <c r="AC142" s="806" t="s">
        <v>788</v>
      </c>
      <c r="AE142" s="806" t="s">
        <v>883</v>
      </c>
      <c r="AF142" s="806" t="s">
        <v>788</v>
      </c>
      <c r="AG142" s="807">
        <v>145</v>
      </c>
      <c r="AI142" s="806" t="s">
        <v>793</v>
      </c>
      <c r="AJ142" s="807">
        <v>57</v>
      </c>
      <c r="AK142" s="807">
        <v>25</v>
      </c>
      <c r="AL142" s="759" t="str">
        <f t="shared" si="5"/>
        <v>Juventud</v>
      </c>
    </row>
    <row r="143" spans="1:38" ht="15">
      <c r="A143" s="806" t="s">
        <v>803</v>
      </c>
      <c r="B143" s="806" t="s">
        <v>815</v>
      </c>
      <c r="C143" s="806" t="s">
        <v>783</v>
      </c>
      <c r="D143" s="806" t="s">
        <v>789</v>
      </c>
      <c r="E143" s="807">
        <v>1166</v>
      </c>
      <c r="G143" s="806" t="s">
        <v>812</v>
      </c>
      <c r="H143" s="807">
        <v>11</v>
      </c>
      <c r="I143" s="807">
        <v>370</v>
      </c>
      <c r="K143" s="806" t="s">
        <v>666</v>
      </c>
      <c r="L143" s="806" t="s">
        <v>856</v>
      </c>
      <c r="M143" s="806" t="s">
        <v>666</v>
      </c>
      <c r="N143" s="807">
        <v>6</v>
      </c>
      <c r="O143" s="884"/>
      <c r="P143" s="806" t="s">
        <v>793</v>
      </c>
      <c r="Q143" s="807">
        <v>143</v>
      </c>
      <c r="R143" s="807">
        <v>28</v>
      </c>
      <c r="S143" s="759" t="str">
        <f t="shared" si="4"/>
        <v>Juventud</v>
      </c>
      <c r="U143" s="806" t="s">
        <v>812</v>
      </c>
      <c r="V143" s="807">
        <v>11</v>
      </c>
      <c r="W143" s="807">
        <v>131</v>
      </c>
      <c r="X143" s="885"/>
      <c r="Z143" s="806" t="s">
        <v>839</v>
      </c>
      <c r="AA143" s="806" t="s">
        <v>796</v>
      </c>
      <c r="AB143" s="807">
        <v>1232</v>
      </c>
      <c r="AC143" s="806" t="s">
        <v>783</v>
      </c>
      <c r="AE143" s="806" t="s">
        <v>883</v>
      </c>
      <c r="AF143" s="806" t="s">
        <v>783</v>
      </c>
      <c r="AG143" s="807">
        <v>150</v>
      </c>
      <c r="AI143" s="806" t="s">
        <v>793</v>
      </c>
      <c r="AJ143" s="807">
        <v>50</v>
      </c>
      <c r="AK143" s="807">
        <v>26</v>
      </c>
      <c r="AL143" s="759" t="str">
        <f t="shared" si="5"/>
        <v>Juventud</v>
      </c>
    </row>
    <row r="144" spans="1:38" ht="15">
      <c r="A144" s="806" t="s">
        <v>803</v>
      </c>
      <c r="B144" s="806" t="s">
        <v>815</v>
      </c>
      <c r="C144" s="806" t="s">
        <v>783</v>
      </c>
      <c r="D144" s="806" t="s">
        <v>784</v>
      </c>
      <c r="E144" s="807">
        <v>1100</v>
      </c>
      <c r="G144" s="806" t="s">
        <v>812</v>
      </c>
      <c r="H144" s="807">
        <v>12</v>
      </c>
      <c r="I144" s="807">
        <v>496</v>
      </c>
      <c r="K144" s="806" t="s">
        <v>666</v>
      </c>
      <c r="L144" s="806" t="s">
        <v>856</v>
      </c>
      <c r="M144" s="806" t="s">
        <v>794</v>
      </c>
      <c r="N144" s="807">
        <v>8</v>
      </c>
      <c r="O144" s="884"/>
      <c r="P144" s="806" t="s">
        <v>793</v>
      </c>
      <c r="Q144" s="807">
        <v>129</v>
      </c>
      <c r="R144" s="807">
        <v>29</v>
      </c>
      <c r="S144" s="759" t="str">
        <f t="shared" si="4"/>
        <v>Adulto</v>
      </c>
      <c r="U144" s="806" t="s">
        <v>812</v>
      </c>
      <c r="V144" s="807">
        <v>12</v>
      </c>
      <c r="W144" s="807">
        <v>159</v>
      </c>
      <c r="X144" s="885"/>
      <c r="Z144" s="806" t="s">
        <v>785</v>
      </c>
      <c r="AA144" s="806" t="s">
        <v>792</v>
      </c>
      <c r="AB144" s="807">
        <v>233</v>
      </c>
      <c r="AC144" s="806" t="s">
        <v>788</v>
      </c>
      <c r="AE144" s="806" t="s">
        <v>884</v>
      </c>
      <c r="AF144" s="806" t="s">
        <v>788</v>
      </c>
      <c r="AG144" s="807">
        <v>1018</v>
      </c>
      <c r="AI144" s="806" t="s">
        <v>793</v>
      </c>
      <c r="AJ144" s="807">
        <v>50</v>
      </c>
      <c r="AK144" s="807">
        <v>27</v>
      </c>
      <c r="AL144" s="759" t="str">
        <f t="shared" si="5"/>
        <v>Juventud</v>
      </c>
    </row>
    <row r="145" spans="1:38" ht="15">
      <c r="A145" s="806" t="s">
        <v>803</v>
      </c>
      <c r="B145" s="806" t="s">
        <v>818</v>
      </c>
      <c r="C145" s="806" t="s">
        <v>788</v>
      </c>
      <c r="D145" s="806" t="s">
        <v>789</v>
      </c>
      <c r="E145" s="807">
        <v>2</v>
      </c>
      <c r="G145" s="806" t="s">
        <v>813</v>
      </c>
      <c r="H145" s="807">
        <v>0</v>
      </c>
      <c r="I145" s="807">
        <v>86</v>
      </c>
      <c r="K145" s="806" t="s">
        <v>666</v>
      </c>
      <c r="L145" s="806" t="s">
        <v>856</v>
      </c>
      <c r="M145" s="806" t="s">
        <v>795</v>
      </c>
      <c r="N145" s="807">
        <v>39</v>
      </c>
      <c r="O145" s="884"/>
      <c r="P145" s="806" t="s">
        <v>793</v>
      </c>
      <c r="Q145" s="807">
        <v>143</v>
      </c>
      <c r="R145" s="807">
        <v>30</v>
      </c>
      <c r="S145" s="759" t="str">
        <f t="shared" si="4"/>
        <v>Adulto</v>
      </c>
      <c r="U145" s="806" t="s">
        <v>813</v>
      </c>
      <c r="V145" s="807">
        <v>0</v>
      </c>
      <c r="W145" s="807">
        <v>20</v>
      </c>
      <c r="X145" s="885"/>
      <c r="Z145" s="806" t="s">
        <v>785</v>
      </c>
      <c r="AA145" s="806" t="s">
        <v>792</v>
      </c>
      <c r="AB145" s="807">
        <v>120</v>
      </c>
      <c r="AC145" s="806" t="s">
        <v>783</v>
      </c>
      <c r="AE145" s="806" t="s">
        <v>884</v>
      </c>
      <c r="AF145" s="806" t="s">
        <v>783</v>
      </c>
      <c r="AG145" s="807">
        <v>1801</v>
      </c>
      <c r="AI145" s="806" t="s">
        <v>793</v>
      </c>
      <c r="AJ145" s="807">
        <v>43</v>
      </c>
      <c r="AK145" s="807">
        <v>28</v>
      </c>
      <c r="AL145" s="759" t="str">
        <f t="shared" si="5"/>
        <v>Juventud</v>
      </c>
    </row>
    <row r="146" spans="1:38" ht="15">
      <c r="A146" s="806" t="s">
        <v>803</v>
      </c>
      <c r="B146" s="806" t="s">
        <v>818</v>
      </c>
      <c r="C146" s="806" t="s">
        <v>788</v>
      </c>
      <c r="D146" s="806" t="s">
        <v>784</v>
      </c>
      <c r="E146" s="807">
        <v>14</v>
      </c>
      <c r="G146" s="806" t="s">
        <v>813</v>
      </c>
      <c r="H146" s="807">
        <v>1</v>
      </c>
      <c r="I146" s="807">
        <v>319</v>
      </c>
      <c r="K146" s="806" t="s">
        <v>666</v>
      </c>
      <c r="L146" s="806" t="s">
        <v>856</v>
      </c>
      <c r="M146" s="806" t="s">
        <v>829</v>
      </c>
      <c r="N146" s="807">
        <v>1</v>
      </c>
      <c r="O146" s="884"/>
      <c r="P146" s="806" t="s">
        <v>793</v>
      </c>
      <c r="Q146" s="807">
        <v>134</v>
      </c>
      <c r="R146" s="807">
        <v>31</v>
      </c>
      <c r="S146" s="759" t="str">
        <f t="shared" si="4"/>
        <v>Adulto</v>
      </c>
      <c r="U146" s="806" t="s">
        <v>813</v>
      </c>
      <c r="V146" s="807">
        <v>1</v>
      </c>
      <c r="W146" s="807">
        <v>86</v>
      </c>
      <c r="X146" s="885"/>
      <c r="Z146" s="806" t="s">
        <v>785</v>
      </c>
      <c r="AA146" s="806" t="s">
        <v>796</v>
      </c>
      <c r="AB146" s="807">
        <v>164</v>
      </c>
      <c r="AC146" s="806" t="s">
        <v>788</v>
      </c>
      <c r="AE146" s="806" t="s">
        <v>885</v>
      </c>
      <c r="AF146" s="806" t="s">
        <v>788</v>
      </c>
      <c r="AG146" s="807">
        <v>370</v>
      </c>
      <c r="AI146" s="806" t="s">
        <v>793</v>
      </c>
      <c r="AJ146" s="807">
        <v>38</v>
      </c>
      <c r="AK146" s="807">
        <v>29</v>
      </c>
      <c r="AL146" s="759" t="str">
        <f t="shared" si="5"/>
        <v>Adulto</v>
      </c>
    </row>
    <row r="147" spans="1:38" ht="15">
      <c r="A147" s="806" t="s">
        <v>803</v>
      </c>
      <c r="B147" s="806" t="s">
        <v>818</v>
      </c>
      <c r="C147" s="806" t="s">
        <v>783</v>
      </c>
      <c r="D147" s="806" t="s">
        <v>789</v>
      </c>
      <c r="E147" s="807">
        <v>11</v>
      </c>
      <c r="G147" s="806" t="s">
        <v>813</v>
      </c>
      <c r="H147" s="807">
        <v>2</v>
      </c>
      <c r="I147" s="807">
        <v>814</v>
      </c>
      <c r="K147" s="806" t="s">
        <v>666</v>
      </c>
      <c r="L147" s="806" t="s">
        <v>856</v>
      </c>
      <c r="M147" s="806" t="s">
        <v>798</v>
      </c>
      <c r="N147" s="807">
        <v>181</v>
      </c>
      <c r="O147" s="884"/>
      <c r="P147" s="806" t="s">
        <v>793</v>
      </c>
      <c r="Q147" s="807">
        <v>128</v>
      </c>
      <c r="R147" s="807">
        <v>32</v>
      </c>
      <c r="S147" s="759" t="str">
        <f t="shared" si="4"/>
        <v>Adulto</v>
      </c>
      <c r="U147" s="806" t="s">
        <v>813</v>
      </c>
      <c r="V147" s="807">
        <v>2</v>
      </c>
      <c r="W147" s="807">
        <v>191</v>
      </c>
      <c r="X147" s="885"/>
      <c r="Z147" s="806" t="s">
        <v>785</v>
      </c>
      <c r="AA147" s="806" t="s">
        <v>796</v>
      </c>
      <c r="AB147" s="807">
        <v>334</v>
      </c>
      <c r="AC147" s="806" t="s">
        <v>783</v>
      </c>
      <c r="AE147" s="806" t="s">
        <v>885</v>
      </c>
      <c r="AF147" s="806" t="s">
        <v>783</v>
      </c>
      <c r="AG147" s="807">
        <v>423</v>
      </c>
      <c r="AI147" s="806" t="s">
        <v>793</v>
      </c>
      <c r="AJ147" s="807">
        <v>53</v>
      </c>
      <c r="AK147" s="807">
        <v>30</v>
      </c>
      <c r="AL147" s="759" t="str">
        <f t="shared" si="5"/>
        <v>Adulto</v>
      </c>
    </row>
    <row r="148" spans="1:38" ht="15">
      <c r="A148" s="806" t="s">
        <v>803</v>
      </c>
      <c r="B148" s="806" t="s">
        <v>818</v>
      </c>
      <c r="C148" s="806" t="s">
        <v>783</v>
      </c>
      <c r="D148" s="806" t="s">
        <v>784</v>
      </c>
      <c r="E148" s="807">
        <v>50</v>
      </c>
      <c r="G148" s="806" t="s">
        <v>813</v>
      </c>
      <c r="H148" s="807">
        <v>3</v>
      </c>
      <c r="I148" s="807">
        <v>414</v>
      </c>
      <c r="K148" s="806" t="s">
        <v>666</v>
      </c>
      <c r="L148" s="806" t="s">
        <v>856</v>
      </c>
      <c r="M148" s="806" t="s">
        <v>799</v>
      </c>
      <c r="N148" s="807">
        <v>10</v>
      </c>
      <c r="O148" s="884"/>
      <c r="P148" s="806" t="s">
        <v>793</v>
      </c>
      <c r="Q148" s="807">
        <v>130</v>
      </c>
      <c r="R148" s="807">
        <v>33</v>
      </c>
      <c r="S148" s="759" t="str">
        <f t="shared" si="4"/>
        <v>Adulto</v>
      </c>
      <c r="U148" s="806" t="s">
        <v>813</v>
      </c>
      <c r="V148" s="807">
        <v>3</v>
      </c>
      <c r="W148" s="807">
        <v>98</v>
      </c>
      <c r="X148" s="885"/>
      <c r="Z148" s="806" t="s">
        <v>840</v>
      </c>
      <c r="AA148" s="806" t="s">
        <v>792</v>
      </c>
      <c r="AB148" s="807">
        <v>202</v>
      </c>
      <c r="AC148" s="806" t="s">
        <v>788</v>
      </c>
      <c r="AE148" s="806" t="s">
        <v>886</v>
      </c>
      <c r="AF148" s="806" t="s">
        <v>788</v>
      </c>
      <c r="AG148" s="807">
        <v>2403</v>
      </c>
      <c r="AI148" s="806" t="s">
        <v>793</v>
      </c>
      <c r="AJ148" s="807">
        <v>60</v>
      </c>
      <c r="AK148" s="807">
        <v>31</v>
      </c>
      <c r="AL148" s="759" t="str">
        <f t="shared" si="5"/>
        <v>Adulto</v>
      </c>
    </row>
    <row r="149" spans="1:38" ht="15">
      <c r="A149" s="806" t="s">
        <v>804</v>
      </c>
      <c r="B149" s="806" t="s">
        <v>782</v>
      </c>
      <c r="C149" s="806" t="s">
        <v>788</v>
      </c>
      <c r="D149" s="806" t="s">
        <v>789</v>
      </c>
      <c r="E149" s="807">
        <v>30</v>
      </c>
      <c r="G149" s="806" t="s">
        <v>813</v>
      </c>
      <c r="H149" s="807">
        <v>4</v>
      </c>
      <c r="I149" s="807">
        <v>1996</v>
      </c>
      <c r="K149" s="806" t="s">
        <v>666</v>
      </c>
      <c r="L149" s="806" t="s">
        <v>856</v>
      </c>
      <c r="M149" s="806" t="s">
        <v>801</v>
      </c>
      <c r="N149" s="807">
        <v>143</v>
      </c>
      <c r="O149" s="884"/>
      <c r="P149" s="806" t="s">
        <v>793</v>
      </c>
      <c r="Q149" s="807">
        <v>119</v>
      </c>
      <c r="R149" s="807">
        <v>34</v>
      </c>
      <c r="S149" s="759" t="str">
        <f t="shared" si="4"/>
        <v>Adulto</v>
      </c>
      <c r="U149" s="806" t="s">
        <v>813</v>
      </c>
      <c r="V149" s="807">
        <v>4</v>
      </c>
      <c r="W149" s="807">
        <v>668</v>
      </c>
      <c r="X149" s="885"/>
      <c r="Z149" s="806" t="s">
        <v>840</v>
      </c>
      <c r="AA149" s="806" t="s">
        <v>792</v>
      </c>
      <c r="AB149" s="807">
        <v>103</v>
      </c>
      <c r="AC149" s="806" t="s">
        <v>783</v>
      </c>
      <c r="AE149" s="806" t="s">
        <v>886</v>
      </c>
      <c r="AF149" s="806" t="s">
        <v>783</v>
      </c>
      <c r="AG149" s="807">
        <v>2988</v>
      </c>
      <c r="AI149" s="806" t="s">
        <v>793</v>
      </c>
      <c r="AJ149" s="807">
        <v>64</v>
      </c>
      <c r="AK149" s="807">
        <v>32</v>
      </c>
      <c r="AL149" s="759" t="str">
        <f t="shared" si="5"/>
        <v>Adulto</v>
      </c>
    </row>
    <row r="150" spans="1:38" ht="15">
      <c r="A150" s="806" t="s">
        <v>804</v>
      </c>
      <c r="B150" s="806" t="s">
        <v>782</v>
      </c>
      <c r="C150" s="806" t="s">
        <v>788</v>
      </c>
      <c r="D150" s="806" t="s">
        <v>784</v>
      </c>
      <c r="E150" s="807">
        <v>10</v>
      </c>
      <c r="G150" s="806" t="s">
        <v>813</v>
      </c>
      <c r="H150" s="807">
        <v>5</v>
      </c>
      <c r="I150" s="807">
        <v>340</v>
      </c>
      <c r="K150" s="806" t="s">
        <v>666</v>
      </c>
      <c r="L150" s="806" t="s">
        <v>856</v>
      </c>
      <c r="M150" s="806" t="s">
        <v>673</v>
      </c>
      <c r="N150" s="807">
        <v>16</v>
      </c>
      <c r="O150" s="884"/>
      <c r="P150" s="806" t="s">
        <v>793</v>
      </c>
      <c r="Q150" s="807">
        <v>140</v>
      </c>
      <c r="R150" s="807">
        <v>35</v>
      </c>
      <c r="S150" s="759" t="str">
        <f t="shared" si="4"/>
        <v>Adulto</v>
      </c>
      <c r="U150" s="806" t="s">
        <v>813</v>
      </c>
      <c r="V150" s="807">
        <v>5</v>
      </c>
      <c r="W150" s="807">
        <v>87</v>
      </c>
      <c r="X150" s="885"/>
      <c r="Z150" s="806" t="s">
        <v>840</v>
      </c>
      <c r="AA150" s="806" t="s">
        <v>796</v>
      </c>
      <c r="AB150" s="807">
        <v>170</v>
      </c>
      <c r="AC150" s="806" t="s">
        <v>788</v>
      </c>
      <c r="AE150" s="806" t="s">
        <v>887</v>
      </c>
      <c r="AF150" s="806" t="s">
        <v>788</v>
      </c>
      <c r="AG150" s="807">
        <v>618</v>
      </c>
      <c r="AI150" s="806" t="s">
        <v>793</v>
      </c>
      <c r="AJ150" s="807">
        <v>35</v>
      </c>
      <c r="AK150" s="807">
        <v>33</v>
      </c>
      <c r="AL150" s="759" t="str">
        <f t="shared" si="5"/>
        <v>Adulto</v>
      </c>
    </row>
    <row r="151" spans="1:38" ht="15">
      <c r="A151" s="806" t="s">
        <v>804</v>
      </c>
      <c r="B151" s="806" t="s">
        <v>782</v>
      </c>
      <c r="C151" s="806" t="s">
        <v>783</v>
      </c>
      <c r="D151" s="806" t="s">
        <v>789</v>
      </c>
      <c r="E151" s="807">
        <v>25</v>
      </c>
      <c r="G151" s="806" t="s">
        <v>813</v>
      </c>
      <c r="H151" s="807">
        <v>6</v>
      </c>
      <c r="I151" s="807">
        <v>326</v>
      </c>
      <c r="K151" s="806" t="s">
        <v>666</v>
      </c>
      <c r="L151" s="806" t="s">
        <v>856</v>
      </c>
      <c r="M151" s="806" t="s">
        <v>674</v>
      </c>
      <c r="N151" s="807">
        <v>26401</v>
      </c>
      <c r="O151" s="884"/>
      <c r="P151" s="806" t="s">
        <v>793</v>
      </c>
      <c r="Q151" s="807">
        <v>116</v>
      </c>
      <c r="R151" s="807">
        <v>36</v>
      </c>
      <c r="S151" s="759" t="str">
        <f t="shared" si="4"/>
        <v>Adulto</v>
      </c>
      <c r="U151" s="806" t="s">
        <v>813</v>
      </c>
      <c r="V151" s="807">
        <v>6</v>
      </c>
      <c r="W151" s="807">
        <v>69</v>
      </c>
      <c r="X151" s="885"/>
      <c r="Z151" s="806" t="s">
        <v>840</v>
      </c>
      <c r="AA151" s="806" t="s">
        <v>796</v>
      </c>
      <c r="AB151" s="807">
        <v>315</v>
      </c>
      <c r="AC151" s="806" t="s">
        <v>783</v>
      </c>
      <c r="AE151" s="806" t="s">
        <v>887</v>
      </c>
      <c r="AF151" s="806" t="s">
        <v>783</v>
      </c>
      <c r="AG151" s="807">
        <v>756</v>
      </c>
      <c r="AI151" s="806" t="s">
        <v>793</v>
      </c>
      <c r="AJ151" s="807">
        <v>38</v>
      </c>
      <c r="AK151" s="807">
        <v>34</v>
      </c>
      <c r="AL151" s="759" t="str">
        <f t="shared" si="5"/>
        <v>Adulto</v>
      </c>
    </row>
    <row r="152" spans="1:38" ht="15">
      <c r="A152" s="806" t="s">
        <v>804</v>
      </c>
      <c r="B152" s="806" t="s">
        <v>782</v>
      </c>
      <c r="C152" s="806" t="s">
        <v>783</v>
      </c>
      <c r="D152" s="806" t="s">
        <v>784</v>
      </c>
      <c r="E152" s="807">
        <v>9</v>
      </c>
      <c r="G152" s="806" t="s">
        <v>813</v>
      </c>
      <c r="H152" s="807">
        <v>7</v>
      </c>
      <c r="I152" s="807">
        <v>285</v>
      </c>
      <c r="K152" s="806" t="s">
        <v>666</v>
      </c>
      <c r="L152" s="806" t="s">
        <v>856</v>
      </c>
      <c r="M152" s="806" t="s">
        <v>676</v>
      </c>
      <c r="N152" s="807">
        <v>2</v>
      </c>
      <c r="O152" s="884"/>
      <c r="P152" s="806" t="s">
        <v>793</v>
      </c>
      <c r="Q152" s="807">
        <v>160</v>
      </c>
      <c r="R152" s="807">
        <v>37</v>
      </c>
      <c r="S152" s="759" t="str">
        <f t="shared" si="4"/>
        <v>Adulto</v>
      </c>
      <c r="U152" s="806" t="s">
        <v>813</v>
      </c>
      <c r="V152" s="807">
        <v>7</v>
      </c>
      <c r="W152" s="807">
        <v>78</v>
      </c>
      <c r="X152" s="885"/>
      <c r="Z152" s="806" t="s">
        <v>841</v>
      </c>
      <c r="AA152" s="806" t="s">
        <v>787</v>
      </c>
      <c r="AB152" s="807">
        <v>12</v>
      </c>
      <c r="AC152" s="806" t="s">
        <v>788</v>
      </c>
      <c r="AE152" s="806" t="s">
        <v>888</v>
      </c>
      <c r="AF152" s="806" t="s">
        <v>788</v>
      </c>
      <c r="AG152" s="807">
        <v>131</v>
      </c>
      <c r="AI152" s="806" t="s">
        <v>793</v>
      </c>
      <c r="AJ152" s="807">
        <v>45</v>
      </c>
      <c r="AK152" s="807">
        <v>35</v>
      </c>
      <c r="AL152" s="759" t="str">
        <f t="shared" si="5"/>
        <v>Adulto</v>
      </c>
    </row>
    <row r="153" spans="1:38" ht="15">
      <c r="A153" s="806" t="s">
        <v>804</v>
      </c>
      <c r="B153" s="806" t="s">
        <v>662</v>
      </c>
      <c r="C153" s="806" t="s">
        <v>788</v>
      </c>
      <c r="D153" s="806" t="s">
        <v>789</v>
      </c>
      <c r="E153" s="807">
        <v>2628</v>
      </c>
      <c r="G153" s="806" t="s">
        <v>813</v>
      </c>
      <c r="H153" s="807">
        <v>8</v>
      </c>
      <c r="I153" s="807">
        <v>261</v>
      </c>
      <c r="K153" s="806" t="s">
        <v>666</v>
      </c>
      <c r="L153" s="806" t="s">
        <v>856</v>
      </c>
      <c r="M153" s="806" t="s">
        <v>678</v>
      </c>
      <c r="N153" s="807">
        <v>10</v>
      </c>
      <c r="O153" s="884"/>
      <c r="P153" s="806" t="s">
        <v>793</v>
      </c>
      <c r="Q153" s="807">
        <v>140</v>
      </c>
      <c r="R153" s="807">
        <v>38</v>
      </c>
      <c r="S153" s="759" t="str">
        <f t="shared" si="4"/>
        <v>Adulto</v>
      </c>
      <c r="U153" s="806" t="s">
        <v>813</v>
      </c>
      <c r="V153" s="807">
        <v>8</v>
      </c>
      <c r="W153" s="807">
        <v>32</v>
      </c>
      <c r="X153" s="885"/>
      <c r="Z153" s="806" t="s">
        <v>841</v>
      </c>
      <c r="AA153" s="806" t="s">
        <v>787</v>
      </c>
      <c r="AB153" s="807">
        <v>25</v>
      </c>
      <c r="AC153" s="806" t="s">
        <v>783</v>
      </c>
      <c r="AE153" s="806" t="s">
        <v>888</v>
      </c>
      <c r="AF153" s="806" t="s">
        <v>783</v>
      </c>
      <c r="AG153" s="807">
        <v>152</v>
      </c>
      <c r="AI153" s="806" t="s">
        <v>793</v>
      </c>
      <c r="AJ153" s="807">
        <v>48</v>
      </c>
      <c r="AK153" s="807">
        <v>36</v>
      </c>
      <c r="AL153" s="759" t="str">
        <f t="shared" si="5"/>
        <v>Adulto</v>
      </c>
    </row>
    <row r="154" spans="1:38" ht="15">
      <c r="A154" s="806" t="s">
        <v>804</v>
      </c>
      <c r="B154" s="806" t="s">
        <v>662</v>
      </c>
      <c r="C154" s="806" t="s">
        <v>788</v>
      </c>
      <c r="D154" s="806" t="s">
        <v>784</v>
      </c>
      <c r="E154" s="807">
        <v>4081</v>
      </c>
      <c r="G154" s="806" t="s">
        <v>813</v>
      </c>
      <c r="H154" s="807">
        <v>9</v>
      </c>
      <c r="I154" s="807">
        <v>221</v>
      </c>
      <c r="K154" s="806" t="s">
        <v>666</v>
      </c>
      <c r="L154" s="806" t="s">
        <v>856</v>
      </c>
      <c r="M154" s="806" t="s">
        <v>683</v>
      </c>
      <c r="N154" s="807">
        <v>31</v>
      </c>
      <c r="O154" s="884"/>
      <c r="P154" s="806" t="s">
        <v>793</v>
      </c>
      <c r="Q154" s="807">
        <v>132</v>
      </c>
      <c r="R154" s="807">
        <v>39</v>
      </c>
      <c r="S154" s="759" t="str">
        <f t="shared" si="4"/>
        <v>Adulto</v>
      </c>
      <c r="U154" s="806" t="s">
        <v>813</v>
      </c>
      <c r="V154" s="807">
        <v>9</v>
      </c>
      <c r="W154" s="807">
        <v>18</v>
      </c>
      <c r="X154" s="885"/>
      <c r="Z154" s="806" t="s">
        <v>841</v>
      </c>
      <c r="AA154" s="806" t="s">
        <v>792</v>
      </c>
      <c r="AB154" s="807">
        <v>9459</v>
      </c>
      <c r="AC154" s="806" t="s">
        <v>788</v>
      </c>
      <c r="AE154" s="806" t="s">
        <v>889</v>
      </c>
      <c r="AF154" s="806" t="s">
        <v>788</v>
      </c>
      <c r="AG154" s="807">
        <v>2797</v>
      </c>
      <c r="AI154" s="806" t="s">
        <v>793</v>
      </c>
      <c r="AJ154" s="807">
        <v>44</v>
      </c>
      <c r="AK154" s="807">
        <v>37</v>
      </c>
      <c r="AL154" s="759" t="str">
        <f t="shared" si="5"/>
        <v>Adulto</v>
      </c>
    </row>
    <row r="155" spans="1:38" ht="15">
      <c r="A155" s="806" t="s">
        <v>804</v>
      </c>
      <c r="B155" s="806" t="s">
        <v>662</v>
      </c>
      <c r="C155" s="806" t="s">
        <v>783</v>
      </c>
      <c r="D155" s="806" t="s">
        <v>789</v>
      </c>
      <c r="E155" s="807">
        <v>3053</v>
      </c>
      <c r="G155" s="806" t="s">
        <v>813</v>
      </c>
      <c r="H155" s="807">
        <v>10</v>
      </c>
      <c r="I155" s="807">
        <v>167</v>
      </c>
      <c r="K155" s="806" t="s">
        <v>666</v>
      </c>
      <c r="L155" s="806" t="s">
        <v>856</v>
      </c>
      <c r="M155" s="806" t="s">
        <v>684</v>
      </c>
      <c r="N155" s="807">
        <v>17469</v>
      </c>
      <c r="O155" s="884"/>
      <c r="P155" s="806" t="s">
        <v>793</v>
      </c>
      <c r="Q155" s="807">
        <v>178</v>
      </c>
      <c r="R155" s="807">
        <v>40</v>
      </c>
      <c r="S155" s="759" t="str">
        <f t="shared" si="4"/>
        <v>Adulto</v>
      </c>
      <c r="U155" s="806" t="s">
        <v>813</v>
      </c>
      <c r="V155" s="807">
        <v>10</v>
      </c>
      <c r="W155" s="807">
        <v>10</v>
      </c>
      <c r="X155" s="885"/>
      <c r="Z155" s="806" t="s">
        <v>841</v>
      </c>
      <c r="AA155" s="806" t="s">
        <v>792</v>
      </c>
      <c r="AB155" s="807">
        <v>5620</v>
      </c>
      <c r="AC155" s="806" t="s">
        <v>783</v>
      </c>
      <c r="AE155" s="806" t="s">
        <v>889</v>
      </c>
      <c r="AF155" s="806" t="s">
        <v>783</v>
      </c>
      <c r="AG155" s="807">
        <v>2971</v>
      </c>
      <c r="AI155" s="806" t="s">
        <v>793</v>
      </c>
      <c r="AJ155" s="807">
        <v>37</v>
      </c>
      <c r="AK155" s="807">
        <v>38</v>
      </c>
      <c r="AL155" s="759" t="str">
        <f t="shared" si="5"/>
        <v>Adulto</v>
      </c>
    </row>
    <row r="156" spans="1:38" ht="15">
      <c r="A156" s="806" t="s">
        <v>804</v>
      </c>
      <c r="B156" s="806" t="s">
        <v>662</v>
      </c>
      <c r="C156" s="806" t="s">
        <v>783</v>
      </c>
      <c r="D156" s="806" t="s">
        <v>784</v>
      </c>
      <c r="E156" s="807">
        <v>4276</v>
      </c>
      <c r="G156" s="806" t="s">
        <v>813</v>
      </c>
      <c r="H156" s="807">
        <v>11</v>
      </c>
      <c r="I156" s="807">
        <v>108</v>
      </c>
      <c r="K156" s="806" t="s">
        <v>666</v>
      </c>
      <c r="L156" s="806" t="s">
        <v>887</v>
      </c>
      <c r="M156" s="806" t="s">
        <v>662</v>
      </c>
      <c r="N156" s="807">
        <v>1</v>
      </c>
      <c r="O156" s="884"/>
      <c r="P156" s="806" t="s">
        <v>793</v>
      </c>
      <c r="Q156" s="807">
        <v>156</v>
      </c>
      <c r="R156" s="807">
        <v>41</v>
      </c>
      <c r="S156" s="759" t="str">
        <f t="shared" si="4"/>
        <v>Adulto</v>
      </c>
      <c r="U156" s="806" t="s">
        <v>813</v>
      </c>
      <c r="V156" s="807">
        <v>11</v>
      </c>
      <c r="W156" s="807">
        <v>8</v>
      </c>
      <c r="X156" s="885"/>
      <c r="Z156" s="806" t="s">
        <v>841</v>
      </c>
      <c r="AA156" s="806" t="s">
        <v>796</v>
      </c>
      <c r="AB156" s="807">
        <v>3692</v>
      </c>
      <c r="AC156" s="806" t="s">
        <v>788</v>
      </c>
      <c r="AE156" s="806" t="s">
        <v>890</v>
      </c>
      <c r="AF156" s="806" t="s">
        <v>788</v>
      </c>
      <c r="AG156" s="807">
        <v>263</v>
      </c>
      <c r="AI156" s="806" t="s">
        <v>793</v>
      </c>
      <c r="AJ156" s="807">
        <v>48</v>
      </c>
      <c r="AK156" s="807">
        <v>39</v>
      </c>
      <c r="AL156" s="759" t="str">
        <f t="shared" si="5"/>
        <v>Adulto</v>
      </c>
    </row>
    <row r="157" spans="1:38" ht="15">
      <c r="A157" s="806" t="s">
        <v>804</v>
      </c>
      <c r="B157" s="806" t="s">
        <v>666</v>
      </c>
      <c r="C157" s="806" t="s">
        <v>788</v>
      </c>
      <c r="D157" s="806" t="s">
        <v>789</v>
      </c>
      <c r="E157" s="807">
        <v>2894</v>
      </c>
      <c r="G157" s="806" t="s">
        <v>813</v>
      </c>
      <c r="H157" s="807">
        <v>12</v>
      </c>
      <c r="I157" s="807">
        <v>169</v>
      </c>
      <c r="K157" s="806" t="s">
        <v>666</v>
      </c>
      <c r="L157" s="806" t="s">
        <v>887</v>
      </c>
      <c r="M157" s="806" t="s">
        <v>820</v>
      </c>
      <c r="N157" s="807">
        <v>1</v>
      </c>
      <c r="O157" s="884"/>
      <c r="P157" s="806" t="s">
        <v>793</v>
      </c>
      <c r="Q157" s="807">
        <v>163</v>
      </c>
      <c r="R157" s="807">
        <v>42</v>
      </c>
      <c r="S157" s="759" t="str">
        <f t="shared" si="4"/>
        <v>Adulto</v>
      </c>
      <c r="U157" s="806" t="s">
        <v>813</v>
      </c>
      <c r="V157" s="807">
        <v>12</v>
      </c>
      <c r="W157" s="807">
        <v>14</v>
      </c>
      <c r="X157" s="885"/>
      <c r="Z157" s="806" t="s">
        <v>841</v>
      </c>
      <c r="AA157" s="806" t="s">
        <v>796</v>
      </c>
      <c r="AB157" s="807">
        <v>9274</v>
      </c>
      <c r="AC157" s="806" t="s">
        <v>783</v>
      </c>
      <c r="AE157" s="806" t="s">
        <v>890</v>
      </c>
      <c r="AF157" s="806" t="s">
        <v>783</v>
      </c>
      <c r="AG157" s="807">
        <v>316</v>
      </c>
      <c r="AI157" s="806" t="s">
        <v>793</v>
      </c>
      <c r="AJ157" s="807">
        <v>48</v>
      </c>
      <c r="AK157" s="807">
        <v>40</v>
      </c>
      <c r="AL157" s="759" t="str">
        <f t="shared" si="5"/>
        <v>Adulto</v>
      </c>
    </row>
    <row r="158" spans="1:38" ht="15">
      <c r="A158" s="806" t="s">
        <v>804</v>
      </c>
      <c r="B158" s="806" t="s">
        <v>666</v>
      </c>
      <c r="C158" s="806" t="s">
        <v>788</v>
      </c>
      <c r="D158" s="806" t="s">
        <v>784</v>
      </c>
      <c r="E158" s="807">
        <v>1627</v>
      </c>
      <c r="G158" s="806" t="s">
        <v>814</v>
      </c>
      <c r="H158" s="807">
        <v>0</v>
      </c>
      <c r="I158" s="807">
        <v>1083</v>
      </c>
      <c r="K158" s="806" t="s">
        <v>666</v>
      </c>
      <c r="L158" s="806" t="s">
        <v>887</v>
      </c>
      <c r="M158" s="806" t="s">
        <v>790</v>
      </c>
      <c r="N158" s="807">
        <v>696</v>
      </c>
      <c r="O158" s="884"/>
      <c r="P158" s="806" t="s">
        <v>793</v>
      </c>
      <c r="Q158" s="807">
        <v>168</v>
      </c>
      <c r="R158" s="807">
        <v>43</v>
      </c>
      <c r="S158" s="759" t="str">
        <f t="shared" si="4"/>
        <v>Adulto</v>
      </c>
      <c r="U158" s="806" t="s">
        <v>814</v>
      </c>
      <c r="V158" s="807">
        <v>0</v>
      </c>
      <c r="W158" s="807">
        <v>1171</v>
      </c>
      <c r="X158" s="885"/>
      <c r="Z158" s="806" t="s">
        <v>842</v>
      </c>
      <c r="AA158" s="806" t="s">
        <v>787</v>
      </c>
      <c r="AB158" s="807">
        <v>20</v>
      </c>
      <c r="AC158" s="806" t="s">
        <v>788</v>
      </c>
      <c r="AE158" s="806" t="s">
        <v>891</v>
      </c>
      <c r="AF158" s="806" t="s">
        <v>788</v>
      </c>
      <c r="AG158" s="807">
        <v>558</v>
      </c>
      <c r="AI158" s="806" t="s">
        <v>793</v>
      </c>
      <c r="AJ158" s="807">
        <v>49</v>
      </c>
      <c r="AK158" s="807">
        <v>41</v>
      </c>
      <c r="AL158" s="759" t="str">
        <f t="shared" si="5"/>
        <v>Adulto</v>
      </c>
    </row>
    <row r="159" spans="1:38" ht="15">
      <c r="A159" s="806" t="s">
        <v>804</v>
      </c>
      <c r="B159" s="806" t="s">
        <v>666</v>
      </c>
      <c r="C159" s="806" t="s">
        <v>783</v>
      </c>
      <c r="D159" s="806" t="s">
        <v>789</v>
      </c>
      <c r="E159" s="807">
        <v>3301</v>
      </c>
      <c r="G159" s="806" t="s">
        <v>814</v>
      </c>
      <c r="H159" s="807">
        <v>1</v>
      </c>
      <c r="I159" s="807">
        <v>3867</v>
      </c>
      <c r="K159" s="806" t="s">
        <v>666</v>
      </c>
      <c r="L159" s="806" t="s">
        <v>887</v>
      </c>
      <c r="M159" s="806" t="s">
        <v>824</v>
      </c>
      <c r="N159" s="807">
        <v>8</v>
      </c>
      <c r="O159" s="884"/>
      <c r="P159" s="806" t="s">
        <v>793</v>
      </c>
      <c r="Q159" s="807">
        <v>151</v>
      </c>
      <c r="R159" s="807">
        <v>44</v>
      </c>
      <c r="S159" s="759" t="str">
        <f t="shared" si="4"/>
        <v>Adulto</v>
      </c>
      <c r="U159" s="806" t="s">
        <v>814</v>
      </c>
      <c r="V159" s="807">
        <v>1</v>
      </c>
      <c r="W159" s="807">
        <v>5175</v>
      </c>
      <c r="X159" s="885"/>
      <c r="Z159" s="806" t="s">
        <v>842</v>
      </c>
      <c r="AA159" s="806" t="s">
        <v>787</v>
      </c>
      <c r="AB159" s="807">
        <v>43</v>
      </c>
      <c r="AC159" s="806" t="s">
        <v>783</v>
      </c>
      <c r="AE159" s="806" t="s">
        <v>891</v>
      </c>
      <c r="AF159" s="806" t="s">
        <v>783</v>
      </c>
      <c r="AG159" s="807">
        <v>627</v>
      </c>
      <c r="AI159" s="806" t="s">
        <v>793</v>
      </c>
      <c r="AJ159" s="807">
        <v>52</v>
      </c>
      <c r="AK159" s="807">
        <v>42</v>
      </c>
      <c r="AL159" s="759" t="str">
        <f t="shared" si="5"/>
        <v>Adulto</v>
      </c>
    </row>
    <row r="160" spans="1:38" ht="15">
      <c r="A160" s="806" t="s">
        <v>804</v>
      </c>
      <c r="B160" s="806" t="s">
        <v>666</v>
      </c>
      <c r="C160" s="806" t="s">
        <v>783</v>
      </c>
      <c r="D160" s="806" t="s">
        <v>784</v>
      </c>
      <c r="E160" s="807">
        <v>1610</v>
      </c>
      <c r="G160" s="806" t="s">
        <v>814</v>
      </c>
      <c r="H160" s="807">
        <v>2</v>
      </c>
      <c r="I160" s="807">
        <v>9530</v>
      </c>
      <c r="K160" s="806" t="s">
        <v>666</v>
      </c>
      <c r="L160" s="806" t="s">
        <v>887</v>
      </c>
      <c r="M160" s="806" t="s">
        <v>666</v>
      </c>
      <c r="N160" s="807">
        <v>55</v>
      </c>
      <c r="O160" s="884"/>
      <c r="P160" s="806" t="s">
        <v>793</v>
      </c>
      <c r="Q160" s="807">
        <v>135</v>
      </c>
      <c r="R160" s="807">
        <v>45</v>
      </c>
      <c r="S160" s="759" t="str">
        <f t="shared" si="4"/>
        <v>Adulto</v>
      </c>
      <c r="U160" s="806" t="s">
        <v>814</v>
      </c>
      <c r="V160" s="807">
        <v>2</v>
      </c>
      <c r="W160" s="807">
        <v>14339</v>
      </c>
      <c r="X160" s="885"/>
      <c r="Z160" s="806" t="s">
        <v>842</v>
      </c>
      <c r="AA160" s="806" t="s">
        <v>792</v>
      </c>
      <c r="AB160" s="807">
        <v>9446</v>
      </c>
      <c r="AC160" s="806" t="s">
        <v>788</v>
      </c>
      <c r="AE160" s="806" t="s">
        <v>819</v>
      </c>
      <c r="AF160" s="806" t="s">
        <v>788</v>
      </c>
      <c r="AG160" s="807">
        <v>7177</v>
      </c>
      <c r="AI160" s="806" t="s">
        <v>793</v>
      </c>
      <c r="AJ160" s="807">
        <v>41</v>
      </c>
      <c r="AK160" s="807">
        <v>43</v>
      </c>
      <c r="AL160" s="759" t="str">
        <f t="shared" si="5"/>
        <v>Adulto</v>
      </c>
    </row>
    <row r="161" spans="1:38" ht="15">
      <c r="A161" s="806" t="s">
        <v>804</v>
      </c>
      <c r="B161" s="806" t="s">
        <v>669</v>
      </c>
      <c r="C161" s="806" t="s">
        <v>788</v>
      </c>
      <c r="D161" s="806" t="s">
        <v>789</v>
      </c>
      <c r="E161" s="807">
        <v>4</v>
      </c>
      <c r="G161" s="806" t="s">
        <v>814</v>
      </c>
      <c r="H161" s="807">
        <v>3</v>
      </c>
      <c r="I161" s="807">
        <v>4507</v>
      </c>
      <c r="K161" s="806" t="s">
        <v>666</v>
      </c>
      <c r="L161" s="806" t="s">
        <v>887</v>
      </c>
      <c r="M161" s="806" t="s">
        <v>794</v>
      </c>
      <c r="N161" s="807">
        <v>6</v>
      </c>
      <c r="O161" s="884"/>
      <c r="P161" s="806" t="s">
        <v>793</v>
      </c>
      <c r="Q161" s="807">
        <v>161</v>
      </c>
      <c r="R161" s="807">
        <v>46</v>
      </c>
      <c r="S161" s="759" t="str">
        <f t="shared" si="4"/>
        <v>Adulto</v>
      </c>
      <c r="U161" s="806" t="s">
        <v>814</v>
      </c>
      <c r="V161" s="807">
        <v>3</v>
      </c>
      <c r="W161" s="807">
        <v>6816</v>
      </c>
      <c r="X161" s="885"/>
      <c r="Z161" s="806" t="s">
        <v>842</v>
      </c>
      <c r="AA161" s="806" t="s">
        <v>792</v>
      </c>
      <c r="AB161" s="807">
        <v>5937</v>
      </c>
      <c r="AC161" s="806" t="s">
        <v>783</v>
      </c>
      <c r="AE161" s="806" t="s">
        <v>819</v>
      </c>
      <c r="AF161" s="806" t="s">
        <v>783</v>
      </c>
      <c r="AG161" s="807">
        <v>10324</v>
      </c>
      <c r="AI161" s="806" t="s">
        <v>793</v>
      </c>
      <c r="AJ161" s="807">
        <v>58</v>
      </c>
      <c r="AK161" s="807">
        <v>44</v>
      </c>
      <c r="AL161" s="759" t="str">
        <f t="shared" si="5"/>
        <v>Adulto</v>
      </c>
    </row>
    <row r="162" spans="1:38" ht="15">
      <c r="A162" s="806" t="s">
        <v>804</v>
      </c>
      <c r="B162" s="806" t="s">
        <v>669</v>
      </c>
      <c r="C162" s="806" t="s">
        <v>788</v>
      </c>
      <c r="D162" s="806" t="s">
        <v>784</v>
      </c>
      <c r="E162" s="807">
        <v>1</v>
      </c>
      <c r="G162" s="806" t="s">
        <v>814</v>
      </c>
      <c r="H162" s="807">
        <v>4</v>
      </c>
      <c r="I162" s="807">
        <v>23747</v>
      </c>
      <c r="K162" s="806" t="s">
        <v>666</v>
      </c>
      <c r="L162" s="806" t="s">
        <v>887</v>
      </c>
      <c r="M162" s="806" t="s">
        <v>795</v>
      </c>
      <c r="N162" s="807">
        <v>13</v>
      </c>
      <c r="O162" s="884"/>
      <c r="P162" s="806" t="s">
        <v>793</v>
      </c>
      <c r="Q162" s="807">
        <v>145</v>
      </c>
      <c r="R162" s="807">
        <v>47</v>
      </c>
      <c r="S162" s="759" t="str">
        <f t="shared" si="4"/>
        <v>Adulto</v>
      </c>
      <c r="U162" s="806" t="s">
        <v>814</v>
      </c>
      <c r="V162" s="807">
        <v>4</v>
      </c>
      <c r="W162" s="807">
        <v>42265</v>
      </c>
      <c r="X162" s="885"/>
      <c r="Z162" s="806" t="s">
        <v>842</v>
      </c>
      <c r="AA162" s="806" t="s">
        <v>796</v>
      </c>
      <c r="AB162" s="807">
        <v>8082</v>
      </c>
      <c r="AC162" s="806" t="s">
        <v>788</v>
      </c>
      <c r="AE162" s="806" t="s">
        <v>836</v>
      </c>
      <c r="AF162" s="806" t="s">
        <v>788</v>
      </c>
      <c r="AG162" s="807">
        <v>1298</v>
      </c>
      <c r="AI162" s="806" t="s">
        <v>793</v>
      </c>
      <c r="AJ162" s="807">
        <v>37</v>
      </c>
      <c r="AK162" s="807">
        <v>45</v>
      </c>
      <c r="AL162" s="759" t="str">
        <f t="shared" si="5"/>
        <v>Adulto</v>
      </c>
    </row>
    <row r="163" spans="1:38" ht="15">
      <c r="A163" s="806" t="s">
        <v>804</v>
      </c>
      <c r="B163" s="806" t="s">
        <v>669</v>
      </c>
      <c r="C163" s="806" t="s">
        <v>783</v>
      </c>
      <c r="D163" s="806" t="s">
        <v>789</v>
      </c>
      <c r="E163" s="807">
        <v>5</v>
      </c>
      <c r="G163" s="806" t="s">
        <v>814</v>
      </c>
      <c r="H163" s="807">
        <v>5</v>
      </c>
      <c r="I163" s="807">
        <v>2833</v>
      </c>
      <c r="K163" s="806" t="s">
        <v>666</v>
      </c>
      <c r="L163" s="806" t="s">
        <v>887</v>
      </c>
      <c r="M163" s="806" t="s">
        <v>798</v>
      </c>
      <c r="N163" s="807">
        <v>51</v>
      </c>
      <c r="O163" s="884"/>
      <c r="P163" s="806" t="s">
        <v>793</v>
      </c>
      <c r="Q163" s="807">
        <v>168</v>
      </c>
      <c r="R163" s="807">
        <v>48</v>
      </c>
      <c r="S163" s="759" t="str">
        <f t="shared" si="4"/>
        <v>Adulto</v>
      </c>
      <c r="U163" s="806" t="s">
        <v>814</v>
      </c>
      <c r="V163" s="807">
        <v>5</v>
      </c>
      <c r="W163" s="807">
        <v>5579</v>
      </c>
      <c r="X163" s="885"/>
      <c r="Z163" s="806" t="s">
        <v>842</v>
      </c>
      <c r="AA163" s="806" t="s">
        <v>796</v>
      </c>
      <c r="AB163" s="807">
        <v>11744</v>
      </c>
      <c r="AC163" s="806" t="s">
        <v>783</v>
      </c>
      <c r="AE163" s="806" t="s">
        <v>836</v>
      </c>
      <c r="AF163" s="806" t="s">
        <v>783</v>
      </c>
      <c r="AG163" s="807">
        <v>1940</v>
      </c>
      <c r="AI163" s="806" t="s">
        <v>793</v>
      </c>
      <c r="AJ163" s="807">
        <v>40</v>
      </c>
      <c r="AK163" s="807">
        <v>46</v>
      </c>
      <c r="AL163" s="759" t="str">
        <f t="shared" si="5"/>
        <v>Adulto</v>
      </c>
    </row>
    <row r="164" spans="1:38" ht="15">
      <c r="A164" s="806" t="s">
        <v>804</v>
      </c>
      <c r="B164" s="806" t="s">
        <v>669</v>
      </c>
      <c r="C164" s="806" t="s">
        <v>783</v>
      </c>
      <c r="D164" s="806" t="s">
        <v>784</v>
      </c>
      <c r="E164" s="807">
        <v>1</v>
      </c>
      <c r="G164" s="806" t="s">
        <v>814</v>
      </c>
      <c r="H164" s="807">
        <v>6</v>
      </c>
      <c r="I164" s="807">
        <v>2757</v>
      </c>
      <c r="K164" s="806" t="s">
        <v>666</v>
      </c>
      <c r="L164" s="806" t="s">
        <v>887</v>
      </c>
      <c r="M164" s="806" t="s">
        <v>801</v>
      </c>
      <c r="N164" s="807">
        <v>23</v>
      </c>
      <c r="O164" s="884"/>
      <c r="P164" s="806" t="s">
        <v>793</v>
      </c>
      <c r="Q164" s="807">
        <v>142</v>
      </c>
      <c r="R164" s="807">
        <v>49</v>
      </c>
      <c r="S164" s="759" t="str">
        <f t="shared" si="4"/>
        <v>Adulto</v>
      </c>
      <c r="U164" s="806" t="s">
        <v>814</v>
      </c>
      <c r="V164" s="807">
        <v>6</v>
      </c>
      <c r="W164" s="807">
        <v>4885</v>
      </c>
      <c r="X164" s="885"/>
      <c r="Z164" s="806" t="s">
        <v>843</v>
      </c>
      <c r="AA164" s="806" t="s">
        <v>787</v>
      </c>
      <c r="AB164" s="807">
        <v>2</v>
      </c>
      <c r="AC164" s="806" t="s">
        <v>783</v>
      </c>
      <c r="AE164" s="806" t="s">
        <v>845</v>
      </c>
      <c r="AF164" s="806" t="s">
        <v>788</v>
      </c>
      <c r="AG164" s="807">
        <v>1857</v>
      </c>
      <c r="AI164" s="806" t="s">
        <v>793</v>
      </c>
      <c r="AJ164" s="807">
        <v>46</v>
      </c>
      <c r="AK164" s="807">
        <v>47</v>
      </c>
      <c r="AL164" s="759" t="str">
        <f t="shared" si="5"/>
        <v>Adulto</v>
      </c>
    </row>
    <row r="165" spans="1:38" ht="15">
      <c r="A165" s="806" t="s">
        <v>804</v>
      </c>
      <c r="B165" s="806" t="s">
        <v>787</v>
      </c>
      <c r="C165" s="806" t="s">
        <v>788</v>
      </c>
      <c r="D165" s="806" t="s">
        <v>789</v>
      </c>
      <c r="E165" s="807">
        <v>4</v>
      </c>
      <c r="G165" s="806" t="s">
        <v>814</v>
      </c>
      <c r="H165" s="807">
        <v>7</v>
      </c>
      <c r="I165" s="807">
        <v>2624</v>
      </c>
      <c r="K165" s="806" t="s">
        <v>666</v>
      </c>
      <c r="L165" s="806" t="s">
        <v>887</v>
      </c>
      <c r="M165" s="806" t="s">
        <v>674</v>
      </c>
      <c r="N165" s="807">
        <v>14721</v>
      </c>
      <c r="O165" s="884"/>
      <c r="P165" s="806" t="s">
        <v>793</v>
      </c>
      <c r="Q165" s="807">
        <v>144</v>
      </c>
      <c r="R165" s="807">
        <v>50</v>
      </c>
      <c r="S165" s="759" t="str">
        <f t="shared" si="4"/>
        <v>Adulto</v>
      </c>
      <c r="U165" s="806" t="s">
        <v>814</v>
      </c>
      <c r="V165" s="807">
        <v>7</v>
      </c>
      <c r="W165" s="807">
        <v>4185</v>
      </c>
      <c r="X165" s="885"/>
      <c r="Z165" s="806" t="s">
        <v>843</v>
      </c>
      <c r="AA165" s="806" t="s">
        <v>792</v>
      </c>
      <c r="AB165" s="807">
        <v>301</v>
      </c>
      <c r="AC165" s="806" t="s">
        <v>788</v>
      </c>
      <c r="AE165" s="806" t="s">
        <v>845</v>
      </c>
      <c r="AF165" s="806" t="s">
        <v>783</v>
      </c>
      <c r="AG165" s="807">
        <v>2960</v>
      </c>
      <c r="AI165" s="806" t="s">
        <v>793</v>
      </c>
      <c r="AJ165" s="807">
        <v>32</v>
      </c>
      <c r="AK165" s="807">
        <v>48</v>
      </c>
      <c r="AL165" s="759" t="str">
        <f t="shared" si="5"/>
        <v>Adulto</v>
      </c>
    </row>
    <row r="166" spans="1:38" ht="15">
      <c r="A166" s="806" t="s">
        <v>804</v>
      </c>
      <c r="B166" s="806" t="s">
        <v>787</v>
      </c>
      <c r="C166" s="806" t="s">
        <v>788</v>
      </c>
      <c r="D166" s="806" t="s">
        <v>784</v>
      </c>
      <c r="E166" s="807">
        <v>20</v>
      </c>
      <c r="G166" s="806" t="s">
        <v>814</v>
      </c>
      <c r="H166" s="807">
        <v>8</v>
      </c>
      <c r="I166" s="807">
        <v>2258</v>
      </c>
      <c r="K166" s="806" t="s">
        <v>666</v>
      </c>
      <c r="L166" s="806" t="s">
        <v>887</v>
      </c>
      <c r="M166" s="806" t="s">
        <v>676</v>
      </c>
      <c r="N166" s="807">
        <v>3</v>
      </c>
      <c r="O166" s="884"/>
      <c r="P166" s="806" t="s">
        <v>793</v>
      </c>
      <c r="Q166" s="807">
        <v>158</v>
      </c>
      <c r="R166" s="807">
        <v>51</v>
      </c>
      <c r="S166" s="759" t="str">
        <f t="shared" si="4"/>
        <v>Adulto</v>
      </c>
      <c r="U166" s="806" t="s">
        <v>814</v>
      </c>
      <c r="V166" s="807">
        <v>8</v>
      </c>
      <c r="W166" s="807">
        <v>2989</v>
      </c>
      <c r="X166" s="885"/>
      <c r="Z166" s="806" t="s">
        <v>843</v>
      </c>
      <c r="AA166" s="806" t="s">
        <v>792</v>
      </c>
      <c r="AB166" s="807">
        <v>168</v>
      </c>
      <c r="AC166" s="806" t="s">
        <v>783</v>
      </c>
      <c r="AE166" s="806" t="s">
        <v>892</v>
      </c>
      <c r="AF166" s="806" t="s">
        <v>788</v>
      </c>
      <c r="AG166" s="807">
        <v>2197</v>
      </c>
      <c r="AI166" s="806" t="s">
        <v>793</v>
      </c>
      <c r="AJ166" s="807">
        <v>28</v>
      </c>
      <c r="AK166" s="807">
        <v>49</v>
      </c>
      <c r="AL166" s="759" t="str">
        <f t="shared" si="5"/>
        <v>Adulto</v>
      </c>
    </row>
    <row r="167" spans="1:38" ht="15">
      <c r="A167" s="806" t="s">
        <v>804</v>
      </c>
      <c r="B167" s="806" t="s">
        <v>787</v>
      </c>
      <c r="C167" s="806" t="s">
        <v>783</v>
      </c>
      <c r="D167" s="806" t="s">
        <v>789</v>
      </c>
      <c r="E167" s="807">
        <v>45</v>
      </c>
      <c r="G167" s="806" t="s">
        <v>814</v>
      </c>
      <c r="H167" s="807">
        <v>9</v>
      </c>
      <c r="I167" s="807">
        <v>1679</v>
      </c>
      <c r="K167" s="806" t="s">
        <v>666</v>
      </c>
      <c r="L167" s="806" t="s">
        <v>887</v>
      </c>
      <c r="M167" s="806" t="s">
        <v>683</v>
      </c>
      <c r="N167" s="807">
        <v>9</v>
      </c>
      <c r="O167" s="884"/>
      <c r="P167" s="806" t="s">
        <v>793</v>
      </c>
      <c r="Q167" s="807">
        <v>148</v>
      </c>
      <c r="R167" s="807">
        <v>52</v>
      </c>
      <c r="S167" s="759" t="str">
        <f t="shared" si="4"/>
        <v>Adulto</v>
      </c>
      <c r="U167" s="806" t="s">
        <v>814</v>
      </c>
      <c r="V167" s="807">
        <v>9</v>
      </c>
      <c r="W167" s="807">
        <v>1749</v>
      </c>
      <c r="X167" s="885"/>
      <c r="Z167" s="806" t="s">
        <v>843</v>
      </c>
      <c r="AA167" s="806" t="s">
        <v>796</v>
      </c>
      <c r="AB167" s="807">
        <v>251</v>
      </c>
      <c r="AC167" s="806" t="s">
        <v>788</v>
      </c>
      <c r="AE167" s="806" t="s">
        <v>892</v>
      </c>
      <c r="AF167" s="806" t="s">
        <v>783</v>
      </c>
      <c r="AG167" s="807">
        <v>3780</v>
      </c>
      <c r="AI167" s="806" t="s">
        <v>793</v>
      </c>
      <c r="AJ167" s="807">
        <v>32</v>
      </c>
      <c r="AK167" s="807">
        <v>50</v>
      </c>
      <c r="AL167" s="759" t="str">
        <f t="shared" si="5"/>
        <v>Adulto</v>
      </c>
    </row>
    <row r="168" spans="1:38" ht="15">
      <c r="A168" s="806" t="s">
        <v>804</v>
      </c>
      <c r="B168" s="806" t="s">
        <v>787</v>
      </c>
      <c r="C168" s="806" t="s">
        <v>783</v>
      </c>
      <c r="D168" s="806" t="s">
        <v>784</v>
      </c>
      <c r="E168" s="807">
        <v>80</v>
      </c>
      <c r="G168" s="806" t="s">
        <v>814</v>
      </c>
      <c r="H168" s="807">
        <v>10</v>
      </c>
      <c r="I168" s="807">
        <v>1181</v>
      </c>
      <c r="K168" s="806" t="s">
        <v>666</v>
      </c>
      <c r="L168" s="806" t="s">
        <v>887</v>
      </c>
      <c r="M168" s="806" t="s">
        <v>684</v>
      </c>
      <c r="N168" s="807">
        <v>9678</v>
      </c>
      <c r="O168" s="884"/>
      <c r="P168" s="806" t="s">
        <v>793</v>
      </c>
      <c r="Q168" s="807">
        <v>142</v>
      </c>
      <c r="R168" s="807">
        <v>53</v>
      </c>
      <c r="S168" s="759" t="str">
        <f t="shared" si="4"/>
        <v>Adulto</v>
      </c>
      <c r="U168" s="806" t="s">
        <v>814</v>
      </c>
      <c r="V168" s="807">
        <v>10</v>
      </c>
      <c r="W168" s="807">
        <v>914</v>
      </c>
      <c r="X168" s="885"/>
      <c r="Z168" s="806" t="s">
        <v>843</v>
      </c>
      <c r="AA168" s="806" t="s">
        <v>796</v>
      </c>
      <c r="AB168" s="807">
        <v>499</v>
      </c>
      <c r="AC168" s="806" t="s">
        <v>783</v>
      </c>
      <c r="AE168" s="806" t="s">
        <v>893</v>
      </c>
      <c r="AF168" s="806" t="s">
        <v>788</v>
      </c>
      <c r="AG168" s="807">
        <v>6179</v>
      </c>
      <c r="AI168" s="806" t="s">
        <v>793</v>
      </c>
      <c r="AJ168" s="807">
        <v>31</v>
      </c>
      <c r="AK168" s="807">
        <v>51</v>
      </c>
      <c r="AL168" s="759" t="str">
        <f t="shared" si="5"/>
        <v>Adulto</v>
      </c>
    </row>
    <row r="169" spans="1:38" ht="15">
      <c r="A169" s="806" t="s">
        <v>804</v>
      </c>
      <c r="B169" s="806" t="s">
        <v>792</v>
      </c>
      <c r="C169" s="806" t="s">
        <v>783</v>
      </c>
      <c r="D169" s="806" t="s">
        <v>789</v>
      </c>
      <c r="E169" s="807">
        <v>1</v>
      </c>
      <c r="G169" s="806" t="s">
        <v>814</v>
      </c>
      <c r="H169" s="807">
        <v>11</v>
      </c>
      <c r="I169" s="807">
        <v>767</v>
      </c>
      <c r="K169" s="806" t="s">
        <v>666</v>
      </c>
      <c r="L169" s="806" t="s">
        <v>894</v>
      </c>
      <c r="M169" s="806" t="s">
        <v>806</v>
      </c>
      <c r="N169" s="807">
        <v>2</v>
      </c>
      <c r="O169" s="884"/>
      <c r="P169" s="806" t="s">
        <v>793</v>
      </c>
      <c r="Q169" s="807">
        <v>157</v>
      </c>
      <c r="R169" s="807">
        <v>54</v>
      </c>
      <c r="S169" s="759" t="str">
        <f t="shared" si="4"/>
        <v>Adulto</v>
      </c>
      <c r="U169" s="806" t="s">
        <v>814</v>
      </c>
      <c r="V169" s="807">
        <v>11</v>
      </c>
      <c r="W169" s="807">
        <v>482</v>
      </c>
      <c r="X169" s="885"/>
      <c r="Z169" s="806" t="s">
        <v>844</v>
      </c>
      <c r="AA169" s="806" t="s">
        <v>787</v>
      </c>
      <c r="AB169" s="807">
        <v>1</v>
      </c>
      <c r="AC169" s="806" t="s">
        <v>788</v>
      </c>
      <c r="AE169" s="806" t="s">
        <v>893</v>
      </c>
      <c r="AF169" s="806" t="s">
        <v>783</v>
      </c>
      <c r="AG169" s="807">
        <v>6054</v>
      </c>
      <c r="AI169" s="806" t="s">
        <v>793</v>
      </c>
      <c r="AJ169" s="807">
        <v>33</v>
      </c>
      <c r="AK169" s="807">
        <v>52</v>
      </c>
      <c r="AL169" s="759" t="str">
        <f t="shared" si="5"/>
        <v>Adulto</v>
      </c>
    </row>
    <row r="170" spans="1:38" ht="15">
      <c r="A170" s="806" t="s">
        <v>804</v>
      </c>
      <c r="B170" s="806" t="s">
        <v>792</v>
      </c>
      <c r="C170" s="806" t="s">
        <v>783</v>
      </c>
      <c r="D170" s="806" t="s">
        <v>784</v>
      </c>
      <c r="E170" s="807">
        <v>1</v>
      </c>
      <c r="G170" s="806" t="s">
        <v>814</v>
      </c>
      <c r="H170" s="807">
        <v>12</v>
      </c>
      <c r="I170" s="807">
        <v>1265</v>
      </c>
      <c r="K170" s="806" t="s">
        <v>666</v>
      </c>
      <c r="L170" s="806" t="s">
        <v>894</v>
      </c>
      <c r="M170" s="806" t="s">
        <v>808</v>
      </c>
      <c r="N170" s="807">
        <v>52</v>
      </c>
      <c r="O170" s="884"/>
      <c r="P170" s="806" t="s">
        <v>793</v>
      </c>
      <c r="Q170" s="807">
        <v>159</v>
      </c>
      <c r="R170" s="807">
        <v>55</v>
      </c>
      <c r="S170" s="759" t="str">
        <f t="shared" si="4"/>
        <v>Adulto</v>
      </c>
      <c r="U170" s="806" t="s">
        <v>814</v>
      </c>
      <c r="V170" s="807">
        <v>12</v>
      </c>
      <c r="W170" s="807">
        <v>519</v>
      </c>
      <c r="X170" s="885"/>
      <c r="Z170" s="806" t="s">
        <v>844</v>
      </c>
      <c r="AA170" s="806" t="s">
        <v>787</v>
      </c>
      <c r="AB170" s="807">
        <v>5</v>
      </c>
      <c r="AC170" s="806" t="s">
        <v>783</v>
      </c>
      <c r="AE170" s="806" t="s">
        <v>895</v>
      </c>
      <c r="AF170" s="806" t="s">
        <v>788</v>
      </c>
      <c r="AG170" s="807">
        <v>79849</v>
      </c>
      <c r="AI170" s="806" t="s">
        <v>793</v>
      </c>
      <c r="AJ170" s="807">
        <v>35</v>
      </c>
      <c r="AK170" s="807">
        <v>53</v>
      </c>
      <c r="AL170" s="759" t="str">
        <f t="shared" si="5"/>
        <v>Adulto</v>
      </c>
    </row>
    <row r="171" spans="1:38" ht="15">
      <c r="A171" s="806" t="s">
        <v>804</v>
      </c>
      <c r="B171" s="806" t="s">
        <v>815</v>
      </c>
      <c r="C171" s="806" t="s">
        <v>788</v>
      </c>
      <c r="D171" s="806" t="s">
        <v>789</v>
      </c>
      <c r="E171" s="807">
        <v>1116</v>
      </c>
      <c r="G171" s="806" t="s">
        <v>816</v>
      </c>
      <c r="H171" s="807">
        <v>0</v>
      </c>
      <c r="I171" s="807">
        <v>428</v>
      </c>
      <c r="K171" s="806" t="s">
        <v>666</v>
      </c>
      <c r="L171" s="806" t="s">
        <v>894</v>
      </c>
      <c r="M171" s="806" t="s">
        <v>791</v>
      </c>
      <c r="N171" s="807">
        <v>4</v>
      </c>
      <c r="O171" s="884"/>
      <c r="P171" s="806" t="s">
        <v>793</v>
      </c>
      <c r="Q171" s="807">
        <v>161</v>
      </c>
      <c r="R171" s="807">
        <v>56</v>
      </c>
      <c r="S171" s="759" t="str">
        <f t="shared" si="4"/>
        <v>Adulto</v>
      </c>
      <c r="U171" s="806" t="s">
        <v>816</v>
      </c>
      <c r="V171" s="807">
        <v>0</v>
      </c>
      <c r="W171" s="807">
        <v>41</v>
      </c>
      <c r="X171" s="885"/>
      <c r="Z171" s="806" t="s">
        <v>844</v>
      </c>
      <c r="AA171" s="806" t="s">
        <v>792</v>
      </c>
      <c r="AB171" s="807">
        <v>5658</v>
      </c>
      <c r="AC171" s="806" t="s">
        <v>788</v>
      </c>
      <c r="AE171" s="806" t="s">
        <v>895</v>
      </c>
      <c r="AF171" s="806" t="s">
        <v>783</v>
      </c>
      <c r="AG171" s="807">
        <v>80449</v>
      </c>
      <c r="AI171" s="806" t="s">
        <v>793</v>
      </c>
      <c r="AJ171" s="807">
        <v>38</v>
      </c>
      <c r="AK171" s="807">
        <v>54</v>
      </c>
      <c r="AL171" s="759" t="str">
        <f t="shared" si="5"/>
        <v>Adulto</v>
      </c>
    </row>
    <row r="172" spans="1:38" ht="15">
      <c r="A172" s="806" t="s">
        <v>804</v>
      </c>
      <c r="B172" s="806" t="s">
        <v>815</v>
      </c>
      <c r="C172" s="806" t="s">
        <v>788</v>
      </c>
      <c r="D172" s="806" t="s">
        <v>784</v>
      </c>
      <c r="E172" s="807">
        <v>1086</v>
      </c>
      <c r="G172" s="806" t="s">
        <v>816</v>
      </c>
      <c r="H172" s="807">
        <v>1</v>
      </c>
      <c r="I172" s="807">
        <v>1672</v>
      </c>
      <c r="K172" s="806" t="s">
        <v>666</v>
      </c>
      <c r="L172" s="806" t="s">
        <v>894</v>
      </c>
      <c r="M172" s="806" t="s">
        <v>824</v>
      </c>
      <c r="N172" s="807">
        <v>17</v>
      </c>
      <c r="O172" s="884"/>
      <c r="P172" s="806" t="s">
        <v>793</v>
      </c>
      <c r="Q172" s="807">
        <v>167</v>
      </c>
      <c r="R172" s="807">
        <v>57</v>
      </c>
      <c r="S172" s="759" t="str">
        <f t="shared" si="4"/>
        <v>Adulto</v>
      </c>
      <c r="U172" s="806" t="s">
        <v>816</v>
      </c>
      <c r="V172" s="807">
        <v>1</v>
      </c>
      <c r="W172" s="807">
        <v>196</v>
      </c>
      <c r="X172" s="885"/>
      <c r="Z172" s="806" t="s">
        <v>844</v>
      </c>
      <c r="AA172" s="806" t="s">
        <v>792</v>
      </c>
      <c r="AB172" s="807">
        <v>4117</v>
      </c>
      <c r="AC172" s="806" t="s">
        <v>783</v>
      </c>
      <c r="AE172" s="806" t="s">
        <v>896</v>
      </c>
      <c r="AF172" s="806" t="s">
        <v>788</v>
      </c>
      <c r="AG172" s="807">
        <v>303</v>
      </c>
      <c r="AI172" s="806" t="s">
        <v>793</v>
      </c>
      <c r="AJ172" s="807">
        <v>37</v>
      </c>
      <c r="AK172" s="807">
        <v>55</v>
      </c>
      <c r="AL172" s="759" t="str">
        <f t="shared" si="5"/>
        <v>Adulto</v>
      </c>
    </row>
    <row r="173" spans="1:38" ht="15">
      <c r="A173" s="806" t="s">
        <v>804</v>
      </c>
      <c r="B173" s="806" t="s">
        <v>815</v>
      </c>
      <c r="C173" s="806" t="s">
        <v>783</v>
      </c>
      <c r="D173" s="806" t="s">
        <v>789</v>
      </c>
      <c r="E173" s="807">
        <v>1054</v>
      </c>
      <c r="G173" s="806" t="s">
        <v>816</v>
      </c>
      <c r="H173" s="807">
        <v>2</v>
      </c>
      <c r="I173" s="807">
        <v>4829</v>
      </c>
      <c r="K173" s="806" t="s">
        <v>666</v>
      </c>
      <c r="L173" s="806" t="s">
        <v>894</v>
      </c>
      <c r="M173" s="806" t="s">
        <v>794</v>
      </c>
      <c r="N173" s="807">
        <v>7</v>
      </c>
      <c r="O173" s="884"/>
      <c r="P173" s="806" t="s">
        <v>793</v>
      </c>
      <c r="Q173" s="807">
        <v>154</v>
      </c>
      <c r="R173" s="807">
        <v>58</v>
      </c>
      <c r="S173" s="759" t="str">
        <f t="shared" si="4"/>
        <v>Adulto</v>
      </c>
      <c r="U173" s="806" t="s">
        <v>816</v>
      </c>
      <c r="V173" s="807">
        <v>2</v>
      </c>
      <c r="W173" s="807">
        <v>485</v>
      </c>
      <c r="X173" s="885"/>
      <c r="Z173" s="806" t="s">
        <v>844</v>
      </c>
      <c r="AA173" s="806" t="s">
        <v>796</v>
      </c>
      <c r="AB173" s="807">
        <v>5286</v>
      </c>
      <c r="AC173" s="806" t="s">
        <v>788</v>
      </c>
      <c r="AE173" s="806" t="s">
        <v>896</v>
      </c>
      <c r="AF173" s="806" t="s">
        <v>783</v>
      </c>
      <c r="AG173" s="807">
        <v>409</v>
      </c>
      <c r="AI173" s="806" t="s">
        <v>793</v>
      </c>
      <c r="AJ173" s="807">
        <v>25</v>
      </c>
      <c r="AK173" s="807">
        <v>56</v>
      </c>
      <c r="AL173" s="759" t="str">
        <f t="shared" si="5"/>
        <v>Adulto</v>
      </c>
    </row>
    <row r="174" spans="1:38" ht="15">
      <c r="A174" s="806" t="s">
        <v>804</v>
      </c>
      <c r="B174" s="806" t="s">
        <v>815</v>
      </c>
      <c r="C174" s="806" t="s">
        <v>783</v>
      </c>
      <c r="D174" s="806" t="s">
        <v>784</v>
      </c>
      <c r="E174" s="807">
        <v>989</v>
      </c>
      <c r="G174" s="806" t="s">
        <v>816</v>
      </c>
      <c r="H174" s="807">
        <v>3</v>
      </c>
      <c r="I174" s="807">
        <v>2666</v>
      </c>
      <c r="K174" s="806" t="s">
        <v>666</v>
      </c>
      <c r="L174" s="806" t="s">
        <v>894</v>
      </c>
      <c r="M174" s="806" t="s">
        <v>798</v>
      </c>
      <c r="N174" s="807">
        <v>15</v>
      </c>
      <c r="O174" s="884"/>
      <c r="P174" s="806" t="s">
        <v>793</v>
      </c>
      <c r="Q174" s="807">
        <v>149</v>
      </c>
      <c r="R174" s="807">
        <v>59</v>
      </c>
      <c r="S174" s="759" t="str">
        <f t="shared" si="4"/>
        <v>Adulto</v>
      </c>
      <c r="U174" s="806" t="s">
        <v>816</v>
      </c>
      <c r="V174" s="807">
        <v>3</v>
      </c>
      <c r="W174" s="807">
        <v>229</v>
      </c>
      <c r="X174" s="885"/>
      <c r="Z174" s="806" t="s">
        <v>844</v>
      </c>
      <c r="AA174" s="806" t="s">
        <v>796</v>
      </c>
      <c r="AB174" s="807">
        <v>8364</v>
      </c>
      <c r="AC174" s="806" t="s">
        <v>783</v>
      </c>
      <c r="AE174" s="806" t="s">
        <v>897</v>
      </c>
      <c r="AF174" s="806" t="s">
        <v>788</v>
      </c>
      <c r="AG174" s="807">
        <v>37852</v>
      </c>
      <c r="AI174" s="806" t="s">
        <v>793</v>
      </c>
      <c r="AJ174" s="807">
        <v>21</v>
      </c>
      <c r="AK174" s="807">
        <v>57</v>
      </c>
      <c r="AL174" s="759" t="str">
        <f t="shared" si="5"/>
        <v>Adulto</v>
      </c>
    </row>
    <row r="175" spans="1:38" ht="15">
      <c r="A175" s="806" t="s">
        <v>804</v>
      </c>
      <c r="B175" s="806" t="s">
        <v>818</v>
      </c>
      <c r="C175" s="806" t="s">
        <v>788</v>
      </c>
      <c r="D175" s="806" t="s">
        <v>789</v>
      </c>
      <c r="E175" s="807">
        <v>6</v>
      </c>
      <c r="G175" s="806" t="s">
        <v>816</v>
      </c>
      <c r="H175" s="807">
        <v>4</v>
      </c>
      <c r="I175" s="807">
        <v>8893</v>
      </c>
      <c r="K175" s="806" t="s">
        <v>666</v>
      </c>
      <c r="L175" s="806" t="s">
        <v>894</v>
      </c>
      <c r="M175" s="806" t="s">
        <v>801</v>
      </c>
      <c r="N175" s="807">
        <v>5</v>
      </c>
      <c r="O175" s="884"/>
      <c r="P175" s="806" t="s">
        <v>793</v>
      </c>
      <c r="Q175" s="807">
        <v>148</v>
      </c>
      <c r="R175" s="807">
        <v>60</v>
      </c>
      <c r="S175" s="759" t="str">
        <f t="shared" si="4"/>
        <v>Vejez</v>
      </c>
      <c r="U175" s="806" t="s">
        <v>816</v>
      </c>
      <c r="V175" s="807">
        <v>4</v>
      </c>
      <c r="W175" s="807">
        <v>1733</v>
      </c>
      <c r="X175" s="885"/>
      <c r="Z175" s="806" t="s">
        <v>846</v>
      </c>
      <c r="AA175" s="806" t="s">
        <v>787</v>
      </c>
      <c r="AB175" s="807">
        <v>24</v>
      </c>
      <c r="AC175" s="806" t="s">
        <v>788</v>
      </c>
      <c r="AE175" s="806" t="s">
        <v>897</v>
      </c>
      <c r="AF175" s="806" t="s">
        <v>783</v>
      </c>
      <c r="AG175" s="807">
        <v>32694</v>
      </c>
      <c r="AI175" s="806" t="s">
        <v>793</v>
      </c>
      <c r="AJ175" s="807">
        <v>41</v>
      </c>
      <c r="AK175" s="807">
        <v>58</v>
      </c>
      <c r="AL175" s="759" t="str">
        <f t="shared" si="5"/>
        <v>Adulto</v>
      </c>
    </row>
    <row r="176" spans="1:38" ht="15">
      <c r="A176" s="806" t="s">
        <v>804</v>
      </c>
      <c r="B176" s="806" t="s">
        <v>818</v>
      </c>
      <c r="C176" s="806" t="s">
        <v>788</v>
      </c>
      <c r="D176" s="806" t="s">
        <v>784</v>
      </c>
      <c r="E176" s="807">
        <v>19</v>
      </c>
      <c r="G176" s="806" t="s">
        <v>816</v>
      </c>
      <c r="H176" s="807">
        <v>5</v>
      </c>
      <c r="I176" s="807">
        <v>1408</v>
      </c>
      <c r="K176" s="806" t="s">
        <v>666</v>
      </c>
      <c r="L176" s="806" t="s">
        <v>894</v>
      </c>
      <c r="M176" s="806" t="s">
        <v>674</v>
      </c>
      <c r="N176" s="807">
        <v>11981</v>
      </c>
      <c r="O176" s="884"/>
      <c r="P176" s="806" t="s">
        <v>793</v>
      </c>
      <c r="Q176" s="807">
        <v>157</v>
      </c>
      <c r="R176" s="807">
        <v>61</v>
      </c>
      <c r="S176" s="759" t="str">
        <f t="shared" si="4"/>
        <v>Vejez</v>
      </c>
      <c r="U176" s="806" t="s">
        <v>816</v>
      </c>
      <c r="V176" s="807">
        <v>5</v>
      </c>
      <c r="W176" s="807">
        <v>305</v>
      </c>
      <c r="X176" s="885"/>
      <c r="Z176" s="806" t="s">
        <v>846</v>
      </c>
      <c r="AA176" s="806" t="s">
        <v>787</v>
      </c>
      <c r="AB176" s="807">
        <v>24</v>
      </c>
      <c r="AC176" s="806" t="s">
        <v>783</v>
      </c>
      <c r="AE176" s="806" t="s">
        <v>898</v>
      </c>
      <c r="AF176" s="806" t="s">
        <v>788</v>
      </c>
      <c r="AG176" s="807">
        <v>1033</v>
      </c>
      <c r="AI176" s="806" t="s">
        <v>793</v>
      </c>
      <c r="AJ176" s="807">
        <v>26</v>
      </c>
      <c r="AK176" s="807">
        <v>59</v>
      </c>
      <c r="AL176" s="759" t="str">
        <f t="shared" si="5"/>
        <v>Adulto</v>
      </c>
    </row>
    <row r="177" spans="1:38" ht="15">
      <c r="A177" s="806" t="s">
        <v>804</v>
      </c>
      <c r="B177" s="806" t="s">
        <v>818</v>
      </c>
      <c r="C177" s="806" t="s">
        <v>783</v>
      </c>
      <c r="D177" s="806" t="s">
        <v>789</v>
      </c>
      <c r="E177" s="807">
        <v>25</v>
      </c>
      <c r="G177" s="806" t="s">
        <v>816</v>
      </c>
      <c r="H177" s="807">
        <v>6</v>
      </c>
      <c r="I177" s="807">
        <v>1293</v>
      </c>
      <c r="K177" s="806" t="s">
        <v>666</v>
      </c>
      <c r="L177" s="806" t="s">
        <v>894</v>
      </c>
      <c r="M177" s="806" t="s">
        <v>683</v>
      </c>
      <c r="N177" s="807">
        <v>45</v>
      </c>
      <c r="O177" s="884"/>
      <c r="P177" s="806" t="s">
        <v>793</v>
      </c>
      <c r="Q177" s="807">
        <v>158</v>
      </c>
      <c r="R177" s="807">
        <v>62</v>
      </c>
      <c r="S177" s="759" t="str">
        <f t="shared" si="4"/>
        <v>Vejez</v>
      </c>
      <c r="U177" s="806" t="s">
        <v>816</v>
      </c>
      <c r="V177" s="807">
        <v>6</v>
      </c>
      <c r="W177" s="807">
        <v>229</v>
      </c>
      <c r="X177" s="885"/>
      <c r="Z177" s="806" t="s">
        <v>846</v>
      </c>
      <c r="AA177" s="806" t="s">
        <v>792</v>
      </c>
      <c r="AB177" s="807">
        <v>11513</v>
      </c>
      <c r="AC177" s="806" t="s">
        <v>788</v>
      </c>
      <c r="AE177" s="806" t="s">
        <v>898</v>
      </c>
      <c r="AF177" s="806" t="s">
        <v>783</v>
      </c>
      <c r="AG177" s="807">
        <v>1239</v>
      </c>
      <c r="AI177" s="806" t="s">
        <v>793</v>
      </c>
      <c r="AJ177" s="807">
        <v>25</v>
      </c>
      <c r="AK177" s="807">
        <v>60</v>
      </c>
      <c r="AL177" s="759" t="str">
        <f t="shared" si="5"/>
        <v>Vejez</v>
      </c>
    </row>
    <row r="178" spans="1:38" ht="15">
      <c r="A178" s="806" t="s">
        <v>804</v>
      </c>
      <c r="B178" s="806" t="s">
        <v>818</v>
      </c>
      <c r="C178" s="806" t="s">
        <v>783</v>
      </c>
      <c r="D178" s="806" t="s">
        <v>784</v>
      </c>
      <c r="E178" s="807">
        <v>93</v>
      </c>
      <c r="G178" s="806" t="s">
        <v>816</v>
      </c>
      <c r="H178" s="807">
        <v>7</v>
      </c>
      <c r="I178" s="807">
        <v>1189</v>
      </c>
      <c r="K178" s="806" t="s">
        <v>666</v>
      </c>
      <c r="L178" s="806" t="s">
        <v>894</v>
      </c>
      <c r="M178" s="806" t="s">
        <v>684</v>
      </c>
      <c r="N178" s="807">
        <v>14386</v>
      </c>
      <c r="O178" s="884"/>
      <c r="P178" s="806" t="s">
        <v>793</v>
      </c>
      <c r="Q178" s="807">
        <v>156</v>
      </c>
      <c r="R178" s="807">
        <v>63</v>
      </c>
      <c r="S178" s="759" t="str">
        <f t="shared" si="4"/>
        <v>Vejez</v>
      </c>
      <c r="U178" s="806" t="s">
        <v>816</v>
      </c>
      <c r="V178" s="807">
        <v>7</v>
      </c>
      <c r="W178" s="807">
        <v>174</v>
      </c>
      <c r="X178" s="885"/>
      <c r="Z178" s="806" t="s">
        <v>846</v>
      </c>
      <c r="AA178" s="806" t="s">
        <v>792</v>
      </c>
      <c r="AB178" s="807">
        <v>6822</v>
      </c>
      <c r="AC178" s="806" t="s">
        <v>783</v>
      </c>
      <c r="AE178" s="806" t="s">
        <v>899</v>
      </c>
      <c r="AF178" s="806" t="s">
        <v>788</v>
      </c>
      <c r="AG178" s="807">
        <v>605</v>
      </c>
      <c r="AI178" s="806" t="s">
        <v>793</v>
      </c>
      <c r="AJ178" s="807">
        <v>29</v>
      </c>
      <c r="AK178" s="807">
        <v>61</v>
      </c>
      <c r="AL178" s="759" t="str">
        <f t="shared" si="5"/>
        <v>Vejez</v>
      </c>
    </row>
    <row r="179" spans="1:38" ht="15">
      <c r="A179" s="806" t="s">
        <v>807</v>
      </c>
      <c r="B179" s="806" t="s">
        <v>782</v>
      </c>
      <c r="C179" s="806" t="s">
        <v>788</v>
      </c>
      <c r="D179" s="806" t="s">
        <v>789</v>
      </c>
      <c r="E179" s="807">
        <v>16</v>
      </c>
      <c r="G179" s="806" t="s">
        <v>816</v>
      </c>
      <c r="H179" s="807">
        <v>8</v>
      </c>
      <c r="I179" s="807">
        <v>1022</v>
      </c>
      <c r="K179" s="806" t="s">
        <v>666</v>
      </c>
      <c r="L179" s="806" t="s">
        <v>900</v>
      </c>
      <c r="M179" s="806" t="s">
        <v>662</v>
      </c>
      <c r="N179" s="807">
        <v>3</v>
      </c>
      <c r="O179" s="884"/>
      <c r="P179" s="806" t="s">
        <v>793</v>
      </c>
      <c r="Q179" s="807">
        <v>153</v>
      </c>
      <c r="R179" s="807">
        <v>64</v>
      </c>
      <c r="S179" s="759" t="str">
        <f t="shared" si="4"/>
        <v>Vejez</v>
      </c>
      <c r="U179" s="806" t="s">
        <v>816</v>
      </c>
      <c r="V179" s="807">
        <v>8</v>
      </c>
      <c r="W179" s="807">
        <v>98</v>
      </c>
      <c r="X179" s="885"/>
      <c r="Z179" s="806" t="s">
        <v>846</v>
      </c>
      <c r="AA179" s="806" t="s">
        <v>796</v>
      </c>
      <c r="AB179" s="807">
        <v>4289</v>
      </c>
      <c r="AC179" s="806" t="s">
        <v>788</v>
      </c>
      <c r="AE179" s="806" t="s">
        <v>899</v>
      </c>
      <c r="AF179" s="806" t="s">
        <v>783</v>
      </c>
      <c r="AG179" s="807">
        <v>826</v>
      </c>
      <c r="AI179" s="806" t="s">
        <v>793</v>
      </c>
      <c r="AJ179" s="807">
        <v>20</v>
      </c>
      <c r="AK179" s="807">
        <v>62</v>
      </c>
      <c r="AL179" s="759" t="str">
        <f t="shared" si="5"/>
        <v>Vejez</v>
      </c>
    </row>
    <row r="180" spans="1:38" ht="15">
      <c r="A180" s="806" t="s">
        <v>807</v>
      </c>
      <c r="B180" s="806" t="s">
        <v>782</v>
      </c>
      <c r="C180" s="806" t="s">
        <v>788</v>
      </c>
      <c r="D180" s="806" t="s">
        <v>784</v>
      </c>
      <c r="E180" s="807">
        <v>8</v>
      </c>
      <c r="G180" s="806" t="s">
        <v>816</v>
      </c>
      <c r="H180" s="807">
        <v>9</v>
      </c>
      <c r="I180" s="807">
        <v>778</v>
      </c>
      <c r="K180" s="806" t="s">
        <v>666</v>
      </c>
      <c r="L180" s="806" t="s">
        <v>900</v>
      </c>
      <c r="M180" s="806" t="s">
        <v>806</v>
      </c>
      <c r="N180" s="807">
        <v>5</v>
      </c>
      <c r="O180" s="884"/>
      <c r="P180" s="806" t="s">
        <v>793</v>
      </c>
      <c r="Q180" s="807">
        <v>142</v>
      </c>
      <c r="R180" s="807">
        <v>65</v>
      </c>
      <c r="S180" s="759" t="str">
        <f t="shared" si="4"/>
        <v>Vejez</v>
      </c>
      <c r="U180" s="806" t="s">
        <v>816</v>
      </c>
      <c r="V180" s="807">
        <v>9</v>
      </c>
      <c r="W180" s="807">
        <v>104</v>
      </c>
      <c r="X180" s="885"/>
      <c r="Z180" s="806" t="s">
        <v>846</v>
      </c>
      <c r="AA180" s="806" t="s">
        <v>796</v>
      </c>
      <c r="AB180" s="807">
        <v>11243</v>
      </c>
      <c r="AC180" s="806" t="s">
        <v>783</v>
      </c>
      <c r="AE180" s="806" t="s">
        <v>901</v>
      </c>
      <c r="AF180" s="806" t="s">
        <v>788</v>
      </c>
      <c r="AG180" s="807">
        <v>1109</v>
      </c>
      <c r="AI180" s="806" t="s">
        <v>793</v>
      </c>
      <c r="AJ180" s="807">
        <v>17</v>
      </c>
      <c r="AK180" s="807">
        <v>63</v>
      </c>
      <c r="AL180" s="759" t="str">
        <f t="shared" si="5"/>
        <v>Vejez</v>
      </c>
    </row>
    <row r="181" spans="1:38" ht="15">
      <c r="A181" s="806" t="s">
        <v>807</v>
      </c>
      <c r="B181" s="806" t="s">
        <v>782</v>
      </c>
      <c r="C181" s="806" t="s">
        <v>783</v>
      </c>
      <c r="D181" s="806" t="s">
        <v>789</v>
      </c>
      <c r="E181" s="807">
        <v>14</v>
      </c>
      <c r="G181" s="806" t="s">
        <v>816</v>
      </c>
      <c r="H181" s="807">
        <v>10</v>
      </c>
      <c r="I181" s="807">
        <v>565</v>
      </c>
      <c r="K181" s="806" t="s">
        <v>666</v>
      </c>
      <c r="L181" s="806" t="s">
        <v>900</v>
      </c>
      <c r="M181" s="806" t="s">
        <v>790</v>
      </c>
      <c r="N181" s="807">
        <v>819</v>
      </c>
      <c r="O181" s="884"/>
      <c r="P181" s="806" t="s">
        <v>793</v>
      </c>
      <c r="Q181" s="807">
        <v>158</v>
      </c>
      <c r="R181" s="807">
        <v>66</v>
      </c>
      <c r="S181" s="759" t="str">
        <f t="shared" si="4"/>
        <v>Vejez</v>
      </c>
      <c r="U181" s="806" t="s">
        <v>816</v>
      </c>
      <c r="V181" s="807">
        <v>10</v>
      </c>
      <c r="W181" s="807">
        <v>49</v>
      </c>
      <c r="X181" s="885"/>
      <c r="Z181" s="806" t="s">
        <v>847</v>
      </c>
      <c r="AA181" s="806" t="s">
        <v>787</v>
      </c>
      <c r="AB181" s="807">
        <v>1</v>
      </c>
      <c r="AC181" s="806" t="s">
        <v>788</v>
      </c>
      <c r="AE181" s="806" t="s">
        <v>901</v>
      </c>
      <c r="AF181" s="806" t="s">
        <v>783</v>
      </c>
      <c r="AG181" s="807">
        <v>1337</v>
      </c>
      <c r="AI181" s="806" t="s">
        <v>793</v>
      </c>
      <c r="AJ181" s="807">
        <v>17</v>
      </c>
      <c r="AK181" s="807">
        <v>64</v>
      </c>
      <c r="AL181" s="759" t="str">
        <f t="shared" si="5"/>
        <v>Vejez</v>
      </c>
    </row>
    <row r="182" spans="1:38" ht="15">
      <c r="A182" s="806" t="s">
        <v>807</v>
      </c>
      <c r="B182" s="806" t="s">
        <v>782</v>
      </c>
      <c r="C182" s="806" t="s">
        <v>783</v>
      </c>
      <c r="D182" s="806" t="s">
        <v>784</v>
      </c>
      <c r="E182" s="807">
        <v>3</v>
      </c>
      <c r="G182" s="806" t="s">
        <v>816</v>
      </c>
      <c r="H182" s="807">
        <v>11</v>
      </c>
      <c r="I182" s="807">
        <v>452</v>
      </c>
      <c r="K182" s="806" t="s">
        <v>666</v>
      </c>
      <c r="L182" s="806" t="s">
        <v>900</v>
      </c>
      <c r="M182" s="806" t="s">
        <v>791</v>
      </c>
      <c r="N182" s="807">
        <v>1</v>
      </c>
      <c r="O182" s="884"/>
      <c r="P182" s="806" t="s">
        <v>793</v>
      </c>
      <c r="Q182" s="807">
        <v>147</v>
      </c>
      <c r="R182" s="807">
        <v>67</v>
      </c>
      <c r="S182" s="759" t="str">
        <f t="shared" si="4"/>
        <v>Vejez</v>
      </c>
      <c r="U182" s="806" t="s">
        <v>816</v>
      </c>
      <c r="V182" s="807">
        <v>11</v>
      </c>
      <c r="W182" s="807">
        <v>32</v>
      </c>
      <c r="X182" s="885"/>
      <c r="Z182" s="806" t="s">
        <v>847</v>
      </c>
      <c r="AA182" s="806" t="s">
        <v>787</v>
      </c>
      <c r="AB182" s="807">
        <v>1</v>
      </c>
      <c r="AC182" s="806" t="s">
        <v>783</v>
      </c>
      <c r="AE182" s="806" t="s">
        <v>902</v>
      </c>
      <c r="AF182" s="806" t="s">
        <v>788</v>
      </c>
      <c r="AG182" s="807">
        <v>228</v>
      </c>
      <c r="AI182" s="806" t="s">
        <v>793</v>
      </c>
      <c r="AJ182" s="807">
        <v>24</v>
      </c>
      <c r="AK182" s="807">
        <v>65</v>
      </c>
      <c r="AL182" s="759" t="str">
        <f t="shared" si="5"/>
        <v>Vejez</v>
      </c>
    </row>
    <row r="183" spans="1:38" ht="15">
      <c r="A183" s="806" t="s">
        <v>807</v>
      </c>
      <c r="B183" s="806" t="s">
        <v>662</v>
      </c>
      <c r="C183" s="806" t="s">
        <v>788</v>
      </c>
      <c r="D183" s="806" t="s">
        <v>789</v>
      </c>
      <c r="E183" s="807">
        <v>383</v>
      </c>
      <c r="G183" s="806" t="s">
        <v>816</v>
      </c>
      <c r="H183" s="807">
        <v>12</v>
      </c>
      <c r="I183" s="807">
        <v>670</v>
      </c>
      <c r="K183" s="806" t="s">
        <v>666</v>
      </c>
      <c r="L183" s="806" t="s">
        <v>900</v>
      </c>
      <c r="M183" s="806" t="s">
        <v>824</v>
      </c>
      <c r="N183" s="807">
        <v>1908</v>
      </c>
      <c r="O183" s="884"/>
      <c r="P183" s="806" t="s">
        <v>793</v>
      </c>
      <c r="Q183" s="807">
        <v>115</v>
      </c>
      <c r="R183" s="807">
        <v>68</v>
      </c>
      <c r="S183" s="759" t="str">
        <f t="shared" si="4"/>
        <v>Vejez</v>
      </c>
      <c r="U183" s="806" t="s">
        <v>816</v>
      </c>
      <c r="V183" s="807">
        <v>12</v>
      </c>
      <c r="W183" s="807">
        <v>41</v>
      </c>
      <c r="X183" s="885"/>
      <c r="Z183" s="806" t="s">
        <v>847</v>
      </c>
      <c r="AA183" s="806" t="s">
        <v>792</v>
      </c>
      <c r="AB183" s="807">
        <v>839</v>
      </c>
      <c r="AC183" s="806" t="s">
        <v>788</v>
      </c>
      <c r="AE183" s="806" t="s">
        <v>902</v>
      </c>
      <c r="AF183" s="806" t="s">
        <v>783</v>
      </c>
      <c r="AG183" s="807">
        <v>244</v>
      </c>
      <c r="AI183" s="806" t="s">
        <v>793</v>
      </c>
      <c r="AJ183" s="807">
        <v>25</v>
      </c>
      <c r="AK183" s="807">
        <v>66</v>
      </c>
      <c r="AL183" s="759" t="str">
        <f t="shared" si="5"/>
        <v>Vejez</v>
      </c>
    </row>
    <row r="184" spans="1:38" ht="15">
      <c r="A184" s="806" t="s">
        <v>807</v>
      </c>
      <c r="B184" s="806" t="s">
        <v>662</v>
      </c>
      <c r="C184" s="806" t="s">
        <v>788</v>
      </c>
      <c r="D184" s="806" t="s">
        <v>784</v>
      </c>
      <c r="E184" s="807">
        <v>444</v>
      </c>
      <c r="G184" s="806" t="s">
        <v>817</v>
      </c>
      <c r="H184" s="807">
        <v>0</v>
      </c>
      <c r="I184" s="807">
        <v>77</v>
      </c>
      <c r="K184" s="806" t="s">
        <v>666</v>
      </c>
      <c r="L184" s="806" t="s">
        <v>900</v>
      </c>
      <c r="M184" s="806" t="s">
        <v>810</v>
      </c>
      <c r="N184" s="807">
        <v>3</v>
      </c>
      <c r="O184" s="884"/>
      <c r="P184" s="806" t="s">
        <v>793</v>
      </c>
      <c r="Q184" s="807">
        <v>122</v>
      </c>
      <c r="R184" s="807">
        <v>69</v>
      </c>
      <c r="S184" s="759" t="str">
        <f t="shared" si="4"/>
        <v>Vejez</v>
      </c>
      <c r="U184" s="806" t="s">
        <v>817</v>
      </c>
      <c r="V184" s="807">
        <v>0</v>
      </c>
      <c r="W184" s="807">
        <v>4</v>
      </c>
      <c r="X184" s="885"/>
      <c r="Z184" s="806" t="s">
        <v>847</v>
      </c>
      <c r="AA184" s="806" t="s">
        <v>792</v>
      </c>
      <c r="AB184" s="807">
        <v>464</v>
      </c>
      <c r="AC184" s="806" t="s">
        <v>783</v>
      </c>
      <c r="AE184" s="806" t="s">
        <v>903</v>
      </c>
      <c r="AF184" s="806" t="s">
        <v>788</v>
      </c>
      <c r="AG184" s="807">
        <v>2212</v>
      </c>
      <c r="AI184" s="806" t="s">
        <v>793</v>
      </c>
      <c r="AJ184" s="807">
        <v>22</v>
      </c>
      <c r="AK184" s="807">
        <v>67</v>
      </c>
      <c r="AL184" s="759" t="str">
        <f t="shared" si="5"/>
        <v>Vejez</v>
      </c>
    </row>
    <row r="185" spans="1:38" ht="15">
      <c r="A185" s="806" t="s">
        <v>807</v>
      </c>
      <c r="B185" s="806" t="s">
        <v>662</v>
      </c>
      <c r="C185" s="806" t="s">
        <v>783</v>
      </c>
      <c r="D185" s="806" t="s">
        <v>789</v>
      </c>
      <c r="E185" s="807">
        <v>301</v>
      </c>
      <c r="G185" s="806" t="s">
        <v>817</v>
      </c>
      <c r="H185" s="807">
        <v>1</v>
      </c>
      <c r="I185" s="807">
        <v>393</v>
      </c>
      <c r="K185" s="806" t="s">
        <v>666</v>
      </c>
      <c r="L185" s="806" t="s">
        <v>900</v>
      </c>
      <c r="M185" s="806" t="s">
        <v>666</v>
      </c>
      <c r="N185" s="807">
        <v>14</v>
      </c>
      <c r="O185" s="884"/>
      <c r="P185" s="806" t="s">
        <v>793</v>
      </c>
      <c r="Q185" s="807">
        <v>93</v>
      </c>
      <c r="R185" s="807">
        <v>70</v>
      </c>
      <c r="S185" s="759" t="str">
        <f t="shared" si="4"/>
        <v>Vejez</v>
      </c>
      <c r="U185" s="806" t="s">
        <v>817</v>
      </c>
      <c r="V185" s="807">
        <v>1</v>
      </c>
      <c r="W185" s="807">
        <v>27</v>
      </c>
      <c r="X185" s="885"/>
      <c r="Z185" s="806" t="s">
        <v>847</v>
      </c>
      <c r="AA185" s="806" t="s">
        <v>796</v>
      </c>
      <c r="AB185" s="807">
        <v>623</v>
      </c>
      <c r="AC185" s="806" t="s">
        <v>788</v>
      </c>
      <c r="AE185" s="806" t="s">
        <v>903</v>
      </c>
      <c r="AF185" s="806" t="s">
        <v>783</v>
      </c>
      <c r="AG185" s="807">
        <v>2797</v>
      </c>
      <c r="AI185" s="806" t="s">
        <v>793</v>
      </c>
      <c r="AJ185" s="807">
        <v>19</v>
      </c>
      <c r="AK185" s="807">
        <v>68</v>
      </c>
      <c r="AL185" s="759" t="str">
        <f t="shared" si="5"/>
        <v>Vejez</v>
      </c>
    </row>
    <row r="186" spans="1:38" ht="15">
      <c r="A186" s="806" t="s">
        <v>807</v>
      </c>
      <c r="B186" s="806" t="s">
        <v>662</v>
      </c>
      <c r="C186" s="806" t="s">
        <v>783</v>
      </c>
      <c r="D186" s="806" t="s">
        <v>784</v>
      </c>
      <c r="E186" s="807">
        <v>411</v>
      </c>
      <c r="G186" s="806" t="s">
        <v>817</v>
      </c>
      <c r="H186" s="807">
        <v>2</v>
      </c>
      <c r="I186" s="807">
        <v>1087</v>
      </c>
      <c r="K186" s="806" t="s">
        <v>666</v>
      </c>
      <c r="L186" s="806" t="s">
        <v>900</v>
      </c>
      <c r="M186" s="806" t="s">
        <v>794</v>
      </c>
      <c r="N186" s="807">
        <v>6</v>
      </c>
      <c r="O186" s="884"/>
      <c r="P186" s="806" t="s">
        <v>793</v>
      </c>
      <c r="Q186" s="807">
        <v>87</v>
      </c>
      <c r="R186" s="807">
        <v>71</v>
      </c>
      <c r="S186" s="759" t="str">
        <f t="shared" si="4"/>
        <v>Vejez</v>
      </c>
      <c r="U186" s="806" t="s">
        <v>817</v>
      </c>
      <c r="V186" s="807">
        <v>2</v>
      </c>
      <c r="W186" s="807">
        <v>62</v>
      </c>
      <c r="X186" s="885"/>
      <c r="Z186" s="806" t="s">
        <v>847</v>
      </c>
      <c r="AA186" s="806" t="s">
        <v>796</v>
      </c>
      <c r="AB186" s="807">
        <v>1461</v>
      </c>
      <c r="AC186" s="806" t="s">
        <v>783</v>
      </c>
      <c r="AE186" s="806" t="s">
        <v>904</v>
      </c>
      <c r="AF186" s="806" t="s">
        <v>788</v>
      </c>
      <c r="AG186" s="807">
        <v>528</v>
      </c>
      <c r="AI186" s="806" t="s">
        <v>793</v>
      </c>
      <c r="AJ186" s="807">
        <v>20</v>
      </c>
      <c r="AK186" s="807">
        <v>69</v>
      </c>
      <c r="AL186" s="759" t="str">
        <f t="shared" si="5"/>
        <v>Vejez</v>
      </c>
    </row>
    <row r="187" spans="1:38" ht="15">
      <c r="A187" s="806" t="s">
        <v>807</v>
      </c>
      <c r="B187" s="806" t="s">
        <v>666</v>
      </c>
      <c r="C187" s="806" t="s">
        <v>788</v>
      </c>
      <c r="D187" s="806" t="s">
        <v>789</v>
      </c>
      <c r="E187" s="807">
        <v>99</v>
      </c>
      <c r="G187" s="806" t="s">
        <v>817</v>
      </c>
      <c r="H187" s="807">
        <v>3</v>
      </c>
      <c r="I187" s="807">
        <v>515</v>
      </c>
      <c r="K187" s="806" t="s">
        <v>666</v>
      </c>
      <c r="L187" s="806" t="s">
        <v>900</v>
      </c>
      <c r="M187" s="806" t="s">
        <v>795</v>
      </c>
      <c r="N187" s="807">
        <v>10</v>
      </c>
      <c r="O187" s="884"/>
      <c r="P187" s="806" t="s">
        <v>793</v>
      </c>
      <c r="Q187" s="807">
        <v>94</v>
      </c>
      <c r="R187" s="807">
        <v>72</v>
      </c>
      <c r="S187" s="759" t="str">
        <f t="shared" si="4"/>
        <v>Vejez</v>
      </c>
      <c r="U187" s="806" t="s">
        <v>817</v>
      </c>
      <c r="V187" s="807">
        <v>3</v>
      </c>
      <c r="W187" s="807">
        <v>22</v>
      </c>
      <c r="X187" s="885"/>
      <c r="Z187" s="806" t="s">
        <v>848</v>
      </c>
      <c r="AA187" s="806" t="s">
        <v>787</v>
      </c>
      <c r="AB187" s="807">
        <v>4</v>
      </c>
      <c r="AC187" s="806" t="s">
        <v>788</v>
      </c>
      <c r="AE187" s="806" t="s">
        <v>904</v>
      </c>
      <c r="AF187" s="806" t="s">
        <v>783</v>
      </c>
      <c r="AG187" s="807">
        <v>625</v>
      </c>
      <c r="AI187" s="806" t="s">
        <v>793</v>
      </c>
      <c r="AJ187" s="807">
        <v>22</v>
      </c>
      <c r="AK187" s="807">
        <v>70</v>
      </c>
      <c r="AL187" s="759" t="str">
        <f t="shared" si="5"/>
        <v>Vejez</v>
      </c>
    </row>
    <row r="188" spans="1:38" ht="15">
      <c r="A188" s="806" t="s">
        <v>807</v>
      </c>
      <c r="B188" s="806" t="s">
        <v>666</v>
      </c>
      <c r="C188" s="806" t="s">
        <v>788</v>
      </c>
      <c r="D188" s="806" t="s">
        <v>784</v>
      </c>
      <c r="E188" s="807">
        <v>71</v>
      </c>
      <c r="G188" s="806" t="s">
        <v>817</v>
      </c>
      <c r="H188" s="807">
        <v>4</v>
      </c>
      <c r="I188" s="807">
        <v>2329</v>
      </c>
      <c r="K188" s="806" t="s">
        <v>666</v>
      </c>
      <c r="L188" s="806" t="s">
        <v>900</v>
      </c>
      <c r="M188" s="806" t="s">
        <v>829</v>
      </c>
      <c r="N188" s="807">
        <v>4</v>
      </c>
      <c r="O188" s="884"/>
      <c r="P188" s="806" t="s">
        <v>793</v>
      </c>
      <c r="Q188" s="807">
        <v>88</v>
      </c>
      <c r="R188" s="807">
        <v>73</v>
      </c>
      <c r="S188" s="759" t="str">
        <f t="shared" si="4"/>
        <v>Vejez</v>
      </c>
      <c r="U188" s="806" t="s">
        <v>817</v>
      </c>
      <c r="V188" s="807">
        <v>4</v>
      </c>
      <c r="W188" s="807">
        <v>270</v>
      </c>
      <c r="X188" s="885"/>
      <c r="Z188" s="806" t="s">
        <v>848</v>
      </c>
      <c r="AA188" s="806" t="s">
        <v>792</v>
      </c>
      <c r="AB188" s="807">
        <v>676</v>
      </c>
      <c r="AC188" s="806" t="s">
        <v>788</v>
      </c>
      <c r="AE188" s="806" t="s">
        <v>905</v>
      </c>
      <c r="AF188" s="806" t="s">
        <v>788</v>
      </c>
      <c r="AG188" s="807">
        <v>635</v>
      </c>
      <c r="AI188" s="806" t="s">
        <v>793</v>
      </c>
      <c r="AJ188" s="807">
        <v>19</v>
      </c>
      <c r="AK188" s="807">
        <v>71</v>
      </c>
      <c r="AL188" s="759" t="str">
        <f t="shared" si="5"/>
        <v>Vejez</v>
      </c>
    </row>
    <row r="189" spans="1:38" ht="15">
      <c r="A189" s="806" t="s">
        <v>807</v>
      </c>
      <c r="B189" s="806" t="s">
        <v>666</v>
      </c>
      <c r="C189" s="806" t="s">
        <v>783</v>
      </c>
      <c r="D189" s="806" t="s">
        <v>789</v>
      </c>
      <c r="E189" s="807">
        <v>77</v>
      </c>
      <c r="G189" s="806" t="s">
        <v>817</v>
      </c>
      <c r="H189" s="807">
        <v>5</v>
      </c>
      <c r="I189" s="807">
        <v>344</v>
      </c>
      <c r="K189" s="806" t="s">
        <v>666</v>
      </c>
      <c r="L189" s="806" t="s">
        <v>900</v>
      </c>
      <c r="M189" s="806" t="s">
        <v>798</v>
      </c>
      <c r="N189" s="807">
        <v>53</v>
      </c>
      <c r="O189" s="884"/>
      <c r="P189" s="806" t="s">
        <v>793</v>
      </c>
      <c r="Q189" s="807">
        <v>76</v>
      </c>
      <c r="R189" s="807">
        <v>74</v>
      </c>
      <c r="S189" s="759" t="str">
        <f t="shared" si="4"/>
        <v>Vejez</v>
      </c>
      <c r="U189" s="806" t="s">
        <v>817</v>
      </c>
      <c r="V189" s="807">
        <v>5</v>
      </c>
      <c r="W189" s="807">
        <v>25</v>
      </c>
      <c r="X189" s="885"/>
      <c r="Z189" s="806" t="s">
        <v>848</v>
      </c>
      <c r="AA189" s="806" t="s">
        <v>792</v>
      </c>
      <c r="AB189" s="807">
        <v>503</v>
      </c>
      <c r="AC189" s="806" t="s">
        <v>783</v>
      </c>
      <c r="AE189" s="806" t="s">
        <v>905</v>
      </c>
      <c r="AF189" s="806" t="s">
        <v>783</v>
      </c>
      <c r="AG189" s="807">
        <v>857</v>
      </c>
      <c r="AI189" s="806" t="s">
        <v>793</v>
      </c>
      <c r="AJ189" s="807">
        <v>15</v>
      </c>
      <c r="AK189" s="807">
        <v>72</v>
      </c>
      <c r="AL189" s="759" t="str">
        <f t="shared" si="5"/>
        <v>Vejez</v>
      </c>
    </row>
    <row r="190" spans="1:38" ht="15">
      <c r="A190" s="806" t="s">
        <v>807</v>
      </c>
      <c r="B190" s="806" t="s">
        <v>666</v>
      </c>
      <c r="C190" s="806" t="s">
        <v>783</v>
      </c>
      <c r="D190" s="806" t="s">
        <v>784</v>
      </c>
      <c r="E190" s="807">
        <v>72</v>
      </c>
      <c r="G190" s="806" t="s">
        <v>817</v>
      </c>
      <c r="H190" s="807">
        <v>6</v>
      </c>
      <c r="I190" s="807">
        <v>345</v>
      </c>
      <c r="K190" s="806" t="s">
        <v>666</v>
      </c>
      <c r="L190" s="806" t="s">
        <v>900</v>
      </c>
      <c r="M190" s="806" t="s">
        <v>801</v>
      </c>
      <c r="N190" s="807">
        <v>34</v>
      </c>
      <c r="O190" s="884"/>
      <c r="P190" s="806" t="s">
        <v>793</v>
      </c>
      <c r="Q190" s="807">
        <v>78</v>
      </c>
      <c r="R190" s="807">
        <v>75</v>
      </c>
      <c r="S190" s="759" t="str">
        <f t="shared" si="4"/>
        <v>Vejez</v>
      </c>
      <c r="U190" s="806" t="s">
        <v>817</v>
      </c>
      <c r="V190" s="807">
        <v>6</v>
      </c>
      <c r="W190" s="807">
        <v>35</v>
      </c>
      <c r="X190" s="885"/>
      <c r="Z190" s="806" t="s">
        <v>848</v>
      </c>
      <c r="AA190" s="806" t="s">
        <v>796</v>
      </c>
      <c r="AB190" s="807">
        <v>638</v>
      </c>
      <c r="AC190" s="806" t="s">
        <v>788</v>
      </c>
      <c r="AE190" s="806" t="s">
        <v>906</v>
      </c>
      <c r="AF190" s="806" t="s">
        <v>788</v>
      </c>
      <c r="AG190" s="807">
        <v>1553</v>
      </c>
      <c r="AI190" s="806" t="s">
        <v>793</v>
      </c>
      <c r="AJ190" s="807">
        <v>18</v>
      </c>
      <c r="AK190" s="807">
        <v>73</v>
      </c>
      <c r="AL190" s="759" t="str">
        <f t="shared" si="5"/>
        <v>Vejez</v>
      </c>
    </row>
    <row r="191" spans="1:38" ht="15">
      <c r="A191" s="806" t="s">
        <v>807</v>
      </c>
      <c r="B191" s="806" t="s">
        <v>669</v>
      </c>
      <c r="C191" s="806" t="s">
        <v>788</v>
      </c>
      <c r="D191" s="806" t="s">
        <v>789</v>
      </c>
      <c r="E191" s="807">
        <v>1</v>
      </c>
      <c r="G191" s="806" t="s">
        <v>817</v>
      </c>
      <c r="H191" s="807">
        <v>7</v>
      </c>
      <c r="I191" s="807">
        <v>326</v>
      </c>
      <c r="K191" s="806" t="s">
        <v>666</v>
      </c>
      <c r="L191" s="806" t="s">
        <v>900</v>
      </c>
      <c r="M191" s="806" t="s">
        <v>673</v>
      </c>
      <c r="N191" s="807">
        <v>1</v>
      </c>
      <c r="O191" s="884"/>
      <c r="P191" s="806" t="s">
        <v>793</v>
      </c>
      <c r="Q191" s="807">
        <v>68</v>
      </c>
      <c r="R191" s="807">
        <v>76</v>
      </c>
      <c r="S191" s="759" t="str">
        <f t="shared" si="4"/>
        <v>Vejez</v>
      </c>
      <c r="U191" s="806" t="s">
        <v>817</v>
      </c>
      <c r="V191" s="807">
        <v>7</v>
      </c>
      <c r="W191" s="807">
        <v>24</v>
      </c>
      <c r="X191" s="885"/>
      <c r="Z191" s="806" t="s">
        <v>848</v>
      </c>
      <c r="AA191" s="806" t="s">
        <v>796</v>
      </c>
      <c r="AB191" s="807">
        <v>884</v>
      </c>
      <c r="AC191" s="806" t="s">
        <v>783</v>
      </c>
      <c r="AE191" s="806" t="s">
        <v>906</v>
      </c>
      <c r="AF191" s="806" t="s">
        <v>783</v>
      </c>
      <c r="AG191" s="807">
        <v>2047</v>
      </c>
      <c r="AI191" s="806" t="s">
        <v>793</v>
      </c>
      <c r="AJ191" s="807">
        <v>13</v>
      </c>
      <c r="AK191" s="807">
        <v>74</v>
      </c>
      <c r="AL191" s="759" t="str">
        <f t="shared" si="5"/>
        <v>Vejez</v>
      </c>
    </row>
    <row r="192" spans="1:38" ht="15">
      <c r="A192" s="806" t="s">
        <v>807</v>
      </c>
      <c r="B192" s="806" t="s">
        <v>669</v>
      </c>
      <c r="C192" s="806" t="s">
        <v>788</v>
      </c>
      <c r="D192" s="806" t="s">
        <v>784</v>
      </c>
      <c r="E192" s="807">
        <v>1</v>
      </c>
      <c r="G192" s="806" t="s">
        <v>817</v>
      </c>
      <c r="H192" s="807">
        <v>8</v>
      </c>
      <c r="I192" s="807">
        <v>317</v>
      </c>
      <c r="K192" s="806" t="s">
        <v>666</v>
      </c>
      <c r="L192" s="806" t="s">
        <v>900</v>
      </c>
      <c r="M192" s="806" t="s">
        <v>674</v>
      </c>
      <c r="N192" s="807">
        <v>14319</v>
      </c>
      <c r="O192" s="884"/>
      <c r="P192" s="806" t="s">
        <v>793</v>
      </c>
      <c r="Q192" s="807">
        <v>61</v>
      </c>
      <c r="R192" s="807">
        <v>77</v>
      </c>
      <c r="S192" s="759" t="str">
        <f t="shared" si="4"/>
        <v>Vejez</v>
      </c>
      <c r="U192" s="806" t="s">
        <v>817</v>
      </c>
      <c r="V192" s="807">
        <v>8</v>
      </c>
      <c r="W192" s="807">
        <v>21</v>
      </c>
      <c r="X192" s="885"/>
      <c r="Z192" s="806" t="s">
        <v>849</v>
      </c>
      <c r="AA192" s="806" t="s">
        <v>792</v>
      </c>
      <c r="AB192" s="807">
        <v>169</v>
      </c>
      <c r="AC192" s="806" t="s">
        <v>788</v>
      </c>
      <c r="AE192" s="806" t="s">
        <v>907</v>
      </c>
      <c r="AF192" s="806" t="s">
        <v>788</v>
      </c>
      <c r="AG192" s="807">
        <v>7035</v>
      </c>
      <c r="AI192" s="806" t="s">
        <v>793</v>
      </c>
      <c r="AJ192" s="807">
        <v>13</v>
      </c>
      <c r="AK192" s="807">
        <v>75</v>
      </c>
      <c r="AL192" s="759" t="str">
        <f t="shared" si="5"/>
        <v>Vejez</v>
      </c>
    </row>
    <row r="193" spans="1:38" ht="15">
      <c r="A193" s="806" t="s">
        <v>807</v>
      </c>
      <c r="B193" s="806" t="s">
        <v>669</v>
      </c>
      <c r="C193" s="806" t="s">
        <v>783</v>
      </c>
      <c r="D193" s="806" t="s">
        <v>789</v>
      </c>
      <c r="E193" s="807">
        <v>1</v>
      </c>
      <c r="G193" s="806" t="s">
        <v>817</v>
      </c>
      <c r="H193" s="807">
        <v>9</v>
      </c>
      <c r="I193" s="807">
        <v>248</v>
      </c>
      <c r="K193" s="806" t="s">
        <v>666</v>
      </c>
      <c r="L193" s="806" t="s">
        <v>900</v>
      </c>
      <c r="M193" s="806" t="s">
        <v>676</v>
      </c>
      <c r="N193" s="807">
        <v>1</v>
      </c>
      <c r="O193" s="884"/>
      <c r="P193" s="806" t="s">
        <v>793</v>
      </c>
      <c r="Q193" s="807">
        <v>75</v>
      </c>
      <c r="R193" s="807">
        <v>78</v>
      </c>
      <c r="S193" s="759" t="str">
        <f t="shared" si="4"/>
        <v>Vejez</v>
      </c>
      <c r="U193" s="806" t="s">
        <v>817</v>
      </c>
      <c r="V193" s="807">
        <v>9</v>
      </c>
      <c r="W193" s="807">
        <v>16</v>
      </c>
      <c r="X193" s="885"/>
      <c r="Z193" s="806" t="s">
        <v>849</v>
      </c>
      <c r="AA193" s="806" t="s">
        <v>792</v>
      </c>
      <c r="AB193" s="807">
        <v>93</v>
      </c>
      <c r="AC193" s="806" t="s">
        <v>783</v>
      </c>
      <c r="AE193" s="806" t="s">
        <v>907</v>
      </c>
      <c r="AF193" s="806" t="s">
        <v>783</v>
      </c>
      <c r="AG193" s="807">
        <v>8104</v>
      </c>
      <c r="AI193" s="806" t="s">
        <v>793</v>
      </c>
      <c r="AJ193" s="807">
        <v>8</v>
      </c>
      <c r="AK193" s="807">
        <v>76</v>
      </c>
      <c r="AL193" s="759" t="str">
        <f t="shared" si="5"/>
        <v>Vejez</v>
      </c>
    </row>
    <row r="194" spans="1:38" ht="15">
      <c r="A194" s="806" t="s">
        <v>807</v>
      </c>
      <c r="B194" s="806" t="s">
        <v>669</v>
      </c>
      <c r="C194" s="806" t="s">
        <v>783</v>
      </c>
      <c r="D194" s="806" t="s">
        <v>784</v>
      </c>
      <c r="E194" s="807">
        <v>1</v>
      </c>
      <c r="G194" s="806" t="s">
        <v>817</v>
      </c>
      <c r="H194" s="807">
        <v>10</v>
      </c>
      <c r="I194" s="807">
        <v>212</v>
      </c>
      <c r="K194" s="806" t="s">
        <v>666</v>
      </c>
      <c r="L194" s="806" t="s">
        <v>900</v>
      </c>
      <c r="M194" s="806" t="s">
        <v>678</v>
      </c>
      <c r="N194" s="807">
        <v>36</v>
      </c>
      <c r="O194" s="884"/>
      <c r="P194" s="806" t="s">
        <v>793</v>
      </c>
      <c r="Q194" s="807">
        <v>59</v>
      </c>
      <c r="R194" s="807">
        <v>79</v>
      </c>
      <c r="S194" s="759" t="str">
        <f t="shared" si="4"/>
        <v>Vejez</v>
      </c>
      <c r="U194" s="806" t="s">
        <v>817</v>
      </c>
      <c r="V194" s="807">
        <v>10</v>
      </c>
      <c r="W194" s="807">
        <v>15</v>
      </c>
      <c r="X194" s="885"/>
      <c r="Z194" s="806" t="s">
        <v>849</v>
      </c>
      <c r="AA194" s="806" t="s">
        <v>796</v>
      </c>
      <c r="AB194" s="807">
        <v>134</v>
      </c>
      <c r="AC194" s="806" t="s">
        <v>788</v>
      </c>
      <c r="AE194" s="806" t="s">
        <v>908</v>
      </c>
      <c r="AF194" s="806" t="s">
        <v>788</v>
      </c>
      <c r="AG194" s="807">
        <v>1113</v>
      </c>
      <c r="AI194" s="806" t="s">
        <v>793</v>
      </c>
      <c r="AJ194" s="807">
        <v>12</v>
      </c>
      <c r="AK194" s="807">
        <v>77</v>
      </c>
      <c r="AL194" s="759" t="str">
        <f t="shared" si="5"/>
        <v>Vejez</v>
      </c>
    </row>
    <row r="195" spans="1:38" ht="15">
      <c r="A195" s="806" t="s">
        <v>807</v>
      </c>
      <c r="B195" s="806" t="s">
        <v>787</v>
      </c>
      <c r="C195" s="806" t="s">
        <v>788</v>
      </c>
      <c r="D195" s="806" t="s">
        <v>784</v>
      </c>
      <c r="E195" s="807">
        <v>1</v>
      </c>
      <c r="G195" s="806" t="s">
        <v>817</v>
      </c>
      <c r="H195" s="807">
        <v>11</v>
      </c>
      <c r="I195" s="807">
        <v>134</v>
      </c>
      <c r="K195" s="806" t="s">
        <v>666</v>
      </c>
      <c r="L195" s="806" t="s">
        <v>900</v>
      </c>
      <c r="M195" s="806" t="s">
        <v>683</v>
      </c>
      <c r="N195" s="807">
        <v>17</v>
      </c>
      <c r="O195" s="884"/>
      <c r="P195" s="806" t="s">
        <v>793</v>
      </c>
      <c r="Q195" s="807">
        <v>57</v>
      </c>
      <c r="R195" s="807">
        <v>80</v>
      </c>
      <c r="S195" s="759" t="str">
        <f t="shared" ref="S195:S258" si="6">IF(P195=0,"",IF(AND(R195&gt;=0,R195&lt;=5),"Primera Infancia",IF(AND(R195&gt;=6,R195&lt;=11),"Infancia",IF(AND(R195&gt;=12,R195&lt;=17),"Adolescente",IF(AND(R195&gt;=18,R195&lt;=28),"Juventud",IF(AND(R195&gt;=29,R195&lt;=59),"Adulto","Vejez"))))))</f>
        <v>Vejez</v>
      </c>
      <c r="U195" s="806" t="s">
        <v>817</v>
      </c>
      <c r="V195" s="807">
        <v>11</v>
      </c>
      <c r="W195" s="807">
        <v>5</v>
      </c>
      <c r="X195" s="885"/>
      <c r="Z195" s="806" t="s">
        <v>849</v>
      </c>
      <c r="AA195" s="806" t="s">
        <v>796</v>
      </c>
      <c r="AB195" s="807">
        <v>271</v>
      </c>
      <c r="AC195" s="806" t="s">
        <v>783</v>
      </c>
      <c r="AE195" s="806" t="s">
        <v>908</v>
      </c>
      <c r="AF195" s="806" t="s">
        <v>783</v>
      </c>
      <c r="AG195" s="807">
        <v>1379</v>
      </c>
      <c r="AI195" s="806" t="s">
        <v>793</v>
      </c>
      <c r="AJ195" s="807">
        <v>13</v>
      </c>
      <c r="AK195" s="807">
        <v>78</v>
      </c>
      <c r="AL195" s="759" t="str">
        <f t="shared" ref="AL195:AL258" si="7">IF(AI195=0,"",IF(AND(AK195&gt;=0,AK195&lt;=5),"Primera Infancia",IF(AND(AK195&gt;=6,AK195&lt;=11),"Infancia",IF(AND(AK195&gt;=12,AK195&lt;=17),"Adolescente",IF(AND(AK195&gt;=18,AK195&lt;=28),"Juventud",IF(AND(AK195&gt;=29,AK195&lt;=59),"Adulto","Vejez"))))))</f>
        <v>Vejez</v>
      </c>
    </row>
    <row r="196" spans="1:38" ht="15">
      <c r="A196" s="806" t="s">
        <v>807</v>
      </c>
      <c r="B196" s="806" t="s">
        <v>787</v>
      </c>
      <c r="C196" s="806" t="s">
        <v>783</v>
      </c>
      <c r="D196" s="806" t="s">
        <v>789</v>
      </c>
      <c r="E196" s="807">
        <v>1</v>
      </c>
      <c r="G196" s="806" t="s">
        <v>817</v>
      </c>
      <c r="H196" s="807">
        <v>12</v>
      </c>
      <c r="I196" s="807">
        <v>179</v>
      </c>
      <c r="K196" s="806" t="s">
        <v>666</v>
      </c>
      <c r="L196" s="806" t="s">
        <v>900</v>
      </c>
      <c r="M196" s="806" t="s">
        <v>684</v>
      </c>
      <c r="N196" s="807">
        <v>6524</v>
      </c>
      <c r="O196" s="884"/>
      <c r="P196" s="806" t="s">
        <v>793</v>
      </c>
      <c r="Q196" s="807">
        <v>60</v>
      </c>
      <c r="R196" s="807">
        <v>81</v>
      </c>
      <c r="S196" s="759" t="str">
        <f t="shared" si="6"/>
        <v>Vejez</v>
      </c>
      <c r="U196" s="806" t="s">
        <v>817</v>
      </c>
      <c r="V196" s="807">
        <v>12</v>
      </c>
      <c r="W196" s="807">
        <v>7</v>
      </c>
      <c r="X196" s="885"/>
      <c r="Z196" s="806" t="s">
        <v>850</v>
      </c>
      <c r="AA196" s="806" t="s">
        <v>787</v>
      </c>
      <c r="AB196" s="807">
        <v>1</v>
      </c>
      <c r="AC196" s="806" t="s">
        <v>788</v>
      </c>
      <c r="AE196" s="806" t="s">
        <v>909</v>
      </c>
      <c r="AF196" s="806" t="s">
        <v>788</v>
      </c>
      <c r="AG196" s="807">
        <v>1523</v>
      </c>
      <c r="AI196" s="806" t="s">
        <v>793</v>
      </c>
      <c r="AJ196" s="807">
        <v>13</v>
      </c>
      <c r="AK196" s="807">
        <v>79</v>
      </c>
      <c r="AL196" s="759" t="str">
        <f t="shared" si="7"/>
        <v>Vejez</v>
      </c>
    </row>
    <row r="197" spans="1:38" ht="15">
      <c r="A197" s="806" t="s">
        <v>807</v>
      </c>
      <c r="B197" s="806" t="s">
        <v>787</v>
      </c>
      <c r="C197" s="806" t="s">
        <v>783</v>
      </c>
      <c r="D197" s="806" t="s">
        <v>784</v>
      </c>
      <c r="E197" s="807">
        <v>1</v>
      </c>
      <c r="G197" s="806" t="s">
        <v>821</v>
      </c>
      <c r="H197" s="807">
        <v>0</v>
      </c>
      <c r="I197" s="807">
        <v>11</v>
      </c>
      <c r="K197" s="806" t="s">
        <v>669</v>
      </c>
      <c r="L197" s="806" t="s">
        <v>814</v>
      </c>
      <c r="M197" s="806" t="s">
        <v>662</v>
      </c>
      <c r="N197" s="807">
        <v>16</v>
      </c>
      <c r="O197" s="884"/>
      <c r="P197" s="806" t="s">
        <v>793</v>
      </c>
      <c r="Q197" s="807">
        <v>46</v>
      </c>
      <c r="R197" s="807">
        <v>82</v>
      </c>
      <c r="S197" s="759" t="str">
        <f t="shared" si="6"/>
        <v>Vejez</v>
      </c>
      <c r="U197" s="806" t="s">
        <v>821</v>
      </c>
      <c r="V197" s="807">
        <v>0</v>
      </c>
      <c r="W197" s="807">
        <v>5</v>
      </c>
      <c r="X197" s="885"/>
      <c r="Z197" s="806" t="s">
        <v>850</v>
      </c>
      <c r="AA197" s="806" t="s">
        <v>787</v>
      </c>
      <c r="AB197" s="807">
        <v>3</v>
      </c>
      <c r="AC197" s="806" t="s">
        <v>783</v>
      </c>
      <c r="AE197" s="806" t="s">
        <v>909</v>
      </c>
      <c r="AF197" s="806" t="s">
        <v>783</v>
      </c>
      <c r="AG197" s="807">
        <v>1815</v>
      </c>
      <c r="AI197" s="806" t="s">
        <v>793</v>
      </c>
      <c r="AJ197" s="807">
        <v>5</v>
      </c>
      <c r="AK197" s="807">
        <v>80</v>
      </c>
      <c r="AL197" s="759" t="str">
        <f t="shared" si="7"/>
        <v>Vejez</v>
      </c>
    </row>
    <row r="198" spans="1:38" ht="15">
      <c r="A198" s="806" t="s">
        <v>807</v>
      </c>
      <c r="B198" s="806" t="s">
        <v>815</v>
      </c>
      <c r="C198" s="806" t="s">
        <v>788</v>
      </c>
      <c r="D198" s="806" t="s">
        <v>789</v>
      </c>
      <c r="E198" s="807">
        <v>158</v>
      </c>
      <c r="G198" s="806" t="s">
        <v>821</v>
      </c>
      <c r="H198" s="807">
        <v>1</v>
      </c>
      <c r="I198" s="807">
        <v>87</v>
      </c>
      <c r="K198" s="806" t="s">
        <v>669</v>
      </c>
      <c r="L198" s="806" t="s">
        <v>814</v>
      </c>
      <c r="M198" s="806" t="s">
        <v>820</v>
      </c>
      <c r="N198" s="807">
        <v>8</v>
      </c>
      <c r="O198" s="884"/>
      <c r="P198" s="806" t="s">
        <v>793</v>
      </c>
      <c r="Q198" s="807">
        <v>48</v>
      </c>
      <c r="R198" s="807">
        <v>83</v>
      </c>
      <c r="S198" s="759" t="str">
        <f t="shared" si="6"/>
        <v>Vejez</v>
      </c>
      <c r="U198" s="806" t="s">
        <v>821</v>
      </c>
      <c r="V198" s="807">
        <v>1</v>
      </c>
      <c r="W198" s="807">
        <v>25</v>
      </c>
      <c r="X198" s="885"/>
      <c r="Z198" s="806" t="s">
        <v>850</v>
      </c>
      <c r="AA198" s="806" t="s">
        <v>792</v>
      </c>
      <c r="AB198" s="807">
        <v>946</v>
      </c>
      <c r="AC198" s="806" t="s">
        <v>788</v>
      </c>
      <c r="AE198" s="806" t="s">
        <v>910</v>
      </c>
      <c r="AF198" s="806" t="s">
        <v>788</v>
      </c>
      <c r="AG198" s="807">
        <v>1543</v>
      </c>
      <c r="AI198" s="806" t="s">
        <v>793</v>
      </c>
      <c r="AJ198" s="807">
        <v>6</v>
      </c>
      <c r="AK198" s="807">
        <v>81</v>
      </c>
      <c r="AL198" s="759" t="str">
        <f t="shared" si="7"/>
        <v>Vejez</v>
      </c>
    </row>
    <row r="199" spans="1:38" ht="15">
      <c r="A199" s="806" t="s">
        <v>807</v>
      </c>
      <c r="B199" s="806" t="s">
        <v>815</v>
      </c>
      <c r="C199" s="806" t="s">
        <v>788</v>
      </c>
      <c r="D199" s="806" t="s">
        <v>784</v>
      </c>
      <c r="E199" s="807">
        <v>194</v>
      </c>
      <c r="G199" s="806" t="s">
        <v>821</v>
      </c>
      <c r="H199" s="807">
        <v>2</v>
      </c>
      <c r="I199" s="807">
        <v>292</v>
      </c>
      <c r="K199" s="806" t="s">
        <v>669</v>
      </c>
      <c r="L199" s="806" t="s">
        <v>814</v>
      </c>
      <c r="M199" s="806" t="s">
        <v>806</v>
      </c>
      <c r="N199" s="807">
        <v>132</v>
      </c>
      <c r="O199" s="884"/>
      <c r="P199" s="806" t="s">
        <v>793</v>
      </c>
      <c r="Q199" s="807">
        <v>38</v>
      </c>
      <c r="R199" s="807">
        <v>84</v>
      </c>
      <c r="S199" s="759" t="str">
        <f t="shared" si="6"/>
        <v>Vejez</v>
      </c>
      <c r="U199" s="806" t="s">
        <v>821</v>
      </c>
      <c r="V199" s="807">
        <v>2</v>
      </c>
      <c r="W199" s="807">
        <v>91</v>
      </c>
      <c r="X199" s="885"/>
      <c r="Z199" s="806" t="s">
        <v>850</v>
      </c>
      <c r="AA199" s="806" t="s">
        <v>792</v>
      </c>
      <c r="AB199" s="807">
        <v>558</v>
      </c>
      <c r="AC199" s="806" t="s">
        <v>783</v>
      </c>
      <c r="AE199" s="806" t="s">
        <v>910</v>
      </c>
      <c r="AF199" s="806" t="s">
        <v>783</v>
      </c>
      <c r="AG199" s="807">
        <v>2160</v>
      </c>
      <c r="AI199" s="806" t="s">
        <v>793</v>
      </c>
      <c r="AJ199" s="807">
        <v>11</v>
      </c>
      <c r="AK199" s="807">
        <v>82</v>
      </c>
      <c r="AL199" s="759" t="str">
        <f t="shared" si="7"/>
        <v>Vejez</v>
      </c>
    </row>
    <row r="200" spans="1:38" ht="15">
      <c r="A200" s="806" t="s">
        <v>807</v>
      </c>
      <c r="B200" s="806" t="s">
        <v>815</v>
      </c>
      <c r="C200" s="806" t="s">
        <v>783</v>
      </c>
      <c r="D200" s="806" t="s">
        <v>789</v>
      </c>
      <c r="E200" s="807">
        <v>133</v>
      </c>
      <c r="G200" s="806" t="s">
        <v>821</v>
      </c>
      <c r="H200" s="807">
        <v>3</v>
      </c>
      <c r="I200" s="807">
        <v>145</v>
      </c>
      <c r="K200" s="806" t="s">
        <v>669</v>
      </c>
      <c r="L200" s="806" t="s">
        <v>814</v>
      </c>
      <c r="M200" s="806" t="s">
        <v>786</v>
      </c>
      <c r="N200" s="807">
        <v>4</v>
      </c>
      <c r="O200" s="884"/>
      <c r="P200" s="806" t="s">
        <v>793</v>
      </c>
      <c r="Q200" s="807">
        <v>30</v>
      </c>
      <c r="R200" s="807">
        <v>85</v>
      </c>
      <c r="S200" s="759" t="str">
        <f t="shared" si="6"/>
        <v>Vejez</v>
      </c>
      <c r="U200" s="806" t="s">
        <v>821</v>
      </c>
      <c r="V200" s="807">
        <v>3</v>
      </c>
      <c r="W200" s="807">
        <v>50</v>
      </c>
      <c r="X200" s="885"/>
      <c r="Z200" s="806" t="s">
        <v>850</v>
      </c>
      <c r="AA200" s="806" t="s">
        <v>796</v>
      </c>
      <c r="AB200" s="807">
        <v>581</v>
      </c>
      <c r="AC200" s="806" t="s">
        <v>788</v>
      </c>
      <c r="AE200" s="806" t="s">
        <v>911</v>
      </c>
      <c r="AF200" s="806" t="s">
        <v>788</v>
      </c>
      <c r="AG200" s="807">
        <v>1163</v>
      </c>
      <c r="AI200" s="806" t="s">
        <v>793</v>
      </c>
      <c r="AJ200" s="807">
        <v>8</v>
      </c>
      <c r="AK200" s="807">
        <v>83</v>
      </c>
      <c r="AL200" s="759" t="str">
        <f t="shared" si="7"/>
        <v>Vejez</v>
      </c>
    </row>
    <row r="201" spans="1:38" ht="15">
      <c r="A201" s="806" t="s">
        <v>807</v>
      </c>
      <c r="B201" s="806" t="s">
        <v>815</v>
      </c>
      <c r="C201" s="806" t="s">
        <v>783</v>
      </c>
      <c r="D201" s="806" t="s">
        <v>784</v>
      </c>
      <c r="E201" s="807">
        <v>163</v>
      </c>
      <c r="G201" s="806" t="s">
        <v>821</v>
      </c>
      <c r="H201" s="807">
        <v>4</v>
      </c>
      <c r="I201" s="807">
        <v>726</v>
      </c>
      <c r="K201" s="806" t="s">
        <v>669</v>
      </c>
      <c r="L201" s="806" t="s">
        <v>814</v>
      </c>
      <c r="M201" s="806" t="s">
        <v>808</v>
      </c>
      <c r="N201" s="807">
        <v>61</v>
      </c>
      <c r="O201" s="884"/>
      <c r="P201" s="806" t="s">
        <v>793</v>
      </c>
      <c r="Q201" s="807">
        <v>32</v>
      </c>
      <c r="R201" s="807">
        <v>86</v>
      </c>
      <c r="S201" s="759" t="str">
        <f t="shared" si="6"/>
        <v>Vejez</v>
      </c>
      <c r="U201" s="806" t="s">
        <v>821</v>
      </c>
      <c r="V201" s="807">
        <v>4</v>
      </c>
      <c r="W201" s="807">
        <v>410</v>
      </c>
      <c r="X201" s="885"/>
      <c r="Z201" s="806" t="s">
        <v>850</v>
      </c>
      <c r="AA201" s="806" t="s">
        <v>796</v>
      </c>
      <c r="AB201" s="807">
        <v>1242</v>
      </c>
      <c r="AC201" s="806" t="s">
        <v>783</v>
      </c>
      <c r="AE201" s="806" t="s">
        <v>911</v>
      </c>
      <c r="AF201" s="806" t="s">
        <v>783</v>
      </c>
      <c r="AG201" s="807">
        <v>1412</v>
      </c>
      <c r="AI201" s="806" t="s">
        <v>793</v>
      </c>
      <c r="AJ201" s="807">
        <v>4</v>
      </c>
      <c r="AK201" s="807">
        <v>84</v>
      </c>
      <c r="AL201" s="759" t="str">
        <f t="shared" si="7"/>
        <v>Vejez</v>
      </c>
    </row>
    <row r="202" spans="1:38" ht="15">
      <c r="A202" s="806" t="s">
        <v>807</v>
      </c>
      <c r="B202" s="806" t="s">
        <v>818</v>
      </c>
      <c r="C202" s="806" t="s">
        <v>788</v>
      </c>
      <c r="D202" s="806" t="s">
        <v>789</v>
      </c>
      <c r="E202" s="807">
        <v>2</v>
      </c>
      <c r="G202" s="806" t="s">
        <v>821</v>
      </c>
      <c r="H202" s="807">
        <v>5</v>
      </c>
      <c r="I202" s="807">
        <v>174</v>
      </c>
      <c r="K202" s="806" t="s">
        <v>669</v>
      </c>
      <c r="L202" s="806" t="s">
        <v>814</v>
      </c>
      <c r="M202" s="806" t="s">
        <v>790</v>
      </c>
      <c r="N202" s="807">
        <v>578</v>
      </c>
      <c r="O202" s="884"/>
      <c r="P202" s="806" t="s">
        <v>793</v>
      </c>
      <c r="Q202" s="807">
        <v>24</v>
      </c>
      <c r="R202" s="807">
        <v>87</v>
      </c>
      <c r="S202" s="759" t="str">
        <f t="shared" si="6"/>
        <v>Vejez</v>
      </c>
      <c r="U202" s="806" t="s">
        <v>821</v>
      </c>
      <c r="V202" s="807">
        <v>5</v>
      </c>
      <c r="W202" s="807">
        <v>59</v>
      </c>
      <c r="X202" s="885"/>
      <c r="Z202" s="806" t="s">
        <v>851</v>
      </c>
      <c r="AA202" s="806" t="s">
        <v>787</v>
      </c>
      <c r="AB202" s="807">
        <v>99</v>
      </c>
      <c r="AC202" s="806" t="s">
        <v>788</v>
      </c>
      <c r="AE202" s="806" t="s">
        <v>912</v>
      </c>
      <c r="AF202" s="806" t="s">
        <v>788</v>
      </c>
      <c r="AG202" s="807">
        <v>2733</v>
      </c>
      <c r="AI202" s="806" t="s">
        <v>793</v>
      </c>
      <c r="AJ202" s="807">
        <v>8</v>
      </c>
      <c r="AK202" s="807">
        <v>85</v>
      </c>
      <c r="AL202" s="759" t="str">
        <f t="shared" si="7"/>
        <v>Vejez</v>
      </c>
    </row>
    <row r="203" spans="1:38" ht="15">
      <c r="A203" s="806" t="s">
        <v>807</v>
      </c>
      <c r="B203" s="806" t="s">
        <v>818</v>
      </c>
      <c r="C203" s="806" t="s">
        <v>788</v>
      </c>
      <c r="D203" s="806" t="s">
        <v>784</v>
      </c>
      <c r="E203" s="807">
        <v>1</v>
      </c>
      <c r="G203" s="806" t="s">
        <v>821</v>
      </c>
      <c r="H203" s="807">
        <v>6</v>
      </c>
      <c r="I203" s="807">
        <v>187</v>
      </c>
      <c r="K203" s="806" t="s">
        <v>669</v>
      </c>
      <c r="L203" s="806" t="s">
        <v>814</v>
      </c>
      <c r="M203" s="806" t="s">
        <v>791</v>
      </c>
      <c r="N203" s="807">
        <v>6</v>
      </c>
      <c r="O203" s="884"/>
      <c r="P203" s="806" t="s">
        <v>793</v>
      </c>
      <c r="Q203" s="807">
        <v>23</v>
      </c>
      <c r="R203" s="807">
        <v>88</v>
      </c>
      <c r="S203" s="759" t="str">
        <f t="shared" si="6"/>
        <v>Vejez</v>
      </c>
      <c r="U203" s="806" t="s">
        <v>821</v>
      </c>
      <c r="V203" s="807">
        <v>6</v>
      </c>
      <c r="W203" s="807">
        <v>78</v>
      </c>
      <c r="X203" s="885"/>
      <c r="Z203" s="806" t="s">
        <v>851</v>
      </c>
      <c r="AA203" s="806" t="s">
        <v>787</v>
      </c>
      <c r="AB203" s="807">
        <v>114</v>
      </c>
      <c r="AC203" s="806" t="s">
        <v>783</v>
      </c>
      <c r="AE203" s="806" t="s">
        <v>912</v>
      </c>
      <c r="AF203" s="806" t="s">
        <v>783</v>
      </c>
      <c r="AG203" s="807">
        <v>3104</v>
      </c>
      <c r="AI203" s="806" t="s">
        <v>793</v>
      </c>
      <c r="AJ203" s="807">
        <v>2</v>
      </c>
      <c r="AK203" s="807">
        <v>86</v>
      </c>
      <c r="AL203" s="759" t="str">
        <f t="shared" si="7"/>
        <v>Vejez</v>
      </c>
    </row>
    <row r="204" spans="1:38" ht="15">
      <c r="A204" s="806" t="s">
        <v>807</v>
      </c>
      <c r="B204" s="806" t="s">
        <v>818</v>
      </c>
      <c r="C204" s="806" t="s">
        <v>783</v>
      </c>
      <c r="D204" s="806" t="s">
        <v>789</v>
      </c>
      <c r="E204" s="807">
        <v>4</v>
      </c>
      <c r="G204" s="806" t="s">
        <v>821</v>
      </c>
      <c r="H204" s="807">
        <v>7</v>
      </c>
      <c r="I204" s="807">
        <v>216</v>
      </c>
      <c r="K204" s="806" t="s">
        <v>669</v>
      </c>
      <c r="L204" s="806" t="s">
        <v>814</v>
      </c>
      <c r="M204" s="806" t="s">
        <v>824</v>
      </c>
      <c r="N204" s="807">
        <v>867</v>
      </c>
      <c r="O204" s="884"/>
      <c r="P204" s="806" t="s">
        <v>793</v>
      </c>
      <c r="Q204" s="807">
        <v>23</v>
      </c>
      <c r="R204" s="807">
        <v>89</v>
      </c>
      <c r="S204" s="759" t="str">
        <f t="shared" si="6"/>
        <v>Vejez</v>
      </c>
      <c r="U204" s="806" t="s">
        <v>821</v>
      </c>
      <c r="V204" s="807">
        <v>7</v>
      </c>
      <c r="W204" s="807">
        <v>76</v>
      </c>
      <c r="X204" s="885"/>
      <c r="Z204" s="806" t="s">
        <v>851</v>
      </c>
      <c r="AA204" s="806" t="s">
        <v>792</v>
      </c>
      <c r="AB204" s="807">
        <v>12681</v>
      </c>
      <c r="AC204" s="806" t="s">
        <v>788</v>
      </c>
      <c r="AE204" s="806" t="s">
        <v>913</v>
      </c>
      <c r="AF204" s="806" t="s">
        <v>788</v>
      </c>
      <c r="AG204" s="807">
        <v>10497</v>
      </c>
      <c r="AI204" s="806" t="s">
        <v>793</v>
      </c>
      <c r="AJ204" s="807">
        <v>7</v>
      </c>
      <c r="AK204" s="807">
        <v>87</v>
      </c>
      <c r="AL204" s="759" t="str">
        <f t="shared" si="7"/>
        <v>Vejez</v>
      </c>
    </row>
    <row r="205" spans="1:38" ht="15">
      <c r="A205" s="806" t="s">
        <v>807</v>
      </c>
      <c r="B205" s="806" t="s">
        <v>818</v>
      </c>
      <c r="C205" s="806" t="s">
        <v>783</v>
      </c>
      <c r="D205" s="806" t="s">
        <v>784</v>
      </c>
      <c r="E205" s="807">
        <v>1</v>
      </c>
      <c r="G205" s="806" t="s">
        <v>821</v>
      </c>
      <c r="H205" s="807">
        <v>8</v>
      </c>
      <c r="I205" s="807">
        <v>217</v>
      </c>
      <c r="K205" s="806" t="s">
        <v>669</v>
      </c>
      <c r="L205" s="806" t="s">
        <v>814</v>
      </c>
      <c r="M205" s="806" t="s">
        <v>826</v>
      </c>
      <c r="N205" s="807">
        <v>5</v>
      </c>
      <c r="O205" s="884"/>
      <c r="P205" s="806" t="s">
        <v>793</v>
      </c>
      <c r="Q205" s="807">
        <v>15</v>
      </c>
      <c r="R205" s="807">
        <v>90</v>
      </c>
      <c r="S205" s="759" t="str">
        <f t="shared" si="6"/>
        <v>Vejez</v>
      </c>
      <c r="U205" s="806" t="s">
        <v>821</v>
      </c>
      <c r="V205" s="807">
        <v>8</v>
      </c>
      <c r="W205" s="807">
        <v>50</v>
      </c>
      <c r="X205" s="885"/>
      <c r="Z205" s="806" t="s">
        <v>851</v>
      </c>
      <c r="AA205" s="806" t="s">
        <v>792</v>
      </c>
      <c r="AB205" s="807">
        <v>7598</v>
      </c>
      <c r="AC205" s="806" t="s">
        <v>783</v>
      </c>
      <c r="AE205" s="806" t="s">
        <v>913</v>
      </c>
      <c r="AF205" s="806" t="s">
        <v>783</v>
      </c>
      <c r="AG205" s="807">
        <v>11757</v>
      </c>
      <c r="AI205" s="806" t="s">
        <v>793</v>
      </c>
      <c r="AJ205" s="807">
        <v>1</v>
      </c>
      <c r="AK205" s="807">
        <v>88</v>
      </c>
      <c r="AL205" s="759" t="str">
        <f t="shared" si="7"/>
        <v>Vejez</v>
      </c>
    </row>
    <row r="206" spans="1:38" ht="15">
      <c r="A206" s="806" t="s">
        <v>809</v>
      </c>
      <c r="B206" s="806" t="s">
        <v>662</v>
      </c>
      <c r="C206" s="806" t="s">
        <v>788</v>
      </c>
      <c r="D206" s="806" t="s">
        <v>789</v>
      </c>
      <c r="E206" s="807">
        <v>2542</v>
      </c>
      <c r="G206" s="806" t="s">
        <v>821</v>
      </c>
      <c r="H206" s="807">
        <v>9</v>
      </c>
      <c r="I206" s="807">
        <v>186</v>
      </c>
      <c r="K206" s="806" t="s">
        <v>669</v>
      </c>
      <c r="L206" s="806" t="s">
        <v>814</v>
      </c>
      <c r="M206" s="806" t="s">
        <v>810</v>
      </c>
      <c r="N206" s="807">
        <v>39</v>
      </c>
      <c r="O206" s="884"/>
      <c r="P206" s="806" t="s">
        <v>793</v>
      </c>
      <c r="Q206" s="807">
        <v>11</v>
      </c>
      <c r="R206" s="807">
        <v>91</v>
      </c>
      <c r="S206" s="759" t="str">
        <f t="shared" si="6"/>
        <v>Vejez</v>
      </c>
      <c r="U206" s="806" t="s">
        <v>821</v>
      </c>
      <c r="V206" s="807">
        <v>9</v>
      </c>
      <c r="W206" s="807">
        <v>36</v>
      </c>
      <c r="X206" s="885"/>
      <c r="Z206" s="806" t="s">
        <v>851</v>
      </c>
      <c r="AA206" s="806" t="s">
        <v>796</v>
      </c>
      <c r="AB206" s="807">
        <v>13169</v>
      </c>
      <c r="AC206" s="806" t="s">
        <v>788</v>
      </c>
      <c r="AE206" s="806" t="s">
        <v>914</v>
      </c>
      <c r="AF206" s="806" t="s">
        <v>788</v>
      </c>
      <c r="AG206" s="807">
        <v>679</v>
      </c>
      <c r="AI206" s="806" t="s">
        <v>793</v>
      </c>
      <c r="AJ206" s="807">
        <v>1</v>
      </c>
      <c r="AK206" s="807">
        <v>89</v>
      </c>
      <c r="AL206" s="759" t="str">
        <f t="shared" si="7"/>
        <v>Vejez</v>
      </c>
    </row>
    <row r="207" spans="1:38" ht="15">
      <c r="A207" s="806" t="s">
        <v>809</v>
      </c>
      <c r="B207" s="806" t="s">
        <v>662</v>
      </c>
      <c r="C207" s="806" t="s">
        <v>788</v>
      </c>
      <c r="D207" s="806" t="s">
        <v>784</v>
      </c>
      <c r="E207" s="807">
        <v>498</v>
      </c>
      <c r="G207" s="806" t="s">
        <v>821</v>
      </c>
      <c r="H207" s="807">
        <v>10</v>
      </c>
      <c r="I207" s="807">
        <v>144</v>
      </c>
      <c r="K207" s="806" t="s">
        <v>669</v>
      </c>
      <c r="L207" s="806" t="s">
        <v>814</v>
      </c>
      <c r="M207" s="806" t="s">
        <v>666</v>
      </c>
      <c r="N207" s="807">
        <v>69</v>
      </c>
      <c r="O207" s="884"/>
      <c r="P207" s="806" t="s">
        <v>793</v>
      </c>
      <c r="Q207" s="807">
        <v>9</v>
      </c>
      <c r="R207" s="807">
        <v>92</v>
      </c>
      <c r="S207" s="759" t="str">
        <f t="shared" si="6"/>
        <v>Vejez</v>
      </c>
      <c r="U207" s="806" t="s">
        <v>821</v>
      </c>
      <c r="V207" s="807">
        <v>10</v>
      </c>
      <c r="W207" s="807">
        <v>27</v>
      </c>
      <c r="X207" s="885"/>
      <c r="Z207" s="806" t="s">
        <v>851</v>
      </c>
      <c r="AA207" s="806" t="s">
        <v>796</v>
      </c>
      <c r="AB207" s="807">
        <v>17055</v>
      </c>
      <c r="AC207" s="806" t="s">
        <v>783</v>
      </c>
      <c r="AE207" s="806" t="s">
        <v>914</v>
      </c>
      <c r="AF207" s="806" t="s">
        <v>783</v>
      </c>
      <c r="AG207" s="807">
        <v>889</v>
      </c>
      <c r="AI207" s="806" t="s">
        <v>793</v>
      </c>
      <c r="AJ207" s="807">
        <v>6</v>
      </c>
      <c r="AK207" s="807">
        <v>90</v>
      </c>
      <c r="AL207" s="759" t="str">
        <f t="shared" si="7"/>
        <v>Vejez</v>
      </c>
    </row>
    <row r="208" spans="1:38" ht="15">
      <c r="A208" s="806" t="s">
        <v>809</v>
      </c>
      <c r="B208" s="806" t="s">
        <v>662</v>
      </c>
      <c r="C208" s="806" t="s">
        <v>783</v>
      </c>
      <c r="D208" s="806" t="s">
        <v>789</v>
      </c>
      <c r="E208" s="807">
        <v>2661</v>
      </c>
      <c r="G208" s="806" t="s">
        <v>821</v>
      </c>
      <c r="H208" s="807">
        <v>11</v>
      </c>
      <c r="I208" s="807">
        <v>105</v>
      </c>
      <c r="K208" s="806" t="s">
        <v>669</v>
      </c>
      <c r="L208" s="806" t="s">
        <v>814</v>
      </c>
      <c r="M208" s="806" t="s">
        <v>794</v>
      </c>
      <c r="N208" s="807">
        <v>109</v>
      </c>
      <c r="O208" s="884"/>
      <c r="P208" s="806" t="s">
        <v>793</v>
      </c>
      <c r="Q208" s="807">
        <v>3</v>
      </c>
      <c r="R208" s="807">
        <v>93</v>
      </c>
      <c r="S208" s="759" t="str">
        <f t="shared" si="6"/>
        <v>Vejez</v>
      </c>
      <c r="U208" s="806" t="s">
        <v>821</v>
      </c>
      <c r="V208" s="807">
        <v>11</v>
      </c>
      <c r="W208" s="807">
        <v>18</v>
      </c>
      <c r="X208" s="885"/>
      <c r="Z208" s="806" t="s">
        <v>852</v>
      </c>
      <c r="AA208" s="806" t="s">
        <v>792</v>
      </c>
      <c r="AB208" s="807">
        <v>419</v>
      </c>
      <c r="AC208" s="806" t="s">
        <v>788</v>
      </c>
      <c r="AE208" s="806" t="s">
        <v>915</v>
      </c>
      <c r="AF208" s="806" t="s">
        <v>788</v>
      </c>
      <c r="AG208" s="807">
        <v>7539</v>
      </c>
      <c r="AI208" s="806" t="s">
        <v>793</v>
      </c>
      <c r="AJ208" s="807">
        <v>1</v>
      </c>
      <c r="AK208" s="807">
        <v>91</v>
      </c>
      <c r="AL208" s="759" t="str">
        <f t="shared" si="7"/>
        <v>Vejez</v>
      </c>
    </row>
    <row r="209" spans="1:38" ht="15">
      <c r="A209" s="806" t="s">
        <v>809</v>
      </c>
      <c r="B209" s="806" t="s">
        <v>662</v>
      </c>
      <c r="C209" s="806" t="s">
        <v>783</v>
      </c>
      <c r="D209" s="806" t="s">
        <v>784</v>
      </c>
      <c r="E209" s="807">
        <v>446</v>
      </c>
      <c r="G209" s="806" t="s">
        <v>821</v>
      </c>
      <c r="H209" s="807">
        <v>12</v>
      </c>
      <c r="I209" s="807">
        <v>140</v>
      </c>
      <c r="K209" s="806" t="s">
        <v>669</v>
      </c>
      <c r="L209" s="806" t="s">
        <v>814</v>
      </c>
      <c r="M209" s="806" t="s">
        <v>795</v>
      </c>
      <c r="N209" s="807">
        <v>64</v>
      </c>
      <c r="O209" s="884"/>
      <c r="P209" s="806" t="s">
        <v>793</v>
      </c>
      <c r="Q209" s="807">
        <v>1</v>
      </c>
      <c r="R209" s="807">
        <v>94</v>
      </c>
      <c r="S209" s="759" t="str">
        <f t="shared" si="6"/>
        <v>Vejez</v>
      </c>
      <c r="U209" s="806" t="s">
        <v>821</v>
      </c>
      <c r="V209" s="807">
        <v>12</v>
      </c>
      <c r="W209" s="807">
        <v>39</v>
      </c>
      <c r="X209" s="885"/>
      <c r="Z209" s="806" t="s">
        <v>852</v>
      </c>
      <c r="AA209" s="806" t="s">
        <v>792</v>
      </c>
      <c r="AB209" s="807">
        <v>297</v>
      </c>
      <c r="AC209" s="806" t="s">
        <v>783</v>
      </c>
      <c r="AE209" s="806" t="s">
        <v>915</v>
      </c>
      <c r="AF209" s="806" t="s">
        <v>783</v>
      </c>
      <c r="AG209" s="807">
        <v>6832</v>
      </c>
      <c r="AI209" s="806" t="s">
        <v>793</v>
      </c>
      <c r="AJ209" s="807">
        <v>2</v>
      </c>
      <c r="AK209" s="807">
        <v>92</v>
      </c>
      <c r="AL209" s="759" t="str">
        <f t="shared" si="7"/>
        <v>Vejez</v>
      </c>
    </row>
    <row r="210" spans="1:38" ht="15">
      <c r="A210" s="806" t="s">
        <v>809</v>
      </c>
      <c r="B210" s="806" t="s">
        <v>666</v>
      </c>
      <c r="C210" s="806" t="s">
        <v>788</v>
      </c>
      <c r="D210" s="806" t="s">
        <v>789</v>
      </c>
      <c r="E210" s="807">
        <v>71</v>
      </c>
      <c r="G210" s="806" t="s">
        <v>822</v>
      </c>
      <c r="H210" s="807">
        <v>0</v>
      </c>
      <c r="I210" s="807">
        <v>187</v>
      </c>
      <c r="K210" s="806" t="s">
        <v>669</v>
      </c>
      <c r="L210" s="806" t="s">
        <v>814</v>
      </c>
      <c r="M210" s="806" t="s">
        <v>829</v>
      </c>
      <c r="N210" s="807">
        <v>13</v>
      </c>
      <c r="O210" s="884"/>
      <c r="P210" s="806" t="s">
        <v>793</v>
      </c>
      <c r="Q210" s="807">
        <v>5</v>
      </c>
      <c r="R210" s="807">
        <v>95</v>
      </c>
      <c r="S210" s="759" t="str">
        <f t="shared" si="6"/>
        <v>Vejez</v>
      </c>
      <c r="U210" s="806" t="s">
        <v>822</v>
      </c>
      <c r="V210" s="807">
        <v>0</v>
      </c>
      <c r="W210" s="807">
        <v>186</v>
      </c>
      <c r="X210" s="885"/>
      <c r="Z210" s="806" t="s">
        <v>852</v>
      </c>
      <c r="AA210" s="806" t="s">
        <v>796</v>
      </c>
      <c r="AB210" s="807">
        <v>800</v>
      </c>
      <c r="AC210" s="806" t="s">
        <v>788</v>
      </c>
      <c r="AE210" s="806" t="s">
        <v>916</v>
      </c>
      <c r="AF210" s="806" t="s">
        <v>788</v>
      </c>
      <c r="AG210" s="807">
        <v>6032</v>
      </c>
      <c r="AI210" s="806" t="s">
        <v>793</v>
      </c>
      <c r="AJ210" s="807">
        <v>3</v>
      </c>
      <c r="AK210" s="807">
        <v>93</v>
      </c>
      <c r="AL210" s="759" t="str">
        <f t="shared" si="7"/>
        <v>Vejez</v>
      </c>
    </row>
    <row r="211" spans="1:38" ht="15">
      <c r="A211" s="806" t="s">
        <v>809</v>
      </c>
      <c r="B211" s="806" t="s">
        <v>666</v>
      </c>
      <c r="C211" s="806" t="s">
        <v>788</v>
      </c>
      <c r="D211" s="806" t="s">
        <v>784</v>
      </c>
      <c r="E211" s="807">
        <v>21</v>
      </c>
      <c r="G211" s="806" t="s">
        <v>822</v>
      </c>
      <c r="H211" s="807">
        <v>1</v>
      </c>
      <c r="I211" s="807">
        <v>806</v>
      </c>
      <c r="K211" s="806" t="s">
        <v>669</v>
      </c>
      <c r="L211" s="806" t="s">
        <v>814</v>
      </c>
      <c r="M211" s="806" t="s">
        <v>831</v>
      </c>
      <c r="N211" s="807">
        <v>1</v>
      </c>
      <c r="O211" s="884"/>
      <c r="P211" s="806" t="s">
        <v>793</v>
      </c>
      <c r="Q211" s="807">
        <v>2</v>
      </c>
      <c r="R211" s="807">
        <v>96</v>
      </c>
      <c r="S211" s="759" t="str">
        <f t="shared" si="6"/>
        <v>Vejez</v>
      </c>
      <c r="U211" s="806" t="s">
        <v>822</v>
      </c>
      <c r="V211" s="807">
        <v>1</v>
      </c>
      <c r="W211" s="807">
        <v>1001</v>
      </c>
      <c r="X211" s="885"/>
      <c r="Z211" s="806" t="s">
        <v>852</v>
      </c>
      <c r="AA211" s="806" t="s">
        <v>796</v>
      </c>
      <c r="AB211" s="807">
        <v>2155</v>
      </c>
      <c r="AC211" s="806" t="s">
        <v>783</v>
      </c>
      <c r="AE211" s="806" t="s">
        <v>916</v>
      </c>
      <c r="AF211" s="806" t="s">
        <v>783</v>
      </c>
      <c r="AG211" s="807">
        <v>9164</v>
      </c>
      <c r="AI211" s="806" t="s">
        <v>793</v>
      </c>
      <c r="AJ211" s="807">
        <v>1</v>
      </c>
      <c r="AK211" s="807">
        <v>94</v>
      </c>
      <c r="AL211" s="759" t="str">
        <f t="shared" si="7"/>
        <v>Vejez</v>
      </c>
    </row>
    <row r="212" spans="1:38" ht="15">
      <c r="A212" s="806" t="s">
        <v>809</v>
      </c>
      <c r="B212" s="806" t="s">
        <v>666</v>
      </c>
      <c r="C212" s="806" t="s">
        <v>783</v>
      </c>
      <c r="D212" s="806" t="s">
        <v>789</v>
      </c>
      <c r="E212" s="807">
        <v>91</v>
      </c>
      <c r="G212" s="806" t="s">
        <v>822</v>
      </c>
      <c r="H212" s="807">
        <v>2</v>
      </c>
      <c r="I212" s="807">
        <v>2178</v>
      </c>
      <c r="K212" s="806" t="s">
        <v>669</v>
      </c>
      <c r="L212" s="806" t="s">
        <v>814</v>
      </c>
      <c r="M212" s="806" t="s">
        <v>798</v>
      </c>
      <c r="N212" s="807">
        <v>175</v>
      </c>
      <c r="O212" s="884"/>
      <c r="P212" s="806" t="s">
        <v>793</v>
      </c>
      <c r="Q212" s="807">
        <v>1</v>
      </c>
      <c r="R212" s="807">
        <v>97</v>
      </c>
      <c r="S212" s="759" t="str">
        <f t="shared" si="6"/>
        <v>Vejez</v>
      </c>
      <c r="U212" s="806" t="s">
        <v>822</v>
      </c>
      <c r="V212" s="807">
        <v>2</v>
      </c>
      <c r="W212" s="807">
        <v>3181</v>
      </c>
      <c r="X212" s="885"/>
      <c r="Z212" s="806" t="s">
        <v>854</v>
      </c>
      <c r="AA212" s="806" t="s">
        <v>787</v>
      </c>
      <c r="AB212" s="807">
        <v>19</v>
      </c>
      <c r="AC212" s="806" t="s">
        <v>788</v>
      </c>
      <c r="AE212" s="806" t="s">
        <v>917</v>
      </c>
      <c r="AF212" s="806" t="s">
        <v>788</v>
      </c>
      <c r="AG212" s="807">
        <v>3183</v>
      </c>
      <c r="AI212" s="806" t="s">
        <v>793</v>
      </c>
      <c r="AJ212" s="807">
        <v>1</v>
      </c>
      <c r="AK212" s="807">
        <v>96</v>
      </c>
      <c r="AL212" s="759" t="str">
        <f t="shared" si="7"/>
        <v>Vejez</v>
      </c>
    </row>
    <row r="213" spans="1:38" ht="30">
      <c r="A213" s="806" t="s">
        <v>809</v>
      </c>
      <c r="B213" s="806" t="s">
        <v>666</v>
      </c>
      <c r="C213" s="806" t="s">
        <v>783</v>
      </c>
      <c r="D213" s="806" t="s">
        <v>784</v>
      </c>
      <c r="E213" s="807">
        <v>18</v>
      </c>
      <c r="G213" s="806" t="s">
        <v>822</v>
      </c>
      <c r="H213" s="807">
        <v>3</v>
      </c>
      <c r="I213" s="807">
        <v>1312</v>
      </c>
      <c r="K213" s="806" t="s">
        <v>669</v>
      </c>
      <c r="L213" s="806" t="s">
        <v>814</v>
      </c>
      <c r="M213" s="806" t="s">
        <v>669</v>
      </c>
      <c r="N213" s="807">
        <v>3</v>
      </c>
      <c r="O213" s="884"/>
      <c r="P213" s="806" t="s">
        <v>793</v>
      </c>
      <c r="Q213" s="807">
        <v>3</v>
      </c>
      <c r="R213" s="807">
        <v>98</v>
      </c>
      <c r="S213" s="759" t="str">
        <f t="shared" si="6"/>
        <v>Vejez</v>
      </c>
      <c r="U213" s="806" t="s">
        <v>822</v>
      </c>
      <c r="V213" s="807">
        <v>3</v>
      </c>
      <c r="W213" s="807">
        <v>1479</v>
      </c>
      <c r="X213" s="885"/>
      <c r="Z213" s="806" t="s">
        <v>854</v>
      </c>
      <c r="AA213" s="806" t="s">
        <v>787</v>
      </c>
      <c r="AB213" s="807">
        <v>21</v>
      </c>
      <c r="AC213" s="806" t="s">
        <v>783</v>
      </c>
      <c r="AE213" s="806" t="s">
        <v>917</v>
      </c>
      <c r="AF213" s="806" t="s">
        <v>783</v>
      </c>
      <c r="AG213" s="807">
        <v>3958</v>
      </c>
      <c r="AI213" s="806" t="s">
        <v>797</v>
      </c>
      <c r="AJ213" s="807">
        <v>3</v>
      </c>
      <c r="AK213" s="807">
        <v>0</v>
      </c>
      <c r="AL213" s="759" t="str">
        <f t="shared" si="7"/>
        <v>Primera Infancia</v>
      </c>
    </row>
    <row r="214" spans="1:38" ht="30">
      <c r="A214" s="806" t="s">
        <v>809</v>
      </c>
      <c r="B214" s="806" t="s">
        <v>669</v>
      </c>
      <c r="C214" s="806" t="s">
        <v>788</v>
      </c>
      <c r="D214" s="806" t="s">
        <v>784</v>
      </c>
      <c r="E214" s="807">
        <v>1</v>
      </c>
      <c r="G214" s="806" t="s">
        <v>822</v>
      </c>
      <c r="H214" s="807">
        <v>4</v>
      </c>
      <c r="I214" s="807">
        <v>6592</v>
      </c>
      <c r="K214" s="806" t="s">
        <v>669</v>
      </c>
      <c r="L214" s="806" t="s">
        <v>814</v>
      </c>
      <c r="M214" s="806" t="s">
        <v>799</v>
      </c>
      <c r="N214" s="807">
        <v>345</v>
      </c>
      <c r="O214" s="884"/>
      <c r="P214" s="806" t="s">
        <v>793</v>
      </c>
      <c r="Q214" s="807">
        <v>1</v>
      </c>
      <c r="R214" s="807">
        <v>99</v>
      </c>
      <c r="S214" s="759" t="str">
        <f t="shared" si="6"/>
        <v>Vejez</v>
      </c>
      <c r="U214" s="806" t="s">
        <v>822</v>
      </c>
      <c r="V214" s="807">
        <v>4</v>
      </c>
      <c r="W214" s="807">
        <v>12023</v>
      </c>
      <c r="X214" s="885"/>
      <c r="Z214" s="806" t="s">
        <v>854</v>
      </c>
      <c r="AA214" s="806" t="s">
        <v>792</v>
      </c>
      <c r="AB214" s="807">
        <v>4222</v>
      </c>
      <c r="AC214" s="806" t="s">
        <v>788</v>
      </c>
      <c r="AE214" s="806" t="s">
        <v>918</v>
      </c>
      <c r="AF214" s="806" t="s">
        <v>788</v>
      </c>
      <c r="AG214" s="807">
        <v>1286</v>
      </c>
      <c r="AI214" s="806" t="s">
        <v>797</v>
      </c>
      <c r="AJ214" s="807">
        <v>1</v>
      </c>
      <c r="AK214" s="807">
        <v>1</v>
      </c>
      <c r="AL214" s="759" t="str">
        <f t="shared" si="7"/>
        <v>Primera Infancia</v>
      </c>
    </row>
    <row r="215" spans="1:38" ht="30">
      <c r="A215" s="806" t="s">
        <v>809</v>
      </c>
      <c r="B215" s="806" t="s">
        <v>669</v>
      </c>
      <c r="C215" s="806" t="s">
        <v>783</v>
      </c>
      <c r="D215" s="806" t="s">
        <v>789</v>
      </c>
      <c r="E215" s="807">
        <v>3</v>
      </c>
      <c r="G215" s="806" t="s">
        <v>822</v>
      </c>
      <c r="H215" s="807">
        <v>5</v>
      </c>
      <c r="I215" s="807">
        <v>1150</v>
      </c>
      <c r="K215" s="806" t="s">
        <v>669</v>
      </c>
      <c r="L215" s="806" t="s">
        <v>814</v>
      </c>
      <c r="M215" s="806" t="s">
        <v>801</v>
      </c>
      <c r="N215" s="807">
        <v>202</v>
      </c>
      <c r="O215" s="884"/>
      <c r="P215" s="806" t="s">
        <v>793</v>
      </c>
      <c r="Q215" s="807">
        <v>1</v>
      </c>
      <c r="R215" s="807">
        <v>100</v>
      </c>
      <c r="S215" s="759" t="str">
        <f t="shared" si="6"/>
        <v>Vejez</v>
      </c>
      <c r="U215" s="806" t="s">
        <v>822</v>
      </c>
      <c r="V215" s="807">
        <v>5</v>
      </c>
      <c r="W215" s="807">
        <v>1715</v>
      </c>
      <c r="X215" s="885"/>
      <c r="Z215" s="806" t="s">
        <v>854</v>
      </c>
      <c r="AA215" s="806" t="s">
        <v>792</v>
      </c>
      <c r="AB215" s="807">
        <v>3009</v>
      </c>
      <c r="AC215" s="806" t="s">
        <v>783</v>
      </c>
      <c r="AE215" s="806" t="s">
        <v>918</v>
      </c>
      <c r="AF215" s="806" t="s">
        <v>783</v>
      </c>
      <c r="AG215" s="807">
        <v>1753</v>
      </c>
      <c r="AI215" s="806" t="s">
        <v>797</v>
      </c>
      <c r="AJ215" s="807">
        <v>3</v>
      </c>
      <c r="AK215" s="807">
        <v>2</v>
      </c>
      <c r="AL215" s="759" t="str">
        <f t="shared" si="7"/>
        <v>Primera Infancia</v>
      </c>
    </row>
    <row r="216" spans="1:38" ht="30">
      <c r="A216" s="806" t="s">
        <v>809</v>
      </c>
      <c r="B216" s="806" t="s">
        <v>787</v>
      </c>
      <c r="C216" s="806" t="s">
        <v>783</v>
      </c>
      <c r="D216" s="806" t="s">
        <v>789</v>
      </c>
      <c r="E216" s="807">
        <v>1</v>
      </c>
      <c r="G216" s="806" t="s">
        <v>822</v>
      </c>
      <c r="H216" s="807">
        <v>6</v>
      </c>
      <c r="I216" s="807">
        <v>1302</v>
      </c>
      <c r="K216" s="806" t="s">
        <v>669</v>
      </c>
      <c r="L216" s="806" t="s">
        <v>814</v>
      </c>
      <c r="M216" s="806" t="s">
        <v>673</v>
      </c>
      <c r="N216" s="807">
        <v>19</v>
      </c>
      <c r="O216" s="884"/>
      <c r="P216" s="806" t="s">
        <v>797</v>
      </c>
      <c r="Q216" s="807">
        <v>5</v>
      </c>
      <c r="R216" s="807">
        <v>0</v>
      </c>
      <c r="S216" s="759" t="str">
        <f t="shared" si="6"/>
        <v>Primera Infancia</v>
      </c>
      <c r="U216" s="806" t="s">
        <v>822</v>
      </c>
      <c r="V216" s="807">
        <v>6</v>
      </c>
      <c r="W216" s="807">
        <v>1735</v>
      </c>
      <c r="X216" s="885"/>
      <c r="Z216" s="806" t="s">
        <v>854</v>
      </c>
      <c r="AA216" s="806" t="s">
        <v>796</v>
      </c>
      <c r="AB216" s="807">
        <v>3270</v>
      </c>
      <c r="AC216" s="806" t="s">
        <v>788</v>
      </c>
      <c r="AE216" s="806" t="s">
        <v>919</v>
      </c>
      <c r="AF216" s="806" t="s">
        <v>788</v>
      </c>
      <c r="AG216" s="807">
        <v>1965</v>
      </c>
      <c r="AI216" s="806" t="s">
        <v>797</v>
      </c>
      <c r="AJ216" s="807">
        <v>3</v>
      </c>
      <c r="AK216" s="807">
        <v>3</v>
      </c>
      <c r="AL216" s="759" t="str">
        <f t="shared" si="7"/>
        <v>Primera Infancia</v>
      </c>
    </row>
    <row r="217" spans="1:38" ht="30">
      <c r="A217" s="806" t="s">
        <v>809</v>
      </c>
      <c r="B217" s="806" t="s">
        <v>815</v>
      </c>
      <c r="C217" s="806" t="s">
        <v>788</v>
      </c>
      <c r="D217" s="806" t="s">
        <v>789</v>
      </c>
      <c r="E217" s="807">
        <v>1007</v>
      </c>
      <c r="G217" s="806" t="s">
        <v>822</v>
      </c>
      <c r="H217" s="807">
        <v>7</v>
      </c>
      <c r="I217" s="807">
        <v>1327</v>
      </c>
      <c r="K217" s="806" t="s">
        <v>669</v>
      </c>
      <c r="L217" s="806" t="s">
        <v>814</v>
      </c>
      <c r="M217" s="806" t="s">
        <v>674</v>
      </c>
      <c r="N217" s="807">
        <v>21049</v>
      </c>
      <c r="O217" s="884"/>
      <c r="P217" s="806" t="s">
        <v>797</v>
      </c>
      <c r="Q217" s="807">
        <v>17</v>
      </c>
      <c r="R217" s="807">
        <v>1</v>
      </c>
      <c r="S217" s="759" t="str">
        <f t="shared" si="6"/>
        <v>Primera Infancia</v>
      </c>
      <c r="U217" s="806" t="s">
        <v>822</v>
      </c>
      <c r="V217" s="807">
        <v>7</v>
      </c>
      <c r="W217" s="807">
        <v>1686</v>
      </c>
      <c r="X217" s="885"/>
      <c r="Z217" s="806" t="s">
        <v>854</v>
      </c>
      <c r="AA217" s="806" t="s">
        <v>796</v>
      </c>
      <c r="AB217" s="807">
        <v>4472</v>
      </c>
      <c r="AC217" s="806" t="s">
        <v>783</v>
      </c>
      <c r="AE217" s="806" t="s">
        <v>919</v>
      </c>
      <c r="AF217" s="806" t="s">
        <v>783</v>
      </c>
      <c r="AG217" s="807">
        <v>2501</v>
      </c>
      <c r="AI217" s="806" t="s">
        <v>797</v>
      </c>
      <c r="AJ217" s="807">
        <v>3</v>
      </c>
      <c r="AK217" s="807">
        <v>4</v>
      </c>
      <c r="AL217" s="759" t="str">
        <f t="shared" si="7"/>
        <v>Primera Infancia</v>
      </c>
    </row>
    <row r="218" spans="1:38" ht="30">
      <c r="A218" s="806" t="s">
        <v>809</v>
      </c>
      <c r="B218" s="806" t="s">
        <v>815</v>
      </c>
      <c r="C218" s="806" t="s">
        <v>788</v>
      </c>
      <c r="D218" s="806" t="s">
        <v>784</v>
      </c>
      <c r="E218" s="807">
        <v>163</v>
      </c>
      <c r="G218" s="806" t="s">
        <v>822</v>
      </c>
      <c r="H218" s="807">
        <v>8</v>
      </c>
      <c r="I218" s="807">
        <v>1074</v>
      </c>
      <c r="K218" s="806" t="s">
        <v>669</v>
      </c>
      <c r="L218" s="806" t="s">
        <v>814</v>
      </c>
      <c r="M218" s="806" t="s">
        <v>676</v>
      </c>
      <c r="N218" s="807">
        <v>8</v>
      </c>
      <c r="O218" s="884"/>
      <c r="P218" s="806" t="s">
        <v>797</v>
      </c>
      <c r="Q218" s="807">
        <v>17</v>
      </c>
      <c r="R218" s="807">
        <v>2</v>
      </c>
      <c r="S218" s="759" t="str">
        <f t="shared" si="6"/>
        <v>Primera Infancia</v>
      </c>
      <c r="U218" s="806" t="s">
        <v>822</v>
      </c>
      <c r="V218" s="807">
        <v>8</v>
      </c>
      <c r="W218" s="807">
        <v>1253</v>
      </c>
      <c r="X218" s="885"/>
      <c r="Z218" s="806" t="s">
        <v>855</v>
      </c>
      <c r="AA218" s="806" t="s">
        <v>787</v>
      </c>
      <c r="AB218" s="807">
        <v>3</v>
      </c>
      <c r="AC218" s="806" t="s">
        <v>783</v>
      </c>
      <c r="AE218" s="806" t="s">
        <v>894</v>
      </c>
      <c r="AF218" s="806" t="s">
        <v>788</v>
      </c>
      <c r="AG218" s="807">
        <v>841</v>
      </c>
      <c r="AI218" s="806" t="s">
        <v>797</v>
      </c>
      <c r="AJ218" s="807">
        <v>5</v>
      </c>
      <c r="AK218" s="807">
        <v>5</v>
      </c>
      <c r="AL218" s="759" t="str">
        <f t="shared" si="7"/>
        <v>Primera Infancia</v>
      </c>
    </row>
    <row r="219" spans="1:38" ht="30">
      <c r="A219" s="806" t="s">
        <v>809</v>
      </c>
      <c r="B219" s="806" t="s">
        <v>815</v>
      </c>
      <c r="C219" s="806" t="s">
        <v>783</v>
      </c>
      <c r="D219" s="806" t="s">
        <v>789</v>
      </c>
      <c r="E219" s="807">
        <v>889</v>
      </c>
      <c r="G219" s="806" t="s">
        <v>822</v>
      </c>
      <c r="H219" s="807">
        <v>9</v>
      </c>
      <c r="I219" s="807">
        <v>859</v>
      </c>
      <c r="K219" s="806" t="s">
        <v>669</v>
      </c>
      <c r="L219" s="806" t="s">
        <v>814</v>
      </c>
      <c r="M219" s="806" t="s">
        <v>678</v>
      </c>
      <c r="N219" s="807">
        <v>10</v>
      </c>
      <c r="O219" s="884"/>
      <c r="P219" s="806" t="s">
        <v>797</v>
      </c>
      <c r="Q219" s="807">
        <v>16</v>
      </c>
      <c r="R219" s="807">
        <v>3</v>
      </c>
      <c r="S219" s="759" t="str">
        <f t="shared" si="6"/>
        <v>Primera Infancia</v>
      </c>
      <c r="U219" s="806" t="s">
        <v>822</v>
      </c>
      <c r="V219" s="807">
        <v>9</v>
      </c>
      <c r="W219" s="807">
        <v>885</v>
      </c>
      <c r="X219" s="885"/>
      <c r="Z219" s="806" t="s">
        <v>855</v>
      </c>
      <c r="AA219" s="806" t="s">
        <v>792</v>
      </c>
      <c r="AB219" s="807">
        <v>512</v>
      </c>
      <c r="AC219" s="806" t="s">
        <v>788</v>
      </c>
      <c r="AE219" s="806" t="s">
        <v>894</v>
      </c>
      <c r="AF219" s="806" t="s">
        <v>783</v>
      </c>
      <c r="AG219" s="807">
        <v>1281</v>
      </c>
      <c r="AI219" s="806" t="s">
        <v>797</v>
      </c>
      <c r="AJ219" s="807">
        <v>2</v>
      </c>
      <c r="AK219" s="807">
        <v>6</v>
      </c>
      <c r="AL219" s="759" t="str">
        <f t="shared" si="7"/>
        <v>Infancia</v>
      </c>
    </row>
    <row r="220" spans="1:38" ht="30">
      <c r="A220" s="806" t="s">
        <v>809</v>
      </c>
      <c r="B220" s="806" t="s">
        <v>815</v>
      </c>
      <c r="C220" s="806" t="s">
        <v>783</v>
      </c>
      <c r="D220" s="806" t="s">
        <v>784</v>
      </c>
      <c r="E220" s="807">
        <v>108</v>
      </c>
      <c r="G220" s="806" t="s">
        <v>822</v>
      </c>
      <c r="H220" s="807">
        <v>10</v>
      </c>
      <c r="I220" s="807">
        <v>640</v>
      </c>
      <c r="K220" s="806" t="s">
        <v>669</v>
      </c>
      <c r="L220" s="806" t="s">
        <v>814</v>
      </c>
      <c r="M220" s="806" t="s">
        <v>683</v>
      </c>
      <c r="N220" s="807">
        <v>211</v>
      </c>
      <c r="O220" s="884"/>
      <c r="P220" s="806" t="s">
        <v>797</v>
      </c>
      <c r="Q220" s="807">
        <v>16</v>
      </c>
      <c r="R220" s="807">
        <v>4</v>
      </c>
      <c r="S220" s="759" t="str">
        <f t="shared" si="6"/>
        <v>Primera Infancia</v>
      </c>
      <c r="U220" s="806" t="s">
        <v>822</v>
      </c>
      <c r="V220" s="807">
        <v>10</v>
      </c>
      <c r="W220" s="807">
        <v>687</v>
      </c>
      <c r="X220" s="885"/>
      <c r="Z220" s="806" t="s">
        <v>855</v>
      </c>
      <c r="AA220" s="806" t="s">
        <v>792</v>
      </c>
      <c r="AB220" s="807">
        <v>290</v>
      </c>
      <c r="AC220" s="806" t="s">
        <v>783</v>
      </c>
      <c r="AE220" s="806" t="s">
        <v>920</v>
      </c>
      <c r="AF220" s="806" t="s">
        <v>788</v>
      </c>
      <c r="AG220" s="807">
        <v>888</v>
      </c>
      <c r="AI220" s="806" t="s">
        <v>797</v>
      </c>
      <c r="AJ220" s="807">
        <v>5</v>
      </c>
      <c r="AK220" s="807">
        <v>7</v>
      </c>
      <c r="AL220" s="759" t="str">
        <f t="shared" si="7"/>
        <v>Infancia</v>
      </c>
    </row>
    <row r="221" spans="1:38" ht="30">
      <c r="A221" s="806" t="s">
        <v>809</v>
      </c>
      <c r="B221" s="806" t="s">
        <v>818</v>
      </c>
      <c r="C221" s="806" t="s">
        <v>788</v>
      </c>
      <c r="D221" s="806" t="s">
        <v>789</v>
      </c>
      <c r="E221" s="807">
        <v>1</v>
      </c>
      <c r="G221" s="806" t="s">
        <v>822</v>
      </c>
      <c r="H221" s="807">
        <v>11</v>
      </c>
      <c r="I221" s="807">
        <v>496</v>
      </c>
      <c r="K221" s="806" t="s">
        <v>669</v>
      </c>
      <c r="L221" s="806" t="s">
        <v>814</v>
      </c>
      <c r="M221" s="806" t="s">
        <v>684</v>
      </c>
      <c r="N221" s="807">
        <v>34104</v>
      </c>
      <c r="O221" s="884"/>
      <c r="P221" s="806" t="s">
        <v>797</v>
      </c>
      <c r="Q221" s="807">
        <v>5</v>
      </c>
      <c r="R221" s="807">
        <v>5</v>
      </c>
      <c r="S221" s="759" t="str">
        <f t="shared" si="6"/>
        <v>Primera Infancia</v>
      </c>
      <c r="U221" s="806" t="s">
        <v>822</v>
      </c>
      <c r="V221" s="807">
        <v>11</v>
      </c>
      <c r="W221" s="807">
        <v>441</v>
      </c>
      <c r="X221" s="885"/>
      <c r="Z221" s="806" t="s">
        <v>855</v>
      </c>
      <c r="AA221" s="806" t="s">
        <v>796</v>
      </c>
      <c r="AB221" s="807">
        <v>277</v>
      </c>
      <c r="AC221" s="806" t="s">
        <v>788</v>
      </c>
      <c r="AE221" s="806" t="s">
        <v>920</v>
      </c>
      <c r="AF221" s="806" t="s">
        <v>783</v>
      </c>
      <c r="AG221" s="807">
        <v>1196</v>
      </c>
      <c r="AI221" s="806" t="s">
        <v>797</v>
      </c>
      <c r="AJ221" s="807">
        <v>3</v>
      </c>
      <c r="AK221" s="807">
        <v>8</v>
      </c>
      <c r="AL221" s="759" t="str">
        <f t="shared" si="7"/>
        <v>Infancia</v>
      </c>
    </row>
    <row r="222" spans="1:38" ht="15">
      <c r="A222" s="806" t="s">
        <v>809</v>
      </c>
      <c r="B222" s="806" t="s">
        <v>818</v>
      </c>
      <c r="C222" s="806" t="s">
        <v>783</v>
      </c>
      <c r="D222" s="806" t="s">
        <v>789</v>
      </c>
      <c r="E222" s="807">
        <v>1</v>
      </c>
      <c r="G222" s="806" t="s">
        <v>822</v>
      </c>
      <c r="H222" s="807">
        <v>12</v>
      </c>
      <c r="I222" s="807">
        <v>619</v>
      </c>
      <c r="K222" s="806" t="s">
        <v>669</v>
      </c>
      <c r="L222" s="806" t="s">
        <v>816</v>
      </c>
      <c r="M222" s="806" t="s">
        <v>806</v>
      </c>
      <c r="N222" s="807">
        <v>37</v>
      </c>
      <c r="O222" s="884"/>
      <c r="P222" s="806" t="s">
        <v>797</v>
      </c>
      <c r="Q222" s="807">
        <v>25</v>
      </c>
      <c r="R222" s="807">
        <v>6</v>
      </c>
      <c r="S222" s="759" t="str">
        <f t="shared" si="6"/>
        <v>Infancia</v>
      </c>
      <c r="U222" s="806" t="s">
        <v>822</v>
      </c>
      <c r="V222" s="807">
        <v>12</v>
      </c>
      <c r="W222" s="807">
        <v>512</v>
      </c>
      <c r="X222" s="885"/>
      <c r="Z222" s="806" t="s">
        <v>855</v>
      </c>
      <c r="AA222" s="806" t="s">
        <v>796</v>
      </c>
      <c r="AB222" s="807">
        <v>732</v>
      </c>
      <c r="AC222" s="806" t="s">
        <v>783</v>
      </c>
      <c r="AE222" s="806" t="s">
        <v>921</v>
      </c>
      <c r="AF222" s="806" t="s">
        <v>788</v>
      </c>
      <c r="AG222" s="807">
        <v>1732</v>
      </c>
      <c r="AI222" s="806" t="s">
        <v>797</v>
      </c>
      <c r="AJ222" s="807">
        <v>4</v>
      </c>
      <c r="AK222" s="807">
        <v>9</v>
      </c>
      <c r="AL222" s="759" t="str">
        <f t="shared" si="7"/>
        <v>Infancia</v>
      </c>
    </row>
    <row r="223" spans="1:38" ht="15">
      <c r="A223" s="806" t="s">
        <v>811</v>
      </c>
      <c r="B223" s="806" t="s">
        <v>782</v>
      </c>
      <c r="C223" s="806" t="s">
        <v>788</v>
      </c>
      <c r="D223" s="806" t="s">
        <v>789</v>
      </c>
      <c r="E223" s="807">
        <v>6</v>
      </c>
      <c r="G223" s="806" t="s">
        <v>823</v>
      </c>
      <c r="H223" s="807">
        <v>0</v>
      </c>
      <c r="I223" s="807">
        <v>25</v>
      </c>
      <c r="K223" s="806" t="s">
        <v>669</v>
      </c>
      <c r="L223" s="806" t="s">
        <v>816</v>
      </c>
      <c r="M223" s="806" t="s">
        <v>786</v>
      </c>
      <c r="N223" s="807">
        <v>3</v>
      </c>
      <c r="O223" s="884"/>
      <c r="P223" s="806" t="s">
        <v>797</v>
      </c>
      <c r="Q223" s="807">
        <v>25</v>
      </c>
      <c r="R223" s="807">
        <v>7</v>
      </c>
      <c r="S223" s="759" t="str">
        <f t="shared" si="6"/>
        <v>Infancia</v>
      </c>
      <c r="U223" s="806" t="s">
        <v>823</v>
      </c>
      <c r="V223" s="807">
        <v>0</v>
      </c>
      <c r="W223" s="807">
        <v>11</v>
      </c>
      <c r="X223" s="885"/>
      <c r="Z223" s="806" t="s">
        <v>856</v>
      </c>
      <c r="AA223" s="806" t="s">
        <v>787</v>
      </c>
      <c r="AB223" s="807">
        <v>2</v>
      </c>
      <c r="AC223" s="806" t="s">
        <v>788</v>
      </c>
      <c r="AE223" s="806" t="s">
        <v>921</v>
      </c>
      <c r="AF223" s="806" t="s">
        <v>783</v>
      </c>
      <c r="AG223" s="807">
        <v>2127</v>
      </c>
      <c r="AI223" s="806" t="s">
        <v>797</v>
      </c>
      <c r="AJ223" s="807">
        <v>2</v>
      </c>
      <c r="AK223" s="807">
        <v>10</v>
      </c>
      <c r="AL223" s="759" t="str">
        <f t="shared" si="7"/>
        <v>Infancia</v>
      </c>
    </row>
    <row r="224" spans="1:38" ht="15">
      <c r="A224" s="806" t="s">
        <v>811</v>
      </c>
      <c r="B224" s="806" t="s">
        <v>782</v>
      </c>
      <c r="C224" s="806" t="s">
        <v>788</v>
      </c>
      <c r="D224" s="806" t="s">
        <v>784</v>
      </c>
      <c r="E224" s="807">
        <v>8</v>
      </c>
      <c r="G224" s="806" t="s">
        <v>823</v>
      </c>
      <c r="H224" s="807">
        <v>1</v>
      </c>
      <c r="I224" s="807">
        <v>126</v>
      </c>
      <c r="K224" s="806" t="s">
        <v>669</v>
      </c>
      <c r="L224" s="806" t="s">
        <v>816</v>
      </c>
      <c r="M224" s="806" t="s">
        <v>808</v>
      </c>
      <c r="N224" s="807">
        <v>3</v>
      </c>
      <c r="O224" s="884"/>
      <c r="P224" s="806" t="s">
        <v>797</v>
      </c>
      <c r="Q224" s="807">
        <v>18</v>
      </c>
      <c r="R224" s="807">
        <v>8</v>
      </c>
      <c r="S224" s="759" t="str">
        <f t="shared" si="6"/>
        <v>Infancia</v>
      </c>
      <c r="U224" s="806" t="s">
        <v>823</v>
      </c>
      <c r="V224" s="807">
        <v>1</v>
      </c>
      <c r="W224" s="807">
        <v>49</v>
      </c>
      <c r="X224" s="885"/>
      <c r="Z224" s="806" t="s">
        <v>856</v>
      </c>
      <c r="AA224" s="806" t="s">
        <v>787</v>
      </c>
      <c r="AB224" s="807">
        <v>1</v>
      </c>
      <c r="AC224" s="806" t="s">
        <v>783</v>
      </c>
      <c r="AE224" s="806" t="s">
        <v>922</v>
      </c>
      <c r="AF224" s="806" t="s">
        <v>788</v>
      </c>
      <c r="AG224" s="807">
        <v>407</v>
      </c>
      <c r="AI224" s="806" t="s">
        <v>797</v>
      </c>
      <c r="AJ224" s="807">
        <v>3</v>
      </c>
      <c r="AK224" s="807">
        <v>11</v>
      </c>
      <c r="AL224" s="759" t="str">
        <f t="shared" si="7"/>
        <v>Infancia</v>
      </c>
    </row>
    <row r="225" spans="1:38" ht="30">
      <c r="A225" s="806" t="s">
        <v>811</v>
      </c>
      <c r="B225" s="806" t="s">
        <v>782</v>
      </c>
      <c r="C225" s="806" t="s">
        <v>783</v>
      </c>
      <c r="D225" s="806" t="s">
        <v>789</v>
      </c>
      <c r="E225" s="807">
        <v>15</v>
      </c>
      <c r="G225" s="806" t="s">
        <v>823</v>
      </c>
      <c r="H225" s="807">
        <v>2</v>
      </c>
      <c r="I225" s="807">
        <v>394</v>
      </c>
      <c r="K225" s="806" t="s">
        <v>669</v>
      </c>
      <c r="L225" s="806" t="s">
        <v>816</v>
      </c>
      <c r="M225" s="806" t="s">
        <v>790</v>
      </c>
      <c r="N225" s="807">
        <v>613</v>
      </c>
      <c r="O225" s="884"/>
      <c r="P225" s="806" t="s">
        <v>797</v>
      </c>
      <c r="Q225" s="807">
        <v>26</v>
      </c>
      <c r="R225" s="807">
        <v>9</v>
      </c>
      <c r="S225" s="759" t="str">
        <f t="shared" si="6"/>
        <v>Infancia</v>
      </c>
      <c r="U225" s="806" t="s">
        <v>823</v>
      </c>
      <c r="V225" s="807">
        <v>2</v>
      </c>
      <c r="W225" s="807">
        <v>162</v>
      </c>
      <c r="X225" s="885"/>
      <c r="Z225" s="806" t="s">
        <v>856</v>
      </c>
      <c r="AA225" s="806" t="s">
        <v>792</v>
      </c>
      <c r="AB225" s="807">
        <v>2808</v>
      </c>
      <c r="AC225" s="806" t="s">
        <v>788</v>
      </c>
      <c r="AE225" s="806" t="s">
        <v>922</v>
      </c>
      <c r="AF225" s="806" t="s">
        <v>783</v>
      </c>
      <c r="AG225" s="807">
        <v>510</v>
      </c>
      <c r="AI225" s="806" t="s">
        <v>797</v>
      </c>
      <c r="AJ225" s="807">
        <v>4</v>
      </c>
      <c r="AK225" s="807">
        <v>12</v>
      </c>
      <c r="AL225" s="759" t="str">
        <f t="shared" si="7"/>
        <v>Adolescente</v>
      </c>
    </row>
    <row r="226" spans="1:38" ht="30">
      <c r="A226" s="806" t="s">
        <v>811</v>
      </c>
      <c r="B226" s="806" t="s">
        <v>782</v>
      </c>
      <c r="C226" s="806" t="s">
        <v>783</v>
      </c>
      <c r="D226" s="806" t="s">
        <v>784</v>
      </c>
      <c r="E226" s="807">
        <v>7</v>
      </c>
      <c r="G226" s="806" t="s">
        <v>823</v>
      </c>
      <c r="H226" s="807">
        <v>3</v>
      </c>
      <c r="I226" s="807">
        <v>251</v>
      </c>
      <c r="K226" s="806" t="s">
        <v>669</v>
      </c>
      <c r="L226" s="806" t="s">
        <v>816</v>
      </c>
      <c r="M226" s="806" t="s">
        <v>824</v>
      </c>
      <c r="N226" s="807">
        <v>986</v>
      </c>
      <c r="O226" s="884"/>
      <c r="P226" s="806" t="s">
        <v>797</v>
      </c>
      <c r="Q226" s="807">
        <v>18</v>
      </c>
      <c r="R226" s="807">
        <v>10</v>
      </c>
      <c r="S226" s="759" t="str">
        <f t="shared" si="6"/>
        <v>Infancia</v>
      </c>
      <c r="U226" s="806" t="s">
        <v>823</v>
      </c>
      <c r="V226" s="807">
        <v>3</v>
      </c>
      <c r="W226" s="807">
        <v>93</v>
      </c>
      <c r="X226" s="885"/>
      <c r="Z226" s="806" t="s">
        <v>856</v>
      </c>
      <c r="AA226" s="806" t="s">
        <v>792</v>
      </c>
      <c r="AB226" s="807">
        <v>1701</v>
      </c>
      <c r="AC226" s="806" t="s">
        <v>783</v>
      </c>
      <c r="AE226" s="806" t="s">
        <v>923</v>
      </c>
      <c r="AF226" s="806" t="s">
        <v>788</v>
      </c>
      <c r="AG226" s="807">
        <v>20425</v>
      </c>
      <c r="AI226" s="806" t="s">
        <v>797</v>
      </c>
      <c r="AJ226" s="807">
        <v>2</v>
      </c>
      <c r="AK226" s="807">
        <v>14</v>
      </c>
      <c r="AL226" s="759" t="str">
        <f t="shared" si="7"/>
        <v>Adolescente</v>
      </c>
    </row>
    <row r="227" spans="1:38" ht="30">
      <c r="A227" s="806" t="s">
        <v>811</v>
      </c>
      <c r="B227" s="806" t="s">
        <v>662</v>
      </c>
      <c r="C227" s="806" t="s">
        <v>788</v>
      </c>
      <c r="D227" s="806" t="s">
        <v>789</v>
      </c>
      <c r="E227" s="807">
        <v>2103</v>
      </c>
      <c r="G227" s="806" t="s">
        <v>823</v>
      </c>
      <c r="H227" s="807">
        <v>4</v>
      </c>
      <c r="I227" s="807">
        <v>972</v>
      </c>
      <c r="K227" s="806" t="s">
        <v>669</v>
      </c>
      <c r="L227" s="806" t="s">
        <v>816</v>
      </c>
      <c r="M227" s="806" t="s">
        <v>826</v>
      </c>
      <c r="N227" s="807">
        <v>10</v>
      </c>
      <c r="O227" s="884"/>
      <c r="P227" s="806" t="s">
        <v>797</v>
      </c>
      <c r="Q227" s="807">
        <v>24</v>
      </c>
      <c r="R227" s="807">
        <v>11</v>
      </c>
      <c r="S227" s="759" t="str">
        <f t="shared" si="6"/>
        <v>Infancia</v>
      </c>
      <c r="U227" s="806" t="s">
        <v>823</v>
      </c>
      <c r="V227" s="807">
        <v>4</v>
      </c>
      <c r="W227" s="807">
        <v>509</v>
      </c>
      <c r="X227" s="885"/>
      <c r="Z227" s="806" t="s">
        <v>856</v>
      </c>
      <c r="AA227" s="806" t="s">
        <v>796</v>
      </c>
      <c r="AB227" s="807">
        <v>1721</v>
      </c>
      <c r="AC227" s="806" t="s">
        <v>788</v>
      </c>
      <c r="AE227" s="806" t="s">
        <v>923</v>
      </c>
      <c r="AF227" s="806" t="s">
        <v>783</v>
      </c>
      <c r="AG227" s="807">
        <v>22304</v>
      </c>
      <c r="AI227" s="806" t="s">
        <v>797</v>
      </c>
      <c r="AJ227" s="807">
        <v>1</v>
      </c>
      <c r="AK227" s="807">
        <v>15</v>
      </c>
      <c r="AL227" s="759" t="str">
        <f t="shared" si="7"/>
        <v>Adolescente</v>
      </c>
    </row>
    <row r="228" spans="1:38" ht="30">
      <c r="A228" s="806" t="s">
        <v>811</v>
      </c>
      <c r="B228" s="806" t="s">
        <v>662</v>
      </c>
      <c r="C228" s="806" t="s">
        <v>788</v>
      </c>
      <c r="D228" s="806" t="s">
        <v>784</v>
      </c>
      <c r="E228" s="807">
        <v>1299</v>
      </c>
      <c r="G228" s="806" t="s">
        <v>823</v>
      </c>
      <c r="H228" s="807">
        <v>5</v>
      </c>
      <c r="I228" s="807">
        <v>163</v>
      </c>
      <c r="K228" s="806" t="s">
        <v>669</v>
      </c>
      <c r="L228" s="806" t="s">
        <v>816</v>
      </c>
      <c r="M228" s="806" t="s">
        <v>810</v>
      </c>
      <c r="N228" s="807">
        <v>5</v>
      </c>
      <c r="O228" s="884"/>
      <c r="P228" s="806" t="s">
        <v>797</v>
      </c>
      <c r="Q228" s="807">
        <v>11</v>
      </c>
      <c r="R228" s="807">
        <v>12</v>
      </c>
      <c r="S228" s="759" t="str">
        <f t="shared" si="6"/>
        <v>Adolescente</v>
      </c>
      <c r="U228" s="806" t="s">
        <v>823</v>
      </c>
      <c r="V228" s="807">
        <v>5</v>
      </c>
      <c r="W228" s="807">
        <v>87</v>
      </c>
      <c r="X228" s="885"/>
      <c r="Z228" s="806" t="s">
        <v>856</v>
      </c>
      <c r="AA228" s="806" t="s">
        <v>796</v>
      </c>
      <c r="AB228" s="807">
        <v>3499</v>
      </c>
      <c r="AC228" s="806" t="s">
        <v>783</v>
      </c>
      <c r="AE228" s="806" t="s">
        <v>924</v>
      </c>
      <c r="AF228" s="806" t="s">
        <v>788</v>
      </c>
      <c r="AG228" s="807">
        <v>308</v>
      </c>
      <c r="AI228" s="806" t="s">
        <v>797</v>
      </c>
      <c r="AJ228" s="807">
        <v>4</v>
      </c>
      <c r="AK228" s="807">
        <v>16</v>
      </c>
      <c r="AL228" s="759" t="str">
        <f t="shared" si="7"/>
        <v>Adolescente</v>
      </c>
    </row>
    <row r="229" spans="1:38" ht="30">
      <c r="A229" s="806" t="s">
        <v>811</v>
      </c>
      <c r="B229" s="806" t="s">
        <v>662</v>
      </c>
      <c r="C229" s="806" t="s">
        <v>783</v>
      </c>
      <c r="D229" s="806" t="s">
        <v>789</v>
      </c>
      <c r="E229" s="807">
        <v>2620</v>
      </c>
      <c r="G229" s="806" t="s">
        <v>823</v>
      </c>
      <c r="H229" s="807">
        <v>6</v>
      </c>
      <c r="I229" s="807">
        <v>191</v>
      </c>
      <c r="K229" s="806" t="s">
        <v>669</v>
      </c>
      <c r="L229" s="806" t="s">
        <v>816</v>
      </c>
      <c r="M229" s="806" t="s">
        <v>666</v>
      </c>
      <c r="N229" s="807">
        <v>3</v>
      </c>
      <c r="O229" s="884"/>
      <c r="P229" s="806" t="s">
        <v>797</v>
      </c>
      <c r="Q229" s="807">
        <v>33</v>
      </c>
      <c r="R229" s="807">
        <v>13</v>
      </c>
      <c r="S229" s="759" t="str">
        <f t="shared" si="6"/>
        <v>Adolescente</v>
      </c>
      <c r="U229" s="806" t="s">
        <v>823</v>
      </c>
      <c r="V229" s="807">
        <v>6</v>
      </c>
      <c r="W229" s="807">
        <v>80</v>
      </c>
      <c r="X229" s="885"/>
      <c r="Z229" s="806" t="s">
        <v>857</v>
      </c>
      <c r="AA229" s="806" t="s">
        <v>787</v>
      </c>
      <c r="AB229" s="807">
        <v>4</v>
      </c>
      <c r="AC229" s="806" t="s">
        <v>788</v>
      </c>
      <c r="AE229" s="806" t="s">
        <v>924</v>
      </c>
      <c r="AF229" s="806" t="s">
        <v>783</v>
      </c>
      <c r="AG229" s="807">
        <v>652</v>
      </c>
      <c r="AI229" s="806" t="s">
        <v>797</v>
      </c>
      <c r="AJ229" s="807">
        <v>5</v>
      </c>
      <c r="AK229" s="807">
        <v>17</v>
      </c>
      <c r="AL229" s="759" t="str">
        <f t="shared" si="7"/>
        <v>Adolescente</v>
      </c>
    </row>
    <row r="230" spans="1:38" ht="30">
      <c r="A230" s="806" t="s">
        <v>811</v>
      </c>
      <c r="B230" s="806" t="s">
        <v>662</v>
      </c>
      <c r="C230" s="806" t="s">
        <v>783</v>
      </c>
      <c r="D230" s="806" t="s">
        <v>784</v>
      </c>
      <c r="E230" s="807">
        <v>1229</v>
      </c>
      <c r="G230" s="806" t="s">
        <v>823</v>
      </c>
      <c r="H230" s="807">
        <v>7</v>
      </c>
      <c r="I230" s="807">
        <v>186</v>
      </c>
      <c r="K230" s="806" t="s">
        <v>669</v>
      </c>
      <c r="L230" s="806" t="s">
        <v>816</v>
      </c>
      <c r="M230" s="806" t="s">
        <v>794</v>
      </c>
      <c r="N230" s="807">
        <v>6</v>
      </c>
      <c r="O230" s="884"/>
      <c r="P230" s="806" t="s">
        <v>797</v>
      </c>
      <c r="Q230" s="807">
        <v>22</v>
      </c>
      <c r="R230" s="807">
        <v>14</v>
      </c>
      <c r="S230" s="759" t="str">
        <f t="shared" si="6"/>
        <v>Adolescente</v>
      </c>
      <c r="U230" s="806" t="s">
        <v>823</v>
      </c>
      <c r="V230" s="807">
        <v>7</v>
      </c>
      <c r="W230" s="807">
        <v>47</v>
      </c>
      <c r="X230" s="885"/>
      <c r="Z230" s="806" t="s">
        <v>857</v>
      </c>
      <c r="AA230" s="806" t="s">
        <v>787</v>
      </c>
      <c r="AB230" s="807">
        <v>5</v>
      </c>
      <c r="AC230" s="806" t="s">
        <v>783</v>
      </c>
      <c r="AE230" s="806" t="s">
        <v>925</v>
      </c>
      <c r="AF230" s="806" t="s">
        <v>788</v>
      </c>
      <c r="AG230" s="807">
        <v>2468</v>
      </c>
      <c r="AI230" s="806" t="s">
        <v>797</v>
      </c>
      <c r="AJ230" s="807">
        <v>4</v>
      </c>
      <c r="AK230" s="807">
        <v>18</v>
      </c>
      <c r="AL230" s="759" t="str">
        <f t="shared" si="7"/>
        <v>Juventud</v>
      </c>
    </row>
    <row r="231" spans="1:38" ht="30">
      <c r="A231" s="806" t="s">
        <v>811</v>
      </c>
      <c r="B231" s="806" t="s">
        <v>666</v>
      </c>
      <c r="C231" s="806" t="s">
        <v>788</v>
      </c>
      <c r="D231" s="806" t="s">
        <v>789</v>
      </c>
      <c r="E231" s="807">
        <v>51</v>
      </c>
      <c r="G231" s="806" t="s">
        <v>823</v>
      </c>
      <c r="H231" s="807">
        <v>8</v>
      </c>
      <c r="I231" s="807">
        <v>131</v>
      </c>
      <c r="K231" s="806" t="s">
        <v>669</v>
      </c>
      <c r="L231" s="806" t="s">
        <v>816</v>
      </c>
      <c r="M231" s="806" t="s">
        <v>795</v>
      </c>
      <c r="N231" s="807">
        <v>5</v>
      </c>
      <c r="O231" s="884"/>
      <c r="P231" s="806" t="s">
        <v>797</v>
      </c>
      <c r="Q231" s="807">
        <v>24</v>
      </c>
      <c r="R231" s="807">
        <v>15</v>
      </c>
      <c r="S231" s="759" t="str">
        <f t="shared" si="6"/>
        <v>Adolescente</v>
      </c>
      <c r="U231" s="806" t="s">
        <v>823</v>
      </c>
      <c r="V231" s="807">
        <v>8</v>
      </c>
      <c r="W231" s="807">
        <v>45</v>
      </c>
      <c r="X231" s="885"/>
      <c r="Z231" s="806" t="s">
        <v>857</v>
      </c>
      <c r="AA231" s="806" t="s">
        <v>792</v>
      </c>
      <c r="AB231" s="807">
        <v>2275</v>
      </c>
      <c r="AC231" s="806" t="s">
        <v>788</v>
      </c>
      <c r="AE231" s="806" t="s">
        <v>925</v>
      </c>
      <c r="AF231" s="806" t="s">
        <v>783</v>
      </c>
      <c r="AG231" s="807">
        <v>3112</v>
      </c>
      <c r="AI231" s="806" t="s">
        <v>797</v>
      </c>
      <c r="AJ231" s="807">
        <v>5</v>
      </c>
      <c r="AK231" s="807">
        <v>19</v>
      </c>
      <c r="AL231" s="759" t="str">
        <f t="shared" si="7"/>
        <v>Juventud</v>
      </c>
    </row>
    <row r="232" spans="1:38" ht="30">
      <c r="A232" s="806" t="s">
        <v>811</v>
      </c>
      <c r="B232" s="806" t="s">
        <v>666</v>
      </c>
      <c r="C232" s="806" t="s">
        <v>788</v>
      </c>
      <c r="D232" s="806" t="s">
        <v>784</v>
      </c>
      <c r="E232" s="807">
        <v>54</v>
      </c>
      <c r="G232" s="806" t="s">
        <v>823</v>
      </c>
      <c r="H232" s="807">
        <v>9</v>
      </c>
      <c r="I232" s="807">
        <v>104</v>
      </c>
      <c r="K232" s="806" t="s">
        <v>669</v>
      </c>
      <c r="L232" s="806" t="s">
        <v>816</v>
      </c>
      <c r="M232" s="806" t="s">
        <v>829</v>
      </c>
      <c r="N232" s="807">
        <v>7</v>
      </c>
      <c r="O232" s="884"/>
      <c r="P232" s="806" t="s">
        <v>797</v>
      </c>
      <c r="Q232" s="807">
        <v>22</v>
      </c>
      <c r="R232" s="807">
        <v>16</v>
      </c>
      <c r="S232" s="759" t="str">
        <f t="shared" si="6"/>
        <v>Adolescente</v>
      </c>
      <c r="U232" s="806" t="s">
        <v>823</v>
      </c>
      <c r="V232" s="807">
        <v>9</v>
      </c>
      <c r="W232" s="807">
        <v>26</v>
      </c>
      <c r="X232" s="885"/>
      <c r="Z232" s="806" t="s">
        <v>857</v>
      </c>
      <c r="AA232" s="806" t="s">
        <v>792</v>
      </c>
      <c r="AB232" s="807">
        <v>1207</v>
      </c>
      <c r="AC232" s="806" t="s">
        <v>783</v>
      </c>
      <c r="AE232" s="806" t="s">
        <v>926</v>
      </c>
      <c r="AF232" s="806" t="s">
        <v>788</v>
      </c>
      <c r="AG232" s="807">
        <v>526</v>
      </c>
      <c r="AI232" s="806" t="s">
        <v>797</v>
      </c>
      <c r="AJ232" s="807">
        <v>7</v>
      </c>
      <c r="AK232" s="807">
        <v>20</v>
      </c>
      <c r="AL232" s="759" t="str">
        <f t="shared" si="7"/>
        <v>Juventud</v>
      </c>
    </row>
    <row r="233" spans="1:38" ht="30">
      <c r="A233" s="806" t="s">
        <v>811</v>
      </c>
      <c r="B233" s="806" t="s">
        <v>666</v>
      </c>
      <c r="C233" s="806" t="s">
        <v>783</v>
      </c>
      <c r="D233" s="806" t="s">
        <v>789</v>
      </c>
      <c r="E233" s="807">
        <v>87</v>
      </c>
      <c r="G233" s="806" t="s">
        <v>823</v>
      </c>
      <c r="H233" s="807">
        <v>10</v>
      </c>
      <c r="I233" s="807">
        <v>66</v>
      </c>
      <c r="K233" s="806" t="s">
        <v>669</v>
      </c>
      <c r="L233" s="806" t="s">
        <v>816</v>
      </c>
      <c r="M233" s="806" t="s">
        <v>831</v>
      </c>
      <c r="N233" s="807">
        <v>1</v>
      </c>
      <c r="O233" s="884"/>
      <c r="P233" s="806" t="s">
        <v>797</v>
      </c>
      <c r="Q233" s="807">
        <v>27</v>
      </c>
      <c r="R233" s="807">
        <v>17</v>
      </c>
      <c r="S233" s="759" t="str">
        <f t="shared" si="6"/>
        <v>Adolescente</v>
      </c>
      <c r="U233" s="806" t="s">
        <v>823</v>
      </c>
      <c r="V233" s="807">
        <v>10</v>
      </c>
      <c r="W233" s="807">
        <v>27</v>
      </c>
      <c r="X233" s="885"/>
      <c r="Z233" s="806" t="s">
        <v>857</v>
      </c>
      <c r="AA233" s="806" t="s">
        <v>796</v>
      </c>
      <c r="AB233" s="807">
        <v>961</v>
      </c>
      <c r="AC233" s="806" t="s">
        <v>788</v>
      </c>
      <c r="AE233" s="806" t="s">
        <v>926</v>
      </c>
      <c r="AF233" s="806" t="s">
        <v>783</v>
      </c>
      <c r="AG233" s="807">
        <v>707</v>
      </c>
      <c r="AI233" s="806" t="s">
        <v>797</v>
      </c>
      <c r="AJ233" s="807">
        <v>6</v>
      </c>
      <c r="AK233" s="807">
        <v>21</v>
      </c>
      <c r="AL233" s="759" t="str">
        <f t="shared" si="7"/>
        <v>Juventud</v>
      </c>
    </row>
    <row r="234" spans="1:38" ht="15">
      <c r="A234" s="806" t="s">
        <v>811</v>
      </c>
      <c r="B234" s="806" t="s">
        <v>666</v>
      </c>
      <c r="C234" s="806" t="s">
        <v>783</v>
      </c>
      <c r="D234" s="806" t="s">
        <v>784</v>
      </c>
      <c r="E234" s="807">
        <v>87</v>
      </c>
      <c r="G234" s="806" t="s">
        <v>823</v>
      </c>
      <c r="H234" s="807">
        <v>11</v>
      </c>
      <c r="I234" s="807">
        <v>51</v>
      </c>
      <c r="K234" s="806" t="s">
        <v>669</v>
      </c>
      <c r="L234" s="806" t="s">
        <v>816</v>
      </c>
      <c r="M234" s="806" t="s">
        <v>798</v>
      </c>
      <c r="N234" s="807">
        <v>39</v>
      </c>
      <c r="O234" s="884"/>
      <c r="P234" s="806" t="s">
        <v>797</v>
      </c>
      <c r="Q234" s="807">
        <v>14</v>
      </c>
      <c r="R234" s="807">
        <v>18</v>
      </c>
      <c r="S234" s="759" t="str">
        <f t="shared" si="6"/>
        <v>Juventud</v>
      </c>
      <c r="U234" s="806" t="s">
        <v>823</v>
      </c>
      <c r="V234" s="807">
        <v>11</v>
      </c>
      <c r="W234" s="807">
        <v>10</v>
      </c>
      <c r="X234" s="885"/>
      <c r="Z234" s="806" t="s">
        <v>857</v>
      </c>
      <c r="AA234" s="806" t="s">
        <v>796</v>
      </c>
      <c r="AB234" s="807">
        <v>2538</v>
      </c>
      <c r="AC234" s="806" t="s">
        <v>783</v>
      </c>
      <c r="AE234" s="806" t="s">
        <v>927</v>
      </c>
      <c r="AF234" s="806" t="s">
        <v>788</v>
      </c>
      <c r="AG234" s="807">
        <v>706</v>
      </c>
      <c r="AI234" s="806" t="s">
        <v>797</v>
      </c>
      <c r="AJ234" s="807">
        <v>16</v>
      </c>
      <c r="AK234" s="807">
        <v>22</v>
      </c>
      <c r="AL234" s="759" t="str">
        <f t="shared" si="7"/>
        <v>Juventud</v>
      </c>
    </row>
    <row r="235" spans="1:38" ht="15">
      <c r="A235" s="806" t="s">
        <v>811</v>
      </c>
      <c r="B235" s="806" t="s">
        <v>787</v>
      </c>
      <c r="C235" s="806" t="s">
        <v>788</v>
      </c>
      <c r="D235" s="806" t="s">
        <v>789</v>
      </c>
      <c r="E235" s="807">
        <v>2</v>
      </c>
      <c r="G235" s="806" t="s">
        <v>823</v>
      </c>
      <c r="H235" s="807">
        <v>12</v>
      </c>
      <c r="I235" s="807">
        <v>64</v>
      </c>
      <c r="K235" s="806" t="s">
        <v>669</v>
      </c>
      <c r="L235" s="806" t="s">
        <v>816</v>
      </c>
      <c r="M235" s="806" t="s">
        <v>799</v>
      </c>
      <c r="N235" s="807">
        <v>56</v>
      </c>
      <c r="O235" s="884"/>
      <c r="P235" s="806" t="s">
        <v>797</v>
      </c>
      <c r="Q235" s="807">
        <v>27</v>
      </c>
      <c r="R235" s="807">
        <v>19</v>
      </c>
      <c r="S235" s="759" t="str">
        <f t="shared" si="6"/>
        <v>Juventud</v>
      </c>
      <c r="U235" s="806" t="s">
        <v>823</v>
      </c>
      <c r="V235" s="807">
        <v>12</v>
      </c>
      <c r="W235" s="807">
        <v>16</v>
      </c>
      <c r="X235" s="885"/>
      <c r="Z235" s="806" t="s">
        <v>858</v>
      </c>
      <c r="AA235" s="806" t="s">
        <v>787</v>
      </c>
      <c r="AB235" s="807">
        <v>651</v>
      </c>
      <c r="AC235" s="806" t="s">
        <v>788</v>
      </c>
      <c r="AE235" s="806" t="s">
        <v>927</v>
      </c>
      <c r="AF235" s="806" t="s">
        <v>783</v>
      </c>
      <c r="AG235" s="807">
        <v>1052</v>
      </c>
      <c r="AI235" s="806" t="s">
        <v>797</v>
      </c>
      <c r="AJ235" s="807">
        <v>4</v>
      </c>
      <c r="AK235" s="807">
        <v>23</v>
      </c>
      <c r="AL235" s="759" t="str">
        <f t="shared" si="7"/>
        <v>Juventud</v>
      </c>
    </row>
    <row r="236" spans="1:38" ht="15">
      <c r="A236" s="806" t="s">
        <v>811</v>
      </c>
      <c r="B236" s="806" t="s">
        <v>787</v>
      </c>
      <c r="C236" s="806" t="s">
        <v>788</v>
      </c>
      <c r="D236" s="806" t="s">
        <v>784</v>
      </c>
      <c r="E236" s="807">
        <v>9</v>
      </c>
      <c r="G236" s="806" t="s">
        <v>825</v>
      </c>
      <c r="H236" s="807">
        <v>0</v>
      </c>
      <c r="I236" s="807">
        <v>1106</v>
      </c>
      <c r="K236" s="806" t="s">
        <v>669</v>
      </c>
      <c r="L236" s="806" t="s">
        <v>816</v>
      </c>
      <c r="M236" s="806" t="s">
        <v>801</v>
      </c>
      <c r="N236" s="807">
        <v>79</v>
      </c>
      <c r="O236" s="884"/>
      <c r="P236" s="806" t="s">
        <v>797</v>
      </c>
      <c r="Q236" s="807">
        <v>13</v>
      </c>
      <c r="R236" s="807">
        <v>20</v>
      </c>
      <c r="S236" s="759" t="str">
        <f t="shared" si="6"/>
        <v>Juventud</v>
      </c>
      <c r="U236" s="806" t="s">
        <v>825</v>
      </c>
      <c r="V236" s="807">
        <v>0</v>
      </c>
      <c r="W236" s="807">
        <v>2596</v>
      </c>
      <c r="X236" s="885"/>
      <c r="Z236" s="806" t="s">
        <v>858</v>
      </c>
      <c r="AA236" s="806" t="s">
        <v>787</v>
      </c>
      <c r="AB236" s="807">
        <v>813</v>
      </c>
      <c r="AC236" s="806" t="s">
        <v>783</v>
      </c>
      <c r="AE236" s="806" t="s">
        <v>928</v>
      </c>
      <c r="AF236" s="806" t="s">
        <v>788</v>
      </c>
      <c r="AG236" s="807">
        <v>1024</v>
      </c>
      <c r="AI236" s="806" t="s">
        <v>797</v>
      </c>
      <c r="AJ236" s="807">
        <v>12</v>
      </c>
      <c r="AK236" s="807">
        <v>24</v>
      </c>
      <c r="AL236" s="759" t="str">
        <f t="shared" si="7"/>
        <v>Juventud</v>
      </c>
    </row>
    <row r="237" spans="1:38" ht="15">
      <c r="A237" s="806" t="s">
        <v>811</v>
      </c>
      <c r="B237" s="806" t="s">
        <v>787</v>
      </c>
      <c r="C237" s="806" t="s">
        <v>783</v>
      </c>
      <c r="D237" s="806" t="s">
        <v>789</v>
      </c>
      <c r="E237" s="807">
        <v>9</v>
      </c>
      <c r="G237" s="806" t="s">
        <v>825</v>
      </c>
      <c r="H237" s="807">
        <v>1</v>
      </c>
      <c r="I237" s="807">
        <v>4685</v>
      </c>
      <c r="K237" s="806" t="s">
        <v>669</v>
      </c>
      <c r="L237" s="806" t="s">
        <v>816</v>
      </c>
      <c r="M237" s="806" t="s">
        <v>673</v>
      </c>
      <c r="N237" s="807">
        <v>3</v>
      </c>
      <c r="O237" s="884"/>
      <c r="P237" s="806" t="s">
        <v>797</v>
      </c>
      <c r="Q237" s="807">
        <v>24</v>
      </c>
      <c r="R237" s="807">
        <v>21</v>
      </c>
      <c r="S237" s="759" t="str">
        <f t="shared" si="6"/>
        <v>Juventud</v>
      </c>
      <c r="U237" s="806" t="s">
        <v>825</v>
      </c>
      <c r="V237" s="807">
        <v>1</v>
      </c>
      <c r="W237" s="807">
        <v>13060</v>
      </c>
      <c r="X237" s="885"/>
      <c r="Z237" s="806" t="s">
        <v>858</v>
      </c>
      <c r="AA237" s="806" t="s">
        <v>792</v>
      </c>
      <c r="AB237" s="807">
        <v>39984</v>
      </c>
      <c r="AC237" s="806" t="s">
        <v>788</v>
      </c>
      <c r="AE237" s="806" t="s">
        <v>928</v>
      </c>
      <c r="AF237" s="806" t="s">
        <v>783</v>
      </c>
      <c r="AG237" s="807">
        <v>1523</v>
      </c>
      <c r="AI237" s="806" t="s">
        <v>797</v>
      </c>
      <c r="AJ237" s="807">
        <v>9</v>
      </c>
      <c r="AK237" s="807">
        <v>25</v>
      </c>
      <c r="AL237" s="759" t="str">
        <f t="shared" si="7"/>
        <v>Juventud</v>
      </c>
    </row>
    <row r="238" spans="1:38" ht="15">
      <c r="A238" s="806" t="s">
        <v>811</v>
      </c>
      <c r="B238" s="806" t="s">
        <v>787</v>
      </c>
      <c r="C238" s="806" t="s">
        <v>783</v>
      </c>
      <c r="D238" s="806" t="s">
        <v>784</v>
      </c>
      <c r="E238" s="807">
        <v>12</v>
      </c>
      <c r="G238" s="806" t="s">
        <v>825</v>
      </c>
      <c r="H238" s="807">
        <v>2</v>
      </c>
      <c r="I238" s="807">
        <v>12897</v>
      </c>
      <c r="K238" s="806" t="s">
        <v>669</v>
      </c>
      <c r="L238" s="806" t="s">
        <v>816</v>
      </c>
      <c r="M238" s="806" t="s">
        <v>674</v>
      </c>
      <c r="N238" s="807">
        <v>15732</v>
      </c>
      <c r="O238" s="884"/>
      <c r="P238" s="806" t="s">
        <v>797</v>
      </c>
      <c r="Q238" s="807">
        <v>18</v>
      </c>
      <c r="R238" s="807">
        <v>22</v>
      </c>
      <c r="S238" s="759" t="str">
        <f t="shared" si="6"/>
        <v>Juventud</v>
      </c>
      <c r="U238" s="806" t="s">
        <v>825</v>
      </c>
      <c r="V238" s="807">
        <v>2</v>
      </c>
      <c r="W238" s="807">
        <v>39437</v>
      </c>
      <c r="X238" s="885"/>
      <c r="Z238" s="806" t="s">
        <v>858</v>
      </c>
      <c r="AA238" s="806" t="s">
        <v>792</v>
      </c>
      <c r="AB238" s="807">
        <v>27477</v>
      </c>
      <c r="AC238" s="806" t="s">
        <v>783</v>
      </c>
      <c r="AE238" s="806" t="s">
        <v>929</v>
      </c>
      <c r="AF238" s="806" t="s">
        <v>788</v>
      </c>
      <c r="AG238" s="807">
        <v>1735</v>
      </c>
      <c r="AI238" s="806" t="s">
        <v>797</v>
      </c>
      <c r="AJ238" s="807">
        <v>8</v>
      </c>
      <c r="AK238" s="807">
        <v>26</v>
      </c>
      <c r="AL238" s="759" t="str">
        <f t="shared" si="7"/>
        <v>Juventud</v>
      </c>
    </row>
    <row r="239" spans="1:38" ht="15">
      <c r="A239" s="806" t="s">
        <v>811</v>
      </c>
      <c r="B239" s="806" t="s">
        <v>792</v>
      </c>
      <c r="C239" s="806" t="s">
        <v>788</v>
      </c>
      <c r="D239" s="806" t="s">
        <v>784</v>
      </c>
      <c r="E239" s="807">
        <v>1</v>
      </c>
      <c r="G239" s="806" t="s">
        <v>825</v>
      </c>
      <c r="H239" s="807">
        <v>3</v>
      </c>
      <c r="I239" s="807">
        <v>6362</v>
      </c>
      <c r="K239" s="806" t="s">
        <v>669</v>
      </c>
      <c r="L239" s="806" t="s">
        <v>816</v>
      </c>
      <c r="M239" s="806" t="s">
        <v>676</v>
      </c>
      <c r="N239" s="807">
        <v>4</v>
      </c>
      <c r="O239" s="884"/>
      <c r="P239" s="806" t="s">
        <v>797</v>
      </c>
      <c r="Q239" s="807">
        <v>16</v>
      </c>
      <c r="R239" s="807">
        <v>23</v>
      </c>
      <c r="S239" s="759" t="str">
        <f t="shared" si="6"/>
        <v>Juventud</v>
      </c>
      <c r="U239" s="806" t="s">
        <v>825</v>
      </c>
      <c r="V239" s="807">
        <v>3</v>
      </c>
      <c r="W239" s="807">
        <v>18249</v>
      </c>
      <c r="X239" s="885"/>
      <c r="Z239" s="806" t="s">
        <v>858</v>
      </c>
      <c r="AA239" s="806" t="s">
        <v>796</v>
      </c>
      <c r="AB239" s="807">
        <v>60770</v>
      </c>
      <c r="AC239" s="806" t="s">
        <v>788</v>
      </c>
      <c r="AE239" s="806" t="s">
        <v>929</v>
      </c>
      <c r="AF239" s="806" t="s">
        <v>783</v>
      </c>
      <c r="AG239" s="807">
        <v>2483</v>
      </c>
      <c r="AI239" s="806" t="s">
        <v>797</v>
      </c>
      <c r="AJ239" s="807">
        <v>5</v>
      </c>
      <c r="AK239" s="807">
        <v>27</v>
      </c>
      <c r="AL239" s="759" t="str">
        <f t="shared" si="7"/>
        <v>Juventud</v>
      </c>
    </row>
    <row r="240" spans="1:38" ht="15">
      <c r="A240" s="806" t="s">
        <v>811</v>
      </c>
      <c r="B240" s="806" t="s">
        <v>792</v>
      </c>
      <c r="C240" s="806" t="s">
        <v>783</v>
      </c>
      <c r="D240" s="806" t="s">
        <v>789</v>
      </c>
      <c r="E240" s="807">
        <v>1</v>
      </c>
      <c r="G240" s="806" t="s">
        <v>825</v>
      </c>
      <c r="H240" s="807">
        <v>4</v>
      </c>
      <c r="I240" s="807">
        <v>38261</v>
      </c>
      <c r="K240" s="806" t="s">
        <v>669</v>
      </c>
      <c r="L240" s="806" t="s">
        <v>816</v>
      </c>
      <c r="M240" s="806" t="s">
        <v>678</v>
      </c>
      <c r="N240" s="807">
        <v>16</v>
      </c>
      <c r="O240" s="884"/>
      <c r="P240" s="806" t="s">
        <v>797</v>
      </c>
      <c r="Q240" s="807">
        <v>21</v>
      </c>
      <c r="R240" s="807">
        <v>24</v>
      </c>
      <c r="S240" s="759" t="str">
        <f t="shared" si="6"/>
        <v>Juventud</v>
      </c>
      <c r="U240" s="806" t="s">
        <v>825</v>
      </c>
      <c r="V240" s="807">
        <v>4</v>
      </c>
      <c r="W240" s="807">
        <v>160440</v>
      </c>
      <c r="X240" s="885"/>
      <c r="Z240" s="806" t="s">
        <v>858</v>
      </c>
      <c r="AA240" s="806" t="s">
        <v>796</v>
      </c>
      <c r="AB240" s="807">
        <v>58204</v>
      </c>
      <c r="AC240" s="806" t="s">
        <v>783</v>
      </c>
      <c r="AE240" s="806" t="s">
        <v>930</v>
      </c>
      <c r="AF240" s="806" t="s">
        <v>788</v>
      </c>
      <c r="AG240" s="807">
        <v>127</v>
      </c>
      <c r="AI240" s="806" t="s">
        <v>797</v>
      </c>
      <c r="AJ240" s="807">
        <v>6</v>
      </c>
      <c r="AK240" s="807">
        <v>28</v>
      </c>
      <c r="AL240" s="759" t="str">
        <f t="shared" si="7"/>
        <v>Juventud</v>
      </c>
    </row>
    <row r="241" spans="1:38" ht="15">
      <c r="A241" s="806" t="s">
        <v>811</v>
      </c>
      <c r="B241" s="806" t="s">
        <v>792</v>
      </c>
      <c r="C241" s="806" t="s">
        <v>783</v>
      </c>
      <c r="D241" s="806" t="s">
        <v>784</v>
      </c>
      <c r="E241" s="807">
        <v>2</v>
      </c>
      <c r="G241" s="806" t="s">
        <v>825</v>
      </c>
      <c r="H241" s="807">
        <v>5</v>
      </c>
      <c r="I241" s="807">
        <v>5515</v>
      </c>
      <c r="K241" s="806" t="s">
        <v>669</v>
      </c>
      <c r="L241" s="806" t="s">
        <v>816</v>
      </c>
      <c r="M241" s="806" t="s">
        <v>683</v>
      </c>
      <c r="N241" s="807">
        <v>10</v>
      </c>
      <c r="O241" s="884"/>
      <c r="P241" s="806" t="s">
        <v>797</v>
      </c>
      <c r="Q241" s="807">
        <v>18</v>
      </c>
      <c r="R241" s="807">
        <v>25</v>
      </c>
      <c r="S241" s="759" t="str">
        <f t="shared" si="6"/>
        <v>Juventud</v>
      </c>
      <c r="U241" s="806" t="s">
        <v>825</v>
      </c>
      <c r="V241" s="807">
        <v>5</v>
      </c>
      <c r="W241" s="807">
        <v>20025</v>
      </c>
      <c r="X241" s="885"/>
      <c r="Z241" s="806" t="s">
        <v>859</v>
      </c>
      <c r="AA241" s="806" t="s">
        <v>787</v>
      </c>
      <c r="AB241" s="807">
        <v>2</v>
      </c>
      <c r="AC241" s="806" t="s">
        <v>783</v>
      </c>
      <c r="AE241" s="806" t="s">
        <v>930</v>
      </c>
      <c r="AF241" s="806" t="s">
        <v>783</v>
      </c>
      <c r="AG241" s="807">
        <v>136</v>
      </c>
      <c r="AI241" s="806" t="s">
        <v>797</v>
      </c>
      <c r="AJ241" s="807">
        <v>10</v>
      </c>
      <c r="AK241" s="807">
        <v>29</v>
      </c>
      <c r="AL241" s="759" t="str">
        <f t="shared" si="7"/>
        <v>Adulto</v>
      </c>
    </row>
    <row r="242" spans="1:38" ht="15">
      <c r="A242" s="806" t="s">
        <v>811</v>
      </c>
      <c r="B242" s="806" t="s">
        <v>815</v>
      </c>
      <c r="C242" s="806" t="s">
        <v>788</v>
      </c>
      <c r="D242" s="806" t="s">
        <v>789</v>
      </c>
      <c r="E242" s="807">
        <v>2327</v>
      </c>
      <c r="G242" s="806" t="s">
        <v>825</v>
      </c>
      <c r="H242" s="807">
        <v>6</v>
      </c>
      <c r="I242" s="807">
        <v>5926</v>
      </c>
      <c r="K242" s="806" t="s">
        <v>669</v>
      </c>
      <c r="L242" s="806" t="s">
        <v>816</v>
      </c>
      <c r="M242" s="806" t="s">
        <v>684</v>
      </c>
      <c r="N242" s="807">
        <v>8247</v>
      </c>
      <c r="O242" s="884"/>
      <c r="P242" s="806" t="s">
        <v>797</v>
      </c>
      <c r="Q242" s="807">
        <v>12</v>
      </c>
      <c r="R242" s="807">
        <v>26</v>
      </c>
      <c r="S242" s="759" t="str">
        <f t="shared" si="6"/>
        <v>Juventud</v>
      </c>
      <c r="U242" s="806" t="s">
        <v>825</v>
      </c>
      <c r="V242" s="807">
        <v>6</v>
      </c>
      <c r="W242" s="807">
        <v>20520</v>
      </c>
      <c r="X242" s="885"/>
      <c r="Z242" s="806" t="s">
        <v>859</v>
      </c>
      <c r="AA242" s="806" t="s">
        <v>792</v>
      </c>
      <c r="AB242" s="807">
        <v>1974</v>
      </c>
      <c r="AC242" s="806" t="s">
        <v>788</v>
      </c>
      <c r="AE242" s="806" t="s">
        <v>931</v>
      </c>
      <c r="AF242" s="806" t="s">
        <v>788</v>
      </c>
      <c r="AG242" s="807">
        <v>416</v>
      </c>
      <c r="AI242" s="806" t="s">
        <v>797</v>
      </c>
      <c r="AJ242" s="807">
        <v>5</v>
      </c>
      <c r="AK242" s="807">
        <v>30</v>
      </c>
      <c r="AL242" s="759" t="str">
        <f t="shared" si="7"/>
        <v>Adulto</v>
      </c>
    </row>
    <row r="243" spans="1:38" ht="15">
      <c r="A243" s="806" t="s">
        <v>811</v>
      </c>
      <c r="B243" s="806" t="s">
        <v>815</v>
      </c>
      <c r="C243" s="806" t="s">
        <v>788</v>
      </c>
      <c r="D243" s="806" t="s">
        <v>784</v>
      </c>
      <c r="E243" s="807">
        <v>1151</v>
      </c>
      <c r="G243" s="806" t="s">
        <v>825</v>
      </c>
      <c r="H243" s="807">
        <v>7</v>
      </c>
      <c r="I243" s="807">
        <v>6723</v>
      </c>
      <c r="K243" s="806" t="s">
        <v>669</v>
      </c>
      <c r="L243" s="806" t="s">
        <v>841</v>
      </c>
      <c r="M243" s="806" t="s">
        <v>662</v>
      </c>
      <c r="N243" s="807">
        <v>20</v>
      </c>
      <c r="O243" s="884"/>
      <c r="P243" s="806" t="s">
        <v>797</v>
      </c>
      <c r="Q243" s="807">
        <v>11</v>
      </c>
      <c r="R243" s="807">
        <v>27</v>
      </c>
      <c r="S243" s="759" t="str">
        <f t="shared" si="6"/>
        <v>Juventud</v>
      </c>
      <c r="U243" s="806" t="s">
        <v>825</v>
      </c>
      <c r="V243" s="807">
        <v>7</v>
      </c>
      <c r="W243" s="807">
        <v>20090</v>
      </c>
      <c r="X243" s="885"/>
      <c r="Z243" s="806" t="s">
        <v>859</v>
      </c>
      <c r="AA243" s="806" t="s">
        <v>792</v>
      </c>
      <c r="AB243" s="807">
        <v>992</v>
      </c>
      <c r="AC243" s="806" t="s">
        <v>783</v>
      </c>
      <c r="AE243" s="806" t="s">
        <v>931</v>
      </c>
      <c r="AF243" s="806" t="s">
        <v>783</v>
      </c>
      <c r="AG243" s="807">
        <v>531</v>
      </c>
      <c r="AI243" s="806" t="s">
        <v>797</v>
      </c>
      <c r="AJ243" s="807">
        <v>3</v>
      </c>
      <c r="AK243" s="807">
        <v>31</v>
      </c>
      <c r="AL243" s="759" t="str">
        <f t="shared" si="7"/>
        <v>Adulto</v>
      </c>
    </row>
    <row r="244" spans="1:38" ht="15">
      <c r="A244" s="806" t="s">
        <v>811</v>
      </c>
      <c r="B244" s="806" t="s">
        <v>815</v>
      </c>
      <c r="C244" s="806" t="s">
        <v>783</v>
      </c>
      <c r="D244" s="806" t="s">
        <v>789</v>
      </c>
      <c r="E244" s="807">
        <v>2570</v>
      </c>
      <c r="G244" s="806" t="s">
        <v>825</v>
      </c>
      <c r="H244" s="807">
        <v>8</v>
      </c>
      <c r="I244" s="807">
        <v>5762</v>
      </c>
      <c r="K244" s="806" t="s">
        <v>669</v>
      </c>
      <c r="L244" s="806" t="s">
        <v>841</v>
      </c>
      <c r="M244" s="806" t="s">
        <v>820</v>
      </c>
      <c r="N244" s="807">
        <v>4</v>
      </c>
      <c r="O244" s="884"/>
      <c r="P244" s="806" t="s">
        <v>797</v>
      </c>
      <c r="Q244" s="807">
        <v>20</v>
      </c>
      <c r="R244" s="807">
        <v>28</v>
      </c>
      <c r="S244" s="759" t="str">
        <f t="shared" si="6"/>
        <v>Juventud</v>
      </c>
      <c r="U244" s="806" t="s">
        <v>825</v>
      </c>
      <c r="V244" s="807">
        <v>8</v>
      </c>
      <c r="W244" s="807">
        <v>16183</v>
      </c>
      <c r="X244" s="885"/>
      <c r="Z244" s="806" t="s">
        <v>859</v>
      </c>
      <c r="AA244" s="806" t="s">
        <v>796</v>
      </c>
      <c r="AB244" s="807">
        <v>1045</v>
      </c>
      <c r="AC244" s="806" t="s">
        <v>788</v>
      </c>
      <c r="AE244" s="806" t="s">
        <v>932</v>
      </c>
      <c r="AF244" s="806" t="s">
        <v>788</v>
      </c>
      <c r="AG244" s="807">
        <v>8053</v>
      </c>
      <c r="AI244" s="806" t="s">
        <v>797</v>
      </c>
      <c r="AJ244" s="807">
        <v>4</v>
      </c>
      <c r="AK244" s="807">
        <v>32</v>
      </c>
      <c r="AL244" s="759" t="str">
        <f t="shared" si="7"/>
        <v>Adulto</v>
      </c>
    </row>
    <row r="245" spans="1:38" ht="15">
      <c r="A245" s="806" t="s">
        <v>811</v>
      </c>
      <c r="B245" s="806" t="s">
        <v>815</v>
      </c>
      <c r="C245" s="806" t="s">
        <v>783</v>
      </c>
      <c r="D245" s="806" t="s">
        <v>784</v>
      </c>
      <c r="E245" s="807">
        <v>1102</v>
      </c>
      <c r="G245" s="806" t="s">
        <v>825</v>
      </c>
      <c r="H245" s="807">
        <v>9</v>
      </c>
      <c r="I245" s="807">
        <v>4193</v>
      </c>
      <c r="K245" s="806" t="s">
        <v>669</v>
      </c>
      <c r="L245" s="806" t="s">
        <v>841</v>
      </c>
      <c r="M245" s="806" t="s">
        <v>806</v>
      </c>
      <c r="N245" s="807">
        <v>43</v>
      </c>
      <c r="O245" s="884"/>
      <c r="P245" s="806" t="s">
        <v>797</v>
      </c>
      <c r="Q245" s="807">
        <v>11</v>
      </c>
      <c r="R245" s="807">
        <v>29</v>
      </c>
      <c r="S245" s="759" t="str">
        <f t="shared" si="6"/>
        <v>Adulto</v>
      </c>
      <c r="U245" s="806" t="s">
        <v>825</v>
      </c>
      <c r="V245" s="807">
        <v>9</v>
      </c>
      <c r="W245" s="807">
        <v>12207</v>
      </c>
      <c r="X245" s="885"/>
      <c r="Z245" s="806" t="s">
        <v>859</v>
      </c>
      <c r="AA245" s="806" t="s">
        <v>796</v>
      </c>
      <c r="AB245" s="807">
        <v>2795</v>
      </c>
      <c r="AC245" s="806" t="s">
        <v>783</v>
      </c>
      <c r="AE245" s="806" t="s">
        <v>932</v>
      </c>
      <c r="AF245" s="806" t="s">
        <v>783</v>
      </c>
      <c r="AG245" s="807">
        <v>8875</v>
      </c>
      <c r="AI245" s="806" t="s">
        <v>797</v>
      </c>
      <c r="AJ245" s="807">
        <v>6</v>
      </c>
      <c r="AK245" s="807">
        <v>33</v>
      </c>
      <c r="AL245" s="759" t="str">
        <f t="shared" si="7"/>
        <v>Adulto</v>
      </c>
    </row>
    <row r="246" spans="1:38" ht="15">
      <c r="A246" s="806" t="s">
        <v>811</v>
      </c>
      <c r="B246" s="806" t="s">
        <v>818</v>
      </c>
      <c r="C246" s="806" t="s">
        <v>788</v>
      </c>
      <c r="D246" s="806" t="s">
        <v>789</v>
      </c>
      <c r="E246" s="807">
        <v>1</v>
      </c>
      <c r="G246" s="806" t="s">
        <v>825</v>
      </c>
      <c r="H246" s="807">
        <v>10</v>
      </c>
      <c r="I246" s="807">
        <v>2843</v>
      </c>
      <c r="K246" s="806" t="s">
        <v>669</v>
      </c>
      <c r="L246" s="806" t="s">
        <v>841</v>
      </c>
      <c r="M246" s="806" t="s">
        <v>786</v>
      </c>
      <c r="N246" s="807">
        <v>2</v>
      </c>
      <c r="O246" s="884"/>
      <c r="P246" s="806" t="s">
        <v>797</v>
      </c>
      <c r="Q246" s="807">
        <v>5</v>
      </c>
      <c r="R246" s="807">
        <v>30</v>
      </c>
      <c r="S246" s="759" t="str">
        <f t="shared" si="6"/>
        <v>Adulto</v>
      </c>
      <c r="U246" s="806" t="s">
        <v>825</v>
      </c>
      <c r="V246" s="807">
        <v>10</v>
      </c>
      <c r="W246" s="807">
        <v>8254</v>
      </c>
      <c r="X246" s="885"/>
      <c r="Z246" s="806" t="s">
        <v>860</v>
      </c>
      <c r="AA246" s="806" t="s">
        <v>787</v>
      </c>
      <c r="AB246" s="807">
        <v>1</v>
      </c>
      <c r="AC246" s="806" t="s">
        <v>783</v>
      </c>
      <c r="AE246" s="806" t="s">
        <v>933</v>
      </c>
      <c r="AF246" s="806" t="s">
        <v>788</v>
      </c>
      <c r="AG246" s="807">
        <v>1557</v>
      </c>
      <c r="AI246" s="806" t="s">
        <v>797</v>
      </c>
      <c r="AJ246" s="807">
        <v>6</v>
      </c>
      <c r="AK246" s="807">
        <v>34</v>
      </c>
      <c r="AL246" s="759" t="str">
        <f t="shared" si="7"/>
        <v>Adulto</v>
      </c>
    </row>
    <row r="247" spans="1:38" ht="15">
      <c r="A247" s="806" t="s">
        <v>811</v>
      </c>
      <c r="B247" s="806" t="s">
        <v>818</v>
      </c>
      <c r="C247" s="806" t="s">
        <v>788</v>
      </c>
      <c r="D247" s="806" t="s">
        <v>784</v>
      </c>
      <c r="E247" s="807">
        <v>1</v>
      </c>
      <c r="G247" s="806" t="s">
        <v>825</v>
      </c>
      <c r="H247" s="807">
        <v>11</v>
      </c>
      <c r="I247" s="807">
        <v>1973</v>
      </c>
      <c r="K247" s="806" t="s">
        <v>669</v>
      </c>
      <c r="L247" s="806" t="s">
        <v>841</v>
      </c>
      <c r="M247" s="806" t="s">
        <v>808</v>
      </c>
      <c r="N247" s="807">
        <v>2</v>
      </c>
      <c r="O247" s="884"/>
      <c r="P247" s="806" t="s">
        <v>797</v>
      </c>
      <c r="Q247" s="807">
        <v>18</v>
      </c>
      <c r="R247" s="807">
        <v>31</v>
      </c>
      <c r="S247" s="759" t="str">
        <f t="shared" si="6"/>
        <v>Adulto</v>
      </c>
      <c r="U247" s="806" t="s">
        <v>825</v>
      </c>
      <c r="V247" s="807">
        <v>11</v>
      </c>
      <c r="W247" s="807">
        <v>4809</v>
      </c>
      <c r="X247" s="885"/>
      <c r="Z247" s="806" t="s">
        <v>860</v>
      </c>
      <c r="AA247" s="806" t="s">
        <v>792</v>
      </c>
      <c r="AB247" s="807">
        <v>625</v>
      </c>
      <c r="AC247" s="806" t="s">
        <v>788</v>
      </c>
      <c r="AE247" s="806" t="s">
        <v>933</v>
      </c>
      <c r="AF247" s="806" t="s">
        <v>783</v>
      </c>
      <c r="AG247" s="807">
        <v>2100</v>
      </c>
      <c r="AI247" s="806" t="s">
        <v>797</v>
      </c>
      <c r="AJ247" s="807">
        <v>8</v>
      </c>
      <c r="AK247" s="807">
        <v>35</v>
      </c>
      <c r="AL247" s="759" t="str">
        <f t="shared" si="7"/>
        <v>Adulto</v>
      </c>
    </row>
    <row r="248" spans="1:38" ht="15">
      <c r="A248" s="806" t="s">
        <v>811</v>
      </c>
      <c r="B248" s="806" t="s">
        <v>818</v>
      </c>
      <c r="C248" s="806" t="s">
        <v>783</v>
      </c>
      <c r="D248" s="806" t="s">
        <v>789</v>
      </c>
      <c r="E248" s="807">
        <v>6</v>
      </c>
      <c r="G248" s="806" t="s">
        <v>825</v>
      </c>
      <c r="H248" s="807">
        <v>12</v>
      </c>
      <c r="I248" s="807">
        <v>2671</v>
      </c>
      <c r="K248" s="806" t="s">
        <v>669</v>
      </c>
      <c r="L248" s="806" t="s">
        <v>841</v>
      </c>
      <c r="M248" s="806" t="s">
        <v>790</v>
      </c>
      <c r="N248" s="807">
        <v>446</v>
      </c>
      <c r="O248" s="884"/>
      <c r="P248" s="806" t="s">
        <v>797</v>
      </c>
      <c r="Q248" s="807">
        <v>16</v>
      </c>
      <c r="R248" s="807">
        <v>32</v>
      </c>
      <c r="S248" s="759" t="str">
        <f t="shared" si="6"/>
        <v>Adulto</v>
      </c>
      <c r="U248" s="806" t="s">
        <v>825</v>
      </c>
      <c r="V248" s="807">
        <v>12</v>
      </c>
      <c r="W248" s="807">
        <v>5602</v>
      </c>
      <c r="X248" s="885"/>
      <c r="Z248" s="806" t="s">
        <v>860</v>
      </c>
      <c r="AA248" s="806" t="s">
        <v>792</v>
      </c>
      <c r="AB248" s="807">
        <v>408</v>
      </c>
      <c r="AC248" s="806" t="s">
        <v>783</v>
      </c>
      <c r="AE248" s="806" t="s">
        <v>853</v>
      </c>
      <c r="AF248" s="806" t="s">
        <v>788</v>
      </c>
      <c r="AG248" s="807">
        <v>543</v>
      </c>
      <c r="AI248" s="806" t="s">
        <v>797</v>
      </c>
      <c r="AJ248" s="807">
        <v>9</v>
      </c>
      <c r="AK248" s="807">
        <v>36</v>
      </c>
      <c r="AL248" s="759" t="str">
        <f t="shared" si="7"/>
        <v>Adulto</v>
      </c>
    </row>
    <row r="249" spans="1:38" ht="15">
      <c r="A249" s="806" t="s">
        <v>811</v>
      </c>
      <c r="B249" s="806" t="s">
        <v>818</v>
      </c>
      <c r="C249" s="806" t="s">
        <v>783</v>
      </c>
      <c r="D249" s="806" t="s">
        <v>784</v>
      </c>
      <c r="E249" s="807">
        <v>9</v>
      </c>
      <c r="G249" s="806" t="s">
        <v>827</v>
      </c>
      <c r="H249" s="807">
        <v>0</v>
      </c>
      <c r="I249" s="807">
        <v>61</v>
      </c>
      <c r="K249" s="806" t="s">
        <v>669</v>
      </c>
      <c r="L249" s="806" t="s">
        <v>841</v>
      </c>
      <c r="M249" s="806" t="s">
        <v>824</v>
      </c>
      <c r="N249" s="807">
        <v>48</v>
      </c>
      <c r="O249" s="884"/>
      <c r="P249" s="806" t="s">
        <v>797</v>
      </c>
      <c r="Q249" s="807">
        <v>12</v>
      </c>
      <c r="R249" s="807">
        <v>33</v>
      </c>
      <c r="S249" s="759" t="str">
        <f t="shared" si="6"/>
        <v>Adulto</v>
      </c>
      <c r="U249" s="806" t="s">
        <v>827</v>
      </c>
      <c r="V249" s="807">
        <v>0</v>
      </c>
      <c r="W249" s="807">
        <v>5</v>
      </c>
      <c r="X249" s="885"/>
      <c r="Z249" s="806" t="s">
        <v>860</v>
      </c>
      <c r="AA249" s="806" t="s">
        <v>796</v>
      </c>
      <c r="AB249" s="807">
        <v>768</v>
      </c>
      <c r="AC249" s="806" t="s">
        <v>788</v>
      </c>
      <c r="AE249" s="806" t="s">
        <v>853</v>
      </c>
      <c r="AF249" s="806" t="s">
        <v>783</v>
      </c>
      <c r="AG249" s="807">
        <v>944</v>
      </c>
      <c r="AI249" s="806" t="s">
        <v>797</v>
      </c>
      <c r="AJ249" s="807">
        <v>8</v>
      </c>
      <c r="AK249" s="807">
        <v>37</v>
      </c>
      <c r="AL249" s="759" t="str">
        <f t="shared" si="7"/>
        <v>Adulto</v>
      </c>
    </row>
    <row r="250" spans="1:38" ht="15">
      <c r="A250" s="806" t="s">
        <v>812</v>
      </c>
      <c r="B250" s="806" t="s">
        <v>662</v>
      </c>
      <c r="C250" s="806" t="s">
        <v>788</v>
      </c>
      <c r="D250" s="806" t="s">
        <v>789</v>
      </c>
      <c r="E250" s="807">
        <v>2812</v>
      </c>
      <c r="G250" s="806" t="s">
        <v>827</v>
      </c>
      <c r="H250" s="807">
        <v>1</v>
      </c>
      <c r="I250" s="807">
        <v>313</v>
      </c>
      <c r="K250" s="806" t="s">
        <v>669</v>
      </c>
      <c r="L250" s="806" t="s">
        <v>841</v>
      </c>
      <c r="M250" s="806" t="s">
        <v>826</v>
      </c>
      <c r="N250" s="807">
        <v>19</v>
      </c>
      <c r="O250" s="884"/>
      <c r="P250" s="806" t="s">
        <v>797</v>
      </c>
      <c r="Q250" s="807">
        <v>17</v>
      </c>
      <c r="R250" s="807">
        <v>34</v>
      </c>
      <c r="S250" s="759" t="str">
        <f t="shared" si="6"/>
        <v>Adulto</v>
      </c>
      <c r="U250" s="806" t="s">
        <v>827</v>
      </c>
      <c r="V250" s="807">
        <v>1</v>
      </c>
      <c r="W250" s="807">
        <v>24</v>
      </c>
      <c r="X250" s="885"/>
      <c r="Z250" s="806" t="s">
        <v>860</v>
      </c>
      <c r="AA250" s="806" t="s">
        <v>796</v>
      </c>
      <c r="AB250" s="807">
        <v>1361</v>
      </c>
      <c r="AC250" s="806" t="s">
        <v>783</v>
      </c>
      <c r="AE250" s="806" t="s">
        <v>900</v>
      </c>
      <c r="AF250" s="806" t="s">
        <v>788</v>
      </c>
      <c r="AG250" s="807">
        <v>895</v>
      </c>
      <c r="AI250" s="806" t="s">
        <v>797</v>
      </c>
      <c r="AJ250" s="807">
        <v>5</v>
      </c>
      <c r="AK250" s="807">
        <v>38</v>
      </c>
      <c r="AL250" s="759" t="str">
        <f t="shared" si="7"/>
        <v>Adulto</v>
      </c>
    </row>
    <row r="251" spans="1:38" ht="15">
      <c r="A251" s="806" t="s">
        <v>812</v>
      </c>
      <c r="B251" s="806" t="s">
        <v>662</v>
      </c>
      <c r="C251" s="806" t="s">
        <v>788</v>
      </c>
      <c r="D251" s="806" t="s">
        <v>784</v>
      </c>
      <c r="E251" s="807">
        <v>3510</v>
      </c>
      <c r="G251" s="806" t="s">
        <v>827</v>
      </c>
      <c r="H251" s="807">
        <v>2</v>
      </c>
      <c r="I251" s="807">
        <v>922</v>
      </c>
      <c r="K251" s="806" t="s">
        <v>669</v>
      </c>
      <c r="L251" s="806" t="s">
        <v>841</v>
      </c>
      <c r="M251" s="806" t="s">
        <v>810</v>
      </c>
      <c r="N251" s="807">
        <v>22</v>
      </c>
      <c r="O251" s="884"/>
      <c r="P251" s="806" t="s">
        <v>797</v>
      </c>
      <c r="Q251" s="807">
        <v>14</v>
      </c>
      <c r="R251" s="807">
        <v>35</v>
      </c>
      <c r="S251" s="759" t="str">
        <f t="shared" si="6"/>
        <v>Adulto</v>
      </c>
      <c r="U251" s="806" t="s">
        <v>827</v>
      </c>
      <c r="V251" s="807">
        <v>2</v>
      </c>
      <c r="W251" s="807">
        <v>104</v>
      </c>
      <c r="X251" s="885"/>
      <c r="Z251" s="806" t="s">
        <v>861</v>
      </c>
      <c r="AA251" s="806" t="s">
        <v>787</v>
      </c>
      <c r="AB251" s="807">
        <v>1</v>
      </c>
      <c r="AC251" s="806" t="s">
        <v>788</v>
      </c>
      <c r="AE251" s="806" t="s">
        <v>900</v>
      </c>
      <c r="AF251" s="806" t="s">
        <v>783</v>
      </c>
      <c r="AG251" s="807">
        <v>1151</v>
      </c>
      <c r="AI251" s="806" t="s">
        <v>797</v>
      </c>
      <c r="AJ251" s="807">
        <v>5</v>
      </c>
      <c r="AK251" s="807">
        <v>39</v>
      </c>
      <c r="AL251" s="759" t="str">
        <f t="shared" si="7"/>
        <v>Adulto</v>
      </c>
    </row>
    <row r="252" spans="1:38" ht="15">
      <c r="A252" s="806" t="s">
        <v>812</v>
      </c>
      <c r="B252" s="806" t="s">
        <v>662</v>
      </c>
      <c r="C252" s="806" t="s">
        <v>783</v>
      </c>
      <c r="D252" s="806" t="s">
        <v>789</v>
      </c>
      <c r="E252" s="807">
        <v>3200</v>
      </c>
      <c r="G252" s="806" t="s">
        <v>827</v>
      </c>
      <c r="H252" s="807">
        <v>3</v>
      </c>
      <c r="I252" s="807">
        <v>476</v>
      </c>
      <c r="K252" s="806" t="s">
        <v>669</v>
      </c>
      <c r="L252" s="806" t="s">
        <v>841</v>
      </c>
      <c r="M252" s="806" t="s">
        <v>666</v>
      </c>
      <c r="N252" s="807">
        <v>18</v>
      </c>
      <c r="O252" s="884"/>
      <c r="P252" s="806" t="s">
        <v>797</v>
      </c>
      <c r="Q252" s="807">
        <v>15</v>
      </c>
      <c r="R252" s="807">
        <v>36</v>
      </c>
      <c r="S252" s="759" t="str">
        <f t="shared" si="6"/>
        <v>Adulto</v>
      </c>
      <c r="U252" s="806" t="s">
        <v>827</v>
      </c>
      <c r="V252" s="807">
        <v>3</v>
      </c>
      <c r="W252" s="807">
        <v>53</v>
      </c>
      <c r="X252" s="885"/>
      <c r="Z252" s="806" t="s">
        <v>861</v>
      </c>
      <c r="AA252" s="806" t="s">
        <v>792</v>
      </c>
      <c r="AB252" s="807">
        <v>214</v>
      </c>
      <c r="AC252" s="806" t="s">
        <v>788</v>
      </c>
      <c r="AE252" s="886"/>
      <c r="AF252" s="886"/>
      <c r="AG252" s="887"/>
      <c r="AI252" s="806" t="s">
        <v>797</v>
      </c>
      <c r="AJ252" s="807">
        <v>7</v>
      </c>
      <c r="AK252" s="807">
        <v>40</v>
      </c>
      <c r="AL252" s="759" t="str">
        <f t="shared" si="7"/>
        <v>Adulto</v>
      </c>
    </row>
    <row r="253" spans="1:38" ht="15">
      <c r="A253" s="806" t="s">
        <v>812</v>
      </c>
      <c r="B253" s="806" t="s">
        <v>662</v>
      </c>
      <c r="C253" s="806" t="s">
        <v>783</v>
      </c>
      <c r="D253" s="806" t="s">
        <v>784</v>
      </c>
      <c r="E253" s="807">
        <v>3361</v>
      </c>
      <c r="G253" s="806" t="s">
        <v>827</v>
      </c>
      <c r="H253" s="807">
        <v>4</v>
      </c>
      <c r="I253" s="807">
        <v>2156</v>
      </c>
      <c r="K253" s="806" t="s">
        <v>669</v>
      </c>
      <c r="L253" s="806" t="s">
        <v>841</v>
      </c>
      <c r="M253" s="806" t="s">
        <v>794</v>
      </c>
      <c r="N253" s="807">
        <v>16</v>
      </c>
      <c r="O253" s="884"/>
      <c r="P253" s="806" t="s">
        <v>797</v>
      </c>
      <c r="Q253" s="807">
        <v>24</v>
      </c>
      <c r="R253" s="807">
        <v>37</v>
      </c>
      <c r="S253" s="759" t="str">
        <f t="shared" si="6"/>
        <v>Adulto</v>
      </c>
      <c r="U253" s="806" t="s">
        <v>827</v>
      </c>
      <c r="V253" s="807">
        <v>4</v>
      </c>
      <c r="W253" s="807">
        <v>414</v>
      </c>
      <c r="X253" s="885"/>
      <c r="Z253" s="806" t="s">
        <v>861</v>
      </c>
      <c r="AA253" s="806" t="s">
        <v>792</v>
      </c>
      <c r="AB253" s="807">
        <v>137</v>
      </c>
      <c r="AC253" s="806" t="s">
        <v>783</v>
      </c>
      <c r="AE253" s="886"/>
      <c r="AF253" s="886"/>
      <c r="AG253" s="887"/>
      <c r="AI253" s="806" t="s">
        <v>797</v>
      </c>
      <c r="AJ253" s="807">
        <v>5</v>
      </c>
      <c r="AK253" s="807">
        <v>41</v>
      </c>
      <c r="AL253" s="759" t="str">
        <f t="shared" si="7"/>
        <v>Adulto</v>
      </c>
    </row>
    <row r="254" spans="1:38" ht="15">
      <c r="A254" s="806" t="s">
        <v>812</v>
      </c>
      <c r="B254" s="806" t="s">
        <v>666</v>
      </c>
      <c r="C254" s="806" t="s">
        <v>788</v>
      </c>
      <c r="D254" s="806" t="s">
        <v>789</v>
      </c>
      <c r="E254" s="807">
        <v>242</v>
      </c>
      <c r="G254" s="806" t="s">
        <v>827</v>
      </c>
      <c r="H254" s="807">
        <v>5</v>
      </c>
      <c r="I254" s="807">
        <v>356</v>
      </c>
      <c r="K254" s="806" t="s">
        <v>669</v>
      </c>
      <c r="L254" s="806" t="s">
        <v>841</v>
      </c>
      <c r="M254" s="806" t="s">
        <v>795</v>
      </c>
      <c r="N254" s="807">
        <v>28</v>
      </c>
      <c r="O254" s="884"/>
      <c r="P254" s="806" t="s">
        <v>797</v>
      </c>
      <c r="Q254" s="807">
        <v>21</v>
      </c>
      <c r="R254" s="807">
        <v>38</v>
      </c>
      <c r="S254" s="759" t="str">
        <f t="shared" si="6"/>
        <v>Adulto</v>
      </c>
      <c r="U254" s="806" t="s">
        <v>827</v>
      </c>
      <c r="V254" s="807">
        <v>5</v>
      </c>
      <c r="W254" s="807">
        <v>75</v>
      </c>
      <c r="X254" s="885"/>
      <c r="Z254" s="806" t="s">
        <v>861</v>
      </c>
      <c r="AA254" s="806" t="s">
        <v>796</v>
      </c>
      <c r="AB254" s="807">
        <v>251</v>
      </c>
      <c r="AC254" s="806" t="s">
        <v>788</v>
      </c>
      <c r="AE254" s="886"/>
      <c r="AF254" s="886"/>
      <c r="AG254" s="887"/>
      <c r="AI254" s="806" t="s">
        <v>797</v>
      </c>
      <c r="AJ254" s="807">
        <v>4</v>
      </c>
      <c r="AK254" s="807">
        <v>42</v>
      </c>
      <c r="AL254" s="759" t="str">
        <f t="shared" si="7"/>
        <v>Adulto</v>
      </c>
    </row>
    <row r="255" spans="1:38" ht="15">
      <c r="A255" s="806" t="s">
        <v>812</v>
      </c>
      <c r="B255" s="806" t="s">
        <v>666</v>
      </c>
      <c r="C255" s="806" t="s">
        <v>788</v>
      </c>
      <c r="D255" s="806" t="s">
        <v>784</v>
      </c>
      <c r="E255" s="807">
        <v>551</v>
      </c>
      <c r="G255" s="806" t="s">
        <v>827</v>
      </c>
      <c r="H255" s="807">
        <v>6</v>
      </c>
      <c r="I255" s="807">
        <v>397</v>
      </c>
      <c r="K255" s="806" t="s">
        <v>669</v>
      </c>
      <c r="L255" s="806" t="s">
        <v>841</v>
      </c>
      <c r="M255" s="806" t="s">
        <v>829</v>
      </c>
      <c r="N255" s="807">
        <v>5</v>
      </c>
      <c r="O255" s="884"/>
      <c r="P255" s="806" t="s">
        <v>797</v>
      </c>
      <c r="Q255" s="807">
        <v>19</v>
      </c>
      <c r="R255" s="807">
        <v>39</v>
      </c>
      <c r="S255" s="759" t="str">
        <f t="shared" si="6"/>
        <v>Adulto</v>
      </c>
      <c r="U255" s="806" t="s">
        <v>827</v>
      </c>
      <c r="V255" s="807">
        <v>6</v>
      </c>
      <c r="W255" s="807">
        <v>76</v>
      </c>
      <c r="X255" s="885"/>
      <c r="Z255" s="806" t="s">
        <v>861</v>
      </c>
      <c r="AA255" s="806" t="s">
        <v>796</v>
      </c>
      <c r="AB255" s="807">
        <v>437</v>
      </c>
      <c r="AC255" s="806" t="s">
        <v>783</v>
      </c>
      <c r="AE255" s="886"/>
      <c r="AF255" s="886"/>
      <c r="AG255" s="887"/>
      <c r="AI255" s="806" t="s">
        <v>797</v>
      </c>
      <c r="AJ255" s="807">
        <v>5</v>
      </c>
      <c r="AK255" s="807">
        <v>43</v>
      </c>
      <c r="AL255" s="759" t="str">
        <f t="shared" si="7"/>
        <v>Adulto</v>
      </c>
    </row>
    <row r="256" spans="1:38" ht="15">
      <c r="A256" s="806" t="s">
        <v>812</v>
      </c>
      <c r="B256" s="806" t="s">
        <v>666</v>
      </c>
      <c r="C256" s="806" t="s">
        <v>783</v>
      </c>
      <c r="D256" s="806" t="s">
        <v>789</v>
      </c>
      <c r="E256" s="807">
        <v>303</v>
      </c>
      <c r="G256" s="806" t="s">
        <v>827</v>
      </c>
      <c r="H256" s="807">
        <v>7</v>
      </c>
      <c r="I256" s="807">
        <v>377</v>
      </c>
      <c r="K256" s="806" t="s">
        <v>669</v>
      </c>
      <c r="L256" s="806" t="s">
        <v>841</v>
      </c>
      <c r="M256" s="806" t="s">
        <v>798</v>
      </c>
      <c r="N256" s="807">
        <v>58</v>
      </c>
      <c r="O256" s="884"/>
      <c r="P256" s="806" t="s">
        <v>797</v>
      </c>
      <c r="Q256" s="807">
        <v>15</v>
      </c>
      <c r="R256" s="807">
        <v>40</v>
      </c>
      <c r="S256" s="759" t="str">
        <f t="shared" si="6"/>
        <v>Adulto</v>
      </c>
      <c r="U256" s="806" t="s">
        <v>827</v>
      </c>
      <c r="V256" s="807">
        <v>7</v>
      </c>
      <c r="W256" s="807">
        <v>62</v>
      </c>
      <c r="X256" s="885"/>
      <c r="Z256" s="806" t="s">
        <v>862</v>
      </c>
      <c r="AA256" s="806" t="s">
        <v>787</v>
      </c>
      <c r="AB256" s="807">
        <v>42</v>
      </c>
      <c r="AC256" s="806" t="s">
        <v>788</v>
      </c>
      <c r="AE256" s="886"/>
      <c r="AF256" s="886"/>
      <c r="AG256" s="887"/>
      <c r="AI256" s="806" t="s">
        <v>797</v>
      </c>
      <c r="AJ256" s="807">
        <v>7</v>
      </c>
      <c r="AK256" s="807">
        <v>44</v>
      </c>
      <c r="AL256" s="759" t="str">
        <f t="shared" si="7"/>
        <v>Adulto</v>
      </c>
    </row>
    <row r="257" spans="1:38" ht="15">
      <c r="A257" s="806" t="s">
        <v>812</v>
      </c>
      <c r="B257" s="806" t="s">
        <v>666</v>
      </c>
      <c r="C257" s="806" t="s">
        <v>783</v>
      </c>
      <c r="D257" s="806" t="s">
        <v>784</v>
      </c>
      <c r="E257" s="807">
        <v>579</v>
      </c>
      <c r="G257" s="806" t="s">
        <v>827</v>
      </c>
      <c r="H257" s="807">
        <v>8</v>
      </c>
      <c r="I257" s="807">
        <v>384</v>
      </c>
      <c r="K257" s="806" t="s">
        <v>669</v>
      </c>
      <c r="L257" s="806" t="s">
        <v>841</v>
      </c>
      <c r="M257" s="806" t="s">
        <v>669</v>
      </c>
      <c r="N257" s="807">
        <v>6</v>
      </c>
      <c r="O257" s="884"/>
      <c r="P257" s="806" t="s">
        <v>797</v>
      </c>
      <c r="Q257" s="807">
        <v>15</v>
      </c>
      <c r="R257" s="807">
        <v>41</v>
      </c>
      <c r="S257" s="759" t="str">
        <f t="shared" si="6"/>
        <v>Adulto</v>
      </c>
      <c r="U257" s="806" t="s">
        <v>827</v>
      </c>
      <c r="V257" s="807">
        <v>8</v>
      </c>
      <c r="W257" s="807">
        <v>49</v>
      </c>
      <c r="X257" s="885"/>
      <c r="Z257" s="806" t="s">
        <v>862</v>
      </c>
      <c r="AA257" s="806" t="s">
        <v>787</v>
      </c>
      <c r="AB257" s="807">
        <v>73</v>
      </c>
      <c r="AC257" s="806" t="s">
        <v>783</v>
      </c>
      <c r="AE257" s="886"/>
      <c r="AF257" s="886"/>
      <c r="AG257" s="887"/>
      <c r="AI257" s="806" t="s">
        <v>797</v>
      </c>
      <c r="AJ257" s="807">
        <v>3</v>
      </c>
      <c r="AK257" s="807">
        <v>45</v>
      </c>
      <c r="AL257" s="759" t="str">
        <f t="shared" si="7"/>
        <v>Adulto</v>
      </c>
    </row>
    <row r="258" spans="1:38" ht="15">
      <c r="A258" s="806" t="s">
        <v>812</v>
      </c>
      <c r="B258" s="806" t="s">
        <v>669</v>
      </c>
      <c r="C258" s="806" t="s">
        <v>788</v>
      </c>
      <c r="D258" s="806" t="s">
        <v>789</v>
      </c>
      <c r="E258" s="807">
        <v>2</v>
      </c>
      <c r="G258" s="806" t="s">
        <v>827</v>
      </c>
      <c r="H258" s="807">
        <v>9</v>
      </c>
      <c r="I258" s="807">
        <v>297</v>
      </c>
      <c r="K258" s="806" t="s">
        <v>669</v>
      </c>
      <c r="L258" s="806" t="s">
        <v>841</v>
      </c>
      <c r="M258" s="806" t="s">
        <v>799</v>
      </c>
      <c r="N258" s="807">
        <v>97</v>
      </c>
      <c r="O258" s="884"/>
      <c r="P258" s="806" t="s">
        <v>797</v>
      </c>
      <c r="Q258" s="807">
        <v>23</v>
      </c>
      <c r="R258" s="807">
        <v>42</v>
      </c>
      <c r="S258" s="759" t="str">
        <f t="shared" si="6"/>
        <v>Adulto</v>
      </c>
      <c r="U258" s="806" t="s">
        <v>827</v>
      </c>
      <c r="V258" s="807">
        <v>9</v>
      </c>
      <c r="W258" s="807">
        <v>32</v>
      </c>
      <c r="X258" s="885"/>
      <c r="Z258" s="806" t="s">
        <v>862</v>
      </c>
      <c r="AA258" s="806" t="s">
        <v>792</v>
      </c>
      <c r="AB258" s="807">
        <v>10016</v>
      </c>
      <c r="AC258" s="806" t="s">
        <v>788</v>
      </c>
      <c r="AE258" s="886"/>
      <c r="AF258" s="886"/>
      <c r="AG258" s="887"/>
      <c r="AI258" s="806" t="s">
        <v>797</v>
      </c>
      <c r="AJ258" s="807">
        <v>6</v>
      </c>
      <c r="AK258" s="807">
        <v>46</v>
      </c>
      <c r="AL258" s="759" t="str">
        <f t="shared" si="7"/>
        <v>Adulto</v>
      </c>
    </row>
    <row r="259" spans="1:38" ht="15">
      <c r="A259" s="806" t="s">
        <v>812</v>
      </c>
      <c r="B259" s="806" t="s">
        <v>669</v>
      </c>
      <c r="C259" s="806" t="s">
        <v>788</v>
      </c>
      <c r="D259" s="806" t="s">
        <v>784</v>
      </c>
      <c r="E259" s="807">
        <v>7</v>
      </c>
      <c r="G259" s="806" t="s">
        <v>827</v>
      </c>
      <c r="H259" s="807">
        <v>10</v>
      </c>
      <c r="I259" s="807">
        <v>205</v>
      </c>
      <c r="K259" s="806" t="s">
        <v>669</v>
      </c>
      <c r="L259" s="806" t="s">
        <v>841</v>
      </c>
      <c r="M259" s="806" t="s">
        <v>801</v>
      </c>
      <c r="N259" s="807">
        <v>126</v>
      </c>
      <c r="O259" s="884"/>
      <c r="P259" s="806" t="s">
        <v>797</v>
      </c>
      <c r="Q259" s="807">
        <v>22</v>
      </c>
      <c r="R259" s="807">
        <v>43</v>
      </c>
      <c r="S259" s="759" t="str">
        <f t="shared" ref="S259:S322" si="8">IF(P259=0,"",IF(AND(R259&gt;=0,R259&lt;=5),"Primera Infancia",IF(AND(R259&gt;=6,R259&lt;=11),"Infancia",IF(AND(R259&gt;=12,R259&lt;=17),"Adolescente",IF(AND(R259&gt;=18,R259&lt;=28),"Juventud",IF(AND(R259&gt;=29,R259&lt;=59),"Adulto","Vejez"))))))</f>
        <v>Adulto</v>
      </c>
      <c r="U259" s="806" t="s">
        <v>827</v>
      </c>
      <c r="V259" s="807">
        <v>10</v>
      </c>
      <c r="W259" s="807">
        <v>23</v>
      </c>
      <c r="X259" s="885"/>
      <c r="Z259" s="806" t="s">
        <v>862</v>
      </c>
      <c r="AA259" s="806" t="s">
        <v>792</v>
      </c>
      <c r="AB259" s="807">
        <v>5568</v>
      </c>
      <c r="AC259" s="806" t="s">
        <v>783</v>
      </c>
      <c r="AE259" s="886"/>
      <c r="AF259" s="886"/>
      <c r="AG259" s="887"/>
      <c r="AI259" s="806" t="s">
        <v>797</v>
      </c>
      <c r="AJ259" s="807">
        <v>1</v>
      </c>
      <c r="AK259" s="807">
        <v>47</v>
      </c>
      <c r="AL259" s="759" t="str">
        <f t="shared" ref="AL259:AL322" si="9">IF(AI259=0,"",IF(AND(AK259&gt;=0,AK259&lt;=5),"Primera Infancia",IF(AND(AK259&gt;=6,AK259&lt;=11),"Infancia",IF(AND(AK259&gt;=12,AK259&lt;=17),"Adolescente",IF(AND(AK259&gt;=18,AK259&lt;=28),"Juventud",IF(AND(AK259&gt;=29,AK259&lt;=59),"Adulto","Vejez"))))))</f>
        <v>Adulto</v>
      </c>
    </row>
    <row r="260" spans="1:38" ht="15">
      <c r="A260" s="806" t="s">
        <v>812</v>
      </c>
      <c r="B260" s="806" t="s">
        <v>669</v>
      </c>
      <c r="C260" s="806" t="s">
        <v>783</v>
      </c>
      <c r="D260" s="806" t="s">
        <v>784</v>
      </c>
      <c r="E260" s="807">
        <v>8</v>
      </c>
      <c r="G260" s="806" t="s">
        <v>827</v>
      </c>
      <c r="H260" s="807">
        <v>11</v>
      </c>
      <c r="I260" s="807">
        <v>153</v>
      </c>
      <c r="K260" s="806" t="s">
        <v>669</v>
      </c>
      <c r="L260" s="806" t="s">
        <v>841</v>
      </c>
      <c r="M260" s="806" t="s">
        <v>673</v>
      </c>
      <c r="N260" s="807">
        <v>4</v>
      </c>
      <c r="O260" s="884"/>
      <c r="P260" s="806" t="s">
        <v>797</v>
      </c>
      <c r="Q260" s="807">
        <v>20</v>
      </c>
      <c r="R260" s="807">
        <v>44</v>
      </c>
      <c r="S260" s="759" t="str">
        <f t="shared" si="8"/>
        <v>Adulto</v>
      </c>
      <c r="U260" s="806" t="s">
        <v>827</v>
      </c>
      <c r="V260" s="807">
        <v>11</v>
      </c>
      <c r="W260" s="807">
        <v>15</v>
      </c>
      <c r="X260" s="885"/>
      <c r="Z260" s="806" t="s">
        <v>862</v>
      </c>
      <c r="AA260" s="806" t="s">
        <v>796</v>
      </c>
      <c r="AB260" s="807">
        <v>8501</v>
      </c>
      <c r="AC260" s="806" t="s">
        <v>788</v>
      </c>
      <c r="AE260" s="886"/>
      <c r="AF260" s="886"/>
      <c r="AG260" s="887"/>
      <c r="AI260" s="806" t="s">
        <v>797</v>
      </c>
      <c r="AJ260" s="807">
        <v>3</v>
      </c>
      <c r="AK260" s="807">
        <v>48</v>
      </c>
      <c r="AL260" s="759" t="str">
        <f t="shared" si="9"/>
        <v>Adulto</v>
      </c>
    </row>
    <row r="261" spans="1:38" ht="15">
      <c r="A261" s="806" t="s">
        <v>812</v>
      </c>
      <c r="B261" s="806" t="s">
        <v>787</v>
      </c>
      <c r="C261" s="806" t="s">
        <v>788</v>
      </c>
      <c r="D261" s="806" t="s">
        <v>784</v>
      </c>
      <c r="E261" s="807">
        <v>7</v>
      </c>
      <c r="G261" s="806" t="s">
        <v>827</v>
      </c>
      <c r="H261" s="807">
        <v>12</v>
      </c>
      <c r="I261" s="807">
        <v>162</v>
      </c>
      <c r="K261" s="806" t="s">
        <v>669</v>
      </c>
      <c r="L261" s="806" t="s">
        <v>841</v>
      </c>
      <c r="M261" s="806" t="s">
        <v>674</v>
      </c>
      <c r="N261" s="807">
        <v>14237</v>
      </c>
      <c r="O261" s="884"/>
      <c r="P261" s="806" t="s">
        <v>797</v>
      </c>
      <c r="Q261" s="807">
        <v>18</v>
      </c>
      <c r="R261" s="807">
        <v>45</v>
      </c>
      <c r="S261" s="759" t="str">
        <f t="shared" si="8"/>
        <v>Adulto</v>
      </c>
      <c r="U261" s="806" t="s">
        <v>827</v>
      </c>
      <c r="V261" s="807">
        <v>12</v>
      </c>
      <c r="W261" s="807">
        <v>13</v>
      </c>
      <c r="X261" s="885"/>
      <c r="Z261" s="806" t="s">
        <v>862</v>
      </c>
      <c r="AA261" s="806" t="s">
        <v>796</v>
      </c>
      <c r="AB261" s="807">
        <v>12994</v>
      </c>
      <c r="AC261" s="806" t="s">
        <v>783</v>
      </c>
      <c r="AE261" s="886"/>
      <c r="AF261" s="886"/>
      <c r="AG261" s="887"/>
      <c r="AI261" s="806" t="s">
        <v>797</v>
      </c>
      <c r="AJ261" s="807">
        <v>4</v>
      </c>
      <c r="AK261" s="807">
        <v>49</v>
      </c>
      <c r="AL261" s="759" t="str">
        <f t="shared" si="9"/>
        <v>Adulto</v>
      </c>
    </row>
    <row r="262" spans="1:38" ht="15">
      <c r="A262" s="806" t="s">
        <v>812</v>
      </c>
      <c r="B262" s="806" t="s">
        <v>787</v>
      </c>
      <c r="C262" s="806" t="s">
        <v>783</v>
      </c>
      <c r="D262" s="806" t="s">
        <v>789</v>
      </c>
      <c r="E262" s="807">
        <v>4</v>
      </c>
      <c r="G262" s="806" t="s">
        <v>828</v>
      </c>
      <c r="H262" s="807">
        <v>0</v>
      </c>
      <c r="I262" s="807">
        <v>208</v>
      </c>
      <c r="K262" s="806" t="s">
        <v>669</v>
      </c>
      <c r="L262" s="806" t="s">
        <v>841</v>
      </c>
      <c r="M262" s="806" t="s">
        <v>676</v>
      </c>
      <c r="N262" s="807">
        <v>4</v>
      </c>
      <c r="O262" s="884"/>
      <c r="P262" s="806" t="s">
        <v>797</v>
      </c>
      <c r="Q262" s="807">
        <v>18</v>
      </c>
      <c r="R262" s="807">
        <v>46</v>
      </c>
      <c r="S262" s="759" t="str">
        <f t="shared" si="8"/>
        <v>Adulto</v>
      </c>
      <c r="U262" s="806" t="s">
        <v>828</v>
      </c>
      <c r="V262" s="807">
        <v>0</v>
      </c>
      <c r="W262" s="807">
        <v>10</v>
      </c>
      <c r="X262" s="885"/>
      <c r="Z262" s="806" t="s">
        <v>863</v>
      </c>
      <c r="AA262" s="806" t="s">
        <v>787</v>
      </c>
      <c r="AB262" s="807">
        <v>4</v>
      </c>
      <c r="AC262" s="806" t="s">
        <v>783</v>
      </c>
      <c r="AE262" s="886"/>
      <c r="AF262" s="886"/>
      <c r="AG262" s="887"/>
      <c r="AI262" s="806" t="s">
        <v>797</v>
      </c>
      <c r="AJ262" s="807">
        <v>3</v>
      </c>
      <c r="AK262" s="807">
        <v>50</v>
      </c>
      <c r="AL262" s="759" t="str">
        <f t="shared" si="9"/>
        <v>Adulto</v>
      </c>
    </row>
    <row r="263" spans="1:38" ht="15">
      <c r="A263" s="806" t="s">
        <v>812</v>
      </c>
      <c r="B263" s="806" t="s">
        <v>787</v>
      </c>
      <c r="C263" s="806" t="s">
        <v>783</v>
      </c>
      <c r="D263" s="806" t="s">
        <v>784</v>
      </c>
      <c r="E263" s="807">
        <v>10</v>
      </c>
      <c r="G263" s="806" t="s">
        <v>828</v>
      </c>
      <c r="H263" s="807">
        <v>1</v>
      </c>
      <c r="I263" s="807">
        <v>781</v>
      </c>
      <c r="K263" s="806" t="s">
        <v>669</v>
      </c>
      <c r="L263" s="806" t="s">
        <v>841</v>
      </c>
      <c r="M263" s="806" t="s">
        <v>678</v>
      </c>
      <c r="N263" s="807">
        <v>37</v>
      </c>
      <c r="O263" s="884"/>
      <c r="P263" s="806" t="s">
        <v>797</v>
      </c>
      <c r="Q263" s="807">
        <v>18</v>
      </c>
      <c r="R263" s="807">
        <v>47</v>
      </c>
      <c r="S263" s="759" t="str">
        <f t="shared" si="8"/>
        <v>Adulto</v>
      </c>
      <c r="U263" s="806" t="s">
        <v>828</v>
      </c>
      <c r="V263" s="807">
        <v>1</v>
      </c>
      <c r="W263" s="807">
        <v>43</v>
      </c>
      <c r="X263" s="885"/>
      <c r="Z263" s="806" t="s">
        <v>863</v>
      </c>
      <c r="AA263" s="806" t="s">
        <v>792</v>
      </c>
      <c r="AB263" s="807">
        <v>660</v>
      </c>
      <c r="AC263" s="806" t="s">
        <v>788</v>
      </c>
      <c r="AE263" s="886"/>
      <c r="AF263" s="886"/>
      <c r="AG263" s="887"/>
      <c r="AI263" s="806" t="s">
        <v>797</v>
      </c>
      <c r="AJ263" s="807">
        <v>2</v>
      </c>
      <c r="AK263" s="807">
        <v>51</v>
      </c>
      <c r="AL263" s="759" t="str">
        <f t="shared" si="9"/>
        <v>Adulto</v>
      </c>
    </row>
    <row r="264" spans="1:38" ht="15">
      <c r="A264" s="806" t="s">
        <v>812</v>
      </c>
      <c r="B264" s="806" t="s">
        <v>792</v>
      </c>
      <c r="C264" s="806" t="s">
        <v>788</v>
      </c>
      <c r="D264" s="806" t="s">
        <v>789</v>
      </c>
      <c r="E264" s="807">
        <v>2</v>
      </c>
      <c r="G264" s="806" t="s">
        <v>828</v>
      </c>
      <c r="H264" s="807">
        <v>2</v>
      </c>
      <c r="I264" s="807">
        <v>2228</v>
      </c>
      <c r="K264" s="806" t="s">
        <v>669</v>
      </c>
      <c r="L264" s="806" t="s">
        <v>841</v>
      </c>
      <c r="M264" s="806" t="s">
        <v>683</v>
      </c>
      <c r="N264" s="807">
        <v>94</v>
      </c>
      <c r="O264" s="884"/>
      <c r="P264" s="806" t="s">
        <v>797</v>
      </c>
      <c r="Q264" s="807">
        <v>16</v>
      </c>
      <c r="R264" s="807">
        <v>48</v>
      </c>
      <c r="S264" s="759" t="str">
        <f t="shared" si="8"/>
        <v>Adulto</v>
      </c>
      <c r="U264" s="806" t="s">
        <v>828</v>
      </c>
      <c r="V264" s="807">
        <v>2</v>
      </c>
      <c r="W264" s="807">
        <v>138</v>
      </c>
      <c r="X264" s="885"/>
      <c r="Z264" s="806" t="s">
        <v>863</v>
      </c>
      <c r="AA264" s="806" t="s">
        <v>792</v>
      </c>
      <c r="AB264" s="807">
        <v>342</v>
      </c>
      <c r="AC264" s="806" t="s">
        <v>783</v>
      </c>
      <c r="AE264" s="886"/>
      <c r="AF264" s="886"/>
      <c r="AG264" s="887"/>
      <c r="AI264" s="806" t="s">
        <v>797</v>
      </c>
      <c r="AJ264" s="807">
        <v>4</v>
      </c>
      <c r="AK264" s="807">
        <v>52</v>
      </c>
      <c r="AL264" s="759" t="str">
        <f t="shared" si="9"/>
        <v>Adulto</v>
      </c>
    </row>
    <row r="265" spans="1:38" ht="15">
      <c r="A265" s="806" t="s">
        <v>812</v>
      </c>
      <c r="B265" s="806" t="s">
        <v>792</v>
      </c>
      <c r="C265" s="806" t="s">
        <v>788</v>
      </c>
      <c r="D265" s="806" t="s">
        <v>784</v>
      </c>
      <c r="E265" s="807">
        <v>1</v>
      </c>
      <c r="G265" s="806" t="s">
        <v>828</v>
      </c>
      <c r="H265" s="807">
        <v>3</v>
      </c>
      <c r="I265" s="807">
        <v>1159</v>
      </c>
      <c r="K265" s="806" t="s">
        <v>669</v>
      </c>
      <c r="L265" s="806" t="s">
        <v>841</v>
      </c>
      <c r="M265" s="806" t="s">
        <v>684</v>
      </c>
      <c r="N265" s="807">
        <v>12501</v>
      </c>
      <c r="O265" s="884"/>
      <c r="P265" s="806" t="s">
        <v>797</v>
      </c>
      <c r="Q265" s="807">
        <v>22</v>
      </c>
      <c r="R265" s="807">
        <v>49</v>
      </c>
      <c r="S265" s="759" t="str">
        <f t="shared" si="8"/>
        <v>Adulto</v>
      </c>
      <c r="U265" s="806" t="s">
        <v>828</v>
      </c>
      <c r="V265" s="807">
        <v>3</v>
      </c>
      <c r="W265" s="807">
        <v>79</v>
      </c>
      <c r="X265" s="885"/>
      <c r="Z265" s="806" t="s">
        <v>863</v>
      </c>
      <c r="AA265" s="806" t="s">
        <v>796</v>
      </c>
      <c r="AB265" s="807">
        <v>444</v>
      </c>
      <c r="AC265" s="806" t="s">
        <v>788</v>
      </c>
      <c r="AE265" s="886"/>
      <c r="AF265" s="886"/>
      <c r="AG265" s="887"/>
      <c r="AI265" s="806" t="s">
        <v>797</v>
      </c>
      <c r="AJ265" s="807">
        <v>3</v>
      </c>
      <c r="AK265" s="807">
        <v>53</v>
      </c>
      <c r="AL265" s="759" t="str">
        <f t="shared" si="9"/>
        <v>Adulto</v>
      </c>
    </row>
    <row r="266" spans="1:38" ht="15">
      <c r="A266" s="806" t="s">
        <v>812</v>
      </c>
      <c r="B266" s="806" t="s">
        <v>792</v>
      </c>
      <c r="C266" s="806" t="s">
        <v>783</v>
      </c>
      <c r="D266" s="806" t="s">
        <v>784</v>
      </c>
      <c r="E266" s="807">
        <v>2</v>
      </c>
      <c r="G266" s="806" t="s">
        <v>828</v>
      </c>
      <c r="H266" s="807">
        <v>4</v>
      </c>
      <c r="I266" s="807">
        <v>5120</v>
      </c>
      <c r="K266" s="806" t="s">
        <v>669</v>
      </c>
      <c r="L266" s="806" t="s">
        <v>846</v>
      </c>
      <c r="M266" s="806" t="s">
        <v>662</v>
      </c>
      <c r="N266" s="807">
        <v>6</v>
      </c>
      <c r="O266" s="884"/>
      <c r="P266" s="806" t="s">
        <v>797</v>
      </c>
      <c r="Q266" s="807">
        <v>17</v>
      </c>
      <c r="R266" s="807">
        <v>50</v>
      </c>
      <c r="S266" s="759" t="str">
        <f t="shared" si="8"/>
        <v>Adulto</v>
      </c>
      <c r="U266" s="806" t="s">
        <v>828</v>
      </c>
      <c r="V266" s="807">
        <v>4</v>
      </c>
      <c r="W266" s="807">
        <v>604</v>
      </c>
      <c r="X266" s="885"/>
      <c r="Z266" s="806" t="s">
        <v>863</v>
      </c>
      <c r="AA266" s="806" t="s">
        <v>796</v>
      </c>
      <c r="AB266" s="807">
        <v>1138</v>
      </c>
      <c r="AC266" s="806" t="s">
        <v>783</v>
      </c>
      <c r="AE266" s="886"/>
      <c r="AF266" s="886"/>
      <c r="AG266" s="887"/>
      <c r="AI266" s="806" t="s">
        <v>797</v>
      </c>
      <c r="AJ266" s="807">
        <v>8</v>
      </c>
      <c r="AK266" s="807">
        <v>54</v>
      </c>
      <c r="AL266" s="759" t="str">
        <f t="shared" si="9"/>
        <v>Adulto</v>
      </c>
    </row>
    <row r="267" spans="1:38" ht="15">
      <c r="A267" s="806" t="s">
        <v>812</v>
      </c>
      <c r="B267" s="806" t="s">
        <v>815</v>
      </c>
      <c r="C267" s="806" t="s">
        <v>788</v>
      </c>
      <c r="D267" s="806" t="s">
        <v>789</v>
      </c>
      <c r="E267" s="807">
        <v>536</v>
      </c>
      <c r="G267" s="806" t="s">
        <v>828</v>
      </c>
      <c r="H267" s="807">
        <v>5</v>
      </c>
      <c r="I267" s="807">
        <v>830</v>
      </c>
      <c r="K267" s="806" t="s">
        <v>669</v>
      </c>
      <c r="L267" s="806" t="s">
        <v>846</v>
      </c>
      <c r="M267" s="806" t="s">
        <v>820</v>
      </c>
      <c r="N267" s="807">
        <v>11</v>
      </c>
      <c r="O267" s="884"/>
      <c r="P267" s="806" t="s">
        <v>797</v>
      </c>
      <c r="Q267" s="807">
        <v>18</v>
      </c>
      <c r="R267" s="807">
        <v>51</v>
      </c>
      <c r="S267" s="759" t="str">
        <f t="shared" si="8"/>
        <v>Adulto</v>
      </c>
      <c r="U267" s="806" t="s">
        <v>828</v>
      </c>
      <c r="V267" s="807">
        <v>5</v>
      </c>
      <c r="W267" s="807">
        <v>96</v>
      </c>
      <c r="X267" s="885"/>
      <c r="Z267" s="806" t="s">
        <v>864</v>
      </c>
      <c r="AA267" s="806" t="s">
        <v>792</v>
      </c>
      <c r="AB267" s="807">
        <v>419</v>
      </c>
      <c r="AC267" s="806" t="s">
        <v>788</v>
      </c>
      <c r="AE267" s="886"/>
      <c r="AF267" s="886"/>
      <c r="AG267" s="887"/>
      <c r="AI267" s="806" t="s">
        <v>797</v>
      </c>
      <c r="AJ267" s="807">
        <v>4</v>
      </c>
      <c r="AK267" s="807">
        <v>55</v>
      </c>
      <c r="AL267" s="759" t="str">
        <f t="shared" si="9"/>
        <v>Adulto</v>
      </c>
    </row>
    <row r="268" spans="1:38" ht="15">
      <c r="A268" s="806" t="s">
        <v>812</v>
      </c>
      <c r="B268" s="806" t="s">
        <v>815</v>
      </c>
      <c r="C268" s="806" t="s">
        <v>788</v>
      </c>
      <c r="D268" s="806" t="s">
        <v>784</v>
      </c>
      <c r="E268" s="807">
        <v>861</v>
      </c>
      <c r="G268" s="806" t="s">
        <v>828</v>
      </c>
      <c r="H268" s="807">
        <v>6</v>
      </c>
      <c r="I268" s="807">
        <v>823</v>
      </c>
      <c r="K268" s="806" t="s">
        <v>669</v>
      </c>
      <c r="L268" s="806" t="s">
        <v>846</v>
      </c>
      <c r="M268" s="806" t="s">
        <v>806</v>
      </c>
      <c r="N268" s="807">
        <v>103</v>
      </c>
      <c r="O268" s="884"/>
      <c r="P268" s="806" t="s">
        <v>797</v>
      </c>
      <c r="Q268" s="807">
        <v>16</v>
      </c>
      <c r="R268" s="807">
        <v>52</v>
      </c>
      <c r="S268" s="759" t="str">
        <f t="shared" si="8"/>
        <v>Adulto</v>
      </c>
      <c r="U268" s="806" t="s">
        <v>828</v>
      </c>
      <c r="V268" s="807">
        <v>6</v>
      </c>
      <c r="W268" s="807">
        <v>82</v>
      </c>
      <c r="X268" s="885"/>
      <c r="Z268" s="806" t="s">
        <v>864</v>
      </c>
      <c r="AA268" s="806" t="s">
        <v>792</v>
      </c>
      <c r="AB268" s="807">
        <v>280</v>
      </c>
      <c r="AC268" s="806" t="s">
        <v>783</v>
      </c>
      <c r="AE268" s="886"/>
      <c r="AF268" s="886"/>
      <c r="AG268" s="887"/>
      <c r="AI268" s="806" t="s">
        <v>797</v>
      </c>
      <c r="AJ268" s="807">
        <v>4</v>
      </c>
      <c r="AK268" s="807">
        <v>56</v>
      </c>
      <c r="AL268" s="759" t="str">
        <f t="shared" si="9"/>
        <v>Adulto</v>
      </c>
    </row>
    <row r="269" spans="1:38" ht="15">
      <c r="A269" s="806" t="s">
        <v>812</v>
      </c>
      <c r="B269" s="806" t="s">
        <v>815</v>
      </c>
      <c r="C269" s="806" t="s">
        <v>783</v>
      </c>
      <c r="D269" s="806" t="s">
        <v>789</v>
      </c>
      <c r="E269" s="807">
        <v>463</v>
      </c>
      <c r="G269" s="806" t="s">
        <v>828</v>
      </c>
      <c r="H269" s="807">
        <v>7</v>
      </c>
      <c r="I269" s="807">
        <v>784</v>
      </c>
      <c r="K269" s="806" t="s">
        <v>669</v>
      </c>
      <c r="L269" s="806" t="s">
        <v>846</v>
      </c>
      <c r="M269" s="806" t="s">
        <v>786</v>
      </c>
      <c r="N269" s="807">
        <v>1</v>
      </c>
      <c r="O269" s="884"/>
      <c r="P269" s="806" t="s">
        <v>797</v>
      </c>
      <c r="Q269" s="807">
        <v>17</v>
      </c>
      <c r="R269" s="807">
        <v>53</v>
      </c>
      <c r="S269" s="759" t="str">
        <f t="shared" si="8"/>
        <v>Adulto</v>
      </c>
      <c r="U269" s="806" t="s">
        <v>828</v>
      </c>
      <c r="V269" s="807">
        <v>7</v>
      </c>
      <c r="W269" s="807">
        <v>65</v>
      </c>
      <c r="X269" s="885"/>
      <c r="Z269" s="806" t="s">
        <v>864</v>
      </c>
      <c r="AA269" s="806" t="s">
        <v>796</v>
      </c>
      <c r="AB269" s="807">
        <v>332</v>
      </c>
      <c r="AC269" s="806" t="s">
        <v>788</v>
      </c>
      <c r="AE269" s="886"/>
      <c r="AF269" s="886"/>
      <c r="AG269" s="887"/>
      <c r="AI269" s="806" t="s">
        <v>797</v>
      </c>
      <c r="AJ269" s="807">
        <v>1</v>
      </c>
      <c r="AK269" s="807">
        <v>57</v>
      </c>
      <c r="AL269" s="759" t="str">
        <f t="shared" si="9"/>
        <v>Adulto</v>
      </c>
    </row>
    <row r="270" spans="1:38" ht="15">
      <c r="A270" s="806" t="s">
        <v>812</v>
      </c>
      <c r="B270" s="806" t="s">
        <v>815</v>
      </c>
      <c r="C270" s="806" t="s">
        <v>783</v>
      </c>
      <c r="D270" s="806" t="s">
        <v>784</v>
      </c>
      <c r="E270" s="807">
        <v>778</v>
      </c>
      <c r="G270" s="806" t="s">
        <v>828</v>
      </c>
      <c r="H270" s="807">
        <v>8</v>
      </c>
      <c r="I270" s="807">
        <v>613</v>
      </c>
      <c r="K270" s="806" t="s">
        <v>669</v>
      </c>
      <c r="L270" s="806" t="s">
        <v>846</v>
      </c>
      <c r="M270" s="806" t="s">
        <v>808</v>
      </c>
      <c r="N270" s="807">
        <v>6</v>
      </c>
      <c r="O270" s="884"/>
      <c r="P270" s="806" t="s">
        <v>797</v>
      </c>
      <c r="Q270" s="807">
        <v>20</v>
      </c>
      <c r="R270" s="807">
        <v>54</v>
      </c>
      <c r="S270" s="759" t="str">
        <f t="shared" si="8"/>
        <v>Adulto</v>
      </c>
      <c r="U270" s="806" t="s">
        <v>828</v>
      </c>
      <c r="V270" s="807">
        <v>8</v>
      </c>
      <c r="W270" s="807">
        <v>59</v>
      </c>
      <c r="X270" s="885"/>
      <c r="Z270" s="806" t="s">
        <v>864</v>
      </c>
      <c r="AA270" s="806" t="s">
        <v>796</v>
      </c>
      <c r="AB270" s="807">
        <v>554</v>
      </c>
      <c r="AC270" s="806" t="s">
        <v>783</v>
      </c>
      <c r="AE270" s="886"/>
      <c r="AF270" s="886"/>
      <c r="AG270" s="887"/>
      <c r="AI270" s="806" t="s">
        <v>797</v>
      </c>
      <c r="AJ270" s="807">
        <v>4</v>
      </c>
      <c r="AK270" s="807">
        <v>58</v>
      </c>
      <c r="AL270" s="759" t="str">
        <f t="shared" si="9"/>
        <v>Adulto</v>
      </c>
    </row>
    <row r="271" spans="1:38" ht="15">
      <c r="A271" s="806" t="s">
        <v>812</v>
      </c>
      <c r="B271" s="806" t="s">
        <v>818</v>
      </c>
      <c r="C271" s="806" t="s">
        <v>788</v>
      </c>
      <c r="D271" s="806" t="s">
        <v>789</v>
      </c>
      <c r="E271" s="807">
        <v>3</v>
      </c>
      <c r="G271" s="806" t="s">
        <v>828</v>
      </c>
      <c r="H271" s="807">
        <v>9</v>
      </c>
      <c r="I271" s="807">
        <v>492</v>
      </c>
      <c r="K271" s="806" t="s">
        <v>669</v>
      </c>
      <c r="L271" s="806" t="s">
        <v>846</v>
      </c>
      <c r="M271" s="806" t="s">
        <v>790</v>
      </c>
      <c r="N271" s="807">
        <v>471</v>
      </c>
      <c r="O271" s="884"/>
      <c r="P271" s="806" t="s">
        <v>797</v>
      </c>
      <c r="Q271" s="807">
        <v>21</v>
      </c>
      <c r="R271" s="807">
        <v>55</v>
      </c>
      <c r="S271" s="759" t="str">
        <f t="shared" si="8"/>
        <v>Adulto</v>
      </c>
      <c r="U271" s="806" t="s">
        <v>828</v>
      </c>
      <c r="V271" s="807">
        <v>9</v>
      </c>
      <c r="W271" s="807">
        <v>36</v>
      </c>
      <c r="X271" s="885"/>
      <c r="Z271" s="806" t="s">
        <v>865</v>
      </c>
      <c r="AA271" s="806" t="s">
        <v>787</v>
      </c>
      <c r="AB271" s="807">
        <v>1</v>
      </c>
      <c r="AC271" s="806" t="s">
        <v>783</v>
      </c>
      <c r="AE271" s="886"/>
      <c r="AF271" s="886"/>
      <c r="AG271" s="887"/>
      <c r="AI271" s="806" t="s">
        <v>797</v>
      </c>
      <c r="AJ271" s="807">
        <v>3</v>
      </c>
      <c r="AK271" s="807">
        <v>59</v>
      </c>
      <c r="AL271" s="759" t="str">
        <f t="shared" si="9"/>
        <v>Adulto</v>
      </c>
    </row>
    <row r="272" spans="1:38" ht="15">
      <c r="A272" s="806" t="s">
        <v>812</v>
      </c>
      <c r="B272" s="806" t="s">
        <v>818</v>
      </c>
      <c r="C272" s="806" t="s">
        <v>788</v>
      </c>
      <c r="D272" s="806" t="s">
        <v>784</v>
      </c>
      <c r="E272" s="807">
        <v>10</v>
      </c>
      <c r="G272" s="806" t="s">
        <v>828</v>
      </c>
      <c r="H272" s="807">
        <v>10</v>
      </c>
      <c r="I272" s="807">
        <v>382</v>
      </c>
      <c r="K272" s="806" t="s">
        <v>669</v>
      </c>
      <c r="L272" s="806" t="s">
        <v>846</v>
      </c>
      <c r="M272" s="806" t="s">
        <v>791</v>
      </c>
      <c r="N272" s="807">
        <v>3</v>
      </c>
      <c r="O272" s="884"/>
      <c r="P272" s="806" t="s">
        <v>797</v>
      </c>
      <c r="Q272" s="807">
        <v>25</v>
      </c>
      <c r="R272" s="807">
        <v>56</v>
      </c>
      <c r="S272" s="759" t="str">
        <f t="shared" si="8"/>
        <v>Adulto</v>
      </c>
      <c r="U272" s="806" t="s">
        <v>828</v>
      </c>
      <c r="V272" s="807">
        <v>10</v>
      </c>
      <c r="W272" s="807">
        <v>24</v>
      </c>
      <c r="X272" s="885"/>
      <c r="Z272" s="806" t="s">
        <v>865</v>
      </c>
      <c r="AA272" s="806" t="s">
        <v>792</v>
      </c>
      <c r="AB272" s="807">
        <v>293</v>
      </c>
      <c r="AC272" s="806" t="s">
        <v>788</v>
      </c>
      <c r="AE272" s="886"/>
      <c r="AF272" s="886"/>
      <c r="AG272" s="887"/>
      <c r="AI272" s="806" t="s">
        <v>797</v>
      </c>
      <c r="AJ272" s="807">
        <v>3</v>
      </c>
      <c r="AK272" s="807">
        <v>60</v>
      </c>
      <c r="AL272" s="759" t="str">
        <f t="shared" si="9"/>
        <v>Vejez</v>
      </c>
    </row>
    <row r="273" spans="1:38" ht="15">
      <c r="A273" s="806" t="s">
        <v>812</v>
      </c>
      <c r="B273" s="806" t="s">
        <v>818</v>
      </c>
      <c r="C273" s="806" t="s">
        <v>783</v>
      </c>
      <c r="D273" s="806" t="s">
        <v>789</v>
      </c>
      <c r="E273" s="807">
        <v>1</v>
      </c>
      <c r="G273" s="806" t="s">
        <v>828</v>
      </c>
      <c r="H273" s="807">
        <v>11</v>
      </c>
      <c r="I273" s="807">
        <v>237</v>
      </c>
      <c r="K273" s="806" t="s">
        <v>669</v>
      </c>
      <c r="L273" s="806" t="s">
        <v>846</v>
      </c>
      <c r="M273" s="806" t="s">
        <v>824</v>
      </c>
      <c r="N273" s="807">
        <v>2512</v>
      </c>
      <c r="O273" s="884"/>
      <c r="P273" s="806" t="s">
        <v>797</v>
      </c>
      <c r="Q273" s="807">
        <v>27</v>
      </c>
      <c r="R273" s="807">
        <v>57</v>
      </c>
      <c r="S273" s="759" t="str">
        <f t="shared" si="8"/>
        <v>Adulto</v>
      </c>
      <c r="U273" s="806" t="s">
        <v>828</v>
      </c>
      <c r="V273" s="807">
        <v>11</v>
      </c>
      <c r="W273" s="807">
        <v>18</v>
      </c>
      <c r="X273" s="885"/>
      <c r="Z273" s="806" t="s">
        <v>865</v>
      </c>
      <c r="AA273" s="806" t="s">
        <v>792</v>
      </c>
      <c r="AB273" s="807">
        <v>177</v>
      </c>
      <c r="AC273" s="806" t="s">
        <v>783</v>
      </c>
      <c r="AE273" s="886"/>
      <c r="AF273" s="886"/>
      <c r="AG273" s="887"/>
      <c r="AI273" s="806" t="s">
        <v>797</v>
      </c>
      <c r="AJ273" s="807">
        <v>4</v>
      </c>
      <c r="AK273" s="807">
        <v>61</v>
      </c>
      <c r="AL273" s="759" t="str">
        <f t="shared" si="9"/>
        <v>Vejez</v>
      </c>
    </row>
    <row r="274" spans="1:38" ht="15">
      <c r="A274" s="806" t="s">
        <v>812</v>
      </c>
      <c r="B274" s="806" t="s">
        <v>818</v>
      </c>
      <c r="C274" s="806" t="s">
        <v>783</v>
      </c>
      <c r="D274" s="806" t="s">
        <v>784</v>
      </c>
      <c r="E274" s="807">
        <v>12</v>
      </c>
      <c r="G274" s="806" t="s">
        <v>828</v>
      </c>
      <c r="H274" s="807">
        <v>12</v>
      </c>
      <c r="I274" s="807">
        <v>269</v>
      </c>
      <c r="K274" s="806" t="s">
        <v>669</v>
      </c>
      <c r="L274" s="806" t="s">
        <v>846</v>
      </c>
      <c r="M274" s="806" t="s">
        <v>826</v>
      </c>
      <c r="N274" s="807">
        <v>5</v>
      </c>
      <c r="O274" s="884"/>
      <c r="P274" s="806" t="s">
        <v>797</v>
      </c>
      <c r="Q274" s="807">
        <v>24</v>
      </c>
      <c r="R274" s="807">
        <v>58</v>
      </c>
      <c r="S274" s="759" t="str">
        <f t="shared" si="8"/>
        <v>Adulto</v>
      </c>
      <c r="U274" s="806" t="s">
        <v>828</v>
      </c>
      <c r="V274" s="807">
        <v>12</v>
      </c>
      <c r="W274" s="807">
        <v>26</v>
      </c>
      <c r="X274" s="885"/>
      <c r="Z274" s="806" t="s">
        <v>865</v>
      </c>
      <c r="AA274" s="806" t="s">
        <v>796</v>
      </c>
      <c r="AB274" s="807">
        <v>225</v>
      </c>
      <c r="AC274" s="806" t="s">
        <v>788</v>
      </c>
      <c r="AE274" s="886"/>
      <c r="AF274" s="886"/>
      <c r="AG274" s="887"/>
      <c r="AI274" s="806" t="s">
        <v>797</v>
      </c>
      <c r="AJ274" s="807">
        <v>2</v>
      </c>
      <c r="AK274" s="807">
        <v>62</v>
      </c>
      <c r="AL274" s="759" t="str">
        <f t="shared" si="9"/>
        <v>Vejez</v>
      </c>
    </row>
    <row r="275" spans="1:38" ht="15">
      <c r="A275" s="806" t="s">
        <v>813</v>
      </c>
      <c r="B275" s="806" t="s">
        <v>782</v>
      </c>
      <c r="C275" s="806" t="s">
        <v>788</v>
      </c>
      <c r="D275" s="806" t="s">
        <v>784</v>
      </c>
      <c r="E275" s="807">
        <v>2</v>
      </c>
      <c r="G275" s="806" t="s">
        <v>830</v>
      </c>
      <c r="H275" s="807">
        <v>0</v>
      </c>
      <c r="I275" s="807">
        <v>203</v>
      </c>
      <c r="K275" s="806" t="s">
        <v>669</v>
      </c>
      <c r="L275" s="806" t="s">
        <v>846</v>
      </c>
      <c r="M275" s="806" t="s">
        <v>810</v>
      </c>
      <c r="N275" s="807">
        <v>65</v>
      </c>
      <c r="O275" s="884"/>
      <c r="P275" s="806" t="s">
        <v>797</v>
      </c>
      <c r="Q275" s="807">
        <v>16</v>
      </c>
      <c r="R275" s="807">
        <v>59</v>
      </c>
      <c r="S275" s="759" t="str">
        <f t="shared" si="8"/>
        <v>Adulto</v>
      </c>
      <c r="U275" s="806" t="s">
        <v>830</v>
      </c>
      <c r="V275" s="807">
        <v>0</v>
      </c>
      <c r="W275" s="807">
        <v>53</v>
      </c>
      <c r="X275" s="885"/>
      <c r="Z275" s="806" t="s">
        <v>865</v>
      </c>
      <c r="AA275" s="806" t="s">
        <v>796</v>
      </c>
      <c r="AB275" s="807">
        <v>577</v>
      </c>
      <c r="AC275" s="806" t="s">
        <v>783</v>
      </c>
      <c r="AE275" s="886"/>
      <c r="AF275" s="886"/>
      <c r="AG275" s="887"/>
      <c r="AI275" s="806" t="s">
        <v>797</v>
      </c>
      <c r="AJ275" s="807">
        <v>4</v>
      </c>
      <c r="AK275" s="807">
        <v>63</v>
      </c>
      <c r="AL275" s="759" t="str">
        <f t="shared" si="9"/>
        <v>Vejez</v>
      </c>
    </row>
    <row r="276" spans="1:38" ht="15">
      <c r="A276" s="806" t="s">
        <v>813</v>
      </c>
      <c r="B276" s="806" t="s">
        <v>782</v>
      </c>
      <c r="C276" s="806" t="s">
        <v>783</v>
      </c>
      <c r="D276" s="806" t="s">
        <v>789</v>
      </c>
      <c r="E276" s="807">
        <v>1</v>
      </c>
      <c r="G276" s="806" t="s">
        <v>830</v>
      </c>
      <c r="H276" s="807">
        <v>1</v>
      </c>
      <c r="I276" s="807">
        <v>903</v>
      </c>
      <c r="K276" s="806" t="s">
        <v>669</v>
      </c>
      <c r="L276" s="806" t="s">
        <v>846</v>
      </c>
      <c r="M276" s="806" t="s">
        <v>666</v>
      </c>
      <c r="N276" s="807">
        <v>16</v>
      </c>
      <c r="O276" s="884"/>
      <c r="P276" s="806" t="s">
        <v>797</v>
      </c>
      <c r="Q276" s="807">
        <v>18</v>
      </c>
      <c r="R276" s="807">
        <v>60</v>
      </c>
      <c r="S276" s="759" t="str">
        <f t="shared" si="8"/>
        <v>Vejez</v>
      </c>
      <c r="U276" s="806" t="s">
        <v>830</v>
      </c>
      <c r="V276" s="807">
        <v>1</v>
      </c>
      <c r="W276" s="807">
        <v>233</v>
      </c>
      <c r="X276" s="885"/>
      <c r="Z276" s="806" t="s">
        <v>866</v>
      </c>
      <c r="AA276" s="806" t="s">
        <v>787</v>
      </c>
      <c r="AB276" s="807">
        <v>39</v>
      </c>
      <c r="AC276" s="806" t="s">
        <v>788</v>
      </c>
      <c r="AE276" s="886"/>
      <c r="AF276" s="886"/>
      <c r="AG276" s="887"/>
      <c r="AI276" s="806" t="s">
        <v>797</v>
      </c>
      <c r="AJ276" s="807">
        <v>2</v>
      </c>
      <c r="AK276" s="807">
        <v>64</v>
      </c>
      <c r="AL276" s="759" t="str">
        <f t="shared" si="9"/>
        <v>Vejez</v>
      </c>
    </row>
    <row r="277" spans="1:38" ht="15">
      <c r="A277" s="806" t="s">
        <v>813</v>
      </c>
      <c r="B277" s="806" t="s">
        <v>782</v>
      </c>
      <c r="C277" s="806" t="s">
        <v>783</v>
      </c>
      <c r="D277" s="806" t="s">
        <v>784</v>
      </c>
      <c r="E277" s="807">
        <v>1</v>
      </c>
      <c r="G277" s="806" t="s">
        <v>830</v>
      </c>
      <c r="H277" s="807">
        <v>2</v>
      </c>
      <c r="I277" s="807">
        <v>2650</v>
      </c>
      <c r="K277" s="806" t="s">
        <v>669</v>
      </c>
      <c r="L277" s="806" t="s">
        <v>846</v>
      </c>
      <c r="M277" s="806" t="s">
        <v>794</v>
      </c>
      <c r="N277" s="807">
        <v>14</v>
      </c>
      <c r="O277" s="884"/>
      <c r="P277" s="806" t="s">
        <v>797</v>
      </c>
      <c r="Q277" s="807">
        <v>18</v>
      </c>
      <c r="R277" s="807">
        <v>61</v>
      </c>
      <c r="S277" s="759" t="str">
        <f t="shared" si="8"/>
        <v>Vejez</v>
      </c>
      <c r="U277" s="806" t="s">
        <v>830</v>
      </c>
      <c r="V277" s="807">
        <v>2</v>
      </c>
      <c r="W277" s="807">
        <v>856</v>
      </c>
      <c r="X277" s="885"/>
      <c r="Z277" s="806" t="s">
        <v>866</v>
      </c>
      <c r="AA277" s="806" t="s">
        <v>787</v>
      </c>
      <c r="AB277" s="807">
        <v>53</v>
      </c>
      <c r="AC277" s="806" t="s">
        <v>783</v>
      </c>
      <c r="AE277" s="886"/>
      <c r="AF277" s="886"/>
      <c r="AG277" s="887"/>
      <c r="AI277" s="806" t="s">
        <v>797</v>
      </c>
      <c r="AJ277" s="807">
        <v>2</v>
      </c>
      <c r="AK277" s="807">
        <v>65</v>
      </c>
      <c r="AL277" s="759" t="str">
        <f t="shared" si="9"/>
        <v>Vejez</v>
      </c>
    </row>
    <row r="278" spans="1:38" ht="15">
      <c r="A278" s="806" t="s">
        <v>813</v>
      </c>
      <c r="B278" s="806" t="s">
        <v>662</v>
      </c>
      <c r="C278" s="806" t="s">
        <v>788</v>
      </c>
      <c r="D278" s="806" t="s">
        <v>789</v>
      </c>
      <c r="E278" s="807">
        <v>986</v>
      </c>
      <c r="G278" s="806" t="s">
        <v>830</v>
      </c>
      <c r="H278" s="807">
        <v>3</v>
      </c>
      <c r="I278" s="807">
        <v>1372</v>
      </c>
      <c r="K278" s="806" t="s">
        <v>669</v>
      </c>
      <c r="L278" s="806" t="s">
        <v>846</v>
      </c>
      <c r="M278" s="806" t="s">
        <v>795</v>
      </c>
      <c r="N278" s="807">
        <v>16</v>
      </c>
      <c r="O278" s="884"/>
      <c r="P278" s="806" t="s">
        <v>797</v>
      </c>
      <c r="Q278" s="807">
        <v>19</v>
      </c>
      <c r="R278" s="807">
        <v>62</v>
      </c>
      <c r="S278" s="759" t="str">
        <f t="shared" si="8"/>
        <v>Vejez</v>
      </c>
      <c r="U278" s="806" t="s">
        <v>830</v>
      </c>
      <c r="V278" s="807">
        <v>3</v>
      </c>
      <c r="W278" s="807">
        <v>441</v>
      </c>
      <c r="X278" s="885"/>
      <c r="Z278" s="806" t="s">
        <v>866</v>
      </c>
      <c r="AA278" s="806" t="s">
        <v>792</v>
      </c>
      <c r="AB278" s="807">
        <v>8104</v>
      </c>
      <c r="AC278" s="806" t="s">
        <v>788</v>
      </c>
      <c r="AE278" s="886"/>
      <c r="AF278" s="886"/>
      <c r="AG278" s="887"/>
      <c r="AI278" s="806" t="s">
        <v>797</v>
      </c>
      <c r="AJ278" s="807">
        <v>1</v>
      </c>
      <c r="AK278" s="807">
        <v>66</v>
      </c>
      <c r="AL278" s="759" t="str">
        <f t="shared" si="9"/>
        <v>Vejez</v>
      </c>
    </row>
    <row r="279" spans="1:38" ht="15">
      <c r="A279" s="806" t="s">
        <v>813</v>
      </c>
      <c r="B279" s="806" t="s">
        <v>662</v>
      </c>
      <c r="C279" s="806" t="s">
        <v>788</v>
      </c>
      <c r="D279" s="806" t="s">
        <v>784</v>
      </c>
      <c r="E279" s="807">
        <v>348</v>
      </c>
      <c r="G279" s="806" t="s">
        <v>830</v>
      </c>
      <c r="H279" s="807">
        <v>4</v>
      </c>
      <c r="I279" s="807">
        <v>6455</v>
      </c>
      <c r="K279" s="806" t="s">
        <v>669</v>
      </c>
      <c r="L279" s="806" t="s">
        <v>846</v>
      </c>
      <c r="M279" s="806" t="s">
        <v>829</v>
      </c>
      <c r="N279" s="807">
        <v>5</v>
      </c>
      <c r="O279" s="884"/>
      <c r="P279" s="806" t="s">
        <v>797</v>
      </c>
      <c r="Q279" s="807">
        <v>11</v>
      </c>
      <c r="R279" s="807">
        <v>63</v>
      </c>
      <c r="S279" s="759" t="str">
        <f t="shared" si="8"/>
        <v>Vejez</v>
      </c>
      <c r="U279" s="806" t="s">
        <v>830</v>
      </c>
      <c r="V279" s="807">
        <v>4</v>
      </c>
      <c r="W279" s="807">
        <v>3376</v>
      </c>
      <c r="X279" s="885"/>
      <c r="Z279" s="806" t="s">
        <v>866</v>
      </c>
      <c r="AA279" s="806" t="s">
        <v>792</v>
      </c>
      <c r="AB279" s="807">
        <v>5395</v>
      </c>
      <c r="AC279" s="806" t="s">
        <v>783</v>
      </c>
      <c r="AE279" s="886"/>
      <c r="AF279" s="886"/>
      <c r="AG279" s="887"/>
      <c r="AI279" s="806" t="s">
        <v>797</v>
      </c>
      <c r="AJ279" s="807">
        <v>2</v>
      </c>
      <c r="AK279" s="807">
        <v>67</v>
      </c>
      <c r="AL279" s="759" t="str">
        <f t="shared" si="9"/>
        <v>Vejez</v>
      </c>
    </row>
    <row r="280" spans="1:38" ht="15">
      <c r="A280" s="806" t="s">
        <v>813</v>
      </c>
      <c r="B280" s="806" t="s">
        <v>662</v>
      </c>
      <c r="C280" s="806" t="s">
        <v>783</v>
      </c>
      <c r="D280" s="806" t="s">
        <v>789</v>
      </c>
      <c r="E280" s="807">
        <v>1114</v>
      </c>
      <c r="G280" s="806" t="s">
        <v>830</v>
      </c>
      <c r="H280" s="807">
        <v>5</v>
      </c>
      <c r="I280" s="807">
        <v>1036</v>
      </c>
      <c r="K280" s="806" t="s">
        <v>669</v>
      </c>
      <c r="L280" s="806" t="s">
        <v>846</v>
      </c>
      <c r="M280" s="806" t="s">
        <v>798</v>
      </c>
      <c r="N280" s="807">
        <v>56</v>
      </c>
      <c r="O280" s="884"/>
      <c r="P280" s="806" t="s">
        <v>797</v>
      </c>
      <c r="Q280" s="807">
        <v>15</v>
      </c>
      <c r="R280" s="807">
        <v>64</v>
      </c>
      <c r="S280" s="759" t="str">
        <f t="shared" si="8"/>
        <v>Vejez</v>
      </c>
      <c r="U280" s="806" t="s">
        <v>830</v>
      </c>
      <c r="V280" s="807">
        <v>5</v>
      </c>
      <c r="W280" s="807">
        <v>521</v>
      </c>
      <c r="X280" s="885"/>
      <c r="Z280" s="806" t="s">
        <v>866</v>
      </c>
      <c r="AA280" s="806" t="s">
        <v>796</v>
      </c>
      <c r="AB280" s="807">
        <v>7760</v>
      </c>
      <c r="AC280" s="806" t="s">
        <v>788</v>
      </c>
      <c r="AE280" s="886"/>
      <c r="AF280" s="886"/>
      <c r="AG280" s="887"/>
      <c r="AI280" s="806" t="s">
        <v>797</v>
      </c>
      <c r="AJ280" s="807">
        <v>3</v>
      </c>
      <c r="AK280" s="807">
        <v>68</v>
      </c>
      <c r="AL280" s="759" t="str">
        <f t="shared" si="9"/>
        <v>Vejez</v>
      </c>
    </row>
    <row r="281" spans="1:38" ht="15">
      <c r="A281" s="806" t="s">
        <v>813</v>
      </c>
      <c r="B281" s="806" t="s">
        <v>662</v>
      </c>
      <c r="C281" s="806" t="s">
        <v>783</v>
      </c>
      <c r="D281" s="806" t="s">
        <v>784</v>
      </c>
      <c r="E281" s="807">
        <v>364</v>
      </c>
      <c r="G281" s="806" t="s">
        <v>830</v>
      </c>
      <c r="H281" s="807">
        <v>6</v>
      </c>
      <c r="I281" s="807">
        <v>1250</v>
      </c>
      <c r="K281" s="806" t="s">
        <v>669</v>
      </c>
      <c r="L281" s="806" t="s">
        <v>846</v>
      </c>
      <c r="M281" s="806" t="s">
        <v>669</v>
      </c>
      <c r="N281" s="807">
        <v>12</v>
      </c>
      <c r="O281" s="884"/>
      <c r="P281" s="806" t="s">
        <v>797</v>
      </c>
      <c r="Q281" s="807">
        <v>10</v>
      </c>
      <c r="R281" s="807">
        <v>65</v>
      </c>
      <c r="S281" s="759" t="str">
        <f t="shared" si="8"/>
        <v>Vejez</v>
      </c>
      <c r="U281" s="806" t="s">
        <v>830</v>
      </c>
      <c r="V281" s="807">
        <v>6</v>
      </c>
      <c r="W281" s="807">
        <v>528</v>
      </c>
      <c r="X281" s="885"/>
      <c r="Z281" s="806" t="s">
        <v>866</v>
      </c>
      <c r="AA281" s="806" t="s">
        <v>796</v>
      </c>
      <c r="AB281" s="807">
        <v>11068</v>
      </c>
      <c r="AC281" s="806" t="s">
        <v>783</v>
      </c>
      <c r="AE281" s="886"/>
      <c r="AF281" s="886"/>
      <c r="AG281" s="887"/>
      <c r="AI281" s="806" t="s">
        <v>797</v>
      </c>
      <c r="AJ281" s="807">
        <v>3</v>
      </c>
      <c r="AK281" s="807">
        <v>69</v>
      </c>
      <c r="AL281" s="759" t="str">
        <f t="shared" si="9"/>
        <v>Vejez</v>
      </c>
    </row>
    <row r="282" spans="1:38" ht="15">
      <c r="A282" s="806" t="s">
        <v>813</v>
      </c>
      <c r="B282" s="806" t="s">
        <v>666</v>
      </c>
      <c r="C282" s="806" t="s">
        <v>788</v>
      </c>
      <c r="D282" s="806" t="s">
        <v>789</v>
      </c>
      <c r="E282" s="807">
        <v>232</v>
      </c>
      <c r="G282" s="806" t="s">
        <v>830</v>
      </c>
      <c r="H282" s="807">
        <v>7</v>
      </c>
      <c r="I282" s="807">
        <v>1249</v>
      </c>
      <c r="K282" s="806" t="s">
        <v>669</v>
      </c>
      <c r="L282" s="806" t="s">
        <v>846</v>
      </c>
      <c r="M282" s="806" t="s">
        <v>799</v>
      </c>
      <c r="N282" s="807">
        <v>102</v>
      </c>
      <c r="O282" s="884"/>
      <c r="P282" s="806" t="s">
        <v>797</v>
      </c>
      <c r="Q282" s="807">
        <v>9</v>
      </c>
      <c r="R282" s="807">
        <v>66</v>
      </c>
      <c r="S282" s="759" t="str">
        <f t="shared" si="8"/>
        <v>Vejez</v>
      </c>
      <c r="U282" s="806" t="s">
        <v>830</v>
      </c>
      <c r="V282" s="807">
        <v>7</v>
      </c>
      <c r="W282" s="807">
        <v>533</v>
      </c>
      <c r="X282" s="885"/>
      <c r="Z282" s="806" t="s">
        <v>867</v>
      </c>
      <c r="AA282" s="806" t="s">
        <v>787</v>
      </c>
      <c r="AB282" s="807">
        <v>3</v>
      </c>
      <c r="AC282" s="806" t="s">
        <v>788</v>
      </c>
      <c r="AE282" s="886"/>
      <c r="AF282" s="886"/>
      <c r="AG282" s="887"/>
      <c r="AI282" s="806" t="s">
        <v>797</v>
      </c>
      <c r="AJ282" s="807">
        <v>2</v>
      </c>
      <c r="AK282" s="807">
        <v>70</v>
      </c>
      <c r="AL282" s="759" t="str">
        <f t="shared" si="9"/>
        <v>Vejez</v>
      </c>
    </row>
    <row r="283" spans="1:38" ht="15">
      <c r="A283" s="806" t="s">
        <v>813</v>
      </c>
      <c r="B283" s="806" t="s">
        <v>666</v>
      </c>
      <c r="C283" s="806" t="s">
        <v>788</v>
      </c>
      <c r="D283" s="806" t="s">
        <v>784</v>
      </c>
      <c r="E283" s="807">
        <v>50</v>
      </c>
      <c r="G283" s="806" t="s">
        <v>830</v>
      </c>
      <c r="H283" s="807">
        <v>8</v>
      </c>
      <c r="I283" s="807">
        <v>1126</v>
      </c>
      <c r="K283" s="806" t="s">
        <v>669</v>
      </c>
      <c r="L283" s="806" t="s">
        <v>846</v>
      </c>
      <c r="M283" s="806" t="s">
        <v>801</v>
      </c>
      <c r="N283" s="807">
        <v>113</v>
      </c>
      <c r="O283" s="884"/>
      <c r="P283" s="806" t="s">
        <v>797</v>
      </c>
      <c r="Q283" s="807">
        <v>12</v>
      </c>
      <c r="R283" s="807">
        <v>67</v>
      </c>
      <c r="S283" s="759" t="str">
        <f t="shared" si="8"/>
        <v>Vejez</v>
      </c>
      <c r="U283" s="806" t="s">
        <v>830</v>
      </c>
      <c r="V283" s="807">
        <v>8</v>
      </c>
      <c r="W283" s="807">
        <v>374</v>
      </c>
      <c r="X283" s="885"/>
      <c r="Z283" s="806" t="s">
        <v>867</v>
      </c>
      <c r="AA283" s="806" t="s">
        <v>787</v>
      </c>
      <c r="AB283" s="807">
        <v>5</v>
      </c>
      <c r="AC283" s="806" t="s">
        <v>783</v>
      </c>
      <c r="AE283" s="886"/>
      <c r="AF283" s="886"/>
      <c r="AG283" s="887"/>
      <c r="AI283" s="806" t="s">
        <v>797</v>
      </c>
      <c r="AJ283" s="807">
        <v>1</v>
      </c>
      <c r="AK283" s="807">
        <v>72</v>
      </c>
      <c r="AL283" s="759" t="str">
        <f t="shared" si="9"/>
        <v>Vejez</v>
      </c>
    </row>
    <row r="284" spans="1:38" ht="15">
      <c r="A284" s="806" t="s">
        <v>813</v>
      </c>
      <c r="B284" s="806" t="s">
        <v>666</v>
      </c>
      <c r="C284" s="806" t="s">
        <v>783</v>
      </c>
      <c r="D284" s="806" t="s">
        <v>789</v>
      </c>
      <c r="E284" s="807">
        <v>243</v>
      </c>
      <c r="G284" s="806" t="s">
        <v>830</v>
      </c>
      <c r="H284" s="807">
        <v>9</v>
      </c>
      <c r="I284" s="807">
        <v>931</v>
      </c>
      <c r="K284" s="806" t="s">
        <v>669</v>
      </c>
      <c r="L284" s="806" t="s">
        <v>846</v>
      </c>
      <c r="M284" s="806" t="s">
        <v>878</v>
      </c>
      <c r="N284" s="807">
        <v>1</v>
      </c>
      <c r="O284" s="884"/>
      <c r="P284" s="806" t="s">
        <v>797</v>
      </c>
      <c r="Q284" s="807">
        <v>10</v>
      </c>
      <c r="R284" s="807">
        <v>68</v>
      </c>
      <c r="S284" s="759" t="str">
        <f t="shared" si="8"/>
        <v>Vejez</v>
      </c>
      <c r="U284" s="806" t="s">
        <v>830</v>
      </c>
      <c r="V284" s="807">
        <v>9</v>
      </c>
      <c r="W284" s="807">
        <v>277</v>
      </c>
      <c r="X284" s="885"/>
      <c r="Z284" s="806" t="s">
        <v>867</v>
      </c>
      <c r="AA284" s="806" t="s">
        <v>792</v>
      </c>
      <c r="AB284" s="807">
        <v>663</v>
      </c>
      <c r="AC284" s="806" t="s">
        <v>788</v>
      </c>
      <c r="AE284" s="886"/>
      <c r="AF284" s="886"/>
      <c r="AG284" s="887"/>
      <c r="AI284" s="806" t="s">
        <v>797</v>
      </c>
      <c r="AJ284" s="807">
        <v>2</v>
      </c>
      <c r="AK284" s="807">
        <v>74</v>
      </c>
      <c r="AL284" s="759" t="str">
        <f t="shared" si="9"/>
        <v>Vejez</v>
      </c>
    </row>
    <row r="285" spans="1:38" ht="15">
      <c r="A285" s="806" t="s">
        <v>813</v>
      </c>
      <c r="B285" s="806" t="s">
        <v>666</v>
      </c>
      <c r="C285" s="806" t="s">
        <v>783</v>
      </c>
      <c r="D285" s="806" t="s">
        <v>784</v>
      </c>
      <c r="E285" s="807">
        <v>63</v>
      </c>
      <c r="G285" s="806" t="s">
        <v>830</v>
      </c>
      <c r="H285" s="807">
        <v>10</v>
      </c>
      <c r="I285" s="807">
        <v>628</v>
      </c>
      <c r="K285" s="806" t="s">
        <v>669</v>
      </c>
      <c r="L285" s="806" t="s">
        <v>846</v>
      </c>
      <c r="M285" s="806" t="s">
        <v>673</v>
      </c>
      <c r="N285" s="807">
        <v>2</v>
      </c>
      <c r="O285" s="884"/>
      <c r="P285" s="806" t="s">
        <v>797</v>
      </c>
      <c r="Q285" s="807">
        <v>7</v>
      </c>
      <c r="R285" s="807">
        <v>69</v>
      </c>
      <c r="S285" s="759" t="str">
        <f t="shared" si="8"/>
        <v>Vejez</v>
      </c>
      <c r="U285" s="806" t="s">
        <v>830</v>
      </c>
      <c r="V285" s="807">
        <v>10</v>
      </c>
      <c r="W285" s="807">
        <v>191</v>
      </c>
      <c r="X285" s="885"/>
      <c r="Z285" s="806" t="s">
        <v>867</v>
      </c>
      <c r="AA285" s="806" t="s">
        <v>792</v>
      </c>
      <c r="AB285" s="807">
        <v>465</v>
      </c>
      <c r="AC285" s="806" t="s">
        <v>783</v>
      </c>
      <c r="AE285" s="886"/>
      <c r="AF285" s="886"/>
      <c r="AG285" s="887"/>
      <c r="AI285" s="806" t="s">
        <v>797</v>
      </c>
      <c r="AJ285" s="807">
        <v>1</v>
      </c>
      <c r="AK285" s="807">
        <v>77</v>
      </c>
      <c r="AL285" s="759" t="str">
        <f t="shared" si="9"/>
        <v>Vejez</v>
      </c>
    </row>
    <row r="286" spans="1:38" ht="15">
      <c r="A286" s="806" t="s">
        <v>813</v>
      </c>
      <c r="B286" s="806" t="s">
        <v>787</v>
      </c>
      <c r="C286" s="806" t="s">
        <v>788</v>
      </c>
      <c r="D286" s="806" t="s">
        <v>789</v>
      </c>
      <c r="E286" s="807">
        <v>2</v>
      </c>
      <c r="G286" s="806" t="s">
        <v>830</v>
      </c>
      <c r="H286" s="807">
        <v>11</v>
      </c>
      <c r="I286" s="807">
        <v>419</v>
      </c>
      <c r="K286" s="806" t="s">
        <v>669</v>
      </c>
      <c r="L286" s="806" t="s">
        <v>846</v>
      </c>
      <c r="M286" s="806" t="s">
        <v>674</v>
      </c>
      <c r="N286" s="807">
        <v>18341</v>
      </c>
      <c r="O286" s="884"/>
      <c r="P286" s="806" t="s">
        <v>797</v>
      </c>
      <c r="Q286" s="807">
        <v>8</v>
      </c>
      <c r="R286" s="807">
        <v>70</v>
      </c>
      <c r="S286" s="759" t="str">
        <f t="shared" si="8"/>
        <v>Vejez</v>
      </c>
      <c r="U286" s="806" t="s">
        <v>830</v>
      </c>
      <c r="V286" s="807">
        <v>11</v>
      </c>
      <c r="W286" s="807">
        <v>134</v>
      </c>
      <c r="X286" s="885"/>
      <c r="Z286" s="806" t="s">
        <v>867</v>
      </c>
      <c r="AA286" s="806" t="s">
        <v>796</v>
      </c>
      <c r="AB286" s="807">
        <v>638</v>
      </c>
      <c r="AC286" s="806" t="s">
        <v>788</v>
      </c>
      <c r="AE286" s="886"/>
      <c r="AF286" s="886"/>
      <c r="AG286" s="887"/>
      <c r="AI286" s="806" t="s">
        <v>797</v>
      </c>
      <c r="AJ286" s="807">
        <v>1</v>
      </c>
      <c r="AK286" s="807">
        <v>79</v>
      </c>
      <c r="AL286" s="759" t="str">
        <f t="shared" si="9"/>
        <v>Vejez</v>
      </c>
    </row>
    <row r="287" spans="1:38" ht="15">
      <c r="A287" s="806" t="s">
        <v>813</v>
      </c>
      <c r="B287" s="806" t="s">
        <v>787</v>
      </c>
      <c r="C287" s="806" t="s">
        <v>788</v>
      </c>
      <c r="D287" s="806" t="s">
        <v>784</v>
      </c>
      <c r="E287" s="807">
        <v>3</v>
      </c>
      <c r="G287" s="806" t="s">
        <v>830</v>
      </c>
      <c r="H287" s="807">
        <v>12</v>
      </c>
      <c r="I287" s="807">
        <v>520</v>
      </c>
      <c r="K287" s="806" t="s">
        <v>669</v>
      </c>
      <c r="L287" s="806" t="s">
        <v>846</v>
      </c>
      <c r="M287" s="806" t="s">
        <v>676</v>
      </c>
      <c r="N287" s="807">
        <v>13</v>
      </c>
      <c r="O287" s="884"/>
      <c r="P287" s="806" t="s">
        <v>797</v>
      </c>
      <c r="Q287" s="807">
        <v>13</v>
      </c>
      <c r="R287" s="807">
        <v>71</v>
      </c>
      <c r="S287" s="759" t="str">
        <f t="shared" si="8"/>
        <v>Vejez</v>
      </c>
      <c r="U287" s="806" t="s">
        <v>830</v>
      </c>
      <c r="V287" s="807">
        <v>12</v>
      </c>
      <c r="W287" s="807">
        <v>147</v>
      </c>
      <c r="X287" s="885"/>
      <c r="Z287" s="806" t="s">
        <v>867</v>
      </c>
      <c r="AA287" s="806" t="s">
        <v>796</v>
      </c>
      <c r="AB287" s="807">
        <v>877</v>
      </c>
      <c r="AC287" s="806" t="s">
        <v>783</v>
      </c>
      <c r="AE287" s="886"/>
      <c r="AF287" s="886"/>
      <c r="AG287" s="887"/>
      <c r="AI287" s="806" t="s">
        <v>797</v>
      </c>
      <c r="AJ287" s="807">
        <v>2</v>
      </c>
      <c r="AK287" s="807">
        <v>80</v>
      </c>
      <c r="AL287" s="759" t="str">
        <f t="shared" si="9"/>
        <v>Vejez</v>
      </c>
    </row>
    <row r="288" spans="1:38" ht="15">
      <c r="A288" s="806" t="s">
        <v>813</v>
      </c>
      <c r="B288" s="806" t="s">
        <v>787</v>
      </c>
      <c r="C288" s="806" t="s">
        <v>783</v>
      </c>
      <c r="D288" s="806" t="s">
        <v>789</v>
      </c>
      <c r="E288" s="807">
        <v>3</v>
      </c>
      <c r="G288" s="806" t="s">
        <v>832</v>
      </c>
      <c r="H288" s="807">
        <v>0</v>
      </c>
      <c r="I288" s="807">
        <v>93</v>
      </c>
      <c r="K288" s="806" t="s">
        <v>669</v>
      </c>
      <c r="L288" s="806" t="s">
        <v>846</v>
      </c>
      <c r="M288" s="806" t="s">
        <v>678</v>
      </c>
      <c r="N288" s="807">
        <v>68</v>
      </c>
      <c r="O288" s="884"/>
      <c r="P288" s="806" t="s">
        <v>797</v>
      </c>
      <c r="Q288" s="807">
        <v>13</v>
      </c>
      <c r="R288" s="807">
        <v>72</v>
      </c>
      <c r="S288" s="759" t="str">
        <f t="shared" si="8"/>
        <v>Vejez</v>
      </c>
      <c r="U288" s="806" t="s">
        <v>832</v>
      </c>
      <c r="V288" s="807">
        <v>0</v>
      </c>
      <c r="W288" s="807">
        <v>4</v>
      </c>
      <c r="X288" s="885"/>
      <c r="Z288" s="806" t="s">
        <v>868</v>
      </c>
      <c r="AA288" s="806" t="s">
        <v>787</v>
      </c>
      <c r="AB288" s="807">
        <v>1</v>
      </c>
      <c r="AC288" s="806" t="s">
        <v>788</v>
      </c>
      <c r="AE288" s="886"/>
      <c r="AF288" s="886"/>
      <c r="AG288" s="887"/>
      <c r="AI288" s="806" t="s">
        <v>797</v>
      </c>
      <c r="AJ288" s="807">
        <v>1</v>
      </c>
      <c r="AK288" s="807">
        <v>81</v>
      </c>
      <c r="AL288" s="759" t="str">
        <f t="shared" si="9"/>
        <v>Vejez</v>
      </c>
    </row>
    <row r="289" spans="1:38" ht="15">
      <c r="A289" s="806" t="s">
        <v>813</v>
      </c>
      <c r="B289" s="806" t="s">
        <v>787</v>
      </c>
      <c r="C289" s="806" t="s">
        <v>783</v>
      </c>
      <c r="D289" s="806" t="s">
        <v>784</v>
      </c>
      <c r="E289" s="807">
        <v>5</v>
      </c>
      <c r="G289" s="806" t="s">
        <v>832</v>
      </c>
      <c r="H289" s="807">
        <v>1</v>
      </c>
      <c r="I289" s="807">
        <v>365</v>
      </c>
      <c r="K289" s="806" t="s">
        <v>669</v>
      </c>
      <c r="L289" s="806" t="s">
        <v>846</v>
      </c>
      <c r="M289" s="806" t="s">
        <v>683</v>
      </c>
      <c r="N289" s="807">
        <v>62</v>
      </c>
      <c r="O289" s="884"/>
      <c r="P289" s="806" t="s">
        <v>797</v>
      </c>
      <c r="Q289" s="807">
        <v>12</v>
      </c>
      <c r="R289" s="807">
        <v>73</v>
      </c>
      <c r="S289" s="759" t="str">
        <f t="shared" si="8"/>
        <v>Vejez</v>
      </c>
      <c r="U289" s="806" t="s">
        <v>832</v>
      </c>
      <c r="V289" s="807">
        <v>1</v>
      </c>
      <c r="W289" s="807">
        <v>22</v>
      </c>
      <c r="X289" s="885"/>
      <c r="Z289" s="806" t="s">
        <v>868</v>
      </c>
      <c r="AA289" s="806" t="s">
        <v>792</v>
      </c>
      <c r="AB289" s="807">
        <v>201</v>
      </c>
      <c r="AC289" s="806" t="s">
        <v>788</v>
      </c>
      <c r="AE289" s="886"/>
      <c r="AF289" s="886"/>
      <c r="AG289" s="887"/>
      <c r="AI289" s="806" t="s">
        <v>797</v>
      </c>
      <c r="AJ289" s="807">
        <v>1</v>
      </c>
      <c r="AK289" s="807">
        <v>84</v>
      </c>
      <c r="AL289" s="759" t="str">
        <f t="shared" si="9"/>
        <v>Vejez</v>
      </c>
    </row>
    <row r="290" spans="1:38" ht="15">
      <c r="A290" s="806" t="s">
        <v>813</v>
      </c>
      <c r="B290" s="806" t="s">
        <v>815</v>
      </c>
      <c r="C290" s="806" t="s">
        <v>788</v>
      </c>
      <c r="D290" s="806" t="s">
        <v>789</v>
      </c>
      <c r="E290" s="807">
        <v>777</v>
      </c>
      <c r="G290" s="806" t="s">
        <v>832</v>
      </c>
      <c r="H290" s="807">
        <v>2</v>
      </c>
      <c r="I290" s="807">
        <v>1095</v>
      </c>
      <c r="K290" s="806" t="s">
        <v>669</v>
      </c>
      <c r="L290" s="806" t="s">
        <v>846</v>
      </c>
      <c r="M290" s="806" t="s">
        <v>684</v>
      </c>
      <c r="N290" s="807">
        <v>16003</v>
      </c>
      <c r="O290" s="884"/>
      <c r="P290" s="806" t="s">
        <v>797</v>
      </c>
      <c r="Q290" s="807">
        <v>8</v>
      </c>
      <c r="R290" s="807">
        <v>74</v>
      </c>
      <c r="S290" s="759" t="str">
        <f t="shared" si="8"/>
        <v>Vejez</v>
      </c>
      <c r="U290" s="806" t="s">
        <v>832</v>
      </c>
      <c r="V290" s="807">
        <v>2</v>
      </c>
      <c r="W290" s="807">
        <v>85</v>
      </c>
      <c r="X290" s="885"/>
      <c r="Z290" s="806" t="s">
        <v>868</v>
      </c>
      <c r="AA290" s="806" t="s">
        <v>792</v>
      </c>
      <c r="AB290" s="807">
        <v>123</v>
      </c>
      <c r="AC290" s="806" t="s">
        <v>783</v>
      </c>
      <c r="AE290" s="886"/>
      <c r="AF290" s="886"/>
      <c r="AG290" s="887"/>
      <c r="AI290" s="806" t="s">
        <v>797</v>
      </c>
      <c r="AJ290" s="807">
        <v>1</v>
      </c>
      <c r="AK290" s="807">
        <v>87</v>
      </c>
      <c r="AL290" s="759" t="str">
        <f t="shared" si="9"/>
        <v>Vejez</v>
      </c>
    </row>
    <row r="291" spans="1:38" ht="15">
      <c r="A291" s="806" t="s">
        <v>813</v>
      </c>
      <c r="B291" s="806" t="s">
        <v>815</v>
      </c>
      <c r="C291" s="806" t="s">
        <v>788</v>
      </c>
      <c r="D291" s="806" t="s">
        <v>784</v>
      </c>
      <c r="E291" s="807">
        <v>283</v>
      </c>
      <c r="G291" s="806" t="s">
        <v>832</v>
      </c>
      <c r="H291" s="807">
        <v>3</v>
      </c>
      <c r="I291" s="807">
        <v>543</v>
      </c>
      <c r="K291" s="806" t="s">
        <v>669</v>
      </c>
      <c r="L291" s="806" t="s">
        <v>883</v>
      </c>
      <c r="M291" s="806" t="s">
        <v>662</v>
      </c>
      <c r="N291" s="807">
        <v>3</v>
      </c>
      <c r="O291" s="884"/>
      <c r="P291" s="806" t="s">
        <v>797</v>
      </c>
      <c r="Q291" s="807">
        <v>12</v>
      </c>
      <c r="R291" s="807">
        <v>75</v>
      </c>
      <c r="S291" s="759" t="str">
        <f t="shared" si="8"/>
        <v>Vejez</v>
      </c>
      <c r="U291" s="806" t="s">
        <v>832</v>
      </c>
      <c r="V291" s="807">
        <v>3</v>
      </c>
      <c r="W291" s="807">
        <v>46</v>
      </c>
      <c r="X291" s="885"/>
      <c r="Z291" s="806" t="s">
        <v>868</v>
      </c>
      <c r="AA291" s="806" t="s">
        <v>796</v>
      </c>
      <c r="AB291" s="807">
        <v>119</v>
      </c>
      <c r="AC291" s="806" t="s">
        <v>788</v>
      </c>
      <c r="AE291" s="886"/>
      <c r="AF291" s="886"/>
      <c r="AG291" s="887"/>
      <c r="AI291" s="806" t="s">
        <v>797</v>
      </c>
      <c r="AJ291" s="807">
        <v>1</v>
      </c>
      <c r="AK291" s="807">
        <v>91</v>
      </c>
      <c r="AL291" s="759" t="str">
        <f t="shared" si="9"/>
        <v>Vejez</v>
      </c>
    </row>
    <row r="292" spans="1:38" ht="30">
      <c r="A292" s="806" t="s">
        <v>813</v>
      </c>
      <c r="B292" s="806" t="s">
        <v>815</v>
      </c>
      <c r="C292" s="806" t="s">
        <v>783</v>
      </c>
      <c r="D292" s="806" t="s">
        <v>789</v>
      </c>
      <c r="E292" s="807">
        <v>758</v>
      </c>
      <c r="G292" s="806" t="s">
        <v>832</v>
      </c>
      <c r="H292" s="807">
        <v>4</v>
      </c>
      <c r="I292" s="807">
        <v>2085</v>
      </c>
      <c r="K292" s="806" t="s">
        <v>669</v>
      </c>
      <c r="L292" s="806" t="s">
        <v>883</v>
      </c>
      <c r="M292" s="806" t="s">
        <v>806</v>
      </c>
      <c r="N292" s="807">
        <v>1</v>
      </c>
      <c r="O292" s="884"/>
      <c r="P292" s="806" t="s">
        <v>797</v>
      </c>
      <c r="Q292" s="807">
        <v>6</v>
      </c>
      <c r="R292" s="807">
        <v>76</v>
      </c>
      <c r="S292" s="759" t="str">
        <f t="shared" si="8"/>
        <v>Vejez</v>
      </c>
      <c r="U292" s="806" t="s">
        <v>832</v>
      </c>
      <c r="V292" s="807">
        <v>4</v>
      </c>
      <c r="W292" s="807">
        <v>529</v>
      </c>
      <c r="X292" s="885"/>
      <c r="Z292" s="806" t="s">
        <v>868</v>
      </c>
      <c r="AA292" s="806" t="s">
        <v>796</v>
      </c>
      <c r="AB292" s="807">
        <v>357</v>
      </c>
      <c r="AC292" s="806" t="s">
        <v>783</v>
      </c>
      <c r="AE292" s="886"/>
      <c r="AF292" s="886"/>
      <c r="AG292" s="887"/>
      <c r="AI292" s="806" t="s">
        <v>800</v>
      </c>
      <c r="AJ292" s="807">
        <v>8</v>
      </c>
      <c r="AK292" s="807">
        <v>0</v>
      </c>
      <c r="AL292" s="759" t="str">
        <f t="shared" si="9"/>
        <v>Primera Infancia</v>
      </c>
    </row>
    <row r="293" spans="1:38" ht="30">
      <c r="A293" s="806" t="s">
        <v>813</v>
      </c>
      <c r="B293" s="806" t="s">
        <v>815</v>
      </c>
      <c r="C293" s="806" t="s">
        <v>783</v>
      </c>
      <c r="D293" s="806" t="s">
        <v>784</v>
      </c>
      <c r="E293" s="807">
        <v>268</v>
      </c>
      <c r="G293" s="806" t="s">
        <v>832</v>
      </c>
      <c r="H293" s="807">
        <v>5</v>
      </c>
      <c r="I293" s="807">
        <v>270</v>
      </c>
      <c r="K293" s="806" t="s">
        <v>669</v>
      </c>
      <c r="L293" s="806" t="s">
        <v>883</v>
      </c>
      <c r="M293" s="806" t="s">
        <v>786</v>
      </c>
      <c r="N293" s="807">
        <v>1</v>
      </c>
      <c r="O293" s="884"/>
      <c r="P293" s="806" t="s">
        <v>797</v>
      </c>
      <c r="Q293" s="807">
        <v>5</v>
      </c>
      <c r="R293" s="807">
        <v>77</v>
      </c>
      <c r="S293" s="759" t="str">
        <f t="shared" si="8"/>
        <v>Vejez</v>
      </c>
      <c r="U293" s="806" t="s">
        <v>832</v>
      </c>
      <c r="V293" s="807">
        <v>5</v>
      </c>
      <c r="W293" s="807">
        <v>47</v>
      </c>
      <c r="X293" s="885"/>
      <c r="Z293" s="806" t="s">
        <v>869</v>
      </c>
      <c r="AA293" s="806" t="s">
        <v>792</v>
      </c>
      <c r="AB293" s="807">
        <v>286</v>
      </c>
      <c r="AC293" s="806" t="s">
        <v>788</v>
      </c>
      <c r="AE293" s="886"/>
      <c r="AF293" s="886"/>
      <c r="AG293" s="887"/>
      <c r="AI293" s="806" t="s">
        <v>800</v>
      </c>
      <c r="AJ293" s="807">
        <v>6</v>
      </c>
      <c r="AK293" s="807">
        <v>1</v>
      </c>
      <c r="AL293" s="759" t="str">
        <f t="shared" si="9"/>
        <v>Primera Infancia</v>
      </c>
    </row>
    <row r="294" spans="1:38" ht="30">
      <c r="A294" s="806" t="s">
        <v>813</v>
      </c>
      <c r="B294" s="806" t="s">
        <v>818</v>
      </c>
      <c r="C294" s="806" t="s">
        <v>788</v>
      </c>
      <c r="D294" s="806" t="s">
        <v>789</v>
      </c>
      <c r="E294" s="807">
        <v>1</v>
      </c>
      <c r="G294" s="806" t="s">
        <v>832</v>
      </c>
      <c r="H294" s="807">
        <v>6</v>
      </c>
      <c r="I294" s="807">
        <v>274</v>
      </c>
      <c r="K294" s="806" t="s">
        <v>669</v>
      </c>
      <c r="L294" s="806" t="s">
        <v>883</v>
      </c>
      <c r="M294" s="806" t="s">
        <v>790</v>
      </c>
      <c r="N294" s="807">
        <v>269</v>
      </c>
      <c r="O294" s="884"/>
      <c r="P294" s="806" t="s">
        <v>797</v>
      </c>
      <c r="Q294" s="807">
        <v>6</v>
      </c>
      <c r="R294" s="807">
        <v>78</v>
      </c>
      <c r="S294" s="759" t="str">
        <f t="shared" si="8"/>
        <v>Vejez</v>
      </c>
      <c r="U294" s="806" t="s">
        <v>832</v>
      </c>
      <c r="V294" s="807">
        <v>6</v>
      </c>
      <c r="W294" s="807">
        <v>28</v>
      </c>
      <c r="X294" s="885"/>
      <c r="Z294" s="806" t="s">
        <v>869</v>
      </c>
      <c r="AA294" s="806" t="s">
        <v>792</v>
      </c>
      <c r="AB294" s="807">
        <v>139</v>
      </c>
      <c r="AC294" s="806" t="s">
        <v>783</v>
      </c>
      <c r="AE294" s="886"/>
      <c r="AF294" s="886"/>
      <c r="AG294" s="887"/>
      <c r="AI294" s="806" t="s">
        <v>800</v>
      </c>
      <c r="AJ294" s="807">
        <v>5</v>
      </c>
      <c r="AK294" s="807">
        <v>2</v>
      </c>
      <c r="AL294" s="759" t="str">
        <f t="shared" si="9"/>
        <v>Primera Infancia</v>
      </c>
    </row>
    <row r="295" spans="1:38" ht="30">
      <c r="A295" s="806" t="s">
        <v>813</v>
      </c>
      <c r="B295" s="806" t="s">
        <v>818</v>
      </c>
      <c r="C295" s="806" t="s">
        <v>783</v>
      </c>
      <c r="D295" s="806" t="s">
        <v>789</v>
      </c>
      <c r="E295" s="807">
        <v>1</v>
      </c>
      <c r="G295" s="806" t="s">
        <v>832</v>
      </c>
      <c r="H295" s="807">
        <v>7</v>
      </c>
      <c r="I295" s="807">
        <v>294</v>
      </c>
      <c r="K295" s="806" t="s">
        <v>669</v>
      </c>
      <c r="L295" s="806" t="s">
        <v>883</v>
      </c>
      <c r="M295" s="806" t="s">
        <v>824</v>
      </c>
      <c r="N295" s="807">
        <v>2371</v>
      </c>
      <c r="O295" s="884"/>
      <c r="P295" s="806" t="s">
        <v>797</v>
      </c>
      <c r="Q295" s="807">
        <v>5</v>
      </c>
      <c r="R295" s="807">
        <v>79</v>
      </c>
      <c r="S295" s="759" t="str">
        <f t="shared" si="8"/>
        <v>Vejez</v>
      </c>
      <c r="U295" s="806" t="s">
        <v>832</v>
      </c>
      <c r="V295" s="807">
        <v>7</v>
      </c>
      <c r="W295" s="807">
        <v>29</v>
      </c>
      <c r="X295" s="885"/>
      <c r="Z295" s="806" t="s">
        <v>869</v>
      </c>
      <c r="AA295" s="806" t="s">
        <v>796</v>
      </c>
      <c r="AB295" s="807">
        <v>204</v>
      </c>
      <c r="AC295" s="806" t="s">
        <v>788</v>
      </c>
      <c r="AE295" s="886"/>
      <c r="AF295" s="886"/>
      <c r="AG295" s="887"/>
      <c r="AI295" s="806" t="s">
        <v>800</v>
      </c>
      <c r="AJ295" s="807">
        <v>6</v>
      </c>
      <c r="AK295" s="807">
        <v>3</v>
      </c>
      <c r="AL295" s="759" t="str">
        <f t="shared" si="9"/>
        <v>Primera Infancia</v>
      </c>
    </row>
    <row r="296" spans="1:38" ht="30">
      <c r="A296" s="806" t="s">
        <v>813</v>
      </c>
      <c r="B296" s="806" t="s">
        <v>818</v>
      </c>
      <c r="C296" s="806" t="s">
        <v>783</v>
      </c>
      <c r="D296" s="806" t="s">
        <v>784</v>
      </c>
      <c r="E296" s="807">
        <v>1</v>
      </c>
      <c r="G296" s="806" t="s">
        <v>832</v>
      </c>
      <c r="H296" s="807">
        <v>8</v>
      </c>
      <c r="I296" s="807">
        <v>266</v>
      </c>
      <c r="K296" s="806" t="s">
        <v>669</v>
      </c>
      <c r="L296" s="806" t="s">
        <v>883</v>
      </c>
      <c r="M296" s="806" t="s">
        <v>666</v>
      </c>
      <c r="N296" s="807">
        <v>1</v>
      </c>
      <c r="O296" s="884"/>
      <c r="P296" s="806" t="s">
        <v>797</v>
      </c>
      <c r="Q296" s="807">
        <v>10</v>
      </c>
      <c r="R296" s="807">
        <v>80</v>
      </c>
      <c r="S296" s="759" t="str">
        <f t="shared" si="8"/>
        <v>Vejez</v>
      </c>
      <c r="U296" s="806" t="s">
        <v>832</v>
      </c>
      <c r="V296" s="807">
        <v>8</v>
      </c>
      <c r="W296" s="807">
        <v>12</v>
      </c>
      <c r="X296" s="885"/>
      <c r="Z296" s="806" t="s">
        <v>869</v>
      </c>
      <c r="AA296" s="806" t="s">
        <v>796</v>
      </c>
      <c r="AB296" s="807">
        <v>486</v>
      </c>
      <c r="AC296" s="806" t="s">
        <v>783</v>
      </c>
      <c r="AE296" s="886"/>
      <c r="AF296" s="886"/>
      <c r="AG296" s="887"/>
      <c r="AI296" s="806" t="s">
        <v>800</v>
      </c>
      <c r="AJ296" s="807">
        <v>4</v>
      </c>
      <c r="AK296" s="807">
        <v>4</v>
      </c>
      <c r="AL296" s="759" t="str">
        <f t="shared" si="9"/>
        <v>Primera Infancia</v>
      </c>
    </row>
    <row r="297" spans="1:38" ht="30">
      <c r="A297" s="806" t="s">
        <v>814</v>
      </c>
      <c r="B297" s="806" t="s">
        <v>782</v>
      </c>
      <c r="C297" s="806" t="s">
        <v>788</v>
      </c>
      <c r="D297" s="806" t="s">
        <v>789</v>
      </c>
      <c r="E297" s="807">
        <v>2</v>
      </c>
      <c r="G297" s="806" t="s">
        <v>832</v>
      </c>
      <c r="H297" s="807">
        <v>9</v>
      </c>
      <c r="I297" s="807">
        <v>181</v>
      </c>
      <c r="K297" s="806" t="s">
        <v>669</v>
      </c>
      <c r="L297" s="806" t="s">
        <v>883</v>
      </c>
      <c r="M297" s="806" t="s">
        <v>795</v>
      </c>
      <c r="N297" s="807">
        <v>2</v>
      </c>
      <c r="O297" s="884"/>
      <c r="P297" s="806" t="s">
        <v>797</v>
      </c>
      <c r="Q297" s="807">
        <v>4</v>
      </c>
      <c r="R297" s="807">
        <v>81</v>
      </c>
      <c r="S297" s="759" t="str">
        <f t="shared" si="8"/>
        <v>Vejez</v>
      </c>
      <c r="U297" s="806" t="s">
        <v>832</v>
      </c>
      <c r="V297" s="807">
        <v>9</v>
      </c>
      <c r="W297" s="807">
        <v>9</v>
      </c>
      <c r="X297" s="885"/>
      <c r="Z297" s="806" t="s">
        <v>870</v>
      </c>
      <c r="AA297" s="806" t="s">
        <v>787</v>
      </c>
      <c r="AB297" s="807">
        <v>456</v>
      </c>
      <c r="AC297" s="806" t="s">
        <v>788</v>
      </c>
      <c r="AE297" s="886"/>
      <c r="AF297" s="886"/>
      <c r="AG297" s="887"/>
      <c r="AI297" s="806" t="s">
        <v>800</v>
      </c>
      <c r="AJ297" s="807">
        <v>6</v>
      </c>
      <c r="AK297" s="807">
        <v>5</v>
      </c>
      <c r="AL297" s="759" t="str">
        <f t="shared" si="9"/>
        <v>Primera Infancia</v>
      </c>
    </row>
    <row r="298" spans="1:38" ht="15">
      <c r="A298" s="806" t="s">
        <v>814</v>
      </c>
      <c r="B298" s="806" t="s">
        <v>782</v>
      </c>
      <c r="C298" s="806" t="s">
        <v>783</v>
      </c>
      <c r="D298" s="806" t="s">
        <v>784</v>
      </c>
      <c r="E298" s="807">
        <v>1</v>
      </c>
      <c r="G298" s="806" t="s">
        <v>832</v>
      </c>
      <c r="H298" s="807">
        <v>10</v>
      </c>
      <c r="I298" s="807">
        <v>129</v>
      </c>
      <c r="K298" s="806" t="s">
        <v>669</v>
      </c>
      <c r="L298" s="806" t="s">
        <v>883</v>
      </c>
      <c r="M298" s="806" t="s">
        <v>829</v>
      </c>
      <c r="N298" s="807">
        <v>1</v>
      </c>
      <c r="O298" s="884"/>
      <c r="P298" s="806" t="s">
        <v>797</v>
      </c>
      <c r="Q298" s="807">
        <v>7</v>
      </c>
      <c r="R298" s="807">
        <v>82</v>
      </c>
      <c r="S298" s="759" t="str">
        <f t="shared" si="8"/>
        <v>Vejez</v>
      </c>
      <c r="U298" s="806" t="s">
        <v>832</v>
      </c>
      <c r="V298" s="807">
        <v>10</v>
      </c>
      <c r="W298" s="807">
        <v>6</v>
      </c>
      <c r="X298" s="885"/>
      <c r="Z298" s="806" t="s">
        <v>870</v>
      </c>
      <c r="AA298" s="806" t="s">
        <v>787</v>
      </c>
      <c r="AB298" s="807">
        <v>550</v>
      </c>
      <c r="AC298" s="806" t="s">
        <v>783</v>
      </c>
      <c r="AE298" s="886"/>
      <c r="AF298" s="886"/>
      <c r="AG298" s="887"/>
      <c r="AI298" s="806" t="s">
        <v>800</v>
      </c>
      <c r="AJ298" s="807">
        <v>6</v>
      </c>
      <c r="AK298" s="807">
        <v>6</v>
      </c>
      <c r="AL298" s="759" t="str">
        <f t="shared" si="9"/>
        <v>Infancia</v>
      </c>
    </row>
    <row r="299" spans="1:38" ht="15">
      <c r="A299" s="806" t="s">
        <v>814</v>
      </c>
      <c r="B299" s="806" t="s">
        <v>662</v>
      </c>
      <c r="C299" s="806" t="s">
        <v>788</v>
      </c>
      <c r="D299" s="806" t="s">
        <v>789</v>
      </c>
      <c r="E299" s="807">
        <v>1539</v>
      </c>
      <c r="G299" s="806" t="s">
        <v>832</v>
      </c>
      <c r="H299" s="807">
        <v>11</v>
      </c>
      <c r="I299" s="807">
        <v>83</v>
      </c>
      <c r="K299" s="806" t="s">
        <v>669</v>
      </c>
      <c r="L299" s="806" t="s">
        <v>883</v>
      </c>
      <c r="M299" s="806" t="s">
        <v>798</v>
      </c>
      <c r="N299" s="807">
        <v>6</v>
      </c>
      <c r="O299" s="884"/>
      <c r="P299" s="806" t="s">
        <v>797</v>
      </c>
      <c r="Q299" s="807">
        <v>6</v>
      </c>
      <c r="R299" s="807">
        <v>83</v>
      </c>
      <c r="S299" s="759" t="str">
        <f t="shared" si="8"/>
        <v>Vejez</v>
      </c>
      <c r="U299" s="806" t="s">
        <v>832</v>
      </c>
      <c r="V299" s="807">
        <v>11</v>
      </c>
      <c r="W299" s="807">
        <v>1</v>
      </c>
      <c r="X299" s="885"/>
      <c r="Z299" s="806" t="s">
        <v>870</v>
      </c>
      <c r="AA299" s="806" t="s">
        <v>792</v>
      </c>
      <c r="AB299" s="807">
        <v>64371</v>
      </c>
      <c r="AC299" s="806" t="s">
        <v>788</v>
      </c>
      <c r="AE299" s="886"/>
      <c r="AF299" s="886"/>
      <c r="AG299" s="887"/>
      <c r="AI299" s="806" t="s">
        <v>800</v>
      </c>
      <c r="AJ299" s="807">
        <v>6</v>
      </c>
      <c r="AK299" s="807">
        <v>7</v>
      </c>
      <c r="AL299" s="759" t="str">
        <f t="shared" si="9"/>
        <v>Infancia</v>
      </c>
    </row>
    <row r="300" spans="1:38" ht="15">
      <c r="A300" s="806" t="s">
        <v>814</v>
      </c>
      <c r="B300" s="806" t="s">
        <v>662</v>
      </c>
      <c r="C300" s="806" t="s">
        <v>788</v>
      </c>
      <c r="D300" s="806" t="s">
        <v>784</v>
      </c>
      <c r="E300" s="807">
        <v>7909</v>
      </c>
      <c r="G300" s="806" t="s">
        <v>832</v>
      </c>
      <c r="H300" s="807">
        <v>12</v>
      </c>
      <c r="I300" s="807">
        <v>115</v>
      </c>
      <c r="K300" s="806" t="s">
        <v>669</v>
      </c>
      <c r="L300" s="806" t="s">
        <v>883</v>
      </c>
      <c r="M300" s="806" t="s">
        <v>801</v>
      </c>
      <c r="N300" s="807">
        <v>7</v>
      </c>
      <c r="O300" s="884"/>
      <c r="P300" s="806" t="s">
        <v>797</v>
      </c>
      <c r="Q300" s="807">
        <v>5</v>
      </c>
      <c r="R300" s="807">
        <v>84</v>
      </c>
      <c r="S300" s="759" t="str">
        <f t="shared" si="8"/>
        <v>Vejez</v>
      </c>
      <c r="U300" s="806" t="s">
        <v>832</v>
      </c>
      <c r="V300" s="807">
        <v>12</v>
      </c>
      <c r="W300" s="807">
        <v>4</v>
      </c>
      <c r="X300" s="885"/>
      <c r="Z300" s="806" t="s">
        <v>870</v>
      </c>
      <c r="AA300" s="806" t="s">
        <v>792</v>
      </c>
      <c r="AB300" s="807">
        <v>41461</v>
      </c>
      <c r="AC300" s="806" t="s">
        <v>783</v>
      </c>
      <c r="AE300" s="886"/>
      <c r="AF300" s="886"/>
      <c r="AG300" s="887"/>
      <c r="AI300" s="806" t="s">
        <v>800</v>
      </c>
      <c r="AJ300" s="807">
        <v>7</v>
      </c>
      <c r="AK300" s="807">
        <v>8</v>
      </c>
      <c r="AL300" s="759" t="str">
        <f t="shared" si="9"/>
        <v>Infancia</v>
      </c>
    </row>
    <row r="301" spans="1:38" ht="15">
      <c r="A301" s="806" t="s">
        <v>814</v>
      </c>
      <c r="B301" s="806" t="s">
        <v>662</v>
      </c>
      <c r="C301" s="806" t="s">
        <v>783</v>
      </c>
      <c r="D301" s="806" t="s">
        <v>789</v>
      </c>
      <c r="E301" s="807">
        <v>1802</v>
      </c>
      <c r="G301" s="806" t="s">
        <v>833</v>
      </c>
      <c r="H301" s="807">
        <v>0</v>
      </c>
      <c r="I301" s="807">
        <v>90</v>
      </c>
      <c r="K301" s="806" t="s">
        <v>669</v>
      </c>
      <c r="L301" s="806" t="s">
        <v>883</v>
      </c>
      <c r="M301" s="806" t="s">
        <v>674</v>
      </c>
      <c r="N301" s="807">
        <v>1386</v>
      </c>
      <c r="O301" s="884"/>
      <c r="P301" s="806" t="s">
        <v>797</v>
      </c>
      <c r="Q301" s="807">
        <v>3</v>
      </c>
      <c r="R301" s="807">
        <v>85</v>
      </c>
      <c r="S301" s="759" t="str">
        <f t="shared" si="8"/>
        <v>Vejez</v>
      </c>
      <c r="U301" s="806" t="s">
        <v>833</v>
      </c>
      <c r="V301" s="807">
        <v>0</v>
      </c>
      <c r="W301" s="807">
        <v>23</v>
      </c>
      <c r="X301" s="885"/>
      <c r="Z301" s="806" t="s">
        <v>870</v>
      </c>
      <c r="AA301" s="806" t="s">
        <v>796</v>
      </c>
      <c r="AB301" s="807">
        <v>71217</v>
      </c>
      <c r="AC301" s="806" t="s">
        <v>788</v>
      </c>
      <c r="AE301" s="886"/>
      <c r="AF301" s="886"/>
      <c r="AG301" s="887"/>
      <c r="AI301" s="806" t="s">
        <v>800</v>
      </c>
      <c r="AJ301" s="807">
        <v>4</v>
      </c>
      <c r="AK301" s="807">
        <v>9</v>
      </c>
      <c r="AL301" s="759" t="str">
        <f t="shared" si="9"/>
        <v>Infancia</v>
      </c>
    </row>
    <row r="302" spans="1:38" ht="15">
      <c r="A302" s="806" t="s">
        <v>814</v>
      </c>
      <c r="B302" s="806" t="s">
        <v>662</v>
      </c>
      <c r="C302" s="806" t="s">
        <v>783</v>
      </c>
      <c r="D302" s="806" t="s">
        <v>784</v>
      </c>
      <c r="E302" s="807">
        <v>7937</v>
      </c>
      <c r="G302" s="806" t="s">
        <v>833</v>
      </c>
      <c r="H302" s="807">
        <v>1</v>
      </c>
      <c r="I302" s="807">
        <v>330</v>
      </c>
      <c r="K302" s="806" t="s">
        <v>669</v>
      </c>
      <c r="L302" s="806" t="s">
        <v>883</v>
      </c>
      <c r="M302" s="806" t="s">
        <v>683</v>
      </c>
      <c r="N302" s="807">
        <v>11</v>
      </c>
      <c r="O302" s="884"/>
      <c r="P302" s="806" t="s">
        <v>797</v>
      </c>
      <c r="Q302" s="807">
        <v>4</v>
      </c>
      <c r="R302" s="807">
        <v>86</v>
      </c>
      <c r="S302" s="759" t="str">
        <f t="shared" si="8"/>
        <v>Vejez</v>
      </c>
      <c r="U302" s="806" t="s">
        <v>833</v>
      </c>
      <c r="V302" s="807">
        <v>1</v>
      </c>
      <c r="W302" s="807">
        <v>90</v>
      </c>
      <c r="X302" s="885"/>
      <c r="Z302" s="806" t="s">
        <v>870</v>
      </c>
      <c r="AA302" s="806" t="s">
        <v>796</v>
      </c>
      <c r="AB302" s="807">
        <v>84496</v>
      </c>
      <c r="AC302" s="806" t="s">
        <v>783</v>
      </c>
      <c r="AE302" s="886"/>
      <c r="AF302" s="886"/>
      <c r="AG302" s="887"/>
      <c r="AI302" s="806" t="s">
        <v>800</v>
      </c>
      <c r="AJ302" s="807">
        <v>9</v>
      </c>
      <c r="AK302" s="807">
        <v>10</v>
      </c>
      <c r="AL302" s="759" t="str">
        <f t="shared" si="9"/>
        <v>Infancia</v>
      </c>
    </row>
    <row r="303" spans="1:38" ht="15">
      <c r="A303" s="806" t="s">
        <v>814</v>
      </c>
      <c r="B303" s="806" t="s">
        <v>666</v>
      </c>
      <c r="C303" s="806" t="s">
        <v>788</v>
      </c>
      <c r="D303" s="806" t="s">
        <v>789</v>
      </c>
      <c r="E303" s="807">
        <v>120</v>
      </c>
      <c r="G303" s="806" t="s">
        <v>833</v>
      </c>
      <c r="H303" s="807">
        <v>2</v>
      </c>
      <c r="I303" s="807">
        <v>1009</v>
      </c>
      <c r="K303" s="806" t="s">
        <v>669</v>
      </c>
      <c r="L303" s="806" t="s">
        <v>883</v>
      </c>
      <c r="M303" s="806" t="s">
        <v>684</v>
      </c>
      <c r="N303" s="807">
        <v>661</v>
      </c>
      <c r="O303" s="884"/>
      <c r="P303" s="806" t="s">
        <v>797</v>
      </c>
      <c r="Q303" s="807">
        <v>6</v>
      </c>
      <c r="R303" s="807">
        <v>87</v>
      </c>
      <c r="S303" s="759" t="str">
        <f t="shared" si="8"/>
        <v>Vejez</v>
      </c>
      <c r="U303" s="806" t="s">
        <v>833</v>
      </c>
      <c r="V303" s="807">
        <v>2</v>
      </c>
      <c r="W303" s="807">
        <v>266</v>
      </c>
      <c r="X303" s="885"/>
      <c r="Z303" s="806" t="s">
        <v>871</v>
      </c>
      <c r="AA303" s="806" t="s">
        <v>787</v>
      </c>
      <c r="AB303" s="807">
        <v>1</v>
      </c>
      <c r="AC303" s="806" t="s">
        <v>788</v>
      </c>
      <c r="AE303" s="886"/>
      <c r="AF303" s="886"/>
      <c r="AG303" s="887"/>
      <c r="AI303" s="806" t="s">
        <v>800</v>
      </c>
      <c r="AJ303" s="807">
        <v>13</v>
      </c>
      <c r="AK303" s="807">
        <v>11</v>
      </c>
      <c r="AL303" s="759" t="str">
        <f t="shared" si="9"/>
        <v>Infancia</v>
      </c>
    </row>
    <row r="304" spans="1:38" ht="30">
      <c r="A304" s="806" t="s">
        <v>814</v>
      </c>
      <c r="B304" s="806" t="s">
        <v>666</v>
      </c>
      <c r="C304" s="806" t="s">
        <v>788</v>
      </c>
      <c r="D304" s="806" t="s">
        <v>784</v>
      </c>
      <c r="E304" s="807">
        <v>1081</v>
      </c>
      <c r="G304" s="806" t="s">
        <v>833</v>
      </c>
      <c r="H304" s="807">
        <v>3</v>
      </c>
      <c r="I304" s="807">
        <v>491</v>
      </c>
      <c r="K304" s="806" t="s">
        <v>669</v>
      </c>
      <c r="L304" s="806" t="s">
        <v>884</v>
      </c>
      <c r="M304" s="806" t="s">
        <v>662</v>
      </c>
      <c r="N304" s="807">
        <v>6</v>
      </c>
      <c r="O304" s="884"/>
      <c r="P304" s="806" t="s">
        <v>797</v>
      </c>
      <c r="Q304" s="807">
        <v>2</v>
      </c>
      <c r="R304" s="807">
        <v>88</v>
      </c>
      <c r="S304" s="759" t="str">
        <f t="shared" si="8"/>
        <v>Vejez</v>
      </c>
      <c r="U304" s="806" t="s">
        <v>833</v>
      </c>
      <c r="V304" s="807">
        <v>3</v>
      </c>
      <c r="W304" s="807">
        <v>111</v>
      </c>
      <c r="X304" s="885"/>
      <c r="Z304" s="806" t="s">
        <v>871</v>
      </c>
      <c r="AA304" s="806" t="s">
        <v>792</v>
      </c>
      <c r="AB304" s="807">
        <v>394</v>
      </c>
      <c r="AC304" s="806" t="s">
        <v>788</v>
      </c>
      <c r="AE304" s="886"/>
      <c r="AF304" s="886"/>
      <c r="AG304" s="887"/>
      <c r="AI304" s="806" t="s">
        <v>800</v>
      </c>
      <c r="AJ304" s="807">
        <v>1</v>
      </c>
      <c r="AK304" s="807">
        <v>12</v>
      </c>
      <c r="AL304" s="759" t="str">
        <f t="shared" si="9"/>
        <v>Adolescente</v>
      </c>
    </row>
    <row r="305" spans="1:38" ht="30">
      <c r="A305" s="806" t="s">
        <v>814</v>
      </c>
      <c r="B305" s="806" t="s">
        <v>666</v>
      </c>
      <c r="C305" s="806" t="s">
        <v>783</v>
      </c>
      <c r="D305" s="806" t="s">
        <v>789</v>
      </c>
      <c r="E305" s="807">
        <v>149</v>
      </c>
      <c r="G305" s="806" t="s">
        <v>833</v>
      </c>
      <c r="H305" s="807">
        <v>4</v>
      </c>
      <c r="I305" s="807">
        <v>2190</v>
      </c>
      <c r="K305" s="806" t="s">
        <v>669</v>
      </c>
      <c r="L305" s="806" t="s">
        <v>884</v>
      </c>
      <c r="M305" s="806" t="s">
        <v>820</v>
      </c>
      <c r="N305" s="807">
        <v>1</v>
      </c>
      <c r="O305" s="884"/>
      <c r="P305" s="806" t="s">
        <v>797</v>
      </c>
      <c r="Q305" s="807">
        <v>3</v>
      </c>
      <c r="R305" s="807">
        <v>89</v>
      </c>
      <c r="S305" s="759" t="str">
        <f t="shared" si="8"/>
        <v>Vejez</v>
      </c>
      <c r="U305" s="806" t="s">
        <v>833</v>
      </c>
      <c r="V305" s="807">
        <v>4</v>
      </c>
      <c r="W305" s="807">
        <v>1167</v>
      </c>
      <c r="X305" s="885"/>
      <c r="Z305" s="806" t="s">
        <v>871</v>
      </c>
      <c r="AA305" s="806" t="s">
        <v>792</v>
      </c>
      <c r="AB305" s="807">
        <v>300</v>
      </c>
      <c r="AC305" s="806" t="s">
        <v>783</v>
      </c>
      <c r="AE305" s="886"/>
      <c r="AF305" s="886"/>
      <c r="AG305" s="887"/>
      <c r="AI305" s="806" t="s">
        <v>800</v>
      </c>
      <c r="AJ305" s="807">
        <v>8</v>
      </c>
      <c r="AK305" s="807">
        <v>13</v>
      </c>
      <c r="AL305" s="759" t="str">
        <f t="shared" si="9"/>
        <v>Adolescente</v>
      </c>
    </row>
    <row r="306" spans="1:38" ht="30">
      <c r="A306" s="806" t="s">
        <v>814</v>
      </c>
      <c r="B306" s="806" t="s">
        <v>666</v>
      </c>
      <c r="C306" s="806" t="s">
        <v>783</v>
      </c>
      <c r="D306" s="806" t="s">
        <v>784</v>
      </c>
      <c r="E306" s="807">
        <v>1034</v>
      </c>
      <c r="G306" s="806" t="s">
        <v>833</v>
      </c>
      <c r="H306" s="807">
        <v>5</v>
      </c>
      <c r="I306" s="807">
        <v>328</v>
      </c>
      <c r="K306" s="806" t="s">
        <v>669</v>
      </c>
      <c r="L306" s="806" t="s">
        <v>884</v>
      </c>
      <c r="M306" s="806" t="s">
        <v>806</v>
      </c>
      <c r="N306" s="807">
        <v>30</v>
      </c>
      <c r="O306" s="884"/>
      <c r="P306" s="806" t="s">
        <v>797</v>
      </c>
      <c r="Q306" s="807">
        <v>1</v>
      </c>
      <c r="R306" s="807">
        <v>90</v>
      </c>
      <c r="S306" s="759" t="str">
        <f t="shared" si="8"/>
        <v>Vejez</v>
      </c>
      <c r="U306" s="806" t="s">
        <v>833</v>
      </c>
      <c r="V306" s="807">
        <v>5</v>
      </c>
      <c r="W306" s="807">
        <v>103</v>
      </c>
      <c r="X306" s="885"/>
      <c r="Z306" s="806" t="s">
        <v>871</v>
      </c>
      <c r="AA306" s="806" t="s">
        <v>796</v>
      </c>
      <c r="AB306" s="807">
        <v>672</v>
      </c>
      <c r="AC306" s="806" t="s">
        <v>788</v>
      </c>
      <c r="AE306" s="886"/>
      <c r="AF306" s="886"/>
      <c r="AG306" s="887"/>
      <c r="AI306" s="806" t="s">
        <v>800</v>
      </c>
      <c r="AJ306" s="807">
        <v>4</v>
      </c>
      <c r="AK306" s="807">
        <v>14</v>
      </c>
      <c r="AL306" s="759" t="str">
        <f t="shared" si="9"/>
        <v>Adolescente</v>
      </c>
    </row>
    <row r="307" spans="1:38" ht="30">
      <c r="A307" s="806" t="s">
        <v>814</v>
      </c>
      <c r="B307" s="806" t="s">
        <v>669</v>
      </c>
      <c r="C307" s="806" t="s">
        <v>788</v>
      </c>
      <c r="D307" s="806" t="s">
        <v>789</v>
      </c>
      <c r="E307" s="807">
        <v>6</v>
      </c>
      <c r="G307" s="806" t="s">
        <v>833</v>
      </c>
      <c r="H307" s="807">
        <v>6</v>
      </c>
      <c r="I307" s="807">
        <v>314</v>
      </c>
      <c r="K307" s="806" t="s">
        <v>669</v>
      </c>
      <c r="L307" s="806" t="s">
        <v>884</v>
      </c>
      <c r="M307" s="806" t="s">
        <v>786</v>
      </c>
      <c r="N307" s="807">
        <v>2</v>
      </c>
      <c r="O307" s="884"/>
      <c r="P307" s="806" t="s">
        <v>797</v>
      </c>
      <c r="Q307" s="807">
        <v>2</v>
      </c>
      <c r="R307" s="807">
        <v>91</v>
      </c>
      <c r="S307" s="759" t="str">
        <f t="shared" si="8"/>
        <v>Vejez</v>
      </c>
      <c r="U307" s="806" t="s">
        <v>833</v>
      </c>
      <c r="V307" s="807">
        <v>6</v>
      </c>
      <c r="W307" s="807">
        <v>83</v>
      </c>
      <c r="X307" s="885"/>
      <c r="Z307" s="806" t="s">
        <v>871</v>
      </c>
      <c r="AA307" s="806" t="s">
        <v>796</v>
      </c>
      <c r="AB307" s="807">
        <v>1179</v>
      </c>
      <c r="AC307" s="806" t="s">
        <v>783</v>
      </c>
      <c r="AE307" s="886"/>
      <c r="AF307" s="886"/>
      <c r="AG307" s="887"/>
      <c r="AI307" s="806" t="s">
        <v>800</v>
      </c>
      <c r="AJ307" s="807">
        <v>8</v>
      </c>
      <c r="AK307" s="807">
        <v>15</v>
      </c>
      <c r="AL307" s="759" t="str">
        <f t="shared" si="9"/>
        <v>Adolescente</v>
      </c>
    </row>
    <row r="308" spans="1:38" ht="30">
      <c r="A308" s="806" t="s">
        <v>814</v>
      </c>
      <c r="B308" s="806" t="s">
        <v>669</v>
      </c>
      <c r="C308" s="806" t="s">
        <v>788</v>
      </c>
      <c r="D308" s="806" t="s">
        <v>784</v>
      </c>
      <c r="E308" s="807">
        <v>11</v>
      </c>
      <c r="G308" s="806" t="s">
        <v>833</v>
      </c>
      <c r="H308" s="807">
        <v>7</v>
      </c>
      <c r="I308" s="807">
        <v>298</v>
      </c>
      <c r="K308" s="806" t="s">
        <v>669</v>
      </c>
      <c r="L308" s="806" t="s">
        <v>884</v>
      </c>
      <c r="M308" s="806" t="s">
        <v>808</v>
      </c>
      <c r="N308" s="807">
        <v>2</v>
      </c>
      <c r="O308" s="884"/>
      <c r="P308" s="806" t="s">
        <v>797</v>
      </c>
      <c r="Q308" s="807">
        <v>2</v>
      </c>
      <c r="R308" s="807">
        <v>94</v>
      </c>
      <c r="S308" s="759" t="str">
        <f t="shared" si="8"/>
        <v>Vejez</v>
      </c>
      <c r="U308" s="806" t="s">
        <v>833</v>
      </c>
      <c r="V308" s="807">
        <v>7</v>
      </c>
      <c r="W308" s="807">
        <v>60</v>
      </c>
      <c r="X308" s="885"/>
      <c r="Z308" s="806" t="s">
        <v>872</v>
      </c>
      <c r="AA308" s="806" t="s">
        <v>787</v>
      </c>
      <c r="AB308" s="807">
        <v>1</v>
      </c>
      <c r="AC308" s="806" t="s">
        <v>788</v>
      </c>
      <c r="AE308" s="886"/>
      <c r="AF308" s="886"/>
      <c r="AG308" s="887"/>
      <c r="AI308" s="806" t="s">
        <v>800</v>
      </c>
      <c r="AJ308" s="807">
        <v>8</v>
      </c>
      <c r="AK308" s="807">
        <v>16</v>
      </c>
      <c r="AL308" s="759" t="str">
        <f t="shared" si="9"/>
        <v>Adolescente</v>
      </c>
    </row>
    <row r="309" spans="1:38" ht="30">
      <c r="A309" s="806" t="s">
        <v>814</v>
      </c>
      <c r="B309" s="806" t="s">
        <v>669</v>
      </c>
      <c r="C309" s="806" t="s">
        <v>783</v>
      </c>
      <c r="D309" s="806" t="s">
        <v>789</v>
      </c>
      <c r="E309" s="807">
        <v>5</v>
      </c>
      <c r="G309" s="806" t="s">
        <v>833</v>
      </c>
      <c r="H309" s="807">
        <v>8</v>
      </c>
      <c r="I309" s="807">
        <v>220</v>
      </c>
      <c r="K309" s="806" t="s">
        <v>669</v>
      </c>
      <c r="L309" s="806" t="s">
        <v>884</v>
      </c>
      <c r="M309" s="806" t="s">
        <v>790</v>
      </c>
      <c r="N309" s="807">
        <v>488</v>
      </c>
      <c r="O309" s="884"/>
      <c r="P309" s="806" t="s">
        <v>797</v>
      </c>
      <c r="Q309" s="807">
        <v>1</v>
      </c>
      <c r="R309" s="807">
        <v>95</v>
      </c>
      <c r="S309" s="759" t="str">
        <f t="shared" si="8"/>
        <v>Vejez</v>
      </c>
      <c r="U309" s="806" t="s">
        <v>833</v>
      </c>
      <c r="V309" s="807">
        <v>8</v>
      </c>
      <c r="W309" s="807">
        <v>58</v>
      </c>
      <c r="X309" s="885"/>
      <c r="Z309" s="806" t="s">
        <v>872</v>
      </c>
      <c r="AA309" s="806" t="s">
        <v>787</v>
      </c>
      <c r="AB309" s="807">
        <v>1</v>
      </c>
      <c r="AC309" s="806" t="s">
        <v>783</v>
      </c>
      <c r="AE309" s="886"/>
      <c r="AF309" s="886"/>
      <c r="AG309" s="887"/>
      <c r="AI309" s="806" t="s">
        <v>800</v>
      </c>
      <c r="AJ309" s="807">
        <v>10</v>
      </c>
      <c r="AK309" s="807">
        <v>17</v>
      </c>
      <c r="AL309" s="759" t="str">
        <f t="shared" si="9"/>
        <v>Adolescente</v>
      </c>
    </row>
    <row r="310" spans="1:38" ht="15">
      <c r="A310" s="806" t="s">
        <v>814</v>
      </c>
      <c r="B310" s="806" t="s">
        <v>669</v>
      </c>
      <c r="C310" s="806" t="s">
        <v>783</v>
      </c>
      <c r="D310" s="806" t="s">
        <v>784</v>
      </c>
      <c r="E310" s="807">
        <v>11</v>
      </c>
      <c r="G310" s="806" t="s">
        <v>833</v>
      </c>
      <c r="H310" s="807">
        <v>9</v>
      </c>
      <c r="I310" s="807">
        <v>222</v>
      </c>
      <c r="K310" s="806" t="s">
        <v>669</v>
      </c>
      <c r="L310" s="806" t="s">
        <v>884</v>
      </c>
      <c r="M310" s="806" t="s">
        <v>824</v>
      </c>
      <c r="N310" s="807">
        <v>2618</v>
      </c>
      <c r="O310" s="884"/>
      <c r="P310" s="806" t="s">
        <v>797</v>
      </c>
      <c r="Q310" s="807">
        <v>1</v>
      </c>
      <c r="R310" s="807">
        <v>105</v>
      </c>
      <c r="S310" s="759" t="str">
        <f t="shared" si="8"/>
        <v>Vejez</v>
      </c>
      <c r="U310" s="806" t="s">
        <v>833</v>
      </c>
      <c r="V310" s="807">
        <v>9</v>
      </c>
      <c r="W310" s="807">
        <v>22</v>
      </c>
      <c r="X310" s="885"/>
      <c r="Z310" s="806" t="s">
        <v>872</v>
      </c>
      <c r="AA310" s="806" t="s">
        <v>792</v>
      </c>
      <c r="AB310" s="807">
        <v>933</v>
      </c>
      <c r="AC310" s="806" t="s">
        <v>788</v>
      </c>
      <c r="AE310" s="886"/>
      <c r="AF310" s="886"/>
      <c r="AG310" s="887"/>
      <c r="AI310" s="806" t="s">
        <v>800</v>
      </c>
      <c r="AJ310" s="807">
        <v>4</v>
      </c>
      <c r="AK310" s="807">
        <v>18</v>
      </c>
      <c r="AL310" s="759" t="str">
        <f t="shared" si="9"/>
        <v>Juventud</v>
      </c>
    </row>
    <row r="311" spans="1:38" ht="15">
      <c r="A311" s="806" t="s">
        <v>814</v>
      </c>
      <c r="B311" s="806" t="s">
        <v>787</v>
      </c>
      <c r="C311" s="806" t="s">
        <v>788</v>
      </c>
      <c r="D311" s="806" t="s">
        <v>789</v>
      </c>
      <c r="E311" s="807">
        <v>3</v>
      </c>
      <c r="G311" s="806" t="s">
        <v>833</v>
      </c>
      <c r="H311" s="807">
        <v>10</v>
      </c>
      <c r="I311" s="807">
        <v>149</v>
      </c>
      <c r="K311" s="806" t="s">
        <v>669</v>
      </c>
      <c r="L311" s="806" t="s">
        <v>884</v>
      </c>
      <c r="M311" s="806" t="s">
        <v>826</v>
      </c>
      <c r="N311" s="807">
        <v>2</v>
      </c>
      <c r="O311" s="884"/>
      <c r="P311" s="806" t="s">
        <v>797</v>
      </c>
      <c r="Q311" s="807">
        <v>1</v>
      </c>
      <c r="R311" s="807">
        <v>109</v>
      </c>
      <c r="S311" s="759" t="str">
        <f t="shared" si="8"/>
        <v>Vejez</v>
      </c>
      <c r="U311" s="806" t="s">
        <v>833</v>
      </c>
      <c r="V311" s="807">
        <v>10</v>
      </c>
      <c r="W311" s="807">
        <v>9</v>
      </c>
      <c r="X311" s="885"/>
      <c r="Z311" s="806" t="s">
        <v>872</v>
      </c>
      <c r="AA311" s="806" t="s">
        <v>792</v>
      </c>
      <c r="AB311" s="807">
        <v>622</v>
      </c>
      <c r="AC311" s="806" t="s">
        <v>783</v>
      </c>
      <c r="AE311" s="886"/>
      <c r="AF311" s="886"/>
      <c r="AG311" s="887"/>
      <c r="AI311" s="806" t="s">
        <v>800</v>
      </c>
      <c r="AJ311" s="807">
        <v>5</v>
      </c>
      <c r="AK311" s="807">
        <v>19</v>
      </c>
      <c r="AL311" s="759" t="str">
        <f t="shared" si="9"/>
        <v>Juventud</v>
      </c>
    </row>
    <row r="312" spans="1:38" ht="30">
      <c r="A312" s="806" t="s">
        <v>814</v>
      </c>
      <c r="B312" s="806" t="s">
        <v>787</v>
      </c>
      <c r="C312" s="806" t="s">
        <v>788</v>
      </c>
      <c r="D312" s="806" t="s">
        <v>784</v>
      </c>
      <c r="E312" s="807">
        <v>14</v>
      </c>
      <c r="G312" s="806" t="s">
        <v>833</v>
      </c>
      <c r="H312" s="807">
        <v>11</v>
      </c>
      <c r="I312" s="807">
        <v>125</v>
      </c>
      <c r="K312" s="806" t="s">
        <v>669</v>
      </c>
      <c r="L312" s="806" t="s">
        <v>884</v>
      </c>
      <c r="M312" s="806" t="s">
        <v>810</v>
      </c>
      <c r="N312" s="807">
        <v>51</v>
      </c>
      <c r="O312" s="884"/>
      <c r="P312" s="806" t="s">
        <v>800</v>
      </c>
      <c r="Q312" s="807">
        <v>17</v>
      </c>
      <c r="R312" s="807">
        <v>0</v>
      </c>
      <c r="S312" s="759" t="str">
        <f t="shared" si="8"/>
        <v>Primera Infancia</v>
      </c>
      <c r="U312" s="806" t="s">
        <v>833</v>
      </c>
      <c r="V312" s="807">
        <v>11</v>
      </c>
      <c r="W312" s="807">
        <v>9</v>
      </c>
      <c r="X312" s="885"/>
      <c r="Z312" s="806" t="s">
        <v>872</v>
      </c>
      <c r="AA312" s="806" t="s">
        <v>796</v>
      </c>
      <c r="AB312" s="807">
        <v>977</v>
      </c>
      <c r="AC312" s="806" t="s">
        <v>788</v>
      </c>
      <c r="AE312" s="886"/>
      <c r="AF312" s="886"/>
      <c r="AG312" s="887"/>
      <c r="AI312" s="806" t="s">
        <v>800</v>
      </c>
      <c r="AJ312" s="807">
        <v>5</v>
      </c>
      <c r="AK312" s="807">
        <v>20</v>
      </c>
      <c r="AL312" s="759" t="str">
        <f t="shared" si="9"/>
        <v>Juventud</v>
      </c>
    </row>
    <row r="313" spans="1:38" ht="30">
      <c r="A313" s="806" t="s">
        <v>814</v>
      </c>
      <c r="B313" s="806" t="s">
        <v>787</v>
      </c>
      <c r="C313" s="806" t="s">
        <v>783</v>
      </c>
      <c r="D313" s="806" t="s">
        <v>789</v>
      </c>
      <c r="E313" s="807">
        <v>3</v>
      </c>
      <c r="G313" s="806" t="s">
        <v>833</v>
      </c>
      <c r="H313" s="807">
        <v>12</v>
      </c>
      <c r="I313" s="807">
        <v>243</v>
      </c>
      <c r="K313" s="806" t="s">
        <v>669</v>
      </c>
      <c r="L313" s="806" t="s">
        <v>884</v>
      </c>
      <c r="M313" s="806" t="s">
        <v>666</v>
      </c>
      <c r="N313" s="807">
        <v>4</v>
      </c>
      <c r="O313" s="884"/>
      <c r="P313" s="806" t="s">
        <v>800</v>
      </c>
      <c r="Q313" s="807">
        <v>33</v>
      </c>
      <c r="R313" s="807">
        <v>1</v>
      </c>
      <c r="S313" s="759" t="str">
        <f t="shared" si="8"/>
        <v>Primera Infancia</v>
      </c>
      <c r="U313" s="806" t="s">
        <v>833</v>
      </c>
      <c r="V313" s="807">
        <v>12</v>
      </c>
      <c r="W313" s="807">
        <v>19</v>
      </c>
      <c r="X313" s="885"/>
      <c r="Z313" s="806" t="s">
        <v>872</v>
      </c>
      <c r="AA313" s="806" t="s">
        <v>796</v>
      </c>
      <c r="AB313" s="807">
        <v>1288</v>
      </c>
      <c r="AC313" s="806" t="s">
        <v>783</v>
      </c>
      <c r="AE313" s="886"/>
      <c r="AF313" s="886"/>
      <c r="AG313" s="887"/>
      <c r="AI313" s="806" t="s">
        <v>800</v>
      </c>
      <c r="AJ313" s="807">
        <v>8</v>
      </c>
      <c r="AK313" s="807">
        <v>21</v>
      </c>
      <c r="AL313" s="759" t="str">
        <f t="shared" si="9"/>
        <v>Juventud</v>
      </c>
    </row>
    <row r="314" spans="1:38" ht="30">
      <c r="A314" s="806" t="s">
        <v>814</v>
      </c>
      <c r="B314" s="806" t="s">
        <v>787</v>
      </c>
      <c r="C314" s="806" t="s">
        <v>783</v>
      </c>
      <c r="D314" s="806" t="s">
        <v>784</v>
      </c>
      <c r="E314" s="807">
        <v>27</v>
      </c>
      <c r="G314" s="806" t="s">
        <v>834</v>
      </c>
      <c r="H314" s="807">
        <v>0</v>
      </c>
      <c r="I314" s="807">
        <v>421</v>
      </c>
      <c r="K314" s="806" t="s">
        <v>669</v>
      </c>
      <c r="L314" s="806" t="s">
        <v>884</v>
      </c>
      <c r="M314" s="806" t="s">
        <v>794</v>
      </c>
      <c r="N314" s="807">
        <v>4</v>
      </c>
      <c r="O314" s="884"/>
      <c r="P314" s="806" t="s">
        <v>800</v>
      </c>
      <c r="Q314" s="807">
        <v>30</v>
      </c>
      <c r="R314" s="807">
        <v>2</v>
      </c>
      <c r="S314" s="759" t="str">
        <f t="shared" si="8"/>
        <v>Primera Infancia</v>
      </c>
      <c r="U314" s="806" t="s">
        <v>834</v>
      </c>
      <c r="V314" s="807">
        <v>0</v>
      </c>
      <c r="W314" s="807">
        <v>13</v>
      </c>
      <c r="X314" s="885"/>
      <c r="Z314" s="806" t="s">
        <v>873</v>
      </c>
      <c r="AA314" s="806" t="s">
        <v>787</v>
      </c>
      <c r="AB314" s="807">
        <v>1</v>
      </c>
      <c r="AC314" s="806" t="s">
        <v>788</v>
      </c>
      <c r="AE314" s="886"/>
      <c r="AF314" s="886"/>
      <c r="AG314" s="887"/>
      <c r="AI314" s="806" t="s">
        <v>800</v>
      </c>
      <c r="AJ314" s="807">
        <v>12</v>
      </c>
      <c r="AK314" s="807">
        <v>22</v>
      </c>
      <c r="AL314" s="759" t="str">
        <f t="shared" si="9"/>
        <v>Juventud</v>
      </c>
    </row>
    <row r="315" spans="1:38" ht="30">
      <c r="A315" s="806" t="s">
        <v>814</v>
      </c>
      <c r="B315" s="806" t="s">
        <v>792</v>
      </c>
      <c r="C315" s="806" t="s">
        <v>788</v>
      </c>
      <c r="D315" s="806" t="s">
        <v>784</v>
      </c>
      <c r="E315" s="807">
        <v>3</v>
      </c>
      <c r="G315" s="806" t="s">
        <v>834</v>
      </c>
      <c r="H315" s="807">
        <v>1</v>
      </c>
      <c r="I315" s="807">
        <v>1508</v>
      </c>
      <c r="K315" s="806" t="s">
        <v>669</v>
      </c>
      <c r="L315" s="806" t="s">
        <v>884</v>
      </c>
      <c r="M315" s="806" t="s">
        <v>795</v>
      </c>
      <c r="N315" s="807">
        <v>22</v>
      </c>
      <c r="O315" s="884"/>
      <c r="P315" s="806" t="s">
        <v>800</v>
      </c>
      <c r="Q315" s="807">
        <v>31</v>
      </c>
      <c r="R315" s="807">
        <v>3</v>
      </c>
      <c r="S315" s="759" t="str">
        <f t="shared" si="8"/>
        <v>Primera Infancia</v>
      </c>
      <c r="U315" s="806" t="s">
        <v>834</v>
      </c>
      <c r="V315" s="807">
        <v>1</v>
      </c>
      <c r="W315" s="807">
        <v>49</v>
      </c>
      <c r="X315" s="885"/>
      <c r="Z315" s="806" t="s">
        <v>873</v>
      </c>
      <c r="AA315" s="806" t="s">
        <v>787</v>
      </c>
      <c r="AB315" s="807">
        <v>2</v>
      </c>
      <c r="AC315" s="806" t="s">
        <v>783</v>
      </c>
      <c r="AE315" s="886"/>
      <c r="AF315" s="886"/>
      <c r="AG315" s="887"/>
      <c r="AI315" s="806" t="s">
        <v>800</v>
      </c>
      <c r="AJ315" s="807">
        <v>7</v>
      </c>
      <c r="AK315" s="807">
        <v>23</v>
      </c>
      <c r="AL315" s="759" t="str">
        <f t="shared" si="9"/>
        <v>Juventud</v>
      </c>
    </row>
    <row r="316" spans="1:38" ht="30">
      <c r="A316" s="806" t="s">
        <v>814</v>
      </c>
      <c r="B316" s="806" t="s">
        <v>796</v>
      </c>
      <c r="C316" s="806" t="s">
        <v>783</v>
      </c>
      <c r="D316" s="806" t="s">
        <v>784</v>
      </c>
      <c r="E316" s="807">
        <v>1</v>
      </c>
      <c r="G316" s="806" t="s">
        <v>834</v>
      </c>
      <c r="H316" s="807">
        <v>2</v>
      </c>
      <c r="I316" s="807">
        <v>5034</v>
      </c>
      <c r="K316" s="806" t="s">
        <v>669</v>
      </c>
      <c r="L316" s="806" t="s">
        <v>884</v>
      </c>
      <c r="M316" s="806" t="s">
        <v>829</v>
      </c>
      <c r="N316" s="807">
        <v>5</v>
      </c>
      <c r="O316" s="884"/>
      <c r="P316" s="806" t="s">
        <v>800</v>
      </c>
      <c r="Q316" s="807">
        <v>42</v>
      </c>
      <c r="R316" s="807">
        <v>4</v>
      </c>
      <c r="S316" s="759" t="str">
        <f t="shared" si="8"/>
        <v>Primera Infancia</v>
      </c>
      <c r="U316" s="806" t="s">
        <v>834</v>
      </c>
      <c r="V316" s="807">
        <v>2</v>
      </c>
      <c r="W316" s="807">
        <v>153</v>
      </c>
      <c r="X316" s="885"/>
      <c r="Z316" s="806" t="s">
        <v>873</v>
      </c>
      <c r="AA316" s="806" t="s">
        <v>792</v>
      </c>
      <c r="AB316" s="807">
        <v>847</v>
      </c>
      <c r="AC316" s="806" t="s">
        <v>788</v>
      </c>
      <c r="AE316" s="886"/>
      <c r="AF316" s="886"/>
      <c r="AG316" s="887"/>
      <c r="AI316" s="806" t="s">
        <v>800</v>
      </c>
      <c r="AJ316" s="807">
        <v>8</v>
      </c>
      <c r="AK316" s="807">
        <v>24</v>
      </c>
      <c r="AL316" s="759" t="str">
        <f t="shared" si="9"/>
        <v>Juventud</v>
      </c>
    </row>
    <row r="317" spans="1:38" ht="30">
      <c r="A317" s="806" t="s">
        <v>814</v>
      </c>
      <c r="B317" s="806" t="s">
        <v>815</v>
      </c>
      <c r="C317" s="806" t="s">
        <v>788</v>
      </c>
      <c r="D317" s="806" t="s">
        <v>789</v>
      </c>
      <c r="E317" s="807">
        <v>4461</v>
      </c>
      <c r="G317" s="806" t="s">
        <v>834</v>
      </c>
      <c r="H317" s="807">
        <v>3</v>
      </c>
      <c r="I317" s="807">
        <v>2482</v>
      </c>
      <c r="K317" s="806" t="s">
        <v>669</v>
      </c>
      <c r="L317" s="806" t="s">
        <v>884</v>
      </c>
      <c r="M317" s="806" t="s">
        <v>798</v>
      </c>
      <c r="N317" s="807">
        <v>54</v>
      </c>
      <c r="O317" s="884"/>
      <c r="P317" s="806" t="s">
        <v>800</v>
      </c>
      <c r="Q317" s="807">
        <v>30</v>
      </c>
      <c r="R317" s="807">
        <v>5</v>
      </c>
      <c r="S317" s="759" t="str">
        <f t="shared" si="8"/>
        <v>Primera Infancia</v>
      </c>
      <c r="U317" s="806" t="s">
        <v>834</v>
      </c>
      <c r="V317" s="807">
        <v>3</v>
      </c>
      <c r="W317" s="807">
        <v>76</v>
      </c>
      <c r="X317" s="885"/>
      <c r="Z317" s="806" t="s">
        <v>873</v>
      </c>
      <c r="AA317" s="806" t="s">
        <v>792</v>
      </c>
      <c r="AB317" s="807">
        <v>479</v>
      </c>
      <c r="AC317" s="806" t="s">
        <v>783</v>
      </c>
      <c r="AE317" s="886"/>
      <c r="AF317" s="886"/>
      <c r="AG317" s="887"/>
      <c r="AI317" s="806" t="s">
        <v>800</v>
      </c>
      <c r="AJ317" s="807">
        <v>10</v>
      </c>
      <c r="AK317" s="807">
        <v>25</v>
      </c>
      <c r="AL317" s="759" t="str">
        <f t="shared" si="9"/>
        <v>Juventud</v>
      </c>
    </row>
    <row r="318" spans="1:38" ht="15">
      <c r="A318" s="806" t="s">
        <v>814</v>
      </c>
      <c r="B318" s="806" t="s">
        <v>815</v>
      </c>
      <c r="C318" s="806" t="s">
        <v>788</v>
      </c>
      <c r="D318" s="806" t="s">
        <v>784</v>
      </c>
      <c r="E318" s="807">
        <v>15611</v>
      </c>
      <c r="G318" s="806" t="s">
        <v>834</v>
      </c>
      <c r="H318" s="807">
        <v>4</v>
      </c>
      <c r="I318" s="807">
        <v>7585</v>
      </c>
      <c r="K318" s="806" t="s">
        <v>669</v>
      </c>
      <c r="L318" s="806" t="s">
        <v>884</v>
      </c>
      <c r="M318" s="806" t="s">
        <v>669</v>
      </c>
      <c r="N318" s="807">
        <v>4</v>
      </c>
      <c r="O318" s="884"/>
      <c r="P318" s="806" t="s">
        <v>800</v>
      </c>
      <c r="Q318" s="807">
        <v>47</v>
      </c>
      <c r="R318" s="807">
        <v>6</v>
      </c>
      <c r="S318" s="759" t="str">
        <f t="shared" si="8"/>
        <v>Infancia</v>
      </c>
      <c r="U318" s="806" t="s">
        <v>834</v>
      </c>
      <c r="V318" s="807">
        <v>4</v>
      </c>
      <c r="W318" s="807">
        <v>933</v>
      </c>
      <c r="X318" s="885"/>
      <c r="Z318" s="806" t="s">
        <v>873</v>
      </c>
      <c r="AA318" s="806" t="s">
        <v>796</v>
      </c>
      <c r="AB318" s="807">
        <v>774</v>
      </c>
      <c r="AC318" s="806" t="s">
        <v>788</v>
      </c>
      <c r="AE318" s="886"/>
      <c r="AF318" s="886"/>
      <c r="AG318" s="887"/>
      <c r="AI318" s="806" t="s">
        <v>800</v>
      </c>
      <c r="AJ318" s="807">
        <v>10</v>
      </c>
      <c r="AK318" s="807">
        <v>26</v>
      </c>
      <c r="AL318" s="759" t="str">
        <f t="shared" si="9"/>
        <v>Juventud</v>
      </c>
    </row>
    <row r="319" spans="1:38" ht="15">
      <c r="A319" s="806" t="s">
        <v>814</v>
      </c>
      <c r="B319" s="806" t="s">
        <v>815</v>
      </c>
      <c r="C319" s="806" t="s">
        <v>783</v>
      </c>
      <c r="D319" s="806" t="s">
        <v>789</v>
      </c>
      <c r="E319" s="807">
        <v>4196</v>
      </c>
      <c r="G319" s="806" t="s">
        <v>834</v>
      </c>
      <c r="H319" s="807">
        <v>5</v>
      </c>
      <c r="I319" s="807">
        <v>1096</v>
      </c>
      <c r="K319" s="806" t="s">
        <v>669</v>
      </c>
      <c r="L319" s="806" t="s">
        <v>884</v>
      </c>
      <c r="M319" s="806" t="s">
        <v>799</v>
      </c>
      <c r="N319" s="807">
        <v>6</v>
      </c>
      <c r="O319" s="884"/>
      <c r="P319" s="806" t="s">
        <v>800</v>
      </c>
      <c r="Q319" s="807">
        <v>44</v>
      </c>
      <c r="R319" s="807">
        <v>7</v>
      </c>
      <c r="S319" s="759" t="str">
        <f t="shared" si="8"/>
        <v>Infancia</v>
      </c>
      <c r="U319" s="806" t="s">
        <v>834</v>
      </c>
      <c r="V319" s="807">
        <v>5</v>
      </c>
      <c r="W319" s="807">
        <v>116</v>
      </c>
      <c r="X319" s="885"/>
      <c r="Z319" s="806" t="s">
        <v>873</v>
      </c>
      <c r="AA319" s="806" t="s">
        <v>796</v>
      </c>
      <c r="AB319" s="807">
        <v>1654</v>
      </c>
      <c r="AC319" s="806" t="s">
        <v>783</v>
      </c>
      <c r="AE319" s="886"/>
      <c r="AF319" s="886"/>
      <c r="AG319" s="887"/>
      <c r="AI319" s="806" t="s">
        <v>800</v>
      </c>
      <c r="AJ319" s="807">
        <v>7</v>
      </c>
      <c r="AK319" s="807">
        <v>27</v>
      </c>
      <c r="AL319" s="759" t="str">
        <f t="shared" si="9"/>
        <v>Juventud</v>
      </c>
    </row>
    <row r="320" spans="1:38" ht="15">
      <c r="A320" s="806" t="s">
        <v>814</v>
      </c>
      <c r="B320" s="806" t="s">
        <v>815</v>
      </c>
      <c r="C320" s="806" t="s">
        <v>783</v>
      </c>
      <c r="D320" s="806" t="s">
        <v>784</v>
      </c>
      <c r="E320" s="807">
        <v>12000</v>
      </c>
      <c r="G320" s="806" t="s">
        <v>834</v>
      </c>
      <c r="H320" s="807">
        <v>6</v>
      </c>
      <c r="I320" s="807">
        <v>1039</v>
      </c>
      <c r="K320" s="806" t="s">
        <v>669</v>
      </c>
      <c r="L320" s="806" t="s">
        <v>884</v>
      </c>
      <c r="M320" s="806" t="s">
        <v>801</v>
      </c>
      <c r="N320" s="807">
        <v>50</v>
      </c>
      <c r="O320" s="884"/>
      <c r="P320" s="806" t="s">
        <v>800</v>
      </c>
      <c r="Q320" s="807">
        <v>40</v>
      </c>
      <c r="R320" s="807">
        <v>8</v>
      </c>
      <c r="S320" s="759" t="str">
        <f t="shared" si="8"/>
        <v>Infancia</v>
      </c>
      <c r="U320" s="806" t="s">
        <v>834</v>
      </c>
      <c r="V320" s="807">
        <v>6</v>
      </c>
      <c r="W320" s="807">
        <v>86</v>
      </c>
      <c r="X320" s="885"/>
      <c r="Z320" s="806" t="s">
        <v>874</v>
      </c>
      <c r="AA320" s="806" t="s">
        <v>787</v>
      </c>
      <c r="AB320" s="807">
        <v>83</v>
      </c>
      <c r="AC320" s="806" t="s">
        <v>788</v>
      </c>
      <c r="AE320" s="886"/>
      <c r="AF320" s="886"/>
      <c r="AG320" s="887"/>
      <c r="AI320" s="806" t="s">
        <v>800</v>
      </c>
      <c r="AJ320" s="807">
        <v>13</v>
      </c>
      <c r="AK320" s="807">
        <v>28</v>
      </c>
      <c r="AL320" s="759" t="str">
        <f t="shared" si="9"/>
        <v>Juventud</v>
      </c>
    </row>
    <row r="321" spans="1:38" ht="15">
      <c r="A321" s="806" t="s">
        <v>814</v>
      </c>
      <c r="B321" s="806" t="s">
        <v>818</v>
      </c>
      <c r="C321" s="806" t="s">
        <v>788</v>
      </c>
      <c r="D321" s="806" t="s">
        <v>789</v>
      </c>
      <c r="E321" s="807">
        <v>9</v>
      </c>
      <c r="G321" s="806" t="s">
        <v>834</v>
      </c>
      <c r="H321" s="807">
        <v>7</v>
      </c>
      <c r="I321" s="807">
        <v>997</v>
      </c>
      <c r="K321" s="806" t="s">
        <v>669</v>
      </c>
      <c r="L321" s="806" t="s">
        <v>884</v>
      </c>
      <c r="M321" s="806" t="s">
        <v>673</v>
      </c>
      <c r="N321" s="807">
        <v>3</v>
      </c>
      <c r="O321" s="884"/>
      <c r="P321" s="806" t="s">
        <v>800</v>
      </c>
      <c r="Q321" s="807">
        <v>57</v>
      </c>
      <c r="R321" s="807">
        <v>9</v>
      </c>
      <c r="S321" s="759" t="str">
        <f t="shared" si="8"/>
        <v>Infancia</v>
      </c>
      <c r="U321" s="806" t="s">
        <v>834</v>
      </c>
      <c r="V321" s="807">
        <v>7</v>
      </c>
      <c r="W321" s="807">
        <v>68</v>
      </c>
      <c r="X321" s="885"/>
      <c r="Z321" s="806" t="s">
        <v>874</v>
      </c>
      <c r="AA321" s="806" t="s">
        <v>787</v>
      </c>
      <c r="AB321" s="807">
        <v>103</v>
      </c>
      <c r="AC321" s="806" t="s">
        <v>783</v>
      </c>
      <c r="AE321" s="886"/>
      <c r="AF321" s="886"/>
      <c r="AG321" s="887"/>
      <c r="AI321" s="806" t="s">
        <v>800</v>
      </c>
      <c r="AJ321" s="807">
        <v>18</v>
      </c>
      <c r="AK321" s="807">
        <v>29</v>
      </c>
      <c r="AL321" s="759" t="str">
        <f t="shared" si="9"/>
        <v>Adulto</v>
      </c>
    </row>
    <row r="322" spans="1:38" ht="15">
      <c r="A322" s="806" t="s">
        <v>814</v>
      </c>
      <c r="B322" s="806" t="s">
        <v>818</v>
      </c>
      <c r="C322" s="806" t="s">
        <v>788</v>
      </c>
      <c r="D322" s="806" t="s">
        <v>784</v>
      </c>
      <c r="E322" s="807">
        <v>70</v>
      </c>
      <c r="G322" s="806" t="s">
        <v>834</v>
      </c>
      <c r="H322" s="807">
        <v>8</v>
      </c>
      <c r="I322" s="807">
        <v>814</v>
      </c>
      <c r="K322" s="806" t="s">
        <v>669</v>
      </c>
      <c r="L322" s="806" t="s">
        <v>884</v>
      </c>
      <c r="M322" s="806" t="s">
        <v>674</v>
      </c>
      <c r="N322" s="807">
        <v>9110</v>
      </c>
      <c r="O322" s="884"/>
      <c r="P322" s="806" t="s">
        <v>800</v>
      </c>
      <c r="Q322" s="807">
        <v>45</v>
      </c>
      <c r="R322" s="807">
        <v>10</v>
      </c>
      <c r="S322" s="759" t="str">
        <f t="shared" si="8"/>
        <v>Infancia</v>
      </c>
      <c r="U322" s="806" t="s">
        <v>834</v>
      </c>
      <c r="V322" s="807">
        <v>8</v>
      </c>
      <c r="W322" s="807">
        <v>33</v>
      </c>
      <c r="X322" s="885"/>
      <c r="Z322" s="806" t="s">
        <v>874</v>
      </c>
      <c r="AA322" s="806" t="s">
        <v>792</v>
      </c>
      <c r="AB322" s="807">
        <v>15479</v>
      </c>
      <c r="AC322" s="806" t="s">
        <v>788</v>
      </c>
      <c r="AE322" s="886"/>
      <c r="AF322" s="886"/>
      <c r="AG322" s="887"/>
      <c r="AI322" s="806" t="s">
        <v>800</v>
      </c>
      <c r="AJ322" s="807">
        <v>12</v>
      </c>
      <c r="AK322" s="807">
        <v>30</v>
      </c>
      <c r="AL322" s="759" t="str">
        <f t="shared" si="9"/>
        <v>Adulto</v>
      </c>
    </row>
    <row r="323" spans="1:38" ht="15">
      <c r="A323" s="806" t="s">
        <v>814</v>
      </c>
      <c r="B323" s="806" t="s">
        <v>818</v>
      </c>
      <c r="C323" s="806" t="s">
        <v>783</v>
      </c>
      <c r="D323" s="806" t="s">
        <v>789</v>
      </c>
      <c r="E323" s="807">
        <v>13</v>
      </c>
      <c r="G323" s="806" t="s">
        <v>834</v>
      </c>
      <c r="H323" s="807">
        <v>9</v>
      </c>
      <c r="I323" s="807">
        <v>576</v>
      </c>
      <c r="K323" s="806" t="s">
        <v>669</v>
      </c>
      <c r="L323" s="806" t="s">
        <v>884</v>
      </c>
      <c r="M323" s="806" t="s">
        <v>676</v>
      </c>
      <c r="N323" s="807">
        <v>3</v>
      </c>
      <c r="O323" s="884"/>
      <c r="P323" s="806" t="s">
        <v>800</v>
      </c>
      <c r="Q323" s="807">
        <v>42</v>
      </c>
      <c r="R323" s="807">
        <v>11</v>
      </c>
      <c r="S323" s="759" t="str">
        <f t="shared" ref="S323:S386" si="10">IF(P323=0,"",IF(AND(R323&gt;=0,R323&lt;=5),"Primera Infancia",IF(AND(R323&gt;=6,R323&lt;=11),"Infancia",IF(AND(R323&gt;=12,R323&lt;=17),"Adolescente",IF(AND(R323&gt;=18,R323&lt;=28),"Juventud",IF(AND(R323&gt;=29,R323&lt;=59),"Adulto","Vejez"))))))</f>
        <v>Infancia</v>
      </c>
      <c r="U323" s="806" t="s">
        <v>834</v>
      </c>
      <c r="V323" s="807">
        <v>9</v>
      </c>
      <c r="W323" s="807">
        <v>9</v>
      </c>
      <c r="X323" s="885"/>
      <c r="Z323" s="806" t="s">
        <v>874</v>
      </c>
      <c r="AA323" s="806" t="s">
        <v>792</v>
      </c>
      <c r="AB323" s="807">
        <v>9817</v>
      </c>
      <c r="AC323" s="806" t="s">
        <v>783</v>
      </c>
      <c r="AE323" s="886"/>
      <c r="AF323" s="886"/>
      <c r="AG323" s="887"/>
      <c r="AI323" s="806" t="s">
        <v>800</v>
      </c>
      <c r="AJ323" s="807">
        <v>6</v>
      </c>
      <c r="AK323" s="807">
        <v>31</v>
      </c>
      <c r="AL323" s="759" t="str">
        <f t="shared" ref="AL323:AL386" si="11">IF(AI323=0,"",IF(AND(AK323&gt;=0,AK323&lt;=5),"Primera Infancia",IF(AND(AK323&gt;=6,AK323&lt;=11),"Infancia",IF(AND(AK323&gt;=12,AK323&lt;=17),"Adolescente",IF(AND(AK323&gt;=18,AK323&lt;=28),"Juventud",IF(AND(AK323&gt;=29,AK323&lt;=59),"Adulto","Vejez"))))))</f>
        <v>Adulto</v>
      </c>
    </row>
    <row r="324" spans="1:38" ht="30">
      <c r="A324" s="806" t="s">
        <v>814</v>
      </c>
      <c r="B324" s="806" t="s">
        <v>818</v>
      </c>
      <c r="C324" s="806" t="s">
        <v>783</v>
      </c>
      <c r="D324" s="806" t="s">
        <v>784</v>
      </c>
      <c r="E324" s="807">
        <v>80</v>
      </c>
      <c r="G324" s="806" t="s">
        <v>834</v>
      </c>
      <c r="H324" s="807">
        <v>10</v>
      </c>
      <c r="I324" s="807">
        <v>472</v>
      </c>
      <c r="K324" s="806" t="s">
        <v>669</v>
      </c>
      <c r="L324" s="806" t="s">
        <v>884</v>
      </c>
      <c r="M324" s="806" t="s">
        <v>678</v>
      </c>
      <c r="N324" s="807">
        <v>12</v>
      </c>
      <c r="O324" s="884"/>
      <c r="P324" s="806" t="s">
        <v>800</v>
      </c>
      <c r="Q324" s="807">
        <v>39</v>
      </c>
      <c r="R324" s="807">
        <v>12</v>
      </c>
      <c r="S324" s="759" t="str">
        <f t="shared" si="10"/>
        <v>Adolescente</v>
      </c>
      <c r="U324" s="806" t="s">
        <v>834</v>
      </c>
      <c r="V324" s="807">
        <v>10</v>
      </c>
      <c r="W324" s="807">
        <v>13</v>
      </c>
      <c r="X324" s="885"/>
      <c r="Z324" s="806" t="s">
        <v>874</v>
      </c>
      <c r="AA324" s="806" t="s">
        <v>796</v>
      </c>
      <c r="AB324" s="807">
        <v>16056</v>
      </c>
      <c r="AC324" s="806" t="s">
        <v>788</v>
      </c>
      <c r="AE324" s="886"/>
      <c r="AF324" s="886"/>
      <c r="AG324" s="887"/>
      <c r="AI324" s="806" t="s">
        <v>800</v>
      </c>
      <c r="AJ324" s="807">
        <v>5</v>
      </c>
      <c r="AK324" s="807">
        <v>32</v>
      </c>
      <c r="AL324" s="759" t="str">
        <f t="shared" si="11"/>
        <v>Adulto</v>
      </c>
    </row>
    <row r="325" spans="1:38" ht="30">
      <c r="A325" s="806" t="s">
        <v>816</v>
      </c>
      <c r="B325" s="806" t="s">
        <v>782</v>
      </c>
      <c r="C325" s="806" t="s">
        <v>788</v>
      </c>
      <c r="D325" s="806" t="s">
        <v>789</v>
      </c>
      <c r="E325" s="807">
        <v>3</v>
      </c>
      <c r="G325" s="806" t="s">
        <v>834</v>
      </c>
      <c r="H325" s="807">
        <v>11</v>
      </c>
      <c r="I325" s="807">
        <v>299</v>
      </c>
      <c r="K325" s="806" t="s">
        <v>669</v>
      </c>
      <c r="L325" s="806" t="s">
        <v>884</v>
      </c>
      <c r="M325" s="806" t="s">
        <v>683</v>
      </c>
      <c r="N325" s="807">
        <v>84</v>
      </c>
      <c r="O325" s="884"/>
      <c r="P325" s="806" t="s">
        <v>800</v>
      </c>
      <c r="Q325" s="807">
        <v>56</v>
      </c>
      <c r="R325" s="807">
        <v>13</v>
      </c>
      <c r="S325" s="759" t="str">
        <f t="shared" si="10"/>
        <v>Adolescente</v>
      </c>
      <c r="U325" s="806" t="s">
        <v>834</v>
      </c>
      <c r="V325" s="807">
        <v>11</v>
      </c>
      <c r="W325" s="807">
        <v>4</v>
      </c>
      <c r="X325" s="885"/>
      <c r="Z325" s="806" t="s">
        <v>874</v>
      </c>
      <c r="AA325" s="806" t="s">
        <v>796</v>
      </c>
      <c r="AB325" s="807">
        <v>21518</v>
      </c>
      <c r="AC325" s="806" t="s">
        <v>783</v>
      </c>
      <c r="AE325" s="886"/>
      <c r="AF325" s="886"/>
      <c r="AG325" s="887"/>
      <c r="AI325" s="806" t="s">
        <v>800</v>
      </c>
      <c r="AJ325" s="807">
        <v>9</v>
      </c>
      <c r="AK325" s="807">
        <v>33</v>
      </c>
      <c r="AL325" s="759" t="str">
        <f t="shared" si="11"/>
        <v>Adulto</v>
      </c>
    </row>
    <row r="326" spans="1:38" ht="30">
      <c r="A326" s="806" t="s">
        <v>816</v>
      </c>
      <c r="B326" s="806" t="s">
        <v>782</v>
      </c>
      <c r="C326" s="806" t="s">
        <v>788</v>
      </c>
      <c r="D326" s="806" t="s">
        <v>784</v>
      </c>
      <c r="E326" s="807">
        <v>6</v>
      </c>
      <c r="G326" s="806" t="s">
        <v>834</v>
      </c>
      <c r="H326" s="807">
        <v>12</v>
      </c>
      <c r="I326" s="807">
        <v>551</v>
      </c>
      <c r="K326" s="806" t="s">
        <v>669</v>
      </c>
      <c r="L326" s="806" t="s">
        <v>884</v>
      </c>
      <c r="M326" s="806" t="s">
        <v>684</v>
      </c>
      <c r="N326" s="807">
        <v>7517</v>
      </c>
      <c r="O326" s="884"/>
      <c r="P326" s="806" t="s">
        <v>800</v>
      </c>
      <c r="Q326" s="807">
        <v>57</v>
      </c>
      <c r="R326" s="807">
        <v>14</v>
      </c>
      <c r="S326" s="759" t="str">
        <f t="shared" si="10"/>
        <v>Adolescente</v>
      </c>
      <c r="U326" s="806" t="s">
        <v>834</v>
      </c>
      <c r="V326" s="807">
        <v>12</v>
      </c>
      <c r="W326" s="807">
        <v>9</v>
      </c>
      <c r="X326" s="885"/>
      <c r="Z326" s="806" t="s">
        <v>876</v>
      </c>
      <c r="AA326" s="806" t="s">
        <v>787</v>
      </c>
      <c r="AB326" s="807">
        <v>93</v>
      </c>
      <c r="AC326" s="806" t="s">
        <v>788</v>
      </c>
      <c r="AE326" s="886"/>
      <c r="AF326" s="886"/>
      <c r="AG326" s="887"/>
      <c r="AI326" s="806" t="s">
        <v>800</v>
      </c>
      <c r="AJ326" s="807">
        <v>14</v>
      </c>
      <c r="AK326" s="807">
        <v>34</v>
      </c>
      <c r="AL326" s="759" t="str">
        <f t="shared" si="11"/>
        <v>Adulto</v>
      </c>
    </row>
    <row r="327" spans="1:38" ht="30">
      <c r="A327" s="806" t="s">
        <v>816</v>
      </c>
      <c r="B327" s="806" t="s">
        <v>782</v>
      </c>
      <c r="C327" s="806" t="s">
        <v>783</v>
      </c>
      <c r="D327" s="806" t="s">
        <v>789</v>
      </c>
      <c r="E327" s="807">
        <v>4</v>
      </c>
      <c r="G327" s="806" t="s">
        <v>835</v>
      </c>
      <c r="H327" s="807">
        <v>0</v>
      </c>
      <c r="I327" s="807">
        <v>87</v>
      </c>
      <c r="K327" s="806" t="s">
        <v>669</v>
      </c>
      <c r="L327" s="806" t="s">
        <v>886</v>
      </c>
      <c r="M327" s="806" t="s">
        <v>662</v>
      </c>
      <c r="N327" s="807">
        <v>17</v>
      </c>
      <c r="O327" s="884"/>
      <c r="P327" s="806" t="s">
        <v>800</v>
      </c>
      <c r="Q327" s="807">
        <v>48</v>
      </c>
      <c r="R327" s="807">
        <v>15</v>
      </c>
      <c r="S327" s="759" t="str">
        <f t="shared" si="10"/>
        <v>Adolescente</v>
      </c>
      <c r="U327" s="806" t="s">
        <v>835</v>
      </c>
      <c r="V327" s="807">
        <v>0</v>
      </c>
      <c r="W327" s="807">
        <v>4</v>
      </c>
      <c r="X327" s="885"/>
      <c r="Z327" s="806" t="s">
        <v>876</v>
      </c>
      <c r="AA327" s="806" t="s">
        <v>787</v>
      </c>
      <c r="AB327" s="807">
        <v>101</v>
      </c>
      <c r="AC327" s="806" t="s">
        <v>783</v>
      </c>
      <c r="AE327" s="886"/>
      <c r="AF327" s="886"/>
      <c r="AG327" s="887"/>
      <c r="AI327" s="806" t="s">
        <v>800</v>
      </c>
      <c r="AJ327" s="807">
        <v>12</v>
      </c>
      <c r="AK327" s="807">
        <v>35</v>
      </c>
      <c r="AL327" s="759" t="str">
        <f t="shared" si="11"/>
        <v>Adulto</v>
      </c>
    </row>
    <row r="328" spans="1:38" ht="30">
      <c r="A328" s="806" t="s">
        <v>816</v>
      </c>
      <c r="B328" s="806" t="s">
        <v>782</v>
      </c>
      <c r="C328" s="806" t="s">
        <v>783</v>
      </c>
      <c r="D328" s="806" t="s">
        <v>784</v>
      </c>
      <c r="E328" s="807">
        <v>4</v>
      </c>
      <c r="G328" s="806" t="s">
        <v>835</v>
      </c>
      <c r="H328" s="807">
        <v>1</v>
      </c>
      <c r="I328" s="807">
        <v>373</v>
      </c>
      <c r="K328" s="806" t="s">
        <v>669</v>
      </c>
      <c r="L328" s="806" t="s">
        <v>886</v>
      </c>
      <c r="M328" s="806" t="s">
        <v>820</v>
      </c>
      <c r="N328" s="807">
        <v>2</v>
      </c>
      <c r="O328" s="884"/>
      <c r="P328" s="806" t="s">
        <v>800</v>
      </c>
      <c r="Q328" s="807">
        <v>46</v>
      </c>
      <c r="R328" s="807">
        <v>16</v>
      </c>
      <c r="S328" s="759" t="str">
        <f t="shared" si="10"/>
        <v>Adolescente</v>
      </c>
      <c r="U328" s="806" t="s">
        <v>835</v>
      </c>
      <c r="V328" s="807">
        <v>1</v>
      </c>
      <c r="W328" s="807">
        <v>25</v>
      </c>
      <c r="X328" s="885"/>
      <c r="Z328" s="806" t="s">
        <v>876</v>
      </c>
      <c r="AA328" s="806" t="s">
        <v>792</v>
      </c>
      <c r="AB328" s="807">
        <v>10121</v>
      </c>
      <c r="AC328" s="806" t="s">
        <v>788</v>
      </c>
      <c r="AE328" s="886"/>
      <c r="AF328" s="886"/>
      <c r="AG328" s="887"/>
      <c r="AI328" s="806" t="s">
        <v>800</v>
      </c>
      <c r="AJ328" s="807">
        <v>6</v>
      </c>
      <c r="AK328" s="807">
        <v>36</v>
      </c>
      <c r="AL328" s="759" t="str">
        <f t="shared" si="11"/>
        <v>Adulto</v>
      </c>
    </row>
    <row r="329" spans="1:38" ht="30">
      <c r="A329" s="806" t="s">
        <v>816</v>
      </c>
      <c r="B329" s="806" t="s">
        <v>662</v>
      </c>
      <c r="C329" s="806" t="s">
        <v>788</v>
      </c>
      <c r="D329" s="806" t="s">
        <v>789</v>
      </c>
      <c r="E329" s="807">
        <v>4118</v>
      </c>
      <c r="G329" s="806" t="s">
        <v>835</v>
      </c>
      <c r="H329" s="807">
        <v>2</v>
      </c>
      <c r="I329" s="807">
        <v>1081</v>
      </c>
      <c r="K329" s="806" t="s">
        <v>669</v>
      </c>
      <c r="L329" s="806" t="s">
        <v>886</v>
      </c>
      <c r="M329" s="806" t="s">
        <v>806</v>
      </c>
      <c r="N329" s="807">
        <v>174</v>
      </c>
      <c r="O329" s="884"/>
      <c r="P329" s="806" t="s">
        <v>800</v>
      </c>
      <c r="Q329" s="807">
        <v>49</v>
      </c>
      <c r="R329" s="807">
        <v>17</v>
      </c>
      <c r="S329" s="759" t="str">
        <f t="shared" si="10"/>
        <v>Adolescente</v>
      </c>
      <c r="U329" s="806" t="s">
        <v>835</v>
      </c>
      <c r="V329" s="807">
        <v>2</v>
      </c>
      <c r="W329" s="807">
        <v>82</v>
      </c>
      <c r="X329" s="885"/>
      <c r="Z329" s="806" t="s">
        <v>876</v>
      </c>
      <c r="AA329" s="806" t="s">
        <v>792</v>
      </c>
      <c r="AB329" s="807">
        <v>6432</v>
      </c>
      <c r="AC329" s="806" t="s">
        <v>783</v>
      </c>
      <c r="AE329" s="886"/>
      <c r="AF329" s="886"/>
      <c r="AG329" s="887"/>
      <c r="AI329" s="806" t="s">
        <v>800</v>
      </c>
      <c r="AJ329" s="807">
        <v>12</v>
      </c>
      <c r="AK329" s="807">
        <v>37</v>
      </c>
      <c r="AL329" s="759" t="str">
        <f t="shared" si="11"/>
        <v>Adulto</v>
      </c>
    </row>
    <row r="330" spans="1:38" ht="15">
      <c r="A330" s="806" t="s">
        <v>816</v>
      </c>
      <c r="B330" s="806" t="s">
        <v>662</v>
      </c>
      <c r="C330" s="806" t="s">
        <v>788</v>
      </c>
      <c r="D330" s="806" t="s">
        <v>784</v>
      </c>
      <c r="E330" s="807">
        <v>3305</v>
      </c>
      <c r="G330" s="806" t="s">
        <v>835</v>
      </c>
      <c r="H330" s="807">
        <v>3</v>
      </c>
      <c r="I330" s="807">
        <v>570</v>
      </c>
      <c r="K330" s="806" t="s">
        <v>669</v>
      </c>
      <c r="L330" s="806" t="s">
        <v>886</v>
      </c>
      <c r="M330" s="806" t="s">
        <v>786</v>
      </c>
      <c r="N330" s="807">
        <v>2</v>
      </c>
      <c r="O330" s="884"/>
      <c r="P330" s="806" t="s">
        <v>800</v>
      </c>
      <c r="Q330" s="807">
        <v>53</v>
      </c>
      <c r="R330" s="807">
        <v>18</v>
      </c>
      <c r="S330" s="759" t="str">
        <f t="shared" si="10"/>
        <v>Juventud</v>
      </c>
      <c r="U330" s="806" t="s">
        <v>835</v>
      </c>
      <c r="V330" s="807">
        <v>3</v>
      </c>
      <c r="W330" s="807">
        <v>41</v>
      </c>
      <c r="X330" s="885"/>
      <c r="Z330" s="806" t="s">
        <v>876</v>
      </c>
      <c r="AA330" s="806" t="s">
        <v>796</v>
      </c>
      <c r="AB330" s="807">
        <v>11988</v>
      </c>
      <c r="AC330" s="806" t="s">
        <v>788</v>
      </c>
      <c r="AE330" s="886"/>
      <c r="AF330" s="886"/>
      <c r="AG330" s="887"/>
      <c r="AI330" s="806" t="s">
        <v>800</v>
      </c>
      <c r="AJ330" s="807">
        <v>11</v>
      </c>
      <c r="AK330" s="807">
        <v>38</v>
      </c>
      <c r="AL330" s="759" t="str">
        <f t="shared" si="11"/>
        <v>Adulto</v>
      </c>
    </row>
    <row r="331" spans="1:38" ht="15">
      <c r="A331" s="806" t="s">
        <v>816</v>
      </c>
      <c r="B331" s="806" t="s">
        <v>662</v>
      </c>
      <c r="C331" s="806" t="s">
        <v>783</v>
      </c>
      <c r="D331" s="806" t="s">
        <v>789</v>
      </c>
      <c r="E331" s="807">
        <v>4094</v>
      </c>
      <c r="G331" s="806" t="s">
        <v>835</v>
      </c>
      <c r="H331" s="807">
        <v>4</v>
      </c>
      <c r="I331" s="807">
        <v>2719</v>
      </c>
      <c r="K331" s="806" t="s">
        <v>669</v>
      </c>
      <c r="L331" s="806" t="s">
        <v>886</v>
      </c>
      <c r="M331" s="806" t="s">
        <v>808</v>
      </c>
      <c r="N331" s="807">
        <v>1</v>
      </c>
      <c r="O331" s="884"/>
      <c r="P331" s="806" t="s">
        <v>800</v>
      </c>
      <c r="Q331" s="807">
        <v>29</v>
      </c>
      <c r="R331" s="807">
        <v>19</v>
      </c>
      <c r="S331" s="759" t="str">
        <f t="shared" si="10"/>
        <v>Juventud</v>
      </c>
      <c r="U331" s="806" t="s">
        <v>835</v>
      </c>
      <c r="V331" s="807">
        <v>4</v>
      </c>
      <c r="W331" s="807">
        <v>299</v>
      </c>
      <c r="X331" s="885"/>
      <c r="Z331" s="806" t="s">
        <v>876</v>
      </c>
      <c r="AA331" s="806" t="s">
        <v>796</v>
      </c>
      <c r="AB331" s="807">
        <v>13673</v>
      </c>
      <c r="AC331" s="806" t="s">
        <v>783</v>
      </c>
      <c r="AE331" s="886"/>
      <c r="AF331" s="886"/>
      <c r="AG331" s="887"/>
      <c r="AI331" s="806" t="s">
        <v>800</v>
      </c>
      <c r="AJ331" s="807">
        <v>11</v>
      </c>
      <c r="AK331" s="807">
        <v>39</v>
      </c>
      <c r="AL331" s="759" t="str">
        <f t="shared" si="11"/>
        <v>Adulto</v>
      </c>
    </row>
    <row r="332" spans="1:38" ht="15">
      <c r="A332" s="806" t="s">
        <v>816</v>
      </c>
      <c r="B332" s="806" t="s">
        <v>662</v>
      </c>
      <c r="C332" s="806" t="s">
        <v>783</v>
      </c>
      <c r="D332" s="806" t="s">
        <v>784</v>
      </c>
      <c r="E332" s="807">
        <v>3235</v>
      </c>
      <c r="G332" s="806" t="s">
        <v>835</v>
      </c>
      <c r="H332" s="807">
        <v>5</v>
      </c>
      <c r="I332" s="807">
        <v>404</v>
      </c>
      <c r="K332" s="806" t="s">
        <v>669</v>
      </c>
      <c r="L332" s="806" t="s">
        <v>886</v>
      </c>
      <c r="M332" s="806" t="s">
        <v>790</v>
      </c>
      <c r="N332" s="807">
        <v>137</v>
      </c>
      <c r="O332" s="884"/>
      <c r="P332" s="806" t="s">
        <v>800</v>
      </c>
      <c r="Q332" s="807">
        <v>56</v>
      </c>
      <c r="R332" s="807">
        <v>20</v>
      </c>
      <c r="S332" s="759" t="str">
        <f t="shared" si="10"/>
        <v>Juventud</v>
      </c>
      <c r="U332" s="806" t="s">
        <v>835</v>
      </c>
      <c r="V332" s="807">
        <v>5</v>
      </c>
      <c r="W332" s="807">
        <v>36</v>
      </c>
      <c r="X332" s="885"/>
      <c r="Z332" s="806" t="s">
        <v>877</v>
      </c>
      <c r="AA332" s="806" t="s">
        <v>792</v>
      </c>
      <c r="AB332" s="807">
        <v>944</v>
      </c>
      <c r="AC332" s="806" t="s">
        <v>788</v>
      </c>
      <c r="AE332" s="886"/>
      <c r="AF332" s="886"/>
      <c r="AG332" s="887"/>
      <c r="AI332" s="806" t="s">
        <v>800</v>
      </c>
      <c r="AJ332" s="807">
        <v>9</v>
      </c>
      <c r="AK332" s="807">
        <v>40</v>
      </c>
      <c r="AL332" s="759" t="str">
        <f t="shared" si="11"/>
        <v>Adulto</v>
      </c>
    </row>
    <row r="333" spans="1:38" ht="15">
      <c r="A333" s="806" t="s">
        <v>816</v>
      </c>
      <c r="B333" s="806" t="s">
        <v>666</v>
      </c>
      <c r="C333" s="806" t="s">
        <v>788</v>
      </c>
      <c r="D333" s="806" t="s">
        <v>789</v>
      </c>
      <c r="E333" s="807">
        <v>158</v>
      </c>
      <c r="G333" s="806" t="s">
        <v>835</v>
      </c>
      <c r="H333" s="807">
        <v>6</v>
      </c>
      <c r="I333" s="807">
        <v>371</v>
      </c>
      <c r="K333" s="806" t="s">
        <v>669</v>
      </c>
      <c r="L333" s="806" t="s">
        <v>886</v>
      </c>
      <c r="M333" s="806" t="s">
        <v>791</v>
      </c>
      <c r="N333" s="807">
        <v>1</v>
      </c>
      <c r="O333" s="884"/>
      <c r="P333" s="806" t="s">
        <v>800</v>
      </c>
      <c r="Q333" s="807">
        <v>33</v>
      </c>
      <c r="R333" s="807">
        <v>21</v>
      </c>
      <c r="S333" s="759" t="str">
        <f t="shared" si="10"/>
        <v>Juventud</v>
      </c>
      <c r="U333" s="806" t="s">
        <v>835</v>
      </c>
      <c r="V333" s="807">
        <v>6</v>
      </c>
      <c r="W333" s="807">
        <v>35</v>
      </c>
      <c r="X333" s="885"/>
      <c r="Z333" s="806" t="s">
        <v>877</v>
      </c>
      <c r="AA333" s="806" t="s">
        <v>792</v>
      </c>
      <c r="AB333" s="807">
        <v>516</v>
      </c>
      <c r="AC333" s="806" t="s">
        <v>783</v>
      </c>
      <c r="AE333" s="886"/>
      <c r="AF333" s="886"/>
      <c r="AG333" s="887"/>
      <c r="AI333" s="806" t="s">
        <v>800</v>
      </c>
      <c r="AJ333" s="807">
        <v>12</v>
      </c>
      <c r="AK333" s="807">
        <v>41</v>
      </c>
      <c r="AL333" s="759" t="str">
        <f t="shared" si="11"/>
        <v>Adulto</v>
      </c>
    </row>
    <row r="334" spans="1:38" ht="15">
      <c r="A334" s="806" t="s">
        <v>816</v>
      </c>
      <c r="B334" s="806" t="s">
        <v>666</v>
      </c>
      <c r="C334" s="806" t="s">
        <v>788</v>
      </c>
      <c r="D334" s="806" t="s">
        <v>784</v>
      </c>
      <c r="E334" s="807">
        <v>400</v>
      </c>
      <c r="G334" s="806" t="s">
        <v>835</v>
      </c>
      <c r="H334" s="807">
        <v>7</v>
      </c>
      <c r="I334" s="807">
        <v>348</v>
      </c>
      <c r="K334" s="806" t="s">
        <v>669</v>
      </c>
      <c r="L334" s="806" t="s">
        <v>886</v>
      </c>
      <c r="M334" s="806" t="s">
        <v>824</v>
      </c>
      <c r="N334" s="807">
        <v>2438</v>
      </c>
      <c r="O334" s="884"/>
      <c r="P334" s="806" t="s">
        <v>800</v>
      </c>
      <c r="Q334" s="807">
        <v>33</v>
      </c>
      <c r="R334" s="807">
        <v>22</v>
      </c>
      <c r="S334" s="759" t="str">
        <f t="shared" si="10"/>
        <v>Juventud</v>
      </c>
      <c r="U334" s="806" t="s">
        <v>835</v>
      </c>
      <c r="V334" s="807">
        <v>7</v>
      </c>
      <c r="W334" s="807">
        <v>21</v>
      </c>
      <c r="X334" s="885"/>
      <c r="Z334" s="806" t="s">
        <v>877</v>
      </c>
      <c r="AA334" s="806" t="s">
        <v>796</v>
      </c>
      <c r="AB334" s="807">
        <v>525</v>
      </c>
      <c r="AC334" s="806" t="s">
        <v>788</v>
      </c>
      <c r="AE334" s="886"/>
      <c r="AF334" s="886"/>
      <c r="AG334" s="887"/>
      <c r="AI334" s="806" t="s">
        <v>800</v>
      </c>
      <c r="AJ334" s="807">
        <v>14</v>
      </c>
      <c r="AK334" s="807">
        <v>42</v>
      </c>
      <c r="AL334" s="759" t="str">
        <f t="shared" si="11"/>
        <v>Adulto</v>
      </c>
    </row>
    <row r="335" spans="1:38" ht="15">
      <c r="A335" s="806" t="s">
        <v>816</v>
      </c>
      <c r="B335" s="806" t="s">
        <v>666</v>
      </c>
      <c r="C335" s="806" t="s">
        <v>783</v>
      </c>
      <c r="D335" s="806" t="s">
        <v>789</v>
      </c>
      <c r="E335" s="807">
        <v>187</v>
      </c>
      <c r="G335" s="806" t="s">
        <v>835</v>
      </c>
      <c r="H335" s="807">
        <v>8</v>
      </c>
      <c r="I335" s="807">
        <v>264</v>
      </c>
      <c r="K335" s="806" t="s">
        <v>669</v>
      </c>
      <c r="L335" s="806" t="s">
        <v>886</v>
      </c>
      <c r="M335" s="806" t="s">
        <v>826</v>
      </c>
      <c r="N335" s="807">
        <v>1</v>
      </c>
      <c r="O335" s="884"/>
      <c r="P335" s="806" t="s">
        <v>800</v>
      </c>
      <c r="Q335" s="807">
        <v>38</v>
      </c>
      <c r="R335" s="807">
        <v>23</v>
      </c>
      <c r="S335" s="759" t="str">
        <f t="shared" si="10"/>
        <v>Juventud</v>
      </c>
      <c r="U335" s="806" t="s">
        <v>835</v>
      </c>
      <c r="V335" s="807">
        <v>8</v>
      </c>
      <c r="W335" s="807">
        <v>16</v>
      </c>
      <c r="X335" s="885"/>
      <c r="Z335" s="806" t="s">
        <v>877</v>
      </c>
      <c r="AA335" s="806" t="s">
        <v>796</v>
      </c>
      <c r="AB335" s="807">
        <v>1629</v>
      </c>
      <c r="AC335" s="806" t="s">
        <v>783</v>
      </c>
      <c r="AE335" s="886"/>
      <c r="AF335" s="886"/>
      <c r="AG335" s="887"/>
      <c r="AI335" s="806" t="s">
        <v>800</v>
      </c>
      <c r="AJ335" s="807">
        <v>5</v>
      </c>
      <c r="AK335" s="807">
        <v>43</v>
      </c>
      <c r="AL335" s="759" t="str">
        <f t="shared" si="11"/>
        <v>Adulto</v>
      </c>
    </row>
    <row r="336" spans="1:38" ht="15">
      <c r="A336" s="806" t="s">
        <v>816</v>
      </c>
      <c r="B336" s="806" t="s">
        <v>666</v>
      </c>
      <c r="C336" s="806" t="s">
        <v>783</v>
      </c>
      <c r="D336" s="806" t="s">
        <v>784</v>
      </c>
      <c r="E336" s="807">
        <v>401</v>
      </c>
      <c r="G336" s="806" t="s">
        <v>835</v>
      </c>
      <c r="H336" s="807">
        <v>9</v>
      </c>
      <c r="I336" s="807">
        <v>232</v>
      </c>
      <c r="K336" s="806" t="s">
        <v>669</v>
      </c>
      <c r="L336" s="806" t="s">
        <v>886</v>
      </c>
      <c r="M336" s="806" t="s">
        <v>810</v>
      </c>
      <c r="N336" s="807">
        <v>356</v>
      </c>
      <c r="O336" s="884"/>
      <c r="P336" s="806" t="s">
        <v>800</v>
      </c>
      <c r="Q336" s="807">
        <v>33</v>
      </c>
      <c r="R336" s="807">
        <v>24</v>
      </c>
      <c r="S336" s="759" t="str">
        <f t="shared" si="10"/>
        <v>Juventud</v>
      </c>
      <c r="U336" s="806" t="s">
        <v>835</v>
      </c>
      <c r="V336" s="807">
        <v>9</v>
      </c>
      <c r="W336" s="807">
        <v>14</v>
      </c>
      <c r="X336" s="885"/>
      <c r="Z336" s="806" t="s">
        <v>879</v>
      </c>
      <c r="AA336" s="806" t="s">
        <v>787</v>
      </c>
      <c r="AB336" s="807">
        <v>8</v>
      </c>
      <c r="AC336" s="806" t="s">
        <v>788</v>
      </c>
      <c r="AE336" s="886"/>
      <c r="AF336" s="886"/>
      <c r="AG336" s="887"/>
      <c r="AI336" s="806" t="s">
        <v>800</v>
      </c>
      <c r="AJ336" s="807">
        <v>5</v>
      </c>
      <c r="AK336" s="807">
        <v>44</v>
      </c>
      <c r="AL336" s="759" t="str">
        <f t="shared" si="11"/>
        <v>Adulto</v>
      </c>
    </row>
    <row r="337" spans="1:38" ht="15">
      <c r="A337" s="806" t="s">
        <v>816</v>
      </c>
      <c r="B337" s="806" t="s">
        <v>669</v>
      </c>
      <c r="C337" s="806" t="s">
        <v>788</v>
      </c>
      <c r="D337" s="806" t="s">
        <v>789</v>
      </c>
      <c r="E337" s="807">
        <v>16</v>
      </c>
      <c r="G337" s="806" t="s">
        <v>835</v>
      </c>
      <c r="H337" s="807">
        <v>10</v>
      </c>
      <c r="I337" s="807">
        <v>162</v>
      </c>
      <c r="K337" s="806" t="s">
        <v>669</v>
      </c>
      <c r="L337" s="806" t="s">
        <v>886</v>
      </c>
      <c r="M337" s="806" t="s">
        <v>666</v>
      </c>
      <c r="N337" s="807">
        <v>6</v>
      </c>
      <c r="O337" s="884"/>
      <c r="P337" s="806" t="s">
        <v>800</v>
      </c>
      <c r="Q337" s="807">
        <v>41</v>
      </c>
      <c r="R337" s="807">
        <v>25</v>
      </c>
      <c r="S337" s="759" t="str">
        <f t="shared" si="10"/>
        <v>Juventud</v>
      </c>
      <c r="U337" s="806" t="s">
        <v>835</v>
      </c>
      <c r="V337" s="807">
        <v>10</v>
      </c>
      <c r="W337" s="807">
        <v>18</v>
      </c>
      <c r="X337" s="885"/>
      <c r="Z337" s="806" t="s">
        <v>879</v>
      </c>
      <c r="AA337" s="806" t="s">
        <v>787</v>
      </c>
      <c r="AB337" s="807">
        <v>22</v>
      </c>
      <c r="AC337" s="806" t="s">
        <v>783</v>
      </c>
      <c r="AE337" s="886"/>
      <c r="AF337" s="886"/>
      <c r="AG337" s="887"/>
      <c r="AI337" s="806" t="s">
        <v>800</v>
      </c>
      <c r="AJ337" s="807">
        <v>5</v>
      </c>
      <c r="AK337" s="807">
        <v>45</v>
      </c>
      <c r="AL337" s="759" t="str">
        <f t="shared" si="11"/>
        <v>Adulto</v>
      </c>
    </row>
    <row r="338" spans="1:38" ht="15">
      <c r="A338" s="806" t="s">
        <v>816</v>
      </c>
      <c r="B338" s="806" t="s">
        <v>669</v>
      </c>
      <c r="C338" s="806" t="s">
        <v>788</v>
      </c>
      <c r="D338" s="806" t="s">
        <v>784</v>
      </c>
      <c r="E338" s="807">
        <v>11</v>
      </c>
      <c r="G338" s="806" t="s">
        <v>835</v>
      </c>
      <c r="H338" s="807">
        <v>11</v>
      </c>
      <c r="I338" s="807">
        <v>113</v>
      </c>
      <c r="K338" s="806" t="s">
        <v>669</v>
      </c>
      <c r="L338" s="806" t="s">
        <v>886</v>
      </c>
      <c r="M338" s="806" t="s">
        <v>794</v>
      </c>
      <c r="N338" s="807">
        <v>15</v>
      </c>
      <c r="O338" s="884"/>
      <c r="P338" s="806" t="s">
        <v>800</v>
      </c>
      <c r="Q338" s="807">
        <v>42</v>
      </c>
      <c r="R338" s="807">
        <v>26</v>
      </c>
      <c r="S338" s="759" t="str">
        <f t="shared" si="10"/>
        <v>Juventud</v>
      </c>
      <c r="U338" s="806" t="s">
        <v>835</v>
      </c>
      <c r="V338" s="807">
        <v>11</v>
      </c>
      <c r="W338" s="807">
        <v>7</v>
      </c>
      <c r="X338" s="885"/>
      <c r="Z338" s="806" t="s">
        <v>879</v>
      </c>
      <c r="AA338" s="806" t="s">
        <v>792</v>
      </c>
      <c r="AB338" s="807">
        <v>3175</v>
      </c>
      <c r="AC338" s="806" t="s">
        <v>788</v>
      </c>
      <c r="AE338" s="886"/>
      <c r="AF338" s="886"/>
      <c r="AG338" s="887"/>
      <c r="AI338" s="806" t="s">
        <v>800</v>
      </c>
      <c r="AJ338" s="807">
        <v>6</v>
      </c>
      <c r="AK338" s="807">
        <v>46</v>
      </c>
      <c r="AL338" s="759" t="str">
        <f t="shared" si="11"/>
        <v>Adulto</v>
      </c>
    </row>
    <row r="339" spans="1:38" ht="15">
      <c r="A339" s="806" t="s">
        <v>816</v>
      </c>
      <c r="B339" s="806" t="s">
        <v>669</v>
      </c>
      <c r="C339" s="806" t="s">
        <v>783</v>
      </c>
      <c r="D339" s="806" t="s">
        <v>789</v>
      </c>
      <c r="E339" s="807">
        <v>17</v>
      </c>
      <c r="G339" s="806" t="s">
        <v>835</v>
      </c>
      <c r="H339" s="807">
        <v>12</v>
      </c>
      <c r="I339" s="807">
        <v>143</v>
      </c>
      <c r="K339" s="806" t="s">
        <v>669</v>
      </c>
      <c r="L339" s="806" t="s">
        <v>886</v>
      </c>
      <c r="M339" s="806" t="s">
        <v>795</v>
      </c>
      <c r="N339" s="807">
        <v>39</v>
      </c>
      <c r="O339" s="884"/>
      <c r="P339" s="806" t="s">
        <v>800</v>
      </c>
      <c r="Q339" s="807">
        <v>44</v>
      </c>
      <c r="R339" s="807">
        <v>27</v>
      </c>
      <c r="S339" s="759" t="str">
        <f t="shared" si="10"/>
        <v>Juventud</v>
      </c>
      <c r="U339" s="806" t="s">
        <v>835</v>
      </c>
      <c r="V339" s="807">
        <v>12</v>
      </c>
      <c r="W339" s="807">
        <v>4</v>
      </c>
      <c r="X339" s="885"/>
      <c r="Z339" s="806" t="s">
        <v>879</v>
      </c>
      <c r="AA339" s="806" t="s">
        <v>792</v>
      </c>
      <c r="AB339" s="807">
        <v>2257</v>
      </c>
      <c r="AC339" s="806" t="s">
        <v>783</v>
      </c>
      <c r="AE339" s="886"/>
      <c r="AF339" s="886"/>
      <c r="AG339" s="887"/>
      <c r="AI339" s="806" t="s">
        <v>800</v>
      </c>
      <c r="AJ339" s="807">
        <v>7</v>
      </c>
      <c r="AK339" s="807">
        <v>47</v>
      </c>
      <c r="AL339" s="759" t="str">
        <f t="shared" si="11"/>
        <v>Adulto</v>
      </c>
    </row>
    <row r="340" spans="1:38" ht="15">
      <c r="A340" s="806" t="s">
        <v>816</v>
      </c>
      <c r="B340" s="806" t="s">
        <v>669</v>
      </c>
      <c r="C340" s="806" t="s">
        <v>783</v>
      </c>
      <c r="D340" s="806" t="s">
        <v>784</v>
      </c>
      <c r="E340" s="807">
        <v>5</v>
      </c>
      <c r="G340" s="806" t="s">
        <v>837</v>
      </c>
      <c r="H340" s="807">
        <v>0</v>
      </c>
      <c r="I340" s="807">
        <v>178</v>
      </c>
      <c r="K340" s="806" t="s">
        <v>669</v>
      </c>
      <c r="L340" s="806" t="s">
        <v>886</v>
      </c>
      <c r="M340" s="806" t="s">
        <v>829</v>
      </c>
      <c r="N340" s="807">
        <v>4</v>
      </c>
      <c r="O340" s="884"/>
      <c r="P340" s="806" t="s">
        <v>800</v>
      </c>
      <c r="Q340" s="807">
        <v>35</v>
      </c>
      <c r="R340" s="807">
        <v>28</v>
      </c>
      <c r="S340" s="759" t="str">
        <f t="shared" si="10"/>
        <v>Juventud</v>
      </c>
      <c r="U340" s="806" t="s">
        <v>837</v>
      </c>
      <c r="V340" s="807">
        <v>0</v>
      </c>
      <c r="W340" s="807">
        <v>518</v>
      </c>
      <c r="X340" s="885"/>
      <c r="Z340" s="806" t="s">
        <v>879</v>
      </c>
      <c r="AA340" s="806" t="s">
        <v>796</v>
      </c>
      <c r="AB340" s="807">
        <v>2552</v>
      </c>
      <c r="AC340" s="806" t="s">
        <v>788</v>
      </c>
      <c r="AE340" s="886"/>
      <c r="AF340" s="886"/>
      <c r="AG340" s="887"/>
      <c r="AI340" s="806" t="s">
        <v>800</v>
      </c>
      <c r="AJ340" s="807">
        <v>8</v>
      </c>
      <c r="AK340" s="807">
        <v>48</v>
      </c>
      <c r="AL340" s="759" t="str">
        <f t="shared" si="11"/>
        <v>Adulto</v>
      </c>
    </row>
    <row r="341" spans="1:38" ht="15">
      <c r="A341" s="806" t="s">
        <v>816</v>
      </c>
      <c r="B341" s="806" t="s">
        <v>787</v>
      </c>
      <c r="C341" s="806" t="s">
        <v>788</v>
      </c>
      <c r="D341" s="806" t="s">
        <v>789</v>
      </c>
      <c r="E341" s="807">
        <v>5</v>
      </c>
      <c r="G341" s="806" t="s">
        <v>837</v>
      </c>
      <c r="H341" s="807">
        <v>1</v>
      </c>
      <c r="I341" s="807">
        <v>658</v>
      </c>
      <c r="K341" s="806" t="s">
        <v>669</v>
      </c>
      <c r="L341" s="806" t="s">
        <v>886</v>
      </c>
      <c r="M341" s="806" t="s">
        <v>798</v>
      </c>
      <c r="N341" s="807">
        <v>127</v>
      </c>
      <c r="O341" s="884"/>
      <c r="P341" s="806" t="s">
        <v>800</v>
      </c>
      <c r="Q341" s="807">
        <v>41</v>
      </c>
      <c r="R341" s="807">
        <v>29</v>
      </c>
      <c r="S341" s="759" t="str">
        <f t="shared" si="10"/>
        <v>Adulto</v>
      </c>
      <c r="U341" s="806" t="s">
        <v>837</v>
      </c>
      <c r="V341" s="807">
        <v>1</v>
      </c>
      <c r="W341" s="807">
        <v>2672</v>
      </c>
      <c r="X341" s="885"/>
      <c r="Z341" s="806" t="s">
        <v>879</v>
      </c>
      <c r="AA341" s="806" t="s">
        <v>796</v>
      </c>
      <c r="AB341" s="807">
        <v>3846</v>
      </c>
      <c r="AC341" s="806" t="s">
        <v>783</v>
      </c>
      <c r="AE341" s="886"/>
      <c r="AF341" s="886"/>
      <c r="AG341" s="887"/>
      <c r="AI341" s="806" t="s">
        <v>800</v>
      </c>
      <c r="AJ341" s="807">
        <v>5</v>
      </c>
      <c r="AK341" s="807">
        <v>49</v>
      </c>
      <c r="AL341" s="759" t="str">
        <f t="shared" si="11"/>
        <v>Adulto</v>
      </c>
    </row>
    <row r="342" spans="1:38" ht="15">
      <c r="A342" s="806" t="s">
        <v>816</v>
      </c>
      <c r="B342" s="806" t="s">
        <v>787</v>
      </c>
      <c r="C342" s="806" t="s">
        <v>788</v>
      </c>
      <c r="D342" s="806" t="s">
        <v>784</v>
      </c>
      <c r="E342" s="807">
        <v>3</v>
      </c>
      <c r="G342" s="806" t="s">
        <v>837</v>
      </c>
      <c r="H342" s="807">
        <v>2</v>
      </c>
      <c r="I342" s="807">
        <v>1655</v>
      </c>
      <c r="K342" s="806" t="s">
        <v>669</v>
      </c>
      <c r="L342" s="806" t="s">
        <v>886</v>
      </c>
      <c r="M342" s="806" t="s">
        <v>799</v>
      </c>
      <c r="N342" s="807">
        <v>16</v>
      </c>
      <c r="O342" s="884"/>
      <c r="P342" s="806" t="s">
        <v>800</v>
      </c>
      <c r="Q342" s="807">
        <v>36</v>
      </c>
      <c r="R342" s="807">
        <v>30</v>
      </c>
      <c r="S342" s="759" t="str">
        <f t="shared" si="10"/>
        <v>Adulto</v>
      </c>
      <c r="U342" s="806" t="s">
        <v>837</v>
      </c>
      <c r="V342" s="807">
        <v>2</v>
      </c>
      <c r="W342" s="807">
        <v>7820</v>
      </c>
      <c r="X342" s="885"/>
      <c r="Z342" s="806" t="s">
        <v>880</v>
      </c>
      <c r="AA342" s="806" t="s">
        <v>787</v>
      </c>
      <c r="AB342" s="807">
        <v>1</v>
      </c>
      <c r="AC342" s="806" t="s">
        <v>783</v>
      </c>
      <c r="AE342" s="886"/>
      <c r="AF342" s="886"/>
      <c r="AG342" s="887"/>
      <c r="AI342" s="806" t="s">
        <v>800</v>
      </c>
      <c r="AJ342" s="807">
        <v>4</v>
      </c>
      <c r="AK342" s="807">
        <v>50</v>
      </c>
      <c r="AL342" s="759" t="str">
        <f t="shared" si="11"/>
        <v>Adulto</v>
      </c>
    </row>
    <row r="343" spans="1:38" ht="15">
      <c r="A343" s="806" t="s">
        <v>816</v>
      </c>
      <c r="B343" s="806" t="s">
        <v>787</v>
      </c>
      <c r="C343" s="806" t="s">
        <v>783</v>
      </c>
      <c r="D343" s="806" t="s">
        <v>789</v>
      </c>
      <c r="E343" s="807">
        <v>3</v>
      </c>
      <c r="G343" s="806" t="s">
        <v>837</v>
      </c>
      <c r="H343" s="807">
        <v>3</v>
      </c>
      <c r="I343" s="807">
        <v>964</v>
      </c>
      <c r="K343" s="806" t="s">
        <v>669</v>
      </c>
      <c r="L343" s="806" t="s">
        <v>886</v>
      </c>
      <c r="M343" s="806" t="s">
        <v>801</v>
      </c>
      <c r="N343" s="807">
        <v>216</v>
      </c>
      <c r="O343" s="884"/>
      <c r="P343" s="806" t="s">
        <v>800</v>
      </c>
      <c r="Q343" s="807">
        <v>46</v>
      </c>
      <c r="R343" s="807">
        <v>31</v>
      </c>
      <c r="S343" s="759" t="str">
        <f t="shared" si="10"/>
        <v>Adulto</v>
      </c>
      <c r="U343" s="806" t="s">
        <v>837</v>
      </c>
      <c r="V343" s="807">
        <v>3</v>
      </c>
      <c r="W343" s="807">
        <v>3790</v>
      </c>
      <c r="X343" s="885"/>
      <c r="Z343" s="806" t="s">
        <v>880</v>
      </c>
      <c r="AA343" s="806" t="s">
        <v>792</v>
      </c>
      <c r="AB343" s="807">
        <v>274</v>
      </c>
      <c r="AC343" s="806" t="s">
        <v>788</v>
      </c>
      <c r="AE343" s="886"/>
      <c r="AF343" s="886"/>
      <c r="AG343" s="887"/>
      <c r="AI343" s="806" t="s">
        <v>800</v>
      </c>
      <c r="AJ343" s="807">
        <v>2</v>
      </c>
      <c r="AK343" s="807">
        <v>51</v>
      </c>
      <c r="AL343" s="759" t="str">
        <f t="shared" si="11"/>
        <v>Adulto</v>
      </c>
    </row>
    <row r="344" spans="1:38" ht="15">
      <c r="A344" s="806" t="s">
        <v>816</v>
      </c>
      <c r="B344" s="806" t="s">
        <v>787</v>
      </c>
      <c r="C344" s="806" t="s">
        <v>783</v>
      </c>
      <c r="D344" s="806" t="s">
        <v>784</v>
      </c>
      <c r="E344" s="807">
        <v>7</v>
      </c>
      <c r="G344" s="806" t="s">
        <v>837</v>
      </c>
      <c r="H344" s="807">
        <v>4</v>
      </c>
      <c r="I344" s="807">
        <v>5822</v>
      </c>
      <c r="K344" s="806" t="s">
        <v>669</v>
      </c>
      <c r="L344" s="806" t="s">
        <v>886</v>
      </c>
      <c r="M344" s="806" t="s">
        <v>673</v>
      </c>
      <c r="N344" s="807">
        <v>1</v>
      </c>
      <c r="O344" s="884"/>
      <c r="P344" s="806" t="s">
        <v>800</v>
      </c>
      <c r="Q344" s="807">
        <v>49</v>
      </c>
      <c r="R344" s="807">
        <v>32</v>
      </c>
      <c r="S344" s="759" t="str">
        <f t="shared" si="10"/>
        <v>Adulto</v>
      </c>
      <c r="U344" s="806" t="s">
        <v>837</v>
      </c>
      <c r="V344" s="807">
        <v>4</v>
      </c>
      <c r="W344" s="807">
        <v>34237</v>
      </c>
      <c r="X344" s="885"/>
      <c r="Z344" s="806" t="s">
        <v>880</v>
      </c>
      <c r="AA344" s="806" t="s">
        <v>792</v>
      </c>
      <c r="AB344" s="807">
        <v>193</v>
      </c>
      <c r="AC344" s="806" t="s">
        <v>783</v>
      </c>
      <c r="AE344" s="886"/>
      <c r="AF344" s="886"/>
      <c r="AG344" s="887"/>
      <c r="AI344" s="806" t="s">
        <v>800</v>
      </c>
      <c r="AJ344" s="807">
        <v>6</v>
      </c>
      <c r="AK344" s="807">
        <v>52</v>
      </c>
      <c r="AL344" s="759" t="str">
        <f t="shared" si="11"/>
        <v>Adulto</v>
      </c>
    </row>
    <row r="345" spans="1:38" ht="15">
      <c r="A345" s="806" t="s">
        <v>816</v>
      </c>
      <c r="B345" s="806" t="s">
        <v>815</v>
      </c>
      <c r="C345" s="806" t="s">
        <v>788</v>
      </c>
      <c r="D345" s="806" t="s">
        <v>789</v>
      </c>
      <c r="E345" s="807">
        <v>3010</v>
      </c>
      <c r="G345" s="806" t="s">
        <v>837</v>
      </c>
      <c r="H345" s="807">
        <v>5</v>
      </c>
      <c r="I345" s="807">
        <v>969</v>
      </c>
      <c r="K345" s="806" t="s">
        <v>669</v>
      </c>
      <c r="L345" s="806" t="s">
        <v>886</v>
      </c>
      <c r="M345" s="806" t="s">
        <v>674</v>
      </c>
      <c r="N345" s="807">
        <v>23606</v>
      </c>
      <c r="O345" s="884"/>
      <c r="P345" s="806" t="s">
        <v>800</v>
      </c>
      <c r="Q345" s="807">
        <v>39</v>
      </c>
      <c r="R345" s="807">
        <v>33</v>
      </c>
      <c r="S345" s="759" t="str">
        <f t="shared" si="10"/>
        <v>Adulto</v>
      </c>
      <c r="U345" s="806" t="s">
        <v>837</v>
      </c>
      <c r="V345" s="807">
        <v>5</v>
      </c>
      <c r="W345" s="807">
        <v>4692</v>
      </c>
      <c r="X345" s="885"/>
      <c r="Z345" s="806" t="s">
        <v>880</v>
      </c>
      <c r="AA345" s="806" t="s">
        <v>796</v>
      </c>
      <c r="AB345" s="807">
        <v>293</v>
      </c>
      <c r="AC345" s="806" t="s">
        <v>788</v>
      </c>
      <c r="AE345" s="886"/>
      <c r="AF345" s="886"/>
      <c r="AG345" s="887"/>
      <c r="AI345" s="806" t="s">
        <v>800</v>
      </c>
      <c r="AJ345" s="807">
        <v>2</v>
      </c>
      <c r="AK345" s="807">
        <v>53</v>
      </c>
      <c r="AL345" s="759" t="str">
        <f t="shared" si="11"/>
        <v>Adulto</v>
      </c>
    </row>
    <row r="346" spans="1:38" ht="15">
      <c r="A346" s="806" t="s">
        <v>816</v>
      </c>
      <c r="B346" s="806" t="s">
        <v>815</v>
      </c>
      <c r="C346" s="806" t="s">
        <v>788</v>
      </c>
      <c r="D346" s="806" t="s">
        <v>784</v>
      </c>
      <c r="E346" s="807">
        <v>2159</v>
      </c>
      <c r="G346" s="806" t="s">
        <v>837</v>
      </c>
      <c r="H346" s="807">
        <v>6</v>
      </c>
      <c r="I346" s="807">
        <v>1174</v>
      </c>
      <c r="K346" s="806" t="s">
        <v>669</v>
      </c>
      <c r="L346" s="806" t="s">
        <v>886</v>
      </c>
      <c r="M346" s="806" t="s">
        <v>678</v>
      </c>
      <c r="N346" s="807">
        <v>6</v>
      </c>
      <c r="O346" s="884"/>
      <c r="P346" s="806" t="s">
        <v>800</v>
      </c>
      <c r="Q346" s="807">
        <v>30</v>
      </c>
      <c r="R346" s="807">
        <v>34</v>
      </c>
      <c r="S346" s="759" t="str">
        <f t="shared" si="10"/>
        <v>Adulto</v>
      </c>
      <c r="U346" s="806" t="s">
        <v>837</v>
      </c>
      <c r="V346" s="807">
        <v>6</v>
      </c>
      <c r="W346" s="807">
        <v>5049</v>
      </c>
      <c r="X346" s="885"/>
      <c r="Z346" s="806" t="s">
        <v>880</v>
      </c>
      <c r="AA346" s="806" t="s">
        <v>796</v>
      </c>
      <c r="AB346" s="807">
        <v>435</v>
      </c>
      <c r="AC346" s="806" t="s">
        <v>783</v>
      </c>
      <c r="AE346" s="886"/>
      <c r="AF346" s="886"/>
      <c r="AG346" s="887"/>
      <c r="AI346" s="806" t="s">
        <v>800</v>
      </c>
      <c r="AJ346" s="807">
        <v>6</v>
      </c>
      <c r="AK346" s="807">
        <v>54</v>
      </c>
      <c r="AL346" s="759" t="str">
        <f t="shared" si="11"/>
        <v>Adulto</v>
      </c>
    </row>
    <row r="347" spans="1:38" ht="15">
      <c r="A347" s="806" t="s">
        <v>816</v>
      </c>
      <c r="B347" s="806" t="s">
        <v>815</v>
      </c>
      <c r="C347" s="806" t="s">
        <v>783</v>
      </c>
      <c r="D347" s="806" t="s">
        <v>789</v>
      </c>
      <c r="E347" s="807">
        <v>2871</v>
      </c>
      <c r="G347" s="806" t="s">
        <v>837</v>
      </c>
      <c r="H347" s="807">
        <v>7</v>
      </c>
      <c r="I347" s="807">
        <v>1440</v>
      </c>
      <c r="K347" s="806" t="s">
        <v>669</v>
      </c>
      <c r="L347" s="806" t="s">
        <v>886</v>
      </c>
      <c r="M347" s="806" t="s">
        <v>683</v>
      </c>
      <c r="N347" s="807">
        <v>42</v>
      </c>
      <c r="O347" s="884"/>
      <c r="P347" s="806" t="s">
        <v>800</v>
      </c>
      <c r="Q347" s="807">
        <v>45</v>
      </c>
      <c r="R347" s="807">
        <v>35</v>
      </c>
      <c r="S347" s="759" t="str">
        <f t="shared" si="10"/>
        <v>Adulto</v>
      </c>
      <c r="U347" s="806" t="s">
        <v>837</v>
      </c>
      <c r="V347" s="807">
        <v>7</v>
      </c>
      <c r="W347" s="807">
        <v>4990</v>
      </c>
      <c r="X347" s="885"/>
      <c r="Z347" s="806" t="s">
        <v>805</v>
      </c>
      <c r="AA347" s="806" t="s">
        <v>792</v>
      </c>
      <c r="AB347" s="807">
        <v>509</v>
      </c>
      <c r="AC347" s="806" t="s">
        <v>788</v>
      </c>
      <c r="AE347" s="886"/>
      <c r="AF347" s="886"/>
      <c r="AG347" s="887"/>
      <c r="AI347" s="806" t="s">
        <v>800</v>
      </c>
      <c r="AJ347" s="807">
        <v>6</v>
      </c>
      <c r="AK347" s="807">
        <v>55</v>
      </c>
      <c r="AL347" s="759" t="str">
        <f t="shared" si="11"/>
        <v>Adulto</v>
      </c>
    </row>
    <row r="348" spans="1:38" ht="15">
      <c r="A348" s="806" t="s">
        <v>816</v>
      </c>
      <c r="B348" s="806" t="s">
        <v>815</v>
      </c>
      <c r="C348" s="806" t="s">
        <v>783</v>
      </c>
      <c r="D348" s="806" t="s">
        <v>784</v>
      </c>
      <c r="E348" s="807">
        <v>1785</v>
      </c>
      <c r="G348" s="806" t="s">
        <v>837</v>
      </c>
      <c r="H348" s="807">
        <v>8</v>
      </c>
      <c r="I348" s="807">
        <v>1287</v>
      </c>
      <c r="K348" s="806" t="s">
        <v>669</v>
      </c>
      <c r="L348" s="806" t="s">
        <v>886</v>
      </c>
      <c r="M348" s="806" t="s">
        <v>684</v>
      </c>
      <c r="N348" s="807">
        <v>21000</v>
      </c>
      <c r="O348" s="884"/>
      <c r="P348" s="806" t="s">
        <v>800</v>
      </c>
      <c r="Q348" s="807">
        <v>37</v>
      </c>
      <c r="R348" s="807">
        <v>36</v>
      </c>
      <c r="S348" s="759" t="str">
        <f t="shared" si="10"/>
        <v>Adulto</v>
      </c>
      <c r="U348" s="806" t="s">
        <v>837</v>
      </c>
      <c r="V348" s="807">
        <v>8</v>
      </c>
      <c r="W348" s="807">
        <v>4048</v>
      </c>
      <c r="X348" s="885"/>
      <c r="Z348" s="806" t="s">
        <v>805</v>
      </c>
      <c r="AA348" s="806" t="s">
        <v>792</v>
      </c>
      <c r="AB348" s="807">
        <v>274</v>
      </c>
      <c r="AC348" s="806" t="s">
        <v>783</v>
      </c>
      <c r="AE348" s="886"/>
      <c r="AF348" s="886"/>
      <c r="AG348" s="887"/>
      <c r="AI348" s="806" t="s">
        <v>800</v>
      </c>
      <c r="AJ348" s="807">
        <v>6</v>
      </c>
      <c r="AK348" s="807">
        <v>56</v>
      </c>
      <c r="AL348" s="759" t="str">
        <f t="shared" si="11"/>
        <v>Adulto</v>
      </c>
    </row>
    <row r="349" spans="1:38" ht="15">
      <c r="A349" s="806" t="s">
        <v>816</v>
      </c>
      <c r="B349" s="806" t="s">
        <v>818</v>
      </c>
      <c r="C349" s="806" t="s">
        <v>788</v>
      </c>
      <c r="D349" s="806" t="s">
        <v>789</v>
      </c>
      <c r="E349" s="807">
        <v>7</v>
      </c>
      <c r="G349" s="806" t="s">
        <v>837</v>
      </c>
      <c r="H349" s="807">
        <v>9</v>
      </c>
      <c r="I349" s="807">
        <v>959</v>
      </c>
      <c r="K349" s="806" t="s">
        <v>669</v>
      </c>
      <c r="L349" s="806" t="s">
        <v>905</v>
      </c>
      <c r="M349" s="806" t="s">
        <v>662</v>
      </c>
      <c r="N349" s="807">
        <v>1</v>
      </c>
      <c r="O349" s="884"/>
      <c r="P349" s="806" t="s">
        <v>800</v>
      </c>
      <c r="Q349" s="807">
        <v>30</v>
      </c>
      <c r="R349" s="807">
        <v>37</v>
      </c>
      <c r="S349" s="759" t="str">
        <f t="shared" si="10"/>
        <v>Adulto</v>
      </c>
      <c r="U349" s="806" t="s">
        <v>837</v>
      </c>
      <c r="V349" s="807">
        <v>9</v>
      </c>
      <c r="W349" s="807">
        <v>3063</v>
      </c>
      <c r="X349" s="885"/>
      <c r="Z349" s="806" t="s">
        <v>805</v>
      </c>
      <c r="AA349" s="806" t="s">
        <v>796</v>
      </c>
      <c r="AB349" s="807">
        <v>362</v>
      </c>
      <c r="AC349" s="806" t="s">
        <v>788</v>
      </c>
      <c r="AE349" s="886"/>
      <c r="AF349" s="886"/>
      <c r="AG349" s="887"/>
      <c r="AI349" s="806" t="s">
        <v>800</v>
      </c>
      <c r="AJ349" s="807">
        <v>4</v>
      </c>
      <c r="AK349" s="807">
        <v>57</v>
      </c>
      <c r="AL349" s="759" t="str">
        <f t="shared" si="11"/>
        <v>Adulto</v>
      </c>
    </row>
    <row r="350" spans="1:38" ht="15">
      <c r="A350" s="806" t="s">
        <v>816</v>
      </c>
      <c r="B350" s="806" t="s">
        <v>818</v>
      </c>
      <c r="C350" s="806" t="s">
        <v>788</v>
      </c>
      <c r="D350" s="806" t="s">
        <v>784</v>
      </c>
      <c r="E350" s="807">
        <v>19</v>
      </c>
      <c r="G350" s="806" t="s">
        <v>837</v>
      </c>
      <c r="H350" s="807">
        <v>10</v>
      </c>
      <c r="I350" s="807">
        <v>683</v>
      </c>
      <c r="K350" s="806" t="s">
        <v>669</v>
      </c>
      <c r="L350" s="806" t="s">
        <v>905</v>
      </c>
      <c r="M350" s="806" t="s">
        <v>806</v>
      </c>
      <c r="N350" s="807">
        <v>19</v>
      </c>
      <c r="O350" s="884"/>
      <c r="P350" s="806" t="s">
        <v>800</v>
      </c>
      <c r="Q350" s="807">
        <v>44</v>
      </c>
      <c r="R350" s="807">
        <v>38</v>
      </c>
      <c r="S350" s="759" t="str">
        <f t="shared" si="10"/>
        <v>Adulto</v>
      </c>
      <c r="U350" s="806" t="s">
        <v>837</v>
      </c>
      <c r="V350" s="807">
        <v>10</v>
      </c>
      <c r="W350" s="807">
        <v>2204</v>
      </c>
      <c r="X350" s="885"/>
      <c r="Z350" s="806" t="s">
        <v>805</v>
      </c>
      <c r="AA350" s="806" t="s">
        <v>796</v>
      </c>
      <c r="AB350" s="807">
        <v>1102</v>
      </c>
      <c r="AC350" s="806" t="s">
        <v>783</v>
      </c>
      <c r="AE350" s="886"/>
      <c r="AF350" s="886"/>
      <c r="AG350" s="887"/>
      <c r="AI350" s="806" t="s">
        <v>800</v>
      </c>
      <c r="AJ350" s="807">
        <v>5</v>
      </c>
      <c r="AK350" s="807">
        <v>58</v>
      </c>
      <c r="AL350" s="759" t="str">
        <f t="shared" si="11"/>
        <v>Adulto</v>
      </c>
    </row>
    <row r="351" spans="1:38" ht="15">
      <c r="A351" s="806" t="s">
        <v>816</v>
      </c>
      <c r="B351" s="806" t="s">
        <v>818</v>
      </c>
      <c r="C351" s="806" t="s">
        <v>783</v>
      </c>
      <c r="D351" s="806" t="s">
        <v>789</v>
      </c>
      <c r="E351" s="807">
        <v>10</v>
      </c>
      <c r="G351" s="806" t="s">
        <v>837</v>
      </c>
      <c r="H351" s="807">
        <v>11</v>
      </c>
      <c r="I351" s="807">
        <v>447</v>
      </c>
      <c r="K351" s="806" t="s">
        <v>669</v>
      </c>
      <c r="L351" s="806" t="s">
        <v>905</v>
      </c>
      <c r="M351" s="806" t="s">
        <v>808</v>
      </c>
      <c r="N351" s="807">
        <v>1</v>
      </c>
      <c r="O351" s="884"/>
      <c r="P351" s="806" t="s">
        <v>800</v>
      </c>
      <c r="Q351" s="807">
        <v>43</v>
      </c>
      <c r="R351" s="807">
        <v>39</v>
      </c>
      <c r="S351" s="759" t="str">
        <f t="shared" si="10"/>
        <v>Adulto</v>
      </c>
      <c r="U351" s="806" t="s">
        <v>837</v>
      </c>
      <c r="V351" s="807">
        <v>11</v>
      </c>
      <c r="W351" s="807">
        <v>1420</v>
      </c>
      <c r="X351" s="885"/>
      <c r="Z351" s="806" t="s">
        <v>881</v>
      </c>
      <c r="AA351" s="806" t="s">
        <v>787</v>
      </c>
      <c r="AB351" s="807">
        <v>50</v>
      </c>
      <c r="AC351" s="806" t="s">
        <v>788</v>
      </c>
      <c r="AE351" s="886"/>
      <c r="AF351" s="886"/>
      <c r="AG351" s="887"/>
      <c r="AI351" s="806" t="s">
        <v>800</v>
      </c>
      <c r="AJ351" s="807">
        <v>3</v>
      </c>
      <c r="AK351" s="807">
        <v>59</v>
      </c>
      <c r="AL351" s="759" t="str">
        <f t="shared" si="11"/>
        <v>Adulto</v>
      </c>
    </row>
    <row r="352" spans="1:38" ht="15">
      <c r="A352" s="806" t="s">
        <v>816</v>
      </c>
      <c r="B352" s="806" t="s">
        <v>818</v>
      </c>
      <c r="C352" s="806" t="s">
        <v>783</v>
      </c>
      <c r="D352" s="806" t="s">
        <v>784</v>
      </c>
      <c r="E352" s="807">
        <v>22</v>
      </c>
      <c r="G352" s="806" t="s">
        <v>837</v>
      </c>
      <c r="H352" s="807">
        <v>12</v>
      </c>
      <c r="I352" s="807">
        <v>541</v>
      </c>
      <c r="K352" s="806" t="s">
        <v>669</v>
      </c>
      <c r="L352" s="806" t="s">
        <v>905</v>
      </c>
      <c r="M352" s="806" t="s">
        <v>790</v>
      </c>
      <c r="N352" s="807">
        <v>721</v>
      </c>
      <c r="O352" s="884"/>
      <c r="P352" s="806" t="s">
        <v>800</v>
      </c>
      <c r="Q352" s="807">
        <v>42</v>
      </c>
      <c r="R352" s="807">
        <v>40</v>
      </c>
      <c r="S352" s="759" t="str">
        <f t="shared" si="10"/>
        <v>Adulto</v>
      </c>
      <c r="U352" s="806" t="s">
        <v>837</v>
      </c>
      <c r="V352" s="807">
        <v>12</v>
      </c>
      <c r="W352" s="807">
        <v>1556</v>
      </c>
      <c r="X352" s="885"/>
      <c r="Z352" s="806" t="s">
        <v>881</v>
      </c>
      <c r="AA352" s="806" t="s">
        <v>787</v>
      </c>
      <c r="AB352" s="807">
        <v>76</v>
      </c>
      <c r="AC352" s="806" t="s">
        <v>783</v>
      </c>
      <c r="AE352" s="886"/>
      <c r="AF352" s="886"/>
      <c r="AG352" s="887"/>
      <c r="AI352" s="806" t="s">
        <v>800</v>
      </c>
      <c r="AJ352" s="807">
        <v>5</v>
      </c>
      <c r="AK352" s="807">
        <v>60</v>
      </c>
      <c r="AL352" s="759" t="str">
        <f t="shared" si="11"/>
        <v>Vejez</v>
      </c>
    </row>
    <row r="353" spans="1:38" ht="15">
      <c r="A353" s="806" t="s">
        <v>817</v>
      </c>
      <c r="B353" s="806" t="s">
        <v>782</v>
      </c>
      <c r="C353" s="806" t="s">
        <v>788</v>
      </c>
      <c r="D353" s="806" t="s">
        <v>789</v>
      </c>
      <c r="E353" s="807">
        <v>136</v>
      </c>
      <c r="G353" s="806" t="s">
        <v>838</v>
      </c>
      <c r="H353" s="807">
        <v>0</v>
      </c>
      <c r="I353" s="807">
        <v>64</v>
      </c>
      <c r="K353" s="806" t="s">
        <v>669</v>
      </c>
      <c r="L353" s="806" t="s">
        <v>905</v>
      </c>
      <c r="M353" s="806" t="s">
        <v>824</v>
      </c>
      <c r="N353" s="807">
        <v>324</v>
      </c>
      <c r="O353" s="884"/>
      <c r="P353" s="806" t="s">
        <v>800</v>
      </c>
      <c r="Q353" s="807">
        <v>40</v>
      </c>
      <c r="R353" s="807">
        <v>41</v>
      </c>
      <c r="S353" s="759" t="str">
        <f t="shared" si="10"/>
        <v>Adulto</v>
      </c>
      <c r="U353" s="806" t="s">
        <v>838</v>
      </c>
      <c r="V353" s="807">
        <v>0</v>
      </c>
      <c r="W353" s="807">
        <v>2</v>
      </c>
      <c r="X353" s="885"/>
      <c r="Z353" s="806" t="s">
        <v>881</v>
      </c>
      <c r="AA353" s="806" t="s">
        <v>792</v>
      </c>
      <c r="AB353" s="807">
        <v>12139</v>
      </c>
      <c r="AC353" s="806" t="s">
        <v>788</v>
      </c>
      <c r="AE353" s="886"/>
      <c r="AF353" s="886"/>
      <c r="AG353" s="887"/>
      <c r="AI353" s="806" t="s">
        <v>800</v>
      </c>
      <c r="AJ353" s="807">
        <v>6</v>
      </c>
      <c r="AK353" s="807">
        <v>61</v>
      </c>
      <c r="AL353" s="759" t="str">
        <f t="shared" si="11"/>
        <v>Vejez</v>
      </c>
    </row>
    <row r="354" spans="1:38" ht="15">
      <c r="A354" s="806" t="s">
        <v>817</v>
      </c>
      <c r="B354" s="806" t="s">
        <v>782</v>
      </c>
      <c r="C354" s="806" t="s">
        <v>788</v>
      </c>
      <c r="D354" s="806" t="s">
        <v>784</v>
      </c>
      <c r="E354" s="807">
        <v>79</v>
      </c>
      <c r="G354" s="806" t="s">
        <v>838</v>
      </c>
      <c r="H354" s="807">
        <v>1</v>
      </c>
      <c r="I354" s="807">
        <v>309</v>
      </c>
      <c r="K354" s="806" t="s">
        <v>669</v>
      </c>
      <c r="L354" s="806" t="s">
        <v>905</v>
      </c>
      <c r="M354" s="806" t="s">
        <v>826</v>
      </c>
      <c r="N354" s="807">
        <v>2</v>
      </c>
      <c r="O354" s="884"/>
      <c r="P354" s="806" t="s">
        <v>800</v>
      </c>
      <c r="Q354" s="807">
        <v>38</v>
      </c>
      <c r="R354" s="807">
        <v>42</v>
      </c>
      <c r="S354" s="759" t="str">
        <f t="shared" si="10"/>
        <v>Adulto</v>
      </c>
      <c r="U354" s="806" t="s">
        <v>838</v>
      </c>
      <c r="V354" s="807">
        <v>1</v>
      </c>
      <c r="W354" s="807">
        <v>16</v>
      </c>
      <c r="X354" s="885"/>
      <c r="Z354" s="806" t="s">
        <v>881</v>
      </c>
      <c r="AA354" s="806" t="s">
        <v>792</v>
      </c>
      <c r="AB354" s="807">
        <v>8461</v>
      </c>
      <c r="AC354" s="806" t="s">
        <v>783</v>
      </c>
      <c r="AE354" s="886"/>
      <c r="AF354" s="886"/>
      <c r="AG354" s="887"/>
      <c r="AI354" s="806" t="s">
        <v>800</v>
      </c>
      <c r="AJ354" s="807">
        <v>10</v>
      </c>
      <c r="AK354" s="807">
        <v>62</v>
      </c>
      <c r="AL354" s="759" t="str">
        <f t="shared" si="11"/>
        <v>Vejez</v>
      </c>
    </row>
    <row r="355" spans="1:38" ht="15">
      <c r="A355" s="806" t="s">
        <v>817</v>
      </c>
      <c r="B355" s="806" t="s">
        <v>782</v>
      </c>
      <c r="C355" s="806" t="s">
        <v>783</v>
      </c>
      <c r="D355" s="806" t="s">
        <v>789</v>
      </c>
      <c r="E355" s="807">
        <v>162</v>
      </c>
      <c r="G355" s="806" t="s">
        <v>838</v>
      </c>
      <c r="H355" s="807">
        <v>2</v>
      </c>
      <c r="I355" s="807">
        <v>1106</v>
      </c>
      <c r="K355" s="806" t="s">
        <v>669</v>
      </c>
      <c r="L355" s="806" t="s">
        <v>905</v>
      </c>
      <c r="M355" s="806" t="s">
        <v>810</v>
      </c>
      <c r="N355" s="807">
        <v>6</v>
      </c>
      <c r="O355" s="884"/>
      <c r="P355" s="806" t="s">
        <v>800</v>
      </c>
      <c r="Q355" s="807">
        <v>24</v>
      </c>
      <c r="R355" s="807">
        <v>43</v>
      </c>
      <c r="S355" s="759" t="str">
        <f t="shared" si="10"/>
        <v>Adulto</v>
      </c>
      <c r="U355" s="806" t="s">
        <v>838</v>
      </c>
      <c r="V355" s="807">
        <v>2</v>
      </c>
      <c r="W355" s="807">
        <v>59</v>
      </c>
      <c r="X355" s="885"/>
      <c r="Z355" s="806" t="s">
        <v>881</v>
      </c>
      <c r="AA355" s="806" t="s">
        <v>796</v>
      </c>
      <c r="AB355" s="807">
        <v>10303</v>
      </c>
      <c r="AC355" s="806" t="s">
        <v>788</v>
      </c>
      <c r="AE355" s="886"/>
      <c r="AF355" s="886"/>
      <c r="AG355" s="887"/>
      <c r="AI355" s="806" t="s">
        <v>800</v>
      </c>
      <c r="AJ355" s="807">
        <v>2</v>
      </c>
      <c r="AK355" s="807">
        <v>63</v>
      </c>
      <c r="AL355" s="759" t="str">
        <f t="shared" si="11"/>
        <v>Vejez</v>
      </c>
    </row>
    <row r="356" spans="1:38" ht="15">
      <c r="A356" s="806" t="s">
        <v>817</v>
      </c>
      <c r="B356" s="806" t="s">
        <v>782</v>
      </c>
      <c r="C356" s="806" t="s">
        <v>783</v>
      </c>
      <c r="D356" s="806" t="s">
        <v>784</v>
      </c>
      <c r="E356" s="807">
        <v>85</v>
      </c>
      <c r="G356" s="806" t="s">
        <v>838</v>
      </c>
      <c r="H356" s="807">
        <v>3</v>
      </c>
      <c r="I356" s="807">
        <v>552</v>
      </c>
      <c r="K356" s="806" t="s">
        <v>669</v>
      </c>
      <c r="L356" s="806" t="s">
        <v>905</v>
      </c>
      <c r="M356" s="806" t="s">
        <v>666</v>
      </c>
      <c r="N356" s="807">
        <v>6</v>
      </c>
      <c r="O356" s="884"/>
      <c r="P356" s="806" t="s">
        <v>800</v>
      </c>
      <c r="Q356" s="807">
        <v>29</v>
      </c>
      <c r="R356" s="807">
        <v>44</v>
      </c>
      <c r="S356" s="759" t="str">
        <f t="shared" si="10"/>
        <v>Adulto</v>
      </c>
      <c r="U356" s="806" t="s">
        <v>838</v>
      </c>
      <c r="V356" s="807">
        <v>3</v>
      </c>
      <c r="W356" s="807">
        <v>31</v>
      </c>
      <c r="X356" s="885"/>
      <c r="Z356" s="806" t="s">
        <v>881</v>
      </c>
      <c r="AA356" s="806" t="s">
        <v>796</v>
      </c>
      <c r="AB356" s="807">
        <v>14645</v>
      </c>
      <c r="AC356" s="806" t="s">
        <v>783</v>
      </c>
      <c r="AE356" s="886"/>
      <c r="AF356" s="886"/>
      <c r="AG356" s="887"/>
      <c r="AI356" s="806" t="s">
        <v>800</v>
      </c>
      <c r="AJ356" s="807">
        <v>4</v>
      </c>
      <c r="AK356" s="807">
        <v>64</v>
      </c>
      <c r="AL356" s="759" t="str">
        <f t="shared" si="11"/>
        <v>Vejez</v>
      </c>
    </row>
    <row r="357" spans="1:38" ht="15">
      <c r="A357" s="806" t="s">
        <v>817</v>
      </c>
      <c r="B357" s="806" t="s">
        <v>662</v>
      </c>
      <c r="C357" s="806" t="s">
        <v>788</v>
      </c>
      <c r="D357" s="806" t="s">
        <v>789</v>
      </c>
      <c r="E357" s="807">
        <v>158</v>
      </c>
      <c r="G357" s="806" t="s">
        <v>838</v>
      </c>
      <c r="H357" s="807">
        <v>4</v>
      </c>
      <c r="I357" s="807">
        <v>2388</v>
      </c>
      <c r="K357" s="806" t="s">
        <v>669</v>
      </c>
      <c r="L357" s="806" t="s">
        <v>905</v>
      </c>
      <c r="M357" s="806" t="s">
        <v>794</v>
      </c>
      <c r="N357" s="807">
        <v>5</v>
      </c>
      <c r="O357" s="884"/>
      <c r="P357" s="806" t="s">
        <v>800</v>
      </c>
      <c r="Q357" s="807">
        <v>24</v>
      </c>
      <c r="R357" s="807">
        <v>45</v>
      </c>
      <c r="S357" s="759" t="str">
        <f t="shared" si="10"/>
        <v>Adulto</v>
      </c>
      <c r="U357" s="806" t="s">
        <v>838</v>
      </c>
      <c r="V357" s="807">
        <v>4</v>
      </c>
      <c r="W357" s="807">
        <v>251</v>
      </c>
      <c r="X357" s="885"/>
      <c r="Z357" s="806" t="s">
        <v>882</v>
      </c>
      <c r="AA357" s="806" t="s">
        <v>787</v>
      </c>
      <c r="AB357" s="807">
        <v>2</v>
      </c>
      <c r="AC357" s="806" t="s">
        <v>783</v>
      </c>
      <c r="AE357" s="886"/>
      <c r="AF357" s="886"/>
      <c r="AG357" s="887"/>
      <c r="AI357" s="806" t="s">
        <v>800</v>
      </c>
      <c r="AJ357" s="807">
        <v>6</v>
      </c>
      <c r="AK357" s="807">
        <v>65</v>
      </c>
      <c r="AL357" s="759" t="str">
        <f t="shared" si="11"/>
        <v>Vejez</v>
      </c>
    </row>
    <row r="358" spans="1:38" ht="15">
      <c r="A358" s="806" t="s">
        <v>817</v>
      </c>
      <c r="B358" s="806" t="s">
        <v>662</v>
      </c>
      <c r="C358" s="806" t="s">
        <v>788</v>
      </c>
      <c r="D358" s="806" t="s">
        <v>784</v>
      </c>
      <c r="E358" s="807">
        <v>105</v>
      </c>
      <c r="G358" s="806" t="s">
        <v>838</v>
      </c>
      <c r="H358" s="807">
        <v>5</v>
      </c>
      <c r="I358" s="807">
        <v>345</v>
      </c>
      <c r="K358" s="806" t="s">
        <v>669</v>
      </c>
      <c r="L358" s="806" t="s">
        <v>905</v>
      </c>
      <c r="M358" s="806" t="s">
        <v>829</v>
      </c>
      <c r="N358" s="807">
        <v>7</v>
      </c>
      <c r="O358" s="884"/>
      <c r="P358" s="806" t="s">
        <v>800</v>
      </c>
      <c r="Q358" s="807">
        <v>33</v>
      </c>
      <c r="R358" s="807">
        <v>46</v>
      </c>
      <c r="S358" s="759" t="str">
        <f t="shared" si="10"/>
        <v>Adulto</v>
      </c>
      <c r="U358" s="806" t="s">
        <v>838</v>
      </c>
      <c r="V358" s="807">
        <v>5</v>
      </c>
      <c r="W358" s="807">
        <v>32</v>
      </c>
      <c r="X358" s="885"/>
      <c r="Z358" s="806" t="s">
        <v>882</v>
      </c>
      <c r="AA358" s="806" t="s">
        <v>792</v>
      </c>
      <c r="AB358" s="807">
        <v>232</v>
      </c>
      <c r="AC358" s="806" t="s">
        <v>788</v>
      </c>
      <c r="AE358" s="886"/>
      <c r="AF358" s="886"/>
      <c r="AG358" s="887"/>
      <c r="AI358" s="806" t="s">
        <v>800</v>
      </c>
      <c r="AJ358" s="807">
        <v>4</v>
      </c>
      <c r="AK358" s="807">
        <v>66</v>
      </c>
      <c r="AL358" s="759" t="str">
        <f t="shared" si="11"/>
        <v>Vejez</v>
      </c>
    </row>
    <row r="359" spans="1:38" ht="15">
      <c r="A359" s="806" t="s">
        <v>817</v>
      </c>
      <c r="B359" s="806" t="s">
        <v>662</v>
      </c>
      <c r="C359" s="806" t="s">
        <v>783</v>
      </c>
      <c r="D359" s="806" t="s">
        <v>789</v>
      </c>
      <c r="E359" s="807">
        <v>172</v>
      </c>
      <c r="G359" s="806" t="s">
        <v>838</v>
      </c>
      <c r="H359" s="807">
        <v>6</v>
      </c>
      <c r="I359" s="807">
        <v>315</v>
      </c>
      <c r="K359" s="806" t="s">
        <v>669</v>
      </c>
      <c r="L359" s="806" t="s">
        <v>905</v>
      </c>
      <c r="M359" s="806" t="s">
        <v>798</v>
      </c>
      <c r="N359" s="807">
        <v>33</v>
      </c>
      <c r="O359" s="884"/>
      <c r="P359" s="806" t="s">
        <v>800</v>
      </c>
      <c r="Q359" s="807">
        <v>20</v>
      </c>
      <c r="R359" s="807">
        <v>47</v>
      </c>
      <c r="S359" s="759" t="str">
        <f t="shared" si="10"/>
        <v>Adulto</v>
      </c>
      <c r="U359" s="806" t="s">
        <v>838</v>
      </c>
      <c r="V359" s="807">
        <v>6</v>
      </c>
      <c r="W359" s="807">
        <v>30</v>
      </c>
      <c r="X359" s="885"/>
      <c r="Z359" s="806" t="s">
        <v>882</v>
      </c>
      <c r="AA359" s="806" t="s">
        <v>792</v>
      </c>
      <c r="AB359" s="807">
        <v>155</v>
      </c>
      <c r="AC359" s="806" t="s">
        <v>783</v>
      </c>
      <c r="AE359" s="886"/>
      <c r="AF359" s="886"/>
      <c r="AG359" s="887"/>
      <c r="AI359" s="806" t="s">
        <v>800</v>
      </c>
      <c r="AJ359" s="807">
        <v>4</v>
      </c>
      <c r="AK359" s="807">
        <v>67</v>
      </c>
      <c r="AL359" s="759" t="str">
        <f t="shared" si="11"/>
        <v>Vejez</v>
      </c>
    </row>
    <row r="360" spans="1:38" ht="15">
      <c r="A360" s="806" t="s">
        <v>817</v>
      </c>
      <c r="B360" s="806" t="s">
        <v>662</v>
      </c>
      <c r="C360" s="806" t="s">
        <v>783</v>
      </c>
      <c r="D360" s="806" t="s">
        <v>784</v>
      </c>
      <c r="E360" s="807">
        <v>105</v>
      </c>
      <c r="G360" s="806" t="s">
        <v>838</v>
      </c>
      <c r="H360" s="807">
        <v>7</v>
      </c>
      <c r="I360" s="807">
        <v>327</v>
      </c>
      <c r="K360" s="806" t="s">
        <v>669</v>
      </c>
      <c r="L360" s="806" t="s">
        <v>905</v>
      </c>
      <c r="M360" s="806" t="s">
        <v>669</v>
      </c>
      <c r="N360" s="807">
        <v>3</v>
      </c>
      <c r="O360" s="884"/>
      <c r="P360" s="806" t="s">
        <v>800</v>
      </c>
      <c r="Q360" s="807">
        <v>37</v>
      </c>
      <c r="R360" s="807">
        <v>48</v>
      </c>
      <c r="S360" s="759" t="str">
        <f t="shared" si="10"/>
        <v>Adulto</v>
      </c>
      <c r="U360" s="806" t="s">
        <v>838</v>
      </c>
      <c r="V360" s="807">
        <v>7</v>
      </c>
      <c r="W360" s="807">
        <v>28</v>
      </c>
      <c r="X360" s="885"/>
      <c r="Z360" s="806" t="s">
        <v>882</v>
      </c>
      <c r="AA360" s="806" t="s">
        <v>796</v>
      </c>
      <c r="AB360" s="807">
        <v>187</v>
      </c>
      <c r="AC360" s="806" t="s">
        <v>788</v>
      </c>
      <c r="AE360" s="886"/>
      <c r="AF360" s="886"/>
      <c r="AG360" s="887"/>
      <c r="AI360" s="806" t="s">
        <v>800</v>
      </c>
      <c r="AJ360" s="807">
        <v>6</v>
      </c>
      <c r="AK360" s="807">
        <v>68</v>
      </c>
      <c r="AL360" s="759" t="str">
        <f t="shared" si="11"/>
        <v>Vejez</v>
      </c>
    </row>
    <row r="361" spans="1:38" ht="15">
      <c r="A361" s="806" t="s">
        <v>817</v>
      </c>
      <c r="B361" s="806" t="s">
        <v>666</v>
      </c>
      <c r="C361" s="806" t="s">
        <v>788</v>
      </c>
      <c r="D361" s="806" t="s">
        <v>789</v>
      </c>
      <c r="E361" s="807">
        <v>9</v>
      </c>
      <c r="G361" s="806" t="s">
        <v>838</v>
      </c>
      <c r="H361" s="807">
        <v>8</v>
      </c>
      <c r="I361" s="807">
        <v>279</v>
      </c>
      <c r="K361" s="806" t="s">
        <v>669</v>
      </c>
      <c r="L361" s="806" t="s">
        <v>905</v>
      </c>
      <c r="M361" s="806" t="s">
        <v>799</v>
      </c>
      <c r="N361" s="807">
        <v>22</v>
      </c>
      <c r="O361" s="884"/>
      <c r="P361" s="806" t="s">
        <v>800</v>
      </c>
      <c r="Q361" s="807">
        <v>29</v>
      </c>
      <c r="R361" s="807">
        <v>49</v>
      </c>
      <c r="S361" s="759" t="str">
        <f t="shared" si="10"/>
        <v>Adulto</v>
      </c>
      <c r="U361" s="806" t="s">
        <v>838</v>
      </c>
      <c r="V361" s="807">
        <v>8</v>
      </c>
      <c r="W361" s="807">
        <v>27</v>
      </c>
      <c r="X361" s="885"/>
      <c r="Z361" s="806" t="s">
        <v>882</v>
      </c>
      <c r="AA361" s="806" t="s">
        <v>796</v>
      </c>
      <c r="AB361" s="807">
        <v>363</v>
      </c>
      <c r="AC361" s="806" t="s">
        <v>783</v>
      </c>
      <c r="AE361" s="886"/>
      <c r="AF361" s="886"/>
      <c r="AG361" s="887"/>
      <c r="AI361" s="806" t="s">
        <v>800</v>
      </c>
      <c r="AJ361" s="807">
        <v>1</v>
      </c>
      <c r="AK361" s="807">
        <v>69</v>
      </c>
      <c r="AL361" s="759" t="str">
        <f t="shared" si="11"/>
        <v>Vejez</v>
      </c>
    </row>
    <row r="362" spans="1:38" ht="15">
      <c r="A362" s="806" t="s">
        <v>817</v>
      </c>
      <c r="B362" s="806" t="s">
        <v>666</v>
      </c>
      <c r="C362" s="806" t="s">
        <v>788</v>
      </c>
      <c r="D362" s="806" t="s">
        <v>784</v>
      </c>
      <c r="E362" s="807">
        <v>17</v>
      </c>
      <c r="G362" s="806" t="s">
        <v>838</v>
      </c>
      <c r="H362" s="807">
        <v>9</v>
      </c>
      <c r="I362" s="807">
        <v>218</v>
      </c>
      <c r="K362" s="806" t="s">
        <v>669</v>
      </c>
      <c r="L362" s="806" t="s">
        <v>905</v>
      </c>
      <c r="M362" s="806" t="s">
        <v>801</v>
      </c>
      <c r="N362" s="807">
        <v>7</v>
      </c>
      <c r="O362" s="884"/>
      <c r="P362" s="806" t="s">
        <v>800</v>
      </c>
      <c r="Q362" s="807">
        <v>36</v>
      </c>
      <c r="R362" s="807">
        <v>50</v>
      </c>
      <c r="S362" s="759" t="str">
        <f t="shared" si="10"/>
        <v>Adulto</v>
      </c>
      <c r="U362" s="806" t="s">
        <v>838</v>
      </c>
      <c r="V362" s="807">
        <v>9</v>
      </c>
      <c r="W362" s="807">
        <v>16</v>
      </c>
      <c r="X362" s="885"/>
      <c r="Z362" s="806" t="s">
        <v>883</v>
      </c>
      <c r="AA362" s="806" t="s">
        <v>792</v>
      </c>
      <c r="AB362" s="807">
        <v>37</v>
      </c>
      <c r="AC362" s="806" t="s">
        <v>788</v>
      </c>
      <c r="AE362" s="886"/>
      <c r="AF362" s="886"/>
      <c r="AG362" s="887"/>
      <c r="AI362" s="806" t="s">
        <v>800</v>
      </c>
      <c r="AJ362" s="807">
        <v>4</v>
      </c>
      <c r="AK362" s="807">
        <v>70</v>
      </c>
      <c r="AL362" s="759" t="str">
        <f t="shared" si="11"/>
        <v>Vejez</v>
      </c>
    </row>
    <row r="363" spans="1:38" ht="15">
      <c r="A363" s="806" t="s">
        <v>817</v>
      </c>
      <c r="B363" s="806" t="s">
        <v>666</v>
      </c>
      <c r="C363" s="806" t="s">
        <v>783</v>
      </c>
      <c r="D363" s="806" t="s">
        <v>789</v>
      </c>
      <c r="E363" s="807">
        <v>27</v>
      </c>
      <c r="G363" s="806" t="s">
        <v>838</v>
      </c>
      <c r="H363" s="807">
        <v>10</v>
      </c>
      <c r="I363" s="807">
        <v>159</v>
      </c>
      <c r="K363" s="806" t="s">
        <v>669</v>
      </c>
      <c r="L363" s="806" t="s">
        <v>905</v>
      </c>
      <c r="M363" s="806" t="s">
        <v>673</v>
      </c>
      <c r="N363" s="807">
        <v>3</v>
      </c>
      <c r="O363" s="884"/>
      <c r="P363" s="806" t="s">
        <v>800</v>
      </c>
      <c r="Q363" s="807">
        <v>39</v>
      </c>
      <c r="R363" s="807">
        <v>51</v>
      </c>
      <c r="S363" s="759" t="str">
        <f t="shared" si="10"/>
        <v>Adulto</v>
      </c>
      <c r="U363" s="806" t="s">
        <v>838</v>
      </c>
      <c r="V363" s="807">
        <v>10</v>
      </c>
      <c r="W363" s="807">
        <v>9</v>
      </c>
      <c r="X363" s="885"/>
      <c r="Z363" s="806" t="s">
        <v>883</v>
      </c>
      <c r="AA363" s="806" t="s">
        <v>792</v>
      </c>
      <c r="AB363" s="807">
        <v>29</v>
      </c>
      <c r="AC363" s="806" t="s">
        <v>783</v>
      </c>
      <c r="AE363" s="886"/>
      <c r="AF363" s="886"/>
      <c r="AG363" s="887"/>
      <c r="AI363" s="806" t="s">
        <v>800</v>
      </c>
      <c r="AJ363" s="807">
        <v>4</v>
      </c>
      <c r="AK363" s="807">
        <v>71</v>
      </c>
      <c r="AL363" s="759" t="str">
        <f t="shared" si="11"/>
        <v>Vejez</v>
      </c>
    </row>
    <row r="364" spans="1:38" ht="15">
      <c r="A364" s="806" t="s">
        <v>817</v>
      </c>
      <c r="B364" s="806" t="s">
        <v>666</v>
      </c>
      <c r="C364" s="806" t="s">
        <v>783</v>
      </c>
      <c r="D364" s="806" t="s">
        <v>784</v>
      </c>
      <c r="E364" s="807">
        <v>23</v>
      </c>
      <c r="G364" s="806" t="s">
        <v>838</v>
      </c>
      <c r="H364" s="807">
        <v>11</v>
      </c>
      <c r="I364" s="807">
        <v>114</v>
      </c>
      <c r="K364" s="806" t="s">
        <v>669</v>
      </c>
      <c r="L364" s="806" t="s">
        <v>905</v>
      </c>
      <c r="M364" s="806" t="s">
        <v>674</v>
      </c>
      <c r="N364" s="807">
        <v>13339</v>
      </c>
      <c r="O364" s="884"/>
      <c r="P364" s="806" t="s">
        <v>800</v>
      </c>
      <c r="Q364" s="807">
        <v>43</v>
      </c>
      <c r="R364" s="807">
        <v>52</v>
      </c>
      <c r="S364" s="759" t="str">
        <f t="shared" si="10"/>
        <v>Adulto</v>
      </c>
      <c r="U364" s="806" t="s">
        <v>838</v>
      </c>
      <c r="V364" s="807">
        <v>11</v>
      </c>
      <c r="W364" s="807">
        <v>11</v>
      </c>
      <c r="X364" s="885"/>
      <c r="Z364" s="806" t="s">
        <v>883</v>
      </c>
      <c r="AA364" s="806" t="s">
        <v>796</v>
      </c>
      <c r="AB364" s="807">
        <v>108</v>
      </c>
      <c r="AC364" s="806" t="s">
        <v>788</v>
      </c>
      <c r="AE364" s="886"/>
      <c r="AF364" s="886"/>
      <c r="AG364" s="887"/>
      <c r="AI364" s="806" t="s">
        <v>800</v>
      </c>
      <c r="AJ364" s="807">
        <v>4</v>
      </c>
      <c r="AK364" s="807">
        <v>72</v>
      </c>
      <c r="AL364" s="759" t="str">
        <f t="shared" si="11"/>
        <v>Vejez</v>
      </c>
    </row>
    <row r="365" spans="1:38" ht="15">
      <c r="A365" s="806" t="s">
        <v>817</v>
      </c>
      <c r="B365" s="806" t="s">
        <v>669</v>
      </c>
      <c r="C365" s="806" t="s">
        <v>783</v>
      </c>
      <c r="D365" s="806" t="s">
        <v>784</v>
      </c>
      <c r="E365" s="807">
        <v>1</v>
      </c>
      <c r="G365" s="806" t="s">
        <v>838</v>
      </c>
      <c r="H365" s="807">
        <v>12</v>
      </c>
      <c r="I365" s="807">
        <v>136</v>
      </c>
      <c r="K365" s="806" t="s">
        <v>669</v>
      </c>
      <c r="L365" s="806" t="s">
        <v>905</v>
      </c>
      <c r="M365" s="806" t="s">
        <v>676</v>
      </c>
      <c r="N365" s="807">
        <v>3</v>
      </c>
      <c r="O365" s="884"/>
      <c r="P365" s="806" t="s">
        <v>800</v>
      </c>
      <c r="Q365" s="807">
        <v>34</v>
      </c>
      <c r="R365" s="807">
        <v>53</v>
      </c>
      <c r="S365" s="759" t="str">
        <f t="shared" si="10"/>
        <v>Adulto</v>
      </c>
      <c r="U365" s="806" t="s">
        <v>838</v>
      </c>
      <c r="V365" s="807">
        <v>12</v>
      </c>
      <c r="W365" s="807">
        <v>11</v>
      </c>
      <c r="X365" s="885"/>
      <c r="Z365" s="806" t="s">
        <v>883</v>
      </c>
      <c r="AA365" s="806" t="s">
        <v>796</v>
      </c>
      <c r="AB365" s="807">
        <v>121</v>
      </c>
      <c r="AC365" s="806" t="s">
        <v>783</v>
      </c>
      <c r="AE365" s="886"/>
      <c r="AF365" s="886"/>
      <c r="AG365" s="887"/>
      <c r="AI365" s="806" t="s">
        <v>800</v>
      </c>
      <c r="AJ365" s="807">
        <v>2</v>
      </c>
      <c r="AK365" s="807">
        <v>73</v>
      </c>
      <c r="AL365" s="759" t="str">
        <f t="shared" si="11"/>
        <v>Vejez</v>
      </c>
    </row>
    <row r="366" spans="1:38" ht="15">
      <c r="A366" s="806" t="s">
        <v>817</v>
      </c>
      <c r="B366" s="806" t="s">
        <v>787</v>
      </c>
      <c r="C366" s="806" t="s">
        <v>788</v>
      </c>
      <c r="D366" s="806" t="s">
        <v>784</v>
      </c>
      <c r="E366" s="807">
        <v>2</v>
      </c>
      <c r="G366" s="806" t="s">
        <v>839</v>
      </c>
      <c r="H366" s="807">
        <v>0</v>
      </c>
      <c r="I366" s="807">
        <v>132</v>
      </c>
      <c r="K366" s="806" t="s">
        <v>669</v>
      </c>
      <c r="L366" s="806" t="s">
        <v>905</v>
      </c>
      <c r="M366" s="806" t="s">
        <v>678</v>
      </c>
      <c r="N366" s="807">
        <v>25</v>
      </c>
      <c r="O366" s="884"/>
      <c r="P366" s="806" t="s">
        <v>800</v>
      </c>
      <c r="Q366" s="807">
        <v>46</v>
      </c>
      <c r="R366" s="807">
        <v>54</v>
      </c>
      <c r="S366" s="759" t="str">
        <f t="shared" si="10"/>
        <v>Adulto</v>
      </c>
      <c r="U366" s="806" t="s">
        <v>839</v>
      </c>
      <c r="V366" s="807">
        <v>0</v>
      </c>
      <c r="W366" s="807">
        <v>29</v>
      </c>
      <c r="X366" s="885"/>
      <c r="Z366" s="806" t="s">
        <v>884</v>
      </c>
      <c r="AA366" s="806" t="s">
        <v>787</v>
      </c>
      <c r="AB366" s="807">
        <v>1</v>
      </c>
      <c r="AC366" s="806" t="s">
        <v>788</v>
      </c>
      <c r="AE366" s="886"/>
      <c r="AF366" s="886"/>
      <c r="AG366" s="887"/>
      <c r="AI366" s="806" t="s">
        <v>800</v>
      </c>
      <c r="AJ366" s="807">
        <v>1</v>
      </c>
      <c r="AK366" s="807">
        <v>74</v>
      </c>
      <c r="AL366" s="759" t="str">
        <f t="shared" si="11"/>
        <v>Vejez</v>
      </c>
    </row>
    <row r="367" spans="1:38" ht="15">
      <c r="A367" s="806" t="s">
        <v>817</v>
      </c>
      <c r="B367" s="806" t="s">
        <v>787</v>
      </c>
      <c r="C367" s="806" t="s">
        <v>783</v>
      </c>
      <c r="D367" s="806" t="s">
        <v>784</v>
      </c>
      <c r="E367" s="807">
        <v>1</v>
      </c>
      <c r="G367" s="806" t="s">
        <v>839</v>
      </c>
      <c r="H367" s="807">
        <v>1</v>
      </c>
      <c r="I367" s="807">
        <v>524</v>
      </c>
      <c r="K367" s="806" t="s">
        <v>669</v>
      </c>
      <c r="L367" s="806" t="s">
        <v>905</v>
      </c>
      <c r="M367" s="806" t="s">
        <v>683</v>
      </c>
      <c r="N367" s="807">
        <v>10</v>
      </c>
      <c r="O367" s="884"/>
      <c r="P367" s="806" t="s">
        <v>800</v>
      </c>
      <c r="Q367" s="807">
        <v>40</v>
      </c>
      <c r="R367" s="807">
        <v>55</v>
      </c>
      <c r="S367" s="759" t="str">
        <f t="shared" si="10"/>
        <v>Adulto</v>
      </c>
      <c r="U367" s="806" t="s">
        <v>839</v>
      </c>
      <c r="V367" s="807">
        <v>1</v>
      </c>
      <c r="W367" s="807">
        <v>128</v>
      </c>
      <c r="X367" s="885"/>
      <c r="Z367" s="806" t="s">
        <v>884</v>
      </c>
      <c r="AA367" s="806" t="s">
        <v>792</v>
      </c>
      <c r="AB367" s="807">
        <v>552</v>
      </c>
      <c r="AC367" s="806" t="s">
        <v>788</v>
      </c>
      <c r="AE367" s="886"/>
      <c r="AF367" s="886"/>
      <c r="AG367" s="887"/>
      <c r="AI367" s="806" t="s">
        <v>800</v>
      </c>
      <c r="AJ367" s="807">
        <v>4</v>
      </c>
      <c r="AK367" s="807">
        <v>75</v>
      </c>
      <c r="AL367" s="759" t="str">
        <f t="shared" si="11"/>
        <v>Vejez</v>
      </c>
    </row>
    <row r="368" spans="1:38" ht="15">
      <c r="A368" s="806" t="s">
        <v>817</v>
      </c>
      <c r="B368" s="806" t="s">
        <v>815</v>
      </c>
      <c r="C368" s="806" t="s">
        <v>788</v>
      </c>
      <c r="D368" s="806" t="s">
        <v>789</v>
      </c>
      <c r="E368" s="807">
        <v>1581</v>
      </c>
      <c r="G368" s="806" t="s">
        <v>839</v>
      </c>
      <c r="H368" s="807">
        <v>2</v>
      </c>
      <c r="I368" s="807">
        <v>1639</v>
      </c>
      <c r="K368" s="806" t="s">
        <v>669</v>
      </c>
      <c r="L368" s="806" t="s">
        <v>905</v>
      </c>
      <c r="M368" s="806" t="s">
        <v>684</v>
      </c>
      <c r="N368" s="807">
        <v>6082</v>
      </c>
      <c r="O368" s="884"/>
      <c r="P368" s="806" t="s">
        <v>800</v>
      </c>
      <c r="Q368" s="807">
        <v>32</v>
      </c>
      <c r="R368" s="807">
        <v>56</v>
      </c>
      <c r="S368" s="759" t="str">
        <f t="shared" si="10"/>
        <v>Adulto</v>
      </c>
      <c r="U368" s="806" t="s">
        <v>839</v>
      </c>
      <c r="V368" s="807">
        <v>2</v>
      </c>
      <c r="W368" s="807">
        <v>288</v>
      </c>
      <c r="X368" s="885"/>
      <c r="Z368" s="806" t="s">
        <v>884</v>
      </c>
      <c r="AA368" s="806" t="s">
        <v>792</v>
      </c>
      <c r="AB368" s="807">
        <v>405</v>
      </c>
      <c r="AC368" s="806" t="s">
        <v>783</v>
      </c>
      <c r="AE368" s="886"/>
      <c r="AF368" s="886"/>
      <c r="AG368" s="887"/>
      <c r="AI368" s="806" t="s">
        <v>800</v>
      </c>
      <c r="AJ368" s="807">
        <v>2</v>
      </c>
      <c r="AK368" s="807">
        <v>76</v>
      </c>
      <c r="AL368" s="759" t="str">
        <f t="shared" si="11"/>
        <v>Vejez</v>
      </c>
    </row>
    <row r="369" spans="1:38" ht="15">
      <c r="A369" s="806" t="s">
        <v>817</v>
      </c>
      <c r="B369" s="806" t="s">
        <v>815</v>
      </c>
      <c r="C369" s="806" t="s">
        <v>788</v>
      </c>
      <c r="D369" s="806" t="s">
        <v>784</v>
      </c>
      <c r="E369" s="807">
        <v>1021</v>
      </c>
      <c r="G369" s="806" t="s">
        <v>839</v>
      </c>
      <c r="H369" s="807">
        <v>3</v>
      </c>
      <c r="I369" s="807">
        <v>855</v>
      </c>
      <c r="K369" s="806" t="s">
        <v>669</v>
      </c>
      <c r="L369" s="806" t="s">
        <v>908</v>
      </c>
      <c r="M369" s="806" t="s">
        <v>662</v>
      </c>
      <c r="N369" s="807">
        <v>1</v>
      </c>
      <c r="O369" s="884"/>
      <c r="P369" s="806" t="s">
        <v>800</v>
      </c>
      <c r="Q369" s="807">
        <v>28</v>
      </c>
      <c r="R369" s="807">
        <v>57</v>
      </c>
      <c r="S369" s="759" t="str">
        <f t="shared" si="10"/>
        <v>Adulto</v>
      </c>
      <c r="U369" s="806" t="s">
        <v>839</v>
      </c>
      <c r="V369" s="807">
        <v>3</v>
      </c>
      <c r="W369" s="807">
        <v>139</v>
      </c>
      <c r="X369" s="885"/>
      <c r="Z369" s="806" t="s">
        <v>884</v>
      </c>
      <c r="AA369" s="806" t="s">
        <v>796</v>
      </c>
      <c r="AB369" s="807">
        <v>465</v>
      </c>
      <c r="AC369" s="806" t="s">
        <v>788</v>
      </c>
      <c r="AE369" s="886"/>
      <c r="AF369" s="886"/>
      <c r="AG369" s="887"/>
      <c r="AI369" s="806" t="s">
        <v>800</v>
      </c>
      <c r="AJ369" s="807">
        <v>2</v>
      </c>
      <c r="AK369" s="807">
        <v>77</v>
      </c>
      <c r="AL369" s="759" t="str">
        <f t="shared" si="11"/>
        <v>Vejez</v>
      </c>
    </row>
    <row r="370" spans="1:38" ht="15">
      <c r="A370" s="806" t="s">
        <v>817</v>
      </c>
      <c r="B370" s="806" t="s">
        <v>815</v>
      </c>
      <c r="C370" s="806" t="s">
        <v>783</v>
      </c>
      <c r="D370" s="806" t="s">
        <v>789</v>
      </c>
      <c r="E370" s="807">
        <v>1826</v>
      </c>
      <c r="G370" s="806" t="s">
        <v>839</v>
      </c>
      <c r="H370" s="807">
        <v>4</v>
      </c>
      <c r="I370" s="807">
        <v>3523</v>
      </c>
      <c r="K370" s="806" t="s">
        <v>669</v>
      </c>
      <c r="L370" s="806" t="s">
        <v>908</v>
      </c>
      <c r="M370" s="806" t="s">
        <v>806</v>
      </c>
      <c r="N370" s="807">
        <v>39</v>
      </c>
      <c r="O370" s="884"/>
      <c r="P370" s="806" t="s">
        <v>800</v>
      </c>
      <c r="Q370" s="807">
        <v>43</v>
      </c>
      <c r="R370" s="807">
        <v>58</v>
      </c>
      <c r="S370" s="759" t="str">
        <f t="shared" si="10"/>
        <v>Adulto</v>
      </c>
      <c r="U370" s="806" t="s">
        <v>839</v>
      </c>
      <c r="V370" s="807">
        <v>4</v>
      </c>
      <c r="W370" s="807">
        <v>1552</v>
      </c>
      <c r="X370" s="885"/>
      <c r="Z370" s="806" t="s">
        <v>884</v>
      </c>
      <c r="AA370" s="806" t="s">
        <v>796</v>
      </c>
      <c r="AB370" s="807">
        <v>1396</v>
      </c>
      <c r="AC370" s="806" t="s">
        <v>783</v>
      </c>
      <c r="AE370" s="886"/>
      <c r="AF370" s="886"/>
      <c r="AG370" s="887"/>
      <c r="AI370" s="806" t="s">
        <v>800</v>
      </c>
      <c r="AJ370" s="807">
        <v>1</v>
      </c>
      <c r="AK370" s="807">
        <v>78</v>
      </c>
      <c r="AL370" s="759" t="str">
        <f t="shared" si="11"/>
        <v>Vejez</v>
      </c>
    </row>
    <row r="371" spans="1:38" ht="15">
      <c r="A371" s="806" t="s">
        <v>817</v>
      </c>
      <c r="B371" s="806" t="s">
        <v>815</v>
      </c>
      <c r="C371" s="806" t="s">
        <v>783</v>
      </c>
      <c r="D371" s="806" t="s">
        <v>784</v>
      </c>
      <c r="E371" s="807">
        <v>990</v>
      </c>
      <c r="G371" s="806" t="s">
        <v>839</v>
      </c>
      <c r="H371" s="807">
        <v>5</v>
      </c>
      <c r="I371" s="807">
        <v>572</v>
      </c>
      <c r="K371" s="806" t="s">
        <v>669</v>
      </c>
      <c r="L371" s="806" t="s">
        <v>908</v>
      </c>
      <c r="M371" s="806" t="s">
        <v>786</v>
      </c>
      <c r="N371" s="807">
        <v>2</v>
      </c>
      <c r="O371" s="884"/>
      <c r="P371" s="806" t="s">
        <v>800</v>
      </c>
      <c r="Q371" s="807">
        <v>37</v>
      </c>
      <c r="R371" s="807">
        <v>59</v>
      </c>
      <c r="S371" s="759" t="str">
        <f t="shared" si="10"/>
        <v>Adulto</v>
      </c>
      <c r="U371" s="806" t="s">
        <v>839</v>
      </c>
      <c r="V371" s="807">
        <v>5</v>
      </c>
      <c r="W371" s="807">
        <v>153</v>
      </c>
      <c r="X371" s="885"/>
      <c r="Z371" s="806" t="s">
        <v>885</v>
      </c>
      <c r="AA371" s="806" t="s">
        <v>792</v>
      </c>
      <c r="AB371" s="807">
        <v>177</v>
      </c>
      <c r="AC371" s="806" t="s">
        <v>788</v>
      </c>
      <c r="AE371" s="886"/>
      <c r="AF371" s="886"/>
      <c r="AG371" s="887"/>
      <c r="AI371" s="806" t="s">
        <v>800</v>
      </c>
      <c r="AJ371" s="807">
        <v>2</v>
      </c>
      <c r="AK371" s="807">
        <v>80</v>
      </c>
      <c r="AL371" s="759" t="str">
        <f t="shared" si="11"/>
        <v>Vejez</v>
      </c>
    </row>
    <row r="372" spans="1:38" ht="15">
      <c r="A372" s="806" t="s">
        <v>817</v>
      </c>
      <c r="B372" s="806" t="s">
        <v>818</v>
      </c>
      <c r="C372" s="806" t="s">
        <v>788</v>
      </c>
      <c r="D372" s="806" t="s">
        <v>789</v>
      </c>
      <c r="E372" s="807">
        <v>1</v>
      </c>
      <c r="G372" s="806" t="s">
        <v>839</v>
      </c>
      <c r="H372" s="807">
        <v>6</v>
      </c>
      <c r="I372" s="807">
        <v>636</v>
      </c>
      <c r="K372" s="806" t="s">
        <v>669</v>
      </c>
      <c r="L372" s="806" t="s">
        <v>908</v>
      </c>
      <c r="M372" s="806" t="s">
        <v>790</v>
      </c>
      <c r="N372" s="807">
        <v>5</v>
      </c>
      <c r="O372" s="884"/>
      <c r="P372" s="806" t="s">
        <v>800</v>
      </c>
      <c r="Q372" s="807">
        <v>42</v>
      </c>
      <c r="R372" s="807">
        <v>60</v>
      </c>
      <c r="S372" s="759" t="str">
        <f t="shared" si="10"/>
        <v>Vejez</v>
      </c>
      <c r="U372" s="806" t="s">
        <v>839</v>
      </c>
      <c r="V372" s="807">
        <v>6</v>
      </c>
      <c r="W372" s="807">
        <v>137</v>
      </c>
      <c r="X372" s="885"/>
      <c r="Z372" s="806" t="s">
        <v>885</v>
      </c>
      <c r="AA372" s="806" t="s">
        <v>792</v>
      </c>
      <c r="AB372" s="807">
        <v>126</v>
      </c>
      <c r="AC372" s="806" t="s">
        <v>783</v>
      </c>
      <c r="AE372" s="886"/>
      <c r="AF372" s="886"/>
      <c r="AG372" s="887"/>
      <c r="AI372" s="806" t="s">
        <v>800</v>
      </c>
      <c r="AJ372" s="807">
        <v>1</v>
      </c>
      <c r="AK372" s="807">
        <v>81</v>
      </c>
      <c r="AL372" s="759" t="str">
        <f t="shared" si="11"/>
        <v>Vejez</v>
      </c>
    </row>
    <row r="373" spans="1:38" ht="15">
      <c r="A373" s="806" t="s">
        <v>817</v>
      </c>
      <c r="B373" s="806" t="s">
        <v>818</v>
      </c>
      <c r="C373" s="806" t="s">
        <v>788</v>
      </c>
      <c r="D373" s="806" t="s">
        <v>784</v>
      </c>
      <c r="E373" s="807">
        <v>3</v>
      </c>
      <c r="G373" s="806" t="s">
        <v>839</v>
      </c>
      <c r="H373" s="807">
        <v>7</v>
      </c>
      <c r="I373" s="807">
        <v>677</v>
      </c>
      <c r="K373" s="806" t="s">
        <v>669</v>
      </c>
      <c r="L373" s="806" t="s">
        <v>908</v>
      </c>
      <c r="M373" s="806" t="s">
        <v>791</v>
      </c>
      <c r="N373" s="807">
        <v>1</v>
      </c>
      <c r="O373" s="884"/>
      <c r="P373" s="806" t="s">
        <v>800</v>
      </c>
      <c r="Q373" s="807">
        <v>39</v>
      </c>
      <c r="R373" s="807">
        <v>61</v>
      </c>
      <c r="S373" s="759" t="str">
        <f t="shared" si="10"/>
        <v>Vejez</v>
      </c>
      <c r="U373" s="806" t="s">
        <v>839</v>
      </c>
      <c r="V373" s="807">
        <v>7</v>
      </c>
      <c r="W373" s="807">
        <v>103</v>
      </c>
      <c r="X373" s="885"/>
      <c r="Z373" s="806" t="s">
        <v>885</v>
      </c>
      <c r="AA373" s="806" t="s">
        <v>796</v>
      </c>
      <c r="AB373" s="807">
        <v>193</v>
      </c>
      <c r="AC373" s="806" t="s">
        <v>788</v>
      </c>
      <c r="AE373" s="886"/>
      <c r="AF373" s="886"/>
      <c r="AG373" s="887"/>
      <c r="AI373" s="806" t="s">
        <v>800</v>
      </c>
      <c r="AJ373" s="807">
        <v>2</v>
      </c>
      <c r="AK373" s="807">
        <v>83</v>
      </c>
      <c r="AL373" s="759" t="str">
        <f t="shared" si="11"/>
        <v>Vejez</v>
      </c>
    </row>
    <row r="374" spans="1:38" ht="15">
      <c r="A374" s="806" t="s">
        <v>817</v>
      </c>
      <c r="B374" s="806" t="s">
        <v>818</v>
      </c>
      <c r="C374" s="806" t="s">
        <v>783</v>
      </c>
      <c r="D374" s="806" t="s">
        <v>789</v>
      </c>
      <c r="E374" s="807">
        <v>1</v>
      </c>
      <c r="G374" s="806" t="s">
        <v>839</v>
      </c>
      <c r="H374" s="807">
        <v>8</v>
      </c>
      <c r="I374" s="807">
        <v>627</v>
      </c>
      <c r="K374" s="806" t="s">
        <v>669</v>
      </c>
      <c r="L374" s="806" t="s">
        <v>908</v>
      </c>
      <c r="M374" s="806" t="s">
        <v>824</v>
      </c>
      <c r="N374" s="807">
        <v>10</v>
      </c>
      <c r="O374" s="884"/>
      <c r="P374" s="806" t="s">
        <v>800</v>
      </c>
      <c r="Q374" s="807">
        <v>28</v>
      </c>
      <c r="R374" s="807">
        <v>62</v>
      </c>
      <c r="S374" s="759" t="str">
        <f t="shared" si="10"/>
        <v>Vejez</v>
      </c>
      <c r="U374" s="806" t="s">
        <v>839</v>
      </c>
      <c r="V374" s="807">
        <v>8</v>
      </c>
      <c r="W374" s="807">
        <v>86</v>
      </c>
      <c r="X374" s="885"/>
      <c r="Z374" s="806" t="s">
        <v>885</v>
      </c>
      <c r="AA374" s="806" t="s">
        <v>796</v>
      </c>
      <c r="AB374" s="807">
        <v>297</v>
      </c>
      <c r="AC374" s="806" t="s">
        <v>783</v>
      </c>
      <c r="AE374" s="886"/>
      <c r="AF374" s="886"/>
      <c r="AG374" s="887"/>
      <c r="AI374" s="806" t="s">
        <v>800</v>
      </c>
      <c r="AJ374" s="807">
        <v>1</v>
      </c>
      <c r="AK374" s="807">
        <v>84</v>
      </c>
      <c r="AL374" s="759" t="str">
        <f t="shared" si="11"/>
        <v>Vejez</v>
      </c>
    </row>
    <row r="375" spans="1:38" ht="15">
      <c r="A375" s="806" t="s">
        <v>817</v>
      </c>
      <c r="B375" s="806" t="s">
        <v>818</v>
      </c>
      <c r="C375" s="806" t="s">
        <v>783</v>
      </c>
      <c r="D375" s="806" t="s">
        <v>784</v>
      </c>
      <c r="E375" s="807">
        <v>1</v>
      </c>
      <c r="G375" s="806" t="s">
        <v>839</v>
      </c>
      <c r="H375" s="807">
        <v>9</v>
      </c>
      <c r="I375" s="807">
        <v>546</v>
      </c>
      <c r="K375" s="806" t="s">
        <v>669</v>
      </c>
      <c r="L375" s="806" t="s">
        <v>908</v>
      </c>
      <c r="M375" s="806" t="s">
        <v>666</v>
      </c>
      <c r="N375" s="807">
        <v>8</v>
      </c>
      <c r="O375" s="884"/>
      <c r="P375" s="806" t="s">
        <v>800</v>
      </c>
      <c r="Q375" s="807">
        <v>36</v>
      </c>
      <c r="R375" s="807">
        <v>63</v>
      </c>
      <c r="S375" s="759" t="str">
        <f t="shared" si="10"/>
        <v>Vejez</v>
      </c>
      <c r="U375" s="806" t="s">
        <v>839</v>
      </c>
      <c r="V375" s="807">
        <v>9</v>
      </c>
      <c r="W375" s="807">
        <v>49</v>
      </c>
      <c r="X375" s="885"/>
      <c r="Z375" s="806" t="s">
        <v>886</v>
      </c>
      <c r="AA375" s="806" t="s">
        <v>792</v>
      </c>
      <c r="AB375" s="807">
        <v>1195</v>
      </c>
      <c r="AC375" s="806" t="s">
        <v>788</v>
      </c>
      <c r="AE375" s="886"/>
      <c r="AF375" s="886"/>
      <c r="AG375" s="887"/>
      <c r="AI375" s="806" t="s">
        <v>800</v>
      </c>
      <c r="AJ375" s="807">
        <v>1</v>
      </c>
      <c r="AK375" s="807">
        <v>87</v>
      </c>
      <c r="AL375" s="759" t="str">
        <f t="shared" si="11"/>
        <v>Vejez</v>
      </c>
    </row>
    <row r="376" spans="1:38" ht="15">
      <c r="A376" s="806" t="s">
        <v>821</v>
      </c>
      <c r="B376" s="806" t="s">
        <v>782</v>
      </c>
      <c r="C376" s="806" t="s">
        <v>788</v>
      </c>
      <c r="D376" s="806" t="s">
        <v>789</v>
      </c>
      <c r="E376" s="807">
        <v>4</v>
      </c>
      <c r="G376" s="806" t="s">
        <v>839</v>
      </c>
      <c r="H376" s="807">
        <v>10</v>
      </c>
      <c r="I376" s="807">
        <v>391</v>
      </c>
      <c r="K376" s="806" t="s">
        <v>669</v>
      </c>
      <c r="L376" s="806" t="s">
        <v>908</v>
      </c>
      <c r="M376" s="806" t="s">
        <v>794</v>
      </c>
      <c r="N376" s="807">
        <v>4</v>
      </c>
      <c r="O376" s="884"/>
      <c r="P376" s="806" t="s">
        <v>800</v>
      </c>
      <c r="Q376" s="807">
        <v>27</v>
      </c>
      <c r="R376" s="807">
        <v>64</v>
      </c>
      <c r="S376" s="759" t="str">
        <f t="shared" si="10"/>
        <v>Vejez</v>
      </c>
      <c r="U376" s="806" t="s">
        <v>839</v>
      </c>
      <c r="V376" s="807">
        <v>10</v>
      </c>
      <c r="W376" s="807">
        <v>36</v>
      </c>
      <c r="X376" s="885"/>
      <c r="Z376" s="806" t="s">
        <v>886</v>
      </c>
      <c r="AA376" s="806" t="s">
        <v>792</v>
      </c>
      <c r="AB376" s="807">
        <v>917</v>
      </c>
      <c r="AC376" s="806" t="s">
        <v>783</v>
      </c>
      <c r="AE376" s="886"/>
      <c r="AF376" s="886"/>
      <c r="AG376" s="887"/>
      <c r="AI376" s="806" t="s">
        <v>800</v>
      </c>
      <c r="AJ376" s="807">
        <v>1</v>
      </c>
      <c r="AK376" s="807">
        <v>90</v>
      </c>
      <c r="AL376" s="759" t="str">
        <f t="shared" si="11"/>
        <v>Vejez</v>
      </c>
    </row>
    <row r="377" spans="1:38" ht="15">
      <c r="A377" s="806" t="s">
        <v>821</v>
      </c>
      <c r="B377" s="806" t="s">
        <v>782</v>
      </c>
      <c r="C377" s="806" t="s">
        <v>788</v>
      </c>
      <c r="D377" s="806" t="s">
        <v>784</v>
      </c>
      <c r="E377" s="807">
        <v>3</v>
      </c>
      <c r="G377" s="806" t="s">
        <v>839</v>
      </c>
      <c r="H377" s="807">
        <v>11</v>
      </c>
      <c r="I377" s="807">
        <v>302</v>
      </c>
      <c r="K377" s="806" t="s">
        <v>669</v>
      </c>
      <c r="L377" s="806" t="s">
        <v>908</v>
      </c>
      <c r="M377" s="806" t="s">
        <v>829</v>
      </c>
      <c r="N377" s="807">
        <v>3</v>
      </c>
      <c r="O377" s="884"/>
      <c r="P377" s="806" t="s">
        <v>800</v>
      </c>
      <c r="Q377" s="807">
        <v>26</v>
      </c>
      <c r="R377" s="807">
        <v>65</v>
      </c>
      <c r="S377" s="759" t="str">
        <f t="shared" si="10"/>
        <v>Vejez</v>
      </c>
      <c r="U377" s="806" t="s">
        <v>839</v>
      </c>
      <c r="V377" s="807">
        <v>11</v>
      </c>
      <c r="W377" s="807">
        <v>27</v>
      </c>
      <c r="X377" s="885"/>
      <c r="Z377" s="806" t="s">
        <v>886</v>
      </c>
      <c r="AA377" s="806" t="s">
        <v>796</v>
      </c>
      <c r="AB377" s="807">
        <v>1208</v>
      </c>
      <c r="AC377" s="806" t="s">
        <v>788</v>
      </c>
      <c r="AE377" s="886"/>
      <c r="AF377" s="886"/>
      <c r="AG377" s="887"/>
      <c r="AI377" s="806" t="s">
        <v>800</v>
      </c>
      <c r="AJ377" s="807">
        <v>1</v>
      </c>
      <c r="AK377" s="807">
        <v>91</v>
      </c>
      <c r="AL377" s="759" t="str">
        <f t="shared" si="11"/>
        <v>Vejez</v>
      </c>
    </row>
    <row r="378" spans="1:38" ht="15">
      <c r="A378" s="806" t="s">
        <v>821</v>
      </c>
      <c r="B378" s="806" t="s">
        <v>782</v>
      </c>
      <c r="C378" s="806" t="s">
        <v>783</v>
      </c>
      <c r="D378" s="806" t="s">
        <v>789</v>
      </c>
      <c r="E378" s="807">
        <v>7</v>
      </c>
      <c r="G378" s="806" t="s">
        <v>839</v>
      </c>
      <c r="H378" s="807">
        <v>12</v>
      </c>
      <c r="I378" s="807">
        <v>406</v>
      </c>
      <c r="K378" s="806" t="s">
        <v>669</v>
      </c>
      <c r="L378" s="806" t="s">
        <v>908</v>
      </c>
      <c r="M378" s="806" t="s">
        <v>798</v>
      </c>
      <c r="N378" s="807">
        <v>46</v>
      </c>
      <c r="O378" s="884"/>
      <c r="P378" s="806" t="s">
        <v>800</v>
      </c>
      <c r="Q378" s="807">
        <v>30</v>
      </c>
      <c r="R378" s="807">
        <v>66</v>
      </c>
      <c r="S378" s="759" t="str">
        <f t="shared" si="10"/>
        <v>Vejez</v>
      </c>
      <c r="U378" s="806" t="s">
        <v>839</v>
      </c>
      <c r="V378" s="807">
        <v>12</v>
      </c>
      <c r="W378" s="807">
        <v>37</v>
      </c>
      <c r="X378" s="885"/>
      <c r="Z378" s="806" t="s">
        <v>886</v>
      </c>
      <c r="AA378" s="806" t="s">
        <v>796</v>
      </c>
      <c r="AB378" s="807">
        <v>2071</v>
      </c>
      <c r="AC378" s="806" t="s">
        <v>783</v>
      </c>
      <c r="AE378" s="886"/>
      <c r="AF378" s="886"/>
      <c r="AG378" s="887"/>
      <c r="AI378" s="806" t="s">
        <v>800</v>
      </c>
      <c r="AJ378" s="807">
        <v>1</v>
      </c>
      <c r="AK378" s="807">
        <v>97</v>
      </c>
      <c r="AL378" s="759" t="str">
        <f t="shared" si="11"/>
        <v>Vejez</v>
      </c>
    </row>
    <row r="379" spans="1:38" ht="30">
      <c r="A379" s="806" t="s">
        <v>821</v>
      </c>
      <c r="B379" s="806" t="s">
        <v>782</v>
      </c>
      <c r="C379" s="806" t="s">
        <v>783</v>
      </c>
      <c r="D379" s="806" t="s">
        <v>784</v>
      </c>
      <c r="E379" s="807">
        <v>2</v>
      </c>
      <c r="G379" s="806" t="s">
        <v>785</v>
      </c>
      <c r="H379" s="807">
        <v>0</v>
      </c>
      <c r="I379" s="807">
        <v>31</v>
      </c>
      <c r="K379" s="806" t="s">
        <v>669</v>
      </c>
      <c r="L379" s="806" t="s">
        <v>908</v>
      </c>
      <c r="M379" s="806" t="s">
        <v>799</v>
      </c>
      <c r="N379" s="807">
        <v>4</v>
      </c>
      <c r="O379" s="884"/>
      <c r="P379" s="806" t="s">
        <v>800</v>
      </c>
      <c r="Q379" s="807">
        <v>28</v>
      </c>
      <c r="R379" s="807">
        <v>67</v>
      </c>
      <c r="S379" s="759" t="str">
        <f t="shared" si="10"/>
        <v>Vejez</v>
      </c>
      <c r="U379" s="806" t="s">
        <v>785</v>
      </c>
      <c r="V379" s="807">
        <v>0</v>
      </c>
      <c r="W379" s="807">
        <v>4</v>
      </c>
      <c r="X379" s="885"/>
      <c r="Z379" s="806" t="s">
        <v>887</v>
      </c>
      <c r="AA379" s="806" t="s">
        <v>792</v>
      </c>
      <c r="AB379" s="807">
        <v>188</v>
      </c>
      <c r="AC379" s="806" t="s">
        <v>788</v>
      </c>
      <c r="AE379" s="886"/>
      <c r="AF379" s="886"/>
      <c r="AG379" s="887"/>
      <c r="AI379" s="806" t="s">
        <v>802</v>
      </c>
      <c r="AJ379" s="807">
        <v>127</v>
      </c>
      <c r="AK379" s="807">
        <v>0</v>
      </c>
      <c r="AL379" s="759" t="str">
        <f t="shared" si="11"/>
        <v>Primera Infancia</v>
      </c>
    </row>
    <row r="380" spans="1:38" ht="30">
      <c r="A380" s="806" t="s">
        <v>821</v>
      </c>
      <c r="B380" s="806" t="s">
        <v>662</v>
      </c>
      <c r="C380" s="806" t="s">
        <v>788</v>
      </c>
      <c r="D380" s="806" t="s">
        <v>789</v>
      </c>
      <c r="E380" s="807">
        <v>697</v>
      </c>
      <c r="G380" s="806" t="s">
        <v>785</v>
      </c>
      <c r="H380" s="807">
        <v>1</v>
      </c>
      <c r="I380" s="807">
        <v>127</v>
      </c>
      <c r="K380" s="806" t="s">
        <v>669</v>
      </c>
      <c r="L380" s="806" t="s">
        <v>908</v>
      </c>
      <c r="M380" s="806" t="s">
        <v>801</v>
      </c>
      <c r="N380" s="807">
        <v>72</v>
      </c>
      <c r="O380" s="884"/>
      <c r="P380" s="806" t="s">
        <v>800</v>
      </c>
      <c r="Q380" s="807">
        <v>21</v>
      </c>
      <c r="R380" s="807">
        <v>68</v>
      </c>
      <c r="S380" s="759" t="str">
        <f t="shared" si="10"/>
        <v>Vejez</v>
      </c>
      <c r="U380" s="806" t="s">
        <v>785</v>
      </c>
      <c r="V380" s="807">
        <v>1</v>
      </c>
      <c r="W380" s="807">
        <v>27</v>
      </c>
      <c r="X380" s="885"/>
      <c r="Z380" s="806" t="s">
        <v>887</v>
      </c>
      <c r="AA380" s="806" t="s">
        <v>792</v>
      </c>
      <c r="AB380" s="807">
        <v>138</v>
      </c>
      <c r="AC380" s="806" t="s">
        <v>783</v>
      </c>
      <c r="AE380" s="886"/>
      <c r="AF380" s="886"/>
      <c r="AG380" s="887"/>
      <c r="AI380" s="806" t="s">
        <v>802</v>
      </c>
      <c r="AJ380" s="807">
        <v>146</v>
      </c>
      <c r="AK380" s="807">
        <v>1</v>
      </c>
      <c r="AL380" s="759" t="str">
        <f t="shared" si="11"/>
        <v>Primera Infancia</v>
      </c>
    </row>
    <row r="381" spans="1:38" ht="30">
      <c r="A381" s="806" t="s">
        <v>821</v>
      </c>
      <c r="B381" s="806" t="s">
        <v>662</v>
      </c>
      <c r="C381" s="806" t="s">
        <v>788</v>
      </c>
      <c r="D381" s="806" t="s">
        <v>784</v>
      </c>
      <c r="E381" s="807">
        <v>301</v>
      </c>
      <c r="G381" s="806" t="s">
        <v>785</v>
      </c>
      <c r="H381" s="807">
        <v>2</v>
      </c>
      <c r="I381" s="807">
        <v>418</v>
      </c>
      <c r="K381" s="806" t="s">
        <v>669</v>
      </c>
      <c r="L381" s="806" t="s">
        <v>908</v>
      </c>
      <c r="M381" s="806" t="s">
        <v>674</v>
      </c>
      <c r="N381" s="807">
        <v>11404</v>
      </c>
      <c r="O381" s="884"/>
      <c r="P381" s="806" t="s">
        <v>800</v>
      </c>
      <c r="Q381" s="807">
        <v>22</v>
      </c>
      <c r="R381" s="807">
        <v>69</v>
      </c>
      <c r="S381" s="759" t="str">
        <f t="shared" si="10"/>
        <v>Vejez</v>
      </c>
      <c r="U381" s="806" t="s">
        <v>785</v>
      </c>
      <c r="V381" s="807">
        <v>2</v>
      </c>
      <c r="W381" s="807">
        <v>99</v>
      </c>
      <c r="X381" s="885"/>
      <c r="Z381" s="806" t="s">
        <v>887</v>
      </c>
      <c r="AA381" s="806" t="s">
        <v>796</v>
      </c>
      <c r="AB381" s="807">
        <v>430</v>
      </c>
      <c r="AC381" s="806" t="s">
        <v>788</v>
      </c>
      <c r="AE381" s="886"/>
      <c r="AF381" s="886"/>
      <c r="AG381" s="887"/>
      <c r="AI381" s="806" t="s">
        <v>802</v>
      </c>
      <c r="AJ381" s="807">
        <v>131</v>
      </c>
      <c r="AK381" s="807">
        <v>2</v>
      </c>
      <c r="AL381" s="759" t="str">
        <f t="shared" si="11"/>
        <v>Primera Infancia</v>
      </c>
    </row>
    <row r="382" spans="1:38" ht="30">
      <c r="A382" s="806" t="s">
        <v>821</v>
      </c>
      <c r="B382" s="806" t="s">
        <v>662</v>
      </c>
      <c r="C382" s="806" t="s">
        <v>783</v>
      </c>
      <c r="D382" s="806" t="s">
        <v>789</v>
      </c>
      <c r="E382" s="807">
        <v>652</v>
      </c>
      <c r="G382" s="806" t="s">
        <v>785</v>
      </c>
      <c r="H382" s="807">
        <v>3</v>
      </c>
      <c r="I382" s="807">
        <v>204</v>
      </c>
      <c r="K382" s="806" t="s">
        <v>669</v>
      </c>
      <c r="L382" s="806" t="s">
        <v>908</v>
      </c>
      <c r="M382" s="806" t="s">
        <v>676</v>
      </c>
      <c r="N382" s="807">
        <v>1</v>
      </c>
      <c r="O382" s="884"/>
      <c r="P382" s="806" t="s">
        <v>800</v>
      </c>
      <c r="Q382" s="807">
        <v>15</v>
      </c>
      <c r="R382" s="807">
        <v>70</v>
      </c>
      <c r="S382" s="759" t="str">
        <f t="shared" si="10"/>
        <v>Vejez</v>
      </c>
      <c r="U382" s="806" t="s">
        <v>785</v>
      </c>
      <c r="V382" s="807">
        <v>3</v>
      </c>
      <c r="W382" s="807">
        <v>48</v>
      </c>
      <c r="X382" s="885"/>
      <c r="Z382" s="806" t="s">
        <v>887</v>
      </c>
      <c r="AA382" s="806" t="s">
        <v>796</v>
      </c>
      <c r="AB382" s="807">
        <v>618</v>
      </c>
      <c r="AC382" s="806" t="s">
        <v>783</v>
      </c>
      <c r="AE382" s="886"/>
      <c r="AF382" s="886"/>
      <c r="AG382" s="887"/>
      <c r="AI382" s="806" t="s">
        <v>802</v>
      </c>
      <c r="AJ382" s="807">
        <v>144</v>
      </c>
      <c r="AK382" s="807">
        <v>3</v>
      </c>
      <c r="AL382" s="759" t="str">
        <f t="shared" si="11"/>
        <v>Primera Infancia</v>
      </c>
    </row>
    <row r="383" spans="1:38" ht="30">
      <c r="A383" s="806" t="s">
        <v>821</v>
      </c>
      <c r="B383" s="806" t="s">
        <v>662</v>
      </c>
      <c r="C383" s="806" t="s">
        <v>783</v>
      </c>
      <c r="D383" s="806" t="s">
        <v>784</v>
      </c>
      <c r="E383" s="807">
        <v>331</v>
      </c>
      <c r="G383" s="806" t="s">
        <v>785</v>
      </c>
      <c r="H383" s="807">
        <v>4</v>
      </c>
      <c r="I383" s="807">
        <v>942</v>
      </c>
      <c r="K383" s="806" t="s">
        <v>669</v>
      </c>
      <c r="L383" s="806" t="s">
        <v>908</v>
      </c>
      <c r="M383" s="806" t="s">
        <v>683</v>
      </c>
      <c r="N383" s="807">
        <v>39</v>
      </c>
      <c r="O383" s="884"/>
      <c r="P383" s="806" t="s">
        <v>800</v>
      </c>
      <c r="Q383" s="807">
        <v>16</v>
      </c>
      <c r="R383" s="807">
        <v>71</v>
      </c>
      <c r="S383" s="759" t="str">
        <f t="shared" si="10"/>
        <v>Vejez</v>
      </c>
      <c r="U383" s="806" t="s">
        <v>785</v>
      </c>
      <c r="V383" s="807">
        <v>4</v>
      </c>
      <c r="W383" s="807">
        <v>333</v>
      </c>
      <c r="X383" s="885"/>
      <c r="Z383" s="806" t="s">
        <v>888</v>
      </c>
      <c r="AA383" s="806" t="s">
        <v>792</v>
      </c>
      <c r="AB383" s="807">
        <v>69</v>
      </c>
      <c r="AC383" s="806" t="s">
        <v>788</v>
      </c>
      <c r="AE383" s="886"/>
      <c r="AF383" s="886"/>
      <c r="AG383" s="887"/>
      <c r="AI383" s="806" t="s">
        <v>802</v>
      </c>
      <c r="AJ383" s="807">
        <v>142</v>
      </c>
      <c r="AK383" s="807">
        <v>4</v>
      </c>
      <c r="AL383" s="759" t="str">
        <f t="shared" si="11"/>
        <v>Primera Infancia</v>
      </c>
    </row>
    <row r="384" spans="1:38" ht="30">
      <c r="A384" s="806" t="s">
        <v>821</v>
      </c>
      <c r="B384" s="806" t="s">
        <v>666</v>
      </c>
      <c r="C384" s="806" t="s">
        <v>788</v>
      </c>
      <c r="D384" s="806" t="s">
        <v>789</v>
      </c>
      <c r="E384" s="807">
        <v>89</v>
      </c>
      <c r="G384" s="806" t="s">
        <v>785</v>
      </c>
      <c r="H384" s="807">
        <v>5</v>
      </c>
      <c r="I384" s="807">
        <v>156</v>
      </c>
      <c r="K384" s="806" t="s">
        <v>669</v>
      </c>
      <c r="L384" s="806" t="s">
        <v>908</v>
      </c>
      <c r="M384" s="806" t="s">
        <v>684</v>
      </c>
      <c r="N384" s="807">
        <v>18975</v>
      </c>
      <c r="O384" s="884"/>
      <c r="P384" s="806" t="s">
        <v>800</v>
      </c>
      <c r="Q384" s="807">
        <v>30</v>
      </c>
      <c r="R384" s="807">
        <v>72</v>
      </c>
      <c r="S384" s="759" t="str">
        <f t="shared" si="10"/>
        <v>Vejez</v>
      </c>
      <c r="U384" s="806" t="s">
        <v>785</v>
      </c>
      <c r="V384" s="807">
        <v>5</v>
      </c>
      <c r="W384" s="807">
        <v>44</v>
      </c>
      <c r="X384" s="885"/>
      <c r="Z384" s="806" t="s">
        <v>888</v>
      </c>
      <c r="AA384" s="806" t="s">
        <v>792</v>
      </c>
      <c r="AB384" s="807">
        <v>36</v>
      </c>
      <c r="AC384" s="806" t="s">
        <v>783</v>
      </c>
      <c r="AE384" s="886"/>
      <c r="AF384" s="886"/>
      <c r="AG384" s="887"/>
      <c r="AI384" s="806" t="s">
        <v>802</v>
      </c>
      <c r="AJ384" s="807">
        <v>146</v>
      </c>
      <c r="AK384" s="807">
        <v>5</v>
      </c>
      <c r="AL384" s="759" t="str">
        <f t="shared" si="11"/>
        <v>Primera Infancia</v>
      </c>
    </row>
    <row r="385" spans="1:38" ht="15">
      <c r="A385" s="806" t="s">
        <v>821</v>
      </c>
      <c r="B385" s="806" t="s">
        <v>666</v>
      </c>
      <c r="C385" s="806" t="s">
        <v>788</v>
      </c>
      <c r="D385" s="806" t="s">
        <v>784</v>
      </c>
      <c r="E385" s="807">
        <v>38</v>
      </c>
      <c r="G385" s="806" t="s">
        <v>785</v>
      </c>
      <c r="H385" s="807">
        <v>6</v>
      </c>
      <c r="I385" s="807">
        <v>200</v>
      </c>
      <c r="K385" s="806" t="s">
        <v>669</v>
      </c>
      <c r="L385" s="806" t="s">
        <v>923</v>
      </c>
      <c r="M385" s="806" t="s">
        <v>662</v>
      </c>
      <c r="N385" s="807">
        <v>539</v>
      </c>
      <c r="O385" s="884"/>
      <c r="P385" s="806" t="s">
        <v>800</v>
      </c>
      <c r="Q385" s="807">
        <v>19</v>
      </c>
      <c r="R385" s="807">
        <v>73</v>
      </c>
      <c r="S385" s="759" t="str">
        <f t="shared" si="10"/>
        <v>Vejez</v>
      </c>
      <c r="U385" s="806" t="s">
        <v>785</v>
      </c>
      <c r="V385" s="807">
        <v>6</v>
      </c>
      <c r="W385" s="807">
        <v>54</v>
      </c>
      <c r="X385" s="885"/>
      <c r="Z385" s="806" t="s">
        <v>888</v>
      </c>
      <c r="AA385" s="806" t="s">
        <v>796</v>
      </c>
      <c r="AB385" s="807">
        <v>62</v>
      </c>
      <c r="AC385" s="806" t="s">
        <v>788</v>
      </c>
      <c r="AE385" s="886"/>
      <c r="AF385" s="886"/>
      <c r="AG385" s="887"/>
      <c r="AI385" s="806" t="s">
        <v>802</v>
      </c>
      <c r="AJ385" s="807">
        <v>164</v>
      </c>
      <c r="AK385" s="807">
        <v>6</v>
      </c>
      <c r="AL385" s="759" t="str">
        <f t="shared" si="11"/>
        <v>Infancia</v>
      </c>
    </row>
    <row r="386" spans="1:38" ht="15">
      <c r="A386" s="806" t="s">
        <v>821</v>
      </c>
      <c r="B386" s="806" t="s">
        <v>666</v>
      </c>
      <c r="C386" s="806" t="s">
        <v>783</v>
      </c>
      <c r="D386" s="806" t="s">
        <v>789</v>
      </c>
      <c r="E386" s="807">
        <v>97</v>
      </c>
      <c r="G386" s="806" t="s">
        <v>785</v>
      </c>
      <c r="H386" s="807">
        <v>7</v>
      </c>
      <c r="I386" s="807">
        <v>215</v>
      </c>
      <c r="K386" s="806" t="s">
        <v>669</v>
      </c>
      <c r="L386" s="806" t="s">
        <v>923</v>
      </c>
      <c r="M386" s="806" t="s">
        <v>820</v>
      </c>
      <c r="N386" s="807">
        <v>13</v>
      </c>
      <c r="O386" s="884"/>
      <c r="P386" s="806" t="s">
        <v>800</v>
      </c>
      <c r="Q386" s="807">
        <v>16</v>
      </c>
      <c r="R386" s="807">
        <v>74</v>
      </c>
      <c r="S386" s="759" t="str">
        <f t="shared" si="10"/>
        <v>Vejez</v>
      </c>
      <c r="U386" s="806" t="s">
        <v>785</v>
      </c>
      <c r="V386" s="807">
        <v>7</v>
      </c>
      <c r="W386" s="807">
        <v>66</v>
      </c>
      <c r="X386" s="885"/>
      <c r="Z386" s="806" t="s">
        <v>888</v>
      </c>
      <c r="AA386" s="806" t="s">
        <v>796</v>
      </c>
      <c r="AB386" s="807">
        <v>116</v>
      </c>
      <c r="AC386" s="806" t="s">
        <v>783</v>
      </c>
      <c r="AE386" s="886"/>
      <c r="AF386" s="886"/>
      <c r="AG386" s="887"/>
      <c r="AI386" s="806" t="s">
        <v>802</v>
      </c>
      <c r="AJ386" s="807">
        <v>165</v>
      </c>
      <c r="AK386" s="807">
        <v>7</v>
      </c>
      <c r="AL386" s="759" t="str">
        <f t="shared" si="11"/>
        <v>Infancia</v>
      </c>
    </row>
    <row r="387" spans="1:38" ht="15">
      <c r="A387" s="806" t="s">
        <v>821</v>
      </c>
      <c r="B387" s="806" t="s">
        <v>666</v>
      </c>
      <c r="C387" s="806" t="s">
        <v>783</v>
      </c>
      <c r="D387" s="806" t="s">
        <v>784</v>
      </c>
      <c r="E387" s="807">
        <v>41</v>
      </c>
      <c r="G387" s="806" t="s">
        <v>785</v>
      </c>
      <c r="H387" s="807">
        <v>8</v>
      </c>
      <c r="I387" s="807">
        <v>219</v>
      </c>
      <c r="K387" s="806" t="s">
        <v>669</v>
      </c>
      <c r="L387" s="806" t="s">
        <v>923</v>
      </c>
      <c r="M387" s="806" t="s">
        <v>806</v>
      </c>
      <c r="N387" s="807">
        <v>621</v>
      </c>
      <c r="O387" s="884"/>
      <c r="P387" s="806" t="s">
        <v>800</v>
      </c>
      <c r="Q387" s="807">
        <v>15</v>
      </c>
      <c r="R387" s="807">
        <v>75</v>
      </c>
      <c r="S387" s="759" t="str">
        <f t="shared" ref="S387:S450" si="12">IF(P387=0,"",IF(AND(R387&gt;=0,R387&lt;=5),"Primera Infancia",IF(AND(R387&gt;=6,R387&lt;=11),"Infancia",IF(AND(R387&gt;=12,R387&lt;=17),"Adolescente",IF(AND(R387&gt;=18,R387&lt;=28),"Juventud",IF(AND(R387&gt;=29,R387&lt;=59),"Adulto","Vejez"))))))</f>
        <v>Vejez</v>
      </c>
      <c r="U387" s="806" t="s">
        <v>785</v>
      </c>
      <c r="V387" s="807">
        <v>8</v>
      </c>
      <c r="W387" s="807">
        <v>49</v>
      </c>
      <c r="X387" s="885"/>
      <c r="Z387" s="806" t="s">
        <v>889</v>
      </c>
      <c r="AA387" s="806" t="s">
        <v>787</v>
      </c>
      <c r="AB387" s="807">
        <v>8</v>
      </c>
      <c r="AC387" s="806" t="s">
        <v>788</v>
      </c>
      <c r="AE387" s="886"/>
      <c r="AF387" s="886"/>
      <c r="AG387" s="887"/>
      <c r="AI387" s="806" t="s">
        <v>802</v>
      </c>
      <c r="AJ387" s="807">
        <v>121</v>
      </c>
      <c r="AK387" s="807">
        <v>8</v>
      </c>
      <c r="AL387" s="759" t="str">
        <f t="shared" ref="AL387:AL450" si="13">IF(AI387=0,"",IF(AND(AK387&gt;=0,AK387&lt;=5),"Primera Infancia",IF(AND(AK387&gt;=6,AK387&lt;=11),"Infancia",IF(AND(AK387&gt;=12,AK387&lt;=17),"Adolescente",IF(AND(AK387&gt;=18,AK387&lt;=28),"Juventud",IF(AND(AK387&gt;=29,AK387&lt;=59),"Adulto","Vejez"))))))</f>
        <v>Infancia</v>
      </c>
    </row>
    <row r="388" spans="1:38" ht="15">
      <c r="A388" s="806" t="s">
        <v>821</v>
      </c>
      <c r="B388" s="806" t="s">
        <v>669</v>
      </c>
      <c r="C388" s="806" t="s">
        <v>788</v>
      </c>
      <c r="D388" s="806" t="s">
        <v>789</v>
      </c>
      <c r="E388" s="807">
        <v>1</v>
      </c>
      <c r="G388" s="806" t="s">
        <v>785</v>
      </c>
      <c r="H388" s="807">
        <v>9</v>
      </c>
      <c r="I388" s="807">
        <v>139</v>
      </c>
      <c r="K388" s="806" t="s">
        <v>669</v>
      </c>
      <c r="L388" s="806" t="s">
        <v>923</v>
      </c>
      <c r="M388" s="806" t="s">
        <v>786</v>
      </c>
      <c r="N388" s="807">
        <v>16</v>
      </c>
      <c r="O388" s="884"/>
      <c r="P388" s="806" t="s">
        <v>800</v>
      </c>
      <c r="Q388" s="807">
        <v>18</v>
      </c>
      <c r="R388" s="807">
        <v>76</v>
      </c>
      <c r="S388" s="759" t="str">
        <f t="shared" si="12"/>
        <v>Vejez</v>
      </c>
      <c r="U388" s="806" t="s">
        <v>785</v>
      </c>
      <c r="V388" s="807">
        <v>9</v>
      </c>
      <c r="W388" s="807">
        <v>36</v>
      </c>
      <c r="X388" s="885"/>
      <c r="Z388" s="806" t="s">
        <v>889</v>
      </c>
      <c r="AA388" s="806" t="s">
        <v>787</v>
      </c>
      <c r="AB388" s="807">
        <v>4</v>
      </c>
      <c r="AC388" s="806" t="s">
        <v>783</v>
      </c>
      <c r="AE388" s="886"/>
      <c r="AF388" s="886"/>
      <c r="AG388" s="887"/>
      <c r="AI388" s="806" t="s">
        <v>802</v>
      </c>
      <c r="AJ388" s="807">
        <v>162</v>
      </c>
      <c r="AK388" s="807">
        <v>9</v>
      </c>
      <c r="AL388" s="759" t="str">
        <f t="shared" si="13"/>
        <v>Infancia</v>
      </c>
    </row>
    <row r="389" spans="1:38" ht="15">
      <c r="A389" s="806" t="s">
        <v>821</v>
      </c>
      <c r="B389" s="806" t="s">
        <v>669</v>
      </c>
      <c r="C389" s="806" t="s">
        <v>788</v>
      </c>
      <c r="D389" s="806" t="s">
        <v>784</v>
      </c>
      <c r="E389" s="807">
        <v>1</v>
      </c>
      <c r="G389" s="806" t="s">
        <v>785</v>
      </c>
      <c r="H389" s="807">
        <v>10</v>
      </c>
      <c r="I389" s="807">
        <v>115</v>
      </c>
      <c r="K389" s="806" t="s">
        <v>669</v>
      </c>
      <c r="L389" s="806" t="s">
        <v>923</v>
      </c>
      <c r="M389" s="806" t="s">
        <v>808</v>
      </c>
      <c r="N389" s="807">
        <v>15</v>
      </c>
      <c r="O389" s="884"/>
      <c r="P389" s="806" t="s">
        <v>800</v>
      </c>
      <c r="Q389" s="807">
        <v>13</v>
      </c>
      <c r="R389" s="807">
        <v>77</v>
      </c>
      <c r="S389" s="759" t="str">
        <f t="shared" si="12"/>
        <v>Vejez</v>
      </c>
      <c r="U389" s="806" t="s">
        <v>785</v>
      </c>
      <c r="V389" s="807">
        <v>10</v>
      </c>
      <c r="W389" s="807">
        <v>34</v>
      </c>
      <c r="X389" s="885"/>
      <c r="Z389" s="806" t="s">
        <v>889</v>
      </c>
      <c r="AA389" s="806" t="s">
        <v>792</v>
      </c>
      <c r="AB389" s="807">
        <v>1517</v>
      </c>
      <c r="AC389" s="806" t="s">
        <v>788</v>
      </c>
      <c r="AE389" s="886"/>
      <c r="AF389" s="886"/>
      <c r="AG389" s="887"/>
      <c r="AI389" s="806" t="s">
        <v>802</v>
      </c>
      <c r="AJ389" s="807">
        <v>164</v>
      </c>
      <c r="AK389" s="807">
        <v>10</v>
      </c>
      <c r="AL389" s="759" t="str">
        <f t="shared" si="13"/>
        <v>Infancia</v>
      </c>
    </row>
    <row r="390" spans="1:38" ht="15">
      <c r="A390" s="806" t="s">
        <v>821</v>
      </c>
      <c r="B390" s="806" t="s">
        <v>669</v>
      </c>
      <c r="C390" s="806" t="s">
        <v>783</v>
      </c>
      <c r="D390" s="806" t="s">
        <v>789</v>
      </c>
      <c r="E390" s="807">
        <v>1</v>
      </c>
      <c r="G390" s="806" t="s">
        <v>785</v>
      </c>
      <c r="H390" s="807">
        <v>11</v>
      </c>
      <c r="I390" s="807">
        <v>112</v>
      </c>
      <c r="K390" s="806" t="s">
        <v>669</v>
      </c>
      <c r="L390" s="806" t="s">
        <v>923</v>
      </c>
      <c r="M390" s="806" t="s">
        <v>790</v>
      </c>
      <c r="N390" s="807">
        <v>159</v>
      </c>
      <c r="O390" s="884"/>
      <c r="P390" s="806" t="s">
        <v>800</v>
      </c>
      <c r="Q390" s="807">
        <v>14</v>
      </c>
      <c r="R390" s="807">
        <v>78</v>
      </c>
      <c r="S390" s="759" t="str">
        <f t="shared" si="12"/>
        <v>Vejez</v>
      </c>
      <c r="U390" s="806" t="s">
        <v>785</v>
      </c>
      <c r="V390" s="807">
        <v>11</v>
      </c>
      <c r="W390" s="807">
        <v>25</v>
      </c>
      <c r="X390" s="885"/>
      <c r="Z390" s="806" t="s">
        <v>889</v>
      </c>
      <c r="AA390" s="806" t="s">
        <v>792</v>
      </c>
      <c r="AB390" s="807">
        <v>982</v>
      </c>
      <c r="AC390" s="806" t="s">
        <v>783</v>
      </c>
      <c r="AE390" s="886"/>
      <c r="AF390" s="886"/>
      <c r="AG390" s="887"/>
      <c r="AI390" s="806" t="s">
        <v>802</v>
      </c>
      <c r="AJ390" s="807">
        <v>171</v>
      </c>
      <c r="AK390" s="807">
        <v>11</v>
      </c>
      <c r="AL390" s="759" t="str">
        <f t="shared" si="13"/>
        <v>Infancia</v>
      </c>
    </row>
    <row r="391" spans="1:38" ht="30">
      <c r="A391" s="806" t="s">
        <v>821</v>
      </c>
      <c r="B391" s="806" t="s">
        <v>669</v>
      </c>
      <c r="C391" s="806" t="s">
        <v>783</v>
      </c>
      <c r="D391" s="806" t="s">
        <v>784</v>
      </c>
      <c r="E391" s="807">
        <v>1</v>
      </c>
      <c r="G391" s="806" t="s">
        <v>785</v>
      </c>
      <c r="H391" s="807">
        <v>12</v>
      </c>
      <c r="I391" s="807">
        <v>118</v>
      </c>
      <c r="K391" s="806" t="s">
        <v>669</v>
      </c>
      <c r="L391" s="806" t="s">
        <v>923</v>
      </c>
      <c r="M391" s="806" t="s">
        <v>791</v>
      </c>
      <c r="N391" s="807">
        <v>4</v>
      </c>
      <c r="O391" s="884"/>
      <c r="P391" s="806" t="s">
        <v>800</v>
      </c>
      <c r="Q391" s="807">
        <v>16</v>
      </c>
      <c r="R391" s="807">
        <v>79</v>
      </c>
      <c r="S391" s="759" t="str">
        <f t="shared" si="12"/>
        <v>Vejez</v>
      </c>
      <c r="U391" s="806" t="s">
        <v>785</v>
      </c>
      <c r="V391" s="807">
        <v>12</v>
      </c>
      <c r="W391" s="807">
        <v>32</v>
      </c>
      <c r="X391" s="885"/>
      <c r="Z391" s="806" t="s">
        <v>889</v>
      </c>
      <c r="AA391" s="806" t="s">
        <v>796</v>
      </c>
      <c r="AB391" s="807">
        <v>1272</v>
      </c>
      <c r="AC391" s="806" t="s">
        <v>788</v>
      </c>
      <c r="AE391" s="886"/>
      <c r="AF391" s="886"/>
      <c r="AG391" s="887"/>
      <c r="AI391" s="806" t="s">
        <v>802</v>
      </c>
      <c r="AJ391" s="807">
        <v>173</v>
      </c>
      <c r="AK391" s="807">
        <v>12</v>
      </c>
      <c r="AL391" s="759" t="str">
        <f t="shared" si="13"/>
        <v>Adolescente</v>
      </c>
    </row>
    <row r="392" spans="1:38" ht="30">
      <c r="A392" s="806" t="s">
        <v>821</v>
      </c>
      <c r="B392" s="806" t="s">
        <v>787</v>
      </c>
      <c r="C392" s="806" t="s">
        <v>788</v>
      </c>
      <c r="D392" s="806" t="s">
        <v>789</v>
      </c>
      <c r="E392" s="807">
        <v>4</v>
      </c>
      <c r="G392" s="806" t="s">
        <v>840</v>
      </c>
      <c r="H392" s="807">
        <v>0</v>
      </c>
      <c r="I392" s="807">
        <v>35</v>
      </c>
      <c r="K392" s="806" t="s">
        <v>669</v>
      </c>
      <c r="L392" s="806" t="s">
        <v>923</v>
      </c>
      <c r="M392" s="806" t="s">
        <v>824</v>
      </c>
      <c r="N392" s="807">
        <v>1790</v>
      </c>
      <c r="O392" s="884"/>
      <c r="P392" s="806" t="s">
        <v>800</v>
      </c>
      <c r="Q392" s="807">
        <v>17</v>
      </c>
      <c r="R392" s="807">
        <v>80</v>
      </c>
      <c r="S392" s="759" t="str">
        <f t="shared" si="12"/>
        <v>Vejez</v>
      </c>
      <c r="U392" s="806" t="s">
        <v>840</v>
      </c>
      <c r="V392" s="807">
        <v>0</v>
      </c>
      <c r="W392" s="807">
        <v>8</v>
      </c>
      <c r="X392" s="885"/>
      <c r="Z392" s="806" t="s">
        <v>889</v>
      </c>
      <c r="AA392" s="806" t="s">
        <v>796</v>
      </c>
      <c r="AB392" s="807">
        <v>1985</v>
      </c>
      <c r="AC392" s="806" t="s">
        <v>783</v>
      </c>
      <c r="AE392" s="886"/>
      <c r="AF392" s="886"/>
      <c r="AG392" s="887"/>
      <c r="AI392" s="806" t="s">
        <v>802</v>
      </c>
      <c r="AJ392" s="807">
        <v>199</v>
      </c>
      <c r="AK392" s="807">
        <v>13</v>
      </c>
      <c r="AL392" s="759" t="str">
        <f t="shared" si="13"/>
        <v>Adolescente</v>
      </c>
    </row>
    <row r="393" spans="1:38" ht="30">
      <c r="A393" s="806" t="s">
        <v>821</v>
      </c>
      <c r="B393" s="806" t="s">
        <v>787</v>
      </c>
      <c r="C393" s="806" t="s">
        <v>783</v>
      </c>
      <c r="D393" s="806" t="s">
        <v>789</v>
      </c>
      <c r="E393" s="807">
        <v>1</v>
      </c>
      <c r="G393" s="806" t="s">
        <v>840</v>
      </c>
      <c r="H393" s="807">
        <v>1</v>
      </c>
      <c r="I393" s="807">
        <v>124</v>
      </c>
      <c r="K393" s="806" t="s">
        <v>669</v>
      </c>
      <c r="L393" s="806" t="s">
        <v>923</v>
      </c>
      <c r="M393" s="806" t="s">
        <v>826</v>
      </c>
      <c r="N393" s="807">
        <v>14</v>
      </c>
      <c r="O393" s="884"/>
      <c r="P393" s="806" t="s">
        <v>800</v>
      </c>
      <c r="Q393" s="807">
        <v>14</v>
      </c>
      <c r="R393" s="807">
        <v>81</v>
      </c>
      <c r="S393" s="759" t="str">
        <f t="shared" si="12"/>
        <v>Vejez</v>
      </c>
      <c r="U393" s="806" t="s">
        <v>840</v>
      </c>
      <c r="V393" s="807">
        <v>1</v>
      </c>
      <c r="W393" s="807">
        <v>28</v>
      </c>
      <c r="X393" s="885"/>
      <c r="Z393" s="806" t="s">
        <v>890</v>
      </c>
      <c r="AA393" s="806" t="s">
        <v>792</v>
      </c>
      <c r="AB393" s="807">
        <v>80</v>
      </c>
      <c r="AC393" s="806" t="s">
        <v>788</v>
      </c>
      <c r="AE393" s="886"/>
      <c r="AF393" s="886"/>
      <c r="AG393" s="887"/>
      <c r="AI393" s="806" t="s">
        <v>802</v>
      </c>
      <c r="AJ393" s="807">
        <v>183</v>
      </c>
      <c r="AK393" s="807">
        <v>14</v>
      </c>
      <c r="AL393" s="759" t="str">
        <f t="shared" si="13"/>
        <v>Adolescente</v>
      </c>
    </row>
    <row r="394" spans="1:38" ht="30">
      <c r="A394" s="806" t="s">
        <v>821</v>
      </c>
      <c r="B394" s="806" t="s">
        <v>815</v>
      </c>
      <c r="C394" s="806" t="s">
        <v>788</v>
      </c>
      <c r="D394" s="806" t="s">
        <v>789</v>
      </c>
      <c r="E394" s="807">
        <v>114</v>
      </c>
      <c r="G394" s="806" t="s">
        <v>840</v>
      </c>
      <c r="H394" s="807">
        <v>2</v>
      </c>
      <c r="I394" s="807">
        <v>454</v>
      </c>
      <c r="K394" s="806" t="s">
        <v>669</v>
      </c>
      <c r="L394" s="806" t="s">
        <v>923</v>
      </c>
      <c r="M394" s="806" t="s">
        <v>810</v>
      </c>
      <c r="N394" s="807">
        <v>61</v>
      </c>
      <c r="O394" s="884"/>
      <c r="P394" s="806" t="s">
        <v>800</v>
      </c>
      <c r="Q394" s="807">
        <v>14</v>
      </c>
      <c r="R394" s="807">
        <v>82</v>
      </c>
      <c r="S394" s="759" t="str">
        <f t="shared" si="12"/>
        <v>Vejez</v>
      </c>
      <c r="U394" s="806" t="s">
        <v>840</v>
      </c>
      <c r="V394" s="807">
        <v>2</v>
      </c>
      <c r="W394" s="807">
        <v>84</v>
      </c>
      <c r="X394" s="885"/>
      <c r="Z394" s="806" t="s">
        <v>890</v>
      </c>
      <c r="AA394" s="806" t="s">
        <v>792</v>
      </c>
      <c r="AB394" s="807">
        <v>68</v>
      </c>
      <c r="AC394" s="806" t="s">
        <v>783</v>
      </c>
      <c r="AE394" s="886"/>
      <c r="AF394" s="886"/>
      <c r="AG394" s="887"/>
      <c r="AI394" s="806" t="s">
        <v>802</v>
      </c>
      <c r="AJ394" s="807">
        <v>215</v>
      </c>
      <c r="AK394" s="807">
        <v>15</v>
      </c>
      <c r="AL394" s="759" t="str">
        <f t="shared" si="13"/>
        <v>Adolescente</v>
      </c>
    </row>
    <row r="395" spans="1:38" ht="30">
      <c r="A395" s="806" t="s">
        <v>821</v>
      </c>
      <c r="B395" s="806" t="s">
        <v>815</v>
      </c>
      <c r="C395" s="806" t="s">
        <v>788</v>
      </c>
      <c r="D395" s="806" t="s">
        <v>784</v>
      </c>
      <c r="E395" s="807">
        <v>77</v>
      </c>
      <c r="G395" s="806" t="s">
        <v>840</v>
      </c>
      <c r="H395" s="807">
        <v>3</v>
      </c>
      <c r="I395" s="807">
        <v>285</v>
      </c>
      <c r="K395" s="806" t="s">
        <v>669</v>
      </c>
      <c r="L395" s="806" t="s">
        <v>923</v>
      </c>
      <c r="M395" s="806" t="s">
        <v>666</v>
      </c>
      <c r="N395" s="807">
        <v>10</v>
      </c>
      <c r="O395" s="884"/>
      <c r="P395" s="806" t="s">
        <v>800</v>
      </c>
      <c r="Q395" s="807">
        <v>11</v>
      </c>
      <c r="R395" s="807">
        <v>83</v>
      </c>
      <c r="S395" s="759" t="str">
        <f t="shared" si="12"/>
        <v>Vejez</v>
      </c>
      <c r="U395" s="806" t="s">
        <v>840</v>
      </c>
      <c r="V395" s="807">
        <v>3</v>
      </c>
      <c r="W395" s="807">
        <v>42</v>
      </c>
      <c r="X395" s="885"/>
      <c r="Z395" s="806" t="s">
        <v>890</v>
      </c>
      <c r="AA395" s="806" t="s">
        <v>796</v>
      </c>
      <c r="AB395" s="807">
        <v>183</v>
      </c>
      <c r="AC395" s="806" t="s">
        <v>788</v>
      </c>
      <c r="AE395" s="886"/>
      <c r="AF395" s="886"/>
      <c r="AG395" s="887"/>
      <c r="AI395" s="806" t="s">
        <v>802</v>
      </c>
      <c r="AJ395" s="807">
        <v>205</v>
      </c>
      <c r="AK395" s="807">
        <v>16</v>
      </c>
      <c r="AL395" s="759" t="str">
        <f t="shared" si="13"/>
        <v>Adolescente</v>
      </c>
    </row>
    <row r="396" spans="1:38" ht="30">
      <c r="A396" s="806" t="s">
        <v>821</v>
      </c>
      <c r="B396" s="806" t="s">
        <v>815</v>
      </c>
      <c r="C396" s="806" t="s">
        <v>783</v>
      </c>
      <c r="D396" s="806" t="s">
        <v>789</v>
      </c>
      <c r="E396" s="807">
        <v>108</v>
      </c>
      <c r="G396" s="806" t="s">
        <v>840</v>
      </c>
      <c r="H396" s="807">
        <v>4</v>
      </c>
      <c r="I396" s="807">
        <v>1100</v>
      </c>
      <c r="K396" s="806" t="s">
        <v>669</v>
      </c>
      <c r="L396" s="806" t="s">
        <v>923</v>
      </c>
      <c r="M396" s="806" t="s">
        <v>794</v>
      </c>
      <c r="N396" s="807">
        <v>53</v>
      </c>
      <c r="O396" s="884"/>
      <c r="P396" s="806" t="s">
        <v>800</v>
      </c>
      <c r="Q396" s="807">
        <v>9</v>
      </c>
      <c r="R396" s="807">
        <v>84</v>
      </c>
      <c r="S396" s="759" t="str">
        <f t="shared" si="12"/>
        <v>Vejez</v>
      </c>
      <c r="U396" s="806" t="s">
        <v>840</v>
      </c>
      <c r="V396" s="807">
        <v>4</v>
      </c>
      <c r="W396" s="807">
        <v>375</v>
      </c>
      <c r="X396" s="885"/>
      <c r="Z396" s="806" t="s">
        <v>890</v>
      </c>
      <c r="AA396" s="806" t="s">
        <v>796</v>
      </c>
      <c r="AB396" s="807">
        <v>248</v>
      </c>
      <c r="AC396" s="806" t="s">
        <v>783</v>
      </c>
      <c r="AE396" s="886"/>
      <c r="AF396" s="886"/>
      <c r="AG396" s="887"/>
      <c r="AI396" s="806" t="s">
        <v>802</v>
      </c>
      <c r="AJ396" s="807">
        <v>203</v>
      </c>
      <c r="AK396" s="807">
        <v>17</v>
      </c>
      <c r="AL396" s="759" t="str">
        <f t="shared" si="13"/>
        <v>Adolescente</v>
      </c>
    </row>
    <row r="397" spans="1:38" ht="15">
      <c r="A397" s="806" t="s">
        <v>821</v>
      </c>
      <c r="B397" s="806" t="s">
        <v>815</v>
      </c>
      <c r="C397" s="806" t="s">
        <v>783</v>
      </c>
      <c r="D397" s="806" t="s">
        <v>784</v>
      </c>
      <c r="E397" s="807">
        <v>50</v>
      </c>
      <c r="G397" s="806" t="s">
        <v>840</v>
      </c>
      <c r="H397" s="807">
        <v>5</v>
      </c>
      <c r="I397" s="807">
        <v>200</v>
      </c>
      <c r="K397" s="806" t="s">
        <v>669</v>
      </c>
      <c r="L397" s="806" t="s">
        <v>923</v>
      </c>
      <c r="M397" s="806" t="s">
        <v>795</v>
      </c>
      <c r="N397" s="807">
        <v>69</v>
      </c>
      <c r="O397" s="884"/>
      <c r="P397" s="806" t="s">
        <v>800</v>
      </c>
      <c r="Q397" s="807">
        <v>7</v>
      </c>
      <c r="R397" s="807">
        <v>85</v>
      </c>
      <c r="S397" s="759" t="str">
        <f t="shared" si="12"/>
        <v>Vejez</v>
      </c>
      <c r="U397" s="806" t="s">
        <v>840</v>
      </c>
      <c r="V397" s="807">
        <v>5</v>
      </c>
      <c r="W397" s="807">
        <v>44</v>
      </c>
      <c r="X397" s="885"/>
      <c r="Z397" s="806" t="s">
        <v>891</v>
      </c>
      <c r="AA397" s="806" t="s">
        <v>792</v>
      </c>
      <c r="AB397" s="807">
        <v>304</v>
      </c>
      <c r="AC397" s="806" t="s">
        <v>788</v>
      </c>
      <c r="AE397" s="886"/>
      <c r="AF397" s="886"/>
      <c r="AG397" s="887"/>
      <c r="AI397" s="806" t="s">
        <v>802</v>
      </c>
      <c r="AJ397" s="807">
        <v>219</v>
      </c>
      <c r="AK397" s="807">
        <v>18</v>
      </c>
      <c r="AL397" s="759" t="str">
        <f t="shared" si="13"/>
        <v>Juventud</v>
      </c>
    </row>
    <row r="398" spans="1:38" ht="15">
      <c r="A398" s="806" t="s">
        <v>821</v>
      </c>
      <c r="B398" s="806" t="s">
        <v>818</v>
      </c>
      <c r="C398" s="806" t="s">
        <v>788</v>
      </c>
      <c r="D398" s="806" t="s">
        <v>789</v>
      </c>
      <c r="E398" s="807">
        <v>1</v>
      </c>
      <c r="G398" s="806" t="s">
        <v>840</v>
      </c>
      <c r="H398" s="807">
        <v>6</v>
      </c>
      <c r="I398" s="807">
        <v>247</v>
      </c>
      <c r="K398" s="806" t="s">
        <v>669</v>
      </c>
      <c r="L398" s="806" t="s">
        <v>923</v>
      </c>
      <c r="M398" s="806" t="s">
        <v>829</v>
      </c>
      <c r="N398" s="807">
        <v>22</v>
      </c>
      <c r="O398" s="884"/>
      <c r="P398" s="806" t="s">
        <v>800</v>
      </c>
      <c r="Q398" s="807">
        <v>8</v>
      </c>
      <c r="R398" s="807">
        <v>86</v>
      </c>
      <c r="S398" s="759" t="str">
        <f t="shared" si="12"/>
        <v>Vejez</v>
      </c>
      <c r="U398" s="806" t="s">
        <v>840</v>
      </c>
      <c r="V398" s="807">
        <v>6</v>
      </c>
      <c r="W398" s="807">
        <v>44</v>
      </c>
      <c r="X398" s="885"/>
      <c r="Z398" s="806" t="s">
        <v>891</v>
      </c>
      <c r="AA398" s="806" t="s">
        <v>792</v>
      </c>
      <c r="AB398" s="807">
        <v>189</v>
      </c>
      <c r="AC398" s="806" t="s">
        <v>783</v>
      </c>
      <c r="AE398" s="886"/>
      <c r="AF398" s="886"/>
      <c r="AG398" s="887"/>
      <c r="AI398" s="806" t="s">
        <v>802</v>
      </c>
      <c r="AJ398" s="807">
        <v>276</v>
      </c>
      <c r="AK398" s="807">
        <v>19</v>
      </c>
      <c r="AL398" s="759" t="str">
        <f t="shared" si="13"/>
        <v>Juventud</v>
      </c>
    </row>
    <row r="399" spans="1:38" ht="15">
      <c r="A399" s="806" t="s">
        <v>821</v>
      </c>
      <c r="B399" s="806" t="s">
        <v>818</v>
      </c>
      <c r="C399" s="806" t="s">
        <v>783</v>
      </c>
      <c r="D399" s="806" t="s">
        <v>789</v>
      </c>
      <c r="E399" s="807">
        <v>7</v>
      </c>
      <c r="G399" s="806" t="s">
        <v>840</v>
      </c>
      <c r="H399" s="807">
        <v>7</v>
      </c>
      <c r="I399" s="807">
        <v>245</v>
      </c>
      <c r="K399" s="806" t="s">
        <v>669</v>
      </c>
      <c r="L399" s="806" t="s">
        <v>923</v>
      </c>
      <c r="M399" s="806" t="s">
        <v>831</v>
      </c>
      <c r="N399" s="807">
        <v>1</v>
      </c>
      <c r="O399" s="884"/>
      <c r="P399" s="806" t="s">
        <v>800</v>
      </c>
      <c r="Q399" s="807">
        <v>7</v>
      </c>
      <c r="R399" s="807">
        <v>87</v>
      </c>
      <c r="S399" s="759" t="str">
        <f t="shared" si="12"/>
        <v>Vejez</v>
      </c>
      <c r="U399" s="806" t="s">
        <v>840</v>
      </c>
      <c r="V399" s="807">
        <v>7</v>
      </c>
      <c r="W399" s="807">
        <v>36</v>
      </c>
      <c r="X399" s="885"/>
      <c r="Z399" s="806" t="s">
        <v>891</v>
      </c>
      <c r="AA399" s="806" t="s">
        <v>796</v>
      </c>
      <c r="AB399" s="807">
        <v>254</v>
      </c>
      <c r="AC399" s="806" t="s">
        <v>788</v>
      </c>
      <c r="AE399" s="886"/>
      <c r="AF399" s="886"/>
      <c r="AG399" s="887"/>
      <c r="AI399" s="806" t="s">
        <v>802</v>
      </c>
      <c r="AJ399" s="807">
        <v>280</v>
      </c>
      <c r="AK399" s="807">
        <v>20</v>
      </c>
      <c r="AL399" s="759" t="str">
        <f t="shared" si="13"/>
        <v>Juventud</v>
      </c>
    </row>
    <row r="400" spans="1:38" ht="15">
      <c r="A400" s="806" t="s">
        <v>821</v>
      </c>
      <c r="B400" s="806" t="s">
        <v>818</v>
      </c>
      <c r="C400" s="806" t="s">
        <v>783</v>
      </c>
      <c r="D400" s="806" t="s">
        <v>784</v>
      </c>
      <c r="E400" s="807">
        <v>2</v>
      </c>
      <c r="G400" s="806" t="s">
        <v>840</v>
      </c>
      <c r="H400" s="807">
        <v>8</v>
      </c>
      <c r="I400" s="807">
        <v>242</v>
      </c>
      <c r="K400" s="806" t="s">
        <v>669</v>
      </c>
      <c r="L400" s="806" t="s">
        <v>923</v>
      </c>
      <c r="M400" s="806" t="s">
        <v>798</v>
      </c>
      <c r="N400" s="807">
        <v>258</v>
      </c>
      <c r="O400" s="884"/>
      <c r="P400" s="806" t="s">
        <v>800</v>
      </c>
      <c r="Q400" s="807">
        <v>7</v>
      </c>
      <c r="R400" s="807">
        <v>88</v>
      </c>
      <c r="S400" s="759" t="str">
        <f t="shared" si="12"/>
        <v>Vejez</v>
      </c>
      <c r="U400" s="806" t="s">
        <v>840</v>
      </c>
      <c r="V400" s="807">
        <v>8</v>
      </c>
      <c r="W400" s="807">
        <v>39</v>
      </c>
      <c r="X400" s="885"/>
      <c r="Z400" s="806" t="s">
        <v>891</v>
      </c>
      <c r="AA400" s="806" t="s">
        <v>796</v>
      </c>
      <c r="AB400" s="807">
        <v>438</v>
      </c>
      <c r="AC400" s="806" t="s">
        <v>783</v>
      </c>
      <c r="AE400" s="886"/>
      <c r="AF400" s="886"/>
      <c r="AG400" s="887"/>
      <c r="AI400" s="806" t="s">
        <v>802</v>
      </c>
      <c r="AJ400" s="807">
        <v>282</v>
      </c>
      <c r="AK400" s="807">
        <v>21</v>
      </c>
      <c r="AL400" s="759" t="str">
        <f t="shared" si="13"/>
        <v>Juventud</v>
      </c>
    </row>
    <row r="401" spans="1:38" ht="15">
      <c r="A401" s="806" t="s">
        <v>822</v>
      </c>
      <c r="B401" s="806" t="s">
        <v>662</v>
      </c>
      <c r="C401" s="806" t="s">
        <v>788</v>
      </c>
      <c r="D401" s="806" t="s">
        <v>789</v>
      </c>
      <c r="E401" s="807">
        <v>1896</v>
      </c>
      <c r="G401" s="806" t="s">
        <v>840</v>
      </c>
      <c r="H401" s="807">
        <v>9</v>
      </c>
      <c r="I401" s="807">
        <v>211</v>
      </c>
      <c r="K401" s="806" t="s">
        <v>669</v>
      </c>
      <c r="L401" s="806" t="s">
        <v>923</v>
      </c>
      <c r="M401" s="806" t="s">
        <v>669</v>
      </c>
      <c r="N401" s="807">
        <v>1</v>
      </c>
      <c r="O401" s="884"/>
      <c r="P401" s="806" t="s">
        <v>800</v>
      </c>
      <c r="Q401" s="807">
        <v>7</v>
      </c>
      <c r="R401" s="807">
        <v>89</v>
      </c>
      <c r="S401" s="759" t="str">
        <f t="shared" si="12"/>
        <v>Vejez</v>
      </c>
      <c r="U401" s="806" t="s">
        <v>840</v>
      </c>
      <c r="V401" s="807">
        <v>9</v>
      </c>
      <c r="W401" s="807">
        <v>35</v>
      </c>
      <c r="X401" s="885"/>
      <c r="Z401" s="806" t="s">
        <v>819</v>
      </c>
      <c r="AA401" s="806" t="s">
        <v>787</v>
      </c>
      <c r="AB401" s="807">
        <v>6</v>
      </c>
      <c r="AC401" s="806" t="s">
        <v>788</v>
      </c>
      <c r="AE401" s="886"/>
      <c r="AF401" s="886"/>
      <c r="AG401" s="887"/>
      <c r="AI401" s="806" t="s">
        <v>802</v>
      </c>
      <c r="AJ401" s="807">
        <v>327</v>
      </c>
      <c r="AK401" s="807">
        <v>22</v>
      </c>
      <c r="AL401" s="759" t="str">
        <f t="shared" si="13"/>
        <v>Juventud</v>
      </c>
    </row>
    <row r="402" spans="1:38" ht="15">
      <c r="A402" s="806" t="s">
        <v>822</v>
      </c>
      <c r="B402" s="806" t="s">
        <v>662</v>
      </c>
      <c r="C402" s="806" t="s">
        <v>788</v>
      </c>
      <c r="D402" s="806" t="s">
        <v>784</v>
      </c>
      <c r="E402" s="807">
        <v>2839</v>
      </c>
      <c r="G402" s="806" t="s">
        <v>840</v>
      </c>
      <c r="H402" s="807">
        <v>10</v>
      </c>
      <c r="I402" s="807">
        <v>142</v>
      </c>
      <c r="K402" s="806" t="s">
        <v>669</v>
      </c>
      <c r="L402" s="806" t="s">
        <v>923</v>
      </c>
      <c r="M402" s="806" t="s">
        <v>799</v>
      </c>
      <c r="N402" s="807">
        <v>69</v>
      </c>
      <c r="O402" s="884"/>
      <c r="P402" s="806" t="s">
        <v>800</v>
      </c>
      <c r="Q402" s="807">
        <v>4</v>
      </c>
      <c r="R402" s="807">
        <v>90</v>
      </c>
      <c r="S402" s="759" t="str">
        <f t="shared" si="12"/>
        <v>Vejez</v>
      </c>
      <c r="U402" s="806" t="s">
        <v>840</v>
      </c>
      <c r="V402" s="807">
        <v>10</v>
      </c>
      <c r="W402" s="807">
        <v>19</v>
      </c>
      <c r="X402" s="885"/>
      <c r="Z402" s="806" t="s">
        <v>819</v>
      </c>
      <c r="AA402" s="806" t="s">
        <v>787</v>
      </c>
      <c r="AB402" s="807">
        <v>4</v>
      </c>
      <c r="AC402" s="806" t="s">
        <v>783</v>
      </c>
      <c r="AE402" s="886"/>
      <c r="AF402" s="886"/>
      <c r="AG402" s="887"/>
      <c r="AI402" s="806" t="s">
        <v>802</v>
      </c>
      <c r="AJ402" s="807">
        <v>287</v>
      </c>
      <c r="AK402" s="807">
        <v>23</v>
      </c>
      <c r="AL402" s="759" t="str">
        <f t="shared" si="13"/>
        <v>Juventud</v>
      </c>
    </row>
    <row r="403" spans="1:38" ht="15">
      <c r="A403" s="806" t="s">
        <v>822</v>
      </c>
      <c r="B403" s="806" t="s">
        <v>662</v>
      </c>
      <c r="C403" s="806" t="s">
        <v>783</v>
      </c>
      <c r="D403" s="806" t="s">
        <v>789</v>
      </c>
      <c r="E403" s="807">
        <v>1766</v>
      </c>
      <c r="G403" s="806" t="s">
        <v>840</v>
      </c>
      <c r="H403" s="807">
        <v>11</v>
      </c>
      <c r="I403" s="807">
        <v>103</v>
      </c>
      <c r="K403" s="806" t="s">
        <v>669</v>
      </c>
      <c r="L403" s="806" t="s">
        <v>923</v>
      </c>
      <c r="M403" s="806" t="s">
        <v>801</v>
      </c>
      <c r="N403" s="807">
        <v>1203</v>
      </c>
      <c r="O403" s="884"/>
      <c r="P403" s="806" t="s">
        <v>800</v>
      </c>
      <c r="Q403" s="807">
        <v>6</v>
      </c>
      <c r="R403" s="807">
        <v>91</v>
      </c>
      <c r="S403" s="759" t="str">
        <f t="shared" si="12"/>
        <v>Vejez</v>
      </c>
      <c r="U403" s="806" t="s">
        <v>840</v>
      </c>
      <c r="V403" s="807">
        <v>11</v>
      </c>
      <c r="W403" s="807">
        <v>14</v>
      </c>
      <c r="X403" s="885"/>
      <c r="Z403" s="806" t="s">
        <v>819</v>
      </c>
      <c r="AA403" s="806" t="s">
        <v>792</v>
      </c>
      <c r="AB403" s="807">
        <v>4040</v>
      </c>
      <c r="AC403" s="806" t="s">
        <v>788</v>
      </c>
      <c r="AE403" s="886"/>
      <c r="AF403" s="886"/>
      <c r="AG403" s="887"/>
      <c r="AI403" s="806" t="s">
        <v>802</v>
      </c>
      <c r="AJ403" s="807">
        <v>258</v>
      </c>
      <c r="AK403" s="807">
        <v>24</v>
      </c>
      <c r="AL403" s="759" t="str">
        <f t="shared" si="13"/>
        <v>Juventud</v>
      </c>
    </row>
    <row r="404" spans="1:38" ht="15">
      <c r="A404" s="806" t="s">
        <v>822</v>
      </c>
      <c r="B404" s="806" t="s">
        <v>662</v>
      </c>
      <c r="C404" s="806" t="s">
        <v>783</v>
      </c>
      <c r="D404" s="806" t="s">
        <v>784</v>
      </c>
      <c r="E404" s="807">
        <v>2654</v>
      </c>
      <c r="G404" s="806" t="s">
        <v>840</v>
      </c>
      <c r="H404" s="807">
        <v>12</v>
      </c>
      <c r="I404" s="807">
        <v>95</v>
      </c>
      <c r="K404" s="806" t="s">
        <v>669</v>
      </c>
      <c r="L404" s="806" t="s">
        <v>923</v>
      </c>
      <c r="M404" s="806" t="s">
        <v>673</v>
      </c>
      <c r="N404" s="807">
        <v>3</v>
      </c>
      <c r="O404" s="884"/>
      <c r="P404" s="806" t="s">
        <v>800</v>
      </c>
      <c r="Q404" s="807">
        <v>3</v>
      </c>
      <c r="R404" s="807">
        <v>92</v>
      </c>
      <c r="S404" s="759" t="str">
        <f t="shared" si="12"/>
        <v>Vejez</v>
      </c>
      <c r="U404" s="806" t="s">
        <v>840</v>
      </c>
      <c r="V404" s="807">
        <v>12</v>
      </c>
      <c r="W404" s="807">
        <v>22</v>
      </c>
      <c r="X404" s="885"/>
      <c r="Z404" s="806" t="s">
        <v>819</v>
      </c>
      <c r="AA404" s="806" t="s">
        <v>792</v>
      </c>
      <c r="AB404" s="807">
        <v>2387</v>
      </c>
      <c r="AC404" s="806" t="s">
        <v>783</v>
      </c>
      <c r="AE404" s="886"/>
      <c r="AF404" s="886"/>
      <c r="AG404" s="887"/>
      <c r="AI404" s="806" t="s">
        <v>802</v>
      </c>
      <c r="AJ404" s="807">
        <v>281</v>
      </c>
      <c r="AK404" s="807">
        <v>25</v>
      </c>
      <c r="AL404" s="759" t="str">
        <f t="shared" si="13"/>
        <v>Juventud</v>
      </c>
    </row>
    <row r="405" spans="1:38" ht="15">
      <c r="A405" s="806" t="s">
        <v>822</v>
      </c>
      <c r="B405" s="806" t="s">
        <v>666</v>
      </c>
      <c r="C405" s="806" t="s">
        <v>788</v>
      </c>
      <c r="D405" s="806" t="s">
        <v>789</v>
      </c>
      <c r="E405" s="807">
        <v>1684</v>
      </c>
      <c r="G405" s="806" t="s">
        <v>841</v>
      </c>
      <c r="H405" s="807">
        <v>0</v>
      </c>
      <c r="I405" s="807">
        <v>531</v>
      </c>
      <c r="K405" s="806" t="s">
        <v>669</v>
      </c>
      <c r="L405" s="806" t="s">
        <v>923</v>
      </c>
      <c r="M405" s="806" t="s">
        <v>674</v>
      </c>
      <c r="N405" s="807">
        <v>34796</v>
      </c>
      <c r="O405" s="884"/>
      <c r="P405" s="806" t="s">
        <v>800</v>
      </c>
      <c r="Q405" s="807">
        <v>2</v>
      </c>
      <c r="R405" s="807">
        <v>93</v>
      </c>
      <c r="S405" s="759" t="str">
        <f t="shared" si="12"/>
        <v>Vejez</v>
      </c>
      <c r="U405" s="806" t="s">
        <v>841</v>
      </c>
      <c r="V405" s="807">
        <v>0</v>
      </c>
      <c r="W405" s="807">
        <v>446</v>
      </c>
      <c r="X405" s="885"/>
      <c r="Z405" s="806" t="s">
        <v>819</v>
      </c>
      <c r="AA405" s="806" t="s">
        <v>796</v>
      </c>
      <c r="AB405" s="807">
        <v>3131</v>
      </c>
      <c r="AC405" s="806" t="s">
        <v>788</v>
      </c>
      <c r="AE405" s="886"/>
      <c r="AF405" s="886"/>
      <c r="AG405" s="887"/>
      <c r="AI405" s="806" t="s">
        <v>802</v>
      </c>
      <c r="AJ405" s="807">
        <v>303</v>
      </c>
      <c r="AK405" s="807">
        <v>26</v>
      </c>
      <c r="AL405" s="759" t="str">
        <f t="shared" si="13"/>
        <v>Juventud</v>
      </c>
    </row>
    <row r="406" spans="1:38" ht="15">
      <c r="A406" s="806" t="s">
        <v>822</v>
      </c>
      <c r="B406" s="806" t="s">
        <v>666</v>
      </c>
      <c r="C406" s="806" t="s">
        <v>788</v>
      </c>
      <c r="D406" s="806" t="s">
        <v>784</v>
      </c>
      <c r="E406" s="807">
        <v>1253</v>
      </c>
      <c r="G406" s="806" t="s">
        <v>841</v>
      </c>
      <c r="H406" s="807">
        <v>1</v>
      </c>
      <c r="I406" s="807">
        <v>1904</v>
      </c>
      <c r="K406" s="806" t="s">
        <v>669</v>
      </c>
      <c r="L406" s="806" t="s">
        <v>923</v>
      </c>
      <c r="M406" s="806" t="s">
        <v>676</v>
      </c>
      <c r="N406" s="807">
        <v>47</v>
      </c>
      <c r="O406" s="884"/>
      <c r="P406" s="806" t="s">
        <v>800</v>
      </c>
      <c r="Q406" s="807">
        <v>2</v>
      </c>
      <c r="R406" s="807">
        <v>94</v>
      </c>
      <c r="S406" s="759" t="str">
        <f t="shared" si="12"/>
        <v>Vejez</v>
      </c>
      <c r="U406" s="806" t="s">
        <v>841</v>
      </c>
      <c r="V406" s="807">
        <v>1</v>
      </c>
      <c r="W406" s="807">
        <v>1812</v>
      </c>
      <c r="X406" s="885"/>
      <c r="Z406" s="806" t="s">
        <v>819</v>
      </c>
      <c r="AA406" s="806" t="s">
        <v>796</v>
      </c>
      <c r="AB406" s="807">
        <v>7933</v>
      </c>
      <c r="AC406" s="806" t="s">
        <v>783</v>
      </c>
      <c r="AE406" s="886"/>
      <c r="AF406" s="886"/>
      <c r="AG406" s="887"/>
      <c r="AI406" s="806" t="s">
        <v>802</v>
      </c>
      <c r="AJ406" s="807">
        <v>320</v>
      </c>
      <c r="AK406" s="807">
        <v>27</v>
      </c>
      <c r="AL406" s="759" t="str">
        <f t="shared" si="13"/>
        <v>Juventud</v>
      </c>
    </row>
    <row r="407" spans="1:38" ht="15">
      <c r="A407" s="806" t="s">
        <v>822</v>
      </c>
      <c r="B407" s="806" t="s">
        <v>666</v>
      </c>
      <c r="C407" s="806" t="s">
        <v>783</v>
      </c>
      <c r="D407" s="806" t="s">
        <v>789</v>
      </c>
      <c r="E407" s="807">
        <v>1577</v>
      </c>
      <c r="G407" s="806" t="s">
        <v>841</v>
      </c>
      <c r="H407" s="807">
        <v>2</v>
      </c>
      <c r="I407" s="807">
        <v>4979</v>
      </c>
      <c r="K407" s="806" t="s">
        <v>669</v>
      </c>
      <c r="L407" s="806" t="s">
        <v>923</v>
      </c>
      <c r="M407" s="806" t="s">
        <v>678</v>
      </c>
      <c r="N407" s="807">
        <v>80</v>
      </c>
      <c r="O407" s="884"/>
      <c r="P407" s="806" t="s">
        <v>800</v>
      </c>
      <c r="Q407" s="807">
        <v>1</v>
      </c>
      <c r="R407" s="807">
        <v>95</v>
      </c>
      <c r="S407" s="759" t="str">
        <f t="shared" si="12"/>
        <v>Vejez</v>
      </c>
      <c r="U407" s="806" t="s">
        <v>841</v>
      </c>
      <c r="V407" s="807">
        <v>2</v>
      </c>
      <c r="W407" s="807">
        <v>4730</v>
      </c>
      <c r="X407" s="885"/>
      <c r="Z407" s="806" t="s">
        <v>836</v>
      </c>
      <c r="AA407" s="806" t="s">
        <v>792</v>
      </c>
      <c r="AB407" s="807">
        <v>734</v>
      </c>
      <c r="AC407" s="806" t="s">
        <v>788</v>
      </c>
      <c r="AE407" s="886"/>
      <c r="AF407" s="886"/>
      <c r="AG407" s="887"/>
      <c r="AI407" s="806" t="s">
        <v>802</v>
      </c>
      <c r="AJ407" s="807">
        <v>295</v>
      </c>
      <c r="AK407" s="807">
        <v>28</v>
      </c>
      <c r="AL407" s="759" t="str">
        <f t="shared" si="13"/>
        <v>Juventud</v>
      </c>
    </row>
    <row r="408" spans="1:38" ht="15">
      <c r="A408" s="806" t="s">
        <v>822</v>
      </c>
      <c r="B408" s="806" t="s">
        <v>666</v>
      </c>
      <c r="C408" s="806" t="s">
        <v>783</v>
      </c>
      <c r="D408" s="806" t="s">
        <v>784</v>
      </c>
      <c r="E408" s="807">
        <v>960</v>
      </c>
      <c r="G408" s="806" t="s">
        <v>841</v>
      </c>
      <c r="H408" s="807">
        <v>3</v>
      </c>
      <c r="I408" s="807">
        <v>2478</v>
      </c>
      <c r="K408" s="806" t="s">
        <v>669</v>
      </c>
      <c r="L408" s="806" t="s">
        <v>923</v>
      </c>
      <c r="M408" s="806" t="s">
        <v>683</v>
      </c>
      <c r="N408" s="807">
        <v>111</v>
      </c>
      <c r="O408" s="884"/>
      <c r="P408" s="806" t="s">
        <v>800</v>
      </c>
      <c r="Q408" s="807">
        <v>1</v>
      </c>
      <c r="R408" s="807">
        <v>96</v>
      </c>
      <c r="S408" s="759" t="str">
        <f t="shared" si="12"/>
        <v>Vejez</v>
      </c>
      <c r="U408" s="806" t="s">
        <v>841</v>
      </c>
      <c r="V408" s="807">
        <v>3</v>
      </c>
      <c r="W408" s="807">
        <v>2287</v>
      </c>
      <c r="X408" s="885"/>
      <c r="Z408" s="806" t="s">
        <v>836</v>
      </c>
      <c r="AA408" s="806" t="s">
        <v>792</v>
      </c>
      <c r="AB408" s="807">
        <v>410</v>
      </c>
      <c r="AC408" s="806" t="s">
        <v>783</v>
      </c>
      <c r="AE408" s="886"/>
      <c r="AF408" s="886"/>
      <c r="AG408" s="887"/>
      <c r="AI408" s="806" t="s">
        <v>802</v>
      </c>
      <c r="AJ408" s="807">
        <v>287</v>
      </c>
      <c r="AK408" s="807">
        <v>29</v>
      </c>
      <c r="AL408" s="759" t="str">
        <f t="shared" si="13"/>
        <v>Adulto</v>
      </c>
    </row>
    <row r="409" spans="1:38" ht="15">
      <c r="A409" s="806" t="s">
        <v>822</v>
      </c>
      <c r="B409" s="806" t="s">
        <v>669</v>
      </c>
      <c r="C409" s="806" t="s">
        <v>788</v>
      </c>
      <c r="D409" s="806" t="s">
        <v>789</v>
      </c>
      <c r="E409" s="807">
        <v>16</v>
      </c>
      <c r="G409" s="806" t="s">
        <v>841</v>
      </c>
      <c r="H409" s="807">
        <v>4</v>
      </c>
      <c r="I409" s="807">
        <v>11242</v>
      </c>
      <c r="K409" s="806" t="s">
        <v>669</v>
      </c>
      <c r="L409" s="806" t="s">
        <v>923</v>
      </c>
      <c r="M409" s="806" t="s">
        <v>684</v>
      </c>
      <c r="N409" s="807">
        <v>58355</v>
      </c>
      <c r="O409" s="884"/>
      <c r="P409" s="806" t="s">
        <v>800</v>
      </c>
      <c r="Q409" s="807">
        <v>2</v>
      </c>
      <c r="R409" s="807">
        <v>98</v>
      </c>
      <c r="S409" s="759" t="str">
        <f t="shared" si="12"/>
        <v>Vejez</v>
      </c>
      <c r="U409" s="806" t="s">
        <v>841</v>
      </c>
      <c r="V409" s="807">
        <v>4</v>
      </c>
      <c r="W409" s="807">
        <v>13039</v>
      </c>
      <c r="X409" s="885"/>
      <c r="Z409" s="806" t="s">
        <v>836</v>
      </c>
      <c r="AA409" s="806" t="s">
        <v>796</v>
      </c>
      <c r="AB409" s="807">
        <v>564</v>
      </c>
      <c r="AC409" s="806" t="s">
        <v>788</v>
      </c>
      <c r="AE409" s="886"/>
      <c r="AF409" s="886"/>
      <c r="AG409" s="887"/>
      <c r="AI409" s="806" t="s">
        <v>802</v>
      </c>
      <c r="AJ409" s="807">
        <v>283</v>
      </c>
      <c r="AK409" s="807">
        <v>30</v>
      </c>
      <c r="AL409" s="759" t="str">
        <f t="shared" si="13"/>
        <v>Adulto</v>
      </c>
    </row>
    <row r="410" spans="1:38" ht="15">
      <c r="A410" s="806" t="s">
        <v>822</v>
      </c>
      <c r="B410" s="806" t="s">
        <v>669</v>
      </c>
      <c r="C410" s="806" t="s">
        <v>788</v>
      </c>
      <c r="D410" s="806" t="s">
        <v>784</v>
      </c>
      <c r="E410" s="807">
        <v>9</v>
      </c>
      <c r="G410" s="806" t="s">
        <v>841</v>
      </c>
      <c r="H410" s="807">
        <v>5</v>
      </c>
      <c r="I410" s="807">
        <v>1268</v>
      </c>
      <c r="K410" s="806" t="s">
        <v>669</v>
      </c>
      <c r="L410" s="806" t="s">
        <v>930</v>
      </c>
      <c r="M410" s="806" t="s">
        <v>662</v>
      </c>
      <c r="N410" s="807">
        <v>10</v>
      </c>
      <c r="O410" s="884"/>
      <c r="P410" s="806" t="s">
        <v>800</v>
      </c>
      <c r="Q410" s="807">
        <v>1</v>
      </c>
      <c r="R410" s="807">
        <v>99</v>
      </c>
      <c r="S410" s="759" t="str">
        <f t="shared" si="12"/>
        <v>Vejez</v>
      </c>
      <c r="U410" s="806" t="s">
        <v>841</v>
      </c>
      <c r="V410" s="807">
        <v>5</v>
      </c>
      <c r="W410" s="807">
        <v>1562</v>
      </c>
      <c r="X410" s="885"/>
      <c r="Z410" s="806" t="s">
        <v>836</v>
      </c>
      <c r="AA410" s="806" t="s">
        <v>796</v>
      </c>
      <c r="AB410" s="807">
        <v>1530</v>
      </c>
      <c r="AC410" s="806" t="s">
        <v>783</v>
      </c>
      <c r="AE410" s="886"/>
      <c r="AF410" s="886"/>
      <c r="AG410" s="887"/>
      <c r="AI410" s="806" t="s">
        <v>802</v>
      </c>
      <c r="AJ410" s="807">
        <v>283</v>
      </c>
      <c r="AK410" s="807">
        <v>31</v>
      </c>
      <c r="AL410" s="759" t="str">
        <f t="shared" si="13"/>
        <v>Adulto</v>
      </c>
    </row>
    <row r="411" spans="1:38" ht="15">
      <c r="A411" s="806" t="s">
        <v>822</v>
      </c>
      <c r="B411" s="806" t="s">
        <v>669</v>
      </c>
      <c r="C411" s="806" t="s">
        <v>783</v>
      </c>
      <c r="D411" s="806" t="s">
        <v>789</v>
      </c>
      <c r="E411" s="807">
        <v>6</v>
      </c>
      <c r="G411" s="806" t="s">
        <v>841</v>
      </c>
      <c r="H411" s="807">
        <v>6</v>
      </c>
      <c r="I411" s="807">
        <v>1162</v>
      </c>
      <c r="K411" s="806" t="s">
        <v>669</v>
      </c>
      <c r="L411" s="806" t="s">
        <v>930</v>
      </c>
      <c r="M411" s="806" t="s">
        <v>820</v>
      </c>
      <c r="N411" s="807">
        <v>1</v>
      </c>
      <c r="O411" s="884"/>
      <c r="P411" s="806" t="s">
        <v>800</v>
      </c>
      <c r="Q411" s="807">
        <v>1</v>
      </c>
      <c r="R411" s="807">
        <v>104</v>
      </c>
      <c r="S411" s="759" t="str">
        <f t="shared" si="12"/>
        <v>Vejez</v>
      </c>
      <c r="U411" s="806" t="s">
        <v>841</v>
      </c>
      <c r="V411" s="807">
        <v>6</v>
      </c>
      <c r="W411" s="807">
        <v>1342</v>
      </c>
      <c r="X411" s="885"/>
      <c r="Z411" s="806" t="s">
        <v>845</v>
      </c>
      <c r="AA411" s="806" t="s">
        <v>787</v>
      </c>
      <c r="AB411" s="807">
        <v>1</v>
      </c>
      <c r="AC411" s="806" t="s">
        <v>788</v>
      </c>
      <c r="AE411" s="886"/>
      <c r="AF411" s="886"/>
      <c r="AG411" s="887"/>
      <c r="AI411" s="806" t="s">
        <v>802</v>
      </c>
      <c r="AJ411" s="807">
        <v>299</v>
      </c>
      <c r="AK411" s="807">
        <v>32</v>
      </c>
      <c r="AL411" s="759" t="str">
        <f t="shared" si="13"/>
        <v>Adulto</v>
      </c>
    </row>
    <row r="412" spans="1:38" ht="30">
      <c r="A412" s="806" t="s">
        <v>822</v>
      </c>
      <c r="B412" s="806" t="s">
        <v>669</v>
      </c>
      <c r="C412" s="806" t="s">
        <v>783</v>
      </c>
      <c r="D412" s="806" t="s">
        <v>784</v>
      </c>
      <c r="E412" s="807">
        <v>5</v>
      </c>
      <c r="G412" s="806" t="s">
        <v>841</v>
      </c>
      <c r="H412" s="807">
        <v>7</v>
      </c>
      <c r="I412" s="807">
        <v>1184</v>
      </c>
      <c r="K412" s="806" t="s">
        <v>669</v>
      </c>
      <c r="L412" s="806" t="s">
        <v>930</v>
      </c>
      <c r="M412" s="806" t="s">
        <v>806</v>
      </c>
      <c r="N412" s="807">
        <v>12</v>
      </c>
      <c r="O412" s="884"/>
      <c r="P412" s="806" t="s">
        <v>802</v>
      </c>
      <c r="Q412" s="807">
        <v>88</v>
      </c>
      <c r="R412" s="807">
        <v>0</v>
      </c>
      <c r="S412" s="759" t="str">
        <f t="shared" si="12"/>
        <v>Primera Infancia</v>
      </c>
      <c r="U412" s="806" t="s">
        <v>841</v>
      </c>
      <c r="V412" s="807">
        <v>7</v>
      </c>
      <c r="W412" s="807">
        <v>1120</v>
      </c>
      <c r="X412" s="885"/>
      <c r="Z412" s="806" t="s">
        <v>845</v>
      </c>
      <c r="AA412" s="806" t="s">
        <v>787</v>
      </c>
      <c r="AB412" s="807">
        <v>2</v>
      </c>
      <c r="AC412" s="806" t="s">
        <v>783</v>
      </c>
      <c r="AE412" s="886"/>
      <c r="AF412" s="886"/>
      <c r="AG412" s="887"/>
      <c r="AI412" s="806" t="s">
        <v>802</v>
      </c>
      <c r="AJ412" s="807">
        <v>257</v>
      </c>
      <c r="AK412" s="807">
        <v>33</v>
      </c>
      <c r="AL412" s="759" t="str">
        <f t="shared" si="13"/>
        <v>Adulto</v>
      </c>
    </row>
    <row r="413" spans="1:38" ht="30">
      <c r="A413" s="806" t="s">
        <v>822</v>
      </c>
      <c r="B413" s="806" t="s">
        <v>787</v>
      </c>
      <c r="C413" s="806" t="s">
        <v>788</v>
      </c>
      <c r="D413" s="806" t="s">
        <v>789</v>
      </c>
      <c r="E413" s="807">
        <v>16</v>
      </c>
      <c r="G413" s="806" t="s">
        <v>841</v>
      </c>
      <c r="H413" s="807">
        <v>8</v>
      </c>
      <c r="I413" s="807">
        <v>905</v>
      </c>
      <c r="K413" s="806" t="s">
        <v>669</v>
      </c>
      <c r="L413" s="806" t="s">
        <v>930</v>
      </c>
      <c r="M413" s="806" t="s">
        <v>790</v>
      </c>
      <c r="N413" s="807">
        <v>6</v>
      </c>
      <c r="O413" s="884"/>
      <c r="P413" s="806" t="s">
        <v>802</v>
      </c>
      <c r="Q413" s="807">
        <v>90</v>
      </c>
      <c r="R413" s="807">
        <v>1</v>
      </c>
      <c r="S413" s="759" t="str">
        <f t="shared" si="12"/>
        <v>Primera Infancia</v>
      </c>
      <c r="U413" s="806" t="s">
        <v>841</v>
      </c>
      <c r="V413" s="807">
        <v>8</v>
      </c>
      <c r="W413" s="807">
        <v>814</v>
      </c>
      <c r="X413" s="885"/>
      <c r="Z413" s="806" t="s">
        <v>845</v>
      </c>
      <c r="AA413" s="806" t="s">
        <v>792</v>
      </c>
      <c r="AB413" s="807">
        <v>1099</v>
      </c>
      <c r="AC413" s="806" t="s">
        <v>788</v>
      </c>
      <c r="AE413" s="886"/>
      <c r="AF413" s="886"/>
      <c r="AG413" s="887"/>
      <c r="AI413" s="806" t="s">
        <v>802</v>
      </c>
      <c r="AJ413" s="807">
        <v>224</v>
      </c>
      <c r="AK413" s="807">
        <v>34</v>
      </c>
      <c r="AL413" s="759" t="str">
        <f t="shared" si="13"/>
        <v>Adulto</v>
      </c>
    </row>
    <row r="414" spans="1:38" ht="30">
      <c r="A414" s="806" t="s">
        <v>822</v>
      </c>
      <c r="B414" s="806" t="s">
        <v>787</v>
      </c>
      <c r="C414" s="806" t="s">
        <v>788</v>
      </c>
      <c r="D414" s="806" t="s">
        <v>784</v>
      </c>
      <c r="E414" s="807">
        <v>16</v>
      </c>
      <c r="G414" s="806" t="s">
        <v>841</v>
      </c>
      <c r="H414" s="807">
        <v>9</v>
      </c>
      <c r="I414" s="807">
        <v>736</v>
      </c>
      <c r="K414" s="806" t="s">
        <v>669</v>
      </c>
      <c r="L414" s="806" t="s">
        <v>930</v>
      </c>
      <c r="M414" s="806" t="s">
        <v>824</v>
      </c>
      <c r="N414" s="807">
        <v>1132</v>
      </c>
      <c r="O414" s="884"/>
      <c r="P414" s="806" t="s">
        <v>802</v>
      </c>
      <c r="Q414" s="807">
        <v>76</v>
      </c>
      <c r="R414" s="807">
        <v>2</v>
      </c>
      <c r="S414" s="759" t="str">
        <f t="shared" si="12"/>
        <v>Primera Infancia</v>
      </c>
      <c r="U414" s="806" t="s">
        <v>841</v>
      </c>
      <c r="V414" s="807">
        <v>9</v>
      </c>
      <c r="W414" s="807">
        <v>456</v>
      </c>
      <c r="X414" s="885"/>
      <c r="Z414" s="806" t="s">
        <v>845</v>
      </c>
      <c r="AA414" s="806" t="s">
        <v>792</v>
      </c>
      <c r="AB414" s="807">
        <v>718</v>
      </c>
      <c r="AC414" s="806" t="s">
        <v>783</v>
      </c>
      <c r="AE414" s="886"/>
      <c r="AF414" s="886"/>
      <c r="AG414" s="887"/>
      <c r="AI414" s="806" t="s">
        <v>802</v>
      </c>
      <c r="AJ414" s="807">
        <v>241</v>
      </c>
      <c r="AK414" s="807">
        <v>35</v>
      </c>
      <c r="AL414" s="759" t="str">
        <f t="shared" si="13"/>
        <v>Adulto</v>
      </c>
    </row>
    <row r="415" spans="1:38" ht="30">
      <c r="A415" s="806" t="s">
        <v>822</v>
      </c>
      <c r="B415" s="806" t="s">
        <v>787</v>
      </c>
      <c r="C415" s="806" t="s">
        <v>783</v>
      </c>
      <c r="D415" s="806" t="s">
        <v>789</v>
      </c>
      <c r="E415" s="807">
        <v>21</v>
      </c>
      <c r="G415" s="806" t="s">
        <v>841</v>
      </c>
      <c r="H415" s="807">
        <v>10</v>
      </c>
      <c r="I415" s="807">
        <v>531</v>
      </c>
      <c r="K415" s="806" t="s">
        <v>669</v>
      </c>
      <c r="L415" s="806" t="s">
        <v>930</v>
      </c>
      <c r="M415" s="806" t="s">
        <v>810</v>
      </c>
      <c r="N415" s="807">
        <v>1</v>
      </c>
      <c r="O415" s="884"/>
      <c r="P415" s="806" t="s">
        <v>802</v>
      </c>
      <c r="Q415" s="807">
        <v>114</v>
      </c>
      <c r="R415" s="807">
        <v>3</v>
      </c>
      <c r="S415" s="759" t="str">
        <f t="shared" si="12"/>
        <v>Primera Infancia</v>
      </c>
      <c r="U415" s="806" t="s">
        <v>841</v>
      </c>
      <c r="V415" s="807">
        <v>10</v>
      </c>
      <c r="W415" s="807">
        <v>223</v>
      </c>
      <c r="X415" s="885"/>
      <c r="Z415" s="806" t="s">
        <v>845</v>
      </c>
      <c r="AA415" s="806" t="s">
        <v>796</v>
      </c>
      <c r="AB415" s="807">
        <v>757</v>
      </c>
      <c r="AC415" s="806" t="s">
        <v>788</v>
      </c>
      <c r="AE415" s="886"/>
      <c r="AF415" s="886"/>
      <c r="AG415" s="887"/>
      <c r="AI415" s="806" t="s">
        <v>802</v>
      </c>
      <c r="AJ415" s="807">
        <v>233</v>
      </c>
      <c r="AK415" s="807">
        <v>36</v>
      </c>
      <c r="AL415" s="759" t="str">
        <f t="shared" si="13"/>
        <v>Adulto</v>
      </c>
    </row>
    <row r="416" spans="1:38" ht="30">
      <c r="A416" s="806" t="s">
        <v>822</v>
      </c>
      <c r="B416" s="806" t="s">
        <v>787</v>
      </c>
      <c r="C416" s="806" t="s">
        <v>783</v>
      </c>
      <c r="D416" s="806" t="s">
        <v>784</v>
      </c>
      <c r="E416" s="807">
        <v>18</v>
      </c>
      <c r="G416" s="806" t="s">
        <v>841</v>
      </c>
      <c r="H416" s="807">
        <v>11</v>
      </c>
      <c r="I416" s="807">
        <v>344</v>
      </c>
      <c r="K416" s="806" t="s">
        <v>669</v>
      </c>
      <c r="L416" s="806" t="s">
        <v>930</v>
      </c>
      <c r="M416" s="806" t="s">
        <v>666</v>
      </c>
      <c r="N416" s="807">
        <v>1</v>
      </c>
      <c r="O416" s="884"/>
      <c r="P416" s="806" t="s">
        <v>802</v>
      </c>
      <c r="Q416" s="807">
        <v>99</v>
      </c>
      <c r="R416" s="807">
        <v>4</v>
      </c>
      <c r="S416" s="759" t="str">
        <f t="shared" si="12"/>
        <v>Primera Infancia</v>
      </c>
      <c r="U416" s="806" t="s">
        <v>841</v>
      </c>
      <c r="V416" s="807">
        <v>11</v>
      </c>
      <c r="W416" s="807">
        <v>119</v>
      </c>
      <c r="X416" s="885"/>
      <c r="Z416" s="806" t="s">
        <v>845</v>
      </c>
      <c r="AA416" s="806" t="s">
        <v>796</v>
      </c>
      <c r="AB416" s="807">
        <v>2240</v>
      </c>
      <c r="AC416" s="806" t="s">
        <v>783</v>
      </c>
      <c r="AE416" s="886"/>
      <c r="AF416" s="886"/>
      <c r="AG416" s="887"/>
      <c r="AI416" s="806" t="s">
        <v>802</v>
      </c>
      <c r="AJ416" s="807">
        <v>235</v>
      </c>
      <c r="AK416" s="807">
        <v>37</v>
      </c>
      <c r="AL416" s="759" t="str">
        <f t="shared" si="13"/>
        <v>Adulto</v>
      </c>
    </row>
    <row r="417" spans="1:38" ht="30">
      <c r="A417" s="806" t="s">
        <v>822</v>
      </c>
      <c r="B417" s="806" t="s">
        <v>792</v>
      </c>
      <c r="C417" s="806" t="s">
        <v>783</v>
      </c>
      <c r="D417" s="806" t="s">
        <v>789</v>
      </c>
      <c r="E417" s="807">
        <v>1</v>
      </c>
      <c r="G417" s="806" t="s">
        <v>841</v>
      </c>
      <c r="H417" s="807">
        <v>12</v>
      </c>
      <c r="I417" s="807">
        <v>573</v>
      </c>
      <c r="K417" s="806" t="s">
        <v>669</v>
      </c>
      <c r="L417" s="806" t="s">
        <v>930</v>
      </c>
      <c r="M417" s="806" t="s">
        <v>794</v>
      </c>
      <c r="N417" s="807">
        <v>1</v>
      </c>
      <c r="O417" s="884"/>
      <c r="P417" s="806" t="s">
        <v>802</v>
      </c>
      <c r="Q417" s="807">
        <v>65</v>
      </c>
      <c r="R417" s="807">
        <v>5</v>
      </c>
      <c r="S417" s="759" t="str">
        <f t="shared" si="12"/>
        <v>Primera Infancia</v>
      </c>
      <c r="U417" s="806" t="s">
        <v>841</v>
      </c>
      <c r="V417" s="807">
        <v>12</v>
      </c>
      <c r="W417" s="807">
        <v>132</v>
      </c>
      <c r="X417" s="885"/>
      <c r="Z417" s="806" t="s">
        <v>892</v>
      </c>
      <c r="AA417" s="806" t="s">
        <v>792</v>
      </c>
      <c r="AB417" s="807">
        <v>1079</v>
      </c>
      <c r="AC417" s="806" t="s">
        <v>788</v>
      </c>
      <c r="AE417" s="886"/>
      <c r="AF417" s="886"/>
      <c r="AG417" s="887"/>
      <c r="AI417" s="806" t="s">
        <v>802</v>
      </c>
      <c r="AJ417" s="807">
        <v>231</v>
      </c>
      <c r="AK417" s="807">
        <v>38</v>
      </c>
      <c r="AL417" s="759" t="str">
        <f t="shared" si="13"/>
        <v>Adulto</v>
      </c>
    </row>
    <row r="418" spans="1:38" ht="15">
      <c r="A418" s="806" t="s">
        <v>822</v>
      </c>
      <c r="B418" s="806" t="s">
        <v>792</v>
      </c>
      <c r="C418" s="806" t="s">
        <v>783</v>
      </c>
      <c r="D418" s="806" t="s">
        <v>784</v>
      </c>
      <c r="E418" s="807">
        <v>3</v>
      </c>
      <c r="G418" s="806" t="s">
        <v>842</v>
      </c>
      <c r="H418" s="807">
        <v>0</v>
      </c>
      <c r="I418" s="807">
        <v>224</v>
      </c>
      <c r="K418" s="806" t="s">
        <v>669</v>
      </c>
      <c r="L418" s="806" t="s">
        <v>930</v>
      </c>
      <c r="M418" s="806" t="s">
        <v>795</v>
      </c>
      <c r="N418" s="807">
        <v>5</v>
      </c>
      <c r="O418" s="884"/>
      <c r="P418" s="806" t="s">
        <v>802</v>
      </c>
      <c r="Q418" s="807">
        <v>100</v>
      </c>
      <c r="R418" s="807">
        <v>6</v>
      </c>
      <c r="S418" s="759" t="str">
        <f t="shared" si="12"/>
        <v>Infancia</v>
      </c>
      <c r="U418" s="806" t="s">
        <v>842</v>
      </c>
      <c r="V418" s="807">
        <v>0</v>
      </c>
      <c r="W418" s="807">
        <v>353</v>
      </c>
      <c r="X418" s="885"/>
      <c r="Z418" s="806" t="s">
        <v>892</v>
      </c>
      <c r="AA418" s="806" t="s">
        <v>792</v>
      </c>
      <c r="AB418" s="807">
        <v>664</v>
      </c>
      <c r="AC418" s="806" t="s">
        <v>783</v>
      </c>
      <c r="AE418" s="886"/>
      <c r="AF418" s="886"/>
      <c r="AG418" s="887"/>
      <c r="AI418" s="806" t="s">
        <v>802</v>
      </c>
      <c r="AJ418" s="807">
        <v>230</v>
      </c>
      <c r="AK418" s="807">
        <v>39</v>
      </c>
      <c r="AL418" s="759" t="str">
        <f t="shared" si="13"/>
        <v>Adulto</v>
      </c>
    </row>
    <row r="419" spans="1:38" ht="15">
      <c r="A419" s="806" t="s">
        <v>822</v>
      </c>
      <c r="B419" s="806" t="s">
        <v>796</v>
      </c>
      <c r="C419" s="806" t="s">
        <v>783</v>
      </c>
      <c r="D419" s="806" t="s">
        <v>789</v>
      </c>
      <c r="E419" s="807">
        <v>1</v>
      </c>
      <c r="G419" s="806" t="s">
        <v>842</v>
      </c>
      <c r="H419" s="807">
        <v>1</v>
      </c>
      <c r="I419" s="807">
        <v>965</v>
      </c>
      <c r="K419" s="806" t="s">
        <v>669</v>
      </c>
      <c r="L419" s="806" t="s">
        <v>930</v>
      </c>
      <c r="M419" s="806" t="s">
        <v>798</v>
      </c>
      <c r="N419" s="807">
        <v>48</v>
      </c>
      <c r="O419" s="884"/>
      <c r="P419" s="806" t="s">
        <v>802</v>
      </c>
      <c r="Q419" s="807">
        <v>84</v>
      </c>
      <c r="R419" s="807">
        <v>7</v>
      </c>
      <c r="S419" s="759" t="str">
        <f t="shared" si="12"/>
        <v>Infancia</v>
      </c>
      <c r="U419" s="806" t="s">
        <v>842</v>
      </c>
      <c r="V419" s="807">
        <v>1</v>
      </c>
      <c r="W419" s="807">
        <v>1641</v>
      </c>
      <c r="X419" s="885"/>
      <c r="Z419" s="806" t="s">
        <v>892</v>
      </c>
      <c r="AA419" s="806" t="s">
        <v>796</v>
      </c>
      <c r="AB419" s="807">
        <v>1118</v>
      </c>
      <c r="AC419" s="806" t="s">
        <v>788</v>
      </c>
      <c r="AE419" s="886"/>
      <c r="AF419" s="886"/>
      <c r="AG419" s="887"/>
      <c r="AI419" s="806" t="s">
        <v>802</v>
      </c>
      <c r="AJ419" s="807">
        <v>219</v>
      </c>
      <c r="AK419" s="807">
        <v>40</v>
      </c>
      <c r="AL419" s="759" t="str">
        <f t="shared" si="13"/>
        <v>Adulto</v>
      </c>
    </row>
    <row r="420" spans="1:38" ht="15">
      <c r="A420" s="806" t="s">
        <v>822</v>
      </c>
      <c r="B420" s="806" t="s">
        <v>796</v>
      </c>
      <c r="C420" s="806" t="s">
        <v>783</v>
      </c>
      <c r="D420" s="806" t="s">
        <v>784</v>
      </c>
      <c r="E420" s="807">
        <v>1</v>
      </c>
      <c r="G420" s="806" t="s">
        <v>842</v>
      </c>
      <c r="H420" s="807">
        <v>2</v>
      </c>
      <c r="I420" s="807">
        <v>2259</v>
      </c>
      <c r="K420" s="806" t="s">
        <v>669</v>
      </c>
      <c r="L420" s="806" t="s">
        <v>930</v>
      </c>
      <c r="M420" s="806" t="s">
        <v>799</v>
      </c>
      <c r="N420" s="807">
        <v>1</v>
      </c>
      <c r="O420" s="884"/>
      <c r="P420" s="806" t="s">
        <v>802</v>
      </c>
      <c r="Q420" s="807">
        <v>89</v>
      </c>
      <c r="R420" s="807">
        <v>8</v>
      </c>
      <c r="S420" s="759" t="str">
        <f t="shared" si="12"/>
        <v>Infancia</v>
      </c>
      <c r="U420" s="806" t="s">
        <v>842</v>
      </c>
      <c r="V420" s="807">
        <v>2</v>
      </c>
      <c r="W420" s="807">
        <v>4481</v>
      </c>
      <c r="X420" s="885"/>
      <c r="Z420" s="806" t="s">
        <v>892</v>
      </c>
      <c r="AA420" s="806" t="s">
        <v>796</v>
      </c>
      <c r="AB420" s="807">
        <v>3116</v>
      </c>
      <c r="AC420" s="806" t="s">
        <v>783</v>
      </c>
      <c r="AE420" s="886"/>
      <c r="AF420" s="886"/>
      <c r="AG420" s="887"/>
      <c r="AI420" s="806" t="s">
        <v>802</v>
      </c>
      <c r="AJ420" s="807">
        <v>252</v>
      </c>
      <c r="AK420" s="807">
        <v>41</v>
      </c>
      <c r="AL420" s="759" t="str">
        <f t="shared" si="13"/>
        <v>Adulto</v>
      </c>
    </row>
    <row r="421" spans="1:38" ht="15">
      <c r="A421" s="806" t="s">
        <v>822</v>
      </c>
      <c r="B421" s="806" t="s">
        <v>815</v>
      </c>
      <c r="C421" s="806" t="s">
        <v>788</v>
      </c>
      <c r="D421" s="806" t="s">
        <v>789</v>
      </c>
      <c r="E421" s="807">
        <v>914</v>
      </c>
      <c r="G421" s="806" t="s">
        <v>842</v>
      </c>
      <c r="H421" s="807">
        <v>3</v>
      </c>
      <c r="I421" s="807">
        <v>1112</v>
      </c>
      <c r="K421" s="806" t="s">
        <v>669</v>
      </c>
      <c r="L421" s="806" t="s">
        <v>930</v>
      </c>
      <c r="M421" s="806" t="s">
        <v>801</v>
      </c>
      <c r="N421" s="807">
        <v>26</v>
      </c>
      <c r="O421" s="884"/>
      <c r="P421" s="806" t="s">
        <v>802</v>
      </c>
      <c r="Q421" s="807">
        <v>97</v>
      </c>
      <c r="R421" s="807">
        <v>9</v>
      </c>
      <c r="S421" s="759" t="str">
        <f t="shared" si="12"/>
        <v>Infancia</v>
      </c>
      <c r="U421" s="806" t="s">
        <v>842</v>
      </c>
      <c r="V421" s="807">
        <v>3</v>
      </c>
      <c r="W421" s="807">
        <v>2110</v>
      </c>
      <c r="X421" s="885"/>
      <c r="Z421" s="806" t="s">
        <v>893</v>
      </c>
      <c r="AA421" s="806" t="s">
        <v>787</v>
      </c>
      <c r="AB421" s="807">
        <v>19</v>
      </c>
      <c r="AC421" s="806" t="s">
        <v>788</v>
      </c>
      <c r="AE421" s="886"/>
      <c r="AF421" s="886"/>
      <c r="AG421" s="887"/>
      <c r="AI421" s="806" t="s">
        <v>802</v>
      </c>
      <c r="AJ421" s="807">
        <v>264</v>
      </c>
      <c r="AK421" s="807">
        <v>42</v>
      </c>
      <c r="AL421" s="759" t="str">
        <f t="shared" si="13"/>
        <v>Adulto</v>
      </c>
    </row>
    <row r="422" spans="1:38" ht="15">
      <c r="A422" s="806" t="s">
        <v>822</v>
      </c>
      <c r="B422" s="806" t="s">
        <v>815</v>
      </c>
      <c r="C422" s="806" t="s">
        <v>788</v>
      </c>
      <c r="D422" s="806" t="s">
        <v>784</v>
      </c>
      <c r="E422" s="807">
        <v>1081</v>
      </c>
      <c r="G422" s="806" t="s">
        <v>842</v>
      </c>
      <c r="H422" s="807">
        <v>4</v>
      </c>
      <c r="I422" s="807">
        <v>5858</v>
      </c>
      <c r="K422" s="806" t="s">
        <v>669</v>
      </c>
      <c r="L422" s="806" t="s">
        <v>930</v>
      </c>
      <c r="M422" s="806" t="s">
        <v>674</v>
      </c>
      <c r="N422" s="807">
        <v>2441</v>
      </c>
      <c r="O422" s="884"/>
      <c r="P422" s="806" t="s">
        <v>802</v>
      </c>
      <c r="Q422" s="807">
        <v>81</v>
      </c>
      <c r="R422" s="807">
        <v>10</v>
      </c>
      <c r="S422" s="759" t="str">
        <f t="shared" si="12"/>
        <v>Infancia</v>
      </c>
      <c r="U422" s="806" t="s">
        <v>842</v>
      </c>
      <c r="V422" s="807">
        <v>4</v>
      </c>
      <c r="W422" s="807">
        <v>16412</v>
      </c>
      <c r="X422" s="885"/>
      <c r="Z422" s="806" t="s">
        <v>893</v>
      </c>
      <c r="AA422" s="806" t="s">
        <v>787</v>
      </c>
      <c r="AB422" s="807">
        <v>18</v>
      </c>
      <c r="AC422" s="806" t="s">
        <v>783</v>
      </c>
      <c r="AE422" s="886"/>
      <c r="AF422" s="886"/>
      <c r="AG422" s="887"/>
      <c r="AI422" s="806" t="s">
        <v>802</v>
      </c>
      <c r="AJ422" s="807">
        <v>209</v>
      </c>
      <c r="AK422" s="807">
        <v>43</v>
      </c>
      <c r="AL422" s="759" t="str">
        <f t="shared" si="13"/>
        <v>Adulto</v>
      </c>
    </row>
    <row r="423" spans="1:38" ht="15">
      <c r="A423" s="806" t="s">
        <v>822</v>
      </c>
      <c r="B423" s="806" t="s">
        <v>815</v>
      </c>
      <c r="C423" s="806" t="s">
        <v>783</v>
      </c>
      <c r="D423" s="806" t="s">
        <v>789</v>
      </c>
      <c r="E423" s="807">
        <v>759</v>
      </c>
      <c r="G423" s="806" t="s">
        <v>842</v>
      </c>
      <c r="H423" s="807">
        <v>5</v>
      </c>
      <c r="I423" s="807">
        <v>928</v>
      </c>
      <c r="K423" s="806" t="s">
        <v>669</v>
      </c>
      <c r="L423" s="806" t="s">
        <v>930</v>
      </c>
      <c r="M423" s="806" t="s">
        <v>683</v>
      </c>
      <c r="N423" s="807">
        <v>10</v>
      </c>
      <c r="O423" s="884"/>
      <c r="P423" s="806" t="s">
        <v>802</v>
      </c>
      <c r="Q423" s="807">
        <v>95</v>
      </c>
      <c r="R423" s="807">
        <v>11</v>
      </c>
      <c r="S423" s="759" t="str">
        <f t="shared" si="12"/>
        <v>Infancia</v>
      </c>
      <c r="U423" s="806" t="s">
        <v>842</v>
      </c>
      <c r="V423" s="807">
        <v>5</v>
      </c>
      <c r="W423" s="807">
        <v>2219</v>
      </c>
      <c r="X423" s="885"/>
      <c r="Z423" s="806" t="s">
        <v>893</v>
      </c>
      <c r="AA423" s="806" t="s">
        <v>792</v>
      </c>
      <c r="AB423" s="807">
        <v>2824</v>
      </c>
      <c r="AC423" s="806" t="s">
        <v>788</v>
      </c>
      <c r="AE423" s="886"/>
      <c r="AF423" s="886"/>
      <c r="AG423" s="887"/>
      <c r="AI423" s="806" t="s">
        <v>802</v>
      </c>
      <c r="AJ423" s="807">
        <v>196</v>
      </c>
      <c r="AK423" s="807">
        <v>44</v>
      </c>
      <c r="AL423" s="759" t="str">
        <f t="shared" si="13"/>
        <v>Adulto</v>
      </c>
    </row>
    <row r="424" spans="1:38" ht="30">
      <c r="A424" s="806" t="s">
        <v>822</v>
      </c>
      <c r="B424" s="806" t="s">
        <v>815</v>
      </c>
      <c r="C424" s="806" t="s">
        <v>783</v>
      </c>
      <c r="D424" s="806" t="s">
        <v>784</v>
      </c>
      <c r="E424" s="807">
        <v>946</v>
      </c>
      <c r="G424" s="806" t="s">
        <v>842</v>
      </c>
      <c r="H424" s="807">
        <v>6</v>
      </c>
      <c r="I424" s="807">
        <v>914</v>
      </c>
      <c r="K424" s="806" t="s">
        <v>669</v>
      </c>
      <c r="L424" s="806" t="s">
        <v>930</v>
      </c>
      <c r="M424" s="806" t="s">
        <v>684</v>
      </c>
      <c r="N424" s="807">
        <v>3723</v>
      </c>
      <c r="O424" s="884"/>
      <c r="P424" s="806" t="s">
        <v>802</v>
      </c>
      <c r="Q424" s="807">
        <v>127</v>
      </c>
      <c r="R424" s="807">
        <v>12</v>
      </c>
      <c r="S424" s="759" t="str">
        <f t="shared" si="12"/>
        <v>Adolescente</v>
      </c>
      <c r="U424" s="806" t="s">
        <v>842</v>
      </c>
      <c r="V424" s="807">
        <v>6</v>
      </c>
      <c r="W424" s="807">
        <v>1939</v>
      </c>
      <c r="X424" s="885"/>
      <c r="Z424" s="806" t="s">
        <v>893</v>
      </c>
      <c r="AA424" s="806" t="s">
        <v>792</v>
      </c>
      <c r="AB424" s="807">
        <v>1639</v>
      </c>
      <c r="AC424" s="806" t="s">
        <v>783</v>
      </c>
      <c r="AE424" s="886"/>
      <c r="AF424" s="886"/>
      <c r="AG424" s="887"/>
      <c r="AI424" s="806" t="s">
        <v>802</v>
      </c>
      <c r="AJ424" s="807">
        <v>191</v>
      </c>
      <c r="AK424" s="807">
        <v>45</v>
      </c>
      <c r="AL424" s="759" t="str">
        <f t="shared" si="13"/>
        <v>Adulto</v>
      </c>
    </row>
    <row r="425" spans="1:38" ht="30">
      <c r="A425" s="806" t="s">
        <v>822</v>
      </c>
      <c r="B425" s="806" t="s">
        <v>818</v>
      </c>
      <c r="C425" s="806" t="s">
        <v>788</v>
      </c>
      <c r="D425" s="806" t="s">
        <v>789</v>
      </c>
      <c r="E425" s="807">
        <v>14</v>
      </c>
      <c r="G425" s="806" t="s">
        <v>842</v>
      </c>
      <c r="H425" s="807">
        <v>7</v>
      </c>
      <c r="I425" s="807">
        <v>919</v>
      </c>
      <c r="K425" s="806" t="s">
        <v>673</v>
      </c>
      <c r="L425" s="806" t="s">
        <v>803</v>
      </c>
      <c r="M425" s="806" t="s">
        <v>662</v>
      </c>
      <c r="N425" s="807">
        <v>1</v>
      </c>
      <c r="O425" s="884"/>
      <c r="P425" s="806" t="s">
        <v>802</v>
      </c>
      <c r="Q425" s="807">
        <v>136</v>
      </c>
      <c r="R425" s="807">
        <v>13</v>
      </c>
      <c r="S425" s="759" t="str">
        <f t="shared" si="12"/>
        <v>Adolescente</v>
      </c>
      <c r="U425" s="806" t="s">
        <v>842</v>
      </c>
      <c r="V425" s="807">
        <v>7</v>
      </c>
      <c r="W425" s="807">
        <v>1798</v>
      </c>
      <c r="X425" s="885"/>
      <c r="Z425" s="806" t="s">
        <v>893</v>
      </c>
      <c r="AA425" s="806" t="s">
        <v>796</v>
      </c>
      <c r="AB425" s="807">
        <v>3336</v>
      </c>
      <c r="AC425" s="806" t="s">
        <v>788</v>
      </c>
      <c r="AE425" s="886"/>
      <c r="AF425" s="886"/>
      <c r="AG425" s="887"/>
      <c r="AI425" s="806" t="s">
        <v>802</v>
      </c>
      <c r="AJ425" s="807">
        <v>190</v>
      </c>
      <c r="AK425" s="807">
        <v>46</v>
      </c>
      <c r="AL425" s="759" t="str">
        <f t="shared" si="13"/>
        <v>Adulto</v>
      </c>
    </row>
    <row r="426" spans="1:38" ht="30">
      <c r="A426" s="806" t="s">
        <v>822</v>
      </c>
      <c r="B426" s="806" t="s">
        <v>818</v>
      </c>
      <c r="C426" s="806" t="s">
        <v>788</v>
      </c>
      <c r="D426" s="806" t="s">
        <v>784</v>
      </c>
      <c r="E426" s="807">
        <v>22</v>
      </c>
      <c r="G426" s="806" t="s">
        <v>842</v>
      </c>
      <c r="H426" s="807">
        <v>8</v>
      </c>
      <c r="I426" s="807">
        <v>754</v>
      </c>
      <c r="K426" s="806" t="s">
        <v>673</v>
      </c>
      <c r="L426" s="806" t="s">
        <v>803</v>
      </c>
      <c r="M426" s="806" t="s">
        <v>820</v>
      </c>
      <c r="N426" s="807">
        <v>2</v>
      </c>
      <c r="O426" s="884"/>
      <c r="P426" s="806" t="s">
        <v>802</v>
      </c>
      <c r="Q426" s="807">
        <v>128</v>
      </c>
      <c r="R426" s="807">
        <v>14</v>
      </c>
      <c r="S426" s="759" t="str">
        <f t="shared" si="12"/>
        <v>Adolescente</v>
      </c>
      <c r="U426" s="806" t="s">
        <v>842</v>
      </c>
      <c r="V426" s="807">
        <v>8</v>
      </c>
      <c r="W426" s="807">
        <v>1501</v>
      </c>
      <c r="X426" s="885"/>
      <c r="Z426" s="806" t="s">
        <v>893</v>
      </c>
      <c r="AA426" s="806" t="s">
        <v>796</v>
      </c>
      <c r="AB426" s="807">
        <v>4397</v>
      </c>
      <c r="AC426" s="806" t="s">
        <v>783</v>
      </c>
      <c r="AE426" s="886"/>
      <c r="AF426" s="886"/>
      <c r="AG426" s="887"/>
      <c r="AI426" s="806" t="s">
        <v>802</v>
      </c>
      <c r="AJ426" s="807">
        <v>177</v>
      </c>
      <c r="AK426" s="807">
        <v>47</v>
      </c>
      <c r="AL426" s="759" t="str">
        <f t="shared" si="13"/>
        <v>Adulto</v>
      </c>
    </row>
    <row r="427" spans="1:38" ht="30">
      <c r="A427" s="806" t="s">
        <v>822</v>
      </c>
      <c r="B427" s="806" t="s">
        <v>818</v>
      </c>
      <c r="C427" s="806" t="s">
        <v>783</v>
      </c>
      <c r="D427" s="806" t="s">
        <v>789</v>
      </c>
      <c r="E427" s="807">
        <v>32</v>
      </c>
      <c r="G427" s="806" t="s">
        <v>842</v>
      </c>
      <c r="H427" s="807">
        <v>9</v>
      </c>
      <c r="I427" s="807">
        <v>640</v>
      </c>
      <c r="K427" s="806" t="s">
        <v>673</v>
      </c>
      <c r="L427" s="806" t="s">
        <v>803</v>
      </c>
      <c r="M427" s="806" t="s">
        <v>806</v>
      </c>
      <c r="N427" s="807">
        <v>2</v>
      </c>
      <c r="O427" s="884"/>
      <c r="P427" s="806" t="s">
        <v>802</v>
      </c>
      <c r="Q427" s="807">
        <v>121</v>
      </c>
      <c r="R427" s="807">
        <v>15</v>
      </c>
      <c r="S427" s="759" t="str">
        <f t="shared" si="12"/>
        <v>Adolescente</v>
      </c>
      <c r="U427" s="806" t="s">
        <v>842</v>
      </c>
      <c r="V427" s="807">
        <v>9</v>
      </c>
      <c r="W427" s="807">
        <v>1084</v>
      </c>
      <c r="X427" s="885"/>
      <c r="Z427" s="806" t="s">
        <v>895</v>
      </c>
      <c r="AA427" s="806" t="s">
        <v>787</v>
      </c>
      <c r="AB427" s="807">
        <v>227</v>
      </c>
      <c r="AC427" s="806" t="s">
        <v>788</v>
      </c>
      <c r="AE427" s="886"/>
      <c r="AF427" s="886"/>
      <c r="AG427" s="887"/>
      <c r="AI427" s="806" t="s">
        <v>802</v>
      </c>
      <c r="AJ427" s="807">
        <v>183</v>
      </c>
      <c r="AK427" s="807">
        <v>48</v>
      </c>
      <c r="AL427" s="759" t="str">
        <f t="shared" si="13"/>
        <v>Adulto</v>
      </c>
    </row>
    <row r="428" spans="1:38" ht="30">
      <c r="A428" s="806" t="s">
        <v>822</v>
      </c>
      <c r="B428" s="806" t="s">
        <v>818</v>
      </c>
      <c r="C428" s="806" t="s">
        <v>783</v>
      </c>
      <c r="D428" s="806" t="s">
        <v>784</v>
      </c>
      <c r="E428" s="807">
        <v>32</v>
      </c>
      <c r="G428" s="806" t="s">
        <v>842</v>
      </c>
      <c r="H428" s="807">
        <v>10</v>
      </c>
      <c r="I428" s="807">
        <v>478</v>
      </c>
      <c r="K428" s="806" t="s">
        <v>673</v>
      </c>
      <c r="L428" s="806" t="s">
        <v>803</v>
      </c>
      <c r="M428" s="806" t="s">
        <v>934</v>
      </c>
      <c r="N428" s="807">
        <v>2</v>
      </c>
      <c r="O428" s="884"/>
      <c r="P428" s="806" t="s">
        <v>802</v>
      </c>
      <c r="Q428" s="807">
        <v>156</v>
      </c>
      <c r="R428" s="807">
        <v>16</v>
      </c>
      <c r="S428" s="759" t="str">
        <f t="shared" si="12"/>
        <v>Adolescente</v>
      </c>
      <c r="U428" s="806" t="s">
        <v>842</v>
      </c>
      <c r="V428" s="807">
        <v>10</v>
      </c>
      <c r="W428" s="807">
        <v>805</v>
      </c>
      <c r="X428" s="885"/>
      <c r="Z428" s="806" t="s">
        <v>895</v>
      </c>
      <c r="AA428" s="806" t="s">
        <v>787</v>
      </c>
      <c r="AB428" s="807">
        <v>378</v>
      </c>
      <c r="AC428" s="806" t="s">
        <v>783</v>
      </c>
      <c r="AE428" s="886"/>
      <c r="AF428" s="886"/>
      <c r="AG428" s="887"/>
      <c r="AI428" s="806" t="s">
        <v>802</v>
      </c>
      <c r="AJ428" s="807">
        <v>194</v>
      </c>
      <c r="AK428" s="807">
        <v>49</v>
      </c>
      <c r="AL428" s="759" t="str">
        <f t="shared" si="13"/>
        <v>Adulto</v>
      </c>
    </row>
    <row r="429" spans="1:38" ht="30">
      <c r="A429" s="806" t="s">
        <v>823</v>
      </c>
      <c r="B429" s="806" t="s">
        <v>662</v>
      </c>
      <c r="C429" s="806" t="s">
        <v>788</v>
      </c>
      <c r="D429" s="806" t="s">
        <v>789</v>
      </c>
      <c r="E429" s="807">
        <v>529</v>
      </c>
      <c r="G429" s="806" t="s">
        <v>842</v>
      </c>
      <c r="H429" s="807">
        <v>11</v>
      </c>
      <c r="I429" s="807">
        <v>325</v>
      </c>
      <c r="K429" s="806" t="s">
        <v>673</v>
      </c>
      <c r="L429" s="806" t="s">
        <v>803</v>
      </c>
      <c r="M429" s="806" t="s">
        <v>808</v>
      </c>
      <c r="N429" s="807">
        <v>5</v>
      </c>
      <c r="O429" s="884"/>
      <c r="P429" s="806" t="s">
        <v>802</v>
      </c>
      <c r="Q429" s="807">
        <v>155</v>
      </c>
      <c r="R429" s="807">
        <v>17</v>
      </c>
      <c r="S429" s="759" t="str">
        <f t="shared" si="12"/>
        <v>Adolescente</v>
      </c>
      <c r="U429" s="806" t="s">
        <v>842</v>
      </c>
      <c r="V429" s="807">
        <v>11</v>
      </c>
      <c r="W429" s="807">
        <v>463</v>
      </c>
      <c r="X429" s="885"/>
      <c r="Z429" s="806" t="s">
        <v>895</v>
      </c>
      <c r="AA429" s="806" t="s">
        <v>792</v>
      </c>
      <c r="AB429" s="807">
        <v>37816</v>
      </c>
      <c r="AC429" s="806" t="s">
        <v>788</v>
      </c>
      <c r="AE429" s="886"/>
      <c r="AF429" s="886"/>
      <c r="AG429" s="887"/>
      <c r="AI429" s="806" t="s">
        <v>802</v>
      </c>
      <c r="AJ429" s="807">
        <v>167</v>
      </c>
      <c r="AK429" s="807">
        <v>50</v>
      </c>
      <c r="AL429" s="759" t="str">
        <f t="shared" si="13"/>
        <v>Adulto</v>
      </c>
    </row>
    <row r="430" spans="1:38" ht="15">
      <c r="A430" s="806" t="s">
        <v>823</v>
      </c>
      <c r="B430" s="806" t="s">
        <v>662</v>
      </c>
      <c r="C430" s="806" t="s">
        <v>788</v>
      </c>
      <c r="D430" s="806" t="s">
        <v>784</v>
      </c>
      <c r="E430" s="807">
        <v>224</v>
      </c>
      <c r="G430" s="806" t="s">
        <v>842</v>
      </c>
      <c r="H430" s="807">
        <v>12</v>
      </c>
      <c r="I430" s="807">
        <v>483</v>
      </c>
      <c r="K430" s="806" t="s">
        <v>673</v>
      </c>
      <c r="L430" s="806" t="s">
        <v>803</v>
      </c>
      <c r="M430" s="806" t="s">
        <v>790</v>
      </c>
      <c r="N430" s="807">
        <v>847</v>
      </c>
      <c r="O430" s="884"/>
      <c r="P430" s="806" t="s">
        <v>802</v>
      </c>
      <c r="Q430" s="807">
        <v>151</v>
      </c>
      <c r="R430" s="807">
        <v>18</v>
      </c>
      <c r="S430" s="759" t="str">
        <f t="shared" si="12"/>
        <v>Juventud</v>
      </c>
      <c r="U430" s="806" t="s">
        <v>842</v>
      </c>
      <c r="V430" s="807">
        <v>12</v>
      </c>
      <c r="W430" s="807">
        <v>466</v>
      </c>
      <c r="X430" s="885"/>
      <c r="Z430" s="806" t="s">
        <v>895</v>
      </c>
      <c r="AA430" s="806" t="s">
        <v>792</v>
      </c>
      <c r="AB430" s="807">
        <v>25477</v>
      </c>
      <c r="AC430" s="806" t="s">
        <v>783</v>
      </c>
      <c r="AE430" s="886"/>
      <c r="AF430" s="886"/>
      <c r="AG430" s="887"/>
      <c r="AI430" s="806" t="s">
        <v>802</v>
      </c>
      <c r="AJ430" s="807">
        <v>202</v>
      </c>
      <c r="AK430" s="807">
        <v>51</v>
      </c>
      <c r="AL430" s="759" t="str">
        <f t="shared" si="13"/>
        <v>Adulto</v>
      </c>
    </row>
    <row r="431" spans="1:38" ht="15">
      <c r="A431" s="806" t="s">
        <v>823</v>
      </c>
      <c r="B431" s="806" t="s">
        <v>662</v>
      </c>
      <c r="C431" s="806" t="s">
        <v>783</v>
      </c>
      <c r="D431" s="806" t="s">
        <v>789</v>
      </c>
      <c r="E431" s="807">
        <v>466</v>
      </c>
      <c r="G431" s="806" t="s">
        <v>843</v>
      </c>
      <c r="H431" s="807">
        <v>0</v>
      </c>
      <c r="I431" s="807">
        <v>6</v>
      </c>
      <c r="K431" s="806" t="s">
        <v>673</v>
      </c>
      <c r="L431" s="806" t="s">
        <v>803</v>
      </c>
      <c r="M431" s="806" t="s">
        <v>791</v>
      </c>
      <c r="N431" s="807">
        <v>3</v>
      </c>
      <c r="O431" s="884"/>
      <c r="P431" s="806" t="s">
        <v>802</v>
      </c>
      <c r="Q431" s="807">
        <v>125</v>
      </c>
      <c r="R431" s="807">
        <v>19</v>
      </c>
      <c r="S431" s="759" t="str">
        <f t="shared" si="12"/>
        <v>Juventud</v>
      </c>
      <c r="U431" s="806" t="s">
        <v>843</v>
      </c>
      <c r="V431" s="807">
        <v>0</v>
      </c>
      <c r="W431" s="807">
        <v>5</v>
      </c>
      <c r="X431" s="885"/>
      <c r="Z431" s="806" t="s">
        <v>895</v>
      </c>
      <c r="AA431" s="806" t="s">
        <v>796</v>
      </c>
      <c r="AB431" s="807">
        <v>41806</v>
      </c>
      <c r="AC431" s="806" t="s">
        <v>788</v>
      </c>
      <c r="AE431" s="886"/>
      <c r="AF431" s="886"/>
      <c r="AG431" s="887"/>
      <c r="AI431" s="806" t="s">
        <v>802</v>
      </c>
      <c r="AJ431" s="807">
        <v>157</v>
      </c>
      <c r="AK431" s="807">
        <v>52</v>
      </c>
      <c r="AL431" s="759" t="str">
        <f t="shared" si="13"/>
        <v>Adulto</v>
      </c>
    </row>
    <row r="432" spans="1:38" ht="15">
      <c r="A432" s="806" t="s">
        <v>823</v>
      </c>
      <c r="B432" s="806" t="s">
        <v>662</v>
      </c>
      <c r="C432" s="806" t="s">
        <v>783</v>
      </c>
      <c r="D432" s="806" t="s">
        <v>784</v>
      </c>
      <c r="E432" s="807">
        <v>243</v>
      </c>
      <c r="G432" s="806" t="s">
        <v>843</v>
      </c>
      <c r="H432" s="807">
        <v>1</v>
      </c>
      <c r="I432" s="807">
        <v>58</v>
      </c>
      <c r="K432" s="806" t="s">
        <v>673</v>
      </c>
      <c r="L432" s="806" t="s">
        <v>803</v>
      </c>
      <c r="M432" s="806" t="s">
        <v>666</v>
      </c>
      <c r="N432" s="807">
        <v>5</v>
      </c>
      <c r="O432" s="884"/>
      <c r="P432" s="806" t="s">
        <v>802</v>
      </c>
      <c r="Q432" s="807">
        <v>112</v>
      </c>
      <c r="R432" s="807">
        <v>20</v>
      </c>
      <c r="S432" s="759" t="str">
        <f t="shared" si="12"/>
        <v>Juventud</v>
      </c>
      <c r="U432" s="806" t="s">
        <v>843</v>
      </c>
      <c r="V432" s="807">
        <v>1</v>
      </c>
      <c r="W432" s="807">
        <v>33</v>
      </c>
      <c r="X432" s="885"/>
      <c r="Z432" s="806" t="s">
        <v>895</v>
      </c>
      <c r="AA432" s="806" t="s">
        <v>796</v>
      </c>
      <c r="AB432" s="807">
        <v>54594</v>
      </c>
      <c r="AC432" s="806" t="s">
        <v>783</v>
      </c>
      <c r="AE432" s="886"/>
      <c r="AF432" s="886"/>
      <c r="AG432" s="887"/>
      <c r="AI432" s="806" t="s">
        <v>802</v>
      </c>
      <c r="AJ432" s="807">
        <v>197</v>
      </c>
      <c r="AK432" s="807">
        <v>53</v>
      </c>
      <c r="AL432" s="759" t="str">
        <f t="shared" si="13"/>
        <v>Adulto</v>
      </c>
    </row>
    <row r="433" spans="1:38" ht="15">
      <c r="A433" s="806" t="s">
        <v>823</v>
      </c>
      <c r="B433" s="806" t="s">
        <v>666</v>
      </c>
      <c r="C433" s="806" t="s">
        <v>788</v>
      </c>
      <c r="D433" s="806" t="s">
        <v>789</v>
      </c>
      <c r="E433" s="807">
        <v>329</v>
      </c>
      <c r="G433" s="806" t="s">
        <v>843</v>
      </c>
      <c r="H433" s="807">
        <v>2</v>
      </c>
      <c r="I433" s="807">
        <v>160</v>
      </c>
      <c r="K433" s="806" t="s">
        <v>673</v>
      </c>
      <c r="L433" s="806" t="s">
        <v>803</v>
      </c>
      <c r="M433" s="806" t="s">
        <v>794</v>
      </c>
      <c r="N433" s="807">
        <v>11</v>
      </c>
      <c r="O433" s="884"/>
      <c r="P433" s="806" t="s">
        <v>802</v>
      </c>
      <c r="Q433" s="807">
        <v>132</v>
      </c>
      <c r="R433" s="807">
        <v>21</v>
      </c>
      <c r="S433" s="759" t="str">
        <f t="shared" si="12"/>
        <v>Juventud</v>
      </c>
      <c r="U433" s="806" t="s">
        <v>843</v>
      </c>
      <c r="V433" s="807">
        <v>2</v>
      </c>
      <c r="W433" s="807">
        <v>110</v>
      </c>
      <c r="X433" s="885"/>
      <c r="Z433" s="806" t="s">
        <v>896</v>
      </c>
      <c r="AA433" s="806" t="s">
        <v>792</v>
      </c>
      <c r="AB433" s="807">
        <v>104</v>
      </c>
      <c r="AC433" s="806" t="s">
        <v>788</v>
      </c>
      <c r="AE433" s="886"/>
      <c r="AF433" s="886"/>
      <c r="AG433" s="887"/>
      <c r="AI433" s="806" t="s">
        <v>802</v>
      </c>
      <c r="AJ433" s="807">
        <v>172</v>
      </c>
      <c r="AK433" s="807">
        <v>54</v>
      </c>
      <c r="AL433" s="759" t="str">
        <f t="shared" si="13"/>
        <v>Adulto</v>
      </c>
    </row>
    <row r="434" spans="1:38" ht="15">
      <c r="A434" s="806" t="s">
        <v>823</v>
      </c>
      <c r="B434" s="806" t="s">
        <v>666</v>
      </c>
      <c r="C434" s="806" t="s">
        <v>788</v>
      </c>
      <c r="D434" s="806" t="s">
        <v>784</v>
      </c>
      <c r="E434" s="807">
        <v>134</v>
      </c>
      <c r="G434" s="806" t="s">
        <v>843</v>
      </c>
      <c r="H434" s="807">
        <v>3</v>
      </c>
      <c r="I434" s="807">
        <v>104</v>
      </c>
      <c r="K434" s="806" t="s">
        <v>673</v>
      </c>
      <c r="L434" s="806" t="s">
        <v>803</v>
      </c>
      <c r="M434" s="806" t="s">
        <v>795</v>
      </c>
      <c r="N434" s="807">
        <v>9</v>
      </c>
      <c r="O434" s="884"/>
      <c r="P434" s="806" t="s">
        <v>802</v>
      </c>
      <c r="Q434" s="807">
        <v>112</v>
      </c>
      <c r="R434" s="807">
        <v>22</v>
      </c>
      <c r="S434" s="759" t="str">
        <f t="shared" si="12"/>
        <v>Juventud</v>
      </c>
      <c r="U434" s="806" t="s">
        <v>843</v>
      </c>
      <c r="V434" s="807">
        <v>3</v>
      </c>
      <c r="W434" s="807">
        <v>79</v>
      </c>
      <c r="X434" s="885"/>
      <c r="Z434" s="806" t="s">
        <v>896</v>
      </c>
      <c r="AA434" s="806" t="s">
        <v>792</v>
      </c>
      <c r="AB434" s="807">
        <v>115</v>
      </c>
      <c r="AC434" s="806" t="s">
        <v>783</v>
      </c>
      <c r="AE434" s="886"/>
      <c r="AF434" s="886"/>
      <c r="AG434" s="887"/>
      <c r="AI434" s="806" t="s">
        <v>802</v>
      </c>
      <c r="AJ434" s="807">
        <v>178</v>
      </c>
      <c r="AK434" s="807">
        <v>55</v>
      </c>
      <c r="AL434" s="759" t="str">
        <f t="shared" si="13"/>
        <v>Adulto</v>
      </c>
    </row>
    <row r="435" spans="1:38" ht="15">
      <c r="A435" s="806" t="s">
        <v>823</v>
      </c>
      <c r="B435" s="806" t="s">
        <v>666</v>
      </c>
      <c r="C435" s="806" t="s">
        <v>783</v>
      </c>
      <c r="D435" s="806" t="s">
        <v>789</v>
      </c>
      <c r="E435" s="807">
        <v>334</v>
      </c>
      <c r="G435" s="806" t="s">
        <v>843</v>
      </c>
      <c r="H435" s="807">
        <v>4</v>
      </c>
      <c r="I435" s="807">
        <v>489</v>
      </c>
      <c r="K435" s="806" t="s">
        <v>673</v>
      </c>
      <c r="L435" s="806" t="s">
        <v>803</v>
      </c>
      <c r="M435" s="806" t="s">
        <v>829</v>
      </c>
      <c r="N435" s="807">
        <v>3</v>
      </c>
      <c r="O435" s="884"/>
      <c r="P435" s="806" t="s">
        <v>802</v>
      </c>
      <c r="Q435" s="807">
        <v>106</v>
      </c>
      <c r="R435" s="807">
        <v>23</v>
      </c>
      <c r="S435" s="759" t="str">
        <f t="shared" si="12"/>
        <v>Juventud</v>
      </c>
      <c r="U435" s="806" t="s">
        <v>843</v>
      </c>
      <c r="V435" s="807">
        <v>4</v>
      </c>
      <c r="W435" s="807">
        <v>442</v>
      </c>
      <c r="X435" s="885"/>
      <c r="Z435" s="806" t="s">
        <v>896</v>
      </c>
      <c r="AA435" s="806" t="s">
        <v>796</v>
      </c>
      <c r="AB435" s="807">
        <v>199</v>
      </c>
      <c r="AC435" s="806" t="s">
        <v>788</v>
      </c>
      <c r="AE435" s="886"/>
      <c r="AF435" s="886"/>
      <c r="AG435" s="887"/>
      <c r="AI435" s="806" t="s">
        <v>802</v>
      </c>
      <c r="AJ435" s="807">
        <v>191</v>
      </c>
      <c r="AK435" s="807">
        <v>56</v>
      </c>
      <c r="AL435" s="759" t="str">
        <f t="shared" si="13"/>
        <v>Adulto</v>
      </c>
    </row>
    <row r="436" spans="1:38" ht="15">
      <c r="A436" s="806" t="s">
        <v>823</v>
      </c>
      <c r="B436" s="806" t="s">
        <v>666</v>
      </c>
      <c r="C436" s="806" t="s">
        <v>783</v>
      </c>
      <c r="D436" s="806" t="s">
        <v>784</v>
      </c>
      <c r="E436" s="807">
        <v>136</v>
      </c>
      <c r="G436" s="806" t="s">
        <v>843</v>
      </c>
      <c r="H436" s="807">
        <v>5</v>
      </c>
      <c r="I436" s="807">
        <v>93</v>
      </c>
      <c r="K436" s="806" t="s">
        <v>673</v>
      </c>
      <c r="L436" s="806" t="s">
        <v>803</v>
      </c>
      <c r="M436" s="806" t="s">
        <v>798</v>
      </c>
      <c r="N436" s="807">
        <v>46</v>
      </c>
      <c r="O436" s="884"/>
      <c r="P436" s="806" t="s">
        <v>802</v>
      </c>
      <c r="Q436" s="807">
        <v>119</v>
      </c>
      <c r="R436" s="807">
        <v>24</v>
      </c>
      <c r="S436" s="759" t="str">
        <f t="shared" si="12"/>
        <v>Juventud</v>
      </c>
      <c r="U436" s="806" t="s">
        <v>843</v>
      </c>
      <c r="V436" s="807">
        <v>5</v>
      </c>
      <c r="W436" s="807">
        <v>105</v>
      </c>
      <c r="X436" s="885"/>
      <c r="Z436" s="806" t="s">
        <v>896</v>
      </c>
      <c r="AA436" s="806" t="s">
        <v>796</v>
      </c>
      <c r="AB436" s="807">
        <v>294</v>
      </c>
      <c r="AC436" s="806" t="s">
        <v>783</v>
      </c>
      <c r="AE436" s="886"/>
      <c r="AF436" s="886"/>
      <c r="AG436" s="887"/>
      <c r="AI436" s="806" t="s">
        <v>802</v>
      </c>
      <c r="AJ436" s="807">
        <v>187</v>
      </c>
      <c r="AK436" s="807">
        <v>57</v>
      </c>
      <c r="AL436" s="759" t="str">
        <f t="shared" si="13"/>
        <v>Adulto</v>
      </c>
    </row>
    <row r="437" spans="1:38" ht="15">
      <c r="A437" s="806" t="s">
        <v>823</v>
      </c>
      <c r="B437" s="806" t="s">
        <v>787</v>
      </c>
      <c r="C437" s="806" t="s">
        <v>788</v>
      </c>
      <c r="D437" s="806" t="s">
        <v>789</v>
      </c>
      <c r="E437" s="807">
        <v>4</v>
      </c>
      <c r="G437" s="806" t="s">
        <v>843</v>
      </c>
      <c r="H437" s="807">
        <v>6</v>
      </c>
      <c r="I437" s="807">
        <v>101</v>
      </c>
      <c r="K437" s="806" t="s">
        <v>673</v>
      </c>
      <c r="L437" s="806" t="s">
        <v>803</v>
      </c>
      <c r="M437" s="806" t="s">
        <v>799</v>
      </c>
      <c r="N437" s="807">
        <v>5</v>
      </c>
      <c r="O437" s="884"/>
      <c r="P437" s="806" t="s">
        <v>802</v>
      </c>
      <c r="Q437" s="807">
        <v>86</v>
      </c>
      <c r="R437" s="807">
        <v>25</v>
      </c>
      <c r="S437" s="759" t="str">
        <f t="shared" si="12"/>
        <v>Juventud</v>
      </c>
      <c r="U437" s="806" t="s">
        <v>843</v>
      </c>
      <c r="V437" s="807">
        <v>6</v>
      </c>
      <c r="W437" s="807">
        <v>102</v>
      </c>
      <c r="X437" s="885"/>
      <c r="Z437" s="806" t="s">
        <v>897</v>
      </c>
      <c r="AA437" s="806" t="s">
        <v>787</v>
      </c>
      <c r="AB437" s="807">
        <v>190</v>
      </c>
      <c r="AC437" s="806" t="s">
        <v>788</v>
      </c>
      <c r="AE437" s="886"/>
      <c r="AF437" s="886"/>
      <c r="AG437" s="887"/>
      <c r="AI437" s="806" t="s">
        <v>802</v>
      </c>
      <c r="AJ437" s="807">
        <v>149</v>
      </c>
      <c r="AK437" s="807">
        <v>58</v>
      </c>
      <c r="AL437" s="759" t="str">
        <f t="shared" si="13"/>
        <v>Adulto</v>
      </c>
    </row>
    <row r="438" spans="1:38" ht="15">
      <c r="A438" s="806" t="s">
        <v>823</v>
      </c>
      <c r="B438" s="806" t="s">
        <v>787</v>
      </c>
      <c r="C438" s="806" t="s">
        <v>788</v>
      </c>
      <c r="D438" s="806" t="s">
        <v>784</v>
      </c>
      <c r="E438" s="807">
        <v>1</v>
      </c>
      <c r="G438" s="806" t="s">
        <v>843</v>
      </c>
      <c r="H438" s="807">
        <v>7</v>
      </c>
      <c r="I438" s="807">
        <v>137</v>
      </c>
      <c r="K438" s="806" t="s">
        <v>673</v>
      </c>
      <c r="L438" s="806" t="s">
        <v>803</v>
      </c>
      <c r="M438" s="806" t="s">
        <v>801</v>
      </c>
      <c r="N438" s="807">
        <v>115</v>
      </c>
      <c r="O438" s="884"/>
      <c r="P438" s="806" t="s">
        <v>802</v>
      </c>
      <c r="Q438" s="807">
        <v>117</v>
      </c>
      <c r="R438" s="807">
        <v>26</v>
      </c>
      <c r="S438" s="759" t="str">
        <f t="shared" si="12"/>
        <v>Juventud</v>
      </c>
      <c r="U438" s="806" t="s">
        <v>843</v>
      </c>
      <c r="V438" s="807">
        <v>7</v>
      </c>
      <c r="W438" s="807">
        <v>113</v>
      </c>
      <c r="X438" s="885"/>
      <c r="Z438" s="806" t="s">
        <v>897</v>
      </c>
      <c r="AA438" s="806" t="s">
        <v>787</v>
      </c>
      <c r="AB438" s="807">
        <v>278</v>
      </c>
      <c r="AC438" s="806" t="s">
        <v>783</v>
      </c>
      <c r="AE438" s="886"/>
      <c r="AF438" s="886"/>
      <c r="AG438" s="887"/>
      <c r="AI438" s="806" t="s">
        <v>802</v>
      </c>
      <c r="AJ438" s="807">
        <v>157</v>
      </c>
      <c r="AK438" s="807">
        <v>59</v>
      </c>
      <c r="AL438" s="759" t="str">
        <f t="shared" si="13"/>
        <v>Adulto</v>
      </c>
    </row>
    <row r="439" spans="1:38" ht="15">
      <c r="A439" s="806" t="s">
        <v>823</v>
      </c>
      <c r="B439" s="806" t="s">
        <v>787</v>
      </c>
      <c r="C439" s="806" t="s">
        <v>783</v>
      </c>
      <c r="D439" s="806" t="s">
        <v>789</v>
      </c>
      <c r="E439" s="807">
        <v>10</v>
      </c>
      <c r="G439" s="806" t="s">
        <v>843</v>
      </c>
      <c r="H439" s="807">
        <v>8</v>
      </c>
      <c r="I439" s="807">
        <v>113</v>
      </c>
      <c r="K439" s="806" t="s">
        <v>673</v>
      </c>
      <c r="L439" s="806" t="s">
        <v>803</v>
      </c>
      <c r="M439" s="806" t="s">
        <v>673</v>
      </c>
      <c r="N439" s="807">
        <v>4</v>
      </c>
      <c r="O439" s="884"/>
      <c r="P439" s="806" t="s">
        <v>802</v>
      </c>
      <c r="Q439" s="807">
        <v>139</v>
      </c>
      <c r="R439" s="807">
        <v>27</v>
      </c>
      <c r="S439" s="759" t="str">
        <f t="shared" si="12"/>
        <v>Juventud</v>
      </c>
      <c r="U439" s="806" t="s">
        <v>843</v>
      </c>
      <c r="V439" s="807">
        <v>8</v>
      </c>
      <c r="W439" s="807">
        <v>77</v>
      </c>
      <c r="X439" s="885"/>
      <c r="Z439" s="806" t="s">
        <v>897</v>
      </c>
      <c r="AA439" s="806" t="s">
        <v>792</v>
      </c>
      <c r="AB439" s="807">
        <v>15090</v>
      </c>
      <c r="AC439" s="806" t="s">
        <v>788</v>
      </c>
      <c r="AE439" s="886"/>
      <c r="AF439" s="886"/>
      <c r="AG439" s="887"/>
      <c r="AI439" s="806" t="s">
        <v>802</v>
      </c>
      <c r="AJ439" s="807">
        <v>144</v>
      </c>
      <c r="AK439" s="807">
        <v>60</v>
      </c>
      <c r="AL439" s="759" t="str">
        <f t="shared" si="13"/>
        <v>Vejez</v>
      </c>
    </row>
    <row r="440" spans="1:38" ht="15">
      <c r="A440" s="806" t="s">
        <v>823</v>
      </c>
      <c r="B440" s="806" t="s">
        <v>787</v>
      </c>
      <c r="C440" s="806" t="s">
        <v>783</v>
      </c>
      <c r="D440" s="806" t="s">
        <v>784</v>
      </c>
      <c r="E440" s="807">
        <v>4</v>
      </c>
      <c r="G440" s="806" t="s">
        <v>843</v>
      </c>
      <c r="H440" s="807">
        <v>9</v>
      </c>
      <c r="I440" s="807">
        <v>98</v>
      </c>
      <c r="K440" s="806" t="s">
        <v>673</v>
      </c>
      <c r="L440" s="806" t="s">
        <v>803</v>
      </c>
      <c r="M440" s="806" t="s">
        <v>674</v>
      </c>
      <c r="N440" s="807">
        <v>11699</v>
      </c>
      <c r="O440" s="884"/>
      <c r="P440" s="806" t="s">
        <v>802</v>
      </c>
      <c r="Q440" s="807">
        <v>123</v>
      </c>
      <c r="R440" s="807">
        <v>28</v>
      </c>
      <c r="S440" s="759" t="str">
        <f t="shared" si="12"/>
        <v>Juventud</v>
      </c>
      <c r="U440" s="806" t="s">
        <v>843</v>
      </c>
      <c r="V440" s="807">
        <v>9</v>
      </c>
      <c r="W440" s="807">
        <v>46</v>
      </c>
      <c r="X440" s="885"/>
      <c r="Z440" s="806" t="s">
        <v>897</v>
      </c>
      <c r="AA440" s="806" t="s">
        <v>792</v>
      </c>
      <c r="AB440" s="807">
        <v>10196</v>
      </c>
      <c r="AC440" s="806" t="s">
        <v>783</v>
      </c>
      <c r="AE440" s="886"/>
      <c r="AF440" s="886"/>
      <c r="AG440" s="887"/>
      <c r="AI440" s="806" t="s">
        <v>802</v>
      </c>
      <c r="AJ440" s="807">
        <v>154</v>
      </c>
      <c r="AK440" s="807">
        <v>61</v>
      </c>
      <c r="AL440" s="759" t="str">
        <f t="shared" si="13"/>
        <v>Vejez</v>
      </c>
    </row>
    <row r="441" spans="1:38" ht="15">
      <c r="A441" s="806" t="s">
        <v>823</v>
      </c>
      <c r="B441" s="806" t="s">
        <v>796</v>
      </c>
      <c r="C441" s="806" t="s">
        <v>788</v>
      </c>
      <c r="D441" s="806" t="s">
        <v>789</v>
      </c>
      <c r="E441" s="807">
        <v>1</v>
      </c>
      <c r="G441" s="806" t="s">
        <v>843</v>
      </c>
      <c r="H441" s="807">
        <v>10</v>
      </c>
      <c r="I441" s="807">
        <v>66</v>
      </c>
      <c r="K441" s="806" t="s">
        <v>673</v>
      </c>
      <c r="L441" s="806" t="s">
        <v>803</v>
      </c>
      <c r="M441" s="806" t="s">
        <v>676</v>
      </c>
      <c r="N441" s="807">
        <v>2</v>
      </c>
      <c r="O441" s="884"/>
      <c r="P441" s="806" t="s">
        <v>802</v>
      </c>
      <c r="Q441" s="807">
        <v>103</v>
      </c>
      <c r="R441" s="807">
        <v>29</v>
      </c>
      <c r="S441" s="759" t="str">
        <f t="shared" si="12"/>
        <v>Adulto</v>
      </c>
      <c r="U441" s="806" t="s">
        <v>843</v>
      </c>
      <c r="V441" s="807">
        <v>10</v>
      </c>
      <c r="W441" s="807">
        <v>34</v>
      </c>
      <c r="X441" s="885"/>
      <c r="Z441" s="806" t="s">
        <v>897</v>
      </c>
      <c r="AA441" s="806" t="s">
        <v>796</v>
      </c>
      <c r="AB441" s="807">
        <v>22572</v>
      </c>
      <c r="AC441" s="806" t="s">
        <v>788</v>
      </c>
      <c r="AE441" s="886"/>
      <c r="AF441" s="886"/>
      <c r="AG441" s="887"/>
      <c r="AI441" s="806" t="s">
        <v>802</v>
      </c>
      <c r="AJ441" s="807">
        <v>112</v>
      </c>
      <c r="AK441" s="807">
        <v>62</v>
      </c>
      <c r="AL441" s="759" t="str">
        <f t="shared" si="13"/>
        <v>Vejez</v>
      </c>
    </row>
    <row r="442" spans="1:38" ht="15">
      <c r="A442" s="806" t="s">
        <v>823</v>
      </c>
      <c r="B442" s="806" t="s">
        <v>796</v>
      </c>
      <c r="C442" s="806" t="s">
        <v>783</v>
      </c>
      <c r="D442" s="806" t="s">
        <v>784</v>
      </c>
      <c r="E442" s="807">
        <v>3</v>
      </c>
      <c r="G442" s="806" t="s">
        <v>843</v>
      </c>
      <c r="H442" s="807">
        <v>11</v>
      </c>
      <c r="I442" s="807">
        <v>61</v>
      </c>
      <c r="K442" s="806" t="s">
        <v>673</v>
      </c>
      <c r="L442" s="806" t="s">
        <v>803</v>
      </c>
      <c r="M442" s="806" t="s">
        <v>678</v>
      </c>
      <c r="N442" s="807">
        <v>14</v>
      </c>
      <c r="O442" s="884"/>
      <c r="P442" s="806" t="s">
        <v>802</v>
      </c>
      <c r="Q442" s="807">
        <v>117</v>
      </c>
      <c r="R442" s="807">
        <v>30</v>
      </c>
      <c r="S442" s="759" t="str">
        <f t="shared" si="12"/>
        <v>Adulto</v>
      </c>
      <c r="U442" s="806" t="s">
        <v>843</v>
      </c>
      <c r="V442" s="807">
        <v>11</v>
      </c>
      <c r="W442" s="807">
        <v>29</v>
      </c>
      <c r="X442" s="885"/>
      <c r="Z442" s="806" t="s">
        <v>897</v>
      </c>
      <c r="AA442" s="806" t="s">
        <v>796</v>
      </c>
      <c r="AB442" s="807">
        <v>22220</v>
      </c>
      <c r="AC442" s="806" t="s">
        <v>783</v>
      </c>
      <c r="AE442" s="886"/>
      <c r="AF442" s="886"/>
      <c r="AG442" s="887"/>
      <c r="AI442" s="806" t="s">
        <v>802</v>
      </c>
      <c r="AJ442" s="807">
        <v>87</v>
      </c>
      <c r="AK442" s="807">
        <v>63</v>
      </c>
      <c r="AL442" s="759" t="str">
        <f t="shared" si="13"/>
        <v>Vejez</v>
      </c>
    </row>
    <row r="443" spans="1:38" ht="15">
      <c r="A443" s="806" t="s">
        <v>823</v>
      </c>
      <c r="B443" s="806" t="s">
        <v>815</v>
      </c>
      <c r="C443" s="806" t="s">
        <v>788</v>
      </c>
      <c r="D443" s="806" t="s">
        <v>789</v>
      </c>
      <c r="E443" s="807">
        <v>95</v>
      </c>
      <c r="G443" s="806" t="s">
        <v>843</v>
      </c>
      <c r="H443" s="807">
        <v>12</v>
      </c>
      <c r="I443" s="807">
        <v>65</v>
      </c>
      <c r="K443" s="806" t="s">
        <v>673</v>
      </c>
      <c r="L443" s="806" t="s">
        <v>803</v>
      </c>
      <c r="M443" s="806" t="s">
        <v>683</v>
      </c>
      <c r="N443" s="807">
        <v>15</v>
      </c>
      <c r="O443" s="884"/>
      <c r="P443" s="806" t="s">
        <v>802</v>
      </c>
      <c r="Q443" s="807">
        <v>125</v>
      </c>
      <c r="R443" s="807">
        <v>31</v>
      </c>
      <c r="S443" s="759" t="str">
        <f t="shared" si="12"/>
        <v>Adulto</v>
      </c>
      <c r="U443" s="806" t="s">
        <v>843</v>
      </c>
      <c r="V443" s="807">
        <v>12</v>
      </c>
      <c r="W443" s="807">
        <v>46</v>
      </c>
      <c r="X443" s="885"/>
      <c r="Z443" s="806" t="s">
        <v>898</v>
      </c>
      <c r="AA443" s="806" t="s">
        <v>787</v>
      </c>
      <c r="AB443" s="807">
        <v>1</v>
      </c>
      <c r="AC443" s="806" t="s">
        <v>788</v>
      </c>
      <c r="AE443" s="886"/>
      <c r="AF443" s="886"/>
      <c r="AG443" s="887"/>
      <c r="AI443" s="806" t="s">
        <v>802</v>
      </c>
      <c r="AJ443" s="807">
        <v>126</v>
      </c>
      <c r="AK443" s="807">
        <v>64</v>
      </c>
      <c r="AL443" s="759" t="str">
        <f t="shared" si="13"/>
        <v>Vejez</v>
      </c>
    </row>
    <row r="444" spans="1:38" ht="15">
      <c r="A444" s="806" t="s">
        <v>823</v>
      </c>
      <c r="B444" s="806" t="s">
        <v>815</v>
      </c>
      <c r="C444" s="806" t="s">
        <v>788</v>
      </c>
      <c r="D444" s="806" t="s">
        <v>784</v>
      </c>
      <c r="E444" s="807">
        <v>53</v>
      </c>
      <c r="G444" s="806" t="s">
        <v>844</v>
      </c>
      <c r="H444" s="807">
        <v>0</v>
      </c>
      <c r="I444" s="807">
        <v>1172</v>
      </c>
      <c r="K444" s="806" t="s">
        <v>673</v>
      </c>
      <c r="L444" s="806" t="s">
        <v>803</v>
      </c>
      <c r="M444" s="806" t="s">
        <v>684</v>
      </c>
      <c r="N444" s="807">
        <v>4575</v>
      </c>
      <c r="O444" s="884"/>
      <c r="P444" s="806" t="s">
        <v>802</v>
      </c>
      <c r="Q444" s="807">
        <v>117</v>
      </c>
      <c r="R444" s="807">
        <v>32</v>
      </c>
      <c r="S444" s="759" t="str">
        <f t="shared" si="12"/>
        <v>Adulto</v>
      </c>
      <c r="U444" s="806" t="s">
        <v>844</v>
      </c>
      <c r="V444" s="807">
        <v>0</v>
      </c>
      <c r="W444" s="807">
        <v>250</v>
      </c>
      <c r="X444" s="885"/>
      <c r="Z444" s="806" t="s">
        <v>898</v>
      </c>
      <c r="AA444" s="806" t="s">
        <v>787</v>
      </c>
      <c r="AB444" s="807">
        <v>1</v>
      </c>
      <c r="AC444" s="806" t="s">
        <v>783</v>
      </c>
      <c r="AE444" s="886"/>
      <c r="AF444" s="886"/>
      <c r="AG444" s="887"/>
      <c r="AI444" s="806" t="s">
        <v>802</v>
      </c>
      <c r="AJ444" s="807">
        <v>112</v>
      </c>
      <c r="AK444" s="807">
        <v>65</v>
      </c>
      <c r="AL444" s="759" t="str">
        <f t="shared" si="13"/>
        <v>Vejez</v>
      </c>
    </row>
    <row r="445" spans="1:38" ht="15">
      <c r="A445" s="806" t="s">
        <v>823</v>
      </c>
      <c r="B445" s="806" t="s">
        <v>815</v>
      </c>
      <c r="C445" s="806" t="s">
        <v>783</v>
      </c>
      <c r="D445" s="806" t="s">
        <v>789</v>
      </c>
      <c r="E445" s="807">
        <v>93</v>
      </c>
      <c r="G445" s="806" t="s">
        <v>844</v>
      </c>
      <c r="H445" s="807">
        <v>1</v>
      </c>
      <c r="I445" s="807">
        <v>5156</v>
      </c>
      <c r="K445" s="806" t="s">
        <v>673</v>
      </c>
      <c r="L445" s="806" t="s">
        <v>811</v>
      </c>
      <c r="M445" s="806" t="s">
        <v>662</v>
      </c>
      <c r="N445" s="807">
        <v>1</v>
      </c>
      <c r="O445" s="884"/>
      <c r="P445" s="806" t="s">
        <v>802</v>
      </c>
      <c r="Q445" s="807">
        <v>97</v>
      </c>
      <c r="R445" s="807">
        <v>33</v>
      </c>
      <c r="S445" s="759" t="str">
        <f t="shared" si="12"/>
        <v>Adulto</v>
      </c>
      <c r="U445" s="806" t="s">
        <v>844</v>
      </c>
      <c r="V445" s="807">
        <v>1</v>
      </c>
      <c r="W445" s="807">
        <v>1137</v>
      </c>
      <c r="X445" s="885"/>
      <c r="Z445" s="806" t="s">
        <v>898</v>
      </c>
      <c r="AA445" s="806" t="s">
        <v>792</v>
      </c>
      <c r="AB445" s="807">
        <v>581</v>
      </c>
      <c r="AC445" s="806" t="s">
        <v>788</v>
      </c>
      <c r="AE445" s="886"/>
      <c r="AF445" s="886"/>
      <c r="AG445" s="887"/>
      <c r="AI445" s="806" t="s">
        <v>802</v>
      </c>
      <c r="AJ445" s="807">
        <v>101</v>
      </c>
      <c r="AK445" s="807">
        <v>66</v>
      </c>
      <c r="AL445" s="759" t="str">
        <f t="shared" si="13"/>
        <v>Vejez</v>
      </c>
    </row>
    <row r="446" spans="1:38" ht="15">
      <c r="A446" s="806" t="s">
        <v>823</v>
      </c>
      <c r="B446" s="806" t="s">
        <v>815</v>
      </c>
      <c r="C446" s="806" t="s">
        <v>783</v>
      </c>
      <c r="D446" s="806" t="s">
        <v>784</v>
      </c>
      <c r="E446" s="807">
        <v>57</v>
      </c>
      <c r="G446" s="806" t="s">
        <v>844</v>
      </c>
      <c r="H446" s="807">
        <v>2</v>
      </c>
      <c r="I446" s="807">
        <v>14053</v>
      </c>
      <c r="K446" s="806" t="s">
        <v>673</v>
      </c>
      <c r="L446" s="806" t="s">
        <v>811</v>
      </c>
      <c r="M446" s="806" t="s">
        <v>820</v>
      </c>
      <c r="N446" s="807">
        <v>1</v>
      </c>
      <c r="O446" s="884"/>
      <c r="P446" s="806" t="s">
        <v>802</v>
      </c>
      <c r="Q446" s="807">
        <v>111</v>
      </c>
      <c r="R446" s="807">
        <v>34</v>
      </c>
      <c r="S446" s="759" t="str">
        <f t="shared" si="12"/>
        <v>Adulto</v>
      </c>
      <c r="U446" s="806" t="s">
        <v>844</v>
      </c>
      <c r="V446" s="807">
        <v>2</v>
      </c>
      <c r="W446" s="807">
        <v>3388</v>
      </c>
      <c r="X446" s="885"/>
      <c r="Z446" s="806" t="s">
        <v>898</v>
      </c>
      <c r="AA446" s="806" t="s">
        <v>792</v>
      </c>
      <c r="AB446" s="807">
        <v>332</v>
      </c>
      <c r="AC446" s="806" t="s">
        <v>783</v>
      </c>
      <c r="AE446" s="886"/>
      <c r="AF446" s="886"/>
      <c r="AG446" s="887"/>
      <c r="AI446" s="806" t="s">
        <v>802</v>
      </c>
      <c r="AJ446" s="807">
        <v>89</v>
      </c>
      <c r="AK446" s="807">
        <v>67</v>
      </c>
      <c r="AL446" s="759" t="str">
        <f t="shared" si="13"/>
        <v>Vejez</v>
      </c>
    </row>
    <row r="447" spans="1:38" ht="15">
      <c r="A447" s="806" t="s">
        <v>823</v>
      </c>
      <c r="B447" s="806" t="s">
        <v>818</v>
      </c>
      <c r="C447" s="806" t="s">
        <v>788</v>
      </c>
      <c r="D447" s="806" t="s">
        <v>789</v>
      </c>
      <c r="E447" s="807">
        <v>3</v>
      </c>
      <c r="G447" s="806" t="s">
        <v>844</v>
      </c>
      <c r="H447" s="807">
        <v>3</v>
      </c>
      <c r="I447" s="807">
        <v>6657</v>
      </c>
      <c r="K447" s="806" t="s">
        <v>673</v>
      </c>
      <c r="L447" s="806" t="s">
        <v>811</v>
      </c>
      <c r="M447" s="806" t="s">
        <v>806</v>
      </c>
      <c r="N447" s="807">
        <v>2</v>
      </c>
      <c r="O447" s="884"/>
      <c r="P447" s="806" t="s">
        <v>802</v>
      </c>
      <c r="Q447" s="807">
        <v>111</v>
      </c>
      <c r="R447" s="807">
        <v>35</v>
      </c>
      <c r="S447" s="759" t="str">
        <f t="shared" si="12"/>
        <v>Adulto</v>
      </c>
      <c r="U447" s="806" t="s">
        <v>844</v>
      </c>
      <c r="V447" s="807">
        <v>3</v>
      </c>
      <c r="W447" s="807">
        <v>1503</v>
      </c>
      <c r="X447" s="885"/>
      <c r="Z447" s="806" t="s">
        <v>898</v>
      </c>
      <c r="AA447" s="806" t="s">
        <v>796</v>
      </c>
      <c r="AB447" s="807">
        <v>451</v>
      </c>
      <c r="AC447" s="806" t="s">
        <v>788</v>
      </c>
      <c r="AE447" s="886"/>
      <c r="AF447" s="886"/>
      <c r="AG447" s="887"/>
      <c r="AI447" s="806" t="s">
        <v>802</v>
      </c>
      <c r="AJ447" s="807">
        <v>77</v>
      </c>
      <c r="AK447" s="807">
        <v>68</v>
      </c>
      <c r="AL447" s="759" t="str">
        <f t="shared" si="13"/>
        <v>Vejez</v>
      </c>
    </row>
    <row r="448" spans="1:38" ht="15">
      <c r="A448" s="806" t="s">
        <v>823</v>
      </c>
      <c r="B448" s="806" t="s">
        <v>818</v>
      </c>
      <c r="C448" s="806" t="s">
        <v>788</v>
      </c>
      <c r="D448" s="806" t="s">
        <v>784</v>
      </c>
      <c r="E448" s="807">
        <v>3</v>
      </c>
      <c r="G448" s="806" t="s">
        <v>844</v>
      </c>
      <c r="H448" s="807">
        <v>4</v>
      </c>
      <c r="I448" s="807">
        <v>26582</v>
      </c>
      <c r="K448" s="806" t="s">
        <v>673</v>
      </c>
      <c r="L448" s="806" t="s">
        <v>811</v>
      </c>
      <c r="M448" s="806" t="s">
        <v>808</v>
      </c>
      <c r="N448" s="807">
        <v>5</v>
      </c>
      <c r="O448" s="884"/>
      <c r="P448" s="806" t="s">
        <v>802</v>
      </c>
      <c r="Q448" s="807">
        <v>113</v>
      </c>
      <c r="R448" s="807">
        <v>36</v>
      </c>
      <c r="S448" s="759" t="str">
        <f t="shared" si="12"/>
        <v>Adulto</v>
      </c>
      <c r="U448" s="806" t="s">
        <v>844</v>
      </c>
      <c r="V448" s="807">
        <v>4</v>
      </c>
      <c r="W448" s="807">
        <v>11745</v>
      </c>
      <c r="X448" s="885"/>
      <c r="Z448" s="806" t="s">
        <v>898</v>
      </c>
      <c r="AA448" s="806" t="s">
        <v>796</v>
      </c>
      <c r="AB448" s="807">
        <v>906</v>
      </c>
      <c r="AC448" s="806" t="s">
        <v>783</v>
      </c>
      <c r="AE448" s="886"/>
      <c r="AF448" s="886"/>
      <c r="AG448" s="887"/>
      <c r="AI448" s="806" t="s">
        <v>802</v>
      </c>
      <c r="AJ448" s="807">
        <v>76</v>
      </c>
      <c r="AK448" s="807">
        <v>69</v>
      </c>
      <c r="AL448" s="759" t="str">
        <f t="shared" si="13"/>
        <v>Vejez</v>
      </c>
    </row>
    <row r="449" spans="1:38" ht="15">
      <c r="A449" s="806" t="s">
        <v>823</v>
      </c>
      <c r="B449" s="806" t="s">
        <v>818</v>
      </c>
      <c r="C449" s="806" t="s">
        <v>783</v>
      </c>
      <c r="D449" s="806" t="s">
        <v>789</v>
      </c>
      <c r="E449" s="807">
        <v>1</v>
      </c>
      <c r="G449" s="806" t="s">
        <v>844</v>
      </c>
      <c r="H449" s="807">
        <v>5</v>
      </c>
      <c r="I449" s="807">
        <v>3859</v>
      </c>
      <c r="K449" s="806" t="s">
        <v>673</v>
      </c>
      <c r="L449" s="806" t="s">
        <v>811</v>
      </c>
      <c r="M449" s="806" t="s">
        <v>790</v>
      </c>
      <c r="N449" s="807">
        <v>118</v>
      </c>
      <c r="O449" s="884"/>
      <c r="P449" s="806" t="s">
        <v>802</v>
      </c>
      <c r="Q449" s="807">
        <v>97</v>
      </c>
      <c r="R449" s="807">
        <v>37</v>
      </c>
      <c r="S449" s="759" t="str">
        <f t="shared" si="12"/>
        <v>Adulto</v>
      </c>
      <c r="U449" s="806" t="s">
        <v>844</v>
      </c>
      <c r="V449" s="807">
        <v>5</v>
      </c>
      <c r="W449" s="807">
        <v>1451</v>
      </c>
      <c r="X449" s="885"/>
      <c r="Z449" s="806" t="s">
        <v>899</v>
      </c>
      <c r="AA449" s="806" t="s">
        <v>792</v>
      </c>
      <c r="AB449" s="807">
        <v>298</v>
      </c>
      <c r="AC449" s="806" t="s">
        <v>788</v>
      </c>
      <c r="AE449" s="886"/>
      <c r="AF449" s="886"/>
      <c r="AG449" s="887"/>
      <c r="AI449" s="806" t="s">
        <v>802</v>
      </c>
      <c r="AJ449" s="807">
        <v>64</v>
      </c>
      <c r="AK449" s="807">
        <v>70</v>
      </c>
      <c r="AL449" s="759" t="str">
        <f t="shared" si="13"/>
        <v>Vejez</v>
      </c>
    </row>
    <row r="450" spans="1:38" ht="15">
      <c r="A450" s="806" t="s">
        <v>823</v>
      </c>
      <c r="B450" s="806" t="s">
        <v>818</v>
      </c>
      <c r="C450" s="806" t="s">
        <v>783</v>
      </c>
      <c r="D450" s="806" t="s">
        <v>784</v>
      </c>
      <c r="E450" s="807">
        <v>1</v>
      </c>
      <c r="G450" s="806" t="s">
        <v>844</v>
      </c>
      <c r="H450" s="807">
        <v>6</v>
      </c>
      <c r="I450" s="807">
        <v>3938</v>
      </c>
      <c r="K450" s="806" t="s">
        <v>673</v>
      </c>
      <c r="L450" s="806" t="s">
        <v>811</v>
      </c>
      <c r="M450" s="806" t="s">
        <v>824</v>
      </c>
      <c r="N450" s="807">
        <v>2</v>
      </c>
      <c r="O450" s="884"/>
      <c r="P450" s="806" t="s">
        <v>802</v>
      </c>
      <c r="Q450" s="807">
        <v>97</v>
      </c>
      <c r="R450" s="807">
        <v>38</v>
      </c>
      <c r="S450" s="759" t="str">
        <f t="shared" si="12"/>
        <v>Adulto</v>
      </c>
      <c r="U450" s="806" t="s">
        <v>844</v>
      </c>
      <c r="V450" s="807">
        <v>6</v>
      </c>
      <c r="W450" s="807">
        <v>1262</v>
      </c>
      <c r="X450" s="885"/>
      <c r="Z450" s="806" t="s">
        <v>899</v>
      </c>
      <c r="AA450" s="806" t="s">
        <v>792</v>
      </c>
      <c r="AB450" s="807">
        <v>210</v>
      </c>
      <c r="AC450" s="806" t="s">
        <v>783</v>
      </c>
      <c r="AE450" s="886"/>
      <c r="AF450" s="886"/>
      <c r="AG450" s="887"/>
      <c r="AI450" s="806" t="s">
        <v>802</v>
      </c>
      <c r="AJ450" s="807">
        <v>57</v>
      </c>
      <c r="AK450" s="807">
        <v>71</v>
      </c>
      <c r="AL450" s="759" t="str">
        <f t="shared" si="13"/>
        <v>Vejez</v>
      </c>
    </row>
    <row r="451" spans="1:38" ht="15">
      <c r="A451" s="806" t="s">
        <v>825</v>
      </c>
      <c r="B451" s="806" t="s">
        <v>782</v>
      </c>
      <c r="C451" s="806" t="s">
        <v>788</v>
      </c>
      <c r="D451" s="806" t="s">
        <v>789</v>
      </c>
      <c r="E451" s="807">
        <v>17</v>
      </c>
      <c r="G451" s="806" t="s">
        <v>844</v>
      </c>
      <c r="H451" s="807">
        <v>7</v>
      </c>
      <c r="I451" s="807">
        <v>3695</v>
      </c>
      <c r="K451" s="806" t="s">
        <v>673</v>
      </c>
      <c r="L451" s="806" t="s">
        <v>811</v>
      </c>
      <c r="M451" s="806" t="s">
        <v>666</v>
      </c>
      <c r="N451" s="807">
        <v>8</v>
      </c>
      <c r="O451" s="884"/>
      <c r="P451" s="806" t="s">
        <v>802</v>
      </c>
      <c r="Q451" s="807">
        <v>112</v>
      </c>
      <c r="R451" s="807">
        <v>39</v>
      </c>
      <c r="S451" s="759" t="str">
        <f t="shared" ref="S451:S514" si="14">IF(P451=0,"",IF(AND(R451&gt;=0,R451&lt;=5),"Primera Infancia",IF(AND(R451&gt;=6,R451&lt;=11),"Infancia",IF(AND(R451&gt;=12,R451&lt;=17),"Adolescente",IF(AND(R451&gt;=18,R451&lt;=28),"Juventud",IF(AND(R451&gt;=29,R451&lt;=59),"Adulto","Vejez"))))))</f>
        <v>Adulto</v>
      </c>
      <c r="U451" s="806" t="s">
        <v>844</v>
      </c>
      <c r="V451" s="807">
        <v>7</v>
      </c>
      <c r="W451" s="807">
        <v>1053</v>
      </c>
      <c r="X451" s="885"/>
      <c r="Z451" s="806" t="s">
        <v>899</v>
      </c>
      <c r="AA451" s="806" t="s">
        <v>796</v>
      </c>
      <c r="AB451" s="807">
        <v>307</v>
      </c>
      <c r="AC451" s="806" t="s">
        <v>788</v>
      </c>
      <c r="AE451" s="886"/>
      <c r="AF451" s="886"/>
      <c r="AG451" s="887"/>
      <c r="AI451" s="806" t="s">
        <v>802</v>
      </c>
      <c r="AJ451" s="807">
        <v>58</v>
      </c>
      <c r="AK451" s="807">
        <v>72</v>
      </c>
      <c r="AL451" s="759" t="str">
        <f t="shared" ref="AL451:AL514" si="15">IF(AI451=0,"",IF(AND(AK451&gt;=0,AK451&lt;=5),"Primera Infancia",IF(AND(AK451&gt;=6,AK451&lt;=11),"Infancia",IF(AND(AK451&gt;=12,AK451&lt;=17),"Adolescente",IF(AND(AK451&gt;=18,AK451&lt;=28),"Juventud",IF(AND(AK451&gt;=29,AK451&lt;=59),"Adulto","Vejez"))))))</f>
        <v>Vejez</v>
      </c>
    </row>
    <row r="452" spans="1:38" ht="15">
      <c r="A452" s="806" t="s">
        <v>825</v>
      </c>
      <c r="B452" s="806" t="s">
        <v>782</v>
      </c>
      <c r="C452" s="806" t="s">
        <v>788</v>
      </c>
      <c r="D452" s="806" t="s">
        <v>784</v>
      </c>
      <c r="E452" s="807">
        <v>121</v>
      </c>
      <c r="G452" s="806" t="s">
        <v>844</v>
      </c>
      <c r="H452" s="807">
        <v>8</v>
      </c>
      <c r="I452" s="807">
        <v>3223</v>
      </c>
      <c r="K452" s="806" t="s">
        <v>673</v>
      </c>
      <c r="L452" s="806" t="s">
        <v>811</v>
      </c>
      <c r="M452" s="806" t="s">
        <v>794</v>
      </c>
      <c r="N452" s="807">
        <v>7</v>
      </c>
      <c r="O452" s="884"/>
      <c r="P452" s="806" t="s">
        <v>802</v>
      </c>
      <c r="Q452" s="807">
        <v>124</v>
      </c>
      <c r="R452" s="807">
        <v>40</v>
      </c>
      <c r="S452" s="759" t="str">
        <f t="shared" si="14"/>
        <v>Adulto</v>
      </c>
      <c r="U452" s="806" t="s">
        <v>844</v>
      </c>
      <c r="V452" s="807">
        <v>8</v>
      </c>
      <c r="W452" s="807">
        <v>677</v>
      </c>
      <c r="X452" s="885"/>
      <c r="Z452" s="806" t="s">
        <v>899</v>
      </c>
      <c r="AA452" s="806" t="s">
        <v>796</v>
      </c>
      <c r="AB452" s="807">
        <v>616</v>
      </c>
      <c r="AC452" s="806" t="s">
        <v>783</v>
      </c>
      <c r="AE452" s="886"/>
      <c r="AF452" s="886"/>
      <c r="AG452" s="887"/>
      <c r="AI452" s="806" t="s">
        <v>802</v>
      </c>
      <c r="AJ452" s="807">
        <v>52</v>
      </c>
      <c r="AK452" s="807">
        <v>73</v>
      </c>
      <c r="AL452" s="759" t="str">
        <f t="shared" si="15"/>
        <v>Vejez</v>
      </c>
    </row>
    <row r="453" spans="1:38" ht="15">
      <c r="A453" s="806" t="s">
        <v>825</v>
      </c>
      <c r="B453" s="806" t="s">
        <v>782</v>
      </c>
      <c r="C453" s="806" t="s">
        <v>783</v>
      </c>
      <c r="D453" s="806" t="s">
        <v>789</v>
      </c>
      <c r="E453" s="807">
        <v>20</v>
      </c>
      <c r="G453" s="806" t="s">
        <v>844</v>
      </c>
      <c r="H453" s="807">
        <v>9</v>
      </c>
      <c r="I453" s="807">
        <v>2365</v>
      </c>
      <c r="K453" s="806" t="s">
        <v>673</v>
      </c>
      <c r="L453" s="806" t="s">
        <v>811</v>
      </c>
      <c r="M453" s="806" t="s">
        <v>795</v>
      </c>
      <c r="N453" s="807">
        <v>7</v>
      </c>
      <c r="O453" s="884"/>
      <c r="P453" s="806" t="s">
        <v>802</v>
      </c>
      <c r="Q453" s="807">
        <v>109</v>
      </c>
      <c r="R453" s="807">
        <v>41</v>
      </c>
      <c r="S453" s="759" t="str">
        <f t="shared" si="14"/>
        <v>Adulto</v>
      </c>
      <c r="U453" s="806" t="s">
        <v>844</v>
      </c>
      <c r="V453" s="807">
        <v>9</v>
      </c>
      <c r="W453" s="807">
        <v>412</v>
      </c>
      <c r="X453" s="885"/>
      <c r="Z453" s="806" t="s">
        <v>901</v>
      </c>
      <c r="AA453" s="806" t="s">
        <v>787</v>
      </c>
      <c r="AB453" s="807">
        <v>1</v>
      </c>
      <c r="AC453" s="806" t="s">
        <v>783</v>
      </c>
      <c r="AE453" s="886"/>
      <c r="AF453" s="886"/>
      <c r="AG453" s="887"/>
      <c r="AI453" s="806" t="s">
        <v>802</v>
      </c>
      <c r="AJ453" s="807">
        <v>47</v>
      </c>
      <c r="AK453" s="807">
        <v>74</v>
      </c>
      <c r="AL453" s="759" t="str">
        <f t="shared" si="15"/>
        <v>Vejez</v>
      </c>
    </row>
    <row r="454" spans="1:38" ht="15">
      <c r="A454" s="806" t="s">
        <v>825</v>
      </c>
      <c r="B454" s="806" t="s">
        <v>782</v>
      </c>
      <c r="C454" s="806" t="s">
        <v>783</v>
      </c>
      <c r="D454" s="806" t="s">
        <v>784</v>
      </c>
      <c r="E454" s="807">
        <v>119</v>
      </c>
      <c r="G454" s="806" t="s">
        <v>844</v>
      </c>
      <c r="H454" s="807">
        <v>10</v>
      </c>
      <c r="I454" s="807">
        <v>1694</v>
      </c>
      <c r="K454" s="806" t="s">
        <v>673</v>
      </c>
      <c r="L454" s="806" t="s">
        <v>811</v>
      </c>
      <c r="M454" s="806" t="s">
        <v>829</v>
      </c>
      <c r="N454" s="807">
        <v>3</v>
      </c>
      <c r="O454" s="884"/>
      <c r="P454" s="806" t="s">
        <v>802</v>
      </c>
      <c r="Q454" s="807">
        <v>106</v>
      </c>
      <c r="R454" s="807">
        <v>42</v>
      </c>
      <c r="S454" s="759" t="str">
        <f t="shared" si="14"/>
        <v>Adulto</v>
      </c>
      <c r="U454" s="806" t="s">
        <v>844</v>
      </c>
      <c r="V454" s="807">
        <v>10</v>
      </c>
      <c r="W454" s="807">
        <v>259</v>
      </c>
      <c r="X454" s="885"/>
      <c r="Z454" s="806" t="s">
        <v>901</v>
      </c>
      <c r="AA454" s="806" t="s">
        <v>792</v>
      </c>
      <c r="AB454" s="807">
        <v>642</v>
      </c>
      <c r="AC454" s="806" t="s">
        <v>788</v>
      </c>
      <c r="AE454" s="886"/>
      <c r="AF454" s="886"/>
      <c r="AG454" s="887"/>
      <c r="AI454" s="806" t="s">
        <v>802</v>
      </c>
      <c r="AJ454" s="807">
        <v>38</v>
      </c>
      <c r="AK454" s="807">
        <v>75</v>
      </c>
      <c r="AL454" s="759" t="str">
        <f t="shared" si="15"/>
        <v>Vejez</v>
      </c>
    </row>
    <row r="455" spans="1:38" ht="15">
      <c r="A455" s="806" t="s">
        <v>825</v>
      </c>
      <c r="B455" s="806" t="s">
        <v>662</v>
      </c>
      <c r="C455" s="806" t="s">
        <v>788</v>
      </c>
      <c r="D455" s="806" t="s">
        <v>789</v>
      </c>
      <c r="E455" s="807">
        <v>1470</v>
      </c>
      <c r="G455" s="806" t="s">
        <v>844</v>
      </c>
      <c r="H455" s="807">
        <v>11</v>
      </c>
      <c r="I455" s="807">
        <v>1069</v>
      </c>
      <c r="K455" s="806" t="s">
        <v>673</v>
      </c>
      <c r="L455" s="806" t="s">
        <v>811</v>
      </c>
      <c r="M455" s="806" t="s">
        <v>798</v>
      </c>
      <c r="N455" s="807">
        <v>17</v>
      </c>
      <c r="O455" s="884"/>
      <c r="P455" s="806" t="s">
        <v>802</v>
      </c>
      <c r="Q455" s="807">
        <v>117</v>
      </c>
      <c r="R455" s="807">
        <v>43</v>
      </c>
      <c r="S455" s="759" t="str">
        <f t="shared" si="14"/>
        <v>Adulto</v>
      </c>
      <c r="U455" s="806" t="s">
        <v>844</v>
      </c>
      <c r="V455" s="807">
        <v>11</v>
      </c>
      <c r="W455" s="807">
        <v>127</v>
      </c>
      <c r="X455" s="885"/>
      <c r="Z455" s="806" t="s">
        <v>901</v>
      </c>
      <c r="AA455" s="806" t="s">
        <v>792</v>
      </c>
      <c r="AB455" s="807">
        <v>395</v>
      </c>
      <c r="AC455" s="806" t="s">
        <v>783</v>
      </c>
      <c r="AE455" s="886"/>
      <c r="AF455" s="886"/>
      <c r="AG455" s="887"/>
      <c r="AI455" s="806" t="s">
        <v>802</v>
      </c>
      <c r="AJ455" s="807">
        <v>36</v>
      </c>
      <c r="AK455" s="807">
        <v>76</v>
      </c>
      <c r="AL455" s="759" t="str">
        <f t="shared" si="15"/>
        <v>Vejez</v>
      </c>
    </row>
    <row r="456" spans="1:38" ht="15">
      <c r="A456" s="806" t="s">
        <v>825</v>
      </c>
      <c r="B456" s="806" t="s">
        <v>662</v>
      </c>
      <c r="C456" s="806" t="s">
        <v>788</v>
      </c>
      <c r="D456" s="806" t="s">
        <v>784</v>
      </c>
      <c r="E456" s="807">
        <v>26624</v>
      </c>
      <c r="G456" s="806" t="s">
        <v>844</v>
      </c>
      <c r="H456" s="807">
        <v>12</v>
      </c>
      <c r="I456" s="807">
        <v>1573</v>
      </c>
      <c r="K456" s="806" t="s">
        <v>673</v>
      </c>
      <c r="L456" s="806" t="s">
        <v>811</v>
      </c>
      <c r="M456" s="806" t="s">
        <v>799</v>
      </c>
      <c r="N456" s="807">
        <v>1</v>
      </c>
      <c r="O456" s="884"/>
      <c r="P456" s="806" t="s">
        <v>802</v>
      </c>
      <c r="Q456" s="807">
        <v>94</v>
      </c>
      <c r="R456" s="807">
        <v>44</v>
      </c>
      <c r="S456" s="759" t="str">
        <f t="shared" si="14"/>
        <v>Adulto</v>
      </c>
      <c r="U456" s="806" t="s">
        <v>844</v>
      </c>
      <c r="V456" s="807">
        <v>12</v>
      </c>
      <c r="W456" s="807">
        <v>167</v>
      </c>
      <c r="X456" s="885"/>
      <c r="Z456" s="806" t="s">
        <v>901</v>
      </c>
      <c r="AA456" s="806" t="s">
        <v>796</v>
      </c>
      <c r="AB456" s="807">
        <v>467</v>
      </c>
      <c r="AC456" s="806" t="s">
        <v>788</v>
      </c>
      <c r="AE456" s="886"/>
      <c r="AF456" s="886"/>
      <c r="AG456" s="887"/>
      <c r="AI456" s="806" t="s">
        <v>802</v>
      </c>
      <c r="AJ456" s="807">
        <v>29</v>
      </c>
      <c r="AK456" s="807">
        <v>77</v>
      </c>
      <c r="AL456" s="759" t="str">
        <f t="shared" si="15"/>
        <v>Vejez</v>
      </c>
    </row>
    <row r="457" spans="1:38" ht="15">
      <c r="A457" s="806" t="s">
        <v>825</v>
      </c>
      <c r="B457" s="806" t="s">
        <v>662</v>
      </c>
      <c r="C457" s="806" t="s">
        <v>783</v>
      </c>
      <c r="D457" s="806" t="s">
        <v>789</v>
      </c>
      <c r="E457" s="807">
        <v>1508</v>
      </c>
      <c r="G457" s="806" t="s">
        <v>846</v>
      </c>
      <c r="H457" s="807">
        <v>0</v>
      </c>
      <c r="I457" s="807">
        <v>729</v>
      </c>
      <c r="K457" s="806" t="s">
        <v>673</v>
      </c>
      <c r="L457" s="806" t="s">
        <v>811</v>
      </c>
      <c r="M457" s="806" t="s">
        <v>801</v>
      </c>
      <c r="N457" s="807">
        <v>33</v>
      </c>
      <c r="O457" s="884"/>
      <c r="P457" s="806" t="s">
        <v>802</v>
      </c>
      <c r="Q457" s="807">
        <v>92</v>
      </c>
      <c r="R457" s="807">
        <v>45</v>
      </c>
      <c r="S457" s="759" t="str">
        <f t="shared" si="14"/>
        <v>Adulto</v>
      </c>
      <c r="U457" s="806" t="s">
        <v>846</v>
      </c>
      <c r="V457" s="807">
        <v>0</v>
      </c>
      <c r="W457" s="807">
        <v>480</v>
      </c>
      <c r="X457" s="885"/>
      <c r="Z457" s="806" t="s">
        <v>901</v>
      </c>
      <c r="AA457" s="806" t="s">
        <v>796</v>
      </c>
      <c r="AB457" s="807">
        <v>941</v>
      </c>
      <c r="AC457" s="806" t="s">
        <v>783</v>
      </c>
      <c r="AE457" s="886"/>
      <c r="AF457" s="886"/>
      <c r="AG457" s="887"/>
      <c r="AI457" s="806" t="s">
        <v>802</v>
      </c>
      <c r="AJ457" s="807">
        <v>26</v>
      </c>
      <c r="AK457" s="807">
        <v>78</v>
      </c>
      <c r="AL457" s="759" t="str">
        <f t="shared" si="15"/>
        <v>Vejez</v>
      </c>
    </row>
    <row r="458" spans="1:38" ht="15">
      <c r="A458" s="806" t="s">
        <v>825</v>
      </c>
      <c r="B458" s="806" t="s">
        <v>662</v>
      </c>
      <c r="C458" s="806" t="s">
        <v>783</v>
      </c>
      <c r="D458" s="806" t="s">
        <v>784</v>
      </c>
      <c r="E458" s="807">
        <v>22672</v>
      </c>
      <c r="G458" s="806" t="s">
        <v>846</v>
      </c>
      <c r="H458" s="807">
        <v>1</v>
      </c>
      <c r="I458" s="807">
        <v>2699</v>
      </c>
      <c r="K458" s="806" t="s">
        <v>673</v>
      </c>
      <c r="L458" s="806" t="s">
        <v>811</v>
      </c>
      <c r="M458" s="806" t="s">
        <v>673</v>
      </c>
      <c r="N458" s="807">
        <v>1</v>
      </c>
      <c r="O458" s="884"/>
      <c r="P458" s="806" t="s">
        <v>802</v>
      </c>
      <c r="Q458" s="807">
        <v>113</v>
      </c>
      <c r="R458" s="807">
        <v>46</v>
      </c>
      <c r="S458" s="759" t="str">
        <f t="shared" si="14"/>
        <v>Adulto</v>
      </c>
      <c r="U458" s="806" t="s">
        <v>846</v>
      </c>
      <c r="V458" s="807">
        <v>1</v>
      </c>
      <c r="W458" s="807">
        <v>2015</v>
      </c>
      <c r="X458" s="885"/>
      <c r="Z458" s="806" t="s">
        <v>902</v>
      </c>
      <c r="AA458" s="806" t="s">
        <v>792</v>
      </c>
      <c r="AB458" s="807">
        <v>95</v>
      </c>
      <c r="AC458" s="806" t="s">
        <v>788</v>
      </c>
      <c r="AE458" s="886"/>
      <c r="AF458" s="886"/>
      <c r="AG458" s="887"/>
      <c r="AI458" s="806" t="s">
        <v>802</v>
      </c>
      <c r="AJ458" s="807">
        <v>30</v>
      </c>
      <c r="AK458" s="807">
        <v>79</v>
      </c>
      <c r="AL458" s="759" t="str">
        <f t="shared" si="15"/>
        <v>Vejez</v>
      </c>
    </row>
    <row r="459" spans="1:38" ht="15">
      <c r="A459" s="806" t="s">
        <v>825</v>
      </c>
      <c r="B459" s="806" t="s">
        <v>666</v>
      </c>
      <c r="C459" s="806" t="s">
        <v>788</v>
      </c>
      <c r="D459" s="806" t="s">
        <v>789</v>
      </c>
      <c r="E459" s="807">
        <v>390</v>
      </c>
      <c r="G459" s="806" t="s">
        <v>846</v>
      </c>
      <c r="H459" s="807">
        <v>2</v>
      </c>
      <c r="I459" s="807">
        <v>7165</v>
      </c>
      <c r="K459" s="806" t="s">
        <v>673</v>
      </c>
      <c r="L459" s="806" t="s">
        <v>811</v>
      </c>
      <c r="M459" s="806" t="s">
        <v>674</v>
      </c>
      <c r="N459" s="807">
        <v>7494</v>
      </c>
      <c r="O459" s="884"/>
      <c r="P459" s="806" t="s">
        <v>802</v>
      </c>
      <c r="Q459" s="807">
        <v>92</v>
      </c>
      <c r="R459" s="807">
        <v>47</v>
      </c>
      <c r="S459" s="759" t="str">
        <f t="shared" si="14"/>
        <v>Adulto</v>
      </c>
      <c r="U459" s="806" t="s">
        <v>846</v>
      </c>
      <c r="V459" s="807">
        <v>2</v>
      </c>
      <c r="W459" s="807">
        <v>5665</v>
      </c>
      <c r="X459" s="885"/>
      <c r="Z459" s="806" t="s">
        <v>902</v>
      </c>
      <c r="AA459" s="806" t="s">
        <v>792</v>
      </c>
      <c r="AB459" s="807">
        <v>80</v>
      </c>
      <c r="AC459" s="806" t="s">
        <v>783</v>
      </c>
      <c r="AE459" s="886"/>
      <c r="AF459" s="886"/>
      <c r="AG459" s="887"/>
      <c r="AI459" s="806" t="s">
        <v>802</v>
      </c>
      <c r="AJ459" s="807">
        <v>15</v>
      </c>
      <c r="AK459" s="807">
        <v>80</v>
      </c>
      <c r="AL459" s="759" t="str">
        <f t="shared" si="15"/>
        <v>Vejez</v>
      </c>
    </row>
    <row r="460" spans="1:38" ht="15">
      <c r="A460" s="806" t="s">
        <v>825</v>
      </c>
      <c r="B460" s="806" t="s">
        <v>666</v>
      </c>
      <c r="C460" s="806" t="s">
        <v>788</v>
      </c>
      <c r="D460" s="806" t="s">
        <v>784</v>
      </c>
      <c r="E460" s="807">
        <v>8088</v>
      </c>
      <c r="G460" s="806" t="s">
        <v>846</v>
      </c>
      <c r="H460" s="807">
        <v>3</v>
      </c>
      <c r="I460" s="807">
        <v>3471</v>
      </c>
      <c r="K460" s="806" t="s">
        <v>673</v>
      </c>
      <c r="L460" s="806" t="s">
        <v>811</v>
      </c>
      <c r="M460" s="806" t="s">
        <v>676</v>
      </c>
      <c r="N460" s="807">
        <v>1</v>
      </c>
      <c r="O460" s="884"/>
      <c r="P460" s="806" t="s">
        <v>802</v>
      </c>
      <c r="Q460" s="807">
        <v>111</v>
      </c>
      <c r="R460" s="807">
        <v>48</v>
      </c>
      <c r="S460" s="759" t="str">
        <f t="shared" si="14"/>
        <v>Adulto</v>
      </c>
      <c r="U460" s="806" t="s">
        <v>846</v>
      </c>
      <c r="V460" s="807">
        <v>3</v>
      </c>
      <c r="W460" s="807">
        <v>2749</v>
      </c>
      <c r="X460" s="885"/>
      <c r="Z460" s="806" t="s">
        <v>902</v>
      </c>
      <c r="AA460" s="806" t="s">
        <v>796</v>
      </c>
      <c r="AB460" s="807">
        <v>133</v>
      </c>
      <c r="AC460" s="806" t="s">
        <v>788</v>
      </c>
      <c r="AE460" s="886"/>
      <c r="AF460" s="886"/>
      <c r="AG460" s="887"/>
      <c r="AI460" s="806" t="s">
        <v>802</v>
      </c>
      <c r="AJ460" s="807">
        <v>24</v>
      </c>
      <c r="AK460" s="807">
        <v>81</v>
      </c>
      <c r="AL460" s="759" t="str">
        <f t="shared" si="15"/>
        <v>Vejez</v>
      </c>
    </row>
    <row r="461" spans="1:38" ht="15">
      <c r="A461" s="806" t="s">
        <v>825</v>
      </c>
      <c r="B461" s="806" t="s">
        <v>666</v>
      </c>
      <c r="C461" s="806" t="s">
        <v>783</v>
      </c>
      <c r="D461" s="806" t="s">
        <v>789</v>
      </c>
      <c r="E461" s="807">
        <v>475</v>
      </c>
      <c r="G461" s="806" t="s">
        <v>846</v>
      </c>
      <c r="H461" s="807">
        <v>4</v>
      </c>
      <c r="I461" s="807">
        <v>14434</v>
      </c>
      <c r="K461" s="806" t="s">
        <v>673</v>
      </c>
      <c r="L461" s="806" t="s">
        <v>811</v>
      </c>
      <c r="M461" s="806" t="s">
        <v>678</v>
      </c>
      <c r="N461" s="807">
        <v>3</v>
      </c>
      <c r="O461" s="884"/>
      <c r="P461" s="806" t="s">
        <v>802</v>
      </c>
      <c r="Q461" s="807">
        <v>116</v>
      </c>
      <c r="R461" s="807">
        <v>49</v>
      </c>
      <c r="S461" s="759" t="str">
        <f t="shared" si="14"/>
        <v>Adulto</v>
      </c>
      <c r="U461" s="806" t="s">
        <v>846</v>
      </c>
      <c r="V461" s="807">
        <v>4</v>
      </c>
      <c r="W461" s="807">
        <v>15581</v>
      </c>
      <c r="X461" s="885"/>
      <c r="Z461" s="806" t="s">
        <v>902</v>
      </c>
      <c r="AA461" s="806" t="s">
        <v>796</v>
      </c>
      <c r="AB461" s="807">
        <v>164</v>
      </c>
      <c r="AC461" s="806" t="s">
        <v>783</v>
      </c>
      <c r="AE461" s="886"/>
      <c r="AF461" s="886"/>
      <c r="AG461" s="887"/>
      <c r="AI461" s="806" t="s">
        <v>802</v>
      </c>
      <c r="AJ461" s="807">
        <v>22</v>
      </c>
      <c r="AK461" s="807">
        <v>82</v>
      </c>
      <c r="AL461" s="759" t="str">
        <f t="shared" si="15"/>
        <v>Vejez</v>
      </c>
    </row>
    <row r="462" spans="1:38" ht="15">
      <c r="A462" s="806" t="s">
        <v>825</v>
      </c>
      <c r="B462" s="806" t="s">
        <v>666</v>
      </c>
      <c r="C462" s="806" t="s">
        <v>783</v>
      </c>
      <c r="D462" s="806" t="s">
        <v>784</v>
      </c>
      <c r="E462" s="807">
        <v>6872</v>
      </c>
      <c r="G462" s="806" t="s">
        <v>846</v>
      </c>
      <c r="H462" s="807">
        <v>5</v>
      </c>
      <c r="I462" s="807">
        <v>1692</v>
      </c>
      <c r="K462" s="806" t="s">
        <v>673</v>
      </c>
      <c r="L462" s="806" t="s">
        <v>811</v>
      </c>
      <c r="M462" s="806" t="s">
        <v>683</v>
      </c>
      <c r="N462" s="807">
        <v>25</v>
      </c>
      <c r="O462" s="884"/>
      <c r="P462" s="806" t="s">
        <v>802</v>
      </c>
      <c r="Q462" s="807">
        <v>123</v>
      </c>
      <c r="R462" s="807">
        <v>50</v>
      </c>
      <c r="S462" s="759" t="str">
        <f t="shared" si="14"/>
        <v>Adulto</v>
      </c>
      <c r="U462" s="806" t="s">
        <v>846</v>
      </c>
      <c r="V462" s="807">
        <v>5</v>
      </c>
      <c r="W462" s="807">
        <v>1995</v>
      </c>
      <c r="X462" s="885"/>
      <c r="Z462" s="806" t="s">
        <v>903</v>
      </c>
      <c r="AA462" s="806" t="s">
        <v>787</v>
      </c>
      <c r="AB462" s="807">
        <v>3</v>
      </c>
      <c r="AC462" s="806" t="s">
        <v>788</v>
      </c>
      <c r="AE462" s="886"/>
      <c r="AF462" s="886"/>
      <c r="AG462" s="887"/>
      <c r="AI462" s="806" t="s">
        <v>802</v>
      </c>
      <c r="AJ462" s="807">
        <v>18</v>
      </c>
      <c r="AK462" s="807">
        <v>83</v>
      </c>
      <c r="AL462" s="759" t="str">
        <f t="shared" si="15"/>
        <v>Vejez</v>
      </c>
    </row>
    <row r="463" spans="1:38" ht="15">
      <c r="A463" s="806" t="s">
        <v>825</v>
      </c>
      <c r="B463" s="806" t="s">
        <v>669</v>
      </c>
      <c r="C463" s="806" t="s">
        <v>788</v>
      </c>
      <c r="D463" s="806" t="s">
        <v>789</v>
      </c>
      <c r="E463" s="807">
        <v>9</v>
      </c>
      <c r="G463" s="806" t="s">
        <v>846</v>
      </c>
      <c r="H463" s="807">
        <v>6</v>
      </c>
      <c r="I463" s="807">
        <v>1692</v>
      </c>
      <c r="K463" s="806" t="s">
        <v>673</v>
      </c>
      <c r="L463" s="806" t="s">
        <v>811</v>
      </c>
      <c r="M463" s="806" t="s">
        <v>684</v>
      </c>
      <c r="N463" s="807">
        <v>7040</v>
      </c>
      <c r="O463" s="884"/>
      <c r="P463" s="806" t="s">
        <v>802</v>
      </c>
      <c r="Q463" s="807">
        <v>137</v>
      </c>
      <c r="R463" s="807">
        <v>51</v>
      </c>
      <c r="S463" s="759" t="str">
        <f t="shared" si="14"/>
        <v>Adulto</v>
      </c>
      <c r="U463" s="806" t="s">
        <v>846</v>
      </c>
      <c r="V463" s="807">
        <v>6</v>
      </c>
      <c r="W463" s="807">
        <v>1796</v>
      </c>
      <c r="X463" s="885"/>
      <c r="Z463" s="806" t="s">
        <v>903</v>
      </c>
      <c r="AA463" s="806" t="s">
        <v>787</v>
      </c>
      <c r="AB463" s="807">
        <v>3</v>
      </c>
      <c r="AC463" s="806" t="s">
        <v>783</v>
      </c>
      <c r="AE463" s="886"/>
      <c r="AF463" s="886"/>
      <c r="AG463" s="887"/>
      <c r="AI463" s="806" t="s">
        <v>802</v>
      </c>
      <c r="AJ463" s="807">
        <v>18</v>
      </c>
      <c r="AK463" s="807">
        <v>84</v>
      </c>
      <c r="AL463" s="759" t="str">
        <f t="shared" si="15"/>
        <v>Vejez</v>
      </c>
    </row>
    <row r="464" spans="1:38" ht="15">
      <c r="A464" s="806" t="s">
        <v>825</v>
      </c>
      <c r="B464" s="806" t="s">
        <v>669</v>
      </c>
      <c r="C464" s="806" t="s">
        <v>788</v>
      </c>
      <c r="D464" s="806" t="s">
        <v>784</v>
      </c>
      <c r="E464" s="807">
        <v>161</v>
      </c>
      <c r="G464" s="806" t="s">
        <v>846</v>
      </c>
      <c r="H464" s="807">
        <v>7</v>
      </c>
      <c r="I464" s="807">
        <v>1572</v>
      </c>
      <c r="K464" s="806" t="s">
        <v>673</v>
      </c>
      <c r="L464" s="806" t="s">
        <v>847</v>
      </c>
      <c r="M464" s="806" t="s">
        <v>662</v>
      </c>
      <c r="N464" s="807">
        <v>1</v>
      </c>
      <c r="O464" s="884"/>
      <c r="P464" s="806" t="s">
        <v>802</v>
      </c>
      <c r="Q464" s="807">
        <v>136</v>
      </c>
      <c r="R464" s="807">
        <v>52</v>
      </c>
      <c r="S464" s="759" t="str">
        <f t="shared" si="14"/>
        <v>Adulto</v>
      </c>
      <c r="U464" s="806" t="s">
        <v>846</v>
      </c>
      <c r="V464" s="807">
        <v>7</v>
      </c>
      <c r="W464" s="807">
        <v>1416</v>
      </c>
      <c r="X464" s="885"/>
      <c r="Z464" s="806" t="s">
        <v>903</v>
      </c>
      <c r="AA464" s="806" t="s">
        <v>792</v>
      </c>
      <c r="AB464" s="807">
        <v>1268</v>
      </c>
      <c r="AC464" s="806" t="s">
        <v>788</v>
      </c>
      <c r="AE464" s="886"/>
      <c r="AF464" s="886"/>
      <c r="AG464" s="887"/>
      <c r="AI464" s="806" t="s">
        <v>802</v>
      </c>
      <c r="AJ464" s="807">
        <v>16</v>
      </c>
      <c r="AK464" s="807">
        <v>85</v>
      </c>
      <c r="AL464" s="759" t="str">
        <f t="shared" si="15"/>
        <v>Vejez</v>
      </c>
    </row>
    <row r="465" spans="1:38" ht="15">
      <c r="A465" s="806" t="s">
        <v>825</v>
      </c>
      <c r="B465" s="806" t="s">
        <v>669</v>
      </c>
      <c r="C465" s="806" t="s">
        <v>783</v>
      </c>
      <c r="D465" s="806" t="s">
        <v>789</v>
      </c>
      <c r="E465" s="807">
        <v>6</v>
      </c>
      <c r="G465" s="806" t="s">
        <v>846</v>
      </c>
      <c r="H465" s="807">
        <v>8</v>
      </c>
      <c r="I465" s="807">
        <v>1355</v>
      </c>
      <c r="K465" s="806" t="s">
        <v>673</v>
      </c>
      <c r="L465" s="806" t="s">
        <v>847</v>
      </c>
      <c r="M465" s="806" t="s">
        <v>806</v>
      </c>
      <c r="N465" s="807">
        <v>2</v>
      </c>
      <c r="O465" s="884"/>
      <c r="P465" s="806" t="s">
        <v>802</v>
      </c>
      <c r="Q465" s="807">
        <v>120</v>
      </c>
      <c r="R465" s="807">
        <v>53</v>
      </c>
      <c r="S465" s="759" t="str">
        <f t="shared" si="14"/>
        <v>Adulto</v>
      </c>
      <c r="U465" s="806" t="s">
        <v>846</v>
      </c>
      <c r="V465" s="807">
        <v>8</v>
      </c>
      <c r="W465" s="807">
        <v>976</v>
      </c>
      <c r="X465" s="885"/>
      <c r="Z465" s="806" t="s">
        <v>903</v>
      </c>
      <c r="AA465" s="806" t="s">
        <v>792</v>
      </c>
      <c r="AB465" s="807">
        <v>719</v>
      </c>
      <c r="AC465" s="806" t="s">
        <v>783</v>
      </c>
      <c r="AE465" s="886"/>
      <c r="AF465" s="886"/>
      <c r="AG465" s="887"/>
      <c r="AI465" s="806" t="s">
        <v>802</v>
      </c>
      <c r="AJ465" s="807">
        <v>14</v>
      </c>
      <c r="AK465" s="807">
        <v>86</v>
      </c>
      <c r="AL465" s="759" t="str">
        <f t="shared" si="15"/>
        <v>Vejez</v>
      </c>
    </row>
    <row r="466" spans="1:38" ht="15">
      <c r="A466" s="806" t="s">
        <v>825</v>
      </c>
      <c r="B466" s="806" t="s">
        <v>669</v>
      </c>
      <c r="C466" s="806" t="s">
        <v>783</v>
      </c>
      <c r="D466" s="806" t="s">
        <v>784</v>
      </c>
      <c r="E466" s="807">
        <v>105</v>
      </c>
      <c r="G466" s="806" t="s">
        <v>846</v>
      </c>
      <c r="H466" s="807">
        <v>9</v>
      </c>
      <c r="I466" s="807">
        <v>984</v>
      </c>
      <c r="K466" s="806" t="s">
        <v>673</v>
      </c>
      <c r="L466" s="806" t="s">
        <v>847</v>
      </c>
      <c r="M466" s="806" t="s">
        <v>790</v>
      </c>
      <c r="N466" s="807">
        <v>9</v>
      </c>
      <c r="O466" s="884"/>
      <c r="P466" s="806" t="s">
        <v>802</v>
      </c>
      <c r="Q466" s="807">
        <v>144</v>
      </c>
      <c r="R466" s="807">
        <v>54</v>
      </c>
      <c r="S466" s="759" t="str">
        <f t="shared" si="14"/>
        <v>Adulto</v>
      </c>
      <c r="U466" s="806" t="s">
        <v>846</v>
      </c>
      <c r="V466" s="807">
        <v>9</v>
      </c>
      <c r="W466" s="807">
        <v>567</v>
      </c>
      <c r="X466" s="885"/>
      <c r="Z466" s="806" t="s">
        <v>903</v>
      </c>
      <c r="AA466" s="806" t="s">
        <v>796</v>
      </c>
      <c r="AB466" s="807">
        <v>941</v>
      </c>
      <c r="AC466" s="806" t="s">
        <v>788</v>
      </c>
      <c r="AE466" s="886"/>
      <c r="AF466" s="886"/>
      <c r="AG466" s="887"/>
      <c r="AI466" s="806" t="s">
        <v>802</v>
      </c>
      <c r="AJ466" s="807">
        <v>13</v>
      </c>
      <c r="AK466" s="807">
        <v>87</v>
      </c>
      <c r="AL466" s="759" t="str">
        <f t="shared" si="15"/>
        <v>Vejez</v>
      </c>
    </row>
    <row r="467" spans="1:38" ht="15">
      <c r="A467" s="806" t="s">
        <v>825</v>
      </c>
      <c r="B467" s="806" t="s">
        <v>787</v>
      </c>
      <c r="C467" s="806" t="s">
        <v>788</v>
      </c>
      <c r="D467" s="806" t="s">
        <v>789</v>
      </c>
      <c r="E467" s="807">
        <v>12</v>
      </c>
      <c r="G467" s="806" t="s">
        <v>846</v>
      </c>
      <c r="H467" s="807">
        <v>10</v>
      </c>
      <c r="I467" s="807">
        <v>797</v>
      </c>
      <c r="K467" s="806" t="s">
        <v>673</v>
      </c>
      <c r="L467" s="806" t="s">
        <v>847</v>
      </c>
      <c r="M467" s="806" t="s">
        <v>791</v>
      </c>
      <c r="N467" s="807">
        <v>6</v>
      </c>
      <c r="O467" s="884"/>
      <c r="P467" s="806" t="s">
        <v>802</v>
      </c>
      <c r="Q467" s="807">
        <v>159</v>
      </c>
      <c r="R467" s="807">
        <v>55</v>
      </c>
      <c r="S467" s="759" t="str">
        <f t="shared" si="14"/>
        <v>Adulto</v>
      </c>
      <c r="U467" s="806" t="s">
        <v>846</v>
      </c>
      <c r="V467" s="807">
        <v>10</v>
      </c>
      <c r="W467" s="807">
        <v>337</v>
      </c>
      <c r="X467" s="885"/>
      <c r="Z467" s="806" t="s">
        <v>903</v>
      </c>
      <c r="AA467" s="806" t="s">
        <v>796</v>
      </c>
      <c r="AB467" s="807">
        <v>2075</v>
      </c>
      <c r="AC467" s="806" t="s">
        <v>783</v>
      </c>
      <c r="AE467" s="886"/>
      <c r="AF467" s="886"/>
      <c r="AG467" s="887"/>
      <c r="AI467" s="806" t="s">
        <v>802</v>
      </c>
      <c r="AJ467" s="807">
        <v>9</v>
      </c>
      <c r="AK467" s="807">
        <v>88</v>
      </c>
      <c r="AL467" s="759" t="str">
        <f t="shared" si="15"/>
        <v>Vejez</v>
      </c>
    </row>
    <row r="468" spans="1:38" ht="15">
      <c r="A468" s="806" t="s">
        <v>825</v>
      </c>
      <c r="B468" s="806" t="s">
        <v>787</v>
      </c>
      <c r="C468" s="806" t="s">
        <v>788</v>
      </c>
      <c r="D468" s="806" t="s">
        <v>784</v>
      </c>
      <c r="E468" s="807">
        <v>282</v>
      </c>
      <c r="G468" s="806" t="s">
        <v>846</v>
      </c>
      <c r="H468" s="807">
        <v>11</v>
      </c>
      <c r="I468" s="807">
        <v>558</v>
      </c>
      <c r="K468" s="806" t="s">
        <v>673</v>
      </c>
      <c r="L468" s="806" t="s">
        <v>847</v>
      </c>
      <c r="M468" s="806" t="s">
        <v>794</v>
      </c>
      <c r="N468" s="807">
        <v>6</v>
      </c>
      <c r="O468" s="884"/>
      <c r="P468" s="806" t="s">
        <v>802</v>
      </c>
      <c r="Q468" s="807">
        <v>152</v>
      </c>
      <c r="R468" s="807">
        <v>56</v>
      </c>
      <c r="S468" s="759" t="str">
        <f t="shared" si="14"/>
        <v>Adulto</v>
      </c>
      <c r="U468" s="806" t="s">
        <v>846</v>
      </c>
      <c r="V468" s="807">
        <v>11</v>
      </c>
      <c r="W468" s="807">
        <v>165</v>
      </c>
      <c r="X468" s="885"/>
      <c r="Z468" s="806" t="s">
        <v>904</v>
      </c>
      <c r="AA468" s="806" t="s">
        <v>792</v>
      </c>
      <c r="AB468" s="807">
        <v>356</v>
      </c>
      <c r="AC468" s="806" t="s">
        <v>788</v>
      </c>
      <c r="AE468" s="886"/>
      <c r="AF468" s="886"/>
      <c r="AG468" s="887"/>
      <c r="AI468" s="806" t="s">
        <v>802</v>
      </c>
      <c r="AJ468" s="807">
        <v>11</v>
      </c>
      <c r="AK468" s="807">
        <v>89</v>
      </c>
      <c r="AL468" s="759" t="str">
        <f t="shared" si="15"/>
        <v>Vejez</v>
      </c>
    </row>
    <row r="469" spans="1:38" ht="15">
      <c r="A469" s="806" t="s">
        <v>825</v>
      </c>
      <c r="B469" s="806" t="s">
        <v>787</v>
      </c>
      <c r="C469" s="806" t="s">
        <v>783</v>
      </c>
      <c r="D469" s="806" t="s">
        <v>789</v>
      </c>
      <c r="E469" s="807">
        <v>14</v>
      </c>
      <c r="G469" s="806" t="s">
        <v>846</v>
      </c>
      <c r="H469" s="807">
        <v>12</v>
      </c>
      <c r="I469" s="807">
        <v>859</v>
      </c>
      <c r="K469" s="806" t="s">
        <v>673</v>
      </c>
      <c r="L469" s="806" t="s">
        <v>847</v>
      </c>
      <c r="M469" s="806" t="s">
        <v>829</v>
      </c>
      <c r="N469" s="807">
        <v>2</v>
      </c>
      <c r="O469" s="884"/>
      <c r="P469" s="806" t="s">
        <v>802</v>
      </c>
      <c r="Q469" s="807">
        <v>153</v>
      </c>
      <c r="R469" s="807">
        <v>57</v>
      </c>
      <c r="S469" s="759" t="str">
        <f t="shared" si="14"/>
        <v>Adulto</v>
      </c>
      <c r="U469" s="806" t="s">
        <v>846</v>
      </c>
      <c r="V469" s="807">
        <v>12</v>
      </c>
      <c r="W469" s="807">
        <v>173</v>
      </c>
      <c r="X469" s="885"/>
      <c r="Z469" s="806" t="s">
        <v>904</v>
      </c>
      <c r="AA469" s="806" t="s">
        <v>792</v>
      </c>
      <c r="AB469" s="807">
        <v>202</v>
      </c>
      <c r="AC469" s="806" t="s">
        <v>783</v>
      </c>
      <c r="AE469" s="886"/>
      <c r="AF469" s="886"/>
      <c r="AG469" s="887"/>
      <c r="AI469" s="806" t="s">
        <v>802</v>
      </c>
      <c r="AJ469" s="807">
        <v>9</v>
      </c>
      <c r="AK469" s="807">
        <v>90</v>
      </c>
      <c r="AL469" s="759" t="str">
        <f t="shared" si="15"/>
        <v>Vejez</v>
      </c>
    </row>
    <row r="470" spans="1:38" ht="15">
      <c r="A470" s="806" t="s">
        <v>825</v>
      </c>
      <c r="B470" s="806" t="s">
        <v>787</v>
      </c>
      <c r="C470" s="806" t="s">
        <v>783</v>
      </c>
      <c r="D470" s="806" t="s">
        <v>784</v>
      </c>
      <c r="E470" s="807">
        <v>286</v>
      </c>
      <c r="G470" s="806" t="s">
        <v>847</v>
      </c>
      <c r="H470" s="807">
        <v>0</v>
      </c>
      <c r="I470" s="807">
        <v>71</v>
      </c>
      <c r="K470" s="806" t="s">
        <v>673</v>
      </c>
      <c r="L470" s="806" t="s">
        <v>847</v>
      </c>
      <c r="M470" s="806" t="s">
        <v>798</v>
      </c>
      <c r="N470" s="807">
        <v>14</v>
      </c>
      <c r="O470" s="884"/>
      <c r="P470" s="806" t="s">
        <v>802</v>
      </c>
      <c r="Q470" s="807">
        <v>157</v>
      </c>
      <c r="R470" s="807">
        <v>58</v>
      </c>
      <c r="S470" s="759" t="str">
        <f t="shared" si="14"/>
        <v>Adulto</v>
      </c>
      <c r="U470" s="806" t="s">
        <v>847</v>
      </c>
      <c r="V470" s="807">
        <v>0</v>
      </c>
      <c r="W470" s="807">
        <v>18</v>
      </c>
      <c r="X470" s="885"/>
      <c r="Z470" s="806" t="s">
        <v>904</v>
      </c>
      <c r="AA470" s="806" t="s">
        <v>796</v>
      </c>
      <c r="AB470" s="807">
        <v>172</v>
      </c>
      <c r="AC470" s="806" t="s">
        <v>788</v>
      </c>
      <c r="AE470" s="886"/>
      <c r="AF470" s="886"/>
      <c r="AG470" s="887"/>
      <c r="AI470" s="806" t="s">
        <v>802</v>
      </c>
      <c r="AJ470" s="807">
        <v>7</v>
      </c>
      <c r="AK470" s="807">
        <v>91</v>
      </c>
      <c r="AL470" s="759" t="str">
        <f t="shared" si="15"/>
        <v>Vejez</v>
      </c>
    </row>
    <row r="471" spans="1:38" ht="15">
      <c r="A471" s="806" t="s">
        <v>825</v>
      </c>
      <c r="B471" s="806" t="s">
        <v>792</v>
      </c>
      <c r="C471" s="806" t="s">
        <v>788</v>
      </c>
      <c r="D471" s="806" t="s">
        <v>789</v>
      </c>
      <c r="E471" s="807">
        <v>2</v>
      </c>
      <c r="G471" s="806" t="s">
        <v>847</v>
      </c>
      <c r="H471" s="807">
        <v>1</v>
      </c>
      <c r="I471" s="807">
        <v>299</v>
      </c>
      <c r="K471" s="806" t="s">
        <v>673</v>
      </c>
      <c r="L471" s="806" t="s">
        <v>847</v>
      </c>
      <c r="M471" s="806" t="s">
        <v>799</v>
      </c>
      <c r="N471" s="807">
        <v>8</v>
      </c>
      <c r="O471" s="884"/>
      <c r="P471" s="806" t="s">
        <v>802</v>
      </c>
      <c r="Q471" s="807">
        <v>152</v>
      </c>
      <c r="R471" s="807">
        <v>59</v>
      </c>
      <c r="S471" s="759" t="str">
        <f t="shared" si="14"/>
        <v>Adulto</v>
      </c>
      <c r="U471" s="806" t="s">
        <v>847</v>
      </c>
      <c r="V471" s="807">
        <v>1</v>
      </c>
      <c r="W471" s="807">
        <v>145</v>
      </c>
      <c r="X471" s="885"/>
      <c r="Z471" s="806" t="s">
        <v>904</v>
      </c>
      <c r="AA471" s="806" t="s">
        <v>796</v>
      </c>
      <c r="AB471" s="807">
        <v>423</v>
      </c>
      <c r="AC471" s="806" t="s">
        <v>783</v>
      </c>
      <c r="AE471" s="886"/>
      <c r="AF471" s="886"/>
      <c r="AG471" s="887"/>
      <c r="AI471" s="806" t="s">
        <v>802</v>
      </c>
      <c r="AJ471" s="807">
        <v>8</v>
      </c>
      <c r="AK471" s="807">
        <v>92</v>
      </c>
      <c r="AL471" s="759" t="str">
        <f t="shared" si="15"/>
        <v>Vejez</v>
      </c>
    </row>
    <row r="472" spans="1:38" ht="15">
      <c r="A472" s="806" t="s">
        <v>825</v>
      </c>
      <c r="B472" s="806" t="s">
        <v>792</v>
      </c>
      <c r="C472" s="806" t="s">
        <v>788</v>
      </c>
      <c r="D472" s="806" t="s">
        <v>784</v>
      </c>
      <c r="E472" s="807">
        <v>16</v>
      </c>
      <c r="G472" s="806" t="s">
        <v>847</v>
      </c>
      <c r="H472" s="807">
        <v>2</v>
      </c>
      <c r="I472" s="807">
        <v>825</v>
      </c>
      <c r="K472" s="806" t="s">
        <v>673</v>
      </c>
      <c r="L472" s="806" t="s">
        <v>847</v>
      </c>
      <c r="M472" s="806" t="s">
        <v>801</v>
      </c>
      <c r="N472" s="807">
        <v>17</v>
      </c>
      <c r="O472" s="884"/>
      <c r="P472" s="806" t="s">
        <v>802</v>
      </c>
      <c r="Q472" s="807">
        <v>155</v>
      </c>
      <c r="R472" s="807">
        <v>60</v>
      </c>
      <c r="S472" s="759" t="str">
        <f t="shared" si="14"/>
        <v>Vejez</v>
      </c>
      <c r="U472" s="806" t="s">
        <v>847</v>
      </c>
      <c r="V472" s="807">
        <v>2</v>
      </c>
      <c r="W472" s="807">
        <v>393</v>
      </c>
      <c r="X472" s="885"/>
      <c r="Z472" s="806" t="s">
        <v>905</v>
      </c>
      <c r="AA472" s="806" t="s">
        <v>792</v>
      </c>
      <c r="AB472" s="807">
        <v>327</v>
      </c>
      <c r="AC472" s="806" t="s">
        <v>788</v>
      </c>
      <c r="AE472" s="886"/>
      <c r="AF472" s="886"/>
      <c r="AG472" s="887"/>
      <c r="AI472" s="806" t="s">
        <v>802</v>
      </c>
      <c r="AJ472" s="807">
        <v>3</v>
      </c>
      <c r="AK472" s="807">
        <v>93</v>
      </c>
      <c r="AL472" s="759" t="str">
        <f t="shared" si="15"/>
        <v>Vejez</v>
      </c>
    </row>
    <row r="473" spans="1:38" ht="15">
      <c r="A473" s="806" t="s">
        <v>825</v>
      </c>
      <c r="B473" s="806" t="s">
        <v>792</v>
      </c>
      <c r="C473" s="806" t="s">
        <v>783</v>
      </c>
      <c r="D473" s="806" t="s">
        <v>789</v>
      </c>
      <c r="E473" s="807">
        <v>1</v>
      </c>
      <c r="G473" s="806" t="s">
        <v>847</v>
      </c>
      <c r="H473" s="807">
        <v>3</v>
      </c>
      <c r="I473" s="807">
        <v>435</v>
      </c>
      <c r="K473" s="806" t="s">
        <v>673</v>
      </c>
      <c r="L473" s="806" t="s">
        <v>847</v>
      </c>
      <c r="M473" s="806" t="s">
        <v>673</v>
      </c>
      <c r="N473" s="807">
        <v>15</v>
      </c>
      <c r="O473" s="884"/>
      <c r="P473" s="806" t="s">
        <v>802</v>
      </c>
      <c r="Q473" s="807">
        <v>142</v>
      </c>
      <c r="R473" s="807">
        <v>61</v>
      </c>
      <c r="S473" s="759" t="str">
        <f t="shared" si="14"/>
        <v>Vejez</v>
      </c>
      <c r="U473" s="806" t="s">
        <v>847</v>
      </c>
      <c r="V473" s="807">
        <v>3</v>
      </c>
      <c r="W473" s="807">
        <v>192</v>
      </c>
      <c r="X473" s="885"/>
      <c r="Z473" s="806" t="s">
        <v>905</v>
      </c>
      <c r="AA473" s="806" t="s">
        <v>792</v>
      </c>
      <c r="AB473" s="807">
        <v>236</v>
      </c>
      <c r="AC473" s="806" t="s">
        <v>783</v>
      </c>
      <c r="AE473" s="886"/>
      <c r="AF473" s="886"/>
      <c r="AG473" s="887"/>
      <c r="AI473" s="806" t="s">
        <v>802</v>
      </c>
      <c r="AJ473" s="807">
        <v>3</v>
      </c>
      <c r="AK473" s="807">
        <v>94</v>
      </c>
      <c r="AL473" s="759" t="str">
        <f t="shared" si="15"/>
        <v>Vejez</v>
      </c>
    </row>
    <row r="474" spans="1:38" ht="15">
      <c r="A474" s="806" t="s">
        <v>825</v>
      </c>
      <c r="B474" s="806" t="s">
        <v>792</v>
      </c>
      <c r="C474" s="806" t="s">
        <v>783</v>
      </c>
      <c r="D474" s="806" t="s">
        <v>784</v>
      </c>
      <c r="E474" s="807">
        <v>15</v>
      </c>
      <c r="G474" s="806" t="s">
        <v>847</v>
      </c>
      <c r="H474" s="807">
        <v>4</v>
      </c>
      <c r="I474" s="807">
        <v>2085</v>
      </c>
      <c r="K474" s="806" t="s">
        <v>673</v>
      </c>
      <c r="L474" s="806" t="s">
        <v>847</v>
      </c>
      <c r="M474" s="806" t="s">
        <v>674</v>
      </c>
      <c r="N474" s="807">
        <v>5048</v>
      </c>
      <c r="O474" s="884"/>
      <c r="P474" s="806" t="s">
        <v>802</v>
      </c>
      <c r="Q474" s="807">
        <v>125</v>
      </c>
      <c r="R474" s="807">
        <v>62</v>
      </c>
      <c r="S474" s="759" t="str">
        <f t="shared" si="14"/>
        <v>Vejez</v>
      </c>
      <c r="U474" s="806" t="s">
        <v>847</v>
      </c>
      <c r="V474" s="807">
        <v>4</v>
      </c>
      <c r="W474" s="807">
        <v>1573</v>
      </c>
      <c r="X474" s="885"/>
      <c r="Z474" s="806" t="s">
        <v>905</v>
      </c>
      <c r="AA474" s="806" t="s">
        <v>796</v>
      </c>
      <c r="AB474" s="807">
        <v>308</v>
      </c>
      <c r="AC474" s="806" t="s">
        <v>788</v>
      </c>
      <c r="AE474" s="886"/>
      <c r="AF474" s="886"/>
      <c r="AG474" s="887"/>
      <c r="AI474" s="806" t="s">
        <v>802</v>
      </c>
      <c r="AJ474" s="807">
        <v>4</v>
      </c>
      <c r="AK474" s="807">
        <v>95</v>
      </c>
      <c r="AL474" s="759" t="str">
        <f t="shared" si="15"/>
        <v>Vejez</v>
      </c>
    </row>
    <row r="475" spans="1:38" ht="15">
      <c r="A475" s="806" t="s">
        <v>825</v>
      </c>
      <c r="B475" s="806" t="s">
        <v>796</v>
      </c>
      <c r="C475" s="806" t="s">
        <v>788</v>
      </c>
      <c r="D475" s="806" t="s">
        <v>784</v>
      </c>
      <c r="E475" s="807">
        <v>5</v>
      </c>
      <c r="G475" s="806" t="s">
        <v>847</v>
      </c>
      <c r="H475" s="807">
        <v>5</v>
      </c>
      <c r="I475" s="807">
        <v>348</v>
      </c>
      <c r="K475" s="806" t="s">
        <v>673</v>
      </c>
      <c r="L475" s="806" t="s">
        <v>847</v>
      </c>
      <c r="M475" s="806" t="s">
        <v>676</v>
      </c>
      <c r="N475" s="807">
        <v>2</v>
      </c>
      <c r="O475" s="884"/>
      <c r="P475" s="806" t="s">
        <v>802</v>
      </c>
      <c r="Q475" s="807">
        <v>129</v>
      </c>
      <c r="R475" s="807">
        <v>63</v>
      </c>
      <c r="S475" s="759" t="str">
        <f t="shared" si="14"/>
        <v>Vejez</v>
      </c>
      <c r="U475" s="806" t="s">
        <v>847</v>
      </c>
      <c r="V475" s="807">
        <v>5</v>
      </c>
      <c r="W475" s="807">
        <v>213</v>
      </c>
      <c r="X475" s="885"/>
      <c r="Z475" s="806" t="s">
        <v>905</v>
      </c>
      <c r="AA475" s="806" t="s">
        <v>796</v>
      </c>
      <c r="AB475" s="807">
        <v>621</v>
      </c>
      <c r="AC475" s="806" t="s">
        <v>783</v>
      </c>
      <c r="AE475" s="886"/>
      <c r="AF475" s="886"/>
      <c r="AG475" s="887"/>
      <c r="AI475" s="806" t="s">
        <v>802</v>
      </c>
      <c r="AJ475" s="807">
        <v>1</v>
      </c>
      <c r="AK475" s="807">
        <v>96</v>
      </c>
      <c r="AL475" s="759" t="str">
        <f t="shared" si="15"/>
        <v>Vejez</v>
      </c>
    </row>
    <row r="476" spans="1:38" ht="15">
      <c r="A476" s="806" t="s">
        <v>825</v>
      </c>
      <c r="B476" s="806" t="s">
        <v>796</v>
      </c>
      <c r="C476" s="806" t="s">
        <v>783</v>
      </c>
      <c r="D476" s="806" t="s">
        <v>784</v>
      </c>
      <c r="E476" s="807">
        <v>3</v>
      </c>
      <c r="G476" s="806" t="s">
        <v>847</v>
      </c>
      <c r="H476" s="807">
        <v>6</v>
      </c>
      <c r="I476" s="807">
        <v>407</v>
      </c>
      <c r="K476" s="806" t="s">
        <v>673</v>
      </c>
      <c r="L476" s="806" t="s">
        <v>847</v>
      </c>
      <c r="M476" s="806" t="s">
        <v>678</v>
      </c>
      <c r="N476" s="807">
        <v>3</v>
      </c>
      <c r="O476" s="884"/>
      <c r="P476" s="806" t="s">
        <v>802</v>
      </c>
      <c r="Q476" s="807">
        <v>127</v>
      </c>
      <c r="R476" s="807">
        <v>64</v>
      </c>
      <c r="S476" s="759" t="str">
        <f t="shared" si="14"/>
        <v>Vejez</v>
      </c>
      <c r="U476" s="806" t="s">
        <v>847</v>
      </c>
      <c r="V476" s="807">
        <v>6</v>
      </c>
      <c r="W476" s="807">
        <v>190</v>
      </c>
      <c r="X476" s="885"/>
      <c r="Z476" s="806" t="s">
        <v>906</v>
      </c>
      <c r="AA476" s="806" t="s">
        <v>792</v>
      </c>
      <c r="AB476" s="807">
        <v>1068</v>
      </c>
      <c r="AC476" s="806" t="s">
        <v>788</v>
      </c>
      <c r="AE476" s="886"/>
      <c r="AF476" s="886"/>
      <c r="AG476" s="887"/>
      <c r="AI476" s="806" t="s">
        <v>802</v>
      </c>
      <c r="AJ476" s="807">
        <v>1</v>
      </c>
      <c r="AK476" s="807">
        <v>97</v>
      </c>
      <c r="AL476" s="759" t="str">
        <f t="shared" si="15"/>
        <v>Vejez</v>
      </c>
    </row>
    <row r="477" spans="1:38" ht="15">
      <c r="A477" s="806" t="s">
        <v>825</v>
      </c>
      <c r="B477" s="806" t="s">
        <v>815</v>
      </c>
      <c r="C477" s="806" t="s">
        <v>788</v>
      </c>
      <c r="D477" s="806" t="s">
        <v>789</v>
      </c>
      <c r="E477" s="807">
        <v>1337</v>
      </c>
      <c r="G477" s="806" t="s">
        <v>847</v>
      </c>
      <c r="H477" s="807">
        <v>7</v>
      </c>
      <c r="I477" s="807">
        <v>476</v>
      </c>
      <c r="K477" s="806" t="s">
        <v>673</v>
      </c>
      <c r="L477" s="806" t="s">
        <v>847</v>
      </c>
      <c r="M477" s="806" t="s">
        <v>683</v>
      </c>
      <c r="N477" s="807">
        <v>2</v>
      </c>
      <c r="O477" s="884"/>
      <c r="P477" s="806" t="s">
        <v>802</v>
      </c>
      <c r="Q477" s="807">
        <v>110</v>
      </c>
      <c r="R477" s="807">
        <v>65</v>
      </c>
      <c r="S477" s="759" t="str">
        <f t="shared" si="14"/>
        <v>Vejez</v>
      </c>
      <c r="U477" s="806" t="s">
        <v>847</v>
      </c>
      <c r="V477" s="807">
        <v>7</v>
      </c>
      <c r="W477" s="807">
        <v>158</v>
      </c>
      <c r="X477" s="885"/>
      <c r="Z477" s="806" t="s">
        <v>906</v>
      </c>
      <c r="AA477" s="806" t="s">
        <v>792</v>
      </c>
      <c r="AB477" s="807">
        <v>654</v>
      </c>
      <c r="AC477" s="806" t="s">
        <v>783</v>
      </c>
      <c r="AE477" s="886"/>
      <c r="AF477" s="886"/>
      <c r="AG477" s="887"/>
      <c r="AI477" s="806" t="s">
        <v>802</v>
      </c>
      <c r="AJ477" s="807">
        <v>1</v>
      </c>
      <c r="AK477" s="807">
        <v>99</v>
      </c>
      <c r="AL477" s="759" t="str">
        <f t="shared" si="15"/>
        <v>Vejez</v>
      </c>
    </row>
    <row r="478" spans="1:38" ht="30">
      <c r="A478" s="806" t="s">
        <v>825</v>
      </c>
      <c r="B478" s="806" t="s">
        <v>815</v>
      </c>
      <c r="C478" s="806" t="s">
        <v>788</v>
      </c>
      <c r="D478" s="806" t="s">
        <v>784</v>
      </c>
      <c r="E478" s="807">
        <v>14782</v>
      </c>
      <c r="G478" s="806" t="s">
        <v>847</v>
      </c>
      <c r="H478" s="807">
        <v>8</v>
      </c>
      <c r="I478" s="807">
        <v>414</v>
      </c>
      <c r="K478" s="806" t="s">
        <v>673</v>
      </c>
      <c r="L478" s="806" t="s">
        <v>847</v>
      </c>
      <c r="M478" s="806" t="s">
        <v>684</v>
      </c>
      <c r="N478" s="807">
        <v>1250</v>
      </c>
      <c r="O478" s="884"/>
      <c r="P478" s="806" t="s">
        <v>802</v>
      </c>
      <c r="Q478" s="807">
        <v>114</v>
      </c>
      <c r="R478" s="807">
        <v>66</v>
      </c>
      <c r="S478" s="759" t="str">
        <f t="shared" si="14"/>
        <v>Vejez</v>
      </c>
      <c r="U478" s="806" t="s">
        <v>847</v>
      </c>
      <c r="V478" s="807">
        <v>8</v>
      </c>
      <c r="W478" s="807">
        <v>151</v>
      </c>
      <c r="X478" s="885"/>
      <c r="Z478" s="806" t="s">
        <v>906</v>
      </c>
      <c r="AA478" s="806" t="s">
        <v>796</v>
      </c>
      <c r="AB478" s="807">
        <v>485</v>
      </c>
      <c r="AC478" s="806" t="s">
        <v>788</v>
      </c>
      <c r="AE478" s="886"/>
      <c r="AF478" s="886"/>
      <c r="AG478" s="887"/>
      <c r="AI478" s="806" t="s">
        <v>803</v>
      </c>
      <c r="AJ478" s="807">
        <v>28</v>
      </c>
      <c r="AK478" s="807">
        <v>0</v>
      </c>
      <c r="AL478" s="759" t="str">
        <f t="shared" si="15"/>
        <v>Primera Infancia</v>
      </c>
    </row>
    <row r="479" spans="1:38" ht="30">
      <c r="A479" s="806" t="s">
        <v>825</v>
      </c>
      <c r="B479" s="806" t="s">
        <v>815</v>
      </c>
      <c r="C479" s="806" t="s">
        <v>783</v>
      </c>
      <c r="D479" s="806" t="s">
        <v>789</v>
      </c>
      <c r="E479" s="807">
        <v>1137</v>
      </c>
      <c r="G479" s="806" t="s">
        <v>847</v>
      </c>
      <c r="H479" s="807">
        <v>9</v>
      </c>
      <c r="I479" s="807">
        <v>338</v>
      </c>
      <c r="K479" s="806" t="s">
        <v>673</v>
      </c>
      <c r="L479" s="806" t="s">
        <v>892</v>
      </c>
      <c r="M479" s="806" t="s">
        <v>662</v>
      </c>
      <c r="N479" s="807">
        <v>4</v>
      </c>
      <c r="O479" s="884"/>
      <c r="P479" s="806" t="s">
        <v>802</v>
      </c>
      <c r="Q479" s="807">
        <v>99</v>
      </c>
      <c r="R479" s="807">
        <v>67</v>
      </c>
      <c r="S479" s="759" t="str">
        <f t="shared" si="14"/>
        <v>Vejez</v>
      </c>
      <c r="U479" s="806" t="s">
        <v>847</v>
      </c>
      <c r="V479" s="807">
        <v>9</v>
      </c>
      <c r="W479" s="807">
        <v>103</v>
      </c>
      <c r="X479" s="885"/>
      <c r="Z479" s="806" t="s">
        <v>906</v>
      </c>
      <c r="AA479" s="806" t="s">
        <v>796</v>
      </c>
      <c r="AB479" s="807">
        <v>1393</v>
      </c>
      <c r="AC479" s="806" t="s">
        <v>783</v>
      </c>
      <c r="AE479" s="886"/>
      <c r="AF479" s="886"/>
      <c r="AG479" s="887"/>
      <c r="AI479" s="806" t="s">
        <v>803</v>
      </c>
      <c r="AJ479" s="807">
        <v>22</v>
      </c>
      <c r="AK479" s="807">
        <v>1</v>
      </c>
      <c r="AL479" s="759" t="str">
        <f t="shared" si="15"/>
        <v>Primera Infancia</v>
      </c>
    </row>
    <row r="480" spans="1:38" ht="30">
      <c r="A480" s="806" t="s">
        <v>825</v>
      </c>
      <c r="B480" s="806" t="s">
        <v>815</v>
      </c>
      <c r="C480" s="806" t="s">
        <v>783</v>
      </c>
      <c r="D480" s="806" t="s">
        <v>784</v>
      </c>
      <c r="E480" s="807">
        <v>10955</v>
      </c>
      <c r="G480" s="806" t="s">
        <v>847</v>
      </c>
      <c r="H480" s="807">
        <v>10</v>
      </c>
      <c r="I480" s="807">
        <v>251</v>
      </c>
      <c r="K480" s="806" t="s">
        <v>673</v>
      </c>
      <c r="L480" s="806" t="s">
        <v>892</v>
      </c>
      <c r="M480" s="806" t="s">
        <v>820</v>
      </c>
      <c r="N480" s="807">
        <v>10</v>
      </c>
      <c r="O480" s="884"/>
      <c r="P480" s="806" t="s">
        <v>802</v>
      </c>
      <c r="Q480" s="807">
        <v>100</v>
      </c>
      <c r="R480" s="807">
        <v>68</v>
      </c>
      <c r="S480" s="759" t="str">
        <f t="shared" si="14"/>
        <v>Vejez</v>
      </c>
      <c r="U480" s="806" t="s">
        <v>847</v>
      </c>
      <c r="V480" s="807">
        <v>10</v>
      </c>
      <c r="W480" s="807">
        <v>91</v>
      </c>
      <c r="X480" s="885"/>
      <c r="Z480" s="806" t="s">
        <v>907</v>
      </c>
      <c r="AA480" s="806" t="s">
        <v>787</v>
      </c>
      <c r="AB480" s="807">
        <v>4</v>
      </c>
      <c r="AC480" s="806" t="s">
        <v>788</v>
      </c>
      <c r="AE480" s="886"/>
      <c r="AF480" s="886"/>
      <c r="AG480" s="887"/>
      <c r="AI480" s="806" t="s">
        <v>803</v>
      </c>
      <c r="AJ480" s="807">
        <v>17</v>
      </c>
      <c r="AK480" s="807">
        <v>2</v>
      </c>
      <c r="AL480" s="759" t="str">
        <f t="shared" si="15"/>
        <v>Primera Infancia</v>
      </c>
    </row>
    <row r="481" spans="1:38" ht="30">
      <c r="A481" s="806" t="s">
        <v>825</v>
      </c>
      <c r="B481" s="806" t="s">
        <v>818</v>
      </c>
      <c r="C481" s="806" t="s">
        <v>788</v>
      </c>
      <c r="D481" s="806" t="s">
        <v>789</v>
      </c>
      <c r="E481" s="807">
        <v>21</v>
      </c>
      <c r="G481" s="806" t="s">
        <v>847</v>
      </c>
      <c r="H481" s="807">
        <v>11</v>
      </c>
      <c r="I481" s="807">
        <v>197</v>
      </c>
      <c r="K481" s="806" t="s">
        <v>673</v>
      </c>
      <c r="L481" s="806" t="s">
        <v>892</v>
      </c>
      <c r="M481" s="806" t="s">
        <v>806</v>
      </c>
      <c r="N481" s="807">
        <v>12</v>
      </c>
      <c r="O481" s="884"/>
      <c r="P481" s="806" t="s">
        <v>802</v>
      </c>
      <c r="Q481" s="807">
        <v>92</v>
      </c>
      <c r="R481" s="807">
        <v>69</v>
      </c>
      <c r="S481" s="759" t="str">
        <f t="shared" si="14"/>
        <v>Vejez</v>
      </c>
      <c r="U481" s="806" t="s">
        <v>847</v>
      </c>
      <c r="V481" s="807">
        <v>11</v>
      </c>
      <c r="W481" s="807">
        <v>56</v>
      </c>
      <c r="X481" s="885"/>
      <c r="Z481" s="806" t="s">
        <v>907</v>
      </c>
      <c r="AA481" s="806" t="s">
        <v>787</v>
      </c>
      <c r="AB481" s="807">
        <v>7</v>
      </c>
      <c r="AC481" s="806" t="s">
        <v>783</v>
      </c>
      <c r="AE481" s="886"/>
      <c r="AF481" s="886"/>
      <c r="AG481" s="887"/>
      <c r="AI481" s="806" t="s">
        <v>803</v>
      </c>
      <c r="AJ481" s="807">
        <v>30</v>
      </c>
      <c r="AK481" s="807">
        <v>3</v>
      </c>
      <c r="AL481" s="759" t="str">
        <f t="shared" si="15"/>
        <v>Primera Infancia</v>
      </c>
    </row>
    <row r="482" spans="1:38" ht="30">
      <c r="A482" s="806" t="s">
        <v>825</v>
      </c>
      <c r="B482" s="806" t="s">
        <v>818</v>
      </c>
      <c r="C482" s="806" t="s">
        <v>788</v>
      </c>
      <c r="D482" s="806" t="s">
        <v>784</v>
      </c>
      <c r="E482" s="807">
        <v>651</v>
      </c>
      <c r="G482" s="806" t="s">
        <v>847</v>
      </c>
      <c r="H482" s="807">
        <v>12</v>
      </c>
      <c r="I482" s="807">
        <v>239</v>
      </c>
      <c r="K482" s="806" t="s">
        <v>673</v>
      </c>
      <c r="L482" s="806" t="s">
        <v>892</v>
      </c>
      <c r="M482" s="806" t="s">
        <v>808</v>
      </c>
      <c r="N482" s="807">
        <v>1</v>
      </c>
      <c r="O482" s="884"/>
      <c r="P482" s="806" t="s">
        <v>802</v>
      </c>
      <c r="Q482" s="807">
        <v>83</v>
      </c>
      <c r="R482" s="807">
        <v>70</v>
      </c>
      <c r="S482" s="759" t="str">
        <f t="shared" si="14"/>
        <v>Vejez</v>
      </c>
      <c r="U482" s="806" t="s">
        <v>847</v>
      </c>
      <c r="V482" s="807">
        <v>12</v>
      </c>
      <c r="W482" s="807">
        <v>106</v>
      </c>
      <c r="X482" s="885"/>
      <c r="Z482" s="806" t="s">
        <v>907</v>
      </c>
      <c r="AA482" s="806" t="s">
        <v>792</v>
      </c>
      <c r="AB482" s="807">
        <v>4731</v>
      </c>
      <c r="AC482" s="806" t="s">
        <v>788</v>
      </c>
      <c r="AE482" s="886"/>
      <c r="AF482" s="886"/>
      <c r="AG482" s="887"/>
      <c r="AI482" s="806" t="s">
        <v>803</v>
      </c>
      <c r="AJ482" s="807">
        <v>25</v>
      </c>
      <c r="AK482" s="807">
        <v>4</v>
      </c>
      <c r="AL482" s="759" t="str">
        <f t="shared" si="15"/>
        <v>Primera Infancia</v>
      </c>
    </row>
    <row r="483" spans="1:38" ht="30">
      <c r="A483" s="806" t="s">
        <v>825</v>
      </c>
      <c r="B483" s="806" t="s">
        <v>818</v>
      </c>
      <c r="C483" s="806" t="s">
        <v>783</v>
      </c>
      <c r="D483" s="806" t="s">
        <v>789</v>
      </c>
      <c r="E483" s="807">
        <v>32</v>
      </c>
      <c r="G483" s="806" t="s">
        <v>848</v>
      </c>
      <c r="H483" s="807">
        <v>0</v>
      </c>
      <c r="I483" s="807">
        <v>138</v>
      </c>
      <c r="K483" s="806" t="s">
        <v>673</v>
      </c>
      <c r="L483" s="806" t="s">
        <v>892</v>
      </c>
      <c r="M483" s="806" t="s">
        <v>790</v>
      </c>
      <c r="N483" s="807">
        <v>7</v>
      </c>
      <c r="O483" s="884"/>
      <c r="P483" s="806" t="s">
        <v>802</v>
      </c>
      <c r="Q483" s="807">
        <v>90</v>
      </c>
      <c r="R483" s="807">
        <v>71</v>
      </c>
      <c r="S483" s="759" t="str">
        <f t="shared" si="14"/>
        <v>Vejez</v>
      </c>
      <c r="U483" s="806" t="s">
        <v>848</v>
      </c>
      <c r="V483" s="807">
        <v>0</v>
      </c>
      <c r="W483" s="807">
        <v>24</v>
      </c>
      <c r="X483" s="885"/>
      <c r="Z483" s="806" t="s">
        <v>907</v>
      </c>
      <c r="AA483" s="806" t="s">
        <v>792</v>
      </c>
      <c r="AB483" s="807">
        <v>2629</v>
      </c>
      <c r="AC483" s="806" t="s">
        <v>783</v>
      </c>
      <c r="AE483" s="886"/>
      <c r="AF483" s="886"/>
      <c r="AG483" s="887"/>
      <c r="AI483" s="806" t="s">
        <v>803</v>
      </c>
      <c r="AJ483" s="807">
        <v>33</v>
      </c>
      <c r="AK483" s="807">
        <v>5</v>
      </c>
      <c r="AL483" s="759" t="str">
        <f t="shared" si="15"/>
        <v>Primera Infancia</v>
      </c>
    </row>
    <row r="484" spans="1:38" ht="15">
      <c r="A484" s="806" t="s">
        <v>825</v>
      </c>
      <c r="B484" s="806" t="s">
        <v>818</v>
      </c>
      <c r="C484" s="806" t="s">
        <v>783</v>
      </c>
      <c r="D484" s="806" t="s">
        <v>784</v>
      </c>
      <c r="E484" s="807">
        <v>709</v>
      </c>
      <c r="G484" s="806" t="s">
        <v>848</v>
      </c>
      <c r="H484" s="807">
        <v>1</v>
      </c>
      <c r="I484" s="807">
        <v>549</v>
      </c>
      <c r="K484" s="806" t="s">
        <v>673</v>
      </c>
      <c r="L484" s="806" t="s">
        <v>892</v>
      </c>
      <c r="M484" s="806" t="s">
        <v>824</v>
      </c>
      <c r="N484" s="807">
        <v>29</v>
      </c>
      <c r="O484" s="884"/>
      <c r="P484" s="806" t="s">
        <v>802</v>
      </c>
      <c r="Q484" s="807">
        <v>87</v>
      </c>
      <c r="R484" s="807">
        <v>72</v>
      </c>
      <c r="S484" s="759" t="str">
        <f t="shared" si="14"/>
        <v>Vejez</v>
      </c>
      <c r="U484" s="806" t="s">
        <v>848</v>
      </c>
      <c r="V484" s="807">
        <v>1</v>
      </c>
      <c r="W484" s="807">
        <v>172</v>
      </c>
      <c r="X484" s="885"/>
      <c r="Z484" s="806" t="s">
        <v>907</v>
      </c>
      <c r="AA484" s="806" t="s">
        <v>796</v>
      </c>
      <c r="AB484" s="807">
        <v>2300</v>
      </c>
      <c r="AC484" s="806" t="s">
        <v>788</v>
      </c>
      <c r="AE484" s="886"/>
      <c r="AF484" s="886"/>
      <c r="AG484" s="887"/>
      <c r="AI484" s="806" t="s">
        <v>803</v>
      </c>
      <c r="AJ484" s="807">
        <v>28</v>
      </c>
      <c r="AK484" s="807">
        <v>6</v>
      </c>
      <c r="AL484" s="759" t="str">
        <f t="shared" si="15"/>
        <v>Infancia</v>
      </c>
    </row>
    <row r="485" spans="1:38" ht="15">
      <c r="A485" s="806" t="s">
        <v>827</v>
      </c>
      <c r="B485" s="806" t="s">
        <v>782</v>
      </c>
      <c r="C485" s="806" t="s">
        <v>788</v>
      </c>
      <c r="D485" s="806" t="s">
        <v>789</v>
      </c>
      <c r="E485" s="807">
        <v>6</v>
      </c>
      <c r="G485" s="806" t="s">
        <v>848</v>
      </c>
      <c r="H485" s="807">
        <v>2</v>
      </c>
      <c r="I485" s="807">
        <v>1640</v>
      </c>
      <c r="K485" s="806" t="s">
        <v>673</v>
      </c>
      <c r="L485" s="806" t="s">
        <v>892</v>
      </c>
      <c r="M485" s="806" t="s">
        <v>666</v>
      </c>
      <c r="N485" s="807">
        <v>44</v>
      </c>
      <c r="O485" s="884"/>
      <c r="P485" s="806" t="s">
        <v>802</v>
      </c>
      <c r="Q485" s="807">
        <v>82</v>
      </c>
      <c r="R485" s="807">
        <v>73</v>
      </c>
      <c r="S485" s="759" t="str">
        <f t="shared" si="14"/>
        <v>Vejez</v>
      </c>
      <c r="U485" s="806" t="s">
        <v>848</v>
      </c>
      <c r="V485" s="807">
        <v>2</v>
      </c>
      <c r="W485" s="807">
        <v>383</v>
      </c>
      <c r="X485" s="885"/>
      <c r="Z485" s="806" t="s">
        <v>907</v>
      </c>
      <c r="AA485" s="806" t="s">
        <v>796</v>
      </c>
      <c r="AB485" s="807">
        <v>5468</v>
      </c>
      <c r="AC485" s="806" t="s">
        <v>783</v>
      </c>
      <c r="AE485" s="886"/>
      <c r="AF485" s="886"/>
      <c r="AG485" s="887"/>
      <c r="AI485" s="806" t="s">
        <v>803</v>
      </c>
      <c r="AJ485" s="807">
        <v>35</v>
      </c>
      <c r="AK485" s="807">
        <v>7</v>
      </c>
      <c r="AL485" s="759" t="str">
        <f t="shared" si="15"/>
        <v>Infancia</v>
      </c>
    </row>
    <row r="486" spans="1:38" ht="15">
      <c r="A486" s="806" t="s">
        <v>827</v>
      </c>
      <c r="B486" s="806" t="s">
        <v>782</v>
      </c>
      <c r="C486" s="806" t="s">
        <v>788</v>
      </c>
      <c r="D486" s="806" t="s">
        <v>784</v>
      </c>
      <c r="E486" s="807">
        <v>9</v>
      </c>
      <c r="G486" s="806" t="s">
        <v>848</v>
      </c>
      <c r="H486" s="807">
        <v>3</v>
      </c>
      <c r="I486" s="807">
        <v>788</v>
      </c>
      <c r="K486" s="806" t="s">
        <v>673</v>
      </c>
      <c r="L486" s="806" t="s">
        <v>892</v>
      </c>
      <c r="M486" s="806" t="s">
        <v>794</v>
      </c>
      <c r="N486" s="807">
        <v>10</v>
      </c>
      <c r="O486" s="884"/>
      <c r="P486" s="806" t="s">
        <v>802</v>
      </c>
      <c r="Q486" s="807">
        <v>78</v>
      </c>
      <c r="R486" s="807">
        <v>74</v>
      </c>
      <c r="S486" s="759" t="str">
        <f t="shared" si="14"/>
        <v>Vejez</v>
      </c>
      <c r="U486" s="806" t="s">
        <v>848</v>
      </c>
      <c r="V486" s="807">
        <v>3</v>
      </c>
      <c r="W486" s="807">
        <v>169</v>
      </c>
      <c r="X486" s="885"/>
      <c r="Z486" s="806" t="s">
        <v>908</v>
      </c>
      <c r="AA486" s="806" t="s">
        <v>792</v>
      </c>
      <c r="AB486" s="807">
        <v>516</v>
      </c>
      <c r="AC486" s="806" t="s">
        <v>788</v>
      </c>
      <c r="AE486" s="886"/>
      <c r="AF486" s="886"/>
      <c r="AG486" s="887"/>
      <c r="AI486" s="806" t="s">
        <v>803</v>
      </c>
      <c r="AJ486" s="807">
        <v>35</v>
      </c>
      <c r="AK486" s="807">
        <v>8</v>
      </c>
      <c r="AL486" s="759" t="str">
        <f t="shared" si="15"/>
        <v>Infancia</v>
      </c>
    </row>
    <row r="487" spans="1:38" ht="15">
      <c r="A487" s="806" t="s">
        <v>827</v>
      </c>
      <c r="B487" s="806" t="s">
        <v>782</v>
      </c>
      <c r="C487" s="806" t="s">
        <v>783</v>
      </c>
      <c r="D487" s="806" t="s">
        <v>789</v>
      </c>
      <c r="E487" s="807">
        <v>17</v>
      </c>
      <c r="G487" s="806" t="s">
        <v>848</v>
      </c>
      <c r="H487" s="807">
        <v>4</v>
      </c>
      <c r="I487" s="807">
        <v>3802</v>
      </c>
      <c r="K487" s="806" t="s">
        <v>673</v>
      </c>
      <c r="L487" s="806" t="s">
        <v>892</v>
      </c>
      <c r="M487" s="806" t="s">
        <v>795</v>
      </c>
      <c r="N487" s="807">
        <v>61</v>
      </c>
      <c r="O487" s="884"/>
      <c r="P487" s="806" t="s">
        <v>802</v>
      </c>
      <c r="Q487" s="807">
        <v>68</v>
      </c>
      <c r="R487" s="807">
        <v>75</v>
      </c>
      <c r="S487" s="759" t="str">
        <f t="shared" si="14"/>
        <v>Vejez</v>
      </c>
      <c r="U487" s="806" t="s">
        <v>848</v>
      </c>
      <c r="V487" s="807">
        <v>4</v>
      </c>
      <c r="W487" s="807">
        <v>1290</v>
      </c>
      <c r="X487" s="885"/>
      <c r="Z487" s="806" t="s">
        <v>908</v>
      </c>
      <c r="AA487" s="806" t="s">
        <v>792</v>
      </c>
      <c r="AB487" s="807">
        <v>411</v>
      </c>
      <c r="AC487" s="806" t="s">
        <v>783</v>
      </c>
      <c r="AE487" s="886"/>
      <c r="AF487" s="886"/>
      <c r="AG487" s="887"/>
      <c r="AI487" s="806" t="s">
        <v>803</v>
      </c>
      <c r="AJ487" s="807">
        <v>48</v>
      </c>
      <c r="AK487" s="807">
        <v>9</v>
      </c>
      <c r="AL487" s="759" t="str">
        <f t="shared" si="15"/>
        <v>Infancia</v>
      </c>
    </row>
    <row r="488" spans="1:38" ht="15">
      <c r="A488" s="806" t="s">
        <v>827</v>
      </c>
      <c r="B488" s="806" t="s">
        <v>782</v>
      </c>
      <c r="C488" s="806" t="s">
        <v>783</v>
      </c>
      <c r="D488" s="806" t="s">
        <v>784</v>
      </c>
      <c r="E488" s="807">
        <v>9</v>
      </c>
      <c r="G488" s="806" t="s">
        <v>848</v>
      </c>
      <c r="H488" s="807">
        <v>5</v>
      </c>
      <c r="I488" s="807">
        <v>581</v>
      </c>
      <c r="K488" s="806" t="s">
        <v>673</v>
      </c>
      <c r="L488" s="806" t="s">
        <v>892</v>
      </c>
      <c r="M488" s="806" t="s">
        <v>829</v>
      </c>
      <c r="N488" s="807">
        <v>3</v>
      </c>
      <c r="O488" s="884"/>
      <c r="P488" s="806" t="s">
        <v>802</v>
      </c>
      <c r="Q488" s="807">
        <v>65</v>
      </c>
      <c r="R488" s="807">
        <v>76</v>
      </c>
      <c r="S488" s="759" t="str">
        <f t="shared" si="14"/>
        <v>Vejez</v>
      </c>
      <c r="U488" s="806" t="s">
        <v>848</v>
      </c>
      <c r="V488" s="807">
        <v>5</v>
      </c>
      <c r="W488" s="807">
        <v>125</v>
      </c>
      <c r="X488" s="885"/>
      <c r="Z488" s="806" t="s">
        <v>908</v>
      </c>
      <c r="AA488" s="806" t="s">
        <v>796</v>
      </c>
      <c r="AB488" s="807">
        <v>597</v>
      </c>
      <c r="AC488" s="806" t="s">
        <v>788</v>
      </c>
      <c r="AE488" s="886"/>
      <c r="AF488" s="886"/>
      <c r="AG488" s="887"/>
      <c r="AI488" s="806" t="s">
        <v>803</v>
      </c>
      <c r="AJ488" s="807">
        <v>47</v>
      </c>
      <c r="AK488" s="807">
        <v>10</v>
      </c>
      <c r="AL488" s="759" t="str">
        <f t="shared" si="15"/>
        <v>Infancia</v>
      </c>
    </row>
    <row r="489" spans="1:38" ht="15">
      <c r="A489" s="806" t="s">
        <v>827</v>
      </c>
      <c r="B489" s="806" t="s">
        <v>662</v>
      </c>
      <c r="C489" s="806" t="s">
        <v>788</v>
      </c>
      <c r="D489" s="806" t="s">
        <v>789</v>
      </c>
      <c r="E489" s="807">
        <v>788</v>
      </c>
      <c r="G489" s="806" t="s">
        <v>848</v>
      </c>
      <c r="H489" s="807">
        <v>6</v>
      </c>
      <c r="I489" s="807">
        <v>661</v>
      </c>
      <c r="K489" s="806" t="s">
        <v>673</v>
      </c>
      <c r="L489" s="806" t="s">
        <v>892</v>
      </c>
      <c r="M489" s="806" t="s">
        <v>798</v>
      </c>
      <c r="N489" s="807">
        <v>127</v>
      </c>
      <c r="O489" s="884"/>
      <c r="P489" s="806" t="s">
        <v>802</v>
      </c>
      <c r="Q489" s="807">
        <v>54</v>
      </c>
      <c r="R489" s="807">
        <v>77</v>
      </c>
      <c r="S489" s="759" t="str">
        <f t="shared" si="14"/>
        <v>Vejez</v>
      </c>
      <c r="U489" s="806" t="s">
        <v>848</v>
      </c>
      <c r="V489" s="807">
        <v>6</v>
      </c>
      <c r="W489" s="807">
        <v>139</v>
      </c>
      <c r="X489" s="885"/>
      <c r="Z489" s="806" t="s">
        <v>908</v>
      </c>
      <c r="AA489" s="806" t="s">
        <v>796</v>
      </c>
      <c r="AB489" s="807">
        <v>968</v>
      </c>
      <c r="AC489" s="806" t="s">
        <v>783</v>
      </c>
      <c r="AE489" s="886"/>
      <c r="AF489" s="886"/>
      <c r="AG489" s="887"/>
      <c r="AI489" s="806" t="s">
        <v>803</v>
      </c>
      <c r="AJ489" s="807">
        <v>48</v>
      </c>
      <c r="AK489" s="807">
        <v>11</v>
      </c>
      <c r="AL489" s="759" t="str">
        <f t="shared" si="15"/>
        <v>Infancia</v>
      </c>
    </row>
    <row r="490" spans="1:38" ht="30">
      <c r="A490" s="806" t="s">
        <v>827</v>
      </c>
      <c r="B490" s="806" t="s">
        <v>662</v>
      </c>
      <c r="C490" s="806" t="s">
        <v>788</v>
      </c>
      <c r="D490" s="806" t="s">
        <v>784</v>
      </c>
      <c r="E490" s="807">
        <v>626</v>
      </c>
      <c r="G490" s="806" t="s">
        <v>848</v>
      </c>
      <c r="H490" s="807">
        <v>7</v>
      </c>
      <c r="I490" s="807">
        <v>726</v>
      </c>
      <c r="K490" s="806" t="s">
        <v>673</v>
      </c>
      <c r="L490" s="806" t="s">
        <v>892</v>
      </c>
      <c r="M490" s="806" t="s">
        <v>799</v>
      </c>
      <c r="N490" s="807">
        <v>8</v>
      </c>
      <c r="O490" s="884"/>
      <c r="P490" s="806" t="s">
        <v>802</v>
      </c>
      <c r="Q490" s="807">
        <v>63</v>
      </c>
      <c r="R490" s="807">
        <v>78</v>
      </c>
      <c r="S490" s="759" t="str">
        <f t="shared" si="14"/>
        <v>Vejez</v>
      </c>
      <c r="U490" s="806" t="s">
        <v>848</v>
      </c>
      <c r="V490" s="807">
        <v>7</v>
      </c>
      <c r="W490" s="807">
        <v>113</v>
      </c>
      <c r="X490" s="885"/>
      <c r="Z490" s="806" t="s">
        <v>909</v>
      </c>
      <c r="AA490" s="806" t="s">
        <v>787</v>
      </c>
      <c r="AB490" s="807">
        <v>1</v>
      </c>
      <c r="AC490" s="806" t="s">
        <v>788</v>
      </c>
      <c r="AE490" s="886"/>
      <c r="AF490" s="886"/>
      <c r="AG490" s="887"/>
      <c r="AI490" s="806" t="s">
        <v>803</v>
      </c>
      <c r="AJ490" s="807">
        <v>57</v>
      </c>
      <c r="AK490" s="807">
        <v>12</v>
      </c>
      <c r="AL490" s="759" t="str">
        <f t="shared" si="15"/>
        <v>Adolescente</v>
      </c>
    </row>
    <row r="491" spans="1:38" ht="30">
      <c r="A491" s="806" t="s">
        <v>827</v>
      </c>
      <c r="B491" s="806" t="s">
        <v>662</v>
      </c>
      <c r="C491" s="806" t="s">
        <v>783</v>
      </c>
      <c r="D491" s="806" t="s">
        <v>789</v>
      </c>
      <c r="E491" s="807">
        <v>851</v>
      </c>
      <c r="G491" s="806" t="s">
        <v>848</v>
      </c>
      <c r="H491" s="807">
        <v>8</v>
      </c>
      <c r="I491" s="807">
        <v>644</v>
      </c>
      <c r="K491" s="806" t="s">
        <v>673</v>
      </c>
      <c r="L491" s="806" t="s">
        <v>892</v>
      </c>
      <c r="M491" s="806" t="s">
        <v>801</v>
      </c>
      <c r="N491" s="807">
        <v>174</v>
      </c>
      <c r="O491" s="884"/>
      <c r="P491" s="806" t="s">
        <v>802</v>
      </c>
      <c r="Q491" s="807">
        <v>52</v>
      </c>
      <c r="R491" s="807">
        <v>79</v>
      </c>
      <c r="S491" s="759" t="str">
        <f t="shared" si="14"/>
        <v>Vejez</v>
      </c>
      <c r="U491" s="806" t="s">
        <v>848</v>
      </c>
      <c r="V491" s="807">
        <v>8</v>
      </c>
      <c r="W491" s="807">
        <v>82</v>
      </c>
      <c r="X491" s="885"/>
      <c r="Z491" s="806" t="s">
        <v>909</v>
      </c>
      <c r="AA491" s="806" t="s">
        <v>787</v>
      </c>
      <c r="AB491" s="807">
        <v>1</v>
      </c>
      <c r="AC491" s="806" t="s">
        <v>783</v>
      </c>
      <c r="AE491" s="886"/>
      <c r="AF491" s="886"/>
      <c r="AG491" s="887"/>
      <c r="AI491" s="806" t="s">
        <v>803</v>
      </c>
      <c r="AJ491" s="807">
        <v>52</v>
      </c>
      <c r="AK491" s="807">
        <v>13</v>
      </c>
      <c r="AL491" s="759" t="str">
        <f t="shared" si="15"/>
        <v>Adolescente</v>
      </c>
    </row>
    <row r="492" spans="1:38" ht="30">
      <c r="A492" s="806" t="s">
        <v>827</v>
      </c>
      <c r="B492" s="806" t="s">
        <v>662</v>
      </c>
      <c r="C492" s="806" t="s">
        <v>783</v>
      </c>
      <c r="D492" s="806" t="s">
        <v>784</v>
      </c>
      <c r="E492" s="807">
        <v>704</v>
      </c>
      <c r="G492" s="806" t="s">
        <v>848</v>
      </c>
      <c r="H492" s="807">
        <v>9</v>
      </c>
      <c r="I492" s="807">
        <v>535</v>
      </c>
      <c r="K492" s="806" t="s">
        <v>673</v>
      </c>
      <c r="L492" s="806" t="s">
        <v>892</v>
      </c>
      <c r="M492" s="806" t="s">
        <v>674</v>
      </c>
      <c r="N492" s="807">
        <v>15015</v>
      </c>
      <c r="O492" s="884"/>
      <c r="P492" s="806" t="s">
        <v>802</v>
      </c>
      <c r="Q492" s="807">
        <v>50</v>
      </c>
      <c r="R492" s="807">
        <v>80</v>
      </c>
      <c r="S492" s="759" t="str">
        <f t="shared" si="14"/>
        <v>Vejez</v>
      </c>
      <c r="U492" s="806" t="s">
        <v>848</v>
      </c>
      <c r="V492" s="807">
        <v>9</v>
      </c>
      <c r="W492" s="807">
        <v>60</v>
      </c>
      <c r="X492" s="885"/>
      <c r="Z492" s="806" t="s">
        <v>909</v>
      </c>
      <c r="AA492" s="806" t="s">
        <v>792</v>
      </c>
      <c r="AB492" s="807">
        <v>891</v>
      </c>
      <c r="AC492" s="806" t="s">
        <v>788</v>
      </c>
      <c r="AE492" s="886"/>
      <c r="AF492" s="886"/>
      <c r="AG492" s="887"/>
      <c r="AI492" s="806" t="s">
        <v>803</v>
      </c>
      <c r="AJ492" s="807">
        <v>53</v>
      </c>
      <c r="AK492" s="807">
        <v>14</v>
      </c>
      <c r="AL492" s="759" t="str">
        <f t="shared" si="15"/>
        <v>Adolescente</v>
      </c>
    </row>
    <row r="493" spans="1:38" ht="30">
      <c r="A493" s="806" t="s">
        <v>827</v>
      </c>
      <c r="B493" s="806" t="s">
        <v>666</v>
      </c>
      <c r="C493" s="806" t="s">
        <v>788</v>
      </c>
      <c r="D493" s="806" t="s">
        <v>789</v>
      </c>
      <c r="E493" s="807">
        <v>461</v>
      </c>
      <c r="G493" s="806" t="s">
        <v>848</v>
      </c>
      <c r="H493" s="807">
        <v>10</v>
      </c>
      <c r="I493" s="807">
        <v>400</v>
      </c>
      <c r="K493" s="806" t="s">
        <v>673</v>
      </c>
      <c r="L493" s="806" t="s">
        <v>892</v>
      </c>
      <c r="M493" s="806" t="s">
        <v>676</v>
      </c>
      <c r="N493" s="807">
        <v>1</v>
      </c>
      <c r="O493" s="884"/>
      <c r="P493" s="806" t="s">
        <v>802</v>
      </c>
      <c r="Q493" s="807">
        <v>44</v>
      </c>
      <c r="R493" s="807">
        <v>81</v>
      </c>
      <c r="S493" s="759" t="str">
        <f t="shared" si="14"/>
        <v>Vejez</v>
      </c>
      <c r="U493" s="806" t="s">
        <v>848</v>
      </c>
      <c r="V493" s="807">
        <v>10</v>
      </c>
      <c r="W493" s="807">
        <v>52</v>
      </c>
      <c r="X493" s="885"/>
      <c r="Z493" s="806" t="s">
        <v>909</v>
      </c>
      <c r="AA493" s="806" t="s">
        <v>792</v>
      </c>
      <c r="AB493" s="807">
        <v>592</v>
      </c>
      <c r="AC493" s="806" t="s">
        <v>783</v>
      </c>
      <c r="AE493" s="886"/>
      <c r="AF493" s="886"/>
      <c r="AG493" s="887"/>
      <c r="AI493" s="806" t="s">
        <v>803</v>
      </c>
      <c r="AJ493" s="807">
        <v>45</v>
      </c>
      <c r="AK493" s="807">
        <v>15</v>
      </c>
      <c r="AL493" s="759" t="str">
        <f t="shared" si="15"/>
        <v>Adolescente</v>
      </c>
    </row>
    <row r="494" spans="1:38" ht="30">
      <c r="A494" s="806" t="s">
        <v>827</v>
      </c>
      <c r="B494" s="806" t="s">
        <v>666</v>
      </c>
      <c r="C494" s="806" t="s">
        <v>788</v>
      </c>
      <c r="D494" s="806" t="s">
        <v>784</v>
      </c>
      <c r="E494" s="807">
        <v>209</v>
      </c>
      <c r="G494" s="806" t="s">
        <v>848</v>
      </c>
      <c r="H494" s="807">
        <v>11</v>
      </c>
      <c r="I494" s="807">
        <v>301</v>
      </c>
      <c r="K494" s="806" t="s">
        <v>673</v>
      </c>
      <c r="L494" s="806" t="s">
        <v>892</v>
      </c>
      <c r="M494" s="806" t="s">
        <v>683</v>
      </c>
      <c r="N494" s="807">
        <v>37</v>
      </c>
      <c r="O494" s="884"/>
      <c r="P494" s="806" t="s">
        <v>802</v>
      </c>
      <c r="Q494" s="807">
        <v>39</v>
      </c>
      <c r="R494" s="807">
        <v>82</v>
      </c>
      <c r="S494" s="759" t="str">
        <f t="shared" si="14"/>
        <v>Vejez</v>
      </c>
      <c r="U494" s="806" t="s">
        <v>848</v>
      </c>
      <c r="V494" s="807">
        <v>11</v>
      </c>
      <c r="W494" s="807">
        <v>35</v>
      </c>
      <c r="X494" s="885"/>
      <c r="Z494" s="806" t="s">
        <v>909</v>
      </c>
      <c r="AA494" s="806" t="s">
        <v>796</v>
      </c>
      <c r="AB494" s="807">
        <v>631</v>
      </c>
      <c r="AC494" s="806" t="s">
        <v>788</v>
      </c>
      <c r="AE494" s="886"/>
      <c r="AF494" s="886"/>
      <c r="AG494" s="887"/>
      <c r="AI494" s="806" t="s">
        <v>803</v>
      </c>
      <c r="AJ494" s="807">
        <v>54</v>
      </c>
      <c r="AK494" s="807">
        <v>16</v>
      </c>
      <c r="AL494" s="759" t="str">
        <f t="shared" si="15"/>
        <v>Adolescente</v>
      </c>
    </row>
    <row r="495" spans="1:38" ht="30">
      <c r="A495" s="806" t="s">
        <v>827</v>
      </c>
      <c r="B495" s="806" t="s">
        <v>666</v>
      </c>
      <c r="C495" s="806" t="s">
        <v>783</v>
      </c>
      <c r="D495" s="806" t="s">
        <v>789</v>
      </c>
      <c r="E495" s="807">
        <v>624</v>
      </c>
      <c r="G495" s="806" t="s">
        <v>848</v>
      </c>
      <c r="H495" s="807">
        <v>12</v>
      </c>
      <c r="I495" s="807">
        <v>425</v>
      </c>
      <c r="K495" s="806" t="s">
        <v>673</v>
      </c>
      <c r="L495" s="806" t="s">
        <v>892</v>
      </c>
      <c r="M495" s="806" t="s">
        <v>684</v>
      </c>
      <c r="N495" s="807">
        <v>5886</v>
      </c>
      <c r="O495" s="884"/>
      <c r="P495" s="806" t="s">
        <v>802</v>
      </c>
      <c r="Q495" s="807">
        <v>23</v>
      </c>
      <c r="R495" s="807">
        <v>83</v>
      </c>
      <c r="S495" s="759" t="str">
        <f t="shared" si="14"/>
        <v>Vejez</v>
      </c>
      <c r="U495" s="806" t="s">
        <v>848</v>
      </c>
      <c r="V495" s="807">
        <v>12</v>
      </c>
      <c r="W495" s="807">
        <v>61</v>
      </c>
      <c r="X495" s="885"/>
      <c r="Z495" s="806" t="s">
        <v>909</v>
      </c>
      <c r="AA495" s="806" t="s">
        <v>796</v>
      </c>
      <c r="AB495" s="807">
        <v>1222</v>
      </c>
      <c r="AC495" s="806" t="s">
        <v>783</v>
      </c>
      <c r="AE495" s="886"/>
      <c r="AF495" s="886"/>
      <c r="AG495" s="887"/>
      <c r="AI495" s="806" t="s">
        <v>803</v>
      </c>
      <c r="AJ495" s="807">
        <v>56</v>
      </c>
      <c r="AK495" s="807">
        <v>17</v>
      </c>
      <c r="AL495" s="759" t="str">
        <f t="shared" si="15"/>
        <v>Adolescente</v>
      </c>
    </row>
    <row r="496" spans="1:38" ht="15">
      <c r="A496" s="806" t="s">
        <v>827</v>
      </c>
      <c r="B496" s="806" t="s">
        <v>666</v>
      </c>
      <c r="C496" s="806" t="s">
        <v>783</v>
      </c>
      <c r="D496" s="806" t="s">
        <v>784</v>
      </c>
      <c r="E496" s="807">
        <v>266</v>
      </c>
      <c r="G496" s="806" t="s">
        <v>849</v>
      </c>
      <c r="H496" s="807">
        <v>0</v>
      </c>
      <c r="I496" s="807">
        <v>22</v>
      </c>
      <c r="K496" s="806" t="s">
        <v>673</v>
      </c>
      <c r="L496" s="806" t="s">
        <v>910</v>
      </c>
      <c r="M496" s="806" t="s">
        <v>662</v>
      </c>
      <c r="N496" s="807">
        <v>3</v>
      </c>
      <c r="O496" s="884"/>
      <c r="P496" s="806" t="s">
        <v>802</v>
      </c>
      <c r="Q496" s="807">
        <v>28</v>
      </c>
      <c r="R496" s="807">
        <v>84</v>
      </c>
      <c r="S496" s="759" t="str">
        <f t="shared" si="14"/>
        <v>Vejez</v>
      </c>
      <c r="U496" s="806" t="s">
        <v>849</v>
      </c>
      <c r="V496" s="807">
        <v>0</v>
      </c>
      <c r="W496" s="807">
        <v>3</v>
      </c>
      <c r="X496" s="885"/>
      <c r="Z496" s="806" t="s">
        <v>910</v>
      </c>
      <c r="AA496" s="806" t="s">
        <v>792</v>
      </c>
      <c r="AB496" s="807">
        <v>814</v>
      </c>
      <c r="AC496" s="806" t="s">
        <v>788</v>
      </c>
      <c r="AE496" s="886"/>
      <c r="AF496" s="886"/>
      <c r="AG496" s="887"/>
      <c r="AI496" s="806" t="s">
        <v>803</v>
      </c>
      <c r="AJ496" s="807">
        <v>66</v>
      </c>
      <c r="AK496" s="807">
        <v>18</v>
      </c>
      <c r="AL496" s="759" t="str">
        <f t="shared" si="15"/>
        <v>Juventud</v>
      </c>
    </row>
    <row r="497" spans="1:38" ht="15">
      <c r="A497" s="806" t="s">
        <v>827</v>
      </c>
      <c r="B497" s="806" t="s">
        <v>669</v>
      </c>
      <c r="C497" s="806" t="s">
        <v>788</v>
      </c>
      <c r="D497" s="806" t="s">
        <v>789</v>
      </c>
      <c r="E497" s="807">
        <v>3</v>
      </c>
      <c r="G497" s="806" t="s">
        <v>849</v>
      </c>
      <c r="H497" s="807">
        <v>1</v>
      </c>
      <c r="I497" s="807">
        <v>108</v>
      </c>
      <c r="K497" s="806" t="s">
        <v>673</v>
      </c>
      <c r="L497" s="806" t="s">
        <v>910</v>
      </c>
      <c r="M497" s="806" t="s">
        <v>806</v>
      </c>
      <c r="N497" s="807">
        <v>7</v>
      </c>
      <c r="O497" s="884"/>
      <c r="P497" s="806" t="s">
        <v>802</v>
      </c>
      <c r="Q497" s="807">
        <v>28</v>
      </c>
      <c r="R497" s="807">
        <v>85</v>
      </c>
      <c r="S497" s="759" t="str">
        <f t="shared" si="14"/>
        <v>Vejez</v>
      </c>
      <c r="U497" s="806" t="s">
        <v>849</v>
      </c>
      <c r="V497" s="807">
        <v>1</v>
      </c>
      <c r="W497" s="807">
        <v>18</v>
      </c>
      <c r="X497" s="885"/>
      <c r="Z497" s="806" t="s">
        <v>910</v>
      </c>
      <c r="AA497" s="806" t="s">
        <v>792</v>
      </c>
      <c r="AB497" s="807">
        <v>544</v>
      </c>
      <c r="AC497" s="806" t="s">
        <v>783</v>
      </c>
      <c r="AE497" s="886"/>
      <c r="AF497" s="886"/>
      <c r="AG497" s="887"/>
      <c r="AI497" s="806" t="s">
        <v>803</v>
      </c>
      <c r="AJ497" s="807">
        <v>85</v>
      </c>
      <c r="AK497" s="807">
        <v>19</v>
      </c>
      <c r="AL497" s="759" t="str">
        <f t="shared" si="15"/>
        <v>Juventud</v>
      </c>
    </row>
    <row r="498" spans="1:38" ht="15">
      <c r="A498" s="806" t="s">
        <v>827</v>
      </c>
      <c r="B498" s="806" t="s">
        <v>669</v>
      </c>
      <c r="C498" s="806" t="s">
        <v>788</v>
      </c>
      <c r="D498" s="806" t="s">
        <v>784</v>
      </c>
      <c r="E498" s="807">
        <v>1</v>
      </c>
      <c r="G498" s="806" t="s">
        <v>849</v>
      </c>
      <c r="H498" s="807">
        <v>2</v>
      </c>
      <c r="I498" s="807">
        <v>359</v>
      </c>
      <c r="K498" s="806" t="s">
        <v>673</v>
      </c>
      <c r="L498" s="806" t="s">
        <v>910</v>
      </c>
      <c r="M498" s="806" t="s">
        <v>808</v>
      </c>
      <c r="N498" s="807">
        <v>1</v>
      </c>
      <c r="O498" s="884"/>
      <c r="P498" s="806" t="s">
        <v>802</v>
      </c>
      <c r="Q498" s="807">
        <v>30</v>
      </c>
      <c r="R498" s="807">
        <v>86</v>
      </c>
      <c r="S498" s="759" t="str">
        <f t="shared" si="14"/>
        <v>Vejez</v>
      </c>
      <c r="U498" s="806" t="s">
        <v>849</v>
      </c>
      <c r="V498" s="807">
        <v>2</v>
      </c>
      <c r="W498" s="807">
        <v>87</v>
      </c>
      <c r="X498" s="885"/>
      <c r="Z498" s="806" t="s">
        <v>910</v>
      </c>
      <c r="AA498" s="806" t="s">
        <v>796</v>
      </c>
      <c r="AB498" s="807">
        <v>729</v>
      </c>
      <c r="AC498" s="806" t="s">
        <v>788</v>
      </c>
      <c r="AE498" s="886"/>
      <c r="AF498" s="886"/>
      <c r="AG498" s="887"/>
      <c r="AI498" s="806" t="s">
        <v>803</v>
      </c>
      <c r="AJ498" s="807">
        <v>84</v>
      </c>
      <c r="AK498" s="807">
        <v>20</v>
      </c>
      <c r="AL498" s="759" t="str">
        <f t="shared" si="15"/>
        <v>Juventud</v>
      </c>
    </row>
    <row r="499" spans="1:38" ht="15">
      <c r="A499" s="806" t="s">
        <v>827</v>
      </c>
      <c r="B499" s="806" t="s">
        <v>669</v>
      </c>
      <c r="C499" s="806" t="s">
        <v>783</v>
      </c>
      <c r="D499" s="806" t="s">
        <v>789</v>
      </c>
      <c r="E499" s="807">
        <v>5</v>
      </c>
      <c r="G499" s="806" t="s">
        <v>849</v>
      </c>
      <c r="H499" s="807">
        <v>3</v>
      </c>
      <c r="I499" s="807">
        <v>168</v>
      </c>
      <c r="K499" s="806" t="s">
        <v>673</v>
      </c>
      <c r="L499" s="806" t="s">
        <v>910</v>
      </c>
      <c r="M499" s="806" t="s">
        <v>790</v>
      </c>
      <c r="N499" s="807">
        <v>308</v>
      </c>
      <c r="O499" s="884"/>
      <c r="P499" s="806" t="s">
        <v>802</v>
      </c>
      <c r="Q499" s="807">
        <v>23</v>
      </c>
      <c r="R499" s="807">
        <v>87</v>
      </c>
      <c r="S499" s="759" t="str">
        <f t="shared" si="14"/>
        <v>Vejez</v>
      </c>
      <c r="U499" s="806" t="s">
        <v>849</v>
      </c>
      <c r="V499" s="807">
        <v>3</v>
      </c>
      <c r="W499" s="807">
        <v>43</v>
      </c>
      <c r="X499" s="885"/>
      <c r="Z499" s="806" t="s">
        <v>910</v>
      </c>
      <c r="AA499" s="806" t="s">
        <v>796</v>
      </c>
      <c r="AB499" s="807">
        <v>1616</v>
      </c>
      <c r="AC499" s="806" t="s">
        <v>783</v>
      </c>
      <c r="AE499" s="886"/>
      <c r="AF499" s="886"/>
      <c r="AG499" s="887"/>
      <c r="AI499" s="806" t="s">
        <v>803</v>
      </c>
      <c r="AJ499" s="807">
        <v>90</v>
      </c>
      <c r="AK499" s="807">
        <v>21</v>
      </c>
      <c r="AL499" s="759" t="str">
        <f t="shared" si="15"/>
        <v>Juventud</v>
      </c>
    </row>
    <row r="500" spans="1:38" ht="15">
      <c r="A500" s="806" t="s">
        <v>827</v>
      </c>
      <c r="B500" s="806" t="s">
        <v>787</v>
      </c>
      <c r="C500" s="806" t="s">
        <v>788</v>
      </c>
      <c r="D500" s="806" t="s">
        <v>789</v>
      </c>
      <c r="E500" s="807">
        <v>4</v>
      </c>
      <c r="G500" s="806" t="s">
        <v>849</v>
      </c>
      <c r="H500" s="807">
        <v>4</v>
      </c>
      <c r="I500" s="807">
        <v>868</v>
      </c>
      <c r="K500" s="806" t="s">
        <v>673</v>
      </c>
      <c r="L500" s="806" t="s">
        <v>910</v>
      </c>
      <c r="M500" s="806" t="s">
        <v>824</v>
      </c>
      <c r="N500" s="807">
        <v>3</v>
      </c>
      <c r="O500" s="884"/>
      <c r="P500" s="806" t="s">
        <v>802</v>
      </c>
      <c r="Q500" s="807">
        <v>25</v>
      </c>
      <c r="R500" s="807">
        <v>88</v>
      </c>
      <c r="S500" s="759" t="str">
        <f t="shared" si="14"/>
        <v>Vejez</v>
      </c>
      <c r="U500" s="806" t="s">
        <v>849</v>
      </c>
      <c r="V500" s="807">
        <v>4</v>
      </c>
      <c r="W500" s="807">
        <v>272</v>
      </c>
      <c r="X500" s="885"/>
      <c r="Z500" s="806" t="s">
        <v>911</v>
      </c>
      <c r="AA500" s="806" t="s">
        <v>787</v>
      </c>
      <c r="AB500" s="807">
        <v>1</v>
      </c>
      <c r="AC500" s="806" t="s">
        <v>783</v>
      </c>
      <c r="AE500" s="886"/>
      <c r="AF500" s="886"/>
      <c r="AG500" s="887"/>
      <c r="AI500" s="806" t="s">
        <v>803</v>
      </c>
      <c r="AJ500" s="807">
        <v>84</v>
      </c>
      <c r="AK500" s="807">
        <v>22</v>
      </c>
      <c r="AL500" s="759" t="str">
        <f t="shared" si="15"/>
        <v>Juventud</v>
      </c>
    </row>
    <row r="501" spans="1:38" ht="15">
      <c r="A501" s="806" t="s">
        <v>827</v>
      </c>
      <c r="B501" s="806" t="s">
        <v>787</v>
      </c>
      <c r="C501" s="806" t="s">
        <v>788</v>
      </c>
      <c r="D501" s="806" t="s">
        <v>784</v>
      </c>
      <c r="E501" s="807">
        <v>1</v>
      </c>
      <c r="G501" s="806" t="s">
        <v>849</v>
      </c>
      <c r="H501" s="807">
        <v>5</v>
      </c>
      <c r="I501" s="807">
        <v>169</v>
      </c>
      <c r="K501" s="806" t="s">
        <v>673</v>
      </c>
      <c r="L501" s="806" t="s">
        <v>910</v>
      </c>
      <c r="M501" s="806" t="s">
        <v>810</v>
      </c>
      <c r="N501" s="807">
        <v>2</v>
      </c>
      <c r="O501" s="884"/>
      <c r="P501" s="806" t="s">
        <v>802</v>
      </c>
      <c r="Q501" s="807">
        <v>15</v>
      </c>
      <c r="R501" s="807">
        <v>89</v>
      </c>
      <c r="S501" s="759" t="str">
        <f t="shared" si="14"/>
        <v>Vejez</v>
      </c>
      <c r="U501" s="806" t="s">
        <v>849</v>
      </c>
      <c r="V501" s="807">
        <v>5</v>
      </c>
      <c r="W501" s="807">
        <v>56</v>
      </c>
      <c r="X501" s="885"/>
      <c r="Z501" s="806" t="s">
        <v>911</v>
      </c>
      <c r="AA501" s="806" t="s">
        <v>792</v>
      </c>
      <c r="AB501" s="807">
        <v>563</v>
      </c>
      <c r="AC501" s="806" t="s">
        <v>788</v>
      </c>
      <c r="AE501" s="886"/>
      <c r="AF501" s="886"/>
      <c r="AG501" s="887"/>
      <c r="AI501" s="806" t="s">
        <v>803</v>
      </c>
      <c r="AJ501" s="807">
        <v>86</v>
      </c>
      <c r="AK501" s="807">
        <v>23</v>
      </c>
      <c r="AL501" s="759" t="str">
        <f t="shared" si="15"/>
        <v>Juventud</v>
      </c>
    </row>
    <row r="502" spans="1:38" ht="15">
      <c r="A502" s="806" t="s">
        <v>827</v>
      </c>
      <c r="B502" s="806" t="s">
        <v>787</v>
      </c>
      <c r="C502" s="806" t="s">
        <v>783</v>
      </c>
      <c r="D502" s="806" t="s">
        <v>789</v>
      </c>
      <c r="E502" s="807">
        <v>6</v>
      </c>
      <c r="G502" s="806" t="s">
        <v>849</v>
      </c>
      <c r="H502" s="807">
        <v>6</v>
      </c>
      <c r="I502" s="807">
        <v>196</v>
      </c>
      <c r="K502" s="806" t="s">
        <v>673</v>
      </c>
      <c r="L502" s="806" t="s">
        <v>910</v>
      </c>
      <c r="M502" s="806" t="s">
        <v>666</v>
      </c>
      <c r="N502" s="807">
        <v>5</v>
      </c>
      <c r="O502" s="884"/>
      <c r="P502" s="806" t="s">
        <v>802</v>
      </c>
      <c r="Q502" s="807">
        <v>16</v>
      </c>
      <c r="R502" s="807">
        <v>90</v>
      </c>
      <c r="S502" s="759" t="str">
        <f t="shared" si="14"/>
        <v>Vejez</v>
      </c>
      <c r="U502" s="806" t="s">
        <v>849</v>
      </c>
      <c r="V502" s="807">
        <v>6</v>
      </c>
      <c r="W502" s="807">
        <v>33</v>
      </c>
      <c r="X502" s="885"/>
      <c r="Z502" s="806" t="s">
        <v>911</v>
      </c>
      <c r="AA502" s="806" t="s">
        <v>792</v>
      </c>
      <c r="AB502" s="807">
        <v>394</v>
      </c>
      <c r="AC502" s="806" t="s">
        <v>783</v>
      </c>
      <c r="AE502" s="886"/>
      <c r="AF502" s="886"/>
      <c r="AG502" s="887"/>
      <c r="AI502" s="806" t="s">
        <v>803</v>
      </c>
      <c r="AJ502" s="807">
        <v>101</v>
      </c>
      <c r="AK502" s="807">
        <v>24</v>
      </c>
      <c r="AL502" s="759" t="str">
        <f t="shared" si="15"/>
        <v>Juventud</v>
      </c>
    </row>
    <row r="503" spans="1:38" ht="15">
      <c r="A503" s="806" t="s">
        <v>827</v>
      </c>
      <c r="B503" s="806" t="s">
        <v>787</v>
      </c>
      <c r="C503" s="806" t="s">
        <v>783</v>
      </c>
      <c r="D503" s="806" t="s">
        <v>784</v>
      </c>
      <c r="E503" s="807">
        <v>4</v>
      </c>
      <c r="G503" s="806" t="s">
        <v>849</v>
      </c>
      <c r="H503" s="807">
        <v>7</v>
      </c>
      <c r="I503" s="807">
        <v>217</v>
      </c>
      <c r="K503" s="806" t="s">
        <v>673</v>
      </c>
      <c r="L503" s="806" t="s">
        <v>910</v>
      </c>
      <c r="M503" s="806" t="s">
        <v>794</v>
      </c>
      <c r="N503" s="807">
        <v>6</v>
      </c>
      <c r="O503" s="884"/>
      <c r="P503" s="806" t="s">
        <v>802</v>
      </c>
      <c r="Q503" s="807">
        <v>11</v>
      </c>
      <c r="R503" s="807">
        <v>91</v>
      </c>
      <c r="S503" s="759" t="str">
        <f t="shared" si="14"/>
        <v>Vejez</v>
      </c>
      <c r="U503" s="806" t="s">
        <v>849</v>
      </c>
      <c r="V503" s="807">
        <v>7</v>
      </c>
      <c r="W503" s="807">
        <v>46</v>
      </c>
      <c r="X503" s="885"/>
      <c r="Z503" s="806" t="s">
        <v>911</v>
      </c>
      <c r="AA503" s="806" t="s">
        <v>796</v>
      </c>
      <c r="AB503" s="807">
        <v>600</v>
      </c>
      <c r="AC503" s="806" t="s">
        <v>788</v>
      </c>
      <c r="AE503" s="886"/>
      <c r="AF503" s="886"/>
      <c r="AG503" s="887"/>
      <c r="AI503" s="806" t="s">
        <v>803</v>
      </c>
      <c r="AJ503" s="807">
        <v>105</v>
      </c>
      <c r="AK503" s="807">
        <v>25</v>
      </c>
      <c r="AL503" s="759" t="str">
        <f t="shared" si="15"/>
        <v>Juventud</v>
      </c>
    </row>
    <row r="504" spans="1:38" ht="15">
      <c r="A504" s="806" t="s">
        <v>827</v>
      </c>
      <c r="B504" s="806" t="s">
        <v>792</v>
      </c>
      <c r="C504" s="806" t="s">
        <v>783</v>
      </c>
      <c r="D504" s="806" t="s">
        <v>784</v>
      </c>
      <c r="E504" s="807">
        <v>3</v>
      </c>
      <c r="G504" s="806" t="s">
        <v>849</v>
      </c>
      <c r="H504" s="807">
        <v>8</v>
      </c>
      <c r="I504" s="807">
        <v>185</v>
      </c>
      <c r="K504" s="806" t="s">
        <v>673</v>
      </c>
      <c r="L504" s="806" t="s">
        <v>910</v>
      </c>
      <c r="M504" s="806" t="s">
        <v>795</v>
      </c>
      <c r="N504" s="807">
        <v>2</v>
      </c>
      <c r="O504" s="884"/>
      <c r="P504" s="806" t="s">
        <v>802</v>
      </c>
      <c r="Q504" s="807">
        <v>10</v>
      </c>
      <c r="R504" s="807">
        <v>92</v>
      </c>
      <c r="S504" s="759" t="str">
        <f t="shared" si="14"/>
        <v>Vejez</v>
      </c>
      <c r="U504" s="806" t="s">
        <v>849</v>
      </c>
      <c r="V504" s="807">
        <v>8</v>
      </c>
      <c r="W504" s="807">
        <v>40</v>
      </c>
      <c r="X504" s="885"/>
      <c r="Z504" s="806" t="s">
        <v>911</v>
      </c>
      <c r="AA504" s="806" t="s">
        <v>796</v>
      </c>
      <c r="AB504" s="807">
        <v>1017</v>
      </c>
      <c r="AC504" s="806" t="s">
        <v>783</v>
      </c>
      <c r="AE504" s="886"/>
      <c r="AF504" s="886"/>
      <c r="AG504" s="887"/>
      <c r="AI504" s="806" t="s">
        <v>803</v>
      </c>
      <c r="AJ504" s="807">
        <v>76</v>
      </c>
      <c r="AK504" s="807">
        <v>26</v>
      </c>
      <c r="AL504" s="759" t="str">
        <f t="shared" si="15"/>
        <v>Juventud</v>
      </c>
    </row>
    <row r="505" spans="1:38" ht="15">
      <c r="A505" s="806" t="s">
        <v>827</v>
      </c>
      <c r="B505" s="806" t="s">
        <v>815</v>
      </c>
      <c r="C505" s="806" t="s">
        <v>788</v>
      </c>
      <c r="D505" s="806" t="s">
        <v>789</v>
      </c>
      <c r="E505" s="807">
        <v>451</v>
      </c>
      <c r="G505" s="806" t="s">
        <v>849</v>
      </c>
      <c r="H505" s="807">
        <v>9</v>
      </c>
      <c r="I505" s="807">
        <v>146</v>
      </c>
      <c r="K505" s="806" t="s">
        <v>673</v>
      </c>
      <c r="L505" s="806" t="s">
        <v>910</v>
      </c>
      <c r="M505" s="806" t="s">
        <v>829</v>
      </c>
      <c r="N505" s="807">
        <v>1</v>
      </c>
      <c r="O505" s="884"/>
      <c r="P505" s="806" t="s">
        <v>802</v>
      </c>
      <c r="Q505" s="807">
        <v>10</v>
      </c>
      <c r="R505" s="807">
        <v>93</v>
      </c>
      <c r="S505" s="759" t="str">
        <f t="shared" si="14"/>
        <v>Vejez</v>
      </c>
      <c r="U505" s="806" t="s">
        <v>849</v>
      </c>
      <c r="V505" s="807">
        <v>9</v>
      </c>
      <c r="W505" s="807">
        <v>21</v>
      </c>
      <c r="X505" s="885"/>
      <c r="Z505" s="806" t="s">
        <v>912</v>
      </c>
      <c r="AA505" s="806" t="s">
        <v>787</v>
      </c>
      <c r="AB505" s="807">
        <v>3</v>
      </c>
      <c r="AC505" s="806" t="s">
        <v>783</v>
      </c>
      <c r="AE505" s="886"/>
      <c r="AF505" s="886"/>
      <c r="AG505" s="887"/>
      <c r="AI505" s="806" t="s">
        <v>803</v>
      </c>
      <c r="AJ505" s="807">
        <v>101</v>
      </c>
      <c r="AK505" s="807">
        <v>27</v>
      </c>
      <c r="AL505" s="759" t="str">
        <f t="shared" si="15"/>
        <v>Juventud</v>
      </c>
    </row>
    <row r="506" spans="1:38" ht="15">
      <c r="A506" s="806" t="s">
        <v>827</v>
      </c>
      <c r="B506" s="806" t="s">
        <v>815</v>
      </c>
      <c r="C506" s="806" t="s">
        <v>788</v>
      </c>
      <c r="D506" s="806" t="s">
        <v>784</v>
      </c>
      <c r="E506" s="807">
        <v>398</v>
      </c>
      <c r="G506" s="806" t="s">
        <v>849</v>
      </c>
      <c r="H506" s="807">
        <v>10</v>
      </c>
      <c r="I506" s="807">
        <v>95</v>
      </c>
      <c r="K506" s="806" t="s">
        <v>673</v>
      </c>
      <c r="L506" s="806" t="s">
        <v>910</v>
      </c>
      <c r="M506" s="806" t="s">
        <v>798</v>
      </c>
      <c r="N506" s="807">
        <v>5</v>
      </c>
      <c r="O506" s="884"/>
      <c r="P506" s="806" t="s">
        <v>802</v>
      </c>
      <c r="Q506" s="807">
        <v>5</v>
      </c>
      <c r="R506" s="807">
        <v>94</v>
      </c>
      <c r="S506" s="759" t="str">
        <f t="shared" si="14"/>
        <v>Vejez</v>
      </c>
      <c r="U506" s="806" t="s">
        <v>849</v>
      </c>
      <c r="V506" s="807">
        <v>10</v>
      </c>
      <c r="W506" s="807">
        <v>19</v>
      </c>
      <c r="X506" s="885"/>
      <c r="Z506" s="806" t="s">
        <v>912</v>
      </c>
      <c r="AA506" s="806" t="s">
        <v>792</v>
      </c>
      <c r="AB506" s="807">
        <v>1621</v>
      </c>
      <c r="AC506" s="806" t="s">
        <v>788</v>
      </c>
      <c r="AE506" s="886"/>
      <c r="AF506" s="886"/>
      <c r="AG506" s="887"/>
      <c r="AI506" s="806" t="s">
        <v>803</v>
      </c>
      <c r="AJ506" s="807">
        <v>90</v>
      </c>
      <c r="AK506" s="807">
        <v>28</v>
      </c>
      <c r="AL506" s="759" t="str">
        <f t="shared" si="15"/>
        <v>Juventud</v>
      </c>
    </row>
    <row r="507" spans="1:38" ht="15">
      <c r="A507" s="806" t="s">
        <v>827</v>
      </c>
      <c r="B507" s="806" t="s">
        <v>815</v>
      </c>
      <c r="C507" s="806" t="s">
        <v>783</v>
      </c>
      <c r="D507" s="806" t="s">
        <v>789</v>
      </c>
      <c r="E507" s="807">
        <v>435</v>
      </c>
      <c r="G507" s="806" t="s">
        <v>849</v>
      </c>
      <c r="H507" s="807">
        <v>11</v>
      </c>
      <c r="I507" s="807">
        <v>76</v>
      </c>
      <c r="K507" s="806" t="s">
        <v>673</v>
      </c>
      <c r="L507" s="806" t="s">
        <v>910</v>
      </c>
      <c r="M507" s="806" t="s">
        <v>799</v>
      </c>
      <c r="N507" s="807">
        <v>19</v>
      </c>
      <c r="O507" s="884"/>
      <c r="P507" s="806" t="s">
        <v>802</v>
      </c>
      <c r="Q507" s="807">
        <v>2</v>
      </c>
      <c r="R507" s="807">
        <v>95</v>
      </c>
      <c r="S507" s="759" t="str">
        <f t="shared" si="14"/>
        <v>Vejez</v>
      </c>
      <c r="U507" s="806" t="s">
        <v>849</v>
      </c>
      <c r="V507" s="807">
        <v>11</v>
      </c>
      <c r="W507" s="807">
        <v>8</v>
      </c>
      <c r="X507" s="885"/>
      <c r="Z507" s="806" t="s">
        <v>912</v>
      </c>
      <c r="AA507" s="806" t="s">
        <v>792</v>
      </c>
      <c r="AB507" s="807">
        <v>845</v>
      </c>
      <c r="AC507" s="806" t="s">
        <v>783</v>
      </c>
      <c r="AE507" s="886"/>
      <c r="AF507" s="886"/>
      <c r="AG507" s="887"/>
      <c r="AI507" s="806" t="s">
        <v>803</v>
      </c>
      <c r="AJ507" s="807">
        <v>101</v>
      </c>
      <c r="AK507" s="807">
        <v>29</v>
      </c>
      <c r="AL507" s="759" t="str">
        <f t="shared" si="15"/>
        <v>Adulto</v>
      </c>
    </row>
    <row r="508" spans="1:38" ht="15">
      <c r="A508" s="806" t="s">
        <v>827</v>
      </c>
      <c r="B508" s="806" t="s">
        <v>815</v>
      </c>
      <c r="C508" s="806" t="s">
        <v>783</v>
      </c>
      <c r="D508" s="806" t="s">
        <v>784</v>
      </c>
      <c r="E508" s="807">
        <v>369</v>
      </c>
      <c r="G508" s="806" t="s">
        <v>849</v>
      </c>
      <c r="H508" s="807">
        <v>12</v>
      </c>
      <c r="I508" s="807">
        <v>113</v>
      </c>
      <c r="K508" s="806" t="s">
        <v>673</v>
      </c>
      <c r="L508" s="806" t="s">
        <v>910</v>
      </c>
      <c r="M508" s="806" t="s">
        <v>801</v>
      </c>
      <c r="N508" s="807">
        <v>20</v>
      </c>
      <c r="O508" s="884"/>
      <c r="P508" s="806" t="s">
        <v>802</v>
      </c>
      <c r="Q508" s="807">
        <v>8</v>
      </c>
      <c r="R508" s="807">
        <v>96</v>
      </c>
      <c r="S508" s="759" t="str">
        <f t="shared" si="14"/>
        <v>Vejez</v>
      </c>
      <c r="U508" s="806" t="s">
        <v>849</v>
      </c>
      <c r="V508" s="807">
        <v>12</v>
      </c>
      <c r="W508" s="807">
        <v>21</v>
      </c>
      <c r="X508" s="885"/>
      <c r="Z508" s="806" t="s">
        <v>912</v>
      </c>
      <c r="AA508" s="806" t="s">
        <v>796</v>
      </c>
      <c r="AB508" s="807">
        <v>1112</v>
      </c>
      <c r="AC508" s="806" t="s">
        <v>788</v>
      </c>
      <c r="AE508" s="886"/>
      <c r="AF508" s="886"/>
      <c r="AG508" s="887"/>
      <c r="AI508" s="806" t="s">
        <v>803</v>
      </c>
      <c r="AJ508" s="807">
        <v>85</v>
      </c>
      <c r="AK508" s="807">
        <v>30</v>
      </c>
      <c r="AL508" s="759" t="str">
        <f t="shared" si="15"/>
        <v>Adulto</v>
      </c>
    </row>
    <row r="509" spans="1:38" ht="15">
      <c r="A509" s="806" t="s">
        <v>827</v>
      </c>
      <c r="B509" s="806" t="s">
        <v>818</v>
      </c>
      <c r="C509" s="806" t="s">
        <v>783</v>
      </c>
      <c r="D509" s="806" t="s">
        <v>789</v>
      </c>
      <c r="E509" s="807">
        <v>3</v>
      </c>
      <c r="G509" s="806" t="s">
        <v>850</v>
      </c>
      <c r="H509" s="807">
        <v>0</v>
      </c>
      <c r="I509" s="807">
        <v>175</v>
      </c>
      <c r="K509" s="806" t="s">
        <v>673</v>
      </c>
      <c r="L509" s="806" t="s">
        <v>910</v>
      </c>
      <c r="M509" s="806" t="s">
        <v>673</v>
      </c>
      <c r="N509" s="807">
        <v>4</v>
      </c>
      <c r="O509" s="884"/>
      <c r="P509" s="806" t="s">
        <v>802</v>
      </c>
      <c r="Q509" s="807">
        <v>3</v>
      </c>
      <c r="R509" s="807">
        <v>97</v>
      </c>
      <c r="S509" s="759" t="str">
        <f t="shared" si="14"/>
        <v>Vejez</v>
      </c>
      <c r="U509" s="806" t="s">
        <v>850</v>
      </c>
      <c r="V509" s="807">
        <v>0</v>
      </c>
      <c r="W509" s="807">
        <v>29</v>
      </c>
      <c r="X509" s="885"/>
      <c r="Z509" s="806" t="s">
        <v>912</v>
      </c>
      <c r="AA509" s="806" t="s">
        <v>796</v>
      </c>
      <c r="AB509" s="807">
        <v>2256</v>
      </c>
      <c r="AC509" s="806" t="s">
        <v>783</v>
      </c>
      <c r="AE509" s="886"/>
      <c r="AF509" s="886"/>
      <c r="AG509" s="887"/>
      <c r="AI509" s="806" t="s">
        <v>803</v>
      </c>
      <c r="AJ509" s="807">
        <v>88</v>
      </c>
      <c r="AK509" s="807">
        <v>31</v>
      </c>
      <c r="AL509" s="759" t="str">
        <f t="shared" si="15"/>
        <v>Adulto</v>
      </c>
    </row>
    <row r="510" spans="1:38" ht="15">
      <c r="A510" s="806" t="s">
        <v>827</v>
      </c>
      <c r="B510" s="806" t="s">
        <v>818</v>
      </c>
      <c r="C510" s="806" t="s">
        <v>783</v>
      </c>
      <c r="D510" s="806" t="s">
        <v>784</v>
      </c>
      <c r="E510" s="807">
        <v>6</v>
      </c>
      <c r="G510" s="806" t="s">
        <v>850</v>
      </c>
      <c r="H510" s="807">
        <v>1</v>
      </c>
      <c r="I510" s="807">
        <v>636</v>
      </c>
      <c r="K510" s="806" t="s">
        <v>673</v>
      </c>
      <c r="L510" s="806" t="s">
        <v>910</v>
      </c>
      <c r="M510" s="806" t="s">
        <v>674</v>
      </c>
      <c r="N510" s="807">
        <v>8911</v>
      </c>
      <c r="O510" s="884"/>
      <c r="P510" s="806" t="s">
        <v>802</v>
      </c>
      <c r="Q510" s="807">
        <v>1</v>
      </c>
      <c r="R510" s="807">
        <v>99</v>
      </c>
      <c r="S510" s="759" t="str">
        <f t="shared" si="14"/>
        <v>Vejez</v>
      </c>
      <c r="U510" s="806" t="s">
        <v>850</v>
      </c>
      <c r="V510" s="807">
        <v>1</v>
      </c>
      <c r="W510" s="807">
        <v>145</v>
      </c>
      <c r="X510" s="885"/>
      <c r="Z510" s="806" t="s">
        <v>913</v>
      </c>
      <c r="AA510" s="806" t="s">
        <v>787</v>
      </c>
      <c r="AB510" s="807">
        <v>16</v>
      </c>
      <c r="AC510" s="806" t="s">
        <v>788</v>
      </c>
      <c r="AE510" s="886"/>
      <c r="AF510" s="886"/>
      <c r="AG510" s="887"/>
      <c r="AI510" s="806" t="s">
        <v>803</v>
      </c>
      <c r="AJ510" s="807">
        <v>91</v>
      </c>
      <c r="AK510" s="807">
        <v>32</v>
      </c>
      <c r="AL510" s="759" t="str">
        <f t="shared" si="15"/>
        <v>Adulto</v>
      </c>
    </row>
    <row r="511" spans="1:38" ht="15">
      <c r="A511" s="806" t="s">
        <v>828</v>
      </c>
      <c r="B511" s="806" t="s">
        <v>782</v>
      </c>
      <c r="C511" s="806" t="s">
        <v>788</v>
      </c>
      <c r="D511" s="806" t="s">
        <v>789</v>
      </c>
      <c r="E511" s="807">
        <v>1</v>
      </c>
      <c r="G511" s="806" t="s">
        <v>850</v>
      </c>
      <c r="H511" s="807">
        <v>2</v>
      </c>
      <c r="I511" s="807">
        <v>1789</v>
      </c>
      <c r="K511" s="806" t="s">
        <v>673</v>
      </c>
      <c r="L511" s="806" t="s">
        <v>910</v>
      </c>
      <c r="M511" s="806" t="s">
        <v>676</v>
      </c>
      <c r="N511" s="807">
        <v>6</v>
      </c>
      <c r="O511" s="884"/>
      <c r="P511" s="806" t="s">
        <v>802</v>
      </c>
      <c r="Q511" s="807">
        <v>1</v>
      </c>
      <c r="R511" s="807">
        <v>100</v>
      </c>
      <c r="S511" s="759" t="str">
        <f t="shared" si="14"/>
        <v>Vejez</v>
      </c>
      <c r="U511" s="806" t="s">
        <v>850</v>
      </c>
      <c r="V511" s="807">
        <v>2</v>
      </c>
      <c r="W511" s="807">
        <v>368</v>
      </c>
      <c r="X511" s="885"/>
      <c r="Z511" s="806" t="s">
        <v>913</v>
      </c>
      <c r="AA511" s="806" t="s">
        <v>787</v>
      </c>
      <c r="AB511" s="807">
        <v>19</v>
      </c>
      <c r="AC511" s="806" t="s">
        <v>783</v>
      </c>
      <c r="AE511" s="886"/>
      <c r="AF511" s="886"/>
      <c r="AG511" s="887"/>
      <c r="AI511" s="806" t="s">
        <v>803</v>
      </c>
      <c r="AJ511" s="807">
        <v>95</v>
      </c>
      <c r="AK511" s="807">
        <v>33</v>
      </c>
      <c r="AL511" s="759" t="str">
        <f t="shared" si="15"/>
        <v>Adulto</v>
      </c>
    </row>
    <row r="512" spans="1:38" ht="30">
      <c r="A512" s="806" t="s">
        <v>828</v>
      </c>
      <c r="B512" s="806" t="s">
        <v>782</v>
      </c>
      <c r="C512" s="806" t="s">
        <v>783</v>
      </c>
      <c r="D512" s="806" t="s">
        <v>789</v>
      </c>
      <c r="E512" s="807">
        <v>1</v>
      </c>
      <c r="G512" s="806" t="s">
        <v>850</v>
      </c>
      <c r="H512" s="807">
        <v>3</v>
      </c>
      <c r="I512" s="807">
        <v>1014</v>
      </c>
      <c r="K512" s="806" t="s">
        <v>673</v>
      </c>
      <c r="L512" s="806" t="s">
        <v>910</v>
      </c>
      <c r="M512" s="806" t="s">
        <v>678</v>
      </c>
      <c r="N512" s="807">
        <v>18</v>
      </c>
      <c r="O512" s="884"/>
      <c r="P512" s="806" t="s">
        <v>803</v>
      </c>
      <c r="Q512" s="807">
        <v>270</v>
      </c>
      <c r="R512" s="807">
        <v>0</v>
      </c>
      <c r="S512" s="759" t="str">
        <f t="shared" si="14"/>
        <v>Primera Infancia</v>
      </c>
      <c r="U512" s="806" t="s">
        <v>850</v>
      </c>
      <c r="V512" s="807">
        <v>3</v>
      </c>
      <c r="W512" s="807">
        <v>190</v>
      </c>
      <c r="X512" s="885"/>
      <c r="Z512" s="806" t="s">
        <v>913</v>
      </c>
      <c r="AA512" s="806" t="s">
        <v>792</v>
      </c>
      <c r="AB512" s="807">
        <v>6578</v>
      </c>
      <c r="AC512" s="806" t="s">
        <v>788</v>
      </c>
      <c r="AE512" s="886"/>
      <c r="AF512" s="886"/>
      <c r="AG512" s="887"/>
      <c r="AI512" s="806" t="s">
        <v>803</v>
      </c>
      <c r="AJ512" s="807">
        <v>67</v>
      </c>
      <c r="AK512" s="807">
        <v>34</v>
      </c>
      <c r="AL512" s="759" t="str">
        <f t="shared" si="15"/>
        <v>Adulto</v>
      </c>
    </row>
    <row r="513" spans="1:38" ht="30">
      <c r="A513" s="806" t="s">
        <v>828</v>
      </c>
      <c r="B513" s="806" t="s">
        <v>662</v>
      </c>
      <c r="C513" s="806" t="s">
        <v>788</v>
      </c>
      <c r="D513" s="806" t="s">
        <v>789</v>
      </c>
      <c r="E513" s="807">
        <v>1054</v>
      </c>
      <c r="G513" s="806" t="s">
        <v>850</v>
      </c>
      <c r="H513" s="807">
        <v>4</v>
      </c>
      <c r="I513" s="807">
        <v>4904</v>
      </c>
      <c r="K513" s="806" t="s">
        <v>673</v>
      </c>
      <c r="L513" s="806" t="s">
        <v>910</v>
      </c>
      <c r="M513" s="806" t="s">
        <v>683</v>
      </c>
      <c r="N513" s="807">
        <v>4</v>
      </c>
      <c r="O513" s="884"/>
      <c r="P513" s="806" t="s">
        <v>803</v>
      </c>
      <c r="Q513" s="807">
        <v>240</v>
      </c>
      <c r="R513" s="807">
        <v>1</v>
      </c>
      <c r="S513" s="759" t="str">
        <f t="shared" si="14"/>
        <v>Primera Infancia</v>
      </c>
      <c r="U513" s="806" t="s">
        <v>850</v>
      </c>
      <c r="V513" s="807">
        <v>4</v>
      </c>
      <c r="W513" s="807">
        <v>1369</v>
      </c>
      <c r="X513" s="885"/>
      <c r="Z513" s="806" t="s">
        <v>913</v>
      </c>
      <c r="AA513" s="806" t="s">
        <v>792</v>
      </c>
      <c r="AB513" s="807">
        <v>4187</v>
      </c>
      <c r="AC513" s="806" t="s">
        <v>783</v>
      </c>
      <c r="AE513" s="886"/>
      <c r="AF513" s="886"/>
      <c r="AG513" s="887"/>
      <c r="AI513" s="806" t="s">
        <v>803</v>
      </c>
      <c r="AJ513" s="807">
        <v>82</v>
      </c>
      <c r="AK513" s="807">
        <v>35</v>
      </c>
      <c r="AL513" s="759" t="str">
        <f t="shared" si="15"/>
        <v>Adulto</v>
      </c>
    </row>
    <row r="514" spans="1:38" ht="30">
      <c r="A514" s="806" t="s">
        <v>828</v>
      </c>
      <c r="B514" s="806" t="s">
        <v>662</v>
      </c>
      <c r="C514" s="806" t="s">
        <v>788</v>
      </c>
      <c r="D514" s="806" t="s">
        <v>784</v>
      </c>
      <c r="E514" s="807">
        <v>653</v>
      </c>
      <c r="G514" s="806" t="s">
        <v>850</v>
      </c>
      <c r="H514" s="807">
        <v>5</v>
      </c>
      <c r="I514" s="807">
        <v>844</v>
      </c>
      <c r="K514" s="806" t="s">
        <v>673</v>
      </c>
      <c r="L514" s="806" t="s">
        <v>910</v>
      </c>
      <c r="M514" s="806" t="s">
        <v>684</v>
      </c>
      <c r="N514" s="807">
        <v>4155</v>
      </c>
      <c r="O514" s="884"/>
      <c r="P514" s="806" t="s">
        <v>803</v>
      </c>
      <c r="Q514" s="807">
        <v>228</v>
      </c>
      <c r="R514" s="807">
        <v>2</v>
      </c>
      <c r="S514" s="759" t="str">
        <f t="shared" si="14"/>
        <v>Primera Infancia</v>
      </c>
      <c r="U514" s="806" t="s">
        <v>850</v>
      </c>
      <c r="V514" s="807">
        <v>5</v>
      </c>
      <c r="W514" s="807">
        <v>216</v>
      </c>
      <c r="X514" s="885"/>
      <c r="Z514" s="806" t="s">
        <v>913</v>
      </c>
      <c r="AA514" s="806" t="s">
        <v>796</v>
      </c>
      <c r="AB514" s="807">
        <v>3903</v>
      </c>
      <c r="AC514" s="806" t="s">
        <v>788</v>
      </c>
      <c r="AE514" s="886"/>
      <c r="AF514" s="886"/>
      <c r="AG514" s="887"/>
      <c r="AI514" s="806" t="s">
        <v>803</v>
      </c>
      <c r="AJ514" s="807">
        <v>78</v>
      </c>
      <c r="AK514" s="807">
        <v>36</v>
      </c>
      <c r="AL514" s="759" t="str">
        <f t="shared" si="15"/>
        <v>Adulto</v>
      </c>
    </row>
    <row r="515" spans="1:38" ht="30">
      <c r="A515" s="806" t="s">
        <v>828</v>
      </c>
      <c r="B515" s="806" t="s">
        <v>662</v>
      </c>
      <c r="C515" s="806" t="s">
        <v>783</v>
      </c>
      <c r="D515" s="806" t="s">
        <v>789</v>
      </c>
      <c r="E515" s="807">
        <v>1207</v>
      </c>
      <c r="G515" s="806" t="s">
        <v>850</v>
      </c>
      <c r="H515" s="807">
        <v>6</v>
      </c>
      <c r="I515" s="807">
        <v>871</v>
      </c>
      <c r="K515" s="806" t="s">
        <v>673</v>
      </c>
      <c r="L515" s="806" t="s">
        <v>914</v>
      </c>
      <c r="M515" s="806" t="s">
        <v>662</v>
      </c>
      <c r="N515" s="807">
        <v>3</v>
      </c>
      <c r="O515" s="884"/>
      <c r="P515" s="806" t="s">
        <v>803</v>
      </c>
      <c r="Q515" s="807">
        <v>245</v>
      </c>
      <c r="R515" s="807">
        <v>3</v>
      </c>
      <c r="S515" s="759" t="str">
        <f t="shared" ref="S515:S578" si="16">IF(P515=0,"",IF(AND(R515&gt;=0,R515&lt;=5),"Primera Infancia",IF(AND(R515&gt;=6,R515&lt;=11),"Infancia",IF(AND(R515&gt;=12,R515&lt;=17),"Adolescente",IF(AND(R515&gt;=18,R515&lt;=28),"Juventud",IF(AND(R515&gt;=29,R515&lt;=59),"Adulto","Vejez"))))))</f>
        <v>Primera Infancia</v>
      </c>
      <c r="U515" s="806" t="s">
        <v>850</v>
      </c>
      <c r="V515" s="807">
        <v>6</v>
      </c>
      <c r="W515" s="807">
        <v>234</v>
      </c>
      <c r="X515" s="885"/>
      <c r="Z515" s="806" t="s">
        <v>913</v>
      </c>
      <c r="AA515" s="806" t="s">
        <v>796</v>
      </c>
      <c r="AB515" s="807">
        <v>7551</v>
      </c>
      <c r="AC515" s="806" t="s">
        <v>783</v>
      </c>
      <c r="AE515" s="886"/>
      <c r="AF515" s="886"/>
      <c r="AG515" s="887"/>
      <c r="AI515" s="806" t="s">
        <v>803</v>
      </c>
      <c r="AJ515" s="807">
        <v>70</v>
      </c>
      <c r="AK515" s="807">
        <v>37</v>
      </c>
      <c r="AL515" s="759" t="str">
        <f t="shared" ref="AL515:AL578" si="17">IF(AI515=0,"",IF(AND(AK515&gt;=0,AK515&lt;=5),"Primera Infancia",IF(AND(AK515&gt;=6,AK515&lt;=11),"Infancia",IF(AND(AK515&gt;=12,AK515&lt;=17),"Adolescente",IF(AND(AK515&gt;=18,AK515&lt;=28),"Juventud",IF(AND(AK515&gt;=29,AK515&lt;=59),"Adulto","Vejez"))))))</f>
        <v>Adulto</v>
      </c>
    </row>
    <row r="516" spans="1:38" ht="30">
      <c r="A516" s="806" t="s">
        <v>828</v>
      </c>
      <c r="B516" s="806" t="s">
        <v>662</v>
      </c>
      <c r="C516" s="806" t="s">
        <v>783</v>
      </c>
      <c r="D516" s="806" t="s">
        <v>784</v>
      </c>
      <c r="E516" s="807">
        <v>659</v>
      </c>
      <c r="G516" s="806" t="s">
        <v>850</v>
      </c>
      <c r="H516" s="807">
        <v>7</v>
      </c>
      <c r="I516" s="807">
        <v>819</v>
      </c>
      <c r="K516" s="806" t="s">
        <v>673</v>
      </c>
      <c r="L516" s="806" t="s">
        <v>914</v>
      </c>
      <c r="M516" s="806" t="s">
        <v>806</v>
      </c>
      <c r="N516" s="807">
        <v>2</v>
      </c>
      <c r="O516" s="884"/>
      <c r="P516" s="806" t="s">
        <v>803</v>
      </c>
      <c r="Q516" s="807">
        <v>295</v>
      </c>
      <c r="R516" s="807">
        <v>4</v>
      </c>
      <c r="S516" s="759" t="str">
        <f t="shared" si="16"/>
        <v>Primera Infancia</v>
      </c>
      <c r="U516" s="806" t="s">
        <v>850</v>
      </c>
      <c r="V516" s="807">
        <v>7</v>
      </c>
      <c r="W516" s="807">
        <v>231</v>
      </c>
      <c r="X516" s="885"/>
      <c r="Z516" s="806" t="s">
        <v>914</v>
      </c>
      <c r="AA516" s="806" t="s">
        <v>792</v>
      </c>
      <c r="AB516" s="807">
        <v>417</v>
      </c>
      <c r="AC516" s="806" t="s">
        <v>788</v>
      </c>
      <c r="AE516" s="886"/>
      <c r="AF516" s="886"/>
      <c r="AG516" s="887"/>
      <c r="AI516" s="806" t="s">
        <v>803</v>
      </c>
      <c r="AJ516" s="807">
        <v>85</v>
      </c>
      <c r="AK516" s="807">
        <v>38</v>
      </c>
      <c r="AL516" s="759" t="str">
        <f t="shared" si="17"/>
        <v>Adulto</v>
      </c>
    </row>
    <row r="517" spans="1:38" ht="30">
      <c r="A517" s="806" t="s">
        <v>828</v>
      </c>
      <c r="B517" s="806" t="s">
        <v>666</v>
      </c>
      <c r="C517" s="806" t="s">
        <v>788</v>
      </c>
      <c r="D517" s="806" t="s">
        <v>789</v>
      </c>
      <c r="E517" s="807">
        <v>257</v>
      </c>
      <c r="G517" s="806" t="s">
        <v>850</v>
      </c>
      <c r="H517" s="807">
        <v>8</v>
      </c>
      <c r="I517" s="807">
        <v>699</v>
      </c>
      <c r="K517" s="806" t="s">
        <v>673</v>
      </c>
      <c r="L517" s="806" t="s">
        <v>914</v>
      </c>
      <c r="M517" s="806" t="s">
        <v>808</v>
      </c>
      <c r="N517" s="807">
        <v>21</v>
      </c>
      <c r="O517" s="884"/>
      <c r="P517" s="806" t="s">
        <v>803</v>
      </c>
      <c r="Q517" s="807">
        <v>259</v>
      </c>
      <c r="R517" s="807">
        <v>5</v>
      </c>
      <c r="S517" s="759" t="str">
        <f t="shared" si="16"/>
        <v>Primera Infancia</v>
      </c>
      <c r="U517" s="806" t="s">
        <v>850</v>
      </c>
      <c r="V517" s="807">
        <v>8</v>
      </c>
      <c r="W517" s="807">
        <v>165</v>
      </c>
      <c r="X517" s="885"/>
      <c r="Z517" s="806" t="s">
        <v>914</v>
      </c>
      <c r="AA517" s="806" t="s">
        <v>792</v>
      </c>
      <c r="AB517" s="807">
        <v>231</v>
      </c>
      <c r="AC517" s="806" t="s">
        <v>783</v>
      </c>
      <c r="AE517" s="886"/>
      <c r="AF517" s="886"/>
      <c r="AG517" s="887"/>
      <c r="AI517" s="806" t="s">
        <v>803</v>
      </c>
      <c r="AJ517" s="807">
        <v>86</v>
      </c>
      <c r="AK517" s="807">
        <v>39</v>
      </c>
      <c r="AL517" s="759" t="str">
        <f t="shared" si="17"/>
        <v>Adulto</v>
      </c>
    </row>
    <row r="518" spans="1:38" ht="15">
      <c r="A518" s="806" t="s">
        <v>828</v>
      </c>
      <c r="B518" s="806" t="s">
        <v>666</v>
      </c>
      <c r="C518" s="806" t="s">
        <v>788</v>
      </c>
      <c r="D518" s="806" t="s">
        <v>784</v>
      </c>
      <c r="E518" s="807">
        <v>134</v>
      </c>
      <c r="G518" s="806" t="s">
        <v>850</v>
      </c>
      <c r="H518" s="807">
        <v>9</v>
      </c>
      <c r="I518" s="807">
        <v>585</v>
      </c>
      <c r="K518" s="806" t="s">
        <v>673</v>
      </c>
      <c r="L518" s="806" t="s">
        <v>914</v>
      </c>
      <c r="M518" s="806" t="s">
        <v>790</v>
      </c>
      <c r="N518" s="807">
        <v>4</v>
      </c>
      <c r="O518" s="884"/>
      <c r="P518" s="806" t="s">
        <v>803</v>
      </c>
      <c r="Q518" s="807">
        <v>240</v>
      </c>
      <c r="R518" s="807">
        <v>6</v>
      </c>
      <c r="S518" s="759" t="str">
        <f t="shared" si="16"/>
        <v>Infancia</v>
      </c>
      <c r="U518" s="806" t="s">
        <v>850</v>
      </c>
      <c r="V518" s="807">
        <v>9</v>
      </c>
      <c r="W518" s="807">
        <v>137</v>
      </c>
      <c r="X518" s="885"/>
      <c r="Z518" s="806" t="s">
        <v>914</v>
      </c>
      <c r="AA518" s="806" t="s">
        <v>796</v>
      </c>
      <c r="AB518" s="807">
        <v>262</v>
      </c>
      <c r="AC518" s="806" t="s">
        <v>788</v>
      </c>
      <c r="AE518" s="886"/>
      <c r="AF518" s="886"/>
      <c r="AG518" s="887"/>
      <c r="AI518" s="806" t="s">
        <v>803</v>
      </c>
      <c r="AJ518" s="807">
        <v>68</v>
      </c>
      <c r="AK518" s="807">
        <v>40</v>
      </c>
      <c r="AL518" s="759" t="str">
        <f t="shared" si="17"/>
        <v>Adulto</v>
      </c>
    </row>
    <row r="519" spans="1:38" ht="15">
      <c r="A519" s="806" t="s">
        <v>828</v>
      </c>
      <c r="B519" s="806" t="s">
        <v>666</v>
      </c>
      <c r="C519" s="806" t="s">
        <v>783</v>
      </c>
      <c r="D519" s="806" t="s">
        <v>789</v>
      </c>
      <c r="E519" s="807">
        <v>312</v>
      </c>
      <c r="G519" s="806" t="s">
        <v>850</v>
      </c>
      <c r="H519" s="807">
        <v>10</v>
      </c>
      <c r="I519" s="807">
        <v>428</v>
      </c>
      <c r="K519" s="806" t="s">
        <v>673</v>
      </c>
      <c r="L519" s="806" t="s">
        <v>914</v>
      </c>
      <c r="M519" s="806" t="s">
        <v>791</v>
      </c>
      <c r="N519" s="807">
        <v>5</v>
      </c>
      <c r="O519" s="884"/>
      <c r="P519" s="806" t="s">
        <v>803</v>
      </c>
      <c r="Q519" s="807">
        <v>252</v>
      </c>
      <c r="R519" s="807">
        <v>7</v>
      </c>
      <c r="S519" s="759" t="str">
        <f t="shared" si="16"/>
        <v>Infancia</v>
      </c>
      <c r="U519" s="806" t="s">
        <v>850</v>
      </c>
      <c r="V519" s="807">
        <v>10</v>
      </c>
      <c r="W519" s="807">
        <v>107</v>
      </c>
      <c r="X519" s="885"/>
      <c r="Z519" s="806" t="s">
        <v>914</v>
      </c>
      <c r="AA519" s="806" t="s">
        <v>796</v>
      </c>
      <c r="AB519" s="807">
        <v>658</v>
      </c>
      <c r="AC519" s="806" t="s">
        <v>783</v>
      </c>
      <c r="AE519" s="886"/>
      <c r="AF519" s="886"/>
      <c r="AG519" s="887"/>
      <c r="AI519" s="806" t="s">
        <v>803</v>
      </c>
      <c r="AJ519" s="807">
        <v>52</v>
      </c>
      <c r="AK519" s="807">
        <v>41</v>
      </c>
      <c r="AL519" s="759" t="str">
        <f t="shared" si="17"/>
        <v>Adulto</v>
      </c>
    </row>
    <row r="520" spans="1:38" ht="15">
      <c r="A520" s="806" t="s">
        <v>828</v>
      </c>
      <c r="B520" s="806" t="s">
        <v>666</v>
      </c>
      <c r="C520" s="806" t="s">
        <v>783</v>
      </c>
      <c r="D520" s="806" t="s">
        <v>784</v>
      </c>
      <c r="E520" s="807">
        <v>160</v>
      </c>
      <c r="G520" s="806" t="s">
        <v>850</v>
      </c>
      <c r="H520" s="807">
        <v>11</v>
      </c>
      <c r="I520" s="807">
        <v>308</v>
      </c>
      <c r="K520" s="806" t="s">
        <v>673</v>
      </c>
      <c r="L520" s="806" t="s">
        <v>914</v>
      </c>
      <c r="M520" s="806" t="s">
        <v>666</v>
      </c>
      <c r="N520" s="807">
        <v>1</v>
      </c>
      <c r="O520" s="884"/>
      <c r="P520" s="806" t="s">
        <v>803</v>
      </c>
      <c r="Q520" s="807">
        <v>285</v>
      </c>
      <c r="R520" s="807">
        <v>8</v>
      </c>
      <c r="S520" s="759" t="str">
        <f t="shared" si="16"/>
        <v>Infancia</v>
      </c>
      <c r="U520" s="806" t="s">
        <v>850</v>
      </c>
      <c r="V520" s="807">
        <v>11</v>
      </c>
      <c r="W520" s="807">
        <v>74</v>
      </c>
      <c r="X520" s="885"/>
      <c r="Z520" s="806" t="s">
        <v>915</v>
      </c>
      <c r="AA520" s="806" t="s">
        <v>787</v>
      </c>
      <c r="AB520" s="807">
        <v>13</v>
      </c>
      <c r="AC520" s="806" t="s">
        <v>788</v>
      </c>
      <c r="AE520" s="886"/>
      <c r="AF520" s="886"/>
      <c r="AG520" s="887"/>
      <c r="AI520" s="806" t="s">
        <v>803</v>
      </c>
      <c r="AJ520" s="807">
        <v>61</v>
      </c>
      <c r="AK520" s="807">
        <v>42</v>
      </c>
      <c r="AL520" s="759" t="str">
        <f t="shared" si="17"/>
        <v>Adulto</v>
      </c>
    </row>
    <row r="521" spans="1:38" ht="15">
      <c r="A521" s="806" t="s">
        <v>828</v>
      </c>
      <c r="B521" s="806" t="s">
        <v>669</v>
      </c>
      <c r="C521" s="806" t="s">
        <v>783</v>
      </c>
      <c r="D521" s="806" t="s">
        <v>784</v>
      </c>
      <c r="E521" s="807">
        <v>1</v>
      </c>
      <c r="G521" s="806" t="s">
        <v>850</v>
      </c>
      <c r="H521" s="807">
        <v>12</v>
      </c>
      <c r="I521" s="807">
        <v>353</v>
      </c>
      <c r="K521" s="806" t="s">
        <v>673</v>
      </c>
      <c r="L521" s="806" t="s">
        <v>914</v>
      </c>
      <c r="M521" s="806" t="s">
        <v>794</v>
      </c>
      <c r="N521" s="807">
        <v>13</v>
      </c>
      <c r="O521" s="884"/>
      <c r="P521" s="806" t="s">
        <v>803</v>
      </c>
      <c r="Q521" s="807">
        <v>278</v>
      </c>
      <c r="R521" s="807">
        <v>9</v>
      </c>
      <c r="S521" s="759" t="str">
        <f t="shared" si="16"/>
        <v>Infancia</v>
      </c>
      <c r="U521" s="806" t="s">
        <v>850</v>
      </c>
      <c r="V521" s="807">
        <v>12</v>
      </c>
      <c r="W521" s="807">
        <v>66</v>
      </c>
      <c r="X521" s="885"/>
      <c r="Z521" s="806" t="s">
        <v>915</v>
      </c>
      <c r="AA521" s="806" t="s">
        <v>787</v>
      </c>
      <c r="AB521" s="807">
        <v>12</v>
      </c>
      <c r="AC521" s="806" t="s">
        <v>783</v>
      </c>
      <c r="AE521" s="886"/>
      <c r="AF521" s="886"/>
      <c r="AG521" s="887"/>
      <c r="AI521" s="806" t="s">
        <v>803</v>
      </c>
      <c r="AJ521" s="807">
        <v>51</v>
      </c>
      <c r="AK521" s="807">
        <v>43</v>
      </c>
      <c r="AL521" s="759" t="str">
        <f t="shared" si="17"/>
        <v>Adulto</v>
      </c>
    </row>
    <row r="522" spans="1:38" ht="15">
      <c r="A522" s="806" t="s">
        <v>828</v>
      </c>
      <c r="B522" s="806" t="s">
        <v>787</v>
      </c>
      <c r="C522" s="806" t="s">
        <v>788</v>
      </c>
      <c r="D522" s="806" t="s">
        <v>789</v>
      </c>
      <c r="E522" s="807">
        <v>1</v>
      </c>
      <c r="G522" s="806" t="s">
        <v>851</v>
      </c>
      <c r="H522" s="807">
        <v>0</v>
      </c>
      <c r="I522" s="807">
        <v>160</v>
      </c>
      <c r="K522" s="806" t="s">
        <v>673</v>
      </c>
      <c r="L522" s="806" t="s">
        <v>914</v>
      </c>
      <c r="M522" s="806" t="s">
        <v>795</v>
      </c>
      <c r="N522" s="807">
        <v>5</v>
      </c>
      <c r="O522" s="884"/>
      <c r="P522" s="806" t="s">
        <v>803</v>
      </c>
      <c r="Q522" s="807">
        <v>304</v>
      </c>
      <c r="R522" s="807">
        <v>10</v>
      </c>
      <c r="S522" s="759" t="str">
        <f t="shared" si="16"/>
        <v>Infancia</v>
      </c>
      <c r="U522" s="806" t="s">
        <v>851</v>
      </c>
      <c r="V522" s="807">
        <v>0</v>
      </c>
      <c r="W522" s="807">
        <v>342</v>
      </c>
      <c r="X522" s="885"/>
      <c r="Z522" s="806" t="s">
        <v>915</v>
      </c>
      <c r="AA522" s="806" t="s">
        <v>792</v>
      </c>
      <c r="AB522" s="807">
        <v>3826</v>
      </c>
      <c r="AC522" s="806" t="s">
        <v>788</v>
      </c>
      <c r="AE522" s="886"/>
      <c r="AF522" s="886"/>
      <c r="AG522" s="887"/>
      <c r="AI522" s="806" t="s">
        <v>803</v>
      </c>
      <c r="AJ522" s="807">
        <v>58</v>
      </c>
      <c r="AK522" s="807">
        <v>44</v>
      </c>
      <c r="AL522" s="759" t="str">
        <f t="shared" si="17"/>
        <v>Adulto</v>
      </c>
    </row>
    <row r="523" spans="1:38" ht="15">
      <c r="A523" s="806" t="s">
        <v>828</v>
      </c>
      <c r="B523" s="806" t="s">
        <v>787</v>
      </c>
      <c r="C523" s="806" t="s">
        <v>783</v>
      </c>
      <c r="D523" s="806" t="s">
        <v>784</v>
      </c>
      <c r="E523" s="807">
        <v>1</v>
      </c>
      <c r="G523" s="806" t="s">
        <v>851</v>
      </c>
      <c r="H523" s="807">
        <v>1</v>
      </c>
      <c r="I523" s="807">
        <v>632</v>
      </c>
      <c r="K523" s="806" t="s">
        <v>673</v>
      </c>
      <c r="L523" s="806" t="s">
        <v>914</v>
      </c>
      <c r="M523" s="806" t="s">
        <v>829</v>
      </c>
      <c r="N523" s="807">
        <v>4</v>
      </c>
      <c r="O523" s="884"/>
      <c r="P523" s="806" t="s">
        <v>803</v>
      </c>
      <c r="Q523" s="807">
        <v>290</v>
      </c>
      <c r="R523" s="807">
        <v>11</v>
      </c>
      <c r="S523" s="759" t="str">
        <f t="shared" si="16"/>
        <v>Infancia</v>
      </c>
      <c r="U523" s="806" t="s">
        <v>851</v>
      </c>
      <c r="V523" s="807">
        <v>1</v>
      </c>
      <c r="W523" s="807">
        <v>1642</v>
      </c>
      <c r="X523" s="885"/>
      <c r="Z523" s="806" t="s">
        <v>915</v>
      </c>
      <c r="AA523" s="806" t="s">
        <v>792</v>
      </c>
      <c r="AB523" s="807">
        <v>3057</v>
      </c>
      <c r="AC523" s="806" t="s">
        <v>783</v>
      </c>
      <c r="AE523" s="886"/>
      <c r="AF523" s="886"/>
      <c r="AG523" s="887"/>
      <c r="AI523" s="806" t="s">
        <v>803</v>
      </c>
      <c r="AJ523" s="807">
        <v>57</v>
      </c>
      <c r="AK523" s="807">
        <v>45</v>
      </c>
      <c r="AL523" s="759" t="str">
        <f t="shared" si="17"/>
        <v>Adulto</v>
      </c>
    </row>
    <row r="524" spans="1:38" ht="30">
      <c r="A524" s="806" t="s">
        <v>828</v>
      </c>
      <c r="B524" s="806" t="s">
        <v>815</v>
      </c>
      <c r="C524" s="806" t="s">
        <v>788</v>
      </c>
      <c r="D524" s="806" t="s">
        <v>789</v>
      </c>
      <c r="E524" s="807">
        <v>3299</v>
      </c>
      <c r="G524" s="806" t="s">
        <v>851</v>
      </c>
      <c r="H524" s="807">
        <v>2</v>
      </c>
      <c r="I524" s="807">
        <v>1900</v>
      </c>
      <c r="K524" s="806" t="s">
        <v>673</v>
      </c>
      <c r="L524" s="806" t="s">
        <v>914</v>
      </c>
      <c r="M524" s="806" t="s">
        <v>798</v>
      </c>
      <c r="N524" s="807">
        <v>9</v>
      </c>
      <c r="O524" s="884"/>
      <c r="P524" s="806" t="s">
        <v>803</v>
      </c>
      <c r="Q524" s="807">
        <v>332</v>
      </c>
      <c r="R524" s="807">
        <v>12</v>
      </c>
      <c r="S524" s="759" t="str">
        <f t="shared" si="16"/>
        <v>Adolescente</v>
      </c>
      <c r="U524" s="806" t="s">
        <v>851</v>
      </c>
      <c r="V524" s="807">
        <v>2</v>
      </c>
      <c r="W524" s="807">
        <v>5133</v>
      </c>
      <c r="X524" s="885"/>
      <c r="Z524" s="806" t="s">
        <v>915</v>
      </c>
      <c r="AA524" s="806" t="s">
        <v>796</v>
      </c>
      <c r="AB524" s="807">
        <v>3700</v>
      </c>
      <c r="AC524" s="806" t="s">
        <v>788</v>
      </c>
      <c r="AE524" s="886"/>
      <c r="AF524" s="886"/>
      <c r="AG524" s="887"/>
      <c r="AI524" s="806" t="s">
        <v>803</v>
      </c>
      <c r="AJ524" s="807">
        <v>50</v>
      </c>
      <c r="AK524" s="807">
        <v>46</v>
      </c>
      <c r="AL524" s="759" t="str">
        <f t="shared" si="17"/>
        <v>Adulto</v>
      </c>
    </row>
    <row r="525" spans="1:38" ht="30">
      <c r="A525" s="806" t="s">
        <v>828</v>
      </c>
      <c r="B525" s="806" t="s">
        <v>815</v>
      </c>
      <c r="C525" s="806" t="s">
        <v>788</v>
      </c>
      <c r="D525" s="806" t="s">
        <v>784</v>
      </c>
      <c r="E525" s="807">
        <v>1288</v>
      </c>
      <c r="G525" s="806" t="s">
        <v>851</v>
      </c>
      <c r="H525" s="807">
        <v>3</v>
      </c>
      <c r="I525" s="807">
        <v>1049</v>
      </c>
      <c r="K525" s="806" t="s">
        <v>673</v>
      </c>
      <c r="L525" s="806" t="s">
        <v>914</v>
      </c>
      <c r="M525" s="806" t="s">
        <v>875</v>
      </c>
      <c r="N525" s="807">
        <v>1</v>
      </c>
      <c r="O525" s="884"/>
      <c r="P525" s="806" t="s">
        <v>803</v>
      </c>
      <c r="Q525" s="807">
        <v>339</v>
      </c>
      <c r="R525" s="807">
        <v>13</v>
      </c>
      <c r="S525" s="759" t="str">
        <f t="shared" si="16"/>
        <v>Adolescente</v>
      </c>
      <c r="U525" s="806" t="s">
        <v>851</v>
      </c>
      <c r="V525" s="807">
        <v>3</v>
      </c>
      <c r="W525" s="807">
        <v>2402</v>
      </c>
      <c r="X525" s="885"/>
      <c r="Z525" s="806" t="s">
        <v>915</v>
      </c>
      <c r="AA525" s="806" t="s">
        <v>796</v>
      </c>
      <c r="AB525" s="807">
        <v>3763</v>
      </c>
      <c r="AC525" s="806" t="s">
        <v>783</v>
      </c>
      <c r="AE525" s="886"/>
      <c r="AF525" s="886"/>
      <c r="AG525" s="887"/>
      <c r="AI525" s="806" t="s">
        <v>803</v>
      </c>
      <c r="AJ525" s="807">
        <v>49</v>
      </c>
      <c r="AK525" s="807">
        <v>47</v>
      </c>
      <c r="AL525" s="759" t="str">
        <f t="shared" si="17"/>
        <v>Adulto</v>
      </c>
    </row>
    <row r="526" spans="1:38" ht="30">
      <c r="A526" s="806" t="s">
        <v>828</v>
      </c>
      <c r="B526" s="806" t="s">
        <v>815</v>
      </c>
      <c r="C526" s="806" t="s">
        <v>783</v>
      </c>
      <c r="D526" s="806" t="s">
        <v>789</v>
      </c>
      <c r="E526" s="807">
        <v>3578</v>
      </c>
      <c r="G526" s="806" t="s">
        <v>851</v>
      </c>
      <c r="H526" s="807">
        <v>4</v>
      </c>
      <c r="I526" s="807">
        <v>6330</v>
      </c>
      <c r="K526" s="806" t="s">
        <v>673</v>
      </c>
      <c r="L526" s="806" t="s">
        <v>914</v>
      </c>
      <c r="M526" s="806" t="s">
        <v>799</v>
      </c>
      <c r="N526" s="807">
        <v>4</v>
      </c>
      <c r="O526" s="884"/>
      <c r="P526" s="806" t="s">
        <v>803</v>
      </c>
      <c r="Q526" s="807">
        <v>318</v>
      </c>
      <c r="R526" s="807">
        <v>14</v>
      </c>
      <c r="S526" s="759" t="str">
        <f t="shared" si="16"/>
        <v>Adolescente</v>
      </c>
      <c r="U526" s="806" t="s">
        <v>851</v>
      </c>
      <c r="V526" s="807">
        <v>4</v>
      </c>
      <c r="W526" s="807">
        <v>22348</v>
      </c>
      <c r="X526" s="885"/>
      <c r="Z526" s="806" t="s">
        <v>916</v>
      </c>
      <c r="AA526" s="806" t="s">
        <v>787</v>
      </c>
      <c r="AB526" s="807">
        <v>2</v>
      </c>
      <c r="AC526" s="806" t="s">
        <v>788</v>
      </c>
      <c r="AE526" s="886"/>
      <c r="AF526" s="886"/>
      <c r="AG526" s="887"/>
      <c r="AI526" s="806" t="s">
        <v>803</v>
      </c>
      <c r="AJ526" s="807">
        <v>45</v>
      </c>
      <c r="AK526" s="807">
        <v>48</v>
      </c>
      <c r="AL526" s="759" t="str">
        <f t="shared" si="17"/>
        <v>Adulto</v>
      </c>
    </row>
    <row r="527" spans="1:38" ht="30">
      <c r="A527" s="806" t="s">
        <v>828</v>
      </c>
      <c r="B527" s="806" t="s">
        <v>815</v>
      </c>
      <c r="C527" s="806" t="s">
        <v>783</v>
      </c>
      <c r="D527" s="806" t="s">
        <v>784</v>
      </c>
      <c r="E527" s="807">
        <v>1310</v>
      </c>
      <c r="G527" s="806" t="s">
        <v>851</v>
      </c>
      <c r="H527" s="807">
        <v>5</v>
      </c>
      <c r="I527" s="807">
        <v>1026</v>
      </c>
      <c r="K527" s="806" t="s">
        <v>673</v>
      </c>
      <c r="L527" s="806" t="s">
        <v>914</v>
      </c>
      <c r="M527" s="806" t="s">
        <v>801</v>
      </c>
      <c r="N527" s="807">
        <v>28</v>
      </c>
      <c r="O527" s="884"/>
      <c r="P527" s="806" t="s">
        <v>803</v>
      </c>
      <c r="Q527" s="807">
        <v>342</v>
      </c>
      <c r="R527" s="807">
        <v>15</v>
      </c>
      <c r="S527" s="759" t="str">
        <f t="shared" si="16"/>
        <v>Adolescente</v>
      </c>
      <c r="U527" s="806" t="s">
        <v>851</v>
      </c>
      <c r="V527" s="807">
        <v>5</v>
      </c>
      <c r="W527" s="807">
        <v>3155</v>
      </c>
      <c r="X527" s="885"/>
      <c r="Z527" s="806" t="s">
        <v>916</v>
      </c>
      <c r="AA527" s="806" t="s">
        <v>787</v>
      </c>
      <c r="AB527" s="807">
        <v>2</v>
      </c>
      <c r="AC527" s="806" t="s">
        <v>783</v>
      </c>
      <c r="AE527" s="886"/>
      <c r="AF527" s="886"/>
      <c r="AG527" s="887"/>
      <c r="AI527" s="806" t="s">
        <v>803</v>
      </c>
      <c r="AJ527" s="807">
        <v>55</v>
      </c>
      <c r="AK527" s="807">
        <v>49</v>
      </c>
      <c r="AL527" s="759" t="str">
        <f t="shared" si="17"/>
        <v>Adulto</v>
      </c>
    </row>
    <row r="528" spans="1:38" ht="30">
      <c r="A528" s="806" t="s">
        <v>828</v>
      </c>
      <c r="B528" s="806" t="s">
        <v>818</v>
      </c>
      <c r="C528" s="806" t="s">
        <v>788</v>
      </c>
      <c r="D528" s="806" t="s">
        <v>784</v>
      </c>
      <c r="E528" s="807">
        <v>1</v>
      </c>
      <c r="G528" s="806" t="s">
        <v>851</v>
      </c>
      <c r="H528" s="807">
        <v>6</v>
      </c>
      <c r="I528" s="807">
        <v>1185</v>
      </c>
      <c r="K528" s="806" t="s">
        <v>673</v>
      </c>
      <c r="L528" s="806" t="s">
        <v>914</v>
      </c>
      <c r="M528" s="806" t="s">
        <v>673</v>
      </c>
      <c r="N528" s="807">
        <v>8</v>
      </c>
      <c r="O528" s="884"/>
      <c r="P528" s="806" t="s">
        <v>803</v>
      </c>
      <c r="Q528" s="807">
        <v>328</v>
      </c>
      <c r="R528" s="807">
        <v>16</v>
      </c>
      <c r="S528" s="759" t="str">
        <f t="shared" si="16"/>
        <v>Adolescente</v>
      </c>
      <c r="U528" s="806" t="s">
        <v>851</v>
      </c>
      <c r="V528" s="807">
        <v>6</v>
      </c>
      <c r="W528" s="807">
        <v>3493</v>
      </c>
      <c r="X528" s="885"/>
      <c r="Z528" s="806" t="s">
        <v>916</v>
      </c>
      <c r="AA528" s="806" t="s">
        <v>792</v>
      </c>
      <c r="AB528" s="807">
        <v>3757</v>
      </c>
      <c r="AC528" s="806" t="s">
        <v>788</v>
      </c>
      <c r="AE528" s="886"/>
      <c r="AF528" s="886"/>
      <c r="AG528" s="887"/>
      <c r="AI528" s="806" t="s">
        <v>803</v>
      </c>
      <c r="AJ528" s="807">
        <v>59</v>
      </c>
      <c r="AK528" s="807">
        <v>50</v>
      </c>
      <c r="AL528" s="759" t="str">
        <f t="shared" si="17"/>
        <v>Adulto</v>
      </c>
    </row>
    <row r="529" spans="1:38" ht="30">
      <c r="A529" s="806" t="s">
        <v>828</v>
      </c>
      <c r="B529" s="806" t="s">
        <v>818</v>
      </c>
      <c r="C529" s="806" t="s">
        <v>783</v>
      </c>
      <c r="D529" s="806" t="s">
        <v>789</v>
      </c>
      <c r="E529" s="807">
        <v>2</v>
      </c>
      <c r="G529" s="806" t="s">
        <v>851</v>
      </c>
      <c r="H529" s="807">
        <v>7</v>
      </c>
      <c r="I529" s="807">
        <v>1381</v>
      </c>
      <c r="K529" s="806" t="s">
        <v>673</v>
      </c>
      <c r="L529" s="806" t="s">
        <v>914</v>
      </c>
      <c r="M529" s="806" t="s">
        <v>674</v>
      </c>
      <c r="N529" s="807">
        <v>4607</v>
      </c>
      <c r="O529" s="884"/>
      <c r="P529" s="806" t="s">
        <v>803</v>
      </c>
      <c r="Q529" s="807">
        <v>395</v>
      </c>
      <c r="R529" s="807">
        <v>17</v>
      </c>
      <c r="S529" s="759" t="str">
        <f t="shared" si="16"/>
        <v>Adolescente</v>
      </c>
      <c r="U529" s="806" t="s">
        <v>851</v>
      </c>
      <c r="V529" s="807">
        <v>7</v>
      </c>
      <c r="W529" s="807">
        <v>3663</v>
      </c>
      <c r="X529" s="885"/>
      <c r="Z529" s="806" t="s">
        <v>916</v>
      </c>
      <c r="AA529" s="806" t="s">
        <v>792</v>
      </c>
      <c r="AB529" s="807">
        <v>2017</v>
      </c>
      <c r="AC529" s="806" t="s">
        <v>783</v>
      </c>
      <c r="AE529" s="886"/>
      <c r="AF529" s="886"/>
      <c r="AG529" s="887"/>
      <c r="AI529" s="806" t="s">
        <v>803</v>
      </c>
      <c r="AJ529" s="807">
        <v>43</v>
      </c>
      <c r="AK529" s="807">
        <v>51</v>
      </c>
      <c r="AL529" s="759" t="str">
        <f t="shared" si="17"/>
        <v>Adulto</v>
      </c>
    </row>
    <row r="530" spans="1:38" ht="15">
      <c r="A530" s="806" t="s">
        <v>828</v>
      </c>
      <c r="B530" s="806" t="s">
        <v>818</v>
      </c>
      <c r="C530" s="806" t="s">
        <v>783</v>
      </c>
      <c r="D530" s="806" t="s">
        <v>784</v>
      </c>
      <c r="E530" s="807">
        <v>7</v>
      </c>
      <c r="G530" s="806" t="s">
        <v>851</v>
      </c>
      <c r="H530" s="807">
        <v>8</v>
      </c>
      <c r="I530" s="807">
        <v>1252</v>
      </c>
      <c r="K530" s="806" t="s">
        <v>673</v>
      </c>
      <c r="L530" s="806" t="s">
        <v>914</v>
      </c>
      <c r="M530" s="806" t="s">
        <v>678</v>
      </c>
      <c r="N530" s="807">
        <v>12</v>
      </c>
      <c r="O530" s="884"/>
      <c r="P530" s="806" t="s">
        <v>803</v>
      </c>
      <c r="Q530" s="807">
        <v>364</v>
      </c>
      <c r="R530" s="807">
        <v>18</v>
      </c>
      <c r="S530" s="759" t="str">
        <f t="shared" si="16"/>
        <v>Juventud</v>
      </c>
      <c r="U530" s="806" t="s">
        <v>851</v>
      </c>
      <c r="V530" s="807">
        <v>8</v>
      </c>
      <c r="W530" s="807">
        <v>2819</v>
      </c>
      <c r="X530" s="885"/>
      <c r="Z530" s="806" t="s">
        <v>916</v>
      </c>
      <c r="AA530" s="806" t="s">
        <v>796</v>
      </c>
      <c r="AB530" s="807">
        <v>2273</v>
      </c>
      <c r="AC530" s="806" t="s">
        <v>788</v>
      </c>
      <c r="AE530" s="886"/>
      <c r="AF530" s="886"/>
      <c r="AG530" s="887"/>
      <c r="AI530" s="806" t="s">
        <v>803</v>
      </c>
      <c r="AJ530" s="807">
        <v>48</v>
      </c>
      <c r="AK530" s="807">
        <v>52</v>
      </c>
      <c r="AL530" s="759" t="str">
        <f t="shared" si="17"/>
        <v>Adulto</v>
      </c>
    </row>
    <row r="531" spans="1:38" ht="15">
      <c r="A531" s="806" t="s">
        <v>830</v>
      </c>
      <c r="B531" s="806" t="s">
        <v>782</v>
      </c>
      <c r="C531" s="806" t="s">
        <v>788</v>
      </c>
      <c r="D531" s="806" t="s">
        <v>789</v>
      </c>
      <c r="E531" s="807">
        <v>1</v>
      </c>
      <c r="G531" s="806" t="s">
        <v>851</v>
      </c>
      <c r="H531" s="807">
        <v>9</v>
      </c>
      <c r="I531" s="807">
        <v>896</v>
      </c>
      <c r="K531" s="806" t="s">
        <v>673</v>
      </c>
      <c r="L531" s="806" t="s">
        <v>914</v>
      </c>
      <c r="M531" s="806" t="s">
        <v>683</v>
      </c>
      <c r="N531" s="807">
        <v>5</v>
      </c>
      <c r="O531" s="884"/>
      <c r="P531" s="806" t="s">
        <v>803</v>
      </c>
      <c r="Q531" s="807">
        <v>350</v>
      </c>
      <c r="R531" s="807">
        <v>19</v>
      </c>
      <c r="S531" s="759" t="str">
        <f t="shared" si="16"/>
        <v>Juventud</v>
      </c>
      <c r="U531" s="806" t="s">
        <v>851</v>
      </c>
      <c r="V531" s="807">
        <v>9</v>
      </c>
      <c r="W531" s="807">
        <v>2080</v>
      </c>
      <c r="X531" s="885"/>
      <c r="Z531" s="806" t="s">
        <v>916</v>
      </c>
      <c r="AA531" s="806" t="s">
        <v>796</v>
      </c>
      <c r="AB531" s="807">
        <v>7145</v>
      </c>
      <c r="AC531" s="806" t="s">
        <v>783</v>
      </c>
      <c r="AE531" s="886"/>
      <c r="AF531" s="886"/>
      <c r="AG531" s="887"/>
      <c r="AI531" s="806" t="s">
        <v>803</v>
      </c>
      <c r="AJ531" s="807">
        <v>50</v>
      </c>
      <c r="AK531" s="807">
        <v>53</v>
      </c>
      <c r="AL531" s="759" t="str">
        <f t="shared" si="17"/>
        <v>Adulto</v>
      </c>
    </row>
    <row r="532" spans="1:38" ht="15">
      <c r="A532" s="806" t="s">
        <v>830</v>
      </c>
      <c r="B532" s="806" t="s">
        <v>782</v>
      </c>
      <c r="C532" s="806" t="s">
        <v>783</v>
      </c>
      <c r="D532" s="806" t="s">
        <v>789</v>
      </c>
      <c r="E532" s="807">
        <v>1</v>
      </c>
      <c r="G532" s="806" t="s">
        <v>851</v>
      </c>
      <c r="H532" s="807">
        <v>10</v>
      </c>
      <c r="I532" s="807">
        <v>573</v>
      </c>
      <c r="K532" s="806" t="s">
        <v>673</v>
      </c>
      <c r="L532" s="806" t="s">
        <v>914</v>
      </c>
      <c r="M532" s="806" t="s">
        <v>684</v>
      </c>
      <c r="N532" s="807">
        <v>1442</v>
      </c>
      <c r="O532" s="884"/>
      <c r="P532" s="806" t="s">
        <v>803</v>
      </c>
      <c r="Q532" s="807">
        <v>340</v>
      </c>
      <c r="R532" s="807">
        <v>20</v>
      </c>
      <c r="S532" s="759" t="str">
        <f t="shared" si="16"/>
        <v>Juventud</v>
      </c>
      <c r="U532" s="806" t="s">
        <v>851</v>
      </c>
      <c r="V532" s="807">
        <v>10</v>
      </c>
      <c r="W532" s="807">
        <v>1489</v>
      </c>
      <c r="X532" s="885"/>
      <c r="Z532" s="806" t="s">
        <v>917</v>
      </c>
      <c r="AA532" s="806" t="s">
        <v>787</v>
      </c>
      <c r="AB532" s="807">
        <v>1</v>
      </c>
      <c r="AC532" s="806" t="s">
        <v>788</v>
      </c>
      <c r="AE532" s="886"/>
      <c r="AF532" s="886"/>
      <c r="AG532" s="887"/>
      <c r="AI532" s="806" t="s">
        <v>803</v>
      </c>
      <c r="AJ532" s="807">
        <v>48</v>
      </c>
      <c r="AK532" s="807">
        <v>54</v>
      </c>
      <c r="AL532" s="759" t="str">
        <f t="shared" si="17"/>
        <v>Adulto</v>
      </c>
    </row>
    <row r="533" spans="1:38" ht="15">
      <c r="A533" s="806" t="s">
        <v>830</v>
      </c>
      <c r="B533" s="806" t="s">
        <v>662</v>
      </c>
      <c r="C533" s="806" t="s">
        <v>788</v>
      </c>
      <c r="D533" s="806" t="s">
        <v>789</v>
      </c>
      <c r="E533" s="807">
        <v>2808</v>
      </c>
      <c r="G533" s="806" t="s">
        <v>851</v>
      </c>
      <c r="H533" s="807">
        <v>11</v>
      </c>
      <c r="I533" s="807">
        <v>380</v>
      </c>
      <c r="K533" s="806" t="s">
        <v>673</v>
      </c>
      <c r="L533" s="806" t="s">
        <v>916</v>
      </c>
      <c r="M533" s="806" t="s">
        <v>662</v>
      </c>
      <c r="N533" s="807">
        <v>5</v>
      </c>
      <c r="O533" s="884"/>
      <c r="P533" s="806" t="s">
        <v>803</v>
      </c>
      <c r="Q533" s="807">
        <v>340</v>
      </c>
      <c r="R533" s="807">
        <v>21</v>
      </c>
      <c r="S533" s="759" t="str">
        <f t="shared" si="16"/>
        <v>Juventud</v>
      </c>
      <c r="U533" s="806" t="s">
        <v>851</v>
      </c>
      <c r="V533" s="807">
        <v>11</v>
      </c>
      <c r="W533" s="807">
        <v>974</v>
      </c>
      <c r="X533" s="885"/>
      <c r="Z533" s="806" t="s">
        <v>917</v>
      </c>
      <c r="AA533" s="806" t="s">
        <v>787</v>
      </c>
      <c r="AB533" s="807">
        <v>2</v>
      </c>
      <c r="AC533" s="806" t="s">
        <v>783</v>
      </c>
      <c r="AE533" s="886"/>
      <c r="AF533" s="886"/>
      <c r="AG533" s="887"/>
      <c r="AI533" s="806" t="s">
        <v>803</v>
      </c>
      <c r="AJ533" s="807">
        <v>56</v>
      </c>
      <c r="AK533" s="807">
        <v>55</v>
      </c>
      <c r="AL533" s="759" t="str">
        <f t="shared" si="17"/>
        <v>Adulto</v>
      </c>
    </row>
    <row r="534" spans="1:38" ht="15">
      <c r="A534" s="806" t="s">
        <v>830</v>
      </c>
      <c r="B534" s="806" t="s">
        <v>662</v>
      </c>
      <c r="C534" s="806" t="s">
        <v>788</v>
      </c>
      <c r="D534" s="806" t="s">
        <v>784</v>
      </c>
      <c r="E534" s="807">
        <v>3377</v>
      </c>
      <c r="G534" s="806" t="s">
        <v>851</v>
      </c>
      <c r="H534" s="807">
        <v>12</v>
      </c>
      <c r="I534" s="807">
        <v>549</v>
      </c>
      <c r="K534" s="806" t="s">
        <v>673</v>
      </c>
      <c r="L534" s="806" t="s">
        <v>916</v>
      </c>
      <c r="M534" s="806" t="s">
        <v>820</v>
      </c>
      <c r="N534" s="807">
        <v>3</v>
      </c>
      <c r="O534" s="884"/>
      <c r="P534" s="806" t="s">
        <v>803</v>
      </c>
      <c r="Q534" s="807">
        <v>322</v>
      </c>
      <c r="R534" s="807">
        <v>22</v>
      </c>
      <c r="S534" s="759" t="str">
        <f t="shared" si="16"/>
        <v>Juventud</v>
      </c>
      <c r="U534" s="806" t="s">
        <v>851</v>
      </c>
      <c r="V534" s="807">
        <v>12</v>
      </c>
      <c r="W534" s="807">
        <v>1176</v>
      </c>
      <c r="X534" s="885"/>
      <c r="Z534" s="806" t="s">
        <v>917</v>
      </c>
      <c r="AA534" s="806" t="s">
        <v>792</v>
      </c>
      <c r="AB534" s="807">
        <v>1700</v>
      </c>
      <c r="AC534" s="806" t="s">
        <v>788</v>
      </c>
      <c r="AE534" s="886"/>
      <c r="AF534" s="886"/>
      <c r="AG534" s="887"/>
      <c r="AI534" s="806" t="s">
        <v>803</v>
      </c>
      <c r="AJ534" s="807">
        <v>40</v>
      </c>
      <c r="AK534" s="807">
        <v>56</v>
      </c>
      <c r="AL534" s="759" t="str">
        <f t="shared" si="17"/>
        <v>Adulto</v>
      </c>
    </row>
    <row r="535" spans="1:38" ht="15">
      <c r="A535" s="806" t="s">
        <v>830</v>
      </c>
      <c r="B535" s="806" t="s">
        <v>662</v>
      </c>
      <c r="C535" s="806" t="s">
        <v>783</v>
      </c>
      <c r="D535" s="806" t="s">
        <v>789</v>
      </c>
      <c r="E535" s="807">
        <v>3065</v>
      </c>
      <c r="G535" s="806" t="s">
        <v>852</v>
      </c>
      <c r="H535" s="807">
        <v>0</v>
      </c>
      <c r="I535" s="807">
        <v>300</v>
      </c>
      <c r="K535" s="806" t="s">
        <v>673</v>
      </c>
      <c r="L535" s="806" t="s">
        <v>916</v>
      </c>
      <c r="M535" s="806" t="s">
        <v>806</v>
      </c>
      <c r="N535" s="807">
        <v>7</v>
      </c>
      <c r="O535" s="884"/>
      <c r="P535" s="806" t="s">
        <v>803</v>
      </c>
      <c r="Q535" s="807">
        <v>309</v>
      </c>
      <c r="R535" s="807">
        <v>23</v>
      </c>
      <c r="S535" s="759" t="str">
        <f t="shared" si="16"/>
        <v>Juventud</v>
      </c>
      <c r="U535" s="806" t="s">
        <v>852</v>
      </c>
      <c r="V535" s="807">
        <v>0</v>
      </c>
      <c r="W535" s="807">
        <v>20</v>
      </c>
      <c r="X535" s="885"/>
      <c r="Z535" s="806" t="s">
        <v>917</v>
      </c>
      <c r="AA535" s="806" t="s">
        <v>792</v>
      </c>
      <c r="AB535" s="807">
        <v>1083</v>
      </c>
      <c r="AC535" s="806" t="s">
        <v>783</v>
      </c>
      <c r="AE535" s="886"/>
      <c r="AF535" s="886"/>
      <c r="AG535" s="887"/>
      <c r="AI535" s="806" t="s">
        <v>803</v>
      </c>
      <c r="AJ535" s="807">
        <v>37</v>
      </c>
      <c r="AK535" s="807">
        <v>57</v>
      </c>
      <c r="AL535" s="759" t="str">
        <f t="shared" si="17"/>
        <v>Adulto</v>
      </c>
    </row>
    <row r="536" spans="1:38" ht="15">
      <c r="A536" s="806" t="s">
        <v>830</v>
      </c>
      <c r="B536" s="806" t="s">
        <v>662</v>
      </c>
      <c r="C536" s="806" t="s">
        <v>783</v>
      </c>
      <c r="D536" s="806" t="s">
        <v>784</v>
      </c>
      <c r="E536" s="807">
        <v>3363</v>
      </c>
      <c r="G536" s="806" t="s">
        <v>852</v>
      </c>
      <c r="H536" s="807">
        <v>1</v>
      </c>
      <c r="I536" s="807">
        <v>1581</v>
      </c>
      <c r="K536" s="806" t="s">
        <v>673</v>
      </c>
      <c r="L536" s="806" t="s">
        <v>916</v>
      </c>
      <c r="M536" s="806" t="s">
        <v>808</v>
      </c>
      <c r="N536" s="807">
        <v>1</v>
      </c>
      <c r="O536" s="884"/>
      <c r="P536" s="806" t="s">
        <v>803</v>
      </c>
      <c r="Q536" s="807">
        <v>257</v>
      </c>
      <c r="R536" s="807">
        <v>24</v>
      </c>
      <c r="S536" s="759" t="str">
        <f t="shared" si="16"/>
        <v>Juventud</v>
      </c>
      <c r="U536" s="806" t="s">
        <v>852</v>
      </c>
      <c r="V536" s="807">
        <v>1</v>
      </c>
      <c r="W536" s="807">
        <v>102</v>
      </c>
      <c r="X536" s="885"/>
      <c r="Z536" s="806" t="s">
        <v>917</v>
      </c>
      <c r="AA536" s="806" t="s">
        <v>796</v>
      </c>
      <c r="AB536" s="807">
        <v>1482</v>
      </c>
      <c r="AC536" s="806" t="s">
        <v>788</v>
      </c>
      <c r="AE536" s="886"/>
      <c r="AF536" s="886"/>
      <c r="AG536" s="887"/>
      <c r="AI536" s="806" t="s">
        <v>803</v>
      </c>
      <c r="AJ536" s="807">
        <v>36</v>
      </c>
      <c r="AK536" s="807">
        <v>58</v>
      </c>
      <c r="AL536" s="759" t="str">
        <f t="shared" si="17"/>
        <v>Adulto</v>
      </c>
    </row>
    <row r="537" spans="1:38" ht="15">
      <c r="A537" s="806" t="s">
        <v>830</v>
      </c>
      <c r="B537" s="806" t="s">
        <v>666</v>
      </c>
      <c r="C537" s="806" t="s">
        <v>788</v>
      </c>
      <c r="D537" s="806" t="s">
        <v>789</v>
      </c>
      <c r="E537" s="807">
        <v>565</v>
      </c>
      <c r="G537" s="806" t="s">
        <v>852</v>
      </c>
      <c r="H537" s="807">
        <v>2</v>
      </c>
      <c r="I537" s="807">
        <v>4395</v>
      </c>
      <c r="K537" s="806" t="s">
        <v>673</v>
      </c>
      <c r="L537" s="806" t="s">
        <v>916</v>
      </c>
      <c r="M537" s="806" t="s">
        <v>790</v>
      </c>
      <c r="N537" s="807">
        <v>794</v>
      </c>
      <c r="O537" s="884"/>
      <c r="P537" s="806" t="s">
        <v>803</v>
      </c>
      <c r="Q537" s="807">
        <v>264</v>
      </c>
      <c r="R537" s="807">
        <v>25</v>
      </c>
      <c r="S537" s="759" t="str">
        <f t="shared" si="16"/>
        <v>Juventud</v>
      </c>
      <c r="U537" s="806" t="s">
        <v>852</v>
      </c>
      <c r="V537" s="807">
        <v>2</v>
      </c>
      <c r="W537" s="807">
        <v>265</v>
      </c>
      <c r="X537" s="885"/>
      <c r="Z537" s="806" t="s">
        <v>917</v>
      </c>
      <c r="AA537" s="806" t="s">
        <v>796</v>
      </c>
      <c r="AB537" s="807">
        <v>2873</v>
      </c>
      <c r="AC537" s="806" t="s">
        <v>783</v>
      </c>
      <c r="AE537" s="886"/>
      <c r="AF537" s="886"/>
      <c r="AG537" s="887"/>
      <c r="AI537" s="806" t="s">
        <v>803</v>
      </c>
      <c r="AJ537" s="807">
        <v>41</v>
      </c>
      <c r="AK537" s="807">
        <v>59</v>
      </c>
      <c r="AL537" s="759" t="str">
        <f t="shared" si="17"/>
        <v>Adulto</v>
      </c>
    </row>
    <row r="538" spans="1:38" ht="15">
      <c r="A538" s="806" t="s">
        <v>830</v>
      </c>
      <c r="B538" s="806" t="s">
        <v>666</v>
      </c>
      <c r="C538" s="806" t="s">
        <v>788</v>
      </c>
      <c r="D538" s="806" t="s">
        <v>784</v>
      </c>
      <c r="E538" s="807">
        <v>519</v>
      </c>
      <c r="G538" s="806" t="s">
        <v>852</v>
      </c>
      <c r="H538" s="807">
        <v>3</v>
      </c>
      <c r="I538" s="807">
        <v>1892</v>
      </c>
      <c r="K538" s="806" t="s">
        <v>673</v>
      </c>
      <c r="L538" s="806" t="s">
        <v>916</v>
      </c>
      <c r="M538" s="806" t="s">
        <v>824</v>
      </c>
      <c r="N538" s="807">
        <v>699</v>
      </c>
      <c r="O538" s="884"/>
      <c r="P538" s="806" t="s">
        <v>803</v>
      </c>
      <c r="Q538" s="807">
        <v>276</v>
      </c>
      <c r="R538" s="807">
        <v>26</v>
      </c>
      <c r="S538" s="759" t="str">
        <f t="shared" si="16"/>
        <v>Juventud</v>
      </c>
      <c r="U538" s="806" t="s">
        <v>852</v>
      </c>
      <c r="V538" s="807">
        <v>3</v>
      </c>
      <c r="W538" s="807">
        <v>133</v>
      </c>
      <c r="X538" s="885"/>
      <c r="Z538" s="806" t="s">
        <v>918</v>
      </c>
      <c r="AA538" s="806" t="s">
        <v>787</v>
      </c>
      <c r="AB538" s="807">
        <v>1</v>
      </c>
      <c r="AC538" s="806" t="s">
        <v>788</v>
      </c>
      <c r="AE538" s="886"/>
      <c r="AF538" s="886"/>
      <c r="AG538" s="887"/>
      <c r="AI538" s="806" t="s">
        <v>803</v>
      </c>
      <c r="AJ538" s="807">
        <v>37</v>
      </c>
      <c r="AK538" s="807">
        <v>60</v>
      </c>
      <c r="AL538" s="759" t="str">
        <f t="shared" si="17"/>
        <v>Vejez</v>
      </c>
    </row>
    <row r="539" spans="1:38" ht="15">
      <c r="A539" s="806" t="s">
        <v>830</v>
      </c>
      <c r="B539" s="806" t="s">
        <v>666</v>
      </c>
      <c r="C539" s="806" t="s">
        <v>783</v>
      </c>
      <c r="D539" s="806" t="s">
        <v>789</v>
      </c>
      <c r="E539" s="807">
        <v>696</v>
      </c>
      <c r="G539" s="806" t="s">
        <v>852</v>
      </c>
      <c r="H539" s="807">
        <v>4</v>
      </c>
      <c r="I539" s="807">
        <v>6543</v>
      </c>
      <c r="K539" s="806" t="s">
        <v>673</v>
      </c>
      <c r="L539" s="806" t="s">
        <v>916</v>
      </c>
      <c r="M539" s="806" t="s">
        <v>810</v>
      </c>
      <c r="N539" s="807">
        <v>2</v>
      </c>
      <c r="O539" s="884"/>
      <c r="P539" s="806" t="s">
        <v>803</v>
      </c>
      <c r="Q539" s="807">
        <v>290</v>
      </c>
      <c r="R539" s="807">
        <v>27</v>
      </c>
      <c r="S539" s="759" t="str">
        <f t="shared" si="16"/>
        <v>Juventud</v>
      </c>
      <c r="U539" s="806" t="s">
        <v>852</v>
      </c>
      <c r="V539" s="807">
        <v>4</v>
      </c>
      <c r="W539" s="807">
        <v>2384</v>
      </c>
      <c r="X539" s="885"/>
      <c r="Z539" s="806" t="s">
        <v>918</v>
      </c>
      <c r="AA539" s="806" t="s">
        <v>787</v>
      </c>
      <c r="AB539" s="807">
        <v>1</v>
      </c>
      <c r="AC539" s="806" t="s">
        <v>783</v>
      </c>
      <c r="AE539" s="886"/>
      <c r="AF539" s="886"/>
      <c r="AG539" s="887"/>
      <c r="AI539" s="806" t="s">
        <v>803</v>
      </c>
      <c r="AJ539" s="807">
        <v>37</v>
      </c>
      <c r="AK539" s="807">
        <v>61</v>
      </c>
      <c r="AL539" s="759" t="str">
        <f t="shared" si="17"/>
        <v>Vejez</v>
      </c>
    </row>
    <row r="540" spans="1:38" ht="15">
      <c r="A540" s="806" t="s">
        <v>830</v>
      </c>
      <c r="B540" s="806" t="s">
        <v>666</v>
      </c>
      <c r="C540" s="806" t="s">
        <v>783</v>
      </c>
      <c r="D540" s="806" t="s">
        <v>784</v>
      </c>
      <c r="E540" s="807">
        <v>570</v>
      </c>
      <c r="G540" s="806" t="s">
        <v>852</v>
      </c>
      <c r="H540" s="807">
        <v>5</v>
      </c>
      <c r="I540" s="807">
        <v>880</v>
      </c>
      <c r="K540" s="806" t="s">
        <v>673</v>
      </c>
      <c r="L540" s="806" t="s">
        <v>916</v>
      </c>
      <c r="M540" s="806" t="s">
        <v>666</v>
      </c>
      <c r="N540" s="807">
        <v>13</v>
      </c>
      <c r="O540" s="884"/>
      <c r="P540" s="806" t="s">
        <v>803</v>
      </c>
      <c r="Q540" s="807">
        <v>253</v>
      </c>
      <c r="R540" s="807">
        <v>28</v>
      </c>
      <c r="S540" s="759" t="str">
        <f t="shared" si="16"/>
        <v>Juventud</v>
      </c>
      <c r="U540" s="806" t="s">
        <v>852</v>
      </c>
      <c r="V540" s="807">
        <v>5</v>
      </c>
      <c r="W540" s="807">
        <v>290</v>
      </c>
      <c r="X540" s="885"/>
      <c r="Z540" s="806" t="s">
        <v>918</v>
      </c>
      <c r="AA540" s="806" t="s">
        <v>792</v>
      </c>
      <c r="AB540" s="807">
        <v>711</v>
      </c>
      <c r="AC540" s="806" t="s">
        <v>788</v>
      </c>
      <c r="AE540" s="886"/>
      <c r="AF540" s="886"/>
      <c r="AG540" s="887"/>
      <c r="AI540" s="806" t="s">
        <v>803</v>
      </c>
      <c r="AJ540" s="807">
        <v>21</v>
      </c>
      <c r="AK540" s="807">
        <v>62</v>
      </c>
      <c r="AL540" s="759" t="str">
        <f t="shared" si="17"/>
        <v>Vejez</v>
      </c>
    </row>
    <row r="541" spans="1:38" ht="15">
      <c r="A541" s="806" t="s">
        <v>830</v>
      </c>
      <c r="B541" s="806" t="s">
        <v>669</v>
      </c>
      <c r="C541" s="806" t="s">
        <v>788</v>
      </c>
      <c r="D541" s="806" t="s">
        <v>789</v>
      </c>
      <c r="E541" s="807">
        <v>1</v>
      </c>
      <c r="G541" s="806" t="s">
        <v>852</v>
      </c>
      <c r="H541" s="807">
        <v>6</v>
      </c>
      <c r="I541" s="807">
        <v>893</v>
      </c>
      <c r="K541" s="806" t="s">
        <v>673</v>
      </c>
      <c r="L541" s="806" t="s">
        <v>916</v>
      </c>
      <c r="M541" s="806" t="s">
        <v>794</v>
      </c>
      <c r="N541" s="807">
        <v>13</v>
      </c>
      <c r="O541" s="884"/>
      <c r="P541" s="806" t="s">
        <v>803</v>
      </c>
      <c r="Q541" s="807">
        <v>242</v>
      </c>
      <c r="R541" s="807">
        <v>29</v>
      </c>
      <c r="S541" s="759" t="str">
        <f t="shared" si="16"/>
        <v>Adulto</v>
      </c>
      <c r="U541" s="806" t="s">
        <v>852</v>
      </c>
      <c r="V541" s="807">
        <v>6</v>
      </c>
      <c r="W541" s="807">
        <v>210</v>
      </c>
      <c r="X541" s="885"/>
      <c r="Z541" s="806" t="s">
        <v>918</v>
      </c>
      <c r="AA541" s="806" t="s">
        <v>792</v>
      </c>
      <c r="AB541" s="807">
        <v>424</v>
      </c>
      <c r="AC541" s="806" t="s">
        <v>783</v>
      </c>
      <c r="AE541" s="886"/>
      <c r="AF541" s="886"/>
      <c r="AG541" s="887"/>
      <c r="AI541" s="806" t="s">
        <v>803</v>
      </c>
      <c r="AJ541" s="807">
        <v>20</v>
      </c>
      <c r="AK541" s="807">
        <v>63</v>
      </c>
      <c r="AL541" s="759" t="str">
        <f t="shared" si="17"/>
        <v>Vejez</v>
      </c>
    </row>
    <row r="542" spans="1:38" ht="15">
      <c r="A542" s="806" t="s">
        <v>830</v>
      </c>
      <c r="B542" s="806" t="s">
        <v>669</v>
      </c>
      <c r="C542" s="806" t="s">
        <v>788</v>
      </c>
      <c r="D542" s="806" t="s">
        <v>784</v>
      </c>
      <c r="E542" s="807">
        <v>7</v>
      </c>
      <c r="G542" s="806" t="s">
        <v>852</v>
      </c>
      <c r="H542" s="807">
        <v>7</v>
      </c>
      <c r="I542" s="807">
        <v>858</v>
      </c>
      <c r="K542" s="806" t="s">
        <v>673</v>
      </c>
      <c r="L542" s="806" t="s">
        <v>916</v>
      </c>
      <c r="M542" s="806" t="s">
        <v>795</v>
      </c>
      <c r="N542" s="807">
        <v>18</v>
      </c>
      <c r="O542" s="884"/>
      <c r="P542" s="806" t="s">
        <v>803</v>
      </c>
      <c r="Q542" s="807">
        <v>248</v>
      </c>
      <c r="R542" s="807">
        <v>30</v>
      </c>
      <c r="S542" s="759" t="str">
        <f t="shared" si="16"/>
        <v>Adulto</v>
      </c>
      <c r="U542" s="806" t="s">
        <v>852</v>
      </c>
      <c r="V542" s="807">
        <v>7</v>
      </c>
      <c r="W542" s="807">
        <v>119</v>
      </c>
      <c r="X542" s="885"/>
      <c r="Z542" s="806" t="s">
        <v>918</v>
      </c>
      <c r="AA542" s="806" t="s">
        <v>796</v>
      </c>
      <c r="AB542" s="807">
        <v>574</v>
      </c>
      <c r="AC542" s="806" t="s">
        <v>788</v>
      </c>
      <c r="AE542" s="886"/>
      <c r="AF542" s="886"/>
      <c r="AG542" s="887"/>
      <c r="AI542" s="806" t="s">
        <v>803</v>
      </c>
      <c r="AJ542" s="807">
        <v>24</v>
      </c>
      <c r="AK542" s="807">
        <v>64</v>
      </c>
      <c r="AL542" s="759" t="str">
        <f t="shared" si="17"/>
        <v>Vejez</v>
      </c>
    </row>
    <row r="543" spans="1:38" ht="15">
      <c r="A543" s="806" t="s">
        <v>830</v>
      </c>
      <c r="B543" s="806" t="s">
        <v>669</v>
      </c>
      <c r="C543" s="806" t="s">
        <v>783</v>
      </c>
      <c r="D543" s="806" t="s">
        <v>784</v>
      </c>
      <c r="E543" s="807">
        <v>2</v>
      </c>
      <c r="G543" s="806" t="s">
        <v>852</v>
      </c>
      <c r="H543" s="807">
        <v>8</v>
      </c>
      <c r="I543" s="807">
        <v>684</v>
      </c>
      <c r="K543" s="806" t="s">
        <v>673</v>
      </c>
      <c r="L543" s="806" t="s">
        <v>916</v>
      </c>
      <c r="M543" s="806" t="s">
        <v>829</v>
      </c>
      <c r="N543" s="807">
        <v>4</v>
      </c>
      <c r="O543" s="884"/>
      <c r="P543" s="806" t="s">
        <v>803</v>
      </c>
      <c r="Q543" s="807">
        <v>275</v>
      </c>
      <c r="R543" s="807">
        <v>31</v>
      </c>
      <c r="S543" s="759" t="str">
        <f t="shared" si="16"/>
        <v>Adulto</v>
      </c>
      <c r="U543" s="806" t="s">
        <v>852</v>
      </c>
      <c r="V543" s="807">
        <v>8</v>
      </c>
      <c r="W543" s="807">
        <v>55</v>
      </c>
      <c r="X543" s="885"/>
      <c r="Z543" s="806" t="s">
        <v>918</v>
      </c>
      <c r="AA543" s="806" t="s">
        <v>796</v>
      </c>
      <c r="AB543" s="807">
        <v>1328</v>
      </c>
      <c r="AC543" s="806" t="s">
        <v>783</v>
      </c>
      <c r="AE543" s="886"/>
      <c r="AF543" s="886"/>
      <c r="AG543" s="887"/>
      <c r="AI543" s="806" t="s">
        <v>803</v>
      </c>
      <c r="AJ543" s="807">
        <v>21</v>
      </c>
      <c r="AK543" s="807">
        <v>65</v>
      </c>
      <c r="AL543" s="759" t="str">
        <f t="shared" si="17"/>
        <v>Vejez</v>
      </c>
    </row>
    <row r="544" spans="1:38" ht="15">
      <c r="A544" s="806" t="s">
        <v>830</v>
      </c>
      <c r="B544" s="806" t="s">
        <v>787</v>
      </c>
      <c r="C544" s="806" t="s">
        <v>788</v>
      </c>
      <c r="D544" s="806" t="s">
        <v>789</v>
      </c>
      <c r="E544" s="807">
        <v>11</v>
      </c>
      <c r="G544" s="806" t="s">
        <v>852</v>
      </c>
      <c r="H544" s="807">
        <v>9</v>
      </c>
      <c r="I544" s="807">
        <v>574</v>
      </c>
      <c r="K544" s="806" t="s">
        <v>673</v>
      </c>
      <c r="L544" s="806" t="s">
        <v>916</v>
      </c>
      <c r="M544" s="806" t="s">
        <v>798</v>
      </c>
      <c r="N544" s="807">
        <v>91</v>
      </c>
      <c r="O544" s="884"/>
      <c r="P544" s="806" t="s">
        <v>803</v>
      </c>
      <c r="Q544" s="807">
        <v>246</v>
      </c>
      <c r="R544" s="807">
        <v>32</v>
      </c>
      <c r="S544" s="759" t="str">
        <f t="shared" si="16"/>
        <v>Adulto</v>
      </c>
      <c r="U544" s="806" t="s">
        <v>852</v>
      </c>
      <c r="V544" s="807">
        <v>9</v>
      </c>
      <c r="W544" s="807">
        <v>28</v>
      </c>
      <c r="X544" s="885"/>
      <c r="Z544" s="806" t="s">
        <v>919</v>
      </c>
      <c r="AA544" s="806" t="s">
        <v>787</v>
      </c>
      <c r="AB544" s="807">
        <v>2</v>
      </c>
      <c r="AC544" s="806" t="s">
        <v>788</v>
      </c>
      <c r="AE544" s="886"/>
      <c r="AF544" s="886"/>
      <c r="AG544" s="887"/>
      <c r="AI544" s="806" t="s">
        <v>803</v>
      </c>
      <c r="AJ544" s="807">
        <v>23</v>
      </c>
      <c r="AK544" s="807">
        <v>66</v>
      </c>
      <c r="AL544" s="759" t="str">
        <f t="shared" si="17"/>
        <v>Vejez</v>
      </c>
    </row>
    <row r="545" spans="1:38" ht="15">
      <c r="A545" s="806" t="s">
        <v>830</v>
      </c>
      <c r="B545" s="806" t="s">
        <v>787</v>
      </c>
      <c r="C545" s="806" t="s">
        <v>788</v>
      </c>
      <c r="D545" s="806" t="s">
        <v>784</v>
      </c>
      <c r="E545" s="807">
        <v>12</v>
      </c>
      <c r="G545" s="806" t="s">
        <v>852</v>
      </c>
      <c r="H545" s="807">
        <v>10</v>
      </c>
      <c r="I545" s="807">
        <v>463</v>
      </c>
      <c r="K545" s="806" t="s">
        <v>673</v>
      </c>
      <c r="L545" s="806" t="s">
        <v>916</v>
      </c>
      <c r="M545" s="806" t="s">
        <v>799</v>
      </c>
      <c r="N545" s="807">
        <v>4</v>
      </c>
      <c r="O545" s="884"/>
      <c r="P545" s="806" t="s">
        <v>803</v>
      </c>
      <c r="Q545" s="807">
        <v>240</v>
      </c>
      <c r="R545" s="807">
        <v>33</v>
      </c>
      <c r="S545" s="759" t="str">
        <f t="shared" si="16"/>
        <v>Adulto</v>
      </c>
      <c r="U545" s="806" t="s">
        <v>852</v>
      </c>
      <c r="V545" s="807">
        <v>10</v>
      </c>
      <c r="W545" s="807">
        <v>33</v>
      </c>
      <c r="X545" s="885"/>
      <c r="Z545" s="806" t="s">
        <v>919</v>
      </c>
      <c r="AA545" s="806" t="s">
        <v>787</v>
      </c>
      <c r="AB545" s="807">
        <v>3</v>
      </c>
      <c r="AC545" s="806" t="s">
        <v>783</v>
      </c>
      <c r="AE545" s="886"/>
      <c r="AF545" s="886"/>
      <c r="AG545" s="887"/>
      <c r="AI545" s="806" t="s">
        <v>803</v>
      </c>
      <c r="AJ545" s="807">
        <v>29</v>
      </c>
      <c r="AK545" s="807">
        <v>67</v>
      </c>
      <c r="AL545" s="759" t="str">
        <f t="shared" si="17"/>
        <v>Vejez</v>
      </c>
    </row>
    <row r="546" spans="1:38" ht="15">
      <c r="A546" s="806" t="s">
        <v>830</v>
      </c>
      <c r="B546" s="806" t="s">
        <v>787</v>
      </c>
      <c r="C546" s="806" t="s">
        <v>783</v>
      </c>
      <c r="D546" s="806" t="s">
        <v>789</v>
      </c>
      <c r="E546" s="807">
        <v>18</v>
      </c>
      <c r="G546" s="806" t="s">
        <v>852</v>
      </c>
      <c r="H546" s="807">
        <v>11</v>
      </c>
      <c r="I546" s="807">
        <v>373</v>
      </c>
      <c r="K546" s="806" t="s">
        <v>673</v>
      </c>
      <c r="L546" s="806" t="s">
        <v>916</v>
      </c>
      <c r="M546" s="806" t="s">
        <v>801</v>
      </c>
      <c r="N546" s="807">
        <v>69</v>
      </c>
      <c r="O546" s="884"/>
      <c r="P546" s="806" t="s">
        <v>803</v>
      </c>
      <c r="Q546" s="807">
        <v>235</v>
      </c>
      <c r="R546" s="807">
        <v>34</v>
      </c>
      <c r="S546" s="759" t="str">
        <f t="shared" si="16"/>
        <v>Adulto</v>
      </c>
      <c r="U546" s="806" t="s">
        <v>852</v>
      </c>
      <c r="V546" s="807">
        <v>11</v>
      </c>
      <c r="W546" s="807">
        <v>10</v>
      </c>
      <c r="X546" s="885"/>
      <c r="Z546" s="806" t="s">
        <v>919</v>
      </c>
      <c r="AA546" s="806" t="s">
        <v>792</v>
      </c>
      <c r="AB546" s="807">
        <v>1147</v>
      </c>
      <c r="AC546" s="806" t="s">
        <v>788</v>
      </c>
      <c r="AE546" s="886"/>
      <c r="AF546" s="886"/>
      <c r="AG546" s="887"/>
      <c r="AI546" s="806" t="s">
        <v>803</v>
      </c>
      <c r="AJ546" s="807">
        <v>20</v>
      </c>
      <c r="AK546" s="807">
        <v>68</v>
      </c>
      <c r="AL546" s="759" t="str">
        <f t="shared" si="17"/>
        <v>Vejez</v>
      </c>
    </row>
    <row r="547" spans="1:38" ht="15">
      <c r="A547" s="806" t="s">
        <v>830</v>
      </c>
      <c r="B547" s="806" t="s">
        <v>787</v>
      </c>
      <c r="C547" s="806" t="s">
        <v>783</v>
      </c>
      <c r="D547" s="806" t="s">
        <v>784</v>
      </c>
      <c r="E547" s="807">
        <v>28</v>
      </c>
      <c r="G547" s="806" t="s">
        <v>852</v>
      </c>
      <c r="H547" s="807">
        <v>12</v>
      </c>
      <c r="I547" s="807">
        <v>525</v>
      </c>
      <c r="K547" s="806" t="s">
        <v>673</v>
      </c>
      <c r="L547" s="806" t="s">
        <v>916</v>
      </c>
      <c r="M547" s="806" t="s">
        <v>673</v>
      </c>
      <c r="N547" s="807">
        <v>15</v>
      </c>
      <c r="O547" s="884"/>
      <c r="P547" s="806" t="s">
        <v>803</v>
      </c>
      <c r="Q547" s="807">
        <v>238</v>
      </c>
      <c r="R547" s="807">
        <v>35</v>
      </c>
      <c r="S547" s="759" t="str">
        <f t="shared" si="16"/>
        <v>Adulto</v>
      </c>
      <c r="U547" s="806" t="s">
        <v>852</v>
      </c>
      <c r="V547" s="807">
        <v>12</v>
      </c>
      <c r="W547" s="807">
        <v>22</v>
      </c>
      <c r="X547" s="885"/>
      <c r="Z547" s="806" t="s">
        <v>919</v>
      </c>
      <c r="AA547" s="806" t="s">
        <v>792</v>
      </c>
      <c r="AB547" s="807">
        <v>619</v>
      </c>
      <c r="AC547" s="806" t="s">
        <v>783</v>
      </c>
      <c r="AE547" s="886"/>
      <c r="AF547" s="886"/>
      <c r="AG547" s="887"/>
      <c r="AI547" s="806" t="s">
        <v>803</v>
      </c>
      <c r="AJ547" s="807">
        <v>16</v>
      </c>
      <c r="AK547" s="807">
        <v>69</v>
      </c>
      <c r="AL547" s="759" t="str">
        <f t="shared" si="17"/>
        <v>Vejez</v>
      </c>
    </row>
    <row r="548" spans="1:38" ht="15">
      <c r="A548" s="806" t="s">
        <v>830</v>
      </c>
      <c r="B548" s="806" t="s">
        <v>792</v>
      </c>
      <c r="C548" s="806" t="s">
        <v>783</v>
      </c>
      <c r="D548" s="806" t="s">
        <v>789</v>
      </c>
      <c r="E548" s="807">
        <v>3</v>
      </c>
      <c r="G548" s="806" t="s">
        <v>854</v>
      </c>
      <c r="H548" s="807">
        <v>0</v>
      </c>
      <c r="I548" s="807">
        <v>56</v>
      </c>
      <c r="K548" s="806" t="s">
        <v>673</v>
      </c>
      <c r="L548" s="806" t="s">
        <v>916</v>
      </c>
      <c r="M548" s="806" t="s">
        <v>674</v>
      </c>
      <c r="N548" s="807">
        <v>17163</v>
      </c>
      <c r="O548" s="884"/>
      <c r="P548" s="806" t="s">
        <v>803</v>
      </c>
      <c r="Q548" s="807">
        <v>217</v>
      </c>
      <c r="R548" s="807">
        <v>36</v>
      </c>
      <c r="S548" s="759" t="str">
        <f t="shared" si="16"/>
        <v>Adulto</v>
      </c>
      <c r="U548" s="806" t="s">
        <v>854</v>
      </c>
      <c r="V548" s="807">
        <v>0</v>
      </c>
      <c r="W548" s="807">
        <v>136</v>
      </c>
      <c r="X548" s="885"/>
      <c r="Z548" s="806" t="s">
        <v>919</v>
      </c>
      <c r="AA548" s="806" t="s">
        <v>796</v>
      </c>
      <c r="AB548" s="807">
        <v>816</v>
      </c>
      <c r="AC548" s="806" t="s">
        <v>788</v>
      </c>
      <c r="AE548" s="886"/>
      <c r="AF548" s="886"/>
      <c r="AG548" s="887"/>
      <c r="AI548" s="806" t="s">
        <v>803</v>
      </c>
      <c r="AJ548" s="807">
        <v>13</v>
      </c>
      <c r="AK548" s="807">
        <v>70</v>
      </c>
      <c r="AL548" s="759" t="str">
        <f t="shared" si="17"/>
        <v>Vejez</v>
      </c>
    </row>
    <row r="549" spans="1:38" ht="15">
      <c r="A549" s="806" t="s">
        <v>830</v>
      </c>
      <c r="B549" s="806" t="s">
        <v>792</v>
      </c>
      <c r="C549" s="806" t="s">
        <v>783</v>
      </c>
      <c r="D549" s="806" t="s">
        <v>784</v>
      </c>
      <c r="E549" s="807">
        <v>2</v>
      </c>
      <c r="G549" s="806" t="s">
        <v>854</v>
      </c>
      <c r="H549" s="807">
        <v>1</v>
      </c>
      <c r="I549" s="807">
        <v>272</v>
      </c>
      <c r="K549" s="806" t="s">
        <v>673</v>
      </c>
      <c r="L549" s="806" t="s">
        <v>916</v>
      </c>
      <c r="M549" s="806" t="s">
        <v>676</v>
      </c>
      <c r="N549" s="807">
        <v>1</v>
      </c>
      <c r="O549" s="884"/>
      <c r="P549" s="806" t="s">
        <v>803</v>
      </c>
      <c r="Q549" s="807">
        <v>205</v>
      </c>
      <c r="R549" s="807">
        <v>37</v>
      </c>
      <c r="S549" s="759" t="str">
        <f t="shared" si="16"/>
        <v>Adulto</v>
      </c>
      <c r="U549" s="806" t="s">
        <v>854</v>
      </c>
      <c r="V549" s="807">
        <v>1</v>
      </c>
      <c r="W549" s="807">
        <v>744</v>
      </c>
      <c r="X549" s="885"/>
      <c r="Z549" s="806" t="s">
        <v>919</v>
      </c>
      <c r="AA549" s="806" t="s">
        <v>796</v>
      </c>
      <c r="AB549" s="807">
        <v>1879</v>
      </c>
      <c r="AC549" s="806" t="s">
        <v>783</v>
      </c>
      <c r="AE549" s="886"/>
      <c r="AF549" s="886"/>
      <c r="AG549" s="887"/>
      <c r="AI549" s="806" t="s">
        <v>803</v>
      </c>
      <c r="AJ549" s="807">
        <v>19</v>
      </c>
      <c r="AK549" s="807">
        <v>71</v>
      </c>
      <c r="AL549" s="759" t="str">
        <f t="shared" si="17"/>
        <v>Vejez</v>
      </c>
    </row>
    <row r="550" spans="1:38" ht="15">
      <c r="A550" s="806" t="s">
        <v>830</v>
      </c>
      <c r="B550" s="806" t="s">
        <v>815</v>
      </c>
      <c r="C550" s="806" t="s">
        <v>788</v>
      </c>
      <c r="D550" s="806" t="s">
        <v>789</v>
      </c>
      <c r="E550" s="807">
        <v>875</v>
      </c>
      <c r="G550" s="806" t="s">
        <v>854</v>
      </c>
      <c r="H550" s="807">
        <v>2</v>
      </c>
      <c r="I550" s="807">
        <v>856</v>
      </c>
      <c r="K550" s="806" t="s">
        <v>673</v>
      </c>
      <c r="L550" s="806" t="s">
        <v>916</v>
      </c>
      <c r="M550" s="806" t="s">
        <v>678</v>
      </c>
      <c r="N550" s="807">
        <v>22</v>
      </c>
      <c r="O550" s="884"/>
      <c r="P550" s="806" t="s">
        <v>803</v>
      </c>
      <c r="Q550" s="807">
        <v>199</v>
      </c>
      <c r="R550" s="807">
        <v>38</v>
      </c>
      <c r="S550" s="759" t="str">
        <f t="shared" si="16"/>
        <v>Adulto</v>
      </c>
      <c r="U550" s="806" t="s">
        <v>854</v>
      </c>
      <c r="V550" s="807">
        <v>2</v>
      </c>
      <c r="W550" s="807">
        <v>1996</v>
      </c>
      <c r="X550" s="885"/>
      <c r="Z550" s="806" t="s">
        <v>894</v>
      </c>
      <c r="AA550" s="806" t="s">
        <v>792</v>
      </c>
      <c r="AB550" s="807">
        <v>248</v>
      </c>
      <c r="AC550" s="806" t="s">
        <v>788</v>
      </c>
      <c r="AE550" s="886"/>
      <c r="AF550" s="886"/>
      <c r="AG550" s="887"/>
      <c r="AI550" s="806" t="s">
        <v>803</v>
      </c>
      <c r="AJ550" s="807">
        <v>14</v>
      </c>
      <c r="AK550" s="807">
        <v>72</v>
      </c>
      <c r="AL550" s="759" t="str">
        <f t="shared" si="17"/>
        <v>Vejez</v>
      </c>
    </row>
    <row r="551" spans="1:38" ht="15">
      <c r="A551" s="806" t="s">
        <v>830</v>
      </c>
      <c r="B551" s="806" t="s">
        <v>815</v>
      </c>
      <c r="C551" s="806" t="s">
        <v>788</v>
      </c>
      <c r="D551" s="806" t="s">
        <v>784</v>
      </c>
      <c r="E551" s="807">
        <v>954</v>
      </c>
      <c r="G551" s="806" t="s">
        <v>854</v>
      </c>
      <c r="H551" s="807">
        <v>3</v>
      </c>
      <c r="I551" s="807">
        <v>498</v>
      </c>
      <c r="K551" s="806" t="s">
        <v>673</v>
      </c>
      <c r="L551" s="806" t="s">
        <v>916</v>
      </c>
      <c r="M551" s="806" t="s">
        <v>683</v>
      </c>
      <c r="N551" s="807">
        <v>16</v>
      </c>
      <c r="O551" s="884"/>
      <c r="P551" s="806" t="s">
        <v>803</v>
      </c>
      <c r="Q551" s="807">
        <v>226</v>
      </c>
      <c r="R551" s="807">
        <v>39</v>
      </c>
      <c r="S551" s="759" t="str">
        <f t="shared" si="16"/>
        <v>Adulto</v>
      </c>
      <c r="U551" s="806" t="s">
        <v>854</v>
      </c>
      <c r="V551" s="807">
        <v>3</v>
      </c>
      <c r="W551" s="807">
        <v>955</v>
      </c>
      <c r="X551" s="885"/>
      <c r="Z551" s="806" t="s">
        <v>894</v>
      </c>
      <c r="AA551" s="806" t="s">
        <v>792</v>
      </c>
      <c r="AB551" s="807">
        <v>173</v>
      </c>
      <c r="AC551" s="806" t="s">
        <v>783</v>
      </c>
      <c r="AE551" s="886"/>
      <c r="AF551" s="886"/>
      <c r="AG551" s="887"/>
      <c r="AI551" s="806" t="s">
        <v>803</v>
      </c>
      <c r="AJ551" s="807">
        <v>15</v>
      </c>
      <c r="AK551" s="807">
        <v>73</v>
      </c>
      <c r="AL551" s="759" t="str">
        <f t="shared" si="17"/>
        <v>Vejez</v>
      </c>
    </row>
    <row r="552" spans="1:38" ht="15">
      <c r="A552" s="806" t="s">
        <v>830</v>
      </c>
      <c r="B552" s="806" t="s">
        <v>815</v>
      </c>
      <c r="C552" s="806" t="s">
        <v>783</v>
      </c>
      <c r="D552" s="806" t="s">
        <v>789</v>
      </c>
      <c r="E552" s="807">
        <v>944</v>
      </c>
      <c r="G552" s="806" t="s">
        <v>854</v>
      </c>
      <c r="H552" s="807">
        <v>4</v>
      </c>
      <c r="I552" s="807">
        <v>2705</v>
      </c>
      <c r="K552" s="806" t="s">
        <v>673</v>
      </c>
      <c r="L552" s="806" t="s">
        <v>916</v>
      </c>
      <c r="M552" s="806" t="s">
        <v>684</v>
      </c>
      <c r="N552" s="807">
        <v>5458</v>
      </c>
      <c r="O552" s="884"/>
      <c r="P552" s="806" t="s">
        <v>803</v>
      </c>
      <c r="Q552" s="807">
        <v>201</v>
      </c>
      <c r="R552" s="807">
        <v>40</v>
      </c>
      <c r="S552" s="759" t="str">
        <f t="shared" si="16"/>
        <v>Adulto</v>
      </c>
      <c r="U552" s="806" t="s">
        <v>854</v>
      </c>
      <c r="V552" s="807">
        <v>4</v>
      </c>
      <c r="W552" s="807">
        <v>6771</v>
      </c>
      <c r="X552" s="885"/>
      <c r="Z552" s="806" t="s">
        <v>894</v>
      </c>
      <c r="AA552" s="806" t="s">
        <v>796</v>
      </c>
      <c r="AB552" s="807">
        <v>593</v>
      </c>
      <c r="AC552" s="806" t="s">
        <v>788</v>
      </c>
      <c r="AE552" s="886"/>
      <c r="AF552" s="886"/>
      <c r="AG552" s="887"/>
      <c r="AI552" s="806" t="s">
        <v>803</v>
      </c>
      <c r="AJ552" s="807">
        <v>7</v>
      </c>
      <c r="AK552" s="807">
        <v>74</v>
      </c>
      <c r="AL552" s="759" t="str">
        <f t="shared" si="17"/>
        <v>Vejez</v>
      </c>
    </row>
    <row r="553" spans="1:38" ht="15">
      <c r="A553" s="806" t="s">
        <v>830</v>
      </c>
      <c r="B553" s="806" t="s">
        <v>815</v>
      </c>
      <c r="C553" s="806" t="s">
        <v>783</v>
      </c>
      <c r="D553" s="806" t="s">
        <v>784</v>
      </c>
      <c r="E553" s="807">
        <v>855</v>
      </c>
      <c r="G553" s="806" t="s">
        <v>854</v>
      </c>
      <c r="H553" s="807">
        <v>5</v>
      </c>
      <c r="I553" s="807">
        <v>369</v>
      </c>
      <c r="K553" s="806" t="s">
        <v>673</v>
      </c>
      <c r="L553" s="806" t="s">
        <v>928</v>
      </c>
      <c r="M553" s="806" t="s">
        <v>662</v>
      </c>
      <c r="N553" s="807">
        <v>3</v>
      </c>
      <c r="O553" s="884"/>
      <c r="P553" s="806" t="s">
        <v>803</v>
      </c>
      <c r="Q553" s="807">
        <v>216</v>
      </c>
      <c r="R553" s="807">
        <v>41</v>
      </c>
      <c r="S553" s="759" t="str">
        <f t="shared" si="16"/>
        <v>Adulto</v>
      </c>
      <c r="U553" s="806" t="s">
        <v>854</v>
      </c>
      <c r="V553" s="807">
        <v>5</v>
      </c>
      <c r="W553" s="807">
        <v>927</v>
      </c>
      <c r="X553" s="885"/>
      <c r="Z553" s="806" t="s">
        <v>894</v>
      </c>
      <c r="AA553" s="806" t="s">
        <v>796</v>
      </c>
      <c r="AB553" s="807">
        <v>1108</v>
      </c>
      <c r="AC553" s="806" t="s">
        <v>783</v>
      </c>
      <c r="AE553" s="886"/>
      <c r="AF553" s="886"/>
      <c r="AG553" s="887"/>
      <c r="AI553" s="806" t="s">
        <v>803</v>
      </c>
      <c r="AJ553" s="807">
        <v>5</v>
      </c>
      <c r="AK553" s="807">
        <v>75</v>
      </c>
      <c r="AL553" s="759" t="str">
        <f t="shared" si="17"/>
        <v>Vejez</v>
      </c>
    </row>
    <row r="554" spans="1:38" ht="15">
      <c r="A554" s="806" t="s">
        <v>830</v>
      </c>
      <c r="B554" s="806" t="s">
        <v>818</v>
      </c>
      <c r="C554" s="806" t="s">
        <v>788</v>
      </c>
      <c r="D554" s="806" t="s">
        <v>789</v>
      </c>
      <c r="E554" s="807">
        <v>4</v>
      </c>
      <c r="G554" s="806" t="s">
        <v>854</v>
      </c>
      <c r="H554" s="807">
        <v>6</v>
      </c>
      <c r="I554" s="807">
        <v>385</v>
      </c>
      <c r="K554" s="806" t="s">
        <v>673</v>
      </c>
      <c r="L554" s="806" t="s">
        <v>928</v>
      </c>
      <c r="M554" s="806" t="s">
        <v>806</v>
      </c>
      <c r="N554" s="807">
        <v>6</v>
      </c>
      <c r="O554" s="884"/>
      <c r="P554" s="806" t="s">
        <v>803</v>
      </c>
      <c r="Q554" s="807">
        <v>210</v>
      </c>
      <c r="R554" s="807">
        <v>42</v>
      </c>
      <c r="S554" s="759" t="str">
        <f t="shared" si="16"/>
        <v>Adulto</v>
      </c>
      <c r="U554" s="806" t="s">
        <v>854</v>
      </c>
      <c r="V554" s="807">
        <v>6</v>
      </c>
      <c r="W554" s="807">
        <v>914</v>
      </c>
      <c r="X554" s="885"/>
      <c r="Z554" s="806" t="s">
        <v>920</v>
      </c>
      <c r="AA554" s="806" t="s">
        <v>787</v>
      </c>
      <c r="AB554" s="807">
        <v>1</v>
      </c>
      <c r="AC554" s="806" t="s">
        <v>788</v>
      </c>
      <c r="AE554" s="886"/>
      <c r="AF554" s="886"/>
      <c r="AG554" s="887"/>
      <c r="AI554" s="806" t="s">
        <v>803</v>
      </c>
      <c r="AJ554" s="807">
        <v>8</v>
      </c>
      <c r="AK554" s="807">
        <v>76</v>
      </c>
      <c r="AL554" s="759" t="str">
        <f t="shared" si="17"/>
        <v>Vejez</v>
      </c>
    </row>
    <row r="555" spans="1:38" ht="15">
      <c r="A555" s="806" t="s">
        <v>830</v>
      </c>
      <c r="B555" s="806" t="s">
        <v>818</v>
      </c>
      <c r="C555" s="806" t="s">
        <v>788</v>
      </c>
      <c r="D555" s="806" t="s">
        <v>784</v>
      </c>
      <c r="E555" s="807">
        <v>8</v>
      </c>
      <c r="G555" s="806" t="s">
        <v>854</v>
      </c>
      <c r="H555" s="807">
        <v>7</v>
      </c>
      <c r="I555" s="807">
        <v>374</v>
      </c>
      <c r="K555" s="806" t="s">
        <v>673</v>
      </c>
      <c r="L555" s="806" t="s">
        <v>928</v>
      </c>
      <c r="M555" s="806" t="s">
        <v>786</v>
      </c>
      <c r="N555" s="807">
        <v>1</v>
      </c>
      <c r="O555" s="884"/>
      <c r="P555" s="806" t="s">
        <v>803</v>
      </c>
      <c r="Q555" s="807">
        <v>217</v>
      </c>
      <c r="R555" s="807">
        <v>43</v>
      </c>
      <c r="S555" s="759" t="str">
        <f t="shared" si="16"/>
        <v>Adulto</v>
      </c>
      <c r="U555" s="806" t="s">
        <v>854</v>
      </c>
      <c r="V555" s="807">
        <v>7</v>
      </c>
      <c r="W555" s="807">
        <v>853</v>
      </c>
      <c r="X555" s="885"/>
      <c r="Z555" s="806" t="s">
        <v>920</v>
      </c>
      <c r="AA555" s="806" t="s">
        <v>787</v>
      </c>
      <c r="AB555" s="807">
        <v>1</v>
      </c>
      <c r="AC555" s="806" t="s">
        <v>783</v>
      </c>
      <c r="AE555" s="886"/>
      <c r="AF555" s="886"/>
      <c r="AG555" s="887"/>
      <c r="AI555" s="806" t="s">
        <v>803</v>
      </c>
      <c r="AJ555" s="807">
        <v>5</v>
      </c>
      <c r="AK555" s="807">
        <v>77</v>
      </c>
      <c r="AL555" s="759" t="str">
        <f t="shared" si="17"/>
        <v>Vejez</v>
      </c>
    </row>
    <row r="556" spans="1:38" ht="15">
      <c r="A556" s="806" t="s">
        <v>830</v>
      </c>
      <c r="B556" s="806" t="s">
        <v>818</v>
      </c>
      <c r="C556" s="806" t="s">
        <v>783</v>
      </c>
      <c r="D556" s="806" t="s">
        <v>789</v>
      </c>
      <c r="E556" s="807">
        <v>32</v>
      </c>
      <c r="G556" s="806" t="s">
        <v>854</v>
      </c>
      <c r="H556" s="807">
        <v>8</v>
      </c>
      <c r="I556" s="807">
        <v>337</v>
      </c>
      <c r="K556" s="806" t="s">
        <v>673</v>
      </c>
      <c r="L556" s="806" t="s">
        <v>928</v>
      </c>
      <c r="M556" s="806" t="s">
        <v>808</v>
      </c>
      <c r="N556" s="807">
        <v>2</v>
      </c>
      <c r="O556" s="884"/>
      <c r="P556" s="806" t="s">
        <v>803</v>
      </c>
      <c r="Q556" s="807">
        <v>215</v>
      </c>
      <c r="R556" s="807">
        <v>44</v>
      </c>
      <c r="S556" s="759" t="str">
        <f t="shared" si="16"/>
        <v>Adulto</v>
      </c>
      <c r="U556" s="806" t="s">
        <v>854</v>
      </c>
      <c r="V556" s="807">
        <v>8</v>
      </c>
      <c r="W556" s="807">
        <v>644</v>
      </c>
      <c r="X556" s="885"/>
      <c r="Z556" s="806" t="s">
        <v>920</v>
      </c>
      <c r="AA556" s="806" t="s">
        <v>792</v>
      </c>
      <c r="AB556" s="807">
        <v>562</v>
      </c>
      <c r="AC556" s="806" t="s">
        <v>788</v>
      </c>
      <c r="AE556" s="886"/>
      <c r="AF556" s="886"/>
      <c r="AG556" s="887"/>
      <c r="AI556" s="806" t="s">
        <v>803</v>
      </c>
      <c r="AJ556" s="807">
        <v>5</v>
      </c>
      <c r="AK556" s="807">
        <v>78</v>
      </c>
      <c r="AL556" s="759" t="str">
        <f t="shared" si="17"/>
        <v>Vejez</v>
      </c>
    </row>
    <row r="557" spans="1:38" ht="15">
      <c r="A557" s="806" t="s">
        <v>830</v>
      </c>
      <c r="B557" s="806" t="s">
        <v>818</v>
      </c>
      <c r="C557" s="806" t="s">
        <v>783</v>
      </c>
      <c r="D557" s="806" t="s">
        <v>784</v>
      </c>
      <c r="E557" s="807">
        <v>21</v>
      </c>
      <c r="G557" s="806" t="s">
        <v>854</v>
      </c>
      <c r="H557" s="807">
        <v>9</v>
      </c>
      <c r="I557" s="807">
        <v>254</v>
      </c>
      <c r="K557" s="806" t="s">
        <v>673</v>
      </c>
      <c r="L557" s="806" t="s">
        <v>928</v>
      </c>
      <c r="M557" s="806" t="s">
        <v>790</v>
      </c>
      <c r="N557" s="807">
        <v>130</v>
      </c>
      <c r="O557" s="884"/>
      <c r="P557" s="806" t="s">
        <v>803</v>
      </c>
      <c r="Q557" s="807">
        <v>157</v>
      </c>
      <c r="R557" s="807">
        <v>45</v>
      </c>
      <c r="S557" s="759" t="str">
        <f t="shared" si="16"/>
        <v>Adulto</v>
      </c>
      <c r="U557" s="806" t="s">
        <v>854</v>
      </c>
      <c r="V557" s="807">
        <v>9</v>
      </c>
      <c r="W557" s="807">
        <v>407</v>
      </c>
      <c r="X557" s="885"/>
      <c r="Z557" s="806" t="s">
        <v>920</v>
      </c>
      <c r="AA557" s="806" t="s">
        <v>792</v>
      </c>
      <c r="AB557" s="807">
        <v>303</v>
      </c>
      <c r="AC557" s="806" t="s">
        <v>783</v>
      </c>
      <c r="AE557" s="886"/>
      <c r="AF557" s="886"/>
      <c r="AG557" s="887"/>
      <c r="AI557" s="806" t="s">
        <v>803</v>
      </c>
      <c r="AJ557" s="807">
        <v>10</v>
      </c>
      <c r="AK557" s="807">
        <v>79</v>
      </c>
      <c r="AL557" s="759" t="str">
        <f t="shared" si="17"/>
        <v>Vejez</v>
      </c>
    </row>
    <row r="558" spans="1:38" ht="15">
      <c r="A558" s="806" t="s">
        <v>832</v>
      </c>
      <c r="B558" s="806" t="s">
        <v>782</v>
      </c>
      <c r="C558" s="806" t="s">
        <v>788</v>
      </c>
      <c r="D558" s="806" t="s">
        <v>784</v>
      </c>
      <c r="E558" s="807">
        <v>1</v>
      </c>
      <c r="G558" s="806" t="s">
        <v>854</v>
      </c>
      <c r="H558" s="807">
        <v>10</v>
      </c>
      <c r="I558" s="807">
        <v>186</v>
      </c>
      <c r="K558" s="806" t="s">
        <v>673</v>
      </c>
      <c r="L558" s="806" t="s">
        <v>928</v>
      </c>
      <c r="M558" s="806" t="s">
        <v>791</v>
      </c>
      <c r="N558" s="807">
        <v>3</v>
      </c>
      <c r="O558" s="884"/>
      <c r="P558" s="806" t="s">
        <v>803</v>
      </c>
      <c r="Q558" s="807">
        <v>152</v>
      </c>
      <c r="R558" s="807">
        <v>46</v>
      </c>
      <c r="S558" s="759" t="str">
        <f t="shared" si="16"/>
        <v>Adulto</v>
      </c>
      <c r="U558" s="806" t="s">
        <v>854</v>
      </c>
      <c r="V558" s="807">
        <v>10</v>
      </c>
      <c r="W558" s="807">
        <v>290</v>
      </c>
      <c r="X558" s="885"/>
      <c r="Z558" s="806" t="s">
        <v>920</v>
      </c>
      <c r="AA558" s="806" t="s">
        <v>796</v>
      </c>
      <c r="AB558" s="807">
        <v>325</v>
      </c>
      <c r="AC558" s="806" t="s">
        <v>788</v>
      </c>
      <c r="AE558" s="886"/>
      <c r="AF558" s="886"/>
      <c r="AG558" s="887"/>
      <c r="AI558" s="806" t="s">
        <v>803</v>
      </c>
      <c r="AJ558" s="807">
        <v>8</v>
      </c>
      <c r="AK558" s="807">
        <v>80</v>
      </c>
      <c r="AL558" s="759" t="str">
        <f t="shared" si="17"/>
        <v>Vejez</v>
      </c>
    </row>
    <row r="559" spans="1:38" ht="15">
      <c r="A559" s="806" t="s">
        <v>832</v>
      </c>
      <c r="B559" s="806" t="s">
        <v>782</v>
      </c>
      <c r="C559" s="806" t="s">
        <v>783</v>
      </c>
      <c r="D559" s="806" t="s">
        <v>789</v>
      </c>
      <c r="E559" s="807">
        <v>2</v>
      </c>
      <c r="G559" s="806" t="s">
        <v>854</v>
      </c>
      <c r="H559" s="807">
        <v>11</v>
      </c>
      <c r="I559" s="807">
        <v>125</v>
      </c>
      <c r="K559" s="806" t="s">
        <v>673</v>
      </c>
      <c r="L559" s="806" t="s">
        <v>928</v>
      </c>
      <c r="M559" s="806" t="s">
        <v>824</v>
      </c>
      <c r="N559" s="807">
        <v>7</v>
      </c>
      <c r="O559" s="884"/>
      <c r="P559" s="806" t="s">
        <v>803</v>
      </c>
      <c r="Q559" s="807">
        <v>158</v>
      </c>
      <c r="R559" s="807">
        <v>47</v>
      </c>
      <c r="S559" s="759" t="str">
        <f t="shared" si="16"/>
        <v>Adulto</v>
      </c>
      <c r="U559" s="806" t="s">
        <v>854</v>
      </c>
      <c r="V559" s="807">
        <v>11</v>
      </c>
      <c r="W559" s="807">
        <v>184</v>
      </c>
      <c r="X559" s="885"/>
      <c r="Z559" s="806" t="s">
        <v>920</v>
      </c>
      <c r="AA559" s="806" t="s">
        <v>796</v>
      </c>
      <c r="AB559" s="807">
        <v>892</v>
      </c>
      <c r="AC559" s="806" t="s">
        <v>783</v>
      </c>
      <c r="AE559" s="886"/>
      <c r="AF559" s="886"/>
      <c r="AG559" s="887"/>
      <c r="AI559" s="806" t="s">
        <v>803</v>
      </c>
      <c r="AJ559" s="807">
        <v>3</v>
      </c>
      <c r="AK559" s="807">
        <v>81</v>
      </c>
      <c r="AL559" s="759" t="str">
        <f t="shared" si="17"/>
        <v>Vejez</v>
      </c>
    </row>
    <row r="560" spans="1:38" ht="15">
      <c r="A560" s="806" t="s">
        <v>832</v>
      </c>
      <c r="B560" s="806" t="s">
        <v>662</v>
      </c>
      <c r="C560" s="806" t="s">
        <v>788</v>
      </c>
      <c r="D560" s="806" t="s">
        <v>789</v>
      </c>
      <c r="E560" s="807">
        <v>928</v>
      </c>
      <c r="G560" s="806" t="s">
        <v>854</v>
      </c>
      <c r="H560" s="807">
        <v>12</v>
      </c>
      <c r="I560" s="807">
        <v>158</v>
      </c>
      <c r="K560" s="806" t="s">
        <v>673</v>
      </c>
      <c r="L560" s="806" t="s">
        <v>928</v>
      </c>
      <c r="M560" s="806" t="s">
        <v>826</v>
      </c>
      <c r="N560" s="807">
        <v>1</v>
      </c>
      <c r="O560" s="884"/>
      <c r="P560" s="806" t="s">
        <v>803</v>
      </c>
      <c r="Q560" s="807">
        <v>169</v>
      </c>
      <c r="R560" s="807">
        <v>48</v>
      </c>
      <c r="S560" s="759" t="str">
        <f t="shared" si="16"/>
        <v>Adulto</v>
      </c>
      <c r="U560" s="806" t="s">
        <v>854</v>
      </c>
      <c r="V560" s="807">
        <v>12</v>
      </c>
      <c r="W560" s="807">
        <v>192</v>
      </c>
      <c r="X560" s="885"/>
      <c r="Z560" s="806" t="s">
        <v>921</v>
      </c>
      <c r="AA560" s="806" t="s">
        <v>787</v>
      </c>
      <c r="AB560" s="807">
        <v>1</v>
      </c>
      <c r="AC560" s="806" t="s">
        <v>783</v>
      </c>
      <c r="AE560" s="886"/>
      <c r="AF560" s="886"/>
      <c r="AG560" s="887"/>
      <c r="AI560" s="806" t="s">
        <v>803</v>
      </c>
      <c r="AJ560" s="807">
        <v>7</v>
      </c>
      <c r="AK560" s="807">
        <v>82</v>
      </c>
      <c r="AL560" s="759" t="str">
        <f t="shared" si="17"/>
        <v>Vejez</v>
      </c>
    </row>
    <row r="561" spans="1:38" ht="15">
      <c r="A561" s="806" t="s">
        <v>832</v>
      </c>
      <c r="B561" s="806" t="s">
        <v>662</v>
      </c>
      <c r="C561" s="806" t="s">
        <v>788</v>
      </c>
      <c r="D561" s="806" t="s">
        <v>784</v>
      </c>
      <c r="E561" s="807">
        <v>390</v>
      </c>
      <c r="G561" s="806" t="s">
        <v>855</v>
      </c>
      <c r="H561" s="807">
        <v>0</v>
      </c>
      <c r="I561" s="807">
        <v>39</v>
      </c>
      <c r="K561" s="806" t="s">
        <v>673</v>
      </c>
      <c r="L561" s="806" t="s">
        <v>928</v>
      </c>
      <c r="M561" s="806" t="s">
        <v>810</v>
      </c>
      <c r="N561" s="807">
        <v>1</v>
      </c>
      <c r="O561" s="884"/>
      <c r="P561" s="806" t="s">
        <v>803</v>
      </c>
      <c r="Q561" s="807">
        <v>189</v>
      </c>
      <c r="R561" s="807">
        <v>49</v>
      </c>
      <c r="S561" s="759" t="str">
        <f t="shared" si="16"/>
        <v>Adulto</v>
      </c>
      <c r="U561" s="806" t="s">
        <v>855</v>
      </c>
      <c r="V561" s="807">
        <v>0</v>
      </c>
      <c r="W561" s="807">
        <v>14</v>
      </c>
      <c r="X561" s="885"/>
      <c r="Z561" s="806" t="s">
        <v>921</v>
      </c>
      <c r="AA561" s="806" t="s">
        <v>792</v>
      </c>
      <c r="AB561" s="807">
        <v>1193</v>
      </c>
      <c r="AC561" s="806" t="s">
        <v>788</v>
      </c>
      <c r="AE561" s="886"/>
      <c r="AF561" s="886"/>
      <c r="AG561" s="887"/>
      <c r="AI561" s="806" t="s">
        <v>803</v>
      </c>
      <c r="AJ561" s="807">
        <v>2</v>
      </c>
      <c r="AK561" s="807">
        <v>83</v>
      </c>
      <c r="AL561" s="759" t="str">
        <f t="shared" si="17"/>
        <v>Vejez</v>
      </c>
    </row>
    <row r="562" spans="1:38" ht="15">
      <c r="A562" s="806" t="s">
        <v>832</v>
      </c>
      <c r="B562" s="806" t="s">
        <v>662</v>
      </c>
      <c r="C562" s="806" t="s">
        <v>783</v>
      </c>
      <c r="D562" s="806" t="s">
        <v>789</v>
      </c>
      <c r="E562" s="807">
        <v>1198</v>
      </c>
      <c r="G562" s="806" t="s">
        <v>855</v>
      </c>
      <c r="H562" s="807">
        <v>1</v>
      </c>
      <c r="I562" s="807">
        <v>248</v>
      </c>
      <c r="K562" s="806" t="s">
        <v>673</v>
      </c>
      <c r="L562" s="806" t="s">
        <v>928</v>
      </c>
      <c r="M562" s="806" t="s">
        <v>666</v>
      </c>
      <c r="N562" s="807">
        <v>3</v>
      </c>
      <c r="O562" s="884"/>
      <c r="P562" s="806" t="s">
        <v>803</v>
      </c>
      <c r="Q562" s="807">
        <v>185</v>
      </c>
      <c r="R562" s="807">
        <v>50</v>
      </c>
      <c r="S562" s="759" t="str">
        <f t="shared" si="16"/>
        <v>Adulto</v>
      </c>
      <c r="U562" s="806" t="s">
        <v>855</v>
      </c>
      <c r="V562" s="807">
        <v>1</v>
      </c>
      <c r="W562" s="807">
        <v>68</v>
      </c>
      <c r="X562" s="885"/>
      <c r="Z562" s="806" t="s">
        <v>921</v>
      </c>
      <c r="AA562" s="806" t="s">
        <v>792</v>
      </c>
      <c r="AB562" s="807">
        <v>530</v>
      </c>
      <c r="AC562" s="806" t="s">
        <v>783</v>
      </c>
      <c r="AE562" s="886"/>
      <c r="AF562" s="886"/>
      <c r="AG562" s="887"/>
      <c r="AI562" s="806" t="s">
        <v>803</v>
      </c>
      <c r="AJ562" s="807">
        <v>5</v>
      </c>
      <c r="AK562" s="807">
        <v>84</v>
      </c>
      <c r="AL562" s="759" t="str">
        <f t="shared" si="17"/>
        <v>Vejez</v>
      </c>
    </row>
    <row r="563" spans="1:38" ht="15">
      <c r="A563" s="806" t="s">
        <v>832</v>
      </c>
      <c r="B563" s="806" t="s">
        <v>662</v>
      </c>
      <c r="C563" s="806" t="s">
        <v>783</v>
      </c>
      <c r="D563" s="806" t="s">
        <v>784</v>
      </c>
      <c r="E563" s="807">
        <v>468</v>
      </c>
      <c r="G563" s="806" t="s">
        <v>855</v>
      </c>
      <c r="H563" s="807">
        <v>2</v>
      </c>
      <c r="I563" s="807">
        <v>763</v>
      </c>
      <c r="K563" s="806" t="s">
        <v>673</v>
      </c>
      <c r="L563" s="806" t="s">
        <v>928</v>
      </c>
      <c r="M563" s="806" t="s">
        <v>794</v>
      </c>
      <c r="N563" s="807">
        <v>2</v>
      </c>
      <c r="O563" s="884"/>
      <c r="P563" s="806" t="s">
        <v>803</v>
      </c>
      <c r="Q563" s="807">
        <v>174</v>
      </c>
      <c r="R563" s="807">
        <v>51</v>
      </c>
      <c r="S563" s="759" t="str">
        <f t="shared" si="16"/>
        <v>Adulto</v>
      </c>
      <c r="U563" s="806" t="s">
        <v>855</v>
      </c>
      <c r="V563" s="807">
        <v>2</v>
      </c>
      <c r="W563" s="807">
        <v>222</v>
      </c>
      <c r="X563" s="885"/>
      <c r="Z563" s="806" t="s">
        <v>921</v>
      </c>
      <c r="AA563" s="806" t="s">
        <v>796</v>
      </c>
      <c r="AB563" s="807">
        <v>539</v>
      </c>
      <c r="AC563" s="806" t="s">
        <v>788</v>
      </c>
      <c r="AE563" s="886"/>
      <c r="AF563" s="886"/>
      <c r="AG563" s="887"/>
      <c r="AI563" s="806" t="s">
        <v>803</v>
      </c>
      <c r="AJ563" s="807">
        <v>5</v>
      </c>
      <c r="AK563" s="807">
        <v>85</v>
      </c>
      <c r="AL563" s="759" t="str">
        <f t="shared" si="17"/>
        <v>Vejez</v>
      </c>
    </row>
    <row r="564" spans="1:38" ht="15">
      <c r="A564" s="806" t="s">
        <v>832</v>
      </c>
      <c r="B564" s="806" t="s">
        <v>666</v>
      </c>
      <c r="C564" s="806" t="s">
        <v>788</v>
      </c>
      <c r="D564" s="806" t="s">
        <v>789</v>
      </c>
      <c r="E564" s="807">
        <v>51</v>
      </c>
      <c r="G564" s="806" t="s">
        <v>855</v>
      </c>
      <c r="H564" s="807">
        <v>3</v>
      </c>
      <c r="I564" s="807">
        <v>431</v>
      </c>
      <c r="K564" s="806" t="s">
        <v>673</v>
      </c>
      <c r="L564" s="806" t="s">
        <v>928</v>
      </c>
      <c r="M564" s="806" t="s">
        <v>795</v>
      </c>
      <c r="N564" s="807">
        <v>8</v>
      </c>
      <c r="O564" s="884"/>
      <c r="P564" s="806" t="s">
        <v>803</v>
      </c>
      <c r="Q564" s="807">
        <v>194</v>
      </c>
      <c r="R564" s="807">
        <v>52</v>
      </c>
      <c r="S564" s="759" t="str">
        <f t="shared" si="16"/>
        <v>Adulto</v>
      </c>
      <c r="U564" s="806" t="s">
        <v>855</v>
      </c>
      <c r="V564" s="807">
        <v>3</v>
      </c>
      <c r="W564" s="807">
        <v>105</v>
      </c>
      <c r="X564" s="885"/>
      <c r="Z564" s="806" t="s">
        <v>921</v>
      </c>
      <c r="AA564" s="806" t="s">
        <v>796</v>
      </c>
      <c r="AB564" s="807">
        <v>1596</v>
      </c>
      <c r="AC564" s="806" t="s">
        <v>783</v>
      </c>
      <c r="AE564" s="886"/>
      <c r="AF564" s="886"/>
      <c r="AG564" s="887"/>
      <c r="AI564" s="806" t="s">
        <v>803</v>
      </c>
      <c r="AJ564" s="807">
        <v>4</v>
      </c>
      <c r="AK564" s="807">
        <v>86</v>
      </c>
      <c r="AL564" s="759" t="str">
        <f t="shared" si="17"/>
        <v>Vejez</v>
      </c>
    </row>
    <row r="565" spans="1:38" ht="15">
      <c r="A565" s="806" t="s">
        <v>832</v>
      </c>
      <c r="B565" s="806" t="s">
        <v>666</v>
      </c>
      <c r="C565" s="806" t="s">
        <v>788</v>
      </c>
      <c r="D565" s="806" t="s">
        <v>784</v>
      </c>
      <c r="E565" s="807">
        <v>21</v>
      </c>
      <c r="G565" s="806" t="s">
        <v>855</v>
      </c>
      <c r="H565" s="807">
        <v>4</v>
      </c>
      <c r="I565" s="807">
        <v>1931</v>
      </c>
      <c r="K565" s="806" t="s">
        <v>673</v>
      </c>
      <c r="L565" s="806" t="s">
        <v>928</v>
      </c>
      <c r="M565" s="806" t="s">
        <v>829</v>
      </c>
      <c r="N565" s="807">
        <v>3</v>
      </c>
      <c r="O565" s="884"/>
      <c r="P565" s="806" t="s">
        <v>803</v>
      </c>
      <c r="Q565" s="807">
        <v>181</v>
      </c>
      <c r="R565" s="807">
        <v>53</v>
      </c>
      <c r="S565" s="759" t="str">
        <f t="shared" si="16"/>
        <v>Adulto</v>
      </c>
      <c r="U565" s="806" t="s">
        <v>855</v>
      </c>
      <c r="V565" s="807">
        <v>4</v>
      </c>
      <c r="W565" s="807">
        <v>749</v>
      </c>
      <c r="X565" s="885"/>
      <c r="Z565" s="806" t="s">
        <v>922</v>
      </c>
      <c r="AA565" s="806" t="s">
        <v>787</v>
      </c>
      <c r="AB565" s="807">
        <v>1</v>
      </c>
      <c r="AC565" s="806" t="s">
        <v>783</v>
      </c>
      <c r="AE565" s="886"/>
      <c r="AF565" s="886"/>
      <c r="AG565" s="887"/>
      <c r="AI565" s="806" t="s">
        <v>803</v>
      </c>
      <c r="AJ565" s="807">
        <v>3</v>
      </c>
      <c r="AK565" s="807">
        <v>87</v>
      </c>
      <c r="AL565" s="759" t="str">
        <f t="shared" si="17"/>
        <v>Vejez</v>
      </c>
    </row>
    <row r="566" spans="1:38" ht="15">
      <c r="A566" s="806" t="s">
        <v>832</v>
      </c>
      <c r="B566" s="806" t="s">
        <v>666</v>
      </c>
      <c r="C566" s="806" t="s">
        <v>783</v>
      </c>
      <c r="D566" s="806" t="s">
        <v>789</v>
      </c>
      <c r="E566" s="807">
        <v>71</v>
      </c>
      <c r="G566" s="806" t="s">
        <v>855</v>
      </c>
      <c r="H566" s="807">
        <v>5</v>
      </c>
      <c r="I566" s="807">
        <v>424</v>
      </c>
      <c r="K566" s="806" t="s">
        <v>673</v>
      </c>
      <c r="L566" s="806" t="s">
        <v>928</v>
      </c>
      <c r="M566" s="806" t="s">
        <v>798</v>
      </c>
      <c r="N566" s="807">
        <v>15</v>
      </c>
      <c r="O566" s="884"/>
      <c r="P566" s="806" t="s">
        <v>803</v>
      </c>
      <c r="Q566" s="807">
        <v>181</v>
      </c>
      <c r="R566" s="807">
        <v>54</v>
      </c>
      <c r="S566" s="759" t="str">
        <f t="shared" si="16"/>
        <v>Adulto</v>
      </c>
      <c r="U566" s="806" t="s">
        <v>855</v>
      </c>
      <c r="V566" s="807">
        <v>5</v>
      </c>
      <c r="W566" s="807">
        <v>123</v>
      </c>
      <c r="X566" s="885"/>
      <c r="Z566" s="806" t="s">
        <v>922</v>
      </c>
      <c r="AA566" s="806" t="s">
        <v>792</v>
      </c>
      <c r="AB566" s="807">
        <v>198</v>
      </c>
      <c r="AC566" s="806" t="s">
        <v>788</v>
      </c>
      <c r="AE566" s="886"/>
      <c r="AF566" s="886"/>
      <c r="AG566" s="887"/>
      <c r="AI566" s="806" t="s">
        <v>803</v>
      </c>
      <c r="AJ566" s="807">
        <v>2</v>
      </c>
      <c r="AK566" s="807">
        <v>88</v>
      </c>
      <c r="AL566" s="759" t="str">
        <f t="shared" si="17"/>
        <v>Vejez</v>
      </c>
    </row>
    <row r="567" spans="1:38" ht="15">
      <c r="A567" s="806" t="s">
        <v>832</v>
      </c>
      <c r="B567" s="806" t="s">
        <v>666</v>
      </c>
      <c r="C567" s="806" t="s">
        <v>783</v>
      </c>
      <c r="D567" s="806" t="s">
        <v>784</v>
      </c>
      <c r="E567" s="807">
        <v>34</v>
      </c>
      <c r="G567" s="806" t="s">
        <v>855</v>
      </c>
      <c r="H567" s="807">
        <v>6</v>
      </c>
      <c r="I567" s="807">
        <v>508</v>
      </c>
      <c r="K567" s="806" t="s">
        <v>673</v>
      </c>
      <c r="L567" s="806" t="s">
        <v>928</v>
      </c>
      <c r="M567" s="806" t="s">
        <v>799</v>
      </c>
      <c r="N567" s="807">
        <v>15</v>
      </c>
      <c r="O567" s="884"/>
      <c r="P567" s="806" t="s">
        <v>803</v>
      </c>
      <c r="Q567" s="807">
        <v>207</v>
      </c>
      <c r="R567" s="807">
        <v>55</v>
      </c>
      <c r="S567" s="759" t="str">
        <f t="shared" si="16"/>
        <v>Adulto</v>
      </c>
      <c r="U567" s="806" t="s">
        <v>855</v>
      </c>
      <c r="V567" s="807">
        <v>6</v>
      </c>
      <c r="W567" s="807">
        <v>133</v>
      </c>
      <c r="X567" s="885"/>
      <c r="Z567" s="806" t="s">
        <v>922</v>
      </c>
      <c r="AA567" s="806" t="s">
        <v>792</v>
      </c>
      <c r="AB567" s="807">
        <v>167</v>
      </c>
      <c r="AC567" s="806" t="s">
        <v>783</v>
      </c>
      <c r="AE567" s="886"/>
      <c r="AF567" s="886"/>
      <c r="AG567" s="887"/>
      <c r="AI567" s="806" t="s">
        <v>803</v>
      </c>
      <c r="AJ567" s="807">
        <v>1</v>
      </c>
      <c r="AK567" s="807">
        <v>89</v>
      </c>
      <c r="AL567" s="759" t="str">
        <f t="shared" si="17"/>
        <v>Vejez</v>
      </c>
    </row>
    <row r="568" spans="1:38" ht="15">
      <c r="A568" s="806" t="s">
        <v>832</v>
      </c>
      <c r="B568" s="806" t="s">
        <v>787</v>
      </c>
      <c r="C568" s="806" t="s">
        <v>788</v>
      </c>
      <c r="D568" s="806" t="s">
        <v>789</v>
      </c>
      <c r="E568" s="807">
        <v>3</v>
      </c>
      <c r="G568" s="806" t="s">
        <v>855</v>
      </c>
      <c r="H568" s="807">
        <v>7</v>
      </c>
      <c r="I568" s="807">
        <v>553</v>
      </c>
      <c r="K568" s="806" t="s">
        <v>673</v>
      </c>
      <c r="L568" s="806" t="s">
        <v>928</v>
      </c>
      <c r="M568" s="806" t="s">
        <v>801</v>
      </c>
      <c r="N568" s="807">
        <v>28</v>
      </c>
      <c r="O568" s="884"/>
      <c r="P568" s="806" t="s">
        <v>803</v>
      </c>
      <c r="Q568" s="807">
        <v>201</v>
      </c>
      <c r="R568" s="807">
        <v>56</v>
      </c>
      <c r="S568" s="759" t="str">
        <f t="shared" si="16"/>
        <v>Adulto</v>
      </c>
      <c r="U568" s="806" t="s">
        <v>855</v>
      </c>
      <c r="V568" s="807">
        <v>7</v>
      </c>
      <c r="W568" s="807">
        <v>111</v>
      </c>
      <c r="X568" s="885"/>
      <c r="Z568" s="806" t="s">
        <v>922</v>
      </c>
      <c r="AA568" s="806" t="s">
        <v>796</v>
      </c>
      <c r="AB568" s="807">
        <v>209</v>
      </c>
      <c r="AC568" s="806" t="s">
        <v>788</v>
      </c>
      <c r="AE568" s="886"/>
      <c r="AF568" s="886"/>
      <c r="AG568" s="887"/>
      <c r="AI568" s="806" t="s">
        <v>803</v>
      </c>
      <c r="AJ568" s="807">
        <v>3</v>
      </c>
      <c r="AK568" s="807">
        <v>90</v>
      </c>
      <c r="AL568" s="759" t="str">
        <f t="shared" si="17"/>
        <v>Vejez</v>
      </c>
    </row>
    <row r="569" spans="1:38" ht="15">
      <c r="A569" s="806" t="s">
        <v>832</v>
      </c>
      <c r="B569" s="806" t="s">
        <v>787</v>
      </c>
      <c r="C569" s="806" t="s">
        <v>788</v>
      </c>
      <c r="D569" s="806" t="s">
        <v>784</v>
      </c>
      <c r="E569" s="807">
        <v>2</v>
      </c>
      <c r="G569" s="806" t="s">
        <v>855</v>
      </c>
      <c r="H569" s="807">
        <v>8</v>
      </c>
      <c r="I569" s="807">
        <v>520</v>
      </c>
      <c r="K569" s="806" t="s">
        <v>673</v>
      </c>
      <c r="L569" s="806" t="s">
        <v>928</v>
      </c>
      <c r="M569" s="806" t="s">
        <v>674</v>
      </c>
      <c r="N569" s="807">
        <v>8237</v>
      </c>
      <c r="O569" s="884"/>
      <c r="P569" s="806" t="s">
        <v>803</v>
      </c>
      <c r="Q569" s="807">
        <v>180</v>
      </c>
      <c r="R569" s="807">
        <v>57</v>
      </c>
      <c r="S569" s="759" t="str">
        <f t="shared" si="16"/>
        <v>Adulto</v>
      </c>
      <c r="U569" s="806" t="s">
        <v>855</v>
      </c>
      <c r="V569" s="807">
        <v>8</v>
      </c>
      <c r="W569" s="807">
        <v>77</v>
      </c>
      <c r="X569" s="885"/>
      <c r="Z569" s="806" t="s">
        <v>922</v>
      </c>
      <c r="AA569" s="806" t="s">
        <v>796</v>
      </c>
      <c r="AB569" s="807">
        <v>342</v>
      </c>
      <c r="AC569" s="806" t="s">
        <v>783</v>
      </c>
      <c r="AE569" s="886"/>
      <c r="AF569" s="886"/>
      <c r="AG569" s="887"/>
      <c r="AI569" s="806" t="s">
        <v>803</v>
      </c>
      <c r="AJ569" s="807">
        <v>1</v>
      </c>
      <c r="AK569" s="807">
        <v>91</v>
      </c>
      <c r="AL569" s="759" t="str">
        <f t="shared" si="17"/>
        <v>Vejez</v>
      </c>
    </row>
    <row r="570" spans="1:38" ht="15">
      <c r="A570" s="806" t="s">
        <v>832</v>
      </c>
      <c r="B570" s="806" t="s">
        <v>787</v>
      </c>
      <c r="C570" s="806" t="s">
        <v>783</v>
      </c>
      <c r="D570" s="806" t="s">
        <v>789</v>
      </c>
      <c r="E570" s="807">
        <v>6</v>
      </c>
      <c r="G570" s="806" t="s">
        <v>855</v>
      </c>
      <c r="H570" s="807">
        <v>9</v>
      </c>
      <c r="I570" s="807">
        <v>431</v>
      </c>
      <c r="K570" s="806" t="s">
        <v>673</v>
      </c>
      <c r="L570" s="806" t="s">
        <v>928</v>
      </c>
      <c r="M570" s="806" t="s">
        <v>678</v>
      </c>
      <c r="N570" s="807">
        <v>61</v>
      </c>
      <c r="O570" s="884"/>
      <c r="P570" s="806" t="s">
        <v>803</v>
      </c>
      <c r="Q570" s="807">
        <v>179</v>
      </c>
      <c r="R570" s="807">
        <v>58</v>
      </c>
      <c r="S570" s="759" t="str">
        <f t="shared" si="16"/>
        <v>Adulto</v>
      </c>
      <c r="U570" s="806" t="s">
        <v>855</v>
      </c>
      <c r="V570" s="807">
        <v>9</v>
      </c>
      <c r="W570" s="807">
        <v>66</v>
      </c>
      <c r="X570" s="885"/>
      <c r="Z570" s="806" t="s">
        <v>923</v>
      </c>
      <c r="AA570" s="806" t="s">
        <v>787</v>
      </c>
      <c r="AB570" s="807">
        <v>19</v>
      </c>
      <c r="AC570" s="806" t="s">
        <v>788</v>
      </c>
      <c r="AE570" s="886"/>
      <c r="AF570" s="886"/>
      <c r="AG570" s="887"/>
      <c r="AI570" s="806" t="s">
        <v>803</v>
      </c>
      <c r="AJ570" s="807">
        <v>2</v>
      </c>
      <c r="AK570" s="807">
        <v>98</v>
      </c>
      <c r="AL570" s="759" t="str">
        <f t="shared" si="17"/>
        <v>Vejez</v>
      </c>
    </row>
    <row r="571" spans="1:38" ht="30">
      <c r="A571" s="806" t="s">
        <v>832</v>
      </c>
      <c r="B571" s="806" t="s">
        <v>787</v>
      </c>
      <c r="C571" s="806" t="s">
        <v>783</v>
      </c>
      <c r="D571" s="806" t="s">
        <v>784</v>
      </c>
      <c r="E571" s="807">
        <v>5</v>
      </c>
      <c r="G571" s="806" t="s">
        <v>855</v>
      </c>
      <c r="H571" s="807">
        <v>10</v>
      </c>
      <c r="I571" s="807">
        <v>335</v>
      </c>
      <c r="K571" s="806" t="s">
        <v>673</v>
      </c>
      <c r="L571" s="806" t="s">
        <v>928</v>
      </c>
      <c r="M571" s="806" t="s">
        <v>683</v>
      </c>
      <c r="N571" s="807">
        <v>6</v>
      </c>
      <c r="O571" s="884"/>
      <c r="P571" s="806" t="s">
        <v>803</v>
      </c>
      <c r="Q571" s="807">
        <v>167</v>
      </c>
      <c r="R571" s="807">
        <v>59</v>
      </c>
      <c r="S571" s="759" t="str">
        <f t="shared" si="16"/>
        <v>Adulto</v>
      </c>
      <c r="U571" s="806" t="s">
        <v>855</v>
      </c>
      <c r="V571" s="807">
        <v>10</v>
      </c>
      <c r="W571" s="807">
        <v>55</v>
      </c>
      <c r="X571" s="885"/>
      <c r="Z571" s="806" t="s">
        <v>923</v>
      </c>
      <c r="AA571" s="806" t="s">
        <v>787</v>
      </c>
      <c r="AB571" s="807">
        <v>22</v>
      </c>
      <c r="AC571" s="806" t="s">
        <v>783</v>
      </c>
      <c r="AE571" s="886"/>
      <c r="AF571" s="886"/>
      <c r="AG571" s="887"/>
      <c r="AI571" s="806" t="s">
        <v>804</v>
      </c>
      <c r="AJ571" s="807">
        <v>58</v>
      </c>
      <c r="AK571" s="807">
        <v>0</v>
      </c>
      <c r="AL571" s="759" t="str">
        <f t="shared" si="17"/>
        <v>Primera Infancia</v>
      </c>
    </row>
    <row r="572" spans="1:38" ht="30">
      <c r="A572" s="806" t="s">
        <v>832</v>
      </c>
      <c r="B572" s="806" t="s">
        <v>815</v>
      </c>
      <c r="C572" s="806" t="s">
        <v>788</v>
      </c>
      <c r="D572" s="806" t="s">
        <v>789</v>
      </c>
      <c r="E572" s="807">
        <v>910</v>
      </c>
      <c r="G572" s="806" t="s">
        <v>855</v>
      </c>
      <c r="H572" s="807">
        <v>11</v>
      </c>
      <c r="I572" s="807">
        <v>249</v>
      </c>
      <c r="K572" s="806" t="s">
        <v>673</v>
      </c>
      <c r="L572" s="806" t="s">
        <v>928</v>
      </c>
      <c r="M572" s="806" t="s">
        <v>684</v>
      </c>
      <c r="N572" s="807">
        <v>2360</v>
      </c>
      <c r="O572" s="884"/>
      <c r="P572" s="806" t="s">
        <v>803</v>
      </c>
      <c r="Q572" s="807">
        <v>177</v>
      </c>
      <c r="R572" s="807">
        <v>60</v>
      </c>
      <c r="S572" s="759" t="str">
        <f t="shared" si="16"/>
        <v>Vejez</v>
      </c>
      <c r="U572" s="806" t="s">
        <v>855</v>
      </c>
      <c r="V572" s="807">
        <v>11</v>
      </c>
      <c r="W572" s="807">
        <v>38</v>
      </c>
      <c r="X572" s="885"/>
      <c r="Z572" s="806" t="s">
        <v>923</v>
      </c>
      <c r="AA572" s="806" t="s">
        <v>792</v>
      </c>
      <c r="AB572" s="807">
        <v>13502</v>
      </c>
      <c r="AC572" s="806" t="s">
        <v>788</v>
      </c>
      <c r="AE572" s="886"/>
      <c r="AF572" s="886"/>
      <c r="AG572" s="887"/>
      <c r="AI572" s="806" t="s">
        <v>804</v>
      </c>
      <c r="AJ572" s="807">
        <v>75</v>
      </c>
      <c r="AK572" s="807">
        <v>1</v>
      </c>
      <c r="AL572" s="759" t="str">
        <f t="shared" si="17"/>
        <v>Primera Infancia</v>
      </c>
    </row>
    <row r="573" spans="1:38" ht="30">
      <c r="A573" s="806" t="s">
        <v>832</v>
      </c>
      <c r="B573" s="806" t="s">
        <v>815</v>
      </c>
      <c r="C573" s="806" t="s">
        <v>788</v>
      </c>
      <c r="D573" s="806" t="s">
        <v>784</v>
      </c>
      <c r="E573" s="807">
        <v>428</v>
      </c>
      <c r="G573" s="806" t="s">
        <v>855</v>
      </c>
      <c r="H573" s="807">
        <v>12</v>
      </c>
      <c r="I573" s="807">
        <v>312</v>
      </c>
      <c r="K573" s="806" t="s">
        <v>673</v>
      </c>
      <c r="L573" s="806" t="s">
        <v>931</v>
      </c>
      <c r="M573" s="806" t="s">
        <v>662</v>
      </c>
      <c r="N573" s="807">
        <v>2</v>
      </c>
      <c r="O573" s="884"/>
      <c r="P573" s="806" t="s">
        <v>803</v>
      </c>
      <c r="Q573" s="807">
        <v>153</v>
      </c>
      <c r="R573" s="807">
        <v>61</v>
      </c>
      <c r="S573" s="759" t="str">
        <f t="shared" si="16"/>
        <v>Vejez</v>
      </c>
      <c r="U573" s="806" t="s">
        <v>855</v>
      </c>
      <c r="V573" s="807">
        <v>12</v>
      </c>
      <c r="W573" s="807">
        <v>53</v>
      </c>
      <c r="X573" s="885"/>
      <c r="Z573" s="806" t="s">
        <v>923</v>
      </c>
      <c r="AA573" s="806" t="s">
        <v>792</v>
      </c>
      <c r="AB573" s="807">
        <v>8955</v>
      </c>
      <c r="AC573" s="806" t="s">
        <v>783</v>
      </c>
      <c r="AE573" s="886"/>
      <c r="AF573" s="886"/>
      <c r="AG573" s="887"/>
      <c r="AI573" s="806" t="s">
        <v>804</v>
      </c>
      <c r="AJ573" s="807">
        <v>77</v>
      </c>
      <c r="AK573" s="807">
        <v>2</v>
      </c>
      <c r="AL573" s="759" t="str">
        <f t="shared" si="17"/>
        <v>Primera Infancia</v>
      </c>
    </row>
    <row r="574" spans="1:38" ht="30">
      <c r="A574" s="806" t="s">
        <v>832</v>
      </c>
      <c r="B574" s="806" t="s">
        <v>815</v>
      </c>
      <c r="C574" s="806" t="s">
        <v>783</v>
      </c>
      <c r="D574" s="806" t="s">
        <v>789</v>
      </c>
      <c r="E574" s="807">
        <v>879</v>
      </c>
      <c r="G574" s="806" t="s">
        <v>856</v>
      </c>
      <c r="H574" s="807">
        <v>0</v>
      </c>
      <c r="I574" s="807">
        <v>923</v>
      </c>
      <c r="K574" s="806" t="s">
        <v>673</v>
      </c>
      <c r="L574" s="806" t="s">
        <v>931</v>
      </c>
      <c r="M574" s="806" t="s">
        <v>806</v>
      </c>
      <c r="N574" s="807">
        <v>3</v>
      </c>
      <c r="O574" s="884"/>
      <c r="P574" s="806" t="s">
        <v>803</v>
      </c>
      <c r="Q574" s="807">
        <v>130</v>
      </c>
      <c r="R574" s="807">
        <v>62</v>
      </c>
      <c r="S574" s="759" t="str">
        <f t="shared" si="16"/>
        <v>Vejez</v>
      </c>
      <c r="U574" s="806" t="s">
        <v>856</v>
      </c>
      <c r="V574" s="807">
        <v>0</v>
      </c>
      <c r="W574" s="807">
        <v>114</v>
      </c>
      <c r="X574" s="885"/>
      <c r="Z574" s="806" t="s">
        <v>923</v>
      </c>
      <c r="AA574" s="806" t="s">
        <v>796</v>
      </c>
      <c r="AB574" s="807">
        <v>6904</v>
      </c>
      <c r="AC574" s="806" t="s">
        <v>788</v>
      </c>
      <c r="AE574" s="886"/>
      <c r="AF574" s="886"/>
      <c r="AG574" s="887"/>
      <c r="AI574" s="806" t="s">
        <v>804</v>
      </c>
      <c r="AJ574" s="807">
        <v>89</v>
      </c>
      <c r="AK574" s="807">
        <v>3</v>
      </c>
      <c r="AL574" s="759" t="str">
        <f t="shared" si="17"/>
        <v>Primera Infancia</v>
      </c>
    </row>
    <row r="575" spans="1:38" ht="30">
      <c r="A575" s="806" t="s">
        <v>832</v>
      </c>
      <c r="B575" s="806" t="s">
        <v>815</v>
      </c>
      <c r="C575" s="806" t="s">
        <v>783</v>
      </c>
      <c r="D575" s="806" t="s">
        <v>784</v>
      </c>
      <c r="E575" s="807">
        <v>393</v>
      </c>
      <c r="G575" s="806" t="s">
        <v>856</v>
      </c>
      <c r="H575" s="807">
        <v>1</v>
      </c>
      <c r="I575" s="807">
        <v>3331</v>
      </c>
      <c r="K575" s="806" t="s">
        <v>673</v>
      </c>
      <c r="L575" s="806" t="s">
        <v>931</v>
      </c>
      <c r="M575" s="806" t="s">
        <v>790</v>
      </c>
      <c r="N575" s="807">
        <v>38</v>
      </c>
      <c r="O575" s="884"/>
      <c r="P575" s="806" t="s">
        <v>803</v>
      </c>
      <c r="Q575" s="807">
        <v>140</v>
      </c>
      <c r="R575" s="807">
        <v>63</v>
      </c>
      <c r="S575" s="759" t="str">
        <f t="shared" si="16"/>
        <v>Vejez</v>
      </c>
      <c r="U575" s="806" t="s">
        <v>856</v>
      </c>
      <c r="V575" s="807">
        <v>1</v>
      </c>
      <c r="W575" s="807">
        <v>492</v>
      </c>
      <c r="X575" s="885"/>
      <c r="Z575" s="806" t="s">
        <v>923</v>
      </c>
      <c r="AA575" s="806" t="s">
        <v>796</v>
      </c>
      <c r="AB575" s="807">
        <v>13327</v>
      </c>
      <c r="AC575" s="806" t="s">
        <v>783</v>
      </c>
      <c r="AE575" s="886"/>
      <c r="AF575" s="886"/>
      <c r="AG575" s="887"/>
      <c r="AI575" s="806" t="s">
        <v>804</v>
      </c>
      <c r="AJ575" s="807">
        <v>102</v>
      </c>
      <c r="AK575" s="807">
        <v>4</v>
      </c>
      <c r="AL575" s="759" t="str">
        <f t="shared" si="17"/>
        <v>Primera Infancia</v>
      </c>
    </row>
    <row r="576" spans="1:38" ht="30">
      <c r="A576" s="806" t="s">
        <v>832</v>
      </c>
      <c r="B576" s="806" t="s">
        <v>818</v>
      </c>
      <c r="C576" s="806" t="s">
        <v>788</v>
      </c>
      <c r="D576" s="806" t="s">
        <v>789</v>
      </c>
      <c r="E576" s="807">
        <v>1</v>
      </c>
      <c r="G576" s="806" t="s">
        <v>856</v>
      </c>
      <c r="H576" s="807">
        <v>2</v>
      </c>
      <c r="I576" s="807">
        <v>9969</v>
      </c>
      <c r="K576" s="806" t="s">
        <v>673</v>
      </c>
      <c r="L576" s="806" t="s">
        <v>931</v>
      </c>
      <c r="M576" s="806" t="s">
        <v>791</v>
      </c>
      <c r="N576" s="807">
        <v>1</v>
      </c>
      <c r="O576" s="884"/>
      <c r="P576" s="806" t="s">
        <v>803</v>
      </c>
      <c r="Q576" s="807">
        <v>143</v>
      </c>
      <c r="R576" s="807">
        <v>64</v>
      </c>
      <c r="S576" s="759" t="str">
        <f t="shared" si="16"/>
        <v>Vejez</v>
      </c>
      <c r="U576" s="806" t="s">
        <v>856</v>
      </c>
      <c r="V576" s="807">
        <v>2</v>
      </c>
      <c r="W576" s="807">
        <v>1678</v>
      </c>
      <c r="X576" s="885"/>
      <c r="Z576" s="806" t="s">
        <v>924</v>
      </c>
      <c r="AA576" s="806" t="s">
        <v>787</v>
      </c>
      <c r="AB576" s="807">
        <v>1</v>
      </c>
      <c r="AC576" s="806" t="s">
        <v>788</v>
      </c>
      <c r="AE576" s="886"/>
      <c r="AF576" s="886"/>
      <c r="AG576" s="887"/>
      <c r="AI576" s="806" t="s">
        <v>804</v>
      </c>
      <c r="AJ576" s="807">
        <v>83</v>
      </c>
      <c r="AK576" s="807">
        <v>5</v>
      </c>
      <c r="AL576" s="759" t="str">
        <f t="shared" si="17"/>
        <v>Primera Infancia</v>
      </c>
    </row>
    <row r="577" spans="1:38" ht="15">
      <c r="A577" s="806" t="s">
        <v>832</v>
      </c>
      <c r="B577" s="806" t="s">
        <v>818</v>
      </c>
      <c r="C577" s="806" t="s">
        <v>783</v>
      </c>
      <c r="D577" s="806" t="s">
        <v>789</v>
      </c>
      <c r="E577" s="807">
        <v>2</v>
      </c>
      <c r="G577" s="806" t="s">
        <v>856</v>
      </c>
      <c r="H577" s="807">
        <v>3</v>
      </c>
      <c r="I577" s="807">
        <v>4621</v>
      </c>
      <c r="K577" s="806" t="s">
        <v>673</v>
      </c>
      <c r="L577" s="806" t="s">
        <v>931</v>
      </c>
      <c r="M577" s="806" t="s">
        <v>824</v>
      </c>
      <c r="N577" s="807">
        <v>1</v>
      </c>
      <c r="O577" s="884"/>
      <c r="P577" s="806" t="s">
        <v>803</v>
      </c>
      <c r="Q577" s="807">
        <v>108</v>
      </c>
      <c r="R577" s="807">
        <v>65</v>
      </c>
      <c r="S577" s="759" t="str">
        <f t="shared" si="16"/>
        <v>Vejez</v>
      </c>
      <c r="U577" s="806" t="s">
        <v>856</v>
      </c>
      <c r="V577" s="807">
        <v>3</v>
      </c>
      <c r="W577" s="807">
        <v>666</v>
      </c>
      <c r="X577" s="885"/>
      <c r="Z577" s="806" t="s">
        <v>924</v>
      </c>
      <c r="AA577" s="806" t="s">
        <v>792</v>
      </c>
      <c r="AB577" s="807">
        <v>144</v>
      </c>
      <c r="AC577" s="806" t="s">
        <v>788</v>
      </c>
      <c r="AE577" s="886"/>
      <c r="AF577" s="886"/>
      <c r="AG577" s="887"/>
      <c r="AI577" s="806" t="s">
        <v>804</v>
      </c>
      <c r="AJ577" s="807">
        <v>91</v>
      </c>
      <c r="AK577" s="807">
        <v>6</v>
      </c>
      <c r="AL577" s="759" t="str">
        <f t="shared" si="17"/>
        <v>Infancia</v>
      </c>
    </row>
    <row r="578" spans="1:38" ht="15">
      <c r="A578" s="806" t="s">
        <v>833</v>
      </c>
      <c r="B578" s="806" t="s">
        <v>662</v>
      </c>
      <c r="C578" s="806" t="s">
        <v>788</v>
      </c>
      <c r="D578" s="806" t="s">
        <v>789</v>
      </c>
      <c r="E578" s="807">
        <v>1048</v>
      </c>
      <c r="G578" s="806" t="s">
        <v>856</v>
      </c>
      <c r="H578" s="807">
        <v>4</v>
      </c>
      <c r="I578" s="807">
        <v>16595</v>
      </c>
      <c r="K578" s="806" t="s">
        <v>673</v>
      </c>
      <c r="L578" s="806" t="s">
        <v>931</v>
      </c>
      <c r="M578" s="806" t="s">
        <v>810</v>
      </c>
      <c r="N578" s="807">
        <v>1</v>
      </c>
      <c r="O578" s="884"/>
      <c r="P578" s="806" t="s">
        <v>803</v>
      </c>
      <c r="Q578" s="807">
        <v>120</v>
      </c>
      <c r="R578" s="807">
        <v>66</v>
      </c>
      <c r="S578" s="759" t="str">
        <f t="shared" si="16"/>
        <v>Vejez</v>
      </c>
      <c r="U578" s="806" t="s">
        <v>856</v>
      </c>
      <c r="V578" s="807">
        <v>4</v>
      </c>
      <c r="W578" s="807">
        <v>4937</v>
      </c>
      <c r="X578" s="885"/>
      <c r="Z578" s="806" t="s">
        <v>924</v>
      </c>
      <c r="AA578" s="806" t="s">
        <v>792</v>
      </c>
      <c r="AB578" s="807">
        <v>104</v>
      </c>
      <c r="AC578" s="806" t="s">
        <v>783</v>
      </c>
      <c r="AE578" s="886"/>
      <c r="AF578" s="886"/>
      <c r="AG578" s="887"/>
      <c r="AI578" s="806" t="s">
        <v>804</v>
      </c>
      <c r="AJ578" s="807">
        <v>77</v>
      </c>
      <c r="AK578" s="807">
        <v>7</v>
      </c>
      <c r="AL578" s="759" t="str">
        <f t="shared" si="17"/>
        <v>Infancia</v>
      </c>
    </row>
    <row r="579" spans="1:38" ht="15">
      <c r="A579" s="806" t="s">
        <v>833</v>
      </c>
      <c r="B579" s="806" t="s">
        <v>662</v>
      </c>
      <c r="C579" s="806" t="s">
        <v>788</v>
      </c>
      <c r="D579" s="806" t="s">
        <v>784</v>
      </c>
      <c r="E579" s="807">
        <v>543</v>
      </c>
      <c r="G579" s="806" t="s">
        <v>856</v>
      </c>
      <c r="H579" s="807">
        <v>5</v>
      </c>
      <c r="I579" s="807">
        <v>2077</v>
      </c>
      <c r="K579" s="806" t="s">
        <v>673</v>
      </c>
      <c r="L579" s="806" t="s">
        <v>931</v>
      </c>
      <c r="M579" s="806" t="s">
        <v>666</v>
      </c>
      <c r="N579" s="807">
        <v>4</v>
      </c>
      <c r="O579" s="884"/>
      <c r="P579" s="806" t="s">
        <v>803</v>
      </c>
      <c r="Q579" s="807">
        <v>112</v>
      </c>
      <c r="R579" s="807">
        <v>67</v>
      </c>
      <c r="S579" s="759" t="str">
        <f t="shared" ref="S579:S642" si="18">IF(P579=0,"",IF(AND(R579&gt;=0,R579&lt;=5),"Primera Infancia",IF(AND(R579&gt;=6,R579&lt;=11),"Infancia",IF(AND(R579&gt;=12,R579&lt;=17),"Adolescente",IF(AND(R579&gt;=18,R579&lt;=28),"Juventud",IF(AND(R579&gt;=29,R579&lt;=59),"Adulto","Vejez"))))))</f>
        <v>Vejez</v>
      </c>
      <c r="U579" s="806" t="s">
        <v>856</v>
      </c>
      <c r="V579" s="807">
        <v>5</v>
      </c>
      <c r="W579" s="807">
        <v>458</v>
      </c>
      <c r="X579" s="885"/>
      <c r="Z579" s="806" t="s">
        <v>924</v>
      </c>
      <c r="AA579" s="806" t="s">
        <v>796</v>
      </c>
      <c r="AB579" s="807">
        <v>163</v>
      </c>
      <c r="AC579" s="806" t="s">
        <v>788</v>
      </c>
      <c r="AE579" s="886"/>
      <c r="AF579" s="886"/>
      <c r="AG579" s="887"/>
      <c r="AI579" s="806" t="s">
        <v>804</v>
      </c>
      <c r="AJ579" s="807">
        <v>101</v>
      </c>
      <c r="AK579" s="807">
        <v>8</v>
      </c>
      <c r="AL579" s="759" t="str">
        <f t="shared" ref="AL579:AL642" si="19">IF(AI579=0,"",IF(AND(AK579&gt;=0,AK579&lt;=5),"Primera Infancia",IF(AND(AK579&gt;=6,AK579&lt;=11),"Infancia",IF(AND(AK579&gt;=12,AK579&lt;=17),"Adolescente",IF(AND(AK579&gt;=18,AK579&lt;=28),"Juventud",IF(AND(AK579&gt;=29,AK579&lt;=59),"Adulto","Vejez"))))))</f>
        <v>Infancia</v>
      </c>
    </row>
    <row r="580" spans="1:38" ht="15">
      <c r="A580" s="806" t="s">
        <v>833</v>
      </c>
      <c r="B580" s="806" t="s">
        <v>662</v>
      </c>
      <c r="C580" s="806" t="s">
        <v>783</v>
      </c>
      <c r="D580" s="806" t="s">
        <v>789</v>
      </c>
      <c r="E580" s="807">
        <v>1263</v>
      </c>
      <c r="G580" s="806" t="s">
        <v>856</v>
      </c>
      <c r="H580" s="807">
        <v>6</v>
      </c>
      <c r="I580" s="807">
        <v>2206</v>
      </c>
      <c r="K580" s="806" t="s">
        <v>673</v>
      </c>
      <c r="L580" s="806" t="s">
        <v>931</v>
      </c>
      <c r="M580" s="806" t="s">
        <v>794</v>
      </c>
      <c r="N580" s="807">
        <v>3</v>
      </c>
      <c r="O580" s="884"/>
      <c r="P580" s="806" t="s">
        <v>803</v>
      </c>
      <c r="Q580" s="807">
        <v>117</v>
      </c>
      <c r="R580" s="807">
        <v>68</v>
      </c>
      <c r="S580" s="759" t="str">
        <f t="shared" si="18"/>
        <v>Vejez</v>
      </c>
      <c r="U580" s="806" t="s">
        <v>856</v>
      </c>
      <c r="V580" s="807">
        <v>6</v>
      </c>
      <c r="W580" s="807">
        <v>437</v>
      </c>
      <c r="X580" s="885"/>
      <c r="Z580" s="806" t="s">
        <v>924</v>
      </c>
      <c r="AA580" s="806" t="s">
        <v>796</v>
      </c>
      <c r="AB580" s="807">
        <v>548</v>
      </c>
      <c r="AC580" s="806" t="s">
        <v>783</v>
      </c>
      <c r="AE580" s="886"/>
      <c r="AF580" s="886"/>
      <c r="AG580" s="887"/>
      <c r="AI580" s="806" t="s">
        <v>804</v>
      </c>
      <c r="AJ580" s="807">
        <v>98</v>
      </c>
      <c r="AK580" s="807">
        <v>9</v>
      </c>
      <c r="AL580" s="759" t="str">
        <f t="shared" si="19"/>
        <v>Infancia</v>
      </c>
    </row>
    <row r="581" spans="1:38" ht="15">
      <c r="A581" s="806" t="s">
        <v>833</v>
      </c>
      <c r="B581" s="806" t="s">
        <v>662</v>
      </c>
      <c r="C581" s="806" t="s">
        <v>783</v>
      </c>
      <c r="D581" s="806" t="s">
        <v>784</v>
      </c>
      <c r="E581" s="807">
        <v>696</v>
      </c>
      <c r="G581" s="806" t="s">
        <v>856</v>
      </c>
      <c r="H581" s="807">
        <v>7</v>
      </c>
      <c r="I581" s="807">
        <v>2122</v>
      </c>
      <c r="K581" s="806" t="s">
        <v>673</v>
      </c>
      <c r="L581" s="806" t="s">
        <v>931</v>
      </c>
      <c r="M581" s="806" t="s">
        <v>795</v>
      </c>
      <c r="N581" s="807">
        <v>2</v>
      </c>
      <c r="O581" s="884"/>
      <c r="P581" s="806" t="s">
        <v>803</v>
      </c>
      <c r="Q581" s="807">
        <v>93</v>
      </c>
      <c r="R581" s="807">
        <v>69</v>
      </c>
      <c r="S581" s="759" t="str">
        <f t="shared" si="18"/>
        <v>Vejez</v>
      </c>
      <c r="U581" s="806" t="s">
        <v>856</v>
      </c>
      <c r="V581" s="807">
        <v>7</v>
      </c>
      <c r="W581" s="807">
        <v>367</v>
      </c>
      <c r="X581" s="885"/>
      <c r="Z581" s="806" t="s">
        <v>925</v>
      </c>
      <c r="AA581" s="806" t="s">
        <v>787</v>
      </c>
      <c r="AB581" s="807">
        <v>1</v>
      </c>
      <c r="AC581" s="806" t="s">
        <v>788</v>
      </c>
      <c r="AE581" s="886"/>
      <c r="AF581" s="886"/>
      <c r="AG581" s="887"/>
      <c r="AI581" s="806" t="s">
        <v>804</v>
      </c>
      <c r="AJ581" s="807">
        <v>118</v>
      </c>
      <c r="AK581" s="807">
        <v>10</v>
      </c>
      <c r="AL581" s="759" t="str">
        <f t="shared" si="19"/>
        <v>Infancia</v>
      </c>
    </row>
    <row r="582" spans="1:38" ht="15">
      <c r="A582" s="806" t="s">
        <v>833</v>
      </c>
      <c r="B582" s="806" t="s">
        <v>666</v>
      </c>
      <c r="C582" s="806" t="s">
        <v>788</v>
      </c>
      <c r="D582" s="806" t="s">
        <v>789</v>
      </c>
      <c r="E582" s="807">
        <v>56</v>
      </c>
      <c r="G582" s="806" t="s">
        <v>856</v>
      </c>
      <c r="H582" s="807">
        <v>8</v>
      </c>
      <c r="I582" s="807">
        <v>1687</v>
      </c>
      <c r="K582" s="806" t="s">
        <v>673</v>
      </c>
      <c r="L582" s="806" t="s">
        <v>931</v>
      </c>
      <c r="M582" s="806" t="s">
        <v>798</v>
      </c>
      <c r="N582" s="807">
        <v>4</v>
      </c>
      <c r="O582" s="884"/>
      <c r="P582" s="806" t="s">
        <v>803</v>
      </c>
      <c r="Q582" s="807">
        <v>105</v>
      </c>
      <c r="R582" s="807">
        <v>70</v>
      </c>
      <c r="S582" s="759" t="str">
        <f t="shared" si="18"/>
        <v>Vejez</v>
      </c>
      <c r="U582" s="806" t="s">
        <v>856</v>
      </c>
      <c r="V582" s="807">
        <v>8</v>
      </c>
      <c r="W582" s="807">
        <v>238</v>
      </c>
      <c r="X582" s="885"/>
      <c r="Z582" s="806" t="s">
        <v>925</v>
      </c>
      <c r="AA582" s="806" t="s">
        <v>787</v>
      </c>
      <c r="AB582" s="807">
        <v>2</v>
      </c>
      <c r="AC582" s="806" t="s">
        <v>783</v>
      </c>
      <c r="AE582" s="886"/>
      <c r="AF582" s="886"/>
      <c r="AG582" s="887"/>
      <c r="AI582" s="806" t="s">
        <v>804</v>
      </c>
      <c r="AJ582" s="807">
        <v>100</v>
      </c>
      <c r="AK582" s="807">
        <v>11</v>
      </c>
      <c r="AL582" s="759" t="str">
        <f t="shared" si="19"/>
        <v>Infancia</v>
      </c>
    </row>
    <row r="583" spans="1:38" ht="30">
      <c r="A583" s="806" t="s">
        <v>833</v>
      </c>
      <c r="B583" s="806" t="s">
        <v>666</v>
      </c>
      <c r="C583" s="806" t="s">
        <v>788</v>
      </c>
      <c r="D583" s="806" t="s">
        <v>784</v>
      </c>
      <c r="E583" s="807">
        <v>82</v>
      </c>
      <c r="G583" s="806" t="s">
        <v>856</v>
      </c>
      <c r="H583" s="807">
        <v>9</v>
      </c>
      <c r="I583" s="807">
        <v>1181</v>
      </c>
      <c r="K583" s="806" t="s">
        <v>673</v>
      </c>
      <c r="L583" s="806" t="s">
        <v>931</v>
      </c>
      <c r="M583" s="806" t="s">
        <v>799</v>
      </c>
      <c r="N583" s="807">
        <v>8</v>
      </c>
      <c r="O583" s="884"/>
      <c r="P583" s="806" t="s">
        <v>803</v>
      </c>
      <c r="Q583" s="807">
        <v>113</v>
      </c>
      <c r="R583" s="807">
        <v>71</v>
      </c>
      <c r="S583" s="759" t="str">
        <f t="shared" si="18"/>
        <v>Vejez</v>
      </c>
      <c r="U583" s="806" t="s">
        <v>856</v>
      </c>
      <c r="V583" s="807">
        <v>9</v>
      </c>
      <c r="W583" s="807">
        <v>144</v>
      </c>
      <c r="X583" s="885"/>
      <c r="Z583" s="806" t="s">
        <v>925</v>
      </c>
      <c r="AA583" s="806" t="s">
        <v>792</v>
      </c>
      <c r="AB583" s="807">
        <v>1240</v>
      </c>
      <c r="AC583" s="806" t="s">
        <v>788</v>
      </c>
      <c r="AE583" s="886"/>
      <c r="AF583" s="886"/>
      <c r="AG583" s="887"/>
      <c r="AI583" s="806" t="s">
        <v>804</v>
      </c>
      <c r="AJ583" s="807">
        <v>100</v>
      </c>
      <c r="AK583" s="807">
        <v>12</v>
      </c>
      <c r="AL583" s="759" t="str">
        <f t="shared" si="19"/>
        <v>Adolescente</v>
      </c>
    </row>
    <row r="584" spans="1:38" ht="30">
      <c r="A584" s="806" t="s">
        <v>833</v>
      </c>
      <c r="B584" s="806" t="s">
        <v>666</v>
      </c>
      <c r="C584" s="806" t="s">
        <v>783</v>
      </c>
      <c r="D584" s="806" t="s">
        <v>789</v>
      </c>
      <c r="E584" s="807">
        <v>72</v>
      </c>
      <c r="G584" s="806" t="s">
        <v>856</v>
      </c>
      <c r="H584" s="807">
        <v>10</v>
      </c>
      <c r="I584" s="807">
        <v>881</v>
      </c>
      <c r="K584" s="806" t="s">
        <v>673</v>
      </c>
      <c r="L584" s="806" t="s">
        <v>931</v>
      </c>
      <c r="M584" s="806" t="s">
        <v>801</v>
      </c>
      <c r="N584" s="807">
        <v>36</v>
      </c>
      <c r="O584" s="884"/>
      <c r="P584" s="806" t="s">
        <v>803</v>
      </c>
      <c r="Q584" s="807">
        <v>102</v>
      </c>
      <c r="R584" s="807">
        <v>72</v>
      </c>
      <c r="S584" s="759" t="str">
        <f t="shared" si="18"/>
        <v>Vejez</v>
      </c>
      <c r="U584" s="806" t="s">
        <v>856</v>
      </c>
      <c r="V584" s="807">
        <v>10</v>
      </c>
      <c r="W584" s="807">
        <v>77</v>
      </c>
      <c r="X584" s="885"/>
      <c r="Z584" s="806" t="s">
        <v>925</v>
      </c>
      <c r="AA584" s="806" t="s">
        <v>792</v>
      </c>
      <c r="AB584" s="807">
        <v>916</v>
      </c>
      <c r="AC584" s="806" t="s">
        <v>783</v>
      </c>
      <c r="AE584" s="886"/>
      <c r="AF584" s="886"/>
      <c r="AG584" s="887"/>
      <c r="AI584" s="806" t="s">
        <v>804</v>
      </c>
      <c r="AJ584" s="807">
        <v>128</v>
      </c>
      <c r="AK584" s="807">
        <v>13</v>
      </c>
      <c r="AL584" s="759" t="str">
        <f t="shared" si="19"/>
        <v>Adolescente</v>
      </c>
    </row>
    <row r="585" spans="1:38" ht="30">
      <c r="A585" s="806" t="s">
        <v>833</v>
      </c>
      <c r="B585" s="806" t="s">
        <v>666</v>
      </c>
      <c r="C585" s="806" t="s">
        <v>783</v>
      </c>
      <c r="D585" s="806" t="s">
        <v>784</v>
      </c>
      <c r="E585" s="807">
        <v>105</v>
      </c>
      <c r="G585" s="806" t="s">
        <v>856</v>
      </c>
      <c r="H585" s="807">
        <v>11</v>
      </c>
      <c r="I585" s="807">
        <v>547</v>
      </c>
      <c r="K585" s="806" t="s">
        <v>673</v>
      </c>
      <c r="L585" s="806" t="s">
        <v>931</v>
      </c>
      <c r="M585" s="806" t="s">
        <v>674</v>
      </c>
      <c r="N585" s="807">
        <v>4472</v>
      </c>
      <c r="O585" s="884"/>
      <c r="P585" s="806" t="s">
        <v>803</v>
      </c>
      <c r="Q585" s="807">
        <v>73</v>
      </c>
      <c r="R585" s="807">
        <v>73</v>
      </c>
      <c r="S585" s="759" t="str">
        <f t="shared" si="18"/>
        <v>Vejez</v>
      </c>
      <c r="U585" s="806" t="s">
        <v>856</v>
      </c>
      <c r="V585" s="807">
        <v>11</v>
      </c>
      <c r="W585" s="807">
        <v>57</v>
      </c>
      <c r="X585" s="885"/>
      <c r="Z585" s="806" t="s">
        <v>925</v>
      </c>
      <c r="AA585" s="806" t="s">
        <v>796</v>
      </c>
      <c r="AB585" s="807">
        <v>1227</v>
      </c>
      <c r="AC585" s="806" t="s">
        <v>788</v>
      </c>
      <c r="AE585" s="886"/>
      <c r="AF585" s="886"/>
      <c r="AG585" s="887"/>
      <c r="AI585" s="806" t="s">
        <v>804</v>
      </c>
      <c r="AJ585" s="807">
        <v>116</v>
      </c>
      <c r="AK585" s="807">
        <v>14</v>
      </c>
      <c r="AL585" s="759" t="str">
        <f t="shared" si="19"/>
        <v>Adolescente</v>
      </c>
    </row>
    <row r="586" spans="1:38" ht="30">
      <c r="A586" s="806" t="s">
        <v>833</v>
      </c>
      <c r="B586" s="806" t="s">
        <v>669</v>
      </c>
      <c r="C586" s="806" t="s">
        <v>783</v>
      </c>
      <c r="D586" s="806" t="s">
        <v>789</v>
      </c>
      <c r="E586" s="807">
        <v>1</v>
      </c>
      <c r="G586" s="806" t="s">
        <v>856</v>
      </c>
      <c r="H586" s="807">
        <v>12</v>
      </c>
      <c r="I586" s="807">
        <v>721</v>
      </c>
      <c r="K586" s="806" t="s">
        <v>673</v>
      </c>
      <c r="L586" s="806" t="s">
        <v>931</v>
      </c>
      <c r="M586" s="806" t="s">
        <v>678</v>
      </c>
      <c r="N586" s="807">
        <v>6</v>
      </c>
      <c r="O586" s="884"/>
      <c r="P586" s="806" t="s">
        <v>803</v>
      </c>
      <c r="Q586" s="807">
        <v>86</v>
      </c>
      <c r="R586" s="807">
        <v>74</v>
      </c>
      <c r="S586" s="759" t="str">
        <f t="shared" si="18"/>
        <v>Vejez</v>
      </c>
      <c r="U586" s="806" t="s">
        <v>856</v>
      </c>
      <c r="V586" s="807">
        <v>12</v>
      </c>
      <c r="W586" s="807">
        <v>67</v>
      </c>
      <c r="X586" s="885"/>
      <c r="Z586" s="806" t="s">
        <v>925</v>
      </c>
      <c r="AA586" s="806" t="s">
        <v>796</v>
      </c>
      <c r="AB586" s="807">
        <v>2194</v>
      </c>
      <c r="AC586" s="806" t="s">
        <v>783</v>
      </c>
      <c r="AE586" s="886"/>
      <c r="AF586" s="886"/>
      <c r="AG586" s="887"/>
      <c r="AI586" s="806" t="s">
        <v>804</v>
      </c>
      <c r="AJ586" s="807">
        <v>121</v>
      </c>
      <c r="AK586" s="807">
        <v>15</v>
      </c>
      <c r="AL586" s="759" t="str">
        <f t="shared" si="19"/>
        <v>Adolescente</v>
      </c>
    </row>
    <row r="587" spans="1:38" ht="30">
      <c r="A587" s="806" t="s">
        <v>833</v>
      </c>
      <c r="B587" s="806" t="s">
        <v>787</v>
      </c>
      <c r="C587" s="806" t="s">
        <v>788</v>
      </c>
      <c r="D587" s="806" t="s">
        <v>789</v>
      </c>
      <c r="E587" s="807">
        <v>1</v>
      </c>
      <c r="G587" s="806" t="s">
        <v>857</v>
      </c>
      <c r="H587" s="807">
        <v>0</v>
      </c>
      <c r="I587" s="807">
        <v>31</v>
      </c>
      <c r="K587" s="806" t="s">
        <v>673</v>
      </c>
      <c r="L587" s="806" t="s">
        <v>931</v>
      </c>
      <c r="M587" s="806" t="s">
        <v>683</v>
      </c>
      <c r="N587" s="807">
        <v>1</v>
      </c>
      <c r="O587" s="884"/>
      <c r="P587" s="806" t="s">
        <v>803</v>
      </c>
      <c r="Q587" s="807">
        <v>61</v>
      </c>
      <c r="R587" s="807">
        <v>75</v>
      </c>
      <c r="S587" s="759" t="str">
        <f t="shared" si="18"/>
        <v>Vejez</v>
      </c>
      <c r="U587" s="806" t="s">
        <v>857</v>
      </c>
      <c r="V587" s="807">
        <v>0</v>
      </c>
      <c r="W587" s="807">
        <v>66</v>
      </c>
      <c r="X587" s="885"/>
      <c r="Z587" s="806" t="s">
        <v>926</v>
      </c>
      <c r="AA587" s="806" t="s">
        <v>792</v>
      </c>
      <c r="AB587" s="807">
        <v>209</v>
      </c>
      <c r="AC587" s="806" t="s">
        <v>788</v>
      </c>
      <c r="AE587" s="886"/>
      <c r="AF587" s="886"/>
      <c r="AG587" s="887"/>
      <c r="AI587" s="806" t="s">
        <v>804</v>
      </c>
      <c r="AJ587" s="807">
        <v>118</v>
      </c>
      <c r="AK587" s="807">
        <v>16</v>
      </c>
      <c r="AL587" s="759" t="str">
        <f t="shared" si="19"/>
        <v>Adolescente</v>
      </c>
    </row>
    <row r="588" spans="1:38" ht="30">
      <c r="A588" s="806" t="s">
        <v>833</v>
      </c>
      <c r="B588" s="806" t="s">
        <v>787</v>
      </c>
      <c r="C588" s="806" t="s">
        <v>788</v>
      </c>
      <c r="D588" s="806" t="s">
        <v>784</v>
      </c>
      <c r="E588" s="807">
        <v>2</v>
      </c>
      <c r="G588" s="806" t="s">
        <v>857</v>
      </c>
      <c r="H588" s="807">
        <v>1</v>
      </c>
      <c r="I588" s="807">
        <v>128</v>
      </c>
      <c r="K588" s="806" t="s">
        <v>673</v>
      </c>
      <c r="L588" s="806" t="s">
        <v>931</v>
      </c>
      <c r="M588" s="806" t="s">
        <v>684</v>
      </c>
      <c r="N588" s="807">
        <v>872</v>
      </c>
      <c r="O588" s="884"/>
      <c r="P588" s="806" t="s">
        <v>803</v>
      </c>
      <c r="Q588" s="807">
        <v>63</v>
      </c>
      <c r="R588" s="807">
        <v>76</v>
      </c>
      <c r="S588" s="759" t="str">
        <f t="shared" si="18"/>
        <v>Vejez</v>
      </c>
      <c r="U588" s="806" t="s">
        <v>857</v>
      </c>
      <c r="V588" s="807">
        <v>1</v>
      </c>
      <c r="W588" s="807">
        <v>373</v>
      </c>
      <c r="X588" s="885"/>
      <c r="Z588" s="806" t="s">
        <v>926</v>
      </c>
      <c r="AA588" s="806" t="s">
        <v>792</v>
      </c>
      <c r="AB588" s="807">
        <v>113</v>
      </c>
      <c r="AC588" s="806" t="s">
        <v>783</v>
      </c>
      <c r="AE588" s="886"/>
      <c r="AF588" s="886"/>
      <c r="AG588" s="887"/>
      <c r="AI588" s="806" t="s">
        <v>804</v>
      </c>
      <c r="AJ588" s="807">
        <v>102</v>
      </c>
      <c r="AK588" s="807">
        <v>17</v>
      </c>
      <c r="AL588" s="759" t="str">
        <f t="shared" si="19"/>
        <v>Adolescente</v>
      </c>
    </row>
    <row r="589" spans="1:38" ht="15">
      <c r="A589" s="806" t="s">
        <v>833</v>
      </c>
      <c r="B589" s="806" t="s">
        <v>787</v>
      </c>
      <c r="C589" s="806" t="s">
        <v>783</v>
      </c>
      <c r="D589" s="806" t="s">
        <v>789</v>
      </c>
      <c r="E589" s="807">
        <v>2</v>
      </c>
      <c r="G589" s="806" t="s">
        <v>857</v>
      </c>
      <c r="H589" s="807">
        <v>2</v>
      </c>
      <c r="I589" s="807">
        <v>353</v>
      </c>
      <c r="K589" s="806" t="s">
        <v>673</v>
      </c>
      <c r="L589" s="806" t="s">
        <v>933</v>
      </c>
      <c r="M589" s="806" t="s">
        <v>662</v>
      </c>
      <c r="N589" s="807">
        <v>3</v>
      </c>
      <c r="O589" s="884"/>
      <c r="P589" s="806" t="s">
        <v>803</v>
      </c>
      <c r="Q589" s="807">
        <v>60</v>
      </c>
      <c r="R589" s="807">
        <v>77</v>
      </c>
      <c r="S589" s="759" t="str">
        <f t="shared" si="18"/>
        <v>Vejez</v>
      </c>
      <c r="U589" s="806" t="s">
        <v>857</v>
      </c>
      <c r="V589" s="807">
        <v>2</v>
      </c>
      <c r="W589" s="807">
        <v>1019</v>
      </c>
      <c r="X589" s="885"/>
      <c r="Z589" s="806" t="s">
        <v>926</v>
      </c>
      <c r="AA589" s="806" t="s">
        <v>796</v>
      </c>
      <c r="AB589" s="807">
        <v>317</v>
      </c>
      <c r="AC589" s="806" t="s">
        <v>788</v>
      </c>
      <c r="AE589" s="886"/>
      <c r="AF589" s="886"/>
      <c r="AG589" s="887"/>
      <c r="AI589" s="806" t="s">
        <v>804</v>
      </c>
      <c r="AJ589" s="807">
        <v>114</v>
      </c>
      <c r="AK589" s="807">
        <v>18</v>
      </c>
      <c r="AL589" s="759" t="str">
        <f t="shared" si="19"/>
        <v>Juventud</v>
      </c>
    </row>
    <row r="590" spans="1:38" ht="15">
      <c r="A590" s="806" t="s">
        <v>833</v>
      </c>
      <c r="B590" s="806" t="s">
        <v>787</v>
      </c>
      <c r="C590" s="806" t="s">
        <v>783</v>
      </c>
      <c r="D590" s="806" t="s">
        <v>784</v>
      </c>
      <c r="E590" s="807">
        <v>3</v>
      </c>
      <c r="G590" s="806" t="s">
        <v>857</v>
      </c>
      <c r="H590" s="807">
        <v>3</v>
      </c>
      <c r="I590" s="807">
        <v>179</v>
      </c>
      <c r="K590" s="806" t="s">
        <v>673</v>
      </c>
      <c r="L590" s="806" t="s">
        <v>933</v>
      </c>
      <c r="M590" s="806" t="s">
        <v>820</v>
      </c>
      <c r="N590" s="807">
        <v>5</v>
      </c>
      <c r="O590" s="884"/>
      <c r="P590" s="806" t="s">
        <v>803</v>
      </c>
      <c r="Q590" s="807">
        <v>57</v>
      </c>
      <c r="R590" s="807">
        <v>78</v>
      </c>
      <c r="S590" s="759" t="str">
        <f t="shared" si="18"/>
        <v>Vejez</v>
      </c>
      <c r="U590" s="806" t="s">
        <v>857</v>
      </c>
      <c r="V590" s="807">
        <v>3</v>
      </c>
      <c r="W590" s="807">
        <v>450</v>
      </c>
      <c r="X590" s="885"/>
      <c r="Z590" s="806" t="s">
        <v>926</v>
      </c>
      <c r="AA590" s="806" t="s">
        <v>796</v>
      </c>
      <c r="AB590" s="807">
        <v>594</v>
      </c>
      <c r="AC590" s="806" t="s">
        <v>783</v>
      </c>
      <c r="AE590" s="886"/>
      <c r="AF590" s="886"/>
      <c r="AG590" s="887"/>
      <c r="AI590" s="806" t="s">
        <v>804</v>
      </c>
      <c r="AJ590" s="807">
        <v>109</v>
      </c>
      <c r="AK590" s="807">
        <v>19</v>
      </c>
      <c r="AL590" s="759" t="str">
        <f t="shared" si="19"/>
        <v>Juventud</v>
      </c>
    </row>
    <row r="591" spans="1:38" ht="15">
      <c r="A591" s="806" t="s">
        <v>833</v>
      </c>
      <c r="B591" s="806" t="s">
        <v>815</v>
      </c>
      <c r="C591" s="806" t="s">
        <v>788</v>
      </c>
      <c r="D591" s="806" t="s">
        <v>789</v>
      </c>
      <c r="E591" s="807">
        <v>651</v>
      </c>
      <c r="G591" s="806" t="s">
        <v>857</v>
      </c>
      <c r="H591" s="807">
        <v>4</v>
      </c>
      <c r="I591" s="807">
        <v>820</v>
      </c>
      <c r="K591" s="806" t="s">
        <v>673</v>
      </c>
      <c r="L591" s="806" t="s">
        <v>933</v>
      </c>
      <c r="M591" s="806" t="s">
        <v>806</v>
      </c>
      <c r="N591" s="807">
        <v>3</v>
      </c>
      <c r="O591" s="884"/>
      <c r="P591" s="806" t="s">
        <v>803</v>
      </c>
      <c r="Q591" s="807">
        <v>53</v>
      </c>
      <c r="R591" s="807">
        <v>79</v>
      </c>
      <c r="S591" s="759" t="str">
        <f t="shared" si="18"/>
        <v>Vejez</v>
      </c>
      <c r="U591" s="806" t="s">
        <v>857</v>
      </c>
      <c r="V591" s="807">
        <v>4</v>
      </c>
      <c r="W591" s="807">
        <v>3200</v>
      </c>
      <c r="X591" s="885"/>
      <c r="Z591" s="806" t="s">
        <v>927</v>
      </c>
      <c r="AA591" s="806" t="s">
        <v>787</v>
      </c>
      <c r="AB591" s="807">
        <v>1</v>
      </c>
      <c r="AC591" s="806" t="s">
        <v>788</v>
      </c>
      <c r="AE591" s="886"/>
      <c r="AF591" s="886"/>
      <c r="AG591" s="887"/>
      <c r="AI591" s="806" t="s">
        <v>804</v>
      </c>
      <c r="AJ591" s="807">
        <v>132</v>
      </c>
      <c r="AK591" s="807">
        <v>20</v>
      </c>
      <c r="AL591" s="759" t="str">
        <f t="shared" si="19"/>
        <v>Juventud</v>
      </c>
    </row>
    <row r="592" spans="1:38" ht="15">
      <c r="A592" s="806" t="s">
        <v>833</v>
      </c>
      <c r="B592" s="806" t="s">
        <v>815</v>
      </c>
      <c r="C592" s="806" t="s">
        <v>788</v>
      </c>
      <c r="D592" s="806" t="s">
        <v>784</v>
      </c>
      <c r="E592" s="807">
        <v>337</v>
      </c>
      <c r="G592" s="806" t="s">
        <v>857</v>
      </c>
      <c r="H592" s="807">
        <v>5</v>
      </c>
      <c r="I592" s="807">
        <v>155</v>
      </c>
      <c r="K592" s="806" t="s">
        <v>673</v>
      </c>
      <c r="L592" s="806" t="s">
        <v>933</v>
      </c>
      <c r="M592" s="806" t="s">
        <v>934</v>
      </c>
      <c r="N592" s="807">
        <v>1</v>
      </c>
      <c r="O592" s="884"/>
      <c r="P592" s="806" t="s">
        <v>803</v>
      </c>
      <c r="Q592" s="807">
        <v>43</v>
      </c>
      <c r="R592" s="807">
        <v>80</v>
      </c>
      <c r="S592" s="759" t="str">
        <f t="shared" si="18"/>
        <v>Vejez</v>
      </c>
      <c r="U592" s="806" t="s">
        <v>857</v>
      </c>
      <c r="V592" s="807">
        <v>5</v>
      </c>
      <c r="W592" s="807">
        <v>459</v>
      </c>
      <c r="X592" s="885"/>
      <c r="Z592" s="806" t="s">
        <v>927</v>
      </c>
      <c r="AA592" s="806" t="s">
        <v>787</v>
      </c>
      <c r="AB592" s="807">
        <v>1</v>
      </c>
      <c r="AC592" s="806" t="s">
        <v>783</v>
      </c>
      <c r="AE592" s="886"/>
      <c r="AF592" s="886"/>
      <c r="AG592" s="887"/>
      <c r="AI592" s="806" t="s">
        <v>804</v>
      </c>
      <c r="AJ592" s="807">
        <v>143</v>
      </c>
      <c r="AK592" s="807">
        <v>21</v>
      </c>
      <c r="AL592" s="759" t="str">
        <f t="shared" si="19"/>
        <v>Juventud</v>
      </c>
    </row>
    <row r="593" spans="1:38" ht="15">
      <c r="A593" s="806" t="s">
        <v>833</v>
      </c>
      <c r="B593" s="806" t="s">
        <v>815</v>
      </c>
      <c r="C593" s="806" t="s">
        <v>783</v>
      </c>
      <c r="D593" s="806" t="s">
        <v>789</v>
      </c>
      <c r="E593" s="807">
        <v>708</v>
      </c>
      <c r="G593" s="806" t="s">
        <v>857</v>
      </c>
      <c r="H593" s="807">
        <v>6</v>
      </c>
      <c r="I593" s="807">
        <v>157</v>
      </c>
      <c r="K593" s="806" t="s">
        <v>673</v>
      </c>
      <c r="L593" s="806" t="s">
        <v>933</v>
      </c>
      <c r="M593" s="806" t="s">
        <v>808</v>
      </c>
      <c r="N593" s="807">
        <v>5</v>
      </c>
      <c r="O593" s="884"/>
      <c r="P593" s="806" t="s">
        <v>803</v>
      </c>
      <c r="Q593" s="807">
        <v>48</v>
      </c>
      <c r="R593" s="807">
        <v>81</v>
      </c>
      <c r="S593" s="759" t="str">
        <f t="shared" si="18"/>
        <v>Vejez</v>
      </c>
      <c r="U593" s="806" t="s">
        <v>857</v>
      </c>
      <c r="V593" s="807">
        <v>6</v>
      </c>
      <c r="W593" s="807">
        <v>412</v>
      </c>
      <c r="X593" s="885"/>
      <c r="Z593" s="806" t="s">
        <v>927</v>
      </c>
      <c r="AA593" s="806" t="s">
        <v>792</v>
      </c>
      <c r="AB593" s="807">
        <v>451</v>
      </c>
      <c r="AC593" s="806" t="s">
        <v>788</v>
      </c>
      <c r="AE593" s="886"/>
      <c r="AF593" s="886"/>
      <c r="AG593" s="887"/>
      <c r="AI593" s="806" t="s">
        <v>804</v>
      </c>
      <c r="AJ593" s="807">
        <v>180</v>
      </c>
      <c r="AK593" s="807">
        <v>22</v>
      </c>
      <c r="AL593" s="759" t="str">
        <f t="shared" si="19"/>
        <v>Juventud</v>
      </c>
    </row>
    <row r="594" spans="1:38" ht="15">
      <c r="A594" s="806" t="s">
        <v>833</v>
      </c>
      <c r="B594" s="806" t="s">
        <v>815</v>
      </c>
      <c r="C594" s="806" t="s">
        <v>783</v>
      </c>
      <c r="D594" s="806" t="s">
        <v>784</v>
      </c>
      <c r="E594" s="807">
        <v>408</v>
      </c>
      <c r="G594" s="806" t="s">
        <v>857</v>
      </c>
      <c r="H594" s="807">
        <v>7</v>
      </c>
      <c r="I594" s="807">
        <v>156</v>
      </c>
      <c r="K594" s="806" t="s">
        <v>673</v>
      </c>
      <c r="L594" s="806" t="s">
        <v>933</v>
      </c>
      <c r="M594" s="806" t="s">
        <v>790</v>
      </c>
      <c r="N594" s="807">
        <v>646</v>
      </c>
      <c r="O594" s="884"/>
      <c r="P594" s="806" t="s">
        <v>803</v>
      </c>
      <c r="Q594" s="807">
        <v>49</v>
      </c>
      <c r="R594" s="807">
        <v>82</v>
      </c>
      <c r="S594" s="759" t="str">
        <f t="shared" si="18"/>
        <v>Vejez</v>
      </c>
      <c r="U594" s="806" t="s">
        <v>857</v>
      </c>
      <c r="V594" s="807">
        <v>7</v>
      </c>
      <c r="W594" s="807">
        <v>336</v>
      </c>
      <c r="X594" s="885"/>
      <c r="Z594" s="806" t="s">
        <v>927</v>
      </c>
      <c r="AA594" s="806" t="s">
        <v>792</v>
      </c>
      <c r="AB594" s="807">
        <v>264</v>
      </c>
      <c r="AC594" s="806" t="s">
        <v>783</v>
      </c>
      <c r="AE594" s="886"/>
      <c r="AF594" s="886"/>
      <c r="AG594" s="887"/>
      <c r="AI594" s="806" t="s">
        <v>804</v>
      </c>
      <c r="AJ594" s="807">
        <v>140</v>
      </c>
      <c r="AK594" s="807">
        <v>23</v>
      </c>
      <c r="AL594" s="759" t="str">
        <f t="shared" si="19"/>
        <v>Juventud</v>
      </c>
    </row>
    <row r="595" spans="1:38" ht="15">
      <c r="A595" s="806" t="s">
        <v>833</v>
      </c>
      <c r="B595" s="806" t="s">
        <v>818</v>
      </c>
      <c r="C595" s="806" t="s">
        <v>788</v>
      </c>
      <c r="D595" s="806" t="s">
        <v>789</v>
      </c>
      <c r="E595" s="807">
        <v>4</v>
      </c>
      <c r="G595" s="806" t="s">
        <v>857</v>
      </c>
      <c r="H595" s="807">
        <v>8</v>
      </c>
      <c r="I595" s="807">
        <v>119</v>
      </c>
      <c r="K595" s="806" t="s">
        <v>673</v>
      </c>
      <c r="L595" s="806" t="s">
        <v>933</v>
      </c>
      <c r="M595" s="806" t="s">
        <v>791</v>
      </c>
      <c r="N595" s="807">
        <v>15</v>
      </c>
      <c r="O595" s="884"/>
      <c r="P595" s="806" t="s">
        <v>803</v>
      </c>
      <c r="Q595" s="807">
        <v>26</v>
      </c>
      <c r="R595" s="807">
        <v>83</v>
      </c>
      <c r="S595" s="759" t="str">
        <f t="shared" si="18"/>
        <v>Vejez</v>
      </c>
      <c r="U595" s="806" t="s">
        <v>857</v>
      </c>
      <c r="V595" s="807">
        <v>8</v>
      </c>
      <c r="W595" s="807">
        <v>251</v>
      </c>
      <c r="X595" s="885"/>
      <c r="Z595" s="806" t="s">
        <v>927</v>
      </c>
      <c r="AA595" s="806" t="s">
        <v>796</v>
      </c>
      <c r="AB595" s="807">
        <v>254</v>
      </c>
      <c r="AC595" s="806" t="s">
        <v>788</v>
      </c>
      <c r="AE595" s="886"/>
      <c r="AF595" s="886"/>
      <c r="AG595" s="887"/>
      <c r="AI595" s="806" t="s">
        <v>804</v>
      </c>
      <c r="AJ595" s="807">
        <v>161</v>
      </c>
      <c r="AK595" s="807">
        <v>24</v>
      </c>
      <c r="AL595" s="759" t="str">
        <f t="shared" si="19"/>
        <v>Juventud</v>
      </c>
    </row>
    <row r="596" spans="1:38" ht="15">
      <c r="A596" s="806" t="s">
        <v>833</v>
      </c>
      <c r="B596" s="806" t="s">
        <v>818</v>
      </c>
      <c r="C596" s="806" t="s">
        <v>788</v>
      </c>
      <c r="D596" s="806" t="s">
        <v>784</v>
      </c>
      <c r="E596" s="807">
        <v>5</v>
      </c>
      <c r="G596" s="806" t="s">
        <v>857</v>
      </c>
      <c r="H596" s="807">
        <v>9</v>
      </c>
      <c r="I596" s="807">
        <v>80</v>
      </c>
      <c r="K596" s="806" t="s">
        <v>673</v>
      </c>
      <c r="L596" s="806" t="s">
        <v>933</v>
      </c>
      <c r="M596" s="806" t="s">
        <v>666</v>
      </c>
      <c r="N596" s="807">
        <v>28</v>
      </c>
      <c r="O596" s="884"/>
      <c r="P596" s="806" t="s">
        <v>803</v>
      </c>
      <c r="Q596" s="807">
        <v>22</v>
      </c>
      <c r="R596" s="807">
        <v>84</v>
      </c>
      <c r="S596" s="759" t="str">
        <f t="shared" si="18"/>
        <v>Vejez</v>
      </c>
      <c r="U596" s="806" t="s">
        <v>857</v>
      </c>
      <c r="V596" s="807">
        <v>9</v>
      </c>
      <c r="W596" s="807">
        <v>168</v>
      </c>
      <c r="X596" s="885"/>
      <c r="Z596" s="806" t="s">
        <v>927</v>
      </c>
      <c r="AA596" s="806" t="s">
        <v>796</v>
      </c>
      <c r="AB596" s="807">
        <v>787</v>
      </c>
      <c r="AC596" s="806" t="s">
        <v>783</v>
      </c>
      <c r="AE596" s="886"/>
      <c r="AF596" s="886"/>
      <c r="AG596" s="887"/>
      <c r="AI596" s="806" t="s">
        <v>804</v>
      </c>
      <c r="AJ596" s="807">
        <v>156</v>
      </c>
      <c r="AK596" s="807">
        <v>25</v>
      </c>
      <c r="AL596" s="759" t="str">
        <f t="shared" si="19"/>
        <v>Juventud</v>
      </c>
    </row>
    <row r="597" spans="1:38" ht="15">
      <c r="A597" s="806" t="s">
        <v>833</v>
      </c>
      <c r="B597" s="806" t="s">
        <v>818</v>
      </c>
      <c r="C597" s="806" t="s">
        <v>783</v>
      </c>
      <c r="D597" s="806" t="s">
        <v>789</v>
      </c>
      <c r="E597" s="807">
        <v>9</v>
      </c>
      <c r="G597" s="806" t="s">
        <v>857</v>
      </c>
      <c r="H597" s="807">
        <v>10</v>
      </c>
      <c r="I597" s="807">
        <v>78</v>
      </c>
      <c r="K597" s="806" t="s">
        <v>673</v>
      </c>
      <c r="L597" s="806" t="s">
        <v>933</v>
      </c>
      <c r="M597" s="806" t="s">
        <v>794</v>
      </c>
      <c r="N597" s="807">
        <v>9</v>
      </c>
      <c r="O597" s="884"/>
      <c r="P597" s="806" t="s">
        <v>803</v>
      </c>
      <c r="Q597" s="807">
        <v>34</v>
      </c>
      <c r="R597" s="807">
        <v>85</v>
      </c>
      <c r="S597" s="759" t="str">
        <f t="shared" si="18"/>
        <v>Vejez</v>
      </c>
      <c r="U597" s="806" t="s">
        <v>857</v>
      </c>
      <c r="V597" s="807">
        <v>10</v>
      </c>
      <c r="W597" s="807">
        <v>104</v>
      </c>
      <c r="X597" s="885"/>
      <c r="Z597" s="806" t="s">
        <v>928</v>
      </c>
      <c r="AA597" s="806" t="s">
        <v>787</v>
      </c>
      <c r="AB597" s="807">
        <v>2</v>
      </c>
      <c r="AC597" s="806" t="s">
        <v>783</v>
      </c>
      <c r="AE597" s="886"/>
      <c r="AF597" s="886"/>
      <c r="AG597" s="887"/>
      <c r="AI597" s="806" t="s">
        <v>804</v>
      </c>
      <c r="AJ597" s="807">
        <v>151</v>
      </c>
      <c r="AK597" s="807">
        <v>26</v>
      </c>
      <c r="AL597" s="759" t="str">
        <f t="shared" si="19"/>
        <v>Juventud</v>
      </c>
    </row>
    <row r="598" spans="1:38" ht="15">
      <c r="A598" s="806" t="s">
        <v>833</v>
      </c>
      <c r="B598" s="806" t="s">
        <v>818</v>
      </c>
      <c r="C598" s="806" t="s">
        <v>783</v>
      </c>
      <c r="D598" s="806" t="s">
        <v>784</v>
      </c>
      <c r="E598" s="807">
        <v>13</v>
      </c>
      <c r="G598" s="806" t="s">
        <v>857</v>
      </c>
      <c r="H598" s="807">
        <v>11</v>
      </c>
      <c r="I598" s="807">
        <v>51</v>
      </c>
      <c r="K598" s="806" t="s">
        <v>673</v>
      </c>
      <c r="L598" s="806" t="s">
        <v>933</v>
      </c>
      <c r="M598" s="806" t="s">
        <v>795</v>
      </c>
      <c r="N598" s="807">
        <v>11</v>
      </c>
      <c r="O598" s="884"/>
      <c r="P598" s="806" t="s">
        <v>803</v>
      </c>
      <c r="Q598" s="807">
        <v>35</v>
      </c>
      <c r="R598" s="807">
        <v>86</v>
      </c>
      <c r="S598" s="759" t="str">
        <f t="shared" si="18"/>
        <v>Vejez</v>
      </c>
      <c r="U598" s="806" t="s">
        <v>857</v>
      </c>
      <c r="V598" s="807">
        <v>11</v>
      </c>
      <c r="W598" s="807">
        <v>68</v>
      </c>
      <c r="X598" s="885"/>
      <c r="Z598" s="806" t="s">
        <v>928</v>
      </c>
      <c r="AA598" s="806" t="s">
        <v>792</v>
      </c>
      <c r="AB598" s="807">
        <v>560</v>
      </c>
      <c r="AC598" s="806" t="s">
        <v>788</v>
      </c>
      <c r="AE598" s="886"/>
      <c r="AF598" s="886"/>
      <c r="AG598" s="887"/>
      <c r="AI598" s="806" t="s">
        <v>804</v>
      </c>
      <c r="AJ598" s="807">
        <v>155</v>
      </c>
      <c r="AK598" s="807">
        <v>27</v>
      </c>
      <c r="AL598" s="759" t="str">
        <f t="shared" si="19"/>
        <v>Juventud</v>
      </c>
    </row>
    <row r="599" spans="1:38" ht="15">
      <c r="A599" s="806" t="s">
        <v>834</v>
      </c>
      <c r="B599" s="806" t="s">
        <v>662</v>
      </c>
      <c r="C599" s="806" t="s">
        <v>788</v>
      </c>
      <c r="D599" s="806" t="s">
        <v>789</v>
      </c>
      <c r="E599" s="807">
        <v>2064</v>
      </c>
      <c r="G599" s="806" t="s">
        <v>857</v>
      </c>
      <c r="H599" s="807">
        <v>12</v>
      </c>
      <c r="I599" s="807">
        <v>67</v>
      </c>
      <c r="K599" s="806" t="s">
        <v>673</v>
      </c>
      <c r="L599" s="806" t="s">
        <v>933</v>
      </c>
      <c r="M599" s="806" t="s">
        <v>829</v>
      </c>
      <c r="N599" s="807">
        <v>2</v>
      </c>
      <c r="O599" s="884"/>
      <c r="P599" s="806" t="s">
        <v>803</v>
      </c>
      <c r="Q599" s="807">
        <v>21</v>
      </c>
      <c r="R599" s="807">
        <v>87</v>
      </c>
      <c r="S599" s="759" t="str">
        <f t="shared" si="18"/>
        <v>Vejez</v>
      </c>
      <c r="U599" s="806" t="s">
        <v>857</v>
      </c>
      <c r="V599" s="807">
        <v>12</v>
      </c>
      <c r="W599" s="807">
        <v>84</v>
      </c>
      <c r="X599" s="885"/>
      <c r="Z599" s="806" t="s">
        <v>928</v>
      </c>
      <c r="AA599" s="806" t="s">
        <v>792</v>
      </c>
      <c r="AB599" s="807">
        <v>349</v>
      </c>
      <c r="AC599" s="806" t="s">
        <v>783</v>
      </c>
      <c r="AE599" s="886"/>
      <c r="AF599" s="886"/>
      <c r="AG599" s="887"/>
      <c r="AI599" s="806" t="s">
        <v>804</v>
      </c>
      <c r="AJ599" s="807">
        <v>176</v>
      </c>
      <c r="AK599" s="807">
        <v>28</v>
      </c>
      <c r="AL599" s="759" t="str">
        <f t="shared" si="19"/>
        <v>Juventud</v>
      </c>
    </row>
    <row r="600" spans="1:38" ht="15">
      <c r="A600" s="806" t="s">
        <v>834</v>
      </c>
      <c r="B600" s="806" t="s">
        <v>662</v>
      </c>
      <c r="C600" s="806" t="s">
        <v>788</v>
      </c>
      <c r="D600" s="806" t="s">
        <v>784</v>
      </c>
      <c r="E600" s="807">
        <v>3390</v>
      </c>
      <c r="G600" s="806" t="s">
        <v>858</v>
      </c>
      <c r="H600" s="807">
        <v>0</v>
      </c>
      <c r="I600" s="807">
        <v>151</v>
      </c>
      <c r="K600" s="806" t="s">
        <v>673</v>
      </c>
      <c r="L600" s="806" t="s">
        <v>933</v>
      </c>
      <c r="M600" s="806" t="s">
        <v>798</v>
      </c>
      <c r="N600" s="807">
        <v>25</v>
      </c>
      <c r="O600" s="884"/>
      <c r="P600" s="806" t="s">
        <v>803</v>
      </c>
      <c r="Q600" s="807">
        <v>16</v>
      </c>
      <c r="R600" s="807">
        <v>88</v>
      </c>
      <c r="S600" s="759" t="str">
        <f t="shared" si="18"/>
        <v>Vejez</v>
      </c>
      <c r="U600" s="806" t="s">
        <v>858</v>
      </c>
      <c r="V600" s="807">
        <v>0</v>
      </c>
      <c r="W600" s="807">
        <v>1020</v>
      </c>
      <c r="X600" s="885"/>
      <c r="Z600" s="806" t="s">
        <v>928</v>
      </c>
      <c r="AA600" s="806" t="s">
        <v>796</v>
      </c>
      <c r="AB600" s="807">
        <v>464</v>
      </c>
      <c r="AC600" s="806" t="s">
        <v>788</v>
      </c>
      <c r="AE600" s="886"/>
      <c r="AF600" s="886"/>
      <c r="AG600" s="887"/>
      <c r="AI600" s="806" t="s">
        <v>804</v>
      </c>
      <c r="AJ600" s="807">
        <v>149</v>
      </c>
      <c r="AK600" s="807">
        <v>29</v>
      </c>
      <c r="AL600" s="759" t="str">
        <f t="shared" si="19"/>
        <v>Adulto</v>
      </c>
    </row>
    <row r="601" spans="1:38" ht="15">
      <c r="A601" s="806" t="s">
        <v>834</v>
      </c>
      <c r="B601" s="806" t="s">
        <v>662</v>
      </c>
      <c r="C601" s="806" t="s">
        <v>783</v>
      </c>
      <c r="D601" s="806" t="s">
        <v>789</v>
      </c>
      <c r="E601" s="807">
        <v>2463</v>
      </c>
      <c r="G601" s="806" t="s">
        <v>858</v>
      </c>
      <c r="H601" s="807">
        <v>1</v>
      </c>
      <c r="I601" s="807">
        <v>617</v>
      </c>
      <c r="K601" s="806" t="s">
        <v>673</v>
      </c>
      <c r="L601" s="806" t="s">
        <v>933</v>
      </c>
      <c r="M601" s="806" t="s">
        <v>799</v>
      </c>
      <c r="N601" s="807">
        <v>10</v>
      </c>
      <c r="O601" s="884"/>
      <c r="P601" s="806" t="s">
        <v>803</v>
      </c>
      <c r="Q601" s="807">
        <v>16</v>
      </c>
      <c r="R601" s="807">
        <v>89</v>
      </c>
      <c r="S601" s="759" t="str">
        <f t="shared" si="18"/>
        <v>Vejez</v>
      </c>
      <c r="U601" s="806" t="s">
        <v>858</v>
      </c>
      <c r="V601" s="807">
        <v>1</v>
      </c>
      <c r="W601" s="807">
        <v>5021</v>
      </c>
      <c r="X601" s="885"/>
      <c r="Z601" s="806" t="s">
        <v>928</v>
      </c>
      <c r="AA601" s="806" t="s">
        <v>796</v>
      </c>
      <c r="AB601" s="807">
        <v>1172</v>
      </c>
      <c r="AC601" s="806" t="s">
        <v>783</v>
      </c>
      <c r="AE601" s="886"/>
      <c r="AF601" s="886"/>
      <c r="AG601" s="887"/>
      <c r="AI601" s="806" t="s">
        <v>804</v>
      </c>
      <c r="AJ601" s="807">
        <v>154</v>
      </c>
      <c r="AK601" s="807">
        <v>30</v>
      </c>
      <c r="AL601" s="759" t="str">
        <f t="shared" si="19"/>
        <v>Adulto</v>
      </c>
    </row>
    <row r="602" spans="1:38" ht="15">
      <c r="A602" s="806" t="s">
        <v>834</v>
      </c>
      <c r="B602" s="806" t="s">
        <v>662</v>
      </c>
      <c r="C602" s="806" t="s">
        <v>783</v>
      </c>
      <c r="D602" s="806" t="s">
        <v>784</v>
      </c>
      <c r="E602" s="807">
        <v>3745</v>
      </c>
      <c r="G602" s="806" t="s">
        <v>858</v>
      </c>
      <c r="H602" s="807">
        <v>2</v>
      </c>
      <c r="I602" s="807">
        <v>1896</v>
      </c>
      <c r="K602" s="806" t="s">
        <v>673</v>
      </c>
      <c r="L602" s="806" t="s">
        <v>933</v>
      </c>
      <c r="M602" s="806" t="s">
        <v>801</v>
      </c>
      <c r="N602" s="807">
        <v>46</v>
      </c>
      <c r="O602" s="884"/>
      <c r="P602" s="806" t="s">
        <v>803</v>
      </c>
      <c r="Q602" s="807">
        <v>18</v>
      </c>
      <c r="R602" s="807">
        <v>90</v>
      </c>
      <c r="S602" s="759" t="str">
        <f t="shared" si="18"/>
        <v>Vejez</v>
      </c>
      <c r="U602" s="806" t="s">
        <v>858</v>
      </c>
      <c r="V602" s="807">
        <v>2</v>
      </c>
      <c r="W602" s="807">
        <v>16484</v>
      </c>
      <c r="X602" s="885"/>
      <c r="Z602" s="806" t="s">
        <v>929</v>
      </c>
      <c r="AA602" s="806" t="s">
        <v>787</v>
      </c>
      <c r="AB602" s="807">
        <v>1</v>
      </c>
      <c r="AC602" s="806" t="s">
        <v>788</v>
      </c>
      <c r="AE602" s="886"/>
      <c r="AF602" s="886"/>
      <c r="AG602" s="887"/>
      <c r="AI602" s="806" t="s">
        <v>804</v>
      </c>
      <c r="AJ602" s="807">
        <v>152</v>
      </c>
      <c r="AK602" s="807">
        <v>31</v>
      </c>
      <c r="AL602" s="759" t="str">
        <f t="shared" si="19"/>
        <v>Adulto</v>
      </c>
    </row>
    <row r="603" spans="1:38" ht="15">
      <c r="A603" s="806" t="s">
        <v>834</v>
      </c>
      <c r="B603" s="806" t="s">
        <v>666</v>
      </c>
      <c r="C603" s="806" t="s">
        <v>788</v>
      </c>
      <c r="D603" s="806" t="s">
        <v>789</v>
      </c>
      <c r="E603" s="807">
        <v>25</v>
      </c>
      <c r="G603" s="806" t="s">
        <v>858</v>
      </c>
      <c r="H603" s="807">
        <v>3</v>
      </c>
      <c r="I603" s="807">
        <v>996</v>
      </c>
      <c r="K603" s="806" t="s">
        <v>673</v>
      </c>
      <c r="L603" s="806" t="s">
        <v>933</v>
      </c>
      <c r="M603" s="806" t="s">
        <v>674</v>
      </c>
      <c r="N603" s="807">
        <v>10886</v>
      </c>
      <c r="O603" s="884"/>
      <c r="P603" s="806" t="s">
        <v>803</v>
      </c>
      <c r="Q603" s="807">
        <v>15</v>
      </c>
      <c r="R603" s="807">
        <v>91</v>
      </c>
      <c r="S603" s="759" t="str">
        <f t="shared" si="18"/>
        <v>Vejez</v>
      </c>
      <c r="U603" s="806" t="s">
        <v>858</v>
      </c>
      <c r="V603" s="807">
        <v>3</v>
      </c>
      <c r="W603" s="807">
        <v>7596</v>
      </c>
      <c r="X603" s="885"/>
      <c r="Z603" s="806" t="s">
        <v>929</v>
      </c>
      <c r="AA603" s="806" t="s">
        <v>792</v>
      </c>
      <c r="AB603" s="807">
        <v>1075</v>
      </c>
      <c r="AC603" s="806" t="s">
        <v>788</v>
      </c>
      <c r="AE603" s="886"/>
      <c r="AF603" s="886"/>
      <c r="AG603" s="887"/>
      <c r="AI603" s="806" t="s">
        <v>804</v>
      </c>
      <c r="AJ603" s="807">
        <v>156</v>
      </c>
      <c r="AK603" s="807">
        <v>32</v>
      </c>
      <c r="AL603" s="759" t="str">
        <f t="shared" si="19"/>
        <v>Adulto</v>
      </c>
    </row>
    <row r="604" spans="1:38" ht="15">
      <c r="A604" s="806" t="s">
        <v>834</v>
      </c>
      <c r="B604" s="806" t="s">
        <v>666</v>
      </c>
      <c r="C604" s="806" t="s">
        <v>788</v>
      </c>
      <c r="D604" s="806" t="s">
        <v>784</v>
      </c>
      <c r="E604" s="807">
        <v>26</v>
      </c>
      <c r="G604" s="806" t="s">
        <v>858</v>
      </c>
      <c r="H604" s="807">
        <v>4</v>
      </c>
      <c r="I604" s="807">
        <v>6705</v>
      </c>
      <c r="K604" s="806" t="s">
        <v>673</v>
      </c>
      <c r="L604" s="806" t="s">
        <v>933</v>
      </c>
      <c r="M604" s="806" t="s">
        <v>676</v>
      </c>
      <c r="N604" s="807">
        <v>1</v>
      </c>
      <c r="O604" s="884"/>
      <c r="P604" s="806" t="s">
        <v>803</v>
      </c>
      <c r="Q604" s="807">
        <v>10</v>
      </c>
      <c r="R604" s="807">
        <v>92</v>
      </c>
      <c r="S604" s="759" t="str">
        <f t="shared" si="18"/>
        <v>Vejez</v>
      </c>
      <c r="U604" s="806" t="s">
        <v>858</v>
      </c>
      <c r="V604" s="807">
        <v>4</v>
      </c>
      <c r="W604" s="807">
        <v>76016</v>
      </c>
      <c r="X604" s="885"/>
      <c r="Z604" s="806" t="s">
        <v>929</v>
      </c>
      <c r="AA604" s="806" t="s">
        <v>792</v>
      </c>
      <c r="AB604" s="807">
        <v>526</v>
      </c>
      <c r="AC604" s="806" t="s">
        <v>783</v>
      </c>
      <c r="AE604" s="886"/>
      <c r="AF604" s="886"/>
      <c r="AG604" s="887"/>
      <c r="AI604" s="806" t="s">
        <v>804</v>
      </c>
      <c r="AJ604" s="807">
        <v>145</v>
      </c>
      <c r="AK604" s="807">
        <v>33</v>
      </c>
      <c r="AL604" s="759" t="str">
        <f t="shared" si="19"/>
        <v>Adulto</v>
      </c>
    </row>
    <row r="605" spans="1:38" ht="15">
      <c r="A605" s="806" t="s">
        <v>834</v>
      </c>
      <c r="B605" s="806" t="s">
        <v>666</v>
      </c>
      <c r="C605" s="806" t="s">
        <v>783</v>
      </c>
      <c r="D605" s="806" t="s">
        <v>789</v>
      </c>
      <c r="E605" s="807">
        <v>37</v>
      </c>
      <c r="G605" s="806" t="s">
        <v>858</v>
      </c>
      <c r="H605" s="807">
        <v>5</v>
      </c>
      <c r="I605" s="807">
        <v>1033</v>
      </c>
      <c r="K605" s="806" t="s">
        <v>673</v>
      </c>
      <c r="L605" s="806" t="s">
        <v>933</v>
      </c>
      <c r="M605" s="806" t="s">
        <v>678</v>
      </c>
      <c r="N605" s="807">
        <v>40</v>
      </c>
      <c r="O605" s="884"/>
      <c r="P605" s="806" t="s">
        <v>803</v>
      </c>
      <c r="Q605" s="807">
        <v>10</v>
      </c>
      <c r="R605" s="807">
        <v>93</v>
      </c>
      <c r="S605" s="759" t="str">
        <f t="shared" si="18"/>
        <v>Vejez</v>
      </c>
      <c r="U605" s="806" t="s">
        <v>858</v>
      </c>
      <c r="V605" s="807">
        <v>5</v>
      </c>
      <c r="W605" s="807">
        <v>11635</v>
      </c>
      <c r="X605" s="885"/>
      <c r="Z605" s="806" t="s">
        <v>929</v>
      </c>
      <c r="AA605" s="806" t="s">
        <v>796</v>
      </c>
      <c r="AB605" s="807">
        <v>659</v>
      </c>
      <c r="AC605" s="806" t="s">
        <v>788</v>
      </c>
      <c r="AE605" s="886"/>
      <c r="AF605" s="886"/>
      <c r="AG605" s="887"/>
      <c r="AI605" s="806" t="s">
        <v>804</v>
      </c>
      <c r="AJ605" s="807">
        <v>117</v>
      </c>
      <c r="AK605" s="807">
        <v>34</v>
      </c>
      <c r="AL605" s="759" t="str">
        <f t="shared" si="19"/>
        <v>Adulto</v>
      </c>
    </row>
    <row r="606" spans="1:38" ht="15">
      <c r="A606" s="806" t="s">
        <v>834</v>
      </c>
      <c r="B606" s="806" t="s">
        <v>666</v>
      </c>
      <c r="C606" s="806" t="s">
        <v>783</v>
      </c>
      <c r="D606" s="806" t="s">
        <v>784</v>
      </c>
      <c r="E606" s="807">
        <v>39</v>
      </c>
      <c r="G606" s="806" t="s">
        <v>858</v>
      </c>
      <c r="H606" s="807">
        <v>6</v>
      </c>
      <c r="I606" s="807">
        <v>1307</v>
      </c>
      <c r="K606" s="806" t="s">
        <v>673</v>
      </c>
      <c r="L606" s="806" t="s">
        <v>933</v>
      </c>
      <c r="M606" s="806" t="s">
        <v>683</v>
      </c>
      <c r="N606" s="807">
        <v>16</v>
      </c>
      <c r="O606" s="884"/>
      <c r="P606" s="806" t="s">
        <v>803</v>
      </c>
      <c r="Q606" s="807">
        <v>6</v>
      </c>
      <c r="R606" s="807">
        <v>94</v>
      </c>
      <c r="S606" s="759" t="str">
        <f t="shared" si="18"/>
        <v>Vejez</v>
      </c>
      <c r="U606" s="806" t="s">
        <v>858</v>
      </c>
      <c r="V606" s="807">
        <v>6</v>
      </c>
      <c r="W606" s="807">
        <v>12957</v>
      </c>
      <c r="X606" s="885"/>
      <c r="Z606" s="806" t="s">
        <v>929</v>
      </c>
      <c r="AA606" s="806" t="s">
        <v>796</v>
      </c>
      <c r="AB606" s="807">
        <v>1957</v>
      </c>
      <c r="AC606" s="806" t="s">
        <v>783</v>
      </c>
      <c r="AE606" s="886"/>
      <c r="AF606" s="886"/>
      <c r="AG606" s="887"/>
      <c r="AI606" s="806" t="s">
        <v>804</v>
      </c>
      <c r="AJ606" s="807">
        <v>129</v>
      </c>
      <c r="AK606" s="807">
        <v>35</v>
      </c>
      <c r="AL606" s="759" t="str">
        <f t="shared" si="19"/>
        <v>Adulto</v>
      </c>
    </row>
    <row r="607" spans="1:38" ht="15">
      <c r="A607" s="806" t="s">
        <v>834</v>
      </c>
      <c r="B607" s="806" t="s">
        <v>669</v>
      </c>
      <c r="C607" s="806" t="s">
        <v>788</v>
      </c>
      <c r="D607" s="806" t="s">
        <v>789</v>
      </c>
      <c r="E607" s="807">
        <v>6</v>
      </c>
      <c r="G607" s="806" t="s">
        <v>858</v>
      </c>
      <c r="H607" s="807">
        <v>7</v>
      </c>
      <c r="I607" s="807">
        <v>1706</v>
      </c>
      <c r="K607" s="806" t="s">
        <v>673</v>
      </c>
      <c r="L607" s="806" t="s">
        <v>933</v>
      </c>
      <c r="M607" s="806" t="s">
        <v>684</v>
      </c>
      <c r="N607" s="807">
        <v>3153</v>
      </c>
      <c r="O607" s="884"/>
      <c r="P607" s="806" t="s">
        <v>803</v>
      </c>
      <c r="Q607" s="807">
        <v>3</v>
      </c>
      <c r="R607" s="807">
        <v>95</v>
      </c>
      <c r="S607" s="759" t="str">
        <f t="shared" si="18"/>
        <v>Vejez</v>
      </c>
      <c r="U607" s="806" t="s">
        <v>858</v>
      </c>
      <c r="V607" s="807">
        <v>7</v>
      </c>
      <c r="W607" s="807">
        <v>14685</v>
      </c>
      <c r="X607" s="885"/>
      <c r="Z607" s="806" t="s">
        <v>930</v>
      </c>
      <c r="AA607" s="806" t="s">
        <v>792</v>
      </c>
      <c r="AB607" s="807">
        <v>13</v>
      </c>
      <c r="AC607" s="806" t="s">
        <v>788</v>
      </c>
      <c r="AE607" s="886"/>
      <c r="AF607" s="886"/>
      <c r="AG607" s="887"/>
      <c r="AI607" s="806" t="s">
        <v>804</v>
      </c>
      <c r="AJ607" s="807">
        <v>136</v>
      </c>
      <c r="AK607" s="807">
        <v>36</v>
      </c>
      <c r="AL607" s="759" t="str">
        <f t="shared" si="19"/>
        <v>Adulto</v>
      </c>
    </row>
    <row r="608" spans="1:38" ht="15">
      <c r="A608" s="806" t="s">
        <v>834</v>
      </c>
      <c r="B608" s="806" t="s">
        <v>669</v>
      </c>
      <c r="C608" s="806" t="s">
        <v>788</v>
      </c>
      <c r="D608" s="806" t="s">
        <v>784</v>
      </c>
      <c r="E608" s="807">
        <v>62</v>
      </c>
      <c r="G608" s="806" t="s">
        <v>858</v>
      </c>
      <c r="H608" s="807">
        <v>8</v>
      </c>
      <c r="I608" s="807">
        <v>1574</v>
      </c>
      <c r="K608" s="806" t="s">
        <v>674</v>
      </c>
      <c r="L608" s="806" t="s">
        <v>797</v>
      </c>
      <c r="M608" s="806" t="s">
        <v>786</v>
      </c>
      <c r="N608" s="807">
        <v>1</v>
      </c>
      <c r="O608" s="884"/>
      <c r="P608" s="806" t="s">
        <v>803</v>
      </c>
      <c r="Q608" s="807">
        <v>3</v>
      </c>
      <c r="R608" s="807">
        <v>96</v>
      </c>
      <c r="S608" s="759" t="str">
        <f t="shared" si="18"/>
        <v>Vejez</v>
      </c>
      <c r="U608" s="806" t="s">
        <v>858</v>
      </c>
      <c r="V608" s="807">
        <v>8</v>
      </c>
      <c r="W608" s="807">
        <v>13156</v>
      </c>
      <c r="X608" s="885"/>
      <c r="Z608" s="806" t="s">
        <v>930</v>
      </c>
      <c r="AA608" s="806" t="s">
        <v>792</v>
      </c>
      <c r="AB608" s="807">
        <v>10</v>
      </c>
      <c r="AC608" s="806" t="s">
        <v>783</v>
      </c>
      <c r="AE608" s="886"/>
      <c r="AF608" s="886"/>
      <c r="AG608" s="887"/>
      <c r="AI608" s="806" t="s">
        <v>804</v>
      </c>
      <c r="AJ608" s="807">
        <v>123</v>
      </c>
      <c r="AK608" s="807">
        <v>37</v>
      </c>
      <c r="AL608" s="759" t="str">
        <f t="shared" si="19"/>
        <v>Adulto</v>
      </c>
    </row>
    <row r="609" spans="1:38" ht="15">
      <c r="A609" s="806" t="s">
        <v>834</v>
      </c>
      <c r="B609" s="806" t="s">
        <v>669</v>
      </c>
      <c r="C609" s="806" t="s">
        <v>783</v>
      </c>
      <c r="D609" s="806" t="s">
        <v>789</v>
      </c>
      <c r="E609" s="807">
        <v>7</v>
      </c>
      <c r="G609" s="806" t="s">
        <v>858</v>
      </c>
      <c r="H609" s="807">
        <v>9</v>
      </c>
      <c r="I609" s="807">
        <v>1182</v>
      </c>
      <c r="K609" s="806" t="s">
        <v>674</v>
      </c>
      <c r="L609" s="806" t="s">
        <v>797</v>
      </c>
      <c r="M609" s="806" t="s">
        <v>790</v>
      </c>
      <c r="N609" s="807">
        <v>1</v>
      </c>
      <c r="O609" s="884"/>
      <c r="P609" s="806" t="s">
        <v>803</v>
      </c>
      <c r="Q609" s="807">
        <v>5</v>
      </c>
      <c r="R609" s="807">
        <v>97</v>
      </c>
      <c r="S609" s="759" t="str">
        <f t="shared" si="18"/>
        <v>Vejez</v>
      </c>
      <c r="U609" s="806" t="s">
        <v>858</v>
      </c>
      <c r="V609" s="807">
        <v>9</v>
      </c>
      <c r="W609" s="807">
        <v>10681</v>
      </c>
      <c r="X609" s="885"/>
      <c r="Z609" s="806" t="s">
        <v>930</v>
      </c>
      <c r="AA609" s="806" t="s">
        <v>796</v>
      </c>
      <c r="AB609" s="807">
        <v>114</v>
      </c>
      <c r="AC609" s="806" t="s">
        <v>788</v>
      </c>
      <c r="AE609" s="886"/>
      <c r="AF609" s="886"/>
      <c r="AG609" s="887"/>
      <c r="AI609" s="806" t="s">
        <v>804</v>
      </c>
      <c r="AJ609" s="807">
        <v>134</v>
      </c>
      <c r="AK609" s="807">
        <v>38</v>
      </c>
      <c r="AL609" s="759" t="str">
        <f t="shared" si="19"/>
        <v>Adulto</v>
      </c>
    </row>
    <row r="610" spans="1:38" ht="15">
      <c r="A610" s="806" t="s">
        <v>834</v>
      </c>
      <c r="B610" s="806" t="s">
        <v>669</v>
      </c>
      <c r="C610" s="806" t="s">
        <v>783</v>
      </c>
      <c r="D610" s="806" t="s">
        <v>784</v>
      </c>
      <c r="E610" s="807">
        <v>52</v>
      </c>
      <c r="G610" s="806" t="s">
        <v>858</v>
      </c>
      <c r="H610" s="807">
        <v>10</v>
      </c>
      <c r="I610" s="807">
        <v>794</v>
      </c>
      <c r="K610" s="806" t="s">
        <v>674</v>
      </c>
      <c r="L610" s="806" t="s">
        <v>797</v>
      </c>
      <c r="M610" s="806" t="s">
        <v>824</v>
      </c>
      <c r="N610" s="807">
        <v>2</v>
      </c>
      <c r="O610" s="884"/>
      <c r="P610" s="806" t="s">
        <v>803</v>
      </c>
      <c r="Q610" s="807">
        <v>2</v>
      </c>
      <c r="R610" s="807">
        <v>98</v>
      </c>
      <c r="S610" s="759" t="str">
        <f t="shared" si="18"/>
        <v>Vejez</v>
      </c>
      <c r="U610" s="806" t="s">
        <v>858</v>
      </c>
      <c r="V610" s="807">
        <v>10</v>
      </c>
      <c r="W610" s="807">
        <v>7692</v>
      </c>
      <c r="X610" s="885"/>
      <c r="Z610" s="806" t="s">
        <v>930</v>
      </c>
      <c r="AA610" s="806" t="s">
        <v>796</v>
      </c>
      <c r="AB610" s="807">
        <v>126</v>
      </c>
      <c r="AC610" s="806" t="s">
        <v>783</v>
      </c>
      <c r="AE610" s="886"/>
      <c r="AF610" s="886"/>
      <c r="AG610" s="887"/>
      <c r="AI610" s="806" t="s">
        <v>804</v>
      </c>
      <c r="AJ610" s="807">
        <v>142</v>
      </c>
      <c r="AK610" s="807">
        <v>39</v>
      </c>
      <c r="AL610" s="759" t="str">
        <f t="shared" si="19"/>
        <v>Adulto</v>
      </c>
    </row>
    <row r="611" spans="1:38" ht="15">
      <c r="A611" s="806" t="s">
        <v>834</v>
      </c>
      <c r="B611" s="806" t="s">
        <v>787</v>
      </c>
      <c r="C611" s="806" t="s">
        <v>788</v>
      </c>
      <c r="D611" s="806" t="s">
        <v>789</v>
      </c>
      <c r="E611" s="807">
        <v>1</v>
      </c>
      <c r="G611" s="806" t="s">
        <v>858</v>
      </c>
      <c r="H611" s="807">
        <v>11</v>
      </c>
      <c r="I611" s="807">
        <v>563</v>
      </c>
      <c r="K611" s="806" t="s">
        <v>674</v>
      </c>
      <c r="L611" s="806" t="s">
        <v>797</v>
      </c>
      <c r="M611" s="806" t="s">
        <v>794</v>
      </c>
      <c r="N611" s="807">
        <v>1</v>
      </c>
      <c r="O611" s="884"/>
      <c r="P611" s="806" t="s">
        <v>803</v>
      </c>
      <c r="Q611" s="807">
        <v>1</v>
      </c>
      <c r="R611" s="807">
        <v>99</v>
      </c>
      <c r="S611" s="759" t="str">
        <f t="shared" si="18"/>
        <v>Vejez</v>
      </c>
      <c r="U611" s="806" t="s">
        <v>858</v>
      </c>
      <c r="V611" s="807">
        <v>11</v>
      </c>
      <c r="W611" s="807">
        <v>4769</v>
      </c>
      <c r="X611" s="885"/>
      <c r="Z611" s="806" t="s">
        <v>931</v>
      </c>
      <c r="AA611" s="806" t="s">
        <v>787</v>
      </c>
      <c r="AB611" s="807">
        <v>1</v>
      </c>
      <c r="AC611" s="806" t="s">
        <v>783</v>
      </c>
      <c r="AE611" s="886"/>
      <c r="AF611" s="886"/>
      <c r="AG611" s="887"/>
      <c r="AI611" s="806" t="s">
        <v>804</v>
      </c>
      <c r="AJ611" s="807">
        <v>129</v>
      </c>
      <c r="AK611" s="807">
        <v>40</v>
      </c>
      <c r="AL611" s="759" t="str">
        <f t="shared" si="19"/>
        <v>Adulto</v>
      </c>
    </row>
    <row r="612" spans="1:38" ht="15">
      <c r="A612" s="806" t="s">
        <v>834</v>
      </c>
      <c r="B612" s="806" t="s">
        <v>787</v>
      </c>
      <c r="C612" s="806" t="s">
        <v>788</v>
      </c>
      <c r="D612" s="806" t="s">
        <v>784</v>
      </c>
      <c r="E612" s="807">
        <v>2</v>
      </c>
      <c r="G612" s="806" t="s">
        <v>858</v>
      </c>
      <c r="H612" s="807">
        <v>12</v>
      </c>
      <c r="I612" s="807">
        <v>826</v>
      </c>
      <c r="K612" s="806" t="s">
        <v>674</v>
      </c>
      <c r="L612" s="806" t="s">
        <v>797</v>
      </c>
      <c r="M612" s="806" t="s">
        <v>674</v>
      </c>
      <c r="N612" s="807">
        <v>754</v>
      </c>
      <c r="O612" s="884"/>
      <c r="P612" s="806" t="s">
        <v>803</v>
      </c>
      <c r="Q612" s="807">
        <v>1</v>
      </c>
      <c r="R612" s="807">
        <v>100</v>
      </c>
      <c r="S612" s="759" t="str">
        <f t="shared" si="18"/>
        <v>Vejez</v>
      </c>
      <c r="U612" s="806" t="s">
        <v>858</v>
      </c>
      <c r="V612" s="807">
        <v>12</v>
      </c>
      <c r="W612" s="807">
        <v>6187</v>
      </c>
      <c r="X612" s="885"/>
      <c r="Z612" s="806" t="s">
        <v>931</v>
      </c>
      <c r="AA612" s="806" t="s">
        <v>792</v>
      </c>
      <c r="AB612" s="807">
        <v>218</v>
      </c>
      <c r="AC612" s="806" t="s">
        <v>788</v>
      </c>
      <c r="AE612" s="886"/>
      <c r="AF612" s="886"/>
      <c r="AG612" s="887"/>
      <c r="AI612" s="806" t="s">
        <v>804</v>
      </c>
      <c r="AJ612" s="807">
        <v>142</v>
      </c>
      <c r="AK612" s="807">
        <v>41</v>
      </c>
      <c r="AL612" s="759" t="str">
        <f t="shared" si="19"/>
        <v>Adulto</v>
      </c>
    </row>
    <row r="613" spans="1:38" ht="15">
      <c r="A613" s="806" t="s">
        <v>834</v>
      </c>
      <c r="B613" s="806" t="s">
        <v>787</v>
      </c>
      <c r="C613" s="806" t="s">
        <v>783</v>
      </c>
      <c r="D613" s="806" t="s">
        <v>789</v>
      </c>
      <c r="E613" s="807">
        <v>4</v>
      </c>
      <c r="G613" s="806" t="s">
        <v>859</v>
      </c>
      <c r="H613" s="807">
        <v>0</v>
      </c>
      <c r="I613" s="807">
        <v>60</v>
      </c>
      <c r="K613" s="806" t="s">
        <v>674</v>
      </c>
      <c r="L613" s="806" t="s">
        <v>797</v>
      </c>
      <c r="M613" s="806" t="s">
        <v>684</v>
      </c>
      <c r="N613" s="807">
        <v>621</v>
      </c>
      <c r="O613" s="884"/>
      <c r="P613" s="806" t="s">
        <v>803</v>
      </c>
      <c r="Q613" s="807">
        <v>1</v>
      </c>
      <c r="R613" s="807">
        <v>104</v>
      </c>
      <c r="S613" s="759" t="str">
        <f t="shared" si="18"/>
        <v>Vejez</v>
      </c>
      <c r="U613" s="806" t="s">
        <v>859</v>
      </c>
      <c r="V613" s="807">
        <v>0</v>
      </c>
      <c r="W613" s="807">
        <v>44</v>
      </c>
      <c r="X613" s="885"/>
      <c r="Z613" s="806" t="s">
        <v>931</v>
      </c>
      <c r="AA613" s="806" t="s">
        <v>792</v>
      </c>
      <c r="AB613" s="807">
        <v>131</v>
      </c>
      <c r="AC613" s="806" t="s">
        <v>783</v>
      </c>
      <c r="AE613" s="886"/>
      <c r="AF613" s="886"/>
      <c r="AG613" s="887"/>
      <c r="AI613" s="806" t="s">
        <v>804</v>
      </c>
      <c r="AJ613" s="807">
        <v>157</v>
      </c>
      <c r="AK613" s="807">
        <v>42</v>
      </c>
      <c r="AL613" s="759" t="str">
        <f t="shared" si="19"/>
        <v>Adulto</v>
      </c>
    </row>
    <row r="614" spans="1:38" ht="15">
      <c r="A614" s="806" t="s">
        <v>834</v>
      </c>
      <c r="B614" s="806" t="s">
        <v>787</v>
      </c>
      <c r="C614" s="806" t="s">
        <v>783</v>
      </c>
      <c r="D614" s="806" t="s">
        <v>784</v>
      </c>
      <c r="E614" s="807">
        <v>4</v>
      </c>
      <c r="G614" s="806" t="s">
        <v>859</v>
      </c>
      <c r="H614" s="807">
        <v>1</v>
      </c>
      <c r="I614" s="807">
        <v>241</v>
      </c>
      <c r="K614" s="806" t="s">
        <v>674</v>
      </c>
      <c r="L614" s="806" t="s">
        <v>812</v>
      </c>
      <c r="M614" s="806" t="s">
        <v>662</v>
      </c>
      <c r="N614" s="807">
        <v>5</v>
      </c>
      <c r="O614" s="884"/>
      <c r="P614" s="806" t="s">
        <v>803</v>
      </c>
      <c r="Q614" s="807">
        <v>2</v>
      </c>
      <c r="R614" s="807">
        <v>105</v>
      </c>
      <c r="S614" s="759" t="str">
        <f t="shared" si="18"/>
        <v>Vejez</v>
      </c>
      <c r="U614" s="806" t="s">
        <v>859</v>
      </c>
      <c r="V614" s="807">
        <v>1</v>
      </c>
      <c r="W614" s="807">
        <v>223</v>
      </c>
      <c r="X614" s="885"/>
      <c r="Z614" s="806" t="s">
        <v>931</v>
      </c>
      <c r="AA614" s="806" t="s">
        <v>796</v>
      </c>
      <c r="AB614" s="807">
        <v>198</v>
      </c>
      <c r="AC614" s="806" t="s">
        <v>788</v>
      </c>
      <c r="AE614" s="886"/>
      <c r="AF614" s="886"/>
      <c r="AG614" s="887"/>
      <c r="AI614" s="806" t="s">
        <v>804</v>
      </c>
      <c r="AJ614" s="807">
        <v>135</v>
      </c>
      <c r="AK614" s="807">
        <v>43</v>
      </c>
      <c r="AL614" s="759" t="str">
        <f t="shared" si="19"/>
        <v>Adulto</v>
      </c>
    </row>
    <row r="615" spans="1:38" ht="15">
      <c r="A615" s="806" t="s">
        <v>834</v>
      </c>
      <c r="B615" s="806" t="s">
        <v>792</v>
      </c>
      <c r="C615" s="806" t="s">
        <v>783</v>
      </c>
      <c r="D615" s="806" t="s">
        <v>789</v>
      </c>
      <c r="E615" s="807">
        <v>1</v>
      </c>
      <c r="G615" s="806" t="s">
        <v>859</v>
      </c>
      <c r="H615" s="807">
        <v>2</v>
      </c>
      <c r="I615" s="807">
        <v>714</v>
      </c>
      <c r="K615" s="806" t="s">
        <v>674</v>
      </c>
      <c r="L615" s="806" t="s">
        <v>812</v>
      </c>
      <c r="M615" s="806" t="s">
        <v>820</v>
      </c>
      <c r="N615" s="807">
        <v>2</v>
      </c>
      <c r="O615" s="884"/>
      <c r="P615" s="806" t="s">
        <v>803</v>
      </c>
      <c r="Q615" s="807">
        <v>1</v>
      </c>
      <c r="R615" s="807">
        <v>109</v>
      </c>
      <c r="S615" s="759" t="str">
        <f t="shared" si="18"/>
        <v>Vejez</v>
      </c>
      <c r="U615" s="806" t="s">
        <v>859</v>
      </c>
      <c r="V615" s="807">
        <v>2</v>
      </c>
      <c r="W615" s="807">
        <v>792</v>
      </c>
      <c r="X615" s="885"/>
      <c r="Z615" s="806" t="s">
        <v>931</v>
      </c>
      <c r="AA615" s="806" t="s">
        <v>796</v>
      </c>
      <c r="AB615" s="807">
        <v>399</v>
      </c>
      <c r="AC615" s="806" t="s">
        <v>783</v>
      </c>
      <c r="AE615" s="886"/>
      <c r="AF615" s="886"/>
      <c r="AG615" s="887"/>
      <c r="AI615" s="806" t="s">
        <v>804</v>
      </c>
      <c r="AJ615" s="807">
        <v>137</v>
      </c>
      <c r="AK615" s="807">
        <v>44</v>
      </c>
      <c r="AL615" s="759" t="str">
        <f t="shared" si="19"/>
        <v>Adulto</v>
      </c>
    </row>
    <row r="616" spans="1:38" ht="15">
      <c r="A616" s="806" t="s">
        <v>834</v>
      </c>
      <c r="B616" s="806" t="s">
        <v>796</v>
      </c>
      <c r="C616" s="806" t="s">
        <v>783</v>
      </c>
      <c r="D616" s="806" t="s">
        <v>784</v>
      </c>
      <c r="E616" s="807">
        <v>1</v>
      </c>
      <c r="G616" s="806" t="s">
        <v>859</v>
      </c>
      <c r="H616" s="807">
        <v>3</v>
      </c>
      <c r="I616" s="807">
        <v>496</v>
      </c>
      <c r="K616" s="806" t="s">
        <v>674</v>
      </c>
      <c r="L616" s="806" t="s">
        <v>812</v>
      </c>
      <c r="M616" s="806" t="s">
        <v>806</v>
      </c>
      <c r="N616" s="807">
        <v>2</v>
      </c>
      <c r="O616" s="884"/>
      <c r="P616" s="806" t="s">
        <v>803</v>
      </c>
      <c r="Q616" s="807">
        <v>1</v>
      </c>
      <c r="R616" s="807">
        <v>111</v>
      </c>
      <c r="S616" s="759" t="str">
        <f t="shared" si="18"/>
        <v>Vejez</v>
      </c>
      <c r="U616" s="806" t="s">
        <v>859</v>
      </c>
      <c r="V616" s="807">
        <v>3</v>
      </c>
      <c r="W616" s="807">
        <v>400</v>
      </c>
      <c r="X616" s="885"/>
      <c r="Z616" s="806" t="s">
        <v>932</v>
      </c>
      <c r="AA616" s="806" t="s">
        <v>787</v>
      </c>
      <c r="AB616" s="807">
        <v>16</v>
      </c>
      <c r="AC616" s="806" t="s">
        <v>788</v>
      </c>
      <c r="AE616" s="886"/>
      <c r="AF616" s="886"/>
      <c r="AG616" s="887"/>
      <c r="AI616" s="806" t="s">
        <v>804</v>
      </c>
      <c r="AJ616" s="807">
        <v>112</v>
      </c>
      <c r="AK616" s="807">
        <v>45</v>
      </c>
      <c r="AL616" s="759" t="str">
        <f t="shared" si="19"/>
        <v>Adulto</v>
      </c>
    </row>
    <row r="617" spans="1:38" ht="15">
      <c r="A617" s="806" t="s">
        <v>834</v>
      </c>
      <c r="B617" s="806" t="s">
        <v>815</v>
      </c>
      <c r="C617" s="806" t="s">
        <v>788</v>
      </c>
      <c r="D617" s="806" t="s">
        <v>789</v>
      </c>
      <c r="E617" s="807">
        <v>2273</v>
      </c>
      <c r="G617" s="806" t="s">
        <v>859</v>
      </c>
      <c r="H617" s="807">
        <v>4</v>
      </c>
      <c r="I617" s="807">
        <v>2223</v>
      </c>
      <c r="K617" s="806" t="s">
        <v>674</v>
      </c>
      <c r="L617" s="806" t="s">
        <v>812</v>
      </c>
      <c r="M617" s="806" t="s">
        <v>790</v>
      </c>
      <c r="N617" s="807">
        <v>697</v>
      </c>
      <c r="O617" s="884"/>
      <c r="P617" s="806" t="s">
        <v>803</v>
      </c>
      <c r="Q617" s="807">
        <v>1</v>
      </c>
      <c r="R617" s="807">
        <v>116</v>
      </c>
      <c r="S617" s="759" t="str">
        <f t="shared" si="18"/>
        <v>Vejez</v>
      </c>
      <c r="U617" s="806" t="s">
        <v>859</v>
      </c>
      <c r="V617" s="807">
        <v>4</v>
      </c>
      <c r="W617" s="807">
        <v>2727</v>
      </c>
      <c r="X617" s="885"/>
      <c r="Z617" s="806" t="s">
        <v>932</v>
      </c>
      <c r="AA617" s="806" t="s">
        <v>787</v>
      </c>
      <c r="AB617" s="807">
        <v>17</v>
      </c>
      <c r="AC617" s="806" t="s">
        <v>783</v>
      </c>
      <c r="AE617" s="886"/>
      <c r="AF617" s="886"/>
      <c r="AG617" s="887"/>
      <c r="AI617" s="806" t="s">
        <v>804</v>
      </c>
      <c r="AJ617" s="807">
        <v>110</v>
      </c>
      <c r="AK617" s="807">
        <v>46</v>
      </c>
      <c r="AL617" s="759" t="str">
        <f t="shared" si="19"/>
        <v>Adulto</v>
      </c>
    </row>
    <row r="618" spans="1:38" ht="30">
      <c r="A618" s="806" t="s">
        <v>834</v>
      </c>
      <c r="B618" s="806" t="s">
        <v>815</v>
      </c>
      <c r="C618" s="806" t="s">
        <v>788</v>
      </c>
      <c r="D618" s="806" t="s">
        <v>784</v>
      </c>
      <c r="E618" s="807">
        <v>3454</v>
      </c>
      <c r="G618" s="806" t="s">
        <v>859</v>
      </c>
      <c r="H618" s="807">
        <v>5</v>
      </c>
      <c r="I618" s="807">
        <v>456</v>
      </c>
      <c r="K618" s="806" t="s">
        <v>674</v>
      </c>
      <c r="L618" s="806" t="s">
        <v>812</v>
      </c>
      <c r="M618" s="806" t="s">
        <v>791</v>
      </c>
      <c r="N618" s="807">
        <v>23</v>
      </c>
      <c r="O618" s="884"/>
      <c r="P618" s="806" t="s">
        <v>804</v>
      </c>
      <c r="Q618" s="807">
        <v>275</v>
      </c>
      <c r="R618" s="807">
        <v>0</v>
      </c>
      <c r="S618" s="759" t="str">
        <f t="shared" si="18"/>
        <v>Primera Infancia</v>
      </c>
      <c r="U618" s="806" t="s">
        <v>859</v>
      </c>
      <c r="V618" s="807">
        <v>5</v>
      </c>
      <c r="W618" s="807">
        <v>470</v>
      </c>
      <c r="X618" s="885"/>
      <c r="Z618" s="806" t="s">
        <v>932</v>
      </c>
      <c r="AA618" s="806" t="s">
        <v>792</v>
      </c>
      <c r="AB618" s="807">
        <v>4720</v>
      </c>
      <c r="AC618" s="806" t="s">
        <v>788</v>
      </c>
      <c r="AE618" s="886"/>
      <c r="AF618" s="886"/>
      <c r="AG618" s="887"/>
      <c r="AI618" s="806" t="s">
        <v>804</v>
      </c>
      <c r="AJ618" s="807">
        <v>125</v>
      </c>
      <c r="AK618" s="807">
        <v>47</v>
      </c>
      <c r="AL618" s="759" t="str">
        <f t="shared" si="19"/>
        <v>Adulto</v>
      </c>
    </row>
    <row r="619" spans="1:38" ht="30">
      <c r="A619" s="806" t="s">
        <v>834</v>
      </c>
      <c r="B619" s="806" t="s">
        <v>815</v>
      </c>
      <c r="C619" s="806" t="s">
        <v>783</v>
      </c>
      <c r="D619" s="806" t="s">
        <v>789</v>
      </c>
      <c r="E619" s="807">
        <v>2185</v>
      </c>
      <c r="G619" s="806" t="s">
        <v>859</v>
      </c>
      <c r="H619" s="807">
        <v>6</v>
      </c>
      <c r="I619" s="807">
        <v>547</v>
      </c>
      <c r="K619" s="806" t="s">
        <v>674</v>
      </c>
      <c r="L619" s="806" t="s">
        <v>812</v>
      </c>
      <c r="M619" s="806" t="s">
        <v>824</v>
      </c>
      <c r="N619" s="807">
        <v>4</v>
      </c>
      <c r="O619" s="884"/>
      <c r="P619" s="806" t="s">
        <v>804</v>
      </c>
      <c r="Q619" s="807">
        <v>335</v>
      </c>
      <c r="R619" s="807">
        <v>1</v>
      </c>
      <c r="S619" s="759" t="str">
        <f t="shared" si="18"/>
        <v>Primera Infancia</v>
      </c>
      <c r="U619" s="806" t="s">
        <v>859</v>
      </c>
      <c r="V619" s="807">
        <v>6</v>
      </c>
      <c r="W619" s="807">
        <v>532</v>
      </c>
      <c r="X619" s="885"/>
      <c r="Z619" s="806" t="s">
        <v>932</v>
      </c>
      <c r="AA619" s="806" t="s">
        <v>792</v>
      </c>
      <c r="AB619" s="807">
        <v>3011</v>
      </c>
      <c r="AC619" s="806" t="s">
        <v>783</v>
      </c>
      <c r="AE619" s="886"/>
      <c r="AF619" s="886"/>
      <c r="AG619" s="887"/>
      <c r="AI619" s="806" t="s">
        <v>804</v>
      </c>
      <c r="AJ619" s="807">
        <v>111</v>
      </c>
      <c r="AK619" s="807">
        <v>48</v>
      </c>
      <c r="AL619" s="759" t="str">
        <f t="shared" si="19"/>
        <v>Adulto</v>
      </c>
    </row>
    <row r="620" spans="1:38" ht="30">
      <c r="A620" s="806" t="s">
        <v>834</v>
      </c>
      <c r="B620" s="806" t="s">
        <v>815</v>
      </c>
      <c r="C620" s="806" t="s">
        <v>783</v>
      </c>
      <c r="D620" s="806" t="s">
        <v>784</v>
      </c>
      <c r="E620" s="807">
        <v>3023</v>
      </c>
      <c r="G620" s="806" t="s">
        <v>859</v>
      </c>
      <c r="H620" s="807">
        <v>7</v>
      </c>
      <c r="I620" s="807">
        <v>628</v>
      </c>
      <c r="K620" s="806" t="s">
        <v>674</v>
      </c>
      <c r="L620" s="806" t="s">
        <v>812</v>
      </c>
      <c r="M620" s="806" t="s">
        <v>826</v>
      </c>
      <c r="N620" s="807">
        <v>2</v>
      </c>
      <c r="O620" s="884"/>
      <c r="P620" s="806" t="s">
        <v>804</v>
      </c>
      <c r="Q620" s="807">
        <v>314</v>
      </c>
      <c r="R620" s="807">
        <v>2</v>
      </c>
      <c r="S620" s="759" t="str">
        <f t="shared" si="18"/>
        <v>Primera Infancia</v>
      </c>
      <c r="U620" s="806" t="s">
        <v>859</v>
      </c>
      <c r="V620" s="807">
        <v>7</v>
      </c>
      <c r="W620" s="807">
        <v>498</v>
      </c>
      <c r="X620" s="885"/>
      <c r="Z620" s="806" t="s">
        <v>932</v>
      </c>
      <c r="AA620" s="806" t="s">
        <v>796</v>
      </c>
      <c r="AB620" s="807">
        <v>3317</v>
      </c>
      <c r="AC620" s="806" t="s">
        <v>788</v>
      </c>
      <c r="AE620" s="886"/>
      <c r="AF620" s="886"/>
      <c r="AG620" s="887"/>
      <c r="AI620" s="806" t="s">
        <v>804</v>
      </c>
      <c r="AJ620" s="807">
        <v>103</v>
      </c>
      <c r="AK620" s="807">
        <v>49</v>
      </c>
      <c r="AL620" s="759" t="str">
        <f t="shared" si="19"/>
        <v>Adulto</v>
      </c>
    </row>
    <row r="621" spans="1:38" ht="30">
      <c r="A621" s="806" t="s">
        <v>834</v>
      </c>
      <c r="B621" s="806" t="s">
        <v>818</v>
      </c>
      <c r="C621" s="806" t="s">
        <v>783</v>
      </c>
      <c r="D621" s="806" t="s">
        <v>789</v>
      </c>
      <c r="E621" s="807">
        <v>6</v>
      </c>
      <c r="G621" s="806" t="s">
        <v>859</v>
      </c>
      <c r="H621" s="807">
        <v>8</v>
      </c>
      <c r="I621" s="807">
        <v>634</v>
      </c>
      <c r="K621" s="806" t="s">
        <v>674</v>
      </c>
      <c r="L621" s="806" t="s">
        <v>812</v>
      </c>
      <c r="M621" s="806" t="s">
        <v>810</v>
      </c>
      <c r="N621" s="807">
        <v>1</v>
      </c>
      <c r="O621" s="884"/>
      <c r="P621" s="806" t="s">
        <v>804</v>
      </c>
      <c r="Q621" s="807">
        <v>297</v>
      </c>
      <c r="R621" s="807">
        <v>3</v>
      </c>
      <c r="S621" s="759" t="str">
        <f t="shared" si="18"/>
        <v>Primera Infancia</v>
      </c>
      <c r="U621" s="806" t="s">
        <v>859</v>
      </c>
      <c r="V621" s="807">
        <v>8</v>
      </c>
      <c r="W621" s="807">
        <v>392</v>
      </c>
      <c r="X621" s="885"/>
      <c r="Z621" s="806" t="s">
        <v>932</v>
      </c>
      <c r="AA621" s="806" t="s">
        <v>796</v>
      </c>
      <c r="AB621" s="807">
        <v>5847</v>
      </c>
      <c r="AC621" s="806" t="s">
        <v>783</v>
      </c>
      <c r="AE621" s="886"/>
      <c r="AF621" s="886"/>
      <c r="AG621" s="887"/>
      <c r="AI621" s="806" t="s">
        <v>804</v>
      </c>
      <c r="AJ621" s="807">
        <v>119</v>
      </c>
      <c r="AK621" s="807">
        <v>50</v>
      </c>
      <c r="AL621" s="759" t="str">
        <f t="shared" si="19"/>
        <v>Adulto</v>
      </c>
    </row>
    <row r="622" spans="1:38" ht="30">
      <c r="A622" s="806" t="s">
        <v>834</v>
      </c>
      <c r="B622" s="806" t="s">
        <v>818</v>
      </c>
      <c r="C622" s="806" t="s">
        <v>783</v>
      </c>
      <c r="D622" s="806" t="s">
        <v>784</v>
      </c>
      <c r="E622" s="807">
        <v>4</v>
      </c>
      <c r="G622" s="806" t="s">
        <v>859</v>
      </c>
      <c r="H622" s="807">
        <v>9</v>
      </c>
      <c r="I622" s="807">
        <v>556</v>
      </c>
      <c r="K622" s="806" t="s">
        <v>674</v>
      </c>
      <c r="L622" s="806" t="s">
        <v>812</v>
      </c>
      <c r="M622" s="806" t="s">
        <v>666</v>
      </c>
      <c r="N622" s="807">
        <v>61</v>
      </c>
      <c r="O622" s="884"/>
      <c r="P622" s="806" t="s">
        <v>804</v>
      </c>
      <c r="Q622" s="807">
        <v>360</v>
      </c>
      <c r="R622" s="807">
        <v>4</v>
      </c>
      <c r="S622" s="759" t="str">
        <f t="shared" si="18"/>
        <v>Primera Infancia</v>
      </c>
      <c r="U622" s="806" t="s">
        <v>859</v>
      </c>
      <c r="V622" s="807">
        <v>9</v>
      </c>
      <c r="W622" s="807">
        <v>276</v>
      </c>
      <c r="X622" s="885"/>
      <c r="Z622" s="806" t="s">
        <v>933</v>
      </c>
      <c r="AA622" s="806" t="s">
        <v>787</v>
      </c>
      <c r="AB622" s="807">
        <v>1</v>
      </c>
      <c r="AC622" s="806" t="s">
        <v>788</v>
      </c>
      <c r="AE622" s="886"/>
      <c r="AF622" s="886"/>
      <c r="AG622" s="887"/>
      <c r="AI622" s="806" t="s">
        <v>804</v>
      </c>
      <c r="AJ622" s="807">
        <v>127</v>
      </c>
      <c r="AK622" s="807">
        <v>51</v>
      </c>
      <c r="AL622" s="759" t="str">
        <f t="shared" si="19"/>
        <v>Adulto</v>
      </c>
    </row>
    <row r="623" spans="1:38" ht="30">
      <c r="A623" s="806" t="s">
        <v>835</v>
      </c>
      <c r="B623" s="806" t="s">
        <v>662</v>
      </c>
      <c r="C623" s="806" t="s">
        <v>788</v>
      </c>
      <c r="D623" s="806" t="s">
        <v>789</v>
      </c>
      <c r="E623" s="807">
        <v>1724</v>
      </c>
      <c r="G623" s="806" t="s">
        <v>859</v>
      </c>
      <c r="H623" s="807">
        <v>10</v>
      </c>
      <c r="I623" s="807">
        <v>383</v>
      </c>
      <c r="K623" s="806" t="s">
        <v>674</v>
      </c>
      <c r="L623" s="806" t="s">
        <v>812</v>
      </c>
      <c r="M623" s="806" t="s">
        <v>794</v>
      </c>
      <c r="N623" s="807">
        <v>22</v>
      </c>
      <c r="O623" s="884"/>
      <c r="P623" s="806" t="s">
        <v>804</v>
      </c>
      <c r="Q623" s="807">
        <v>346</v>
      </c>
      <c r="R623" s="807">
        <v>5</v>
      </c>
      <c r="S623" s="759" t="str">
        <f t="shared" si="18"/>
        <v>Primera Infancia</v>
      </c>
      <c r="U623" s="806" t="s">
        <v>859</v>
      </c>
      <c r="V623" s="807">
        <v>10</v>
      </c>
      <c r="W623" s="807">
        <v>205</v>
      </c>
      <c r="X623" s="885"/>
      <c r="Z623" s="806" t="s">
        <v>933</v>
      </c>
      <c r="AA623" s="806" t="s">
        <v>787</v>
      </c>
      <c r="AB623" s="807">
        <v>3</v>
      </c>
      <c r="AC623" s="806" t="s">
        <v>783</v>
      </c>
      <c r="AE623" s="886"/>
      <c r="AF623" s="886"/>
      <c r="AG623" s="887"/>
      <c r="AI623" s="806" t="s">
        <v>804</v>
      </c>
      <c r="AJ623" s="807">
        <v>137</v>
      </c>
      <c r="AK623" s="807">
        <v>52</v>
      </c>
      <c r="AL623" s="759" t="str">
        <f t="shared" si="19"/>
        <v>Adulto</v>
      </c>
    </row>
    <row r="624" spans="1:38" ht="15">
      <c r="A624" s="806" t="s">
        <v>835</v>
      </c>
      <c r="B624" s="806" t="s">
        <v>662</v>
      </c>
      <c r="C624" s="806" t="s">
        <v>788</v>
      </c>
      <c r="D624" s="806" t="s">
        <v>784</v>
      </c>
      <c r="E624" s="807">
        <v>359</v>
      </c>
      <c r="G624" s="806" t="s">
        <v>859</v>
      </c>
      <c r="H624" s="807">
        <v>11</v>
      </c>
      <c r="I624" s="807">
        <v>282</v>
      </c>
      <c r="K624" s="806" t="s">
        <v>674</v>
      </c>
      <c r="L624" s="806" t="s">
        <v>812</v>
      </c>
      <c r="M624" s="806" t="s">
        <v>795</v>
      </c>
      <c r="N624" s="807">
        <v>10</v>
      </c>
      <c r="O624" s="884"/>
      <c r="P624" s="806" t="s">
        <v>804</v>
      </c>
      <c r="Q624" s="807">
        <v>325</v>
      </c>
      <c r="R624" s="807">
        <v>6</v>
      </c>
      <c r="S624" s="759" t="str">
        <f t="shared" si="18"/>
        <v>Infancia</v>
      </c>
      <c r="U624" s="806" t="s">
        <v>859</v>
      </c>
      <c r="V624" s="807">
        <v>11</v>
      </c>
      <c r="W624" s="807">
        <v>119</v>
      </c>
      <c r="X624" s="885"/>
      <c r="Z624" s="806" t="s">
        <v>933</v>
      </c>
      <c r="AA624" s="806" t="s">
        <v>792</v>
      </c>
      <c r="AB624" s="807">
        <v>775</v>
      </c>
      <c r="AC624" s="806" t="s">
        <v>788</v>
      </c>
      <c r="AE624" s="886"/>
      <c r="AF624" s="886"/>
      <c r="AG624" s="887"/>
      <c r="AI624" s="806" t="s">
        <v>804</v>
      </c>
      <c r="AJ624" s="807">
        <v>129</v>
      </c>
      <c r="AK624" s="807">
        <v>53</v>
      </c>
      <c r="AL624" s="759" t="str">
        <f t="shared" si="19"/>
        <v>Adulto</v>
      </c>
    </row>
    <row r="625" spans="1:38" ht="15">
      <c r="A625" s="806" t="s">
        <v>835</v>
      </c>
      <c r="B625" s="806" t="s">
        <v>662</v>
      </c>
      <c r="C625" s="806" t="s">
        <v>783</v>
      </c>
      <c r="D625" s="806" t="s">
        <v>789</v>
      </c>
      <c r="E625" s="807">
        <v>1797</v>
      </c>
      <c r="G625" s="806" t="s">
        <v>859</v>
      </c>
      <c r="H625" s="807">
        <v>12</v>
      </c>
      <c r="I625" s="807">
        <v>420</v>
      </c>
      <c r="K625" s="806" t="s">
        <v>674</v>
      </c>
      <c r="L625" s="806" t="s">
        <v>812</v>
      </c>
      <c r="M625" s="806" t="s">
        <v>829</v>
      </c>
      <c r="N625" s="807">
        <v>5</v>
      </c>
      <c r="O625" s="884"/>
      <c r="P625" s="806" t="s">
        <v>804</v>
      </c>
      <c r="Q625" s="807">
        <v>347</v>
      </c>
      <c r="R625" s="807">
        <v>7</v>
      </c>
      <c r="S625" s="759" t="str">
        <f t="shared" si="18"/>
        <v>Infancia</v>
      </c>
      <c r="U625" s="806" t="s">
        <v>859</v>
      </c>
      <c r="V625" s="807">
        <v>12</v>
      </c>
      <c r="W625" s="807">
        <v>130</v>
      </c>
      <c r="X625" s="885"/>
      <c r="Z625" s="806" t="s">
        <v>933</v>
      </c>
      <c r="AA625" s="806" t="s">
        <v>792</v>
      </c>
      <c r="AB625" s="807">
        <v>517</v>
      </c>
      <c r="AC625" s="806" t="s">
        <v>783</v>
      </c>
      <c r="AE625" s="886"/>
      <c r="AF625" s="886"/>
      <c r="AG625" s="887"/>
      <c r="AI625" s="806" t="s">
        <v>804</v>
      </c>
      <c r="AJ625" s="807">
        <v>116</v>
      </c>
      <c r="AK625" s="807">
        <v>54</v>
      </c>
      <c r="AL625" s="759" t="str">
        <f t="shared" si="19"/>
        <v>Adulto</v>
      </c>
    </row>
    <row r="626" spans="1:38" ht="15">
      <c r="A626" s="806" t="s">
        <v>835</v>
      </c>
      <c r="B626" s="806" t="s">
        <v>662</v>
      </c>
      <c r="C626" s="806" t="s">
        <v>783</v>
      </c>
      <c r="D626" s="806" t="s">
        <v>784</v>
      </c>
      <c r="E626" s="807">
        <v>422</v>
      </c>
      <c r="G626" s="806" t="s">
        <v>860</v>
      </c>
      <c r="H626" s="807">
        <v>0</v>
      </c>
      <c r="I626" s="807">
        <v>253</v>
      </c>
      <c r="K626" s="806" t="s">
        <v>674</v>
      </c>
      <c r="L626" s="806" t="s">
        <v>812</v>
      </c>
      <c r="M626" s="806" t="s">
        <v>798</v>
      </c>
      <c r="N626" s="807">
        <v>24</v>
      </c>
      <c r="O626" s="884"/>
      <c r="P626" s="806" t="s">
        <v>804</v>
      </c>
      <c r="Q626" s="807">
        <v>374</v>
      </c>
      <c r="R626" s="807">
        <v>8</v>
      </c>
      <c r="S626" s="759" t="str">
        <f t="shared" si="18"/>
        <v>Infancia</v>
      </c>
      <c r="U626" s="806" t="s">
        <v>860</v>
      </c>
      <c r="V626" s="807">
        <v>0</v>
      </c>
      <c r="W626" s="807">
        <v>29</v>
      </c>
      <c r="X626" s="885"/>
      <c r="Z626" s="806" t="s">
        <v>933</v>
      </c>
      <c r="AA626" s="806" t="s">
        <v>796</v>
      </c>
      <c r="AB626" s="807">
        <v>781</v>
      </c>
      <c r="AC626" s="806" t="s">
        <v>788</v>
      </c>
      <c r="AE626" s="886"/>
      <c r="AF626" s="886"/>
      <c r="AG626" s="887"/>
      <c r="AI626" s="806" t="s">
        <v>804</v>
      </c>
      <c r="AJ626" s="807">
        <v>125</v>
      </c>
      <c r="AK626" s="807">
        <v>55</v>
      </c>
      <c r="AL626" s="759" t="str">
        <f t="shared" si="19"/>
        <v>Adulto</v>
      </c>
    </row>
    <row r="627" spans="1:38" ht="15">
      <c r="A627" s="806" t="s">
        <v>835</v>
      </c>
      <c r="B627" s="806" t="s">
        <v>666</v>
      </c>
      <c r="C627" s="806" t="s">
        <v>788</v>
      </c>
      <c r="D627" s="806" t="s">
        <v>789</v>
      </c>
      <c r="E627" s="807">
        <v>416</v>
      </c>
      <c r="G627" s="806" t="s">
        <v>860</v>
      </c>
      <c r="H627" s="807">
        <v>1</v>
      </c>
      <c r="I627" s="807">
        <v>1277</v>
      </c>
      <c r="K627" s="806" t="s">
        <v>674</v>
      </c>
      <c r="L627" s="806" t="s">
        <v>812</v>
      </c>
      <c r="M627" s="806" t="s">
        <v>799</v>
      </c>
      <c r="N627" s="807">
        <v>30</v>
      </c>
      <c r="O627" s="884"/>
      <c r="P627" s="806" t="s">
        <v>804</v>
      </c>
      <c r="Q627" s="807">
        <v>430</v>
      </c>
      <c r="R627" s="807">
        <v>9</v>
      </c>
      <c r="S627" s="759" t="str">
        <f t="shared" si="18"/>
        <v>Infancia</v>
      </c>
      <c r="U627" s="806" t="s">
        <v>860</v>
      </c>
      <c r="V627" s="807">
        <v>1</v>
      </c>
      <c r="W627" s="807">
        <v>121</v>
      </c>
      <c r="X627" s="885"/>
      <c r="Z627" s="806" t="s">
        <v>933</v>
      </c>
      <c r="AA627" s="806" t="s">
        <v>796</v>
      </c>
      <c r="AB627" s="807">
        <v>1580</v>
      </c>
      <c r="AC627" s="806" t="s">
        <v>783</v>
      </c>
      <c r="AE627" s="886"/>
      <c r="AF627" s="886"/>
      <c r="AG627" s="887"/>
      <c r="AI627" s="806" t="s">
        <v>804</v>
      </c>
      <c r="AJ627" s="807">
        <v>117</v>
      </c>
      <c r="AK627" s="807">
        <v>56</v>
      </c>
      <c r="AL627" s="759" t="str">
        <f t="shared" si="19"/>
        <v>Adulto</v>
      </c>
    </row>
    <row r="628" spans="1:38" ht="15">
      <c r="A628" s="806" t="s">
        <v>835</v>
      </c>
      <c r="B628" s="806" t="s">
        <v>666</v>
      </c>
      <c r="C628" s="806" t="s">
        <v>788</v>
      </c>
      <c r="D628" s="806" t="s">
        <v>784</v>
      </c>
      <c r="E628" s="807">
        <v>103</v>
      </c>
      <c r="G628" s="806" t="s">
        <v>860</v>
      </c>
      <c r="H628" s="807">
        <v>2</v>
      </c>
      <c r="I628" s="807">
        <v>3643</v>
      </c>
      <c r="K628" s="806" t="s">
        <v>674</v>
      </c>
      <c r="L628" s="806" t="s">
        <v>812</v>
      </c>
      <c r="M628" s="806" t="s">
        <v>801</v>
      </c>
      <c r="N628" s="807">
        <v>44</v>
      </c>
      <c r="O628" s="884"/>
      <c r="P628" s="806" t="s">
        <v>804</v>
      </c>
      <c r="Q628" s="807">
        <v>434</v>
      </c>
      <c r="R628" s="807">
        <v>10</v>
      </c>
      <c r="S628" s="759" t="str">
        <f t="shared" si="18"/>
        <v>Infancia</v>
      </c>
      <c r="U628" s="806" t="s">
        <v>860</v>
      </c>
      <c r="V628" s="807">
        <v>2</v>
      </c>
      <c r="W628" s="807">
        <v>346</v>
      </c>
      <c r="X628" s="885"/>
      <c r="Z628" s="806" t="s">
        <v>853</v>
      </c>
      <c r="AA628" s="806" t="s">
        <v>792</v>
      </c>
      <c r="AB628" s="807">
        <v>178</v>
      </c>
      <c r="AC628" s="806" t="s">
        <v>788</v>
      </c>
      <c r="AE628" s="886"/>
      <c r="AF628" s="886"/>
      <c r="AG628" s="887"/>
      <c r="AI628" s="806" t="s">
        <v>804</v>
      </c>
      <c r="AJ628" s="807">
        <v>117</v>
      </c>
      <c r="AK628" s="807">
        <v>57</v>
      </c>
      <c r="AL628" s="759" t="str">
        <f t="shared" si="19"/>
        <v>Adulto</v>
      </c>
    </row>
    <row r="629" spans="1:38" ht="15">
      <c r="A629" s="806" t="s">
        <v>835</v>
      </c>
      <c r="B629" s="806" t="s">
        <v>666</v>
      </c>
      <c r="C629" s="806" t="s">
        <v>783</v>
      </c>
      <c r="D629" s="806" t="s">
        <v>789</v>
      </c>
      <c r="E629" s="807">
        <v>550</v>
      </c>
      <c r="G629" s="806" t="s">
        <v>860</v>
      </c>
      <c r="H629" s="807">
        <v>3</v>
      </c>
      <c r="I629" s="807">
        <v>1550</v>
      </c>
      <c r="K629" s="806" t="s">
        <v>674</v>
      </c>
      <c r="L629" s="806" t="s">
        <v>812</v>
      </c>
      <c r="M629" s="806" t="s">
        <v>673</v>
      </c>
      <c r="N629" s="807">
        <v>4</v>
      </c>
      <c r="O629" s="884"/>
      <c r="P629" s="806" t="s">
        <v>804</v>
      </c>
      <c r="Q629" s="807">
        <v>378</v>
      </c>
      <c r="R629" s="807">
        <v>11</v>
      </c>
      <c r="S629" s="759" t="str">
        <f t="shared" si="18"/>
        <v>Infancia</v>
      </c>
      <c r="U629" s="806" t="s">
        <v>860</v>
      </c>
      <c r="V629" s="807">
        <v>3</v>
      </c>
      <c r="W629" s="807">
        <v>184</v>
      </c>
      <c r="X629" s="885"/>
      <c r="Z629" s="806" t="s">
        <v>853</v>
      </c>
      <c r="AA629" s="806" t="s">
        <v>792</v>
      </c>
      <c r="AB629" s="807">
        <v>112</v>
      </c>
      <c r="AC629" s="806" t="s">
        <v>783</v>
      </c>
      <c r="AE629" s="886"/>
      <c r="AF629" s="886"/>
      <c r="AG629" s="887"/>
      <c r="AI629" s="806" t="s">
        <v>804</v>
      </c>
      <c r="AJ629" s="807">
        <v>95</v>
      </c>
      <c r="AK629" s="807">
        <v>58</v>
      </c>
      <c r="AL629" s="759" t="str">
        <f t="shared" si="19"/>
        <v>Adulto</v>
      </c>
    </row>
    <row r="630" spans="1:38" ht="30">
      <c r="A630" s="806" t="s">
        <v>835</v>
      </c>
      <c r="B630" s="806" t="s">
        <v>666</v>
      </c>
      <c r="C630" s="806" t="s">
        <v>783</v>
      </c>
      <c r="D630" s="806" t="s">
        <v>784</v>
      </c>
      <c r="E630" s="807">
        <v>109</v>
      </c>
      <c r="G630" s="806" t="s">
        <v>860</v>
      </c>
      <c r="H630" s="807">
        <v>4</v>
      </c>
      <c r="I630" s="807">
        <v>6317</v>
      </c>
      <c r="K630" s="806" t="s">
        <v>674</v>
      </c>
      <c r="L630" s="806" t="s">
        <v>812</v>
      </c>
      <c r="M630" s="806" t="s">
        <v>674</v>
      </c>
      <c r="N630" s="807">
        <v>13924</v>
      </c>
      <c r="O630" s="884"/>
      <c r="P630" s="806" t="s">
        <v>804</v>
      </c>
      <c r="Q630" s="807">
        <v>412</v>
      </c>
      <c r="R630" s="807">
        <v>12</v>
      </c>
      <c r="S630" s="759" t="str">
        <f t="shared" si="18"/>
        <v>Adolescente</v>
      </c>
      <c r="U630" s="806" t="s">
        <v>860</v>
      </c>
      <c r="V630" s="807">
        <v>4</v>
      </c>
      <c r="W630" s="807">
        <v>1650</v>
      </c>
      <c r="X630" s="885"/>
      <c r="Z630" s="806" t="s">
        <v>853</v>
      </c>
      <c r="AA630" s="806" t="s">
        <v>796</v>
      </c>
      <c r="AB630" s="807">
        <v>365</v>
      </c>
      <c r="AC630" s="806" t="s">
        <v>788</v>
      </c>
      <c r="AE630" s="886"/>
      <c r="AF630" s="886"/>
      <c r="AG630" s="887"/>
      <c r="AI630" s="806" t="s">
        <v>804</v>
      </c>
      <c r="AJ630" s="807">
        <v>88</v>
      </c>
      <c r="AK630" s="807">
        <v>59</v>
      </c>
      <c r="AL630" s="759" t="str">
        <f t="shared" si="19"/>
        <v>Adulto</v>
      </c>
    </row>
    <row r="631" spans="1:38" ht="30">
      <c r="A631" s="806" t="s">
        <v>835</v>
      </c>
      <c r="B631" s="806" t="s">
        <v>787</v>
      </c>
      <c r="C631" s="806" t="s">
        <v>788</v>
      </c>
      <c r="D631" s="806" t="s">
        <v>789</v>
      </c>
      <c r="E631" s="807">
        <v>3</v>
      </c>
      <c r="G631" s="806" t="s">
        <v>860</v>
      </c>
      <c r="H631" s="807">
        <v>5</v>
      </c>
      <c r="I631" s="807">
        <v>940</v>
      </c>
      <c r="K631" s="806" t="s">
        <v>674</v>
      </c>
      <c r="L631" s="806" t="s">
        <v>812</v>
      </c>
      <c r="M631" s="806" t="s">
        <v>676</v>
      </c>
      <c r="N631" s="807">
        <v>1</v>
      </c>
      <c r="O631" s="884"/>
      <c r="P631" s="806" t="s">
        <v>804</v>
      </c>
      <c r="Q631" s="807">
        <v>434</v>
      </c>
      <c r="R631" s="807">
        <v>13</v>
      </c>
      <c r="S631" s="759" t="str">
        <f t="shared" si="18"/>
        <v>Adolescente</v>
      </c>
      <c r="U631" s="806" t="s">
        <v>860</v>
      </c>
      <c r="V631" s="807">
        <v>5</v>
      </c>
      <c r="W631" s="807">
        <v>174</v>
      </c>
      <c r="X631" s="885"/>
      <c r="Z631" s="806" t="s">
        <v>853</v>
      </c>
      <c r="AA631" s="806" t="s">
        <v>796</v>
      </c>
      <c r="AB631" s="807">
        <v>832</v>
      </c>
      <c r="AC631" s="806" t="s">
        <v>783</v>
      </c>
      <c r="AE631" s="886"/>
      <c r="AF631" s="886"/>
      <c r="AG631" s="887"/>
      <c r="AI631" s="806" t="s">
        <v>804</v>
      </c>
      <c r="AJ631" s="807">
        <v>94</v>
      </c>
      <c r="AK631" s="807">
        <v>60</v>
      </c>
      <c r="AL631" s="759" t="str">
        <f t="shared" si="19"/>
        <v>Vejez</v>
      </c>
    </row>
    <row r="632" spans="1:38" ht="30">
      <c r="A632" s="806" t="s">
        <v>835</v>
      </c>
      <c r="B632" s="806" t="s">
        <v>787</v>
      </c>
      <c r="C632" s="806" t="s">
        <v>783</v>
      </c>
      <c r="D632" s="806" t="s">
        <v>789</v>
      </c>
      <c r="E632" s="807">
        <v>3</v>
      </c>
      <c r="G632" s="806" t="s">
        <v>860</v>
      </c>
      <c r="H632" s="807">
        <v>6</v>
      </c>
      <c r="I632" s="807">
        <v>874</v>
      </c>
      <c r="K632" s="806" t="s">
        <v>674</v>
      </c>
      <c r="L632" s="806" t="s">
        <v>812</v>
      </c>
      <c r="M632" s="806" t="s">
        <v>678</v>
      </c>
      <c r="N632" s="807">
        <v>29</v>
      </c>
      <c r="O632" s="884"/>
      <c r="P632" s="806" t="s">
        <v>804</v>
      </c>
      <c r="Q632" s="807">
        <v>456</v>
      </c>
      <c r="R632" s="807">
        <v>14</v>
      </c>
      <c r="S632" s="759" t="str">
        <f t="shared" si="18"/>
        <v>Adolescente</v>
      </c>
      <c r="U632" s="806" t="s">
        <v>860</v>
      </c>
      <c r="V632" s="807">
        <v>6</v>
      </c>
      <c r="W632" s="807">
        <v>181</v>
      </c>
      <c r="X632" s="885"/>
      <c r="Z632" s="806" t="s">
        <v>900</v>
      </c>
      <c r="AA632" s="806" t="s">
        <v>787</v>
      </c>
      <c r="AB632" s="807">
        <v>1</v>
      </c>
      <c r="AC632" s="806" t="s">
        <v>788</v>
      </c>
      <c r="AE632" s="886"/>
      <c r="AF632" s="886"/>
      <c r="AG632" s="887"/>
      <c r="AI632" s="806" t="s">
        <v>804</v>
      </c>
      <c r="AJ632" s="807">
        <v>90</v>
      </c>
      <c r="AK632" s="807">
        <v>61</v>
      </c>
      <c r="AL632" s="759" t="str">
        <f t="shared" si="19"/>
        <v>Vejez</v>
      </c>
    </row>
    <row r="633" spans="1:38" ht="30">
      <c r="A633" s="806" t="s">
        <v>835</v>
      </c>
      <c r="B633" s="806" t="s">
        <v>796</v>
      </c>
      <c r="C633" s="806" t="s">
        <v>783</v>
      </c>
      <c r="D633" s="806" t="s">
        <v>784</v>
      </c>
      <c r="E633" s="807">
        <v>1</v>
      </c>
      <c r="G633" s="806" t="s">
        <v>860</v>
      </c>
      <c r="H633" s="807">
        <v>7</v>
      </c>
      <c r="I633" s="807">
        <v>894</v>
      </c>
      <c r="K633" s="806" t="s">
        <v>674</v>
      </c>
      <c r="L633" s="806" t="s">
        <v>812</v>
      </c>
      <c r="M633" s="806" t="s">
        <v>683</v>
      </c>
      <c r="N633" s="807">
        <v>7</v>
      </c>
      <c r="O633" s="884"/>
      <c r="P633" s="806" t="s">
        <v>804</v>
      </c>
      <c r="Q633" s="807">
        <v>438</v>
      </c>
      <c r="R633" s="807">
        <v>15</v>
      </c>
      <c r="S633" s="759" t="str">
        <f t="shared" si="18"/>
        <v>Adolescente</v>
      </c>
      <c r="U633" s="806" t="s">
        <v>860</v>
      </c>
      <c r="V633" s="807">
        <v>7</v>
      </c>
      <c r="W633" s="807">
        <v>152</v>
      </c>
      <c r="X633" s="885"/>
      <c r="Z633" s="806" t="s">
        <v>900</v>
      </c>
      <c r="AA633" s="806" t="s">
        <v>792</v>
      </c>
      <c r="AB633" s="807">
        <v>302</v>
      </c>
      <c r="AC633" s="806" t="s">
        <v>788</v>
      </c>
      <c r="AE633" s="886"/>
      <c r="AF633" s="886"/>
      <c r="AG633" s="887"/>
      <c r="AI633" s="806" t="s">
        <v>804</v>
      </c>
      <c r="AJ633" s="807">
        <v>96</v>
      </c>
      <c r="AK633" s="807">
        <v>62</v>
      </c>
      <c r="AL633" s="759" t="str">
        <f t="shared" si="19"/>
        <v>Vejez</v>
      </c>
    </row>
    <row r="634" spans="1:38" ht="30">
      <c r="A634" s="806" t="s">
        <v>835</v>
      </c>
      <c r="B634" s="806" t="s">
        <v>815</v>
      </c>
      <c r="C634" s="806" t="s">
        <v>788</v>
      </c>
      <c r="D634" s="806" t="s">
        <v>789</v>
      </c>
      <c r="E634" s="807">
        <v>549</v>
      </c>
      <c r="G634" s="806" t="s">
        <v>860</v>
      </c>
      <c r="H634" s="807">
        <v>8</v>
      </c>
      <c r="I634" s="807">
        <v>763</v>
      </c>
      <c r="K634" s="806" t="s">
        <v>674</v>
      </c>
      <c r="L634" s="806" t="s">
        <v>812</v>
      </c>
      <c r="M634" s="806" t="s">
        <v>684</v>
      </c>
      <c r="N634" s="807">
        <v>2368</v>
      </c>
      <c r="O634" s="884"/>
      <c r="P634" s="806" t="s">
        <v>804</v>
      </c>
      <c r="Q634" s="807">
        <v>514</v>
      </c>
      <c r="R634" s="807">
        <v>16</v>
      </c>
      <c r="S634" s="759" t="str">
        <f t="shared" si="18"/>
        <v>Adolescente</v>
      </c>
      <c r="U634" s="806" t="s">
        <v>860</v>
      </c>
      <c r="V634" s="807">
        <v>8</v>
      </c>
      <c r="W634" s="807">
        <v>106</v>
      </c>
      <c r="X634" s="885"/>
      <c r="Z634" s="806" t="s">
        <v>900</v>
      </c>
      <c r="AA634" s="806" t="s">
        <v>792</v>
      </c>
      <c r="AB634" s="807">
        <v>240</v>
      </c>
      <c r="AC634" s="806" t="s">
        <v>783</v>
      </c>
      <c r="AE634" s="886"/>
      <c r="AF634" s="886"/>
      <c r="AG634" s="887"/>
      <c r="AI634" s="806" t="s">
        <v>804</v>
      </c>
      <c r="AJ634" s="807">
        <v>75</v>
      </c>
      <c r="AK634" s="807">
        <v>63</v>
      </c>
      <c r="AL634" s="759" t="str">
        <f t="shared" si="19"/>
        <v>Vejez</v>
      </c>
    </row>
    <row r="635" spans="1:38" ht="30">
      <c r="A635" s="806" t="s">
        <v>835</v>
      </c>
      <c r="B635" s="806" t="s">
        <v>815</v>
      </c>
      <c r="C635" s="806" t="s">
        <v>788</v>
      </c>
      <c r="D635" s="806" t="s">
        <v>784</v>
      </c>
      <c r="E635" s="807">
        <v>165</v>
      </c>
      <c r="G635" s="806" t="s">
        <v>860</v>
      </c>
      <c r="H635" s="807">
        <v>9</v>
      </c>
      <c r="I635" s="807">
        <v>532</v>
      </c>
      <c r="K635" s="806" t="s">
        <v>674</v>
      </c>
      <c r="L635" s="806" t="s">
        <v>813</v>
      </c>
      <c r="M635" s="806" t="s">
        <v>806</v>
      </c>
      <c r="N635" s="807">
        <v>3</v>
      </c>
      <c r="O635" s="884"/>
      <c r="P635" s="806" t="s">
        <v>804</v>
      </c>
      <c r="Q635" s="807">
        <v>532</v>
      </c>
      <c r="R635" s="807">
        <v>17</v>
      </c>
      <c r="S635" s="759" t="str">
        <f t="shared" si="18"/>
        <v>Adolescente</v>
      </c>
      <c r="U635" s="806" t="s">
        <v>860</v>
      </c>
      <c r="V635" s="807">
        <v>9</v>
      </c>
      <c r="W635" s="807">
        <v>78</v>
      </c>
      <c r="X635" s="885"/>
      <c r="Z635" s="806" t="s">
        <v>900</v>
      </c>
      <c r="AA635" s="806" t="s">
        <v>796</v>
      </c>
      <c r="AB635" s="807">
        <v>592</v>
      </c>
      <c r="AC635" s="806" t="s">
        <v>788</v>
      </c>
      <c r="AE635" s="886"/>
      <c r="AF635" s="886"/>
      <c r="AG635" s="887"/>
      <c r="AI635" s="806" t="s">
        <v>804</v>
      </c>
      <c r="AJ635" s="807">
        <v>84</v>
      </c>
      <c r="AK635" s="807">
        <v>64</v>
      </c>
      <c r="AL635" s="759" t="str">
        <f t="shared" si="19"/>
        <v>Vejez</v>
      </c>
    </row>
    <row r="636" spans="1:38" ht="15">
      <c r="A636" s="806" t="s">
        <v>835</v>
      </c>
      <c r="B636" s="806" t="s">
        <v>815</v>
      </c>
      <c r="C636" s="806" t="s">
        <v>783</v>
      </c>
      <c r="D636" s="806" t="s">
        <v>789</v>
      </c>
      <c r="E636" s="807">
        <v>503</v>
      </c>
      <c r="G636" s="806" t="s">
        <v>860</v>
      </c>
      <c r="H636" s="807">
        <v>10</v>
      </c>
      <c r="I636" s="807">
        <v>482</v>
      </c>
      <c r="K636" s="806" t="s">
        <v>674</v>
      </c>
      <c r="L636" s="806" t="s">
        <v>813</v>
      </c>
      <c r="M636" s="806" t="s">
        <v>824</v>
      </c>
      <c r="N636" s="807">
        <v>2</v>
      </c>
      <c r="O636" s="884"/>
      <c r="P636" s="806" t="s">
        <v>804</v>
      </c>
      <c r="Q636" s="807">
        <v>497</v>
      </c>
      <c r="R636" s="807">
        <v>18</v>
      </c>
      <c r="S636" s="759" t="str">
        <f t="shared" si="18"/>
        <v>Juventud</v>
      </c>
      <c r="U636" s="806" t="s">
        <v>860</v>
      </c>
      <c r="V636" s="807">
        <v>10</v>
      </c>
      <c r="W636" s="807">
        <v>62</v>
      </c>
      <c r="X636" s="885"/>
      <c r="Z636" s="806" t="s">
        <v>900</v>
      </c>
      <c r="AA636" s="806" t="s">
        <v>796</v>
      </c>
      <c r="AB636" s="807">
        <v>911</v>
      </c>
      <c r="AC636" s="806" t="s">
        <v>783</v>
      </c>
      <c r="AE636" s="886"/>
      <c r="AF636" s="886"/>
      <c r="AG636" s="887"/>
      <c r="AI636" s="806" t="s">
        <v>804</v>
      </c>
      <c r="AJ636" s="807">
        <v>94</v>
      </c>
      <c r="AK636" s="807">
        <v>65</v>
      </c>
      <c r="AL636" s="759" t="str">
        <f t="shared" si="19"/>
        <v>Vejez</v>
      </c>
    </row>
    <row r="637" spans="1:38" ht="15">
      <c r="A637" s="806" t="s">
        <v>835</v>
      </c>
      <c r="B637" s="806" t="s">
        <v>815</v>
      </c>
      <c r="C637" s="806" t="s">
        <v>783</v>
      </c>
      <c r="D637" s="806" t="s">
        <v>784</v>
      </c>
      <c r="E637" s="807">
        <v>156</v>
      </c>
      <c r="G637" s="806" t="s">
        <v>860</v>
      </c>
      <c r="H637" s="807">
        <v>11</v>
      </c>
      <c r="I637" s="807">
        <v>351</v>
      </c>
      <c r="K637" s="806" t="s">
        <v>674</v>
      </c>
      <c r="L637" s="806" t="s">
        <v>813</v>
      </c>
      <c r="M637" s="806" t="s">
        <v>666</v>
      </c>
      <c r="N637" s="807">
        <v>9</v>
      </c>
      <c r="O637" s="884"/>
      <c r="P637" s="806" t="s">
        <v>804</v>
      </c>
      <c r="Q637" s="807">
        <v>464</v>
      </c>
      <c r="R637" s="807">
        <v>19</v>
      </c>
      <c r="S637" s="759" t="str">
        <f t="shared" si="18"/>
        <v>Juventud</v>
      </c>
      <c r="U637" s="806" t="s">
        <v>860</v>
      </c>
      <c r="V637" s="807">
        <v>11</v>
      </c>
      <c r="W637" s="807">
        <v>33</v>
      </c>
      <c r="X637" s="885"/>
      <c r="Z637" s="888"/>
      <c r="AA637" s="888"/>
      <c r="AB637" s="889"/>
      <c r="AC637" s="888"/>
      <c r="AE637" s="886"/>
      <c r="AF637" s="886"/>
      <c r="AG637" s="887"/>
      <c r="AI637" s="806" t="s">
        <v>804</v>
      </c>
      <c r="AJ637" s="807">
        <v>75</v>
      </c>
      <c r="AK637" s="807">
        <v>66</v>
      </c>
      <c r="AL637" s="759" t="str">
        <f t="shared" si="19"/>
        <v>Vejez</v>
      </c>
    </row>
    <row r="638" spans="1:38" ht="15">
      <c r="A638" s="806" t="s">
        <v>835</v>
      </c>
      <c r="B638" s="806" t="s">
        <v>818</v>
      </c>
      <c r="C638" s="806" t="s">
        <v>788</v>
      </c>
      <c r="D638" s="806" t="s">
        <v>789</v>
      </c>
      <c r="E638" s="807">
        <v>1</v>
      </c>
      <c r="G638" s="806" t="s">
        <v>860</v>
      </c>
      <c r="H638" s="807">
        <v>12</v>
      </c>
      <c r="I638" s="807">
        <v>515</v>
      </c>
      <c r="K638" s="806" t="s">
        <v>674</v>
      </c>
      <c r="L638" s="806" t="s">
        <v>813</v>
      </c>
      <c r="M638" s="806" t="s">
        <v>794</v>
      </c>
      <c r="N638" s="807">
        <v>2</v>
      </c>
      <c r="O638" s="884"/>
      <c r="P638" s="806" t="s">
        <v>804</v>
      </c>
      <c r="Q638" s="807">
        <v>472</v>
      </c>
      <c r="R638" s="807">
        <v>20</v>
      </c>
      <c r="S638" s="759" t="str">
        <f t="shared" si="18"/>
        <v>Juventud</v>
      </c>
      <c r="U638" s="806" t="s">
        <v>860</v>
      </c>
      <c r="V638" s="807">
        <v>12</v>
      </c>
      <c r="W638" s="807">
        <v>47</v>
      </c>
      <c r="X638" s="885"/>
      <c r="Z638" s="888"/>
      <c r="AA638" s="888"/>
      <c r="AB638" s="889"/>
      <c r="AC638" s="888"/>
      <c r="AE638" s="886"/>
      <c r="AF638" s="886"/>
      <c r="AG638" s="887"/>
      <c r="AI638" s="806" t="s">
        <v>804</v>
      </c>
      <c r="AJ638" s="807">
        <v>66</v>
      </c>
      <c r="AK638" s="807">
        <v>67</v>
      </c>
      <c r="AL638" s="759" t="str">
        <f t="shared" si="19"/>
        <v>Vejez</v>
      </c>
    </row>
    <row r="639" spans="1:38" ht="15">
      <c r="A639" s="806" t="s">
        <v>835</v>
      </c>
      <c r="B639" s="806" t="s">
        <v>818</v>
      </c>
      <c r="C639" s="806" t="s">
        <v>788</v>
      </c>
      <c r="D639" s="806" t="s">
        <v>784</v>
      </c>
      <c r="E639" s="807">
        <v>1</v>
      </c>
      <c r="G639" s="806" t="s">
        <v>861</v>
      </c>
      <c r="H639" s="807">
        <v>0</v>
      </c>
      <c r="I639" s="807">
        <v>42</v>
      </c>
      <c r="K639" s="806" t="s">
        <v>674</v>
      </c>
      <c r="L639" s="806" t="s">
        <v>813</v>
      </c>
      <c r="M639" s="806" t="s">
        <v>795</v>
      </c>
      <c r="N639" s="807">
        <v>1</v>
      </c>
      <c r="O639" s="884"/>
      <c r="P639" s="806" t="s">
        <v>804</v>
      </c>
      <c r="Q639" s="807">
        <v>464</v>
      </c>
      <c r="R639" s="807">
        <v>21</v>
      </c>
      <c r="S639" s="759" t="str">
        <f t="shared" si="18"/>
        <v>Juventud</v>
      </c>
      <c r="U639" s="806" t="s">
        <v>861</v>
      </c>
      <c r="V639" s="807">
        <v>0</v>
      </c>
      <c r="W639" s="807">
        <v>10</v>
      </c>
      <c r="X639" s="885"/>
      <c r="Z639" s="888"/>
      <c r="AA639" s="888"/>
      <c r="AB639" s="889"/>
      <c r="AC639" s="888"/>
      <c r="AE639" s="886"/>
      <c r="AF639" s="886"/>
      <c r="AG639" s="887"/>
      <c r="AI639" s="806" t="s">
        <v>804</v>
      </c>
      <c r="AJ639" s="807">
        <v>55</v>
      </c>
      <c r="AK639" s="807">
        <v>68</v>
      </c>
      <c r="AL639" s="759" t="str">
        <f t="shared" si="19"/>
        <v>Vejez</v>
      </c>
    </row>
    <row r="640" spans="1:38" ht="15">
      <c r="A640" s="806" t="s">
        <v>835</v>
      </c>
      <c r="B640" s="806" t="s">
        <v>818</v>
      </c>
      <c r="C640" s="806" t="s">
        <v>783</v>
      </c>
      <c r="D640" s="806" t="s">
        <v>789</v>
      </c>
      <c r="E640" s="807">
        <v>2</v>
      </c>
      <c r="G640" s="806" t="s">
        <v>861</v>
      </c>
      <c r="H640" s="807">
        <v>1</v>
      </c>
      <c r="I640" s="807">
        <v>206</v>
      </c>
      <c r="K640" s="806" t="s">
        <v>674</v>
      </c>
      <c r="L640" s="806" t="s">
        <v>813</v>
      </c>
      <c r="M640" s="806" t="s">
        <v>798</v>
      </c>
      <c r="N640" s="807">
        <v>2</v>
      </c>
      <c r="O640" s="884"/>
      <c r="P640" s="806" t="s">
        <v>804</v>
      </c>
      <c r="Q640" s="807">
        <v>427</v>
      </c>
      <c r="R640" s="807">
        <v>22</v>
      </c>
      <c r="S640" s="759" t="str">
        <f t="shared" si="18"/>
        <v>Juventud</v>
      </c>
      <c r="U640" s="806" t="s">
        <v>861</v>
      </c>
      <c r="V640" s="807">
        <v>1</v>
      </c>
      <c r="W640" s="807">
        <v>48</v>
      </c>
      <c r="X640" s="885"/>
      <c r="Z640" s="890"/>
      <c r="AA640" s="890"/>
      <c r="AB640" s="891"/>
      <c r="AC640" s="890"/>
      <c r="AE640" s="886"/>
      <c r="AF640" s="886"/>
      <c r="AG640" s="887"/>
      <c r="AI640" s="806" t="s">
        <v>804</v>
      </c>
      <c r="AJ640" s="807">
        <v>56</v>
      </c>
      <c r="AK640" s="807">
        <v>69</v>
      </c>
      <c r="AL640" s="759" t="str">
        <f t="shared" si="19"/>
        <v>Vejez</v>
      </c>
    </row>
    <row r="641" spans="1:38" ht="15">
      <c r="A641" s="806" t="s">
        <v>835</v>
      </c>
      <c r="B641" s="806" t="s">
        <v>818</v>
      </c>
      <c r="C641" s="806" t="s">
        <v>783</v>
      </c>
      <c r="D641" s="806" t="s">
        <v>784</v>
      </c>
      <c r="E641" s="807">
        <v>3</v>
      </c>
      <c r="G641" s="806" t="s">
        <v>861</v>
      </c>
      <c r="H641" s="807">
        <v>2</v>
      </c>
      <c r="I641" s="807">
        <v>660</v>
      </c>
      <c r="K641" s="806" t="s">
        <v>674</v>
      </c>
      <c r="L641" s="806" t="s">
        <v>813</v>
      </c>
      <c r="M641" s="806" t="s">
        <v>801</v>
      </c>
      <c r="N641" s="807">
        <v>15</v>
      </c>
      <c r="O641" s="884"/>
      <c r="P641" s="806" t="s">
        <v>804</v>
      </c>
      <c r="Q641" s="807">
        <v>407</v>
      </c>
      <c r="R641" s="807">
        <v>23</v>
      </c>
      <c r="S641" s="759" t="str">
        <f t="shared" si="18"/>
        <v>Juventud</v>
      </c>
      <c r="U641" s="806" t="s">
        <v>861</v>
      </c>
      <c r="V641" s="807">
        <v>2</v>
      </c>
      <c r="W641" s="807">
        <v>126</v>
      </c>
      <c r="X641" s="885"/>
      <c r="Z641" s="890"/>
      <c r="AA641" s="890"/>
      <c r="AB641" s="891"/>
      <c r="AC641" s="890"/>
      <c r="AE641" s="886"/>
      <c r="AF641" s="886"/>
      <c r="AG641" s="887"/>
      <c r="AI641" s="806" t="s">
        <v>804</v>
      </c>
      <c r="AJ641" s="807">
        <v>48</v>
      </c>
      <c r="AK641" s="807">
        <v>70</v>
      </c>
      <c r="AL641" s="759" t="str">
        <f t="shared" si="19"/>
        <v>Vejez</v>
      </c>
    </row>
    <row r="642" spans="1:38" ht="15">
      <c r="A642" s="806" t="s">
        <v>837</v>
      </c>
      <c r="B642" s="806" t="s">
        <v>782</v>
      </c>
      <c r="C642" s="806" t="s">
        <v>788</v>
      </c>
      <c r="D642" s="806" t="s">
        <v>789</v>
      </c>
      <c r="E642" s="807">
        <v>1</v>
      </c>
      <c r="G642" s="806" t="s">
        <v>861</v>
      </c>
      <c r="H642" s="807">
        <v>3</v>
      </c>
      <c r="I642" s="807">
        <v>307</v>
      </c>
      <c r="K642" s="806" t="s">
        <v>674</v>
      </c>
      <c r="L642" s="806" t="s">
        <v>813</v>
      </c>
      <c r="M642" s="806" t="s">
        <v>674</v>
      </c>
      <c r="N642" s="807">
        <v>3416</v>
      </c>
      <c r="O642" s="884"/>
      <c r="P642" s="806" t="s">
        <v>804</v>
      </c>
      <c r="Q642" s="807">
        <v>424</v>
      </c>
      <c r="R642" s="807">
        <v>24</v>
      </c>
      <c r="S642" s="759" t="str">
        <f t="shared" si="18"/>
        <v>Juventud</v>
      </c>
      <c r="U642" s="806" t="s">
        <v>861</v>
      </c>
      <c r="V642" s="807">
        <v>3</v>
      </c>
      <c r="W642" s="807">
        <v>41</v>
      </c>
      <c r="X642" s="885"/>
      <c r="Z642" s="890"/>
      <c r="AA642" s="890"/>
      <c r="AB642" s="891"/>
      <c r="AC642" s="890"/>
      <c r="AE642" s="886"/>
      <c r="AF642" s="886"/>
      <c r="AG642" s="887"/>
      <c r="AI642" s="806" t="s">
        <v>804</v>
      </c>
      <c r="AJ642" s="807">
        <v>52</v>
      </c>
      <c r="AK642" s="807">
        <v>71</v>
      </c>
      <c r="AL642" s="759" t="str">
        <f t="shared" si="19"/>
        <v>Vejez</v>
      </c>
    </row>
    <row r="643" spans="1:38" ht="15">
      <c r="A643" s="806" t="s">
        <v>837</v>
      </c>
      <c r="B643" s="806" t="s">
        <v>782</v>
      </c>
      <c r="C643" s="806" t="s">
        <v>788</v>
      </c>
      <c r="D643" s="806" t="s">
        <v>784</v>
      </c>
      <c r="E643" s="807">
        <v>14</v>
      </c>
      <c r="G643" s="806" t="s">
        <v>861</v>
      </c>
      <c r="H643" s="807">
        <v>4</v>
      </c>
      <c r="I643" s="807">
        <v>1201</v>
      </c>
      <c r="K643" s="806" t="s">
        <v>674</v>
      </c>
      <c r="L643" s="806" t="s">
        <v>813</v>
      </c>
      <c r="M643" s="806" t="s">
        <v>683</v>
      </c>
      <c r="N643" s="807">
        <v>3</v>
      </c>
      <c r="O643" s="884"/>
      <c r="P643" s="806" t="s">
        <v>804</v>
      </c>
      <c r="Q643" s="807">
        <v>422</v>
      </c>
      <c r="R643" s="807">
        <v>25</v>
      </c>
      <c r="S643" s="759" t="str">
        <f t="shared" ref="S643:S706" si="20">IF(P643=0,"",IF(AND(R643&gt;=0,R643&lt;=5),"Primera Infancia",IF(AND(R643&gt;=6,R643&lt;=11),"Infancia",IF(AND(R643&gt;=12,R643&lt;=17),"Adolescente",IF(AND(R643&gt;=18,R643&lt;=28),"Juventud",IF(AND(R643&gt;=29,R643&lt;=59),"Adulto","Vejez"))))))</f>
        <v>Juventud</v>
      </c>
      <c r="U643" s="806" t="s">
        <v>861</v>
      </c>
      <c r="V643" s="807">
        <v>4</v>
      </c>
      <c r="W643" s="807">
        <v>616</v>
      </c>
      <c r="X643" s="885"/>
      <c r="Z643" s="890"/>
      <c r="AA643" s="890"/>
      <c r="AB643" s="891"/>
      <c r="AC643" s="890"/>
      <c r="AE643" s="886"/>
      <c r="AF643" s="886"/>
      <c r="AG643" s="887"/>
      <c r="AI643" s="806" t="s">
        <v>804</v>
      </c>
      <c r="AJ643" s="807">
        <v>51</v>
      </c>
      <c r="AK643" s="807">
        <v>72</v>
      </c>
      <c r="AL643" s="759" t="str">
        <f t="shared" ref="AL643:AL706" si="21">IF(AI643=0,"",IF(AND(AK643&gt;=0,AK643&lt;=5),"Primera Infancia",IF(AND(AK643&gt;=6,AK643&lt;=11),"Infancia",IF(AND(AK643&gt;=12,AK643&lt;=17),"Adolescente",IF(AND(AK643&gt;=18,AK643&lt;=28),"Juventud",IF(AND(AK643&gt;=29,AK643&lt;=59),"Adulto","Vejez"))))))</f>
        <v>Vejez</v>
      </c>
    </row>
    <row r="644" spans="1:38" ht="15">
      <c r="A644" s="806" t="s">
        <v>837</v>
      </c>
      <c r="B644" s="806" t="s">
        <v>782</v>
      </c>
      <c r="C644" s="806" t="s">
        <v>783</v>
      </c>
      <c r="D644" s="806" t="s">
        <v>789</v>
      </c>
      <c r="E644" s="807">
        <v>3</v>
      </c>
      <c r="G644" s="806" t="s">
        <v>861</v>
      </c>
      <c r="H644" s="807">
        <v>5</v>
      </c>
      <c r="I644" s="807">
        <v>199</v>
      </c>
      <c r="K644" s="806" t="s">
        <v>674</v>
      </c>
      <c r="L644" s="806" t="s">
        <v>813</v>
      </c>
      <c r="M644" s="806" t="s">
        <v>684</v>
      </c>
      <c r="N644" s="807">
        <v>2053</v>
      </c>
      <c r="O644" s="884"/>
      <c r="P644" s="806" t="s">
        <v>804</v>
      </c>
      <c r="Q644" s="807">
        <v>429</v>
      </c>
      <c r="R644" s="807">
        <v>26</v>
      </c>
      <c r="S644" s="759" t="str">
        <f t="shared" si="20"/>
        <v>Juventud</v>
      </c>
      <c r="U644" s="806" t="s">
        <v>861</v>
      </c>
      <c r="V644" s="807">
        <v>5</v>
      </c>
      <c r="W644" s="807">
        <v>61</v>
      </c>
      <c r="X644" s="885"/>
      <c r="Z644" s="892"/>
      <c r="AA644" s="892"/>
      <c r="AB644" s="893"/>
      <c r="AC644" s="892"/>
      <c r="AE644" s="886"/>
      <c r="AF644" s="886"/>
      <c r="AG644" s="887"/>
      <c r="AI644" s="806" t="s">
        <v>804</v>
      </c>
      <c r="AJ644" s="807">
        <v>51</v>
      </c>
      <c r="AK644" s="807">
        <v>73</v>
      </c>
      <c r="AL644" s="759" t="str">
        <f t="shared" si="21"/>
        <v>Vejez</v>
      </c>
    </row>
    <row r="645" spans="1:38" ht="15">
      <c r="A645" s="806" t="s">
        <v>837</v>
      </c>
      <c r="B645" s="806" t="s">
        <v>782</v>
      </c>
      <c r="C645" s="806" t="s">
        <v>783</v>
      </c>
      <c r="D645" s="806" t="s">
        <v>784</v>
      </c>
      <c r="E645" s="807">
        <v>13</v>
      </c>
      <c r="G645" s="806" t="s">
        <v>861</v>
      </c>
      <c r="H645" s="807">
        <v>6</v>
      </c>
      <c r="I645" s="807">
        <v>211</v>
      </c>
      <c r="K645" s="806" t="s">
        <v>674</v>
      </c>
      <c r="L645" s="806" t="s">
        <v>821</v>
      </c>
      <c r="M645" s="806" t="s">
        <v>662</v>
      </c>
      <c r="N645" s="807">
        <v>1</v>
      </c>
      <c r="O645" s="884"/>
      <c r="P645" s="806" t="s">
        <v>804</v>
      </c>
      <c r="Q645" s="807">
        <v>400</v>
      </c>
      <c r="R645" s="807">
        <v>27</v>
      </c>
      <c r="S645" s="759" t="str">
        <f t="shared" si="20"/>
        <v>Juventud</v>
      </c>
      <c r="U645" s="806" t="s">
        <v>861</v>
      </c>
      <c r="V645" s="807">
        <v>6</v>
      </c>
      <c r="W645" s="807">
        <v>41</v>
      </c>
      <c r="X645" s="885"/>
      <c r="Z645" s="892"/>
      <c r="AA645" s="892"/>
      <c r="AB645" s="893"/>
      <c r="AC645" s="892"/>
      <c r="AE645" s="886"/>
      <c r="AF645" s="886"/>
      <c r="AG645" s="887"/>
      <c r="AI645" s="806" t="s">
        <v>804</v>
      </c>
      <c r="AJ645" s="807">
        <v>46</v>
      </c>
      <c r="AK645" s="807">
        <v>74</v>
      </c>
      <c r="AL645" s="759" t="str">
        <f t="shared" si="21"/>
        <v>Vejez</v>
      </c>
    </row>
    <row r="646" spans="1:38" ht="15">
      <c r="A646" s="806" t="s">
        <v>837</v>
      </c>
      <c r="B646" s="806" t="s">
        <v>662</v>
      </c>
      <c r="C646" s="806" t="s">
        <v>788</v>
      </c>
      <c r="D646" s="806" t="s">
        <v>789</v>
      </c>
      <c r="E646" s="807">
        <v>492</v>
      </c>
      <c r="G646" s="806" t="s">
        <v>861</v>
      </c>
      <c r="H646" s="807">
        <v>7</v>
      </c>
      <c r="I646" s="807">
        <v>199</v>
      </c>
      <c r="K646" s="806" t="s">
        <v>674</v>
      </c>
      <c r="L646" s="806" t="s">
        <v>821</v>
      </c>
      <c r="M646" s="806" t="s">
        <v>791</v>
      </c>
      <c r="N646" s="807">
        <v>1</v>
      </c>
      <c r="O646" s="884"/>
      <c r="P646" s="806" t="s">
        <v>804</v>
      </c>
      <c r="Q646" s="807">
        <v>380</v>
      </c>
      <c r="R646" s="807">
        <v>28</v>
      </c>
      <c r="S646" s="759" t="str">
        <f t="shared" si="20"/>
        <v>Juventud</v>
      </c>
      <c r="U646" s="806" t="s">
        <v>861</v>
      </c>
      <c r="V646" s="807">
        <v>7</v>
      </c>
      <c r="W646" s="807">
        <v>42</v>
      </c>
      <c r="X646" s="885"/>
      <c r="Z646" s="886"/>
      <c r="AA646" s="886"/>
      <c r="AB646" s="887"/>
      <c r="AC646" s="886"/>
      <c r="AE646" s="886"/>
      <c r="AF646" s="886"/>
      <c r="AG646" s="887"/>
      <c r="AI646" s="806" t="s">
        <v>804</v>
      </c>
      <c r="AJ646" s="807">
        <v>46</v>
      </c>
      <c r="AK646" s="807">
        <v>75</v>
      </c>
      <c r="AL646" s="759" t="str">
        <f t="shared" si="21"/>
        <v>Vejez</v>
      </c>
    </row>
    <row r="647" spans="1:38" ht="15">
      <c r="A647" s="806" t="s">
        <v>837</v>
      </c>
      <c r="B647" s="806" t="s">
        <v>662</v>
      </c>
      <c r="C647" s="806" t="s">
        <v>788</v>
      </c>
      <c r="D647" s="806" t="s">
        <v>784</v>
      </c>
      <c r="E647" s="807">
        <v>4084</v>
      </c>
      <c r="G647" s="806" t="s">
        <v>861</v>
      </c>
      <c r="H647" s="807">
        <v>8</v>
      </c>
      <c r="I647" s="807">
        <v>156</v>
      </c>
      <c r="K647" s="806" t="s">
        <v>674</v>
      </c>
      <c r="L647" s="806" t="s">
        <v>821</v>
      </c>
      <c r="M647" s="806" t="s">
        <v>666</v>
      </c>
      <c r="N647" s="807">
        <v>2</v>
      </c>
      <c r="O647" s="884"/>
      <c r="P647" s="806" t="s">
        <v>804</v>
      </c>
      <c r="Q647" s="807">
        <v>401</v>
      </c>
      <c r="R647" s="807">
        <v>29</v>
      </c>
      <c r="S647" s="759" t="str">
        <f t="shared" si="20"/>
        <v>Adulto</v>
      </c>
      <c r="U647" s="806" t="s">
        <v>861</v>
      </c>
      <c r="V647" s="807">
        <v>8</v>
      </c>
      <c r="W647" s="807">
        <v>14</v>
      </c>
      <c r="X647" s="885"/>
      <c r="Z647" s="886"/>
      <c r="AA647" s="886"/>
      <c r="AB647" s="887"/>
      <c r="AC647" s="886"/>
      <c r="AE647" s="886"/>
      <c r="AF647" s="886"/>
      <c r="AG647" s="887"/>
      <c r="AI647" s="806" t="s">
        <v>804</v>
      </c>
      <c r="AJ647" s="807">
        <v>31</v>
      </c>
      <c r="AK647" s="807">
        <v>76</v>
      </c>
      <c r="AL647" s="759" t="str">
        <f t="shared" si="21"/>
        <v>Vejez</v>
      </c>
    </row>
    <row r="648" spans="1:38" ht="15">
      <c r="A648" s="806" t="s">
        <v>837</v>
      </c>
      <c r="B648" s="806" t="s">
        <v>662</v>
      </c>
      <c r="C648" s="806" t="s">
        <v>783</v>
      </c>
      <c r="D648" s="806" t="s">
        <v>789</v>
      </c>
      <c r="E648" s="807">
        <v>534</v>
      </c>
      <c r="G648" s="806" t="s">
        <v>861</v>
      </c>
      <c r="H648" s="807">
        <v>9</v>
      </c>
      <c r="I648" s="807">
        <v>151</v>
      </c>
      <c r="K648" s="806" t="s">
        <v>674</v>
      </c>
      <c r="L648" s="806" t="s">
        <v>821</v>
      </c>
      <c r="M648" s="806" t="s">
        <v>794</v>
      </c>
      <c r="N648" s="807">
        <v>3</v>
      </c>
      <c r="O648" s="884"/>
      <c r="P648" s="806" t="s">
        <v>804</v>
      </c>
      <c r="Q648" s="807">
        <v>383</v>
      </c>
      <c r="R648" s="807">
        <v>30</v>
      </c>
      <c r="S648" s="759" t="str">
        <f t="shared" si="20"/>
        <v>Adulto</v>
      </c>
      <c r="U648" s="806" t="s">
        <v>861</v>
      </c>
      <c r="V648" s="807">
        <v>9</v>
      </c>
      <c r="W648" s="807">
        <v>13</v>
      </c>
      <c r="X648" s="885"/>
      <c r="Z648" s="886"/>
      <c r="AA648" s="886"/>
      <c r="AB648" s="887"/>
      <c r="AC648" s="886"/>
      <c r="AE648" s="886"/>
      <c r="AF648" s="886"/>
      <c r="AG648" s="887"/>
      <c r="AI648" s="806" t="s">
        <v>804</v>
      </c>
      <c r="AJ648" s="807">
        <v>33</v>
      </c>
      <c r="AK648" s="807">
        <v>77</v>
      </c>
      <c r="AL648" s="759" t="str">
        <f t="shared" si="21"/>
        <v>Vejez</v>
      </c>
    </row>
    <row r="649" spans="1:38" ht="15">
      <c r="A649" s="806" t="s">
        <v>837</v>
      </c>
      <c r="B649" s="806" t="s">
        <v>662</v>
      </c>
      <c r="C649" s="806" t="s">
        <v>783</v>
      </c>
      <c r="D649" s="806" t="s">
        <v>784</v>
      </c>
      <c r="E649" s="807">
        <v>3958</v>
      </c>
      <c r="G649" s="806" t="s">
        <v>861</v>
      </c>
      <c r="H649" s="807">
        <v>10</v>
      </c>
      <c r="I649" s="807">
        <v>139</v>
      </c>
      <c r="K649" s="806" t="s">
        <v>674</v>
      </c>
      <c r="L649" s="806" t="s">
        <v>821</v>
      </c>
      <c r="M649" s="806" t="s">
        <v>798</v>
      </c>
      <c r="N649" s="807">
        <v>1</v>
      </c>
      <c r="O649" s="884"/>
      <c r="P649" s="806" t="s">
        <v>804</v>
      </c>
      <c r="Q649" s="807">
        <v>335</v>
      </c>
      <c r="R649" s="807">
        <v>31</v>
      </c>
      <c r="S649" s="759" t="str">
        <f t="shared" si="20"/>
        <v>Adulto</v>
      </c>
      <c r="U649" s="806" t="s">
        <v>861</v>
      </c>
      <c r="V649" s="807">
        <v>10</v>
      </c>
      <c r="W649" s="807">
        <v>5</v>
      </c>
      <c r="X649" s="885"/>
      <c r="Z649" s="886"/>
      <c r="AA649" s="886"/>
      <c r="AB649" s="887"/>
      <c r="AC649" s="886"/>
      <c r="AE649" s="886"/>
      <c r="AF649" s="886"/>
      <c r="AG649" s="887"/>
      <c r="AI649" s="806" t="s">
        <v>804</v>
      </c>
      <c r="AJ649" s="807">
        <v>34</v>
      </c>
      <c r="AK649" s="807">
        <v>78</v>
      </c>
      <c r="AL649" s="759" t="str">
        <f t="shared" si="21"/>
        <v>Vejez</v>
      </c>
    </row>
    <row r="650" spans="1:38" ht="15">
      <c r="A650" s="806" t="s">
        <v>837</v>
      </c>
      <c r="B650" s="806" t="s">
        <v>666</v>
      </c>
      <c r="C650" s="806" t="s">
        <v>788</v>
      </c>
      <c r="D650" s="806" t="s">
        <v>789</v>
      </c>
      <c r="E650" s="807">
        <v>251</v>
      </c>
      <c r="G650" s="806" t="s">
        <v>861</v>
      </c>
      <c r="H650" s="807">
        <v>11</v>
      </c>
      <c r="I650" s="807">
        <v>80</v>
      </c>
      <c r="K650" s="806" t="s">
        <v>674</v>
      </c>
      <c r="L650" s="806" t="s">
        <v>821</v>
      </c>
      <c r="M650" s="806" t="s">
        <v>799</v>
      </c>
      <c r="N650" s="807">
        <v>3</v>
      </c>
      <c r="O650" s="884"/>
      <c r="P650" s="806" t="s">
        <v>804</v>
      </c>
      <c r="Q650" s="807">
        <v>355</v>
      </c>
      <c r="R650" s="807">
        <v>32</v>
      </c>
      <c r="S650" s="759" t="str">
        <f t="shared" si="20"/>
        <v>Adulto</v>
      </c>
      <c r="U650" s="806" t="s">
        <v>861</v>
      </c>
      <c r="V650" s="807">
        <v>11</v>
      </c>
      <c r="W650" s="807">
        <v>5</v>
      </c>
      <c r="X650" s="885"/>
      <c r="Z650" s="886"/>
      <c r="AA650" s="886"/>
      <c r="AB650" s="887"/>
      <c r="AC650" s="886"/>
      <c r="AE650" s="886"/>
      <c r="AF650" s="886"/>
      <c r="AG650" s="887"/>
      <c r="AI650" s="806" t="s">
        <v>804</v>
      </c>
      <c r="AJ650" s="807">
        <v>16</v>
      </c>
      <c r="AK650" s="807">
        <v>79</v>
      </c>
      <c r="AL650" s="759" t="str">
        <f t="shared" si="21"/>
        <v>Vejez</v>
      </c>
    </row>
    <row r="651" spans="1:38" ht="15">
      <c r="A651" s="806" t="s">
        <v>837</v>
      </c>
      <c r="B651" s="806" t="s">
        <v>666</v>
      </c>
      <c r="C651" s="806" t="s">
        <v>788</v>
      </c>
      <c r="D651" s="806" t="s">
        <v>784</v>
      </c>
      <c r="E651" s="807">
        <v>2170</v>
      </c>
      <c r="G651" s="806" t="s">
        <v>861</v>
      </c>
      <c r="H651" s="807">
        <v>12</v>
      </c>
      <c r="I651" s="807">
        <v>135</v>
      </c>
      <c r="K651" s="806" t="s">
        <v>674</v>
      </c>
      <c r="L651" s="806" t="s">
        <v>821</v>
      </c>
      <c r="M651" s="806" t="s">
        <v>801</v>
      </c>
      <c r="N651" s="807">
        <v>9</v>
      </c>
      <c r="O651" s="884"/>
      <c r="P651" s="806" t="s">
        <v>804</v>
      </c>
      <c r="Q651" s="807">
        <v>350</v>
      </c>
      <c r="R651" s="807">
        <v>33</v>
      </c>
      <c r="S651" s="759" t="str">
        <f t="shared" si="20"/>
        <v>Adulto</v>
      </c>
      <c r="U651" s="806" t="s">
        <v>861</v>
      </c>
      <c r="V651" s="807">
        <v>12</v>
      </c>
      <c r="W651" s="807">
        <v>18</v>
      </c>
      <c r="X651" s="885"/>
      <c r="Z651" s="886"/>
      <c r="AA651" s="886"/>
      <c r="AB651" s="887"/>
      <c r="AC651" s="886"/>
      <c r="AE651" s="886"/>
      <c r="AF651" s="886"/>
      <c r="AG651" s="887"/>
      <c r="AI651" s="806" t="s">
        <v>804</v>
      </c>
      <c r="AJ651" s="807">
        <v>24</v>
      </c>
      <c r="AK651" s="807">
        <v>80</v>
      </c>
      <c r="AL651" s="759" t="str">
        <f t="shared" si="21"/>
        <v>Vejez</v>
      </c>
    </row>
    <row r="652" spans="1:38" ht="15">
      <c r="A652" s="806" t="s">
        <v>837</v>
      </c>
      <c r="B652" s="806" t="s">
        <v>666</v>
      </c>
      <c r="C652" s="806" t="s">
        <v>783</v>
      </c>
      <c r="D652" s="806" t="s">
        <v>789</v>
      </c>
      <c r="E652" s="807">
        <v>242</v>
      </c>
      <c r="G652" s="806" t="s">
        <v>862</v>
      </c>
      <c r="H652" s="807">
        <v>0</v>
      </c>
      <c r="I652" s="807">
        <v>163</v>
      </c>
      <c r="K652" s="806" t="s">
        <v>674</v>
      </c>
      <c r="L652" s="806" t="s">
        <v>821</v>
      </c>
      <c r="M652" s="806" t="s">
        <v>674</v>
      </c>
      <c r="N652" s="807">
        <v>2286</v>
      </c>
      <c r="O652" s="884"/>
      <c r="P652" s="806" t="s">
        <v>804</v>
      </c>
      <c r="Q652" s="807">
        <v>351</v>
      </c>
      <c r="R652" s="807">
        <v>34</v>
      </c>
      <c r="S652" s="759" t="str">
        <f t="shared" si="20"/>
        <v>Adulto</v>
      </c>
      <c r="U652" s="806" t="s">
        <v>862</v>
      </c>
      <c r="V652" s="807">
        <v>0</v>
      </c>
      <c r="W652" s="807">
        <v>276</v>
      </c>
      <c r="X652" s="885"/>
      <c r="Z652" s="886"/>
      <c r="AA652" s="886"/>
      <c r="AB652" s="887"/>
      <c r="AC652" s="886"/>
      <c r="AE652" s="886"/>
      <c r="AF652" s="886"/>
      <c r="AG652" s="887"/>
      <c r="AI652" s="806" t="s">
        <v>804</v>
      </c>
      <c r="AJ652" s="807">
        <v>19</v>
      </c>
      <c r="AK652" s="807">
        <v>81</v>
      </c>
      <c r="AL652" s="759" t="str">
        <f t="shared" si="21"/>
        <v>Vejez</v>
      </c>
    </row>
    <row r="653" spans="1:38" ht="15">
      <c r="A653" s="806" t="s">
        <v>837</v>
      </c>
      <c r="B653" s="806" t="s">
        <v>666</v>
      </c>
      <c r="C653" s="806" t="s">
        <v>783</v>
      </c>
      <c r="D653" s="806" t="s">
        <v>784</v>
      </c>
      <c r="E653" s="807">
        <v>1827</v>
      </c>
      <c r="G653" s="806" t="s">
        <v>862</v>
      </c>
      <c r="H653" s="807">
        <v>1</v>
      </c>
      <c r="I653" s="807">
        <v>671</v>
      </c>
      <c r="K653" s="806" t="s">
        <v>674</v>
      </c>
      <c r="L653" s="806" t="s">
        <v>821</v>
      </c>
      <c r="M653" s="806" t="s">
        <v>676</v>
      </c>
      <c r="N653" s="807">
        <v>1</v>
      </c>
      <c r="O653" s="884"/>
      <c r="P653" s="806" t="s">
        <v>804</v>
      </c>
      <c r="Q653" s="807">
        <v>351</v>
      </c>
      <c r="R653" s="807">
        <v>35</v>
      </c>
      <c r="S653" s="759" t="str">
        <f t="shared" si="20"/>
        <v>Adulto</v>
      </c>
      <c r="U653" s="806" t="s">
        <v>862</v>
      </c>
      <c r="V653" s="807">
        <v>1</v>
      </c>
      <c r="W653" s="807">
        <v>1332</v>
      </c>
      <c r="X653" s="885"/>
      <c r="Z653" s="886"/>
      <c r="AA653" s="886"/>
      <c r="AB653" s="887"/>
      <c r="AC653" s="886"/>
      <c r="AE653" s="886"/>
      <c r="AF653" s="886"/>
      <c r="AG653" s="887"/>
      <c r="AI653" s="806" t="s">
        <v>804</v>
      </c>
      <c r="AJ653" s="807">
        <v>18</v>
      </c>
      <c r="AK653" s="807">
        <v>82</v>
      </c>
      <c r="AL653" s="759" t="str">
        <f t="shared" si="21"/>
        <v>Vejez</v>
      </c>
    </row>
    <row r="654" spans="1:38" ht="15">
      <c r="A654" s="806" t="s">
        <v>837</v>
      </c>
      <c r="B654" s="806" t="s">
        <v>669</v>
      </c>
      <c r="C654" s="806" t="s">
        <v>788</v>
      </c>
      <c r="D654" s="806" t="s">
        <v>789</v>
      </c>
      <c r="E654" s="807">
        <v>6</v>
      </c>
      <c r="G654" s="806" t="s">
        <v>862</v>
      </c>
      <c r="H654" s="807">
        <v>2</v>
      </c>
      <c r="I654" s="807">
        <v>1640</v>
      </c>
      <c r="K654" s="806" t="s">
        <v>674</v>
      </c>
      <c r="L654" s="806" t="s">
        <v>821</v>
      </c>
      <c r="M654" s="806" t="s">
        <v>678</v>
      </c>
      <c r="N654" s="807">
        <v>1</v>
      </c>
      <c r="O654" s="884"/>
      <c r="P654" s="806" t="s">
        <v>804</v>
      </c>
      <c r="Q654" s="807">
        <v>315</v>
      </c>
      <c r="R654" s="807">
        <v>36</v>
      </c>
      <c r="S654" s="759" t="str">
        <f t="shared" si="20"/>
        <v>Adulto</v>
      </c>
      <c r="U654" s="806" t="s">
        <v>862</v>
      </c>
      <c r="V654" s="807">
        <v>2</v>
      </c>
      <c r="W654" s="807">
        <v>4066</v>
      </c>
      <c r="X654" s="885"/>
      <c r="Z654" s="886"/>
      <c r="AA654" s="886"/>
      <c r="AB654" s="887"/>
      <c r="AC654" s="886"/>
      <c r="AE654" s="886"/>
      <c r="AF654" s="886"/>
      <c r="AG654" s="887"/>
      <c r="AI654" s="806" t="s">
        <v>804</v>
      </c>
      <c r="AJ654" s="807">
        <v>11</v>
      </c>
      <c r="AK654" s="807">
        <v>83</v>
      </c>
      <c r="AL654" s="759" t="str">
        <f t="shared" si="21"/>
        <v>Vejez</v>
      </c>
    </row>
    <row r="655" spans="1:38" ht="15">
      <c r="A655" s="806" t="s">
        <v>837</v>
      </c>
      <c r="B655" s="806" t="s">
        <v>669</v>
      </c>
      <c r="C655" s="806" t="s">
        <v>788</v>
      </c>
      <c r="D655" s="806" t="s">
        <v>784</v>
      </c>
      <c r="E655" s="807">
        <v>58</v>
      </c>
      <c r="G655" s="806" t="s">
        <v>862</v>
      </c>
      <c r="H655" s="807">
        <v>3</v>
      </c>
      <c r="I655" s="807">
        <v>891</v>
      </c>
      <c r="K655" s="806" t="s">
        <v>674</v>
      </c>
      <c r="L655" s="806" t="s">
        <v>821</v>
      </c>
      <c r="M655" s="806" t="s">
        <v>683</v>
      </c>
      <c r="N655" s="807">
        <v>1</v>
      </c>
      <c r="O655" s="884"/>
      <c r="P655" s="806" t="s">
        <v>804</v>
      </c>
      <c r="Q655" s="807">
        <v>358</v>
      </c>
      <c r="R655" s="807">
        <v>37</v>
      </c>
      <c r="S655" s="759" t="str">
        <f t="shared" si="20"/>
        <v>Adulto</v>
      </c>
      <c r="U655" s="806" t="s">
        <v>862</v>
      </c>
      <c r="V655" s="807">
        <v>3</v>
      </c>
      <c r="W655" s="807">
        <v>1947</v>
      </c>
      <c r="X655" s="885"/>
      <c r="Z655" s="886"/>
      <c r="AA655" s="886"/>
      <c r="AB655" s="887"/>
      <c r="AC655" s="886"/>
      <c r="AE655" s="886"/>
      <c r="AF655" s="886"/>
      <c r="AG655" s="887"/>
      <c r="AI655" s="806" t="s">
        <v>804</v>
      </c>
      <c r="AJ655" s="807">
        <v>26</v>
      </c>
      <c r="AK655" s="807">
        <v>84</v>
      </c>
      <c r="AL655" s="759" t="str">
        <f t="shared" si="21"/>
        <v>Vejez</v>
      </c>
    </row>
    <row r="656" spans="1:38" ht="15">
      <c r="A656" s="806" t="s">
        <v>837</v>
      </c>
      <c r="B656" s="806" t="s">
        <v>669</v>
      </c>
      <c r="C656" s="806" t="s">
        <v>783</v>
      </c>
      <c r="D656" s="806" t="s">
        <v>789</v>
      </c>
      <c r="E656" s="807">
        <v>2</v>
      </c>
      <c r="G656" s="806" t="s">
        <v>862</v>
      </c>
      <c r="H656" s="807">
        <v>4</v>
      </c>
      <c r="I656" s="807">
        <v>5013</v>
      </c>
      <c r="K656" s="806" t="s">
        <v>674</v>
      </c>
      <c r="L656" s="806" t="s">
        <v>821</v>
      </c>
      <c r="M656" s="806" t="s">
        <v>684</v>
      </c>
      <c r="N656" s="807">
        <v>321</v>
      </c>
      <c r="O656" s="884"/>
      <c r="P656" s="806" t="s">
        <v>804</v>
      </c>
      <c r="Q656" s="807">
        <v>320</v>
      </c>
      <c r="R656" s="807">
        <v>38</v>
      </c>
      <c r="S656" s="759" t="str">
        <f t="shared" si="20"/>
        <v>Adulto</v>
      </c>
      <c r="U656" s="806" t="s">
        <v>862</v>
      </c>
      <c r="V656" s="807">
        <v>4</v>
      </c>
      <c r="W656" s="807">
        <v>16639</v>
      </c>
      <c r="X656" s="885"/>
      <c r="Z656" s="886"/>
      <c r="AA656" s="886"/>
      <c r="AB656" s="887"/>
      <c r="AC656" s="886"/>
      <c r="AE656" s="886"/>
      <c r="AF656" s="886"/>
      <c r="AG656" s="887"/>
      <c r="AI656" s="806" t="s">
        <v>804</v>
      </c>
      <c r="AJ656" s="807">
        <v>13</v>
      </c>
      <c r="AK656" s="807">
        <v>85</v>
      </c>
      <c r="AL656" s="759" t="str">
        <f t="shared" si="21"/>
        <v>Vejez</v>
      </c>
    </row>
    <row r="657" spans="1:38" ht="15">
      <c r="A657" s="806" t="s">
        <v>837</v>
      </c>
      <c r="B657" s="806" t="s">
        <v>669</v>
      </c>
      <c r="C657" s="806" t="s">
        <v>783</v>
      </c>
      <c r="D657" s="806" t="s">
        <v>784</v>
      </c>
      <c r="E657" s="807">
        <v>43</v>
      </c>
      <c r="G657" s="806" t="s">
        <v>862</v>
      </c>
      <c r="H657" s="807">
        <v>5</v>
      </c>
      <c r="I657" s="807">
        <v>802</v>
      </c>
      <c r="K657" s="806" t="s">
        <v>674</v>
      </c>
      <c r="L657" s="806" t="s">
        <v>833</v>
      </c>
      <c r="M657" s="806" t="s">
        <v>662</v>
      </c>
      <c r="N657" s="807">
        <v>3</v>
      </c>
      <c r="O657" s="884"/>
      <c r="P657" s="806" t="s">
        <v>804</v>
      </c>
      <c r="Q657" s="807">
        <v>359</v>
      </c>
      <c r="R657" s="807">
        <v>39</v>
      </c>
      <c r="S657" s="759" t="str">
        <f t="shared" si="20"/>
        <v>Adulto</v>
      </c>
      <c r="U657" s="806" t="s">
        <v>862</v>
      </c>
      <c r="V657" s="807">
        <v>5</v>
      </c>
      <c r="W657" s="807">
        <v>2361</v>
      </c>
      <c r="X657" s="885"/>
      <c r="Z657" s="886"/>
      <c r="AA657" s="886"/>
      <c r="AB657" s="887"/>
      <c r="AC657" s="886"/>
      <c r="AE657" s="886"/>
      <c r="AF657" s="886"/>
      <c r="AG657" s="887"/>
      <c r="AI657" s="806" t="s">
        <v>804</v>
      </c>
      <c r="AJ657" s="807">
        <v>5</v>
      </c>
      <c r="AK657" s="807">
        <v>86</v>
      </c>
      <c r="AL657" s="759" t="str">
        <f t="shared" si="21"/>
        <v>Vejez</v>
      </c>
    </row>
    <row r="658" spans="1:38" ht="15">
      <c r="A658" s="806" t="s">
        <v>837</v>
      </c>
      <c r="B658" s="806" t="s">
        <v>787</v>
      </c>
      <c r="C658" s="806" t="s">
        <v>788</v>
      </c>
      <c r="D658" s="806" t="s">
        <v>789</v>
      </c>
      <c r="E658" s="807">
        <v>10</v>
      </c>
      <c r="G658" s="806" t="s">
        <v>862</v>
      </c>
      <c r="H658" s="807">
        <v>6</v>
      </c>
      <c r="I658" s="807">
        <v>913</v>
      </c>
      <c r="K658" s="806" t="s">
        <v>674</v>
      </c>
      <c r="L658" s="806" t="s">
        <v>833</v>
      </c>
      <c r="M658" s="806" t="s">
        <v>820</v>
      </c>
      <c r="N658" s="807">
        <v>1</v>
      </c>
      <c r="O658" s="884"/>
      <c r="P658" s="806" t="s">
        <v>804</v>
      </c>
      <c r="Q658" s="807">
        <v>349</v>
      </c>
      <c r="R658" s="807">
        <v>40</v>
      </c>
      <c r="S658" s="759" t="str">
        <f t="shared" si="20"/>
        <v>Adulto</v>
      </c>
      <c r="U658" s="806" t="s">
        <v>862</v>
      </c>
      <c r="V658" s="807">
        <v>6</v>
      </c>
      <c r="W658" s="807">
        <v>2491</v>
      </c>
      <c r="X658" s="885"/>
      <c r="Z658" s="886"/>
      <c r="AA658" s="886"/>
      <c r="AB658" s="887"/>
      <c r="AC658" s="886"/>
      <c r="AE658" s="886"/>
      <c r="AF658" s="886"/>
      <c r="AG658" s="887"/>
      <c r="AI658" s="806" t="s">
        <v>804</v>
      </c>
      <c r="AJ658" s="807">
        <v>8</v>
      </c>
      <c r="AK658" s="807">
        <v>87</v>
      </c>
      <c r="AL658" s="759" t="str">
        <f t="shared" si="21"/>
        <v>Vejez</v>
      </c>
    </row>
    <row r="659" spans="1:38" ht="15">
      <c r="A659" s="806" t="s">
        <v>837</v>
      </c>
      <c r="B659" s="806" t="s">
        <v>787</v>
      </c>
      <c r="C659" s="806" t="s">
        <v>788</v>
      </c>
      <c r="D659" s="806" t="s">
        <v>784</v>
      </c>
      <c r="E659" s="807">
        <v>63</v>
      </c>
      <c r="G659" s="806" t="s">
        <v>862</v>
      </c>
      <c r="H659" s="807">
        <v>7</v>
      </c>
      <c r="I659" s="807">
        <v>1055</v>
      </c>
      <c r="K659" s="806" t="s">
        <v>674</v>
      </c>
      <c r="L659" s="806" t="s">
        <v>833</v>
      </c>
      <c r="M659" s="806" t="s">
        <v>806</v>
      </c>
      <c r="N659" s="807">
        <v>3</v>
      </c>
      <c r="O659" s="884"/>
      <c r="P659" s="806" t="s">
        <v>804</v>
      </c>
      <c r="Q659" s="807">
        <v>359</v>
      </c>
      <c r="R659" s="807">
        <v>41</v>
      </c>
      <c r="S659" s="759" t="str">
        <f t="shared" si="20"/>
        <v>Adulto</v>
      </c>
      <c r="U659" s="806" t="s">
        <v>862</v>
      </c>
      <c r="V659" s="807">
        <v>7</v>
      </c>
      <c r="W659" s="807">
        <v>2358</v>
      </c>
      <c r="X659" s="885"/>
      <c r="Z659" s="886"/>
      <c r="AA659" s="886"/>
      <c r="AB659" s="887"/>
      <c r="AC659" s="886"/>
      <c r="AE659" s="886"/>
      <c r="AF659" s="886"/>
      <c r="AG659" s="887"/>
      <c r="AI659" s="806" t="s">
        <v>804</v>
      </c>
      <c r="AJ659" s="807">
        <v>9</v>
      </c>
      <c r="AK659" s="807">
        <v>88</v>
      </c>
      <c r="AL659" s="759" t="str">
        <f t="shared" si="21"/>
        <v>Vejez</v>
      </c>
    </row>
    <row r="660" spans="1:38" ht="15">
      <c r="A660" s="806" t="s">
        <v>837</v>
      </c>
      <c r="B660" s="806" t="s">
        <v>787</v>
      </c>
      <c r="C660" s="806" t="s">
        <v>783</v>
      </c>
      <c r="D660" s="806" t="s">
        <v>789</v>
      </c>
      <c r="E660" s="807">
        <v>13</v>
      </c>
      <c r="G660" s="806" t="s">
        <v>862</v>
      </c>
      <c r="H660" s="807">
        <v>8</v>
      </c>
      <c r="I660" s="807">
        <v>909</v>
      </c>
      <c r="K660" s="806" t="s">
        <v>674</v>
      </c>
      <c r="L660" s="806" t="s">
        <v>833</v>
      </c>
      <c r="M660" s="806" t="s">
        <v>790</v>
      </c>
      <c r="N660" s="807">
        <v>34</v>
      </c>
      <c r="O660" s="884"/>
      <c r="P660" s="806" t="s">
        <v>804</v>
      </c>
      <c r="Q660" s="807">
        <v>383</v>
      </c>
      <c r="R660" s="807">
        <v>42</v>
      </c>
      <c r="S660" s="759" t="str">
        <f t="shared" si="20"/>
        <v>Adulto</v>
      </c>
      <c r="U660" s="806" t="s">
        <v>862</v>
      </c>
      <c r="V660" s="807">
        <v>8</v>
      </c>
      <c r="W660" s="807">
        <v>1899</v>
      </c>
      <c r="X660" s="885"/>
      <c r="Z660" s="886"/>
      <c r="AA660" s="886"/>
      <c r="AB660" s="887"/>
      <c r="AC660" s="886"/>
      <c r="AE660" s="886"/>
      <c r="AF660" s="886"/>
      <c r="AG660" s="887"/>
      <c r="AI660" s="806" t="s">
        <v>804</v>
      </c>
      <c r="AJ660" s="807">
        <v>10</v>
      </c>
      <c r="AK660" s="807">
        <v>89</v>
      </c>
      <c r="AL660" s="759" t="str">
        <f t="shared" si="21"/>
        <v>Vejez</v>
      </c>
    </row>
    <row r="661" spans="1:38" ht="15">
      <c r="A661" s="806" t="s">
        <v>837</v>
      </c>
      <c r="B661" s="806" t="s">
        <v>787</v>
      </c>
      <c r="C661" s="806" t="s">
        <v>783</v>
      </c>
      <c r="D661" s="806" t="s">
        <v>784</v>
      </c>
      <c r="E661" s="807">
        <v>57</v>
      </c>
      <c r="G661" s="806" t="s">
        <v>862</v>
      </c>
      <c r="H661" s="807">
        <v>9</v>
      </c>
      <c r="I661" s="807">
        <v>647</v>
      </c>
      <c r="K661" s="806" t="s">
        <v>674</v>
      </c>
      <c r="L661" s="806" t="s">
        <v>833</v>
      </c>
      <c r="M661" s="806" t="s">
        <v>824</v>
      </c>
      <c r="N661" s="807">
        <v>3</v>
      </c>
      <c r="O661" s="884"/>
      <c r="P661" s="806" t="s">
        <v>804</v>
      </c>
      <c r="Q661" s="807">
        <v>409</v>
      </c>
      <c r="R661" s="807">
        <v>43</v>
      </c>
      <c r="S661" s="759" t="str">
        <f t="shared" si="20"/>
        <v>Adulto</v>
      </c>
      <c r="U661" s="806" t="s">
        <v>862</v>
      </c>
      <c r="V661" s="807">
        <v>9</v>
      </c>
      <c r="W661" s="807">
        <v>1428</v>
      </c>
      <c r="X661" s="885"/>
      <c r="Z661" s="886"/>
      <c r="AA661" s="886"/>
      <c r="AB661" s="887"/>
      <c r="AC661" s="886"/>
      <c r="AE661" s="886"/>
      <c r="AF661" s="886"/>
      <c r="AG661" s="887"/>
      <c r="AI661" s="806" t="s">
        <v>804</v>
      </c>
      <c r="AJ661" s="807">
        <v>4</v>
      </c>
      <c r="AK661" s="807">
        <v>90</v>
      </c>
      <c r="AL661" s="759" t="str">
        <f t="shared" si="21"/>
        <v>Vejez</v>
      </c>
    </row>
    <row r="662" spans="1:38" ht="15">
      <c r="A662" s="806" t="s">
        <v>837</v>
      </c>
      <c r="B662" s="806" t="s">
        <v>792</v>
      </c>
      <c r="C662" s="806" t="s">
        <v>783</v>
      </c>
      <c r="D662" s="806" t="s">
        <v>789</v>
      </c>
      <c r="E662" s="807">
        <v>2</v>
      </c>
      <c r="G662" s="806" t="s">
        <v>862</v>
      </c>
      <c r="H662" s="807">
        <v>10</v>
      </c>
      <c r="I662" s="807">
        <v>405</v>
      </c>
      <c r="K662" s="806" t="s">
        <v>674</v>
      </c>
      <c r="L662" s="806" t="s">
        <v>833</v>
      </c>
      <c r="M662" s="806" t="s">
        <v>666</v>
      </c>
      <c r="N662" s="807">
        <v>3</v>
      </c>
      <c r="O662" s="884"/>
      <c r="P662" s="806" t="s">
        <v>804</v>
      </c>
      <c r="Q662" s="807">
        <v>356</v>
      </c>
      <c r="R662" s="807">
        <v>44</v>
      </c>
      <c r="S662" s="759" t="str">
        <f t="shared" si="20"/>
        <v>Adulto</v>
      </c>
      <c r="U662" s="806" t="s">
        <v>862</v>
      </c>
      <c r="V662" s="807">
        <v>10</v>
      </c>
      <c r="W662" s="807">
        <v>1020</v>
      </c>
      <c r="X662" s="885"/>
      <c r="Z662" s="886"/>
      <c r="AA662" s="886"/>
      <c r="AB662" s="887"/>
      <c r="AC662" s="886"/>
      <c r="AE662" s="886"/>
      <c r="AF662" s="886"/>
      <c r="AG662" s="887"/>
      <c r="AI662" s="806" t="s">
        <v>804</v>
      </c>
      <c r="AJ662" s="807">
        <v>12</v>
      </c>
      <c r="AK662" s="807">
        <v>91</v>
      </c>
      <c r="AL662" s="759" t="str">
        <f t="shared" si="21"/>
        <v>Vejez</v>
      </c>
    </row>
    <row r="663" spans="1:38" ht="15">
      <c r="A663" s="806" t="s">
        <v>837</v>
      </c>
      <c r="B663" s="806" t="s">
        <v>792</v>
      </c>
      <c r="C663" s="806" t="s">
        <v>783</v>
      </c>
      <c r="D663" s="806" t="s">
        <v>784</v>
      </c>
      <c r="E663" s="807">
        <v>1</v>
      </c>
      <c r="G663" s="806" t="s">
        <v>862</v>
      </c>
      <c r="H663" s="807">
        <v>11</v>
      </c>
      <c r="I663" s="807">
        <v>332</v>
      </c>
      <c r="K663" s="806" t="s">
        <v>674</v>
      </c>
      <c r="L663" s="806" t="s">
        <v>833</v>
      </c>
      <c r="M663" s="806" t="s">
        <v>794</v>
      </c>
      <c r="N663" s="807">
        <v>7</v>
      </c>
      <c r="O663" s="884"/>
      <c r="P663" s="806" t="s">
        <v>804</v>
      </c>
      <c r="Q663" s="807">
        <v>312</v>
      </c>
      <c r="R663" s="807">
        <v>45</v>
      </c>
      <c r="S663" s="759" t="str">
        <f t="shared" si="20"/>
        <v>Adulto</v>
      </c>
      <c r="U663" s="806" t="s">
        <v>862</v>
      </c>
      <c r="V663" s="807">
        <v>11</v>
      </c>
      <c r="W663" s="807">
        <v>669</v>
      </c>
      <c r="X663" s="885"/>
      <c r="Z663" s="886"/>
      <c r="AA663" s="886"/>
      <c r="AB663" s="887"/>
      <c r="AC663" s="886"/>
      <c r="AE663" s="886"/>
      <c r="AF663" s="886"/>
      <c r="AG663" s="887"/>
      <c r="AI663" s="806" t="s">
        <v>804</v>
      </c>
      <c r="AJ663" s="807">
        <v>3</v>
      </c>
      <c r="AK663" s="807">
        <v>92</v>
      </c>
      <c r="AL663" s="759" t="str">
        <f t="shared" si="21"/>
        <v>Vejez</v>
      </c>
    </row>
    <row r="664" spans="1:38" ht="15">
      <c r="A664" s="806" t="s">
        <v>837</v>
      </c>
      <c r="B664" s="806" t="s">
        <v>796</v>
      </c>
      <c r="C664" s="806" t="s">
        <v>788</v>
      </c>
      <c r="D664" s="806" t="s">
        <v>784</v>
      </c>
      <c r="E664" s="807">
        <v>2</v>
      </c>
      <c r="G664" s="806" t="s">
        <v>862</v>
      </c>
      <c r="H664" s="807">
        <v>12</v>
      </c>
      <c r="I664" s="807">
        <v>423</v>
      </c>
      <c r="K664" s="806" t="s">
        <v>674</v>
      </c>
      <c r="L664" s="806" t="s">
        <v>833</v>
      </c>
      <c r="M664" s="806" t="s">
        <v>798</v>
      </c>
      <c r="N664" s="807">
        <v>8</v>
      </c>
      <c r="O664" s="884"/>
      <c r="P664" s="806" t="s">
        <v>804</v>
      </c>
      <c r="Q664" s="807">
        <v>336</v>
      </c>
      <c r="R664" s="807">
        <v>46</v>
      </c>
      <c r="S664" s="759" t="str">
        <f t="shared" si="20"/>
        <v>Adulto</v>
      </c>
      <c r="U664" s="806" t="s">
        <v>862</v>
      </c>
      <c r="V664" s="807">
        <v>12</v>
      </c>
      <c r="W664" s="807">
        <v>708</v>
      </c>
      <c r="X664" s="885"/>
      <c r="Z664" s="886"/>
      <c r="AA664" s="886"/>
      <c r="AB664" s="887"/>
      <c r="AC664" s="886"/>
      <c r="AE664" s="886"/>
      <c r="AF664" s="886"/>
      <c r="AG664" s="887"/>
      <c r="AI664" s="806" t="s">
        <v>804</v>
      </c>
      <c r="AJ664" s="807">
        <v>2</v>
      </c>
      <c r="AK664" s="807">
        <v>93</v>
      </c>
      <c r="AL664" s="759" t="str">
        <f t="shared" si="21"/>
        <v>Vejez</v>
      </c>
    </row>
    <row r="665" spans="1:38" ht="15">
      <c r="A665" s="806" t="s">
        <v>837</v>
      </c>
      <c r="B665" s="806" t="s">
        <v>796</v>
      </c>
      <c r="C665" s="806" t="s">
        <v>783</v>
      </c>
      <c r="D665" s="806" t="s">
        <v>789</v>
      </c>
      <c r="E665" s="807">
        <v>1</v>
      </c>
      <c r="G665" s="806" t="s">
        <v>863</v>
      </c>
      <c r="H665" s="807">
        <v>0</v>
      </c>
      <c r="I665" s="807">
        <v>41</v>
      </c>
      <c r="K665" s="806" t="s">
        <v>674</v>
      </c>
      <c r="L665" s="806" t="s">
        <v>833</v>
      </c>
      <c r="M665" s="806" t="s">
        <v>799</v>
      </c>
      <c r="N665" s="807">
        <v>9</v>
      </c>
      <c r="O665" s="884"/>
      <c r="P665" s="806" t="s">
        <v>804</v>
      </c>
      <c r="Q665" s="807">
        <v>349</v>
      </c>
      <c r="R665" s="807">
        <v>47</v>
      </c>
      <c r="S665" s="759" t="str">
        <f t="shared" si="20"/>
        <v>Adulto</v>
      </c>
      <c r="U665" s="806" t="s">
        <v>863</v>
      </c>
      <c r="V665" s="807">
        <v>0</v>
      </c>
      <c r="W665" s="807">
        <v>14</v>
      </c>
      <c r="X665" s="885"/>
      <c r="Z665" s="886"/>
      <c r="AA665" s="886"/>
      <c r="AB665" s="887"/>
      <c r="AC665" s="886"/>
      <c r="AE665" s="886"/>
      <c r="AF665" s="886"/>
      <c r="AG665" s="887"/>
      <c r="AI665" s="806" t="s">
        <v>804</v>
      </c>
      <c r="AJ665" s="807">
        <v>4</v>
      </c>
      <c r="AK665" s="807">
        <v>94</v>
      </c>
      <c r="AL665" s="759" t="str">
        <f t="shared" si="21"/>
        <v>Vejez</v>
      </c>
    </row>
    <row r="666" spans="1:38" ht="15">
      <c r="A666" s="806" t="s">
        <v>837</v>
      </c>
      <c r="B666" s="806" t="s">
        <v>815</v>
      </c>
      <c r="C666" s="806" t="s">
        <v>788</v>
      </c>
      <c r="D666" s="806" t="s">
        <v>789</v>
      </c>
      <c r="E666" s="807">
        <v>245</v>
      </c>
      <c r="G666" s="806" t="s">
        <v>863</v>
      </c>
      <c r="H666" s="807">
        <v>1</v>
      </c>
      <c r="I666" s="807">
        <v>190</v>
      </c>
      <c r="K666" s="806" t="s">
        <v>674</v>
      </c>
      <c r="L666" s="806" t="s">
        <v>833</v>
      </c>
      <c r="M666" s="806" t="s">
        <v>801</v>
      </c>
      <c r="N666" s="807">
        <v>41</v>
      </c>
      <c r="O666" s="884"/>
      <c r="P666" s="806" t="s">
        <v>804</v>
      </c>
      <c r="Q666" s="807">
        <v>390</v>
      </c>
      <c r="R666" s="807">
        <v>48</v>
      </c>
      <c r="S666" s="759" t="str">
        <f t="shared" si="20"/>
        <v>Adulto</v>
      </c>
      <c r="U666" s="806" t="s">
        <v>863</v>
      </c>
      <c r="V666" s="807">
        <v>1</v>
      </c>
      <c r="W666" s="807">
        <v>85</v>
      </c>
      <c r="X666" s="885"/>
      <c r="Z666" s="886"/>
      <c r="AA666" s="886"/>
      <c r="AB666" s="887"/>
      <c r="AC666" s="886"/>
      <c r="AE666" s="886"/>
      <c r="AF666" s="886"/>
      <c r="AG666" s="887"/>
      <c r="AI666" s="806" t="s">
        <v>804</v>
      </c>
      <c r="AJ666" s="807">
        <v>2</v>
      </c>
      <c r="AK666" s="807">
        <v>95</v>
      </c>
      <c r="AL666" s="759" t="str">
        <f t="shared" si="21"/>
        <v>Vejez</v>
      </c>
    </row>
    <row r="667" spans="1:38" ht="15">
      <c r="A667" s="806" t="s">
        <v>837</v>
      </c>
      <c r="B667" s="806" t="s">
        <v>815</v>
      </c>
      <c r="C667" s="806" t="s">
        <v>788</v>
      </c>
      <c r="D667" s="806" t="s">
        <v>784</v>
      </c>
      <c r="E667" s="807">
        <v>1249</v>
      </c>
      <c r="G667" s="806" t="s">
        <v>863</v>
      </c>
      <c r="H667" s="807">
        <v>2</v>
      </c>
      <c r="I667" s="807">
        <v>613</v>
      </c>
      <c r="K667" s="806" t="s">
        <v>674</v>
      </c>
      <c r="L667" s="806" t="s">
        <v>833</v>
      </c>
      <c r="M667" s="806" t="s">
        <v>674</v>
      </c>
      <c r="N667" s="807">
        <v>3936</v>
      </c>
      <c r="O667" s="884"/>
      <c r="P667" s="806" t="s">
        <v>804</v>
      </c>
      <c r="Q667" s="807">
        <v>318</v>
      </c>
      <c r="R667" s="807">
        <v>49</v>
      </c>
      <c r="S667" s="759" t="str">
        <f t="shared" si="20"/>
        <v>Adulto</v>
      </c>
      <c r="U667" s="806" t="s">
        <v>863</v>
      </c>
      <c r="V667" s="807">
        <v>2</v>
      </c>
      <c r="W667" s="807">
        <v>274</v>
      </c>
      <c r="X667" s="885"/>
      <c r="Z667" s="886"/>
      <c r="AA667" s="886"/>
      <c r="AB667" s="887"/>
      <c r="AC667" s="886"/>
      <c r="AE667" s="886"/>
      <c r="AF667" s="886"/>
      <c r="AG667" s="887"/>
      <c r="AI667" s="806" t="s">
        <v>804</v>
      </c>
      <c r="AJ667" s="807">
        <v>1</v>
      </c>
      <c r="AK667" s="807">
        <v>96</v>
      </c>
      <c r="AL667" s="759" t="str">
        <f t="shared" si="21"/>
        <v>Vejez</v>
      </c>
    </row>
    <row r="668" spans="1:38" ht="15">
      <c r="A668" s="806" t="s">
        <v>837</v>
      </c>
      <c r="B668" s="806" t="s">
        <v>815</v>
      </c>
      <c r="C668" s="806" t="s">
        <v>783</v>
      </c>
      <c r="D668" s="806" t="s">
        <v>789</v>
      </c>
      <c r="E668" s="807">
        <v>215</v>
      </c>
      <c r="G668" s="806" t="s">
        <v>863</v>
      </c>
      <c r="H668" s="807">
        <v>3</v>
      </c>
      <c r="I668" s="807">
        <v>352</v>
      </c>
      <c r="K668" s="806" t="s">
        <v>674</v>
      </c>
      <c r="L668" s="806" t="s">
        <v>833</v>
      </c>
      <c r="M668" s="806" t="s">
        <v>678</v>
      </c>
      <c r="N668" s="807">
        <v>7</v>
      </c>
      <c r="O668" s="884"/>
      <c r="P668" s="806" t="s">
        <v>804</v>
      </c>
      <c r="Q668" s="807">
        <v>344</v>
      </c>
      <c r="R668" s="807">
        <v>50</v>
      </c>
      <c r="S668" s="759" t="str">
        <f t="shared" si="20"/>
        <v>Adulto</v>
      </c>
      <c r="U668" s="806" t="s">
        <v>863</v>
      </c>
      <c r="V668" s="807">
        <v>3</v>
      </c>
      <c r="W668" s="807">
        <v>161</v>
      </c>
      <c r="X668" s="885"/>
      <c r="Z668" s="886"/>
      <c r="AA668" s="886"/>
      <c r="AB668" s="887"/>
      <c r="AC668" s="886"/>
      <c r="AE668" s="886"/>
      <c r="AF668" s="886"/>
      <c r="AG668" s="887"/>
      <c r="AI668" s="806" t="s">
        <v>804</v>
      </c>
      <c r="AJ668" s="807">
        <v>1</v>
      </c>
      <c r="AK668" s="807">
        <v>97</v>
      </c>
      <c r="AL668" s="759" t="str">
        <f t="shared" si="21"/>
        <v>Vejez</v>
      </c>
    </row>
    <row r="669" spans="1:38" ht="15">
      <c r="A669" s="806" t="s">
        <v>837</v>
      </c>
      <c r="B669" s="806" t="s">
        <v>815</v>
      </c>
      <c r="C669" s="806" t="s">
        <v>783</v>
      </c>
      <c r="D669" s="806" t="s">
        <v>784</v>
      </c>
      <c r="E669" s="807">
        <v>915</v>
      </c>
      <c r="G669" s="806" t="s">
        <v>863</v>
      </c>
      <c r="H669" s="807">
        <v>4</v>
      </c>
      <c r="I669" s="807">
        <v>1439</v>
      </c>
      <c r="K669" s="806" t="s">
        <v>674</v>
      </c>
      <c r="L669" s="806" t="s">
        <v>833</v>
      </c>
      <c r="M669" s="806" t="s">
        <v>683</v>
      </c>
      <c r="N669" s="807">
        <v>1</v>
      </c>
      <c r="O669" s="884"/>
      <c r="P669" s="806" t="s">
        <v>804</v>
      </c>
      <c r="Q669" s="807">
        <v>358</v>
      </c>
      <c r="R669" s="807">
        <v>51</v>
      </c>
      <c r="S669" s="759" t="str">
        <f t="shared" si="20"/>
        <v>Adulto</v>
      </c>
      <c r="U669" s="806" t="s">
        <v>863</v>
      </c>
      <c r="V669" s="807">
        <v>4</v>
      </c>
      <c r="W669" s="807">
        <v>1152</v>
      </c>
      <c r="X669" s="885"/>
      <c r="Z669" s="886"/>
      <c r="AA669" s="886"/>
      <c r="AB669" s="887"/>
      <c r="AC669" s="886"/>
      <c r="AE669" s="886"/>
      <c r="AF669" s="886"/>
      <c r="AG669" s="887"/>
      <c r="AI669" s="806" t="s">
        <v>804</v>
      </c>
      <c r="AJ669" s="807">
        <v>1</v>
      </c>
      <c r="AK669" s="807">
        <v>99</v>
      </c>
      <c r="AL669" s="759" t="str">
        <f t="shared" si="21"/>
        <v>Vejez</v>
      </c>
    </row>
    <row r="670" spans="1:38" ht="30">
      <c r="A670" s="806" t="s">
        <v>837</v>
      </c>
      <c r="B670" s="806" t="s">
        <v>818</v>
      </c>
      <c r="C670" s="806" t="s">
        <v>788</v>
      </c>
      <c r="D670" s="806" t="s">
        <v>789</v>
      </c>
      <c r="E670" s="807">
        <v>36</v>
      </c>
      <c r="G670" s="806" t="s">
        <v>863</v>
      </c>
      <c r="H670" s="807">
        <v>5</v>
      </c>
      <c r="I670" s="807">
        <v>270</v>
      </c>
      <c r="K670" s="806" t="s">
        <v>674</v>
      </c>
      <c r="L670" s="806" t="s">
        <v>833</v>
      </c>
      <c r="M670" s="806" t="s">
        <v>684</v>
      </c>
      <c r="N670" s="807">
        <v>1953</v>
      </c>
      <c r="O670" s="884"/>
      <c r="P670" s="806" t="s">
        <v>804</v>
      </c>
      <c r="Q670" s="807">
        <v>372</v>
      </c>
      <c r="R670" s="807">
        <v>52</v>
      </c>
      <c r="S670" s="759" t="str">
        <f t="shared" si="20"/>
        <v>Adulto</v>
      </c>
      <c r="U670" s="806" t="s">
        <v>863</v>
      </c>
      <c r="V670" s="807">
        <v>5</v>
      </c>
      <c r="W670" s="807">
        <v>174</v>
      </c>
      <c r="X670" s="885"/>
      <c r="Z670" s="886"/>
      <c r="AA670" s="886"/>
      <c r="AB670" s="887"/>
      <c r="AC670" s="886"/>
      <c r="AE670" s="886"/>
      <c r="AF670" s="886"/>
      <c r="AG670" s="887"/>
      <c r="AI670" s="806" t="s">
        <v>807</v>
      </c>
      <c r="AJ670" s="807">
        <v>8</v>
      </c>
      <c r="AK670" s="807">
        <v>0</v>
      </c>
      <c r="AL670" s="759" t="str">
        <f t="shared" si="21"/>
        <v>Primera Infancia</v>
      </c>
    </row>
    <row r="671" spans="1:38" ht="30">
      <c r="A671" s="806" t="s">
        <v>837</v>
      </c>
      <c r="B671" s="806" t="s">
        <v>818</v>
      </c>
      <c r="C671" s="806" t="s">
        <v>788</v>
      </c>
      <c r="D671" s="806" t="s">
        <v>784</v>
      </c>
      <c r="E671" s="807">
        <v>102</v>
      </c>
      <c r="G671" s="806" t="s">
        <v>863</v>
      </c>
      <c r="H671" s="807">
        <v>6</v>
      </c>
      <c r="I671" s="807">
        <v>304</v>
      </c>
      <c r="K671" s="806" t="s">
        <v>674</v>
      </c>
      <c r="L671" s="806" t="s">
        <v>835</v>
      </c>
      <c r="M671" s="806" t="s">
        <v>790</v>
      </c>
      <c r="N671" s="807">
        <v>2</v>
      </c>
      <c r="O671" s="884"/>
      <c r="P671" s="806" t="s">
        <v>804</v>
      </c>
      <c r="Q671" s="807">
        <v>341</v>
      </c>
      <c r="R671" s="807">
        <v>53</v>
      </c>
      <c r="S671" s="759" t="str">
        <f t="shared" si="20"/>
        <v>Adulto</v>
      </c>
      <c r="U671" s="806" t="s">
        <v>863</v>
      </c>
      <c r="V671" s="807">
        <v>6</v>
      </c>
      <c r="W671" s="807">
        <v>156</v>
      </c>
      <c r="X671" s="885"/>
      <c r="Z671" s="886"/>
      <c r="AA671" s="886"/>
      <c r="AB671" s="887"/>
      <c r="AC671" s="886"/>
      <c r="AE671" s="886"/>
      <c r="AF671" s="886"/>
      <c r="AG671" s="887"/>
      <c r="AI671" s="806" t="s">
        <v>807</v>
      </c>
      <c r="AJ671" s="807">
        <v>11</v>
      </c>
      <c r="AK671" s="807">
        <v>1</v>
      </c>
      <c r="AL671" s="759" t="str">
        <f t="shared" si="21"/>
        <v>Primera Infancia</v>
      </c>
    </row>
    <row r="672" spans="1:38" ht="30">
      <c r="A672" s="806" t="s">
        <v>837</v>
      </c>
      <c r="B672" s="806" t="s">
        <v>818</v>
      </c>
      <c r="C672" s="806" t="s">
        <v>783</v>
      </c>
      <c r="D672" s="806" t="s">
        <v>789</v>
      </c>
      <c r="E672" s="807">
        <v>42</v>
      </c>
      <c r="G672" s="806" t="s">
        <v>863</v>
      </c>
      <c r="H672" s="807">
        <v>7</v>
      </c>
      <c r="I672" s="807">
        <v>322</v>
      </c>
      <c r="K672" s="806" t="s">
        <v>674</v>
      </c>
      <c r="L672" s="806" t="s">
        <v>835</v>
      </c>
      <c r="M672" s="806" t="s">
        <v>791</v>
      </c>
      <c r="N672" s="807">
        <v>13</v>
      </c>
      <c r="O672" s="884"/>
      <c r="P672" s="806" t="s">
        <v>804</v>
      </c>
      <c r="Q672" s="807">
        <v>332</v>
      </c>
      <c r="R672" s="807">
        <v>54</v>
      </c>
      <c r="S672" s="759" t="str">
        <f t="shared" si="20"/>
        <v>Adulto</v>
      </c>
      <c r="U672" s="806" t="s">
        <v>863</v>
      </c>
      <c r="V672" s="807">
        <v>7</v>
      </c>
      <c r="W672" s="807">
        <v>196</v>
      </c>
      <c r="X672" s="885"/>
      <c r="Z672" s="886"/>
      <c r="AA672" s="886"/>
      <c r="AB672" s="887"/>
      <c r="AC672" s="886"/>
      <c r="AE672" s="886"/>
      <c r="AF672" s="886"/>
      <c r="AG672" s="887"/>
      <c r="AI672" s="806" t="s">
        <v>807</v>
      </c>
      <c r="AJ672" s="807">
        <v>8</v>
      </c>
      <c r="AK672" s="807">
        <v>2</v>
      </c>
      <c r="AL672" s="759" t="str">
        <f t="shared" si="21"/>
        <v>Primera Infancia</v>
      </c>
    </row>
    <row r="673" spans="1:38" ht="30">
      <c r="A673" s="806" t="s">
        <v>837</v>
      </c>
      <c r="B673" s="806" t="s">
        <v>818</v>
      </c>
      <c r="C673" s="806" t="s">
        <v>783</v>
      </c>
      <c r="D673" s="806" t="s">
        <v>784</v>
      </c>
      <c r="E673" s="807">
        <v>126</v>
      </c>
      <c r="G673" s="806" t="s">
        <v>863</v>
      </c>
      <c r="H673" s="807">
        <v>8</v>
      </c>
      <c r="I673" s="807">
        <v>337</v>
      </c>
      <c r="K673" s="806" t="s">
        <v>674</v>
      </c>
      <c r="L673" s="806" t="s">
        <v>835</v>
      </c>
      <c r="M673" s="806" t="s">
        <v>826</v>
      </c>
      <c r="N673" s="807">
        <v>1</v>
      </c>
      <c r="O673" s="884"/>
      <c r="P673" s="806" t="s">
        <v>804</v>
      </c>
      <c r="Q673" s="807">
        <v>397</v>
      </c>
      <c r="R673" s="807">
        <v>55</v>
      </c>
      <c r="S673" s="759" t="str">
        <f t="shared" si="20"/>
        <v>Adulto</v>
      </c>
      <c r="U673" s="806" t="s">
        <v>863</v>
      </c>
      <c r="V673" s="807">
        <v>8</v>
      </c>
      <c r="W673" s="807">
        <v>117</v>
      </c>
      <c r="X673" s="885"/>
      <c r="Z673" s="886"/>
      <c r="AA673" s="886"/>
      <c r="AB673" s="887"/>
      <c r="AC673" s="886"/>
      <c r="AE673" s="886"/>
      <c r="AF673" s="886"/>
      <c r="AG673" s="887"/>
      <c r="AI673" s="806" t="s">
        <v>807</v>
      </c>
      <c r="AJ673" s="807">
        <v>16</v>
      </c>
      <c r="AK673" s="807">
        <v>3</v>
      </c>
      <c r="AL673" s="759" t="str">
        <f t="shared" si="21"/>
        <v>Primera Infancia</v>
      </c>
    </row>
    <row r="674" spans="1:38" ht="30">
      <c r="A674" s="806" t="s">
        <v>838</v>
      </c>
      <c r="B674" s="806" t="s">
        <v>662</v>
      </c>
      <c r="C674" s="806" t="s">
        <v>788</v>
      </c>
      <c r="D674" s="806" t="s">
        <v>789</v>
      </c>
      <c r="E674" s="807">
        <v>1418</v>
      </c>
      <c r="G674" s="806" t="s">
        <v>863</v>
      </c>
      <c r="H674" s="807">
        <v>9</v>
      </c>
      <c r="I674" s="807">
        <v>264</v>
      </c>
      <c r="K674" s="806" t="s">
        <v>674</v>
      </c>
      <c r="L674" s="806" t="s">
        <v>835</v>
      </c>
      <c r="M674" s="806" t="s">
        <v>666</v>
      </c>
      <c r="N674" s="807">
        <v>10</v>
      </c>
      <c r="O674" s="884"/>
      <c r="P674" s="806" t="s">
        <v>804</v>
      </c>
      <c r="Q674" s="807">
        <v>320</v>
      </c>
      <c r="R674" s="807">
        <v>56</v>
      </c>
      <c r="S674" s="759" t="str">
        <f t="shared" si="20"/>
        <v>Adulto</v>
      </c>
      <c r="U674" s="806" t="s">
        <v>863</v>
      </c>
      <c r="V674" s="807">
        <v>9</v>
      </c>
      <c r="W674" s="807">
        <v>74</v>
      </c>
      <c r="X674" s="885"/>
      <c r="Z674" s="886"/>
      <c r="AA674" s="886"/>
      <c r="AB674" s="887"/>
      <c r="AC674" s="886"/>
      <c r="AE674" s="886"/>
      <c r="AF674" s="886"/>
      <c r="AG674" s="887"/>
      <c r="AI674" s="806" t="s">
        <v>807</v>
      </c>
      <c r="AJ674" s="807">
        <v>20</v>
      </c>
      <c r="AK674" s="807">
        <v>4</v>
      </c>
      <c r="AL674" s="759" t="str">
        <f t="shared" si="21"/>
        <v>Primera Infancia</v>
      </c>
    </row>
    <row r="675" spans="1:38" ht="30">
      <c r="A675" s="806" t="s">
        <v>838</v>
      </c>
      <c r="B675" s="806" t="s">
        <v>662</v>
      </c>
      <c r="C675" s="806" t="s">
        <v>788</v>
      </c>
      <c r="D675" s="806" t="s">
        <v>784</v>
      </c>
      <c r="E675" s="807">
        <v>524</v>
      </c>
      <c r="G675" s="806" t="s">
        <v>863</v>
      </c>
      <c r="H675" s="807">
        <v>10</v>
      </c>
      <c r="I675" s="807">
        <v>216</v>
      </c>
      <c r="K675" s="806" t="s">
        <v>674</v>
      </c>
      <c r="L675" s="806" t="s">
        <v>835</v>
      </c>
      <c r="M675" s="806" t="s">
        <v>794</v>
      </c>
      <c r="N675" s="807">
        <v>3</v>
      </c>
      <c r="O675" s="884"/>
      <c r="P675" s="806" t="s">
        <v>804</v>
      </c>
      <c r="Q675" s="807">
        <v>328</v>
      </c>
      <c r="R675" s="807">
        <v>57</v>
      </c>
      <c r="S675" s="759" t="str">
        <f t="shared" si="20"/>
        <v>Adulto</v>
      </c>
      <c r="U675" s="806" t="s">
        <v>863</v>
      </c>
      <c r="V675" s="807">
        <v>10</v>
      </c>
      <c r="W675" s="807">
        <v>57</v>
      </c>
      <c r="X675" s="885"/>
      <c r="Z675" s="886"/>
      <c r="AA675" s="886"/>
      <c r="AB675" s="887"/>
      <c r="AC675" s="886"/>
      <c r="AE675" s="886"/>
      <c r="AF675" s="886"/>
      <c r="AG675" s="887"/>
      <c r="AI675" s="806" t="s">
        <v>807</v>
      </c>
      <c r="AJ675" s="807">
        <v>15</v>
      </c>
      <c r="AK675" s="807">
        <v>5</v>
      </c>
      <c r="AL675" s="759" t="str">
        <f t="shared" si="21"/>
        <v>Primera Infancia</v>
      </c>
    </row>
    <row r="676" spans="1:38" ht="15">
      <c r="A676" s="806" t="s">
        <v>838</v>
      </c>
      <c r="B676" s="806" t="s">
        <v>662</v>
      </c>
      <c r="C676" s="806" t="s">
        <v>783</v>
      </c>
      <c r="D676" s="806" t="s">
        <v>789</v>
      </c>
      <c r="E676" s="807">
        <v>1613</v>
      </c>
      <c r="G676" s="806" t="s">
        <v>863</v>
      </c>
      <c r="H676" s="807">
        <v>11</v>
      </c>
      <c r="I676" s="807">
        <v>141</v>
      </c>
      <c r="K676" s="806" t="s">
        <v>674</v>
      </c>
      <c r="L676" s="806" t="s">
        <v>835</v>
      </c>
      <c r="M676" s="806" t="s">
        <v>795</v>
      </c>
      <c r="N676" s="807">
        <v>1</v>
      </c>
      <c r="O676" s="884"/>
      <c r="P676" s="806" t="s">
        <v>804</v>
      </c>
      <c r="Q676" s="807">
        <v>355</v>
      </c>
      <c r="R676" s="807">
        <v>58</v>
      </c>
      <c r="S676" s="759" t="str">
        <f t="shared" si="20"/>
        <v>Adulto</v>
      </c>
      <c r="U676" s="806" t="s">
        <v>863</v>
      </c>
      <c r="V676" s="807">
        <v>11</v>
      </c>
      <c r="W676" s="807">
        <v>44</v>
      </c>
      <c r="X676" s="885"/>
      <c r="Z676" s="886"/>
      <c r="AA676" s="886"/>
      <c r="AB676" s="887"/>
      <c r="AC676" s="886"/>
      <c r="AE676" s="886"/>
      <c r="AF676" s="886"/>
      <c r="AG676" s="887"/>
      <c r="AI676" s="806" t="s">
        <v>807</v>
      </c>
      <c r="AJ676" s="807">
        <v>23</v>
      </c>
      <c r="AK676" s="807">
        <v>6</v>
      </c>
      <c r="AL676" s="759" t="str">
        <f t="shared" si="21"/>
        <v>Infancia</v>
      </c>
    </row>
    <row r="677" spans="1:38" ht="15">
      <c r="A677" s="806" t="s">
        <v>838</v>
      </c>
      <c r="B677" s="806" t="s">
        <v>662</v>
      </c>
      <c r="C677" s="806" t="s">
        <v>783</v>
      </c>
      <c r="D677" s="806" t="s">
        <v>784</v>
      </c>
      <c r="E677" s="807">
        <v>508</v>
      </c>
      <c r="G677" s="806" t="s">
        <v>863</v>
      </c>
      <c r="H677" s="807">
        <v>12</v>
      </c>
      <c r="I677" s="807">
        <v>188</v>
      </c>
      <c r="K677" s="806" t="s">
        <v>674</v>
      </c>
      <c r="L677" s="806" t="s">
        <v>835</v>
      </c>
      <c r="M677" s="806" t="s">
        <v>829</v>
      </c>
      <c r="N677" s="807">
        <v>3</v>
      </c>
      <c r="O677" s="884"/>
      <c r="P677" s="806" t="s">
        <v>804</v>
      </c>
      <c r="Q677" s="807">
        <v>387</v>
      </c>
      <c r="R677" s="807">
        <v>59</v>
      </c>
      <c r="S677" s="759" t="str">
        <f t="shared" si="20"/>
        <v>Adulto</v>
      </c>
      <c r="U677" s="806" t="s">
        <v>863</v>
      </c>
      <c r="V677" s="807">
        <v>12</v>
      </c>
      <c r="W677" s="807">
        <v>84</v>
      </c>
      <c r="X677" s="885"/>
      <c r="Z677" s="886"/>
      <c r="AA677" s="886"/>
      <c r="AB677" s="887"/>
      <c r="AC677" s="886"/>
      <c r="AE677" s="886"/>
      <c r="AF677" s="886"/>
      <c r="AG677" s="887"/>
      <c r="AI677" s="806" t="s">
        <v>807</v>
      </c>
      <c r="AJ677" s="807">
        <v>24</v>
      </c>
      <c r="AK677" s="807">
        <v>7</v>
      </c>
      <c r="AL677" s="759" t="str">
        <f t="shared" si="21"/>
        <v>Infancia</v>
      </c>
    </row>
    <row r="678" spans="1:38" ht="15">
      <c r="A678" s="806" t="s">
        <v>838</v>
      </c>
      <c r="B678" s="806" t="s">
        <v>666</v>
      </c>
      <c r="C678" s="806" t="s">
        <v>788</v>
      </c>
      <c r="D678" s="806" t="s">
        <v>789</v>
      </c>
      <c r="E678" s="807">
        <v>164</v>
      </c>
      <c r="G678" s="806" t="s">
        <v>864</v>
      </c>
      <c r="H678" s="807">
        <v>0</v>
      </c>
      <c r="I678" s="807">
        <v>98</v>
      </c>
      <c r="K678" s="806" t="s">
        <v>674</v>
      </c>
      <c r="L678" s="806" t="s">
        <v>835</v>
      </c>
      <c r="M678" s="806" t="s">
        <v>798</v>
      </c>
      <c r="N678" s="807">
        <v>2</v>
      </c>
      <c r="O678" s="884"/>
      <c r="P678" s="806" t="s">
        <v>804</v>
      </c>
      <c r="Q678" s="807">
        <v>324</v>
      </c>
      <c r="R678" s="807">
        <v>60</v>
      </c>
      <c r="S678" s="759" t="str">
        <f t="shared" si="20"/>
        <v>Vejez</v>
      </c>
      <c r="U678" s="806" t="s">
        <v>864</v>
      </c>
      <c r="V678" s="807">
        <v>0</v>
      </c>
      <c r="W678" s="807">
        <v>22</v>
      </c>
      <c r="X678" s="885"/>
      <c r="Z678" s="886"/>
      <c r="AA678" s="886"/>
      <c r="AB678" s="887"/>
      <c r="AC678" s="886"/>
      <c r="AE678" s="886"/>
      <c r="AF678" s="886"/>
      <c r="AG678" s="887"/>
      <c r="AI678" s="806" t="s">
        <v>807</v>
      </c>
      <c r="AJ678" s="807">
        <v>18</v>
      </c>
      <c r="AK678" s="807">
        <v>8</v>
      </c>
      <c r="AL678" s="759" t="str">
        <f t="shared" si="21"/>
        <v>Infancia</v>
      </c>
    </row>
    <row r="679" spans="1:38" ht="15">
      <c r="A679" s="806" t="s">
        <v>838</v>
      </c>
      <c r="B679" s="806" t="s">
        <v>666</v>
      </c>
      <c r="C679" s="806" t="s">
        <v>788</v>
      </c>
      <c r="D679" s="806" t="s">
        <v>784</v>
      </c>
      <c r="E679" s="807">
        <v>138</v>
      </c>
      <c r="G679" s="806" t="s">
        <v>864</v>
      </c>
      <c r="H679" s="807">
        <v>1</v>
      </c>
      <c r="I679" s="807">
        <v>363</v>
      </c>
      <c r="K679" s="806" t="s">
        <v>674</v>
      </c>
      <c r="L679" s="806" t="s">
        <v>835</v>
      </c>
      <c r="M679" s="806" t="s">
        <v>799</v>
      </c>
      <c r="N679" s="807">
        <v>9</v>
      </c>
      <c r="O679" s="884"/>
      <c r="P679" s="806" t="s">
        <v>804</v>
      </c>
      <c r="Q679" s="807">
        <v>328</v>
      </c>
      <c r="R679" s="807">
        <v>61</v>
      </c>
      <c r="S679" s="759" t="str">
        <f t="shared" si="20"/>
        <v>Vejez</v>
      </c>
      <c r="U679" s="806" t="s">
        <v>864</v>
      </c>
      <c r="V679" s="807">
        <v>1</v>
      </c>
      <c r="W679" s="807">
        <v>91</v>
      </c>
      <c r="X679" s="885"/>
      <c r="Z679" s="886"/>
      <c r="AA679" s="886"/>
      <c r="AB679" s="887"/>
      <c r="AC679" s="886"/>
      <c r="AE679" s="886"/>
      <c r="AF679" s="886"/>
      <c r="AG679" s="887"/>
      <c r="AI679" s="806" t="s">
        <v>807</v>
      </c>
      <c r="AJ679" s="807">
        <v>14</v>
      </c>
      <c r="AK679" s="807">
        <v>9</v>
      </c>
      <c r="AL679" s="759" t="str">
        <f t="shared" si="21"/>
        <v>Infancia</v>
      </c>
    </row>
    <row r="680" spans="1:38" ht="15">
      <c r="A680" s="806" t="s">
        <v>838</v>
      </c>
      <c r="B680" s="806" t="s">
        <v>666</v>
      </c>
      <c r="C680" s="806" t="s">
        <v>783</v>
      </c>
      <c r="D680" s="806" t="s">
        <v>789</v>
      </c>
      <c r="E680" s="807">
        <v>303</v>
      </c>
      <c r="G680" s="806" t="s">
        <v>864</v>
      </c>
      <c r="H680" s="807">
        <v>2</v>
      </c>
      <c r="I680" s="807">
        <v>1068</v>
      </c>
      <c r="K680" s="806" t="s">
        <v>674</v>
      </c>
      <c r="L680" s="806" t="s">
        <v>835</v>
      </c>
      <c r="M680" s="806" t="s">
        <v>801</v>
      </c>
      <c r="N680" s="807">
        <v>14</v>
      </c>
      <c r="O680" s="884"/>
      <c r="P680" s="806" t="s">
        <v>804</v>
      </c>
      <c r="Q680" s="807">
        <v>302</v>
      </c>
      <c r="R680" s="807">
        <v>62</v>
      </c>
      <c r="S680" s="759" t="str">
        <f t="shared" si="20"/>
        <v>Vejez</v>
      </c>
      <c r="U680" s="806" t="s">
        <v>864</v>
      </c>
      <c r="V680" s="807">
        <v>2</v>
      </c>
      <c r="W680" s="807">
        <v>241</v>
      </c>
      <c r="X680" s="885"/>
      <c r="Z680" s="886"/>
      <c r="AA680" s="886"/>
      <c r="AB680" s="887"/>
      <c r="AC680" s="886"/>
      <c r="AE680" s="886"/>
      <c r="AF680" s="886"/>
      <c r="AG680" s="887"/>
      <c r="AI680" s="806" t="s">
        <v>807</v>
      </c>
      <c r="AJ680" s="807">
        <v>19</v>
      </c>
      <c r="AK680" s="807">
        <v>10</v>
      </c>
      <c r="AL680" s="759" t="str">
        <f t="shared" si="21"/>
        <v>Infancia</v>
      </c>
    </row>
    <row r="681" spans="1:38" ht="15">
      <c r="A681" s="806" t="s">
        <v>838</v>
      </c>
      <c r="B681" s="806" t="s">
        <v>666</v>
      </c>
      <c r="C681" s="806" t="s">
        <v>783</v>
      </c>
      <c r="D681" s="806" t="s">
        <v>784</v>
      </c>
      <c r="E681" s="807">
        <v>134</v>
      </c>
      <c r="G681" s="806" t="s">
        <v>864</v>
      </c>
      <c r="H681" s="807">
        <v>3</v>
      </c>
      <c r="I681" s="807">
        <v>504</v>
      </c>
      <c r="K681" s="806" t="s">
        <v>674</v>
      </c>
      <c r="L681" s="806" t="s">
        <v>835</v>
      </c>
      <c r="M681" s="806" t="s">
        <v>674</v>
      </c>
      <c r="N681" s="807">
        <v>5502</v>
      </c>
      <c r="O681" s="884"/>
      <c r="P681" s="806" t="s">
        <v>804</v>
      </c>
      <c r="Q681" s="807">
        <v>324</v>
      </c>
      <c r="R681" s="807">
        <v>63</v>
      </c>
      <c r="S681" s="759" t="str">
        <f t="shared" si="20"/>
        <v>Vejez</v>
      </c>
      <c r="U681" s="806" t="s">
        <v>864</v>
      </c>
      <c r="V681" s="807">
        <v>3</v>
      </c>
      <c r="W681" s="807">
        <v>91</v>
      </c>
      <c r="X681" s="885"/>
      <c r="Z681" s="886"/>
      <c r="AA681" s="886"/>
      <c r="AB681" s="887"/>
      <c r="AC681" s="886"/>
      <c r="AE681" s="886"/>
      <c r="AF681" s="886"/>
      <c r="AG681" s="887"/>
      <c r="AI681" s="806" t="s">
        <v>807</v>
      </c>
      <c r="AJ681" s="807">
        <v>18</v>
      </c>
      <c r="AK681" s="807">
        <v>11</v>
      </c>
      <c r="AL681" s="759" t="str">
        <f t="shared" si="21"/>
        <v>Infancia</v>
      </c>
    </row>
    <row r="682" spans="1:38" ht="30">
      <c r="A682" s="806" t="s">
        <v>838</v>
      </c>
      <c r="B682" s="806" t="s">
        <v>787</v>
      </c>
      <c r="C682" s="806" t="s">
        <v>788</v>
      </c>
      <c r="D682" s="806" t="s">
        <v>789</v>
      </c>
      <c r="E682" s="807">
        <v>2</v>
      </c>
      <c r="G682" s="806" t="s">
        <v>864</v>
      </c>
      <c r="H682" s="807">
        <v>4</v>
      </c>
      <c r="I682" s="807">
        <v>2171</v>
      </c>
      <c r="K682" s="806" t="s">
        <v>674</v>
      </c>
      <c r="L682" s="806" t="s">
        <v>835</v>
      </c>
      <c r="M682" s="806" t="s">
        <v>683</v>
      </c>
      <c r="N682" s="807">
        <v>1</v>
      </c>
      <c r="O682" s="884"/>
      <c r="P682" s="806" t="s">
        <v>804</v>
      </c>
      <c r="Q682" s="807">
        <v>297</v>
      </c>
      <c r="R682" s="807">
        <v>64</v>
      </c>
      <c r="S682" s="759" t="str">
        <f t="shared" si="20"/>
        <v>Vejez</v>
      </c>
      <c r="U682" s="806" t="s">
        <v>864</v>
      </c>
      <c r="V682" s="807">
        <v>4</v>
      </c>
      <c r="W682" s="807">
        <v>699</v>
      </c>
      <c r="X682" s="885"/>
      <c r="Z682" s="886"/>
      <c r="AA682" s="886"/>
      <c r="AB682" s="887"/>
      <c r="AC682" s="886"/>
      <c r="AE682" s="886"/>
      <c r="AF682" s="886"/>
      <c r="AG682" s="887"/>
      <c r="AI682" s="806" t="s">
        <v>807</v>
      </c>
      <c r="AJ682" s="807">
        <v>19</v>
      </c>
      <c r="AK682" s="807">
        <v>12</v>
      </c>
      <c r="AL682" s="759" t="str">
        <f t="shared" si="21"/>
        <v>Adolescente</v>
      </c>
    </row>
    <row r="683" spans="1:38" ht="30">
      <c r="A683" s="806" t="s">
        <v>838</v>
      </c>
      <c r="B683" s="806" t="s">
        <v>787</v>
      </c>
      <c r="C683" s="806" t="s">
        <v>788</v>
      </c>
      <c r="D683" s="806" t="s">
        <v>784</v>
      </c>
      <c r="E683" s="807">
        <v>4</v>
      </c>
      <c r="G683" s="806" t="s">
        <v>864</v>
      </c>
      <c r="H683" s="807">
        <v>5</v>
      </c>
      <c r="I683" s="807">
        <v>396</v>
      </c>
      <c r="K683" s="806" t="s">
        <v>674</v>
      </c>
      <c r="L683" s="806" t="s">
        <v>835</v>
      </c>
      <c r="M683" s="806" t="s">
        <v>684</v>
      </c>
      <c r="N683" s="807">
        <v>1306</v>
      </c>
      <c r="O683" s="884"/>
      <c r="P683" s="806" t="s">
        <v>804</v>
      </c>
      <c r="Q683" s="807">
        <v>310</v>
      </c>
      <c r="R683" s="807">
        <v>65</v>
      </c>
      <c r="S683" s="759" t="str">
        <f t="shared" si="20"/>
        <v>Vejez</v>
      </c>
      <c r="U683" s="806" t="s">
        <v>864</v>
      </c>
      <c r="V683" s="807">
        <v>5</v>
      </c>
      <c r="W683" s="807">
        <v>73</v>
      </c>
      <c r="X683" s="885"/>
      <c r="Z683" s="886"/>
      <c r="AA683" s="886"/>
      <c r="AB683" s="887"/>
      <c r="AC683" s="886"/>
      <c r="AE683" s="886"/>
      <c r="AF683" s="886"/>
      <c r="AG683" s="887"/>
      <c r="AI683" s="806" t="s">
        <v>807</v>
      </c>
      <c r="AJ683" s="807">
        <v>29</v>
      </c>
      <c r="AK683" s="807">
        <v>13</v>
      </c>
      <c r="AL683" s="759" t="str">
        <f t="shared" si="21"/>
        <v>Adolescente</v>
      </c>
    </row>
    <row r="684" spans="1:38" ht="30">
      <c r="A684" s="806" t="s">
        <v>838</v>
      </c>
      <c r="B684" s="806" t="s">
        <v>787</v>
      </c>
      <c r="C684" s="806" t="s">
        <v>783</v>
      </c>
      <c r="D684" s="806" t="s">
        <v>789</v>
      </c>
      <c r="E684" s="807">
        <v>6</v>
      </c>
      <c r="G684" s="806" t="s">
        <v>864</v>
      </c>
      <c r="H684" s="807">
        <v>6</v>
      </c>
      <c r="I684" s="807">
        <v>421</v>
      </c>
      <c r="K684" s="806" t="s">
        <v>674</v>
      </c>
      <c r="L684" s="806" t="s">
        <v>839</v>
      </c>
      <c r="M684" s="806" t="s">
        <v>662</v>
      </c>
      <c r="N684" s="807">
        <v>2</v>
      </c>
      <c r="O684" s="884"/>
      <c r="P684" s="806" t="s">
        <v>804</v>
      </c>
      <c r="Q684" s="807">
        <v>293</v>
      </c>
      <c r="R684" s="807">
        <v>66</v>
      </c>
      <c r="S684" s="759" t="str">
        <f t="shared" si="20"/>
        <v>Vejez</v>
      </c>
      <c r="U684" s="806" t="s">
        <v>864</v>
      </c>
      <c r="V684" s="807">
        <v>6</v>
      </c>
      <c r="W684" s="807">
        <v>82</v>
      </c>
      <c r="X684" s="885"/>
      <c r="Z684" s="886"/>
      <c r="AA684" s="886"/>
      <c r="AB684" s="887"/>
      <c r="AC684" s="886"/>
      <c r="AE684" s="886"/>
      <c r="AF684" s="886"/>
      <c r="AG684" s="887"/>
      <c r="AI684" s="806" t="s">
        <v>807</v>
      </c>
      <c r="AJ684" s="807">
        <v>21</v>
      </c>
      <c r="AK684" s="807">
        <v>14</v>
      </c>
      <c r="AL684" s="759" t="str">
        <f t="shared" si="21"/>
        <v>Adolescente</v>
      </c>
    </row>
    <row r="685" spans="1:38" ht="30">
      <c r="A685" s="806" t="s">
        <v>838</v>
      </c>
      <c r="B685" s="806" t="s">
        <v>787</v>
      </c>
      <c r="C685" s="806" t="s">
        <v>783</v>
      </c>
      <c r="D685" s="806" t="s">
        <v>784</v>
      </c>
      <c r="E685" s="807">
        <v>2</v>
      </c>
      <c r="G685" s="806" t="s">
        <v>864</v>
      </c>
      <c r="H685" s="807">
        <v>7</v>
      </c>
      <c r="I685" s="807">
        <v>407</v>
      </c>
      <c r="K685" s="806" t="s">
        <v>674</v>
      </c>
      <c r="L685" s="806" t="s">
        <v>839</v>
      </c>
      <c r="M685" s="806" t="s">
        <v>820</v>
      </c>
      <c r="N685" s="807">
        <v>1</v>
      </c>
      <c r="O685" s="884"/>
      <c r="P685" s="806" t="s">
        <v>804</v>
      </c>
      <c r="Q685" s="807">
        <v>294</v>
      </c>
      <c r="R685" s="807">
        <v>67</v>
      </c>
      <c r="S685" s="759" t="str">
        <f t="shared" si="20"/>
        <v>Vejez</v>
      </c>
      <c r="U685" s="806" t="s">
        <v>864</v>
      </c>
      <c r="V685" s="807">
        <v>7</v>
      </c>
      <c r="W685" s="807">
        <v>77</v>
      </c>
      <c r="X685" s="885"/>
      <c r="Z685" s="886"/>
      <c r="AA685" s="886"/>
      <c r="AB685" s="887"/>
      <c r="AC685" s="886"/>
      <c r="AE685" s="886"/>
      <c r="AF685" s="886"/>
      <c r="AG685" s="887"/>
      <c r="AI685" s="806" t="s">
        <v>807</v>
      </c>
      <c r="AJ685" s="807">
        <v>23</v>
      </c>
      <c r="AK685" s="807">
        <v>15</v>
      </c>
      <c r="AL685" s="759" t="str">
        <f t="shared" si="21"/>
        <v>Adolescente</v>
      </c>
    </row>
    <row r="686" spans="1:38" ht="30">
      <c r="A686" s="806" t="s">
        <v>838</v>
      </c>
      <c r="B686" s="806" t="s">
        <v>792</v>
      </c>
      <c r="C686" s="806" t="s">
        <v>788</v>
      </c>
      <c r="D686" s="806" t="s">
        <v>789</v>
      </c>
      <c r="E686" s="807">
        <v>1</v>
      </c>
      <c r="G686" s="806" t="s">
        <v>864</v>
      </c>
      <c r="H686" s="807">
        <v>8</v>
      </c>
      <c r="I686" s="807">
        <v>393</v>
      </c>
      <c r="K686" s="806" t="s">
        <v>674</v>
      </c>
      <c r="L686" s="806" t="s">
        <v>839</v>
      </c>
      <c r="M686" s="806" t="s">
        <v>806</v>
      </c>
      <c r="N686" s="807">
        <v>5</v>
      </c>
      <c r="O686" s="884"/>
      <c r="P686" s="806" t="s">
        <v>804</v>
      </c>
      <c r="Q686" s="807">
        <v>268</v>
      </c>
      <c r="R686" s="807">
        <v>68</v>
      </c>
      <c r="S686" s="759" t="str">
        <f t="shared" si="20"/>
        <v>Vejez</v>
      </c>
      <c r="U686" s="806" t="s">
        <v>864</v>
      </c>
      <c r="V686" s="807">
        <v>8</v>
      </c>
      <c r="W686" s="807">
        <v>46</v>
      </c>
      <c r="X686" s="885"/>
      <c r="Z686" s="886"/>
      <c r="AA686" s="886"/>
      <c r="AB686" s="887"/>
      <c r="AC686" s="886"/>
      <c r="AE686" s="886"/>
      <c r="AF686" s="886"/>
      <c r="AG686" s="887"/>
      <c r="AI686" s="806" t="s">
        <v>807</v>
      </c>
      <c r="AJ686" s="807">
        <v>21</v>
      </c>
      <c r="AK686" s="807">
        <v>16</v>
      </c>
      <c r="AL686" s="759" t="str">
        <f t="shared" si="21"/>
        <v>Adolescente</v>
      </c>
    </row>
    <row r="687" spans="1:38" ht="30">
      <c r="A687" s="806" t="s">
        <v>838</v>
      </c>
      <c r="B687" s="806" t="s">
        <v>815</v>
      </c>
      <c r="C687" s="806" t="s">
        <v>788</v>
      </c>
      <c r="D687" s="806" t="s">
        <v>789</v>
      </c>
      <c r="E687" s="807">
        <v>499</v>
      </c>
      <c r="G687" s="806" t="s">
        <v>864</v>
      </c>
      <c r="H687" s="807">
        <v>9</v>
      </c>
      <c r="I687" s="807">
        <v>321</v>
      </c>
      <c r="K687" s="806" t="s">
        <v>674</v>
      </c>
      <c r="L687" s="806" t="s">
        <v>839</v>
      </c>
      <c r="M687" s="806" t="s">
        <v>934</v>
      </c>
      <c r="N687" s="807">
        <v>1</v>
      </c>
      <c r="O687" s="884"/>
      <c r="P687" s="806" t="s">
        <v>804</v>
      </c>
      <c r="Q687" s="807">
        <v>253</v>
      </c>
      <c r="R687" s="807">
        <v>69</v>
      </c>
      <c r="S687" s="759" t="str">
        <f t="shared" si="20"/>
        <v>Vejez</v>
      </c>
      <c r="U687" s="806" t="s">
        <v>864</v>
      </c>
      <c r="V687" s="807">
        <v>9</v>
      </c>
      <c r="W687" s="807">
        <v>68</v>
      </c>
      <c r="X687" s="885"/>
      <c r="Z687" s="886"/>
      <c r="AA687" s="886"/>
      <c r="AB687" s="887"/>
      <c r="AC687" s="886"/>
      <c r="AE687" s="886"/>
      <c r="AF687" s="886"/>
      <c r="AG687" s="887"/>
      <c r="AI687" s="806" t="s">
        <v>807</v>
      </c>
      <c r="AJ687" s="807">
        <v>30</v>
      </c>
      <c r="AK687" s="807">
        <v>17</v>
      </c>
      <c r="AL687" s="759" t="str">
        <f t="shared" si="21"/>
        <v>Adolescente</v>
      </c>
    </row>
    <row r="688" spans="1:38" ht="15">
      <c r="A688" s="806" t="s">
        <v>838</v>
      </c>
      <c r="B688" s="806" t="s">
        <v>815</v>
      </c>
      <c r="C688" s="806" t="s">
        <v>788</v>
      </c>
      <c r="D688" s="806" t="s">
        <v>784</v>
      </c>
      <c r="E688" s="807">
        <v>252</v>
      </c>
      <c r="G688" s="806" t="s">
        <v>864</v>
      </c>
      <c r="H688" s="807">
        <v>10</v>
      </c>
      <c r="I688" s="807">
        <v>239</v>
      </c>
      <c r="K688" s="806" t="s">
        <v>674</v>
      </c>
      <c r="L688" s="806" t="s">
        <v>839</v>
      </c>
      <c r="M688" s="806" t="s">
        <v>786</v>
      </c>
      <c r="N688" s="807">
        <v>3</v>
      </c>
      <c r="O688" s="884"/>
      <c r="P688" s="806" t="s">
        <v>804</v>
      </c>
      <c r="Q688" s="807">
        <v>237</v>
      </c>
      <c r="R688" s="807">
        <v>70</v>
      </c>
      <c r="S688" s="759" t="str">
        <f t="shared" si="20"/>
        <v>Vejez</v>
      </c>
      <c r="U688" s="806" t="s">
        <v>864</v>
      </c>
      <c r="V688" s="807">
        <v>10</v>
      </c>
      <c r="W688" s="807">
        <v>37</v>
      </c>
      <c r="X688" s="885"/>
      <c r="Z688" s="886"/>
      <c r="AA688" s="886"/>
      <c r="AB688" s="887"/>
      <c r="AC688" s="886"/>
      <c r="AE688" s="886"/>
      <c r="AF688" s="886"/>
      <c r="AG688" s="887"/>
      <c r="AI688" s="806" t="s">
        <v>807</v>
      </c>
      <c r="AJ688" s="807">
        <v>30</v>
      </c>
      <c r="AK688" s="807">
        <v>18</v>
      </c>
      <c r="AL688" s="759" t="str">
        <f t="shared" si="21"/>
        <v>Juventud</v>
      </c>
    </row>
    <row r="689" spans="1:38" ht="15">
      <c r="A689" s="806" t="s">
        <v>838</v>
      </c>
      <c r="B689" s="806" t="s">
        <v>815</v>
      </c>
      <c r="C689" s="806" t="s">
        <v>783</v>
      </c>
      <c r="D689" s="806" t="s">
        <v>789</v>
      </c>
      <c r="E689" s="807">
        <v>518</v>
      </c>
      <c r="G689" s="806" t="s">
        <v>864</v>
      </c>
      <c r="H689" s="807">
        <v>11</v>
      </c>
      <c r="I689" s="807">
        <v>171</v>
      </c>
      <c r="K689" s="806" t="s">
        <v>674</v>
      </c>
      <c r="L689" s="806" t="s">
        <v>839</v>
      </c>
      <c r="M689" s="806" t="s">
        <v>808</v>
      </c>
      <c r="N689" s="807">
        <v>2</v>
      </c>
      <c r="O689" s="884"/>
      <c r="P689" s="806" t="s">
        <v>804</v>
      </c>
      <c r="Q689" s="807">
        <v>218</v>
      </c>
      <c r="R689" s="807">
        <v>71</v>
      </c>
      <c r="S689" s="759" t="str">
        <f t="shared" si="20"/>
        <v>Vejez</v>
      </c>
      <c r="U689" s="806" t="s">
        <v>864</v>
      </c>
      <c r="V689" s="807">
        <v>11</v>
      </c>
      <c r="W689" s="807">
        <v>21</v>
      </c>
      <c r="X689" s="885"/>
      <c r="Z689" s="886"/>
      <c r="AA689" s="886"/>
      <c r="AB689" s="887"/>
      <c r="AC689" s="886"/>
      <c r="AE689" s="886"/>
      <c r="AF689" s="886"/>
      <c r="AG689" s="887"/>
      <c r="AI689" s="806" t="s">
        <v>807</v>
      </c>
      <c r="AJ689" s="807">
        <v>39</v>
      </c>
      <c r="AK689" s="807">
        <v>19</v>
      </c>
      <c r="AL689" s="759" t="str">
        <f t="shared" si="21"/>
        <v>Juventud</v>
      </c>
    </row>
    <row r="690" spans="1:38" ht="15">
      <c r="A690" s="806" t="s">
        <v>838</v>
      </c>
      <c r="B690" s="806" t="s">
        <v>815</v>
      </c>
      <c r="C690" s="806" t="s">
        <v>783</v>
      </c>
      <c r="D690" s="806" t="s">
        <v>784</v>
      </c>
      <c r="E690" s="807">
        <v>208</v>
      </c>
      <c r="G690" s="806" t="s">
        <v>864</v>
      </c>
      <c r="H690" s="807">
        <v>12</v>
      </c>
      <c r="I690" s="807">
        <v>225</v>
      </c>
      <c r="K690" s="806" t="s">
        <v>674</v>
      </c>
      <c r="L690" s="806" t="s">
        <v>839</v>
      </c>
      <c r="M690" s="806" t="s">
        <v>790</v>
      </c>
      <c r="N690" s="807">
        <v>8</v>
      </c>
      <c r="O690" s="884"/>
      <c r="P690" s="806" t="s">
        <v>804</v>
      </c>
      <c r="Q690" s="807">
        <v>206</v>
      </c>
      <c r="R690" s="807">
        <v>72</v>
      </c>
      <c r="S690" s="759" t="str">
        <f t="shared" si="20"/>
        <v>Vejez</v>
      </c>
      <c r="U690" s="806" t="s">
        <v>864</v>
      </c>
      <c r="V690" s="807">
        <v>12</v>
      </c>
      <c r="W690" s="807">
        <v>37</v>
      </c>
      <c r="X690" s="885"/>
      <c r="Z690" s="886"/>
      <c r="AA690" s="886"/>
      <c r="AB690" s="887"/>
      <c r="AC690" s="886"/>
      <c r="AE690" s="886"/>
      <c r="AF690" s="886"/>
      <c r="AG690" s="887"/>
      <c r="AI690" s="806" t="s">
        <v>807</v>
      </c>
      <c r="AJ690" s="807">
        <v>33</v>
      </c>
      <c r="AK690" s="807">
        <v>20</v>
      </c>
      <c r="AL690" s="759" t="str">
        <f t="shared" si="21"/>
        <v>Juventud</v>
      </c>
    </row>
    <row r="691" spans="1:38" ht="15">
      <c r="A691" s="806" t="s">
        <v>838</v>
      </c>
      <c r="B691" s="806" t="s">
        <v>818</v>
      </c>
      <c r="C691" s="806" t="s">
        <v>788</v>
      </c>
      <c r="D691" s="806" t="s">
        <v>784</v>
      </c>
      <c r="E691" s="807">
        <v>4</v>
      </c>
      <c r="G691" s="806" t="s">
        <v>865</v>
      </c>
      <c r="H691" s="807">
        <v>0</v>
      </c>
      <c r="I691" s="807">
        <v>47</v>
      </c>
      <c r="K691" s="806" t="s">
        <v>674</v>
      </c>
      <c r="L691" s="806" t="s">
        <v>839</v>
      </c>
      <c r="M691" s="806" t="s">
        <v>791</v>
      </c>
      <c r="N691" s="807">
        <v>14</v>
      </c>
      <c r="O691" s="884"/>
      <c r="P691" s="806" t="s">
        <v>804</v>
      </c>
      <c r="Q691" s="807">
        <v>187</v>
      </c>
      <c r="R691" s="807">
        <v>73</v>
      </c>
      <c r="S691" s="759" t="str">
        <f t="shared" si="20"/>
        <v>Vejez</v>
      </c>
      <c r="U691" s="806" t="s">
        <v>865</v>
      </c>
      <c r="V691" s="807">
        <v>0</v>
      </c>
      <c r="W691" s="807">
        <v>16</v>
      </c>
      <c r="X691" s="885"/>
      <c r="Z691" s="886"/>
      <c r="AA691" s="886"/>
      <c r="AB691" s="887"/>
      <c r="AC691" s="886"/>
      <c r="AE691" s="886"/>
      <c r="AF691" s="886"/>
      <c r="AG691" s="887"/>
      <c r="AI691" s="806" t="s">
        <v>807</v>
      </c>
      <c r="AJ691" s="807">
        <v>36</v>
      </c>
      <c r="AK691" s="807">
        <v>21</v>
      </c>
      <c r="AL691" s="759" t="str">
        <f t="shared" si="21"/>
        <v>Juventud</v>
      </c>
    </row>
    <row r="692" spans="1:38" ht="15">
      <c r="A692" s="806" t="s">
        <v>838</v>
      </c>
      <c r="B692" s="806" t="s">
        <v>818</v>
      </c>
      <c r="C692" s="806" t="s">
        <v>783</v>
      </c>
      <c r="D692" s="806" t="s">
        <v>789</v>
      </c>
      <c r="E692" s="807">
        <v>7</v>
      </c>
      <c r="G692" s="806" t="s">
        <v>865</v>
      </c>
      <c r="H692" s="807">
        <v>1</v>
      </c>
      <c r="I692" s="807">
        <v>205</v>
      </c>
      <c r="K692" s="806" t="s">
        <v>674</v>
      </c>
      <c r="L692" s="806" t="s">
        <v>839</v>
      </c>
      <c r="M692" s="806" t="s">
        <v>824</v>
      </c>
      <c r="N692" s="807">
        <v>5</v>
      </c>
      <c r="O692" s="884"/>
      <c r="P692" s="806" t="s">
        <v>804</v>
      </c>
      <c r="Q692" s="807">
        <v>186</v>
      </c>
      <c r="R692" s="807">
        <v>74</v>
      </c>
      <c r="S692" s="759" t="str">
        <f t="shared" si="20"/>
        <v>Vejez</v>
      </c>
      <c r="U692" s="806" t="s">
        <v>865</v>
      </c>
      <c r="V692" s="807">
        <v>1</v>
      </c>
      <c r="W692" s="807">
        <v>41</v>
      </c>
      <c r="X692" s="885"/>
      <c r="Z692" s="886"/>
      <c r="AA692" s="886"/>
      <c r="AB692" s="887"/>
      <c r="AC692" s="886"/>
      <c r="AE692" s="886"/>
      <c r="AF692" s="886"/>
      <c r="AG692" s="887"/>
      <c r="AI692" s="806" t="s">
        <v>807</v>
      </c>
      <c r="AJ692" s="807">
        <v>26</v>
      </c>
      <c r="AK692" s="807">
        <v>22</v>
      </c>
      <c r="AL692" s="759" t="str">
        <f t="shared" si="21"/>
        <v>Juventud</v>
      </c>
    </row>
    <row r="693" spans="1:38" ht="15">
      <c r="A693" s="806" t="s">
        <v>838</v>
      </c>
      <c r="B693" s="806" t="s">
        <v>818</v>
      </c>
      <c r="C693" s="806" t="s">
        <v>783</v>
      </c>
      <c r="D693" s="806" t="s">
        <v>784</v>
      </c>
      <c r="E693" s="807">
        <v>7</v>
      </c>
      <c r="G693" s="806" t="s">
        <v>865</v>
      </c>
      <c r="H693" s="807">
        <v>2</v>
      </c>
      <c r="I693" s="807">
        <v>588</v>
      </c>
      <c r="K693" s="806" t="s">
        <v>674</v>
      </c>
      <c r="L693" s="806" t="s">
        <v>839</v>
      </c>
      <c r="M693" s="806" t="s">
        <v>666</v>
      </c>
      <c r="N693" s="807">
        <v>10</v>
      </c>
      <c r="O693" s="884"/>
      <c r="P693" s="806" t="s">
        <v>804</v>
      </c>
      <c r="Q693" s="807">
        <v>160</v>
      </c>
      <c r="R693" s="807">
        <v>75</v>
      </c>
      <c r="S693" s="759" t="str">
        <f t="shared" si="20"/>
        <v>Vejez</v>
      </c>
      <c r="U693" s="806" t="s">
        <v>865</v>
      </c>
      <c r="V693" s="807">
        <v>2</v>
      </c>
      <c r="W693" s="807">
        <v>139</v>
      </c>
      <c r="X693" s="885"/>
      <c r="Z693" s="886"/>
      <c r="AA693" s="886"/>
      <c r="AB693" s="887"/>
      <c r="AC693" s="886"/>
      <c r="AE693" s="886"/>
      <c r="AF693" s="886"/>
      <c r="AG693" s="887"/>
      <c r="AI693" s="806" t="s">
        <v>807</v>
      </c>
      <c r="AJ693" s="807">
        <v>29</v>
      </c>
      <c r="AK693" s="807">
        <v>23</v>
      </c>
      <c r="AL693" s="759" t="str">
        <f t="shared" si="21"/>
        <v>Juventud</v>
      </c>
    </row>
    <row r="694" spans="1:38" ht="15">
      <c r="A694" s="806" t="s">
        <v>839</v>
      </c>
      <c r="B694" s="806" t="s">
        <v>662</v>
      </c>
      <c r="C694" s="806" t="s">
        <v>788</v>
      </c>
      <c r="D694" s="806" t="s">
        <v>789</v>
      </c>
      <c r="E694" s="807">
        <v>2575</v>
      </c>
      <c r="G694" s="806" t="s">
        <v>865</v>
      </c>
      <c r="H694" s="807">
        <v>3</v>
      </c>
      <c r="I694" s="807">
        <v>322</v>
      </c>
      <c r="K694" s="806" t="s">
        <v>674</v>
      </c>
      <c r="L694" s="806" t="s">
        <v>839</v>
      </c>
      <c r="M694" s="806" t="s">
        <v>794</v>
      </c>
      <c r="N694" s="807">
        <v>2</v>
      </c>
      <c r="O694" s="884"/>
      <c r="P694" s="806" t="s">
        <v>804</v>
      </c>
      <c r="Q694" s="807">
        <v>140</v>
      </c>
      <c r="R694" s="807">
        <v>76</v>
      </c>
      <c r="S694" s="759" t="str">
        <f t="shared" si="20"/>
        <v>Vejez</v>
      </c>
      <c r="U694" s="806" t="s">
        <v>865</v>
      </c>
      <c r="V694" s="807">
        <v>3</v>
      </c>
      <c r="W694" s="807">
        <v>83</v>
      </c>
      <c r="X694" s="885"/>
      <c r="Z694" s="886"/>
      <c r="AA694" s="886"/>
      <c r="AB694" s="887"/>
      <c r="AC694" s="886"/>
      <c r="AE694" s="886"/>
      <c r="AF694" s="886"/>
      <c r="AG694" s="887"/>
      <c r="AI694" s="806" t="s">
        <v>807</v>
      </c>
      <c r="AJ694" s="807">
        <v>24</v>
      </c>
      <c r="AK694" s="807">
        <v>24</v>
      </c>
      <c r="AL694" s="759" t="str">
        <f t="shared" si="21"/>
        <v>Juventud</v>
      </c>
    </row>
    <row r="695" spans="1:38" ht="15">
      <c r="A695" s="806" t="s">
        <v>839</v>
      </c>
      <c r="B695" s="806" t="s">
        <v>662</v>
      </c>
      <c r="C695" s="806" t="s">
        <v>788</v>
      </c>
      <c r="D695" s="806" t="s">
        <v>784</v>
      </c>
      <c r="E695" s="807">
        <v>1189</v>
      </c>
      <c r="G695" s="806" t="s">
        <v>865</v>
      </c>
      <c r="H695" s="807">
        <v>4</v>
      </c>
      <c r="I695" s="807">
        <v>1310</v>
      </c>
      <c r="K695" s="806" t="s">
        <v>674</v>
      </c>
      <c r="L695" s="806" t="s">
        <v>839</v>
      </c>
      <c r="M695" s="806" t="s">
        <v>795</v>
      </c>
      <c r="N695" s="807">
        <v>2</v>
      </c>
      <c r="O695" s="884"/>
      <c r="P695" s="806" t="s">
        <v>804</v>
      </c>
      <c r="Q695" s="807">
        <v>115</v>
      </c>
      <c r="R695" s="807">
        <v>77</v>
      </c>
      <c r="S695" s="759" t="str">
        <f t="shared" si="20"/>
        <v>Vejez</v>
      </c>
      <c r="U695" s="806" t="s">
        <v>865</v>
      </c>
      <c r="V695" s="807">
        <v>4</v>
      </c>
      <c r="W695" s="807">
        <v>644</v>
      </c>
      <c r="X695" s="885"/>
      <c r="Z695" s="886"/>
      <c r="AA695" s="886"/>
      <c r="AB695" s="887"/>
      <c r="AC695" s="886"/>
      <c r="AE695" s="886"/>
      <c r="AF695" s="886"/>
      <c r="AG695" s="887"/>
      <c r="AI695" s="806" t="s">
        <v>807</v>
      </c>
      <c r="AJ695" s="807">
        <v>31</v>
      </c>
      <c r="AK695" s="807">
        <v>25</v>
      </c>
      <c r="AL695" s="759" t="str">
        <f t="shared" si="21"/>
        <v>Juventud</v>
      </c>
    </row>
    <row r="696" spans="1:38" ht="15">
      <c r="A696" s="806" t="s">
        <v>839</v>
      </c>
      <c r="B696" s="806" t="s">
        <v>662</v>
      </c>
      <c r="C696" s="806" t="s">
        <v>783</v>
      </c>
      <c r="D696" s="806" t="s">
        <v>789</v>
      </c>
      <c r="E696" s="807">
        <v>2545</v>
      </c>
      <c r="G696" s="806" t="s">
        <v>865</v>
      </c>
      <c r="H696" s="807">
        <v>5</v>
      </c>
      <c r="I696" s="807">
        <v>208</v>
      </c>
      <c r="K696" s="806" t="s">
        <v>674</v>
      </c>
      <c r="L696" s="806" t="s">
        <v>839</v>
      </c>
      <c r="M696" s="806" t="s">
        <v>829</v>
      </c>
      <c r="N696" s="807">
        <v>2</v>
      </c>
      <c r="O696" s="884"/>
      <c r="P696" s="806" t="s">
        <v>804</v>
      </c>
      <c r="Q696" s="807">
        <v>100</v>
      </c>
      <c r="R696" s="807">
        <v>78</v>
      </c>
      <c r="S696" s="759" t="str">
        <f t="shared" si="20"/>
        <v>Vejez</v>
      </c>
      <c r="U696" s="806" t="s">
        <v>865</v>
      </c>
      <c r="V696" s="807">
        <v>5</v>
      </c>
      <c r="W696" s="807">
        <v>87</v>
      </c>
      <c r="X696" s="885"/>
      <c r="Z696" s="886"/>
      <c r="AA696" s="886"/>
      <c r="AB696" s="887"/>
      <c r="AC696" s="886"/>
      <c r="AE696" s="886"/>
      <c r="AF696" s="886"/>
      <c r="AG696" s="887"/>
      <c r="AI696" s="806" t="s">
        <v>807</v>
      </c>
      <c r="AJ696" s="807">
        <v>32</v>
      </c>
      <c r="AK696" s="807">
        <v>26</v>
      </c>
      <c r="AL696" s="759" t="str">
        <f t="shared" si="21"/>
        <v>Juventud</v>
      </c>
    </row>
    <row r="697" spans="1:38" ht="15">
      <c r="A697" s="806" t="s">
        <v>839</v>
      </c>
      <c r="B697" s="806" t="s">
        <v>662</v>
      </c>
      <c r="C697" s="806" t="s">
        <v>783</v>
      </c>
      <c r="D697" s="806" t="s">
        <v>784</v>
      </c>
      <c r="E697" s="807">
        <v>1247</v>
      </c>
      <c r="G697" s="806" t="s">
        <v>865</v>
      </c>
      <c r="H697" s="807">
        <v>6</v>
      </c>
      <c r="I697" s="807">
        <v>231</v>
      </c>
      <c r="K697" s="806" t="s">
        <v>674</v>
      </c>
      <c r="L697" s="806" t="s">
        <v>839</v>
      </c>
      <c r="M697" s="806" t="s">
        <v>831</v>
      </c>
      <c r="N697" s="807">
        <v>1</v>
      </c>
      <c r="O697" s="884"/>
      <c r="P697" s="806" t="s">
        <v>804</v>
      </c>
      <c r="Q697" s="807">
        <v>89</v>
      </c>
      <c r="R697" s="807">
        <v>79</v>
      </c>
      <c r="S697" s="759" t="str">
        <f t="shared" si="20"/>
        <v>Vejez</v>
      </c>
      <c r="U697" s="806" t="s">
        <v>865</v>
      </c>
      <c r="V697" s="807">
        <v>6</v>
      </c>
      <c r="W697" s="807">
        <v>82</v>
      </c>
      <c r="X697" s="885"/>
      <c r="Z697" s="886"/>
      <c r="AA697" s="886"/>
      <c r="AB697" s="887"/>
      <c r="AC697" s="886"/>
      <c r="AE697" s="886"/>
      <c r="AF697" s="886"/>
      <c r="AG697" s="887"/>
      <c r="AI697" s="806" t="s">
        <v>807</v>
      </c>
      <c r="AJ697" s="807">
        <v>24</v>
      </c>
      <c r="AK697" s="807">
        <v>27</v>
      </c>
      <c r="AL697" s="759" t="str">
        <f t="shared" si="21"/>
        <v>Juventud</v>
      </c>
    </row>
    <row r="698" spans="1:38" ht="15">
      <c r="A698" s="806" t="s">
        <v>839</v>
      </c>
      <c r="B698" s="806" t="s">
        <v>666</v>
      </c>
      <c r="C698" s="806" t="s">
        <v>788</v>
      </c>
      <c r="D698" s="806" t="s">
        <v>789</v>
      </c>
      <c r="E698" s="807">
        <v>140</v>
      </c>
      <c r="G698" s="806" t="s">
        <v>865</v>
      </c>
      <c r="H698" s="807">
        <v>7</v>
      </c>
      <c r="I698" s="807">
        <v>239</v>
      </c>
      <c r="K698" s="806" t="s">
        <v>674</v>
      </c>
      <c r="L698" s="806" t="s">
        <v>839</v>
      </c>
      <c r="M698" s="806" t="s">
        <v>798</v>
      </c>
      <c r="N698" s="807">
        <v>6</v>
      </c>
      <c r="O698" s="884"/>
      <c r="P698" s="806" t="s">
        <v>804</v>
      </c>
      <c r="Q698" s="807">
        <v>77</v>
      </c>
      <c r="R698" s="807">
        <v>80</v>
      </c>
      <c r="S698" s="759" t="str">
        <f t="shared" si="20"/>
        <v>Vejez</v>
      </c>
      <c r="U698" s="806" t="s">
        <v>865</v>
      </c>
      <c r="V698" s="807">
        <v>7</v>
      </c>
      <c r="W698" s="807">
        <v>76</v>
      </c>
      <c r="X698" s="885"/>
      <c r="Z698" s="886"/>
      <c r="AA698" s="886"/>
      <c r="AB698" s="887"/>
      <c r="AC698" s="886"/>
      <c r="AE698" s="886"/>
      <c r="AF698" s="886"/>
      <c r="AG698" s="887"/>
      <c r="AI698" s="806" t="s">
        <v>807</v>
      </c>
      <c r="AJ698" s="807">
        <v>22</v>
      </c>
      <c r="AK698" s="807">
        <v>28</v>
      </c>
      <c r="AL698" s="759" t="str">
        <f t="shared" si="21"/>
        <v>Juventud</v>
      </c>
    </row>
    <row r="699" spans="1:38" ht="15">
      <c r="A699" s="806" t="s">
        <v>839</v>
      </c>
      <c r="B699" s="806" t="s">
        <v>666</v>
      </c>
      <c r="C699" s="806" t="s">
        <v>788</v>
      </c>
      <c r="D699" s="806" t="s">
        <v>784</v>
      </c>
      <c r="E699" s="807">
        <v>197</v>
      </c>
      <c r="G699" s="806" t="s">
        <v>865</v>
      </c>
      <c r="H699" s="807">
        <v>8</v>
      </c>
      <c r="I699" s="807">
        <v>236</v>
      </c>
      <c r="K699" s="806" t="s">
        <v>674</v>
      </c>
      <c r="L699" s="806" t="s">
        <v>839</v>
      </c>
      <c r="M699" s="806" t="s">
        <v>799</v>
      </c>
      <c r="N699" s="807">
        <v>28</v>
      </c>
      <c r="O699" s="884"/>
      <c r="P699" s="806" t="s">
        <v>804</v>
      </c>
      <c r="Q699" s="807">
        <v>82</v>
      </c>
      <c r="R699" s="807">
        <v>81</v>
      </c>
      <c r="S699" s="759" t="str">
        <f t="shared" si="20"/>
        <v>Vejez</v>
      </c>
      <c r="U699" s="806" t="s">
        <v>865</v>
      </c>
      <c r="V699" s="807">
        <v>8</v>
      </c>
      <c r="W699" s="807">
        <v>50</v>
      </c>
      <c r="X699" s="885"/>
      <c r="Z699" s="886"/>
      <c r="AA699" s="886"/>
      <c r="AB699" s="887"/>
      <c r="AC699" s="886"/>
      <c r="AE699" s="886"/>
      <c r="AF699" s="886"/>
      <c r="AG699" s="887"/>
      <c r="AI699" s="806" t="s">
        <v>807</v>
      </c>
      <c r="AJ699" s="807">
        <v>18</v>
      </c>
      <c r="AK699" s="807">
        <v>29</v>
      </c>
      <c r="AL699" s="759" t="str">
        <f t="shared" si="21"/>
        <v>Adulto</v>
      </c>
    </row>
    <row r="700" spans="1:38" ht="15">
      <c r="A700" s="806" t="s">
        <v>839</v>
      </c>
      <c r="B700" s="806" t="s">
        <v>666</v>
      </c>
      <c r="C700" s="806" t="s">
        <v>783</v>
      </c>
      <c r="D700" s="806" t="s">
        <v>789</v>
      </c>
      <c r="E700" s="807">
        <v>231</v>
      </c>
      <c r="G700" s="806" t="s">
        <v>865</v>
      </c>
      <c r="H700" s="807">
        <v>9</v>
      </c>
      <c r="I700" s="807">
        <v>185</v>
      </c>
      <c r="K700" s="806" t="s">
        <v>674</v>
      </c>
      <c r="L700" s="806" t="s">
        <v>839</v>
      </c>
      <c r="M700" s="806" t="s">
        <v>801</v>
      </c>
      <c r="N700" s="807">
        <v>44</v>
      </c>
      <c r="O700" s="884"/>
      <c r="P700" s="806" t="s">
        <v>804</v>
      </c>
      <c r="Q700" s="807">
        <v>96</v>
      </c>
      <c r="R700" s="807">
        <v>82</v>
      </c>
      <c r="S700" s="759" t="str">
        <f t="shared" si="20"/>
        <v>Vejez</v>
      </c>
      <c r="U700" s="806" t="s">
        <v>865</v>
      </c>
      <c r="V700" s="807">
        <v>9</v>
      </c>
      <c r="W700" s="807">
        <v>18</v>
      </c>
      <c r="X700" s="885"/>
      <c r="Z700" s="886"/>
      <c r="AA700" s="886"/>
      <c r="AB700" s="887"/>
      <c r="AC700" s="886"/>
      <c r="AE700" s="886"/>
      <c r="AF700" s="886"/>
      <c r="AG700" s="887"/>
      <c r="AI700" s="806" t="s">
        <v>807</v>
      </c>
      <c r="AJ700" s="807">
        <v>36</v>
      </c>
      <c r="AK700" s="807">
        <v>30</v>
      </c>
      <c r="AL700" s="759" t="str">
        <f t="shared" si="21"/>
        <v>Adulto</v>
      </c>
    </row>
    <row r="701" spans="1:38" ht="15">
      <c r="A701" s="806" t="s">
        <v>839</v>
      </c>
      <c r="B701" s="806" t="s">
        <v>666</v>
      </c>
      <c r="C701" s="806" t="s">
        <v>783</v>
      </c>
      <c r="D701" s="806" t="s">
        <v>784</v>
      </c>
      <c r="E701" s="807">
        <v>186</v>
      </c>
      <c r="G701" s="806" t="s">
        <v>865</v>
      </c>
      <c r="H701" s="807">
        <v>10</v>
      </c>
      <c r="I701" s="807">
        <v>139</v>
      </c>
      <c r="K701" s="806" t="s">
        <v>674</v>
      </c>
      <c r="L701" s="806" t="s">
        <v>839</v>
      </c>
      <c r="M701" s="806" t="s">
        <v>673</v>
      </c>
      <c r="N701" s="807">
        <v>4</v>
      </c>
      <c r="O701" s="884"/>
      <c r="P701" s="806" t="s">
        <v>804</v>
      </c>
      <c r="Q701" s="807">
        <v>59</v>
      </c>
      <c r="R701" s="807">
        <v>83</v>
      </c>
      <c r="S701" s="759" t="str">
        <f t="shared" si="20"/>
        <v>Vejez</v>
      </c>
      <c r="U701" s="806" t="s">
        <v>865</v>
      </c>
      <c r="V701" s="807">
        <v>10</v>
      </c>
      <c r="W701" s="807">
        <v>18</v>
      </c>
      <c r="X701" s="885"/>
      <c r="Z701" s="886"/>
      <c r="AA701" s="886"/>
      <c r="AB701" s="887"/>
      <c r="AC701" s="886"/>
      <c r="AE701" s="886"/>
      <c r="AF701" s="886"/>
      <c r="AG701" s="887"/>
      <c r="AI701" s="806" t="s">
        <v>807</v>
      </c>
      <c r="AJ701" s="807">
        <v>26</v>
      </c>
      <c r="AK701" s="807">
        <v>31</v>
      </c>
      <c r="AL701" s="759" t="str">
        <f t="shared" si="21"/>
        <v>Adulto</v>
      </c>
    </row>
    <row r="702" spans="1:38" ht="15">
      <c r="A702" s="806" t="s">
        <v>839</v>
      </c>
      <c r="B702" s="806" t="s">
        <v>669</v>
      </c>
      <c r="C702" s="806" t="s">
        <v>783</v>
      </c>
      <c r="D702" s="806" t="s">
        <v>789</v>
      </c>
      <c r="E702" s="807">
        <v>1</v>
      </c>
      <c r="G702" s="806" t="s">
        <v>865</v>
      </c>
      <c r="H702" s="807">
        <v>11</v>
      </c>
      <c r="I702" s="807">
        <v>112</v>
      </c>
      <c r="K702" s="806" t="s">
        <v>674</v>
      </c>
      <c r="L702" s="806" t="s">
        <v>839</v>
      </c>
      <c r="M702" s="806" t="s">
        <v>674</v>
      </c>
      <c r="N702" s="807">
        <v>8336</v>
      </c>
      <c r="O702" s="884"/>
      <c r="P702" s="806" t="s">
        <v>804</v>
      </c>
      <c r="Q702" s="807">
        <v>48</v>
      </c>
      <c r="R702" s="807">
        <v>84</v>
      </c>
      <c r="S702" s="759" t="str">
        <f t="shared" si="20"/>
        <v>Vejez</v>
      </c>
      <c r="U702" s="806" t="s">
        <v>865</v>
      </c>
      <c r="V702" s="807">
        <v>11</v>
      </c>
      <c r="W702" s="807">
        <v>9</v>
      </c>
      <c r="X702" s="885"/>
      <c r="Z702" s="886"/>
      <c r="AA702" s="886"/>
      <c r="AB702" s="887"/>
      <c r="AC702" s="886"/>
      <c r="AE702" s="886"/>
      <c r="AF702" s="886"/>
      <c r="AG702" s="887"/>
      <c r="AI702" s="806" t="s">
        <v>807</v>
      </c>
      <c r="AJ702" s="807">
        <v>23</v>
      </c>
      <c r="AK702" s="807">
        <v>32</v>
      </c>
      <c r="AL702" s="759" t="str">
        <f t="shared" si="21"/>
        <v>Adulto</v>
      </c>
    </row>
    <row r="703" spans="1:38" ht="15">
      <c r="A703" s="806" t="s">
        <v>839</v>
      </c>
      <c r="B703" s="806" t="s">
        <v>787</v>
      </c>
      <c r="C703" s="806" t="s">
        <v>788</v>
      </c>
      <c r="D703" s="806" t="s">
        <v>789</v>
      </c>
      <c r="E703" s="807">
        <v>3</v>
      </c>
      <c r="G703" s="806" t="s">
        <v>865</v>
      </c>
      <c r="H703" s="807">
        <v>12</v>
      </c>
      <c r="I703" s="807">
        <v>119</v>
      </c>
      <c r="K703" s="806" t="s">
        <v>674</v>
      </c>
      <c r="L703" s="806" t="s">
        <v>839</v>
      </c>
      <c r="M703" s="806" t="s">
        <v>678</v>
      </c>
      <c r="N703" s="807">
        <v>34</v>
      </c>
      <c r="O703" s="884"/>
      <c r="P703" s="806" t="s">
        <v>804</v>
      </c>
      <c r="Q703" s="807">
        <v>68</v>
      </c>
      <c r="R703" s="807">
        <v>85</v>
      </c>
      <c r="S703" s="759" t="str">
        <f t="shared" si="20"/>
        <v>Vejez</v>
      </c>
      <c r="U703" s="806" t="s">
        <v>865</v>
      </c>
      <c r="V703" s="807">
        <v>12</v>
      </c>
      <c r="W703" s="807">
        <v>10</v>
      </c>
      <c r="X703" s="885"/>
      <c r="Z703" s="886"/>
      <c r="AA703" s="886"/>
      <c r="AB703" s="887"/>
      <c r="AC703" s="886"/>
      <c r="AE703" s="886"/>
      <c r="AF703" s="886"/>
      <c r="AG703" s="887"/>
      <c r="AI703" s="806" t="s">
        <v>807</v>
      </c>
      <c r="AJ703" s="807">
        <v>29</v>
      </c>
      <c r="AK703" s="807">
        <v>33</v>
      </c>
      <c r="AL703" s="759" t="str">
        <f t="shared" si="21"/>
        <v>Adulto</v>
      </c>
    </row>
    <row r="704" spans="1:38" ht="15">
      <c r="A704" s="806" t="s">
        <v>839</v>
      </c>
      <c r="B704" s="806" t="s">
        <v>787</v>
      </c>
      <c r="C704" s="806" t="s">
        <v>788</v>
      </c>
      <c r="D704" s="806" t="s">
        <v>784</v>
      </c>
      <c r="E704" s="807">
        <v>4</v>
      </c>
      <c r="G704" s="806" t="s">
        <v>866</v>
      </c>
      <c r="H704" s="807">
        <v>0</v>
      </c>
      <c r="I704" s="807">
        <v>125</v>
      </c>
      <c r="K704" s="806" t="s">
        <v>674</v>
      </c>
      <c r="L704" s="806" t="s">
        <v>839</v>
      </c>
      <c r="M704" s="806" t="s">
        <v>683</v>
      </c>
      <c r="N704" s="807">
        <v>3</v>
      </c>
      <c r="O704" s="884"/>
      <c r="P704" s="806" t="s">
        <v>804</v>
      </c>
      <c r="Q704" s="807">
        <v>44</v>
      </c>
      <c r="R704" s="807">
        <v>86</v>
      </c>
      <c r="S704" s="759" t="str">
        <f t="shared" si="20"/>
        <v>Vejez</v>
      </c>
      <c r="U704" s="806" t="s">
        <v>866</v>
      </c>
      <c r="V704" s="807">
        <v>0</v>
      </c>
      <c r="W704" s="807">
        <v>251</v>
      </c>
      <c r="X704" s="885"/>
      <c r="Z704" s="886"/>
      <c r="AA704" s="886"/>
      <c r="AB704" s="887"/>
      <c r="AC704" s="886"/>
      <c r="AE704" s="886"/>
      <c r="AF704" s="886"/>
      <c r="AG704" s="887"/>
      <c r="AI704" s="806" t="s">
        <v>807</v>
      </c>
      <c r="AJ704" s="807">
        <v>23</v>
      </c>
      <c r="AK704" s="807">
        <v>34</v>
      </c>
      <c r="AL704" s="759" t="str">
        <f t="shared" si="21"/>
        <v>Adulto</v>
      </c>
    </row>
    <row r="705" spans="1:38" ht="15">
      <c r="A705" s="806" t="s">
        <v>839</v>
      </c>
      <c r="B705" s="806" t="s">
        <v>787</v>
      </c>
      <c r="C705" s="806" t="s">
        <v>783</v>
      </c>
      <c r="D705" s="806" t="s">
        <v>789</v>
      </c>
      <c r="E705" s="807">
        <v>12</v>
      </c>
      <c r="G705" s="806" t="s">
        <v>866</v>
      </c>
      <c r="H705" s="807">
        <v>1</v>
      </c>
      <c r="I705" s="807">
        <v>572</v>
      </c>
      <c r="K705" s="806" t="s">
        <v>674</v>
      </c>
      <c r="L705" s="806" t="s">
        <v>839</v>
      </c>
      <c r="M705" s="806" t="s">
        <v>684</v>
      </c>
      <c r="N705" s="807">
        <v>2317</v>
      </c>
      <c r="O705" s="884"/>
      <c r="P705" s="806" t="s">
        <v>804</v>
      </c>
      <c r="Q705" s="807">
        <v>41</v>
      </c>
      <c r="R705" s="807">
        <v>87</v>
      </c>
      <c r="S705" s="759" t="str">
        <f t="shared" si="20"/>
        <v>Vejez</v>
      </c>
      <c r="U705" s="806" t="s">
        <v>866</v>
      </c>
      <c r="V705" s="807">
        <v>1</v>
      </c>
      <c r="W705" s="807">
        <v>1297</v>
      </c>
      <c r="X705" s="885"/>
      <c r="Z705" s="886"/>
      <c r="AA705" s="886"/>
      <c r="AB705" s="887"/>
      <c r="AC705" s="886"/>
      <c r="AE705" s="886"/>
      <c r="AF705" s="886"/>
      <c r="AG705" s="887"/>
      <c r="AI705" s="806" t="s">
        <v>807</v>
      </c>
      <c r="AJ705" s="807">
        <v>21</v>
      </c>
      <c r="AK705" s="807">
        <v>35</v>
      </c>
      <c r="AL705" s="759" t="str">
        <f t="shared" si="21"/>
        <v>Adulto</v>
      </c>
    </row>
    <row r="706" spans="1:38" ht="15">
      <c r="A706" s="806" t="s">
        <v>839</v>
      </c>
      <c r="B706" s="806" t="s">
        <v>787</v>
      </c>
      <c r="C706" s="806" t="s">
        <v>783</v>
      </c>
      <c r="D706" s="806" t="s">
        <v>784</v>
      </c>
      <c r="E706" s="807">
        <v>11</v>
      </c>
      <c r="G706" s="806" t="s">
        <v>866</v>
      </c>
      <c r="H706" s="807">
        <v>2</v>
      </c>
      <c r="I706" s="807">
        <v>1427</v>
      </c>
      <c r="K706" s="806" t="s">
        <v>674</v>
      </c>
      <c r="L706" s="806" t="s">
        <v>852</v>
      </c>
      <c r="M706" s="806" t="s">
        <v>662</v>
      </c>
      <c r="N706" s="807">
        <v>3</v>
      </c>
      <c r="O706" s="884"/>
      <c r="P706" s="806" t="s">
        <v>804</v>
      </c>
      <c r="Q706" s="807">
        <v>39</v>
      </c>
      <c r="R706" s="807">
        <v>88</v>
      </c>
      <c r="S706" s="759" t="str">
        <f t="shared" si="20"/>
        <v>Vejez</v>
      </c>
      <c r="U706" s="806" t="s">
        <v>866</v>
      </c>
      <c r="V706" s="807">
        <v>2</v>
      </c>
      <c r="W706" s="807">
        <v>3561</v>
      </c>
      <c r="X706" s="885"/>
      <c r="Z706" s="886"/>
      <c r="AA706" s="886"/>
      <c r="AB706" s="887"/>
      <c r="AC706" s="886"/>
      <c r="AE706" s="886"/>
      <c r="AF706" s="886"/>
      <c r="AG706" s="887"/>
      <c r="AI706" s="806" t="s">
        <v>807</v>
      </c>
      <c r="AJ706" s="807">
        <v>22</v>
      </c>
      <c r="AK706" s="807">
        <v>36</v>
      </c>
      <c r="AL706" s="759" t="str">
        <f t="shared" si="21"/>
        <v>Adulto</v>
      </c>
    </row>
    <row r="707" spans="1:38" ht="15">
      <c r="A707" s="806" t="s">
        <v>839</v>
      </c>
      <c r="B707" s="806" t="s">
        <v>792</v>
      </c>
      <c r="C707" s="806" t="s">
        <v>783</v>
      </c>
      <c r="D707" s="806" t="s">
        <v>784</v>
      </c>
      <c r="E707" s="807">
        <v>1</v>
      </c>
      <c r="G707" s="806" t="s">
        <v>866</v>
      </c>
      <c r="H707" s="807">
        <v>3</v>
      </c>
      <c r="I707" s="807">
        <v>677</v>
      </c>
      <c r="K707" s="806" t="s">
        <v>674</v>
      </c>
      <c r="L707" s="806" t="s">
        <v>852</v>
      </c>
      <c r="M707" s="806" t="s">
        <v>806</v>
      </c>
      <c r="N707" s="807">
        <v>1</v>
      </c>
      <c r="O707" s="884"/>
      <c r="P707" s="806" t="s">
        <v>804</v>
      </c>
      <c r="Q707" s="807">
        <v>38</v>
      </c>
      <c r="R707" s="807">
        <v>89</v>
      </c>
      <c r="S707" s="759" t="str">
        <f t="shared" ref="S707:S770" si="22">IF(P707=0,"",IF(AND(R707&gt;=0,R707&lt;=5),"Primera Infancia",IF(AND(R707&gt;=6,R707&lt;=11),"Infancia",IF(AND(R707&gt;=12,R707&lt;=17),"Adolescente",IF(AND(R707&gt;=18,R707&lt;=28),"Juventud",IF(AND(R707&gt;=29,R707&lt;=59),"Adulto","Vejez"))))))</f>
        <v>Vejez</v>
      </c>
      <c r="U707" s="806" t="s">
        <v>866</v>
      </c>
      <c r="V707" s="807">
        <v>3</v>
      </c>
      <c r="W707" s="807">
        <v>1532</v>
      </c>
      <c r="X707" s="885"/>
      <c r="Z707" s="886"/>
      <c r="AA707" s="886"/>
      <c r="AB707" s="887"/>
      <c r="AC707" s="886"/>
      <c r="AE707" s="886"/>
      <c r="AF707" s="886"/>
      <c r="AG707" s="887"/>
      <c r="AI707" s="806" t="s">
        <v>807</v>
      </c>
      <c r="AJ707" s="807">
        <v>23</v>
      </c>
      <c r="AK707" s="807">
        <v>37</v>
      </c>
      <c r="AL707" s="759" t="str">
        <f t="shared" ref="AL707:AL770" si="23">IF(AI707=0,"",IF(AND(AK707&gt;=0,AK707&lt;=5),"Primera Infancia",IF(AND(AK707&gt;=6,AK707&lt;=11),"Infancia",IF(AND(AK707&gt;=12,AK707&lt;=17),"Adolescente",IF(AND(AK707&gt;=18,AK707&lt;=28),"Juventud",IF(AND(AK707&gt;=29,AK707&lt;=59),"Adulto","Vejez"))))))</f>
        <v>Adulto</v>
      </c>
    </row>
    <row r="708" spans="1:38" ht="15">
      <c r="A708" s="806" t="s">
        <v>839</v>
      </c>
      <c r="B708" s="806" t="s">
        <v>815</v>
      </c>
      <c r="C708" s="806" t="s">
        <v>788</v>
      </c>
      <c r="D708" s="806" t="s">
        <v>789</v>
      </c>
      <c r="E708" s="807">
        <v>819</v>
      </c>
      <c r="G708" s="806" t="s">
        <v>866</v>
      </c>
      <c r="H708" s="807">
        <v>4</v>
      </c>
      <c r="I708" s="807">
        <v>4141</v>
      </c>
      <c r="K708" s="806" t="s">
        <v>674</v>
      </c>
      <c r="L708" s="806" t="s">
        <v>852</v>
      </c>
      <c r="M708" s="806" t="s">
        <v>790</v>
      </c>
      <c r="N708" s="807">
        <v>470</v>
      </c>
      <c r="O708" s="884"/>
      <c r="P708" s="806" t="s">
        <v>804</v>
      </c>
      <c r="Q708" s="807">
        <v>20</v>
      </c>
      <c r="R708" s="807">
        <v>90</v>
      </c>
      <c r="S708" s="759" t="str">
        <f t="shared" si="22"/>
        <v>Vejez</v>
      </c>
      <c r="U708" s="806" t="s">
        <v>866</v>
      </c>
      <c r="V708" s="807">
        <v>4</v>
      </c>
      <c r="W708" s="807">
        <v>15088</v>
      </c>
      <c r="X708" s="885"/>
      <c r="Z708" s="886"/>
      <c r="AA708" s="886"/>
      <c r="AB708" s="887"/>
      <c r="AC708" s="886"/>
      <c r="AE708" s="886"/>
      <c r="AF708" s="886"/>
      <c r="AG708" s="887"/>
      <c r="AI708" s="806" t="s">
        <v>807</v>
      </c>
      <c r="AJ708" s="807">
        <v>30</v>
      </c>
      <c r="AK708" s="807">
        <v>38</v>
      </c>
      <c r="AL708" s="759" t="str">
        <f t="shared" si="23"/>
        <v>Adulto</v>
      </c>
    </row>
    <row r="709" spans="1:38" ht="15">
      <c r="A709" s="806" t="s">
        <v>839</v>
      </c>
      <c r="B709" s="806" t="s">
        <v>815</v>
      </c>
      <c r="C709" s="806" t="s">
        <v>788</v>
      </c>
      <c r="D709" s="806" t="s">
        <v>784</v>
      </c>
      <c r="E709" s="807">
        <v>474</v>
      </c>
      <c r="G709" s="806" t="s">
        <v>866</v>
      </c>
      <c r="H709" s="807">
        <v>5</v>
      </c>
      <c r="I709" s="807">
        <v>761</v>
      </c>
      <c r="K709" s="806" t="s">
        <v>674</v>
      </c>
      <c r="L709" s="806" t="s">
        <v>852</v>
      </c>
      <c r="M709" s="806" t="s">
        <v>791</v>
      </c>
      <c r="N709" s="807">
        <v>2</v>
      </c>
      <c r="O709" s="884"/>
      <c r="P709" s="806" t="s">
        <v>804</v>
      </c>
      <c r="Q709" s="807">
        <v>21</v>
      </c>
      <c r="R709" s="807">
        <v>91</v>
      </c>
      <c r="S709" s="759" t="str">
        <f t="shared" si="22"/>
        <v>Vejez</v>
      </c>
      <c r="U709" s="806" t="s">
        <v>866</v>
      </c>
      <c r="V709" s="807">
        <v>5</v>
      </c>
      <c r="W709" s="807">
        <v>2044</v>
      </c>
      <c r="X709" s="885"/>
      <c r="Z709" s="886"/>
      <c r="AA709" s="886"/>
      <c r="AB709" s="887"/>
      <c r="AC709" s="886"/>
      <c r="AE709" s="886"/>
      <c r="AF709" s="886"/>
      <c r="AG709" s="887"/>
      <c r="AI709" s="806" t="s">
        <v>807</v>
      </c>
      <c r="AJ709" s="807">
        <v>27</v>
      </c>
      <c r="AK709" s="807">
        <v>39</v>
      </c>
      <c r="AL709" s="759" t="str">
        <f t="shared" si="23"/>
        <v>Adulto</v>
      </c>
    </row>
    <row r="710" spans="1:38" ht="15">
      <c r="A710" s="806" t="s">
        <v>839</v>
      </c>
      <c r="B710" s="806" t="s">
        <v>815</v>
      </c>
      <c r="C710" s="806" t="s">
        <v>783</v>
      </c>
      <c r="D710" s="806" t="s">
        <v>789</v>
      </c>
      <c r="E710" s="807">
        <v>740</v>
      </c>
      <c r="G710" s="806" t="s">
        <v>866</v>
      </c>
      <c r="H710" s="807">
        <v>6</v>
      </c>
      <c r="I710" s="807">
        <v>823</v>
      </c>
      <c r="K710" s="806" t="s">
        <v>674</v>
      </c>
      <c r="L710" s="806" t="s">
        <v>852</v>
      </c>
      <c r="M710" s="806" t="s">
        <v>824</v>
      </c>
      <c r="N710" s="807">
        <v>4436</v>
      </c>
      <c r="O710" s="884"/>
      <c r="P710" s="806" t="s">
        <v>804</v>
      </c>
      <c r="Q710" s="807">
        <v>14</v>
      </c>
      <c r="R710" s="807">
        <v>92</v>
      </c>
      <c r="S710" s="759" t="str">
        <f t="shared" si="22"/>
        <v>Vejez</v>
      </c>
      <c r="U710" s="806" t="s">
        <v>866</v>
      </c>
      <c r="V710" s="807">
        <v>6</v>
      </c>
      <c r="W710" s="807">
        <v>2017</v>
      </c>
      <c r="X710" s="885"/>
      <c r="Z710" s="886"/>
      <c r="AA710" s="886"/>
      <c r="AB710" s="887"/>
      <c r="AC710" s="886"/>
      <c r="AE710" s="886"/>
      <c r="AF710" s="886"/>
      <c r="AG710" s="887"/>
      <c r="AI710" s="806" t="s">
        <v>807</v>
      </c>
      <c r="AJ710" s="807">
        <v>33</v>
      </c>
      <c r="AK710" s="807">
        <v>40</v>
      </c>
      <c r="AL710" s="759" t="str">
        <f t="shared" si="23"/>
        <v>Adulto</v>
      </c>
    </row>
    <row r="711" spans="1:38" ht="15">
      <c r="A711" s="806" t="s">
        <v>839</v>
      </c>
      <c r="B711" s="806" t="s">
        <v>815</v>
      </c>
      <c r="C711" s="806" t="s">
        <v>783</v>
      </c>
      <c r="D711" s="806" t="s">
        <v>784</v>
      </c>
      <c r="E711" s="807">
        <v>442</v>
      </c>
      <c r="G711" s="806" t="s">
        <v>866</v>
      </c>
      <c r="H711" s="807">
        <v>7</v>
      </c>
      <c r="I711" s="807">
        <v>859</v>
      </c>
      <c r="K711" s="806" t="s">
        <v>674</v>
      </c>
      <c r="L711" s="806" t="s">
        <v>852</v>
      </c>
      <c r="M711" s="806" t="s">
        <v>810</v>
      </c>
      <c r="N711" s="807">
        <v>4</v>
      </c>
      <c r="O711" s="884"/>
      <c r="P711" s="806" t="s">
        <v>804</v>
      </c>
      <c r="Q711" s="807">
        <v>20</v>
      </c>
      <c r="R711" s="807">
        <v>93</v>
      </c>
      <c r="S711" s="759" t="str">
        <f t="shared" si="22"/>
        <v>Vejez</v>
      </c>
      <c r="U711" s="806" t="s">
        <v>866</v>
      </c>
      <c r="V711" s="807">
        <v>7</v>
      </c>
      <c r="W711" s="807">
        <v>1819</v>
      </c>
      <c r="X711" s="885"/>
      <c r="Z711" s="886"/>
      <c r="AA711" s="886"/>
      <c r="AB711" s="887"/>
      <c r="AC711" s="886"/>
      <c r="AE711" s="886"/>
      <c r="AF711" s="886"/>
      <c r="AG711" s="887"/>
      <c r="AI711" s="806" t="s">
        <v>807</v>
      </c>
      <c r="AJ711" s="807">
        <v>30</v>
      </c>
      <c r="AK711" s="807">
        <v>41</v>
      </c>
      <c r="AL711" s="759" t="str">
        <f t="shared" si="23"/>
        <v>Adulto</v>
      </c>
    </row>
    <row r="712" spans="1:38" ht="15">
      <c r="A712" s="806" t="s">
        <v>839</v>
      </c>
      <c r="B712" s="806" t="s">
        <v>818</v>
      </c>
      <c r="C712" s="806" t="s">
        <v>788</v>
      </c>
      <c r="D712" s="806" t="s">
        <v>789</v>
      </c>
      <c r="E712" s="807">
        <v>3</v>
      </c>
      <c r="G712" s="806" t="s">
        <v>866</v>
      </c>
      <c r="H712" s="807">
        <v>8</v>
      </c>
      <c r="I712" s="807">
        <v>725</v>
      </c>
      <c r="K712" s="806" t="s">
        <v>674</v>
      </c>
      <c r="L712" s="806" t="s">
        <v>852</v>
      </c>
      <c r="M712" s="806" t="s">
        <v>666</v>
      </c>
      <c r="N712" s="807">
        <v>17</v>
      </c>
      <c r="O712" s="884"/>
      <c r="P712" s="806" t="s">
        <v>804</v>
      </c>
      <c r="Q712" s="807">
        <v>6</v>
      </c>
      <c r="R712" s="807">
        <v>94</v>
      </c>
      <c r="S712" s="759" t="str">
        <f t="shared" si="22"/>
        <v>Vejez</v>
      </c>
      <c r="U712" s="806" t="s">
        <v>866</v>
      </c>
      <c r="V712" s="807">
        <v>8</v>
      </c>
      <c r="W712" s="807">
        <v>1516</v>
      </c>
      <c r="X712" s="885"/>
      <c r="Z712" s="886"/>
      <c r="AA712" s="886"/>
      <c r="AB712" s="887"/>
      <c r="AC712" s="886"/>
      <c r="AE712" s="886"/>
      <c r="AF712" s="886"/>
      <c r="AG712" s="887"/>
      <c r="AI712" s="806" t="s">
        <v>807</v>
      </c>
      <c r="AJ712" s="807">
        <v>26</v>
      </c>
      <c r="AK712" s="807">
        <v>42</v>
      </c>
      <c r="AL712" s="759" t="str">
        <f t="shared" si="23"/>
        <v>Adulto</v>
      </c>
    </row>
    <row r="713" spans="1:38" ht="15">
      <c r="A713" s="806" t="s">
        <v>839</v>
      </c>
      <c r="B713" s="806" t="s">
        <v>818</v>
      </c>
      <c r="C713" s="806" t="s">
        <v>788</v>
      </c>
      <c r="D713" s="806" t="s">
        <v>784</v>
      </c>
      <c r="E713" s="807">
        <v>6</v>
      </c>
      <c r="G713" s="806" t="s">
        <v>866</v>
      </c>
      <c r="H713" s="807">
        <v>9</v>
      </c>
      <c r="I713" s="807">
        <v>548</v>
      </c>
      <c r="K713" s="806" t="s">
        <v>674</v>
      </c>
      <c r="L713" s="806" t="s">
        <v>852</v>
      </c>
      <c r="M713" s="806" t="s">
        <v>794</v>
      </c>
      <c r="N713" s="807">
        <v>5</v>
      </c>
      <c r="O713" s="884"/>
      <c r="P713" s="806" t="s">
        <v>804</v>
      </c>
      <c r="Q713" s="807">
        <v>6</v>
      </c>
      <c r="R713" s="807">
        <v>95</v>
      </c>
      <c r="S713" s="759" t="str">
        <f t="shared" si="22"/>
        <v>Vejez</v>
      </c>
      <c r="U713" s="806" t="s">
        <v>866</v>
      </c>
      <c r="V713" s="807">
        <v>9</v>
      </c>
      <c r="W713" s="807">
        <v>1213</v>
      </c>
      <c r="X713" s="885"/>
      <c r="Z713" s="886"/>
      <c r="AA713" s="886"/>
      <c r="AB713" s="887"/>
      <c r="AC713" s="886"/>
      <c r="AE713" s="886"/>
      <c r="AF713" s="886"/>
      <c r="AG713" s="887"/>
      <c r="AI713" s="806" t="s">
        <v>807</v>
      </c>
      <c r="AJ713" s="807">
        <v>29</v>
      </c>
      <c r="AK713" s="807">
        <v>43</v>
      </c>
      <c r="AL713" s="759" t="str">
        <f t="shared" si="23"/>
        <v>Adulto</v>
      </c>
    </row>
    <row r="714" spans="1:38" ht="15">
      <c r="A714" s="806" t="s">
        <v>839</v>
      </c>
      <c r="B714" s="806" t="s">
        <v>818</v>
      </c>
      <c r="C714" s="806" t="s">
        <v>783</v>
      </c>
      <c r="D714" s="806" t="s">
        <v>789</v>
      </c>
      <c r="E714" s="807">
        <v>2</v>
      </c>
      <c r="G714" s="806" t="s">
        <v>866</v>
      </c>
      <c r="H714" s="807">
        <v>10</v>
      </c>
      <c r="I714" s="807">
        <v>491</v>
      </c>
      <c r="K714" s="806" t="s">
        <v>674</v>
      </c>
      <c r="L714" s="806" t="s">
        <v>852</v>
      </c>
      <c r="M714" s="806" t="s">
        <v>795</v>
      </c>
      <c r="N714" s="807">
        <v>10</v>
      </c>
      <c r="O714" s="884"/>
      <c r="P714" s="806" t="s">
        <v>804</v>
      </c>
      <c r="Q714" s="807">
        <v>7</v>
      </c>
      <c r="R714" s="807">
        <v>96</v>
      </c>
      <c r="S714" s="759" t="str">
        <f t="shared" si="22"/>
        <v>Vejez</v>
      </c>
      <c r="U714" s="806" t="s">
        <v>866</v>
      </c>
      <c r="V714" s="807">
        <v>10</v>
      </c>
      <c r="W714" s="807">
        <v>924</v>
      </c>
      <c r="X714" s="885"/>
      <c r="Z714" s="886"/>
      <c r="AA714" s="886"/>
      <c r="AB714" s="887"/>
      <c r="AC714" s="886"/>
      <c r="AE714" s="886"/>
      <c r="AF714" s="886"/>
      <c r="AG714" s="887"/>
      <c r="AI714" s="806" t="s">
        <v>807</v>
      </c>
      <c r="AJ714" s="807">
        <v>19</v>
      </c>
      <c r="AK714" s="807">
        <v>44</v>
      </c>
      <c r="AL714" s="759" t="str">
        <f t="shared" si="23"/>
        <v>Adulto</v>
      </c>
    </row>
    <row r="715" spans="1:38" ht="15">
      <c r="A715" s="806" t="s">
        <v>839</v>
      </c>
      <c r="B715" s="806" t="s">
        <v>818</v>
      </c>
      <c r="C715" s="806" t="s">
        <v>783</v>
      </c>
      <c r="D715" s="806" t="s">
        <v>784</v>
      </c>
      <c r="E715" s="807">
        <v>2</v>
      </c>
      <c r="G715" s="806" t="s">
        <v>866</v>
      </c>
      <c r="H715" s="807">
        <v>11</v>
      </c>
      <c r="I715" s="807">
        <v>383</v>
      </c>
      <c r="K715" s="806" t="s">
        <v>674</v>
      </c>
      <c r="L715" s="806" t="s">
        <v>852</v>
      </c>
      <c r="M715" s="806" t="s">
        <v>798</v>
      </c>
      <c r="N715" s="807">
        <v>25</v>
      </c>
      <c r="O715" s="884"/>
      <c r="P715" s="806" t="s">
        <v>804</v>
      </c>
      <c r="Q715" s="807">
        <v>5</v>
      </c>
      <c r="R715" s="807">
        <v>97</v>
      </c>
      <c r="S715" s="759" t="str">
        <f t="shared" si="22"/>
        <v>Vejez</v>
      </c>
      <c r="U715" s="806" t="s">
        <v>866</v>
      </c>
      <c r="V715" s="807">
        <v>11</v>
      </c>
      <c r="W715" s="807">
        <v>566</v>
      </c>
      <c r="X715" s="885"/>
      <c r="Z715" s="886"/>
      <c r="AA715" s="886"/>
      <c r="AB715" s="887"/>
      <c r="AC715" s="886"/>
      <c r="AE715" s="886"/>
      <c r="AF715" s="886"/>
      <c r="AG715" s="887"/>
      <c r="AI715" s="806" t="s">
        <v>807</v>
      </c>
      <c r="AJ715" s="807">
        <v>25</v>
      </c>
      <c r="AK715" s="807">
        <v>45</v>
      </c>
      <c r="AL715" s="759" t="str">
        <f t="shared" si="23"/>
        <v>Adulto</v>
      </c>
    </row>
    <row r="716" spans="1:38" ht="15">
      <c r="A716" s="806" t="s">
        <v>785</v>
      </c>
      <c r="B716" s="806" t="s">
        <v>782</v>
      </c>
      <c r="C716" s="806" t="s">
        <v>788</v>
      </c>
      <c r="D716" s="806" t="s">
        <v>789</v>
      </c>
      <c r="E716" s="807">
        <v>7</v>
      </c>
      <c r="G716" s="806" t="s">
        <v>866</v>
      </c>
      <c r="H716" s="807">
        <v>12</v>
      </c>
      <c r="I716" s="807">
        <v>487</v>
      </c>
      <c r="K716" s="806" t="s">
        <v>674</v>
      </c>
      <c r="L716" s="806" t="s">
        <v>852</v>
      </c>
      <c r="M716" s="806" t="s">
        <v>669</v>
      </c>
      <c r="N716" s="807">
        <v>3</v>
      </c>
      <c r="O716" s="884"/>
      <c r="P716" s="806" t="s">
        <v>804</v>
      </c>
      <c r="Q716" s="807">
        <v>4</v>
      </c>
      <c r="R716" s="807">
        <v>98</v>
      </c>
      <c r="S716" s="759" t="str">
        <f t="shared" si="22"/>
        <v>Vejez</v>
      </c>
      <c r="U716" s="806" t="s">
        <v>866</v>
      </c>
      <c r="V716" s="807">
        <v>12</v>
      </c>
      <c r="W716" s="807">
        <v>591</v>
      </c>
      <c r="X716" s="885"/>
      <c r="Z716" s="886"/>
      <c r="AA716" s="886"/>
      <c r="AB716" s="887"/>
      <c r="AC716" s="886"/>
      <c r="AE716" s="886"/>
      <c r="AF716" s="886"/>
      <c r="AG716" s="887"/>
      <c r="AI716" s="806" t="s">
        <v>807</v>
      </c>
      <c r="AJ716" s="807">
        <v>25</v>
      </c>
      <c r="AK716" s="807">
        <v>46</v>
      </c>
      <c r="AL716" s="759" t="str">
        <f t="shared" si="23"/>
        <v>Adulto</v>
      </c>
    </row>
    <row r="717" spans="1:38" ht="15">
      <c r="A717" s="806" t="s">
        <v>785</v>
      </c>
      <c r="B717" s="806" t="s">
        <v>782</v>
      </c>
      <c r="C717" s="806" t="s">
        <v>788</v>
      </c>
      <c r="D717" s="806" t="s">
        <v>784</v>
      </c>
      <c r="E717" s="807">
        <v>8</v>
      </c>
      <c r="G717" s="806" t="s">
        <v>867</v>
      </c>
      <c r="H717" s="807">
        <v>0</v>
      </c>
      <c r="I717" s="807">
        <v>40</v>
      </c>
      <c r="K717" s="806" t="s">
        <v>674</v>
      </c>
      <c r="L717" s="806" t="s">
        <v>852</v>
      </c>
      <c r="M717" s="806" t="s">
        <v>799</v>
      </c>
      <c r="N717" s="807">
        <v>1</v>
      </c>
      <c r="O717" s="884"/>
      <c r="P717" s="806" t="s">
        <v>804</v>
      </c>
      <c r="Q717" s="807">
        <v>2</v>
      </c>
      <c r="R717" s="807">
        <v>99</v>
      </c>
      <c r="S717" s="759" t="str">
        <f t="shared" si="22"/>
        <v>Vejez</v>
      </c>
      <c r="U717" s="806" t="s">
        <v>867</v>
      </c>
      <c r="V717" s="807">
        <v>0</v>
      </c>
      <c r="W717" s="807">
        <v>23</v>
      </c>
      <c r="X717" s="885"/>
      <c r="Z717" s="886"/>
      <c r="AA717" s="886"/>
      <c r="AB717" s="887"/>
      <c r="AC717" s="886"/>
      <c r="AE717" s="886"/>
      <c r="AF717" s="886"/>
      <c r="AG717" s="887"/>
      <c r="AI717" s="806" t="s">
        <v>807</v>
      </c>
      <c r="AJ717" s="807">
        <v>16</v>
      </c>
      <c r="AK717" s="807">
        <v>47</v>
      </c>
      <c r="AL717" s="759" t="str">
        <f t="shared" si="23"/>
        <v>Adulto</v>
      </c>
    </row>
    <row r="718" spans="1:38" ht="15">
      <c r="A718" s="806" t="s">
        <v>785</v>
      </c>
      <c r="B718" s="806" t="s">
        <v>782</v>
      </c>
      <c r="C718" s="806" t="s">
        <v>783</v>
      </c>
      <c r="D718" s="806" t="s">
        <v>789</v>
      </c>
      <c r="E718" s="807">
        <v>7</v>
      </c>
      <c r="G718" s="806" t="s">
        <v>867</v>
      </c>
      <c r="H718" s="807">
        <v>1</v>
      </c>
      <c r="I718" s="807">
        <v>177</v>
      </c>
      <c r="K718" s="806" t="s">
        <v>674</v>
      </c>
      <c r="L718" s="806" t="s">
        <v>852</v>
      </c>
      <c r="M718" s="806" t="s">
        <v>801</v>
      </c>
      <c r="N718" s="807">
        <v>42</v>
      </c>
      <c r="O718" s="884"/>
      <c r="P718" s="806" t="s">
        <v>804</v>
      </c>
      <c r="Q718" s="807">
        <v>3</v>
      </c>
      <c r="R718" s="807">
        <v>100</v>
      </c>
      <c r="S718" s="759" t="str">
        <f t="shared" si="22"/>
        <v>Vejez</v>
      </c>
      <c r="U718" s="806" t="s">
        <v>867</v>
      </c>
      <c r="V718" s="807">
        <v>1</v>
      </c>
      <c r="W718" s="807">
        <v>98</v>
      </c>
      <c r="X718" s="885"/>
      <c r="Z718" s="886"/>
      <c r="AA718" s="886"/>
      <c r="AB718" s="887"/>
      <c r="AC718" s="886"/>
      <c r="AE718" s="886"/>
      <c r="AF718" s="886"/>
      <c r="AG718" s="887"/>
      <c r="AI718" s="806" t="s">
        <v>807</v>
      </c>
      <c r="AJ718" s="807">
        <v>21</v>
      </c>
      <c r="AK718" s="807">
        <v>48</v>
      </c>
      <c r="AL718" s="759" t="str">
        <f t="shared" si="23"/>
        <v>Adulto</v>
      </c>
    </row>
    <row r="719" spans="1:38" ht="15">
      <c r="A719" s="806" t="s">
        <v>785</v>
      </c>
      <c r="B719" s="806" t="s">
        <v>782</v>
      </c>
      <c r="C719" s="806" t="s">
        <v>783</v>
      </c>
      <c r="D719" s="806" t="s">
        <v>784</v>
      </c>
      <c r="E719" s="807">
        <v>8</v>
      </c>
      <c r="G719" s="806" t="s">
        <v>867</v>
      </c>
      <c r="H719" s="807">
        <v>2</v>
      </c>
      <c r="I719" s="807">
        <v>412</v>
      </c>
      <c r="K719" s="806" t="s">
        <v>674</v>
      </c>
      <c r="L719" s="806" t="s">
        <v>852</v>
      </c>
      <c r="M719" s="806" t="s">
        <v>674</v>
      </c>
      <c r="N719" s="807">
        <v>3286</v>
      </c>
      <c r="O719" s="884"/>
      <c r="P719" s="806" t="s">
        <v>804</v>
      </c>
      <c r="Q719" s="807">
        <v>2</v>
      </c>
      <c r="R719" s="807">
        <v>101</v>
      </c>
      <c r="S719" s="759" t="str">
        <f t="shared" si="22"/>
        <v>Vejez</v>
      </c>
      <c r="U719" s="806" t="s">
        <v>867</v>
      </c>
      <c r="V719" s="807">
        <v>2</v>
      </c>
      <c r="W719" s="807">
        <v>299</v>
      </c>
      <c r="X719" s="885"/>
      <c r="Z719" s="886"/>
      <c r="AA719" s="886"/>
      <c r="AB719" s="887"/>
      <c r="AC719" s="886"/>
      <c r="AE719" s="886"/>
      <c r="AF719" s="886"/>
      <c r="AG719" s="887"/>
      <c r="AI719" s="806" t="s">
        <v>807</v>
      </c>
      <c r="AJ719" s="807">
        <v>18</v>
      </c>
      <c r="AK719" s="807">
        <v>49</v>
      </c>
      <c r="AL719" s="759" t="str">
        <f t="shared" si="23"/>
        <v>Adulto</v>
      </c>
    </row>
    <row r="720" spans="1:38" ht="15">
      <c r="A720" s="806" t="s">
        <v>785</v>
      </c>
      <c r="B720" s="806" t="s">
        <v>662</v>
      </c>
      <c r="C720" s="806" t="s">
        <v>788</v>
      </c>
      <c r="D720" s="806" t="s">
        <v>789</v>
      </c>
      <c r="E720" s="807">
        <v>435</v>
      </c>
      <c r="G720" s="806" t="s">
        <v>867</v>
      </c>
      <c r="H720" s="807">
        <v>3</v>
      </c>
      <c r="I720" s="807">
        <v>190</v>
      </c>
      <c r="K720" s="806" t="s">
        <v>674</v>
      </c>
      <c r="L720" s="806" t="s">
        <v>852</v>
      </c>
      <c r="M720" s="806" t="s">
        <v>676</v>
      </c>
      <c r="N720" s="807">
        <v>3</v>
      </c>
      <c r="O720" s="884"/>
      <c r="P720" s="806" t="s">
        <v>804</v>
      </c>
      <c r="Q720" s="807">
        <v>1</v>
      </c>
      <c r="R720" s="807">
        <v>109</v>
      </c>
      <c r="S720" s="759" t="str">
        <f t="shared" si="22"/>
        <v>Vejez</v>
      </c>
      <c r="U720" s="806" t="s">
        <v>867</v>
      </c>
      <c r="V720" s="807">
        <v>3</v>
      </c>
      <c r="W720" s="807">
        <v>147</v>
      </c>
      <c r="X720" s="885"/>
      <c r="Z720" s="886"/>
      <c r="AA720" s="886"/>
      <c r="AB720" s="887"/>
      <c r="AC720" s="886"/>
      <c r="AE720" s="886"/>
      <c r="AF720" s="886"/>
      <c r="AG720" s="887"/>
      <c r="AI720" s="806" t="s">
        <v>807</v>
      </c>
      <c r="AJ720" s="807">
        <v>14</v>
      </c>
      <c r="AK720" s="807">
        <v>50</v>
      </c>
      <c r="AL720" s="759" t="str">
        <f t="shared" si="23"/>
        <v>Adulto</v>
      </c>
    </row>
    <row r="721" spans="1:38" ht="30">
      <c r="A721" s="806" t="s">
        <v>785</v>
      </c>
      <c r="B721" s="806" t="s">
        <v>662</v>
      </c>
      <c r="C721" s="806" t="s">
        <v>788</v>
      </c>
      <c r="D721" s="806" t="s">
        <v>784</v>
      </c>
      <c r="E721" s="807">
        <v>581</v>
      </c>
      <c r="G721" s="806" t="s">
        <v>867</v>
      </c>
      <c r="H721" s="807">
        <v>4</v>
      </c>
      <c r="I721" s="807">
        <v>1193</v>
      </c>
      <c r="K721" s="806" t="s">
        <v>674</v>
      </c>
      <c r="L721" s="806" t="s">
        <v>852</v>
      </c>
      <c r="M721" s="806" t="s">
        <v>678</v>
      </c>
      <c r="N721" s="807">
        <v>3</v>
      </c>
      <c r="O721" s="884"/>
      <c r="P721" s="806" t="s">
        <v>807</v>
      </c>
      <c r="Q721" s="807">
        <v>49</v>
      </c>
      <c r="R721" s="807">
        <v>0</v>
      </c>
      <c r="S721" s="759" t="str">
        <f t="shared" si="22"/>
        <v>Primera Infancia</v>
      </c>
      <c r="U721" s="806" t="s">
        <v>867</v>
      </c>
      <c r="V721" s="807">
        <v>4</v>
      </c>
      <c r="W721" s="807">
        <v>1143</v>
      </c>
      <c r="X721" s="885"/>
      <c r="Z721" s="886"/>
      <c r="AA721" s="886"/>
      <c r="AB721" s="887"/>
      <c r="AC721" s="886"/>
      <c r="AE721" s="886"/>
      <c r="AF721" s="886"/>
      <c r="AG721" s="887"/>
      <c r="AI721" s="806" t="s">
        <v>807</v>
      </c>
      <c r="AJ721" s="807">
        <v>24</v>
      </c>
      <c r="AK721" s="807">
        <v>51</v>
      </c>
      <c r="AL721" s="759" t="str">
        <f t="shared" si="23"/>
        <v>Adulto</v>
      </c>
    </row>
    <row r="722" spans="1:38" ht="30">
      <c r="A722" s="806" t="s">
        <v>785</v>
      </c>
      <c r="B722" s="806" t="s">
        <v>662</v>
      </c>
      <c r="C722" s="806" t="s">
        <v>783</v>
      </c>
      <c r="D722" s="806" t="s">
        <v>789</v>
      </c>
      <c r="E722" s="807">
        <v>439</v>
      </c>
      <c r="G722" s="806" t="s">
        <v>867</v>
      </c>
      <c r="H722" s="807">
        <v>5</v>
      </c>
      <c r="I722" s="807">
        <v>175</v>
      </c>
      <c r="K722" s="806" t="s">
        <v>674</v>
      </c>
      <c r="L722" s="806" t="s">
        <v>852</v>
      </c>
      <c r="M722" s="806" t="s">
        <v>683</v>
      </c>
      <c r="N722" s="807">
        <v>82</v>
      </c>
      <c r="O722" s="884"/>
      <c r="P722" s="806" t="s">
        <v>807</v>
      </c>
      <c r="Q722" s="807">
        <v>36</v>
      </c>
      <c r="R722" s="807">
        <v>1</v>
      </c>
      <c r="S722" s="759" t="str">
        <f t="shared" si="22"/>
        <v>Primera Infancia</v>
      </c>
      <c r="U722" s="806" t="s">
        <v>867</v>
      </c>
      <c r="V722" s="807">
        <v>5</v>
      </c>
      <c r="W722" s="807">
        <v>176</v>
      </c>
      <c r="X722" s="885"/>
      <c r="Z722" s="886"/>
      <c r="AA722" s="886"/>
      <c r="AB722" s="887"/>
      <c r="AC722" s="886"/>
      <c r="AE722" s="886"/>
      <c r="AF722" s="886"/>
      <c r="AG722" s="887"/>
      <c r="AI722" s="806" t="s">
        <v>807</v>
      </c>
      <c r="AJ722" s="807">
        <v>15</v>
      </c>
      <c r="AK722" s="807">
        <v>52</v>
      </c>
      <c r="AL722" s="759" t="str">
        <f t="shared" si="23"/>
        <v>Adulto</v>
      </c>
    </row>
    <row r="723" spans="1:38" ht="30">
      <c r="A723" s="806" t="s">
        <v>785</v>
      </c>
      <c r="B723" s="806" t="s">
        <v>662</v>
      </c>
      <c r="C723" s="806" t="s">
        <v>783</v>
      </c>
      <c r="D723" s="806" t="s">
        <v>784</v>
      </c>
      <c r="E723" s="807">
        <v>477</v>
      </c>
      <c r="G723" s="806" t="s">
        <v>867</v>
      </c>
      <c r="H723" s="807">
        <v>6</v>
      </c>
      <c r="I723" s="807">
        <v>196</v>
      </c>
      <c r="K723" s="806" t="s">
        <v>674</v>
      </c>
      <c r="L723" s="806" t="s">
        <v>852</v>
      </c>
      <c r="M723" s="806" t="s">
        <v>684</v>
      </c>
      <c r="N723" s="807">
        <v>11568</v>
      </c>
      <c r="O723" s="884"/>
      <c r="P723" s="806" t="s">
        <v>807</v>
      </c>
      <c r="Q723" s="807">
        <v>34</v>
      </c>
      <c r="R723" s="807">
        <v>2</v>
      </c>
      <c r="S723" s="759" t="str">
        <f t="shared" si="22"/>
        <v>Primera Infancia</v>
      </c>
      <c r="U723" s="806" t="s">
        <v>867</v>
      </c>
      <c r="V723" s="807">
        <v>6</v>
      </c>
      <c r="W723" s="807">
        <v>181</v>
      </c>
      <c r="X723" s="885"/>
      <c r="Z723" s="886"/>
      <c r="AA723" s="886"/>
      <c r="AB723" s="887"/>
      <c r="AC723" s="886"/>
      <c r="AE723" s="886"/>
      <c r="AF723" s="886"/>
      <c r="AG723" s="887"/>
      <c r="AI723" s="806" t="s">
        <v>807</v>
      </c>
      <c r="AJ723" s="807">
        <v>25</v>
      </c>
      <c r="AK723" s="807">
        <v>53</v>
      </c>
      <c r="AL723" s="759" t="str">
        <f t="shared" si="23"/>
        <v>Adulto</v>
      </c>
    </row>
    <row r="724" spans="1:38" ht="30">
      <c r="A724" s="806" t="s">
        <v>785</v>
      </c>
      <c r="B724" s="806" t="s">
        <v>666</v>
      </c>
      <c r="C724" s="806" t="s">
        <v>788</v>
      </c>
      <c r="D724" s="806" t="s">
        <v>789</v>
      </c>
      <c r="E724" s="807">
        <v>83</v>
      </c>
      <c r="G724" s="806" t="s">
        <v>867</v>
      </c>
      <c r="H724" s="807">
        <v>7</v>
      </c>
      <c r="I724" s="807">
        <v>218</v>
      </c>
      <c r="K724" s="806" t="s">
        <v>674</v>
      </c>
      <c r="L724" s="806" t="s">
        <v>855</v>
      </c>
      <c r="M724" s="806" t="s">
        <v>806</v>
      </c>
      <c r="N724" s="807">
        <v>2</v>
      </c>
      <c r="O724" s="884"/>
      <c r="P724" s="806" t="s">
        <v>807</v>
      </c>
      <c r="Q724" s="807">
        <v>42</v>
      </c>
      <c r="R724" s="807">
        <v>3</v>
      </c>
      <c r="S724" s="759" t="str">
        <f t="shared" si="22"/>
        <v>Primera Infancia</v>
      </c>
      <c r="U724" s="806" t="s">
        <v>867</v>
      </c>
      <c r="V724" s="807">
        <v>7</v>
      </c>
      <c r="W724" s="807">
        <v>161</v>
      </c>
      <c r="X724" s="885"/>
      <c r="Z724" s="886"/>
      <c r="AA724" s="886"/>
      <c r="AB724" s="887"/>
      <c r="AC724" s="886"/>
      <c r="AE724" s="886"/>
      <c r="AF724" s="886"/>
      <c r="AG724" s="887"/>
      <c r="AI724" s="806" t="s">
        <v>807</v>
      </c>
      <c r="AJ724" s="807">
        <v>11</v>
      </c>
      <c r="AK724" s="807">
        <v>54</v>
      </c>
      <c r="AL724" s="759" t="str">
        <f t="shared" si="23"/>
        <v>Adulto</v>
      </c>
    </row>
    <row r="725" spans="1:38" ht="30">
      <c r="A725" s="806" t="s">
        <v>785</v>
      </c>
      <c r="B725" s="806" t="s">
        <v>666</v>
      </c>
      <c r="C725" s="806" t="s">
        <v>788</v>
      </c>
      <c r="D725" s="806" t="s">
        <v>784</v>
      </c>
      <c r="E725" s="807">
        <v>108</v>
      </c>
      <c r="G725" s="806" t="s">
        <v>867</v>
      </c>
      <c r="H725" s="807">
        <v>8</v>
      </c>
      <c r="I725" s="807">
        <v>172</v>
      </c>
      <c r="K725" s="806" t="s">
        <v>674</v>
      </c>
      <c r="L725" s="806" t="s">
        <v>855</v>
      </c>
      <c r="M725" s="806" t="s">
        <v>808</v>
      </c>
      <c r="N725" s="807">
        <v>1</v>
      </c>
      <c r="O725" s="884"/>
      <c r="P725" s="806" t="s">
        <v>807</v>
      </c>
      <c r="Q725" s="807">
        <v>23</v>
      </c>
      <c r="R725" s="807">
        <v>4</v>
      </c>
      <c r="S725" s="759" t="str">
        <f t="shared" si="22"/>
        <v>Primera Infancia</v>
      </c>
      <c r="U725" s="806" t="s">
        <v>867</v>
      </c>
      <c r="V725" s="807">
        <v>8</v>
      </c>
      <c r="W725" s="807">
        <v>131</v>
      </c>
      <c r="X725" s="885"/>
      <c r="Z725" s="886"/>
      <c r="AA725" s="886"/>
      <c r="AB725" s="887"/>
      <c r="AC725" s="886"/>
      <c r="AE725" s="886"/>
      <c r="AF725" s="886"/>
      <c r="AG725" s="887"/>
      <c r="AI725" s="806" t="s">
        <v>807</v>
      </c>
      <c r="AJ725" s="807">
        <v>16</v>
      </c>
      <c r="AK725" s="807">
        <v>55</v>
      </c>
      <c r="AL725" s="759" t="str">
        <f t="shared" si="23"/>
        <v>Adulto</v>
      </c>
    </row>
    <row r="726" spans="1:38" ht="30">
      <c r="A726" s="806" t="s">
        <v>785</v>
      </c>
      <c r="B726" s="806" t="s">
        <v>666</v>
      </c>
      <c r="C726" s="806" t="s">
        <v>783</v>
      </c>
      <c r="D726" s="806" t="s">
        <v>789</v>
      </c>
      <c r="E726" s="807">
        <v>118</v>
      </c>
      <c r="G726" s="806" t="s">
        <v>867</v>
      </c>
      <c r="H726" s="807">
        <v>9</v>
      </c>
      <c r="I726" s="807">
        <v>109</v>
      </c>
      <c r="K726" s="806" t="s">
        <v>674</v>
      </c>
      <c r="L726" s="806" t="s">
        <v>855</v>
      </c>
      <c r="M726" s="806" t="s">
        <v>790</v>
      </c>
      <c r="N726" s="807">
        <v>12</v>
      </c>
      <c r="O726" s="884"/>
      <c r="P726" s="806" t="s">
        <v>807</v>
      </c>
      <c r="Q726" s="807">
        <v>37</v>
      </c>
      <c r="R726" s="807">
        <v>5</v>
      </c>
      <c r="S726" s="759" t="str">
        <f t="shared" si="22"/>
        <v>Primera Infancia</v>
      </c>
      <c r="U726" s="806" t="s">
        <v>867</v>
      </c>
      <c r="V726" s="807">
        <v>9</v>
      </c>
      <c r="W726" s="807">
        <v>116</v>
      </c>
      <c r="X726" s="885"/>
      <c r="Z726" s="886"/>
      <c r="AA726" s="886"/>
      <c r="AB726" s="887"/>
      <c r="AC726" s="886"/>
      <c r="AE726" s="886"/>
      <c r="AF726" s="886"/>
      <c r="AG726" s="887"/>
      <c r="AI726" s="806" t="s">
        <v>807</v>
      </c>
      <c r="AJ726" s="807">
        <v>14</v>
      </c>
      <c r="AK726" s="807">
        <v>56</v>
      </c>
      <c r="AL726" s="759" t="str">
        <f t="shared" si="23"/>
        <v>Adulto</v>
      </c>
    </row>
    <row r="727" spans="1:38" ht="15">
      <c r="A727" s="806" t="s">
        <v>785</v>
      </c>
      <c r="B727" s="806" t="s">
        <v>666</v>
      </c>
      <c r="C727" s="806" t="s">
        <v>783</v>
      </c>
      <c r="D727" s="806" t="s">
        <v>784</v>
      </c>
      <c r="E727" s="807">
        <v>117</v>
      </c>
      <c r="G727" s="806" t="s">
        <v>867</v>
      </c>
      <c r="H727" s="807">
        <v>10</v>
      </c>
      <c r="I727" s="807">
        <v>102</v>
      </c>
      <c r="K727" s="806" t="s">
        <v>674</v>
      </c>
      <c r="L727" s="806" t="s">
        <v>855</v>
      </c>
      <c r="M727" s="806" t="s">
        <v>791</v>
      </c>
      <c r="N727" s="807">
        <v>3</v>
      </c>
      <c r="O727" s="884"/>
      <c r="P727" s="806" t="s">
        <v>807</v>
      </c>
      <c r="Q727" s="807">
        <v>29</v>
      </c>
      <c r="R727" s="807">
        <v>6</v>
      </c>
      <c r="S727" s="759" t="str">
        <f t="shared" si="22"/>
        <v>Infancia</v>
      </c>
      <c r="U727" s="806" t="s">
        <v>867</v>
      </c>
      <c r="V727" s="807">
        <v>10</v>
      </c>
      <c r="W727" s="807">
        <v>67</v>
      </c>
      <c r="X727" s="885"/>
      <c r="Z727" s="886"/>
      <c r="AA727" s="886"/>
      <c r="AB727" s="887"/>
      <c r="AC727" s="886"/>
      <c r="AE727" s="886"/>
      <c r="AF727" s="886"/>
      <c r="AG727" s="887"/>
      <c r="AI727" s="806" t="s">
        <v>807</v>
      </c>
      <c r="AJ727" s="807">
        <v>16</v>
      </c>
      <c r="AK727" s="807">
        <v>57</v>
      </c>
      <c r="AL727" s="759" t="str">
        <f t="shared" si="23"/>
        <v>Adulto</v>
      </c>
    </row>
    <row r="728" spans="1:38" ht="15">
      <c r="A728" s="806" t="s">
        <v>785</v>
      </c>
      <c r="B728" s="806" t="s">
        <v>787</v>
      </c>
      <c r="C728" s="806" t="s">
        <v>783</v>
      </c>
      <c r="D728" s="806" t="s">
        <v>784</v>
      </c>
      <c r="E728" s="807">
        <v>1</v>
      </c>
      <c r="G728" s="806" t="s">
        <v>867</v>
      </c>
      <c r="H728" s="807">
        <v>11</v>
      </c>
      <c r="I728" s="807">
        <v>84</v>
      </c>
      <c r="K728" s="806" t="s">
        <v>674</v>
      </c>
      <c r="L728" s="806" t="s">
        <v>855</v>
      </c>
      <c r="M728" s="806" t="s">
        <v>810</v>
      </c>
      <c r="N728" s="807">
        <v>1</v>
      </c>
      <c r="O728" s="884"/>
      <c r="P728" s="806" t="s">
        <v>807</v>
      </c>
      <c r="Q728" s="807">
        <v>25</v>
      </c>
      <c r="R728" s="807">
        <v>7</v>
      </c>
      <c r="S728" s="759" t="str">
        <f t="shared" si="22"/>
        <v>Infancia</v>
      </c>
      <c r="U728" s="806" t="s">
        <v>867</v>
      </c>
      <c r="V728" s="807">
        <v>11</v>
      </c>
      <c r="W728" s="807">
        <v>54</v>
      </c>
      <c r="X728" s="885"/>
      <c r="Z728" s="886"/>
      <c r="AA728" s="886"/>
      <c r="AB728" s="887"/>
      <c r="AC728" s="886"/>
      <c r="AE728" s="886"/>
      <c r="AF728" s="886"/>
      <c r="AG728" s="887"/>
      <c r="AI728" s="806" t="s">
        <v>807</v>
      </c>
      <c r="AJ728" s="807">
        <v>17</v>
      </c>
      <c r="AK728" s="807">
        <v>58</v>
      </c>
      <c r="AL728" s="759" t="str">
        <f t="shared" si="23"/>
        <v>Adulto</v>
      </c>
    </row>
    <row r="729" spans="1:38" ht="15">
      <c r="A729" s="806" t="s">
        <v>785</v>
      </c>
      <c r="B729" s="806" t="s">
        <v>815</v>
      </c>
      <c r="C729" s="806" t="s">
        <v>788</v>
      </c>
      <c r="D729" s="806" t="s">
        <v>789</v>
      </c>
      <c r="E729" s="807">
        <v>116</v>
      </c>
      <c r="G729" s="806" t="s">
        <v>867</v>
      </c>
      <c r="H729" s="807">
        <v>12</v>
      </c>
      <c r="I729" s="807">
        <v>116</v>
      </c>
      <c r="K729" s="806" t="s">
        <v>674</v>
      </c>
      <c r="L729" s="806" t="s">
        <v>855</v>
      </c>
      <c r="M729" s="806" t="s">
        <v>666</v>
      </c>
      <c r="N729" s="807">
        <v>4</v>
      </c>
      <c r="O729" s="884"/>
      <c r="P729" s="806" t="s">
        <v>807</v>
      </c>
      <c r="Q729" s="807">
        <v>24</v>
      </c>
      <c r="R729" s="807">
        <v>8</v>
      </c>
      <c r="S729" s="759" t="str">
        <f t="shared" si="22"/>
        <v>Infancia</v>
      </c>
      <c r="U729" s="806" t="s">
        <v>867</v>
      </c>
      <c r="V729" s="807">
        <v>12</v>
      </c>
      <c r="W729" s="807">
        <v>55</v>
      </c>
      <c r="X729" s="885"/>
      <c r="Z729" s="886"/>
      <c r="AA729" s="886"/>
      <c r="AB729" s="887"/>
      <c r="AC729" s="886"/>
      <c r="AE729" s="886"/>
      <c r="AF729" s="886"/>
      <c r="AG729" s="887"/>
      <c r="AI729" s="806" t="s">
        <v>807</v>
      </c>
      <c r="AJ729" s="807">
        <v>13</v>
      </c>
      <c r="AK729" s="807">
        <v>59</v>
      </c>
      <c r="AL729" s="759" t="str">
        <f t="shared" si="23"/>
        <v>Adulto</v>
      </c>
    </row>
    <row r="730" spans="1:38" ht="15">
      <c r="A730" s="806" t="s">
        <v>785</v>
      </c>
      <c r="B730" s="806" t="s">
        <v>815</v>
      </c>
      <c r="C730" s="806" t="s">
        <v>788</v>
      </c>
      <c r="D730" s="806" t="s">
        <v>784</v>
      </c>
      <c r="E730" s="807">
        <v>170</v>
      </c>
      <c r="G730" s="806" t="s">
        <v>868</v>
      </c>
      <c r="H730" s="807">
        <v>0</v>
      </c>
      <c r="I730" s="807">
        <v>23</v>
      </c>
      <c r="K730" s="806" t="s">
        <v>674</v>
      </c>
      <c r="L730" s="806" t="s">
        <v>855</v>
      </c>
      <c r="M730" s="806" t="s">
        <v>794</v>
      </c>
      <c r="N730" s="807">
        <v>7</v>
      </c>
      <c r="O730" s="884"/>
      <c r="P730" s="806" t="s">
        <v>807</v>
      </c>
      <c r="Q730" s="807">
        <v>28</v>
      </c>
      <c r="R730" s="807">
        <v>9</v>
      </c>
      <c r="S730" s="759" t="str">
        <f t="shared" si="22"/>
        <v>Infancia</v>
      </c>
      <c r="U730" s="806" t="s">
        <v>868</v>
      </c>
      <c r="V730" s="807">
        <v>0</v>
      </c>
      <c r="W730" s="807">
        <v>6</v>
      </c>
      <c r="X730" s="885"/>
      <c r="Z730" s="886"/>
      <c r="AA730" s="886"/>
      <c r="AB730" s="887"/>
      <c r="AC730" s="886"/>
      <c r="AE730" s="886"/>
      <c r="AF730" s="886"/>
      <c r="AG730" s="887"/>
      <c r="AI730" s="806" t="s">
        <v>807</v>
      </c>
      <c r="AJ730" s="807">
        <v>14</v>
      </c>
      <c r="AK730" s="807">
        <v>60</v>
      </c>
      <c r="AL730" s="759" t="str">
        <f t="shared" si="23"/>
        <v>Vejez</v>
      </c>
    </row>
    <row r="731" spans="1:38" ht="15">
      <c r="A731" s="806" t="s">
        <v>785</v>
      </c>
      <c r="B731" s="806" t="s">
        <v>815</v>
      </c>
      <c r="C731" s="806" t="s">
        <v>783</v>
      </c>
      <c r="D731" s="806" t="s">
        <v>789</v>
      </c>
      <c r="E731" s="807">
        <v>137</v>
      </c>
      <c r="G731" s="806" t="s">
        <v>868</v>
      </c>
      <c r="H731" s="807">
        <v>1</v>
      </c>
      <c r="I731" s="807">
        <v>114</v>
      </c>
      <c r="K731" s="806" t="s">
        <v>674</v>
      </c>
      <c r="L731" s="806" t="s">
        <v>855</v>
      </c>
      <c r="M731" s="806" t="s">
        <v>795</v>
      </c>
      <c r="N731" s="807">
        <v>1</v>
      </c>
      <c r="O731" s="884"/>
      <c r="P731" s="806" t="s">
        <v>807</v>
      </c>
      <c r="Q731" s="807">
        <v>31</v>
      </c>
      <c r="R731" s="807">
        <v>10</v>
      </c>
      <c r="S731" s="759" t="str">
        <f t="shared" si="22"/>
        <v>Infancia</v>
      </c>
      <c r="U731" s="806" t="s">
        <v>868</v>
      </c>
      <c r="V731" s="807">
        <v>1</v>
      </c>
      <c r="W731" s="807">
        <v>34</v>
      </c>
      <c r="X731" s="885"/>
      <c r="Z731" s="886"/>
      <c r="AA731" s="886"/>
      <c r="AB731" s="887"/>
      <c r="AC731" s="886"/>
      <c r="AE731" s="886"/>
      <c r="AF731" s="886"/>
      <c r="AG731" s="887"/>
      <c r="AI731" s="806" t="s">
        <v>807</v>
      </c>
      <c r="AJ731" s="807">
        <v>14</v>
      </c>
      <c r="AK731" s="807">
        <v>61</v>
      </c>
      <c r="AL731" s="759" t="str">
        <f t="shared" si="23"/>
        <v>Vejez</v>
      </c>
    </row>
    <row r="732" spans="1:38" ht="15">
      <c r="A732" s="806" t="s">
        <v>785</v>
      </c>
      <c r="B732" s="806" t="s">
        <v>815</v>
      </c>
      <c r="C732" s="806" t="s">
        <v>783</v>
      </c>
      <c r="D732" s="806" t="s">
        <v>784</v>
      </c>
      <c r="E732" s="807">
        <v>168</v>
      </c>
      <c r="G732" s="806" t="s">
        <v>868</v>
      </c>
      <c r="H732" s="807">
        <v>2</v>
      </c>
      <c r="I732" s="807">
        <v>341</v>
      </c>
      <c r="K732" s="806" t="s">
        <v>674</v>
      </c>
      <c r="L732" s="806" t="s">
        <v>855</v>
      </c>
      <c r="M732" s="806" t="s">
        <v>829</v>
      </c>
      <c r="N732" s="807">
        <v>1</v>
      </c>
      <c r="O732" s="884"/>
      <c r="P732" s="806" t="s">
        <v>807</v>
      </c>
      <c r="Q732" s="807">
        <v>44</v>
      </c>
      <c r="R732" s="807">
        <v>11</v>
      </c>
      <c r="S732" s="759" t="str">
        <f t="shared" si="22"/>
        <v>Infancia</v>
      </c>
      <c r="U732" s="806" t="s">
        <v>868</v>
      </c>
      <c r="V732" s="807">
        <v>2</v>
      </c>
      <c r="W732" s="807">
        <v>90</v>
      </c>
      <c r="X732" s="885"/>
      <c r="Z732" s="886"/>
      <c r="AA732" s="886"/>
      <c r="AB732" s="887"/>
      <c r="AC732" s="886"/>
      <c r="AE732" s="886"/>
      <c r="AF732" s="886"/>
      <c r="AG732" s="887"/>
      <c r="AI732" s="806" t="s">
        <v>807</v>
      </c>
      <c r="AJ732" s="807">
        <v>15</v>
      </c>
      <c r="AK732" s="807">
        <v>62</v>
      </c>
      <c r="AL732" s="759" t="str">
        <f t="shared" si="23"/>
        <v>Vejez</v>
      </c>
    </row>
    <row r="733" spans="1:38" ht="30">
      <c r="A733" s="806" t="s">
        <v>785</v>
      </c>
      <c r="B733" s="806" t="s">
        <v>818</v>
      </c>
      <c r="C733" s="806" t="s">
        <v>788</v>
      </c>
      <c r="D733" s="806" t="s">
        <v>784</v>
      </c>
      <c r="E733" s="807">
        <v>7</v>
      </c>
      <c r="G733" s="806" t="s">
        <v>868</v>
      </c>
      <c r="H733" s="807">
        <v>3</v>
      </c>
      <c r="I733" s="807">
        <v>242</v>
      </c>
      <c r="K733" s="806" t="s">
        <v>674</v>
      </c>
      <c r="L733" s="806" t="s">
        <v>855</v>
      </c>
      <c r="M733" s="806" t="s">
        <v>798</v>
      </c>
      <c r="N733" s="807">
        <v>1</v>
      </c>
      <c r="O733" s="884"/>
      <c r="P733" s="806" t="s">
        <v>807</v>
      </c>
      <c r="Q733" s="807">
        <v>44</v>
      </c>
      <c r="R733" s="807">
        <v>12</v>
      </c>
      <c r="S733" s="759" t="str">
        <f t="shared" si="22"/>
        <v>Adolescente</v>
      </c>
      <c r="U733" s="806" t="s">
        <v>868</v>
      </c>
      <c r="V733" s="807">
        <v>3</v>
      </c>
      <c r="W733" s="807">
        <v>64</v>
      </c>
      <c r="X733" s="885"/>
      <c r="Z733" s="886"/>
      <c r="AA733" s="886"/>
      <c r="AB733" s="887"/>
      <c r="AC733" s="886"/>
      <c r="AE733" s="886"/>
      <c r="AF733" s="886"/>
      <c r="AG733" s="887"/>
      <c r="AI733" s="806" t="s">
        <v>807</v>
      </c>
      <c r="AJ733" s="807">
        <v>9</v>
      </c>
      <c r="AK733" s="807">
        <v>63</v>
      </c>
      <c r="AL733" s="759" t="str">
        <f t="shared" si="23"/>
        <v>Vejez</v>
      </c>
    </row>
    <row r="734" spans="1:38" ht="30">
      <c r="A734" s="806" t="s">
        <v>785</v>
      </c>
      <c r="B734" s="806" t="s">
        <v>818</v>
      </c>
      <c r="C734" s="806" t="s">
        <v>783</v>
      </c>
      <c r="D734" s="806" t="s">
        <v>789</v>
      </c>
      <c r="E734" s="807">
        <v>3</v>
      </c>
      <c r="G734" s="806" t="s">
        <v>868</v>
      </c>
      <c r="H734" s="807">
        <v>4</v>
      </c>
      <c r="I734" s="807">
        <v>930</v>
      </c>
      <c r="K734" s="806" t="s">
        <v>674</v>
      </c>
      <c r="L734" s="806" t="s">
        <v>855</v>
      </c>
      <c r="M734" s="806" t="s">
        <v>799</v>
      </c>
      <c r="N734" s="807">
        <v>8</v>
      </c>
      <c r="O734" s="884"/>
      <c r="P734" s="806" t="s">
        <v>807</v>
      </c>
      <c r="Q734" s="807">
        <v>42</v>
      </c>
      <c r="R734" s="807">
        <v>13</v>
      </c>
      <c r="S734" s="759" t="str">
        <f t="shared" si="22"/>
        <v>Adolescente</v>
      </c>
      <c r="U734" s="806" t="s">
        <v>868</v>
      </c>
      <c r="V734" s="807">
        <v>4</v>
      </c>
      <c r="W734" s="807">
        <v>382</v>
      </c>
      <c r="X734" s="885"/>
      <c r="Z734" s="886"/>
      <c r="AA734" s="886"/>
      <c r="AB734" s="887"/>
      <c r="AC734" s="886"/>
      <c r="AE734" s="886"/>
      <c r="AF734" s="886"/>
      <c r="AG734" s="887"/>
      <c r="AI734" s="806" t="s">
        <v>807</v>
      </c>
      <c r="AJ734" s="807">
        <v>10</v>
      </c>
      <c r="AK734" s="807">
        <v>64</v>
      </c>
      <c r="AL734" s="759" t="str">
        <f t="shared" si="23"/>
        <v>Vejez</v>
      </c>
    </row>
    <row r="735" spans="1:38" ht="30">
      <c r="A735" s="806" t="s">
        <v>785</v>
      </c>
      <c r="B735" s="806" t="s">
        <v>818</v>
      </c>
      <c r="C735" s="806" t="s">
        <v>783</v>
      </c>
      <c r="D735" s="806" t="s">
        <v>784</v>
      </c>
      <c r="E735" s="807">
        <v>6</v>
      </c>
      <c r="G735" s="806" t="s">
        <v>868</v>
      </c>
      <c r="H735" s="807">
        <v>5</v>
      </c>
      <c r="I735" s="807">
        <v>222</v>
      </c>
      <c r="K735" s="806" t="s">
        <v>674</v>
      </c>
      <c r="L735" s="806" t="s">
        <v>855</v>
      </c>
      <c r="M735" s="806" t="s">
        <v>801</v>
      </c>
      <c r="N735" s="807">
        <v>22</v>
      </c>
      <c r="O735" s="884"/>
      <c r="P735" s="806" t="s">
        <v>807</v>
      </c>
      <c r="Q735" s="807">
        <v>44</v>
      </c>
      <c r="R735" s="807">
        <v>14</v>
      </c>
      <c r="S735" s="759" t="str">
        <f t="shared" si="22"/>
        <v>Adolescente</v>
      </c>
      <c r="U735" s="806" t="s">
        <v>868</v>
      </c>
      <c r="V735" s="807">
        <v>5</v>
      </c>
      <c r="W735" s="807">
        <v>52</v>
      </c>
      <c r="X735" s="885"/>
      <c r="Z735" s="886"/>
      <c r="AA735" s="886"/>
      <c r="AB735" s="887"/>
      <c r="AC735" s="886"/>
      <c r="AE735" s="894"/>
      <c r="AF735" s="895"/>
      <c r="AG735" s="894"/>
      <c r="AI735" s="806" t="s">
        <v>807</v>
      </c>
      <c r="AJ735" s="807">
        <v>11</v>
      </c>
      <c r="AK735" s="807">
        <v>65</v>
      </c>
      <c r="AL735" s="759" t="str">
        <f t="shared" si="23"/>
        <v>Vejez</v>
      </c>
    </row>
    <row r="736" spans="1:38" ht="30">
      <c r="A736" s="806" t="s">
        <v>840</v>
      </c>
      <c r="B736" s="806" t="s">
        <v>782</v>
      </c>
      <c r="C736" s="806" t="s">
        <v>788</v>
      </c>
      <c r="D736" s="806" t="s">
        <v>789</v>
      </c>
      <c r="E736" s="807">
        <v>3</v>
      </c>
      <c r="G736" s="806" t="s">
        <v>868</v>
      </c>
      <c r="H736" s="807">
        <v>6</v>
      </c>
      <c r="I736" s="807">
        <v>273</v>
      </c>
      <c r="K736" s="806" t="s">
        <v>674</v>
      </c>
      <c r="L736" s="806" t="s">
        <v>855</v>
      </c>
      <c r="M736" s="806" t="s">
        <v>673</v>
      </c>
      <c r="N736" s="807">
        <v>5</v>
      </c>
      <c r="O736" s="884"/>
      <c r="P736" s="806" t="s">
        <v>807</v>
      </c>
      <c r="Q736" s="807">
        <v>41</v>
      </c>
      <c r="R736" s="807">
        <v>15</v>
      </c>
      <c r="S736" s="759" t="str">
        <f t="shared" si="22"/>
        <v>Adolescente</v>
      </c>
      <c r="U736" s="806" t="s">
        <v>868</v>
      </c>
      <c r="V736" s="807">
        <v>6</v>
      </c>
      <c r="W736" s="807">
        <v>47</v>
      </c>
      <c r="X736" s="885"/>
      <c r="Z736" s="886"/>
      <c r="AA736" s="886"/>
      <c r="AB736" s="887"/>
      <c r="AC736" s="886"/>
      <c r="AE736" s="894"/>
      <c r="AF736" s="895"/>
      <c r="AG736" s="894"/>
      <c r="AI736" s="806" t="s">
        <v>807</v>
      </c>
      <c r="AJ736" s="807">
        <v>7</v>
      </c>
      <c r="AK736" s="807">
        <v>66</v>
      </c>
      <c r="AL736" s="759" t="str">
        <f t="shared" si="23"/>
        <v>Vejez</v>
      </c>
    </row>
    <row r="737" spans="1:38" ht="30">
      <c r="A737" s="806" t="s">
        <v>840</v>
      </c>
      <c r="B737" s="806" t="s">
        <v>782</v>
      </c>
      <c r="C737" s="806" t="s">
        <v>788</v>
      </c>
      <c r="D737" s="806" t="s">
        <v>784</v>
      </c>
      <c r="E737" s="807">
        <v>3</v>
      </c>
      <c r="G737" s="806" t="s">
        <v>868</v>
      </c>
      <c r="H737" s="807">
        <v>7</v>
      </c>
      <c r="I737" s="807">
        <v>274</v>
      </c>
      <c r="K737" s="806" t="s">
        <v>674</v>
      </c>
      <c r="L737" s="806" t="s">
        <v>855</v>
      </c>
      <c r="M737" s="806" t="s">
        <v>674</v>
      </c>
      <c r="N737" s="807">
        <v>6236</v>
      </c>
      <c r="O737" s="884"/>
      <c r="P737" s="806" t="s">
        <v>807</v>
      </c>
      <c r="Q737" s="807">
        <v>27</v>
      </c>
      <c r="R737" s="807">
        <v>16</v>
      </c>
      <c r="S737" s="759" t="str">
        <f t="shared" si="22"/>
        <v>Adolescente</v>
      </c>
      <c r="U737" s="806" t="s">
        <v>868</v>
      </c>
      <c r="V737" s="807">
        <v>7</v>
      </c>
      <c r="W737" s="807">
        <v>36</v>
      </c>
      <c r="X737" s="885"/>
      <c r="Z737" s="886"/>
      <c r="AA737" s="886"/>
      <c r="AB737" s="887"/>
      <c r="AC737" s="886"/>
      <c r="AE737" s="894"/>
      <c r="AF737" s="895"/>
      <c r="AG737" s="894"/>
      <c r="AI737" s="806" t="s">
        <v>807</v>
      </c>
      <c r="AJ737" s="807">
        <v>3</v>
      </c>
      <c r="AK737" s="807">
        <v>67</v>
      </c>
      <c r="AL737" s="759" t="str">
        <f t="shared" si="23"/>
        <v>Vejez</v>
      </c>
    </row>
    <row r="738" spans="1:38" ht="30">
      <c r="A738" s="806" t="s">
        <v>840</v>
      </c>
      <c r="B738" s="806" t="s">
        <v>782</v>
      </c>
      <c r="C738" s="806" t="s">
        <v>783</v>
      </c>
      <c r="D738" s="806" t="s">
        <v>789</v>
      </c>
      <c r="E738" s="807">
        <v>3</v>
      </c>
      <c r="G738" s="806" t="s">
        <v>868</v>
      </c>
      <c r="H738" s="807">
        <v>8</v>
      </c>
      <c r="I738" s="807">
        <v>271</v>
      </c>
      <c r="K738" s="806" t="s">
        <v>674</v>
      </c>
      <c r="L738" s="806" t="s">
        <v>855</v>
      </c>
      <c r="M738" s="806" t="s">
        <v>678</v>
      </c>
      <c r="N738" s="807">
        <v>24</v>
      </c>
      <c r="O738" s="884"/>
      <c r="P738" s="806" t="s">
        <v>807</v>
      </c>
      <c r="Q738" s="807">
        <v>50</v>
      </c>
      <c r="R738" s="807">
        <v>17</v>
      </c>
      <c r="S738" s="759" t="str">
        <f t="shared" si="22"/>
        <v>Adolescente</v>
      </c>
      <c r="U738" s="806" t="s">
        <v>868</v>
      </c>
      <c r="V738" s="807">
        <v>8</v>
      </c>
      <c r="W738" s="807">
        <v>37</v>
      </c>
      <c r="X738" s="885"/>
      <c r="Z738" s="886"/>
      <c r="AA738" s="886"/>
      <c r="AB738" s="887"/>
      <c r="AC738" s="886"/>
      <c r="AE738" s="894"/>
      <c r="AF738" s="895"/>
      <c r="AG738" s="894"/>
      <c r="AI738" s="806" t="s">
        <v>807</v>
      </c>
      <c r="AJ738" s="807">
        <v>10</v>
      </c>
      <c r="AK738" s="807">
        <v>68</v>
      </c>
      <c r="AL738" s="759" t="str">
        <f t="shared" si="23"/>
        <v>Vejez</v>
      </c>
    </row>
    <row r="739" spans="1:38" ht="15">
      <c r="A739" s="806" t="s">
        <v>840</v>
      </c>
      <c r="B739" s="806" t="s">
        <v>782</v>
      </c>
      <c r="C739" s="806" t="s">
        <v>783</v>
      </c>
      <c r="D739" s="806" t="s">
        <v>784</v>
      </c>
      <c r="E739" s="807">
        <v>3</v>
      </c>
      <c r="G739" s="806" t="s">
        <v>868</v>
      </c>
      <c r="H739" s="807">
        <v>9</v>
      </c>
      <c r="I739" s="807">
        <v>187</v>
      </c>
      <c r="K739" s="806" t="s">
        <v>674</v>
      </c>
      <c r="L739" s="806" t="s">
        <v>855</v>
      </c>
      <c r="M739" s="806" t="s">
        <v>683</v>
      </c>
      <c r="N739" s="807">
        <v>2</v>
      </c>
      <c r="O739" s="884"/>
      <c r="P739" s="806" t="s">
        <v>807</v>
      </c>
      <c r="Q739" s="807">
        <v>53</v>
      </c>
      <c r="R739" s="807">
        <v>18</v>
      </c>
      <c r="S739" s="759" t="str">
        <f t="shared" si="22"/>
        <v>Juventud</v>
      </c>
      <c r="U739" s="806" t="s">
        <v>868</v>
      </c>
      <c r="V739" s="807">
        <v>9</v>
      </c>
      <c r="W739" s="807">
        <v>18</v>
      </c>
      <c r="X739" s="885"/>
      <c r="Z739" s="886"/>
      <c r="AA739" s="886"/>
      <c r="AB739" s="887"/>
      <c r="AC739" s="886"/>
      <c r="AI739" s="806" t="s">
        <v>807</v>
      </c>
      <c r="AJ739" s="807">
        <v>2</v>
      </c>
      <c r="AK739" s="807">
        <v>69</v>
      </c>
      <c r="AL739" s="759" t="str">
        <f t="shared" si="23"/>
        <v>Vejez</v>
      </c>
    </row>
    <row r="740" spans="1:38" ht="15">
      <c r="A740" s="806" t="s">
        <v>840</v>
      </c>
      <c r="B740" s="806" t="s">
        <v>662</v>
      </c>
      <c r="C740" s="806" t="s">
        <v>788</v>
      </c>
      <c r="D740" s="806" t="s">
        <v>789</v>
      </c>
      <c r="E740" s="807">
        <v>482</v>
      </c>
      <c r="G740" s="806" t="s">
        <v>868</v>
      </c>
      <c r="H740" s="807">
        <v>10</v>
      </c>
      <c r="I740" s="807">
        <v>128</v>
      </c>
      <c r="K740" s="806" t="s">
        <v>674</v>
      </c>
      <c r="L740" s="806" t="s">
        <v>855</v>
      </c>
      <c r="M740" s="806" t="s">
        <v>684</v>
      </c>
      <c r="N740" s="807">
        <v>414</v>
      </c>
      <c r="O740" s="884"/>
      <c r="P740" s="806" t="s">
        <v>807</v>
      </c>
      <c r="Q740" s="807">
        <v>36</v>
      </c>
      <c r="R740" s="807">
        <v>19</v>
      </c>
      <c r="S740" s="759" t="str">
        <f t="shared" si="22"/>
        <v>Juventud</v>
      </c>
      <c r="U740" s="806" t="s">
        <v>868</v>
      </c>
      <c r="V740" s="807">
        <v>10</v>
      </c>
      <c r="W740" s="807">
        <v>14</v>
      </c>
      <c r="X740" s="885"/>
      <c r="Z740" s="886"/>
      <c r="AA740" s="886"/>
      <c r="AB740" s="887"/>
      <c r="AC740" s="886"/>
      <c r="AI740" s="806" t="s">
        <v>807</v>
      </c>
      <c r="AJ740" s="807">
        <v>5</v>
      </c>
      <c r="AK740" s="807">
        <v>70</v>
      </c>
      <c r="AL740" s="759" t="str">
        <f t="shared" si="23"/>
        <v>Vejez</v>
      </c>
    </row>
    <row r="741" spans="1:38" ht="15">
      <c r="A741" s="806" t="s">
        <v>840</v>
      </c>
      <c r="B741" s="806" t="s">
        <v>662</v>
      </c>
      <c r="C741" s="806" t="s">
        <v>788</v>
      </c>
      <c r="D741" s="806" t="s">
        <v>784</v>
      </c>
      <c r="E741" s="807">
        <v>723</v>
      </c>
      <c r="G741" s="806" t="s">
        <v>868</v>
      </c>
      <c r="H741" s="807">
        <v>11</v>
      </c>
      <c r="I741" s="807">
        <v>111</v>
      </c>
      <c r="K741" s="806" t="s">
        <v>674</v>
      </c>
      <c r="L741" s="806" t="s">
        <v>860</v>
      </c>
      <c r="M741" s="806" t="s">
        <v>662</v>
      </c>
      <c r="N741" s="807">
        <v>12</v>
      </c>
      <c r="O741" s="884"/>
      <c r="P741" s="806" t="s">
        <v>807</v>
      </c>
      <c r="Q741" s="807">
        <v>37</v>
      </c>
      <c r="R741" s="807">
        <v>20</v>
      </c>
      <c r="S741" s="759" t="str">
        <f t="shared" si="22"/>
        <v>Juventud</v>
      </c>
      <c r="U741" s="806" t="s">
        <v>868</v>
      </c>
      <c r="V741" s="807">
        <v>11</v>
      </c>
      <c r="W741" s="807">
        <v>8</v>
      </c>
      <c r="X741" s="885"/>
      <c r="Z741" s="886"/>
      <c r="AA741" s="886"/>
      <c r="AB741" s="887"/>
      <c r="AC741" s="886"/>
      <c r="AI741" s="806" t="s">
        <v>807</v>
      </c>
      <c r="AJ741" s="807">
        <v>7</v>
      </c>
      <c r="AK741" s="807">
        <v>71</v>
      </c>
      <c r="AL741" s="759" t="str">
        <f t="shared" si="23"/>
        <v>Vejez</v>
      </c>
    </row>
    <row r="742" spans="1:38" ht="15">
      <c r="A742" s="806" t="s">
        <v>840</v>
      </c>
      <c r="B742" s="806" t="s">
        <v>662</v>
      </c>
      <c r="C742" s="806" t="s">
        <v>783</v>
      </c>
      <c r="D742" s="806" t="s">
        <v>789</v>
      </c>
      <c r="E742" s="807">
        <v>486</v>
      </c>
      <c r="G742" s="806" t="s">
        <v>868</v>
      </c>
      <c r="H742" s="807">
        <v>12</v>
      </c>
      <c r="I742" s="807">
        <v>145</v>
      </c>
      <c r="K742" s="806" t="s">
        <v>674</v>
      </c>
      <c r="L742" s="806" t="s">
        <v>860</v>
      </c>
      <c r="M742" s="806" t="s">
        <v>820</v>
      </c>
      <c r="N742" s="807">
        <v>5</v>
      </c>
      <c r="O742" s="884"/>
      <c r="P742" s="806" t="s">
        <v>807</v>
      </c>
      <c r="Q742" s="807">
        <v>34</v>
      </c>
      <c r="R742" s="807">
        <v>21</v>
      </c>
      <c r="S742" s="759" t="str">
        <f t="shared" si="22"/>
        <v>Juventud</v>
      </c>
      <c r="U742" s="806" t="s">
        <v>868</v>
      </c>
      <c r="V742" s="807">
        <v>12</v>
      </c>
      <c r="W742" s="807">
        <v>13</v>
      </c>
      <c r="X742" s="885"/>
      <c r="Z742" s="886"/>
      <c r="AA742" s="886"/>
      <c r="AB742" s="887"/>
      <c r="AC742" s="886"/>
      <c r="AI742" s="806" t="s">
        <v>807</v>
      </c>
      <c r="AJ742" s="807">
        <v>6</v>
      </c>
      <c r="AK742" s="807">
        <v>72</v>
      </c>
      <c r="AL742" s="759" t="str">
        <f t="shared" si="23"/>
        <v>Vejez</v>
      </c>
    </row>
    <row r="743" spans="1:38" ht="15">
      <c r="A743" s="806" t="s">
        <v>840</v>
      </c>
      <c r="B743" s="806" t="s">
        <v>662</v>
      </c>
      <c r="C743" s="806" t="s">
        <v>783</v>
      </c>
      <c r="D743" s="806" t="s">
        <v>784</v>
      </c>
      <c r="E743" s="807">
        <v>697</v>
      </c>
      <c r="G743" s="806" t="s">
        <v>869</v>
      </c>
      <c r="H743" s="807">
        <v>0</v>
      </c>
      <c r="I743" s="807">
        <v>44</v>
      </c>
      <c r="K743" s="806" t="s">
        <v>674</v>
      </c>
      <c r="L743" s="806" t="s">
        <v>860</v>
      </c>
      <c r="M743" s="806" t="s">
        <v>806</v>
      </c>
      <c r="N743" s="807">
        <v>3</v>
      </c>
      <c r="O743" s="884"/>
      <c r="P743" s="806" t="s">
        <v>807</v>
      </c>
      <c r="Q743" s="807">
        <v>39</v>
      </c>
      <c r="R743" s="807">
        <v>22</v>
      </c>
      <c r="S743" s="759" t="str">
        <f t="shared" si="22"/>
        <v>Juventud</v>
      </c>
      <c r="U743" s="806" t="s">
        <v>869</v>
      </c>
      <c r="V743" s="807">
        <v>0</v>
      </c>
      <c r="W743" s="807">
        <v>5</v>
      </c>
      <c r="X743" s="885"/>
      <c r="Z743" s="886"/>
      <c r="AA743" s="886"/>
      <c r="AB743" s="887"/>
      <c r="AC743" s="886"/>
      <c r="AI743" s="806" t="s">
        <v>807</v>
      </c>
      <c r="AJ743" s="807">
        <v>1</v>
      </c>
      <c r="AK743" s="807">
        <v>73</v>
      </c>
      <c r="AL743" s="759" t="str">
        <f t="shared" si="23"/>
        <v>Vejez</v>
      </c>
    </row>
    <row r="744" spans="1:38" ht="15">
      <c r="A744" s="806" t="s">
        <v>840</v>
      </c>
      <c r="B744" s="806" t="s">
        <v>666</v>
      </c>
      <c r="C744" s="806" t="s">
        <v>788</v>
      </c>
      <c r="D744" s="806" t="s">
        <v>789</v>
      </c>
      <c r="E744" s="807">
        <v>137</v>
      </c>
      <c r="G744" s="806" t="s">
        <v>869</v>
      </c>
      <c r="H744" s="807">
        <v>1</v>
      </c>
      <c r="I744" s="807">
        <v>126</v>
      </c>
      <c r="K744" s="806" t="s">
        <v>674</v>
      </c>
      <c r="L744" s="806" t="s">
        <v>860</v>
      </c>
      <c r="M744" s="806" t="s">
        <v>790</v>
      </c>
      <c r="N744" s="807">
        <v>1005</v>
      </c>
      <c r="O744" s="884"/>
      <c r="P744" s="806" t="s">
        <v>807</v>
      </c>
      <c r="Q744" s="807">
        <v>35</v>
      </c>
      <c r="R744" s="807">
        <v>23</v>
      </c>
      <c r="S744" s="759" t="str">
        <f t="shared" si="22"/>
        <v>Juventud</v>
      </c>
      <c r="U744" s="806" t="s">
        <v>869</v>
      </c>
      <c r="V744" s="807">
        <v>1</v>
      </c>
      <c r="W744" s="807">
        <v>40</v>
      </c>
      <c r="X744" s="885"/>
      <c r="Z744" s="886"/>
      <c r="AA744" s="886"/>
      <c r="AB744" s="887"/>
      <c r="AC744" s="886"/>
      <c r="AI744" s="806" t="s">
        <v>807</v>
      </c>
      <c r="AJ744" s="807">
        <v>4</v>
      </c>
      <c r="AK744" s="807">
        <v>74</v>
      </c>
      <c r="AL744" s="759" t="str">
        <f t="shared" si="23"/>
        <v>Vejez</v>
      </c>
    </row>
    <row r="745" spans="1:38" ht="15">
      <c r="A745" s="806" t="s">
        <v>840</v>
      </c>
      <c r="B745" s="806" t="s">
        <v>666</v>
      </c>
      <c r="C745" s="806" t="s">
        <v>788</v>
      </c>
      <c r="D745" s="806" t="s">
        <v>784</v>
      </c>
      <c r="E745" s="807">
        <v>200</v>
      </c>
      <c r="G745" s="806" t="s">
        <v>869</v>
      </c>
      <c r="H745" s="807">
        <v>2</v>
      </c>
      <c r="I745" s="807">
        <v>329</v>
      </c>
      <c r="K745" s="806" t="s">
        <v>674</v>
      </c>
      <c r="L745" s="806" t="s">
        <v>860</v>
      </c>
      <c r="M745" s="806" t="s">
        <v>791</v>
      </c>
      <c r="N745" s="807">
        <v>8</v>
      </c>
      <c r="O745" s="884"/>
      <c r="P745" s="806" t="s">
        <v>807</v>
      </c>
      <c r="Q745" s="807">
        <v>29</v>
      </c>
      <c r="R745" s="807">
        <v>24</v>
      </c>
      <c r="S745" s="759" t="str">
        <f t="shared" si="22"/>
        <v>Juventud</v>
      </c>
      <c r="U745" s="806" t="s">
        <v>869</v>
      </c>
      <c r="V745" s="807">
        <v>2</v>
      </c>
      <c r="W745" s="807">
        <v>117</v>
      </c>
      <c r="X745" s="885"/>
      <c r="Z745" s="886"/>
      <c r="AA745" s="886"/>
      <c r="AB745" s="887"/>
      <c r="AC745" s="886"/>
      <c r="AI745" s="806" t="s">
        <v>807</v>
      </c>
      <c r="AJ745" s="807">
        <v>4</v>
      </c>
      <c r="AK745" s="807">
        <v>75</v>
      </c>
      <c r="AL745" s="759" t="str">
        <f t="shared" si="23"/>
        <v>Vejez</v>
      </c>
    </row>
    <row r="746" spans="1:38" ht="15">
      <c r="A746" s="806" t="s">
        <v>840</v>
      </c>
      <c r="B746" s="806" t="s">
        <v>666</v>
      </c>
      <c r="C746" s="806" t="s">
        <v>783</v>
      </c>
      <c r="D746" s="806" t="s">
        <v>789</v>
      </c>
      <c r="E746" s="807">
        <v>192</v>
      </c>
      <c r="G746" s="806" t="s">
        <v>869</v>
      </c>
      <c r="H746" s="807">
        <v>3</v>
      </c>
      <c r="I746" s="807">
        <v>197</v>
      </c>
      <c r="K746" s="806" t="s">
        <v>674</v>
      </c>
      <c r="L746" s="806" t="s">
        <v>860</v>
      </c>
      <c r="M746" s="806" t="s">
        <v>824</v>
      </c>
      <c r="N746" s="807">
        <v>4627</v>
      </c>
      <c r="O746" s="884"/>
      <c r="P746" s="806" t="s">
        <v>807</v>
      </c>
      <c r="Q746" s="807">
        <v>33</v>
      </c>
      <c r="R746" s="807">
        <v>25</v>
      </c>
      <c r="S746" s="759" t="str">
        <f t="shared" si="22"/>
        <v>Juventud</v>
      </c>
      <c r="U746" s="806" t="s">
        <v>869</v>
      </c>
      <c r="V746" s="807">
        <v>3</v>
      </c>
      <c r="W746" s="807">
        <v>59</v>
      </c>
      <c r="X746" s="885"/>
      <c r="Z746" s="886"/>
      <c r="AA746" s="886"/>
      <c r="AB746" s="887"/>
      <c r="AC746" s="886"/>
      <c r="AI746" s="806" t="s">
        <v>807</v>
      </c>
      <c r="AJ746" s="807">
        <v>4</v>
      </c>
      <c r="AK746" s="807">
        <v>76</v>
      </c>
      <c r="AL746" s="759" t="str">
        <f t="shared" si="23"/>
        <v>Vejez</v>
      </c>
    </row>
    <row r="747" spans="1:38" ht="15">
      <c r="A747" s="806" t="s">
        <v>840</v>
      </c>
      <c r="B747" s="806" t="s">
        <v>666</v>
      </c>
      <c r="C747" s="806" t="s">
        <v>783</v>
      </c>
      <c r="D747" s="806" t="s">
        <v>784</v>
      </c>
      <c r="E747" s="807">
        <v>195</v>
      </c>
      <c r="G747" s="806" t="s">
        <v>869</v>
      </c>
      <c r="H747" s="807">
        <v>4</v>
      </c>
      <c r="I747" s="807">
        <v>799</v>
      </c>
      <c r="K747" s="806" t="s">
        <v>674</v>
      </c>
      <c r="L747" s="806" t="s">
        <v>860</v>
      </c>
      <c r="M747" s="806" t="s">
        <v>810</v>
      </c>
      <c r="N747" s="807">
        <v>1</v>
      </c>
      <c r="O747" s="884"/>
      <c r="P747" s="806" t="s">
        <v>807</v>
      </c>
      <c r="Q747" s="807">
        <v>28</v>
      </c>
      <c r="R747" s="807">
        <v>26</v>
      </c>
      <c r="S747" s="759" t="str">
        <f t="shared" si="22"/>
        <v>Juventud</v>
      </c>
      <c r="U747" s="806" t="s">
        <v>869</v>
      </c>
      <c r="V747" s="807">
        <v>4</v>
      </c>
      <c r="W747" s="807">
        <v>539</v>
      </c>
      <c r="X747" s="885"/>
      <c r="Z747" s="886"/>
      <c r="AA747" s="886"/>
      <c r="AB747" s="887"/>
      <c r="AC747" s="886"/>
      <c r="AI747" s="806" t="s">
        <v>807</v>
      </c>
      <c r="AJ747" s="807">
        <v>5</v>
      </c>
      <c r="AK747" s="807">
        <v>77</v>
      </c>
      <c r="AL747" s="759" t="str">
        <f t="shared" si="23"/>
        <v>Vejez</v>
      </c>
    </row>
    <row r="748" spans="1:38" ht="15">
      <c r="A748" s="806" t="s">
        <v>840</v>
      </c>
      <c r="B748" s="806" t="s">
        <v>669</v>
      </c>
      <c r="C748" s="806" t="s">
        <v>788</v>
      </c>
      <c r="D748" s="806" t="s">
        <v>784</v>
      </c>
      <c r="E748" s="807">
        <v>3</v>
      </c>
      <c r="G748" s="806" t="s">
        <v>869</v>
      </c>
      <c r="H748" s="807">
        <v>5</v>
      </c>
      <c r="I748" s="807">
        <v>145</v>
      </c>
      <c r="K748" s="806" t="s">
        <v>674</v>
      </c>
      <c r="L748" s="806" t="s">
        <v>860</v>
      </c>
      <c r="M748" s="806" t="s">
        <v>666</v>
      </c>
      <c r="N748" s="807">
        <v>17</v>
      </c>
      <c r="O748" s="884"/>
      <c r="P748" s="806" t="s">
        <v>807</v>
      </c>
      <c r="Q748" s="807">
        <v>36</v>
      </c>
      <c r="R748" s="807">
        <v>27</v>
      </c>
      <c r="S748" s="759" t="str">
        <f t="shared" si="22"/>
        <v>Juventud</v>
      </c>
      <c r="U748" s="806" t="s">
        <v>869</v>
      </c>
      <c r="V748" s="807">
        <v>5</v>
      </c>
      <c r="W748" s="807">
        <v>70</v>
      </c>
      <c r="X748" s="885"/>
      <c r="Z748" s="886"/>
      <c r="AA748" s="886"/>
      <c r="AB748" s="887"/>
      <c r="AC748" s="886"/>
      <c r="AI748" s="806" t="s">
        <v>807</v>
      </c>
      <c r="AJ748" s="807">
        <v>5</v>
      </c>
      <c r="AK748" s="807">
        <v>78</v>
      </c>
      <c r="AL748" s="759" t="str">
        <f t="shared" si="23"/>
        <v>Vejez</v>
      </c>
    </row>
    <row r="749" spans="1:38" ht="15">
      <c r="A749" s="806" t="s">
        <v>840</v>
      </c>
      <c r="B749" s="806" t="s">
        <v>669</v>
      </c>
      <c r="C749" s="806" t="s">
        <v>783</v>
      </c>
      <c r="D749" s="806" t="s">
        <v>784</v>
      </c>
      <c r="E749" s="807">
        <v>6</v>
      </c>
      <c r="G749" s="806" t="s">
        <v>869</v>
      </c>
      <c r="H749" s="807">
        <v>6</v>
      </c>
      <c r="I749" s="807">
        <v>177</v>
      </c>
      <c r="K749" s="806" t="s">
        <v>674</v>
      </c>
      <c r="L749" s="806" t="s">
        <v>860</v>
      </c>
      <c r="M749" s="806" t="s">
        <v>794</v>
      </c>
      <c r="N749" s="807">
        <v>12</v>
      </c>
      <c r="O749" s="884"/>
      <c r="P749" s="806" t="s">
        <v>807</v>
      </c>
      <c r="Q749" s="807">
        <v>31</v>
      </c>
      <c r="R749" s="807">
        <v>28</v>
      </c>
      <c r="S749" s="759" t="str">
        <f t="shared" si="22"/>
        <v>Juventud</v>
      </c>
      <c r="U749" s="806" t="s">
        <v>869</v>
      </c>
      <c r="V749" s="807">
        <v>6</v>
      </c>
      <c r="W749" s="807">
        <v>74</v>
      </c>
      <c r="X749" s="885"/>
      <c r="Z749" s="886"/>
      <c r="AA749" s="886"/>
      <c r="AB749" s="887"/>
      <c r="AC749" s="886"/>
      <c r="AI749" s="806" t="s">
        <v>807</v>
      </c>
      <c r="AJ749" s="807">
        <v>2</v>
      </c>
      <c r="AK749" s="807">
        <v>79</v>
      </c>
      <c r="AL749" s="759" t="str">
        <f t="shared" si="23"/>
        <v>Vejez</v>
      </c>
    </row>
    <row r="750" spans="1:38" ht="15">
      <c r="A750" s="806" t="s">
        <v>840</v>
      </c>
      <c r="B750" s="806" t="s">
        <v>787</v>
      </c>
      <c r="C750" s="806" t="s">
        <v>788</v>
      </c>
      <c r="D750" s="806" t="s">
        <v>784</v>
      </c>
      <c r="E750" s="807">
        <v>6</v>
      </c>
      <c r="G750" s="806" t="s">
        <v>869</v>
      </c>
      <c r="H750" s="807">
        <v>7</v>
      </c>
      <c r="I750" s="807">
        <v>180</v>
      </c>
      <c r="K750" s="806" t="s">
        <v>674</v>
      </c>
      <c r="L750" s="806" t="s">
        <v>860</v>
      </c>
      <c r="M750" s="806" t="s">
        <v>795</v>
      </c>
      <c r="N750" s="807">
        <v>4</v>
      </c>
      <c r="O750" s="884"/>
      <c r="P750" s="806" t="s">
        <v>807</v>
      </c>
      <c r="Q750" s="807">
        <v>39</v>
      </c>
      <c r="R750" s="807">
        <v>29</v>
      </c>
      <c r="S750" s="759" t="str">
        <f t="shared" si="22"/>
        <v>Adulto</v>
      </c>
      <c r="U750" s="806" t="s">
        <v>869</v>
      </c>
      <c r="V750" s="807">
        <v>7</v>
      </c>
      <c r="W750" s="807">
        <v>63</v>
      </c>
      <c r="X750" s="885"/>
      <c r="Z750" s="886"/>
      <c r="AA750" s="886"/>
      <c r="AB750" s="887"/>
      <c r="AC750" s="886"/>
      <c r="AI750" s="806" t="s">
        <v>807</v>
      </c>
      <c r="AJ750" s="807">
        <v>2</v>
      </c>
      <c r="AK750" s="807">
        <v>80</v>
      </c>
      <c r="AL750" s="759" t="str">
        <f t="shared" si="23"/>
        <v>Vejez</v>
      </c>
    </row>
    <row r="751" spans="1:38" ht="15">
      <c r="A751" s="806" t="s">
        <v>840</v>
      </c>
      <c r="B751" s="806" t="s">
        <v>787</v>
      </c>
      <c r="C751" s="806" t="s">
        <v>783</v>
      </c>
      <c r="D751" s="806" t="s">
        <v>789</v>
      </c>
      <c r="E751" s="807">
        <v>2</v>
      </c>
      <c r="G751" s="806" t="s">
        <v>869</v>
      </c>
      <c r="H751" s="807">
        <v>8</v>
      </c>
      <c r="I751" s="807">
        <v>181</v>
      </c>
      <c r="K751" s="806" t="s">
        <v>674</v>
      </c>
      <c r="L751" s="806" t="s">
        <v>860</v>
      </c>
      <c r="M751" s="806" t="s">
        <v>798</v>
      </c>
      <c r="N751" s="807">
        <v>45</v>
      </c>
      <c r="O751" s="884"/>
      <c r="P751" s="806" t="s">
        <v>807</v>
      </c>
      <c r="Q751" s="807">
        <v>33</v>
      </c>
      <c r="R751" s="807">
        <v>30</v>
      </c>
      <c r="S751" s="759" t="str">
        <f t="shared" si="22"/>
        <v>Adulto</v>
      </c>
      <c r="U751" s="806" t="s">
        <v>869</v>
      </c>
      <c r="V751" s="807">
        <v>8</v>
      </c>
      <c r="W751" s="807">
        <v>46</v>
      </c>
      <c r="X751" s="885"/>
      <c r="Z751" s="886"/>
      <c r="AA751" s="886"/>
      <c r="AB751" s="887"/>
      <c r="AC751" s="886"/>
      <c r="AI751" s="806" t="s">
        <v>807</v>
      </c>
      <c r="AJ751" s="807">
        <v>2</v>
      </c>
      <c r="AK751" s="807">
        <v>81</v>
      </c>
      <c r="AL751" s="759" t="str">
        <f t="shared" si="23"/>
        <v>Vejez</v>
      </c>
    </row>
    <row r="752" spans="1:38" ht="15">
      <c r="A752" s="806" t="s">
        <v>840</v>
      </c>
      <c r="B752" s="806" t="s">
        <v>787</v>
      </c>
      <c r="C752" s="806" t="s">
        <v>783</v>
      </c>
      <c r="D752" s="806" t="s">
        <v>784</v>
      </c>
      <c r="E752" s="807">
        <v>3</v>
      </c>
      <c r="G752" s="806" t="s">
        <v>869</v>
      </c>
      <c r="H752" s="807">
        <v>9</v>
      </c>
      <c r="I752" s="807">
        <v>149</v>
      </c>
      <c r="K752" s="806" t="s">
        <v>674</v>
      </c>
      <c r="L752" s="806" t="s">
        <v>860</v>
      </c>
      <c r="M752" s="806" t="s">
        <v>799</v>
      </c>
      <c r="N752" s="807">
        <v>1</v>
      </c>
      <c r="O752" s="884"/>
      <c r="P752" s="806" t="s">
        <v>807</v>
      </c>
      <c r="Q752" s="807">
        <v>28</v>
      </c>
      <c r="R752" s="807">
        <v>31</v>
      </c>
      <c r="S752" s="759" t="str">
        <f t="shared" si="22"/>
        <v>Adulto</v>
      </c>
      <c r="U752" s="806" t="s">
        <v>869</v>
      </c>
      <c r="V752" s="807">
        <v>9</v>
      </c>
      <c r="W752" s="807">
        <v>33</v>
      </c>
      <c r="X752" s="885"/>
      <c r="Z752" s="886"/>
      <c r="AA752" s="886"/>
      <c r="AB752" s="887"/>
      <c r="AC752" s="886"/>
      <c r="AI752" s="806" t="s">
        <v>807</v>
      </c>
      <c r="AJ752" s="807">
        <v>1</v>
      </c>
      <c r="AK752" s="807">
        <v>85</v>
      </c>
      <c r="AL752" s="759" t="str">
        <f t="shared" si="23"/>
        <v>Vejez</v>
      </c>
    </row>
    <row r="753" spans="1:38" ht="15">
      <c r="A753" s="806" t="s">
        <v>840</v>
      </c>
      <c r="B753" s="806" t="s">
        <v>815</v>
      </c>
      <c r="C753" s="806" t="s">
        <v>788</v>
      </c>
      <c r="D753" s="806" t="s">
        <v>789</v>
      </c>
      <c r="E753" s="807">
        <v>84</v>
      </c>
      <c r="G753" s="806" t="s">
        <v>869</v>
      </c>
      <c r="H753" s="807">
        <v>10</v>
      </c>
      <c r="I753" s="807">
        <v>148</v>
      </c>
      <c r="K753" s="806" t="s">
        <v>674</v>
      </c>
      <c r="L753" s="806" t="s">
        <v>860</v>
      </c>
      <c r="M753" s="806" t="s">
        <v>801</v>
      </c>
      <c r="N753" s="807">
        <v>36</v>
      </c>
      <c r="O753" s="884"/>
      <c r="P753" s="806" t="s">
        <v>807</v>
      </c>
      <c r="Q753" s="807">
        <v>24</v>
      </c>
      <c r="R753" s="807">
        <v>32</v>
      </c>
      <c r="S753" s="759" t="str">
        <f t="shared" si="22"/>
        <v>Adulto</v>
      </c>
      <c r="U753" s="806" t="s">
        <v>869</v>
      </c>
      <c r="V753" s="807">
        <v>10</v>
      </c>
      <c r="W753" s="807">
        <v>26</v>
      </c>
      <c r="X753" s="885"/>
      <c r="Z753" s="886"/>
      <c r="AA753" s="886"/>
      <c r="AB753" s="887"/>
      <c r="AC753" s="886"/>
      <c r="AI753" s="806" t="s">
        <v>807</v>
      </c>
      <c r="AJ753" s="807">
        <v>2</v>
      </c>
      <c r="AK753" s="807">
        <v>87</v>
      </c>
      <c r="AL753" s="759" t="str">
        <f t="shared" si="23"/>
        <v>Vejez</v>
      </c>
    </row>
    <row r="754" spans="1:38" ht="15">
      <c r="A754" s="806" t="s">
        <v>840</v>
      </c>
      <c r="B754" s="806" t="s">
        <v>815</v>
      </c>
      <c r="C754" s="806" t="s">
        <v>788</v>
      </c>
      <c r="D754" s="806" t="s">
        <v>784</v>
      </c>
      <c r="E754" s="807">
        <v>95</v>
      </c>
      <c r="G754" s="806" t="s">
        <v>869</v>
      </c>
      <c r="H754" s="807">
        <v>11</v>
      </c>
      <c r="I754" s="807">
        <v>83</v>
      </c>
      <c r="K754" s="806" t="s">
        <v>674</v>
      </c>
      <c r="L754" s="806" t="s">
        <v>860</v>
      </c>
      <c r="M754" s="806" t="s">
        <v>674</v>
      </c>
      <c r="N754" s="807">
        <v>5828</v>
      </c>
      <c r="O754" s="884"/>
      <c r="P754" s="806" t="s">
        <v>807</v>
      </c>
      <c r="Q754" s="807">
        <v>25</v>
      </c>
      <c r="R754" s="807">
        <v>33</v>
      </c>
      <c r="S754" s="759" t="str">
        <f t="shared" si="22"/>
        <v>Adulto</v>
      </c>
      <c r="U754" s="806" t="s">
        <v>869</v>
      </c>
      <c r="V754" s="807">
        <v>11</v>
      </c>
      <c r="W754" s="807">
        <v>20</v>
      </c>
      <c r="X754" s="885"/>
      <c r="Z754" s="886"/>
      <c r="AA754" s="886"/>
      <c r="AB754" s="887"/>
      <c r="AC754" s="886"/>
      <c r="AI754" s="806" t="s">
        <v>807</v>
      </c>
      <c r="AJ754" s="807">
        <v>1</v>
      </c>
      <c r="AK754" s="807">
        <v>89</v>
      </c>
      <c r="AL754" s="759" t="str">
        <f t="shared" si="23"/>
        <v>Vejez</v>
      </c>
    </row>
    <row r="755" spans="1:38" ht="15">
      <c r="A755" s="806" t="s">
        <v>840</v>
      </c>
      <c r="B755" s="806" t="s">
        <v>815</v>
      </c>
      <c r="C755" s="806" t="s">
        <v>783</v>
      </c>
      <c r="D755" s="806" t="s">
        <v>789</v>
      </c>
      <c r="E755" s="807">
        <v>76</v>
      </c>
      <c r="G755" s="806" t="s">
        <v>869</v>
      </c>
      <c r="H755" s="807">
        <v>12</v>
      </c>
      <c r="I755" s="807">
        <v>109</v>
      </c>
      <c r="K755" s="806" t="s">
        <v>674</v>
      </c>
      <c r="L755" s="806" t="s">
        <v>860</v>
      </c>
      <c r="M755" s="806" t="s">
        <v>678</v>
      </c>
      <c r="N755" s="807">
        <v>2</v>
      </c>
      <c r="O755" s="884"/>
      <c r="P755" s="806" t="s">
        <v>807</v>
      </c>
      <c r="Q755" s="807">
        <v>22</v>
      </c>
      <c r="R755" s="807">
        <v>34</v>
      </c>
      <c r="S755" s="759" t="str">
        <f t="shared" si="22"/>
        <v>Adulto</v>
      </c>
      <c r="U755" s="806" t="s">
        <v>869</v>
      </c>
      <c r="V755" s="807">
        <v>12</v>
      </c>
      <c r="W755" s="807">
        <v>23</v>
      </c>
      <c r="X755" s="885"/>
      <c r="Z755" s="886"/>
      <c r="AA755" s="886"/>
      <c r="AB755" s="887"/>
      <c r="AC755" s="886"/>
      <c r="AI755" s="806" t="s">
        <v>807</v>
      </c>
      <c r="AJ755" s="807">
        <v>1</v>
      </c>
      <c r="AK755" s="807">
        <v>90</v>
      </c>
      <c r="AL755" s="759" t="str">
        <f t="shared" si="23"/>
        <v>Vejez</v>
      </c>
    </row>
    <row r="756" spans="1:38" ht="15">
      <c r="A756" s="806" t="s">
        <v>840</v>
      </c>
      <c r="B756" s="806" t="s">
        <v>815</v>
      </c>
      <c r="C756" s="806" t="s">
        <v>783</v>
      </c>
      <c r="D756" s="806" t="s">
        <v>784</v>
      </c>
      <c r="E756" s="807">
        <v>77</v>
      </c>
      <c r="G756" s="806" t="s">
        <v>870</v>
      </c>
      <c r="H756" s="807">
        <v>0</v>
      </c>
      <c r="I756" s="807">
        <v>510</v>
      </c>
      <c r="K756" s="806" t="s">
        <v>674</v>
      </c>
      <c r="L756" s="806" t="s">
        <v>860</v>
      </c>
      <c r="M756" s="806" t="s">
        <v>683</v>
      </c>
      <c r="N756" s="807">
        <v>44</v>
      </c>
      <c r="O756" s="884"/>
      <c r="P756" s="806" t="s">
        <v>807</v>
      </c>
      <c r="Q756" s="807">
        <v>32</v>
      </c>
      <c r="R756" s="807">
        <v>35</v>
      </c>
      <c r="S756" s="759" t="str">
        <f t="shared" si="22"/>
        <v>Adulto</v>
      </c>
      <c r="U756" s="806" t="s">
        <v>870</v>
      </c>
      <c r="V756" s="807">
        <v>0</v>
      </c>
      <c r="W756" s="807">
        <v>1719</v>
      </c>
      <c r="X756" s="885"/>
      <c r="Z756" s="886"/>
      <c r="AA756" s="886"/>
      <c r="AB756" s="887"/>
      <c r="AC756" s="886"/>
      <c r="AI756" s="806" t="s">
        <v>807</v>
      </c>
      <c r="AJ756" s="807">
        <v>1</v>
      </c>
      <c r="AK756" s="807">
        <v>95</v>
      </c>
      <c r="AL756" s="759" t="str">
        <f t="shared" si="23"/>
        <v>Vejez</v>
      </c>
    </row>
    <row r="757" spans="1:38" ht="30">
      <c r="A757" s="806" t="s">
        <v>840</v>
      </c>
      <c r="B757" s="806" t="s">
        <v>818</v>
      </c>
      <c r="C757" s="806" t="s">
        <v>788</v>
      </c>
      <c r="D757" s="806" t="s">
        <v>784</v>
      </c>
      <c r="E757" s="807">
        <v>3</v>
      </c>
      <c r="G757" s="806" t="s">
        <v>870</v>
      </c>
      <c r="H757" s="807">
        <v>1</v>
      </c>
      <c r="I757" s="807">
        <v>2055</v>
      </c>
      <c r="K757" s="806" t="s">
        <v>674</v>
      </c>
      <c r="L757" s="806" t="s">
        <v>860</v>
      </c>
      <c r="M757" s="806" t="s">
        <v>684</v>
      </c>
      <c r="N757" s="807">
        <v>6741</v>
      </c>
      <c r="O757" s="884"/>
      <c r="P757" s="806" t="s">
        <v>807</v>
      </c>
      <c r="Q757" s="807">
        <v>25</v>
      </c>
      <c r="R757" s="807">
        <v>36</v>
      </c>
      <c r="S757" s="759" t="str">
        <f t="shared" si="22"/>
        <v>Adulto</v>
      </c>
      <c r="U757" s="806" t="s">
        <v>870</v>
      </c>
      <c r="V757" s="807">
        <v>1</v>
      </c>
      <c r="W757" s="807">
        <v>9163</v>
      </c>
      <c r="X757" s="885"/>
      <c r="Z757" s="886"/>
      <c r="AA757" s="886"/>
      <c r="AB757" s="887"/>
      <c r="AC757" s="886"/>
      <c r="AI757" s="806" t="s">
        <v>809</v>
      </c>
      <c r="AJ757" s="807">
        <v>10</v>
      </c>
      <c r="AK757" s="807">
        <v>0</v>
      </c>
      <c r="AL757" s="759" t="str">
        <f t="shared" si="23"/>
        <v>Primera Infancia</v>
      </c>
    </row>
    <row r="758" spans="1:38" ht="30">
      <c r="A758" s="806" t="s">
        <v>840</v>
      </c>
      <c r="B758" s="806" t="s">
        <v>818</v>
      </c>
      <c r="C758" s="806" t="s">
        <v>783</v>
      </c>
      <c r="D758" s="806" t="s">
        <v>789</v>
      </c>
      <c r="E758" s="807">
        <v>2</v>
      </c>
      <c r="G758" s="806" t="s">
        <v>870</v>
      </c>
      <c r="H758" s="807">
        <v>2</v>
      </c>
      <c r="I758" s="807">
        <v>4995</v>
      </c>
      <c r="K758" s="806" t="s">
        <v>674</v>
      </c>
      <c r="L758" s="806" t="s">
        <v>861</v>
      </c>
      <c r="M758" s="806" t="s">
        <v>790</v>
      </c>
      <c r="N758" s="807">
        <v>2</v>
      </c>
      <c r="O758" s="884"/>
      <c r="P758" s="806" t="s">
        <v>807</v>
      </c>
      <c r="Q758" s="807">
        <v>22</v>
      </c>
      <c r="R758" s="807">
        <v>37</v>
      </c>
      <c r="S758" s="759" t="str">
        <f t="shared" si="22"/>
        <v>Adulto</v>
      </c>
      <c r="U758" s="806" t="s">
        <v>870</v>
      </c>
      <c r="V758" s="807">
        <v>2</v>
      </c>
      <c r="W758" s="807">
        <v>27096</v>
      </c>
      <c r="X758" s="885"/>
      <c r="Z758" s="886"/>
      <c r="AA758" s="886"/>
      <c r="AB758" s="887"/>
      <c r="AC758" s="886"/>
      <c r="AI758" s="806" t="s">
        <v>809</v>
      </c>
      <c r="AJ758" s="807">
        <v>10</v>
      </c>
      <c r="AK758" s="807">
        <v>1</v>
      </c>
      <c r="AL758" s="759" t="str">
        <f t="shared" si="23"/>
        <v>Primera Infancia</v>
      </c>
    </row>
    <row r="759" spans="1:38" ht="30">
      <c r="A759" s="806" t="s">
        <v>840</v>
      </c>
      <c r="B759" s="806" t="s">
        <v>818</v>
      </c>
      <c r="C759" s="806" t="s">
        <v>783</v>
      </c>
      <c r="D759" s="806" t="s">
        <v>784</v>
      </c>
      <c r="E759" s="807">
        <v>2</v>
      </c>
      <c r="G759" s="806" t="s">
        <v>870</v>
      </c>
      <c r="H759" s="807">
        <v>3</v>
      </c>
      <c r="I759" s="807">
        <v>2580</v>
      </c>
      <c r="K759" s="806" t="s">
        <v>674</v>
      </c>
      <c r="L759" s="806" t="s">
        <v>861</v>
      </c>
      <c r="M759" s="806" t="s">
        <v>824</v>
      </c>
      <c r="N759" s="807">
        <v>7</v>
      </c>
      <c r="O759" s="884"/>
      <c r="P759" s="806" t="s">
        <v>807</v>
      </c>
      <c r="Q759" s="807">
        <v>23</v>
      </c>
      <c r="R759" s="807">
        <v>38</v>
      </c>
      <c r="S759" s="759" t="str">
        <f t="shared" si="22"/>
        <v>Adulto</v>
      </c>
      <c r="U759" s="806" t="s">
        <v>870</v>
      </c>
      <c r="V759" s="807">
        <v>3</v>
      </c>
      <c r="W759" s="807">
        <v>12947</v>
      </c>
      <c r="X759" s="885"/>
      <c r="Z759" s="886"/>
      <c r="AA759" s="886"/>
      <c r="AB759" s="887"/>
      <c r="AC759" s="886"/>
      <c r="AI759" s="806" t="s">
        <v>809</v>
      </c>
      <c r="AJ759" s="807">
        <v>7</v>
      </c>
      <c r="AK759" s="807">
        <v>2</v>
      </c>
      <c r="AL759" s="759" t="str">
        <f t="shared" si="23"/>
        <v>Primera Infancia</v>
      </c>
    </row>
    <row r="760" spans="1:38" ht="30">
      <c r="A760" s="806" t="s">
        <v>841</v>
      </c>
      <c r="B760" s="806" t="s">
        <v>662</v>
      </c>
      <c r="C760" s="806" t="s">
        <v>788</v>
      </c>
      <c r="D760" s="806" t="s">
        <v>789</v>
      </c>
      <c r="E760" s="807">
        <v>1880</v>
      </c>
      <c r="G760" s="806" t="s">
        <v>870</v>
      </c>
      <c r="H760" s="807">
        <v>4</v>
      </c>
      <c r="I760" s="807">
        <v>17067</v>
      </c>
      <c r="K760" s="806" t="s">
        <v>674</v>
      </c>
      <c r="L760" s="806" t="s">
        <v>861</v>
      </c>
      <c r="M760" s="806" t="s">
        <v>794</v>
      </c>
      <c r="N760" s="807">
        <v>2</v>
      </c>
      <c r="O760" s="884"/>
      <c r="P760" s="806" t="s">
        <v>807</v>
      </c>
      <c r="Q760" s="807">
        <v>27</v>
      </c>
      <c r="R760" s="807">
        <v>39</v>
      </c>
      <c r="S760" s="759" t="str">
        <f t="shared" si="22"/>
        <v>Adulto</v>
      </c>
      <c r="U760" s="806" t="s">
        <v>870</v>
      </c>
      <c r="V760" s="807">
        <v>4</v>
      </c>
      <c r="W760" s="807">
        <v>119702</v>
      </c>
      <c r="X760" s="885"/>
      <c r="Z760" s="886"/>
      <c r="AA760" s="886"/>
      <c r="AB760" s="887"/>
      <c r="AC760" s="886"/>
      <c r="AI760" s="806" t="s">
        <v>809</v>
      </c>
      <c r="AJ760" s="807">
        <v>9</v>
      </c>
      <c r="AK760" s="807">
        <v>3</v>
      </c>
      <c r="AL760" s="759" t="str">
        <f t="shared" si="23"/>
        <v>Primera Infancia</v>
      </c>
    </row>
    <row r="761" spans="1:38" ht="30">
      <c r="A761" s="806" t="s">
        <v>841</v>
      </c>
      <c r="B761" s="806" t="s">
        <v>662</v>
      </c>
      <c r="C761" s="806" t="s">
        <v>788</v>
      </c>
      <c r="D761" s="806" t="s">
        <v>784</v>
      </c>
      <c r="E761" s="807">
        <v>4915</v>
      </c>
      <c r="G761" s="806" t="s">
        <v>870</v>
      </c>
      <c r="H761" s="807">
        <v>5</v>
      </c>
      <c r="I761" s="807">
        <v>2562</v>
      </c>
      <c r="K761" s="806" t="s">
        <v>674</v>
      </c>
      <c r="L761" s="806" t="s">
        <v>861</v>
      </c>
      <c r="M761" s="806" t="s">
        <v>798</v>
      </c>
      <c r="N761" s="807">
        <v>11</v>
      </c>
      <c r="O761" s="884"/>
      <c r="P761" s="806" t="s">
        <v>807</v>
      </c>
      <c r="Q761" s="807">
        <v>24</v>
      </c>
      <c r="R761" s="807">
        <v>40</v>
      </c>
      <c r="S761" s="759" t="str">
        <f t="shared" si="22"/>
        <v>Adulto</v>
      </c>
      <c r="U761" s="806" t="s">
        <v>870</v>
      </c>
      <c r="V761" s="807">
        <v>5</v>
      </c>
      <c r="W761" s="807">
        <v>15718</v>
      </c>
      <c r="X761" s="885"/>
      <c r="Z761" s="886"/>
      <c r="AA761" s="886"/>
      <c r="AB761" s="887"/>
      <c r="AC761" s="886"/>
      <c r="AI761" s="806" t="s">
        <v>809</v>
      </c>
      <c r="AJ761" s="807">
        <v>10</v>
      </c>
      <c r="AK761" s="807">
        <v>4</v>
      </c>
      <c r="AL761" s="759" t="str">
        <f t="shared" si="23"/>
        <v>Primera Infancia</v>
      </c>
    </row>
    <row r="762" spans="1:38" ht="30">
      <c r="A762" s="806" t="s">
        <v>841</v>
      </c>
      <c r="B762" s="806" t="s">
        <v>662</v>
      </c>
      <c r="C762" s="806" t="s">
        <v>783</v>
      </c>
      <c r="D762" s="806" t="s">
        <v>789</v>
      </c>
      <c r="E762" s="807">
        <v>1820</v>
      </c>
      <c r="G762" s="806" t="s">
        <v>870</v>
      </c>
      <c r="H762" s="807">
        <v>6</v>
      </c>
      <c r="I762" s="807">
        <v>3031</v>
      </c>
      <c r="K762" s="806" t="s">
        <v>674</v>
      </c>
      <c r="L762" s="806" t="s">
        <v>861</v>
      </c>
      <c r="M762" s="806" t="s">
        <v>799</v>
      </c>
      <c r="N762" s="807">
        <v>6</v>
      </c>
      <c r="O762" s="884"/>
      <c r="P762" s="806" t="s">
        <v>807</v>
      </c>
      <c r="Q762" s="807">
        <v>30</v>
      </c>
      <c r="R762" s="807">
        <v>41</v>
      </c>
      <c r="S762" s="759" t="str">
        <f t="shared" si="22"/>
        <v>Adulto</v>
      </c>
      <c r="U762" s="806" t="s">
        <v>870</v>
      </c>
      <c r="V762" s="807">
        <v>6</v>
      </c>
      <c r="W762" s="807">
        <v>16805</v>
      </c>
      <c r="X762" s="885"/>
      <c r="Z762" s="886"/>
      <c r="AA762" s="886"/>
      <c r="AB762" s="887"/>
      <c r="AC762" s="886"/>
      <c r="AI762" s="806" t="s">
        <v>809</v>
      </c>
      <c r="AJ762" s="807">
        <v>6</v>
      </c>
      <c r="AK762" s="807">
        <v>5</v>
      </c>
      <c r="AL762" s="759" t="str">
        <f t="shared" si="23"/>
        <v>Primera Infancia</v>
      </c>
    </row>
    <row r="763" spans="1:38" ht="15">
      <c r="A763" s="806" t="s">
        <v>841</v>
      </c>
      <c r="B763" s="806" t="s">
        <v>662</v>
      </c>
      <c r="C763" s="806" t="s">
        <v>783</v>
      </c>
      <c r="D763" s="806" t="s">
        <v>784</v>
      </c>
      <c r="E763" s="807">
        <v>4474</v>
      </c>
      <c r="G763" s="806" t="s">
        <v>870</v>
      </c>
      <c r="H763" s="807">
        <v>7</v>
      </c>
      <c r="I763" s="807">
        <v>3450</v>
      </c>
      <c r="K763" s="806" t="s">
        <v>674</v>
      </c>
      <c r="L763" s="806" t="s">
        <v>861</v>
      </c>
      <c r="M763" s="806" t="s">
        <v>801</v>
      </c>
      <c r="N763" s="807">
        <v>15</v>
      </c>
      <c r="O763" s="884"/>
      <c r="P763" s="806" t="s">
        <v>807</v>
      </c>
      <c r="Q763" s="807">
        <v>20</v>
      </c>
      <c r="R763" s="807">
        <v>42</v>
      </c>
      <c r="S763" s="759" t="str">
        <f t="shared" si="22"/>
        <v>Adulto</v>
      </c>
      <c r="U763" s="806" t="s">
        <v>870</v>
      </c>
      <c r="V763" s="807">
        <v>7</v>
      </c>
      <c r="W763" s="807">
        <v>16974</v>
      </c>
      <c r="X763" s="885"/>
      <c r="Z763" s="886"/>
      <c r="AA763" s="886"/>
      <c r="AB763" s="887"/>
      <c r="AC763" s="886"/>
      <c r="AI763" s="806" t="s">
        <v>809</v>
      </c>
      <c r="AJ763" s="807">
        <v>9</v>
      </c>
      <c r="AK763" s="807">
        <v>6</v>
      </c>
      <c r="AL763" s="759" t="str">
        <f t="shared" si="23"/>
        <v>Infancia</v>
      </c>
    </row>
    <row r="764" spans="1:38" ht="15">
      <c r="A764" s="806" t="s">
        <v>841</v>
      </c>
      <c r="B764" s="806" t="s">
        <v>666</v>
      </c>
      <c r="C764" s="806" t="s">
        <v>788</v>
      </c>
      <c r="D764" s="806" t="s">
        <v>789</v>
      </c>
      <c r="E764" s="807">
        <v>86</v>
      </c>
      <c r="G764" s="806" t="s">
        <v>870</v>
      </c>
      <c r="H764" s="807">
        <v>8</v>
      </c>
      <c r="I764" s="807">
        <v>2989</v>
      </c>
      <c r="K764" s="806" t="s">
        <v>674</v>
      </c>
      <c r="L764" s="806" t="s">
        <v>861</v>
      </c>
      <c r="M764" s="806" t="s">
        <v>674</v>
      </c>
      <c r="N764" s="807">
        <v>2963</v>
      </c>
      <c r="O764" s="884"/>
      <c r="P764" s="806" t="s">
        <v>807</v>
      </c>
      <c r="Q764" s="807">
        <v>27</v>
      </c>
      <c r="R764" s="807">
        <v>43</v>
      </c>
      <c r="S764" s="759" t="str">
        <f t="shared" si="22"/>
        <v>Adulto</v>
      </c>
      <c r="U764" s="806" t="s">
        <v>870</v>
      </c>
      <c r="V764" s="807">
        <v>8</v>
      </c>
      <c r="W764" s="807">
        <v>14119</v>
      </c>
      <c r="X764" s="885"/>
      <c r="Z764" s="886"/>
      <c r="AA764" s="886"/>
      <c r="AB764" s="887"/>
      <c r="AC764" s="886"/>
      <c r="AI764" s="806" t="s">
        <v>809</v>
      </c>
      <c r="AJ764" s="807">
        <v>13</v>
      </c>
      <c r="AK764" s="807">
        <v>7</v>
      </c>
      <c r="AL764" s="759" t="str">
        <f t="shared" si="23"/>
        <v>Infancia</v>
      </c>
    </row>
    <row r="765" spans="1:38" ht="15">
      <c r="A765" s="806" t="s">
        <v>841</v>
      </c>
      <c r="B765" s="806" t="s">
        <v>666</v>
      </c>
      <c r="C765" s="806" t="s">
        <v>788</v>
      </c>
      <c r="D765" s="806" t="s">
        <v>784</v>
      </c>
      <c r="E765" s="807">
        <v>499</v>
      </c>
      <c r="G765" s="806" t="s">
        <v>870</v>
      </c>
      <c r="H765" s="807">
        <v>9</v>
      </c>
      <c r="I765" s="807">
        <v>2357</v>
      </c>
      <c r="K765" s="806" t="s">
        <v>674</v>
      </c>
      <c r="L765" s="806" t="s">
        <v>861</v>
      </c>
      <c r="M765" s="806" t="s">
        <v>683</v>
      </c>
      <c r="N765" s="807">
        <v>1</v>
      </c>
      <c r="O765" s="884"/>
      <c r="P765" s="806" t="s">
        <v>807</v>
      </c>
      <c r="Q765" s="807">
        <v>32</v>
      </c>
      <c r="R765" s="807">
        <v>44</v>
      </c>
      <c r="S765" s="759" t="str">
        <f t="shared" si="22"/>
        <v>Adulto</v>
      </c>
      <c r="U765" s="806" t="s">
        <v>870</v>
      </c>
      <c r="V765" s="807">
        <v>9</v>
      </c>
      <c r="W765" s="807">
        <v>10628</v>
      </c>
      <c r="X765" s="885"/>
      <c r="Z765" s="886"/>
      <c r="AA765" s="886"/>
      <c r="AB765" s="887"/>
      <c r="AC765" s="886"/>
      <c r="AI765" s="806" t="s">
        <v>809</v>
      </c>
      <c r="AJ765" s="807">
        <v>6</v>
      </c>
      <c r="AK765" s="807">
        <v>8</v>
      </c>
      <c r="AL765" s="759" t="str">
        <f t="shared" si="23"/>
        <v>Infancia</v>
      </c>
    </row>
    <row r="766" spans="1:38" ht="15">
      <c r="A766" s="806" t="s">
        <v>841</v>
      </c>
      <c r="B766" s="806" t="s">
        <v>666</v>
      </c>
      <c r="C766" s="806" t="s">
        <v>783</v>
      </c>
      <c r="D766" s="806" t="s">
        <v>789</v>
      </c>
      <c r="E766" s="807">
        <v>92</v>
      </c>
      <c r="G766" s="806" t="s">
        <v>870</v>
      </c>
      <c r="H766" s="807">
        <v>10</v>
      </c>
      <c r="I766" s="807">
        <v>1662</v>
      </c>
      <c r="K766" s="806" t="s">
        <v>674</v>
      </c>
      <c r="L766" s="806" t="s">
        <v>861</v>
      </c>
      <c r="M766" s="806" t="s">
        <v>684</v>
      </c>
      <c r="N766" s="807">
        <v>679</v>
      </c>
      <c r="O766" s="884"/>
      <c r="P766" s="806" t="s">
        <v>807</v>
      </c>
      <c r="Q766" s="807">
        <v>25</v>
      </c>
      <c r="R766" s="807">
        <v>45</v>
      </c>
      <c r="S766" s="759" t="str">
        <f t="shared" si="22"/>
        <v>Adulto</v>
      </c>
      <c r="U766" s="806" t="s">
        <v>870</v>
      </c>
      <c r="V766" s="807">
        <v>10</v>
      </c>
      <c r="W766" s="807">
        <v>7401</v>
      </c>
      <c r="X766" s="885"/>
      <c r="Z766" s="886"/>
      <c r="AA766" s="886"/>
      <c r="AB766" s="887"/>
      <c r="AC766" s="886"/>
      <c r="AI766" s="806" t="s">
        <v>809</v>
      </c>
      <c r="AJ766" s="807">
        <v>11</v>
      </c>
      <c r="AK766" s="807">
        <v>9</v>
      </c>
      <c r="AL766" s="759" t="str">
        <f t="shared" si="23"/>
        <v>Infancia</v>
      </c>
    </row>
    <row r="767" spans="1:38" ht="15">
      <c r="A767" s="806" t="s">
        <v>841</v>
      </c>
      <c r="B767" s="806" t="s">
        <v>666</v>
      </c>
      <c r="C767" s="806" t="s">
        <v>783</v>
      </c>
      <c r="D767" s="806" t="s">
        <v>784</v>
      </c>
      <c r="E767" s="807">
        <v>542</v>
      </c>
      <c r="G767" s="806" t="s">
        <v>870</v>
      </c>
      <c r="H767" s="807">
        <v>11</v>
      </c>
      <c r="I767" s="807">
        <v>1189</v>
      </c>
      <c r="K767" s="806" t="s">
        <v>674</v>
      </c>
      <c r="L767" s="806" t="s">
        <v>868</v>
      </c>
      <c r="M767" s="806" t="s">
        <v>820</v>
      </c>
      <c r="N767" s="807">
        <v>2</v>
      </c>
      <c r="O767" s="884"/>
      <c r="P767" s="806" t="s">
        <v>807</v>
      </c>
      <c r="Q767" s="807">
        <v>30</v>
      </c>
      <c r="R767" s="807">
        <v>46</v>
      </c>
      <c r="S767" s="759" t="str">
        <f t="shared" si="22"/>
        <v>Adulto</v>
      </c>
      <c r="U767" s="806" t="s">
        <v>870</v>
      </c>
      <c r="V767" s="807">
        <v>11</v>
      </c>
      <c r="W767" s="807">
        <v>4708</v>
      </c>
      <c r="X767" s="885"/>
      <c r="Z767" s="886"/>
      <c r="AA767" s="886"/>
      <c r="AB767" s="887"/>
      <c r="AC767" s="886"/>
      <c r="AI767" s="806" t="s">
        <v>809</v>
      </c>
      <c r="AJ767" s="807">
        <v>11</v>
      </c>
      <c r="AK767" s="807">
        <v>10</v>
      </c>
      <c r="AL767" s="759" t="str">
        <f t="shared" si="23"/>
        <v>Infancia</v>
      </c>
    </row>
    <row r="768" spans="1:38" ht="15">
      <c r="A768" s="806" t="s">
        <v>841</v>
      </c>
      <c r="B768" s="806" t="s">
        <v>669</v>
      </c>
      <c r="C768" s="806" t="s">
        <v>788</v>
      </c>
      <c r="D768" s="806" t="s">
        <v>789</v>
      </c>
      <c r="E768" s="807">
        <v>1</v>
      </c>
      <c r="G768" s="806" t="s">
        <v>870</v>
      </c>
      <c r="H768" s="807">
        <v>12</v>
      </c>
      <c r="I768" s="807">
        <v>1519</v>
      </c>
      <c r="K768" s="806" t="s">
        <v>674</v>
      </c>
      <c r="L768" s="806" t="s">
        <v>868</v>
      </c>
      <c r="M768" s="806" t="s">
        <v>806</v>
      </c>
      <c r="N768" s="807">
        <v>1</v>
      </c>
      <c r="O768" s="884"/>
      <c r="P768" s="806" t="s">
        <v>807</v>
      </c>
      <c r="Q768" s="807">
        <v>26</v>
      </c>
      <c r="R768" s="807">
        <v>47</v>
      </c>
      <c r="S768" s="759" t="str">
        <f t="shared" si="22"/>
        <v>Adulto</v>
      </c>
      <c r="U768" s="806" t="s">
        <v>870</v>
      </c>
      <c r="V768" s="807">
        <v>12</v>
      </c>
      <c r="W768" s="807">
        <v>5571</v>
      </c>
      <c r="X768" s="885"/>
      <c r="Z768" s="886"/>
      <c r="AA768" s="886"/>
      <c r="AB768" s="887"/>
      <c r="AC768" s="886"/>
      <c r="AI768" s="806" t="s">
        <v>809</v>
      </c>
      <c r="AJ768" s="807">
        <v>12</v>
      </c>
      <c r="AK768" s="807">
        <v>11</v>
      </c>
      <c r="AL768" s="759" t="str">
        <f t="shared" si="23"/>
        <v>Infancia</v>
      </c>
    </row>
    <row r="769" spans="1:38" ht="30">
      <c r="A769" s="806" t="s">
        <v>841</v>
      </c>
      <c r="B769" s="806" t="s">
        <v>669</v>
      </c>
      <c r="C769" s="806" t="s">
        <v>788</v>
      </c>
      <c r="D769" s="806" t="s">
        <v>784</v>
      </c>
      <c r="E769" s="807">
        <v>8</v>
      </c>
      <c r="G769" s="806" t="s">
        <v>871</v>
      </c>
      <c r="H769" s="807">
        <v>0</v>
      </c>
      <c r="I769" s="807">
        <v>237</v>
      </c>
      <c r="K769" s="806" t="s">
        <v>674</v>
      </c>
      <c r="L769" s="806" t="s">
        <v>868</v>
      </c>
      <c r="M769" s="806" t="s">
        <v>808</v>
      </c>
      <c r="N769" s="807">
        <v>3</v>
      </c>
      <c r="O769" s="884"/>
      <c r="P769" s="806" t="s">
        <v>807</v>
      </c>
      <c r="Q769" s="807">
        <v>27</v>
      </c>
      <c r="R769" s="807">
        <v>48</v>
      </c>
      <c r="S769" s="759" t="str">
        <f t="shared" si="22"/>
        <v>Adulto</v>
      </c>
      <c r="U769" s="806" t="s">
        <v>871</v>
      </c>
      <c r="V769" s="807">
        <v>0</v>
      </c>
      <c r="W769" s="807">
        <v>20</v>
      </c>
      <c r="X769" s="885"/>
      <c r="Z769" s="886"/>
      <c r="AA769" s="886"/>
      <c r="AB769" s="887"/>
      <c r="AC769" s="886"/>
      <c r="AI769" s="806" t="s">
        <v>809</v>
      </c>
      <c r="AJ769" s="807">
        <v>10</v>
      </c>
      <c r="AK769" s="807">
        <v>12</v>
      </c>
      <c r="AL769" s="759" t="str">
        <f t="shared" si="23"/>
        <v>Adolescente</v>
      </c>
    </row>
    <row r="770" spans="1:38" ht="30">
      <c r="A770" s="806" t="s">
        <v>841</v>
      </c>
      <c r="B770" s="806" t="s">
        <v>669</v>
      </c>
      <c r="C770" s="806" t="s">
        <v>783</v>
      </c>
      <c r="D770" s="806" t="s">
        <v>789</v>
      </c>
      <c r="E770" s="807">
        <v>4</v>
      </c>
      <c r="G770" s="806" t="s">
        <v>871</v>
      </c>
      <c r="H770" s="807">
        <v>1</v>
      </c>
      <c r="I770" s="807">
        <v>929</v>
      </c>
      <c r="K770" s="806" t="s">
        <v>674</v>
      </c>
      <c r="L770" s="806" t="s">
        <v>868</v>
      </c>
      <c r="M770" s="806" t="s">
        <v>790</v>
      </c>
      <c r="N770" s="807">
        <v>70</v>
      </c>
      <c r="O770" s="884"/>
      <c r="P770" s="806" t="s">
        <v>807</v>
      </c>
      <c r="Q770" s="807">
        <v>23</v>
      </c>
      <c r="R770" s="807">
        <v>49</v>
      </c>
      <c r="S770" s="759" t="str">
        <f t="shared" si="22"/>
        <v>Adulto</v>
      </c>
      <c r="U770" s="806" t="s">
        <v>871</v>
      </c>
      <c r="V770" s="807">
        <v>1</v>
      </c>
      <c r="W770" s="807">
        <v>90</v>
      </c>
      <c r="X770" s="885"/>
      <c r="Z770" s="886"/>
      <c r="AA770" s="886"/>
      <c r="AB770" s="887"/>
      <c r="AC770" s="886"/>
      <c r="AI770" s="806" t="s">
        <v>809</v>
      </c>
      <c r="AJ770" s="807">
        <v>13</v>
      </c>
      <c r="AK770" s="807">
        <v>13</v>
      </c>
      <c r="AL770" s="759" t="str">
        <f t="shared" si="23"/>
        <v>Adolescente</v>
      </c>
    </row>
    <row r="771" spans="1:38" ht="30">
      <c r="A771" s="806" t="s">
        <v>841</v>
      </c>
      <c r="B771" s="806" t="s">
        <v>669</v>
      </c>
      <c r="C771" s="806" t="s">
        <v>783</v>
      </c>
      <c r="D771" s="806" t="s">
        <v>784</v>
      </c>
      <c r="E771" s="807">
        <v>1</v>
      </c>
      <c r="G771" s="806" t="s">
        <v>871</v>
      </c>
      <c r="H771" s="807">
        <v>2</v>
      </c>
      <c r="I771" s="807">
        <v>3318</v>
      </c>
      <c r="K771" s="806" t="s">
        <v>674</v>
      </c>
      <c r="L771" s="806" t="s">
        <v>868</v>
      </c>
      <c r="M771" s="806" t="s">
        <v>666</v>
      </c>
      <c r="N771" s="807">
        <v>6</v>
      </c>
      <c r="O771" s="884"/>
      <c r="P771" s="806" t="s">
        <v>807</v>
      </c>
      <c r="Q771" s="807">
        <v>30</v>
      </c>
      <c r="R771" s="807">
        <v>50</v>
      </c>
      <c r="S771" s="759" t="str">
        <f t="shared" ref="S771:S834" si="24">IF(P771=0,"",IF(AND(R771&gt;=0,R771&lt;=5),"Primera Infancia",IF(AND(R771&gt;=6,R771&lt;=11),"Infancia",IF(AND(R771&gt;=12,R771&lt;=17),"Adolescente",IF(AND(R771&gt;=18,R771&lt;=28),"Juventud",IF(AND(R771&gt;=29,R771&lt;=59),"Adulto","Vejez"))))))</f>
        <v>Adulto</v>
      </c>
      <c r="U771" s="806" t="s">
        <v>871</v>
      </c>
      <c r="V771" s="807">
        <v>2</v>
      </c>
      <c r="W771" s="807">
        <v>259</v>
      </c>
      <c r="X771" s="885"/>
      <c r="Z771" s="886"/>
      <c r="AA771" s="886"/>
      <c r="AB771" s="887"/>
      <c r="AC771" s="886"/>
      <c r="AI771" s="806" t="s">
        <v>809</v>
      </c>
      <c r="AJ771" s="807">
        <v>12</v>
      </c>
      <c r="AK771" s="807">
        <v>14</v>
      </c>
      <c r="AL771" s="759" t="str">
        <f t="shared" ref="AL771:AL834" si="25">IF(AI771=0,"",IF(AND(AK771&gt;=0,AK771&lt;=5),"Primera Infancia",IF(AND(AK771&gt;=6,AK771&lt;=11),"Infancia",IF(AND(AK771&gt;=12,AK771&lt;=17),"Adolescente",IF(AND(AK771&gt;=18,AK771&lt;=28),"Juventud",IF(AND(AK771&gt;=29,AK771&lt;=59),"Adulto","Vejez"))))))</f>
        <v>Adolescente</v>
      </c>
    </row>
    <row r="772" spans="1:38" ht="30">
      <c r="A772" s="806" t="s">
        <v>841</v>
      </c>
      <c r="B772" s="806" t="s">
        <v>787</v>
      </c>
      <c r="C772" s="806" t="s">
        <v>788</v>
      </c>
      <c r="D772" s="806" t="s">
        <v>789</v>
      </c>
      <c r="E772" s="807">
        <v>3</v>
      </c>
      <c r="G772" s="806" t="s">
        <v>871</v>
      </c>
      <c r="H772" s="807">
        <v>3</v>
      </c>
      <c r="I772" s="807">
        <v>1649</v>
      </c>
      <c r="K772" s="806" t="s">
        <v>674</v>
      </c>
      <c r="L772" s="806" t="s">
        <v>868</v>
      </c>
      <c r="M772" s="806" t="s">
        <v>794</v>
      </c>
      <c r="N772" s="807">
        <v>6</v>
      </c>
      <c r="O772" s="884"/>
      <c r="P772" s="806" t="s">
        <v>807</v>
      </c>
      <c r="Q772" s="807">
        <v>33</v>
      </c>
      <c r="R772" s="807">
        <v>51</v>
      </c>
      <c r="S772" s="759" t="str">
        <f t="shared" si="24"/>
        <v>Adulto</v>
      </c>
      <c r="U772" s="806" t="s">
        <v>871</v>
      </c>
      <c r="V772" s="807">
        <v>3</v>
      </c>
      <c r="W772" s="807">
        <v>144</v>
      </c>
      <c r="X772" s="885"/>
      <c r="Z772" s="886"/>
      <c r="AA772" s="886"/>
      <c r="AB772" s="887"/>
      <c r="AC772" s="886"/>
      <c r="AI772" s="806" t="s">
        <v>809</v>
      </c>
      <c r="AJ772" s="807">
        <v>13</v>
      </c>
      <c r="AK772" s="807">
        <v>15</v>
      </c>
      <c r="AL772" s="759" t="str">
        <f t="shared" si="25"/>
        <v>Adolescente</v>
      </c>
    </row>
    <row r="773" spans="1:38" ht="30">
      <c r="A773" s="806" t="s">
        <v>841</v>
      </c>
      <c r="B773" s="806" t="s">
        <v>787</v>
      </c>
      <c r="C773" s="806" t="s">
        <v>788</v>
      </c>
      <c r="D773" s="806" t="s">
        <v>784</v>
      </c>
      <c r="E773" s="807">
        <v>13</v>
      </c>
      <c r="G773" s="806" t="s">
        <v>871</v>
      </c>
      <c r="H773" s="807">
        <v>4</v>
      </c>
      <c r="I773" s="807">
        <v>6298</v>
      </c>
      <c r="K773" s="806" t="s">
        <v>674</v>
      </c>
      <c r="L773" s="806" t="s">
        <v>868</v>
      </c>
      <c r="M773" s="806" t="s">
        <v>795</v>
      </c>
      <c r="N773" s="807">
        <v>1</v>
      </c>
      <c r="O773" s="884"/>
      <c r="P773" s="806" t="s">
        <v>807</v>
      </c>
      <c r="Q773" s="807">
        <v>24</v>
      </c>
      <c r="R773" s="807">
        <v>52</v>
      </c>
      <c r="S773" s="759" t="str">
        <f t="shared" si="24"/>
        <v>Adulto</v>
      </c>
      <c r="U773" s="806" t="s">
        <v>871</v>
      </c>
      <c r="V773" s="807">
        <v>4</v>
      </c>
      <c r="W773" s="807">
        <v>1491</v>
      </c>
      <c r="X773" s="885"/>
      <c r="Z773" s="886"/>
      <c r="AA773" s="886"/>
      <c r="AB773" s="887"/>
      <c r="AC773" s="886"/>
      <c r="AI773" s="806" t="s">
        <v>809</v>
      </c>
      <c r="AJ773" s="807">
        <v>14</v>
      </c>
      <c r="AK773" s="807">
        <v>16</v>
      </c>
      <c r="AL773" s="759" t="str">
        <f t="shared" si="25"/>
        <v>Adolescente</v>
      </c>
    </row>
    <row r="774" spans="1:38" ht="30">
      <c r="A774" s="806" t="s">
        <v>841</v>
      </c>
      <c r="B774" s="806" t="s">
        <v>787</v>
      </c>
      <c r="C774" s="806" t="s">
        <v>783</v>
      </c>
      <c r="D774" s="806" t="s">
        <v>789</v>
      </c>
      <c r="E774" s="807">
        <v>2</v>
      </c>
      <c r="G774" s="806" t="s">
        <v>871</v>
      </c>
      <c r="H774" s="807">
        <v>5</v>
      </c>
      <c r="I774" s="807">
        <v>858</v>
      </c>
      <c r="K774" s="806" t="s">
        <v>674</v>
      </c>
      <c r="L774" s="806" t="s">
        <v>868</v>
      </c>
      <c r="M774" s="806" t="s">
        <v>829</v>
      </c>
      <c r="N774" s="807">
        <v>1</v>
      </c>
      <c r="O774" s="884"/>
      <c r="P774" s="806" t="s">
        <v>807</v>
      </c>
      <c r="Q774" s="807">
        <v>33</v>
      </c>
      <c r="R774" s="807">
        <v>53</v>
      </c>
      <c r="S774" s="759" t="str">
        <f t="shared" si="24"/>
        <v>Adulto</v>
      </c>
      <c r="U774" s="806" t="s">
        <v>871</v>
      </c>
      <c r="V774" s="807">
        <v>5</v>
      </c>
      <c r="W774" s="807">
        <v>145</v>
      </c>
      <c r="X774" s="885"/>
      <c r="Z774" s="886"/>
      <c r="AA774" s="886"/>
      <c r="AB774" s="887"/>
      <c r="AC774" s="886"/>
      <c r="AI774" s="806" t="s">
        <v>809</v>
      </c>
      <c r="AJ774" s="807">
        <v>16</v>
      </c>
      <c r="AK774" s="807">
        <v>17</v>
      </c>
      <c r="AL774" s="759" t="str">
        <f t="shared" si="25"/>
        <v>Adolescente</v>
      </c>
    </row>
    <row r="775" spans="1:38" ht="15">
      <c r="A775" s="806" t="s">
        <v>841</v>
      </c>
      <c r="B775" s="806" t="s">
        <v>787</v>
      </c>
      <c r="C775" s="806" t="s">
        <v>783</v>
      </c>
      <c r="D775" s="806" t="s">
        <v>784</v>
      </c>
      <c r="E775" s="807">
        <v>15</v>
      </c>
      <c r="G775" s="806" t="s">
        <v>871</v>
      </c>
      <c r="H775" s="807">
        <v>6</v>
      </c>
      <c r="I775" s="807">
        <v>831</v>
      </c>
      <c r="K775" s="806" t="s">
        <v>674</v>
      </c>
      <c r="L775" s="806" t="s">
        <v>868</v>
      </c>
      <c r="M775" s="806" t="s">
        <v>798</v>
      </c>
      <c r="N775" s="807">
        <v>2</v>
      </c>
      <c r="O775" s="884"/>
      <c r="P775" s="806" t="s">
        <v>807</v>
      </c>
      <c r="Q775" s="807">
        <v>23</v>
      </c>
      <c r="R775" s="807">
        <v>54</v>
      </c>
      <c r="S775" s="759" t="str">
        <f t="shared" si="24"/>
        <v>Adulto</v>
      </c>
      <c r="U775" s="806" t="s">
        <v>871</v>
      </c>
      <c r="V775" s="807">
        <v>6</v>
      </c>
      <c r="W775" s="807">
        <v>115</v>
      </c>
      <c r="X775" s="885"/>
      <c r="Z775" s="886"/>
      <c r="AA775" s="886"/>
      <c r="AB775" s="887"/>
      <c r="AC775" s="886"/>
      <c r="AI775" s="806" t="s">
        <v>809</v>
      </c>
      <c r="AJ775" s="807">
        <v>29</v>
      </c>
      <c r="AK775" s="807">
        <v>18</v>
      </c>
      <c r="AL775" s="759" t="str">
        <f t="shared" si="25"/>
        <v>Juventud</v>
      </c>
    </row>
    <row r="776" spans="1:38" ht="15">
      <c r="A776" s="806" t="s">
        <v>841</v>
      </c>
      <c r="B776" s="806" t="s">
        <v>792</v>
      </c>
      <c r="C776" s="806" t="s">
        <v>783</v>
      </c>
      <c r="D776" s="806" t="s">
        <v>784</v>
      </c>
      <c r="E776" s="807">
        <v>1</v>
      </c>
      <c r="G776" s="806" t="s">
        <v>871</v>
      </c>
      <c r="H776" s="807">
        <v>7</v>
      </c>
      <c r="I776" s="807">
        <v>823</v>
      </c>
      <c r="K776" s="806" t="s">
        <v>674</v>
      </c>
      <c r="L776" s="806" t="s">
        <v>868</v>
      </c>
      <c r="M776" s="806" t="s">
        <v>799</v>
      </c>
      <c r="N776" s="807">
        <v>9</v>
      </c>
      <c r="O776" s="884"/>
      <c r="P776" s="806" t="s">
        <v>807</v>
      </c>
      <c r="Q776" s="807">
        <v>30</v>
      </c>
      <c r="R776" s="807">
        <v>55</v>
      </c>
      <c r="S776" s="759" t="str">
        <f t="shared" si="24"/>
        <v>Adulto</v>
      </c>
      <c r="U776" s="806" t="s">
        <v>871</v>
      </c>
      <c r="V776" s="807">
        <v>7</v>
      </c>
      <c r="W776" s="807">
        <v>108</v>
      </c>
      <c r="X776" s="885"/>
      <c r="Z776" s="886"/>
      <c r="AA776" s="886"/>
      <c r="AB776" s="887"/>
      <c r="AC776" s="886"/>
      <c r="AI776" s="806" t="s">
        <v>809</v>
      </c>
      <c r="AJ776" s="807">
        <v>33</v>
      </c>
      <c r="AK776" s="807">
        <v>19</v>
      </c>
      <c r="AL776" s="759" t="str">
        <f t="shared" si="25"/>
        <v>Juventud</v>
      </c>
    </row>
    <row r="777" spans="1:38" ht="15">
      <c r="A777" s="806" t="s">
        <v>841</v>
      </c>
      <c r="B777" s="806" t="s">
        <v>815</v>
      </c>
      <c r="C777" s="806" t="s">
        <v>788</v>
      </c>
      <c r="D777" s="806" t="s">
        <v>789</v>
      </c>
      <c r="E777" s="807">
        <v>2266</v>
      </c>
      <c r="G777" s="806" t="s">
        <v>871</v>
      </c>
      <c r="H777" s="807">
        <v>8</v>
      </c>
      <c r="I777" s="807">
        <v>728</v>
      </c>
      <c r="K777" s="806" t="s">
        <v>674</v>
      </c>
      <c r="L777" s="806" t="s">
        <v>868</v>
      </c>
      <c r="M777" s="806" t="s">
        <v>801</v>
      </c>
      <c r="N777" s="807">
        <v>16</v>
      </c>
      <c r="O777" s="884"/>
      <c r="P777" s="806" t="s">
        <v>807</v>
      </c>
      <c r="Q777" s="807">
        <v>33</v>
      </c>
      <c r="R777" s="807">
        <v>56</v>
      </c>
      <c r="S777" s="759" t="str">
        <f t="shared" si="24"/>
        <v>Adulto</v>
      </c>
      <c r="U777" s="806" t="s">
        <v>871</v>
      </c>
      <c r="V777" s="807">
        <v>8</v>
      </c>
      <c r="W777" s="807">
        <v>59</v>
      </c>
      <c r="X777" s="885"/>
      <c r="Z777" s="886"/>
      <c r="AA777" s="886"/>
      <c r="AB777" s="887"/>
      <c r="AC777" s="886"/>
      <c r="AI777" s="806" t="s">
        <v>809</v>
      </c>
      <c r="AJ777" s="807">
        <v>45</v>
      </c>
      <c r="AK777" s="807">
        <v>20</v>
      </c>
      <c r="AL777" s="759" t="str">
        <f t="shared" si="25"/>
        <v>Juventud</v>
      </c>
    </row>
    <row r="778" spans="1:38" ht="15">
      <c r="A778" s="806" t="s">
        <v>841</v>
      </c>
      <c r="B778" s="806" t="s">
        <v>815</v>
      </c>
      <c r="C778" s="806" t="s">
        <v>788</v>
      </c>
      <c r="D778" s="806" t="s">
        <v>784</v>
      </c>
      <c r="E778" s="807">
        <v>5161</v>
      </c>
      <c r="G778" s="806" t="s">
        <v>871</v>
      </c>
      <c r="H778" s="807">
        <v>9</v>
      </c>
      <c r="I778" s="807">
        <v>543</v>
      </c>
      <c r="K778" s="806" t="s">
        <v>674</v>
      </c>
      <c r="L778" s="806" t="s">
        <v>868</v>
      </c>
      <c r="M778" s="806" t="s">
        <v>673</v>
      </c>
      <c r="N778" s="807">
        <v>2</v>
      </c>
      <c r="O778" s="884"/>
      <c r="P778" s="806" t="s">
        <v>807</v>
      </c>
      <c r="Q778" s="807">
        <v>35</v>
      </c>
      <c r="R778" s="807">
        <v>57</v>
      </c>
      <c r="S778" s="759" t="str">
        <f t="shared" si="24"/>
        <v>Adulto</v>
      </c>
      <c r="U778" s="806" t="s">
        <v>871</v>
      </c>
      <c r="V778" s="807">
        <v>9</v>
      </c>
      <c r="W778" s="807">
        <v>42</v>
      </c>
      <c r="X778" s="885"/>
      <c r="Z778" s="886"/>
      <c r="AA778" s="886"/>
      <c r="AB778" s="887"/>
      <c r="AC778" s="886"/>
      <c r="AI778" s="806" t="s">
        <v>809</v>
      </c>
      <c r="AJ778" s="807">
        <v>29</v>
      </c>
      <c r="AK778" s="807">
        <v>21</v>
      </c>
      <c r="AL778" s="759" t="str">
        <f t="shared" si="25"/>
        <v>Juventud</v>
      </c>
    </row>
    <row r="779" spans="1:38" ht="15">
      <c r="A779" s="806" t="s">
        <v>841</v>
      </c>
      <c r="B779" s="806" t="s">
        <v>815</v>
      </c>
      <c r="C779" s="806" t="s">
        <v>783</v>
      </c>
      <c r="D779" s="806" t="s">
        <v>789</v>
      </c>
      <c r="E779" s="807">
        <v>1968</v>
      </c>
      <c r="G779" s="806" t="s">
        <v>871</v>
      </c>
      <c r="H779" s="807">
        <v>10</v>
      </c>
      <c r="I779" s="807">
        <v>489</v>
      </c>
      <c r="K779" s="806" t="s">
        <v>674</v>
      </c>
      <c r="L779" s="806" t="s">
        <v>868</v>
      </c>
      <c r="M779" s="806" t="s">
        <v>674</v>
      </c>
      <c r="N779" s="807">
        <v>2626</v>
      </c>
      <c r="O779" s="884"/>
      <c r="P779" s="806" t="s">
        <v>807</v>
      </c>
      <c r="Q779" s="807">
        <v>39</v>
      </c>
      <c r="R779" s="807">
        <v>58</v>
      </c>
      <c r="S779" s="759" t="str">
        <f t="shared" si="24"/>
        <v>Adulto</v>
      </c>
      <c r="U779" s="806" t="s">
        <v>871</v>
      </c>
      <c r="V779" s="807">
        <v>10</v>
      </c>
      <c r="W779" s="807">
        <v>25</v>
      </c>
      <c r="X779" s="885"/>
      <c r="Z779" s="886"/>
      <c r="AA779" s="886"/>
      <c r="AB779" s="887"/>
      <c r="AC779" s="886"/>
      <c r="AI779" s="806" t="s">
        <v>809</v>
      </c>
      <c r="AJ779" s="807">
        <v>38</v>
      </c>
      <c r="AK779" s="807">
        <v>22</v>
      </c>
      <c r="AL779" s="759" t="str">
        <f t="shared" si="25"/>
        <v>Juventud</v>
      </c>
    </row>
    <row r="780" spans="1:38" ht="15">
      <c r="A780" s="806" t="s">
        <v>841</v>
      </c>
      <c r="B780" s="806" t="s">
        <v>815</v>
      </c>
      <c r="C780" s="806" t="s">
        <v>783</v>
      </c>
      <c r="D780" s="806" t="s">
        <v>784</v>
      </c>
      <c r="E780" s="807">
        <v>3989</v>
      </c>
      <c r="G780" s="806" t="s">
        <v>871</v>
      </c>
      <c r="H780" s="807">
        <v>11</v>
      </c>
      <c r="I780" s="807">
        <v>332</v>
      </c>
      <c r="K780" s="806" t="s">
        <v>674</v>
      </c>
      <c r="L780" s="806" t="s">
        <v>868</v>
      </c>
      <c r="M780" s="806" t="s">
        <v>678</v>
      </c>
      <c r="N780" s="807">
        <v>5</v>
      </c>
      <c r="O780" s="884"/>
      <c r="P780" s="806" t="s">
        <v>807</v>
      </c>
      <c r="Q780" s="807">
        <v>33</v>
      </c>
      <c r="R780" s="807">
        <v>59</v>
      </c>
      <c r="S780" s="759" t="str">
        <f t="shared" si="24"/>
        <v>Adulto</v>
      </c>
      <c r="U780" s="806" t="s">
        <v>871</v>
      </c>
      <c r="V780" s="807">
        <v>11</v>
      </c>
      <c r="W780" s="807">
        <v>16</v>
      </c>
      <c r="X780" s="885"/>
      <c r="Z780" s="886"/>
      <c r="AA780" s="886"/>
      <c r="AB780" s="887"/>
      <c r="AC780" s="886"/>
      <c r="AI780" s="806" t="s">
        <v>809</v>
      </c>
      <c r="AJ780" s="807">
        <v>36</v>
      </c>
      <c r="AK780" s="807">
        <v>23</v>
      </c>
      <c r="AL780" s="759" t="str">
        <f t="shared" si="25"/>
        <v>Juventud</v>
      </c>
    </row>
    <row r="781" spans="1:38" ht="15">
      <c r="A781" s="806" t="s">
        <v>841</v>
      </c>
      <c r="B781" s="806" t="s">
        <v>818</v>
      </c>
      <c r="C781" s="806" t="s">
        <v>788</v>
      </c>
      <c r="D781" s="806" t="s">
        <v>789</v>
      </c>
      <c r="E781" s="807">
        <v>17</v>
      </c>
      <c r="G781" s="806" t="s">
        <v>871</v>
      </c>
      <c r="H781" s="807">
        <v>12</v>
      </c>
      <c r="I781" s="807">
        <v>518</v>
      </c>
      <c r="K781" s="806" t="s">
        <v>674</v>
      </c>
      <c r="L781" s="806" t="s">
        <v>868</v>
      </c>
      <c r="M781" s="806" t="s">
        <v>684</v>
      </c>
      <c r="N781" s="807">
        <v>511</v>
      </c>
      <c r="O781" s="884"/>
      <c r="P781" s="806" t="s">
        <v>807</v>
      </c>
      <c r="Q781" s="807">
        <v>40</v>
      </c>
      <c r="R781" s="807">
        <v>60</v>
      </c>
      <c r="S781" s="759" t="str">
        <f t="shared" si="24"/>
        <v>Vejez</v>
      </c>
      <c r="U781" s="806" t="s">
        <v>871</v>
      </c>
      <c r="V781" s="807">
        <v>12</v>
      </c>
      <c r="W781" s="807">
        <v>32</v>
      </c>
      <c r="X781" s="885"/>
      <c r="Z781" s="886"/>
      <c r="AA781" s="886"/>
      <c r="AB781" s="887"/>
      <c r="AC781" s="886"/>
      <c r="AI781" s="806" t="s">
        <v>809</v>
      </c>
      <c r="AJ781" s="807">
        <v>23</v>
      </c>
      <c r="AK781" s="807">
        <v>24</v>
      </c>
      <c r="AL781" s="759" t="str">
        <f t="shared" si="25"/>
        <v>Juventud</v>
      </c>
    </row>
    <row r="782" spans="1:38" ht="15">
      <c r="A782" s="806" t="s">
        <v>841</v>
      </c>
      <c r="B782" s="806" t="s">
        <v>818</v>
      </c>
      <c r="C782" s="806" t="s">
        <v>788</v>
      </c>
      <c r="D782" s="806" t="s">
        <v>784</v>
      </c>
      <c r="E782" s="807">
        <v>23</v>
      </c>
      <c r="G782" s="806" t="s">
        <v>872</v>
      </c>
      <c r="H782" s="807">
        <v>0</v>
      </c>
      <c r="I782" s="807">
        <v>91</v>
      </c>
      <c r="K782" s="806" t="s">
        <v>674</v>
      </c>
      <c r="L782" s="806" t="s">
        <v>880</v>
      </c>
      <c r="M782" s="806" t="s">
        <v>662</v>
      </c>
      <c r="N782" s="807">
        <v>7</v>
      </c>
      <c r="O782" s="884"/>
      <c r="P782" s="806" t="s">
        <v>807</v>
      </c>
      <c r="Q782" s="807">
        <v>44</v>
      </c>
      <c r="R782" s="807">
        <v>61</v>
      </c>
      <c r="S782" s="759" t="str">
        <f t="shared" si="24"/>
        <v>Vejez</v>
      </c>
      <c r="U782" s="806" t="s">
        <v>872</v>
      </c>
      <c r="V782" s="807">
        <v>0</v>
      </c>
      <c r="W782" s="807">
        <v>13</v>
      </c>
      <c r="X782" s="885"/>
      <c r="Z782" s="886"/>
      <c r="AA782" s="886"/>
      <c r="AB782" s="887"/>
      <c r="AC782" s="886"/>
      <c r="AI782" s="806" t="s">
        <v>809</v>
      </c>
      <c r="AJ782" s="807">
        <v>37</v>
      </c>
      <c r="AK782" s="807">
        <v>25</v>
      </c>
      <c r="AL782" s="759" t="str">
        <f t="shared" si="25"/>
        <v>Juventud</v>
      </c>
    </row>
    <row r="783" spans="1:38" ht="15">
      <c r="A783" s="806" t="s">
        <v>841</v>
      </c>
      <c r="B783" s="806" t="s">
        <v>818</v>
      </c>
      <c r="C783" s="806" t="s">
        <v>783</v>
      </c>
      <c r="D783" s="806" t="s">
        <v>789</v>
      </c>
      <c r="E783" s="807">
        <v>17</v>
      </c>
      <c r="G783" s="806" t="s">
        <v>872</v>
      </c>
      <c r="H783" s="807">
        <v>1</v>
      </c>
      <c r="I783" s="807">
        <v>428</v>
      </c>
      <c r="K783" s="806" t="s">
        <v>674</v>
      </c>
      <c r="L783" s="806" t="s">
        <v>880</v>
      </c>
      <c r="M783" s="806" t="s">
        <v>820</v>
      </c>
      <c r="N783" s="807">
        <v>1</v>
      </c>
      <c r="O783" s="884"/>
      <c r="P783" s="806" t="s">
        <v>807</v>
      </c>
      <c r="Q783" s="807">
        <v>28</v>
      </c>
      <c r="R783" s="807">
        <v>62</v>
      </c>
      <c r="S783" s="759" t="str">
        <f t="shared" si="24"/>
        <v>Vejez</v>
      </c>
      <c r="U783" s="806" t="s">
        <v>872</v>
      </c>
      <c r="V783" s="807">
        <v>1</v>
      </c>
      <c r="W783" s="807">
        <v>114</v>
      </c>
      <c r="X783" s="885"/>
      <c r="Z783" s="886"/>
      <c r="AA783" s="886"/>
      <c r="AB783" s="887"/>
      <c r="AC783" s="886"/>
      <c r="AI783" s="806" t="s">
        <v>809</v>
      </c>
      <c r="AJ783" s="807">
        <v>32</v>
      </c>
      <c r="AK783" s="807">
        <v>26</v>
      </c>
      <c r="AL783" s="759" t="str">
        <f t="shared" si="25"/>
        <v>Juventud</v>
      </c>
    </row>
    <row r="784" spans="1:38" ht="15">
      <c r="A784" s="806" t="s">
        <v>841</v>
      </c>
      <c r="B784" s="806" t="s">
        <v>818</v>
      </c>
      <c r="C784" s="806" t="s">
        <v>783</v>
      </c>
      <c r="D784" s="806" t="s">
        <v>784</v>
      </c>
      <c r="E784" s="807">
        <v>40</v>
      </c>
      <c r="G784" s="806" t="s">
        <v>872</v>
      </c>
      <c r="H784" s="807">
        <v>2</v>
      </c>
      <c r="I784" s="807">
        <v>1301</v>
      </c>
      <c r="K784" s="806" t="s">
        <v>674</v>
      </c>
      <c r="L784" s="806" t="s">
        <v>880</v>
      </c>
      <c r="M784" s="806" t="s">
        <v>806</v>
      </c>
      <c r="N784" s="807">
        <v>2</v>
      </c>
      <c r="O784" s="884"/>
      <c r="P784" s="806" t="s">
        <v>807</v>
      </c>
      <c r="Q784" s="807">
        <v>36</v>
      </c>
      <c r="R784" s="807">
        <v>63</v>
      </c>
      <c r="S784" s="759" t="str">
        <f t="shared" si="24"/>
        <v>Vejez</v>
      </c>
      <c r="U784" s="806" t="s">
        <v>872</v>
      </c>
      <c r="V784" s="807">
        <v>2</v>
      </c>
      <c r="W784" s="807">
        <v>388</v>
      </c>
      <c r="X784" s="885"/>
      <c r="Z784" s="886"/>
      <c r="AA784" s="886"/>
      <c r="AB784" s="887"/>
      <c r="AC784" s="886"/>
      <c r="AI784" s="806" t="s">
        <v>809</v>
      </c>
      <c r="AJ784" s="807">
        <v>40</v>
      </c>
      <c r="AK784" s="807">
        <v>27</v>
      </c>
      <c r="AL784" s="759" t="str">
        <f t="shared" si="25"/>
        <v>Juventud</v>
      </c>
    </row>
    <row r="785" spans="1:38" ht="15">
      <c r="A785" s="806" t="s">
        <v>842</v>
      </c>
      <c r="B785" s="806" t="s">
        <v>782</v>
      </c>
      <c r="C785" s="806" t="s">
        <v>788</v>
      </c>
      <c r="D785" s="806" t="s">
        <v>789</v>
      </c>
      <c r="E785" s="807">
        <v>16</v>
      </c>
      <c r="G785" s="806" t="s">
        <v>872</v>
      </c>
      <c r="H785" s="807">
        <v>3</v>
      </c>
      <c r="I785" s="807">
        <v>674</v>
      </c>
      <c r="K785" s="806" t="s">
        <v>674</v>
      </c>
      <c r="L785" s="806" t="s">
        <v>880</v>
      </c>
      <c r="M785" s="806" t="s">
        <v>790</v>
      </c>
      <c r="N785" s="807">
        <v>2</v>
      </c>
      <c r="O785" s="884"/>
      <c r="P785" s="806" t="s">
        <v>807</v>
      </c>
      <c r="Q785" s="807">
        <v>27</v>
      </c>
      <c r="R785" s="807">
        <v>64</v>
      </c>
      <c r="S785" s="759" t="str">
        <f t="shared" si="24"/>
        <v>Vejez</v>
      </c>
      <c r="U785" s="806" t="s">
        <v>872</v>
      </c>
      <c r="V785" s="807">
        <v>3</v>
      </c>
      <c r="W785" s="807">
        <v>200</v>
      </c>
      <c r="X785" s="885"/>
      <c r="Z785" s="886"/>
      <c r="AA785" s="886"/>
      <c r="AB785" s="887"/>
      <c r="AC785" s="886"/>
      <c r="AI785" s="806" t="s">
        <v>809</v>
      </c>
      <c r="AJ785" s="807">
        <v>32</v>
      </c>
      <c r="AK785" s="807">
        <v>28</v>
      </c>
      <c r="AL785" s="759" t="str">
        <f t="shared" si="25"/>
        <v>Juventud</v>
      </c>
    </row>
    <row r="786" spans="1:38" ht="15">
      <c r="A786" s="806" t="s">
        <v>842</v>
      </c>
      <c r="B786" s="806" t="s">
        <v>782</v>
      </c>
      <c r="C786" s="806" t="s">
        <v>788</v>
      </c>
      <c r="D786" s="806" t="s">
        <v>784</v>
      </c>
      <c r="E786" s="807">
        <v>10</v>
      </c>
      <c r="G786" s="806" t="s">
        <v>872</v>
      </c>
      <c r="H786" s="807">
        <v>4</v>
      </c>
      <c r="I786" s="807">
        <v>3224</v>
      </c>
      <c r="K786" s="806" t="s">
        <v>674</v>
      </c>
      <c r="L786" s="806" t="s">
        <v>880</v>
      </c>
      <c r="M786" s="806" t="s">
        <v>791</v>
      </c>
      <c r="N786" s="807">
        <v>2</v>
      </c>
      <c r="O786" s="884"/>
      <c r="P786" s="806" t="s">
        <v>807</v>
      </c>
      <c r="Q786" s="807">
        <v>37</v>
      </c>
      <c r="R786" s="807">
        <v>65</v>
      </c>
      <c r="S786" s="759" t="str">
        <f t="shared" si="24"/>
        <v>Vejez</v>
      </c>
      <c r="U786" s="806" t="s">
        <v>872</v>
      </c>
      <c r="V786" s="807">
        <v>4</v>
      </c>
      <c r="W786" s="807">
        <v>1676</v>
      </c>
      <c r="X786" s="885"/>
      <c r="Z786" s="886"/>
      <c r="AA786" s="886"/>
      <c r="AB786" s="887"/>
      <c r="AC786" s="886"/>
      <c r="AI786" s="806" t="s">
        <v>809</v>
      </c>
      <c r="AJ786" s="807">
        <v>26</v>
      </c>
      <c r="AK786" s="807">
        <v>29</v>
      </c>
      <c r="AL786" s="759" t="str">
        <f t="shared" si="25"/>
        <v>Adulto</v>
      </c>
    </row>
    <row r="787" spans="1:38" ht="15">
      <c r="A787" s="806" t="s">
        <v>842</v>
      </c>
      <c r="B787" s="806" t="s">
        <v>782</v>
      </c>
      <c r="C787" s="806" t="s">
        <v>783</v>
      </c>
      <c r="D787" s="806" t="s">
        <v>789</v>
      </c>
      <c r="E787" s="807">
        <v>19</v>
      </c>
      <c r="G787" s="806" t="s">
        <v>872</v>
      </c>
      <c r="H787" s="807">
        <v>5</v>
      </c>
      <c r="I787" s="807">
        <v>541</v>
      </c>
      <c r="K787" s="806" t="s">
        <v>674</v>
      </c>
      <c r="L787" s="806" t="s">
        <v>880</v>
      </c>
      <c r="M787" s="806" t="s">
        <v>824</v>
      </c>
      <c r="N787" s="807">
        <v>2</v>
      </c>
      <c r="O787" s="884"/>
      <c r="P787" s="806" t="s">
        <v>807</v>
      </c>
      <c r="Q787" s="807">
        <v>27</v>
      </c>
      <c r="R787" s="807">
        <v>66</v>
      </c>
      <c r="S787" s="759" t="str">
        <f t="shared" si="24"/>
        <v>Vejez</v>
      </c>
      <c r="U787" s="806" t="s">
        <v>872</v>
      </c>
      <c r="V787" s="807">
        <v>5</v>
      </c>
      <c r="W787" s="807">
        <v>245</v>
      </c>
      <c r="X787" s="885"/>
      <c r="Z787" s="886"/>
      <c r="AA787" s="886"/>
      <c r="AB787" s="887"/>
      <c r="AC787" s="886"/>
      <c r="AI787" s="806" t="s">
        <v>809</v>
      </c>
      <c r="AJ787" s="807">
        <v>14</v>
      </c>
      <c r="AK787" s="807">
        <v>30</v>
      </c>
      <c r="AL787" s="759" t="str">
        <f t="shared" si="25"/>
        <v>Adulto</v>
      </c>
    </row>
    <row r="788" spans="1:38" ht="15">
      <c r="A788" s="806" t="s">
        <v>842</v>
      </c>
      <c r="B788" s="806" t="s">
        <v>782</v>
      </c>
      <c r="C788" s="806" t="s">
        <v>783</v>
      </c>
      <c r="D788" s="806" t="s">
        <v>784</v>
      </c>
      <c r="E788" s="807">
        <v>8</v>
      </c>
      <c r="G788" s="806" t="s">
        <v>872</v>
      </c>
      <c r="H788" s="807">
        <v>6</v>
      </c>
      <c r="I788" s="807">
        <v>602</v>
      </c>
      <c r="K788" s="806" t="s">
        <v>674</v>
      </c>
      <c r="L788" s="806" t="s">
        <v>880</v>
      </c>
      <c r="M788" s="806" t="s">
        <v>826</v>
      </c>
      <c r="N788" s="807">
        <v>1</v>
      </c>
      <c r="O788" s="884"/>
      <c r="P788" s="806" t="s">
        <v>807</v>
      </c>
      <c r="Q788" s="807">
        <v>36</v>
      </c>
      <c r="R788" s="807">
        <v>67</v>
      </c>
      <c r="S788" s="759" t="str">
        <f t="shared" si="24"/>
        <v>Vejez</v>
      </c>
      <c r="U788" s="806" t="s">
        <v>872</v>
      </c>
      <c r="V788" s="807">
        <v>6</v>
      </c>
      <c r="W788" s="807">
        <v>273</v>
      </c>
      <c r="X788" s="885"/>
      <c r="Z788" s="886"/>
      <c r="AA788" s="886"/>
      <c r="AB788" s="887"/>
      <c r="AC788" s="886"/>
      <c r="AI788" s="806" t="s">
        <v>809</v>
      </c>
      <c r="AJ788" s="807">
        <v>27</v>
      </c>
      <c r="AK788" s="807">
        <v>31</v>
      </c>
      <c r="AL788" s="759" t="str">
        <f t="shared" si="25"/>
        <v>Adulto</v>
      </c>
    </row>
    <row r="789" spans="1:38" ht="15">
      <c r="A789" s="806" t="s">
        <v>842</v>
      </c>
      <c r="B789" s="806" t="s">
        <v>662</v>
      </c>
      <c r="C789" s="806" t="s">
        <v>788</v>
      </c>
      <c r="D789" s="806" t="s">
        <v>789</v>
      </c>
      <c r="E789" s="807">
        <v>1193</v>
      </c>
      <c r="G789" s="806" t="s">
        <v>872</v>
      </c>
      <c r="H789" s="807">
        <v>7</v>
      </c>
      <c r="I789" s="807">
        <v>603</v>
      </c>
      <c r="K789" s="806" t="s">
        <v>674</v>
      </c>
      <c r="L789" s="806" t="s">
        <v>880</v>
      </c>
      <c r="M789" s="806" t="s">
        <v>666</v>
      </c>
      <c r="N789" s="807">
        <v>4</v>
      </c>
      <c r="O789" s="884"/>
      <c r="P789" s="806" t="s">
        <v>807</v>
      </c>
      <c r="Q789" s="807">
        <v>27</v>
      </c>
      <c r="R789" s="807">
        <v>68</v>
      </c>
      <c r="S789" s="759" t="str">
        <f t="shared" si="24"/>
        <v>Vejez</v>
      </c>
      <c r="U789" s="806" t="s">
        <v>872</v>
      </c>
      <c r="V789" s="807">
        <v>7</v>
      </c>
      <c r="W789" s="807">
        <v>216</v>
      </c>
      <c r="X789" s="885"/>
      <c r="Z789" s="886"/>
      <c r="AA789" s="886"/>
      <c r="AB789" s="887"/>
      <c r="AC789" s="886"/>
      <c r="AI789" s="806" t="s">
        <v>809</v>
      </c>
      <c r="AJ789" s="807">
        <v>20</v>
      </c>
      <c r="AK789" s="807">
        <v>32</v>
      </c>
      <c r="AL789" s="759" t="str">
        <f t="shared" si="25"/>
        <v>Adulto</v>
      </c>
    </row>
    <row r="790" spans="1:38" ht="15">
      <c r="A790" s="806" t="s">
        <v>842</v>
      </c>
      <c r="B790" s="806" t="s">
        <v>662</v>
      </c>
      <c r="C790" s="806" t="s">
        <v>788</v>
      </c>
      <c r="D790" s="806" t="s">
        <v>784</v>
      </c>
      <c r="E790" s="807">
        <v>2185</v>
      </c>
      <c r="G790" s="806" t="s">
        <v>872</v>
      </c>
      <c r="H790" s="807">
        <v>8</v>
      </c>
      <c r="I790" s="807">
        <v>512</v>
      </c>
      <c r="K790" s="806" t="s">
        <v>674</v>
      </c>
      <c r="L790" s="806" t="s">
        <v>880</v>
      </c>
      <c r="M790" s="806" t="s">
        <v>794</v>
      </c>
      <c r="N790" s="807">
        <v>8</v>
      </c>
      <c r="O790" s="884"/>
      <c r="P790" s="806" t="s">
        <v>807</v>
      </c>
      <c r="Q790" s="807">
        <v>34</v>
      </c>
      <c r="R790" s="807">
        <v>69</v>
      </c>
      <c r="S790" s="759" t="str">
        <f t="shared" si="24"/>
        <v>Vejez</v>
      </c>
      <c r="U790" s="806" t="s">
        <v>872</v>
      </c>
      <c r="V790" s="807">
        <v>8</v>
      </c>
      <c r="W790" s="807">
        <v>207</v>
      </c>
      <c r="X790" s="885"/>
      <c r="Z790" s="886"/>
      <c r="AA790" s="886"/>
      <c r="AB790" s="887"/>
      <c r="AC790" s="886"/>
      <c r="AI790" s="806" t="s">
        <v>809</v>
      </c>
      <c r="AJ790" s="807">
        <v>23</v>
      </c>
      <c r="AK790" s="807">
        <v>33</v>
      </c>
      <c r="AL790" s="759" t="str">
        <f t="shared" si="25"/>
        <v>Adulto</v>
      </c>
    </row>
    <row r="791" spans="1:38" ht="15">
      <c r="A791" s="806" t="s">
        <v>842</v>
      </c>
      <c r="B791" s="806" t="s">
        <v>662</v>
      </c>
      <c r="C791" s="806" t="s">
        <v>783</v>
      </c>
      <c r="D791" s="806" t="s">
        <v>789</v>
      </c>
      <c r="E791" s="807">
        <v>1190</v>
      </c>
      <c r="G791" s="806" t="s">
        <v>872</v>
      </c>
      <c r="H791" s="807">
        <v>9</v>
      </c>
      <c r="I791" s="807">
        <v>486</v>
      </c>
      <c r="K791" s="806" t="s">
        <v>674</v>
      </c>
      <c r="L791" s="806" t="s">
        <v>880</v>
      </c>
      <c r="M791" s="806" t="s">
        <v>795</v>
      </c>
      <c r="N791" s="807">
        <v>2</v>
      </c>
      <c r="O791" s="884"/>
      <c r="P791" s="806" t="s">
        <v>807</v>
      </c>
      <c r="Q791" s="807">
        <v>21</v>
      </c>
      <c r="R791" s="807">
        <v>70</v>
      </c>
      <c r="S791" s="759" t="str">
        <f t="shared" si="24"/>
        <v>Vejez</v>
      </c>
      <c r="U791" s="806" t="s">
        <v>872</v>
      </c>
      <c r="V791" s="807">
        <v>9</v>
      </c>
      <c r="W791" s="807">
        <v>171</v>
      </c>
      <c r="X791" s="885"/>
      <c r="Z791" s="886"/>
      <c r="AA791" s="886"/>
      <c r="AB791" s="887"/>
      <c r="AC791" s="886"/>
      <c r="AI791" s="806" t="s">
        <v>809</v>
      </c>
      <c r="AJ791" s="807">
        <v>26</v>
      </c>
      <c r="AK791" s="807">
        <v>34</v>
      </c>
      <c r="AL791" s="759" t="str">
        <f t="shared" si="25"/>
        <v>Adulto</v>
      </c>
    </row>
    <row r="792" spans="1:38" ht="15">
      <c r="A792" s="806" t="s">
        <v>842</v>
      </c>
      <c r="B792" s="806" t="s">
        <v>662</v>
      </c>
      <c r="C792" s="806" t="s">
        <v>783</v>
      </c>
      <c r="D792" s="806" t="s">
        <v>784</v>
      </c>
      <c r="E792" s="807">
        <v>2224</v>
      </c>
      <c r="G792" s="806" t="s">
        <v>872</v>
      </c>
      <c r="H792" s="807">
        <v>10</v>
      </c>
      <c r="I792" s="807">
        <v>372</v>
      </c>
      <c r="K792" s="806" t="s">
        <v>674</v>
      </c>
      <c r="L792" s="806" t="s">
        <v>880</v>
      </c>
      <c r="M792" s="806" t="s">
        <v>798</v>
      </c>
      <c r="N792" s="807">
        <v>1</v>
      </c>
      <c r="O792" s="884"/>
      <c r="P792" s="806" t="s">
        <v>807</v>
      </c>
      <c r="Q792" s="807">
        <v>25</v>
      </c>
      <c r="R792" s="807">
        <v>71</v>
      </c>
      <c r="S792" s="759" t="str">
        <f t="shared" si="24"/>
        <v>Vejez</v>
      </c>
      <c r="U792" s="806" t="s">
        <v>872</v>
      </c>
      <c r="V792" s="807">
        <v>10</v>
      </c>
      <c r="W792" s="807">
        <v>115</v>
      </c>
      <c r="X792" s="885"/>
      <c r="Z792" s="886"/>
      <c r="AA792" s="886"/>
      <c r="AB792" s="887"/>
      <c r="AC792" s="886"/>
      <c r="AI792" s="806" t="s">
        <v>809</v>
      </c>
      <c r="AJ792" s="807">
        <v>21</v>
      </c>
      <c r="AK792" s="807">
        <v>35</v>
      </c>
      <c r="AL792" s="759" t="str">
        <f t="shared" si="25"/>
        <v>Adulto</v>
      </c>
    </row>
    <row r="793" spans="1:38" ht="15">
      <c r="A793" s="806" t="s">
        <v>842</v>
      </c>
      <c r="B793" s="806" t="s">
        <v>666</v>
      </c>
      <c r="C793" s="806" t="s">
        <v>788</v>
      </c>
      <c r="D793" s="806" t="s">
        <v>789</v>
      </c>
      <c r="E793" s="807">
        <v>837</v>
      </c>
      <c r="G793" s="806" t="s">
        <v>872</v>
      </c>
      <c r="H793" s="807">
        <v>11</v>
      </c>
      <c r="I793" s="807">
        <v>257</v>
      </c>
      <c r="K793" s="806" t="s">
        <v>674</v>
      </c>
      <c r="L793" s="806" t="s">
        <v>880</v>
      </c>
      <c r="M793" s="806" t="s">
        <v>799</v>
      </c>
      <c r="N793" s="807">
        <v>3</v>
      </c>
      <c r="O793" s="884"/>
      <c r="P793" s="806" t="s">
        <v>807</v>
      </c>
      <c r="Q793" s="807">
        <v>23</v>
      </c>
      <c r="R793" s="807">
        <v>72</v>
      </c>
      <c r="S793" s="759" t="str">
        <f t="shared" si="24"/>
        <v>Vejez</v>
      </c>
      <c r="U793" s="806" t="s">
        <v>872</v>
      </c>
      <c r="V793" s="807">
        <v>11</v>
      </c>
      <c r="W793" s="807">
        <v>88</v>
      </c>
      <c r="X793" s="885"/>
      <c r="Z793" s="886"/>
      <c r="AA793" s="886"/>
      <c r="AB793" s="887"/>
      <c r="AC793" s="886"/>
      <c r="AI793" s="806" t="s">
        <v>809</v>
      </c>
      <c r="AJ793" s="807">
        <v>18</v>
      </c>
      <c r="AK793" s="807">
        <v>36</v>
      </c>
      <c r="AL793" s="759" t="str">
        <f t="shared" si="25"/>
        <v>Adulto</v>
      </c>
    </row>
    <row r="794" spans="1:38" ht="15">
      <c r="A794" s="806" t="s">
        <v>842</v>
      </c>
      <c r="B794" s="806" t="s">
        <v>666</v>
      </c>
      <c r="C794" s="806" t="s">
        <v>788</v>
      </c>
      <c r="D794" s="806" t="s">
        <v>784</v>
      </c>
      <c r="E794" s="807">
        <v>903</v>
      </c>
      <c r="G794" s="806" t="s">
        <v>872</v>
      </c>
      <c r="H794" s="807">
        <v>12</v>
      </c>
      <c r="I794" s="807">
        <v>299</v>
      </c>
      <c r="K794" s="806" t="s">
        <v>674</v>
      </c>
      <c r="L794" s="806" t="s">
        <v>880</v>
      </c>
      <c r="M794" s="806" t="s">
        <v>801</v>
      </c>
      <c r="N794" s="807">
        <v>5</v>
      </c>
      <c r="O794" s="884"/>
      <c r="P794" s="806" t="s">
        <v>807</v>
      </c>
      <c r="Q794" s="807">
        <v>24</v>
      </c>
      <c r="R794" s="807">
        <v>73</v>
      </c>
      <c r="S794" s="759" t="str">
        <f t="shared" si="24"/>
        <v>Vejez</v>
      </c>
      <c r="U794" s="806" t="s">
        <v>872</v>
      </c>
      <c r="V794" s="807">
        <v>12</v>
      </c>
      <c r="W794" s="807">
        <v>116</v>
      </c>
      <c r="X794" s="885"/>
      <c r="Z794" s="886"/>
      <c r="AA794" s="886"/>
      <c r="AB794" s="887"/>
      <c r="AC794" s="886"/>
      <c r="AI794" s="806" t="s">
        <v>809</v>
      </c>
      <c r="AJ794" s="807">
        <v>18</v>
      </c>
      <c r="AK794" s="807">
        <v>37</v>
      </c>
      <c r="AL794" s="759" t="str">
        <f t="shared" si="25"/>
        <v>Adulto</v>
      </c>
    </row>
    <row r="795" spans="1:38" ht="15">
      <c r="A795" s="806" t="s">
        <v>842</v>
      </c>
      <c r="B795" s="806" t="s">
        <v>666</v>
      </c>
      <c r="C795" s="806" t="s">
        <v>783</v>
      </c>
      <c r="D795" s="806" t="s">
        <v>789</v>
      </c>
      <c r="E795" s="807">
        <v>910</v>
      </c>
      <c r="G795" s="806" t="s">
        <v>873</v>
      </c>
      <c r="H795" s="807">
        <v>0</v>
      </c>
      <c r="I795" s="807">
        <v>66</v>
      </c>
      <c r="K795" s="806" t="s">
        <v>674</v>
      </c>
      <c r="L795" s="806" t="s">
        <v>880</v>
      </c>
      <c r="M795" s="806" t="s">
        <v>674</v>
      </c>
      <c r="N795" s="807">
        <v>4443</v>
      </c>
      <c r="O795" s="884"/>
      <c r="P795" s="806" t="s">
        <v>807</v>
      </c>
      <c r="Q795" s="807">
        <v>18</v>
      </c>
      <c r="R795" s="807">
        <v>74</v>
      </c>
      <c r="S795" s="759" t="str">
        <f t="shared" si="24"/>
        <v>Vejez</v>
      </c>
      <c r="U795" s="806" t="s">
        <v>873</v>
      </c>
      <c r="V795" s="807">
        <v>0</v>
      </c>
      <c r="W795" s="807">
        <v>20</v>
      </c>
      <c r="X795" s="885"/>
      <c r="Z795" s="886"/>
      <c r="AA795" s="886"/>
      <c r="AB795" s="887"/>
      <c r="AC795" s="886"/>
      <c r="AI795" s="806" t="s">
        <v>809</v>
      </c>
      <c r="AJ795" s="807">
        <v>22</v>
      </c>
      <c r="AK795" s="807">
        <v>38</v>
      </c>
      <c r="AL795" s="759" t="str">
        <f t="shared" si="25"/>
        <v>Adulto</v>
      </c>
    </row>
    <row r="796" spans="1:38" ht="15">
      <c r="A796" s="806" t="s">
        <v>842</v>
      </c>
      <c r="B796" s="806" t="s">
        <v>666</v>
      </c>
      <c r="C796" s="806" t="s">
        <v>783</v>
      </c>
      <c r="D796" s="806" t="s">
        <v>784</v>
      </c>
      <c r="E796" s="807">
        <v>875</v>
      </c>
      <c r="G796" s="806" t="s">
        <v>873</v>
      </c>
      <c r="H796" s="807">
        <v>1</v>
      </c>
      <c r="I796" s="807">
        <v>274</v>
      </c>
      <c r="K796" s="806" t="s">
        <v>674</v>
      </c>
      <c r="L796" s="806" t="s">
        <v>880</v>
      </c>
      <c r="M796" s="806" t="s">
        <v>683</v>
      </c>
      <c r="N796" s="807">
        <v>4</v>
      </c>
      <c r="O796" s="884"/>
      <c r="P796" s="806" t="s">
        <v>807</v>
      </c>
      <c r="Q796" s="807">
        <v>23</v>
      </c>
      <c r="R796" s="807">
        <v>75</v>
      </c>
      <c r="S796" s="759" t="str">
        <f t="shared" si="24"/>
        <v>Vejez</v>
      </c>
      <c r="U796" s="806" t="s">
        <v>873</v>
      </c>
      <c r="V796" s="807">
        <v>1</v>
      </c>
      <c r="W796" s="807">
        <v>100</v>
      </c>
      <c r="X796" s="885"/>
      <c r="Z796" s="886"/>
      <c r="AA796" s="886"/>
      <c r="AB796" s="887"/>
      <c r="AC796" s="886"/>
      <c r="AI796" s="806" t="s">
        <v>809</v>
      </c>
      <c r="AJ796" s="807">
        <v>23</v>
      </c>
      <c r="AK796" s="807">
        <v>39</v>
      </c>
      <c r="AL796" s="759" t="str">
        <f t="shared" si="25"/>
        <v>Adulto</v>
      </c>
    </row>
    <row r="797" spans="1:38" ht="15">
      <c r="A797" s="806" t="s">
        <v>842</v>
      </c>
      <c r="B797" s="806" t="s">
        <v>669</v>
      </c>
      <c r="C797" s="806" t="s">
        <v>788</v>
      </c>
      <c r="D797" s="806" t="s">
        <v>789</v>
      </c>
      <c r="E797" s="807">
        <v>30</v>
      </c>
      <c r="G797" s="806" t="s">
        <v>873</v>
      </c>
      <c r="H797" s="807">
        <v>2</v>
      </c>
      <c r="I797" s="807">
        <v>823</v>
      </c>
      <c r="K797" s="806" t="s">
        <v>674</v>
      </c>
      <c r="L797" s="806" t="s">
        <v>880</v>
      </c>
      <c r="M797" s="806" t="s">
        <v>684</v>
      </c>
      <c r="N797" s="807">
        <v>2886</v>
      </c>
      <c r="O797" s="884"/>
      <c r="P797" s="806" t="s">
        <v>807</v>
      </c>
      <c r="Q797" s="807">
        <v>25</v>
      </c>
      <c r="R797" s="807">
        <v>76</v>
      </c>
      <c r="S797" s="759" t="str">
        <f t="shared" si="24"/>
        <v>Vejez</v>
      </c>
      <c r="U797" s="806" t="s">
        <v>873</v>
      </c>
      <c r="V797" s="807">
        <v>2</v>
      </c>
      <c r="W797" s="807">
        <v>358</v>
      </c>
      <c r="X797" s="885"/>
      <c r="Z797" s="886"/>
      <c r="AA797" s="886"/>
      <c r="AB797" s="887"/>
      <c r="AC797" s="886"/>
      <c r="AI797" s="806" t="s">
        <v>809</v>
      </c>
      <c r="AJ797" s="807">
        <v>18</v>
      </c>
      <c r="AK797" s="807">
        <v>40</v>
      </c>
      <c r="AL797" s="759" t="str">
        <f t="shared" si="25"/>
        <v>Adulto</v>
      </c>
    </row>
    <row r="798" spans="1:38" ht="15">
      <c r="A798" s="806" t="s">
        <v>842</v>
      </c>
      <c r="B798" s="806" t="s">
        <v>669</v>
      </c>
      <c r="C798" s="806" t="s">
        <v>788</v>
      </c>
      <c r="D798" s="806" t="s">
        <v>784</v>
      </c>
      <c r="E798" s="807">
        <v>28</v>
      </c>
      <c r="G798" s="806" t="s">
        <v>873</v>
      </c>
      <c r="H798" s="807">
        <v>3</v>
      </c>
      <c r="I798" s="807">
        <v>393</v>
      </c>
      <c r="K798" s="806" t="s">
        <v>674</v>
      </c>
      <c r="L798" s="806" t="s">
        <v>888</v>
      </c>
      <c r="M798" s="806" t="s">
        <v>791</v>
      </c>
      <c r="N798" s="807">
        <v>1</v>
      </c>
      <c r="O798" s="884"/>
      <c r="P798" s="806" t="s">
        <v>807</v>
      </c>
      <c r="Q798" s="807">
        <v>16</v>
      </c>
      <c r="R798" s="807">
        <v>77</v>
      </c>
      <c r="S798" s="759" t="str">
        <f t="shared" si="24"/>
        <v>Vejez</v>
      </c>
      <c r="U798" s="806" t="s">
        <v>873</v>
      </c>
      <c r="V798" s="807">
        <v>3</v>
      </c>
      <c r="W798" s="807">
        <v>206</v>
      </c>
      <c r="X798" s="885"/>
      <c r="Z798" s="886"/>
      <c r="AA798" s="886"/>
      <c r="AB798" s="887"/>
      <c r="AC798" s="886"/>
      <c r="AI798" s="806" t="s">
        <v>809</v>
      </c>
      <c r="AJ798" s="807">
        <v>21</v>
      </c>
      <c r="AK798" s="807">
        <v>41</v>
      </c>
      <c r="AL798" s="759" t="str">
        <f t="shared" si="25"/>
        <v>Adulto</v>
      </c>
    </row>
    <row r="799" spans="1:38" ht="15">
      <c r="A799" s="806" t="s">
        <v>842</v>
      </c>
      <c r="B799" s="806" t="s">
        <v>669</v>
      </c>
      <c r="C799" s="806" t="s">
        <v>783</v>
      </c>
      <c r="D799" s="806" t="s">
        <v>789</v>
      </c>
      <c r="E799" s="807">
        <v>37</v>
      </c>
      <c r="G799" s="806" t="s">
        <v>873</v>
      </c>
      <c r="H799" s="807">
        <v>4</v>
      </c>
      <c r="I799" s="807">
        <v>1892</v>
      </c>
      <c r="K799" s="806" t="s">
        <v>674</v>
      </c>
      <c r="L799" s="806" t="s">
        <v>888</v>
      </c>
      <c r="M799" s="806" t="s">
        <v>794</v>
      </c>
      <c r="N799" s="807">
        <v>1</v>
      </c>
      <c r="O799" s="884"/>
      <c r="P799" s="806" t="s">
        <v>807</v>
      </c>
      <c r="Q799" s="807">
        <v>15</v>
      </c>
      <c r="R799" s="807">
        <v>78</v>
      </c>
      <c r="S799" s="759" t="str">
        <f t="shared" si="24"/>
        <v>Vejez</v>
      </c>
      <c r="U799" s="806" t="s">
        <v>873</v>
      </c>
      <c r="V799" s="807">
        <v>4</v>
      </c>
      <c r="W799" s="807">
        <v>1730</v>
      </c>
      <c r="X799" s="885"/>
      <c r="Z799" s="886"/>
      <c r="AA799" s="886"/>
      <c r="AB799" s="887"/>
      <c r="AC799" s="886"/>
      <c r="AI799" s="806" t="s">
        <v>809</v>
      </c>
      <c r="AJ799" s="807">
        <v>16</v>
      </c>
      <c r="AK799" s="807">
        <v>42</v>
      </c>
      <c r="AL799" s="759" t="str">
        <f t="shared" si="25"/>
        <v>Adulto</v>
      </c>
    </row>
    <row r="800" spans="1:38" ht="15">
      <c r="A800" s="806" t="s">
        <v>842</v>
      </c>
      <c r="B800" s="806" t="s">
        <v>669</v>
      </c>
      <c r="C800" s="806" t="s">
        <v>783</v>
      </c>
      <c r="D800" s="806" t="s">
        <v>784</v>
      </c>
      <c r="E800" s="807">
        <v>27</v>
      </c>
      <c r="G800" s="806" t="s">
        <v>873</v>
      </c>
      <c r="H800" s="807">
        <v>5</v>
      </c>
      <c r="I800" s="807">
        <v>378</v>
      </c>
      <c r="K800" s="806" t="s">
        <v>674</v>
      </c>
      <c r="L800" s="806" t="s">
        <v>888</v>
      </c>
      <c r="M800" s="806" t="s">
        <v>795</v>
      </c>
      <c r="N800" s="807">
        <v>2</v>
      </c>
      <c r="O800" s="884"/>
      <c r="P800" s="806" t="s">
        <v>807</v>
      </c>
      <c r="Q800" s="807">
        <v>13</v>
      </c>
      <c r="R800" s="807">
        <v>79</v>
      </c>
      <c r="S800" s="759" t="str">
        <f t="shared" si="24"/>
        <v>Vejez</v>
      </c>
      <c r="U800" s="806" t="s">
        <v>873</v>
      </c>
      <c r="V800" s="807">
        <v>5</v>
      </c>
      <c r="W800" s="807">
        <v>265</v>
      </c>
      <c r="X800" s="885"/>
      <c r="Z800" s="886"/>
      <c r="AA800" s="886"/>
      <c r="AB800" s="887"/>
      <c r="AC800" s="886"/>
      <c r="AI800" s="806" t="s">
        <v>809</v>
      </c>
      <c r="AJ800" s="807">
        <v>18</v>
      </c>
      <c r="AK800" s="807">
        <v>43</v>
      </c>
      <c r="AL800" s="759" t="str">
        <f t="shared" si="25"/>
        <v>Adulto</v>
      </c>
    </row>
    <row r="801" spans="1:38" ht="15">
      <c r="A801" s="806" t="s">
        <v>842</v>
      </c>
      <c r="B801" s="806" t="s">
        <v>787</v>
      </c>
      <c r="C801" s="806" t="s">
        <v>788</v>
      </c>
      <c r="D801" s="806" t="s">
        <v>789</v>
      </c>
      <c r="E801" s="807">
        <v>11</v>
      </c>
      <c r="G801" s="806" t="s">
        <v>873</v>
      </c>
      <c r="H801" s="807">
        <v>6</v>
      </c>
      <c r="I801" s="807">
        <v>386</v>
      </c>
      <c r="K801" s="806" t="s">
        <v>674</v>
      </c>
      <c r="L801" s="806" t="s">
        <v>888</v>
      </c>
      <c r="M801" s="806" t="s">
        <v>798</v>
      </c>
      <c r="N801" s="807">
        <v>1</v>
      </c>
      <c r="O801" s="884"/>
      <c r="P801" s="806" t="s">
        <v>807</v>
      </c>
      <c r="Q801" s="807">
        <v>14</v>
      </c>
      <c r="R801" s="807">
        <v>80</v>
      </c>
      <c r="S801" s="759" t="str">
        <f t="shared" si="24"/>
        <v>Vejez</v>
      </c>
      <c r="U801" s="806" t="s">
        <v>873</v>
      </c>
      <c r="V801" s="807">
        <v>6</v>
      </c>
      <c r="W801" s="807">
        <v>251</v>
      </c>
      <c r="X801" s="885"/>
      <c r="Z801" s="886"/>
      <c r="AA801" s="886"/>
      <c r="AB801" s="887"/>
      <c r="AC801" s="886"/>
      <c r="AI801" s="806" t="s">
        <v>809</v>
      </c>
      <c r="AJ801" s="807">
        <v>14</v>
      </c>
      <c r="AK801" s="807">
        <v>44</v>
      </c>
      <c r="AL801" s="759" t="str">
        <f t="shared" si="25"/>
        <v>Adulto</v>
      </c>
    </row>
    <row r="802" spans="1:38" ht="15">
      <c r="A802" s="806" t="s">
        <v>842</v>
      </c>
      <c r="B802" s="806" t="s">
        <v>787</v>
      </c>
      <c r="C802" s="806" t="s">
        <v>788</v>
      </c>
      <c r="D802" s="806" t="s">
        <v>784</v>
      </c>
      <c r="E802" s="807">
        <v>29</v>
      </c>
      <c r="G802" s="806" t="s">
        <v>873</v>
      </c>
      <c r="H802" s="807">
        <v>7</v>
      </c>
      <c r="I802" s="807">
        <v>496</v>
      </c>
      <c r="K802" s="806" t="s">
        <v>674</v>
      </c>
      <c r="L802" s="806" t="s">
        <v>888</v>
      </c>
      <c r="M802" s="806" t="s">
        <v>801</v>
      </c>
      <c r="N802" s="807">
        <v>12</v>
      </c>
      <c r="O802" s="884"/>
      <c r="P802" s="806" t="s">
        <v>807</v>
      </c>
      <c r="Q802" s="807">
        <v>9</v>
      </c>
      <c r="R802" s="807">
        <v>81</v>
      </c>
      <c r="S802" s="759" t="str">
        <f t="shared" si="24"/>
        <v>Vejez</v>
      </c>
      <c r="U802" s="806" t="s">
        <v>873</v>
      </c>
      <c r="V802" s="807">
        <v>7</v>
      </c>
      <c r="W802" s="807">
        <v>233</v>
      </c>
      <c r="X802" s="885"/>
      <c r="Z802" s="886"/>
      <c r="AA802" s="886"/>
      <c r="AB802" s="887"/>
      <c r="AC802" s="886"/>
      <c r="AI802" s="806" t="s">
        <v>809</v>
      </c>
      <c r="AJ802" s="807">
        <v>21</v>
      </c>
      <c r="AK802" s="807">
        <v>45</v>
      </c>
      <c r="AL802" s="759" t="str">
        <f t="shared" si="25"/>
        <v>Adulto</v>
      </c>
    </row>
    <row r="803" spans="1:38" ht="15">
      <c r="A803" s="806" t="s">
        <v>842</v>
      </c>
      <c r="B803" s="806" t="s">
        <v>787</v>
      </c>
      <c r="C803" s="806" t="s">
        <v>783</v>
      </c>
      <c r="D803" s="806" t="s">
        <v>789</v>
      </c>
      <c r="E803" s="807">
        <v>19</v>
      </c>
      <c r="G803" s="806" t="s">
        <v>873</v>
      </c>
      <c r="H803" s="807">
        <v>8</v>
      </c>
      <c r="I803" s="807">
        <v>408</v>
      </c>
      <c r="K803" s="806" t="s">
        <v>674</v>
      </c>
      <c r="L803" s="806" t="s">
        <v>888</v>
      </c>
      <c r="M803" s="806" t="s">
        <v>674</v>
      </c>
      <c r="N803" s="807">
        <v>1489</v>
      </c>
      <c r="O803" s="884"/>
      <c r="P803" s="806" t="s">
        <v>807</v>
      </c>
      <c r="Q803" s="807">
        <v>15</v>
      </c>
      <c r="R803" s="807">
        <v>82</v>
      </c>
      <c r="S803" s="759" t="str">
        <f t="shared" si="24"/>
        <v>Vejez</v>
      </c>
      <c r="U803" s="806" t="s">
        <v>873</v>
      </c>
      <c r="V803" s="807">
        <v>8</v>
      </c>
      <c r="W803" s="807">
        <v>216</v>
      </c>
      <c r="X803" s="885"/>
      <c r="Z803" s="886"/>
      <c r="AA803" s="886"/>
      <c r="AB803" s="887"/>
      <c r="AC803" s="886"/>
      <c r="AI803" s="806" t="s">
        <v>809</v>
      </c>
      <c r="AJ803" s="807">
        <v>5</v>
      </c>
      <c r="AK803" s="807">
        <v>46</v>
      </c>
      <c r="AL803" s="759" t="str">
        <f t="shared" si="25"/>
        <v>Adulto</v>
      </c>
    </row>
    <row r="804" spans="1:38" ht="15">
      <c r="A804" s="806" t="s">
        <v>842</v>
      </c>
      <c r="B804" s="806" t="s">
        <v>787</v>
      </c>
      <c r="C804" s="806" t="s">
        <v>783</v>
      </c>
      <c r="D804" s="806" t="s">
        <v>784</v>
      </c>
      <c r="E804" s="807">
        <v>33</v>
      </c>
      <c r="G804" s="806" t="s">
        <v>873</v>
      </c>
      <c r="H804" s="807">
        <v>9</v>
      </c>
      <c r="I804" s="807">
        <v>420</v>
      </c>
      <c r="K804" s="806" t="s">
        <v>674</v>
      </c>
      <c r="L804" s="806" t="s">
        <v>888</v>
      </c>
      <c r="M804" s="806" t="s">
        <v>683</v>
      </c>
      <c r="N804" s="807">
        <v>7</v>
      </c>
      <c r="O804" s="884"/>
      <c r="P804" s="806" t="s">
        <v>807</v>
      </c>
      <c r="Q804" s="807">
        <v>7</v>
      </c>
      <c r="R804" s="807">
        <v>83</v>
      </c>
      <c r="S804" s="759" t="str">
        <f t="shared" si="24"/>
        <v>Vejez</v>
      </c>
      <c r="U804" s="806" t="s">
        <v>873</v>
      </c>
      <c r="V804" s="807">
        <v>9</v>
      </c>
      <c r="W804" s="807">
        <v>135</v>
      </c>
      <c r="X804" s="885"/>
      <c r="Z804" s="886"/>
      <c r="AA804" s="886"/>
      <c r="AB804" s="887"/>
      <c r="AC804" s="886"/>
      <c r="AI804" s="806" t="s">
        <v>809</v>
      </c>
      <c r="AJ804" s="807">
        <v>14</v>
      </c>
      <c r="AK804" s="807">
        <v>47</v>
      </c>
      <c r="AL804" s="759" t="str">
        <f t="shared" si="25"/>
        <v>Adulto</v>
      </c>
    </row>
    <row r="805" spans="1:38" ht="15">
      <c r="A805" s="806" t="s">
        <v>842</v>
      </c>
      <c r="B805" s="806" t="s">
        <v>792</v>
      </c>
      <c r="C805" s="806" t="s">
        <v>788</v>
      </c>
      <c r="D805" s="806" t="s">
        <v>789</v>
      </c>
      <c r="E805" s="807">
        <v>1</v>
      </c>
      <c r="G805" s="806" t="s">
        <v>873</v>
      </c>
      <c r="H805" s="807">
        <v>10</v>
      </c>
      <c r="I805" s="807">
        <v>325</v>
      </c>
      <c r="K805" s="806" t="s">
        <v>674</v>
      </c>
      <c r="L805" s="806" t="s">
        <v>888</v>
      </c>
      <c r="M805" s="806" t="s">
        <v>684</v>
      </c>
      <c r="N805" s="807">
        <v>238</v>
      </c>
      <c r="O805" s="884"/>
      <c r="P805" s="806" t="s">
        <v>807</v>
      </c>
      <c r="Q805" s="807">
        <v>5</v>
      </c>
      <c r="R805" s="807">
        <v>84</v>
      </c>
      <c r="S805" s="759" t="str">
        <f t="shared" si="24"/>
        <v>Vejez</v>
      </c>
      <c r="U805" s="806" t="s">
        <v>873</v>
      </c>
      <c r="V805" s="807">
        <v>10</v>
      </c>
      <c r="W805" s="807">
        <v>94</v>
      </c>
      <c r="X805" s="885"/>
      <c r="Z805" s="886"/>
      <c r="AA805" s="886"/>
      <c r="AB805" s="887"/>
      <c r="AC805" s="886"/>
      <c r="AI805" s="806" t="s">
        <v>809</v>
      </c>
      <c r="AJ805" s="807">
        <v>13</v>
      </c>
      <c r="AK805" s="807">
        <v>48</v>
      </c>
      <c r="AL805" s="759" t="str">
        <f t="shared" si="25"/>
        <v>Adulto</v>
      </c>
    </row>
    <row r="806" spans="1:38" ht="15">
      <c r="A806" s="806" t="s">
        <v>842</v>
      </c>
      <c r="B806" s="806" t="s">
        <v>792</v>
      </c>
      <c r="C806" s="806" t="s">
        <v>788</v>
      </c>
      <c r="D806" s="806" t="s">
        <v>784</v>
      </c>
      <c r="E806" s="807">
        <v>2</v>
      </c>
      <c r="G806" s="806" t="s">
        <v>873</v>
      </c>
      <c r="H806" s="807">
        <v>11</v>
      </c>
      <c r="I806" s="807">
        <v>231</v>
      </c>
      <c r="K806" s="806" t="s">
        <v>674</v>
      </c>
      <c r="L806" s="806" t="s">
        <v>890</v>
      </c>
      <c r="M806" s="806" t="s">
        <v>662</v>
      </c>
      <c r="N806" s="807">
        <v>3</v>
      </c>
      <c r="O806" s="884"/>
      <c r="P806" s="806" t="s">
        <v>807</v>
      </c>
      <c r="Q806" s="807">
        <v>8</v>
      </c>
      <c r="R806" s="807">
        <v>85</v>
      </c>
      <c r="S806" s="759" t="str">
        <f t="shared" si="24"/>
        <v>Vejez</v>
      </c>
      <c r="U806" s="806" t="s">
        <v>873</v>
      </c>
      <c r="V806" s="807">
        <v>11</v>
      </c>
      <c r="W806" s="807">
        <v>58</v>
      </c>
      <c r="X806" s="885"/>
      <c r="Z806" s="886"/>
      <c r="AA806" s="886"/>
      <c r="AB806" s="887"/>
      <c r="AC806" s="886"/>
      <c r="AI806" s="806" t="s">
        <v>809</v>
      </c>
      <c r="AJ806" s="807">
        <v>8</v>
      </c>
      <c r="AK806" s="807">
        <v>49</v>
      </c>
      <c r="AL806" s="759" t="str">
        <f t="shared" si="25"/>
        <v>Adulto</v>
      </c>
    </row>
    <row r="807" spans="1:38" ht="15">
      <c r="A807" s="806" t="s">
        <v>842</v>
      </c>
      <c r="B807" s="806" t="s">
        <v>792</v>
      </c>
      <c r="C807" s="806" t="s">
        <v>783</v>
      </c>
      <c r="D807" s="806" t="s">
        <v>789</v>
      </c>
      <c r="E807" s="807">
        <v>1</v>
      </c>
      <c r="G807" s="806" t="s">
        <v>873</v>
      </c>
      <c r="H807" s="807">
        <v>12</v>
      </c>
      <c r="I807" s="807">
        <v>277</v>
      </c>
      <c r="K807" s="806" t="s">
        <v>674</v>
      </c>
      <c r="L807" s="806" t="s">
        <v>890</v>
      </c>
      <c r="M807" s="806" t="s">
        <v>806</v>
      </c>
      <c r="N807" s="807">
        <v>1</v>
      </c>
      <c r="O807" s="884"/>
      <c r="P807" s="806" t="s">
        <v>807</v>
      </c>
      <c r="Q807" s="807">
        <v>9</v>
      </c>
      <c r="R807" s="807">
        <v>86</v>
      </c>
      <c r="S807" s="759" t="str">
        <f t="shared" si="24"/>
        <v>Vejez</v>
      </c>
      <c r="U807" s="806" t="s">
        <v>873</v>
      </c>
      <c r="V807" s="807">
        <v>12</v>
      </c>
      <c r="W807" s="807">
        <v>91</v>
      </c>
      <c r="X807" s="885"/>
      <c r="Z807" s="886"/>
      <c r="AA807" s="886"/>
      <c r="AB807" s="887"/>
      <c r="AC807" s="886"/>
      <c r="AI807" s="806" t="s">
        <v>809</v>
      </c>
      <c r="AJ807" s="807">
        <v>15</v>
      </c>
      <c r="AK807" s="807">
        <v>50</v>
      </c>
      <c r="AL807" s="759" t="str">
        <f t="shared" si="25"/>
        <v>Adulto</v>
      </c>
    </row>
    <row r="808" spans="1:38" ht="15">
      <c r="A808" s="806" t="s">
        <v>842</v>
      </c>
      <c r="B808" s="806" t="s">
        <v>792</v>
      </c>
      <c r="C808" s="806" t="s">
        <v>783</v>
      </c>
      <c r="D808" s="806" t="s">
        <v>784</v>
      </c>
      <c r="E808" s="807">
        <v>2</v>
      </c>
      <c r="G808" s="806" t="s">
        <v>874</v>
      </c>
      <c r="H808" s="807">
        <v>0</v>
      </c>
      <c r="I808" s="807">
        <v>149</v>
      </c>
      <c r="K808" s="806" t="s">
        <v>674</v>
      </c>
      <c r="L808" s="806" t="s">
        <v>890</v>
      </c>
      <c r="M808" s="806" t="s">
        <v>790</v>
      </c>
      <c r="N808" s="807">
        <v>56</v>
      </c>
      <c r="O808" s="884"/>
      <c r="P808" s="806" t="s">
        <v>807</v>
      </c>
      <c r="Q808" s="807">
        <v>7</v>
      </c>
      <c r="R808" s="807">
        <v>87</v>
      </c>
      <c r="S808" s="759" t="str">
        <f t="shared" si="24"/>
        <v>Vejez</v>
      </c>
      <c r="U808" s="806" t="s">
        <v>874</v>
      </c>
      <c r="V808" s="807">
        <v>0</v>
      </c>
      <c r="W808" s="807">
        <v>496</v>
      </c>
      <c r="X808" s="885"/>
      <c r="Z808" s="886"/>
      <c r="AA808" s="886"/>
      <c r="AB808" s="887"/>
      <c r="AC808" s="886"/>
      <c r="AI808" s="806" t="s">
        <v>809</v>
      </c>
      <c r="AJ808" s="807">
        <v>9</v>
      </c>
      <c r="AK808" s="807">
        <v>51</v>
      </c>
      <c r="AL808" s="759" t="str">
        <f t="shared" si="25"/>
        <v>Adulto</v>
      </c>
    </row>
    <row r="809" spans="1:38" ht="15">
      <c r="A809" s="806" t="s">
        <v>842</v>
      </c>
      <c r="B809" s="806" t="s">
        <v>796</v>
      </c>
      <c r="C809" s="806" t="s">
        <v>788</v>
      </c>
      <c r="D809" s="806" t="s">
        <v>784</v>
      </c>
      <c r="E809" s="807">
        <v>1</v>
      </c>
      <c r="G809" s="806" t="s">
        <v>874</v>
      </c>
      <c r="H809" s="807">
        <v>1</v>
      </c>
      <c r="I809" s="807">
        <v>559</v>
      </c>
      <c r="K809" s="806" t="s">
        <v>674</v>
      </c>
      <c r="L809" s="806" t="s">
        <v>890</v>
      </c>
      <c r="M809" s="806" t="s">
        <v>666</v>
      </c>
      <c r="N809" s="807">
        <v>2</v>
      </c>
      <c r="O809" s="884"/>
      <c r="P809" s="806" t="s">
        <v>807</v>
      </c>
      <c r="Q809" s="807">
        <v>4</v>
      </c>
      <c r="R809" s="807">
        <v>88</v>
      </c>
      <c r="S809" s="759" t="str">
        <f t="shared" si="24"/>
        <v>Vejez</v>
      </c>
      <c r="U809" s="806" t="s">
        <v>874</v>
      </c>
      <c r="V809" s="807">
        <v>1</v>
      </c>
      <c r="W809" s="807">
        <v>2393</v>
      </c>
      <c r="X809" s="885"/>
      <c r="Z809" s="886"/>
      <c r="AA809" s="886"/>
      <c r="AB809" s="887"/>
      <c r="AC809" s="886"/>
      <c r="AI809" s="806" t="s">
        <v>809</v>
      </c>
      <c r="AJ809" s="807">
        <v>14</v>
      </c>
      <c r="AK809" s="807">
        <v>52</v>
      </c>
      <c r="AL809" s="759" t="str">
        <f t="shared" si="25"/>
        <v>Adulto</v>
      </c>
    </row>
    <row r="810" spans="1:38" ht="15">
      <c r="A810" s="806" t="s">
        <v>842</v>
      </c>
      <c r="B810" s="806" t="s">
        <v>815</v>
      </c>
      <c r="C810" s="806" t="s">
        <v>788</v>
      </c>
      <c r="D810" s="806" t="s">
        <v>789</v>
      </c>
      <c r="E810" s="807">
        <v>1361</v>
      </c>
      <c r="G810" s="806" t="s">
        <v>874</v>
      </c>
      <c r="H810" s="807">
        <v>2</v>
      </c>
      <c r="I810" s="807">
        <v>1662</v>
      </c>
      <c r="K810" s="806" t="s">
        <v>674</v>
      </c>
      <c r="L810" s="806" t="s">
        <v>890</v>
      </c>
      <c r="M810" s="806" t="s">
        <v>794</v>
      </c>
      <c r="N810" s="807">
        <v>3</v>
      </c>
      <c r="O810" s="884"/>
      <c r="P810" s="806" t="s">
        <v>807</v>
      </c>
      <c r="Q810" s="807">
        <v>5</v>
      </c>
      <c r="R810" s="807">
        <v>89</v>
      </c>
      <c r="S810" s="759" t="str">
        <f t="shared" si="24"/>
        <v>Vejez</v>
      </c>
      <c r="U810" s="806" t="s">
        <v>874</v>
      </c>
      <c r="V810" s="807">
        <v>2</v>
      </c>
      <c r="W810" s="807">
        <v>7045</v>
      </c>
      <c r="X810" s="885"/>
      <c r="Z810" s="886"/>
      <c r="AA810" s="886"/>
      <c r="AB810" s="887"/>
      <c r="AC810" s="886"/>
      <c r="AI810" s="806" t="s">
        <v>809</v>
      </c>
      <c r="AJ810" s="807">
        <v>8</v>
      </c>
      <c r="AK810" s="807">
        <v>53</v>
      </c>
      <c r="AL810" s="759" t="str">
        <f t="shared" si="25"/>
        <v>Adulto</v>
      </c>
    </row>
    <row r="811" spans="1:38" ht="15">
      <c r="A811" s="806" t="s">
        <v>842</v>
      </c>
      <c r="B811" s="806" t="s">
        <v>815</v>
      </c>
      <c r="C811" s="806" t="s">
        <v>788</v>
      </c>
      <c r="D811" s="806" t="s">
        <v>784</v>
      </c>
      <c r="E811" s="807">
        <v>1343</v>
      </c>
      <c r="G811" s="806" t="s">
        <v>874</v>
      </c>
      <c r="H811" s="807">
        <v>3</v>
      </c>
      <c r="I811" s="807">
        <v>798</v>
      </c>
      <c r="K811" s="806" t="s">
        <v>674</v>
      </c>
      <c r="L811" s="806" t="s">
        <v>890</v>
      </c>
      <c r="M811" s="806" t="s">
        <v>798</v>
      </c>
      <c r="N811" s="807">
        <v>4</v>
      </c>
      <c r="O811" s="884"/>
      <c r="P811" s="806" t="s">
        <v>807</v>
      </c>
      <c r="Q811" s="807">
        <v>5</v>
      </c>
      <c r="R811" s="807">
        <v>90</v>
      </c>
      <c r="S811" s="759" t="str">
        <f t="shared" si="24"/>
        <v>Vejez</v>
      </c>
      <c r="U811" s="806" t="s">
        <v>874</v>
      </c>
      <c r="V811" s="807">
        <v>3</v>
      </c>
      <c r="W811" s="807">
        <v>3444</v>
      </c>
      <c r="X811" s="885"/>
      <c r="Z811" s="886"/>
      <c r="AA811" s="886"/>
      <c r="AB811" s="887"/>
      <c r="AC811" s="886"/>
      <c r="AI811" s="806" t="s">
        <v>809</v>
      </c>
      <c r="AJ811" s="807">
        <v>9</v>
      </c>
      <c r="AK811" s="807">
        <v>54</v>
      </c>
      <c r="AL811" s="759" t="str">
        <f t="shared" si="25"/>
        <v>Adulto</v>
      </c>
    </row>
    <row r="812" spans="1:38" ht="15">
      <c r="A812" s="806" t="s">
        <v>842</v>
      </c>
      <c r="B812" s="806" t="s">
        <v>815</v>
      </c>
      <c r="C812" s="806" t="s">
        <v>783</v>
      </c>
      <c r="D812" s="806" t="s">
        <v>789</v>
      </c>
      <c r="E812" s="807">
        <v>1320</v>
      </c>
      <c r="G812" s="806" t="s">
        <v>874</v>
      </c>
      <c r="H812" s="807">
        <v>4</v>
      </c>
      <c r="I812" s="807">
        <v>4676</v>
      </c>
      <c r="K812" s="806" t="s">
        <v>674</v>
      </c>
      <c r="L812" s="806" t="s">
        <v>890</v>
      </c>
      <c r="M812" s="806" t="s">
        <v>799</v>
      </c>
      <c r="N812" s="807">
        <v>3</v>
      </c>
      <c r="O812" s="884"/>
      <c r="P812" s="806" t="s">
        <v>807</v>
      </c>
      <c r="Q812" s="807">
        <v>5</v>
      </c>
      <c r="R812" s="807">
        <v>91</v>
      </c>
      <c r="S812" s="759" t="str">
        <f t="shared" si="24"/>
        <v>Vejez</v>
      </c>
      <c r="U812" s="806" t="s">
        <v>874</v>
      </c>
      <c r="V812" s="807">
        <v>4</v>
      </c>
      <c r="W812" s="807">
        <v>28251</v>
      </c>
      <c r="X812" s="885"/>
      <c r="Z812" s="886"/>
      <c r="AA812" s="886"/>
      <c r="AB812" s="887"/>
      <c r="AC812" s="886"/>
      <c r="AI812" s="806" t="s">
        <v>809</v>
      </c>
      <c r="AJ812" s="807">
        <v>6</v>
      </c>
      <c r="AK812" s="807">
        <v>55</v>
      </c>
      <c r="AL812" s="759" t="str">
        <f t="shared" si="25"/>
        <v>Adulto</v>
      </c>
    </row>
    <row r="813" spans="1:38" ht="15">
      <c r="A813" s="806" t="s">
        <v>842</v>
      </c>
      <c r="B813" s="806" t="s">
        <v>815</v>
      </c>
      <c r="C813" s="806" t="s">
        <v>783</v>
      </c>
      <c r="D813" s="806" t="s">
        <v>784</v>
      </c>
      <c r="E813" s="807">
        <v>1143</v>
      </c>
      <c r="G813" s="806" t="s">
        <v>874</v>
      </c>
      <c r="H813" s="807">
        <v>5</v>
      </c>
      <c r="I813" s="807">
        <v>692</v>
      </c>
      <c r="K813" s="806" t="s">
        <v>674</v>
      </c>
      <c r="L813" s="806" t="s">
        <v>890</v>
      </c>
      <c r="M813" s="806" t="s">
        <v>801</v>
      </c>
      <c r="N813" s="807">
        <v>2</v>
      </c>
      <c r="O813" s="884"/>
      <c r="P813" s="806" t="s">
        <v>807</v>
      </c>
      <c r="Q813" s="807">
        <v>2</v>
      </c>
      <c r="R813" s="807">
        <v>92</v>
      </c>
      <c r="S813" s="759" t="str">
        <f t="shared" si="24"/>
        <v>Vejez</v>
      </c>
      <c r="U813" s="806" t="s">
        <v>874</v>
      </c>
      <c r="V813" s="807">
        <v>5</v>
      </c>
      <c r="W813" s="807">
        <v>3955</v>
      </c>
      <c r="X813" s="885"/>
      <c r="Z813" s="886"/>
      <c r="AA813" s="886"/>
      <c r="AB813" s="887"/>
      <c r="AC813" s="886"/>
      <c r="AI813" s="806" t="s">
        <v>809</v>
      </c>
      <c r="AJ813" s="807">
        <v>11</v>
      </c>
      <c r="AK813" s="807">
        <v>56</v>
      </c>
      <c r="AL813" s="759" t="str">
        <f t="shared" si="25"/>
        <v>Adulto</v>
      </c>
    </row>
    <row r="814" spans="1:38" ht="15">
      <c r="A814" s="806" t="s">
        <v>842</v>
      </c>
      <c r="B814" s="806" t="s">
        <v>818</v>
      </c>
      <c r="C814" s="806" t="s">
        <v>788</v>
      </c>
      <c r="D814" s="806" t="s">
        <v>789</v>
      </c>
      <c r="E814" s="807">
        <v>12</v>
      </c>
      <c r="G814" s="806" t="s">
        <v>874</v>
      </c>
      <c r="H814" s="807">
        <v>6</v>
      </c>
      <c r="I814" s="807">
        <v>767</v>
      </c>
      <c r="K814" s="806" t="s">
        <v>674</v>
      </c>
      <c r="L814" s="806" t="s">
        <v>890</v>
      </c>
      <c r="M814" s="806" t="s">
        <v>674</v>
      </c>
      <c r="N814" s="807">
        <v>1055</v>
      </c>
      <c r="O814" s="884"/>
      <c r="P814" s="806" t="s">
        <v>807</v>
      </c>
      <c r="Q814" s="807">
        <v>4</v>
      </c>
      <c r="R814" s="807">
        <v>93</v>
      </c>
      <c r="S814" s="759" t="str">
        <f t="shared" si="24"/>
        <v>Vejez</v>
      </c>
      <c r="U814" s="806" t="s">
        <v>874</v>
      </c>
      <c r="V814" s="807">
        <v>6</v>
      </c>
      <c r="W814" s="807">
        <v>3808</v>
      </c>
      <c r="X814" s="885"/>
      <c r="Z814" s="886"/>
      <c r="AA814" s="886"/>
      <c r="AB814" s="887"/>
      <c r="AC814" s="886"/>
      <c r="AI814" s="806" t="s">
        <v>809</v>
      </c>
      <c r="AJ814" s="807">
        <v>4</v>
      </c>
      <c r="AK814" s="807">
        <v>57</v>
      </c>
      <c r="AL814" s="759" t="str">
        <f t="shared" si="25"/>
        <v>Adulto</v>
      </c>
    </row>
    <row r="815" spans="1:38" ht="15">
      <c r="A815" s="806" t="s">
        <v>842</v>
      </c>
      <c r="B815" s="806" t="s">
        <v>818</v>
      </c>
      <c r="C815" s="806" t="s">
        <v>788</v>
      </c>
      <c r="D815" s="806" t="s">
        <v>784</v>
      </c>
      <c r="E815" s="807">
        <v>40</v>
      </c>
      <c r="G815" s="806" t="s">
        <v>874</v>
      </c>
      <c r="H815" s="807">
        <v>7</v>
      </c>
      <c r="I815" s="807">
        <v>810</v>
      </c>
      <c r="K815" s="806" t="s">
        <v>674</v>
      </c>
      <c r="L815" s="806" t="s">
        <v>890</v>
      </c>
      <c r="M815" s="806" t="s">
        <v>678</v>
      </c>
      <c r="N815" s="807">
        <v>3</v>
      </c>
      <c r="O815" s="884"/>
      <c r="P815" s="806" t="s">
        <v>807</v>
      </c>
      <c r="Q815" s="807">
        <v>1</v>
      </c>
      <c r="R815" s="807">
        <v>95</v>
      </c>
      <c r="S815" s="759" t="str">
        <f t="shared" si="24"/>
        <v>Vejez</v>
      </c>
      <c r="U815" s="806" t="s">
        <v>874</v>
      </c>
      <c r="V815" s="807">
        <v>7</v>
      </c>
      <c r="W815" s="807">
        <v>3803</v>
      </c>
      <c r="X815" s="885"/>
      <c r="Z815" s="886"/>
      <c r="AA815" s="886"/>
      <c r="AB815" s="887"/>
      <c r="AC815" s="886"/>
      <c r="AI815" s="806" t="s">
        <v>809</v>
      </c>
      <c r="AJ815" s="807">
        <v>10</v>
      </c>
      <c r="AK815" s="807">
        <v>58</v>
      </c>
      <c r="AL815" s="759" t="str">
        <f t="shared" si="25"/>
        <v>Adulto</v>
      </c>
    </row>
    <row r="816" spans="1:38" ht="15">
      <c r="A816" s="806" t="s">
        <v>842</v>
      </c>
      <c r="B816" s="806" t="s">
        <v>818</v>
      </c>
      <c r="C816" s="806" t="s">
        <v>783</v>
      </c>
      <c r="D816" s="806" t="s">
        <v>789</v>
      </c>
      <c r="E816" s="807">
        <v>6</v>
      </c>
      <c r="G816" s="806" t="s">
        <v>874</v>
      </c>
      <c r="H816" s="807">
        <v>8</v>
      </c>
      <c r="I816" s="807">
        <v>702</v>
      </c>
      <c r="K816" s="806" t="s">
        <v>674</v>
      </c>
      <c r="L816" s="806" t="s">
        <v>890</v>
      </c>
      <c r="M816" s="806" t="s">
        <v>683</v>
      </c>
      <c r="N816" s="807">
        <v>2</v>
      </c>
      <c r="O816" s="884"/>
      <c r="P816" s="806" t="s">
        <v>807</v>
      </c>
      <c r="Q816" s="807">
        <v>1</v>
      </c>
      <c r="R816" s="807">
        <v>96</v>
      </c>
      <c r="S816" s="759" t="str">
        <f t="shared" si="24"/>
        <v>Vejez</v>
      </c>
      <c r="U816" s="806" t="s">
        <v>874</v>
      </c>
      <c r="V816" s="807">
        <v>8</v>
      </c>
      <c r="W816" s="807">
        <v>3238</v>
      </c>
      <c r="X816" s="885"/>
      <c r="Z816" s="886"/>
      <c r="AA816" s="886"/>
      <c r="AB816" s="887"/>
      <c r="AC816" s="886"/>
      <c r="AI816" s="806" t="s">
        <v>809</v>
      </c>
      <c r="AJ816" s="807">
        <v>7</v>
      </c>
      <c r="AK816" s="807">
        <v>59</v>
      </c>
      <c r="AL816" s="759" t="str">
        <f t="shared" si="25"/>
        <v>Adulto</v>
      </c>
    </row>
    <row r="817" spans="1:38" ht="15">
      <c r="A817" s="806" t="s">
        <v>842</v>
      </c>
      <c r="B817" s="806" t="s">
        <v>818</v>
      </c>
      <c r="C817" s="806" t="s">
        <v>783</v>
      </c>
      <c r="D817" s="806" t="s">
        <v>784</v>
      </c>
      <c r="E817" s="807">
        <v>43</v>
      </c>
      <c r="G817" s="806" t="s">
        <v>874</v>
      </c>
      <c r="H817" s="807">
        <v>9</v>
      </c>
      <c r="I817" s="807">
        <v>566</v>
      </c>
      <c r="K817" s="806" t="s">
        <v>674</v>
      </c>
      <c r="L817" s="806" t="s">
        <v>890</v>
      </c>
      <c r="M817" s="806" t="s">
        <v>684</v>
      </c>
      <c r="N817" s="807">
        <v>5504</v>
      </c>
      <c r="O817" s="884"/>
      <c r="P817" s="806" t="s">
        <v>807</v>
      </c>
      <c r="Q817" s="807">
        <v>1</v>
      </c>
      <c r="R817" s="807">
        <v>97</v>
      </c>
      <c r="S817" s="759" t="str">
        <f t="shared" si="24"/>
        <v>Vejez</v>
      </c>
      <c r="U817" s="806" t="s">
        <v>874</v>
      </c>
      <c r="V817" s="807">
        <v>9</v>
      </c>
      <c r="W817" s="807">
        <v>2546</v>
      </c>
      <c r="X817" s="885"/>
      <c r="Z817" s="886"/>
      <c r="AA817" s="886"/>
      <c r="AB817" s="887"/>
      <c r="AC817" s="886"/>
      <c r="AI817" s="806" t="s">
        <v>809</v>
      </c>
      <c r="AJ817" s="807">
        <v>5</v>
      </c>
      <c r="AK817" s="807">
        <v>60</v>
      </c>
      <c r="AL817" s="759" t="str">
        <f t="shared" si="25"/>
        <v>Vejez</v>
      </c>
    </row>
    <row r="818" spans="1:38" ht="15">
      <c r="A818" s="806" t="s">
        <v>843</v>
      </c>
      <c r="B818" s="806" t="s">
        <v>662</v>
      </c>
      <c r="C818" s="806" t="s">
        <v>788</v>
      </c>
      <c r="D818" s="806" t="s">
        <v>789</v>
      </c>
      <c r="E818" s="807">
        <v>117</v>
      </c>
      <c r="G818" s="806" t="s">
        <v>874</v>
      </c>
      <c r="H818" s="807">
        <v>10</v>
      </c>
      <c r="I818" s="807">
        <v>434</v>
      </c>
      <c r="K818" s="806" t="s">
        <v>674</v>
      </c>
      <c r="L818" s="806" t="s">
        <v>896</v>
      </c>
      <c r="M818" s="806" t="s">
        <v>806</v>
      </c>
      <c r="N818" s="807">
        <v>1</v>
      </c>
      <c r="O818" s="884"/>
      <c r="P818" s="806" t="s">
        <v>807</v>
      </c>
      <c r="Q818" s="807">
        <v>2</v>
      </c>
      <c r="R818" s="807">
        <v>98</v>
      </c>
      <c r="S818" s="759" t="str">
        <f t="shared" si="24"/>
        <v>Vejez</v>
      </c>
      <c r="U818" s="806" t="s">
        <v>874</v>
      </c>
      <c r="V818" s="807">
        <v>10</v>
      </c>
      <c r="W818" s="807">
        <v>1792</v>
      </c>
      <c r="X818" s="885"/>
      <c r="Z818" s="886"/>
      <c r="AA818" s="886"/>
      <c r="AB818" s="887"/>
      <c r="AC818" s="886"/>
      <c r="AI818" s="806" t="s">
        <v>809</v>
      </c>
      <c r="AJ818" s="807">
        <v>11</v>
      </c>
      <c r="AK818" s="807">
        <v>61</v>
      </c>
      <c r="AL818" s="759" t="str">
        <f t="shared" si="25"/>
        <v>Vejez</v>
      </c>
    </row>
    <row r="819" spans="1:38" ht="15">
      <c r="A819" s="806" t="s">
        <v>843</v>
      </c>
      <c r="B819" s="806" t="s">
        <v>662</v>
      </c>
      <c r="C819" s="806" t="s">
        <v>788</v>
      </c>
      <c r="D819" s="806" t="s">
        <v>784</v>
      </c>
      <c r="E819" s="807">
        <v>309</v>
      </c>
      <c r="G819" s="806" t="s">
        <v>874</v>
      </c>
      <c r="H819" s="807">
        <v>11</v>
      </c>
      <c r="I819" s="807">
        <v>349</v>
      </c>
      <c r="K819" s="806" t="s">
        <v>674</v>
      </c>
      <c r="L819" s="806" t="s">
        <v>896</v>
      </c>
      <c r="M819" s="806" t="s">
        <v>790</v>
      </c>
      <c r="N819" s="807">
        <v>1</v>
      </c>
      <c r="O819" s="884"/>
      <c r="P819" s="806" t="s">
        <v>807</v>
      </c>
      <c r="Q819" s="807">
        <v>1</v>
      </c>
      <c r="R819" s="807">
        <v>99</v>
      </c>
      <c r="S819" s="759" t="str">
        <f t="shared" si="24"/>
        <v>Vejez</v>
      </c>
      <c r="U819" s="806" t="s">
        <v>874</v>
      </c>
      <c r="V819" s="807">
        <v>11</v>
      </c>
      <c r="W819" s="807">
        <v>1091</v>
      </c>
      <c r="X819" s="885"/>
      <c r="Z819" s="886"/>
      <c r="AA819" s="886"/>
      <c r="AB819" s="887"/>
      <c r="AC819" s="886"/>
      <c r="AI819" s="806" t="s">
        <v>809</v>
      </c>
      <c r="AJ819" s="807">
        <v>3</v>
      </c>
      <c r="AK819" s="807">
        <v>62</v>
      </c>
      <c r="AL819" s="759" t="str">
        <f t="shared" si="25"/>
        <v>Vejez</v>
      </c>
    </row>
    <row r="820" spans="1:38" ht="30">
      <c r="A820" s="806" t="s">
        <v>843</v>
      </c>
      <c r="B820" s="806" t="s">
        <v>662</v>
      </c>
      <c r="C820" s="806" t="s">
        <v>783</v>
      </c>
      <c r="D820" s="806" t="s">
        <v>789</v>
      </c>
      <c r="E820" s="807">
        <v>137</v>
      </c>
      <c r="G820" s="806" t="s">
        <v>874</v>
      </c>
      <c r="H820" s="807">
        <v>12</v>
      </c>
      <c r="I820" s="807">
        <v>430</v>
      </c>
      <c r="K820" s="806" t="s">
        <v>674</v>
      </c>
      <c r="L820" s="806" t="s">
        <v>896</v>
      </c>
      <c r="M820" s="806" t="s">
        <v>791</v>
      </c>
      <c r="N820" s="807">
        <v>10</v>
      </c>
      <c r="O820" s="884"/>
      <c r="P820" s="806" t="s">
        <v>809</v>
      </c>
      <c r="Q820" s="807">
        <v>90</v>
      </c>
      <c r="R820" s="807">
        <v>0</v>
      </c>
      <c r="S820" s="759" t="str">
        <f t="shared" si="24"/>
        <v>Primera Infancia</v>
      </c>
      <c r="U820" s="806" t="s">
        <v>874</v>
      </c>
      <c r="V820" s="807">
        <v>12</v>
      </c>
      <c r="W820" s="807">
        <v>1194</v>
      </c>
      <c r="X820" s="885"/>
      <c r="Z820" s="886"/>
      <c r="AA820" s="886"/>
      <c r="AB820" s="887"/>
      <c r="AC820" s="886"/>
      <c r="AI820" s="806" t="s">
        <v>809</v>
      </c>
      <c r="AJ820" s="807">
        <v>8</v>
      </c>
      <c r="AK820" s="807">
        <v>63</v>
      </c>
      <c r="AL820" s="759" t="str">
        <f t="shared" si="25"/>
        <v>Vejez</v>
      </c>
    </row>
    <row r="821" spans="1:38" ht="30">
      <c r="A821" s="806" t="s">
        <v>843</v>
      </c>
      <c r="B821" s="806" t="s">
        <v>662</v>
      </c>
      <c r="C821" s="806" t="s">
        <v>783</v>
      </c>
      <c r="D821" s="806" t="s">
        <v>784</v>
      </c>
      <c r="E821" s="807">
        <v>244</v>
      </c>
      <c r="G821" s="806" t="s">
        <v>876</v>
      </c>
      <c r="H821" s="807">
        <v>0</v>
      </c>
      <c r="I821" s="807">
        <v>98</v>
      </c>
      <c r="K821" s="806" t="s">
        <v>674</v>
      </c>
      <c r="L821" s="806" t="s">
        <v>896</v>
      </c>
      <c r="M821" s="806" t="s">
        <v>824</v>
      </c>
      <c r="N821" s="807">
        <v>1</v>
      </c>
      <c r="O821" s="884"/>
      <c r="P821" s="806" t="s">
        <v>809</v>
      </c>
      <c r="Q821" s="807">
        <v>129</v>
      </c>
      <c r="R821" s="807">
        <v>1</v>
      </c>
      <c r="S821" s="759" t="str">
        <f t="shared" si="24"/>
        <v>Primera Infancia</v>
      </c>
      <c r="U821" s="806" t="s">
        <v>876</v>
      </c>
      <c r="V821" s="807">
        <v>0</v>
      </c>
      <c r="W821" s="807">
        <v>278</v>
      </c>
      <c r="X821" s="885"/>
      <c r="Z821" s="886"/>
      <c r="AA821" s="886"/>
      <c r="AB821" s="887"/>
      <c r="AC821" s="886"/>
      <c r="AI821" s="806" t="s">
        <v>809</v>
      </c>
      <c r="AJ821" s="807">
        <v>8</v>
      </c>
      <c r="AK821" s="807">
        <v>64</v>
      </c>
      <c r="AL821" s="759" t="str">
        <f t="shared" si="25"/>
        <v>Vejez</v>
      </c>
    </row>
    <row r="822" spans="1:38" ht="30">
      <c r="A822" s="806" t="s">
        <v>843</v>
      </c>
      <c r="B822" s="806" t="s">
        <v>666</v>
      </c>
      <c r="C822" s="806" t="s">
        <v>788</v>
      </c>
      <c r="D822" s="806" t="s">
        <v>789</v>
      </c>
      <c r="E822" s="807">
        <v>53</v>
      </c>
      <c r="G822" s="806" t="s">
        <v>876</v>
      </c>
      <c r="H822" s="807">
        <v>1</v>
      </c>
      <c r="I822" s="807">
        <v>380</v>
      </c>
      <c r="K822" s="806" t="s">
        <v>674</v>
      </c>
      <c r="L822" s="806" t="s">
        <v>896</v>
      </c>
      <c r="M822" s="806" t="s">
        <v>666</v>
      </c>
      <c r="N822" s="807">
        <v>4</v>
      </c>
      <c r="O822" s="884"/>
      <c r="P822" s="806" t="s">
        <v>809</v>
      </c>
      <c r="Q822" s="807">
        <v>90</v>
      </c>
      <c r="R822" s="807">
        <v>2</v>
      </c>
      <c r="S822" s="759" t="str">
        <f t="shared" si="24"/>
        <v>Primera Infancia</v>
      </c>
      <c r="U822" s="806" t="s">
        <v>876</v>
      </c>
      <c r="V822" s="807">
        <v>1</v>
      </c>
      <c r="W822" s="807">
        <v>1476</v>
      </c>
      <c r="X822" s="885"/>
      <c r="Z822" s="886"/>
      <c r="AA822" s="886"/>
      <c r="AB822" s="887"/>
      <c r="AC822" s="886"/>
      <c r="AI822" s="806" t="s">
        <v>809</v>
      </c>
      <c r="AJ822" s="807">
        <v>6</v>
      </c>
      <c r="AK822" s="807">
        <v>65</v>
      </c>
      <c r="AL822" s="759" t="str">
        <f t="shared" si="25"/>
        <v>Vejez</v>
      </c>
    </row>
    <row r="823" spans="1:38" ht="30">
      <c r="A823" s="806" t="s">
        <v>843</v>
      </c>
      <c r="B823" s="806" t="s">
        <v>666</v>
      </c>
      <c r="C823" s="806" t="s">
        <v>788</v>
      </c>
      <c r="D823" s="806" t="s">
        <v>784</v>
      </c>
      <c r="E823" s="807">
        <v>179</v>
      </c>
      <c r="G823" s="806" t="s">
        <v>876</v>
      </c>
      <c r="H823" s="807">
        <v>2</v>
      </c>
      <c r="I823" s="807">
        <v>1070</v>
      </c>
      <c r="K823" s="806" t="s">
        <v>674</v>
      </c>
      <c r="L823" s="806" t="s">
        <v>896</v>
      </c>
      <c r="M823" s="806" t="s">
        <v>794</v>
      </c>
      <c r="N823" s="807">
        <v>3</v>
      </c>
      <c r="O823" s="884"/>
      <c r="P823" s="806" t="s">
        <v>809</v>
      </c>
      <c r="Q823" s="807">
        <v>103</v>
      </c>
      <c r="R823" s="807">
        <v>3</v>
      </c>
      <c r="S823" s="759" t="str">
        <f t="shared" si="24"/>
        <v>Primera Infancia</v>
      </c>
      <c r="U823" s="806" t="s">
        <v>876</v>
      </c>
      <c r="V823" s="807">
        <v>2</v>
      </c>
      <c r="W823" s="807">
        <v>4394</v>
      </c>
      <c r="X823" s="885"/>
      <c r="Z823" s="886"/>
      <c r="AA823" s="886"/>
      <c r="AB823" s="887"/>
      <c r="AC823" s="886"/>
      <c r="AI823" s="806" t="s">
        <v>809</v>
      </c>
      <c r="AJ823" s="807">
        <v>8</v>
      </c>
      <c r="AK823" s="807">
        <v>66</v>
      </c>
      <c r="AL823" s="759" t="str">
        <f t="shared" si="25"/>
        <v>Vejez</v>
      </c>
    </row>
    <row r="824" spans="1:38" ht="30">
      <c r="A824" s="806" t="s">
        <v>843</v>
      </c>
      <c r="B824" s="806" t="s">
        <v>666</v>
      </c>
      <c r="C824" s="806" t="s">
        <v>783</v>
      </c>
      <c r="D824" s="806" t="s">
        <v>789</v>
      </c>
      <c r="E824" s="807">
        <v>61</v>
      </c>
      <c r="G824" s="806" t="s">
        <v>876</v>
      </c>
      <c r="H824" s="807">
        <v>3</v>
      </c>
      <c r="I824" s="807">
        <v>515</v>
      </c>
      <c r="K824" s="806" t="s">
        <v>674</v>
      </c>
      <c r="L824" s="806" t="s">
        <v>896</v>
      </c>
      <c r="M824" s="806" t="s">
        <v>795</v>
      </c>
      <c r="N824" s="807">
        <v>1</v>
      </c>
      <c r="O824" s="884"/>
      <c r="P824" s="806" t="s">
        <v>809</v>
      </c>
      <c r="Q824" s="807">
        <v>116</v>
      </c>
      <c r="R824" s="807">
        <v>4</v>
      </c>
      <c r="S824" s="759" t="str">
        <f t="shared" si="24"/>
        <v>Primera Infancia</v>
      </c>
      <c r="U824" s="806" t="s">
        <v>876</v>
      </c>
      <c r="V824" s="807">
        <v>3</v>
      </c>
      <c r="W824" s="807">
        <v>2069</v>
      </c>
      <c r="X824" s="885"/>
      <c r="Z824" s="886"/>
      <c r="AA824" s="886"/>
      <c r="AB824" s="887"/>
      <c r="AC824" s="886"/>
      <c r="AI824" s="806" t="s">
        <v>809</v>
      </c>
      <c r="AJ824" s="807">
        <v>10</v>
      </c>
      <c r="AK824" s="807">
        <v>67</v>
      </c>
      <c r="AL824" s="759" t="str">
        <f t="shared" si="25"/>
        <v>Vejez</v>
      </c>
    </row>
    <row r="825" spans="1:38" ht="30">
      <c r="A825" s="806" t="s">
        <v>843</v>
      </c>
      <c r="B825" s="806" t="s">
        <v>666</v>
      </c>
      <c r="C825" s="806" t="s">
        <v>783</v>
      </c>
      <c r="D825" s="806" t="s">
        <v>784</v>
      </c>
      <c r="E825" s="807">
        <v>143</v>
      </c>
      <c r="G825" s="806" t="s">
        <v>876</v>
      </c>
      <c r="H825" s="807">
        <v>4</v>
      </c>
      <c r="I825" s="807">
        <v>3478</v>
      </c>
      <c r="K825" s="806" t="s">
        <v>674</v>
      </c>
      <c r="L825" s="806" t="s">
        <v>896</v>
      </c>
      <c r="M825" s="806" t="s">
        <v>798</v>
      </c>
      <c r="N825" s="807">
        <v>1</v>
      </c>
      <c r="O825" s="884"/>
      <c r="P825" s="806" t="s">
        <v>809</v>
      </c>
      <c r="Q825" s="807">
        <v>130</v>
      </c>
      <c r="R825" s="807">
        <v>5</v>
      </c>
      <c r="S825" s="759" t="str">
        <f t="shared" si="24"/>
        <v>Primera Infancia</v>
      </c>
      <c r="U825" s="806" t="s">
        <v>876</v>
      </c>
      <c r="V825" s="807">
        <v>4</v>
      </c>
      <c r="W825" s="807">
        <v>19329</v>
      </c>
      <c r="X825" s="885"/>
      <c r="Z825" s="886"/>
      <c r="AA825" s="886"/>
      <c r="AB825" s="887"/>
      <c r="AC825" s="886"/>
      <c r="AI825" s="806" t="s">
        <v>809</v>
      </c>
      <c r="AJ825" s="807">
        <v>7</v>
      </c>
      <c r="AK825" s="807">
        <v>68</v>
      </c>
      <c r="AL825" s="759" t="str">
        <f t="shared" si="25"/>
        <v>Vejez</v>
      </c>
    </row>
    <row r="826" spans="1:38" ht="15">
      <c r="A826" s="806" t="s">
        <v>843</v>
      </c>
      <c r="B826" s="806" t="s">
        <v>669</v>
      </c>
      <c r="C826" s="806" t="s">
        <v>788</v>
      </c>
      <c r="D826" s="806" t="s">
        <v>784</v>
      </c>
      <c r="E826" s="807">
        <v>1</v>
      </c>
      <c r="G826" s="806" t="s">
        <v>876</v>
      </c>
      <c r="H826" s="807">
        <v>5</v>
      </c>
      <c r="I826" s="807">
        <v>540</v>
      </c>
      <c r="K826" s="806" t="s">
        <v>674</v>
      </c>
      <c r="L826" s="806" t="s">
        <v>896</v>
      </c>
      <c r="M826" s="806" t="s">
        <v>799</v>
      </c>
      <c r="N826" s="807">
        <v>1</v>
      </c>
      <c r="O826" s="884"/>
      <c r="P826" s="806" t="s">
        <v>809</v>
      </c>
      <c r="Q826" s="807">
        <v>97</v>
      </c>
      <c r="R826" s="807">
        <v>6</v>
      </c>
      <c r="S826" s="759" t="str">
        <f t="shared" si="24"/>
        <v>Infancia</v>
      </c>
      <c r="U826" s="806" t="s">
        <v>876</v>
      </c>
      <c r="V826" s="807">
        <v>5</v>
      </c>
      <c r="W826" s="807">
        <v>2560</v>
      </c>
      <c r="X826" s="885"/>
      <c r="Z826" s="886"/>
      <c r="AA826" s="886"/>
      <c r="AB826" s="887"/>
      <c r="AC826" s="886"/>
      <c r="AI826" s="806" t="s">
        <v>809</v>
      </c>
      <c r="AJ826" s="807">
        <v>3</v>
      </c>
      <c r="AK826" s="807">
        <v>69</v>
      </c>
      <c r="AL826" s="759" t="str">
        <f t="shared" si="25"/>
        <v>Vejez</v>
      </c>
    </row>
    <row r="827" spans="1:38" ht="15">
      <c r="A827" s="806" t="s">
        <v>843</v>
      </c>
      <c r="B827" s="806" t="s">
        <v>787</v>
      </c>
      <c r="C827" s="806" t="s">
        <v>788</v>
      </c>
      <c r="D827" s="806" t="s">
        <v>784</v>
      </c>
      <c r="E827" s="807">
        <v>5</v>
      </c>
      <c r="G827" s="806" t="s">
        <v>876</v>
      </c>
      <c r="H827" s="807">
        <v>6</v>
      </c>
      <c r="I827" s="807">
        <v>710</v>
      </c>
      <c r="K827" s="806" t="s">
        <v>674</v>
      </c>
      <c r="L827" s="806" t="s">
        <v>896</v>
      </c>
      <c r="M827" s="806" t="s">
        <v>801</v>
      </c>
      <c r="N827" s="807">
        <v>6</v>
      </c>
      <c r="O827" s="884"/>
      <c r="P827" s="806" t="s">
        <v>809</v>
      </c>
      <c r="Q827" s="807">
        <v>124</v>
      </c>
      <c r="R827" s="807">
        <v>7</v>
      </c>
      <c r="S827" s="759" t="str">
        <f t="shared" si="24"/>
        <v>Infancia</v>
      </c>
      <c r="U827" s="806" t="s">
        <v>876</v>
      </c>
      <c r="V827" s="807">
        <v>6</v>
      </c>
      <c r="W827" s="807">
        <v>2672</v>
      </c>
      <c r="X827" s="885"/>
      <c r="Z827" s="886"/>
      <c r="AA827" s="886"/>
      <c r="AB827" s="887"/>
      <c r="AC827" s="886"/>
      <c r="AI827" s="806" t="s">
        <v>809</v>
      </c>
      <c r="AJ827" s="807">
        <v>4</v>
      </c>
      <c r="AK827" s="807">
        <v>70</v>
      </c>
      <c r="AL827" s="759" t="str">
        <f t="shared" si="25"/>
        <v>Vejez</v>
      </c>
    </row>
    <row r="828" spans="1:38" ht="15">
      <c r="A828" s="806" t="s">
        <v>843</v>
      </c>
      <c r="B828" s="806" t="s">
        <v>787</v>
      </c>
      <c r="C828" s="806" t="s">
        <v>783</v>
      </c>
      <c r="D828" s="806" t="s">
        <v>789</v>
      </c>
      <c r="E828" s="807">
        <v>1</v>
      </c>
      <c r="G828" s="806" t="s">
        <v>876</v>
      </c>
      <c r="H828" s="807">
        <v>7</v>
      </c>
      <c r="I828" s="807">
        <v>761</v>
      </c>
      <c r="K828" s="806" t="s">
        <v>674</v>
      </c>
      <c r="L828" s="806" t="s">
        <v>896</v>
      </c>
      <c r="M828" s="806" t="s">
        <v>673</v>
      </c>
      <c r="N828" s="807">
        <v>1</v>
      </c>
      <c r="O828" s="884"/>
      <c r="P828" s="806" t="s">
        <v>809</v>
      </c>
      <c r="Q828" s="807">
        <v>120</v>
      </c>
      <c r="R828" s="807">
        <v>8</v>
      </c>
      <c r="S828" s="759" t="str">
        <f t="shared" si="24"/>
        <v>Infancia</v>
      </c>
      <c r="U828" s="806" t="s">
        <v>876</v>
      </c>
      <c r="V828" s="807">
        <v>7</v>
      </c>
      <c r="W828" s="807">
        <v>2838</v>
      </c>
      <c r="X828" s="885"/>
      <c r="Z828" s="886"/>
      <c r="AA828" s="886"/>
      <c r="AB828" s="887"/>
      <c r="AC828" s="886"/>
      <c r="AI828" s="806" t="s">
        <v>809</v>
      </c>
      <c r="AJ828" s="807">
        <v>5</v>
      </c>
      <c r="AK828" s="807">
        <v>71</v>
      </c>
      <c r="AL828" s="759" t="str">
        <f t="shared" si="25"/>
        <v>Vejez</v>
      </c>
    </row>
    <row r="829" spans="1:38" ht="15">
      <c r="A829" s="806" t="s">
        <v>843</v>
      </c>
      <c r="B829" s="806" t="s">
        <v>787</v>
      </c>
      <c r="C829" s="806" t="s">
        <v>783</v>
      </c>
      <c r="D829" s="806" t="s">
        <v>784</v>
      </c>
      <c r="E829" s="807">
        <v>3</v>
      </c>
      <c r="G829" s="806" t="s">
        <v>876</v>
      </c>
      <c r="H829" s="807">
        <v>8</v>
      </c>
      <c r="I829" s="807">
        <v>669</v>
      </c>
      <c r="K829" s="806" t="s">
        <v>674</v>
      </c>
      <c r="L829" s="806" t="s">
        <v>896</v>
      </c>
      <c r="M829" s="806" t="s">
        <v>674</v>
      </c>
      <c r="N829" s="807">
        <v>3400</v>
      </c>
      <c r="O829" s="884"/>
      <c r="P829" s="806" t="s">
        <v>809</v>
      </c>
      <c r="Q829" s="807">
        <v>132</v>
      </c>
      <c r="R829" s="807">
        <v>9</v>
      </c>
      <c r="S829" s="759" t="str">
        <f t="shared" si="24"/>
        <v>Infancia</v>
      </c>
      <c r="U829" s="806" t="s">
        <v>876</v>
      </c>
      <c r="V829" s="807">
        <v>8</v>
      </c>
      <c r="W829" s="807">
        <v>2192</v>
      </c>
      <c r="X829" s="885"/>
      <c r="Z829" s="886"/>
      <c r="AA829" s="886"/>
      <c r="AB829" s="887"/>
      <c r="AC829" s="886"/>
      <c r="AI829" s="806" t="s">
        <v>809</v>
      </c>
      <c r="AJ829" s="807">
        <v>4</v>
      </c>
      <c r="AK829" s="807">
        <v>72</v>
      </c>
      <c r="AL829" s="759" t="str">
        <f t="shared" si="25"/>
        <v>Vejez</v>
      </c>
    </row>
    <row r="830" spans="1:38" ht="15">
      <c r="A830" s="806" t="s">
        <v>843</v>
      </c>
      <c r="B830" s="806" t="s">
        <v>796</v>
      </c>
      <c r="C830" s="806" t="s">
        <v>783</v>
      </c>
      <c r="D830" s="806" t="s">
        <v>784</v>
      </c>
      <c r="E830" s="807">
        <v>1</v>
      </c>
      <c r="G830" s="806" t="s">
        <v>876</v>
      </c>
      <c r="H830" s="807">
        <v>9</v>
      </c>
      <c r="I830" s="807">
        <v>584</v>
      </c>
      <c r="K830" s="806" t="s">
        <v>674</v>
      </c>
      <c r="L830" s="806" t="s">
        <v>896</v>
      </c>
      <c r="M830" s="806" t="s">
        <v>684</v>
      </c>
      <c r="N830" s="807">
        <v>3667</v>
      </c>
      <c r="O830" s="884"/>
      <c r="P830" s="806" t="s">
        <v>809</v>
      </c>
      <c r="Q830" s="807">
        <v>135</v>
      </c>
      <c r="R830" s="807">
        <v>10</v>
      </c>
      <c r="S830" s="759" t="str">
        <f t="shared" si="24"/>
        <v>Infancia</v>
      </c>
      <c r="U830" s="806" t="s">
        <v>876</v>
      </c>
      <c r="V830" s="807">
        <v>9</v>
      </c>
      <c r="W830" s="807">
        <v>1653</v>
      </c>
      <c r="X830" s="885"/>
      <c r="Z830" s="886"/>
      <c r="AA830" s="886"/>
      <c r="AB830" s="887"/>
      <c r="AC830" s="886"/>
      <c r="AI830" s="806" t="s">
        <v>809</v>
      </c>
      <c r="AJ830" s="807">
        <v>5</v>
      </c>
      <c r="AK830" s="807">
        <v>73</v>
      </c>
      <c r="AL830" s="759" t="str">
        <f t="shared" si="25"/>
        <v>Vejez</v>
      </c>
    </row>
    <row r="831" spans="1:38" ht="15">
      <c r="A831" s="806" t="s">
        <v>843</v>
      </c>
      <c r="B831" s="806" t="s">
        <v>815</v>
      </c>
      <c r="C831" s="806" t="s">
        <v>788</v>
      </c>
      <c r="D831" s="806" t="s">
        <v>789</v>
      </c>
      <c r="E831" s="807">
        <v>46</v>
      </c>
      <c r="G831" s="806" t="s">
        <v>876</v>
      </c>
      <c r="H831" s="807">
        <v>10</v>
      </c>
      <c r="I831" s="807">
        <v>427</v>
      </c>
      <c r="K831" s="806" t="s">
        <v>674</v>
      </c>
      <c r="L831" s="806" t="s">
        <v>903</v>
      </c>
      <c r="M831" s="806" t="s">
        <v>820</v>
      </c>
      <c r="N831" s="807">
        <v>2</v>
      </c>
      <c r="O831" s="884"/>
      <c r="P831" s="806" t="s">
        <v>809</v>
      </c>
      <c r="Q831" s="807">
        <v>129</v>
      </c>
      <c r="R831" s="807">
        <v>11</v>
      </c>
      <c r="S831" s="759" t="str">
        <f t="shared" si="24"/>
        <v>Infancia</v>
      </c>
      <c r="U831" s="806" t="s">
        <v>876</v>
      </c>
      <c r="V831" s="807">
        <v>10</v>
      </c>
      <c r="W831" s="807">
        <v>1213</v>
      </c>
      <c r="X831" s="885"/>
      <c r="Z831" s="886"/>
      <c r="AA831" s="886"/>
      <c r="AB831" s="887"/>
      <c r="AC831" s="886"/>
      <c r="AI831" s="806" t="s">
        <v>809</v>
      </c>
      <c r="AJ831" s="807">
        <v>4</v>
      </c>
      <c r="AK831" s="807">
        <v>74</v>
      </c>
      <c r="AL831" s="759" t="str">
        <f t="shared" si="25"/>
        <v>Vejez</v>
      </c>
    </row>
    <row r="832" spans="1:38" ht="30">
      <c r="A832" s="806" t="s">
        <v>843</v>
      </c>
      <c r="B832" s="806" t="s">
        <v>815</v>
      </c>
      <c r="C832" s="806" t="s">
        <v>788</v>
      </c>
      <c r="D832" s="806" t="s">
        <v>784</v>
      </c>
      <c r="E832" s="807">
        <v>108</v>
      </c>
      <c r="G832" s="806" t="s">
        <v>876</v>
      </c>
      <c r="H832" s="807">
        <v>11</v>
      </c>
      <c r="I832" s="807">
        <v>320</v>
      </c>
      <c r="K832" s="806" t="s">
        <v>674</v>
      </c>
      <c r="L832" s="806" t="s">
        <v>903</v>
      </c>
      <c r="M832" s="806" t="s">
        <v>806</v>
      </c>
      <c r="N832" s="807">
        <v>1</v>
      </c>
      <c r="O832" s="884"/>
      <c r="P832" s="806" t="s">
        <v>809</v>
      </c>
      <c r="Q832" s="807">
        <v>157</v>
      </c>
      <c r="R832" s="807">
        <v>12</v>
      </c>
      <c r="S832" s="759" t="str">
        <f t="shared" si="24"/>
        <v>Adolescente</v>
      </c>
      <c r="U832" s="806" t="s">
        <v>876</v>
      </c>
      <c r="V832" s="807">
        <v>11</v>
      </c>
      <c r="W832" s="807">
        <v>788</v>
      </c>
      <c r="X832" s="885"/>
      <c r="Z832" s="886"/>
      <c r="AA832" s="886"/>
      <c r="AB832" s="887"/>
      <c r="AC832" s="886"/>
      <c r="AI832" s="806" t="s">
        <v>809</v>
      </c>
      <c r="AJ832" s="807">
        <v>3</v>
      </c>
      <c r="AK832" s="807">
        <v>75</v>
      </c>
      <c r="AL832" s="759" t="str">
        <f t="shared" si="25"/>
        <v>Vejez</v>
      </c>
    </row>
    <row r="833" spans="1:38" ht="30">
      <c r="A833" s="806" t="s">
        <v>843</v>
      </c>
      <c r="B833" s="806" t="s">
        <v>815</v>
      </c>
      <c r="C833" s="806" t="s">
        <v>783</v>
      </c>
      <c r="D833" s="806" t="s">
        <v>789</v>
      </c>
      <c r="E833" s="807">
        <v>48</v>
      </c>
      <c r="G833" s="806" t="s">
        <v>876</v>
      </c>
      <c r="H833" s="807">
        <v>12</v>
      </c>
      <c r="I833" s="807">
        <v>484</v>
      </c>
      <c r="K833" s="806" t="s">
        <v>674</v>
      </c>
      <c r="L833" s="806" t="s">
        <v>903</v>
      </c>
      <c r="M833" s="806" t="s">
        <v>786</v>
      </c>
      <c r="N833" s="807">
        <v>1</v>
      </c>
      <c r="O833" s="884"/>
      <c r="P833" s="806" t="s">
        <v>809</v>
      </c>
      <c r="Q833" s="807">
        <v>151</v>
      </c>
      <c r="R833" s="807">
        <v>13</v>
      </c>
      <c r="S833" s="759" t="str">
        <f t="shared" si="24"/>
        <v>Adolescente</v>
      </c>
      <c r="U833" s="806" t="s">
        <v>876</v>
      </c>
      <c r="V833" s="807">
        <v>12</v>
      </c>
      <c r="W833" s="807">
        <v>946</v>
      </c>
      <c r="X833" s="885"/>
      <c r="Z833" s="886"/>
      <c r="AA833" s="886"/>
      <c r="AB833" s="887"/>
      <c r="AC833" s="886"/>
      <c r="AI833" s="806" t="s">
        <v>809</v>
      </c>
      <c r="AJ833" s="807">
        <v>3</v>
      </c>
      <c r="AK833" s="807">
        <v>76</v>
      </c>
      <c r="AL833" s="759" t="str">
        <f t="shared" si="25"/>
        <v>Vejez</v>
      </c>
    </row>
    <row r="834" spans="1:38" ht="30">
      <c r="A834" s="806" t="s">
        <v>843</v>
      </c>
      <c r="B834" s="806" t="s">
        <v>815</v>
      </c>
      <c r="C834" s="806" t="s">
        <v>783</v>
      </c>
      <c r="D834" s="806" t="s">
        <v>784</v>
      </c>
      <c r="E834" s="807">
        <v>92</v>
      </c>
      <c r="G834" s="806" t="s">
        <v>877</v>
      </c>
      <c r="H834" s="807">
        <v>0</v>
      </c>
      <c r="I834" s="807">
        <v>60</v>
      </c>
      <c r="K834" s="806" t="s">
        <v>674</v>
      </c>
      <c r="L834" s="806" t="s">
        <v>903</v>
      </c>
      <c r="M834" s="806" t="s">
        <v>790</v>
      </c>
      <c r="N834" s="807">
        <v>16</v>
      </c>
      <c r="O834" s="884"/>
      <c r="P834" s="806" t="s">
        <v>809</v>
      </c>
      <c r="Q834" s="807">
        <v>155</v>
      </c>
      <c r="R834" s="807">
        <v>14</v>
      </c>
      <c r="S834" s="759" t="str">
        <f t="shared" si="24"/>
        <v>Adolescente</v>
      </c>
      <c r="U834" s="806" t="s">
        <v>877</v>
      </c>
      <c r="V834" s="807">
        <v>0</v>
      </c>
      <c r="W834" s="807">
        <v>33</v>
      </c>
      <c r="X834" s="885"/>
      <c r="Z834" s="886"/>
      <c r="AA834" s="886"/>
      <c r="AB834" s="887"/>
      <c r="AC834" s="886"/>
      <c r="AI834" s="806" t="s">
        <v>809</v>
      </c>
      <c r="AJ834" s="807">
        <v>2</v>
      </c>
      <c r="AK834" s="807">
        <v>78</v>
      </c>
      <c r="AL834" s="759" t="str">
        <f t="shared" si="25"/>
        <v>Vejez</v>
      </c>
    </row>
    <row r="835" spans="1:38" ht="30">
      <c r="A835" s="806" t="s">
        <v>843</v>
      </c>
      <c r="B835" s="806" t="s">
        <v>818</v>
      </c>
      <c r="C835" s="806" t="s">
        <v>788</v>
      </c>
      <c r="D835" s="806" t="s">
        <v>784</v>
      </c>
      <c r="E835" s="807">
        <v>1</v>
      </c>
      <c r="G835" s="806" t="s">
        <v>877</v>
      </c>
      <c r="H835" s="807">
        <v>1</v>
      </c>
      <c r="I835" s="807">
        <v>249</v>
      </c>
      <c r="K835" s="806" t="s">
        <v>674</v>
      </c>
      <c r="L835" s="806" t="s">
        <v>903</v>
      </c>
      <c r="M835" s="806" t="s">
        <v>791</v>
      </c>
      <c r="N835" s="807">
        <v>1</v>
      </c>
      <c r="O835" s="884"/>
      <c r="P835" s="806" t="s">
        <v>809</v>
      </c>
      <c r="Q835" s="807">
        <v>188</v>
      </c>
      <c r="R835" s="807">
        <v>15</v>
      </c>
      <c r="S835" s="759" t="str">
        <f t="shared" ref="S835:S898" si="26">IF(P835=0,"",IF(AND(R835&gt;=0,R835&lt;=5),"Primera Infancia",IF(AND(R835&gt;=6,R835&lt;=11),"Infancia",IF(AND(R835&gt;=12,R835&lt;=17),"Adolescente",IF(AND(R835&gt;=18,R835&lt;=28),"Juventud",IF(AND(R835&gt;=29,R835&lt;=59),"Adulto","Vejez"))))))</f>
        <v>Adolescente</v>
      </c>
      <c r="U835" s="806" t="s">
        <v>877</v>
      </c>
      <c r="V835" s="807">
        <v>1</v>
      </c>
      <c r="W835" s="807">
        <v>158</v>
      </c>
      <c r="X835" s="885"/>
      <c r="Z835" s="886"/>
      <c r="AA835" s="886"/>
      <c r="AB835" s="887"/>
      <c r="AC835" s="886"/>
      <c r="AI835" s="806" t="s">
        <v>809</v>
      </c>
      <c r="AJ835" s="807">
        <v>3</v>
      </c>
      <c r="AK835" s="807">
        <v>79</v>
      </c>
      <c r="AL835" s="759" t="str">
        <f t="shared" ref="AL835:AL898" si="27">IF(AI835=0,"",IF(AND(AK835&gt;=0,AK835&lt;=5),"Primera Infancia",IF(AND(AK835&gt;=6,AK835&lt;=11),"Infancia",IF(AND(AK835&gt;=12,AK835&lt;=17),"Adolescente",IF(AND(AK835&gt;=18,AK835&lt;=28),"Juventud",IF(AND(AK835&gt;=29,AK835&lt;=59),"Adulto","Vejez"))))))</f>
        <v>Vejez</v>
      </c>
    </row>
    <row r="836" spans="1:38" ht="30">
      <c r="A836" s="806" t="s">
        <v>843</v>
      </c>
      <c r="B836" s="806" t="s">
        <v>818</v>
      </c>
      <c r="C836" s="806" t="s">
        <v>783</v>
      </c>
      <c r="D836" s="806" t="s">
        <v>789</v>
      </c>
      <c r="E836" s="807">
        <v>2</v>
      </c>
      <c r="G836" s="806" t="s">
        <v>877</v>
      </c>
      <c r="H836" s="807">
        <v>2</v>
      </c>
      <c r="I836" s="807">
        <v>558</v>
      </c>
      <c r="K836" s="806" t="s">
        <v>674</v>
      </c>
      <c r="L836" s="806" t="s">
        <v>903</v>
      </c>
      <c r="M836" s="806" t="s">
        <v>666</v>
      </c>
      <c r="N836" s="807">
        <v>2</v>
      </c>
      <c r="O836" s="884"/>
      <c r="P836" s="806" t="s">
        <v>809</v>
      </c>
      <c r="Q836" s="807">
        <v>183</v>
      </c>
      <c r="R836" s="807">
        <v>16</v>
      </c>
      <c r="S836" s="759" t="str">
        <f t="shared" si="26"/>
        <v>Adolescente</v>
      </c>
      <c r="U836" s="806" t="s">
        <v>877</v>
      </c>
      <c r="V836" s="807">
        <v>2</v>
      </c>
      <c r="W836" s="807">
        <v>416</v>
      </c>
      <c r="X836" s="885"/>
      <c r="Z836" s="886"/>
      <c r="AA836" s="886"/>
      <c r="AB836" s="887"/>
      <c r="AC836" s="886"/>
      <c r="AI836" s="806" t="s">
        <v>809</v>
      </c>
      <c r="AJ836" s="807">
        <v>5</v>
      </c>
      <c r="AK836" s="807">
        <v>80</v>
      </c>
      <c r="AL836" s="759" t="str">
        <f t="shared" si="27"/>
        <v>Vejez</v>
      </c>
    </row>
    <row r="837" spans="1:38" ht="30">
      <c r="A837" s="806" t="s">
        <v>844</v>
      </c>
      <c r="B837" s="806" t="s">
        <v>782</v>
      </c>
      <c r="C837" s="806" t="s">
        <v>788</v>
      </c>
      <c r="D837" s="806" t="s">
        <v>789</v>
      </c>
      <c r="E837" s="807">
        <v>48</v>
      </c>
      <c r="G837" s="806" t="s">
        <v>877</v>
      </c>
      <c r="H837" s="807">
        <v>3</v>
      </c>
      <c r="I837" s="807">
        <v>320</v>
      </c>
      <c r="K837" s="806" t="s">
        <v>674</v>
      </c>
      <c r="L837" s="806" t="s">
        <v>903</v>
      </c>
      <c r="M837" s="806" t="s">
        <v>794</v>
      </c>
      <c r="N837" s="807">
        <v>9</v>
      </c>
      <c r="O837" s="884"/>
      <c r="P837" s="806" t="s">
        <v>809</v>
      </c>
      <c r="Q837" s="807">
        <v>186</v>
      </c>
      <c r="R837" s="807">
        <v>17</v>
      </c>
      <c r="S837" s="759" t="str">
        <f t="shared" si="26"/>
        <v>Adolescente</v>
      </c>
      <c r="U837" s="806" t="s">
        <v>877</v>
      </c>
      <c r="V837" s="807">
        <v>3</v>
      </c>
      <c r="W837" s="807">
        <v>225</v>
      </c>
      <c r="X837" s="885"/>
      <c r="Z837" s="886"/>
      <c r="AA837" s="886"/>
      <c r="AB837" s="887"/>
      <c r="AC837" s="886"/>
      <c r="AI837" s="806" t="s">
        <v>809</v>
      </c>
      <c r="AJ837" s="807">
        <v>2</v>
      </c>
      <c r="AK837" s="807">
        <v>81</v>
      </c>
      <c r="AL837" s="759" t="str">
        <f t="shared" si="27"/>
        <v>Vejez</v>
      </c>
    </row>
    <row r="838" spans="1:38" ht="15">
      <c r="A838" s="806" t="s">
        <v>844</v>
      </c>
      <c r="B838" s="806" t="s">
        <v>782</v>
      </c>
      <c r="C838" s="806" t="s">
        <v>788</v>
      </c>
      <c r="D838" s="806" t="s">
        <v>784</v>
      </c>
      <c r="E838" s="807">
        <v>134</v>
      </c>
      <c r="G838" s="806" t="s">
        <v>877</v>
      </c>
      <c r="H838" s="807">
        <v>4</v>
      </c>
      <c r="I838" s="807">
        <v>1618</v>
      </c>
      <c r="K838" s="806" t="s">
        <v>674</v>
      </c>
      <c r="L838" s="806" t="s">
        <v>903</v>
      </c>
      <c r="M838" s="806" t="s">
        <v>829</v>
      </c>
      <c r="N838" s="807">
        <v>18</v>
      </c>
      <c r="O838" s="884"/>
      <c r="P838" s="806" t="s">
        <v>809</v>
      </c>
      <c r="Q838" s="807">
        <v>189</v>
      </c>
      <c r="R838" s="807">
        <v>18</v>
      </c>
      <c r="S838" s="759" t="str">
        <f t="shared" si="26"/>
        <v>Juventud</v>
      </c>
      <c r="U838" s="806" t="s">
        <v>877</v>
      </c>
      <c r="V838" s="807">
        <v>4</v>
      </c>
      <c r="W838" s="807">
        <v>1803</v>
      </c>
      <c r="X838" s="885"/>
      <c r="Z838" s="886"/>
      <c r="AA838" s="886"/>
      <c r="AB838" s="887"/>
      <c r="AC838" s="886"/>
      <c r="AI838" s="806" t="s">
        <v>809</v>
      </c>
      <c r="AJ838" s="807">
        <v>3</v>
      </c>
      <c r="AK838" s="807">
        <v>82</v>
      </c>
      <c r="AL838" s="759" t="str">
        <f t="shared" si="27"/>
        <v>Vejez</v>
      </c>
    </row>
    <row r="839" spans="1:38" ht="15">
      <c r="A839" s="806" t="s">
        <v>844</v>
      </c>
      <c r="B839" s="806" t="s">
        <v>782</v>
      </c>
      <c r="C839" s="806" t="s">
        <v>783</v>
      </c>
      <c r="D839" s="806" t="s">
        <v>789</v>
      </c>
      <c r="E839" s="807">
        <v>58</v>
      </c>
      <c r="G839" s="806" t="s">
        <v>877</v>
      </c>
      <c r="H839" s="807">
        <v>5</v>
      </c>
      <c r="I839" s="807">
        <v>240</v>
      </c>
      <c r="K839" s="806" t="s">
        <v>674</v>
      </c>
      <c r="L839" s="806" t="s">
        <v>903</v>
      </c>
      <c r="M839" s="806" t="s">
        <v>798</v>
      </c>
      <c r="N839" s="807">
        <v>31</v>
      </c>
      <c r="O839" s="884"/>
      <c r="P839" s="806" t="s">
        <v>809</v>
      </c>
      <c r="Q839" s="807">
        <v>166</v>
      </c>
      <c r="R839" s="807">
        <v>19</v>
      </c>
      <c r="S839" s="759" t="str">
        <f t="shared" si="26"/>
        <v>Juventud</v>
      </c>
      <c r="U839" s="806" t="s">
        <v>877</v>
      </c>
      <c r="V839" s="807">
        <v>5</v>
      </c>
      <c r="W839" s="807">
        <v>310</v>
      </c>
      <c r="X839" s="885"/>
      <c r="Z839" s="886"/>
      <c r="AA839" s="886"/>
      <c r="AB839" s="887"/>
      <c r="AC839" s="886"/>
      <c r="AI839" s="806" t="s">
        <v>809</v>
      </c>
      <c r="AJ839" s="807">
        <v>1</v>
      </c>
      <c r="AK839" s="807">
        <v>83</v>
      </c>
      <c r="AL839" s="759" t="str">
        <f t="shared" si="27"/>
        <v>Vejez</v>
      </c>
    </row>
    <row r="840" spans="1:38" ht="15">
      <c r="A840" s="806" t="s">
        <v>844</v>
      </c>
      <c r="B840" s="806" t="s">
        <v>782</v>
      </c>
      <c r="C840" s="806" t="s">
        <v>783</v>
      </c>
      <c r="D840" s="806" t="s">
        <v>784</v>
      </c>
      <c r="E840" s="807">
        <v>158</v>
      </c>
      <c r="G840" s="806" t="s">
        <v>877</v>
      </c>
      <c r="H840" s="807">
        <v>6</v>
      </c>
      <c r="I840" s="807">
        <v>263</v>
      </c>
      <c r="K840" s="806" t="s">
        <v>674</v>
      </c>
      <c r="L840" s="806" t="s">
        <v>903</v>
      </c>
      <c r="M840" s="806" t="s">
        <v>799</v>
      </c>
      <c r="N840" s="807">
        <v>170</v>
      </c>
      <c r="O840" s="884"/>
      <c r="P840" s="806" t="s">
        <v>809</v>
      </c>
      <c r="Q840" s="807">
        <v>144</v>
      </c>
      <c r="R840" s="807">
        <v>20</v>
      </c>
      <c r="S840" s="759" t="str">
        <f t="shared" si="26"/>
        <v>Juventud</v>
      </c>
      <c r="U840" s="806" t="s">
        <v>877</v>
      </c>
      <c r="V840" s="807">
        <v>6</v>
      </c>
      <c r="W840" s="807">
        <v>219</v>
      </c>
      <c r="X840" s="885"/>
      <c r="Z840" s="886"/>
      <c r="AA840" s="886"/>
      <c r="AB840" s="887"/>
      <c r="AC840" s="886"/>
      <c r="AI840" s="806" t="s">
        <v>809</v>
      </c>
      <c r="AJ840" s="807">
        <v>2</v>
      </c>
      <c r="AK840" s="807">
        <v>84</v>
      </c>
      <c r="AL840" s="759" t="str">
        <f t="shared" si="27"/>
        <v>Vejez</v>
      </c>
    </row>
    <row r="841" spans="1:38" ht="15">
      <c r="A841" s="806" t="s">
        <v>844</v>
      </c>
      <c r="B841" s="806" t="s">
        <v>662</v>
      </c>
      <c r="C841" s="806" t="s">
        <v>788</v>
      </c>
      <c r="D841" s="806" t="s">
        <v>789</v>
      </c>
      <c r="E841" s="807">
        <v>4125</v>
      </c>
      <c r="G841" s="806" t="s">
        <v>877</v>
      </c>
      <c r="H841" s="807">
        <v>7</v>
      </c>
      <c r="I841" s="807">
        <v>256</v>
      </c>
      <c r="K841" s="806" t="s">
        <v>674</v>
      </c>
      <c r="L841" s="806" t="s">
        <v>903</v>
      </c>
      <c r="M841" s="806" t="s">
        <v>801</v>
      </c>
      <c r="N841" s="807">
        <v>77</v>
      </c>
      <c r="O841" s="884"/>
      <c r="P841" s="806" t="s">
        <v>809</v>
      </c>
      <c r="Q841" s="807">
        <v>136</v>
      </c>
      <c r="R841" s="807">
        <v>21</v>
      </c>
      <c r="S841" s="759" t="str">
        <f t="shared" si="26"/>
        <v>Juventud</v>
      </c>
      <c r="U841" s="806" t="s">
        <v>877</v>
      </c>
      <c r="V841" s="807">
        <v>7</v>
      </c>
      <c r="W841" s="807">
        <v>174</v>
      </c>
      <c r="X841" s="885"/>
      <c r="Z841" s="886"/>
      <c r="AA841" s="886"/>
      <c r="AB841" s="887"/>
      <c r="AC841" s="886"/>
      <c r="AI841" s="806" t="s">
        <v>809</v>
      </c>
      <c r="AJ841" s="807">
        <v>1</v>
      </c>
      <c r="AK841" s="807">
        <v>85</v>
      </c>
      <c r="AL841" s="759" t="str">
        <f t="shared" si="27"/>
        <v>Vejez</v>
      </c>
    </row>
    <row r="842" spans="1:38" ht="15">
      <c r="A842" s="806" t="s">
        <v>844</v>
      </c>
      <c r="B842" s="806" t="s">
        <v>662</v>
      </c>
      <c r="C842" s="806" t="s">
        <v>788</v>
      </c>
      <c r="D842" s="806" t="s">
        <v>784</v>
      </c>
      <c r="E842" s="807">
        <v>19533</v>
      </c>
      <c r="G842" s="806" t="s">
        <v>877</v>
      </c>
      <c r="H842" s="807">
        <v>8</v>
      </c>
      <c r="I842" s="807">
        <v>219</v>
      </c>
      <c r="K842" s="806" t="s">
        <v>674</v>
      </c>
      <c r="L842" s="806" t="s">
        <v>903</v>
      </c>
      <c r="M842" s="806" t="s">
        <v>674</v>
      </c>
      <c r="N842" s="807">
        <v>5667</v>
      </c>
      <c r="O842" s="884"/>
      <c r="P842" s="806" t="s">
        <v>809</v>
      </c>
      <c r="Q842" s="807">
        <v>142</v>
      </c>
      <c r="R842" s="807">
        <v>22</v>
      </c>
      <c r="S842" s="759" t="str">
        <f t="shared" si="26"/>
        <v>Juventud</v>
      </c>
      <c r="U842" s="806" t="s">
        <v>877</v>
      </c>
      <c r="V842" s="807">
        <v>8</v>
      </c>
      <c r="W842" s="807">
        <v>112</v>
      </c>
      <c r="X842" s="885"/>
      <c r="Z842" s="886"/>
      <c r="AA842" s="886"/>
      <c r="AB842" s="887"/>
      <c r="AC842" s="886"/>
      <c r="AI842" s="806" t="s">
        <v>809</v>
      </c>
      <c r="AJ842" s="807">
        <v>3</v>
      </c>
      <c r="AK842" s="807">
        <v>86</v>
      </c>
      <c r="AL842" s="759" t="str">
        <f t="shared" si="27"/>
        <v>Vejez</v>
      </c>
    </row>
    <row r="843" spans="1:38" ht="15">
      <c r="A843" s="806" t="s">
        <v>844</v>
      </c>
      <c r="B843" s="806" t="s">
        <v>662</v>
      </c>
      <c r="C843" s="806" t="s">
        <v>783</v>
      </c>
      <c r="D843" s="806" t="s">
        <v>789</v>
      </c>
      <c r="E843" s="807">
        <v>4378</v>
      </c>
      <c r="G843" s="806" t="s">
        <v>877</v>
      </c>
      <c r="H843" s="807">
        <v>9</v>
      </c>
      <c r="I843" s="807">
        <v>195</v>
      </c>
      <c r="K843" s="806" t="s">
        <v>674</v>
      </c>
      <c r="L843" s="806" t="s">
        <v>903</v>
      </c>
      <c r="M843" s="806" t="s">
        <v>676</v>
      </c>
      <c r="N843" s="807">
        <v>4</v>
      </c>
      <c r="O843" s="884"/>
      <c r="P843" s="806" t="s">
        <v>809</v>
      </c>
      <c r="Q843" s="807">
        <v>135</v>
      </c>
      <c r="R843" s="807">
        <v>23</v>
      </c>
      <c r="S843" s="759" t="str">
        <f t="shared" si="26"/>
        <v>Juventud</v>
      </c>
      <c r="U843" s="806" t="s">
        <v>877</v>
      </c>
      <c r="V843" s="807">
        <v>9</v>
      </c>
      <c r="W843" s="807">
        <v>73</v>
      </c>
      <c r="X843" s="885"/>
      <c r="Z843" s="886"/>
      <c r="AA843" s="886"/>
      <c r="AB843" s="887"/>
      <c r="AC843" s="886"/>
      <c r="AI843" s="806" t="s">
        <v>809</v>
      </c>
      <c r="AJ843" s="807">
        <v>1</v>
      </c>
      <c r="AK843" s="807">
        <v>87</v>
      </c>
      <c r="AL843" s="759" t="str">
        <f t="shared" si="27"/>
        <v>Vejez</v>
      </c>
    </row>
    <row r="844" spans="1:38" ht="15">
      <c r="A844" s="806" t="s">
        <v>844</v>
      </c>
      <c r="B844" s="806" t="s">
        <v>662</v>
      </c>
      <c r="C844" s="806" t="s">
        <v>783</v>
      </c>
      <c r="D844" s="806" t="s">
        <v>784</v>
      </c>
      <c r="E844" s="807">
        <v>17936</v>
      </c>
      <c r="G844" s="806" t="s">
        <v>877</v>
      </c>
      <c r="H844" s="807">
        <v>10</v>
      </c>
      <c r="I844" s="807">
        <v>143</v>
      </c>
      <c r="K844" s="806" t="s">
        <v>674</v>
      </c>
      <c r="L844" s="806" t="s">
        <v>903</v>
      </c>
      <c r="M844" s="806" t="s">
        <v>683</v>
      </c>
      <c r="N844" s="807">
        <v>1</v>
      </c>
      <c r="O844" s="884"/>
      <c r="P844" s="806" t="s">
        <v>809</v>
      </c>
      <c r="Q844" s="807">
        <v>120</v>
      </c>
      <c r="R844" s="807">
        <v>24</v>
      </c>
      <c r="S844" s="759" t="str">
        <f t="shared" si="26"/>
        <v>Juventud</v>
      </c>
      <c r="U844" s="806" t="s">
        <v>877</v>
      </c>
      <c r="V844" s="807">
        <v>10</v>
      </c>
      <c r="W844" s="807">
        <v>46</v>
      </c>
      <c r="X844" s="885"/>
      <c r="Z844" s="886"/>
      <c r="AA844" s="886"/>
      <c r="AB844" s="887"/>
      <c r="AC844" s="886"/>
      <c r="AI844" s="806" t="s">
        <v>809</v>
      </c>
      <c r="AJ844" s="807">
        <v>1</v>
      </c>
      <c r="AK844" s="807">
        <v>88</v>
      </c>
      <c r="AL844" s="759" t="str">
        <f t="shared" si="27"/>
        <v>Vejez</v>
      </c>
    </row>
    <row r="845" spans="1:38" ht="15">
      <c r="A845" s="806" t="s">
        <v>844</v>
      </c>
      <c r="B845" s="806" t="s">
        <v>666</v>
      </c>
      <c r="C845" s="806" t="s">
        <v>788</v>
      </c>
      <c r="D845" s="806" t="s">
        <v>789</v>
      </c>
      <c r="E845" s="807">
        <v>79</v>
      </c>
      <c r="G845" s="806" t="s">
        <v>877</v>
      </c>
      <c r="H845" s="807">
        <v>11</v>
      </c>
      <c r="I845" s="807">
        <v>92</v>
      </c>
      <c r="K845" s="806" t="s">
        <v>674</v>
      </c>
      <c r="L845" s="806" t="s">
        <v>903</v>
      </c>
      <c r="M845" s="806" t="s">
        <v>684</v>
      </c>
      <c r="N845" s="807">
        <v>788</v>
      </c>
      <c r="O845" s="884"/>
      <c r="P845" s="806" t="s">
        <v>809</v>
      </c>
      <c r="Q845" s="807">
        <v>125</v>
      </c>
      <c r="R845" s="807">
        <v>25</v>
      </c>
      <c r="S845" s="759" t="str">
        <f t="shared" si="26"/>
        <v>Juventud</v>
      </c>
      <c r="U845" s="806" t="s">
        <v>877</v>
      </c>
      <c r="V845" s="807">
        <v>11</v>
      </c>
      <c r="W845" s="807">
        <v>25</v>
      </c>
      <c r="X845" s="885"/>
      <c r="Z845" s="886"/>
      <c r="AA845" s="886"/>
      <c r="AB845" s="887"/>
      <c r="AC845" s="886"/>
      <c r="AI845" s="806" t="s">
        <v>809</v>
      </c>
      <c r="AJ845" s="807">
        <v>1</v>
      </c>
      <c r="AK845" s="807">
        <v>89</v>
      </c>
      <c r="AL845" s="759" t="str">
        <f t="shared" si="27"/>
        <v>Vejez</v>
      </c>
    </row>
    <row r="846" spans="1:38" ht="15">
      <c r="A846" s="806" t="s">
        <v>844</v>
      </c>
      <c r="B846" s="806" t="s">
        <v>666</v>
      </c>
      <c r="C846" s="806" t="s">
        <v>788</v>
      </c>
      <c r="D846" s="806" t="s">
        <v>784</v>
      </c>
      <c r="E846" s="807">
        <v>699</v>
      </c>
      <c r="G846" s="806" t="s">
        <v>877</v>
      </c>
      <c r="H846" s="807">
        <v>12</v>
      </c>
      <c r="I846" s="807">
        <v>116</v>
      </c>
      <c r="K846" s="806" t="s">
        <v>674</v>
      </c>
      <c r="L846" s="806" t="s">
        <v>918</v>
      </c>
      <c r="M846" s="806" t="s">
        <v>662</v>
      </c>
      <c r="N846" s="807">
        <v>7</v>
      </c>
      <c r="O846" s="884"/>
      <c r="P846" s="806" t="s">
        <v>809</v>
      </c>
      <c r="Q846" s="807">
        <v>103</v>
      </c>
      <c r="R846" s="807">
        <v>26</v>
      </c>
      <c r="S846" s="759" t="str">
        <f t="shared" si="26"/>
        <v>Juventud</v>
      </c>
      <c r="U846" s="806" t="s">
        <v>877</v>
      </c>
      <c r="V846" s="807">
        <v>12</v>
      </c>
      <c r="W846" s="807">
        <v>20</v>
      </c>
      <c r="X846" s="885"/>
      <c r="Z846" s="886"/>
      <c r="AA846" s="886"/>
      <c r="AB846" s="887"/>
      <c r="AC846" s="886"/>
      <c r="AI846" s="806" t="s">
        <v>809</v>
      </c>
      <c r="AJ846" s="807">
        <v>1</v>
      </c>
      <c r="AK846" s="807">
        <v>90</v>
      </c>
      <c r="AL846" s="759" t="str">
        <f t="shared" si="27"/>
        <v>Vejez</v>
      </c>
    </row>
    <row r="847" spans="1:38" ht="15">
      <c r="A847" s="806" t="s">
        <v>844</v>
      </c>
      <c r="B847" s="806" t="s">
        <v>666</v>
      </c>
      <c r="C847" s="806" t="s">
        <v>783</v>
      </c>
      <c r="D847" s="806" t="s">
        <v>789</v>
      </c>
      <c r="E847" s="807">
        <v>123</v>
      </c>
      <c r="G847" s="806" t="s">
        <v>879</v>
      </c>
      <c r="H847" s="807">
        <v>0</v>
      </c>
      <c r="I847" s="807">
        <v>89</v>
      </c>
      <c r="K847" s="806" t="s">
        <v>674</v>
      </c>
      <c r="L847" s="806" t="s">
        <v>918</v>
      </c>
      <c r="M847" s="806" t="s">
        <v>820</v>
      </c>
      <c r="N847" s="807">
        <v>2</v>
      </c>
      <c r="O847" s="884"/>
      <c r="P847" s="806" t="s">
        <v>809</v>
      </c>
      <c r="Q847" s="807">
        <v>97</v>
      </c>
      <c r="R847" s="807">
        <v>27</v>
      </c>
      <c r="S847" s="759" t="str">
        <f t="shared" si="26"/>
        <v>Juventud</v>
      </c>
      <c r="U847" s="806" t="s">
        <v>879</v>
      </c>
      <c r="V847" s="807">
        <v>0</v>
      </c>
      <c r="W847" s="807">
        <v>123</v>
      </c>
      <c r="X847" s="885"/>
      <c r="Z847" s="886"/>
      <c r="AA847" s="886"/>
      <c r="AB847" s="887"/>
      <c r="AC847" s="886"/>
      <c r="AI847" s="806" t="s">
        <v>809</v>
      </c>
      <c r="AJ847" s="807">
        <v>1</v>
      </c>
      <c r="AK847" s="807">
        <v>94</v>
      </c>
      <c r="AL847" s="759" t="str">
        <f t="shared" si="27"/>
        <v>Vejez</v>
      </c>
    </row>
    <row r="848" spans="1:38" ht="15">
      <c r="A848" s="806" t="s">
        <v>844</v>
      </c>
      <c r="B848" s="806" t="s">
        <v>666</v>
      </c>
      <c r="C848" s="806" t="s">
        <v>783</v>
      </c>
      <c r="D848" s="806" t="s">
        <v>784</v>
      </c>
      <c r="E848" s="807">
        <v>774</v>
      </c>
      <c r="G848" s="806" t="s">
        <v>879</v>
      </c>
      <c r="H848" s="807">
        <v>1</v>
      </c>
      <c r="I848" s="807">
        <v>406</v>
      </c>
      <c r="K848" s="806" t="s">
        <v>674</v>
      </c>
      <c r="L848" s="806" t="s">
        <v>918</v>
      </c>
      <c r="M848" s="806" t="s">
        <v>806</v>
      </c>
      <c r="N848" s="807">
        <v>2</v>
      </c>
      <c r="O848" s="884"/>
      <c r="P848" s="806" t="s">
        <v>809</v>
      </c>
      <c r="Q848" s="807">
        <v>124</v>
      </c>
      <c r="R848" s="807">
        <v>28</v>
      </c>
      <c r="S848" s="759" t="str">
        <f t="shared" si="26"/>
        <v>Juventud</v>
      </c>
      <c r="U848" s="806" t="s">
        <v>879</v>
      </c>
      <c r="V848" s="807">
        <v>1</v>
      </c>
      <c r="W848" s="807">
        <v>548</v>
      </c>
      <c r="X848" s="885"/>
      <c r="Z848" s="886"/>
      <c r="AA848" s="886"/>
      <c r="AB848" s="887"/>
      <c r="AC848" s="886"/>
      <c r="AI848" s="806" t="s">
        <v>809</v>
      </c>
      <c r="AJ848" s="807">
        <v>1</v>
      </c>
      <c r="AK848" s="807">
        <v>102</v>
      </c>
      <c r="AL848" s="759" t="str">
        <f t="shared" si="27"/>
        <v>Vejez</v>
      </c>
    </row>
    <row r="849" spans="1:38" ht="30">
      <c r="A849" s="806" t="s">
        <v>844</v>
      </c>
      <c r="B849" s="806" t="s">
        <v>669</v>
      </c>
      <c r="C849" s="806" t="s">
        <v>788</v>
      </c>
      <c r="D849" s="806" t="s">
        <v>789</v>
      </c>
      <c r="E849" s="807">
        <v>8</v>
      </c>
      <c r="G849" s="806" t="s">
        <v>879</v>
      </c>
      <c r="H849" s="807">
        <v>2</v>
      </c>
      <c r="I849" s="807">
        <v>1157</v>
      </c>
      <c r="K849" s="806" t="s">
        <v>674</v>
      </c>
      <c r="L849" s="806" t="s">
        <v>918</v>
      </c>
      <c r="M849" s="806" t="s">
        <v>786</v>
      </c>
      <c r="N849" s="807">
        <v>1</v>
      </c>
      <c r="O849" s="884"/>
      <c r="P849" s="806" t="s">
        <v>809</v>
      </c>
      <c r="Q849" s="807">
        <v>119</v>
      </c>
      <c r="R849" s="807">
        <v>29</v>
      </c>
      <c r="S849" s="759" t="str">
        <f t="shared" si="26"/>
        <v>Adulto</v>
      </c>
      <c r="U849" s="806" t="s">
        <v>879</v>
      </c>
      <c r="V849" s="807">
        <v>2</v>
      </c>
      <c r="W849" s="807">
        <v>1594</v>
      </c>
      <c r="X849" s="885"/>
      <c r="Z849" s="886"/>
      <c r="AA849" s="886"/>
      <c r="AB849" s="887"/>
      <c r="AC849" s="886"/>
      <c r="AI849" s="806" t="s">
        <v>811</v>
      </c>
      <c r="AJ849" s="807">
        <v>14</v>
      </c>
      <c r="AK849" s="807">
        <v>0</v>
      </c>
      <c r="AL849" s="759" t="str">
        <f t="shared" si="27"/>
        <v>Primera Infancia</v>
      </c>
    </row>
    <row r="850" spans="1:38" ht="30">
      <c r="A850" s="806" t="s">
        <v>844</v>
      </c>
      <c r="B850" s="806" t="s">
        <v>669</v>
      </c>
      <c r="C850" s="806" t="s">
        <v>788</v>
      </c>
      <c r="D850" s="806" t="s">
        <v>784</v>
      </c>
      <c r="E850" s="807">
        <v>10</v>
      </c>
      <c r="G850" s="806" t="s">
        <v>879</v>
      </c>
      <c r="H850" s="807">
        <v>3</v>
      </c>
      <c r="I850" s="807">
        <v>677</v>
      </c>
      <c r="K850" s="806" t="s">
        <v>674</v>
      </c>
      <c r="L850" s="806" t="s">
        <v>918</v>
      </c>
      <c r="M850" s="806" t="s">
        <v>790</v>
      </c>
      <c r="N850" s="807">
        <v>54</v>
      </c>
      <c r="O850" s="884"/>
      <c r="P850" s="806" t="s">
        <v>809</v>
      </c>
      <c r="Q850" s="807">
        <v>108</v>
      </c>
      <c r="R850" s="807">
        <v>30</v>
      </c>
      <c r="S850" s="759" t="str">
        <f t="shared" si="26"/>
        <v>Adulto</v>
      </c>
      <c r="U850" s="806" t="s">
        <v>879</v>
      </c>
      <c r="V850" s="807">
        <v>3</v>
      </c>
      <c r="W850" s="807">
        <v>729</v>
      </c>
      <c r="X850" s="885"/>
      <c r="Z850" s="886"/>
      <c r="AA850" s="886"/>
      <c r="AB850" s="887"/>
      <c r="AC850" s="886"/>
      <c r="AI850" s="806" t="s">
        <v>811</v>
      </c>
      <c r="AJ850" s="807">
        <v>12</v>
      </c>
      <c r="AK850" s="807">
        <v>1</v>
      </c>
      <c r="AL850" s="759" t="str">
        <f t="shared" si="27"/>
        <v>Primera Infancia</v>
      </c>
    </row>
    <row r="851" spans="1:38" ht="30">
      <c r="A851" s="806" t="s">
        <v>844</v>
      </c>
      <c r="B851" s="806" t="s">
        <v>669</v>
      </c>
      <c r="C851" s="806" t="s">
        <v>783</v>
      </c>
      <c r="D851" s="806" t="s">
        <v>789</v>
      </c>
      <c r="E851" s="807">
        <v>4</v>
      </c>
      <c r="G851" s="806" t="s">
        <v>879</v>
      </c>
      <c r="H851" s="807">
        <v>4</v>
      </c>
      <c r="I851" s="807">
        <v>3188</v>
      </c>
      <c r="K851" s="806" t="s">
        <v>674</v>
      </c>
      <c r="L851" s="806" t="s">
        <v>918</v>
      </c>
      <c r="M851" s="806" t="s">
        <v>791</v>
      </c>
      <c r="N851" s="807">
        <v>4</v>
      </c>
      <c r="O851" s="884"/>
      <c r="P851" s="806" t="s">
        <v>809</v>
      </c>
      <c r="Q851" s="807">
        <v>116</v>
      </c>
      <c r="R851" s="807">
        <v>31</v>
      </c>
      <c r="S851" s="759" t="str">
        <f t="shared" si="26"/>
        <v>Adulto</v>
      </c>
      <c r="U851" s="806" t="s">
        <v>879</v>
      </c>
      <c r="V851" s="807">
        <v>4</v>
      </c>
      <c r="W851" s="807">
        <v>5591</v>
      </c>
      <c r="X851" s="885"/>
      <c r="Z851" s="886"/>
      <c r="AA851" s="886"/>
      <c r="AB851" s="887"/>
      <c r="AC851" s="886"/>
      <c r="AI851" s="806" t="s">
        <v>811</v>
      </c>
      <c r="AJ851" s="807">
        <v>14</v>
      </c>
      <c r="AK851" s="807">
        <v>2</v>
      </c>
      <c r="AL851" s="759" t="str">
        <f t="shared" si="27"/>
        <v>Primera Infancia</v>
      </c>
    </row>
    <row r="852" spans="1:38" ht="30">
      <c r="A852" s="806" t="s">
        <v>844</v>
      </c>
      <c r="B852" s="806" t="s">
        <v>669</v>
      </c>
      <c r="C852" s="806" t="s">
        <v>783</v>
      </c>
      <c r="D852" s="806" t="s">
        <v>784</v>
      </c>
      <c r="E852" s="807">
        <v>9</v>
      </c>
      <c r="G852" s="806" t="s">
        <v>879</v>
      </c>
      <c r="H852" s="807">
        <v>5</v>
      </c>
      <c r="I852" s="807">
        <v>578</v>
      </c>
      <c r="K852" s="806" t="s">
        <v>674</v>
      </c>
      <c r="L852" s="806" t="s">
        <v>918</v>
      </c>
      <c r="M852" s="806" t="s">
        <v>824</v>
      </c>
      <c r="N852" s="807">
        <v>11</v>
      </c>
      <c r="O852" s="884"/>
      <c r="P852" s="806" t="s">
        <v>809</v>
      </c>
      <c r="Q852" s="807">
        <v>105</v>
      </c>
      <c r="R852" s="807">
        <v>32</v>
      </c>
      <c r="S852" s="759" t="str">
        <f t="shared" si="26"/>
        <v>Adulto</v>
      </c>
      <c r="U852" s="806" t="s">
        <v>879</v>
      </c>
      <c r="V852" s="807">
        <v>5</v>
      </c>
      <c r="W852" s="807">
        <v>684</v>
      </c>
      <c r="X852" s="885"/>
      <c r="Z852" s="886"/>
      <c r="AA852" s="886"/>
      <c r="AB852" s="887"/>
      <c r="AC852" s="886"/>
      <c r="AI852" s="806" t="s">
        <v>811</v>
      </c>
      <c r="AJ852" s="807">
        <v>6</v>
      </c>
      <c r="AK852" s="807">
        <v>3</v>
      </c>
      <c r="AL852" s="759" t="str">
        <f t="shared" si="27"/>
        <v>Primera Infancia</v>
      </c>
    </row>
    <row r="853" spans="1:38" ht="30">
      <c r="A853" s="806" t="s">
        <v>844</v>
      </c>
      <c r="B853" s="806" t="s">
        <v>787</v>
      </c>
      <c r="C853" s="806" t="s">
        <v>788</v>
      </c>
      <c r="D853" s="806" t="s">
        <v>789</v>
      </c>
      <c r="E853" s="807">
        <v>11</v>
      </c>
      <c r="G853" s="806" t="s">
        <v>879</v>
      </c>
      <c r="H853" s="807">
        <v>6</v>
      </c>
      <c r="I853" s="807">
        <v>585</v>
      </c>
      <c r="K853" s="806" t="s">
        <v>674</v>
      </c>
      <c r="L853" s="806" t="s">
        <v>918</v>
      </c>
      <c r="M853" s="806" t="s">
        <v>810</v>
      </c>
      <c r="N853" s="807">
        <v>7</v>
      </c>
      <c r="O853" s="884"/>
      <c r="P853" s="806" t="s">
        <v>809</v>
      </c>
      <c r="Q853" s="807">
        <v>105</v>
      </c>
      <c r="R853" s="807">
        <v>33</v>
      </c>
      <c r="S853" s="759" t="str">
        <f t="shared" si="26"/>
        <v>Adulto</v>
      </c>
      <c r="U853" s="806" t="s">
        <v>879</v>
      </c>
      <c r="V853" s="807">
        <v>6</v>
      </c>
      <c r="W853" s="807">
        <v>690</v>
      </c>
      <c r="X853" s="885"/>
      <c r="Z853" s="886"/>
      <c r="AA853" s="886"/>
      <c r="AB853" s="887"/>
      <c r="AC853" s="886"/>
      <c r="AI853" s="806" t="s">
        <v>811</v>
      </c>
      <c r="AJ853" s="807">
        <v>14</v>
      </c>
      <c r="AK853" s="807">
        <v>4</v>
      </c>
      <c r="AL853" s="759" t="str">
        <f t="shared" si="27"/>
        <v>Primera Infancia</v>
      </c>
    </row>
    <row r="854" spans="1:38" ht="30">
      <c r="A854" s="806" t="s">
        <v>844</v>
      </c>
      <c r="B854" s="806" t="s">
        <v>787</v>
      </c>
      <c r="C854" s="806" t="s">
        <v>788</v>
      </c>
      <c r="D854" s="806" t="s">
        <v>784</v>
      </c>
      <c r="E854" s="807">
        <v>46</v>
      </c>
      <c r="G854" s="806" t="s">
        <v>879</v>
      </c>
      <c r="H854" s="807">
        <v>7</v>
      </c>
      <c r="I854" s="807">
        <v>616</v>
      </c>
      <c r="K854" s="806" t="s">
        <v>674</v>
      </c>
      <c r="L854" s="806" t="s">
        <v>918</v>
      </c>
      <c r="M854" s="806" t="s">
        <v>666</v>
      </c>
      <c r="N854" s="807">
        <v>25</v>
      </c>
      <c r="O854" s="884"/>
      <c r="P854" s="806" t="s">
        <v>809</v>
      </c>
      <c r="Q854" s="807">
        <v>111</v>
      </c>
      <c r="R854" s="807">
        <v>34</v>
      </c>
      <c r="S854" s="759" t="str">
        <f t="shared" si="26"/>
        <v>Adulto</v>
      </c>
      <c r="U854" s="806" t="s">
        <v>879</v>
      </c>
      <c r="V854" s="807">
        <v>7</v>
      </c>
      <c r="W854" s="807">
        <v>590</v>
      </c>
      <c r="X854" s="885"/>
      <c r="Z854" s="886"/>
      <c r="AA854" s="886"/>
      <c r="AB854" s="887"/>
      <c r="AC854" s="886"/>
      <c r="AI854" s="806" t="s">
        <v>811</v>
      </c>
      <c r="AJ854" s="807">
        <v>18</v>
      </c>
      <c r="AK854" s="807">
        <v>5</v>
      </c>
      <c r="AL854" s="759" t="str">
        <f t="shared" si="27"/>
        <v>Primera Infancia</v>
      </c>
    </row>
    <row r="855" spans="1:38" ht="15">
      <c r="A855" s="806" t="s">
        <v>844</v>
      </c>
      <c r="B855" s="806" t="s">
        <v>787</v>
      </c>
      <c r="C855" s="806" t="s">
        <v>783</v>
      </c>
      <c r="D855" s="806" t="s">
        <v>789</v>
      </c>
      <c r="E855" s="807">
        <v>20</v>
      </c>
      <c r="G855" s="806" t="s">
        <v>879</v>
      </c>
      <c r="H855" s="807">
        <v>8</v>
      </c>
      <c r="I855" s="807">
        <v>490</v>
      </c>
      <c r="K855" s="806" t="s">
        <v>674</v>
      </c>
      <c r="L855" s="806" t="s">
        <v>918</v>
      </c>
      <c r="M855" s="806" t="s">
        <v>794</v>
      </c>
      <c r="N855" s="807">
        <v>9</v>
      </c>
      <c r="O855" s="884"/>
      <c r="P855" s="806" t="s">
        <v>809</v>
      </c>
      <c r="Q855" s="807">
        <v>101</v>
      </c>
      <c r="R855" s="807">
        <v>35</v>
      </c>
      <c r="S855" s="759" t="str">
        <f t="shared" si="26"/>
        <v>Adulto</v>
      </c>
      <c r="U855" s="806" t="s">
        <v>879</v>
      </c>
      <c r="V855" s="807">
        <v>8</v>
      </c>
      <c r="W855" s="807">
        <v>477</v>
      </c>
      <c r="X855" s="885"/>
      <c r="Z855" s="886"/>
      <c r="AA855" s="886"/>
      <c r="AB855" s="887"/>
      <c r="AC855" s="886"/>
      <c r="AI855" s="806" t="s">
        <v>811</v>
      </c>
      <c r="AJ855" s="807">
        <v>22</v>
      </c>
      <c r="AK855" s="807">
        <v>6</v>
      </c>
      <c r="AL855" s="759" t="str">
        <f t="shared" si="27"/>
        <v>Infancia</v>
      </c>
    </row>
    <row r="856" spans="1:38" ht="15">
      <c r="A856" s="806" t="s">
        <v>844</v>
      </c>
      <c r="B856" s="806" t="s">
        <v>787</v>
      </c>
      <c r="C856" s="806" t="s">
        <v>783</v>
      </c>
      <c r="D856" s="806" t="s">
        <v>784</v>
      </c>
      <c r="E856" s="807">
        <v>86</v>
      </c>
      <c r="G856" s="806" t="s">
        <v>879</v>
      </c>
      <c r="H856" s="807">
        <v>9</v>
      </c>
      <c r="I856" s="807">
        <v>418</v>
      </c>
      <c r="K856" s="806" t="s">
        <v>674</v>
      </c>
      <c r="L856" s="806" t="s">
        <v>918</v>
      </c>
      <c r="M856" s="806" t="s">
        <v>795</v>
      </c>
      <c r="N856" s="807">
        <v>6</v>
      </c>
      <c r="O856" s="884"/>
      <c r="P856" s="806" t="s">
        <v>809</v>
      </c>
      <c r="Q856" s="807">
        <v>110</v>
      </c>
      <c r="R856" s="807">
        <v>36</v>
      </c>
      <c r="S856" s="759" t="str">
        <f t="shared" si="26"/>
        <v>Adulto</v>
      </c>
      <c r="U856" s="806" t="s">
        <v>879</v>
      </c>
      <c r="V856" s="807">
        <v>9</v>
      </c>
      <c r="W856" s="807">
        <v>350</v>
      </c>
      <c r="X856" s="885"/>
      <c r="Z856" s="886"/>
      <c r="AA856" s="886"/>
      <c r="AB856" s="887"/>
      <c r="AC856" s="886"/>
      <c r="AI856" s="806" t="s">
        <v>811</v>
      </c>
      <c r="AJ856" s="807">
        <v>13</v>
      </c>
      <c r="AK856" s="807">
        <v>7</v>
      </c>
      <c r="AL856" s="759" t="str">
        <f t="shared" si="27"/>
        <v>Infancia</v>
      </c>
    </row>
    <row r="857" spans="1:38" ht="15">
      <c r="A857" s="806" t="s">
        <v>844</v>
      </c>
      <c r="B857" s="806" t="s">
        <v>792</v>
      </c>
      <c r="C857" s="806" t="s">
        <v>783</v>
      </c>
      <c r="D857" s="806" t="s">
        <v>784</v>
      </c>
      <c r="E857" s="807">
        <v>1</v>
      </c>
      <c r="G857" s="806" t="s">
        <v>879</v>
      </c>
      <c r="H857" s="807">
        <v>10</v>
      </c>
      <c r="I857" s="807">
        <v>319</v>
      </c>
      <c r="K857" s="806" t="s">
        <v>674</v>
      </c>
      <c r="L857" s="806" t="s">
        <v>918</v>
      </c>
      <c r="M857" s="806" t="s">
        <v>829</v>
      </c>
      <c r="N857" s="807">
        <v>1</v>
      </c>
      <c r="O857" s="884"/>
      <c r="P857" s="806" t="s">
        <v>809</v>
      </c>
      <c r="Q857" s="807">
        <v>134</v>
      </c>
      <c r="R857" s="807">
        <v>37</v>
      </c>
      <c r="S857" s="759" t="str">
        <f t="shared" si="26"/>
        <v>Adulto</v>
      </c>
      <c r="U857" s="806" t="s">
        <v>879</v>
      </c>
      <c r="V857" s="807">
        <v>10</v>
      </c>
      <c r="W857" s="807">
        <v>229</v>
      </c>
      <c r="X857" s="885"/>
      <c r="Z857" s="886"/>
      <c r="AA857" s="886"/>
      <c r="AB857" s="887"/>
      <c r="AC857" s="886"/>
      <c r="AI857" s="806" t="s">
        <v>811</v>
      </c>
      <c r="AJ857" s="807">
        <v>10</v>
      </c>
      <c r="AK857" s="807">
        <v>8</v>
      </c>
      <c r="AL857" s="759" t="str">
        <f t="shared" si="27"/>
        <v>Infancia</v>
      </c>
    </row>
    <row r="858" spans="1:38" ht="15">
      <c r="A858" s="806" t="s">
        <v>844</v>
      </c>
      <c r="B858" s="806" t="s">
        <v>796</v>
      </c>
      <c r="C858" s="806" t="s">
        <v>783</v>
      </c>
      <c r="D858" s="806" t="s">
        <v>784</v>
      </c>
      <c r="E858" s="807">
        <v>1</v>
      </c>
      <c r="G858" s="806" t="s">
        <v>879</v>
      </c>
      <c r="H858" s="807">
        <v>11</v>
      </c>
      <c r="I858" s="807">
        <v>201</v>
      </c>
      <c r="K858" s="806" t="s">
        <v>674</v>
      </c>
      <c r="L858" s="806" t="s">
        <v>918</v>
      </c>
      <c r="M858" s="806" t="s">
        <v>798</v>
      </c>
      <c r="N858" s="807">
        <v>8</v>
      </c>
      <c r="O858" s="884"/>
      <c r="P858" s="806" t="s">
        <v>809</v>
      </c>
      <c r="Q858" s="807">
        <v>121</v>
      </c>
      <c r="R858" s="807">
        <v>38</v>
      </c>
      <c r="S858" s="759" t="str">
        <f t="shared" si="26"/>
        <v>Adulto</v>
      </c>
      <c r="U858" s="806" t="s">
        <v>879</v>
      </c>
      <c r="V858" s="807">
        <v>11</v>
      </c>
      <c r="W858" s="807">
        <v>120</v>
      </c>
      <c r="X858" s="885"/>
      <c r="Z858" s="886"/>
      <c r="AA858" s="886"/>
      <c r="AB858" s="887"/>
      <c r="AC858" s="886"/>
      <c r="AI858" s="806" t="s">
        <v>811</v>
      </c>
      <c r="AJ858" s="807">
        <v>16</v>
      </c>
      <c r="AK858" s="807">
        <v>9</v>
      </c>
      <c r="AL858" s="759" t="str">
        <f t="shared" si="27"/>
        <v>Infancia</v>
      </c>
    </row>
    <row r="859" spans="1:38" ht="15">
      <c r="A859" s="806" t="s">
        <v>844</v>
      </c>
      <c r="B859" s="806" t="s">
        <v>815</v>
      </c>
      <c r="C859" s="806" t="s">
        <v>788</v>
      </c>
      <c r="D859" s="806" t="s">
        <v>789</v>
      </c>
      <c r="E859" s="807">
        <v>3112</v>
      </c>
      <c r="G859" s="806" t="s">
        <v>879</v>
      </c>
      <c r="H859" s="807">
        <v>12</v>
      </c>
      <c r="I859" s="807">
        <v>240</v>
      </c>
      <c r="K859" s="806" t="s">
        <v>674</v>
      </c>
      <c r="L859" s="806" t="s">
        <v>918</v>
      </c>
      <c r="M859" s="806" t="s">
        <v>669</v>
      </c>
      <c r="N859" s="807">
        <v>1</v>
      </c>
      <c r="O859" s="884"/>
      <c r="P859" s="806" t="s">
        <v>809</v>
      </c>
      <c r="Q859" s="807">
        <v>114</v>
      </c>
      <c r="R859" s="807">
        <v>39</v>
      </c>
      <c r="S859" s="759" t="str">
        <f t="shared" si="26"/>
        <v>Adulto</v>
      </c>
      <c r="U859" s="806" t="s">
        <v>879</v>
      </c>
      <c r="V859" s="807">
        <v>12</v>
      </c>
      <c r="W859" s="807">
        <v>135</v>
      </c>
      <c r="X859" s="885"/>
      <c r="Z859" s="886"/>
      <c r="AA859" s="886"/>
      <c r="AB859" s="887"/>
      <c r="AC859" s="886"/>
      <c r="AI859" s="806" t="s">
        <v>811</v>
      </c>
      <c r="AJ859" s="807">
        <v>17</v>
      </c>
      <c r="AK859" s="807">
        <v>10</v>
      </c>
      <c r="AL859" s="759" t="str">
        <f t="shared" si="27"/>
        <v>Infancia</v>
      </c>
    </row>
    <row r="860" spans="1:38" ht="15">
      <c r="A860" s="806" t="s">
        <v>844</v>
      </c>
      <c r="B860" s="806" t="s">
        <v>815</v>
      </c>
      <c r="C860" s="806" t="s">
        <v>788</v>
      </c>
      <c r="D860" s="806" t="s">
        <v>784</v>
      </c>
      <c r="E860" s="807">
        <v>11625</v>
      </c>
      <c r="G860" s="806" t="s">
        <v>880</v>
      </c>
      <c r="H860" s="807">
        <v>0</v>
      </c>
      <c r="I860" s="807">
        <v>54</v>
      </c>
      <c r="K860" s="806" t="s">
        <v>674</v>
      </c>
      <c r="L860" s="806" t="s">
        <v>918</v>
      </c>
      <c r="M860" s="806" t="s">
        <v>799</v>
      </c>
      <c r="N860" s="807">
        <v>88</v>
      </c>
      <c r="O860" s="884"/>
      <c r="P860" s="806" t="s">
        <v>809</v>
      </c>
      <c r="Q860" s="807">
        <v>113</v>
      </c>
      <c r="R860" s="807">
        <v>40</v>
      </c>
      <c r="S860" s="759" t="str">
        <f t="shared" si="26"/>
        <v>Adulto</v>
      </c>
      <c r="U860" s="806" t="s">
        <v>880</v>
      </c>
      <c r="V860" s="807">
        <v>0</v>
      </c>
      <c r="W860" s="807">
        <v>5</v>
      </c>
      <c r="X860" s="885"/>
      <c r="Z860" s="886"/>
      <c r="AA860" s="886"/>
      <c r="AB860" s="887"/>
      <c r="AC860" s="886"/>
      <c r="AI860" s="806" t="s">
        <v>811</v>
      </c>
      <c r="AJ860" s="807">
        <v>24</v>
      </c>
      <c r="AK860" s="807">
        <v>11</v>
      </c>
      <c r="AL860" s="759" t="str">
        <f t="shared" si="27"/>
        <v>Infancia</v>
      </c>
    </row>
    <row r="861" spans="1:38" ht="30">
      <c r="A861" s="806" t="s">
        <v>844</v>
      </c>
      <c r="B861" s="806" t="s">
        <v>815</v>
      </c>
      <c r="C861" s="806" t="s">
        <v>783</v>
      </c>
      <c r="D861" s="806" t="s">
        <v>789</v>
      </c>
      <c r="E861" s="807">
        <v>2717</v>
      </c>
      <c r="G861" s="806" t="s">
        <v>880</v>
      </c>
      <c r="H861" s="807">
        <v>1</v>
      </c>
      <c r="I861" s="807">
        <v>307</v>
      </c>
      <c r="K861" s="806" t="s">
        <v>674</v>
      </c>
      <c r="L861" s="806" t="s">
        <v>918</v>
      </c>
      <c r="M861" s="806" t="s">
        <v>801</v>
      </c>
      <c r="N861" s="807">
        <v>61</v>
      </c>
      <c r="O861" s="884"/>
      <c r="P861" s="806" t="s">
        <v>809</v>
      </c>
      <c r="Q861" s="807">
        <v>99</v>
      </c>
      <c r="R861" s="807">
        <v>41</v>
      </c>
      <c r="S861" s="759" t="str">
        <f t="shared" si="26"/>
        <v>Adulto</v>
      </c>
      <c r="U861" s="806" t="s">
        <v>880</v>
      </c>
      <c r="V861" s="807">
        <v>1</v>
      </c>
      <c r="W861" s="807">
        <v>41</v>
      </c>
      <c r="X861" s="885"/>
      <c r="Z861" s="886"/>
      <c r="AA861" s="886"/>
      <c r="AB861" s="887"/>
      <c r="AC861" s="886"/>
      <c r="AI861" s="806" t="s">
        <v>811</v>
      </c>
      <c r="AJ861" s="807">
        <v>21</v>
      </c>
      <c r="AK861" s="807">
        <v>12</v>
      </c>
      <c r="AL861" s="759" t="str">
        <f t="shared" si="27"/>
        <v>Adolescente</v>
      </c>
    </row>
    <row r="862" spans="1:38" ht="30">
      <c r="A862" s="806" t="s">
        <v>844</v>
      </c>
      <c r="B862" s="806" t="s">
        <v>815</v>
      </c>
      <c r="C862" s="806" t="s">
        <v>783</v>
      </c>
      <c r="D862" s="806" t="s">
        <v>784</v>
      </c>
      <c r="E862" s="807">
        <v>9198</v>
      </c>
      <c r="G862" s="806" t="s">
        <v>880</v>
      </c>
      <c r="H862" s="807">
        <v>2</v>
      </c>
      <c r="I862" s="807">
        <v>1064</v>
      </c>
      <c r="K862" s="806" t="s">
        <v>674</v>
      </c>
      <c r="L862" s="806" t="s">
        <v>918</v>
      </c>
      <c r="M862" s="806" t="s">
        <v>673</v>
      </c>
      <c r="N862" s="807">
        <v>1</v>
      </c>
      <c r="O862" s="884"/>
      <c r="P862" s="806" t="s">
        <v>809</v>
      </c>
      <c r="Q862" s="807">
        <v>105</v>
      </c>
      <c r="R862" s="807">
        <v>42</v>
      </c>
      <c r="S862" s="759" t="str">
        <f t="shared" si="26"/>
        <v>Adulto</v>
      </c>
      <c r="U862" s="806" t="s">
        <v>880</v>
      </c>
      <c r="V862" s="807">
        <v>2</v>
      </c>
      <c r="W862" s="807">
        <v>127</v>
      </c>
      <c r="X862" s="885"/>
      <c r="Z862" s="886"/>
      <c r="AA862" s="886"/>
      <c r="AB862" s="887"/>
      <c r="AC862" s="886"/>
      <c r="AI862" s="806" t="s">
        <v>811</v>
      </c>
      <c r="AJ862" s="807">
        <v>20</v>
      </c>
      <c r="AK862" s="807">
        <v>13</v>
      </c>
      <c r="AL862" s="759" t="str">
        <f t="shared" si="27"/>
        <v>Adolescente</v>
      </c>
    </row>
    <row r="863" spans="1:38" ht="30">
      <c r="A863" s="806" t="s">
        <v>844</v>
      </c>
      <c r="B863" s="806" t="s">
        <v>818</v>
      </c>
      <c r="C863" s="806" t="s">
        <v>788</v>
      </c>
      <c r="D863" s="806" t="s">
        <v>789</v>
      </c>
      <c r="E863" s="807">
        <v>7</v>
      </c>
      <c r="G863" s="806" t="s">
        <v>880</v>
      </c>
      <c r="H863" s="807">
        <v>3</v>
      </c>
      <c r="I863" s="807">
        <v>595</v>
      </c>
      <c r="K863" s="806" t="s">
        <v>674</v>
      </c>
      <c r="L863" s="806" t="s">
        <v>918</v>
      </c>
      <c r="M863" s="806" t="s">
        <v>674</v>
      </c>
      <c r="N863" s="807">
        <v>6471</v>
      </c>
      <c r="O863" s="884"/>
      <c r="P863" s="806" t="s">
        <v>809</v>
      </c>
      <c r="Q863" s="807">
        <v>112</v>
      </c>
      <c r="R863" s="807">
        <v>43</v>
      </c>
      <c r="S863" s="759" t="str">
        <f t="shared" si="26"/>
        <v>Adulto</v>
      </c>
      <c r="U863" s="806" t="s">
        <v>880</v>
      </c>
      <c r="V863" s="807">
        <v>3</v>
      </c>
      <c r="W863" s="807">
        <v>75</v>
      </c>
      <c r="X863" s="885"/>
      <c r="Z863" s="886"/>
      <c r="AA863" s="886"/>
      <c r="AB863" s="887"/>
      <c r="AC863" s="886"/>
      <c r="AI863" s="806" t="s">
        <v>811</v>
      </c>
      <c r="AJ863" s="807">
        <v>19</v>
      </c>
      <c r="AK863" s="807">
        <v>14</v>
      </c>
      <c r="AL863" s="759" t="str">
        <f t="shared" si="27"/>
        <v>Adolescente</v>
      </c>
    </row>
    <row r="864" spans="1:38" ht="30">
      <c r="A864" s="806" t="s">
        <v>844</v>
      </c>
      <c r="B864" s="806" t="s">
        <v>818</v>
      </c>
      <c r="C864" s="806" t="s">
        <v>788</v>
      </c>
      <c r="D864" s="806" t="s">
        <v>784</v>
      </c>
      <c r="E864" s="807">
        <v>53</v>
      </c>
      <c r="G864" s="806" t="s">
        <v>880</v>
      </c>
      <c r="H864" s="807">
        <v>4</v>
      </c>
      <c r="I864" s="807">
        <v>2490</v>
      </c>
      <c r="K864" s="806" t="s">
        <v>674</v>
      </c>
      <c r="L864" s="806" t="s">
        <v>918</v>
      </c>
      <c r="M864" s="806" t="s">
        <v>678</v>
      </c>
      <c r="N864" s="807">
        <v>20</v>
      </c>
      <c r="O864" s="884"/>
      <c r="P864" s="806" t="s">
        <v>809</v>
      </c>
      <c r="Q864" s="807">
        <v>93</v>
      </c>
      <c r="R864" s="807">
        <v>44</v>
      </c>
      <c r="S864" s="759" t="str">
        <f t="shared" si="26"/>
        <v>Adulto</v>
      </c>
      <c r="U864" s="806" t="s">
        <v>880</v>
      </c>
      <c r="V864" s="807">
        <v>4</v>
      </c>
      <c r="W864" s="807">
        <v>553</v>
      </c>
      <c r="X864" s="885"/>
      <c r="Z864" s="886"/>
      <c r="AA864" s="886"/>
      <c r="AB864" s="887"/>
      <c r="AC864" s="886"/>
      <c r="AI864" s="806" t="s">
        <v>811</v>
      </c>
      <c r="AJ864" s="807">
        <v>21</v>
      </c>
      <c r="AK864" s="807">
        <v>15</v>
      </c>
      <c r="AL864" s="759" t="str">
        <f t="shared" si="27"/>
        <v>Adolescente</v>
      </c>
    </row>
    <row r="865" spans="1:38" ht="30">
      <c r="A865" s="806" t="s">
        <v>844</v>
      </c>
      <c r="B865" s="806" t="s">
        <v>818</v>
      </c>
      <c r="C865" s="806" t="s">
        <v>783</v>
      </c>
      <c r="D865" s="806" t="s">
        <v>789</v>
      </c>
      <c r="E865" s="807">
        <v>15</v>
      </c>
      <c r="G865" s="806" t="s">
        <v>880</v>
      </c>
      <c r="H865" s="807">
        <v>5</v>
      </c>
      <c r="I865" s="807">
        <v>470</v>
      </c>
      <c r="K865" s="806" t="s">
        <v>674</v>
      </c>
      <c r="L865" s="806" t="s">
        <v>918</v>
      </c>
      <c r="M865" s="806" t="s">
        <v>683</v>
      </c>
      <c r="N865" s="807">
        <v>6</v>
      </c>
      <c r="O865" s="884"/>
      <c r="P865" s="806" t="s">
        <v>809</v>
      </c>
      <c r="Q865" s="807">
        <v>108</v>
      </c>
      <c r="R865" s="807">
        <v>45</v>
      </c>
      <c r="S865" s="759" t="str">
        <f t="shared" si="26"/>
        <v>Adulto</v>
      </c>
      <c r="U865" s="806" t="s">
        <v>880</v>
      </c>
      <c r="V865" s="807">
        <v>5</v>
      </c>
      <c r="W865" s="807">
        <v>65</v>
      </c>
      <c r="X865" s="885"/>
      <c r="Z865" s="886"/>
      <c r="AA865" s="886"/>
      <c r="AB865" s="887"/>
      <c r="AC865" s="886"/>
      <c r="AI865" s="806" t="s">
        <v>811</v>
      </c>
      <c r="AJ865" s="807">
        <v>18</v>
      </c>
      <c r="AK865" s="807">
        <v>16</v>
      </c>
      <c r="AL865" s="759" t="str">
        <f t="shared" si="27"/>
        <v>Adolescente</v>
      </c>
    </row>
    <row r="866" spans="1:38" ht="30">
      <c r="A866" s="806" t="s">
        <v>844</v>
      </c>
      <c r="B866" s="806" t="s">
        <v>818</v>
      </c>
      <c r="C866" s="806" t="s">
        <v>783</v>
      </c>
      <c r="D866" s="806" t="s">
        <v>784</v>
      </c>
      <c r="E866" s="807">
        <v>68</v>
      </c>
      <c r="G866" s="806" t="s">
        <v>880</v>
      </c>
      <c r="H866" s="807">
        <v>6</v>
      </c>
      <c r="I866" s="807">
        <v>459</v>
      </c>
      <c r="K866" s="806" t="s">
        <v>674</v>
      </c>
      <c r="L866" s="806" t="s">
        <v>918</v>
      </c>
      <c r="M866" s="806" t="s">
        <v>684</v>
      </c>
      <c r="N866" s="807">
        <v>1039</v>
      </c>
      <c r="O866" s="884"/>
      <c r="P866" s="806" t="s">
        <v>809</v>
      </c>
      <c r="Q866" s="807">
        <v>96</v>
      </c>
      <c r="R866" s="807">
        <v>46</v>
      </c>
      <c r="S866" s="759" t="str">
        <f t="shared" si="26"/>
        <v>Adulto</v>
      </c>
      <c r="U866" s="806" t="s">
        <v>880</v>
      </c>
      <c r="V866" s="807">
        <v>6</v>
      </c>
      <c r="W866" s="807">
        <v>63</v>
      </c>
      <c r="X866" s="885"/>
      <c r="Z866" s="886"/>
      <c r="AA866" s="886"/>
      <c r="AB866" s="887"/>
      <c r="AC866" s="886"/>
      <c r="AI866" s="806" t="s">
        <v>811</v>
      </c>
      <c r="AJ866" s="807">
        <v>19</v>
      </c>
      <c r="AK866" s="807">
        <v>17</v>
      </c>
      <c r="AL866" s="759" t="str">
        <f t="shared" si="27"/>
        <v>Adolescente</v>
      </c>
    </row>
    <row r="867" spans="1:38" ht="15">
      <c r="A867" s="806" t="s">
        <v>846</v>
      </c>
      <c r="B867" s="806" t="s">
        <v>782</v>
      </c>
      <c r="C867" s="806" t="s">
        <v>788</v>
      </c>
      <c r="D867" s="806" t="s">
        <v>784</v>
      </c>
      <c r="E867" s="807">
        <v>1</v>
      </c>
      <c r="G867" s="806" t="s">
        <v>880</v>
      </c>
      <c r="H867" s="807">
        <v>7</v>
      </c>
      <c r="I867" s="807">
        <v>485</v>
      </c>
      <c r="K867" s="806" t="s">
        <v>674</v>
      </c>
      <c r="L867" s="806" t="s">
        <v>924</v>
      </c>
      <c r="M867" s="806" t="s">
        <v>662</v>
      </c>
      <c r="N867" s="807">
        <v>5</v>
      </c>
      <c r="O867" s="884"/>
      <c r="P867" s="806" t="s">
        <v>809</v>
      </c>
      <c r="Q867" s="807">
        <v>98</v>
      </c>
      <c r="R867" s="807">
        <v>47</v>
      </c>
      <c r="S867" s="759" t="str">
        <f t="shared" si="26"/>
        <v>Adulto</v>
      </c>
      <c r="U867" s="806" t="s">
        <v>880</v>
      </c>
      <c r="V867" s="807">
        <v>7</v>
      </c>
      <c r="W867" s="807">
        <v>75</v>
      </c>
      <c r="X867" s="885"/>
      <c r="Z867" s="886"/>
      <c r="AA867" s="886"/>
      <c r="AB867" s="887"/>
      <c r="AC867" s="886"/>
      <c r="AI867" s="806" t="s">
        <v>811</v>
      </c>
      <c r="AJ867" s="807">
        <v>29</v>
      </c>
      <c r="AK867" s="807">
        <v>18</v>
      </c>
      <c r="AL867" s="759" t="str">
        <f t="shared" si="27"/>
        <v>Juventud</v>
      </c>
    </row>
    <row r="868" spans="1:38" ht="15">
      <c r="A868" s="806" t="s">
        <v>846</v>
      </c>
      <c r="B868" s="806" t="s">
        <v>662</v>
      </c>
      <c r="C868" s="806" t="s">
        <v>788</v>
      </c>
      <c r="D868" s="806" t="s">
        <v>789</v>
      </c>
      <c r="E868" s="807">
        <v>1872</v>
      </c>
      <c r="G868" s="806" t="s">
        <v>880</v>
      </c>
      <c r="H868" s="807">
        <v>8</v>
      </c>
      <c r="I868" s="807">
        <v>413</v>
      </c>
      <c r="K868" s="806" t="s">
        <v>674</v>
      </c>
      <c r="L868" s="806" t="s">
        <v>924</v>
      </c>
      <c r="M868" s="806" t="s">
        <v>790</v>
      </c>
      <c r="N868" s="807">
        <v>159</v>
      </c>
      <c r="O868" s="884"/>
      <c r="P868" s="806" t="s">
        <v>809</v>
      </c>
      <c r="Q868" s="807">
        <v>84</v>
      </c>
      <c r="R868" s="807">
        <v>48</v>
      </c>
      <c r="S868" s="759" t="str">
        <f t="shared" si="26"/>
        <v>Adulto</v>
      </c>
      <c r="U868" s="806" t="s">
        <v>880</v>
      </c>
      <c r="V868" s="807">
        <v>8</v>
      </c>
      <c r="W868" s="807">
        <v>68</v>
      </c>
      <c r="X868" s="885"/>
      <c r="Z868" s="886"/>
      <c r="AA868" s="886"/>
      <c r="AB868" s="887"/>
      <c r="AC868" s="886"/>
      <c r="AI868" s="806" t="s">
        <v>811</v>
      </c>
      <c r="AJ868" s="807">
        <v>26</v>
      </c>
      <c r="AK868" s="807">
        <v>19</v>
      </c>
      <c r="AL868" s="759" t="str">
        <f t="shared" si="27"/>
        <v>Juventud</v>
      </c>
    </row>
    <row r="869" spans="1:38" ht="15">
      <c r="A869" s="806" t="s">
        <v>846</v>
      </c>
      <c r="B869" s="806" t="s">
        <v>662</v>
      </c>
      <c r="C869" s="806" t="s">
        <v>788</v>
      </c>
      <c r="D869" s="806" t="s">
        <v>784</v>
      </c>
      <c r="E869" s="807">
        <v>6443</v>
      </c>
      <c r="G869" s="806" t="s">
        <v>880</v>
      </c>
      <c r="H869" s="807">
        <v>9</v>
      </c>
      <c r="I869" s="807">
        <v>349</v>
      </c>
      <c r="K869" s="806" t="s">
        <v>674</v>
      </c>
      <c r="L869" s="806" t="s">
        <v>924</v>
      </c>
      <c r="M869" s="806" t="s">
        <v>824</v>
      </c>
      <c r="N869" s="807">
        <v>106</v>
      </c>
      <c r="O869" s="884"/>
      <c r="P869" s="806" t="s">
        <v>809</v>
      </c>
      <c r="Q869" s="807">
        <v>100</v>
      </c>
      <c r="R869" s="807">
        <v>49</v>
      </c>
      <c r="S869" s="759" t="str">
        <f t="shared" si="26"/>
        <v>Adulto</v>
      </c>
      <c r="U869" s="806" t="s">
        <v>880</v>
      </c>
      <c r="V869" s="807">
        <v>9</v>
      </c>
      <c r="W869" s="807">
        <v>42</v>
      </c>
      <c r="X869" s="885"/>
      <c r="Z869" s="886"/>
      <c r="AA869" s="886"/>
      <c r="AB869" s="887"/>
      <c r="AC869" s="886"/>
      <c r="AI869" s="806" t="s">
        <v>811</v>
      </c>
      <c r="AJ869" s="807">
        <v>35</v>
      </c>
      <c r="AK869" s="807">
        <v>20</v>
      </c>
      <c r="AL869" s="759" t="str">
        <f t="shared" si="27"/>
        <v>Juventud</v>
      </c>
    </row>
    <row r="870" spans="1:38" ht="15">
      <c r="A870" s="806" t="s">
        <v>846</v>
      </c>
      <c r="B870" s="806" t="s">
        <v>662</v>
      </c>
      <c r="C870" s="806" t="s">
        <v>783</v>
      </c>
      <c r="D870" s="806" t="s">
        <v>789</v>
      </c>
      <c r="E870" s="807">
        <v>1806</v>
      </c>
      <c r="G870" s="806" t="s">
        <v>880</v>
      </c>
      <c r="H870" s="807">
        <v>10</v>
      </c>
      <c r="I870" s="807">
        <v>263</v>
      </c>
      <c r="K870" s="806" t="s">
        <v>674</v>
      </c>
      <c r="L870" s="806" t="s">
        <v>924</v>
      </c>
      <c r="M870" s="806" t="s">
        <v>666</v>
      </c>
      <c r="N870" s="807">
        <v>3</v>
      </c>
      <c r="O870" s="884"/>
      <c r="P870" s="806" t="s">
        <v>809</v>
      </c>
      <c r="Q870" s="807">
        <v>95</v>
      </c>
      <c r="R870" s="807">
        <v>50</v>
      </c>
      <c r="S870" s="759" t="str">
        <f t="shared" si="26"/>
        <v>Adulto</v>
      </c>
      <c r="U870" s="806" t="s">
        <v>880</v>
      </c>
      <c r="V870" s="807">
        <v>10</v>
      </c>
      <c r="W870" s="807">
        <v>27</v>
      </c>
      <c r="X870" s="885"/>
      <c r="Z870" s="886"/>
      <c r="AA870" s="886"/>
      <c r="AB870" s="887"/>
      <c r="AC870" s="886"/>
      <c r="AI870" s="806" t="s">
        <v>811</v>
      </c>
      <c r="AJ870" s="807">
        <v>44</v>
      </c>
      <c r="AK870" s="807">
        <v>21</v>
      </c>
      <c r="AL870" s="759" t="str">
        <f t="shared" si="27"/>
        <v>Juventud</v>
      </c>
    </row>
    <row r="871" spans="1:38" ht="15">
      <c r="A871" s="806" t="s">
        <v>846</v>
      </c>
      <c r="B871" s="806" t="s">
        <v>662</v>
      </c>
      <c r="C871" s="806" t="s">
        <v>783</v>
      </c>
      <c r="D871" s="806" t="s">
        <v>784</v>
      </c>
      <c r="E871" s="807">
        <v>5904</v>
      </c>
      <c r="G871" s="806" t="s">
        <v>880</v>
      </c>
      <c r="H871" s="807">
        <v>11</v>
      </c>
      <c r="I871" s="807">
        <v>155</v>
      </c>
      <c r="K871" s="806" t="s">
        <v>674</v>
      </c>
      <c r="L871" s="806" t="s">
        <v>924</v>
      </c>
      <c r="M871" s="806" t="s">
        <v>794</v>
      </c>
      <c r="N871" s="807">
        <v>2</v>
      </c>
      <c r="O871" s="884"/>
      <c r="P871" s="806" t="s">
        <v>809</v>
      </c>
      <c r="Q871" s="807">
        <v>101</v>
      </c>
      <c r="R871" s="807">
        <v>51</v>
      </c>
      <c r="S871" s="759" t="str">
        <f t="shared" si="26"/>
        <v>Adulto</v>
      </c>
      <c r="U871" s="806" t="s">
        <v>880</v>
      </c>
      <c r="V871" s="807">
        <v>11</v>
      </c>
      <c r="W871" s="807">
        <v>28</v>
      </c>
      <c r="X871" s="885"/>
      <c r="Z871" s="886"/>
      <c r="AA871" s="886"/>
      <c r="AB871" s="887"/>
      <c r="AC871" s="886"/>
      <c r="AI871" s="806" t="s">
        <v>811</v>
      </c>
      <c r="AJ871" s="807">
        <v>33</v>
      </c>
      <c r="AK871" s="807">
        <v>22</v>
      </c>
      <c r="AL871" s="759" t="str">
        <f t="shared" si="27"/>
        <v>Juventud</v>
      </c>
    </row>
    <row r="872" spans="1:38" ht="15">
      <c r="A872" s="806" t="s">
        <v>846</v>
      </c>
      <c r="B872" s="806" t="s">
        <v>666</v>
      </c>
      <c r="C872" s="806" t="s">
        <v>788</v>
      </c>
      <c r="D872" s="806" t="s">
        <v>789</v>
      </c>
      <c r="E872" s="807">
        <v>179</v>
      </c>
      <c r="G872" s="806" t="s">
        <v>880</v>
      </c>
      <c r="H872" s="807">
        <v>12</v>
      </c>
      <c r="I872" s="807">
        <v>269</v>
      </c>
      <c r="K872" s="806" t="s">
        <v>674</v>
      </c>
      <c r="L872" s="806" t="s">
        <v>924</v>
      </c>
      <c r="M872" s="806" t="s">
        <v>798</v>
      </c>
      <c r="N872" s="807">
        <v>3</v>
      </c>
      <c r="O872" s="884"/>
      <c r="P872" s="806" t="s">
        <v>809</v>
      </c>
      <c r="Q872" s="807">
        <v>88</v>
      </c>
      <c r="R872" s="807">
        <v>52</v>
      </c>
      <c r="S872" s="759" t="str">
        <f t="shared" si="26"/>
        <v>Adulto</v>
      </c>
      <c r="U872" s="806" t="s">
        <v>880</v>
      </c>
      <c r="V872" s="807">
        <v>12</v>
      </c>
      <c r="W872" s="807">
        <v>27</v>
      </c>
      <c r="X872" s="885"/>
      <c r="Z872" s="886"/>
      <c r="AA872" s="886"/>
      <c r="AB872" s="887"/>
      <c r="AC872" s="886"/>
      <c r="AI872" s="806" t="s">
        <v>811</v>
      </c>
      <c r="AJ872" s="807">
        <v>33</v>
      </c>
      <c r="AK872" s="807">
        <v>23</v>
      </c>
      <c r="AL872" s="759" t="str">
        <f t="shared" si="27"/>
        <v>Juventud</v>
      </c>
    </row>
    <row r="873" spans="1:38" ht="15">
      <c r="A873" s="806" t="s">
        <v>846</v>
      </c>
      <c r="B873" s="806" t="s">
        <v>666</v>
      </c>
      <c r="C873" s="806" t="s">
        <v>788</v>
      </c>
      <c r="D873" s="806" t="s">
        <v>784</v>
      </c>
      <c r="E873" s="807">
        <v>1005</v>
      </c>
      <c r="G873" s="806" t="s">
        <v>805</v>
      </c>
      <c r="H873" s="807">
        <v>0</v>
      </c>
      <c r="I873" s="807">
        <v>61</v>
      </c>
      <c r="K873" s="806" t="s">
        <v>674</v>
      </c>
      <c r="L873" s="806" t="s">
        <v>924</v>
      </c>
      <c r="M873" s="806" t="s">
        <v>799</v>
      </c>
      <c r="N873" s="807">
        <v>1</v>
      </c>
      <c r="O873" s="884"/>
      <c r="P873" s="806" t="s">
        <v>809</v>
      </c>
      <c r="Q873" s="807">
        <v>84</v>
      </c>
      <c r="R873" s="807">
        <v>53</v>
      </c>
      <c r="S873" s="759" t="str">
        <f t="shared" si="26"/>
        <v>Adulto</v>
      </c>
      <c r="U873" s="806" t="s">
        <v>805</v>
      </c>
      <c r="V873" s="807">
        <v>0</v>
      </c>
      <c r="W873" s="807">
        <v>23</v>
      </c>
      <c r="X873" s="885"/>
      <c r="Z873" s="886"/>
      <c r="AA873" s="886"/>
      <c r="AB873" s="887"/>
      <c r="AC873" s="886"/>
      <c r="AI873" s="806" t="s">
        <v>811</v>
      </c>
      <c r="AJ873" s="807">
        <v>45</v>
      </c>
      <c r="AK873" s="807">
        <v>24</v>
      </c>
      <c r="AL873" s="759" t="str">
        <f t="shared" si="27"/>
        <v>Juventud</v>
      </c>
    </row>
    <row r="874" spans="1:38" ht="15">
      <c r="A874" s="806" t="s">
        <v>846</v>
      </c>
      <c r="B874" s="806" t="s">
        <v>666</v>
      </c>
      <c r="C874" s="806" t="s">
        <v>783</v>
      </c>
      <c r="D874" s="806" t="s">
        <v>789</v>
      </c>
      <c r="E874" s="807">
        <v>183</v>
      </c>
      <c r="G874" s="806" t="s">
        <v>805</v>
      </c>
      <c r="H874" s="807">
        <v>1</v>
      </c>
      <c r="I874" s="807">
        <v>319</v>
      </c>
      <c r="K874" s="806" t="s">
        <v>674</v>
      </c>
      <c r="L874" s="806" t="s">
        <v>924</v>
      </c>
      <c r="M874" s="806" t="s">
        <v>801</v>
      </c>
      <c r="N874" s="807">
        <v>2</v>
      </c>
      <c r="O874" s="884"/>
      <c r="P874" s="806" t="s">
        <v>809</v>
      </c>
      <c r="Q874" s="807">
        <v>82</v>
      </c>
      <c r="R874" s="807">
        <v>54</v>
      </c>
      <c r="S874" s="759" t="str">
        <f t="shared" si="26"/>
        <v>Adulto</v>
      </c>
      <c r="U874" s="806" t="s">
        <v>805</v>
      </c>
      <c r="V874" s="807">
        <v>1</v>
      </c>
      <c r="W874" s="807">
        <v>92</v>
      </c>
      <c r="X874" s="885"/>
      <c r="Z874" s="886"/>
      <c r="AA874" s="886"/>
      <c r="AB874" s="887"/>
      <c r="AC874" s="886"/>
      <c r="AI874" s="806" t="s">
        <v>811</v>
      </c>
      <c r="AJ874" s="807">
        <v>34</v>
      </c>
      <c r="AK874" s="807">
        <v>25</v>
      </c>
      <c r="AL874" s="759" t="str">
        <f t="shared" si="27"/>
        <v>Juventud</v>
      </c>
    </row>
    <row r="875" spans="1:38" ht="15">
      <c r="A875" s="806" t="s">
        <v>846</v>
      </c>
      <c r="B875" s="806" t="s">
        <v>666</v>
      </c>
      <c r="C875" s="806" t="s">
        <v>783</v>
      </c>
      <c r="D875" s="806" t="s">
        <v>784</v>
      </c>
      <c r="E875" s="807">
        <v>933</v>
      </c>
      <c r="G875" s="806" t="s">
        <v>805</v>
      </c>
      <c r="H875" s="807">
        <v>2</v>
      </c>
      <c r="I875" s="807">
        <v>924</v>
      </c>
      <c r="K875" s="806" t="s">
        <v>674</v>
      </c>
      <c r="L875" s="806" t="s">
        <v>924</v>
      </c>
      <c r="M875" s="806" t="s">
        <v>674</v>
      </c>
      <c r="N875" s="807">
        <v>1636</v>
      </c>
      <c r="O875" s="884"/>
      <c r="P875" s="806" t="s">
        <v>809</v>
      </c>
      <c r="Q875" s="807">
        <v>101</v>
      </c>
      <c r="R875" s="807">
        <v>55</v>
      </c>
      <c r="S875" s="759" t="str">
        <f t="shared" si="26"/>
        <v>Adulto</v>
      </c>
      <c r="U875" s="806" t="s">
        <v>805</v>
      </c>
      <c r="V875" s="807">
        <v>2</v>
      </c>
      <c r="W875" s="807">
        <v>280</v>
      </c>
      <c r="X875" s="885"/>
      <c r="Z875" s="886"/>
      <c r="AA875" s="886"/>
      <c r="AB875" s="887"/>
      <c r="AC875" s="886"/>
      <c r="AI875" s="806" t="s">
        <v>811</v>
      </c>
      <c r="AJ875" s="807">
        <v>51</v>
      </c>
      <c r="AK875" s="807">
        <v>26</v>
      </c>
      <c r="AL875" s="759" t="str">
        <f t="shared" si="27"/>
        <v>Juventud</v>
      </c>
    </row>
    <row r="876" spans="1:38" ht="15">
      <c r="A876" s="806" t="s">
        <v>846</v>
      </c>
      <c r="B876" s="806" t="s">
        <v>669</v>
      </c>
      <c r="C876" s="806" t="s">
        <v>788</v>
      </c>
      <c r="D876" s="806" t="s">
        <v>789</v>
      </c>
      <c r="E876" s="807">
        <v>9</v>
      </c>
      <c r="G876" s="806" t="s">
        <v>805</v>
      </c>
      <c r="H876" s="807">
        <v>3</v>
      </c>
      <c r="I876" s="807">
        <v>444</v>
      </c>
      <c r="K876" s="806" t="s">
        <v>674</v>
      </c>
      <c r="L876" s="806" t="s">
        <v>924</v>
      </c>
      <c r="M876" s="806" t="s">
        <v>683</v>
      </c>
      <c r="N876" s="807">
        <v>4</v>
      </c>
      <c r="O876" s="884"/>
      <c r="P876" s="806" t="s">
        <v>809</v>
      </c>
      <c r="Q876" s="807">
        <v>91</v>
      </c>
      <c r="R876" s="807">
        <v>56</v>
      </c>
      <c r="S876" s="759" t="str">
        <f t="shared" si="26"/>
        <v>Adulto</v>
      </c>
      <c r="U876" s="806" t="s">
        <v>805</v>
      </c>
      <c r="V876" s="807">
        <v>3</v>
      </c>
      <c r="W876" s="807">
        <v>114</v>
      </c>
      <c r="X876" s="885"/>
      <c r="Z876" s="886"/>
      <c r="AA876" s="886"/>
      <c r="AB876" s="887"/>
      <c r="AC876" s="886"/>
      <c r="AI876" s="806" t="s">
        <v>811</v>
      </c>
      <c r="AJ876" s="807">
        <v>51</v>
      </c>
      <c r="AK876" s="807">
        <v>27</v>
      </c>
      <c r="AL876" s="759" t="str">
        <f t="shared" si="27"/>
        <v>Juventud</v>
      </c>
    </row>
    <row r="877" spans="1:38" ht="15">
      <c r="A877" s="806" t="s">
        <v>846</v>
      </c>
      <c r="B877" s="806" t="s">
        <v>669</v>
      </c>
      <c r="C877" s="806" t="s">
        <v>788</v>
      </c>
      <c r="D877" s="806" t="s">
        <v>784</v>
      </c>
      <c r="E877" s="807">
        <v>13</v>
      </c>
      <c r="G877" s="806" t="s">
        <v>805</v>
      </c>
      <c r="H877" s="807">
        <v>4</v>
      </c>
      <c r="I877" s="807">
        <v>1790</v>
      </c>
      <c r="K877" s="806" t="s">
        <v>674</v>
      </c>
      <c r="L877" s="806" t="s">
        <v>924</v>
      </c>
      <c r="M877" s="806" t="s">
        <v>684</v>
      </c>
      <c r="N877" s="807">
        <v>3402</v>
      </c>
      <c r="O877" s="884"/>
      <c r="P877" s="806" t="s">
        <v>809</v>
      </c>
      <c r="Q877" s="807">
        <v>99</v>
      </c>
      <c r="R877" s="807">
        <v>57</v>
      </c>
      <c r="S877" s="759" t="str">
        <f t="shared" si="26"/>
        <v>Adulto</v>
      </c>
      <c r="U877" s="806" t="s">
        <v>805</v>
      </c>
      <c r="V877" s="807">
        <v>4</v>
      </c>
      <c r="W877" s="807">
        <v>1155</v>
      </c>
      <c r="X877" s="885"/>
      <c r="Z877" s="886"/>
      <c r="AA877" s="886"/>
      <c r="AB877" s="887"/>
      <c r="AC877" s="886"/>
      <c r="AI877" s="806" t="s">
        <v>811</v>
      </c>
      <c r="AJ877" s="807">
        <v>51</v>
      </c>
      <c r="AK877" s="807">
        <v>28</v>
      </c>
      <c r="AL877" s="759" t="str">
        <f t="shared" si="27"/>
        <v>Juventud</v>
      </c>
    </row>
    <row r="878" spans="1:38" ht="15">
      <c r="A878" s="806" t="s">
        <v>846</v>
      </c>
      <c r="B878" s="806" t="s">
        <v>669</v>
      </c>
      <c r="C878" s="806" t="s">
        <v>783</v>
      </c>
      <c r="D878" s="806" t="s">
        <v>789</v>
      </c>
      <c r="E878" s="807">
        <v>3</v>
      </c>
      <c r="G878" s="806" t="s">
        <v>805</v>
      </c>
      <c r="H878" s="807">
        <v>5</v>
      </c>
      <c r="I878" s="807">
        <v>285</v>
      </c>
      <c r="K878" s="806" t="s">
        <v>676</v>
      </c>
      <c r="L878" s="806" t="s">
        <v>809</v>
      </c>
      <c r="M878" s="806" t="s">
        <v>790</v>
      </c>
      <c r="N878" s="807">
        <v>596</v>
      </c>
      <c r="O878" s="884"/>
      <c r="P878" s="806" t="s">
        <v>809</v>
      </c>
      <c r="Q878" s="807">
        <v>100</v>
      </c>
      <c r="R878" s="807">
        <v>58</v>
      </c>
      <c r="S878" s="759" t="str">
        <f t="shared" si="26"/>
        <v>Adulto</v>
      </c>
      <c r="U878" s="806" t="s">
        <v>805</v>
      </c>
      <c r="V878" s="807">
        <v>5</v>
      </c>
      <c r="W878" s="807">
        <v>136</v>
      </c>
      <c r="X878" s="885"/>
      <c r="Z878" s="886"/>
      <c r="AA878" s="886"/>
      <c r="AB878" s="887"/>
      <c r="AC878" s="886"/>
      <c r="AI878" s="806" t="s">
        <v>811</v>
      </c>
      <c r="AJ878" s="807">
        <v>59</v>
      </c>
      <c r="AK878" s="807">
        <v>29</v>
      </c>
      <c r="AL878" s="759" t="str">
        <f t="shared" si="27"/>
        <v>Adulto</v>
      </c>
    </row>
    <row r="879" spans="1:38" ht="15">
      <c r="A879" s="806" t="s">
        <v>846</v>
      </c>
      <c r="B879" s="806" t="s">
        <v>669</v>
      </c>
      <c r="C879" s="806" t="s">
        <v>783</v>
      </c>
      <c r="D879" s="806" t="s">
        <v>784</v>
      </c>
      <c r="E879" s="807">
        <v>11</v>
      </c>
      <c r="G879" s="806" t="s">
        <v>805</v>
      </c>
      <c r="H879" s="807">
        <v>6</v>
      </c>
      <c r="I879" s="807">
        <v>359</v>
      </c>
      <c r="K879" s="806" t="s">
        <v>676</v>
      </c>
      <c r="L879" s="806" t="s">
        <v>809</v>
      </c>
      <c r="M879" s="806" t="s">
        <v>794</v>
      </c>
      <c r="N879" s="807">
        <v>4</v>
      </c>
      <c r="O879" s="884"/>
      <c r="P879" s="806" t="s">
        <v>809</v>
      </c>
      <c r="Q879" s="807">
        <v>96</v>
      </c>
      <c r="R879" s="807">
        <v>59</v>
      </c>
      <c r="S879" s="759" t="str">
        <f t="shared" si="26"/>
        <v>Adulto</v>
      </c>
      <c r="U879" s="806" t="s">
        <v>805</v>
      </c>
      <c r="V879" s="807">
        <v>6</v>
      </c>
      <c r="W879" s="807">
        <v>140</v>
      </c>
      <c r="X879" s="885"/>
      <c r="Z879" s="886"/>
      <c r="AA879" s="886"/>
      <c r="AB879" s="887"/>
      <c r="AC879" s="886"/>
      <c r="AI879" s="806" t="s">
        <v>811</v>
      </c>
      <c r="AJ879" s="807">
        <v>53</v>
      </c>
      <c r="AK879" s="807">
        <v>30</v>
      </c>
      <c r="AL879" s="759" t="str">
        <f t="shared" si="27"/>
        <v>Adulto</v>
      </c>
    </row>
    <row r="880" spans="1:38" ht="15">
      <c r="A880" s="806" t="s">
        <v>846</v>
      </c>
      <c r="B880" s="806" t="s">
        <v>787</v>
      </c>
      <c r="C880" s="806" t="s">
        <v>788</v>
      </c>
      <c r="D880" s="806" t="s">
        <v>789</v>
      </c>
      <c r="E880" s="807">
        <v>2</v>
      </c>
      <c r="G880" s="806" t="s">
        <v>805</v>
      </c>
      <c r="H880" s="807">
        <v>7</v>
      </c>
      <c r="I880" s="807">
        <v>395</v>
      </c>
      <c r="K880" s="806" t="s">
        <v>676</v>
      </c>
      <c r="L880" s="806" t="s">
        <v>809</v>
      </c>
      <c r="M880" s="806" t="s">
        <v>829</v>
      </c>
      <c r="N880" s="807">
        <v>1</v>
      </c>
      <c r="O880" s="884"/>
      <c r="P880" s="806" t="s">
        <v>809</v>
      </c>
      <c r="Q880" s="807">
        <v>97</v>
      </c>
      <c r="R880" s="807">
        <v>60</v>
      </c>
      <c r="S880" s="759" t="str">
        <f t="shared" si="26"/>
        <v>Vejez</v>
      </c>
      <c r="U880" s="806" t="s">
        <v>805</v>
      </c>
      <c r="V880" s="807">
        <v>7</v>
      </c>
      <c r="W880" s="807">
        <v>109</v>
      </c>
      <c r="X880" s="885"/>
      <c r="Z880" s="886"/>
      <c r="AA880" s="886"/>
      <c r="AB880" s="887"/>
      <c r="AC880" s="886"/>
      <c r="AI880" s="806" t="s">
        <v>811</v>
      </c>
      <c r="AJ880" s="807">
        <v>50</v>
      </c>
      <c r="AK880" s="807">
        <v>31</v>
      </c>
      <c r="AL880" s="759" t="str">
        <f t="shared" si="27"/>
        <v>Adulto</v>
      </c>
    </row>
    <row r="881" spans="1:38" ht="15">
      <c r="A881" s="806" t="s">
        <v>846</v>
      </c>
      <c r="B881" s="806" t="s">
        <v>787</v>
      </c>
      <c r="C881" s="806" t="s">
        <v>788</v>
      </c>
      <c r="D881" s="806" t="s">
        <v>784</v>
      </c>
      <c r="E881" s="807">
        <v>13</v>
      </c>
      <c r="G881" s="806" t="s">
        <v>805</v>
      </c>
      <c r="H881" s="807">
        <v>8</v>
      </c>
      <c r="I881" s="807">
        <v>319</v>
      </c>
      <c r="K881" s="806" t="s">
        <v>676</v>
      </c>
      <c r="L881" s="806" t="s">
        <v>809</v>
      </c>
      <c r="M881" s="806" t="s">
        <v>798</v>
      </c>
      <c r="N881" s="807">
        <v>10</v>
      </c>
      <c r="O881" s="884"/>
      <c r="P881" s="806" t="s">
        <v>809</v>
      </c>
      <c r="Q881" s="807">
        <v>96</v>
      </c>
      <c r="R881" s="807">
        <v>61</v>
      </c>
      <c r="S881" s="759" t="str">
        <f t="shared" si="26"/>
        <v>Vejez</v>
      </c>
      <c r="U881" s="806" t="s">
        <v>805</v>
      </c>
      <c r="V881" s="807">
        <v>8</v>
      </c>
      <c r="W881" s="807">
        <v>77</v>
      </c>
      <c r="X881" s="885"/>
      <c r="Z881" s="886"/>
      <c r="AA881" s="886"/>
      <c r="AB881" s="887"/>
      <c r="AC881" s="886"/>
      <c r="AI881" s="806" t="s">
        <v>811</v>
      </c>
      <c r="AJ881" s="807">
        <v>63</v>
      </c>
      <c r="AK881" s="807">
        <v>32</v>
      </c>
      <c r="AL881" s="759" t="str">
        <f t="shared" si="27"/>
        <v>Adulto</v>
      </c>
    </row>
    <row r="882" spans="1:38" ht="15">
      <c r="A882" s="806" t="s">
        <v>846</v>
      </c>
      <c r="B882" s="806" t="s">
        <v>787</v>
      </c>
      <c r="C882" s="806" t="s">
        <v>783</v>
      </c>
      <c r="D882" s="806" t="s">
        <v>789</v>
      </c>
      <c r="E882" s="807">
        <v>1</v>
      </c>
      <c r="G882" s="806" t="s">
        <v>805</v>
      </c>
      <c r="H882" s="807">
        <v>9</v>
      </c>
      <c r="I882" s="807">
        <v>255</v>
      </c>
      <c r="K882" s="806" t="s">
        <v>676</v>
      </c>
      <c r="L882" s="806" t="s">
        <v>809</v>
      </c>
      <c r="M882" s="806" t="s">
        <v>801</v>
      </c>
      <c r="N882" s="807">
        <v>1</v>
      </c>
      <c r="O882" s="884"/>
      <c r="P882" s="806" t="s">
        <v>809</v>
      </c>
      <c r="Q882" s="807">
        <v>82</v>
      </c>
      <c r="R882" s="807">
        <v>62</v>
      </c>
      <c r="S882" s="759" t="str">
        <f t="shared" si="26"/>
        <v>Vejez</v>
      </c>
      <c r="U882" s="806" t="s">
        <v>805</v>
      </c>
      <c r="V882" s="807">
        <v>9</v>
      </c>
      <c r="W882" s="807">
        <v>44</v>
      </c>
      <c r="X882" s="885"/>
      <c r="Z882" s="886"/>
      <c r="AA882" s="886"/>
      <c r="AB882" s="887"/>
      <c r="AC882" s="886"/>
      <c r="AI882" s="806" t="s">
        <v>811</v>
      </c>
      <c r="AJ882" s="807">
        <v>39</v>
      </c>
      <c r="AK882" s="807">
        <v>33</v>
      </c>
      <c r="AL882" s="759" t="str">
        <f t="shared" si="27"/>
        <v>Adulto</v>
      </c>
    </row>
    <row r="883" spans="1:38" ht="15">
      <c r="A883" s="806" t="s">
        <v>846</v>
      </c>
      <c r="B883" s="806" t="s">
        <v>787</v>
      </c>
      <c r="C883" s="806" t="s">
        <v>783</v>
      </c>
      <c r="D883" s="806" t="s">
        <v>784</v>
      </c>
      <c r="E883" s="807">
        <v>20</v>
      </c>
      <c r="G883" s="806" t="s">
        <v>805</v>
      </c>
      <c r="H883" s="807">
        <v>10</v>
      </c>
      <c r="I883" s="807">
        <v>204</v>
      </c>
      <c r="K883" s="806" t="s">
        <v>676</v>
      </c>
      <c r="L883" s="806" t="s">
        <v>809</v>
      </c>
      <c r="M883" s="806" t="s">
        <v>674</v>
      </c>
      <c r="N883" s="807">
        <v>5777</v>
      </c>
      <c r="O883" s="884"/>
      <c r="P883" s="806" t="s">
        <v>809</v>
      </c>
      <c r="Q883" s="807">
        <v>98</v>
      </c>
      <c r="R883" s="807">
        <v>63</v>
      </c>
      <c r="S883" s="759" t="str">
        <f t="shared" si="26"/>
        <v>Vejez</v>
      </c>
      <c r="U883" s="806" t="s">
        <v>805</v>
      </c>
      <c r="V883" s="807">
        <v>10</v>
      </c>
      <c r="W883" s="807">
        <v>30</v>
      </c>
      <c r="X883" s="885"/>
      <c r="Z883" s="886"/>
      <c r="AA883" s="886"/>
      <c r="AB883" s="887"/>
      <c r="AC883" s="886"/>
      <c r="AI883" s="806" t="s">
        <v>811</v>
      </c>
      <c r="AJ883" s="807">
        <v>40</v>
      </c>
      <c r="AK883" s="807">
        <v>34</v>
      </c>
      <c r="AL883" s="759" t="str">
        <f t="shared" si="27"/>
        <v>Adulto</v>
      </c>
    </row>
    <row r="884" spans="1:38" ht="15">
      <c r="A884" s="806" t="s">
        <v>846</v>
      </c>
      <c r="B884" s="806" t="s">
        <v>792</v>
      </c>
      <c r="C884" s="806" t="s">
        <v>788</v>
      </c>
      <c r="D884" s="806" t="s">
        <v>784</v>
      </c>
      <c r="E884" s="807">
        <v>2</v>
      </c>
      <c r="G884" s="806" t="s">
        <v>805</v>
      </c>
      <c r="H884" s="807">
        <v>11</v>
      </c>
      <c r="I884" s="807">
        <v>149</v>
      </c>
      <c r="K884" s="806" t="s">
        <v>676</v>
      </c>
      <c r="L884" s="806" t="s">
        <v>809</v>
      </c>
      <c r="M884" s="806" t="s">
        <v>684</v>
      </c>
      <c r="N884" s="807">
        <v>2133</v>
      </c>
      <c r="O884" s="884"/>
      <c r="P884" s="806" t="s">
        <v>809</v>
      </c>
      <c r="Q884" s="807">
        <v>79</v>
      </c>
      <c r="R884" s="807">
        <v>64</v>
      </c>
      <c r="S884" s="759" t="str">
        <f t="shared" si="26"/>
        <v>Vejez</v>
      </c>
      <c r="U884" s="806" t="s">
        <v>805</v>
      </c>
      <c r="V884" s="807">
        <v>11</v>
      </c>
      <c r="W884" s="807">
        <v>21</v>
      </c>
      <c r="X884" s="885"/>
      <c r="Z884" s="886"/>
      <c r="AA884" s="886"/>
      <c r="AB884" s="887"/>
      <c r="AC884" s="886"/>
      <c r="AI884" s="806" t="s">
        <v>811</v>
      </c>
      <c r="AJ884" s="807">
        <v>35</v>
      </c>
      <c r="AK884" s="807">
        <v>35</v>
      </c>
      <c r="AL884" s="759" t="str">
        <f t="shared" si="27"/>
        <v>Adulto</v>
      </c>
    </row>
    <row r="885" spans="1:38" ht="15">
      <c r="A885" s="806" t="s">
        <v>846</v>
      </c>
      <c r="B885" s="806" t="s">
        <v>792</v>
      </c>
      <c r="C885" s="806" t="s">
        <v>783</v>
      </c>
      <c r="D885" s="806" t="s">
        <v>784</v>
      </c>
      <c r="E885" s="807">
        <v>1</v>
      </c>
      <c r="G885" s="806" t="s">
        <v>805</v>
      </c>
      <c r="H885" s="807">
        <v>12</v>
      </c>
      <c r="I885" s="807">
        <v>211</v>
      </c>
      <c r="K885" s="806" t="s">
        <v>676</v>
      </c>
      <c r="L885" s="806" t="s">
        <v>823</v>
      </c>
      <c r="M885" s="806" t="s">
        <v>806</v>
      </c>
      <c r="N885" s="807">
        <v>1</v>
      </c>
      <c r="O885" s="884"/>
      <c r="P885" s="806" t="s">
        <v>809</v>
      </c>
      <c r="Q885" s="807">
        <v>75</v>
      </c>
      <c r="R885" s="807">
        <v>65</v>
      </c>
      <c r="S885" s="759" t="str">
        <f t="shared" si="26"/>
        <v>Vejez</v>
      </c>
      <c r="U885" s="806" t="s">
        <v>805</v>
      </c>
      <c r="V885" s="807">
        <v>12</v>
      </c>
      <c r="W885" s="807">
        <v>26</v>
      </c>
      <c r="X885" s="885"/>
      <c r="Z885" s="886"/>
      <c r="AA885" s="886"/>
      <c r="AB885" s="887"/>
      <c r="AC885" s="886"/>
      <c r="AI885" s="806" t="s">
        <v>811</v>
      </c>
      <c r="AJ885" s="807">
        <v>37</v>
      </c>
      <c r="AK885" s="807">
        <v>36</v>
      </c>
      <c r="AL885" s="759" t="str">
        <f t="shared" si="27"/>
        <v>Adulto</v>
      </c>
    </row>
    <row r="886" spans="1:38" ht="15">
      <c r="A886" s="806" t="s">
        <v>846</v>
      </c>
      <c r="B886" s="806" t="s">
        <v>796</v>
      </c>
      <c r="C886" s="806" t="s">
        <v>783</v>
      </c>
      <c r="D886" s="806" t="s">
        <v>784</v>
      </c>
      <c r="E886" s="807">
        <v>1</v>
      </c>
      <c r="G886" s="806" t="s">
        <v>881</v>
      </c>
      <c r="H886" s="807">
        <v>0</v>
      </c>
      <c r="I886" s="807">
        <v>288</v>
      </c>
      <c r="K886" s="806" t="s">
        <v>676</v>
      </c>
      <c r="L886" s="806" t="s">
        <v>823</v>
      </c>
      <c r="M886" s="806" t="s">
        <v>794</v>
      </c>
      <c r="N886" s="807">
        <v>3</v>
      </c>
      <c r="O886" s="884"/>
      <c r="P886" s="806" t="s">
        <v>809</v>
      </c>
      <c r="Q886" s="807">
        <v>73</v>
      </c>
      <c r="R886" s="807">
        <v>66</v>
      </c>
      <c r="S886" s="759" t="str">
        <f t="shared" si="26"/>
        <v>Vejez</v>
      </c>
      <c r="U886" s="806" t="s">
        <v>881</v>
      </c>
      <c r="V886" s="807">
        <v>0</v>
      </c>
      <c r="W886" s="807">
        <v>486</v>
      </c>
      <c r="X886" s="885"/>
      <c r="Z886" s="886"/>
      <c r="AA886" s="886"/>
      <c r="AB886" s="887"/>
      <c r="AC886" s="886"/>
      <c r="AI886" s="806" t="s">
        <v>811</v>
      </c>
      <c r="AJ886" s="807">
        <v>31</v>
      </c>
      <c r="AK886" s="807">
        <v>37</v>
      </c>
      <c r="AL886" s="759" t="str">
        <f t="shared" si="27"/>
        <v>Adulto</v>
      </c>
    </row>
    <row r="887" spans="1:38" ht="15">
      <c r="A887" s="806" t="s">
        <v>846</v>
      </c>
      <c r="B887" s="806" t="s">
        <v>815</v>
      </c>
      <c r="C887" s="806" t="s">
        <v>788</v>
      </c>
      <c r="D887" s="806" t="s">
        <v>789</v>
      </c>
      <c r="E887" s="807">
        <v>3576</v>
      </c>
      <c r="G887" s="806" t="s">
        <v>881</v>
      </c>
      <c r="H887" s="807">
        <v>1</v>
      </c>
      <c r="I887" s="807">
        <v>1265</v>
      </c>
      <c r="K887" s="806" t="s">
        <v>676</v>
      </c>
      <c r="L887" s="806" t="s">
        <v>823</v>
      </c>
      <c r="M887" s="806" t="s">
        <v>795</v>
      </c>
      <c r="N887" s="807">
        <v>2</v>
      </c>
      <c r="O887" s="884"/>
      <c r="P887" s="806" t="s">
        <v>809</v>
      </c>
      <c r="Q887" s="807">
        <v>79</v>
      </c>
      <c r="R887" s="807">
        <v>67</v>
      </c>
      <c r="S887" s="759" t="str">
        <f t="shared" si="26"/>
        <v>Vejez</v>
      </c>
      <c r="U887" s="806" t="s">
        <v>881</v>
      </c>
      <c r="V887" s="807">
        <v>1</v>
      </c>
      <c r="W887" s="807">
        <v>2203</v>
      </c>
      <c r="X887" s="885"/>
      <c r="Z887" s="886"/>
      <c r="AA887" s="886"/>
      <c r="AB887" s="887"/>
      <c r="AC887" s="886"/>
      <c r="AI887" s="806" t="s">
        <v>811</v>
      </c>
      <c r="AJ887" s="807">
        <v>33</v>
      </c>
      <c r="AK887" s="807">
        <v>38</v>
      </c>
      <c r="AL887" s="759" t="str">
        <f t="shared" si="27"/>
        <v>Adulto</v>
      </c>
    </row>
    <row r="888" spans="1:38" ht="15">
      <c r="A888" s="806" t="s">
        <v>846</v>
      </c>
      <c r="B888" s="806" t="s">
        <v>815</v>
      </c>
      <c r="C888" s="806" t="s">
        <v>788</v>
      </c>
      <c r="D888" s="806" t="s">
        <v>784</v>
      </c>
      <c r="E888" s="807">
        <v>7252</v>
      </c>
      <c r="G888" s="806" t="s">
        <v>881</v>
      </c>
      <c r="H888" s="807">
        <v>2</v>
      </c>
      <c r="I888" s="807">
        <v>2648</v>
      </c>
      <c r="K888" s="806" t="s">
        <v>676</v>
      </c>
      <c r="L888" s="806" t="s">
        <v>823</v>
      </c>
      <c r="M888" s="806" t="s">
        <v>798</v>
      </c>
      <c r="N888" s="807">
        <v>2</v>
      </c>
      <c r="O888" s="884"/>
      <c r="P888" s="806" t="s">
        <v>809</v>
      </c>
      <c r="Q888" s="807">
        <v>71</v>
      </c>
      <c r="R888" s="807">
        <v>68</v>
      </c>
      <c r="S888" s="759" t="str">
        <f t="shared" si="26"/>
        <v>Vejez</v>
      </c>
      <c r="U888" s="806" t="s">
        <v>881</v>
      </c>
      <c r="V888" s="807">
        <v>2</v>
      </c>
      <c r="W888" s="807">
        <v>5694</v>
      </c>
      <c r="X888" s="885"/>
      <c r="Z888" s="886"/>
      <c r="AA888" s="886"/>
      <c r="AB888" s="887"/>
      <c r="AC888" s="886"/>
      <c r="AI888" s="806" t="s">
        <v>811</v>
      </c>
      <c r="AJ888" s="807">
        <v>19</v>
      </c>
      <c r="AK888" s="807">
        <v>39</v>
      </c>
      <c r="AL888" s="759" t="str">
        <f t="shared" si="27"/>
        <v>Adulto</v>
      </c>
    </row>
    <row r="889" spans="1:38" ht="15">
      <c r="A889" s="806" t="s">
        <v>846</v>
      </c>
      <c r="B889" s="806" t="s">
        <v>815</v>
      </c>
      <c r="C889" s="806" t="s">
        <v>783</v>
      </c>
      <c r="D889" s="806" t="s">
        <v>789</v>
      </c>
      <c r="E889" s="807">
        <v>3182</v>
      </c>
      <c r="G889" s="806" t="s">
        <v>881</v>
      </c>
      <c r="H889" s="807">
        <v>3</v>
      </c>
      <c r="I889" s="807">
        <v>1238</v>
      </c>
      <c r="K889" s="806" t="s">
        <v>676</v>
      </c>
      <c r="L889" s="806" t="s">
        <v>823</v>
      </c>
      <c r="M889" s="806" t="s">
        <v>801</v>
      </c>
      <c r="N889" s="807">
        <v>29</v>
      </c>
      <c r="O889" s="884"/>
      <c r="P889" s="806" t="s">
        <v>809</v>
      </c>
      <c r="Q889" s="807">
        <v>55</v>
      </c>
      <c r="R889" s="807">
        <v>69</v>
      </c>
      <c r="S889" s="759" t="str">
        <f t="shared" si="26"/>
        <v>Vejez</v>
      </c>
      <c r="U889" s="806" t="s">
        <v>881</v>
      </c>
      <c r="V889" s="807">
        <v>3</v>
      </c>
      <c r="W889" s="807">
        <v>2563</v>
      </c>
      <c r="X889" s="885"/>
      <c r="Z889" s="886"/>
      <c r="AA889" s="886"/>
      <c r="AB889" s="887"/>
      <c r="AC889" s="886"/>
      <c r="AI889" s="806" t="s">
        <v>811</v>
      </c>
      <c r="AJ889" s="807">
        <v>24</v>
      </c>
      <c r="AK889" s="807">
        <v>40</v>
      </c>
      <c r="AL889" s="759" t="str">
        <f t="shared" si="27"/>
        <v>Adulto</v>
      </c>
    </row>
    <row r="890" spans="1:38" ht="15">
      <c r="A890" s="806" t="s">
        <v>846</v>
      </c>
      <c r="B890" s="806" t="s">
        <v>815</v>
      </c>
      <c r="C890" s="806" t="s">
        <v>783</v>
      </c>
      <c r="D890" s="806" t="s">
        <v>784</v>
      </c>
      <c r="E890" s="807">
        <v>5506</v>
      </c>
      <c r="G890" s="806" t="s">
        <v>881</v>
      </c>
      <c r="H890" s="807">
        <v>4</v>
      </c>
      <c r="I890" s="807">
        <v>6688</v>
      </c>
      <c r="K890" s="806" t="s">
        <v>676</v>
      </c>
      <c r="L890" s="806" t="s">
        <v>823</v>
      </c>
      <c r="M890" s="806" t="s">
        <v>674</v>
      </c>
      <c r="N890" s="807">
        <v>2420</v>
      </c>
      <c r="O890" s="884"/>
      <c r="P890" s="806" t="s">
        <v>809</v>
      </c>
      <c r="Q890" s="807">
        <v>57</v>
      </c>
      <c r="R890" s="807">
        <v>70</v>
      </c>
      <c r="S890" s="759" t="str">
        <f t="shared" si="26"/>
        <v>Vejez</v>
      </c>
      <c r="U890" s="806" t="s">
        <v>881</v>
      </c>
      <c r="V890" s="807">
        <v>4</v>
      </c>
      <c r="W890" s="807">
        <v>21330</v>
      </c>
      <c r="X890" s="885"/>
      <c r="Z890" s="886"/>
      <c r="AA890" s="886"/>
      <c r="AB890" s="887"/>
      <c r="AC890" s="886"/>
      <c r="AI890" s="806" t="s">
        <v>811</v>
      </c>
      <c r="AJ890" s="807">
        <v>17</v>
      </c>
      <c r="AK890" s="807">
        <v>41</v>
      </c>
      <c r="AL890" s="759" t="str">
        <f t="shared" si="27"/>
        <v>Adulto</v>
      </c>
    </row>
    <row r="891" spans="1:38" ht="15">
      <c r="A891" s="806" t="s">
        <v>846</v>
      </c>
      <c r="B891" s="806" t="s">
        <v>818</v>
      </c>
      <c r="C891" s="806" t="s">
        <v>788</v>
      </c>
      <c r="D891" s="806" t="s">
        <v>789</v>
      </c>
      <c r="E891" s="807">
        <v>2</v>
      </c>
      <c r="G891" s="806" t="s">
        <v>881</v>
      </c>
      <c r="H891" s="807">
        <v>5</v>
      </c>
      <c r="I891" s="807">
        <v>1068</v>
      </c>
      <c r="K891" s="806" t="s">
        <v>676</v>
      </c>
      <c r="L891" s="806" t="s">
        <v>823</v>
      </c>
      <c r="M891" s="806" t="s">
        <v>684</v>
      </c>
      <c r="N891" s="807">
        <v>267</v>
      </c>
      <c r="O891" s="884"/>
      <c r="P891" s="806" t="s">
        <v>809</v>
      </c>
      <c r="Q891" s="807">
        <v>53</v>
      </c>
      <c r="R891" s="807">
        <v>71</v>
      </c>
      <c r="S891" s="759" t="str">
        <f t="shared" si="26"/>
        <v>Vejez</v>
      </c>
      <c r="U891" s="806" t="s">
        <v>881</v>
      </c>
      <c r="V891" s="807">
        <v>5</v>
      </c>
      <c r="W891" s="807">
        <v>2718</v>
      </c>
      <c r="X891" s="885"/>
      <c r="Z891" s="886"/>
      <c r="AA891" s="886"/>
      <c r="AB891" s="887"/>
      <c r="AC891" s="886"/>
      <c r="AI891" s="806" t="s">
        <v>811</v>
      </c>
      <c r="AJ891" s="807">
        <v>33</v>
      </c>
      <c r="AK891" s="807">
        <v>42</v>
      </c>
      <c r="AL891" s="759" t="str">
        <f t="shared" si="27"/>
        <v>Adulto</v>
      </c>
    </row>
    <row r="892" spans="1:38" ht="15">
      <c r="A892" s="806" t="s">
        <v>846</v>
      </c>
      <c r="B892" s="806" t="s">
        <v>818</v>
      </c>
      <c r="C892" s="806" t="s">
        <v>788</v>
      </c>
      <c r="D892" s="806" t="s">
        <v>784</v>
      </c>
      <c r="E892" s="807">
        <v>37</v>
      </c>
      <c r="G892" s="806" t="s">
        <v>881</v>
      </c>
      <c r="H892" s="807">
        <v>6</v>
      </c>
      <c r="I892" s="807">
        <v>1138</v>
      </c>
      <c r="K892" s="806" t="s">
        <v>676</v>
      </c>
      <c r="L892" s="806" t="s">
        <v>832</v>
      </c>
      <c r="M892" s="806" t="s">
        <v>662</v>
      </c>
      <c r="N892" s="807">
        <v>1</v>
      </c>
      <c r="O892" s="884"/>
      <c r="P892" s="806" t="s">
        <v>809</v>
      </c>
      <c r="Q892" s="807">
        <v>52</v>
      </c>
      <c r="R892" s="807">
        <v>72</v>
      </c>
      <c r="S892" s="759" t="str">
        <f t="shared" si="26"/>
        <v>Vejez</v>
      </c>
      <c r="U892" s="806" t="s">
        <v>881</v>
      </c>
      <c r="V892" s="807">
        <v>6</v>
      </c>
      <c r="W892" s="807">
        <v>2642</v>
      </c>
      <c r="X892" s="885"/>
      <c r="Z892" s="886"/>
      <c r="AA892" s="886"/>
      <c r="AB892" s="887"/>
      <c r="AC892" s="886"/>
      <c r="AI892" s="806" t="s">
        <v>811</v>
      </c>
      <c r="AJ892" s="807">
        <v>20</v>
      </c>
      <c r="AK892" s="807">
        <v>43</v>
      </c>
      <c r="AL892" s="759" t="str">
        <f t="shared" si="27"/>
        <v>Adulto</v>
      </c>
    </row>
    <row r="893" spans="1:38" ht="15">
      <c r="A893" s="806" t="s">
        <v>846</v>
      </c>
      <c r="B893" s="806" t="s">
        <v>818</v>
      </c>
      <c r="C893" s="806" t="s">
        <v>783</v>
      </c>
      <c r="D893" s="806" t="s">
        <v>789</v>
      </c>
      <c r="E893" s="807">
        <v>8</v>
      </c>
      <c r="G893" s="806" t="s">
        <v>881</v>
      </c>
      <c r="H893" s="807">
        <v>7</v>
      </c>
      <c r="I893" s="807">
        <v>1163</v>
      </c>
      <c r="K893" s="806" t="s">
        <v>676</v>
      </c>
      <c r="L893" s="806" t="s">
        <v>832</v>
      </c>
      <c r="M893" s="806" t="s">
        <v>820</v>
      </c>
      <c r="N893" s="807">
        <v>1</v>
      </c>
      <c r="O893" s="884"/>
      <c r="P893" s="806" t="s">
        <v>809</v>
      </c>
      <c r="Q893" s="807">
        <v>54</v>
      </c>
      <c r="R893" s="807">
        <v>73</v>
      </c>
      <c r="S893" s="759" t="str">
        <f t="shared" si="26"/>
        <v>Vejez</v>
      </c>
      <c r="U893" s="806" t="s">
        <v>881</v>
      </c>
      <c r="V893" s="807">
        <v>7</v>
      </c>
      <c r="W893" s="807">
        <v>2424</v>
      </c>
      <c r="X893" s="885"/>
      <c r="Z893" s="886"/>
      <c r="AA893" s="886"/>
      <c r="AB893" s="887"/>
      <c r="AC893" s="886"/>
      <c r="AI893" s="806" t="s">
        <v>811</v>
      </c>
      <c r="AJ893" s="807">
        <v>27</v>
      </c>
      <c r="AK893" s="807">
        <v>44</v>
      </c>
      <c r="AL893" s="759" t="str">
        <f t="shared" si="27"/>
        <v>Adulto</v>
      </c>
    </row>
    <row r="894" spans="1:38" ht="15">
      <c r="A894" s="806" t="s">
        <v>846</v>
      </c>
      <c r="B894" s="806" t="s">
        <v>818</v>
      </c>
      <c r="C894" s="806" t="s">
        <v>783</v>
      </c>
      <c r="D894" s="806" t="s">
        <v>784</v>
      </c>
      <c r="E894" s="807">
        <v>42</v>
      </c>
      <c r="G894" s="806" t="s">
        <v>881</v>
      </c>
      <c r="H894" s="807">
        <v>8</v>
      </c>
      <c r="I894" s="807">
        <v>886</v>
      </c>
      <c r="K894" s="806" t="s">
        <v>676</v>
      </c>
      <c r="L894" s="806" t="s">
        <v>832</v>
      </c>
      <c r="M894" s="806" t="s">
        <v>806</v>
      </c>
      <c r="N894" s="807">
        <v>4</v>
      </c>
      <c r="O894" s="884"/>
      <c r="P894" s="806" t="s">
        <v>809</v>
      </c>
      <c r="Q894" s="807">
        <v>43</v>
      </c>
      <c r="R894" s="807">
        <v>74</v>
      </c>
      <c r="S894" s="759" t="str">
        <f t="shared" si="26"/>
        <v>Vejez</v>
      </c>
      <c r="U894" s="806" t="s">
        <v>881</v>
      </c>
      <c r="V894" s="807">
        <v>8</v>
      </c>
      <c r="W894" s="807">
        <v>1948</v>
      </c>
      <c r="X894" s="885"/>
      <c r="Z894" s="886"/>
      <c r="AA894" s="886"/>
      <c r="AB894" s="887"/>
      <c r="AC894" s="886"/>
      <c r="AI894" s="806" t="s">
        <v>811</v>
      </c>
      <c r="AJ894" s="807">
        <v>23</v>
      </c>
      <c r="AK894" s="807">
        <v>45</v>
      </c>
      <c r="AL894" s="759" t="str">
        <f t="shared" si="27"/>
        <v>Adulto</v>
      </c>
    </row>
    <row r="895" spans="1:38" ht="15">
      <c r="A895" s="806" t="s">
        <v>847</v>
      </c>
      <c r="B895" s="806" t="s">
        <v>782</v>
      </c>
      <c r="C895" s="806" t="s">
        <v>788</v>
      </c>
      <c r="D895" s="806" t="s">
        <v>784</v>
      </c>
      <c r="E895" s="807">
        <v>3</v>
      </c>
      <c r="G895" s="806" t="s">
        <v>881</v>
      </c>
      <c r="H895" s="807">
        <v>9</v>
      </c>
      <c r="I895" s="807">
        <v>750</v>
      </c>
      <c r="K895" s="806" t="s">
        <v>676</v>
      </c>
      <c r="L895" s="806" t="s">
        <v>832</v>
      </c>
      <c r="M895" s="806" t="s">
        <v>790</v>
      </c>
      <c r="N895" s="807">
        <v>2</v>
      </c>
      <c r="O895" s="884"/>
      <c r="P895" s="806" t="s">
        <v>809</v>
      </c>
      <c r="Q895" s="807">
        <v>43</v>
      </c>
      <c r="R895" s="807">
        <v>75</v>
      </c>
      <c r="S895" s="759" t="str">
        <f t="shared" si="26"/>
        <v>Vejez</v>
      </c>
      <c r="U895" s="806" t="s">
        <v>881</v>
      </c>
      <c r="V895" s="807">
        <v>9</v>
      </c>
      <c r="W895" s="807">
        <v>1437</v>
      </c>
      <c r="X895" s="885"/>
      <c r="Z895" s="886"/>
      <c r="AA895" s="886"/>
      <c r="AB895" s="887"/>
      <c r="AC895" s="886"/>
      <c r="AI895" s="806" t="s">
        <v>811</v>
      </c>
      <c r="AJ895" s="807">
        <v>21</v>
      </c>
      <c r="AK895" s="807">
        <v>46</v>
      </c>
      <c r="AL895" s="759" t="str">
        <f t="shared" si="27"/>
        <v>Adulto</v>
      </c>
    </row>
    <row r="896" spans="1:38" ht="15">
      <c r="A896" s="806" t="s">
        <v>847</v>
      </c>
      <c r="B896" s="806" t="s">
        <v>782</v>
      </c>
      <c r="C896" s="806" t="s">
        <v>783</v>
      </c>
      <c r="D896" s="806" t="s">
        <v>789</v>
      </c>
      <c r="E896" s="807">
        <v>2</v>
      </c>
      <c r="G896" s="806" t="s">
        <v>881</v>
      </c>
      <c r="H896" s="807">
        <v>10</v>
      </c>
      <c r="I896" s="807">
        <v>506</v>
      </c>
      <c r="K896" s="806" t="s">
        <v>676</v>
      </c>
      <c r="L896" s="806" t="s">
        <v>832</v>
      </c>
      <c r="M896" s="806" t="s">
        <v>791</v>
      </c>
      <c r="N896" s="807">
        <v>8</v>
      </c>
      <c r="O896" s="884"/>
      <c r="P896" s="806" t="s">
        <v>809</v>
      </c>
      <c r="Q896" s="807">
        <v>41</v>
      </c>
      <c r="R896" s="807">
        <v>76</v>
      </c>
      <c r="S896" s="759" t="str">
        <f t="shared" si="26"/>
        <v>Vejez</v>
      </c>
      <c r="U896" s="806" t="s">
        <v>881</v>
      </c>
      <c r="V896" s="807">
        <v>10</v>
      </c>
      <c r="W896" s="807">
        <v>961</v>
      </c>
      <c r="X896" s="885"/>
      <c r="Z896" s="886"/>
      <c r="AA896" s="886"/>
      <c r="AB896" s="887"/>
      <c r="AC896" s="886"/>
      <c r="AI896" s="806" t="s">
        <v>811</v>
      </c>
      <c r="AJ896" s="807">
        <v>15</v>
      </c>
      <c r="AK896" s="807">
        <v>47</v>
      </c>
      <c r="AL896" s="759" t="str">
        <f t="shared" si="27"/>
        <v>Adulto</v>
      </c>
    </row>
    <row r="897" spans="1:38" ht="15">
      <c r="A897" s="806" t="s">
        <v>847</v>
      </c>
      <c r="B897" s="806" t="s">
        <v>782</v>
      </c>
      <c r="C897" s="806" t="s">
        <v>783</v>
      </c>
      <c r="D897" s="806" t="s">
        <v>784</v>
      </c>
      <c r="E897" s="807">
        <v>11</v>
      </c>
      <c r="G897" s="806" t="s">
        <v>881</v>
      </c>
      <c r="H897" s="807">
        <v>11</v>
      </c>
      <c r="I897" s="807">
        <v>414</v>
      </c>
      <c r="K897" s="806" t="s">
        <v>676</v>
      </c>
      <c r="L897" s="806" t="s">
        <v>832</v>
      </c>
      <c r="M897" s="806" t="s">
        <v>824</v>
      </c>
      <c r="N897" s="807">
        <v>1</v>
      </c>
      <c r="O897" s="884"/>
      <c r="P897" s="806" t="s">
        <v>809</v>
      </c>
      <c r="Q897" s="807">
        <v>35</v>
      </c>
      <c r="R897" s="807">
        <v>77</v>
      </c>
      <c r="S897" s="759" t="str">
        <f t="shared" si="26"/>
        <v>Vejez</v>
      </c>
      <c r="U897" s="806" t="s">
        <v>881</v>
      </c>
      <c r="V897" s="807">
        <v>11</v>
      </c>
      <c r="W897" s="807">
        <v>626</v>
      </c>
      <c r="X897" s="885"/>
      <c r="Z897" s="886"/>
      <c r="AA897" s="886"/>
      <c r="AB897" s="887"/>
      <c r="AC897" s="886"/>
      <c r="AI897" s="806" t="s">
        <v>811</v>
      </c>
      <c r="AJ897" s="807">
        <v>20</v>
      </c>
      <c r="AK897" s="807">
        <v>48</v>
      </c>
      <c r="AL897" s="759" t="str">
        <f t="shared" si="27"/>
        <v>Adulto</v>
      </c>
    </row>
    <row r="898" spans="1:38" ht="15">
      <c r="A898" s="806" t="s">
        <v>847</v>
      </c>
      <c r="B898" s="806" t="s">
        <v>662</v>
      </c>
      <c r="C898" s="806" t="s">
        <v>788</v>
      </c>
      <c r="D898" s="806" t="s">
        <v>789</v>
      </c>
      <c r="E898" s="807">
        <v>454</v>
      </c>
      <c r="G898" s="806" t="s">
        <v>881</v>
      </c>
      <c r="H898" s="807">
        <v>12</v>
      </c>
      <c r="I898" s="807">
        <v>553</v>
      </c>
      <c r="K898" s="806" t="s">
        <v>676</v>
      </c>
      <c r="L898" s="806" t="s">
        <v>832</v>
      </c>
      <c r="M898" s="806" t="s">
        <v>666</v>
      </c>
      <c r="N898" s="807">
        <v>7</v>
      </c>
      <c r="O898" s="884"/>
      <c r="P898" s="806" t="s">
        <v>809</v>
      </c>
      <c r="Q898" s="807">
        <v>29</v>
      </c>
      <c r="R898" s="807">
        <v>78</v>
      </c>
      <c r="S898" s="759" t="str">
        <f t="shared" si="26"/>
        <v>Vejez</v>
      </c>
      <c r="U898" s="806" t="s">
        <v>881</v>
      </c>
      <c r="V898" s="807">
        <v>12</v>
      </c>
      <c r="W898" s="807">
        <v>642</v>
      </c>
      <c r="X898" s="885"/>
      <c r="Z898" s="886"/>
      <c r="AA898" s="886"/>
      <c r="AB898" s="887"/>
      <c r="AC898" s="886"/>
      <c r="AI898" s="806" t="s">
        <v>811</v>
      </c>
      <c r="AJ898" s="807">
        <v>24</v>
      </c>
      <c r="AK898" s="807">
        <v>49</v>
      </c>
      <c r="AL898" s="759" t="str">
        <f t="shared" si="27"/>
        <v>Adulto</v>
      </c>
    </row>
    <row r="899" spans="1:38" ht="15">
      <c r="A899" s="806" t="s">
        <v>847</v>
      </c>
      <c r="B899" s="806" t="s">
        <v>662</v>
      </c>
      <c r="C899" s="806" t="s">
        <v>788</v>
      </c>
      <c r="D899" s="806" t="s">
        <v>784</v>
      </c>
      <c r="E899" s="807">
        <v>1522</v>
      </c>
      <c r="G899" s="806" t="s">
        <v>882</v>
      </c>
      <c r="H899" s="807">
        <v>0</v>
      </c>
      <c r="I899" s="807">
        <v>38</v>
      </c>
      <c r="K899" s="806" t="s">
        <v>676</v>
      </c>
      <c r="L899" s="806" t="s">
        <v>832</v>
      </c>
      <c r="M899" s="806" t="s">
        <v>794</v>
      </c>
      <c r="N899" s="807">
        <v>2</v>
      </c>
      <c r="O899" s="884"/>
      <c r="P899" s="806" t="s">
        <v>809</v>
      </c>
      <c r="Q899" s="807">
        <v>24</v>
      </c>
      <c r="R899" s="807">
        <v>79</v>
      </c>
      <c r="S899" s="759" t="str">
        <f t="shared" ref="S899:S962" si="28">IF(P899=0,"",IF(AND(R899&gt;=0,R899&lt;=5),"Primera Infancia",IF(AND(R899&gt;=6,R899&lt;=11),"Infancia",IF(AND(R899&gt;=12,R899&lt;=17),"Adolescente",IF(AND(R899&gt;=18,R899&lt;=28),"Juventud",IF(AND(R899&gt;=29,R899&lt;=59),"Adulto","Vejez"))))))</f>
        <v>Vejez</v>
      </c>
      <c r="U899" s="806" t="s">
        <v>882</v>
      </c>
      <c r="V899" s="807">
        <v>0</v>
      </c>
      <c r="W899" s="807">
        <v>6</v>
      </c>
      <c r="X899" s="885"/>
      <c r="Z899" s="886"/>
      <c r="AA899" s="886"/>
      <c r="AB899" s="887"/>
      <c r="AC899" s="886"/>
      <c r="AI899" s="806" t="s">
        <v>811</v>
      </c>
      <c r="AJ899" s="807">
        <v>26</v>
      </c>
      <c r="AK899" s="807">
        <v>50</v>
      </c>
      <c r="AL899" s="759" t="str">
        <f t="shared" ref="AL899:AL962" si="29">IF(AI899=0,"",IF(AND(AK899&gt;=0,AK899&lt;=5),"Primera Infancia",IF(AND(AK899&gt;=6,AK899&lt;=11),"Infancia",IF(AND(AK899&gt;=12,AK899&lt;=17),"Adolescente",IF(AND(AK899&gt;=18,AK899&lt;=28),"Juventud",IF(AND(AK899&gt;=29,AK899&lt;=59),"Adulto","Vejez"))))))</f>
        <v>Adulto</v>
      </c>
    </row>
    <row r="900" spans="1:38" ht="15">
      <c r="A900" s="806" t="s">
        <v>847</v>
      </c>
      <c r="B900" s="806" t="s">
        <v>662</v>
      </c>
      <c r="C900" s="806" t="s">
        <v>783</v>
      </c>
      <c r="D900" s="806" t="s">
        <v>789</v>
      </c>
      <c r="E900" s="807">
        <v>499</v>
      </c>
      <c r="G900" s="806" t="s">
        <v>882</v>
      </c>
      <c r="H900" s="807">
        <v>1</v>
      </c>
      <c r="I900" s="807">
        <v>150</v>
      </c>
      <c r="K900" s="806" t="s">
        <v>676</v>
      </c>
      <c r="L900" s="806" t="s">
        <v>832</v>
      </c>
      <c r="M900" s="806" t="s">
        <v>795</v>
      </c>
      <c r="N900" s="807">
        <v>3</v>
      </c>
      <c r="O900" s="884"/>
      <c r="P900" s="806" t="s">
        <v>809</v>
      </c>
      <c r="Q900" s="807">
        <v>22</v>
      </c>
      <c r="R900" s="807">
        <v>80</v>
      </c>
      <c r="S900" s="759" t="str">
        <f t="shared" si="28"/>
        <v>Vejez</v>
      </c>
      <c r="U900" s="806" t="s">
        <v>882</v>
      </c>
      <c r="V900" s="807">
        <v>1</v>
      </c>
      <c r="W900" s="807">
        <v>43</v>
      </c>
      <c r="X900" s="885"/>
      <c r="Z900" s="886"/>
      <c r="AA900" s="886"/>
      <c r="AB900" s="887"/>
      <c r="AC900" s="886"/>
      <c r="AI900" s="806" t="s">
        <v>811</v>
      </c>
      <c r="AJ900" s="807">
        <v>17</v>
      </c>
      <c r="AK900" s="807">
        <v>51</v>
      </c>
      <c r="AL900" s="759" t="str">
        <f t="shared" si="29"/>
        <v>Adulto</v>
      </c>
    </row>
    <row r="901" spans="1:38" ht="15">
      <c r="A901" s="806" t="s">
        <v>847</v>
      </c>
      <c r="B901" s="806" t="s">
        <v>662</v>
      </c>
      <c r="C901" s="806" t="s">
        <v>783</v>
      </c>
      <c r="D901" s="806" t="s">
        <v>784</v>
      </c>
      <c r="E901" s="807">
        <v>1283</v>
      </c>
      <c r="G901" s="806" t="s">
        <v>882</v>
      </c>
      <c r="H901" s="807">
        <v>2</v>
      </c>
      <c r="I901" s="807">
        <v>495</v>
      </c>
      <c r="K901" s="806" t="s">
        <v>676</v>
      </c>
      <c r="L901" s="806" t="s">
        <v>832</v>
      </c>
      <c r="M901" s="806" t="s">
        <v>798</v>
      </c>
      <c r="N901" s="807">
        <v>2</v>
      </c>
      <c r="O901" s="884"/>
      <c r="P901" s="806" t="s">
        <v>809</v>
      </c>
      <c r="Q901" s="807">
        <v>30</v>
      </c>
      <c r="R901" s="807">
        <v>81</v>
      </c>
      <c r="S901" s="759" t="str">
        <f t="shared" si="28"/>
        <v>Vejez</v>
      </c>
      <c r="U901" s="806" t="s">
        <v>882</v>
      </c>
      <c r="V901" s="807">
        <v>2</v>
      </c>
      <c r="W901" s="807">
        <v>104</v>
      </c>
      <c r="X901" s="885"/>
      <c r="Z901" s="886"/>
      <c r="AA901" s="886"/>
      <c r="AB901" s="887"/>
      <c r="AC901" s="886"/>
      <c r="AI901" s="806" t="s">
        <v>811</v>
      </c>
      <c r="AJ901" s="807">
        <v>20</v>
      </c>
      <c r="AK901" s="807">
        <v>52</v>
      </c>
      <c r="AL901" s="759" t="str">
        <f t="shared" si="29"/>
        <v>Adulto</v>
      </c>
    </row>
    <row r="902" spans="1:38" ht="15">
      <c r="A902" s="806" t="s">
        <v>847</v>
      </c>
      <c r="B902" s="806" t="s">
        <v>666</v>
      </c>
      <c r="C902" s="806" t="s">
        <v>788</v>
      </c>
      <c r="D902" s="806" t="s">
        <v>789</v>
      </c>
      <c r="E902" s="807">
        <v>191</v>
      </c>
      <c r="G902" s="806" t="s">
        <v>882</v>
      </c>
      <c r="H902" s="807">
        <v>3</v>
      </c>
      <c r="I902" s="807">
        <v>271</v>
      </c>
      <c r="K902" s="806" t="s">
        <v>676</v>
      </c>
      <c r="L902" s="806" t="s">
        <v>832</v>
      </c>
      <c r="M902" s="806" t="s">
        <v>801</v>
      </c>
      <c r="N902" s="807">
        <v>12</v>
      </c>
      <c r="O902" s="884"/>
      <c r="P902" s="806" t="s">
        <v>809</v>
      </c>
      <c r="Q902" s="807">
        <v>11</v>
      </c>
      <c r="R902" s="807">
        <v>82</v>
      </c>
      <c r="S902" s="759" t="str">
        <f t="shared" si="28"/>
        <v>Vejez</v>
      </c>
      <c r="U902" s="806" t="s">
        <v>882</v>
      </c>
      <c r="V902" s="807">
        <v>3</v>
      </c>
      <c r="W902" s="807">
        <v>64</v>
      </c>
      <c r="X902" s="885"/>
      <c r="Z902" s="886"/>
      <c r="AA902" s="886"/>
      <c r="AB902" s="887"/>
      <c r="AC902" s="886"/>
      <c r="AI902" s="806" t="s">
        <v>811</v>
      </c>
      <c r="AJ902" s="807">
        <v>17</v>
      </c>
      <c r="AK902" s="807">
        <v>53</v>
      </c>
      <c r="AL902" s="759" t="str">
        <f t="shared" si="29"/>
        <v>Adulto</v>
      </c>
    </row>
    <row r="903" spans="1:38" ht="15">
      <c r="A903" s="806" t="s">
        <v>847</v>
      </c>
      <c r="B903" s="806" t="s">
        <v>666</v>
      </c>
      <c r="C903" s="806" t="s">
        <v>788</v>
      </c>
      <c r="D903" s="806" t="s">
        <v>784</v>
      </c>
      <c r="E903" s="807">
        <v>487</v>
      </c>
      <c r="G903" s="806" t="s">
        <v>882</v>
      </c>
      <c r="H903" s="807">
        <v>4</v>
      </c>
      <c r="I903" s="807">
        <v>1384</v>
      </c>
      <c r="K903" s="806" t="s">
        <v>676</v>
      </c>
      <c r="L903" s="806" t="s">
        <v>832</v>
      </c>
      <c r="M903" s="806" t="s">
        <v>674</v>
      </c>
      <c r="N903" s="807">
        <v>3198</v>
      </c>
      <c r="O903" s="884"/>
      <c r="P903" s="806" t="s">
        <v>809</v>
      </c>
      <c r="Q903" s="807">
        <v>17</v>
      </c>
      <c r="R903" s="807">
        <v>83</v>
      </c>
      <c r="S903" s="759" t="str">
        <f t="shared" si="28"/>
        <v>Vejez</v>
      </c>
      <c r="U903" s="806" t="s">
        <v>882</v>
      </c>
      <c r="V903" s="807">
        <v>4</v>
      </c>
      <c r="W903" s="807">
        <v>396</v>
      </c>
      <c r="X903" s="885"/>
      <c r="Z903" s="886"/>
      <c r="AA903" s="886"/>
      <c r="AB903" s="887"/>
      <c r="AC903" s="886"/>
      <c r="AI903" s="806" t="s">
        <v>811</v>
      </c>
      <c r="AJ903" s="807">
        <v>18</v>
      </c>
      <c r="AK903" s="807">
        <v>54</v>
      </c>
      <c r="AL903" s="759" t="str">
        <f t="shared" si="29"/>
        <v>Adulto</v>
      </c>
    </row>
    <row r="904" spans="1:38" ht="15">
      <c r="A904" s="806" t="s">
        <v>847</v>
      </c>
      <c r="B904" s="806" t="s">
        <v>666</v>
      </c>
      <c r="C904" s="806" t="s">
        <v>783</v>
      </c>
      <c r="D904" s="806" t="s">
        <v>789</v>
      </c>
      <c r="E904" s="807">
        <v>197</v>
      </c>
      <c r="G904" s="806" t="s">
        <v>882</v>
      </c>
      <c r="H904" s="807">
        <v>5</v>
      </c>
      <c r="I904" s="807">
        <v>269</v>
      </c>
      <c r="K904" s="806" t="s">
        <v>676</v>
      </c>
      <c r="L904" s="806" t="s">
        <v>832</v>
      </c>
      <c r="M904" s="806" t="s">
        <v>676</v>
      </c>
      <c r="N904" s="807">
        <v>1</v>
      </c>
      <c r="O904" s="884"/>
      <c r="P904" s="806" t="s">
        <v>809</v>
      </c>
      <c r="Q904" s="807">
        <v>20</v>
      </c>
      <c r="R904" s="807">
        <v>84</v>
      </c>
      <c r="S904" s="759" t="str">
        <f t="shared" si="28"/>
        <v>Vejez</v>
      </c>
      <c r="U904" s="806" t="s">
        <v>882</v>
      </c>
      <c r="V904" s="807">
        <v>5</v>
      </c>
      <c r="W904" s="807">
        <v>54</v>
      </c>
      <c r="X904" s="885"/>
      <c r="Z904" s="886"/>
      <c r="AA904" s="886"/>
      <c r="AB904" s="887"/>
      <c r="AC904" s="886"/>
      <c r="AI904" s="806" t="s">
        <v>811</v>
      </c>
      <c r="AJ904" s="807">
        <v>10</v>
      </c>
      <c r="AK904" s="807">
        <v>55</v>
      </c>
      <c r="AL904" s="759" t="str">
        <f t="shared" si="29"/>
        <v>Adulto</v>
      </c>
    </row>
    <row r="905" spans="1:38" ht="15">
      <c r="A905" s="806" t="s">
        <v>847</v>
      </c>
      <c r="B905" s="806" t="s">
        <v>666</v>
      </c>
      <c r="C905" s="806" t="s">
        <v>783</v>
      </c>
      <c r="D905" s="806" t="s">
        <v>784</v>
      </c>
      <c r="E905" s="807">
        <v>413</v>
      </c>
      <c r="G905" s="806" t="s">
        <v>882</v>
      </c>
      <c r="H905" s="807">
        <v>6</v>
      </c>
      <c r="I905" s="807">
        <v>308</v>
      </c>
      <c r="K905" s="806" t="s">
        <v>676</v>
      </c>
      <c r="L905" s="806" t="s">
        <v>832</v>
      </c>
      <c r="M905" s="806" t="s">
        <v>683</v>
      </c>
      <c r="N905" s="807">
        <v>3</v>
      </c>
      <c r="O905" s="884"/>
      <c r="P905" s="806" t="s">
        <v>809</v>
      </c>
      <c r="Q905" s="807">
        <v>15</v>
      </c>
      <c r="R905" s="807">
        <v>85</v>
      </c>
      <c r="S905" s="759" t="str">
        <f t="shared" si="28"/>
        <v>Vejez</v>
      </c>
      <c r="U905" s="806" t="s">
        <v>882</v>
      </c>
      <c r="V905" s="807">
        <v>6</v>
      </c>
      <c r="W905" s="807">
        <v>62</v>
      </c>
      <c r="X905" s="885"/>
      <c r="Z905" s="886"/>
      <c r="AA905" s="886"/>
      <c r="AB905" s="887"/>
      <c r="AC905" s="886"/>
      <c r="AI905" s="806" t="s">
        <v>811</v>
      </c>
      <c r="AJ905" s="807">
        <v>16</v>
      </c>
      <c r="AK905" s="807">
        <v>56</v>
      </c>
      <c r="AL905" s="759" t="str">
        <f t="shared" si="29"/>
        <v>Adulto</v>
      </c>
    </row>
    <row r="906" spans="1:38" ht="15">
      <c r="A906" s="806" t="s">
        <v>847</v>
      </c>
      <c r="B906" s="806" t="s">
        <v>787</v>
      </c>
      <c r="C906" s="806" t="s">
        <v>788</v>
      </c>
      <c r="D906" s="806" t="s">
        <v>784</v>
      </c>
      <c r="E906" s="807">
        <v>1</v>
      </c>
      <c r="G906" s="806" t="s">
        <v>882</v>
      </c>
      <c r="H906" s="807">
        <v>7</v>
      </c>
      <c r="I906" s="807">
        <v>352</v>
      </c>
      <c r="K906" s="806" t="s">
        <v>676</v>
      </c>
      <c r="L906" s="806" t="s">
        <v>832</v>
      </c>
      <c r="M906" s="806" t="s">
        <v>684</v>
      </c>
      <c r="N906" s="807">
        <v>2548</v>
      </c>
      <c r="O906" s="884"/>
      <c r="P906" s="806" t="s">
        <v>809</v>
      </c>
      <c r="Q906" s="807">
        <v>10</v>
      </c>
      <c r="R906" s="807">
        <v>86</v>
      </c>
      <c r="S906" s="759" t="str">
        <f t="shared" si="28"/>
        <v>Vejez</v>
      </c>
      <c r="U906" s="806" t="s">
        <v>882</v>
      </c>
      <c r="V906" s="807">
        <v>7</v>
      </c>
      <c r="W906" s="807">
        <v>44</v>
      </c>
      <c r="X906" s="885"/>
      <c r="Z906" s="886"/>
      <c r="AA906" s="886"/>
      <c r="AB906" s="887"/>
      <c r="AC906" s="886"/>
      <c r="AI906" s="806" t="s">
        <v>811</v>
      </c>
      <c r="AJ906" s="807">
        <v>20</v>
      </c>
      <c r="AK906" s="807">
        <v>57</v>
      </c>
      <c r="AL906" s="759" t="str">
        <f t="shared" si="29"/>
        <v>Adulto</v>
      </c>
    </row>
    <row r="907" spans="1:38" ht="15">
      <c r="A907" s="806" t="s">
        <v>847</v>
      </c>
      <c r="B907" s="806" t="s">
        <v>787</v>
      </c>
      <c r="C907" s="806" t="s">
        <v>783</v>
      </c>
      <c r="D907" s="806" t="s">
        <v>784</v>
      </c>
      <c r="E907" s="807">
        <v>2</v>
      </c>
      <c r="G907" s="806" t="s">
        <v>882</v>
      </c>
      <c r="H907" s="807">
        <v>8</v>
      </c>
      <c r="I907" s="807">
        <v>301</v>
      </c>
      <c r="K907" s="806" t="s">
        <v>676</v>
      </c>
      <c r="L907" s="806" t="s">
        <v>838</v>
      </c>
      <c r="M907" s="806" t="s">
        <v>806</v>
      </c>
      <c r="N907" s="807">
        <v>1</v>
      </c>
      <c r="O907" s="884"/>
      <c r="P907" s="806" t="s">
        <v>809</v>
      </c>
      <c r="Q907" s="807">
        <v>15</v>
      </c>
      <c r="R907" s="807">
        <v>87</v>
      </c>
      <c r="S907" s="759" t="str">
        <f t="shared" si="28"/>
        <v>Vejez</v>
      </c>
      <c r="U907" s="806" t="s">
        <v>882</v>
      </c>
      <c r="V907" s="807">
        <v>8</v>
      </c>
      <c r="W907" s="807">
        <v>47</v>
      </c>
      <c r="X907" s="885"/>
      <c r="Z907" s="886"/>
      <c r="AA907" s="886"/>
      <c r="AB907" s="887"/>
      <c r="AC907" s="886"/>
      <c r="AI907" s="806" t="s">
        <v>811</v>
      </c>
      <c r="AJ907" s="807">
        <v>11</v>
      </c>
      <c r="AK907" s="807">
        <v>58</v>
      </c>
      <c r="AL907" s="759" t="str">
        <f t="shared" si="29"/>
        <v>Adulto</v>
      </c>
    </row>
    <row r="908" spans="1:38" ht="15">
      <c r="A908" s="806" t="s">
        <v>847</v>
      </c>
      <c r="B908" s="806" t="s">
        <v>815</v>
      </c>
      <c r="C908" s="806" t="s">
        <v>788</v>
      </c>
      <c r="D908" s="806" t="s">
        <v>789</v>
      </c>
      <c r="E908" s="807">
        <v>157</v>
      </c>
      <c r="G908" s="806" t="s">
        <v>882</v>
      </c>
      <c r="H908" s="807">
        <v>9</v>
      </c>
      <c r="I908" s="807">
        <v>286</v>
      </c>
      <c r="K908" s="806" t="s">
        <v>676</v>
      </c>
      <c r="L908" s="806" t="s">
        <v>838</v>
      </c>
      <c r="M908" s="806" t="s">
        <v>790</v>
      </c>
      <c r="N908" s="807">
        <v>384</v>
      </c>
      <c r="O908" s="884"/>
      <c r="P908" s="806" t="s">
        <v>809</v>
      </c>
      <c r="Q908" s="807">
        <v>14</v>
      </c>
      <c r="R908" s="807">
        <v>88</v>
      </c>
      <c r="S908" s="759" t="str">
        <f t="shared" si="28"/>
        <v>Vejez</v>
      </c>
      <c r="U908" s="806" t="s">
        <v>882</v>
      </c>
      <c r="V908" s="807">
        <v>9</v>
      </c>
      <c r="W908" s="807">
        <v>37</v>
      </c>
      <c r="X908" s="885"/>
      <c r="Z908" s="886"/>
      <c r="AA908" s="886"/>
      <c r="AB908" s="887"/>
      <c r="AC908" s="886"/>
      <c r="AI908" s="806" t="s">
        <v>811</v>
      </c>
      <c r="AJ908" s="807">
        <v>12</v>
      </c>
      <c r="AK908" s="807">
        <v>59</v>
      </c>
      <c r="AL908" s="759" t="str">
        <f t="shared" si="29"/>
        <v>Adulto</v>
      </c>
    </row>
    <row r="909" spans="1:38" ht="15">
      <c r="A909" s="806" t="s">
        <v>847</v>
      </c>
      <c r="B909" s="806" t="s">
        <v>815</v>
      </c>
      <c r="C909" s="806" t="s">
        <v>788</v>
      </c>
      <c r="D909" s="806" t="s">
        <v>784</v>
      </c>
      <c r="E909" s="807">
        <v>584</v>
      </c>
      <c r="G909" s="806" t="s">
        <v>882</v>
      </c>
      <c r="H909" s="807">
        <v>10</v>
      </c>
      <c r="I909" s="807">
        <v>238</v>
      </c>
      <c r="K909" s="806" t="s">
        <v>676</v>
      </c>
      <c r="L909" s="806" t="s">
        <v>838</v>
      </c>
      <c r="M909" s="806" t="s">
        <v>791</v>
      </c>
      <c r="N909" s="807">
        <v>16</v>
      </c>
      <c r="O909" s="884"/>
      <c r="P909" s="806" t="s">
        <v>809</v>
      </c>
      <c r="Q909" s="807">
        <v>9</v>
      </c>
      <c r="R909" s="807">
        <v>89</v>
      </c>
      <c r="S909" s="759" t="str">
        <f t="shared" si="28"/>
        <v>Vejez</v>
      </c>
      <c r="U909" s="806" t="s">
        <v>882</v>
      </c>
      <c r="V909" s="807">
        <v>10</v>
      </c>
      <c r="W909" s="807">
        <v>33</v>
      </c>
      <c r="X909" s="885"/>
      <c r="Z909" s="886"/>
      <c r="AA909" s="886"/>
      <c r="AB909" s="887"/>
      <c r="AC909" s="886"/>
      <c r="AI909" s="806" t="s">
        <v>811</v>
      </c>
      <c r="AJ909" s="807">
        <v>9</v>
      </c>
      <c r="AK909" s="807">
        <v>60</v>
      </c>
      <c r="AL909" s="759" t="str">
        <f t="shared" si="29"/>
        <v>Vejez</v>
      </c>
    </row>
    <row r="910" spans="1:38" ht="15">
      <c r="A910" s="806" t="s">
        <v>847</v>
      </c>
      <c r="B910" s="806" t="s">
        <v>815</v>
      </c>
      <c r="C910" s="806" t="s">
        <v>783</v>
      </c>
      <c r="D910" s="806" t="s">
        <v>789</v>
      </c>
      <c r="E910" s="807">
        <v>157</v>
      </c>
      <c r="G910" s="806" t="s">
        <v>882</v>
      </c>
      <c r="H910" s="807">
        <v>11</v>
      </c>
      <c r="I910" s="807">
        <v>155</v>
      </c>
      <c r="K910" s="806" t="s">
        <v>676</v>
      </c>
      <c r="L910" s="806" t="s">
        <v>838</v>
      </c>
      <c r="M910" s="806" t="s">
        <v>794</v>
      </c>
      <c r="N910" s="807">
        <v>1</v>
      </c>
      <c r="O910" s="884"/>
      <c r="P910" s="806" t="s">
        <v>809</v>
      </c>
      <c r="Q910" s="807">
        <v>7</v>
      </c>
      <c r="R910" s="807">
        <v>90</v>
      </c>
      <c r="S910" s="759" t="str">
        <f t="shared" si="28"/>
        <v>Vejez</v>
      </c>
      <c r="U910" s="806" t="s">
        <v>882</v>
      </c>
      <c r="V910" s="807">
        <v>11</v>
      </c>
      <c r="W910" s="807">
        <v>24</v>
      </c>
      <c r="X910" s="885"/>
      <c r="Z910" s="886"/>
      <c r="AA910" s="886"/>
      <c r="AB910" s="887"/>
      <c r="AC910" s="886"/>
      <c r="AI910" s="806" t="s">
        <v>811</v>
      </c>
      <c r="AJ910" s="807">
        <v>10</v>
      </c>
      <c r="AK910" s="807">
        <v>61</v>
      </c>
      <c r="AL910" s="759" t="str">
        <f t="shared" si="29"/>
        <v>Vejez</v>
      </c>
    </row>
    <row r="911" spans="1:38" ht="15">
      <c r="A911" s="806" t="s">
        <v>847</v>
      </c>
      <c r="B911" s="806" t="s">
        <v>815</v>
      </c>
      <c r="C911" s="806" t="s">
        <v>783</v>
      </c>
      <c r="D911" s="806" t="s">
        <v>784</v>
      </c>
      <c r="E911" s="807">
        <v>408</v>
      </c>
      <c r="G911" s="806" t="s">
        <v>882</v>
      </c>
      <c r="H911" s="807">
        <v>12</v>
      </c>
      <c r="I911" s="807">
        <v>154</v>
      </c>
      <c r="K911" s="806" t="s">
        <v>676</v>
      </c>
      <c r="L911" s="806" t="s">
        <v>838</v>
      </c>
      <c r="M911" s="806" t="s">
        <v>795</v>
      </c>
      <c r="N911" s="807">
        <v>1</v>
      </c>
      <c r="O911" s="884"/>
      <c r="P911" s="806" t="s">
        <v>809</v>
      </c>
      <c r="Q911" s="807">
        <v>7</v>
      </c>
      <c r="R911" s="807">
        <v>91</v>
      </c>
      <c r="S911" s="759" t="str">
        <f t="shared" si="28"/>
        <v>Vejez</v>
      </c>
      <c r="U911" s="806" t="s">
        <v>882</v>
      </c>
      <c r="V911" s="807">
        <v>12</v>
      </c>
      <c r="W911" s="807">
        <v>25</v>
      </c>
      <c r="X911" s="885"/>
      <c r="Z911" s="886"/>
      <c r="AA911" s="886"/>
      <c r="AB911" s="887"/>
      <c r="AC911" s="886"/>
      <c r="AI911" s="806" t="s">
        <v>811</v>
      </c>
      <c r="AJ911" s="807">
        <v>6</v>
      </c>
      <c r="AK911" s="807">
        <v>62</v>
      </c>
      <c r="AL911" s="759" t="str">
        <f t="shared" si="29"/>
        <v>Vejez</v>
      </c>
    </row>
    <row r="912" spans="1:38" ht="15">
      <c r="A912" s="806" t="s">
        <v>847</v>
      </c>
      <c r="B912" s="806" t="s">
        <v>818</v>
      </c>
      <c r="C912" s="806" t="s">
        <v>788</v>
      </c>
      <c r="D912" s="806" t="s">
        <v>784</v>
      </c>
      <c r="E912" s="807">
        <v>8</v>
      </c>
      <c r="G912" s="806" t="s">
        <v>883</v>
      </c>
      <c r="H912" s="807">
        <v>0</v>
      </c>
      <c r="I912" s="807">
        <v>117</v>
      </c>
      <c r="K912" s="806" t="s">
        <v>676</v>
      </c>
      <c r="L912" s="806" t="s">
        <v>838</v>
      </c>
      <c r="M912" s="806" t="s">
        <v>829</v>
      </c>
      <c r="N912" s="807">
        <v>6</v>
      </c>
      <c r="O912" s="884"/>
      <c r="P912" s="806" t="s">
        <v>809</v>
      </c>
      <c r="Q912" s="807">
        <v>2</v>
      </c>
      <c r="R912" s="807">
        <v>92</v>
      </c>
      <c r="S912" s="759" t="str">
        <f t="shared" si="28"/>
        <v>Vejez</v>
      </c>
      <c r="U912" s="806" t="s">
        <v>883</v>
      </c>
      <c r="V912" s="807">
        <v>0</v>
      </c>
      <c r="W912" s="807">
        <v>2</v>
      </c>
      <c r="X912" s="885"/>
      <c r="Z912" s="886"/>
      <c r="AA912" s="886"/>
      <c r="AB912" s="887"/>
      <c r="AC912" s="886"/>
      <c r="AI912" s="806" t="s">
        <v>811</v>
      </c>
      <c r="AJ912" s="807">
        <v>9</v>
      </c>
      <c r="AK912" s="807">
        <v>63</v>
      </c>
      <c r="AL912" s="759" t="str">
        <f t="shared" si="29"/>
        <v>Vejez</v>
      </c>
    </row>
    <row r="913" spans="1:38" ht="15">
      <c r="A913" s="806" t="s">
        <v>847</v>
      </c>
      <c r="B913" s="806" t="s">
        <v>818</v>
      </c>
      <c r="C913" s="806" t="s">
        <v>783</v>
      </c>
      <c r="D913" s="806" t="s">
        <v>784</v>
      </c>
      <c r="E913" s="807">
        <v>6</v>
      </c>
      <c r="G913" s="806" t="s">
        <v>883</v>
      </c>
      <c r="H913" s="807">
        <v>1</v>
      </c>
      <c r="I913" s="807">
        <v>558</v>
      </c>
      <c r="K913" s="806" t="s">
        <v>676</v>
      </c>
      <c r="L913" s="806" t="s">
        <v>838</v>
      </c>
      <c r="M913" s="806" t="s">
        <v>798</v>
      </c>
      <c r="N913" s="807">
        <v>2</v>
      </c>
      <c r="O913" s="884"/>
      <c r="P913" s="806" t="s">
        <v>809</v>
      </c>
      <c r="Q913" s="807">
        <v>6</v>
      </c>
      <c r="R913" s="807">
        <v>93</v>
      </c>
      <c r="S913" s="759" t="str">
        <f t="shared" si="28"/>
        <v>Vejez</v>
      </c>
      <c r="U913" s="806" t="s">
        <v>883</v>
      </c>
      <c r="V913" s="807">
        <v>1</v>
      </c>
      <c r="W913" s="807">
        <v>11</v>
      </c>
      <c r="X913" s="885"/>
      <c r="Z913" s="886"/>
      <c r="AA913" s="886"/>
      <c r="AB913" s="887"/>
      <c r="AC913" s="886"/>
      <c r="AI913" s="806" t="s">
        <v>811</v>
      </c>
      <c r="AJ913" s="807">
        <v>10</v>
      </c>
      <c r="AK913" s="807">
        <v>64</v>
      </c>
      <c r="AL913" s="759" t="str">
        <f t="shared" si="29"/>
        <v>Vejez</v>
      </c>
    </row>
    <row r="914" spans="1:38" ht="15">
      <c r="A914" s="806" t="s">
        <v>848</v>
      </c>
      <c r="B914" s="806" t="s">
        <v>782</v>
      </c>
      <c r="C914" s="806" t="s">
        <v>783</v>
      </c>
      <c r="D914" s="806" t="s">
        <v>789</v>
      </c>
      <c r="E914" s="807">
        <v>5</v>
      </c>
      <c r="G914" s="806" t="s">
        <v>883</v>
      </c>
      <c r="H914" s="807">
        <v>2</v>
      </c>
      <c r="I914" s="807">
        <v>1307</v>
      </c>
      <c r="K914" s="806" t="s">
        <v>676</v>
      </c>
      <c r="L914" s="806" t="s">
        <v>838</v>
      </c>
      <c r="M914" s="806" t="s">
        <v>799</v>
      </c>
      <c r="N914" s="807">
        <v>3</v>
      </c>
      <c r="O914" s="884"/>
      <c r="P914" s="806" t="s">
        <v>809</v>
      </c>
      <c r="Q914" s="807">
        <v>3</v>
      </c>
      <c r="R914" s="807">
        <v>94</v>
      </c>
      <c r="S914" s="759" t="str">
        <f t="shared" si="28"/>
        <v>Vejez</v>
      </c>
      <c r="U914" s="806" t="s">
        <v>883</v>
      </c>
      <c r="V914" s="807">
        <v>2</v>
      </c>
      <c r="W914" s="807">
        <v>26</v>
      </c>
      <c r="X914" s="885"/>
      <c r="Z914" s="886"/>
      <c r="AA914" s="886"/>
      <c r="AB914" s="887"/>
      <c r="AC914" s="886"/>
      <c r="AI914" s="806" t="s">
        <v>811</v>
      </c>
      <c r="AJ914" s="807">
        <v>6</v>
      </c>
      <c r="AK914" s="807">
        <v>65</v>
      </c>
      <c r="AL914" s="759" t="str">
        <f t="shared" si="29"/>
        <v>Vejez</v>
      </c>
    </row>
    <row r="915" spans="1:38" ht="15">
      <c r="A915" s="806" t="s">
        <v>848</v>
      </c>
      <c r="B915" s="806" t="s">
        <v>662</v>
      </c>
      <c r="C915" s="806" t="s">
        <v>788</v>
      </c>
      <c r="D915" s="806" t="s">
        <v>789</v>
      </c>
      <c r="E915" s="807">
        <v>736</v>
      </c>
      <c r="G915" s="806" t="s">
        <v>883</v>
      </c>
      <c r="H915" s="807">
        <v>3</v>
      </c>
      <c r="I915" s="807">
        <v>473</v>
      </c>
      <c r="K915" s="806" t="s">
        <v>676</v>
      </c>
      <c r="L915" s="806" t="s">
        <v>838</v>
      </c>
      <c r="M915" s="806" t="s">
        <v>801</v>
      </c>
      <c r="N915" s="807">
        <v>31</v>
      </c>
      <c r="O915" s="884"/>
      <c r="P915" s="806" t="s">
        <v>809</v>
      </c>
      <c r="Q915" s="807">
        <v>5</v>
      </c>
      <c r="R915" s="807">
        <v>95</v>
      </c>
      <c r="S915" s="759" t="str">
        <f t="shared" si="28"/>
        <v>Vejez</v>
      </c>
      <c r="U915" s="806" t="s">
        <v>883</v>
      </c>
      <c r="V915" s="807">
        <v>3</v>
      </c>
      <c r="W915" s="807">
        <v>8</v>
      </c>
      <c r="X915" s="885"/>
      <c r="Z915" s="886"/>
      <c r="AA915" s="886"/>
      <c r="AB915" s="887"/>
      <c r="AC915" s="886"/>
      <c r="AI915" s="806" t="s">
        <v>811</v>
      </c>
      <c r="AJ915" s="807">
        <v>7</v>
      </c>
      <c r="AK915" s="807">
        <v>66</v>
      </c>
      <c r="AL915" s="759" t="str">
        <f t="shared" si="29"/>
        <v>Vejez</v>
      </c>
    </row>
    <row r="916" spans="1:38" ht="15">
      <c r="A916" s="806" t="s">
        <v>848</v>
      </c>
      <c r="B916" s="806" t="s">
        <v>662</v>
      </c>
      <c r="C916" s="806" t="s">
        <v>788</v>
      </c>
      <c r="D916" s="806" t="s">
        <v>784</v>
      </c>
      <c r="E916" s="807">
        <v>433</v>
      </c>
      <c r="G916" s="806" t="s">
        <v>883</v>
      </c>
      <c r="H916" s="807">
        <v>4</v>
      </c>
      <c r="I916" s="807">
        <v>1528</v>
      </c>
      <c r="K916" s="806" t="s">
        <v>676</v>
      </c>
      <c r="L916" s="806" t="s">
        <v>838</v>
      </c>
      <c r="M916" s="806" t="s">
        <v>673</v>
      </c>
      <c r="N916" s="807">
        <v>3</v>
      </c>
      <c r="O916" s="884"/>
      <c r="P916" s="806" t="s">
        <v>809</v>
      </c>
      <c r="Q916" s="807">
        <v>3</v>
      </c>
      <c r="R916" s="807">
        <v>96</v>
      </c>
      <c r="S916" s="759" t="str">
        <f t="shared" si="28"/>
        <v>Vejez</v>
      </c>
      <c r="U916" s="806" t="s">
        <v>883</v>
      </c>
      <c r="V916" s="807">
        <v>4</v>
      </c>
      <c r="W916" s="807">
        <v>176</v>
      </c>
      <c r="X916" s="885"/>
      <c r="Z916" s="886"/>
      <c r="AA916" s="886"/>
      <c r="AB916" s="887"/>
      <c r="AC916" s="886"/>
      <c r="AI916" s="806" t="s">
        <v>811</v>
      </c>
      <c r="AJ916" s="807">
        <v>4</v>
      </c>
      <c r="AK916" s="807">
        <v>67</v>
      </c>
      <c r="AL916" s="759" t="str">
        <f t="shared" si="29"/>
        <v>Vejez</v>
      </c>
    </row>
    <row r="917" spans="1:38" ht="15">
      <c r="A917" s="806" t="s">
        <v>848</v>
      </c>
      <c r="B917" s="806" t="s">
        <v>662</v>
      </c>
      <c r="C917" s="806" t="s">
        <v>783</v>
      </c>
      <c r="D917" s="806" t="s">
        <v>789</v>
      </c>
      <c r="E917" s="807">
        <v>748</v>
      </c>
      <c r="G917" s="806" t="s">
        <v>883</v>
      </c>
      <c r="H917" s="807">
        <v>5</v>
      </c>
      <c r="I917" s="807">
        <v>175</v>
      </c>
      <c r="K917" s="806" t="s">
        <v>676</v>
      </c>
      <c r="L917" s="806" t="s">
        <v>838</v>
      </c>
      <c r="M917" s="806" t="s">
        <v>674</v>
      </c>
      <c r="N917" s="807">
        <v>4511</v>
      </c>
      <c r="O917" s="884"/>
      <c r="P917" s="806" t="s">
        <v>809</v>
      </c>
      <c r="Q917" s="807">
        <v>1</v>
      </c>
      <c r="R917" s="807">
        <v>98</v>
      </c>
      <c r="S917" s="759" t="str">
        <f t="shared" si="28"/>
        <v>Vejez</v>
      </c>
      <c r="U917" s="806" t="s">
        <v>883</v>
      </c>
      <c r="V917" s="807">
        <v>5</v>
      </c>
      <c r="W917" s="807">
        <v>20</v>
      </c>
      <c r="X917" s="885"/>
      <c r="Z917" s="886"/>
      <c r="AA917" s="886"/>
      <c r="AB917" s="887"/>
      <c r="AC917" s="886"/>
      <c r="AI917" s="806" t="s">
        <v>811</v>
      </c>
      <c r="AJ917" s="807">
        <v>5</v>
      </c>
      <c r="AK917" s="807">
        <v>68</v>
      </c>
      <c r="AL917" s="759" t="str">
        <f t="shared" si="29"/>
        <v>Vejez</v>
      </c>
    </row>
    <row r="918" spans="1:38" ht="15">
      <c r="A918" s="806" t="s">
        <v>848</v>
      </c>
      <c r="B918" s="806" t="s">
        <v>662</v>
      </c>
      <c r="C918" s="806" t="s">
        <v>783</v>
      </c>
      <c r="D918" s="806" t="s">
        <v>784</v>
      </c>
      <c r="E918" s="807">
        <v>435</v>
      </c>
      <c r="G918" s="806" t="s">
        <v>883</v>
      </c>
      <c r="H918" s="807">
        <v>6</v>
      </c>
      <c r="I918" s="807">
        <v>127</v>
      </c>
      <c r="K918" s="806" t="s">
        <v>676</v>
      </c>
      <c r="L918" s="806" t="s">
        <v>838</v>
      </c>
      <c r="M918" s="806" t="s">
        <v>678</v>
      </c>
      <c r="N918" s="807">
        <v>39</v>
      </c>
      <c r="O918" s="884"/>
      <c r="P918" s="806" t="s">
        <v>809</v>
      </c>
      <c r="Q918" s="807">
        <v>1</v>
      </c>
      <c r="R918" s="807">
        <v>99</v>
      </c>
      <c r="S918" s="759" t="str">
        <f t="shared" si="28"/>
        <v>Vejez</v>
      </c>
      <c r="U918" s="806" t="s">
        <v>883</v>
      </c>
      <c r="V918" s="807">
        <v>6</v>
      </c>
      <c r="W918" s="807">
        <v>15</v>
      </c>
      <c r="X918" s="885"/>
      <c r="Z918" s="886"/>
      <c r="AA918" s="886"/>
      <c r="AB918" s="887"/>
      <c r="AC918" s="886"/>
      <c r="AI918" s="806" t="s">
        <v>811</v>
      </c>
      <c r="AJ918" s="807">
        <v>4</v>
      </c>
      <c r="AK918" s="807">
        <v>69</v>
      </c>
      <c r="AL918" s="759" t="str">
        <f t="shared" si="29"/>
        <v>Vejez</v>
      </c>
    </row>
    <row r="919" spans="1:38" ht="15">
      <c r="A919" s="806" t="s">
        <v>848</v>
      </c>
      <c r="B919" s="806" t="s">
        <v>666</v>
      </c>
      <c r="C919" s="806" t="s">
        <v>788</v>
      </c>
      <c r="D919" s="806" t="s">
        <v>789</v>
      </c>
      <c r="E919" s="807">
        <v>87</v>
      </c>
      <c r="G919" s="806" t="s">
        <v>883</v>
      </c>
      <c r="H919" s="807">
        <v>7</v>
      </c>
      <c r="I919" s="807">
        <v>116</v>
      </c>
      <c r="K919" s="806" t="s">
        <v>676</v>
      </c>
      <c r="L919" s="806" t="s">
        <v>838</v>
      </c>
      <c r="M919" s="806" t="s">
        <v>683</v>
      </c>
      <c r="N919" s="807">
        <v>7</v>
      </c>
      <c r="O919" s="884"/>
      <c r="P919" s="806" t="s">
        <v>809</v>
      </c>
      <c r="Q919" s="807">
        <v>2</v>
      </c>
      <c r="R919" s="807">
        <v>101</v>
      </c>
      <c r="S919" s="759" t="str">
        <f t="shared" si="28"/>
        <v>Vejez</v>
      </c>
      <c r="U919" s="806" t="s">
        <v>883</v>
      </c>
      <c r="V919" s="807">
        <v>7</v>
      </c>
      <c r="W919" s="807">
        <v>12</v>
      </c>
      <c r="X919" s="885"/>
      <c r="Z919" s="886"/>
      <c r="AA919" s="886"/>
      <c r="AB919" s="887"/>
      <c r="AC919" s="886"/>
      <c r="AI919" s="806" t="s">
        <v>811</v>
      </c>
      <c r="AJ919" s="807">
        <v>2</v>
      </c>
      <c r="AK919" s="807">
        <v>70</v>
      </c>
      <c r="AL919" s="759" t="str">
        <f t="shared" si="29"/>
        <v>Vejez</v>
      </c>
    </row>
    <row r="920" spans="1:38" ht="15">
      <c r="A920" s="806" t="s">
        <v>848</v>
      </c>
      <c r="B920" s="806" t="s">
        <v>666</v>
      </c>
      <c r="C920" s="806" t="s">
        <v>788</v>
      </c>
      <c r="D920" s="806" t="s">
        <v>784</v>
      </c>
      <c r="E920" s="807">
        <v>70</v>
      </c>
      <c r="G920" s="806" t="s">
        <v>883</v>
      </c>
      <c r="H920" s="807">
        <v>8</v>
      </c>
      <c r="I920" s="807">
        <v>103</v>
      </c>
      <c r="K920" s="806" t="s">
        <v>676</v>
      </c>
      <c r="L920" s="806" t="s">
        <v>838</v>
      </c>
      <c r="M920" s="806" t="s">
        <v>684</v>
      </c>
      <c r="N920" s="807">
        <v>1307</v>
      </c>
      <c r="O920" s="884"/>
      <c r="P920" s="806" t="s">
        <v>809</v>
      </c>
      <c r="Q920" s="807">
        <v>1</v>
      </c>
      <c r="R920" s="807">
        <v>104</v>
      </c>
      <c r="S920" s="759" t="str">
        <f t="shared" si="28"/>
        <v>Vejez</v>
      </c>
      <c r="U920" s="806" t="s">
        <v>883</v>
      </c>
      <c r="V920" s="807">
        <v>8</v>
      </c>
      <c r="W920" s="807">
        <v>8</v>
      </c>
      <c r="X920" s="885"/>
      <c r="Z920" s="886"/>
      <c r="AA920" s="886"/>
      <c r="AB920" s="887"/>
      <c r="AC920" s="886"/>
      <c r="AI920" s="806" t="s">
        <v>811</v>
      </c>
      <c r="AJ920" s="807">
        <v>5</v>
      </c>
      <c r="AK920" s="807">
        <v>71</v>
      </c>
      <c r="AL920" s="759" t="str">
        <f t="shared" si="29"/>
        <v>Vejez</v>
      </c>
    </row>
    <row r="921" spans="1:38" ht="30">
      <c r="A921" s="806" t="s">
        <v>848</v>
      </c>
      <c r="B921" s="806" t="s">
        <v>666</v>
      </c>
      <c r="C921" s="806" t="s">
        <v>783</v>
      </c>
      <c r="D921" s="806" t="s">
        <v>789</v>
      </c>
      <c r="E921" s="807">
        <v>134</v>
      </c>
      <c r="G921" s="806" t="s">
        <v>883</v>
      </c>
      <c r="H921" s="807">
        <v>9</v>
      </c>
      <c r="I921" s="807">
        <v>58</v>
      </c>
      <c r="K921" s="806" t="s">
        <v>676</v>
      </c>
      <c r="L921" s="806" t="s">
        <v>843</v>
      </c>
      <c r="M921" s="806" t="s">
        <v>806</v>
      </c>
      <c r="N921" s="807">
        <v>1</v>
      </c>
      <c r="O921" s="884"/>
      <c r="P921" s="806" t="s">
        <v>811</v>
      </c>
      <c r="Q921" s="807">
        <v>223</v>
      </c>
      <c r="R921" s="807">
        <v>0</v>
      </c>
      <c r="S921" s="759" t="str">
        <f t="shared" si="28"/>
        <v>Primera Infancia</v>
      </c>
      <c r="U921" s="806" t="s">
        <v>883</v>
      </c>
      <c r="V921" s="807">
        <v>9</v>
      </c>
      <c r="W921" s="807">
        <v>7</v>
      </c>
      <c r="X921" s="885"/>
      <c r="Z921" s="886"/>
      <c r="AA921" s="886"/>
      <c r="AB921" s="887"/>
      <c r="AC921" s="886"/>
      <c r="AI921" s="806" t="s">
        <v>811</v>
      </c>
      <c r="AJ921" s="807">
        <v>3</v>
      </c>
      <c r="AK921" s="807">
        <v>72</v>
      </c>
      <c r="AL921" s="759" t="str">
        <f t="shared" si="29"/>
        <v>Vejez</v>
      </c>
    </row>
    <row r="922" spans="1:38" ht="30">
      <c r="A922" s="806" t="s">
        <v>848</v>
      </c>
      <c r="B922" s="806" t="s">
        <v>666</v>
      </c>
      <c r="C922" s="806" t="s">
        <v>783</v>
      </c>
      <c r="D922" s="806" t="s">
        <v>784</v>
      </c>
      <c r="E922" s="807">
        <v>76</v>
      </c>
      <c r="G922" s="806" t="s">
        <v>883</v>
      </c>
      <c r="H922" s="807">
        <v>10</v>
      </c>
      <c r="I922" s="807">
        <v>55</v>
      </c>
      <c r="K922" s="806" t="s">
        <v>676</v>
      </c>
      <c r="L922" s="806" t="s">
        <v>843</v>
      </c>
      <c r="M922" s="806" t="s">
        <v>808</v>
      </c>
      <c r="N922" s="807">
        <v>1</v>
      </c>
      <c r="O922" s="884"/>
      <c r="P922" s="806" t="s">
        <v>811</v>
      </c>
      <c r="Q922" s="807">
        <v>233</v>
      </c>
      <c r="R922" s="807">
        <v>1</v>
      </c>
      <c r="S922" s="759" t="str">
        <f t="shared" si="28"/>
        <v>Primera Infancia</v>
      </c>
      <c r="U922" s="806" t="s">
        <v>883</v>
      </c>
      <c r="V922" s="807">
        <v>10</v>
      </c>
      <c r="W922" s="807">
        <v>4</v>
      </c>
      <c r="X922" s="885"/>
      <c r="Z922" s="886"/>
      <c r="AA922" s="886"/>
      <c r="AB922" s="887"/>
      <c r="AC922" s="886"/>
      <c r="AI922" s="806" t="s">
        <v>811</v>
      </c>
      <c r="AJ922" s="807">
        <v>2</v>
      </c>
      <c r="AK922" s="807">
        <v>74</v>
      </c>
      <c r="AL922" s="759" t="str">
        <f t="shared" si="29"/>
        <v>Vejez</v>
      </c>
    </row>
    <row r="923" spans="1:38" ht="30">
      <c r="A923" s="806" t="s">
        <v>848</v>
      </c>
      <c r="B923" s="806" t="s">
        <v>669</v>
      </c>
      <c r="C923" s="806" t="s">
        <v>788</v>
      </c>
      <c r="D923" s="806" t="s">
        <v>789</v>
      </c>
      <c r="E923" s="807">
        <v>5</v>
      </c>
      <c r="G923" s="806" t="s">
        <v>883</v>
      </c>
      <c r="H923" s="807">
        <v>11</v>
      </c>
      <c r="I923" s="807">
        <v>35</v>
      </c>
      <c r="K923" s="806" t="s">
        <v>676</v>
      </c>
      <c r="L923" s="806" t="s">
        <v>843</v>
      </c>
      <c r="M923" s="806" t="s">
        <v>790</v>
      </c>
      <c r="N923" s="807">
        <v>116</v>
      </c>
      <c r="O923" s="884"/>
      <c r="P923" s="806" t="s">
        <v>811</v>
      </c>
      <c r="Q923" s="807">
        <v>228</v>
      </c>
      <c r="R923" s="807">
        <v>2</v>
      </c>
      <c r="S923" s="759" t="str">
        <f t="shared" si="28"/>
        <v>Primera Infancia</v>
      </c>
      <c r="U923" s="806" t="s">
        <v>883</v>
      </c>
      <c r="V923" s="807">
        <v>11</v>
      </c>
      <c r="W923" s="807">
        <v>2</v>
      </c>
      <c r="X923" s="885"/>
      <c r="Z923" s="886"/>
      <c r="AA923" s="886"/>
      <c r="AB923" s="887"/>
      <c r="AC923" s="886"/>
      <c r="AI923" s="806" t="s">
        <v>811</v>
      </c>
      <c r="AJ923" s="807">
        <v>6</v>
      </c>
      <c r="AK923" s="807">
        <v>75</v>
      </c>
      <c r="AL923" s="759" t="str">
        <f t="shared" si="29"/>
        <v>Vejez</v>
      </c>
    </row>
    <row r="924" spans="1:38" ht="30">
      <c r="A924" s="806" t="s">
        <v>848</v>
      </c>
      <c r="B924" s="806" t="s">
        <v>669</v>
      </c>
      <c r="C924" s="806" t="s">
        <v>788</v>
      </c>
      <c r="D924" s="806" t="s">
        <v>784</v>
      </c>
      <c r="E924" s="807">
        <v>3</v>
      </c>
      <c r="G924" s="806" t="s">
        <v>883</v>
      </c>
      <c r="H924" s="807">
        <v>12</v>
      </c>
      <c r="I924" s="807">
        <v>68</v>
      </c>
      <c r="K924" s="806" t="s">
        <v>676</v>
      </c>
      <c r="L924" s="806" t="s">
        <v>843</v>
      </c>
      <c r="M924" s="806" t="s">
        <v>791</v>
      </c>
      <c r="N924" s="807">
        <v>14</v>
      </c>
      <c r="O924" s="884"/>
      <c r="P924" s="806" t="s">
        <v>811</v>
      </c>
      <c r="Q924" s="807">
        <v>246</v>
      </c>
      <c r="R924" s="807">
        <v>3</v>
      </c>
      <c r="S924" s="759" t="str">
        <f t="shared" si="28"/>
        <v>Primera Infancia</v>
      </c>
      <c r="U924" s="806" t="s">
        <v>883</v>
      </c>
      <c r="V924" s="807">
        <v>12</v>
      </c>
      <c r="W924" s="807">
        <v>4</v>
      </c>
      <c r="X924" s="885"/>
      <c r="Z924" s="886"/>
      <c r="AA924" s="886"/>
      <c r="AB924" s="887"/>
      <c r="AC924" s="886"/>
      <c r="AI924" s="806" t="s">
        <v>811</v>
      </c>
      <c r="AJ924" s="807">
        <v>4</v>
      </c>
      <c r="AK924" s="807">
        <v>76</v>
      </c>
      <c r="AL924" s="759" t="str">
        <f t="shared" si="29"/>
        <v>Vejez</v>
      </c>
    </row>
    <row r="925" spans="1:38" ht="30">
      <c r="A925" s="806" t="s">
        <v>848</v>
      </c>
      <c r="B925" s="806" t="s">
        <v>669</v>
      </c>
      <c r="C925" s="806" t="s">
        <v>783</v>
      </c>
      <c r="D925" s="806" t="s">
        <v>789</v>
      </c>
      <c r="E925" s="807">
        <v>4</v>
      </c>
      <c r="G925" s="806" t="s">
        <v>884</v>
      </c>
      <c r="H925" s="807">
        <v>0</v>
      </c>
      <c r="I925" s="807">
        <v>478</v>
      </c>
      <c r="K925" s="806" t="s">
        <v>676</v>
      </c>
      <c r="L925" s="806" t="s">
        <v>843</v>
      </c>
      <c r="M925" s="806" t="s">
        <v>824</v>
      </c>
      <c r="N925" s="807">
        <v>1</v>
      </c>
      <c r="O925" s="884"/>
      <c r="P925" s="806" t="s">
        <v>811</v>
      </c>
      <c r="Q925" s="807">
        <v>230</v>
      </c>
      <c r="R925" s="807">
        <v>4</v>
      </c>
      <c r="S925" s="759" t="str">
        <f t="shared" si="28"/>
        <v>Primera Infancia</v>
      </c>
      <c r="U925" s="806" t="s">
        <v>884</v>
      </c>
      <c r="V925" s="807">
        <v>0</v>
      </c>
      <c r="W925" s="807">
        <v>32</v>
      </c>
      <c r="X925" s="885"/>
      <c r="Z925" s="886"/>
      <c r="AA925" s="886"/>
      <c r="AB925" s="887"/>
      <c r="AC925" s="886"/>
      <c r="AI925" s="806" t="s">
        <v>811</v>
      </c>
      <c r="AJ925" s="807">
        <v>1</v>
      </c>
      <c r="AK925" s="807">
        <v>77</v>
      </c>
      <c r="AL925" s="759" t="str">
        <f t="shared" si="29"/>
        <v>Vejez</v>
      </c>
    </row>
    <row r="926" spans="1:38" ht="30">
      <c r="A926" s="806" t="s">
        <v>848</v>
      </c>
      <c r="B926" s="806" t="s">
        <v>669</v>
      </c>
      <c r="C926" s="806" t="s">
        <v>783</v>
      </c>
      <c r="D926" s="806" t="s">
        <v>784</v>
      </c>
      <c r="E926" s="807">
        <v>2</v>
      </c>
      <c r="G926" s="806" t="s">
        <v>884</v>
      </c>
      <c r="H926" s="807">
        <v>1</v>
      </c>
      <c r="I926" s="807">
        <v>1879</v>
      </c>
      <c r="K926" s="806" t="s">
        <v>676</v>
      </c>
      <c r="L926" s="806" t="s">
        <v>843</v>
      </c>
      <c r="M926" s="806" t="s">
        <v>810</v>
      </c>
      <c r="N926" s="807">
        <v>3</v>
      </c>
      <c r="O926" s="884"/>
      <c r="P926" s="806" t="s">
        <v>811</v>
      </c>
      <c r="Q926" s="807">
        <v>210</v>
      </c>
      <c r="R926" s="807">
        <v>5</v>
      </c>
      <c r="S926" s="759" t="str">
        <f t="shared" si="28"/>
        <v>Primera Infancia</v>
      </c>
      <c r="U926" s="806" t="s">
        <v>884</v>
      </c>
      <c r="V926" s="807">
        <v>1</v>
      </c>
      <c r="W926" s="807">
        <v>135</v>
      </c>
      <c r="X926" s="885"/>
      <c r="Z926" s="886"/>
      <c r="AA926" s="886"/>
      <c r="AB926" s="887"/>
      <c r="AC926" s="886"/>
      <c r="AI926" s="806" t="s">
        <v>811</v>
      </c>
      <c r="AJ926" s="807">
        <v>1</v>
      </c>
      <c r="AK926" s="807">
        <v>79</v>
      </c>
      <c r="AL926" s="759" t="str">
        <f t="shared" si="29"/>
        <v>Vejez</v>
      </c>
    </row>
    <row r="927" spans="1:38" ht="15">
      <c r="A927" s="806" t="s">
        <v>848</v>
      </c>
      <c r="B927" s="806" t="s">
        <v>787</v>
      </c>
      <c r="C927" s="806" t="s">
        <v>788</v>
      </c>
      <c r="D927" s="806" t="s">
        <v>789</v>
      </c>
      <c r="E927" s="807">
        <v>6</v>
      </c>
      <c r="G927" s="806" t="s">
        <v>884</v>
      </c>
      <c r="H927" s="807">
        <v>2</v>
      </c>
      <c r="I927" s="807">
        <v>4535</v>
      </c>
      <c r="K927" s="806" t="s">
        <v>676</v>
      </c>
      <c r="L927" s="806" t="s">
        <v>843</v>
      </c>
      <c r="M927" s="806" t="s">
        <v>666</v>
      </c>
      <c r="N927" s="807">
        <v>1</v>
      </c>
      <c r="O927" s="884"/>
      <c r="P927" s="806" t="s">
        <v>811</v>
      </c>
      <c r="Q927" s="807">
        <v>232</v>
      </c>
      <c r="R927" s="807">
        <v>6</v>
      </c>
      <c r="S927" s="759" t="str">
        <f t="shared" si="28"/>
        <v>Infancia</v>
      </c>
      <c r="U927" s="806" t="s">
        <v>884</v>
      </c>
      <c r="V927" s="807">
        <v>2</v>
      </c>
      <c r="W927" s="807">
        <v>324</v>
      </c>
      <c r="X927" s="885"/>
      <c r="Z927" s="886"/>
      <c r="AA927" s="886"/>
      <c r="AB927" s="887"/>
      <c r="AC927" s="886"/>
      <c r="AI927" s="806" t="s">
        <v>811</v>
      </c>
      <c r="AJ927" s="807">
        <v>2</v>
      </c>
      <c r="AK927" s="807">
        <v>80</v>
      </c>
      <c r="AL927" s="759" t="str">
        <f t="shared" si="29"/>
        <v>Vejez</v>
      </c>
    </row>
    <row r="928" spans="1:38" ht="15">
      <c r="A928" s="806" t="s">
        <v>848</v>
      </c>
      <c r="B928" s="806" t="s">
        <v>787</v>
      </c>
      <c r="C928" s="806" t="s">
        <v>788</v>
      </c>
      <c r="D928" s="806" t="s">
        <v>784</v>
      </c>
      <c r="E928" s="807">
        <v>4</v>
      </c>
      <c r="G928" s="806" t="s">
        <v>884</v>
      </c>
      <c r="H928" s="807">
        <v>3</v>
      </c>
      <c r="I928" s="807">
        <v>1916</v>
      </c>
      <c r="K928" s="806" t="s">
        <v>676</v>
      </c>
      <c r="L928" s="806" t="s">
        <v>843</v>
      </c>
      <c r="M928" s="806" t="s">
        <v>795</v>
      </c>
      <c r="N928" s="807">
        <v>1</v>
      </c>
      <c r="O928" s="884"/>
      <c r="P928" s="806" t="s">
        <v>811</v>
      </c>
      <c r="Q928" s="807">
        <v>235</v>
      </c>
      <c r="R928" s="807">
        <v>7</v>
      </c>
      <c r="S928" s="759" t="str">
        <f t="shared" si="28"/>
        <v>Infancia</v>
      </c>
      <c r="U928" s="806" t="s">
        <v>884</v>
      </c>
      <c r="V928" s="807">
        <v>3</v>
      </c>
      <c r="W928" s="807">
        <v>152</v>
      </c>
      <c r="X928" s="885"/>
      <c r="Z928" s="886"/>
      <c r="AA928" s="886"/>
      <c r="AB928" s="887"/>
      <c r="AC928" s="886"/>
      <c r="AI928" s="806" t="s">
        <v>811</v>
      </c>
      <c r="AJ928" s="807">
        <v>2</v>
      </c>
      <c r="AK928" s="807">
        <v>82</v>
      </c>
      <c r="AL928" s="759" t="str">
        <f t="shared" si="29"/>
        <v>Vejez</v>
      </c>
    </row>
    <row r="929" spans="1:38" ht="15">
      <c r="A929" s="806" t="s">
        <v>848</v>
      </c>
      <c r="B929" s="806" t="s">
        <v>787</v>
      </c>
      <c r="C929" s="806" t="s">
        <v>783</v>
      </c>
      <c r="D929" s="806" t="s">
        <v>789</v>
      </c>
      <c r="E929" s="807">
        <v>15</v>
      </c>
      <c r="G929" s="806" t="s">
        <v>884</v>
      </c>
      <c r="H929" s="807">
        <v>4</v>
      </c>
      <c r="I929" s="807">
        <v>7096</v>
      </c>
      <c r="K929" s="806" t="s">
        <v>676</v>
      </c>
      <c r="L929" s="806" t="s">
        <v>843</v>
      </c>
      <c r="M929" s="806" t="s">
        <v>798</v>
      </c>
      <c r="N929" s="807">
        <v>2</v>
      </c>
      <c r="O929" s="884"/>
      <c r="P929" s="806" t="s">
        <v>811</v>
      </c>
      <c r="Q929" s="807">
        <v>257</v>
      </c>
      <c r="R929" s="807">
        <v>8</v>
      </c>
      <c r="S929" s="759" t="str">
        <f t="shared" si="28"/>
        <v>Infancia</v>
      </c>
      <c r="U929" s="806" t="s">
        <v>884</v>
      </c>
      <c r="V929" s="807">
        <v>4</v>
      </c>
      <c r="W929" s="807">
        <v>1654</v>
      </c>
      <c r="X929" s="885"/>
      <c r="Z929" s="886"/>
      <c r="AA929" s="886"/>
      <c r="AB929" s="887"/>
      <c r="AC929" s="886"/>
      <c r="AI929" s="806" t="s">
        <v>811</v>
      </c>
      <c r="AJ929" s="807">
        <v>1</v>
      </c>
      <c r="AK929" s="807">
        <v>84</v>
      </c>
      <c r="AL929" s="759" t="str">
        <f t="shared" si="29"/>
        <v>Vejez</v>
      </c>
    </row>
    <row r="930" spans="1:38" ht="15">
      <c r="A930" s="806" t="s">
        <v>848</v>
      </c>
      <c r="B930" s="806" t="s">
        <v>787</v>
      </c>
      <c r="C930" s="806" t="s">
        <v>783</v>
      </c>
      <c r="D930" s="806" t="s">
        <v>784</v>
      </c>
      <c r="E930" s="807">
        <v>4</v>
      </c>
      <c r="G930" s="806" t="s">
        <v>884</v>
      </c>
      <c r="H930" s="807">
        <v>5</v>
      </c>
      <c r="I930" s="807">
        <v>919</v>
      </c>
      <c r="K930" s="806" t="s">
        <v>676</v>
      </c>
      <c r="L930" s="806" t="s">
        <v>843</v>
      </c>
      <c r="M930" s="806" t="s">
        <v>799</v>
      </c>
      <c r="N930" s="807">
        <v>2</v>
      </c>
      <c r="O930" s="884"/>
      <c r="P930" s="806" t="s">
        <v>811</v>
      </c>
      <c r="Q930" s="807">
        <v>297</v>
      </c>
      <c r="R930" s="807">
        <v>9</v>
      </c>
      <c r="S930" s="759" t="str">
        <f t="shared" si="28"/>
        <v>Infancia</v>
      </c>
      <c r="U930" s="806" t="s">
        <v>884</v>
      </c>
      <c r="V930" s="807">
        <v>5</v>
      </c>
      <c r="W930" s="807">
        <v>172</v>
      </c>
      <c r="X930" s="885"/>
      <c r="Z930" s="886"/>
      <c r="AA930" s="886"/>
      <c r="AB930" s="887"/>
      <c r="AC930" s="886"/>
      <c r="AI930" s="806" t="s">
        <v>811</v>
      </c>
      <c r="AJ930" s="807">
        <v>1</v>
      </c>
      <c r="AK930" s="807">
        <v>88</v>
      </c>
      <c r="AL930" s="759" t="str">
        <f t="shared" si="29"/>
        <v>Vejez</v>
      </c>
    </row>
    <row r="931" spans="1:38" ht="15">
      <c r="A931" s="806" t="s">
        <v>848</v>
      </c>
      <c r="B931" s="806" t="s">
        <v>792</v>
      </c>
      <c r="C931" s="806" t="s">
        <v>783</v>
      </c>
      <c r="D931" s="806" t="s">
        <v>789</v>
      </c>
      <c r="E931" s="807">
        <v>2</v>
      </c>
      <c r="G931" s="806" t="s">
        <v>884</v>
      </c>
      <c r="H931" s="807">
        <v>6</v>
      </c>
      <c r="I931" s="807">
        <v>819</v>
      </c>
      <c r="K931" s="806" t="s">
        <v>676</v>
      </c>
      <c r="L931" s="806" t="s">
        <v>843</v>
      </c>
      <c r="M931" s="806" t="s">
        <v>801</v>
      </c>
      <c r="N931" s="807">
        <v>11</v>
      </c>
      <c r="O931" s="884"/>
      <c r="P931" s="806" t="s">
        <v>811</v>
      </c>
      <c r="Q931" s="807">
        <v>301</v>
      </c>
      <c r="R931" s="807">
        <v>10</v>
      </c>
      <c r="S931" s="759" t="str">
        <f t="shared" si="28"/>
        <v>Infancia</v>
      </c>
      <c r="U931" s="806" t="s">
        <v>884</v>
      </c>
      <c r="V931" s="807">
        <v>6</v>
      </c>
      <c r="W931" s="807">
        <v>108</v>
      </c>
      <c r="X931" s="885"/>
      <c r="Z931" s="886"/>
      <c r="AA931" s="886"/>
      <c r="AB931" s="887"/>
      <c r="AC931" s="886"/>
      <c r="AI931" s="806" t="s">
        <v>811</v>
      </c>
      <c r="AJ931" s="807">
        <v>1</v>
      </c>
      <c r="AK931" s="807">
        <v>91</v>
      </c>
      <c r="AL931" s="759" t="str">
        <f t="shared" si="29"/>
        <v>Vejez</v>
      </c>
    </row>
    <row r="932" spans="1:38" ht="30">
      <c r="A932" s="806" t="s">
        <v>848</v>
      </c>
      <c r="B932" s="806" t="s">
        <v>792</v>
      </c>
      <c r="C932" s="806" t="s">
        <v>783</v>
      </c>
      <c r="D932" s="806" t="s">
        <v>784</v>
      </c>
      <c r="E932" s="807">
        <v>1</v>
      </c>
      <c r="G932" s="806" t="s">
        <v>884</v>
      </c>
      <c r="H932" s="807">
        <v>7</v>
      </c>
      <c r="I932" s="807">
        <v>719</v>
      </c>
      <c r="K932" s="806" t="s">
        <v>676</v>
      </c>
      <c r="L932" s="806" t="s">
        <v>843</v>
      </c>
      <c r="M932" s="806" t="s">
        <v>673</v>
      </c>
      <c r="N932" s="807">
        <v>1</v>
      </c>
      <c r="O932" s="884"/>
      <c r="P932" s="806" t="s">
        <v>811</v>
      </c>
      <c r="Q932" s="807">
        <v>292</v>
      </c>
      <c r="R932" s="807">
        <v>11</v>
      </c>
      <c r="S932" s="759" t="str">
        <f t="shared" si="28"/>
        <v>Infancia</v>
      </c>
      <c r="U932" s="806" t="s">
        <v>884</v>
      </c>
      <c r="V932" s="807">
        <v>7</v>
      </c>
      <c r="W932" s="807">
        <v>125</v>
      </c>
      <c r="X932" s="885"/>
      <c r="Z932" s="886"/>
      <c r="AA932" s="886"/>
      <c r="AB932" s="887"/>
      <c r="AC932" s="886"/>
      <c r="AI932" s="806" t="s">
        <v>812</v>
      </c>
      <c r="AJ932" s="807">
        <v>76</v>
      </c>
      <c r="AK932" s="807">
        <v>0</v>
      </c>
      <c r="AL932" s="759" t="str">
        <f t="shared" si="29"/>
        <v>Primera Infancia</v>
      </c>
    </row>
    <row r="933" spans="1:38" ht="30">
      <c r="A933" s="806" t="s">
        <v>848</v>
      </c>
      <c r="B933" s="806" t="s">
        <v>815</v>
      </c>
      <c r="C933" s="806" t="s">
        <v>788</v>
      </c>
      <c r="D933" s="806" t="s">
        <v>789</v>
      </c>
      <c r="E933" s="807">
        <v>2605</v>
      </c>
      <c r="G933" s="806" t="s">
        <v>884</v>
      </c>
      <c r="H933" s="807">
        <v>8</v>
      </c>
      <c r="I933" s="807">
        <v>574</v>
      </c>
      <c r="K933" s="806" t="s">
        <v>676</v>
      </c>
      <c r="L933" s="806" t="s">
        <v>843</v>
      </c>
      <c r="M933" s="806" t="s">
        <v>674</v>
      </c>
      <c r="N933" s="807">
        <v>1144</v>
      </c>
      <c r="O933" s="884"/>
      <c r="P933" s="806" t="s">
        <v>811</v>
      </c>
      <c r="Q933" s="807">
        <v>281</v>
      </c>
      <c r="R933" s="807">
        <v>12</v>
      </c>
      <c r="S933" s="759" t="str">
        <f t="shared" si="28"/>
        <v>Adolescente</v>
      </c>
      <c r="U933" s="806" t="s">
        <v>884</v>
      </c>
      <c r="V933" s="807">
        <v>8</v>
      </c>
      <c r="W933" s="807">
        <v>49</v>
      </c>
      <c r="X933" s="885"/>
      <c r="Z933" s="886"/>
      <c r="AA933" s="886"/>
      <c r="AB933" s="887"/>
      <c r="AC933" s="886"/>
      <c r="AI933" s="806" t="s">
        <v>812</v>
      </c>
      <c r="AJ933" s="807">
        <v>90</v>
      </c>
      <c r="AK933" s="807">
        <v>1</v>
      </c>
      <c r="AL933" s="759" t="str">
        <f t="shared" si="29"/>
        <v>Primera Infancia</v>
      </c>
    </row>
    <row r="934" spans="1:38" ht="30">
      <c r="A934" s="806" t="s">
        <v>848</v>
      </c>
      <c r="B934" s="806" t="s">
        <v>815</v>
      </c>
      <c r="C934" s="806" t="s">
        <v>788</v>
      </c>
      <c r="D934" s="806" t="s">
        <v>784</v>
      </c>
      <c r="E934" s="807">
        <v>1531</v>
      </c>
      <c r="G934" s="806" t="s">
        <v>884</v>
      </c>
      <c r="H934" s="807">
        <v>9</v>
      </c>
      <c r="I934" s="807">
        <v>390</v>
      </c>
      <c r="K934" s="806" t="s">
        <v>676</v>
      </c>
      <c r="L934" s="806" t="s">
        <v>843</v>
      </c>
      <c r="M934" s="806" t="s">
        <v>678</v>
      </c>
      <c r="N934" s="807">
        <v>10</v>
      </c>
      <c r="O934" s="884"/>
      <c r="P934" s="806" t="s">
        <v>811</v>
      </c>
      <c r="Q934" s="807">
        <v>289</v>
      </c>
      <c r="R934" s="807">
        <v>13</v>
      </c>
      <c r="S934" s="759" t="str">
        <f t="shared" si="28"/>
        <v>Adolescente</v>
      </c>
      <c r="U934" s="806" t="s">
        <v>884</v>
      </c>
      <c r="V934" s="807">
        <v>9</v>
      </c>
      <c r="W934" s="807">
        <v>29</v>
      </c>
      <c r="X934" s="885"/>
      <c r="Z934" s="886"/>
      <c r="AA934" s="886"/>
      <c r="AB934" s="887"/>
      <c r="AC934" s="886"/>
      <c r="AI934" s="806" t="s">
        <v>812</v>
      </c>
      <c r="AJ934" s="807">
        <v>76</v>
      </c>
      <c r="AK934" s="807">
        <v>2</v>
      </c>
      <c r="AL934" s="759" t="str">
        <f t="shared" si="29"/>
        <v>Primera Infancia</v>
      </c>
    </row>
    <row r="935" spans="1:38" ht="30">
      <c r="A935" s="806" t="s">
        <v>848</v>
      </c>
      <c r="B935" s="806" t="s">
        <v>815</v>
      </c>
      <c r="C935" s="806" t="s">
        <v>783</v>
      </c>
      <c r="D935" s="806" t="s">
        <v>789</v>
      </c>
      <c r="E935" s="807">
        <v>2855</v>
      </c>
      <c r="G935" s="806" t="s">
        <v>884</v>
      </c>
      <c r="H935" s="807">
        <v>10</v>
      </c>
      <c r="I935" s="807">
        <v>287</v>
      </c>
      <c r="K935" s="806" t="s">
        <v>676</v>
      </c>
      <c r="L935" s="806" t="s">
        <v>843</v>
      </c>
      <c r="M935" s="806" t="s">
        <v>683</v>
      </c>
      <c r="N935" s="807">
        <v>1</v>
      </c>
      <c r="O935" s="884"/>
      <c r="P935" s="806" t="s">
        <v>811</v>
      </c>
      <c r="Q935" s="807">
        <v>302</v>
      </c>
      <c r="R935" s="807">
        <v>14</v>
      </c>
      <c r="S935" s="759" t="str">
        <f t="shared" si="28"/>
        <v>Adolescente</v>
      </c>
      <c r="U935" s="806" t="s">
        <v>884</v>
      </c>
      <c r="V935" s="807">
        <v>10</v>
      </c>
      <c r="W935" s="807">
        <v>17</v>
      </c>
      <c r="X935" s="885"/>
      <c r="Z935" s="886"/>
      <c r="AA935" s="886"/>
      <c r="AB935" s="887"/>
      <c r="AC935" s="886"/>
      <c r="AI935" s="806" t="s">
        <v>812</v>
      </c>
      <c r="AJ935" s="807">
        <v>85</v>
      </c>
      <c r="AK935" s="807">
        <v>3</v>
      </c>
      <c r="AL935" s="759" t="str">
        <f t="shared" si="29"/>
        <v>Primera Infancia</v>
      </c>
    </row>
    <row r="936" spans="1:38" ht="30">
      <c r="A936" s="806" t="s">
        <v>848</v>
      </c>
      <c r="B936" s="806" t="s">
        <v>815</v>
      </c>
      <c r="C936" s="806" t="s">
        <v>783</v>
      </c>
      <c r="D936" s="806" t="s">
        <v>784</v>
      </c>
      <c r="E936" s="807">
        <v>1405</v>
      </c>
      <c r="G936" s="806" t="s">
        <v>884</v>
      </c>
      <c r="H936" s="807">
        <v>11</v>
      </c>
      <c r="I936" s="807">
        <v>170</v>
      </c>
      <c r="K936" s="806" t="s">
        <v>676</v>
      </c>
      <c r="L936" s="806" t="s">
        <v>843</v>
      </c>
      <c r="M936" s="806" t="s">
        <v>684</v>
      </c>
      <c r="N936" s="807">
        <v>242</v>
      </c>
      <c r="O936" s="884"/>
      <c r="P936" s="806" t="s">
        <v>811</v>
      </c>
      <c r="Q936" s="807">
        <v>322</v>
      </c>
      <c r="R936" s="807">
        <v>15</v>
      </c>
      <c r="S936" s="759" t="str">
        <f t="shared" si="28"/>
        <v>Adolescente</v>
      </c>
      <c r="U936" s="806" t="s">
        <v>884</v>
      </c>
      <c r="V936" s="807">
        <v>11</v>
      </c>
      <c r="W936" s="807">
        <v>7</v>
      </c>
      <c r="X936" s="885"/>
      <c r="Z936" s="886"/>
      <c r="AA936" s="886"/>
      <c r="AB936" s="887"/>
      <c r="AC936" s="886"/>
      <c r="AI936" s="806" t="s">
        <v>812</v>
      </c>
      <c r="AJ936" s="807">
        <v>84</v>
      </c>
      <c r="AK936" s="807">
        <v>4</v>
      </c>
      <c r="AL936" s="759" t="str">
        <f t="shared" si="29"/>
        <v>Primera Infancia</v>
      </c>
    </row>
    <row r="937" spans="1:38" ht="30">
      <c r="A937" s="806" t="s">
        <v>848</v>
      </c>
      <c r="B937" s="806" t="s">
        <v>818</v>
      </c>
      <c r="C937" s="806" t="s">
        <v>788</v>
      </c>
      <c r="D937" s="806" t="s">
        <v>789</v>
      </c>
      <c r="E937" s="807">
        <v>8</v>
      </c>
      <c r="G937" s="806" t="s">
        <v>884</v>
      </c>
      <c r="H937" s="807">
        <v>12</v>
      </c>
      <c r="I937" s="807">
        <v>296</v>
      </c>
      <c r="K937" s="806" t="s">
        <v>676</v>
      </c>
      <c r="L937" s="806" t="s">
        <v>854</v>
      </c>
      <c r="M937" s="806" t="s">
        <v>662</v>
      </c>
      <c r="N937" s="807">
        <v>9</v>
      </c>
      <c r="O937" s="884"/>
      <c r="P937" s="806" t="s">
        <v>811</v>
      </c>
      <c r="Q937" s="807">
        <v>338</v>
      </c>
      <c r="R937" s="807">
        <v>16</v>
      </c>
      <c r="S937" s="759" t="str">
        <f t="shared" si="28"/>
        <v>Adolescente</v>
      </c>
      <c r="U937" s="806" t="s">
        <v>884</v>
      </c>
      <c r="V937" s="807">
        <v>12</v>
      </c>
      <c r="W937" s="807">
        <v>15</v>
      </c>
      <c r="X937" s="885"/>
      <c r="Z937" s="886"/>
      <c r="AA937" s="886"/>
      <c r="AB937" s="887"/>
      <c r="AC937" s="886"/>
      <c r="AI937" s="806" t="s">
        <v>812</v>
      </c>
      <c r="AJ937" s="807">
        <v>110</v>
      </c>
      <c r="AK937" s="807">
        <v>5</v>
      </c>
      <c r="AL937" s="759" t="str">
        <f t="shared" si="29"/>
        <v>Primera Infancia</v>
      </c>
    </row>
    <row r="938" spans="1:38" ht="30">
      <c r="A938" s="806" t="s">
        <v>848</v>
      </c>
      <c r="B938" s="806" t="s">
        <v>818</v>
      </c>
      <c r="C938" s="806" t="s">
        <v>788</v>
      </c>
      <c r="D938" s="806" t="s">
        <v>784</v>
      </c>
      <c r="E938" s="807">
        <v>2</v>
      </c>
      <c r="G938" s="806" t="s">
        <v>885</v>
      </c>
      <c r="H938" s="807">
        <v>0</v>
      </c>
      <c r="I938" s="807">
        <v>113</v>
      </c>
      <c r="K938" s="806" t="s">
        <v>676</v>
      </c>
      <c r="L938" s="806" t="s">
        <v>854</v>
      </c>
      <c r="M938" s="806" t="s">
        <v>808</v>
      </c>
      <c r="N938" s="807">
        <v>1</v>
      </c>
      <c r="O938" s="884"/>
      <c r="P938" s="806" t="s">
        <v>811</v>
      </c>
      <c r="Q938" s="807">
        <v>343</v>
      </c>
      <c r="R938" s="807">
        <v>17</v>
      </c>
      <c r="S938" s="759" t="str">
        <f t="shared" si="28"/>
        <v>Adolescente</v>
      </c>
      <c r="U938" s="806" t="s">
        <v>885</v>
      </c>
      <c r="V938" s="807">
        <v>0</v>
      </c>
      <c r="W938" s="807">
        <v>6</v>
      </c>
      <c r="X938" s="885"/>
      <c r="Z938" s="886"/>
      <c r="AA938" s="886"/>
      <c r="AB938" s="887"/>
      <c r="AC938" s="886"/>
      <c r="AI938" s="806" t="s">
        <v>812</v>
      </c>
      <c r="AJ938" s="807">
        <v>86</v>
      </c>
      <c r="AK938" s="807">
        <v>6</v>
      </c>
      <c r="AL938" s="759" t="str">
        <f t="shared" si="29"/>
        <v>Infancia</v>
      </c>
    </row>
    <row r="939" spans="1:38" ht="15">
      <c r="A939" s="806" t="s">
        <v>848</v>
      </c>
      <c r="B939" s="806" t="s">
        <v>818</v>
      </c>
      <c r="C939" s="806" t="s">
        <v>783</v>
      </c>
      <c r="D939" s="806" t="s">
        <v>789</v>
      </c>
      <c r="E939" s="807">
        <v>13</v>
      </c>
      <c r="G939" s="806" t="s">
        <v>885</v>
      </c>
      <c r="H939" s="807">
        <v>1</v>
      </c>
      <c r="I939" s="807">
        <v>415</v>
      </c>
      <c r="K939" s="806" t="s">
        <v>676</v>
      </c>
      <c r="L939" s="806" t="s">
        <v>854</v>
      </c>
      <c r="M939" s="806" t="s">
        <v>790</v>
      </c>
      <c r="N939" s="807">
        <v>46</v>
      </c>
      <c r="O939" s="884"/>
      <c r="P939" s="806" t="s">
        <v>811</v>
      </c>
      <c r="Q939" s="807">
        <v>315</v>
      </c>
      <c r="R939" s="807">
        <v>18</v>
      </c>
      <c r="S939" s="759" t="str">
        <f t="shared" si="28"/>
        <v>Juventud</v>
      </c>
      <c r="U939" s="806" t="s">
        <v>885</v>
      </c>
      <c r="V939" s="807">
        <v>1</v>
      </c>
      <c r="W939" s="807">
        <v>27</v>
      </c>
      <c r="X939" s="885"/>
      <c r="Z939" s="886"/>
      <c r="AA939" s="886"/>
      <c r="AB939" s="887"/>
      <c r="AC939" s="886"/>
      <c r="AI939" s="806" t="s">
        <v>812</v>
      </c>
      <c r="AJ939" s="807">
        <v>102</v>
      </c>
      <c r="AK939" s="807">
        <v>7</v>
      </c>
      <c r="AL939" s="759" t="str">
        <f t="shared" si="29"/>
        <v>Infancia</v>
      </c>
    </row>
    <row r="940" spans="1:38" ht="15">
      <c r="A940" s="806" t="s">
        <v>848</v>
      </c>
      <c r="B940" s="806" t="s">
        <v>818</v>
      </c>
      <c r="C940" s="806" t="s">
        <v>783</v>
      </c>
      <c r="D940" s="806" t="s">
        <v>784</v>
      </c>
      <c r="E940" s="807">
        <v>1</v>
      </c>
      <c r="G940" s="806" t="s">
        <v>885</v>
      </c>
      <c r="H940" s="807">
        <v>2</v>
      </c>
      <c r="I940" s="807">
        <v>1226</v>
      </c>
      <c r="K940" s="806" t="s">
        <v>676</v>
      </c>
      <c r="L940" s="806" t="s">
        <v>854</v>
      </c>
      <c r="M940" s="806" t="s">
        <v>791</v>
      </c>
      <c r="N940" s="807">
        <v>11</v>
      </c>
      <c r="O940" s="884"/>
      <c r="P940" s="806" t="s">
        <v>811</v>
      </c>
      <c r="Q940" s="807">
        <v>283</v>
      </c>
      <c r="R940" s="807">
        <v>19</v>
      </c>
      <c r="S940" s="759" t="str">
        <f t="shared" si="28"/>
        <v>Juventud</v>
      </c>
      <c r="U940" s="806" t="s">
        <v>885</v>
      </c>
      <c r="V940" s="807">
        <v>2</v>
      </c>
      <c r="W940" s="807">
        <v>113</v>
      </c>
      <c r="X940" s="885"/>
      <c r="Z940" s="886"/>
      <c r="AA940" s="886"/>
      <c r="AB940" s="887"/>
      <c r="AC940" s="886"/>
      <c r="AI940" s="806" t="s">
        <v>812</v>
      </c>
      <c r="AJ940" s="807">
        <v>95</v>
      </c>
      <c r="AK940" s="807">
        <v>8</v>
      </c>
      <c r="AL940" s="759" t="str">
        <f t="shared" si="29"/>
        <v>Infancia</v>
      </c>
    </row>
    <row r="941" spans="1:38" ht="15">
      <c r="A941" s="806" t="s">
        <v>849</v>
      </c>
      <c r="B941" s="806" t="s">
        <v>662</v>
      </c>
      <c r="C941" s="806" t="s">
        <v>788</v>
      </c>
      <c r="D941" s="806" t="s">
        <v>789</v>
      </c>
      <c r="E941" s="807">
        <v>383</v>
      </c>
      <c r="G941" s="806" t="s">
        <v>885</v>
      </c>
      <c r="H941" s="807">
        <v>3</v>
      </c>
      <c r="I941" s="807">
        <v>681</v>
      </c>
      <c r="K941" s="806" t="s">
        <v>676</v>
      </c>
      <c r="L941" s="806" t="s">
        <v>854</v>
      </c>
      <c r="M941" s="806" t="s">
        <v>826</v>
      </c>
      <c r="N941" s="807">
        <v>1</v>
      </c>
      <c r="O941" s="884"/>
      <c r="P941" s="806" t="s">
        <v>811</v>
      </c>
      <c r="Q941" s="807">
        <v>308</v>
      </c>
      <c r="R941" s="807">
        <v>20</v>
      </c>
      <c r="S941" s="759" t="str">
        <f t="shared" si="28"/>
        <v>Juventud</v>
      </c>
      <c r="U941" s="806" t="s">
        <v>885</v>
      </c>
      <c r="V941" s="807">
        <v>3</v>
      </c>
      <c r="W941" s="807">
        <v>37</v>
      </c>
      <c r="X941" s="885"/>
      <c r="Z941" s="886"/>
      <c r="AA941" s="886"/>
      <c r="AB941" s="887"/>
      <c r="AC941" s="886"/>
      <c r="AI941" s="806" t="s">
        <v>812</v>
      </c>
      <c r="AJ941" s="807">
        <v>98</v>
      </c>
      <c r="AK941" s="807">
        <v>9</v>
      </c>
      <c r="AL941" s="759" t="str">
        <f t="shared" si="29"/>
        <v>Infancia</v>
      </c>
    </row>
    <row r="942" spans="1:38" ht="15">
      <c r="A942" s="806" t="s">
        <v>849</v>
      </c>
      <c r="B942" s="806" t="s">
        <v>662</v>
      </c>
      <c r="C942" s="806" t="s">
        <v>788</v>
      </c>
      <c r="D942" s="806" t="s">
        <v>784</v>
      </c>
      <c r="E942" s="807">
        <v>170</v>
      </c>
      <c r="G942" s="806" t="s">
        <v>885</v>
      </c>
      <c r="H942" s="807">
        <v>4</v>
      </c>
      <c r="I942" s="807">
        <v>2656</v>
      </c>
      <c r="K942" s="806" t="s">
        <v>676</v>
      </c>
      <c r="L942" s="806" t="s">
        <v>854</v>
      </c>
      <c r="M942" s="806" t="s">
        <v>810</v>
      </c>
      <c r="N942" s="807">
        <v>2</v>
      </c>
      <c r="O942" s="884"/>
      <c r="P942" s="806" t="s">
        <v>811</v>
      </c>
      <c r="Q942" s="807">
        <v>313</v>
      </c>
      <c r="R942" s="807">
        <v>21</v>
      </c>
      <c r="S942" s="759" t="str">
        <f t="shared" si="28"/>
        <v>Juventud</v>
      </c>
      <c r="U942" s="806" t="s">
        <v>885</v>
      </c>
      <c r="V942" s="807">
        <v>4</v>
      </c>
      <c r="W942" s="807">
        <v>361</v>
      </c>
      <c r="X942" s="885"/>
      <c r="Z942" s="886"/>
      <c r="AA942" s="886"/>
      <c r="AB942" s="887"/>
      <c r="AC942" s="886"/>
      <c r="AI942" s="806" t="s">
        <v>812</v>
      </c>
      <c r="AJ942" s="807">
        <v>89</v>
      </c>
      <c r="AK942" s="807">
        <v>10</v>
      </c>
      <c r="AL942" s="759" t="str">
        <f t="shared" si="29"/>
        <v>Infancia</v>
      </c>
    </row>
    <row r="943" spans="1:38" ht="15">
      <c r="A943" s="806" t="s">
        <v>849</v>
      </c>
      <c r="B943" s="806" t="s">
        <v>662</v>
      </c>
      <c r="C943" s="806" t="s">
        <v>783</v>
      </c>
      <c r="D943" s="806" t="s">
        <v>789</v>
      </c>
      <c r="E943" s="807">
        <v>471</v>
      </c>
      <c r="G943" s="806" t="s">
        <v>885</v>
      </c>
      <c r="H943" s="807">
        <v>5</v>
      </c>
      <c r="I943" s="807">
        <v>447</v>
      </c>
      <c r="K943" s="806" t="s">
        <v>676</v>
      </c>
      <c r="L943" s="806" t="s">
        <v>854</v>
      </c>
      <c r="M943" s="806" t="s">
        <v>666</v>
      </c>
      <c r="N943" s="807">
        <v>9</v>
      </c>
      <c r="O943" s="884"/>
      <c r="P943" s="806" t="s">
        <v>811</v>
      </c>
      <c r="Q943" s="807">
        <v>303</v>
      </c>
      <c r="R943" s="807">
        <v>22</v>
      </c>
      <c r="S943" s="759" t="str">
        <f t="shared" si="28"/>
        <v>Juventud</v>
      </c>
      <c r="U943" s="806" t="s">
        <v>885</v>
      </c>
      <c r="V943" s="807">
        <v>5</v>
      </c>
      <c r="W943" s="807">
        <v>50</v>
      </c>
      <c r="X943" s="885"/>
      <c r="Z943" s="886"/>
      <c r="AA943" s="886"/>
      <c r="AB943" s="887"/>
      <c r="AC943" s="886"/>
      <c r="AI943" s="806" t="s">
        <v>812</v>
      </c>
      <c r="AJ943" s="807">
        <v>117</v>
      </c>
      <c r="AK943" s="807">
        <v>11</v>
      </c>
      <c r="AL943" s="759" t="str">
        <f t="shared" si="29"/>
        <v>Infancia</v>
      </c>
    </row>
    <row r="944" spans="1:38" ht="30">
      <c r="A944" s="806" t="s">
        <v>849</v>
      </c>
      <c r="B944" s="806" t="s">
        <v>662</v>
      </c>
      <c r="C944" s="806" t="s">
        <v>783</v>
      </c>
      <c r="D944" s="806" t="s">
        <v>784</v>
      </c>
      <c r="E944" s="807">
        <v>157</v>
      </c>
      <c r="G944" s="806" t="s">
        <v>885</v>
      </c>
      <c r="H944" s="807">
        <v>6</v>
      </c>
      <c r="I944" s="807">
        <v>466</v>
      </c>
      <c r="K944" s="806" t="s">
        <v>676</v>
      </c>
      <c r="L944" s="806" t="s">
        <v>854</v>
      </c>
      <c r="M944" s="806" t="s">
        <v>794</v>
      </c>
      <c r="N944" s="807">
        <v>13</v>
      </c>
      <c r="O944" s="884"/>
      <c r="P944" s="806" t="s">
        <v>811</v>
      </c>
      <c r="Q944" s="807">
        <v>244</v>
      </c>
      <c r="R944" s="807">
        <v>23</v>
      </c>
      <c r="S944" s="759" t="str">
        <f t="shared" si="28"/>
        <v>Juventud</v>
      </c>
      <c r="U944" s="806" t="s">
        <v>885</v>
      </c>
      <c r="V944" s="807">
        <v>6</v>
      </c>
      <c r="W944" s="807">
        <v>34</v>
      </c>
      <c r="X944" s="885"/>
      <c r="Z944" s="886"/>
      <c r="AA944" s="886"/>
      <c r="AB944" s="887"/>
      <c r="AC944" s="886"/>
      <c r="AI944" s="806" t="s">
        <v>812</v>
      </c>
      <c r="AJ944" s="807">
        <v>104</v>
      </c>
      <c r="AK944" s="807">
        <v>12</v>
      </c>
      <c r="AL944" s="759" t="str">
        <f t="shared" si="29"/>
        <v>Adolescente</v>
      </c>
    </row>
    <row r="945" spans="1:38" ht="30">
      <c r="A945" s="806" t="s">
        <v>849</v>
      </c>
      <c r="B945" s="806" t="s">
        <v>666</v>
      </c>
      <c r="C945" s="806" t="s">
        <v>788</v>
      </c>
      <c r="D945" s="806" t="s">
        <v>789</v>
      </c>
      <c r="E945" s="807">
        <v>134</v>
      </c>
      <c r="G945" s="806" t="s">
        <v>885</v>
      </c>
      <c r="H945" s="807">
        <v>7</v>
      </c>
      <c r="I945" s="807">
        <v>446</v>
      </c>
      <c r="K945" s="806" t="s">
        <v>676</v>
      </c>
      <c r="L945" s="806" t="s">
        <v>854</v>
      </c>
      <c r="M945" s="806" t="s">
        <v>795</v>
      </c>
      <c r="N945" s="807">
        <v>3</v>
      </c>
      <c r="O945" s="884"/>
      <c r="P945" s="806" t="s">
        <v>811</v>
      </c>
      <c r="Q945" s="807">
        <v>251</v>
      </c>
      <c r="R945" s="807">
        <v>24</v>
      </c>
      <c r="S945" s="759" t="str">
        <f t="shared" si="28"/>
        <v>Juventud</v>
      </c>
      <c r="U945" s="806" t="s">
        <v>885</v>
      </c>
      <c r="V945" s="807">
        <v>7</v>
      </c>
      <c r="W945" s="807">
        <v>52</v>
      </c>
      <c r="X945" s="885"/>
      <c r="Z945" s="886"/>
      <c r="AA945" s="886"/>
      <c r="AB945" s="887"/>
      <c r="AC945" s="886"/>
      <c r="AI945" s="806" t="s">
        <v>812</v>
      </c>
      <c r="AJ945" s="807">
        <v>107</v>
      </c>
      <c r="AK945" s="807">
        <v>13</v>
      </c>
      <c r="AL945" s="759" t="str">
        <f t="shared" si="29"/>
        <v>Adolescente</v>
      </c>
    </row>
    <row r="946" spans="1:38" ht="30">
      <c r="A946" s="806" t="s">
        <v>849</v>
      </c>
      <c r="B946" s="806" t="s">
        <v>666</v>
      </c>
      <c r="C946" s="806" t="s">
        <v>788</v>
      </c>
      <c r="D946" s="806" t="s">
        <v>784</v>
      </c>
      <c r="E946" s="807">
        <v>119</v>
      </c>
      <c r="G946" s="806" t="s">
        <v>885</v>
      </c>
      <c r="H946" s="807">
        <v>8</v>
      </c>
      <c r="I946" s="807">
        <v>499</v>
      </c>
      <c r="K946" s="806" t="s">
        <v>676</v>
      </c>
      <c r="L946" s="806" t="s">
        <v>854</v>
      </c>
      <c r="M946" s="806" t="s">
        <v>798</v>
      </c>
      <c r="N946" s="807">
        <v>17</v>
      </c>
      <c r="O946" s="884"/>
      <c r="P946" s="806" t="s">
        <v>811</v>
      </c>
      <c r="Q946" s="807">
        <v>274</v>
      </c>
      <c r="R946" s="807">
        <v>25</v>
      </c>
      <c r="S946" s="759" t="str">
        <f t="shared" si="28"/>
        <v>Juventud</v>
      </c>
      <c r="U946" s="806" t="s">
        <v>885</v>
      </c>
      <c r="V946" s="807">
        <v>8</v>
      </c>
      <c r="W946" s="807">
        <v>41</v>
      </c>
      <c r="X946" s="885"/>
      <c r="Z946" s="886"/>
      <c r="AA946" s="886"/>
      <c r="AB946" s="887"/>
      <c r="AC946" s="886"/>
      <c r="AI946" s="806" t="s">
        <v>812</v>
      </c>
      <c r="AJ946" s="807">
        <v>121</v>
      </c>
      <c r="AK946" s="807">
        <v>14</v>
      </c>
      <c r="AL946" s="759" t="str">
        <f t="shared" si="29"/>
        <v>Adolescente</v>
      </c>
    </row>
    <row r="947" spans="1:38" ht="30">
      <c r="A947" s="806" t="s">
        <v>849</v>
      </c>
      <c r="B947" s="806" t="s">
        <v>666</v>
      </c>
      <c r="C947" s="806" t="s">
        <v>783</v>
      </c>
      <c r="D947" s="806" t="s">
        <v>789</v>
      </c>
      <c r="E947" s="807">
        <v>160</v>
      </c>
      <c r="G947" s="806" t="s">
        <v>885</v>
      </c>
      <c r="H947" s="807">
        <v>9</v>
      </c>
      <c r="I947" s="807">
        <v>426</v>
      </c>
      <c r="K947" s="806" t="s">
        <v>676</v>
      </c>
      <c r="L947" s="806" t="s">
        <v>854</v>
      </c>
      <c r="M947" s="806" t="s">
        <v>799</v>
      </c>
      <c r="N947" s="807">
        <v>47</v>
      </c>
      <c r="O947" s="884"/>
      <c r="P947" s="806" t="s">
        <v>811</v>
      </c>
      <c r="Q947" s="807">
        <v>264</v>
      </c>
      <c r="R947" s="807">
        <v>26</v>
      </c>
      <c r="S947" s="759" t="str">
        <f t="shared" si="28"/>
        <v>Juventud</v>
      </c>
      <c r="U947" s="806" t="s">
        <v>885</v>
      </c>
      <c r="V947" s="807">
        <v>9</v>
      </c>
      <c r="W947" s="807">
        <v>31</v>
      </c>
      <c r="X947" s="885"/>
      <c r="Z947" s="886"/>
      <c r="AA947" s="886"/>
      <c r="AB947" s="887"/>
      <c r="AC947" s="886"/>
      <c r="AI947" s="806" t="s">
        <v>812</v>
      </c>
      <c r="AJ947" s="807">
        <v>108</v>
      </c>
      <c r="AK947" s="807">
        <v>15</v>
      </c>
      <c r="AL947" s="759" t="str">
        <f t="shared" si="29"/>
        <v>Adolescente</v>
      </c>
    </row>
    <row r="948" spans="1:38" ht="30">
      <c r="A948" s="806" t="s">
        <v>849</v>
      </c>
      <c r="B948" s="806" t="s">
        <v>666</v>
      </c>
      <c r="C948" s="806" t="s">
        <v>783</v>
      </c>
      <c r="D948" s="806" t="s">
        <v>784</v>
      </c>
      <c r="E948" s="807">
        <v>92</v>
      </c>
      <c r="G948" s="806" t="s">
        <v>885</v>
      </c>
      <c r="H948" s="807">
        <v>10</v>
      </c>
      <c r="I948" s="807">
        <v>296</v>
      </c>
      <c r="K948" s="806" t="s">
        <v>676</v>
      </c>
      <c r="L948" s="806" t="s">
        <v>854</v>
      </c>
      <c r="M948" s="806" t="s">
        <v>801</v>
      </c>
      <c r="N948" s="807">
        <v>79</v>
      </c>
      <c r="O948" s="884"/>
      <c r="P948" s="806" t="s">
        <v>811</v>
      </c>
      <c r="Q948" s="807">
        <v>231</v>
      </c>
      <c r="R948" s="807">
        <v>27</v>
      </c>
      <c r="S948" s="759" t="str">
        <f t="shared" si="28"/>
        <v>Juventud</v>
      </c>
      <c r="U948" s="806" t="s">
        <v>885</v>
      </c>
      <c r="V948" s="807">
        <v>10</v>
      </c>
      <c r="W948" s="807">
        <v>15</v>
      </c>
      <c r="X948" s="885"/>
      <c r="Z948" s="886"/>
      <c r="AA948" s="886"/>
      <c r="AB948" s="887"/>
      <c r="AC948" s="886"/>
      <c r="AI948" s="806" t="s">
        <v>812</v>
      </c>
      <c r="AJ948" s="807">
        <v>123</v>
      </c>
      <c r="AK948" s="807">
        <v>16</v>
      </c>
      <c r="AL948" s="759" t="str">
        <f t="shared" si="29"/>
        <v>Adolescente</v>
      </c>
    </row>
    <row r="949" spans="1:38" ht="30">
      <c r="A949" s="806" t="s">
        <v>849</v>
      </c>
      <c r="B949" s="806" t="s">
        <v>669</v>
      </c>
      <c r="C949" s="806" t="s">
        <v>788</v>
      </c>
      <c r="D949" s="806" t="s">
        <v>784</v>
      </c>
      <c r="E949" s="807">
        <v>5</v>
      </c>
      <c r="G949" s="806" t="s">
        <v>885</v>
      </c>
      <c r="H949" s="807">
        <v>11</v>
      </c>
      <c r="I949" s="807">
        <v>199</v>
      </c>
      <c r="K949" s="806" t="s">
        <v>676</v>
      </c>
      <c r="L949" s="806" t="s">
        <v>854</v>
      </c>
      <c r="M949" s="806" t="s">
        <v>673</v>
      </c>
      <c r="N949" s="807">
        <v>37</v>
      </c>
      <c r="O949" s="884"/>
      <c r="P949" s="806" t="s">
        <v>811</v>
      </c>
      <c r="Q949" s="807">
        <v>222</v>
      </c>
      <c r="R949" s="807">
        <v>28</v>
      </c>
      <c r="S949" s="759" t="str">
        <f t="shared" si="28"/>
        <v>Juventud</v>
      </c>
      <c r="U949" s="806" t="s">
        <v>885</v>
      </c>
      <c r="V949" s="807">
        <v>11</v>
      </c>
      <c r="W949" s="807">
        <v>5</v>
      </c>
      <c r="X949" s="885"/>
      <c r="Z949" s="886"/>
      <c r="AA949" s="886"/>
      <c r="AB949" s="887"/>
      <c r="AC949" s="886"/>
      <c r="AI949" s="806" t="s">
        <v>812</v>
      </c>
      <c r="AJ949" s="807">
        <v>120</v>
      </c>
      <c r="AK949" s="807">
        <v>17</v>
      </c>
      <c r="AL949" s="759" t="str">
        <f t="shared" si="29"/>
        <v>Adolescente</v>
      </c>
    </row>
    <row r="950" spans="1:38" ht="15">
      <c r="A950" s="806" t="s">
        <v>849</v>
      </c>
      <c r="B950" s="806" t="s">
        <v>669</v>
      </c>
      <c r="C950" s="806" t="s">
        <v>783</v>
      </c>
      <c r="D950" s="806" t="s">
        <v>789</v>
      </c>
      <c r="E950" s="807">
        <v>1</v>
      </c>
      <c r="G950" s="806" t="s">
        <v>885</v>
      </c>
      <c r="H950" s="807">
        <v>12</v>
      </c>
      <c r="I950" s="807">
        <v>259</v>
      </c>
      <c r="K950" s="806" t="s">
        <v>676</v>
      </c>
      <c r="L950" s="806" t="s">
        <v>854</v>
      </c>
      <c r="M950" s="806" t="s">
        <v>674</v>
      </c>
      <c r="N950" s="807">
        <v>5376</v>
      </c>
      <c r="O950" s="884"/>
      <c r="P950" s="806" t="s">
        <v>811</v>
      </c>
      <c r="Q950" s="807">
        <v>241</v>
      </c>
      <c r="R950" s="807">
        <v>29</v>
      </c>
      <c r="S950" s="759" t="str">
        <f t="shared" si="28"/>
        <v>Adulto</v>
      </c>
      <c r="U950" s="806" t="s">
        <v>885</v>
      </c>
      <c r="V950" s="807">
        <v>12</v>
      </c>
      <c r="W950" s="807">
        <v>21</v>
      </c>
      <c r="X950" s="885"/>
      <c r="Z950" s="886"/>
      <c r="AA950" s="886"/>
      <c r="AB950" s="887"/>
      <c r="AC950" s="886"/>
      <c r="AI950" s="806" t="s">
        <v>812</v>
      </c>
      <c r="AJ950" s="807">
        <v>130</v>
      </c>
      <c r="AK950" s="807">
        <v>18</v>
      </c>
      <c r="AL950" s="759" t="str">
        <f t="shared" si="29"/>
        <v>Juventud</v>
      </c>
    </row>
    <row r="951" spans="1:38" ht="15">
      <c r="A951" s="806" t="s">
        <v>849</v>
      </c>
      <c r="B951" s="806" t="s">
        <v>669</v>
      </c>
      <c r="C951" s="806" t="s">
        <v>783</v>
      </c>
      <c r="D951" s="806" t="s">
        <v>784</v>
      </c>
      <c r="E951" s="807">
        <v>11</v>
      </c>
      <c r="G951" s="806" t="s">
        <v>886</v>
      </c>
      <c r="H951" s="807">
        <v>0</v>
      </c>
      <c r="I951" s="807">
        <v>1146</v>
      </c>
      <c r="K951" s="806" t="s">
        <v>676</v>
      </c>
      <c r="L951" s="806" t="s">
        <v>854</v>
      </c>
      <c r="M951" s="806" t="s">
        <v>678</v>
      </c>
      <c r="N951" s="807">
        <v>23</v>
      </c>
      <c r="O951" s="884"/>
      <c r="P951" s="806" t="s">
        <v>811</v>
      </c>
      <c r="Q951" s="807">
        <v>267</v>
      </c>
      <c r="R951" s="807">
        <v>30</v>
      </c>
      <c r="S951" s="759" t="str">
        <f t="shared" si="28"/>
        <v>Adulto</v>
      </c>
      <c r="U951" s="806" t="s">
        <v>886</v>
      </c>
      <c r="V951" s="807">
        <v>0</v>
      </c>
      <c r="W951" s="807">
        <v>76</v>
      </c>
      <c r="X951" s="885"/>
      <c r="Z951" s="886"/>
      <c r="AA951" s="886"/>
      <c r="AB951" s="887"/>
      <c r="AC951" s="886"/>
      <c r="AI951" s="806" t="s">
        <v>812</v>
      </c>
      <c r="AJ951" s="807">
        <v>150</v>
      </c>
      <c r="AK951" s="807">
        <v>19</v>
      </c>
      <c r="AL951" s="759" t="str">
        <f t="shared" si="29"/>
        <v>Juventud</v>
      </c>
    </row>
    <row r="952" spans="1:38" ht="15">
      <c r="A952" s="806" t="s">
        <v>849</v>
      </c>
      <c r="B952" s="806" t="s">
        <v>787</v>
      </c>
      <c r="C952" s="806" t="s">
        <v>788</v>
      </c>
      <c r="D952" s="806" t="s">
        <v>789</v>
      </c>
      <c r="E952" s="807">
        <v>1</v>
      </c>
      <c r="G952" s="806" t="s">
        <v>886</v>
      </c>
      <c r="H952" s="807">
        <v>1</v>
      </c>
      <c r="I952" s="807">
        <v>3604</v>
      </c>
      <c r="K952" s="806" t="s">
        <v>676</v>
      </c>
      <c r="L952" s="806" t="s">
        <v>854</v>
      </c>
      <c r="M952" s="806" t="s">
        <v>683</v>
      </c>
      <c r="N952" s="807">
        <v>1</v>
      </c>
      <c r="O952" s="884"/>
      <c r="P952" s="806" t="s">
        <v>811</v>
      </c>
      <c r="Q952" s="807">
        <v>228</v>
      </c>
      <c r="R952" s="807">
        <v>31</v>
      </c>
      <c r="S952" s="759" t="str">
        <f t="shared" si="28"/>
        <v>Adulto</v>
      </c>
      <c r="U952" s="806" t="s">
        <v>886</v>
      </c>
      <c r="V952" s="807">
        <v>1</v>
      </c>
      <c r="W952" s="807">
        <v>276</v>
      </c>
      <c r="X952" s="885"/>
      <c r="Z952" s="886"/>
      <c r="AA952" s="886"/>
      <c r="AB952" s="887"/>
      <c r="AC952" s="886"/>
      <c r="AI952" s="806" t="s">
        <v>812</v>
      </c>
      <c r="AJ952" s="807">
        <v>163</v>
      </c>
      <c r="AK952" s="807">
        <v>20</v>
      </c>
      <c r="AL952" s="759" t="str">
        <f t="shared" si="29"/>
        <v>Juventud</v>
      </c>
    </row>
    <row r="953" spans="1:38" ht="15">
      <c r="A953" s="806" t="s">
        <v>849</v>
      </c>
      <c r="B953" s="806" t="s">
        <v>787</v>
      </c>
      <c r="C953" s="806" t="s">
        <v>783</v>
      </c>
      <c r="D953" s="806" t="s">
        <v>789</v>
      </c>
      <c r="E953" s="807">
        <v>1</v>
      </c>
      <c r="G953" s="806" t="s">
        <v>886</v>
      </c>
      <c r="H953" s="807">
        <v>2</v>
      </c>
      <c r="I953" s="807">
        <v>10237</v>
      </c>
      <c r="K953" s="806" t="s">
        <v>676</v>
      </c>
      <c r="L953" s="806" t="s">
        <v>854</v>
      </c>
      <c r="M953" s="806" t="s">
        <v>684</v>
      </c>
      <c r="N953" s="807">
        <v>900</v>
      </c>
      <c r="O953" s="884"/>
      <c r="P953" s="806" t="s">
        <v>811</v>
      </c>
      <c r="Q953" s="807">
        <v>239</v>
      </c>
      <c r="R953" s="807">
        <v>32</v>
      </c>
      <c r="S953" s="759" t="str">
        <f t="shared" si="28"/>
        <v>Adulto</v>
      </c>
      <c r="U953" s="806" t="s">
        <v>886</v>
      </c>
      <c r="V953" s="807">
        <v>2</v>
      </c>
      <c r="W953" s="807">
        <v>694</v>
      </c>
      <c r="X953" s="885"/>
      <c r="Z953" s="886"/>
      <c r="AA953" s="886"/>
      <c r="AB953" s="887"/>
      <c r="AC953" s="886"/>
      <c r="AI953" s="806" t="s">
        <v>812</v>
      </c>
      <c r="AJ953" s="807">
        <v>160</v>
      </c>
      <c r="AK953" s="807">
        <v>21</v>
      </c>
      <c r="AL953" s="759" t="str">
        <f t="shared" si="29"/>
        <v>Juventud</v>
      </c>
    </row>
    <row r="954" spans="1:38" ht="15">
      <c r="A954" s="806" t="s">
        <v>849</v>
      </c>
      <c r="B954" s="806" t="s">
        <v>815</v>
      </c>
      <c r="C954" s="806" t="s">
        <v>788</v>
      </c>
      <c r="D954" s="806" t="s">
        <v>789</v>
      </c>
      <c r="E954" s="807">
        <v>390</v>
      </c>
      <c r="G954" s="806" t="s">
        <v>886</v>
      </c>
      <c r="H954" s="807">
        <v>3</v>
      </c>
      <c r="I954" s="807">
        <v>5103</v>
      </c>
      <c r="K954" s="806" t="s">
        <v>676</v>
      </c>
      <c r="L954" s="806" t="s">
        <v>857</v>
      </c>
      <c r="M954" s="806" t="s">
        <v>662</v>
      </c>
      <c r="N954" s="807">
        <v>2</v>
      </c>
      <c r="O954" s="884"/>
      <c r="P954" s="806" t="s">
        <v>811</v>
      </c>
      <c r="Q954" s="807">
        <v>226</v>
      </c>
      <c r="R954" s="807">
        <v>33</v>
      </c>
      <c r="S954" s="759" t="str">
        <f t="shared" si="28"/>
        <v>Adulto</v>
      </c>
      <c r="U954" s="806" t="s">
        <v>886</v>
      </c>
      <c r="V954" s="807">
        <v>3</v>
      </c>
      <c r="W954" s="807">
        <v>330</v>
      </c>
      <c r="X954" s="885"/>
      <c r="Z954" s="886"/>
      <c r="AA954" s="886"/>
      <c r="AB954" s="887"/>
      <c r="AC954" s="886"/>
      <c r="AI954" s="806" t="s">
        <v>812</v>
      </c>
      <c r="AJ954" s="807">
        <v>182</v>
      </c>
      <c r="AK954" s="807">
        <v>22</v>
      </c>
      <c r="AL954" s="759" t="str">
        <f t="shared" si="29"/>
        <v>Juventud</v>
      </c>
    </row>
    <row r="955" spans="1:38" ht="15">
      <c r="A955" s="806" t="s">
        <v>849</v>
      </c>
      <c r="B955" s="806" t="s">
        <v>815</v>
      </c>
      <c r="C955" s="806" t="s">
        <v>788</v>
      </c>
      <c r="D955" s="806" t="s">
        <v>784</v>
      </c>
      <c r="E955" s="807">
        <v>142</v>
      </c>
      <c r="G955" s="806" t="s">
        <v>886</v>
      </c>
      <c r="H955" s="807">
        <v>4</v>
      </c>
      <c r="I955" s="807">
        <v>17175</v>
      </c>
      <c r="K955" s="806" t="s">
        <v>676</v>
      </c>
      <c r="L955" s="806" t="s">
        <v>857</v>
      </c>
      <c r="M955" s="806" t="s">
        <v>820</v>
      </c>
      <c r="N955" s="807">
        <v>1</v>
      </c>
      <c r="O955" s="884"/>
      <c r="P955" s="806" t="s">
        <v>811</v>
      </c>
      <c r="Q955" s="807">
        <v>227</v>
      </c>
      <c r="R955" s="807">
        <v>34</v>
      </c>
      <c r="S955" s="759" t="str">
        <f t="shared" si="28"/>
        <v>Adulto</v>
      </c>
      <c r="U955" s="806" t="s">
        <v>886</v>
      </c>
      <c r="V955" s="807">
        <v>4</v>
      </c>
      <c r="W955" s="807">
        <v>2866</v>
      </c>
      <c r="X955" s="885"/>
      <c r="Z955" s="886"/>
      <c r="AA955" s="886"/>
      <c r="AB955" s="887"/>
      <c r="AC955" s="886"/>
      <c r="AI955" s="806" t="s">
        <v>812</v>
      </c>
      <c r="AJ955" s="807">
        <v>149</v>
      </c>
      <c r="AK955" s="807">
        <v>23</v>
      </c>
      <c r="AL955" s="759" t="str">
        <f t="shared" si="29"/>
        <v>Juventud</v>
      </c>
    </row>
    <row r="956" spans="1:38" ht="15">
      <c r="A956" s="806" t="s">
        <v>849</v>
      </c>
      <c r="B956" s="806" t="s">
        <v>815</v>
      </c>
      <c r="C956" s="806" t="s">
        <v>783</v>
      </c>
      <c r="D956" s="806" t="s">
        <v>789</v>
      </c>
      <c r="E956" s="807">
        <v>350</v>
      </c>
      <c r="G956" s="806" t="s">
        <v>886</v>
      </c>
      <c r="H956" s="807">
        <v>5</v>
      </c>
      <c r="I956" s="807">
        <v>2233</v>
      </c>
      <c r="K956" s="806" t="s">
        <v>676</v>
      </c>
      <c r="L956" s="806" t="s">
        <v>857</v>
      </c>
      <c r="M956" s="806" t="s">
        <v>806</v>
      </c>
      <c r="N956" s="807">
        <v>2</v>
      </c>
      <c r="O956" s="884"/>
      <c r="P956" s="806" t="s">
        <v>811</v>
      </c>
      <c r="Q956" s="807">
        <v>220</v>
      </c>
      <c r="R956" s="807">
        <v>35</v>
      </c>
      <c r="S956" s="759" t="str">
        <f t="shared" si="28"/>
        <v>Adulto</v>
      </c>
      <c r="U956" s="806" t="s">
        <v>886</v>
      </c>
      <c r="V956" s="807">
        <v>5</v>
      </c>
      <c r="W956" s="807">
        <v>352</v>
      </c>
      <c r="X956" s="885"/>
      <c r="Z956" s="886"/>
      <c r="AA956" s="886"/>
      <c r="AB956" s="887"/>
      <c r="AC956" s="886"/>
      <c r="AI956" s="806" t="s">
        <v>812</v>
      </c>
      <c r="AJ956" s="807">
        <v>190</v>
      </c>
      <c r="AK956" s="807">
        <v>24</v>
      </c>
      <c r="AL956" s="759" t="str">
        <f t="shared" si="29"/>
        <v>Juventud</v>
      </c>
    </row>
    <row r="957" spans="1:38" ht="15">
      <c r="A957" s="806" t="s">
        <v>849</v>
      </c>
      <c r="B957" s="806" t="s">
        <v>815</v>
      </c>
      <c r="C957" s="806" t="s">
        <v>783</v>
      </c>
      <c r="D957" s="806" t="s">
        <v>784</v>
      </c>
      <c r="E957" s="807">
        <v>128</v>
      </c>
      <c r="G957" s="806" t="s">
        <v>886</v>
      </c>
      <c r="H957" s="807">
        <v>6</v>
      </c>
      <c r="I957" s="807">
        <v>1955</v>
      </c>
      <c r="K957" s="806" t="s">
        <v>676</v>
      </c>
      <c r="L957" s="806" t="s">
        <v>857</v>
      </c>
      <c r="M957" s="806" t="s">
        <v>808</v>
      </c>
      <c r="N957" s="807">
        <v>1</v>
      </c>
      <c r="O957" s="884"/>
      <c r="P957" s="806" t="s">
        <v>811</v>
      </c>
      <c r="Q957" s="807">
        <v>186</v>
      </c>
      <c r="R957" s="807">
        <v>36</v>
      </c>
      <c r="S957" s="759" t="str">
        <f t="shared" si="28"/>
        <v>Adulto</v>
      </c>
      <c r="U957" s="806" t="s">
        <v>886</v>
      </c>
      <c r="V957" s="807">
        <v>6</v>
      </c>
      <c r="W957" s="807">
        <v>263</v>
      </c>
      <c r="X957" s="885"/>
      <c r="Z957" s="886"/>
      <c r="AA957" s="886"/>
      <c r="AB957" s="887"/>
      <c r="AC957" s="886"/>
      <c r="AI957" s="806" t="s">
        <v>812</v>
      </c>
      <c r="AJ957" s="807">
        <v>189</v>
      </c>
      <c r="AK957" s="807">
        <v>25</v>
      </c>
      <c r="AL957" s="759" t="str">
        <f t="shared" si="29"/>
        <v>Juventud</v>
      </c>
    </row>
    <row r="958" spans="1:38" ht="15">
      <c r="A958" s="806" t="s">
        <v>849</v>
      </c>
      <c r="B958" s="806" t="s">
        <v>818</v>
      </c>
      <c r="C958" s="806" t="s">
        <v>788</v>
      </c>
      <c r="D958" s="806" t="s">
        <v>784</v>
      </c>
      <c r="E958" s="807">
        <v>2</v>
      </c>
      <c r="G958" s="806" t="s">
        <v>886</v>
      </c>
      <c r="H958" s="807">
        <v>7</v>
      </c>
      <c r="I958" s="807">
        <v>1758</v>
      </c>
      <c r="K958" s="806" t="s">
        <v>676</v>
      </c>
      <c r="L958" s="806" t="s">
        <v>857</v>
      </c>
      <c r="M958" s="806" t="s">
        <v>790</v>
      </c>
      <c r="N958" s="807">
        <v>4</v>
      </c>
      <c r="O958" s="884"/>
      <c r="P958" s="806" t="s">
        <v>811</v>
      </c>
      <c r="Q958" s="807">
        <v>206</v>
      </c>
      <c r="R958" s="807">
        <v>37</v>
      </c>
      <c r="S958" s="759" t="str">
        <f t="shared" si="28"/>
        <v>Adulto</v>
      </c>
      <c r="U958" s="806" t="s">
        <v>886</v>
      </c>
      <c r="V958" s="807">
        <v>7</v>
      </c>
      <c r="W958" s="807">
        <v>197</v>
      </c>
      <c r="X958" s="885"/>
      <c r="Z958" s="886"/>
      <c r="AA958" s="886"/>
      <c r="AB958" s="887"/>
      <c r="AC958" s="886"/>
      <c r="AI958" s="806" t="s">
        <v>812</v>
      </c>
      <c r="AJ958" s="807">
        <v>179</v>
      </c>
      <c r="AK958" s="807">
        <v>26</v>
      </c>
      <c r="AL958" s="759" t="str">
        <f t="shared" si="29"/>
        <v>Juventud</v>
      </c>
    </row>
    <row r="959" spans="1:38" ht="15">
      <c r="A959" s="806" t="s">
        <v>849</v>
      </c>
      <c r="B959" s="806" t="s">
        <v>818</v>
      </c>
      <c r="C959" s="806" t="s">
        <v>783</v>
      </c>
      <c r="D959" s="806" t="s">
        <v>789</v>
      </c>
      <c r="E959" s="807">
        <v>3</v>
      </c>
      <c r="G959" s="806" t="s">
        <v>886</v>
      </c>
      <c r="H959" s="807">
        <v>8</v>
      </c>
      <c r="I959" s="807">
        <v>1486</v>
      </c>
      <c r="K959" s="806" t="s">
        <v>676</v>
      </c>
      <c r="L959" s="806" t="s">
        <v>857</v>
      </c>
      <c r="M959" s="806" t="s">
        <v>791</v>
      </c>
      <c r="N959" s="807">
        <v>13</v>
      </c>
      <c r="O959" s="884"/>
      <c r="P959" s="806" t="s">
        <v>811</v>
      </c>
      <c r="Q959" s="807">
        <v>198</v>
      </c>
      <c r="R959" s="807">
        <v>38</v>
      </c>
      <c r="S959" s="759" t="str">
        <f t="shared" si="28"/>
        <v>Adulto</v>
      </c>
      <c r="U959" s="806" t="s">
        <v>886</v>
      </c>
      <c r="V959" s="807">
        <v>8</v>
      </c>
      <c r="W959" s="807">
        <v>128</v>
      </c>
      <c r="X959" s="885"/>
      <c r="Z959" s="886"/>
      <c r="AA959" s="886"/>
      <c r="AB959" s="887"/>
      <c r="AC959" s="886"/>
      <c r="AI959" s="806" t="s">
        <v>812</v>
      </c>
      <c r="AJ959" s="807">
        <v>176</v>
      </c>
      <c r="AK959" s="807">
        <v>27</v>
      </c>
      <c r="AL959" s="759" t="str">
        <f t="shared" si="29"/>
        <v>Juventud</v>
      </c>
    </row>
    <row r="960" spans="1:38" ht="15">
      <c r="A960" s="806" t="s">
        <v>849</v>
      </c>
      <c r="B960" s="806" t="s">
        <v>818</v>
      </c>
      <c r="C960" s="806" t="s">
        <v>783</v>
      </c>
      <c r="D960" s="806" t="s">
        <v>784</v>
      </c>
      <c r="E960" s="807">
        <v>2</v>
      </c>
      <c r="G960" s="806" t="s">
        <v>886</v>
      </c>
      <c r="H960" s="807">
        <v>9</v>
      </c>
      <c r="I960" s="807">
        <v>1176</v>
      </c>
      <c r="K960" s="806" t="s">
        <v>676</v>
      </c>
      <c r="L960" s="806" t="s">
        <v>857</v>
      </c>
      <c r="M960" s="806" t="s">
        <v>824</v>
      </c>
      <c r="N960" s="807">
        <v>3</v>
      </c>
      <c r="O960" s="884"/>
      <c r="P960" s="806" t="s">
        <v>811</v>
      </c>
      <c r="Q960" s="807">
        <v>198</v>
      </c>
      <c r="R960" s="807">
        <v>39</v>
      </c>
      <c r="S960" s="759" t="str">
        <f t="shared" si="28"/>
        <v>Adulto</v>
      </c>
      <c r="U960" s="806" t="s">
        <v>886</v>
      </c>
      <c r="V960" s="807">
        <v>9</v>
      </c>
      <c r="W960" s="807">
        <v>97</v>
      </c>
      <c r="X960" s="885"/>
      <c r="Z960" s="886"/>
      <c r="AA960" s="886"/>
      <c r="AB960" s="887"/>
      <c r="AC960" s="886"/>
      <c r="AI960" s="806" t="s">
        <v>812</v>
      </c>
      <c r="AJ960" s="807">
        <v>180</v>
      </c>
      <c r="AK960" s="807">
        <v>28</v>
      </c>
      <c r="AL960" s="759" t="str">
        <f t="shared" si="29"/>
        <v>Juventud</v>
      </c>
    </row>
    <row r="961" spans="1:38" ht="15">
      <c r="A961" s="806" t="s">
        <v>850</v>
      </c>
      <c r="B961" s="806" t="s">
        <v>782</v>
      </c>
      <c r="C961" s="806" t="s">
        <v>788</v>
      </c>
      <c r="D961" s="806" t="s">
        <v>789</v>
      </c>
      <c r="E961" s="807">
        <v>1</v>
      </c>
      <c r="G961" s="806" t="s">
        <v>886</v>
      </c>
      <c r="H961" s="807">
        <v>10</v>
      </c>
      <c r="I961" s="807">
        <v>762</v>
      </c>
      <c r="K961" s="806" t="s">
        <v>676</v>
      </c>
      <c r="L961" s="806" t="s">
        <v>857</v>
      </c>
      <c r="M961" s="806" t="s">
        <v>666</v>
      </c>
      <c r="N961" s="807">
        <v>2</v>
      </c>
      <c r="O961" s="884"/>
      <c r="P961" s="806" t="s">
        <v>811</v>
      </c>
      <c r="Q961" s="807">
        <v>180</v>
      </c>
      <c r="R961" s="807">
        <v>40</v>
      </c>
      <c r="S961" s="759" t="str">
        <f t="shared" si="28"/>
        <v>Adulto</v>
      </c>
      <c r="U961" s="806" t="s">
        <v>886</v>
      </c>
      <c r="V961" s="807">
        <v>10</v>
      </c>
      <c r="W961" s="807">
        <v>52</v>
      </c>
      <c r="X961" s="885"/>
      <c r="Z961" s="886"/>
      <c r="AA961" s="886"/>
      <c r="AB961" s="887"/>
      <c r="AC961" s="886"/>
      <c r="AI961" s="806" t="s">
        <v>812</v>
      </c>
      <c r="AJ961" s="807">
        <v>189</v>
      </c>
      <c r="AK961" s="807">
        <v>29</v>
      </c>
      <c r="AL961" s="759" t="str">
        <f t="shared" si="29"/>
        <v>Adulto</v>
      </c>
    </row>
    <row r="962" spans="1:38" ht="15">
      <c r="A962" s="806" t="s">
        <v>850</v>
      </c>
      <c r="B962" s="806" t="s">
        <v>782</v>
      </c>
      <c r="C962" s="806" t="s">
        <v>783</v>
      </c>
      <c r="D962" s="806" t="s">
        <v>789</v>
      </c>
      <c r="E962" s="807">
        <v>1</v>
      </c>
      <c r="G962" s="806" t="s">
        <v>886</v>
      </c>
      <c r="H962" s="807">
        <v>11</v>
      </c>
      <c r="I962" s="807">
        <v>585</v>
      </c>
      <c r="K962" s="806" t="s">
        <v>676</v>
      </c>
      <c r="L962" s="806" t="s">
        <v>857</v>
      </c>
      <c r="M962" s="806" t="s">
        <v>794</v>
      </c>
      <c r="N962" s="807">
        <v>4</v>
      </c>
      <c r="O962" s="884"/>
      <c r="P962" s="806" t="s">
        <v>811</v>
      </c>
      <c r="Q962" s="807">
        <v>182</v>
      </c>
      <c r="R962" s="807">
        <v>41</v>
      </c>
      <c r="S962" s="759" t="str">
        <f t="shared" si="28"/>
        <v>Adulto</v>
      </c>
      <c r="U962" s="806" t="s">
        <v>886</v>
      </c>
      <c r="V962" s="807">
        <v>11</v>
      </c>
      <c r="W962" s="807">
        <v>26</v>
      </c>
      <c r="X962" s="885"/>
      <c r="Z962" s="886"/>
      <c r="AA962" s="886"/>
      <c r="AB962" s="887"/>
      <c r="AC962" s="886"/>
      <c r="AI962" s="806" t="s">
        <v>812</v>
      </c>
      <c r="AJ962" s="807">
        <v>200</v>
      </c>
      <c r="AK962" s="807">
        <v>30</v>
      </c>
      <c r="AL962" s="759" t="str">
        <f t="shared" si="29"/>
        <v>Adulto</v>
      </c>
    </row>
    <row r="963" spans="1:38" ht="15">
      <c r="A963" s="806" t="s">
        <v>850</v>
      </c>
      <c r="B963" s="806" t="s">
        <v>782</v>
      </c>
      <c r="C963" s="806" t="s">
        <v>783</v>
      </c>
      <c r="D963" s="806" t="s">
        <v>784</v>
      </c>
      <c r="E963" s="807">
        <v>2</v>
      </c>
      <c r="G963" s="806" t="s">
        <v>886</v>
      </c>
      <c r="H963" s="807">
        <v>12</v>
      </c>
      <c r="I963" s="807">
        <v>987</v>
      </c>
      <c r="K963" s="806" t="s">
        <v>676</v>
      </c>
      <c r="L963" s="806" t="s">
        <v>857</v>
      </c>
      <c r="M963" s="806" t="s">
        <v>795</v>
      </c>
      <c r="N963" s="807">
        <v>5</v>
      </c>
      <c r="O963" s="884"/>
      <c r="P963" s="806" t="s">
        <v>811</v>
      </c>
      <c r="Q963" s="807">
        <v>159</v>
      </c>
      <c r="R963" s="807">
        <v>42</v>
      </c>
      <c r="S963" s="759" t="str">
        <f t="shared" ref="S963:S1026" si="30">IF(P963=0,"",IF(AND(R963&gt;=0,R963&lt;=5),"Primera Infancia",IF(AND(R963&gt;=6,R963&lt;=11),"Infancia",IF(AND(R963&gt;=12,R963&lt;=17),"Adolescente",IF(AND(R963&gt;=18,R963&lt;=28),"Juventud",IF(AND(R963&gt;=29,R963&lt;=59),"Adulto","Vejez"))))))</f>
        <v>Adulto</v>
      </c>
      <c r="U963" s="806" t="s">
        <v>886</v>
      </c>
      <c r="V963" s="807">
        <v>12</v>
      </c>
      <c r="W963" s="807">
        <v>34</v>
      </c>
      <c r="X963" s="885"/>
      <c r="Z963" s="886"/>
      <c r="AA963" s="886"/>
      <c r="AB963" s="887"/>
      <c r="AC963" s="886"/>
      <c r="AI963" s="806" t="s">
        <v>812</v>
      </c>
      <c r="AJ963" s="807">
        <v>171</v>
      </c>
      <c r="AK963" s="807">
        <v>31</v>
      </c>
      <c r="AL963" s="759" t="str">
        <f t="shared" ref="AL963:AL1026" si="31">IF(AI963=0,"",IF(AND(AK963&gt;=0,AK963&lt;=5),"Primera Infancia",IF(AND(AK963&gt;=6,AK963&lt;=11),"Infancia",IF(AND(AK963&gt;=12,AK963&lt;=17),"Adolescente",IF(AND(AK963&gt;=18,AK963&lt;=28),"Juventud",IF(AND(AK963&gt;=29,AK963&lt;=59),"Adulto","Vejez"))))))</f>
        <v>Adulto</v>
      </c>
    </row>
    <row r="964" spans="1:38" ht="15">
      <c r="A964" s="806" t="s">
        <v>850</v>
      </c>
      <c r="B964" s="806" t="s">
        <v>662</v>
      </c>
      <c r="C964" s="806" t="s">
        <v>788</v>
      </c>
      <c r="D964" s="806" t="s">
        <v>789</v>
      </c>
      <c r="E964" s="807">
        <v>1655</v>
      </c>
      <c r="G964" s="806" t="s">
        <v>887</v>
      </c>
      <c r="H964" s="807">
        <v>0</v>
      </c>
      <c r="I964" s="807">
        <v>608</v>
      </c>
      <c r="K964" s="806" t="s">
        <v>676</v>
      </c>
      <c r="L964" s="806" t="s">
        <v>857</v>
      </c>
      <c r="M964" s="806" t="s">
        <v>798</v>
      </c>
      <c r="N964" s="807">
        <v>8</v>
      </c>
      <c r="O964" s="884"/>
      <c r="P964" s="806" t="s">
        <v>811</v>
      </c>
      <c r="Q964" s="807">
        <v>152</v>
      </c>
      <c r="R964" s="807">
        <v>43</v>
      </c>
      <c r="S964" s="759" t="str">
        <f t="shared" si="30"/>
        <v>Adulto</v>
      </c>
      <c r="U964" s="806" t="s">
        <v>887</v>
      </c>
      <c r="V964" s="807">
        <v>0</v>
      </c>
      <c r="W964" s="807">
        <v>13</v>
      </c>
      <c r="X964" s="885"/>
      <c r="Z964" s="886"/>
      <c r="AA964" s="886"/>
      <c r="AB964" s="887"/>
      <c r="AC964" s="886"/>
      <c r="AI964" s="806" t="s">
        <v>812</v>
      </c>
      <c r="AJ964" s="807">
        <v>173</v>
      </c>
      <c r="AK964" s="807">
        <v>32</v>
      </c>
      <c r="AL964" s="759" t="str">
        <f t="shared" si="31"/>
        <v>Adulto</v>
      </c>
    </row>
    <row r="965" spans="1:38" ht="15">
      <c r="A965" s="806" t="s">
        <v>850</v>
      </c>
      <c r="B965" s="806" t="s">
        <v>662</v>
      </c>
      <c r="C965" s="806" t="s">
        <v>788</v>
      </c>
      <c r="D965" s="806" t="s">
        <v>784</v>
      </c>
      <c r="E965" s="807">
        <v>1586</v>
      </c>
      <c r="G965" s="806" t="s">
        <v>887</v>
      </c>
      <c r="H965" s="807">
        <v>1</v>
      </c>
      <c r="I965" s="807">
        <v>2036</v>
      </c>
      <c r="K965" s="806" t="s">
        <v>676</v>
      </c>
      <c r="L965" s="806" t="s">
        <v>857</v>
      </c>
      <c r="M965" s="806" t="s">
        <v>799</v>
      </c>
      <c r="N965" s="807">
        <v>9</v>
      </c>
      <c r="O965" s="884"/>
      <c r="P965" s="806" t="s">
        <v>811</v>
      </c>
      <c r="Q965" s="807">
        <v>175</v>
      </c>
      <c r="R965" s="807">
        <v>44</v>
      </c>
      <c r="S965" s="759" t="str">
        <f t="shared" si="30"/>
        <v>Adulto</v>
      </c>
      <c r="U965" s="806" t="s">
        <v>887</v>
      </c>
      <c r="V965" s="807">
        <v>1</v>
      </c>
      <c r="W965" s="807">
        <v>70</v>
      </c>
      <c r="X965" s="885"/>
      <c r="Z965" s="886"/>
      <c r="AA965" s="886"/>
      <c r="AB965" s="887"/>
      <c r="AC965" s="886"/>
      <c r="AI965" s="806" t="s">
        <v>812</v>
      </c>
      <c r="AJ965" s="807">
        <v>161</v>
      </c>
      <c r="AK965" s="807">
        <v>33</v>
      </c>
      <c r="AL965" s="759" t="str">
        <f t="shared" si="31"/>
        <v>Adulto</v>
      </c>
    </row>
    <row r="966" spans="1:38" ht="15">
      <c r="A966" s="806" t="s">
        <v>850</v>
      </c>
      <c r="B966" s="806" t="s">
        <v>662</v>
      </c>
      <c r="C966" s="806" t="s">
        <v>783</v>
      </c>
      <c r="D966" s="806" t="s">
        <v>789</v>
      </c>
      <c r="E966" s="807">
        <v>1815</v>
      </c>
      <c r="G966" s="806" t="s">
        <v>887</v>
      </c>
      <c r="H966" s="807">
        <v>2</v>
      </c>
      <c r="I966" s="807">
        <v>5356</v>
      </c>
      <c r="K966" s="806" t="s">
        <v>676</v>
      </c>
      <c r="L966" s="806" t="s">
        <v>857</v>
      </c>
      <c r="M966" s="806" t="s">
        <v>801</v>
      </c>
      <c r="N966" s="807">
        <v>64</v>
      </c>
      <c r="O966" s="884"/>
      <c r="P966" s="806" t="s">
        <v>811</v>
      </c>
      <c r="Q966" s="807">
        <v>147</v>
      </c>
      <c r="R966" s="807">
        <v>45</v>
      </c>
      <c r="S966" s="759" t="str">
        <f t="shared" si="30"/>
        <v>Adulto</v>
      </c>
      <c r="U966" s="806" t="s">
        <v>887</v>
      </c>
      <c r="V966" s="807">
        <v>2</v>
      </c>
      <c r="W966" s="807">
        <v>113</v>
      </c>
      <c r="X966" s="885"/>
      <c r="Z966" s="886"/>
      <c r="AA966" s="886"/>
      <c r="AB966" s="887"/>
      <c r="AC966" s="886"/>
      <c r="AI966" s="806" t="s">
        <v>812</v>
      </c>
      <c r="AJ966" s="807">
        <v>177</v>
      </c>
      <c r="AK966" s="807">
        <v>34</v>
      </c>
      <c r="AL966" s="759" t="str">
        <f t="shared" si="31"/>
        <v>Adulto</v>
      </c>
    </row>
    <row r="967" spans="1:38" ht="15">
      <c r="A967" s="806" t="s">
        <v>850</v>
      </c>
      <c r="B967" s="806" t="s">
        <v>662</v>
      </c>
      <c r="C967" s="806" t="s">
        <v>783</v>
      </c>
      <c r="D967" s="806" t="s">
        <v>784</v>
      </c>
      <c r="E967" s="807">
        <v>1656</v>
      </c>
      <c r="G967" s="806" t="s">
        <v>887</v>
      </c>
      <c r="H967" s="807">
        <v>3</v>
      </c>
      <c r="I967" s="807">
        <v>2459</v>
      </c>
      <c r="K967" s="806" t="s">
        <v>676</v>
      </c>
      <c r="L967" s="806" t="s">
        <v>857</v>
      </c>
      <c r="M967" s="806" t="s">
        <v>673</v>
      </c>
      <c r="N967" s="807">
        <v>1</v>
      </c>
      <c r="O967" s="884"/>
      <c r="P967" s="806" t="s">
        <v>811</v>
      </c>
      <c r="Q967" s="807">
        <v>122</v>
      </c>
      <c r="R967" s="807">
        <v>46</v>
      </c>
      <c r="S967" s="759" t="str">
        <f t="shared" si="30"/>
        <v>Adulto</v>
      </c>
      <c r="U967" s="806" t="s">
        <v>887</v>
      </c>
      <c r="V967" s="807">
        <v>3</v>
      </c>
      <c r="W967" s="807">
        <v>63</v>
      </c>
      <c r="X967" s="885"/>
      <c r="Z967" s="886"/>
      <c r="AA967" s="886"/>
      <c r="AB967" s="887"/>
      <c r="AC967" s="886"/>
      <c r="AI967" s="806" t="s">
        <v>812</v>
      </c>
      <c r="AJ967" s="807">
        <v>175</v>
      </c>
      <c r="AK967" s="807">
        <v>35</v>
      </c>
      <c r="AL967" s="759" t="str">
        <f t="shared" si="31"/>
        <v>Adulto</v>
      </c>
    </row>
    <row r="968" spans="1:38" ht="15">
      <c r="A968" s="806" t="s">
        <v>850</v>
      </c>
      <c r="B968" s="806" t="s">
        <v>666</v>
      </c>
      <c r="C968" s="806" t="s">
        <v>788</v>
      </c>
      <c r="D968" s="806" t="s">
        <v>789</v>
      </c>
      <c r="E968" s="807">
        <v>1394</v>
      </c>
      <c r="G968" s="806" t="s">
        <v>887</v>
      </c>
      <c r="H968" s="807">
        <v>4</v>
      </c>
      <c r="I968" s="807">
        <v>8687</v>
      </c>
      <c r="K968" s="806" t="s">
        <v>676</v>
      </c>
      <c r="L968" s="806" t="s">
        <v>857</v>
      </c>
      <c r="M968" s="806" t="s">
        <v>674</v>
      </c>
      <c r="N968" s="807">
        <v>1960</v>
      </c>
      <c r="O968" s="884"/>
      <c r="P968" s="806" t="s">
        <v>811</v>
      </c>
      <c r="Q968" s="807">
        <v>155</v>
      </c>
      <c r="R968" s="807">
        <v>47</v>
      </c>
      <c r="S968" s="759" t="str">
        <f t="shared" si="30"/>
        <v>Adulto</v>
      </c>
      <c r="U968" s="806" t="s">
        <v>887</v>
      </c>
      <c r="V968" s="807">
        <v>4</v>
      </c>
      <c r="W968" s="807">
        <v>878</v>
      </c>
      <c r="X968" s="885"/>
      <c r="Z968" s="886"/>
      <c r="AA968" s="886"/>
      <c r="AB968" s="887"/>
      <c r="AC968" s="886"/>
      <c r="AI968" s="806" t="s">
        <v>812</v>
      </c>
      <c r="AJ968" s="807">
        <v>176</v>
      </c>
      <c r="AK968" s="807">
        <v>36</v>
      </c>
      <c r="AL968" s="759" t="str">
        <f t="shared" si="31"/>
        <v>Adulto</v>
      </c>
    </row>
    <row r="969" spans="1:38" ht="15">
      <c r="A969" s="806" t="s">
        <v>850</v>
      </c>
      <c r="B969" s="806" t="s">
        <v>666</v>
      </c>
      <c r="C969" s="806" t="s">
        <v>788</v>
      </c>
      <c r="D969" s="806" t="s">
        <v>784</v>
      </c>
      <c r="E969" s="807">
        <v>582</v>
      </c>
      <c r="G969" s="806" t="s">
        <v>887</v>
      </c>
      <c r="H969" s="807">
        <v>5</v>
      </c>
      <c r="I969" s="807">
        <v>1102</v>
      </c>
      <c r="K969" s="806" t="s">
        <v>676</v>
      </c>
      <c r="L969" s="806" t="s">
        <v>857</v>
      </c>
      <c r="M969" s="806" t="s">
        <v>676</v>
      </c>
      <c r="N969" s="807">
        <v>1</v>
      </c>
      <c r="O969" s="884"/>
      <c r="P969" s="806" t="s">
        <v>811</v>
      </c>
      <c r="Q969" s="807">
        <v>150</v>
      </c>
      <c r="R969" s="807">
        <v>48</v>
      </c>
      <c r="S969" s="759" t="str">
        <f t="shared" si="30"/>
        <v>Adulto</v>
      </c>
      <c r="U969" s="806" t="s">
        <v>887</v>
      </c>
      <c r="V969" s="807">
        <v>5</v>
      </c>
      <c r="W969" s="807">
        <v>79</v>
      </c>
      <c r="X969" s="885"/>
      <c r="Z969" s="886"/>
      <c r="AA969" s="886"/>
      <c r="AB969" s="887"/>
      <c r="AC969" s="886"/>
      <c r="AI969" s="806" t="s">
        <v>812</v>
      </c>
      <c r="AJ969" s="807">
        <v>135</v>
      </c>
      <c r="AK969" s="807">
        <v>37</v>
      </c>
      <c r="AL969" s="759" t="str">
        <f t="shared" si="31"/>
        <v>Adulto</v>
      </c>
    </row>
    <row r="970" spans="1:38" ht="15">
      <c r="A970" s="806" t="s">
        <v>850</v>
      </c>
      <c r="B970" s="806" t="s">
        <v>666</v>
      </c>
      <c r="C970" s="806" t="s">
        <v>783</v>
      </c>
      <c r="D970" s="806" t="s">
        <v>789</v>
      </c>
      <c r="E970" s="807">
        <v>1485</v>
      </c>
      <c r="G970" s="806" t="s">
        <v>887</v>
      </c>
      <c r="H970" s="807">
        <v>6</v>
      </c>
      <c r="I970" s="807">
        <v>1088</v>
      </c>
      <c r="K970" s="806" t="s">
        <v>676</v>
      </c>
      <c r="L970" s="806" t="s">
        <v>857</v>
      </c>
      <c r="M970" s="806" t="s">
        <v>678</v>
      </c>
      <c r="N970" s="807">
        <v>39</v>
      </c>
      <c r="O970" s="884"/>
      <c r="P970" s="806" t="s">
        <v>811</v>
      </c>
      <c r="Q970" s="807">
        <v>131</v>
      </c>
      <c r="R970" s="807">
        <v>49</v>
      </c>
      <c r="S970" s="759" t="str">
        <f t="shared" si="30"/>
        <v>Adulto</v>
      </c>
      <c r="U970" s="806" t="s">
        <v>887</v>
      </c>
      <c r="V970" s="807">
        <v>6</v>
      </c>
      <c r="W970" s="807">
        <v>57</v>
      </c>
      <c r="X970" s="885"/>
      <c r="Z970" s="886"/>
      <c r="AA970" s="886"/>
      <c r="AB970" s="887"/>
      <c r="AC970" s="886"/>
      <c r="AI970" s="806" t="s">
        <v>812</v>
      </c>
      <c r="AJ970" s="807">
        <v>159</v>
      </c>
      <c r="AK970" s="807">
        <v>38</v>
      </c>
      <c r="AL970" s="759" t="str">
        <f t="shared" si="31"/>
        <v>Adulto</v>
      </c>
    </row>
    <row r="971" spans="1:38" ht="15">
      <c r="A971" s="806" t="s">
        <v>850</v>
      </c>
      <c r="B971" s="806" t="s">
        <v>666</v>
      </c>
      <c r="C971" s="806" t="s">
        <v>783</v>
      </c>
      <c r="D971" s="806" t="s">
        <v>784</v>
      </c>
      <c r="E971" s="807">
        <v>520</v>
      </c>
      <c r="G971" s="806" t="s">
        <v>887</v>
      </c>
      <c r="H971" s="807">
        <v>7</v>
      </c>
      <c r="I971" s="807">
        <v>1106</v>
      </c>
      <c r="K971" s="806" t="s">
        <v>676</v>
      </c>
      <c r="L971" s="806" t="s">
        <v>857</v>
      </c>
      <c r="M971" s="806" t="s">
        <v>684</v>
      </c>
      <c r="N971" s="807">
        <v>255</v>
      </c>
      <c r="O971" s="884"/>
      <c r="P971" s="806" t="s">
        <v>811</v>
      </c>
      <c r="Q971" s="807">
        <v>150</v>
      </c>
      <c r="R971" s="807">
        <v>50</v>
      </c>
      <c r="S971" s="759" t="str">
        <f t="shared" si="30"/>
        <v>Adulto</v>
      </c>
      <c r="U971" s="806" t="s">
        <v>887</v>
      </c>
      <c r="V971" s="807">
        <v>7</v>
      </c>
      <c r="W971" s="807">
        <v>52</v>
      </c>
      <c r="X971" s="885"/>
      <c r="Z971" s="886"/>
      <c r="AA971" s="886"/>
      <c r="AB971" s="887"/>
      <c r="AC971" s="886"/>
      <c r="AI971" s="806" t="s">
        <v>812</v>
      </c>
      <c r="AJ971" s="807">
        <v>155</v>
      </c>
      <c r="AK971" s="807">
        <v>39</v>
      </c>
      <c r="AL971" s="759" t="str">
        <f t="shared" si="31"/>
        <v>Adulto</v>
      </c>
    </row>
    <row r="972" spans="1:38" ht="15">
      <c r="A972" s="806" t="s">
        <v>850</v>
      </c>
      <c r="B972" s="806" t="s">
        <v>669</v>
      </c>
      <c r="C972" s="806" t="s">
        <v>788</v>
      </c>
      <c r="D972" s="806" t="s">
        <v>789</v>
      </c>
      <c r="E972" s="807">
        <v>2</v>
      </c>
      <c r="G972" s="806" t="s">
        <v>887</v>
      </c>
      <c r="H972" s="807">
        <v>8</v>
      </c>
      <c r="I972" s="807">
        <v>885</v>
      </c>
      <c r="K972" s="806" t="s">
        <v>676</v>
      </c>
      <c r="L972" s="806" t="s">
        <v>863</v>
      </c>
      <c r="M972" s="806" t="s">
        <v>662</v>
      </c>
      <c r="N972" s="807">
        <v>3</v>
      </c>
      <c r="O972" s="884"/>
      <c r="P972" s="806" t="s">
        <v>811</v>
      </c>
      <c r="Q972" s="807">
        <v>134</v>
      </c>
      <c r="R972" s="807">
        <v>51</v>
      </c>
      <c r="S972" s="759" t="str">
        <f t="shared" si="30"/>
        <v>Adulto</v>
      </c>
      <c r="U972" s="806" t="s">
        <v>887</v>
      </c>
      <c r="V972" s="807">
        <v>8</v>
      </c>
      <c r="W972" s="807">
        <v>23</v>
      </c>
      <c r="X972" s="885"/>
      <c r="Z972" s="886"/>
      <c r="AA972" s="886"/>
      <c r="AB972" s="887"/>
      <c r="AC972" s="886"/>
      <c r="AI972" s="806" t="s">
        <v>812</v>
      </c>
      <c r="AJ972" s="807">
        <v>151</v>
      </c>
      <c r="AK972" s="807">
        <v>40</v>
      </c>
      <c r="AL972" s="759" t="str">
        <f t="shared" si="31"/>
        <v>Adulto</v>
      </c>
    </row>
    <row r="973" spans="1:38" ht="15">
      <c r="A973" s="806" t="s">
        <v>850</v>
      </c>
      <c r="B973" s="806" t="s">
        <v>669</v>
      </c>
      <c r="C973" s="806" t="s">
        <v>788</v>
      </c>
      <c r="D973" s="806" t="s">
        <v>784</v>
      </c>
      <c r="E973" s="807">
        <v>4</v>
      </c>
      <c r="G973" s="806" t="s">
        <v>887</v>
      </c>
      <c r="H973" s="807">
        <v>9</v>
      </c>
      <c r="I973" s="807">
        <v>605</v>
      </c>
      <c r="K973" s="806" t="s">
        <v>676</v>
      </c>
      <c r="L973" s="806" t="s">
        <v>863</v>
      </c>
      <c r="M973" s="806" t="s">
        <v>808</v>
      </c>
      <c r="N973" s="807">
        <v>1</v>
      </c>
      <c r="O973" s="884"/>
      <c r="P973" s="806" t="s">
        <v>811</v>
      </c>
      <c r="Q973" s="807">
        <v>159</v>
      </c>
      <c r="R973" s="807">
        <v>52</v>
      </c>
      <c r="S973" s="759" t="str">
        <f t="shared" si="30"/>
        <v>Adulto</v>
      </c>
      <c r="U973" s="806" t="s">
        <v>887</v>
      </c>
      <c r="V973" s="807">
        <v>9</v>
      </c>
      <c r="W973" s="807">
        <v>12</v>
      </c>
      <c r="X973" s="885"/>
      <c r="Z973" s="886"/>
      <c r="AA973" s="886"/>
      <c r="AB973" s="887"/>
      <c r="AC973" s="886"/>
      <c r="AI973" s="806" t="s">
        <v>812</v>
      </c>
      <c r="AJ973" s="807">
        <v>151</v>
      </c>
      <c r="AK973" s="807">
        <v>41</v>
      </c>
      <c r="AL973" s="759" t="str">
        <f t="shared" si="31"/>
        <v>Adulto</v>
      </c>
    </row>
    <row r="974" spans="1:38" ht="15">
      <c r="A974" s="806" t="s">
        <v>850</v>
      </c>
      <c r="B974" s="806" t="s">
        <v>669</v>
      </c>
      <c r="C974" s="806" t="s">
        <v>783</v>
      </c>
      <c r="D974" s="806" t="s">
        <v>789</v>
      </c>
      <c r="E974" s="807">
        <v>3</v>
      </c>
      <c r="G974" s="806" t="s">
        <v>887</v>
      </c>
      <c r="H974" s="807">
        <v>10</v>
      </c>
      <c r="I974" s="807">
        <v>507</v>
      </c>
      <c r="K974" s="806" t="s">
        <v>676</v>
      </c>
      <c r="L974" s="806" t="s">
        <v>863</v>
      </c>
      <c r="M974" s="806" t="s">
        <v>790</v>
      </c>
      <c r="N974" s="807">
        <v>11</v>
      </c>
      <c r="O974" s="884"/>
      <c r="P974" s="806" t="s">
        <v>811</v>
      </c>
      <c r="Q974" s="807">
        <v>133</v>
      </c>
      <c r="R974" s="807">
        <v>53</v>
      </c>
      <c r="S974" s="759" t="str">
        <f t="shared" si="30"/>
        <v>Adulto</v>
      </c>
      <c r="U974" s="806" t="s">
        <v>887</v>
      </c>
      <c r="V974" s="807">
        <v>10</v>
      </c>
      <c r="W974" s="807">
        <v>7</v>
      </c>
      <c r="X974" s="885"/>
      <c r="Z974" s="886"/>
      <c r="AA974" s="886"/>
      <c r="AB974" s="887"/>
      <c r="AC974" s="886"/>
      <c r="AI974" s="806" t="s">
        <v>812</v>
      </c>
      <c r="AJ974" s="807">
        <v>149</v>
      </c>
      <c r="AK974" s="807">
        <v>42</v>
      </c>
      <c r="AL974" s="759" t="str">
        <f t="shared" si="31"/>
        <v>Adulto</v>
      </c>
    </row>
    <row r="975" spans="1:38" ht="15">
      <c r="A975" s="806" t="s">
        <v>850</v>
      </c>
      <c r="B975" s="806" t="s">
        <v>669</v>
      </c>
      <c r="C975" s="806" t="s">
        <v>783</v>
      </c>
      <c r="D975" s="806" t="s">
        <v>784</v>
      </c>
      <c r="E975" s="807">
        <v>6</v>
      </c>
      <c r="G975" s="806" t="s">
        <v>887</v>
      </c>
      <c r="H975" s="807">
        <v>11</v>
      </c>
      <c r="I975" s="807">
        <v>319</v>
      </c>
      <c r="K975" s="806" t="s">
        <v>676</v>
      </c>
      <c r="L975" s="806" t="s">
        <v>863</v>
      </c>
      <c r="M975" s="806" t="s">
        <v>791</v>
      </c>
      <c r="N975" s="807">
        <v>1</v>
      </c>
      <c r="O975" s="884"/>
      <c r="P975" s="806" t="s">
        <v>811</v>
      </c>
      <c r="Q975" s="807">
        <v>147</v>
      </c>
      <c r="R975" s="807">
        <v>54</v>
      </c>
      <c r="S975" s="759" t="str">
        <f t="shared" si="30"/>
        <v>Adulto</v>
      </c>
      <c r="U975" s="806" t="s">
        <v>887</v>
      </c>
      <c r="V975" s="807">
        <v>11</v>
      </c>
      <c r="W975" s="807">
        <v>3</v>
      </c>
      <c r="X975" s="885"/>
      <c r="Z975" s="886"/>
      <c r="AA975" s="886"/>
      <c r="AB975" s="887"/>
      <c r="AC975" s="886"/>
      <c r="AI975" s="806" t="s">
        <v>812</v>
      </c>
      <c r="AJ975" s="807">
        <v>170</v>
      </c>
      <c r="AK975" s="807">
        <v>43</v>
      </c>
      <c r="AL975" s="759" t="str">
        <f t="shared" si="31"/>
        <v>Adulto</v>
      </c>
    </row>
    <row r="976" spans="1:38" ht="15">
      <c r="A976" s="806" t="s">
        <v>850</v>
      </c>
      <c r="B976" s="806" t="s">
        <v>787</v>
      </c>
      <c r="C976" s="806" t="s">
        <v>788</v>
      </c>
      <c r="D976" s="806" t="s">
        <v>789</v>
      </c>
      <c r="E976" s="807">
        <v>10</v>
      </c>
      <c r="G976" s="806" t="s">
        <v>887</v>
      </c>
      <c r="H976" s="807">
        <v>12</v>
      </c>
      <c r="I976" s="807">
        <v>507</v>
      </c>
      <c r="K976" s="806" t="s">
        <v>676</v>
      </c>
      <c r="L976" s="806" t="s">
        <v>863</v>
      </c>
      <c r="M976" s="806" t="s">
        <v>824</v>
      </c>
      <c r="N976" s="807">
        <v>2</v>
      </c>
      <c r="O976" s="884"/>
      <c r="P976" s="806" t="s">
        <v>811</v>
      </c>
      <c r="Q976" s="807">
        <v>154</v>
      </c>
      <c r="R976" s="807">
        <v>55</v>
      </c>
      <c r="S976" s="759" t="str">
        <f t="shared" si="30"/>
        <v>Adulto</v>
      </c>
      <c r="U976" s="806" t="s">
        <v>887</v>
      </c>
      <c r="V976" s="807">
        <v>12</v>
      </c>
      <c r="W976" s="807">
        <v>4</v>
      </c>
      <c r="X976" s="885"/>
      <c r="Z976" s="886"/>
      <c r="AA976" s="886"/>
      <c r="AB976" s="887"/>
      <c r="AC976" s="886"/>
      <c r="AI976" s="806" t="s">
        <v>812</v>
      </c>
      <c r="AJ976" s="807">
        <v>132</v>
      </c>
      <c r="AK976" s="807">
        <v>44</v>
      </c>
      <c r="AL976" s="759" t="str">
        <f t="shared" si="31"/>
        <v>Adulto</v>
      </c>
    </row>
    <row r="977" spans="1:38" ht="15">
      <c r="A977" s="806" t="s">
        <v>850</v>
      </c>
      <c r="B977" s="806" t="s">
        <v>787</v>
      </c>
      <c r="C977" s="806" t="s">
        <v>788</v>
      </c>
      <c r="D977" s="806" t="s">
        <v>784</v>
      </c>
      <c r="E977" s="807">
        <v>11</v>
      </c>
      <c r="G977" s="806" t="s">
        <v>888</v>
      </c>
      <c r="H977" s="807">
        <v>0</v>
      </c>
      <c r="I977" s="807">
        <v>15</v>
      </c>
      <c r="K977" s="806" t="s">
        <v>676</v>
      </c>
      <c r="L977" s="806" t="s">
        <v>863</v>
      </c>
      <c r="M977" s="806" t="s">
        <v>666</v>
      </c>
      <c r="N977" s="807">
        <v>3</v>
      </c>
      <c r="O977" s="884"/>
      <c r="P977" s="806" t="s">
        <v>811</v>
      </c>
      <c r="Q977" s="807">
        <v>127</v>
      </c>
      <c r="R977" s="807">
        <v>56</v>
      </c>
      <c r="S977" s="759" t="str">
        <f t="shared" si="30"/>
        <v>Adulto</v>
      </c>
      <c r="U977" s="806" t="s">
        <v>888</v>
      </c>
      <c r="V977" s="807">
        <v>0</v>
      </c>
      <c r="W977" s="807">
        <v>1</v>
      </c>
      <c r="X977" s="885"/>
      <c r="Z977" s="886"/>
      <c r="AA977" s="886"/>
      <c r="AB977" s="887"/>
      <c r="AC977" s="886"/>
      <c r="AI977" s="806" t="s">
        <v>812</v>
      </c>
      <c r="AJ977" s="807">
        <v>120</v>
      </c>
      <c r="AK977" s="807">
        <v>45</v>
      </c>
      <c r="AL977" s="759" t="str">
        <f t="shared" si="31"/>
        <v>Adulto</v>
      </c>
    </row>
    <row r="978" spans="1:38" ht="15">
      <c r="A978" s="806" t="s">
        <v>850</v>
      </c>
      <c r="B978" s="806" t="s">
        <v>787</v>
      </c>
      <c r="C978" s="806" t="s">
        <v>783</v>
      </c>
      <c r="D978" s="806" t="s">
        <v>789</v>
      </c>
      <c r="E978" s="807">
        <v>16</v>
      </c>
      <c r="G978" s="806" t="s">
        <v>888</v>
      </c>
      <c r="H978" s="807">
        <v>1</v>
      </c>
      <c r="I978" s="807">
        <v>78</v>
      </c>
      <c r="K978" s="806" t="s">
        <v>676</v>
      </c>
      <c r="L978" s="806" t="s">
        <v>863</v>
      </c>
      <c r="M978" s="806" t="s">
        <v>794</v>
      </c>
      <c r="N978" s="807">
        <v>3</v>
      </c>
      <c r="O978" s="884"/>
      <c r="P978" s="806" t="s">
        <v>811</v>
      </c>
      <c r="Q978" s="807">
        <v>131</v>
      </c>
      <c r="R978" s="807">
        <v>57</v>
      </c>
      <c r="S978" s="759" t="str">
        <f t="shared" si="30"/>
        <v>Adulto</v>
      </c>
      <c r="U978" s="806" t="s">
        <v>888</v>
      </c>
      <c r="V978" s="807">
        <v>1</v>
      </c>
      <c r="W978" s="807">
        <v>5</v>
      </c>
      <c r="X978" s="885"/>
      <c r="Z978" s="886"/>
      <c r="AA978" s="886"/>
      <c r="AB978" s="887"/>
      <c r="AC978" s="886"/>
      <c r="AI978" s="806" t="s">
        <v>812</v>
      </c>
      <c r="AJ978" s="807">
        <v>128</v>
      </c>
      <c r="AK978" s="807">
        <v>46</v>
      </c>
      <c r="AL978" s="759" t="str">
        <f t="shared" si="31"/>
        <v>Adulto</v>
      </c>
    </row>
    <row r="979" spans="1:38" ht="15">
      <c r="A979" s="806" t="s">
        <v>850</v>
      </c>
      <c r="B979" s="806" t="s">
        <v>787</v>
      </c>
      <c r="C979" s="806" t="s">
        <v>783</v>
      </c>
      <c r="D979" s="806" t="s">
        <v>784</v>
      </c>
      <c r="E979" s="807">
        <v>26</v>
      </c>
      <c r="G979" s="806" t="s">
        <v>888</v>
      </c>
      <c r="H979" s="807">
        <v>2</v>
      </c>
      <c r="I979" s="807">
        <v>247</v>
      </c>
      <c r="K979" s="806" t="s">
        <v>676</v>
      </c>
      <c r="L979" s="806" t="s">
        <v>863</v>
      </c>
      <c r="M979" s="806" t="s">
        <v>795</v>
      </c>
      <c r="N979" s="807">
        <v>2</v>
      </c>
      <c r="O979" s="884"/>
      <c r="P979" s="806" t="s">
        <v>811</v>
      </c>
      <c r="Q979" s="807">
        <v>119</v>
      </c>
      <c r="R979" s="807">
        <v>58</v>
      </c>
      <c r="S979" s="759" t="str">
        <f t="shared" si="30"/>
        <v>Adulto</v>
      </c>
      <c r="U979" s="806" t="s">
        <v>888</v>
      </c>
      <c r="V979" s="807">
        <v>2</v>
      </c>
      <c r="W979" s="807">
        <v>29</v>
      </c>
      <c r="X979" s="885"/>
      <c r="Z979" s="886"/>
      <c r="AA979" s="886"/>
      <c r="AB979" s="887"/>
      <c r="AC979" s="886"/>
      <c r="AI979" s="806" t="s">
        <v>812</v>
      </c>
      <c r="AJ979" s="807">
        <v>111</v>
      </c>
      <c r="AK979" s="807">
        <v>47</v>
      </c>
      <c r="AL979" s="759" t="str">
        <f t="shared" si="31"/>
        <v>Adulto</v>
      </c>
    </row>
    <row r="980" spans="1:38" ht="15">
      <c r="A980" s="806" t="s">
        <v>850</v>
      </c>
      <c r="B980" s="806" t="s">
        <v>792</v>
      </c>
      <c r="C980" s="806" t="s">
        <v>788</v>
      </c>
      <c r="D980" s="806" t="s">
        <v>789</v>
      </c>
      <c r="E980" s="807">
        <v>1</v>
      </c>
      <c r="G980" s="806" t="s">
        <v>888</v>
      </c>
      <c r="H980" s="807">
        <v>3</v>
      </c>
      <c r="I980" s="807">
        <v>119</v>
      </c>
      <c r="K980" s="806" t="s">
        <v>676</v>
      </c>
      <c r="L980" s="806" t="s">
        <v>863</v>
      </c>
      <c r="M980" s="806" t="s">
        <v>829</v>
      </c>
      <c r="N980" s="807">
        <v>2</v>
      </c>
      <c r="O980" s="884"/>
      <c r="P980" s="806" t="s">
        <v>811</v>
      </c>
      <c r="Q980" s="807">
        <v>113</v>
      </c>
      <c r="R980" s="807">
        <v>59</v>
      </c>
      <c r="S980" s="759" t="str">
        <f t="shared" si="30"/>
        <v>Adulto</v>
      </c>
      <c r="U980" s="806" t="s">
        <v>888</v>
      </c>
      <c r="V980" s="807">
        <v>3</v>
      </c>
      <c r="W980" s="807">
        <v>22</v>
      </c>
      <c r="X980" s="885"/>
      <c r="Z980" s="886"/>
      <c r="AA980" s="886"/>
      <c r="AB980" s="887"/>
      <c r="AC980" s="886"/>
      <c r="AI980" s="806" t="s">
        <v>812</v>
      </c>
      <c r="AJ980" s="807">
        <v>107</v>
      </c>
      <c r="AK980" s="807">
        <v>48</v>
      </c>
      <c r="AL980" s="759" t="str">
        <f t="shared" si="31"/>
        <v>Adulto</v>
      </c>
    </row>
    <row r="981" spans="1:38" ht="15">
      <c r="A981" s="806" t="s">
        <v>850</v>
      </c>
      <c r="B981" s="806" t="s">
        <v>796</v>
      </c>
      <c r="C981" s="806" t="s">
        <v>788</v>
      </c>
      <c r="D981" s="806" t="s">
        <v>789</v>
      </c>
      <c r="E981" s="807">
        <v>1</v>
      </c>
      <c r="G981" s="806" t="s">
        <v>888</v>
      </c>
      <c r="H981" s="807">
        <v>4</v>
      </c>
      <c r="I981" s="807">
        <v>543</v>
      </c>
      <c r="K981" s="806" t="s">
        <v>676</v>
      </c>
      <c r="L981" s="806" t="s">
        <v>863</v>
      </c>
      <c r="M981" s="806" t="s">
        <v>798</v>
      </c>
      <c r="N981" s="807">
        <v>6</v>
      </c>
      <c r="O981" s="884"/>
      <c r="P981" s="806" t="s">
        <v>811</v>
      </c>
      <c r="Q981" s="807">
        <v>112</v>
      </c>
      <c r="R981" s="807">
        <v>60</v>
      </c>
      <c r="S981" s="759" t="str">
        <f t="shared" si="30"/>
        <v>Vejez</v>
      </c>
      <c r="U981" s="806" t="s">
        <v>888</v>
      </c>
      <c r="V981" s="807">
        <v>4</v>
      </c>
      <c r="W981" s="807">
        <v>134</v>
      </c>
      <c r="X981" s="885"/>
      <c r="Z981" s="886"/>
      <c r="AA981" s="886"/>
      <c r="AB981" s="887"/>
      <c r="AC981" s="886"/>
      <c r="AI981" s="806" t="s">
        <v>812</v>
      </c>
      <c r="AJ981" s="807">
        <v>115</v>
      </c>
      <c r="AK981" s="807">
        <v>49</v>
      </c>
      <c r="AL981" s="759" t="str">
        <f t="shared" si="31"/>
        <v>Adulto</v>
      </c>
    </row>
    <row r="982" spans="1:38" ht="15">
      <c r="A982" s="806" t="s">
        <v>850</v>
      </c>
      <c r="B982" s="806" t="s">
        <v>815</v>
      </c>
      <c r="C982" s="806" t="s">
        <v>788</v>
      </c>
      <c r="D982" s="806" t="s">
        <v>789</v>
      </c>
      <c r="E982" s="807">
        <v>676</v>
      </c>
      <c r="G982" s="806" t="s">
        <v>888</v>
      </c>
      <c r="H982" s="807">
        <v>5</v>
      </c>
      <c r="I982" s="807">
        <v>97</v>
      </c>
      <c r="K982" s="806" t="s">
        <v>676</v>
      </c>
      <c r="L982" s="806" t="s">
        <v>863</v>
      </c>
      <c r="M982" s="806" t="s">
        <v>799</v>
      </c>
      <c r="N982" s="807">
        <v>2</v>
      </c>
      <c r="O982" s="884"/>
      <c r="P982" s="806" t="s">
        <v>811</v>
      </c>
      <c r="Q982" s="807">
        <v>104</v>
      </c>
      <c r="R982" s="807">
        <v>61</v>
      </c>
      <c r="S982" s="759" t="str">
        <f t="shared" si="30"/>
        <v>Vejez</v>
      </c>
      <c r="U982" s="806" t="s">
        <v>888</v>
      </c>
      <c r="V982" s="807">
        <v>5</v>
      </c>
      <c r="W982" s="807">
        <v>22</v>
      </c>
      <c r="X982" s="885"/>
      <c r="Z982" s="886"/>
      <c r="AA982" s="886"/>
      <c r="AB982" s="887"/>
      <c r="AC982" s="886"/>
      <c r="AI982" s="806" t="s">
        <v>812</v>
      </c>
      <c r="AJ982" s="807">
        <v>122</v>
      </c>
      <c r="AK982" s="807">
        <v>50</v>
      </c>
      <c r="AL982" s="759" t="str">
        <f t="shared" si="31"/>
        <v>Adulto</v>
      </c>
    </row>
    <row r="983" spans="1:38" ht="15">
      <c r="A983" s="806" t="s">
        <v>850</v>
      </c>
      <c r="B983" s="806" t="s">
        <v>815</v>
      </c>
      <c r="C983" s="806" t="s">
        <v>788</v>
      </c>
      <c r="D983" s="806" t="s">
        <v>784</v>
      </c>
      <c r="E983" s="807">
        <v>577</v>
      </c>
      <c r="G983" s="806" t="s">
        <v>888</v>
      </c>
      <c r="H983" s="807">
        <v>6</v>
      </c>
      <c r="I983" s="807">
        <v>118</v>
      </c>
      <c r="K983" s="806" t="s">
        <v>676</v>
      </c>
      <c r="L983" s="806" t="s">
        <v>863</v>
      </c>
      <c r="M983" s="806" t="s">
        <v>801</v>
      </c>
      <c r="N983" s="807">
        <v>14</v>
      </c>
      <c r="O983" s="884"/>
      <c r="P983" s="806" t="s">
        <v>811</v>
      </c>
      <c r="Q983" s="807">
        <v>106</v>
      </c>
      <c r="R983" s="807">
        <v>62</v>
      </c>
      <c r="S983" s="759" t="str">
        <f t="shared" si="30"/>
        <v>Vejez</v>
      </c>
      <c r="U983" s="806" t="s">
        <v>888</v>
      </c>
      <c r="V983" s="807">
        <v>6</v>
      </c>
      <c r="W983" s="807">
        <v>24</v>
      </c>
      <c r="X983" s="885"/>
      <c r="Z983" s="886"/>
      <c r="AA983" s="886"/>
      <c r="AB983" s="887"/>
      <c r="AC983" s="886"/>
      <c r="AI983" s="806" t="s">
        <v>812</v>
      </c>
      <c r="AJ983" s="807">
        <v>117</v>
      </c>
      <c r="AK983" s="807">
        <v>51</v>
      </c>
      <c r="AL983" s="759" t="str">
        <f t="shared" si="31"/>
        <v>Adulto</v>
      </c>
    </row>
    <row r="984" spans="1:38" ht="15">
      <c r="A984" s="806" t="s">
        <v>850</v>
      </c>
      <c r="B984" s="806" t="s">
        <v>815</v>
      </c>
      <c r="C984" s="806" t="s">
        <v>783</v>
      </c>
      <c r="D984" s="806" t="s">
        <v>789</v>
      </c>
      <c r="E984" s="807">
        <v>763</v>
      </c>
      <c r="G984" s="806" t="s">
        <v>888</v>
      </c>
      <c r="H984" s="807">
        <v>7</v>
      </c>
      <c r="I984" s="807">
        <v>125</v>
      </c>
      <c r="K984" s="806" t="s">
        <v>676</v>
      </c>
      <c r="L984" s="806" t="s">
        <v>863</v>
      </c>
      <c r="M984" s="806" t="s">
        <v>673</v>
      </c>
      <c r="N984" s="807">
        <v>14</v>
      </c>
      <c r="O984" s="884"/>
      <c r="P984" s="806" t="s">
        <v>811</v>
      </c>
      <c r="Q984" s="807">
        <v>89</v>
      </c>
      <c r="R984" s="807">
        <v>63</v>
      </c>
      <c r="S984" s="759" t="str">
        <f t="shared" si="30"/>
        <v>Vejez</v>
      </c>
      <c r="U984" s="806" t="s">
        <v>888</v>
      </c>
      <c r="V984" s="807">
        <v>7</v>
      </c>
      <c r="W984" s="807">
        <v>16</v>
      </c>
      <c r="X984" s="885"/>
      <c r="Z984" s="886"/>
      <c r="AA984" s="886"/>
      <c r="AB984" s="887"/>
      <c r="AC984" s="886"/>
      <c r="AI984" s="806" t="s">
        <v>812</v>
      </c>
      <c r="AJ984" s="807">
        <v>126</v>
      </c>
      <c r="AK984" s="807">
        <v>52</v>
      </c>
      <c r="AL984" s="759" t="str">
        <f t="shared" si="31"/>
        <v>Adulto</v>
      </c>
    </row>
    <row r="985" spans="1:38" ht="15">
      <c r="A985" s="806" t="s">
        <v>850</v>
      </c>
      <c r="B985" s="806" t="s">
        <v>815</v>
      </c>
      <c r="C985" s="806" t="s">
        <v>783</v>
      </c>
      <c r="D985" s="806" t="s">
        <v>784</v>
      </c>
      <c r="E985" s="807">
        <v>561</v>
      </c>
      <c r="G985" s="806" t="s">
        <v>888</v>
      </c>
      <c r="H985" s="807">
        <v>8</v>
      </c>
      <c r="I985" s="807">
        <v>96</v>
      </c>
      <c r="K985" s="806" t="s">
        <v>676</v>
      </c>
      <c r="L985" s="806" t="s">
        <v>863</v>
      </c>
      <c r="M985" s="806" t="s">
        <v>674</v>
      </c>
      <c r="N985" s="807">
        <v>4101</v>
      </c>
      <c r="O985" s="884"/>
      <c r="P985" s="806" t="s">
        <v>811</v>
      </c>
      <c r="Q985" s="807">
        <v>106</v>
      </c>
      <c r="R985" s="807">
        <v>64</v>
      </c>
      <c r="S985" s="759" t="str">
        <f t="shared" si="30"/>
        <v>Vejez</v>
      </c>
      <c r="U985" s="806" t="s">
        <v>888</v>
      </c>
      <c r="V985" s="807">
        <v>8</v>
      </c>
      <c r="W985" s="807">
        <v>9</v>
      </c>
      <c r="X985" s="885"/>
      <c r="Z985" s="886"/>
      <c r="AA985" s="886"/>
      <c r="AB985" s="887"/>
      <c r="AC985" s="886"/>
      <c r="AI985" s="806" t="s">
        <v>812</v>
      </c>
      <c r="AJ985" s="807">
        <v>108</v>
      </c>
      <c r="AK985" s="807">
        <v>53</v>
      </c>
      <c r="AL985" s="759" t="str">
        <f t="shared" si="31"/>
        <v>Adulto</v>
      </c>
    </row>
    <row r="986" spans="1:38" ht="15">
      <c r="A986" s="806" t="s">
        <v>850</v>
      </c>
      <c r="B986" s="806" t="s">
        <v>818</v>
      </c>
      <c r="C986" s="806" t="s">
        <v>788</v>
      </c>
      <c r="D986" s="806" t="s">
        <v>789</v>
      </c>
      <c r="E986" s="807">
        <v>4</v>
      </c>
      <c r="G986" s="806" t="s">
        <v>888</v>
      </c>
      <c r="H986" s="807">
        <v>9</v>
      </c>
      <c r="I986" s="807">
        <v>103</v>
      </c>
      <c r="K986" s="806" t="s">
        <v>676</v>
      </c>
      <c r="L986" s="806" t="s">
        <v>863</v>
      </c>
      <c r="M986" s="806" t="s">
        <v>678</v>
      </c>
      <c r="N986" s="807">
        <v>10</v>
      </c>
      <c r="O986" s="884"/>
      <c r="P986" s="806" t="s">
        <v>811</v>
      </c>
      <c r="Q986" s="807">
        <v>81</v>
      </c>
      <c r="R986" s="807">
        <v>65</v>
      </c>
      <c r="S986" s="759" t="str">
        <f t="shared" si="30"/>
        <v>Vejez</v>
      </c>
      <c r="U986" s="806" t="s">
        <v>888</v>
      </c>
      <c r="V986" s="807">
        <v>9</v>
      </c>
      <c r="W986" s="807">
        <v>4</v>
      </c>
      <c r="X986" s="885"/>
      <c r="Z986" s="886"/>
      <c r="AA986" s="886"/>
      <c r="AB986" s="887"/>
      <c r="AC986" s="886"/>
      <c r="AI986" s="806" t="s">
        <v>812</v>
      </c>
      <c r="AJ986" s="807">
        <v>102</v>
      </c>
      <c r="AK986" s="807">
        <v>54</v>
      </c>
      <c r="AL986" s="759" t="str">
        <f t="shared" si="31"/>
        <v>Adulto</v>
      </c>
    </row>
    <row r="987" spans="1:38" ht="15">
      <c r="A987" s="806" t="s">
        <v>850</v>
      </c>
      <c r="B987" s="806" t="s">
        <v>818</v>
      </c>
      <c r="C987" s="806" t="s">
        <v>788</v>
      </c>
      <c r="D987" s="806" t="s">
        <v>784</v>
      </c>
      <c r="E987" s="807">
        <v>13</v>
      </c>
      <c r="G987" s="806" t="s">
        <v>888</v>
      </c>
      <c r="H987" s="807">
        <v>10</v>
      </c>
      <c r="I987" s="807">
        <v>70</v>
      </c>
      <c r="K987" s="806" t="s">
        <v>676</v>
      </c>
      <c r="L987" s="806" t="s">
        <v>863</v>
      </c>
      <c r="M987" s="806" t="s">
        <v>683</v>
      </c>
      <c r="N987" s="807">
        <v>3</v>
      </c>
      <c r="O987" s="884"/>
      <c r="P987" s="806" t="s">
        <v>811</v>
      </c>
      <c r="Q987" s="807">
        <v>67</v>
      </c>
      <c r="R987" s="807">
        <v>66</v>
      </c>
      <c r="S987" s="759" t="str">
        <f t="shared" si="30"/>
        <v>Vejez</v>
      </c>
      <c r="U987" s="806" t="s">
        <v>888</v>
      </c>
      <c r="V987" s="807">
        <v>10</v>
      </c>
      <c r="W987" s="807">
        <v>5</v>
      </c>
      <c r="X987" s="885"/>
      <c r="Z987" s="886"/>
      <c r="AA987" s="886"/>
      <c r="AB987" s="887"/>
      <c r="AC987" s="886"/>
      <c r="AI987" s="806" t="s">
        <v>812</v>
      </c>
      <c r="AJ987" s="807">
        <v>114</v>
      </c>
      <c r="AK987" s="807">
        <v>55</v>
      </c>
      <c r="AL987" s="759" t="str">
        <f t="shared" si="31"/>
        <v>Adulto</v>
      </c>
    </row>
    <row r="988" spans="1:38" ht="15">
      <c r="A988" s="806" t="s">
        <v>850</v>
      </c>
      <c r="B988" s="806" t="s">
        <v>818</v>
      </c>
      <c r="C988" s="806" t="s">
        <v>783</v>
      </c>
      <c r="D988" s="806" t="s">
        <v>789</v>
      </c>
      <c r="E988" s="807">
        <v>21</v>
      </c>
      <c r="G988" s="806" t="s">
        <v>888</v>
      </c>
      <c r="H988" s="807">
        <v>11</v>
      </c>
      <c r="I988" s="807">
        <v>60</v>
      </c>
      <c r="K988" s="806" t="s">
        <v>676</v>
      </c>
      <c r="L988" s="806" t="s">
        <v>863</v>
      </c>
      <c r="M988" s="806" t="s">
        <v>684</v>
      </c>
      <c r="N988" s="807">
        <v>499</v>
      </c>
      <c r="O988" s="884"/>
      <c r="P988" s="806" t="s">
        <v>811</v>
      </c>
      <c r="Q988" s="807">
        <v>70</v>
      </c>
      <c r="R988" s="807">
        <v>67</v>
      </c>
      <c r="S988" s="759" t="str">
        <f t="shared" si="30"/>
        <v>Vejez</v>
      </c>
      <c r="U988" s="806" t="s">
        <v>888</v>
      </c>
      <c r="V988" s="807">
        <v>11</v>
      </c>
      <c r="W988" s="807">
        <v>5</v>
      </c>
      <c r="X988" s="885"/>
      <c r="Z988" s="886"/>
      <c r="AA988" s="886"/>
      <c r="AB988" s="887"/>
      <c r="AC988" s="886"/>
      <c r="AI988" s="806" t="s">
        <v>812</v>
      </c>
      <c r="AJ988" s="807">
        <v>99</v>
      </c>
      <c r="AK988" s="807">
        <v>56</v>
      </c>
      <c r="AL988" s="759" t="str">
        <f t="shared" si="31"/>
        <v>Adulto</v>
      </c>
    </row>
    <row r="989" spans="1:38" ht="15">
      <c r="A989" s="806" t="s">
        <v>850</v>
      </c>
      <c r="B989" s="806" t="s">
        <v>818</v>
      </c>
      <c r="C989" s="806" t="s">
        <v>783</v>
      </c>
      <c r="D989" s="806" t="s">
        <v>784</v>
      </c>
      <c r="E989" s="807">
        <v>33</v>
      </c>
      <c r="G989" s="806" t="s">
        <v>888</v>
      </c>
      <c r="H989" s="807">
        <v>12</v>
      </c>
      <c r="I989" s="807">
        <v>80</v>
      </c>
      <c r="K989" s="806" t="s">
        <v>676</v>
      </c>
      <c r="L989" s="806" t="s">
        <v>865</v>
      </c>
      <c r="M989" s="806" t="s">
        <v>662</v>
      </c>
      <c r="N989" s="807">
        <v>2</v>
      </c>
      <c r="O989" s="884"/>
      <c r="P989" s="806" t="s">
        <v>811</v>
      </c>
      <c r="Q989" s="807">
        <v>67</v>
      </c>
      <c r="R989" s="807">
        <v>68</v>
      </c>
      <c r="S989" s="759" t="str">
        <f t="shared" si="30"/>
        <v>Vejez</v>
      </c>
      <c r="U989" s="806" t="s">
        <v>888</v>
      </c>
      <c r="V989" s="807">
        <v>12</v>
      </c>
      <c r="W989" s="807">
        <v>7</v>
      </c>
      <c r="X989" s="885"/>
      <c r="Z989" s="886"/>
      <c r="AA989" s="886"/>
      <c r="AB989" s="887"/>
      <c r="AC989" s="886"/>
      <c r="AI989" s="806" t="s">
        <v>812</v>
      </c>
      <c r="AJ989" s="807">
        <v>92</v>
      </c>
      <c r="AK989" s="807">
        <v>57</v>
      </c>
      <c r="AL989" s="759" t="str">
        <f t="shared" si="31"/>
        <v>Adulto</v>
      </c>
    </row>
    <row r="990" spans="1:38" ht="15">
      <c r="A990" s="806" t="s">
        <v>851</v>
      </c>
      <c r="B990" s="806" t="s">
        <v>782</v>
      </c>
      <c r="C990" s="806" t="s">
        <v>788</v>
      </c>
      <c r="D990" s="806" t="s">
        <v>784</v>
      </c>
      <c r="E990" s="807">
        <v>2</v>
      </c>
      <c r="G990" s="806" t="s">
        <v>889</v>
      </c>
      <c r="H990" s="807">
        <v>0</v>
      </c>
      <c r="I990" s="807">
        <v>160</v>
      </c>
      <c r="K990" s="806" t="s">
        <v>676</v>
      </c>
      <c r="L990" s="806" t="s">
        <v>865</v>
      </c>
      <c r="M990" s="806" t="s">
        <v>806</v>
      </c>
      <c r="N990" s="807">
        <v>1</v>
      </c>
      <c r="O990" s="884"/>
      <c r="P990" s="806" t="s">
        <v>811</v>
      </c>
      <c r="Q990" s="807">
        <v>56</v>
      </c>
      <c r="R990" s="807">
        <v>69</v>
      </c>
      <c r="S990" s="759" t="str">
        <f t="shared" si="30"/>
        <v>Vejez</v>
      </c>
      <c r="U990" s="806" t="s">
        <v>889</v>
      </c>
      <c r="V990" s="807">
        <v>0</v>
      </c>
      <c r="W990" s="807">
        <v>47</v>
      </c>
      <c r="X990" s="885"/>
      <c r="Z990" s="886"/>
      <c r="AA990" s="886"/>
      <c r="AB990" s="887"/>
      <c r="AC990" s="886"/>
      <c r="AI990" s="806" t="s">
        <v>812</v>
      </c>
      <c r="AJ990" s="807">
        <v>105</v>
      </c>
      <c r="AK990" s="807">
        <v>58</v>
      </c>
      <c r="AL990" s="759" t="str">
        <f t="shared" si="31"/>
        <v>Adulto</v>
      </c>
    </row>
    <row r="991" spans="1:38" ht="15">
      <c r="A991" s="806" t="s">
        <v>851</v>
      </c>
      <c r="B991" s="806" t="s">
        <v>782</v>
      </c>
      <c r="C991" s="806" t="s">
        <v>783</v>
      </c>
      <c r="D991" s="806" t="s">
        <v>789</v>
      </c>
      <c r="E991" s="807">
        <v>1</v>
      </c>
      <c r="G991" s="806" t="s">
        <v>889</v>
      </c>
      <c r="H991" s="807">
        <v>1</v>
      </c>
      <c r="I991" s="807">
        <v>650</v>
      </c>
      <c r="K991" s="806" t="s">
        <v>676</v>
      </c>
      <c r="L991" s="806" t="s">
        <v>865</v>
      </c>
      <c r="M991" s="806" t="s">
        <v>786</v>
      </c>
      <c r="N991" s="807">
        <v>1</v>
      </c>
      <c r="O991" s="884"/>
      <c r="P991" s="806" t="s">
        <v>811</v>
      </c>
      <c r="Q991" s="807">
        <v>60</v>
      </c>
      <c r="R991" s="807">
        <v>70</v>
      </c>
      <c r="S991" s="759" t="str">
        <f t="shared" si="30"/>
        <v>Vejez</v>
      </c>
      <c r="U991" s="806" t="s">
        <v>889</v>
      </c>
      <c r="V991" s="807">
        <v>1</v>
      </c>
      <c r="W991" s="807">
        <v>248</v>
      </c>
      <c r="X991" s="885"/>
      <c r="Z991" s="886"/>
      <c r="AA991" s="886"/>
      <c r="AB991" s="887"/>
      <c r="AC991" s="886"/>
      <c r="AI991" s="806" t="s">
        <v>812</v>
      </c>
      <c r="AJ991" s="807">
        <v>97</v>
      </c>
      <c r="AK991" s="807">
        <v>59</v>
      </c>
      <c r="AL991" s="759" t="str">
        <f t="shared" si="31"/>
        <v>Adulto</v>
      </c>
    </row>
    <row r="992" spans="1:38" ht="15">
      <c r="A992" s="806" t="s">
        <v>851</v>
      </c>
      <c r="B992" s="806" t="s">
        <v>662</v>
      </c>
      <c r="C992" s="806" t="s">
        <v>788</v>
      </c>
      <c r="D992" s="806" t="s">
        <v>789</v>
      </c>
      <c r="E992" s="807">
        <v>1156</v>
      </c>
      <c r="G992" s="806" t="s">
        <v>889</v>
      </c>
      <c r="H992" s="807">
        <v>2</v>
      </c>
      <c r="I992" s="807">
        <v>1628</v>
      </c>
      <c r="K992" s="806" t="s">
        <v>676</v>
      </c>
      <c r="L992" s="806" t="s">
        <v>865</v>
      </c>
      <c r="M992" s="806" t="s">
        <v>808</v>
      </c>
      <c r="N992" s="807">
        <v>1</v>
      </c>
      <c r="O992" s="884"/>
      <c r="P992" s="806" t="s">
        <v>811</v>
      </c>
      <c r="Q992" s="807">
        <v>54</v>
      </c>
      <c r="R992" s="807">
        <v>71</v>
      </c>
      <c r="S992" s="759" t="str">
        <f t="shared" si="30"/>
        <v>Vejez</v>
      </c>
      <c r="U992" s="806" t="s">
        <v>889</v>
      </c>
      <c r="V992" s="807">
        <v>2</v>
      </c>
      <c r="W992" s="807">
        <v>706</v>
      </c>
      <c r="X992" s="885"/>
      <c r="Z992" s="886"/>
      <c r="AA992" s="886"/>
      <c r="AB992" s="887"/>
      <c r="AC992" s="886"/>
      <c r="AI992" s="806" t="s">
        <v>812</v>
      </c>
      <c r="AJ992" s="807">
        <v>93</v>
      </c>
      <c r="AK992" s="807">
        <v>60</v>
      </c>
      <c r="AL992" s="759" t="str">
        <f t="shared" si="31"/>
        <v>Vejez</v>
      </c>
    </row>
    <row r="993" spans="1:38" ht="15">
      <c r="A993" s="806" t="s">
        <v>851</v>
      </c>
      <c r="B993" s="806" t="s">
        <v>662</v>
      </c>
      <c r="C993" s="806" t="s">
        <v>788</v>
      </c>
      <c r="D993" s="806" t="s">
        <v>784</v>
      </c>
      <c r="E993" s="807">
        <v>4312</v>
      </c>
      <c r="G993" s="806" t="s">
        <v>889</v>
      </c>
      <c r="H993" s="807">
        <v>3</v>
      </c>
      <c r="I993" s="807">
        <v>731</v>
      </c>
      <c r="K993" s="806" t="s">
        <v>676</v>
      </c>
      <c r="L993" s="806" t="s">
        <v>865</v>
      </c>
      <c r="M993" s="806" t="s">
        <v>790</v>
      </c>
      <c r="N993" s="807">
        <v>185</v>
      </c>
      <c r="O993" s="884"/>
      <c r="P993" s="806" t="s">
        <v>811</v>
      </c>
      <c r="Q993" s="807">
        <v>57</v>
      </c>
      <c r="R993" s="807">
        <v>72</v>
      </c>
      <c r="S993" s="759" t="str">
        <f t="shared" si="30"/>
        <v>Vejez</v>
      </c>
      <c r="U993" s="806" t="s">
        <v>889</v>
      </c>
      <c r="V993" s="807">
        <v>3</v>
      </c>
      <c r="W993" s="807">
        <v>325</v>
      </c>
      <c r="X993" s="885"/>
      <c r="Z993" s="886"/>
      <c r="AA993" s="886"/>
      <c r="AB993" s="887"/>
      <c r="AC993" s="886"/>
      <c r="AI993" s="806" t="s">
        <v>812</v>
      </c>
      <c r="AJ993" s="807">
        <v>71</v>
      </c>
      <c r="AK993" s="807">
        <v>61</v>
      </c>
      <c r="AL993" s="759" t="str">
        <f t="shared" si="31"/>
        <v>Vejez</v>
      </c>
    </row>
    <row r="994" spans="1:38" ht="15">
      <c r="A994" s="806" t="s">
        <v>851</v>
      </c>
      <c r="B994" s="806" t="s">
        <v>662</v>
      </c>
      <c r="C994" s="806" t="s">
        <v>783</v>
      </c>
      <c r="D994" s="806" t="s">
        <v>789</v>
      </c>
      <c r="E994" s="807">
        <v>1016</v>
      </c>
      <c r="G994" s="806" t="s">
        <v>889</v>
      </c>
      <c r="H994" s="807">
        <v>4</v>
      </c>
      <c r="I994" s="807">
        <v>4084</v>
      </c>
      <c r="K994" s="806" t="s">
        <v>676</v>
      </c>
      <c r="L994" s="806" t="s">
        <v>865</v>
      </c>
      <c r="M994" s="806" t="s">
        <v>791</v>
      </c>
      <c r="N994" s="807">
        <v>1</v>
      </c>
      <c r="O994" s="884"/>
      <c r="P994" s="806" t="s">
        <v>811</v>
      </c>
      <c r="Q994" s="807">
        <v>40</v>
      </c>
      <c r="R994" s="807">
        <v>73</v>
      </c>
      <c r="S994" s="759" t="str">
        <f t="shared" si="30"/>
        <v>Vejez</v>
      </c>
      <c r="U994" s="806" t="s">
        <v>889</v>
      </c>
      <c r="V994" s="807">
        <v>4</v>
      </c>
      <c r="W994" s="807">
        <v>2656</v>
      </c>
      <c r="X994" s="885"/>
      <c r="Z994" s="886"/>
      <c r="AA994" s="886"/>
      <c r="AB994" s="887"/>
      <c r="AC994" s="886"/>
      <c r="AI994" s="806" t="s">
        <v>812</v>
      </c>
      <c r="AJ994" s="807">
        <v>79</v>
      </c>
      <c r="AK994" s="807">
        <v>62</v>
      </c>
      <c r="AL994" s="759" t="str">
        <f t="shared" si="31"/>
        <v>Vejez</v>
      </c>
    </row>
    <row r="995" spans="1:38" ht="15">
      <c r="A995" s="806" t="s">
        <v>851</v>
      </c>
      <c r="B995" s="806" t="s">
        <v>662</v>
      </c>
      <c r="C995" s="806" t="s">
        <v>783</v>
      </c>
      <c r="D995" s="806" t="s">
        <v>784</v>
      </c>
      <c r="E995" s="807">
        <v>3842</v>
      </c>
      <c r="G995" s="806" t="s">
        <v>889</v>
      </c>
      <c r="H995" s="807">
        <v>5</v>
      </c>
      <c r="I995" s="807">
        <v>679</v>
      </c>
      <c r="K995" s="806" t="s">
        <v>676</v>
      </c>
      <c r="L995" s="806" t="s">
        <v>865</v>
      </c>
      <c r="M995" s="806" t="s">
        <v>666</v>
      </c>
      <c r="N995" s="807">
        <v>2</v>
      </c>
      <c r="O995" s="884"/>
      <c r="P995" s="806" t="s">
        <v>811</v>
      </c>
      <c r="Q995" s="807">
        <v>59</v>
      </c>
      <c r="R995" s="807">
        <v>74</v>
      </c>
      <c r="S995" s="759" t="str">
        <f t="shared" si="30"/>
        <v>Vejez</v>
      </c>
      <c r="U995" s="806" t="s">
        <v>889</v>
      </c>
      <c r="V995" s="807">
        <v>5</v>
      </c>
      <c r="W995" s="807">
        <v>353</v>
      </c>
      <c r="X995" s="885"/>
      <c r="Z995" s="886"/>
      <c r="AA995" s="886"/>
      <c r="AB995" s="887"/>
      <c r="AC995" s="886"/>
      <c r="AI995" s="806" t="s">
        <v>812</v>
      </c>
      <c r="AJ995" s="807">
        <v>57</v>
      </c>
      <c r="AK995" s="807">
        <v>63</v>
      </c>
      <c r="AL995" s="759" t="str">
        <f t="shared" si="31"/>
        <v>Vejez</v>
      </c>
    </row>
    <row r="996" spans="1:38" ht="15">
      <c r="A996" s="806" t="s">
        <v>851</v>
      </c>
      <c r="B996" s="806" t="s">
        <v>666</v>
      </c>
      <c r="C996" s="806" t="s">
        <v>788</v>
      </c>
      <c r="D996" s="806" t="s">
        <v>789</v>
      </c>
      <c r="E996" s="807">
        <v>296</v>
      </c>
      <c r="G996" s="806" t="s">
        <v>889</v>
      </c>
      <c r="H996" s="807">
        <v>6</v>
      </c>
      <c r="I996" s="807">
        <v>750</v>
      </c>
      <c r="K996" s="806" t="s">
        <v>676</v>
      </c>
      <c r="L996" s="806" t="s">
        <v>865</v>
      </c>
      <c r="M996" s="806" t="s">
        <v>795</v>
      </c>
      <c r="N996" s="807">
        <v>2</v>
      </c>
      <c r="O996" s="884"/>
      <c r="P996" s="806" t="s">
        <v>811</v>
      </c>
      <c r="Q996" s="807">
        <v>43</v>
      </c>
      <c r="R996" s="807">
        <v>75</v>
      </c>
      <c r="S996" s="759" t="str">
        <f t="shared" si="30"/>
        <v>Vejez</v>
      </c>
      <c r="U996" s="806" t="s">
        <v>889</v>
      </c>
      <c r="V996" s="807">
        <v>6</v>
      </c>
      <c r="W996" s="807">
        <v>359</v>
      </c>
      <c r="X996" s="885"/>
      <c r="Z996" s="886"/>
      <c r="AA996" s="886"/>
      <c r="AB996" s="887"/>
      <c r="AC996" s="886"/>
      <c r="AI996" s="806" t="s">
        <v>812</v>
      </c>
      <c r="AJ996" s="807">
        <v>75</v>
      </c>
      <c r="AK996" s="807">
        <v>64</v>
      </c>
      <c r="AL996" s="759" t="str">
        <f t="shared" si="31"/>
        <v>Vejez</v>
      </c>
    </row>
    <row r="997" spans="1:38" ht="15">
      <c r="A997" s="806" t="s">
        <v>851</v>
      </c>
      <c r="B997" s="806" t="s">
        <v>666</v>
      </c>
      <c r="C997" s="806" t="s">
        <v>788</v>
      </c>
      <c r="D997" s="806" t="s">
        <v>784</v>
      </c>
      <c r="E997" s="807">
        <v>1425</v>
      </c>
      <c r="G997" s="806" t="s">
        <v>889</v>
      </c>
      <c r="H997" s="807">
        <v>7</v>
      </c>
      <c r="I997" s="807">
        <v>803</v>
      </c>
      <c r="K997" s="806" t="s">
        <v>676</v>
      </c>
      <c r="L997" s="806" t="s">
        <v>865</v>
      </c>
      <c r="M997" s="806" t="s">
        <v>829</v>
      </c>
      <c r="N997" s="807">
        <v>3</v>
      </c>
      <c r="O997" s="884"/>
      <c r="P997" s="806" t="s">
        <v>811</v>
      </c>
      <c r="Q997" s="807">
        <v>50</v>
      </c>
      <c r="R997" s="807">
        <v>76</v>
      </c>
      <c r="S997" s="759" t="str">
        <f t="shared" si="30"/>
        <v>Vejez</v>
      </c>
      <c r="U997" s="806" t="s">
        <v>889</v>
      </c>
      <c r="V997" s="807">
        <v>7</v>
      </c>
      <c r="W997" s="807">
        <v>309</v>
      </c>
      <c r="X997" s="885"/>
      <c r="Z997" s="886"/>
      <c r="AA997" s="886"/>
      <c r="AB997" s="887"/>
      <c r="AC997" s="886"/>
      <c r="AI997" s="806" t="s">
        <v>812</v>
      </c>
      <c r="AJ997" s="807">
        <v>63</v>
      </c>
      <c r="AK997" s="807">
        <v>65</v>
      </c>
      <c r="AL997" s="759" t="str">
        <f t="shared" si="31"/>
        <v>Vejez</v>
      </c>
    </row>
    <row r="998" spans="1:38" ht="15">
      <c r="A998" s="806" t="s">
        <v>851</v>
      </c>
      <c r="B998" s="806" t="s">
        <v>666</v>
      </c>
      <c r="C998" s="806" t="s">
        <v>783</v>
      </c>
      <c r="D998" s="806" t="s">
        <v>789</v>
      </c>
      <c r="E998" s="807">
        <v>331</v>
      </c>
      <c r="G998" s="806" t="s">
        <v>889</v>
      </c>
      <c r="H998" s="807">
        <v>8</v>
      </c>
      <c r="I998" s="807">
        <v>660</v>
      </c>
      <c r="K998" s="806" t="s">
        <v>676</v>
      </c>
      <c r="L998" s="806" t="s">
        <v>865</v>
      </c>
      <c r="M998" s="806" t="s">
        <v>798</v>
      </c>
      <c r="N998" s="807">
        <v>1</v>
      </c>
      <c r="O998" s="884"/>
      <c r="P998" s="806" t="s">
        <v>811</v>
      </c>
      <c r="Q998" s="807">
        <v>31</v>
      </c>
      <c r="R998" s="807">
        <v>77</v>
      </c>
      <c r="S998" s="759" t="str">
        <f t="shared" si="30"/>
        <v>Vejez</v>
      </c>
      <c r="U998" s="806" t="s">
        <v>889</v>
      </c>
      <c r="V998" s="807">
        <v>8</v>
      </c>
      <c r="W998" s="807">
        <v>255</v>
      </c>
      <c r="X998" s="885"/>
      <c r="Z998" s="886"/>
      <c r="AA998" s="886"/>
      <c r="AB998" s="887"/>
      <c r="AC998" s="886"/>
      <c r="AI998" s="806" t="s">
        <v>812</v>
      </c>
      <c r="AJ998" s="807">
        <v>60</v>
      </c>
      <c r="AK998" s="807">
        <v>66</v>
      </c>
      <c r="AL998" s="759" t="str">
        <f t="shared" si="31"/>
        <v>Vejez</v>
      </c>
    </row>
    <row r="999" spans="1:38" ht="15">
      <c r="A999" s="806" t="s">
        <v>851</v>
      </c>
      <c r="B999" s="806" t="s">
        <v>666</v>
      </c>
      <c r="C999" s="806" t="s">
        <v>783</v>
      </c>
      <c r="D999" s="806" t="s">
        <v>784</v>
      </c>
      <c r="E999" s="807">
        <v>1280</v>
      </c>
      <c r="G999" s="806" t="s">
        <v>889</v>
      </c>
      <c r="H999" s="807">
        <v>9</v>
      </c>
      <c r="I999" s="807">
        <v>484</v>
      </c>
      <c r="K999" s="806" t="s">
        <v>676</v>
      </c>
      <c r="L999" s="806" t="s">
        <v>865</v>
      </c>
      <c r="M999" s="806" t="s">
        <v>801</v>
      </c>
      <c r="N999" s="807">
        <v>8</v>
      </c>
      <c r="O999" s="884"/>
      <c r="P999" s="806" t="s">
        <v>811</v>
      </c>
      <c r="Q999" s="807">
        <v>33</v>
      </c>
      <c r="R999" s="807">
        <v>78</v>
      </c>
      <c r="S999" s="759" t="str">
        <f t="shared" si="30"/>
        <v>Vejez</v>
      </c>
      <c r="U999" s="806" t="s">
        <v>889</v>
      </c>
      <c r="V999" s="807">
        <v>9</v>
      </c>
      <c r="W999" s="807">
        <v>176</v>
      </c>
      <c r="X999" s="885"/>
      <c r="Z999" s="886"/>
      <c r="AA999" s="886"/>
      <c r="AB999" s="887"/>
      <c r="AC999" s="886"/>
      <c r="AI999" s="806" t="s">
        <v>812</v>
      </c>
      <c r="AJ999" s="807">
        <v>61</v>
      </c>
      <c r="AK999" s="807">
        <v>67</v>
      </c>
      <c r="AL999" s="759" t="str">
        <f t="shared" si="31"/>
        <v>Vejez</v>
      </c>
    </row>
    <row r="1000" spans="1:38" ht="15">
      <c r="A1000" s="806" t="s">
        <v>851</v>
      </c>
      <c r="B1000" s="806" t="s">
        <v>669</v>
      </c>
      <c r="C1000" s="806" t="s">
        <v>788</v>
      </c>
      <c r="D1000" s="806" t="s">
        <v>789</v>
      </c>
      <c r="E1000" s="807">
        <v>9</v>
      </c>
      <c r="G1000" s="806" t="s">
        <v>889</v>
      </c>
      <c r="H1000" s="807">
        <v>10</v>
      </c>
      <c r="I1000" s="807">
        <v>397</v>
      </c>
      <c r="K1000" s="806" t="s">
        <v>676</v>
      </c>
      <c r="L1000" s="806" t="s">
        <v>865</v>
      </c>
      <c r="M1000" s="806" t="s">
        <v>674</v>
      </c>
      <c r="N1000" s="807">
        <v>3325</v>
      </c>
      <c r="O1000" s="884"/>
      <c r="P1000" s="806" t="s">
        <v>811</v>
      </c>
      <c r="Q1000" s="807">
        <v>27</v>
      </c>
      <c r="R1000" s="807">
        <v>79</v>
      </c>
      <c r="S1000" s="759" t="str">
        <f t="shared" si="30"/>
        <v>Vejez</v>
      </c>
      <c r="U1000" s="806" t="s">
        <v>889</v>
      </c>
      <c r="V1000" s="807">
        <v>10</v>
      </c>
      <c r="W1000" s="807">
        <v>135</v>
      </c>
      <c r="X1000" s="885"/>
      <c r="Z1000" s="886"/>
      <c r="AA1000" s="886"/>
      <c r="AB1000" s="887"/>
      <c r="AC1000" s="886"/>
      <c r="AI1000" s="806" t="s">
        <v>812</v>
      </c>
      <c r="AJ1000" s="807">
        <v>47</v>
      </c>
      <c r="AK1000" s="807">
        <v>68</v>
      </c>
      <c r="AL1000" s="759" t="str">
        <f t="shared" si="31"/>
        <v>Vejez</v>
      </c>
    </row>
    <row r="1001" spans="1:38" ht="15">
      <c r="A1001" s="806" t="s">
        <v>851</v>
      </c>
      <c r="B1001" s="806" t="s">
        <v>669</v>
      </c>
      <c r="C1001" s="806" t="s">
        <v>788</v>
      </c>
      <c r="D1001" s="806" t="s">
        <v>784</v>
      </c>
      <c r="E1001" s="807">
        <v>17</v>
      </c>
      <c r="G1001" s="806" t="s">
        <v>889</v>
      </c>
      <c r="H1001" s="807">
        <v>11</v>
      </c>
      <c r="I1001" s="807">
        <v>272</v>
      </c>
      <c r="K1001" s="806" t="s">
        <v>676</v>
      </c>
      <c r="L1001" s="806" t="s">
        <v>865</v>
      </c>
      <c r="M1001" s="806" t="s">
        <v>678</v>
      </c>
      <c r="N1001" s="807">
        <v>11</v>
      </c>
      <c r="O1001" s="884"/>
      <c r="P1001" s="806" t="s">
        <v>811</v>
      </c>
      <c r="Q1001" s="807">
        <v>30</v>
      </c>
      <c r="R1001" s="807">
        <v>80</v>
      </c>
      <c r="S1001" s="759" t="str">
        <f t="shared" si="30"/>
        <v>Vejez</v>
      </c>
      <c r="U1001" s="806" t="s">
        <v>889</v>
      </c>
      <c r="V1001" s="807">
        <v>11</v>
      </c>
      <c r="W1001" s="807">
        <v>95</v>
      </c>
      <c r="X1001" s="885"/>
      <c r="Z1001" s="886"/>
      <c r="AA1001" s="886"/>
      <c r="AB1001" s="887"/>
      <c r="AC1001" s="886"/>
      <c r="AI1001" s="806" t="s">
        <v>812</v>
      </c>
      <c r="AJ1001" s="807">
        <v>41</v>
      </c>
      <c r="AK1001" s="807">
        <v>69</v>
      </c>
      <c r="AL1001" s="759" t="str">
        <f t="shared" si="31"/>
        <v>Vejez</v>
      </c>
    </row>
    <row r="1002" spans="1:38" ht="15">
      <c r="A1002" s="806" t="s">
        <v>851</v>
      </c>
      <c r="B1002" s="806" t="s">
        <v>669</v>
      </c>
      <c r="C1002" s="806" t="s">
        <v>783</v>
      </c>
      <c r="D1002" s="806" t="s">
        <v>789</v>
      </c>
      <c r="E1002" s="807">
        <v>7</v>
      </c>
      <c r="G1002" s="806" t="s">
        <v>889</v>
      </c>
      <c r="H1002" s="807">
        <v>12</v>
      </c>
      <c r="I1002" s="807">
        <v>401</v>
      </c>
      <c r="K1002" s="806" t="s">
        <v>676</v>
      </c>
      <c r="L1002" s="806" t="s">
        <v>865</v>
      </c>
      <c r="M1002" s="806" t="s">
        <v>683</v>
      </c>
      <c r="N1002" s="807">
        <v>2</v>
      </c>
      <c r="O1002" s="884"/>
      <c r="P1002" s="806" t="s">
        <v>811</v>
      </c>
      <c r="Q1002" s="807">
        <v>24</v>
      </c>
      <c r="R1002" s="807">
        <v>81</v>
      </c>
      <c r="S1002" s="759" t="str">
        <f t="shared" si="30"/>
        <v>Vejez</v>
      </c>
      <c r="U1002" s="806" t="s">
        <v>889</v>
      </c>
      <c r="V1002" s="807">
        <v>12</v>
      </c>
      <c r="W1002" s="807">
        <v>104</v>
      </c>
      <c r="X1002" s="885"/>
      <c r="Z1002" s="886"/>
      <c r="AA1002" s="886"/>
      <c r="AB1002" s="887"/>
      <c r="AC1002" s="886"/>
      <c r="AI1002" s="806" t="s">
        <v>812</v>
      </c>
      <c r="AJ1002" s="807">
        <v>46</v>
      </c>
      <c r="AK1002" s="807">
        <v>70</v>
      </c>
      <c r="AL1002" s="759" t="str">
        <f t="shared" si="31"/>
        <v>Vejez</v>
      </c>
    </row>
    <row r="1003" spans="1:38" ht="15">
      <c r="A1003" s="806" t="s">
        <v>851</v>
      </c>
      <c r="B1003" s="806" t="s">
        <v>669</v>
      </c>
      <c r="C1003" s="806" t="s">
        <v>783</v>
      </c>
      <c r="D1003" s="806" t="s">
        <v>784</v>
      </c>
      <c r="E1003" s="807">
        <v>17</v>
      </c>
      <c r="G1003" s="806" t="s">
        <v>890</v>
      </c>
      <c r="H1003" s="807">
        <v>0</v>
      </c>
      <c r="I1003" s="807">
        <v>104</v>
      </c>
      <c r="K1003" s="806" t="s">
        <v>676</v>
      </c>
      <c r="L1003" s="806" t="s">
        <v>865</v>
      </c>
      <c r="M1003" s="806" t="s">
        <v>684</v>
      </c>
      <c r="N1003" s="807">
        <v>396</v>
      </c>
      <c r="O1003" s="884"/>
      <c r="P1003" s="806" t="s">
        <v>811</v>
      </c>
      <c r="Q1003" s="807">
        <v>22</v>
      </c>
      <c r="R1003" s="807">
        <v>82</v>
      </c>
      <c r="S1003" s="759" t="str">
        <f t="shared" si="30"/>
        <v>Vejez</v>
      </c>
      <c r="U1003" s="806" t="s">
        <v>890</v>
      </c>
      <c r="V1003" s="807">
        <v>0</v>
      </c>
      <c r="W1003" s="807">
        <v>9</v>
      </c>
      <c r="X1003" s="885"/>
      <c r="Z1003" s="886"/>
      <c r="AA1003" s="886"/>
      <c r="AB1003" s="887"/>
      <c r="AC1003" s="886"/>
      <c r="AI1003" s="806" t="s">
        <v>812</v>
      </c>
      <c r="AJ1003" s="807">
        <v>50</v>
      </c>
      <c r="AK1003" s="807">
        <v>71</v>
      </c>
      <c r="AL1003" s="759" t="str">
        <f t="shared" si="31"/>
        <v>Vejez</v>
      </c>
    </row>
    <row r="1004" spans="1:38" ht="15">
      <c r="A1004" s="806" t="s">
        <v>851</v>
      </c>
      <c r="B1004" s="806" t="s">
        <v>787</v>
      </c>
      <c r="C1004" s="806" t="s">
        <v>788</v>
      </c>
      <c r="D1004" s="806" t="s">
        <v>789</v>
      </c>
      <c r="E1004" s="807">
        <v>16</v>
      </c>
      <c r="G1004" s="806" t="s">
        <v>890</v>
      </c>
      <c r="H1004" s="807">
        <v>1</v>
      </c>
      <c r="I1004" s="807">
        <v>409</v>
      </c>
      <c r="K1004" s="806" t="s">
        <v>676</v>
      </c>
      <c r="L1004" s="806" t="s">
        <v>871</v>
      </c>
      <c r="M1004" s="806" t="s">
        <v>662</v>
      </c>
      <c r="N1004" s="807">
        <v>1</v>
      </c>
      <c r="O1004" s="884"/>
      <c r="P1004" s="806" t="s">
        <v>811</v>
      </c>
      <c r="Q1004" s="807">
        <v>23</v>
      </c>
      <c r="R1004" s="807">
        <v>83</v>
      </c>
      <c r="S1004" s="759" t="str">
        <f t="shared" si="30"/>
        <v>Vejez</v>
      </c>
      <c r="U1004" s="806" t="s">
        <v>890</v>
      </c>
      <c r="V1004" s="807">
        <v>1</v>
      </c>
      <c r="W1004" s="807">
        <v>13</v>
      </c>
      <c r="X1004" s="885"/>
      <c r="Z1004" s="886"/>
      <c r="AA1004" s="886"/>
      <c r="AB1004" s="887"/>
      <c r="AC1004" s="886"/>
      <c r="AI1004" s="806" t="s">
        <v>812</v>
      </c>
      <c r="AJ1004" s="807">
        <v>40</v>
      </c>
      <c r="AK1004" s="807">
        <v>72</v>
      </c>
      <c r="AL1004" s="759" t="str">
        <f t="shared" si="31"/>
        <v>Vejez</v>
      </c>
    </row>
    <row r="1005" spans="1:38" ht="15">
      <c r="A1005" s="806" t="s">
        <v>851</v>
      </c>
      <c r="B1005" s="806" t="s">
        <v>787</v>
      </c>
      <c r="C1005" s="806" t="s">
        <v>788</v>
      </c>
      <c r="D1005" s="806" t="s">
        <v>784</v>
      </c>
      <c r="E1005" s="807">
        <v>112</v>
      </c>
      <c r="G1005" s="806" t="s">
        <v>890</v>
      </c>
      <c r="H1005" s="807">
        <v>2</v>
      </c>
      <c r="I1005" s="807">
        <v>1205</v>
      </c>
      <c r="K1005" s="806" t="s">
        <v>676</v>
      </c>
      <c r="L1005" s="806" t="s">
        <v>871</v>
      </c>
      <c r="M1005" s="806" t="s">
        <v>820</v>
      </c>
      <c r="N1005" s="807">
        <v>1</v>
      </c>
      <c r="O1005" s="884"/>
      <c r="P1005" s="806" t="s">
        <v>811</v>
      </c>
      <c r="Q1005" s="807">
        <v>26</v>
      </c>
      <c r="R1005" s="807">
        <v>84</v>
      </c>
      <c r="S1005" s="759" t="str">
        <f t="shared" si="30"/>
        <v>Vejez</v>
      </c>
      <c r="U1005" s="806" t="s">
        <v>890</v>
      </c>
      <c r="V1005" s="807">
        <v>2</v>
      </c>
      <c r="W1005" s="807">
        <v>57</v>
      </c>
      <c r="X1005" s="885"/>
      <c r="Z1005" s="886"/>
      <c r="AA1005" s="886"/>
      <c r="AB1005" s="887"/>
      <c r="AC1005" s="886"/>
      <c r="AI1005" s="806" t="s">
        <v>812</v>
      </c>
      <c r="AJ1005" s="807">
        <v>40</v>
      </c>
      <c r="AK1005" s="807">
        <v>73</v>
      </c>
      <c r="AL1005" s="759" t="str">
        <f t="shared" si="31"/>
        <v>Vejez</v>
      </c>
    </row>
    <row r="1006" spans="1:38" ht="15">
      <c r="A1006" s="806" t="s">
        <v>851</v>
      </c>
      <c r="B1006" s="806" t="s">
        <v>787</v>
      </c>
      <c r="C1006" s="806" t="s">
        <v>783</v>
      </c>
      <c r="D1006" s="806" t="s">
        <v>789</v>
      </c>
      <c r="E1006" s="807">
        <v>16</v>
      </c>
      <c r="G1006" s="806" t="s">
        <v>890</v>
      </c>
      <c r="H1006" s="807">
        <v>3</v>
      </c>
      <c r="I1006" s="807">
        <v>534</v>
      </c>
      <c r="K1006" s="806" t="s">
        <v>676</v>
      </c>
      <c r="L1006" s="806" t="s">
        <v>871</v>
      </c>
      <c r="M1006" s="806" t="s">
        <v>806</v>
      </c>
      <c r="N1006" s="807">
        <v>9</v>
      </c>
      <c r="O1006" s="884"/>
      <c r="P1006" s="806" t="s">
        <v>811</v>
      </c>
      <c r="Q1006" s="807">
        <v>14</v>
      </c>
      <c r="R1006" s="807">
        <v>85</v>
      </c>
      <c r="S1006" s="759" t="str">
        <f t="shared" si="30"/>
        <v>Vejez</v>
      </c>
      <c r="U1006" s="806" t="s">
        <v>890</v>
      </c>
      <c r="V1006" s="807">
        <v>3</v>
      </c>
      <c r="W1006" s="807">
        <v>30</v>
      </c>
      <c r="X1006" s="885"/>
      <c r="Z1006" s="886"/>
      <c r="AA1006" s="886"/>
      <c r="AB1006" s="887"/>
      <c r="AC1006" s="886"/>
      <c r="AI1006" s="806" t="s">
        <v>812</v>
      </c>
      <c r="AJ1006" s="807">
        <v>28</v>
      </c>
      <c r="AK1006" s="807">
        <v>74</v>
      </c>
      <c r="AL1006" s="759" t="str">
        <f t="shared" si="31"/>
        <v>Vejez</v>
      </c>
    </row>
    <row r="1007" spans="1:38" ht="15">
      <c r="A1007" s="806" t="s">
        <v>851</v>
      </c>
      <c r="B1007" s="806" t="s">
        <v>787</v>
      </c>
      <c r="C1007" s="806" t="s">
        <v>783</v>
      </c>
      <c r="D1007" s="806" t="s">
        <v>784</v>
      </c>
      <c r="E1007" s="807">
        <v>142</v>
      </c>
      <c r="G1007" s="806" t="s">
        <v>890</v>
      </c>
      <c r="H1007" s="807">
        <v>4</v>
      </c>
      <c r="I1007" s="807">
        <v>2384</v>
      </c>
      <c r="K1007" s="806" t="s">
        <v>676</v>
      </c>
      <c r="L1007" s="806" t="s">
        <v>871</v>
      </c>
      <c r="M1007" s="806" t="s">
        <v>808</v>
      </c>
      <c r="N1007" s="807">
        <v>12</v>
      </c>
      <c r="O1007" s="884"/>
      <c r="P1007" s="806" t="s">
        <v>811</v>
      </c>
      <c r="Q1007" s="807">
        <v>19</v>
      </c>
      <c r="R1007" s="807">
        <v>86</v>
      </c>
      <c r="S1007" s="759" t="str">
        <f t="shared" si="30"/>
        <v>Vejez</v>
      </c>
      <c r="U1007" s="806" t="s">
        <v>890</v>
      </c>
      <c r="V1007" s="807">
        <v>4</v>
      </c>
      <c r="W1007" s="807">
        <v>347</v>
      </c>
      <c r="X1007" s="885"/>
      <c r="Z1007" s="886"/>
      <c r="AA1007" s="886"/>
      <c r="AB1007" s="887"/>
      <c r="AC1007" s="886"/>
      <c r="AI1007" s="806" t="s">
        <v>812</v>
      </c>
      <c r="AJ1007" s="807">
        <v>31</v>
      </c>
      <c r="AK1007" s="807">
        <v>75</v>
      </c>
      <c r="AL1007" s="759" t="str">
        <f t="shared" si="31"/>
        <v>Vejez</v>
      </c>
    </row>
    <row r="1008" spans="1:38" ht="15">
      <c r="A1008" s="806" t="s">
        <v>851</v>
      </c>
      <c r="B1008" s="806" t="s">
        <v>792</v>
      </c>
      <c r="C1008" s="806" t="s">
        <v>788</v>
      </c>
      <c r="D1008" s="806" t="s">
        <v>789</v>
      </c>
      <c r="E1008" s="807">
        <v>1</v>
      </c>
      <c r="G1008" s="806" t="s">
        <v>890</v>
      </c>
      <c r="H1008" s="807">
        <v>5</v>
      </c>
      <c r="I1008" s="807">
        <v>327</v>
      </c>
      <c r="K1008" s="806" t="s">
        <v>676</v>
      </c>
      <c r="L1008" s="806" t="s">
        <v>871</v>
      </c>
      <c r="M1008" s="806" t="s">
        <v>790</v>
      </c>
      <c r="N1008" s="807">
        <v>28</v>
      </c>
      <c r="O1008" s="884"/>
      <c r="P1008" s="806" t="s">
        <v>811</v>
      </c>
      <c r="Q1008" s="807">
        <v>12</v>
      </c>
      <c r="R1008" s="807">
        <v>87</v>
      </c>
      <c r="S1008" s="759" t="str">
        <f t="shared" si="30"/>
        <v>Vejez</v>
      </c>
      <c r="U1008" s="806" t="s">
        <v>890</v>
      </c>
      <c r="V1008" s="807">
        <v>5</v>
      </c>
      <c r="W1008" s="807">
        <v>38</v>
      </c>
      <c r="X1008" s="885"/>
      <c r="Z1008" s="886"/>
      <c r="AA1008" s="886"/>
      <c r="AB1008" s="887"/>
      <c r="AC1008" s="886"/>
      <c r="AI1008" s="806" t="s">
        <v>812</v>
      </c>
      <c r="AJ1008" s="807">
        <v>30</v>
      </c>
      <c r="AK1008" s="807">
        <v>76</v>
      </c>
      <c r="AL1008" s="759" t="str">
        <f t="shared" si="31"/>
        <v>Vejez</v>
      </c>
    </row>
    <row r="1009" spans="1:38" ht="15">
      <c r="A1009" s="806" t="s">
        <v>851</v>
      </c>
      <c r="B1009" s="806" t="s">
        <v>792</v>
      </c>
      <c r="C1009" s="806" t="s">
        <v>788</v>
      </c>
      <c r="D1009" s="806" t="s">
        <v>784</v>
      </c>
      <c r="E1009" s="807">
        <v>4</v>
      </c>
      <c r="G1009" s="806" t="s">
        <v>890</v>
      </c>
      <c r="H1009" s="807">
        <v>6</v>
      </c>
      <c r="I1009" s="807">
        <v>358</v>
      </c>
      <c r="K1009" s="806" t="s">
        <v>676</v>
      </c>
      <c r="L1009" s="806" t="s">
        <v>871</v>
      </c>
      <c r="M1009" s="806" t="s">
        <v>791</v>
      </c>
      <c r="N1009" s="807">
        <v>27</v>
      </c>
      <c r="O1009" s="884"/>
      <c r="P1009" s="806" t="s">
        <v>811</v>
      </c>
      <c r="Q1009" s="807">
        <v>18</v>
      </c>
      <c r="R1009" s="807">
        <v>88</v>
      </c>
      <c r="S1009" s="759" t="str">
        <f t="shared" si="30"/>
        <v>Vejez</v>
      </c>
      <c r="U1009" s="806" t="s">
        <v>890</v>
      </c>
      <c r="V1009" s="807">
        <v>6</v>
      </c>
      <c r="W1009" s="807">
        <v>27</v>
      </c>
      <c r="X1009" s="885"/>
      <c r="Z1009" s="886"/>
      <c r="AA1009" s="886"/>
      <c r="AB1009" s="887"/>
      <c r="AC1009" s="886"/>
      <c r="AI1009" s="806" t="s">
        <v>812</v>
      </c>
      <c r="AJ1009" s="807">
        <v>29</v>
      </c>
      <c r="AK1009" s="807">
        <v>77</v>
      </c>
      <c r="AL1009" s="759" t="str">
        <f t="shared" si="31"/>
        <v>Vejez</v>
      </c>
    </row>
    <row r="1010" spans="1:38" ht="15">
      <c r="A1010" s="806" t="s">
        <v>851</v>
      </c>
      <c r="B1010" s="806" t="s">
        <v>792</v>
      </c>
      <c r="C1010" s="806" t="s">
        <v>783</v>
      </c>
      <c r="D1010" s="806" t="s">
        <v>789</v>
      </c>
      <c r="E1010" s="807">
        <v>1</v>
      </c>
      <c r="G1010" s="806" t="s">
        <v>890</v>
      </c>
      <c r="H1010" s="807">
        <v>7</v>
      </c>
      <c r="I1010" s="807">
        <v>317</v>
      </c>
      <c r="K1010" s="806" t="s">
        <v>676</v>
      </c>
      <c r="L1010" s="806" t="s">
        <v>871</v>
      </c>
      <c r="M1010" s="806" t="s">
        <v>824</v>
      </c>
      <c r="N1010" s="807">
        <v>323</v>
      </c>
      <c r="O1010" s="884"/>
      <c r="P1010" s="806" t="s">
        <v>811</v>
      </c>
      <c r="Q1010" s="807">
        <v>10</v>
      </c>
      <c r="R1010" s="807">
        <v>89</v>
      </c>
      <c r="S1010" s="759" t="str">
        <f t="shared" si="30"/>
        <v>Vejez</v>
      </c>
      <c r="U1010" s="806" t="s">
        <v>890</v>
      </c>
      <c r="V1010" s="807">
        <v>7</v>
      </c>
      <c r="W1010" s="807">
        <v>15</v>
      </c>
      <c r="X1010" s="885"/>
      <c r="Z1010" s="886"/>
      <c r="AA1010" s="886"/>
      <c r="AB1010" s="887"/>
      <c r="AC1010" s="886"/>
      <c r="AI1010" s="806" t="s">
        <v>812</v>
      </c>
      <c r="AJ1010" s="807">
        <v>19</v>
      </c>
      <c r="AK1010" s="807">
        <v>78</v>
      </c>
      <c r="AL1010" s="759" t="str">
        <f t="shared" si="31"/>
        <v>Vejez</v>
      </c>
    </row>
    <row r="1011" spans="1:38" ht="15">
      <c r="A1011" s="806" t="s">
        <v>851</v>
      </c>
      <c r="B1011" s="806" t="s">
        <v>792</v>
      </c>
      <c r="C1011" s="806" t="s">
        <v>783</v>
      </c>
      <c r="D1011" s="806" t="s">
        <v>784</v>
      </c>
      <c r="E1011" s="807">
        <v>9</v>
      </c>
      <c r="G1011" s="806" t="s">
        <v>890</v>
      </c>
      <c r="H1011" s="807">
        <v>8</v>
      </c>
      <c r="I1011" s="807">
        <v>225</v>
      </c>
      <c r="K1011" s="806" t="s">
        <v>676</v>
      </c>
      <c r="L1011" s="806" t="s">
        <v>871</v>
      </c>
      <c r="M1011" s="806" t="s">
        <v>826</v>
      </c>
      <c r="N1011" s="807">
        <v>1</v>
      </c>
      <c r="O1011" s="884"/>
      <c r="P1011" s="806" t="s">
        <v>811</v>
      </c>
      <c r="Q1011" s="807">
        <v>10</v>
      </c>
      <c r="R1011" s="807">
        <v>90</v>
      </c>
      <c r="S1011" s="759" t="str">
        <f t="shared" si="30"/>
        <v>Vejez</v>
      </c>
      <c r="U1011" s="806" t="s">
        <v>890</v>
      </c>
      <c r="V1011" s="807">
        <v>8</v>
      </c>
      <c r="W1011" s="807">
        <v>14</v>
      </c>
      <c r="X1011" s="885"/>
      <c r="Z1011" s="886"/>
      <c r="AA1011" s="886"/>
      <c r="AB1011" s="887"/>
      <c r="AC1011" s="886"/>
      <c r="AI1011" s="806" t="s">
        <v>812</v>
      </c>
      <c r="AJ1011" s="807">
        <v>22</v>
      </c>
      <c r="AK1011" s="807">
        <v>79</v>
      </c>
      <c r="AL1011" s="759" t="str">
        <f t="shared" si="31"/>
        <v>Vejez</v>
      </c>
    </row>
    <row r="1012" spans="1:38" ht="15">
      <c r="A1012" s="806" t="s">
        <v>851</v>
      </c>
      <c r="B1012" s="806" t="s">
        <v>796</v>
      </c>
      <c r="C1012" s="806" t="s">
        <v>788</v>
      </c>
      <c r="D1012" s="806" t="s">
        <v>784</v>
      </c>
      <c r="E1012" s="807">
        <v>1</v>
      </c>
      <c r="G1012" s="806" t="s">
        <v>890</v>
      </c>
      <c r="H1012" s="807">
        <v>9</v>
      </c>
      <c r="I1012" s="807">
        <v>197</v>
      </c>
      <c r="K1012" s="806" t="s">
        <v>676</v>
      </c>
      <c r="L1012" s="806" t="s">
        <v>871</v>
      </c>
      <c r="M1012" s="806" t="s">
        <v>666</v>
      </c>
      <c r="N1012" s="807">
        <v>7</v>
      </c>
      <c r="O1012" s="884"/>
      <c r="P1012" s="806" t="s">
        <v>811</v>
      </c>
      <c r="Q1012" s="807">
        <v>9</v>
      </c>
      <c r="R1012" s="807">
        <v>91</v>
      </c>
      <c r="S1012" s="759" t="str">
        <f t="shared" si="30"/>
        <v>Vejez</v>
      </c>
      <c r="U1012" s="806" t="s">
        <v>890</v>
      </c>
      <c r="V1012" s="807">
        <v>9</v>
      </c>
      <c r="W1012" s="807">
        <v>8</v>
      </c>
      <c r="X1012" s="885"/>
      <c r="Z1012" s="886"/>
      <c r="AA1012" s="886"/>
      <c r="AB1012" s="887"/>
      <c r="AC1012" s="886"/>
      <c r="AI1012" s="806" t="s">
        <v>812</v>
      </c>
      <c r="AJ1012" s="807">
        <v>15</v>
      </c>
      <c r="AK1012" s="807">
        <v>80</v>
      </c>
      <c r="AL1012" s="759" t="str">
        <f t="shared" si="31"/>
        <v>Vejez</v>
      </c>
    </row>
    <row r="1013" spans="1:38" ht="15">
      <c r="A1013" s="806" t="s">
        <v>851</v>
      </c>
      <c r="B1013" s="806" t="s">
        <v>815</v>
      </c>
      <c r="C1013" s="806" t="s">
        <v>788</v>
      </c>
      <c r="D1013" s="806" t="s">
        <v>789</v>
      </c>
      <c r="E1013" s="807">
        <v>350</v>
      </c>
      <c r="G1013" s="806" t="s">
        <v>890</v>
      </c>
      <c r="H1013" s="807">
        <v>10</v>
      </c>
      <c r="I1013" s="807">
        <v>167</v>
      </c>
      <c r="K1013" s="806" t="s">
        <v>676</v>
      </c>
      <c r="L1013" s="806" t="s">
        <v>871</v>
      </c>
      <c r="M1013" s="806" t="s">
        <v>794</v>
      </c>
      <c r="N1013" s="807">
        <v>5</v>
      </c>
      <c r="O1013" s="884"/>
      <c r="P1013" s="806" t="s">
        <v>811</v>
      </c>
      <c r="Q1013" s="807">
        <v>3</v>
      </c>
      <c r="R1013" s="807">
        <v>92</v>
      </c>
      <c r="S1013" s="759" t="str">
        <f t="shared" si="30"/>
        <v>Vejez</v>
      </c>
      <c r="U1013" s="806" t="s">
        <v>890</v>
      </c>
      <c r="V1013" s="807">
        <v>10</v>
      </c>
      <c r="W1013" s="807">
        <v>7</v>
      </c>
      <c r="X1013" s="885"/>
      <c r="Z1013" s="886"/>
      <c r="AA1013" s="886"/>
      <c r="AB1013" s="887"/>
      <c r="AC1013" s="886"/>
      <c r="AI1013" s="806" t="s">
        <v>812</v>
      </c>
      <c r="AJ1013" s="807">
        <v>18</v>
      </c>
      <c r="AK1013" s="807">
        <v>81</v>
      </c>
      <c r="AL1013" s="759" t="str">
        <f t="shared" si="31"/>
        <v>Vejez</v>
      </c>
    </row>
    <row r="1014" spans="1:38" ht="15">
      <c r="A1014" s="806" t="s">
        <v>851</v>
      </c>
      <c r="B1014" s="806" t="s">
        <v>815</v>
      </c>
      <c r="C1014" s="806" t="s">
        <v>788</v>
      </c>
      <c r="D1014" s="806" t="s">
        <v>784</v>
      </c>
      <c r="E1014" s="807">
        <v>1329</v>
      </c>
      <c r="G1014" s="806" t="s">
        <v>890</v>
      </c>
      <c r="H1014" s="807">
        <v>11</v>
      </c>
      <c r="I1014" s="807">
        <v>152</v>
      </c>
      <c r="K1014" s="806" t="s">
        <v>676</v>
      </c>
      <c r="L1014" s="806" t="s">
        <v>871</v>
      </c>
      <c r="M1014" s="806" t="s">
        <v>795</v>
      </c>
      <c r="N1014" s="807">
        <v>13</v>
      </c>
      <c r="O1014" s="884"/>
      <c r="P1014" s="806" t="s">
        <v>811</v>
      </c>
      <c r="Q1014" s="807">
        <v>4</v>
      </c>
      <c r="R1014" s="807">
        <v>93</v>
      </c>
      <c r="S1014" s="759" t="str">
        <f t="shared" si="30"/>
        <v>Vejez</v>
      </c>
      <c r="U1014" s="806" t="s">
        <v>890</v>
      </c>
      <c r="V1014" s="807">
        <v>11</v>
      </c>
      <c r="W1014" s="807">
        <v>5</v>
      </c>
      <c r="X1014" s="885"/>
      <c r="Z1014" s="886"/>
      <c r="AA1014" s="886"/>
      <c r="AB1014" s="887"/>
      <c r="AC1014" s="886"/>
      <c r="AI1014" s="806" t="s">
        <v>812</v>
      </c>
      <c r="AJ1014" s="807">
        <v>16</v>
      </c>
      <c r="AK1014" s="807">
        <v>82</v>
      </c>
      <c r="AL1014" s="759" t="str">
        <f t="shared" si="31"/>
        <v>Vejez</v>
      </c>
    </row>
    <row r="1015" spans="1:38" ht="15">
      <c r="A1015" s="806" t="s">
        <v>851</v>
      </c>
      <c r="B1015" s="806" t="s">
        <v>815</v>
      </c>
      <c r="C1015" s="806" t="s">
        <v>783</v>
      </c>
      <c r="D1015" s="806" t="s">
        <v>789</v>
      </c>
      <c r="E1015" s="807">
        <v>337</v>
      </c>
      <c r="G1015" s="806" t="s">
        <v>890</v>
      </c>
      <c r="H1015" s="807">
        <v>12</v>
      </c>
      <c r="I1015" s="807">
        <v>259</v>
      </c>
      <c r="K1015" s="806" t="s">
        <v>676</v>
      </c>
      <c r="L1015" s="806" t="s">
        <v>871</v>
      </c>
      <c r="M1015" s="806" t="s">
        <v>829</v>
      </c>
      <c r="N1015" s="807">
        <v>1</v>
      </c>
      <c r="O1015" s="884"/>
      <c r="P1015" s="806" t="s">
        <v>811</v>
      </c>
      <c r="Q1015" s="807">
        <v>2</v>
      </c>
      <c r="R1015" s="807">
        <v>94</v>
      </c>
      <c r="S1015" s="759" t="str">
        <f t="shared" si="30"/>
        <v>Vejez</v>
      </c>
      <c r="U1015" s="806" t="s">
        <v>890</v>
      </c>
      <c r="V1015" s="807">
        <v>12</v>
      </c>
      <c r="W1015" s="807">
        <v>9</v>
      </c>
      <c r="X1015" s="885"/>
      <c r="Z1015" s="886"/>
      <c r="AA1015" s="886"/>
      <c r="AB1015" s="887"/>
      <c r="AC1015" s="886"/>
      <c r="AI1015" s="806" t="s">
        <v>812</v>
      </c>
      <c r="AJ1015" s="807">
        <v>19</v>
      </c>
      <c r="AK1015" s="807">
        <v>83</v>
      </c>
      <c r="AL1015" s="759" t="str">
        <f t="shared" si="31"/>
        <v>Vejez</v>
      </c>
    </row>
    <row r="1016" spans="1:38" ht="15">
      <c r="A1016" s="806" t="s">
        <v>851</v>
      </c>
      <c r="B1016" s="806" t="s">
        <v>815</v>
      </c>
      <c r="C1016" s="806" t="s">
        <v>783</v>
      </c>
      <c r="D1016" s="806" t="s">
        <v>784</v>
      </c>
      <c r="E1016" s="807">
        <v>1099</v>
      </c>
      <c r="G1016" s="806" t="s">
        <v>891</v>
      </c>
      <c r="H1016" s="807">
        <v>0</v>
      </c>
      <c r="I1016" s="807">
        <v>49</v>
      </c>
      <c r="K1016" s="806" t="s">
        <v>676</v>
      </c>
      <c r="L1016" s="806" t="s">
        <v>871</v>
      </c>
      <c r="M1016" s="806" t="s">
        <v>798</v>
      </c>
      <c r="N1016" s="807">
        <v>8</v>
      </c>
      <c r="O1016" s="884"/>
      <c r="P1016" s="806" t="s">
        <v>811</v>
      </c>
      <c r="Q1016" s="807">
        <v>2</v>
      </c>
      <c r="R1016" s="807">
        <v>95</v>
      </c>
      <c r="S1016" s="759" t="str">
        <f t="shared" si="30"/>
        <v>Vejez</v>
      </c>
      <c r="U1016" s="806" t="s">
        <v>891</v>
      </c>
      <c r="V1016" s="807">
        <v>0</v>
      </c>
      <c r="W1016" s="807">
        <v>5</v>
      </c>
      <c r="X1016" s="885"/>
      <c r="Z1016" s="886"/>
      <c r="AA1016" s="886"/>
      <c r="AB1016" s="887"/>
      <c r="AC1016" s="886"/>
      <c r="AI1016" s="806" t="s">
        <v>812</v>
      </c>
      <c r="AJ1016" s="807">
        <v>7</v>
      </c>
      <c r="AK1016" s="807">
        <v>84</v>
      </c>
      <c r="AL1016" s="759" t="str">
        <f t="shared" si="31"/>
        <v>Vejez</v>
      </c>
    </row>
    <row r="1017" spans="1:38" ht="15">
      <c r="A1017" s="806" t="s">
        <v>851</v>
      </c>
      <c r="B1017" s="806" t="s">
        <v>818</v>
      </c>
      <c r="C1017" s="806" t="s">
        <v>788</v>
      </c>
      <c r="D1017" s="806" t="s">
        <v>789</v>
      </c>
      <c r="E1017" s="807">
        <v>7</v>
      </c>
      <c r="G1017" s="806" t="s">
        <v>891</v>
      </c>
      <c r="H1017" s="807">
        <v>1</v>
      </c>
      <c r="I1017" s="807">
        <v>277</v>
      </c>
      <c r="K1017" s="806" t="s">
        <v>676</v>
      </c>
      <c r="L1017" s="806" t="s">
        <v>871</v>
      </c>
      <c r="M1017" s="806" t="s">
        <v>669</v>
      </c>
      <c r="N1017" s="807">
        <v>5</v>
      </c>
      <c r="O1017" s="884"/>
      <c r="P1017" s="806" t="s">
        <v>811</v>
      </c>
      <c r="Q1017" s="807">
        <v>1</v>
      </c>
      <c r="R1017" s="807">
        <v>96</v>
      </c>
      <c r="S1017" s="759" t="str">
        <f t="shared" si="30"/>
        <v>Vejez</v>
      </c>
      <c r="U1017" s="806" t="s">
        <v>891</v>
      </c>
      <c r="V1017" s="807">
        <v>1</v>
      </c>
      <c r="W1017" s="807">
        <v>41</v>
      </c>
      <c r="X1017" s="885"/>
      <c r="Z1017" s="886"/>
      <c r="AA1017" s="886"/>
      <c r="AB1017" s="887"/>
      <c r="AC1017" s="886"/>
      <c r="AI1017" s="806" t="s">
        <v>812</v>
      </c>
      <c r="AJ1017" s="807">
        <v>10</v>
      </c>
      <c r="AK1017" s="807">
        <v>85</v>
      </c>
      <c r="AL1017" s="759" t="str">
        <f t="shared" si="31"/>
        <v>Vejez</v>
      </c>
    </row>
    <row r="1018" spans="1:38" ht="15">
      <c r="A1018" s="806" t="s">
        <v>851</v>
      </c>
      <c r="B1018" s="806" t="s">
        <v>818</v>
      </c>
      <c r="C1018" s="806" t="s">
        <v>788</v>
      </c>
      <c r="D1018" s="806" t="s">
        <v>784</v>
      </c>
      <c r="E1018" s="807">
        <v>76</v>
      </c>
      <c r="G1018" s="806" t="s">
        <v>891</v>
      </c>
      <c r="H1018" s="807">
        <v>2</v>
      </c>
      <c r="I1018" s="807">
        <v>813</v>
      </c>
      <c r="K1018" s="806" t="s">
        <v>676</v>
      </c>
      <c r="L1018" s="806" t="s">
        <v>871</v>
      </c>
      <c r="M1018" s="806" t="s">
        <v>799</v>
      </c>
      <c r="N1018" s="807">
        <v>1</v>
      </c>
      <c r="O1018" s="884"/>
      <c r="P1018" s="806" t="s">
        <v>811</v>
      </c>
      <c r="Q1018" s="807">
        <v>2</v>
      </c>
      <c r="R1018" s="807">
        <v>98</v>
      </c>
      <c r="S1018" s="759" t="str">
        <f t="shared" si="30"/>
        <v>Vejez</v>
      </c>
      <c r="U1018" s="806" t="s">
        <v>891</v>
      </c>
      <c r="V1018" s="807">
        <v>2</v>
      </c>
      <c r="W1018" s="807">
        <v>105</v>
      </c>
      <c r="X1018" s="885"/>
      <c r="Z1018" s="886"/>
      <c r="AA1018" s="886"/>
      <c r="AB1018" s="887"/>
      <c r="AC1018" s="886"/>
      <c r="AI1018" s="806" t="s">
        <v>812</v>
      </c>
      <c r="AJ1018" s="807">
        <v>13</v>
      </c>
      <c r="AK1018" s="807">
        <v>86</v>
      </c>
      <c r="AL1018" s="759" t="str">
        <f t="shared" si="31"/>
        <v>Vejez</v>
      </c>
    </row>
    <row r="1019" spans="1:38" ht="15">
      <c r="A1019" s="806" t="s">
        <v>851</v>
      </c>
      <c r="B1019" s="806" t="s">
        <v>818</v>
      </c>
      <c r="C1019" s="806" t="s">
        <v>783</v>
      </c>
      <c r="D1019" s="806" t="s">
        <v>789</v>
      </c>
      <c r="E1019" s="807">
        <v>16</v>
      </c>
      <c r="G1019" s="806" t="s">
        <v>891</v>
      </c>
      <c r="H1019" s="807">
        <v>3</v>
      </c>
      <c r="I1019" s="807">
        <v>443</v>
      </c>
      <c r="K1019" s="806" t="s">
        <v>676</v>
      </c>
      <c r="L1019" s="806" t="s">
        <v>871</v>
      </c>
      <c r="M1019" s="806" t="s">
        <v>801</v>
      </c>
      <c r="N1019" s="807">
        <v>24</v>
      </c>
      <c r="O1019" s="884"/>
      <c r="P1019" s="806" t="s">
        <v>811</v>
      </c>
      <c r="Q1019" s="807">
        <v>1</v>
      </c>
      <c r="R1019" s="807">
        <v>99</v>
      </c>
      <c r="S1019" s="759" t="str">
        <f t="shared" si="30"/>
        <v>Vejez</v>
      </c>
      <c r="U1019" s="806" t="s">
        <v>891</v>
      </c>
      <c r="V1019" s="807">
        <v>3</v>
      </c>
      <c r="W1019" s="807">
        <v>68</v>
      </c>
      <c r="X1019" s="885"/>
      <c r="Z1019" s="886"/>
      <c r="AA1019" s="886"/>
      <c r="AB1019" s="887"/>
      <c r="AC1019" s="886"/>
      <c r="AI1019" s="806" t="s">
        <v>812</v>
      </c>
      <c r="AJ1019" s="807">
        <v>12</v>
      </c>
      <c r="AK1019" s="807">
        <v>87</v>
      </c>
      <c r="AL1019" s="759" t="str">
        <f t="shared" si="31"/>
        <v>Vejez</v>
      </c>
    </row>
    <row r="1020" spans="1:38" ht="15">
      <c r="A1020" s="806" t="s">
        <v>851</v>
      </c>
      <c r="B1020" s="806" t="s">
        <v>818</v>
      </c>
      <c r="C1020" s="806" t="s">
        <v>783</v>
      </c>
      <c r="D1020" s="806" t="s">
        <v>784</v>
      </c>
      <c r="E1020" s="807">
        <v>86</v>
      </c>
      <c r="G1020" s="806" t="s">
        <v>891</v>
      </c>
      <c r="H1020" s="807">
        <v>4</v>
      </c>
      <c r="I1020" s="807">
        <v>1951</v>
      </c>
      <c r="K1020" s="806" t="s">
        <v>676</v>
      </c>
      <c r="L1020" s="806" t="s">
        <v>871</v>
      </c>
      <c r="M1020" s="806" t="s">
        <v>673</v>
      </c>
      <c r="N1020" s="807">
        <v>1</v>
      </c>
      <c r="O1020" s="884"/>
      <c r="P1020" s="806" t="s">
        <v>811</v>
      </c>
      <c r="Q1020" s="807">
        <v>1</v>
      </c>
      <c r="R1020" s="807">
        <v>103</v>
      </c>
      <c r="S1020" s="759" t="str">
        <f t="shared" si="30"/>
        <v>Vejez</v>
      </c>
      <c r="U1020" s="806" t="s">
        <v>891</v>
      </c>
      <c r="V1020" s="807">
        <v>4</v>
      </c>
      <c r="W1020" s="807">
        <v>474</v>
      </c>
      <c r="X1020" s="885"/>
      <c r="Z1020" s="886"/>
      <c r="AA1020" s="886"/>
      <c r="AB1020" s="887"/>
      <c r="AC1020" s="886"/>
      <c r="AI1020" s="806" t="s">
        <v>812</v>
      </c>
      <c r="AJ1020" s="807">
        <v>10</v>
      </c>
      <c r="AK1020" s="807">
        <v>88</v>
      </c>
      <c r="AL1020" s="759" t="str">
        <f t="shared" si="31"/>
        <v>Vejez</v>
      </c>
    </row>
    <row r="1021" spans="1:38" ht="15">
      <c r="A1021" s="806" t="s">
        <v>852</v>
      </c>
      <c r="B1021" s="806" t="s">
        <v>662</v>
      </c>
      <c r="C1021" s="806" t="s">
        <v>788</v>
      </c>
      <c r="D1021" s="806" t="s">
        <v>789</v>
      </c>
      <c r="E1021" s="807">
        <v>954</v>
      </c>
      <c r="G1021" s="806" t="s">
        <v>891</v>
      </c>
      <c r="H1021" s="807">
        <v>5</v>
      </c>
      <c r="I1021" s="807">
        <v>291</v>
      </c>
      <c r="K1021" s="806" t="s">
        <v>676</v>
      </c>
      <c r="L1021" s="806" t="s">
        <v>871</v>
      </c>
      <c r="M1021" s="806" t="s">
        <v>674</v>
      </c>
      <c r="N1021" s="807">
        <v>8735</v>
      </c>
      <c r="O1021" s="884"/>
      <c r="P1021" s="806" t="s">
        <v>811</v>
      </c>
      <c r="Q1021" s="807">
        <v>1</v>
      </c>
      <c r="R1021" s="807">
        <v>105</v>
      </c>
      <c r="S1021" s="759" t="str">
        <f t="shared" si="30"/>
        <v>Vejez</v>
      </c>
      <c r="U1021" s="806" t="s">
        <v>891</v>
      </c>
      <c r="V1021" s="807">
        <v>5</v>
      </c>
      <c r="W1021" s="807">
        <v>79</v>
      </c>
      <c r="X1021" s="885"/>
      <c r="Z1021" s="886"/>
      <c r="AA1021" s="886"/>
      <c r="AB1021" s="887"/>
      <c r="AC1021" s="886"/>
      <c r="AI1021" s="806" t="s">
        <v>812</v>
      </c>
      <c r="AJ1021" s="807">
        <v>8</v>
      </c>
      <c r="AK1021" s="807">
        <v>89</v>
      </c>
      <c r="AL1021" s="759" t="str">
        <f t="shared" si="31"/>
        <v>Vejez</v>
      </c>
    </row>
    <row r="1022" spans="1:38" ht="30">
      <c r="A1022" s="806" t="s">
        <v>852</v>
      </c>
      <c r="B1022" s="806" t="s">
        <v>662</v>
      </c>
      <c r="C1022" s="806" t="s">
        <v>788</v>
      </c>
      <c r="D1022" s="806" t="s">
        <v>784</v>
      </c>
      <c r="E1022" s="807">
        <v>669</v>
      </c>
      <c r="G1022" s="806" t="s">
        <v>891</v>
      </c>
      <c r="H1022" s="807">
        <v>6</v>
      </c>
      <c r="I1022" s="807">
        <v>346</v>
      </c>
      <c r="K1022" s="806" t="s">
        <v>676</v>
      </c>
      <c r="L1022" s="806" t="s">
        <v>871</v>
      </c>
      <c r="M1022" s="806" t="s">
        <v>678</v>
      </c>
      <c r="N1022" s="807">
        <v>18</v>
      </c>
      <c r="O1022" s="884"/>
      <c r="P1022" s="806" t="s">
        <v>812</v>
      </c>
      <c r="Q1022" s="807">
        <v>209</v>
      </c>
      <c r="R1022" s="807">
        <v>0</v>
      </c>
      <c r="S1022" s="759" t="str">
        <f t="shared" si="30"/>
        <v>Primera Infancia</v>
      </c>
      <c r="U1022" s="806" t="s">
        <v>891</v>
      </c>
      <c r="V1022" s="807">
        <v>6</v>
      </c>
      <c r="W1022" s="807">
        <v>89</v>
      </c>
      <c r="X1022" s="885"/>
      <c r="Z1022" s="886"/>
      <c r="AA1022" s="886"/>
      <c r="AB1022" s="887"/>
      <c r="AC1022" s="886"/>
      <c r="AI1022" s="806" t="s">
        <v>812</v>
      </c>
      <c r="AJ1022" s="807">
        <v>5</v>
      </c>
      <c r="AK1022" s="807">
        <v>90</v>
      </c>
      <c r="AL1022" s="759" t="str">
        <f t="shared" si="31"/>
        <v>Vejez</v>
      </c>
    </row>
    <row r="1023" spans="1:38" ht="30">
      <c r="A1023" s="806" t="s">
        <v>852</v>
      </c>
      <c r="B1023" s="806" t="s">
        <v>662</v>
      </c>
      <c r="C1023" s="806" t="s">
        <v>783</v>
      </c>
      <c r="D1023" s="806" t="s">
        <v>789</v>
      </c>
      <c r="E1023" s="807">
        <v>1253</v>
      </c>
      <c r="G1023" s="806" t="s">
        <v>891</v>
      </c>
      <c r="H1023" s="807">
        <v>7</v>
      </c>
      <c r="I1023" s="807">
        <v>391</v>
      </c>
      <c r="K1023" s="806" t="s">
        <v>676</v>
      </c>
      <c r="L1023" s="806" t="s">
        <v>871</v>
      </c>
      <c r="M1023" s="806" t="s">
        <v>683</v>
      </c>
      <c r="N1023" s="807">
        <v>40</v>
      </c>
      <c r="O1023" s="884"/>
      <c r="P1023" s="806" t="s">
        <v>812</v>
      </c>
      <c r="Q1023" s="807">
        <v>214</v>
      </c>
      <c r="R1023" s="807">
        <v>1</v>
      </c>
      <c r="S1023" s="759" t="str">
        <f t="shared" si="30"/>
        <v>Primera Infancia</v>
      </c>
      <c r="U1023" s="806" t="s">
        <v>891</v>
      </c>
      <c r="V1023" s="807">
        <v>7</v>
      </c>
      <c r="W1023" s="807">
        <v>89</v>
      </c>
      <c r="X1023" s="885"/>
      <c r="Z1023" s="886"/>
      <c r="AA1023" s="886"/>
      <c r="AB1023" s="887"/>
      <c r="AC1023" s="886"/>
      <c r="AI1023" s="806" t="s">
        <v>812</v>
      </c>
      <c r="AJ1023" s="807">
        <v>8</v>
      </c>
      <c r="AK1023" s="807">
        <v>91</v>
      </c>
      <c r="AL1023" s="759" t="str">
        <f t="shared" si="31"/>
        <v>Vejez</v>
      </c>
    </row>
    <row r="1024" spans="1:38" ht="30">
      <c r="A1024" s="806" t="s">
        <v>852</v>
      </c>
      <c r="B1024" s="806" t="s">
        <v>662</v>
      </c>
      <c r="C1024" s="806" t="s">
        <v>783</v>
      </c>
      <c r="D1024" s="806" t="s">
        <v>784</v>
      </c>
      <c r="E1024" s="807">
        <v>716</v>
      </c>
      <c r="G1024" s="806" t="s">
        <v>891</v>
      </c>
      <c r="H1024" s="807">
        <v>8</v>
      </c>
      <c r="I1024" s="807">
        <v>341</v>
      </c>
      <c r="K1024" s="806" t="s">
        <v>676</v>
      </c>
      <c r="L1024" s="806" t="s">
        <v>871</v>
      </c>
      <c r="M1024" s="806" t="s">
        <v>684</v>
      </c>
      <c r="N1024" s="807">
        <v>8293</v>
      </c>
      <c r="O1024" s="884"/>
      <c r="P1024" s="806" t="s">
        <v>812</v>
      </c>
      <c r="Q1024" s="807">
        <v>194</v>
      </c>
      <c r="R1024" s="807">
        <v>2</v>
      </c>
      <c r="S1024" s="759" t="str">
        <f t="shared" si="30"/>
        <v>Primera Infancia</v>
      </c>
      <c r="U1024" s="806" t="s">
        <v>891</v>
      </c>
      <c r="V1024" s="807">
        <v>8</v>
      </c>
      <c r="W1024" s="807">
        <v>68</v>
      </c>
      <c r="X1024" s="885"/>
      <c r="Z1024" s="886"/>
      <c r="AA1024" s="886"/>
      <c r="AB1024" s="887"/>
      <c r="AC1024" s="886"/>
      <c r="AI1024" s="806" t="s">
        <v>812</v>
      </c>
      <c r="AJ1024" s="807">
        <v>2</v>
      </c>
      <c r="AK1024" s="807">
        <v>92</v>
      </c>
      <c r="AL1024" s="759" t="str">
        <f t="shared" si="31"/>
        <v>Vejez</v>
      </c>
    </row>
    <row r="1025" spans="1:38" ht="30">
      <c r="A1025" s="806" t="s">
        <v>852</v>
      </c>
      <c r="B1025" s="806" t="s">
        <v>666</v>
      </c>
      <c r="C1025" s="806" t="s">
        <v>788</v>
      </c>
      <c r="D1025" s="806" t="s">
        <v>789</v>
      </c>
      <c r="E1025" s="807">
        <v>25</v>
      </c>
      <c r="G1025" s="806" t="s">
        <v>891</v>
      </c>
      <c r="H1025" s="807">
        <v>9</v>
      </c>
      <c r="I1025" s="807">
        <v>327</v>
      </c>
      <c r="K1025" s="806" t="s">
        <v>676</v>
      </c>
      <c r="L1025" s="806" t="s">
        <v>899</v>
      </c>
      <c r="M1025" s="806" t="s">
        <v>786</v>
      </c>
      <c r="N1025" s="807">
        <v>1</v>
      </c>
      <c r="O1025" s="884"/>
      <c r="P1025" s="806" t="s">
        <v>812</v>
      </c>
      <c r="Q1025" s="807">
        <v>186</v>
      </c>
      <c r="R1025" s="807">
        <v>3</v>
      </c>
      <c r="S1025" s="759" t="str">
        <f t="shared" si="30"/>
        <v>Primera Infancia</v>
      </c>
      <c r="U1025" s="806" t="s">
        <v>891</v>
      </c>
      <c r="V1025" s="807">
        <v>9</v>
      </c>
      <c r="W1025" s="807">
        <v>56</v>
      </c>
      <c r="X1025" s="885"/>
      <c r="Z1025" s="886"/>
      <c r="AA1025" s="886"/>
      <c r="AB1025" s="887"/>
      <c r="AC1025" s="886"/>
      <c r="AI1025" s="806" t="s">
        <v>812</v>
      </c>
      <c r="AJ1025" s="807">
        <v>4</v>
      </c>
      <c r="AK1025" s="807">
        <v>93</v>
      </c>
      <c r="AL1025" s="759" t="str">
        <f t="shared" si="31"/>
        <v>Vejez</v>
      </c>
    </row>
    <row r="1026" spans="1:38" ht="30">
      <c r="A1026" s="806" t="s">
        <v>852</v>
      </c>
      <c r="B1026" s="806" t="s">
        <v>666</v>
      </c>
      <c r="C1026" s="806" t="s">
        <v>788</v>
      </c>
      <c r="D1026" s="806" t="s">
        <v>784</v>
      </c>
      <c r="E1026" s="807">
        <v>40</v>
      </c>
      <c r="G1026" s="806" t="s">
        <v>891</v>
      </c>
      <c r="H1026" s="807">
        <v>10</v>
      </c>
      <c r="I1026" s="807">
        <v>195</v>
      </c>
      <c r="K1026" s="806" t="s">
        <v>676</v>
      </c>
      <c r="L1026" s="806" t="s">
        <v>899</v>
      </c>
      <c r="M1026" s="806" t="s">
        <v>808</v>
      </c>
      <c r="N1026" s="807">
        <v>2</v>
      </c>
      <c r="O1026" s="884"/>
      <c r="P1026" s="806" t="s">
        <v>812</v>
      </c>
      <c r="Q1026" s="807">
        <v>249</v>
      </c>
      <c r="R1026" s="807">
        <v>4</v>
      </c>
      <c r="S1026" s="759" t="str">
        <f t="shared" si="30"/>
        <v>Primera Infancia</v>
      </c>
      <c r="U1026" s="806" t="s">
        <v>891</v>
      </c>
      <c r="V1026" s="807">
        <v>10</v>
      </c>
      <c r="W1026" s="807">
        <v>50</v>
      </c>
      <c r="X1026" s="885"/>
      <c r="Z1026" s="886"/>
      <c r="AA1026" s="886"/>
      <c r="AB1026" s="887"/>
      <c r="AC1026" s="886"/>
      <c r="AI1026" s="806" t="s">
        <v>812</v>
      </c>
      <c r="AJ1026" s="807">
        <v>2</v>
      </c>
      <c r="AK1026" s="807">
        <v>94</v>
      </c>
      <c r="AL1026" s="759" t="str">
        <f t="shared" si="31"/>
        <v>Vejez</v>
      </c>
    </row>
    <row r="1027" spans="1:38" ht="30">
      <c r="A1027" s="806" t="s">
        <v>852</v>
      </c>
      <c r="B1027" s="806" t="s">
        <v>666</v>
      </c>
      <c r="C1027" s="806" t="s">
        <v>783</v>
      </c>
      <c r="D1027" s="806" t="s">
        <v>789</v>
      </c>
      <c r="E1027" s="807">
        <v>40</v>
      </c>
      <c r="G1027" s="806" t="s">
        <v>891</v>
      </c>
      <c r="H1027" s="807">
        <v>11</v>
      </c>
      <c r="I1027" s="807">
        <v>125</v>
      </c>
      <c r="K1027" s="806" t="s">
        <v>676</v>
      </c>
      <c r="L1027" s="806" t="s">
        <v>899</v>
      </c>
      <c r="M1027" s="806" t="s">
        <v>790</v>
      </c>
      <c r="N1027" s="807">
        <v>49</v>
      </c>
      <c r="O1027" s="884"/>
      <c r="P1027" s="806" t="s">
        <v>812</v>
      </c>
      <c r="Q1027" s="807">
        <v>193</v>
      </c>
      <c r="R1027" s="807">
        <v>5</v>
      </c>
      <c r="S1027" s="759" t="str">
        <f t="shared" ref="S1027:S1090" si="32">IF(P1027=0,"",IF(AND(R1027&gt;=0,R1027&lt;=5),"Primera Infancia",IF(AND(R1027&gt;=6,R1027&lt;=11),"Infancia",IF(AND(R1027&gt;=12,R1027&lt;=17),"Adolescente",IF(AND(R1027&gt;=18,R1027&lt;=28),"Juventud",IF(AND(R1027&gt;=29,R1027&lt;=59),"Adulto","Vejez"))))))</f>
        <v>Primera Infancia</v>
      </c>
      <c r="U1027" s="806" t="s">
        <v>891</v>
      </c>
      <c r="V1027" s="807">
        <v>11</v>
      </c>
      <c r="W1027" s="807">
        <v>25</v>
      </c>
      <c r="X1027" s="885"/>
      <c r="Z1027" s="886"/>
      <c r="AA1027" s="886"/>
      <c r="AB1027" s="887"/>
      <c r="AC1027" s="886"/>
      <c r="AI1027" s="806" t="s">
        <v>812</v>
      </c>
      <c r="AJ1027" s="807">
        <v>2</v>
      </c>
      <c r="AK1027" s="807">
        <v>95</v>
      </c>
      <c r="AL1027" s="759" t="str">
        <f t="shared" ref="AL1027:AL1090" si="33">IF(AI1027=0,"",IF(AND(AK1027&gt;=0,AK1027&lt;=5),"Primera Infancia",IF(AND(AK1027&gt;=6,AK1027&lt;=11),"Infancia",IF(AND(AK1027&gt;=12,AK1027&lt;=17),"Adolescente",IF(AND(AK1027&gt;=18,AK1027&lt;=28),"Juventud",IF(AND(AK1027&gt;=29,AK1027&lt;=59),"Adulto","Vejez"))))))</f>
        <v>Vejez</v>
      </c>
    </row>
    <row r="1028" spans="1:38" ht="15">
      <c r="A1028" s="806" t="s">
        <v>852</v>
      </c>
      <c r="B1028" s="806" t="s">
        <v>666</v>
      </c>
      <c r="C1028" s="806" t="s">
        <v>783</v>
      </c>
      <c r="D1028" s="806" t="s">
        <v>784</v>
      </c>
      <c r="E1028" s="807">
        <v>38</v>
      </c>
      <c r="G1028" s="806" t="s">
        <v>891</v>
      </c>
      <c r="H1028" s="807">
        <v>12</v>
      </c>
      <c r="I1028" s="807">
        <v>173</v>
      </c>
      <c r="K1028" s="806" t="s">
        <v>676</v>
      </c>
      <c r="L1028" s="806" t="s">
        <v>899</v>
      </c>
      <c r="M1028" s="806" t="s">
        <v>794</v>
      </c>
      <c r="N1028" s="807">
        <v>1</v>
      </c>
      <c r="O1028" s="884"/>
      <c r="P1028" s="806" t="s">
        <v>812</v>
      </c>
      <c r="Q1028" s="807">
        <v>249</v>
      </c>
      <c r="R1028" s="807">
        <v>6</v>
      </c>
      <c r="S1028" s="759" t="str">
        <f t="shared" si="32"/>
        <v>Infancia</v>
      </c>
      <c r="U1028" s="806" t="s">
        <v>891</v>
      </c>
      <c r="V1028" s="807">
        <v>12</v>
      </c>
      <c r="W1028" s="807">
        <v>36</v>
      </c>
      <c r="X1028" s="885"/>
      <c r="Z1028" s="886"/>
      <c r="AA1028" s="886"/>
      <c r="AB1028" s="887"/>
      <c r="AC1028" s="886"/>
      <c r="AI1028" s="806" t="s">
        <v>812</v>
      </c>
      <c r="AJ1028" s="807">
        <v>5</v>
      </c>
      <c r="AK1028" s="807">
        <v>96</v>
      </c>
      <c r="AL1028" s="759" t="str">
        <f t="shared" si="33"/>
        <v>Vejez</v>
      </c>
    </row>
    <row r="1029" spans="1:38" ht="15">
      <c r="A1029" s="806" t="s">
        <v>852</v>
      </c>
      <c r="B1029" s="806" t="s">
        <v>669</v>
      </c>
      <c r="C1029" s="806" t="s">
        <v>788</v>
      </c>
      <c r="D1029" s="806" t="s">
        <v>789</v>
      </c>
      <c r="E1029" s="807">
        <v>3</v>
      </c>
      <c r="G1029" s="806" t="s">
        <v>819</v>
      </c>
      <c r="H1029" s="807">
        <v>0</v>
      </c>
      <c r="I1029" s="807">
        <v>345</v>
      </c>
      <c r="K1029" s="806" t="s">
        <v>676</v>
      </c>
      <c r="L1029" s="806" t="s">
        <v>899</v>
      </c>
      <c r="M1029" s="806" t="s">
        <v>795</v>
      </c>
      <c r="N1029" s="807">
        <v>1</v>
      </c>
      <c r="O1029" s="884"/>
      <c r="P1029" s="806" t="s">
        <v>812</v>
      </c>
      <c r="Q1029" s="807">
        <v>243</v>
      </c>
      <c r="R1029" s="807">
        <v>7</v>
      </c>
      <c r="S1029" s="759" t="str">
        <f t="shared" si="32"/>
        <v>Infancia</v>
      </c>
      <c r="U1029" s="806" t="s">
        <v>819</v>
      </c>
      <c r="V1029" s="807">
        <v>0</v>
      </c>
      <c r="W1029" s="807">
        <v>172</v>
      </c>
      <c r="X1029" s="885"/>
      <c r="Z1029" s="886"/>
      <c r="AA1029" s="886"/>
      <c r="AB1029" s="887"/>
      <c r="AC1029" s="886"/>
      <c r="AI1029" s="806" t="s">
        <v>812</v>
      </c>
      <c r="AJ1029" s="807">
        <v>2</v>
      </c>
      <c r="AK1029" s="807">
        <v>98</v>
      </c>
      <c r="AL1029" s="759" t="str">
        <f t="shared" si="33"/>
        <v>Vejez</v>
      </c>
    </row>
    <row r="1030" spans="1:38" ht="15">
      <c r="A1030" s="806" t="s">
        <v>852</v>
      </c>
      <c r="B1030" s="806" t="s">
        <v>669</v>
      </c>
      <c r="C1030" s="806" t="s">
        <v>788</v>
      </c>
      <c r="D1030" s="806" t="s">
        <v>784</v>
      </c>
      <c r="E1030" s="807">
        <v>2</v>
      </c>
      <c r="G1030" s="806" t="s">
        <v>819</v>
      </c>
      <c r="H1030" s="807">
        <v>1</v>
      </c>
      <c r="I1030" s="807">
        <v>1401</v>
      </c>
      <c r="K1030" s="806" t="s">
        <v>676</v>
      </c>
      <c r="L1030" s="806" t="s">
        <v>899</v>
      </c>
      <c r="M1030" s="806" t="s">
        <v>798</v>
      </c>
      <c r="N1030" s="807">
        <v>6</v>
      </c>
      <c r="O1030" s="884"/>
      <c r="P1030" s="806" t="s">
        <v>812</v>
      </c>
      <c r="Q1030" s="807">
        <v>231</v>
      </c>
      <c r="R1030" s="807">
        <v>8</v>
      </c>
      <c r="S1030" s="759" t="str">
        <f t="shared" si="32"/>
        <v>Infancia</v>
      </c>
      <c r="U1030" s="806" t="s">
        <v>819</v>
      </c>
      <c r="V1030" s="807">
        <v>1</v>
      </c>
      <c r="W1030" s="807">
        <v>700</v>
      </c>
      <c r="X1030" s="885"/>
      <c r="Z1030" s="886"/>
      <c r="AA1030" s="886"/>
      <c r="AB1030" s="887"/>
      <c r="AC1030" s="886"/>
      <c r="AI1030" s="806" t="s">
        <v>812</v>
      </c>
      <c r="AJ1030" s="807">
        <v>1</v>
      </c>
      <c r="AK1030" s="807">
        <v>100</v>
      </c>
      <c r="AL1030" s="759" t="str">
        <f t="shared" si="33"/>
        <v>Vejez</v>
      </c>
    </row>
    <row r="1031" spans="1:38" ht="30">
      <c r="A1031" s="806" t="s">
        <v>852</v>
      </c>
      <c r="B1031" s="806" t="s">
        <v>669</v>
      </c>
      <c r="C1031" s="806" t="s">
        <v>783</v>
      </c>
      <c r="D1031" s="806" t="s">
        <v>789</v>
      </c>
      <c r="E1031" s="807">
        <v>5</v>
      </c>
      <c r="G1031" s="806" t="s">
        <v>819</v>
      </c>
      <c r="H1031" s="807">
        <v>2</v>
      </c>
      <c r="I1031" s="807">
        <v>3998</v>
      </c>
      <c r="K1031" s="806" t="s">
        <v>676</v>
      </c>
      <c r="L1031" s="806" t="s">
        <v>899</v>
      </c>
      <c r="M1031" s="806" t="s">
        <v>799</v>
      </c>
      <c r="N1031" s="807">
        <v>4</v>
      </c>
      <c r="O1031" s="884"/>
      <c r="P1031" s="806" t="s">
        <v>812</v>
      </c>
      <c r="Q1031" s="807">
        <v>221</v>
      </c>
      <c r="R1031" s="807">
        <v>9</v>
      </c>
      <c r="S1031" s="759" t="str">
        <f t="shared" si="32"/>
        <v>Infancia</v>
      </c>
      <c r="U1031" s="806" t="s">
        <v>819</v>
      </c>
      <c r="V1031" s="807">
        <v>2</v>
      </c>
      <c r="W1031" s="807">
        <v>2087</v>
      </c>
      <c r="X1031" s="885"/>
      <c r="Z1031" s="886"/>
      <c r="AA1031" s="886"/>
      <c r="AB1031" s="887"/>
      <c r="AC1031" s="886"/>
      <c r="AI1031" s="806" t="s">
        <v>813</v>
      </c>
      <c r="AJ1031" s="807">
        <v>20</v>
      </c>
      <c r="AK1031" s="807">
        <v>0</v>
      </c>
      <c r="AL1031" s="759" t="str">
        <f t="shared" si="33"/>
        <v>Primera Infancia</v>
      </c>
    </row>
    <row r="1032" spans="1:38" ht="30">
      <c r="A1032" s="806" t="s">
        <v>852</v>
      </c>
      <c r="B1032" s="806" t="s">
        <v>669</v>
      </c>
      <c r="C1032" s="806" t="s">
        <v>783</v>
      </c>
      <c r="D1032" s="806" t="s">
        <v>784</v>
      </c>
      <c r="E1032" s="807">
        <v>1</v>
      </c>
      <c r="G1032" s="806" t="s">
        <v>819</v>
      </c>
      <c r="H1032" s="807">
        <v>3</v>
      </c>
      <c r="I1032" s="807">
        <v>2013</v>
      </c>
      <c r="K1032" s="806" t="s">
        <v>676</v>
      </c>
      <c r="L1032" s="806" t="s">
        <v>899</v>
      </c>
      <c r="M1032" s="806" t="s">
        <v>801</v>
      </c>
      <c r="N1032" s="807">
        <v>11</v>
      </c>
      <c r="O1032" s="884"/>
      <c r="P1032" s="806" t="s">
        <v>812</v>
      </c>
      <c r="Q1032" s="807">
        <v>224</v>
      </c>
      <c r="R1032" s="807">
        <v>10</v>
      </c>
      <c r="S1032" s="759" t="str">
        <f t="shared" si="32"/>
        <v>Infancia</v>
      </c>
      <c r="U1032" s="806" t="s">
        <v>819</v>
      </c>
      <c r="V1032" s="807">
        <v>3</v>
      </c>
      <c r="W1032" s="807">
        <v>969</v>
      </c>
      <c r="X1032" s="885"/>
      <c r="Z1032" s="886"/>
      <c r="AA1032" s="886"/>
      <c r="AB1032" s="887"/>
      <c r="AC1032" s="886"/>
      <c r="AI1032" s="806" t="s">
        <v>813</v>
      </c>
      <c r="AJ1032" s="807">
        <v>28</v>
      </c>
      <c r="AK1032" s="807">
        <v>1</v>
      </c>
      <c r="AL1032" s="759" t="str">
        <f t="shared" si="33"/>
        <v>Primera Infancia</v>
      </c>
    </row>
    <row r="1033" spans="1:38" ht="30">
      <c r="A1033" s="806" t="s">
        <v>852</v>
      </c>
      <c r="B1033" s="806" t="s">
        <v>787</v>
      </c>
      <c r="C1033" s="806" t="s">
        <v>788</v>
      </c>
      <c r="D1033" s="806" t="s">
        <v>789</v>
      </c>
      <c r="E1033" s="807">
        <v>5</v>
      </c>
      <c r="G1033" s="806" t="s">
        <v>819</v>
      </c>
      <c r="H1033" s="807">
        <v>4</v>
      </c>
      <c r="I1033" s="807">
        <v>8177</v>
      </c>
      <c r="K1033" s="806" t="s">
        <v>676</v>
      </c>
      <c r="L1033" s="806" t="s">
        <v>899</v>
      </c>
      <c r="M1033" s="806" t="s">
        <v>674</v>
      </c>
      <c r="N1033" s="807">
        <v>3154</v>
      </c>
      <c r="O1033" s="884"/>
      <c r="P1033" s="806" t="s">
        <v>812</v>
      </c>
      <c r="Q1033" s="807">
        <v>252</v>
      </c>
      <c r="R1033" s="807">
        <v>11</v>
      </c>
      <c r="S1033" s="759" t="str">
        <f t="shared" si="32"/>
        <v>Infancia</v>
      </c>
      <c r="U1033" s="806" t="s">
        <v>819</v>
      </c>
      <c r="V1033" s="807">
        <v>4</v>
      </c>
      <c r="W1033" s="807">
        <v>8516</v>
      </c>
      <c r="X1033" s="885"/>
      <c r="Z1033" s="886"/>
      <c r="AA1033" s="886"/>
      <c r="AB1033" s="887"/>
      <c r="AC1033" s="886"/>
      <c r="AI1033" s="806" t="s">
        <v>813</v>
      </c>
      <c r="AJ1033" s="807">
        <v>19</v>
      </c>
      <c r="AK1033" s="807">
        <v>2</v>
      </c>
      <c r="AL1033" s="759" t="str">
        <f t="shared" si="33"/>
        <v>Primera Infancia</v>
      </c>
    </row>
    <row r="1034" spans="1:38" ht="30">
      <c r="A1034" s="806" t="s">
        <v>852</v>
      </c>
      <c r="B1034" s="806" t="s">
        <v>787</v>
      </c>
      <c r="C1034" s="806" t="s">
        <v>788</v>
      </c>
      <c r="D1034" s="806" t="s">
        <v>784</v>
      </c>
      <c r="E1034" s="807">
        <v>4</v>
      </c>
      <c r="G1034" s="806" t="s">
        <v>819</v>
      </c>
      <c r="H1034" s="807">
        <v>5</v>
      </c>
      <c r="I1034" s="807">
        <v>1377</v>
      </c>
      <c r="K1034" s="806" t="s">
        <v>676</v>
      </c>
      <c r="L1034" s="806" t="s">
        <v>899</v>
      </c>
      <c r="M1034" s="806" t="s">
        <v>678</v>
      </c>
      <c r="N1034" s="807">
        <v>3</v>
      </c>
      <c r="O1034" s="884"/>
      <c r="P1034" s="806" t="s">
        <v>812</v>
      </c>
      <c r="Q1034" s="807">
        <v>290</v>
      </c>
      <c r="R1034" s="807">
        <v>12</v>
      </c>
      <c r="S1034" s="759" t="str">
        <f t="shared" si="32"/>
        <v>Adolescente</v>
      </c>
      <c r="U1034" s="806" t="s">
        <v>819</v>
      </c>
      <c r="V1034" s="807">
        <v>5</v>
      </c>
      <c r="W1034" s="807">
        <v>1334</v>
      </c>
      <c r="X1034" s="885"/>
      <c r="Z1034" s="886"/>
      <c r="AA1034" s="886"/>
      <c r="AB1034" s="887"/>
      <c r="AC1034" s="886"/>
      <c r="AI1034" s="806" t="s">
        <v>813</v>
      </c>
      <c r="AJ1034" s="807">
        <v>16</v>
      </c>
      <c r="AK1034" s="807">
        <v>3</v>
      </c>
      <c r="AL1034" s="759" t="str">
        <f t="shared" si="33"/>
        <v>Primera Infancia</v>
      </c>
    </row>
    <row r="1035" spans="1:38" ht="30">
      <c r="A1035" s="806" t="s">
        <v>852</v>
      </c>
      <c r="B1035" s="806" t="s">
        <v>787</v>
      </c>
      <c r="C1035" s="806" t="s">
        <v>783</v>
      </c>
      <c r="D1035" s="806" t="s">
        <v>789</v>
      </c>
      <c r="E1035" s="807">
        <v>4</v>
      </c>
      <c r="G1035" s="806" t="s">
        <v>819</v>
      </c>
      <c r="H1035" s="807">
        <v>6</v>
      </c>
      <c r="I1035" s="807">
        <v>1438</v>
      </c>
      <c r="K1035" s="806" t="s">
        <v>676</v>
      </c>
      <c r="L1035" s="806" t="s">
        <v>899</v>
      </c>
      <c r="M1035" s="806" t="s">
        <v>683</v>
      </c>
      <c r="N1035" s="807">
        <v>2</v>
      </c>
      <c r="O1035" s="884"/>
      <c r="P1035" s="806" t="s">
        <v>812</v>
      </c>
      <c r="Q1035" s="807">
        <v>291</v>
      </c>
      <c r="R1035" s="807">
        <v>13</v>
      </c>
      <c r="S1035" s="759" t="str">
        <f t="shared" si="32"/>
        <v>Adolescente</v>
      </c>
      <c r="U1035" s="806" t="s">
        <v>819</v>
      </c>
      <c r="V1035" s="807">
        <v>6</v>
      </c>
      <c r="W1035" s="807">
        <v>1156</v>
      </c>
      <c r="X1035" s="885"/>
      <c r="Z1035" s="886"/>
      <c r="AA1035" s="886"/>
      <c r="AB1035" s="887"/>
      <c r="AC1035" s="886"/>
      <c r="AI1035" s="806" t="s">
        <v>813</v>
      </c>
      <c r="AJ1035" s="807">
        <v>23</v>
      </c>
      <c r="AK1035" s="807">
        <v>4</v>
      </c>
      <c r="AL1035" s="759" t="str">
        <f t="shared" si="33"/>
        <v>Primera Infancia</v>
      </c>
    </row>
    <row r="1036" spans="1:38" ht="30">
      <c r="A1036" s="806" t="s">
        <v>852</v>
      </c>
      <c r="B1036" s="806" t="s">
        <v>787</v>
      </c>
      <c r="C1036" s="806" t="s">
        <v>783</v>
      </c>
      <c r="D1036" s="806" t="s">
        <v>784</v>
      </c>
      <c r="E1036" s="807">
        <v>2</v>
      </c>
      <c r="G1036" s="806" t="s">
        <v>819</v>
      </c>
      <c r="H1036" s="807">
        <v>7</v>
      </c>
      <c r="I1036" s="807">
        <v>1588</v>
      </c>
      <c r="K1036" s="806" t="s">
        <v>676</v>
      </c>
      <c r="L1036" s="806" t="s">
        <v>899</v>
      </c>
      <c r="M1036" s="806" t="s">
        <v>684</v>
      </c>
      <c r="N1036" s="807">
        <v>1092</v>
      </c>
      <c r="O1036" s="884"/>
      <c r="P1036" s="806" t="s">
        <v>812</v>
      </c>
      <c r="Q1036" s="807">
        <v>330</v>
      </c>
      <c r="R1036" s="807">
        <v>14</v>
      </c>
      <c r="S1036" s="759" t="str">
        <f t="shared" si="32"/>
        <v>Adolescente</v>
      </c>
      <c r="U1036" s="806" t="s">
        <v>819</v>
      </c>
      <c r="V1036" s="807">
        <v>7</v>
      </c>
      <c r="W1036" s="807">
        <v>1003</v>
      </c>
      <c r="X1036" s="885"/>
      <c r="Z1036" s="886"/>
      <c r="AA1036" s="886"/>
      <c r="AB1036" s="887"/>
      <c r="AC1036" s="886"/>
      <c r="AI1036" s="806" t="s">
        <v>813</v>
      </c>
      <c r="AJ1036" s="807">
        <v>12</v>
      </c>
      <c r="AK1036" s="807">
        <v>5</v>
      </c>
      <c r="AL1036" s="759" t="str">
        <f t="shared" si="33"/>
        <v>Primera Infancia</v>
      </c>
    </row>
    <row r="1037" spans="1:38" ht="30">
      <c r="A1037" s="806" t="s">
        <v>852</v>
      </c>
      <c r="B1037" s="806" t="s">
        <v>792</v>
      </c>
      <c r="C1037" s="806" t="s">
        <v>783</v>
      </c>
      <c r="D1037" s="806" t="s">
        <v>784</v>
      </c>
      <c r="E1037" s="807">
        <v>1</v>
      </c>
      <c r="G1037" s="806" t="s">
        <v>819</v>
      </c>
      <c r="H1037" s="807">
        <v>8</v>
      </c>
      <c r="I1037" s="807">
        <v>1327</v>
      </c>
      <c r="K1037" s="806" t="s">
        <v>676</v>
      </c>
      <c r="L1037" s="806" t="s">
        <v>904</v>
      </c>
      <c r="M1037" s="806" t="s">
        <v>662</v>
      </c>
      <c r="N1037" s="807">
        <v>1</v>
      </c>
      <c r="O1037" s="884"/>
      <c r="P1037" s="806" t="s">
        <v>812</v>
      </c>
      <c r="Q1037" s="807">
        <v>332</v>
      </c>
      <c r="R1037" s="807">
        <v>15</v>
      </c>
      <c r="S1037" s="759" t="str">
        <f t="shared" si="32"/>
        <v>Adolescente</v>
      </c>
      <c r="U1037" s="806" t="s">
        <v>819</v>
      </c>
      <c r="V1037" s="807">
        <v>8</v>
      </c>
      <c r="W1037" s="807">
        <v>634</v>
      </c>
      <c r="X1037" s="885"/>
      <c r="Z1037" s="886"/>
      <c r="AA1037" s="886"/>
      <c r="AB1037" s="887"/>
      <c r="AC1037" s="886"/>
      <c r="AI1037" s="806" t="s">
        <v>813</v>
      </c>
      <c r="AJ1037" s="807">
        <v>14</v>
      </c>
      <c r="AK1037" s="807">
        <v>6</v>
      </c>
      <c r="AL1037" s="759" t="str">
        <f t="shared" si="33"/>
        <v>Infancia</v>
      </c>
    </row>
    <row r="1038" spans="1:38" ht="30">
      <c r="A1038" s="806" t="s">
        <v>852</v>
      </c>
      <c r="B1038" s="806" t="s">
        <v>796</v>
      </c>
      <c r="C1038" s="806" t="s">
        <v>788</v>
      </c>
      <c r="D1038" s="806" t="s">
        <v>784</v>
      </c>
      <c r="E1038" s="807">
        <v>1</v>
      </c>
      <c r="G1038" s="806" t="s">
        <v>819</v>
      </c>
      <c r="H1038" s="807">
        <v>9</v>
      </c>
      <c r="I1038" s="807">
        <v>1088</v>
      </c>
      <c r="K1038" s="806" t="s">
        <v>676</v>
      </c>
      <c r="L1038" s="806" t="s">
        <v>904</v>
      </c>
      <c r="M1038" s="806" t="s">
        <v>806</v>
      </c>
      <c r="N1038" s="807">
        <v>1</v>
      </c>
      <c r="O1038" s="884"/>
      <c r="P1038" s="806" t="s">
        <v>812</v>
      </c>
      <c r="Q1038" s="807">
        <v>322</v>
      </c>
      <c r="R1038" s="807">
        <v>16</v>
      </c>
      <c r="S1038" s="759" t="str">
        <f t="shared" si="32"/>
        <v>Adolescente</v>
      </c>
      <c r="U1038" s="806" t="s">
        <v>819</v>
      </c>
      <c r="V1038" s="807">
        <v>9</v>
      </c>
      <c r="W1038" s="807">
        <v>405</v>
      </c>
      <c r="X1038" s="885"/>
      <c r="Z1038" s="886"/>
      <c r="AA1038" s="886"/>
      <c r="AB1038" s="887"/>
      <c r="AC1038" s="886"/>
      <c r="AI1038" s="806" t="s">
        <v>813</v>
      </c>
      <c r="AJ1038" s="807">
        <v>26</v>
      </c>
      <c r="AK1038" s="807">
        <v>7</v>
      </c>
      <c r="AL1038" s="759" t="str">
        <f t="shared" si="33"/>
        <v>Infancia</v>
      </c>
    </row>
    <row r="1039" spans="1:38" ht="30">
      <c r="A1039" s="806" t="s">
        <v>852</v>
      </c>
      <c r="B1039" s="806" t="s">
        <v>815</v>
      </c>
      <c r="C1039" s="806" t="s">
        <v>788</v>
      </c>
      <c r="D1039" s="806" t="s">
        <v>789</v>
      </c>
      <c r="E1039" s="807">
        <v>6022</v>
      </c>
      <c r="G1039" s="806" t="s">
        <v>819</v>
      </c>
      <c r="H1039" s="807">
        <v>10</v>
      </c>
      <c r="I1039" s="807">
        <v>764</v>
      </c>
      <c r="K1039" s="806" t="s">
        <v>676</v>
      </c>
      <c r="L1039" s="806" t="s">
        <v>904</v>
      </c>
      <c r="M1039" s="806" t="s">
        <v>790</v>
      </c>
      <c r="N1039" s="807">
        <v>9</v>
      </c>
      <c r="O1039" s="884"/>
      <c r="P1039" s="806" t="s">
        <v>812</v>
      </c>
      <c r="Q1039" s="807">
        <v>327</v>
      </c>
      <c r="R1039" s="807">
        <v>17</v>
      </c>
      <c r="S1039" s="759" t="str">
        <f t="shared" si="32"/>
        <v>Adolescente</v>
      </c>
      <c r="U1039" s="806" t="s">
        <v>819</v>
      </c>
      <c r="V1039" s="807">
        <v>10</v>
      </c>
      <c r="W1039" s="807">
        <v>211</v>
      </c>
      <c r="X1039" s="885"/>
      <c r="Z1039" s="886"/>
      <c r="AA1039" s="886"/>
      <c r="AB1039" s="887"/>
      <c r="AC1039" s="886"/>
      <c r="AI1039" s="806" t="s">
        <v>813</v>
      </c>
      <c r="AJ1039" s="807">
        <v>18</v>
      </c>
      <c r="AK1039" s="807">
        <v>8</v>
      </c>
      <c r="AL1039" s="759" t="str">
        <f t="shared" si="33"/>
        <v>Infancia</v>
      </c>
    </row>
    <row r="1040" spans="1:38" ht="15">
      <c r="A1040" s="806" t="s">
        <v>852</v>
      </c>
      <c r="B1040" s="806" t="s">
        <v>815</v>
      </c>
      <c r="C1040" s="806" t="s">
        <v>788</v>
      </c>
      <c r="D1040" s="806" t="s">
        <v>784</v>
      </c>
      <c r="E1040" s="807">
        <v>2386</v>
      </c>
      <c r="G1040" s="806" t="s">
        <v>819</v>
      </c>
      <c r="H1040" s="807">
        <v>11</v>
      </c>
      <c r="I1040" s="807">
        <v>560</v>
      </c>
      <c r="K1040" s="806" t="s">
        <v>676</v>
      </c>
      <c r="L1040" s="806" t="s">
        <v>904</v>
      </c>
      <c r="M1040" s="806" t="s">
        <v>791</v>
      </c>
      <c r="N1040" s="807">
        <v>4</v>
      </c>
      <c r="O1040" s="884"/>
      <c r="P1040" s="806" t="s">
        <v>812</v>
      </c>
      <c r="Q1040" s="807">
        <v>313</v>
      </c>
      <c r="R1040" s="807">
        <v>18</v>
      </c>
      <c r="S1040" s="759" t="str">
        <f t="shared" si="32"/>
        <v>Juventud</v>
      </c>
      <c r="U1040" s="806" t="s">
        <v>819</v>
      </c>
      <c r="V1040" s="807">
        <v>11</v>
      </c>
      <c r="W1040" s="807">
        <v>136</v>
      </c>
      <c r="X1040" s="885"/>
      <c r="Z1040" s="886"/>
      <c r="AA1040" s="886"/>
      <c r="AB1040" s="887"/>
      <c r="AC1040" s="886"/>
      <c r="AI1040" s="806" t="s">
        <v>813</v>
      </c>
      <c r="AJ1040" s="807">
        <v>11</v>
      </c>
      <c r="AK1040" s="807">
        <v>9</v>
      </c>
      <c r="AL1040" s="759" t="str">
        <f t="shared" si="33"/>
        <v>Infancia</v>
      </c>
    </row>
    <row r="1041" spans="1:38" ht="15">
      <c r="A1041" s="806" t="s">
        <v>852</v>
      </c>
      <c r="B1041" s="806" t="s">
        <v>815</v>
      </c>
      <c r="C1041" s="806" t="s">
        <v>783</v>
      </c>
      <c r="D1041" s="806" t="s">
        <v>789</v>
      </c>
      <c r="E1041" s="807">
        <v>5816</v>
      </c>
      <c r="G1041" s="806" t="s">
        <v>819</v>
      </c>
      <c r="H1041" s="807">
        <v>12</v>
      </c>
      <c r="I1041" s="807">
        <v>695</v>
      </c>
      <c r="K1041" s="806" t="s">
        <v>676</v>
      </c>
      <c r="L1041" s="806" t="s">
        <v>904</v>
      </c>
      <c r="M1041" s="806" t="s">
        <v>666</v>
      </c>
      <c r="N1041" s="807">
        <v>1</v>
      </c>
      <c r="O1041" s="884"/>
      <c r="P1041" s="806" t="s">
        <v>812</v>
      </c>
      <c r="Q1041" s="807">
        <v>293</v>
      </c>
      <c r="R1041" s="807">
        <v>19</v>
      </c>
      <c r="S1041" s="759" t="str">
        <f t="shared" si="32"/>
        <v>Juventud</v>
      </c>
      <c r="U1041" s="806" t="s">
        <v>819</v>
      </c>
      <c r="V1041" s="807">
        <v>12</v>
      </c>
      <c r="W1041" s="807">
        <v>178</v>
      </c>
      <c r="X1041" s="885"/>
      <c r="Z1041" s="886"/>
      <c r="AA1041" s="886"/>
      <c r="AB1041" s="887"/>
      <c r="AC1041" s="886"/>
      <c r="AI1041" s="806" t="s">
        <v>813</v>
      </c>
      <c r="AJ1041" s="807">
        <v>23</v>
      </c>
      <c r="AK1041" s="807">
        <v>10</v>
      </c>
      <c r="AL1041" s="759" t="str">
        <f t="shared" si="33"/>
        <v>Infancia</v>
      </c>
    </row>
    <row r="1042" spans="1:38" ht="15">
      <c r="A1042" s="806" t="s">
        <v>852</v>
      </c>
      <c r="B1042" s="806" t="s">
        <v>815</v>
      </c>
      <c r="C1042" s="806" t="s">
        <v>783</v>
      </c>
      <c r="D1042" s="806" t="s">
        <v>784</v>
      </c>
      <c r="E1042" s="807">
        <v>1926</v>
      </c>
      <c r="G1042" s="806" t="s">
        <v>836</v>
      </c>
      <c r="H1042" s="807">
        <v>0</v>
      </c>
      <c r="I1042" s="807">
        <v>96</v>
      </c>
      <c r="K1042" s="806" t="s">
        <v>676</v>
      </c>
      <c r="L1042" s="806" t="s">
        <v>904</v>
      </c>
      <c r="M1042" s="806" t="s">
        <v>794</v>
      </c>
      <c r="N1042" s="807">
        <v>2</v>
      </c>
      <c r="O1042" s="884"/>
      <c r="P1042" s="806" t="s">
        <v>812</v>
      </c>
      <c r="Q1042" s="807">
        <v>276</v>
      </c>
      <c r="R1042" s="807">
        <v>20</v>
      </c>
      <c r="S1042" s="759" t="str">
        <f t="shared" si="32"/>
        <v>Juventud</v>
      </c>
      <c r="U1042" s="806" t="s">
        <v>836</v>
      </c>
      <c r="V1042" s="807">
        <v>0</v>
      </c>
      <c r="W1042" s="807">
        <v>22</v>
      </c>
      <c r="X1042" s="885"/>
      <c r="Z1042" s="886"/>
      <c r="AA1042" s="886"/>
      <c r="AB1042" s="887"/>
      <c r="AC1042" s="886"/>
      <c r="AI1042" s="806" t="s">
        <v>813</v>
      </c>
      <c r="AJ1042" s="807">
        <v>22</v>
      </c>
      <c r="AK1042" s="807">
        <v>11</v>
      </c>
      <c r="AL1042" s="759" t="str">
        <f t="shared" si="33"/>
        <v>Infancia</v>
      </c>
    </row>
    <row r="1043" spans="1:38" ht="30">
      <c r="A1043" s="806" t="s">
        <v>852</v>
      </c>
      <c r="B1043" s="806" t="s">
        <v>818</v>
      </c>
      <c r="C1043" s="806" t="s">
        <v>788</v>
      </c>
      <c r="D1043" s="806" t="s">
        <v>789</v>
      </c>
      <c r="E1043" s="807">
        <v>8</v>
      </c>
      <c r="G1043" s="806" t="s">
        <v>836</v>
      </c>
      <c r="H1043" s="807">
        <v>1</v>
      </c>
      <c r="I1043" s="807">
        <v>307</v>
      </c>
      <c r="K1043" s="806" t="s">
        <v>676</v>
      </c>
      <c r="L1043" s="806" t="s">
        <v>904</v>
      </c>
      <c r="M1043" s="806" t="s">
        <v>801</v>
      </c>
      <c r="N1043" s="807">
        <v>6</v>
      </c>
      <c r="O1043" s="884"/>
      <c r="P1043" s="806" t="s">
        <v>812</v>
      </c>
      <c r="Q1043" s="807">
        <v>269</v>
      </c>
      <c r="R1043" s="807">
        <v>21</v>
      </c>
      <c r="S1043" s="759" t="str">
        <f t="shared" si="32"/>
        <v>Juventud</v>
      </c>
      <c r="U1043" s="806" t="s">
        <v>836</v>
      </c>
      <c r="V1043" s="807">
        <v>1</v>
      </c>
      <c r="W1043" s="807">
        <v>89</v>
      </c>
      <c r="X1043" s="885"/>
      <c r="Z1043" s="886"/>
      <c r="AA1043" s="886"/>
      <c r="AB1043" s="887"/>
      <c r="AC1043" s="886"/>
      <c r="AI1043" s="806" t="s">
        <v>813</v>
      </c>
      <c r="AJ1043" s="807">
        <v>24</v>
      </c>
      <c r="AK1043" s="807">
        <v>12</v>
      </c>
      <c r="AL1043" s="759" t="str">
        <f t="shared" si="33"/>
        <v>Adolescente</v>
      </c>
    </row>
    <row r="1044" spans="1:38" ht="30">
      <c r="A1044" s="806" t="s">
        <v>852</v>
      </c>
      <c r="B1044" s="806" t="s">
        <v>818</v>
      </c>
      <c r="C1044" s="806" t="s">
        <v>788</v>
      </c>
      <c r="D1044" s="806" t="s">
        <v>784</v>
      </c>
      <c r="E1044" s="807">
        <v>12</v>
      </c>
      <c r="G1044" s="806" t="s">
        <v>836</v>
      </c>
      <c r="H1044" s="807">
        <v>2</v>
      </c>
      <c r="I1044" s="807">
        <v>1055</v>
      </c>
      <c r="K1044" s="806" t="s">
        <v>676</v>
      </c>
      <c r="L1044" s="806" t="s">
        <v>904</v>
      </c>
      <c r="M1044" s="806" t="s">
        <v>674</v>
      </c>
      <c r="N1044" s="807">
        <v>1397</v>
      </c>
      <c r="O1044" s="884"/>
      <c r="P1044" s="806" t="s">
        <v>812</v>
      </c>
      <c r="Q1044" s="807">
        <v>292</v>
      </c>
      <c r="R1044" s="807">
        <v>22</v>
      </c>
      <c r="S1044" s="759" t="str">
        <f t="shared" si="32"/>
        <v>Juventud</v>
      </c>
      <c r="U1044" s="806" t="s">
        <v>836</v>
      </c>
      <c r="V1044" s="807">
        <v>2</v>
      </c>
      <c r="W1044" s="807">
        <v>331</v>
      </c>
      <c r="X1044" s="885"/>
      <c r="Z1044" s="886"/>
      <c r="AA1044" s="886"/>
      <c r="AB1044" s="887"/>
      <c r="AC1044" s="886"/>
      <c r="AI1044" s="806" t="s">
        <v>813</v>
      </c>
      <c r="AJ1044" s="807">
        <v>22</v>
      </c>
      <c r="AK1044" s="807">
        <v>13</v>
      </c>
      <c r="AL1044" s="759" t="str">
        <f t="shared" si="33"/>
        <v>Adolescente</v>
      </c>
    </row>
    <row r="1045" spans="1:38" ht="30">
      <c r="A1045" s="806" t="s">
        <v>852</v>
      </c>
      <c r="B1045" s="806" t="s">
        <v>818</v>
      </c>
      <c r="C1045" s="806" t="s">
        <v>783</v>
      </c>
      <c r="D1045" s="806" t="s">
        <v>789</v>
      </c>
      <c r="E1045" s="807">
        <v>13</v>
      </c>
      <c r="G1045" s="806" t="s">
        <v>836</v>
      </c>
      <c r="H1045" s="807">
        <v>3</v>
      </c>
      <c r="I1045" s="807">
        <v>593</v>
      </c>
      <c r="K1045" s="806" t="s">
        <v>676</v>
      </c>
      <c r="L1045" s="806" t="s">
        <v>904</v>
      </c>
      <c r="M1045" s="806" t="s">
        <v>684</v>
      </c>
      <c r="N1045" s="807">
        <v>414</v>
      </c>
      <c r="O1045" s="884"/>
      <c r="P1045" s="806" t="s">
        <v>812</v>
      </c>
      <c r="Q1045" s="807">
        <v>245</v>
      </c>
      <c r="R1045" s="807">
        <v>23</v>
      </c>
      <c r="S1045" s="759" t="str">
        <f t="shared" si="32"/>
        <v>Juventud</v>
      </c>
      <c r="U1045" s="806" t="s">
        <v>836</v>
      </c>
      <c r="V1045" s="807">
        <v>3</v>
      </c>
      <c r="W1045" s="807">
        <v>206</v>
      </c>
      <c r="X1045" s="885"/>
      <c r="Z1045" s="886"/>
      <c r="AA1045" s="886"/>
      <c r="AB1045" s="887"/>
      <c r="AC1045" s="886"/>
      <c r="AI1045" s="806" t="s">
        <v>813</v>
      </c>
      <c r="AJ1045" s="807">
        <v>19</v>
      </c>
      <c r="AK1045" s="807">
        <v>14</v>
      </c>
      <c r="AL1045" s="759" t="str">
        <f t="shared" si="33"/>
        <v>Adolescente</v>
      </c>
    </row>
    <row r="1046" spans="1:38" ht="30">
      <c r="A1046" s="806" t="s">
        <v>852</v>
      </c>
      <c r="B1046" s="806" t="s">
        <v>818</v>
      </c>
      <c r="C1046" s="806" t="s">
        <v>783</v>
      </c>
      <c r="D1046" s="806" t="s">
        <v>784</v>
      </c>
      <c r="E1046" s="807">
        <v>15</v>
      </c>
      <c r="G1046" s="806" t="s">
        <v>836</v>
      </c>
      <c r="H1046" s="807">
        <v>4</v>
      </c>
      <c r="I1046" s="807">
        <v>2228</v>
      </c>
      <c r="K1046" s="806" t="s">
        <v>676</v>
      </c>
      <c r="L1046" s="806" t="s">
        <v>907</v>
      </c>
      <c r="M1046" s="806" t="s">
        <v>662</v>
      </c>
      <c r="N1046" s="807">
        <v>4</v>
      </c>
      <c r="O1046" s="884"/>
      <c r="P1046" s="806" t="s">
        <v>812</v>
      </c>
      <c r="Q1046" s="807">
        <v>285</v>
      </c>
      <c r="R1046" s="807">
        <v>24</v>
      </c>
      <c r="S1046" s="759" t="str">
        <f t="shared" si="32"/>
        <v>Juventud</v>
      </c>
      <c r="U1046" s="806" t="s">
        <v>836</v>
      </c>
      <c r="V1046" s="807">
        <v>4</v>
      </c>
      <c r="W1046" s="807">
        <v>1499</v>
      </c>
      <c r="X1046" s="885"/>
      <c r="Z1046" s="886"/>
      <c r="AA1046" s="886"/>
      <c r="AB1046" s="887"/>
      <c r="AC1046" s="886"/>
      <c r="AI1046" s="806" t="s">
        <v>813</v>
      </c>
      <c r="AJ1046" s="807">
        <v>24</v>
      </c>
      <c r="AK1046" s="807">
        <v>15</v>
      </c>
      <c r="AL1046" s="759" t="str">
        <f t="shared" si="33"/>
        <v>Adolescente</v>
      </c>
    </row>
    <row r="1047" spans="1:38" ht="30">
      <c r="A1047" s="806" t="s">
        <v>854</v>
      </c>
      <c r="B1047" s="806" t="s">
        <v>662</v>
      </c>
      <c r="C1047" s="806" t="s">
        <v>788</v>
      </c>
      <c r="D1047" s="806" t="s">
        <v>789</v>
      </c>
      <c r="E1047" s="807">
        <v>377</v>
      </c>
      <c r="G1047" s="806" t="s">
        <v>836</v>
      </c>
      <c r="H1047" s="807">
        <v>5</v>
      </c>
      <c r="I1047" s="807">
        <v>394</v>
      </c>
      <c r="K1047" s="806" t="s">
        <v>676</v>
      </c>
      <c r="L1047" s="806" t="s">
        <v>907</v>
      </c>
      <c r="M1047" s="806" t="s">
        <v>820</v>
      </c>
      <c r="N1047" s="807">
        <v>8</v>
      </c>
      <c r="O1047" s="884"/>
      <c r="P1047" s="806" t="s">
        <v>812</v>
      </c>
      <c r="Q1047" s="807">
        <v>262</v>
      </c>
      <c r="R1047" s="807">
        <v>25</v>
      </c>
      <c r="S1047" s="759" t="str">
        <f t="shared" si="32"/>
        <v>Juventud</v>
      </c>
      <c r="U1047" s="806" t="s">
        <v>836</v>
      </c>
      <c r="V1047" s="807">
        <v>5</v>
      </c>
      <c r="W1047" s="807">
        <v>253</v>
      </c>
      <c r="X1047" s="885"/>
      <c r="Z1047" s="886"/>
      <c r="AA1047" s="886"/>
      <c r="AB1047" s="887"/>
      <c r="AC1047" s="886"/>
      <c r="AI1047" s="806" t="s">
        <v>813</v>
      </c>
      <c r="AJ1047" s="807">
        <v>15</v>
      </c>
      <c r="AK1047" s="807">
        <v>16</v>
      </c>
      <c r="AL1047" s="759" t="str">
        <f t="shared" si="33"/>
        <v>Adolescente</v>
      </c>
    </row>
    <row r="1048" spans="1:38" ht="30">
      <c r="A1048" s="806" t="s">
        <v>854</v>
      </c>
      <c r="B1048" s="806" t="s">
        <v>662</v>
      </c>
      <c r="C1048" s="806" t="s">
        <v>788</v>
      </c>
      <c r="D1048" s="806" t="s">
        <v>784</v>
      </c>
      <c r="E1048" s="807">
        <v>1031</v>
      </c>
      <c r="G1048" s="806" t="s">
        <v>836</v>
      </c>
      <c r="H1048" s="807">
        <v>6</v>
      </c>
      <c r="I1048" s="807">
        <v>449</v>
      </c>
      <c r="K1048" s="806" t="s">
        <v>676</v>
      </c>
      <c r="L1048" s="806" t="s">
        <v>907</v>
      </c>
      <c r="M1048" s="806" t="s">
        <v>806</v>
      </c>
      <c r="N1048" s="807">
        <v>3</v>
      </c>
      <c r="O1048" s="884"/>
      <c r="P1048" s="806" t="s">
        <v>812</v>
      </c>
      <c r="Q1048" s="807">
        <v>262</v>
      </c>
      <c r="R1048" s="807">
        <v>26</v>
      </c>
      <c r="S1048" s="759" t="str">
        <f t="shared" si="32"/>
        <v>Juventud</v>
      </c>
      <c r="U1048" s="806" t="s">
        <v>836</v>
      </c>
      <c r="V1048" s="807">
        <v>6</v>
      </c>
      <c r="W1048" s="807">
        <v>253</v>
      </c>
      <c r="X1048" s="885"/>
      <c r="Z1048" s="886"/>
      <c r="AA1048" s="886"/>
      <c r="AB1048" s="887"/>
      <c r="AC1048" s="886"/>
      <c r="AI1048" s="806" t="s">
        <v>813</v>
      </c>
      <c r="AJ1048" s="807">
        <v>27</v>
      </c>
      <c r="AK1048" s="807">
        <v>17</v>
      </c>
      <c r="AL1048" s="759" t="str">
        <f t="shared" si="33"/>
        <v>Adolescente</v>
      </c>
    </row>
    <row r="1049" spans="1:38" ht="15">
      <c r="A1049" s="806" t="s">
        <v>854</v>
      </c>
      <c r="B1049" s="806" t="s">
        <v>662</v>
      </c>
      <c r="C1049" s="806" t="s">
        <v>783</v>
      </c>
      <c r="D1049" s="806" t="s">
        <v>789</v>
      </c>
      <c r="E1049" s="807">
        <v>409</v>
      </c>
      <c r="G1049" s="806" t="s">
        <v>836</v>
      </c>
      <c r="H1049" s="807">
        <v>7</v>
      </c>
      <c r="I1049" s="807">
        <v>482</v>
      </c>
      <c r="K1049" s="806" t="s">
        <v>676</v>
      </c>
      <c r="L1049" s="806" t="s">
        <v>907</v>
      </c>
      <c r="M1049" s="806" t="s">
        <v>786</v>
      </c>
      <c r="N1049" s="807">
        <v>4</v>
      </c>
      <c r="O1049" s="884"/>
      <c r="P1049" s="806" t="s">
        <v>812</v>
      </c>
      <c r="Q1049" s="807">
        <v>294</v>
      </c>
      <c r="R1049" s="807">
        <v>27</v>
      </c>
      <c r="S1049" s="759" t="str">
        <f t="shared" si="32"/>
        <v>Juventud</v>
      </c>
      <c r="U1049" s="806" t="s">
        <v>836</v>
      </c>
      <c r="V1049" s="807">
        <v>7</v>
      </c>
      <c r="W1049" s="807">
        <v>235</v>
      </c>
      <c r="X1049" s="885"/>
      <c r="Z1049" s="886"/>
      <c r="AA1049" s="886"/>
      <c r="AB1049" s="887"/>
      <c r="AC1049" s="886"/>
      <c r="AI1049" s="806" t="s">
        <v>813</v>
      </c>
      <c r="AJ1049" s="807">
        <v>32</v>
      </c>
      <c r="AK1049" s="807">
        <v>18</v>
      </c>
      <c r="AL1049" s="759" t="str">
        <f t="shared" si="33"/>
        <v>Juventud</v>
      </c>
    </row>
    <row r="1050" spans="1:38" ht="15">
      <c r="A1050" s="806" t="s">
        <v>854</v>
      </c>
      <c r="B1050" s="806" t="s">
        <v>662</v>
      </c>
      <c r="C1050" s="806" t="s">
        <v>783</v>
      </c>
      <c r="D1050" s="806" t="s">
        <v>784</v>
      </c>
      <c r="E1050" s="807">
        <v>1007</v>
      </c>
      <c r="G1050" s="806" t="s">
        <v>836</v>
      </c>
      <c r="H1050" s="807">
        <v>8</v>
      </c>
      <c r="I1050" s="807">
        <v>400</v>
      </c>
      <c r="K1050" s="806" t="s">
        <v>676</v>
      </c>
      <c r="L1050" s="806" t="s">
        <v>907</v>
      </c>
      <c r="M1050" s="806" t="s">
        <v>808</v>
      </c>
      <c r="N1050" s="807">
        <v>1</v>
      </c>
      <c r="O1050" s="884"/>
      <c r="P1050" s="806" t="s">
        <v>812</v>
      </c>
      <c r="Q1050" s="807">
        <v>239</v>
      </c>
      <c r="R1050" s="807">
        <v>28</v>
      </c>
      <c r="S1050" s="759" t="str">
        <f t="shared" si="32"/>
        <v>Juventud</v>
      </c>
      <c r="U1050" s="806" t="s">
        <v>836</v>
      </c>
      <c r="V1050" s="807">
        <v>8</v>
      </c>
      <c r="W1050" s="807">
        <v>128</v>
      </c>
      <c r="X1050" s="885"/>
      <c r="Z1050" s="886"/>
      <c r="AA1050" s="886"/>
      <c r="AB1050" s="887"/>
      <c r="AC1050" s="886"/>
      <c r="AI1050" s="806" t="s">
        <v>813</v>
      </c>
      <c r="AJ1050" s="807">
        <v>32</v>
      </c>
      <c r="AK1050" s="807">
        <v>19</v>
      </c>
      <c r="AL1050" s="759" t="str">
        <f t="shared" si="33"/>
        <v>Juventud</v>
      </c>
    </row>
    <row r="1051" spans="1:38" ht="15">
      <c r="A1051" s="806" t="s">
        <v>854</v>
      </c>
      <c r="B1051" s="806" t="s">
        <v>666</v>
      </c>
      <c r="C1051" s="806" t="s">
        <v>788</v>
      </c>
      <c r="D1051" s="806" t="s">
        <v>789</v>
      </c>
      <c r="E1051" s="807">
        <v>566</v>
      </c>
      <c r="G1051" s="806" t="s">
        <v>836</v>
      </c>
      <c r="H1051" s="807">
        <v>9</v>
      </c>
      <c r="I1051" s="807">
        <v>348</v>
      </c>
      <c r="K1051" s="806" t="s">
        <v>676</v>
      </c>
      <c r="L1051" s="806" t="s">
        <v>907</v>
      </c>
      <c r="M1051" s="806" t="s">
        <v>790</v>
      </c>
      <c r="N1051" s="807">
        <v>18</v>
      </c>
      <c r="O1051" s="884"/>
      <c r="P1051" s="806" t="s">
        <v>812</v>
      </c>
      <c r="Q1051" s="807">
        <v>276</v>
      </c>
      <c r="R1051" s="807">
        <v>29</v>
      </c>
      <c r="S1051" s="759" t="str">
        <f t="shared" si="32"/>
        <v>Adulto</v>
      </c>
      <c r="U1051" s="806" t="s">
        <v>836</v>
      </c>
      <c r="V1051" s="807">
        <v>9</v>
      </c>
      <c r="W1051" s="807">
        <v>92</v>
      </c>
      <c r="X1051" s="885"/>
      <c r="Z1051" s="886"/>
      <c r="AA1051" s="886"/>
      <c r="AB1051" s="887"/>
      <c r="AC1051" s="886"/>
      <c r="AI1051" s="806" t="s">
        <v>813</v>
      </c>
      <c r="AJ1051" s="807">
        <v>28</v>
      </c>
      <c r="AK1051" s="807">
        <v>20</v>
      </c>
      <c r="AL1051" s="759" t="str">
        <f t="shared" si="33"/>
        <v>Juventud</v>
      </c>
    </row>
    <row r="1052" spans="1:38" ht="15">
      <c r="A1052" s="806" t="s">
        <v>854</v>
      </c>
      <c r="B1052" s="806" t="s">
        <v>666</v>
      </c>
      <c r="C1052" s="806" t="s">
        <v>788</v>
      </c>
      <c r="D1052" s="806" t="s">
        <v>784</v>
      </c>
      <c r="E1052" s="807">
        <v>785</v>
      </c>
      <c r="G1052" s="806" t="s">
        <v>836</v>
      </c>
      <c r="H1052" s="807">
        <v>10</v>
      </c>
      <c r="I1052" s="807">
        <v>279</v>
      </c>
      <c r="K1052" s="806" t="s">
        <v>676</v>
      </c>
      <c r="L1052" s="806" t="s">
        <v>907</v>
      </c>
      <c r="M1052" s="806" t="s">
        <v>791</v>
      </c>
      <c r="N1052" s="807">
        <v>7</v>
      </c>
      <c r="O1052" s="884"/>
      <c r="P1052" s="806" t="s">
        <v>812</v>
      </c>
      <c r="Q1052" s="807">
        <v>256</v>
      </c>
      <c r="R1052" s="807">
        <v>30</v>
      </c>
      <c r="S1052" s="759" t="str">
        <f t="shared" si="32"/>
        <v>Adulto</v>
      </c>
      <c r="U1052" s="806" t="s">
        <v>836</v>
      </c>
      <c r="V1052" s="807">
        <v>10</v>
      </c>
      <c r="W1052" s="807">
        <v>58</v>
      </c>
      <c r="X1052" s="885"/>
      <c r="Z1052" s="886"/>
      <c r="AA1052" s="886"/>
      <c r="AB1052" s="887"/>
      <c r="AC1052" s="886"/>
      <c r="AI1052" s="806" t="s">
        <v>813</v>
      </c>
      <c r="AJ1052" s="807">
        <v>31</v>
      </c>
      <c r="AK1052" s="807">
        <v>21</v>
      </c>
      <c r="AL1052" s="759" t="str">
        <f t="shared" si="33"/>
        <v>Juventud</v>
      </c>
    </row>
    <row r="1053" spans="1:38" ht="15">
      <c r="A1053" s="806" t="s">
        <v>854</v>
      </c>
      <c r="B1053" s="806" t="s">
        <v>666</v>
      </c>
      <c r="C1053" s="806" t="s">
        <v>783</v>
      </c>
      <c r="D1053" s="806" t="s">
        <v>789</v>
      </c>
      <c r="E1053" s="807">
        <v>553</v>
      </c>
      <c r="G1053" s="806" t="s">
        <v>836</v>
      </c>
      <c r="H1053" s="807">
        <v>11</v>
      </c>
      <c r="I1053" s="807">
        <v>197</v>
      </c>
      <c r="K1053" s="806" t="s">
        <v>676</v>
      </c>
      <c r="L1053" s="806" t="s">
        <v>907</v>
      </c>
      <c r="M1053" s="806" t="s">
        <v>824</v>
      </c>
      <c r="N1053" s="807">
        <v>1</v>
      </c>
      <c r="O1053" s="884"/>
      <c r="P1053" s="806" t="s">
        <v>812</v>
      </c>
      <c r="Q1053" s="807">
        <v>228</v>
      </c>
      <c r="R1053" s="807">
        <v>31</v>
      </c>
      <c r="S1053" s="759" t="str">
        <f t="shared" si="32"/>
        <v>Adulto</v>
      </c>
      <c r="U1053" s="806" t="s">
        <v>836</v>
      </c>
      <c r="V1053" s="807">
        <v>11</v>
      </c>
      <c r="W1053" s="807">
        <v>32</v>
      </c>
      <c r="X1053" s="885"/>
      <c r="Z1053" s="886"/>
      <c r="AA1053" s="886"/>
      <c r="AB1053" s="887"/>
      <c r="AC1053" s="886"/>
      <c r="AI1053" s="806" t="s">
        <v>813</v>
      </c>
      <c r="AJ1053" s="807">
        <v>34</v>
      </c>
      <c r="AK1053" s="807">
        <v>22</v>
      </c>
      <c r="AL1053" s="759" t="str">
        <f t="shared" si="33"/>
        <v>Juventud</v>
      </c>
    </row>
    <row r="1054" spans="1:38" ht="15">
      <c r="A1054" s="806" t="s">
        <v>854</v>
      </c>
      <c r="B1054" s="806" t="s">
        <v>666</v>
      </c>
      <c r="C1054" s="806" t="s">
        <v>783</v>
      </c>
      <c r="D1054" s="806" t="s">
        <v>784</v>
      </c>
      <c r="E1054" s="807">
        <v>665</v>
      </c>
      <c r="G1054" s="806" t="s">
        <v>836</v>
      </c>
      <c r="H1054" s="807">
        <v>12</v>
      </c>
      <c r="I1054" s="807">
        <v>210</v>
      </c>
      <c r="K1054" s="806" t="s">
        <v>676</v>
      </c>
      <c r="L1054" s="806" t="s">
        <v>907</v>
      </c>
      <c r="M1054" s="806" t="s">
        <v>826</v>
      </c>
      <c r="N1054" s="807">
        <v>3</v>
      </c>
      <c r="O1054" s="884"/>
      <c r="P1054" s="806" t="s">
        <v>812</v>
      </c>
      <c r="Q1054" s="807">
        <v>281</v>
      </c>
      <c r="R1054" s="807">
        <v>32</v>
      </c>
      <c r="S1054" s="759" t="str">
        <f t="shared" si="32"/>
        <v>Adulto</v>
      </c>
      <c r="U1054" s="806" t="s">
        <v>836</v>
      </c>
      <c r="V1054" s="807">
        <v>12</v>
      </c>
      <c r="W1054" s="807">
        <v>40</v>
      </c>
      <c r="X1054" s="885"/>
      <c r="Z1054" s="886"/>
      <c r="AA1054" s="886"/>
      <c r="AB1054" s="887"/>
      <c r="AC1054" s="886"/>
      <c r="AI1054" s="806" t="s">
        <v>813</v>
      </c>
      <c r="AJ1054" s="807">
        <v>27</v>
      </c>
      <c r="AK1054" s="807">
        <v>23</v>
      </c>
      <c r="AL1054" s="759" t="str">
        <f t="shared" si="33"/>
        <v>Juventud</v>
      </c>
    </row>
    <row r="1055" spans="1:38" ht="15">
      <c r="A1055" s="806" t="s">
        <v>854</v>
      </c>
      <c r="B1055" s="806" t="s">
        <v>669</v>
      </c>
      <c r="C1055" s="806" t="s">
        <v>788</v>
      </c>
      <c r="D1055" s="806" t="s">
        <v>789</v>
      </c>
      <c r="E1055" s="807">
        <v>23</v>
      </c>
      <c r="G1055" s="806" t="s">
        <v>845</v>
      </c>
      <c r="H1055" s="807">
        <v>0</v>
      </c>
      <c r="I1055" s="807">
        <v>152</v>
      </c>
      <c r="K1055" s="806" t="s">
        <v>676</v>
      </c>
      <c r="L1055" s="806" t="s">
        <v>907</v>
      </c>
      <c r="M1055" s="806" t="s">
        <v>810</v>
      </c>
      <c r="N1055" s="807">
        <v>2</v>
      </c>
      <c r="O1055" s="884"/>
      <c r="P1055" s="806" t="s">
        <v>812</v>
      </c>
      <c r="Q1055" s="807">
        <v>210</v>
      </c>
      <c r="R1055" s="807">
        <v>33</v>
      </c>
      <c r="S1055" s="759" t="str">
        <f t="shared" si="32"/>
        <v>Adulto</v>
      </c>
      <c r="U1055" s="806" t="s">
        <v>845</v>
      </c>
      <c r="V1055" s="807">
        <v>0</v>
      </c>
      <c r="W1055" s="807">
        <v>47</v>
      </c>
      <c r="X1055" s="885"/>
      <c r="Z1055" s="886"/>
      <c r="AA1055" s="886"/>
      <c r="AB1055" s="887"/>
      <c r="AC1055" s="886"/>
      <c r="AI1055" s="806" t="s">
        <v>813</v>
      </c>
      <c r="AJ1055" s="807">
        <v>26</v>
      </c>
      <c r="AK1055" s="807">
        <v>24</v>
      </c>
      <c r="AL1055" s="759" t="str">
        <f t="shared" si="33"/>
        <v>Juventud</v>
      </c>
    </row>
    <row r="1056" spans="1:38" ht="15">
      <c r="A1056" s="806" t="s">
        <v>854</v>
      </c>
      <c r="B1056" s="806" t="s">
        <v>669</v>
      </c>
      <c r="C1056" s="806" t="s">
        <v>788</v>
      </c>
      <c r="D1056" s="806" t="s">
        <v>784</v>
      </c>
      <c r="E1056" s="807">
        <v>10</v>
      </c>
      <c r="G1056" s="806" t="s">
        <v>845</v>
      </c>
      <c r="H1056" s="807">
        <v>1</v>
      </c>
      <c r="I1056" s="807">
        <v>604</v>
      </c>
      <c r="K1056" s="806" t="s">
        <v>676</v>
      </c>
      <c r="L1056" s="806" t="s">
        <v>907</v>
      </c>
      <c r="M1056" s="806" t="s">
        <v>666</v>
      </c>
      <c r="N1056" s="807">
        <v>66</v>
      </c>
      <c r="O1056" s="884"/>
      <c r="P1056" s="806" t="s">
        <v>812</v>
      </c>
      <c r="Q1056" s="807">
        <v>274</v>
      </c>
      <c r="R1056" s="807">
        <v>34</v>
      </c>
      <c r="S1056" s="759" t="str">
        <f t="shared" si="32"/>
        <v>Adulto</v>
      </c>
      <c r="U1056" s="806" t="s">
        <v>845</v>
      </c>
      <c r="V1056" s="807">
        <v>1</v>
      </c>
      <c r="W1056" s="807">
        <v>236</v>
      </c>
      <c r="X1056" s="885"/>
      <c r="Z1056" s="886"/>
      <c r="AA1056" s="886"/>
      <c r="AB1056" s="887"/>
      <c r="AC1056" s="886"/>
      <c r="AI1056" s="806" t="s">
        <v>813</v>
      </c>
      <c r="AJ1056" s="807">
        <v>28</v>
      </c>
      <c r="AK1056" s="807">
        <v>25</v>
      </c>
      <c r="AL1056" s="759" t="str">
        <f t="shared" si="33"/>
        <v>Juventud</v>
      </c>
    </row>
    <row r="1057" spans="1:38" ht="15">
      <c r="A1057" s="806" t="s">
        <v>854</v>
      </c>
      <c r="B1057" s="806" t="s">
        <v>669</v>
      </c>
      <c r="C1057" s="806" t="s">
        <v>783</v>
      </c>
      <c r="D1057" s="806" t="s">
        <v>789</v>
      </c>
      <c r="E1057" s="807">
        <v>33</v>
      </c>
      <c r="G1057" s="806" t="s">
        <v>845</v>
      </c>
      <c r="H1057" s="807">
        <v>2</v>
      </c>
      <c r="I1057" s="807">
        <v>1666</v>
      </c>
      <c r="K1057" s="806" t="s">
        <v>676</v>
      </c>
      <c r="L1057" s="806" t="s">
        <v>907</v>
      </c>
      <c r="M1057" s="806" t="s">
        <v>794</v>
      </c>
      <c r="N1057" s="807">
        <v>8</v>
      </c>
      <c r="O1057" s="884"/>
      <c r="P1057" s="806" t="s">
        <v>812</v>
      </c>
      <c r="Q1057" s="807">
        <v>250</v>
      </c>
      <c r="R1057" s="807">
        <v>35</v>
      </c>
      <c r="S1057" s="759" t="str">
        <f t="shared" si="32"/>
        <v>Adulto</v>
      </c>
      <c r="U1057" s="806" t="s">
        <v>845</v>
      </c>
      <c r="V1057" s="807">
        <v>2</v>
      </c>
      <c r="W1057" s="807">
        <v>621</v>
      </c>
      <c r="X1057" s="885"/>
      <c r="Z1057" s="886"/>
      <c r="AA1057" s="886"/>
      <c r="AB1057" s="887"/>
      <c r="AC1057" s="886"/>
      <c r="AI1057" s="806" t="s">
        <v>813</v>
      </c>
      <c r="AJ1057" s="807">
        <v>24</v>
      </c>
      <c r="AK1057" s="807">
        <v>26</v>
      </c>
      <c r="AL1057" s="759" t="str">
        <f t="shared" si="33"/>
        <v>Juventud</v>
      </c>
    </row>
    <row r="1058" spans="1:38" ht="15">
      <c r="A1058" s="806" t="s">
        <v>854</v>
      </c>
      <c r="B1058" s="806" t="s">
        <v>669</v>
      </c>
      <c r="C1058" s="806" t="s">
        <v>783</v>
      </c>
      <c r="D1058" s="806" t="s">
        <v>784</v>
      </c>
      <c r="E1058" s="807">
        <v>6</v>
      </c>
      <c r="G1058" s="806" t="s">
        <v>845</v>
      </c>
      <c r="H1058" s="807">
        <v>3</v>
      </c>
      <c r="I1058" s="807">
        <v>803</v>
      </c>
      <c r="K1058" s="806" t="s">
        <v>676</v>
      </c>
      <c r="L1058" s="806" t="s">
        <v>907</v>
      </c>
      <c r="M1058" s="806" t="s">
        <v>795</v>
      </c>
      <c r="N1058" s="807">
        <v>5</v>
      </c>
      <c r="O1058" s="884"/>
      <c r="P1058" s="806" t="s">
        <v>812</v>
      </c>
      <c r="Q1058" s="807">
        <v>251</v>
      </c>
      <c r="R1058" s="807">
        <v>36</v>
      </c>
      <c r="S1058" s="759" t="str">
        <f t="shared" si="32"/>
        <v>Adulto</v>
      </c>
      <c r="U1058" s="806" t="s">
        <v>845</v>
      </c>
      <c r="V1058" s="807">
        <v>3</v>
      </c>
      <c r="W1058" s="807">
        <v>272</v>
      </c>
      <c r="X1058" s="885"/>
      <c r="Z1058" s="886"/>
      <c r="AA1058" s="886"/>
      <c r="AB1058" s="887"/>
      <c r="AC1058" s="886"/>
      <c r="AI1058" s="806" t="s">
        <v>813</v>
      </c>
      <c r="AJ1058" s="807">
        <v>24</v>
      </c>
      <c r="AK1058" s="807">
        <v>27</v>
      </c>
      <c r="AL1058" s="759" t="str">
        <f t="shared" si="33"/>
        <v>Juventud</v>
      </c>
    </row>
    <row r="1059" spans="1:38" ht="15">
      <c r="A1059" s="806" t="s">
        <v>854</v>
      </c>
      <c r="B1059" s="806" t="s">
        <v>787</v>
      </c>
      <c r="C1059" s="806" t="s">
        <v>788</v>
      </c>
      <c r="D1059" s="806" t="s">
        <v>789</v>
      </c>
      <c r="E1059" s="807">
        <v>4</v>
      </c>
      <c r="G1059" s="806" t="s">
        <v>845</v>
      </c>
      <c r="H1059" s="807">
        <v>4</v>
      </c>
      <c r="I1059" s="807">
        <v>3576</v>
      </c>
      <c r="K1059" s="806" t="s">
        <v>676</v>
      </c>
      <c r="L1059" s="806" t="s">
        <v>907</v>
      </c>
      <c r="M1059" s="806" t="s">
        <v>829</v>
      </c>
      <c r="N1059" s="807">
        <v>7</v>
      </c>
      <c r="O1059" s="884"/>
      <c r="P1059" s="806" t="s">
        <v>812</v>
      </c>
      <c r="Q1059" s="807">
        <v>220</v>
      </c>
      <c r="R1059" s="807">
        <v>37</v>
      </c>
      <c r="S1059" s="759" t="str">
        <f t="shared" si="32"/>
        <v>Adulto</v>
      </c>
      <c r="U1059" s="806" t="s">
        <v>845</v>
      </c>
      <c r="V1059" s="807">
        <v>4</v>
      </c>
      <c r="W1059" s="807">
        <v>2666</v>
      </c>
      <c r="X1059" s="885"/>
      <c r="Z1059" s="886"/>
      <c r="AA1059" s="886"/>
      <c r="AB1059" s="887"/>
      <c r="AC1059" s="886"/>
      <c r="AI1059" s="806" t="s">
        <v>813</v>
      </c>
      <c r="AJ1059" s="807">
        <v>25</v>
      </c>
      <c r="AK1059" s="807">
        <v>28</v>
      </c>
      <c r="AL1059" s="759" t="str">
        <f t="shared" si="33"/>
        <v>Juventud</v>
      </c>
    </row>
    <row r="1060" spans="1:38" ht="15">
      <c r="A1060" s="806" t="s">
        <v>854</v>
      </c>
      <c r="B1060" s="806" t="s">
        <v>787</v>
      </c>
      <c r="C1060" s="806" t="s">
        <v>788</v>
      </c>
      <c r="D1060" s="806" t="s">
        <v>784</v>
      </c>
      <c r="E1060" s="807">
        <v>17</v>
      </c>
      <c r="G1060" s="806" t="s">
        <v>845</v>
      </c>
      <c r="H1060" s="807">
        <v>5</v>
      </c>
      <c r="I1060" s="807">
        <v>514</v>
      </c>
      <c r="K1060" s="806" t="s">
        <v>676</v>
      </c>
      <c r="L1060" s="806" t="s">
        <v>907</v>
      </c>
      <c r="M1060" s="806" t="s">
        <v>831</v>
      </c>
      <c r="N1060" s="807">
        <v>7</v>
      </c>
      <c r="O1060" s="884"/>
      <c r="P1060" s="806" t="s">
        <v>812</v>
      </c>
      <c r="Q1060" s="807">
        <v>258</v>
      </c>
      <c r="R1060" s="807">
        <v>38</v>
      </c>
      <c r="S1060" s="759" t="str">
        <f t="shared" si="32"/>
        <v>Adulto</v>
      </c>
      <c r="U1060" s="806" t="s">
        <v>845</v>
      </c>
      <c r="V1060" s="807">
        <v>5</v>
      </c>
      <c r="W1060" s="807">
        <v>299</v>
      </c>
      <c r="X1060" s="885"/>
      <c r="Z1060" s="886"/>
      <c r="AA1060" s="886"/>
      <c r="AB1060" s="887"/>
      <c r="AC1060" s="886"/>
      <c r="AI1060" s="806" t="s">
        <v>813</v>
      </c>
      <c r="AJ1060" s="807">
        <v>37</v>
      </c>
      <c r="AK1060" s="807">
        <v>29</v>
      </c>
      <c r="AL1060" s="759" t="str">
        <f t="shared" si="33"/>
        <v>Adulto</v>
      </c>
    </row>
    <row r="1061" spans="1:38" ht="15">
      <c r="A1061" s="806" t="s">
        <v>854</v>
      </c>
      <c r="B1061" s="806" t="s">
        <v>787</v>
      </c>
      <c r="C1061" s="806" t="s">
        <v>783</v>
      </c>
      <c r="D1061" s="806" t="s">
        <v>789</v>
      </c>
      <c r="E1061" s="807">
        <v>3</v>
      </c>
      <c r="G1061" s="806" t="s">
        <v>845</v>
      </c>
      <c r="H1061" s="807">
        <v>6</v>
      </c>
      <c r="I1061" s="807">
        <v>488</v>
      </c>
      <c r="K1061" s="806" t="s">
        <v>676</v>
      </c>
      <c r="L1061" s="806" t="s">
        <v>907</v>
      </c>
      <c r="M1061" s="806" t="s">
        <v>798</v>
      </c>
      <c r="N1061" s="807">
        <v>13</v>
      </c>
      <c r="O1061" s="884"/>
      <c r="P1061" s="806" t="s">
        <v>812</v>
      </c>
      <c r="Q1061" s="807">
        <v>250</v>
      </c>
      <c r="R1061" s="807">
        <v>39</v>
      </c>
      <c r="S1061" s="759" t="str">
        <f t="shared" si="32"/>
        <v>Adulto</v>
      </c>
      <c r="U1061" s="806" t="s">
        <v>845</v>
      </c>
      <c r="V1061" s="807">
        <v>6</v>
      </c>
      <c r="W1061" s="807">
        <v>271</v>
      </c>
      <c r="X1061" s="885"/>
      <c r="Z1061" s="886"/>
      <c r="AA1061" s="886"/>
      <c r="AB1061" s="887"/>
      <c r="AC1061" s="886"/>
      <c r="AI1061" s="806" t="s">
        <v>813</v>
      </c>
      <c r="AJ1061" s="807">
        <v>21</v>
      </c>
      <c r="AK1061" s="807">
        <v>30</v>
      </c>
      <c r="AL1061" s="759" t="str">
        <f t="shared" si="33"/>
        <v>Adulto</v>
      </c>
    </row>
    <row r="1062" spans="1:38" ht="15">
      <c r="A1062" s="806" t="s">
        <v>854</v>
      </c>
      <c r="B1062" s="806" t="s">
        <v>787</v>
      </c>
      <c r="C1062" s="806" t="s">
        <v>783</v>
      </c>
      <c r="D1062" s="806" t="s">
        <v>784</v>
      </c>
      <c r="E1062" s="807">
        <v>16</v>
      </c>
      <c r="G1062" s="806" t="s">
        <v>845</v>
      </c>
      <c r="H1062" s="807">
        <v>7</v>
      </c>
      <c r="I1062" s="807">
        <v>474</v>
      </c>
      <c r="K1062" s="806" t="s">
        <v>676</v>
      </c>
      <c r="L1062" s="806" t="s">
        <v>907</v>
      </c>
      <c r="M1062" s="806" t="s">
        <v>669</v>
      </c>
      <c r="N1062" s="807">
        <v>3</v>
      </c>
      <c r="O1062" s="884"/>
      <c r="P1062" s="806" t="s">
        <v>812</v>
      </c>
      <c r="Q1062" s="807">
        <v>231</v>
      </c>
      <c r="R1062" s="807">
        <v>40</v>
      </c>
      <c r="S1062" s="759" t="str">
        <f t="shared" si="32"/>
        <v>Adulto</v>
      </c>
      <c r="U1062" s="806" t="s">
        <v>845</v>
      </c>
      <c r="V1062" s="807">
        <v>7</v>
      </c>
      <c r="W1062" s="807">
        <v>167</v>
      </c>
      <c r="X1062" s="885"/>
      <c r="Z1062" s="886"/>
      <c r="AA1062" s="886"/>
      <c r="AB1062" s="887"/>
      <c r="AC1062" s="886"/>
      <c r="AI1062" s="806" t="s">
        <v>813</v>
      </c>
      <c r="AJ1062" s="807">
        <v>30</v>
      </c>
      <c r="AK1062" s="807">
        <v>31</v>
      </c>
      <c r="AL1062" s="759" t="str">
        <f t="shared" si="33"/>
        <v>Adulto</v>
      </c>
    </row>
    <row r="1063" spans="1:38" ht="15">
      <c r="A1063" s="806" t="s">
        <v>854</v>
      </c>
      <c r="B1063" s="806" t="s">
        <v>792</v>
      </c>
      <c r="C1063" s="806" t="s">
        <v>788</v>
      </c>
      <c r="D1063" s="806" t="s">
        <v>789</v>
      </c>
      <c r="E1063" s="807">
        <v>1</v>
      </c>
      <c r="G1063" s="806" t="s">
        <v>845</v>
      </c>
      <c r="H1063" s="807">
        <v>8</v>
      </c>
      <c r="I1063" s="807">
        <v>395</v>
      </c>
      <c r="K1063" s="806" t="s">
        <v>676</v>
      </c>
      <c r="L1063" s="806" t="s">
        <v>907</v>
      </c>
      <c r="M1063" s="806" t="s">
        <v>799</v>
      </c>
      <c r="N1063" s="807">
        <v>62</v>
      </c>
      <c r="O1063" s="884"/>
      <c r="P1063" s="806" t="s">
        <v>812</v>
      </c>
      <c r="Q1063" s="807">
        <v>243</v>
      </c>
      <c r="R1063" s="807">
        <v>41</v>
      </c>
      <c r="S1063" s="759" t="str">
        <f t="shared" si="32"/>
        <v>Adulto</v>
      </c>
      <c r="U1063" s="806" t="s">
        <v>845</v>
      </c>
      <c r="V1063" s="807">
        <v>8</v>
      </c>
      <c r="W1063" s="807">
        <v>116</v>
      </c>
      <c r="X1063" s="885"/>
      <c r="Z1063" s="886"/>
      <c r="AA1063" s="886"/>
      <c r="AB1063" s="887"/>
      <c r="AC1063" s="886"/>
      <c r="AI1063" s="806" t="s">
        <v>813</v>
      </c>
      <c r="AJ1063" s="807">
        <v>26</v>
      </c>
      <c r="AK1063" s="807">
        <v>32</v>
      </c>
      <c r="AL1063" s="759" t="str">
        <f t="shared" si="33"/>
        <v>Adulto</v>
      </c>
    </row>
    <row r="1064" spans="1:38" ht="15">
      <c r="A1064" s="806" t="s">
        <v>854</v>
      </c>
      <c r="B1064" s="806" t="s">
        <v>792</v>
      </c>
      <c r="C1064" s="806" t="s">
        <v>788</v>
      </c>
      <c r="D1064" s="806" t="s">
        <v>784</v>
      </c>
      <c r="E1064" s="807">
        <v>1</v>
      </c>
      <c r="G1064" s="806" t="s">
        <v>845</v>
      </c>
      <c r="H1064" s="807">
        <v>9</v>
      </c>
      <c r="I1064" s="807">
        <v>325</v>
      </c>
      <c r="K1064" s="806" t="s">
        <v>676</v>
      </c>
      <c r="L1064" s="806" t="s">
        <v>907</v>
      </c>
      <c r="M1064" s="806" t="s">
        <v>801</v>
      </c>
      <c r="N1064" s="807">
        <v>38</v>
      </c>
      <c r="O1064" s="884"/>
      <c r="P1064" s="806" t="s">
        <v>812</v>
      </c>
      <c r="Q1064" s="807">
        <v>260</v>
      </c>
      <c r="R1064" s="807">
        <v>42</v>
      </c>
      <c r="S1064" s="759" t="str">
        <f t="shared" si="32"/>
        <v>Adulto</v>
      </c>
      <c r="U1064" s="806" t="s">
        <v>845</v>
      </c>
      <c r="V1064" s="807">
        <v>9</v>
      </c>
      <c r="W1064" s="807">
        <v>71</v>
      </c>
      <c r="X1064" s="885"/>
      <c r="Z1064" s="886"/>
      <c r="AA1064" s="886"/>
      <c r="AB1064" s="887"/>
      <c r="AC1064" s="886"/>
      <c r="AI1064" s="806" t="s">
        <v>813</v>
      </c>
      <c r="AJ1064" s="807">
        <v>29</v>
      </c>
      <c r="AK1064" s="807">
        <v>33</v>
      </c>
      <c r="AL1064" s="759" t="str">
        <f t="shared" si="33"/>
        <v>Adulto</v>
      </c>
    </row>
    <row r="1065" spans="1:38" ht="15">
      <c r="A1065" s="806" t="s">
        <v>854</v>
      </c>
      <c r="B1065" s="806" t="s">
        <v>792</v>
      </c>
      <c r="C1065" s="806" t="s">
        <v>783</v>
      </c>
      <c r="D1065" s="806" t="s">
        <v>784</v>
      </c>
      <c r="E1065" s="807">
        <v>1</v>
      </c>
      <c r="G1065" s="806" t="s">
        <v>845</v>
      </c>
      <c r="H1065" s="807">
        <v>10</v>
      </c>
      <c r="I1065" s="807">
        <v>258</v>
      </c>
      <c r="K1065" s="806" t="s">
        <v>676</v>
      </c>
      <c r="L1065" s="806" t="s">
        <v>907</v>
      </c>
      <c r="M1065" s="806" t="s">
        <v>878</v>
      </c>
      <c r="N1065" s="807">
        <v>2</v>
      </c>
      <c r="O1065" s="884"/>
      <c r="P1065" s="806" t="s">
        <v>812</v>
      </c>
      <c r="Q1065" s="807">
        <v>208</v>
      </c>
      <c r="R1065" s="807">
        <v>43</v>
      </c>
      <c r="S1065" s="759" t="str">
        <f t="shared" si="32"/>
        <v>Adulto</v>
      </c>
      <c r="U1065" s="806" t="s">
        <v>845</v>
      </c>
      <c r="V1065" s="807">
        <v>10</v>
      </c>
      <c r="W1065" s="807">
        <v>31</v>
      </c>
      <c r="X1065" s="885"/>
      <c r="Z1065" s="886"/>
      <c r="AA1065" s="886"/>
      <c r="AB1065" s="887"/>
      <c r="AC1065" s="886"/>
      <c r="AI1065" s="806" t="s">
        <v>813</v>
      </c>
      <c r="AJ1065" s="807">
        <v>32</v>
      </c>
      <c r="AK1065" s="807">
        <v>34</v>
      </c>
      <c r="AL1065" s="759" t="str">
        <f t="shared" si="33"/>
        <v>Adulto</v>
      </c>
    </row>
    <row r="1066" spans="1:38" ht="15">
      <c r="A1066" s="806" t="s">
        <v>854</v>
      </c>
      <c r="B1066" s="806" t="s">
        <v>815</v>
      </c>
      <c r="C1066" s="806" t="s">
        <v>788</v>
      </c>
      <c r="D1066" s="806" t="s">
        <v>789</v>
      </c>
      <c r="E1066" s="807">
        <v>159</v>
      </c>
      <c r="G1066" s="806" t="s">
        <v>845</v>
      </c>
      <c r="H1066" s="807">
        <v>11</v>
      </c>
      <c r="I1066" s="807">
        <v>199</v>
      </c>
      <c r="K1066" s="806" t="s">
        <v>676</v>
      </c>
      <c r="L1066" s="806" t="s">
        <v>907</v>
      </c>
      <c r="M1066" s="806" t="s">
        <v>673</v>
      </c>
      <c r="N1066" s="807">
        <v>6</v>
      </c>
      <c r="O1066" s="884"/>
      <c r="P1066" s="806" t="s">
        <v>812</v>
      </c>
      <c r="Q1066" s="807">
        <v>213</v>
      </c>
      <c r="R1066" s="807">
        <v>44</v>
      </c>
      <c r="S1066" s="759" t="str">
        <f t="shared" si="32"/>
        <v>Adulto</v>
      </c>
      <c r="U1066" s="806" t="s">
        <v>845</v>
      </c>
      <c r="V1066" s="807">
        <v>11</v>
      </c>
      <c r="W1066" s="807">
        <v>11</v>
      </c>
      <c r="X1066" s="885"/>
      <c r="Z1066" s="886"/>
      <c r="AA1066" s="886"/>
      <c r="AB1066" s="887"/>
      <c r="AC1066" s="886"/>
      <c r="AI1066" s="806" t="s">
        <v>813</v>
      </c>
      <c r="AJ1066" s="807">
        <v>25</v>
      </c>
      <c r="AK1066" s="807">
        <v>35</v>
      </c>
      <c r="AL1066" s="759" t="str">
        <f t="shared" si="33"/>
        <v>Adulto</v>
      </c>
    </row>
    <row r="1067" spans="1:38" ht="15">
      <c r="A1067" s="806" t="s">
        <v>854</v>
      </c>
      <c r="B1067" s="806" t="s">
        <v>815</v>
      </c>
      <c r="C1067" s="806" t="s">
        <v>788</v>
      </c>
      <c r="D1067" s="806" t="s">
        <v>784</v>
      </c>
      <c r="E1067" s="807">
        <v>376</v>
      </c>
      <c r="G1067" s="806" t="s">
        <v>845</v>
      </c>
      <c r="H1067" s="807">
        <v>12</v>
      </c>
      <c r="I1067" s="807">
        <v>211</v>
      </c>
      <c r="K1067" s="806" t="s">
        <v>676</v>
      </c>
      <c r="L1067" s="806" t="s">
        <v>907</v>
      </c>
      <c r="M1067" s="806" t="s">
        <v>674</v>
      </c>
      <c r="N1067" s="807">
        <v>7921</v>
      </c>
      <c r="O1067" s="884"/>
      <c r="P1067" s="806" t="s">
        <v>812</v>
      </c>
      <c r="Q1067" s="807">
        <v>213</v>
      </c>
      <c r="R1067" s="807">
        <v>45</v>
      </c>
      <c r="S1067" s="759" t="str">
        <f t="shared" si="32"/>
        <v>Adulto</v>
      </c>
      <c r="U1067" s="806" t="s">
        <v>845</v>
      </c>
      <c r="V1067" s="807">
        <v>12</v>
      </c>
      <c r="W1067" s="807">
        <v>9</v>
      </c>
      <c r="X1067" s="885"/>
      <c r="Z1067" s="886"/>
      <c r="AA1067" s="886"/>
      <c r="AB1067" s="887"/>
      <c r="AC1067" s="886"/>
      <c r="AI1067" s="806" t="s">
        <v>813</v>
      </c>
      <c r="AJ1067" s="807">
        <v>17</v>
      </c>
      <c r="AK1067" s="807">
        <v>36</v>
      </c>
      <c r="AL1067" s="759" t="str">
        <f t="shared" si="33"/>
        <v>Adulto</v>
      </c>
    </row>
    <row r="1068" spans="1:38" ht="15">
      <c r="A1068" s="806" t="s">
        <v>854</v>
      </c>
      <c r="B1068" s="806" t="s">
        <v>815</v>
      </c>
      <c r="C1068" s="806" t="s">
        <v>783</v>
      </c>
      <c r="D1068" s="806" t="s">
        <v>789</v>
      </c>
      <c r="E1068" s="807">
        <v>159</v>
      </c>
      <c r="G1068" s="806" t="s">
        <v>892</v>
      </c>
      <c r="H1068" s="807">
        <v>0</v>
      </c>
      <c r="I1068" s="807">
        <v>356</v>
      </c>
      <c r="K1068" s="806" t="s">
        <v>676</v>
      </c>
      <c r="L1068" s="806" t="s">
        <v>907</v>
      </c>
      <c r="M1068" s="806" t="s">
        <v>676</v>
      </c>
      <c r="N1068" s="807">
        <v>1</v>
      </c>
      <c r="O1068" s="884"/>
      <c r="P1068" s="806" t="s">
        <v>812</v>
      </c>
      <c r="Q1068" s="807">
        <v>192</v>
      </c>
      <c r="R1068" s="807">
        <v>46</v>
      </c>
      <c r="S1068" s="759" t="str">
        <f t="shared" si="32"/>
        <v>Adulto</v>
      </c>
      <c r="U1068" s="806" t="s">
        <v>892</v>
      </c>
      <c r="V1068" s="807">
        <v>0</v>
      </c>
      <c r="W1068" s="807">
        <v>50</v>
      </c>
      <c r="X1068" s="885"/>
      <c r="Z1068" s="886"/>
      <c r="AA1068" s="886"/>
      <c r="AB1068" s="887"/>
      <c r="AC1068" s="886"/>
      <c r="AI1068" s="806" t="s">
        <v>813</v>
      </c>
      <c r="AJ1068" s="807">
        <v>26</v>
      </c>
      <c r="AK1068" s="807">
        <v>37</v>
      </c>
      <c r="AL1068" s="759" t="str">
        <f t="shared" si="33"/>
        <v>Adulto</v>
      </c>
    </row>
    <row r="1069" spans="1:38" ht="15">
      <c r="A1069" s="806" t="s">
        <v>854</v>
      </c>
      <c r="B1069" s="806" t="s">
        <v>815</v>
      </c>
      <c r="C1069" s="806" t="s">
        <v>783</v>
      </c>
      <c r="D1069" s="806" t="s">
        <v>784</v>
      </c>
      <c r="E1069" s="807">
        <v>327</v>
      </c>
      <c r="G1069" s="806" t="s">
        <v>892</v>
      </c>
      <c r="H1069" s="807">
        <v>1</v>
      </c>
      <c r="I1069" s="807">
        <v>1610</v>
      </c>
      <c r="K1069" s="806" t="s">
        <v>676</v>
      </c>
      <c r="L1069" s="806" t="s">
        <v>907</v>
      </c>
      <c r="M1069" s="806" t="s">
        <v>678</v>
      </c>
      <c r="N1069" s="807">
        <v>31</v>
      </c>
      <c r="O1069" s="884"/>
      <c r="P1069" s="806" t="s">
        <v>812</v>
      </c>
      <c r="Q1069" s="807">
        <v>206</v>
      </c>
      <c r="R1069" s="807">
        <v>47</v>
      </c>
      <c r="S1069" s="759" t="str">
        <f t="shared" si="32"/>
        <v>Adulto</v>
      </c>
      <c r="U1069" s="806" t="s">
        <v>892</v>
      </c>
      <c r="V1069" s="807">
        <v>1</v>
      </c>
      <c r="W1069" s="807">
        <v>200</v>
      </c>
      <c r="X1069" s="885"/>
      <c r="Z1069" s="886"/>
      <c r="AA1069" s="886"/>
      <c r="AB1069" s="887"/>
      <c r="AC1069" s="886"/>
      <c r="AI1069" s="806" t="s">
        <v>813</v>
      </c>
      <c r="AJ1069" s="807">
        <v>16</v>
      </c>
      <c r="AK1069" s="807">
        <v>38</v>
      </c>
      <c r="AL1069" s="759" t="str">
        <f t="shared" si="33"/>
        <v>Adulto</v>
      </c>
    </row>
    <row r="1070" spans="1:38" ht="15">
      <c r="A1070" s="806" t="s">
        <v>854</v>
      </c>
      <c r="B1070" s="806" t="s">
        <v>818</v>
      </c>
      <c r="C1070" s="806" t="s">
        <v>788</v>
      </c>
      <c r="D1070" s="806" t="s">
        <v>789</v>
      </c>
      <c r="E1070" s="807">
        <v>3</v>
      </c>
      <c r="G1070" s="806" t="s">
        <v>892</v>
      </c>
      <c r="H1070" s="807">
        <v>2</v>
      </c>
      <c r="I1070" s="807">
        <v>4069</v>
      </c>
      <c r="K1070" s="806" t="s">
        <v>676</v>
      </c>
      <c r="L1070" s="806" t="s">
        <v>907</v>
      </c>
      <c r="M1070" s="806" t="s">
        <v>683</v>
      </c>
      <c r="N1070" s="807">
        <v>6</v>
      </c>
      <c r="O1070" s="884"/>
      <c r="P1070" s="806" t="s">
        <v>812</v>
      </c>
      <c r="Q1070" s="807">
        <v>201</v>
      </c>
      <c r="R1070" s="807">
        <v>48</v>
      </c>
      <c r="S1070" s="759" t="str">
        <f t="shared" si="32"/>
        <v>Adulto</v>
      </c>
      <c r="U1070" s="806" t="s">
        <v>892</v>
      </c>
      <c r="V1070" s="807">
        <v>2</v>
      </c>
      <c r="W1070" s="807">
        <v>629</v>
      </c>
      <c r="X1070" s="885"/>
      <c r="Z1070" s="886"/>
      <c r="AA1070" s="886"/>
      <c r="AB1070" s="887"/>
      <c r="AC1070" s="886"/>
      <c r="AI1070" s="806" t="s">
        <v>813</v>
      </c>
      <c r="AJ1070" s="807">
        <v>30</v>
      </c>
      <c r="AK1070" s="807">
        <v>39</v>
      </c>
      <c r="AL1070" s="759" t="str">
        <f t="shared" si="33"/>
        <v>Adulto</v>
      </c>
    </row>
    <row r="1071" spans="1:38" ht="15">
      <c r="A1071" s="806" t="s">
        <v>854</v>
      </c>
      <c r="B1071" s="806" t="s">
        <v>818</v>
      </c>
      <c r="C1071" s="806" t="s">
        <v>788</v>
      </c>
      <c r="D1071" s="806" t="s">
        <v>784</v>
      </c>
      <c r="E1071" s="807">
        <v>12</v>
      </c>
      <c r="G1071" s="806" t="s">
        <v>892</v>
      </c>
      <c r="H1071" s="807">
        <v>3</v>
      </c>
      <c r="I1071" s="807">
        <v>1969</v>
      </c>
      <c r="K1071" s="806" t="s">
        <v>676</v>
      </c>
      <c r="L1071" s="806" t="s">
        <v>907</v>
      </c>
      <c r="M1071" s="806" t="s">
        <v>684</v>
      </c>
      <c r="N1071" s="807">
        <v>896</v>
      </c>
      <c r="O1071" s="884"/>
      <c r="P1071" s="806" t="s">
        <v>812</v>
      </c>
      <c r="Q1071" s="807">
        <v>202</v>
      </c>
      <c r="R1071" s="807">
        <v>49</v>
      </c>
      <c r="S1071" s="759" t="str">
        <f t="shared" si="32"/>
        <v>Adulto</v>
      </c>
      <c r="U1071" s="806" t="s">
        <v>892</v>
      </c>
      <c r="V1071" s="807">
        <v>3</v>
      </c>
      <c r="W1071" s="807">
        <v>295</v>
      </c>
      <c r="X1071" s="885"/>
      <c r="Z1071" s="886"/>
      <c r="AA1071" s="886"/>
      <c r="AB1071" s="887"/>
      <c r="AC1071" s="886"/>
      <c r="AI1071" s="806" t="s">
        <v>813</v>
      </c>
      <c r="AJ1071" s="807">
        <v>23</v>
      </c>
      <c r="AK1071" s="807">
        <v>40</v>
      </c>
      <c r="AL1071" s="759" t="str">
        <f t="shared" si="33"/>
        <v>Adulto</v>
      </c>
    </row>
    <row r="1072" spans="1:38" ht="15">
      <c r="A1072" s="806" t="s">
        <v>854</v>
      </c>
      <c r="B1072" s="806" t="s">
        <v>818</v>
      </c>
      <c r="C1072" s="806" t="s">
        <v>783</v>
      </c>
      <c r="D1072" s="806" t="s">
        <v>789</v>
      </c>
      <c r="E1072" s="807">
        <v>11</v>
      </c>
      <c r="G1072" s="806" t="s">
        <v>892</v>
      </c>
      <c r="H1072" s="807">
        <v>4</v>
      </c>
      <c r="I1072" s="807">
        <v>7668</v>
      </c>
      <c r="K1072" s="806" t="s">
        <v>676</v>
      </c>
      <c r="L1072" s="806" t="s">
        <v>913</v>
      </c>
      <c r="M1072" s="806" t="s">
        <v>662</v>
      </c>
      <c r="N1072" s="807">
        <v>1</v>
      </c>
      <c r="O1072" s="884"/>
      <c r="P1072" s="806" t="s">
        <v>812</v>
      </c>
      <c r="Q1072" s="807">
        <v>193</v>
      </c>
      <c r="R1072" s="807">
        <v>50</v>
      </c>
      <c r="S1072" s="759" t="str">
        <f t="shared" si="32"/>
        <v>Adulto</v>
      </c>
      <c r="U1072" s="806" t="s">
        <v>892</v>
      </c>
      <c r="V1072" s="807">
        <v>4</v>
      </c>
      <c r="W1072" s="807">
        <v>3640</v>
      </c>
      <c r="X1072" s="885"/>
      <c r="Z1072" s="886"/>
      <c r="AA1072" s="886"/>
      <c r="AB1072" s="887"/>
      <c r="AC1072" s="886"/>
      <c r="AI1072" s="806" t="s">
        <v>813</v>
      </c>
      <c r="AJ1072" s="807">
        <v>26</v>
      </c>
      <c r="AK1072" s="807">
        <v>41</v>
      </c>
      <c r="AL1072" s="759" t="str">
        <f t="shared" si="33"/>
        <v>Adulto</v>
      </c>
    </row>
    <row r="1073" spans="1:38" ht="15">
      <c r="A1073" s="806" t="s">
        <v>854</v>
      </c>
      <c r="B1073" s="806" t="s">
        <v>818</v>
      </c>
      <c r="C1073" s="806" t="s">
        <v>783</v>
      </c>
      <c r="D1073" s="806" t="s">
        <v>784</v>
      </c>
      <c r="E1073" s="807">
        <v>20</v>
      </c>
      <c r="G1073" s="806" t="s">
        <v>892</v>
      </c>
      <c r="H1073" s="807">
        <v>5</v>
      </c>
      <c r="I1073" s="807">
        <v>1074</v>
      </c>
      <c r="K1073" s="806" t="s">
        <v>676</v>
      </c>
      <c r="L1073" s="806" t="s">
        <v>913</v>
      </c>
      <c r="M1073" s="806" t="s">
        <v>820</v>
      </c>
      <c r="N1073" s="807">
        <v>2</v>
      </c>
      <c r="O1073" s="884"/>
      <c r="P1073" s="806" t="s">
        <v>812</v>
      </c>
      <c r="Q1073" s="807">
        <v>199</v>
      </c>
      <c r="R1073" s="807">
        <v>51</v>
      </c>
      <c r="S1073" s="759" t="str">
        <f t="shared" si="32"/>
        <v>Adulto</v>
      </c>
      <c r="U1073" s="806" t="s">
        <v>892</v>
      </c>
      <c r="V1073" s="807">
        <v>5</v>
      </c>
      <c r="W1073" s="807">
        <v>333</v>
      </c>
      <c r="X1073" s="885"/>
      <c r="Z1073" s="886"/>
      <c r="AA1073" s="886"/>
      <c r="AB1073" s="887"/>
      <c r="AC1073" s="886"/>
      <c r="AI1073" s="806" t="s">
        <v>813</v>
      </c>
      <c r="AJ1073" s="807">
        <v>19</v>
      </c>
      <c r="AK1073" s="807">
        <v>42</v>
      </c>
      <c r="AL1073" s="759" t="str">
        <f t="shared" si="33"/>
        <v>Adulto</v>
      </c>
    </row>
    <row r="1074" spans="1:38" ht="15">
      <c r="A1074" s="806" t="s">
        <v>855</v>
      </c>
      <c r="B1074" s="806" t="s">
        <v>782</v>
      </c>
      <c r="C1074" s="806" t="s">
        <v>783</v>
      </c>
      <c r="D1074" s="806" t="s">
        <v>789</v>
      </c>
      <c r="E1074" s="807">
        <v>1</v>
      </c>
      <c r="G1074" s="806" t="s">
        <v>892</v>
      </c>
      <c r="H1074" s="807">
        <v>6</v>
      </c>
      <c r="I1074" s="807">
        <v>1116</v>
      </c>
      <c r="K1074" s="806" t="s">
        <v>676</v>
      </c>
      <c r="L1074" s="806" t="s">
        <v>913</v>
      </c>
      <c r="M1074" s="806" t="s">
        <v>806</v>
      </c>
      <c r="N1074" s="807">
        <v>1</v>
      </c>
      <c r="O1074" s="884"/>
      <c r="P1074" s="806" t="s">
        <v>812</v>
      </c>
      <c r="Q1074" s="807">
        <v>205</v>
      </c>
      <c r="R1074" s="807">
        <v>52</v>
      </c>
      <c r="S1074" s="759" t="str">
        <f t="shared" si="32"/>
        <v>Adulto</v>
      </c>
      <c r="U1074" s="806" t="s">
        <v>892</v>
      </c>
      <c r="V1074" s="807">
        <v>6</v>
      </c>
      <c r="W1074" s="807">
        <v>298</v>
      </c>
      <c r="X1074" s="885"/>
      <c r="Z1074" s="886"/>
      <c r="AA1074" s="886"/>
      <c r="AB1074" s="887"/>
      <c r="AC1074" s="886"/>
      <c r="AI1074" s="806" t="s">
        <v>813</v>
      </c>
      <c r="AJ1074" s="807">
        <v>11</v>
      </c>
      <c r="AK1074" s="807">
        <v>43</v>
      </c>
      <c r="AL1074" s="759" t="str">
        <f t="shared" si="33"/>
        <v>Adulto</v>
      </c>
    </row>
    <row r="1075" spans="1:38" ht="15">
      <c r="A1075" s="806" t="s">
        <v>855</v>
      </c>
      <c r="B1075" s="806" t="s">
        <v>662</v>
      </c>
      <c r="C1075" s="806" t="s">
        <v>788</v>
      </c>
      <c r="D1075" s="806" t="s">
        <v>789</v>
      </c>
      <c r="E1075" s="807">
        <v>1854</v>
      </c>
      <c r="G1075" s="806" t="s">
        <v>892</v>
      </c>
      <c r="H1075" s="807">
        <v>7</v>
      </c>
      <c r="I1075" s="807">
        <v>1105</v>
      </c>
      <c r="K1075" s="806" t="s">
        <v>676</v>
      </c>
      <c r="L1075" s="806" t="s">
        <v>913</v>
      </c>
      <c r="M1075" s="806" t="s">
        <v>808</v>
      </c>
      <c r="N1075" s="807">
        <v>6</v>
      </c>
      <c r="O1075" s="884"/>
      <c r="P1075" s="806" t="s">
        <v>812</v>
      </c>
      <c r="Q1075" s="807">
        <v>195</v>
      </c>
      <c r="R1075" s="807">
        <v>53</v>
      </c>
      <c r="S1075" s="759" t="str">
        <f t="shared" si="32"/>
        <v>Adulto</v>
      </c>
      <c r="U1075" s="806" t="s">
        <v>892</v>
      </c>
      <c r="V1075" s="807">
        <v>7</v>
      </c>
      <c r="W1075" s="807">
        <v>205</v>
      </c>
      <c r="X1075" s="885"/>
      <c r="Z1075" s="886"/>
      <c r="AA1075" s="886"/>
      <c r="AB1075" s="887"/>
      <c r="AC1075" s="886"/>
      <c r="AI1075" s="806" t="s">
        <v>813</v>
      </c>
      <c r="AJ1075" s="807">
        <v>21</v>
      </c>
      <c r="AK1075" s="807">
        <v>44</v>
      </c>
      <c r="AL1075" s="759" t="str">
        <f t="shared" si="33"/>
        <v>Adulto</v>
      </c>
    </row>
    <row r="1076" spans="1:38" ht="15">
      <c r="A1076" s="806" t="s">
        <v>855</v>
      </c>
      <c r="B1076" s="806" t="s">
        <v>662</v>
      </c>
      <c r="C1076" s="806" t="s">
        <v>788</v>
      </c>
      <c r="D1076" s="806" t="s">
        <v>784</v>
      </c>
      <c r="E1076" s="807">
        <v>486</v>
      </c>
      <c r="G1076" s="806" t="s">
        <v>892</v>
      </c>
      <c r="H1076" s="807">
        <v>8</v>
      </c>
      <c r="I1076" s="807">
        <v>837</v>
      </c>
      <c r="K1076" s="806" t="s">
        <v>676</v>
      </c>
      <c r="L1076" s="806" t="s">
        <v>913</v>
      </c>
      <c r="M1076" s="806" t="s">
        <v>790</v>
      </c>
      <c r="N1076" s="807">
        <v>39</v>
      </c>
      <c r="O1076" s="884"/>
      <c r="P1076" s="806" t="s">
        <v>812</v>
      </c>
      <c r="Q1076" s="807">
        <v>184</v>
      </c>
      <c r="R1076" s="807">
        <v>54</v>
      </c>
      <c r="S1076" s="759" t="str">
        <f t="shared" si="32"/>
        <v>Adulto</v>
      </c>
      <c r="U1076" s="806" t="s">
        <v>892</v>
      </c>
      <c r="V1076" s="807">
        <v>8</v>
      </c>
      <c r="W1076" s="807">
        <v>151</v>
      </c>
      <c r="X1076" s="885"/>
      <c r="Z1076" s="886"/>
      <c r="AA1076" s="886"/>
      <c r="AB1076" s="887"/>
      <c r="AC1076" s="886"/>
      <c r="AI1076" s="806" t="s">
        <v>813</v>
      </c>
      <c r="AJ1076" s="807">
        <v>21</v>
      </c>
      <c r="AK1076" s="807">
        <v>45</v>
      </c>
      <c r="AL1076" s="759" t="str">
        <f t="shared" si="33"/>
        <v>Adulto</v>
      </c>
    </row>
    <row r="1077" spans="1:38" ht="15">
      <c r="A1077" s="806" t="s">
        <v>855</v>
      </c>
      <c r="B1077" s="806" t="s">
        <v>662</v>
      </c>
      <c r="C1077" s="806" t="s">
        <v>783</v>
      </c>
      <c r="D1077" s="806" t="s">
        <v>789</v>
      </c>
      <c r="E1077" s="807">
        <v>1747</v>
      </c>
      <c r="G1077" s="806" t="s">
        <v>892</v>
      </c>
      <c r="H1077" s="807">
        <v>9</v>
      </c>
      <c r="I1077" s="807">
        <v>579</v>
      </c>
      <c r="K1077" s="806" t="s">
        <v>676</v>
      </c>
      <c r="L1077" s="806" t="s">
        <v>913</v>
      </c>
      <c r="M1077" s="806" t="s">
        <v>791</v>
      </c>
      <c r="N1077" s="807">
        <v>13</v>
      </c>
      <c r="O1077" s="884"/>
      <c r="P1077" s="806" t="s">
        <v>812</v>
      </c>
      <c r="Q1077" s="807">
        <v>217</v>
      </c>
      <c r="R1077" s="807">
        <v>55</v>
      </c>
      <c r="S1077" s="759" t="str">
        <f t="shared" si="32"/>
        <v>Adulto</v>
      </c>
      <c r="U1077" s="806" t="s">
        <v>892</v>
      </c>
      <c r="V1077" s="807">
        <v>9</v>
      </c>
      <c r="W1077" s="807">
        <v>78</v>
      </c>
      <c r="X1077" s="885"/>
      <c r="Z1077" s="886"/>
      <c r="AA1077" s="886"/>
      <c r="AB1077" s="887"/>
      <c r="AC1077" s="886"/>
      <c r="AI1077" s="806" t="s">
        <v>813</v>
      </c>
      <c r="AJ1077" s="807">
        <v>16</v>
      </c>
      <c r="AK1077" s="807">
        <v>46</v>
      </c>
      <c r="AL1077" s="759" t="str">
        <f t="shared" si="33"/>
        <v>Adulto</v>
      </c>
    </row>
    <row r="1078" spans="1:38" ht="15">
      <c r="A1078" s="806" t="s">
        <v>855</v>
      </c>
      <c r="B1078" s="806" t="s">
        <v>662</v>
      </c>
      <c r="C1078" s="806" t="s">
        <v>783</v>
      </c>
      <c r="D1078" s="806" t="s">
        <v>784</v>
      </c>
      <c r="E1078" s="807">
        <v>596</v>
      </c>
      <c r="G1078" s="806" t="s">
        <v>892</v>
      </c>
      <c r="H1078" s="807">
        <v>10</v>
      </c>
      <c r="I1078" s="807">
        <v>405</v>
      </c>
      <c r="K1078" s="806" t="s">
        <v>676</v>
      </c>
      <c r="L1078" s="806" t="s">
        <v>913</v>
      </c>
      <c r="M1078" s="806" t="s">
        <v>666</v>
      </c>
      <c r="N1078" s="807">
        <v>3</v>
      </c>
      <c r="O1078" s="884"/>
      <c r="P1078" s="806" t="s">
        <v>812</v>
      </c>
      <c r="Q1078" s="807">
        <v>177</v>
      </c>
      <c r="R1078" s="807">
        <v>56</v>
      </c>
      <c r="S1078" s="759" t="str">
        <f t="shared" si="32"/>
        <v>Adulto</v>
      </c>
      <c r="U1078" s="806" t="s">
        <v>892</v>
      </c>
      <c r="V1078" s="807">
        <v>10</v>
      </c>
      <c r="W1078" s="807">
        <v>42</v>
      </c>
      <c r="X1078" s="885"/>
      <c r="Z1078" s="886"/>
      <c r="AA1078" s="886"/>
      <c r="AB1078" s="887"/>
      <c r="AC1078" s="886"/>
      <c r="AI1078" s="806" t="s">
        <v>813</v>
      </c>
      <c r="AJ1078" s="807">
        <v>16</v>
      </c>
      <c r="AK1078" s="807">
        <v>47</v>
      </c>
      <c r="AL1078" s="759" t="str">
        <f t="shared" si="33"/>
        <v>Adulto</v>
      </c>
    </row>
    <row r="1079" spans="1:38" ht="15">
      <c r="A1079" s="806" t="s">
        <v>855</v>
      </c>
      <c r="B1079" s="806" t="s">
        <v>666</v>
      </c>
      <c r="C1079" s="806" t="s">
        <v>788</v>
      </c>
      <c r="D1079" s="806" t="s">
        <v>789</v>
      </c>
      <c r="E1079" s="807">
        <v>600</v>
      </c>
      <c r="G1079" s="806" t="s">
        <v>892</v>
      </c>
      <c r="H1079" s="807">
        <v>11</v>
      </c>
      <c r="I1079" s="807">
        <v>277</v>
      </c>
      <c r="K1079" s="806" t="s">
        <v>676</v>
      </c>
      <c r="L1079" s="806" t="s">
        <v>913</v>
      </c>
      <c r="M1079" s="806" t="s">
        <v>794</v>
      </c>
      <c r="N1079" s="807">
        <v>30</v>
      </c>
      <c r="O1079" s="884"/>
      <c r="P1079" s="806" t="s">
        <v>812</v>
      </c>
      <c r="Q1079" s="807">
        <v>184</v>
      </c>
      <c r="R1079" s="807">
        <v>57</v>
      </c>
      <c r="S1079" s="759" t="str">
        <f t="shared" si="32"/>
        <v>Adulto</v>
      </c>
      <c r="U1079" s="806" t="s">
        <v>892</v>
      </c>
      <c r="V1079" s="807">
        <v>11</v>
      </c>
      <c r="W1079" s="807">
        <v>27</v>
      </c>
      <c r="X1079" s="885"/>
      <c r="Z1079" s="886"/>
      <c r="AA1079" s="886"/>
      <c r="AB1079" s="887"/>
      <c r="AC1079" s="886"/>
      <c r="AI1079" s="806" t="s">
        <v>813</v>
      </c>
      <c r="AJ1079" s="807">
        <v>24</v>
      </c>
      <c r="AK1079" s="807">
        <v>48</v>
      </c>
      <c r="AL1079" s="759" t="str">
        <f t="shared" si="33"/>
        <v>Adulto</v>
      </c>
    </row>
    <row r="1080" spans="1:38" ht="15">
      <c r="A1080" s="806" t="s">
        <v>855</v>
      </c>
      <c r="B1080" s="806" t="s">
        <v>666</v>
      </c>
      <c r="C1080" s="806" t="s">
        <v>788</v>
      </c>
      <c r="D1080" s="806" t="s">
        <v>784</v>
      </c>
      <c r="E1080" s="807">
        <v>139</v>
      </c>
      <c r="G1080" s="806" t="s">
        <v>892</v>
      </c>
      <c r="H1080" s="807">
        <v>12</v>
      </c>
      <c r="I1080" s="807">
        <v>364</v>
      </c>
      <c r="K1080" s="806" t="s">
        <v>676</v>
      </c>
      <c r="L1080" s="806" t="s">
        <v>913</v>
      </c>
      <c r="M1080" s="806" t="s">
        <v>795</v>
      </c>
      <c r="N1080" s="807">
        <v>9</v>
      </c>
      <c r="O1080" s="884"/>
      <c r="P1080" s="806" t="s">
        <v>812</v>
      </c>
      <c r="Q1080" s="807">
        <v>191</v>
      </c>
      <c r="R1080" s="807">
        <v>58</v>
      </c>
      <c r="S1080" s="759" t="str">
        <f t="shared" si="32"/>
        <v>Adulto</v>
      </c>
      <c r="U1080" s="806" t="s">
        <v>892</v>
      </c>
      <c r="V1080" s="807">
        <v>12</v>
      </c>
      <c r="W1080" s="807">
        <v>29</v>
      </c>
      <c r="X1080" s="885"/>
      <c r="Z1080" s="886"/>
      <c r="AA1080" s="886"/>
      <c r="AB1080" s="887"/>
      <c r="AC1080" s="886"/>
      <c r="AI1080" s="806" t="s">
        <v>813</v>
      </c>
      <c r="AJ1080" s="807">
        <v>10</v>
      </c>
      <c r="AK1080" s="807">
        <v>49</v>
      </c>
      <c r="AL1080" s="759" t="str">
        <f t="shared" si="33"/>
        <v>Adulto</v>
      </c>
    </row>
    <row r="1081" spans="1:38" ht="15">
      <c r="A1081" s="806" t="s">
        <v>855</v>
      </c>
      <c r="B1081" s="806" t="s">
        <v>666</v>
      </c>
      <c r="C1081" s="806" t="s">
        <v>783</v>
      </c>
      <c r="D1081" s="806" t="s">
        <v>789</v>
      </c>
      <c r="E1081" s="807">
        <v>645</v>
      </c>
      <c r="G1081" s="806" t="s">
        <v>893</v>
      </c>
      <c r="H1081" s="807">
        <v>0</v>
      </c>
      <c r="I1081" s="807">
        <v>36</v>
      </c>
      <c r="K1081" s="806" t="s">
        <v>676</v>
      </c>
      <c r="L1081" s="806" t="s">
        <v>913</v>
      </c>
      <c r="M1081" s="806" t="s">
        <v>829</v>
      </c>
      <c r="N1081" s="807">
        <v>6</v>
      </c>
      <c r="O1081" s="884"/>
      <c r="P1081" s="806" t="s">
        <v>812</v>
      </c>
      <c r="Q1081" s="807">
        <v>188</v>
      </c>
      <c r="R1081" s="807">
        <v>59</v>
      </c>
      <c r="S1081" s="759" t="str">
        <f t="shared" si="32"/>
        <v>Adulto</v>
      </c>
      <c r="U1081" s="806" t="s">
        <v>893</v>
      </c>
      <c r="V1081" s="807">
        <v>0</v>
      </c>
      <c r="W1081" s="807">
        <v>64</v>
      </c>
      <c r="X1081" s="885"/>
      <c r="Z1081" s="886"/>
      <c r="AA1081" s="886"/>
      <c r="AB1081" s="887"/>
      <c r="AC1081" s="886"/>
      <c r="AI1081" s="806" t="s">
        <v>813</v>
      </c>
      <c r="AJ1081" s="807">
        <v>10</v>
      </c>
      <c r="AK1081" s="807">
        <v>50</v>
      </c>
      <c r="AL1081" s="759" t="str">
        <f t="shared" si="33"/>
        <v>Adulto</v>
      </c>
    </row>
    <row r="1082" spans="1:38" ht="15">
      <c r="A1082" s="806" t="s">
        <v>855</v>
      </c>
      <c r="B1082" s="806" t="s">
        <v>666</v>
      </c>
      <c r="C1082" s="806" t="s">
        <v>783</v>
      </c>
      <c r="D1082" s="806" t="s">
        <v>784</v>
      </c>
      <c r="E1082" s="807">
        <v>178</v>
      </c>
      <c r="G1082" s="806" t="s">
        <v>893</v>
      </c>
      <c r="H1082" s="807">
        <v>1</v>
      </c>
      <c r="I1082" s="807">
        <v>139</v>
      </c>
      <c r="K1082" s="806" t="s">
        <v>676</v>
      </c>
      <c r="L1082" s="806" t="s">
        <v>913</v>
      </c>
      <c r="M1082" s="806" t="s">
        <v>798</v>
      </c>
      <c r="N1082" s="807">
        <v>27</v>
      </c>
      <c r="O1082" s="884"/>
      <c r="P1082" s="806" t="s">
        <v>812</v>
      </c>
      <c r="Q1082" s="807">
        <v>174</v>
      </c>
      <c r="R1082" s="807">
        <v>60</v>
      </c>
      <c r="S1082" s="759" t="str">
        <f t="shared" si="32"/>
        <v>Vejez</v>
      </c>
      <c r="U1082" s="806" t="s">
        <v>893</v>
      </c>
      <c r="V1082" s="807">
        <v>1</v>
      </c>
      <c r="W1082" s="807">
        <v>390</v>
      </c>
      <c r="X1082" s="885"/>
      <c r="Z1082" s="886"/>
      <c r="AA1082" s="886"/>
      <c r="AB1082" s="887"/>
      <c r="AC1082" s="886"/>
      <c r="AI1082" s="806" t="s">
        <v>813</v>
      </c>
      <c r="AJ1082" s="807">
        <v>21</v>
      </c>
      <c r="AK1082" s="807">
        <v>51</v>
      </c>
      <c r="AL1082" s="759" t="str">
        <f t="shared" si="33"/>
        <v>Adulto</v>
      </c>
    </row>
    <row r="1083" spans="1:38" ht="15">
      <c r="A1083" s="806" t="s">
        <v>855</v>
      </c>
      <c r="B1083" s="806" t="s">
        <v>669</v>
      </c>
      <c r="C1083" s="806" t="s">
        <v>788</v>
      </c>
      <c r="D1083" s="806" t="s">
        <v>784</v>
      </c>
      <c r="E1083" s="807">
        <v>1</v>
      </c>
      <c r="G1083" s="806" t="s">
        <v>893</v>
      </c>
      <c r="H1083" s="807">
        <v>2</v>
      </c>
      <c r="I1083" s="807">
        <v>418</v>
      </c>
      <c r="K1083" s="806" t="s">
        <v>676</v>
      </c>
      <c r="L1083" s="806" t="s">
        <v>913</v>
      </c>
      <c r="M1083" s="806" t="s">
        <v>799</v>
      </c>
      <c r="N1083" s="807">
        <v>46</v>
      </c>
      <c r="O1083" s="884"/>
      <c r="P1083" s="806" t="s">
        <v>812</v>
      </c>
      <c r="Q1083" s="807">
        <v>171</v>
      </c>
      <c r="R1083" s="807">
        <v>61</v>
      </c>
      <c r="S1083" s="759" t="str">
        <f t="shared" si="32"/>
        <v>Vejez</v>
      </c>
      <c r="U1083" s="806" t="s">
        <v>893</v>
      </c>
      <c r="V1083" s="807">
        <v>2</v>
      </c>
      <c r="W1083" s="807">
        <v>1195</v>
      </c>
      <c r="X1083" s="885"/>
      <c r="Z1083" s="886"/>
      <c r="AA1083" s="886"/>
      <c r="AB1083" s="887"/>
      <c r="AC1083" s="886"/>
      <c r="AI1083" s="806" t="s">
        <v>813</v>
      </c>
      <c r="AJ1083" s="807">
        <v>13</v>
      </c>
      <c r="AK1083" s="807">
        <v>52</v>
      </c>
      <c r="AL1083" s="759" t="str">
        <f t="shared" si="33"/>
        <v>Adulto</v>
      </c>
    </row>
    <row r="1084" spans="1:38" ht="15">
      <c r="A1084" s="806" t="s">
        <v>855</v>
      </c>
      <c r="B1084" s="806" t="s">
        <v>669</v>
      </c>
      <c r="C1084" s="806" t="s">
        <v>783</v>
      </c>
      <c r="D1084" s="806" t="s">
        <v>784</v>
      </c>
      <c r="E1084" s="807">
        <v>4</v>
      </c>
      <c r="G1084" s="806" t="s">
        <v>893</v>
      </c>
      <c r="H1084" s="807">
        <v>3</v>
      </c>
      <c r="I1084" s="807">
        <v>216</v>
      </c>
      <c r="K1084" s="806" t="s">
        <v>676</v>
      </c>
      <c r="L1084" s="806" t="s">
        <v>913</v>
      </c>
      <c r="M1084" s="806" t="s">
        <v>801</v>
      </c>
      <c r="N1084" s="807">
        <v>115</v>
      </c>
      <c r="O1084" s="884"/>
      <c r="P1084" s="806" t="s">
        <v>812</v>
      </c>
      <c r="Q1084" s="807">
        <v>168</v>
      </c>
      <c r="R1084" s="807">
        <v>62</v>
      </c>
      <c r="S1084" s="759" t="str">
        <f t="shared" si="32"/>
        <v>Vejez</v>
      </c>
      <c r="U1084" s="806" t="s">
        <v>893</v>
      </c>
      <c r="V1084" s="807">
        <v>3</v>
      </c>
      <c r="W1084" s="807">
        <v>605</v>
      </c>
      <c r="X1084" s="885"/>
      <c r="Z1084" s="886"/>
      <c r="AA1084" s="886"/>
      <c r="AB1084" s="887"/>
      <c r="AC1084" s="886"/>
      <c r="AI1084" s="806" t="s">
        <v>813</v>
      </c>
      <c r="AJ1084" s="807">
        <v>14</v>
      </c>
      <c r="AK1084" s="807">
        <v>53</v>
      </c>
      <c r="AL1084" s="759" t="str">
        <f t="shared" si="33"/>
        <v>Adulto</v>
      </c>
    </row>
    <row r="1085" spans="1:38" ht="15">
      <c r="A1085" s="806" t="s">
        <v>855</v>
      </c>
      <c r="B1085" s="806" t="s">
        <v>787</v>
      </c>
      <c r="C1085" s="806" t="s">
        <v>788</v>
      </c>
      <c r="D1085" s="806" t="s">
        <v>789</v>
      </c>
      <c r="E1085" s="807">
        <v>1</v>
      </c>
      <c r="G1085" s="806" t="s">
        <v>893</v>
      </c>
      <c r="H1085" s="807">
        <v>4</v>
      </c>
      <c r="I1085" s="807">
        <v>1213</v>
      </c>
      <c r="K1085" s="806" t="s">
        <v>676</v>
      </c>
      <c r="L1085" s="806" t="s">
        <v>913</v>
      </c>
      <c r="M1085" s="806" t="s">
        <v>673</v>
      </c>
      <c r="N1085" s="807">
        <v>30</v>
      </c>
      <c r="O1085" s="884"/>
      <c r="P1085" s="806" t="s">
        <v>812</v>
      </c>
      <c r="Q1085" s="807">
        <v>150</v>
      </c>
      <c r="R1085" s="807">
        <v>63</v>
      </c>
      <c r="S1085" s="759" t="str">
        <f t="shared" si="32"/>
        <v>Vejez</v>
      </c>
      <c r="U1085" s="806" t="s">
        <v>893</v>
      </c>
      <c r="V1085" s="807">
        <v>4</v>
      </c>
      <c r="W1085" s="807">
        <v>4986</v>
      </c>
      <c r="X1085" s="885"/>
      <c r="Z1085" s="886"/>
      <c r="AA1085" s="886"/>
      <c r="AB1085" s="887"/>
      <c r="AC1085" s="886"/>
      <c r="AI1085" s="806" t="s">
        <v>813</v>
      </c>
      <c r="AJ1085" s="807">
        <v>11</v>
      </c>
      <c r="AK1085" s="807">
        <v>54</v>
      </c>
      <c r="AL1085" s="759" t="str">
        <f t="shared" si="33"/>
        <v>Adulto</v>
      </c>
    </row>
    <row r="1086" spans="1:38" ht="15">
      <c r="A1086" s="806" t="s">
        <v>855</v>
      </c>
      <c r="B1086" s="806" t="s">
        <v>787</v>
      </c>
      <c r="C1086" s="806" t="s">
        <v>783</v>
      </c>
      <c r="D1086" s="806" t="s">
        <v>789</v>
      </c>
      <c r="E1086" s="807">
        <v>9</v>
      </c>
      <c r="G1086" s="806" t="s">
        <v>893</v>
      </c>
      <c r="H1086" s="807">
        <v>5</v>
      </c>
      <c r="I1086" s="807">
        <v>197</v>
      </c>
      <c r="K1086" s="806" t="s">
        <v>676</v>
      </c>
      <c r="L1086" s="806" t="s">
        <v>913</v>
      </c>
      <c r="M1086" s="806" t="s">
        <v>674</v>
      </c>
      <c r="N1086" s="807">
        <v>13686</v>
      </c>
      <c r="O1086" s="884"/>
      <c r="P1086" s="806" t="s">
        <v>812</v>
      </c>
      <c r="Q1086" s="807">
        <v>155</v>
      </c>
      <c r="R1086" s="807">
        <v>64</v>
      </c>
      <c r="S1086" s="759" t="str">
        <f t="shared" si="32"/>
        <v>Vejez</v>
      </c>
      <c r="U1086" s="806" t="s">
        <v>893</v>
      </c>
      <c r="V1086" s="807">
        <v>5</v>
      </c>
      <c r="W1086" s="807">
        <v>836</v>
      </c>
      <c r="X1086" s="885"/>
      <c r="Z1086" s="886"/>
      <c r="AA1086" s="886"/>
      <c r="AB1086" s="887"/>
      <c r="AC1086" s="886"/>
      <c r="AI1086" s="806" t="s">
        <v>813</v>
      </c>
      <c r="AJ1086" s="807">
        <v>15</v>
      </c>
      <c r="AK1086" s="807">
        <v>55</v>
      </c>
      <c r="AL1086" s="759" t="str">
        <f t="shared" si="33"/>
        <v>Adulto</v>
      </c>
    </row>
    <row r="1087" spans="1:38" ht="15">
      <c r="A1087" s="806" t="s">
        <v>855</v>
      </c>
      <c r="B1087" s="806" t="s">
        <v>787</v>
      </c>
      <c r="C1087" s="806" t="s">
        <v>783</v>
      </c>
      <c r="D1087" s="806" t="s">
        <v>784</v>
      </c>
      <c r="E1087" s="807">
        <v>5</v>
      </c>
      <c r="G1087" s="806" t="s">
        <v>893</v>
      </c>
      <c r="H1087" s="807">
        <v>6</v>
      </c>
      <c r="I1087" s="807">
        <v>263</v>
      </c>
      <c r="K1087" s="806" t="s">
        <v>676</v>
      </c>
      <c r="L1087" s="806" t="s">
        <v>913</v>
      </c>
      <c r="M1087" s="806" t="s">
        <v>678</v>
      </c>
      <c r="N1087" s="807">
        <v>54</v>
      </c>
      <c r="O1087" s="884"/>
      <c r="P1087" s="806" t="s">
        <v>812</v>
      </c>
      <c r="Q1087" s="807">
        <v>160</v>
      </c>
      <c r="R1087" s="807">
        <v>65</v>
      </c>
      <c r="S1087" s="759" t="str">
        <f t="shared" si="32"/>
        <v>Vejez</v>
      </c>
      <c r="U1087" s="806" t="s">
        <v>893</v>
      </c>
      <c r="V1087" s="807">
        <v>6</v>
      </c>
      <c r="W1087" s="807">
        <v>867</v>
      </c>
      <c r="X1087" s="885"/>
      <c r="Z1087" s="886"/>
      <c r="AA1087" s="886"/>
      <c r="AB1087" s="887"/>
      <c r="AC1087" s="886"/>
      <c r="AI1087" s="806" t="s">
        <v>813</v>
      </c>
      <c r="AJ1087" s="807">
        <v>16</v>
      </c>
      <c r="AK1087" s="807">
        <v>56</v>
      </c>
      <c r="AL1087" s="759" t="str">
        <f t="shared" si="33"/>
        <v>Adulto</v>
      </c>
    </row>
    <row r="1088" spans="1:38" ht="15">
      <c r="A1088" s="806" t="s">
        <v>855</v>
      </c>
      <c r="B1088" s="806" t="s">
        <v>796</v>
      </c>
      <c r="C1088" s="806" t="s">
        <v>783</v>
      </c>
      <c r="D1088" s="806" t="s">
        <v>789</v>
      </c>
      <c r="E1088" s="807">
        <v>1</v>
      </c>
      <c r="G1088" s="806" t="s">
        <v>893</v>
      </c>
      <c r="H1088" s="807">
        <v>7</v>
      </c>
      <c r="I1088" s="807">
        <v>240</v>
      </c>
      <c r="K1088" s="806" t="s">
        <v>676</v>
      </c>
      <c r="L1088" s="806" t="s">
        <v>913</v>
      </c>
      <c r="M1088" s="806" t="s">
        <v>683</v>
      </c>
      <c r="N1088" s="807">
        <v>7</v>
      </c>
      <c r="O1088" s="884"/>
      <c r="P1088" s="806" t="s">
        <v>812</v>
      </c>
      <c r="Q1088" s="807">
        <v>144</v>
      </c>
      <c r="R1088" s="807">
        <v>66</v>
      </c>
      <c r="S1088" s="759" t="str">
        <f t="shared" si="32"/>
        <v>Vejez</v>
      </c>
      <c r="U1088" s="806" t="s">
        <v>893</v>
      </c>
      <c r="V1088" s="807">
        <v>7</v>
      </c>
      <c r="W1088" s="807">
        <v>843</v>
      </c>
      <c r="X1088" s="885"/>
      <c r="Z1088" s="886"/>
      <c r="AA1088" s="886"/>
      <c r="AB1088" s="887"/>
      <c r="AC1088" s="886"/>
      <c r="AI1088" s="806" t="s">
        <v>813</v>
      </c>
      <c r="AJ1088" s="807">
        <v>21</v>
      </c>
      <c r="AK1088" s="807">
        <v>57</v>
      </c>
      <c r="AL1088" s="759" t="str">
        <f t="shared" si="33"/>
        <v>Adulto</v>
      </c>
    </row>
    <row r="1089" spans="1:38" ht="15">
      <c r="A1089" s="806" t="s">
        <v>855</v>
      </c>
      <c r="B1089" s="806" t="s">
        <v>815</v>
      </c>
      <c r="C1089" s="806" t="s">
        <v>788</v>
      </c>
      <c r="D1089" s="806" t="s">
        <v>789</v>
      </c>
      <c r="E1089" s="807">
        <v>185</v>
      </c>
      <c r="G1089" s="806" t="s">
        <v>893</v>
      </c>
      <c r="H1089" s="807">
        <v>8</v>
      </c>
      <c r="I1089" s="807">
        <v>256</v>
      </c>
      <c r="K1089" s="806" t="s">
        <v>676</v>
      </c>
      <c r="L1089" s="806" t="s">
        <v>913</v>
      </c>
      <c r="M1089" s="806" t="s">
        <v>684</v>
      </c>
      <c r="N1089" s="807">
        <v>1967</v>
      </c>
      <c r="O1089" s="884"/>
      <c r="P1089" s="806" t="s">
        <v>812</v>
      </c>
      <c r="Q1089" s="807">
        <v>125</v>
      </c>
      <c r="R1089" s="807">
        <v>67</v>
      </c>
      <c r="S1089" s="759" t="str">
        <f t="shared" si="32"/>
        <v>Vejez</v>
      </c>
      <c r="U1089" s="806" t="s">
        <v>893</v>
      </c>
      <c r="V1089" s="807">
        <v>8</v>
      </c>
      <c r="W1089" s="807">
        <v>747</v>
      </c>
      <c r="X1089" s="885"/>
      <c r="Z1089" s="886"/>
      <c r="AA1089" s="886"/>
      <c r="AB1089" s="887"/>
      <c r="AC1089" s="886"/>
      <c r="AI1089" s="806" t="s">
        <v>813</v>
      </c>
      <c r="AJ1089" s="807">
        <v>12</v>
      </c>
      <c r="AK1089" s="807">
        <v>58</v>
      </c>
      <c r="AL1089" s="759" t="str">
        <f t="shared" si="33"/>
        <v>Adulto</v>
      </c>
    </row>
    <row r="1090" spans="1:38" ht="15">
      <c r="A1090" s="806" t="s">
        <v>855</v>
      </c>
      <c r="B1090" s="806" t="s">
        <v>815</v>
      </c>
      <c r="C1090" s="806" t="s">
        <v>788</v>
      </c>
      <c r="D1090" s="806" t="s">
        <v>784</v>
      </c>
      <c r="E1090" s="807">
        <v>68</v>
      </c>
      <c r="G1090" s="806" t="s">
        <v>893</v>
      </c>
      <c r="H1090" s="807">
        <v>9</v>
      </c>
      <c r="I1090" s="807">
        <v>197</v>
      </c>
      <c r="K1090" s="806" t="s">
        <v>676</v>
      </c>
      <c r="L1090" s="806" t="s">
        <v>922</v>
      </c>
      <c r="M1090" s="806" t="s">
        <v>806</v>
      </c>
      <c r="N1090" s="807">
        <v>1</v>
      </c>
      <c r="O1090" s="884"/>
      <c r="P1090" s="806" t="s">
        <v>812</v>
      </c>
      <c r="Q1090" s="807">
        <v>119</v>
      </c>
      <c r="R1090" s="807">
        <v>68</v>
      </c>
      <c r="S1090" s="759" t="str">
        <f t="shared" si="32"/>
        <v>Vejez</v>
      </c>
      <c r="U1090" s="806" t="s">
        <v>893</v>
      </c>
      <c r="V1090" s="807">
        <v>9</v>
      </c>
      <c r="W1090" s="807">
        <v>589</v>
      </c>
      <c r="X1090" s="885"/>
      <c r="Z1090" s="886"/>
      <c r="AA1090" s="886"/>
      <c r="AB1090" s="887"/>
      <c r="AC1090" s="886"/>
      <c r="AI1090" s="806" t="s">
        <v>813</v>
      </c>
      <c r="AJ1090" s="807">
        <v>14</v>
      </c>
      <c r="AK1090" s="807">
        <v>59</v>
      </c>
      <c r="AL1090" s="759" t="str">
        <f t="shared" si="33"/>
        <v>Adulto</v>
      </c>
    </row>
    <row r="1091" spans="1:38" ht="15">
      <c r="A1091" s="806" t="s">
        <v>855</v>
      </c>
      <c r="B1091" s="806" t="s">
        <v>815</v>
      </c>
      <c r="C1091" s="806" t="s">
        <v>783</v>
      </c>
      <c r="D1091" s="806" t="s">
        <v>789</v>
      </c>
      <c r="E1091" s="807">
        <v>139</v>
      </c>
      <c r="G1091" s="806" t="s">
        <v>893</v>
      </c>
      <c r="H1091" s="807">
        <v>10</v>
      </c>
      <c r="I1091" s="807">
        <v>149</v>
      </c>
      <c r="K1091" s="806" t="s">
        <v>676</v>
      </c>
      <c r="L1091" s="806" t="s">
        <v>922</v>
      </c>
      <c r="M1091" s="806" t="s">
        <v>790</v>
      </c>
      <c r="N1091" s="807">
        <v>8</v>
      </c>
      <c r="O1091" s="884"/>
      <c r="P1091" s="806" t="s">
        <v>812</v>
      </c>
      <c r="Q1091" s="807">
        <v>107</v>
      </c>
      <c r="R1091" s="807">
        <v>69</v>
      </c>
      <c r="S1091" s="759" t="str">
        <f t="shared" ref="S1091:S1154" si="34">IF(P1091=0,"",IF(AND(R1091&gt;=0,R1091&lt;=5),"Primera Infancia",IF(AND(R1091&gt;=6,R1091&lt;=11),"Infancia",IF(AND(R1091&gt;=12,R1091&lt;=17),"Adolescente",IF(AND(R1091&gt;=18,R1091&lt;=28),"Juventud",IF(AND(R1091&gt;=29,R1091&lt;=59),"Adulto","Vejez"))))))</f>
        <v>Vejez</v>
      </c>
      <c r="U1091" s="806" t="s">
        <v>893</v>
      </c>
      <c r="V1091" s="807">
        <v>10</v>
      </c>
      <c r="W1091" s="807">
        <v>454</v>
      </c>
      <c r="X1091" s="885"/>
      <c r="Z1091" s="886"/>
      <c r="AA1091" s="886"/>
      <c r="AB1091" s="887"/>
      <c r="AC1091" s="886"/>
      <c r="AI1091" s="806" t="s">
        <v>813</v>
      </c>
      <c r="AJ1091" s="807">
        <v>8</v>
      </c>
      <c r="AK1091" s="807">
        <v>60</v>
      </c>
      <c r="AL1091" s="759" t="str">
        <f t="shared" ref="AL1091:AL1154" si="35">IF(AI1091=0,"",IF(AND(AK1091&gt;=0,AK1091&lt;=5),"Primera Infancia",IF(AND(AK1091&gt;=6,AK1091&lt;=11),"Infancia",IF(AND(AK1091&gt;=12,AK1091&lt;=17),"Adolescente",IF(AND(AK1091&gt;=18,AK1091&lt;=28),"Juventud",IF(AND(AK1091&gt;=29,AK1091&lt;=59),"Adulto","Vejez"))))))</f>
        <v>Vejez</v>
      </c>
    </row>
    <row r="1092" spans="1:38" ht="15">
      <c r="A1092" s="806" t="s">
        <v>855</v>
      </c>
      <c r="B1092" s="806" t="s">
        <v>815</v>
      </c>
      <c r="C1092" s="806" t="s">
        <v>783</v>
      </c>
      <c r="D1092" s="806" t="s">
        <v>784</v>
      </c>
      <c r="E1092" s="807">
        <v>79</v>
      </c>
      <c r="G1092" s="806" t="s">
        <v>893</v>
      </c>
      <c r="H1092" s="807">
        <v>11</v>
      </c>
      <c r="I1092" s="807">
        <v>107</v>
      </c>
      <c r="K1092" s="806" t="s">
        <v>676</v>
      </c>
      <c r="L1092" s="806" t="s">
        <v>922</v>
      </c>
      <c r="M1092" s="806" t="s">
        <v>824</v>
      </c>
      <c r="N1092" s="807">
        <v>1</v>
      </c>
      <c r="O1092" s="884"/>
      <c r="P1092" s="806" t="s">
        <v>812</v>
      </c>
      <c r="Q1092" s="807">
        <v>96</v>
      </c>
      <c r="R1092" s="807">
        <v>70</v>
      </c>
      <c r="S1092" s="759" t="str">
        <f t="shared" si="34"/>
        <v>Vejez</v>
      </c>
      <c r="U1092" s="806" t="s">
        <v>893</v>
      </c>
      <c r="V1092" s="807">
        <v>11</v>
      </c>
      <c r="W1092" s="807">
        <v>321</v>
      </c>
      <c r="X1092" s="885"/>
      <c r="Z1092" s="886"/>
      <c r="AA1092" s="886"/>
      <c r="AB1092" s="887"/>
      <c r="AC1092" s="886"/>
      <c r="AI1092" s="806" t="s">
        <v>813</v>
      </c>
      <c r="AJ1092" s="807">
        <v>10</v>
      </c>
      <c r="AK1092" s="807">
        <v>61</v>
      </c>
      <c r="AL1092" s="759" t="str">
        <f t="shared" si="35"/>
        <v>Vejez</v>
      </c>
    </row>
    <row r="1093" spans="1:38" ht="15">
      <c r="A1093" s="806" t="s">
        <v>855</v>
      </c>
      <c r="B1093" s="806" t="s">
        <v>818</v>
      </c>
      <c r="C1093" s="806" t="s">
        <v>788</v>
      </c>
      <c r="D1093" s="806" t="s">
        <v>789</v>
      </c>
      <c r="E1093" s="807">
        <v>1</v>
      </c>
      <c r="G1093" s="806" t="s">
        <v>893</v>
      </c>
      <c r="H1093" s="807">
        <v>12</v>
      </c>
      <c r="I1093" s="807">
        <v>119</v>
      </c>
      <c r="K1093" s="806" t="s">
        <v>676</v>
      </c>
      <c r="L1093" s="806" t="s">
        <v>922</v>
      </c>
      <c r="M1093" s="806" t="s">
        <v>826</v>
      </c>
      <c r="N1093" s="807">
        <v>2</v>
      </c>
      <c r="O1093" s="884"/>
      <c r="P1093" s="806" t="s">
        <v>812</v>
      </c>
      <c r="Q1093" s="807">
        <v>106</v>
      </c>
      <c r="R1093" s="807">
        <v>71</v>
      </c>
      <c r="S1093" s="759" t="str">
        <f t="shared" si="34"/>
        <v>Vejez</v>
      </c>
      <c r="U1093" s="806" t="s">
        <v>893</v>
      </c>
      <c r="V1093" s="807">
        <v>12</v>
      </c>
      <c r="W1093" s="807">
        <v>336</v>
      </c>
      <c r="X1093" s="885"/>
      <c r="Z1093" s="886"/>
      <c r="AA1093" s="886"/>
      <c r="AB1093" s="887"/>
      <c r="AC1093" s="886"/>
      <c r="AI1093" s="806" t="s">
        <v>813</v>
      </c>
      <c r="AJ1093" s="807">
        <v>2</v>
      </c>
      <c r="AK1093" s="807">
        <v>62</v>
      </c>
      <c r="AL1093" s="759" t="str">
        <f t="shared" si="35"/>
        <v>Vejez</v>
      </c>
    </row>
    <row r="1094" spans="1:38" ht="15">
      <c r="A1094" s="806" t="s">
        <v>855</v>
      </c>
      <c r="B1094" s="806" t="s">
        <v>818</v>
      </c>
      <c r="C1094" s="806" t="s">
        <v>788</v>
      </c>
      <c r="D1094" s="806" t="s">
        <v>784</v>
      </c>
      <c r="E1094" s="807">
        <v>2</v>
      </c>
      <c r="G1094" s="806" t="s">
        <v>895</v>
      </c>
      <c r="H1094" s="807">
        <v>0</v>
      </c>
      <c r="I1094" s="807">
        <v>379</v>
      </c>
      <c r="K1094" s="806" t="s">
        <v>676</v>
      </c>
      <c r="L1094" s="806" t="s">
        <v>922</v>
      </c>
      <c r="M1094" s="806" t="s">
        <v>666</v>
      </c>
      <c r="N1094" s="807">
        <v>7</v>
      </c>
      <c r="O1094" s="884"/>
      <c r="P1094" s="806" t="s">
        <v>812</v>
      </c>
      <c r="Q1094" s="807">
        <v>103</v>
      </c>
      <c r="R1094" s="807">
        <v>72</v>
      </c>
      <c r="S1094" s="759" t="str">
        <f t="shared" si="34"/>
        <v>Vejez</v>
      </c>
      <c r="U1094" s="806" t="s">
        <v>895</v>
      </c>
      <c r="V1094" s="807">
        <v>0</v>
      </c>
      <c r="W1094" s="807">
        <v>1243</v>
      </c>
      <c r="X1094" s="885"/>
      <c r="Z1094" s="886"/>
      <c r="AA1094" s="886"/>
      <c r="AB1094" s="887"/>
      <c r="AC1094" s="886"/>
      <c r="AI1094" s="806" t="s">
        <v>813</v>
      </c>
      <c r="AJ1094" s="807">
        <v>7</v>
      </c>
      <c r="AK1094" s="807">
        <v>63</v>
      </c>
      <c r="AL1094" s="759" t="str">
        <f t="shared" si="35"/>
        <v>Vejez</v>
      </c>
    </row>
    <row r="1095" spans="1:38" ht="15">
      <c r="A1095" s="806" t="s">
        <v>855</v>
      </c>
      <c r="B1095" s="806" t="s">
        <v>818</v>
      </c>
      <c r="C1095" s="806" t="s">
        <v>783</v>
      </c>
      <c r="D1095" s="806" t="s">
        <v>789</v>
      </c>
      <c r="E1095" s="807">
        <v>2</v>
      </c>
      <c r="G1095" s="806" t="s">
        <v>895</v>
      </c>
      <c r="H1095" s="807">
        <v>1</v>
      </c>
      <c r="I1095" s="807">
        <v>1358</v>
      </c>
      <c r="K1095" s="806" t="s">
        <v>676</v>
      </c>
      <c r="L1095" s="806" t="s">
        <v>922</v>
      </c>
      <c r="M1095" s="806" t="s">
        <v>794</v>
      </c>
      <c r="N1095" s="807">
        <v>4</v>
      </c>
      <c r="O1095" s="884"/>
      <c r="P1095" s="806" t="s">
        <v>812</v>
      </c>
      <c r="Q1095" s="807">
        <v>88</v>
      </c>
      <c r="R1095" s="807">
        <v>73</v>
      </c>
      <c r="S1095" s="759" t="str">
        <f t="shared" si="34"/>
        <v>Vejez</v>
      </c>
      <c r="U1095" s="806" t="s">
        <v>895</v>
      </c>
      <c r="V1095" s="807">
        <v>1</v>
      </c>
      <c r="W1095" s="807">
        <v>6175</v>
      </c>
      <c r="X1095" s="885"/>
      <c r="Z1095" s="886"/>
      <c r="AA1095" s="886"/>
      <c r="AB1095" s="887"/>
      <c r="AC1095" s="886"/>
      <c r="AI1095" s="806" t="s">
        <v>813</v>
      </c>
      <c r="AJ1095" s="807">
        <v>5</v>
      </c>
      <c r="AK1095" s="807">
        <v>64</v>
      </c>
      <c r="AL1095" s="759" t="str">
        <f t="shared" si="35"/>
        <v>Vejez</v>
      </c>
    </row>
    <row r="1096" spans="1:38" ht="15">
      <c r="A1096" s="806" t="s">
        <v>855</v>
      </c>
      <c r="B1096" s="806" t="s">
        <v>818</v>
      </c>
      <c r="C1096" s="806" t="s">
        <v>783</v>
      </c>
      <c r="D1096" s="806" t="s">
        <v>784</v>
      </c>
      <c r="E1096" s="807">
        <v>1</v>
      </c>
      <c r="G1096" s="806" t="s">
        <v>895</v>
      </c>
      <c r="H1096" s="807">
        <v>2</v>
      </c>
      <c r="I1096" s="807">
        <v>3037</v>
      </c>
      <c r="K1096" s="806" t="s">
        <v>676</v>
      </c>
      <c r="L1096" s="806" t="s">
        <v>922</v>
      </c>
      <c r="M1096" s="806" t="s">
        <v>798</v>
      </c>
      <c r="N1096" s="807">
        <v>1</v>
      </c>
      <c r="O1096" s="884"/>
      <c r="P1096" s="806" t="s">
        <v>812</v>
      </c>
      <c r="Q1096" s="807">
        <v>90</v>
      </c>
      <c r="R1096" s="807">
        <v>74</v>
      </c>
      <c r="S1096" s="759" t="str">
        <f t="shared" si="34"/>
        <v>Vejez</v>
      </c>
      <c r="U1096" s="806" t="s">
        <v>895</v>
      </c>
      <c r="V1096" s="807">
        <v>2</v>
      </c>
      <c r="W1096" s="807">
        <v>17760</v>
      </c>
      <c r="X1096" s="885"/>
      <c r="Z1096" s="886"/>
      <c r="AA1096" s="886"/>
      <c r="AB1096" s="887"/>
      <c r="AC1096" s="886"/>
      <c r="AI1096" s="806" t="s">
        <v>813</v>
      </c>
      <c r="AJ1096" s="807">
        <v>5</v>
      </c>
      <c r="AK1096" s="807">
        <v>65</v>
      </c>
      <c r="AL1096" s="759" t="str">
        <f t="shared" si="35"/>
        <v>Vejez</v>
      </c>
    </row>
    <row r="1097" spans="1:38" ht="15">
      <c r="A1097" s="806" t="s">
        <v>856</v>
      </c>
      <c r="B1097" s="806" t="s">
        <v>782</v>
      </c>
      <c r="C1097" s="806" t="s">
        <v>783</v>
      </c>
      <c r="D1097" s="806" t="s">
        <v>784</v>
      </c>
      <c r="E1097" s="807">
        <v>1</v>
      </c>
      <c r="G1097" s="806" t="s">
        <v>895</v>
      </c>
      <c r="H1097" s="807">
        <v>3</v>
      </c>
      <c r="I1097" s="807">
        <v>1505</v>
      </c>
      <c r="K1097" s="806" t="s">
        <v>676</v>
      </c>
      <c r="L1097" s="806" t="s">
        <v>922</v>
      </c>
      <c r="M1097" s="806" t="s">
        <v>801</v>
      </c>
      <c r="N1097" s="807">
        <v>3</v>
      </c>
      <c r="O1097" s="884"/>
      <c r="P1097" s="806" t="s">
        <v>812</v>
      </c>
      <c r="Q1097" s="807">
        <v>83</v>
      </c>
      <c r="R1097" s="807">
        <v>75</v>
      </c>
      <c r="S1097" s="759" t="str">
        <f t="shared" si="34"/>
        <v>Vejez</v>
      </c>
      <c r="U1097" s="806" t="s">
        <v>895</v>
      </c>
      <c r="V1097" s="807">
        <v>3</v>
      </c>
      <c r="W1097" s="807">
        <v>7984</v>
      </c>
      <c r="X1097" s="885"/>
      <c r="Z1097" s="886"/>
      <c r="AA1097" s="886"/>
      <c r="AB1097" s="887"/>
      <c r="AC1097" s="886"/>
      <c r="AI1097" s="806" t="s">
        <v>813</v>
      </c>
      <c r="AJ1097" s="807">
        <v>5</v>
      </c>
      <c r="AK1097" s="807">
        <v>66</v>
      </c>
      <c r="AL1097" s="759" t="str">
        <f t="shared" si="35"/>
        <v>Vejez</v>
      </c>
    </row>
    <row r="1098" spans="1:38" ht="15">
      <c r="A1098" s="806" t="s">
        <v>856</v>
      </c>
      <c r="B1098" s="806" t="s">
        <v>662</v>
      </c>
      <c r="C1098" s="806" t="s">
        <v>788</v>
      </c>
      <c r="D1098" s="806" t="s">
        <v>789</v>
      </c>
      <c r="E1098" s="807">
        <v>4029</v>
      </c>
      <c r="G1098" s="806" t="s">
        <v>895</v>
      </c>
      <c r="H1098" s="807">
        <v>4</v>
      </c>
      <c r="I1098" s="807">
        <v>10193</v>
      </c>
      <c r="K1098" s="806" t="s">
        <v>676</v>
      </c>
      <c r="L1098" s="806" t="s">
        <v>922</v>
      </c>
      <c r="M1098" s="806" t="s">
        <v>674</v>
      </c>
      <c r="N1098" s="807">
        <v>2387</v>
      </c>
      <c r="O1098" s="884"/>
      <c r="P1098" s="806" t="s">
        <v>812</v>
      </c>
      <c r="Q1098" s="807">
        <v>84</v>
      </c>
      <c r="R1098" s="807">
        <v>76</v>
      </c>
      <c r="S1098" s="759" t="str">
        <f t="shared" si="34"/>
        <v>Vejez</v>
      </c>
      <c r="U1098" s="806" t="s">
        <v>895</v>
      </c>
      <c r="V1098" s="807">
        <v>4</v>
      </c>
      <c r="W1098" s="807">
        <v>74252</v>
      </c>
      <c r="X1098" s="885"/>
      <c r="Z1098" s="886"/>
      <c r="AA1098" s="886"/>
      <c r="AB1098" s="887"/>
      <c r="AC1098" s="886"/>
      <c r="AI1098" s="806" t="s">
        <v>813</v>
      </c>
      <c r="AJ1098" s="807">
        <v>3</v>
      </c>
      <c r="AK1098" s="807">
        <v>67</v>
      </c>
      <c r="AL1098" s="759" t="str">
        <f t="shared" si="35"/>
        <v>Vejez</v>
      </c>
    </row>
    <row r="1099" spans="1:38" ht="15">
      <c r="A1099" s="806" t="s">
        <v>856</v>
      </c>
      <c r="B1099" s="806" t="s">
        <v>662</v>
      </c>
      <c r="C1099" s="806" t="s">
        <v>788</v>
      </c>
      <c r="D1099" s="806" t="s">
        <v>784</v>
      </c>
      <c r="E1099" s="807">
        <v>9187</v>
      </c>
      <c r="G1099" s="806" t="s">
        <v>895</v>
      </c>
      <c r="H1099" s="807">
        <v>5</v>
      </c>
      <c r="I1099" s="807">
        <v>1561</v>
      </c>
      <c r="K1099" s="806" t="s">
        <v>676</v>
      </c>
      <c r="L1099" s="806" t="s">
        <v>922</v>
      </c>
      <c r="M1099" s="806" t="s">
        <v>678</v>
      </c>
      <c r="N1099" s="807">
        <v>1</v>
      </c>
      <c r="O1099" s="884"/>
      <c r="P1099" s="806" t="s">
        <v>812</v>
      </c>
      <c r="Q1099" s="807">
        <v>72</v>
      </c>
      <c r="R1099" s="807">
        <v>77</v>
      </c>
      <c r="S1099" s="759" t="str">
        <f t="shared" si="34"/>
        <v>Vejez</v>
      </c>
      <c r="U1099" s="806" t="s">
        <v>895</v>
      </c>
      <c r="V1099" s="807">
        <v>5</v>
      </c>
      <c r="W1099" s="807">
        <v>10197</v>
      </c>
      <c r="X1099" s="885"/>
      <c r="Z1099" s="886"/>
      <c r="AA1099" s="886"/>
      <c r="AB1099" s="887"/>
      <c r="AC1099" s="886"/>
      <c r="AI1099" s="806" t="s">
        <v>813</v>
      </c>
      <c r="AJ1099" s="807">
        <v>4</v>
      </c>
      <c r="AK1099" s="807">
        <v>68</v>
      </c>
      <c r="AL1099" s="759" t="str">
        <f t="shared" si="35"/>
        <v>Vejez</v>
      </c>
    </row>
    <row r="1100" spans="1:38" ht="15">
      <c r="A1100" s="806" t="s">
        <v>856</v>
      </c>
      <c r="B1100" s="806" t="s">
        <v>662</v>
      </c>
      <c r="C1100" s="806" t="s">
        <v>783</v>
      </c>
      <c r="D1100" s="806" t="s">
        <v>789</v>
      </c>
      <c r="E1100" s="807">
        <v>4407</v>
      </c>
      <c r="G1100" s="806" t="s">
        <v>895</v>
      </c>
      <c r="H1100" s="807">
        <v>6</v>
      </c>
      <c r="I1100" s="807">
        <v>1743</v>
      </c>
      <c r="K1100" s="806" t="s">
        <v>676</v>
      </c>
      <c r="L1100" s="806" t="s">
        <v>922</v>
      </c>
      <c r="M1100" s="806" t="s">
        <v>683</v>
      </c>
      <c r="N1100" s="807">
        <v>1</v>
      </c>
      <c r="O1100" s="884"/>
      <c r="P1100" s="806" t="s">
        <v>812</v>
      </c>
      <c r="Q1100" s="807">
        <v>73</v>
      </c>
      <c r="R1100" s="807">
        <v>78</v>
      </c>
      <c r="S1100" s="759" t="str">
        <f t="shared" si="34"/>
        <v>Vejez</v>
      </c>
      <c r="U1100" s="806" t="s">
        <v>895</v>
      </c>
      <c r="V1100" s="807">
        <v>6</v>
      </c>
      <c r="W1100" s="807">
        <v>9776</v>
      </c>
      <c r="X1100" s="885"/>
      <c r="Z1100" s="886"/>
      <c r="AA1100" s="886"/>
      <c r="AB1100" s="887"/>
      <c r="AC1100" s="886"/>
      <c r="AI1100" s="806" t="s">
        <v>813</v>
      </c>
      <c r="AJ1100" s="807">
        <v>1</v>
      </c>
      <c r="AK1100" s="807">
        <v>69</v>
      </c>
      <c r="AL1100" s="759" t="str">
        <f t="shared" si="35"/>
        <v>Vejez</v>
      </c>
    </row>
    <row r="1101" spans="1:38" ht="15">
      <c r="A1101" s="806" t="s">
        <v>856</v>
      </c>
      <c r="B1101" s="806" t="s">
        <v>662</v>
      </c>
      <c r="C1101" s="806" t="s">
        <v>783</v>
      </c>
      <c r="D1101" s="806" t="s">
        <v>784</v>
      </c>
      <c r="E1101" s="807">
        <v>9133</v>
      </c>
      <c r="G1101" s="806" t="s">
        <v>895</v>
      </c>
      <c r="H1101" s="807">
        <v>7</v>
      </c>
      <c r="I1101" s="807">
        <v>1804</v>
      </c>
      <c r="K1101" s="806" t="s">
        <v>676</v>
      </c>
      <c r="L1101" s="806" t="s">
        <v>922</v>
      </c>
      <c r="M1101" s="806" t="s">
        <v>684</v>
      </c>
      <c r="N1101" s="807">
        <v>1420</v>
      </c>
      <c r="O1101" s="884"/>
      <c r="P1101" s="806" t="s">
        <v>812</v>
      </c>
      <c r="Q1101" s="807">
        <v>58</v>
      </c>
      <c r="R1101" s="807">
        <v>79</v>
      </c>
      <c r="S1101" s="759" t="str">
        <f t="shared" si="34"/>
        <v>Vejez</v>
      </c>
      <c r="U1101" s="806" t="s">
        <v>895</v>
      </c>
      <c r="V1101" s="807">
        <v>7</v>
      </c>
      <c r="W1101" s="807">
        <v>9273</v>
      </c>
      <c r="X1101" s="885"/>
      <c r="Z1101" s="886"/>
      <c r="AA1101" s="886"/>
      <c r="AB1101" s="887"/>
      <c r="AC1101" s="886"/>
      <c r="AI1101" s="806" t="s">
        <v>813</v>
      </c>
      <c r="AJ1101" s="807">
        <v>3</v>
      </c>
      <c r="AK1101" s="807">
        <v>70</v>
      </c>
      <c r="AL1101" s="759" t="str">
        <f t="shared" si="35"/>
        <v>Vejez</v>
      </c>
    </row>
    <row r="1102" spans="1:38" ht="15">
      <c r="A1102" s="806" t="s">
        <v>856</v>
      </c>
      <c r="B1102" s="806" t="s">
        <v>666</v>
      </c>
      <c r="C1102" s="806" t="s">
        <v>788</v>
      </c>
      <c r="D1102" s="806" t="s">
        <v>789</v>
      </c>
      <c r="E1102" s="807">
        <v>46</v>
      </c>
      <c r="G1102" s="806" t="s">
        <v>895</v>
      </c>
      <c r="H1102" s="807">
        <v>8</v>
      </c>
      <c r="I1102" s="807">
        <v>1641</v>
      </c>
      <c r="K1102" s="806" t="s">
        <v>676</v>
      </c>
      <c r="L1102" s="806" t="s">
        <v>926</v>
      </c>
      <c r="M1102" s="806" t="s">
        <v>820</v>
      </c>
      <c r="N1102" s="807">
        <v>1</v>
      </c>
      <c r="O1102" s="884"/>
      <c r="P1102" s="806" t="s">
        <v>812</v>
      </c>
      <c r="Q1102" s="807">
        <v>55</v>
      </c>
      <c r="R1102" s="807">
        <v>80</v>
      </c>
      <c r="S1102" s="759" t="str">
        <f t="shared" si="34"/>
        <v>Vejez</v>
      </c>
      <c r="U1102" s="806" t="s">
        <v>895</v>
      </c>
      <c r="V1102" s="807">
        <v>8</v>
      </c>
      <c r="W1102" s="807">
        <v>7643</v>
      </c>
      <c r="X1102" s="885"/>
      <c r="Z1102" s="886"/>
      <c r="AA1102" s="886"/>
      <c r="AB1102" s="887"/>
      <c r="AC1102" s="886"/>
      <c r="AI1102" s="806" t="s">
        <v>813</v>
      </c>
      <c r="AJ1102" s="807">
        <v>2</v>
      </c>
      <c r="AK1102" s="807">
        <v>71</v>
      </c>
      <c r="AL1102" s="759" t="str">
        <f t="shared" si="35"/>
        <v>Vejez</v>
      </c>
    </row>
    <row r="1103" spans="1:38" ht="15">
      <c r="A1103" s="806" t="s">
        <v>856</v>
      </c>
      <c r="B1103" s="806" t="s">
        <v>666</v>
      </c>
      <c r="C1103" s="806" t="s">
        <v>788</v>
      </c>
      <c r="D1103" s="806" t="s">
        <v>784</v>
      </c>
      <c r="E1103" s="807">
        <v>281</v>
      </c>
      <c r="G1103" s="806" t="s">
        <v>895</v>
      </c>
      <c r="H1103" s="807">
        <v>9</v>
      </c>
      <c r="I1103" s="807">
        <v>1218</v>
      </c>
      <c r="K1103" s="806" t="s">
        <v>676</v>
      </c>
      <c r="L1103" s="806" t="s">
        <v>926</v>
      </c>
      <c r="M1103" s="806" t="s">
        <v>806</v>
      </c>
      <c r="N1103" s="807">
        <v>1</v>
      </c>
      <c r="O1103" s="884"/>
      <c r="P1103" s="806" t="s">
        <v>812</v>
      </c>
      <c r="Q1103" s="807">
        <v>53</v>
      </c>
      <c r="R1103" s="807">
        <v>81</v>
      </c>
      <c r="S1103" s="759" t="str">
        <f t="shared" si="34"/>
        <v>Vejez</v>
      </c>
      <c r="U1103" s="806" t="s">
        <v>895</v>
      </c>
      <c r="V1103" s="807">
        <v>9</v>
      </c>
      <c r="W1103" s="807">
        <v>5921</v>
      </c>
      <c r="X1103" s="885"/>
      <c r="Z1103" s="886"/>
      <c r="AA1103" s="886"/>
      <c r="AB1103" s="887"/>
      <c r="AC1103" s="886"/>
      <c r="AI1103" s="806" t="s">
        <v>813</v>
      </c>
      <c r="AJ1103" s="807">
        <v>3</v>
      </c>
      <c r="AK1103" s="807">
        <v>72</v>
      </c>
      <c r="AL1103" s="759" t="str">
        <f t="shared" si="35"/>
        <v>Vejez</v>
      </c>
    </row>
    <row r="1104" spans="1:38" ht="15">
      <c r="A1104" s="806" t="s">
        <v>856</v>
      </c>
      <c r="B1104" s="806" t="s">
        <v>666</v>
      </c>
      <c r="C1104" s="806" t="s">
        <v>783</v>
      </c>
      <c r="D1104" s="806" t="s">
        <v>789</v>
      </c>
      <c r="E1104" s="807">
        <v>64</v>
      </c>
      <c r="G1104" s="806" t="s">
        <v>895</v>
      </c>
      <c r="H1104" s="807">
        <v>10</v>
      </c>
      <c r="I1104" s="807">
        <v>925</v>
      </c>
      <c r="K1104" s="806" t="s">
        <v>676</v>
      </c>
      <c r="L1104" s="806" t="s">
        <v>926</v>
      </c>
      <c r="M1104" s="806" t="s">
        <v>790</v>
      </c>
      <c r="N1104" s="807">
        <v>497</v>
      </c>
      <c r="O1104" s="884"/>
      <c r="P1104" s="806" t="s">
        <v>812</v>
      </c>
      <c r="Q1104" s="807">
        <v>43</v>
      </c>
      <c r="R1104" s="807">
        <v>82</v>
      </c>
      <c r="S1104" s="759" t="str">
        <f t="shared" si="34"/>
        <v>Vejez</v>
      </c>
      <c r="U1104" s="806" t="s">
        <v>895</v>
      </c>
      <c r="V1104" s="807">
        <v>10</v>
      </c>
      <c r="W1104" s="807">
        <v>4422</v>
      </c>
      <c r="X1104" s="885"/>
      <c r="Z1104" s="886"/>
      <c r="AA1104" s="886"/>
      <c r="AB1104" s="887"/>
      <c r="AC1104" s="886"/>
      <c r="AI1104" s="806" t="s">
        <v>813</v>
      </c>
      <c r="AJ1104" s="807">
        <v>1</v>
      </c>
      <c r="AK1104" s="807">
        <v>73</v>
      </c>
      <c r="AL1104" s="759" t="str">
        <f t="shared" si="35"/>
        <v>Vejez</v>
      </c>
    </row>
    <row r="1105" spans="1:38" ht="15">
      <c r="A1105" s="806" t="s">
        <v>856</v>
      </c>
      <c r="B1105" s="806" t="s">
        <v>666</v>
      </c>
      <c r="C1105" s="806" t="s">
        <v>783</v>
      </c>
      <c r="D1105" s="806" t="s">
        <v>784</v>
      </c>
      <c r="E1105" s="807">
        <v>303</v>
      </c>
      <c r="G1105" s="806" t="s">
        <v>895</v>
      </c>
      <c r="H1105" s="807">
        <v>11</v>
      </c>
      <c r="I1105" s="807">
        <v>642</v>
      </c>
      <c r="K1105" s="806" t="s">
        <v>676</v>
      </c>
      <c r="L1105" s="806" t="s">
        <v>926</v>
      </c>
      <c r="M1105" s="806" t="s">
        <v>824</v>
      </c>
      <c r="N1105" s="807">
        <v>3</v>
      </c>
      <c r="O1105" s="884"/>
      <c r="P1105" s="806" t="s">
        <v>812</v>
      </c>
      <c r="Q1105" s="807">
        <v>45</v>
      </c>
      <c r="R1105" s="807">
        <v>83</v>
      </c>
      <c r="S1105" s="759" t="str">
        <f t="shared" si="34"/>
        <v>Vejez</v>
      </c>
      <c r="U1105" s="806" t="s">
        <v>895</v>
      </c>
      <c r="V1105" s="807">
        <v>11</v>
      </c>
      <c r="W1105" s="807">
        <v>2696</v>
      </c>
      <c r="X1105" s="885"/>
      <c r="Z1105" s="886"/>
      <c r="AA1105" s="886"/>
      <c r="AB1105" s="887"/>
      <c r="AC1105" s="886"/>
      <c r="AI1105" s="806" t="s">
        <v>813</v>
      </c>
      <c r="AJ1105" s="807">
        <v>1</v>
      </c>
      <c r="AK1105" s="807">
        <v>74</v>
      </c>
      <c r="AL1105" s="759" t="str">
        <f t="shared" si="35"/>
        <v>Vejez</v>
      </c>
    </row>
    <row r="1106" spans="1:38" ht="15">
      <c r="A1106" s="806" t="s">
        <v>856</v>
      </c>
      <c r="B1106" s="806" t="s">
        <v>669</v>
      </c>
      <c r="C1106" s="806" t="s">
        <v>788</v>
      </c>
      <c r="D1106" s="806" t="s">
        <v>789</v>
      </c>
      <c r="E1106" s="807">
        <v>2</v>
      </c>
      <c r="G1106" s="806" t="s">
        <v>895</v>
      </c>
      <c r="H1106" s="807">
        <v>12</v>
      </c>
      <c r="I1106" s="807">
        <v>859</v>
      </c>
      <c r="K1106" s="806" t="s">
        <v>676</v>
      </c>
      <c r="L1106" s="806" t="s">
        <v>926</v>
      </c>
      <c r="M1106" s="806" t="s">
        <v>666</v>
      </c>
      <c r="N1106" s="807">
        <v>1</v>
      </c>
      <c r="O1106" s="884"/>
      <c r="P1106" s="806" t="s">
        <v>812</v>
      </c>
      <c r="Q1106" s="807">
        <v>49</v>
      </c>
      <c r="R1106" s="807">
        <v>84</v>
      </c>
      <c r="S1106" s="759" t="str">
        <f t="shared" si="34"/>
        <v>Vejez</v>
      </c>
      <c r="U1106" s="806" t="s">
        <v>895</v>
      </c>
      <c r="V1106" s="807">
        <v>12</v>
      </c>
      <c r="W1106" s="807">
        <v>2956</v>
      </c>
      <c r="X1106" s="885"/>
      <c r="Z1106" s="886"/>
      <c r="AA1106" s="886"/>
      <c r="AB1106" s="887"/>
      <c r="AC1106" s="886"/>
      <c r="AI1106" s="806" t="s">
        <v>813</v>
      </c>
      <c r="AJ1106" s="807">
        <v>2</v>
      </c>
      <c r="AK1106" s="807">
        <v>75</v>
      </c>
      <c r="AL1106" s="759" t="str">
        <f t="shared" si="35"/>
        <v>Vejez</v>
      </c>
    </row>
    <row r="1107" spans="1:38" ht="15">
      <c r="A1107" s="806" t="s">
        <v>856</v>
      </c>
      <c r="B1107" s="806" t="s">
        <v>669</v>
      </c>
      <c r="C1107" s="806" t="s">
        <v>788</v>
      </c>
      <c r="D1107" s="806" t="s">
        <v>784</v>
      </c>
      <c r="E1107" s="807">
        <v>5</v>
      </c>
      <c r="G1107" s="806" t="s">
        <v>896</v>
      </c>
      <c r="H1107" s="807">
        <v>0</v>
      </c>
      <c r="I1107" s="807">
        <v>121</v>
      </c>
      <c r="K1107" s="806" t="s">
        <v>676</v>
      </c>
      <c r="L1107" s="806" t="s">
        <v>926</v>
      </c>
      <c r="M1107" s="806" t="s">
        <v>794</v>
      </c>
      <c r="N1107" s="807">
        <v>5</v>
      </c>
      <c r="O1107" s="884"/>
      <c r="P1107" s="806" t="s">
        <v>812</v>
      </c>
      <c r="Q1107" s="807">
        <v>36</v>
      </c>
      <c r="R1107" s="807">
        <v>85</v>
      </c>
      <c r="S1107" s="759" t="str">
        <f t="shared" si="34"/>
        <v>Vejez</v>
      </c>
      <c r="U1107" s="806" t="s">
        <v>896</v>
      </c>
      <c r="V1107" s="807">
        <v>0</v>
      </c>
      <c r="W1107" s="807">
        <v>6</v>
      </c>
      <c r="X1107" s="885"/>
      <c r="Z1107" s="886"/>
      <c r="AA1107" s="886"/>
      <c r="AB1107" s="887"/>
      <c r="AC1107" s="886"/>
      <c r="AI1107" s="806" t="s">
        <v>813</v>
      </c>
      <c r="AJ1107" s="807">
        <v>1</v>
      </c>
      <c r="AK1107" s="807">
        <v>76</v>
      </c>
      <c r="AL1107" s="759" t="str">
        <f t="shared" si="35"/>
        <v>Vejez</v>
      </c>
    </row>
    <row r="1108" spans="1:38" ht="15">
      <c r="A1108" s="806" t="s">
        <v>856</v>
      </c>
      <c r="B1108" s="806" t="s">
        <v>669</v>
      </c>
      <c r="C1108" s="806" t="s">
        <v>783</v>
      </c>
      <c r="D1108" s="806" t="s">
        <v>789</v>
      </c>
      <c r="E1108" s="807">
        <v>3</v>
      </c>
      <c r="G1108" s="806" t="s">
        <v>896</v>
      </c>
      <c r="H1108" s="807">
        <v>1</v>
      </c>
      <c r="I1108" s="807">
        <v>456</v>
      </c>
      <c r="K1108" s="806" t="s">
        <v>676</v>
      </c>
      <c r="L1108" s="806" t="s">
        <v>926</v>
      </c>
      <c r="M1108" s="806" t="s">
        <v>795</v>
      </c>
      <c r="N1108" s="807">
        <v>25</v>
      </c>
      <c r="O1108" s="884"/>
      <c r="P1108" s="806" t="s">
        <v>812</v>
      </c>
      <c r="Q1108" s="807">
        <v>27</v>
      </c>
      <c r="R1108" s="807">
        <v>86</v>
      </c>
      <c r="S1108" s="759" t="str">
        <f t="shared" si="34"/>
        <v>Vejez</v>
      </c>
      <c r="U1108" s="806" t="s">
        <v>896</v>
      </c>
      <c r="V1108" s="807">
        <v>1</v>
      </c>
      <c r="W1108" s="807">
        <v>25</v>
      </c>
      <c r="X1108" s="885"/>
      <c r="Z1108" s="886"/>
      <c r="AA1108" s="886"/>
      <c r="AB1108" s="887"/>
      <c r="AC1108" s="886"/>
      <c r="AI1108" s="806" t="s">
        <v>813</v>
      </c>
      <c r="AJ1108" s="807">
        <v>2</v>
      </c>
      <c r="AK1108" s="807">
        <v>77</v>
      </c>
      <c r="AL1108" s="759" t="str">
        <f t="shared" si="35"/>
        <v>Vejez</v>
      </c>
    </row>
    <row r="1109" spans="1:38" ht="15">
      <c r="A1109" s="806" t="s">
        <v>856</v>
      </c>
      <c r="B1109" s="806" t="s">
        <v>669</v>
      </c>
      <c r="C1109" s="806" t="s">
        <v>783</v>
      </c>
      <c r="D1109" s="806" t="s">
        <v>784</v>
      </c>
      <c r="E1109" s="807">
        <v>6</v>
      </c>
      <c r="G1109" s="806" t="s">
        <v>896</v>
      </c>
      <c r="H1109" s="807">
        <v>2</v>
      </c>
      <c r="I1109" s="807">
        <v>1330</v>
      </c>
      <c r="K1109" s="806" t="s">
        <v>676</v>
      </c>
      <c r="L1109" s="806" t="s">
        <v>926</v>
      </c>
      <c r="M1109" s="806" t="s">
        <v>798</v>
      </c>
      <c r="N1109" s="807">
        <v>35</v>
      </c>
      <c r="O1109" s="884"/>
      <c r="P1109" s="806" t="s">
        <v>812</v>
      </c>
      <c r="Q1109" s="807">
        <v>30</v>
      </c>
      <c r="R1109" s="807">
        <v>87</v>
      </c>
      <c r="S1109" s="759" t="str">
        <f t="shared" si="34"/>
        <v>Vejez</v>
      </c>
      <c r="U1109" s="806" t="s">
        <v>896</v>
      </c>
      <c r="V1109" s="807">
        <v>2</v>
      </c>
      <c r="W1109" s="807">
        <v>75</v>
      </c>
      <c r="X1109" s="885"/>
      <c r="Z1109" s="886"/>
      <c r="AA1109" s="886"/>
      <c r="AB1109" s="887"/>
      <c r="AC1109" s="886"/>
      <c r="AI1109" s="806" t="s">
        <v>813</v>
      </c>
      <c r="AJ1109" s="807">
        <v>2</v>
      </c>
      <c r="AK1109" s="807">
        <v>78</v>
      </c>
      <c r="AL1109" s="759" t="str">
        <f t="shared" si="35"/>
        <v>Vejez</v>
      </c>
    </row>
    <row r="1110" spans="1:38" ht="15">
      <c r="A1110" s="806" t="s">
        <v>856</v>
      </c>
      <c r="B1110" s="806" t="s">
        <v>787</v>
      </c>
      <c r="C1110" s="806" t="s">
        <v>788</v>
      </c>
      <c r="D1110" s="806" t="s">
        <v>789</v>
      </c>
      <c r="E1110" s="807">
        <v>14</v>
      </c>
      <c r="G1110" s="806" t="s">
        <v>896</v>
      </c>
      <c r="H1110" s="807">
        <v>3</v>
      </c>
      <c r="I1110" s="807">
        <v>541</v>
      </c>
      <c r="K1110" s="806" t="s">
        <v>676</v>
      </c>
      <c r="L1110" s="806" t="s">
        <v>926</v>
      </c>
      <c r="M1110" s="806" t="s">
        <v>801</v>
      </c>
      <c r="N1110" s="807">
        <v>22</v>
      </c>
      <c r="O1110" s="884"/>
      <c r="P1110" s="806" t="s">
        <v>812</v>
      </c>
      <c r="Q1110" s="807">
        <v>11</v>
      </c>
      <c r="R1110" s="807">
        <v>88</v>
      </c>
      <c r="S1110" s="759" t="str">
        <f t="shared" si="34"/>
        <v>Vejez</v>
      </c>
      <c r="U1110" s="806" t="s">
        <v>896</v>
      </c>
      <c r="V1110" s="807">
        <v>3</v>
      </c>
      <c r="W1110" s="807">
        <v>41</v>
      </c>
      <c r="X1110" s="885"/>
      <c r="Z1110" s="886"/>
      <c r="AA1110" s="886"/>
      <c r="AB1110" s="887"/>
      <c r="AC1110" s="886"/>
      <c r="AI1110" s="806" t="s">
        <v>813</v>
      </c>
      <c r="AJ1110" s="807">
        <v>1</v>
      </c>
      <c r="AK1110" s="807">
        <v>79</v>
      </c>
      <c r="AL1110" s="759" t="str">
        <f t="shared" si="35"/>
        <v>Vejez</v>
      </c>
    </row>
    <row r="1111" spans="1:38" ht="15">
      <c r="A1111" s="806" t="s">
        <v>856</v>
      </c>
      <c r="B1111" s="806" t="s">
        <v>787</v>
      </c>
      <c r="C1111" s="806" t="s">
        <v>788</v>
      </c>
      <c r="D1111" s="806" t="s">
        <v>784</v>
      </c>
      <c r="E1111" s="807">
        <v>24</v>
      </c>
      <c r="G1111" s="806" t="s">
        <v>896</v>
      </c>
      <c r="H1111" s="807">
        <v>4</v>
      </c>
      <c r="I1111" s="807">
        <v>2544</v>
      </c>
      <c r="K1111" s="806" t="s">
        <v>676</v>
      </c>
      <c r="L1111" s="806" t="s">
        <v>926</v>
      </c>
      <c r="M1111" s="806" t="s">
        <v>674</v>
      </c>
      <c r="N1111" s="807">
        <v>6312</v>
      </c>
      <c r="O1111" s="884"/>
      <c r="P1111" s="806" t="s">
        <v>812</v>
      </c>
      <c r="Q1111" s="807">
        <v>24</v>
      </c>
      <c r="R1111" s="807">
        <v>89</v>
      </c>
      <c r="S1111" s="759" t="str">
        <f t="shared" si="34"/>
        <v>Vejez</v>
      </c>
      <c r="U1111" s="806" t="s">
        <v>896</v>
      </c>
      <c r="V1111" s="807">
        <v>4</v>
      </c>
      <c r="W1111" s="807">
        <v>410</v>
      </c>
      <c r="X1111" s="885"/>
      <c r="Z1111" s="886"/>
      <c r="AA1111" s="886"/>
      <c r="AB1111" s="887"/>
      <c r="AC1111" s="886"/>
      <c r="AI1111" s="806" t="s">
        <v>813</v>
      </c>
      <c r="AJ1111" s="807">
        <v>2</v>
      </c>
      <c r="AK1111" s="807">
        <v>80</v>
      </c>
      <c r="AL1111" s="759" t="str">
        <f t="shared" si="35"/>
        <v>Vejez</v>
      </c>
    </row>
    <row r="1112" spans="1:38" ht="15">
      <c r="A1112" s="806" t="s">
        <v>856</v>
      </c>
      <c r="B1112" s="806" t="s">
        <v>787</v>
      </c>
      <c r="C1112" s="806" t="s">
        <v>783</v>
      </c>
      <c r="D1112" s="806" t="s">
        <v>789</v>
      </c>
      <c r="E1112" s="807">
        <v>38</v>
      </c>
      <c r="G1112" s="806" t="s">
        <v>896</v>
      </c>
      <c r="H1112" s="807">
        <v>5</v>
      </c>
      <c r="I1112" s="807">
        <v>353</v>
      </c>
      <c r="K1112" s="806" t="s">
        <v>676</v>
      </c>
      <c r="L1112" s="806" t="s">
        <v>926</v>
      </c>
      <c r="M1112" s="806" t="s">
        <v>676</v>
      </c>
      <c r="N1112" s="807">
        <v>1</v>
      </c>
      <c r="O1112" s="884"/>
      <c r="P1112" s="806" t="s">
        <v>812</v>
      </c>
      <c r="Q1112" s="807">
        <v>17</v>
      </c>
      <c r="R1112" s="807">
        <v>90</v>
      </c>
      <c r="S1112" s="759" t="str">
        <f t="shared" si="34"/>
        <v>Vejez</v>
      </c>
      <c r="U1112" s="806" t="s">
        <v>896</v>
      </c>
      <c r="V1112" s="807">
        <v>5</v>
      </c>
      <c r="W1112" s="807">
        <v>29</v>
      </c>
      <c r="X1112" s="885"/>
      <c r="Z1112" s="886"/>
      <c r="AA1112" s="886"/>
      <c r="AB1112" s="887"/>
      <c r="AC1112" s="886"/>
      <c r="AI1112" s="806" t="s">
        <v>813</v>
      </c>
      <c r="AJ1112" s="807">
        <v>1</v>
      </c>
      <c r="AK1112" s="807">
        <v>82</v>
      </c>
      <c r="AL1112" s="759" t="str">
        <f t="shared" si="35"/>
        <v>Vejez</v>
      </c>
    </row>
    <row r="1113" spans="1:38" ht="15">
      <c r="A1113" s="806" t="s">
        <v>856</v>
      </c>
      <c r="B1113" s="806" t="s">
        <v>787</v>
      </c>
      <c r="C1113" s="806" t="s">
        <v>783</v>
      </c>
      <c r="D1113" s="806" t="s">
        <v>784</v>
      </c>
      <c r="E1113" s="807">
        <v>29</v>
      </c>
      <c r="G1113" s="806" t="s">
        <v>896</v>
      </c>
      <c r="H1113" s="807">
        <v>6</v>
      </c>
      <c r="I1113" s="807">
        <v>406</v>
      </c>
      <c r="K1113" s="806" t="s">
        <v>676</v>
      </c>
      <c r="L1113" s="806" t="s">
        <v>926</v>
      </c>
      <c r="M1113" s="806" t="s">
        <v>683</v>
      </c>
      <c r="N1113" s="807">
        <v>5</v>
      </c>
      <c r="O1113" s="884"/>
      <c r="P1113" s="806" t="s">
        <v>812</v>
      </c>
      <c r="Q1113" s="807">
        <v>27</v>
      </c>
      <c r="R1113" s="807">
        <v>91</v>
      </c>
      <c r="S1113" s="759" t="str">
        <f t="shared" si="34"/>
        <v>Vejez</v>
      </c>
      <c r="U1113" s="806" t="s">
        <v>896</v>
      </c>
      <c r="V1113" s="807">
        <v>6</v>
      </c>
      <c r="W1113" s="807">
        <v>46</v>
      </c>
      <c r="X1113" s="885"/>
      <c r="Z1113" s="886"/>
      <c r="AA1113" s="886"/>
      <c r="AB1113" s="887"/>
      <c r="AC1113" s="886"/>
      <c r="AI1113" s="806" t="s">
        <v>813</v>
      </c>
      <c r="AJ1113" s="807">
        <v>2</v>
      </c>
      <c r="AK1113" s="807">
        <v>83</v>
      </c>
      <c r="AL1113" s="759" t="str">
        <f t="shared" si="35"/>
        <v>Vejez</v>
      </c>
    </row>
    <row r="1114" spans="1:38" ht="15">
      <c r="A1114" s="806" t="s">
        <v>856</v>
      </c>
      <c r="B1114" s="806" t="s">
        <v>792</v>
      </c>
      <c r="C1114" s="806" t="s">
        <v>788</v>
      </c>
      <c r="D1114" s="806" t="s">
        <v>789</v>
      </c>
      <c r="E1114" s="807">
        <v>1</v>
      </c>
      <c r="G1114" s="806" t="s">
        <v>896</v>
      </c>
      <c r="H1114" s="807">
        <v>7</v>
      </c>
      <c r="I1114" s="807">
        <v>326</v>
      </c>
      <c r="K1114" s="806" t="s">
        <v>676</v>
      </c>
      <c r="L1114" s="806" t="s">
        <v>926</v>
      </c>
      <c r="M1114" s="806" t="s">
        <v>684</v>
      </c>
      <c r="N1114" s="807">
        <v>6454</v>
      </c>
      <c r="O1114" s="884"/>
      <c r="P1114" s="806" t="s">
        <v>812</v>
      </c>
      <c r="Q1114" s="807">
        <v>10</v>
      </c>
      <c r="R1114" s="807">
        <v>92</v>
      </c>
      <c r="S1114" s="759" t="str">
        <f t="shared" si="34"/>
        <v>Vejez</v>
      </c>
      <c r="U1114" s="806" t="s">
        <v>896</v>
      </c>
      <c r="V1114" s="807">
        <v>7</v>
      </c>
      <c r="W1114" s="807">
        <v>26</v>
      </c>
      <c r="X1114" s="885"/>
      <c r="Z1114" s="886"/>
      <c r="AA1114" s="886"/>
      <c r="AB1114" s="887"/>
      <c r="AC1114" s="886"/>
      <c r="AI1114" s="806" t="s">
        <v>813</v>
      </c>
      <c r="AJ1114" s="807">
        <v>2</v>
      </c>
      <c r="AK1114" s="807">
        <v>85</v>
      </c>
      <c r="AL1114" s="759" t="str">
        <f t="shared" si="35"/>
        <v>Vejez</v>
      </c>
    </row>
    <row r="1115" spans="1:38" ht="15">
      <c r="A1115" s="806" t="s">
        <v>856</v>
      </c>
      <c r="B1115" s="806" t="s">
        <v>792</v>
      </c>
      <c r="C1115" s="806" t="s">
        <v>788</v>
      </c>
      <c r="D1115" s="806" t="s">
        <v>784</v>
      </c>
      <c r="E1115" s="807">
        <v>1</v>
      </c>
      <c r="G1115" s="806" t="s">
        <v>896</v>
      </c>
      <c r="H1115" s="807">
        <v>8</v>
      </c>
      <c r="I1115" s="807">
        <v>285</v>
      </c>
      <c r="K1115" s="806" t="s">
        <v>676</v>
      </c>
      <c r="L1115" s="806" t="s">
        <v>932</v>
      </c>
      <c r="M1115" s="806" t="s">
        <v>662</v>
      </c>
      <c r="N1115" s="807">
        <v>5</v>
      </c>
      <c r="O1115" s="884"/>
      <c r="P1115" s="806" t="s">
        <v>812</v>
      </c>
      <c r="Q1115" s="807">
        <v>19</v>
      </c>
      <c r="R1115" s="807">
        <v>93</v>
      </c>
      <c r="S1115" s="759" t="str">
        <f t="shared" si="34"/>
        <v>Vejez</v>
      </c>
      <c r="U1115" s="806" t="s">
        <v>896</v>
      </c>
      <c r="V1115" s="807">
        <v>8</v>
      </c>
      <c r="W1115" s="807">
        <v>20</v>
      </c>
      <c r="X1115" s="885"/>
      <c r="Z1115" s="886"/>
      <c r="AA1115" s="886"/>
      <c r="AB1115" s="887"/>
      <c r="AC1115" s="886"/>
      <c r="AI1115" s="806" t="s">
        <v>813</v>
      </c>
      <c r="AJ1115" s="807">
        <v>1</v>
      </c>
      <c r="AK1115" s="807">
        <v>86</v>
      </c>
      <c r="AL1115" s="759" t="str">
        <f t="shared" si="35"/>
        <v>Vejez</v>
      </c>
    </row>
    <row r="1116" spans="1:38" ht="15">
      <c r="A1116" s="806" t="s">
        <v>856</v>
      </c>
      <c r="B1116" s="806" t="s">
        <v>792</v>
      </c>
      <c r="C1116" s="806" t="s">
        <v>783</v>
      </c>
      <c r="D1116" s="806" t="s">
        <v>789</v>
      </c>
      <c r="E1116" s="807">
        <v>1</v>
      </c>
      <c r="G1116" s="806" t="s">
        <v>896</v>
      </c>
      <c r="H1116" s="807">
        <v>9</v>
      </c>
      <c r="I1116" s="807">
        <v>212</v>
      </c>
      <c r="K1116" s="806" t="s">
        <v>676</v>
      </c>
      <c r="L1116" s="806" t="s">
        <v>932</v>
      </c>
      <c r="M1116" s="806" t="s">
        <v>806</v>
      </c>
      <c r="N1116" s="807">
        <v>7</v>
      </c>
      <c r="O1116" s="884"/>
      <c r="P1116" s="806" t="s">
        <v>812</v>
      </c>
      <c r="Q1116" s="807">
        <v>8</v>
      </c>
      <c r="R1116" s="807">
        <v>94</v>
      </c>
      <c r="S1116" s="759" t="str">
        <f t="shared" si="34"/>
        <v>Vejez</v>
      </c>
      <c r="U1116" s="806" t="s">
        <v>896</v>
      </c>
      <c r="V1116" s="807">
        <v>9</v>
      </c>
      <c r="W1116" s="807">
        <v>9</v>
      </c>
      <c r="X1116" s="885"/>
      <c r="Z1116" s="886"/>
      <c r="AA1116" s="886"/>
      <c r="AB1116" s="887"/>
      <c r="AC1116" s="886"/>
      <c r="AI1116" s="806" t="s">
        <v>813</v>
      </c>
      <c r="AJ1116" s="807">
        <v>1</v>
      </c>
      <c r="AK1116" s="807">
        <v>87</v>
      </c>
      <c r="AL1116" s="759" t="str">
        <f t="shared" si="35"/>
        <v>Vejez</v>
      </c>
    </row>
    <row r="1117" spans="1:38" ht="15">
      <c r="A1117" s="806" t="s">
        <v>856</v>
      </c>
      <c r="B1117" s="806" t="s">
        <v>792</v>
      </c>
      <c r="C1117" s="806" t="s">
        <v>783</v>
      </c>
      <c r="D1117" s="806" t="s">
        <v>784</v>
      </c>
      <c r="E1117" s="807">
        <v>1</v>
      </c>
      <c r="G1117" s="806" t="s">
        <v>896</v>
      </c>
      <c r="H1117" s="807">
        <v>10</v>
      </c>
      <c r="I1117" s="807">
        <v>186</v>
      </c>
      <c r="K1117" s="806" t="s">
        <v>676</v>
      </c>
      <c r="L1117" s="806" t="s">
        <v>932</v>
      </c>
      <c r="M1117" s="806" t="s">
        <v>808</v>
      </c>
      <c r="N1117" s="807">
        <v>10</v>
      </c>
      <c r="O1117" s="884"/>
      <c r="P1117" s="806" t="s">
        <v>812</v>
      </c>
      <c r="Q1117" s="807">
        <v>11</v>
      </c>
      <c r="R1117" s="807">
        <v>95</v>
      </c>
      <c r="S1117" s="759" t="str">
        <f t="shared" si="34"/>
        <v>Vejez</v>
      </c>
      <c r="U1117" s="806" t="s">
        <v>896</v>
      </c>
      <c r="V1117" s="807">
        <v>10</v>
      </c>
      <c r="W1117" s="807">
        <v>6</v>
      </c>
      <c r="X1117" s="885"/>
      <c r="Z1117" s="886"/>
      <c r="AA1117" s="886"/>
      <c r="AB1117" s="887"/>
      <c r="AC1117" s="886"/>
      <c r="AI1117" s="806" t="s">
        <v>813</v>
      </c>
      <c r="AJ1117" s="807">
        <v>2</v>
      </c>
      <c r="AK1117" s="807">
        <v>89</v>
      </c>
      <c r="AL1117" s="759" t="str">
        <f t="shared" si="35"/>
        <v>Vejez</v>
      </c>
    </row>
    <row r="1118" spans="1:38" ht="15">
      <c r="A1118" s="806" t="s">
        <v>856</v>
      </c>
      <c r="B1118" s="806" t="s">
        <v>815</v>
      </c>
      <c r="C1118" s="806" t="s">
        <v>788</v>
      </c>
      <c r="D1118" s="806" t="s">
        <v>789</v>
      </c>
      <c r="E1118" s="807">
        <v>3872</v>
      </c>
      <c r="G1118" s="806" t="s">
        <v>896</v>
      </c>
      <c r="H1118" s="807">
        <v>11</v>
      </c>
      <c r="I1118" s="807">
        <v>157</v>
      </c>
      <c r="K1118" s="806" t="s">
        <v>676</v>
      </c>
      <c r="L1118" s="806" t="s">
        <v>932</v>
      </c>
      <c r="M1118" s="806" t="s">
        <v>790</v>
      </c>
      <c r="N1118" s="807">
        <v>162</v>
      </c>
      <c r="O1118" s="884"/>
      <c r="P1118" s="806" t="s">
        <v>812</v>
      </c>
      <c r="Q1118" s="807">
        <v>7</v>
      </c>
      <c r="R1118" s="807">
        <v>96</v>
      </c>
      <c r="S1118" s="759" t="str">
        <f t="shared" si="34"/>
        <v>Vejez</v>
      </c>
      <c r="U1118" s="806" t="s">
        <v>896</v>
      </c>
      <c r="V1118" s="807">
        <v>11</v>
      </c>
      <c r="W1118" s="807">
        <v>6</v>
      </c>
      <c r="X1118" s="885"/>
      <c r="Z1118" s="886"/>
      <c r="AA1118" s="886"/>
      <c r="AB1118" s="887"/>
      <c r="AC1118" s="886"/>
      <c r="AI1118" s="806" t="s">
        <v>813</v>
      </c>
      <c r="AJ1118" s="807">
        <v>1</v>
      </c>
      <c r="AK1118" s="807">
        <v>91</v>
      </c>
      <c r="AL1118" s="759" t="str">
        <f t="shared" si="35"/>
        <v>Vejez</v>
      </c>
    </row>
    <row r="1119" spans="1:38" ht="15">
      <c r="A1119" s="806" t="s">
        <v>856</v>
      </c>
      <c r="B1119" s="806" t="s">
        <v>815</v>
      </c>
      <c r="C1119" s="806" t="s">
        <v>788</v>
      </c>
      <c r="D1119" s="806" t="s">
        <v>784</v>
      </c>
      <c r="E1119" s="807">
        <v>6343</v>
      </c>
      <c r="G1119" s="806" t="s">
        <v>896</v>
      </c>
      <c r="H1119" s="807">
        <v>12</v>
      </c>
      <c r="I1119" s="807">
        <v>180</v>
      </c>
      <c r="K1119" s="806" t="s">
        <v>676</v>
      </c>
      <c r="L1119" s="806" t="s">
        <v>932</v>
      </c>
      <c r="M1119" s="806" t="s">
        <v>791</v>
      </c>
      <c r="N1119" s="807">
        <v>22</v>
      </c>
      <c r="O1119" s="884"/>
      <c r="P1119" s="806" t="s">
        <v>812</v>
      </c>
      <c r="Q1119" s="807">
        <v>8</v>
      </c>
      <c r="R1119" s="807">
        <v>97</v>
      </c>
      <c r="S1119" s="759" t="str">
        <f t="shared" si="34"/>
        <v>Vejez</v>
      </c>
      <c r="U1119" s="806" t="s">
        <v>896</v>
      </c>
      <c r="V1119" s="807">
        <v>12</v>
      </c>
      <c r="W1119" s="807">
        <v>13</v>
      </c>
      <c r="X1119" s="885"/>
      <c r="Z1119" s="886"/>
      <c r="AA1119" s="886"/>
      <c r="AB1119" s="887"/>
      <c r="AC1119" s="886"/>
      <c r="AI1119" s="806" t="s">
        <v>813</v>
      </c>
      <c r="AJ1119" s="807">
        <v>1</v>
      </c>
      <c r="AK1119" s="807">
        <v>97</v>
      </c>
      <c r="AL1119" s="759" t="str">
        <f t="shared" si="35"/>
        <v>Vejez</v>
      </c>
    </row>
    <row r="1120" spans="1:38" ht="15">
      <c r="A1120" s="806" t="s">
        <v>856</v>
      </c>
      <c r="B1120" s="806" t="s">
        <v>815</v>
      </c>
      <c r="C1120" s="806" t="s">
        <v>783</v>
      </c>
      <c r="D1120" s="806" t="s">
        <v>789</v>
      </c>
      <c r="E1120" s="807">
        <v>3680</v>
      </c>
      <c r="G1120" s="806" t="s">
        <v>897</v>
      </c>
      <c r="H1120" s="807">
        <v>0</v>
      </c>
      <c r="I1120" s="807">
        <v>86</v>
      </c>
      <c r="K1120" s="806" t="s">
        <v>676</v>
      </c>
      <c r="L1120" s="806" t="s">
        <v>932</v>
      </c>
      <c r="M1120" s="806" t="s">
        <v>824</v>
      </c>
      <c r="N1120" s="807">
        <v>6</v>
      </c>
      <c r="O1120" s="884"/>
      <c r="P1120" s="806" t="s">
        <v>812</v>
      </c>
      <c r="Q1120" s="807">
        <v>3</v>
      </c>
      <c r="R1120" s="807">
        <v>98</v>
      </c>
      <c r="S1120" s="759" t="str">
        <f t="shared" si="34"/>
        <v>Vejez</v>
      </c>
      <c r="U1120" s="806" t="s">
        <v>897</v>
      </c>
      <c r="V1120" s="807">
        <v>0</v>
      </c>
      <c r="W1120" s="807">
        <v>485</v>
      </c>
      <c r="X1120" s="885"/>
      <c r="Z1120" s="886"/>
      <c r="AA1120" s="886"/>
      <c r="AB1120" s="887"/>
      <c r="AC1120" s="886"/>
      <c r="AI1120" s="806" t="s">
        <v>813</v>
      </c>
      <c r="AJ1120" s="807">
        <v>1</v>
      </c>
      <c r="AK1120" s="807">
        <v>98</v>
      </c>
      <c r="AL1120" s="759" t="str">
        <f t="shared" si="35"/>
        <v>Vejez</v>
      </c>
    </row>
    <row r="1121" spans="1:38" ht="30">
      <c r="A1121" s="806" t="s">
        <v>856</v>
      </c>
      <c r="B1121" s="806" t="s">
        <v>815</v>
      </c>
      <c r="C1121" s="806" t="s">
        <v>783</v>
      </c>
      <c r="D1121" s="806" t="s">
        <v>784</v>
      </c>
      <c r="E1121" s="807">
        <v>5288</v>
      </c>
      <c r="G1121" s="806" t="s">
        <v>897</v>
      </c>
      <c r="H1121" s="807">
        <v>1</v>
      </c>
      <c r="I1121" s="807">
        <v>363</v>
      </c>
      <c r="K1121" s="806" t="s">
        <v>676</v>
      </c>
      <c r="L1121" s="806" t="s">
        <v>932</v>
      </c>
      <c r="M1121" s="806" t="s">
        <v>666</v>
      </c>
      <c r="N1121" s="807">
        <v>85</v>
      </c>
      <c r="O1121" s="884"/>
      <c r="P1121" s="806" t="s">
        <v>812</v>
      </c>
      <c r="Q1121" s="807">
        <v>5</v>
      </c>
      <c r="R1121" s="807">
        <v>100</v>
      </c>
      <c r="S1121" s="759" t="str">
        <f t="shared" si="34"/>
        <v>Vejez</v>
      </c>
      <c r="U1121" s="806" t="s">
        <v>897</v>
      </c>
      <c r="V1121" s="807">
        <v>1</v>
      </c>
      <c r="W1121" s="807">
        <v>2358</v>
      </c>
      <c r="X1121" s="885"/>
      <c r="Z1121" s="886"/>
      <c r="AA1121" s="886"/>
      <c r="AB1121" s="887"/>
      <c r="AC1121" s="886"/>
      <c r="AI1121" s="806" t="s">
        <v>814</v>
      </c>
      <c r="AJ1121" s="807">
        <v>1171</v>
      </c>
      <c r="AK1121" s="807">
        <v>0</v>
      </c>
      <c r="AL1121" s="759" t="str">
        <f t="shared" si="35"/>
        <v>Primera Infancia</v>
      </c>
    </row>
    <row r="1122" spans="1:38" ht="30">
      <c r="A1122" s="806" t="s">
        <v>856</v>
      </c>
      <c r="B1122" s="806" t="s">
        <v>818</v>
      </c>
      <c r="C1122" s="806" t="s">
        <v>788</v>
      </c>
      <c r="D1122" s="806" t="s">
        <v>789</v>
      </c>
      <c r="E1122" s="807">
        <v>14</v>
      </c>
      <c r="G1122" s="806" t="s">
        <v>897</v>
      </c>
      <c r="H1122" s="807">
        <v>2</v>
      </c>
      <c r="I1122" s="807">
        <v>958</v>
      </c>
      <c r="K1122" s="806" t="s">
        <v>676</v>
      </c>
      <c r="L1122" s="806" t="s">
        <v>932</v>
      </c>
      <c r="M1122" s="806" t="s">
        <v>794</v>
      </c>
      <c r="N1122" s="807">
        <v>20</v>
      </c>
      <c r="O1122" s="884"/>
      <c r="P1122" s="806" t="s">
        <v>812</v>
      </c>
      <c r="Q1122" s="807">
        <v>1</v>
      </c>
      <c r="R1122" s="807">
        <v>101</v>
      </c>
      <c r="S1122" s="759" t="str">
        <f t="shared" si="34"/>
        <v>Vejez</v>
      </c>
      <c r="U1122" s="806" t="s">
        <v>897</v>
      </c>
      <c r="V1122" s="807">
        <v>2</v>
      </c>
      <c r="W1122" s="807">
        <v>6277</v>
      </c>
      <c r="X1122" s="885"/>
      <c r="Z1122" s="886"/>
      <c r="AA1122" s="886"/>
      <c r="AB1122" s="887"/>
      <c r="AC1122" s="886"/>
      <c r="AI1122" s="806" t="s">
        <v>814</v>
      </c>
      <c r="AJ1122" s="807">
        <v>1216</v>
      </c>
      <c r="AK1122" s="807">
        <v>1</v>
      </c>
      <c r="AL1122" s="759" t="str">
        <f t="shared" si="35"/>
        <v>Primera Infancia</v>
      </c>
    </row>
    <row r="1123" spans="1:38" ht="30">
      <c r="A1123" s="806" t="s">
        <v>856</v>
      </c>
      <c r="B1123" s="806" t="s">
        <v>818</v>
      </c>
      <c r="C1123" s="806" t="s">
        <v>788</v>
      </c>
      <c r="D1123" s="806" t="s">
        <v>784</v>
      </c>
      <c r="E1123" s="807">
        <v>21</v>
      </c>
      <c r="G1123" s="806" t="s">
        <v>897</v>
      </c>
      <c r="H1123" s="807">
        <v>3</v>
      </c>
      <c r="I1123" s="807">
        <v>418</v>
      </c>
      <c r="K1123" s="806" t="s">
        <v>676</v>
      </c>
      <c r="L1123" s="806" t="s">
        <v>932</v>
      </c>
      <c r="M1123" s="806" t="s">
        <v>795</v>
      </c>
      <c r="N1123" s="807">
        <v>3</v>
      </c>
      <c r="O1123" s="884"/>
      <c r="P1123" s="806" t="s">
        <v>812</v>
      </c>
      <c r="Q1123" s="807">
        <v>2</v>
      </c>
      <c r="R1123" s="807">
        <v>102</v>
      </c>
      <c r="S1123" s="759" t="str">
        <f t="shared" si="34"/>
        <v>Vejez</v>
      </c>
      <c r="U1123" s="806" t="s">
        <v>897</v>
      </c>
      <c r="V1123" s="807">
        <v>3</v>
      </c>
      <c r="W1123" s="807">
        <v>2519</v>
      </c>
      <c r="X1123" s="885"/>
      <c r="Z1123" s="886"/>
      <c r="AA1123" s="886"/>
      <c r="AB1123" s="887"/>
      <c r="AC1123" s="886"/>
      <c r="AI1123" s="806" t="s">
        <v>814</v>
      </c>
      <c r="AJ1123" s="807">
        <v>1239</v>
      </c>
      <c r="AK1123" s="807">
        <v>2</v>
      </c>
      <c r="AL1123" s="759" t="str">
        <f t="shared" si="35"/>
        <v>Primera Infancia</v>
      </c>
    </row>
    <row r="1124" spans="1:38" ht="30">
      <c r="A1124" s="806" t="s">
        <v>856</v>
      </c>
      <c r="B1124" s="806" t="s">
        <v>818</v>
      </c>
      <c r="C1124" s="806" t="s">
        <v>783</v>
      </c>
      <c r="D1124" s="806" t="s">
        <v>789</v>
      </c>
      <c r="E1124" s="807">
        <v>36</v>
      </c>
      <c r="G1124" s="806" t="s">
        <v>897</v>
      </c>
      <c r="H1124" s="807">
        <v>4</v>
      </c>
      <c r="I1124" s="807">
        <v>3320</v>
      </c>
      <c r="K1124" s="806" t="s">
        <v>676</v>
      </c>
      <c r="L1124" s="806" t="s">
        <v>932</v>
      </c>
      <c r="M1124" s="806" t="s">
        <v>829</v>
      </c>
      <c r="N1124" s="807">
        <v>11</v>
      </c>
      <c r="O1124" s="884"/>
      <c r="P1124" s="806" t="s">
        <v>812</v>
      </c>
      <c r="Q1124" s="807">
        <v>2</v>
      </c>
      <c r="R1124" s="807">
        <v>103</v>
      </c>
      <c r="S1124" s="759" t="str">
        <f t="shared" si="34"/>
        <v>Vejez</v>
      </c>
      <c r="U1124" s="806" t="s">
        <v>897</v>
      </c>
      <c r="V1124" s="807">
        <v>4</v>
      </c>
      <c r="W1124" s="807">
        <v>33139</v>
      </c>
      <c r="X1124" s="885"/>
      <c r="Z1124" s="886"/>
      <c r="AA1124" s="886"/>
      <c r="AB1124" s="887"/>
      <c r="AC1124" s="886"/>
      <c r="AI1124" s="806" t="s">
        <v>814</v>
      </c>
      <c r="AJ1124" s="807">
        <v>1324</v>
      </c>
      <c r="AK1124" s="807">
        <v>3</v>
      </c>
      <c r="AL1124" s="759" t="str">
        <f t="shared" si="35"/>
        <v>Primera Infancia</v>
      </c>
    </row>
    <row r="1125" spans="1:38" ht="30">
      <c r="A1125" s="806" t="s">
        <v>856</v>
      </c>
      <c r="B1125" s="806" t="s">
        <v>818</v>
      </c>
      <c r="C1125" s="806" t="s">
        <v>783</v>
      </c>
      <c r="D1125" s="806" t="s">
        <v>784</v>
      </c>
      <c r="E1125" s="807">
        <v>31</v>
      </c>
      <c r="G1125" s="806" t="s">
        <v>897</v>
      </c>
      <c r="H1125" s="807">
        <v>5</v>
      </c>
      <c r="I1125" s="807">
        <v>463</v>
      </c>
      <c r="K1125" s="806" t="s">
        <v>676</v>
      </c>
      <c r="L1125" s="806" t="s">
        <v>932</v>
      </c>
      <c r="M1125" s="806" t="s">
        <v>798</v>
      </c>
      <c r="N1125" s="807">
        <v>24</v>
      </c>
      <c r="O1125" s="884"/>
      <c r="P1125" s="806" t="s">
        <v>812</v>
      </c>
      <c r="Q1125" s="807">
        <v>2</v>
      </c>
      <c r="R1125" s="807">
        <v>104</v>
      </c>
      <c r="S1125" s="759" t="str">
        <f t="shared" si="34"/>
        <v>Vejez</v>
      </c>
      <c r="U1125" s="806" t="s">
        <v>897</v>
      </c>
      <c r="V1125" s="807">
        <v>5</v>
      </c>
      <c r="W1125" s="807">
        <v>4211</v>
      </c>
      <c r="X1125" s="885"/>
      <c r="Z1125" s="886"/>
      <c r="AA1125" s="886"/>
      <c r="AB1125" s="887"/>
      <c r="AC1125" s="886"/>
      <c r="AI1125" s="806" t="s">
        <v>814</v>
      </c>
      <c r="AJ1125" s="807">
        <v>1396</v>
      </c>
      <c r="AK1125" s="807">
        <v>4</v>
      </c>
      <c r="AL1125" s="759" t="str">
        <f t="shared" si="35"/>
        <v>Primera Infancia</v>
      </c>
    </row>
    <row r="1126" spans="1:38" ht="30">
      <c r="A1126" s="806" t="s">
        <v>857</v>
      </c>
      <c r="B1126" s="806" t="s">
        <v>782</v>
      </c>
      <c r="C1126" s="806" t="s">
        <v>788</v>
      </c>
      <c r="D1126" s="806" t="s">
        <v>789</v>
      </c>
      <c r="E1126" s="807">
        <v>4</v>
      </c>
      <c r="G1126" s="806" t="s">
        <v>897</v>
      </c>
      <c r="H1126" s="807">
        <v>6</v>
      </c>
      <c r="I1126" s="807">
        <v>541</v>
      </c>
      <c r="K1126" s="806" t="s">
        <v>676</v>
      </c>
      <c r="L1126" s="806" t="s">
        <v>932</v>
      </c>
      <c r="M1126" s="806" t="s">
        <v>799</v>
      </c>
      <c r="N1126" s="807">
        <v>10</v>
      </c>
      <c r="O1126" s="884"/>
      <c r="P1126" s="806" t="s">
        <v>812</v>
      </c>
      <c r="Q1126" s="807">
        <v>1</v>
      </c>
      <c r="R1126" s="807">
        <v>111</v>
      </c>
      <c r="S1126" s="759" t="str">
        <f t="shared" si="34"/>
        <v>Vejez</v>
      </c>
      <c r="U1126" s="806" t="s">
        <v>897</v>
      </c>
      <c r="V1126" s="807">
        <v>6</v>
      </c>
      <c r="W1126" s="807">
        <v>4471</v>
      </c>
      <c r="X1126" s="885"/>
      <c r="Z1126" s="886"/>
      <c r="AA1126" s="886"/>
      <c r="AB1126" s="887"/>
      <c r="AC1126" s="886"/>
      <c r="AI1126" s="806" t="s">
        <v>814</v>
      </c>
      <c r="AJ1126" s="807">
        <v>1314</v>
      </c>
      <c r="AK1126" s="807">
        <v>5</v>
      </c>
      <c r="AL1126" s="759" t="str">
        <f t="shared" si="35"/>
        <v>Primera Infancia</v>
      </c>
    </row>
    <row r="1127" spans="1:38" ht="30">
      <c r="A1127" s="806" t="s">
        <v>857</v>
      </c>
      <c r="B1127" s="806" t="s">
        <v>782</v>
      </c>
      <c r="C1127" s="806" t="s">
        <v>783</v>
      </c>
      <c r="D1127" s="806" t="s">
        <v>789</v>
      </c>
      <c r="E1127" s="807">
        <v>2</v>
      </c>
      <c r="G1127" s="806" t="s">
        <v>897</v>
      </c>
      <c r="H1127" s="807">
        <v>7</v>
      </c>
      <c r="I1127" s="807">
        <v>620</v>
      </c>
      <c r="K1127" s="806" t="s">
        <v>676</v>
      </c>
      <c r="L1127" s="806" t="s">
        <v>932</v>
      </c>
      <c r="M1127" s="806" t="s">
        <v>801</v>
      </c>
      <c r="N1127" s="807">
        <v>26</v>
      </c>
      <c r="O1127" s="884"/>
      <c r="P1127" s="806" t="s">
        <v>813</v>
      </c>
      <c r="Q1127" s="807">
        <v>86</v>
      </c>
      <c r="R1127" s="807">
        <v>0</v>
      </c>
      <c r="S1127" s="759" t="str">
        <f t="shared" si="34"/>
        <v>Primera Infancia</v>
      </c>
      <c r="U1127" s="806" t="s">
        <v>897</v>
      </c>
      <c r="V1127" s="807">
        <v>7</v>
      </c>
      <c r="W1127" s="807">
        <v>4775</v>
      </c>
      <c r="X1127" s="885"/>
      <c r="Z1127" s="886"/>
      <c r="AA1127" s="886"/>
      <c r="AB1127" s="887"/>
      <c r="AC1127" s="886"/>
      <c r="AI1127" s="806" t="s">
        <v>814</v>
      </c>
      <c r="AJ1127" s="807">
        <v>1398</v>
      </c>
      <c r="AK1127" s="807">
        <v>6</v>
      </c>
      <c r="AL1127" s="759" t="str">
        <f t="shared" si="35"/>
        <v>Infancia</v>
      </c>
    </row>
    <row r="1128" spans="1:38" ht="30">
      <c r="A1128" s="806" t="s">
        <v>857</v>
      </c>
      <c r="B1128" s="806" t="s">
        <v>662</v>
      </c>
      <c r="C1128" s="806" t="s">
        <v>788</v>
      </c>
      <c r="D1128" s="806" t="s">
        <v>789</v>
      </c>
      <c r="E1128" s="807">
        <v>231</v>
      </c>
      <c r="G1128" s="806" t="s">
        <v>897</v>
      </c>
      <c r="H1128" s="807">
        <v>8</v>
      </c>
      <c r="I1128" s="807">
        <v>539</v>
      </c>
      <c r="K1128" s="806" t="s">
        <v>676</v>
      </c>
      <c r="L1128" s="806" t="s">
        <v>932</v>
      </c>
      <c r="M1128" s="806" t="s">
        <v>673</v>
      </c>
      <c r="N1128" s="807">
        <v>3</v>
      </c>
      <c r="O1128" s="884"/>
      <c r="P1128" s="806" t="s">
        <v>813</v>
      </c>
      <c r="Q1128" s="807">
        <v>85</v>
      </c>
      <c r="R1128" s="807">
        <v>1</v>
      </c>
      <c r="S1128" s="759" t="str">
        <f t="shared" si="34"/>
        <v>Primera Infancia</v>
      </c>
      <c r="U1128" s="806" t="s">
        <v>897</v>
      </c>
      <c r="V1128" s="807">
        <v>8</v>
      </c>
      <c r="W1128" s="807">
        <v>4163</v>
      </c>
      <c r="X1128" s="885"/>
      <c r="Z1128" s="886"/>
      <c r="AA1128" s="886"/>
      <c r="AB1128" s="887"/>
      <c r="AC1128" s="886"/>
      <c r="AI1128" s="806" t="s">
        <v>814</v>
      </c>
      <c r="AJ1128" s="807">
        <v>1306</v>
      </c>
      <c r="AK1128" s="807">
        <v>7</v>
      </c>
      <c r="AL1128" s="759" t="str">
        <f t="shared" si="35"/>
        <v>Infancia</v>
      </c>
    </row>
    <row r="1129" spans="1:38" ht="30">
      <c r="A1129" s="806" t="s">
        <v>857</v>
      </c>
      <c r="B1129" s="806" t="s">
        <v>662</v>
      </c>
      <c r="C1129" s="806" t="s">
        <v>788</v>
      </c>
      <c r="D1129" s="806" t="s">
        <v>784</v>
      </c>
      <c r="E1129" s="807">
        <v>281</v>
      </c>
      <c r="G1129" s="806" t="s">
        <v>897</v>
      </c>
      <c r="H1129" s="807">
        <v>9</v>
      </c>
      <c r="I1129" s="807">
        <v>424</v>
      </c>
      <c r="K1129" s="806" t="s">
        <v>676</v>
      </c>
      <c r="L1129" s="806" t="s">
        <v>932</v>
      </c>
      <c r="M1129" s="806" t="s">
        <v>674</v>
      </c>
      <c r="N1129" s="807">
        <v>19815</v>
      </c>
      <c r="O1129" s="884"/>
      <c r="P1129" s="806" t="s">
        <v>813</v>
      </c>
      <c r="Q1129" s="807">
        <v>84</v>
      </c>
      <c r="R1129" s="807">
        <v>2</v>
      </c>
      <c r="S1129" s="759" t="str">
        <f t="shared" si="34"/>
        <v>Primera Infancia</v>
      </c>
      <c r="U1129" s="806" t="s">
        <v>897</v>
      </c>
      <c r="V1129" s="807">
        <v>9</v>
      </c>
      <c r="W1129" s="807">
        <v>3202</v>
      </c>
      <c r="X1129" s="885"/>
      <c r="Z1129" s="886"/>
      <c r="AA1129" s="886"/>
      <c r="AB1129" s="887"/>
      <c r="AC1129" s="886"/>
      <c r="AI1129" s="806" t="s">
        <v>814</v>
      </c>
      <c r="AJ1129" s="807">
        <v>1327</v>
      </c>
      <c r="AK1129" s="807">
        <v>8</v>
      </c>
      <c r="AL1129" s="759" t="str">
        <f t="shared" si="35"/>
        <v>Infancia</v>
      </c>
    </row>
    <row r="1130" spans="1:38" ht="30">
      <c r="A1130" s="806" t="s">
        <v>857</v>
      </c>
      <c r="B1130" s="806" t="s">
        <v>662</v>
      </c>
      <c r="C1130" s="806" t="s">
        <v>783</v>
      </c>
      <c r="D1130" s="806" t="s">
        <v>789</v>
      </c>
      <c r="E1130" s="807">
        <v>210</v>
      </c>
      <c r="G1130" s="806" t="s">
        <v>897</v>
      </c>
      <c r="H1130" s="807">
        <v>10</v>
      </c>
      <c r="I1130" s="807">
        <v>287</v>
      </c>
      <c r="K1130" s="806" t="s">
        <v>676</v>
      </c>
      <c r="L1130" s="806" t="s">
        <v>932</v>
      </c>
      <c r="M1130" s="806" t="s">
        <v>678</v>
      </c>
      <c r="N1130" s="807">
        <v>11</v>
      </c>
      <c r="O1130" s="884"/>
      <c r="P1130" s="806" t="s">
        <v>813</v>
      </c>
      <c r="Q1130" s="807">
        <v>73</v>
      </c>
      <c r="R1130" s="807">
        <v>3</v>
      </c>
      <c r="S1130" s="759" t="str">
        <f t="shared" si="34"/>
        <v>Primera Infancia</v>
      </c>
      <c r="U1130" s="806" t="s">
        <v>897</v>
      </c>
      <c r="V1130" s="807">
        <v>10</v>
      </c>
      <c r="W1130" s="807">
        <v>2165</v>
      </c>
      <c r="X1130" s="885"/>
      <c r="Z1130" s="886"/>
      <c r="AA1130" s="886"/>
      <c r="AB1130" s="887"/>
      <c r="AC1130" s="886"/>
      <c r="AI1130" s="806" t="s">
        <v>814</v>
      </c>
      <c r="AJ1130" s="807">
        <v>1385</v>
      </c>
      <c r="AK1130" s="807">
        <v>9</v>
      </c>
      <c r="AL1130" s="759" t="str">
        <f t="shared" si="35"/>
        <v>Infancia</v>
      </c>
    </row>
    <row r="1131" spans="1:38" ht="30">
      <c r="A1131" s="806" t="s">
        <v>857</v>
      </c>
      <c r="B1131" s="806" t="s">
        <v>662</v>
      </c>
      <c r="C1131" s="806" t="s">
        <v>783</v>
      </c>
      <c r="D1131" s="806" t="s">
        <v>784</v>
      </c>
      <c r="E1131" s="807">
        <v>267</v>
      </c>
      <c r="G1131" s="806" t="s">
        <v>897</v>
      </c>
      <c r="H1131" s="807">
        <v>11</v>
      </c>
      <c r="I1131" s="807">
        <v>204</v>
      </c>
      <c r="K1131" s="806" t="s">
        <v>676</v>
      </c>
      <c r="L1131" s="806" t="s">
        <v>932</v>
      </c>
      <c r="M1131" s="806" t="s">
        <v>683</v>
      </c>
      <c r="N1131" s="807">
        <v>8</v>
      </c>
      <c r="O1131" s="884"/>
      <c r="P1131" s="806" t="s">
        <v>813</v>
      </c>
      <c r="Q1131" s="807">
        <v>77</v>
      </c>
      <c r="R1131" s="807">
        <v>4</v>
      </c>
      <c r="S1131" s="759" t="str">
        <f t="shared" si="34"/>
        <v>Primera Infancia</v>
      </c>
      <c r="U1131" s="806" t="s">
        <v>897</v>
      </c>
      <c r="V1131" s="807">
        <v>11</v>
      </c>
      <c r="W1131" s="807">
        <v>1315</v>
      </c>
      <c r="X1131" s="885"/>
      <c r="Z1131" s="886"/>
      <c r="AA1131" s="886"/>
      <c r="AB1131" s="887"/>
      <c r="AC1131" s="886"/>
      <c r="AI1131" s="806" t="s">
        <v>814</v>
      </c>
      <c r="AJ1131" s="807">
        <v>1391</v>
      </c>
      <c r="AK1131" s="807">
        <v>10</v>
      </c>
      <c r="AL1131" s="759" t="str">
        <f t="shared" si="35"/>
        <v>Infancia</v>
      </c>
    </row>
    <row r="1132" spans="1:38" ht="30">
      <c r="A1132" s="806" t="s">
        <v>857</v>
      </c>
      <c r="B1132" s="806" t="s">
        <v>666</v>
      </c>
      <c r="C1132" s="806" t="s">
        <v>788</v>
      </c>
      <c r="D1132" s="806" t="s">
        <v>789</v>
      </c>
      <c r="E1132" s="807">
        <v>311</v>
      </c>
      <c r="G1132" s="806" t="s">
        <v>897</v>
      </c>
      <c r="H1132" s="807">
        <v>12</v>
      </c>
      <c r="I1132" s="807">
        <v>264</v>
      </c>
      <c r="K1132" s="806" t="s">
        <v>676</v>
      </c>
      <c r="L1132" s="806" t="s">
        <v>932</v>
      </c>
      <c r="M1132" s="806" t="s">
        <v>684</v>
      </c>
      <c r="N1132" s="807">
        <v>5984</v>
      </c>
      <c r="O1132" s="884"/>
      <c r="P1132" s="806" t="s">
        <v>813</v>
      </c>
      <c r="Q1132" s="807">
        <v>68</v>
      </c>
      <c r="R1132" s="807">
        <v>5</v>
      </c>
      <c r="S1132" s="759" t="str">
        <f t="shared" si="34"/>
        <v>Primera Infancia</v>
      </c>
      <c r="U1132" s="806" t="s">
        <v>897</v>
      </c>
      <c r="V1132" s="807">
        <v>12</v>
      </c>
      <c r="W1132" s="807">
        <v>1466</v>
      </c>
      <c r="X1132" s="885"/>
      <c r="Z1132" s="886"/>
      <c r="AA1132" s="886"/>
      <c r="AB1132" s="887"/>
      <c r="AC1132" s="886"/>
      <c r="AI1132" s="806" t="s">
        <v>814</v>
      </c>
      <c r="AJ1132" s="807">
        <v>1326</v>
      </c>
      <c r="AK1132" s="807">
        <v>11</v>
      </c>
      <c r="AL1132" s="759" t="str">
        <f t="shared" si="35"/>
        <v>Infancia</v>
      </c>
    </row>
    <row r="1133" spans="1:38" ht="30">
      <c r="A1133" s="806" t="s">
        <v>857</v>
      </c>
      <c r="B1133" s="806" t="s">
        <v>666</v>
      </c>
      <c r="C1133" s="806" t="s">
        <v>788</v>
      </c>
      <c r="D1133" s="806" t="s">
        <v>784</v>
      </c>
      <c r="E1133" s="807">
        <v>207</v>
      </c>
      <c r="G1133" s="806" t="s">
        <v>898</v>
      </c>
      <c r="H1133" s="807">
        <v>0</v>
      </c>
      <c r="I1133" s="807">
        <v>167</v>
      </c>
      <c r="K1133" s="806" t="s">
        <v>678</v>
      </c>
      <c r="L1133" s="806" t="s">
        <v>793</v>
      </c>
      <c r="M1133" s="806" t="s">
        <v>662</v>
      </c>
      <c r="N1133" s="807">
        <v>2</v>
      </c>
      <c r="O1133" s="884"/>
      <c r="P1133" s="806" t="s">
        <v>813</v>
      </c>
      <c r="Q1133" s="807">
        <v>73</v>
      </c>
      <c r="R1133" s="807">
        <v>6</v>
      </c>
      <c r="S1133" s="759" t="str">
        <f t="shared" si="34"/>
        <v>Infancia</v>
      </c>
      <c r="U1133" s="806" t="s">
        <v>898</v>
      </c>
      <c r="V1133" s="807">
        <v>0</v>
      </c>
      <c r="W1133" s="807">
        <v>19</v>
      </c>
      <c r="X1133" s="885"/>
      <c r="Z1133" s="886"/>
      <c r="AA1133" s="886"/>
      <c r="AB1133" s="887"/>
      <c r="AC1133" s="886"/>
      <c r="AI1133" s="806" t="s">
        <v>814</v>
      </c>
      <c r="AJ1133" s="807">
        <v>1512</v>
      </c>
      <c r="AK1133" s="807">
        <v>12</v>
      </c>
      <c r="AL1133" s="759" t="str">
        <f t="shared" si="35"/>
        <v>Adolescente</v>
      </c>
    </row>
    <row r="1134" spans="1:38" ht="30">
      <c r="A1134" s="806" t="s">
        <v>857</v>
      </c>
      <c r="B1134" s="806" t="s">
        <v>666</v>
      </c>
      <c r="C1134" s="806" t="s">
        <v>783</v>
      </c>
      <c r="D1134" s="806" t="s">
        <v>789</v>
      </c>
      <c r="E1134" s="807">
        <v>303</v>
      </c>
      <c r="G1134" s="806" t="s">
        <v>898</v>
      </c>
      <c r="H1134" s="807">
        <v>1</v>
      </c>
      <c r="I1134" s="807">
        <v>617</v>
      </c>
      <c r="K1134" s="806" t="s">
        <v>678</v>
      </c>
      <c r="L1134" s="806" t="s">
        <v>793</v>
      </c>
      <c r="M1134" s="806" t="s">
        <v>820</v>
      </c>
      <c r="N1134" s="807">
        <v>3</v>
      </c>
      <c r="O1134" s="884"/>
      <c r="P1134" s="806" t="s">
        <v>813</v>
      </c>
      <c r="Q1134" s="807">
        <v>80</v>
      </c>
      <c r="R1134" s="807">
        <v>7</v>
      </c>
      <c r="S1134" s="759" t="str">
        <f t="shared" si="34"/>
        <v>Infancia</v>
      </c>
      <c r="U1134" s="806" t="s">
        <v>898</v>
      </c>
      <c r="V1134" s="807">
        <v>1</v>
      </c>
      <c r="W1134" s="807">
        <v>89</v>
      </c>
      <c r="X1134" s="885"/>
      <c r="Z1134" s="886"/>
      <c r="AA1134" s="886"/>
      <c r="AB1134" s="887"/>
      <c r="AC1134" s="886"/>
      <c r="AI1134" s="806" t="s">
        <v>814</v>
      </c>
      <c r="AJ1134" s="807">
        <v>1676</v>
      </c>
      <c r="AK1134" s="807">
        <v>13</v>
      </c>
      <c r="AL1134" s="759" t="str">
        <f t="shared" si="35"/>
        <v>Adolescente</v>
      </c>
    </row>
    <row r="1135" spans="1:38" ht="30">
      <c r="A1135" s="806" t="s">
        <v>857</v>
      </c>
      <c r="B1135" s="806" t="s">
        <v>666</v>
      </c>
      <c r="C1135" s="806" t="s">
        <v>783</v>
      </c>
      <c r="D1135" s="806" t="s">
        <v>784</v>
      </c>
      <c r="E1135" s="807">
        <v>170</v>
      </c>
      <c r="G1135" s="806" t="s">
        <v>898</v>
      </c>
      <c r="H1135" s="807">
        <v>2</v>
      </c>
      <c r="I1135" s="807">
        <v>1940</v>
      </c>
      <c r="K1135" s="806" t="s">
        <v>678</v>
      </c>
      <c r="L1135" s="806" t="s">
        <v>793</v>
      </c>
      <c r="M1135" s="806" t="s">
        <v>806</v>
      </c>
      <c r="N1135" s="807">
        <v>2</v>
      </c>
      <c r="O1135" s="884"/>
      <c r="P1135" s="806" t="s">
        <v>813</v>
      </c>
      <c r="Q1135" s="807">
        <v>81</v>
      </c>
      <c r="R1135" s="807">
        <v>8</v>
      </c>
      <c r="S1135" s="759" t="str">
        <f t="shared" si="34"/>
        <v>Infancia</v>
      </c>
      <c r="U1135" s="806" t="s">
        <v>898</v>
      </c>
      <c r="V1135" s="807">
        <v>2</v>
      </c>
      <c r="W1135" s="807">
        <v>210</v>
      </c>
      <c r="X1135" s="885"/>
      <c r="Z1135" s="886"/>
      <c r="AA1135" s="886"/>
      <c r="AB1135" s="887"/>
      <c r="AC1135" s="886"/>
      <c r="AI1135" s="806" t="s">
        <v>814</v>
      </c>
      <c r="AJ1135" s="807">
        <v>1704</v>
      </c>
      <c r="AK1135" s="807">
        <v>14</v>
      </c>
      <c r="AL1135" s="759" t="str">
        <f t="shared" si="35"/>
        <v>Adolescente</v>
      </c>
    </row>
    <row r="1136" spans="1:38" ht="30">
      <c r="A1136" s="806" t="s">
        <v>857</v>
      </c>
      <c r="B1136" s="806" t="s">
        <v>669</v>
      </c>
      <c r="C1136" s="806" t="s">
        <v>788</v>
      </c>
      <c r="D1136" s="806" t="s">
        <v>789</v>
      </c>
      <c r="E1136" s="807">
        <v>1</v>
      </c>
      <c r="G1136" s="806" t="s">
        <v>898</v>
      </c>
      <c r="H1136" s="807">
        <v>3</v>
      </c>
      <c r="I1136" s="807">
        <v>1015</v>
      </c>
      <c r="K1136" s="806" t="s">
        <v>678</v>
      </c>
      <c r="L1136" s="806" t="s">
        <v>793</v>
      </c>
      <c r="M1136" s="806" t="s">
        <v>808</v>
      </c>
      <c r="N1136" s="807">
        <v>3</v>
      </c>
      <c r="O1136" s="884"/>
      <c r="P1136" s="806" t="s">
        <v>813</v>
      </c>
      <c r="Q1136" s="807">
        <v>82</v>
      </c>
      <c r="R1136" s="807">
        <v>9</v>
      </c>
      <c r="S1136" s="759" t="str">
        <f t="shared" si="34"/>
        <v>Infancia</v>
      </c>
      <c r="U1136" s="806" t="s">
        <v>898</v>
      </c>
      <c r="V1136" s="807">
        <v>3</v>
      </c>
      <c r="W1136" s="807">
        <v>138</v>
      </c>
      <c r="X1136" s="885"/>
      <c r="Z1136" s="886"/>
      <c r="AA1136" s="886"/>
      <c r="AB1136" s="887"/>
      <c r="AC1136" s="886"/>
      <c r="AI1136" s="806" t="s">
        <v>814</v>
      </c>
      <c r="AJ1136" s="807">
        <v>1750</v>
      </c>
      <c r="AK1136" s="807">
        <v>15</v>
      </c>
      <c r="AL1136" s="759" t="str">
        <f t="shared" si="35"/>
        <v>Adolescente</v>
      </c>
    </row>
    <row r="1137" spans="1:38" ht="30">
      <c r="A1137" s="806" t="s">
        <v>857</v>
      </c>
      <c r="B1137" s="806" t="s">
        <v>787</v>
      </c>
      <c r="C1137" s="806" t="s">
        <v>788</v>
      </c>
      <c r="D1137" s="806" t="s">
        <v>789</v>
      </c>
      <c r="E1137" s="807">
        <v>11</v>
      </c>
      <c r="G1137" s="806" t="s">
        <v>898</v>
      </c>
      <c r="H1137" s="807">
        <v>4</v>
      </c>
      <c r="I1137" s="807">
        <v>4440</v>
      </c>
      <c r="K1137" s="806" t="s">
        <v>678</v>
      </c>
      <c r="L1137" s="806" t="s">
        <v>793</v>
      </c>
      <c r="M1137" s="806" t="s">
        <v>790</v>
      </c>
      <c r="N1137" s="807">
        <v>409</v>
      </c>
      <c r="O1137" s="884"/>
      <c r="P1137" s="806" t="s">
        <v>813</v>
      </c>
      <c r="Q1137" s="807">
        <v>71</v>
      </c>
      <c r="R1137" s="807">
        <v>10</v>
      </c>
      <c r="S1137" s="759" t="str">
        <f t="shared" si="34"/>
        <v>Infancia</v>
      </c>
      <c r="U1137" s="806" t="s">
        <v>898</v>
      </c>
      <c r="V1137" s="807">
        <v>4</v>
      </c>
      <c r="W1137" s="807">
        <v>1118</v>
      </c>
      <c r="X1137" s="885"/>
      <c r="Z1137" s="886"/>
      <c r="AA1137" s="886"/>
      <c r="AB1137" s="887"/>
      <c r="AC1137" s="886"/>
      <c r="AI1137" s="806" t="s">
        <v>814</v>
      </c>
      <c r="AJ1137" s="807">
        <v>1685</v>
      </c>
      <c r="AK1137" s="807">
        <v>16</v>
      </c>
      <c r="AL1137" s="759" t="str">
        <f t="shared" si="35"/>
        <v>Adolescente</v>
      </c>
    </row>
    <row r="1138" spans="1:38" ht="30">
      <c r="A1138" s="806" t="s">
        <v>857</v>
      </c>
      <c r="B1138" s="806" t="s">
        <v>787</v>
      </c>
      <c r="C1138" s="806" t="s">
        <v>788</v>
      </c>
      <c r="D1138" s="806" t="s">
        <v>784</v>
      </c>
      <c r="E1138" s="807">
        <v>10</v>
      </c>
      <c r="G1138" s="806" t="s">
        <v>898</v>
      </c>
      <c r="H1138" s="807">
        <v>5</v>
      </c>
      <c r="I1138" s="807">
        <v>725</v>
      </c>
      <c r="K1138" s="806" t="s">
        <v>678</v>
      </c>
      <c r="L1138" s="806" t="s">
        <v>793</v>
      </c>
      <c r="M1138" s="806" t="s">
        <v>791</v>
      </c>
      <c r="N1138" s="807">
        <v>12</v>
      </c>
      <c r="O1138" s="884"/>
      <c r="P1138" s="806" t="s">
        <v>813</v>
      </c>
      <c r="Q1138" s="807">
        <v>73</v>
      </c>
      <c r="R1138" s="807">
        <v>11</v>
      </c>
      <c r="S1138" s="759" t="str">
        <f t="shared" si="34"/>
        <v>Infancia</v>
      </c>
      <c r="U1138" s="806" t="s">
        <v>898</v>
      </c>
      <c r="V1138" s="807">
        <v>5</v>
      </c>
      <c r="W1138" s="807">
        <v>145</v>
      </c>
      <c r="X1138" s="885"/>
      <c r="Z1138" s="886"/>
      <c r="AA1138" s="886"/>
      <c r="AB1138" s="887"/>
      <c r="AC1138" s="886"/>
      <c r="AI1138" s="806" t="s">
        <v>814</v>
      </c>
      <c r="AJ1138" s="807">
        <v>1754</v>
      </c>
      <c r="AK1138" s="807">
        <v>17</v>
      </c>
      <c r="AL1138" s="759" t="str">
        <f t="shared" si="35"/>
        <v>Adolescente</v>
      </c>
    </row>
    <row r="1139" spans="1:38" ht="30">
      <c r="A1139" s="806" t="s">
        <v>857</v>
      </c>
      <c r="B1139" s="806" t="s">
        <v>787</v>
      </c>
      <c r="C1139" s="806" t="s">
        <v>783</v>
      </c>
      <c r="D1139" s="806" t="s">
        <v>789</v>
      </c>
      <c r="E1139" s="807">
        <v>14</v>
      </c>
      <c r="G1139" s="806" t="s">
        <v>898</v>
      </c>
      <c r="H1139" s="807">
        <v>6</v>
      </c>
      <c r="I1139" s="807">
        <v>773</v>
      </c>
      <c r="K1139" s="806" t="s">
        <v>678</v>
      </c>
      <c r="L1139" s="806" t="s">
        <v>793</v>
      </c>
      <c r="M1139" s="806" t="s">
        <v>824</v>
      </c>
      <c r="N1139" s="807">
        <v>1</v>
      </c>
      <c r="O1139" s="884"/>
      <c r="P1139" s="806" t="s">
        <v>813</v>
      </c>
      <c r="Q1139" s="807">
        <v>97</v>
      </c>
      <c r="R1139" s="807">
        <v>12</v>
      </c>
      <c r="S1139" s="759" t="str">
        <f t="shared" si="34"/>
        <v>Adolescente</v>
      </c>
      <c r="U1139" s="806" t="s">
        <v>898</v>
      </c>
      <c r="V1139" s="807">
        <v>6</v>
      </c>
      <c r="W1139" s="807">
        <v>146</v>
      </c>
      <c r="X1139" s="885"/>
      <c r="Z1139" s="886"/>
      <c r="AA1139" s="886"/>
      <c r="AB1139" s="887"/>
      <c r="AC1139" s="886"/>
      <c r="AI1139" s="806" t="s">
        <v>814</v>
      </c>
      <c r="AJ1139" s="807">
        <v>1627</v>
      </c>
      <c r="AK1139" s="807">
        <v>18</v>
      </c>
      <c r="AL1139" s="759" t="str">
        <f t="shared" si="35"/>
        <v>Juventud</v>
      </c>
    </row>
    <row r="1140" spans="1:38" ht="30">
      <c r="A1140" s="806" t="s">
        <v>857</v>
      </c>
      <c r="B1140" s="806" t="s">
        <v>787</v>
      </c>
      <c r="C1140" s="806" t="s">
        <v>783</v>
      </c>
      <c r="D1140" s="806" t="s">
        <v>784</v>
      </c>
      <c r="E1140" s="807">
        <v>10</v>
      </c>
      <c r="G1140" s="806" t="s">
        <v>898</v>
      </c>
      <c r="H1140" s="807">
        <v>7</v>
      </c>
      <c r="I1140" s="807">
        <v>842</v>
      </c>
      <c r="K1140" s="806" t="s">
        <v>678</v>
      </c>
      <c r="L1140" s="806" t="s">
        <v>793</v>
      </c>
      <c r="M1140" s="806" t="s">
        <v>666</v>
      </c>
      <c r="N1140" s="807">
        <v>20</v>
      </c>
      <c r="O1140" s="884"/>
      <c r="P1140" s="806" t="s">
        <v>813</v>
      </c>
      <c r="Q1140" s="807">
        <v>95</v>
      </c>
      <c r="R1140" s="807">
        <v>13</v>
      </c>
      <c r="S1140" s="759" t="str">
        <f t="shared" si="34"/>
        <v>Adolescente</v>
      </c>
      <c r="U1140" s="806" t="s">
        <v>898</v>
      </c>
      <c r="V1140" s="807">
        <v>7</v>
      </c>
      <c r="W1140" s="807">
        <v>111</v>
      </c>
      <c r="X1140" s="885"/>
      <c r="Z1140" s="886"/>
      <c r="AA1140" s="886"/>
      <c r="AB1140" s="887"/>
      <c r="AC1140" s="886"/>
      <c r="AI1140" s="806" t="s">
        <v>814</v>
      </c>
      <c r="AJ1140" s="807">
        <v>1590</v>
      </c>
      <c r="AK1140" s="807">
        <v>19</v>
      </c>
      <c r="AL1140" s="759" t="str">
        <f t="shared" si="35"/>
        <v>Juventud</v>
      </c>
    </row>
    <row r="1141" spans="1:38" ht="30">
      <c r="A1141" s="806" t="s">
        <v>857</v>
      </c>
      <c r="B1141" s="806" t="s">
        <v>792</v>
      </c>
      <c r="C1141" s="806" t="s">
        <v>788</v>
      </c>
      <c r="D1141" s="806" t="s">
        <v>789</v>
      </c>
      <c r="E1141" s="807">
        <v>2</v>
      </c>
      <c r="G1141" s="806" t="s">
        <v>898</v>
      </c>
      <c r="H1141" s="807">
        <v>8</v>
      </c>
      <c r="I1141" s="807">
        <v>713</v>
      </c>
      <c r="K1141" s="806" t="s">
        <v>678</v>
      </c>
      <c r="L1141" s="806" t="s">
        <v>793</v>
      </c>
      <c r="M1141" s="806" t="s">
        <v>794</v>
      </c>
      <c r="N1141" s="807">
        <v>9</v>
      </c>
      <c r="O1141" s="884"/>
      <c r="P1141" s="806" t="s">
        <v>813</v>
      </c>
      <c r="Q1141" s="807">
        <v>94</v>
      </c>
      <c r="R1141" s="807">
        <v>14</v>
      </c>
      <c r="S1141" s="759" t="str">
        <f t="shared" si="34"/>
        <v>Adolescente</v>
      </c>
      <c r="U1141" s="806" t="s">
        <v>898</v>
      </c>
      <c r="V1141" s="807">
        <v>8</v>
      </c>
      <c r="W1141" s="807">
        <v>102</v>
      </c>
      <c r="X1141" s="885"/>
      <c r="Z1141" s="886"/>
      <c r="AA1141" s="886"/>
      <c r="AB1141" s="887"/>
      <c r="AC1141" s="886"/>
      <c r="AI1141" s="806" t="s">
        <v>814</v>
      </c>
      <c r="AJ1141" s="807">
        <v>1708</v>
      </c>
      <c r="AK1141" s="807">
        <v>20</v>
      </c>
      <c r="AL1141" s="759" t="str">
        <f t="shared" si="35"/>
        <v>Juventud</v>
      </c>
    </row>
    <row r="1142" spans="1:38" ht="30">
      <c r="A1142" s="806" t="s">
        <v>857</v>
      </c>
      <c r="B1142" s="806" t="s">
        <v>796</v>
      </c>
      <c r="C1142" s="806" t="s">
        <v>788</v>
      </c>
      <c r="D1142" s="806" t="s">
        <v>789</v>
      </c>
      <c r="E1142" s="807">
        <v>1</v>
      </c>
      <c r="G1142" s="806" t="s">
        <v>898</v>
      </c>
      <c r="H1142" s="807">
        <v>9</v>
      </c>
      <c r="I1142" s="807">
        <v>577</v>
      </c>
      <c r="K1142" s="806" t="s">
        <v>678</v>
      </c>
      <c r="L1142" s="806" t="s">
        <v>793</v>
      </c>
      <c r="M1142" s="806" t="s">
        <v>798</v>
      </c>
      <c r="N1142" s="807">
        <v>14</v>
      </c>
      <c r="O1142" s="884"/>
      <c r="P1142" s="806" t="s">
        <v>813</v>
      </c>
      <c r="Q1142" s="807">
        <v>105</v>
      </c>
      <c r="R1142" s="807">
        <v>15</v>
      </c>
      <c r="S1142" s="759" t="str">
        <f t="shared" si="34"/>
        <v>Adolescente</v>
      </c>
      <c r="U1142" s="806" t="s">
        <v>898</v>
      </c>
      <c r="V1142" s="807">
        <v>9</v>
      </c>
      <c r="W1142" s="807">
        <v>66</v>
      </c>
      <c r="X1142" s="885"/>
      <c r="Z1142" s="886"/>
      <c r="AA1142" s="886"/>
      <c r="AB1142" s="887"/>
      <c r="AC1142" s="886"/>
      <c r="AI1142" s="806" t="s">
        <v>814</v>
      </c>
      <c r="AJ1142" s="807">
        <v>1864</v>
      </c>
      <c r="AK1142" s="807">
        <v>21</v>
      </c>
      <c r="AL1142" s="759" t="str">
        <f t="shared" si="35"/>
        <v>Juventud</v>
      </c>
    </row>
    <row r="1143" spans="1:38" ht="30">
      <c r="A1143" s="806" t="s">
        <v>857</v>
      </c>
      <c r="B1143" s="806" t="s">
        <v>796</v>
      </c>
      <c r="C1143" s="806" t="s">
        <v>788</v>
      </c>
      <c r="D1143" s="806" t="s">
        <v>784</v>
      </c>
      <c r="E1143" s="807">
        <v>1</v>
      </c>
      <c r="G1143" s="806" t="s">
        <v>898</v>
      </c>
      <c r="H1143" s="807">
        <v>10</v>
      </c>
      <c r="I1143" s="807">
        <v>443</v>
      </c>
      <c r="K1143" s="806" t="s">
        <v>678</v>
      </c>
      <c r="L1143" s="806" t="s">
        <v>793</v>
      </c>
      <c r="M1143" s="806" t="s">
        <v>799</v>
      </c>
      <c r="N1143" s="807">
        <v>4</v>
      </c>
      <c r="O1143" s="884"/>
      <c r="P1143" s="806" t="s">
        <v>813</v>
      </c>
      <c r="Q1143" s="807">
        <v>86</v>
      </c>
      <c r="R1143" s="807">
        <v>16</v>
      </c>
      <c r="S1143" s="759" t="str">
        <f t="shared" si="34"/>
        <v>Adolescente</v>
      </c>
      <c r="U1143" s="806" t="s">
        <v>898</v>
      </c>
      <c r="V1143" s="807">
        <v>10</v>
      </c>
      <c r="W1143" s="807">
        <v>53</v>
      </c>
      <c r="X1143" s="885"/>
      <c r="Z1143" s="886"/>
      <c r="AA1143" s="886"/>
      <c r="AB1143" s="887"/>
      <c r="AC1143" s="886"/>
      <c r="AI1143" s="806" t="s">
        <v>814</v>
      </c>
      <c r="AJ1143" s="807">
        <v>1691</v>
      </c>
      <c r="AK1143" s="807">
        <v>22</v>
      </c>
      <c r="AL1143" s="759" t="str">
        <f t="shared" si="35"/>
        <v>Juventud</v>
      </c>
    </row>
    <row r="1144" spans="1:38" ht="30">
      <c r="A1144" s="806" t="s">
        <v>857</v>
      </c>
      <c r="B1144" s="806" t="s">
        <v>796</v>
      </c>
      <c r="C1144" s="806" t="s">
        <v>783</v>
      </c>
      <c r="D1144" s="806" t="s">
        <v>784</v>
      </c>
      <c r="E1144" s="807">
        <v>1</v>
      </c>
      <c r="G1144" s="806" t="s">
        <v>898</v>
      </c>
      <c r="H1144" s="807">
        <v>11</v>
      </c>
      <c r="I1144" s="807">
        <v>299</v>
      </c>
      <c r="K1144" s="806" t="s">
        <v>678</v>
      </c>
      <c r="L1144" s="806" t="s">
        <v>793</v>
      </c>
      <c r="M1144" s="806" t="s">
        <v>801</v>
      </c>
      <c r="N1144" s="807">
        <v>28</v>
      </c>
      <c r="O1144" s="884"/>
      <c r="P1144" s="806" t="s">
        <v>813</v>
      </c>
      <c r="Q1144" s="807">
        <v>117</v>
      </c>
      <c r="R1144" s="807">
        <v>17</v>
      </c>
      <c r="S1144" s="759" t="str">
        <f t="shared" si="34"/>
        <v>Adolescente</v>
      </c>
      <c r="U1144" s="806" t="s">
        <v>898</v>
      </c>
      <c r="V1144" s="807">
        <v>11</v>
      </c>
      <c r="W1144" s="807">
        <v>29</v>
      </c>
      <c r="X1144" s="885"/>
      <c r="Z1144" s="886"/>
      <c r="AA1144" s="886"/>
      <c r="AB1144" s="887"/>
      <c r="AC1144" s="886"/>
      <c r="AI1144" s="806" t="s">
        <v>814</v>
      </c>
      <c r="AJ1144" s="807">
        <v>1649</v>
      </c>
      <c r="AK1144" s="807">
        <v>23</v>
      </c>
      <c r="AL1144" s="759" t="str">
        <f t="shared" si="35"/>
        <v>Juventud</v>
      </c>
    </row>
    <row r="1145" spans="1:38" ht="15">
      <c r="A1145" s="806" t="s">
        <v>857</v>
      </c>
      <c r="B1145" s="806" t="s">
        <v>815</v>
      </c>
      <c r="C1145" s="806" t="s">
        <v>788</v>
      </c>
      <c r="D1145" s="806" t="s">
        <v>789</v>
      </c>
      <c r="E1145" s="807">
        <v>82</v>
      </c>
      <c r="G1145" s="806" t="s">
        <v>898</v>
      </c>
      <c r="H1145" s="807">
        <v>12</v>
      </c>
      <c r="I1145" s="807">
        <v>303</v>
      </c>
      <c r="K1145" s="806" t="s">
        <v>678</v>
      </c>
      <c r="L1145" s="806" t="s">
        <v>793</v>
      </c>
      <c r="M1145" s="806" t="s">
        <v>673</v>
      </c>
      <c r="N1145" s="807">
        <v>2</v>
      </c>
      <c r="O1145" s="884"/>
      <c r="P1145" s="806" t="s">
        <v>813</v>
      </c>
      <c r="Q1145" s="807">
        <v>106</v>
      </c>
      <c r="R1145" s="807">
        <v>18</v>
      </c>
      <c r="S1145" s="759" t="str">
        <f t="shared" si="34"/>
        <v>Juventud</v>
      </c>
      <c r="U1145" s="806" t="s">
        <v>898</v>
      </c>
      <c r="V1145" s="807">
        <v>12</v>
      </c>
      <c r="W1145" s="807">
        <v>46</v>
      </c>
      <c r="X1145" s="885"/>
      <c r="Z1145" s="886"/>
      <c r="AA1145" s="886"/>
      <c r="AB1145" s="887"/>
      <c r="AC1145" s="886"/>
      <c r="AI1145" s="806" t="s">
        <v>814</v>
      </c>
      <c r="AJ1145" s="807">
        <v>1804</v>
      </c>
      <c r="AK1145" s="807">
        <v>24</v>
      </c>
      <c r="AL1145" s="759" t="str">
        <f t="shared" si="35"/>
        <v>Juventud</v>
      </c>
    </row>
    <row r="1146" spans="1:38" ht="15">
      <c r="A1146" s="806" t="s">
        <v>857</v>
      </c>
      <c r="B1146" s="806" t="s">
        <v>815</v>
      </c>
      <c r="C1146" s="806" t="s">
        <v>788</v>
      </c>
      <c r="D1146" s="806" t="s">
        <v>784</v>
      </c>
      <c r="E1146" s="807">
        <v>85</v>
      </c>
      <c r="G1146" s="806" t="s">
        <v>899</v>
      </c>
      <c r="H1146" s="807">
        <v>0</v>
      </c>
      <c r="I1146" s="807">
        <v>57</v>
      </c>
      <c r="K1146" s="806" t="s">
        <v>678</v>
      </c>
      <c r="L1146" s="806" t="s">
        <v>793</v>
      </c>
      <c r="M1146" s="806" t="s">
        <v>674</v>
      </c>
      <c r="N1146" s="807">
        <v>8502</v>
      </c>
      <c r="O1146" s="884"/>
      <c r="P1146" s="806" t="s">
        <v>813</v>
      </c>
      <c r="Q1146" s="807">
        <v>111</v>
      </c>
      <c r="R1146" s="807">
        <v>19</v>
      </c>
      <c r="S1146" s="759" t="str">
        <f t="shared" si="34"/>
        <v>Juventud</v>
      </c>
      <c r="U1146" s="806" t="s">
        <v>899</v>
      </c>
      <c r="V1146" s="807">
        <v>0</v>
      </c>
      <c r="W1146" s="807">
        <v>16</v>
      </c>
      <c r="X1146" s="885"/>
      <c r="Z1146" s="886"/>
      <c r="AA1146" s="886"/>
      <c r="AB1146" s="887"/>
      <c r="AC1146" s="886"/>
      <c r="AI1146" s="806" t="s">
        <v>814</v>
      </c>
      <c r="AJ1146" s="807">
        <v>1624</v>
      </c>
      <c r="AK1146" s="807">
        <v>25</v>
      </c>
      <c r="AL1146" s="759" t="str">
        <f t="shared" si="35"/>
        <v>Juventud</v>
      </c>
    </row>
    <row r="1147" spans="1:38" ht="15">
      <c r="A1147" s="806" t="s">
        <v>857</v>
      </c>
      <c r="B1147" s="806" t="s">
        <v>815</v>
      </c>
      <c r="C1147" s="806" t="s">
        <v>783</v>
      </c>
      <c r="D1147" s="806" t="s">
        <v>789</v>
      </c>
      <c r="E1147" s="807">
        <v>70</v>
      </c>
      <c r="G1147" s="806" t="s">
        <v>899</v>
      </c>
      <c r="H1147" s="807">
        <v>1</v>
      </c>
      <c r="I1147" s="807">
        <v>239</v>
      </c>
      <c r="K1147" s="806" t="s">
        <v>678</v>
      </c>
      <c r="L1147" s="806" t="s">
        <v>793</v>
      </c>
      <c r="M1147" s="806" t="s">
        <v>683</v>
      </c>
      <c r="N1147" s="807">
        <v>6</v>
      </c>
      <c r="O1147" s="884"/>
      <c r="P1147" s="806" t="s">
        <v>813</v>
      </c>
      <c r="Q1147" s="807">
        <v>88</v>
      </c>
      <c r="R1147" s="807">
        <v>20</v>
      </c>
      <c r="S1147" s="759" t="str">
        <f t="shared" si="34"/>
        <v>Juventud</v>
      </c>
      <c r="U1147" s="806" t="s">
        <v>899</v>
      </c>
      <c r="V1147" s="807">
        <v>1</v>
      </c>
      <c r="W1147" s="807">
        <v>61</v>
      </c>
      <c r="X1147" s="885"/>
      <c r="Z1147" s="886"/>
      <c r="AA1147" s="886"/>
      <c r="AB1147" s="887"/>
      <c r="AC1147" s="886"/>
      <c r="AI1147" s="806" t="s">
        <v>814</v>
      </c>
      <c r="AJ1147" s="807">
        <v>1674</v>
      </c>
      <c r="AK1147" s="807">
        <v>26</v>
      </c>
      <c r="AL1147" s="759" t="str">
        <f t="shared" si="35"/>
        <v>Juventud</v>
      </c>
    </row>
    <row r="1148" spans="1:38" ht="15">
      <c r="A1148" s="806" t="s">
        <v>857</v>
      </c>
      <c r="B1148" s="806" t="s">
        <v>815</v>
      </c>
      <c r="C1148" s="806" t="s">
        <v>783</v>
      </c>
      <c r="D1148" s="806" t="s">
        <v>784</v>
      </c>
      <c r="E1148" s="807">
        <v>86</v>
      </c>
      <c r="G1148" s="806" t="s">
        <v>899</v>
      </c>
      <c r="H1148" s="807">
        <v>2</v>
      </c>
      <c r="I1148" s="807">
        <v>775</v>
      </c>
      <c r="K1148" s="806" t="s">
        <v>678</v>
      </c>
      <c r="L1148" s="806" t="s">
        <v>793</v>
      </c>
      <c r="M1148" s="806" t="s">
        <v>684</v>
      </c>
      <c r="N1148" s="807">
        <v>3054</v>
      </c>
      <c r="O1148" s="884"/>
      <c r="P1148" s="806" t="s">
        <v>813</v>
      </c>
      <c r="Q1148" s="807">
        <v>99</v>
      </c>
      <c r="R1148" s="807">
        <v>21</v>
      </c>
      <c r="S1148" s="759" t="str">
        <f t="shared" si="34"/>
        <v>Juventud</v>
      </c>
      <c r="U1148" s="806" t="s">
        <v>899</v>
      </c>
      <c r="V1148" s="807">
        <v>2</v>
      </c>
      <c r="W1148" s="807">
        <v>187</v>
      </c>
      <c r="X1148" s="885"/>
      <c r="Z1148" s="886"/>
      <c r="AA1148" s="886"/>
      <c r="AB1148" s="887"/>
      <c r="AC1148" s="886"/>
      <c r="AI1148" s="806" t="s">
        <v>814</v>
      </c>
      <c r="AJ1148" s="807">
        <v>1710</v>
      </c>
      <c r="AK1148" s="807">
        <v>27</v>
      </c>
      <c r="AL1148" s="759" t="str">
        <f t="shared" si="35"/>
        <v>Juventud</v>
      </c>
    </row>
    <row r="1149" spans="1:38" ht="15">
      <c r="A1149" s="806" t="s">
        <v>857</v>
      </c>
      <c r="B1149" s="806" t="s">
        <v>818</v>
      </c>
      <c r="C1149" s="806" t="s">
        <v>788</v>
      </c>
      <c r="D1149" s="806" t="s">
        <v>784</v>
      </c>
      <c r="E1149" s="807">
        <v>3</v>
      </c>
      <c r="G1149" s="806" t="s">
        <v>899</v>
      </c>
      <c r="H1149" s="807">
        <v>3</v>
      </c>
      <c r="I1149" s="807">
        <v>373</v>
      </c>
      <c r="K1149" s="806" t="s">
        <v>678</v>
      </c>
      <c r="L1149" s="806" t="s">
        <v>800</v>
      </c>
      <c r="M1149" s="806" t="s">
        <v>662</v>
      </c>
      <c r="N1149" s="807">
        <v>1</v>
      </c>
      <c r="O1149" s="884"/>
      <c r="P1149" s="806" t="s">
        <v>813</v>
      </c>
      <c r="Q1149" s="807">
        <v>72</v>
      </c>
      <c r="R1149" s="807">
        <v>22</v>
      </c>
      <c r="S1149" s="759" t="str">
        <f t="shared" si="34"/>
        <v>Juventud</v>
      </c>
      <c r="U1149" s="806" t="s">
        <v>899</v>
      </c>
      <c r="V1149" s="807">
        <v>3</v>
      </c>
      <c r="W1149" s="807">
        <v>83</v>
      </c>
      <c r="X1149" s="885"/>
      <c r="Z1149" s="886"/>
      <c r="AA1149" s="886"/>
      <c r="AB1149" s="887"/>
      <c r="AC1149" s="886"/>
      <c r="AI1149" s="806" t="s">
        <v>814</v>
      </c>
      <c r="AJ1149" s="807">
        <v>1804</v>
      </c>
      <c r="AK1149" s="807">
        <v>28</v>
      </c>
      <c r="AL1149" s="759" t="str">
        <f t="shared" si="35"/>
        <v>Juventud</v>
      </c>
    </row>
    <row r="1150" spans="1:38" ht="15">
      <c r="A1150" s="806" t="s">
        <v>857</v>
      </c>
      <c r="B1150" s="806" t="s">
        <v>818</v>
      </c>
      <c r="C1150" s="806" t="s">
        <v>783</v>
      </c>
      <c r="D1150" s="806" t="s">
        <v>789</v>
      </c>
      <c r="E1150" s="807">
        <v>4</v>
      </c>
      <c r="G1150" s="806" t="s">
        <v>899</v>
      </c>
      <c r="H1150" s="807">
        <v>4</v>
      </c>
      <c r="I1150" s="807">
        <v>1443</v>
      </c>
      <c r="K1150" s="806" t="s">
        <v>678</v>
      </c>
      <c r="L1150" s="806" t="s">
        <v>800</v>
      </c>
      <c r="M1150" s="806" t="s">
        <v>791</v>
      </c>
      <c r="N1150" s="807">
        <v>2</v>
      </c>
      <c r="O1150" s="884"/>
      <c r="P1150" s="806" t="s">
        <v>813</v>
      </c>
      <c r="Q1150" s="807">
        <v>95</v>
      </c>
      <c r="R1150" s="807">
        <v>23</v>
      </c>
      <c r="S1150" s="759" t="str">
        <f t="shared" si="34"/>
        <v>Juventud</v>
      </c>
      <c r="U1150" s="806" t="s">
        <v>899</v>
      </c>
      <c r="V1150" s="807">
        <v>4</v>
      </c>
      <c r="W1150" s="807">
        <v>837</v>
      </c>
      <c r="X1150" s="885"/>
      <c r="Z1150" s="886"/>
      <c r="AA1150" s="886"/>
      <c r="AB1150" s="887"/>
      <c r="AC1150" s="886"/>
      <c r="AI1150" s="806" t="s">
        <v>814</v>
      </c>
      <c r="AJ1150" s="807">
        <v>1647</v>
      </c>
      <c r="AK1150" s="807">
        <v>29</v>
      </c>
      <c r="AL1150" s="759" t="str">
        <f t="shared" si="35"/>
        <v>Adulto</v>
      </c>
    </row>
    <row r="1151" spans="1:38" ht="15">
      <c r="A1151" s="806" t="s">
        <v>857</v>
      </c>
      <c r="B1151" s="806" t="s">
        <v>818</v>
      </c>
      <c r="C1151" s="806" t="s">
        <v>783</v>
      </c>
      <c r="D1151" s="806" t="s">
        <v>784</v>
      </c>
      <c r="E1151" s="807">
        <v>7</v>
      </c>
      <c r="G1151" s="806" t="s">
        <v>899</v>
      </c>
      <c r="H1151" s="807">
        <v>5</v>
      </c>
      <c r="I1151" s="807">
        <v>212</v>
      </c>
      <c r="K1151" s="806" t="s">
        <v>678</v>
      </c>
      <c r="L1151" s="806" t="s">
        <v>800</v>
      </c>
      <c r="M1151" s="806" t="s">
        <v>794</v>
      </c>
      <c r="N1151" s="807">
        <v>2</v>
      </c>
      <c r="O1151" s="884"/>
      <c r="P1151" s="806" t="s">
        <v>813</v>
      </c>
      <c r="Q1151" s="807">
        <v>83</v>
      </c>
      <c r="R1151" s="807">
        <v>24</v>
      </c>
      <c r="S1151" s="759" t="str">
        <f t="shared" si="34"/>
        <v>Juventud</v>
      </c>
      <c r="U1151" s="806" t="s">
        <v>899</v>
      </c>
      <c r="V1151" s="807">
        <v>5</v>
      </c>
      <c r="W1151" s="807">
        <v>56</v>
      </c>
      <c r="X1151" s="885"/>
      <c r="Z1151" s="886"/>
      <c r="AA1151" s="886"/>
      <c r="AB1151" s="887"/>
      <c r="AC1151" s="886"/>
      <c r="AI1151" s="806" t="s">
        <v>814</v>
      </c>
      <c r="AJ1151" s="807">
        <v>1744</v>
      </c>
      <c r="AK1151" s="807">
        <v>30</v>
      </c>
      <c r="AL1151" s="759" t="str">
        <f t="shared" si="35"/>
        <v>Adulto</v>
      </c>
    </row>
    <row r="1152" spans="1:38" ht="15">
      <c r="A1152" s="806" t="s">
        <v>858</v>
      </c>
      <c r="B1152" s="806" t="s">
        <v>662</v>
      </c>
      <c r="C1152" s="806" t="s">
        <v>788</v>
      </c>
      <c r="D1152" s="806" t="s">
        <v>789</v>
      </c>
      <c r="E1152" s="807">
        <v>179</v>
      </c>
      <c r="G1152" s="806" t="s">
        <v>899</v>
      </c>
      <c r="H1152" s="807">
        <v>6</v>
      </c>
      <c r="I1152" s="807">
        <v>239</v>
      </c>
      <c r="K1152" s="806" t="s">
        <v>678</v>
      </c>
      <c r="L1152" s="806" t="s">
        <v>800</v>
      </c>
      <c r="M1152" s="806" t="s">
        <v>795</v>
      </c>
      <c r="N1152" s="807">
        <v>1</v>
      </c>
      <c r="O1152" s="884"/>
      <c r="P1152" s="806" t="s">
        <v>813</v>
      </c>
      <c r="Q1152" s="807">
        <v>97</v>
      </c>
      <c r="R1152" s="807">
        <v>25</v>
      </c>
      <c r="S1152" s="759" t="str">
        <f t="shared" si="34"/>
        <v>Juventud</v>
      </c>
      <c r="U1152" s="806" t="s">
        <v>899</v>
      </c>
      <c r="V1152" s="807">
        <v>6</v>
      </c>
      <c r="W1152" s="807">
        <v>56</v>
      </c>
      <c r="X1152" s="885"/>
      <c r="Z1152" s="886"/>
      <c r="AA1152" s="886"/>
      <c r="AB1152" s="887"/>
      <c r="AC1152" s="886"/>
      <c r="AI1152" s="806" t="s">
        <v>814</v>
      </c>
      <c r="AJ1152" s="807">
        <v>1751</v>
      </c>
      <c r="AK1152" s="807">
        <v>31</v>
      </c>
      <c r="AL1152" s="759" t="str">
        <f t="shared" si="35"/>
        <v>Adulto</v>
      </c>
    </row>
    <row r="1153" spans="1:38" ht="15">
      <c r="A1153" s="806" t="s">
        <v>858</v>
      </c>
      <c r="B1153" s="806" t="s">
        <v>662</v>
      </c>
      <c r="C1153" s="806" t="s">
        <v>788</v>
      </c>
      <c r="D1153" s="806" t="s">
        <v>784</v>
      </c>
      <c r="E1153" s="807">
        <v>4036</v>
      </c>
      <c r="G1153" s="806" t="s">
        <v>899</v>
      </c>
      <c r="H1153" s="807">
        <v>7</v>
      </c>
      <c r="I1153" s="807">
        <v>273</v>
      </c>
      <c r="K1153" s="806" t="s">
        <v>678</v>
      </c>
      <c r="L1153" s="806" t="s">
        <v>800</v>
      </c>
      <c r="M1153" s="806" t="s">
        <v>798</v>
      </c>
      <c r="N1153" s="807">
        <v>2</v>
      </c>
      <c r="O1153" s="884"/>
      <c r="P1153" s="806" t="s">
        <v>813</v>
      </c>
      <c r="Q1153" s="807">
        <v>87</v>
      </c>
      <c r="R1153" s="807">
        <v>26</v>
      </c>
      <c r="S1153" s="759" t="str">
        <f t="shared" si="34"/>
        <v>Juventud</v>
      </c>
      <c r="U1153" s="806" t="s">
        <v>899</v>
      </c>
      <c r="V1153" s="807">
        <v>7</v>
      </c>
      <c r="W1153" s="807">
        <v>52</v>
      </c>
      <c r="X1153" s="885"/>
      <c r="Z1153" s="886"/>
      <c r="AA1153" s="886"/>
      <c r="AB1153" s="887"/>
      <c r="AC1153" s="886"/>
      <c r="AI1153" s="806" t="s">
        <v>814</v>
      </c>
      <c r="AJ1153" s="807">
        <v>1787</v>
      </c>
      <c r="AK1153" s="807">
        <v>32</v>
      </c>
      <c r="AL1153" s="759" t="str">
        <f t="shared" si="35"/>
        <v>Adulto</v>
      </c>
    </row>
    <row r="1154" spans="1:38" ht="15">
      <c r="A1154" s="806" t="s">
        <v>858</v>
      </c>
      <c r="B1154" s="806" t="s">
        <v>662</v>
      </c>
      <c r="C1154" s="806" t="s">
        <v>783</v>
      </c>
      <c r="D1154" s="806" t="s">
        <v>789</v>
      </c>
      <c r="E1154" s="807">
        <v>218</v>
      </c>
      <c r="G1154" s="806" t="s">
        <v>899</v>
      </c>
      <c r="H1154" s="807">
        <v>8</v>
      </c>
      <c r="I1154" s="807">
        <v>223</v>
      </c>
      <c r="K1154" s="806" t="s">
        <v>678</v>
      </c>
      <c r="L1154" s="806" t="s">
        <v>800</v>
      </c>
      <c r="M1154" s="806" t="s">
        <v>801</v>
      </c>
      <c r="N1154" s="807">
        <v>9</v>
      </c>
      <c r="O1154" s="884"/>
      <c r="P1154" s="806" t="s">
        <v>813</v>
      </c>
      <c r="Q1154" s="807">
        <v>76</v>
      </c>
      <c r="R1154" s="807">
        <v>27</v>
      </c>
      <c r="S1154" s="759" t="str">
        <f t="shared" si="34"/>
        <v>Juventud</v>
      </c>
      <c r="U1154" s="806" t="s">
        <v>899</v>
      </c>
      <c r="V1154" s="807">
        <v>8</v>
      </c>
      <c r="W1154" s="807">
        <v>32</v>
      </c>
      <c r="X1154" s="885"/>
      <c r="Z1154" s="886"/>
      <c r="AA1154" s="886"/>
      <c r="AB1154" s="887"/>
      <c r="AC1154" s="886"/>
      <c r="AI1154" s="806" t="s">
        <v>814</v>
      </c>
      <c r="AJ1154" s="807">
        <v>1757</v>
      </c>
      <c r="AK1154" s="807">
        <v>33</v>
      </c>
      <c r="AL1154" s="759" t="str">
        <f t="shared" si="35"/>
        <v>Adulto</v>
      </c>
    </row>
    <row r="1155" spans="1:38" ht="15">
      <c r="A1155" s="806" t="s">
        <v>858</v>
      </c>
      <c r="B1155" s="806" t="s">
        <v>662</v>
      </c>
      <c r="C1155" s="806" t="s">
        <v>783</v>
      </c>
      <c r="D1155" s="806" t="s">
        <v>784</v>
      </c>
      <c r="E1155" s="807">
        <v>3590</v>
      </c>
      <c r="G1155" s="806" t="s">
        <v>899</v>
      </c>
      <c r="H1155" s="807">
        <v>9</v>
      </c>
      <c r="I1155" s="807">
        <v>172</v>
      </c>
      <c r="K1155" s="806" t="s">
        <v>678</v>
      </c>
      <c r="L1155" s="806" t="s">
        <v>800</v>
      </c>
      <c r="M1155" s="806" t="s">
        <v>674</v>
      </c>
      <c r="N1155" s="807">
        <v>549</v>
      </c>
      <c r="O1155" s="884"/>
      <c r="P1155" s="806" t="s">
        <v>813</v>
      </c>
      <c r="Q1155" s="807">
        <v>68</v>
      </c>
      <c r="R1155" s="807">
        <v>28</v>
      </c>
      <c r="S1155" s="759" t="str">
        <f t="shared" ref="S1155:S1218" si="36">IF(P1155=0,"",IF(AND(R1155&gt;=0,R1155&lt;=5),"Primera Infancia",IF(AND(R1155&gt;=6,R1155&lt;=11),"Infancia",IF(AND(R1155&gt;=12,R1155&lt;=17),"Adolescente",IF(AND(R1155&gt;=18,R1155&lt;=28),"Juventud",IF(AND(R1155&gt;=29,R1155&lt;=59),"Adulto","Vejez"))))))</f>
        <v>Juventud</v>
      </c>
      <c r="U1155" s="806" t="s">
        <v>899</v>
      </c>
      <c r="V1155" s="807">
        <v>9</v>
      </c>
      <c r="W1155" s="807">
        <v>16</v>
      </c>
      <c r="X1155" s="885"/>
      <c r="Z1155" s="886"/>
      <c r="AA1155" s="886"/>
      <c r="AB1155" s="887"/>
      <c r="AC1155" s="886"/>
      <c r="AI1155" s="806" t="s">
        <v>814</v>
      </c>
      <c r="AJ1155" s="807">
        <v>1700</v>
      </c>
      <c r="AK1155" s="807">
        <v>34</v>
      </c>
      <c r="AL1155" s="759" t="str">
        <f t="shared" ref="AL1155:AL1218" si="37">IF(AI1155=0,"",IF(AND(AK1155&gt;=0,AK1155&lt;=5),"Primera Infancia",IF(AND(AK1155&gt;=6,AK1155&lt;=11),"Infancia",IF(AND(AK1155&gt;=12,AK1155&lt;=17),"Adolescente",IF(AND(AK1155&gt;=18,AK1155&lt;=28),"Juventud",IF(AND(AK1155&gt;=29,AK1155&lt;=59),"Adulto","Vejez"))))))</f>
        <v>Adulto</v>
      </c>
    </row>
    <row r="1156" spans="1:38" ht="15">
      <c r="A1156" s="806" t="s">
        <v>858</v>
      </c>
      <c r="B1156" s="806" t="s">
        <v>666</v>
      </c>
      <c r="C1156" s="806" t="s">
        <v>788</v>
      </c>
      <c r="D1156" s="806" t="s">
        <v>789</v>
      </c>
      <c r="E1156" s="807">
        <v>92</v>
      </c>
      <c r="G1156" s="806" t="s">
        <v>899</v>
      </c>
      <c r="H1156" s="807">
        <v>10</v>
      </c>
      <c r="I1156" s="807">
        <v>117</v>
      </c>
      <c r="K1156" s="806" t="s">
        <v>678</v>
      </c>
      <c r="L1156" s="806" t="s">
        <v>800</v>
      </c>
      <c r="M1156" s="806" t="s">
        <v>683</v>
      </c>
      <c r="N1156" s="807">
        <v>8</v>
      </c>
      <c r="O1156" s="884"/>
      <c r="P1156" s="806" t="s">
        <v>813</v>
      </c>
      <c r="Q1156" s="807">
        <v>79</v>
      </c>
      <c r="R1156" s="807">
        <v>29</v>
      </c>
      <c r="S1156" s="759" t="str">
        <f t="shared" si="36"/>
        <v>Adulto</v>
      </c>
      <c r="U1156" s="806" t="s">
        <v>899</v>
      </c>
      <c r="V1156" s="807">
        <v>10</v>
      </c>
      <c r="W1156" s="807">
        <v>18</v>
      </c>
      <c r="X1156" s="885"/>
      <c r="Z1156" s="886"/>
      <c r="AA1156" s="886"/>
      <c r="AB1156" s="887"/>
      <c r="AC1156" s="886"/>
      <c r="AI1156" s="806" t="s">
        <v>814</v>
      </c>
      <c r="AJ1156" s="807">
        <v>1623</v>
      </c>
      <c r="AK1156" s="807">
        <v>35</v>
      </c>
      <c r="AL1156" s="759" t="str">
        <f t="shared" si="37"/>
        <v>Adulto</v>
      </c>
    </row>
    <row r="1157" spans="1:38" ht="15">
      <c r="A1157" s="806" t="s">
        <v>858</v>
      </c>
      <c r="B1157" s="806" t="s">
        <v>666</v>
      </c>
      <c r="C1157" s="806" t="s">
        <v>788</v>
      </c>
      <c r="D1157" s="806" t="s">
        <v>784</v>
      </c>
      <c r="E1157" s="807">
        <v>2691</v>
      </c>
      <c r="G1157" s="806" t="s">
        <v>899</v>
      </c>
      <c r="H1157" s="807">
        <v>11</v>
      </c>
      <c r="I1157" s="807">
        <v>92</v>
      </c>
      <c r="K1157" s="806" t="s">
        <v>678</v>
      </c>
      <c r="L1157" s="806" t="s">
        <v>800</v>
      </c>
      <c r="M1157" s="806" t="s">
        <v>684</v>
      </c>
      <c r="N1157" s="807">
        <v>2345</v>
      </c>
      <c r="O1157" s="884"/>
      <c r="P1157" s="806" t="s">
        <v>813</v>
      </c>
      <c r="Q1157" s="807">
        <v>61</v>
      </c>
      <c r="R1157" s="807">
        <v>30</v>
      </c>
      <c r="S1157" s="759" t="str">
        <f t="shared" si="36"/>
        <v>Adulto</v>
      </c>
      <c r="U1157" s="806" t="s">
        <v>899</v>
      </c>
      <c r="V1157" s="807">
        <v>11</v>
      </c>
      <c r="W1157" s="807">
        <v>7</v>
      </c>
      <c r="X1157" s="885"/>
      <c r="Z1157" s="886"/>
      <c r="AA1157" s="886"/>
      <c r="AB1157" s="887"/>
      <c r="AC1157" s="886"/>
      <c r="AI1157" s="806" t="s">
        <v>814</v>
      </c>
      <c r="AJ1157" s="807">
        <v>1680</v>
      </c>
      <c r="AK1157" s="807">
        <v>36</v>
      </c>
      <c r="AL1157" s="759" t="str">
        <f t="shared" si="37"/>
        <v>Adulto</v>
      </c>
    </row>
    <row r="1158" spans="1:38" ht="15">
      <c r="A1158" s="806" t="s">
        <v>858</v>
      </c>
      <c r="B1158" s="806" t="s">
        <v>666</v>
      </c>
      <c r="C1158" s="806" t="s">
        <v>783</v>
      </c>
      <c r="D1158" s="806" t="s">
        <v>789</v>
      </c>
      <c r="E1158" s="807">
        <v>96</v>
      </c>
      <c r="G1158" s="806" t="s">
        <v>899</v>
      </c>
      <c r="H1158" s="807">
        <v>12</v>
      </c>
      <c r="I1158" s="807">
        <v>111</v>
      </c>
      <c r="K1158" s="806" t="s">
        <v>678</v>
      </c>
      <c r="L1158" s="806" t="s">
        <v>817</v>
      </c>
      <c r="M1158" s="806" t="s">
        <v>806</v>
      </c>
      <c r="N1158" s="807">
        <v>3</v>
      </c>
      <c r="O1158" s="884"/>
      <c r="P1158" s="806" t="s">
        <v>813</v>
      </c>
      <c r="Q1158" s="807">
        <v>71</v>
      </c>
      <c r="R1158" s="807">
        <v>31</v>
      </c>
      <c r="S1158" s="759" t="str">
        <f t="shared" si="36"/>
        <v>Adulto</v>
      </c>
      <c r="U1158" s="806" t="s">
        <v>899</v>
      </c>
      <c r="V1158" s="807">
        <v>12</v>
      </c>
      <c r="W1158" s="807">
        <v>10</v>
      </c>
      <c r="X1158" s="885"/>
      <c r="Z1158" s="886"/>
      <c r="AA1158" s="886"/>
      <c r="AB1158" s="887"/>
      <c r="AC1158" s="886"/>
      <c r="AI1158" s="806" t="s">
        <v>814</v>
      </c>
      <c r="AJ1158" s="807">
        <v>1622</v>
      </c>
      <c r="AK1158" s="807">
        <v>37</v>
      </c>
      <c r="AL1158" s="759" t="str">
        <f t="shared" si="37"/>
        <v>Adulto</v>
      </c>
    </row>
    <row r="1159" spans="1:38" ht="15">
      <c r="A1159" s="806" t="s">
        <v>858</v>
      </c>
      <c r="B1159" s="806" t="s">
        <v>666</v>
      </c>
      <c r="C1159" s="806" t="s">
        <v>783</v>
      </c>
      <c r="D1159" s="806" t="s">
        <v>784</v>
      </c>
      <c r="E1159" s="807">
        <v>2155</v>
      </c>
      <c r="G1159" s="806" t="s">
        <v>901</v>
      </c>
      <c r="H1159" s="807">
        <v>0</v>
      </c>
      <c r="I1159" s="807">
        <v>127</v>
      </c>
      <c r="K1159" s="806" t="s">
        <v>678</v>
      </c>
      <c r="L1159" s="806" t="s">
        <v>817</v>
      </c>
      <c r="M1159" s="806" t="s">
        <v>790</v>
      </c>
      <c r="N1159" s="807">
        <v>7</v>
      </c>
      <c r="O1159" s="884"/>
      <c r="P1159" s="806" t="s">
        <v>813</v>
      </c>
      <c r="Q1159" s="807">
        <v>70</v>
      </c>
      <c r="R1159" s="807">
        <v>32</v>
      </c>
      <c r="S1159" s="759" t="str">
        <f t="shared" si="36"/>
        <v>Adulto</v>
      </c>
      <c r="U1159" s="806" t="s">
        <v>901</v>
      </c>
      <c r="V1159" s="807">
        <v>0</v>
      </c>
      <c r="W1159" s="807">
        <v>32</v>
      </c>
      <c r="X1159" s="885"/>
      <c r="Z1159" s="886"/>
      <c r="AA1159" s="886"/>
      <c r="AB1159" s="887"/>
      <c r="AC1159" s="886"/>
      <c r="AI1159" s="806" t="s">
        <v>814</v>
      </c>
      <c r="AJ1159" s="807">
        <v>1465</v>
      </c>
      <c r="AK1159" s="807">
        <v>38</v>
      </c>
      <c r="AL1159" s="759" t="str">
        <f t="shared" si="37"/>
        <v>Adulto</v>
      </c>
    </row>
    <row r="1160" spans="1:38" ht="15">
      <c r="A1160" s="806" t="s">
        <v>858</v>
      </c>
      <c r="B1160" s="806" t="s">
        <v>669</v>
      </c>
      <c r="C1160" s="806" t="s">
        <v>788</v>
      </c>
      <c r="D1160" s="806" t="s">
        <v>789</v>
      </c>
      <c r="E1160" s="807">
        <v>4</v>
      </c>
      <c r="G1160" s="806" t="s">
        <v>901</v>
      </c>
      <c r="H1160" s="807">
        <v>1</v>
      </c>
      <c r="I1160" s="807">
        <v>488</v>
      </c>
      <c r="K1160" s="806" t="s">
        <v>678</v>
      </c>
      <c r="L1160" s="806" t="s">
        <v>817</v>
      </c>
      <c r="M1160" s="806" t="s">
        <v>791</v>
      </c>
      <c r="N1160" s="807">
        <v>1</v>
      </c>
      <c r="O1160" s="884"/>
      <c r="P1160" s="806" t="s">
        <v>813</v>
      </c>
      <c r="Q1160" s="807">
        <v>62</v>
      </c>
      <c r="R1160" s="807">
        <v>33</v>
      </c>
      <c r="S1160" s="759" t="str">
        <f t="shared" si="36"/>
        <v>Adulto</v>
      </c>
      <c r="U1160" s="806" t="s">
        <v>901</v>
      </c>
      <c r="V1160" s="807">
        <v>1</v>
      </c>
      <c r="W1160" s="807">
        <v>101</v>
      </c>
      <c r="X1160" s="885"/>
      <c r="Z1160" s="886"/>
      <c r="AA1160" s="886"/>
      <c r="AB1160" s="887"/>
      <c r="AC1160" s="886"/>
      <c r="AI1160" s="806" t="s">
        <v>814</v>
      </c>
      <c r="AJ1160" s="807">
        <v>1527</v>
      </c>
      <c r="AK1160" s="807">
        <v>39</v>
      </c>
      <c r="AL1160" s="759" t="str">
        <f t="shared" si="37"/>
        <v>Adulto</v>
      </c>
    </row>
    <row r="1161" spans="1:38" ht="15">
      <c r="A1161" s="806" t="s">
        <v>858</v>
      </c>
      <c r="B1161" s="806" t="s">
        <v>669</v>
      </c>
      <c r="C1161" s="806" t="s">
        <v>788</v>
      </c>
      <c r="D1161" s="806" t="s">
        <v>784</v>
      </c>
      <c r="E1161" s="807">
        <v>356</v>
      </c>
      <c r="G1161" s="806" t="s">
        <v>901</v>
      </c>
      <c r="H1161" s="807">
        <v>2</v>
      </c>
      <c r="I1161" s="807">
        <v>1541</v>
      </c>
      <c r="K1161" s="806" t="s">
        <v>678</v>
      </c>
      <c r="L1161" s="806" t="s">
        <v>817</v>
      </c>
      <c r="M1161" s="806" t="s">
        <v>666</v>
      </c>
      <c r="N1161" s="807">
        <v>3</v>
      </c>
      <c r="O1161" s="884"/>
      <c r="P1161" s="806" t="s">
        <v>813</v>
      </c>
      <c r="Q1161" s="807">
        <v>72</v>
      </c>
      <c r="R1161" s="807">
        <v>34</v>
      </c>
      <c r="S1161" s="759" t="str">
        <f t="shared" si="36"/>
        <v>Adulto</v>
      </c>
      <c r="U1161" s="806" t="s">
        <v>901</v>
      </c>
      <c r="V1161" s="807">
        <v>2</v>
      </c>
      <c r="W1161" s="807">
        <v>346</v>
      </c>
      <c r="X1161" s="885"/>
      <c r="Z1161" s="886"/>
      <c r="AA1161" s="886"/>
      <c r="AB1161" s="887"/>
      <c r="AC1161" s="886"/>
      <c r="AI1161" s="806" t="s">
        <v>814</v>
      </c>
      <c r="AJ1161" s="807">
        <v>1489</v>
      </c>
      <c r="AK1161" s="807">
        <v>40</v>
      </c>
      <c r="AL1161" s="759" t="str">
        <f t="shared" si="37"/>
        <v>Adulto</v>
      </c>
    </row>
    <row r="1162" spans="1:38" ht="15">
      <c r="A1162" s="806" t="s">
        <v>858</v>
      </c>
      <c r="B1162" s="806" t="s">
        <v>669</v>
      </c>
      <c r="C1162" s="806" t="s">
        <v>783</v>
      </c>
      <c r="D1162" s="806" t="s">
        <v>789</v>
      </c>
      <c r="E1162" s="807">
        <v>8</v>
      </c>
      <c r="G1162" s="806" t="s">
        <v>901</v>
      </c>
      <c r="H1162" s="807">
        <v>3</v>
      </c>
      <c r="I1162" s="807">
        <v>826</v>
      </c>
      <c r="K1162" s="806" t="s">
        <v>678</v>
      </c>
      <c r="L1162" s="806" t="s">
        <v>817</v>
      </c>
      <c r="M1162" s="806" t="s">
        <v>794</v>
      </c>
      <c r="N1162" s="807">
        <v>3</v>
      </c>
      <c r="O1162" s="884"/>
      <c r="P1162" s="806" t="s">
        <v>813</v>
      </c>
      <c r="Q1162" s="807">
        <v>65</v>
      </c>
      <c r="R1162" s="807">
        <v>35</v>
      </c>
      <c r="S1162" s="759" t="str">
        <f t="shared" si="36"/>
        <v>Adulto</v>
      </c>
      <c r="U1162" s="806" t="s">
        <v>901</v>
      </c>
      <c r="V1162" s="807">
        <v>3</v>
      </c>
      <c r="W1162" s="807">
        <v>151</v>
      </c>
      <c r="X1162" s="885"/>
      <c r="Z1162" s="886"/>
      <c r="AA1162" s="886"/>
      <c r="AB1162" s="887"/>
      <c r="AC1162" s="886"/>
      <c r="AI1162" s="806" t="s">
        <v>814</v>
      </c>
      <c r="AJ1162" s="807">
        <v>1451</v>
      </c>
      <c r="AK1162" s="807">
        <v>41</v>
      </c>
      <c r="AL1162" s="759" t="str">
        <f t="shared" si="37"/>
        <v>Adulto</v>
      </c>
    </row>
    <row r="1163" spans="1:38" ht="15">
      <c r="A1163" s="806" t="s">
        <v>858</v>
      </c>
      <c r="B1163" s="806" t="s">
        <v>669</v>
      </c>
      <c r="C1163" s="806" t="s">
        <v>783</v>
      </c>
      <c r="D1163" s="806" t="s">
        <v>784</v>
      </c>
      <c r="E1163" s="807">
        <v>225</v>
      </c>
      <c r="G1163" s="806" t="s">
        <v>901</v>
      </c>
      <c r="H1163" s="807">
        <v>4</v>
      </c>
      <c r="I1163" s="807">
        <v>3584</v>
      </c>
      <c r="K1163" s="806" t="s">
        <v>678</v>
      </c>
      <c r="L1163" s="806" t="s">
        <v>817</v>
      </c>
      <c r="M1163" s="806" t="s">
        <v>798</v>
      </c>
      <c r="N1163" s="807">
        <v>3</v>
      </c>
      <c r="O1163" s="884"/>
      <c r="P1163" s="806" t="s">
        <v>813</v>
      </c>
      <c r="Q1163" s="807">
        <v>63</v>
      </c>
      <c r="R1163" s="807">
        <v>36</v>
      </c>
      <c r="S1163" s="759" t="str">
        <f t="shared" si="36"/>
        <v>Adulto</v>
      </c>
      <c r="U1163" s="806" t="s">
        <v>901</v>
      </c>
      <c r="V1163" s="807">
        <v>4</v>
      </c>
      <c r="W1163" s="807">
        <v>1136</v>
      </c>
      <c r="X1163" s="885"/>
      <c r="Z1163" s="886"/>
      <c r="AA1163" s="886"/>
      <c r="AB1163" s="887"/>
      <c r="AC1163" s="886"/>
      <c r="AI1163" s="806" t="s">
        <v>814</v>
      </c>
      <c r="AJ1163" s="807">
        <v>1426</v>
      </c>
      <c r="AK1163" s="807">
        <v>42</v>
      </c>
      <c r="AL1163" s="759" t="str">
        <f t="shared" si="37"/>
        <v>Adulto</v>
      </c>
    </row>
    <row r="1164" spans="1:38" ht="15">
      <c r="A1164" s="806" t="s">
        <v>858</v>
      </c>
      <c r="B1164" s="806" t="s">
        <v>787</v>
      </c>
      <c r="C1164" s="806" t="s">
        <v>788</v>
      </c>
      <c r="D1164" s="806" t="s">
        <v>789</v>
      </c>
      <c r="E1164" s="807">
        <v>20</v>
      </c>
      <c r="G1164" s="806" t="s">
        <v>901</v>
      </c>
      <c r="H1164" s="807">
        <v>5</v>
      </c>
      <c r="I1164" s="807">
        <v>499</v>
      </c>
      <c r="K1164" s="806" t="s">
        <v>678</v>
      </c>
      <c r="L1164" s="806" t="s">
        <v>817</v>
      </c>
      <c r="M1164" s="806" t="s">
        <v>799</v>
      </c>
      <c r="N1164" s="807">
        <v>10</v>
      </c>
      <c r="O1164" s="884"/>
      <c r="P1164" s="806" t="s">
        <v>813</v>
      </c>
      <c r="Q1164" s="807">
        <v>71</v>
      </c>
      <c r="R1164" s="807">
        <v>37</v>
      </c>
      <c r="S1164" s="759" t="str">
        <f t="shared" si="36"/>
        <v>Adulto</v>
      </c>
      <c r="U1164" s="806" t="s">
        <v>901</v>
      </c>
      <c r="V1164" s="807">
        <v>5</v>
      </c>
      <c r="W1164" s="807">
        <v>160</v>
      </c>
      <c r="X1164" s="885"/>
      <c r="Z1164" s="886"/>
      <c r="AA1164" s="886"/>
      <c r="AB1164" s="887"/>
      <c r="AC1164" s="886"/>
      <c r="AI1164" s="806" t="s">
        <v>814</v>
      </c>
      <c r="AJ1164" s="807">
        <v>1276</v>
      </c>
      <c r="AK1164" s="807">
        <v>43</v>
      </c>
      <c r="AL1164" s="759" t="str">
        <f t="shared" si="37"/>
        <v>Adulto</v>
      </c>
    </row>
    <row r="1165" spans="1:38" ht="15">
      <c r="A1165" s="806" t="s">
        <v>858</v>
      </c>
      <c r="B1165" s="806" t="s">
        <v>787</v>
      </c>
      <c r="C1165" s="806" t="s">
        <v>788</v>
      </c>
      <c r="D1165" s="806" t="s">
        <v>784</v>
      </c>
      <c r="E1165" s="807">
        <v>605</v>
      </c>
      <c r="G1165" s="806" t="s">
        <v>901</v>
      </c>
      <c r="H1165" s="807">
        <v>6</v>
      </c>
      <c r="I1165" s="807">
        <v>629</v>
      </c>
      <c r="K1165" s="806" t="s">
        <v>678</v>
      </c>
      <c r="L1165" s="806" t="s">
        <v>817</v>
      </c>
      <c r="M1165" s="806" t="s">
        <v>801</v>
      </c>
      <c r="N1165" s="807">
        <v>9</v>
      </c>
      <c r="O1165" s="884"/>
      <c r="P1165" s="806" t="s">
        <v>813</v>
      </c>
      <c r="Q1165" s="807">
        <v>83</v>
      </c>
      <c r="R1165" s="807">
        <v>38</v>
      </c>
      <c r="S1165" s="759" t="str">
        <f t="shared" si="36"/>
        <v>Adulto</v>
      </c>
      <c r="U1165" s="806" t="s">
        <v>901</v>
      </c>
      <c r="V1165" s="807">
        <v>6</v>
      </c>
      <c r="W1165" s="807">
        <v>132</v>
      </c>
      <c r="X1165" s="885"/>
      <c r="Z1165" s="886"/>
      <c r="AA1165" s="886"/>
      <c r="AB1165" s="887"/>
      <c r="AC1165" s="886"/>
      <c r="AI1165" s="806" t="s">
        <v>814</v>
      </c>
      <c r="AJ1165" s="807">
        <v>1202</v>
      </c>
      <c r="AK1165" s="807">
        <v>44</v>
      </c>
      <c r="AL1165" s="759" t="str">
        <f t="shared" si="37"/>
        <v>Adulto</v>
      </c>
    </row>
    <row r="1166" spans="1:38" ht="15">
      <c r="A1166" s="806" t="s">
        <v>858</v>
      </c>
      <c r="B1166" s="806" t="s">
        <v>787</v>
      </c>
      <c r="C1166" s="806" t="s">
        <v>783</v>
      </c>
      <c r="D1166" s="806" t="s">
        <v>789</v>
      </c>
      <c r="E1166" s="807">
        <v>24</v>
      </c>
      <c r="G1166" s="806" t="s">
        <v>901</v>
      </c>
      <c r="H1166" s="807">
        <v>7</v>
      </c>
      <c r="I1166" s="807">
        <v>642</v>
      </c>
      <c r="K1166" s="806" t="s">
        <v>678</v>
      </c>
      <c r="L1166" s="806" t="s">
        <v>817</v>
      </c>
      <c r="M1166" s="806" t="s">
        <v>674</v>
      </c>
      <c r="N1166" s="807">
        <v>1097</v>
      </c>
      <c r="O1166" s="884"/>
      <c r="P1166" s="806" t="s">
        <v>813</v>
      </c>
      <c r="Q1166" s="807">
        <v>63</v>
      </c>
      <c r="R1166" s="807">
        <v>39</v>
      </c>
      <c r="S1166" s="759" t="str">
        <f t="shared" si="36"/>
        <v>Adulto</v>
      </c>
      <c r="U1166" s="806" t="s">
        <v>901</v>
      </c>
      <c r="V1166" s="807">
        <v>7</v>
      </c>
      <c r="W1166" s="807">
        <v>140</v>
      </c>
      <c r="X1166" s="885"/>
      <c r="Z1166" s="886"/>
      <c r="AA1166" s="886"/>
      <c r="AB1166" s="887"/>
      <c r="AC1166" s="886"/>
      <c r="AI1166" s="806" t="s">
        <v>814</v>
      </c>
      <c r="AJ1166" s="807">
        <v>1250</v>
      </c>
      <c r="AK1166" s="807">
        <v>45</v>
      </c>
      <c r="AL1166" s="759" t="str">
        <f t="shared" si="37"/>
        <v>Adulto</v>
      </c>
    </row>
    <row r="1167" spans="1:38" ht="15">
      <c r="A1167" s="806" t="s">
        <v>858</v>
      </c>
      <c r="B1167" s="806" t="s">
        <v>787</v>
      </c>
      <c r="C1167" s="806" t="s">
        <v>783</v>
      </c>
      <c r="D1167" s="806" t="s">
        <v>784</v>
      </c>
      <c r="E1167" s="807">
        <v>628</v>
      </c>
      <c r="G1167" s="806" t="s">
        <v>901</v>
      </c>
      <c r="H1167" s="807">
        <v>8</v>
      </c>
      <c r="I1167" s="807">
        <v>634</v>
      </c>
      <c r="K1167" s="806" t="s">
        <v>678</v>
      </c>
      <c r="L1167" s="806" t="s">
        <v>817</v>
      </c>
      <c r="M1167" s="806" t="s">
        <v>676</v>
      </c>
      <c r="N1167" s="807">
        <v>1</v>
      </c>
      <c r="O1167" s="884"/>
      <c r="P1167" s="806" t="s">
        <v>813</v>
      </c>
      <c r="Q1167" s="807">
        <v>63</v>
      </c>
      <c r="R1167" s="807">
        <v>40</v>
      </c>
      <c r="S1167" s="759" t="str">
        <f t="shared" si="36"/>
        <v>Adulto</v>
      </c>
      <c r="U1167" s="806" t="s">
        <v>901</v>
      </c>
      <c r="V1167" s="807">
        <v>8</v>
      </c>
      <c r="W1167" s="807">
        <v>87</v>
      </c>
      <c r="X1167" s="885"/>
      <c r="Z1167" s="886"/>
      <c r="AA1167" s="886"/>
      <c r="AB1167" s="887"/>
      <c r="AC1167" s="886"/>
      <c r="AI1167" s="806" t="s">
        <v>814</v>
      </c>
      <c r="AJ1167" s="807">
        <v>1117</v>
      </c>
      <c r="AK1167" s="807">
        <v>46</v>
      </c>
      <c r="AL1167" s="759" t="str">
        <f t="shared" si="37"/>
        <v>Adulto</v>
      </c>
    </row>
    <row r="1168" spans="1:38" ht="15">
      <c r="A1168" s="806" t="s">
        <v>858</v>
      </c>
      <c r="B1168" s="806" t="s">
        <v>792</v>
      </c>
      <c r="C1168" s="806" t="s">
        <v>788</v>
      </c>
      <c r="D1168" s="806" t="s">
        <v>784</v>
      </c>
      <c r="E1168" s="807">
        <v>9</v>
      </c>
      <c r="G1168" s="806" t="s">
        <v>901</v>
      </c>
      <c r="H1168" s="807">
        <v>9</v>
      </c>
      <c r="I1168" s="807">
        <v>506</v>
      </c>
      <c r="K1168" s="806" t="s">
        <v>678</v>
      </c>
      <c r="L1168" s="806" t="s">
        <v>817</v>
      </c>
      <c r="M1168" s="806" t="s">
        <v>678</v>
      </c>
      <c r="N1168" s="807">
        <v>1</v>
      </c>
      <c r="O1168" s="884"/>
      <c r="P1168" s="806" t="s">
        <v>813</v>
      </c>
      <c r="Q1168" s="807">
        <v>91</v>
      </c>
      <c r="R1168" s="807">
        <v>41</v>
      </c>
      <c r="S1168" s="759" t="str">
        <f t="shared" si="36"/>
        <v>Adulto</v>
      </c>
      <c r="U1168" s="806" t="s">
        <v>901</v>
      </c>
      <c r="V1168" s="807">
        <v>9</v>
      </c>
      <c r="W1168" s="807">
        <v>61</v>
      </c>
      <c r="X1168" s="885"/>
      <c r="Z1168" s="886"/>
      <c r="AA1168" s="886"/>
      <c r="AB1168" s="887"/>
      <c r="AC1168" s="886"/>
      <c r="AI1168" s="806" t="s">
        <v>814</v>
      </c>
      <c r="AJ1168" s="807">
        <v>1108</v>
      </c>
      <c r="AK1168" s="807">
        <v>47</v>
      </c>
      <c r="AL1168" s="759" t="str">
        <f t="shared" si="37"/>
        <v>Adulto</v>
      </c>
    </row>
    <row r="1169" spans="1:38" ht="15">
      <c r="A1169" s="806" t="s">
        <v>858</v>
      </c>
      <c r="B1169" s="806" t="s">
        <v>792</v>
      </c>
      <c r="C1169" s="806" t="s">
        <v>783</v>
      </c>
      <c r="D1169" s="806" t="s">
        <v>784</v>
      </c>
      <c r="E1169" s="807">
        <v>10</v>
      </c>
      <c r="G1169" s="806" t="s">
        <v>901</v>
      </c>
      <c r="H1169" s="807">
        <v>10</v>
      </c>
      <c r="I1169" s="807">
        <v>333</v>
      </c>
      <c r="K1169" s="806" t="s">
        <v>678</v>
      </c>
      <c r="L1169" s="806" t="s">
        <v>817</v>
      </c>
      <c r="M1169" s="806" t="s">
        <v>683</v>
      </c>
      <c r="N1169" s="807">
        <v>6</v>
      </c>
      <c r="O1169" s="884"/>
      <c r="P1169" s="806" t="s">
        <v>813</v>
      </c>
      <c r="Q1169" s="807">
        <v>70</v>
      </c>
      <c r="R1169" s="807">
        <v>42</v>
      </c>
      <c r="S1169" s="759" t="str">
        <f t="shared" si="36"/>
        <v>Adulto</v>
      </c>
      <c r="U1169" s="806" t="s">
        <v>901</v>
      </c>
      <c r="V1169" s="807">
        <v>10</v>
      </c>
      <c r="W1169" s="807">
        <v>37</v>
      </c>
      <c r="X1169" s="885"/>
      <c r="Z1169" s="886"/>
      <c r="AA1169" s="886"/>
      <c r="AB1169" s="887"/>
      <c r="AC1169" s="886"/>
      <c r="AI1169" s="806" t="s">
        <v>814</v>
      </c>
      <c r="AJ1169" s="807">
        <v>1045</v>
      </c>
      <c r="AK1169" s="807">
        <v>48</v>
      </c>
      <c r="AL1169" s="759" t="str">
        <f t="shared" si="37"/>
        <v>Adulto</v>
      </c>
    </row>
    <row r="1170" spans="1:38" ht="15">
      <c r="A1170" s="806" t="s">
        <v>858</v>
      </c>
      <c r="B1170" s="806" t="s">
        <v>796</v>
      </c>
      <c r="C1170" s="806" t="s">
        <v>788</v>
      </c>
      <c r="D1170" s="806" t="s">
        <v>784</v>
      </c>
      <c r="E1170" s="807">
        <v>6</v>
      </c>
      <c r="G1170" s="806" t="s">
        <v>901</v>
      </c>
      <c r="H1170" s="807">
        <v>11</v>
      </c>
      <c r="I1170" s="807">
        <v>263</v>
      </c>
      <c r="K1170" s="806" t="s">
        <v>678</v>
      </c>
      <c r="L1170" s="806" t="s">
        <v>817</v>
      </c>
      <c r="M1170" s="806" t="s">
        <v>684</v>
      </c>
      <c r="N1170" s="807">
        <v>5362</v>
      </c>
      <c r="O1170" s="884"/>
      <c r="P1170" s="806" t="s">
        <v>813</v>
      </c>
      <c r="Q1170" s="807">
        <v>73</v>
      </c>
      <c r="R1170" s="807">
        <v>43</v>
      </c>
      <c r="S1170" s="759" t="str">
        <f t="shared" si="36"/>
        <v>Adulto</v>
      </c>
      <c r="U1170" s="806" t="s">
        <v>901</v>
      </c>
      <c r="V1170" s="807">
        <v>11</v>
      </c>
      <c r="W1170" s="807">
        <v>26</v>
      </c>
      <c r="X1170" s="885"/>
      <c r="Z1170" s="886"/>
      <c r="AA1170" s="886"/>
      <c r="AB1170" s="887"/>
      <c r="AC1170" s="886"/>
      <c r="AI1170" s="806" t="s">
        <v>814</v>
      </c>
      <c r="AJ1170" s="807">
        <v>1059</v>
      </c>
      <c r="AK1170" s="807">
        <v>49</v>
      </c>
      <c r="AL1170" s="759" t="str">
        <f t="shared" si="37"/>
        <v>Adulto</v>
      </c>
    </row>
    <row r="1171" spans="1:38" ht="15">
      <c r="A1171" s="806" t="s">
        <v>858</v>
      </c>
      <c r="B1171" s="806" t="s">
        <v>796</v>
      </c>
      <c r="C1171" s="806" t="s">
        <v>783</v>
      </c>
      <c r="D1171" s="806" t="s">
        <v>784</v>
      </c>
      <c r="E1171" s="807">
        <v>2</v>
      </c>
      <c r="G1171" s="806" t="s">
        <v>901</v>
      </c>
      <c r="H1171" s="807">
        <v>12</v>
      </c>
      <c r="I1171" s="807">
        <v>347</v>
      </c>
      <c r="K1171" s="806" t="s">
        <v>678</v>
      </c>
      <c r="L1171" s="806" t="s">
        <v>842</v>
      </c>
      <c r="M1171" s="806" t="s">
        <v>662</v>
      </c>
      <c r="N1171" s="807">
        <v>6</v>
      </c>
      <c r="O1171" s="884"/>
      <c r="P1171" s="806" t="s">
        <v>813</v>
      </c>
      <c r="Q1171" s="807">
        <v>63</v>
      </c>
      <c r="R1171" s="807">
        <v>44</v>
      </c>
      <c r="S1171" s="759" t="str">
        <f t="shared" si="36"/>
        <v>Adulto</v>
      </c>
      <c r="U1171" s="806" t="s">
        <v>901</v>
      </c>
      <c r="V1171" s="807">
        <v>12</v>
      </c>
      <c r="W1171" s="807">
        <v>37</v>
      </c>
      <c r="X1171" s="885"/>
      <c r="Z1171" s="886"/>
      <c r="AA1171" s="886"/>
      <c r="AB1171" s="887"/>
      <c r="AC1171" s="886"/>
      <c r="AI1171" s="806" t="s">
        <v>814</v>
      </c>
      <c r="AJ1171" s="807">
        <v>1002</v>
      </c>
      <c r="AK1171" s="807">
        <v>50</v>
      </c>
      <c r="AL1171" s="759" t="str">
        <f t="shared" si="37"/>
        <v>Adulto</v>
      </c>
    </row>
    <row r="1172" spans="1:38" ht="15">
      <c r="A1172" s="806" t="s">
        <v>858</v>
      </c>
      <c r="B1172" s="806" t="s">
        <v>815</v>
      </c>
      <c r="C1172" s="806" t="s">
        <v>788</v>
      </c>
      <c r="D1172" s="806" t="s">
        <v>789</v>
      </c>
      <c r="E1172" s="807">
        <v>128</v>
      </c>
      <c r="G1172" s="806" t="s">
        <v>902</v>
      </c>
      <c r="H1172" s="807">
        <v>0</v>
      </c>
      <c r="I1172" s="807">
        <v>49</v>
      </c>
      <c r="K1172" s="806" t="s">
        <v>678</v>
      </c>
      <c r="L1172" s="806" t="s">
        <v>842</v>
      </c>
      <c r="M1172" s="806" t="s">
        <v>820</v>
      </c>
      <c r="N1172" s="807">
        <v>21</v>
      </c>
      <c r="O1172" s="884"/>
      <c r="P1172" s="806" t="s">
        <v>813</v>
      </c>
      <c r="Q1172" s="807">
        <v>63</v>
      </c>
      <c r="R1172" s="807">
        <v>45</v>
      </c>
      <c r="S1172" s="759" t="str">
        <f t="shared" si="36"/>
        <v>Adulto</v>
      </c>
      <c r="U1172" s="806" t="s">
        <v>902</v>
      </c>
      <c r="V1172" s="807">
        <v>0</v>
      </c>
      <c r="W1172" s="807">
        <v>5</v>
      </c>
      <c r="X1172" s="885"/>
      <c r="Z1172" s="886"/>
      <c r="AA1172" s="886"/>
      <c r="AB1172" s="887"/>
      <c r="AC1172" s="886"/>
      <c r="AI1172" s="806" t="s">
        <v>814</v>
      </c>
      <c r="AJ1172" s="807">
        <v>1045</v>
      </c>
      <c r="AK1172" s="807">
        <v>51</v>
      </c>
      <c r="AL1172" s="759" t="str">
        <f t="shared" si="37"/>
        <v>Adulto</v>
      </c>
    </row>
    <row r="1173" spans="1:38" ht="15">
      <c r="A1173" s="806" t="s">
        <v>858</v>
      </c>
      <c r="B1173" s="806" t="s">
        <v>815</v>
      </c>
      <c r="C1173" s="806" t="s">
        <v>788</v>
      </c>
      <c r="D1173" s="806" t="s">
        <v>784</v>
      </c>
      <c r="E1173" s="807">
        <v>1736</v>
      </c>
      <c r="G1173" s="806" t="s">
        <v>902</v>
      </c>
      <c r="H1173" s="807">
        <v>1</v>
      </c>
      <c r="I1173" s="807">
        <v>249</v>
      </c>
      <c r="K1173" s="806" t="s">
        <v>678</v>
      </c>
      <c r="L1173" s="806" t="s">
        <v>842</v>
      </c>
      <c r="M1173" s="806" t="s">
        <v>806</v>
      </c>
      <c r="N1173" s="807">
        <v>13</v>
      </c>
      <c r="O1173" s="884"/>
      <c r="P1173" s="806" t="s">
        <v>813</v>
      </c>
      <c r="Q1173" s="807">
        <v>67</v>
      </c>
      <c r="R1173" s="807">
        <v>46</v>
      </c>
      <c r="S1173" s="759" t="str">
        <f t="shared" si="36"/>
        <v>Adulto</v>
      </c>
      <c r="U1173" s="806" t="s">
        <v>902</v>
      </c>
      <c r="V1173" s="807">
        <v>1</v>
      </c>
      <c r="W1173" s="807">
        <v>21</v>
      </c>
      <c r="X1173" s="885"/>
      <c r="Z1173" s="886"/>
      <c r="AA1173" s="886"/>
      <c r="AB1173" s="887"/>
      <c r="AC1173" s="886"/>
      <c r="AI1173" s="806" t="s">
        <v>814</v>
      </c>
      <c r="AJ1173" s="807">
        <v>1040</v>
      </c>
      <c r="AK1173" s="807">
        <v>52</v>
      </c>
      <c r="AL1173" s="759" t="str">
        <f t="shared" si="37"/>
        <v>Adulto</v>
      </c>
    </row>
    <row r="1174" spans="1:38" ht="15">
      <c r="A1174" s="806" t="s">
        <v>858</v>
      </c>
      <c r="B1174" s="806" t="s">
        <v>815</v>
      </c>
      <c r="C1174" s="806" t="s">
        <v>783</v>
      </c>
      <c r="D1174" s="806" t="s">
        <v>789</v>
      </c>
      <c r="E1174" s="807">
        <v>148</v>
      </c>
      <c r="G1174" s="806" t="s">
        <v>902</v>
      </c>
      <c r="H1174" s="807">
        <v>2</v>
      </c>
      <c r="I1174" s="807">
        <v>883</v>
      </c>
      <c r="K1174" s="806" t="s">
        <v>678</v>
      </c>
      <c r="L1174" s="806" t="s">
        <v>842</v>
      </c>
      <c r="M1174" s="806" t="s">
        <v>934</v>
      </c>
      <c r="N1174" s="807">
        <v>1</v>
      </c>
      <c r="O1174" s="884"/>
      <c r="P1174" s="806" t="s">
        <v>813</v>
      </c>
      <c r="Q1174" s="807">
        <v>87</v>
      </c>
      <c r="R1174" s="807">
        <v>47</v>
      </c>
      <c r="S1174" s="759" t="str">
        <f t="shared" si="36"/>
        <v>Adulto</v>
      </c>
      <c r="U1174" s="806" t="s">
        <v>902</v>
      </c>
      <c r="V1174" s="807">
        <v>2</v>
      </c>
      <c r="W1174" s="807">
        <v>75</v>
      </c>
      <c r="X1174" s="885"/>
      <c r="Z1174" s="886"/>
      <c r="AA1174" s="886"/>
      <c r="AB1174" s="887"/>
      <c r="AC1174" s="886"/>
      <c r="AI1174" s="806" t="s">
        <v>814</v>
      </c>
      <c r="AJ1174" s="807">
        <v>918</v>
      </c>
      <c r="AK1174" s="807">
        <v>53</v>
      </c>
      <c r="AL1174" s="759" t="str">
        <f t="shared" si="37"/>
        <v>Adulto</v>
      </c>
    </row>
    <row r="1175" spans="1:38" ht="15">
      <c r="A1175" s="806" t="s">
        <v>858</v>
      </c>
      <c r="B1175" s="806" t="s">
        <v>815</v>
      </c>
      <c r="C1175" s="806" t="s">
        <v>783</v>
      </c>
      <c r="D1175" s="806" t="s">
        <v>784</v>
      </c>
      <c r="E1175" s="807">
        <v>1593</v>
      </c>
      <c r="G1175" s="806" t="s">
        <v>902</v>
      </c>
      <c r="H1175" s="807">
        <v>3</v>
      </c>
      <c r="I1175" s="807">
        <v>391</v>
      </c>
      <c r="K1175" s="806" t="s">
        <v>678</v>
      </c>
      <c r="L1175" s="806" t="s">
        <v>842</v>
      </c>
      <c r="M1175" s="806" t="s">
        <v>786</v>
      </c>
      <c r="N1175" s="807">
        <v>1</v>
      </c>
      <c r="O1175" s="884"/>
      <c r="P1175" s="806" t="s">
        <v>813</v>
      </c>
      <c r="Q1175" s="807">
        <v>52</v>
      </c>
      <c r="R1175" s="807">
        <v>48</v>
      </c>
      <c r="S1175" s="759" t="str">
        <f t="shared" si="36"/>
        <v>Adulto</v>
      </c>
      <c r="U1175" s="806" t="s">
        <v>902</v>
      </c>
      <c r="V1175" s="807">
        <v>3</v>
      </c>
      <c r="W1175" s="807">
        <v>34</v>
      </c>
      <c r="X1175" s="885"/>
      <c r="Z1175" s="886"/>
      <c r="AA1175" s="886"/>
      <c r="AB1175" s="887"/>
      <c r="AC1175" s="886"/>
      <c r="AI1175" s="806" t="s">
        <v>814</v>
      </c>
      <c r="AJ1175" s="807">
        <v>880</v>
      </c>
      <c r="AK1175" s="807">
        <v>54</v>
      </c>
      <c r="AL1175" s="759" t="str">
        <f t="shared" si="37"/>
        <v>Adulto</v>
      </c>
    </row>
    <row r="1176" spans="1:38" ht="15">
      <c r="A1176" s="806" t="s">
        <v>858</v>
      </c>
      <c r="B1176" s="806" t="s">
        <v>818</v>
      </c>
      <c r="C1176" s="806" t="s">
        <v>788</v>
      </c>
      <c r="D1176" s="806" t="s">
        <v>789</v>
      </c>
      <c r="E1176" s="807">
        <v>9</v>
      </c>
      <c r="G1176" s="806" t="s">
        <v>902</v>
      </c>
      <c r="H1176" s="807">
        <v>4</v>
      </c>
      <c r="I1176" s="807">
        <v>1648</v>
      </c>
      <c r="K1176" s="806" t="s">
        <v>678</v>
      </c>
      <c r="L1176" s="806" t="s">
        <v>842</v>
      </c>
      <c r="M1176" s="806" t="s">
        <v>790</v>
      </c>
      <c r="N1176" s="807">
        <v>6</v>
      </c>
      <c r="O1176" s="884"/>
      <c r="P1176" s="806" t="s">
        <v>813</v>
      </c>
      <c r="Q1176" s="807">
        <v>71</v>
      </c>
      <c r="R1176" s="807">
        <v>49</v>
      </c>
      <c r="S1176" s="759" t="str">
        <f t="shared" si="36"/>
        <v>Adulto</v>
      </c>
      <c r="U1176" s="806" t="s">
        <v>902</v>
      </c>
      <c r="V1176" s="807">
        <v>4</v>
      </c>
      <c r="W1176" s="807">
        <v>254</v>
      </c>
      <c r="X1176" s="885"/>
      <c r="Z1176" s="886"/>
      <c r="AA1176" s="886"/>
      <c r="AB1176" s="887"/>
      <c r="AC1176" s="886"/>
      <c r="AI1176" s="806" t="s">
        <v>814</v>
      </c>
      <c r="AJ1176" s="807">
        <v>904</v>
      </c>
      <c r="AK1176" s="807">
        <v>55</v>
      </c>
      <c r="AL1176" s="759" t="str">
        <f t="shared" si="37"/>
        <v>Adulto</v>
      </c>
    </row>
    <row r="1177" spans="1:38" ht="15">
      <c r="A1177" s="806" t="s">
        <v>858</v>
      </c>
      <c r="B1177" s="806" t="s">
        <v>818</v>
      </c>
      <c r="C1177" s="806" t="s">
        <v>788</v>
      </c>
      <c r="D1177" s="806" t="s">
        <v>784</v>
      </c>
      <c r="E1177" s="807">
        <v>349</v>
      </c>
      <c r="G1177" s="806" t="s">
        <v>902</v>
      </c>
      <c r="H1177" s="807">
        <v>5</v>
      </c>
      <c r="I1177" s="807">
        <v>257</v>
      </c>
      <c r="K1177" s="806" t="s">
        <v>678</v>
      </c>
      <c r="L1177" s="806" t="s">
        <v>842</v>
      </c>
      <c r="M1177" s="806" t="s">
        <v>791</v>
      </c>
      <c r="N1177" s="807">
        <v>30</v>
      </c>
      <c r="O1177" s="884"/>
      <c r="P1177" s="806" t="s">
        <v>813</v>
      </c>
      <c r="Q1177" s="807">
        <v>64</v>
      </c>
      <c r="R1177" s="807">
        <v>50</v>
      </c>
      <c r="S1177" s="759" t="str">
        <f t="shared" si="36"/>
        <v>Adulto</v>
      </c>
      <c r="U1177" s="806" t="s">
        <v>902</v>
      </c>
      <c r="V1177" s="807">
        <v>5</v>
      </c>
      <c r="W1177" s="807">
        <v>22</v>
      </c>
      <c r="X1177" s="885"/>
      <c r="Z1177" s="886"/>
      <c r="AA1177" s="886"/>
      <c r="AB1177" s="887"/>
      <c r="AC1177" s="886"/>
      <c r="AI1177" s="806" t="s">
        <v>814</v>
      </c>
      <c r="AJ1177" s="807">
        <v>904</v>
      </c>
      <c r="AK1177" s="807">
        <v>56</v>
      </c>
      <c r="AL1177" s="759" t="str">
        <f t="shared" si="37"/>
        <v>Adulto</v>
      </c>
    </row>
    <row r="1178" spans="1:38" ht="15">
      <c r="A1178" s="806" t="s">
        <v>858</v>
      </c>
      <c r="B1178" s="806" t="s">
        <v>818</v>
      </c>
      <c r="C1178" s="806" t="s">
        <v>783</v>
      </c>
      <c r="D1178" s="806" t="s">
        <v>789</v>
      </c>
      <c r="E1178" s="807">
        <v>10</v>
      </c>
      <c r="G1178" s="806" t="s">
        <v>902</v>
      </c>
      <c r="H1178" s="807">
        <v>6</v>
      </c>
      <c r="I1178" s="807">
        <v>266</v>
      </c>
      <c r="K1178" s="806" t="s">
        <v>678</v>
      </c>
      <c r="L1178" s="806" t="s">
        <v>842</v>
      </c>
      <c r="M1178" s="806" t="s">
        <v>824</v>
      </c>
      <c r="N1178" s="807">
        <v>2</v>
      </c>
      <c r="O1178" s="884"/>
      <c r="P1178" s="806" t="s">
        <v>813</v>
      </c>
      <c r="Q1178" s="807">
        <v>79</v>
      </c>
      <c r="R1178" s="807">
        <v>51</v>
      </c>
      <c r="S1178" s="759" t="str">
        <f t="shared" si="36"/>
        <v>Adulto</v>
      </c>
      <c r="U1178" s="806" t="s">
        <v>902</v>
      </c>
      <c r="V1178" s="807">
        <v>6</v>
      </c>
      <c r="W1178" s="807">
        <v>15</v>
      </c>
      <c r="X1178" s="885"/>
      <c r="Z1178" s="886"/>
      <c r="AA1178" s="886"/>
      <c r="AB1178" s="887"/>
      <c r="AC1178" s="886"/>
      <c r="AI1178" s="806" t="s">
        <v>814</v>
      </c>
      <c r="AJ1178" s="807">
        <v>843</v>
      </c>
      <c r="AK1178" s="807">
        <v>57</v>
      </c>
      <c r="AL1178" s="759" t="str">
        <f t="shared" si="37"/>
        <v>Adulto</v>
      </c>
    </row>
    <row r="1179" spans="1:38" ht="15">
      <c r="A1179" s="806" t="s">
        <v>858</v>
      </c>
      <c r="B1179" s="806" t="s">
        <v>818</v>
      </c>
      <c r="C1179" s="806" t="s">
        <v>783</v>
      </c>
      <c r="D1179" s="806" t="s">
        <v>784</v>
      </c>
      <c r="E1179" s="807">
        <v>423</v>
      </c>
      <c r="G1179" s="806" t="s">
        <v>902</v>
      </c>
      <c r="H1179" s="807">
        <v>7</v>
      </c>
      <c r="I1179" s="807">
        <v>273</v>
      </c>
      <c r="K1179" s="806" t="s">
        <v>678</v>
      </c>
      <c r="L1179" s="806" t="s">
        <v>842</v>
      </c>
      <c r="M1179" s="806" t="s">
        <v>666</v>
      </c>
      <c r="N1179" s="807">
        <v>67</v>
      </c>
      <c r="O1179" s="884"/>
      <c r="P1179" s="806" t="s">
        <v>813</v>
      </c>
      <c r="Q1179" s="807">
        <v>65</v>
      </c>
      <c r="R1179" s="807">
        <v>52</v>
      </c>
      <c r="S1179" s="759" t="str">
        <f t="shared" si="36"/>
        <v>Adulto</v>
      </c>
      <c r="U1179" s="806" t="s">
        <v>902</v>
      </c>
      <c r="V1179" s="807">
        <v>7</v>
      </c>
      <c r="W1179" s="807">
        <v>16</v>
      </c>
      <c r="X1179" s="885"/>
      <c r="Z1179" s="886"/>
      <c r="AA1179" s="886"/>
      <c r="AB1179" s="887"/>
      <c r="AC1179" s="886"/>
      <c r="AI1179" s="806" t="s">
        <v>814</v>
      </c>
      <c r="AJ1179" s="807">
        <v>746</v>
      </c>
      <c r="AK1179" s="807">
        <v>58</v>
      </c>
      <c r="AL1179" s="759" t="str">
        <f t="shared" si="37"/>
        <v>Adulto</v>
      </c>
    </row>
    <row r="1180" spans="1:38" ht="15">
      <c r="A1180" s="806" t="s">
        <v>859</v>
      </c>
      <c r="B1180" s="806" t="s">
        <v>662</v>
      </c>
      <c r="C1180" s="806" t="s">
        <v>788</v>
      </c>
      <c r="D1180" s="806" t="s">
        <v>789</v>
      </c>
      <c r="E1180" s="807">
        <v>1176</v>
      </c>
      <c r="G1180" s="806" t="s">
        <v>902</v>
      </c>
      <c r="H1180" s="807">
        <v>8</v>
      </c>
      <c r="I1180" s="807">
        <v>256</v>
      </c>
      <c r="K1180" s="806" t="s">
        <v>678</v>
      </c>
      <c r="L1180" s="806" t="s">
        <v>842</v>
      </c>
      <c r="M1180" s="806" t="s">
        <v>794</v>
      </c>
      <c r="N1180" s="807">
        <v>19</v>
      </c>
      <c r="O1180" s="884"/>
      <c r="P1180" s="806" t="s">
        <v>813</v>
      </c>
      <c r="Q1180" s="807">
        <v>71</v>
      </c>
      <c r="R1180" s="807">
        <v>53</v>
      </c>
      <c r="S1180" s="759" t="str">
        <f t="shared" si="36"/>
        <v>Adulto</v>
      </c>
      <c r="U1180" s="806" t="s">
        <v>902</v>
      </c>
      <c r="V1180" s="807">
        <v>8</v>
      </c>
      <c r="W1180" s="807">
        <v>10</v>
      </c>
      <c r="X1180" s="885"/>
      <c r="Z1180" s="886"/>
      <c r="AA1180" s="886"/>
      <c r="AB1180" s="887"/>
      <c r="AC1180" s="886"/>
      <c r="AI1180" s="806" t="s">
        <v>814</v>
      </c>
      <c r="AJ1180" s="807">
        <v>788</v>
      </c>
      <c r="AK1180" s="807">
        <v>59</v>
      </c>
      <c r="AL1180" s="759" t="str">
        <f t="shared" si="37"/>
        <v>Adulto</v>
      </c>
    </row>
    <row r="1181" spans="1:38" ht="15">
      <c r="A1181" s="806" t="s">
        <v>859</v>
      </c>
      <c r="B1181" s="806" t="s">
        <v>662</v>
      </c>
      <c r="C1181" s="806" t="s">
        <v>788</v>
      </c>
      <c r="D1181" s="806" t="s">
        <v>784</v>
      </c>
      <c r="E1181" s="807">
        <v>1030</v>
      </c>
      <c r="G1181" s="806" t="s">
        <v>902</v>
      </c>
      <c r="H1181" s="807">
        <v>9</v>
      </c>
      <c r="I1181" s="807">
        <v>220</v>
      </c>
      <c r="K1181" s="806" t="s">
        <v>678</v>
      </c>
      <c r="L1181" s="806" t="s">
        <v>842</v>
      </c>
      <c r="M1181" s="806" t="s">
        <v>795</v>
      </c>
      <c r="N1181" s="807">
        <v>35</v>
      </c>
      <c r="O1181" s="884"/>
      <c r="P1181" s="806" t="s">
        <v>813</v>
      </c>
      <c r="Q1181" s="807">
        <v>47</v>
      </c>
      <c r="R1181" s="807">
        <v>54</v>
      </c>
      <c r="S1181" s="759" t="str">
        <f t="shared" si="36"/>
        <v>Adulto</v>
      </c>
      <c r="U1181" s="806" t="s">
        <v>902</v>
      </c>
      <c r="V1181" s="807">
        <v>9</v>
      </c>
      <c r="W1181" s="807">
        <v>7</v>
      </c>
      <c r="X1181" s="885"/>
      <c r="Z1181" s="886"/>
      <c r="AA1181" s="886"/>
      <c r="AB1181" s="887"/>
      <c r="AC1181" s="886"/>
      <c r="AI1181" s="806" t="s">
        <v>814</v>
      </c>
      <c r="AJ1181" s="807">
        <v>646</v>
      </c>
      <c r="AK1181" s="807">
        <v>60</v>
      </c>
      <c r="AL1181" s="759" t="str">
        <f t="shared" si="37"/>
        <v>Vejez</v>
      </c>
    </row>
    <row r="1182" spans="1:38" ht="15">
      <c r="A1182" s="806" t="s">
        <v>859</v>
      </c>
      <c r="B1182" s="806" t="s">
        <v>662</v>
      </c>
      <c r="C1182" s="806" t="s">
        <v>783</v>
      </c>
      <c r="D1182" s="806" t="s">
        <v>789</v>
      </c>
      <c r="E1182" s="807">
        <v>967</v>
      </c>
      <c r="G1182" s="806" t="s">
        <v>902</v>
      </c>
      <c r="H1182" s="807">
        <v>10</v>
      </c>
      <c r="I1182" s="807">
        <v>151</v>
      </c>
      <c r="K1182" s="806" t="s">
        <v>678</v>
      </c>
      <c r="L1182" s="806" t="s">
        <v>842</v>
      </c>
      <c r="M1182" s="806" t="s">
        <v>829</v>
      </c>
      <c r="N1182" s="807">
        <v>7</v>
      </c>
      <c r="O1182" s="884"/>
      <c r="P1182" s="806" t="s">
        <v>813</v>
      </c>
      <c r="Q1182" s="807">
        <v>59</v>
      </c>
      <c r="R1182" s="807">
        <v>55</v>
      </c>
      <c r="S1182" s="759" t="str">
        <f t="shared" si="36"/>
        <v>Adulto</v>
      </c>
      <c r="U1182" s="806" t="s">
        <v>902</v>
      </c>
      <c r="V1182" s="807">
        <v>10</v>
      </c>
      <c r="W1182" s="807">
        <v>5</v>
      </c>
      <c r="X1182" s="885"/>
      <c r="Z1182" s="886"/>
      <c r="AA1182" s="886"/>
      <c r="AB1182" s="887"/>
      <c r="AC1182" s="886"/>
      <c r="AI1182" s="806" t="s">
        <v>814</v>
      </c>
      <c r="AJ1182" s="807">
        <v>659</v>
      </c>
      <c r="AK1182" s="807">
        <v>61</v>
      </c>
      <c r="AL1182" s="759" t="str">
        <f t="shared" si="37"/>
        <v>Vejez</v>
      </c>
    </row>
    <row r="1183" spans="1:38" ht="15">
      <c r="A1183" s="806" t="s">
        <v>859</v>
      </c>
      <c r="B1183" s="806" t="s">
        <v>662</v>
      </c>
      <c r="C1183" s="806" t="s">
        <v>783</v>
      </c>
      <c r="D1183" s="806" t="s">
        <v>784</v>
      </c>
      <c r="E1183" s="807">
        <v>963</v>
      </c>
      <c r="G1183" s="806" t="s">
        <v>902</v>
      </c>
      <c r="H1183" s="807">
        <v>11</v>
      </c>
      <c r="I1183" s="807">
        <v>132</v>
      </c>
      <c r="K1183" s="806" t="s">
        <v>678</v>
      </c>
      <c r="L1183" s="806" t="s">
        <v>842</v>
      </c>
      <c r="M1183" s="806" t="s">
        <v>831</v>
      </c>
      <c r="N1183" s="807">
        <v>1</v>
      </c>
      <c r="O1183" s="884"/>
      <c r="P1183" s="806" t="s">
        <v>813</v>
      </c>
      <c r="Q1183" s="807">
        <v>52</v>
      </c>
      <c r="R1183" s="807">
        <v>56</v>
      </c>
      <c r="S1183" s="759" t="str">
        <f t="shared" si="36"/>
        <v>Adulto</v>
      </c>
      <c r="U1183" s="806" t="s">
        <v>902</v>
      </c>
      <c r="V1183" s="807">
        <v>11</v>
      </c>
      <c r="W1183" s="807">
        <v>4</v>
      </c>
      <c r="X1183" s="885"/>
      <c r="Z1183" s="886"/>
      <c r="AA1183" s="886"/>
      <c r="AB1183" s="887"/>
      <c r="AC1183" s="886"/>
      <c r="AI1183" s="806" t="s">
        <v>814</v>
      </c>
      <c r="AJ1183" s="807">
        <v>638</v>
      </c>
      <c r="AK1183" s="807">
        <v>62</v>
      </c>
      <c r="AL1183" s="759" t="str">
        <f t="shared" si="37"/>
        <v>Vejez</v>
      </c>
    </row>
    <row r="1184" spans="1:38" ht="15">
      <c r="A1184" s="806" t="s">
        <v>859</v>
      </c>
      <c r="B1184" s="806" t="s">
        <v>666</v>
      </c>
      <c r="C1184" s="806" t="s">
        <v>788</v>
      </c>
      <c r="D1184" s="806" t="s">
        <v>789</v>
      </c>
      <c r="E1184" s="807">
        <v>696</v>
      </c>
      <c r="G1184" s="806" t="s">
        <v>902</v>
      </c>
      <c r="H1184" s="807">
        <v>12</v>
      </c>
      <c r="I1184" s="807">
        <v>199</v>
      </c>
      <c r="K1184" s="806" t="s">
        <v>678</v>
      </c>
      <c r="L1184" s="806" t="s">
        <v>842</v>
      </c>
      <c r="M1184" s="806" t="s">
        <v>798</v>
      </c>
      <c r="N1184" s="807">
        <v>105</v>
      </c>
      <c r="O1184" s="884"/>
      <c r="P1184" s="806" t="s">
        <v>813</v>
      </c>
      <c r="Q1184" s="807">
        <v>58</v>
      </c>
      <c r="R1184" s="807">
        <v>57</v>
      </c>
      <c r="S1184" s="759" t="str">
        <f t="shared" si="36"/>
        <v>Adulto</v>
      </c>
      <c r="U1184" s="806" t="s">
        <v>902</v>
      </c>
      <c r="V1184" s="807">
        <v>12</v>
      </c>
      <c r="W1184" s="807">
        <v>4</v>
      </c>
      <c r="X1184" s="885"/>
      <c r="Z1184" s="886"/>
      <c r="AA1184" s="886"/>
      <c r="AB1184" s="887"/>
      <c r="AC1184" s="886"/>
      <c r="AI1184" s="806" t="s">
        <v>814</v>
      </c>
      <c r="AJ1184" s="807">
        <v>552</v>
      </c>
      <c r="AK1184" s="807">
        <v>63</v>
      </c>
      <c r="AL1184" s="759" t="str">
        <f t="shared" si="37"/>
        <v>Vejez</v>
      </c>
    </row>
    <row r="1185" spans="1:38" ht="15">
      <c r="A1185" s="806" t="s">
        <v>859</v>
      </c>
      <c r="B1185" s="806" t="s">
        <v>666</v>
      </c>
      <c r="C1185" s="806" t="s">
        <v>788</v>
      </c>
      <c r="D1185" s="806" t="s">
        <v>784</v>
      </c>
      <c r="E1185" s="807">
        <v>651</v>
      </c>
      <c r="G1185" s="806" t="s">
        <v>903</v>
      </c>
      <c r="H1185" s="807">
        <v>0</v>
      </c>
      <c r="I1185" s="807">
        <v>93</v>
      </c>
      <c r="K1185" s="806" t="s">
        <v>678</v>
      </c>
      <c r="L1185" s="806" t="s">
        <v>842</v>
      </c>
      <c r="M1185" s="806" t="s">
        <v>799</v>
      </c>
      <c r="N1185" s="807">
        <v>154</v>
      </c>
      <c r="O1185" s="884"/>
      <c r="P1185" s="806" t="s">
        <v>813</v>
      </c>
      <c r="Q1185" s="807">
        <v>54</v>
      </c>
      <c r="R1185" s="807">
        <v>58</v>
      </c>
      <c r="S1185" s="759" t="str">
        <f t="shared" si="36"/>
        <v>Adulto</v>
      </c>
      <c r="U1185" s="806" t="s">
        <v>903</v>
      </c>
      <c r="V1185" s="807">
        <v>0</v>
      </c>
      <c r="W1185" s="807">
        <v>36</v>
      </c>
      <c r="X1185" s="885"/>
      <c r="Z1185" s="886"/>
      <c r="AA1185" s="886"/>
      <c r="AB1185" s="887"/>
      <c r="AC1185" s="886"/>
      <c r="AI1185" s="806" t="s">
        <v>814</v>
      </c>
      <c r="AJ1185" s="807">
        <v>494</v>
      </c>
      <c r="AK1185" s="807">
        <v>64</v>
      </c>
      <c r="AL1185" s="759" t="str">
        <f t="shared" si="37"/>
        <v>Vejez</v>
      </c>
    </row>
    <row r="1186" spans="1:38" ht="15">
      <c r="A1186" s="806" t="s">
        <v>859</v>
      </c>
      <c r="B1186" s="806" t="s">
        <v>666</v>
      </c>
      <c r="C1186" s="806" t="s">
        <v>783</v>
      </c>
      <c r="D1186" s="806" t="s">
        <v>789</v>
      </c>
      <c r="E1186" s="807">
        <v>599</v>
      </c>
      <c r="G1186" s="806" t="s">
        <v>903</v>
      </c>
      <c r="H1186" s="807">
        <v>1</v>
      </c>
      <c r="I1186" s="807">
        <v>372</v>
      </c>
      <c r="K1186" s="806" t="s">
        <v>678</v>
      </c>
      <c r="L1186" s="806" t="s">
        <v>842</v>
      </c>
      <c r="M1186" s="806" t="s">
        <v>801</v>
      </c>
      <c r="N1186" s="807">
        <v>180</v>
      </c>
      <c r="O1186" s="884"/>
      <c r="P1186" s="806" t="s">
        <v>813</v>
      </c>
      <c r="Q1186" s="807">
        <v>62</v>
      </c>
      <c r="R1186" s="807">
        <v>59</v>
      </c>
      <c r="S1186" s="759" t="str">
        <f t="shared" si="36"/>
        <v>Adulto</v>
      </c>
      <c r="U1186" s="806" t="s">
        <v>903</v>
      </c>
      <c r="V1186" s="807">
        <v>1</v>
      </c>
      <c r="W1186" s="807">
        <v>187</v>
      </c>
      <c r="X1186" s="885"/>
      <c r="Z1186" s="886"/>
      <c r="AA1186" s="886"/>
      <c r="AB1186" s="887"/>
      <c r="AC1186" s="886"/>
      <c r="AI1186" s="806" t="s">
        <v>814</v>
      </c>
      <c r="AJ1186" s="807">
        <v>442</v>
      </c>
      <c r="AK1186" s="807">
        <v>65</v>
      </c>
      <c r="AL1186" s="759" t="str">
        <f t="shared" si="37"/>
        <v>Vejez</v>
      </c>
    </row>
    <row r="1187" spans="1:38" ht="15">
      <c r="A1187" s="806" t="s">
        <v>859</v>
      </c>
      <c r="B1187" s="806" t="s">
        <v>666</v>
      </c>
      <c r="C1187" s="806" t="s">
        <v>783</v>
      </c>
      <c r="D1187" s="806" t="s">
        <v>784</v>
      </c>
      <c r="E1187" s="807">
        <v>564</v>
      </c>
      <c r="G1187" s="806" t="s">
        <v>903</v>
      </c>
      <c r="H1187" s="807">
        <v>2</v>
      </c>
      <c r="I1187" s="807">
        <v>924</v>
      </c>
      <c r="K1187" s="806" t="s">
        <v>678</v>
      </c>
      <c r="L1187" s="806" t="s">
        <v>842</v>
      </c>
      <c r="M1187" s="806" t="s">
        <v>673</v>
      </c>
      <c r="N1187" s="807">
        <v>1</v>
      </c>
      <c r="O1187" s="884"/>
      <c r="P1187" s="806" t="s">
        <v>813</v>
      </c>
      <c r="Q1187" s="807">
        <v>59</v>
      </c>
      <c r="R1187" s="807">
        <v>60</v>
      </c>
      <c r="S1187" s="759" t="str">
        <f t="shared" si="36"/>
        <v>Vejez</v>
      </c>
      <c r="U1187" s="806" t="s">
        <v>903</v>
      </c>
      <c r="V1187" s="807">
        <v>2</v>
      </c>
      <c r="W1187" s="807">
        <v>572</v>
      </c>
      <c r="X1187" s="885"/>
      <c r="Z1187" s="886"/>
      <c r="AA1187" s="886"/>
      <c r="AB1187" s="887"/>
      <c r="AC1187" s="886"/>
      <c r="AI1187" s="806" t="s">
        <v>814</v>
      </c>
      <c r="AJ1187" s="807">
        <v>410</v>
      </c>
      <c r="AK1187" s="807">
        <v>66</v>
      </c>
      <c r="AL1187" s="759" t="str">
        <f t="shared" si="37"/>
        <v>Vejez</v>
      </c>
    </row>
    <row r="1188" spans="1:38" ht="15">
      <c r="A1188" s="806" t="s">
        <v>859</v>
      </c>
      <c r="B1188" s="806" t="s">
        <v>669</v>
      </c>
      <c r="C1188" s="806" t="s">
        <v>788</v>
      </c>
      <c r="D1188" s="806" t="s">
        <v>789</v>
      </c>
      <c r="E1188" s="807">
        <v>15</v>
      </c>
      <c r="G1188" s="806" t="s">
        <v>903</v>
      </c>
      <c r="H1188" s="807">
        <v>3</v>
      </c>
      <c r="I1188" s="807">
        <v>494</v>
      </c>
      <c r="K1188" s="806" t="s">
        <v>678</v>
      </c>
      <c r="L1188" s="806" t="s">
        <v>842</v>
      </c>
      <c r="M1188" s="806" t="s">
        <v>674</v>
      </c>
      <c r="N1188" s="807">
        <v>10551</v>
      </c>
      <c r="O1188" s="884"/>
      <c r="P1188" s="806" t="s">
        <v>813</v>
      </c>
      <c r="Q1188" s="807">
        <v>49</v>
      </c>
      <c r="R1188" s="807">
        <v>61</v>
      </c>
      <c r="S1188" s="759" t="str">
        <f t="shared" si="36"/>
        <v>Vejez</v>
      </c>
      <c r="U1188" s="806" t="s">
        <v>903</v>
      </c>
      <c r="V1188" s="807">
        <v>3</v>
      </c>
      <c r="W1188" s="807">
        <v>275</v>
      </c>
      <c r="X1188" s="885"/>
      <c r="Z1188" s="886"/>
      <c r="AA1188" s="886"/>
      <c r="AB1188" s="887"/>
      <c r="AC1188" s="886"/>
      <c r="AI1188" s="806" t="s">
        <v>814</v>
      </c>
      <c r="AJ1188" s="807">
        <v>341</v>
      </c>
      <c r="AK1188" s="807">
        <v>67</v>
      </c>
      <c r="AL1188" s="759" t="str">
        <f t="shared" si="37"/>
        <v>Vejez</v>
      </c>
    </row>
    <row r="1189" spans="1:38" ht="15">
      <c r="A1189" s="806" t="s">
        <v>859</v>
      </c>
      <c r="B1189" s="806" t="s">
        <v>669</v>
      </c>
      <c r="C1189" s="806" t="s">
        <v>788</v>
      </c>
      <c r="D1189" s="806" t="s">
        <v>784</v>
      </c>
      <c r="E1189" s="807">
        <v>14</v>
      </c>
      <c r="G1189" s="806" t="s">
        <v>903</v>
      </c>
      <c r="H1189" s="807">
        <v>4</v>
      </c>
      <c r="I1189" s="807">
        <v>2347</v>
      </c>
      <c r="K1189" s="806" t="s">
        <v>678</v>
      </c>
      <c r="L1189" s="806" t="s">
        <v>842</v>
      </c>
      <c r="M1189" s="806" t="s">
        <v>683</v>
      </c>
      <c r="N1189" s="807">
        <v>3</v>
      </c>
      <c r="O1189" s="884"/>
      <c r="P1189" s="806" t="s">
        <v>813</v>
      </c>
      <c r="Q1189" s="807">
        <v>52</v>
      </c>
      <c r="R1189" s="807">
        <v>62</v>
      </c>
      <c r="S1189" s="759" t="str">
        <f t="shared" si="36"/>
        <v>Vejez</v>
      </c>
      <c r="U1189" s="806" t="s">
        <v>903</v>
      </c>
      <c r="V1189" s="807">
        <v>4</v>
      </c>
      <c r="W1189" s="807">
        <v>2400</v>
      </c>
      <c r="X1189" s="885"/>
      <c r="Z1189" s="886"/>
      <c r="AA1189" s="886"/>
      <c r="AB1189" s="887"/>
      <c r="AC1189" s="886"/>
      <c r="AI1189" s="806" t="s">
        <v>814</v>
      </c>
      <c r="AJ1189" s="807">
        <v>280</v>
      </c>
      <c r="AK1189" s="807">
        <v>68</v>
      </c>
      <c r="AL1189" s="759" t="str">
        <f t="shared" si="37"/>
        <v>Vejez</v>
      </c>
    </row>
    <row r="1190" spans="1:38" ht="15">
      <c r="A1190" s="806" t="s">
        <v>859</v>
      </c>
      <c r="B1190" s="806" t="s">
        <v>669</v>
      </c>
      <c r="C1190" s="806" t="s">
        <v>783</v>
      </c>
      <c r="D1190" s="806" t="s">
        <v>789</v>
      </c>
      <c r="E1190" s="807">
        <v>10</v>
      </c>
      <c r="G1190" s="806" t="s">
        <v>903</v>
      </c>
      <c r="H1190" s="807">
        <v>5</v>
      </c>
      <c r="I1190" s="807">
        <v>433</v>
      </c>
      <c r="K1190" s="806" t="s">
        <v>678</v>
      </c>
      <c r="L1190" s="806" t="s">
        <v>842</v>
      </c>
      <c r="M1190" s="806" t="s">
        <v>684</v>
      </c>
      <c r="N1190" s="807">
        <v>4656</v>
      </c>
      <c r="O1190" s="884"/>
      <c r="P1190" s="806" t="s">
        <v>813</v>
      </c>
      <c r="Q1190" s="807">
        <v>49</v>
      </c>
      <c r="R1190" s="807">
        <v>63</v>
      </c>
      <c r="S1190" s="759" t="str">
        <f t="shared" si="36"/>
        <v>Vejez</v>
      </c>
      <c r="U1190" s="806" t="s">
        <v>903</v>
      </c>
      <c r="V1190" s="807">
        <v>5</v>
      </c>
      <c r="W1190" s="807">
        <v>325</v>
      </c>
      <c r="X1190" s="885"/>
      <c r="Z1190" s="886"/>
      <c r="AA1190" s="886"/>
      <c r="AB1190" s="887"/>
      <c r="AC1190" s="886"/>
      <c r="AI1190" s="806" t="s">
        <v>814</v>
      </c>
      <c r="AJ1190" s="807">
        <v>276</v>
      </c>
      <c r="AK1190" s="807">
        <v>69</v>
      </c>
      <c r="AL1190" s="759" t="str">
        <f t="shared" si="37"/>
        <v>Vejez</v>
      </c>
    </row>
    <row r="1191" spans="1:38" ht="15">
      <c r="A1191" s="806" t="s">
        <v>859</v>
      </c>
      <c r="B1191" s="806" t="s">
        <v>669</v>
      </c>
      <c r="C1191" s="806" t="s">
        <v>783</v>
      </c>
      <c r="D1191" s="806" t="s">
        <v>784</v>
      </c>
      <c r="E1191" s="807">
        <v>12</v>
      </c>
      <c r="G1191" s="806" t="s">
        <v>903</v>
      </c>
      <c r="H1191" s="807">
        <v>6</v>
      </c>
      <c r="I1191" s="807">
        <v>431</v>
      </c>
      <c r="K1191" s="806" t="s">
        <v>678</v>
      </c>
      <c r="L1191" s="806" t="s">
        <v>848</v>
      </c>
      <c r="M1191" s="806" t="s">
        <v>662</v>
      </c>
      <c r="N1191" s="807">
        <v>4</v>
      </c>
      <c r="O1191" s="884"/>
      <c r="P1191" s="806" t="s">
        <v>813</v>
      </c>
      <c r="Q1191" s="807">
        <v>52</v>
      </c>
      <c r="R1191" s="807">
        <v>64</v>
      </c>
      <c r="S1191" s="759" t="str">
        <f t="shared" si="36"/>
        <v>Vejez</v>
      </c>
      <c r="U1191" s="806" t="s">
        <v>903</v>
      </c>
      <c r="V1191" s="807">
        <v>6</v>
      </c>
      <c r="W1191" s="807">
        <v>344</v>
      </c>
      <c r="X1191" s="885"/>
      <c r="Z1191" s="886"/>
      <c r="AA1191" s="886"/>
      <c r="AB1191" s="887"/>
      <c r="AC1191" s="886"/>
      <c r="AI1191" s="806" t="s">
        <v>814</v>
      </c>
      <c r="AJ1191" s="807">
        <v>212</v>
      </c>
      <c r="AK1191" s="807">
        <v>70</v>
      </c>
      <c r="AL1191" s="759" t="str">
        <f t="shared" si="37"/>
        <v>Vejez</v>
      </c>
    </row>
    <row r="1192" spans="1:38" ht="15">
      <c r="A1192" s="806" t="s">
        <v>859</v>
      </c>
      <c r="B1192" s="806" t="s">
        <v>787</v>
      </c>
      <c r="C1192" s="806" t="s">
        <v>788</v>
      </c>
      <c r="D1192" s="806" t="s">
        <v>789</v>
      </c>
      <c r="E1192" s="807">
        <v>18</v>
      </c>
      <c r="G1192" s="806" t="s">
        <v>903</v>
      </c>
      <c r="H1192" s="807">
        <v>7</v>
      </c>
      <c r="I1192" s="807">
        <v>400</v>
      </c>
      <c r="K1192" s="806" t="s">
        <v>678</v>
      </c>
      <c r="L1192" s="806" t="s">
        <v>848</v>
      </c>
      <c r="M1192" s="806" t="s">
        <v>806</v>
      </c>
      <c r="N1192" s="807">
        <v>29</v>
      </c>
      <c r="O1192" s="884"/>
      <c r="P1192" s="806" t="s">
        <v>813</v>
      </c>
      <c r="Q1192" s="807">
        <v>55</v>
      </c>
      <c r="R1192" s="807">
        <v>65</v>
      </c>
      <c r="S1192" s="759" t="str">
        <f t="shared" si="36"/>
        <v>Vejez</v>
      </c>
      <c r="U1192" s="806" t="s">
        <v>903</v>
      </c>
      <c r="V1192" s="807">
        <v>7</v>
      </c>
      <c r="W1192" s="807">
        <v>331</v>
      </c>
      <c r="X1192" s="885"/>
      <c r="Z1192" s="886"/>
      <c r="AA1192" s="886"/>
      <c r="AB1192" s="887"/>
      <c r="AC1192" s="886"/>
      <c r="AI1192" s="806" t="s">
        <v>814</v>
      </c>
      <c r="AJ1192" s="807">
        <v>192</v>
      </c>
      <c r="AK1192" s="807">
        <v>71</v>
      </c>
      <c r="AL1192" s="759" t="str">
        <f t="shared" si="37"/>
        <v>Vejez</v>
      </c>
    </row>
    <row r="1193" spans="1:38" ht="15">
      <c r="A1193" s="806" t="s">
        <v>859</v>
      </c>
      <c r="B1193" s="806" t="s">
        <v>787</v>
      </c>
      <c r="C1193" s="806" t="s">
        <v>788</v>
      </c>
      <c r="D1193" s="806" t="s">
        <v>784</v>
      </c>
      <c r="E1193" s="807">
        <v>16</v>
      </c>
      <c r="G1193" s="806" t="s">
        <v>903</v>
      </c>
      <c r="H1193" s="807">
        <v>8</v>
      </c>
      <c r="I1193" s="807">
        <v>393</v>
      </c>
      <c r="K1193" s="806" t="s">
        <v>678</v>
      </c>
      <c r="L1193" s="806" t="s">
        <v>848</v>
      </c>
      <c r="M1193" s="806" t="s">
        <v>790</v>
      </c>
      <c r="N1193" s="807">
        <v>3</v>
      </c>
      <c r="O1193" s="884"/>
      <c r="P1193" s="806" t="s">
        <v>813</v>
      </c>
      <c r="Q1193" s="807">
        <v>42</v>
      </c>
      <c r="R1193" s="807">
        <v>66</v>
      </c>
      <c r="S1193" s="759" t="str">
        <f t="shared" si="36"/>
        <v>Vejez</v>
      </c>
      <c r="U1193" s="806" t="s">
        <v>903</v>
      </c>
      <c r="V1193" s="807">
        <v>8</v>
      </c>
      <c r="W1193" s="807">
        <v>213</v>
      </c>
      <c r="X1193" s="885"/>
      <c r="Z1193" s="886"/>
      <c r="AA1193" s="886"/>
      <c r="AB1193" s="887"/>
      <c r="AC1193" s="886"/>
      <c r="AI1193" s="806" t="s">
        <v>814</v>
      </c>
      <c r="AJ1193" s="807">
        <v>190</v>
      </c>
      <c r="AK1193" s="807">
        <v>72</v>
      </c>
      <c r="AL1193" s="759" t="str">
        <f t="shared" si="37"/>
        <v>Vejez</v>
      </c>
    </row>
    <row r="1194" spans="1:38" ht="15">
      <c r="A1194" s="806" t="s">
        <v>859</v>
      </c>
      <c r="B1194" s="806" t="s">
        <v>787</v>
      </c>
      <c r="C1194" s="806" t="s">
        <v>783</v>
      </c>
      <c r="D1194" s="806" t="s">
        <v>789</v>
      </c>
      <c r="E1194" s="807">
        <v>23</v>
      </c>
      <c r="G1194" s="806" t="s">
        <v>903</v>
      </c>
      <c r="H1194" s="807">
        <v>9</v>
      </c>
      <c r="I1194" s="807">
        <v>322</v>
      </c>
      <c r="K1194" s="806" t="s">
        <v>678</v>
      </c>
      <c r="L1194" s="806" t="s">
        <v>848</v>
      </c>
      <c r="M1194" s="806" t="s">
        <v>791</v>
      </c>
      <c r="N1194" s="807">
        <v>3</v>
      </c>
      <c r="O1194" s="884"/>
      <c r="P1194" s="806" t="s">
        <v>813</v>
      </c>
      <c r="Q1194" s="807">
        <v>50</v>
      </c>
      <c r="R1194" s="807">
        <v>67</v>
      </c>
      <c r="S1194" s="759" t="str">
        <f t="shared" si="36"/>
        <v>Vejez</v>
      </c>
      <c r="U1194" s="806" t="s">
        <v>903</v>
      </c>
      <c r="V1194" s="807">
        <v>9</v>
      </c>
      <c r="W1194" s="807">
        <v>136</v>
      </c>
      <c r="X1194" s="885"/>
      <c r="Z1194" s="886"/>
      <c r="AA1194" s="886"/>
      <c r="AB1194" s="887"/>
      <c r="AC1194" s="886"/>
      <c r="AI1194" s="806" t="s">
        <v>814</v>
      </c>
      <c r="AJ1194" s="807">
        <v>161</v>
      </c>
      <c r="AK1194" s="807">
        <v>73</v>
      </c>
      <c r="AL1194" s="759" t="str">
        <f t="shared" si="37"/>
        <v>Vejez</v>
      </c>
    </row>
    <row r="1195" spans="1:38" ht="15">
      <c r="A1195" s="806" t="s">
        <v>859</v>
      </c>
      <c r="B1195" s="806" t="s">
        <v>787</v>
      </c>
      <c r="C1195" s="806" t="s">
        <v>783</v>
      </c>
      <c r="D1195" s="806" t="s">
        <v>784</v>
      </c>
      <c r="E1195" s="807">
        <v>18</v>
      </c>
      <c r="G1195" s="806" t="s">
        <v>903</v>
      </c>
      <c r="H1195" s="807">
        <v>10</v>
      </c>
      <c r="I1195" s="807">
        <v>215</v>
      </c>
      <c r="K1195" s="806" t="s">
        <v>678</v>
      </c>
      <c r="L1195" s="806" t="s">
        <v>848</v>
      </c>
      <c r="M1195" s="806" t="s">
        <v>666</v>
      </c>
      <c r="N1195" s="807">
        <v>9</v>
      </c>
      <c r="O1195" s="884"/>
      <c r="P1195" s="806" t="s">
        <v>813</v>
      </c>
      <c r="Q1195" s="807">
        <v>38</v>
      </c>
      <c r="R1195" s="807">
        <v>68</v>
      </c>
      <c r="S1195" s="759" t="str">
        <f t="shared" si="36"/>
        <v>Vejez</v>
      </c>
      <c r="U1195" s="806" t="s">
        <v>903</v>
      </c>
      <c r="V1195" s="807">
        <v>10</v>
      </c>
      <c r="W1195" s="807">
        <v>81</v>
      </c>
      <c r="X1195" s="885"/>
      <c r="Z1195" s="886"/>
      <c r="AA1195" s="886"/>
      <c r="AB1195" s="887"/>
      <c r="AC1195" s="886"/>
      <c r="AI1195" s="806" t="s">
        <v>814</v>
      </c>
      <c r="AJ1195" s="807">
        <v>159</v>
      </c>
      <c r="AK1195" s="807">
        <v>74</v>
      </c>
      <c r="AL1195" s="759" t="str">
        <f t="shared" si="37"/>
        <v>Vejez</v>
      </c>
    </row>
    <row r="1196" spans="1:38" ht="15">
      <c r="A1196" s="806" t="s">
        <v>859</v>
      </c>
      <c r="B1196" s="806" t="s">
        <v>792</v>
      </c>
      <c r="C1196" s="806" t="s">
        <v>783</v>
      </c>
      <c r="D1196" s="806" t="s">
        <v>789</v>
      </c>
      <c r="E1196" s="807">
        <v>1</v>
      </c>
      <c r="G1196" s="806" t="s">
        <v>903</v>
      </c>
      <c r="H1196" s="807">
        <v>11</v>
      </c>
      <c r="I1196" s="807">
        <v>165</v>
      </c>
      <c r="K1196" s="806" t="s">
        <v>678</v>
      </c>
      <c r="L1196" s="806" t="s">
        <v>848</v>
      </c>
      <c r="M1196" s="806" t="s">
        <v>794</v>
      </c>
      <c r="N1196" s="807">
        <v>3</v>
      </c>
      <c r="O1196" s="884"/>
      <c r="P1196" s="806" t="s">
        <v>813</v>
      </c>
      <c r="Q1196" s="807">
        <v>36</v>
      </c>
      <c r="R1196" s="807">
        <v>69</v>
      </c>
      <c r="S1196" s="759" t="str">
        <f t="shared" si="36"/>
        <v>Vejez</v>
      </c>
      <c r="U1196" s="806" t="s">
        <v>903</v>
      </c>
      <c r="V1196" s="807">
        <v>11</v>
      </c>
      <c r="W1196" s="807">
        <v>49</v>
      </c>
      <c r="X1196" s="885"/>
      <c r="Z1196" s="886"/>
      <c r="AA1196" s="886"/>
      <c r="AB1196" s="887"/>
      <c r="AC1196" s="886"/>
      <c r="AI1196" s="806" t="s">
        <v>814</v>
      </c>
      <c r="AJ1196" s="807">
        <v>123</v>
      </c>
      <c r="AK1196" s="807">
        <v>75</v>
      </c>
      <c r="AL1196" s="759" t="str">
        <f t="shared" si="37"/>
        <v>Vejez</v>
      </c>
    </row>
    <row r="1197" spans="1:38" ht="15">
      <c r="A1197" s="806" t="s">
        <v>859</v>
      </c>
      <c r="B1197" s="806" t="s">
        <v>792</v>
      </c>
      <c r="C1197" s="806" t="s">
        <v>783</v>
      </c>
      <c r="D1197" s="806" t="s">
        <v>784</v>
      </c>
      <c r="E1197" s="807">
        <v>2</v>
      </c>
      <c r="G1197" s="806" t="s">
        <v>903</v>
      </c>
      <c r="H1197" s="807">
        <v>12</v>
      </c>
      <c r="I1197" s="807">
        <v>199</v>
      </c>
      <c r="K1197" s="806" t="s">
        <v>678</v>
      </c>
      <c r="L1197" s="806" t="s">
        <v>848</v>
      </c>
      <c r="M1197" s="806" t="s">
        <v>795</v>
      </c>
      <c r="N1197" s="807">
        <v>15</v>
      </c>
      <c r="O1197" s="884"/>
      <c r="P1197" s="806" t="s">
        <v>813</v>
      </c>
      <c r="Q1197" s="807">
        <v>33</v>
      </c>
      <c r="R1197" s="807">
        <v>70</v>
      </c>
      <c r="S1197" s="759" t="str">
        <f t="shared" si="36"/>
        <v>Vejez</v>
      </c>
      <c r="U1197" s="806" t="s">
        <v>903</v>
      </c>
      <c r="V1197" s="807">
        <v>12</v>
      </c>
      <c r="W1197" s="807">
        <v>60</v>
      </c>
      <c r="X1197" s="885"/>
      <c r="Z1197" s="886"/>
      <c r="AA1197" s="886"/>
      <c r="AB1197" s="887"/>
      <c r="AC1197" s="886"/>
      <c r="AI1197" s="806" t="s">
        <v>814</v>
      </c>
      <c r="AJ1197" s="807">
        <v>110</v>
      </c>
      <c r="AK1197" s="807">
        <v>76</v>
      </c>
      <c r="AL1197" s="759" t="str">
        <f t="shared" si="37"/>
        <v>Vejez</v>
      </c>
    </row>
    <row r="1198" spans="1:38" ht="15">
      <c r="A1198" s="806" t="s">
        <v>859</v>
      </c>
      <c r="B1198" s="806" t="s">
        <v>796</v>
      </c>
      <c r="C1198" s="806" t="s">
        <v>788</v>
      </c>
      <c r="D1198" s="806" t="s">
        <v>789</v>
      </c>
      <c r="E1198" s="807">
        <v>2</v>
      </c>
      <c r="G1198" s="806" t="s">
        <v>904</v>
      </c>
      <c r="H1198" s="807">
        <v>0</v>
      </c>
      <c r="I1198" s="807">
        <v>23</v>
      </c>
      <c r="K1198" s="806" t="s">
        <v>678</v>
      </c>
      <c r="L1198" s="806" t="s">
        <v>848</v>
      </c>
      <c r="M1198" s="806" t="s">
        <v>829</v>
      </c>
      <c r="N1198" s="807">
        <v>2</v>
      </c>
      <c r="O1198" s="884"/>
      <c r="P1198" s="806" t="s">
        <v>813</v>
      </c>
      <c r="Q1198" s="807">
        <v>40</v>
      </c>
      <c r="R1198" s="807">
        <v>71</v>
      </c>
      <c r="S1198" s="759" t="str">
        <f t="shared" si="36"/>
        <v>Vejez</v>
      </c>
      <c r="U1198" s="806" t="s">
        <v>904</v>
      </c>
      <c r="V1198" s="807">
        <v>0</v>
      </c>
      <c r="W1198" s="807">
        <v>16</v>
      </c>
      <c r="X1198" s="885"/>
      <c r="Z1198" s="886"/>
      <c r="AA1198" s="886"/>
      <c r="AB1198" s="887"/>
      <c r="AC1198" s="886"/>
      <c r="AI1198" s="806" t="s">
        <v>814</v>
      </c>
      <c r="AJ1198" s="807">
        <v>92</v>
      </c>
      <c r="AK1198" s="807">
        <v>77</v>
      </c>
      <c r="AL1198" s="759" t="str">
        <f t="shared" si="37"/>
        <v>Vejez</v>
      </c>
    </row>
    <row r="1199" spans="1:38" ht="15">
      <c r="A1199" s="806" t="s">
        <v>859</v>
      </c>
      <c r="B1199" s="806" t="s">
        <v>815</v>
      </c>
      <c r="C1199" s="806" t="s">
        <v>788</v>
      </c>
      <c r="D1199" s="806" t="s">
        <v>789</v>
      </c>
      <c r="E1199" s="807">
        <v>182</v>
      </c>
      <c r="G1199" s="806" t="s">
        <v>904</v>
      </c>
      <c r="H1199" s="807">
        <v>1</v>
      </c>
      <c r="I1199" s="807">
        <v>88</v>
      </c>
      <c r="K1199" s="806" t="s">
        <v>678</v>
      </c>
      <c r="L1199" s="806" t="s">
        <v>848</v>
      </c>
      <c r="M1199" s="806" t="s">
        <v>831</v>
      </c>
      <c r="N1199" s="807">
        <v>1</v>
      </c>
      <c r="O1199" s="884"/>
      <c r="P1199" s="806" t="s">
        <v>813</v>
      </c>
      <c r="Q1199" s="807">
        <v>39</v>
      </c>
      <c r="R1199" s="807">
        <v>72</v>
      </c>
      <c r="S1199" s="759" t="str">
        <f t="shared" si="36"/>
        <v>Vejez</v>
      </c>
      <c r="U1199" s="806" t="s">
        <v>904</v>
      </c>
      <c r="V1199" s="807">
        <v>1</v>
      </c>
      <c r="W1199" s="807">
        <v>44</v>
      </c>
      <c r="X1199" s="885"/>
      <c r="Z1199" s="886"/>
      <c r="AA1199" s="886"/>
      <c r="AB1199" s="887"/>
      <c r="AC1199" s="886"/>
      <c r="AI1199" s="806" t="s">
        <v>814</v>
      </c>
      <c r="AJ1199" s="807">
        <v>78</v>
      </c>
      <c r="AK1199" s="807">
        <v>78</v>
      </c>
      <c r="AL1199" s="759" t="str">
        <f t="shared" si="37"/>
        <v>Vejez</v>
      </c>
    </row>
    <row r="1200" spans="1:38" ht="15">
      <c r="A1200" s="806" t="s">
        <v>859</v>
      </c>
      <c r="B1200" s="806" t="s">
        <v>815</v>
      </c>
      <c r="C1200" s="806" t="s">
        <v>788</v>
      </c>
      <c r="D1200" s="806" t="s">
        <v>784</v>
      </c>
      <c r="E1200" s="807">
        <v>197</v>
      </c>
      <c r="G1200" s="806" t="s">
        <v>904</v>
      </c>
      <c r="H1200" s="807">
        <v>2</v>
      </c>
      <c r="I1200" s="807">
        <v>332</v>
      </c>
      <c r="K1200" s="806" t="s">
        <v>678</v>
      </c>
      <c r="L1200" s="806" t="s">
        <v>848</v>
      </c>
      <c r="M1200" s="806" t="s">
        <v>798</v>
      </c>
      <c r="N1200" s="807">
        <v>23</v>
      </c>
      <c r="O1200" s="884"/>
      <c r="P1200" s="806" t="s">
        <v>813</v>
      </c>
      <c r="Q1200" s="807">
        <v>35</v>
      </c>
      <c r="R1200" s="807">
        <v>73</v>
      </c>
      <c r="S1200" s="759" t="str">
        <f t="shared" si="36"/>
        <v>Vejez</v>
      </c>
      <c r="U1200" s="806" t="s">
        <v>904</v>
      </c>
      <c r="V1200" s="807">
        <v>2</v>
      </c>
      <c r="W1200" s="807">
        <v>176</v>
      </c>
      <c r="X1200" s="885"/>
      <c r="Z1200" s="886"/>
      <c r="AA1200" s="886"/>
      <c r="AB1200" s="887"/>
      <c r="AC1200" s="886"/>
      <c r="AI1200" s="806" t="s">
        <v>814</v>
      </c>
      <c r="AJ1200" s="807">
        <v>79</v>
      </c>
      <c r="AK1200" s="807">
        <v>79</v>
      </c>
      <c r="AL1200" s="759" t="str">
        <f t="shared" si="37"/>
        <v>Vejez</v>
      </c>
    </row>
    <row r="1201" spans="1:38" ht="15">
      <c r="A1201" s="806" t="s">
        <v>859</v>
      </c>
      <c r="B1201" s="806" t="s">
        <v>815</v>
      </c>
      <c r="C1201" s="806" t="s">
        <v>783</v>
      </c>
      <c r="D1201" s="806" t="s">
        <v>789</v>
      </c>
      <c r="E1201" s="807">
        <v>181</v>
      </c>
      <c r="G1201" s="806" t="s">
        <v>904</v>
      </c>
      <c r="H1201" s="807">
        <v>3</v>
      </c>
      <c r="I1201" s="807">
        <v>173</v>
      </c>
      <c r="K1201" s="806" t="s">
        <v>678</v>
      </c>
      <c r="L1201" s="806" t="s">
        <v>848</v>
      </c>
      <c r="M1201" s="806" t="s">
        <v>799</v>
      </c>
      <c r="N1201" s="807">
        <v>21</v>
      </c>
      <c r="O1201" s="884"/>
      <c r="P1201" s="806" t="s">
        <v>813</v>
      </c>
      <c r="Q1201" s="807">
        <v>20</v>
      </c>
      <c r="R1201" s="807">
        <v>74</v>
      </c>
      <c r="S1201" s="759" t="str">
        <f t="shared" si="36"/>
        <v>Vejez</v>
      </c>
      <c r="U1201" s="806" t="s">
        <v>904</v>
      </c>
      <c r="V1201" s="807">
        <v>3</v>
      </c>
      <c r="W1201" s="807">
        <v>94</v>
      </c>
      <c r="X1201" s="885"/>
      <c r="Z1201" s="886"/>
      <c r="AA1201" s="886"/>
      <c r="AB1201" s="887"/>
      <c r="AC1201" s="886"/>
      <c r="AI1201" s="806" t="s">
        <v>814</v>
      </c>
      <c r="AJ1201" s="807">
        <v>84</v>
      </c>
      <c r="AK1201" s="807">
        <v>80</v>
      </c>
      <c r="AL1201" s="759" t="str">
        <f t="shared" si="37"/>
        <v>Vejez</v>
      </c>
    </row>
    <row r="1202" spans="1:38" ht="15">
      <c r="A1202" s="806" t="s">
        <v>859</v>
      </c>
      <c r="B1202" s="806" t="s">
        <v>815</v>
      </c>
      <c r="C1202" s="806" t="s">
        <v>783</v>
      </c>
      <c r="D1202" s="806" t="s">
        <v>784</v>
      </c>
      <c r="E1202" s="807">
        <v>170</v>
      </c>
      <c r="G1202" s="806" t="s">
        <v>904</v>
      </c>
      <c r="H1202" s="807">
        <v>4</v>
      </c>
      <c r="I1202" s="807">
        <v>675</v>
      </c>
      <c r="K1202" s="806" t="s">
        <v>678</v>
      </c>
      <c r="L1202" s="806" t="s">
        <v>848</v>
      </c>
      <c r="M1202" s="806" t="s">
        <v>801</v>
      </c>
      <c r="N1202" s="807">
        <v>55</v>
      </c>
      <c r="O1202" s="884"/>
      <c r="P1202" s="806" t="s">
        <v>813</v>
      </c>
      <c r="Q1202" s="807">
        <v>18</v>
      </c>
      <c r="R1202" s="807">
        <v>75</v>
      </c>
      <c r="S1202" s="759" t="str">
        <f t="shared" si="36"/>
        <v>Vejez</v>
      </c>
      <c r="U1202" s="806" t="s">
        <v>904</v>
      </c>
      <c r="V1202" s="807">
        <v>4</v>
      </c>
      <c r="W1202" s="807">
        <v>520</v>
      </c>
      <c r="X1202" s="885"/>
      <c r="Z1202" s="886"/>
      <c r="AA1202" s="886"/>
      <c r="AB1202" s="887"/>
      <c r="AC1202" s="886"/>
      <c r="AI1202" s="806" t="s">
        <v>814</v>
      </c>
      <c r="AJ1202" s="807">
        <v>88</v>
      </c>
      <c r="AK1202" s="807">
        <v>81</v>
      </c>
      <c r="AL1202" s="759" t="str">
        <f t="shared" si="37"/>
        <v>Vejez</v>
      </c>
    </row>
    <row r="1203" spans="1:38" ht="15">
      <c r="A1203" s="806" t="s">
        <v>859</v>
      </c>
      <c r="B1203" s="806" t="s">
        <v>818</v>
      </c>
      <c r="C1203" s="806" t="s">
        <v>788</v>
      </c>
      <c r="D1203" s="806" t="s">
        <v>789</v>
      </c>
      <c r="E1203" s="807">
        <v>43</v>
      </c>
      <c r="G1203" s="806" t="s">
        <v>904</v>
      </c>
      <c r="H1203" s="807">
        <v>5</v>
      </c>
      <c r="I1203" s="807">
        <v>98</v>
      </c>
      <c r="K1203" s="806" t="s">
        <v>678</v>
      </c>
      <c r="L1203" s="806" t="s">
        <v>848</v>
      </c>
      <c r="M1203" s="806" t="s">
        <v>674</v>
      </c>
      <c r="N1203" s="807">
        <v>2824</v>
      </c>
      <c r="O1203" s="884"/>
      <c r="P1203" s="806" t="s">
        <v>813</v>
      </c>
      <c r="Q1203" s="807">
        <v>27</v>
      </c>
      <c r="R1203" s="807">
        <v>76</v>
      </c>
      <c r="S1203" s="759" t="str">
        <f t="shared" si="36"/>
        <v>Vejez</v>
      </c>
      <c r="U1203" s="806" t="s">
        <v>904</v>
      </c>
      <c r="V1203" s="807">
        <v>5</v>
      </c>
      <c r="W1203" s="807">
        <v>75</v>
      </c>
      <c r="X1203" s="885"/>
      <c r="Z1203" s="886"/>
      <c r="AA1203" s="886"/>
      <c r="AB1203" s="887"/>
      <c r="AC1203" s="886"/>
      <c r="AI1203" s="806" t="s">
        <v>814</v>
      </c>
      <c r="AJ1203" s="807">
        <v>60</v>
      </c>
      <c r="AK1203" s="807">
        <v>82</v>
      </c>
      <c r="AL1203" s="759" t="str">
        <f t="shared" si="37"/>
        <v>Vejez</v>
      </c>
    </row>
    <row r="1204" spans="1:38" ht="15">
      <c r="A1204" s="806" t="s">
        <v>859</v>
      </c>
      <c r="B1204" s="806" t="s">
        <v>818</v>
      </c>
      <c r="C1204" s="806" t="s">
        <v>788</v>
      </c>
      <c r="D1204" s="806" t="s">
        <v>784</v>
      </c>
      <c r="E1204" s="807">
        <v>20</v>
      </c>
      <c r="G1204" s="806" t="s">
        <v>904</v>
      </c>
      <c r="H1204" s="807">
        <v>6</v>
      </c>
      <c r="I1204" s="807">
        <v>96</v>
      </c>
      <c r="K1204" s="806" t="s">
        <v>678</v>
      </c>
      <c r="L1204" s="806" t="s">
        <v>848</v>
      </c>
      <c r="M1204" s="806" t="s">
        <v>676</v>
      </c>
      <c r="N1204" s="807">
        <v>4</v>
      </c>
      <c r="O1204" s="884"/>
      <c r="P1204" s="806" t="s">
        <v>813</v>
      </c>
      <c r="Q1204" s="807">
        <v>24</v>
      </c>
      <c r="R1204" s="807">
        <v>77</v>
      </c>
      <c r="S1204" s="759" t="str">
        <f t="shared" si="36"/>
        <v>Vejez</v>
      </c>
      <c r="U1204" s="806" t="s">
        <v>904</v>
      </c>
      <c r="V1204" s="807">
        <v>6</v>
      </c>
      <c r="W1204" s="807">
        <v>59</v>
      </c>
      <c r="X1204" s="885"/>
      <c r="Z1204" s="886"/>
      <c r="AA1204" s="886"/>
      <c r="AB1204" s="887"/>
      <c r="AC1204" s="886"/>
      <c r="AI1204" s="806" t="s">
        <v>814</v>
      </c>
      <c r="AJ1204" s="807">
        <v>41</v>
      </c>
      <c r="AK1204" s="807">
        <v>83</v>
      </c>
      <c r="AL1204" s="759" t="str">
        <f t="shared" si="37"/>
        <v>Vejez</v>
      </c>
    </row>
    <row r="1205" spans="1:38" ht="15">
      <c r="A1205" s="806" t="s">
        <v>859</v>
      </c>
      <c r="B1205" s="806" t="s">
        <v>818</v>
      </c>
      <c r="C1205" s="806" t="s">
        <v>783</v>
      </c>
      <c r="D1205" s="806" t="s">
        <v>789</v>
      </c>
      <c r="E1205" s="807">
        <v>33</v>
      </c>
      <c r="G1205" s="806" t="s">
        <v>904</v>
      </c>
      <c r="H1205" s="807">
        <v>7</v>
      </c>
      <c r="I1205" s="807">
        <v>106</v>
      </c>
      <c r="K1205" s="806" t="s">
        <v>678</v>
      </c>
      <c r="L1205" s="806" t="s">
        <v>848</v>
      </c>
      <c r="M1205" s="806" t="s">
        <v>683</v>
      </c>
      <c r="N1205" s="807">
        <v>3</v>
      </c>
      <c r="O1205" s="884"/>
      <c r="P1205" s="806" t="s">
        <v>813</v>
      </c>
      <c r="Q1205" s="807">
        <v>21</v>
      </c>
      <c r="R1205" s="807">
        <v>78</v>
      </c>
      <c r="S1205" s="759" t="str">
        <f t="shared" si="36"/>
        <v>Vejez</v>
      </c>
      <c r="U1205" s="806" t="s">
        <v>904</v>
      </c>
      <c r="V1205" s="807">
        <v>7</v>
      </c>
      <c r="W1205" s="807">
        <v>63</v>
      </c>
      <c r="X1205" s="885"/>
      <c r="Z1205" s="886"/>
      <c r="AA1205" s="886"/>
      <c r="AB1205" s="887"/>
      <c r="AC1205" s="886"/>
      <c r="AI1205" s="806" t="s">
        <v>814</v>
      </c>
      <c r="AJ1205" s="807">
        <v>46</v>
      </c>
      <c r="AK1205" s="807">
        <v>84</v>
      </c>
      <c r="AL1205" s="759" t="str">
        <f t="shared" si="37"/>
        <v>Vejez</v>
      </c>
    </row>
    <row r="1206" spans="1:38" ht="15">
      <c r="A1206" s="806" t="s">
        <v>859</v>
      </c>
      <c r="B1206" s="806" t="s">
        <v>818</v>
      </c>
      <c r="C1206" s="806" t="s">
        <v>783</v>
      </c>
      <c r="D1206" s="806" t="s">
        <v>784</v>
      </c>
      <c r="E1206" s="807">
        <v>37</v>
      </c>
      <c r="G1206" s="806" t="s">
        <v>904</v>
      </c>
      <c r="H1206" s="807">
        <v>8</v>
      </c>
      <c r="I1206" s="807">
        <v>82</v>
      </c>
      <c r="K1206" s="806" t="s">
        <v>678</v>
      </c>
      <c r="L1206" s="806" t="s">
        <v>848</v>
      </c>
      <c r="M1206" s="806" t="s">
        <v>684</v>
      </c>
      <c r="N1206" s="807">
        <v>8191</v>
      </c>
      <c r="O1206" s="884"/>
      <c r="P1206" s="806" t="s">
        <v>813</v>
      </c>
      <c r="Q1206" s="807">
        <v>18</v>
      </c>
      <c r="R1206" s="807">
        <v>79</v>
      </c>
      <c r="S1206" s="759" t="str">
        <f t="shared" si="36"/>
        <v>Vejez</v>
      </c>
      <c r="U1206" s="806" t="s">
        <v>904</v>
      </c>
      <c r="V1206" s="807">
        <v>8</v>
      </c>
      <c r="W1206" s="807">
        <v>37</v>
      </c>
      <c r="X1206" s="885"/>
      <c r="Z1206" s="886"/>
      <c r="AA1206" s="886"/>
      <c r="AB1206" s="887"/>
      <c r="AC1206" s="886"/>
      <c r="AI1206" s="806" t="s">
        <v>814</v>
      </c>
      <c r="AJ1206" s="807">
        <v>34</v>
      </c>
      <c r="AK1206" s="807">
        <v>85</v>
      </c>
      <c r="AL1206" s="759" t="str">
        <f t="shared" si="37"/>
        <v>Vejez</v>
      </c>
    </row>
    <row r="1207" spans="1:38" ht="15">
      <c r="A1207" s="806" t="s">
        <v>860</v>
      </c>
      <c r="B1207" s="806" t="s">
        <v>782</v>
      </c>
      <c r="C1207" s="806" t="s">
        <v>788</v>
      </c>
      <c r="D1207" s="806" t="s">
        <v>784</v>
      </c>
      <c r="E1207" s="807">
        <v>1</v>
      </c>
      <c r="G1207" s="806" t="s">
        <v>904</v>
      </c>
      <c r="H1207" s="807">
        <v>9</v>
      </c>
      <c r="I1207" s="807">
        <v>66</v>
      </c>
      <c r="K1207" s="806" t="s">
        <v>678</v>
      </c>
      <c r="L1207" s="806" t="s">
        <v>849</v>
      </c>
      <c r="M1207" s="806" t="s">
        <v>790</v>
      </c>
      <c r="N1207" s="807">
        <v>2</v>
      </c>
      <c r="O1207" s="884"/>
      <c r="P1207" s="806" t="s">
        <v>813</v>
      </c>
      <c r="Q1207" s="807">
        <v>21</v>
      </c>
      <c r="R1207" s="807">
        <v>80</v>
      </c>
      <c r="S1207" s="759" t="str">
        <f t="shared" si="36"/>
        <v>Vejez</v>
      </c>
      <c r="U1207" s="806" t="s">
        <v>904</v>
      </c>
      <c r="V1207" s="807">
        <v>9</v>
      </c>
      <c r="W1207" s="807">
        <v>20</v>
      </c>
      <c r="X1207" s="885"/>
      <c r="Z1207" s="886"/>
      <c r="AA1207" s="886"/>
      <c r="AB1207" s="887"/>
      <c r="AC1207" s="886"/>
      <c r="AI1207" s="806" t="s">
        <v>814</v>
      </c>
      <c r="AJ1207" s="807">
        <v>35</v>
      </c>
      <c r="AK1207" s="807">
        <v>86</v>
      </c>
      <c r="AL1207" s="759" t="str">
        <f t="shared" si="37"/>
        <v>Vejez</v>
      </c>
    </row>
    <row r="1208" spans="1:38" ht="15">
      <c r="A1208" s="806" t="s">
        <v>860</v>
      </c>
      <c r="B1208" s="806" t="s">
        <v>662</v>
      </c>
      <c r="C1208" s="806" t="s">
        <v>788</v>
      </c>
      <c r="D1208" s="806" t="s">
        <v>789</v>
      </c>
      <c r="E1208" s="807">
        <v>1579</v>
      </c>
      <c r="G1208" s="806" t="s">
        <v>904</v>
      </c>
      <c r="H1208" s="807">
        <v>10</v>
      </c>
      <c r="I1208" s="807">
        <v>45</v>
      </c>
      <c r="K1208" s="806" t="s">
        <v>678</v>
      </c>
      <c r="L1208" s="806" t="s">
        <v>849</v>
      </c>
      <c r="M1208" s="806" t="s">
        <v>791</v>
      </c>
      <c r="N1208" s="807">
        <v>2</v>
      </c>
      <c r="O1208" s="884"/>
      <c r="P1208" s="806" t="s">
        <v>813</v>
      </c>
      <c r="Q1208" s="807">
        <v>19</v>
      </c>
      <c r="R1208" s="807">
        <v>81</v>
      </c>
      <c r="S1208" s="759" t="str">
        <f t="shared" si="36"/>
        <v>Vejez</v>
      </c>
      <c r="U1208" s="806" t="s">
        <v>904</v>
      </c>
      <c r="V1208" s="807">
        <v>10</v>
      </c>
      <c r="W1208" s="807">
        <v>22</v>
      </c>
      <c r="X1208" s="885"/>
      <c r="Z1208" s="886"/>
      <c r="AA1208" s="886"/>
      <c r="AB1208" s="887"/>
      <c r="AC1208" s="886"/>
      <c r="AI1208" s="806" t="s">
        <v>814</v>
      </c>
      <c r="AJ1208" s="807">
        <v>30</v>
      </c>
      <c r="AK1208" s="807">
        <v>87</v>
      </c>
      <c r="AL1208" s="759" t="str">
        <f t="shared" si="37"/>
        <v>Vejez</v>
      </c>
    </row>
    <row r="1209" spans="1:38" ht="15">
      <c r="A1209" s="806" t="s">
        <v>860</v>
      </c>
      <c r="B1209" s="806" t="s">
        <v>662</v>
      </c>
      <c r="C1209" s="806" t="s">
        <v>788</v>
      </c>
      <c r="D1209" s="806" t="s">
        <v>784</v>
      </c>
      <c r="E1209" s="807">
        <v>1353</v>
      </c>
      <c r="G1209" s="806" t="s">
        <v>904</v>
      </c>
      <c r="H1209" s="807">
        <v>11</v>
      </c>
      <c r="I1209" s="807">
        <v>21</v>
      </c>
      <c r="K1209" s="806" t="s">
        <v>678</v>
      </c>
      <c r="L1209" s="806" t="s">
        <v>849</v>
      </c>
      <c r="M1209" s="806" t="s">
        <v>824</v>
      </c>
      <c r="N1209" s="807">
        <v>5</v>
      </c>
      <c r="O1209" s="884"/>
      <c r="P1209" s="806" t="s">
        <v>813</v>
      </c>
      <c r="Q1209" s="807">
        <v>15</v>
      </c>
      <c r="R1209" s="807">
        <v>82</v>
      </c>
      <c r="S1209" s="759" t="str">
        <f t="shared" si="36"/>
        <v>Vejez</v>
      </c>
      <c r="U1209" s="806" t="s">
        <v>904</v>
      </c>
      <c r="V1209" s="807">
        <v>11</v>
      </c>
      <c r="W1209" s="807">
        <v>20</v>
      </c>
      <c r="X1209" s="885"/>
      <c r="Z1209" s="886"/>
      <c r="AA1209" s="886"/>
      <c r="AB1209" s="887"/>
      <c r="AC1209" s="886"/>
      <c r="AI1209" s="806" t="s">
        <v>814</v>
      </c>
      <c r="AJ1209" s="807">
        <v>19</v>
      </c>
      <c r="AK1209" s="807">
        <v>88</v>
      </c>
      <c r="AL1209" s="759" t="str">
        <f t="shared" si="37"/>
        <v>Vejez</v>
      </c>
    </row>
    <row r="1210" spans="1:38" ht="15">
      <c r="A1210" s="806" t="s">
        <v>860</v>
      </c>
      <c r="B1210" s="806" t="s">
        <v>662</v>
      </c>
      <c r="C1210" s="806" t="s">
        <v>783</v>
      </c>
      <c r="D1210" s="806" t="s">
        <v>789</v>
      </c>
      <c r="E1210" s="807">
        <v>1781</v>
      </c>
      <c r="G1210" s="806" t="s">
        <v>904</v>
      </c>
      <c r="H1210" s="807">
        <v>12</v>
      </c>
      <c r="I1210" s="807">
        <v>30</v>
      </c>
      <c r="K1210" s="806" t="s">
        <v>678</v>
      </c>
      <c r="L1210" s="806" t="s">
        <v>849</v>
      </c>
      <c r="M1210" s="806" t="s">
        <v>666</v>
      </c>
      <c r="N1210" s="807">
        <v>2</v>
      </c>
      <c r="O1210" s="884"/>
      <c r="P1210" s="806" t="s">
        <v>813</v>
      </c>
      <c r="Q1210" s="807">
        <v>16</v>
      </c>
      <c r="R1210" s="807">
        <v>83</v>
      </c>
      <c r="S1210" s="759" t="str">
        <f t="shared" si="36"/>
        <v>Vejez</v>
      </c>
      <c r="U1210" s="806" t="s">
        <v>904</v>
      </c>
      <c r="V1210" s="807">
        <v>12</v>
      </c>
      <c r="W1210" s="807">
        <v>7</v>
      </c>
      <c r="X1210" s="885"/>
      <c r="Z1210" s="886"/>
      <c r="AA1210" s="886"/>
      <c r="AB1210" s="887"/>
      <c r="AC1210" s="886"/>
      <c r="AI1210" s="806" t="s">
        <v>814</v>
      </c>
      <c r="AJ1210" s="807">
        <v>21</v>
      </c>
      <c r="AK1210" s="807">
        <v>89</v>
      </c>
      <c r="AL1210" s="759" t="str">
        <f t="shared" si="37"/>
        <v>Vejez</v>
      </c>
    </row>
    <row r="1211" spans="1:38" ht="15">
      <c r="A1211" s="806" t="s">
        <v>860</v>
      </c>
      <c r="B1211" s="806" t="s">
        <v>662</v>
      </c>
      <c r="C1211" s="806" t="s">
        <v>783</v>
      </c>
      <c r="D1211" s="806" t="s">
        <v>784</v>
      </c>
      <c r="E1211" s="807">
        <v>1316</v>
      </c>
      <c r="G1211" s="806" t="s">
        <v>905</v>
      </c>
      <c r="H1211" s="807">
        <v>0</v>
      </c>
      <c r="I1211" s="807">
        <v>337</v>
      </c>
      <c r="K1211" s="806" t="s">
        <v>678</v>
      </c>
      <c r="L1211" s="806" t="s">
        <v>849</v>
      </c>
      <c r="M1211" s="806" t="s">
        <v>794</v>
      </c>
      <c r="N1211" s="807">
        <v>7</v>
      </c>
      <c r="O1211" s="884"/>
      <c r="P1211" s="806" t="s">
        <v>813</v>
      </c>
      <c r="Q1211" s="807">
        <v>11</v>
      </c>
      <c r="R1211" s="807">
        <v>84</v>
      </c>
      <c r="S1211" s="759" t="str">
        <f t="shared" si="36"/>
        <v>Vejez</v>
      </c>
      <c r="U1211" s="806" t="s">
        <v>905</v>
      </c>
      <c r="V1211" s="807">
        <v>0</v>
      </c>
      <c r="W1211" s="807">
        <v>13</v>
      </c>
      <c r="X1211" s="885"/>
      <c r="Z1211" s="886"/>
      <c r="AA1211" s="886"/>
      <c r="AB1211" s="887"/>
      <c r="AC1211" s="886"/>
      <c r="AI1211" s="806" t="s">
        <v>814</v>
      </c>
      <c r="AJ1211" s="807">
        <v>12</v>
      </c>
      <c r="AK1211" s="807">
        <v>90</v>
      </c>
      <c r="AL1211" s="759" t="str">
        <f t="shared" si="37"/>
        <v>Vejez</v>
      </c>
    </row>
    <row r="1212" spans="1:38" ht="15">
      <c r="A1212" s="806" t="s">
        <v>860</v>
      </c>
      <c r="B1212" s="806" t="s">
        <v>666</v>
      </c>
      <c r="C1212" s="806" t="s">
        <v>788</v>
      </c>
      <c r="D1212" s="806" t="s">
        <v>789</v>
      </c>
      <c r="E1212" s="807">
        <v>129</v>
      </c>
      <c r="G1212" s="806" t="s">
        <v>905</v>
      </c>
      <c r="H1212" s="807">
        <v>1</v>
      </c>
      <c r="I1212" s="807">
        <v>1398</v>
      </c>
      <c r="K1212" s="806" t="s">
        <v>678</v>
      </c>
      <c r="L1212" s="806" t="s">
        <v>849</v>
      </c>
      <c r="M1212" s="806" t="s">
        <v>795</v>
      </c>
      <c r="N1212" s="807">
        <v>1</v>
      </c>
      <c r="O1212" s="884"/>
      <c r="P1212" s="806" t="s">
        <v>813</v>
      </c>
      <c r="Q1212" s="807">
        <v>10</v>
      </c>
      <c r="R1212" s="807">
        <v>85</v>
      </c>
      <c r="S1212" s="759" t="str">
        <f t="shared" si="36"/>
        <v>Vejez</v>
      </c>
      <c r="U1212" s="806" t="s">
        <v>905</v>
      </c>
      <c r="V1212" s="807">
        <v>1</v>
      </c>
      <c r="W1212" s="807">
        <v>67</v>
      </c>
      <c r="X1212" s="885"/>
      <c r="Z1212" s="886"/>
      <c r="AA1212" s="886"/>
      <c r="AB1212" s="887"/>
      <c r="AC1212" s="886"/>
      <c r="AI1212" s="806" t="s">
        <v>814</v>
      </c>
      <c r="AJ1212" s="807">
        <v>9</v>
      </c>
      <c r="AK1212" s="807">
        <v>91</v>
      </c>
      <c r="AL1212" s="759" t="str">
        <f t="shared" si="37"/>
        <v>Vejez</v>
      </c>
    </row>
    <row r="1213" spans="1:38" ht="15">
      <c r="A1213" s="806" t="s">
        <v>860</v>
      </c>
      <c r="B1213" s="806" t="s">
        <v>666</v>
      </c>
      <c r="C1213" s="806" t="s">
        <v>788</v>
      </c>
      <c r="D1213" s="806" t="s">
        <v>784</v>
      </c>
      <c r="E1213" s="807">
        <v>187</v>
      </c>
      <c r="G1213" s="806" t="s">
        <v>905</v>
      </c>
      <c r="H1213" s="807">
        <v>2</v>
      </c>
      <c r="I1213" s="807">
        <v>4471</v>
      </c>
      <c r="K1213" s="806" t="s">
        <v>678</v>
      </c>
      <c r="L1213" s="806" t="s">
        <v>849</v>
      </c>
      <c r="M1213" s="806" t="s">
        <v>829</v>
      </c>
      <c r="N1213" s="807">
        <v>2</v>
      </c>
      <c r="O1213" s="884"/>
      <c r="P1213" s="806" t="s">
        <v>813</v>
      </c>
      <c r="Q1213" s="807">
        <v>13</v>
      </c>
      <c r="R1213" s="807">
        <v>86</v>
      </c>
      <c r="S1213" s="759" t="str">
        <f t="shared" si="36"/>
        <v>Vejez</v>
      </c>
      <c r="U1213" s="806" t="s">
        <v>905</v>
      </c>
      <c r="V1213" s="807">
        <v>2</v>
      </c>
      <c r="W1213" s="807">
        <v>191</v>
      </c>
      <c r="X1213" s="885"/>
      <c r="Z1213" s="886"/>
      <c r="AA1213" s="886"/>
      <c r="AB1213" s="887"/>
      <c r="AC1213" s="886"/>
      <c r="AI1213" s="806" t="s">
        <v>814</v>
      </c>
      <c r="AJ1213" s="807">
        <v>11</v>
      </c>
      <c r="AK1213" s="807">
        <v>92</v>
      </c>
      <c r="AL1213" s="759" t="str">
        <f t="shared" si="37"/>
        <v>Vejez</v>
      </c>
    </row>
    <row r="1214" spans="1:38" ht="15">
      <c r="A1214" s="806" t="s">
        <v>860</v>
      </c>
      <c r="B1214" s="806" t="s">
        <v>666</v>
      </c>
      <c r="C1214" s="806" t="s">
        <v>783</v>
      </c>
      <c r="D1214" s="806" t="s">
        <v>789</v>
      </c>
      <c r="E1214" s="807">
        <v>206</v>
      </c>
      <c r="G1214" s="806" t="s">
        <v>905</v>
      </c>
      <c r="H1214" s="807">
        <v>3</v>
      </c>
      <c r="I1214" s="807">
        <v>2186</v>
      </c>
      <c r="K1214" s="806" t="s">
        <v>678</v>
      </c>
      <c r="L1214" s="806" t="s">
        <v>849</v>
      </c>
      <c r="M1214" s="806" t="s">
        <v>798</v>
      </c>
      <c r="N1214" s="807">
        <v>1</v>
      </c>
      <c r="O1214" s="884"/>
      <c r="P1214" s="806" t="s">
        <v>813</v>
      </c>
      <c r="Q1214" s="807">
        <v>7</v>
      </c>
      <c r="R1214" s="807">
        <v>87</v>
      </c>
      <c r="S1214" s="759" t="str">
        <f t="shared" si="36"/>
        <v>Vejez</v>
      </c>
      <c r="U1214" s="806" t="s">
        <v>905</v>
      </c>
      <c r="V1214" s="807">
        <v>3</v>
      </c>
      <c r="W1214" s="807">
        <v>87</v>
      </c>
      <c r="X1214" s="885"/>
      <c r="Z1214" s="886"/>
      <c r="AA1214" s="886"/>
      <c r="AB1214" s="887"/>
      <c r="AC1214" s="886"/>
      <c r="AI1214" s="806" t="s">
        <v>814</v>
      </c>
      <c r="AJ1214" s="807">
        <v>10</v>
      </c>
      <c r="AK1214" s="807">
        <v>93</v>
      </c>
      <c r="AL1214" s="759" t="str">
        <f t="shared" si="37"/>
        <v>Vejez</v>
      </c>
    </row>
    <row r="1215" spans="1:38" ht="15">
      <c r="A1215" s="806" t="s">
        <v>860</v>
      </c>
      <c r="B1215" s="806" t="s">
        <v>666</v>
      </c>
      <c r="C1215" s="806" t="s">
        <v>783</v>
      </c>
      <c r="D1215" s="806" t="s">
        <v>784</v>
      </c>
      <c r="E1215" s="807">
        <v>175</v>
      </c>
      <c r="G1215" s="806" t="s">
        <v>905</v>
      </c>
      <c r="H1215" s="807">
        <v>4</v>
      </c>
      <c r="I1215" s="807">
        <v>7289</v>
      </c>
      <c r="K1215" s="806" t="s">
        <v>678</v>
      </c>
      <c r="L1215" s="806" t="s">
        <v>849</v>
      </c>
      <c r="M1215" s="806" t="s">
        <v>799</v>
      </c>
      <c r="N1215" s="807">
        <v>2</v>
      </c>
      <c r="O1215" s="884"/>
      <c r="P1215" s="806" t="s">
        <v>813</v>
      </c>
      <c r="Q1215" s="807">
        <v>7</v>
      </c>
      <c r="R1215" s="807">
        <v>88</v>
      </c>
      <c r="S1215" s="759" t="str">
        <f t="shared" si="36"/>
        <v>Vejez</v>
      </c>
      <c r="U1215" s="806" t="s">
        <v>905</v>
      </c>
      <c r="V1215" s="807">
        <v>4</v>
      </c>
      <c r="W1215" s="807">
        <v>817</v>
      </c>
      <c r="X1215" s="885"/>
      <c r="Z1215" s="886"/>
      <c r="AA1215" s="886"/>
      <c r="AB1215" s="887"/>
      <c r="AC1215" s="886"/>
      <c r="AI1215" s="806" t="s">
        <v>814</v>
      </c>
      <c r="AJ1215" s="807">
        <v>3</v>
      </c>
      <c r="AK1215" s="807">
        <v>94</v>
      </c>
      <c r="AL1215" s="759" t="str">
        <f t="shared" si="37"/>
        <v>Vejez</v>
      </c>
    </row>
    <row r="1216" spans="1:38" ht="15">
      <c r="A1216" s="806" t="s">
        <v>860</v>
      </c>
      <c r="B1216" s="806" t="s">
        <v>669</v>
      </c>
      <c r="C1216" s="806" t="s">
        <v>788</v>
      </c>
      <c r="D1216" s="806" t="s">
        <v>789</v>
      </c>
      <c r="E1216" s="807">
        <v>6</v>
      </c>
      <c r="G1216" s="806" t="s">
        <v>905</v>
      </c>
      <c r="H1216" s="807">
        <v>5</v>
      </c>
      <c r="I1216" s="807">
        <v>1041</v>
      </c>
      <c r="K1216" s="806" t="s">
        <v>678</v>
      </c>
      <c r="L1216" s="806" t="s">
        <v>849</v>
      </c>
      <c r="M1216" s="806" t="s">
        <v>801</v>
      </c>
      <c r="N1216" s="807">
        <v>9</v>
      </c>
      <c r="O1216" s="884"/>
      <c r="P1216" s="806" t="s">
        <v>813</v>
      </c>
      <c r="Q1216" s="807">
        <v>9</v>
      </c>
      <c r="R1216" s="807">
        <v>89</v>
      </c>
      <c r="S1216" s="759" t="str">
        <f t="shared" si="36"/>
        <v>Vejez</v>
      </c>
      <c r="U1216" s="806" t="s">
        <v>905</v>
      </c>
      <c r="V1216" s="807">
        <v>5</v>
      </c>
      <c r="W1216" s="807">
        <v>97</v>
      </c>
      <c r="X1216" s="885"/>
      <c r="Z1216" s="886"/>
      <c r="AA1216" s="886"/>
      <c r="AB1216" s="887"/>
      <c r="AC1216" s="886"/>
      <c r="AI1216" s="806" t="s">
        <v>814</v>
      </c>
      <c r="AJ1216" s="807">
        <v>2</v>
      </c>
      <c r="AK1216" s="807">
        <v>95</v>
      </c>
      <c r="AL1216" s="759" t="str">
        <f t="shared" si="37"/>
        <v>Vejez</v>
      </c>
    </row>
    <row r="1217" spans="1:38" ht="15">
      <c r="A1217" s="806" t="s">
        <v>860</v>
      </c>
      <c r="B1217" s="806" t="s">
        <v>669</v>
      </c>
      <c r="C1217" s="806" t="s">
        <v>788</v>
      </c>
      <c r="D1217" s="806" t="s">
        <v>784</v>
      </c>
      <c r="E1217" s="807">
        <v>7</v>
      </c>
      <c r="G1217" s="806" t="s">
        <v>905</v>
      </c>
      <c r="H1217" s="807">
        <v>6</v>
      </c>
      <c r="I1217" s="807">
        <v>899</v>
      </c>
      <c r="K1217" s="806" t="s">
        <v>678</v>
      </c>
      <c r="L1217" s="806" t="s">
        <v>849</v>
      </c>
      <c r="M1217" s="806" t="s">
        <v>674</v>
      </c>
      <c r="N1217" s="807">
        <v>1736</v>
      </c>
      <c r="O1217" s="884"/>
      <c r="P1217" s="806" t="s">
        <v>813</v>
      </c>
      <c r="Q1217" s="807">
        <v>9</v>
      </c>
      <c r="R1217" s="807">
        <v>90</v>
      </c>
      <c r="S1217" s="759" t="str">
        <f t="shared" si="36"/>
        <v>Vejez</v>
      </c>
      <c r="U1217" s="806" t="s">
        <v>905</v>
      </c>
      <c r="V1217" s="807">
        <v>6</v>
      </c>
      <c r="W1217" s="807">
        <v>80</v>
      </c>
      <c r="X1217" s="885"/>
      <c r="Z1217" s="886"/>
      <c r="AA1217" s="886"/>
      <c r="AB1217" s="887"/>
      <c r="AC1217" s="886"/>
      <c r="AI1217" s="806" t="s">
        <v>814</v>
      </c>
      <c r="AJ1217" s="807">
        <v>4</v>
      </c>
      <c r="AK1217" s="807">
        <v>96</v>
      </c>
      <c r="AL1217" s="759" t="str">
        <f t="shared" si="37"/>
        <v>Vejez</v>
      </c>
    </row>
    <row r="1218" spans="1:38" ht="15">
      <c r="A1218" s="806" t="s">
        <v>860</v>
      </c>
      <c r="B1218" s="806" t="s">
        <v>669</v>
      </c>
      <c r="C1218" s="806" t="s">
        <v>783</v>
      </c>
      <c r="D1218" s="806" t="s">
        <v>789</v>
      </c>
      <c r="E1218" s="807">
        <v>1</v>
      </c>
      <c r="G1218" s="806" t="s">
        <v>905</v>
      </c>
      <c r="H1218" s="807">
        <v>7</v>
      </c>
      <c r="I1218" s="807">
        <v>726</v>
      </c>
      <c r="K1218" s="806" t="s">
        <v>678</v>
      </c>
      <c r="L1218" s="806" t="s">
        <v>849</v>
      </c>
      <c r="M1218" s="806" t="s">
        <v>678</v>
      </c>
      <c r="N1218" s="807">
        <v>3</v>
      </c>
      <c r="O1218" s="884"/>
      <c r="P1218" s="806" t="s">
        <v>813</v>
      </c>
      <c r="Q1218" s="807">
        <v>6</v>
      </c>
      <c r="R1218" s="807">
        <v>91</v>
      </c>
      <c r="S1218" s="759" t="str">
        <f t="shared" si="36"/>
        <v>Vejez</v>
      </c>
      <c r="U1218" s="806" t="s">
        <v>905</v>
      </c>
      <c r="V1218" s="807">
        <v>7</v>
      </c>
      <c r="W1218" s="807">
        <v>63</v>
      </c>
      <c r="X1218" s="885"/>
      <c r="Z1218" s="886"/>
      <c r="AA1218" s="886"/>
      <c r="AB1218" s="887"/>
      <c r="AC1218" s="886"/>
      <c r="AI1218" s="806" t="s">
        <v>814</v>
      </c>
      <c r="AJ1218" s="807">
        <v>3</v>
      </c>
      <c r="AK1218" s="807">
        <v>97</v>
      </c>
      <c r="AL1218" s="759" t="str">
        <f t="shared" si="37"/>
        <v>Vejez</v>
      </c>
    </row>
    <row r="1219" spans="1:38" ht="15">
      <c r="A1219" s="806" t="s">
        <v>860</v>
      </c>
      <c r="B1219" s="806" t="s">
        <v>669</v>
      </c>
      <c r="C1219" s="806" t="s">
        <v>783</v>
      </c>
      <c r="D1219" s="806" t="s">
        <v>784</v>
      </c>
      <c r="E1219" s="807">
        <v>9</v>
      </c>
      <c r="G1219" s="806" t="s">
        <v>905</v>
      </c>
      <c r="H1219" s="807">
        <v>8</v>
      </c>
      <c r="I1219" s="807">
        <v>670</v>
      </c>
      <c r="K1219" s="806" t="s">
        <v>678</v>
      </c>
      <c r="L1219" s="806" t="s">
        <v>849</v>
      </c>
      <c r="M1219" s="806" t="s">
        <v>684</v>
      </c>
      <c r="N1219" s="807">
        <v>950</v>
      </c>
      <c r="O1219" s="884"/>
      <c r="P1219" s="806" t="s">
        <v>813</v>
      </c>
      <c r="Q1219" s="807">
        <v>4</v>
      </c>
      <c r="R1219" s="807">
        <v>92</v>
      </c>
      <c r="S1219" s="759" t="str">
        <f t="shared" ref="S1219:S1282" si="38">IF(P1219=0,"",IF(AND(R1219&gt;=0,R1219&lt;=5),"Primera Infancia",IF(AND(R1219&gt;=6,R1219&lt;=11),"Infancia",IF(AND(R1219&gt;=12,R1219&lt;=17),"Adolescente",IF(AND(R1219&gt;=18,R1219&lt;=28),"Juventud",IF(AND(R1219&gt;=29,R1219&lt;=59),"Adulto","Vejez"))))))</f>
        <v>Vejez</v>
      </c>
      <c r="U1219" s="806" t="s">
        <v>905</v>
      </c>
      <c r="V1219" s="807">
        <v>8</v>
      </c>
      <c r="W1219" s="807">
        <v>42</v>
      </c>
      <c r="X1219" s="885"/>
      <c r="Z1219" s="886"/>
      <c r="AA1219" s="886"/>
      <c r="AB1219" s="887"/>
      <c r="AC1219" s="886"/>
      <c r="AI1219" s="806" t="s">
        <v>814</v>
      </c>
      <c r="AJ1219" s="807">
        <v>1</v>
      </c>
      <c r="AK1219" s="807">
        <v>98</v>
      </c>
      <c r="AL1219" s="759" t="str">
        <f t="shared" ref="AL1219:AL1282" si="39">IF(AI1219=0,"",IF(AND(AK1219&gt;=0,AK1219&lt;=5),"Primera Infancia",IF(AND(AK1219&gt;=6,AK1219&lt;=11),"Infancia",IF(AND(AK1219&gt;=12,AK1219&lt;=17),"Adolescente",IF(AND(AK1219&gt;=18,AK1219&lt;=28),"Juventud",IF(AND(AK1219&gt;=29,AK1219&lt;=59),"Adulto","Vejez"))))))</f>
        <v>Vejez</v>
      </c>
    </row>
    <row r="1220" spans="1:38" ht="15">
      <c r="A1220" s="806" t="s">
        <v>860</v>
      </c>
      <c r="B1220" s="806" t="s">
        <v>787</v>
      </c>
      <c r="C1220" s="806" t="s">
        <v>788</v>
      </c>
      <c r="D1220" s="806" t="s">
        <v>789</v>
      </c>
      <c r="E1220" s="807">
        <v>7</v>
      </c>
      <c r="G1220" s="806" t="s">
        <v>905</v>
      </c>
      <c r="H1220" s="807">
        <v>9</v>
      </c>
      <c r="I1220" s="807">
        <v>529</v>
      </c>
      <c r="K1220" s="806" t="s">
        <v>678</v>
      </c>
      <c r="L1220" s="806" t="s">
        <v>864</v>
      </c>
      <c r="M1220" s="806" t="s">
        <v>662</v>
      </c>
      <c r="N1220" s="807">
        <v>1</v>
      </c>
      <c r="O1220" s="884"/>
      <c r="P1220" s="806" t="s">
        <v>813</v>
      </c>
      <c r="Q1220" s="807">
        <v>7</v>
      </c>
      <c r="R1220" s="807">
        <v>93</v>
      </c>
      <c r="S1220" s="759" t="str">
        <f t="shared" si="38"/>
        <v>Vejez</v>
      </c>
      <c r="U1220" s="806" t="s">
        <v>905</v>
      </c>
      <c r="V1220" s="807">
        <v>9</v>
      </c>
      <c r="W1220" s="807">
        <v>19</v>
      </c>
      <c r="X1220" s="885"/>
      <c r="Z1220" s="886"/>
      <c r="AA1220" s="886"/>
      <c r="AB1220" s="887"/>
      <c r="AC1220" s="886"/>
      <c r="AI1220" s="806" t="s">
        <v>814</v>
      </c>
      <c r="AJ1220" s="807">
        <v>1</v>
      </c>
      <c r="AK1220" s="807">
        <v>99</v>
      </c>
      <c r="AL1220" s="759" t="str">
        <f t="shared" si="39"/>
        <v>Vejez</v>
      </c>
    </row>
    <row r="1221" spans="1:38" ht="15">
      <c r="A1221" s="806" t="s">
        <v>860</v>
      </c>
      <c r="B1221" s="806" t="s">
        <v>787</v>
      </c>
      <c r="C1221" s="806" t="s">
        <v>788</v>
      </c>
      <c r="D1221" s="806" t="s">
        <v>784</v>
      </c>
      <c r="E1221" s="807">
        <v>2</v>
      </c>
      <c r="G1221" s="806" t="s">
        <v>905</v>
      </c>
      <c r="H1221" s="807">
        <v>10</v>
      </c>
      <c r="I1221" s="807">
        <v>382</v>
      </c>
      <c r="K1221" s="806" t="s">
        <v>678</v>
      </c>
      <c r="L1221" s="806" t="s">
        <v>864</v>
      </c>
      <c r="M1221" s="806" t="s">
        <v>806</v>
      </c>
      <c r="N1221" s="807">
        <v>9</v>
      </c>
      <c r="O1221" s="884"/>
      <c r="P1221" s="806" t="s">
        <v>813</v>
      </c>
      <c r="Q1221" s="807">
        <v>4</v>
      </c>
      <c r="R1221" s="807">
        <v>94</v>
      </c>
      <c r="S1221" s="759" t="str">
        <f t="shared" si="38"/>
        <v>Vejez</v>
      </c>
      <c r="U1221" s="806" t="s">
        <v>905</v>
      </c>
      <c r="V1221" s="807">
        <v>10</v>
      </c>
      <c r="W1221" s="807">
        <v>10</v>
      </c>
      <c r="X1221" s="885"/>
      <c r="Z1221" s="886"/>
      <c r="AA1221" s="886"/>
      <c r="AB1221" s="887"/>
      <c r="AC1221" s="886"/>
      <c r="AI1221" s="806" t="s">
        <v>814</v>
      </c>
      <c r="AJ1221" s="807">
        <v>1</v>
      </c>
      <c r="AK1221" s="807">
        <v>100</v>
      </c>
      <c r="AL1221" s="759" t="str">
        <f t="shared" si="39"/>
        <v>Vejez</v>
      </c>
    </row>
    <row r="1222" spans="1:38" ht="15">
      <c r="A1222" s="806" t="s">
        <v>860</v>
      </c>
      <c r="B1222" s="806" t="s">
        <v>787</v>
      </c>
      <c r="C1222" s="806" t="s">
        <v>783</v>
      </c>
      <c r="D1222" s="806" t="s">
        <v>789</v>
      </c>
      <c r="E1222" s="807">
        <v>7</v>
      </c>
      <c r="G1222" s="806" t="s">
        <v>905</v>
      </c>
      <c r="H1222" s="807">
        <v>11</v>
      </c>
      <c r="I1222" s="807">
        <v>270</v>
      </c>
      <c r="K1222" s="806" t="s">
        <v>678</v>
      </c>
      <c r="L1222" s="806" t="s">
        <v>864</v>
      </c>
      <c r="M1222" s="806" t="s">
        <v>791</v>
      </c>
      <c r="N1222" s="807">
        <v>10</v>
      </c>
      <c r="O1222" s="884"/>
      <c r="P1222" s="806" t="s">
        <v>813</v>
      </c>
      <c r="Q1222" s="807">
        <v>1</v>
      </c>
      <c r="R1222" s="807">
        <v>95</v>
      </c>
      <c r="S1222" s="759" t="str">
        <f t="shared" si="38"/>
        <v>Vejez</v>
      </c>
      <c r="U1222" s="806" t="s">
        <v>905</v>
      </c>
      <c r="V1222" s="807">
        <v>12</v>
      </c>
      <c r="W1222" s="807">
        <v>6</v>
      </c>
      <c r="X1222" s="885"/>
      <c r="Z1222" s="886"/>
      <c r="AA1222" s="886"/>
      <c r="AB1222" s="887"/>
      <c r="AC1222" s="886"/>
      <c r="AI1222" s="806" t="s">
        <v>814</v>
      </c>
      <c r="AJ1222" s="807">
        <v>1</v>
      </c>
      <c r="AK1222" s="807">
        <v>101</v>
      </c>
      <c r="AL1222" s="759" t="str">
        <f t="shared" si="39"/>
        <v>Vejez</v>
      </c>
    </row>
    <row r="1223" spans="1:38" ht="15">
      <c r="A1223" s="806" t="s">
        <v>860</v>
      </c>
      <c r="B1223" s="806" t="s">
        <v>787</v>
      </c>
      <c r="C1223" s="806" t="s">
        <v>783</v>
      </c>
      <c r="D1223" s="806" t="s">
        <v>784</v>
      </c>
      <c r="E1223" s="807">
        <v>7</v>
      </c>
      <c r="G1223" s="806" t="s">
        <v>905</v>
      </c>
      <c r="H1223" s="807">
        <v>12</v>
      </c>
      <c r="I1223" s="807">
        <v>421</v>
      </c>
      <c r="K1223" s="806" t="s">
        <v>678</v>
      </c>
      <c r="L1223" s="806" t="s">
        <v>864</v>
      </c>
      <c r="M1223" s="806" t="s">
        <v>824</v>
      </c>
      <c r="N1223" s="807">
        <v>1</v>
      </c>
      <c r="O1223" s="884"/>
      <c r="P1223" s="806" t="s">
        <v>813</v>
      </c>
      <c r="Q1223" s="807">
        <v>2</v>
      </c>
      <c r="R1223" s="807">
        <v>96</v>
      </c>
      <c r="S1223" s="759" t="str">
        <f t="shared" si="38"/>
        <v>Vejez</v>
      </c>
      <c r="U1223" s="806" t="s">
        <v>906</v>
      </c>
      <c r="V1223" s="807">
        <v>0</v>
      </c>
      <c r="W1223" s="807">
        <v>39</v>
      </c>
      <c r="X1223" s="885"/>
      <c r="Z1223" s="886"/>
      <c r="AA1223" s="886"/>
      <c r="AB1223" s="887"/>
      <c r="AC1223" s="886"/>
      <c r="AI1223" s="806" t="s">
        <v>814</v>
      </c>
      <c r="AJ1223" s="807">
        <v>2</v>
      </c>
      <c r="AK1223" s="807">
        <v>102</v>
      </c>
      <c r="AL1223" s="759" t="str">
        <f t="shared" si="39"/>
        <v>Vejez</v>
      </c>
    </row>
    <row r="1224" spans="1:38" ht="15">
      <c r="A1224" s="806" t="s">
        <v>860</v>
      </c>
      <c r="B1224" s="806" t="s">
        <v>792</v>
      </c>
      <c r="C1224" s="806" t="s">
        <v>788</v>
      </c>
      <c r="D1224" s="806" t="s">
        <v>784</v>
      </c>
      <c r="E1224" s="807">
        <v>3</v>
      </c>
      <c r="G1224" s="806" t="s">
        <v>906</v>
      </c>
      <c r="H1224" s="807">
        <v>0</v>
      </c>
      <c r="I1224" s="807">
        <v>159</v>
      </c>
      <c r="K1224" s="806" t="s">
        <v>678</v>
      </c>
      <c r="L1224" s="806" t="s">
        <v>864</v>
      </c>
      <c r="M1224" s="806" t="s">
        <v>666</v>
      </c>
      <c r="N1224" s="807">
        <v>2</v>
      </c>
      <c r="O1224" s="884"/>
      <c r="P1224" s="806" t="s">
        <v>813</v>
      </c>
      <c r="Q1224" s="807">
        <v>2</v>
      </c>
      <c r="R1224" s="807">
        <v>97</v>
      </c>
      <c r="S1224" s="759" t="str">
        <f t="shared" si="38"/>
        <v>Vejez</v>
      </c>
      <c r="U1224" s="806" t="s">
        <v>906</v>
      </c>
      <c r="V1224" s="807">
        <v>1</v>
      </c>
      <c r="W1224" s="807">
        <v>201</v>
      </c>
      <c r="X1224" s="885"/>
      <c r="Z1224" s="886"/>
      <c r="AA1224" s="886"/>
      <c r="AB1224" s="887"/>
      <c r="AC1224" s="886"/>
      <c r="AI1224" s="806" t="s">
        <v>814</v>
      </c>
      <c r="AJ1224" s="807">
        <v>1</v>
      </c>
      <c r="AK1224" s="807">
        <v>103</v>
      </c>
      <c r="AL1224" s="759" t="str">
        <f t="shared" si="39"/>
        <v>Vejez</v>
      </c>
    </row>
    <row r="1225" spans="1:38" ht="30">
      <c r="A1225" s="806" t="s">
        <v>860</v>
      </c>
      <c r="B1225" s="806" t="s">
        <v>792</v>
      </c>
      <c r="C1225" s="806" t="s">
        <v>783</v>
      </c>
      <c r="D1225" s="806" t="s">
        <v>789</v>
      </c>
      <c r="E1225" s="807">
        <v>1</v>
      </c>
      <c r="G1225" s="806" t="s">
        <v>906</v>
      </c>
      <c r="H1225" s="807">
        <v>1</v>
      </c>
      <c r="I1225" s="807">
        <v>618</v>
      </c>
      <c r="K1225" s="806" t="s">
        <v>678</v>
      </c>
      <c r="L1225" s="806" t="s">
        <v>864</v>
      </c>
      <c r="M1225" s="806" t="s">
        <v>794</v>
      </c>
      <c r="N1225" s="807">
        <v>5</v>
      </c>
      <c r="O1225" s="884"/>
      <c r="P1225" s="806" t="s">
        <v>813</v>
      </c>
      <c r="Q1225" s="807">
        <v>2</v>
      </c>
      <c r="R1225" s="807">
        <v>98</v>
      </c>
      <c r="S1225" s="759" t="str">
        <f t="shared" si="38"/>
        <v>Vejez</v>
      </c>
      <c r="U1225" s="806" t="s">
        <v>906</v>
      </c>
      <c r="V1225" s="807">
        <v>2</v>
      </c>
      <c r="W1225" s="807">
        <v>634</v>
      </c>
      <c r="X1225" s="885"/>
      <c r="Z1225" s="886"/>
      <c r="AA1225" s="886"/>
      <c r="AB1225" s="887"/>
      <c r="AC1225" s="886"/>
      <c r="AI1225" s="806" t="s">
        <v>816</v>
      </c>
      <c r="AJ1225" s="807">
        <v>41</v>
      </c>
      <c r="AK1225" s="807">
        <v>0</v>
      </c>
      <c r="AL1225" s="759" t="str">
        <f t="shared" si="39"/>
        <v>Primera Infancia</v>
      </c>
    </row>
    <row r="1226" spans="1:38" ht="30">
      <c r="A1226" s="806" t="s">
        <v>860</v>
      </c>
      <c r="B1226" s="806" t="s">
        <v>815</v>
      </c>
      <c r="C1226" s="806" t="s">
        <v>788</v>
      </c>
      <c r="D1226" s="806" t="s">
        <v>789</v>
      </c>
      <c r="E1226" s="807">
        <v>4583</v>
      </c>
      <c r="G1226" s="806" t="s">
        <v>906</v>
      </c>
      <c r="H1226" s="807">
        <v>2</v>
      </c>
      <c r="I1226" s="807">
        <v>1722</v>
      </c>
      <c r="K1226" s="806" t="s">
        <v>678</v>
      </c>
      <c r="L1226" s="806" t="s">
        <v>864</v>
      </c>
      <c r="M1226" s="806" t="s">
        <v>795</v>
      </c>
      <c r="N1226" s="807">
        <v>6</v>
      </c>
      <c r="O1226" s="884"/>
      <c r="P1226" s="806" t="s">
        <v>813</v>
      </c>
      <c r="Q1226" s="807">
        <v>2</v>
      </c>
      <c r="R1226" s="807">
        <v>101</v>
      </c>
      <c r="S1226" s="759" t="str">
        <f t="shared" si="38"/>
        <v>Vejez</v>
      </c>
      <c r="U1226" s="806" t="s">
        <v>906</v>
      </c>
      <c r="V1226" s="807">
        <v>3</v>
      </c>
      <c r="W1226" s="807">
        <v>244</v>
      </c>
      <c r="X1226" s="885"/>
      <c r="Z1226" s="886"/>
      <c r="AA1226" s="886"/>
      <c r="AB1226" s="887"/>
      <c r="AC1226" s="886"/>
      <c r="AI1226" s="806" t="s">
        <v>816</v>
      </c>
      <c r="AJ1226" s="807">
        <v>38</v>
      </c>
      <c r="AK1226" s="807">
        <v>1</v>
      </c>
      <c r="AL1226" s="759" t="str">
        <f t="shared" si="39"/>
        <v>Primera Infancia</v>
      </c>
    </row>
    <row r="1227" spans="1:38" ht="30">
      <c r="A1227" s="806" t="s">
        <v>860</v>
      </c>
      <c r="B1227" s="806" t="s">
        <v>815</v>
      </c>
      <c r="C1227" s="806" t="s">
        <v>788</v>
      </c>
      <c r="D1227" s="806" t="s">
        <v>784</v>
      </c>
      <c r="E1227" s="807">
        <v>1371</v>
      </c>
      <c r="G1227" s="806" t="s">
        <v>906</v>
      </c>
      <c r="H1227" s="807">
        <v>3</v>
      </c>
      <c r="I1227" s="807">
        <v>796</v>
      </c>
      <c r="K1227" s="806" t="s">
        <v>678</v>
      </c>
      <c r="L1227" s="806" t="s">
        <v>864</v>
      </c>
      <c r="M1227" s="806" t="s">
        <v>798</v>
      </c>
      <c r="N1227" s="807">
        <v>17</v>
      </c>
      <c r="O1227" s="884"/>
      <c r="P1227" s="806" t="s">
        <v>813</v>
      </c>
      <c r="Q1227" s="807">
        <v>1</v>
      </c>
      <c r="R1227" s="807">
        <v>104</v>
      </c>
      <c r="S1227" s="759" t="str">
        <f t="shared" si="38"/>
        <v>Vejez</v>
      </c>
      <c r="U1227" s="806" t="s">
        <v>906</v>
      </c>
      <c r="V1227" s="807">
        <v>4</v>
      </c>
      <c r="W1227" s="807">
        <v>1771</v>
      </c>
      <c r="X1227" s="885"/>
      <c r="Z1227" s="886"/>
      <c r="AA1227" s="886"/>
      <c r="AB1227" s="887"/>
      <c r="AC1227" s="886"/>
      <c r="AI1227" s="806" t="s">
        <v>816</v>
      </c>
      <c r="AJ1227" s="807">
        <v>50</v>
      </c>
      <c r="AK1227" s="807">
        <v>2</v>
      </c>
      <c r="AL1227" s="759" t="str">
        <f t="shared" si="39"/>
        <v>Primera Infancia</v>
      </c>
    </row>
    <row r="1228" spans="1:38" ht="30">
      <c r="A1228" s="806" t="s">
        <v>860</v>
      </c>
      <c r="B1228" s="806" t="s">
        <v>815</v>
      </c>
      <c r="C1228" s="806" t="s">
        <v>783</v>
      </c>
      <c r="D1228" s="806" t="s">
        <v>789</v>
      </c>
      <c r="E1228" s="807">
        <v>4506</v>
      </c>
      <c r="G1228" s="806" t="s">
        <v>906</v>
      </c>
      <c r="H1228" s="807">
        <v>4</v>
      </c>
      <c r="I1228" s="807">
        <v>3607</v>
      </c>
      <c r="K1228" s="806" t="s">
        <v>678</v>
      </c>
      <c r="L1228" s="806" t="s">
        <v>864</v>
      </c>
      <c r="M1228" s="806" t="s">
        <v>799</v>
      </c>
      <c r="N1228" s="807">
        <v>16</v>
      </c>
      <c r="O1228" s="884"/>
      <c r="P1228" s="806" t="s">
        <v>813</v>
      </c>
      <c r="Q1228" s="807">
        <v>1</v>
      </c>
      <c r="R1228" s="807">
        <v>108</v>
      </c>
      <c r="S1228" s="759" t="str">
        <f t="shared" si="38"/>
        <v>Vejez</v>
      </c>
      <c r="U1228" s="806" t="s">
        <v>906</v>
      </c>
      <c r="V1228" s="807">
        <v>5</v>
      </c>
      <c r="W1228" s="807">
        <v>201</v>
      </c>
      <c r="X1228" s="885"/>
      <c r="Z1228" s="886"/>
      <c r="AA1228" s="886"/>
      <c r="AB1228" s="887"/>
      <c r="AC1228" s="886"/>
      <c r="AI1228" s="806" t="s">
        <v>816</v>
      </c>
      <c r="AJ1228" s="807">
        <v>53</v>
      </c>
      <c r="AK1228" s="807">
        <v>3</v>
      </c>
      <c r="AL1228" s="759" t="str">
        <f t="shared" si="39"/>
        <v>Primera Infancia</v>
      </c>
    </row>
    <row r="1229" spans="1:38" ht="30">
      <c r="A1229" s="806" t="s">
        <v>860</v>
      </c>
      <c r="B1229" s="806" t="s">
        <v>815</v>
      </c>
      <c r="C1229" s="806" t="s">
        <v>783</v>
      </c>
      <c r="D1229" s="806" t="s">
        <v>784</v>
      </c>
      <c r="E1229" s="807">
        <v>1118</v>
      </c>
      <c r="G1229" s="806" t="s">
        <v>906</v>
      </c>
      <c r="H1229" s="807">
        <v>5</v>
      </c>
      <c r="I1229" s="807">
        <v>581</v>
      </c>
      <c r="K1229" s="806" t="s">
        <v>678</v>
      </c>
      <c r="L1229" s="806" t="s">
        <v>864</v>
      </c>
      <c r="M1229" s="806" t="s">
        <v>801</v>
      </c>
      <c r="N1229" s="807">
        <v>28</v>
      </c>
      <c r="O1229" s="884"/>
      <c r="P1229" s="806" t="s">
        <v>814</v>
      </c>
      <c r="Q1229" s="807">
        <v>1083</v>
      </c>
      <c r="R1229" s="807">
        <v>0</v>
      </c>
      <c r="S1229" s="759" t="str">
        <f t="shared" si="38"/>
        <v>Primera Infancia</v>
      </c>
      <c r="U1229" s="806" t="s">
        <v>906</v>
      </c>
      <c r="V1229" s="807">
        <v>6</v>
      </c>
      <c r="W1229" s="807">
        <v>200</v>
      </c>
      <c r="X1229" s="885"/>
      <c r="Z1229" s="886"/>
      <c r="AA1229" s="886"/>
      <c r="AB1229" s="887"/>
      <c r="AC1229" s="886"/>
      <c r="AI1229" s="806" t="s">
        <v>816</v>
      </c>
      <c r="AJ1229" s="807">
        <v>55</v>
      </c>
      <c r="AK1229" s="807">
        <v>4</v>
      </c>
      <c r="AL1229" s="759" t="str">
        <f t="shared" si="39"/>
        <v>Primera Infancia</v>
      </c>
    </row>
    <row r="1230" spans="1:38" ht="30">
      <c r="A1230" s="806" t="s">
        <v>860</v>
      </c>
      <c r="B1230" s="806" t="s">
        <v>818</v>
      </c>
      <c r="C1230" s="806" t="s">
        <v>788</v>
      </c>
      <c r="D1230" s="806" t="s">
        <v>789</v>
      </c>
      <c r="E1230" s="807">
        <v>7</v>
      </c>
      <c r="G1230" s="806" t="s">
        <v>906</v>
      </c>
      <c r="H1230" s="807">
        <v>6</v>
      </c>
      <c r="I1230" s="807">
        <v>599</v>
      </c>
      <c r="K1230" s="806" t="s">
        <v>678</v>
      </c>
      <c r="L1230" s="806" t="s">
        <v>864</v>
      </c>
      <c r="M1230" s="806" t="s">
        <v>673</v>
      </c>
      <c r="N1230" s="807">
        <v>1</v>
      </c>
      <c r="O1230" s="884"/>
      <c r="P1230" s="806" t="s">
        <v>814</v>
      </c>
      <c r="Q1230" s="807">
        <v>1002</v>
      </c>
      <c r="R1230" s="807">
        <v>1</v>
      </c>
      <c r="S1230" s="759" t="str">
        <f t="shared" si="38"/>
        <v>Primera Infancia</v>
      </c>
      <c r="U1230" s="806" t="s">
        <v>906</v>
      </c>
      <c r="V1230" s="807">
        <v>7</v>
      </c>
      <c r="W1230" s="807">
        <v>108</v>
      </c>
      <c r="X1230" s="885"/>
      <c r="Z1230" s="886"/>
      <c r="AA1230" s="886"/>
      <c r="AB1230" s="887"/>
      <c r="AC1230" s="886"/>
      <c r="AI1230" s="806" t="s">
        <v>816</v>
      </c>
      <c r="AJ1230" s="807">
        <v>50</v>
      </c>
      <c r="AK1230" s="807">
        <v>5</v>
      </c>
      <c r="AL1230" s="759" t="str">
        <f t="shared" si="39"/>
        <v>Primera Infancia</v>
      </c>
    </row>
    <row r="1231" spans="1:38" ht="30">
      <c r="A1231" s="806" t="s">
        <v>860</v>
      </c>
      <c r="B1231" s="806" t="s">
        <v>818</v>
      </c>
      <c r="C1231" s="806" t="s">
        <v>788</v>
      </c>
      <c r="D1231" s="806" t="s">
        <v>784</v>
      </c>
      <c r="E1231" s="807">
        <v>5</v>
      </c>
      <c r="G1231" s="806" t="s">
        <v>906</v>
      </c>
      <c r="H1231" s="807">
        <v>7</v>
      </c>
      <c r="I1231" s="807">
        <v>557</v>
      </c>
      <c r="K1231" s="806" t="s">
        <v>678</v>
      </c>
      <c r="L1231" s="806" t="s">
        <v>864</v>
      </c>
      <c r="M1231" s="806" t="s">
        <v>674</v>
      </c>
      <c r="N1231" s="807">
        <v>863</v>
      </c>
      <c r="O1231" s="884"/>
      <c r="P1231" s="806" t="s">
        <v>814</v>
      </c>
      <c r="Q1231" s="807">
        <v>1024</v>
      </c>
      <c r="R1231" s="807">
        <v>2</v>
      </c>
      <c r="S1231" s="759" t="str">
        <f t="shared" si="38"/>
        <v>Primera Infancia</v>
      </c>
      <c r="U1231" s="806" t="s">
        <v>906</v>
      </c>
      <c r="V1231" s="807">
        <v>8</v>
      </c>
      <c r="W1231" s="807">
        <v>70</v>
      </c>
      <c r="X1231" s="885"/>
      <c r="Z1231" s="886"/>
      <c r="AA1231" s="886"/>
      <c r="AB1231" s="887"/>
      <c r="AC1231" s="886"/>
      <c r="AI1231" s="806" t="s">
        <v>816</v>
      </c>
      <c r="AJ1231" s="807">
        <v>44</v>
      </c>
      <c r="AK1231" s="807">
        <v>6</v>
      </c>
      <c r="AL1231" s="759" t="str">
        <f t="shared" si="39"/>
        <v>Infancia</v>
      </c>
    </row>
    <row r="1232" spans="1:38" ht="30">
      <c r="A1232" s="806" t="s">
        <v>860</v>
      </c>
      <c r="B1232" s="806" t="s">
        <v>818</v>
      </c>
      <c r="C1232" s="806" t="s">
        <v>783</v>
      </c>
      <c r="D1232" s="806" t="s">
        <v>789</v>
      </c>
      <c r="E1232" s="807">
        <v>17</v>
      </c>
      <c r="G1232" s="806" t="s">
        <v>906</v>
      </c>
      <c r="H1232" s="807">
        <v>8</v>
      </c>
      <c r="I1232" s="807">
        <v>479</v>
      </c>
      <c r="K1232" s="806" t="s">
        <v>678</v>
      </c>
      <c r="L1232" s="806" t="s">
        <v>864</v>
      </c>
      <c r="M1232" s="806" t="s">
        <v>676</v>
      </c>
      <c r="N1232" s="807">
        <v>2</v>
      </c>
      <c r="O1232" s="884"/>
      <c r="P1232" s="806" t="s">
        <v>814</v>
      </c>
      <c r="Q1232" s="807">
        <v>921</v>
      </c>
      <c r="R1232" s="807">
        <v>3</v>
      </c>
      <c r="S1232" s="759" t="str">
        <f t="shared" si="38"/>
        <v>Primera Infancia</v>
      </c>
      <c r="U1232" s="806" t="s">
        <v>906</v>
      </c>
      <c r="V1232" s="807">
        <v>9</v>
      </c>
      <c r="W1232" s="807">
        <v>54</v>
      </c>
      <c r="X1232" s="885"/>
      <c r="Z1232" s="886"/>
      <c r="AA1232" s="886"/>
      <c r="AB1232" s="887"/>
      <c r="AC1232" s="886"/>
      <c r="AI1232" s="806" t="s">
        <v>816</v>
      </c>
      <c r="AJ1232" s="807">
        <v>53</v>
      </c>
      <c r="AK1232" s="807">
        <v>7</v>
      </c>
      <c r="AL1232" s="759" t="str">
        <f t="shared" si="39"/>
        <v>Infancia</v>
      </c>
    </row>
    <row r="1233" spans="1:38" ht="30">
      <c r="A1233" s="806" t="s">
        <v>860</v>
      </c>
      <c r="B1233" s="806" t="s">
        <v>818</v>
      </c>
      <c r="C1233" s="806" t="s">
        <v>783</v>
      </c>
      <c r="D1233" s="806" t="s">
        <v>784</v>
      </c>
      <c r="E1233" s="807">
        <v>7</v>
      </c>
      <c r="G1233" s="806" t="s">
        <v>906</v>
      </c>
      <c r="H1233" s="807">
        <v>9</v>
      </c>
      <c r="I1233" s="807">
        <v>380</v>
      </c>
      <c r="K1233" s="806" t="s">
        <v>678</v>
      </c>
      <c r="L1233" s="806" t="s">
        <v>864</v>
      </c>
      <c r="M1233" s="806" t="s">
        <v>683</v>
      </c>
      <c r="N1233" s="807">
        <v>1</v>
      </c>
      <c r="O1233" s="884"/>
      <c r="P1233" s="806" t="s">
        <v>814</v>
      </c>
      <c r="Q1233" s="807">
        <v>920</v>
      </c>
      <c r="R1233" s="807">
        <v>4</v>
      </c>
      <c r="S1233" s="759" t="str">
        <f t="shared" si="38"/>
        <v>Primera Infancia</v>
      </c>
      <c r="U1233" s="806" t="s">
        <v>906</v>
      </c>
      <c r="V1233" s="807">
        <v>10</v>
      </c>
      <c r="W1233" s="807">
        <v>30</v>
      </c>
      <c r="X1233" s="885"/>
      <c r="Z1233" s="886"/>
      <c r="AA1233" s="886"/>
      <c r="AB1233" s="887"/>
      <c r="AC1233" s="886"/>
      <c r="AI1233" s="806" t="s">
        <v>816</v>
      </c>
      <c r="AJ1233" s="807">
        <v>42</v>
      </c>
      <c r="AK1233" s="807">
        <v>8</v>
      </c>
      <c r="AL1233" s="759" t="str">
        <f t="shared" si="39"/>
        <v>Infancia</v>
      </c>
    </row>
    <row r="1234" spans="1:38" ht="30">
      <c r="A1234" s="806" t="s">
        <v>861</v>
      </c>
      <c r="B1234" s="806" t="s">
        <v>662</v>
      </c>
      <c r="C1234" s="806" t="s">
        <v>788</v>
      </c>
      <c r="D1234" s="806" t="s">
        <v>789</v>
      </c>
      <c r="E1234" s="807">
        <v>788</v>
      </c>
      <c r="G1234" s="806" t="s">
        <v>906</v>
      </c>
      <c r="H1234" s="807">
        <v>10</v>
      </c>
      <c r="I1234" s="807">
        <v>261</v>
      </c>
      <c r="K1234" s="806" t="s">
        <v>678</v>
      </c>
      <c r="L1234" s="806" t="s">
        <v>864</v>
      </c>
      <c r="M1234" s="806" t="s">
        <v>684</v>
      </c>
      <c r="N1234" s="807">
        <v>5815</v>
      </c>
      <c r="O1234" s="884"/>
      <c r="P1234" s="806" t="s">
        <v>814</v>
      </c>
      <c r="Q1234" s="807">
        <v>878</v>
      </c>
      <c r="R1234" s="807">
        <v>5</v>
      </c>
      <c r="S1234" s="759" t="str">
        <f t="shared" si="38"/>
        <v>Primera Infancia</v>
      </c>
      <c r="U1234" s="806" t="s">
        <v>906</v>
      </c>
      <c r="V1234" s="807">
        <v>11</v>
      </c>
      <c r="W1234" s="807">
        <v>20</v>
      </c>
      <c r="X1234" s="885"/>
      <c r="Z1234" s="886"/>
      <c r="AA1234" s="886"/>
      <c r="AB1234" s="887"/>
      <c r="AC1234" s="886"/>
      <c r="AI1234" s="806" t="s">
        <v>816</v>
      </c>
      <c r="AJ1234" s="807">
        <v>59</v>
      </c>
      <c r="AK1234" s="807">
        <v>9</v>
      </c>
      <c r="AL1234" s="759" t="str">
        <f t="shared" si="39"/>
        <v>Infancia</v>
      </c>
    </row>
    <row r="1235" spans="1:38" ht="15">
      <c r="A1235" s="806" t="s">
        <v>861</v>
      </c>
      <c r="B1235" s="806" t="s">
        <v>662</v>
      </c>
      <c r="C1235" s="806" t="s">
        <v>788</v>
      </c>
      <c r="D1235" s="806" t="s">
        <v>784</v>
      </c>
      <c r="E1235" s="807">
        <v>558</v>
      </c>
      <c r="G1235" s="806" t="s">
        <v>906</v>
      </c>
      <c r="H1235" s="807">
        <v>11</v>
      </c>
      <c r="I1235" s="807">
        <v>209</v>
      </c>
      <c r="K1235" s="806" t="s">
        <v>678</v>
      </c>
      <c r="L1235" s="806" t="s">
        <v>866</v>
      </c>
      <c r="M1235" s="806" t="s">
        <v>662</v>
      </c>
      <c r="N1235" s="807">
        <v>14</v>
      </c>
      <c r="O1235" s="884"/>
      <c r="P1235" s="806" t="s">
        <v>814</v>
      </c>
      <c r="Q1235" s="807">
        <v>871</v>
      </c>
      <c r="R1235" s="807">
        <v>6</v>
      </c>
      <c r="S1235" s="759" t="str">
        <f t="shared" si="38"/>
        <v>Infancia</v>
      </c>
      <c r="U1235" s="806" t="s">
        <v>906</v>
      </c>
      <c r="V1235" s="807">
        <v>12</v>
      </c>
      <c r="W1235" s="807">
        <v>28</v>
      </c>
      <c r="X1235" s="885"/>
      <c r="Z1235" s="886"/>
      <c r="AA1235" s="886"/>
      <c r="AB1235" s="887"/>
      <c r="AC1235" s="886"/>
      <c r="AI1235" s="806" t="s">
        <v>816</v>
      </c>
      <c r="AJ1235" s="807">
        <v>55</v>
      </c>
      <c r="AK1235" s="807">
        <v>10</v>
      </c>
      <c r="AL1235" s="759" t="str">
        <f t="shared" si="39"/>
        <v>Infancia</v>
      </c>
    </row>
    <row r="1236" spans="1:38" ht="15">
      <c r="A1236" s="806" t="s">
        <v>861</v>
      </c>
      <c r="B1236" s="806" t="s">
        <v>662</v>
      </c>
      <c r="C1236" s="806" t="s">
        <v>783</v>
      </c>
      <c r="D1236" s="806" t="s">
        <v>789</v>
      </c>
      <c r="E1236" s="807">
        <v>777</v>
      </c>
      <c r="G1236" s="806" t="s">
        <v>906</v>
      </c>
      <c r="H1236" s="807">
        <v>12</v>
      </c>
      <c r="I1236" s="807">
        <v>279</v>
      </c>
      <c r="K1236" s="806" t="s">
        <v>678</v>
      </c>
      <c r="L1236" s="806" t="s">
        <v>866</v>
      </c>
      <c r="M1236" s="806" t="s">
        <v>820</v>
      </c>
      <c r="N1236" s="807">
        <v>5</v>
      </c>
      <c r="O1236" s="884"/>
      <c r="P1236" s="806" t="s">
        <v>814</v>
      </c>
      <c r="Q1236" s="807">
        <v>902</v>
      </c>
      <c r="R1236" s="807">
        <v>7</v>
      </c>
      <c r="S1236" s="759" t="str">
        <f t="shared" si="38"/>
        <v>Infancia</v>
      </c>
      <c r="U1236" s="806" t="s">
        <v>907</v>
      </c>
      <c r="V1236" s="807">
        <v>0</v>
      </c>
      <c r="W1236" s="807">
        <v>145</v>
      </c>
      <c r="X1236" s="885"/>
      <c r="Z1236" s="886"/>
      <c r="AA1236" s="886"/>
      <c r="AB1236" s="887"/>
      <c r="AC1236" s="886"/>
      <c r="AI1236" s="806" t="s">
        <v>816</v>
      </c>
      <c r="AJ1236" s="807">
        <v>37</v>
      </c>
      <c r="AK1236" s="807">
        <v>11</v>
      </c>
      <c r="AL1236" s="759" t="str">
        <f t="shared" si="39"/>
        <v>Infancia</v>
      </c>
    </row>
    <row r="1237" spans="1:38" ht="30">
      <c r="A1237" s="806" t="s">
        <v>861</v>
      </c>
      <c r="B1237" s="806" t="s">
        <v>662</v>
      </c>
      <c r="C1237" s="806" t="s">
        <v>783</v>
      </c>
      <c r="D1237" s="806" t="s">
        <v>784</v>
      </c>
      <c r="E1237" s="807">
        <v>558</v>
      </c>
      <c r="G1237" s="806" t="s">
        <v>907</v>
      </c>
      <c r="H1237" s="807">
        <v>0</v>
      </c>
      <c r="I1237" s="807">
        <v>126</v>
      </c>
      <c r="K1237" s="806" t="s">
        <v>678</v>
      </c>
      <c r="L1237" s="806" t="s">
        <v>866</v>
      </c>
      <c r="M1237" s="806" t="s">
        <v>786</v>
      </c>
      <c r="N1237" s="807">
        <v>2</v>
      </c>
      <c r="O1237" s="884"/>
      <c r="P1237" s="806" t="s">
        <v>814</v>
      </c>
      <c r="Q1237" s="807">
        <v>939</v>
      </c>
      <c r="R1237" s="807">
        <v>8</v>
      </c>
      <c r="S1237" s="759" t="str">
        <f t="shared" si="38"/>
        <v>Infancia</v>
      </c>
      <c r="U1237" s="806" t="s">
        <v>907</v>
      </c>
      <c r="V1237" s="807">
        <v>1</v>
      </c>
      <c r="W1237" s="807">
        <v>714</v>
      </c>
      <c r="X1237" s="885"/>
      <c r="Z1237" s="886"/>
      <c r="AA1237" s="886"/>
      <c r="AB1237" s="887"/>
      <c r="AC1237" s="886"/>
      <c r="AI1237" s="806" t="s">
        <v>816</v>
      </c>
      <c r="AJ1237" s="807">
        <v>62</v>
      </c>
      <c r="AK1237" s="807">
        <v>12</v>
      </c>
      <c r="AL1237" s="759" t="str">
        <f t="shared" si="39"/>
        <v>Adolescente</v>
      </c>
    </row>
    <row r="1238" spans="1:38" ht="30">
      <c r="A1238" s="806" t="s">
        <v>861</v>
      </c>
      <c r="B1238" s="806" t="s">
        <v>666</v>
      </c>
      <c r="C1238" s="806" t="s">
        <v>788</v>
      </c>
      <c r="D1238" s="806" t="s">
        <v>789</v>
      </c>
      <c r="E1238" s="807">
        <v>76</v>
      </c>
      <c r="G1238" s="806" t="s">
        <v>907</v>
      </c>
      <c r="H1238" s="807">
        <v>1</v>
      </c>
      <c r="I1238" s="807">
        <v>459</v>
      </c>
      <c r="K1238" s="806" t="s">
        <v>678</v>
      </c>
      <c r="L1238" s="806" t="s">
        <v>866</v>
      </c>
      <c r="M1238" s="806" t="s">
        <v>808</v>
      </c>
      <c r="N1238" s="807">
        <v>6</v>
      </c>
      <c r="O1238" s="884"/>
      <c r="P1238" s="806" t="s">
        <v>814</v>
      </c>
      <c r="Q1238" s="807">
        <v>956</v>
      </c>
      <c r="R1238" s="807">
        <v>9</v>
      </c>
      <c r="S1238" s="759" t="str">
        <f t="shared" si="38"/>
        <v>Infancia</v>
      </c>
      <c r="U1238" s="806" t="s">
        <v>907</v>
      </c>
      <c r="V1238" s="807">
        <v>2</v>
      </c>
      <c r="W1238" s="807">
        <v>2220</v>
      </c>
      <c r="X1238" s="885"/>
      <c r="Z1238" s="886"/>
      <c r="AA1238" s="886"/>
      <c r="AB1238" s="887"/>
      <c r="AC1238" s="886"/>
      <c r="AI1238" s="806" t="s">
        <v>816</v>
      </c>
      <c r="AJ1238" s="807">
        <v>32</v>
      </c>
      <c r="AK1238" s="807">
        <v>13</v>
      </c>
      <c r="AL1238" s="759" t="str">
        <f t="shared" si="39"/>
        <v>Adolescente</v>
      </c>
    </row>
    <row r="1239" spans="1:38" ht="30">
      <c r="A1239" s="806" t="s">
        <v>861</v>
      </c>
      <c r="B1239" s="806" t="s">
        <v>666</v>
      </c>
      <c r="C1239" s="806" t="s">
        <v>788</v>
      </c>
      <c r="D1239" s="806" t="s">
        <v>784</v>
      </c>
      <c r="E1239" s="807">
        <v>39</v>
      </c>
      <c r="G1239" s="806" t="s">
        <v>907</v>
      </c>
      <c r="H1239" s="807">
        <v>2</v>
      </c>
      <c r="I1239" s="807">
        <v>1376</v>
      </c>
      <c r="K1239" s="806" t="s">
        <v>678</v>
      </c>
      <c r="L1239" s="806" t="s">
        <v>866</v>
      </c>
      <c r="M1239" s="806" t="s">
        <v>790</v>
      </c>
      <c r="N1239" s="807">
        <v>232</v>
      </c>
      <c r="O1239" s="884"/>
      <c r="P1239" s="806" t="s">
        <v>814</v>
      </c>
      <c r="Q1239" s="807">
        <v>916</v>
      </c>
      <c r="R1239" s="807">
        <v>10</v>
      </c>
      <c r="S1239" s="759" t="str">
        <f t="shared" si="38"/>
        <v>Infancia</v>
      </c>
      <c r="U1239" s="806" t="s">
        <v>907</v>
      </c>
      <c r="V1239" s="807">
        <v>3</v>
      </c>
      <c r="W1239" s="807">
        <v>1013</v>
      </c>
      <c r="X1239" s="885"/>
      <c r="Z1239" s="886"/>
      <c r="AA1239" s="886"/>
      <c r="AB1239" s="887"/>
      <c r="AC1239" s="886"/>
      <c r="AI1239" s="806" t="s">
        <v>816</v>
      </c>
      <c r="AJ1239" s="807">
        <v>51</v>
      </c>
      <c r="AK1239" s="807">
        <v>14</v>
      </c>
      <c r="AL1239" s="759" t="str">
        <f t="shared" si="39"/>
        <v>Adolescente</v>
      </c>
    </row>
    <row r="1240" spans="1:38" ht="30">
      <c r="A1240" s="806" t="s">
        <v>861</v>
      </c>
      <c r="B1240" s="806" t="s">
        <v>666</v>
      </c>
      <c r="C1240" s="806" t="s">
        <v>783</v>
      </c>
      <c r="D1240" s="806" t="s">
        <v>789</v>
      </c>
      <c r="E1240" s="807">
        <v>78</v>
      </c>
      <c r="G1240" s="806" t="s">
        <v>907</v>
      </c>
      <c r="H1240" s="807">
        <v>3</v>
      </c>
      <c r="I1240" s="807">
        <v>783</v>
      </c>
      <c r="K1240" s="806" t="s">
        <v>678</v>
      </c>
      <c r="L1240" s="806" t="s">
        <v>866</v>
      </c>
      <c r="M1240" s="806" t="s">
        <v>791</v>
      </c>
      <c r="N1240" s="807">
        <v>22</v>
      </c>
      <c r="O1240" s="884"/>
      <c r="P1240" s="806" t="s">
        <v>814</v>
      </c>
      <c r="Q1240" s="807">
        <v>919</v>
      </c>
      <c r="R1240" s="807">
        <v>11</v>
      </c>
      <c r="S1240" s="759" t="str">
        <f t="shared" si="38"/>
        <v>Infancia</v>
      </c>
      <c r="U1240" s="806" t="s">
        <v>907</v>
      </c>
      <c r="V1240" s="807">
        <v>4</v>
      </c>
      <c r="W1240" s="807">
        <v>7085</v>
      </c>
      <c r="X1240" s="885"/>
      <c r="Z1240" s="886"/>
      <c r="AA1240" s="886"/>
      <c r="AB1240" s="887"/>
      <c r="AC1240" s="886"/>
      <c r="AI1240" s="806" t="s">
        <v>816</v>
      </c>
      <c r="AJ1240" s="807">
        <v>63</v>
      </c>
      <c r="AK1240" s="807">
        <v>15</v>
      </c>
      <c r="AL1240" s="759" t="str">
        <f t="shared" si="39"/>
        <v>Adolescente</v>
      </c>
    </row>
    <row r="1241" spans="1:38" ht="30">
      <c r="A1241" s="806" t="s">
        <v>861</v>
      </c>
      <c r="B1241" s="806" t="s">
        <v>666</v>
      </c>
      <c r="C1241" s="806" t="s">
        <v>783</v>
      </c>
      <c r="D1241" s="806" t="s">
        <v>784</v>
      </c>
      <c r="E1241" s="807">
        <v>66</v>
      </c>
      <c r="G1241" s="806" t="s">
        <v>907</v>
      </c>
      <c r="H1241" s="807">
        <v>4</v>
      </c>
      <c r="I1241" s="807">
        <v>3237</v>
      </c>
      <c r="K1241" s="806" t="s">
        <v>678</v>
      </c>
      <c r="L1241" s="806" t="s">
        <v>866</v>
      </c>
      <c r="M1241" s="806" t="s">
        <v>824</v>
      </c>
      <c r="N1241" s="807">
        <v>13</v>
      </c>
      <c r="O1241" s="884"/>
      <c r="P1241" s="806" t="s">
        <v>814</v>
      </c>
      <c r="Q1241" s="807">
        <v>1010</v>
      </c>
      <c r="R1241" s="807">
        <v>12</v>
      </c>
      <c r="S1241" s="759" t="str">
        <f t="shared" si="38"/>
        <v>Adolescente</v>
      </c>
      <c r="U1241" s="806" t="s">
        <v>907</v>
      </c>
      <c r="V1241" s="807">
        <v>5</v>
      </c>
      <c r="W1241" s="807">
        <v>927</v>
      </c>
      <c r="X1241" s="885"/>
      <c r="Z1241" s="886"/>
      <c r="AA1241" s="886"/>
      <c r="AB1241" s="887"/>
      <c r="AC1241" s="886"/>
      <c r="AI1241" s="806" t="s">
        <v>816</v>
      </c>
      <c r="AJ1241" s="807">
        <v>55</v>
      </c>
      <c r="AK1241" s="807">
        <v>16</v>
      </c>
      <c r="AL1241" s="759" t="str">
        <f t="shared" si="39"/>
        <v>Adolescente</v>
      </c>
    </row>
    <row r="1242" spans="1:38" ht="30">
      <c r="A1242" s="806" t="s">
        <v>861</v>
      </c>
      <c r="B1242" s="806" t="s">
        <v>787</v>
      </c>
      <c r="C1242" s="806" t="s">
        <v>788</v>
      </c>
      <c r="D1242" s="806" t="s">
        <v>789</v>
      </c>
      <c r="E1242" s="807">
        <v>1</v>
      </c>
      <c r="G1242" s="806" t="s">
        <v>907</v>
      </c>
      <c r="H1242" s="807">
        <v>5</v>
      </c>
      <c r="I1242" s="807">
        <v>566</v>
      </c>
      <c r="K1242" s="806" t="s">
        <v>678</v>
      </c>
      <c r="L1242" s="806" t="s">
        <v>866</v>
      </c>
      <c r="M1242" s="806" t="s">
        <v>826</v>
      </c>
      <c r="N1242" s="807">
        <v>5</v>
      </c>
      <c r="O1242" s="884"/>
      <c r="P1242" s="806" t="s">
        <v>814</v>
      </c>
      <c r="Q1242" s="807">
        <v>1035</v>
      </c>
      <c r="R1242" s="807">
        <v>13</v>
      </c>
      <c r="S1242" s="759" t="str">
        <f t="shared" si="38"/>
        <v>Adolescente</v>
      </c>
      <c r="U1242" s="806" t="s">
        <v>907</v>
      </c>
      <c r="V1242" s="807">
        <v>6</v>
      </c>
      <c r="W1242" s="807">
        <v>920</v>
      </c>
      <c r="X1242" s="885"/>
      <c r="Z1242" s="886"/>
      <c r="AA1242" s="886"/>
      <c r="AB1242" s="887"/>
      <c r="AC1242" s="886"/>
      <c r="AI1242" s="806" t="s">
        <v>816</v>
      </c>
      <c r="AJ1242" s="807">
        <v>51</v>
      </c>
      <c r="AK1242" s="807">
        <v>17</v>
      </c>
      <c r="AL1242" s="759" t="str">
        <f t="shared" si="39"/>
        <v>Adolescente</v>
      </c>
    </row>
    <row r="1243" spans="1:38" ht="30">
      <c r="A1243" s="806" t="s">
        <v>861</v>
      </c>
      <c r="B1243" s="806" t="s">
        <v>787</v>
      </c>
      <c r="C1243" s="806" t="s">
        <v>788</v>
      </c>
      <c r="D1243" s="806" t="s">
        <v>784</v>
      </c>
      <c r="E1243" s="807">
        <v>2</v>
      </c>
      <c r="G1243" s="806" t="s">
        <v>907</v>
      </c>
      <c r="H1243" s="807">
        <v>6</v>
      </c>
      <c r="I1243" s="807">
        <v>583</v>
      </c>
      <c r="K1243" s="806" t="s">
        <v>678</v>
      </c>
      <c r="L1243" s="806" t="s">
        <v>866</v>
      </c>
      <c r="M1243" s="806" t="s">
        <v>666</v>
      </c>
      <c r="N1243" s="807">
        <v>25</v>
      </c>
      <c r="O1243" s="884"/>
      <c r="P1243" s="806" t="s">
        <v>814</v>
      </c>
      <c r="Q1243" s="807">
        <v>1104</v>
      </c>
      <c r="R1243" s="807">
        <v>14</v>
      </c>
      <c r="S1243" s="759" t="str">
        <f t="shared" si="38"/>
        <v>Adolescente</v>
      </c>
      <c r="U1243" s="806" t="s">
        <v>907</v>
      </c>
      <c r="V1243" s="807">
        <v>7</v>
      </c>
      <c r="W1243" s="807">
        <v>736</v>
      </c>
      <c r="X1243" s="885"/>
      <c r="Z1243" s="886"/>
      <c r="AA1243" s="886"/>
      <c r="AB1243" s="887"/>
      <c r="AC1243" s="886"/>
      <c r="AI1243" s="806" t="s">
        <v>816</v>
      </c>
      <c r="AJ1243" s="807">
        <v>60</v>
      </c>
      <c r="AK1243" s="807">
        <v>18</v>
      </c>
      <c r="AL1243" s="759" t="str">
        <f t="shared" si="39"/>
        <v>Juventud</v>
      </c>
    </row>
    <row r="1244" spans="1:38" ht="30">
      <c r="A1244" s="806" t="s">
        <v>861</v>
      </c>
      <c r="B1244" s="806" t="s">
        <v>787</v>
      </c>
      <c r="C1244" s="806" t="s">
        <v>783</v>
      </c>
      <c r="D1244" s="806" t="s">
        <v>789</v>
      </c>
      <c r="E1244" s="807">
        <v>1</v>
      </c>
      <c r="G1244" s="806" t="s">
        <v>907</v>
      </c>
      <c r="H1244" s="807">
        <v>7</v>
      </c>
      <c r="I1244" s="807">
        <v>554</v>
      </c>
      <c r="K1244" s="806" t="s">
        <v>678</v>
      </c>
      <c r="L1244" s="806" t="s">
        <v>866</v>
      </c>
      <c r="M1244" s="806" t="s">
        <v>794</v>
      </c>
      <c r="N1244" s="807">
        <v>32</v>
      </c>
      <c r="O1244" s="884"/>
      <c r="P1244" s="806" t="s">
        <v>814</v>
      </c>
      <c r="Q1244" s="807">
        <v>1155</v>
      </c>
      <c r="R1244" s="807">
        <v>15</v>
      </c>
      <c r="S1244" s="759" t="str">
        <f t="shared" si="38"/>
        <v>Adolescente</v>
      </c>
      <c r="U1244" s="806" t="s">
        <v>907</v>
      </c>
      <c r="V1244" s="807">
        <v>8</v>
      </c>
      <c r="W1244" s="807">
        <v>521</v>
      </c>
      <c r="X1244" s="885"/>
      <c r="Z1244" s="886"/>
      <c r="AA1244" s="886"/>
      <c r="AB1244" s="887"/>
      <c r="AC1244" s="886"/>
      <c r="AI1244" s="806" t="s">
        <v>816</v>
      </c>
      <c r="AJ1244" s="807">
        <v>40</v>
      </c>
      <c r="AK1244" s="807">
        <v>19</v>
      </c>
      <c r="AL1244" s="759" t="str">
        <f t="shared" si="39"/>
        <v>Juventud</v>
      </c>
    </row>
    <row r="1245" spans="1:38" ht="30">
      <c r="A1245" s="806" t="s">
        <v>861</v>
      </c>
      <c r="B1245" s="806" t="s">
        <v>787</v>
      </c>
      <c r="C1245" s="806" t="s">
        <v>783</v>
      </c>
      <c r="D1245" s="806" t="s">
        <v>784</v>
      </c>
      <c r="E1245" s="807">
        <v>2</v>
      </c>
      <c r="G1245" s="806" t="s">
        <v>907</v>
      </c>
      <c r="H1245" s="807">
        <v>8</v>
      </c>
      <c r="I1245" s="807">
        <v>438</v>
      </c>
      <c r="K1245" s="806" t="s">
        <v>678</v>
      </c>
      <c r="L1245" s="806" t="s">
        <v>866</v>
      </c>
      <c r="M1245" s="806" t="s">
        <v>795</v>
      </c>
      <c r="N1245" s="807">
        <v>22</v>
      </c>
      <c r="O1245" s="884"/>
      <c r="P1245" s="806" t="s">
        <v>814</v>
      </c>
      <c r="Q1245" s="807">
        <v>1175</v>
      </c>
      <c r="R1245" s="807">
        <v>16</v>
      </c>
      <c r="S1245" s="759" t="str">
        <f t="shared" si="38"/>
        <v>Adolescente</v>
      </c>
      <c r="U1245" s="806" t="s">
        <v>907</v>
      </c>
      <c r="V1245" s="807">
        <v>9</v>
      </c>
      <c r="W1245" s="807">
        <v>337</v>
      </c>
      <c r="X1245" s="885"/>
      <c r="Z1245" s="886"/>
      <c r="AA1245" s="886"/>
      <c r="AB1245" s="887"/>
      <c r="AC1245" s="886"/>
      <c r="AI1245" s="806" t="s">
        <v>816</v>
      </c>
      <c r="AJ1245" s="807">
        <v>53</v>
      </c>
      <c r="AK1245" s="807">
        <v>20</v>
      </c>
      <c r="AL1245" s="759" t="str">
        <f t="shared" si="39"/>
        <v>Juventud</v>
      </c>
    </row>
    <row r="1246" spans="1:38" ht="30">
      <c r="A1246" s="806" t="s">
        <v>861</v>
      </c>
      <c r="B1246" s="806" t="s">
        <v>815</v>
      </c>
      <c r="C1246" s="806" t="s">
        <v>788</v>
      </c>
      <c r="D1246" s="806" t="s">
        <v>789</v>
      </c>
      <c r="E1246" s="807">
        <v>183</v>
      </c>
      <c r="G1246" s="806" t="s">
        <v>907</v>
      </c>
      <c r="H1246" s="807">
        <v>9</v>
      </c>
      <c r="I1246" s="807">
        <v>338</v>
      </c>
      <c r="K1246" s="806" t="s">
        <v>678</v>
      </c>
      <c r="L1246" s="806" t="s">
        <v>866</v>
      </c>
      <c r="M1246" s="806" t="s">
        <v>829</v>
      </c>
      <c r="N1246" s="807">
        <v>12</v>
      </c>
      <c r="O1246" s="884"/>
      <c r="P1246" s="806" t="s">
        <v>814</v>
      </c>
      <c r="Q1246" s="807">
        <v>1180</v>
      </c>
      <c r="R1246" s="807">
        <v>17</v>
      </c>
      <c r="S1246" s="759" t="str">
        <f t="shared" si="38"/>
        <v>Adolescente</v>
      </c>
      <c r="U1246" s="806" t="s">
        <v>907</v>
      </c>
      <c r="V1246" s="807">
        <v>10</v>
      </c>
      <c r="W1246" s="807">
        <v>206</v>
      </c>
      <c r="X1246" s="885"/>
      <c r="Z1246" s="886"/>
      <c r="AA1246" s="886"/>
      <c r="AB1246" s="887"/>
      <c r="AC1246" s="886"/>
      <c r="AI1246" s="806" t="s">
        <v>816</v>
      </c>
      <c r="AJ1246" s="807">
        <v>79</v>
      </c>
      <c r="AK1246" s="807">
        <v>21</v>
      </c>
      <c r="AL1246" s="759" t="str">
        <f t="shared" si="39"/>
        <v>Juventud</v>
      </c>
    </row>
    <row r="1247" spans="1:38" ht="15">
      <c r="A1247" s="806" t="s">
        <v>861</v>
      </c>
      <c r="B1247" s="806" t="s">
        <v>815</v>
      </c>
      <c r="C1247" s="806" t="s">
        <v>788</v>
      </c>
      <c r="D1247" s="806" t="s">
        <v>784</v>
      </c>
      <c r="E1247" s="807">
        <v>185</v>
      </c>
      <c r="G1247" s="806" t="s">
        <v>907</v>
      </c>
      <c r="H1247" s="807">
        <v>10</v>
      </c>
      <c r="I1247" s="807">
        <v>277</v>
      </c>
      <c r="K1247" s="806" t="s">
        <v>678</v>
      </c>
      <c r="L1247" s="806" t="s">
        <v>866</v>
      </c>
      <c r="M1247" s="806" t="s">
        <v>831</v>
      </c>
      <c r="N1247" s="807">
        <v>1</v>
      </c>
      <c r="O1247" s="884"/>
      <c r="P1247" s="806" t="s">
        <v>814</v>
      </c>
      <c r="Q1247" s="807">
        <v>997</v>
      </c>
      <c r="R1247" s="807">
        <v>18</v>
      </c>
      <c r="S1247" s="759" t="str">
        <f t="shared" si="38"/>
        <v>Juventud</v>
      </c>
      <c r="U1247" s="806" t="s">
        <v>907</v>
      </c>
      <c r="V1247" s="807">
        <v>11</v>
      </c>
      <c r="W1247" s="807">
        <v>156</v>
      </c>
      <c r="X1247" s="885"/>
      <c r="Z1247" s="886"/>
      <c r="AA1247" s="886"/>
      <c r="AB1247" s="887"/>
      <c r="AC1247" s="886"/>
      <c r="AI1247" s="806" t="s">
        <v>816</v>
      </c>
      <c r="AJ1247" s="807">
        <v>68</v>
      </c>
      <c r="AK1247" s="807">
        <v>22</v>
      </c>
      <c r="AL1247" s="759" t="str">
        <f t="shared" si="39"/>
        <v>Juventud</v>
      </c>
    </row>
    <row r="1248" spans="1:38" ht="15">
      <c r="A1248" s="806" t="s">
        <v>861</v>
      </c>
      <c r="B1248" s="806" t="s">
        <v>815</v>
      </c>
      <c r="C1248" s="806" t="s">
        <v>783</v>
      </c>
      <c r="D1248" s="806" t="s">
        <v>789</v>
      </c>
      <c r="E1248" s="807">
        <v>192</v>
      </c>
      <c r="G1248" s="806" t="s">
        <v>907</v>
      </c>
      <c r="H1248" s="807">
        <v>11</v>
      </c>
      <c r="I1248" s="807">
        <v>185</v>
      </c>
      <c r="K1248" s="806" t="s">
        <v>678</v>
      </c>
      <c r="L1248" s="806" t="s">
        <v>866</v>
      </c>
      <c r="M1248" s="806" t="s">
        <v>798</v>
      </c>
      <c r="N1248" s="807">
        <v>40</v>
      </c>
      <c r="O1248" s="884"/>
      <c r="P1248" s="806" t="s">
        <v>814</v>
      </c>
      <c r="Q1248" s="807">
        <v>1032</v>
      </c>
      <c r="R1248" s="807">
        <v>19</v>
      </c>
      <c r="S1248" s="759" t="str">
        <f t="shared" si="38"/>
        <v>Juventud</v>
      </c>
      <c r="U1248" s="806" t="s">
        <v>907</v>
      </c>
      <c r="V1248" s="807">
        <v>12</v>
      </c>
      <c r="W1248" s="807">
        <v>159</v>
      </c>
      <c r="X1248" s="885"/>
      <c r="Z1248" s="886"/>
      <c r="AA1248" s="886"/>
      <c r="AB1248" s="887"/>
      <c r="AC1248" s="886"/>
      <c r="AI1248" s="806" t="s">
        <v>816</v>
      </c>
      <c r="AJ1248" s="807">
        <v>62</v>
      </c>
      <c r="AK1248" s="807">
        <v>23</v>
      </c>
      <c r="AL1248" s="759" t="str">
        <f t="shared" si="39"/>
        <v>Juventud</v>
      </c>
    </row>
    <row r="1249" spans="1:38" ht="15">
      <c r="A1249" s="806" t="s">
        <v>861</v>
      </c>
      <c r="B1249" s="806" t="s">
        <v>815</v>
      </c>
      <c r="C1249" s="806" t="s">
        <v>783</v>
      </c>
      <c r="D1249" s="806" t="s">
        <v>784</v>
      </c>
      <c r="E1249" s="807">
        <v>169</v>
      </c>
      <c r="G1249" s="806" t="s">
        <v>907</v>
      </c>
      <c r="H1249" s="807">
        <v>12</v>
      </c>
      <c r="I1249" s="807">
        <v>201</v>
      </c>
      <c r="K1249" s="806" t="s">
        <v>678</v>
      </c>
      <c r="L1249" s="806" t="s">
        <v>866</v>
      </c>
      <c r="M1249" s="806" t="s">
        <v>799</v>
      </c>
      <c r="N1249" s="807">
        <v>45</v>
      </c>
      <c r="O1249" s="884"/>
      <c r="P1249" s="806" t="s">
        <v>814</v>
      </c>
      <c r="Q1249" s="807">
        <v>1000</v>
      </c>
      <c r="R1249" s="807">
        <v>20</v>
      </c>
      <c r="S1249" s="759" t="str">
        <f t="shared" si="38"/>
        <v>Juventud</v>
      </c>
      <c r="U1249" s="806" t="s">
        <v>908</v>
      </c>
      <c r="V1249" s="807">
        <v>0</v>
      </c>
      <c r="W1249" s="807">
        <v>24</v>
      </c>
      <c r="X1249" s="885"/>
      <c r="Z1249" s="886"/>
      <c r="AA1249" s="886"/>
      <c r="AB1249" s="887"/>
      <c r="AC1249" s="886"/>
      <c r="AI1249" s="806" t="s">
        <v>816</v>
      </c>
      <c r="AJ1249" s="807">
        <v>63</v>
      </c>
      <c r="AK1249" s="807">
        <v>24</v>
      </c>
      <c r="AL1249" s="759" t="str">
        <f t="shared" si="39"/>
        <v>Juventud</v>
      </c>
    </row>
    <row r="1250" spans="1:38" ht="15">
      <c r="A1250" s="806" t="s">
        <v>861</v>
      </c>
      <c r="B1250" s="806" t="s">
        <v>818</v>
      </c>
      <c r="C1250" s="806" t="s">
        <v>788</v>
      </c>
      <c r="D1250" s="806" t="s">
        <v>789</v>
      </c>
      <c r="E1250" s="807">
        <v>1</v>
      </c>
      <c r="G1250" s="806" t="s">
        <v>908</v>
      </c>
      <c r="H1250" s="807">
        <v>0</v>
      </c>
      <c r="I1250" s="807">
        <v>532</v>
      </c>
      <c r="K1250" s="806" t="s">
        <v>678</v>
      </c>
      <c r="L1250" s="806" t="s">
        <v>866</v>
      </c>
      <c r="M1250" s="806" t="s">
        <v>801</v>
      </c>
      <c r="N1250" s="807">
        <v>96</v>
      </c>
      <c r="O1250" s="884"/>
      <c r="P1250" s="806" t="s">
        <v>814</v>
      </c>
      <c r="Q1250" s="807">
        <v>1118</v>
      </c>
      <c r="R1250" s="807">
        <v>21</v>
      </c>
      <c r="S1250" s="759" t="str">
        <f t="shared" si="38"/>
        <v>Juventud</v>
      </c>
      <c r="U1250" s="806" t="s">
        <v>908</v>
      </c>
      <c r="V1250" s="807">
        <v>1</v>
      </c>
      <c r="W1250" s="807">
        <v>100</v>
      </c>
      <c r="X1250" s="885"/>
      <c r="Z1250" s="886"/>
      <c r="AA1250" s="886"/>
      <c r="AB1250" s="887"/>
      <c r="AC1250" s="886"/>
      <c r="AI1250" s="806" t="s">
        <v>816</v>
      </c>
      <c r="AJ1250" s="807">
        <v>65</v>
      </c>
      <c r="AK1250" s="807">
        <v>25</v>
      </c>
      <c r="AL1250" s="759" t="str">
        <f t="shared" si="39"/>
        <v>Juventud</v>
      </c>
    </row>
    <row r="1251" spans="1:38" ht="15">
      <c r="A1251" s="806" t="s">
        <v>861</v>
      </c>
      <c r="B1251" s="806" t="s">
        <v>818</v>
      </c>
      <c r="C1251" s="806" t="s">
        <v>788</v>
      </c>
      <c r="D1251" s="806" t="s">
        <v>784</v>
      </c>
      <c r="E1251" s="807">
        <v>6</v>
      </c>
      <c r="G1251" s="806" t="s">
        <v>908</v>
      </c>
      <c r="H1251" s="807">
        <v>1</v>
      </c>
      <c r="I1251" s="807">
        <v>1934</v>
      </c>
      <c r="K1251" s="806" t="s">
        <v>678</v>
      </c>
      <c r="L1251" s="806" t="s">
        <v>866</v>
      </c>
      <c r="M1251" s="806" t="s">
        <v>878</v>
      </c>
      <c r="N1251" s="807">
        <v>1</v>
      </c>
      <c r="O1251" s="884"/>
      <c r="P1251" s="806" t="s">
        <v>814</v>
      </c>
      <c r="Q1251" s="807">
        <v>1028</v>
      </c>
      <c r="R1251" s="807">
        <v>22</v>
      </c>
      <c r="S1251" s="759" t="str">
        <f t="shared" si="38"/>
        <v>Juventud</v>
      </c>
      <c r="U1251" s="806" t="s">
        <v>908</v>
      </c>
      <c r="V1251" s="807">
        <v>2</v>
      </c>
      <c r="W1251" s="807">
        <v>317</v>
      </c>
      <c r="X1251" s="885"/>
      <c r="Z1251" s="886"/>
      <c r="AA1251" s="886"/>
      <c r="AB1251" s="887"/>
      <c r="AC1251" s="886"/>
      <c r="AI1251" s="806" t="s">
        <v>816</v>
      </c>
      <c r="AJ1251" s="807">
        <v>55</v>
      </c>
      <c r="AK1251" s="807">
        <v>26</v>
      </c>
      <c r="AL1251" s="759" t="str">
        <f t="shared" si="39"/>
        <v>Juventud</v>
      </c>
    </row>
    <row r="1252" spans="1:38" ht="15">
      <c r="A1252" s="806" t="s">
        <v>861</v>
      </c>
      <c r="B1252" s="806" t="s">
        <v>818</v>
      </c>
      <c r="C1252" s="806" t="s">
        <v>783</v>
      </c>
      <c r="D1252" s="806" t="s">
        <v>789</v>
      </c>
      <c r="E1252" s="807">
        <v>1</v>
      </c>
      <c r="G1252" s="806" t="s">
        <v>908</v>
      </c>
      <c r="H1252" s="807">
        <v>2</v>
      </c>
      <c r="I1252" s="807">
        <v>6299</v>
      </c>
      <c r="K1252" s="806" t="s">
        <v>678</v>
      </c>
      <c r="L1252" s="806" t="s">
        <v>866</v>
      </c>
      <c r="M1252" s="806" t="s">
        <v>673</v>
      </c>
      <c r="N1252" s="807">
        <v>12</v>
      </c>
      <c r="O1252" s="884"/>
      <c r="P1252" s="806" t="s">
        <v>814</v>
      </c>
      <c r="Q1252" s="807">
        <v>948</v>
      </c>
      <c r="R1252" s="807">
        <v>23</v>
      </c>
      <c r="S1252" s="759" t="str">
        <f t="shared" si="38"/>
        <v>Juventud</v>
      </c>
      <c r="U1252" s="806" t="s">
        <v>908</v>
      </c>
      <c r="V1252" s="807">
        <v>3</v>
      </c>
      <c r="W1252" s="807">
        <v>152</v>
      </c>
      <c r="X1252" s="885"/>
      <c r="Z1252" s="886"/>
      <c r="AA1252" s="886"/>
      <c r="AB1252" s="887"/>
      <c r="AC1252" s="886"/>
      <c r="AI1252" s="806" t="s">
        <v>816</v>
      </c>
      <c r="AJ1252" s="807">
        <v>63</v>
      </c>
      <c r="AK1252" s="807">
        <v>27</v>
      </c>
      <c r="AL1252" s="759" t="str">
        <f t="shared" si="39"/>
        <v>Juventud</v>
      </c>
    </row>
    <row r="1253" spans="1:38" ht="15">
      <c r="A1253" s="806" t="s">
        <v>861</v>
      </c>
      <c r="B1253" s="806" t="s">
        <v>818</v>
      </c>
      <c r="C1253" s="806" t="s">
        <v>783</v>
      </c>
      <c r="D1253" s="806" t="s">
        <v>784</v>
      </c>
      <c r="E1253" s="807">
        <v>3</v>
      </c>
      <c r="G1253" s="806" t="s">
        <v>908</v>
      </c>
      <c r="H1253" s="807">
        <v>3</v>
      </c>
      <c r="I1253" s="807">
        <v>3010</v>
      </c>
      <c r="K1253" s="806" t="s">
        <v>678</v>
      </c>
      <c r="L1253" s="806" t="s">
        <v>866</v>
      </c>
      <c r="M1253" s="806" t="s">
        <v>674</v>
      </c>
      <c r="N1253" s="807">
        <v>9863</v>
      </c>
      <c r="O1253" s="884"/>
      <c r="P1253" s="806" t="s">
        <v>814</v>
      </c>
      <c r="Q1253" s="807">
        <v>968</v>
      </c>
      <c r="R1253" s="807">
        <v>24</v>
      </c>
      <c r="S1253" s="759" t="str">
        <f t="shared" si="38"/>
        <v>Juventud</v>
      </c>
      <c r="U1253" s="806" t="s">
        <v>908</v>
      </c>
      <c r="V1253" s="807">
        <v>4</v>
      </c>
      <c r="W1253" s="807">
        <v>1319</v>
      </c>
      <c r="X1253" s="885"/>
      <c r="Z1253" s="886"/>
      <c r="AA1253" s="886"/>
      <c r="AB1253" s="887"/>
      <c r="AC1253" s="886"/>
      <c r="AI1253" s="806" t="s">
        <v>816</v>
      </c>
      <c r="AJ1253" s="807">
        <v>79</v>
      </c>
      <c r="AK1253" s="807">
        <v>28</v>
      </c>
      <c r="AL1253" s="759" t="str">
        <f t="shared" si="39"/>
        <v>Juventud</v>
      </c>
    </row>
    <row r="1254" spans="1:38" ht="15">
      <c r="A1254" s="806" t="s">
        <v>862</v>
      </c>
      <c r="B1254" s="806" t="s">
        <v>782</v>
      </c>
      <c r="C1254" s="806" t="s">
        <v>783</v>
      </c>
      <c r="D1254" s="806" t="s">
        <v>784</v>
      </c>
      <c r="E1254" s="807">
        <v>3</v>
      </c>
      <c r="G1254" s="806" t="s">
        <v>908</v>
      </c>
      <c r="H1254" s="807">
        <v>4</v>
      </c>
      <c r="I1254" s="807">
        <v>10599</v>
      </c>
      <c r="K1254" s="806" t="s">
        <v>678</v>
      </c>
      <c r="L1254" s="806" t="s">
        <v>866</v>
      </c>
      <c r="M1254" s="806" t="s">
        <v>676</v>
      </c>
      <c r="N1254" s="807">
        <v>8</v>
      </c>
      <c r="O1254" s="884"/>
      <c r="P1254" s="806" t="s">
        <v>814</v>
      </c>
      <c r="Q1254" s="807">
        <v>1217</v>
      </c>
      <c r="R1254" s="807">
        <v>25</v>
      </c>
      <c r="S1254" s="759" t="str">
        <f t="shared" si="38"/>
        <v>Juventud</v>
      </c>
      <c r="U1254" s="806" t="s">
        <v>908</v>
      </c>
      <c r="V1254" s="807">
        <v>5</v>
      </c>
      <c r="W1254" s="807">
        <v>170</v>
      </c>
      <c r="X1254" s="885"/>
      <c r="Z1254" s="886"/>
      <c r="AA1254" s="886"/>
      <c r="AB1254" s="887"/>
      <c r="AC1254" s="886"/>
      <c r="AI1254" s="806" t="s">
        <v>816</v>
      </c>
      <c r="AJ1254" s="807">
        <v>66</v>
      </c>
      <c r="AK1254" s="807">
        <v>29</v>
      </c>
      <c r="AL1254" s="759" t="str">
        <f t="shared" si="39"/>
        <v>Adulto</v>
      </c>
    </row>
    <row r="1255" spans="1:38" ht="15">
      <c r="A1255" s="806" t="s">
        <v>862</v>
      </c>
      <c r="B1255" s="806" t="s">
        <v>662</v>
      </c>
      <c r="C1255" s="806" t="s">
        <v>788</v>
      </c>
      <c r="D1255" s="806" t="s">
        <v>789</v>
      </c>
      <c r="E1255" s="807">
        <v>1226</v>
      </c>
      <c r="G1255" s="806" t="s">
        <v>908</v>
      </c>
      <c r="H1255" s="807">
        <v>5</v>
      </c>
      <c r="I1255" s="807">
        <v>1623</v>
      </c>
      <c r="K1255" s="806" t="s">
        <v>678</v>
      </c>
      <c r="L1255" s="806" t="s">
        <v>866</v>
      </c>
      <c r="M1255" s="806" t="s">
        <v>678</v>
      </c>
      <c r="N1255" s="807">
        <v>21</v>
      </c>
      <c r="O1255" s="884"/>
      <c r="P1255" s="806" t="s">
        <v>814</v>
      </c>
      <c r="Q1255" s="807">
        <v>1265</v>
      </c>
      <c r="R1255" s="807">
        <v>26</v>
      </c>
      <c r="S1255" s="759" t="str">
        <f t="shared" si="38"/>
        <v>Juventud</v>
      </c>
      <c r="U1255" s="806" t="s">
        <v>908</v>
      </c>
      <c r="V1255" s="807">
        <v>6</v>
      </c>
      <c r="W1255" s="807">
        <v>136</v>
      </c>
      <c r="X1255" s="885"/>
      <c r="Z1255" s="886"/>
      <c r="AA1255" s="886"/>
      <c r="AB1255" s="887"/>
      <c r="AC1255" s="886"/>
      <c r="AI1255" s="806" t="s">
        <v>816</v>
      </c>
      <c r="AJ1255" s="807">
        <v>62</v>
      </c>
      <c r="AK1255" s="807">
        <v>30</v>
      </c>
      <c r="AL1255" s="759" t="str">
        <f t="shared" si="39"/>
        <v>Adulto</v>
      </c>
    </row>
    <row r="1256" spans="1:38" ht="15">
      <c r="A1256" s="806" t="s">
        <v>862</v>
      </c>
      <c r="B1256" s="806" t="s">
        <v>662</v>
      </c>
      <c r="C1256" s="806" t="s">
        <v>788</v>
      </c>
      <c r="D1256" s="806" t="s">
        <v>784</v>
      </c>
      <c r="E1256" s="807">
        <v>2843</v>
      </c>
      <c r="G1256" s="806" t="s">
        <v>908</v>
      </c>
      <c r="H1256" s="807">
        <v>6</v>
      </c>
      <c r="I1256" s="807">
        <v>1482</v>
      </c>
      <c r="K1256" s="806" t="s">
        <v>678</v>
      </c>
      <c r="L1256" s="806" t="s">
        <v>866</v>
      </c>
      <c r="M1256" s="806" t="s">
        <v>683</v>
      </c>
      <c r="N1256" s="807">
        <v>11</v>
      </c>
      <c r="O1256" s="884"/>
      <c r="P1256" s="806" t="s">
        <v>814</v>
      </c>
      <c r="Q1256" s="807">
        <v>1121</v>
      </c>
      <c r="R1256" s="807">
        <v>27</v>
      </c>
      <c r="S1256" s="759" t="str">
        <f t="shared" si="38"/>
        <v>Juventud</v>
      </c>
      <c r="U1256" s="806" t="s">
        <v>908</v>
      </c>
      <c r="V1256" s="807">
        <v>7</v>
      </c>
      <c r="W1256" s="807">
        <v>106</v>
      </c>
      <c r="X1256" s="885"/>
      <c r="Z1256" s="886"/>
      <c r="AA1256" s="886"/>
      <c r="AB1256" s="887"/>
      <c r="AC1256" s="886"/>
      <c r="AI1256" s="806" t="s">
        <v>816</v>
      </c>
      <c r="AJ1256" s="807">
        <v>66</v>
      </c>
      <c r="AK1256" s="807">
        <v>31</v>
      </c>
      <c r="AL1256" s="759" t="str">
        <f t="shared" si="39"/>
        <v>Adulto</v>
      </c>
    </row>
    <row r="1257" spans="1:38" ht="15">
      <c r="A1257" s="806" t="s">
        <v>862</v>
      </c>
      <c r="B1257" s="806" t="s">
        <v>662</v>
      </c>
      <c r="C1257" s="806" t="s">
        <v>783</v>
      </c>
      <c r="D1257" s="806" t="s">
        <v>789</v>
      </c>
      <c r="E1257" s="807">
        <v>1095</v>
      </c>
      <c r="G1257" s="806" t="s">
        <v>908</v>
      </c>
      <c r="H1257" s="807">
        <v>7</v>
      </c>
      <c r="I1257" s="807">
        <v>1326</v>
      </c>
      <c r="K1257" s="806" t="s">
        <v>678</v>
      </c>
      <c r="L1257" s="806" t="s">
        <v>866</v>
      </c>
      <c r="M1257" s="806" t="s">
        <v>684</v>
      </c>
      <c r="N1257" s="807">
        <v>1531</v>
      </c>
      <c r="O1257" s="884"/>
      <c r="P1257" s="806" t="s">
        <v>814</v>
      </c>
      <c r="Q1257" s="807">
        <v>1087</v>
      </c>
      <c r="R1257" s="807">
        <v>28</v>
      </c>
      <c r="S1257" s="759" t="str">
        <f t="shared" si="38"/>
        <v>Juventud</v>
      </c>
      <c r="U1257" s="806" t="s">
        <v>908</v>
      </c>
      <c r="V1257" s="807">
        <v>8</v>
      </c>
      <c r="W1257" s="807">
        <v>72</v>
      </c>
      <c r="X1257" s="885"/>
      <c r="Z1257" s="886"/>
      <c r="AA1257" s="886"/>
      <c r="AB1257" s="887"/>
      <c r="AC1257" s="886"/>
      <c r="AI1257" s="806" t="s">
        <v>816</v>
      </c>
      <c r="AJ1257" s="807">
        <v>76</v>
      </c>
      <c r="AK1257" s="807">
        <v>32</v>
      </c>
      <c r="AL1257" s="759" t="str">
        <f t="shared" si="39"/>
        <v>Adulto</v>
      </c>
    </row>
    <row r="1258" spans="1:38" ht="15">
      <c r="A1258" s="806" t="s">
        <v>862</v>
      </c>
      <c r="B1258" s="806" t="s">
        <v>662</v>
      </c>
      <c r="C1258" s="806" t="s">
        <v>783</v>
      </c>
      <c r="D1258" s="806" t="s">
        <v>784</v>
      </c>
      <c r="E1258" s="807">
        <v>2637</v>
      </c>
      <c r="G1258" s="806" t="s">
        <v>908</v>
      </c>
      <c r="H1258" s="807">
        <v>8</v>
      </c>
      <c r="I1258" s="807">
        <v>1091</v>
      </c>
      <c r="K1258" s="806" t="s">
        <v>678</v>
      </c>
      <c r="L1258" s="806" t="s">
        <v>867</v>
      </c>
      <c r="M1258" s="806" t="s">
        <v>806</v>
      </c>
      <c r="N1258" s="807">
        <v>2</v>
      </c>
      <c r="O1258" s="884"/>
      <c r="P1258" s="806" t="s">
        <v>814</v>
      </c>
      <c r="Q1258" s="807">
        <v>1072</v>
      </c>
      <c r="R1258" s="807">
        <v>29</v>
      </c>
      <c r="S1258" s="759" t="str">
        <f t="shared" si="38"/>
        <v>Adulto</v>
      </c>
      <c r="U1258" s="806" t="s">
        <v>908</v>
      </c>
      <c r="V1258" s="807">
        <v>9</v>
      </c>
      <c r="W1258" s="807">
        <v>43</v>
      </c>
      <c r="X1258" s="885"/>
      <c r="Z1258" s="886"/>
      <c r="AA1258" s="886"/>
      <c r="AB1258" s="887"/>
      <c r="AC1258" s="886"/>
      <c r="AI1258" s="806" t="s">
        <v>816</v>
      </c>
      <c r="AJ1258" s="807">
        <v>78</v>
      </c>
      <c r="AK1258" s="807">
        <v>33</v>
      </c>
      <c r="AL1258" s="759" t="str">
        <f t="shared" si="39"/>
        <v>Adulto</v>
      </c>
    </row>
    <row r="1259" spans="1:38" ht="15">
      <c r="A1259" s="806" t="s">
        <v>862</v>
      </c>
      <c r="B1259" s="806" t="s">
        <v>666</v>
      </c>
      <c r="C1259" s="806" t="s">
        <v>788</v>
      </c>
      <c r="D1259" s="806" t="s">
        <v>789</v>
      </c>
      <c r="E1259" s="807">
        <v>830</v>
      </c>
      <c r="G1259" s="806" t="s">
        <v>908</v>
      </c>
      <c r="H1259" s="807">
        <v>9</v>
      </c>
      <c r="I1259" s="807">
        <v>872</v>
      </c>
      <c r="K1259" s="806" t="s">
        <v>678</v>
      </c>
      <c r="L1259" s="806" t="s">
        <v>867</v>
      </c>
      <c r="M1259" s="806" t="s">
        <v>808</v>
      </c>
      <c r="N1259" s="807">
        <v>1</v>
      </c>
      <c r="O1259" s="884"/>
      <c r="P1259" s="806" t="s">
        <v>814</v>
      </c>
      <c r="Q1259" s="807">
        <v>945</v>
      </c>
      <c r="R1259" s="807">
        <v>30</v>
      </c>
      <c r="S1259" s="759" t="str">
        <f t="shared" si="38"/>
        <v>Adulto</v>
      </c>
      <c r="U1259" s="806" t="s">
        <v>908</v>
      </c>
      <c r="V1259" s="807">
        <v>10</v>
      </c>
      <c r="W1259" s="807">
        <v>21</v>
      </c>
      <c r="X1259" s="885"/>
      <c r="Z1259" s="886"/>
      <c r="AA1259" s="886"/>
      <c r="AB1259" s="887"/>
      <c r="AC1259" s="886"/>
      <c r="AI1259" s="806" t="s">
        <v>816</v>
      </c>
      <c r="AJ1259" s="807">
        <v>62</v>
      </c>
      <c r="AK1259" s="807">
        <v>34</v>
      </c>
      <c r="AL1259" s="759" t="str">
        <f t="shared" si="39"/>
        <v>Adulto</v>
      </c>
    </row>
    <row r="1260" spans="1:38" ht="15">
      <c r="A1260" s="806" t="s">
        <v>862</v>
      </c>
      <c r="B1260" s="806" t="s">
        <v>666</v>
      </c>
      <c r="C1260" s="806" t="s">
        <v>788</v>
      </c>
      <c r="D1260" s="806" t="s">
        <v>784</v>
      </c>
      <c r="E1260" s="807">
        <v>1101</v>
      </c>
      <c r="G1260" s="806" t="s">
        <v>908</v>
      </c>
      <c r="H1260" s="807">
        <v>10</v>
      </c>
      <c r="I1260" s="807">
        <v>689</v>
      </c>
      <c r="K1260" s="806" t="s">
        <v>678</v>
      </c>
      <c r="L1260" s="806" t="s">
        <v>867</v>
      </c>
      <c r="M1260" s="806" t="s">
        <v>791</v>
      </c>
      <c r="N1260" s="807">
        <v>9</v>
      </c>
      <c r="O1260" s="884"/>
      <c r="P1260" s="806" t="s">
        <v>814</v>
      </c>
      <c r="Q1260" s="807">
        <v>985</v>
      </c>
      <c r="R1260" s="807">
        <v>31</v>
      </c>
      <c r="S1260" s="759" t="str">
        <f t="shared" si="38"/>
        <v>Adulto</v>
      </c>
      <c r="U1260" s="806" t="s">
        <v>908</v>
      </c>
      <c r="V1260" s="807">
        <v>11</v>
      </c>
      <c r="W1260" s="807">
        <v>16</v>
      </c>
      <c r="X1260" s="885"/>
      <c r="Z1260" s="886"/>
      <c r="AA1260" s="886"/>
      <c r="AB1260" s="887"/>
      <c r="AC1260" s="886"/>
      <c r="AI1260" s="806" t="s">
        <v>816</v>
      </c>
      <c r="AJ1260" s="807">
        <v>53</v>
      </c>
      <c r="AK1260" s="807">
        <v>35</v>
      </c>
      <c r="AL1260" s="759" t="str">
        <f t="shared" si="39"/>
        <v>Adulto</v>
      </c>
    </row>
    <row r="1261" spans="1:38" ht="15">
      <c r="A1261" s="806" t="s">
        <v>862</v>
      </c>
      <c r="B1261" s="806" t="s">
        <v>666</v>
      </c>
      <c r="C1261" s="806" t="s">
        <v>783</v>
      </c>
      <c r="D1261" s="806" t="s">
        <v>789</v>
      </c>
      <c r="E1261" s="807">
        <v>742</v>
      </c>
      <c r="G1261" s="806" t="s">
        <v>908</v>
      </c>
      <c r="H1261" s="807">
        <v>11</v>
      </c>
      <c r="I1261" s="807">
        <v>413</v>
      </c>
      <c r="K1261" s="806" t="s">
        <v>678</v>
      </c>
      <c r="L1261" s="806" t="s">
        <v>867</v>
      </c>
      <c r="M1261" s="806" t="s">
        <v>666</v>
      </c>
      <c r="N1261" s="807">
        <v>2</v>
      </c>
      <c r="O1261" s="884"/>
      <c r="P1261" s="806" t="s">
        <v>814</v>
      </c>
      <c r="Q1261" s="807">
        <v>996</v>
      </c>
      <c r="R1261" s="807">
        <v>32</v>
      </c>
      <c r="S1261" s="759" t="str">
        <f t="shared" si="38"/>
        <v>Adulto</v>
      </c>
      <c r="U1261" s="806" t="s">
        <v>908</v>
      </c>
      <c r="V1261" s="807">
        <v>12</v>
      </c>
      <c r="W1261" s="807">
        <v>16</v>
      </c>
      <c r="X1261" s="885"/>
      <c r="Z1261" s="886"/>
      <c r="AA1261" s="886"/>
      <c r="AB1261" s="887"/>
      <c r="AC1261" s="886"/>
      <c r="AI1261" s="806" t="s">
        <v>816</v>
      </c>
      <c r="AJ1261" s="807">
        <v>67</v>
      </c>
      <c r="AK1261" s="807">
        <v>36</v>
      </c>
      <c r="AL1261" s="759" t="str">
        <f t="shared" si="39"/>
        <v>Adulto</v>
      </c>
    </row>
    <row r="1262" spans="1:38" ht="15">
      <c r="A1262" s="806" t="s">
        <v>862</v>
      </c>
      <c r="B1262" s="806" t="s">
        <v>666</v>
      </c>
      <c r="C1262" s="806" t="s">
        <v>783</v>
      </c>
      <c r="D1262" s="806" t="s">
        <v>784</v>
      </c>
      <c r="E1262" s="807">
        <v>940</v>
      </c>
      <c r="G1262" s="806" t="s">
        <v>908</v>
      </c>
      <c r="H1262" s="807">
        <v>12</v>
      </c>
      <c r="I1262" s="807">
        <v>744</v>
      </c>
      <c r="K1262" s="806" t="s">
        <v>678</v>
      </c>
      <c r="L1262" s="806" t="s">
        <v>867</v>
      </c>
      <c r="M1262" s="806" t="s">
        <v>794</v>
      </c>
      <c r="N1262" s="807">
        <v>2</v>
      </c>
      <c r="O1262" s="884"/>
      <c r="P1262" s="806" t="s">
        <v>814</v>
      </c>
      <c r="Q1262" s="807">
        <v>905</v>
      </c>
      <c r="R1262" s="807">
        <v>33</v>
      </c>
      <c r="S1262" s="759" t="str">
        <f t="shared" si="38"/>
        <v>Adulto</v>
      </c>
      <c r="U1262" s="806" t="s">
        <v>909</v>
      </c>
      <c r="V1262" s="807">
        <v>0</v>
      </c>
      <c r="W1262" s="807">
        <v>32</v>
      </c>
      <c r="X1262" s="885"/>
      <c r="Z1262" s="886"/>
      <c r="AA1262" s="886"/>
      <c r="AB1262" s="887"/>
      <c r="AC1262" s="886"/>
      <c r="AI1262" s="806" t="s">
        <v>816</v>
      </c>
      <c r="AJ1262" s="807">
        <v>75</v>
      </c>
      <c r="AK1262" s="807">
        <v>37</v>
      </c>
      <c r="AL1262" s="759" t="str">
        <f t="shared" si="39"/>
        <v>Adulto</v>
      </c>
    </row>
    <row r="1263" spans="1:38" ht="15">
      <c r="A1263" s="806" t="s">
        <v>862</v>
      </c>
      <c r="B1263" s="806" t="s">
        <v>669</v>
      </c>
      <c r="C1263" s="806" t="s">
        <v>788</v>
      </c>
      <c r="D1263" s="806" t="s">
        <v>789</v>
      </c>
      <c r="E1263" s="807">
        <v>2</v>
      </c>
      <c r="G1263" s="806" t="s">
        <v>909</v>
      </c>
      <c r="H1263" s="807">
        <v>0</v>
      </c>
      <c r="I1263" s="807">
        <v>145</v>
      </c>
      <c r="K1263" s="806" t="s">
        <v>678</v>
      </c>
      <c r="L1263" s="806" t="s">
        <v>867</v>
      </c>
      <c r="M1263" s="806" t="s">
        <v>795</v>
      </c>
      <c r="N1263" s="807">
        <v>4</v>
      </c>
      <c r="O1263" s="884"/>
      <c r="P1263" s="806" t="s">
        <v>814</v>
      </c>
      <c r="Q1263" s="807">
        <v>866</v>
      </c>
      <c r="R1263" s="807">
        <v>34</v>
      </c>
      <c r="S1263" s="759" t="str">
        <f t="shared" si="38"/>
        <v>Adulto</v>
      </c>
      <c r="U1263" s="806" t="s">
        <v>909</v>
      </c>
      <c r="V1263" s="807">
        <v>1</v>
      </c>
      <c r="W1263" s="807">
        <v>151</v>
      </c>
      <c r="X1263" s="885"/>
      <c r="Z1263" s="886"/>
      <c r="AA1263" s="886"/>
      <c r="AB1263" s="887"/>
      <c r="AC1263" s="886"/>
      <c r="AI1263" s="806" t="s">
        <v>816</v>
      </c>
      <c r="AJ1263" s="807">
        <v>65</v>
      </c>
      <c r="AK1263" s="807">
        <v>38</v>
      </c>
      <c r="AL1263" s="759" t="str">
        <f t="shared" si="39"/>
        <v>Adulto</v>
      </c>
    </row>
    <row r="1264" spans="1:38" ht="15">
      <c r="A1264" s="806" t="s">
        <v>862</v>
      </c>
      <c r="B1264" s="806" t="s">
        <v>669</v>
      </c>
      <c r="C1264" s="806" t="s">
        <v>788</v>
      </c>
      <c r="D1264" s="806" t="s">
        <v>784</v>
      </c>
      <c r="E1264" s="807">
        <v>2</v>
      </c>
      <c r="G1264" s="806" t="s">
        <v>909</v>
      </c>
      <c r="H1264" s="807">
        <v>1</v>
      </c>
      <c r="I1264" s="807">
        <v>478</v>
      </c>
      <c r="K1264" s="806" t="s">
        <v>678</v>
      </c>
      <c r="L1264" s="806" t="s">
        <v>867</v>
      </c>
      <c r="M1264" s="806" t="s">
        <v>829</v>
      </c>
      <c r="N1264" s="807">
        <v>7</v>
      </c>
      <c r="O1264" s="884"/>
      <c r="P1264" s="806" t="s">
        <v>814</v>
      </c>
      <c r="Q1264" s="807">
        <v>844</v>
      </c>
      <c r="R1264" s="807">
        <v>35</v>
      </c>
      <c r="S1264" s="759" t="str">
        <f t="shared" si="38"/>
        <v>Adulto</v>
      </c>
      <c r="U1264" s="806" t="s">
        <v>909</v>
      </c>
      <c r="V1264" s="807">
        <v>2</v>
      </c>
      <c r="W1264" s="807">
        <v>466</v>
      </c>
      <c r="X1264" s="885"/>
      <c r="Z1264" s="886"/>
      <c r="AA1264" s="886"/>
      <c r="AB1264" s="887"/>
      <c r="AC1264" s="886"/>
      <c r="AI1264" s="806" t="s">
        <v>816</v>
      </c>
      <c r="AJ1264" s="807">
        <v>84</v>
      </c>
      <c r="AK1264" s="807">
        <v>39</v>
      </c>
      <c r="AL1264" s="759" t="str">
        <f t="shared" si="39"/>
        <v>Adulto</v>
      </c>
    </row>
    <row r="1265" spans="1:38" ht="15">
      <c r="A1265" s="806" t="s">
        <v>862</v>
      </c>
      <c r="B1265" s="806" t="s">
        <v>669</v>
      </c>
      <c r="C1265" s="806" t="s">
        <v>783</v>
      </c>
      <c r="D1265" s="806" t="s">
        <v>789</v>
      </c>
      <c r="E1265" s="807">
        <v>8</v>
      </c>
      <c r="G1265" s="806" t="s">
        <v>909</v>
      </c>
      <c r="H1265" s="807">
        <v>2</v>
      </c>
      <c r="I1265" s="807">
        <v>1273</v>
      </c>
      <c r="K1265" s="806" t="s">
        <v>678</v>
      </c>
      <c r="L1265" s="806" t="s">
        <v>867</v>
      </c>
      <c r="M1265" s="806" t="s">
        <v>798</v>
      </c>
      <c r="N1265" s="807">
        <v>7</v>
      </c>
      <c r="O1265" s="884"/>
      <c r="P1265" s="806" t="s">
        <v>814</v>
      </c>
      <c r="Q1265" s="807">
        <v>836</v>
      </c>
      <c r="R1265" s="807">
        <v>36</v>
      </c>
      <c r="S1265" s="759" t="str">
        <f t="shared" si="38"/>
        <v>Adulto</v>
      </c>
      <c r="U1265" s="806" t="s">
        <v>909</v>
      </c>
      <c r="V1265" s="807">
        <v>3</v>
      </c>
      <c r="W1265" s="807">
        <v>196</v>
      </c>
      <c r="X1265" s="885"/>
      <c r="Z1265" s="886"/>
      <c r="AA1265" s="886"/>
      <c r="AB1265" s="887"/>
      <c r="AC1265" s="886"/>
      <c r="AI1265" s="806" t="s">
        <v>816</v>
      </c>
      <c r="AJ1265" s="807">
        <v>82</v>
      </c>
      <c r="AK1265" s="807">
        <v>40</v>
      </c>
      <c r="AL1265" s="759" t="str">
        <f t="shared" si="39"/>
        <v>Adulto</v>
      </c>
    </row>
    <row r="1266" spans="1:38" ht="15">
      <c r="A1266" s="806" t="s">
        <v>862</v>
      </c>
      <c r="B1266" s="806" t="s">
        <v>669</v>
      </c>
      <c r="C1266" s="806" t="s">
        <v>783</v>
      </c>
      <c r="D1266" s="806" t="s">
        <v>784</v>
      </c>
      <c r="E1266" s="807">
        <v>3</v>
      </c>
      <c r="G1266" s="806" t="s">
        <v>909</v>
      </c>
      <c r="H1266" s="807">
        <v>3</v>
      </c>
      <c r="I1266" s="807">
        <v>646</v>
      </c>
      <c r="K1266" s="806" t="s">
        <v>678</v>
      </c>
      <c r="L1266" s="806" t="s">
        <v>867</v>
      </c>
      <c r="M1266" s="806" t="s">
        <v>799</v>
      </c>
      <c r="N1266" s="807">
        <v>118</v>
      </c>
      <c r="O1266" s="884"/>
      <c r="P1266" s="806" t="s">
        <v>814</v>
      </c>
      <c r="Q1266" s="807">
        <v>739</v>
      </c>
      <c r="R1266" s="807">
        <v>37</v>
      </c>
      <c r="S1266" s="759" t="str">
        <f t="shared" si="38"/>
        <v>Adulto</v>
      </c>
      <c r="U1266" s="806" t="s">
        <v>909</v>
      </c>
      <c r="V1266" s="807">
        <v>4</v>
      </c>
      <c r="W1266" s="807">
        <v>1506</v>
      </c>
      <c r="X1266" s="885"/>
      <c r="Z1266" s="886"/>
      <c r="AA1266" s="886"/>
      <c r="AB1266" s="887"/>
      <c r="AC1266" s="886"/>
      <c r="AI1266" s="806" t="s">
        <v>816</v>
      </c>
      <c r="AJ1266" s="807">
        <v>84</v>
      </c>
      <c r="AK1266" s="807">
        <v>41</v>
      </c>
      <c r="AL1266" s="759" t="str">
        <f t="shared" si="39"/>
        <v>Adulto</v>
      </c>
    </row>
    <row r="1267" spans="1:38" ht="15">
      <c r="A1267" s="806" t="s">
        <v>862</v>
      </c>
      <c r="B1267" s="806" t="s">
        <v>787</v>
      </c>
      <c r="C1267" s="806" t="s">
        <v>788</v>
      </c>
      <c r="D1267" s="806" t="s">
        <v>789</v>
      </c>
      <c r="E1267" s="807">
        <v>5</v>
      </c>
      <c r="G1267" s="806" t="s">
        <v>909</v>
      </c>
      <c r="H1267" s="807">
        <v>4</v>
      </c>
      <c r="I1267" s="807">
        <v>3464</v>
      </c>
      <c r="K1267" s="806" t="s">
        <v>678</v>
      </c>
      <c r="L1267" s="806" t="s">
        <v>867</v>
      </c>
      <c r="M1267" s="806" t="s">
        <v>801</v>
      </c>
      <c r="N1267" s="807">
        <v>65</v>
      </c>
      <c r="O1267" s="884"/>
      <c r="P1267" s="806" t="s">
        <v>814</v>
      </c>
      <c r="Q1267" s="807">
        <v>720</v>
      </c>
      <c r="R1267" s="807">
        <v>38</v>
      </c>
      <c r="S1267" s="759" t="str">
        <f t="shared" si="38"/>
        <v>Adulto</v>
      </c>
      <c r="U1267" s="806" t="s">
        <v>909</v>
      </c>
      <c r="V1267" s="807">
        <v>5</v>
      </c>
      <c r="W1267" s="807">
        <v>207</v>
      </c>
      <c r="X1267" s="885"/>
      <c r="Z1267" s="886"/>
      <c r="AA1267" s="886"/>
      <c r="AB1267" s="887"/>
      <c r="AC1267" s="886"/>
      <c r="AI1267" s="806" t="s">
        <v>816</v>
      </c>
      <c r="AJ1267" s="807">
        <v>68</v>
      </c>
      <c r="AK1267" s="807">
        <v>42</v>
      </c>
      <c r="AL1267" s="759" t="str">
        <f t="shared" si="39"/>
        <v>Adulto</v>
      </c>
    </row>
    <row r="1268" spans="1:38" ht="15">
      <c r="A1268" s="806" t="s">
        <v>862</v>
      </c>
      <c r="B1268" s="806" t="s">
        <v>787</v>
      </c>
      <c r="C1268" s="806" t="s">
        <v>788</v>
      </c>
      <c r="D1268" s="806" t="s">
        <v>784</v>
      </c>
      <c r="E1268" s="807">
        <v>6</v>
      </c>
      <c r="G1268" s="806" t="s">
        <v>909</v>
      </c>
      <c r="H1268" s="807">
        <v>5</v>
      </c>
      <c r="I1268" s="807">
        <v>485</v>
      </c>
      <c r="K1268" s="806" t="s">
        <v>678</v>
      </c>
      <c r="L1268" s="806" t="s">
        <v>867</v>
      </c>
      <c r="M1268" s="806" t="s">
        <v>673</v>
      </c>
      <c r="N1268" s="807">
        <v>1</v>
      </c>
      <c r="O1268" s="884"/>
      <c r="P1268" s="806" t="s">
        <v>814</v>
      </c>
      <c r="Q1268" s="807">
        <v>756</v>
      </c>
      <c r="R1268" s="807">
        <v>39</v>
      </c>
      <c r="S1268" s="759" t="str">
        <f t="shared" si="38"/>
        <v>Adulto</v>
      </c>
      <c r="U1268" s="806" t="s">
        <v>909</v>
      </c>
      <c r="V1268" s="807">
        <v>6</v>
      </c>
      <c r="W1268" s="807">
        <v>206</v>
      </c>
      <c r="X1268" s="885"/>
      <c r="Z1268" s="886"/>
      <c r="AA1268" s="886"/>
      <c r="AB1268" s="887"/>
      <c r="AC1268" s="886"/>
      <c r="AI1268" s="806" t="s">
        <v>816</v>
      </c>
      <c r="AJ1268" s="807">
        <v>52</v>
      </c>
      <c r="AK1268" s="807">
        <v>43</v>
      </c>
      <c r="AL1268" s="759" t="str">
        <f t="shared" si="39"/>
        <v>Adulto</v>
      </c>
    </row>
    <row r="1269" spans="1:38" ht="15">
      <c r="A1269" s="806" t="s">
        <v>862</v>
      </c>
      <c r="B1269" s="806" t="s">
        <v>787</v>
      </c>
      <c r="C1269" s="806" t="s">
        <v>783</v>
      </c>
      <c r="D1269" s="806" t="s">
        <v>789</v>
      </c>
      <c r="E1269" s="807">
        <v>6</v>
      </c>
      <c r="G1269" s="806" t="s">
        <v>909</v>
      </c>
      <c r="H1269" s="807">
        <v>6</v>
      </c>
      <c r="I1269" s="807">
        <v>570</v>
      </c>
      <c r="K1269" s="806" t="s">
        <v>678</v>
      </c>
      <c r="L1269" s="806" t="s">
        <v>867</v>
      </c>
      <c r="M1269" s="806" t="s">
        <v>674</v>
      </c>
      <c r="N1269" s="807">
        <v>1598</v>
      </c>
      <c r="O1269" s="884"/>
      <c r="P1269" s="806" t="s">
        <v>814</v>
      </c>
      <c r="Q1269" s="807">
        <v>708</v>
      </c>
      <c r="R1269" s="807">
        <v>40</v>
      </c>
      <c r="S1269" s="759" t="str">
        <f t="shared" si="38"/>
        <v>Adulto</v>
      </c>
      <c r="U1269" s="806" t="s">
        <v>909</v>
      </c>
      <c r="V1269" s="807">
        <v>7</v>
      </c>
      <c r="W1269" s="807">
        <v>172</v>
      </c>
      <c r="X1269" s="885"/>
      <c r="Z1269" s="886"/>
      <c r="AA1269" s="886"/>
      <c r="AB1269" s="887"/>
      <c r="AC1269" s="886"/>
      <c r="AI1269" s="806" t="s">
        <v>816</v>
      </c>
      <c r="AJ1269" s="807">
        <v>66</v>
      </c>
      <c r="AK1269" s="807">
        <v>44</v>
      </c>
      <c r="AL1269" s="759" t="str">
        <f t="shared" si="39"/>
        <v>Adulto</v>
      </c>
    </row>
    <row r="1270" spans="1:38" ht="15">
      <c r="A1270" s="806" t="s">
        <v>862</v>
      </c>
      <c r="B1270" s="806" t="s">
        <v>787</v>
      </c>
      <c r="C1270" s="806" t="s">
        <v>783</v>
      </c>
      <c r="D1270" s="806" t="s">
        <v>784</v>
      </c>
      <c r="E1270" s="807">
        <v>17</v>
      </c>
      <c r="G1270" s="806" t="s">
        <v>909</v>
      </c>
      <c r="H1270" s="807">
        <v>7</v>
      </c>
      <c r="I1270" s="807">
        <v>613</v>
      </c>
      <c r="K1270" s="806" t="s">
        <v>678</v>
      </c>
      <c r="L1270" s="806" t="s">
        <v>867</v>
      </c>
      <c r="M1270" s="806" t="s">
        <v>676</v>
      </c>
      <c r="N1270" s="807">
        <v>19</v>
      </c>
      <c r="O1270" s="884"/>
      <c r="P1270" s="806" t="s">
        <v>814</v>
      </c>
      <c r="Q1270" s="807">
        <v>707</v>
      </c>
      <c r="R1270" s="807">
        <v>41</v>
      </c>
      <c r="S1270" s="759" t="str">
        <f t="shared" si="38"/>
        <v>Adulto</v>
      </c>
      <c r="U1270" s="806" t="s">
        <v>909</v>
      </c>
      <c r="V1270" s="807">
        <v>8</v>
      </c>
      <c r="W1270" s="807">
        <v>137</v>
      </c>
      <c r="X1270" s="885"/>
      <c r="Z1270" s="886"/>
      <c r="AA1270" s="886"/>
      <c r="AB1270" s="887"/>
      <c r="AC1270" s="886"/>
      <c r="AI1270" s="806" t="s">
        <v>816</v>
      </c>
      <c r="AJ1270" s="807">
        <v>62</v>
      </c>
      <c r="AK1270" s="807">
        <v>45</v>
      </c>
      <c r="AL1270" s="759" t="str">
        <f t="shared" si="39"/>
        <v>Adulto</v>
      </c>
    </row>
    <row r="1271" spans="1:38" ht="15">
      <c r="A1271" s="806" t="s">
        <v>862</v>
      </c>
      <c r="B1271" s="806" t="s">
        <v>792</v>
      </c>
      <c r="C1271" s="806" t="s">
        <v>783</v>
      </c>
      <c r="D1271" s="806" t="s">
        <v>784</v>
      </c>
      <c r="E1271" s="807">
        <v>1</v>
      </c>
      <c r="G1271" s="806" t="s">
        <v>909</v>
      </c>
      <c r="H1271" s="807">
        <v>8</v>
      </c>
      <c r="I1271" s="807">
        <v>551</v>
      </c>
      <c r="K1271" s="806" t="s">
        <v>678</v>
      </c>
      <c r="L1271" s="806" t="s">
        <v>867</v>
      </c>
      <c r="M1271" s="806" t="s">
        <v>683</v>
      </c>
      <c r="N1271" s="807">
        <v>3</v>
      </c>
      <c r="O1271" s="884"/>
      <c r="P1271" s="806" t="s">
        <v>814</v>
      </c>
      <c r="Q1271" s="807">
        <v>642</v>
      </c>
      <c r="R1271" s="807">
        <v>42</v>
      </c>
      <c r="S1271" s="759" t="str">
        <f t="shared" si="38"/>
        <v>Adulto</v>
      </c>
      <c r="U1271" s="806" t="s">
        <v>909</v>
      </c>
      <c r="V1271" s="807">
        <v>9</v>
      </c>
      <c r="W1271" s="807">
        <v>109</v>
      </c>
      <c r="X1271" s="885"/>
      <c r="Z1271" s="886"/>
      <c r="AA1271" s="886"/>
      <c r="AB1271" s="887"/>
      <c r="AC1271" s="886"/>
      <c r="AI1271" s="806" t="s">
        <v>816</v>
      </c>
      <c r="AJ1271" s="807">
        <v>71</v>
      </c>
      <c r="AK1271" s="807">
        <v>46</v>
      </c>
      <c r="AL1271" s="759" t="str">
        <f t="shared" si="39"/>
        <v>Adulto</v>
      </c>
    </row>
    <row r="1272" spans="1:38" ht="15">
      <c r="A1272" s="806" t="s">
        <v>862</v>
      </c>
      <c r="B1272" s="806" t="s">
        <v>796</v>
      </c>
      <c r="C1272" s="806" t="s">
        <v>783</v>
      </c>
      <c r="D1272" s="806" t="s">
        <v>789</v>
      </c>
      <c r="E1272" s="807">
        <v>2</v>
      </c>
      <c r="G1272" s="806" t="s">
        <v>909</v>
      </c>
      <c r="H1272" s="807">
        <v>9</v>
      </c>
      <c r="I1272" s="807">
        <v>428</v>
      </c>
      <c r="K1272" s="806" t="s">
        <v>678</v>
      </c>
      <c r="L1272" s="806" t="s">
        <v>867</v>
      </c>
      <c r="M1272" s="806" t="s">
        <v>684</v>
      </c>
      <c r="N1272" s="807">
        <v>1346</v>
      </c>
      <c r="O1272" s="884"/>
      <c r="P1272" s="806" t="s">
        <v>814</v>
      </c>
      <c r="Q1272" s="807">
        <v>624</v>
      </c>
      <c r="R1272" s="807">
        <v>43</v>
      </c>
      <c r="S1272" s="759" t="str">
        <f t="shared" si="38"/>
        <v>Adulto</v>
      </c>
      <c r="U1272" s="806" t="s">
        <v>909</v>
      </c>
      <c r="V1272" s="807">
        <v>10</v>
      </c>
      <c r="W1272" s="807">
        <v>67</v>
      </c>
      <c r="X1272" s="885"/>
      <c r="Z1272" s="886"/>
      <c r="AA1272" s="886"/>
      <c r="AB1272" s="887"/>
      <c r="AC1272" s="886"/>
      <c r="AI1272" s="806" t="s">
        <v>816</v>
      </c>
      <c r="AJ1272" s="807">
        <v>59</v>
      </c>
      <c r="AK1272" s="807">
        <v>47</v>
      </c>
      <c r="AL1272" s="759" t="str">
        <f t="shared" si="39"/>
        <v>Adulto</v>
      </c>
    </row>
    <row r="1273" spans="1:38" ht="15">
      <c r="A1273" s="806" t="s">
        <v>862</v>
      </c>
      <c r="B1273" s="806" t="s">
        <v>815</v>
      </c>
      <c r="C1273" s="806" t="s">
        <v>788</v>
      </c>
      <c r="D1273" s="806" t="s">
        <v>789</v>
      </c>
      <c r="E1273" s="807">
        <v>502</v>
      </c>
      <c r="G1273" s="806" t="s">
        <v>909</v>
      </c>
      <c r="H1273" s="807">
        <v>10</v>
      </c>
      <c r="I1273" s="807">
        <v>341</v>
      </c>
      <c r="K1273" s="806" t="s">
        <v>678</v>
      </c>
      <c r="L1273" s="806" t="s">
        <v>874</v>
      </c>
      <c r="M1273" s="806" t="s">
        <v>662</v>
      </c>
      <c r="N1273" s="807">
        <v>15</v>
      </c>
      <c r="O1273" s="884"/>
      <c r="P1273" s="806" t="s">
        <v>814</v>
      </c>
      <c r="Q1273" s="807">
        <v>618</v>
      </c>
      <c r="R1273" s="807">
        <v>44</v>
      </c>
      <c r="S1273" s="759" t="str">
        <f t="shared" si="38"/>
        <v>Adulto</v>
      </c>
      <c r="U1273" s="806" t="s">
        <v>909</v>
      </c>
      <c r="V1273" s="807">
        <v>11</v>
      </c>
      <c r="W1273" s="807">
        <v>36</v>
      </c>
      <c r="X1273" s="885"/>
      <c r="Z1273" s="886"/>
      <c r="AA1273" s="886"/>
      <c r="AB1273" s="887"/>
      <c r="AC1273" s="886"/>
      <c r="AI1273" s="806" t="s">
        <v>816</v>
      </c>
      <c r="AJ1273" s="807">
        <v>55</v>
      </c>
      <c r="AK1273" s="807">
        <v>48</v>
      </c>
      <c r="AL1273" s="759" t="str">
        <f t="shared" si="39"/>
        <v>Adulto</v>
      </c>
    </row>
    <row r="1274" spans="1:38" ht="15">
      <c r="A1274" s="806" t="s">
        <v>862</v>
      </c>
      <c r="B1274" s="806" t="s">
        <v>815</v>
      </c>
      <c r="C1274" s="806" t="s">
        <v>788</v>
      </c>
      <c r="D1274" s="806" t="s">
        <v>784</v>
      </c>
      <c r="E1274" s="807">
        <v>797</v>
      </c>
      <c r="G1274" s="806" t="s">
        <v>909</v>
      </c>
      <c r="H1274" s="807">
        <v>11</v>
      </c>
      <c r="I1274" s="807">
        <v>242</v>
      </c>
      <c r="K1274" s="806" t="s">
        <v>678</v>
      </c>
      <c r="L1274" s="806" t="s">
        <v>874</v>
      </c>
      <c r="M1274" s="806" t="s">
        <v>820</v>
      </c>
      <c r="N1274" s="807">
        <v>26</v>
      </c>
      <c r="O1274" s="884"/>
      <c r="P1274" s="806" t="s">
        <v>814</v>
      </c>
      <c r="Q1274" s="807">
        <v>625</v>
      </c>
      <c r="R1274" s="807">
        <v>45</v>
      </c>
      <c r="S1274" s="759" t="str">
        <f t="shared" si="38"/>
        <v>Adulto</v>
      </c>
      <c r="U1274" s="806" t="s">
        <v>909</v>
      </c>
      <c r="V1274" s="807">
        <v>12</v>
      </c>
      <c r="W1274" s="807">
        <v>53</v>
      </c>
      <c r="X1274" s="885"/>
      <c r="Z1274" s="886"/>
      <c r="AA1274" s="886"/>
      <c r="AB1274" s="887"/>
      <c r="AC1274" s="886"/>
      <c r="AI1274" s="806" t="s">
        <v>816</v>
      </c>
      <c r="AJ1274" s="807">
        <v>58</v>
      </c>
      <c r="AK1274" s="807">
        <v>49</v>
      </c>
      <c r="AL1274" s="759" t="str">
        <f t="shared" si="39"/>
        <v>Adulto</v>
      </c>
    </row>
    <row r="1275" spans="1:38" ht="15">
      <c r="A1275" s="806" t="s">
        <v>862</v>
      </c>
      <c r="B1275" s="806" t="s">
        <v>815</v>
      </c>
      <c r="C1275" s="806" t="s">
        <v>783</v>
      </c>
      <c r="D1275" s="806" t="s">
        <v>789</v>
      </c>
      <c r="E1275" s="807">
        <v>364</v>
      </c>
      <c r="G1275" s="806" t="s">
        <v>909</v>
      </c>
      <c r="H1275" s="807">
        <v>12</v>
      </c>
      <c r="I1275" s="807">
        <v>405</v>
      </c>
      <c r="K1275" s="806" t="s">
        <v>678</v>
      </c>
      <c r="L1275" s="806" t="s">
        <v>874</v>
      </c>
      <c r="M1275" s="806" t="s">
        <v>806</v>
      </c>
      <c r="N1275" s="807">
        <v>3</v>
      </c>
      <c r="O1275" s="884"/>
      <c r="P1275" s="806" t="s">
        <v>814</v>
      </c>
      <c r="Q1275" s="807">
        <v>588</v>
      </c>
      <c r="R1275" s="807">
        <v>46</v>
      </c>
      <c r="S1275" s="759" t="str">
        <f t="shared" si="38"/>
        <v>Adulto</v>
      </c>
      <c r="U1275" s="806" t="s">
        <v>910</v>
      </c>
      <c r="V1275" s="807">
        <v>0</v>
      </c>
      <c r="W1275" s="807">
        <v>27</v>
      </c>
      <c r="X1275" s="885"/>
      <c r="Z1275" s="886"/>
      <c r="AA1275" s="886"/>
      <c r="AB1275" s="887"/>
      <c r="AC1275" s="886"/>
      <c r="AI1275" s="806" t="s">
        <v>816</v>
      </c>
      <c r="AJ1275" s="807">
        <v>46</v>
      </c>
      <c r="AK1275" s="807">
        <v>50</v>
      </c>
      <c r="AL1275" s="759" t="str">
        <f t="shared" si="39"/>
        <v>Adulto</v>
      </c>
    </row>
    <row r="1276" spans="1:38" ht="15">
      <c r="A1276" s="806" t="s">
        <v>862</v>
      </c>
      <c r="B1276" s="806" t="s">
        <v>815</v>
      </c>
      <c r="C1276" s="806" t="s">
        <v>783</v>
      </c>
      <c r="D1276" s="806" t="s">
        <v>784</v>
      </c>
      <c r="E1276" s="807">
        <v>646</v>
      </c>
      <c r="G1276" s="806" t="s">
        <v>910</v>
      </c>
      <c r="H1276" s="807">
        <v>0</v>
      </c>
      <c r="I1276" s="807">
        <v>161</v>
      </c>
      <c r="K1276" s="806" t="s">
        <v>678</v>
      </c>
      <c r="L1276" s="806" t="s">
        <v>874</v>
      </c>
      <c r="M1276" s="806" t="s">
        <v>934</v>
      </c>
      <c r="N1276" s="807">
        <v>9</v>
      </c>
      <c r="O1276" s="884"/>
      <c r="P1276" s="806" t="s">
        <v>814</v>
      </c>
      <c r="Q1276" s="807">
        <v>550</v>
      </c>
      <c r="R1276" s="807">
        <v>47</v>
      </c>
      <c r="S1276" s="759" t="str">
        <f t="shared" si="38"/>
        <v>Adulto</v>
      </c>
      <c r="U1276" s="806" t="s">
        <v>910</v>
      </c>
      <c r="V1276" s="807">
        <v>1</v>
      </c>
      <c r="W1276" s="807">
        <v>124</v>
      </c>
      <c r="X1276" s="885"/>
      <c r="Z1276" s="886"/>
      <c r="AA1276" s="886"/>
      <c r="AB1276" s="887"/>
      <c r="AC1276" s="886"/>
      <c r="AI1276" s="806" t="s">
        <v>816</v>
      </c>
      <c r="AJ1276" s="807">
        <v>45</v>
      </c>
      <c r="AK1276" s="807">
        <v>51</v>
      </c>
      <c r="AL1276" s="759" t="str">
        <f t="shared" si="39"/>
        <v>Adulto</v>
      </c>
    </row>
    <row r="1277" spans="1:38" ht="15">
      <c r="A1277" s="806" t="s">
        <v>862</v>
      </c>
      <c r="B1277" s="806" t="s">
        <v>818</v>
      </c>
      <c r="C1277" s="806" t="s">
        <v>788</v>
      </c>
      <c r="D1277" s="806" t="s">
        <v>789</v>
      </c>
      <c r="E1277" s="807">
        <v>14</v>
      </c>
      <c r="G1277" s="806" t="s">
        <v>910</v>
      </c>
      <c r="H1277" s="807">
        <v>1</v>
      </c>
      <c r="I1277" s="807">
        <v>677</v>
      </c>
      <c r="K1277" s="806" t="s">
        <v>678</v>
      </c>
      <c r="L1277" s="806" t="s">
        <v>874</v>
      </c>
      <c r="M1277" s="806" t="s">
        <v>786</v>
      </c>
      <c r="N1277" s="807">
        <v>1</v>
      </c>
      <c r="O1277" s="884"/>
      <c r="P1277" s="806" t="s">
        <v>814</v>
      </c>
      <c r="Q1277" s="807">
        <v>508</v>
      </c>
      <c r="R1277" s="807">
        <v>48</v>
      </c>
      <c r="S1277" s="759" t="str">
        <f t="shared" si="38"/>
        <v>Adulto</v>
      </c>
      <c r="U1277" s="806" t="s">
        <v>910</v>
      </c>
      <c r="V1277" s="807">
        <v>2</v>
      </c>
      <c r="W1277" s="807">
        <v>459</v>
      </c>
      <c r="X1277" s="885"/>
      <c r="Z1277" s="886"/>
      <c r="AA1277" s="886"/>
      <c r="AB1277" s="887"/>
      <c r="AC1277" s="886"/>
      <c r="AI1277" s="806" t="s">
        <v>816</v>
      </c>
      <c r="AJ1277" s="807">
        <v>41</v>
      </c>
      <c r="AK1277" s="807">
        <v>52</v>
      </c>
      <c r="AL1277" s="759" t="str">
        <f t="shared" si="39"/>
        <v>Adulto</v>
      </c>
    </row>
    <row r="1278" spans="1:38" ht="15">
      <c r="A1278" s="806" t="s">
        <v>862</v>
      </c>
      <c r="B1278" s="806" t="s">
        <v>818</v>
      </c>
      <c r="C1278" s="806" t="s">
        <v>788</v>
      </c>
      <c r="D1278" s="806" t="s">
        <v>784</v>
      </c>
      <c r="E1278" s="807">
        <v>16</v>
      </c>
      <c r="G1278" s="806" t="s">
        <v>910</v>
      </c>
      <c r="H1278" s="807">
        <v>2</v>
      </c>
      <c r="I1278" s="807">
        <v>2034</v>
      </c>
      <c r="K1278" s="806" t="s">
        <v>678</v>
      </c>
      <c r="L1278" s="806" t="s">
        <v>874</v>
      </c>
      <c r="M1278" s="806" t="s">
        <v>808</v>
      </c>
      <c r="N1278" s="807">
        <v>51</v>
      </c>
      <c r="O1278" s="884"/>
      <c r="P1278" s="806" t="s">
        <v>814</v>
      </c>
      <c r="Q1278" s="807">
        <v>562</v>
      </c>
      <c r="R1278" s="807">
        <v>49</v>
      </c>
      <c r="S1278" s="759" t="str">
        <f t="shared" si="38"/>
        <v>Adulto</v>
      </c>
      <c r="U1278" s="806" t="s">
        <v>910</v>
      </c>
      <c r="V1278" s="807">
        <v>3</v>
      </c>
      <c r="W1278" s="807">
        <v>218</v>
      </c>
      <c r="X1278" s="885"/>
      <c r="Z1278" s="886"/>
      <c r="AA1278" s="886"/>
      <c r="AB1278" s="887"/>
      <c r="AC1278" s="886"/>
      <c r="AI1278" s="806" t="s">
        <v>816</v>
      </c>
      <c r="AJ1278" s="807">
        <v>54</v>
      </c>
      <c r="AK1278" s="807">
        <v>53</v>
      </c>
      <c r="AL1278" s="759" t="str">
        <f t="shared" si="39"/>
        <v>Adulto</v>
      </c>
    </row>
    <row r="1279" spans="1:38" ht="15">
      <c r="A1279" s="806" t="s">
        <v>862</v>
      </c>
      <c r="B1279" s="806" t="s">
        <v>818</v>
      </c>
      <c r="C1279" s="806" t="s">
        <v>783</v>
      </c>
      <c r="D1279" s="806" t="s">
        <v>789</v>
      </c>
      <c r="E1279" s="807">
        <v>26</v>
      </c>
      <c r="G1279" s="806" t="s">
        <v>910</v>
      </c>
      <c r="H1279" s="807">
        <v>3</v>
      </c>
      <c r="I1279" s="807">
        <v>1099</v>
      </c>
      <c r="K1279" s="806" t="s">
        <v>678</v>
      </c>
      <c r="L1279" s="806" t="s">
        <v>874</v>
      </c>
      <c r="M1279" s="806" t="s">
        <v>790</v>
      </c>
      <c r="N1279" s="807">
        <v>26</v>
      </c>
      <c r="O1279" s="884"/>
      <c r="P1279" s="806" t="s">
        <v>814</v>
      </c>
      <c r="Q1279" s="807">
        <v>544</v>
      </c>
      <c r="R1279" s="807">
        <v>50</v>
      </c>
      <c r="S1279" s="759" t="str">
        <f t="shared" si="38"/>
        <v>Adulto</v>
      </c>
      <c r="U1279" s="806" t="s">
        <v>910</v>
      </c>
      <c r="V1279" s="807">
        <v>4</v>
      </c>
      <c r="W1279" s="807">
        <v>1857</v>
      </c>
      <c r="X1279" s="885"/>
      <c r="Z1279" s="886"/>
      <c r="AA1279" s="886"/>
      <c r="AB1279" s="887"/>
      <c r="AC1279" s="886"/>
      <c r="AI1279" s="806" t="s">
        <v>816</v>
      </c>
      <c r="AJ1279" s="807">
        <v>43</v>
      </c>
      <c r="AK1279" s="807">
        <v>54</v>
      </c>
      <c r="AL1279" s="759" t="str">
        <f t="shared" si="39"/>
        <v>Adulto</v>
      </c>
    </row>
    <row r="1280" spans="1:38" ht="15">
      <c r="A1280" s="806" t="s">
        <v>862</v>
      </c>
      <c r="B1280" s="806" t="s">
        <v>818</v>
      </c>
      <c r="C1280" s="806" t="s">
        <v>783</v>
      </c>
      <c r="D1280" s="806" t="s">
        <v>784</v>
      </c>
      <c r="E1280" s="807">
        <v>30</v>
      </c>
      <c r="G1280" s="806" t="s">
        <v>910</v>
      </c>
      <c r="H1280" s="807">
        <v>4</v>
      </c>
      <c r="I1280" s="807">
        <v>4548</v>
      </c>
      <c r="K1280" s="806" t="s">
        <v>678</v>
      </c>
      <c r="L1280" s="806" t="s">
        <v>874</v>
      </c>
      <c r="M1280" s="806" t="s">
        <v>791</v>
      </c>
      <c r="N1280" s="807">
        <v>16</v>
      </c>
      <c r="O1280" s="884"/>
      <c r="P1280" s="806" t="s">
        <v>814</v>
      </c>
      <c r="Q1280" s="807">
        <v>542</v>
      </c>
      <c r="R1280" s="807">
        <v>51</v>
      </c>
      <c r="S1280" s="759" t="str">
        <f t="shared" si="38"/>
        <v>Adulto</v>
      </c>
      <c r="U1280" s="806" t="s">
        <v>910</v>
      </c>
      <c r="V1280" s="807">
        <v>5</v>
      </c>
      <c r="W1280" s="807">
        <v>226</v>
      </c>
      <c r="X1280" s="885"/>
      <c r="Z1280" s="886"/>
      <c r="AA1280" s="886"/>
      <c r="AB1280" s="887"/>
      <c r="AC1280" s="886"/>
      <c r="AI1280" s="806" t="s">
        <v>816</v>
      </c>
      <c r="AJ1280" s="807">
        <v>41</v>
      </c>
      <c r="AK1280" s="807">
        <v>55</v>
      </c>
      <c r="AL1280" s="759" t="str">
        <f t="shared" si="39"/>
        <v>Adulto</v>
      </c>
    </row>
    <row r="1281" spans="1:38" ht="15">
      <c r="A1281" s="806" t="s">
        <v>863</v>
      </c>
      <c r="B1281" s="806" t="s">
        <v>662</v>
      </c>
      <c r="C1281" s="806" t="s">
        <v>788</v>
      </c>
      <c r="D1281" s="806" t="s">
        <v>789</v>
      </c>
      <c r="E1281" s="807">
        <v>825</v>
      </c>
      <c r="G1281" s="806" t="s">
        <v>910</v>
      </c>
      <c r="H1281" s="807">
        <v>5</v>
      </c>
      <c r="I1281" s="807">
        <v>804</v>
      </c>
      <c r="K1281" s="806" t="s">
        <v>678</v>
      </c>
      <c r="L1281" s="806" t="s">
        <v>874</v>
      </c>
      <c r="M1281" s="806" t="s">
        <v>824</v>
      </c>
      <c r="N1281" s="807">
        <v>3</v>
      </c>
      <c r="O1281" s="884"/>
      <c r="P1281" s="806" t="s">
        <v>814</v>
      </c>
      <c r="Q1281" s="807">
        <v>567</v>
      </c>
      <c r="R1281" s="807">
        <v>52</v>
      </c>
      <c r="S1281" s="759" t="str">
        <f t="shared" si="38"/>
        <v>Adulto</v>
      </c>
      <c r="U1281" s="806" t="s">
        <v>910</v>
      </c>
      <c r="V1281" s="807">
        <v>6</v>
      </c>
      <c r="W1281" s="807">
        <v>209</v>
      </c>
      <c r="X1281" s="885"/>
      <c r="Z1281" s="886"/>
      <c r="AA1281" s="886"/>
      <c r="AB1281" s="887"/>
      <c r="AC1281" s="886"/>
      <c r="AI1281" s="806" t="s">
        <v>816</v>
      </c>
      <c r="AJ1281" s="807">
        <v>29</v>
      </c>
      <c r="AK1281" s="807">
        <v>56</v>
      </c>
      <c r="AL1281" s="759" t="str">
        <f t="shared" si="39"/>
        <v>Adulto</v>
      </c>
    </row>
    <row r="1282" spans="1:38" ht="15">
      <c r="A1282" s="806" t="s">
        <v>863</v>
      </c>
      <c r="B1282" s="806" t="s">
        <v>662</v>
      </c>
      <c r="C1282" s="806" t="s">
        <v>788</v>
      </c>
      <c r="D1282" s="806" t="s">
        <v>784</v>
      </c>
      <c r="E1282" s="807">
        <v>816</v>
      </c>
      <c r="G1282" s="806" t="s">
        <v>910</v>
      </c>
      <c r="H1282" s="807">
        <v>6</v>
      </c>
      <c r="I1282" s="807">
        <v>804</v>
      </c>
      <c r="K1282" s="806" t="s">
        <v>678</v>
      </c>
      <c r="L1282" s="806" t="s">
        <v>874</v>
      </c>
      <c r="M1282" s="806" t="s">
        <v>666</v>
      </c>
      <c r="N1282" s="807">
        <v>220</v>
      </c>
      <c r="O1282" s="884"/>
      <c r="P1282" s="806" t="s">
        <v>814</v>
      </c>
      <c r="Q1282" s="807">
        <v>558</v>
      </c>
      <c r="R1282" s="807">
        <v>53</v>
      </c>
      <c r="S1282" s="759" t="str">
        <f t="shared" si="38"/>
        <v>Adulto</v>
      </c>
      <c r="U1282" s="806" t="s">
        <v>910</v>
      </c>
      <c r="V1282" s="807">
        <v>7</v>
      </c>
      <c r="W1282" s="807">
        <v>193</v>
      </c>
      <c r="X1282" s="885"/>
      <c r="Z1282" s="886"/>
      <c r="AA1282" s="886"/>
      <c r="AB1282" s="887"/>
      <c r="AC1282" s="886"/>
      <c r="AI1282" s="806" t="s">
        <v>816</v>
      </c>
      <c r="AJ1282" s="807">
        <v>37</v>
      </c>
      <c r="AK1282" s="807">
        <v>57</v>
      </c>
      <c r="AL1282" s="759" t="str">
        <f t="shared" si="39"/>
        <v>Adulto</v>
      </c>
    </row>
    <row r="1283" spans="1:38" ht="15">
      <c r="A1283" s="806" t="s">
        <v>863</v>
      </c>
      <c r="B1283" s="806" t="s">
        <v>662</v>
      </c>
      <c r="C1283" s="806" t="s">
        <v>783</v>
      </c>
      <c r="D1283" s="806" t="s">
        <v>789</v>
      </c>
      <c r="E1283" s="807">
        <v>796</v>
      </c>
      <c r="G1283" s="806" t="s">
        <v>910</v>
      </c>
      <c r="H1283" s="807">
        <v>7</v>
      </c>
      <c r="I1283" s="807">
        <v>832</v>
      </c>
      <c r="K1283" s="806" t="s">
        <v>678</v>
      </c>
      <c r="L1283" s="806" t="s">
        <v>874</v>
      </c>
      <c r="M1283" s="806" t="s">
        <v>794</v>
      </c>
      <c r="N1283" s="807">
        <v>94</v>
      </c>
      <c r="O1283" s="884"/>
      <c r="P1283" s="806" t="s">
        <v>814</v>
      </c>
      <c r="Q1283" s="807">
        <v>546</v>
      </c>
      <c r="R1283" s="807">
        <v>54</v>
      </c>
      <c r="S1283" s="759" t="str">
        <f t="shared" ref="S1283:S1346" si="40">IF(P1283=0,"",IF(AND(R1283&gt;=0,R1283&lt;=5),"Primera Infancia",IF(AND(R1283&gt;=6,R1283&lt;=11),"Infancia",IF(AND(R1283&gt;=12,R1283&lt;=17),"Adolescente",IF(AND(R1283&gt;=18,R1283&lt;=28),"Juventud",IF(AND(R1283&gt;=29,R1283&lt;=59),"Adulto","Vejez"))))))</f>
        <v>Adulto</v>
      </c>
      <c r="U1283" s="806" t="s">
        <v>910</v>
      </c>
      <c r="V1283" s="807">
        <v>8</v>
      </c>
      <c r="W1283" s="807">
        <v>128</v>
      </c>
      <c r="X1283" s="885"/>
      <c r="Z1283" s="886"/>
      <c r="AA1283" s="886"/>
      <c r="AB1283" s="887"/>
      <c r="AC1283" s="886"/>
      <c r="AI1283" s="806" t="s">
        <v>816</v>
      </c>
      <c r="AJ1283" s="807">
        <v>27</v>
      </c>
      <c r="AK1283" s="807">
        <v>58</v>
      </c>
      <c r="AL1283" s="759" t="str">
        <f t="shared" ref="AL1283:AL1346" si="41">IF(AI1283=0,"",IF(AND(AK1283&gt;=0,AK1283&lt;=5),"Primera Infancia",IF(AND(AK1283&gt;=6,AK1283&lt;=11),"Infancia",IF(AND(AK1283&gt;=12,AK1283&lt;=17),"Adolescente",IF(AND(AK1283&gt;=18,AK1283&lt;=28),"Juventud",IF(AND(AK1283&gt;=29,AK1283&lt;=59),"Adulto","Vejez"))))))</f>
        <v>Adulto</v>
      </c>
    </row>
    <row r="1284" spans="1:38" ht="15">
      <c r="A1284" s="806" t="s">
        <v>863</v>
      </c>
      <c r="B1284" s="806" t="s">
        <v>662</v>
      </c>
      <c r="C1284" s="806" t="s">
        <v>783</v>
      </c>
      <c r="D1284" s="806" t="s">
        <v>784</v>
      </c>
      <c r="E1284" s="807">
        <v>752</v>
      </c>
      <c r="G1284" s="806" t="s">
        <v>910</v>
      </c>
      <c r="H1284" s="807">
        <v>8</v>
      </c>
      <c r="I1284" s="807">
        <v>729</v>
      </c>
      <c r="K1284" s="806" t="s">
        <v>678</v>
      </c>
      <c r="L1284" s="806" t="s">
        <v>874</v>
      </c>
      <c r="M1284" s="806" t="s">
        <v>795</v>
      </c>
      <c r="N1284" s="807">
        <v>8</v>
      </c>
      <c r="O1284" s="884"/>
      <c r="P1284" s="806" t="s">
        <v>814</v>
      </c>
      <c r="Q1284" s="807">
        <v>532</v>
      </c>
      <c r="R1284" s="807">
        <v>55</v>
      </c>
      <c r="S1284" s="759" t="str">
        <f t="shared" si="40"/>
        <v>Adulto</v>
      </c>
      <c r="U1284" s="806" t="s">
        <v>910</v>
      </c>
      <c r="V1284" s="807">
        <v>9</v>
      </c>
      <c r="W1284" s="807">
        <v>89</v>
      </c>
      <c r="X1284" s="885"/>
      <c r="Z1284" s="886"/>
      <c r="AA1284" s="886"/>
      <c r="AB1284" s="887"/>
      <c r="AC1284" s="886"/>
      <c r="AI1284" s="806" t="s">
        <v>816</v>
      </c>
      <c r="AJ1284" s="807">
        <v>40</v>
      </c>
      <c r="AK1284" s="807">
        <v>59</v>
      </c>
      <c r="AL1284" s="759" t="str">
        <f t="shared" si="41"/>
        <v>Adulto</v>
      </c>
    </row>
    <row r="1285" spans="1:38" ht="15">
      <c r="A1285" s="806" t="s">
        <v>863</v>
      </c>
      <c r="B1285" s="806" t="s">
        <v>666</v>
      </c>
      <c r="C1285" s="806" t="s">
        <v>788</v>
      </c>
      <c r="D1285" s="806" t="s">
        <v>789</v>
      </c>
      <c r="E1285" s="807">
        <v>211</v>
      </c>
      <c r="G1285" s="806" t="s">
        <v>910</v>
      </c>
      <c r="H1285" s="807">
        <v>9</v>
      </c>
      <c r="I1285" s="807">
        <v>588</v>
      </c>
      <c r="K1285" s="806" t="s">
        <v>678</v>
      </c>
      <c r="L1285" s="806" t="s">
        <v>874</v>
      </c>
      <c r="M1285" s="806" t="s">
        <v>829</v>
      </c>
      <c r="N1285" s="807">
        <v>11</v>
      </c>
      <c r="O1285" s="884"/>
      <c r="P1285" s="806" t="s">
        <v>814</v>
      </c>
      <c r="Q1285" s="807">
        <v>529</v>
      </c>
      <c r="R1285" s="807">
        <v>56</v>
      </c>
      <c r="S1285" s="759" t="str">
        <f t="shared" si="40"/>
        <v>Adulto</v>
      </c>
      <c r="U1285" s="806" t="s">
        <v>910</v>
      </c>
      <c r="V1285" s="807">
        <v>10</v>
      </c>
      <c r="W1285" s="807">
        <v>83</v>
      </c>
      <c r="X1285" s="885"/>
      <c r="Z1285" s="886"/>
      <c r="AA1285" s="886"/>
      <c r="AB1285" s="887"/>
      <c r="AC1285" s="886"/>
      <c r="AI1285" s="806" t="s">
        <v>816</v>
      </c>
      <c r="AJ1285" s="807">
        <v>20</v>
      </c>
      <c r="AK1285" s="807">
        <v>60</v>
      </c>
      <c r="AL1285" s="759" t="str">
        <f t="shared" si="41"/>
        <v>Vejez</v>
      </c>
    </row>
    <row r="1286" spans="1:38" ht="15">
      <c r="A1286" s="806" t="s">
        <v>863</v>
      </c>
      <c r="B1286" s="806" t="s">
        <v>666</v>
      </c>
      <c r="C1286" s="806" t="s">
        <v>788</v>
      </c>
      <c r="D1286" s="806" t="s">
        <v>784</v>
      </c>
      <c r="E1286" s="807">
        <v>252</v>
      </c>
      <c r="G1286" s="806" t="s">
        <v>910</v>
      </c>
      <c r="H1286" s="807">
        <v>10</v>
      </c>
      <c r="I1286" s="807">
        <v>482</v>
      </c>
      <c r="K1286" s="806" t="s">
        <v>678</v>
      </c>
      <c r="L1286" s="806" t="s">
        <v>874</v>
      </c>
      <c r="M1286" s="806" t="s">
        <v>831</v>
      </c>
      <c r="N1286" s="807">
        <v>10</v>
      </c>
      <c r="O1286" s="884"/>
      <c r="P1286" s="806" t="s">
        <v>814</v>
      </c>
      <c r="Q1286" s="807">
        <v>534</v>
      </c>
      <c r="R1286" s="807">
        <v>57</v>
      </c>
      <c r="S1286" s="759" t="str">
        <f t="shared" si="40"/>
        <v>Adulto</v>
      </c>
      <c r="U1286" s="806" t="s">
        <v>910</v>
      </c>
      <c r="V1286" s="807">
        <v>11</v>
      </c>
      <c r="W1286" s="807">
        <v>41</v>
      </c>
      <c r="X1286" s="885"/>
      <c r="Z1286" s="886"/>
      <c r="AA1286" s="886"/>
      <c r="AB1286" s="887"/>
      <c r="AC1286" s="886"/>
      <c r="AI1286" s="806" t="s">
        <v>816</v>
      </c>
      <c r="AJ1286" s="807">
        <v>25</v>
      </c>
      <c r="AK1286" s="807">
        <v>61</v>
      </c>
      <c r="AL1286" s="759" t="str">
        <f t="shared" si="41"/>
        <v>Vejez</v>
      </c>
    </row>
    <row r="1287" spans="1:38" ht="15">
      <c r="A1287" s="806" t="s">
        <v>863</v>
      </c>
      <c r="B1287" s="806" t="s">
        <v>666</v>
      </c>
      <c r="C1287" s="806" t="s">
        <v>783</v>
      </c>
      <c r="D1287" s="806" t="s">
        <v>789</v>
      </c>
      <c r="E1287" s="807">
        <v>238</v>
      </c>
      <c r="G1287" s="806" t="s">
        <v>910</v>
      </c>
      <c r="H1287" s="807">
        <v>11</v>
      </c>
      <c r="I1287" s="807">
        <v>336</v>
      </c>
      <c r="K1287" s="806" t="s">
        <v>678</v>
      </c>
      <c r="L1287" s="806" t="s">
        <v>874</v>
      </c>
      <c r="M1287" s="806" t="s">
        <v>798</v>
      </c>
      <c r="N1287" s="807">
        <v>41</v>
      </c>
      <c r="O1287" s="884"/>
      <c r="P1287" s="806" t="s">
        <v>814</v>
      </c>
      <c r="Q1287" s="807">
        <v>523</v>
      </c>
      <c r="R1287" s="807">
        <v>58</v>
      </c>
      <c r="S1287" s="759" t="str">
        <f t="shared" si="40"/>
        <v>Adulto</v>
      </c>
      <c r="U1287" s="806" t="s">
        <v>910</v>
      </c>
      <c r="V1287" s="807">
        <v>12</v>
      </c>
      <c r="W1287" s="807">
        <v>49</v>
      </c>
      <c r="X1287" s="885"/>
      <c r="Z1287" s="886"/>
      <c r="AA1287" s="886"/>
      <c r="AB1287" s="887"/>
      <c r="AC1287" s="886"/>
      <c r="AI1287" s="806" t="s">
        <v>816</v>
      </c>
      <c r="AJ1287" s="807">
        <v>16</v>
      </c>
      <c r="AK1287" s="807">
        <v>62</v>
      </c>
      <c r="AL1287" s="759" t="str">
        <f t="shared" si="41"/>
        <v>Vejez</v>
      </c>
    </row>
    <row r="1288" spans="1:38" ht="15">
      <c r="A1288" s="806" t="s">
        <v>863</v>
      </c>
      <c r="B1288" s="806" t="s">
        <v>666</v>
      </c>
      <c r="C1288" s="806" t="s">
        <v>783</v>
      </c>
      <c r="D1288" s="806" t="s">
        <v>784</v>
      </c>
      <c r="E1288" s="807">
        <v>205</v>
      </c>
      <c r="G1288" s="806" t="s">
        <v>910</v>
      </c>
      <c r="H1288" s="807">
        <v>12</v>
      </c>
      <c r="I1288" s="807">
        <v>386</v>
      </c>
      <c r="K1288" s="806" t="s">
        <v>678</v>
      </c>
      <c r="L1288" s="806" t="s">
        <v>874</v>
      </c>
      <c r="M1288" s="806" t="s">
        <v>799</v>
      </c>
      <c r="N1288" s="807">
        <v>118</v>
      </c>
      <c r="O1288" s="884"/>
      <c r="P1288" s="806" t="s">
        <v>814</v>
      </c>
      <c r="Q1288" s="807">
        <v>506</v>
      </c>
      <c r="R1288" s="807">
        <v>59</v>
      </c>
      <c r="S1288" s="759" t="str">
        <f t="shared" si="40"/>
        <v>Adulto</v>
      </c>
      <c r="U1288" s="806" t="s">
        <v>911</v>
      </c>
      <c r="V1288" s="807">
        <v>0</v>
      </c>
      <c r="W1288" s="807">
        <v>28</v>
      </c>
      <c r="X1288" s="885"/>
      <c r="Z1288" s="886"/>
      <c r="AA1288" s="886"/>
      <c r="AB1288" s="887"/>
      <c r="AC1288" s="886"/>
      <c r="AI1288" s="806" t="s">
        <v>816</v>
      </c>
      <c r="AJ1288" s="807">
        <v>20</v>
      </c>
      <c r="AK1288" s="807">
        <v>63</v>
      </c>
      <c r="AL1288" s="759" t="str">
        <f t="shared" si="41"/>
        <v>Vejez</v>
      </c>
    </row>
    <row r="1289" spans="1:38" ht="15">
      <c r="A1289" s="806" t="s">
        <v>863</v>
      </c>
      <c r="B1289" s="806" t="s">
        <v>669</v>
      </c>
      <c r="C1289" s="806" t="s">
        <v>788</v>
      </c>
      <c r="D1289" s="806" t="s">
        <v>784</v>
      </c>
      <c r="E1289" s="807">
        <v>1</v>
      </c>
      <c r="G1289" s="806" t="s">
        <v>911</v>
      </c>
      <c r="H1289" s="807">
        <v>0</v>
      </c>
      <c r="I1289" s="807">
        <v>102</v>
      </c>
      <c r="K1289" s="806" t="s">
        <v>678</v>
      </c>
      <c r="L1289" s="806" t="s">
        <v>874</v>
      </c>
      <c r="M1289" s="806" t="s">
        <v>801</v>
      </c>
      <c r="N1289" s="807">
        <v>188</v>
      </c>
      <c r="O1289" s="884"/>
      <c r="P1289" s="806" t="s">
        <v>814</v>
      </c>
      <c r="Q1289" s="807">
        <v>502</v>
      </c>
      <c r="R1289" s="807">
        <v>60</v>
      </c>
      <c r="S1289" s="759" t="str">
        <f t="shared" si="40"/>
        <v>Vejez</v>
      </c>
      <c r="U1289" s="806" t="s">
        <v>911</v>
      </c>
      <c r="V1289" s="807">
        <v>1</v>
      </c>
      <c r="W1289" s="807">
        <v>105</v>
      </c>
      <c r="X1289" s="885"/>
      <c r="Z1289" s="886"/>
      <c r="AA1289" s="886"/>
      <c r="AB1289" s="887"/>
      <c r="AC1289" s="886"/>
      <c r="AI1289" s="806" t="s">
        <v>816</v>
      </c>
      <c r="AJ1289" s="807">
        <v>17</v>
      </c>
      <c r="AK1289" s="807">
        <v>64</v>
      </c>
      <c r="AL1289" s="759" t="str">
        <f t="shared" si="41"/>
        <v>Vejez</v>
      </c>
    </row>
    <row r="1290" spans="1:38" ht="15">
      <c r="A1290" s="806" t="s">
        <v>863</v>
      </c>
      <c r="B1290" s="806" t="s">
        <v>669</v>
      </c>
      <c r="C1290" s="806" t="s">
        <v>783</v>
      </c>
      <c r="D1290" s="806" t="s">
        <v>784</v>
      </c>
      <c r="E1290" s="807">
        <v>2</v>
      </c>
      <c r="G1290" s="806" t="s">
        <v>911</v>
      </c>
      <c r="H1290" s="807">
        <v>1</v>
      </c>
      <c r="I1290" s="807">
        <v>479</v>
      </c>
      <c r="K1290" s="806" t="s">
        <v>678</v>
      </c>
      <c r="L1290" s="806" t="s">
        <v>874</v>
      </c>
      <c r="M1290" s="806" t="s">
        <v>673</v>
      </c>
      <c r="N1290" s="807">
        <v>9</v>
      </c>
      <c r="O1290" s="884"/>
      <c r="P1290" s="806" t="s">
        <v>814</v>
      </c>
      <c r="Q1290" s="807">
        <v>508</v>
      </c>
      <c r="R1290" s="807">
        <v>61</v>
      </c>
      <c r="S1290" s="759" t="str">
        <f t="shared" si="40"/>
        <v>Vejez</v>
      </c>
      <c r="U1290" s="806" t="s">
        <v>911</v>
      </c>
      <c r="V1290" s="807">
        <v>2</v>
      </c>
      <c r="W1290" s="807">
        <v>289</v>
      </c>
      <c r="X1290" s="885"/>
      <c r="Z1290" s="886"/>
      <c r="AA1290" s="886"/>
      <c r="AB1290" s="887"/>
      <c r="AC1290" s="886"/>
      <c r="AI1290" s="806" t="s">
        <v>816</v>
      </c>
      <c r="AJ1290" s="807">
        <v>14</v>
      </c>
      <c r="AK1290" s="807">
        <v>65</v>
      </c>
      <c r="AL1290" s="759" t="str">
        <f t="shared" si="41"/>
        <v>Vejez</v>
      </c>
    </row>
    <row r="1291" spans="1:38" ht="15">
      <c r="A1291" s="806" t="s">
        <v>863</v>
      </c>
      <c r="B1291" s="806" t="s">
        <v>787</v>
      </c>
      <c r="C1291" s="806" t="s">
        <v>788</v>
      </c>
      <c r="D1291" s="806" t="s">
        <v>784</v>
      </c>
      <c r="E1291" s="807">
        <v>6</v>
      </c>
      <c r="G1291" s="806" t="s">
        <v>911</v>
      </c>
      <c r="H1291" s="807">
        <v>2</v>
      </c>
      <c r="I1291" s="807">
        <v>1481</v>
      </c>
      <c r="K1291" s="806" t="s">
        <v>678</v>
      </c>
      <c r="L1291" s="806" t="s">
        <v>874</v>
      </c>
      <c r="M1291" s="806" t="s">
        <v>674</v>
      </c>
      <c r="N1291" s="807">
        <v>9119</v>
      </c>
      <c r="O1291" s="884"/>
      <c r="P1291" s="806" t="s">
        <v>814</v>
      </c>
      <c r="Q1291" s="807">
        <v>443</v>
      </c>
      <c r="R1291" s="807">
        <v>62</v>
      </c>
      <c r="S1291" s="759" t="str">
        <f t="shared" si="40"/>
        <v>Vejez</v>
      </c>
      <c r="U1291" s="806" t="s">
        <v>911</v>
      </c>
      <c r="V1291" s="807">
        <v>3</v>
      </c>
      <c r="W1291" s="807">
        <v>144</v>
      </c>
      <c r="X1291" s="885"/>
      <c r="Z1291" s="886"/>
      <c r="AA1291" s="886"/>
      <c r="AB1291" s="887"/>
      <c r="AC1291" s="886"/>
      <c r="AI1291" s="806" t="s">
        <v>816</v>
      </c>
      <c r="AJ1291" s="807">
        <v>26</v>
      </c>
      <c r="AK1291" s="807">
        <v>66</v>
      </c>
      <c r="AL1291" s="759" t="str">
        <f t="shared" si="41"/>
        <v>Vejez</v>
      </c>
    </row>
    <row r="1292" spans="1:38" ht="15">
      <c r="A1292" s="806" t="s">
        <v>863</v>
      </c>
      <c r="B1292" s="806" t="s">
        <v>792</v>
      </c>
      <c r="C1292" s="806" t="s">
        <v>788</v>
      </c>
      <c r="D1292" s="806" t="s">
        <v>784</v>
      </c>
      <c r="E1292" s="807">
        <v>1</v>
      </c>
      <c r="G1292" s="806" t="s">
        <v>911</v>
      </c>
      <c r="H1292" s="807">
        <v>3</v>
      </c>
      <c r="I1292" s="807">
        <v>815</v>
      </c>
      <c r="K1292" s="806" t="s">
        <v>678</v>
      </c>
      <c r="L1292" s="806" t="s">
        <v>874</v>
      </c>
      <c r="M1292" s="806" t="s">
        <v>676</v>
      </c>
      <c r="N1292" s="807">
        <v>6</v>
      </c>
      <c r="O1292" s="884"/>
      <c r="P1292" s="806" t="s">
        <v>814</v>
      </c>
      <c r="Q1292" s="807">
        <v>388</v>
      </c>
      <c r="R1292" s="807">
        <v>63</v>
      </c>
      <c r="S1292" s="759" t="str">
        <f t="shared" si="40"/>
        <v>Vejez</v>
      </c>
      <c r="U1292" s="806" t="s">
        <v>911</v>
      </c>
      <c r="V1292" s="807">
        <v>4</v>
      </c>
      <c r="W1292" s="807">
        <v>1320</v>
      </c>
      <c r="X1292" s="885"/>
      <c r="Z1292" s="886"/>
      <c r="AA1292" s="886"/>
      <c r="AB1292" s="887"/>
      <c r="AC1292" s="886"/>
      <c r="AI1292" s="806" t="s">
        <v>816</v>
      </c>
      <c r="AJ1292" s="807">
        <v>21</v>
      </c>
      <c r="AK1292" s="807">
        <v>67</v>
      </c>
      <c r="AL1292" s="759" t="str">
        <f t="shared" si="41"/>
        <v>Vejez</v>
      </c>
    </row>
    <row r="1293" spans="1:38" ht="15">
      <c r="A1293" s="806" t="s">
        <v>863</v>
      </c>
      <c r="B1293" s="806" t="s">
        <v>815</v>
      </c>
      <c r="C1293" s="806" t="s">
        <v>788</v>
      </c>
      <c r="D1293" s="806" t="s">
        <v>789</v>
      </c>
      <c r="E1293" s="807">
        <v>143</v>
      </c>
      <c r="G1293" s="806" t="s">
        <v>911</v>
      </c>
      <c r="H1293" s="807">
        <v>4</v>
      </c>
      <c r="I1293" s="807">
        <v>4109</v>
      </c>
      <c r="K1293" s="806" t="s">
        <v>678</v>
      </c>
      <c r="L1293" s="806" t="s">
        <v>874</v>
      </c>
      <c r="M1293" s="806" t="s">
        <v>678</v>
      </c>
      <c r="N1293" s="807">
        <v>4</v>
      </c>
      <c r="O1293" s="884"/>
      <c r="P1293" s="806" t="s">
        <v>814</v>
      </c>
      <c r="Q1293" s="807">
        <v>417</v>
      </c>
      <c r="R1293" s="807">
        <v>64</v>
      </c>
      <c r="S1293" s="759" t="str">
        <f t="shared" si="40"/>
        <v>Vejez</v>
      </c>
      <c r="U1293" s="806" t="s">
        <v>911</v>
      </c>
      <c r="V1293" s="807">
        <v>5</v>
      </c>
      <c r="W1293" s="807">
        <v>161</v>
      </c>
      <c r="X1293" s="885"/>
      <c r="Z1293" s="886"/>
      <c r="AA1293" s="886"/>
      <c r="AB1293" s="887"/>
      <c r="AC1293" s="886"/>
      <c r="AI1293" s="806" t="s">
        <v>816</v>
      </c>
      <c r="AJ1293" s="807">
        <v>21</v>
      </c>
      <c r="AK1293" s="807">
        <v>68</v>
      </c>
      <c r="AL1293" s="759" t="str">
        <f t="shared" si="41"/>
        <v>Vejez</v>
      </c>
    </row>
    <row r="1294" spans="1:38" ht="15">
      <c r="A1294" s="806" t="s">
        <v>863</v>
      </c>
      <c r="B1294" s="806" t="s">
        <v>815</v>
      </c>
      <c r="C1294" s="806" t="s">
        <v>788</v>
      </c>
      <c r="D1294" s="806" t="s">
        <v>784</v>
      </c>
      <c r="E1294" s="807">
        <v>144</v>
      </c>
      <c r="G1294" s="806" t="s">
        <v>911</v>
      </c>
      <c r="H1294" s="807">
        <v>5</v>
      </c>
      <c r="I1294" s="807">
        <v>800</v>
      </c>
      <c r="K1294" s="806" t="s">
        <v>678</v>
      </c>
      <c r="L1294" s="806" t="s">
        <v>874</v>
      </c>
      <c r="M1294" s="806" t="s">
        <v>683</v>
      </c>
      <c r="N1294" s="807">
        <v>5</v>
      </c>
      <c r="O1294" s="884"/>
      <c r="P1294" s="806" t="s">
        <v>814</v>
      </c>
      <c r="Q1294" s="807">
        <v>393</v>
      </c>
      <c r="R1294" s="807">
        <v>65</v>
      </c>
      <c r="S1294" s="759" t="str">
        <f t="shared" si="40"/>
        <v>Vejez</v>
      </c>
      <c r="U1294" s="806" t="s">
        <v>911</v>
      </c>
      <c r="V1294" s="807">
        <v>6</v>
      </c>
      <c r="W1294" s="807">
        <v>141</v>
      </c>
      <c r="X1294" s="885"/>
      <c r="Z1294" s="886"/>
      <c r="AA1294" s="886"/>
      <c r="AB1294" s="887"/>
      <c r="AC1294" s="886"/>
      <c r="AI1294" s="806" t="s">
        <v>816</v>
      </c>
      <c r="AJ1294" s="807">
        <v>22</v>
      </c>
      <c r="AK1294" s="807">
        <v>69</v>
      </c>
      <c r="AL1294" s="759" t="str">
        <f t="shared" si="41"/>
        <v>Vejez</v>
      </c>
    </row>
    <row r="1295" spans="1:38" ht="15">
      <c r="A1295" s="806" t="s">
        <v>863</v>
      </c>
      <c r="B1295" s="806" t="s">
        <v>815</v>
      </c>
      <c r="C1295" s="806" t="s">
        <v>783</v>
      </c>
      <c r="D1295" s="806" t="s">
        <v>789</v>
      </c>
      <c r="E1295" s="807">
        <v>127</v>
      </c>
      <c r="G1295" s="806" t="s">
        <v>911</v>
      </c>
      <c r="H1295" s="807">
        <v>6</v>
      </c>
      <c r="I1295" s="807">
        <v>815</v>
      </c>
      <c r="K1295" s="806" t="s">
        <v>678</v>
      </c>
      <c r="L1295" s="806" t="s">
        <v>874</v>
      </c>
      <c r="M1295" s="806" t="s">
        <v>684</v>
      </c>
      <c r="N1295" s="807">
        <v>2611</v>
      </c>
      <c r="O1295" s="884"/>
      <c r="P1295" s="806" t="s">
        <v>814</v>
      </c>
      <c r="Q1295" s="807">
        <v>327</v>
      </c>
      <c r="R1295" s="807">
        <v>66</v>
      </c>
      <c r="S1295" s="759" t="str">
        <f t="shared" si="40"/>
        <v>Vejez</v>
      </c>
      <c r="U1295" s="806" t="s">
        <v>911</v>
      </c>
      <c r="V1295" s="807">
        <v>7</v>
      </c>
      <c r="W1295" s="807">
        <v>115</v>
      </c>
      <c r="X1295" s="885"/>
      <c r="Z1295" s="886"/>
      <c r="AA1295" s="886"/>
      <c r="AB1295" s="887"/>
      <c r="AC1295" s="886"/>
      <c r="AI1295" s="806" t="s">
        <v>816</v>
      </c>
      <c r="AJ1295" s="807">
        <v>17</v>
      </c>
      <c r="AK1295" s="807">
        <v>70</v>
      </c>
      <c r="AL1295" s="759" t="str">
        <f t="shared" si="41"/>
        <v>Vejez</v>
      </c>
    </row>
    <row r="1296" spans="1:38" ht="15">
      <c r="A1296" s="806" t="s">
        <v>863</v>
      </c>
      <c r="B1296" s="806" t="s">
        <v>815</v>
      </c>
      <c r="C1296" s="806" t="s">
        <v>783</v>
      </c>
      <c r="D1296" s="806" t="s">
        <v>784</v>
      </c>
      <c r="E1296" s="807">
        <v>151</v>
      </c>
      <c r="G1296" s="806" t="s">
        <v>911</v>
      </c>
      <c r="H1296" s="807">
        <v>7</v>
      </c>
      <c r="I1296" s="807">
        <v>690</v>
      </c>
      <c r="K1296" s="806" t="s">
        <v>678</v>
      </c>
      <c r="L1296" s="806" t="s">
        <v>879</v>
      </c>
      <c r="M1296" s="806" t="s">
        <v>662</v>
      </c>
      <c r="N1296" s="807">
        <v>8</v>
      </c>
      <c r="O1296" s="884"/>
      <c r="P1296" s="806" t="s">
        <v>814</v>
      </c>
      <c r="Q1296" s="807">
        <v>322</v>
      </c>
      <c r="R1296" s="807">
        <v>67</v>
      </c>
      <c r="S1296" s="759" t="str">
        <f t="shared" si="40"/>
        <v>Vejez</v>
      </c>
      <c r="U1296" s="806" t="s">
        <v>911</v>
      </c>
      <c r="V1296" s="807">
        <v>8</v>
      </c>
      <c r="W1296" s="807">
        <v>91</v>
      </c>
      <c r="X1296" s="885"/>
      <c r="Z1296" s="886"/>
      <c r="AA1296" s="886"/>
      <c r="AB1296" s="887"/>
      <c r="AC1296" s="886"/>
      <c r="AI1296" s="806" t="s">
        <v>816</v>
      </c>
      <c r="AJ1296" s="807">
        <v>10</v>
      </c>
      <c r="AK1296" s="807">
        <v>71</v>
      </c>
      <c r="AL1296" s="759" t="str">
        <f t="shared" si="41"/>
        <v>Vejez</v>
      </c>
    </row>
    <row r="1297" spans="1:38" ht="15">
      <c r="A1297" s="806" t="s">
        <v>863</v>
      </c>
      <c r="B1297" s="806" t="s">
        <v>818</v>
      </c>
      <c r="C1297" s="806" t="s">
        <v>788</v>
      </c>
      <c r="D1297" s="806" t="s">
        <v>789</v>
      </c>
      <c r="E1297" s="807">
        <v>2</v>
      </c>
      <c r="G1297" s="806" t="s">
        <v>911</v>
      </c>
      <c r="H1297" s="807">
        <v>8</v>
      </c>
      <c r="I1297" s="807">
        <v>593</v>
      </c>
      <c r="K1297" s="806" t="s">
        <v>678</v>
      </c>
      <c r="L1297" s="806" t="s">
        <v>879</v>
      </c>
      <c r="M1297" s="806" t="s">
        <v>806</v>
      </c>
      <c r="N1297" s="807">
        <v>11</v>
      </c>
      <c r="O1297" s="884"/>
      <c r="P1297" s="806" t="s">
        <v>814</v>
      </c>
      <c r="Q1297" s="807">
        <v>316</v>
      </c>
      <c r="R1297" s="807">
        <v>68</v>
      </c>
      <c r="S1297" s="759" t="str">
        <f t="shared" si="40"/>
        <v>Vejez</v>
      </c>
      <c r="U1297" s="806" t="s">
        <v>911</v>
      </c>
      <c r="V1297" s="807">
        <v>9</v>
      </c>
      <c r="W1297" s="807">
        <v>68</v>
      </c>
      <c r="X1297" s="885"/>
      <c r="Z1297" s="886"/>
      <c r="AA1297" s="886"/>
      <c r="AB1297" s="887"/>
      <c r="AC1297" s="886"/>
      <c r="AI1297" s="806" t="s">
        <v>816</v>
      </c>
      <c r="AJ1297" s="807">
        <v>10</v>
      </c>
      <c r="AK1297" s="807">
        <v>72</v>
      </c>
      <c r="AL1297" s="759" t="str">
        <f t="shared" si="41"/>
        <v>Vejez</v>
      </c>
    </row>
    <row r="1298" spans="1:38" ht="15">
      <c r="A1298" s="806" t="s">
        <v>863</v>
      </c>
      <c r="B1298" s="806" t="s">
        <v>818</v>
      </c>
      <c r="C1298" s="806" t="s">
        <v>788</v>
      </c>
      <c r="D1298" s="806" t="s">
        <v>784</v>
      </c>
      <c r="E1298" s="807">
        <v>1</v>
      </c>
      <c r="G1298" s="806" t="s">
        <v>911</v>
      </c>
      <c r="H1298" s="807">
        <v>9</v>
      </c>
      <c r="I1298" s="807">
        <v>517</v>
      </c>
      <c r="K1298" s="806" t="s">
        <v>678</v>
      </c>
      <c r="L1298" s="806" t="s">
        <v>879</v>
      </c>
      <c r="M1298" s="806" t="s">
        <v>786</v>
      </c>
      <c r="N1298" s="807">
        <v>1</v>
      </c>
      <c r="O1298" s="884"/>
      <c r="P1298" s="806" t="s">
        <v>814</v>
      </c>
      <c r="Q1298" s="807">
        <v>321</v>
      </c>
      <c r="R1298" s="807">
        <v>69</v>
      </c>
      <c r="S1298" s="759" t="str">
        <f t="shared" si="40"/>
        <v>Vejez</v>
      </c>
      <c r="U1298" s="806" t="s">
        <v>911</v>
      </c>
      <c r="V1298" s="807">
        <v>10</v>
      </c>
      <c r="W1298" s="807">
        <v>42</v>
      </c>
      <c r="X1298" s="885"/>
      <c r="Z1298" s="886"/>
      <c r="AA1298" s="886"/>
      <c r="AB1298" s="887"/>
      <c r="AC1298" s="886"/>
      <c r="AI1298" s="806" t="s">
        <v>816</v>
      </c>
      <c r="AJ1298" s="807">
        <v>8</v>
      </c>
      <c r="AK1298" s="807">
        <v>73</v>
      </c>
      <c r="AL1298" s="759" t="str">
        <f t="shared" si="41"/>
        <v>Vejez</v>
      </c>
    </row>
    <row r="1299" spans="1:38" ht="15">
      <c r="A1299" s="806" t="s">
        <v>863</v>
      </c>
      <c r="B1299" s="806" t="s">
        <v>818</v>
      </c>
      <c r="C1299" s="806" t="s">
        <v>783</v>
      </c>
      <c r="D1299" s="806" t="s">
        <v>789</v>
      </c>
      <c r="E1299" s="807">
        <v>3</v>
      </c>
      <c r="G1299" s="806" t="s">
        <v>911</v>
      </c>
      <c r="H1299" s="807">
        <v>10</v>
      </c>
      <c r="I1299" s="807">
        <v>390</v>
      </c>
      <c r="K1299" s="806" t="s">
        <v>678</v>
      </c>
      <c r="L1299" s="806" t="s">
        <v>879</v>
      </c>
      <c r="M1299" s="806" t="s">
        <v>808</v>
      </c>
      <c r="N1299" s="807">
        <v>1</v>
      </c>
      <c r="O1299" s="884"/>
      <c r="P1299" s="806" t="s">
        <v>814</v>
      </c>
      <c r="Q1299" s="807">
        <v>273</v>
      </c>
      <c r="R1299" s="807">
        <v>70</v>
      </c>
      <c r="S1299" s="759" t="str">
        <f t="shared" si="40"/>
        <v>Vejez</v>
      </c>
      <c r="U1299" s="806" t="s">
        <v>911</v>
      </c>
      <c r="V1299" s="807">
        <v>11</v>
      </c>
      <c r="W1299" s="807">
        <v>24</v>
      </c>
      <c r="X1299" s="885"/>
      <c r="Z1299" s="886"/>
      <c r="AA1299" s="886"/>
      <c r="AB1299" s="887"/>
      <c r="AC1299" s="886"/>
      <c r="AI1299" s="806" t="s">
        <v>816</v>
      </c>
      <c r="AJ1299" s="807">
        <v>4</v>
      </c>
      <c r="AK1299" s="807">
        <v>74</v>
      </c>
      <c r="AL1299" s="759" t="str">
        <f t="shared" si="41"/>
        <v>Vejez</v>
      </c>
    </row>
    <row r="1300" spans="1:38" ht="15">
      <c r="A1300" s="806" t="s">
        <v>863</v>
      </c>
      <c r="B1300" s="806" t="s">
        <v>818</v>
      </c>
      <c r="C1300" s="806" t="s">
        <v>783</v>
      </c>
      <c r="D1300" s="806" t="s">
        <v>784</v>
      </c>
      <c r="E1300" s="807">
        <v>1</v>
      </c>
      <c r="G1300" s="806" t="s">
        <v>911</v>
      </c>
      <c r="H1300" s="807">
        <v>11</v>
      </c>
      <c r="I1300" s="807">
        <v>344</v>
      </c>
      <c r="K1300" s="806" t="s">
        <v>678</v>
      </c>
      <c r="L1300" s="806" t="s">
        <v>879</v>
      </c>
      <c r="M1300" s="806" t="s">
        <v>790</v>
      </c>
      <c r="N1300" s="807">
        <v>307</v>
      </c>
      <c r="O1300" s="884"/>
      <c r="P1300" s="806" t="s">
        <v>814</v>
      </c>
      <c r="Q1300" s="807">
        <v>268</v>
      </c>
      <c r="R1300" s="807">
        <v>71</v>
      </c>
      <c r="S1300" s="759" t="str">
        <f t="shared" si="40"/>
        <v>Vejez</v>
      </c>
      <c r="U1300" s="806" t="s">
        <v>911</v>
      </c>
      <c r="V1300" s="807">
        <v>12</v>
      </c>
      <c r="W1300" s="807">
        <v>47</v>
      </c>
      <c r="X1300" s="885"/>
      <c r="Z1300" s="886"/>
      <c r="AA1300" s="886"/>
      <c r="AB1300" s="887"/>
      <c r="AC1300" s="886"/>
      <c r="AI1300" s="806" t="s">
        <v>816</v>
      </c>
      <c r="AJ1300" s="807">
        <v>10</v>
      </c>
      <c r="AK1300" s="807">
        <v>75</v>
      </c>
      <c r="AL1300" s="759" t="str">
        <f t="shared" si="41"/>
        <v>Vejez</v>
      </c>
    </row>
    <row r="1301" spans="1:38" ht="15">
      <c r="A1301" s="806" t="s">
        <v>864</v>
      </c>
      <c r="B1301" s="806" t="s">
        <v>782</v>
      </c>
      <c r="C1301" s="806" t="s">
        <v>788</v>
      </c>
      <c r="D1301" s="806" t="s">
        <v>789</v>
      </c>
      <c r="E1301" s="807">
        <v>2</v>
      </c>
      <c r="G1301" s="806" t="s">
        <v>911</v>
      </c>
      <c r="H1301" s="807">
        <v>12</v>
      </c>
      <c r="I1301" s="807">
        <v>378</v>
      </c>
      <c r="K1301" s="806" t="s">
        <v>678</v>
      </c>
      <c r="L1301" s="806" t="s">
        <v>879</v>
      </c>
      <c r="M1301" s="806" t="s">
        <v>791</v>
      </c>
      <c r="N1301" s="807">
        <v>29</v>
      </c>
      <c r="O1301" s="884"/>
      <c r="P1301" s="806" t="s">
        <v>814</v>
      </c>
      <c r="Q1301" s="807">
        <v>230</v>
      </c>
      <c r="R1301" s="807">
        <v>72</v>
      </c>
      <c r="S1301" s="759" t="str">
        <f t="shared" si="40"/>
        <v>Vejez</v>
      </c>
      <c r="U1301" s="806" t="s">
        <v>912</v>
      </c>
      <c r="V1301" s="807">
        <v>0</v>
      </c>
      <c r="W1301" s="807">
        <v>49</v>
      </c>
      <c r="X1301" s="885"/>
      <c r="Z1301" s="886"/>
      <c r="AA1301" s="886"/>
      <c r="AB1301" s="887"/>
      <c r="AC1301" s="886"/>
      <c r="AI1301" s="806" t="s">
        <v>816</v>
      </c>
      <c r="AJ1301" s="807">
        <v>7</v>
      </c>
      <c r="AK1301" s="807">
        <v>76</v>
      </c>
      <c r="AL1301" s="759" t="str">
        <f t="shared" si="41"/>
        <v>Vejez</v>
      </c>
    </row>
    <row r="1302" spans="1:38" ht="15">
      <c r="A1302" s="806" t="s">
        <v>864</v>
      </c>
      <c r="B1302" s="806" t="s">
        <v>782</v>
      </c>
      <c r="C1302" s="806" t="s">
        <v>788</v>
      </c>
      <c r="D1302" s="806" t="s">
        <v>784</v>
      </c>
      <c r="E1302" s="807">
        <v>1</v>
      </c>
      <c r="G1302" s="806" t="s">
        <v>912</v>
      </c>
      <c r="H1302" s="807">
        <v>0</v>
      </c>
      <c r="I1302" s="807">
        <v>123</v>
      </c>
      <c r="K1302" s="806" t="s">
        <v>678</v>
      </c>
      <c r="L1302" s="806" t="s">
        <v>879</v>
      </c>
      <c r="M1302" s="806" t="s">
        <v>824</v>
      </c>
      <c r="N1302" s="807">
        <v>1</v>
      </c>
      <c r="O1302" s="884"/>
      <c r="P1302" s="806" t="s">
        <v>814</v>
      </c>
      <c r="Q1302" s="807">
        <v>241</v>
      </c>
      <c r="R1302" s="807">
        <v>73</v>
      </c>
      <c r="S1302" s="759" t="str">
        <f t="shared" si="40"/>
        <v>Vejez</v>
      </c>
      <c r="U1302" s="806" t="s">
        <v>912</v>
      </c>
      <c r="V1302" s="807">
        <v>1</v>
      </c>
      <c r="W1302" s="807">
        <v>176</v>
      </c>
      <c r="X1302" s="885"/>
      <c r="Z1302" s="886"/>
      <c r="AA1302" s="886"/>
      <c r="AB1302" s="887"/>
      <c r="AC1302" s="886"/>
      <c r="AI1302" s="806" t="s">
        <v>816</v>
      </c>
      <c r="AJ1302" s="807">
        <v>6</v>
      </c>
      <c r="AK1302" s="807">
        <v>77</v>
      </c>
      <c r="AL1302" s="759" t="str">
        <f t="shared" si="41"/>
        <v>Vejez</v>
      </c>
    </row>
    <row r="1303" spans="1:38" ht="15">
      <c r="A1303" s="806" t="s">
        <v>864</v>
      </c>
      <c r="B1303" s="806" t="s">
        <v>782</v>
      </c>
      <c r="C1303" s="806" t="s">
        <v>783</v>
      </c>
      <c r="D1303" s="806" t="s">
        <v>789</v>
      </c>
      <c r="E1303" s="807">
        <v>5</v>
      </c>
      <c r="G1303" s="806" t="s">
        <v>912</v>
      </c>
      <c r="H1303" s="807">
        <v>1</v>
      </c>
      <c r="I1303" s="807">
        <v>440</v>
      </c>
      <c r="K1303" s="806" t="s">
        <v>678</v>
      </c>
      <c r="L1303" s="806" t="s">
        <v>879</v>
      </c>
      <c r="M1303" s="806" t="s">
        <v>826</v>
      </c>
      <c r="N1303" s="807">
        <v>1</v>
      </c>
      <c r="O1303" s="884"/>
      <c r="P1303" s="806" t="s">
        <v>814</v>
      </c>
      <c r="Q1303" s="807">
        <v>169</v>
      </c>
      <c r="R1303" s="807">
        <v>74</v>
      </c>
      <c r="S1303" s="759" t="str">
        <f t="shared" si="40"/>
        <v>Vejez</v>
      </c>
      <c r="U1303" s="806" t="s">
        <v>912</v>
      </c>
      <c r="V1303" s="807">
        <v>2</v>
      </c>
      <c r="W1303" s="807">
        <v>644</v>
      </c>
      <c r="X1303" s="885"/>
      <c r="Z1303" s="886"/>
      <c r="AA1303" s="886"/>
      <c r="AB1303" s="887"/>
      <c r="AC1303" s="886"/>
      <c r="AI1303" s="806" t="s">
        <v>816</v>
      </c>
      <c r="AJ1303" s="807">
        <v>5</v>
      </c>
      <c r="AK1303" s="807">
        <v>78</v>
      </c>
      <c r="AL1303" s="759" t="str">
        <f t="shared" si="41"/>
        <v>Vejez</v>
      </c>
    </row>
    <row r="1304" spans="1:38" ht="15">
      <c r="A1304" s="806" t="s">
        <v>864</v>
      </c>
      <c r="B1304" s="806" t="s">
        <v>782</v>
      </c>
      <c r="C1304" s="806" t="s">
        <v>783</v>
      </c>
      <c r="D1304" s="806" t="s">
        <v>784</v>
      </c>
      <c r="E1304" s="807">
        <v>2</v>
      </c>
      <c r="G1304" s="806" t="s">
        <v>912</v>
      </c>
      <c r="H1304" s="807">
        <v>2</v>
      </c>
      <c r="I1304" s="807">
        <v>1508</v>
      </c>
      <c r="K1304" s="806" t="s">
        <v>678</v>
      </c>
      <c r="L1304" s="806" t="s">
        <v>879</v>
      </c>
      <c r="M1304" s="806" t="s">
        <v>666</v>
      </c>
      <c r="N1304" s="807">
        <v>3</v>
      </c>
      <c r="O1304" s="884"/>
      <c r="P1304" s="806" t="s">
        <v>814</v>
      </c>
      <c r="Q1304" s="807">
        <v>173</v>
      </c>
      <c r="R1304" s="807">
        <v>75</v>
      </c>
      <c r="S1304" s="759" t="str">
        <f t="shared" si="40"/>
        <v>Vejez</v>
      </c>
      <c r="U1304" s="806" t="s">
        <v>912</v>
      </c>
      <c r="V1304" s="807">
        <v>3</v>
      </c>
      <c r="W1304" s="807">
        <v>369</v>
      </c>
      <c r="X1304" s="885"/>
      <c r="Z1304" s="886"/>
      <c r="AA1304" s="886"/>
      <c r="AB1304" s="887"/>
      <c r="AC1304" s="886"/>
      <c r="AI1304" s="806" t="s">
        <v>816</v>
      </c>
      <c r="AJ1304" s="807">
        <v>4</v>
      </c>
      <c r="AK1304" s="807">
        <v>79</v>
      </c>
      <c r="AL1304" s="759" t="str">
        <f t="shared" si="41"/>
        <v>Vejez</v>
      </c>
    </row>
    <row r="1305" spans="1:38" ht="15">
      <c r="A1305" s="806" t="s">
        <v>864</v>
      </c>
      <c r="B1305" s="806" t="s">
        <v>662</v>
      </c>
      <c r="C1305" s="806" t="s">
        <v>788</v>
      </c>
      <c r="D1305" s="806" t="s">
        <v>789</v>
      </c>
      <c r="E1305" s="807">
        <v>124</v>
      </c>
      <c r="G1305" s="806" t="s">
        <v>912</v>
      </c>
      <c r="H1305" s="807">
        <v>3</v>
      </c>
      <c r="I1305" s="807">
        <v>861</v>
      </c>
      <c r="K1305" s="806" t="s">
        <v>678</v>
      </c>
      <c r="L1305" s="806" t="s">
        <v>879</v>
      </c>
      <c r="M1305" s="806" t="s">
        <v>794</v>
      </c>
      <c r="N1305" s="807">
        <v>7</v>
      </c>
      <c r="O1305" s="884"/>
      <c r="P1305" s="806" t="s">
        <v>814</v>
      </c>
      <c r="Q1305" s="807">
        <v>189</v>
      </c>
      <c r="R1305" s="807">
        <v>76</v>
      </c>
      <c r="S1305" s="759" t="str">
        <f t="shared" si="40"/>
        <v>Vejez</v>
      </c>
      <c r="U1305" s="806" t="s">
        <v>912</v>
      </c>
      <c r="V1305" s="807">
        <v>4</v>
      </c>
      <c r="W1305" s="807">
        <v>2415</v>
      </c>
      <c r="X1305" s="885"/>
      <c r="Z1305" s="886"/>
      <c r="AA1305" s="886"/>
      <c r="AB1305" s="887"/>
      <c r="AC1305" s="886"/>
      <c r="AI1305" s="806" t="s">
        <v>816</v>
      </c>
      <c r="AJ1305" s="807">
        <v>4</v>
      </c>
      <c r="AK1305" s="807">
        <v>80</v>
      </c>
      <c r="AL1305" s="759" t="str">
        <f t="shared" si="41"/>
        <v>Vejez</v>
      </c>
    </row>
    <row r="1306" spans="1:38" ht="15">
      <c r="A1306" s="806" t="s">
        <v>864</v>
      </c>
      <c r="B1306" s="806" t="s">
        <v>662</v>
      </c>
      <c r="C1306" s="806" t="s">
        <v>788</v>
      </c>
      <c r="D1306" s="806" t="s">
        <v>784</v>
      </c>
      <c r="E1306" s="807">
        <v>177</v>
      </c>
      <c r="G1306" s="806" t="s">
        <v>912</v>
      </c>
      <c r="H1306" s="807">
        <v>4</v>
      </c>
      <c r="I1306" s="807">
        <v>3860</v>
      </c>
      <c r="K1306" s="806" t="s">
        <v>678</v>
      </c>
      <c r="L1306" s="806" t="s">
        <v>879</v>
      </c>
      <c r="M1306" s="806" t="s">
        <v>795</v>
      </c>
      <c r="N1306" s="807">
        <v>15</v>
      </c>
      <c r="O1306" s="884"/>
      <c r="P1306" s="806" t="s">
        <v>814</v>
      </c>
      <c r="Q1306" s="807">
        <v>148</v>
      </c>
      <c r="R1306" s="807">
        <v>77</v>
      </c>
      <c r="S1306" s="759" t="str">
        <f t="shared" si="40"/>
        <v>Vejez</v>
      </c>
      <c r="U1306" s="806" t="s">
        <v>912</v>
      </c>
      <c r="V1306" s="807">
        <v>5</v>
      </c>
      <c r="W1306" s="807">
        <v>388</v>
      </c>
      <c r="X1306" s="885"/>
      <c r="Z1306" s="886"/>
      <c r="AA1306" s="886"/>
      <c r="AB1306" s="887"/>
      <c r="AC1306" s="886"/>
      <c r="AI1306" s="806" t="s">
        <v>816</v>
      </c>
      <c r="AJ1306" s="807">
        <v>4</v>
      </c>
      <c r="AK1306" s="807">
        <v>81</v>
      </c>
      <c r="AL1306" s="759" t="str">
        <f t="shared" si="41"/>
        <v>Vejez</v>
      </c>
    </row>
    <row r="1307" spans="1:38" ht="15">
      <c r="A1307" s="806" t="s">
        <v>864</v>
      </c>
      <c r="B1307" s="806" t="s">
        <v>662</v>
      </c>
      <c r="C1307" s="806" t="s">
        <v>783</v>
      </c>
      <c r="D1307" s="806" t="s">
        <v>789</v>
      </c>
      <c r="E1307" s="807">
        <v>143</v>
      </c>
      <c r="G1307" s="806" t="s">
        <v>912</v>
      </c>
      <c r="H1307" s="807">
        <v>5</v>
      </c>
      <c r="I1307" s="807">
        <v>704</v>
      </c>
      <c r="K1307" s="806" t="s">
        <v>678</v>
      </c>
      <c r="L1307" s="806" t="s">
        <v>879</v>
      </c>
      <c r="M1307" s="806" t="s">
        <v>829</v>
      </c>
      <c r="N1307" s="807">
        <v>3</v>
      </c>
      <c r="O1307" s="884"/>
      <c r="P1307" s="806" t="s">
        <v>814</v>
      </c>
      <c r="Q1307" s="807">
        <v>117</v>
      </c>
      <c r="R1307" s="807">
        <v>78</v>
      </c>
      <c r="S1307" s="759" t="str">
        <f t="shared" si="40"/>
        <v>Vejez</v>
      </c>
      <c r="U1307" s="806" t="s">
        <v>912</v>
      </c>
      <c r="V1307" s="807">
        <v>6</v>
      </c>
      <c r="W1307" s="807">
        <v>404</v>
      </c>
      <c r="X1307" s="885"/>
      <c r="Z1307" s="886"/>
      <c r="AA1307" s="886"/>
      <c r="AB1307" s="887"/>
      <c r="AC1307" s="886"/>
      <c r="AI1307" s="806" t="s">
        <v>816</v>
      </c>
      <c r="AJ1307" s="807">
        <v>7</v>
      </c>
      <c r="AK1307" s="807">
        <v>82</v>
      </c>
      <c r="AL1307" s="759" t="str">
        <f t="shared" si="41"/>
        <v>Vejez</v>
      </c>
    </row>
    <row r="1308" spans="1:38" ht="15">
      <c r="A1308" s="806" t="s">
        <v>864</v>
      </c>
      <c r="B1308" s="806" t="s">
        <v>662</v>
      </c>
      <c r="C1308" s="806" t="s">
        <v>783</v>
      </c>
      <c r="D1308" s="806" t="s">
        <v>784</v>
      </c>
      <c r="E1308" s="807">
        <v>226</v>
      </c>
      <c r="G1308" s="806" t="s">
        <v>912</v>
      </c>
      <c r="H1308" s="807">
        <v>6</v>
      </c>
      <c r="I1308" s="807">
        <v>842</v>
      </c>
      <c r="K1308" s="806" t="s">
        <v>678</v>
      </c>
      <c r="L1308" s="806" t="s">
        <v>879</v>
      </c>
      <c r="M1308" s="806" t="s">
        <v>798</v>
      </c>
      <c r="N1308" s="807">
        <v>14</v>
      </c>
      <c r="O1308" s="884"/>
      <c r="P1308" s="806" t="s">
        <v>814</v>
      </c>
      <c r="Q1308" s="807">
        <v>140</v>
      </c>
      <c r="R1308" s="807">
        <v>79</v>
      </c>
      <c r="S1308" s="759" t="str">
        <f t="shared" si="40"/>
        <v>Vejez</v>
      </c>
      <c r="U1308" s="806" t="s">
        <v>912</v>
      </c>
      <c r="V1308" s="807">
        <v>7</v>
      </c>
      <c r="W1308" s="807">
        <v>356</v>
      </c>
      <c r="X1308" s="885"/>
      <c r="Z1308" s="886"/>
      <c r="AA1308" s="886"/>
      <c r="AB1308" s="887"/>
      <c r="AC1308" s="886"/>
      <c r="AI1308" s="806" t="s">
        <v>816</v>
      </c>
      <c r="AJ1308" s="807">
        <v>1</v>
      </c>
      <c r="AK1308" s="807">
        <v>83</v>
      </c>
      <c r="AL1308" s="759" t="str">
        <f t="shared" si="41"/>
        <v>Vejez</v>
      </c>
    </row>
    <row r="1309" spans="1:38" ht="15">
      <c r="A1309" s="806" t="s">
        <v>864</v>
      </c>
      <c r="B1309" s="806" t="s">
        <v>666</v>
      </c>
      <c r="C1309" s="806" t="s">
        <v>788</v>
      </c>
      <c r="D1309" s="806" t="s">
        <v>789</v>
      </c>
      <c r="E1309" s="807">
        <v>17</v>
      </c>
      <c r="G1309" s="806" t="s">
        <v>912</v>
      </c>
      <c r="H1309" s="807">
        <v>7</v>
      </c>
      <c r="I1309" s="807">
        <v>950</v>
      </c>
      <c r="K1309" s="806" t="s">
        <v>678</v>
      </c>
      <c r="L1309" s="806" t="s">
        <v>879</v>
      </c>
      <c r="M1309" s="806" t="s">
        <v>799</v>
      </c>
      <c r="N1309" s="807">
        <v>34</v>
      </c>
      <c r="O1309" s="884"/>
      <c r="P1309" s="806" t="s">
        <v>814</v>
      </c>
      <c r="Q1309" s="807">
        <v>146</v>
      </c>
      <c r="R1309" s="807">
        <v>80</v>
      </c>
      <c r="S1309" s="759" t="str">
        <f t="shared" si="40"/>
        <v>Vejez</v>
      </c>
      <c r="U1309" s="806" t="s">
        <v>912</v>
      </c>
      <c r="V1309" s="807">
        <v>8</v>
      </c>
      <c r="W1309" s="807">
        <v>307</v>
      </c>
      <c r="X1309" s="885"/>
      <c r="Z1309" s="886"/>
      <c r="AA1309" s="886"/>
      <c r="AB1309" s="887"/>
      <c r="AC1309" s="886"/>
      <c r="AI1309" s="806" t="s">
        <v>816</v>
      </c>
      <c r="AJ1309" s="807">
        <v>9</v>
      </c>
      <c r="AK1309" s="807">
        <v>84</v>
      </c>
      <c r="AL1309" s="759" t="str">
        <f t="shared" si="41"/>
        <v>Vejez</v>
      </c>
    </row>
    <row r="1310" spans="1:38" ht="15">
      <c r="A1310" s="806" t="s">
        <v>864</v>
      </c>
      <c r="B1310" s="806" t="s">
        <v>666</v>
      </c>
      <c r="C1310" s="806" t="s">
        <v>788</v>
      </c>
      <c r="D1310" s="806" t="s">
        <v>784</v>
      </c>
      <c r="E1310" s="807">
        <v>30</v>
      </c>
      <c r="G1310" s="806" t="s">
        <v>912</v>
      </c>
      <c r="H1310" s="807">
        <v>8</v>
      </c>
      <c r="I1310" s="807">
        <v>984</v>
      </c>
      <c r="K1310" s="806" t="s">
        <v>678</v>
      </c>
      <c r="L1310" s="806" t="s">
        <v>879</v>
      </c>
      <c r="M1310" s="806" t="s">
        <v>801</v>
      </c>
      <c r="N1310" s="807">
        <v>172</v>
      </c>
      <c r="O1310" s="884"/>
      <c r="P1310" s="806" t="s">
        <v>814</v>
      </c>
      <c r="Q1310" s="807">
        <v>143</v>
      </c>
      <c r="R1310" s="807">
        <v>81</v>
      </c>
      <c r="S1310" s="759" t="str">
        <f t="shared" si="40"/>
        <v>Vejez</v>
      </c>
      <c r="U1310" s="806" t="s">
        <v>912</v>
      </c>
      <c r="V1310" s="807">
        <v>9</v>
      </c>
      <c r="W1310" s="807">
        <v>276</v>
      </c>
      <c r="X1310" s="885"/>
      <c r="Z1310" s="886"/>
      <c r="AA1310" s="886"/>
      <c r="AB1310" s="887"/>
      <c r="AC1310" s="886"/>
      <c r="AI1310" s="806" t="s">
        <v>816</v>
      </c>
      <c r="AJ1310" s="807">
        <v>4</v>
      </c>
      <c r="AK1310" s="807">
        <v>85</v>
      </c>
      <c r="AL1310" s="759" t="str">
        <f t="shared" si="41"/>
        <v>Vejez</v>
      </c>
    </row>
    <row r="1311" spans="1:38" ht="15">
      <c r="A1311" s="806" t="s">
        <v>864</v>
      </c>
      <c r="B1311" s="806" t="s">
        <v>666</v>
      </c>
      <c r="C1311" s="806" t="s">
        <v>783</v>
      </c>
      <c r="D1311" s="806" t="s">
        <v>789</v>
      </c>
      <c r="E1311" s="807">
        <v>33</v>
      </c>
      <c r="G1311" s="806" t="s">
        <v>912</v>
      </c>
      <c r="H1311" s="807">
        <v>9</v>
      </c>
      <c r="I1311" s="807">
        <v>851</v>
      </c>
      <c r="K1311" s="806" t="s">
        <v>678</v>
      </c>
      <c r="L1311" s="806" t="s">
        <v>879</v>
      </c>
      <c r="M1311" s="806" t="s">
        <v>673</v>
      </c>
      <c r="N1311" s="807">
        <v>4</v>
      </c>
      <c r="O1311" s="884"/>
      <c r="P1311" s="806" t="s">
        <v>814</v>
      </c>
      <c r="Q1311" s="807">
        <v>152</v>
      </c>
      <c r="R1311" s="807">
        <v>82</v>
      </c>
      <c r="S1311" s="759" t="str">
        <f t="shared" si="40"/>
        <v>Vejez</v>
      </c>
      <c r="U1311" s="806" t="s">
        <v>912</v>
      </c>
      <c r="V1311" s="807">
        <v>10</v>
      </c>
      <c r="W1311" s="807">
        <v>178</v>
      </c>
      <c r="X1311" s="885"/>
      <c r="Z1311" s="886"/>
      <c r="AA1311" s="886"/>
      <c r="AB1311" s="887"/>
      <c r="AC1311" s="886"/>
      <c r="AI1311" s="806" t="s">
        <v>816</v>
      </c>
      <c r="AJ1311" s="807">
        <v>1</v>
      </c>
      <c r="AK1311" s="807">
        <v>86</v>
      </c>
      <c r="AL1311" s="759" t="str">
        <f t="shared" si="41"/>
        <v>Vejez</v>
      </c>
    </row>
    <row r="1312" spans="1:38" ht="15">
      <c r="A1312" s="806" t="s">
        <v>864</v>
      </c>
      <c r="B1312" s="806" t="s">
        <v>666</v>
      </c>
      <c r="C1312" s="806" t="s">
        <v>783</v>
      </c>
      <c r="D1312" s="806" t="s">
        <v>784</v>
      </c>
      <c r="E1312" s="807">
        <v>42</v>
      </c>
      <c r="G1312" s="806" t="s">
        <v>912</v>
      </c>
      <c r="H1312" s="807">
        <v>10</v>
      </c>
      <c r="I1312" s="807">
        <v>632</v>
      </c>
      <c r="K1312" s="806" t="s">
        <v>678</v>
      </c>
      <c r="L1312" s="806" t="s">
        <v>879</v>
      </c>
      <c r="M1312" s="806" t="s">
        <v>674</v>
      </c>
      <c r="N1312" s="807">
        <v>4671</v>
      </c>
      <c r="O1312" s="884"/>
      <c r="P1312" s="806" t="s">
        <v>814</v>
      </c>
      <c r="Q1312" s="807">
        <v>127</v>
      </c>
      <c r="R1312" s="807">
        <v>83</v>
      </c>
      <c r="S1312" s="759" t="str">
        <f t="shared" si="40"/>
        <v>Vejez</v>
      </c>
      <c r="U1312" s="806" t="s">
        <v>912</v>
      </c>
      <c r="V1312" s="807">
        <v>11</v>
      </c>
      <c r="W1312" s="807">
        <v>122</v>
      </c>
      <c r="X1312" s="885"/>
      <c r="Z1312" s="886"/>
      <c r="AA1312" s="886"/>
      <c r="AB1312" s="887"/>
      <c r="AC1312" s="886"/>
      <c r="AI1312" s="806" t="s">
        <v>816</v>
      </c>
      <c r="AJ1312" s="807">
        <v>1</v>
      </c>
      <c r="AK1312" s="807">
        <v>87</v>
      </c>
      <c r="AL1312" s="759" t="str">
        <f t="shared" si="41"/>
        <v>Vejez</v>
      </c>
    </row>
    <row r="1313" spans="1:38" ht="15">
      <c r="A1313" s="806" t="s">
        <v>864</v>
      </c>
      <c r="B1313" s="806" t="s">
        <v>669</v>
      </c>
      <c r="C1313" s="806" t="s">
        <v>788</v>
      </c>
      <c r="D1313" s="806" t="s">
        <v>789</v>
      </c>
      <c r="E1313" s="807">
        <v>4</v>
      </c>
      <c r="G1313" s="806" t="s">
        <v>912</v>
      </c>
      <c r="H1313" s="807">
        <v>11</v>
      </c>
      <c r="I1313" s="807">
        <v>463</v>
      </c>
      <c r="K1313" s="806" t="s">
        <v>678</v>
      </c>
      <c r="L1313" s="806" t="s">
        <v>879</v>
      </c>
      <c r="M1313" s="806" t="s">
        <v>683</v>
      </c>
      <c r="N1313" s="807">
        <v>2</v>
      </c>
      <c r="O1313" s="884"/>
      <c r="P1313" s="806" t="s">
        <v>814</v>
      </c>
      <c r="Q1313" s="807">
        <v>101</v>
      </c>
      <c r="R1313" s="807">
        <v>84</v>
      </c>
      <c r="S1313" s="759" t="str">
        <f t="shared" si="40"/>
        <v>Vejez</v>
      </c>
      <c r="U1313" s="806" t="s">
        <v>912</v>
      </c>
      <c r="V1313" s="807">
        <v>12</v>
      </c>
      <c r="W1313" s="807">
        <v>153</v>
      </c>
      <c r="X1313" s="885"/>
      <c r="Z1313" s="886"/>
      <c r="AA1313" s="886"/>
      <c r="AB1313" s="887"/>
      <c r="AC1313" s="886"/>
      <c r="AI1313" s="806" t="s">
        <v>816</v>
      </c>
      <c r="AJ1313" s="807">
        <v>1</v>
      </c>
      <c r="AK1313" s="807">
        <v>88</v>
      </c>
      <c r="AL1313" s="759" t="str">
        <f t="shared" si="41"/>
        <v>Vejez</v>
      </c>
    </row>
    <row r="1314" spans="1:38" ht="15">
      <c r="A1314" s="806" t="s">
        <v>864</v>
      </c>
      <c r="B1314" s="806" t="s">
        <v>669</v>
      </c>
      <c r="C1314" s="806" t="s">
        <v>788</v>
      </c>
      <c r="D1314" s="806" t="s">
        <v>784</v>
      </c>
      <c r="E1314" s="807">
        <v>2</v>
      </c>
      <c r="G1314" s="806" t="s">
        <v>912</v>
      </c>
      <c r="H1314" s="807">
        <v>12</v>
      </c>
      <c r="I1314" s="807">
        <v>563</v>
      </c>
      <c r="K1314" s="806" t="s">
        <v>678</v>
      </c>
      <c r="L1314" s="806" t="s">
        <v>879</v>
      </c>
      <c r="M1314" s="806" t="s">
        <v>684</v>
      </c>
      <c r="N1314" s="807">
        <v>3680</v>
      </c>
      <c r="O1314" s="884"/>
      <c r="P1314" s="806" t="s">
        <v>814</v>
      </c>
      <c r="Q1314" s="807">
        <v>113</v>
      </c>
      <c r="R1314" s="807">
        <v>85</v>
      </c>
      <c r="S1314" s="759" t="str">
        <f t="shared" si="40"/>
        <v>Vejez</v>
      </c>
      <c r="U1314" s="806" t="s">
        <v>913</v>
      </c>
      <c r="V1314" s="807">
        <v>0</v>
      </c>
      <c r="W1314" s="807">
        <v>217</v>
      </c>
      <c r="X1314" s="885"/>
      <c r="Z1314" s="886"/>
      <c r="AA1314" s="886"/>
      <c r="AB1314" s="887"/>
      <c r="AC1314" s="886"/>
      <c r="AI1314" s="806" t="s">
        <v>816</v>
      </c>
      <c r="AJ1314" s="807">
        <v>2</v>
      </c>
      <c r="AK1314" s="807">
        <v>91</v>
      </c>
      <c r="AL1314" s="759" t="str">
        <f t="shared" si="41"/>
        <v>Vejez</v>
      </c>
    </row>
    <row r="1315" spans="1:38" ht="15">
      <c r="A1315" s="806" t="s">
        <v>864</v>
      </c>
      <c r="B1315" s="806" t="s">
        <v>669</v>
      </c>
      <c r="C1315" s="806" t="s">
        <v>783</v>
      </c>
      <c r="D1315" s="806" t="s">
        <v>789</v>
      </c>
      <c r="E1315" s="807">
        <v>4</v>
      </c>
      <c r="G1315" s="806" t="s">
        <v>913</v>
      </c>
      <c r="H1315" s="807">
        <v>0</v>
      </c>
      <c r="I1315" s="807">
        <v>155</v>
      </c>
      <c r="K1315" s="806" t="s">
        <v>678</v>
      </c>
      <c r="L1315" s="806" t="s">
        <v>881</v>
      </c>
      <c r="M1315" s="806" t="s">
        <v>662</v>
      </c>
      <c r="N1315" s="807">
        <v>33</v>
      </c>
      <c r="O1315" s="884"/>
      <c r="P1315" s="806" t="s">
        <v>814</v>
      </c>
      <c r="Q1315" s="807">
        <v>88</v>
      </c>
      <c r="R1315" s="807">
        <v>86</v>
      </c>
      <c r="S1315" s="759" t="str">
        <f t="shared" si="40"/>
        <v>Vejez</v>
      </c>
      <c r="U1315" s="806" t="s">
        <v>913</v>
      </c>
      <c r="V1315" s="807">
        <v>1</v>
      </c>
      <c r="W1315" s="807">
        <v>1064</v>
      </c>
      <c r="X1315" s="885"/>
      <c r="Z1315" s="886"/>
      <c r="AA1315" s="886"/>
      <c r="AB1315" s="887"/>
      <c r="AC1315" s="886"/>
      <c r="AI1315" s="806" t="s">
        <v>816</v>
      </c>
      <c r="AJ1315" s="807">
        <v>2</v>
      </c>
      <c r="AK1315" s="807">
        <v>93</v>
      </c>
      <c r="AL1315" s="759" t="str">
        <f t="shared" si="41"/>
        <v>Vejez</v>
      </c>
    </row>
    <row r="1316" spans="1:38" ht="15">
      <c r="A1316" s="806" t="s">
        <v>864</v>
      </c>
      <c r="B1316" s="806" t="s">
        <v>669</v>
      </c>
      <c r="C1316" s="806" t="s">
        <v>783</v>
      </c>
      <c r="D1316" s="806" t="s">
        <v>784</v>
      </c>
      <c r="E1316" s="807">
        <v>1</v>
      </c>
      <c r="G1316" s="806" t="s">
        <v>913</v>
      </c>
      <c r="H1316" s="807">
        <v>1</v>
      </c>
      <c r="I1316" s="807">
        <v>803</v>
      </c>
      <c r="K1316" s="806" t="s">
        <v>678</v>
      </c>
      <c r="L1316" s="806" t="s">
        <v>881</v>
      </c>
      <c r="M1316" s="806" t="s">
        <v>820</v>
      </c>
      <c r="N1316" s="807">
        <v>7</v>
      </c>
      <c r="O1316" s="884"/>
      <c r="P1316" s="806" t="s">
        <v>814</v>
      </c>
      <c r="Q1316" s="807">
        <v>60</v>
      </c>
      <c r="R1316" s="807">
        <v>87</v>
      </c>
      <c r="S1316" s="759" t="str">
        <f t="shared" si="40"/>
        <v>Vejez</v>
      </c>
      <c r="U1316" s="806" t="s">
        <v>913</v>
      </c>
      <c r="V1316" s="807">
        <v>2</v>
      </c>
      <c r="W1316" s="807">
        <v>3257</v>
      </c>
      <c r="X1316" s="885"/>
      <c r="Z1316" s="886"/>
      <c r="AA1316" s="886"/>
      <c r="AB1316" s="887"/>
      <c r="AC1316" s="886"/>
      <c r="AI1316" s="806" t="s">
        <v>816</v>
      </c>
      <c r="AJ1316" s="807">
        <v>2</v>
      </c>
      <c r="AK1316" s="807">
        <v>94</v>
      </c>
      <c r="AL1316" s="759" t="str">
        <f t="shared" si="41"/>
        <v>Vejez</v>
      </c>
    </row>
    <row r="1317" spans="1:38" ht="15">
      <c r="A1317" s="806" t="s">
        <v>864</v>
      </c>
      <c r="B1317" s="806" t="s">
        <v>787</v>
      </c>
      <c r="C1317" s="806" t="s">
        <v>788</v>
      </c>
      <c r="D1317" s="806" t="s">
        <v>784</v>
      </c>
      <c r="E1317" s="807">
        <v>1</v>
      </c>
      <c r="G1317" s="806" t="s">
        <v>913</v>
      </c>
      <c r="H1317" s="807">
        <v>2</v>
      </c>
      <c r="I1317" s="807">
        <v>2313</v>
      </c>
      <c r="K1317" s="806" t="s">
        <v>678</v>
      </c>
      <c r="L1317" s="806" t="s">
        <v>881</v>
      </c>
      <c r="M1317" s="806" t="s">
        <v>806</v>
      </c>
      <c r="N1317" s="807">
        <v>10</v>
      </c>
      <c r="O1317" s="884"/>
      <c r="P1317" s="806" t="s">
        <v>814</v>
      </c>
      <c r="Q1317" s="807">
        <v>70</v>
      </c>
      <c r="R1317" s="807">
        <v>88</v>
      </c>
      <c r="S1317" s="759" t="str">
        <f t="shared" si="40"/>
        <v>Vejez</v>
      </c>
      <c r="U1317" s="806" t="s">
        <v>913</v>
      </c>
      <c r="V1317" s="807">
        <v>3</v>
      </c>
      <c r="W1317" s="807">
        <v>1502</v>
      </c>
      <c r="X1317" s="885"/>
      <c r="Z1317" s="886"/>
      <c r="AA1317" s="886"/>
      <c r="AB1317" s="887"/>
      <c r="AC1317" s="886"/>
      <c r="AI1317" s="806" t="s">
        <v>816</v>
      </c>
      <c r="AJ1317" s="807">
        <v>1</v>
      </c>
      <c r="AK1317" s="807">
        <v>95</v>
      </c>
      <c r="AL1317" s="759" t="str">
        <f t="shared" si="41"/>
        <v>Vejez</v>
      </c>
    </row>
    <row r="1318" spans="1:38" ht="15">
      <c r="A1318" s="806" t="s">
        <v>864</v>
      </c>
      <c r="B1318" s="806" t="s">
        <v>787</v>
      </c>
      <c r="C1318" s="806" t="s">
        <v>783</v>
      </c>
      <c r="D1318" s="806" t="s">
        <v>784</v>
      </c>
      <c r="E1318" s="807">
        <v>7</v>
      </c>
      <c r="G1318" s="806" t="s">
        <v>913</v>
      </c>
      <c r="H1318" s="807">
        <v>3</v>
      </c>
      <c r="I1318" s="807">
        <v>1201</v>
      </c>
      <c r="K1318" s="806" t="s">
        <v>678</v>
      </c>
      <c r="L1318" s="806" t="s">
        <v>881</v>
      </c>
      <c r="M1318" s="806" t="s">
        <v>786</v>
      </c>
      <c r="N1318" s="807">
        <v>1</v>
      </c>
      <c r="O1318" s="884"/>
      <c r="P1318" s="806" t="s">
        <v>814</v>
      </c>
      <c r="Q1318" s="807">
        <v>49</v>
      </c>
      <c r="R1318" s="807">
        <v>89</v>
      </c>
      <c r="S1318" s="759" t="str">
        <f t="shared" si="40"/>
        <v>Vejez</v>
      </c>
      <c r="U1318" s="806" t="s">
        <v>913</v>
      </c>
      <c r="V1318" s="807">
        <v>4</v>
      </c>
      <c r="W1318" s="807">
        <v>10588</v>
      </c>
      <c r="X1318" s="885"/>
      <c r="Z1318" s="886"/>
      <c r="AA1318" s="886"/>
      <c r="AB1318" s="887"/>
      <c r="AC1318" s="886"/>
      <c r="AI1318" s="806" t="s">
        <v>816</v>
      </c>
      <c r="AJ1318" s="807">
        <v>2</v>
      </c>
      <c r="AK1318" s="807">
        <v>97</v>
      </c>
      <c r="AL1318" s="759" t="str">
        <f t="shared" si="41"/>
        <v>Vejez</v>
      </c>
    </row>
    <row r="1319" spans="1:38" ht="30">
      <c r="A1319" s="806" t="s">
        <v>864</v>
      </c>
      <c r="B1319" s="806" t="s">
        <v>792</v>
      </c>
      <c r="C1319" s="806" t="s">
        <v>788</v>
      </c>
      <c r="D1319" s="806" t="s">
        <v>784</v>
      </c>
      <c r="E1319" s="807">
        <v>1</v>
      </c>
      <c r="G1319" s="806" t="s">
        <v>913</v>
      </c>
      <c r="H1319" s="807">
        <v>4</v>
      </c>
      <c r="I1319" s="807">
        <v>6139</v>
      </c>
      <c r="K1319" s="806" t="s">
        <v>678</v>
      </c>
      <c r="L1319" s="806" t="s">
        <v>881</v>
      </c>
      <c r="M1319" s="806" t="s">
        <v>808</v>
      </c>
      <c r="N1319" s="807">
        <v>3</v>
      </c>
      <c r="O1319" s="884"/>
      <c r="P1319" s="806" t="s">
        <v>814</v>
      </c>
      <c r="Q1319" s="807">
        <v>27</v>
      </c>
      <c r="R1319" s="807">
        <v>90</v>
      </c>
      <c r="S1319" s="759" t="str">
        <f t="shared" si="40"/>
        <v>Vejez</v>
      </c>
      <c r="U1319" s="806" t="s">
        <v>913</v>
      </c>
      <c r="V1319" s="807">
        <v>5</v>
      </c>
      <c r="W1319" s="807">
        <v>1409</v>
      </c>
      <c r="X1319" s="885"/>
      <c r="Z1319" s="886"/>
      <c r="AA1319" s="886"/>
      <c r="AB1319" s="887"/>
      <c r="AC1319" s="886"/>
      <c r="AI1319" s="806" t="s">
        <v>817</v>
      </c>
      <c r="AJ1319" s="807">
        <v>4</v>
      </c>
      <c r="AK1319" s="807">
        <v>0</v>
      </c>
      <c r="AL1319" s="759" t="str">
        <f t="shared" si="41"/>
        <v>Primera Infancia</v>
      </c>
    </row>
    <row r="1320" spans="1:38" ht="30">
      <c r="A1320" s="806" t="s">
        <v>864</v>
      </c>
      <c r="B1320" s="806" t="s">
        <v>792</v>
      </c>
      <c r="C1320" s="806" t="s">
        <v>783</v>
      </c>
      <c r="D1320" s="806" t="s">
        <v>789</v>
      </c>
      <c r="E1320" s="807">
        <v>1</v>
      </c>
      <c r="G1320" s="806" t="s">
        <v>913</v>
      </c>
      <c r="H1320" s="807">
        <v>5</v>
      </c>
      <c r="I1320" s="807">
        <v>871</v>
      </c>
      <c r="K1320" s="806" t="s">
        <v>678</v>
      </c>
      <c r="L1320" s="806" t="s">
        <v>881</v>
      </c>
      <c r="M1320" s="806" t="s">
        <v>790</v>
      </c>
      <c r="N1320" s="807">
        <v>23</v>
      </c>
      <c r="O1320" s="884"/>
      <c r="P1320" s="806" t="s">
        <v>814</v>
      </c>
      <c r="Q1320" s="807">
        <v>36</v>
      </c>
      <c r="R1320" s="807">
        <v>91</v>
      </c>
      <c r="S1320" s="759" t="str">
        <f t="shared" si="40"/>
        <v>Vejez</v>
      </c>
      <c r="U1320" s="806" t="s">
        <v>913</v>
      </c>
      <c r="V1320" s="807">
        <v>6</v>
      </c>
      <c r="W1320" s="807">
        <v>1314</v>
      </c>
      <c r="X1320" s="885"/>
      <c r="Z1320" s="886"/>
      <c r="AA1320" s="886"/>
      <c r="AB1320" s="887"/>
      <c r="AC1320" s="886"/>
      <c r="AI1320" s="806" t="s">
        <v>817</v>
      </c>
      <c r="AJ1320" s="807">
        <v>6</v>
      </c>
      <c r="AK1320" s="807">
        <v>1</v>
      </c>
      <c r="AL1320" s="759" t="str">
        <f t="shared" si="41"/>
        <v>Primera Infancia</v>
      </c>
    </row>
    <row r="1321" spans="1:38" ht="30">
      <c r="A1321" s="806" t="s">
        <v>864</v>
      </c>
      <c r="B1321" s="806" t="s">
        <v>796</v>
      </c>
      <c r="C1321" s="806" t="s">
        <v>783</v>
      </c>
      <c r="D1321" s="806" t="s">
        <v>784</v>
      </c>
      <c r="E1321" s="807">
        <v>1</v>
      </c>
      <c r="G1321" s="806" t="s">
        <v>913</v>
      </c>
      <c r="H1321" s="807">
        <v>6</v>
      </c>
      <c r="I1321" s="807">
        <v>953</v>
      </c>
      <c r="K1321" s="806" t="s">
        <v>678</v>
      </c>
      <c r="L1321" s="806" t="s">
        <v>881</v>
      </c>
      <c r="M1321" s="806" t="s">
        <v>791</v>
      </c>
      <c r="N1321" s="807">
        <v>15</v>
      </c>
      <c r="O1321" s="884"/>
      <c r="P1321" s="806" t="s">
        <v>814</v>
      </c>
      <c r="Q1321" s="807">
        <v>30</v>
      </c>
      <c r="R1321" s="807">
        <v>92</v>
      </c>
      <c r="S1321" s="759" t="str">
        <f t="shared" si="40"/>
        <v>Vejez</v>
      </c>
      <c r="U1321" s="806" t="s">
        <v>913</v>
      </c>
      <c r="V1321" s="807">
        <v>7</v>
      </c>
      <c r="W1321" s="807">
        <v>1038</v>
      </c>
      <c r="X1321" s="885"/>
      <c r="Z1321" s="886"/>
      <c r="AA1321" s="886"/>
      <c r="AB1321" s="887"/>
      <c r="AC1321" s="886"/>
      <c r="AI1321" s="806" t="s">
        <v>817</v>
      </c>
      <c r="AJ1321" s="807">
        <v>5</v>
      </c>
      <c r="AK1321" s="807">
        <v>2</v>
      </c>
      <c r="AL1321" s="759" t="str">
        <f t="shared" si="41"/>
        <v>Primera Infancia</v>
      </c>
    </row>
    <row r="1322" spans="1:38" ht="30">
      <c r="A1322" s="806" t="s">
        <v>864</v>
      </c>
      <c r="B1322" s="806" t="s">
        <v>815</v>
      </c>
      <c r="C1322" s="806" t="s">
        <v>788</v>
      </c>
      <c r="D1322" s="806" t="s">
        <v>789</v>
      </c>
      <c r="E1322" s="807">
        <v>1592</v>
      </c>
      <c r="G1322" s="806" t="s">
        <v>913</v>
      </c>
      <c r="H1322" s="807">
        <v>7</v>
      </c>
      <c r="I1322" s="807">
        <v>985</v>
      </c>
      <c r="K1322" s="806" t="s">
        <v>678</v>
      </c>
      <c r="L1322" s="806" t="s">
        <v>881</v>
      </c>
      <c r="M1322" s="806" t="s">
        <v>824</v>
      </c>
      <c r="N1322" s="807">
        <v>6</v>
      </c>
      <c r="O1322" s="884"/>
      <c r="P1322" s="806" t="s">
        <v>814</v>
      </c>
      <c r="Q1322" s="807">
        <v>24</v>
      </c>
      <c r="R1322" s="807">
        <v>93</v>
      </c>
      <c r="S1322" s="759" t="str">
        <f t="shared" si="40"/>
        <v>Vejez</v>
      </c>
      <c r="U1322" s="806" t="s">
        <v>913</v>
      </c>
      <c r="V1322" s="807">
        <v>8</v>
      </c>
      <c r="W1322" s="807">
        <v>716</v>
      </c>
      <c r="X1322" s="885"/>
      <c r="Z1322" s="886"/>
      <c r="AA1322" s="886"/>
      <c r="AB1322" s="887"/>
      <c r="AC1322" s="886"/>
      <c r="AI1322" s="806" t="s">
        <v>817</v>
      </c>
      <c r="AJ1322" s="807">
        <v>7</v>
      </c>
      <c r="AK1322" s="807">
        <v>3</v>
      </c>
      <c r="AL1322" s="759" t="str">
        <f t="shared" si="41"/>
        <v>Primera Infancia</v>
      </c>
    </row>
    <row r="1323" spans="1:38" ht="30">
      <c r="A1323" s="806" t="s">
        <v>864</v>
      </c>
      <c r="B1323" s="806" t="s">
        <v>815</v>
      </c>
      <c r="C1323" s="806" t="s">
        <v>788</v>
      </c>
      <c r="D1323" s="806" t="s">
        <v>784</v>
      </c>
      <c r="E1323" s="807">
        <v>1395</v>
      </c>
      <c r="G1323" s="806" t="s">
        <v>913</v>
      </c>
      <c r="H1323" s="807">
        <v>8</v>
      </c>
      <c r="I1323" s="807">
        <v>785</v>
      </c>
      <c r="K1323" s="806" t="s">
        <v>678</v>
      </c>
      <c r="L1323" s="806" t="s">
        <v>881</v>
      </c>
      <c r="M1323" s="806" t="s">
        <v>810</v>
      </c>
      <c r="N1323" s="807">
        <v>1</v>
      </c>
      <c r="O1323" s="884"/>
      <c r="P1323" s="806" t="s">
        <v>814</v>
      </c>
      <c r="Q1323" s="807">
        <v>22</v>
      </c>
      <c r="R1323" s="807">
        <v>94</v>
      </c>
      <c r="S1323" s="759" t="str">
        <f t="shared" si="40"/>
        <v>Vejez</v>
      </c>
      <c r="U1323" s="806" t="s">
        <v>913</v>
      </c>
      <c r="V1323" s="807">
        <v>9</v>
      </c>
      <c r="W1323" s="807">
        <v>473</v>
      </c>
      <c r="X1323" s="885"/>
      <c r="Z1323" s="886"/>
      <c r="AA1323" s="886"/>
      <c r="AB1323" s="887"/>
      <c r="AC1323" s="886"/>
      <c r="AI1323" s="806" t="s">
        <v>817</v>
      </c>
      <c r="AJ1323" s="807">
        <v>9</v>
      </c>
      <c r="AK1323" s="807">
        <v>4</v>
      </c>
      <c r="AL1323" s="759" t="str">
        <f t="shared" si="41"/>
        <v>Primera Infancia</v>
      </c>
    </row>
    <row r="1324" spans="1:38" ht="30">
      <c r="A1324" s="806" t="s">
        <v>864</v>
      </c>
      <c r="B1324" s="806" t="s">
        <v>815</v>
      </c>
      <c r="C1324" s="806" t="s">
        <v>783</v>
      </c>
      <c r="D1324" s="806" t="s">
        <v>789</v>
      </c>
      <c r="E1324" s="807">
        <v>1763</v>
      </c>
      <c r="G1324" s="806" t="s">
        <v>913</v>
      </c>
      <c r="H1324" s="807">
        <v>9</v>
      </c>
      <c r="I1324" s="807">
        <v>653</v>
      </c>
      <c r="K1324" s="806" t="s">
        <v>678</v>
      </c>
      <c r="L1324" s="806" t="s">
        <v>881</v>
      </c>
      <c r="M1324" s="806" t="s">
        <v>666</v>
      </c>
      <c r="N1324" s="807">
        <v>15</v>
      </c>
      <c r="O1324" s="884"/>
      <c r="P1324" s="806" t="s">
        <v>814</v>
      </c>
      <c r="Q1324" s="807">
        <v>16</v>
      </c>
      <c r="R1324" s="807">
        <v>95</v>
      </c>
      <c r="S1324" s="759" t="str">
        <f t="shared" si="40"/>
        <v>Vejez</v>
      </c>
      <c r="U1324" s="806" t="s">
        <v>913</v>
      </c>
      <c r="V1324" s="807">
        <v>10</v>
      </c>
      <c r="W1324" s="807">
        <v>288</v>
      </c>
      <c r="X1324" s="885"/>
      <c r="Z1324" s="886"/>
      <c r="AA1324" s="886"/>
      <c r="AB1324" s="887"/>
      <c r="AC1324" s="886"/>
      <c r="AI1324" s="806" t="s">
        <v>817</v>
      </c>
      <c r="AJ1324" s="807">
        <v>9</v>
      </c>
      <c r="AK1324" s="807">
        <v>5</v>
      </c>
      <c r="AL1324" s="759" t="str">
        <f t="shared" si="41"/>
        <v>Primera Infancia</v>
      </c>
    </row>
    <row r="1325" spans="1:38" ht="15">
      <c r="A1325" s="806" t="s">
        <v>864</v>
      </c>
      <c r="B1325" s="806" t="s">
        <v>815</v>
      </c>
      <c r="C1325" s="806" t="s">
        <v>783</v>
      </c>
      <c r="D1325" s="806" t="s">
        <v>784</v>
      </c>
      <c r="E1325" s="807">
        <v>1184</v>
      </c>
      <c r="G1325" s="806" t="s">
        <v>913</v>
      </c>
      <c r="H1325" s="807">
        <v>10</v>
      </c>
      <c r="I1325" s="807">
        <v>446</v>
      </c>
      <c r="K1325" s="806" t="s">
        <v>678</v>
      </c>
      <c r="L1325" s="806" t="s">
        <v>881</v>
      </c>
      <c r="M1325" s="806" t="s">
        <v>794</v>
      </c>
      <c r="N1325" s="807">
        <v>13</v>
      </c>
      <c r="O1325" s="884"/>
      <c r="P1325" s="806" t="s">
        <v>814</v>
      </c>
      <c r="Q1325" s="807">
        <v>15</v>
      </c>
      <c r="R1325" s="807">
        <v>96</v>
      </c>
      <c r="S1325" s="759" t="str">
        <f t="shared" si="40"/>
        <v>Vejez</v>
      </c>
      <c r="U1325" s="806" t="s">
        <v>913</v>
      </c>
      <c r="V1325" s="807">
        <v>11</v>
      </c>
      <c r="W1325" s="807">
        <v>199</v>
      </c>
      <c r="X1325" s="885"/>
      <c r="Z1325" s="886"/>
      <c r="AA1325" s="886"/>
      <c r="AB1325" s="887"/>
      <c r="AC1325" s="886"/>
      <c r="AI1325" s="806" t="s">
        <v>817</v>
      </c>
      <c r="AJ1325" s="807">
        <v>5</v>
      </c>
      <c r="AK1325" s="807">
        <v>6</v>
      </c>
      <c r="AL1325" s="759" t="str">
        <f t="shared" si="41"/>
        <v>Infancia</v>
      </c>
    </row>
    <row r="1326" spans="1:38" ht="15">
      <c r="A1326" s="806" t="s">
        <v>864</v>
      </c>
      <c r="B1326" s="806" t="s">
        <v>818</v>
      </c>
      <c r="C1326" s="806" t="s">
        <v>788</v>
      </c>
      <c r="D1326" s="806" t="s">
        <v>784</v>
      </c>
      <c r="E1326" s="807">
        <v>7</v>
      </c>
      <c r="G1326" s="806" t="s">
        <v>913</v>
      </c>
      <c r="H1326" s="807">
        <v>11</v>
      </c>
      <c r="I1326" s="807">
        <v>335</v>
      </c>
      <c r="K1326" s="806" t="s">
        <v>678</v>
      </c>
      <c r="L1326" s="806" t="s">
        <v>881</v>
      </c>
      <c r="M1326" s="806" t="s">
        <v>795</v>
      </c>
      <c r="N1326" s="807">
        <v>59</v>
      </c>
      <c r="O1326" s="884"/>
      <c r="P1326" s="806" t="s">
        <v>814</v>
      </c>
      <c r="Q1326" s="807">
        <v>13</v>
      </c>
      <c r="R1326" s="807">
        <v>97</v>
      </c>
      <c r="S1326" s="759" t="str">
        <f t="shared" si="40"/>
        <v>Vejez</v>
      </c>
      <c r="U1326" s="806" t="s">
        <v>913</v>
      </c>
      <c r="V1326" s="807">
        <v>12</v>
      </c>
      <c r="W1326" s="807">
        <v>189</v>
      </c>
      <c r="X1326" s="885"/>
      <c r="Z1326" s="886"/>
      <c r="AA1326" s="886"/>
      <c r="AB1326" s="887"/>
      <c r="AC1326" s="886"/>
      <c r="AI1326" s="806" t="s">
        <v>817</v>
      </c>
      <c r="AJ1326" s="807">
        <v>3</v>
      </c>
      <c r="AK1326" s="807">
        <v>7</v>
      </c>
      <c r="AL1326" s="759" t="str">
        <f t="shared" si="41"/>
        <v>Infancia</v>
      </c>
    </row>
    <row r="1327" spans="1:38" ht="15">
      <c r="A1327" s="806" t="s">
        <v>864</v>
      </c>
      <c r="B1327" s="806" t="s">
        <v>818</v>
      </c>
      <c r="C1327" s="806" t="s">
        <v>783</v>
      </c>
      <c r="D1327" s="806" t="s">
        <v>789</v>
      </c>
      <c r="E1327" s="807">
        <v>2</v>
      </c>
      <c r="G1327" s="806" t="s">
        <v>913</v>
      </c>
      <c r="H1327" s="807">
        <v>12</v>
      </c>
      <c r="I1327" s="807">
        <v>403</v>
      </c>
      <c r="K1327" s="806" t="s">
        <v>678</v>
      </c>
      <c r="L1327" s="806" t="s">
        <v>881</v>
      </c>
      <c r="M1327" s="806" t="s">
        <v>829</v>
      </c>
      <c r="N1327" s="807">
        <v>5</v>
      </c>
      <c r="O1327" s="884"/>
      <c r="P1327" s="806" t="s">
        <v>814</v>
      </c>
      <c r="Q1327" s="807">
        <v>3</v>
      </c>
      <c r="R1327" s="807">
        <v>98</v>
      </c>
      <c r="S1327" s="759" t="str">
        <f t="shared" si="40"/>
        <v>Vejez</v>
      </c>
      <c r="U1327" s="806" t="s">
        <v>914</v>
      </c>
      <c r="V1327" s="807">
        <v>0</v>
      </c>
      <c r="W1327" s="807">
        <v>13</v>
      </c>
      <c r="X1327" s="885"/>
      <c r="Z1327" s="886"/>
      <c r="AA1327" s="886"/>
      <c r="AB1327" s="887"/>
      <c r="AC1327" s="886"/>
      <c r="AI1327" s="806" t="s">
        <v>817</v>
      </c>
      <c r="AJ1327" s="807">
        <v>8</v>
      </c>
      <c r="AK1327" s="807">
        <v>8</v>
      </c>
      <c r="AL1327" s="759" t="str">
        <f t="shared" si="41"/>
        <v>Infancia</v>
      </c>
    </row>
    <row r="1328" spans="1:38" ht="15">
      <c r="A1328" s="806" t="s">
        <v>864</v>
      </c>
      <c r="B1328" s="806" t="s">
        <v>818</v>
      </c>
      <c r="C1328" s="806" t="s">
        <v>783</v>
      </c>
      <c r="D1328" s="806" t="s">
        <v>784</v>
      </c>
      <c r="E1328" s="807">
        <v>10</v>
      </c>
      <c r="G1328" s="806" t="s">
        <v>914</v>
      </c>
      <c r="H1328" s="807">
        <v>0</v>
      </c>
      <c r="I1328" s="807">
        <v>55</v>
      </c>
      <c r="K1328" s="806" t="s">
        <v>678</v>
      </c>
      <c r="L1328" s="806" t="s">
        <v>881</v>
      </c>
      <c r="M1328" s="806" t="s">
        <v>798</v>
      </c>
      <c r="N1328" s="807">
        <v>100</v>
      </c>
      <c r="O1328" s="884"/>
      <c r="P1328" s="806" t="s">
        <v>814</v>
      </c>
      <c r="Q1328" s="807">
        <v>4</v>
      </c>
      <c r="R1328" s="807">
        <v>99</v>
      </c>
      <c r="S1328" s="759" t="str">
        <f t="shared" si="40"/>
        <v>Vejez</v>
      </c>
      <c r="U1328" s="806" t="s">
        <v>914</v>
      </c>
      <c r="V1328" s="807">
        <v>1</v>
      </c>
      <c r="W1328" s="807">
        <v>64</v>
      </c>
      <c r="X1328" s="885"/>
      <c r="Z1328" s="886"/>
      <c r="AA1328" s="886"/>
      <c r="AB1328" s="887"/>
      <c r="AC1328" s="886"/>
      <c r="AI1328" s="806" t="s">
        <v>817</v>
      </c>
      <c r="AJ1328" s="807">
        <v>5</v>
      </c>
      <c r="AK1328" s="807">
        <v>9</v>
      </c>
      <c r="AL1328" s="759" t="str">
        <f t="shared" si="41"/>
        <v>Infancia</v>
      </c>
    </row>
    <row r="1329" spans="1:38" ht="15">
      <c r="A1329" s="806" t="s">
        <v>865</v>
      </c>
      <c r="B1329" s="806" t="s">
        <v>662</v>
      </c>
      <c r="C1329" s="806" t="s">
        <v>788</v>
      </c>
      <c r="D1329" s="806" t="s">
        <v>789</v>
      </c>
      <c r="E1329" s="807">
        <v>920</v>
      </c>
      <c r="G1329" s="806" t="s">
        <v>914</v>
      </c>
      <c r="H1329" s="807">
        <v>1</v>
      </c>
      <c r="I1329" s="807">
        <v>232</v>
      </c>
      <c r="K1329" s="806" t="s">
        <v>678</v>
      </c>
      <c r="L1329" s="806" t="s">
        <v>881</v>
      </c>
      <c r="M1329" s="806" t="s">
        <v>669</v>
      </c>
      <c r="N1329" s="807">
        <v>5</v>
      </c>
      <c r="O1329" s="884"/>
      <c r="P1329" s="806" t="s">
        <v>814</v>
      </c>
      <c r="Q1329" s="807">
        <v>4</v>
      </c>
      <c r="R1329" s="807">
        <v>100</v>
      </c>
      <c r="S1329" s="759" t="str">
        <f t="shared" si="40"/>
        <v>Vejez</v>
      </c>
      <c r="U1329" s="806" t="s">
        <v>914</v>
      </c>
      <c r="V1329" s="807">
        <v>2</v>
      </c>
      <c r="W1329" s="807">
        <v>208</v>
      </c>
      <c r="X1329" s="885"/>
      <c r="Z1329" s="886"/>
      <c r="AA1329" s="886"/>
      <c r="AB1329" s="887"/>
      <c r="AC1329" s="886"/>
      <c r="AI1329" s="806" t="s">
        <v>817</v>
      </c>
      <c r="AJ1329" s="807">
        <v>7</v>
      </c>
      <c r="AK1329" s="807">
        <v>10</v>
      </c>
      <c r="AL1329" s="759" t="str">
        <f t="shared" si="41"/>
        <v>Infancia</v>
      </c>
    </row>
    <row r="1330" spans="1:38" ht="15">
      <c r="A1330" s="806" t="s">
        <v>865</v>
      </c>
      <c r="B1330" s="806" t="s">
        <v>662</v>
      </c>
      <c r="C1330" s="806" t="s">
        <v>788</v>
      </c>
      <c r="D1330" s="806" t="s">
        <v>784</v>
      </c>
      <c r="E1330" s="807">
        <v>412</v>
      </c>
      <c r="G1330" s="806" t="s">
        <v>914</v>
      </c>
      <c r="H1330" s="807">
        <v>2</v>
      </c>
      <c r="I1330" s="807">
        <v>797</v>
      </c>
      <c r="K1330" s="806" t="s">
        <v>678</v>
      </c>
      <c r="L1330" s="806" t="s">
        <v>881</v>
      </c>
      <c r="M1330" s="806" t="s">
        <v>799</v>
      </c>
      <c r="N1330" s="807">
        <v>138</v>
      </c>
      <c r="O1330" s="884"/>
      <c r="P1330" s="806" t="s">
        <v>814</v>
      </c>
      <c r="Q1330" s="807">
        <v>6</v>
      </c>
      <c r="R1330" s="807">
        <v>101</v>
      </c>
      <c r="S1330" s="759" t="str">
        <f t="shared" si="40"/>
        <v>Vejez</v>
      </c>
      <c r="U1330" s="806" t="s">
        <v>914</v>
      </c>
      <c r="V1330" s="807">
        <v>3</v>
      </c>
      <c r="W1330" s="807">
        <v>91</v>
      </c>
      <c r="X1330" s="885"/>
      <c r="Z1330" s="886"/>
      <c r="AA1330" s="886"/>
      <c r="AB1330" s="887"/>
      <c r="AC1330" s="886"/>
      <c r="AI1330" s="806" t="s">
        <v>817</v>
      </c>
      <c r="AJ1330" s="807">
        <v>7</v>
      </c>
      <c r="AK1330" s="807">
        <v>11</v>
      </c>
      <c r="AL1330" s="759" t="str">
        <f t="shared" si="41"/>
        <v>Infancia</v>
      </c>
    </row>
    <row r="1331" spans="1:38" ht="30">
      <c r="A1331" s="806" t="s">
        <v>865</v>
      </c>
      <c r="B1331" s="806" t="s">
        <v>662</v>
      </c>
      <c r="C1331" s="806" t="s">
        <v>783</v>
      </c>
      <c r="D1331" s="806" t="s">
        <v>789</v>
      </c>
      <c r="E1331" s="807">
        <v>905</v>
      </c>
      <c r="G1331" s="806" t="s">
        <v>914</v>
      </c>
      <c r="H1331" s="807">
        <v>3</v>
      </c>
      <c r="I1331" s="807">
        <v>420</v>
      </c>
      <c r="K1331" s="806" t="s">
        <v>678</v>
      </c>
      <c r="L1331" s="806" t="s">
        <v>881</v>
      </c>
      <c r="M1331" s="806" t="s">
        <v>801</v>
      </c>
      <c r="N1331" s="807">
        <v>309</v>
      </c>
      <c r="O1331" s="884"/>
      <c r="P1331" s="806" t="s">
        <v>814</v>
      </c>
      <c r="Q1331" s="807">
        <v>1</v>
      </c>
      <c r="R1331" s="807">
        <v>102</v>
      </c>
      <c r="S1331" s="759" t="str">
        <f t="shared" si="40"/>
        <v>Vejez</v>
      </c>
      <c r="U1331" s="806" t="s">
        <v>914</v>
      </c>
      <c r="V1331" s="807">
        <v>4</v>
      </c>
      <c r="W1331" s="807">
        <v>742</v>
      </c>
      <c r="X1331" s="885"/>
      <c r="Z1331" s="886"/>
      <c r="AA1331" s="886"/>
      <c r="AB1331" s="887"/>
      <c r="AC1331" s="886"/>
      <c r="AI1331" s="806" t="s">
        <v>817</v>
      </c>
      <c r="AJ1331" s="807">
        <v>6</v>
      </c>
      <c r="AK1331" s="807">
        <v>12</v>
      </c>
      <c r="AL1331" s="759" t="str">
        <f t="shared" si="41"/>
        <v>Adolescente</v>
      </c>
    </row>
    <row r="1332" spans="1:38" ht="30">
      <c r="A1332" s="806" t="s">
        <v>865</v>
      </c>
      <c r="B1332" s="806" t="s">
        <v>662</v>
      </c>
      <c r="C1332" s="806" t="s">
        <v>783</v>
      </c>
      <c r="D1332" s="806" t="s">
        <v>784</v>
      </c>
      <c r="E1332" s="807">
        <v>429</v>
      </c>
      <c r="G1332" s="806" t="s">
        <v>914</v>
      </c>
      <c r="H1332" s="807">
        <v>4</v>
      </c>
      <c r="I1332" s="807">
        <v>2005</v>
      </c>
      <c r="K1332" s="806" t="s">
        <v>678</v>
      </c>
      <c r="L1332" s="806" t="s">
        <v>881</v>
      </c>
      <c r="M1332" s="806" t="s">
        <v>673</v>
      </c>
      <c r="N1332" s="807">
        <v>4</v>
      </c>
      <c r="O1332" s="884"/>
      <c r="P1332" s="806" t="s">
        <v>814</v>
      </c>
      <c r="Q1332" s="807">
        <v>2</v>
      </c>
      <c r="R1332" s="807">
        <v>103</v>
      </c>
      <c r="S1332" s="759" t="str">
        <f t="shared" si="40"/>
        <v>Vejez</v>
      </c>
      <c r="U1332" s="806" t="s">
        <v>914</v>
      </c>
      <c r="V1332" s="807">
        <v>5</v>
      </c>
      <c r="W1332" s="807">
        <v>103</v>
      </c>
      <c r="X1332" s="885"/>
      <c r="Z1332" s="886"/>
      <c r="AA1332" s="886"/>
      <c r="AB1332" s="887"/>
      <c r="AC1332" s="886"/>
      <c r="AI1332" s="806" t="s">
        <v>817</v>
      </c>
      <c r="AJ1332" s="807">
        <v>6</v>
      </c>
      <c r="AK1332" s="807">
        <v>13</v>
      </c>
      <c r="AL1332" s="759" t="str">
        <f t="shared" si="41"/>
        <v>Adolescente</v>
      </c>
    </row>
    <row r="1333" spans="1:38" ht="30">
      <c r="A1333" s="806" t="s">
        <v>865</v>
      </c>
      <c r="B1333" s="806" t="s">
        <v>666</v>
      </c>
      <c r="C1333" s="806" t="s">
        <v>788</v>
      </c>
      <c r="D1333" s="806" t="s">
        <v>789</v>
      </c>
      <c r="E1333" s="807">
        <v>295</v>
      </c>
      <c r="G1333" s="806" t="s">
        <v>914</v>
      </c>
      <c r="H1333" s="807">
        <v>5</v>
      </c>
      <c r="I1333" s="807">
        <v>366</v>
      </c>
      <c r="K1333" s="806" t="s">
        <v>678</v>
      </c>
      <c r="L1333" s="806" t="s">
        <v>881</v>
      </c>
      <c r="M1333" s="806" t="s">
        <v>674</v>
      </c>
      <c r="N1333" s="807">
        <v>13133</v>
      </c>
      <c r="O1333" s="884"/>
      <c r="P1333" s="806" t="s">
        <v>814</v>
      </c>
      <c r="Q1333" s="807">
        <v>3</v>
      </c>
      <c r="R1333" s="807">
        <v>104</v>
      </c>
      <c r="S1333" s="759" t="str">
        <f t="shared" si="40"/>
        <v>Vejez</v>
      </c>
      <c r="U1333" s="806" t="s">
        <v>914</v>
      </c>
      <c r="V1333" s="807">
        <v>6</v>
      </c>
      <c r="W1333" s="807">
        <v>83</v>
      </c>
      <c r="X1333" s="885"/>
      <c r="Z1333" s="886"/>
      <c r="AA1333" s="886"/>
      <c r="AB1333" s="887"/>
      <c r="AC1333" s="886"/>
      <c r="AI1333" s="806" t="s">
        <v>817</v>
      </c>
      <c r="AJ1333" s="807">
        <v>6</v>
      </c>
      <c r="AK1333" s="807">
        <v>14</v>
      </c>
      <c r="AL1333" s="759" t="str">
        <f t="shared" si="41"/>
        <v>Adolescente</v>
      </c>
    </row>
    <row r="1334" spans="1:38" ht="30">
      <c r="A1334" s="806" t="s">
        <v>865</v>
      </c>
      <c r="B1334" s="806" t="s">
        <v>666</v>
      </c>
      <c r="C1334" s="806" t="s">
        <v>788</v>
      </c>
      <c r="D1334" s="806" t="s">
        <v>784</v>
      </c>
      <c r="E1334" s="807">
        <v>102</v>
      </c>
      <c r="G1334" s="806" t="s">
        <v>914</v>
      </c>
      <c r="H1334" s="807">
        <v>6</v>
      </c>
      <c r="I1334" s="807">
        <v>450</v>
      </c>
      <c r="K1334" s="806" t="s">
        <v>678</v>
      </c>
      <c r="L1334" s="806" t="s">
        <v>881</v>
      </c>
      <c r="M1334" s="806" t="s">
        <v>676</v>
      </c>
      <c r="N1334" s="807">
        <v>7</v>
      </c>
      <c r="O1334" s="884"/>
      <c r="P1334" s="806" t="s">
        <v>814</v>
      </c>
      <c r="Q1334" s="807">
        <v>3</v>
      </c>
      <c r="R1334" s="807">
        <v>105</v>
      </c>
      <c r="S1334" s="759" t="str">
        <f t="shared" si="40"/>
        <v>Vejez</v>
      </c>
      <c r="U1334" s="806" t="s">
        <v>914</v>
      </c>
      <c r="V1334" s="807">
        <v>7</v>
      </c>
      <c r="W1334" s="807">
        <v>77</v>
      </c>
      <c r="X1334" s="885"/>
      <c r="Z1334" s="886"/>
      <c r="AA1334" s="886"/>
      <c r="AB1334" s="887"/>
      <c r="AC1334" s="886"/>
      <c r="AI1334" s="806" t="s">
        <v>817</v>
      </c>
      <c r="AJ1334" s="807">
        <v>5</v>
      </c>
      <c r="AK1334" s="807">
        <v>15</v>
      </c>
      <c r="AL1334" s="759" t="str">
        <f t="shared" si="41"/>
        <v>Adolescente</v>
      </c>
    </row>
    <row r="1335" spans="1:38" ht="30">
      <c r="A1335" s="806" t="s">
        <v>865</v>
      </c>
      <c r="B1335" s="806" t="s">
        <v>666</v>
      </c>
      <c r="C1335" s="806" t="s">
        <v>783</v>
      </c>
      <c r="D1335" s="806" t="s">
        <v>789</v>
      </c>
      <c r="E1335" s="807">
        <v>292</v>
      </c>
      <c r="G1335" s="806" t="s">
        <v>914</v>
      </c>
      <c r="H1335" s="807">
        <v>7</v>
      </c>
      <c r="I1335" s="807">
        <v>451</v>
      </c>
      <c r="K1335" s="806" t="s">
        <v>678</v>
      </c>
      <c r="L1335" s="806" t="s">
        <v>881</v>
      </c>
      <c r="M1335" s="806" t="s">
        <v>678</v>
      </c>
      <c r="N1335" s="807">
        <v>42</v>
      </c>
      <c r="O1335" s="884"/>
      <c r="P1335" s="806" t="s">
        <v>814</v>
      </c>
      <c r="Q1335" s="807">
        <v>1</v>
      </c>
      <c r="R1335" s="807">
        <v>107</v>
      </c>
      <c r="S1335" s="759" t="str">
        <f t="shared" si="40"/>
        <v>Vejez</v>
      </c>
      <c r="U1335" s="806" t="s">
        <v>914</v>
      </c>
      <c r="V1335" s="807">
        <v>8</v>
      </c>
      <c r="W1335" s="807">
        <v>55</v>
      </c>
      <c r="X1335" s="885"/>
      <c r="Z1335" s="886"/>
      <c r="AA1335" s="886"/>
      <c r="AB1335" s="887"/>
      <c r="AC1335" s="886"/>
      <c r="AI1335" s="806" t="s">
        <v>817</v>
      </c>
      <c r="AJ1335" s="807">
        <v>6</v>
      </c>
      <c r="AK1335" s="807">
        <v>16</v>
      </c>
      <c r="AL1335" s="759" t="str">
        <f t="shared" si="41"/>
        <v>Adolescente</v>
      </c>
    </row>
    <row r="1336" spans="1:38" ht="30">
      <c r="A1336" s="806" t="s">
        <v>865</v>
      </c>
      <c r="B1336" s="806" t="s">
        <v>666</v>
      </c>
      <c r="C1336" s="806" t="s">
        <v>783</v>
      </c>
      <c r="D1336" s="806" t="s">
        <v>784</v>
      </c>
      <c r="E1336" s="807">
        <v>91</v>
      </c>
      <c r="G1336" s="806" t="s">
        <v>914</v>
      </c>
      <c r="H1336" s="807">
        <v>8</v>
      </c>
      <c r="I1336" s="807">
        <v>395</v>
      </c>
      <c r="K1336" s="806" t="s">
        <v>678</v>
      </c>
      <c r="L1336" s="806" t="s">
        <v>881</v>
      </c>
      <c r="M1336" s="806" t="s">
        <v>683</v>
      </c>
      <c r="N1336" s="807">
        <v>6</v>
      </c>
      <c r="O1336" s="884"/>
      <c r="P1336" s="806" t="s">
        <v>814</v>
      </c>
      <c r="Q1336" s="807">
        <v>2</v>
      </c>
      <c r="R1336" s="807">
        <v>108</v>
      </c>
      <c r="S1336" s="759" t="str">
        <f t="shared" si="40"/>
        <v>Vejez</v>
      </c>
      <c r="U1336" s="806" t="s">
        <v>914</v>
      </c>
      <c r="V1336" s="807">
        <v>9</v>
      </c>
      <c r="W1336" s="807">
        <v>52</v>
      </c>
      <c r="X1336" s="885"/>
      <c r="Z1336" s="886"/>
      <c r="AA1336" s="886"/>
      <c r="AB1336" s="887"/>
      <c r="AC1336" s="886"/>
      <c r="AI1336" s="806" t="s">
        <v>817</v>
      </c>
      <c r="AJ1336" s="807">
        <v>4</v>
      </c>
      <c r="AK1336" s="807">
        <v>17</v>
      </c>
      <c r="AL1336" s="759" t="str">
        <f t="shared" si="41"/>
        <v>Adolescente</v>
      </c>
    </row>
    <row r="1337" spans="1:38" ht="15">
      <c r="A1337" s="806" t="s">
        <v>865</v>
      </c>
      <c r="B1337" s="806" t="s">
        <v>787</v>
      </c>
      <c r="C1337" s="806" t="s">
        <v>783</v>
      </c>
      <c r="D1337" s="806" t="s">
        <v>784</v>
      </c>
      <c r="E1337" s="807">
        <v>1</v>
      </c>
      <c r="G1337" s="806" t="s">
        <v>914</v>
      </c>
      <c r="H1337" s="807">
        <v>9</v>
      </c>
      <c r="I1337" s="807">
        <v>331</v>
      </c>
      <c r="K1337" s="806" t="s">
        <v>678</v>
      </c>
      <c r="L1337" s="806" t="s">
        <v>881</v>
      </c>
      <c r="M1337" s="806" t="s">
        <v>684</v>
      </c>
      <c r="N1337" s="807">
        <v>4670</v>
      </c>
      <c r="O1337" s="884"/>
      <c r="P1337" s="806" t="s">
        <v>814</v>
      </c>
      <c r="Q1337" s="807">
        <v>1</v>
      </c>
      <c r="R1337" s="807">
        <v>109</v>
      </c>
      <c r="S1337" s="759" t="str">
        <f t="shared" si="40"/>
        <v>Vejez</v>
      </c>
      <c r="U1337" s="806" t="s">
        <v>914</v>
      </c>
      <c r="V1337" s="807">
        <v>10</v>
      </c>
      <c r="W1337" s="807">
        <v>33</v>
      </c>
      <c r="X1337" s="885"/>
      <c r="Z1337" s="886"/>
      <c r="AA1337" s="886"/>
      <c r="AB1337" s="887"/>
      <c r="AC1337" s="886"/>
      <c r="AI1337" s="806" t="s">
        <v>817</v>
      </c>
      <c r="AJ1337" s="807">
        <v>7</v>
      </c>
      <c r="AK1337" s="807">
        <v>18</v>
      </c>
      <c r="AL1337" s="759" t="str">
        <f t="shared" si="41"/>
        <v>Juventud</v>
      </c>
    </row>
    <row r="1338" spans="1:38" ht="15">
      <c r="A1338" s="806" t="s">
        <v>865</v>
      </c>
      <c r="B1338" s="806" t="s">
        <v>792</v>
      </c>
      <c r="C1338" s="806" t="s">
        <v>788</v>
      </c>
      <c r="D1338" s="806" t="s">
        <v>784</v>
      </c>
      <c r="E1338" s="807">
        <v>1</v>
      </c>
      <c r="G1338" s="806" t="s">
        <v>914</v>
      </c>
      <c r="H1338" s="807">
        <v>10</v>
      </c>
      <c r="I1338" s="807">
        <v>258</v>
      </c>
      <c r="K1338" s="806" t="s">
        <v>678</v>
      </c>
      <c r="L1338" s="806" t="s">
        <v>885</v>
      </c>
      <c r="M1338" s="806" t="s">
        <v>820</v>
      </c>
      <c r="N1338" s="807">
        <v>1</v>
      </c>
      <c r="O1338" s="884"/>
      <c r="P1338" s="806" t="s">
        <v>814</v>
      </c>
      <c r="Q1338" s="807">
        <v>1</v>
      </c>
      <c r="R1338" s="807">
        <v>112</v>
      </c>
      <c r="S1338" s="759" t="str">
        <f t="shared" si="40"/>
        <v>Vejez</v>
      </c>
      <c r="U1338" s="806" t="s">
        <v>914</v>
      </c>
      <c r="V1338" s="807">
        <v>11</v>
      </c>
      <c r="W1338" s="807">
        <v>20</v>
      </c>
      <c r="X1338" s="885"/>
      <c r="Z1338" s="886"/>
      <c r="AA1338" s="886"/>
      <c r="AB1338" s="887"/>
      <c r="AC1338" s="886"/>
      <c r="AI1338" s="806" t="s">
        <v>817</v>
      </c>
      <c r="AJ1338" s="807">
        <v>7</v>
      </c>
      <c r="AK1338" s="807">
        <v>19</v>
      </c>
      <c r="AL1338" s="759" t="str">
        <f t="shared" si="41"/>
        <v>Juventud</v>
      </c>
    </row>
    <row r="1339" spans="1:38" ht="15">
      <c r="A1339" s="806" t="s">
        <v>865</v>
      </c>
      <c r="B1339" s="806" t="s">
        <v>815</v>
      </c>
      <c r="C1339" s="806" t="s">
        <v>788</v>
      </c>
      <c r="D1339" s="806" t="s">
        <v>789</v>
      </c>
      <c r="E1339" s="807">
        <v>159</v>
      </c>
      <c r="G1339" s="806" t="s">
        <v>914</v>
      </c>
      <c r="H1339" s="807">
        <v>11</v>
      </c>
      <c r="I1339" s="807">
        <v>183</v>
      </c>
      <c r="K1339" s="806" t="s">
        <v>678</v>
      </c>
      <c r="L1339" s="806" t="s">
        <v>885</v>
      </c>
      <c r="M1339" s="806" t="s">
        <v>806</v>
      </c>
      <c r="N1339" s="807">
        <v>3</v>
      </c>
      <c r="O1339" s="884"/>
      <c r="P1339" s="806" t="s">
        <v>814</v>
      </c>
      <c r="Q1339" s="807">
        <v>1</v>
      </c>
      <c r="R1339" s="807">
        <v>116</v>
      </c>
      <c r="S1339" s="759" t="str">
        <f t="shared" si="40"/>
        <v>Vejez</v>
      </c>
      <c r="U1339" s="806" t="s">
        <v>914</v>
      </c>
      <c r="V1339" s="807">
        <v>12</v>
      </c>
      <c r="W1339" s="807">
        <v>27</v>
      </c>
      <c r="X1339" s="885"/>
      <c r="Z1339" s="886"/>
      <c r="AA1339" s="886"/>
      <c r="AB1339" s="887"/>
      <c r="AC1339" s="886"/>
      <c r="AI1339" s="806" t="s">
        <v>817</v>
      </c>
      <c r="AJ1339" s="807">
        <v>12</v>
      </c>
      <c r="AK1339" s="807">
        <v>20</v>
      </c>
      <c r="AL1339" s="759" t="str">
        <f t="shared" si="41"/>
        <v>Juventud</v>
      </c>
    </row>
    <row r="1340" spans="1:38" ht="15">
      <c r="A1340" s="806" t="s">
        <v>865</v>
      </c>
      <c r="B1340" s="806" t="s">
        <v>815</v>
      </c>
      <c r="C1340" s="806" t="s">
        <v>788</v>
      </c>
      <c r="D1340" s="806" t="s">
        <v>784</v>
      </c>
      <c r="E1340" s="807">
        <v>102</v>
      </c>
      <c r="G1340" s="806" t="s">
        <v>914</v>
      </c>
      <c r="H1340" s="807">
        <v>12</v>
      </c>
      <c r="I1340" s="807">
        <v>231</v>
      </c>
      <c r="K1340" s="806" t="s">
        <v>678</v>
      </c>
      <c r="L1340" s="806" t="s">
        <v>885</v>
      </c>
      <c r="M1340" s="806" t="s">
        <v>790</v>
      </c>
      <c r="N1340" s="807">
        <v>1</v>
      </c>
      <c r="O1340" s="884"/>
      <c r="P1340" s="806" t="s">
        <v>814</v>
      </c>
      <c r="Q1340" s="807">
        <v>1</v>
      </c>
      <c r="R1340" s="807">
        <v>118</v>
      </c>
      <c r="S1340" s="759" t="str">
        <f t="shared" si="40"/>
        <v>Vejez</v>
      </c>
      <c r="U1340" s="806" t="s">
        <v>915</v>
      </c>
      <c r="V1340" s="807">
        <v>0</v>
      </c>
      <c r="W1340" s="807">
        <v>225</v>
      </c>
      <c r="X1340" s="885"/>
      <c r="Z1340" s="886"/>
      <c r="AA1340" s="886"/>
      <c r="AB1340" s="887"/>
      <c r="AC1340" s="886"/>
      <c r="AI1340" s="806" t="s">
        <v>817</v>
      </c>
      <c r="AJ1340" s="807">
        <v>11</v>
      </c>
      <c r="AK1340" s="807">
        <v>21</v>
      </c>
      <c r="AL1340" s="759" t="str">
        <f t="shared" si="41"/>
        <v>Juventud</v>
      </c>
    </row>
    <row r="1341" spans="1:38" ht="30">
      <c r="A1341" s="806" t="s">
        <v>865</v>
      </c>
      <c r="B1341" s="806" t="s">
        <v>815</v>
      </c>
      <c r="C1341" s="806" t="s">
        <v>783</v>
      </c>
      <c r="D1341" s="806" t="s">
        <v>789</v>
      </c>
      <c r="E1341" s="807">
        <v>151</v>
      </c>
      <c r="G1341" s="806" t="s">
        <v>915</v>
      </c>
      <c r="H1341" s="807">
        <v>0</v>
      </c>
      <c r="I1341" s="807">
        <v>229</v>
      </c>
      <c r="K1341" s="806" t="s">
        <v>678</v>
      </c>
      <c r="L1341" s="806" t="s">
        <v>885</v>
      </c>
      <c r="M1341" s="806" t="s">
        <v>666</v>
      </c>
      <c r="N1341" s="807">
        <v>1</v>
      </c>
      <c r="O1341" s="884"/>
      <c r="P1341" s="806" t="s">
        <v>816</v>
      </c>
      <c r="Q1341" s="807">
        <v>428</v>
      </c>
      <c r="R1341" s="807">
        <v>0</v>
      </c>
      <c r="S1341" s="759" t="str">
        <f t="shared" si="40"/>
        <v>Primera Infancia</v>
      </c>
      <c r="U1341" s="806" t="s">
        <v>915</v>
      </c>
      <c r="V1341" s="807">
        <v>1</v>
      </c>
      <c r="W1341" s="807">
        <v>882</v>
      </c>
      <c r="X1341" s="885"/>
      <c r="Z1341" s="886"/>
      <c r="AA1341" s="886"/>
      <c r="AB1341" s="887"/>
      <c r="AC1341" s="886"/>
      <c r="AI1341" s="806" t="s">
        <v>817</v>
      </c>
      <c r="AJ1341" s="807">
        <v>14</v>
      </c>
      <c r="AK1341" s="807">
        <v>22</v>
      </c>
      <c r="AL1341" s="759" t="str">
        <f t="shared" si="41"/>
        <v>Juventud</v>
      </c>
    </row>
    <row r="1342" spans="1:38" ht="30">
      <c r="A1342" s="806" t="s">
        <v>865</v>
      </c>
      <c r="B1342" s="806" t="s">
        <v>815</v>
      </c>
      <c r="C1342" s="806" t="s">
        <v>783</v>
      </c>
      <c r="D1342" s="806" t="s">
        <v>784</v>
      </c>
      <c r="E1342" s="807">
        <v>73</v>
      </c>
      <c r="G1342" s="806" t="s">
        <v>915</v>
      </c>
      <c r="H1342" s="807">
        <v>1</v>
      </c>
      <c r="I1342" s="807">
        <v>1026</v>
      </c>
      <c r="K1342" s="806" t="s">
        <v>678</v>
      </c>
      <c r="L1342" s="806" t="s">
        <v>885</v>
      </c>
      <c r="M1342" s="806" t="s">
        <v>794</v>
      </c>
      <c r="N1342" s="807">
        <v>4</v>
      </c>
      <c r="O1342" s="884"/>
      <c r="P1342" s="806" t="s">
        <v>816</v>
      </c>
      <c r="Q1342" s="807">
        <v>391</v>
      </c>
      <c r="R1342" s="807">
        <v>1</v>
      </c>
      <c r="S1342" s="759" t="str">
        <f t="shared" si="40"/>
        <v>Primera Infancia</v>
      </c>
      <c r="U1342" s="806" t="s">
        <v>915</v>
      </c>
      <c r="V1342" s="807">
        <v>2</v>
      </c>
      <c r="W1342" s="807">
        <v>2043</v>
      </c>
      <c r="X1342" s="885"/>
      <c r="Z1342" s="886"/>
      <c r="AA1342" s="886"/>
      <c r="AB1342" s="887"/>
      <c r="AC1342" s="886"/>
      <c r="AI1342" s="806" t="s">
        <v>817</v>
      </c>
      <c r="AJ1342" s="807">
        <v>10</v>
      </c>
      <c r="AK1342" s="807">
        <v>23</v>
      </c>
      <c r="AL1342" s="759" t="str">
        <f t="shared" si="41"/>
        <v>Juventud</v>
      </c>
    </row>
    <row r="1343" spans="1:38" ht="30">
      <c r="A1343" s="806" t="s">
        <v>865</v>
      </c>
      <c r="B1343" s="806" t="s">
        <v>818</v>
      </c>
      <c r="C1343" s="806" t="s">
        <v>788</v>
      </c>
      <c r="D1343" s="806" t="s">
        <v>789</v>
      </c>
      <c r="E1343" s="807">
        <v>2</v>
      </c>
      <c r="G1343" s="806" t="s">
        <v>915</v>
      </c>
      <c r="H1343" s="807">
        <v>2</v>
      </c>
      <c r="I1343" s="807">
        <v>2519</v>
      </c>
      <c r="K1343" s="806" t="s">
        <v>678</v>
      </c>
      <c r="L1343" s="806" t="s">
        <v>885</v>
      </c>
      <c r="M1343" s="806" t="s">
        <v>829</v>
      </c>
      <c r="N1343" s="807">
        <v>1</v>
      </c>
      <c r="O1343" s="884"/>
      <c r="P1343" s="806" t="s">
        <v>816</v>
      </c>
      <c r="Q1343" s="807">
        <v>406</v>
      </c>
      <c r="R1343" s="807">
        <v>2</v>
      </c>
      <c r="S1343" s="759" t="str">
        <f t="shared" si="40"/>
        <v>Primera Infancia</v>
      </c>
      <c r="U1343" s="806" t="s">
        <v>915</v>
      </c>
      <c r="V1343" s="807">
        <v>3</v>
      </c>
      <c r="W1343" s="807">
        <v>856</v>
      </c>
      <c r="X1343" s="885"/>
      <c r="Z1343" s="886"/>
      <c r="AA1343" s="886"/>
      <c r="AB1343" s="887"/>
      <c r="AC1343" s="886"/>
      <c r="AI1343" s="806" t="s">
        <v>817</v>
      </c>
      <c r="AJ1343" s="807">
        <v>8</v>
      </c>
      <c r="AK1343" s="807">
        <v>24</v>
      </c>
      <c r="AL1343" s="759" t="str">
        <f t="shared" si="41"/>
        <v>Juventud</v>
      </c>
    </row>
    <row r="1344" spans="1:38" ht="30">
      <c r="A1344" s="806" t="s">
        <v>865</v>
      </c>
      <c r="B1344" s="806" t="s">
        <v>818</v>
      </c>
      <c r="C1344" s="806" t="s">
        <v>788</v>
      </c>
      <c r="D1344" s="806" t="s">
        <v>784</v>
      </c>
      <c r="E1344" s="807">
        <v>1</v>
      </c>
      <c r="G1344" s="806" t="s">
        <v>915</v>
      </c>
      <c r="H1344" s="807">
        <v>3</v>
      </c>
      <c r="I1344" s="807">
        <v>1179</v>
      </c>
      <c r="K1344" s="806" t="s">
        <v>678</v>
      </c>
      <c r="L1344" s="806" t="s">
        <v>885</v>
      </c>
      <c r="M1344" s="806" t="s">
        <v>798</v>
      </c>
      <c r="N1344" s="807">
        <v>4</v>
      </c>
      <c r="O1344" s="884"/>
      <c r="P1344" s="806" t="s">
        <v>816</v>
      </c>
      <c r="Q1344" s="807">
        <v>427</v>
      </c>
      <c r="R1344" s="807">
        <v>3</v>
      </c>
      <c r="S1344" s="759" t="str">
        <f t="shared" si="40"/>
        <v>Primera Infancia</v>
      </c>
      <c r="U1344" s="806" t="s">
        <v>915</v>
      </c>
      <c r="V1344" s="807">
        <v>4</v>
      </c>
      <c r="W1344" s="807">
        <v>6442</v>
      </c>
      <c r="X1344" s="885"/>
      <c r="Z1344" s="886"/>
      <c r="AA1344" s="886"/>
      <c r="AB1344" s="887"/>
      <c r="AC1344" s="886"/>
      <c r="AI1344" s="806" t="s">
        <v>817</v>
      </c>
      <c r="AJ1344" s="807">
        <v>20</v>
      </c>
      <c r="AK1344" s="807">
        <v>25</v>
      </c>
      <c r="AL1344" s="759" t="str">
        <f t="shared" si="41"/>
        <v>Juventud</v>
      </c>
    </row>
    <row r="1345" spans="1:38" ht="30">
      <c r="A1345" s="806" t="s">
        <v>865</v>
      </c>
      <c r="B1345" s="806" t="s">
        <v>818</v>
      </c>
      <c r="C1345" s="806" t="s">
        <v>783</v>
      </c>
      <c r="D1345" s="806" t="s">
        <v>789</v>
      </c>
      <c r="E1345" s="807">
        <v>3</v>
      </c>
      <c r="G1345" s="806" t="s">
        <v>915</v>
      </c>
      <c r="H1345" s="807">
        <v>4</v>
      </c>
      <c r="I1345" s="807">
        <v>5109</v>
      </c>
      <c r="K1345" s="806" t="s">
        <v>678</v>
      </c>
      <c r="L1345" s="806" t="s">
        <v>885</v>
      </c>
      <c r="M1345" s="806" t="s">
        <v>799</v>
      </c>
      <c r="N1345" s="807">
        <v>2</v>
      </c>
      <c r="O1345" s="884"/>
      <c r="P1345" s="806" t="s">
        <v>816</v>
      </c>
      <c r="Q1345" s="807">
        <v>448</v>
      </c>
      <c r="R1345" s="807">
        <v>4</v>
      </c>
      <c r="S1345" s="759" t="str">
        <f t="shared" si="40"/>
        <v>Primera Infancia</v>
      </c>
      <c r="U1345" s="806" t="s">
        <v>915</v>
      </c>
      <c r="V1345" s="807">
        <v>5</v>
      </c>
      <c r="W1345" s="807">
        <v>762</v>
      </c>
      <c r="X1345" s="885"/>
      <c r="Z1345" s="886"/>
      <c r="AA1345" s="886"/>
      <c r="AB1345" s="887"/>
      <c r="AC1345" s="886"/>
      <c r="AI1345" s="806" t="s">
        <v>817</v>
      </c>
      <c r="AJ1345" s="807">
        <v>11</v>
      </c>
      <c r="AK1345" s="807">
        <v>26</v>
      </c>
      <c r="AL1345" s="759" t="str">
        <f t="shared" si="41"/>
        <v>Juventud</v>
      </c>
    </row>
    <row r="1346" spans="1:38" ht="30">
      <c r="A1346" s="806" t="s">
        <v>865</v>
      </c>
      <c r="B1346" s="806" t="s">
        <v>818</v>
      </c>
      <c r="C1346" s="806" t="s">
        <v>783</v>
      </c>
      <c r="D1346" s="806" t="s">
        <v>784</v>
      </c>
      <c r="E1346" s="807">
        <v>2</v>
      </c>
      <c r="G1346" s="806" t="s">
        <v>915</v>
      </c>
      <c r="H1346" s="807">
        <v>5</v>
      </c>
      <c r="I1346" s="807">
        <v>867</v>
      </c>
      <c r="K1346" s="806" t="s">
        <v>678</v>
      </c>
      <c r="L1346" s="806" t="s">
        <v>885</v>
      </c>
      <c r="M1346" s="806" t="s">
        <v>801</v>
      </c>
      <c r="N1346" s="807">
        <v>14</v>
      </c>
      <c r="O1346" s="884"/>
      <c r="P1346" s="806" t="s">
        <v>816</v>
      </c>
      <c r="Q1346" s="807">
        <v>421</v>
      </c>
      <c r="R1346" s="807">
        <v>5</v>
      </c>
      <c r="S1346" s="759" t="str">
        <f t="shared" si="40"/>
        <v>Primera Infancia</v>
      </c>
      <c r="U1346" s="806" t="s">
        <v>915</v>
      </c>
      <c r="V1346" s="807">
        <v>6</v>
      </c>
      <c r="W1346" s="807">
        <v>770</v>
      </c>
      <c r="X1346" s="885"/>
      <c r="Z1346" s="886"/>
      <c r="AA1346" s="886"/>
      <c r="AB1346" s="887"/>
      <c r="AC1346" s="886"/>
      <c r="AI1346" s="806" t="s">
        <v>817</v>
      </c>
      <c r="AJ1346" s="807">
        <v>10</v>
      </c>
      <c r="AK1346" s="807">
        <v>27</v>
      </c>
      <c r="AL1346" s="759" t="str">
        <f t="shared" si="41"/>
        <v>Juventud</v>
      </c>
    </row>
    <row r="1347" spans="1:38" ht="15">
      <c r="A1347" s="806" t="s">
        <v>866</v>
      </c>
      <c r="B1347" s="806" t="s">
        <v>782</v>
      </c>
      <c r="C1347" s="806" t="s">
        <v>788</v>
      </c>
      <c r="D1347" s="806" t="s">
        <v>784</v>
      </c>
      <c r="E1347" s="807">
        <v>2</v>
      </c>
      <c r="G1347" s="806" t="s">
        <v>915</v>
      </c>
      <c r="H1347" s="807">
        <v>6</v>
      </c>
      <c r="I1347" s="807">
        <v>917</v>
      </c>
      <c r="K1347" s="806" t="s">
        <v>678</v>
      </c>
      <c r="L1347" s="806" t="s">
        <v>885</v>
      </c>
      <c r="M1347" s="806" t="s">
        <v>674</v>
      </c>
      <c r="N1347" s="807">
        <v>1858</v>
      </c>
      <c r="O1347" s="884"/>
      <c r="P1347" s="806" t="s">
        <v>816</v>
      </c>
      <c r="Q1347" s="807">
        <v>433</v>
      </c>
      <c r="R1347" s="807">
        <v>6</v>
      </c>
      <c r="S1347" s="759" t="str">
        <f t="shared" ref="S1347:S1410" si="42">IF(P1347=0,"",IF(AND(R1347&gt;=0,R1347&lt;=5),"Primera Infancia",IF(AND(R1347&gt;=6,R1347&lt;=11),"Infancia",IF(AND(R1347&gt;=12,R1347&lt;=17),"Adolescente",IF(AND(R1347&gt;=18,R1347&lt;=28),"Juventud",IF(AND(R1347&gt;=29,R1347&lt;=59),"Adulto","Vejez"))))))</f>
        <v>Infancia</v>
      </c>
      <c r="U1347" s="806" t="s">
        <v>915</v>
      </c>
      <c r="V1347" s="807">
        <v>7</v>
      </c>
      <c r="W1347" s="807">
        <v>688</v>
      </c>
      <c r="X1347" s="885"/>
      <c r="Z1347" s="886"/>
      <c r="AA1347" s="886"/>
      <c r="AB1347" s="887"/>
      <c r="AC1347" s="886"/>
      <c r="AI1347" s="806" t="s">
        <v>817</v>
      </c>
      <c r="AJ1347" s="807">
        <v>15</v>
      </c>
      <c r="AK1347" s="807">
        <v>28</v>
      </c>
      <c r="AL1347" s="759" t="str">
        <f t="shared" ref="AL1347:AL1410" si="43">IF(AI1347=0,"",IF(AND(AK1347&gt;=0,AK1347&lt;=5),"Primera Infancia",IF(AND(AK1347&gt;=6,AK1347&lt;=11),"Infancia",IF(AND(AK1347&gt;=12,AK1347&lt;=17),"Adolescente",IF(AND(AK1347&gt;=18,AK1347&lt;=28),"Juventud",IF(AND(AK1347&gt;=29,AK1347&lt;=59),"Adulto","Vejez"))))))</f>
        <v>Juventud</v>
      </c>
    </row>
    <row r="1348" spans="1:38" ht="15">
      <c r="A1348" s="806" t="s">
        <v>866</v>
      </c>
      <c r="B1348" s="806" t="s">
        <v>782</v>
      </c>
      <c r="C1348" s="806" t="s">
        <v>783</v>
      </c>
      <c r="D1348" s="806" t="s">
        <v>789</v>
      </c>
      <c r="E1348" s="807">
        <v>1</v>
      </c>
      <c r="G1348" s="806" t="s">
        <v>915</v>
      </c>
      <c r="H1348" s="807">
        <v>7</v>
      </c>
      <c r="I1348" s="807">
        <v>859</v>
      </c>
      <c r="K1348" s="806" t="s">
        <v>678</v>
      </c>
      <c r="L1348" s="806" t="s">
        <v>885</v>
      </c>
      <c r="M1348" s="806" t="s">
        <v>683</v>
      </c>
      <c r="N1348" s="807">
        <v>8</v>
      </c>
      <c r="O1348" s="884"/>
      <c r="P1348" s="806" t="s">
        <v>816</v>
      </c>
      <c r="Q1348" s="807">
        <v>487</v>
      </c>
      <c r="R1348" s="807">
        <v>7</v>
      </c>
      <c r="S1348" s="759" t="str">
        <f t="shared" si="42"/>
        <v>Infancia</v>
      </c>
      <c r="U1348" s="806" t="s">
        <v>915</v>
      </c>
      <c r="V1348" s="807">
        <v>8</v>
      </c>
      <c r="W1348" s="807">
        <v>508</v>
      </c>
      <c r="X1348" s="885"/>
      <c r="Z1348" s="886"/>
      <c r="AA1348" s="886"/>
      <c r="AB1348" s="887"/>
      <c r="AC1348" s="886"/>
      <c r="AI1348" s="806" t="s">
        <v>817</v>
      </c>
      <c r="AJ1348" s="807">
        <v>13</v>
      </c>
      <c r="AK1348" s="807">
        <v>29</v>
      </c>
      <c r="AL1348" s="759" t="str">
        <f t="shared" si="43"/>
        <v>Adulto</v>
      </c>
    </row>
    <row r="1349" spans="1:38" ht="15">
      <c r="A1349" s="806" t="s">
        <v>866</v>
      </c>
      <c r="B1349" s="806" t="s">
        <v>662</v>
      </c>
      <c r="C1349" s="806" t="s">
        <v>788</v>
      </c>
      <c r="D1349" s="806" t="s">
        <v>789</v>
      </c>
      <c r="E1349" s="807">
        <v>1628</v>
      </c>
      <c r="G1349" s="806" t="s">
        <v>915</v>
      </c>
      <c r="H1349" s="807">
        <v>8</v>
      </c>
      <c r="I1349" s="807">
        <v>694</v>
      </c>
      <c r="K1349" s="806" t="s">
        <v>678</v>
      </c>
      <c r="L1349" s="806" t="s">
        <v>885</v>
      </c>
      <c r="M1349" s="806" t="s">
        <v>684</v>
      </c>
      <c r="N1349" s="807">
        <v>6232</v>
      </c>
      <c r="O1349" s="884"/>
      <c r="P1349" s="806" t="s">
        <v>816</v>
      </c>
      <c r="Q1349" s="807">
        <v>499</v>
      </c>
      <c r="R1349" s="807">
        <v>8</v>
      </c>
      <c r="S1349" s="759" t="str">
        <f t="shared" si="42"/>
        <v>Infancia</v>
      </c>
      <c r="U1349" s="806" t="s">
        <v>915</v>
      </c>
      <c r="V1349" s="807">
        <v>9</v>
      </c>
      <c r="W1349" s="807">
        <v>451</v>
      </c>
      <c r="X1349" s="885"/>
      <c r="Z1349" s="886"/>
      <c r="AA1349" s="886"/>
      <c r="AB1349" s="887"/>
      <c r="AC1349" s="886"/>
      <c r="AI1349" s="806" t="s">
        <v>817</v>
      </c>
      <c r="AJ1349" s="807">
        <v>6</v>
      </c>
      <c r="AK1349" s="807">
        <v>30</v>
      </c>
      <c r="AL1349" s="759" t="str">
        <f t="shared" si="43"/>
        <v>Adulto</v>
      </c>
    </row>
    <row r="1350" spans="1:38" ht="15">
      <c r="A1350" s="806" t="s">
        <v>866</v>
      </c>
      <c r="B1350" s="806" t="s">
        <v>662</v>
      </c>
      <c r="C1350" s="806" t="s">
        <v>788</v>
      </c>
      <c r="D1350" s="806" t="s">
        <v>784</v>
      </c>
      <c r="E1350" s="807">
        <v>1500</v>
      </c>
      <c r="G1350" s="806" t="s">
        <v>915</v>
      </c>
      <c r="H1350" s="807">
        <v>9</v>
      </c>
      <c r="I1350" s="807">
        <v>529</v>
      </c>
      <c r="K1350" s="806" t="s">
        <v>678</v>
      </c>
      <c r="L1350" s="806" t="s">
        <v>889</v>
      </c>
      <c r="M1350" s="806" t="s">
        <v>662</v>
      </c>
      <c r="N1350" s="807">
        <v>23</v>
      </c>
      <c r="O1350" s="884"/>
      <c r="P1350" s="806" t="s">
        <v>816</v>
      </c>
      <c r="Q1350" s="807">
        <v>474</v>
      </c>
      <c r="R1350" s="807">
        <v>9</v>
      </c>
      <c r="S1350" s="759" t="str">
        <f t="shared" si="42"/>
        <v>Infancia</v>
      </c>
      <c r="U1350" s="806" t="s">
        <v>915</v>
      </c>
      <c r="V1350" s="807">
        <v>10</v>
      </c>
      <c r="W1350" s="807">
        <v>307</v>
      </c>
      <c r="X1350" s="885"/>
      <c r="Z1350" s="886"/>
      <c r="AA1350" s="886"/>
      <c r="AB1350" s="887"/>
      <c r="AC1350" s="886"/>
      <c r="AI1350" s="806" t="s">
        <v>817</v>
      </c>
      <c r="AJ1350" s="807">
        <v>11</v>
      </c>
      <c r="AK1350" s="807">
        <v>31</v>
      </c>
      <c r="AL1350" s="759" t="str">
        <f t="shared" si="43"/>
        <v>Adulto</v>
      </c>
    </row>
    <row r="1351" spans="1:38" ht="15">
      <c r="A1351" s="806" t="s">
        <v>866</v>
      </c>
      <c r="B1351" s="806" t="s">
        <v>662</v>
      </c>
      <c r="C1351" s="806" t="s">
        <v>783</v>
      </c>
      <c r="D1351" s="806" t="s">
        <v>789</v>
      </c>
      <c r="E1351" s="807">
        <v>1517</v>
      </c>
      <c r="G1351" s="806" t="s">
        <v>915</v>
      </c>
      <c r="H1351" s="807">
        <v>10</v>
      </c>
      <c r="I1351" s="807">
        <v>440</v>
      </c>
      <c r="K1351" s="806" t="s">
        <v>678</v>
      </c>
      <c r="L1351" s="806" t="s">
        <v>889</v>
      </c>
      <c r="M1351" s="806" t="s">
        <v>806</v>
      </c>
      <c r="N1351" s="807">
        <v>2</v>
      </c>
      <c r="O1351" s="884"/>
      <c r="P1351" s="806" t="s">
        <v>816</v>
      </c>
      <c r="Q1351" s="807">
        <v>506</v>
      </c>
      <c r="R1351" s="807">
        <v>10</v>
      </c>
      <c r="S1351" s="759" t="str">
        <f t="shared" si="42"/>
        <v>Infancia</v>
      </c>
      <c r="U1351" s="806" t="s">
        <v>915</v>
      </c>
      <c r="V1351" s="807">
        <v>11</v>
      </c>
      <c r="W1351" s="807">
        <v>200</v>
      </c>
      <c r="X1351" s="885"/>
      <c r="Z1351" s="886"/>
      <c r="AA1351" s="886"/>
      <c r="AB1351" s="887"/>
      <c r="AC1351" s="886"/>
      <c r="AI1351" s="806" t="s">
        <v>817</v>
      </c>
      <c r="AJ1351" s="807">
        <v>7</v>
      </c>
      <c r="AK1351" s="807">
        <v>32</v>
      </c>
      <c r="AL1351" s="759" t="str">
        <f t="shared" si="43"/>
        <v>Adulto</v>
      </c>
    </row>
    <row r="1352" spans="1:38" ht="15">
      <c r="A1352" s="806" t="s">
        <v>866</v>
      </c>
      <c r="B1352" s="806" t="s">
        <v>662</v>
      </c>
      <c r="C1352" s="806" t="s">
        <v>783</v>
      </c>
      <c r="D1352" s="806" t="s">
        <v>784</v>
      </c>
      <c r="E1352" s="807">
        <v>1692</v>
      </c>
      <c r="G1352" s="806" t="s">
        <v>915</v>
      </c>
      <c r="H1352" s="807">
        <v>11</v>
      </c>
      <c r="I1352" s="807">
        <v>296</v>
      </c>
      <c r="K1352" s="806" t="s">
        <v>678</v>
      </c>
      <c r="L1352" s="806" t="s">
        <v>889</v>
      </c>
      <c r="M1352" s="806" t="s">
        <v>786</v>
      </c>
      <c r="N1352" s="807">
        <v>2</v>
      </c>
      <c r="O1352" s="884"/>
      <c r="P1352" s="806" t="s">
        <v>816</v>
      </c>
      <c r="Q1352" s="807">
        <v>485</v>
      </c>
      <c r="R1352" s="807">
        <v>11</v>
      </c>
      <c r="S1352" s="759" t="str">
        <f t="shared" si="42"/>
        <v>Infancia</v>
      </c>
      <c r="U1352" s="806" t="s">
        <v>915</v>
      </c>
      <c r="V1352" s="807">
        <v>12</v>
      </c>
      <c r="W1352" s="807">
        <v>237</v>
      </c>
      <c r="X1352" s="885"/>
      <c r="Z1352" s="886"/>
      <c r="AA1352" s="886"/>
      <c r="AB1352" s="887"/>
      <c r="AC1352" s="886"/>
      <c r="AI1352" s="806" t="s">
        <v>817</v>
      </c>
      <c r="AJ1352" s="807">
        <v>4</v>
      </c>
      <c r="AK1352" s="807">
        <v>33</v>
      </c>
      <c r="AL1352" s="759" t="str">
        <f t="shared" si="43"/>
        <v>Adulto</v>
      </c>
    </row>
    <row r="1353" spans="1:38" ht="30">
      <c r="A1353" s="806" t="s">
        <v>866</v>
      </c>
      <c r="B1353" s="806" t="s">
        <v>666</v>
      </c>
      <c r="C1353" s="806" t="s">
        <v>788</v>
      </c>
      <c r="D1353" s="806" t="s">
        <v>789</v>
      </c>
      <c r="E1353" s="807">
        <v>1100</v>
      </c>
      <c r="G1353" s="806" t="s">
        <v>915</v>
      </c>
      <c r="H1353" s="807">
        <v>12</v>
      </c>
      <c r="I1353" s="807">
        <v>378</v>
      </c>
      <c r="K1353" s="806" t="s">
        <v>678</v>
      </c>
      <c r="L1353" s="806" t="s">
        <v>889</v>
      </c>
      <c r="M1353" s="806" t="s">
        <v>808</v>
      </c>
      <c r="N1353" s="807">
        <v>2</v>
      </c>
      <c r="O1353" s="884"/>
      <c r="P1353" s="806" t="s">
        <v>816</v>
      </c>
      <c r="Q1353" s="807">
        <v>507</v>
      </c>
      <c r="R1353" s="807">
        <v>12</v>
      </c>
      <c r="S1353" s="759" t="str">
        <f t="shared" si="42"/>
        <v>Adolescente</v>
      </c>
      <c r="U1353" s="806" t="s">
        <v>916</v>
      </c>
      <c r="V1353" s="807">
        <v>0</v>
      </c>
      <c r="W1353" s="807">
        <v>138</v>
      </c>
      <c r="X1353" s="885"/>
      <c r="Z1353" s="886"/>
      <c r="AA1353" s="886"/>
      <c r="AB1353" s="887"/>
      <c r="AC1353" s="886"/>
      <c r="AI1353" s="806" t="s">
        <v>817</v>
      </c>
      <c r="AJ1353" s="807">
        <v>6</v>
      </c>
      <c r="AK1353" s="807">
        <v>34</v>
      </c>
      <c r="AL1353" s="759" t="str">
        <f t="shared" si="43"/>
        <v>Adulto</v>
      </c>
    </row>
    <row r="1354" spans="1:38" ht="30">
      <c r="A1354" s="806" t="s">
        <v>866</v>
      </c>
      <c r="B1354" s="806" t="s">
        <v>666</v>
      </c>
      <c r="C1354" s="806" t="s">
        <v>788</v>
      </c>
      <c r="D1354" s="806" t="s">
        <v>784</v>
      </c>
      <c r="E1354" s="807">
        <v>579</v>
      </c>
      <c r="G1354" s="806" t="s">
        <v>916</v>
      </c>
      <c r="H1354" s="807">
        <v>0</v>
      </c>
      <c r="I1354" s="807">
        <v>475</v>
      </c>
      <c r="K1354" s="806" t="s">
        <v>678</v>
      </c>
      <c r="L1354" s="806" t="s">
        <v>889</v>
      </c>
      <c r="M1354" s="806" t="s">
        <v>790</v>
      </c>
      <c r="N1354" s="807">
        <v>44</v>
      </c>
      <c r="O1354" s="884"/>
      <c r="P1354" s="806" t="s">
        <v>816</v>
      </c>
      <c r="Q1354" s="807">
        <v>509</v>
      </c>
      <c r="R1354" s="807">
        <v>13</v>
      </c>
      <c r="S1354" s="759" t="str">
        <f t="shared" si="42"/>
        <v>Adolescente</v>
      </c>
      <c r="U1354" s="806" t="s">
        <v>916</v>
      </c>
      <c r="V1354" s="807">
        <v>1</v>
      </c>
      <c r="W1354" s="807">
        <v>691</v>
      </c>
      <c r="X1354" s="885"/>
      <c r="Z1354" s="886"/>
      <c r="AA1354" s="886"/>
      <c r="AB1354" s="887"/>
      <c r="AC1354" s="886"/>
      <c r="AI1354" s="806" t="s">
        <v>817</v>
      </c>
      <c r="AJ1354" s="807">
        <v>12</v>
      </c>
      <c r="AK1354" s="807">
        <v>35</v>
      </c>
      <c r="AL1354" s="759" t="str">
        <f t="shared" si="43"/>
        <v>Adulto</v>
      </c>
    </row>
    <row r="1355" spans="1:38" ht="30">
      <c r="A1355" s="806" t="s">
        <v>866</v>
      </c>
      <c r="B1355" s="806" t="s">
        <v>666</v>
      </c>
      <c r="C1355" s="806" t="s">
        <v>783</v>
      </c>
      <c r="D1355" s="806" t="s">
        <v>789</v>
      </c>
      <c r="E1355" s="807">
        <v>1019</v>
      </c>
      <c r="G1355" s="806" t="s">
        <v>916</v>
      </c>
      <c r="H1355" s="807">
        <v>1</v>
      </c>
      <c r="I1355" s="807">
        <v>1753</v>
      </c>
      <c r="K1355" s="806" t="s">
        <v>678</v>
      </c>
      <c r="L1355" s="806" t="s">
        <v>889</v>
      </c>
      <c r="M1355" s="806" t="s">
        <v>791</v>
      </c>
      <c r="N1355" s="807">
        <v>1</v>
      </c>
      <c r="O1355" s="884"/>
      <c r="P1355" s="806" t="s">
        <v>816</v>
      </c>
      <c r="Q1355" s="807">
        <v>508</v>
      </c>
      <c r="R1355" s="807">
        <v>14</v>
      </c>
      <c r="S1355" s="759" t="str">
        <f t="shared" si="42"/>
        <v>Adolescente</v>
      </c>
      <c r="U1355" s="806" t="s">
        <v>916</v>
      </c>
      <c r="V1355" s="807">
        <v>2</v>
      </c>
      <c r="W1355" s="807">
        <v>1899</v>
      </c>
      <c r="X1355" s="885"/>
      <c r="Z1355" s="886"/>
      <c r="AA1355" s="886"/>
      <c r="AB1355" s="887"/>
      <c r="AC1355" s="886"/>
      <c r="AI1355" s="806" t="s">
        <v>817</v>
      </c>
      <c r="AJ1355" s="807">
        <v>13</v>
      </c>
      <c r="AK1355" s="807">
        <v>36</v>
      </c>
      <c r="AL1355" s="759" t="str">
        <f t="shared" si="43"/>
        <v>Adulto</v>
      </c>
    </row>
    <row r="1356" spans="1:38" ht="30">
      <c r="A1356" s="806" t="s">
        <v>866</v>
      </c>
      <c r="B1356" s="806" t="s">
        <v>666</v>
      </c>
      <c r="C1356" s="806" t="s">
        <v>783</v>
      </c>
      <c r="D1356" s="806" t="s">
        <v>784</v>
      </c>
      <c r="E1356" s="807">
        <v>529</v>
      </c>
      <c r="G1356" s="806" t="s">
        <v>916</v>
      </c>
      <c r="H1356" s="807">
        <v>2</v>
      </c>
      <c r="I1356" s="807">
        <v>4484</v>
      </c>
      <c r="K1356" s="806" t="s">
        <v>678</v>
      </c>
      <c r="L1356" s="806" t="s">
        <v>889</v>
      </c>
      <c r="M1356" s="806" t="s">
        <v>826</v>
      </c>
      <c r="N1356" s="807">
        <v>7</v>
      </c>
      <c r="O1356" s="884"/>
      <c r="P1356" s="806" t="s">
        <v>816</v>
      </c>
      <c r="Q1356" s="807">
        <v>640</v>
      </c>
      <c r="R1356" s="807">
        <v>15</v>
      </c>
      <c r="S1356" s="759" t="str">
        <f t="shared" si="42"/>
        <v>Adolescente</v>
      </c>
      <c r="U1356" s="806" t="s">
        <v>916</v>
      </c>
      <c r="V1356" s="807">
        <v>3</v>
      </c>
      <c r="W1356" s="807">
        <v>908</v>
      </c>
      <c r="X1356" s="885"/>
      <c r="Z1356" s="886"/>
      <c r="AA1356" s="886"/>
      <c r="AB1356" s="887"/>
      <c r="AC1356" s="886"/>
      <c r="AI1356" s="806" t="s">
        <v>817</v>
      </c>
      <c r="AJ1356" s="807">
        <v>8</v>
      </c>
      <c r="AK1356" s="807">
        <v>37</v>
      </c>
      <c r="AL1356" s="759" t="str">
        <f t="shared" si="43"/>
        <v>Adulto</v>
      </c>
    </row>
    <row r="1357" spans="1:38" ht="30">
      <c r="A1357" s="806" t="s">
        <v>866</v>
      </c>
      <c r="B1357" s="806" t="s">
        <v>669</v>
      </c>
      <c r="C1357" s="806" t="s">
        <v>788</v>
      </c>
      <c r="D1357" s="806" t="s">
        <v>789</v>
      </c>
      <c r="E1357" s="807">
        <v>151</v>
      </c>
      <c r="G1357" s="806" t="s">
        <v>916</v>
      </c>
      <c r="H1357" s="807">
        <v>3</v>
      </c>
      <c r="I1357" s="807">
        <v>2234</v>
      </c>
      <c r="K1357" s="806" t="s">
        <v>678</v>
      </c>
      <c r="L1357" s="806" t="s">
        <v>889</v>
      </c>
      <c r="M1357" s="806" t="s">
        <v>666</v>
      </c>
      <c r="N1357" s="807">
        <v>8</v>
      </c>
      <c r="O1357" s="884"/>
      <c r="P1357" s="806" t="s">
        <v>816</v>
      </c>
      <c r="Q1357" s="807">
        <v>684</v>
      </c>
      <c r="R1357" s="807">
        <v>16</v>
      </c>
      <c r="S1357" s="759" t="str">
        <f t="shared" si="42"/>
        <v>Adolescente</v>
      </c>
      <c r="U1357" s="806" t="s">
        <v>916</v>
      </c>
      <c r="V1357" s="807">
        <v>4</v>
      </c>
      <c r="W1357" s="807">
        <v>8379</v>
      </c>
      <c r="X1357" s="885"/>
      <c r="Z1357" s="886"/>
      <c r="AA1357" s="886"/>
      <c r="AB1357" s="887"/>
      <c r="AC1357" s="886"/>
      <c r="AI1357" s="806" t="s">
        <v>817</v>
      </c>
      <c r="AJ1357" s="807">
        <v>9</v>
      </c>
      <c r="AK1357" s="807">
        <v>38</v>
      </c>
      <c r="AL1357" s="759" t="str">
        <f t="shared" si="43"/>
        <v>Adulto</v>
      </c>
    </row>
    <row r="1358" spans="1:38" ht="30">
      <c r="A1358" s="806" t="s">
        <v>866</v>
      </c>
      <c r="B1358" s="806" t="s">
        <v>669</v>
      </c>
      <c r="C1358" s="806" t="s">
        <v>788</v>
      </c>
      <c r="D1358" s="806" t="s">
        <v>784</v>
      </c>
      <c r="E1358" s="807">
        <v>95</v>
      </c>
      <c r="G1358" s="806" t="s">
        <v>916</v>
      </c>
      <c r="H1358" s="807">
        <v>4</v>
      </c>
      <c r="I1358" s="807">
        <v>8677</v>
      </c>
      <c r="K1358" s="806" t="s">
        <v>678</v>
      </c>
      <c r="L1358" s="806" t="s">
        <v>889</v>
      </c>
      <c r="M1358" s="806" t="s">
        <v>794</v>
      </c>
      <c r="N1358" s="807">
        <v>6</v>
      </c>
      <c r="O1358" s="884"/>
      <c r="P1358" s="806" t="s">
        <v>816</v>
      </c>
      <c r="Q1358" s="807">
        <v>735</v>
      </c>
      <c r="R1358" s="807">
        <v>17</v>
      </c>
      <c r="S1358" s="759" t="str">
        <f t="shared" si="42"/>
        <v>Adolescente</v>
      </c>
      <c r="U1358" s="806" t="s">
        <v>916</v>
      </c>
      <c r="V1358" s="807">
        <v>5</v>
      </c>
      <c r="W1358" s="807">
        <v>835</v>
      </c>
      <c r="X1358" s="885"/>
      <c r="Z1358" s="886"/>
      <c r="AA1358" s="886"/>
      <c r="AB1358" s="887"/>
      <c r="AC1358" s="886"/>
      <c r="AI1358" s="806" t="s">
        <v>817</v>
      </c>
      <c r="AJ1358" s="807">
        <v>15</v>
      </c>
      <c r="AK1358" s="807">
        <v>39</v>
      </c>
      <c r="AL1358" s="759" t="str">
        <f t="shared" si="43"/>
        <v>Adulto</v>
      </c>
    </row>
    <row r="1359" spans="1:38" ht="15">
      <c r="A1359" s="806" t="s">
        <v>866</v>
      </c>
      <c r="B1359" s="806" t="s">
        <v>669</v>
      </c>
      <c r="C1359" s="806" t="s">
        <v>783</v>
      </c>
      <c r="D1359" s="806" t="s">
        <v>789</v>
      </c>
      <c r="E1359" s="807">
        <v>136</v>
      </c>
      <c r="G1359" s="806" t="s">
        <v>916</v>
      </c>
      <c r="H1359" s="807">
        <v>5</v>
      </c>
      <c r="I1359" s="807">
        <v>1296</v>
      </c>
      <c r="K1359" s="806" t="s">
        <v>678</v>
      </c>
      <c r="L1359" s="806" t="s">
        <v>889</v>
      </c>
      <c r="M1359" s="806" t="s">
        <v>795</v>
      </c>
      <c r="N1359" s="807">
        <v>19</v>
      </c>
      <c r="O1359" s="884"/>
      <c r="P1359" s="806" t="s">
        <v>816</v>
      </c>
      <c r="Q1359" s="807">
        <v>607</v>
      </c>
      <c r="R1359" s="807">
        <v>18</v>
      </c>
      <c r="S1359" s="759" t="str">
        <f t="shared" si="42"/>
        <v>Juventud</v>
      </c>
      <c r="U1359" s="806" t="s">
        <v>916</v>
      </c>
      <c r="V1359" s="807">
        <v>6</v>
      </c>
      <c r="W1359" s="807">
        <v>751</v>
      </c>
      <c r="X1359" s="885"/>
      <c r="Z1359" s="886"/>
      <c r="AA1359" s="886"/>
      <c r="AB1359" s="887"/>
      <c r="AC1359" s="886"/>
      <c r="AI1359" s="806" t="s">
        <v>817</v>
      </c>
      <c r="AJ1359" s="807">
        <v>8</v>
      </c>
      <c r="AK1359" s="807">
        <v>40</v>
      </c>
      <c r="AL1359" s="759" t="str">
        <f t="shared" si="43"/>
        <v>Adulto</v>
      </c>
    </row>
    <row r="1360" spans="1:38" ht="15">
      <c r="A1360" s="806" t="s">
        <v>866</v>
      </c>
      <c r="B1360" s="806" t="s">
        <v>669</v>
      </c>
      <c r="C1360" s="806" t="s">
        <v>783</v>
      </c>
      <c r="D1360" s="806" t="s">
        <v>784</v>
      </c>
      <c r="E1360" s="807">
        <v>71</v>
      </c>
      <c r="G1360" s="806" t="s">
        <v>916</v>
      </c>
      <c r="H1360" s="807">
        <v>6</v>
      </c>
      <c r="I1360" s="807">
        <v>1249</v>
      </c>
      <c r="K1360" s="806" t="s">
        <v>678</v>
      </c>
      <c r="L1360" s="806" t="s">
        <v>889</v>
      </c>
      <c r="M1360" s="806" t="s">
        <v>829</v>
      </c>
      <c r="N1360" s="807">
        <v>1</v>
      </c>
      <c r="O1360" s="884"/>
      <c r="P1360" s="806" t="s">
        <v>816</v>
      </c>
      <c r="Q1360" s="807">
        <v>494</v>
      </c>
      <c r="R1360" s="807">
        <v>19</v>
      </c>
      <c r="S1360" s="759" t="str">
        <f t="shared" si="42"/>
        <v>Juventud</v>
      </c>
      <c r="U1360" s="806" t="s">
        <v>916</v>
      </c>
      <c r="V1360" s="807">
        <v>7</v>
      </c>
      <c r="W1360" s="807">
        <v>626</v>
      </c>
      <c r="X1360" s="885"/>
      <c r="Z1360" s="886"/>
      <c r="AA1360" s="886"/>
      <c r="AB1360" s="887"/>
      <c r="AC1360" s="886"/>
      <c r="AI1360" s="806" t="s">
        <v>817</v>
      </c>
      <c r="AJ1360" s="807">
        <v>11</v>
      </c>
      <c r="AK1360" s="807">
        <v>41</v>
      </c>
      <c r="AL1360" s="759" t="str">
        <f t="shared" si="43"/>
        <v>Adulto</v>
      </c>
    </row>
    <row r="1361" spans="1:38" ht="15">
      <c r="A1361" s="806" t="s">
        <v>866</v>
      </c>
      <c r="B1361" s="806" t="s">
        <v>787</v>
      </c>
      <c r="C1361" s="806" t="s">
        <v>788</v>
      </c>
      <c r="D1361" s="806" t="s">
        <v>789</v>
      </c>
      <c r="E1361" s="807">
        <v>5</v>
      </c>
      <c r="G1361" s="806" t="s">
        <v>916</v>
      </c>
      <c r="H1361" s="807">
        <v>7</v>
      </c>
      <c r="I1361" s="807">
        <v>1280</v>
      </c>
      <c r="K1361" s="806" t="s">
        <v>678</v>
      </c>
      <c r="L1361" s="806" t="s">
        <v>889</v>
      </c>
      <c r="M1361" s="806" t="s">
        <v>831</v>
      </c>
      <c r="N1361" s="807">
        <v>1</v>
      </c>
      <c r="O1361" s="884"/>
      <c r="P1361" s="806" t="s">
        <v>816</v>
      </c>
      <c r="Q1361" s="807">
        <v>488</v>
      </c>
      <c r="R1361" s="807">
        <v>20</v>
      </c>
      <c r="S1361" s="759" t="str">
        <f t="shared" si="42"/>
        <v>Juventud</v>
      </c>
      <c r="U1361" s="806" t="s">
        <v>916</v>
      </c>
      <c r="V1361" s="807">
        <v>8</v>
      </c>
      <c r="W1361" s="807">
        <v>411</v>
      </c>
      <c r="X1361" s="885"/>
      <c r="Z1361" s="886"/>
      <c r="AA1361" s="886"/>
      <c r="AB1361" s="887"/>
      <c r="AC1361" s="886"/>
      <c r="AI1361" s="806" t="s">
        <v>817</v>
      </c>
      <c r="AJ1361" s="807">
        <v>5</v>
      </c>
      <c r="AK1361" s="807">
        <v>42</v>
      </c>
      <c r="AL1361" s="759" t="str">
        <f t="shared" si="43"/>
        <v>Adulto</v>
      </c>
    </row>
    <row r="1362" spans="1:38" ht="15">
      <c r="A1362" s="806" t="s">
        <v>866</v>
      </c>
      <c r="B1362" s="806" t="s">
        <v>787</v>
      </c>
      <c r="C1362" s="806" t="s">
        <v>788</v>
      </c>
      <c r="D1362" s="806" t="s">
        <v>784</v>
      </c>
      <c r="E1362" s="807">
        <v>3</v>
      </c>
      <c r="G1362" s="806" t="s">
        <v>916</v>
      </c>
      <c r="H1362" s="807">
        <v>8</v>
      </c>
      <c r="I1362" s="807">
        <v>1035</v>
      </c>
      <c r="K1362" s="806" t="s">
        <v>678</v>
      </c>
      <c r="L1362" s="806" t="s">
        <v>889</v>
      </c>
      <c r="M1362" s="806" t="s">
        <v>798</v>
      </c>
      <c r="N1362" s="807">
        <v>41</v>
      </c>
      <c r="O1362" s="884"/>
      <c r="P1362" s="806" t="s">
        <v>816</v>
      </c>
      <c r="Q1362" s="807">
        <v>444</v>
      </c>
      <c r="R1362" s="807">
        <v>21</v>
      </c>
      <c r="S1362" s="759" t="str">
        <f t="shared" si="42"/>
        <v>Juventud</v>
      </c>
      <c r="U1362" s="806" t="s">
        <v>916</v>
      </c>
      <c r="V1362" s="807">
        <v>9</v>
      </c>
      <c r="W1362" s="807">
        <v>237</v>
      </c>
      <c r="X1362" s="885"/>
      <c r="Z1362" s="886"/>
      <c r="AA1362" s="886"/>
      <c r="AB1362" s="887"/>
      <c r="AC1362" s="886"/>
      <c r="AI1362" s="806" t="s">
        <v>817</v>
      </c>
      <c r="AJ1362" s="807">
        <v>14</v>
      </c>
      <c r="AK1362" s="807">
        <v>43</v>
      </c>
      <c r="AL1362" s="759" t="str">
        <f t="shared" si="43"/>
        <v>Adulto</v>
      </c>
    </row>
    <row r="1363" spans="1:38" ht="15">
      <c r="A1363" s="806" t="s">
        <v>866</v>
      </c>
      <c r="B1363" s="806" t="s">
        <v>787</v>
      </c>
      <c r="C1363" s="806" t="s">
        <v>783</v>
      </c>
      <c r="D1363" s="806" t="s">
        <v>789</v>
      </c>
      <c r="E1363" s="807">
        <v>7</v>
      </c>
      <c r="G1363" s="806" t="s">
        <v>916</v>
      </c>
      <c r="H1363" s="807">
        <v>9</v>
      </c>
      <c r="I1363" s="807">
        <v>735</v>
      </c>
      <c r="K1363" s="806" t="s">
        <v>678</v>
      </c>
      <c r="L1363" s="806" t="s">
        <v>889</v>
      </c>
      <c r="M1363" s="806" t="s">
        <v>799</v>
      </c>
      <c r="N1363" s="807">
        <v>116</v>
      </c>
      <c r="O1363" s="884"/>
      <c r="P1363" s="806" t="s">
        <v>816</v>
      </c>
      <c r="Q1363" s="807">
        <v>446</v>
      </c>
      <c r="R1363" s="807">
        <v>22</v>
      </c>
      <c r="S1363" s="759" t="str">
        <f t="shared" si="42"/>
        <v>Juventud</v>
      </c>
      <c r="U1363" s="806" t="s">
        <v>916</v>
      </c>
      <c r="V1363" s="807">
        <v>10</v>
      </c>
      <c r="W1363" s="807">
        <v>139</v>
      </c>
      <c r="X1363" s="885"/>
      <c r="Z1363" s="886"/>
      <c r="AA1363" s="886"/>
      <c r="AB1363" s="887"/>
      <c r="AC1363" s="886"/>
      <c r="AI1363" s="806" t="s">
        <v>817</v>
      </c>
      <c r="AJ1363" s="807">
        <v>10</v>
      </c>
      <c r="AK1363" s="807">
        <v>44</v>
      </c>
      <c r="AL1363" s="759" t="str">
        <f t="shared" si="43"/>
        <v>Adulto</v>
      </c>
    </row>
    <row r="1364" spans="1:38" ht="15">
      <c r="A1364" s="806" t="s">
        <v>866</v>
      </c>
      <c r="B1364" s="806" t="s">
        <v>787</v>
      </c>
      <c r="C1364" s="806" t="s">
        <v>783</v>
      </c>
      <c r="D1364" s="806" t="s">
        <v>784</v>
      </c>
      <c r="E1364" s="807">
        <v>3</v>
      </c>
      <c r="G1364" s="806" t="s">
        <v>916</v>
      </c>
      <c r="H1364" s="807">
        <v>10</v>
      </c>
      <c r="I1364" s="807">
        <v>471</v>
      </c>
      <c r="K1364" s="806" t="s">
        <v>678</v>
      </c>
      <c r="L1364" s="806" t="s">
        <v>889</v>
      </c>
      <c r="M1364" s="806" t="s">
        <v>801</v>
      </c>
      <c r="N1364" s="807">
        <v>89</v>
      </c>
      <c r="O1364" s="884"/>
      <c r="P1364" s="806" t="s">
        <v>816</v>
      </c>
      <c r="Q1364" s="807">
        <v>360</v>
      </c>
      <c r="R1364" s="807">
        <v>23</v>
      </c>
      <c r="S1364" s="759" t="str">
        <f t="shared" si="42"/>
        <v>Juventud</v>
      </c>
      <c r="U1364" s="806" t="s">
        <v>916</v>
      </c>
      <c r="V1364" s="807">
        <v>11</v>
      </c>
      <c r="W1364" s="807">
        <v>78</v>
      </c>
      <c r="X1364" s="885"/>
      <c r="Z1364" s="886"/>
      <c r="AA1364" s="886"/>
      <c r="AB1364" s="887"/>
      <c r="AC1364" s="886"/>
      <c r="AI1364" s="806" t="s">
        <v>817</v>
      </c>
      <c r="AJ1364" s="807">
        <v>5</v>
      </c>
      <c r="AK1364" s="807">
        <v>45</v>
      </c>
      <c r="AL1364" s="759" t="str">
        <f t="shared" si="43"/>
        <v>Adulto</v>
      </c>
    </row>
    <row r="1365" spans="1:38" ht="15">
      <c r="A1365" s="806" t="s">
        <v>866</v>
      </c>
      <c r="B1365" s="806" t="s">
        <v>792</v>
      </c>
      <c r="C1365" s="806" t="s">
        <v>788</v>
      </c>
      <c r="D1365" s="806" t="s">
        <v>789</v>
      </c>
      <c r="E1365" s="807">
        <v>1</v>
      </c>
      <c r="G1365" s="806" t="s">
        <v>916</v>
      </c>
      <c r="H1365" s="807">
        <v>11</v>
      </c>
      <c r="I1365" s="807">
        <v>306</v>
      </c>
      <c r="K1365" s="806" t="s">
        <v>678</v>
      </c>
      <c r="L1365" s="806" t="s">
        <v>889</v>
      </c>
      <c r="M1365" s="806" t="s">
        <v>673</v>
      </c>
      <c r="N1365" s="807">
        <v>6</v>
      </c>
      <c r="O1365" s="884"/>
      <c r="P1365" s="806" t="s">
        <v>816</v>
      </c>
      <c r="Q1365" s="807">
        <v>344</v>
      </c>
      <c r="R1365" s="807">
        <v>24</v>
      </c>
      <c r="S1365" s="759" t="str">
        <f t="shared" si="42"/>
        <v>Juventud</v>
      </c>
      <c r="U1365" s="806" t="s">
        <v>916</v>
      </c>
      <c r="V1365" s="807">
        <v>12</v>
      </c>
      <c r="W1365" s="807">
        <v>104</v>
      </c>
      <c r="X1365" s="885"/>
      <c r="Z1365" s="886"/>
      <c r="AA1365" s="886"/>
      <c r="AB1365" s="887"/>
      <c r="AC1365" s="886"/>
      <c r="AI1365" s="806" t="s">
        <v>817</v>
      </c>
      <c r="AJ1365" s="807">
        <v>3</v>
      </c>
      <c r="AK1365" s="807">
        <v>46</v>
      </c>
      <c r="AL1365" s="759" t="str">
        <f t="shared" si="43"/>
        <v>Adulto</v>
      </c>
    </row>
    <row r="1366" spans="1:38" ht="15">
      <c r="A1366" s="806" t="s">
        <v>866</v>
      </c>
      <c r="B1366" s="806" t="s">
        <v>792</v>
      </c>
      <c r="C1366" s="806" t="s">
        <v>788</v>
      </c>
      <c r="D1366" s="806" t="s">
        <v>784</v>
      </c>
      <c r="E1366" s="807">
        <v>1</v>
      </c>
      <c r="G1366" s="806" t="s">
        <v>916</v>
      </c>
      <c r="H1366" s="807">
        <v>12</v>
      </c>
      <c r="I1366" s="807">
        <v>403</v>
      </c>
      <c r="K1366" s="806" t="s">
        <v>678</v>
      </c>
      <c r="L1366" s="806" t="s">
        <v>889</v>
      </c>
      <c r="M1366" s="806" t="s">
        <v>674</v>
      </c>
      <c r="N1366" s="807">
        <v>8342</v>
      </c>
      <c r="O1366" s="884"/>
      <c r="P1366" s="806" t="s">
        <v>816</v>
      </c>
      <c r="Q1366" s="807">
        <v>350</v>
      </c>
      <c r="R1366" s="807">
        <v>25</v>
      </c>
      <c r="S1366" s="759" t="str">
        <f t="shared" si="42"/>
        <v>Juventud</v>
      </c>
      <c r="U1366" s="806" t="s">
        <v>917</v>
      </c>
      <c r="V1366" s="807">
        <v>0</v>
      </c>
      <c r="W1366" s="807">
        <v>72</v>
      </c>
      <c r="X1366" s="885"/>
      <c r="Z1366" s="886"/>
      <c r="AA1366" s="886"/>
      <c r="AB1366" s="887"/>
      <c r="AC1366" s="886"/>
      <c r="AI1366" s="806" t="s">
        <v>817</v>
      </c>
      <c r="AJ1366" s="807">
        <v>5</v>
      </c>
      <c r="AK1366" s="807">
        <v>47</v>
      </c>
      <c r="AL1366" s="759" t="str">
        <f t="shared" si="43"/>
        <v>Adulto</v>
      </c>
    </row>
    <row r="1367" spans="1:38" ht="15">
      <c r="A1367" s="806" t="s">
        <v>866</v>
      </c>
      <c r="B1367" s="806" t="s">
        <v>792</v>
      </c>
      <c r="C1367" s="806" t="s">
        <v>783</v>
      </c>
      <c r="D1367" s="806" t="s">
        <v>784</v>
      </c>
      <c r="E1367" s="807">
        <v>2</v>
      </c>
      <c r="G1367" s="806" t="s">
        <v>917</v>
      </c>
      <c r="H1367" s="807">
        <v>0</v>
      </c>
      <c r="I1367" s="807">
        <v>348</v>
      </c>
      <c r="K1367" s="806" t="s">
        <v>678</v>
      </c>
      <c r="L1367" s="806" t="s">
        <v>889</v>
      </c>
      <c r="M1367" s="806" t="s">
        <v>676</v>
      </c>
      <c r="N1367" s="807">
        <v>7</v>
      </c>
      <c r="O1367" s="884"/>
      <c r="P1367" s="806" t="s">
        <v>816</v>
      </c>
      <c r="Q1367" s="807">
        <v>333</v>
      </c>
      <c r="R1367" s="807">
        <v>26</v>
      </c>
      <c r="S1367" s="759" t="str">
        <f t="shared" si="42"/>
        <v>Juventud</v>
      </c>
      <c r="U1367" s="806" t="s">
        <v>917</v>
      </c>
      <c r="V1367" s="807">
        <v>1</v>
      </c>
      <c r="W1367" s="807">
        <v>303</v>
      </c>
      <c r="X1367" s="885"/>
      <c r="Z1367" s="886"/>
      <c r="AA1367" s="886"/>
      <c r="AB1367" s="887"/>
      <c r="AC1367" s="886"/>
      <c r="AI1367" s="806" t="s">
        <v>817</v>
      </c>
      <c r="AJ1367" s="807">
        <v>5</v>
      </c>
      <c r="AK1367" s="807">
        <v>48</v>
      </c>
      <c r="AL1367" s="759" t="str">
        <f t="shared" si="43"/>
        <v>Adulto</v>
      </c>
    </row>
    <row r="1368" spans="1:38" ht="15">
      <c r="A1368" s="806" t="s">
        <v>866</v>
      </c>
      <c r="B1368" s="806" t="s">
        <v>796</v>
      </c>
      <c r="C1368" s="806" t="s">
        <v>788</v>
      </c>
      <c r="D1368" s="806" t="s">
        <v>784</v>
      </c>
      <c r="E1368" s="807">
        <v>1</v>
      </c>
      <c r="G1368" s="806" t="s">
        <v>917</v>
      </c>
      <c r="H1368" s="807">
        <v>1</v>
      </c>
      <c r="I1368" s="807">
        <v>1274</v>
      </c>
      <c r="K1368" s="806" t="s">
        <v>678</v>
      </c>
      <c r="L1368" s="806" t="s">
        <v>889</v>
      </c>
      <c r="M1368" s="806" t="s">
        <v>678</v>
      </c>
      <c r="N1368" s="807">
        <v>4</v>
      </c>
      <c r="O1368" s="884"/>
      <c r="P1368" s="806" t="s">
        <v>816</v>
      </c>
      <c r="Q1368" s="807">
        <v>349</v>
      </c>
      <c r="R1368" s="807">
        <v>27</v>
      </c>
      <c r="S1368" s="759" t="str">
        <f t="shared" si="42"/>
        <v>Juventud</v>
      </c>
      <c r="U1368" s="806" t="s">
        <v>917</v>
      </c>
      <c r="V1368" s="807">
        <v>2</v>
      </c>
      <c r="W1368" s="807">
        <v>804</v>
      </c>
      <c r="X1368" s="885"/>
      <c r="Z1368" s="886"/>
      <c r="AA1368" s="886"/>
      <c r="AB1368" s="887"/>
      <c r="AC1368" s="886"/>
      <c r="AI1368" s="806" t="s">
        <v>817</v>
      </c>
      <c r="AJ1368" s="807">
        <v>7</v>
      </c>
      <c r="AK1368" s="807">
        <v>49</v>
      </c>
      <c r="AL1368" s="759" t="str">
        <f t="shared" si="43"/>
        <v>Adulto</v>
      </c>
    </row>
    <row r="1369" spans="1:38" ht="15">
      <c r="A1369" s="806" t="s">
        <v>866</v>
      </c>
      <c r="B1369" s="806" t="s">
        <v>815</v>
      </c>
      <c r="C1369" s="806" t="s">
        <v>788</v>
      </c>
      <c r="D1369" s="806" t="s">
        <v>789</v>
      </c>
      <c r="E1369" s="807">
        <v>486</v>
      </c>
      <c r="G1369" s="806" t="s">
        <v>917</v>
      </c>
      <c r="H1369" s="807">
        <v>2</v>
      </c>
      <c r="I1369" s="807">
        <v>3309</v>
      </c>
      <c r="K1369" s="806" t="s">
        <v>678</v>
      </c>
      <c r="L1369" s="806" t="s">
        <v>889</v>
      </c>
      <c r="M1369" s="806" t="s">
        <v>683</v>
      </c>
      <c r="N1369" s="807">
        <v>6</v>
      </c>
      <c r="O1369" s="884"/>
      <c r="P1369" s="806" t="s">
        <v>816</v>
      </c>
      <c r="Q1369" s="807">
        <v>332</v>
      </c>
      <c r="R1369" s="807">
        <v>28</v>
      </c>
      <c r="S1369" s="759" t="str">
        <f t="shared" si="42"/>
        <v>Juventud</v>
      </c>
      <c r="U1369" s="806" t="s">
        <v>917</v>
      </c>
      <c r="V1369" s="807">
        <v>3</v>
      </c>
      <c r="W1369" s="807">
        <v>451</v>
      </c>
      <c r="X1369" s="885"/>
      <c r="Z1369" s="886"/>
      <c r="AA1369" s="886"/>
      <c r="AB1369" s="887"/>
      <c r="AC1369" s="886"/>
      <c r="AI1369" s="806" t="s">
        <v>817</v>
      </c>
      <c r="AJ1369" s="807">
        <v>6</v>
      </c>
      <c r="AK1369" s="807">
        <v>50</v>
      </c>
      <c r="AL1369" s="759" t="str">
        <f t="shared" si="43"/>
        <v>Adulto</v>
      </c>
    </row>
    <row r="1370" spans="1:38" ht="15">
      <c r="A1370" s="806" t="s">
        <v>866</v>
      </c>
      <c r="B1370" s="806" t="s">
        <v>815</v>
      </c>
      <c r="C1370" s="806" t="s">
        <v>788</v>
      </c>
      <c r="D1370" s="806" t="s">
        <v>784</v>
      </c>
      <c r="E1370" s="807">
        <v>534</v>
      </c>
      <c r="G1370" s="806" t="s">
        <v>917</v>
      </c>
      <c r="H1370" s="807">
        <v>3</v>
      </c>
      <c r="I1370" s="807">
        <v>1812</v>
      </c>
      <c r="K1370" s="806" t="s">
        <v>678</v>
      </c>
      <c r="L1370" s="806" t="s">
        <v>889</v>
      </c>
      <c r="M1370" s="806" t="s">
        <v>684</v>
      </c>
      <c r="N1370" s="807">
        <v>2972</v>
      </c>
      <c r="O1370" s="884"/>
      <c r="P1370" s="806" t="s">
        <v>816</v>
      </c>
      <c r="Q1370" s="807">
        <v>319</v>
      </c>
      <c r="R1370" s="807">
        <v>29</v>
      </c>
      <c r="S1370" s="759" t="str">
        <f t="shared" si="42"/>
        <v>Adulto</v>
      </c>
      <c r="U1370" s="806" t="s">
        <v>917</v>
      </c>
      <c r="V1370" s="807">
        <v>4</v>
      </c>
      <c r="W1370" s="807">
        <v>3433</v>
      </c>
      <c r="X1370" s="885"/>
      <c r="Z1370" s="886"/>
      <c r="AA1370" s="886"/>
      <c r="AB1370" s="887"/>
      <c r="AC1370" s="886"/>
      <c r="AI1370" s="806" t="s">
        <v>817</v>
      </c>
      <c r="AJ1370" s="807">
        <v>5</v>
      </c>
      <c r="AK1370" s="807">
        <v>51</v>
      </c>
      <c r="AL1370" s="759" t="str">
        <f t="shared" si="43"/>
        <v>Adulto</v>
      </c>
    </row>
    <row r="1371" spans="1:38" ht="15">
      <c r="A1371" s="806" t="s">
        <v>866</v>
      </c>
      <c r="B1371" s="806" t="s">
        <v>815</v>
      </c>
      <c r="C1371" s="806" t="s">
        <v>783</v>
      </c>
      <c r="D1371" s="806" t="s">
        <v>789</v>
      </c>
      <c r="E1371" s="807">
        <v>413</v>
      </c>
      <c r="G1371" s="806" t="s">
        <v>917</v>
      </c>
      <c r="H1371" s="807">
        <v>4</v>
      </c>
      <c r="I1371" s="807">
        <v>8077</v>
      </c>
      <c r="K1371" s="806" t="s">
        <v>678</v>
      </c>
      <c r="L1371" s="806" t="s">
        <v>893</v>
      </c>
      <c r="M1371" s="806" t="s">
        <v>662</v>
      </c>
      <c r="N1371" s="807">
        <v>26</v>
      </c>
      <c r="O1371" s="884"/>
      <c r="P1371" s="806" t="s">
        <v>816</v>
      </c>
      <c r="Q1371" s="807">
        <v>322</v>
      </c>
      <c r="R1371" s="807">
        <v>30</v>
      </c>
      <c r="S1371" s="759" t="str">
        <f t="shared" si="42"/>
        <v>Adulto</v>
      </c>
      <c r="U1371" s="806" t="s">
        <v>917</v>
      </c>
      <c r="V1371" s="807">
        <v>5</v>
      </c>
      <c r="W1371" s="807">
        <v>414</v>
      </c>
      <c r="X1371" s="885"/>
      <c r="Z1371" s="886"/>
      <c r="AA1371" s="886"/>
      <c r="AB1371" s="887"/>
      <c r="AC1371" s="886"/>
      <c r="AI1371" s="806" t="s">
        <v>817</v>
      </c>
      <c r="AJ1371" s="807">
        <v>10</v>
      </c>
      <c r="AK1371" s="807">
        <v>52</v>
      </c>
      <c r="AL1371" s="759" t="str">
        <f t="shared" si="43"/>
        <v>Adulto</v>
      </c>
    </row>
    <row r="1372" spans="1:38" ht="15">
      <c r="A1372" s="806" t="s">
        <v>866</v>
      </c>
      <c r="B1372" s="806" t="s">
        <v>815</v>
      </c>
      <c r="C1372" s="806" t="s">
        <v>783</v>
      </c>
      <c r="D1372" s="806" t="s">
        <v>784</v>
      </c>
      <c r="E1372" s="807">
        <v>470</v>
      </c>
      <c r="G1372" s="806" t="s">
        <v>917</v>
      </c>
      <c r="H1372" s="807">
        <v>5</v>
      </c>
      <c r="I1372" s="807">
        <v>1283</v>
      </c>
      <c r="K1372" s="806" t="s">
        <v>678</v>
      </c>
      <c r="L1372" s="806" t="s">
        <v>893</v>
      </c>
      <c r="M1372" s="806" t="s">
        <v>820</v>
      </c>
      <c r="N1372" s="807">
        <v>1</v>
      </c>
      <c r="O1372" s="884"/>
      <c r="P1372" s="806" t="s">
        <v>816</v>
      </c>
      <c r="Q1372" s="807">
        <v>337</v>
      </c>
      <c r="R1372" s="807">
        <v>31</v>
      </c>
      <c r="S1372" s="759" t="str">
        <f t="shared" si="42"/>
        <v>Adulto</v>
      </c>
      <c r="U1372" s="806" t="s">
        <v>917</v>
      </c>
      <c r="V1372" s="807">
        <v>6</v>
      </c>
      <c r="W1372" s="807">
        <v>419</v>
      </c>
      <c r="X1372" s="885"/>
      <c r="Z1372" s="886"/>
      <c r="AA1372" s="886"/>
      <c r="AB1372" s="887"/>
      <c r="AC1372" s="886"/>
      <c r="AI1372" s="806" t="s">
        <v>817</v>
      </c>
      <c r="AJ1372" s="807">
        <v>9</v>
      </c>
      <c r="AK1372" s="807">
        <v>53</v>
      </c>
      <c r="AL1372" s="759" t="str">
        <f t="shared" si="43"/>
        <v>Adulto</v>
      </c>
    </row>
    <row r="1373" spans="1:38" ht="15">
      <c r="A1373" s="806" t="s">
        <v>866</v>
      </c>
      <c r="B1373" s="806" t="s">
        <v>818</v>
      </c>
      <c r="C1373" s="806" t="s">
        <v>788</v>
      </c>
      <c r="D1373" s="806" t="s">
        <v>789</v>
      </c>
      <c r="E1373" s="807">
        <v>5</v>
      </c>
      <c r="G1373" s="806" t="s">
        <v>917</v>
      </c>
      <c r="H1373" s="807">
        <v>6</v>
      </c>
      <c r="I1373" s="807">
        <v>1307</v>
      </c>
      <c r="K1373" s="806" t="s">
        <v>678</v>
      </c>
      <c r="L1373" s="806" t="s">
        <v>893</v>
      </c>
      <c r="M1373" s="806" t="s">
        <v>808</v>
      </c>
      <c r="N1373" s="807">
        <v>5</v>
      </c>
      <c r="O1373" s="884"/>
      <c r="P1373" s="806" t="s">
        <v>816</v>
      </c>
      <c r="Q1373" s="807">
        <v>305</v>
      </c>
      <c r="R1373" s="807">
        <v>32</v>
      </c>
      <c r="S1373" s="759" t="str">
        <f t="shared" si="42"/>
        <v>Adulto</v>
      </c>
      <c r="U1373" s="806" t="s">
        <v>917</v>
      </c>
      <c r="V1373" s="807">
        <v>7</v>
      </c>
      <c r="W1373" s="807">
        <v>396</v>
      </c>
      <c r="X1373" s="885"/>
      <c r="Z1373" s="886"/>
      <c r="AA1373" s="886"/>
      <c r="AB1373" s="887"/>
      <c r="AC1373" s="886"/>
      <c r="AI1373" s="806" t="s">
        <v>817</v>
      </c>
      <c r="AJ1373" s="807">
        <v>5</v>
      </c>
      <c r="AK1373" s="807">
        <v>54</v>
      </c>
      <c r="AL1373" s="759" t="str">
        <f t="shared" si="43"/>
        <v>Adulto</v>
      </c>
    </row>
    <row r="1374" spans="1:38" ht="15">
      <c r="A1374" s="806" t="s">
        <v>866</v>
      </c>
      <c r="B1374" s="806" t="s">
        <v>818</v>
      </c>
      <c r="C1374" s="806" t="s">
        <v>788</v>
      </c>
      <c r="D1374" s="806" t="s">
        <v>784</v>
      </c>
      <c r="E1374" s="807">
        <v>22</v>
      </c>
      <c r="G1374" s="806" t="s">
        <v>917</v>
      </c>
      <c r="H1374" s="807">
        <v>7</v>
      </c>
      <c r="I1374" s="807">
        <v>1355</v>
      </c>
      <c r="K1374" s="806" t="s">
        <v>678</v>
      </c>
      <c r="L1374" s="806" t="s">
        <v>893</v>
      </c>
      <c r="M1374" s="806" t="s">
        <v>790</v>
      </c>
      <c r="N1374" s="807">
        <v>1</v>
      </c>
      <c r="O1374" s="884"/>
      <c r="P1374" s="806" t="s">
        <v>816</v>
      </c>
      <c r="Q1374" s="807">
        <v>314</v>
      </c>
      <c r="R1374" s="807">
        <v>33</v>
      </c>
      <c r="S1374" s="759" t="str">
        <f t="shared" si="42"/>
        <v>Adulto</v>
      </c>
      <c r="U1374" s="806" t="s">
        <v>917</v>
      </c>
      <c r="V1374" s="807">
        <v>8</v>
      </c>
      <c r="W1374" s="807">
        <v>301</v>
      </c>
      <c r="X1374" s="885"/>
      <c r="Z1374" s="886"/>
      <c r="AA1374" s="886"/>
      <c r="AB1374" s="887"/>
      <c r="AC1374" s="886"/>
      <c r="AI1374" s="806" t="s">
        <v>817</v>
      </c>
      <c r="AJ1374" s="807">
        <v>5</v>
      </c>
      <c r="AK1374" s="807">
        <v>55</v>
      </c>
      <c r="AL1374" s="759" t="str">
        <f t="shared" si="43"/>
        <v>Adulto</v>
      </c>
    </row>
    <row r="1375" spans="1:38" ht="15">
      <c r="A1375" s="806" t="s">
        <v>866</v>
      </c>
      <c r="B1375" s="806" t="s">
        <v>818</v>
      </c>
      <c r="C1375" s="806" t="s">
        <v>783</v>
      </c>
      <c r="D1375" s="806" t="s">
        <v>789</v>
      </c>
      <c r="E1375" s="807">
        <v>17</v>
      </c>
      <c r="G1375" s="806" t="s">
        <v>917</v>
      </c>
      <c r="H1375" s="807">
        <v>8</v>
      </c>
      <c r="I1375" s="807">
        <v>1233</v>
      </c>
      <c r="K1375" s="806" t="s">
        <v>678</v>
      </c>
      <c r="L1375" s="806" t="s">
        <v>893</v>
      </c>
      <c r="M1375" s="806" t="s">
        <v>791</v>
      </c>
      <c r="N1375" s="807">
        <v>8</v>
      </c>
      <c r="O1375" s="884"/>
      <c r="P1375" s="806" t="s">
        <v>816</v>
      </c>
      <c r="Q1375" s="807">
        <v>315</v>
      </c>
      <c r="R1375" s="807">
        <v>34</v>
      </c>
      <c r="S1375" s="759" t="str">
        <f t="shared" si="42"/>
        <v>Adulto</v>
      </c>
      <c r="U1375" s="806" t="s">
        <v>917</v>
      </c>
      <c r="V1375" s="807">
        <v>9</v>
      </c>
      <c r="W1375" s="807">
        <v>203</v>
      </c>
      <c r="X1375" s="885"/>
      <c r="Z1375" s="886"/>
      <c r="AA1375" s="886"/>
      <c r="AB1375" s="887"/>
      <c r="AC1375" s="886"/>
      <c r="AI1375" s="806" t="s">
        <v>817</v>
      </c>
      <c r="AJ1375" s="807">
        <v>7</v>
      </c>
      <c r="AK1375" s="807">
        <v>56</v>
      </c>
      <c r="AL1375" s="759" t="str">
        <f t="shared" si="43"/>
        <v>Adulto</v>
      </c>
    </row>
    <row r="1376" spans="1:38" ht="15">
      <c r="A1376" s="806" t="s">
        <v>866</v>
      </c>
      <c r="B1376" s="806" t="s">
        <v>818</v>
      </c>
      <c r="C1376" s="806" t="s">
        <v>783</v>
      </c>
      <c r="D1376" s="806" t="s">
        <v>784</v>
      </c>
      <c r="E1376" s="807">
        <v>29</v>
      </c>
      <c r="G1376" s="806" t="s">
        <v>917</v>
      </c>
      <c r="H1376" s="807">
        <v>9</v>
      </c>
      <c r="I1376" s="807">
        <v>1017</v>
      </c>
      <c r="K1376" s="806" t="s">
        <v>678</v>
      </c>
      <c r="L1376" s="806" t="s">
        <v>893</v>
      </c>
      <c r="M1376" s="806" t="s">
        <v>824</v>
      </c>
      <c r="N1376" s="807">
        <v>1</v>
      </c>
      <c r="O1376" s="884"/>
      <c r="P1376" s="806" t="s">
        <v>816</v>
      </c>
      <c r="Q1376" s="807">
        <v>293</v>
      </c>
      <c r="R1376" s="807">
        <v>35</v>
      </c>
      <c r="S1376" s="759" t="str">
        <f t="shared" si="42"/>
        <v>Adulto</v>
      </c>
      <c r="U1376" s="806" t="s">
        <v>917</v>
      </c>
      <c r="V1376" s="807">
        <v>10</v>
      </c>
      <c r="W1376" s="807">
        <v>128</v>
      </c>
      <c r="X1376" s="885"/>
      <c r="Z1376" s="886"/>
      <c r="AA1376" s="886"/>
      <c r="AB1376" s="887"/>
      <c r="AC1376" s="886"/>
      <c r="AI1376" s="806" t="s">
        <v>817</v>
      </c>
      <c r="AJ1376" s="807">
        <v>3</v>
      </c>
      <c r="AK1376" s="807">
        <v>57</v>
      </c>
      <c r="AL1376" s="759" t="str">
        <f t="shared" si="43"/>
        <v>Adulto</v>
      </c>
    </row>
    <row r="1377" spans="1:38" ht="15">
      <c r="A1377" s="806" t="s">
        <v>867</v>
      </c>
      <c r="B1377" s="806" t="s">
        <v>782</v>
      </c>
      <c r="C1377" s="806" t="s">
        <v>788</v>
      </c>
      <c r="D1377" s="806" t="s">
        <v>784</v>
      </c>
      <c r="E1377" s="807">
        <v>3</v>
      </c>
      <c r="G1377" s="806" t="s">
        <v>917</v>
      </c>
      <c r="H1377" s="807">
        <v>10</v>
      </c>
      <c r="I1377" s="807">
        <v>796</v>
      </c>
      <c r="K1377" s="806" t="s">
        <v>678</v>
      </c>
      <c r="L1377" s="806" t="s">
        <v>893</v>
      </c>
      <c r="M1377" s="806" t="s">
        <v>666</v>
      </c>
      <c r="N1377" s="807">
        <v>4</v>
      </c>
      <c r="O1377" s="884"/>
      <c r="P1377" s="806" t="s">
        <v>816</v>
      </c>
      <c r="Q1377" s="807">
        <v>327</v>
      </c>
      <c r="R1377" s="807">
        <v>36</v>
      </c>
      <c r="S1377" s="759" t="str">
        <f t="shared" si="42"/>
        <v>Adulto</v>
      </c>
      <c r="U1377" s="806" t="s">
        <v>917</v>
      </c>
      <c r="V1377" s="807">
        <v>11</v>
      </c>
      <c r="W1377" s="807">
        <v>85</v>
      </c>
      <c r="X1377" s="885"/>
      <c r="Z1377" s="886"/>
      <c r="AA1377" s="886"/>
      <c r="AB1377" s="887"/>
      <c r="AC1377" s="886"/>
      <c r="AI1377" s="806" t="s">
        <v>817</v>
      </c>
      <c r="AJ1377" s="807">
        <v>4</v>
      </c>
      <c r="AK1377" s="807">
        <v>58</v>
      </c>
      <c r="AL1377" s="759" t="str">
        <f t="shared" si="43"/>
        <v>Adulto</v>
      </c>
    </row>
    <row r="1378" spans="1:38" ht="15">
      <c r="A1378" s="806" t="s">
        <v>867</v>
      </c>
      <c r="B1378" s="806" t="s">
        <v>782</v>
      </c>
      <c r="C1378" s="806" t="s">
        <v>783</v>
      </c>
      <c r="D1378" s="806" t="s">
        <v>789</v>
      </c>
      <c r="E1378" s="807">
        <v>1</v>
      </c>
      <c r="G1378" s="806" t="s">
        <v>917</v>
      </c>
      <c r="H1378" s="807">
        <v>11</v>
      </c>
      <c r="I1378" s="807">
        <v>529</v>
      </c>
      <c r="K1378" s="806" t="s">
        <v>678</v>
      </c>
      <c r="L1378" s="806" t="s">
        <v>893</v>
      </c>
      <c r="M1378" s="806" t="s">
        <v>794</v>
      </c>
      <c r="N1378" s="807">
        <v>7</v>
      </c>
      <c r="O1378" s="884"/>
      <c r="P1378" s="806" t="s">
        <v>816</v>
      </c>
      <c r="Q1378" s="807">
        <v>304</v>
      </c>
      <c r="R1378" s="807">
        <v>37</v>
      </c>
      <c r="S1378" s="759" t="str">
        <f t="shared" si="42"/>
        <v>Adulto</v>
      </c>
      <c r="U1378" s="806" t="s">
        <v>917</v>
      </c>
      <c r="V1378" s="807">
        <v>12</v>
      </c>
      <c r="W1378" s="807">
        <v>132</v>
      </c>
      <c r="X1378" s="885"/>
      <c r="Z1378" s="886"/>
      <c r="AA1378" s="886"/>
      <c r="AB1378" s="887"/>
      <c r="AC1378" s="886"/>
      <c r="AI1378" s="806" t="s">
        <v>817</v>
      </c>
      <c r="AJ1378" s="807">
        <v>5</v>
      </c>
      <c r="AK1378" s="807">
        <v>59</v>
      </c>
      <c r="AL1378" s="759" t="str">
        <f t="shared" si="43"/>
        <v>Adulto</v>
      </c>
    </row>
    <row r="1379" spans="1:38" ht="15">
      <c r="A1379" s="806" t="s">
        <v>867</v>
      </c>
      <c r="B1379" s="806" t="s">
        <v>782</v>
      </c>
      <c r="C1379" s="806" t="s">
        <v>783</v>
      </c>
      <c r="D1379" s="806" t="s">
        <v>784</v>
      </c>
      <c r="E1379" s="807">
        <v>4</v>
      </c>
      <c r="G1379" s="806" t="s">
        <v>917</v>
      </c>
      <c r="H1379" s="807">
        <v>12</v>
      </c>
      <c r="I1379" s="807">
        <v>714</v>
      </c>
      <c r="K1379" s="806" t="s">
        <v>678</v>
      </c>
      <c r="L1379" s="806" t="s">
        <v>893</v>
      </c>
      <c r="M1379" s="806" t="s">
        <v>795</v>
      </c>
      <c r="N1379" s="807">
        <v>5</v>
      </c>
      <c r="O1379" s="884"/>
      <c r="P1379" s="806" t="s">
        <v>816</v>
      </c>
      <c r="Q1379" s="807">
        <v>277</v>
      </c>
      <c r="R1379" s="807">
        <v>38</v>
      </c>
      <c r="S1379" s="759" t="str">
        <f t="shared" si="42"/>
        <v>Adulto</v>
      </c>
      <c r="U1379" s="806" t="s">
        <v>918</v>
      </c>
      <c r="V1379" s="807">
        <v>0</v>
      </c>
      <c r="W1379" s="807">
        <v>25</v>
      </c>
      <c r="X1379" s="885"/>
      <c r="Z1379" s="886"/>
      <c r="AA1379" s="886"/>
      <c r="AB1379" s="887"/>
      <c r="AC1379" s="886"/>
      <c r="AI1379" s="806" t="s">
        <v>817</v>
      </c>
      <c r="AJ1379" s="807">
        <v>4</v>
      </c>
      <c r="AK1379" s="807">
        <v>60</v>
      </c>
      <c r="AL1379" s="759" t="str">
        <f t="shared" si="43"/>
        <v>Vejez</v>
      </c>
    </row>
    <row r="1380" spans="1:38" ht="15">
      <c r="A1380" s="806" t="s">
        <v>867</v>
      </c>
      <c r="B1380" s="806" t="s">
        <v>662</v>
      </c>
      <c r="C1380" s="806" t="s">
        <v>788</v>
      </c>
      <c r="D1380" s="806" t="s">
        <v>789</v>
      </c>
      <c r="E1380" s="807">
        <v>143</v>
      </c>
      <c r="G1380" s="806" t="s">
        <v>918</v>
      </c>
      <c r="H1380" s="807">
        <v>0</v>
      </c>
      <c r="I1380" s="807">
        <v>105</v>
      </c>
      <c r="K1380" s="806" t="s">
        <v>678</v>
      </c>
      <c r="L1380" s="806" t="s">
        <v>893</v>
      </c>
      <c r="M1380" s="806" t="s">
        <v>829</v>
      </c>
      <c r="N1380" s="807">
        <v>8</v>
      </c>
      <c r="O1380" s="884"/>
      <c r="P1380" s="806" t="s">
        <v>816</v>
      </c>
      <c r="Q1380" s="807">
        <v>290</v>
      </c>
      <c r="R1380" s="807">
        <v>39</v>
      </c>
      <c r="S1380" s="759" t="str">
        <f t="shared" si="42"/>
        <v>Adulto</v>
      </c>
      <c r="U1380" s="806" t="s">
        <v>918</v>
      </c>
      <c r="V1380" s="807">
        <v>1</v>
      </c>
      <c r="W1380" s="807">
        <v>116</v>
      </c>
      <c r="X1380" s="885"/>
      <c r="Z1380" s="886"/>
      <c r="AA1380" s="886"/>
      <c r="AB1380" s="887"/>
      <c r="AC1380" s="886"/>
      <c r="AI1380" s="806" t="s">
        <v>817</v>
      </c>
      <c r="AJ1380" s="807">
        <v>5</v>
      </c>
      <c r="AK1380" s="807">
        <v>61</v>
      </c>
      <c r="AL1380" s="759" t="str">
        <f t="shared" si="43"/>
        <v>Vejez</v>
      </c>
    </row>
    <row r="1381" spans="1:38" ht="15">
      <c r="A1381" s="806" t="s">
        <v>867</v>
      </c>
      <c r="B1381" s="806" t="s">
        <v>662</v>
      </c>
      <c r="C1381" s="806" t="s">
        <v>788</v>
      </c>
      <c r="D1381" s="806" t="s">
        <v>784</v>
      </c>
      <c r="E1381" s="807">
        <v>270</v>
      </c>
      <c r="G1381" s="806" t="s">
        <v>918</v>
      </c>
      <c r="H1381" s="807">
        <v>1</v>
      </c>
      <c r="I1381" s="807">
        <v>400</v>
      </c>
      <c r="K1381" s="806" t="s">
        <v>678</v>
      </c>
      <c r="L1381" s="806" t="s">
        <v>893</v>
      </c>
      <c r="M1381" s="806" t="s">
        <v>798</v>
      </c>
      <c r="N1381" s="807">
        <v>10</v>
      </c>
      <c r="O1381" s="884"/>
      <c r="P1381" s="806" t="s">
        <v>816</v>
      </c>
      <c r="Q1381" s="807">
        <v>291</v>
      </c>
      <c r="R1381" s="807">
        <v>40</v>
      </c>
      <c r="S1381" s="759" t="str">
        <f t="shared" si="42"/>
        <v>Adulto</v>
      </c>
      <c r="U1381" s="806" t="s">
        <v>918</v>
      </c>
      <c r="V1381" s="807">
        <v>2</v>
      </c>
      <c r="W1381" s="807">
        <v>316</v>
      </c>
      <c r="X1381" s="885"/>
      <c r="Z1381" s="886"/>
      <c r="AA1381" s="886"/>
      <c r="AB1381" s="887"/>
      <c r="AC1381" s="886"/>
      <c r="AI1381" s="806" t="s">
        <v>817</v>
      </c>
      <c r="AJ1381" s="807">
        <v>5</v>
      </c>
      <c r="AK1381" s="807">
        <v>62</v>
      </c>
      <c r="AL1381" s="759" t="str">
        <f t="shared" si="43"/>
        <v>Vejez</v>
      </c>
    </row>
    <row r="1382" spans="1:38" ht="15">
      <c r="A1382" s="806" t="s">
        <v>867</v>
      </c>
      <c r="B1382" s="806" t="s">
        <v>662</v>
      </c>
      <c r="C1382" s="806" t="s">
        <v>783</v>
      </c>
      <c r="D1382" s="806" t="s">
        <v>789</v>
      </c>
      <c r="E1382" s="807">
        <v>122</v>
      </c>
      <c r="G1382" s="806" t="s">
        <v>918</v>
      </c>
      <c r="H1382" s="807">
        <v>2</v>
      </c>
      <c r="I1382" s="807">
        <v>1025</v>
      </c>
      <c r="K1382" s="806" t="s">
        <v>678</v>
      </c>
      <c r="L1382" s="806" t="s">
        <v>893</v>
      </c>
      <c r="M1382" s="806" t="s">
        <v>799</v>
      </c>
      <c r="N1382" s="807">
        <v>47</v>
      </c>
      <c r="O1382" s="884"/>
      <c r="P1382" s="806" t="s">
        <v>816</v>
      </c>
      <c r="Q1382" s="807">
        <v>332</v>
      </c>
      <c r="R1382" s="807">
        <v>41</v>
      </c>
      <c r="S1382" s="759" t="str">
        <f t="shared" si="42"/>
        <v>Adulto</v>
      </c>
      <c r="U1382" s="806" t="s">
        <v>918</v>
      </c>
      <c r="V1382" s="807">
        <v>3</v>
      </c>
      <c r="W1382" s="807">
        <v>147</v>
      </c>
      <c r="X1382" s="885"/>
      <c r="Z1382" s="886"/>
      <c r="AA1382" s="886"/>
      <c r="AB1382" s="887"/>
      <c r="AC1382" s="886"/>
      <c r="AI1382" s="806" t="s">
        <v>817</v>
      </c>
      <c r="AJ1382" s="807">
        <v>5</v>
      </c>
      <c r="AK1382" s="807">
        <v>63</v>
      </c>
      <c r="AL1382" s="759" t="str">
        <f t="shared" si="43"/>
        <v>Vejez</v>
      </c>
    </row>
    <row r="1383" spans="1:38" ht="15">
      <c r="A1383" s="806" t="s">
        <v>867</v>
      </c>
      <c r="B1383" s="806" t="s">
        <v>662</v>
      </c>
      <c r="C1383" s="806" t="s">
        <v>783</v>
      </c>
      <c r="D1383" s="806" t="s">
        <v>784</v>
      </c>
      <c r="E1383" s="807">
        <v>265</v>
      </c>
      <c r="G1383" s="806" t="s">
        <v>918</v>
      </c>
      <c r="H1383" s="807">
        <v>3</v>
      </c>
      <c r="I1383" s="807">
        <v>549</v>
      </c>
      <c r="K1383" s="806" t="s">
        <v>678</v>
      </c>
      <c r="L1383" s="806" t="s">
        <v>893</v>
      </c>
      <c r="M1383" s="806" t="s">
        <v>801</v>
      </c>
      <c r="N1383" s="807">
        <v>87</v>
      </c>
      <c r="O1383" s="884"/>
      <c r="P1383" s="806" t="s">
        <v>816</v>
      </c>
      <c r="Q1383" s="807">
        <v>331</v>
      </c>
      <c r="R1383" s="807">
        <v>42</v>
      </c>
      <c r="S1383" s="759" t="str">
        <f t="shared" si="42"/>
        <v>Adulto</v>
      </c>
      <c r="U1383" s="806" t="s">
        <v>918</v>
      </c>
      <c r="V1383" s="807">
        <v>4</v>
      </c>
      <c r="W1383" s="807">
        <v>1435</v>
      </c>
      <c r="X1383" s="885"/>
      <c r="Z1383" s="886"/>
      <c r="AA1383" s="886"/>
      <c r="AB1383" s="887"/>
      <c r="AC1383" s="886"/>
      <c r="AI1383" s="806" t="s">
        <v>817</v>
      </c>
      <c r="AJ1383" s="807">
        <v>2</v>
      </c>
      <c r="AK1383" s="807">
        <v>64</v>
      </c>
      <c r="AL1383" s="759" t="str">
        <f t="shared" si="43"/>
        <v>Vejez</v>
      </c>
    </row>
    <row r="1384" spans="1:38" ht="15">
      <c r="A1384" s="806" t="s">
        <v>867</v>
      </c>
      <c r="B1384" s="806" t="s">
        <v>666</v>
      </c>
      <c r="C1384" s="806" t="s">
        <v>788</v>
      </c>
      <c r="D1384" s="806" t="s">
        <v>789</v>
      </c>
      <c r="E1384" s="807">
        <v>114</v>
      </c>
      <c r="G1384" s="806" t="s">
        <v>918</v>
      </c>
      <c r="H1384" s="807">
        <v>4</v>
      </c>
      <c r="I1384" s="807">
        <v>2646</v>
      </c>
      <c r="K1384" s="806" t="s">
        <v>678</v>
      </c>
      <c r="L1384" s="806" t="s">
        <v>893</v>
      </c>
      <c r="M1384" s="806" t="s">
        <v>673</v>
      </c>
      <c r="N1384" s="807">
        <v>2</v>
      </c>
      <c r="O1384" s="884"/>
      <c r="P1384" s="806" t="s">
        <v>816</v>
      </c>
      <c r="Q1384" s="807">
        <v>308</v>
      </c>
      <c r="R1384" s="807">
        <v>43</v>
      </c>
      <c r="S1384" s="759" t="str">
        <f t="shared" si="42"/>
        <v>Adulto</v>
      </c>
      <c r="U1384" s="806" t="s">
        <v>918</v>
      </c>
      <c r="V1384" s="807">
        <v>5</v>
      </c>
      <c r="W1384" s="807">
        <v>199</v>
      </c>
      <c r="X1384" s="885"/>
      <c r="Z1384" s="886"/>
      <c r="AA1384" s="886"/>
      <c r="AB1384" s="887"/>
      <c r="AC1384" s="886"/>
      <c r="AI1384" s="806" t="s">
        <v>817</v>
      </c>
      <c r="AJ1384" s="807">
        <v>2</v>
      </c>
      <c r="AK1384" s="807">
        <v>65</v>
      </c>
      <c r="AL1384" s="759" t="str">
        <f t="shared" si="43"/>
        <v>Vejez</v>
      </c>
    </row>
    <row r="1385" spans="1:38" ht="15">
      <c r="A1385" s="806" t="s">
        <v>867</v>
      </c>
      <c r="B1385" s="806" t="s">
        <v>666</v>
      </c>
      <c r="C1385" s="806" t="s">
        <v>788</v>
      </c>
      <c r="D1385" s="806" t="s">
        <v>784</v>
      </c>
      <c r="E1385" s="807">
        <v>322</v>
      </c>
      <c r="G1385" s="806" t="s">
        <v>918</v>
      </c>
      <c r="H1385" s="807">
        <v>5</v>
      </c>
      <c r="I1385" s="807">
        <v>472</v>
      </c>
      <c r="K1385" s="806" t="s">
        <v>678</v>
      </c>
      <c r="L1385" s="806" t="s">
        <v>893</v>
      </c>
      <c r="M1385" s="806" t="s">
        <v>674</v>
      </c>
      <c r="N1385" s="807">
        <v>2641</v>
      </c>
      <c r="O1385" s="884"/>
      <c r="P1385" s="806" t="s">
        <v>816</v>
      </c>
      <c r="Q1385" s="807">
        <v>288</v>
      </c>
      <c r="R1385" s="807">
        <v>44</v>
      </c>
      <c r="S1385" s="759" t="str">
        <f t="shared" si="42"/>
        <v>Adulto</v>
      </c>
      <c r="U1385" s="806" t="s">
        <v>918</v>
      </c>
      <c r="V1385" s="807">
        <v>6</v>
      </c>
      <c r="W1385" s="807">
        <v>209</v>
      </c>
      <c r="X1385" s="885"/>
      <c r="Z1385" s="886"/>
      <c r="AA1385" s="886"/>
      <c r="AB1385" s="887"/>
      <c r="AC1385" s="886"/>
      <c r="AI1385" s="806" t="s">
        <v>817</v>
      </c>
      <c r="AJ1385" s="807">
        <v>4</v>
      </c>
      <c r="AK1385" s="807">
        <v>66</v>
      </c>
      <c r="AL1385" s="759" t="str">
        <f t="shared" si="43"/>
        <v>Vejez</v>
      </c>
    </row>
    <row r="1386" spans="1:38" ht="15">
      <c r="A1386" s="806" t="s">
        <v>867</v>
      </c>
      <c r="B1386" s="806" t="s">
        <v>666</v>
      </c>
      <c r="C1386" s="806" t="s">
        <v>783</v>
      </c>
      <c r="D1386" s="806" t="s">
        <v>789</v>
      </c>
      <c r="E1386" s="807">
        <v>111</v>
      </c>
      <c r="G1386" s="806" t="s">
        <v>918</v>
      </c>
      <c r="H1386" s="807">
        <v>6</v>
      </c>
      <c r="I1386" s="807">
        <v>500</v>
      </c>
      <c r="K1386" s="806" t="s">
        <v>678</v>
      </c>
      <c r="L1386" s="806" t="s">
        <v>893</v>
      </c>
      <c r="M1386" s="806" t="s">
        <v>676</v>
      </c>
      <c r="N1386" s="807">
        <v>5</v>
      </c>
      <c r="O1386" s="884"/>
      <c r="P1386" s="806" t="s">
        <v>816</v>
      </c>
      <c r="Q1386" s="807">
        <v>255</v>
      </c>
      <c r="R1386" s="807">
        <v>45</v>
      </c>
      <c r="S1386" s="759" t="str">
        <f t="shared" si="42"/>
        <v>Adulto</v>
      </c>
      <c r="U1386" s="806" t="s">
        <v>918</v>
      </c>
      <c r="V1386" s="807">
        <v>7</v>
      </c>
      <c r="W1386" s="807">
        <v>194</v>
      </c>
      <c r="X1386" s="885"/>
      <c r="Z1386" s="886"/>
      <c r="AA1386" s="886"/>
      <c r="AB1386" s="887"/>
      <c r="AC1386" s="886"/>
      <c r="AI1386" s="806" t="s">
        <v>817</v>
      </c>
      <c r="AJ1386" s="807">
        <v>4</v>
      </c>
      <c r="AK1386" s="807">
        <v>67</v>
      </c>
      <c r="AL1386" s="759" t="str">
        <f t="shared" si="43"/>
        <v>Vejez</v>
      </c>
    </row>
    <row r="1387" spans="1:38" ht="15">
      <c r="A1387" s="806" t="s">
        <v>867</v>
      </c>
      <c r="B1387" s="806" t="s">
        <v>666</v>
      </c>
      <c r="C1387" s="806" t="s">
        <v>783</v>
      </c>
      <c r="D1387" s="806" t="s">
        <v>784</v>
      </c>
      <c r="E1387" s="807">
        <v>274</v>
      </c>
      <c r="G1387" s="806" t="s">
        <v>918</v>
      </c>
      <c r="H1387" s="807">
        <v>7</v>
      </c>
      <c r="I1387" s="807">
        <v>531</v>
      </c>
      <c r="K1387" s="806" t="s">
        <v>678</v>
      </c>
      <c r="L1387" s="806" t="s">
        <v>893</v>
      </c>
      <c r="M1387" s="806" t="s">
        <v>683</v>
      </c>
      <c r="N1387" s="807">
        <v>2</v>
      </c>
      <c r="O1387" s="884"/>
      <c r="P1387" s="806" t="s">
        <v>816</v>
      </c>
      <c r="Q1387" s="807">
        <v>319</v>
      </c>
      <c r="R1387" s="807">
        <v>46</v>
      </c>
      <c r="S1387" s="759" t="str">
        <f t="shared" si="42"/>
        <v>Adulto</v>
      </c>
      <c r="U1387" s="806" t="s">
        <v>918</v>
      </c>
      <c r="V1387" s="807">
        <v>8</v>
      </c>
      <c r="W1387" s="807">
        <v>145</v>
      </c>
      <c r="X1387" s="885"/>
      <c r="Z1387" s="886"/>
      <c r="AA1387" s="886"/>
      <c r="AB1387" s="887"/>
      <c r="AC1387" s="886"/>
      <c r="AI1387" s="806" t="s">
        <v>817</v>
      </c>
      <c r="AJ1387" s="807">
        <v>3</v>
      </c>
      <c r="AK1387" s="807">
        <v>68</v>
      </c>
      <c r="AL1387" s="759" t="str">
        <f t="shared" si="43"/>
        <v>Vejez</v>
      </c>
    </row>
    <row r="1388" spans="1:38" ht="15">
      <c r="A1388" s="806" t="s">
        <v>867</v>
      </c>
      <c r="B1388" s="806" t="s">
        <v>669</v>
      </c>
      <c r="C1388" s="806" t="s">
        <v>788</v>
      </c>
      <c r="D1388" s="806" t="s">
        <v>789</v>
      </c>
      <c r="E1388" s="807">
        <v>1</v>
      </c>
      <c r="G1388" s="806" t="s">
        <v>918</v>
      </c>
      <c r="H1388" s="807">
        <v>8</v>
      </c>
      <c r="I1388" s="807">
        <v>466</v>
      </c>
      <c r="K1388" s="806" t="s">
        <v>678</v>
      </c>
      <c r="L1388" s="806" t="s">
        <v>893</v>
      </c>
      <c r="M1388" s="806" t="s">
        <v>684</v>
      </c>
      <c r="N1388" s="807">
        <v>690</v>
      </c>
      <c r="O1388" s="884"/>
      <c r="P1388" s="806" t="s">
        <v>816</v>
      </c>
      <c r="Q1388" s="807">
        <v>268</v>
      </c>
      <c r="R1388" s="807">
        <v>47</v>
      </c>
      <c r="S1388" s="759" t="str">
        <f t="shared" si="42"/>
        <v>Adulto</v>
      </c>
      <c r="U1388" s="806" t="s">
        <v>918</v>
      </c>
      <c r="V1388" s="807">
        <v>9</v>
      </c>
      <c r="W1388" s="807">
        <v>90</v>
      </c>
      <c r="X1388" s="885"/>
      <c r="Z1388" s="886"/>
      <c r="AA1388" s="886"/>
      <c r="AB1388" s="887"/>
      <c r="AC1388" s="886"/>
      <c r="AI1388" s="806" t="s">
        <v>817</v>
      </c>
      <c r="AJ1388" s="807">
        <v>3</v>
      </c>
      <c r="AK1388" s="807">
        <v>69</v>
      </c>
      <c r="AL1388" s="759" t="str">
        <f t="shared" si="43"/>
        <v>Vejez</v>
      </c>
    </row>
    <row r="1389" spans="1:38" ht="15">
      <c r="A1389" s="806" t="s">
        <v>867</v>
      </c>
      <c r="B1389" s="806" t="s">
        <v>669</v>
      </c>
      <c r="C1389" s="806" t="s">
        <v>788</v>
      </c>
      <c r="D1389" s="806" t="s">
        <v>784</v>
      </c>
      <c r="E1389" s="807">
        <v>1</v>
      </c>
      <c r="G1389" s="806" t="s">
        <v>918</v>
      </c>
      <c r="H1389" s="807">
        <v>9</v>
      </c>
      <c r="I1389" s="807">
        <v>377</v>
      </c>
      <c r="K1389" s="806" t="s">
        <v>678</v>
      </c>
      <c r="L1389" s="806" t="s">
        <v>895</v>
      </c>
      <c r="M1389" s="806" t="s">
        <v>662</v>
      </c>
      <c r="N1389" s="807">
        <v>112</v>
      </c>
      <c r="O1389" s="884"/>
      <c r="P1389" s="806" t="s">
        <v>816</v>
      </c>
      <c r="Q1389" s="807">
        <v>281</v>
      </c>
      <c r="R1389" s="807">
        <v>48</v>
      </c>
      <c r="S1389" s="759" t="str">
        <f t="shared" si="42"/>
        <v>Adulto</v>
      </c>
      <c r="U1389" s="806" t="s">
        <v>918</v>
      </c>
      <c r="V1389" s="807">
        <v>10</v>
      </c>
      <c r="W1389" s="807">
        <v>67</v>
      </c>
      <c r="X1389" s="885"/>
      <c r="Z1389" s="886"/>
      <c r="AA1389" s="886"/>
      <c r="AB1389" s="887"/>
      <c r="AC1389" s="886"/>
      <c r="AI1389" s="806" t="s">
        <v>817</v>
      </c>
      <c r="AJ1389" s="807">
        <v>1</v>
      </c>
      <c r="AK1389" s="807">
        <v>70</v>
      </c>
      <c r="AL1389" s="759" t="str">
        <f t="shared" si="43"/>
        <v>Vejez</v>
      </c>
    </row>
    <row r="1390" spans="1:38" ht="15">
      <c r="A1390" s="806" t="s">
        <v>867</v>
      </c>
      <c r="B1390" s="806" t="s">
        <v>669</v>
      </c>
      <c r="C1390" s="806" t="s">
        <v>783</v>
      </c>
      <c r="D1390" s="806" t="s">
        <v>784</v>
      </c>
      <c r="E1390" s="807">
        <v>1</v>
      </c>
      <c r="G1390" s="806" t="s">
        <v>918</v>
      </c>
      <c r="H1390" s="807">
        <v>10</v>
      </c>
      <c r="I1390" s="807">
        <v>279</v>
      </c>
      <c r="K1390" s="806" t="s">
        <v>678</v>
      </c>
      <c r="L1390" s="806" t="s">
        <v>895</v>
      </c>
      <c r="M1390" s="806" t="s">
        <v>820</v>
      </c>
      <c r="N1390" s="807">
        <v>29</v>
      </c>
      <c r="O1390" s="884"/>
      <c r="P1390" s="806" t="s">
        <v>816</v>
      </c>
      <c r="Q1390" s="807">
        <v>285</v>
      </c>
      <c r="R1390" s="807">
        <v>49</v>
      </c>
      <c r="S1390" s="759" t="str">
        <f t="shared" si="42"/>
        <v>Adulto</v>
      </c>
      <c r="U1390" s="806" t="s">
        <v>918</v>
      </c>
      <c r="V1390" s="807">
        <v>11</v>
      </c>
      <c r="W1390" s="807">
        <v>46</v>
      </c>
      <c r="X1390" s="885"/>
      <c r="Z1390" s="886"/>
      <c r="AA1390" s="886"/>
      <c r="AB1390" s="887"/>
      <c r="AC1390" s="886"/>
      <c r="AI1390" s="806" t="s">
        <v>817</v>
      </c>
      <c r="AJ1390" s="807">
        <v>3</v>
      </c>
      <c r="AK1390" s="807">
        <v>71</v>
      </c>
      <c r="AL1390" s="759" t="str">
        <f t="shared" si="43"/>
        <v>Vejez</v>
      </c>
    </row>
    <row r="1391" spans="1:38" ht="15">
      <c r="A1391" s="806" t="s">
        <v>867</v>
      </c>
      <c r="B1391" s="806" t="s">
        <v>787</v>
      </c>
      <c r="C1391" s="806" t="s">
        <v>788</v>
      </c>
      <c r="D1391" s="806" t="s">
        <v>789</v>
      </c>
      <c r="E1391" s="807">
        <v>8</v>
      </c>
      <c r="G1391" s="806" t="s">
        <v>918</v>
      </c>
      <c r="H1391" s="807">
        <v>11</v>
      </c>
      <c r="I1391" s="807">
        <v>200</v>
      </c>
      <c r="K1391" s="806" t="s">
        <v>678</v>
      </c>
      <c r="L1391" s="806" t="s">
        <v>895</v>
      </c>
      <c r="M1391" s="806" t="s">
        <v>806</v>
      </c>
      <c r="N1391" s="807">
        <v>6</v>
      </c>
      <c r="O1391" s="884"/>
      <c r="P1391" s="806" t="s">
        <v>816</v>
      </c>
      <c r="Q1391" s="807">
        <v>245</v>
      </c>
      <c r="R1391" s="807">
        <v>50</v>
      </c>
      <c r="S1391" s="759" t="str">
        <f t="shared" si="42"/>
        <v>Adulto</v>
      </c>
      <c r="U1391" s="806" t="s">
        <v>918</v>
      </c>
      <c r="V1391" s="807">
        <v>12</v>
      </c>
      <c r="W1391" s="807">
        <v>50</v>
      </c>
      <c r="X1391" s="885"/>
      <c r="Z1391" s="886"/>
      <c r="AA1391" s="886"/>
      <c r="AB1391" s="887"/>
      <c r="AC1391" s="886"/>
      <c r="AI1391" s="806" t="s">
        <v>817</v>
      </c>
      <c r="AJ1391" s="807">
        <v>5</v>
      </c>
      <c r="AK1391" s="807">
        <v>73</v>
      </c>
      <c r="AL1391" s="759" t="str">
        <f t="shared" si="43"/>
        <v>Vejez</v>
      </c>
    </row>
    <row r="1392" spans="1:38" ht="15">
      <c r="A1392" s="806" t="s">
        <v>867</v>
      </c>
      <c r="B1392" s="806" t="s">
        <v>787</v>
      </c>
      <c r="C1392" s="806" t="s">
        <v>788</v>
      </c>
      <c r="D1392" s="806" t="s">
        <v>784</v>
      </c>
      <c r="E1392" s="807">
        <v>13</v>
      </c>
      <c r="G1392" s="806" t="s">
        <v>918</v>
      </c>
      <c r="H1392" s="807">
        <v>12</v>
      </c>
      <c r="I1392" s="807">
        <v>274</v>
      </c>
      <c r="K1392" s="806" t="s">
        <v>678</v>
      </c>
      <c r="L1392" s="806" t="s">
        <v>895</v>
      </c>
      <c r="M1392" s="806" t="s">
        <v>934</v>
      </c>
      <c r="N1392" s="807">
        <v>7</v>
      </c>
      <c r="O1392" s="884"/>
      <c r="P1392" s="806" t="s">
        <v>816</v>
      </c>
      <c r="Q1392" s="807">
        <v>275</v>
      </c>
      <c r="R1392" s="807">
        <v>51</v>
      </c>
      <c r="S1392" s="759" t="str">
        <f t="shared" si="42"/>
        <v>Adulto</v>
      </c>
      <c r="U1392" s="806" t="s">
        <v>919</v>
      </c>
      <c r="V1392" s="807">
        <v>0</v>
      </c>
      <c r="W1392" s="807">
        <v>31</v>
      </c>
      <c r="X1392" s="885"/>
      <c r="Z1392" s="886"/>
      <c r="AA1392" s="886"/>
      <c r="AB1392" s="887"/>
      <c r="AC1392" s="886"/>
      <c r="AI1392" s="806" t="s">
        <v>817</v>
      </c>
      <c r="AJ1392" s="807">
        <v>6</v>
      </c>
      <c r="AK1392" s="807">
        <v>74</v>
      </c>
      <c r="AL1392" s="759" t="str">
        <f t="shared" si="43"/>
        <v>Vejez</v>
      </c>
    </row>
    <row r="1393" spans="1:38" ht="15">
      <c r="A1393" s="806" t="s">
        <v>867</v>
      </c>
      <c r="B1393" s="806" t="s">
        <v>787</v>
      </c>
      <c r="C1393" s="806" t="s">
        <v>783</v>
      </c>
      <c r="D1393" s="806" t="s">
        <v>789</v>
      </c>
      <c r="E1393" s="807">
        <v>6</v>
      </c>
      <c r="G1393" s="806" t="s">
        <v>919</v>
      </c>
      <c r="H1393" s="807">
        <v>0</v>
      </c>
      <c r="I1393" s="807">
        <v>67</v>
      </c>
      <c r="K1393" s="806" t="s">
        <v>678</v>
      </c>
      <c r="L1393" s="806" t="s">
        <v>895</v>
      </c>
      <c r="M1393" s="806" t="s">
        <v>786</v>
      </c>
      <c r="N1393" s="807">
        <v>1</v>
      </c>
      <c r="O1393" s="884"/>
      <c r="P1393" s="806" t="s">
        <v>816</v>
      </c>
      <c r="Q1393" s="807">
        <v>263</v>
      </c>
      <c r="R1393" s="807">
        <v>52</v>
      </c>
      <c r="S1393" s="759" t="str">
        <f t="shared" si="42"/>
        <v>Adulto</v>
      </c>
      <c r="U1393" s="806" t="s">
        <v>919</v>
      </c>
      <c r="V1393" s="807">
        <v>1</v>
      </c>
      <c r="W1393" s="807">
        <v>129</v>
      </c>
      <c r="X1393" s="885"/>
      <c r="Z1393" s="886"/>
      <c r="AA1393" s="886"/>
      <c r="AB1393" s="887"/>
      <c r="AC1393" s="886"/>
      <c r="AI1393" s="806" t="s">
        <v>817</v>
      </c>
      <c r="AJ1393" s="807">
        <v>2</v>
      </c>
      <c r="AK1393" s="807">
        <v>75</v>
      </c>
      <c r="AL1393" s="759" t="str">
        <f t="shared" si="43"/>
        <v>Vejez</v>
      </c>
    </row>
    <row r="1394" spans="1:38" ht="15">
      <c r="A1394" s="806" t="s">
        <v>867</v>
      </c>
      <c r="B1394" s="806" t="s">
        <v>787</v>
      </c>
      <c r="C1394" s="806" t="s">
        <v>783</v>
      </c>
      <c r="D1394" s="806" t="s">
        <v>784</v>
      </c>
      <c r="E1394" s="807">
        <v>18</v>
      </c>
      <c r="G1394" s="806" t="s">
        <v>919</v>
      </c>
      <c r="H1394" s="807">
        <v>1</v>
      </c>
      <c r="I1394" s="807">
        <v>371</v>
      </c>
      <c r="K1394" s="806" t="s">
        <v>678</v>
      </c>
      <c r="L1394" s="806" t="s">
        <v>895</v>
      </c>
      <c r="M1394" s="806" t="s">
        <v>808</v>
      </c>
      <c r="N1394" s="807">
        <v>47</v>
      </c>
      <c r="O1394" s="884"/>
      <c r="P1394" s="806" t="s">
        <v>816</v>
      </c>
      <c r="Q1394" s="807">
        <v>270</v>
      </c>
      <c r="R1394" s="807">
        <v>53</v>
      </c>
      <c r="S1394" s="759" t="str">
        <f t="shared" si="42"/>
        <v>Adulto</v>
      </c>
      <c r="U1394" s="806" t="s">
        <v>919</v>
      </c>
      <c r="V1394" s="807">
        <v>2</v>
      </c>
      <c r="W1394" s="807">
        <v>471</v>
      </c>
      <c r="X1394" s="885"/>
      <c r="Z1394" s="886"/>
      <c r="AA1394" s="886"/>
      <c r="AB1394" s="887"/>
      <c r="AC1394" s="886"/>
      <c r="AI1394" s="806" t="s">
        <v>817</v>
      </c>
      <c r="AJ1394" s="807">
        <v>1</v>
      </c>
      <c r="AK1394" s="807">
        <v>76</v>
      </c>
      <c r="AL1394" s="759" t="str">
        <f t="shared" si="43"/>
        <v>Vejez</v>
      </c>
    </row>
    <row r="1395" spans="1:38" ht="15">
      <c r="A1395" s="806" t="s">
        <v>867</v>
      </c>
      <c r="B1395" s="806" t="s">
        <v>796</v>
      </c>
      <c r="C1395" s="806" t="s">
        <v>783</v>
      </c>
      <c r="D1395" s="806" t="s">
        <v>789</v>
      </c>
      <c r="E1395" s="807">
        <v>1</v>
      </c>
      <c r="G1395" s="806" t="s">
        <v>919</v>
      </c>
      <c r="H1395" s="807">
        <v>2</v>
      </c>
      <c r="I1395" s="807">
        <v>1086</v>
      </c>
      <c r="K1395" s="806" t="s">
        <v>678</v>
      </c>
      <c r="L1395" s="806" t="s">
        <v>895</v>
      </c>
      <c r="M1395" s="806" t="s">
        <v>790</v>
      </c>
      <c r="N1395" s="807">
        <v>16</v>
      </c>
      <c r="O1395" s="884"/>
      <c r="P1395" s="806" t="s">
        <v>816</v>
      </c>
      <c r="Q1395" s="807">
        <v>240</v>
      </c>
      <c r="R1395" s="807">
        <v>54</v>
      </c>
      <c r="S1395" s="759" t="str">
        <f t="shared" si="42"/>
        <v>Adulto</v>
      </c>
      <c r="U1395" s="806" t="s">
        <v>919</v>
      </c>
      <c r="V1395" s="807">
        <v>3</v>
      </c>
      <c r="W1395" s="807">
        <v>260</v>
      </c>
      <c r="X1395" s="885"/>
      <c r="Z1395" s="886"/>
      <c r="AA1395" s="886"/>
      <c r="AB1395" s="887"/>
      <c r="AC1395" s="886"/>
      <c r="AI1395" s="806" t="s">
        <v>817</v>
      </c>
      <c r="AJ1395" s="807">
        <v>1</v>
      </c>
      <c r="AK1395" s="807">
        <v>77</v>
      </c>
      <c r="AL1395" s="759" t="str">
        <f t="shared" si="43"/>
        <v>Vejez</v>
      </c>
    </row>
    <row r="1396" spans="1:38" ht="15">
      <c r="A1396" s="806" t="s">
        <v>867</v>
      </c>
      <c r="B1396" s="806" t="s">
        <v>815</v>
      </c>
      <c r="C1396" s="806" t="s">
        <v>788</v>
      </c>
      <c r="D1396" s="806" t="s">
        <v>789</v>
      </c>
      <c r="E1396" s="807">
        <v>226</v>
      </c>
      <c r="G1396" s="806" t="s">
        <v>919</v>
      </c>
      <c r="H1396" s="807">
        <v>3</v>
      </c>
      <c r="I1396" s="807">
        <v>617</v>
      </c>
      <c r="K1396" s="806" t="s">
        <v>678</v>
      </c>
      <c r="L1396" s="806" t="s">
        <v>895</v>
      </c>
      <c r="M1396" s="806" t="s">
        <v>791</v>
      </c>
      <c r="N1396" s="807">
        <v>50</v>
      </c>
      <c r="O1396" s="884"/>
      <c r="P1396" s="806" t="s">
        <v>816</v>
      </c>
      <c r="Q1396" s="807">
        <v>250</v>
      </c>
      <c r="R1396" s="807">
        <v>55</v>
      </c>
      <c r="S1396" s="759" t="str">
        <f t="shared" si="42"/>
        <v>Adulto</v>
      </c>
      <c r="U1396" s="806" t="s">
        <v>919</v>
      </c>
      <c r="V1396" s="807">
        <v>4</v>
      </c>
      <c r="W1396" s="807">
        <v>1929</v>
      </c>
      <c r="X1396" s="885"/>
      <c r="Z1396" s="886"/>
      <c r="AA1396" s="886"/>
      <c r="AB1396" s="887"/>
      <c r="AC1396" s="886"/>
      <c r="AI1396" s="806" t="s">
        <v>817</v>
      </c>
      <c r="AJ1396" s="807">
        <v>1</v>
      </c>
      <c r="AK1396" s="807">
        <v>79</v>
      </c>
      <c r="AL1396" s="759" t="str">
        <f t="shared" si="43"/>
        <v>Vejez</v>
      </c>
    </row>
    <row r="1397" spans="1:38" ht="15">
      <c r="A1397" s="806" t="s">
        <v>867</v>
      </c>
      <c r="B1397" s="806" t="s">
        <v>815</v>
      </c>
      <c r="C1397" s="806" t="s">
        <v>788</v>
      </c>
      <c r="D1397" s="806" t="s">
        <v>784</v>
      </c>
      <c r="E1397" s="807">
        <v>540</v>
      </c>
      <c r="G1397" s="806" t="s">
        <v>919</v>
      </c>
      <c r="H1397" s="807">
        <v>4</v>
      </c>
      <c r="I1397" s="807">
        <v>2745</v>
      </c>
      <c r="K1397" s="806" t="s">
        <v>678</v>
      </c>
      <c r="L1397" s="806" t="s">
        <v>895</v>
      </c>
      <c r="M1397" s="806" t="s">
        <v>824</v>
      </c>
      <c r="N1397" s="807">
        <v>4</v>
      </c>
      <c r="O1397" s="884"/>
      <c r="P1397" s="806" t="s">
        <v>816</v>
      </c>
      <c r="Q1397" s="807">
        <v>252</v>
      </c>
      <c r="R1397" s="807">
        <v>56</v>
      </c>
      <c r="S1397" s="759" t="str">
        <f t="shared" si="42"/>
        <v>Adulto</v>
      </c>
      <c r="U1397" s="806" t="s">
        <v>919</v>
      </c>
      <c r="V1397" s="807">
        <v>5</v>
      </c>
      <c r="W1397" s="807">
        <v>343</v>
      </c>
      <c r="X1397" s="885"/>
      <c r="Z1397" s="886"/>
      <c r="AA1397" s="886"/>
      <c r="AB1397" s="887"/>
      <c r="AC1397" s="886"/>
      <c r="AI1397" s="806" t="s">
        <v>817</v>
      </c>
      <c r="AJ1397" s="807">
        <v>3</v>
      </c>
      <c r="AK1397" s="807">
        <v>80</v>
      </c>
      <c r="AL1397" s="759" t="str">
        <f t="shared" si="43"/>
        <v>Vejez</v>
      </c>
    </row>
    <row r="1398" spans="1:38" ht="15">
      <c r="A1398" s="806" t="s">
        <v>867</v>
      </c>
      <c r="B1398" s="806" t="s">
        <v>815</v>
      </c>
      <c r="C1398" s="806" t="s">
        <v>783</v>
      </c>
      <c r="D1398" s="806" t="s">
        <v>789</v>
      </c>
      <c r="E1398" s="807">
        <v>241</v>
      </c>
      <c r="G1398" s="806" t="s">
        <v>919</v>
      </c>
      <c r="H1398" s="807">
        <v>5</v>
      </c>
      <c r="I1398" s="807">
        <v>581</v>
      </c>
      <c r="K1398" s="806" t="s">
        <v>678</v>
      </c>
      <c r="L1398" s="806" t="s">
        <v>895</v>
      </c>
      <c r="M1398" s="806" t="s">
        <v>826</v>
      </c>
      <c r="N1398" s="807">
        <v>2</v>
      </c>
      <c r="O1398" s="884"/>
      <c r="P1398" s="806" t="s">
        <v>816</v>
      </c>
      <c r="Q1398" s="807">
        <v>234</v>
      </c>
      <c r="R1398" s="807">
        <v>57</v>
      </c>
      <c r="S1398" s="759" t="str">
        <f t="shared" si="42"/>
        <v>Adulto</v>
      </c>
      <c r="U1398" s="806" t="s">
        <v>919</v>
      </c>
      <c r="V1398" s="807">
        <v>6</v>
      </c>
      <c r="W1398" s="807">
        <v>340</v>
      </c>
      <c r="X1398" s="885"/>
      <c r="Z1398" s="886"/>
      <c r="AA1398" s="886"/>
      <c r="AB1398" s="887"/>
      <c r="AC1398" s="886"/>
      <c r="AI1398" s="806" t="s">
        <v>817</v>
      </c>
      <c r="AJ1398" s="807">
        <v>1</v>
      </c>
      <c r="AK1398" s="807">
        <v>81</v>
      </c>
      <c r="AL1398" s="759" t="str">
        <f t="shared" si="43"/>
        <v>Vejez</v>
      </c>
    </row>
    <row r="1399" spans="1:38" ht="15">
      <c r="A1399" s="806" t="s">
        <v>867</v>
      </c>
      <c r="B1399" s="806" t="s">
        <v>815</v>
      </c>
      <c r="C1399" s="806" t="s">
        <v>783</v>
      </c>
      <c r="D1399" s="806" t="s">
        <v>784</v>
      </c>
      <c r="E1399" s="807">
        <v>476</v>
      </c>
      <c r="G1399" s="806" t="s">
        <v>919</v>
      </c>
      <c r="H1399" s="807">
        <v>6</v>
      </c>
      <c r="I1399" s="807">
        <v>644</v>
      </c>
      <c r="K1399" s="806" t="s">
        <v>678</v>
      </c>
      <c r="L1399" s="806" t="s">
        <v>895</v>
      </c>
      <c r="M1399" s="806" t="s">
        <v>666</v>
      </c>
      <c r="N1399" s="807">
        <v>99</v>
      </c>
      <c r="O1399" s="884"/>
      <c r="P1399" s="806" t="s">
        <v>816</v>
      </c>
      <c r="Q1399" s="807">
        <v>242</v>
      </c>
      <c r="R1399" s="807">
        <v>58</v>
      </c>
      <c r="S1399" s="759" t="str">
        <f t="shared" si="42"/>
        <v>Adulto</v>
      </c>
      <c r="U1399" s="806" t="s">
        <v>919</v>
      </c>
      <c r="V1399" s="807">
        <v>7</v>
      </c>
      <c r="W1399" s="807">
        <v>290</v>
      </c>
      <c r="X1399" s="885"/>
      <c r="Z1399" s="886"/>
      <c r="AA1399" s="886"/>
      <c r="AB1399" s="887"/>
      <c r="AC1399" s="886"/>
      <c r="AI1399" s="806" t="s">
        <v>817</v>
      </c>
      <c r="AJ1399" s="807">
        <v>1</v>
      </c>
      <c r="AK1399" s="807">
        <v>82</v>
      </c>
      <c r="AL1399" s="759" t="str">
        <f t="shared" si="43"/>
        <v>Vejez</v>
      </c>
    </row>
    <row r="1400" spans="1:38" ht="15">
      <c r="A1400" s="806" t="s">
        <v>867</v>
      </c>
      <c r="B1400" s="806" t="s">
        <v>818</v>
      </c>
      <c r="C1400" s="806" t="s">
        <v>788</v>
      </c>
      <c r="D1400" s="806" t="s">
        <v>789</v>
      </c>
      <c r="E1400" s="807">
        <v>1</v>
      </c>
      <c r="G1400" s="806" t="s">
        <v>919</v>
      </c>
      <c r="H1400" s="807">
        <v>7</v>
      </c>
      <c r="I1400" s="807">
        <v>686</v>
      </c>
      <c r="K1400" s="806" t="s">
        <v>678</v>
      </c>
      <c r="L1400" s="806" t="s">
        <v>895</v>
      </c>
      <c r="M1400" s="806" t="s">
        <v>794</v>
      </c>
      <c r="N1400" s="807">
        <v>53</v>
      </c>
      <c r="O1400" s="884"/>
      <c r="P1400" s="806" t="s">
        <v>816</v>
      </c>
      <c r="Q1400" s="807">
        <v>211</v>
      </c>
      <c r="R1400" s="807">
        <v>59</v>
      </c>
      <c r="S1400" s="759" t="str">
        <f t="shared" si="42"/>
        <v>Adulto</v>
      </c>
      <c r="U1400" s="806" t="s">
        <v>919</v>
      </c>
      <c r="V1400" s="807">
        <v>8</v>
      </c>
      <c r="W1400" s="807">
        <v>194</v>
      </c>
      <c r="X1400" s="885"/>
      <c r="Z1400" s="886"/>
      <c r="AA1400" s="886"/>
      <c r="AB1400" s="887"/>
      <c r="AC1400" s="886"/>
      <c r="AI1400" s="806" t="s">
        <v>817</v>
      </c>
      <c r="AJ1400" s="807">
        <v>1</v>
      </c>
      <c r="AK1400" s="807">
        <v>85</v>
      </c>
      <c r="AL1400" s="759" t="str">
        <f t="shared" si="43"/>
        <v>Vejez</v>
      </c>
    </row>
    <row r="1401" spans="1:38" ht="15">
      <c r="A1401" s="806" t="s">
        <v>867</v>
      </c>
      <c r="B1401" s="806" t="s">
        <v>818</v>
      </c>
      <c r="C1401" s="806" t="s">
        <v>788</v>
      </c>
      <c r="D1401" s="806" t="s">
        <v>784</v>
      </c>
      <c r="E1401" s="807">
        <v>6</v>
      </c>
      <c r="G1401" s="806" t="s">
        <v>919</v>
      </c>
      <c r="H1401" s="807">
        <v>8</v>
      </c>
      <c r="I1401" s="807">
        <v>629</v>
      </c>
      <c r="K1401" s="806" t="s">
        <v>678</v>
      </c>
      <c r="L1401" s="806" t="s">
        <v>895</v>
      </c>
      <c r="M1401" s="806" t="s">
        <v>795</v>
      </c>
      <c r="N1401" s="807">
        <v>88</v>
      </c>
      <c r="O1401" s="884"/>
      <c r="P1401" s="806" t="s">
        <v>816</v>
      </c>
      <c r="Q1401" s="807">
        <v>219</v>
      </c>
      <c r="R1401" s="807">
        <v>60</v>
      </c>
      <c r="S1401" s="759" t="str">
        <f t="shared" si="42"/>
        <v>Vejez</v>
      </c>
      <c r="U1401" s="806" t="s">
        <v>919</v>
      </c>
      <c r="V1401" s="807">
        <v>9</v>
      </c>
      <c r="W1401" s="807">
        <v>176</v>
      </c>
      <c r="X1401" s="885"/>
      <c r="Z1401" s="886"/>
      <c r="AA1401" s="886"/>
      <c r="AB1401" s="887"/>
      <c r="AC1401" s="886"/>
      <c r="AI1401" s="806" t="s">
        <v>817</v>
      </c>
      <c r="AJ1401" s="807">
        <v>1</v>
      </c>
      <c r="AK1401" s="807">
        <v>86</v>
      </c>
      <c r="AL1401" s="759" t="str">
        <f t="shared" si="43"/>
        <v>Vejez</v>
      </c>
    </row>
    <row r="1402" spans="1:38" ht="30">
      <c r="A1402" s="806" t="s">
        <v>867</v>
      </c>
      <c r="B1402" s="806" t="s">
        <v>818</v>
      </c>
      <c r="C1402" s="806" t="s">
        <v>783</v>
      </c>
      <c r="D1402" s="806" t="s">
        <v>789</v>
      </c>
      <c r="E1402" s="807">
        <v>3</v>
      </c>
      <c r="G1402" s="806" t="s">
        <v>919</v>
      </c>
      <c r="H1402" s="807">
        <v>9</v>
      </c>
      <c r="I1402" s="807">
        <v>529</v>
      </c>
      <c r="K1402" s="806" t="s">
        <v>678</v>
      </c>
      <c r="L1402" s="806" t="s">
        <v>895</v>
      </c>
      <c r="M1402" s="806" t="s">
        <v>829</v>
      </c>
      <c r="N1402" s="807">
        <v>13</v>
      </c>
      <c r="O1402" s="884"/>
      <c r="P1402" s="806" t="s">
        <v>816</v>
      </c>
      <c r="Q1402" s="807">
        <v>214</v>
      </c>
      <c r="R1402" s="807">
        <v>61</v>
      </c>
      <c r="S1402" s="759" t="str">
        <f t="shared" si="42"/>
        <v>Vejez</v>
      </c>
      <c r="U1402" s="806" t="s">
        <v>919</v>
      </c>
      <c r="V1402" s="807">
        <v>10</v>
      </c>
      <c r="W1402" s="807">
        <v>130</v>
      </c>
      <c r="X1402" s="885"/>
      <c r="Z1402" s="886"/>
      <c r="AA1402" s="886"/>
      <c r="AB1402" s="887"/>
      <c r="AC1402" s="886"/>
      <c r="AI1402" s="806" t="s">
        <v>821</v>
      </c>
      <c r="AJ1402" s="807">
        <v>5</v>
      </c>
      <c r="AK1402" s="807">
        <v>0</v>
      </c>
      <c r="AL1402" s="759" t="str">
        <f t="shared" si="43"/>
        <v>Primera Infancia</v>
      </c>
    </row>
    <row r="1403" spans="1:38" ht="30">
      <c r="A1403" s="806" t="s">
        <v>867</v>
      </c>
      <c r="B1403" s="806" t="s">
        <v>818</v>
      </c>
      <c r="C1403" s="806" t="s">
        <v>783</v>
      </c>
      <c r="D1403" s="806" t="s">
        <v>784</v>
      </c>
      <c r="E1403" s="807">
        <v>13</v>
      </c>
      <c r="G1403" s="806" t="s">
        <v>919</v>
      </c>
      <c r="H1403" s="807">
        <v>10</v>
      </c>
      <c r="I1403" s="807">
        <v>467</v>
      </c>
      <c r="K1403" s="806" t="s">
        <v>678</v>
      </c>
      <c r="L1403" s="806" t="s">
        <v>895</v>
      </c>
      <c r="M1403" s="806" t="s">
        <v>831</v>
      </c>
      <c r="N1403" s="807">
        <v>5</v>
      </c>
      <c r="O1403" s="884"/>
      <c r="P1403" s="806" t="s">
        <v>816</v>
      </c>
      <c r="Q1403" s="807">
        <v>209</v>
      </c>
      <c r="R1403" s="807">
        <v>62</v>
      </c>
      <c r="S1403" s="759" t="str">
        <f t="shared" si="42"/>
        <v>Vejez</v>
      </c>
      <c r="U1403" s="806" t="s">
        <v>919</v>
      </c>
      <c r="V1403" s="807">
        <v>11</v>
      </c>
      <c r="W1403" s="807">
        <v>83</v>
      </c>
      <c r="X1403" s="885"/>
      <c r="Z1403" s="886"/>
      <c r="AA1403" s="886"/>
      <c r="AB1403" s="887"/>
      <c r="AC1403" s="886"/>
      <c r="AI1403" s="806" t="s">
        <v>821</v>
      </c>
      <c r="AJ1403" s="807">
        <v>10</v>
      </c>
      <c r="AK1403" s="807">
        <v>1</v>
      </c>
      <c r="AL1403" s="759" t="str">
        <f t="shared" si="43"/>
        <v>Primera Infancia</v>
      </c>
    </row>
    <row r="1404" spans="1:38" ht="30">
      <c r="A1404" s="806" t="s">
        <v>868</v>
      </c>
      <c r="B1404" s="806" t="s">
        <v>782</v>
      </c>
      <c r="C1404" s="806" t="s">
        <v>788</v>
      </c>
      <c r="D1404" s="806" t="s">
        <v>789</v>
      </c>
      <c r="E1404" s="807">
        <v>2</v>
      </c>
      <c r="G1404" s="806" t="s">
        <v>919</v>
      </c>
      <c r="H1404" s="807">
        <v>11</v>
      </c>
      <c r="I1404" s="807">
        <v>328</v>
      </c>
      <c r="K1404" s="806" t="s">
        <v>678</v>
      </c>
      <c r="L1404" s="806" t="s">
        <v>895</v>
      </c>
      <c r="M1404" s="806" t="s">
        <v>798</v>
      </c>
      <c r="N1404" s="807">
        <v>171</v>
      </c>
      <c r="O1404" s="884"/>
      <c r="P1404" s="806" t="s">
        <v>816</v>
      </c>
      <c r="Q1404" s="807">
        <v>196</v>
      </c>
      <c r="R1404" s="807">
        <v>63</v>
      </c>
      <c r="S1404" s="759" t="str">
        <f t="shared" si="42"/>
        <v>Vejez</v>
      </c>
      <c r="U1404" s="806" t="s">
        <v>919</v>
      </c>
      <c r="V1404" s="807">
        <v>12</v>
      </c>
      <c r="W1404" s="807">
        <v>90</v>
      </c>
      <c r="X1404" s="885"/>
      <c r="Z1404" s="886"/>
      <c r="AA1404" s="886"/>
      <c r="AB1404" s="887"/>
      <c r="AC1404" s="886"/>
      <c r="AI1404" s="806" t="s">
        <v>821</v>
      </c>
      <c r="AJ1404" s="807">
        <v>5</v>
      </c>
      <c r="AK1404" s="807">
        <v>2</v>
      </c>
      <c r="AL1404" s="759" t="str">
        <f t="shared" si="43"/>
        <v>Primera Infancia</v>
      </c>
    </row>
    <row r="1405" spans="1:38" ht="30">
      <c r="A1405" s="806" t="s">
        <v>868</v>
      </c>
      <c r="B1405" s="806" t="s">
        <v>782</v>
      </c>
      <c r="C1405" s="806" t="s">
        <v>788</v>
      </c>
      <c r="D1405" s="806" t="s">
        <v>784</v>
      </c>
      <c r="E1405" s="807">
        <v>1</v>
      </c>
      <c r="G1405" s="806" t="s">
        <v>919</v>
      </c>
      <c r="H1405" s="807">
        <v>12</v>
      </c>
      <c r="I1405" s="807">
        <v>437</v>
      </c>
      <c r="K1405" s="806" t="s">
        <v>678</v>
      </c>
      <c r="L1405" s="806" t="s">
        <v>895</v>
      </c>
      <c r="M1405" s="806" t="s">
        <v>669</v>
      </c>
      <c r="N1405" s="807">
        <v>3</v>
      </c>
      <c r="O1405" s="884"/>
      <c r="P1405" s="806" t="s">
        <v>816</v>
      </c>
      <c r="Q1405" s="807">
        <v>184</v>
      </c>
      <c r="R1405" s="807">
        <v>64</v>
      </c>
      <c r="S1405" s="759" t="str">
        <f t="shared" si="42"/>
        <v>Vejez</v>
      </c>
      <c r="U1405" s="806" t="s">
        <v>894</v>
      </c>
      <c r="V1405" s="807">
        <v>0</v>
      </c>
      <c r="W1405" s="807">
        <v>16</v>
      </c>
      <c r="X1405" s="885"/>
      <c r="Z1405" s="886"/>
      <c r="AA1405" s="886"/>
      <c r="AB1405" s="887"/>
      <c r="AC1405" s="886"/>
      <c r="AI1405" s="806" t="s">
        <v>821</v>
      </c>
      <c r="AJ1405" s="807">
        <v>3</v>
      </c>
      <c r="AK1405" s="807">
        <v>3</v>
      </c>
      <c r="AL1405" s="759" t="str">
        <f t="shared" si="43"/>
        <v>Primera Infancia</v>
      </c>
    </row>
    <row r="1406" spans="1:38" ht="30">
      <c r="A1406" s="806" t="s">
        <v>868</v>
      </c>
      <c r="B1406" s="806" t="s">
        <v>782</v>
      </c>
      <c r="C1406" s="806" t="s">
        <v>783</v>
      </c>
      <c r="D1406" s="806" t="s">
        <v>789</v>
      </c>
      <c r="E1406" s="807">
        <v>2</v>
      </c>
      <c r="G1406" s="806" t="s">
        <v>894</v>
      </c>
      <c r="H1406" s="807">
        <v>0</v>
      </c>
      <c r="I1406" s="807">
        <v>425</v>
      </c>
      <c r="K1406" s="806" t="s">
        <v>678</v>
      </c>
      <c r="L1406" s="806" t="s">
        <v>895</v>
      </c>
      <c r="M1406" s="806" t="s">
        <v>799</v>
      </c>
      <c r="N1406" s="807">
        <v>488</v>
      </c>
      <c r="O1406" s="884"/>
      <c r="P1406" s="806" t="s">
        <v>816</v>
      </c>
      <c r="Q1406" s="807">
        <v>169</v>
      </c>
      <c r="R1406" s="807">
        <v>65</v>
      </c>
      <c r="S1406" s="759" t="str">
        <f t="shared" si="42"/>
        <v>Vejez</v>
      </c>
      <c r="U1406" s="806" t="s">
        <v>894</v>
      </c>
      <c r="V1406" s="807">
        <v>1</v>
      </c>
      <c r="W1406" s="807">
        <v>65</v>
      </c>
      <c r="X1406" s="885"/>
      <c r="Z1406" s="886"/>
      <c r="AA1406" s="886"/>
      <c r="AB1406" s="887"/>
      <c r="AC1406" s="886"/>
      <c r="AI1406" s="806" t="s">
        <v>821</v>
      </c>
      <c r="AJ1406" s="807">
        <v>7</v>
      </c>
      <c r="AK1406" s="807">
        <v>4</v>
      </c>
      <c r="AL1406" s="759" t="str">
        <f t="shared" si="43"/>
        <v>Primera Infancia</v>
      </c>
    </row>
    <row r="1407" spans="1:38" ht="30">
      <c r="A1407" s="806" t="s">
        <v>868</v>
      </c>
      <c r="B1407" s="806" t="s">
        <v>782</v>
      </c>
      <c r="C1407" s="806" t="s">
        <v>783</v>
      </c>
      <c r="D1407" s="806" t="s">
        <v>784</v>
      </c>
      <c r="E1407" s="807">
        <v>2</v>
      </c>
      <c r="G1407" s="806" t="s">
        <v>894</v>
      </c>
      <c r="H1407" s="807">
        <v>1</v>
      </c>
      <c r="I1407" s="807">
        <v>1715</v>
      </c>
      <c r="K1407" s="806" t="s">
        <v>678</v>
      </c>
      <c r="L1407" s="806" t="s">
        <v>895</v>
      </c>
      <c r="M1407" s="806" t="s">
        <v>801</v>
      </c>
      <c r="N1407" s="807">
        <v>384</v>
      </c>
      <c r="O1407" s="884"/>
      <c r="P1407" s="806" t="s">
        <v>816</v>
      </c>
      <c r="Q1407" s="807">
        <v>163</v>
      </c>
      <c r="R1407" s="807">
        <v>66</v>
      </c>
      <c r="S1407" s="759" t="str">
        <f t="shared" si="42"/>
        <v>Vejez</v>
      </c>
      <c r="U1407" s="806" t="s">
        <v>894</v>
      </c>
      <c r="V1407" s="807">
        <v>2</v>
      </c>
      <c r="W1407" s="807">
        <v>174</v>
      </c>
      <c r="X1407" s="885"/>
      <c r="Z1407" s="886"/>
      <c r="AA1407" s="886"/>
      <c r="AB1407" s="887"/>
      <c r="AC1407" s="886"/>
      <c r="AI1407" s="806" t="s">
        <v>821</v>
      </c>
      <c r="AJ1407" s="807">
        <v>5</v>
      </c>
      <c r="AK1407" s="807">
        <v>5</v>
      </c>
      <c r="AL1407" s="759" t="str">
        <f t="shared" si="43"/>
        <v>Primera Infancia</v>
      </c>
    </row>
    <row r="1408" spans="1:38" ht="15">
      <c r="A1408" s="806" t="s">
        <v>868</v>
      </c>
      <c r="B1408" s="806" t="s">
        <v>662</v>
      </c>
      <c r="C1408" s="806" t="s">
        <v>788</v>
      </c>
      <c r="D1408" s="806" t="s">
        <v>789</v>
      </c>
      <c r="E1408" s="807">
        <v>465</v>
      </c>
      <c r="G1408" s="806" t="s">
        <v>894</v>
      </c>
      <c r="H1408" s="807">
        <v>2</v>
      </c>
      <c r="I1408" s="807">
        <v>5546</v>
      </c>
      <c r="K1408" s="806" t="s">
        <v>678</v>
      </c>
      <c r="L1408" s="806" t="s">
        <v>895</v>
      </c>
      <c r="M1408" s="806" t="s">
        <v>878</v>
      </c>
      <c r="N1408" s="807">
        <v>7</v>
      </c>
      <c r="O1408" s="884"/>
      <c r="P1408" s="806" t="s">
        <v>816</v>
      </c>
      <c r="Q1408" s="807">
        <v>142</v>
      </c>
      <c r="R1408" s="807">
        <v>67</v>
      </c>
      <c r="S1408" s="759" t="str">
        <f t="shared" si="42"/>
        <v>Vejez</v>
      </c>
      <c r="U1408" s="806" t="s">
        <v>894</v>
      </c>
      <c r="V1408" s="807">
        <v>3</v>
      </c>
      <c r="W1408" s="807">
        <v>87</v>
      </c>
      <c r="X1408" s="885"/>
      <c r="Z1408" s="886"/>
      <c r="AA1408" s="886"/>
      <c r="AB1408" s="887"/>
      <c r="AC1408" s="886"/>
      <c r="AI1408" s="806" t="s">
        <v>821</v>
      </c>
      <c r="AJ1408" s="807">
        <v>9</v>
      </c>
      <c r="AK1408" s="807">
        <v>6</v>
      </c>
      <c r="AL1408" s="759" t="str">
        <f t="shared" si="43"/>
        <v>Infancia</v>
      </c>
    </row>
    <row r="1409" spans="1:38" ht="15">
      <c r="A1409" s="806" t="s">
        <v>868</v>
      </c>
      <c r="B1409" s="806" t="s">
        <v>662</v>
      </c>
      <c r="C1409" s="806" t="s">
        <v>788</v>
      </c>
      <c r="D1409" s="806" t="s">
        <v>784</v>
      </c>
      <c r="E1409" s="807">
        <v>484</v>
      </c>
      <c r="G1409" s="806" t="s">
        <v>894</v>
      </c>
      <c r="H1409" s="807">
        <v>3</v>
      </c>
      <c r="I1409" s="807">
        <v>2882</v>
      </c>
      <c r="K1409" s="806" t="s">
        <v>678</v>
      </c>
      <c r="L1409" s="806" t="s">
        <v>895</v>
      </c>
      <c r="M1409" s="806" t="s">
        <v>673</v>
      </c>
      <c r="N1409" s="807">
        <v>1</v>
      </c>
      <c r="O1409" s="884"/>
      <c r="P1409" s="806" t="s">
        <v>816</v>
      </c>
      <c r="Q1409" s="807">
        <v>151</v>
      </c>
      <c r="R1409" s="807">
        <v>68</v>
      </c>
      <c r="S1409" s="759" t="str">
        <f t="shared" si="42"/>
        <v>Vejez</v>
      </c>
      <c r="U1409" s="806" t="s">
        <v>894</v>
      </c>
      <c r="V1409" s="807">
        <v>4</v>
      </c>
      <c r="W1409" s="807">
        <v>1392</v>
      </c>
      <c r="X1409" s="885"/>
      <c r="Z1409" s="886"/>
      <c r="AA1409" s="886"/>
      <c r="AB1409" s="887"/>
      <c r="AC1409" s="886"/>
      <c r="AI1409" s="806" t="s">
        <v>821</v>
      </c>
      <c r="AJ1409" s="807">
        <v>7</v>
      </c>
      <c r="AK1409" s="807">
        <v>7</v>
      </c>
      <c r="AL1409" s="759" t="str">
        <f t="shared" si="43"/>
        <v>Infancia</v>
      </c>
    </row>
    <row r="1410" spans="1:38" ht="15">
      <c r="A1410" s="806" t="s">
        <v>868</v>
      </c>
      <c r="B1410" s="806" t="s">
        <v>662</v>
      </c>
      <c r="C1410" s="806" t="s">
        <v>783</v>
      </c>
      <c r="D1410" s="806" t="s">
        <v>789</v>
      </c>
      <c r="E1410" s="807">
        <v>503</v>
      </c>
      <c r="G1410" s="806" t="s">
        <v>894</v>
      </c>
      <c r="H1410" s="807">
        <v>4</v>
      </c>
      <c r="I1410" s="807">
        <v>9442</v>
      </c>
      <c r="K1410" s="806" t="s">
        <v>678</v>
      </c>
      <c r="L1410" s="806" t="s">
        <v>895</v>
      </c>
      <c r="M1410" s="806" t="s">
        <v>674</v>
      </c>
      <c r="N1410" s="807">
        <v>18982</v>
      </c>
      <c r="O1410" s="884"/>
      <c r="P1410" s="806" t="s">
        <v>816</v>
      </c>
      <c r="Q1410" s="807">
        <v>153</v>
      </c>
      <c r="R1410" s="807">
        <v>69</v>
      </c>
      <c r="S1410" s="759" t="str">
        <f t="shared" si="42"/>
        <v>Vejez</v>
      </c>
      <c r="U1410" s="806" t="s">
        <v>894</v>
      </c>
      <c r="V1410" s="807">
        <v>5</v>
      </c>
      <c r="W1410" s="807">
        <v>126</v>
      </c>
      <c r="X1410" s="885"/>
      <c r="Z1410" s="886"/>
      <c r="AA1410" s="886"/>
      <c r="AB1410" s="887"/>
      <c r="AC1410" s="886"/>
      <c r="AI1410" s="806" t="s">
        <v>821</v>
      </c>
      <c r="AJ1410" s="807">
        <v>6</v>
      </c>
      <c r="AK1410" s="807">
        <v>8</v>
      </c>
      <c r="AL1410" s="759" t="str">
        <f t="shared" si="43"/>
        <v>Infancia</v>
      </c>
    </row>
    <row r="1411" spans="1:38" ht="15">
      <c r="A1411" s="806" t="s">
        <v>868</v>
      </c>
      <c r="B1411" s="806" t="s">
        <v>662</v>
      </c>
      <c r="C1411" s="806" t="s">
        <v>783</v>
      </c>
      <c r="D1411" s="806" t="s">
        <v>784</v>
      </c>
      <c r="E1411" s="807">
        <v>514</v>
      </c>
      <c r="G1411" s="806" t="s">
        <v>894</v>
      </c>
      <c r="H1411" s="807">
        <v>5</v>
      </c>
      <c r="I1411" s="807">
        <v>1323</v>
      </c>
      <c r="K1411" s="806" t="s">
        <v>678</v>
      </c>
      <c r="L1411" s="806" t="s">
        <v>895</v>
      </c>
      <c r="M1411" s="806" t="s">
        <v>676</v>
      </c>
      <c r="N1411" s="807">
        <v>20</v>
      </c>
      <c r="O1411" s="884"/>
      <c r="P1411" s="806" t="s">
        <v>816</v>
      </c>
      <c r="Q1411" s="807">
        <v>117</v>
      </c>
      <c r="R1411" s="807">
        <v>70</v>
      </c>
      <c r="S1411" s="759" t="str">
        <f t="shared" ref="S1411:S1474" si="44">IF(P1411=0,"",IF(AND(R1411&gt;=0,R1411&lt;=5),"Primera Infancia",IF(AND(R1411&gt;=6,R1411&lt;=11),"Infancia",IF(AND(R1411&gt;=12,R1411&lt;=17),"Adolescente",IF(AND(R1411&gt;=18,R1411&lt;=28),"Juventud",IF(AND(R1411&gt;=29,R1411&lt;=59),"Adulto","Vejez"))))))</f>
        <v>Vejez</v>
      </c>
      <c r="U1411" s="806" t="s">
        <v>894</v>
      </c>
      <c r="V1411" s="807">
        <v>6</v>
      </c>
      <c r="W1411" s="807">
        <v>113</v>
      </c>
      <c r="X1411" s="885"/>
      <c r="Z1411" s="886"/>
      <c r="AA1411" s="886"/>
      <c r="AB1411" s="887"/>
      <c r="AC1411" s="886"/>
      <c r="AI1411" s="806" t="s">
        <v>821</v>
      </c>
      <c r="AJ1411" s="807">
        <v>13</v>
      </c>
      <c r="AK1411" s="807">
        <v>9</v>
      </c>
      <c r="AL1411" s="759" t="str">
        <f t="shared" ref="AL1411:AL1474" si="45">IF(AI1411=0,"",IF(AND(AK1411&gt;=0,AK1411&lt;=5),"Primera Infancia",IF(AND(AK1411&gt;=6,AK1411&lt;=11),"Infancia",IF(AND(AK1411&gt;=12,AK1411&lt;=17),"Adolescente",IF(AND(AK1411&gt;=18,AK1411&lt;=28),"Juventud",IF(AND(AK1411&gt;=29,AK1411&lt;=59),"Adulto","Vejez"))))))</f>
        <v>Infancia</v>
      </c>
    </row>
    <row r="1412" spans="1:38" ht="15">
      <c r="A1412" s="806" t="s">
        <v>868</v>
      </c>
      <c r="B1412" s="806" t="s">
        <v>666</v>
      </c>
      <c r="C1412" s="806" t="s">
        <v>788</v>
      </c>
      <c r="D1412" s="806" t="s">
        <v>789</v>
      </c>
      <c r="E1412" s="807">
        <v>202</v>
      </c>
      <c r="G1412" s="806" t="s">
        <v>894</v>
      </c>
      <c r="H1412" s="807">
        <v>6</v>
      </c>
      <c r="I1412" s="807">
        <v>1199</v>
      </c>
      <c r="K1412" s="806" t="s">
        <v>678</v>
      </c>
      <c r="L1412" s="806" t="s">
        <v>895</v>
      </c>
      <c r="M1412" s="806" t="s">
        <v>678</v>
      </c>
      <c r="N1412" s="807">
        <v>3</v>
      </c>
      <c r="O1412" s="884"/>
      <c r="P1412" s="806" t="s">
        <v>816</v>
      </c>
      <c r="Q1412" s="807">
        <v>134</v>
      </c>
      <c r="R1412" s="807">
        <v>71</v>
      </c>
      <c r="S1412" s="759" t="str">
        <f t="shared" si="44"/>
        <v>Vejez</v>
      </c>
      <c r="U1412" s="806" t="s">
        <v>894</v>
      </c>
      <c r="V1412" s="807">
        <v>7</v>
      </c>
      <c r="W1412" s="807">
        <v>65</v>
      </c>
      <c r="X1412" s="885"/>
      <c r="Z1412" s="886"/>
      <c r="AA1412" s="886"/>
      <c r="AB1412" s="887"/>
      <c r="AC1412" s="886"/>
      <c r="AI1412" s="806" t="s">
        <v>821</v>
      </c>
      <c r="AJ1412" s="807">
        <v>9</v>
      </c>
      <c r="AK1412" s="807">
        <v>10</v>
      </c>
      <c r="AL1412" s="759" t="str">
        <f t="shared" si="45"/>
        <v>Infancia</v>
      </c>
    </row>
    <row r="1413" spans="1:38" ht="15">
      <c r="A1413" s="806" t="s">
        <v>868</v>
      </c>
      <c r="B1413" s="806" t="s">
        <v>666</v>
      </c>
      <c r="C1413" s="806" t="s">
        <v>788</v>
      </c>
      <c r="D1413" s="806" t="s">
        <v>784</v>
      </c>
      <c r="E1413" s="807">
        <v>128</v>
      </c>
      <c r="G1413" s="806" t="s">
        <v>894</v>
      </c>
      <c r="H1413" s="807">
        <v>7</v>
      </c>
      <c r="I1413" s="807">
        <v>1153</v>
      </c>
      <c r="K1413" s="806" t="s">
        <v>678</v>
      </c>
      <c r="L1413" s="806" t="s">
        <v>895</v>
      </c>
      <c r="M1413" s="806" t="s">
        <v>683</v>
      </c>
      <c r="N1413" s="807">
        <v>14</v>
      </c>
      <c r="O1413" s="884"/>
      <c r="P1413" s="806" t="s">
        <v>816</v>
      </c>
      <c r="Q1413" s="807">
        <v>113</v>
      </c>
      <c r="R1413" s="807">
        <v>72</v>
      </c>
      <c r="S1413" s="759" t="str">
        <f t="shared" si="44"/>
        <v>Vejez</v>
      </c>
      <c r="U1413" s="806" t="s">
        <v>894</v>
      </c>
      <c r="V1413" s="807">
        <v>8</v>
      </c>
      <c r="W1413" s="807">
        <v>41</v>
      </c>
      <c r="X1413" s="885"/>
      <c r="Z1413" s="886"/>
      <c r="AA1413" s="886"/>
      <c r="AB1413" s="887"/>
      <c r="AC1413" s="886"/>
      <c r="AI1413" s="806" t="s">
        <v>821</v>
      </c>
      <c r="AJ1413" s="807">
        <v>11</v>
      </c>
      <c r="AK1413" s="807">
        <v>11</v>
      </c>
      <c r="AL1413" s="759" t="str">
        <f t="shared" si="45"/>
        <v>Infancia</v>
      </c>
    </row>
    <row r="1414" spans="1:38" ht="30">
      <c r="A1414" s="806" t="s">
        <v>868</v>
      </c>
      <c r="B1414" s="806" t="s">
        <v>666</v>
      </c>
      <c r="C1414" s="806" t="s">
        <v>783</v>
      </c>
      <c r="D1414" s="806" t="s">
        <v>789</v>
      </c>
      <c r="E1414" s="807">
        <v>213</v>
      </c>
      <c r="G1414" s="806" t="s">
        <v>894</v>
      </c>
      <c r="H1414" s="807">
        <v>8</v>
      </c>
      <c r="I1414" s="807">
        <v>915</v>
      </c>
      <c r="K1414" s="806" t="s">
        <v>678</v>
      </c>
      <c r="L1414" s="806" t="s">
        <v>895</v>
      </c>
      <c r="M1414" s="806" t="s">
        <v>684</v>
      </c>
      <c r="N1414" s="807">
        <v>6260</v>
      </c>
      <c r="O1414" s="884"/>
      <c r="P1414" s="806" t="s">
        <v>816</v>
      </c>
      <c r="Q1414" s="807">
        <v>100</v>
      </c>
      <c r="R1414" s="807">
        <v>73</v>
      </c>
      <c r="S1414" s="759" t="str">
        <f t="shared" si="44"/>
        <v>Vejez</v>
      </c>
      <c r="U1414" s="806" t="s">
        <v>894</v>
      </c>
      <c r="V1414" s="807">
        <v>9</v>
      </c>
      <c r="W1414" s="807">
        <v>22</v>
      </c>
      <c r="X1414" s="885"/>
      <c r="Z1414" s="886"/>
      <c r="AA1414" s="886"/>
      <c r="AB1414" s="887"/>
      <c r="AC1414" s="886"/>
      <c r="AI1414" s="806" t="s">
        <v>821</v>
      </c>
      <c r="AJ1414" s="807">
        <v>10</v>
      </c>
      <c r="AK1414" s="807">
        <v>12</v>
      </c>
      <c r="AL1414" s="759" t="str">
        <f t="shared" si="45"/>
        <v>Adolescente</v>
      </c>
    </row>
    <row r="1415" spans="1:38" ht="30">
      <c r="A1415" s="806" t="s">
        <v>868</v>
      </c>
      <c r="B1415" s="806" t="s">
        <v>666</v>
      </c>
      <c r="C1415" s="806" t="s">
        <v>783</v>
      </c>
      <c r="D1415" s="806" t="s">
        <v>784</v>
      </c>
      <c r="E1415" s="807">
        <v>143</v>
      </c>
      <c r="G1415" s="806" t="s">
        <v>894</v>
      </c>
      <c r="H1415" s="807">
        <v>9</v>
      </c>
      <c r="I1415" s="807">
        <v>646</v>
      </c>
      <c r="K1415" s="806" t="s">
        <v>678</v>
      </c>
      <c r="L1415" s="806" t="s">
        <v>901</v>
      </c>
      <c r="M1415" s="806" t="s">
        <v>662</v>
      </c>
      <c r="N1415" s="807">
        <v>7</v>
      </c>
      <c r="O1415" s="884"/>
      <c r="P1415" s="806" t="s">
        <v>816</v>
      </c>
      <c r="Q1415" s="807">
        <v>101</v>
      </c>
      <c r="R1415" s="807">
        <v>74</v>
      </c>
      <c r="S1415" s="759" t="str">
        <f t="shared" si="44"/>
        <v>Vejez</v>
      </c>
      <c r="U1415" s="806" t="s">
        <v>894</v>
      </c>
      <c r="V1415" s="807">
        <v>10</v>
      </c>
      <c r="W1415" s="807">
        <v>15</v>
      </c>
      <c r="X1415" s="885"/>
      <c r="Z1415" s="886"/>
      <c r="AA1415" s="886"/>
      <c r="AB1415" s="887"/>
      <c r="AC1415" s="886"/>
      <c r="AI1415" s="806" t="s">
        <v>821</v>
      </c>
      <c r="AJ1415" s="807">
        <v>13</v>
      </c>
      <c r="AK1415" s="807">
        <v>13</v>
      </c>
      <c r="AL1415" s="759" t="str">
        <f t="shared" si="45"/>
        <v>Adolescente</v>
      </c>
    </row>
    <row r="1416" spans="1:38" ht="30">
      <c r="A1416" s="806" t="s">
        <v>868</v>
      </c>
      <c r="B1416" s="806" t="s">
        <v>669</v>
      </c>
      <c r="C1416" s="806" t="s">
        <v>788</v>
      </c>
      <c r="D1416" s="806" t="s">
        <v>784</v>
      </c>
      <c r="E1416" s="807">
        <v>1</v>
      </c>
      <c r="G1416" s="806" t="s">
        <v>894</v>
      </c>
      <c r="H1416" s="807">
        <v>10</v>
      </c>
      <c r="I1416" s="807">
        <v>464</v>
      </c>
      <c r="K1416" s="806" t="s">
        <v>678</v>
      </c>
      <c r="L1416" s="806" t="s">
        <v>901</v>
      </c>
      <c r="M1416" s="806" t="s">
        <v>820</v>
      </c>
      <c r="N1416" s="807">
        <v>1</v>
      </c>
      <c r="O1416" s="884"/>
      <c r="P1416" s="806" t="s">
        <v>816</v>
      </c>
      <c r="Q1416" s="807">
        <v>101</v>
      </c>
      <c r="R1416" s="807">
        <v>75</v>
      </c>
      <c r="S1416" s="759" t="str">
        <f t="shared" si="44"/>
        <v>Vejez</v>
      </c>
      <c r="U1416" s="806" t="s">
        <v>894</v>
      </c>
      <c r="V1416" s="807">
        <v>11</v>
      </c>
      <c r="W1416" s="807">
        <v>2</v>
      </c>
      <c r="X1416" s="885"/>
      <c r="Z1416" s="886"/>
      <c r="AA1416" s="886"/>
      <c r="AB1416" s="887"/>
      <c r="AC1416" s="886"/>
      <c r="AI1416" s="806" t="s">
        <v>821</v>
      </c>
      <c r="AJ1416" s="807">
        <v>8</v>
      </c>
      <c r="AK1416" s="807">
        <v>14</v>
      </c>
      <c r="AL1416" s="759" t="str">
        <f t="shared" si="45"/>
        <v>Adolescente</v>
      </c>
    </row>
    <row r="1417" spans="1:38" ht="30">
      <c r="A1417" s="806" t="s">
        <v>868</v>
      </c>
      <c r="B1417" s="806" t="s">
        <v>669</v>
      </c>
      <c r="C1417" s="806" t="s">
        <v>783</v>
      </c>
      <c r="D1417" s="806" t="s">
        <v>784</v>
      </c>
      <c r="E1417" s="807">
        <v>1</v>
      </c>
      <c r="G1417" s="806" t="s">
        <v>894</v>
      </c>
      <c r="H1417" s="807">
        <v>11</v>
      </c>
      <c r="I1417" s="807">
        <v>321</v>
      </c>
      <c r="K1417" s="806" t="s">
        <v>678</v>
      </c>
      <c r="L1417" s="806" t="s">
        <v>901</v>
      </c>
      <c r="M1417" s="806" t="s">
        <v>806</v>
      </c>
      <c r="N1417" s="807">
        <v>18</v>
      </c>
      <c r="O1417" s="884"/>
      <c r="P1417" s="806" t="s">
        <v>816</v>
      </c>
      <c r="Q1417" s="807">
        <v>106</v>
      </c>
      <c r="R1417" s="807">
        <v>76</v>
      </c>
      <c r="S1417" s="759" t="str">
        <f t="shared" si="44"/>
        <v>Vejez</v>
      </c>
      <c r="U1417" s="806" t="s">
        <v>894</v>
      </c>
      <c r="V1417" s="807">
        <v>12</v>
      </c>
      <c r="W1417" s="807">
        <v>4</v>
      </c>
      <c r="X1417" s="885"/>
      <c r="Z1417" s="886"/>
      <c r="AA1417" s="886"/>
      <c r="AB1417" s="887"/>
      <c r="AC1417" s="886"/>
      <c r="AI1417" s="806" t="s">
        <v>821</v>
      </c>
      <c r="AJ1417" s="807">
        <v>12</v>
      </c>
      <c r="AK1417" s="807">
        <v>15</v>
      </c>
      <c r="AL1417" s="759" t="str">
        <f t="shared" si="45"/>
        <v>Adolescente</v>
      </c>
    </row>
    <row r="1418" spans="1:38" ht="30">
      <c r="A1418" s="806" t="s">
        <v>868</v>
      </c>
      <c r="B1418" s="806" t="s">
        <v>787</v>
      </c>
      <c r="C1418" s="806" t="s">
        <v>788</v>
      </c>
      <c r="D1418" s="806" t="s">
        <v>789</v>
      </c>
      <c r="E1418" s="807">
        <v>1</v>
      </c>
      <c r="G1418" s="806" t="s">
        <v>894</v>
      </c>
      <c r="H1418" s="807">
        <v>12</v>
      </c>
      <c r="I1418" s="807">
        <v>483</v>
      </c>
      <c r="K1418" s="806" t="s">
        <v>678</v>
      </c>
      <c r="L1418" s="806" t="s">
        <v>901</v>
      </c>
      <c r="M1418" s="806" t="s">
        <v>808</v>
      </c>
      <c r="N1418" s="807">
        <v>2</v>
      </c>
      <c r="O1418" s="884"/>
      <c r="P1418" s="806" t="s">
        <v>816</v>
      </c>
      <c r="Q1418" s="807">
        <v>91</v>
      </c>
      <c r="R1418" s="807">
        <v>77</v>
      </c>
      <c r="S1418" s="759" t="str">
        <f t="shared" si="44"/>
        <v>Vejez</v>
      </c>
      <c r="U1418" s="806" t="s">
        <v>920</v>
      </c>
      <c r="V1418" s="807">
        <v>0</v>
      </c>
      <c r="W1418" s="807">
        <v>8</v>
      </c>
      <c r="X1418" s="885"/>
      <c r="Z1418" s="886"/>
      <c r="AA1418" s="886"/>
      <c r="AB1418" s="887"/>
      <c r="AC1418" s="886"/>
      <c r="AI1418" s="806" t="s">
        <v>821</v>
      </c>
      <c r="AJ1418" s="807">
        <v>12</v>
      </c>
      <c r="AK1418" s="807">
        <v>16</v>
      </c>
      <c r="AL1418" s="759" t="str">
        <f t="shared" si="45"/>
        <v>Adolescente</v>
      </c>
    </row>
    <row r="1419" spans="1:38" ht="30">
      <c r="A1419" s="806" t="s">
        <v>868</v>
      </c>
      <c r="B1419" s="806" t="s">
        <v>787</v>
      </c>
      <c r="C1419" s="806" t="s">
        <v>788</v>
      </c>
      <c r="D1419" s="806" t="s">
        <v>784</v>
      </c>
      <c r="E1419" s="807">
        <v>2</v>
      </c>
      <c r="G1419" s="806" t="s">
        <v>920</v>
      </c>
      <c r="H1419" s="807">
        <v>0</v>
      </c>
      <c r="I1419" s="807">
        <v>40</v>
      </c>
      <c r="K1419" s="806" t="s">
        <v>678</v>
      </c>
      <c r="L1419" s="806" t="s">
        <v>901</v>
      </c>
      <c r="M1419" s="806" t="s">
        <v>790</v>
      </c>
      <c r="N1419" s="807">
        <v>10</v>
      </c>
      <c r="O1419" s="884"/>
      <c r="P1419" s="806" t="s">
        <v>816</v>
      </c>
      <c r="Q1419" s="807">
        <v>78</v>
      </c>
      <c r="R1419" s="807">
        <v>78</v>
      </c>
      <c r="S1419" s="759" t="str">
        <f t="shared" si="44"/>
        <v>Vejez</v>
      </c>
      <c r="U1419" s="806" t="s">
        <v>920</v>
      </c>
      <c r="V1419" s="807">
        <v>1</v>
      </c>
      <c r="W1419" s="807">
        <v>87</v>
      </c>
      <c r="X1419" s="885"/>
      <c r="Z1419" s="886"/>
      <c r="AA1419" s="886"/>
      <c r="AB1419" s="887"/>
      <c r="AC1419" s="886"/>
      <c r="AI1419" s="806" t="s">
        <v>821</v>
      </c>
      <c r="AJ1419" s="807">
        <v>10</v>
      </c>
      <c r="AK1419" s="807">
        <v>17</v>
      </c>
      <c r="AL1419" s="759" t="str">
        <f t="shared" si="45"/>
        <v>Adolescente</v>
      </c>
    </row>
    <row r="1420" spans="1:38" ht="15">
      <c r="A1420" s="806" t="s">
        <v>868</v>
      </c>
      <c r="B1420" s="806" t="s">
        <v>787</v>
      </c>
      <c r="C1420" s="806" t="s">
        <v>783</v>
      </c>
      <c r="D1420" s="806" t="s">
        <v>784</v>
      </c>
      <c r="E1420" s="807">
        <v>4</v>
      </c>
      <c r="G1420" s="806" t="s">
        <v>920</v>
      </c>
      <c r="H1420" s="807">
        <v>1</v>
      </c>
      <c r="I1420" s="807">
        <v>141</v>
      </c>
      <c r="K1420" s="806" t="s">
        <v>678</v>
      </c>
      <c r="L1420" s="806" t="s">
        <v>901</v>
      </c>
      <c r="M1420" s="806" t="s">
        <v>791</v>
      </c>
      <c r="N1420" s="807">
        <v>1</v>
      </c>
      <c r="O1420" s="884"/>
      <c r="P1420" s="806" t="s">
        <v>816</v>
      </c>
      <c r="Q1420" s="807">
        <v>76</v>
      </c>
      <c r="R1420" s="807">
        <v>79</v>
      </c>
      <c r="S1420" s="759" t="str">
        <f t="shared" si="44"/>
        <v>Vejez</v>
      </c>
      <c r="U1420" s="806" t="s">
        <v>920</v>
      </c>
      <c r="V1420" s="807">
        <v>2</v>
      </c>
      <c r="W1420" s="807">
        <v>250</v>
      </c>
      <c r="X1420" s="885"/>
      <c r="Z1420" s="886"/>
      <c r="AA1420" s="886"/>
      <c r="AB1420" s="887"/>
      <c r="AC1420" s="886"/>
      <c r="AI1420" s="806" t="s">
        <v>821</v>
      </c>
      <c r="AJ1420" s="807">
        <v>16</v>
      </c>
      <c r="AK1420" s="807">
        <v>18</v>
      </c>
      <c r="AL1420" s="759" t="str">
        <f t="shared" si="45"/>
        <v>Juventud</v>
      </c>
    </row>
    <row r="1421" spans="1:38" ht="15">
      <c r="A1421" s="806" t="s">
        <v>868</v>
      </c>
      <c r="B1421" s="806" t="s">
        <v>792</v>
      </c>
      <c r="C1421" s="806" t="s">
        <v>783</v>
      </c>
      <c r="D1421" s="806" t="s">
        <v>784</v>
      </c>
      <c r="E1421" s="807">
        <v>1</v>
      </c>
      <c r="G1421" s="806" t="s">
        <v>920</v>
      </c>
      <c r="H1421" s="807">
        <v>2</v>
      </c>
      <c r="I1421" s="807">
        <v>362</v>
      </c>
      <c r="K1421" s="806" t="s">
        <v>678</v>
      </c>
      <c r="L1421" s="806" t="s">
        <v>901</v>
      </c>
      <c r="M1421" s="806" t="s">
        <v>666</v>
      </c>
      <c r="N1421" s="807">
        <v>12</v>
      </c>
      <c r="O1421" s="884"/>
      <c r="P1421" s="806" t="s">
        <v>816</v>
      </c>
      <c r="Q1421" s="807">
        <v>57</v>
      </c>
      <c r="R1421" s="807">
        <v>80</v>
      </c>
      <c r="S1421" s="759" t="str">
        <f t="shared" si="44"/>
        <v>Vejez</v>
      </c>
      <c r="U1421" s="806" t="s">
        <v>920</v>
      </c>
      <c r="V1421" s="807">
        <v>3</v>
      </c>
      <c r="W1421" s="807">
        <v>133</v>
      </c>
      <c r="X1421" s="885"/>
      <c r="Z1421" s="886"/>
      <c r="AA1421" s="886"/>
      <c r="AB1421" s="887"/>
      <c r="AC1421" s="886"/>
      <c r="AI1421" s="806" t="s">
        <v>821</v>
      </c>
      <c r="AJ1421" s="807">
        <v>15</v>
      </c>
      <c r="AK1421" s="807">
        <v>19</v>
      </c>
      <c r="AL1421" s="759" t="str">
        <f t="shared" si="45"/>
        <v>Juventud</v>
      </c>
    </row>
    <row r="1422" spans="1:38" ht="15">
      <c r="A1422" s="806" t="s">
        <v>868</v>
      </c>
      <c r="B1422" s="806" t="s">
        <v>815</v>
      </c>
      <c r="C1422" s="806" t="s">
        <v>788</v>
      </c>
      <c r="D1422" s="806" t="s">
        <v>789</v>
      </c>
      <c r="E1422" s="807">
        <v>142</v>
      </c>
      <c r="G1422" s="806" t="s">
        <v>920</v>
      </c>
      <c r="H1422" s="807">
        <v>3</v>
      </c>
      <c r="I1422" s="807">
        <v>209</v>
      </c>
      <c r="K1422" s="806" t="s">
        <v>678</v>
      </c>
      <c r="L1422" s="806" t="s">
        <v>901</v>
      </c>
      <c r="M1422" s="806" t="s">
        <v>794</v>
      </c>
      <c r="N1422" s="807">
        <v>3</v>
      </c>
      <c r="O1422" s="884"/>
      <c r="P1422" s="806" t="s">
        <v>816</v>
      </c>
      <c r="Q1422" s="807">
        <v>69</v>
      </c>
      <c r="R1422" s="807">
        <v>81</v>
      </c>
      <c r="S1422" s="759" t="str">
        <f t="shared" si="44"/>
        <v>Vejez</v>
      </c>
      <c r="U1422" s="806" t="s">
        <v>920</v>
      </c>
      <c r="V1422" s="807">
        <v>4</v>
      </c>
      <c r="W1422" s="807">
        <v>947</v>
      </c>
      <c r="X1422" s="885"/>
      <c r="Z1422" s="886"/>
      <c r="AA1422" s="886"/>
      <c r="AB1422" s="887"/>
      <c r="AC1422" s="886"/>
      <c r="AI1422" s="806" t="s">
        <v>821</v>
      </c>
      <c r="AJ1422" s="807">
        <v>10</v>
      </c>
      <c r="AK1422" s="807">
        <v>20</v>
      </c>
      <c r="AL1422" s="759" t="str">
        <f t="shared" si="45"/>
        <v>Juventud</v>
      </c>
    </row>
    <row r="1423" spans="1:38" ht="15">
      <c r="A1423" s="806" t="s">
        <v>868</v>
      </c>
      <c r="B1423" s="806" t="s">
        <v>815</v>
      </c>
      <c r="C1423" s="806" t="s">
        <v>788</v>
      </c>
      <c r="D1423" s="806" t="s">
        <v>784</v>
      </c>
      <c r="E1423" s="807">
        <v>144</v>
      </c>
      <c r="G1423" s="806" t="s">
        <v>920</v>
      </c>
      <c r="H1423" s="807">
        <v>4</v>
      </c>
      <c r="I1423" s="807">
        <v>1029</v>
      </c>
      <c r="K1423" s="806" t="s">
        <v>678</v>
      </c>
      <c r="L1423" s="806" t="s">
        <v>901</v>
      </c>
      <c r="M1423" s="806" t="s">
        <v>795</v>
      </c>
      <c r="N1423" s="807">
        <v>2</v>
      </c>
      <c r="O1423" s="884"/>
      <c r="P1423" s="806" t="s">
        <v>816</v>
      </c>
      <c r="Q1423" s="807">
        <v>59</v>
      </c>
      <c r="R1423" s="807">
        <v>82</v>
      </c>
      <c r="S1423" s="759" t="str">
        <f t="shared" si="44"/>
        <v>Vejez</v>
      </c>
      <c r="U1423" s="806" t="s">
        <v>920</v>
      </c>
      <c r="V1423" s="807">
        <v>5</v>
      </c>
      <c r="W1423" s="807">
        <v>151</v>
      </c>
      <c r="X1423" s="885"/>
      <c r="Z1423" s="886"/>
      <c r="AA1423" s="886"/>
      <c r="AB1423" s="887"/>
      <c r="AC1423" s="886"/>
      <c r="AI1423" s="806" t="s">
        <v>821</v>
      </c>
      <c r="AJ1423" s="807">
        <v>19</v>
      </c>
      <c r="AK1423" s="807">
        <v>21</v>
      </c>
      <c r="AL1423" s="759" t="str">
        <f t="shared" si="45"/>
        <v>Juventud</v>
      </c>
    </row>
    <row r="1424" spans="1:38" ht="15">
      <c r="A1424" s="806" t="s">
        <v>868</v>
      </c>
      <c r="B1424" s="806" t="s">
        <v>815</v>
      </c>
      <c r="C1424" s="806" t="s">
        <v>783</v>
      </c>
      <c r="D1424" s="806" t="s">
        <v>789</v>
      </c>
      <c r="E1424" s="807">
        <v>137</v>
      </c>
      <c r="G1424" s="806" t="s">
        <v>920</v>
      </c>
      <c r="H1424" s="807">
        <v>5</v>
      </c>
      <c r="I1424" s="807">
        <v>161</v>
      </c>
      <c r="K1424" s="806" t="s">
        <v>678</v>
      </c>
      <c r="L1424" s="806" t="s">
        <v>901</v>
      </c>
      <c r="M1424" s="806" t="s">
        <v>798</v>
      </c>
      <c r="N1424" s="807">
        <v>25</v>
      </c>
      <c r="O1424" s="884"/>
      <c r="P1424" s="806" t="s">
        <v>816</v>
      </c>
      <c r="Q1424" s="807">
        <v>64</v>
      </c>
      <c r="R1424" s="807">
        <v>83</v>
      </c>
      <c r="S1424" s="759" t="str">
        <f t="shared" si="44"/>
        <v>Vejez</v>
      </c>
      <c r="U1424" s="806" t="s">
        <v>920</v>
      </c>
      <c r="V1424" s="807">
        <v>6</v>
      </c>
      <c r="W1424" s="807">
        <v>162</v>
      </c>
      <c r="X1424" s="885"/>
      <c r="Z1424" s="886"/>
      <c r="AA1424" s="886"/>
      <c r="AB1424" s="887"/>
      <c r="AC1424" s="886"/>
      <c r="AI1424" s="806" t="s">
        <v>821</v>
      </c>
      <c r="AJ1424" s="807">
        <v>21</v>
      </c>
      <c r="AK1424" s="807">
        <v>22</v>
      </c>
      <c r="AL1424" s="759" t="str">
        <f t="shared" si="45"/>
        <v>Juventud</v>
      </c>
    </row>
    <row r="1425" spans="1:38" ht="15">
      <c r="A1425" s="806" t="s">
        <v>868</v>
      </c>
      <c r="B1425" s="806" t="s">
        <v>815</v>
      </c>
      <c r="C1425" s="806" t="s">
        <v>783</v>
      </c>
      <c r="D1425" s="806" t="s">
        <v>784</v>
      </c>
      <c r="E1425" s="807">
        <v>160</v>
      </c>
      <c r="G1425" s="806" t="s">
        <v>920</v>
      </c>
      <c r="H1425" s="807">
        <v>6</v>
      </c>
      <c r="I1425" s="807">
        <v>184</v>
      </c>
      <c r="K1425" s="806" t="s">
        <v>678</v>
      </c>
      <c r="L1425" s="806" t="s">
        <v>901</v>
      </c>
      <c r="M1425" s="806" t="s">
        <v>799</v>
      </c>
      <c r="N1425" s="807">
        <v>9</v>
      </c>
      <c r="O1425" s="884"/>
      <c r="P1425" s="806" t="s">
        <v>816</v>
      </c>
      <c r="Q1425" s="807">
        <v>57</v>
      </c>
      <c r="R1425" s="807">
        <v>84</v>
      </c>
      <c r="S1425" s="759" t="str">
        <f t="shared" si="44"/>
        <v>Vejez</v>
      </c>
      <c r="U1425" s="806" t="s">
        <v>920</v>
      </c>
      <c r="V1425" s="807">
        <v>7</v>
      </c>
      <c r="W1425" s="807">
        <v>109</v>
      </c>
      <c r="X1425" s="885"/>
      <c r="Z1425" s="886"/>
      <c r="AA1425" s="886"/>
      <c r="AB1425" s="887"/>
      <c r="AC1425" s="886"/>
      <c r="AI1425" s="806" t="s">
        <v>821</v>
      </c>
      <c r="AJ1425" s="807">
        <v>16</v>
      </c>
      <c r="AK1425" s="807">
        <v>23</v>
      </c>
      <c r="AL1425" s="759" t="str">
        <f t="shared" si="45"/>
        <v>Juventud</v>
      </c>
    </row>
    <row r="1426" spans="1:38" ht="15">
      <c r="A1426" s="806" t="s">
        <v>868</v>
      </c>
      <c r="B1426" s="806" t="s">
        <v>818</v>
      </c>
      <c r="C1426" s="806" t="s">
        <v>788</v>
      </c>
      <c r="D1426" s="806" t="s">
        <v>789</v>
      </c>
      <c r="E1426" s="807">
        <v>2</v>
      </c>
      <c r="G1426" s="806" t="s">
        <v>920</v>
      </c>
      <c r="H1426" s="807">
        <v>7</v>
      </c>
      <c r="I1426" s="807">
        <v>194</v>
      </c>
      <c r="K1426" s="806" t="s">
        <v>678</v>
      </c>
      <c r="L1426" s="806" t="s">
        <v>901</v>
      </c>
      <c r="M1426" s="806" t="s">
        <v>801</v>
      </c>
      <c r="N1426" s="807">
        <v>66</v>
      </c>
      <c r="O1426" s="884"/>
      <c r="P1426" s="806" t="s">
        <v>816</v>
      </c>
      <c r="Q1426" s="807">
        <v>48</v>
      </c>
      <c r="R1426" s="807">
        <v>85</v>
      </c>
      <c r="S1426" s="759" t="str">
        <f t="shared" si="44"/>
        <v>Vejez</v>
      </c>
      <c r="U1426" s="806" t="s">
        <v>920</v>
      </c>
      <c r="V1426" s="807">
        <v>8</v>
      </c>
      <c r="W1426" s="807">
        <v>88</v>
      </c>
      <c r="X1426" s="885"/>
      <c r="Z1426" s="886"/>
      <c r="AA1426" s="886"/>
      <c r="AB1426" s="887"/>
      <c r="AC1426" s="886"/>
      <c r="AI1426" s="806" t="s">
        <v>821</v>
      </c>
      <c r="AJ1426" s="807">
        <v>15</v>
      </c>
      <c r="AK1426" s="807">
        <v>24</v>
      </c>
      <c r="AL1426" s="759" t="str">
        <f t="shared" si="45"/>
        <v>Juventud</v>
      </c>
    </row>
    <row r="1427" spans="1:38" ht="15">
      <c r="A1427" s="806" t="s">
        <v>868</v>
      </c>
      <c r="B1427" s="806" t="s">
        <v>818</v>
      </c>
      <c r="C1427" s="806" t="s">
        <v>788</v>
      </c>
      <c r="D1427" s="806" t="s">
        <v>784</v>
      </c>
      <c r="E1427" s="807">
        <v>3</v>
      </c>
      <c r="G1427" s="806" t="s">
        <v>920</v>
      </c>
      <c r="H1427" s="807">
        <v>8</v>
      </c>
      <c r="I1427" s="807">
        <v>158</v>
      </c>
      <c r="K1427" s="806" t="s">
        <v>678</v>
      </c>
      <c r="L1427" s="806" t="s">
        <v>901</v>
      </c>
      <c r="M1427" s="806" t="s">
        <v>673</v>
      </c>
      <c r="N1427" s="807">
        <v>1</v>
      </c>
      <c r="O1427" s="884"/>
      <c r="P1427" s="806" t="s">
        <v>816</v>
      </c>
      <c r="Q1427" s="807">
        <v>52</v>
      </c>
      <c r="R1427" s="807">
        <v>86</v>
      </c>
      <c r="S1427" s="759" t="str">
        <f t="shared" si="44"/>
        <v>Vejez</v>
      </c>
      <c r="U1427" s="806" t="s">
        <v>920</v>
      </c>
      <c r="V1427" s="807">
        <v>9</v>
      </c>
      <c r="W1427" s="807">
        <v>51</v>
      </c>
      <c r="X1427" s="885"/>
      <c r="Z1427" s="886"/>
      <c r="AA1427" s="886"/>
      <c r="AB1427" s="887"/>
      <c r="AC1427" s="886"/>
      <c r="AI1427" s="806" t="s">
        <v>821</v>
      </c>
      <c r="AJ1427" s="807">
        <v>15</v>
      </c>
      <c r="AK1427" s="807">
        <v>25</v>
      </c>
      <c r="AL1427" s="759" t="str">
        <f t="shared" si="45"/>
        <v>Juventud</v>
      </c>
    </row>
    <row r="1428" spans="1:38" ht="15">
      <c r="A1428" s="806" t="s">
        <v>868</v>
      </c>
      <c r="B1428" s="806" t="s">
        <v>818</v>
      </c>
      <c r="C1428" s="806" t="s">
        <v>783</v>
      </c>
      <c r="D1428" s="806" t="s">
        <v>789</v>
      </c>
      <c r="E1428" s="807">
        <v>2</v>
      </c>
      <c r="G1428" s="806" t="s">
        <v>920</v>
      </c>
      <c r="H1428" s="807">
        <v>9</v>
      </c>
      <c r="I1428" s="807">
        <v>164</v>
      </c>
      <c r="K1428" s="806" t="s">
        <v>678</v>
      </c>
      <c r="L1428" s="806" t="s">
        <v>901</v>
      </c>
      <c r="M1428" s="806" t="s">
        <v>674</v>
      </c>
      <c r="N1428" s="807">
        <v>1694</v>
      </c>
      <c r="O1428" s="884"/>
      <c r="P1428" s="806" t="s">
        <v>816</v>
      </c>
      <c r="Q1428" s="807">
        <v>33</v>
      </c>
      <c r="R1428" s="807">
        <v>87</v>
      </c>
      <c r="S1428" s="759" t="str">
        <f t="shared" si="44"/>
        <v>Vejez</v>
      </c>
      <c r="U1428" s="806" t="s">
        <v>920</v>
      </c>
      <c r="V1428" s="807">
        <v>10</v>
      </c>
      <c r="W1428" s="807">
        <v>40</v>
      </c>
      <c r="X1428" s="885"/>
      <c r="Z1428" s="886"/>
      <c r="AA1428" s="886"/>
      <c r="AB1428" s="887"/>
      <c r="AC1428" s="886"/>
      <c r="AI1428" s="806" t="s">
        <v>821</v>
      </c>
      <c r="AJ1428" s="807">
        <v>19</v>
      </c>
      <c r="AK1428" s="807">
        <v>26</v>
      </c>
      <c r="AL1428" s="759" t="str">
        <f t="shared" si="45"/>
        <v>Juventud</v>
      </c>
    </row>
    <row r="1429" spans="1:38" ht="15">
      <c r="A1429" s="806" t="s">
        <v>868</v>
      </c>
      <c r="B1429" s="806" t="s">
        <v>818</v>
      </c>
      <c r="C1429" s="806" t="s">
        <v>783</v>
      </c>
      <c r="D1429" s="806" t="s">
        <v>784</v>
      </c>
      <c r="E1429" s="807">
        <v>2</v>
      </c>
      <c r="G1429" s="806" t="s">
        <v>920</v>
      </c>
      <c r="H1429" s="807">
        <v>10</v>
      </c>
      <c r="I1429" s="807">
        <v>144</v>
      </c>
      <c r="K1429" s="806" t="s">
        <v>678</v>
      </c>
      <c r="L1429" s="806" t="s">
        <v>901</v>
      </c>
      <c r="M1429" s="806" t="s">
        <v>678</v>
      </c>
      <c r="N1429" s="807">
        <v>2</v>
      </c>
      <c r="O1429" s="884"/>
      <c r="P1429" s="806" t="s">
        <v>816</v>
      </c>
      <c r="Q1429" s="807">
        <v>27</v>
      </c>
      <c r="R1429" s="807">
        <v>88</v>
      </c>
      <c r="S1429" s="759" t="str">
        <f t="shared" si="44"/>
        <v>Vejez</v>
      </c>
      <c r="U1429" s="806" t="s">
        <v>920</v>
      </c>
      <c r="V1429" s="807">
        <v>11</v>
      </c>
      <c r="W1429" s="807">
        <v>25</v>
      </c>
      <c r="X1429" s="885"/>
      <c r="Z1429" s="886"/>
      <c r="AA1429" s="886"/>
      <c r="AB1429" s="887"/>
      <c r="AC1429" s="886"/>
      <c r="AI1429" s="806" t="s">
        <v>821</v>
      </c>
      <c r="AJ1429" s="807">
        <v>12</v>
      </c>
      <c r="AK1429" s="807">
        <v>27</v>
      </c>
      <c r="AL1429" s="759" t="str">
        <f t="shared" si="45"/>
        <v>Juventud</v>
      </c>
    </row>
    <row r="1430" spans="1:38" ht="15">
      <c r="A1430" s="806" t="s">
        <v>869</v>
      </c>
      <c r="B1430" s="806" t="s">
        <v>782</v>
      </c>
      <c r="C1430" s="806" t="s">
        <v>788</v>
      </c>
      <c r="D1430" s="806" t="s">
        <v>789</v>
      </c>
      <c r="E1430" s="807">
        <v>35</v>
      </c>
      <c r="G1430" s="806" t="s">
        <v>920</v>
      </c>
      <c r="H1430" s="807">
        <v>11</v>
      </c>
      <c r="I1430" s="807">
        <v>88</v>
      </c>
      <c r="K1430" s="806" t="s">
        <v>678</v>
      </c>
      <c r="L1430" s="806" t="s">
        <v>901</v>
      </c>
      <c r="M1430" s="806" t="s">
        <v>683</v>
      </c>
      <c r="N1430" s="807">
        <v>12</v>
      </c>
      <c r="O1430" s="884"/>
      <c r="P1430" s="806" t="s">
        <v>816</v>
      </c>
      <c r="Q1430" s="807">
        <v>25</v>
      </c>
      <c r="R1430" s="807">
        <v>89</v>
      </c>
      <c r="S1430" s="759" t="str">
        <f t="shared" si="44"/>
        <v>Vejez</v>
      </c>
      <c r="U1430" s="806" t="s">
        <v>920</v>
      </c>
      <c r="V1430" s="807">
        <v>12</v>
      </c>
      <c r="W1430" s="807">
        <v>33</v>
      </c>
      <c r="X1430" s="885"/>
      <c r="Z1430" s="886"/>
      <c r="AA1430" s="886"/>
      <c r="AB1430" s="887"/>
      <c r="AC1430" s="886"/>
      <c r="AI1430" s="806" t="s">
        <v>821</v>
      </c>
      <c r="AJ1430" s="807">
        <v>19</v>
      </c>
      <c r="AK1430" s="807">
        <v>28</v>
      </c>
      <c r="AL1430" s="759" t="str">
        <f t="shared" si="45"/>
        <v>Juventud</v>
      </c>
    </row>
    <row r="1431" spans="1:38" ht="15">
      <c r="A1431" s="806" t="s">
        <v>869</v>
      </c>
      <c r="B1431" s="806" t="s">
        <v>782</v>
      </c>
      <c r="C1431" s="806" t="s">
        <v>788</v>
      </c>
      <c r="D1431" s="806" t="s">
        <v>784</v>
      </c>
      <c r="E1431" s="807">
        <v>25</v>
      </c>
      <c r="G1431" s="806" t="s">
        <v>920</v>
      </c>
      <c r="H1431" s="807">
        <v>12</v>
      </c>
      <c r="I1431" s="807">
        <v>116</v>
      </c>
      <c r="K1431" s="806" t="s">
        <v>678</v>
      </c>
      <c r="L1431" s="806" t="s">
        <v>901</v>
      </c>
      <c r="M1431" s="806" t="s">
        <v>684</v>
      </c>
      <c r="N1431" s="807">
        <v>8554</v>
      </c>
      <c r="O1431" s="884"/>
      <c r="P1431" s="806" t="s">
        <v>816</v>
      </c>
      <c r="Q1431" s="807">
        <v>19</v>
      </c>
      <c r="R1431" s="807">
        <v>90</v>
      </c>
      <c r="S1431" s="759" t="str">
        <f t="shared" si="44"/>
        <v>Vejez</v>
      </c>
      <c r="U1431" s="806" t="s">
        <v>921</v>
      </c>
      <c r="V1431" s="807">
        <v>0</v>
      </c>
      <c r="W1431" s="807">
        <v>23</v>
      </c>
      <c r="X1431" s="885"/>
      <c r="Z1431" s="886"/>
      <c r="AA1431" s="886"/>
      <c r="AB1431" s="887"/>
      <c r="AC1431" s="886"/>
      <c r="AI1431" s="806" t="s">
        <v>821</v>
      </c>
      <c r="AJ1431" s="807">
        <v>14</v>
      </c>
      <c r="AK1431" s="807">
        <v>29</v>
      </c>
      <c r="AL1431" s="759" t="str">
        <f t="shared" si="45"/>
        <v>Adulto</v>
      </c>
    </row>
    <row r="1432" spans="1:38" ht="15">
      <c r="A1432" s="806" t="s">
        <v>869</v>
      </c>
      <c r="B1432" s="806" t="s">
        <v>782</v>
      </c>
      <c r="C1432" s="806" t="s">
        <v>783</v>
      </c>
      <c r="D1432" s="806" t="s">
        <v>789</v>
      </c>
      <c r="E1432" s="807">
        <v>38</v>
      </c>
      <c r="G1432" s="806" t="s">
        <v>921</v>
      </c>
      <c r="H1432" s="807">
        <v>0</v>
      </c>
      <c r="I1432" s="807">
        <v>19</v>
      </c>
      <c r="K1432" s="806" t="s">
        <v>678</v>
      </c>
      <c r="L1432" s="806" t="s">
        <v>902</v>
      </c>
      <c r="M1432" s="806" t="s">
        <v>662</v>
      </c>
      <c r="N1432" s="807">
        <v>10</v>
      </c>
      <c r="O1432" s="884"/>
      <c r="P1432" s="806" t="s">
        <v>816</v>
      </c>
      <c r="Q1432" s="807">
        <v>35</v>
      </c>
      <c r="R1432" s="807">
        <v>91</v>
      </c>
      <c r="S1432" s="759" t="str">
        <f t="shared" si="44"/>
        <v>Vejez</v>
      </c>
      <c r="U1432" s="806" t="s">
        <v>921</v>
      </c>
      <c r="V1432" s="807">
        <v>1</v>
      </c>
      <c r="W1432" s="807">
        <v>147</v>
      </c>
      <c r="X1432" s="885"/>
      <c r="Z1432" s="886"/>
      <c r="AA1432" s="886"/>
      <c r="AB1432" s="887"/>
      <c r="AC1432" s="886"/>
      <c r="AI1432" s="806" t="s">
        <v>821</v>
      </c>
      <c r="AJ1432" s="807">
        <v>9</v>
      </c>
      <c r="AK1432" s="807">
        <v>30</v>
      </c>
      <c r="AL1432" s="759" t="str">
        <f t="shared" si="45"/>
        <v>Adulto</v>
      </c>
    </row>
    <row r="1433" spans="1:38" ht="15">
      <c r="A1433" s="806" t="s">
        <v>869</v>
      </c>
      <c r="B1433" s="806" t="s">
        <v>782</v>
      </c>
      <c r="C1433" s="806" t="s">
        <v>783</v>
      </c>
      <c r="D1433" s="806" t="s">
        <v>784</v>
      </c>
      <c r="E1433" s="807">
        <v>22</v>
      </c>
      <c r="G1433" s="806" t="s">
        <v>921</v>
      </c>
      <c r="H1433" s="807">
        <v>1</v>
      </c>
      <c r="I1433" s="807">
        <v>94</v>
      </c>
      <c r="K1433" s="806" t="s">
        <v>678</v>
      </c>
      <c r="L1433" s="806" t="s">
        <v>902</v>
      </c>
      <c r="M1433" s="806" t="s">
        <v>820</v>
      </c>
      <c r="N1433" s="807">
        <v>1</v>
      </c>
      <c r="O1433" s="884"/>
      <c r="P1433" s="806" t="s">
        <v>816</v>
      </c>
      <c r="Q1433" s="807">
        <v>12</v>
      </c>
      <c r="R1433" s="807">
        <v>92</v>
      </c>
      <c r="S1433" s="759" t="str">
        <f t="shared" si="44"/>
        <v>Vejez</v>
      </c>
      <c r="U1433" s="806" t="s">
        <v>921</v>
      </c>
      <c r="V1433" s="807">
        <v>2</v>
      </c>
      <c r="W1433" s="807">
        <v>457</v>
      </c>
      <c r="X1433" s="885"/>
      <c r="Z1433" s="886"/>
      <c r="AA1433" s="886"/>
      <c r="AB1433" s="887"/>
      <c r="AC1433" s="886"/>
      <c r="AI1433" s="806" t="s">
        <v>821</v>
      </c>
      <c r="AJ1433" s="807">
        <v>14</v>
      </c>
      <c r="AK1433" s="807">
        <v>31</v>
      </c>
      <c r="AL1433" s="759" t="str">
        <f t="shared" si="45"/>
        <v>Adulto</v>
      </c>
    </row>
    <row r="1434" spans="1:38" ht="15">
      <c r="A1434" s="806" t="s">
        <v>869</v>
      </c>
      <c r="B1434" s="806" t="s">
        <v>662</v>
      </c>
      <c r="C1434" s="806" t="s">
        <v>788</v>
      </c>
      <c r="D1434" s="806" t="s">
        <v>789</v>
      </c>
      <c r="E1434" s="807">
        <v>424</v>
      </c>
      <c r="G1434" s="806" t="s">
        <v>921</v>
      </c>
      <c r="H1434" s="807">
        <v>2</v>
      </c>
      <c r="I1434" s="807">
        <v>305</v>
      </c>
      <c r="K1434" s="806" t="s">
        <v>678</v>
      </c>
      <c r="L1434" s="806" t="s">
        <v>902</v>
      </c>
      <c r="M1434" s="806" t="s">
        <v>806</v>
      </c>
      <c r="N1434" s="807">
        <v>4</v>
      </c>
      <c r="O1434" s="884"/>
      <c r="P1434" s="806" t="s">
        <v>816</v>
      </c>
      <c r="Q1434" s="807">
        <v>10</v>
      </c>
      <c r="R1434" s="807">
        <v>93</v>
      </c>
      <c r="S1434" s="759" t="str">
        <f t="shared" si="44"/>
        <v>Vejez</v>
      </c>
      <c r="U1434" s="806" t="s">
        <v>921</v>
      </c>
      <c r="V1434" s="807">
        <v>3</v>
      </c>
      <c r="W1434" s="807">
        <v>245</v>
      </c>
      <c r="X1434" s="885"/>
      <c r="Z1434" s="886"/>
      <c r="AA1434" s="886"/>
      <c r="AB1434" s="887"/>
      <c r="AC1434" s="886"/>
      <c r="AI1434" s="806" t="s">
        <v>821</v>
      </c>
      <c r="AJ1434" s="807">
        <v>16</v>
      </c>
      <c r="AK1434" s="807">
        <v>32</v>
      </c>
      <c r="AL1434" s="759" t="str">
        <f t="shared" si="45"/>
        <v>Adulto</v>
      </c>
    </row>
    <row r="1435" spans="1:38" ht="15">
      <c r="A1435" s="806" t="s">
        <v>869</v>
      </c>
      <c r="B1435" s="806" t="s">
        <v>662</v>
      </c>
      <c r="C1435" s="806" t="s">
        <v>788</v>
      </c>
      <c r="D1435" s="806" t="s">
        <v>784</v>
      </c>
      <c r="E1435" s="807">
        <v>577</v>
      </c>
      <c r="G1435" s="806" t="s">
        <v>921</v>
      </c>
      <c r="H1435" s="807">
        <v>3</v>
      </c>
      <c r="I1435" s="807">
        <v>173</v>
      </c>
      <c r="K1435" s="806" t="s">
        <v>678</v>
      </c>
      <c r="L1435" s="806" t="s">
        <v>902</v>
      </c>
      <c r="M1435" s="806" t="s">
        <v>790</v>
      </c>
      <c r="N1435" s="807">
        <v>28</v>
      </c>
      <c r="O1435" s="884"/>
      <c r="P1435" s="806" t="s">
        <v>816</v>
      </c>
      <c r="Q1435" s="807">
        <v>12</v>
      </c>
      <c r="R1435" s="807">
        <v>94</v>
      </c>
      <c r="S1435" s="759" t="str">
        <f t="shared" si="44"/>
        <v>Vejez</v>
      </c>
      <c r="U1435" s="806" t="s">
        <v>921</v>
      </c>
      <c r="V1435" s="807">
        <v>4</v>
      </c>
      <c r="W1435" s="807">
        <v>1534</v>
      </c>
      <c r="X1435" s="885"/>
      <c r="Z1435" s="886"/>
      <c r="AA1435" s="886"/>
      <c r="AB1435" s="887"/>
      <c r="AC1435" s="886"/>
      <c r="AI1435" s="806" t="s">
        <v>821</v>
      </c>
      <c r="AJ1435" s="807">
        <v>15</v>
      </c>
      <c r="AK1435" s="807">
        <v>33</v>
      </c>
      <c r="AL1435" s="759" t="str">
        <f t="shared" si="45"/>
        <v>Adulto</v>
      </c>
    </row>
    <row r="1436" spans="1:38" ht="15">
      <c r="A1436" s="806" t="s">
        <v>869</v>
      </c>
      <c r="B1436" s="806" t="s">
        <v>662</v>
      </c>
      <c r="C1436" s="806" t="s">
        <v>783</v>
      </c>
      <c r="D1436" s="806" t="s">
        <v>789</v>
      </c>
      <c r="E1436" s="807">
        <v>463</v>
      </c>
      <c r="G1436" s="806" t="s">
        <v>921</v>
      </c>
      <c r="H1436" s="807">
        <v>4</v>
      </c>
      <c r="I1436" s="807">
        <v>1000</v>
      </c>
      <c r="K1436" s="806" t="s">
        <v>678</v>
      </c>
      <c r="L1436" s="806" t="s">
        <v>902</v>
      </c>
      <c r="M1436" s="806" t="s">
        <v>666</v>
      </c>
      <c r="N1436" s="807">
        <v>1</v>
      </c>
      <c r="O1436" s="884"/>
      <c r="P1436" s="806" t="s">
        <v>816</v>
      </c>
      <c r="Q1436" s="807">
        <v>10</v>
      </c>
      <c r="R1436" s="807">
        <v>95</v>
      </c>
      <c r="S1436" s="759" t="str">
        <f t="shared" si="44"/>
        <v>Vejez</v>
      </c>
      <c r="U1436" s="806" t="s">
        <v>921</v>
      </c>
      <c r="V1436" s="807">
        <v>5</v>
      </c>
      <c r="W1436" s="807">
        <v>263</v>
      </c>
      <c r="X1436" s="885"/>
      <c r="Z1436" s="886"/>
      <c r="AA1436" s="886"/>
      <c r="AB1436" s="887"/>
      <c r="AC1436" s="886"/>
      <c r="AI1436" s="806" t="s">
        <v>821</v>
      </c>
      <c r="AJ1436" s="807">
        <v>18</v>
      </c>
      <c r="AK1436" s="807">
        <v>34</v>
      </c>
      <c r="AL1436" s="759" t="str">
        <f t="shared" si="45"/>
        <v>Adulto</v>
      </c>
    </row>
    <row r="1437" spans="1:38" ht="15">
      <c r="A1437" s="806" t="s">
        <v>869</v>
      </c>
      <c r="B1437" s="806" t="s">
        <v>662</v>
      </c>
      <c r="C1437" s="806" t="s">
        <v>783</v>
      </c>
      <c r="D1437" s="806" t="s">
        <v>784</v>
      </c>
      <c r="E1437" s="807">
        <v>450</v>
      </c>
      <c r="G1437" s="806" t="s">
        <v>921</v>
      </c>
      <c r="H1437" s="807">
        <v>5</v>
      </c>
      <c r="I1437" s="807">
        <v>195</v>
      </c>
      <c r="K1437" s="806" t="s">
        <v>678</v>
      </c>
      <c r="L1437" s="806" t="s">
        <v>902</v>
      </c>
      <c r="M1437" s="806" t="s">
        <v>794</v>
      </c>
      <c r="N1437" s="807">
        <v>2</v>
      </c>
      <c r="O1437" s="884"/>
      <c r="P1437" s="806" t="s">
        <v>816</v>
      </c>
      <c r="Q1437" s="807">
        <v>14</v>
      </c>
      <c r="R1437" s="807">
        <v>96</v>
      </c>
      <c r="S1437" s="759" t="str">
        <f t="shared" si="44"/>
        <v>Vejez</v>
      </c>
      <c r="U1437" s="806" t="s">
        <v>921</v>
      </c>
      <c r="V1437" s="807">
        <v>6</v>
      </c>
      <c r="W1437" s="807">
        <v>313</v>
      </c>
      <c r="X1437" s="885"/>
      <c r="Z1437" s="886"/>
      <c r="AA1437" s="886"/>
      <c r="AB1437" s="887"/>
      <c r="AC1437" s="886"/>
      <c r="AI1437" s="806" t="s">
        <v>821</v>
      </c>
      <c r="AJ1437" s="807">
        <v>18</v>
      </c>
      <c r="AK1437" s="807">
        <v>35</v>
      </c>
      <c r="AL1437" s="759" t="str">
        <f t="shared" si="45"/>
        <v>Adulto</v>
      </c>
    </row>
    <row r="1438" spans="1:38" ht="15">
      <c r="A1438" s="806" t="s">
        <v>869</v>
      </c>
      <c r="B1438" s="806" t="s">
        <v>666</v>
      </c>
      <c r="C1438" s="806" t="s">
        <v>788</v>
      </c>
      <c r="D1438" s="806" t="s">
        <v>789</v>
      </c>
      <c r="E1438" s="807">
        <v>24</v>
      </c>
      <c r="G1438" s="806" t="s">
        <v>921</v>
      </c>
      <c r="H1438" s="807">
        <v>6</v>
      </c>
      <c r="I1438" s="807">
        <v>248</v>
      </c>
      <c r="K1438" s="806" t="s">
        <v>678</v>
      </c>
      <c r="L1438" s="806" t="s">
        <v>902</v>
      </c>
      <c r="M1438" s="806" t="s">
        <v>798</v>
      </c>
      <c r="N1438" s="807">
        <v>4</v>
      </c>
      <c r="O1438" s="884"/>
      <c r="P1438" s="806" t="s">
        <v>816</v>
      </c>
      <c r="Q1438" s="807">
        <v>12</v>
      </c>
      <c r="R1438" s="807">
        <v>97</v>
      </c>
      <c r="S1438" s="759" t="str">
        <f t="shared" si="44"/>
        <v>Vejez</v>
      </c>
      <c r="U1438" s="806" t="s">
        <v>921</v>
      </c>
      <c r="V1438" s="807">
        <v>7</v>
      </c>
      <c r="W1438" s="807">
        <v>269</v>
      </c>
      <c r="X1438" s="885"/>
      <c r="Z1438" s="886"/>
      <c r="AA1438" s="886"/>
      <c r="AB1438" s="887"/>
      <c r="AC1438" s="886"/>
      <c r="AI1438" s="806" t="s">
        <v>821</v>
      </c>
      <c r="AJ1438" s="807">
        <v>16</v>
      </c>
      <c r="AK1438" s="807">
        <v>36</v>
      </c>
      <c r="AL1438" s="759" t="str">
        <f t="shared" si="45"/>
        <v>Adulto</v>
      </c>
    </row>
    <row r="1439" spans="1:38" ht="15">
      <c r="A1439" s="806" t="s">
        <v>869</v>
      </c>
      <c r="B1439" s="806" t="s">
        <v>666</v>
      </c>
      <c r="C1439" s="806" t="s">
        <v>788</v>
      </c>
      <c r="D1439" s="806" t="s">
        <v>784</v>
      </c>
      <c r="E1439" s="807">
        <v>54</v>
      </c>
      <c r="G1439" s="806" t="s">
        <v>921</v>
      </c>
      <c r="H1439" s="807">
        <v>7</v>
      </c>
      <c r="I1439" s="807">
        <v>298</v>
      </c>
      <c r="K1439" s="806" t="s">
        <v>678</v>
      </c>
      <c r="L1439" s="806" t="s">
        <v>902</v>
      </c>
      <c r="M1439" s="806" t="s">
        <v>801</v>
      </c>
      <c r="N1439" s="807">
        <v>1</v>
      </c>
      <c r="O1439" s="884"/>
      <c r="P1439" s="806" t="s">
        <v>816</v>
      </c>
      <c r="Q1439" s="807">
        <v>5</v>
      </c>
      <c r="R1439" s="807">
        <v>98</v>
      </c>
      <c r="S1439" s="759" t="str">
        <f t="shared" si="44"/>
        <v>Vejez</v>
      </c>
      <c r="U1439" s="806" t="s">
        <v>921</v>
      </c>
      <c r="V1439" s="807">
        <v>8</v>
      </c>
      <c r="W1439" s="807">
        <v>191</v>
      </c>
      <c r="X1439" s="885"/>
      <c r="Z1439" s="886"/>
      <c r="AA1439" s="886"/>
      <c r="AB1439" s="887"/>
      <c r="AC1439" s="886"/>
      <c r="AI1439" s="806" t="s">
        <v>821</v>
      </c>
      <c r="AJ1439" s="807">
        <v>12</v>
      </c>
      <c r="AK1439" s="807">
        <v>37</v>
      </c>
      <c r="AL1439" s="759" t="str">
        <f t="shared" si="45"/>
        <v>Adulto</v>
      </c>
    </row>
    <row r="1440" spans="1:38" ht="15">
      <c r="A1440" s="806" t="s">
        <v>869</v>
      </c>
      <c r="B1440" s="806" t="s">
        <v>666</v>
      </c>
      <c r="C1440" s="806" t="s">
        <v>783</v>
      </c>
      <c r="D1440" s="806" t="s">
        <v>789</v>
      </c>
      <c r="E1440" s="807">
        <v>57</v>
      </c>
      <c r="G1440" s="806" t="s">
        <v>921</v>
      </c>
      <c r="H1440" s="807">
        <v>8</v>
      </c>
      <c r="I1440" s="807">
        <v>278</v>
      </c>
      <c r="K1440" s="806" t="s">
        <v>678</v>
      </c>
      <c r="L1440" s="806" t="s">
        <v>902</v>
      </c>
      <c r="M1440" s="806" t="s">
        <v>674</v>
      </c>
      <c r="N1440" s="807">
        <v>1041</v>
      </c>
      <c r="O1440" s="884"/>
      <c r="P1440" s="806" t="s">
        <v>816</v>
      </c>
      <c r="Q1440" s="807">
        <v>6</v>
      </c>
      <c r="R1440" s="807">
        <v>99</v>
      </c>
      <c r="S1440" s="759" t="str">
        <f t="shared" si="44"/>
        <v>Vejez</v>
      </c>
      <c r="U1440" s="806" t="s">
        <v>921</v>
      </c>
      <c r="V1440" s="807">
        <v>9</v>
      </c>
      <c r="W1440" s="807">
        <v>147</v>
      </c>
      <c r="X1440" s="885"/>
      <c r="Z1440" s="886"/>
      <c r="AA1440" s="886"/>
      <c r="AB1440" s="887"/>
      <c r="AC1440" s="886"/>
      <c r="AI1440" s="806" t="s">
        <v>821</v>
      </c>
      <c r="AJ1440" s="807">
        <v>24</v>
      </c>
      <c r="AK1440" s="807">
        <v>38</v>
      </c>
      <c r="AL1440" s="759" t="str">
        <f t="shared" si="45"/>
        <v>Adulto</v>
      </c>
    </row>
    <row r="1441" spans="1:38" ht="15">
      <c r="A1441" s="806" t="s">
        <v>869</v>
      </c>
      <c r="B1441" s="806" t="s">
        <v>666</v>
      </c>
      <c r="C1441" s="806" t="s">
        <v>783</v>
      </c>
      <c r="D1441" s="806" t="s">
        <v>784</v>
      </c>
      <c r="E1441" s="807">
        <v>45</v>
      </c>
      <c r="G1441" s="806" t="s">
        <v>921</v>
      </c>
      <c r="H1441" s="807">
        <v>9</v>
      </c>
      <c r="I1441" s="807">
        <v>232</v>
      </c>
      <c r="K1441" s="806" t="s">
        <v>678</v>
      </c>
      <c r="L1441" s="806" t="s">
        <v>902</v>
      </c>
      <c r="M1441" s="806" t="s">
        <v>678</v>
      </c>
      <c r="N1441" s="807">
        <v>9</v>
      </c>
      <c r="O1441" s="884"/>
      <c r="P1441" s="806" t="s">
        <v>816</v>
      </c>
      <c r="Q1441" s="807">
        <v>3</v>
      </c>
      <c r="R1441" s="807">
        <v>100</v>
      </c>
      <c r="S1441" s="759" t="str">
        <f t="shared" si="44"/>
        <v>Vejez</v>
      </c>
      <c r="U1441" s="806" t="s">
        <v>921</v>
      </c>
      <c r="V1441" s="807">
        <v>10</v>
      </c>
      <c r="W1441" s="807">
        <v>113</v>
      </c>
      <c r="X1441" s="885"/>
      <c r="Z1441" s="886"/>
      <c r="AA1441" s="886"/>
      <c r="AB1441" s="887"/>
      <c r="AC1441" s="886"/>
      <c r="AI1441" s="806" t="s">
        <v>821</v>
      </c>
      <c r="AJ1441" s="807">
        <v>14</v>
      </c>
      <c r="AK1441" s="807">
        <v>39</v>
      </c>
      <c r="AL1441" s="759" t="str">
        <f t="shared" si="45"/>
        <v>Adulto</v>
      </c>
    </row>
    <row r="1442" spans="1:38" ht="15">
      <c r="A1442" s="806" t="s">
        <v>869</v>
      </c>
      <c r="B1442" s="806" t="s">
        <v>669</v>
      </c>
      <c r="C1442" s="806" t="s">
        <v>783</v>
      </c>
      <c r="D1442" s="806" t="s">
        <v>789</v>
      </c>
      <c r="E1442" s="807">
        <v>2</v>
      </c>
      <c r="G1442" s="806" t="s">
        <v>921</v>
      </c>
      <c r="H1442" s="807">
        <v>10</v>
      </c>
      <c r="I1442" s="807">
        <v>210</v>
      </c>
      <c r="K1442" s="806" t="s">
        <v>678</v>
      </c>
      <c r="L1442" s="806" t="s">
        <v>902</v>
      </c>
      <c r="M1442" s="806" t="s">
        <v>683</v>
      </c>
      <c r="N1442" s="807">
        <v>12</v>
      </c>
      <c r="O1442" s="884"/>
      <c r="P1442" s="806" t="s">
        <v>816</v>
      </c>
      <c r="Q1442" s="807">
        <v>14</v>
      </c>
      <c r="R1442" s="807">
        <v>101</v>
      </c>
      <c r="S1442" s="759" t="str">
        <f t="shared" si="44"/>
        <v>Vejez</v>
      </c>
      <c r="U1442" s="806" t="s">
        <v>921</v>
      </c>
      <c r="V1442" s="807">
        <v>11</v>
      </c>
      <c r="W1442" s="807">
        <v>70</v>
      </c>
      <c r="X1442" s="885"/>
      <c r="Z1442" s="886"/>
      <c r="AA1442" s="886"/>
      <c r="AB1442" s="887"/>
      <c r="AC1442" s="886"/>
      <c r="AI1442" s="806" t="s">
        <v>821</v>
      </c>
      <c r="AJ1442" s="807">
        <v>22</v>
      </c>
      <c r="AK1442" s="807">
        <v>40</v>
      </c>
      <c r="AL1442" s="759" t="str">
        <f t="shared" si="45"/>
        <v>Adulto</v>
      </c>
    </row>
    <row r="1443" spans="1:38" ht="15">
      <c r="A1443" s="806" t="s">
        <v>869</v>
      </c>
      <c r="B1443" s="806" t="s">
        <v>787</v>
      </c>
      <c r="C1443" s="806" t="s">
        <v>788</v>
      </c>
      <c r="D1443" s="806" t="s">
        <v>784</v>
      </c>
      <c r="E1443" s="807">
        <v>4</v>
      </c>
      <c r="G1443" s="806" t="s">
        <v>921</v>
      </c>
      <c r="H1443" s="807">
        <v>11</v>
      </c>
      <c r="I1443" s="807">
        <v>151</v>
      </c>
      <c r="K1443" s="806" t="s">
        <v>678</v>
      </c>
      <c r="L1443" s="806" t="s">
        <v>902</v>
      </c>
      <c r="M1443" s="806" t="s">
        <v>684</v>
      </c>
      <c r="N1443" s="807">
        <v>3861</v>
      </c>
      <c r="O1443" s="884"/>
      <c r="P1443" s="806" t="s">
        <v>816</v>
      </c>
      <c r="Q1443" s="807">
        <v>5</v>
      </c>
      <c r="R1443" s="807">
        <v>102</v>
      </c>
      <c r="S1443" s="759" t="str">
        <f t="shared" si="44"/>
        <v>Vejez</v>
      </c>
      <c r="U1443" s="806" t="s">
        <v>921</v>
      </c>
      <c r="V1443" s="807">
        <v>12</v>
      </c>
      <c r="W1443" s="807">
        <v>87</v>
      </c>
      <c r="X1443" s="885"/>
      <c r="Z1443" s="886"/>
      <c r="AA1443" s="886"/>
      <c r="AB1443" s="887"/>
      <c r="AC1443" s="886"/>
      <c r="AI1443" s="806" t="s">
        <v>821</v>
      </c>
      <c r="AJ1443" s="807">
        <v>13</v>
      </c>
      <c r="AK1443" s="807">
        <v>41</v>
      </c>
      <c r="AL1443" s="759" t="str">
        <f t="shared" si="45"/>
        <v>Adulto</v>
      </c>
    </row>
    <row r="1444" spans="1:38" ht="15">
      <c r="A1444" s="806" t="s">
        <v>869</v>
      </c>
      <c r="B1444" s="806" t="s">
        <v>787</v>
      </c>
      <c r="C1444" s="806" t="s">
        <v>783</v>
      </c>
      <c r="D1444" s="806" t="s">
        <v>789</v>
      </c>
      <c r="E1444" s="807">
        <v>4</v>
      </c>
      <c r="G1444" s="806" t="s">
        <v>921</v>
      </c>
      <c r="H1444" s="807">
        <v>12</v>
      </c>
      <c r="I1444" s="807">
        <v>207</v>
      </c>
      <c r="K1444" s="806" t="s">
        <v>678</v>
      </c>
      <c r="L1444" s="806" t="s">
        <v>906</v>
      </c>
      <c r="M1444" s="806" t="s">
        <v>662</v>
      </c>
      <c r="N1444" s="807">
        <v>1</v>
      </c>
      <c r="O1444" s="884"/>
      <c r="P1444" s="806" t="s">
        <v>816</v>
      </c>
      <c r="Q1444" s="807">
        <v>4</v>
      </c>
      <c r="R1444" s="807">
        <v>103</v>
      </c>
      <c r="S1444" s="759" t="str">
        <f t="shared" si="44"/>
        <v>Vejez</v>
      </c>
      <c r="U1444" s="806" t="s">
        <v>922</v>
      </c>
      <c r="V1444" s="807">
        <v>0</v>
      </c>
      <c r="W1444" s="807">
        <v>12</v>
      </c>
      <c r="X1444" s="885"/>
      <c r="Z1444" s="886"/>
      <c r="AA1444" s="886"/>
      <c r="AB1444" s="887"/>
      <c r="AC1444" s="886"/>
      <c r="AI1444" s="806" t="s">
        <v>821</v>
      </c>
      <c r="AJ1444" s="807">
        <v>21</v>
      </c>
      <c r="AK1444" s="807">
        <v>42</v>
      </c>
      <c r="AL1444" s="759" t="str">
        <f t="shared" si="45"/>
        <v>Adulto</v>
      </c>
    </row>
    <row r="1445" spans="1:38" ht="15">
      <c r="A1445" s="806" t="s">
        <v>869</v>
      </c>
      <c r="B1445" s="806" t="s">
        <v>787</v>
      </c>
      <c r="C1445" s="806" t="s">
        <v>783</v>
      </c>
      <c r="D1445" s="806" t="s">
        <v>784</v>
      </c>
      <c r="E1445" s="807">
        <v>6</v>
      </c>
      <c r="G1445" s="806" t="s">
        <v>922</v>
      </c>
      <c r="H1445" s="807">
        <v>0</v>
      </c>
      <c r="I1445" s="807">
        <v>45</v>
      </c>
      <c r="K1445" s="806" t="s">
        <v>678</v>
      </c>
      <c r="L1445" s="806" t="s">
        <v>906</v>
      </c>
      <c r="M1445" s="806" t="s">
        <v>820</v>
      </c>
      <c r="N1445" s="807">
        <v>1</v>
      </c>
      <c r="O1445" s="884"/>
      <c r="P1445" s="806" t="s">
        <v>816</v>
      </c>
      <c r="Q1445" s="807">
        <v>1</v>
      </c>
      <c r="R1445" s="807">
        <v>104</v>
      </c>
      <c r="S1445" s="759" t="str">
        <f t="shared" si="44"/>
        <v>Vejez</v>
      </c>
      <c r="U1445" s="806" t="s">
        <v>922</v>
      </c>
      <c r="V1445" s="807">
        <v>1</v>
      </c>
      <c r="W1445" s="807">
        <v>42</v>
      </c>
      <c r="X1445" s="885"/>
      <c r="Z1445" s="886"/>
      <c r="AA1445" s="886"/>
      <c r="AB1445" s="887"/>
      <c r="AC1445" s="886"/>
      <c r="AI1445" s="806" t="s">
        <v>821</v>
      </c>
      <c r="AJ1445" s="807">
        <v>15</v>
      </c>
      <c r="AK1445" s="807">
        <v>43</v>
      </c>
      <c r="AL1445" s="759" t="str">
        <f t="shared" si="45"/>
        <v>Adulto</v>
      </c>
    </row>
    <row r="1446" spans="1:38" ht="15">
      <c r="A1446" s="806" t="s">
        <v>869</v>
      </c>
      <c r="B1446" s="806" t="s">
        <v>815</v>
      </c>
      <c r="C1446" s="806" t="s">
        <v>788</v>
      </c>
      <c r="D1446" s="806" t="s">
        <v>789</v>
      </c>
      <c r="E1446" s="807">
        <v>109</v>
      </c>
      <c r="G1446" s="806" t="s">
        <v>922</v>
      </c>
      <c r="H1446" s="807">
        <v>1</v>
      </c>
      <c r="I1446" s="807">
        <v>166</v>
      </c>
      <c r="K1446" s="806" t="s">
        <v>678</v>
      </c>
      <c r="L1446" s="806" t="s">
        <v>906</v>
      </c>
      <c r="M1446" s="806" t="s">
        <v>806</v>
      </c>
      <c r="N1446" s="807">
        <v>16</v>
      </c>
      <c r="O1446" s="884"/>
      <c r="P1446" s="806" t="s">
        <v>816</v>
      </c>
      <c r="Q1446" s="807">
        <v>3</v>
      </c>
      <c r="R1446" s="807">
        <v>105</v>
      </c>
      <c r="S1446" s="759" t="str">
        <f t="shared" si="44"/>
        <v>Vejez</v>
      </c>
      <c r="U1446" s="806" t="s">
        <v>922</v>
      </c>
      <c r="V1446" s="807">
        <v>2</v>
      </c>
      <c r="W1446" s="807">
        <v>137</v>
      </c>
      <c r="X1446" s="885"/>
      <c r="Z1446" s="886"/>
      <c r="AA1446" s="886"/>
      <c r="AB1446" s="887"/>
      <c r="AC1446" s="886"/>
      <c r="AI1446" s="806" t="s">
        <v>821</v>
      </c>
      <c r="AJ1446" s="807">
        <v>8</v>
      </c>
      <c r="AK1446" s="807">
        <v>44</v>
      </c>
      <c r="AL1446" s="759" t="str">
        <f t="shared" si="45"/>
        <v>Adulto</v>
      </c>
    </row>
    <row r="1447" spans="1:38" ht="15">
      <c r="A1447" s="806" t="s">
        <v>869</v>
      </c>
      <c r="B1447" s="806" t="s">
        <v>815</v>
      </c>
      <c r="C1447" s="806" t="s">
        <v>788</v>
      </c>
      <c r="D1447" s="806" t="s">
        <v>784</v>
      </c>
      <c r="E1447" s="807">
        <v>135</v>
      </c>
      <c r="G1447" s="806" t="s">
        <v>922</v>
      </c>
      <c r="H1447" s="807">
        <v>2</v>
      </c>
      <c r="I1447" s="807">
        <v>666</v>
      </c>
      <c r="K1447" s="806" t="s">
        <v>678</v>
      </c>
      <c r="L1447" s="806" t="s">
        <v>906</v>
      </c>
      <c r="M1447" s="806" t="s">
        <v>790</v>
      </c>
      <c r="N1447" s="807">
        <v>16</v>
      </c>
      <c r="O1447" s="884"/>
      <c r="P1447" s="806" t="s">
        <v>816</v>
      </c>
      <c r="Q1447" s="807">
        <v>2</v>
      </c>
      <c r="R1447" s="807">
        <v>106</v>
      </c>
      <c r="S1447" s="759" t="str">
        <f t="shared" si="44"/>
        <v>Vejez</v>
      </c>
      <c r="U1447" s="806" t="s">
        <v>922</v>
      </c>
      <c r="V1447" s="807">
        <v>3</v>
      </c>
      <c r="W1447" s="807">
        <v>62</v>
      </c>
      <c r="X1447" s="885"/>
      <c r="Z1447" s="886"/>
      <c r="AA1447" s="886"/>
      <c r="AB1447" s="887"/>
      <c r="AC1447" s="886"/>
      <c r="AI1447" s="806" t="s">
        <v>821</v>
      </c>
      <c r="AJ1447" s="807">
        <v>12</v>
      </c>
      <c r="AK1447" s="807">
        <v>45</v>
      </c>
      <c r="AL1447" s="759" t="str">
        <f t="shared" si="45"/>
        <v>Adulto</v>
      </c>
    </row>
    <row r="1448" spans="1:38" ht="15">
      <c r="A1448" s="806" t="s">
        <v>869</v>
      </c>
      <c r="B1448" s="806" t="s">
        <v>815</v>
      </c>
      <c r="C1448" s="806" t="s">
        <v>783</v>
      </c>
      <c r="D1448" s="806" t="s">
        <v>789</v>
      </c>
      <c r="E1448" s="807">
        <v>86</v>
      </c>
      <c r="G1448" s="806" t="s">
        <v>922</v>
      </c>
      <c r="H1448" s="807">
        <v>3</v>
      </c>
      <c r="I1448" s="807">
        <v>343</v>
      </c>
      <c r="K1448" s="806" t="s">
        <v>678</v>
      </c>
      <c r="L1448" s="806" t="s">
        <v>906</v>
      </c>
      <c r="M1448" s="806" t="s">
        <v>791</v>
      </c>
      <c r="N1448" s="807">
        <v>1</v>
      </c>
      <c r="O1448" s="884"/>
      <c r="P1448" s="806" t="s">
        <v>816</v>
      </c>
      <c r="Q1448" s="807">
        <v>2</v>
      </c>
      <c r="R1448" s="807">
        <v>107</v>
      </c>
      <c r="S1448" s="759" t="str">
        <f t="shared" si="44"/>
        <v>Vejez</v>
      </c>
      <c r="U1448" s="806" t="s">
        <v>922</v>
      </c>
      <c r="V1448" s="807">
        <v>4</v>
      </c>
      <c r="W1448" s="807">
        <v>499</v>
      </c>
      <c r="X1448" s="885"/>
      <c r="Z1448" s="886"/>
      <c r="AA1448" s="886"/>
      <c r="AB1448" s="887"/>
      <c r="AC1448" s="886"/>
      <c r="AI1448" s="806" t="s">
        <v>821</v>
      </c>
      <c r="AJ1448" s="807">
        <v>10</v>
      </c>
      <c r="AK1448" s="807">
        <v>46</v>
      </c>
      <c r="AL1448" s="759" t="str">
        <f t="shared" si="45"/>
        <v>Adulto</v>
      </c>
    </row>
    <row r="1449" spans="1:38" ht="15">
      <c r="A1449" s="806" t="s">
        <v>869</v>
      </c>
      <c r="B1449" s="806" t="s">
        <v>815</v>
      </c>
      <c r="C1449" s="806" t="s">
        <v>783</v>
      </c>
      <c r="D1449" s="806" t="s">
        <v>784</v>
      </c>
      <c r="E1449" s="807">
        <v>101</v>
      </c>
      <c r="G1449" s="806" t="s">
        <v>922</v>
      </c>
      <c r="H1449" s="807">
        <v>4</v>
      </c>
      <c r="I1449" s="807">
        <v>1416</v>
      </c>
      <c r="K1449" s="806" t="s">
        <v>678</v>
      </c>
      <c r="L1449" s="806" t="s">
        <v>906</v>
      </c>
      <c r="M1449" s="806" t="s">
        <v>666</v>
      </c>
      <c r="N1449" s="807">
        <v>3</v>
      </c>
      <c r="O1449" s="884"/>
      <c r="P1449" s="806" t="s">
        <v>816</v>
      </c>
      <c r="Q1449" s="807">
        <v>3</v>
      </c>
      <c r="R1449" s="807">
        <v>108</v>
      </c>
      <c r="S1449" s="759" t="str">
        <f t="shared" si="44"/>
        <v>Vejez</v>
      </c>
      <c r="U1449" s="806" t="s">
        <v>922</v>
      </c>
      <c r="V1449" s="807">
        <v>5</v>
      </c>
      <c r="W1449" s="807">
        <v>46</v>
      </c>
      <c r="X1449" s="885"/>
      <c r="Z1449" s="886"/>
      <c r="AA1449" s="886"/>
      <c r="AB1449" s="887"/>
      <c r="AC1449" s="886"/>
      <c r="AI1449" s="806" t="s">
        <v>821</v>
      </c>
      <c r="AJ1449" s="807">
        <v>11</v>
      </c>
      <c r="AK1449" s="807">
        <v>47</v>
      </c>
      <c r="AL1449" s="759" t="str">
        <f t="shared" si="45"/>
        <v>Adulto</v>
      </c>
    </row>
    <row r="1450" spans="1:38" ht="15">
      <c r="A1450" s="806" t="s">
        <v>869</v>
      </c>
      <c r="B1450" s="806" t="s">
        <v>818</v>
      </c>
      <c r="C1450" s="806" t="s">
        <v>788</v>
      </c>
      <c r="D1450" s="806" t="s">
        <v>789</v>
      </c>
      <c r="E1450" s="807">
        <v>1</v>
      </c>
      <c r="G1450" s="806" t="s">
        <v>922</v>
      </c>
      <c r="H1450" s="807">
        <v>5</v>
      </c>
      <c r="I1450" s="807">
        <v>210</v>
      </c>
      <c r="K1450" s="806" t="s">
        <v>678</v>
      </c>
      <c r="L1450" s="806" t="s">
        <v>906</v>
      </c>
      <c r="M1450" s="806" t="s">
        <v>794</v>
      </c>
      <c r="N1450" s="807">
        <v>3</v>
      </c>
      <c r="O1450" s="884"/>
      <c r="P1450" s="806" t="s">
        <v>816</v>
      </c>
      <c r="Q1450" s="807">
        <v>6</v>
      </c>
      <c r="R1450" s="807">
        <v>109</v>
      </c>
      <c r="S1450" s="759" t="str">
        <f t="shared" si="44"/>
        <v>Vejez</v>
      </c>
      <c r="U1450" s="806" t="s">
        <v>922</v>
      </c>
      <c r="V1450" s="807">
        <v>6</v>
      </c>
      <c r="W1450" s="807">
        <v>36</v>
      </c>
      <c r="X1450" s="885"/>
      <c r="Z1450" s="886"/>
      <c r="AA1450" s="886"/>
      <c r="AB1450" s="887"/>
      <c r="AC1450" s="886"/>
      <c r="AI1450" s="806" t="s">
        <v>821</v>
      </c>
      <c r="AJ1450" s="807">
        <v>9</v>
      </c>
      <c r="AK1450" s="807">
        <v>48</v>
      </c>
      <c r="AL1450" s="759" t="str">
        <f t="shared" si="45"/>
        <v>Adulto</v>
      </c>
    </row>
    <row r="1451" spans="1:38" ht="15">
      <c r="A1451" s="806" t="s">
        <v>869</v>
      </c>
      <c r="B1451" s="806" t="s">
        <v>818</v>
      </c>
      <c r="C1451" s="806" t="s">
        <v>783</v>
      </c>
      <c r="D1451" s="806" t="s">
        <v>789</v>
      </c>
      <c r="E1451" s="807">
        <v>3</v>
      </c>
      <c r="G1451" s="806" t="s">
        <v>922</v>
      </c>
      <c r="H1451" s="807">
        <v>6</v>
      </c>
      <c r="I1451" s="807">
        <v>194</v>
      </c>
      <c r="K1451" s="806" t="s">
        <v>678</v>
      </c>
      <c r="L1451" s="806" t="s">
        <v>906</v>
      </c>
      <c r="M1451" s="806" t="s">
        <v>795</v>
      </c>
      <c r="N1451" s="807">
        <v>6</v>
      </c>
      <c r="O1451" s="884"/>
      <c r="P1451" s="806" t="s">
        <v>816</v>
      </c>
      <c r="Q1451" s="807">
        <v>1</v>
      </c>
      <c r="R1451" s="807">
        <v>110</v>
      </c>
      <c r="S1451" s="759" t="str">
        <f t="shared" si="44"/>
        <v>Vejez</v>
      </c>
      <c r="U1451" s="806" t="s">
        <v>922</v>
      </c>
      <c r="V1451" s="807">
        <v>7</v>
      </c>
      <c r="W1451" s="807">
        <v>29</v>
      </c>
      <c r="X1451" s="885"/>
      <c r="Z1451" s="886"/>
      <c r="AA1451" s="886"/>
      <c r="AB1451" s="887"/>
      <c r="AC1451" s="886"/>
      <c r="AI1451" s="806" t="s">
        <v>821</v>
      </c>
      <c r="AJ1451" s="807">
        <v>17</v>
      </c>
      <c r="AK1451" s="807">
        <v>49</v>
      </c>
      <c r="AL1451" s="759" t="str">
        <f t="shared" si="45"/>
        <v>Adulto</v>
      </c>
    </row>
    <row r="1452" spans="1:38" ht="30">
      <c r="A1452" s="806" t="s">
        <v>869</v>
      </c>
      <c r="B1452" s="806" t="s">
        <v>818</v>
      </c>
      <c r="C1452" s="806" t="s">
        <v>783</v>
      </c>
      <c r="D1452" s="806" t="s">
        <v>784</v>
      </c>
      <c r="E1452" s="807">
        <v>2</v>
      </c>
      <c r="G1452" s="806" t="s">
        <v>922</v>
      </c>
      <c r="H1452" s="807">
        <v>7</v>
      </c>
      <c r="I1452" s="807">
        <v>165</v>
      </c>
      <c r="K1452" s="806" t="s">
        <v>678</v>
      </c>
      <c r="L1452" s="806" t="s">
        <v>906</v>
      </c>
      <c r="M1452" s="806" t="s">
        <v>829</v>
      </c>
      <c r="N1452" s="807">
        <v>3</v>
      </c>
      <c r="O1452" s="884"/>
      <c r="P1452" s="806" t="s">
        <v>817</v>
      </c>
      <c r="Q1452" s="807">
        <v>77</v>
      </c>
      <c r="R1452" s="807">
        <v>0</v>
      </c>
      <c r="S1452" s="759" t="str">
        <f t="shared" si="44"/>
        <v>Primera Infancia</v>
      </c>
      <c r="U1452" s="806" t="s">
        <v>922</v>
      </c>
      <c r="V1452" s="807">
        <v>8</v>
      </c>
      <c r="W1452" s="807">
        <v>19</v>
      </c>
      <c r="X1452" s="885"/>
      <c r="Z1452" s="886"/>
      <c r="AA1452" s="886"/>
      <c r="AB1452" s="887"/>
      <c r="AC1452" s="886"/>
      <c r="AI1452" s="806" t="s">
        <v>821</v>
      </c>
      <c r="AJ1452" s="807">
        <v>16</v>
      </c>
      <c r="AK1452" s="807">
        <v>50</v>
      </c>
      <c r="AL1452" s="759" t="str">
        <f t="shared" si="45"/>
        <v>Adulto</v>
      </c>
    </row>
    <row r="1453" spans="1:38" ht="30">
      <c r="A1453" s="806" t="s">
        <v>870</v>
      </c>
      <c r="B1453" s="806" t="s">
        <v>782</v>
      </c>
      <c r="C1453" s="806" t="s">
        <v>783</v>
      </c>
      <c r="D1453" s="806" t="s">
        <v>789</v>
      </c>
      <c r="E1453" s="807">
        <v>1</v>
      </c>
      <c r="G1453" s="806" t="s">
        <v>922</v>
      </c>
      <c r="H1453" s="807">
        <v>8</v>
      </c>
      <c r="I1453" s="807">
        <v>170</v>
      </c>
      <c r="K1453" s="806" t="s">
        <v>678</v>
      </c>
      <c r="L1453" s="806" t="s">
        <v>906</v>
      </c>
      <c r="M1453" s="806" t="s">
        <v>798</v>
      </c>
      <c r="N1453" s="807">
        <v>5</v>
      </c>
      <c r="O1453" s="884"/>
      <c r="P1453" s="806" t="s">
        <v>817</v>
      </c>
      <c r="Q1453" s="807">
        <v>102</v>
      </c>
      <c r="R1453" s="807">
        <v>1</v>
      </c>
      <c r="S1453" s="759" t="str">
        <f t="shared" si="44"/>
        <v>Primera Infancia</v>
      </c>
      <c r="U1453" s="806" t="s">
        <v>922</v>
      </c>
      <c r="V1453" s="807">
        <v>9</v>
      </c>
      <c r="W1453" s="807">
        <v>18</v>
      </c>
      <c r="X1453" s="885"/>
      <c r="Z1453" s="886"/>
      <c r="AA1453" s="886"/>
      <c r="AB1453" s="887"/>
      <c r="AC1453" s="886"/>
      <c r="AI1453" s="806" t="s">
        <v>821</v>
      </c>
      <c r="AJ1453" s="807">
        <v>16</v>
      </c>
      <c r="AK1453" s="807">
        <v>51</v>
      </c>
      <c r="AL1453" s="759" t="str">
        <f t="shared" si="45"/>
        <v>Adulto</v>
      </c>
    </row>
    <row r="1454" spans="1:38" ht="30">
      <c r="A1454" s="806" t="s">
        <v>870</v>
      </c>
      <c r="B1454" s="806" t="s">
        <v>782</v>
      </c>
      <c r="C1454" s="806" t="s">
        <v>783</v>
      </c>
      <c r="D1454" s="806" t="s">
        <v>784</v>
      </c>
      <c r="E1454" s="807">
        <v>6</v>
      </c>
      <c r="G1454" s="806" t="s">
        <v>922</v>
      </c>
      <c r="H1454" s="807">
        <v>9</v>
      </c>
      <c r="I1454" s="807">
        <v>144</v>
      </c>
      <c r="K1454" s="806" t="s">
        <v>678</v>
      </c>
      <c r="L1454" s="806" t="s">
        <v>906</v>
      </c>
      <c r="M1454" s="806" t="s">
        <v>799</v>
      </c>
      <c r="N1454" s="807">
        <v>20</v>
      </c>
      <c r="O1454" s="884"/>
      <c r="P1454" s="806" t="s">
        <v>817</v>
      </c>
      <c r="Q1454" s="807">
        <v>99</v>
      </c>
      <c r="R1454" s="807">
        <v>2</v>
      </c>
      <c r="S1454" s="759" t="str">
        <f t="shared" si="44"/>
        <v>Primera Infancia</v>
      </c>
      <c r="U1454" s="806" t="s">
        <v>922</v>
      </c>
      <c r="V1454" s="807">
        <v>10</v>
      </c>
      <c r="W1454" s="807">
        <v>7</v>
      </c>
      <c r="X1454" s="885"/>
      <c r="Z1454" s="886"/>
      <c r="AA1454" s="886"/>
      <c r="AB1454" s="887"/>
      <c r="AC1454" s="886"/>
      <c r="AI1454" s="806" t="s">
        <v>821</v>
      </c>
      <c r="AJ1454" s="807">
        <v>15</v>
      </c>
      <c r="AK1454" s="807">
        <v>52</v>
      </c>
      <c r="AL1454" s="759" t="str">
        <f t="shared" si="45"/>
        <v>Adulto</v>
      </c>
    </row>
    <row r="1455" spans="1:38" ht="30">
      <c r="A1455" s="806" t="s">
        <v>870</v>
      </c>
      <c r="B1455" s="806" t="s">
        <v>662</v>
      </c>
      <c r="C1455" s="806" t="s">
        <v>788</v>
      </c>
      <c r="D1455" s="806" t="s">
        <v>789</v>
      </c>
      <c r="E1455" s="807">
        <v>921</v>
      </c>
      <c r="G1455" s="806" t="s">
        <v>922</v>
      </c>
      <c r="H1455" s="807">
        <v>10</v>
      </c>
      <c r="I1455" s="807">
        <v>103</v>
      </c>
      <c r="K1455" s="806" t="s">
        <v>678</v>
      </c>
      <c r="L1455" s="806" t="s">
        <v>906</v>
      </c>
      <c r="M1455" s="806" t="s">
        <v>801</v>
      </c>
      <c r="N1455" s="807">
        <v>12</v>
      </c>
      <c r="O1455" s="884"/>
      <c r="P1455" s="806" t="s">
        <v>817</v>
      </c>
      <c r="Q1455" s="807">
        <v>96</v>
      </c>
      <c r="R1455" s="807">
        <v>3</v>
      </c>
      <c r="S1455" s="759" t="str">
        <f t="shared" si="44"/>
        <v>Primera Infancia</v>
      </c>
      <c r="U1455" s="806" t="s">
        <v>922</v>
      </c>
      <c r="V1455" s="807">
        <v>11</v>
      </c>
      <c r="W1455" s="807">
        <v>5</v>
      </c>
      <c r="X1455" s="885"/>
      <c r="Z1455" s="886"/>
      <c r="AA1455" s="886"/>
      <c r="AB1455" s="887"/>
      <c r="AC1455" s="886"/>
      <c r="AI1455" s="806" t="s">
        <v>821</v>
      </c>
      <c r="AJ1455" s="807">
        <v>14</v>
      </c>
      <c r="AK1455" s="807">
        <v>53</v>
      </c>
      <c r="AL1455" s="759" t="str">
        <f t="shared" si="45"/>
        <v>Adulto</v>
      </c>
    </row>
    <row r="1456" spans="1:38" ht="30">
      <c r="A1456" s="806" t="s">
        <v>870</v>
      </c>
      <c r="B1456" s="806" t="s">
        <v>662</v>
      </c>
      <c r="C1456" s="806" t="s">
        <v>788</v>
      </c>
      <c r="D1456" s="806" t="s">
        <v>784</v>
      </c>
      <c r="E1456" s="807">
        <v>10949</v>
      </c>
      <c r="G1456" s="806" t="s">
        <v>922</v>
      </c>
      <c r="H1456" s="807">
        <v>11</v>
      </c>
      <c r="I1456" s="807">
        <v>85</v>
      </c>
      <c r="K1456" s="806" t="s">
        <v>678</v>
      </c>
      <c r="L1456" s="806" t="s">
        <v>906</v>
      </c>
      <c r="M1456" s="806" t="s">
        <v>674</v>
      </c>
      <c r="N1456" s="807">
        <v>3371</v>
      </c>
      <c r="O1456" s="884"/>
      <c r="P1456" s="806" t="s">
        <v>817</v>
      </c>
      <c r="Q1456" s="807">
        <v>96</v>
      </c>
      <c r="R1456" s="807">
        <v>4</v>
      </c>
      <c r="S1456" s="759" t="str">
        <f t="shared" si="44"/>
        <v>Primera Infancia</v>
      </c>
      <c r="U1456" s="806" t="s">
        <v>922</v>
      </c>
      <c r="V1456" s="807">
        <v>12</v>
      </c>
      <c r="W1456" s="807">
        <v>5</v>
      </c>
      <c r="X1456" s="885"/>
      <c r="Z1456" s="886"/>
      <c r="AA1456" s="886"/>
      <c r="AB1456" s="887"/>
      <c r="AC1456" s="886"/>
      <c r="AI1456" s="806" t="s">
        <v>821</v>
      </c>
      <c r="AJ1456" s="807">
        <v>17</v>
      </c>
      <c r="AK1456" s="807">
        <v>54</v>
      </c>
      <c r="AL1456" s="759" t="str">
        <f t="shared" si="45"/>
        <v>Adulto</v>
      </c>
    </row>
    <row r="1457" spans="1:38" ht="30">
      <c r="A1457" s="806" t="s">
        <v>870</v>
      </c>
      <c r="B1457" s="806" t="s">
        <v>662</v>
      </c>
      <c r="C1457" s="806" t="s">
        <v>783</v>
      </c>
      <c r="D1457" s="806" t="s">
        <v>789</v>
      </c>
      <c r="E1457" s="807">
        <v>867</v>
      </c>
      <c r="G1457" s="806" t="s">
        <v>922</v>
      </c>
      <c r="H1457" s="807">
        <v>12</v>
      </c>
      <c r="I1457" s="807">
        <v>129</v>
      </c>
      <c r="K1457" s="806" t="s">
        <v>678</v>
      </c>
      <c r="L1457" s="806" t="s">
        <v>906</v>
      </c>
      <c r="M1457" s="806" t="s">
        <v>683</v>
      </c>
      <c r="N1457" s="807">
        <v>22</v>
      </c>
      <c r="O1457" s="884"/>
      <c r="P1457" s="806" t="s">
        <v>817</v>
      </c>
      <c r="Q1457" s="807">
        <v>87</v>
      </c>
      <c r="R1457" s="807">
        <v>5</v>
      </c>
      <c r="S1457" s="759" t="str">
        <f t="shared" si="44"/>
        <v>Primera Infancia</v>
      </c>
      <c r="U1457" s="806" t="s">
        <v>923</v>
      </c>
      <c r="V1457" s="807">
        <v>0</v>
      </c>
      <c r="W1457" s="807">
        <v>674</v>
      </c>
      <c r="X1457" s="885"/>
      <c r="Z1457" s="886"/>
      <c r="AA1457" s="886"/>
      <c r="AB1457" s="887"/>
      <c r="AC1457" s="886"/>
      <c r="AI1457" s="806" t="s">
        <v>821</v>
      </c>
      <c r="AJ1457" s="807">
        <v>20</v>
      </c>
      <c r="AK1457" s="807">
        <v>55</v>
      </c>
      <c r="AL1457" s="759" t="str">
        <f t="shared" si="45"/>
        <v>Adulto</v>
      </c>
    </row>
    <row r="1458" spans="1:38" ht="15">
      <c r="A1458" s="806" t="s">
        <v>870</v>
      </c>
      <c r="B1458" s="806" t="s">
        <v>662</v>
      </c>
      <c r="C1458" s="806" t="s">
        <v>783</v>
      </c>
      <c r="D1458" s="806" t="s">
        <v>784</v>
      </c>
      <c r="E1458" s="807">
        <v>9796</v>
      </c>
      <c r="G1458" s="806" t="s">
        <v>923</v>
      </c>
      <c r="H1458" s="807">
        <v>0</v>
      </c>
      <c r="I1458" s="807">
        <v>1827</v>
      </c>
      <c r="K1458" s="806" t="s">
        <v>678</v>
      </c>
      <c r="L1458" s="806" t="s">
        <v>906</v>
      </c>
      <c r="M1458" s="806" t="s">
        <v>684</v>
      </c>
      <c r="N1458" s="807">
        <v>6767</v>
      </c>
      <c r="O1458" s="884"/>
      <c r="P1458" s="806" t="s">
        <v>817</v>
      </c>
      <c r="Q1458" s="807">
        <v>101</v>
      </c>
      <c r="R1458" s="807">
        <v>6</v>
      </c>
      <c r="S1458" s="759" t="str">
        <f t="shared" si="44"/>
        <v>Infancia</v>
      </c>
      <c r="U1458" s="806" t="s">
        <v>923</v>
      </c>
      <c r="V1458" s="807">
        <v>1</v>
      </c>
      <c r="W1458" s="807">
        <v>2728</v>
      </c>
      <c r="X1458" s="885"/>
      <c r="Z1458" s="886"/>
      <c r="AA1458" s="886"/>
      <c r="AB1458" s="887"/>
      <c r="AC1458" s="886"/>
      <c r="AI1458" s="806" t="s">
        <v>821</v>
      </c>
      <c r="AJ1458" s="807">
        <v>15</v>
      </c>
      <c r="AK1458" s="807">
        <v>56</v>
      </c>
      <c r="AL1458" s="759" t="str">
        <f t="shared" si="45"/>
        <v>Adulto</v>
      </c>
    </row>
    <row r="1459" spans="1:38" ht="15">
      <c r="A1459" s="806" t="s">
        <v>870</v>
      </c>
      <c r="B1459" s="806" t="s">
        <v>666</v>
      </c>
      <c r="C1459" s="806" t="s">
        <v>788</v>
      </c>
      <c r="D1459" s="806" t="s">
        <v>789</v>
      </c>
      <c r="E1459" s="807">
        <v>265</v>
      </c>
      <c r="G1459" s="806" t="s">
        <v>923</v>
      </c>
      <c r="H1459" s="807">
        <v>1</v>
      </c>
      <c r="I1459" s="807">
        <v>7196</v>
      </c>
      <c r="K1459" s="806" t="s">
        <v>678</v>
      </c>
      <c r="L1459" s="806" t="s">
        <v>909</v>
      </c>
      <c r="M1459" s="806" t="s">
        <v>662</v>
      </c>
      <c r="N1459" s="807">
        <v>2</v>
      </c>
      <c r="O1459" s="884"/>
      <c r="P1459" s="806" t="s">
        <v>817</v>
      </c>
      <c r="Q1459" s="807">
        <v>99</v>
      </c>
      <c r="R1459" s="807">
        <v>7</v>
      </c>
      <c r="S1459" s="759" t="str">
        <f t="shared" si="44"/>
        <v>Infancia</v>
      </c>
      <c r="U1459" s="806" t="s">
        <v>923</v>
      </c>
      <c r="V1459" s="807">
        <v>2</v>
      </c>
      <c r="W1459" s="807">
        <v>7307</v>
      </c>
      <c r="X1459" s="885"/>
      <c r="Z1459" s="886"/>
      <c r="AA1459" s="886"/>
      <c r="AB1459" s="887"/>
      <c r="AC1459" s="886"/>
      <c r="AI1459" s="806" t="s">
        <v>821</v>
      </c>
      <c r="AJ1459" s="807">
        <v>15</v>
      </c>
      <c r="AK1459" s="807">
        <v>57</v>
      </c>
      <c r="AL1459" s="759" t="str">
        <f t="shared" si="45"/>
        <v>Adulto</v>
      </c>
    </row>
    <row r="1460" spans="1:38" ht="15">
      <c r="A1460" s="806" t="s">
        <v>870</v>
      </c>
      <c r="B1460" s="806" t="s">
        <v>666</v>
      </c>
      <c r="C1460" s="806" t="s">
        <v>788</v>
      </c>
      <c r="D1460" s="806" t="s">
        <v>784</v>
      </c>
      <c r="E1460" s="807">
        <v>5828</v>
      </c>
      <c r="G1460" s="806" t="s">
        <v>923</v>
      </c>
      <c r="H1460" s="807">
        <v>2</v>
      </c>
      <c r="I1460" s="807">
        <v>19537</v>
      </c>
      <c r="K1460" s="806" t="s">
        <v>678</v>
      </c>
      <c r="L1460" s="806" t="s">
        <v>909</v>
      </c>
      <c r="M1460" s="806" t="s">
        <v>820</v>
      </c>
      <c r="N1460" s="807">
        <v>3</v>
      </c>
      <c r="O1460" s="884"/>
      <c r="P1460" s="806" t="s">
        <v>817</v>
      </c>
      <c r="Q1460" s="807">
        <v>102</v>
      </c>
      <c r="R1460" s="807">
        <v>8</v>
      </c>
      <c r="S1460" s="759" t="str">
        <f t="shared" si="44"/>
        <v>Infancia</v>
      </c>
      <c r="U1460" s="806" t="s">
        <v>923</v>
      </c>
      <c r="V1460" s="807">
        <v>3</v>
      </c>
      <c r="W1460" s="807">
        <v>3333</v>
      </c>
      <c r="X1460" s="885"/>
      <c r="Z1460" s="886"/>
      <c r="AA1460" s="886"/>
      <c r="AB1460" s="887"/>
      <c r="AC1460" s="886"/>
      <c r="AI1460" s="806" t="s">
        <v>821</v>
      </c>
      <c r="AJ1460" s="807">
        <v>12</v>
      </c>
      <c r="AK1460" s="807">
        <v>58</v>
      </c>
      <c r="AL1460" s="759" t="str">
        <f t="shared" si="45"/>
        <v>Adulto</v>
      </c>
    </row>
    <row r="1461" spans="1:38" ht="15">
      <c r="A1461" s="806" t="s">
        <v>870</v>
      </c>
      <c r="B1461" s="806" t="s">
        <v>666</v>
      </c>
      <c r="C1461" s="806" t="s">
        <v>783</v>
      </c>
      <c r="D1461" s="806" t="s">
        <v>789</v>
      </c>
      <c r="E1461" s="807">
        <v>247</v>
      </c>
      <c r="G1461" s="806" t="s">
        <v>923</v>
      </c>
      <c r="H1461" s="807">
        <v>3</v>
      </c>
      <c r="I1461" s="807">
        <v>9451</v>
      </c>
      <c r="K1461" s="806" t="s">
        <v>678</v>
      </c>
      <c r="L1461" s="806" t="s">
        <v>909</v>
      </c>
      <c r="M1461" s="806" t="s">
        <v>806</v>
      </c>
      <c r="N1461" s="807">
        <v>30</v>
      </c>
      <c r="O1461" s="884"/>
      <c r="P1461" s="806" t="s">
        <v>817</v>
      </c>
      <c r="Q1461" s="807">
        <v>103</v>
      </c>
      <c r="R1461" s="807">
        <v>9</v>
      </c>
      <c r="S1461" s="759" t="str">
        <f t="shared" si="44"/>
        <v>Infancia</v>
      </c>
      <c r="U1461" s="806" t="s">
        <v>923</v>
      </c>
      <c r="V1461" s="807">
        <v>4</v>
      </c>
      <c r="W1461" s="807">
        <v>19804</v>
      </c>
      <c r="X1461" s="885"/>
      <c r="Z1461" s="886"/>
      <c r="AA1461" s="886"/>
      <c r="AB1461" s="887"/>
      <c r="AC1461" s="886"/>
      <c r="AI1461" s="806" t="s">
        <v>821</v>
      </c>
      <c r="AJ1461" s="807">
        <v>14</v>
      </c>
      <c r="AK1461" s="807">
        <v>59</v>
      </c>
      <c r="AL1461" s="759" t="str">
        <f t="shared" si="45"/>
        <v>Adulto</v>
      </c>
    </row>
    <row r="1462" spans="1:38" ht="15">
      <c r="A1462" s="806" t="s">
        <v>870</v>
      </c>
      <c r="B1462" s="806" t="s">
        <v>666</v>
      </c>
      <c r="C1462" s="806" t="s">
        <v>783</v>
      </c>
      <c r="D1462" s="806" t="s">
        <v>784</v>
      </c>
      <c r="E1462" s="807">
        <v>4927</v>
      </c>
      <c r="G1462" s="806" t="s">
        <v>923</v>
      </c>
      <c r="H1462" s="807">
        <v>4</v>
      </c>
      <c r="I1462" s="807">
        <v>37838</v>
      </c>
      <c r="K1462" s="806" t="s">
        <v>678</v>
      </c>
      <c r="L1462" s="806" t="s">
        <v>909</v>
      </c>
      <c r="M1462" s="806" t="s">
        <v>786</v>
      </c>
      <c r="N1462" s="807">
        <v>1</v>
      </c>
      <c r="O1462" s="884"/>
      <c r="P1462" s="806" t="s">
        <v>817</v>
      </c>
      <c r="Q1462" s="807">
        <v>113</v>
      </c>
      <c r="R1462" s="807">
        <v>10</v>
      </c>
      <c r="S1462" s="759" t="str">
        <f t="shared" si="44"/>
        <v>Infancia</v>
      </c>
      <c r="U1462" s="806" t="s">
        <v>923</v>
      </c>
      <c r="V1462" s="807">
        <v>5</v>
      </c>
      <c r="W1462" s="807">
        <v>2397</v>
      </c>
      <c r="X1462" s="885"/>
      <c r="Z1462" s="886"/>
      <c r="AA1462" s="886"/>
      <c r="AB1462" s="887"/>
      <c r="AC1462" s="886"/>
      <c r="AI1462" s="806" t="s">
        <v>821</v>
      </c>
      <c r="AJ1462" s="807">
        <v>8</v>
      </c>
      <c r="AK1462" s="807">
        <v>60</v>
      </c>
      <c r="AL1462" s="759" t="str">
        <f t="shared" si="45"/>
        <v>Vejez</v>
      </c>
    </row>
    <row r="1463" spans="1:38" ht="15">
      <c r="A1463" s="806" t="s">
        <v>870</v>
      </c>
      <c r="B1463" s="806" t="s">
        <v>669</v>
      </c>
      <c r="C1463" s="806" t="s">
        <v>788</v>
      </c>
      <c r="D1463" s="806" t="s">
        <v>789</v>
      </c>
      <c r="E1463" s="807">
        <v>7</v>
      </c>
      <c r="G1463" s="806" t="s">
        <v>923</v>
      </c>
      <c r="H1463" s="807">
        <v>5</v>
      </c>
      <c r="I1463" s="807">
        <v>4583</v>
      </c>
      <c r="K1463" s="806" t="s">
        <v>678</v>
      </c>
      <c r="L1463" s="806" t="s">
        <v>909</v>
      </c>
      <c r="M1463" s="806" t="s">
        <v>808</v>
      </c>
      <c r="N1463" s="807">
        <v>1</v>
      </c>
      <c r="O1463" s="884"/>
      <c r="P1463" s="806" t="s">
        <v>817</v>
      </c>
      <c r="Q1463" s="807">
        <v>103</v>
      </c>
      <c r="R1463" s="807">
        <v>11</v>
      </c>
      <c r="S1463" s="759" t="str">
        <f t="shared" si="44"/>
        <v>Infancia</v>
      </c>
      <c r="U1463" s="806" t="s">
        <v>923</v>
      </c>
      <c r="V1463" s="807">
        <v>6</v>
      </c>
      <c r="W1463" s="807">
        <v>2023</v>
      </c>
      <c r="X1463" s="885"/>
      <c r="Z1463" s="886"/>
      <c r="AA1463" s="886"/>
      <c r="AB1463" s="887"/>
      <c r="AC1463" s="886"/>
      <c r="AI1463" s="806" t="s">
        <v>821</v>
      </c>
      <c r="AJ1463" s="807">
        <v>7</v>
      </c>
      <c r="AK1463" s="807">
        <v>61</v>
      </c>
      <c r="AL1463" s="759" t="str">
        <f t="shared" si="45"/>
        <v>Vejez</v>
      </c>
    </row>
    <row r="1464" spans="1:38" ht="30">
      <c r="A1464" s="806" t="s">
        <v>870</v>
      </c>
      <c r="B1464" s="806" t="s">
        <v>669</v>
      </c>
      <c r="C1464" s="806" t="s">
        <v>788</v>
      </c>
      <c r="D1464" s="806" t="s">
        <v>784</v>
      </c>
      <c r="E1464" s="807">
        <v>731</v>
      </c>
      <c r="G1464" s="806" t="s">
        <v>923</v>
      </c>
      <c r="H1464" s="807">
        <v>6</v>
      </c>
      <c r="I1464" s="807">
        <v>4194</v>
      </c>
      <c r="K1464" s="806" t="s">
        <v>678</v>
      </c>
      <c r="L1464" s="806" t="s">
        <v>909</v>
      </c>
      <c r="M1464" s="806" t="s">
        <v>790</v>
      </c>
      <c r="N1464" s="807">
        <v>18</v>
      </c>
      <c r="O1464" s="884"/>
      <c r="P1464" s="806" t="s">
        <v>817</v>
      </c>
      <c r="Q1464" s="807">
        <v>120</v>
      </c>
      <c r="R1464" s="807">
        <v>12</v>
      </c>
      <c r="S1464" s="759" t="str">
        <f t="shared" si="44"/>
        <v>Adolescente</v>
      </c>
      <c r="U1464" s="806" t="s">
        <v>923</v>
      </c>
      <c r="V1464" s="807">
        <v>7</v>
      </c>
      <c r="W1464" s="807">
        <v>1708</v>
      </c>
      <c r="X1464" s="885"/>
      <c r="Z1464" s="886"/>
      <c r="AA1464" s="886"/>
      <c r="AB1464" s="887"/>
      <c r="AC1464" s="886"/>
      <c r="AI1464" s="806" t="s">
        <v>821</v>
      </c>
      <c r="AJ1464" s="807">
        <v>14</v>
      </c>
      <c r="AK1464" s="807">
        <v>62</v>
      </c>
      <c r="AL1464" s="759" t="str">
        <f t="shared" si="45"/>
        <v>Vejez</v>
      </c>
    </row>
    <row r="1465" spans="1:38" ht="30">
      <c r="A1465" s="806" t="s">
        <v>870</v>
      </c>
      <c r="B1465" s="806" t="s">
        <v>669</v>
      </c>
      <c r="C1465" s="806" t="s">
        <v>783</v>
      </c>
      <c r="D1465" s="806" t="s">
        <v>789</v>
      </c>
      <c r="E1465" s="807">
        <v>7</v>
      </c>
      <c r="G1465" s="806" t="s">
        <v>923</v>
      </c>
      <c r="H1465" s="807">
        <v>7</v>
      </c>
      <c r="I1465" s="807">
        <v>3625</v>
      </c>
      <c r="K1465" s="806" t="s">
        <v>678</v>
      </c>
      <c r="L1465" s="806" t="s">
        <v>909</v>
      </c>
      <c r="M1465" s="806" t="s">
        <v>791</v>
      </c>
      <c r="N1465" s="807">
        <v>2</v>
      </c>
      <c r="O1465" s="884"/>
      <c r="P1465" s="806" t="s">
        <v>817</v>
      </c>
      <c r="Q1465" s="807">
        <v>134</v>
      </c>
      <c r="R1465" s="807">
        <v>13</v>
      </c>
      <c r="S1465" s="759" t="str">
        <f t="shared" si="44"/>
        <v>Adolescente</v>
      </c>
      <c r="U1465" s="806" t="s">
        <v>923</v>
      </c>
      <c r="V1465" s="807">
        <v>8</v>
      </c>
      <c r="W1465" s="807">
        <v>1154</v>
      </c>
      <c r="X1465" s="885"/>
      <c r="Z1465" s="886"/>
      <c r="AA1465" s="886"/>
      <c r="AB1465" s="887"/>
      <c r="AC1465" s="886"/>
      <c r="AI1465" s="806" t="s">
        <v>821</v>
      </c>
      <c r="AJ1465" s="807">
        <v>9</v>
      </c>
      <c r="AK1465" s="807">
        <v>63</v>
      </c>
      <c r="AL1465" s="759" t="str">
        <f t="shared" si="45"/>
        <v>Vejez</v>
      </c>
    </row>
    <row r="1466" spans="1:38" ht="30">
      <c r="A1466" s="806" t="s">
        <v>870</v>
      </c>
      <c r="B1466" s="806" t="s">
        <v>669</v>
      </c>
      <c r="C1466" s="806" t="s">
        <v>783</v>
      </c>
      <c r="D1466" s="806" t="s">
        <v>784</v>
      </c>
      <c r="E1466" s="807">
        <v>577</v>
      </c>
      <c r="G1466" s="806" t="s">
        <v>923</v>
      </c>
      <c r="H1466" s="807">
        <v>8</v>
      </c>
      <c r="I1466" s="807">
        <v>3178</v>
      </c>
      <c r="K1466" s="806" t="s">
        <v>678</v>
      </c>
      <c r="L1466" s="806" t="s">
        <v>909</v>
      </c>
      <c r="M1466" s="806" t="s">
        <v>824</v>
      </c>
      <c r="N1466" s="807">
        <v>4</v>
      </c>
      <c r="O1466" s="884"/>
      <c r="P1466" s="806" t="s">
        <v>817</v>
      </c>
      <c r="Q1466" s="807">
        <v>125</v>
      </c>
      <c r="R1466" s="807">
        <v>14</v>
      </c>
      <c r="S1466" s="759" t="str">
        <f t="shared" si="44"/>
        <v>Adolescente</v>
      </c>
      <c r="U1466" s="806" t="s">
        <v>923</v>
      </c>
      <c r="V1466" s="807">
        <v>9</v>
      </c>
      <c r="W1466" s="807">
        <v>694</v>
      </c>
      <c r="X1466" s="885"/>
      <c r="Z1466" s="886"/>
      <c r="AA1466" s="886"/>
      <c r="AB1466" s="887"/>
      <c r="AC1466" s="886"/>
      <c r="AI1466" s="806" t="s">
        <v>821</v>
      </c>
      <c r="AJ1466" s="807">
        <v>12</v>
      </c>
      <c r="AK1466" s="807">
        <v>64</v>
      </c>
      <c r="AL1466" s="759" t="str">
        <f t="shared" si="45"/>
        <v>Vejez</v>
      </c>
    </row>
    <row r="1467" spans="1:38" ht="30">
      <c r="A1467" s="806" t="s">
        <v>870</v>
      </c>
      <c r="B1467" s="806" t="s">
        <v>787</v>
      </c>
      <c r="C1467" s="806" t="s">
        <v>788</v>
      </c>
      <c r="D1467" s="806" t="s">
        <v>789</v>
      </c>
      <c r="E1467" s="807">
        <v>24</v>
      </c>
      <c r="G1467" s="806" t="s">
        <v>923</v>
      </c>
      <c r="H1467" s="807">
        <v>9</v>
      </c>
      <c r="I1467" s="807">
        <v>2368</v>
      </c>
      <c r="K1467" s="806" t="s">
        <v>678</v>
      </c>
      <c r="L1467" s="806" t="s">
        <v>909</v>
      </c>
      <c r="M1467" s="806" t="s">
        <v>666</v>
      </c>
      <c r="N1467" s="807">
        <v>7</v>
      </c>
      <c r="O1467" s="884"/>
      <c r="P1467" s="806" t="s">
        <v>817</v>
      </c>
      <c r="Q1467" s="807">
        <v>110</v>
      </c>
      <c r="R1467" s="807">
        <v>15</v>
      </c>
      <c r="S1467" s="759" t="str">
        <f t="shared" si="44"/>
        <v>Adolescente</v>
      </c>
      <c r="U1467" s="806" t="s">
        <v>923</v>
      </c>
      <c r="V1467" s="807">
        <v>10</v>
      </c>
      <c r="W1467" s="807">
        <v>389</v>
      </c>
      <c r="X1467" s="885"/>
      <c r="Z1467" s="886"/>
      <c r="AA1467" s="886"/>
      <c r="AB1467" s="887"/>
      <c r="AC1467" s="886"/>
      <c r="AI1467" s="806" t="s">
        <v>821</v>
      </c>
      <c r="AJ1467" s="807">
        <v>5</v>
      </c>
      <c r="AK1467" s="807">
        <v>65</v>
      </c>
      <c r="AL1467" s="759" t="str">
        <f t="shared" si="45"/>
        <v>Vejez</v>
      </c>
    </row>
    <row r="1468" spans="1:38" ht="30">
      <c r="A1468" s="806" t="s">
        <v>870</v>
      </c>
      <c r="B1468" s="806" t="s">
        <v>787</v>
      </c>
      <c r="C1468" s="806" t="s">
        <v>788</v>
      </c>
      <c r="D1468" s="806" t="s">
        <v>784</v>
      </c>
      <c r="E1468" s="807">
        <v>218</v>
      </c>
      <c r="G1468" s="806" t="s">
        <v>923</v>
      </c>
      <c r="H1468" s="807">
        <v>10</v>
      </c>
      <c r="I1468" s="807">
        <v>1681</v>
      </c>
      <c r="K1468" s="806" t="s">
        <v>678</v>
      </c>
      <c r="L1468" s="806" t="s">
        <v>909</v>
      </c>
      <c r="M1468" s="806" t="s">
        <v>794</v>
      </c>
      <c r="N1468" s="807">
        <v>5</v>
      </c>
      <c r="O1468" s="884"/>
      <c r="P1468" s="806" t="s">
        <v>817</v>
      </c>
      <c r="Q1468" s="807">
        <v>139</v>
      </c>
      <c r="R1468" s="807">
        <v>16</v>
      </c>
      <c r="S1468" s="759" t="str">
        <f t="shared" si="44"/>
        <v>Adolescente</v>
      </c>
      <c r="U1468" s="806" t="s">
        <v>923</v>
      </c>
      <c r="V1468" s="807">
        <v>11</v>
      </c>
      <c r="W1468" s="807">
        <v>252</v>
      </c>
      <c r="X1468" s="885"/>
      <c r="Z1468" s="886"/>
      <c r="AA1468" s="886"/>
      <c r="AB1468" s="887"/>
      <c r="AC1468" s="886"/>
      <c r="AI1468" s="806" t="s">
        <v>821</v>
      </c>
      <c r="AJ1468" s="807">
        <v>7</v>
      </c>
      <c r="AK1468" s="807">
        <v>66</v>
      </c>
      <c r="AL1468" s="759" t="str">
        <f t="shared" si="45"/>
        <v>Vejez</v>
      </c>
    </row>
    <row r="1469" spans="1:38" ht="30">
      <c r="A1469" s="806" t="s">
        <v>870</v>
      </c>
      <c r="B1469" s="806" t="s">
        <v>787</v>
      </c>
      <c r="C1469" s="806" t="s">
        <v>783</v>
      </c>
      <c r="D1469" s="806" t="s">
        <v>789</v>
      </c>
      <c r="E1469" s="807">
        <v>36</v>
      </c>
      <c r="G1469" s="806" t="s">
        <v>923</v>
      </c>
      <c r="H1469" s="807">
        <v>11</v>
      </c>
      <c r="I1469" s="807">
        <v>1109</v>
      </c>
      <c r="K1469" s="806" t="s">
        <v>678</v>
      </c>
      <c r="L1469" s="806" t="s">
        <v>909</v>
      </c>
      <c r="M1469" s="806" t="s">
        <v>795</v>
      </c>
      <c r="N1469" s="807">
        <v>9</v>
      </c>
      <c r="O1469" s="884"/>
      <c r="P1469" s="806" t="s">
        <v>817</v>
      </c>
      <c r="Q1469" s="807">
        <v>138</v>
      </c>
      <c r="R1469" s="807">
        <v>17</v>
      </c>
      <c r="S1469" s="759" t="str">
        <f t="shared" si="44"/>
        <v>Adolescente</v>
      </c>
      <c r="U1469" s="806" t="s">
        <v>923</v>
      </c>
      <c r="V1469" s="807">
        <v>12</v>
      </c>
      <c r="W1469" s="807">
        <v>266</v>
      </c>
      <c r="X1469" s="885"/>
      <c r="Z1469" s="886"/>
      <c r="AA1469" s="886"/>
      <c r="AB1469" s="887"/>
      <c r="AC1469" s="886"/>
      <c r="AI1469" s="806" t="s">
        <v>821</v>
      </c>
      <c r="AJ1469" s="807">
        <v>10</v>
      </c>
      <c r="AK1469" s="807">
        <v>67</v>
      </c>
      <c r="AL1469" s="759" t="str">
        <f t="shared" si="45"/>
        <v>Vejez</v>
      </c>
    </row>
    <row r="1470" spans="1:38" ht="15">
      <c r="A1470" s="806" t="s">
        <v>870</v>
      </c>
      <c r="B1470" s="806" t="s">
        <v>787</v>
      </c>
      <c r="C1470" s="806" t="s">
        <v>783</v>
      </c>
      <c r="D1470" s="806" t="s">
        <v>784</v>
      </c>
      <c r="E1470" s="807">
        <v>265</v>
      </c>
      <c r="G1470" s="806" t="s">
        <v>923</v>
      </c>
      <c r="H1470" s="807">
        <v>12</v>
      </c>
      <c r="I1470" s="807">
        <v>1723</v>
      </c>
      <c r="K1470" s="806" t="s">
        <v>678</v>
      </c>
      <c r="L1470" s="806" t="s">
        <v>909</v>
      </c>
      <c r="M1470" s="806" t="s">
        <v>798</v>
      </c>
      <c r="N1470" s="807">
        <v>6</v>
      </c>
      <c r="O1470" s="884"/>
      <c r="P1470" s="806" t="s">
        <v>817</v>
      </c>
      <c r="Q1470" s="807">
        <v>128</v>
      </c>
      <c r="R1470" s="807">
        <v>18</v>
      </c>
      <c r="S1470" s="759" t="str">
        <f t="shared" si="44"/>
        <v>Juventud</v>
      </c>
      <c r="U1470" s="806" t="s">
        <v>924</v>
      </c>
      <c r="V1470" s="807">
        <v>0</v>
      </c>
      <c r="W1470" s="807">
        <v>9</v>
      </c>
      <c r="X1470" s="885"/>
      <c r="Z1470" s="886"/>
      <c r="AA1470" s="886"/>
      <c r="AB1470" s="887"/>
      <c r="AC1470" s="886"/>
      <c r="AI1470" s="806" t="s">
        <v>821</v>
      </c>
      <c r="AJ1470" s="807">
        <v>8</v>
      </c>
      <c r="AK1470" s="807">
        <v>68</v>
      </c>
      <c r="AL1470" s="759" t="str">
        <f t="shared" si="45"/>
        <v>Vejez</v>
      </c>
    </row>
    <row r="1471" spans="1:38" ht="15">
      <c r="A1471" s="806" t="s">
        <v>870</v>
      </c>
      <c r="B1471" s="806" t="s">
        <v>792</v>
      </c>
      <c r="C1471" s="806" t="s">
        <v>788</v>
      </c>
      <c r="D1471" s="806" t="s">
        <v>784</v>
      </c>
      <c r="E1471" s="807">
        <v>5</v>
      </c>
      <c r="G1471" s="806" t="s">
        <v>924</v>
      </c>
      <c r="H1471" s="807">
        <v>0</v>
      </c>
      <c r="I1471" s="807">
        <v>85</v>
      </c>
      <c r="K1471" s="806" t="s">
        <v>678</v>
      </c>
      <c r="L1471" s="806" t="s">
        <v>909</v>
      </c>
      <c r="M1471" s="806" t="s">
        <v>799</v>
      </c>
      <c r="N1471" s="807">
        <v>14</v>
      </c>
      <c r="O1471" s="884"/>
      <c r="P1471" s="806" t="s">
        <v>817</v>
      </c>
      <c r="Q1471" s="807">
        <v>140</v>
      </c>
      <c r="R1471" s="807">
        <v>19</v>
      </c>
      <c r="S1471" s="759" t="str">
        <f t="shared" si="44"/>
        <v>Juventud</v>
      </c>
      <c r="U1471" s="806" t="s">
        <v>924</v>
      </c>
      <c r="V1471" s="807">
        <v>1</v>
      </c>
      <c r="W1471" s="807">
        <v>39</v>
      </c>
      <c r="X1471" s="885"/>
      <c r="Z1471" s="886"/>
      <c r="AA1471" s="886"/>
      <c r="AB1471" s="887"/>
      <c r="AC1471" s="886"/>
      <c r="AI1471" s="806" t="s">
        <v>821</v>
      </c>
      <c r="AJ1471" s="807">
        <v>6</v>
      </c>
      <c r="AK1471" s="807">
        <v>69</v>
      </c>
      <c r="AL1471" s="759" t="str">
        <f t="shared" si="45"/>
        <v>Vejez</v>
      </c>
    </row>
    <row r="1472" spans="1:38" ht="15">
      <c r="A1472" s="806" t="s">
        <v>870</v>
      </c>
      <c r="B1472" s="806" t="s">
        <v>792</v>
      </c>
      <c r="C1472" s="806" t="s">
        <v>783</v>
      </c>
      <c r="D1472" s="806" t="s">
        <v>784</v>
      </c>
      <c r="E1472" s="807">
        <v>5</v>
      </c>
      <c r="G1472" s="806" t="s">
        <v>924</v>
      </c>
      <c r="H1472" s="807">
        <v>1</v>
      </c>
      <c r="I1472" s="807">
        <v>288</v>
      </c>
      <c r="K1472" s="806" t="s">
        <v>678</v>
      </c>
      <c r="L1472" s="806" t="s">
        <v>909</v>
      </c>
      <c r="M1472" s="806" t="s">
        <v>801</v>
      </c>
      <c r="N1472" s="807">
        <v>31</v>
      </c>
      <c r="O1472" s="884"/>
      <c r="P1472" s="806" t="s">
        <v>817</v>
      </c>
      <c r="Q1472" s="807">
        <v>113</v>
      </c>
      <c r="R1472" s="807">
        <v>20</v>
      </c>
      <c r="S1472" s="759" t="str">
        <f t="shared" si="44"/>
        <v>Juventud</v>
      </c>
      <c r="U1472" s="806" t="s">
        <v>924</v>
      </c>
      <c r="V1472" s="807">
        <v>2</v>
      </c>
      <c r="W1472" s="807">
        <v>84</v>
      </c>
      <c r="X1472" s="885"/>
      <c r="Z1472" s="886"/>
      <c r="AA1472" s="886"/>
      <c r="AB1472" s="887"/>
      <c r="AC1472" s="886"/>
      <c r="AI1472" s="806" t="s">
        <v>821</v>
      </c>
      <c r="AJ1472" s="807">
        <v>7</v>
      </c>
      <c r="AK1472" s="807">
        <v>70</v>
      </c>
      <c r="AL1472" s="759" t="str">
        <f t="shared" si="45"/>
        <v>Vejez</v>
      </c>
    </row>
    <row r="1473" spans="1:38" ht="15">
      <c r="A1473" s="806" t="s">
        <v>870</v>
      </c>
      <c r="B1473" s="806" t="s">
        <v>796</v>
      </c>
      <c r="C1473" s="806" t="s">
        <v>788</v>
      </c>
      <c r="D1473" s="806" t="s">
        <v>789</v>
      </c>
      <c r="E1473" s="807">
        <v>1</v>
      </c>
      <c r="G1473" s="806" t="s">
        <v>924</v>
      </c>
      <c r="H1473" s="807">
        <v>2</v>
      </c>
      <c r="I1473" s="807">
        <v>959</v>
      </c>
      <c r="K1473" s="806" t="s">
        <v>678</v>
      </c>
      <c r="L1473" s="806" t="s">
        <v>909</v>
      </c>
      <c r="M1473" s="806" t="s">
        <v>673</v>
      </c>
      <c r="N1473" s="807">
        <v>1</v>
      </c>
      <c r="O1473" s="884"/>
      <c r="P1473" s="806" t="s">
        <v>817</v>
      </c>
      <c r="Q1473" s="807">
        <v>123</v>
      </c>
      <c r="R1473" s="807">
        <v>21</v>
      </c>
      <c r="S1473" s="759" t="str">
        <f t="shared" si="44"/>
        <v>Juventud</v>
      </c>
      <c r="U1473" s="806" t="s">
        <v>924</v>
      </c>
      <c r="V1473" s="807">
        <v>3</v>
      </c>
      <c r="W1473" s="807">
        <v>50</v>
      </c>
      <c r="X1473" s="885"/>
      <c r="Z1473" s="886"/>
      <c r="AA1473" s="886"/>
      <c r="AB1473" s="887"/>
      <c r="AC1473" s="886"/>
      <c r="AI1473" s="806" t="s">
        <v>821</v>
      </c>
      <c r="AJ1473" s="807">
        <v>4</v>
      </c>
      <c r="AK1473" s="807">
        <v>71</v>
      </c>
      <c r="AL1473" s="759" t="str">
        <f t="shared" si="45"/>
        <v>Vejez</v>
      </c>
    </row>
    <row r="1474" spans="1:38" ht="15">
      <c r="A1474" s="806" t="s">
        <v>870</v>
      </c>
      <c r="B1474" s="806" t="s">
        <v>796</v>
      </c>
      <c r="C1474" s="806" t="s">
        <v>788</v>
      </c>
      <c r="D1474" s="806" t="s">
        <v>784</v>
      </c>
      <c r="E1474" s="807">
        <v>4</v>
      </c>
      <c r="G1474" s="806" t="s">
        <v>924</v>
      </c>
      <c r="H1474" s="807">
        <v>3</v>
      </c>
      <c r="I1474" s="807">
        <v>462</v>
      </c>
      <c r="K1474" s="806" t="s">
        <v>678</v>
      </c>
      <c r="L1474" s="806" t="s">
        <v>909</v>
      </c>
      <c r="M1474" s="806" t="s">
        <v>674</v>
      </c>
      <c r="N1474" s="807">
        <v>1406</v>
      </c>
      <c r="O1474" s="884"/>
      <c r="P1474" s="806" t="s">
        <v>817</v>
      </c>
      <c r="Q1474" s="807">
        <v>130</v>
      </c>
      <c r="R1474" s="807">
        <v>22</v>
      </c>
      <c r="S1474" s="759" t="str">
        <f t="shared" si="44"/>
        <v>Juventud</v>
      </c>
      <c r="U1474" s="806" t="s">
        <v>924</v>
      </c>
      <c r="V1474" s="807">
        <v>4</v>
      </c>
      <c r="W1474" s="807">
        <v>616</v>
      </c>
      <c r="X1474" s="885"/>
      <c r="Z1474" s="886"/>
      <c r="AA1474" s="886"/>
      <c r="AB1474" s="887"/>
      <c r="AC1474" s="886"/>
      <c r="AI1474" s="806" t="s">
        <v>821</v>
      </c>
      <c r="AJ1474" s="807">
        <v>4</v>
      </c>
      <c r="AK1474" s="807">
        <v>72</v>
      </c>
      <c r="AL1474" s="759" t="str">
        <f t="shared" si="45"/>
        <v>Vejez</v>
      </c>
    </row>
    <row r="1475" spans="1:38" ht="15">
      <c r="A1475" s="806" t="s">
        <v>870</v>
      </c>
      <c r="B1475" s="806" t="s">
        <v>796</v>
      </c>
      <c r="C1475" s="806" t="s">
        <v>783</v>
      </c>
      <c r="D1475" s="806" t="s">
        <v>784</v>
      </c>
      <c r="E1475" s="807">
        <v>3</v>
      </c>
      <c r="G1475" s="806" t="s">
        <v>924</v>
      </c>
      <c r="H1475" s="807">
        <v>4</v>
      </c>
      <c r="I1475" s="807">
        <v>1738</v>
      </c>
      <c r="K1475" s="806" t="s">
        <v>678</v>
      </c>
      <c r="L1475" s="806" t="s">
        <v>909</v>
      </c>
      <c r="M1475" s="806" t="s">
        <v>678</v>
      </c>
      <c r="N1475" s="807">
        <v>1</v>
      </c>
      <c r="O1475" s="884"/>
      <c r="P1475" s="806" t="s">
        <v>817</v>
      </c>
      <c r="Q1475" s="807">
        <v>86</v>
      </c>
      <c r="R1475" s="807">
        <v>23</v>
      </c>
      <c r="S1475" s="759" t="str">
        <f t="shared" ref="S1475:S1538" si="46">IF(P1475=0,"",IF(AND(R1475&gt;=0,R1475&lt;=5),"Primera Infancia",IF(AND(R1475&gt;=6,R1475&lt;=11),"Infancia",IF(AND(R1475&gt;=12,R1475&lt;=17),"Adolescente",IF(AND(R1475&gt;=18,R1475&lt;=28),"Juventud",IF(AND(R1475&gt;=29,R1475&lt;=59),"Adulto","Vejez"))))))</f>
        <v>Juventud</v>
      </c>
      <c r="U1475" s="806" t="s">
        <v>924</v>
      </c>
      <c r="V1475" s="807">
        <v>5</v>
      </c>
      <c r="W1475" s="807">
        <v>56</v>
      </c>
      <c r="X1475" s="885"/>
      <c r="Z1475" s="886"/>
      <c r="AA1475" s="886"/>
      <c r="AB1475" s="887"/>
      <c r="AC1475" s="886"/>
      <c r="AI1475" s="806" t="s">
        <v>821</v>
      </c>
      <c r="AJ1475" s="807">
        <v>9</v>
      </c>
      <c r="AK1475" s="807">
        <v>73</v>
      </c>
      <c r="AL1475" s="759" t="str">
        <f t="shared" ref="AL1475:AL1538" si="47">IF(AI1475=0,"",IF(AND(AK1475&gt;=0,AK1475&lt;=5),"Primera Infancia",IF(AND(AK1475&gt;=6,AK1475&lt;=11),"Infancia",IF(AND(AK1475&gt;=12,AK1475&lt;=17),"Adolescente",IF(AND(AK1475&gt;=18,AK1475&lt;=28),"Juventud",IF(AND(AK1475&gt;=29,AK1475&lt;=59),"Adulto","Vejez"))))))</f>
        <v>Vejez</v>
      </c>
    </row>
    <row r="1476" spans="1:38" ht="15">
      <c r="A1476" s="806" t="s">
        <v>870</v>
      </c>
      <c r="B1476" s="806" t="s">
        <v>815</v>
      </c>
      <c r="C1476" s="806" t="s">
        <v>788</v>
      </c>
      <c r="D1476" s="806" t="s">
        <v>789</v>
      </c>
      <c r="E1476" s="807">
        <v>662</v>
      </c>
      <c r="G1476" s="806" t="s">
        <v>924</v>
      </c>
      <c r="H1476" s="807">
        <v>5</v>
      </c>
      <c r="I1476" s="807">
        <v>266</v>
      </c>
      <c r="K1476" s="806" t="s">
        <v>678</v>
      </c>
      <c r="L1476" s="806" t="s">
        <v>909</v>
      </c>
      <c r="M1476" s="806" t="s">
        <v>683</v>
      </c>
      <c r="N1476" s="807">
        <v>6</v>
      </c>
      <c r="O1476" s="884"/>
      <c r="P1476" s="806" t="s">
        <v>817</v>
      </c>
      <c r="Q1476" s="807">
        <v>95</v>
      </c>
      <c r="R1476" s="807">
        <v>24</v>
      </c>
      <c r="S1476" s="759" t="str">
        <f t="shared" si="46"/>
        <v>Juventud</v>
      </c>
      <c r="U1476" s="806" t="s">
        <v>924</v>
      </c>
      <c r="V1476" s="807">
        <v>6</v>
      </c>
      <c r="W1476" s="807">
        <v>40</v>
      </c>
      <c r="X1476" s="885"/>
      <c r="Z1476" s="886"/>
      <c r="AA1476" s="886"/>
      <c r="AB1476" s="887"/>
      <c r="AC1476" s="886"/>
      <c r="AI1476" s="806" t="s">
        <v>821</v>
      </c>
      <c r="AJ1476" s="807">
        <v>3</v>
      </c>
      <c r="AK1476" s="807">
        <v>74</v>
      </c>
      <c r="AL1476" s="759" t="str">
        <f t="shared" si="47"/>
        <v>Vejez</v>
      </c>
    </row>
    <row r="1477" spans="1:38" ht="15">
      <c r="A1477" s="806" t="s">
        <v>870</v>
      </c>
      <c r="B1477" s="806" t="s">
        <v>815</v>
      </c>
      <c r="C1477" s="806" t="s">
        <v>788</v>
      </c>
      <c r="D1477" s="806" t="s">
        <v>784</v>
      </c>
      <c r="E1477" s="807">
        <v>4348</v>
      </c>
      <c r="G1477" s="806" t="s">
        <v>924</v>
      </c>
      <c r="H1477" s="807">
        <v>6</v>
      </c>
      <c r="I1477" s="807">
        <v>284</v>
      </c>
      <c r="K1477" s="806" t="s">
        <v>678</v>
      </c>
      <c r="L1477" s="806" t="s">
        <v>909</v>
      </c>
      <c r="M1477" s="806" t="s">
        <v>684</v>
      </c>
      <c r="N1477" s="807">
        <v>8094</v>
      </c>
      <c r="O1477" s="884"/>
      <c r="P1477" s="806" t="s">
        <v>817</v>
      </c>
      <c r="Q1477" s="807">
        <v>101</v>
      </c>
      <c r="R1477" s="807">
        <v>25</v>
      </c>
      <c r="S1477" s="759" t="str">
        <f t="shared" si="46"/>
        <v>Juventud</v>
      </c>
      <c r="U1477" s="806" t="s">
        <v>924</v>
      </c>
      <c r="V1477" s="807">
        <v>7</v>
      </c>
      <c r="W1477" s="807">
        <v>23</v>
      </c>
      <c r="X1477" s="885"/>
      <c r="Z1477" s="886"/>
      <c r="AA1477" s="886"/>
      <c r="AB1477" s="887"/>
      <c r="AC1477" s="886"/>
      <c r="AI1477" s="806" t="s">
        <v>821</v>
      </c>
      <c r="AJ1477" s="807">
        <v>3</v>
      </c>
      <c r="AK1477" s="807">
        <v>75</v>
      </c>
      <c r="AL1477" s="759" t="str">
        <f t="shared" si="47"/>
        <v>Vejez</v>
      </c>
    </row>
    <row r="1478" spans="1:38" ht="15">
      <c r="A1478" s="806" t="s">
        <v>870</v>
      </c>
      <c r="B1478" s="806" t="s">
        <v>815</v>
      </c>
      <c r="C1478" s="806" t="s">
        <v>783</v>
      </c>
      <c r="D1478" s="806" t="s">
        <v>789</v>
      </c>
      <c r="E1478" s="807">
        <v>609</v>
      </c>
      <c r="G1478" s="806" t="s">
        <v>924</v>
      </c>
      <c r="H1478" s="807">
        <v>7</v>
      </c>
      <c r="I1478" s="807">
        <v>291</v>
      </c>
      <c r="K1478" s="806" t="s">
        <v>678</v>
      </c>
      <c r="L1478" s="806" t="s">
        <v>911</v>
      </c>
      <c r="M1478" s="806" t="s">
        <v>662</v>
      </c>
      <c r="N1478" s="807">
        <v>1</v>
      </c>
      <c r="O1478" s="884"/>
      <c r="P1478" s="806" t="s">
        <v>817</v>
      </c>
      <c r="Q1478" s="807">
        <v>98</v>
      </c>
      <c r="R1478" s="807">
        <v>26</v>
      </c>
      <c r="S1478" s="759" t="str">
        <f t="shared" si="46"/>
        <v>Juventud</v>
      </c>
      <c r="U1478" s="806" t="s">
        <v>924</v>
      </c>
      <c r="V1478" s="807">
        <v>8</v>
      </c>
      <c r="W1478" s="807">
        <v>15</v>
      </c>
      <c r="X1478" s="885"/>
      <c r="Z1478" s="886"/>
      <c r="AA1478" s="886"/>
      <c r="AB1478" s="887"/>
      <c r="AC1478" s="886"/>
      <c r="AI1478" s="806" t="s">
        <v>821</v>
      </c>
      <c r="AJ1478" s="807">
        <v>7</v>
      </c>
      <c r="AK1478" s="807">
        <v>76</v>
      </c>
      <c r="AL1478" s="759" t="str">
        <f t="shared" si="47"/>
        <v>Vejez</v>
      </c>
    </row>
    <row r="1479" spans="1:38" ht="15">
      <c r="A1479" s="806" t="s">
        <v>870</v>
      </c>
      <c r="B1479" s="806" t="s">
        <v>815</v>
      </c>
      <c r="C1479" s="806" t="s">
        <v>783</v>
      </c>
      <c r="D1479" s="806" t="s">
        <v>784</v>
      </c>
      <c r="E1479" s="807">
        <v>3827</v>
      </c>
      <c r="G1479" s="806" t="s">
        <v>924</v>
      </c>
      <c r="H1479" s="807">
        <v>8</v>
      </c>
      <c r="I1479" s="807">
        <v>269</v>
      </c>
      <c r="K1479" s="806" t="s">
        <v>678</v>
      </c>
      <c r="L1479" s="806" t="s">
        <v>911</v>
      </c>
      <c r="M1479" s="806" t="s">
        <v>820</v>
      </c>
      <c r="N1479" s="807">
        <v>1</v>
      </c>
      <c r="O1479" s="884"/>
      <c r="P1479" s="806" t="s">
        <v>817</v>
      </c>
      <c r="Q1479" s="807">
        <v>98</v>
      </c>
      <c r="R1479" s="807">
        <v>27</v>
      </c>
      <c r="S1479" s="759" t="str">
        <f t="shared" si="46"/>
        <v>Juventud</v>
      </c>
      <c r="U1479" s="806" t="s">
        <v>924</v>
      </c>
      <c r="V1479" s="807">
        <v>9</v>
      </c>
      <c r="W1479" s="807">
        <v>15</v>
      </c>
      <c r="X1479" s="885"/>
      <c r="Z1479" s="886"/>
      <c r="AA1479" s="886"/>
      <c r="AB1479" s="887"/>
      <c r="AC1479" s="886"/>
      <c r="AI1479" s="806" t="s">
        <v>821</v>
      </c>
      <c r="AJ1479" s="807">
        <v>3</v>
      </c>
      <c r="AK1479" s="807">
        <v>77</v>
      </c>
      <c r="AL1479" s="759" t="str">
        <f t="shared" si="47"/>
        <v>Vejez</v>
      </c>
    </row>
    <row r="1480" spans="1:38" ht="15">
      <c r="A1480" s="806" t="s">
        <v>870</v>
      </c>
      <c r="B1480" s="806" t="s">
        <v>818</v>
      </c>
      <c r="C1480" s="806" t="s">
        <v>788</v>
      </c>
      <c r="D1480" s="806" t="s">
        <v>789</v>
      </c>
      <c r="E1480" s="807">
        <v>37</v>
      </c>
      <c r="G1480" s="806" t="s">
        <v>924</v>
      </c>
      <c r="H1480" s="807">
        <v>9</v>
      </c>
      <c r="I1480" s="807">
        <v>214</v>
      </c>
      <c r="K1480" s="806" t="s">
        <v>678</v>
      </c>
      <c r="L1480" s="806" t="s">
        <v>911</v>
      </c>
      <c r="M1480" s="806" t="s">
        <v>806</v>
      </c>
      <c r="N1480" s="807">
        <v>1</v>
      </c>
      <c r="O1480" s="884"/>
      <c r="P1480" s="806" t="s">
        <v>817</v>
      </c>
      <c r="Q1480" s="807">
        <v>80</v>
      </c>
      <c r="R1480" s="807">
        <v>28</v>
      </c>
      <c r="S1480" s="759" t="str">
        <f t="shared" si="46"/>
        <v>Juventud</v>
      </c>
      <c r="U1480" s="806" t="s">
        <v>924</v>
      </c>
      <c r="V1480" s="807">
        <v>10</v>
      </c>
      <c r="W1480" s="807">
        <v>2</v>
      </c>
      <c r="X1480" s="885"/>
      <c r="Z1480" s="886"/>
      <c r="AA1480" s="886"/>
      <c r="AB1480" s="887"/>
      <c r="AC1480" s="886"/>
      <c r="AI1480" s="806" t="s">
        <v>821</v>
      </c>
      <c r="AJ1480" s="807">
        <v>2</v>
      </c>
      <c r="AK1480" s="807">
        <v>78</v>
      </c>
      <c r="AL1480" s="759" t="str">
        <f t="shared" si="47"/>
        <v>Vejez</v>
      </c>
    </row>
    <row r="1481" spans="1:38" ht="15">
      <c r="A1481" s="806" t="s">
        <v>870</v>
      </c>
      <c r="B1481" s="806" t="s">
        <v>818</v>
      </c>
      <c r="C1481" s="806" t="s">
        <v>788</v>
      </c>
      <c r="D1481" s="806" t="s">
        <v>784</v>
      </c>
      <c r="E1481" s="807">
        <v>326</v>
      </c>
      <c r="G1481" s="806" t="s">
        <v>924</v>
      </c>
      <c r="H1481" s="807">
        <v>10</v>
      </c>
      <c r="I1481" s="807">
        <v>153</v>
      </c>
      <c r="K1481" s="806" t="s">
        <v>678</v>
      </c>
      <c r="L1481" s="806" t="s">
        <v>911</v>
      </c>
      <c r="M1481" s="806" t="s">
        <v>808</v>
      </c>
      <c r="N1481" s="807">
        <v>1</v>
      </c>
      <c r="O1481" s="884"/>
      <c r="P1481" s="806" t="s">
        <v>817</v>
      </c>
      <c r="Q1481" s="807">
        <v>69</v>
      </c>
      <c r="R1481" s="807">
        <v>29</v>
      </c>
      <c r="S1481" s="759" t="str">
        <f t="shared" si="46"/>
        <v>Adulto</v>
      </c>
      <c r="U1481" s="806" t="s">
        <v>924</v>
      </c>
      <c r="V1481" s="807">
        <v>11</v>
      </c>
      <c r="W1481" s="807">
        <v>7</v>
      </c>
      <c r="X1481" s="885"/>
      <c r="Z1481" s="886"/>
      <c r="AA1481" s="886"/>
      <c r="AB1481" s="887"/>
      <c r="AC1481" s="886"/>
      <c r="AI1481" s="806" t="s">
        <v>821</v>
      </c>
      <c r="AJ1481" s="807">
        <v>3</v>
      </c>
      <c r="AK1481" s="807">
        <v>79</v>
      </c>
      <c r="AL1481" s="759" t="str">
        <f t="shared" si="47"/>
        <v>Vejez</v>
      </c>
    </row>
    <row r="1482" spans="1:38" ht="15">
      <c r="A1482" s="806" t="s">
        <v>870</v>
      </c>
      <c r="B1482" s="806" t="s">
        <v>818</v>
      </c>
      <c r="C1482" s="806" t="s">
        <v>783</v>
      </c>
      <c r="D1482" s="806" t="s">
        <v>789</v>
      </c>
      <c r="E1482" s="807">
        <v>53</v>
      </c>
      <c r="G1482" s="806" t="s">
        <v>924</v>
      </c>
      <c r="H1482" s="807">
        <v>11</v>
      </c>
      <c r="I1482" s="807">
        <v>137</v>
      </c>
      <c r="K1482" s="806" t="s">
        <v>678</v>
      </c>
      <c r="L1482" s="806" t="s">
        <v>911</v>
      </c>
      <c r="M1482" s="806" t="s">
        <v>790</v>
      </c>
      <c r="N1482" s="807">
        <v>35</v>
      </c>
      <c r="O1482" s="884"/>
      <c r="P1482" s="806" t="s">
        <v>817</v>
      </c>
      <c r="Q1482" s="807">
        <v>80</v>
      </c>
      <c r="R1482" s="807">
        <v>30</v>
      </c>
      <c r="S1482" s="759" t="str">
        <f t="shared" si="46"/>
        <v>Adulto</v>
      </c>
      <c r="U1482" s="806" t="s">
        <v>924</v>
      </c>
      <c r="V1482" s="807">
        <v>12</v>
      </c>
      <c r="W1482" s="807">
        <v>4</v>
      </c>
      <c r="X1482" s="885"/>
      <c r="Z1482" s="886"/>
      <c r="AA1482" s="886"/>
      <c r="AB1482" s="887"/>
      <c r="AC1482" s="886"/>
      <c r="AI1482" s="806" t="s">
        <v>821</v>
      </c>
      <c r="AJ1482" s="807">
        <v>3</v>
      </c>
      <c r="AK1482" s="807">
        <v>80</v>
      </c>
      <c r="AL1482" s="759" t="str">
        <f t="shared" si="47"/>
        <v>Vejez</v>
      </c>
    </row>
    <row r="1483" spans="1:38" ht="15">
      <c r="A1483" s="806" t="s">
        <v>870</v>
      </c>
      <c r="B1483" s="806" t="s">
        <v>818</v>
      </c>
      <c r="C1483" s="806" t="s">
        <v>783</v>
      </c>
      <c r="D1483" s="806" t="s">
        <v>784</v>
      </c>
      <c r="E1483" s="807">
        <v>414</v>
      </c>
      <c r="G1483" s="806" t="s">
        <v>924</v>
      </c>
      <c r="H1483" s="807">
        <v>12</v>
      </c>
      <c r="I1483" s="807">
        <v>177</v>
      </c>
      <c r="K1483" s="806" t="s">
        <v>678</v>
      </c>
      <c r="L1483" s="806" t="s">
        <v>911</v>
      </c>
      <c r="M1483" s="806" t="s">
        <v>791</v>
      </c>
      <c r="N1483" s="807">
        <v>3</v>
      </c>
      <c r="O1483" s="884"/>
      <c r="P1483" s="806" t="s">
        <v>817</v>
      </c>
      <c r="Q1483" s="807">
        <v>85</v>
      </c>
      <c r="R1483" s="807">
        <v>31</v>
      </c>
      <c r="S1483" s="759" t="str">
        <f t="shared" si="46"/>
        <v>Adulto</v>
      </c>
      <c r="U1483" s="806" t="s">
        <v>925</v>
      </c>
      <c r="V1483" s="807">
        <v>0</v>
      </c>
      <c r="W1483" s="807">
        <v>51</v>
      </c>
      <c r="X1483" s="885"/>
      <c r="Z1483" s="886"/>
      <c r="AA1483" s="886"/>
      <c r="AB1483" s="887"/>
      <c r="AC1483" s="886"/>
      <c r="AI1483" s="806" t="s">
        <v>821</v>
      </c>
      <c r="AJ1483" s="807">
        <v>3</v>
      </c>
      <c r="AK1483" s="807">
        <v>81</v>
      </c>
      <c r="AL1483" s="759" t="str">
        <f t="shared" si="47"/>
        <v>Vejez</v>
      </c>
    </row>
    <row r="1484" spans="1:38" ht="15">
      <c r="A1484" s="806" t="s">
        <v>871</v>
      </c>
      <c r="B1484" s="806" t="s">
        <v>782</v>
      </c>
      <c r="C1484" s="806" t="s">
        <v>788</v>
      </c>
      <c r="D1484" s="806" t="s">
        <v>789</v>
      </c>
      <c r="E1484" s="807">
        <v>17</v>
      </c>
      <c r="G1484" s="806" t="s">
        <v>925</v>
      </c>
      <c r="H1484" s="807">
        <v>0</v>
      </c>
      <c r="I1484" s="807">
        <v>288</v>
      </c>
      <c r="K1484" s="806" t="s">
        <v>678</v>
      </c>
      <c r="L1484" s="806" t="s">
        <v>911</v>
      </c>
      <c r="M1484" s="806" t="s">
        <v>666</v>
      </c>
      <c r="N1484" s="807">
        <v>5</v>
      </c>
      <c r="O1484" s="884"/>
      <c r="P1484" s="806" t="s">
        <v>817</v>
      </c>
      <c r="Q1484" s="807">
        <v>71</v>
      </c>
      <c r="R1484" s="807">
        <v>32</v>
      </c>
      <c r="S1484" s="759" t="str">
        <f t="shared" si="46"/>
        <v>Adulto</v>
      </c>
      <c r="U1484" s="806" t="s">
        <v>925</v>
      </c>
      <c r="V1484" s="807">
        <v>1</v>
      </c>
      <c r="W1484" s="807">
        <v>227</v>
      </c>
      <c r="X1484" s="885"/>
      <c r="Z1484" s="886"/>
      <c r="AA1484" s="886"/>
      <c r="AB1484" s="887"/>
      <c r="AC1484" s="886"/>
      <c r="AI1484" s="806" t="s">
        <v>821</v>
      </c>
      <c r="AJ1484" s="807">
        <v>7</v>
      </c>
      <c r="AK1484" s="807">
        <v>82</v>
      </c>
      <c r="AL1484" s="759" t="str">
        <f t="shared" si="47"/>
        <v>Vejez</v>
      </c>
    </row>
    <row r="1485" spans="1:38" ht="15">
      <c r="A1485" s="806" t="s">
        <v>871</v>
      </c>
      <c r="B1485" s="806" t="s">
        <v>782</v>
      </c>
      <c r="C1485" s="806" t="s">
        <v>788</v>
      </c>
      <c r="D1485" s="806" t="s">
        <v>784</v>
      </c>
      <c r="E1485" s="807">
        <v>3</v>
      </c>
      <c r="G1485" s="806" t="s">
        <v>925</v>
      </c>
      <c r="H1485" s="807">
        <v>1</v>
      </c>
      <c r="I1485" s="807">
        <v>1478</v>
      </c>
      <c r="K1485" s="806" t="s">
        <v>678</v>
      </c>
      <c r="L1485" s="806" t="s">
        <v>911</v>
      </c>
      <c r="M1485" s="806" t="s">
        <v>794</v>
      </c>
      <c r="N1485" s="807">
        <v>8</v>
      </c>
      <c r="O1485" s="884"/>
      <c r="P1485" s="806" t="s">
        <v>817</v>
      </c>
      <c r="Q1485" s="807">
        <v>74</v>
      </c>
      <c r="R1485" s="807">
        <v>33</v>
      </c>
      <c r="S1485" s="759" t="str">
        <f t="shared" si="46"/>
        <v>Adulto</v>
      </c>
      <c r="U1485" s="806" t="s">
        <v>925</v>
      </c>
      <c r="V1485" s="807">
        <v>2</v>
      </c>
      <c r="W1485" s="807">
        <v>674</v>
      </c>
      <c r="X1485" s="885"/>
      <c r="Z1485" s="886"/>
      <c r="AA1485" s="886"/>
      <c r="AB1485" s="887"/>
      <c r="AC1485" s="886"/>
      <c r="AI1485" s="806" t="s">
        <v>821</v>
      </c>
      <c r="AJ1485" s="807">
        <v>1</v>
      </c>
      <c r="AK1485" s="807">
        <v>83</v>
      </c>
      <c r="AL1485" s="759" t="str">
        <f t="shared" si="47"/>
        <v>Vejez</v>
      </c>
    </row>
    <row r="1486" spans="1:38" ht="15">
      <c r="A1486" s="806" t="s">
        <v>871</v>
      </c>
      <c r="B1486" s="806" t="s">
        <v>782</v>
      </c>
      <c r="C1486" s="806" t="s">
        <v>783</v>
      </c>
      <c r="D1486" s="806" t="s">
        <v>789</v>
      </c>
      <c r="E1486" s="807">
        <v>20</v>
      </c>
      <c r="G1486" s="806" t="s">
        <v>925</v>
      </c>
      <c r="H1486" s="807">
        <v>2</v>
      </c>
      <c r="I1486" s="807">
        <v>4357</v>
      </c>
      <c r="K1486" s="806" t="s">
        <v>678</v>
      </c>
      <c r="L1486" s="806" t="s">
        <v>911</v>
      </c>
      <c r="M1486" s="806" t="s">
        <v>795</v>
      </c>
      <c r="N1486" s="807">
        <v>7</v>
      </c>
      <c r="O1486" s="884"/>
      <c r="P1486" s="806" t="s">
        <v>817</v>
      </c>
      <c r="Q1486" s="807">
        <v>88</v>
      </c>
      <c r="R1486" s="807">
        <v>34</v>
      </c>
      <c r="S1486" s="759" t="str">
        <f t="shared" si="46"/>
        <v>Adulto</v>
      </c>
      <c r="U1486" s="806" t="s">
        <v>925</v>
      </c>
      <c r="V1486" s="807">
        <v>3</v>
      </c>
      <c r="W1486" s="807">
        <v>291</v>
      </c>
      <c r="X1486" s="885"/>
      <c r="Z1486" s="886"/>
      <c r="AA1486" s="886"/>
      <c r="AB1486" s="887"/>
      <c r="AC1486" s="886"/>
      <c r="AI1486" s="806" t="s">
        <v>821</v>
      </c>
      <c r="AJ1486" s="807">
        <v>6</v>
      </c>
      <c r="AK1486" s="807">
        <v>84</v>
      </c>
      <c r="AL1486" s="759" t="str">
        <f t="shared" si="47"/>
        <v>Vejez</v>
      </c>
    </row>
    <row r="1487" spans="1:38" ht="15">
      <c r="A1487" s="806" t="s">
        <v>871</v>
      </c>
      <c r="B1487" s="806" t="s">
        <v>782</v>
      </c>
      <c r="C1487" s="806" t="s">
        <v>783</v>
      </c>
      <c r="D1487" s="806" t="s">
        <v>784</v>
      </c>
      <c r="E1487" s="807">
        <v>2</v>
      </c>
      <c r="G1487" s="806" t="s">
        <v>925</v>
      </c>
      <c r="H1487" s="807">
        <v>3</v>
      </c>
      <c r="I1487" s="807">
        <v>2180</v>
      </c>
      <c r="K1487" s="806" t="s">
        <v>678</v>
      </c>
      <c r="L1487" s="806" t="s">
        <v>911</v>
      </c>
      <c r="M1487" s="806" t="s">
        <v>829</v>
      </c>
      <c r="N1487" s="807">
        <v>6</v>
      </c>
      <c r="O1487" s="884"/>
      <c r="P1487" s="806" t="s">
        <v>817</v>
      </c>
      <c r="Q1487" s="807">
        <v>82</v>
      </c>
      <c r="R1487" s="807">
        <v>35</v>
      </c>
      <c r="S1487" s="759" t="str">
        <f t="shared" si="46"/>
        <v>Adulto</v>
      </c>
      <c r="U1487" s="806" t="s">
        <v>925</v>
      </c>
      <c r="V1487" s="807">
        <v>4</v>
      </c>
      <c r="W1487" s="807">
        <v>2717</v>
      </c>
      <c r="X1487" s="885"/>
      <c r="Z1487" s="886"/>
      <c r="AA1487" s="886"/>
      <c r="AB1487" s="887"/>
      <c r="AC1487" s="886"/>
      <c r="AI1487" s="806" t="s">
        <v>821</v>
      </c>
      <c r="AJ1487" s="807">
        <v>2</v>
      </c>
      <c r="AK1487" s="807">
        <v>85</v>
      </c>
      <c r="AL1487" s="759" t="str">
        <f t="shared" si="47"/>
        <v>Vejez</v>
      </c>
    </row>
    <row r="1488" spans="1:38" ht="15">
      <c r="A1488" s="806" t="s">
        <v>871</v>
      </c>
      <c r="B1488" s="806" t="s">
        <v>662</v>
      </c>
      <c r="C1488" s="806" t="s">
        <v>788</v>
      </c>
      <c r="D1488" s="806" t="s">
        <v>789</v>
      </c>
      <c r="E1488" s="807">
        <v>2495</v>
      </c>
      <c r="G1488" s="806" t="s">
        <v>925</v>
      </c>
      <c r="H1488" s="807">
        <v>4</v>
      </c>
      <c r="I1488" s="807">
        <v>8811</v>
      </c>
      <c r="K1488" s="806" t="s">
        <v>678</v>
      </c>
      <c r="L1488" s="806" t="s">
        <v>911</v>
      </c>
      <c r="M1488" s="806" t="s">
        <v>798</v>
      </c>
      <c r="N1488" s="807">
        <v>15</v>
      </c>
      <c r="O1488" s="884"/>
      <c r="P1488" s="806" t="s">
        <v>817</v>
      </c>
      <c r="Q1488" s="807">
        <v>82</v>
      </c>
      <c r="R1488" s="807">
        <v>36</v>
      </c>
      <c r="S1488" s="759" t="str">
        <f t="shared" si="46"/>
        <v>Adulto</v>
      </c>
      <c r="U1488" s="806" t="s">
        <v>925</v>
      </c>
      <c r="V1488" s="807">
        <v>5</v>
      </c>
      <c r="W1488" s="807">
        <v>357</v>
      </c>
      <c r="X1488" s="885"/>
      <c r="Z1488" s="886"/>
      <c r="AA1488" s="886"/>
      <c r="AB1488" s="887"/>
      <c r="AC1488" s="886"/>
      <c r="AI1488" s="806" t="s">
        <v>821</v>
      </c>
      <c r="AJ1488" s="807">
        <v>4</v>
      </c>
      <c r="AK1488" s="807">
        <v>86</v>
      </c>
      <c r="AL1488" s="759" t="str">
        <f t="shared" si="47"/>
        <v>Vejez</v>
      </c>
    </row>
    <row r="1489" spans="1:38" ht="15">
      <c r="A1489" s="806" t="s">
        <v>871</v>
      </c>
      <c r="B1489" s="806" t="s">
        <v>662</v>
      </c>
      <c r="C1489" s="806" t="s">
        <v>788</v>
      </c>
      <c r="D1489" s="806" t="s">
        <v>784</v>
      </c>
      <c r="E1489" s="807">
        <v>1085</v>
      </c>
      <c r="G1489" s="806" t="s">
        <v>925</v>
      </c>
      <c r="H1489" s="807">
        <v>5</v>
      </c>
      <c r="I1489" s="807">
        <v>1257</v>
      </c>
      <c r="K1489" s="806" t="s">
        <v>678</v>
      </c>
      <c r="L1489" s="806" t="s">
        <v>911</v>
      </c>
      <c r="M1489" s="806" t="s">
        <v>669</v>
      </c>
      <c r="N1489" s="807">
        <v>1</v>
      </c>
      <c r="O1489" s="884"/>
      <c r="P1489" s="806" t="s">
        <v>817</v>
      </c>
      <c r="Q1489" s="807">
        <v>86</v>
      </c>
      <c r="R1489" s="807">
        <v>37</v>
      </c>
      <c r="S1489" s="759" t="str">
        <f t="shared" si="46"/>
        <v>Adulto</v>
      </c>
      <c r="U1489" s="806" t="s">
        <v>925</v>
      </c>
      <c r="V1489" s="807">
        <v>6</v>
      </c>
      <c r="W1489" s="807">
        <v>343</v>
      </c>
      <c r="X1489" s="885"/>
      <c r="Z1489" s="886"/>
      <c r="AA1489" s="886"/>
      <c r="AB1489" s="887"/>
      <c r="AC1489" s="886"/>
      <c r="AI1489" s="806" t="s">
        <v>821</v>
      </c>
      <c r="AJ1489" s="807">
        <v>2</v>
      </c>
      <c r="AK1489" s="807">
        <v>87</v>
      </c>
      <c r="AL1489" s="759" t="str">
        <f t="shared" si="47"/>
        <v>Vejez</v>
      </c>
    </row>
    <row r="1490" spans="1:38" ht="15">
      <c r="A1490" s="806" t="s">
        <v>871</v>
      </c>
      <c r="B1490" s="806" t="s">
        <v>662</v>
      </c>
      <c r="C1490" s="806" t="s">
        <v>783</v>
      </c>
      <c r="D1490" s="806" t="s">
        <v>789</v>
      </c>
      <c r="E1490" s="807">
        <v>2921</v>
      </c>
      <c r="G1490" s="806" t="s">
        <v>925</v>
      </c>
      <c r="H1490" s="807">
        <v>6</v>
      </c>
      <c r="I1490" s="807">
        <v>1298</v>
      </c>
      <c r="K1490" s="806" t="s">
        <v>678</v>
      </c>
      <c r="L1490" s="806" t="s">
        <v>911</v>
      </c>
      <c r="M1490" s="806" t="s">
        <v>799</v>
      </c>
      <c r="N1490" s="807">
        <v>17</v>
      </c>
      <c r="O1490" s="884"/>
      <c r="P1490" s="806" t="s">
        <v>817</v>
      </c>
      <c r="Q1490" s="807">
        <v>75</v>
      </c>
      <c r="R1490" s="807">
        <v>38</v>
      </c>
      <c r="S1490" s="759" t="str">
        <f t="shared" si="46"/>
        <v>Adulto</v>
      </c>
      <c r="U1490" s="806" t="s">
        <v>925</v>
      </c>
      <c r="V1490" s="807">
        <v>7</v>
      </c>
      <c r="W1490" s="807">
        <v>312</v>
      </c>
      <c r="X1490" s="885"/>
      <c r="Z1490" s="886"/>
      <c r="AA1490" s="886"/>
      <c r="AB1490" s="887"/>
      <c r="AC1490" s="886"/>
      <c r="AI1490" s="806" t="s">
        <v>821</v>
      </c>
      <c r="AJ1490" s="807">
        <v>4</v>
      </c>
      <c r="AK1490" s="807">
        <v>88</v>
      </c>
      <c r="AL1490" s="759" t="str">
        <f t="shared" si="47"/>
        <v>Vejez</v>
      </c>
    </row>
    <row r="1491" spans="1:38" ht="15">
      <c r="A1491" s="806" t="s">
        <v>871</v>
      </c>
      <c r="B1491" s="806" t="s">
        <v>662</v>
      </c>
      <c r="C1491" s="806" t="s">
        <v>783</v>
      </c>
      <c r="D1491" s="806" t="s">
        <v>784</v>
      </c>
      <c r="E1491" s="807">
        <v>1111</v>
      </c>
      <c r="G1491" s="806" t="s">
        <v>925</v>
      </c>
      <c r="H1491" s="807">
        <v>7</v>
      </c>
      <c r="I1491" s="807">
        <v>1221</v>
      </c>
      <c r="K1491" s="806" t="s">
        <v>678</v>
      </c>
      <c r="L1491" s="806" t="s">
        <v>911</v>
      </c>
      <c r="M1491" s="806" t="s">
        <v>801</v>
      </c>
      <c r="N1491" s="807">
        <v>20</v>
      </c>
      <c r="O1491" s="884"/>
      <c r="P1491" s="806" t="s">
        <v>817</v>
      </c>
      <c r="Q1491" s="807">
        <v>78</v>
      </c>
      <c r="R1491" s="807">
        <v>39</v>
      </c>
      <c r="S1491" s="759" t="str">
        <f t="shared" si="46"/>
        <v>Adulto</v>
      </c>
      <c r="U1491" s="806" t="s">
        <v>925</v>
      </c>
      <c r="V1491" s="807">
        <v>8</v>
      </c>
      <c r="W1491" s="807">
        <v>210</v>
      </c>
      <c r="X1491" s="885"/>
      <c r="Z1491" s="886"/>
      <c r="AA1491" s="886"/>
      <c r="AB1491" s="887"/>
      <c r="AC1491" s="886"/>
      <c r="AI1491" s="806" t="s">
        <v>821</v>
      </c>
      <c r="AJ1491" s="807">
        <v>2</v>
      </c>
      <c r="AK1491" s="807">
        <v>89</v>
      </c>
      <c r="AL1491" s="759" t="str">
        <f t="shared" si="47"/>
        <v>Vejez</v>
      </c>
    </row>
    <row r="1492" spans="1:38" ht="15">
      <c r="A1492" s="806" t="s">
        <v>871</v>
      </c>
      <c r="B1492" s="806" t="s">
        <v>666</v>
      </c>
      <c r="C1492" s="806" t="s">
        <v>788</v>
      </c>
      <c r="D1492" s="806" t="s">
        <v>789</v>
      </c>
      <c r="E1492" s="807">
        <v>129</v>
      </c>
      <c r="G1492" s="806" t="s">
        <v>925</v>
      </c>
      <c r="H1492" s="807">
        <v>8</v>
      </c>
      <c r="I1492" s="807">
        <v>1035</v>
      </c>
      <c r="K1492" s="806" t="s">
        <v>678</v>
      </c>
      <c r="L1492" s="806" t="s">
        <v>911</v>
      </c>
      <c r="M1492" s="806" t="s">
        <v>673</v>
      </c>
      <c r="N1492" s="807">
        <v>5</v>
      </c>
      <c r="O1492" s="884"/>
      <c r="P1492" s="806" t="s">
        <v>817</v>
      </c>
      <c r="Q1492" s="807">
        <v>79</v>
      </c>
      <c r="R1492" s="807">
        <v>40</v>
      </c>
      <c r="S1492" s="759" t="str">
        <f t="shared" si="46"/>
        <v>Adulto</v>
      </c>
      <c r="U1492" s="806" t="s">
        <v>925</v>
      </c>
      <c r="V1492" s="807">
        <v>9</v>
      </c>
      <c r="W1492" s="807">
        <v>132</v>
      </c>
      <c r="X1492" s="885"/>
      <c r="Z1492" s="886"/>
      <c r="AA1492" s="886"/>
      <c r="AB1492" s="887"/>
      <c r="AC1492" s="886"/>
      <c r="AI1492" s="806" t="s">
        <v>821</v>
      </c>
      <c r="AJ1492" s="807">
        <v>2</v>
      </c>
      <c r="AK1492" s="807">
        <v>90</v>
      </c>
      <c r="AL1492" s="759" t="str">
        <f t="shared" si="47"/>
        <v>Vejez</v>
      </c>
    </row>
    <row r="1493" spans="1:38" ht="15">
      <c r="A1493" s="806" t="s">
        <v>871</v>
      </c>
      <c r="B1493" s="806" t="s">
        <v>666</v>
      </c>
      <c r="C1493" s="806" t="s">
        <v>788</v>
      </c>
      <c r="D1493" s="806" t="s">
        <v>784</v>
      </c>
      <c r="E1493" s="807">
        <v>166</v>
      </c>
      <c r="G1493" s="806" t="s">
        <v>925</v>
      </c>
      <c r="H1493" s="807">
        <v>9</v>
      </c>
      <c r="I1493" s="807">
        <v>729</v>
      </c>
      <c r="K1493" s="806" t="s">
        <v>678</v>
      </c>
      <c r="L1493" s="806" t="s">
        <v>911</v>
      </c>
      <c r="M1493" s="806" t="s">
        <v>674</v>
      </c>
      <c r="N1493" s="807">
        <v>7824</v>
      </c>
      <c r="O1493" s="884"/>
      <c r="P1493" s="806" t="s">
        <v>817</v>
      </c>
      <c r="Q1493" s="807">
        <v>91</v>
      </c>
      <c r="R1493" s="807">
        <v>41</v>
      </c>
      <c r="S1493" s="759" t="str">
        <f t="shared" si="46"/>
        <v>Adulto</v>
      </c>
      <c r="U1493" s="806" t="s">
        <v>925</v>
      </c>
      <c r="V1493" s="807">
        <v>10</v>
      </c>
      <c r="W1493" s="807">
        <v>95</v>
      </c>
      <c r="X1493" s="885"/>
      <c r="Z1493" s="886"/>
      <c r="AA1493" s="886"/>
      <c r="AB1493" s="887"/>
      <c r="AC1493" s="886"/>
      <c r="AI1493" s="806" t="s">
        <v>821</v>
      </c>
      <c r="AJ1493" s="807">
        <v>1</v>
      </c>
      <c r="AK1493" s="807">
        <v>91</v>
      </c>
      <c r="AL1493" s="759" t="str">
        <f t="shared" si="47"/>
        <v>Vejez</v>
      </c>
    </row>
    <row r="1494" spans="1:38" ht="15">
      <c r="A1494" s="806" t="s">
        <v>871</v>
      </c>
      <c r="B1494" s="806" t="s">
        <v>666</v>
      </c>
      <c r="C1494" s="806" t="s">
        <v>783</v>
      </c>
      <c r="D1494" s="806" t="s">
        <v>789</v>
      </c>
      <c r="E1494" s="807">
        <v>204</v>
      </c>
      <c r="G1494" s="806" t="s">
        <v>925</v>
      </c>
      <c r="H1494" s="807">
        <v>10</v>
      </c>
      <c r="I1494" s="807">
        <v>606</v>
      </c>
      <c r="K1494" s="806" t="s">
        <v>678</v>
      </c>
      <c r="L1494" s="806" t="s">
        <v>911</v>
      </c>
      <c r="M1494" s="806" t="s">
        <v>678</v>
      </c>
      <c r="N1494" s="807">
        <v>4</v>
      </c>
      <c r="O1494" s="884"/>
      <c r="P1494" s="806" t="s">
        <v>817</v>
      </c>
      <c r="Q1494" s="807">
        <v>81</v>
      </c>
      <c r="R1494" s="807">
        <v>42</v>
      </c>
      <c r="S1494" s="759" t="str">
        <f t="shared" si="46"/>
        <v>Adulto</v>
      </c>
      <c r="U1494" s="806" t="s">
        <v>925</v>
      </c>
      <c r="V1494" s="807">
        <v>11</v>
      </c>
      <c r="W1494" s="807">
        <v>67</v>
      </c>
      <c r="X1494" s="885"/>
      <c r="Z1494" s="886"/>
      <c r="AA1494" s="886"/>
      <c r="AB1494" s="887"/>
      <c r="AC1494" s="886"/>
      <c r="AI1494" s="806" t="s">
        <v>821</v>
      </c>
      <c r="AJ1494" s="807">
        <v>1</v>
      </c>
      <c r="AK1494" s="807">
        <v>94</v>
      </c>
      <c r="AL1494" s="759" t="str">
        <f t="shared" si="47"/>
        <v>Vejez</v>
      </c>
    </row>
    <row r="1495" spans="1:38" ht="15">
      <c r="A1495" s="806" t="s">
        <v>871</v>
      </c>
      <c r="B1495" s="806" t="s">
        <v>666</v>
      </c>
      <c r="C1495" s="806" t="s">
        <v>783</v>
      </c>
      <c r="D1495" s="806" t="s">
        <v>784</v>
      </c>
      <c r="E1495" s="807">
        <v>172</v>
      </c>
      <c r="G1495" s="806" t="s">
        <v>925</v>
      </c>
      <c r="H1495" s="807">
        <v>11</v>
      </c>
      <c r="I1495" s="807">
        <v>468</v>
      </c>
      <c r="K1495" s="806" t="s">
        <v>678</v>
      </c>
      <c r="L1495" s="806" t="s">
        <v>911</v>
      </c>
      <c r="M1495" s="806" t="s">
        <v>683</v>
      </c>
      <c r="N1495" s="807">
        <v>2</v>
      </c>
      <c r="O1495" s="884"/>
      <c r="P1495" s="806" t="s">
        <v>817</v>
      </c>
      <c r="Q1495" s="807">
        <v>69</v>
      </c>
      <c r="R1495" s="807">
        <v>43</v>
      </c>
      <c r="S1495" s="759" t="str">
        <f t="shared" si="46"/>
        <v>Adulto</v>
      </c>
      <c r="U1495" s="806" t="s">
        <v>925</v>
      </c>
      <c r="V1495" s="807">
        <v>12</v>
      </c>
      <c r="W1495" s="807">
        <v>104</v>
      </c>
      <c r="X1495" s="885"/>
      <c r="Z1495" s="886"/>
      <c r="AA1495" s="886"/>
      <c r="AB1495" s="887"/>
      <c r="AC1495" s="886"/>
      <c r="AI1495" s="806" t="s">
        <v>821</v>
      </c>
      <c r="AJ1495" s="807">
        <v>1</v>
      </c>
      <c r="AK1495" s="807">
        <v>95</v>
      </c>
      <c r="AL1495" s="759" t="str">
        <f t="shared" si="47"/>
        <v>Vejez</v>
      </c>
    </row>
    <row r="1496" spans="1:38" ht="30">
      <c r="A1496" s="806" t="s">
        <v>871</v>
      </c>
      <c r="B1496" s="806" t="s">
        <v>787</v>
      </c>
      <c r="C1496" s="806" t="s">
        <v>788</v>
      </c>
      <c r="D1496" s="806" t="s">
        <v>789</v>
      </c>
      <c r="E1496" s="807">
        <v>4</v>
      </c>
      <c r="G1496" s="806" t="s">
        <v>925</v>
      </c>
      <c r="H1496" s="807">
        <v>12</v>
      </c>
      <c r="I1496" s="807">
        <v>605</v>
      </c>
      <c r="K1496" s="806" t="s">
        <v>678</v>
      </c>
      <c r="L1496" s="806" t="s">
        <v>911</v>
      </c>
      <c r="M1496" s="806" t="s">
        <v>684</v>
      </c>
      <c r="N1496" s="807">
        <v>3557</v>
      </c>
      <c r="O1496" s="884"/>
      <c r="P1496" s="806" t="s">
        <v>817</v>
      </c>
      <c r="Q1496" s="807">
        <v>75</v>
      </c>
      <c r="R1496" s="807">
        <v>44</v>
      </c>
      <c r="S1496" s="759" t="str">
        <f t="shared" si="46"/>
        <v>Adulto</v>
      </c>
      <c r="U1496" s="806" t="s">
        <v>926</v>
      </c>
      <c r="V1496" s="807">
        <v>0</v>
      </c>
      <c r="W1496" s="807">
        <v>10</v>
      </c>
      <c r="X1496" s="885"/>
      <c r="Z1496" s="886"/>
      <c r="AA1496" s="886"/>
      <c r="AB1496" s="887"/>
      <c r="AC1496" s="886"/>
      <c r="AI1496" s="806" t="s">
        <v>822</v>
      </c>
      <c r="AJ1496" s="807">
        <v>186</v>
      </c>
      <c r="AK1496" s="807">
        <v>0</v>
      </c>
      <c r="AL1496" s="759" t="str">
        <f t="shared" si="47"/>
        <v>Primera Infancia</v>
      </c>
    </row>
    <row r="1497" spans="1:38" ht="30">
      <c r="A1497" s="806" t="s">
        <v>871</v>
      </c>
      <c r="B1497" s="806" t="s">
        <v>787</v>
      </c>
      <c r="C1497" s="806" t="s">
        <v>788</v>
      </c>
      <c r="D1497" s="806" t="s">
        <v>784</v>
      </c>
      <c r="E1497" s="807">
        <v>4</v>
      </c>
      <c r="G1497" s="806" t="s">
        <v>926</v>
      </c>
      <c r="H1497" s="807">
        <v>0</v>
      </c>
      <c r="I1497" s="807">
        <v>200</v>
      </c>
      <c r="K1497" s="806" t="s">
        <v>678</v>
      </c>
      <c r="L1497" s="806" t="s">
        <v>915</v>
      </c>
      <c r="M1497" s="806" t="s">
        <v>662</v>
      </c>
      <c r="N1497" s="807">
        <v>8</v>
      </c>
      <c r="O1497" s="884"/>
      <c r="P1497" s="806" t="s">
        <v>817</v>
      </c>
      <c r="Q1497" s="807">
        <v>71</v>
      </c>
      <c r="R1497" s="807">
        <v>45</v>
      </c>
      <c r="S1497" s="759" t="str">
        <f t="shared" si="46"/>
        <v>Adulto</v>
      </c>
      <c r="U1497" s="806" t="s">
        <v>926</v>
      </c>
      <c r="V1497" s="807">
        <v>1</v>
      </c>
      <c r="W1497" s="807">
        <v>37</v>
      </c>
      <c r="X1497" s="885"/>
      <c r="Z1497" s="886"/>
      <c r="AA1497" s="886"/>
      <c r="AB1497" s="887"/>
      <c r="AC1497" s="886"/>
      <c r="AI1497" s="806" t="s">
        <v>822</v>
      </c>
      <c r="AJ1497" s="807">
        <v>215</v>
      </c>
      <c r="AK1497" s="807">
        <v>1</v>
      </c>
      <c r="AL1497" s="759" t="str">
        <f t="shared" si="47"/>
        <v>Primera Infancia</v>
      </c>
    </row>
    <row r="1498" spans="1:38" ht="30">
      <c r="A1498" s="806" t="s">
        <v>871</v>
      </c>
      <c r="B1498" s="806" t="s">
        <v>787</v>
      </c>
      <c r="C1498" s="806" t="s">
        <v>783</v>
      </c>
      <c r="D1498" s="806" t="s">
        <v>789</v>
      </c>
      <c r="E1498" s="807">
        <v>1</v>
      </c>
      <c r="G1498" s="806" t="s">
        <v>926</v>
      </c>
      <c r="H1498" s="807">
        <v>1</v>
      </c>
      <c r="I1498" s="807">
        <v>882</v>
      </c>
      <c r="K1498" s="806" t="s">
        <v>678</v>
      </c>
      <c r="L1498" s="806" t="s">
        <v>915</v>
      </c>
      <c r="M1498" s="806" t="s">
        <v>820</v>
      </c>
      <c r="N1498" s="807">
        <v>5</v>
      </c>
      <c r="O1498" s="884"/>
      <c r="P1498" s="806" t="s">
        <v>817</v>
      </c>
      <c r="Q1498" s="807">
        <v>74</v>
      </c>
      <c r="R1498" s="807">
        <v>46</v>
      </c>
      <c r="S1498" s="759" t="str">
        <f t="shared" si="46"/>
        <v>Adulto</v>
      </c>
      <c r="U1498" s="806" t="s">
        <v>926</v>
      </c>
      <c r="V1498" s="807">
        <v>2</v>
      </c>
      <c r="W1498" s="807">
        <v>104</v>
      </c>
      <c r="X1498" s="885"/>
      <c r="Z1498" s="886"/>
      <c r="AA1498" s="886"/>
      <c r="AB1498" s="887"/>
      <c r="AC1498" s="886"/>
      <c r="AI1498" s="806" t="s">
        <v>822</v>
      </c>
      <c r="AJ1498" s="807">
        <v>244</v>
      </c>
      <c r="AK1498" s="807">
        <v>2</v>
      </c>
      <c r="AL1498" s="759" t="str">
        <f t="shared" si="47"/>
        <v>Primera Infancia</v>
      </c>
    </row>
    <row r="1499" spans="1:38" ht="30">
      <c r="A1499" s="806" t="s">
        <v>871</v>
      </c>
      <c r="B1499" s="806" t="s">
        <v>787</v>
      </c>
      <c r="C1499" s="806" t="s">
        <v>783</v>
      </c>
      <c r="D1499" s="806" t="s">
        <v>784</v>
      </c>
      <c r="E1499" s="807">
        <v>3</v>
      </c>
      <c r="G1499" s="806" t="s">
        <v>926</v>
      </c>
      <c r="H1499" s="807">
        <v>2</v>
      </c>
      <c r="I1499" s="807">
        <v>2603</v>
      </c>
      <c r="K1499" s="806" t="s">
        <v>678</v>
      </c>
      <c r="L1499" s="806" t="s">
        <v>915</v>
      </c>
      <c r="M1499" s="806" t="s">
        <v>806</v>
      </c>
      <c r="N1499" s="807">
        <v>15</v>
      </c>
      <c r="O1499" s="884"/>
      <c r="P1499" s="806" t="s">
        <v>817</v>
      </c>
      <c r="Q1499" s="807">
        <v>75</v>
      </c>
      <c r="R1499" s="807">
        <v>47</v>
      </c>
      <c r="S1499" s="759" t="str">
        <f t="shared" si="46"/>
        <v>Adulto</v>
      </c>
      <c r="U1499" s="806" t="s">
        <v>926</v>
      </c>
      <c r="V1499" s="807">
        <v>3</v>
      </c>
      <c r="W1499" s="807">
        <v>51</v>
      </c>
      <c r="X1499" s="885"/>
      <c r="Z1499" s="886"/>
      <c r="AA1499" s="886"/>
      <c r="AB1499" s="887"/>
      <c r="AC1499" s="886"/>
      <c r="AI1499" s="806" t="s">
        <v>822</v>
      </c>
      <c r="AJ1499" s="807">
        <v>262</v>
      </c>
      <c r="AK1499" s="807">
        <v>3</v>
      </c>
      <c r="AL1499" s="759" t="str">
        <f t="shared" si="47"/>
        <v>Primera Infancia</v>
      </c>
    </row>
    <row r="1500" spans="1:38" ht="30">
      <c r="A1500" s="806" t="s">
        <v>871</v>
      </c>
      <c r="B1500" s="806" t="s">
        <v>815</v>
      </c>
      <c r="C1500" s="806" t="s">
        <v>788</v>
      </c>
      <c r="D1500" s="806" t="s">
        <v>789</v>
      </c>
      <c r="E1500" s="807">
        <v>3199</v>
      </c>
      <c r="G1500" s="806" t="s">
        <v>926</v>
      </c>
      <c r="H1500" s="807">
        <v>3</v>
      </c>
      <c r="I1500" s="807">
        <v>1275</v>
      </c>
      <c r="K1500" s="806" t="s">
        <v>678</v>
      </c>
      <c r="L1500" s="806" t="s">
        <v>915</v>
      </c>
      <c r="M1500" s="806" t="s">
        <v>786</v>
      </c>
      <c r="N1500" s="807">
        <v>4</v>
      </c>
      <c r="O1500" s="884"/>
      <c r="P1500" s="806" t="s">
        <v>817</v>
      </c>
      <c r="Q1500" s="807">
        <v>63</v>
      </c>
      <c r="R1500" s="807">
        <v>48</v>
      </c>
      <c r="S1500" s="759" t="str">
        <f t="shared" si="46"/>
        <v>Adulto</v>
      </c>
      <c r="U1500" s="806" t="s">
        <v>926</v>
      </c>
      <c r="V1500" s="807">
        <v>4</v>
      </c>
      <c r="W1500" s="807">
        <v>736</v>
      </c>
      <c r="X1500" s="885"/>
      <c r="Z1500" s="886"/>
      <c r="AA1500" s="886"/>
      <c r="AB1500" s="887"/>
      <c r="AC1500" s="886"/>
      <c r="AI1500" s="806" t="s">
        <v>822</v>
      </c>
      <c r="AJ1500" s="807">
        <v>280</v>
      </c>
      <c r="AK1500" s="807">
        <v>4</v>
      </c>
      <c r="AL1500" s="759" t="str">
        <f t="shared" si="47"/>
        <v>Primera Infancia</v>
      </c>
    </row>
    <row r="1501" spans="1:38" ht="30">
      <c r="A1501" s="806" t="s">
        <v>871</v>
      </c>
      <c r="B1501" s="806" t="s">
        <v>815</v>
      </c>
      <c r="C1501" s="806" t="s">
        <v>788</v>
      </c>
      <c r="D1501" s="806" t="s">
        <v>784</v>
      </c>
      <c r="E1501" s="807">
        <v>1213</v>
      </c>
      <c r="G1501" s="806" t="s">
        <v>926</v>
      </c>
      <c r="H1501" s="807">
        <v>4</v>
      </c>
      <c r="I1501" s="807">
        <v>4980</v>
      </c>
      <c r="K1501" s="806" t="s">
        <v>678</v>
      </c>
      <c r="L1501" s="806" t="s">
        <v>915</v>
      </c>
      <c r="M1501" s="806" t="s">
        <v>790</v>
      </c>
      <c r="N1501" s="807">
        <v>230</v>
      </c>
      <c r="O1501" s="884"/>
      <c r="P1501" s="806" t="s">
        <v>817</v>
      </c>
      <c r="Q1501" s="807">
        <v>61</v>
      </c>
      <c r="R1501" s="807">
        <v>49</v>
      </c>
      <c r="S1501" s="759" t="str">
        <f t="shared" si="46"/>
        <v>Adulto</v>
      </c>
      <c r="U1501" s="806" t="s">
        <v>926</v>
      </c>
      <c r="V1501" s="807">
        <v>5</v>
      </c>
      <c r="W1501" s="807">
        <v>71</v>
      </c>
      <c r="X1501" s="885"/>
      <c r="Z1501" s="886"/>
      <c r="AA1501" s="886"/>
      <c r="AB1501" s="887"/>
      <c r="AC1501" s="886"/>
      <c r="AI1501" s="806" t="s">
        <v>822</v>
      </c>
      <c r="AJ1501" s="807">
        <v>295</v>
      </c>
      <c r="AK1501" s="807">
        <v>5</v>
      </c>
      <c r="AL1501" s="759" t="str">
        <f t="shared" si="47"/>
        <v>Primera Infancia</v>
      </c>
    </row>
    <row r="1502" spans="1:38" ht="15">
      <c r="A1502" s="806" t="s">
        <v>871</v>
      </c>
      <c r="B1502" s="806" t="s">
        <v>815</v>
      </c>
      <c r="C1502" s="806" t="s">
        <v>783</v>
      </c>
      <c r="D1502" s="806" t="s">
        <v>789</v>
      </c>
      <c r="E1502" s="807">
        <v>3561</v>
      </c>
      <c r="G1502" s="806" t="s">
        <v>926</v>
      </c>
      <c r="H1502" s="807">
        <v>5</v>
      </c>
      <c r="I1502" s="807">
        <v>646</v>
      </c>
      <c r="K1502" s="806" t="s">
        <v>678</v>
      </c>
      <c r="L1502" s="806" t="s">
        <v>915</v>
      </c>
      <c r="M1502" s="806" t="s">
        <v>791</v>
      </c>
      <c r="N1502" s="807">
        <v>3</v>
      </c>
      <c r="O1502" s="884"/>
      <c r="P1502" s="806" t="s">
        <v>817</v>
      </c>
      <c r="Q1502" s="807">
        <v>68</v>
      </c>
      <c r="R1502" s="807">
        <v>50</v>
      </c>
      <c r="S1502" s="759" t="str">
        <f t="shared" si="46"/>
        <v>Adulto</v>
      </c>
      <c r="U1502" s="806" t="s">
        <v>926</v>
      </c>
      <c r="V1502" s="807">
        <v>6</v>
      </c>
      <c r="W1502" s="807">
        <v>57</v>
      </c>
      <c r="X1502" s="885"/>
      <c r="Z1502" s="886"/>
      <c r="AA1502" s="886"/>
      <c r="AB1502" s="887"/>
      <c r="AC1502" s="886"/>
      <c r="AI1502" s="806" t="s">
        <v>822</v>
      </c>
      <c r="AJ1502" s="807">
        <v>288</v>
      </c>
      <c r="AK1502" s="807">
        <v>6</v>
      </c>
      <c r="AL1502" s="759" t="str">
        <f t="shared" si="47"/>
        <v>Infancia</v>
      </c>
    </row>
    <row r="1503" spans="1:38" ht="15">
      <c r="A1503" s="806" t="s">
        <v>871</v>
      </c>
      <c r="B1503" s="806" t="s">
        <v>815</v>
      </c>
      <c r="C1503" s="806" t="s">
        <v>783</v>
      </c>
      <c r="D1503" s="806" t="s">
        <v>784</v>
      </c>
      <c r="E1503" s="807">
        <v>1232</v>
      </c>
      <c r="G1503" s="806" t="s">
        <v>926</v>
      </c>
      <c r="H1503" s="807">
        <v>6</v>
      </c>
      <c r="I1503" s="807">
        <v>624</v>
      </c>
      <c r="K1503" s="806" t="s">
        <v>678</v>
      </c>
      <c r="L1503" s="806" t="s">
        <v>915</v>
      </c>
      <c r="M1503" s="806" t="s">
        <v>824</v>
      </c>
      <c r="N1503" s="807">
        <v>4</v>
      </c>
      <c r="O1503" s="884"/>
      <c r="P1503" s="806" t="s">
        <v>817</v>
      </c>
      <c r="Q1503" s="807">
        <v>75</v>
      </c>
      <c r="R1503" s="807">
        <v>51</v>
      </c>
      <c r="S1503" s="759" t="str">
        <f t="shared" si="46"/>
        <v>Adulto</v>
      </c>
      <c r="U1503" s="806" t="s">
        <v>926</v>
      </c>
      <c r="V1503" s="807">
        <v>7</v>
      </c>
      <c r="W1503" s="807">
        <v>63</v>
      </c>
      <c r="X1503" s="885"/>
      <c r="Z1503" s="886"/>
      <c r="AA1503" s="886"/>
      <c r="AB1503" s="887"/>
      <c r="AC1503" s="886"/>
      <c r="AI1503" s="806" t="s">
        <v>822</v>
      </c>
      <c r="AJ1503" s="807">
        <v>301</v>
      </c>
      <c r="AK1503" s="807">
        <v>7</v>
      </c>
      <c r="AL1503" s="759" t="str">
        <f t="shared" si="47"/>
        <v>Infancia</v>
      </c>
    </row>
    <row r="1504" spans="1:38" ht="15">
      <c r="A1504" s="806" t="s">
        <v>871</v>
      </c>
      <c r="B1504" s="806" t="s">
        <v>818</v>
      </c>
      <c r="C1504" s="806" t="s">
        <v>788</v>
      </c>
      <c r="D1504" s="806" t="s">
        <v>784</v>
      </c>
      <c r="E1504" s="807">
        <v>3</v>
      </c>
      <c r="G1504" s="806" t="s">
        <v>926</v>
      </c>
      <c r="H1504" s="807">
        <v>7</v>
      </c>
      <c r="I1504" s="807">
        <v>636</v>
      </c>
      <c r="K1504" s="806" t="s">
        <v>678</v>
      </c>
      <c r="L1504" s="806" t="s">
        <v>915</v>
      </c>
      <c r="M1504" s="806" t="s">
        <v>826</v>
      </c>
      <c r="N1504" s="807">
        <v>1</v>
      </c>
      <c r="O1504" s="884"/>
      <c r="P1504" s="806" t="s">
        <v>817</v>
      </c>
      <c r="Q1504" s="807">
        <v>73</v>
      </c>
      <c r="R1504" s="807">
        <v>52</v>
      </c>
      <c r="S1504" s="759" t="str">
        <f t="shared" si="46"/>
        <v>Adulto</v>
      </c>
      <c r="U1504" s="806" t="s">
        <v>926</v>
      </c>
      <c r="V1504" s="807">
        <v>8</v>
      </c>
      <c r="W1504" s="807">
        <v>38</v>
      </c>
      <c r="X1504" s="885"/>
      <c r="Z1504" s="886"/>
      <c r="AA1504" s="886"/>
      <c r="AB1504" s="887"/>
      <c r="AC1504" s="886"/>
      <c r="AI1504" s="806" t="s">
        <v>822</v>
      </c>
      <c r="AJ1504" s="807">
        <v>296</v>
      </c>
      <c r="AK1504" s="807">
        <v>8</v>
      </c>
      <c r="AL1504" s="759" t="str">
        <f t="shared" si="47"/>
        <v>Infancia</v>
      </c>
    </row>
    <row r="1505" spans="1:38" ht="15">
      <c r="A1505" s="806" t="s">
        <v>871</v>
      </c>
      <c r="B1505" s="806" t="s">
        <v>818</v>
      </c>
      <c r="C1505" s="806" t="s">
        <v>783</v>
      </c>
      <c r="D1505" s="806" t="s">
        <v>789</v>
      </c>
      <c r="E1505" s="807">
        <v>4</v>
      </c>
      <c r="G1505" s="806" t="s">
        <v>926</v>
      </c>
      <c r="H1505" s="807">
        <v>8</v>
      </c>
      <c r="I1505" s="807">
        <v>475</v>
      </c>
      <c r="K1505" s="806" t="s">
        <v>678</v>
      </c>
      <c r="L1505" s="806" t="s">
        <v>915</v>
      </c>
      <c r="M1505" s="806" t="s">
        <v>810</v>
      </c>
      <c r="N1505" s="807">
        <v>3</v>
      </c>
      <c r="O1505" s="884"/>
      <c r="P1505" s="806" t="s">
        <v>817</v>
      </c>
      <c r="Q1505" s="807">
        <v>63</v>
      </c>
      <c r="R1505" s="807">
        <v>53</v>
      </c>
      <c r="S1505" s="759" t="str">
        <f t="shared" si="46"/>
        <v>Adulto</v>
      </c>
      <c r="U1505" s="806" t="s">
        <v>926</v>
      </c>
      <c r="V1505" s="807">
        <v>9</v>
      </c>
      <c r="W1505" s="807">
        <v>20</v>
      </c>
      <c r="X1505" s="885"/>
      <c r="Z1505" s="886"/>
      <c r="AA1505" s="886"/>
      <c r="AB1505" s="887"/>
      <c r="AC1505" s="886"/>
      <c r="AI1505" s="806" t="s">
        <v>822</v>
      </c>
      <c r="AJ1505" s="807">
        <v>314</v>
      </c>
      <c r="AK1505" s="807">
        <v>9</v>
      </c>
      <c r="AL1505" s="759" t="str">
        <f t="shared" si="47"/>
        <v>Infancia</v>
      </c>
    </row>
    <row r="1506" spans="1:38" ht="15">
      <c r="A1506" s="806" t="s">
        <v>871</v>
      </c>
      <c r="B1506" s="806" t="s">
        <v>818</v>
      </c>
      <c r="C1506" s="806" t="s">
        <v>783</v>
      </c>
      <c r="D1506" s="806" t="s">
        <v>784</v>
      </c>
      <c r="E1506" s="807">
        <v>4</v>
      </c>
      <c r="G1506" s="806" t="s">
        <v>926</v>
      </c>
      <c r="H1506" s="807">
        <v>9</v>
      </c>
      <c r="I1506" s="807">
        <v>348</v>
      </c>
      <c r="K1506" s="806" t="s">
        <v>678</v>
      </c>
      <c r="L1506" s="806" t="s">
        <v>915</v>
      </c>
      <c r="M1506" s="806" t="s">
        <v>666</v>
      </c>
      <c r="N1506" s="807">
        <v>19</v>
      </c>
      <c r="O1506" s="884"/>
      <c r="P1506" s="806" t="s">
        <v>817</v>
      </c>
      <c r="Q1506" s="807">
        <v>66</v>
      </c>
      <c r="R1506" s="807">
        <v>54</v>
      </c>
      <c r="S1506" s="759" t="str">
        <f t="shared" si="46"/>
        <v>Adulto</v>
      </c>
      <c r="U1506" s="806" t="s">
        <v>926</v>
      </c>
      <c r="V1506" s="807">
        <v>10</v>
      </c>
      <c r="W1506" s="807">
        <v>15</v>
      </c>
      <c r="X1506" s="885"/>
      <c r="Z1506" s="886"/>
      <c r="AA1506" s="886"/>
      <c r="AB1506" s="887"/>
      <c r="AC1506" s="886"/>
      <c r="AI1506" s="806" t="s">
        <v>822</v>
      </c>
      <c r="AJ1506" s="807">
        <v>294</v>
      </c>
      <c r="AK1506" s="807">
        <v>10</v>
      </c>
      <c r="AL1506" s="759" t="str">
        <f t="shared" si="47"/>
        <v>Infancia</v>
      </c>
    </row>
    <row r="1507" spans="1:38" ht="15">
      <c r="A1507" s="806" t="s">
        <v>872</v>
      </c>
      <c r="B1507" s="806" t="s">
        <v>782</v>
      </c>
      <c r="C1507" s="806" t="s">
        <v>788</v>
      </c>
      <c r="D1507" s="806" t="s">
        <v>789</v>
      </c>
      <c r="E1507" s="807">
        <v>36</v>
      </c>
      <c r="G1507" s="806" t="s">
        <v>926</v>
      </c>
      <c r="H1507" s="807">
        <v>10</v>
      </c>
      <c r="I1507" s="807">
        <v>280</v>
      </c>
      <c r="K1507" s="806" t="s">
        <v>678</v>
      </c>
      <c r="L1507" s="806" t="s">
        <v>915</v>
      </c>
      <c r="M1507" s="806" t="s">
        <v>794</v>
      </c>
      <c r="N1507" s="807">
        <v>8</v>
      </c>
      <c r="O1507" s="884"/>
      <c r="P1507" s="806" t="s">
        <v>817</v>
      </c>
      <c r="Q1507" s="807">
        <v>75</v>
      </c>
      <c r="R1507" s="807">
        <v>55</v>
      </c>
      <c r="S1507" s="759" t="str">
        <f t="shared" si="46"/>
        <v>Adulto</v>
      </c>
      <c r="U1507" s="806" t="s">
        <v>926</v>
      </c>
      <c r="V1507" s="807">
        <v>11</v>
      </c>
      <c r="W1507" s="807">
        <v>15</v>
      </c>
      <c r="X1507" s="885"/>
      <c r="Z1507" s="886"/>
      <c r="AA1507" s="886"/>
      <c r="AB1507" s="887"/>
      <c r="AC1507" s="886"/>
      <c r="AI1507" s="806" t="s">
        <v>822</v>
      </c>
      <c r="AJ1507" s="807">
        <v>308</v>
      </c>
      <c r="AK1507" s="807">
        <v>11</v>
      </c>
      <c r="AL1507" s="759" t="str">
        <f t="shared" si="47"/>
        <v>Infancia</v>
      </c>
    </row>
    <row r="1508" spans="1:38" ht="30">
      <c r="A1508" s="806" t="s">
        <v>872</v>
      </c>
      <c r="B1508" s="806" t="s">
        <v>782</v>
      </c>
      <c r="C1508" s="806" t="s">
        <v>788</v>
      </c>
      <c r="D1508" s="806" t="s">
        <v>784</v>
      </c>
      <c r="E1508" s="807">
        <v>12</v>
      </c>
      <c r="G1508" s="806" t="s">
        <v>926</v>
      </c>
      <c r="H1508" s="807">
        <v>11</v>
      </c>
      <c r="I1508" s="807">
        <v>169</v>
      </c>
      <c r="K1508" s="806" t="s">
        <v>678</v>
      </c>
      <c r="L1508" s="806" t="s">
        <v>915</v>
      </c>
      <c r="M1508" s="806" t="s">
        <v>795</v>
      </c>
      <c r="N1508" s="807">
        <v>28</v>
      </c>
      <c r="O1508" s="884"/>
      <c r="P1508" s="806" t="s">
        <v>817</v>
      </c>
      <c r="Q1508" s="807">
        <v>71</v>
      </c>
      <c r="R1508" s="807">
        <v>56</v>
      </c>
      <c r="S1508" s="759" t="str">
        <f t="shared" si="46"/>
        <v>Adulto</v>
      </c>
      <c r="U1508" s="806" t="s">
        <v>926</v>
      </c>
      <c r="V1508" s="807">
        <v>12</v>
      </c>
      <c r="W1508" s="807">
        <v>16</v>
      </c>
      <c r="X1508" s="885"/>
      <c r="Z1508" s="886"/>
      <c r="AA1508" s="886"/>
      <c r="AB1508" s="887"/>
      <c r="AC1508" s="886"/>
      <c r="AI1508" s="806" t="s">
        <v>822</v>
      </c>
      <c r="AJ1508" s="807">
        <v>355</v>
      </c>
      <c r="AK1508" s="807">
        <v>12</v>
      </c>
      <c r="AL1508" s="759" t="str">
        <f t="shared" si="47"/>
        <v>Adolescente</v>
      </c>
    </row>
    <row r="1509" spans="1:38" ht="30">
      <c r="A1509" s="806" t="s">
        <v>872</v>
      </c>
      <c r="B1509" s="806" t="s">
        <v>782</v>
      </c>
      <c r="C1509" s="806" t="s">
        <v>783</v>
      </c>
      <c r="D1509" s="806" t="s">
        <v>789</v>
      </c>
      <c r="E1509" s="807">
        <v>54</v>
      </c>
      <c r="G1509" s="806" t="s">
        <v>926</v>
      </c>
      <c r="H1509" s="807">
        <v>12</v>
      </c>
      <c r="I1509" s="807">
        <v>244</v>
      </c>
      <c r="K1509" s="806" t="s">
        <v>678</v>
      </c>
      <c r="L1509" s="806" t="s">
        <v>915</v>
      </c>
      <c r="M1509" s="806" t="s">
        <v>831</v>
      </c>
      <c r="N1509" s="807">
        <v>1</v>
      </c>
      <c r="O1509" s="884"/>
      <c r="P1509" s="806" t="s">
        <v>817</v>
      </c>
      <c r="Q1509" s="807">
        <v>63</v>
      </c>
      <c r="R1509" s="807">
        <v>57</v>
      </c>
      <c r="S1509" s="759" t="str">
        <f t="shared" si="46"/>
        <v>Adulto</v>
      </c>
      <c r="U1509" s="806" t="s">
        <v>927</v>
      </c>
      <c r="V1509" s="807">
        <v>0</v>
      </c>
      <c r="W1509" s="807">
        <v>18</v>
      </c>
      <c r="X1509" s="885"/>
      <c r="Z1509" s="886"/>
      <c r="AA1509" s="886"/>
      <c r="AB1509" s="887"/>
      <c r="AC1509" s="886"/>
      <c r="AI1509" s="806" t="s">
        <v>822</v>
      </c>
      <c r="AJ1509" s="807">
        <v>345</v>
      </c>
      <c r="AK1509" s="807">
        <v>13</v>
      </c>
      <c r="AL1509" s="759" t="str">
        <f t="shared" si="47"/>
        <v>Adolescente</v>
      </c>
    </row>
    <row r="1510" spans="1:38" ht="30">
      <c r="A1510" s="806" t="s">
        <v>872</v>
      </c>
      <c r="B1510" s="806" t="s">
        <v>782</v>
      </c>
      <c r="C1510" s="806" t="s">
        <v>783</v>
      </c>
      <c r="D1510" s="806" t="s">
        <v>784</v>
      </c>
      <c r="E1510" s="807">
        <v>12</v>
      </c>
      <c r="G1510" s="806" t="s">
        <v>927</v>
      </c>
      <c r="H1510" s="807">
        <v>0</v>
      </c>
      <c r="I1510" s="807">
        <v>31</v>
      </c>
      <c r="K1510" s="806" t="s">
        <v>678</v>
      </c>
      <c r="L1510" s="806" t="s">
        <v>915</v>
      </c>
      <c r="M1510" s="806" t="s">
        <v>798</v>
      </c>
      <c r="N1510" s="807">
        <v>36</v>
      </c>
      <c r="O1510" s="884"/>
      <c r="P1510" s="806" t="s">
        <v>817</v>
      </c>
      <c r="Q1510" s="807">
        <v>53</v>
      </c>
      <c r="R1510" s="807">
        <v>58</v>
      </c>
      <c r="S1510" s="759" t="str">
        <f t="shared" si="46"/>
        <v>Adulto</v>
      </c>
      <c r="U1510" s="806" t="s">
        <v>927</v>
      </c>
      <c r="V1510" s="807">
        <v>1</v>
      </c>
      <c r="W1510" s="807">
        <v>62</v>
      </c>
      <c r="X1510" s="885"/>
      <c r="Z1510" s="886"/>
      <c r="AA1510" s="886"/>
      <c r="AB1510" s="887"/>
      <c r="AC1510" s="886"/>
      <c r="AI1510" s="806" t="s">
        <v>822</v>
      </c>
      <c r="AJ1510" s="807">
        <v>385</v>
      </c>
      <c r="AK1510" s="807">
        <v>14</v>
      </c>
      <c r="AL1510" s="759" t="str">
        <f t="shared" si="47"/>
        <v>Adolescente</v>
      </c>
    </row>
    <row r="1511" spans="1:38" ht="30">
      <c r="A1511" s="806" t="s">
        <v>872</v>
      </c>
      <c r="B1511" s="806" t="s">
        <v>662</v>
      </c>
      <c r="C1511" s="806" t="s">
        <v>788</v>
      </c>
      <c r="D1511" s="806" t="s">
        <v>789</v>
      </c>
      <c r="E1511" s="807">
        <v>978</v>
      </c>
      <c r="G1511" s="806" t="s">
        <v>927</v>
      </c>
      <c r="H1511" s="807">
        <v>1</v>
      </c>
      <c r="I1511" s="807">
        <v>106</v>
      </c>
      <c r="K1511" s="806" t="s">
        <v>678</v>
      </c>
      <c r="L1511" s="806" t="s">
        <v>915</v>
      </c>
      <c r="M1511" s="806" t="s">
        <v>799</v>
      </c>
      <c r="N1511" s="807">
        <v>142</v>
      </c>
      <c r="O1511" s="884"/>
      <c r="P1511" s="806" t="s">
        <v>817</v>
      </c>
      <c r="Q1511" s="807">
        <v>64</v>
      </c>
      <c r="R1511" s="807">
        <v>59</v>
      </c>
      <c r="S1511" s="759" t="str">
        <f t="shared" si="46"/>
        <v>Adulto</v>
      </c>
      <c r="U1511" s="806" t="s">
        <v>927</v>
      </c>
      <c r="V1511" s="807">
        <v>2</v>
      </c>
      <c r="W1511" s="807">
        <v>216</v>
      </c>
      <c r="X1511" s="885"/>
      <c r="Z1511" s="886"/>
      <c r="AA1511" s="886"/>
      <c r="AB1511" s="887"/>
      <c r="AC1511" s="886"/>
      <c r="AI1511" s="806" t="s">
        <v>822</v>
      </c>
      <c r="AJ1511" s="807">
        <v>358</v>
      </c>
      <c r="AK1511" s="807">
        <v>15</v>
      </c>
      <c r="AL1511" s="759" t="str">
        <f t="shared" si="47"/>
        <v>Adolescente</v>
      </c>
    </row>
    <row r="1512" spans="1:38" ht="30">
      <c r="A1512" s="806" t="s">
        <v>872</v>
      </c>
      <c r="B1512" s="806" t="s">
        <v>662</v>
      </c>
      <c r="C1512" s="806" t="s">
        <v>788</v>
      </c>
      <c r="D1512" s="806" t="s">
        <v>784</v>
      </c>
      <c r="E1512" s="807">
        <v>1151</v>
      </c>
      <c r="G1512" s="806" t="s">
        <v>927</v>
      </c>
      <c r="H1512" s="807">
        <v>2</v>
      </c>
      <c r="I1512" s="807">
        <v>336</v>
      </c>
      <c r="K1512" s="806" t="s">
        <v>678</v>
      </c>
      <c r="L1512" s="806" t="s">
        <v>915</v>
      </c>
      <c r="M1512" s="806" t="s">
        <v>801</v>
      </c>
      <c r="N1512" s="807">
        <v>103</v>
      </c>
      <c r="O1512" s="884"/>
      <c r="P1512" s="806" t="s">
        <v>817</v>
      </c>
      <c r="Q1512" s="807">
        <v>62</v>
      </c>
      <c r="R1512" s="807">
        <v>60</v>
      </c>
      <c r="S1512" s="759" t="str">
        <f t="shared" si="46"/>
        <v>Vejez</v>
      </c>
      <c r="U1512" s="806" t="s">
        <v>927</v>
      </c>
      <c r="V1512" s="807">
        <v>3</v>
      </c>
      <c r="W1512" s="807">
        <v>85</v>
      </c>
      <c r="X1512" s="885"/>
      <c r="Z1512" s="886"/>
      <c r="AA1512" s="886"/>
      <c r="AB1512" s="887"/>
      <c r="AC1512" s="886"/>
      <c r="AI1512" s="806" t="s">
        <v>822</v>
      </c>
      <c r="AJ1512" s="807">
        <v>392</v>
      </c>
      <c r="AK1512" s="807">
        <v>16</v>
      </c>
      <c r="AL1512" s="759" t="str">
        <f t="shared" si="47"/>
        <v>Adolescente</v>
      </c>
    </row>
    <row r="1513" spans="1:38" ht="30">
      <c r="A1513" s="806" t="s">
        <v>872</v>
      </c>
      <c r="B1513" s="806" t="s">
        <v>662</v>
      </c>
      <c r="C1513" s="806" t="s">
        <v>783</v>
      </c>
      <c r="D1513" s="806" t="s">
        <v>789</v>
      </c>
      <c r="E1513" s="807">
        <v>1114</v>
      </c>
      <c r="G1513" s="806" t="s">
        <v>927</v>
      </c>
      <c r="H1513" s="807">
        <v>3</v>
      </c>
      <c r="I1513" s="807">
        <v>184</v>
      </c>
      <c r="K1513" s="806" t="s">
        <v>678</v>
      </c>
      <c r="L1513" s="806" t="s">
        <v>915</v>
      </c>
      <c r="M1513" s="806" t="s">
        <v>673</v>
      </c>
      <c r="N1513" s="807">
        <v>30</v>
      </c>
      <c r="O1513" s="884"/>
      <c r="P1513" s="806" t="s">
        <v>817</v>
      </c>
      <c r="Q1513" s="807">
        <v>61</v>
      </c>
      <c r="R1513" s="807">
        <v>61</v>
      </c>
      <c r="S1513" s="759" t="str">
        <f t="shared" si="46"/>
        <v>Vejez</v>
      </c>
      <c r="U1513" s="806" t="s">
        <v>927</v>
      </c>
      <c r="V1513" s="807">
        <v>4</v>
      </c>
      <c r="W1513" s="807">
        <v>787</v>
      </c>
      <c r="X1513" s="885"/>
      <c r="Z1513" s="886"/>
      <c r="AA1513" s="886"/>
      <c r="AB1513" s="887"/>
      <c r="AC1513" s="886"/>
      <c r="AI1513" s="806" t="s">
        <v>822</v>
      </c>
      <c r="AJ1513" s="807">
        <v>348</v>
      </c>
      <c r="AK1513" s="807">
        <v>17</v>
      </c>
      <c r="AL1513" s="759" t="str">
        <f t="shared" si="47"/>
        <v>Adolescente</v>
      </c>
    </row>
    <row r="1514" spans="1:38" ht="15">
      <c r="A1514" s="806" t="s">
        <v>872</v>
      </c>
      <c r="B1514" s="806" t="s">
        <v>662</v>
      </c>
      <c r="C1514" s="806" t="s">
        <v>783</v>
      </c>
      <c r="D1514" s="806" t="s">
        <v>784</v>
      </c>
      <c r="E1514" s="807">
        <v>1019</v>
      </c>
      <c r="G1514" s="806" t="s">
        <v>927</v>
      </c>
      <c r="H1514" s="807">
        <v>4</v>
      </c>
      <c r="I1514" s="807">
        <v>862</v>
      </c>
      <c r="K1514" s="806" t="s">
        <v>678</v>
      </c>
      <c r="L1514" s="806" t="s">
        <v>915</v>
      </c>
      <c r="M1514" s="806" t="s">
        <v>674</v>
      </c>
      <c r="N1514" s="807">
        <v>9145</v>
      </c>
      <c r="O1514" s="884"/>
      <c r="P1514" s="806" t="s">
        <v>817</v>
      </c>
      <c r="Q1514" s="807">
        <v>58</v>
      </c>
      <c r="R1514" s="807">
        <v>62</v>
      </c>
      <c r="S1514" s="759" t="str">
        <f t="shared" si="46"/>
        <v>Vejez</v>
      </c>
      <c r="U1514" s="806" t="s">
        <v>927</v>
      </c>
      <c r="V1514" s="807">
        <v>5</v>
      </c>
      <c r="W1514" s="807">
        <v>117</v>
      </c>
      <c r="X1514" s="885"/>
      <c r="Z1514" s="886"/>
      <c r="AA1514" s="886"/>
      <c r="AB1514" s="887"/>
      <c r="AC1514" s="886"/>
      <c r="AI1514" s="806" t="s">
        <v>822</v>
      </c>
      <c r="AJ1514" s="807">
        <v>381</v>
      </c>
      <c r="AK1514" s="807">
        <v>18</v>
      </c>
      <c r="AL1514" s="759" t="str">
        <f t="shared" si="47"/>
        <v>Juventud</v>
      </c>
    </row>
    <row r="1515" spans="1:38" ht="15">
      <c r="A1515" s="806" t="s">
        <v>872</v>
      </c>
      <c r="B1515" s="806" t="s">
        <v>666</v>
      </c>
      <c r="C1515" s="806" t="s">
        <v>788</v>
      </c>
      <c r="D1515" s="806" t="s">
        <v>789</v>
      </c>
      <c r="E1515" s="807">
        <v>617</v>
      </c>
      <c r="G1515" s="806" t="s">
        <v>927</v>
      </c>
      <c r="H1515" s="807">
        <v>5</v>
      </c>
      <c r="I1515" s="807">
        <v>186</v>
      </c>
      <c r="K1515" s="806" t="s">
        <v>678</v>
      </c>
      <c r="L1515" s="806" t="s">
        <v>915</v>
      </c>
      <c r="M1515" s="806" t="s">
        <v>676</v>
      </c>
      <c r="N1515" s="807">
        <v>11</v>
      </c>
      <c r="O1515" s="884"/>
      <c r="P1515" s="806" t="s">
        <v>817</v>
      </c>
      <c r="Q1515" s="807">
        <v>76</v>
      </c>
      <c r="R1515" s="807">
        <v>63</v>
      </c>
      <c r="S1515" s="759" t="str">
        <f t="shared" si="46"/>
        <v>Vejez</v>
      </c>
      <c r="U1515" s="806" t="s">
        <v>927</v>
      </c>
      <c r="V1515" s="807">
        <v>6</v>
      </c>
      <c r="W1515" s="807">
        <v>134</v>
      </c>
      <c r="X1515" s="885"/>
      <c r="Z1515" s="886"/>
      <c r="AA1515" s="886"/>
      <c r="AB1515" s="887"/>
      <c r="AC1515" s="886"/>
      <c r="AI1515" s="806" t="s">
        <v>822</v>
      </c>
      <c r="AJ1515" s="807">
        <v>398</v>
      </c>
      <c r="AK1515" s="807">
        <v>19</v>
      </c>
      <c r="AL1515" s="759" t="str">
        <f t="shared" si="47"/>
        <v>Juventud</v>
      </c>
    </row>
    <row r="1516" spans="1:38" ht="15">
      <c r="A1516" s="806" t="s">
        <v>872</v>
      </c>
      <c r="B1516" s="806" t="s">
        <v>666</v>
      </c>
      <c r="C1516" s="806" t="s">
        <v>788</v>
      </c>
      <c r="D1516" s="806" t="s">
        <v>784</v>
      </c>
      <c r="E1516" s="807">
        <v>490</v>
      </c>
      <c r="G1516" s="806" t="s">
        <v>927</v>
      </c>
      <c r="H1516" s="807">
        <v>6</v>
      </c>
      <c r="I1516" s="807">
        <v>193</v>
      </c>
      <c r="K1516" s="806" t="s">
        <v>678</v>
      </c>
      <c r="L1516" s="806" t="s">
        <v>915</v>
      </c>
      <c r="M1516" s="806" t="s">
        <v>678</v>
      </c>
      <c r="N1516" s="807">
        <v>85</v>
      </c>
      <c r="O1516" s="884"/>
      <c r="P1516" s="806" t="s">
        <v>817</v>
      </c>
      <c r="Q1516" s="807">
        <v>60</v>
      </c>
      <c r="R1516" s="807">
        <v>64</v>
      </c>
      <c r="S1516" s="759" t="str">
        <f t="shared" si="46"/>
        <v>Vejez</v>
      </c>
      <c r="U1516" s="806" t="s">
        <v>927</v>
      </c>
      <c r="V1516" s="807">
        <v>7</v>
      </c>
      <c r="W1516" s="807">
        <v>117</v>
      </c>
      <c r="X1516" s="885"/>
      <c r="Z1516" s="886"/>
      <c r="AA1516" s="886"/>
      <c r="AB1516" s="887"/>
      <c r="AC1516" s="886"/>
      <c r="AI1516" s="806" t="s">
        <v>822</v>
      </c>
      <c r="AJ1516" s="807">
        <v>477</v>
      </c>
      <c r="AK1516" s="807">
        <v>20</v>
      </c>
      <c r="AL1516" s="759" t="str">
        <f t="shared" si="47"/>
        <v>Juventud</v>
      </c>
    </row>
    <row r="1517" spans="1:38" ht="15">
      <c r="A1517" s="806" t="s">
        <v>872</v>
      </c>
      <c r="B1517" s="806" t="s">
        <v>666</v>
      </c>
      <c r="C1517" s="806" t="s">
        <v>783</v>
      </c>
      <c r="D1517" s="806" t="s">
        <v>789</v>
      </c>
      <c r="E1517" s="807">
        <v>681</v>
      </c>
      <c r="G1517" s="806" t="s">
        <v>927</v>
      </c>
      <c r="H1517" s="807">
        <v>7</v>
      </c>
      <c r="I1517" s="807">
        <v>257</v>
      </c>
      <c r="K1517" s="806" t="s">
        <v>678</v>
      </c>
      <c r="L1517" s="806" t="s">
        <v>915</v>
      </c>
      <c r="M1517" s="806" t="s">
        <v>683</v>
      </c>
      <c r="N1517" s="807">
        <v>7</v>
      </c>
      <c r="O1517" s="884"/>
      <c r="P1517" s="806" t="s">
        <v>817</v>
      </c>
      <c r="Q1517" s="807">
        <v>56</v>
      </c>
      <c r="R1517" s="807">
        <v>65</v>
      </c>
      <c r="S1517" s="759" t="str">
        <f t="shared" si="46"/>
        <v>Vejez</v>
      </c>
      <c r="U1517" s="806" t="s">
        <v>927</v>
      </c>
      <c r="V1517" s="807">
        <v>8</v>
      </c>
      <c r="W1517" s="807">
        <v>70</v>
      </c>
      <c r="X1517" s="885"/>
      <c r="Z1517" s="886"/>
      <c r="AA1517" s="886"/>
      <c r="AB1517" s="887"/>
      <c r="AC1517" s="886"/>
      <c r="AI1517" s="806" t="s">
        <v>822</v>
      </c>
      <c r="AJ1517" s="807">
        <v>507</v>
      </c>
      <c r="AK1517" s="807">
        <v>21</v>
      </c>
      <c r="AL1517" s="759" t="str">
        <f t="shared" si="47"/>
        <v>Juventud</v>
      </c>
    </row>
    <row r="1518" spans="1:38" ht="15">
      <c r="A1518" s="806" t="s">
        <v>872</v>
      </c>
      <c r="B1518" s="806" t="s">
        <v>666</v>
      </c>
      <c r="C1518" s="806" t="s">
        <v>783</v>
      </c>
      <c r="D1518" s="806" t="s">
        <v>784</v>
      </c>
      <c r="E1518" s="807">
        <v>482</v>
      </c>
      <c r="G1518" s="806" t="s">
        <v>927</v>
      </c>
      <c r="H1518" s="807">
        <v>8</v>
      </c>
      <c r="I1518" s="807">
        <v>212</v>
      </c>
      <c r="K1518" s="806" t="s">
        <v>678</v>
      </c>
      <c r="L1518" s="806" t="s">
        <v>915</v>
      </c>
      <c r="M1518" s="806" t="s">
        <v>684</v>
      </c>
      <c r="N1518" s="807">
        <v>5154</v>
      </c>
      <c r="O1518" s="884"/>
      <c r="P1518" s="806" t="s">
        <v>817</v>
      </c>
      <c r="Q1518" s="807">
        <v>54</v>
      </c>
      <c r="R1518" s="807">
        <v>66</v>
      </c>
      <c r="S1518" s="759" t="str">
        <f t="shared" si="46"/>
        <v>Vejez</v>
      </c>
      <c r="U1518" s="806" t="s">
        <v>927</v>
      </c>
      <c r="V1518" s="807">
        <v>9</v>
      </c>
      <c r="W1518" s="807">
        <v>65</v>
      </c>
      <c r="X1518" s="885"/>
      <c r="Z1518" s="886"/>
      <c r="AA1518" s="886"/>
      <c r="AB1518" s="887"/>
      <c r="AC1518" s="886"/>
      <c r="AI1518" s="806" t="s">
        <v>822</v>
      </c>
      <c r="AJ1518" s="807">
        <v>569</v>
      </c>
      <c r="AK1518" s="807">
        <v>22</v>
      </c>
      <c r="AL1518" s="759" t="str">
        <f t="shared" si="47"/>
        <v>Juventud</v>
      </c>
    </row>
    <row r="1519" spans="1:38" ht="15">
      <c r="A1519" s="806" t="s">
        <v>872</v>
      </c>
      <c r="B1519" s="806" t="s">
        <v>669</v>
      </c>
      <c r="C1519" s="806" t="s">
        <v>788</v>
      </c>
      <c r="D1519" s="806" t="s">
        <v>789</v>
      </c>
      <c r="E1519" s="807">
        <v>5</v>
      </c>
      <c r="G1519" s="806" t="s">
        <v>927</v>
      </c>
      <c r="H1519" s="807">
        <v>9</v>
      </c>
      <c r="I1519" s="807">
        <v>212</v>
      </c>
      <c r="K1519" s="806" t="s">
        <v>678</v>
      </c>
      <c r="L1519" s="806" t="s">
        <v>917</v>
      </c>
      <c r="M1519" s="806" t="s">
        <v>662</v>
      </c>
      <c r="N1519" s="807">
        <v>8</v>
      </c>
      <c r="O1519" s="884"/>
      <c r="P1519" s="806" t="s">
        <v>817</v>
      </c>
      <c r="Q1519" s="807">
        <v>46</v>
      </c>
      <c r="R1519" s="807">
        <v>67</v>
      </c>
      <c r="S1519" s="759" t="str">
        <f t="shared" si="46"/>
        <v>Vejez</v>
      </c>
      <c r="U1519" s="806" t="s">
        <v>927</v>
      </c>
      <c r="V1519" s="807">
        <v>10</v>
      </c>
      <c r="W1519" s="807">
        <v>33</v>
      </c>
      <c r="X1519" s="885"/>
      <c r="Z1519" s="886"/>
      <c r="AA1519" s="886"/>
      <c r="AB1519" s="887"/>
      <c r="AC1519" s="886"/>
      <c r="AI1519" s="806" t="s">
        <v>822</v>
      </c>
      <c r="AJ1519" s="807">
        <v>536</v>
      </c>
      <c r="AK1519" s="807">
        <v>23</v>
      </c>
      <c r="AL1519" s="759" t="str">
        <f t="shared" si="47"/>
        <v>Juventud</v>
      </c>
    </row>
    <row r="1520" spans="1:38" ht="15">
      <c r="A1520" s="806" t="s">
        <v>872</v>
      </c>
      <c r="B1520" s="806" t="s">
        <v>669</v>
      </c>
      <c r="C1520" s="806" t="s">
        <v>788</v>
      </c>
      <c r="D1520" s="806" t="s">
        <v>784</v>
      </c>
      <c r="E1520" s="807">
        <v>3</v>
      </c>
      <c r="G1520" s="806" t="s">
        <v>927</v>
      </c>
      <c r="H1520" s="807">
        <v>10</v>
      </c>
      <c r="I1520" s="807">
        <v>148</v>
      </c>
      <c r="K1520" s="806" t="s">
        <v>678</v>
      </c>
      <c r="L1520" s="806" t="s">
        <v>917</v>
      </c>
      <c r="M1520" s="806" t="s">
        <v>820</v>
      </c>
      <c r="N1520" s="807">
        <v>3</v>
      </c>
      <c r="O1520" s="884"/>
      <c r="P1520" s="806" t="s">
        <v>817</v>
      </c>
      <c r="Q1520" s="807">
        <v>54</v>
      </c>
      <c r="R1520" s="807">
        <v>68</v>
      </c>
      <c r="S1520" s="759" t="str">
        <f t="shared" si="46"/>
        <v>Vejez</v>
      </c>
      <c r="U1520" s="806" t="s">
        <v>927</v>
      </c>
      <c r="V1520" s="807">
        <v>11</v>
      </c>
      <c r="W1520" s="807">
        <v>24</v>
      </c>
      <c r="X1520" s="885"/>
      <c r="Z1520" s="886"/>
      <c r="AA1520" s="886"/>
      <c r="AB1520" s="887"/>
      <c r="AC1520" s="886"/>
      <c r="AI1520" s="806" t="s">
        <v>822</v>
      </c>
      <c r="AJ1520" s="807">
        <v>501</v>
      </c>
      <c r="AK1520" s="807">
        <v>24</v>
      </c>
      <c r="AL1520" s="759" t="str">
        <f t="shared" si="47"/>
        <v>Juventud</v>
      </c>
    </row>
    <row r="1521" spans="1:38" ht="15">
      <c r="A1521" s="806" t="s">
        <v>872</v>
      </c>
      <c r="B1521" s="806" t="s">
        <v>669</v>
      </c>
      <c r="C1521" s="806" t="s">
        <v>783</v>
      </c>
      <c r="D1521" s="806" t="s">
        <v>789</v>
      </c>
      <c r="E1521" s="807">
        <v>6</v>
      </c>
      <c r="G1521" s="806" t="s">
        <v>927</v>
      </c>
      <c r="H1521" s="807">
        <v>11</v>
      </c>
      <c r="I1521" s="807">
        <v>94</v>
      </c>
      <c r="K1521" s="806" t="s">
        <v>678</v>
      </c>
      <c r="L1521" s="806" t="s">
        <v>917</v>
      </c>
      <c r="M1521" s="806" t="s">
        <v>806</v>
      </c>
      <c r="N1521" s="807">
        <v>11</v>
      </c>
      <c r="O1521" s="884"/>
      <c r="P1521" s="806" t="s">
        <v>817</v>
      </c>
      <c r="Q1521" s="807">
        <v>38</v>
      </c>
      <c r="R1521" s="807">
        <v>69</v>
      </c>
      <c r="S1521" s="759" t="str">
        <f t="shared" si="46"/>
        <v>Vejez</v>
      </c>
      <c r="U1521" s="806" t="s">
        <v>927</v>
      </c>
      <c r="V1521" s="807">
        <v>12</v>
      </c>
      <c r="W1521" s="807">
        <v>30</v>
      </c>
      <c r="X1521" s="885"/>
      <c r="Z1521" s="886"/>
      <c r="AA1521" s="886"/>
      <c r="AB1521" s="887"/>
      <c r="AC1521" s="886"/>
      <c r="AI1521" s="806" t="s">
        <v>822</v>
      </c>
      <c r="AJ1521" s="807">
        <v>524</v>
      </c>
      <c r="AK1521" s="807">
        <v>25</v>
      </c>
      <c r="AL1521" s="759" t="str">
        <f t="shared" si="47"/>
        <v>Juventud</v>
      </c>
    </row>
    <row r="1522" spans="1:38" ht="15">
      <c r="A1522" s="806" t="s">
        <v>872</v>
      </c>
      <c r="B1522" s="806" t="s">
        <v>669</v>
      </c>
      <c r="C1522" s="806" t="s">
        <v>783</v>
      </c>
      <c r="D1522" s="806" t="s">
        <v>784</v>
      </c>
      <c r="E1522" s="807">
        <v>6</v>
      </c>
      <c r="G1522" s="806" t="s">
        <v>927</v>
      </c>
      <c r="H1522" s="807">
        <v>12</v>
      </c>
      <c r="I1522" s="807">
        <v>136</v>
      </c>
      <c r="K1522" s="806" t="s">
        <v>678</v>
      </c>
      <c r="L1522" s="806" t="s">
        <v>917</v>
      </c>
      <c r="M1522" s="806" t="s">
        <v>808</v>
      </c>
      <c r="N1522" s="807">
        <v>4</v>
      </c>
      <c r="O1522" s="884"/>
      <c r="P1522" s="806" t="s">
        <v>817</v>
      </c>
      <c r="Q1522" s="807">
        <v>47</v>
      </c>
      <c r="R1522" s="807">
        <v>70</v>
      </c>
      <c r="S1522" s="759" t="str">
        <f t="shared" si="46"/>
        <v>Vejez</v>
      </c>
      <c r="U1522" s="806" t="s">
        <v>928</v>
      </c>
      <c r="V1522" s="807">
        <v>0</v>
      </c>
      <c r="W1522" s="807">
        <v>22</v>
      </c>
      <c r="X1522" s="885"/>
      <c r="Z1522" s="886"/>
      <c r="AA1522" s="886"/>
      <c r="AB1522" s="887"/>
      <c r="AC1522" s="886"/>
      <c r="AI1522" s="806" t="s">
        <v>822</v>
      </c>
      <c r="AJ1522" s="807">
        <v>518</v>
      </c>
      <c r="AK1522" s="807">
        <v>26</v>
      </c>
      <c r="AL1522" s="759" t="str">
        <f t="shared" si="47"/>
        <v>Juventud</v>
      </c>
    </row>
    <row r="1523" spans="1:38" ht="15">
      <c r="A1523" s="806" t="s">
        <v>872</v>
      </c>
      <c r="B1523" s="806" t="s">
        <v>787</v>
      </c>
      <c r="C1523" s="806" t="s">
        <v>788</v>
      </c>
      <c r="D1523" s="806" t="s">
        <v>789</v>
      </c>
      <c r="E1523" s="807">
        <v>1</v>
      </c>
      <c r="G1523" s="806" t="s">
        <v>928</v>
      </c>
      <c r="H1523" s="807">
        <v>0</v>
      </c>
      <c r="I1523" s="807">
        <v>168</v>
      </c>
      <c r="K1523" s="806" t="s">
        <v>678</v>
      </c>
      <c r="L1523" s="806" t="s">
        <v>917</v>
      </c>
      <c r="M1523" s="806" t="s">
        <v>790</v>
      </c>
      <c r="N1523" s="807">
        <v>137</v>
      </c>
      <c r="O1523" s="884"/>
      <c r="P1523" s="806" t="s">
        <v>817</v>
      </c>
      <c r="Q1523" s="807">
        <v>42</v>
      </c>
      <c r="R1523" s="807">
        <v>71</v>
      </c>
      <c r="S1523" s="759" t="str">
        <f t="shared" si="46"/>
        <v>Vejez</v>
      </c>
      <c r="U1523" s="806" t="s">
        <v>928</v>
      </c>
      <c r="V1523" s="807">
        <v>1</v>
      </c>
      <c r="W1523" s="807">
        <v>109</v>
      </c>
      <c r="X1523" s="885"/>
      <c r="Z1523" s="886"/>
      <c r="AA1523" s="886"/>
      <c r="AB1523" s="887"/>
      <c r="AC1523" s="886"/>
      <c r="AI1523" s="806" t="s">
        <v>822</v>
      </c>
      <c r="AJ1523" s="807">
        <v>563</v>
      </c>
      <c r="AK1523" s="807">
        <v>27</v>
      </c>
      <c r="AL1523" s="759" t="str">
        <f t="shared" si="47"/>
        <v>Juventud</v>
      </c>
    </row>
    <row r="1524" spans="1:38" ht="15">
      <c r="A1524" s="806" t="s">
        <v>872</v>
      </c>
      <c r="B1524" s="806" t="s">
        <v>787</v>
      </c>
      <c r="C1524" s="806" t="s">
        <v>788</v>
      </c>
      <c r="D1524" s="806" t="s">
        <v>784</v>
      </c>
      <c r="E1524" s="807">
        <v>5</v>
      </c>
      <c r="G1524" s="806" t="s">
        <v>928</v>
      </c>
      <c r="H1524" s="807">
        <v>1</v>
      </c>
      <c r="I1524" s="807">
        <v>612</v>
      </c>
      <c r="K1524" s="806" t="s">
        <v>678</v>
      </c>
      <c r="L1524" s="806" t="s">
        <v>917</v>
      </c>
      <c r="M1524" s="806" t="s">
        <v>791</v>
      </c>
      <c r="N1524" s="807">
        <v>21</v>
      </c>
      <c r="O1524" s="884"/>
      <c r="P1524" s="806" t="s">
        <v>817</v>
      </c>
      <c r="Q1524" s="807">
        <v>45</v>
      </c>
      <c r="R1524" s="807">
        <v>72</v>
      </c>
      <c r="S1524" s="759" t="str">
        <f t="shared" si="46"/>
        <v>Vejez</v>
      </c>
      <c r="U1524" s="806" t="s">
        <v>928</v>
      </c>
      <c r="V1524" s="807">
        <v>2</v>
      </c>
      <c r="W1524" s="807">
        <v>286</v>
      </c>
      <c r="X1524" s="885"/>
      <c r="Z1524" s="886"/>
      <c r="AA1524" s="886"/>
      <c r="AB1524" s="887"/>
      <c r="AC1524" s="886"/>
      <c r="AI1524" s="806" t="s">
        <v>822</v>
      </c>
      <c r="AJ1524" s="807">
        <v>534</v>
      </c>
      <c r="AK1524" s="807">
        <v>28</v>
      </c>
      <c r="AL1524" s="759" t="str">
        <f t="shared" si="47"/>
        <v>Juventud</v>
      </c>
    </row>
    <row r="1525" spans="1:38" ht="15">
      <c r="A1525" s="806" t="s">
        <v>872</v>
      </c>
      <c r="B1525" s="806" t="s">
        <v>787</v>
      </c>
      <c r="C1525" s="806" t="s">
        <v>783</v>
      </c>
      <c r="D1525" s="806" t="s">
        <v>789</v>
      </c>
      <c r="E1525" s="807">
        <v>4</v>
      </c>
      <c r="G1525" s="806" t="s">
        <v>928</v>
      </c>
      <c r="H1525" s="807">
        <v>2</v>
      </c>
      <c r="I1525" s="807">
        <v>1769</v>
      </c>
      <c r="K1525" s="806" t="s">
        <v>678</v>
      </c>
      <c r="L1525" s="806" t="s">
        <v>917</v>
      </c>
      <c r="M1525" s="806" t="s">
        <v>824</v>
      </c>
      <c r="N1525" s="807">
        <v>6</v>
      </c>
      <c r="O1525" s="884"/>
      <c r="P1525" s="806" t="s">
        <v>817</v>
      </c>
      <c r="Q1525" s="807">
        <v>39</v>
      </c>
      <c r="R1525" s="807">
        <v>73</v>
      </c>
      <c r="S1525" s="759" t="str">
        <f t="shared" si="46"/>
        <v>Vejez</v>
      </c>
      <c r="U1525" s="806" t="s">
        <v>928</v>
      </c>
      <c r="V1525" s="807">
        <v>3</v>
      </c>
      <c r="W1525" s="807">
        <v>121</v>
      </c>
      <c r="X1525" s="885"/>
      <c r="Z1525" s="886"/>
      <c r="AA1525" s="886"/>
      <c r="AB1525" s="887"/>
      <c r="AC1525" s="886"/>
      <c r="AI1525" s="806" t="s">
        <v>822</v>
      </c>
      <c r="AJ1525" s="807">
        <v>526</v>
      </c>
      <c r="AK1525" s="807">
        <v>29</v>
      </c>
      <c r="AL1525" s="759" t="str">
        <f t="shared" si="47"/>
        <v>Adulto</v>
      </c>
    </row>
    <row r="1526" spans="1:38" ht="15">
      <c r="A1526" s="806" t="s">
        <v>872</v>
      </c>
      <c r="B1526" s="806" t="s">
        <v>787</v>
      </c>
      <c r="C1526" s="806" t="s">
        <v>783</v>
      </c>
      <c r="D1526" s="806" t="s">
        <v>784</v>
      </c>
      <c r="E1526" s="807">
        <v>5</v>
      </c>
      <c r="G1526" s="806" t="s">
        <v>928</v>
      </c>
      <c r="H1526" s="807">
        <v>3</v>
      </c>
      <c r="I1526" s="807">
        <v>945</v>
      </c>
      <c r="K1526" s="806" t="s">
        <v>678</v>
      </c>
      <c r="L1526" s="806" t="s">
        <v>917</v>
      </c>
      <c r="M1526" s="806" t="s">
        <v>826</v>
      </c>
      <c r="N1526" s="807">
        <v>1</v>
      </c>
      <c r="O1526" s="884"/>
      <c r="P1526" s="806" t="s">
        <v>817</v>
      </c>
      <c r="Q1526" s="807">
        <v>39</v>
      </c>
      <c r="R1526" s="807">
        <v>74</v>
      </c>
      <c r="S1526" s="759" t="str">
        <f t="shared" si="46"/>
        <v>Vejez</v>
      </c>
      <c r="U1526" s="806" t="s">
        <v>928</v>
      </c>
      <c r="V1526" s="807">
        <v>4</v>
      </c>
      <c r="W1526" s="807">
        <v>1373</v>
      </c>
      <c r="X1526" s="885"/>
      <c r="Z1526" s="886"/>
      <c r="AA1526" s="886"/>
      <c r="AB1526" s="887"/>
      <c r="AC1526" s="886"/>
      <c r="AI1526" s="806" t="s">
        <v>822</v>
      </c>
      <c r="AJ1526" s="807">
        <v>511</v>
      </c>
      <c r="AK1526" s="807">
        <v>30</v>
      </c>
      <c r="AL1526" s="759" t="str">
        <f t="shared" si="47"/>
        <v>Adulto</v>
      </c>
    </row>
    <row r="1527" spans="1:38" ht="15">
      <c r="A1527" s="806" t="s">
        <v>872</v>
      </c>
      <c r="B1527" s="806" t="s">
        <v>792</v>
      </c>
      <c r="C1527" s="806" t="s">
        <v>783</v>
      </c>
      <c r="D1527" s="806" t="s">
        <v>789</v>
      </c>
      <c r="E1527" s="807">
        <v>1</v>
      </c>
      <c r="G1527" s="806" t="s">
        <v>928</v>
      </c>
      <c r="H1527" s="807">
        <v>4</v>
      </c>
      <c r="I1527" s="807">
        <v>4086</v>
      </c>
      <c r="K1527" s="806" t="s">
        <v>678</v>
      </c>
      <c r="L1527" s="806" t="s">
        <v>917</v>
      </c>
      <c r="M1527" s="806" t="s">
        <v>810</v>
      </c>
      <c r="N1527" s="807">
        <v>1</v>
      </c>
      <c r="O1527" s="884"/>
      <c r="P1527" s="806" t="s">
        <v>817</v>
      </c>
      <c r="Q1527" s="807">
        <v>33</v>
      </c>
      <c r="R1527" s="807">
        <v>75</v>
      </c>
      <c r="S1527" s="759" t="str">
        <f t="shared" si="46"/>
        <v>Vejez</v>
      </c>
      <c r="U1527" s="806" t="s">
        <v>928</v>
      </c>
      <c r="V1527" s="807">
        <v>5</v>
      </c>
      <c r="W1527" s="807">
        <v>157</v>
      </c>
      <c r="X1527" s="885"/>
      <c r="Z1527" s="886"/>
      <c r="AA1527" s="886"/>
      <c r="AB1527" s="887"/>
      <c r="AC1527" s="886"/>
      <c r="AI1527" s="806" t="s">
        <v>822</v>
      </c>
      <c r="AJ1527" s="807">
        <v>485</v>
      </c>
      <c r="AK1527" s="807">
        <v>31</v>
      </c>
      <c r="AL1527" s="759" t="str">
        <f t="shared" si="47"/>
        <v>Adulto</v>
      </c>
    </row>
    <row r="1528" spans="1:38" ht="15">
      <c r="A1528" s="806" t="s">
        <v>872</v>
      </c>
      <c r="B1528" s="806" t="s">
        <v>792</v>
      </c>
      <c r="C1528" s="806" t="s">
        <v>783</v>
      </c>
      <c r="D1528" s="806" t="s">
        <v>784</v>
      </c>
      <c r="E1528" s="807">
        <v>2</v>
      </c>
      <c r="G1528" s="806" t="s">
        <v>928</v>
      </c>
      <c r="H1528" s="807">
        <v>5</v>
      </c>
      <c r="I1528" s="807">
        <v>542</v>
      </c>
      <c r="K1528" s="806" t="s">
        <v>678</v>
      </c>
      <c r="L1528" s="806" t="s">
        <v>917</v>
      </c>
      <c r="M1528" s="806" t="s">
        <v>666</v>
      </c>
      <c r="N1528" s="807">
        <v>15</v>
      </c>
      <c r="O1528" s="884"/>
      <c r="P1528" s="806" t="s">
        <v>817</v>
      </c>
      <c r="Q1528" s="807">
        <v>31</v>
      </c>
      <c r="R1528" s="807">
        <v>76</v>
      </c>
      <c r="S1528" s="759" t="str">
        <f t="shared" si="46"/>
        <v>Vejez</v>
      </c>
      <c r="U1528" s="806" t="s">
        <v>928</v>
      </c>
      <c r="V1528" s="807">
        <v>6</v>
      </c>
      <c r="W1528" s="807">
        <v>148</v>
      </c>
      <c r="X1528" s="885"/>
      <c r="Z1528" s="886"/>
      <c r="AA1528" s="886"/>
      <c r="AB1528" s="887"/>
      <c r="AC1528" s="886"/>
      <c r="AI1528" s="806" t="s">
        <v>822</v>
      </c>
      <c r="AJ1528" s="807">
        <v>487</v>
      </c>
      <c r="AK1528" s="807">
        <v>32</v>
      </c>
      <c r="AL1528" s="759" t="str">
        <f t="shared" si="47"/>
        <v>Adulto</v>
      </c>
    </row>
    <row r="1529" spans="1:38" ht="15">
      <c r="A1529" s="806" t="s">
        <v>872</v>
      </c>
      <c r="B1529" s="806" t="s">
        <v>815</v>
      </c>
      <c r="C1529" s="806" t="s">
        <v>788</v>
      </c>
      <c r="D1529" s="806" t="s">
        <v>789</v>
      </c>
      <c r="E1529" s="807">
        <v>964</v>
      </c>
      <c r="G1529" s="806" t="s">
        <v>928</v>
      </c>
      <c r="H1529" s="807">
        <v>6</v>
      </c>
      <c r="I1529" s="807">
        <v>563</v>
      </c>
      <c r="K1529" s="806" t="s">
        <v>678</v>
      </c>
      <c r="L1529" s="806" t="s">
        <v>917</v>
      </c>
      <c r="M1529" s="806" t="s">
        <v>794</v>
      </c>
      <c r="N1529" s="807">
        <v>25</v>
      </c>
      <c r="O1529" s="884"/>
      <c r="P1529" s="806" t="s">
        <v>817</v>
      </c>
      <c r="Q1529" s="807">
        <v>28</v>
      </c>
      <c r="R1529" s="807">
        <v>77</v>
      </c>
      <c r="S1529" s="759" t="str">
        <f t="shared" si="46"/>
        <v>Vejez</v>
      </c>
      <c r="U1529" s="806" t="s">
        <v>928</v>
      </c>
      <c r="V1529" s="807">
        <v>7</v>
      </c>
      <c r="W1529" s="807">
        <v>103</v>
      </c>
      <c r="X1529" s="885"/>
      <c r="Z1529" s="886"/>
      <c r="AA1529" s="886"/>
      <c r="AB1529" s="887"/>
      <c r="AC1529" s="886"/>
      <c r="AI1529" s="806" t="s">
        <v>822</v>
      </c>
      <c r="AJ1529" s="807">
        <v>447</v>
      </c>
      <c r="AK1529" s="807">
        <v>33</v>
      </c>
      <c r="AL1529" s="759" t="str">
        <f t="shared" si="47"/>
        <v>Adulto</v>
      </c>
    </row>
    <row r="1530" spans="1:38" ht="15">
      <c r="A1530" s="806" t="s">
        <v>872</v>
      </c>
      <c r="B1530" s="806" t="s">
        <v>815</v>
      </c>
      <c r="C1530" s="806" t="s">
        <v>788</v>
      </c>
      <c r="D1530" s="806" t="s">
        <v>784</v>
      </c>
      <c r="E1530" s="807">
        <v>340</v>
      </c>
      <c r="G1530" s="806" t="s">
        <v>928</v>
      </c>
      <c r="H1530" s="807">
        <v>7</v>
      </c>
      <c r="I1530" s="807">
        <v>591</v>
      </c>
      <c r="K1530" s="806" t="s">
        <v>678</v>
      </c>
      <c r="L1530" s="806" t="s">
        <v>917</v>
      </c>
      <c r="M1530" s="806" t="s">
        <v>795</v>
      </c>
      <c r="N1530" s="807">
        <v>14</v>
      </c>
      <c r="O1530" s="884"/>
      <c r="P1530" s="806" t="s">
        <v>817</v>
      </c>
      <c r="Q1530" s="807">
        <v>25</v>
      </c>
      <c r="R1530" s="807">
        <v>78</v>
      </c>
      <c r="S1530" s="759" t="str">
        <f t="shared" si="46"/>
        <v>Vejez</v>
      </c>
      <c r="U1530" s="806" t="s">
        <v>928</v>
      </c>
      <c r="V1530" s="807">
        <v>8</v>
      </c>
      <c r="W1530" s="807">
        <v>96</v>
      </c>
      <c r="X1530" s="885"/>
      <c r="Z1530" s="886"/>
      <c r="AA1530" s="886"/>
      <c r="AB1530" s="887"/>
      <c r="AC1530" s="886"/>
      <c r="AI1530" s="806" t="s">
        <v>822</v>
      </c>
      <c r="AJ1530" s="807">
        <v>449</v>
      </c>
      <c r="AK1530" s="807">
        <v>34</v>
      </c>
      <c r="AL1530" s="759" t="str">
        <f t="shared" si="47"/>
        <v>Adulto</v>
      </c>
    </row>
    <row r="1531" spans="1:38" ht="15">
      <c r="A1531" s="806" t="s">
        <v>872</v>
      </c>
      <c r="B1531" s="806" t="s">
        <v>815</v>
      </c>
      <c r="C1531" s="806" t="s">
        <v>783</v>
      </c>
      <c r="D1531" s="806" t="s">
        <v>789</v>
      </c>
      <c r="E1531" s="807">
        <v>1054</v>
      </c>
      <c r="G1531" s="806" t="s">
        <v>928</v>
      </c>
      <c r="H1531" s="807">
        <v>8</v>
      </c>
      <c r="I1531" s="807">
        <v>516</v>
      </c>
      <c r="K1531" s="806" t="s">
        <v>678</v>
      </c>
      <c r="L1531" s="806" t="s">
        <v>917</v>
      </c>
      <c r="M1531" s="806" t="s">
        <v>798</v>
      </c>
      <c r="N1531" s="807">
        <v>85</v>
      </c>
      <c r="O1531" s="884"/>
      <c r="P1531" s="806" t="s">
        <v>817</v>
      </c>
      <c r="Q1531" s="807">
        <v>17</v>
      </c>
      <c r="R1531" s="807">
        <v>79</v>
      </c>
      <c r="S1531" s="759" t="str">
        <f t="shared" si="46"/>
        <v>Vejez</v>
      </c>
      <c r="U1531" s="806" t="s">
        <v>928</v>
      </c>
      <c r="V1531" s="807">
        <v>9</v>
      </c>
      <c r="W1531" s="807">
        <v>54</v>
      </c>
      <c r="X1531" s="885"/>
      <c r="Z1531" s="886"/>
      <c r="AA1531" s="886"/>
      <c r="AB1531" s="887"/>
      <c r="AC1531" s="886"/>
      <c r="AI1531" s="806" t="s">
        <v>822</v>
      </c>
      <c r="AJ1531" s="807">
        <v>403</v>
      </c>
      <c r="AK1531" s="807">
        <v>35</v>
      </c>
      <c r="AL1531" s="759" t="str">
        <f t="shared" si="47"/>
        <v>Adulto</v>
      </c>
    </row>
    <row r="1532" spans="1:38" ht="15">
      <c r="A1532" s="806" t="s">
        <v>872</v>
      </c>
      <c r="B1532" s="806" t="s">
        <v>815</v>
      </c>
      <c r="C1532" s="806" t="s">
        <v>783</v>
      </c>
      <c r="D1532" s="806" t="s">
        <v>784</v>
      </c>
      <c r="E1532" s="807">
        <v>331</v>
      </c>
      <c r="G1532" s="806" t="s">
        <v>928</v>
      </c>
      <c r="H1532" s="807">
        <v>9</v>
      </c>
      <c r="I1532" s="807">
        <v>365</v>
      </c>
      <c r="K1532" s="806" t="s">
        <v>678</v>
      </c>
      <c r="L1532" s="806" t="s">
        <v>917</v>
      </c>
      <c r="M1532" s="806" t="s">
        <v>799</v>
      </c>
      <c r="N1532" s="807">
        <v>17</v>
      </c>
      <c r="O1532" s="884"/>
      <c r="P1532" s="806" t="s">
        <v>817</v>
      </c>
      <c r="Q1532" s="807">
        <v>24</v>
      </c>
      <c r="R1532" s="807">
        <v>80</v>
      </c>
      <c r="S1532" s="759" t="str">
        <f t="shared" si="46"/>
        <v>Vejez</v>
      </c>
      <c r="U1532" s="806" t="s">
        <v>928</v>
      </c>
      <c r="V1532" s="807">
        <v>10</v>
      </c>
      <c r="W1532" s="807">
        <v>35</v>
      </c>
      <c r="X1532" s="885"/>
      <c r="Z1532" s="886"/>
      <c r="AA1532" s="886"/>
      <c r="AB1532" s="887"/>
      <c r="AC1532" s="886"/>
      <c r="AI1532" s="806" t="s">
        <v>822</v>
      </c>
      <c r="AJ1532" s="807">
        <v>426</v>
      </c>
      <c r="AK1532" s="807">
        <v>36</v>
      </c>
      <c r="AL1532" s="759" t="str">
        <f t="shared" si="47"/>
        <v>Adulto</v>
      </c>
    </row>
    <row r="1533" spans="1:38" ht="15">
      <c r="A1533" s="806" t="s">
        <v>872</v>
      </c>
      <c r="B1533" s="806" t="s">
        <v>818</v>
      </c>
      <c r="C1533" s="806" t="s">
        <v>788</v>
      </c>
      <c r="D1533" s="806" t="s">
        <v>789</v>
      </c>
      <c r="E1533" s="807">
        <v>1</v>
      </c>
      <c r="G1533" s="806" t="s">
        <v>928</v>
      </c>
      <c r="H1533" s="807">
        <v>10</v>
      </c>
      <c r="I1533" s="807">
        <v>278</v>
      </c>
      <c r="K1533" s="806" t="s">
        <v>678</v>
      </c>
      <c r="L1533" s="806" t="s">
        <v>917</v>
      </c>
      <c r="M1533" s="806" t="s">
        <v>801</v>
      </c>
      <c r="N1533" s="807">
        <v>38</v>
      </c>
      <c r="O1533" s="884"/>
      <c r="P1533" s="806" t="s">
        <v>817</v>
      </c>
      <c r="Q1533" s="807">
        <v>27</v>
      </c>
      <c r="R1533" s="807">
        <v>81</v>
      </c>
      <c r="S1533" s="759" t="str">
        <f t="shared" si="46"/>
        <v>Vejez</v>
      </c>
      <c r="U1533" s="806" t="s">
        <v>928</v>
      </c>
      <c r="V1533" s="807">
        <v>11</v>
      </c>
      <c r="W1533" s="807">
        <v>26</v>
      </c>
      <c r="X1533" s="885"/>
      <c r="Z1533" s="886"/>
      <c r="AA1533" s="886"/>
      <c r="AB1533" s="887"/>
      <c r="AC1533" s="886"/>
      <c r="AI1533" s="806" t="s">
        <v>822</v>
      </c>
      <c r="AJ1533" s="807">
        <v>397</v>
      </c>
      <c r="AK1533" s="807">
        <v>37</v>
      </c>
      <c r="AL1533" s="759" t="str">
        <f t="shared" si="47"/>
        <v>Adulto</v>
      </c>
    </row>
    <row r="1534" spans="1:38" ht="15">
      <c r="A1534" s="806" t="s">
        <v>872</v>
      </c>
      <c r="B1534" s="806" t="s">
        <v>818</v>
      </c>
      <c r="C1534" s="806" t="s">
        <v>788</v>
      </c>
      <c r="D1534" s="806" t="s">
        <v>784</v>
      </c>
      <c r="E1534" s="807">
        <v>6</v>
      </c>
      <c r="G1534" s="806" t="s">
        <v>928</v>
      </c>
      <c r="H1534" s="807">
        <v>11</v>
      </c>
      <c r="I1534" s="807">
        <v>205</v>
      </c>
      <c r="K1534" s="806" t="s">
        <v>678</v>
      </c>
      <c r="L1534" s="806" t="s">
        <v>917</v>
      </c>
      <c r="M1534" s="806" t="s">
        <v>673</v>
      </c>
      <c r="N1534" s="807">
        <v>5</v>
      </c>
      <c r="O1534" s="884"/>
      <c r="P1534" s="806" t="s">
        <v>817</v>
      </c>
      <c r="Q1534" s="807">
        <v>22</v>
      </c>
      <c r="R1534" s="807">
        <v>82</v>
      </c>
      <c r="S1534" s="759" t="str">
        <f t="shared" si="46"/>
        <v>Vejez</v>
      </c>
      <c r="U1534" s="806" t="s">
        <v>928</v>
      </c>
      <c r="V1534" s="807">
        <v>12</v>
      </c>
      <c r="W1534" s="807">
        <v>17</v>
      </c>
      <c r="X1534" s="885"/>
      <c r="Z1534" s="886"/>
      <c r="AA1534" s="886"/>
      <c r="AB1534" s="887"/>
      <c r="AC1534" s="886"/>
      <c r="AI1534" s="806" t="s">
        <v>822</v>
      </c>
      <c r="AJ1534" s="807">
        <v>430</v>
      </c>
      <c r="AK1534" s="807">
        <v>38</v>
      </c>
      <c r="AL1534" s="759" t="str">
        <f t="shared" si="47"/>
        <v>Adulto</v>
      </c>
    </row>
    <row r="1535" spans="1:38" ht="15">
      <c r="A1535" s="806" t="s">
        <v>872</v>
      </c>
      <c r="B1535" s="806" t="s">
        <v>818</v>
      </c>
      <c r="C1535" s="806" t="s">
        <v>783</v>
      </c>
      <c r="D1535" s="806" t="s">
        <v>789</v>
      </c>
      <c r="E1535" s="807">
        <v>6</v>
      </c>
      <c r="G1535" s="806" t="s">
        <v>928</v>
      </c>
      <c r="H1535" s="807">
        <v>12</v>
      </c>
      <c r="I1535" s="807">
        <v>252</v>
      </c>
      <c r="K1535" s="806" t="s">
        <v>678</v>
      </c>
      <c r="L1535" s="806" t="s">
        <v>917</v>
      </c>
      <c r="M1535" s="806" t="s">
        <v>674</v>
      </c>
      <c r="N1535" s="807">
        <v>13525</v>
      </c>
      <c r="O1535" s="884"/>
      <c r="P1535" s="806" t="s">
        <v>817</v>
      </c>
      <c r="Q1535" s="807">
        <v>17</v>
      </c>
      <c r="R1535" s="807">
        <v>83</v>
      </c>
      <c r="S1535" s="759" t="str">
        <f t="shared" si="46"/>
        <v>Vejez</v>
      </c>
      <c r="U1535" s="806" t="s">
        <v>929</v>
      </c>
      <c r="V1535" s="807">
        <v>0</v>
      </c>
      <c r="W1535" s="807">
        <v>33</v>
      </c>
      <c r="X1535" s="885"/>
      <c r="Z1535" s="886"/>
      <c r="AA1535" s="886"/>
      <c r="AB1535" s="887"/>
      <c r="AC1535" s="886"/>
      <c r="AI1535" s="806" t="s">
        <v>822</v>
      </c>
      <c r="AJ1535" s="807">
        <v>415</v>
      </c>
      <c r="AK1535" s="807">
        <v>39</v>
      </c>
      <c r="AL1535" s="759" t="str">
        <f t="shared" si="47"/>
        <v>Adulto</v>
      </c>
    </row>
    <row r="1536" spans="1:38" ht="15">
      <c r="A1536" s="806" t="s">
        <v>872</v>
      </c>
      <c r="B1536" s="806" t="s">
        <v>818</v>
      </c>
      <c r="C1536" s="806" t="s">
        <v>783</v>
      </c>
      <c r="D1536" s="806" t="s">
        <v>784</v>
      </c>
      <c r="E1536" s="807">
        <v>4</v>
      </c>
      <c r="G1536" s="806" t="s">
        <v>929</v>
      </c>
      <c r="H1536" s="807">
        <v>0</v>
      </c>
      <c r="I1536" s="807">
        <v>51</v>
      </c>
      <c r="K1536" s="806" t="s">
        <v>678</v>
      </c>
      <c r="L1536" s="806" t="s">
        <v>917</v>
      </c>
      <c r="M1536" s="806" t="s">
        <v>676</v>
      </c>
      <c r="N1536" s="807">
        <v>2</v>
      </c>
      <c r="O1536" s="884"/>
      <c r="P1536" s="806" t="s">
        <v>817</v>
      </c>
      <c r="Q1536" s="807">
        <v>15</v>
      </c>
      <c r="R1536" s="807">
        <v>84</v>
      </c>
      <c r="S1536" s="759" t="str">
        <f t="shared" si="46"/>
        <v>Vejez</v>
      </c>
      <c r="U1536" s="806" t="s">
        <v>929</v>
      </c>
      <c r="V1536" s="807">
        <v>1</v>
      </c>
      <c r="W1536" s="807">
        <v>123</v>
      </c>
      <c r="X1536" s="885"/>
      <c r="Z1536" s="886"/>
      <c r="AA1536" s="886"/>
      <c r="AB1536" s="887"/>
      <c r="AC1536" s="886"/>
      <c r="AI1536" s="806" t="s">
        <v>822</v>
      </c>
      <c r="AJ1536" s="807">
        <v>387</v>
      </c>
      <c r="AK1536" s="807">
        <v>40</v>
      </c>
      <c r="AL1536" s="759" t="str">
        <f t="shared" si="47"/>
        <v>Adulto</v>
      </c>
    </row>
    <row r="1537" spans="1:38" ht="15">
      <c r="A1537" s="806" t="s">
        <v>873</v>
      </c>
      <c r="B1537" s="806" t="s">
        <v>662</v>
      </c>
      <c r="C1537" s="806" t="s">
        <v>788</v>
      </c>
      <c r="D1537" s="806" t="s">
        <v>789</v>
      </c>
      <c r="E1537" s="807">
        <v>1684</v>
      </c>
      <c r="G1537" s="806" t="s">
        <v>929</v>
      </c>
      <c r="H1537" s="807">
        <v>1</v>
      </c>
      <c r="I1537" s="807">
        <v>215</v>
      </c>
      <c r="K1537" s="806" t="s">
        <v>678</v>
      </c>
      <c r="L1537" s="806" t="s">
        <v>917</v>
      </c>
      <c r="M1537" s="806" t="s">
        <v>678</v>
      </c>
      <c r="N1537" s="807">
        <v>102</v>
      </c>
      <c r="O1537" s="884"/>
      <c r="P1537" s="806" t="s">
        <v>817</v>
      </c>
      <c r="Q1537" s="807">
        <v>13</v>
      </c>
      <c r="R1537" s="807">
        <v>85</v>
      </c>
      <c r="S1537" s="759" t="str">
        <f t="shared" si="46"/>
        <v>Vejez</v>
      </c>
      <c r="U1537" s="806" t="s">
        <v>929</v>
      </c>
      <c r="V1537" s="807">
        <v>2</v>
      </c>
      <c r="W1537" s="807">
        <v>435</v>
      </c>
      <c r="X1537" s="885"/>
      <c r="Z1537" s="886"/>
      <c r="AA1537" s="886"/>
      <c r="AB1537" s="887"/>
      <c r="AC1537" s="886"/>
      <c r="AI1537" s="806" t="s">
        <v>822</v>
      </c>
      <c r="AJ1537" s="807">
        <v>420</v>
      </c>
      <c r="AK1537" s="807">
        <v>41</v>
      </c>
      <c r="AL1537" s="759" t="str">
        <f t="shared" si="47"/>
        <v>Adulto</v>
      </c>
    </row>
    <row r="1538" spans="1:38" ht="15">
      <c r="A1538" s="806" t="s">
        <v>873</v>
      </c>
      <c r="B1538" s="806" t="s">
        <v>662</v>
      </c>
      <c r="C1538" s="806" t="s">
        <v>788</v>
      </c>
      <c r="D1538" s="806" t="s">
        <v>784</v>
      </c>
      <c r="E1538" s="807">
        <v>1176</v>
      </c>
      <c r="G1538" s="806" t="s">
        <v>929</v>
      </c>
      <c r="H1538" s="807">
        <v>2</v>
      </c>
      <c r="I1538" s="807">
        <v>620</v>
      </c>
      <c r="K1538" s="806" t="s">
        <v>678</v>
      </c>
      <c r="L1538" s="806" t="s">
        <v>917</v>
      </c>
      <c r="M1538" s="806" t="s">
        <v>683</v>
      </c>
      <c r="N1538" s="807">
        <v>16</v>
      </c>
      <c r="O1538" s="884"/>
      <c r="P1538" s="806" t="s">
        <v>817</v>
      </c>
      <c r="Q1538" s="807">
        <v>12</v>
      </c>
      <c r="R1538" s="807">
        <v>86</v>
      </c>
      <c r="S1538" s="759" t="str">
        <f t="shared" si="46"/>
        <v>Vejez</v>
      </c>
      <c r="U1538" s="806" t="s">
        <v>929</v>
      </c>
      <c r="V1538" s="807">
        <v>3</v>
      </c>
      <c r="W1538" s="807">
        <v>244</v>
      </c>
      <c r="X1538" s="885"/>
      <c r="Z1538" s="886"/>
      <c r="AA1538" s="886"/>
      <c r="AB1538" s="887"/>
      <c r="AC1538" s="886"/>
      <c r="AI1538" s="806" t="s">
        <v>822</v>
      </c>
      <c r="AJ1538" s="807">
        <v>392</v>
      </c>
      <c r="AK1538" s="807">
        <v>42</v>
      </c>
      <c r="AL1538" s="759" t="str">
        <f t="shared" si="47"/>
        <v>Adulto</v>
      </c>
    </row>
    <row r="1539" spans="1:38" ht="15">
      <c r="A1539" s="806" t="s">
        <v>873</v>
      </c>
      <c r="B1539" s="806" t="s">
        <v>662</v>
      </c>
      <c r="C1539" s="806" t="s">
        <v>783</v>
      </c>
      <c r="D1539" s="806" t="s">
        <v>789</v>
      </c>
      <c r="E1539" s="807">
        <v>1533</v>
      </c>
      <c r="G1539" s="806" t="s">
        <v>929</v>
      </c>
      <c r="H1539" s="807">
        <v>3</v>
      </c>
      <c r="I1539" s="807">
        <v>353</v>
      </c>
      <c r="K1539" s="806" t="s">
        <v>678</v>
      </c>
      <c r="L1539" s="806" t="s">
        <v>917</v>
      </c>
      <c r="M1539" s="806" t="s">
        <v>684</v>
      </c>
      <c r="N1539" s="807">
        <v>9018</v>
      </c>
      <c r="O1539" s="884"/>
      <c r="P1539" s="806" t="s">
        <v>817</v>
      </c>
      <c r="Q1539" s="807">
        <v>8</v>
      </c>
      <c r="R1539" s="807">
        <v>87</v>
      </c>
      <c r="S1539" s="759" t="str">
        <f t="shared" ref="S1539:S1602" si="48">IF(P1539=0,"",IF(AND(R1539&gt;=0,R1539&lt;=5),"Primera Infancia",IF(AND(R1539&gt;=6,R1539&lt;=11),"Infancia",IF(AND(R1539&gt;=12,R1539&lt;=17),"Adolescente",IF(AND(R1539&gt;=18,R1539&lt;=28),"Juventud",IF(AND(R1539&gt;=29,R1539&lt;=59),"Adulto","Vejez"))))))</f>
        <v>Vejez</v>
      </c>
      <c r="U1539" s="806" t="s">
        <v>929</v>
      </c>
      <c r="V1539" s="807">
        <v>4</v>
      </c>
      <c r="W1539" s="807">
        <v>1796</v>
      </c>
      <c r="X1539" s="885"/>
      <c r="Z1539" s="886"/>
      <c r="AA1539" s="886"/>
      <c r="AB1539" s="887"/>
      <c r="AC1539" s="886"/>
      <c r="AI1539" s="806" t="s">
        <v>822</v>
      </c>
      <c r="AJ1539" s="807">
        <v>375</v>
      </c>
      <c r="AK1539" s="807">
        <v>43</v>
      </c>
      <c r="AL1539" s="759" t="str">
        <f t="shared" ref="AL1539:AL1602" si="49">IF(AI1539=0,"",IF(AND(AK1539&gt;=0,AK1539&lt;=5),"Primera Infancia",IF(AND(AK1539&gt;=6,AK1539&lt;=11),"Infancia",IF(AND(AK1539&gt;=12,AK1539&lt;=17),"Adolescente",IF(AND(AK1539&gt;=18,AK1539&lt;=28),"Juventud",IF(AND(AK1539&gt;=29,AK1539&lt;=59),"Adulto","Vejez"))))))</f>
        <v>Adulto</v>
      </c>
    </row>
    <row r="1540" spans="1:38" ht="15">
      <c r="A1540" s="806" t="s">
        <v>873</v>
      </c>
      <c r="B1540" s="806" t="s">
        <v>662</v>
      </c>
      <c r="C1540" s="806" t="s">
        <v>783</v>
      </c>
      <c r="D1540" s="806" t="s">
        <v>784</v>
      </c>
      <c r="E1540" s="807">
        <v>854</v>
      </c>
      <c r="G1540" s="806" t="s">
        <v>929</v>
      </c>
      <c r="H1540" s="807">
        <v>4</v>
      </c>
      <c r="I1540" s="807">
        <v>1818</v>
      </c>
      <c r="K1540" s="806" t="s">
        <v>683</v>
      </c>
      <c r="L1540" s="806" t="s">
        <v>802</v>
      </c>
      <c r="M1540" s="806" t="s">
        <v>662</v>
      </c>
      <c r="N1540" s="807">
        <v>2</v>
      </c>
      <c r="O1540" s="884"/>
      <c r="P1540" s="806" t="s">
        <v>817</v>
      </c>
      <c r="Q1540" s="807">
        <v>8</v>
      </c>
      <c r="R1540" s="807">
        <v>88</v>
      </c>
      <c r="S1540" s="759" t="str">
        <f t="shared" si="48"/>
        <v>Vejez</v>
      </c>
      <c r="U1540" s="806" t="s">
        <v>929</v>
      </c>
      <c r="V1540" s="807">
        <v>5</v>
      </c>
      <c r="W1540" s="807">
        <v>281</v>
      </c>
      <c r="X1540" s="885"/>
      <c r="Z1540" s="886"/>
      <c r="AA1540" s="886"/>
      <c r="AB1540" s="887"/>
      <c r="AC1540" s="886"/>
      <c r="AI1540" s="806" t="s">
        <v>822</v>
      </c>
      <c r="AJ1540" s="807">
        <v>346</v>
      </c>
      <c r="AK1540" s="807">
        <v>44</v>
      </c>
      <c r="AL1540" s="759" t="str">
        <f t="shared" si="49"/>
        <v>Adulto</v>
      </c>
    </row>
    <row r="1541" spans="1:38" ht="15">
      <c r="A1541" s="806" t="s">
        <v>873</v>
      </c>
      <c r="B1541" s="806" t="s">
        <v>666</v>
      </c>
      <c r="C1541" s="806" t="s">
        <v>788</v>
      </c>
      <c r="D1541" s="806" t="s">
        <v>789</v>
      </c>
      <c r="E1541" s="807">
        <v>151</v>
      </c>
      <c r="G1541" s="806" t="s">
        <v>929</v>
      </c>
      <c r="H1541" s="807">
        <v>5</v>
      </c>
      <c r="I1541" s="807">
        <v>303</v>
      </c>
      <c r="K1541" s="806" t="s">
        <v>683</v>
      </c>
      <c r="L1541" s="806" t="s">
        <v>802</v>
      </c>
      <c r="M1541" s="806" t="s">
        <v>806</v>
      </c>
      <c r="N1541" s="807">
        <v>1</v>
      </c>
      <c r="O1541" s="884"/>
      <c r="P1541" s="806" t="s">
        <v>817</v>
      </c>
      <c r="Q1541" s="807">
        <v>8</v>
      </c>
      <c r="R1541" s="807">
        <v>89</v>
      </c>
      <c r="S1541" s="759" t="str">
        <f t="shared" si="48"/>
        <v>Vejez</v>
      </c>
      <c r="U1541" s="806" t="s">
        <v>929</v>
      </c>
      <c r="V1541" s="807">
        <v>6</v>
      </c>
      <c r="W1541" s="807">
        <v>367</v>
      </c>
      <c r="X1541" s="885"/>
      <c r="Z1541" s="886"/>
      <c r="AA1541" s="886"/>
      <c r="AB1541" s="887"/>
      <c r="AC1541" s="886"/>
      <c r="AI1541" s="806" t="s">
        <v>822</v>
      </c>
      <c r="AJ1541" s="807">
        <v>317</v>
      </c>
      <c r="AK1541" s="807">
        <v>45</v>
      </c>
      <c r="AL1541" s="759" t="str">
        <f t="shared" si="49"/>
        <v>Adulto</v>
      </c>
    </row>
    <row r="1542" spans="1:38" ht="15">
      <c r="A1542" s="806" t="s">
        <v>873</v>
      </c>
      <c r="B1542" s="806" t="s">
        <v>666</v>
      </c>
      <c r="C1542" s="806" t="s">
        <v>788</v>
      </c>
      <c r="D1542" s="806" t="s">
        <v>784</v>
      </c>
      <c r="E1542" s="807">
        <v>111</v>
      </c>
      <c r="G1542" s="806" t="s">
        <v>929</v>
      </c>
      <c r="H1542" s="807">
        <v>6</v>
      </c>
      <c r="I1542" s="807">
        <v>397</v>
      </c>
      <c r="K1542" s="806" t="s">
        <v>683</v>
      </c>
      <c r="L1542" s="806" t="s">
        <v>802</v>
      </c>
      <c r="M1542" s="806" t="s">
        <v>808</v>
      </c>
      <c r="N1542" s="807">
        <v>28</v>
      </c>
      <c r="O1542" s="884"/>
      <c r="P1542" s="806" t="s">
        <v>817</v>
      </c>
      <c r="Q1542" s="807">
        <v>8</v>
      </c>
      <c r="R1542" s="807">
        <v>90</v>
      </c>
      <c r="S1542" s="759" t="str">
        <f t="shared" si="48"/>
        <v>Vejez</v>
      </c>
      <c r="U1542" s="806" t="s">
        <v>929</v>
      </c>
      <c r="V1542" s="807">
        <v>7</v>
      </c>
      <c r="W1542" s="807">
        <v>314</v>
      </c>
      <c r="X1542" s="885"/>
      <c r="Z1542" s="886"/>
      <c r="AA1542" s="886"/>
      <c r="AB1542" s="887"/>
      <c r="AC1542" s="886"/>
      <c r="AI1542" s="806" t="s">
        <v>822</v>
      </c>
      <c r="AJ1542" s="807">
        <v>343</v>
      </c>
      <c r="AK1542" s="807">
        <v>46</v>
      </c>
      <c r="AL1542" s="759" t="str">
        <f t="shared" si="49"/>
        <v>Adulto</v>
      </c>
    </row>
    <row r="1543" spans="1:38" ht="15">
      <c r="A1543" s="806" t="s">
        <v>873</v>
      </c>
      <c r="B1543" s="806" t="s">
        <v>666</v>
      </c>
      <c r="C1543" s="806" t="s">
        <v>783</v>
      </c>
      <c r="D1543" s="806" t="s">
        <v>789</v>
      </c>
      <c r="E1543" s="807">
        <v>157</v>
      </c>
      <c r="G1543" s="806" t="s">
        <v>929</v>
      </c>
      <c r="H1543" s="807">
        <v>7</v>
      </c>
      <c r="I1543" s="807">
        <v>441</v>
      </c>
      <c r="K1543" s="806" t="s">
        <v>683</v>
      </c>
      <c r="L1543" s="806" t="s">
        <v>802</v>
      </c>
      <c r="M1543" s="806" t="s">
        <v>791</v>
      </c>
      <c r="N1543" s="807">
        <v>13</v>
      </c>
      <c r="O1543" s="884"/>
      <c r="P1543" s="806" t="s">
        <v>817</v>
      </c>
      <c r="Q1543" s="807">
        <v>8</v>
      </c>
      <c r="R1543" s="807">
        <v>91</v>
      </c>
      <c r="S1543" s="759" t="str">
        <f t="shared" si="48"/>
        <v>Vejez</v>
      </c>
      <c r="U1543" s="806" t="s">
        <v>929</v>
      </c>
      <c r="V1543" s="807">
        <v>8</v>
      </c>
      <c r="W1543" s="807">
        <v>207</v>
      </c>
      <c r="X1543" s="885"/>
      <c r="Z1543" s="886"/>
      <c r="AA1543" s="886"/>
      <c r="AB1543" s="887"/>
      <c r="AC1543" s="886"/>
      <c r="AI1543" s="806" t="s">
        <v>822</v>
      </c>
      <c r="AJ1543" s="807">
        <v>332</v>
      </c>
      <c r="AK1543" s="807">
        <v>47</v>
      </c>
      <c r="AL1543" s="759" t="str">
        <f t="shared" si="49"/>
        <v>Adulto</v>
      </c>
    </row>
    <row r="1544" spans="1:38" ht="15">
      <c r="A1544" s="806" t="s">
        <v>873</v>
      </c>
      <c r="B1544" s="806" t="s">
        <v>666</v>
      </c>
      <c r="C1544" s="806" t="s">
        <v>783</v>
      </c>
      <c r="D1544" s="806" t="s">
        <v>784</v>
      </c>
      <c r="E1544" s="807">
        <v>111</v>
      </c>
      <c r="G1544" s="806" t="s">
        <v>929</v>
      </c>
      <c r="H1544" s="807">
        <v>8</v>
      </c>
      <c r="I1544" s="807">
        <v>390</v>
      </c>
      <c r="K1544" s="806" t="s">
        <v>683</v>
      </c>
      <c r="L1544" s="806" t="s">
        <v>802</v>
      </c>
      <c r="M1544" s="806" t="s">
        <v>666</v>
      </c>
      <c r="N1544" s="807">
        <v>11</v>
      </c>
      <c r="O1544" s="884"/>
      <c r="P1544" s="806" t="s">
        <v>817</v>
      </c>
      <c r="Q1544" s="807">
        <v>2</v>
      </c>
      <c r="R1544" s="807">
        <v>92</v>
      </c>
      <c r="S1544" s="759" t="str">
        <f t="shared" si="48"/>
        <v>Vejez</v>
      </c>
      <c r="U1544" s="806" t="s">
        <v>929</v>
      </c>
      <c r="V1544" s="807">
        <v>9</v>
      </c>
      <c r="W1544" s="807">
        <v>151</v>
      </c>
      <c r="X1544" s="885"/>
      <c r="Z1544" s="886"/>
      <c r="AA1544" s="886"/>
      <c r="AB1544" s="887"/>
      <c r="AC1544" s="886"/>
      <c r="AI1544" s="806" t="s">
        <v>822</v>
      </c>
      <c r="AJ1544" s="807">
        <v>365</v>
      </c>
      <c r="AK1544" s="807">
        <v>48</v>
      </c>
      <c r="AL1544" s="759" t="str">
        <f t="shared" si="49"/>
        <v>Adulto</v>
      </c>
    </row>
    <row r="1545" spans="1:38" ht="15">
      <c r="A1545" s="806" t="s">
        <v>873</v>
      </c>
      <c r="B1545" s="806" t="s">
        <v>669</v>
      </c>
      <c r="C1545" s="806" t="s">
        <v>788</v>
      </c>
      <c r="D1545" s="806" t="s">
        <v>789</v>
      </c>
      <c r="E1545" s="807">
        <v>3</v>
      </c>
      <c r="G1545" s="806" t="s">
        <v>929</v>
      </c>
      <c r="H1545" s="807">
        <v>9</v>
      </c>
      <c r="I1545" s="807">
        <v>354</v>
      </c>
      <c r="K1545" s="806" t="s">
        <v>683</v>
      </c>
      <c r="L1545" s="806" t="s">
        <v>802</v>
      </c>
      <c r="M1545" s="806" t="s">
        <v>794</v>
      </c>
      <c r="N1545" s="807">
        <v>11</v>
      </c>
      <c r="O1545" s="884"/>
      <c r="P1545" s="806" t="s">
        <v>817</v>
      </c>
      <c r="Q1545" s="807">
        <v>1</v>
      </c>
      <c r="R1545" s="807">
        <v>93</v>
      </c>
      <c r="S1545" s="759" t="str">
        <f t="shared" si="48"/>
        <v>Vejez</v>
      </c>
      <c r="U1545" s="806" t="s">
        <v>929</v>
      </c>
      <c r="V1545" s="807">
        <v>10</v>
      </c>
      <c r="W1545" s="807">
        <v>117</v>
      </c>
      <c r="X1545" s="885"/>
      <c r="Z1545" s="886"/>
      <c r="AA1545" s="886"/>
      <c r="AB1545" s="887"/>
      <c r="AC1545" s="886"/>
      <c r="AI1545" s="806" t="s">
        <v>822</v>
      </c>
      <c r="AJ1545" s="807">
        <v>358</v>
      </c>
      <c r="AK1545" s="807">
        <v>49</v>
      </c>
      <c r="AL1545" s="759" t="str">
        <f t="shared" si="49"/>
        <v>Adulto</v>
      </c>
    </row>
    <row r="1546" spans="1:38" ht="15">
      <c r="A1546" s="806" t="s">
        <v>873</v>
      </c>
      <c r="B1546" s="806" t="s">
        <v>669</v>
      </c>
      <c r="C1546" s="806" t="s">
        <v>788</v>
      </c>
      <c r="D1546" s="806" t="s">
        <v>784</v>
      </c>
      <c r="E1546" s="807">
        <v>6</v>
      </c>
      <c r="G1546" s="806" t="s">
        <v>929</v>
      </c>
      <c r="H1546" s="807">
        <v>10</v>
      </c>
      <c r="I1546" s="807">
        <v>265</v>
      </c>
      <c r="K1546" s="806" t="s">
        <v>683</v>
      </c>
      <c r="L1546" s="806" t="s">
        <v>802</v>
      </c>
      <c r="M1546" s="806" t="s">
        <v>829</v>
      </c>
      <c r="N1546" s="807">
        <v>6</v>
      </c>
      <c r="O1546" s="884"/>
      <c r="P1546" s="806" t="s">
        <v>817</v>
      </c>
      <c r="Q1546" s="807">
        <v>1</v>
      </c>
      <c r="R1546" s="807">
        <v>94</v>
      </c>
      <c r="S1546" s="759" t="str">
        <f t="shared" si="48"/>
        <v>Vejez</v>
      </c>
      <c r="U1546" s="806" t="s">
        <v>929</v>
      </c>
      <c r="V1546" s="807">
        <v>11</v>
      </c>
      <c r="W1546" s="807">
        <v>63</v>
      </c>
      <c r="X1546" s="885"/>
      <c r="Z1546" s="886"/>
      <c r="AA1546" s="886"/>
      <c r="AB1546" s="887"/>
      <c r="AC1546" s="886"/>
      <c r="AI1546" s="806" t="s">
        <v>822</v>
      </c>
      <c r="AJ1546" s="807">
        <v>353</v>
      </c>
      <c r="AK1546" s="807">
        <v>50</v>
      </c>
      <c r="AL1546" s="759" t="str">
        <f t="shared" si="49"/>
        <v>Adulto</v>
      </c>
    </row>
    <row r="1547" spans="1:38" ht="15">
      <c r="A1547" s="806" t="s">
        <v>873</v>
      </c>
      <c r="B1547" s="806" t="s">
        <v>669</v>
      </c>
      <c r="C1547" s="806" t="s">
        <v>783</v>
      </c>
      <c r="D1547" s="806" t="s">
        <v>789</v>
      </c>
      <c r="E1547" s="807">
        <v>3</v>
      </c>
      <c r="G1547" s="806" t="s">
        <v>929</v>
      </c>
      <c r="H1547" s="807">
        <v>11</v>
      </c>
      <c r="I1547" s="807">
        <v>176</v>
      </c>
      <c r="K1547" s="806" t="s">
        <v>683</v>
      </c>
      <c r="L1547" s="806" t="s">
        <v>802</v>
      </c>
      <c r="M1547" s="806" t="s">
        <v>798</v>
      </c>
      <c r="N1547" s="807">
        <v>20</v>
      </c>
      <c r="O1547" s="884"/>
      <c r="P1547" s="806" t="s">
        <v>817</v>
      </c>
      <c r="Q1547" s="807">
        <v>1</v>
      </c>
      <c r="R1547" s="807">
        <v>95</v>
      </c>
      <c r="S1547" s="759" t="str">
        <f t="shared" si="48"/>
        <v>Vejez</v>
      </c>
      <c r="U1547" s="806" t="s">
        <v>929</v>
      </c>
      <c r="V1547" s="807">
        <v>12</v>
      </c>
      <c r="W1547" s="807">
        <v>87</v>
      </c>
      <c r="X1547" s="885"/>
      <c r="Z1547" s="886"/>
      <c r="AA1547" s="886"/>
      <c r="AB1547" s="887"/>
      <c r="AC1547" s="886"/>
      <c r="AI1547" s="806" t="s">
        <v>822</v>
      </c>
      <c r="AJ1547" s="807">
        <v>375</v>
      </c>
      <c r="AK1547" s="807">
        <v>51</v>
      </c>
      <c r="AL1547" s="759" t="str">
        <f t="shared" si="49"/>
        <v>Adulto</v>
      </c>
    </row>
    <row r="1548" spans="1:38" ht="15">
      <c r="A1548" s="806" t="s">
        <v>873</v>
      </c>
      <c r="B1548" s="806" t="s">
        <v>669</v>
      </c>
      <c r="C1548" s="806" t="s">
        <v>783</v>
      </c>
      <c r="D1548" s="806" t="s">
        <v>784</v>
      </c>
      <c r="E1548" s="807">
        <v>5</v>
      </c>
      <c r="G1548" s="806" t="s">
        <v>929</v>
      </c>
      <c r="H1548" s="807">
        <v>12</v>
      </c>
      <c r="I1548" s="807">
        <v>220</v>
      </c>
      <c r="K1548" s="806" t="s">
        <v>683</v>
      </c>
      <c r="L1548" s="806" t="s">
        <v>802</v>
      </c>
      <c r="M1548" s="806" t="s">
        <v>799</v>
      </c>
      <c r="N1548" s="807">
        <v>68</v>
      </c>
      <c r="O1548" s="884"/>
      <c r="P1548" s="806" t="s">
        <v>817</v>
      </c>
      <c r="Q1548" s="807">
        <v>1</v>
      </c>
      <c r="R1548" s="807">
        <v>97</v>
      </c>
      <c r="S1548" s="759" t="str">
        <f t="shared" si="48"/>
        <v>Vejez</v>
      </c>
      <c r="U1548" s="806" t="s">
        <v>930</v>
      </c>
      <c r="V1548" s="807">
        <v>0</v>
      </c>
      <c r="W1548" s="807">
        <v>5</v>
      </c>
      <c r="X1548" s="885"/>
      <c r="Z1548" s="886"/>
      <c r="AA1548" s="886"/>
      <c r="AB1548" s="887"/>
      <c r="AC1548" s="886"/>
      <c r="AI1548" s="806" t="s">
        <v>822</v>
      </c>
      <c r="AJ1548" s="807">
        <v>349</v>
      </c>
      <c r="AK1548" s="807">
        <v>52</v>
      </c>
      <c r="AL1548" s="759" t="str">
        <f t="shared" si="49"/>
        <v>Adulto</v>
      </c>
    </row>
    <row r="1549" spans="1:38" ht="15">
      <c r="A1549" s="806" t="s">
        <v>873</v>
      </c>
      <c r="B1549" s="806" t="s">
        <v>787</v>
      </c>
      <c r="C1549" s="806" t="s">
        <v>788</v>
      </c>
      <c r="D1549" s="806" t="s">
        <v>789</v>
      </c>
      <c r="E1549" s="807">
        <v>6</v>
      </c>
      <c r="G1549" s="806" t="s">
        <v>930</v>
      </c>
      <c r="H1549" s="807">
        <v>0</v>
      </c>
      <c r="I1549" s="807">
        <v>147</v>
      </c>
      <c r="K1549" s="806" t="s">
        <v>683</v>
      </c>
      <c r="L1549" s="806" t="s">
        <v>802</v>
      </c>
      <c r="M1549" s="806" t="s">
        <v>801</v>
      </c>
      <c r="N1549" s="807">
        <v>76</v>
      </c>
      <c r="O1549" s="884"/>
      <c r="P1549" s="806" t="s">
        <v>817</v>
      </c>
      <c r="Q1549" s="807">
        <v>1</v>
      </c>
      <c r="R1549" s="807">
        <v>99</v>
      </c>
      <c r="S1549" s="759" t="str">
        <f t="shared" si="48"/>
        <v>Vejez</v>
      </c>
      <c r="U1549" s="806" t="s">
        <v>930</v>
      </c>
      <c r="V1549" s="807">
        <v>1</v>
      </c>
      <c r="W1549" s="807">
        <v>4</v>
      </c>
      <c r="X1549" s="885"/>
      <c r="Z1549" s="886"/>
      <c r="AA1549" s="886"/>
      <c r="AB1549" s="887"/>
      <c r="AC1549" s="886"/>
      <c r="AI1549" s="806" t="s">
        <v>822</v>
      </c>
      <c r="AJ1549" s="807">
        <v>337</v>
      </c>
      <c r="AK1549" s="807">
        <v>53</v>
      </c>
      <c r="AL1549" s="759" t="str">
        <f t="shared" si="49"/>
        <v>Adulto</v>
      </c>
    </row>
    <row r="1550" spans="1:38" ht="15">
      <c r="A1550" s="806" t="s">
        <v>873</v>
      </c>
      <c r="B1550" s="806" t="s">
        <v>787</v>
      </c>
      <c r="C1550" s="806" t="s">
        <v>788</v>
      </c>
      <c r="D1550" s="806" t="s">
        <v>784</v>
      </c>
      <c r="E1550" s="807">
        <v>14</v>
      </c>
      <c r="G1550" s="806" t="s">
        <v>930</v>
      </c>
      <c r="H1550" s="807">
        <v>1</v>
      </c>
      <c r="I1550" s="807">
        <v>724</v>
      </c>
      <c r="K1550" s="806" t="s">
        <v>683</v>
      </c>
      <c r="L1550" s="806" t="s">
        <v>802</v>
      </c>
      <c r="M1550" s="806" t="s">
        <v>878</v>
      </c>
      <c r="N1550" s="807">
        <v>1</v>
      </c>
      <c r="O1550" s="884"/>
      <c r="P1550" s="806" t="s">
        <v>817</v>
      </c>
      <c r="Q1550" s="807">
        <v>1</v>
      </c>
      <c r="R1550" s="807">
        <v>101</v>
      </c>
      <c r="S1550" s="759" t="str">
        <f t="shared" si="48"/>
        <v>Vejez</v>
      </c>
      <c r="U1550" s="806" t="s">
        <v>930</v>
      </c>
      <c r="V1550" s="807">
        <v>2</v>
      </c>
      <c r="W1550" s="807">
        <v>7</v>
      </c>
      <c r="X1550" s="885"/>
      <c r="Z1550" s="886"/>
      <c r="AA1550" s="886"/>
      <c r="AB1550" s="887"/>
      <c r="AC1550" s="886"/>
      <c r="AI1550" s="806" t="s">
        <v>822</v>
      </c>
      <c r="AJ1550" s="807">
        <v>321</v>
      </c>
      <c r="AK1550" s="807">
        <v>54</v>
      </c>
      <c r="AL1550" s="759" t="str">
        <f t="shared" si="49"/>
        <v>Adulto</v>
      </c>
    </row>
    <row r="1551" spans="1:38" ht="15">
      <c r="A1551" s="806" t="s">
        <v>873</v>
      </c>
      <c r="B1551" s="806" t="s">
        <v>787</v>
      </c>
      <c r="C1551" s="806" t="s">
        <v>783</v>
      </c>
      <c r="D1551" s="806" t="s">
        <v>789</v>
      </c>
      <c r="E1551" s="807">
        <v>8</v>
      </c>
      <c r="G1551" s="806" t="s">
        <v>930</v>
      </c>
      <c r="H1551" s="807">
        <v>2</v>
      </c>
      <c r="I1551" s="807">
        <v>1846</v>
      </c>
      <c r="K1551" s="806" t="s">
        <v>683</v>
      </c>
      <c r="L1551" s="806" t="s">
        <v>802</v>
      </c>
      <c r="M1551" s="806" t="s">
        <v>674</v>
      </c>
      <c r="N1551" s="807">
        <v>8062</v>
      </c>
      <c r="O1551" s="884"/>
      <c r="P1551" s="806" t="s">
        <v>817</v>
      </c>
      <c r="Q1551" s="807">
        <v>1</v>
      </c>
      <c r="R1551" s="807">
        <v>103</v>
      </c>
      <c r="S1551" s="759" t="str">
        <f t="shared" si="48"/>
        <v>Vejez</v>
      </c>
      <c r="U1551" s="806" t="s">
        <v>930</v>
      </c>
      <c r="V1551" s="807">
        <v>3</v>
      </c>
      <c r="W1551" s="807">
        <v>3</v>
      </c>
      <c r="X1551" s="885"/>
      <c r="Z1551" s="886"/>
      <c r="AA1551" s="886"/>
      <c r="AB1551" s="887"/>
      <c r="AC1551" s="886"/>
      <c r="AI1551" s="806" t="s">
        <v>822</v>
      </c>
      <c r="AJ1551" s="807">
        <v>357</v>
      </c>
      <c r="AK1551" s="807">
        <v>55</v>
      </c>
      <c r="AL1551" s="759" t="str">
        <f t="shared" si="49"/>
        <v>Adulto</v>
      </c>
    </row>
    <row r="1552" spans="1:38" ht="30">
      <c r="A1552" s="806" t="s">
        <v>873</v>
      </c>
      <c r="B1552" s="806" t="s">
        <v>787</v>
      </c>
      <c r="C1552" s="806" t="s">
        <v>783</v>
      </c>
      <c r="D1552" s="806" t="s">
        <v>784</v>
      </c>
      <c r="E1552" s="807">
        <v>7</v>
      </c>
      <c r="G1552" s="806" t="s">
        <v>930</v>
      </c>
      <c r="H1552" s="807">
        <v>3</v>
      </c>
      <c r="I1552" s="807">
        <v>777</v>
      </c>
      <c r="K1552" s="806" t="s">
        <v>683</v>
      </c>
      <c r="L1552" s="806" t="s">
        <v>802</v>
      </c>
      <c r="M1552" s="806" t="s">
        <v>684</v>
      </c>
      <c r="N1552" s="807">
        <v>918</v>
      </c>
      <c r="O1552" s="884"/>
      <c r="P1552" s="806" t="s">
        <v>821</v>
      </c>
      <c r="Q1552" s="807">
        <v>11</v>
      </c>
      <c r="R1552" s="807">
        <v>0</v>
      </c>
      <c r="S1552" s="759" t="str">
        <f t="shared" si="48"/>
        <v>Primera Infancia</v>
      </c>
      <c r="U1552" s="806" t="s">
        <v>930</v>
      </c>
      <c r="V1552" s="807">
        <v>4</v>
      </c>
      <c r="W1552" s="807">
        <v>194</v>
      </c>
      <c r="X1552" s="885"/>
      <c r="Z1552" s="886"/>
      <c r="AA1552" s="886"/>
      <c r="AB1552" s="887"/>
      <c r="AC1552" s="886"/>
      <c r="AI1552" s="806" t="s">
        <v>822</v>
      </c>
      <c r="AJ1552" s="807">
        <v>343</v>
      </c>
      <c r="AK1552" s="807">
        <v>56</v>
      </c>
      <c r="AL1552" s="759" t="str">
        <f t="shared" si="49"/>
        <v>Adulto</v>
      </c>
    </row>
    <row r="1553" spans="1:38" ht="30">
      <c r="A1553" s="806" t="s">
        <v>873</v>
      </c>
      <c r="B1553" s="806" t="s">
        <v>792</v>
      </c>
      <c r="C1553" s="806" t="s">
        <v>788</v>
      </c>
      <c r="D1553" s="806" t="s">
        <v>789</v>
      </c>
      <c r="E1553" s="807">
        <v>1</v>
      </c>
      <c r="G1553" s="806" t="s">
        <v>930</v>
      </c>
      <c r="H1553" s="807">
        <v>4</v>
      </c>
      <c r="I1553" s="807">
        <v>2418</v>
      </c>
      <c r="K1553" s="806" t="s">
        <v>683</v>
      </c>
      <c r="L1553" s="806" t="s">
        <v>804</v>
      </c>
      <c r="M1553" s="806" t="s">
        <v>662</v>
      </c>
      <c r="N1553" s="807">
        <v>39</v>
      </c>
      <c r="O1553" s="884"/>
      <c r="P1553" s="806" t="s">
        <v>821</v>
      </c>
      <c r="Q1553" s="807">
        <v>16</v>
      </c>
      <c r="R1553" s="807">
        <v>1</v>
      </c>
      <c r="S1553" s="759" t="str">
        <f t="shared" si="48"/>
        <v>Primera Infancia</v>
      </c>
      <c r="U1553" s="806" t="s">
        <v>930</v>
      </c>
      <c r="V1553" s="807">
        <v>5</v>
      </c>
      <c r="W1553" s="807">
        <v>15</v>
      </c>
      <c r="X1553" s="885"/>
      <c r="Z1553" s="886"/>
      <c r="AA1553" s="886"/>
      <c r="AB1553" s="887"/>
      <c r="AC1553" s="886"/>
      <c r="AI1553" s="806" t="s">
        <v>822</v>
      </c>
      <c r="AJ1553" s="807">
        <v>312</v>
      </c>
      <c r="AK1553" s="807">
        <v>57</v>
      </c>
      <c r="AL1553" s="759" t="str">
        <f t="shared" si="49"/>
        <v>Adulto</v>
      </c>
    </row>
    <row r="1554" spans="1:38" ht="30">
      <c r="A1554" s="806" t="s">
        <v>873</v>
      </c>
      <c r="B1554" s="806" t="s">
        <v>792</v>
      </c>
      <c r="C1554" s="806" t="s">
        <v>788</v>
      </c>
      <c r="D1554" s="806" t="s">
        <v>784</v>
      </c>
      <c r="E1554" s="807">
        <v>3</v>
      </c>
      <c r="G1554" s="806" t="s">
        <v>930</v>
      </c>
      <c r="H1554" s="807">
        <v>5</v>
      </c>
      <c r="I1554" s="807">
        <v>287</v>
      </c>
      <c r="K1554" s="806" t="s">
        <v>683</v>
      </c>
      <c r="L1554" s="806" t="s">
        <v>804</v>
      </c>
      <c r="M1554" s="806" t="s">
        <v>820</v>
      </c>
      <c r="N1554" s="807">
        <v>4</v>
      </c>
      <c r="O1554" s="884"/>
      <c r="P1554" s="806" t="s">
        <v>821</v>
      </c>
      <c r="Q1554" s="807">
        <v>31</v>
      </c>
      <c r="R1554" s="807">
        <v>2</v>
      </c>
      <c r="S1554" s="759" t="str">
        <f t="shared" si="48"/>
        <v>Primera Infancia</v>
      </c>
      <c r="U1554" s="806" t="s">
        <v>930</v>
      </c>
      <c r="V1554" s="807">
        <v>6</v>
      </c>
      <c r="W1554" s="807">
        <v>16</v>
      </c>
      <c r="X1554" s="885"/>
      <c r="Z1554" s="886"/>
      <c r="AA1554" s="886"/>
      <c r="AB1554" s="887"/>
      <c r="AC1554" s="886"/>
      <c r="AI1554" s="806" t="s">
        <v>822</v>
      </c>
      <c r="AJ1554" s="807">
        <v>346</v>
      </c>
      <c r="AK1554" s="807">
        <v>58</v>
      </c>
      <c r="AL1554" s="759" t="str">
        <f t="shared" si="49"/>
        <v>Adulto</v>
      </c>
    </row>
    <row r="1555" spans="1:38" ht="30">
      <c r="A1555" s="806" t="s">
        <v>873</v>
      </c>
      <c r="B1555" s="806" t="s">
        <v>792</v>
      </c>
      <c r="C1555" s="806" t="s">
        <v>783</v>
      </c>
      <c r="D1555" s="806" t="s">
        <v>784</v>
      </c>
      <c r="E1555" s="807">
        <v>1</v>
      </c>
      <c r="G1555" s="806" t="s">
        <v>930</v>
      </c>
      <c r="H1555" s="807">
        <v>6</v>
      </c>
      <c r="I1555" s="807">
        <v>259</v>
      </c>
      <c r="K1555" s="806" t="s">
        <v>683</v>
      </c>
      <c r="L1555" s="806" t="s">
        <v>804</v>
      </c>
      <c r="M1555" s="806" t="s">
        <v>806</v>
      </c>
      <c r="N1555" s="807">
        <v>1</v>
      </c>
      <c r="O1555" s="884"/>
      <c r="P1555" s="806" t="s">
        <v>821</v>
      </c>
      <c r="Q1555" s="807">
        <v>26</v>
      </c>
      <c r="R1555" s="807">
        <v>3</v>
      </c>
      <c r="S1555" s="759" t="str">
        <f t="shared" si="48"/>
        <v>Primera Infancia</v>
      </c>
      <c r="U1555" s="806" t="s">
        <v>930</v>
      </c>
      <c r="V1555" s="807">
        <v>7</v>
      </c>
      <c r="W1555" s="807">
        <v>6</v>
      </c>
      <c r="X1555" s="885"/>
      <c r="Z1555" s="886"/>
      <c r="AA1555" s="886"/>
      <c r="AB1555" s="887"/>
      <c r="AC1555" s="886"/>
      <c r="AI1555" s="806" t="s">
        <v>822</v>
      </c>
      <c r="AJ1555" s="807">
        <v>328</v>
      </c>
      <c r="AK1555" s="807">
        <v>59</v>
      </c>
      <c r="AL1555" s="759" t="str">
        <f t="shared" si="49"/>
        <v>Adulto</v>
      </c>
    </row>
    <row r="1556" spans="1:38" ht="30">
      <c r="A1556" s="806" t="s">
        <v>873</v>
      </c>
      <c r="B1556" s="806" t="s">
        <v>815</v>
      </c>
      <c r="C1556" s="806" t="s">
        <v>788</v>
      </c>
      <c r="D1556" s="806" t="s">
        <v>789</v>
      </c>
      <c r="E1556" s="807">
        <v>168</v>
      </c>
      <c r="G1556" s="806" t="s">
        <v>930</v>
      </c>
      <c r="H1556" s="807">
        <v>7</v>
      </c>
      <c r="I1556" s="807">
        <v>221</v>
      </c>
      <c r="K1556" s="806" t="s">
        <v>683</v>
      </c>
      <c r="L1556" s="806" t="s">
        <v>804</v>
      </c>
      <c r="M1556" s="806" t="s">
        <v>934</v>
      </c>
      <c r="N1556" s="807">
        <v>1</v>
      </c>
      <c r="O1556" s="884"/>
      <c r="P1556" s="806" t="s">
        <v>821</v>
      </c>
      <c r="Q1556" s="807">
        <v>14</v>
      </c>
      <c r="R1556" s="807">
        <v>4</v>
      </c>
      <c r="S1556" s="759" t="str">
        <f t="shared" si="48"/>
        <v>Primera Infancia</v>
      </c>
      <c r="U1556" s="806" t="s">
        <v>930</v>
      </c>
      <c r="V1556" s="807">
        <v>8</v>
      </c>
      <c r="W1556" s="807">
        <v>8</v>
      </c>
      <c r="X1556" s="885"/>
      <c r="Z1556" s="886"/>
      <c r="AA1556" s="886"/>
      <c r="AB1556" s="887"/>
      <c r="AC1556" s="886"/>
      <c r="AI1556" s="806" t="s">
        <v>822</v>
      </c>
      <c r="AJ1556" s="807">
        <v>278</v>
      </c>
      <c r="AK1556" s="807">
        <v>60</v>
      </c>
      <c r="AL1556" s="759" t="str">
        <f t="shared" si="49"/>
        <v>Vejez</v>
      </c>
    </row>
    <row r="1557" spans="1:38" ht="30">
      <c r="A1557" s="806" t="s">
        <v>873</v>
      </c>
      <c r="B1557" s="806" t="s">
        <v>815</v>
      </c>
      <c r="C1557" s="806" t="s">
        <v>788</v>
      </c>
      <c r="D1557" s="806" t="s">
        <v>784</v>
      </c>
      <c r="E1557" s="807">
        <v>113</v>
      </c>
      <c r="G1557" s="806" t="s">
        <v>930</v>
      </c>
      <c r="H1557" s="807">
        <v>8</v>
      </c>
      <c r="I1557" s="807">
        <v>209</v>
      </c>
      <c r="K1557" s="806" t="s">
        <v>683</v>
      </c>
      <c r="L1557" s="806" t="s">
        <v>804</v>
      </c>
      <c r="M1557" s="806" t="s">
        <v>786</v>
      </c>
      <c r="N1557" s="807">
        <v>16</v>
      </c>
      <c r="O1557" s="884"/>
      <c r="P1557" s="806" t="s">
        <v>821</v>
      </c>
      <c r="Q1557" s="807">
        <v>24</v>
      </c>
      <c r="R1557" s="807">
        <v>5</v>
      </c>
      <c r="S1557" s="759" t="str">
        <f t="shared" si="48"/>
        <v>Primera Infancia</v>
      </c>
      <c r="U1557" s="806" t="s">
        <v>930</v>
      </c>
      <c r="V1557" s="807">
        <v>9</v>
      </c>
      <c r="W1557" s="807">
        <v>2</v>
      </c>
      <c r="X1557" s="885"/>
      <c r="Z1557" s="886"/>
      <c r="AA1557" s="886"/>
      <c r="AB1557" s="887"/>
      <c r="AC1557" s="886"/>
      <c r="AI1557" s="806" t="s">
        <v>822</v>
      </c>
      <c r="AJ1557" s="807">
        <v>251</v>
      </c>
      <c r="AK1557" s="807">
        <v>61</v>
      </c>
      <c r="AL1557" s="759" t="str">
        <f t="shared" si="49"/>
        <v>Vejez</v>
      </c>
    </row>
    <row r="1558" spans="1:38" ht="15">
      <c r="A1558" s="806" t="s">
        <v>873</v>
      </c>
      <c r="B1558" s="806" t="s">
        <v>815</v>
      </c>
      <c r="C1558" s="806" t="s">
        <v>783</v>
      </c>
      <c r="D1558" s="806" t="s">
        <v>789</v>
      </c>
      <c r="E1558" s="807">
        <v>160</v>
      </c>
      <c r="G1558" s="806" t="s">
        <v>930</v>
      </c>
      <c r="H1558" s="807">
        <v>9</v>
      </c>
      <c r="I1558" s="807">
        <v>125</v>
      </c>
      <c r="K1558" s="806" t="s">
        <v>683</v>
      </c>
      <c r="L1558" s="806" t="s">
        <v>804</v>
      </c>
      <c r="M1558" s="806" t="s">
        <v>808</v>
      </c>
      <c r="N1558" s="807">
        <v>5</v>
      </c>
      <c r="O1558" s="884"/>
      <c r="P1558" s="806" t="s">
        <v>821</v>
      </c>
      <c r="Q1558" s="807">
        <v>30</v>
      </c>
      <c r="R1558" s="807">
        <v>6</v>
      </c>
      <c r="S1558" s="759" t="str">
        <f t="shared" si="48"/>
        <v>Infancia</v>
      </c>
      <c r="U1558" s="806" t="s">
        <v>930</v>
      </c>
      <c r="V1558" s="807">
        <v>10</v>
      </c>
      <c r="W1558" s="807">
        <v>3</v>
      </c>
      <c r="X1558" s="885"/>
      <c r="Z1558" s="886"/>
      <c r="AA1558" s="886"/>
      <c r="AB1558" s="887"/>
      <c r="AC1558" s="886"/>
      <c r="AI1558" s="806" t="s">
        <v>822</v>
      </c>
      <c r="AJ1558" s="807">
        <v>251</v>
      </c>
      <c r="AK1558" s="807">
        <v>62</v>
      </c>
      <c r="AL1558" s="759" t="str">
        <f t="shared" si="49"/>
        <v>Vejez</v>
      </c>
    </row>
    <row r="1559" spans="1:38" ht="15">
      <c r="A1559" s="806" t="s">
        <v>873</v>
      </c>
      <c r="B1559" s="806" t="s">
        <v>815</v>
      </c>
      <c r="C1559" s="806" t="s">
        <v>783</v>
      </c>
      <c r="D1559" s="806" t="s">
        <v>784</v>
      </c>
      <c r="E1559" s="807">
        <v>86</v>
      </c>
      <c r="G1559" s="806" t="s">
        <v>930</v>
      </c>
      <c r="H1559" s="807">
        <v>10</v>
      </c>
      <c r="I1559" s="807">
        <v>117</v>
      </c>
      <c r="K1559" s="806" t="s">
        <v>683</v>
      </c>
      <c r="L1559" s="806" t="s">
        <v>804</v>
      </c>
      <c r="M1559" s="806" t="s">
        <v>790</v>
      </c>
      <c r="N1559" s="807">
        <v>306</v>
      </c>
      <c r="O1559" s="884"/>
      <c r="P1559" s="806" t="s">
        <v>821</v>
      </c>
      <c r="Q1559" s="807">
        <v>26</v>
      </c>
      <c r="R1559" s="807">
        <v>7</v>
      </c>
      <c r="S1559" s="759" t="str">
        <f t="shared" si="48"/>
        <v>Infancia</v>
      </c>
      <c r="U1559" s="806" t="s">
        <v>931</v>
      </c>
      <c r="V1559" s="807">
        <v>0</v>
      </c>
      <c r="W1559" s="807">
        <v>7</v>
      </c>
      <c r="X1559" s="885"/>
      <c r="Z1559" s="886"/>
      <c r="AA1559" s="886"/>
      <c r="AB1559" s="887"/>
      <c r="AC1559" s="886"/>
      <c r="AI1559" s="806" t="s">
        <v>822</v>
      </c>
      <c r="AJ1559" s="807">
        <v>221</v>
      </c>
      <c r="AK1559" s="807">
        <v>63</v>
      </c>
      <c r="AL1559" s="759" t="str">
        <f t="shared" si="49"/>
        <v>Vejez</v>
      </c>
    </row>
    <row r="1560" spans="1:38" ht="15">
      <c r="A1560" s="806" t="s">
        <v>873</v>
      </c>
      <c r="B1560" s="806" t="s">
        <v>818</v>
      </c>
      <c r="C1560" s="806" t="s">
        <v>788</v>
      </c>
      <c r="D1560" s="806" t="s">
        <v>789</v>
      </c>
      <c r="E1560" s="807">
        <v>1</v>
      </c>
      <c r="G1560" s="806" t="s">
        <v>930</v>
      </c>
      <c r="H1560" s="807">
        <v>11</v>
      </c>
      <c r="I1560" s="807">
        <v>62</v>
      </c>
      <c r="K1560" s="806" t="s">
        <v>683</v>
      </c>
      <c r="L1560" s="806" t="s">
        <v>804</v>
      </c>
      <c r="M1560" s="806" t="s">
        <v>791</v>
      </c>
      <c r="N1560" s="807">
        <v>32</v>
      </c>
      <c r="O1560" s="884"/>
      <c r="P1560" s="806" t="s">
        <v>821</v>
      </c>
      <c r="Q1560" s="807">
        <v>26</v>
      </c>
      <c r="R1560" s="807">
        <v>8</v>
      </c>
      <c r="S1560" s="759" t="str">
        <f t="shared" si="48"/>
        <v>Infancia</v>
      </c>
      <c r="U1560" s="806" t="s">
        <v>931</v>
      </c>
      <c r="V1560" s="807">
        <v>1</v>
      </c>
      <c r="W1560" s="807">
        <v>30</v>
      </c>
      <c r="X1560" s="885"/>
      <c r="Z1560" s="886"/>
      <c r="AA1560" s="886"/>
      <c r="AB1560" s="887"/>
      <c r="AC1560" s="886"/>
      <c r="AI1560" s="806" t="s">
        <v>822</v>
      </c>
      <c r="AJ1560" s="807">
        <v>252</v>
      </c>
      <c r="AK1560" s="807">
        <v>64</v>
      </c>
      <c r="AL1560" s="759" t="str">
        <f t="shared" si="49"/>
        <v>Vejez</v>
      </c>
    </row>
    <row r="1561" spans="1:38" ht="15">
      <c r="A1561" s="806" t="s">
        <v>873</v>
      </c>
      <c r="B1561" s="806" t="s">
        <v>818</v>
      </c>
      <c r="C1561" s="806" t="s">
        <v>788</v>
      </c>
      <c r="D1561" s="806" t="s">
        <v>784</v>
      </c>
      <c r="E1561" s="807">
        <v>1</v>
      </c>
      <c r="G1561" s="806" t="s">
        <v>930</v>
      </c>
      <c r="H1561" s="807">
        <v>12</v>
      </c>
      <c r="I1561" s="807">
        <v>226</v>
      </c>
      <c r="K1561" s="806" t="s">
        <v>683</v>
      </c>
      <c r="L1561" s="806" t="s">
        <v>804</v>
      </c>
      <c r="M1561" s="806" t="s">
        <v>824</v>
      </c>
      <c r="N1561" s="807">
        <v>165</v>
      </c>
      <c r="O1561" s="884"/>
      <c r="P1561" s="806" t="s">
        <v>821</v>
      </c>
      <c r="Q1561" s="807">
        <v>28</v>
      </c>
      <c r="R1561" s="807">
        <v>9</v>
      </c>
      <c r="S1561" s="759" t="str">
        <f t="shared" si="48"/>
        <v>Infancia</v>
      </c>
      <c r="U1561" s="806" t="s">
        <v>931</v>
      </c>
      <c r="V1561" s="807">
        <v>2</v>
      </c>
      <c r="W1561" s="807">
        <v>104</v>
      </c>
      <c r="X1561" s="885"/>
      <c r="Z1561" s="886"/>
      <c r="AA1561" s="886"/>
      <c r="AB1561" s="887"/>
      <c r="AC1561" s="886"/>
      <c r="AI1561" s="806" t="s">
        <v>822</v>
      </c>
      <c r="AJ1561" s="807">
        <v>192</v>
      </c>
      <c r="AK1561" s="807">
        <v>65</v>
      </c>
      <c r="AL1561" s="759" t="str">
        <f t="shared" si="49"/>
        <v>Vejez</v>
      </c>
    </row>
    <row r="1562" spans="1:38" ht="15">
      <c r="A1562" s="806" t="s">
        <v>873</v>
      </c>
      <c r="B1562" s="806" t="s">
        <v>818</v>
      </c>
      <c r="C1562" s="806" t="s">
        <v>783</v>
      </c>
      <c r="D1562" s="806" t="s">
        <v>789</v>
      </c>
      <c r="E1562" s="807">
        <v>1</v>
      </c>
      <c r="G1562" s="806" t="s">
        <v>931</v>
      </c>
      <c r="H1562" s="807">
        <v>0</v>
      </c>
      <c r="I1562" s="807">
        <v>70</v>
      </c>
      <c r="K1562" s="806" t="s">
        <v>683</v>
      </c>
      <c r="L1562" s="806" t="s">
        <v>804</v>
      </c>
      <c r="M1562" s="806" t="s">
        <v>826</v>
      </c>
      <c r="N1562" s="807">
        <v>1</v>
      </c>
      <c r="O1562" s="884"/>
      <c r="P1562" s="806" t="s">
        <v>821</v>
      </c>
      <c r="Q1562" s="807">
        <v>23</v>
      </c>
      <c r="R1562" s="807">
        <v>10</v>
      </c>
      <c r="S1562" s="759" t="str">
        <f t="shared" si="48"/>
        <v>Infancia</v>
      </c>
      <c r="U1562" s="806" t="s">
        <v>931</v>
      </c>
      <c r="V1562" s="807">
        <v>3</v>
      </c>
      <c r="W1562" s="807">
        <v>50</v>
      </c>
      <c r="X1562" s="885"/>
      <c r="Z1562" s="886"/>
      <c r="AA1562" s="886"/>
      <c r="AB1562" s="887"/>
      <c r="AC1562" s="886"/>
      <c r="AI1562" s="806" t="s">
        <v>822</v>
      </c>
      <c r="AJ1562" s="807">
        <v>177</v>
      </c>
      <c r="AK1562" s="807">
        <v>66</v>
      </c>
      <c r="AL1562" s="759" t="str">
        <f t="shared" si="49"/>
        <v>Vejez</v>
      </c>
    </row>
    <row r="1563" spans="1:38" ht="15">
      <c r="A1563" s="806" t="s">
        <v>873</v>
      </c>
      <c r="B1563" s="806" t="s">
        <v>818</v>
      </c>
      <c r="C1563" s="806" t="s">
        <v>783</v>
      </c>
      <c r="D1563" s="806" t="s">
        <v>784</v>
      </c>
      <c r="E1563" s="807">
        <v>5</v>
      </c>
      <c r="G1563" s="806" t="s">
        <v>931</v>
      </c>
      <c r="H1563" s="807">
        <v>1</v>
      </c>
      <c r="I1563" s="807">
        <v>266</v>
      </c>
      <c r="K1563" s="806" t="s">
        <v>683</v>
      </c>
      <c r="L1563" s="806" t="s">
        <v>804</v>
      </c>
      <c r="M1563" s="806" t="s">
        <v>810</v>
      </c>
      <c r="N1563" s="807">
        <v>3</v>
      </c>
      <c r="O1563" s="884"/>
      <c r="P1563" s="806" t="s">
        <v>821</v>
      </c>
      <c r="Q1563" s="807">
        <v>30</v>
      </c>
      <c r="R1563" s="807">
        <v>11</v>
      </c>
      <c r="S1563" s="759" t="str">
        <f t="shared" si="48"/>
        <v>Infancia</v>
      </c>
      <c r="U1563" s="806" t="s">
        <v>931</v>
      </c>
      <c r="V1563" s="807">
        <v>4</v>
      </c>
      <c r="W1563" s="807">
        <v>464</v>
      </c>
      <c r="X1563" s="885"/>
      <c r="Z1563" s="886"/>
      <c r="AA1563" s="886"/>
      <c r="AB1563" s="887"/>
      <c r="AC1563" s="886"/>
      <c r="AI1563" s="806" t="s">
        <v>822</v>
      </c>
      <c r="AJ1563" s="807">
        <v>173</v>
      </c>
      <c r="AK1563" s="807">
        <v>67</v>
      </c>
      <c r="AL1563" s="759" t="str">
        <f t="shared" si="49"/>
        <v>Vejez</v>
      </c>
    </row>
    <row r="1564" spans="1:38" ht="30">
      <c r="A1564" s="806" t="s">
        <v>874</v>
      </c>
      <c r="B1564" s="806" t="s">
        <v>782</v>
      </c>
      <c r="C1564" s="806" t="s">
        <v>783</v>
      </c>
      <c r="D1564" s="806" t="s">
        <v>784</v>
      </c>
      <c r="E1564" s="807">
        <v>1</v>
      </c>
      <c r="G1564" s="806" t="s">
        <v>931</v>
      </c>
      <c r="H1564" s="807">
        <v>2</v>
      </c>
      <c r="I1564" s="807">
        <v>826</v>
      </c>
      <c r="K1564" s="806" t="s">
        <v>683</v>
      </c>
      <c r="L1564" s="806" t="s">
        <v>804</v>
      </c>
      <c r="M1564" s="806" t="s">
        <v>666</v>
      </c>
      <c r="N1564" s="807">
        <v>48</v>
      </c>
      <c r="O1564" s="884"/>
      <c r="P1564" s="806" t="s">
        <v>821</v>
      </c>
      <c r="Q1564" s="807">
        <v>34</v>
      </c>
      <c r="R1564" s="807">
        <v>12</v>
      </c>
      <c r="S1564" s="759" t="str">
        <f t="shared" si="48"/>
        <v>Adolescente</v>
      </c>
      <c r="U1564" s="806" t="s">
        <v>931</v>
      </c>
      <c r="V1564" s="807">
        <v>5</v>
      </c>
      <c r="W1564" s="807">
        <v>59</v>
      </c>
      <c r="X1564" s="885"/>
      <c r="Z1564" s="886"/>
      <c r="AA1564" s="886"/>
      <c r="AB1564" s="887"/>
      <c r="AC1564" s="886"/>
      <c r="AI1564" s="806" t="s">
        <v>822</v>
      </c>
      <c r="AJ1564" s="807">
        <v>182</v>
      </c>
      <c r="AK1564" s="807">
        <v>68</v>
      </c>
      <c r="AL1564" s="759" t="str">
        <f t="shared" si="49"/>
        <v>Vejez</v>
      </c>
    </row>
    <row r="1565" spans="1:38" ht="30">
      <c r="A1565" s="806" t="s">
        <v>874</v>
      </c>
      <c r="B1565" s="806" t="s">
        <v>662</v>
      </c>
      <c r="C1565" s="806" t="s">
        <v>788</v>
      </c>
      <c r="D1565" s="806" t="s">
        <v>789</v>
      </c>
      <c r="E1565" s="807">
        <v>532</v>
      </c>
      <c r="G1565" s="806" t="s">
        <v>931</v>
      </c>
      <c r="H1565" s="807">
        <v>3</v>
      </c>
      <c r="I1565" s="807">
        <v>412</v>
      </c>
      <c r="K1565" s="806" t="s">
        <v>683</v>
      </c>
      <c r="L1565" s="806" t="s">
        <v>804</v>
      </c>
      <c r="M1565" s="806" t="s">
        <v>794</v>
      </c>
      <c r="N1565" s="807">
        <v>39</v>
      </c>
      <c r="O1565" s="884"/>
      <c r="P1565" s="806" t="s">
        <v>821</v>
      </c>
      <c r="Q1565" s="807">
        <v>39</v>
      </c>
      <c r="R1565" s="807">
        <v>13</v>
      </c>
      <c r="S1565" s="759" t="str">
        <f t="shared" si="48"/>
        <v>Adolescente</v>
      </c>
      <c r="U1565" s="806" t="s">
        <v>931</v>
      </c>
      <c r="V1565" s="807">
        <v>6</v>
      </c>
      <c r="W1565" s="807">
        <v>71</v>
      </c>
      <c r="X1565" s="885"/>
      <c r="Z1565" s="886"/>
      <c r="AA1565" s="886"/>
      <c r="AB1565" s="887"/>
      <c r="AC1565" s="886"/>
      <c r="AI1565" s="806" t="s">
        <v>822</v>
      </c>
      <c r="AJ1565" s="807">
        <v>161</v>
      </c>
      <c r="AK1565" s="807">
        <v>69</v>
      </c>
      <c r="AL1565" s="759" t="str">
        <f t="shared" si="49"/>
        <v>Vejez</v>
      </c>
    </row>
    <row r="1566" spans="1:38" ht="30">
      <c r="A1566" s="806" t="s">
        <v>874</v>
      </c>
      <c r="B1566" s="806" t="s">
        <v>662</v>
      </c>
      <c r="C1566" s="806" t="s">
        <v>788</v>
      </c>
      <c r="D1566" s="806" t="s">
        <v>784</v>
      </c>
      <c r="E1566" s="807">
        <v>2678</v>
      </c>
      <c r="G1566" s="806" t="s">
        <v>931</v>
      </c>
      <c r="H1566" s="807">
        <v>4</v>
      </c>
      <c r="I1566" s="807">
        <v>2082</v>
      </c>
      <c r="K1566" s="806" t="s">
        <v>683</v>
      </c>
      <c r="L1566" s="806" t="s">
        <v>804</v>
      </c>
      <c r="M1566" s="806" t="s">
        <v>795</v>
      </c>
      <c r="N1566" s="807">
        <v>5</v>
      </c>
      <c r="O1566" s="884"/>
      <c r="P1566" s="806" t="s">
        <v>821</v>
      </c>
      <c r="Q1566" s="807">
        <v>32</v>
      </c>
      <c r="R1566" s="807">
        <v>14</v>
      </c>
      <c r="S1566" s="759" t="str">
        <f t="shared" si="48"/>
        <v>Adolescente</v>
      </c>
      <c r="U1566" s="806" t="s">
        <v>931</v>
      </c>
      <c r="V1566" s="807">
        <v>7</v>
      </c>
      <c r="W1566" s="807">
        <v>46</v>
      </c>
      <c r="X1566" s="885"/>
      <c r="Z1566" s="886"/>
      <c r="AA1566" s="886"/>
      <c r="AB1566" s="887"/>
      <c r="AC1566" s="886"/>
      <c r="AI1566" s="806" t="s">
        <v>822</v>
      </c>
      <c r="AJ1566" s="807">
        <v>161</v>
      </c>
      <c r="AK1566" s="807">
        <v>70</v>
      </c>
      <c r="AL1566" s="759" t="str">
        <f t="shared" si="49"/>
        <v>Vejez</v>
      </c>
    </row>
    <row r="1567" spans="1:38" ht="30">
      <c r="A1567" s="806" t="s">
        <v>874</v>
      </c>
      <c r="B1567" s="806" t="s">
        <v>662</v>
      </c>
      <c r="C1567" s="806" t="s">
        <v>783</v>
      </c>
      <c r="D1567" s="806" t="s">
        <v>789</v>
      </c>
      <c r="E1567" s="807">
        <v>512</v>
      </c>
      <c r="G1567" s="806" t="s">
        <v>931</v>
      </c>
      <c r="H1567" s="807">
        <v>5</v>
      </c>
      <c r="I1567" s="807">
        <v>275</v>
      </c>
      <c r="K1567" s="806" t="s">
        <v>683</v>
      </c>
      <c r="L1567" s="806" t="s">
        <v>804</v>
      </c>
      <c r="M1567" s="806" t="s">
        <v>829</v>
      </c>
      <c r="N1567" s="807">
        <v>9</v>
      </c>
      <c r="O1567" s="884"/>
      <c r="P1567" s="806" t="s">
        <v>821</v>
      </c>
      <c r="Q1567" s="807">
        <v>36</v>
      </c>
      <c r="R1567" s="807">
        <v>15</v>
      </c>
      <c r="S1567" s="759" t="str">
        <f t="shared" si="48"/>
        <v>Adolescente</v>
      </c>
      <c r="U1567" s="806" t="s">
        <v>931</v>
      </c>
      <c r="V1567" s="807">
        <v>8</v>
      </c>
      <c r="W1567" s="807">
        <v>35</v>
      </c>
      <c r="X1567" s="885"/>
      <c r="Z1567" s="886"/>
      <c r="AA1567" s="886"/>
      <c r="AB1567" s="887"/>
      <c r="AC1567" s="886"/>
      <c r="AI1567" s="806" t="s">
        <v>822</v>
      </c>
      <c r="AJ1567" s="807">
        <v>137</v>
      </c>
      <c r="AK1567" s="807">
        <v>71</v>
      </c>
      <c r="AL1567" s="759" t="str">
        <f t="shared" si="49"/>
        <v>Vejez</v>
      </c>
    </row>
    <row r="1568" spans="1:38" ht="30">
      <c r="A1568" s="806" t="s">
        <v>874</v>
      </c>
      <c r="B1568" s="806" t="s">
        <v>662</v>
      </c>
      <c r="C1568" s="806" t="s">
        <v>783</v>
      </c>
      <c r="D1568" s="806" t="s">
        <v>784</v>
      </c>
      <c r="E1568" s="807">
        <v>2747</v>
      </c>
      <c r="G1568" s="806" t="s">
        <v>931</v>
      </c>
      <c r="H1568" s="807">
        <v>6</v>
      </c>
      <c r="I1568" s="807">
        <v>314</v>
      </c>
      <c r="K1568" s="806" t="s">
        <v>683</v>
      </c>
      <c r="L1568" s="806" t="s">
        <v>804</v>
      </c>
      <c r="M1568" s="806" t="s">
        <v>798</v>
      </c>
      <c r="N1568" s="807">
        <v>25</v>
      </c>
      <c r="O1568" s="884"/>
      <c r="P1568" s="806" t="s">
        <v>821</v>
      </c>
      <c r="Q1568" s="807">
        <v>35</v>
      </c>
      <c r="R1568" s="807">
        <v>16</v>
      </c>
      <c r="S1568" s="759" t="str">
        <f t="shared" si="48"/>
        <v>Adolescente</v>
      </c>
      <c r="U1568" s="806" t="s">
        <v>931</v>
      </c>
      <c r="V1568" s="807">
        <v>9</v>
      </c>
      <c r="W1568" s="807">
        <v>30</v>
      </c>
      <c r="X1568" s="885"/>
      <c r="Z1568" s="886"/>
      <c r="AA1568" s="886"/>
      <c r="AB1568" s="887"/>
      <c r="AC1568" s="886"/>
      <c r="AI1568" s="806" t="s">
        <v>822</v>
      </c>
      <c r="AJ1568" s="807">
        <v>152</v>
      </c>
      <c r="AK1568" s="807">
        <v>72</v>
      </c>
      <c r="AL1568" s="759" t="str">
        <f t="shared" si="49"/>
        <v>Vejez</v>
      </c>
    </row>
    <row r="1569" spans="1:38" ht="30">
      <c r="A1569" s="806" t="s">
        <v>874</v>
      </c>
      <c r="B1569" s="806" t="s">
        <v>666</v>
      </c>
      <c r="C1569" s="806" t="s">
        <v>788</v>
      </c>
      <c r="D1569" s="806" t="s">
        <v>789</v>
      </c>
      <c r="E1569" s="807">
        <v>401</v>
      </c>
      <c r="G1569" s="806" t="s">
        <v>931</v>
      </c>
      <c r="H1569" s="807">
        <v>7</v>
      </c>
      <c r="I1569" s="807">
        <v>326</v>
      </c>
      <c r="K1569" s="806" t="s">
        <v>683</v>
      </c>
      <c r="L1569" s="806" t="s">
        <v>804</v>
      </c>
      <c r="M1569" s="806" t="s">
        <v>799</v>
      </c>
      <c r="N1569" s="807">
        <v>44</v>
      </c>
      <c r="O1569" s="884"/>
      <c r="P1569" s="806" t="s">
        <v>821</v>
      </c>
      <c r="Q1569" s="807">
        <v>43</v>
      </c>
      <c r="R1569" s="807">
        <v>17</v>
      </c>
      <c r="S1569" s="759" t="str">
        <f t="shared" si="48"/>
        <v>Adolescente</v>
      </c>
      <c r="U1569" s="806" t="s">
        <v>931</v>
      </c>
      <c r="V1569" s="807">
        <v>10</v>
      </c>
      <c r="W1569" s="807">
        <v>20</v>
      </c>
      <c r="X1569" s="885"/>
      <c r="Z1569" s="886"/>
      <c r="AA1569" s="886"/>
      <c r="AB1569" s="887"/>
      <c r="AC1569" s="886"/>
      <c r="AI1569" s="806" t="s">
        <v>822</v>
      </c>
      <c r="AJ1569" s="807">
        <v>125</v>
      </c>
      <c r="AK1569" s="807">
        <v>73</v>
      </c>
      <c r="AL1569" s="759" t="str">
        <f t="shared" si="49"/>
        <v>Vejez</v>
      </c>
    </row>
    <row r="1570" spans="1:38" ht="15">
      <c r="A1570" s="806" t="s">
        <v>874</v>
      </c>
      <c r="B1570" s="806" t="s">
        <v>666</v>
      </c>
      <c r="C1570" s="806" t="s">
        <v>788</v>
      </c>
      <c r="D1570" s="806" t="s">
        <v>784</v>
      </c>
      <c r="E1570" s="807">
        <v>937</v>
      </c>
      <c r="G1570" s="806" t="s">
        <v>931</v>
      </c>
      <c r="H1570" s="807">
        <v>8</v>
      </c>
      <c r="I1570" s="807">
        <v>293</v>
      </c>
      <c r="K1570" s="806" t="s">
        <v>683</v>
      </c>
      <c r="L1570" s="806" t="s">
        <v>804</v>
      </c>
      <c r="M1570" s="806" t="s">
        <v>801</v>
      </c>
      <c r="N1570" s="807">
        <v>285</v>
      </c>
      <c r="O1570" s="884"/>
      <c r="P1570" s="806" t="s">
        <v>821</v>
      </c>
      <c r="Q1570" s="807">
        <v>31</v>
      </c>
      <c r="R1570" s="807">
        <v>18</v>
      </c>
      <c r="S1570" s="759" t="str">
        <f t="shared" si="48"/>
        <v>Juventud</v>
      </c>
      <c r="U1570" s="806" t="s">
        <v>931</v>
      </c>
      <c r="V1570" s="807">
        <v>11</v>
      </c>
      <c r="W1570" s="807">
        <v>18</v>
      </c>
      <c r="X1570" s="885"/>
      <c r="Z1570" s="886"/>
      <c r="AA1570" s="886"/>
      <c r="AB1570" s="887"/>
      <c r="AC1570" s="886"/>
      <c r="AI1570" s="806" t="s">
        <v>822</v>
      </c>
      <c r="AJ1570" s="807">
        <v>112</v>
      </c>
      <c r="AK1570" s="807">
        <v>74</v>
      </c>
      <c r="AL1570" s="759" t="str">
        <f t="shared" si="49"/>
        <v>Vejez</v>
      </c>
    </row>
    <row r="1571" spans="1:38" ht="15">
      <c r="A1571" s="806" t="s">
        <v>874</v>
      </c>
      <c r="B1571" s="806" t="s">
        <v>666</v>
      </c>
      <c r="C1571" s="806" t="s">
        <v>783</v>
      </c>
      <c r="D1571" s="806" t="s">
        <v>789</v>
      </c>
      <c r="E1571" s="807">
        <v>381</v>
      </c>
      <c r="G1571" s="806" t="s">
        <v>931</v>
      </c>
      <c r="H1571" s="807">
        <v>9</v>
      </c>
      <c r="I1571" s="807">
        <v>212</v>
      </c>
      <c r="K1571" s="806" t="s">
        <v>683</v>
      </c>
      <c r="L1571" s="806" t="s">
        <v>804</v>
      </c>
      <c r="M1571" s="806" t="s">
        <v>673</v>
      </c>
      <c r="N1571" s="807">
        <v>19</v>
      </c>
      <c r="O1571" s="884"/>
      <c r="P1571" s="806" t="s">
        <v>821</v>
      </c>
      <c r="Q1571" s="807">
        <v>35</v>
      </c>
      <c r="R1571" s="807">
        <v>19</v>
      </c>
      <c r="S1571" s="759" t="str">
        <f t="shared" si="48"/>
        <v>Juventud</v>
      </c>
      <c r="U1571" s="806" t="s">
        <v>931</v>
      </c>
      <c r="V1571" s="807">
        <v>12</v>
      </c>
      <c r="W1571" s="807">
        <v>13</v>
      </c>
      <c r="X1571" s="885"/>
      <c r="Z1571" s="886"/>
      <c r="AA1571" s="886"/>
      <c r="AB1571" s="887"/>
      <c r="AC1571" s="886"/>
      <c r="AI1571" s="806" t="s">
        <v>822</v>
      </c>
      <c r="AJ1571" s="807">
        <v>109</v>
      </c>
      <c r="AK1571" s="807">
        <v>75</v>
      </c>
      <c r="AL1571" s="759" t="str">
        <f t="shared" si="49"/>
        <v>Vejez</v>
      </c>
    </row>
    <row r="1572" spans="1:38" ht="15">
      <c r="A1572" s="806" t="s">
        <v>874</v>
      </c>
      <c r="B1572" s="806" t="s">
        <v>666</v>
      </c>
      <c r="C1572" s="806" t="s">
        <v>783</v>
      </c>
      <c r="D1572" s="806" t="s">
        <v>784</v>
      </c>
      <c r="E1572" s="807">
        <v>761</v>
      </c>
      <c r="G1572" s="806" t="s">
        <v>931</v>
      </c>
      <c r="H1572" s="807">
        <v>10</v>
      </c>
      <c r="I1572" s="807">
        <v>140</v>
      </c>
      <c r="K1572" s="806" t="s">
        <v>683</v>
      </c>
      <c r="L1572" s="806" t="s">
        <v>804</v>
      </c>
      <c r="M1572" s="806" t="s">
        <v>674</v>
      </c>
      <c r="N1572" s="807">
        <v>23480</v>
      </c>
      <c r="O1572" s="884"/>
      <c r="P1572" s="806" t="s">
        <v>821</v>
      </c>
      <c r="Q1572" s="807">
        <v>24</v>
      </c>
      <c r="R1572" s="807">
        <v>20</v>
      </c>
      <c r="S1572" s="759" t="str">
        <f t="shared" si="48"/>
        <v>Juventud</v>
      </c>
      <c r="U1572" s="806" t="s">
        <v>932</v>
      </c>
      <c r="V1572" s="807">
        <v>0</v>
      </c>
      <c r="W1572" s="807">
        <v>120</v>
      </c>
      <c r="X1572" s="885"/>
      <c r="Z1572" s="886"/>
      <c r="AA1572" s="886"/>
      <c r="AB1572" s="887"/>
      <c r="AC1572" s="886"/>
      <c r="AI1572" s="806" t="s">
        <v>822</v>
      </c>
      <c r="AJ1572" s="807">
        <v>85</v>
      </c>
      <c r="AK1572" s="807">
        <v>76</v>
      </c>
      <c r="AL1572" s="759" t="str">
        <f t="shared" si="49"/>
        <v>Vejez</v>
      </c>
    </row>
    <row r="1573" spans="1:38" ht="15">
      <c r="A1573" s="806" t="s">
        <v>874</v>
      </c>
      <c r="B1573" s="806" t="s">
        <v>669</v>
      </c>
      <c r="C1573" s="806" t="s">
        <v>788</v>
      </c>
      <c r="D1573" s="806" t="s">
        <v>789</v>
      </c>
      <c r="E1573" s="807">
        <v>15</v>
      </c>
      <c r="G1573" s="806" t="s">
        <v>931</v>
      </c>
      <c r="H1573" s="807">
        <v>11</v>
      </c>
      <c r="I1573" s="807">
        <v>106</v>
      </c>
      <c r="K1573" s="806" t="s">
        <v>683</v>
      </c>
      <c r="L1573" s="806" t="s">
        <v>804</v>
      </c>
      <c r="M1573" s="806" t="s">
        <v>676</v>
      </c>
      <c r="N1573" s="807">
        <v>2</v>
      </c>
      <c r="O1573" s="884"/>
      <c r="P1573" s="806" t="s">
        <v>821</v>
      </c>
      <c r="Q1573" s="807">
        <v>22</v>
      </c>
      <c r="R1573" s="807">
        <v>21</v>
      </c>
      <c r="S1573" s="759" t="str">
        <f t="shared" si="48"/>
        <v>Juventud</v>
      </c>
      <c r="U1573" s="806" t="s">
        <v>932</v>
      </c>
      <c r="V1573" s="807">
        <v>1</v>
      </c>
      <c r="W1573" s="807">
        <v>687</v>
      </c>
      <c r="X1573" s="885"/>
      <c r="Z1573" s="886"/>
      <c r="AA1573" s="886"/>
      <c r="AB1573" s="887"/>
      <c r="AC1573" s="886"/>
      <c r="AI1573" s="806" t="s">
        <v>822</v>
      </c>
      <c r="AJ1573" s="807">
        <v>79</v>
      </c>
      <c r="AK1573" s="807">
        <v>77</v>
      </c>
      <c r="AL1573" s="759" t="str">
        <f t="shared" si="49"/>
        <v>Vejez</v>
      </c>
    </row>
    <row r="1574" spans="1:38" ht="15">
      <c r="A1574" s="806" t="s">
        <v>874</v>
      </c>
      <c r="B1574" s="806" t="s">
        <v>669</v>
      </c>
      <c r="C1574" s="806" t="s">
        <v>788</v>
      </c>
      <c r="D1574" s="806" t="s">
        <v>784</v>
      </c>
      <c r="E1574" s="807">
        <v>83</v>
      </c>
      <c r="G1574" s="806" t="s">
        <v>931</v>
      </c>
      <c r="H1574" s="807">
        <v>12</v>
      </c>
      <c r="I1574" s="807">
        <v>132</v>
      </c>
      <c r="K1574" s="806" t="s">
        <v>683</v>
      </c>
      <c r="L1574" s="806" t="s">
        <v>804</v>
      </c>
      <c r="M1574" s="806" t="s">
        <v>678</v>
      </c>
      <c r="N1574" s="807">
        <v>3</v>
      </c>
      <c r="O1574" s="884"/>
      <c r="P1574" s="806" t="s">
        <v>821</v>
      </c>
      <c r="Q1574" s="807">
        <v>27</v>
      </c>
      <c r="R1574" s="807">
        <v>22</v>
      </c>
      <c r="S1574" s="759" t="str">
        <f t="shared" si="48"/>
        <v>Juventud</v>
      </c>
      <c r="U1574" s="806" t="s">
        <v>932</v>
      </c>
      <c r="V1574" s="807">
        <v>2</v>
      </c>
      <c r="W1574" s="807">
        <v>2296</v>
      </c>
      <c r="X1574" s="885"/>
      <c r="Z1574" s="886"/>
      <c r="AA1574" s="886"/>
      <c r="AB1574" s="887"/>
      <c r="AC1574" s="886"/>
      <c r="AI1574" s="806" t="s">
        <v>822</v>
      </c>
      <c r="AJ1574" s="807">
        <v>94</v>
      </c>
      <c r="AK1574" s="807">
        <v>78</v>
      </c>
      <c r="AL1574" s="759" t="str">
        <f t="shared" si="49"/>
        <v>Vejez</v>
      </c>
    </row>
    <row r="1575" spans="1:38" ht="15">
      <c r="A1575" s="806" t="s">
        <v>874</v>
      </c>
      <c r="B1575" s="806" t="s">
        <v>669</v>
      </c>
      <c r="C1575" s="806" t="s">
        <v>783</v>
      </c>
      <c r="D1575" s="806" t="s">
        <v>789</v>
      </c>
      <c r="E1575" s="807">
        <v>13</v>
      </c>
      <c r="G1575" s="806" t="s">
        <v>932</v>
      </c>
      <c r="H1575" s="807">
        <v>0</v>
      </c>
      <c r="I1575" s="807">
        <v>289</v>
      </c>
      <c r="K1575" s="806" t="s">
        <v>683</v>
      </c>
      <c r="L1575" s="806" t="s">
        <v>804</v>
      </c>
      <c r="M1575" s="806" t="s">
        <v>683</v>
      </c>
      <c r="N1575" s="807">
        <v>12</v>
      </c>
      <c r="O1575" s="884"/>
      <c r="P1575" s="806" t="s">
        <v>821</v>
      </c>
      <c r="Q1575" s="807">
        <v>34</v>
      </c>
      <c r="R1575" s="807">
        <v>23</v>
      </c>
      <c r="S1575" s="759" t="str">
        <f t="shared" si="48"/>
        <v>Juventud</v>
      </c>
      <c r="U1575" s="806" t="s">
        <v>932</v>
      </c>
      <c r="V1575" s="807">
        <v>3</v>
      </c>
      <c r="W1575" s="807">
        <v>1100</v>
      </c>
      <c r="X1575" s="885"/>
      <c r="Z1575" s="886"/>
      <c r="AA1575" s="886"/>
      <c r="AB1575" s="887"/>
      <c r="AC1575" s="886"/>
      <c r="AI1575" s="806" t="s">
        <v>822</v>
      </c>
      <c r="AJ1575" s="807">
        <v>74</v>
      </c>
      <c r="AK1575" s="807">
        <v>79</v>
      </c>
      <c r="AL1575" s="759" t="str">
        <f t="shared" si="49"/>
        <v>Vejez</v>
      </c>
    </row>
    <row r="1576" spans="1:38" ht="15">
      <c r="A1576" s="806" t="s">
        <v>874</v>
      </c>
      <c r="B1576" s="806" t="s">
        <v>669</v>
      </c>
      <c r="C1576" s="806" t="s">
        <v>783</v>
      </c>
      <c r="D1576" s="806" t="s">
        <v>784</v>
      </c>
      <c r="E1576" s="807">
        <v>69</v>
      </c>
      <c r="G1576" s="806" t="s">
        <v>932</v>
      </c>
      <c r="H1576" s="807">
        <v>1</v>
      </c>
      <c r="I1576" s="807">
        <v>1311</v>
      </c>
      <c r="K1576" s="806" t="s">
        <v>683</v>
      </c>
      <c r="L1576" s="806" t="s">
        <v>804</v>
      </c>
      <c r="M1576" s="806" t="s">
        <v>684</v>
      </c>
      <c r="N1576" s="807">
        <v>3550</v>
      </c>
      <c r="O1576" s="884"/>
      <c r="P1576" s="806" t="s">
        <v>821</v>
      </c>
      <c r="Q1576" s="807">
        <v>30</v>
      </c>
      <c r="R1576" s="807">
        <v>24</v>
      </c>
      <c r="S1576" s="759" t="str">
        <f t="shared" si="48"/>
        <v>Juventud</v>
      </c>
      <c r="U1576" s="806" t="s">
        <v>932</v>
      </c>
      <c r="V1576" s="807">
        <v>4</v>
      </c>
      <c r="W1576" s="807">
        <v>7922</v>
      </c>
      <c r="X1576" s="885"/>
      <c r="Z1576" s="886"/>
      <c r="AA1576" s="886"/>
      <c r="AB1576" s="887"/>
      <c r="AC1576" s="886"/>
      <c r="AI1576" s="806" t="s">
        <v>822</v>
      </c>
      <c r="AJ1576" s="807">
        <v>65</v>
      </c>
      <c r="AK1576" s="807">
        <v>80</v>
      </c>
      <c r="AL1576" s="759" t="str">
        <f t="shared" si="49"/>
        <v>Vejez</v>
      </c>
    </row>
    <row r="1577" spans="1:38" ht="15">
      <c r="A1577" s="806" t="s">
        <v>874</v>
      </c>
      <c r="B1577" s="806" t="s">
        <v>787</v>
      </c>
      <c r="C1577" s="806" t="s">
        <v>788</v>
      </c>
      <c r="D1577" s="806" t="s">
        <v>789</v>
      </c>
      <c r="E1577" s="807">
        <v>3</v>
      </c>
      <c r="G1577" s="806" t="s">
        <v>932</v>
      </c>
      <c r="H1577" s="807">
        <v>2</v>
      </c>
      <c r="I1577" s="807">
        <v>4170</v>
      </c>
      <c r="K1577" s="806" t="s">
        <v>683</v>
      </c>
      <c r="L1577" s="806" t="s">
        <v>807</v>
      </c>
      <c r="M1577" s="806" t="s">
        <v>662</v>
      </c>
      <c r="N1577" s="807">
        <v>23</v>
      </c>
      <c r="O1577" s="884"/>
      <c r="P1577" s="806" t="s">
        <v>821</v>
      </c>
      <c r="Q1577" s="807">
        <v>28</v>
      </c>
      <c r="R1577" s="807">
        <v>25</v>
      </c>
      <c r="S1577" s="759" t="str">
        <f t="shared" si="48"/>
        <v>Juventud</v>
      </c>
      <c r="U1577" s="806" t="s">
        <v>932</v>
      </c>
      <c r="V1577" s="807">
        <v>5</v>
      </c>
      <c r="W1577" s="807">
        <v>1012</v>
      </c>
      <c r="X1577" s="885"/>
      <c r="Z1577" s="886"/>
      <c r="AA1577" s="886"/>
      <c r="AB1577" s="887"/>
      <c r="AC1577" s="886"/>
      <c r="AI1577" s="806" t="s">
        <v>822</v>
      </c>
      <c r="AJ1577" s="807">
        <v>64</v>
      </c>
      <c r="AK1577" s="807">
        <v>81</v>
      </c>
      <c r="AL1577" s="759" t="str">
        <f t="shared" si="49"/>
        <v>Vejez</v>
      </c>
    </row>
    <row r="1578" spans="1:38" ht="15">
      <c r="A1578" s="806" t="s">
        <v>874</v>
      </c>
      <c r="B1578" s="806" t="s">
        <v>787</v>
      </c>
      <c r="C1578" s="806" t="s">
        <v>788</v>
      </c>
      <c r="D1578" s="806" t="s">
        <v>784</v>
      </c>
      <c r="E1578" s="807">
        <v>46</v>
      </c>
      <c r="G1578" s="806" t="s">
        <v>932</v>
      </c>
      <c r="H1578" s="807">
        <v>3</v>
      </c>
      <c r="I1578" s="807">
        <v>2320</v>
      </c>
      <c r="K1578" s="806" t="s">
        <v>683</v>
      </c>
      <c r="L1578" s="806" t="s">
        <v>807</v>
      </c>
      <c r="M1578" s="806" t="s">
        <v>806</v>
      </c>
      <c r="N1578" s="807">
        <v>2</v>
      </c>
      <c r="O1578" s="884"/>
      <c r="P1578" s="806" t="s">
        <v>821</v>
      </c>
      <c r="Q1578" s="807">
        <v>32</v>
      </c>
      <c r="R1578" s="807">
        <v>26</v>
      </c>
      <c r="S1578" s="759" t="str">
        <f t="shared" si="48"/>
        <v>Juventud</v>
      </c>
      <c r="U1578" s="806" t="s">
        <v>932</v>
      </c>
      <c r="V1578" s="807">
        <v>6</v>
      </c>
      <c r="W1578" s="807">
        <v>968</v>
      </c>
      <c r="X1578" s="885"/>
      <c r="Z1578" s="886"/>
      <c r="AA1578" s="886"/>
      <c r="AB1578" s="887"/>
      <c r="AC1578" s="886"/>
      <c r="AI1578" s="806" t="s">
        <v>822</v>
      </c>
      <c r="AJ1578" s="807">
        <v>48</v>
      </c>
      <c r="AK1578" s="807">
        <v>82</v>
      </c>
      <c r="AL1578" s="759" t="str">
        <f t="shared" si="49"/>
        <v>Vejez</v>
      </c>
    </row>
    <row r="1579" spans="1:38" ht="15">
      <c r="A1579" s="806" t="s">
        <v>874</v>
      </c>
      <c r="B1579" s="806" t="s">
        <v>787</v>
      </c>
      <c r="C1579" s="806" t="s">
        <v>783</v>
      </c>
      <c r="D1579" s="806" t="s">
        <v>789</v>
      </c>
      <c r="E1579" s="807">
        <v>6</v>
      </c>
      <c r="G1579" s="806" t="s">
        <v>932</v>
      </c>
      <c r="H1579" s="807">
        <v>4</v>
      </c>
      <c r="I1579" s="807">
        <v>9612</v>
      </c>
      <c r="K1579" s="806" t="s">
        <v>683</v>
      </c>
      <c r="L1579" s="806" t="s">
        <v>807</v>
      </c>
      <c r="M1579" s="806" t="s">
        <v>790</v>
      </c>
      <c r="N1579" s="807">
        <v>2</v>
      </c>
      <c r="O1579" s="884"/>
      <c r="P1579" s="806" t="s">
        <v>821</v>
      </c>
      <c r="Q1579" s="807">
        <v>22</v>
      </c>
      <c r="R1579" s="807">
        <v>27</v>
      </c>
      <c r="S1579" s="759" t="str">
        <f t="shared" si="48"/>
        <v>Juventud</v>
      </c>
      <c r="U1579" s="806" t="s">
        <v>932</v>
      </c>
      <c r="V1579" s="807">
        <v>7</v>
      </c>
      <c r="W1579" s="807">
        <v>856</v>
      </c>
      <c r="X1579" s="885"/>
      <c r="Z1579" s="886"/>
      <c r="AA1579" s="886"/>
      <c r="AB1579" s="887"/>
      <c r="AC1579" s="886"/>
      <c r="AI1579" s="806" t="s">
        <v>822</v>
      </c>
      <c r="AJ1579" s="807">
        <v>50</v>
      </c>
      <c r="AK1579" s="807">
        <v>83</v>
      </c>
      <c r="AL1579" s="759" t="str">
        <f t="shared" si="49"/>
        <v>Vejez</v>
      </c>
    </row>
    <row r="1580" spans="1:38" ht="15">
      <c r="A1580" s="806" t="s">
        <v>874</v>
      </c>
      <c r="B1580" s="806" t="s">
        <v>787</v>
      </c>
      <c r="C1580" s="806" t="s">
        <v>783</v>
      </c>
      <c r="D1580" s="806" t="s">
        <v>784</v>
      </c>
      <c r="E1580" s="807">
        <v>29</v>
      </c>
      <c r="G1580" s="806" t="s">
        <v>932</v>
      </c>
      <c r="H1580" s="807">
        <v>5</v>
      </c>
      <c r="I1580" s="807">
        <v>1429</v>
      </c>
      <c r="K1580" s="806" t="s">
        <v>683</v>
      </c>
      <c r="L1580" s="806" t="s">
        <v>807</v>
      </c>
      <c r="M1580" s="806" t="s">
        <v>666</v>
      </c>
      <c r="N1580" s="807">
        <v>8</v>
      </c>
      <c r="O1580" s="884"/>
      <c r="P1580" s="806" t="s">
        <v>821</v>
      </c>
      <c r="Q1580" s="807">
        <v>28</v>
      </c>
      <c r="R1580" s="807">
        <v>28</v>
      </c>
      <c r="S1580" s="759" t="str">
        <f t="shared" si="48"/>
        <v>Juventud</v>
      </c>
      <c r="U1580" s="806" t="s">
        <v>932</v>
      </c>
      <c r="V1580" s="807">
        <v>8</v>
      </c>
      <c r="W1580" s="807">
        <v>722</v>
      </c>
      <c r="X1580" s="885"/>
      <c r="Z1580" s="886"/>
      <c r="AA1580" s="886"/>
      <c r="AB1580" s="887"/>
      <c r="AC1580" s="886"/>
      <c r="AI1580" s="806" t="s">
        <v>822</v>
      </c>
      <c r="AJ1580" s="807">
        <v>53</v>
      </c>
      <c r="AK1580" s="807">
        <v>84</v>
      </c>
      <c r="AL1580" s="759" t="str">
        <f t="shared" si="49"/>
        <v>Vejez</v>
      </c>
    </row>
    <row r="1581" spans="1:38" ht="15">
      <c r="A1581" s="806" t="s">
        <v>874</v>
      </c>
      <c r="B1581" s="806" t="s">
        <v>792</v>
      </c>
      <c r="C1581" s="806" t="s">
        <v>783</v>
      </c>
      <c r="D1581" s="806" t="s">
        <v>784</v>
      </c>
      <c r="E1581" s="807">
        <v>2</v>
      </c>
      <c r="G1581" s="806" t="s">
        <v>932</v>
      </c>
      <c r="H1581" s="807">
        <v>6</v>
      </c>
      <c r="I1581" s="807">
        <v>1478</v>
      </c>
      <c r="K1581" s="806" t="s">
        <v>683</v>
      </c>
      <c r="L1581" s="806" t="s">
        <v>807</v>
      </c>
      <c r="M1581" s="806" t="s">
        <v>794</v>
      </c>
      <c r="N1581" s="807">
        <v>3</v>
      </c>
      <c r="O1581" s="884"/>
      <c r="P1581" s="806" t="s">
        <v>821</v>
      </c>
      <c r="Q1581" s="807">
        <v>21</v>
      </c>
      <c r="R1581" s="807">
        <v>29</v>
      </c>
      <c r="S1581" s="759" t="str">
        <f t="shared" si="48"/>
        <v>Adulto</v>
      </c>
      <c r="U1581" s="806" t="s">
        <v>932</v>
      </c>
      <c r="V1581" s="807">
        <v>9</v>
      </c>
      <c r="W1581" s="807">
        <v>468</v>
      </c>
      <c r="X1581" s="885"/>
      <c r="Z1581" s="886"/>
      <c r="AA1581" s="886"/>
      <c r="AB1581" s="887"/>
      <c r="AC1581" s="886"/>
      <c r="AI1581" s="806" t="s">
        <v>822</v>
      </c>
      <c r="AJ1581" s="807">
        <v>29</v>
      </c>
      <c r="AK1581" s="807">
        <v>85</v>
      </c>
      <c r="AL1581" s="759" t="str">
        <f t="shared" si="49"/>
        <v>Vejez</v>
      </c>
    </row>
    <row r="1582" spans="1:38" ht="15">
      <c r="A1582" s="806" t="s">
        <v>874</v>
      </c>
      <c r="B1582" s="806" t="s">
        <v>815</v>
      </c>
      <c r="C1582" s="806" t="s">
        <v>788</v>
      </c>
      <c r="D1582" s="806" t="s">
        <v>789</v>
      </c>
      <c r="E1582" s="807">
        <v>358</v>
      </c>
      <c r="G1582" s="806" t="s">
        <v>932</v>
      </c>
      <c r="H1582" s="807">
        <v>7</v>
      </c>
      <c r="I1582" s="807">
        <v>1543</v>
      </c>
      <c r="K1582" s="806" t="s">
        <v>683</v>
      </c>
      <c r="L1582" s="806" t="s">
        <v>807</v>
      </c>
      <c r="M1582" s="806" t="s">
        <v>795</v>
      </c>
      <c r="N1582" s="807">
        <v>1</v>
      </c>
      <c r="O1582" s="884"/>
      <c r="P1582" s="806" t="s">
        <v>821</v>
      </c>
      <c r="Q1582" s="807">
        <v>25</v>
      </c>
      <c r="R1582" s="807">
        <v>30</v>
      </c>
      <c r="S1582" s="759" t="str">
        <f t="shared" si="48"/>
        <v>Adulto</v>
      </c>
      <c r="U1582" s="806" t="s">
        <v>932</v>
      </c>
      <c r="V1582" s="807">
        <v>10</v>
      </c>
      <c r="W1582" s="807">
        <v>327</v>
      </c>
      <c r="X1582" s="885"/>
      <c r="Z1582" s="886"/>
      <c r="AA1582" s="886"/>
      <c r="AB1582" s="887"/>
      <c r="AC1582" s="886"/>
      <c r="AI1582" s="806" t="s">
        <v>822</v>
      </c>
      <c r="AJ1582" s="807">
        <v>42</v>
      </c>
      <c r="AK1582" s="807">
        <v>86</v>
      </c>
      <c r="AL1582" s="759" t="str">
        <f t="shared" si="49"/>
        <v>Vejez</v>
      </c>
    </row>
    <row r="1583" spans="1:38" ht="15">
      <c r="A1583" s="806" t="s">
        <v>874</v>
      </c>
      <c r="B1583" s="806" t="s">
        <v>815</v>
      </c>
      <c r="C1583" s="806" t="s">
        <v>788</v>
      </c>
      <c r="D1583" s="806" t="s">
        <v>784</v>
      </c>
      <c r="E1583" s="807">
        <v>1247</v>
      </c>
      <c r="G1583" s="806" t="s">
        <v>932</v>
      </c>
      <c r="H1583" s="807">
        <v>8</v>
      </c>
      <c r="I1583" s="807">
        <v>1245</v>
      </c>
      <c r="K1583" s="806" t="s">
        <v>683</v>
      </c>
      <c r="L1583" s="806" t="s">
        <v>807</v>
      </c>
      <c r="M1583" s="806" t="s">
        <v>829</v>
      </c>
      <c r="N1583" s="807">
        <v>8</v>
      </c>
      <c r="O1583" s="884"/>
      <c r="P1583" s="806" t="s">
        <v>821</v>
      </c>
      <c r="Q1583" s="807">
        <v>26</v>
      </c>
      <c r="R1583" s="807">
        <v>31</v>
      </c>
      <c r="S1583" s="759" t="str">
        <f t="shared" si="48"/>
        <v>Adulto</v>
      </c>
      <c r="U1583" s="806" t="s">
        <v>932</v>
      </c>
      <c r="V1583" s="807">
        <v>11</v>
      </c>
      <c r="W1583" s="807">
        <v>210</v>
      </c>
      <c r="X1583" s="885"/>
      <c r="Z1583" s="886"/>
      <c r="AA1583" s="886"/>
      <c r="AB1583" s="887"/>
      <c r="AC1583" s="886"/>
      <c r="AI1583" s="806" t="s">
        <v>822</v>
      </c>
      <c r="AJ1583" s="807">
        <v>29</v>
      </c>
      <c r="AK1583" s="807">
        <v>87</v>
      </c>
      <c r="AL1583" s="759" t="str">
        <f t="shared" si="49"/>
        <v>Vejez</v>
      </c>
    </row>
    <row r="1584" spans="1:38" ht="15">
      <c r="A1584" s="806" t="s">
        <v>874</v>
      </c>
      <c r="B1584" s="806" t="s">
        <v>815</v>
      </c>
      <c r="C1584" s="806" t="s">
        <v>783</v>
      </c>
      <c r="D1584" s="806" t="s">
        <v>789</v>
      </c>
      <c r="E1584" s="807">
        <v>363</v>
      </c>
      <c r="G1584" s="806" t="s">
        <v>932</v>
      </c>
      <c r="H1584" s="807">
        <v>9</v>
      </c>
      <c r="I1584" s="807">
        <v>973</v>
      </c>
      <c r="K1584" s="806" t="s">
        <v>683</v>
      </c>
      <c r="L1584" s="806" t="s">
        <v>807</v>
      </c>
      <c r="M1584" s="806" t="s">
        <v>798</v>
      </c>
      <c r="N1584" s="807">
        <v>9</v>
      </c>
      <c r="O1584" s="884"/>
      <c r="P1584" s="806" t="s">
        <v>821</v>
      </c>
      <c r="Q1584" s="807">
        <v>25</v>
      </c>
      <c r="R1584" s="807">
        <v>32</v>
      </c>
      <c r="S1584" s="759" t="str">
        <f t="shared" si="48"/>
        <v>Adulto</v>
      </c>
      <c r="U1584" s="806" t="s">
        <v>932</v>
      </c>
      <c r="V1584" s="807">
        <v>12</v>
      </c>
      <c r="W1584" s="807">
        <v>240</v>
      </c>
      <c r="X1584" s="885"/>
      <c r="Z1584" s="886"/>
      <c r="AA1584" s="886"/>
      <c r="AB1584" s="887"/>
      <c r="AC1584" s="886"/>
      <c r="AI1584" s="806" t="s">
        <v>822</v>
      </c>
      <c r="AJ1584" s="807">
        <v>23</v>
      </c>
      <c r="AK1584" s="807">
        <v>88</v>
      </c>
      <c r="AL1584" s="759" t="str">
        <f t="shared" si="49"/>
        <v>Vejez</v>
      </c>
    </row>
    <row r="1585" spans="1:38" ht="15">
      <c r="A1585" s="806" t="s">
        <v>874</v>
      </c>
      <c r="B1585" s="806" t="s">
        <v>815</v>
      </c>
      <c r="C1585" s="806" t="s">
        <v>783</v>
      </c>
      <c r="D1585" s="806" t="s">
        <v>784</v>
      </c>
      <c r="E1585" s="807">
        <v>1298</v>
      </c>
      <c r="G1585" s="806" t="s">
        <v>932</v>
      </c>
      <c r="H1585" s="807">
        <v>10</v>
      </c>
      <c r="I1585" s="807">
        <v>716</v>
      </c>
      <c r="K1585" s="806" t="s">
        <v>683</v>
      </c>
      <c r="L1585" s="806" t="s">
        <v>807</v>
      </c>
      <c r="M1585" s="806" t="s">
        <v>799</v>
      </c>
      <c r="N1585" s="807">
        <v>6</v>
      </c>
      <c r="O1585" s="884"/>
      <c r="P1585" s="806" t="s">
        <v>821</v>
      </c>
      <c r="Q1585" s="807">
        <v>24</v>
      </c>
      <c r="R1585" s="807">
        <v>33</v>
      </c>
      <c r="S1585" s="759" t="str">
        <f t="shared" si="48"/>
        <v>Adulto</v>
      </c>
      <c r="U1585" s="806" t="s">
        <v>933</v>
      </c>
      <c r="V1585" s="807">
        <v>0</v>
      </c>
      <c r="W1585" s="807">
        <v>21</v>
      </c>
      <c r="X1585" s="885"/>
      <c r="Z1585" s="886"/>
      <c r="AA1585" s="886"/>
      <c r="AB1585" s="887"/>
      <c r="AC1585" s="886"/>
      <c r="AI1585" s="806" t="s">
        <v>822</v>
      </c>
      <c r="AJ1585" s="807">
        <v>32</v>
      </c>
      <c r="AK1585" s="807">
        <v>89</v>
      </c>
      <c r="AL1585" s="759" t="str">
        <f t="shared" si="49"/>
        <v>Vejez</v>
      </c>
    </row>
    <row r="1586" spans="1:38" ht="15">
      <c r="A1586" s="806" t="s">
        <v>874</v>
      </c>
      <c r="B1586" s="806" t="s">
        <v>818</v>
      </c>
      <c r="C1586" s="806" t="s">
        <v>788</v>
      </c>
      <c r="D1586" s="806" t="s">
        <v>789</v>
      </c>
      <c r="E1586" s="807">
        <v>3</v>
      </c>
      <c r="G1586" s="806" t="s">
        <v>932</v>
      </c>
      <c r="H1586" s="807">
        <v>11</v>
      </c>
      <c r="I1586" s="807">
        <v>500</v>
      </c>
      <c r="K1586" s="806" t="s">
        <v>683</v>
      </c>
      <c r="L1586" s="806" t="s">
        <v>807</v>
      </c>
      <c r="M1586" s="806" t="s">
        <v>801</v>
      </c>
      <c r="N1586" s="807">
        <v>11</v>
      </c>
      <c r="O1586" s="884"/>
      <c r="P1586" s="806" t="s">
        <v>821</v>
      </c>
      <c r="Q1586" s="807">
        <v>23</v>
      </c>
      <c r="R1586" s="807">
        <v>34</v>
      </c>
      <c r="S1586" s="759" t="str">
        <f t="shared" si="48"/>
        <v>Adulto</v>
      </c>
      <c r="U1586" s="806" t="s">
        <v>933</v>
      </c>
      <c r="V1586" s="807">
        <v>1</v>
      </c>
      <c r="W1586" s="807">
        <v>132</v>
      </c>
      <c r="X1586" s="885"/>
      <c r="Z1586" s="886"/>
      <c r="AA1586" s="886"/>
      <c r="AB1586" s="887"/>
      <c r="AC1586" s="886"/>
      <c r="AI1586" s="806" t="s">
        <v>822</v>
      </c>
      <c r="AJ1586" s="807">
        <v>15</v>
      </c>
      <c r="AK1586" s="807">
        <v>90</v>
      </c>
      <c r="AL1586" s="759" t="str">
        <f t="shared" si="49"/>
        <v>Vejez</v>
      </c>
    </row>
    <row r="1587" spans="1:38" ht="15">
      <c r="A1587" s="806" t="s">
        <v>874</v>
      </c>
      <c r="B1587" s="806" t="s">
        <v>818</v>
      </c>
      <c r="C1587" s="806" t="s">
        <v>788</v>
      </c>
      <c r="D1587" s="806" t="s">
        <v>784</v>
      </c>
      <c r="E1587" s="807">
        <v>34</v>
      </c>
      <c r="G1587" s="806" t="s">
        <v>932</v>
      </c>
      <c r="H1587" s="807">
        <v>12</v>
      </c>
      <c r="I1587" s="807">
        <v>626</v>
      </c>
      <c r="K1587" s="806" t="s">
        <v>683</v>
      </c>
      <c r="L1587" s="806" t="s">
        <v>807</v>
      </c>
      <c r="M1587" s="806" t="s">
        <v>674</v>
      </c>
      <c r="N1587" s="807">
        <v>1891</v>
      </c>
      <c r="O1587" s="884"/>
      <c r="P1587" s="806" t="s">
        <v>821</v>
      </c>
      <c r="Q1587" s="807">
        <v>29</v>
      </c>
      <c r="R1587" s="807">
        <v>35</v>
      </c>
      <c r="S1587" s="759" t="str">
        <f t="shared" si="48"/>
        <v>Adulto</v>
      </c>
      <c r="U1587" s="806" t="s">
        <v>933</v>
      </c>
      <c r="V1587" s="807">
        <v>2</v>
      </c>
      <c r="W1587" s="807">
        <v>405</v>
      </c>
      <c r="X1587" s="885"/>
      <c r="Z1587" s="886"/>
      <c r="AA1587" s="886"/>
      <c r="AB1587" s="887"/>
      <c r="AC1587" s="886"/>
      <c r="AI1587" s="806" t="s">
        <v>822</v>
      </c>
      <c r="AJ1587" s="807">
        <v>15</v>
      </c>
      <c r="AK1587" s="807">
        <v>91</v>
      </c>
      <c r="AL1587" s="759" t="str">
        <f t="shared" si="49"/>
        <v>Vejez</v>
      </c>
    </row>
    <row r="1588" spans="1:38" ht="15">
      <c r="A1588" s="806" t="s">
        <v>874</v>
      </c>
      <c r="B1588" s="806" t="s">
        <v>818</v>
      </c>
      <c r="C1588" s="806" t="s">
        <v>783</v>
      </c>
      <c r="D1588" s="806" t="s">
        <v>789</v>
      </c>
      <c r="E1588" s="807">
        <v>10</v>
      </c>
      <c r="G1588" s="806" t="s">
        <v>933</v>
      </c>
      <c r="H1588" s="807">
        <v>0</v>
      </c>
      <c r="I1588" s="807">
        <v>147</v>
      </c>
      <c r="K1588" s="806" t="s">
        <v>683</v>
      </c>
      <c r="L1588" s="806" t="s">
        <v>807</v>
      </c>
      <c r="M1588" s="806" t="s">
        <v>684</v>
      </c>
      <c r="N1588" s="807">
        <v>598</v>
      </c>
      <c r="O1588" s="884"/>
      <c r="P1588" s="806" t="s">
        <v>821</v>
      </c>
      <c r="Q1588" s="807">
        <v>26</v>
      </c>
      <c r="R1588" s="807">
        <v>36</v>
      </c>
      <c r="S1588" s="759" t="str">
        <f t="shared" si="48"/>
        <v>Adulto</v>
      </c>
      <c r="U1588" s="806" t="s">
        <v>933</v>
      </c>
      <c r="V1588" s="807">
        <v>3</v>
      </c>
      <c r="W1588" s="807">
        <v>206</v>
      </c>
      <c r="X1588" s="885"/>
      <c r="Z1588" s="886"/>
      <c r="AA1588" s="886"/>
      <c r="AB1588" s="887"/>
      <c r="AC1588" s="886"/>
      <c r="AI1588" s="806" t="s">
        <v>822</v>
      </c>
      <c r="AJ1588" s="807">
        <v>15</v>
      </c>
      <c r="AK1588" s="807">
        <v>92</v>
      </c>
      <c r="AL1588" s="759" t="str">
        <f t="shared" si="49"/>
        <v>Vejez</v>
      </c>
    </row>
    <row r="1589" spans="1:38" ht="15">
      <c r="A1589" s="806" t="s">
        <v>874</v>
      </c>
      <c r="B1589" s="806" t="s">
        <v>818</v>
      </c>
      <c r="C1589" s="806" t="s">
        <v>783</v>
      </c>
      <c r="D1589" s="806" t="s">
        <v>784</v>
      </c>
      <c r="E1589" s="807">
        <v>65</v>
      </c>
      <c r="G1589" s="806" t="s">
        <v>933</v>
      </c>
      <c r="H1589" s="807">
        <v>1</v>
      </c>
      <c r="I1589" s="807">
        <v>698</v>
      </c>
      <c r="K1589" s="806" t="s">
        <v>683</v>
      </c>
      <c r="L1589" s="806" t="s">
        <v>827</v>
      </c>
      <c r="M1589" s="806" t="s">
        <v>662</v>
      </c>
      <c r="N1589" s="807">
        <v>1</v>
      </c>
      <c r="O1589" s="884"/>
      <c r="P1589" s="806" t="s">
        <v>821</v>
      </c>
      <c r="Q1589" s="807">
        <v>31</v>
      </c>
      <c r="R1589" s="807">
        <v>37</v>
      </c>
      <c r="S1589" s="759" t="str">
        <f t="shared" si="48"/>
        <v>Adulto</v>
      </c>
      <c r="U1589" s="806" t="s">
        <v>933</v>
      </c>
      <c r="V1589" s="807">
        <v>4</v>
      </c>
      <c r="W1589" s="807">
        <v>1816</v>
      </c>
      <c r="X1589" s="885"/>
      <c r="Z1589" s="886"/>
      <c r="AA1589" s="886"/>
      <c r="AB1589" s="887"/>
      <c r="AC1589" s="886"/>
      <c r="AI1589" s="806" t="s">
        <v>822</v>
      </c>
      <c r="AJ1589" s="807">
        <v>9</v>
      </c>
      <c r="AK1589" s="807">
        <v>93</v>
      </c>
      <c r="AL1589" s="759" t="str">
        <f t="shared" si="49"/>
        <v>Vejez</v>
      </c>
    </row>
    <row r="1590" spans="1:38" ht="15">
      <c r="A1590" s="806" t="s">
        <v>876</v>
      </c>
      <c r="B1590" s="806" t="s">
        <v>782</v>
      </c>
      <c r="C1590" s="806" t="s">
        <v>788</v>
      </c>
      <c r="D1590" s="806" t="s">
        <v>789</v>
      </c>
      <c r="E1590" s="807">
        <v>3</v>
      </c>
      <c r="G1590" s="806" t="s">
        <v>933</v>
      </c>
      <c r="H1590" s="807">
        <v>2</v>
      </c>
      <c r="I1590" s="807">
        <v>2174</v>
      </c>
      <c r="K1590" s="806" t="s">
        <v>683</v>
      </c>
      <c r="L1590" s="806" t="s">
        <v>827</v>
      </c>
      <c r="M1590" s="806" t="s">
        <v>820</v>
      </c>
      <c r="N1590" s="807">
        <v>1</v>
      </c>
      <c r="O1590" s="884"/>
      <c r="P1590" s="806" t="s">
        <v>821</v>
      </c>
      <c r="Q1590" s="807">
        <v>24</v>
      </c>
      <c r="R1590" s="807">
        <v>38</v>
      </c>
      <c r="S1590" s="759" t="str">
        <f t="shared" si="48"/>
        <v>Adulto</v>
      </c>
      <c r="U1590" s="806" t="s">
        <v>933</v>
      </c>
      <c r="V1590" s="807">
        <v>5</v>
      </c>
      <c r="W1590" s="807">
        <v>234</v>
      </c>
      <c r="X1590" s="885"/>
      <c r="Z1590" s="886"/>
      <c r="AA1590" s="886"/>
      <c r="AB1590" s="887"/>
      <c r="AC1590" s="886"/>
      <c r="AI1590" s="806" t="s">
        <v>822</v>
      </c>
      <c r="AJ1590" s="807">
        <v>8</v>
      </c>
      <c r="AK1590" s="807">
        <v>94</v>
      </c>
      <c r="AL1590" s="759" t="str">
        <f t="shared" si="49"/>
        <v>Vejez</v>
      </c>
    </row>
    <row r="1591" spans="1:38" ht="15">
      <c r="A1591" s="806" t="s">
        <v>876</v>
      </c>
      <c r="B1591" s="806" t="s">
        <v>782</v>
      </c>
      <c r="C1591" s="806" t="s">
        <v>788</v>
      </c>
      <c r="D1591" s="806" t="s">
        <v>784</v>
      </c>
      <c r="E1591" s="807">
        <v>118</v>
      </c>
      <c r="G1591" s="806" t="s">
        <v>933</v>
      </c>
      <c r="H1591" s="807">
        <v>3</v>
      </c>
      <c r="I1591" s="807">
        <v>1231</v>
      </c>
      <c r="K1591" s="806" t="s">
        <v>683</v>
      </c>
      <c r="L1591" s="806" t="s">
        <v>827</v>
      </c>
      <c r="M1591" s="806" t="s">
        <v>806</v>
      </c>
      <c r="N1591" s="807">
        <v>2</v>
      </c>
      <c r="O1591" s="884"/>
      <c r="P1591" s="806" t="s">
        <v>821</v>
      </c>
      <c r="Q1591" s="807">
        <v>28</v>
      </c>
      <c r="R1591" s="807">
        <v>39</v>
      </c>
      <c r="S1591" s="759" t="str">
        <f t="shared" si="48"/>
        <v>Adulto</v>
      </c>
      <c r="U1591" s="806" t="s">
        <v>933</v>
      </c>
      <c r="V1591" s="807">
        <v>6</v>
      </c>
      <c r="W1591" s="807">
        <v>227</v>
      </c>
      <c r="X1591" s="885"/>
      <c r="Z1591" s="886"/>
      <c r="AA1591" s="886"/>
      <c r="AB1591" s="887"/>
      <c r="AC1591" s="886"/>
      <c r="AI1591" s="806" t="s">
        <v>822</v>
      </c>
      <c r="AJ1591" s="807">
        <v>3</v>
      </c>
      <c r="AK1591" s="807">
        <v>95</v>
      </c>
      <c r="AL1591" s="759" t="str">
        <f t="shared" si="49"/>
        <v>Vejez</v>
      </c>
    </row>
    <row r="1592" spans="1:38" ht="15">
      <c r="A1592" s="806" t="s">
        <v>876</v>
      </c>
      <c r="B1592" s="806" t="s">
        <v>782</v>
      </c>
      <c r="C1592" s="806" t="s">
        <v>783</v>
      </c>
      <c r="D1592" s="806" t="s">
        <v>789</v>
      </c>
      <c r="E1592" s="807">
        <v>9</v>
      </c>
      <c r="G1592" s="806" t="s">
        <v>933</v>
      </c>
      <c r="H1592" s="807">
        <v>4</v>
      </c>
      <c r="I1592" s="807">
        <v>4980</v>
      </c>
      <c r="K1592" s="806" t="s">
        <v>683</v>
      </c>
      <c r="L1592" s="806" t="s">
        <v>827</v>
      </c>
      <c r="M1592" s="806" t="s">
        <v>790</v>
      </c>
      <c r="N1592" s="807">
        <v>2</v>
      </c>
      <c r="O1592" s="884"/>
      <c r="P1592" s="806" t="s">
        <v>821</v>
      </c>
      <c r="Q1592" s="807">
        <v>26</v>
      </c>
      <c r="R1592" s="807">
        <v>40</v>
      </c>
      <c r="S1592" s="759" t="str">
        <f t="shared" si="48"/>
        <v>Adulto</v>
      </c>
      <c r="U1592" s="806" t="s">
        <v>933</v>
      </c>
      <c r="V1592" s="807">
        <v>7</v>
      </c>
      <c r="W1592" s="807">
        <v>179</v>
      </c>
      <c r="X1592" s="885"/>
      <c r="Z1592" s="886"/>
      <c r="AA1592" s="886"/>
      <c r="AB1592" s="887"/>
      <c r="AC1592" s="886"/>
      <c r="AI1592" s="806" t="s">
        <v>822</v>
      </c>
      <c r="AJ1592" s="807">
        <v>4</v>
      </c>
      <c r="AK1592" s="807">
        <v>96</v>
      </c>
      <c r="AL1592" s="759" t="str">
        <f t="shared" si="49"/>
        <v>Vejez</v>
      </c>
    </row>
    <row r="1593" spans="1:38" ht="15">
      <c r="A1593" s="806" t="s">
        <v>876</v>
      </c>
      <c r="B1593" s="806" t="s">
        <v>782</v>
      </c>
      <c r="C1593" s="806" t="s">
        <v>783</v>
      </c>
      <c r="D1593" s="806" t="s">
        <v>784</v>
      </c>
      <c r="E1593" s="807">
        <v>113</v>
      </c>
      <c r="G1593" s="806" t="s">
        <v>933</v>
      </c>
      <c r="H1593" s="807">
        <v>5</v>
      </c>
      <c r="I1593" s="807">
        <v>833</v>
      </c>
      <c r="K1593" s="806" t="s">
        <v>683</v>
      </c>
      <c r="L1593" s="806" t="s">
        <v>827</v>
      </c>
      <c r="M1593" s="806" t="s">
        <v>791</v>
      </c>
      <c r="N1593" s="807">
        <v>2</v>
      </c>
      <c r="O1593" s="884"/>
      <c r="P1593" s="806" t="s">
        <v>821</v>
      </c>
      <c r="Q1593" s="807">
        <v>39</v>
      </c>
      <c r="R1593" s="807">
        <v>41</v>
      </c>
      <c r="S1593" s="759" t="str">
        <f t="shared" si="48"/>
        <v>Adulto</v>
      </c>
      <c r="U1593" s="806" t="s">
        <v>933</v>
      </c>
      <c r="V1593" s="807">
        <v>8</v>
      </c>
      <c r="W1593" s="807">
        <v>151</v>
      </c>
      <c r="X1593" s="885"/>
      <c r="Z1593" s="886"/>
      <c r="AA1593" s="886"/>
      <c r="AB1593" s="887"/>
      <c r="AC1593" s="886"/>
      <c r="AI1593" s="806" t="s">
        <v>822</v>
      </c>
      <c r="AJ1593" s="807">
        <v>1</v>
      </c>
      <c r="AK1593" s="807">
        <v>97</v>
      </c>
      <c r="AL1593" s="759" t="str">
        <f t="shared" si="49"/>
        <v>Vejez</v>
      </c>
    </row>
    <row r="1594" spans="1:38" ht="15">
      <c r="A1594" s="806" t="s">
        <v>876</v>
      </c>
      <c r="B1594" s="806" t="s">
        <v>662</v>
      </c>
      <c r="C1594" s="806" t="s">
        <v>788</v>
      </c>
      <c r="D1594" s="806" t="s">
        <v>789</v>
      </c>
      <c r="E1594" s="807">
        <v>205</v>
      </c>
      <c r="G1594" s="806" t="s">
        <v>933</v>
      </c>
      <c r="H1594" s="807">
        <v>6</v>
      </c>
      <c r="I1594" s="807">
        <v>925</v>
      </c>
      <c r="K1594" s="806" t="s">
        <v>683</v>
      </c>
      <c r="L1594" s="806" t="s">
        <v>827</v>
      </c>
      <c r="M1594" s="806" t="s">
        <v>824</v>
      </c>
      <c r="N1594" s="807">
        <v>4</v>
      </c>
      <c r="O1594" s="884"/>
      <c r="P1594" s="806" t="s">
        <v>821</v>
      </c>
      <c r="Q1594" s="807">
        <v>37</v>
      </c>
      <c r="R1594" s="807">
        <v>42</v>
      </c>
      <c r="S1594" s="759" t="str">
        <f t="shared" si="48"/>
        <v>Adulto</v>
      </c>
      <c r="U1594" s="806" t="s">
        <v>933</v>
      </c>
      <c r="V1594" s="807">
        <v>9</v>
      </c>
      <c r="W1594" s="807">
        <v>119</v>
      </c>
      <c r="X1594" s="885"/>
      <c r="Z1594" s="886"/>
      <c r="AA1594" s="886"/>
      <c r="AB1594" s="887"/>
      <c r="AC1594" s="886"/>
      <c r="AI1594" s="806" t="s">
        <v>822</v>
      </c>
      <c r="AJ1594" s="807">
        <v>1</v>
      </c>
      <c r="AK1594" s="807">
        <v>98</v>
      </c>
      <c r="AL1594" s="759" t="str">
        <f t="shared" si="49"/>
        <v>Vejez</v>
      </c>
    </row>
    <row r="1595" spans="1:38" ht="15">
      <c r="A1595" s="806" t="s">
        <v>876</v>
      </c>
      <c r="B1595" s="806" t="s">
        <v>662</v>
      </c>
      <c r="C1595" s="806" t="s">
        <v>788</v>
      </c>
      <c r="D1595" s="806" t="s">
        <v>784</v>
      </c>
      <c r="E1595" s="807">
        <v>2274</v>
      </c>
      <c r="G1595" s="806" t="s">
        <v>933</v>
      </c>
      <c r="H1595" s="807">
        <v>7</v>
      </c>
      <c r="I1595" s="807">
        <v>942</v>
      </c>
      <c r="K1595" s="806" t="s">
        <v>683</v>
      </c>
      <c r="L1595" s="806" t="s">
        <v>827</v>
      </c>
      <c r="M1595" s="806" t="s">
        <v>666</v>
      </c>
      <c r="N1595" s="807">
        <v>2</v>
      </c>
      <c r="O1595" s="884"/>
      <c r="P1595" s="806" t="s">
        <v>821</v>
      </c>
      <c r="Q1595" s="807">
        <v>25</v>
      </c>
      <c r="R1595" s="807">
        <v>43</v>
      </c>
      <c r="S1595" s="759" t="str">
        <f t="shared" si="48"/>
        <v>Adulto</v>
      </c>
      <c r="U1595" s="806" t="s">
        <v>933</v>
      </c>
      <c r="V1595" s="807">
        <v>10</v>
      </c>
      <c r="W1595" s="807">
        <v>56</v>
      </c>
      <c r="X1595" s="885"/>
      <c r="Z1595" s="886"/>
      <c r="AA1595" s="886"/>
      <c r="AB1595" s="887"/>
      <c r="AC1595" s="886"/>
      <c r="AI1595" s="806" t="s">
        <v>822</v>
      </c>
      <c r="AJ1595" s="807">
        <v>2</v>
      </c>
      <c r="AK1595" s="807">
        <v>99</v>
      </c>
      <c r="AL1595" s="759" t="str">
        <f t="shared" si="49"/>
        <v>Vejez</v>
      </c>
    </row>
    <row r="1596" spans="1:38" ht="15">
      <c r="A1596" s="806" t="s">
        <v>876</v>
      </c>
      <c r="B1596" s="806" t="s">
        <v>662</v>
      </c>
      <c r="C1596" s="806" t="s">
        <v>783</v>
      </c>
      <c r="D1596" s="806" t="s">
        <v>789</v>
      </c>
      <c r="E1596" s="807">
        <v>225</v>
      </c>
      <c r="G1596" s="806" t="s">
        <v>933</v>
      </c>
      <c r="H1596" s="807">
        <v>8</v>
      </c>
      <c r="I1596" s="807">
        <v>860</v>
      </c>
      <c r="K1596" s="806" t="s">
        <v>683</v>
      </c>
      <c r="L1596" s="806" t="s">
        <v>827</v>
      </c>
      <c r="M1596" s="806" t="s">
        <v>794</v>
      </c>
      <c r="N1596" s="807">
        <v>5</v>
      </c>
      <c r="O1596" s="884"/>
      <c r="P1596" s="806" t="s">
        <v>821</v>
      </c>
      <c r="Q1596" s="807">
        <v>35</v>
      </c>
      <c r="R1596" s="807">
        <v>44</v>
      </c>
      <c r="S1596" s="759" t="str">
        <f t="shared" si="48"/>
        <v>Adulto</v>
      </c>
      <c r="U1596" s="806" t="s">
        <v>933</v>
      </c>
      <c r="V1596" s="807">
        <v>11</v>
      </c>
      <c r="W1596" s="807">
        <v>38</v>
      </c>
      <c r="X1596" s="885"/>
      <c r="Z1596" s="886"/>
      <c r="AA1596" s="886"/>
      <c r="AB1596" s="887"/>
      <c r="AC1596" s="886"/>
      <c r="AI1596" s="806" t="s">
        <v>822</v>
      </c>
      <c r="AJ1596" s="807">
        <v>3</v>
      </c>
      <c r="AK1596" s="807">
        <v>101</v>
      </c>
      <c r="AL1596" s="759" t="str">
        <f t="shared" si="49"/>
        <v>Vejez</v>
      </c>
    </row>
    <row r="1597" spans="1:38" ht="15">
      <c r="A1597" s="806" t="s">
        <v>876</v>
      </c>
      <c r="B1597" s="806" t="s">
        <v>662</v>
      </c>
      <c r="C1597" s="806" t="s">
        <v>783</v>
      </c>
      <c r="D1597" s="806" t="s">
        <v>784</v>
      </c>
      <c r="E1597" s="807">
        <v>2068</v>
      </c>
      <c r="G1597" s="806" t="s">
        <v>933</v>
      </c>
      <c r="H1597" s="807">
        <v>9</v>
      </c>
      <c r="I1597" s="807">
        <v>688</v>
      </c>
      <c r="K1597" s="806" t="s">
        <v>683</v>
      </c>
      <c r="L1597" s="806" t="s">
        <v>827</v>
      </c>
      <c r="M1597" s="806" t="s">
        <v>795</v>
      </c>
      <c r="N1597" s="807">
        <v>2</v>
      </c>
      <c r="O1597" s="884"/>
      <c r="P1597" s="806" t="s">
        <v>821</v>
      </c>
      <c r="Q1597" s="807">
        <v>32</v>
      </c>
      <c r="R1597" s="807">
        <v>45</v>
      </c>
      <c r="S1597" s="759" t="str">
        <f t="shared" si="48"/>
        <v>Adulto</v>
      </c>
      <c r="U1597" s="806" t="s">
        <v>933</v>
      </c>
      <c r="V1597" s="807">
        <v>12</v>
      </c>
      <c r="W1597" s="807">
        <v>73</v>
      </c>
      <c r="X1597" s="885"/>
      <c r="Z1597" s="886"/>
      <c r="AA1597" s="886"/>
      <c r="AB1597" s="887"/>
      <c r="AC1597" s="886"/>
      <c r="AI1597" s="806" t="s">
        <v>822</v>
      </c>
      <c r="AJ1597" s="807">
        <v>1</v>
      </c>
      <c r="AK1597" s="807">
        <v>103</v>
      </c>
      <c r="AL1597" s="759" t="str">
        <f t="shared" si="49"/>
        <v>Vejez</v>
      </c>
    </row>
    <row r="1598" spans="1:38" ht="30">
      <c r="A1598" s="806" t="s">
        <v>876</v>
      </c>
      <c r="B1598" s="806" t="s">
        <v>666</v>
      </c>
      <c r="C1598" s="806" t="s">
        <v>788</v>
      </c>
      <c r="D1598" s="806" t="s">
        <v>789</v>
      </c>
      <c r="E1598" s="807">
        <v>84</v>
      </c>
      <c r="G1598" s="806" t="s">
        <v>933</v>
      </c>
      <c r="H1598" s="807">
        <v>10</v>
      </c>
      <c r="I1598" s="807">
        <v>564</v>
      </c>
      <c r="K1598" s="806" t="s">
        <v>683</v>
      </c>
      <c r="L1598" s="806" t="s">
        <v>827</v>
      </c>
      <c r="M1598" s="806" t="s">
        <v>798</v>
      </c>
      <c r="N1598" s="807">
        <v>6</v>
      </c>
      <c r="O1598" s="884"/>
      <c r="P1598" s="806" t="s">
        <v>821</v>
      </c>
      <c r="Q1598" s="807">
        <v>34</v>
      </c>
      <c r="R1598" s="807">
        <v>46</v>
      </c>
      <c r="S1598" s="759" t="str">
        <f t="shared" si="48"/>
        <v>Adulto</v>
      </c>
      <c r="U1598" s="806" t="s">
        <v>853</v>
      </c>
      <c r="V1598" s="807">
        <v>0</v>
      </c>
      <c r="W1598" s="807">
        <v>15</v>
      </c>
      <c r="X1598" s="885"/>
      <c r="Z1598" s="886"/>
      <c r="AA1598" s="886"/>
      <c r="AB1598" s="887"/>
      <c r="AC1598" s="886"/>
      <c r="AI1598" s="806" t="s">
        <v>823</v>
      </c>
      <c r="AJ1598" s="807">
        <v>11</v>
      </c>
      <c r="AK1598" s="807">
        <v>0</v>
      </c>
      <c r="AL1598" s="759" t="str">
        <f t="shared" si="49"/>
        <v>Primera Infancia</v>
      </c>
    </row>
    <row r="1599" spans="1:38" ht="30">
      <c r="A1599" s="806" t="s">
        <v>876</v>
      </c>
      <c r="B1599" s="806" t="s">
        <v>666</v>
      </c>
      <c r="C1599" s="806" t="s">
        <v>788</v>
      </c>
      <c r="D1599" s="806" t="s">
        <v>784</v>
      </c>
      <c r="E1599" s="807">
        <v>1409</v>
      </c>
      <c r="G1599" s="806" t="s">
        <v>933</v>
      </c>
      <c r="H1599" s="807">
        <v>11</v>
      </c>
      <c r="I1599" s="807">
        <v>360</v>
      </c>
      <c r="K1599" s="806" t="s">
        <v>683</v>
      </c>
      <c r="L1599" s="806" t="s">
        <v>827</v>
      </c>
      <c r="M1599" s="806" t="s">
        <v>799</v>
      </c>
      <c r="N1599" s="807">
        <v>6</v>
      </c>
      <c r="O1599" s="884"/>
      <c r="P1599" s="806" t="s">
        <v>821</v>
      </c>
      <c r="Q1599" s="807">
        <v>39</v>
      </c>
      <c r="R1599" s="807">
        <v>47</v>
      </c>
      <c r="S1599" s="759" t="str">
        <f t="shared" si="48"/>
        <v>Adulto</v>
      </c>
      <c r="U1599" s="806" t="s">
        <v>853</v>
      </c>
      <c r="V1599" s="807">
        <v>1</v>
      </c>
      <c r="W1599" s="807">
        <v>37</v>
      </c>
      <c r="X1599" s="885"/>
      <c r="Z1599" s="886"/>
      <c r="AA1599" s="886"/>
      <c r="AB1599" s="887"/>
      <c r="AC1599" s="886"/>
      <c r="AI1599" s="806" t="s">
        <v>823</v>
      </c>
      <c r="AJ1599" s="807">
        <v>12</v>
      </c>
      <c r="AK1599" s="807">
        <v>1</v>
      </c>
      <c r="AL1599" s="759" t="str">
        <f t="shared" si="49"/>
        <v>Primera Infancia</v>
      </c>
    </row>
    <row r="1600" spans="1:38" ht="30">
      <c r="A1600" s="806" t="s">
        <v>876</v>
      </c>
      <c r="B1600" s="806" t="s">
        <v>666</v>
      </c>
      <c r="C1600" s="806" t="s">
        <v>783</v>
      </c>
      <c r="D1600" s="806" t="s">
        <v>789</v>
      </c>
      <c r="E1600" s="807">
        <v>60</v>
      </c>
      <c r="G1600" s="806" t="s">
        <v>933</v>
      </c>
      <c r="H1600" s="807">
        <v>12</v>
      </c>
      <c r="I1600" s="807">
        <v>503</v>
      </c>
      <c r="K1600" s="806" t="s">
        <v>683</v>
      </c>
      <c r="L1600" s="806" t="s">
        <v>827</v>
      </c>
      <c r="M1600" s="806" t="s">
        <v>801</v>
      </c>
      <c r="N1600" s="807">
        <v>27</v>
      </c>
      <c r="O1600" s="884"/>
      <c r="P1600" s="806" t="s">
        <v>821</v>
      </c>
      <c r="Q1600" s="807">
        <v>25</v>
      </c>
      <c r="R1600" s="807">
        <v>48</v>
      </c>
      <c r="S1600" s="759" t="str">
        <f t="shared" si="48"/>
        <v>Adulto</v>
      </c>
      <c r="U1600" s="806" t="s">
        <v>853</v>
      </c>
      <c r="V1600" s="807">
        <v>2</v>
      </c>
      <c r="W1600" s="807">
        <v>106</v>
      </c>
      <c r="X1600" s="885"/>
      <c r="Z1600" s="886"/>
      <c r="AA1600" s="886"/>
      <c r="AB1600" s="887"/>
      <c r="AC1600" s="886"/>
      <c r="AI1600" s="806" t="s">
        <v>823</v>
      </c>
      <c r="AJ1600" s="807">
        <v>9</v>
      </c>
      <c r="AK1600" s="807">
        <v>2</v>
      </c>
      <c r="AL1600" s="759" t="str">
        <f t="shared" si="49"/>
        <v>Primera Infancia</v>
      </c>
    </row>
    <row r="1601" spans="1:38" ht="30">
      <c r="A1601" s="806" t="s">
        <v>876</v>
      </c>
      <c r="B1601" s="806" t="s">
        <v>666</v>
      </c>
      <c r="C1601" s="806" t="s">
        <v>783</v>
      </c>
      <c r="D1601" s="806" t="s">
        <v>784</v>
      </c>
      <c r="E1601" s="807">
        <v>1161</v>
      </c>
      <c r="G1601" s="806" t="s">
        <v>853</v>
      </c>
      <c r="H1601" s="807">
        <v>0</v>
      </c>
      <c r="I1601" s="807">
        <v>128</v>
      </c>
      <c r="K1601" s="806" t="s">
        <v>683</v>
      </c>
      <c r="L1601" s="806" t="s">
        <v>827</v>
      </c>
      <c r="M1601" s="806" t="s">
        <v>674</v>
      </c>
      <c r="N1601" s="807">
        <v>4614</v>
      </c>
      <c r="O1601" s="884"/>
      <c r="P1601" s="806" t="s">
        <v>821</v>
      </c>
      <c r="Q1601" s="807">
        <v>44</v>
      </c>
      <c r="R1601" s="807">
        <v>49</v>
      </c>
      <c r="S1601" s="759" t="str">
        <f t="shared" si="48"/>
        <v>Adulto</v>
      </c>
      <c r="U1601" s="806" t="s">
        <v>853</v>
      </c>
      <c r="V1601" s="807">
        <v>3</v>
      </c>
      <c r="W1601" s="807">
        <v>40</v>
      </c>
      <c r="X1601" s="885"/>
      <c r="Z1601" s="886"/>
      <c r="AA1601" s="886"/>
      <c r="AB1601" s="887"/>
      <c r="AC1601" s="886"/>
      <c r="AI1601" s="806" t="s">
        <v>823</v>
      </c>
      <c r="AJ1601" s="807">
        <v>9</v>
      </c>
      <c r="AK1601" s="807">
        <v>3</v>
      </c>
      <c r="AL1601" s="759" t="str">
        <f t="shared" si="49"/>
        <v>Primera Infancia</v>
      </c>
    </row>
    <row r="1602" spans="1:38" ht="30">
      <c r="A1602" s="806" t="s">
        <v>876</v>
      </c>
      <c r="B1602" s="806" t="s">
        <v>669</v>
      </c>
      <c r="C1602" s="806" t="s">
        <v>788</v>
      </c>
      <c r="D1602" s="806" t="s">
        <v>784</v>
      </c>
      <c r="E1602" s="807">
        <v>88</v>
      </c>
      <c r="G1602" s="806" t="s">
        <v>853</v>
      </c>
      <c r="H1602" s="807">
        <v>1</v>
      </c>
      <c r="I1602" s="807">
        <v>706</v>
      </c>
      <c r="K1602" s="806" t="s">
        <v>683</v>
      </c>
      <c r="L1602" s="806" t="s">
        <v>827</v>
      </c>
      <c r="M1602" s="806" t="s">
        <v>684</v>
      </c>
      <c r="N1602" s="807">
        <v>1585</v>
      </c>
      <c r="O1602" s="884"/>
      <c r="P1602" s="806" t="s">
        <v>821</v>
      </c>
      <c r="Q1602" s="807">
        <v>29</v>
      </c>
      <c r="R1602" s="807">
        <v>50</v>
      </c>
      <c r="S1602" s="759" t="str">
        <f t="shared" si="48"/>
        <v>Adulto</v>
      </c>
      <c r="U1602" s="806" t="s">
        <v>853</v>
      </c>
      <c r="V1602" s="807">
        <v>4</v>
      </c>
      <c r="W1602" s="807">
        <v>994</v>
      </c>
      <c r="X1602" s="885"/>
      <c r="Z1602" s="886"/>
      <c r="AA1602" s="886"/>
      <c r="AB1602" s="887"/>
      <c r="AC1602" s="886"/>
      <c r="AI1602" s="806" t="s">
        <v>823</v>
      </c>
      <c r="AJ1602" s="807">
        <v>19</v>
      </c>
      <c r="AK1602" s="807">
        <v>4</v>
      </c>
      <c r="AL1602" s="759" t="str">
        <f t="shared" si="49"/>
        <v>Primera Infancia</v>
      </c>
    </row>
    <row r="1603" spans="1:38" ht="30">
      <c r="A1603" s="806" t="s">
        <v>876</v>
      </c>
      <c r="B1603" s="806" t="s">
        <v>669</v>
      </c>
      <c r="C1603" s="806" t="s">
        <v>783</v>
      </c>
      <c r="D1603" s="806" t="s">
        <v>789</v>
      </c>
      <c r="E1603" s="807">
        <v>2</v>
      </c>
      <c r="G1603" s="806" t="s">
        <v>853</v>
      </c>
      <c r="H1603" s="807">
        <v>2</v>
      </c>
      <c r="I1603" s="807">
        <v>2121</v>
      </c>
      <c r="K1603" s="806" t="s">
        <v>683</v>
      </c>
      <c r="L1603" s="806" t="s">
        <v>828</v>
      </c>
      <c r="M1603" s="806" t="s">
        <v>662</v>
      </c>
      <c r="N1603" s="807">
        <v>8</v>
      </c>
      <c r="O1603" s="884"/>
      <c r="P1603" s="806" t="s">
        <v>821</v>
      </c>
      <c r="Q1603" s="807">
        <v>41</v>
      </c>
      <c r="R1603" s="807">
        <v>51</v>
      </c>
      <c r="S1603" s="759" t="str">
        <f t="shared" ref="S1603:S1666" si="50">IF(P1603=0,"",IF(AND(R1603&gt;=0,R1603&lt;=5),"Primera Infancia",IF(AND(R1603&gt;=6,R1603&lt;=11),"Infancia",IF(AND(R1603&gt;=12,R1603&lt;=17),"Adolescente",IF(AND(R1603&gt;=18,R1603&lt;=28),"Juventud",IF(AND(R1603&gt;=29,R1603&lt;=59),"Adulto","Vejez"))))))</f>
        <v>Adulto</v>
      </c>
      <c r="U1603" s="806" t="s">
        <v>853</v>
      </c>
      <c r="V1603" s="807">
        <v>5</v>
      </c>
      <c r="W1603" s="807">
        <v>109</v>
      </c>
      <c r="X1603" s="885"/>
      <c r="Z1603" s="886"/>
      <c r="AA1603" s="886"/>
      <c r="AB1603" s="887"/>
      <c r="AC1603" s="886"/>
      <c r="AI1603" s="806" t="s">
        <v>823</v>
      </c>
      <c r="AJ1603" s="807">
        <v>12</v>
      </c>
      <c r="AK1603" s="807">
        <v>5</v>
      </c>
      <c r="AL1603" s="759" t="str">
        <f t="shared" ref="AL1603:AL1666" si="51">IF(AI1603=0,"",IF(AND(AK1603&gt;=0,AK1603&lt;=5),"Primera Infancia",IF(AND(AK1603&gt;=6,AK1603&lt;=11),"Infancia",IF(AND(AK1603&gt;=12,AK1603&lt;=17),"Adolescente",IF(AND(AK1603&gt;=18,AK1603&lt;=28),"Juventud",IF(AND(AK1603&gt;=29,AK1603&lt;=59),"Adulto","Vejez"))))))</f>
        <v>Primera Infancia</v>
      </c>
    </row>
    <row r="1604" spans="1:38" ht="15">
      <c r="A1604" s="806" t="s">
        <v>876</v>
      </c>
      <c r="B1604" s="806" t="s">
        <v>669</v>
      </c>
      <c r="C1604" s="806" t="s">
        <v>783</v>
      </c>
      <c r="D1604" s="806" t="s">
        <v>784</v>
      </c>
      <c r="E1604" s="807">
        <v>55</v>
      </c>
      <c r="G1604" s="806" t="s">
        <v>853</v>
      </c>
      <c r="H1604" s="807">
        <v>3</v>
      </c>
      <c r="I1604" s="807">
        <v>885</v>
      </c>
      <c r="K1604" s="806" t="s">
        <v>683</v>
      </c>
      <c r="L1604" s="806" t="s">
        <v>828</v>
      </c>
      <c r="M1604" s="806" t="s">
        <v>806</v>
      </c>
      <c r="N1604" s="807">
        <v>2</v>
      </c>
      <c r="O1604" s="884"/>
      <c r="P1604" s="806" t="s">
        <v>821</v>
      </c>
      <c r="Q1604" s="807">
        <v>31</v>
      </c>
      <c r="R1604" s="807">
        <v>52</v>
      </c>
      <c r="S1604" s="759" t="str">
        <f t="shared" si="50"/>
        <v>Adulto</v>
      </c>
      <c r="U1604" s="806" t="s">
        <v>853</v>
      </c>
      <c r="V1604" s="807">
        <v>6</v>
      </c>
      <c r="W1604" s="807">
        <v>81</v>
      </c>
      <c r="X1604" s="885"/>
      <c r="Z1604" s="886"/>
      <c r="AA1604" s="886"/>
      <c r="AB1604" s="887"/>
      <c r="AC1604" s="886"/>
      <c r="AI1604" s="806" t="s">
        <v>823</v>
      </c>
      <c r="AJ1604" s="807">
        <v>11</v>
      </c>
      <c r="AK1604" s="807">
        <v>6</v>
      </c>
      <c r="AL1604" s="759" t="str">
        <f t="shared" si="51"/>
        <v>Infancia</v>
      </c>
    </row>
    <row r="1605" spans="1:38" ht="15">
      <c r="A1605" s="806" t="s">
        <v>876</v>
      </c>
      <c r="B1605" s="806" t="s">
        <v>787</v>
      </c>
      <c r="C1605" s="806" t="s">
        <v>788</v>
      </c>
      <c r="D1605" s="806" t="s">
        <v>789</v>
      </c>
      <c r="E1605" s="807">
        <v>1</v>
      </c>
      <c r="G1605" s="806" t="s">
        <v>853</v>
      </c>
      <c r="H1605" s="807">
        <v>4</v>
      </c>
      <c r="I1605" s="807">
        <v>3296</v>
      </c>
      <c r="K1605" s="806" t="s">
        <v>683</v>
      </c>
      <c r="L1605" s="806" t="s">
        <v>828</v>
      </c>
      <c r="M1605" s="806" t="s">
        <v>790</v>
      </c>
      <c r="N1605" s="807">
        <v>1</v>
      </c>
      <c r="O1605" s="884"/>
      <c r="P1605" s="806" t="s">
        <v>821</v>
      </c>
      <c r="Q1605" s="807">
        <v>41</v>
      </c>
      <c r="R1605" s="807">
        <v>53</v>
      </c>
      <c r="S1605" s="759" t="str">
        <f t="shared" si="50"/>
        <v>Adulto</v>
      </c>
      <c r="U1605" s="806" t="s">
        <v>853</v>
      </c>
      <c r="V1605" s="807">
        <v>7</v>
      </c>
      <c r="W1605" s="807">
        <v>52</v>
      </c>
      <c r="X1605" s="885"/>
      <c r="Z1605" s="886"/>
      <c r="AA1605" s="886"/>
      <c r="AB1605" s="887"/>
      <c r="AC1605" s="886"/>
      <c r="AI1605" s="806" t="s">
        <v>823</v>
      </c>
      <c r="AJ1605" s="807">
        <v>13</v>
      </c>
      <c r="AK1605" s="807">
        <v>7</v>
      </c>
      <c r="AL1605" s="759" t="str">
        <f t="shared" si="51"/>
        <v>Infancia</v>
      </c>
    </row>
    <row r="1606" spans="1:38" ht="15">
      <c r="A1606" s="806" t="s">
        <v>876</v>
      </c>
      <c r="B1606" s="806" t="s">
        <v>787</v>
      </c>
      <c r="C1606" s="806" t="s">
        <v>788</v>
      </c>
      <c r="D1606" s="806" t="s">
        <v>784</v>
      </c>
      <c r="E1606" s="807">
        <v>43</v>
      </c>
      <c r="G1606" s="806" t="s">
        <v>853</v>
      </c>
      <c r="H1606" s="807">
        <v>5</v>
      </c>
      <c r="I1606" s="807">
        <v>503</v>
      </c>
      <c r="K1606" s="806" t="s">
        <v>683</v>
      </c>
      <c r="L1606" s="806" t="s">
        <v>828</v>
      </c>
      <c r="M1606" s="806" t="s">
        <v>791</v>
      </c>
      <c r="N1606" s="807">
        <v>7</v>
      </c>
      <c r="O1606" s="884"/>
      <c r="P1606" s="806" t="s">
        <v>821</v>
      </c>
      <c r="Q1606" s="807">
        <v>45</v>
      </c>
      <c r="R1606" s="807">
        <v>54</v>
      </c>
      <c r="S1606" s="759" t="str">
        <f t="shared" si="50"/>
        <v>Adulto</v>
      </c>
      <c r="U1606" s="806" t="s">
        <v>853</v>
      </c>
      <c r="V1606" s="807">
        <v>8</v>
      </c>
      <c r="W1606" s="807">
        <v>28</v>
      </c>
      <c r="X1606" s="885"/>
      <c r="Z1606" s="886"/>
      <c r="AA1606" s="886"/>
      <c r="AB1606" s="887"/>
      <c r="AC1606" s="886"/>
      <c r="AI1606" s="806" t="s">
        <v>823</v>
      </c>
      <c r="AJ1606" s="807">
        <v>14</v>
      </c>
      <c r="AK1606" s="807">
        <v>8</v>
      </c>
      <c r="AL1606" s="759" t="str">
        <f t="shared" si="51"/>
        <v>Infancia</v>
      </c>
    </row>
    <row r="1607" spans="1:38" ht="15">
      <c r="A1607" s="806" t="s">
        <v>876</v>
      </c>
      <c r="B1607" s="806" t="s">
        <v>787</v>
      </c>
      <c r="C1607" s="806" t="s">
        <v>783</v>
      </c>
      <c r="D1607" s="806" t="s">
        <v>784</v>
      </c>
      <c r="E1607" s="807">
        <v>51</v>
      </c>
      <c r="G1607" s="806" t="s">
        <v>853</v>
      </c>
      <c r="H1607" s="807">
        <v>6</v>
      </c>
      <c r="I1607" s="807">
        <v>430</v>
      </c>
      <c r="K1607" s="806" t="s">
        <v>683</v>
      </c>
      <c r="L1607" s="806" t="s">
        <v>828</v>
      </c>
      <c r="M1607" s="806" t="s">
        <v>666</v>
      </c>
      <c r="N1607" s="807">
        <v>2</v>
      </c>
      <c r="O1607" s="884"/>
      <c r="P1607" s="806" t="s">
        <v>821</v>
      </c>
      <c r="Q1607" s="807">
        <v>33</v>
      </c>
      <c r="R1607" s="807">
        <v>55</v>
      </c>
      <c r="S1607" s="759" t="str">
        <f t="shared" si="50"/>
        <v>Adulto</v>
      </c>
      <c r="U1607" s="806" t="s">
        <v>853</v>
      </c>
      <c r="V1607" s="807">
        <v>9</v>
      </c>
      <c r="W1607" s="807">
        <v>14</v>
      </c>
      <c r="X1607" s="885"/>
      <c r="Z1607" s="886"/>
      <c r="AA1607" s="886"/>
      <c r="AB1607" s="887"/>
      <c r="AC1607" s="886"/>
      <c r="AI1607" s="806" t="s">
        <v>823</v>
      </c>
      <c r="AJ1607" s="807">
        <v>19</v>
      </c>
      <c r="AK1607" s="807">
        <v>9</v>
      </c>
      <c r="AL1607" s="759" t="str">
        <f t="shared" si="51"/>
        <v>Infancia</v>
      </c>
    </row>
    <row r="1608" spans="1:38" ht="15">
      <c r="A1608" s="806" t="s">
        <v>876</v>
      </c>
      <c r="B1608" s="806" t="s">
        <v>792</v>
      </c>
      <c r="C1608" s="806" t="s">
        <v>783</v>
      </c>
      <c r="D1608" s="806" t="s">
        <v>784</v>
      </c>
      <c r="E1608" s="807">
        <v>2</v>
      </c>
      <c r="G1608" s="806" t="s">
        <v>853</v>
      </c>
      <c r="H1608" s="807">
        <v>7</v>
      </c>
      <c r="I1608" s="807">
        <v>413</v>
      </c>
      <c r="K1608" s="806" t="s">
        <v>683</v>
      </c>
      <c r="L1608" s="806" t="s">
        <v>828</v>
      </c>
      <c r="M1608" s="806" t="s">
        <v>794</v>
      </c>
      <c r="N1608" s="807">
        <v>7</v>
      </c>
      <c r="O1608" s="884"/>
      <c r="P1608" s="806" t="s">
        <v>821</v>
      </c>
      <c r="Q1608" s="807">
        <v>50</v>
      </c>
      <c r="R1608" s="807">
        <v>56</v>
      </c>
      <c r="S1608" s="759" t="str">
        <f t="shared" si="50"/>
        <v>Adulto</v>
      </c>
      <c r="U1608" s="806" t="s">
        <v>853</v>
      </c>
      <c r="V1608" s="807">
        <v>10</v>
      </c>
      <c r="W1608" s="807">
        <v>6</v>
      </c>
      <c r="X1608" s="885"/>
      <c r="Z1608" s="886"/>
      <c r="AA1608" s="886"/>
      <c r="AB1608" s="887"/>
      <c r="AC1608" s="886"/>
      <c r="AI1608" s="806" t="s">
        <v>823</v>
      </c>
      <c r="AJ1608" s="807">
        <v>18</v>
      </c>
      <c r="AK1608" s="807">
        <v>10</v>
      </c>
      <c r="AL1608" s="759" t="str">
        <f t="shared" si="51"/>
        <v>Infancia</v>
      </c>
    </row>
    <row r="1609" spans="1:38" ht="15">
      <c r="A1609" s="806" t="s">
        <v>876</v>
      </c>
      <c r="B1609" s="806" t="s">
        <v>815</v>
      </c>
      <c r="C1609" s="806" t="s">
        <v>788</v>
      </c>
      <c r="D1609" s="806" t="s">
        <v>789</v>
      </c>
      <c r="E1609" s="807">
        <v>150</v>
      </c>
      <c r="G1609" s="806" t="s">
        <v>853</v>
      </c>
      <c r="H1609" s="807">
        <v>8</v>
      </c>
      <c r="I1609" s="807">
        <v>359</v>
      </c>
      <c r="K1609" s="806" t="s">
        <v>683</v>
      </c>
      <c r="L1609" s="806" t="s">
        <v>828</v>
      </c>
      <c r="M1609" s="806" t="s">
        <v>795</v>
      </c>
      <c r="N1609" s="807">
        <v>1</v>
      </c>
      <c r="O1609" s="884"/>
      <c r="P1609" s="806" t="s">
        <v>821</v>
      </c>
      <c r="Q1609" s="807">
        <v>35</v>
      </c>
      <c r="R1609" s="807">
        <v>57</v>
      </c>
      <c r="S1609" s="759" t="str">
        <f t="shared" si="50"/>
        <v>Adulto</v>
      </c>
      <c r="U1609" s="806" t="s">
        <v>853</v>
      </c>
      <c r="V1609" s="807">
        <v>11</v>
      </c>
      <c r="W1609" s="807">
        <v>3</v>
      </c>
      <c r="X1609" s="885"/>
      <c r="Z1609" s="886"/>
      <c r="AA1609" s="886"/>
      <c r="AB1609" s="887"/>
      <c r="AC1609" s="886"/>
      <c r="AI1609" s="806" t="s">
        <v>823</v>
      </c>
      <c r="AJ1609" s="807">
        <v>14</v>
      </c>
      <c r="AK1609" s="807">
        <v>11</v>
      </c>
      <c r="AL1609" s="759" t="str">
        <f t="shared" si="51"/>
        <v>Infancia</v>
      </c>
    </row>
    <row r="1610" spans="1:38" ht="30">
      <c r="A1610" s="806" t="s">
        <v>876</v>
      </c>
      <c r="B1610" s="806" t="s">
        <v>815</v>
      </c>
      <c r="C1610" s="806" t="s">
        <v>788</v>
      </c>
      <c r="D1610" s="806" t="s">
        <v>784</v>
      </c>
      <c r="E1610" s="807">
        <v>934</v>
      </c>
      <c r="G1610" s="806" t="s">
        <v>853</v>
      </c>
      <c r="H1610" s="807">
        <v>9</v>
      </c>
      <c r="I1610" s="807">
        <v>278</v>
      </c>
      <c r="K1610" s="806" t="s">
        <v>683</v>
      </c>
      <c r="L1610" s="806" t="s">
        <v>828</v>
      </c>
      <c r="M1610" s="806" t="s">
        <v>798</v>
      </c>
      <c r="N1610" s="807">
        <v>5</v>
      </c>
      <c r="O1610" s="884"/>
      <c r="P1610" s="806" t="s">
        <v>821</v>
      </c>
      <c r="Q1610" s="807">
        <v>52</v>
      </c>
      <c r="R1610" s="807">
        <v>58</v>
      </c>
      <c r="S1610" s="759" t="str">
        <f t="shared" si="50"/>
        <v>Adulto</v>
      </c>
      <c r="U1610" s="806" t="s">
        <v>853</v>
      </c>
      <c r="V1610" s="807">
        <v>12</v>
      </c>
      <c r="W1610" s="807">
        <v>2</v>
      </c>
      <c r="X1610" s="885"/>
      <c r="Z1610" s="886"/>
      <c r="AA1610" s="886"/>
      <c r="AB1610" s="887"/>
      <c r="AC1610" s="886"/>
      <c r="AI1610" s="806" t="s">
        <v>823</v>
      </c>
      <c r="AJ1610" s="807">
        <v>17</v>
      </c>
      <c r="AK1610" s="807">
        <v>12</v>
      </c>
      <c r="AL1610" s="759" t="str">
        <f t="shared" si="51"/>
        <v>Adolescente</v>
      </c>
    </row>
    <row r="1611" spans="1:38" ht="30">
      <c r="A1611" s="806" t="s">
        <v>876</v>
      </c>
      <c r="B1611" s="806" t="s">
        <v>815</v>
      </c>
      <c r="C1611" s="806" t="s">
        <v>783</v>
      </c>
      <c r="D1611" s="806" t="s">
        <v>789</v>
      </c>
      <c r="E1611" s="807">
        <v>118</v>
      </c>
      <c r="G1611" s="806" t="s">
        <v>853</v>
      </c>
      <c r="H1611" s="807">
        <v>10</v>
      </c>
      <c r="I1611" s="807">
        <v>229</v>
      </c>
      <c r="K1611" s="806" t="s">
        <v>683</v>
      </c>
      <c r="L1611" s="806" t="s">
        <v>828</v>
      </c>
      <c r="M1611" s="806" t="s">
        <v>799</v>
      </c>
      <c r="N1611" s="807">
        <v>2</v>
      </c>
      <c r="O1611" s="884"/>
      <c r="P1611" s="806" t="s">
        <v>821</v>
      </c>
      <c r="Q1611" s="807">
        <v>46</v>
      </c>
      <c r="R1611" s="807">
        <v>59</v>
      </c>
      <c r="S1611" s="759" t="str">
        <f t="shared" si="50"/>
        <v>Adulto</v>
      </c>
      <c r="U1611" s="806" t="s">
        <v>900</v>
      </c>
      <c r="V1611" s="807">
        <v>0</v>
      </c>
      <c r="W1611" s="807">
        <v>24</v>
      </c>
      <c r="X1611" s="885"/>
      <c r="Z1611" s="886"/>
      <c r="AA1611" s="886"/>
      <c r="AB1611" s="887"/>
      <c r="AC1611" s="886"/>
      <c r="AI1611" s="806" t="s">
        <v>823</v>
      </c>
      <c r="AJ1611" s="807">
        <v>22</v>
      </c>
      <c r="AK1611" s="807">
        <v>13</v>
      </c>
      <c r="AL1611" s="759" t="str">
        <f t="shared" si="51"/>
        <v>Adolescente</v>
      </c>
    </row>
    <row r="1612" spans="1:38" ht="30">
      <c r="A1612" s="806" t="s">
        <v>876</v>
      </c>
      <c r="B1612" s="806" t="s">
        <v>815</v>
      </c>
      <c r="C1612" s="806" t="s">
        <v>783</v>
      </c>
      <c r="D1612" s="806" t="s">
        <v>784</v>
      </c>
      <c r="E1612" s="807">
        <v>808</v>
      </c>
      <c r="G1612" s="806" t="s">
        <v>853</v>
      </c>
      <c r="H1612" s="807">
        <v>11</v>
      </c>
      <c r="I1612" s="807">
        <v>170</v>
      </c>
      <c r="K1612" s="806" t="s">
        <v>683</v>
      </c>
      <c r="L1612" s="806" t="s">
        <v>828</v>
      </c>
      <c r="M1612" s="806" t="s">
        <v>801</v>
      </c>
      <c r="N1612" s="807">
        <v>12</v>
      </c>
      <c r="O1612" s="884"/>
      <c r="P1612" s="806" t="s">
        <v>821</v>
      </c>
      <c r="Q1612" s="807">
        <v>45</v>
      </c>
      <c r="R1612" s="807">
        <v>60</v>
      </c>
      <c r="S1612" s="759" t="str">
        <f t="shared" si="50"/>
        <v>Vejez</v>
      </c>
      <c r="U1612" s="806" t="s">
        <v>900</v>
      </c>
      <c r="V1612" s="807">
        <v>1</v>
      </c>
      <c r="W1612" s="807">
        <v>92</v>
      </c>
      <c r="X1612" s="885"/>
      <c r="Z1612" s="886"/>
      <c r="AA1612" s="886"/>
      <c r="AB1612" s="887"/>
      <c r="AC1612" s="886"/>
      <c r="AI1612" s="806" t="s">
        <v>823</v>
      </c>
      <c r="AJ1612" s="807">
        <v>22</v>
      </c>
      <c r="AK1612" s="807">
        <v>14</v>
      </c>
      <c r="AL1612" s="759" t="str">
        <f t="shared" si="51"/>
        <v>Adolescente</v>
      </c>
    </row>
    <row r="1613" spans="1:38" ht="30">
      <c r="A1613" s="806" t="s">
        <v>876</v>
      </c>
      <c r="B1613" s="806" t="s">
        <v>818</v>
      </c>
      <c r="C1613" s="806" t="s">
        <v>788</v>
      </c>
      <c r="D1613" s="806" t="s">
        <v>789</v>
      </c>
      <c r="E1613" s="807">
        <v>1</v>
      </c>
      <c r="G1613" s="806" t="s">
        <v>853</v>
      </c>
      <c r="H1613" s="807">
        <v>12</v>
      </c>
      <c r="I1613" s="807">
        <v>246</v>
      </c>
      <c r="K1613" s="806" t="s">
        <v>683</v>
      </c>
      <c r="L1613" s="806" t="s">
        <v>828</v>
      </c>
      <c r="M1613" s="806" t="s">
        <v>878</v>
      </c>
      <c r="N1613" s="807">
        <v>2</v>
      </c>
      <c r="O1613" s="884"/>
      <c r="P1613" s="806" t="s">
        <v>821</v>
      </c>
      <c r="Q1613" s="807">
        <v>42</v>
      </c>
      <c r="R1613" s="807">
        <v>61</v>
      </c>
      <c r="S1613" s="759" t="str">
        <f t="shared" si="50"/>
        <v>Vejez</v>
      </c>
      <c r="U1613" s="806" t="s">
        <v>900</v>
      </c>
      <c r="V1613" s="807">
        <v>2</v>
      </c>
      <c r="W1613" s="807">
        <v>178</v>
      </c>
      <c r="X1613" s="885"/>
      <c r="Z1613" s="886"/>
      <c r="AA1613" s="886"/>
      <c r="AB1613" s="887"/>
      <c r="AC1613" s="886"/>
      <c r="AI1613" s="806" t="s">
        <v>823</v>
      </c>
      <c r="AJ1613" s="807">
        <v>15</v>
      </c>
      <c r="AK1613" s="807">
        <v>15</v>
      </c>
      <c r="AL1613" s="759" t="str">
        <f t="shared" si="51"/>
        <v>Adolescente</v>
      </c>
    </row>
    <row r="1614" spans="1:38" ht="30">
      <c r="A1614" s="806" t="s">
        <v>876</v>
      </c>
      <c r="B1614" s="806" t="s">
        <v>818</v>
      </c>
      <c r="C1614" s="806" t="s">
        <v>788</v>
      </c>
      <c r="D1614" s="806" t="s">
        <v>784</v>
      </c>
      <c r="E1614" s="807">
        <v>24</v>
      </c>
      <c r="G1614" s="806" t="s">
        <v>900</v>
      </c>
      <c r="H1614" s="807">
        <v>0</v>
      </c>
      <c r="I1614" s="807">
        <v>510</v>
      </c>
      <c r="K1614" s="806" t="s">
        <v>683</v>
      </c>
      <c r="L1614" s="806" t="s">
        <v>828</v>
      </c>
      <c r="M1614" s="806" t="s">
        <v>674</v>
      </c>
      <c r="N1614" s="807">
        <v>4473</v>
      </c>
      <c r="O1614" s="884"/>
      <c r="P1614" s="806" t="s">
        <v>821</v>
      </c>
      <c r="Q1614" s="807">
        <v>42</v>
      </c>
      <c r="R1614" s="807">
        <v>62</v>
      </c>
      <c r="S1614" s="759" t="str">
        <f t="shared" si="50"/>
        <v>Vejez</v>
      </c>
      <c r="U1614" s="806" t="s">
        <v>900</v>
      </c>
      <c r="V1614" s="807">
        <v>3</v>
      </c>
      <c r="W1614" s="807">
        <v>90</v>
      </c>
      <c r="X1614" s="885"/>
      <c r="Z1614" s="886"/>
      <c r="AA1614" s="886"/>
      <c r="AB1614" s="887"/>
      <c r="AC1614" s="886"/>
      <c r="AI1614" s="806" t="s">
        <v>823</v>
      </c>
      <c r="AJ1614" s="807">
        <v>21</v>
      </c>
      <c r="AK1614" s="807">
        <v>16</v>
      </c>
      <c r="AL1614" s="759" t="str">
        <f t="shared" si="51"/>
        <v>Adolescente</v>
      </c>
    </row>
    <row r="1615" spans="1:38" ht="30">
      <c r="A1615" s="806" t="s">
        <v>876</v>
      </c>
      <c r="B1615" s="806" t="s">
        <v>818</v>
      </c>
      <c r="C1615" s="806" t="s">
        <v>783</v>
      </c>
      <c r="D1615" s="806" t="s">
        <v>789</v>
      </c>
      <c r="E1615" s="807">
        <v>2</v>
      </c>
      <c r="G1615" s="806" t="s">
        <v>900</v>
      </c>
      <c r="H1615" s="807">
        <v>1</v>
      </c>
      <c r="I1615" s="807">
        <v>1822</v>
      </c>
      <c r="K1615" s="806" t="s">
        <v>683</v>
      </c>
      <c r="L1615" s="806" t="s">
        <v>828</v>
      </c>
      <c r="M1615" s="806" t="s">
        <v>684</v>
      </c>
      <c r="N1615" s="807">
        <v>9404</v>
      </c>
      <c r="O1615" s="884"/>
      <c r="P1615" s="806" t="s">
        <v>821</v>
      </c>
      <c r="Q1615" s="807">
        <v>45</v>
      </c>
      <c r="R1615" s="807">
        <v>63</v>
      </c>
      <c r="S1615" s="759" t="str">
        <f t="shared" si="50"/>
        <v>Vejez</v>
      </c>
      <c r="U1615" s="806" t="s">
        <v>900</v>
      </c>
      <c r="V1615" s="807">
        <v>4</v>
      </c>
      <c r="W1615" s="807">
        <v>1271</v>
      </c>
      <c r="X1615" s="885"/>
      <c r="Z1615" s="886"/>
      <c r="AA1615" s="886"/>
      <c r="AB1615" s="887"/>
      <c r="AC1615" s="886"/>
      <c r="AI1615" s="806" t="s">
        <v>823</v>
      </c>
      <c r="AJ1615" s="807">
        <v>27</v>
      </c>
      <c r="AK1615" s="807">
        <v>17</v>
      </c>
      <c r="AL1615" s="759" t="str">
        <f t="shared" si="51"/>
        <v>Adolescente</v>
      </c>
    </row>
    <row r="1616" spans="1:38" ht="15">
      <c r="A1616" s="806" t="s">
        <v>876</v>
      </c>
      <c r="B1616" s="806" t="s">
        <v>818</v>
      </c>
      <c r="C1616" s="806" t="s">
        <v>783</v>
      </c>
      <c r="D1616" s="806" t="s">
        <v>784</v>
      </c>
      <c r="E1616" s="807">
        <v>28</v>
      </c>
      <c r="G1616" s="806" t="s">
        <v>900</v>
      </c>
      <c r="H1616" s="807">
        <v>2</v>
      </c>
      <c r="I1616" s="807">
        <v>4979</v>
      </c>
      <c r="K1616" s="806" t="s">
        <v>683</v>
      </c>
      <c r="L1616" s="806" t="s">
        <v>830</v>
      </c>
      <c r="M1616" s="806" t="s">
        <v>662</v>
      </c>
      <c r="N1616" s="807">
        <v>52</v>
      </c>
      <c r="O1616" s="884"/>
      <c r="P1616" s="806" t="s">
        <v>821</v>
      </c>
      <c r="Q1616" s="807">
        <v>43</v>
      </c>
      <c r="R1616" s="807">
        <v>64</v>
      </c>
      <c r="S1616" s="759" t="str">
        <f t="shared" si="50"/>
        <v>Vejez</v>
      </c>
      <c r="U1616" s="806" t="s">
        <v>900</v>
      </c>
      <c r="V1616" s="807">
        <v>5</v>
      </c>
      <c r="W1616" s="807">
        <v>108</v>
      </c>
      <c r="X1616" s="885"/>
      <c r="Z1616" s="886"/>
      <c r="AA1616" s="886"/>
      <c r="AB1616" s="887"/>
      <c r="AC1616" s="886"/>
      <c r="AI1616" s="806" t="s">
        <v>823</v>
      </c>
      <c r="AJ1616" s="807">
        <v>30</v>
      </c>
      <c r="AK1616" s="807">
        <v>18</v>
      </c>
      <c r="AL1616" s="759" t="str">
        <f t="shared" si="51"/>
        <v>Juventud</v>
      </c>
    </row>
    <row r="1617" spans="1:38" ht="15">
      <c r="A1617" s="806" t="s">
        <v>877</v>
      </c>
      <c r="B1617" s="806" t="s">
        <v>782</v>
      </c>
      <c r="C1617" s="806" t="s">
        <v>788</v>
      </c>
      <c r="D1617" s="806" t="s">
        <v>789</v>
      </c>
      <c r="E1617" s="807">
        <v>4</v>
      </c>
      <c r="G1617" s="806" t="s">
        <v>900</v>
      </c>
      <c r="H1617" s="807">
        <v>3</v>
      </c>
      <c r="I1617" s="807">
        <v>2277</v>
      </c>
      <c r="K1617" s="806" t="s">
        <v>683</v>
      </c>
      <c r="L1617" s="806" t="s">
        <v>830</v>
      </c>
      <c r="M1617" s="806" t="s">
        <v>820</v>
      </c>
      <c r="N1617" s="807">
        <v>1</v>
      </c>
      <c r="O1617" s="884"/>
      <c r="P1617" s="806" t="s">
        <v>821</v>
      </c>
      <c r="Q1617" s="807">
        <v>32</v>
      </c>
      <c r="R1617" s="807">
        <v>65</v>
      </c>
      <c r="S1617" s="759" t="str">
        <f t="shared" si="50"/>
        <v>Vejez</v>
      </c>
      <c r="U1617" s="806" t="s">
        <v>900</v>
      </c>
      <c r="V1617" s="807">
        <v>6</v>
      </c>
      <c r="W1617" s="807">
        <v>96</v>
      </c>
      <c r="X1617" s="885"/>
      <c r="Z1617" s="886"/>
      <c r="AA1617" s="886"/>
      <c r="AB1617" s="887"/>
      <c r="AC1617" s="886"/>
      <c r="AI1617" s="806" t="s">
        <v>823</v>
      </c>
      <c r="AJ1617" s="807">
        <v>21</v>
      </c>
      <c r="AK1617" s="807">
        <v>19</v>
      </c>
      <c r="AL1617" s="759" t="str">
        <f t="shared" si="51"/>
        <v>Juventud</v>
      </c>
    </row>
    <row r="1618" spans="1:38" ht="15">
      <c r="A1618" s="806" t="s">
        <v>877</v>
      </c>
      <c r="B1618" s="806" t="s">
        <v>782</v>
      </c>
      <c r="C1618" s="806" t="s">
        <v>788</v>
      </c>
      <c r="D1618" s="806" t="s">
        <v>784</v>
      </c>
      <c r="E1618" s="807">
        <v>39</v>
      </c>
      <c r="G1618" s="806" t="s">
        <v>900</v>
      </c>
      <c r="H1618" s="807">
        <v>4</v>
      </c>
      <c r="I1618" s="807">
        <v>8434</v>
      </c>
      <c r="K1618" s="806" t="s">
        <v>683</v>
      </c>
      <c r="L1618" s="806" t="s">
        <v>830</v>
      </c>
      <c r="M1618" s="806" t="s">
        <v>806</v>
      </c>
      <c r="N1618" s="807">
        <v>3</v>
      </c>
      <c r="O1618" s="884"/>
      <c r="P1618" s="806" t="s">
        <v>821</v>
      </c>
      <c r="Q1618" s="807">
        <v>56</v>
      </c>
      <c r="R1618" s="807">
        <v>66</v>
      </c>
      <c r="S1618" s="759" t="str">
        <f t="shared" si="50"/>
        <v>Vejez</v>
      </c>
      <c r="U1618" s="806" t="s">
        <v>900</v>
      </c>
      <c r="V1618" s="807">
        <v>7</v>
      </c>
      <c r="W1618" s="807">
        <v>73</v>
      </c>
      <c r="X1618" s="885"/>
      <c r="Z1618" s="886"/>
      <c r="AA1618" s="886"/>
      <c r="AB1618" s="887"/>
      <c r="AC1618" s="886"/>
      <c r="AI1618" s="806" t="s">
        <v>823</v>
      </c>
      <c r="AJ1618" s="807">
        <v>30</v>
      </c>
      <c r="AK1618" s="807">
        <v>20</v>
      </c>
      <c r="AL1618" s="759" t="str">
        <f t="shared" si="51"/>
        <v>Juventud</v>
      </c>
    </row>
    <row r="1619" spans="1:38" ht="15">
      <c r="A1619" s="806" t="s">
        <v>877</v>
      </c>
      <c r="B1619" s="806" t="s">
        <v>782</v>
      </c>
      <c r="C1619" s="806" t="s">
        <v>783</v>
      </c>
      <c r="D1619" s="806" t="s">
        <v>789</v>
      </c>
      <c r="E1619" s="807">
        <v>1</v>
      </c>
      <c r="G1619" s="806" t="s">
        <v>900</v>
      </c>
      <c r="H1619" s="807">
        <v>5</v>
      </c>
      <c r="I1619" s="807">
        <v>1098</v>
      </c>
      <c r="K1619" s="806" t="s">
        <v>683</v>
      </c>
      <c r="L1619" s="806" t="s">
        <v>830</v>
      </c>
      <c r="M1619" s="806" t="s">
        <v>808</v>
      </c>
      <c r="N1619" s="807">
        <v>4</v>
      </c>
      <c r="O1619" s="884"/>
      <c r="P1619" s="806" t="s">
        <v>821</v>
      </c>
      <c r="Q1619" s="807">
        <v>37</v>
      </c>
      <c r="R1619" s="807">
        <v>67</v>
      </c>
      <c r="S1619" s="759" t="str">
        <f t="shared" si="50"/>
        <v>Vejez</v>
      </c>
      <c r="U1619" s="806" t="s">
        <v>900</v>
      </c>
      <c r="V1619" s="807">
        <v>8</v>
      </c>
      <c r="W1619" s="807">
        <v>53</v>
      </c>
      <c r="X1619" s="885"/>
      <c r="Z1619" s="886"/>
      <c r="AA1619" s="886"/>
      <c r="AB1619" s="887"/>
      <c r="AC1619" s="886"/>
      <c r="AI1619" s="806" t="s">
        <v>823</v>
      </c>
      <c r="AJ1619" s="807">
        <v>26</v>
      </c>
      <c r="AK1619" s="807">
        <v>21</v>
      </c>
      <c r="AL1619" s="759" t="str">
        <f t="shared" si="51"/>
        <v>Juventud</v>
      </c>
    </row>
    <row r="1620" spans="1:38" ht="15">
      <c r="A1620" s="806" t="s">
        <v>877</v>
      </c>
      <c r="B1620" s="806" t="s">
        <v>782</v>
      </c>
      <c r="C1620" s="806" t="s">
        <v>783</v>
      </c>
      <c r="D1620" s="806" t="s">
        <v>784</v>
      </c>
      <c r="E1620" s="807">
        <v>21</v>
      </c>
      <c r="G1620" s="806" t="s">
        <v>900</v>
      </c>
      <c r="H1620" s="807">
        <v>6</v>
      </c>
      <c r="I1620" s="807">
        <v>1086</v>
      </c>
      <c r="K1620" s="806" t="s">
        <v>683</v>
      </c>
      <c r="L1620" s="806" t="s">
        <v>830</v>
      </c>
      <c r="M1620" s="806" t="s">
        <v>790</v>
      </c>
      <c r="N1620" s="807">
        <v>109</v>
      </c>
      <c r="O1620" s="884"/>
      <c r="P1620" s="806" t="s">
        <v>821</v>
      </c>
      <c r="Q1620" s="807">
        <v>32</v>
      </c>
      <c r="R1620" s="807">
        <v>68</v>
      </c>
      <c r="S1620" s="759" t="str">
        <f t="shared" si="50"/>
        <v>Vejez</v>
      </c>
      <c r="U1620" s="806" t="s">
        <v>900</v>
      </c>
      <c r="V1620" s="807">
        <v>9</v>
      </c>
      <c r="W1620" s="807">
        <v>32</v>
      </c>
      <c r="X1620" s="885"/>
      <c r="Z1620" s="886"/>
      <c r="AA1620" s="886"/>
      <c r="AB1620" s="887"/>
      <c r="AC1620" s="886"/>
      <c r="AI1620" s="806" t="s">
        <v>823</v>
      </c>
      <c r="AJ1620" s="807">
        <v>26</v>
      </c>
      <c r="AK1620" s="807">
        <v>22</v>
      </c>
      <c r="AL1620" s="759" t="str">
        <f t="shared" si="51"/>
        <v>Juventud</v>
      </c>
    </row>
    <row r="1621" spans="1:38" ht="15">
      <c r="A1621" s="806" t="s">
        <v>877</v>
      </c>
      <c r="B1621" s="806" t="s">
        <v>662</v>
      </c>
      <c r="C1621" s="806" t="s">
        <v>788</v>
      </c>
      <c r="D1621" s="806" t="s">
        <v>789</v>
      </c>
      <c r="E1621" s="807">
        <v>176</v>
      </c>
      <c r="G1621" s="806" t="s">
        <v>900</v>
      </c>
      <c r="H1621" s="807">
        <v>7</v>
      </c>
      <c r="I1621" s="807">
        <v>1028</v>
      </c>
      <c r="K1621" s="806" t="s">
        <v>683</v>
      </c>
      <c r="L1621" s="806" t="s">
        <v>830</v>
      </c>
      <c r="M1621" s="806" t="s">
        <v>791</v>
      </c>
      <c r="N1621" s="807">
        <v>46</v>
      </c>
      <c r="O1621" s="884"/>
      <c r="P1621" s="806" t="s">
        <v>821</v>
      </c>
      <c r="Q1621" s="807">
        <v>29</v>
      </c>
      <c r="R1621" s="807">
        <v>69</v>
      </c>
      <c r="S1621" s="759" t="str">
        <f t="shared" si="50"/>
        <v>Vejez</v>
      </c>
      <c r="U1621" s="806" t="s">
        <v>900</v>
      </c>
      <c r="V1621" s="807">
        <v>10</v>
      </c>
      <c r="W1621" s="807">
        <v>16</v>
      </c>
      <c r="X1621" s="885"/>
      <c r="Z1621" s="886"/>
      <c r="AA1621" s="886"/>
      <c r="AB1621" s="887"/>
      <c r="AC1621" s="886"/>
      <c r="AI1621" s="806" t="s">
        <v>823</v>
      </c>
      <c r="AJ1621" s="807">
        <v>13</v>
      </c>
      <c r="AK1621" s="807">
        <v>23</v>
      </c>
      <c r="AL1621" s="759" t="str">
        <f t="shared" si="51"/>
        <v>Juventud</v>
      </c>
    </row>
    <row r="1622" spans="1:38" ht="15">
      <c r="A1622" s="806" t="s">
        <v>877</v>
      </c>
      <c r="B1622" s="806" t="s">
        <v>662</v>
      </c>
      <c r="C1622" s="806" t="s">
        <v>788</v>
      </c>
      <c r="D1622" s="806" t="s">
        <v>784</v>
      </c>
      <c r="E1622" s="807">
        <v>1328</v>
      </c>
      <c r="G1622" s="806" t="s">
        <v>900</v>
      </c>
      <c r="H1622" s="807">
        <v>8</v>
      </c>
      <c r="I1622" s="807">
        <v>875</v>
      </c>
      <c r="K1622" s="806" t="s">
        <v>683</v>
      </c>
      <c r="L1622" s="806" t="s">
        <v>830</v>
      </c>
      <c r="M1622" s="806" t="s">
        <v>824</v>
      </c>
      <c r="N1622" s="807">
        <v>177</v>
      </c>
      <c r="O1622" s="884"/>
      <c r="P1622" s="806" t="s">
        <v>821</v>
      </c>
      <c r="Q1622" s="807">
        <v>30</v>
      </c>
      <c r="R1622" s="807">
        <v>70</v>
      </c>
      <c r="S1622" s="759" t="str">
        <f t="shared" si="50"/>
        <v>Vejez</v>
      </c>
      <c r="U1622" s="806" t="s">
        <v>900</v>
      </c>
      <c r="V1622" s="807">
        <v>11</v>
      </c>
      <c r="W1622" s="807">
        <v>6</v>
      </c>
      <c r="X1622" s="885"/>
      <c r="Z1622" s="886"/>
      <c r="AA1622" s="886"/>
      <c r="AB1622" s="887"/>
      <c r="AC1622" s="886"/>
      <c r="AI1622" s="806" t="s">
        <v>823</v>
      </c>
      <c r="AJ1622" s="807">
        <v>18</v>
      </c>
      <c r="AK1622" s="807">
        <v>24</v>
      </c>
      <c r="AL1622" s="759" t="str">
        <f t="shared" si="51"/>
        <v>Juventud</v>
      </c>
    </row>
    <row r="1623" spans="1:38" ht="15">
      <c r="A1623" s="806" t="s">
        <v>877</v>
      </c>
      <c r="B1623" s="806" t="s">
        <v>662</v>
      </c>
      <c r="C1623" s="806" t="s">
        <v>783</v>
      </c>
      <c r="D1623" s="806" t="s">
        <v>789</v>
      </c>
      <c r="E1623" s="807">
        <v>253</v>
      </c>
      <c r="G1623" s="806" t="s">
        <v>900</v>
      </c>
      <c r="H1623" s="807">
        <v>9</v>
      </c>
      <c r="I1623" s="807">
        <v>602</v>
      </c>
      <c r="K1623" s="806" t="s">
        <v>683</v>
      </c>
      <c r="L1623" s="806" t="s">
        <v>830</v>
      </c>
      <c r="M1623" s="806" t="s">
        <v>810</v>
      </c>
      <c r="N1623" s="807">
        <v>12</v>
      </c>
      <c r="O1623" s="884"/>
      <c r="P1623" s="806" t="s">
        <v>821</v>
      </c>
      <c r="Q1623" s="807">
        <v>32</v>
      </c>
      <c r="R1623" s="807">
        <v>71</v>
      </c>
      <c r="S1623" s="759" t="str">
        <f t="shared" si="50"/>
        <v>Vejez</v>
      </c>
      <c r="U1623" s="806" t="s">
        <v>900</v>
      </c>
      <c r="V1623" s="807">
        <v>12</v>
      </c>
      <c r="W1623" s="807">
        <v>7</v>
      </c>
      <c r="X1623" s="885"/>
      <c r="Z1623" s="886"/>
      <c r="AA1623" s="886"/>
      <c r="AB1623" s="887"/>
      <c r="AC1623" s="886"/>
      <c r="AI1623" s="806" t="s">
        <v>823</v>
      </c>
      <c r="AJ1623" s="807">
        <v>33</v>
      </c>
      <c r="AK1623" s="807">
        <v>25</v>
      </c>
      <c r="AL1623" s="759" t="str">
        <f t="shared" si="51"/>
        <v>Juventud</v>
      </c>
    </row>
    <row r="1624" spans="1:38" ht="15">
      <c r="A1624" s="806" t="s">
        <v>877</v>
      </c>
      <c r="B1624" s="806" t="s">
        <v>662</v>
      </c>
      <c r="C1624" s="806" t="s">
        <v>783</v>
      </c>
      <c r="D1624" s="806" t="s">
        <v>784</v>
      </c>
      <c r="E1624" s="807">
        <v>1025</v>
      </c>
      <c r="G1624" s="806" t="s">
        <v>900</v>
      </c>
      <c r="H1624" s="807">
        <v>10</v>
      </c>
      <c r="I1624" s="807">
        <v>418</v>
      </c>
      <c r="K1624" s="806" t="s">
        <v>683</v>
      </c>
      <c r="L1624" s="806" t="s">
        <v>830</v>
      </c>
      <c r="M1624" s="806" t="s">
        <v>666</v>
      </c>
      <c r="N1624" s="807">
        <v>9</v>
      </c>
      <c r="O1624" s="884"/>
      <c r="P1624" s="806" t="s">
        <v>821</v>
      </c>
      <c r="Q1624" s="807">
        <v>32</v>
      </c>
      <c r="R1624" s="807">
        <v>72</v>
      </c>
      <c r="S1624" s="759" t="str">
        <f t="shared" si="50"/>
        <v>Vejez</v>
      </c>
      <c r="U1624" s="896"/>
      <c r="V1624" s="897"/>
      <c r="W1624" s="897"/>
      <c r="X1624" s="885"/>
      <c r="Z1624" s="886"/>
      <c r="AA1624" s="886"/>
      <c r="AB1624" s="887"/>
      <c r="AC1624" s="886"/>
      <c r="AI1624" s="806" t="s">
        <v>823</v>
      </c>
      <c r="AJ1624" s="807">
        <v>18</v>
      </c>
      <c r="AK1624" s="807">
        <v>26</v>
      </c>
      <c r="AL1624" s="759" t="str">
        <f t="shared" si="51"/>
        <v>Juventud</v>
      </c>
    </row>
    <row r="1625" spans="1:38" ht="15">
      <c r="A1625" s="806" t="s">
        <v>877</v>
      </c>
      <c r="B1625" s="806" t="s">
        <v>666</v>
      </c>
      <c r="C1625" s="806" t="s">
        <v>788</v>
      </c>
      <c r="D1625" s="806" t="s">
        <v>789</v>
      </c>
      <c r="E1625" s="807">
        <v>57</v>
      </c>
      <c r="G1625" s="806" t="s">
        <v>900</v>
      </c>
      <c r="H1625" s="807">
        <v>11</v>
      </c>
      <c r="I1625" s="807">
        <v>270</v>
      </c>
      <c r="K1625" s="806" t="s">
        <v>683</v>
      </c>
      <c r="L1625" s="806" t="s">
        <v>830</v>
      </c>
      <c r="M1625" s="806" t="s">
        <v>794</v>
      </c>
      <c r="N1625" s="807">
        <v>45</v>
      </c>
      <c r="O1625" s="884"/>
      <c r="P1625" s="806" t="s">
        <v>821</v>
      </c>
      <c r="Q1625" s="807">
        <v>30</v>
      </c>
      <c r="R1625" s="807">
        <v>73</v>
      </c>
      <c r="S1625" s="759" t="str">
        <f t="shared" si="50"/>
        <v>Vejez</v>
      </c>
      <c r="U1625" s="886"/>
      <c r="V1625" s="887"/>
      <c r="W1625" s="887"/>
      <c r="X1625" s="293"/>
      <c r="Z1625" s="886"/>
      <c r="AA1625" s="886"/>
      <c r="AB1625" s="887"/>
      <c r="AC1625" s="886"/>
      <c r="AI1625" s="806" t="s">
        <v>823</v>
      </c>
      <c r="AJ1625" s="807">
        <v>30</v>
      </c>
      <c r="AK1625" s="807">
        <v>27</v>
      </c>
      <c r="AL1625" s="759" t="str">
        <f t="shared" si="51"/>
        <v>Juventud</v>
      </c>
    </row>
    <row r="1626" spans="1:38" ht="15">
      <c r="A1626" s="806" t="s">
        <v>877</v>
      </c>
      <c r="B1626" s="806" t="s">
        <v>666</v>
      </c>
      <c r="C1626" s="806" t="s">
        <v>788</v>
      </c>
      <c r="D1626" s="806" t="s">
        <v>784</v>
      </c>
      <c r="E1626" s="807">
        <v>345</v>
      </c>
      <c r="G1626" s="806" t="s">
        <v>900</v>
      </c>
      <c r="H1626" s="807">
        <v>12</v>
      </c>
      <c r="I1626" s="807">
        <v>359</v>
      </c>
      <c r="K1626" s="806" t="s">
        <v>683</v>
      </c>
      <c r="L1626" s="806" t="s">
        <v>830</v>
      </c>
      <c r="M1626" s="806" t="s">
        <v>829</v>
      </c>
      <c r="N1626" s="807">
        <v>1</v>
      </c>
      <c r="O1626" s="884"/>
      <c r="P1626" s="806" t="s">
        <v>821</v>
      </c>
      <c r="Q1626" s="807">
        <v>20</v>
      </c>
      <c r="R1626" s="807">
        <v>74</v>
      </c>
      <c r="S1626" s="759" t="str">
        <f t="shared" si="50"/>
        <v>Vejez</v>
      </c>
      <c r="U1626" s="886"/>
      <c r="V1626" s="887"/>
      <c r="W1626" s="887"/>
      <c r="X1626" s="293"/>
      <c r="Z1626" s="886"/>
      <c r="AA1626" s="886"/>
      <c r="AB1626" s="887"/>
      <c r="AC1626" s="886"/>
      <c r="AI1626" s="806" t="s">
        <v>823</v>
      </c>
      <c r="AJ1626" s="807">
        <v>12</v>
      </c>
      <c r="AK1626" s="807">
        <v>28</v>
      </c>
      <c r="AL1626" s="759" t="str">
        <f t="shared" si="51"/>
        <v>Juventud</v>
      </c>
    </row>
    <row r="1627" spans="1:38" ht="15">
      <c r="A1627" s="806" t="s">
        <v>877</v>
      </c>
      <c r="B1627" s="806" t="s">
        <v>666</v>
      </c>
      <c r="C1627" s="806" t="s">
        <v>783</v>
      </c>
      <c r="D1627" s="806" t="s">
        <v>789</v>
      </c>
      <c r="E1627" s="807">
        <v>45</v>
      </c>
      <c r="K1627" s="806" t="s">
        <v>683</v>
      </c>
      <c r="L1627" s="806" t="s">
        <v>830</v>
      </c>
      <c r="M1627" s="806" t="s">
        <v>798</v>
      </c>
      <c r="N1627" s="807">
        <v>37</v>
      </c>
      <c r="O1627" s="884"/>
      <c r="P1627" s="806" t="s">
        <v>821</v>
      </c>
      <c r="Q1627" s="807">
        <v>22</v>
      </c>
      <c r="R1627" s="807">
        <v>75</v>
      </c>
      <c r="S1627" s="759" t="str">
        <f t="shared" si="50"/>
        <v>Vejez</v>
      </c>
      <c r="U1627" s="886"/>
      <c r="V1627" s="887"/>
      <c r="W1627" s="887"/>
      <c r="X1627" s="293"/>
      <c r="Z1627" s="886"/>
      <c r="AA1627" s="886"/>
      <c r="AB1627" s="887"/>
      <c r="AC1627" s="886"/>
      <c r="AI1627" s="806" t="s">
        <v>823</v>
      </c>
      <c r="AJ1627" s="807">
        <v>18</v>
      </c>
      <c r="AK1627" s="807">
        <v>29</v>
      </c>
      <c r="AL1627" s="759" t="str">
        <f t="shared" si="51"/>
        <v>Adulto</v>
      </c>
    </row>
    <row r="1628" spans="1:38" ht="15">
      <c r="A1628" s="806" t="s">
        <v>877</v>
      </c>
      <c r="B1628" s="806" t="s">
        <v>666</v>
      </c>
      <c r="C1628" s="806" t="s">
        <v>783</v>
      </c>
      <c r="D1628" s="806" t="s">
        <v>784</v>
      </c>
      <c r="E1628" s="807">
        <v>262</v>
      </c>
      <c r="K1628" s="806" t="s">
        <v>683</v>
      </c>
      <c r="L1628" s="806" t="s">
        <v>830</v>
      </c>
      <c r="M1628" s="806" t="s">
        <v>669</v>
      </c>
      <c r="N1628" s="807">
        <v>2</v>
      </c>
      <c r="O1628" s="884"/>
      <c r="P1628" s="806" t="s">
        <v>821</v>
      </c>
      <c r="Q1628" s="807">
        <v>24</v>
      </c>
      <c r="R1628" s="807">
        <v>76</v>
      </c>
      <c r="S1628" s="759" t="str">
        <f t="shared" si="50"/>
        <v>Vejez</v>
      </c>
      <c r="U1628" s="886"/>
      <c r="V1628" s="887"/>
      <c r="W1628" s="887"/>
      <c r="X1628" s="293"/>
      <c r="Z1628" s="886"/>
      <c r="AA1628" s="886"/>
      <c r="AB1628" s="887"/>
      <c r="AC1628" s="886"/>
      <c r="AI1628" s="806" t="s">
        <v>823</v>
      </c>
      <c r="AJ1628" s="807">
        <v>17</v>
      </c>
      <c r="AK1628" s="807">
        <v>30</v>
      </c>
      <c r="AL1628" s="759" t="str">
        <f t="shared" si="51"/>
        <v>Adulto</v>
      </c>
    </row>
    <row r="1629" spans="1:38" ht="15">
      <c r="A1629" s="806" t="s">
        <v>877</v>
      </c>
      <c r="B1629" s="806" t="s">
        <v>669</v>
      </c>
      <c r="C1629" s="806" t="s">
        <v>788</v>
      </c>
      <c r="D1629" s="806" t="s">
        <v>789</v>
      </c>
      <c r="E1629" s="807">
        <v>2</v>
      </c>
      <c r="K1629" s="806" t="s">
        <v>683</v>
      </c>
      <c r="L1629" s="806" t="s">
        <v>830</v>
      </c>
      <c r="M1629" s="806" t="s">
        <v>799</v>
      </c>
      <c r="N1629" s="807">
        <v>18</v>
      </c>
      <c r="O1629" s="884"/>
      <c r="P1629" s="806" t="s">
        <v>821</v>
      </c>
      <c r="Q1629" s="807">
        <v>22</v>
      </c>
      <c r="R1629" s="807">
        <v>77</v>
      </c>
      <c r="S1629" s="759" t="str">
        <f t="shared" si="50"/>
        <v>Vejez</v>
      </c>
      <c r="U1629" s="886"/>
      <c r="V1629" s="887"/>
      <c r="W1629" s="887"/>
      <c r="X1629" s="293"/>
      <c r="Z1629" s="886"/>
      <c r="AA1629" s="886"/>
      <c r="AB1629" s="887"/>
      <c r="AC1629" s="886"/>
      <c r="AI1629" s="806" t="s">
        <v>823</v>
      </c>
      <c r="AJ1629" s="807">
        <v>17</v>
      </c>
      <c r="AK1629" s="807">
        <v>31</v>
      </c>
      <c r="AL1629" s="759" t="str">
        <f t="shared" si="51"/>
        <v>Adulto</v>
      </c>
    </row>
    <row r="1630" spans="1:38" ht="15">
      <c r="A1630" s="806" t="s">
        <v>877</v>
      </c>
      <c r="B1630" s="806" t="s">
        <v>669</v>
      </c>
      <c r="C1630" s="806" t="s">
        <v>788</v>
      </c>
      <c r="D1630" s="806" t="s">
        <v>784</v>
      </c>
      <c r="E1630" s="807">
        <v>1</v>
      </c>
      <c r="K1630" s="806" t="s">
        <v>683</v>
      </c>
      <c r="L1630" s="806" t="s">
        <v>830</v>
      </c>
      <c r="M1630" s="806" t="s">
        <v>801</v>
      </c>
      <c r="N1630" s="807">
        <v>102</v>
      </c>
      <c r="O1630" s="884"/>
      <c r="P1630" s="806" t="s">
        <v>821</v>
      </c>
      <c r="Q1630" s="807">
        <v>20</v>
      </c>
      <c r="R1630" s="807">
        <v>78</v>
      </c>
      <c r="S1630" s="759" t="str">
        <f t="shared" si="50"/>
        <v>Vejez</v>
      </c>
      <c r="U1630" s="886"/>
      <c r="V1630" s="887"/>
      <c r="W1630" s="887"/>
      <c r="X1630" s="293"/>
      <c r="Z1630" s="886"/>
      <c r="AA1630" s="886"/>
      <c r="AB1630" s="887"/>
      <c r="AC1630" s="886"/>
      <c r="AI1630" s="806" t="s">
        <v>823</v>
      </c>
      <c r="AJ1630" s="807">
        <v>19</v>
      </c>
      <c r="AK1630" s="807">
        <v>32</v>
      </c>
      <c r="AL1630" s="759" t="str">
        <f t="shared" si="51"/>
        <v>Adulto</v>
      </c>
    </row>
    <row r="1631" spans="1:38" ht="15">
      <c r="A1631" s="806" t="s">
        <v>877</v>
      </c>
      <c r="B1631" s="806" t="s">
        <v>669</v>
      </c>
      <c r="C1631" s="806" t="s">
        <v>783</v>
      </c>
      <c r="D1631" s="806" t="s">
        <v>789</v>
      </c>
      <c r="E1631" s="807">
        <v>1</v>
      </c>
      <c r="K1631" s="806" t="s">
        <v>683</v>
      </c>
      <c r="L1631" s="806" t="s">
        <v>830</v>
      </c>
      <c r="M1631" s="806" t="s">
        <v>673</v>
      </c>
      <c r="N1631" s="807">
        <v>8</v>
      </c>
      <c r="O1631" s="884"/>
      <c r="P1631" s="806" t="s">
        <v>821</v>
      </c>
      <c r="Q1631" s="807">
        <v>17</v>
      </c>
      <c r="R1631" s="807">
        <v>79</v>
      </c>
      <c r="S1631" s="759" t="str">
        <f t="shared" si="50"/>
        <v>Vejez</v>
      </c>
      <c r="U1631" s="886"/>
      <c r="V1631" s="887"/>
      <c r="W1631" s="887"/>
      <c r="X1631" s="293"/>
      <c r="Z1631" s="886"/>
      <c r="AA1631" s="886"/>
      <c r="AB1631" s="887"/>
      <c r="AC1631" s="886"/>
      <c r="AI1631" s="806" t="s">
        <v>823</v>
      </c>
      <c r="AJ1631" s="807">
        <v>13</v>
      </c>
      <c r="AK1631" s="807">
        <v>33</v>
      </c>
      <c r="AL1631" s="759" t="str">
        <f t="shared" si="51"/>
        <v>Adulto</v>
      </c>
    </row>
    <row r="1632" spans="1:38" ht="15">
      <c r="A1632" s="806" t="s">
        <v>877</v>
      </c>
      <c r="B1632" s="806" t="s">
        <v>669</v>
      </c>
      <c r="C1632" s="806" t="s">
        <v>783</v>
      </c>
      <c r="D1632" s="806" t="s">
        <v>784</v>
      </c>
      <c r="E1632" s="807">
        <v>3</v>
      </c>
      <c r="K1632" s="806" t="s">
        <v>683</v>
      </c>
      <c r="L1632" s="806" t="s">
        <v>830</v>
      </c>
      <c r="M1632" s="806" t="s">
        <v>674</v>
      </c>
      <c r="N1632" s="807">
        <v>15047</v>
      </c>
      <c r="O1632" s="884"/>
      <c r="P1632" s="806" t="s">
        <v>821</v>
      </c>
      <c r="Q1632" s="807">
        <v>22</v>
      </c>
      <c r="R1632" s="807">
        <v>80</v>
      </c>
      <c r="S1632" s="759" t="str">
        <f t="shared" si="50"/>
        <v>Vejez</v>
      </c>
      <c r="U1632" s="886"/>
      <c r="V1632" s="887"/>
      <c r="W1632" s="887"/>
      <c r="X1632" s="293"/>
      <c r="Z1632" s="886"/>
      <c r="AA1632" s="886"/>
      <c r="AB1632" s="887"/>
      <c r="AC1632" s="886"/>
      <c r="AI1632" s="806" t="s">
        <v>823</v>
      </c>
      <c r="AJ1632" s="807">
        <v>17</v>
      </c>
      <c r="AK1632" s="807">
        <v>34</v>
      </c>
      <c r="AL1632" s="759" t="str">
        <f t="shared" si="51"/>
        <v>Adulto</v>
      </c>
    </row>
    <row r="1633" spans="1:38" ht="15">
      <c r="A1633" s="806" t="s">
        <v>877</v>
      </c>
      <c r="B1633" s="806" t="s">
        <v>787</v>
      </c>
      <c r="C1633" s="806" t="s">
        <v>788</v>
      </c>
      <c r="D1633" s="806" t="s">
        <v>784</v>
      </c>
      <c r="E1633" s="807">
        <v>1</v>
      </c>
      <c r="K1633" s="806" t="s">
        <v>683</v>
      </c>
      <c r="L1633" s="806" t="s">
        <v>830</v>
      </c>
      <c r="M1633" s="806" t="s">
        <v>678</v>
      </c>
      <c r="N1633" s="807">
        <v>2</v>
      </c>
      <c r="O1633" s="884"/>
      <c r="P1633" s="806" t="s">
        <v>821</v>
      </c>
      <c r="Q1633" s="807">
        <v>18</v>
      </c>
      <c r="R1633" s="807">
        <v>81</v>
      </c>
      <c r="S1633" s="759" t="str">
        <f t="shared" si="50"/>
        <v>Vejez</v>
      </c>
      <c r="U1633" s="886"/>
      <c r="V1633" s="887"/>
      <c r="W1633" s="887"/>
      <c r="X1633" s="293"/>
      <c r="Z1633" s="886"/>
      <c r="AA1633" s="886"/>
      <c r="AB1633" s="887"/>
      <c r="AC1633" s="886"/>
      <c r="AI1633" s="806" t="s">
        <v>823</v>
      </c>
      <c r="AJ1633" s="807">
        <v>23</v>
      </c>
      <c r="AK1633" s="807">
        <v>35</v>
      </c>
      <c r="AL1633" s="759" t="str">
        <f t="shared" si="51"/>
        <v>Adulto</v>
      </c>
    </row>
    <row r="1634" spans="1:38" ht="15">
      <c r="A1634" s="806" t="s">
        <v>877</v>
      </c>
      <c r="B1634" s="806" t="s">
        <v>787</v>
      </c>
      <c r="C1634" s="806" t="s">
        <v>783</v>
      </c>
      <c r="D1634" s="806" t="s">
        <v>784</v>
      </c>
      <c r="E1634" s="807">
        <v>2</v>
      </c>
      <c r="K1634" s="806" t="s">
        <v>683</v>
      </c>
      <c r="L1634" s="806" t="s">
        <v>830</v>
      </c>
      <c r="M1634" s="806" t="s">
        <v>683</v>
      </c>
      <c r="N1634" s="807">
        <v>16</v>
      </c>
      <c r="O1634" s="884"/>
      <c r="P1634" s="806" t="s">
        <v>821</v>
      </c>
      <c r="Q1634" s="807">
        <v>18</v>
      </c>
      <c r="R1634" s="807">
        <v>82</v>
      </c>
      <c r="S1634" s="759" t="str">
        <f t="shared" si="50"/>
        <v>Vejez</v>
      </c>
      <c r="U1634" s="886"/>
      <c r="V1634" s="887"/>
      <c r="W1634" s="887"/>
      <c r="X1634" s="293"/>
      <c r="Z1634" s="886"/>
      <c r="AA1634" s="886"/>
      <c r="AB1634" s="887"/>
      <c r="AC1634" s="886"/>
      <c r="AI1634" s="806" t="s">
        <v>823</v>
      </c>
      <c r="AJ1634" s="807">
        <v>14</v>
      </c>
      <c r="AK1634" s="807">
        <v>36</v>
      </c>
      <c r="AL1634" s="759" t="str">
        <f t="shared" si="51"/>
        <v>Adulto</v>
      </c>
    </row>
    <row r="1635" spans="1:38" ht="15">
      <c r="A1635" s="806" t="s">
        <v>877</v>
      </c>
      <c r="B1635" s="806" t="s">
        <v>792</v>
      </c>
      <c r="C1635" s="806" t="s">
        <v>783</v>
      </c>
      <c r="D1635" s="806" t="s">
        <v>784</v>
      </c>
      <c r="E1635" s="807">
        <v>1</v>
      </c>
      <c r="K1635" s="806" t="s">
        <v>683</v>
      </c>
      <c r="L1635" s="806" t="s">
        <v>830</v>
      </c>
      <c r="M1635" s="806" t="s">
        <v>684</v>
      </c>
      <c r="N1635" s="807">
        <v>3051</v>
      </c>
      <c r="O1635" s="884"/>
      <c r="P1635" s="806" t="s">
        <v>821</v>
      </c>
      <c r="Q1635" s="807">
        <v>9</v>
      </c>
      <c r="R1635" s="807">
        <v>83</v>
      </c>
      <c r="S1635" s="759" t="str">
        <f t="shared" si="50"/>
        <v>Vejez</v>
      </c>
      <c r="U1635" s="886"/>
      <c r="V1635" s="887"/>
      <c r="W1635" s="887"/>
      <c r="X1635" s="293"/>
      <c r="Z1635" s="886"/>
      <c r="AA1635" s="886"/>
      <c r="AB1635" s="887"/>
      <c r="AC1635" s="886"/>
      <c r="AI1635" s="806" t="s">
        <v>823</v>
      </c>
      <c r="AJ1635" s="807">
        <v>17</v>
      </c>
      <c r="AK1635" s="807">
        <v>37</v>
      </c>
      <c r="AL1635" s="759" t="str">
        <f t="shared" si="51"/>
        <v>Adulto</v>
      </c>
    </row>
    <row r="1636" spans="1:38" ht="15">
      <c r="A1636" s="806" t="s">
        <v>877</v>
      </c>
      <c r="B1636" s="806" t="s">
        <v>815</v>
      </c>
      <c r="C1636" s="806" t="s">
        <v>788</v>
      </c>
      <c r="D1636" s="806" t="s">
        <v>789</v>
      </c>
      <c r="E1636" s="807">
        <v>61</v>
      </c>
      <c r="K1636" s="806" t="s">
        <v>683</v>
      </c>
      <c r="L1636" s="806" t="s">
        <v>840</v>
      </c>
      <c r="M1636" s="806" t="s">
        <v>806</v>
      </c>
      <c r="N1636" s="807">
        <v>1</v>
      </c>
      <c r="O1636" s="884"/>
      <c r="P1636" s="806" t="s">
        <v>821</v>
      </c>
      <c r="Q1636" s="807">
        <v>13</v>
      </c>
      <c r="R1636" s="807">
        <v>84</v>
      </c>
      <c r="S1636" s="759" t="str">
        <f t="shared" si="50"/>
        <v>Vejez</v>
      </c>
      <c r="U1636" s="886"/>
      <c r="V1636" s="887"/>
      <c r="W1636" s="887"/>
      <c r="X1636" s="293"/>
      <c r="Z1636" s="886"/>
      <c r="AA1636" s="886"/>
      <c r="AB1636" s="887"/>
      <c r="AC1636" s="886"/>
      <c r="AI1636" s="806" t="s">
        <v>823</v>
      </c>
      <c r="AJ1636" s="807">
        <v>20</v>
      </c>
      <c r="AK1636" s="807">
        <v>38</v>
      </c>
      <c r="AL1636" s="759" t="str">
        <f t="shared" si="51"/>
        <v>Adulto</v>
      </c>
    </row>
    <row r="1637" spans="1:38" ht="15">
      <c r="A1637" s="806" t="s">
        <v>877</v>
      </c>
      <c r="B1637" s="806" t="s">
        <v>815</v>
      </c>
      <c r="C1637" s="806" t="s">
        <v>788</v>
      </c>
      <c r="D1637" s="806" t="s">
        <v>784</v>
      </c>
      <c r="E1637" s="807">
        <v>358</v>
      </c>
      <c r="K1637" s="806" t="s">
        <v>683</v>
      </c>
      <c r="L1637" s="806" t="s">
        <v>840</v>
      </c>
      <c r="M1637" s="806" t="s">
        <v>791</v>
      </c>
      <c r="N1637" s="807">
        <v>8</v>
      </c>
      <c r="O1637" s="884"/>
      <c r="P1637" s="806" t="s">
        <v>821</v>
      </c>
      <c r="Q1637" s="807">
        <v>9</v>
      </c>
      <c r="R1637" s="807">
        <v>85</v>
      </c>
      <c r="S1637" s="759" t="str">
        <f t="shared" si="50"/>
        <v>Vejez</v>
      </c>
      <c r="U1637" s="886"/>
      <c r="V1637" s="887"/>
      <c r="W1637" s="887"/>
      <c r="X1637" s="293"/>
      <c r="Z1637" s="886"/>
      <c r="AA1637" s="886"/>
      <c r="AB1637" s="887"/>
      <c r="AC1637" s="886"/>
      <c r="AI1637" s="806" t="s">
        <v>823</v>
      </c>
      <c r="AJ1637" s="807">
        <v>14</v>
      </c>
      <c r="AK1637" s="807">
        <v>39</v>
      </c>
      <c r="AL1637" s="759" t="str">
        <f t="shared" si="51"/>
        <v>Adulto</v>
      </c>
    </row>
    <row r="1638" spans="1:38" ht="15">
      <c r="A1638" s="806" t="s">
        <v>877</v>
      </c>
      <c r="B1638" s="806" t="s">
        <v>815</v>
      </c>
      <c r="C1638" s="806" t="s">
        <v>783</v>
      </c>
      <c r="D1638" s="806" t="s">
        <v>789</v>
      </c>
      <c r="E1638" s="807">
        <v>77</v>
      </c>
      <c r="K1638" s="806" t="s">
        <v>683</v>
      </c>
      <c r="L1638" s="806" t="s">
        <v>840</v>
      </c>
      <c r="M1638" s="806" t="s">
        <v>794</v>
      </c>
      <c r="N1638" s="807">
        <v>6</v>
      </c>
      <c r="O1638" s="884"/>
      <c r="P1638" s="806" t="s">
        <v>821</v>
      </c>
      <c r="Q1638" s="807">
        <v>14</v>
      </c>
      <c r="R1638" s="807">
        <v>86</v>
      </c>
      <c r="S1638" s="759" t="str">
        <f t="shared" si="50"/>
        <v>Vejez</v>
      </c>
      <c r="U1638" s="886"/>
      <c r="V1638" s="887"/>
      <c r="W1638" s="887"/>
      <c r="X1638" s="293"/>
      <c r="Z1638" s="886"/>
      <c r="AA1638" s="886"/>
      <c r="AB1638" s="887"/>
      <c r="AC1638" s="886"/>
      <c r="AI1638" s="806" t="s">
        <v>823</v>
      </c>
      <c r="AJ1638" s="807">
        <v>14</v>
      </c>
      <c r="AK1638" s="807">
        <v>40</v>
      </c>
      <c r="AL1638" s="759" t="str">
        <f t="shared" si="51"/>
        <v>Adulto</v>
      </c>
    </row>
    <row r="1639" spans="1:38" ht="15">
      <c r="A1639" s="806" t="s">
        <v>877</v>
      </c>
      <c r="B1639" s="806" t="s">
        <v>815</v>
      </c>
      <c r="C1639" s="806" t="s">
        <v>783</v>
      </c>
      <c r="D1639" s="806" t="s">
        <v>784</v>
      </c>
      <c r="E1639" s="807">
        <v>264</v>
      </c>
      <c r="K1639" s="806" t="s">
        <v>683</v>
      </c>
      <c r="L1639" s="806" t="s">
        <v>840</v>
      </c>
      <c r="M1639" s="806" t="s">
        <v>829</v>
      </c>
      <c r="N1639" s="807">
        <v>1</v>
      </c>
      <c r="O1639" s="884"/>
      <c r="P1639" s="806" t="s">
        <v>821</v>
      </c>
      <c r="Q1639" s="807">
        <v>7</v>
      </c>
      <c r="R1639" s="807">
        <v>87</v>
      </c>
      <c r="S1639" s="759" t="str">
        <f t="shared" si="50"/>
        <v>Vejez</v>
      </c>
      <c r="U1639" s="886"/>
      <c r="V1639" s="887"/>
      <c r="W1639" s="887"/>
      <c r="X1639" s="293"/>
      <c r="Z1639" s="886"/>
      <c r="AA1639" s="886"/>
      <c r="AB1639" s="887"/>
      <c r="AC1639" s="886"/>
      <c r="AI1639" s="806" t="s">
        <v>823</v>
      </c>
      <c r="AJ1639" s="807">
        <v>19</v>
      </c>
      <c r="AK1639" s="807">
        <v>41</v>
      </c>
      <c r="AL1639" s="759" t="str">
        <f t="shared" si="51"/>
        <v>Adulto</v>
      </c>
    </row>
    <row r="1640" spans="1:38" ht="15">
      <c r="A1640" s="806" t="s">
        <v>877</v>
      </c>
      <c r="B1640" s="806" t="s">
        <v>818</v>
      </c>
      <c r="C1640" s="806" t="s">
        <v>783</v>
      </c>
      <c r="D1640" s="806" t="s">
        <v>784</v>
      </c>
      <c r="E1640" s="807">
        <v>2</v>
      </c>
      <c r="K1640" s="806" t="s">
        <v>683</v>
      </c>
      <c r="L1640" s="806" t="s">
        <v>840</v>
      </c>
      <c r="M1640" s="806" t="s">
        <v>798</v>
      </c>
      <c r="N1640" s="807">
        <v>3</v>
      </c>
      <c r="O1640" s="884"/>
      <c r="P1640" s="806" t="s">
        <v>821</v>
      </c>
      <c r="Q1640" s="807">
        <v>6</v>
      </c>
      <c r="R1640" s="807">
        <v>88</v>
      </c>
      <c r="S1640" s="759" t="str">
        <f t="shared" si="50"/>
        <v>Vejez</v>
      </c>
      <c r="U1640" s="886"/>
      <c r="V1640" s="887"/>
      <c r="W1640" s="887"/>
      <c r="X1640" s="293"/>
      <c r="Z1640" s="886"/>
      <c r="AA1640" s="886"/>
      <c r="AB1640" s="887"/>
      <c r="AC1640" s="886"/>
      <c r="AI1640" s="806" t="s">
        <v>823</v>
      </c>
      <c r="AJ1640" s="807">
        <v>15</v>
      </c>
      <c r="AK1640" s="807">
        <v>42</v>
      </c>
      <c r="AL1640" s="759" t="str">
        <f t="shared" si="51"/>
        <v>Adulto</v>
      </c>
    </row>
    <row r="1641" spans="1:38" ht="15">
      <c r="A1641" s="806" t="s">
        <v>879</v>
      </c>
      <c r="B1641" s="806" t="s">
        <v>782</v>
      </c>
      <c r="C1641" s="806" t="s">
        <v>788</v>
      </c>
      <c r="D1641" s="806" t="s">
        <v>789</v>
      </c>
      <c r="E1641" s="807">
        <v>3</v>
      </c>
      <c r="K1641" s="806" t="s">
        <v>683</v>
      </c>
      <c r="L1641" s="806" t="s">
        <v>840</v>
      </c>
      <c r="M1641" s="806" t="s">
        <v>799</v>
      </c>
      <c r="N1641" s="807">
        <v>6</v>
      </c>
      <c r="O1641" s="884"/>
      <c r="P1641" s="806" t="s">
        <v>821</v>
      </c>
      <c r="Q1641" s="807">
        <v>8</v>
      </c>
      <c r="R1641" s="807">
        <v>89</v>
      </c>
      <c r="S1641" s="759" t="str">
        <f t="shared" si="50"/>
        <v>Vejez</v>
      </c>
      <c r="U1641" s="886"/>
      <c r="V1641" s="887"/>
      <c r="W1641" s="887"/>
      <c r="X1641" s="293"/>
      <c r="Z1641" s="886"/>
      <c r="AA1641" s="886"/>
      <c r="AB1641" s="887"/>
      <c r="AC1641" s="886"/>
      <c r="AI1641" s="806" t="s">
        <v>823</v>
      </c>
      <c r="AJ1641" s="807">
        <v>21</v>
      </c>
      <c r="AK1641" s="807">
        <v>43</v>
      </c>
      <c r="AL1641" s="759" t="str">
        <f t="shared" si="51"/>
        <v>Adulto</v>
      </c>
    </row>
    <row r="1642" spans="1:38" ht="15">
      <c r="A1642" s="806" t="s">
        <v>879</v>
      </c>
      <c r="B1642" s="806" t="s">
        <v>782</v>
      </c>
      <c r="C1642" s="806" t="s">
        <v>788</v>
      </c>
      <c r="D1642" s="806" t="s">
        <v>784</v>
      </c>
      <c r="E1642" s="807">
        <v>1</v>
      </c>
      <c r="K1642" s="806" t="s">
        <v>683</v>
      </c>
      <c r="L1642" s="806" t="s">
        <v>840</v>
      </c>
      <c r="M1642" s="806" t="s">
        <v>801</v>
      </c>
      <c r="N1642" s="807">
        <v>18</v>
      </c>
      <c r="O1642" s="884"/>
      <c r="P1642" s="806" t="s">
        <v>821</v>
      </c>
      <c r="Q1642" s="807">
        <v>3</v>
      </c>
      <c r="R1642" s="807">
        <v>90</v>
      </c>
      <c r="S1642" s="759" t="str">
        <f t="shared" si="50"/>
        <v>Vejez</v>
      </c>
      <c r="U1642" s="886"/>
      <c r="V1642" s="887"/>
      <c r="W1642" s="887"/>
      <c r="X1642" s="293"/>
      <c r="Z1642" s="886"/>
      <c r="AA1642" s="886"/>
      <c r="AB1642" s="887"/>
      <c r="AC1642" s="886"/>
      <c r="AI1642" s="806" t="s">
        <v>823</v>
      </c>
      <c r="AJ1642" s="807">
        <v>24</v>
      </c>
      <c r="AK1642" s="807">
        <v>44</v>
      </c>
      <c r="AL1642" s="759" t="str">
        <f t="shared" si="51"/>
        <v>Adulto</v>
      </c>
    </row>
    <row r="1643" spans="1:38" ht="15">
      <c r="A1643" s="806" t="s">
        <v>879</v>
      </c>
      <c r="B1643" s="806" t="s">
        <v>782</v>
      </c>
      <c r="C1643" s="806" t="s">
        <v>783</v>
      </c>
      <c r="D1643" s="806" t="s">
        <v>789</v>
      </c>
      <c r="E1643" s="807">
        <v>3</v>
      </c>
      <c r="K1643" s="806" t="s">
        <v>683</v>
      </c>
      <c r="L1643" s="806" t="s">
        <v>840</v>
      </c>
      <c r="M1643" s="806" t="s">
        <v>673</v>
      </c>
      <c r="N1643" s="807">
        <v>3</v>
      </c>
      <c r="O1643" s="884"/>
      <c r="P1643" s="806" t="s">
        <v>821</v>
      </c>
      <c r="Q1643" s="807">
        <v>1</v>
      </c>
      <c r="R1643" s="807">
        <v>91</v>
      </c>
      <c r="S1643" s="759" t="str">
        <f t="shared" si="50"/>
        <v>Vejez</v>
      </c>
      <c r="U1643" s="886"/>
      <c r="V1643" s="887"/>
      <c r="W1643" s="887"/>
      <c r="X1643" s="293"/>
      <c r="Z1643" s="886"/>
      <c r="AA1643" s="886"/>
      <c r="AB1643" s="887"/>
      <c r="AC1643" s="886"/>
      <c r="AI1643" s="806" t="s">
        <v>823</v>
      </c>
      <c r="AJ1643" s="807">
        <v>16</v>
      </c>
      <c r="AK1643" s="807">
        <v>45</v>
      </c>
      <c r="AL1643" s="759" t="str">
        <f t="shared" si="51"/>
        <v>Adulto</v>
      </c>
    </row>
    <row r="1644" spans="1:38" ht="15">
      <c r="A1644" s="806" t="s">
        <v>879</v>
      </c>
      <c r="B1644" s="806" t="s">
        <v>782</v>
      </c>
      <c r="C1644" s="806" t="s">
        <v>783</v>
      </c>
      <c r="D1644" s="806" t="s">
        <v>784</v>
      </c>
      <c r="E1644" s="807">
        <v>2</v>
      </c>
      <c r="K1644" s="806" t="s">
        <v>683</v>
      </c>
      <c r="L1644" s="806" t="s">
        <v>840</v>
      </c>
      <c r="M1644" s="806" t="s">
        <v>674</v>
      </c>
      <c r="N1644" s="807">
        <v>3144</v>
      </c>
      <c r="O1644" s="884"/>
      <c r="P1644" s="806" t="s">
        <v>821</v>
      </c>
      <c r="Q1644" s="807">
        <v>2</v>
      </c>
      <c r="R1644" s="807">
        <v>92</v>
      </c>
      <c r="S1644" s="759" t="str">
        <f t="shared" si="50"/>
        <v>Vejez</v>
      </c>
      <c r="U1644" s="886"/>
      <c r="V1644" s="887"/>
      <c r="W1644" s="887"/>
      <c r="X1644" s="293"/>
      <c r="Z1644" s="886"/>
      <c r="AA1644" s="886"/>
      <c r="AB1644" s="887"/>
      <c r="AC1644" s="886"/>
      <c r="AI1644" s="806" t="s">
        <v>823</v>
      </c>
      <c r="AJ1644" s="807">
        <v>15</v>
      </c>
      <c r="AK1644" s="807">
        <v>46</v>
      </c>
      <c r="AL1644" s="759" t="str">
        <f t="shared" si="51"/>
        <v>Adulto</v>
      </c>
    </row>
    <row r="1645" spans="1:38" ht="15">
      <c r="A1645" s="806" t="s">
        <v>879</v>
      </c>
      <c r="B1645" s="806" t="s">
        <v>662</v>
      </c>
      <c r="C1645" s="806" t="s">
        <v>788</v>
      </c>
      <c r="D1645" s="806" t="s">
        <v>789</v>
      </c>
      <c r="E1645" s="807">
        <v>593</v>
      </c>
      <c r="K1645" s="806" t="s">
        <v>683</v>
      </c>
      <c r="L1645" s="806" t="s">
        <v>840</v>
      </c>
      <c r="M1645" s="806" t="s">
        <v>683</v>
      </c>
      <c r="N1645" s="807">
        <v>2</v>
      </c>
      <c r="O1645" s="884"/>
      <c r="P1645" s="806" t="s">
        <v>821</v>
      </c>
      <c r="Q1645" s="807">
        <v>1</v>
      </c>
      <c r="R1645" s="807">
        <v>94</v>
      </c>
      <c r="S1645" s="759" t="str">
        <f t="shared" si="50"/>
        <v>Vejez</v>
      </c>
      <c r="U1645" s="886"/>
      <c r="V1645" s="887"/>
      <c r="W1645" s="887"/>
      <c r="X1645" s="293"/>
      <c r="Z1645" s="886"/>
      <c r="AA1645" s="886"/>
      <c r="AB1645" s="887"/>
      <c r="AC1645" s="886"/>
      <c r="AI1645" s="806" t="s">
        <v>823</v>
      </c>
      <c r="AJ1645" s="807">
        <v>21</v>
      </c>
      <c r="AK1645" s="807">
        <v>47</v>
      </c>
      <c r="AL1645" s="759" t="str">
        <f t="shared" si="51"/>
        <v>Adulto</v>
      </c>
    </row>
    <row r="1646" spans="1:38" ht="15">
      <c r="A1646" s="806" t="s">
        <v>879</v>
      </c>
      <c r="B1646" s="806" t="s">
        <v>662</v>
      </c>
      <c r="C1646" s="806" t="s">
        <v>788</v>
      </c>
      <c r="D1646" s="806" t="s">
        <v>784</v>
      </c>
      <c r="E1646" s="807">
        <v>874</v>
      </c>
      <c r="K1646" s="806" t="s">
        <v>683</v>
      </c>
      <c r="L1646" s="806" t="s">
        <v>840</v>
      </c>
      <c r="M1646" s="806" t="s">
        <v>684</v>
      </c>
      <c r="N1646" s="807">
        <v>291</v>
      </c>
      <c r="O1646" s="884"/>
      <c r="P1646" s="806" t="s">
        <v>821</v>
      </c>
      <c r="Q1646" s="807">
        <v>2</v>
      </c>
      <c r="R1646" s="807">
        <v>95</v>
      </c>
      <c r="S1646" s="759" t="str">
        <f t="shared" si="50"/>
        <v>Vejez</v>
      </c>
      <c r="U1646" s="886"/>
      <c r="V1646" s="887"/>
      <c r="W1646" s="887"/>
      <c r="X1646" s="293"/>
      <c r="Z1646" s="886"/>
      <c r="AA1646" s="886"/>
      <c r="AB1646" s="887"/>
      <c r="AC1646" s="886"/>
      <c r="AI1646" s="806" t="s">
        <v>823</v>
      </c>
      <c r="AJ1646" s="807">
        <v>16</v>
      </c>
      <c r="AK1646" s="807">
        <v>48</v>
      </c>
      <c r="AL1646" s="759" t="str">
        <f t="shared" si="51"/>
        <v>Adulto</v>
      </c>
    </row>
    <row r="1647" spans="1:38" ht="15">
      <c r="A1647" s="806" t="s">
        <v>879</v>
      </c>
      <c r="B1647" s="806" t="s">
        <v>662</v>
      </c>
      <c r="C1647" s="806" t="s">
        <v>783</v>
      </c>
      <c r="D1647" s="806" t="s">
        <v>789</v>
      </c>
      <c r="E1647" s="807">
        <v>617</v>
      </c>
      <c r="K1647" s="806" t="s">
        <v>683</v>
      </c>
      <c r="L1647" s="806" t="s">
        <v>850</v>
      </c>
      <c r="M1647" s="806" t="s">
        <v>662</v>
      </c>
      <c r="N1647" s="807">
        <v>83</v>
      </c>
      <c r="O1647" s="884"/>
      <c r="P1647" s="806" t="s">
        <v>821</v>
      </c>
      <c r="Q1647" s="807">
        <v>3</v>
      </c>
      <c r="R1647" s="807">
        <v>96</v>
      </c>
      <c r="S1647" s="759" t="str">
        <f t="shared" si="50"/>
        <v>Vejez</v>
      </c>
      <c r="U1647" s="886"/>
      <c r="V1647" s="887"/>
      <c r="W1647" s="887"/>
      <c r="X1647" s="293"/>
      <c r="Z1647" s="886"/>
      <c r="AA1647" s="886"/>
      <c r="AB1647" s="887"/>
      <c r="AC1647" s="886"/>
      <c r="AI1647" s="806" t="s">
        <v>823</v>
      </c>
      <c r="AJ1647" s="807">
        <v>19</v>
      </c>
      <c r="AK1647" s="807">
        <v>49</v>
      </c>
      <c r="AL1647" s="759" t="str">
        <f t="shared" si="51"/>
        <v>Adulto</v>
      </c>
    </row>
    <row r="1648" spans="1:38" ht="15">
      <c r="A1648" s="806" t="s">
        <v>879</v>
      </c>
      <c r="B1648" s="806" t="s">
        <v>662</v>
      </c>
      <c r="C1648" s="806" t="s">
        <v>783</v>
      </c>
      <c r="D1648" s="806" t="s">
        <v>784</v>
      </c>
      <c r="E1648" s="807">
        <v>935</v>
      </c>
      <c r="K1648" s="806" t="s">
        <v>683</v>
      </c>
      <c r="L1648" s="806" t="s">
        <v>850</v>
      </c>
      <c r="M1648" s="806" t="s">
        <v>820</v>
      </c>
      <c r="N1648" s="807">
        <v>1</v>
      </c>
      <c r="O1648" s="884"/>
      <c r="P1648" s="806" t="s">
        <v>821</v>
      </c>
      <c r="Q1648" s="807">
        <v>2</v>
      </c>
      <c r="R1648" s="807">
        <v>97</v>
      </c>
      <c r="S1648" s="759" t="str">
        <f t="shared" si="50"/>
        <v>Vejez</v>
      </c>
      <c r="U1648" s="886"/>
      <c r="V1648" s="887"/>
      <c r="W1648" s="887"/>
      <c r="X1648" s="293"/>
      <c r="Z1648" s="886"/>
      <c r="AA1648" s="886"/>
      <c r="AB1648" s="887"/>
      <c r="AC1648" s="886"/>
      <c r="AI1648" s="806" t="s">
        <v>823</v>
      </c>
      <c r="AJ1648" s="807">
        <v>13</v>
      </c>
      <c r="AK1648" s="807">
        <v>50</v>
      </c>
      <c r="AL1648" s="759" t="str">
        <f t="shared" si="51"/>
        <v>Adulto</v>
      </c>
    </row>
    <row r="1649" spans="1:38" ht="15">
      <c r="A1649" s="806" t="s">
        <v>879</v>
      </c>
      <c r="B1649" s="806" t="s">
        <v>666</v>
      </c>
      <c r="C1649" s="806" t="s">
        <v>788</v>
      </c>
      <c r="D1649" s="806" t="s">
        <v>789</v>
      </c>
      <c r="E1649" s="807">
        <v>463</v>
      </c>
      <c r="K1649" s="806" t="s">
        <v>683</v>
      </c>
      <c r="L1649" s="806" t="s">
        <v>850</v>
      </c>
      <c r="M1649" s="806" t="s">
        <v>806</v>
      </c>
      <c r="N1649" s="807">
        <v>3</v>
      </c>
      <c r="O1649" s="884"/>
      <c r="P1649" s="806" t="s">
        <v>821</v>
      </c>
      <c r="Q1649" s="807">
        <v>1</v>
      </c>
      <c r="R1649" s="807">
        <v>104</v>
      </c>
      <c r="S1649" s="759" t="str">
        <f t="shared" si="50"/>
        <v>Vejez</v>
      </c>
      <c r="U1649" s="886"/>
      <c r="V1649" s="887"/>
      <c r="W1649" s="887"/>
      <c r="X1649" s="293"/>
      <c r="Z1649" s="886"/>
      <c r="AA1649" s="886"/>
      <c r="AB1649" s="887"/>
      <c r="AC1649" s="886"/>
      <c r="AI1649" s="806" t="s">
        <v>823</v>
      </c>
      <c r="AJ1649" s="807">
        <v>15</v>
      </c>
      <c r="AK1649" s="807">
        <v>51</v>
      </c>
      <c r="AL1649" s="759" t="str">
        <f t="shared" si="51"/>
        <v>Adulto</v>
      </c>
    </row>
    <row r="1650" spans="1:38" ht="15">
      <c r="A1650" s="806" t="s">
        <v>879</v>
      </c>
      <c r="B1650" s="806" t="s">
        <v>666</v>
      </c>
      <c r="C1650" s="806" t="s">
        <v>788</v>
      </c>
      <c r="D1650" s="806" t="s">
        <v>784</v>
      </c>
      <c r="E1650" s="807">
        <v>415</v>
      </c>
      <c r="K1650" s="806" t="s">
        <v>683</v>
      </c>
      <c r="L1650" s="806" t="s">
        <v>850</v>
      </c>
      <c r="M1650" s="806" t="s">
        <v>786</v>
      </c>
      <c r="N1650" s="807">
        <v>63</v>
      </c>
      <c r="O1650" s="884"/>
      <c r="P1650" s="806" t="s">
        <v>821</v>
      </c>
      <c r="Q1650" s="807">
        <v>1</v>
      </c>
      <c r="R1650" s="807">
        <v>109</v>
      </c>
      <c r="S1650" s="759" t="str">
        <f t="shared" si="50"/>
        <v>Vejez</v>
      </c>
      <c r="U1650" s="886"/>
      <c r="V1650" s="887"/>
      <c r="W1650" s="887"/>
      <c r="X1650" s="293"/>
      <c r="Z1650" s="886"/>
      <c r="AA1650" s="886"/>
      <c r="AB1650" s="887"/>
      <c r="AC1650" s="886"/>
      <c r="AI1650" s="806" t="s">
        <v>823</v>
      </c>
      <c r="AJ1650" s="807">
        <v>17</v>
      </c>
      <c r="AK1650" s="807">
        <v>52</v>
      </c>
      <c r="AL1650" s="759" t="str">
        <f t="shared" si="51"/>
        <v>Adulto</v>
      </c>
    </row>
    <row r="1651" spans="1:38" ht="30">
      <c r="A1651" s="806" t="s">
        <v>879</v>
      </c>
      <c r="B1651" s="806" t="s">
        <v>666</v>
      </c>
      <c r="C1651" s="806" t="s">
        <v>783</v>
      </c>
      <c r="D1651" s="806" t="s">
        <v>789</v>
      </c>
      <c r="E1651" s="807">
        <v>521</v>
      </c>
      <c r="K1651" s="806" t="s">
        <v>683</v>
      </c>
      <c r="L1651" s="806" t="s">
        <v>850</v>
      </c>
      <c r="M1651" s="806" t="s">
        <v>808</v>
      </c>
      <c r="N1651" s="807">
        <v>3</v>
      </c>
      <c r="O1651" s="884"/>
      <c r="P1651" s="806" t="s">
        <v>822</v>
      </c>
      <c r="Q1651" s="807">
        <v>187</v>
      </c>
      <c r="R1651" s="807">
        <v>0</v>
      </c>
      <c r="S1651" s="759" t="str">
        <f t="shared" si="50"/>
        <v>Primera Infancia</v>
      </c>
      <c r="U1651" s="886"/>
      <c r="V1651" s="887"/>
      <c r="W1651" s="887"/>
      <c r="X1651" s="293"/>
      <c r="Z1651" s="886"/>
      <c r="AA1651" s="886"/>
      <c r="AB1651" s="887"/>
      <c r="AC1651" s="886"/>
      <c r="AI1651" s="806" t="s">
        <v>823</v>
      </c>
      <c r="AJ1651" s="807">
        <v>24</v>
      </c>
      <c r="AK1651" s="807">
        <v>53</v>
      </c>
      <c r="AL1651" s="759" t="str">
        <f t="shared" si="51"/>
        <v>Adulto</v>
      </c>
    </row>
    <row r="1652" spans="1:38" ht="30">
      <c r="A1652" s="806" t="s">
        <v>879</v>
      </c>
      <c r="B1652" s="806" t="s">
        <v>666</v>
      </c>
      <c r="C1652" s="806" t="s">
        <v>783</v>
      </c>
      <c r="D1652" s="806" t="s">
        <v>784</v>
      </c>
      <c r="E1652" s="807">
        <v>400</v>
      </c>
      <c r="K1652" s="806" t="s">
        <v>683</v>
      </c>
      <c r="L1652" s="806" t="s">
        <v>850</v>
      </c>
      <c r="M1652" s="806" t="s">
        <v>790</v>
      </c>
      <c r="N1652" s="807">
        <v>8</v>
      </c>
      <c r="O1652" s="884"/>
      <c r="P1652" s="806" t="s">
        <v>822</v>
      </c>
      <c r="Q1652" s="807">
        <v>212</v>
      </c>
      <c r="R1652" s="807">
        <v>1</v>
      </c>
      <c r="S1652" s="759" t="str">
        <f t="shared" si="50"/>
        <v>Primera Infancia</v>
      </c>
      <c r="U1652" s="886"/>
      <c r="V1652" s="887"/>
      <c r="W1652" s="887"/>
      <c r="X1652" s="293"/>
      <c r="Z1652" s="886"/>
      <c r="AA1652" s="886"/>
      <c r="AB1652" s="887"/>
      <c r="AC1652" s="886"/>
      <c r="AI1652" s="806" t="s">
        <v>823</v>
      </c>
      <c r="AJ1652" s="807">
        <v>11</v>
      </c>
      <c r="AK1652" s="807">
        <v>54</v>
      </c>
      <c r="AL1652" s="759" t="str">
        <f t="shared" si="51"/>
        <v>Adulto</v>
      </c>
    </row>
    <row r="1653" spans="1:38" ht="30">
      <c r="A1653" s="806" t="s">
        <v>879</v>
      </c>
      <c r="B1653" s="806" t="s">
        <v>669</v>
      </c>
      <c r="C1653" s="806" t="s">
        <v>788</v>
      </c>
      <c r="D1653" s="806" t="s">
        <v>789</v>
      </c>
      <c r="E1653" s="807">
        <v>7</v>
      </c>
      <c r="K1653" s="806" t="s">
        <v>683</v>
      </c>
      <c r="L1653" s="806" t="s">
        <v>850</v>
      </c>
      <c r="M1653" s="806" t="s">
        <v>791</v>
      </c>
      <c r="N1653" s="807">
        <v>18</v>
      </c>
      <c r="O1653" s="884"/>
      <c r="P1653" s="806" t="s">
        <v>822</v>
      </c>
      <c r="Q1653" s="807">
        <v>209</v>
      </c>
      <c r="R1653" s="807">
        <v>2</v>
      </c>
      <c r="S1653" s="759" t="str">
        <f t="shared" si="50"/>
        <v>Primera Infancia</v>
      </c>
      <c r="U1653" s="886"/>
      <c r="V1653" s="887"/>
      <c r="W1653" s="887"/>
      <c r="X1653" s="293"/>
      <c r="Z1653" s="886"/>
      <c r="AA1653" s="886"/>
      <c r="AB1653" s="887"/>
      <c r="AC1653" s="886"/>
      <c r="AI1653" s="806" t="s">
        <v>823</v>
      </c>
      <c r="AJ1653" s="807">
        <v>15</v>
      </c>
      <c r="AK1653" s="807">
        <v>55</v>
      </c>
      <c r="AL1653" s="759" t="str">
        <f t="shared" si="51"/>
        <v>Adulto</v>
      </c>
    </row>
    <row r="1654" spans="1:38" ht="30">
      <c r="A1654" s="806" t="s">
        <v>879</v>
      </c>
      <c r="B1654" s="806" t="s">
        <v>669</v>
      </c>
      <c r="C1654" s="806" t="s">
        <v>788</v>
      </c>
      <c r="D1654" s="806" t="s">
        <v>784</v>
      </c>
      <c r="E1654" s="807">
        <v>1</v>
      </c>
      <c r="K1654" s="806" t="s">
        <v>683</v>
      </c>
      <c r="L1654" s="806" t="s">
        <v>850</v>
      </c>
      <c r="M1654" s="806" t="s">
        <v>824</v>
      </c>
      <c r="N1654" s="807">
        <v>10</v>
      </c>
      <c r="O1654" s="884"/>
      <c r="P1654" s="806" t="s">
        <v>822</v>
      </c>
      <c r="Q1654" s="807">
        <v>180</v>
      </c>
      <c r="R1654" s="807">
        <v>3</v>
      </c>
      <c r="S1654" s="759" t="str">
        <f t="shared" si="50"/>
        <v>Primera Infancia</v>
      </c>
      <c r="U1654" s="886"/>
      <c r="V1654" s="887"/>
      <c r="W1654" s="887"/>
      <c r="X1654" s="293"/>
      <c r="Z1654" s="886"/>
      <c r="AA1654" s="886"/>
      <c r="AB1654" s="887"/>
      <c r="AC1654" s="886"/>
      <c r="AI1654" s="806" t="s">
        <v>823</v>
      </c>
      <c r="AJ1654" s="807">
        <v>5</v>
      </c>
      <c r="AK1654" s="807">
        <v>56</v>
      </c>
      <c r="AL1654" s="759" t="str">
        <f t="shared" si="51"/>
        <v>Adulto</v>
      </c>
    </row>
    <row r="1655" spans="1:38" ht="30">
      <c r="A1655" s="806" t="s">
        <v>879</v>
      </c>
      <c r="B1655" s="806" t="s">
        <v>669</v>
      </c>
      <c r="C1655" s="806" t="s">
        <v>783</v>
      </c>
      <c r="D1655" s="806" t="s">
        <v>789</v>
      </c>
      <c r="E1655" s="807">
        <v>13</v>
      </c>
      <c r="K1655" s="806" t="s">
        <v>683</v>
      </c>
      <c r="L1655" s="806" t="s">
        <v>850</v>
      </c>
      <c r="M1655" s="806" t="s">
        <v>666</v>
      </c>
      <c r="N1655" s="807">
        <v>17</v>
      </c>
      <c r="O1655" s="884"/>
      <c r="P1655" s="806" t="s">
        <v>822</v>
      </c>
      <c r="Q1655" s="807">
        <v>205</v>
      </c>
      <c r="R1655" s="807">
        <v>4</v>
      </c>
      <c r="S1655" s="759" t="str">
        <f t="shared" si="50"/>
        <v>Primera Infancia</v>
      </c>
      <c r="U1655" s="886"/>
      <c r="V1655" s="887"/>
      <c r="W1655" s="887"/>
      <c r="X1655" s="293"/>
      <c r="Z1655" s="886"/>
      <c r="AA1655" s="886"/>
      <c r="AB1655" s="887"/>
      <c r="AC1655" s="886"/>
      <c r="AI1655" s="806" t="s">
        <v>823</v>
      </c>
      <c r="AJ1655" s="807">
        <v>13</v>
      </c>
      <c r="AK1655" s="807">
        <v>57</v>
      </c>
      <c r="AL1655" s="759" t="str">
        <f t="shared" si="51"/>
        <v>Adulto</v>
      </c>
    </row>
    <row r="1656" spans="1:38" ht="30">
      <c r="A1656" s="806" t="s">
        <v>879</v>
      </c>
      <c r="B1656" s="806" t="s">
        <v>669</v>
      </c>
      <c r="C1656" s="806" t="s">
        <v>783</v>
      </c>
      <c r="D1656" s="806" t="s">
        <v>784</v>
      </c>
      <c r="E1656" s="807">
        <v>6</v>
      </c>
      <c r="K1656" s="806" t="s">
        <v>683</v>
      </c>
      <c r="L1656" s="806" t="s">
        <v>850</v>
      </c>
      <c r="M1656" s="806" t="s">
        <v>794</v>
      </c>
      <c r="N1656" s="807">
        <v>16</v>
      </c>
      <c r="O1656" s="884"/>
      <c r="P1656" s="806" t="s">
        <v>822</v>
      </c>
      <c r="Q1656" s="807">
        <v>208</v>
      </c>
      <c r="R1656" s="807">
        <v>5</v>
      </c>
      <c r="S1656" s="759" t="str">
        <f t="shared" si="50"/>
        <v>Primera Infancia</v>
      </c>
      <c r="U1656" s="886"/>
      <c r="V1656" s="887"/>
      <c r="W1656" s="887"/>
      <c r="X1656" s="293"/>
      <c r="Z1656" s="886"/>
      <c r="AA1656" s="886"/>
      <c r="AB1656" s="887"/>
      <c r="AC1656" s="886"/>
      <c r="AI1656" s="806" t="s">
        <v>823</v>
      </c>
      <c r="AJ1656" s="807">
        <v>7</v>
      </c>
      <c r="AK1656" s="807">
        <v>58</v>
      </c>
      <c r="AL1656" s="759" t="str">
        <f t="shared" si="51"/>
        <v>Adulto</v>
      </c>
    </row>
    <row r="1657" spans="1:38" ht="15">
      <c r="A1657" s="806" t="s">
        <v>879</v>
      </c>
      <c r="B1657" s="806" t="s">
        <v>787</v>
      </c>
      <c r="C1657" s="806" t="s">
        <v>788</v>
      </c>
      <c r="D1657" s="806" t="s">
        <v>789</v>
      </c>
      <c r="E1657" s="807">
        <v>6</v>
      </c>
      <c r="K1657" s="806" t="s">
        <v>683</v>
      </c>
      <c r="L1657" s="806" t="s">
        <v>850</v>
      </c>
      <c r="M1657" s="806" t="s">
        <v>795</v>
      </c>
      <c r="N1657" s="807">
        <v>4</v>
      </c>
      <c r="O1657" s="884"/>
      <c r="P1657" s="806" t="s">
        <v>822</v>
      </c>
      <c r="Q1657" s="807">
        <v>175</v>
      </c>
      <c r="R1657" s="807">
        <v>6</v>
      </c>
      <c r="S1657" s="759" t="str">
        <f t="shared" si="50"/>
        <v>Infancia</v>
      </c>
      <c r="U1657" s="886"/>
      <c r="V1657" s="887"/>
      <c r="W1657" s="887"/>
      <c r="X1657" s="293"/>
      <c r="Z1657" s="886"/>
      <c r="AA1657" s="886"/>
      <c r="AB1657" s="887"/>
      <c r="AC1657" s="886"/>
      <c r="AI1657" s="806" t="s">
        <v>823</v>
      </c>
      <c r="AJ1657" s="807">
        <v>7</v>
      </c>
      <c r="AK1657" s="807">
        <v>59</v>
      </c>
      <c r="AL1657" s="759" t="str">
        <f t="shared" si="51"/>
        <v>Adulto</v>
      </c>
    </row>
    <row r="1658" spans="1:38" ht="15">
      <c r="A1658" s="806" t="s">
        <v>879</v>
      </c>
      <c r="B1658" s="806" t="s">
        <v>787</v>
      </c>
      <c r="C1658" s="806" t="s">
        <v>788</v>
      </c>
      <c r="D1658" s="806" t="s">
        <v>784</v>
      </c>
      <c r="E1658" s="807">
        <v>8</v>
      </c>
      <c r="K1658" s="806" t="s">
        <v>683</v>
      </c>
      <c r="L1658" s="806" t="s">
        <v>850</v>
      </c>
      <c r="M1658" s="806" t="s">
        <v>829</v>
      </c>
      <c r="N1658" s="807">
        <v>2</v>
      </c>
      <c r="O1658" s="884"/>
      <c r="P1658" s="806" t="s">
        <v>822</v>
      </c>
      <c r="Q1658" s="807">
        <v>187</v>
      </c>
      <c r="R1658" s="807">
        <v>7</v>
      </c>
      <c r="S1658" s="759" t="str">
        <f t="shared" si="50"/>
        <v>Infancia</v>
      </c>
      <c r="U1658" s="886"/>
      <c r="V1658" s="887"/>
      <c r="W1658" s="887"/>
      <c r="X1658" s="293"/>
      <c r="Z1658" s="886"/>
      <c r="AA1658" s="886"/>
      <c r="AB1658" s="887"/>
      <c r="AC1658" s="886"/>
      <c r="AI1658" s="806" t="s">
        <v>823</v>
      </c>
      <c r="AJ1658" s="807">
        <v>9</v>
      </c>
      <c r="AK1658" s="807">
        <v>60</v>
      </c>
      <c r="AL1658" s="759" t="str">
        <f t="shared" si="51"/>
        <v>Vejez</v>
      </c>
    </row>
    <row r="1659" spans="1:38" ht="15">
      <c r="A1659" s="806" t="s">
        <v>879</v>
      </c>
      <c r="B1659" s="806" t="s">
        <v>787</v>
      </c>
      <c r="C1659" s="806" t="s">
        <v>783</v>
      </c>
      <c r="D1659" s="806" t="s">
        <v>789</v>
      </c>
      <c r="E1659" s="807">
        <v>13</v>
      </c>
      <c r="K1659" s="806" t="s">
        <v>683</v>
      </c>
      <c r="L1659" s="806" t="s">
        <v>850</v>
      </c>
      <c r="M1659" s="806" t="s">
        <v>798</v>
      </c>
      <c r="N1659" s="807">
        <v>12</v>
      </c>
      <c r="O1659" s="884"/>
      <c r="P1659" s="806" t="s">
        <v>822</v>
      </c>
      <c r="Q1659" s="807">
        <v>193</v>
      </c>
      <c r="R1659" s="807">
        <v>8</v>
      </c>
      <c r="S1659" s="759" t="str">
        <f t="shared" si="50"/>
        <v>Infancia</v>
      </c>
      <c r="U1659" s="886"/>
      <c r="V1659" s="887"/>
      <c r="W1659" s="887"/>
      <c r="X1659" s="293"/>
      <c r="Z1659" s="886"/>
      <c r="AA1659" s="886"/>
      <c r="AB1659" s="887"/>
      <c r="AC1659" s="886"/>
      <c r="AI1659" s="806" t="s">
        <v>823</v>
      </c>
      <c r="AJ1659" s="807">
        <v>8</v>
      </c>
      <c r="AK1659" s="807">
        <v>61</v>
      </c>
      <c r="AL1659" s="759" t="str">
        <f t="shared" si="51"/>
        <v>Vejez</v>
      </c>
    </row>
    <row r="1660" spans="1:38" ht="15">
      <c r="A1660" s="806" t="s">
        <v>879</v>
      </c>
      <c r="B1660" s="806" t="s">
        <v>787</v>
      </c>
      <c r="C1660" s="806" t="s">
        <v>783</v>
      </c>
      <c r="D1660" s="806" t="s">
        <v>784</v>
      </c>
      <c r="E1660" s="807">
        <v>25</v>
      </c>
      <c r="K1660" s="806" t="s">
        <v>683</v>
      </c>
      <c r="L1660" s="806" t="s">
        <v>850</v>
      </c>
      <c r="M1660" s="806" t="s">
        <v>799</v>
      </c>
      <c r="N1660" s="807">
        <v>14</v>
      </c>
      <c r="O1660" s="884"/>
      <c r="P1660" s="806" t="s">
        <v>822</v>
      </c>
      <c r="Q1660" s="807">
        <v>207</v>
      </c>
      <c r="R1660" s="807">
        <v>9</v>
      </c>
      <c r="S1660" s="759" t="str">
        <f t="shared" si="50"/>
        <v>Infancia</v>
      </c>
      <c r="U1660" s="886"/>
      <c r="V1660" s="887"/>
      <c r="W1660" s="887"/>
      <c r="X1660" s="293"/>
      <c r="Z1660" s="886"/>
      <c r="AA1660" s="886"/>
      <c r="AB1660" s="887"/>
      <c r="AC1660" s="886"/>
      <c r="AI1660" s="806" t="s">
        <v>823</v>
      </c>
      <c r="AJ1660" s="807">
        <v>9</v>
      </c>
      <c r="AK1660" s="807">
        <v>62</v>
      </c>
      <c r="AL1660" s="759" t="str">
        <f t="shared" si="51"/>
        <v>Vejez</v>
      </c>
    </row>
    <row r="1661" spans="1:38" ht="15">
      <c r="A1661" s="806" t="s">
        <v>879</v>
      </c>
      <c r="B1661" s="806" t="s">
        <v>792</v>
      </c>
      <c r="C1661" s="806" t="s">
        <v>788</v>
      </c>
      <c r="D1661" s="806" t="s">
        <v>784</v>
      </c>
      <c r="E1661" s="807">
        <v>3</v>
      </c>
      <c r="K1661" s="806" t="s">
        <v>683</v>
      </c>
      <c r="L1661" s="806" t="s">
        <v>850</v>
      </c>
      <c r="M1661" s="806" t="s">
        <v>801</v>
      </c>
      <c r="N1661" s="807">
        <v>134</v>
      </c>
      <c r="O1661" s="884"/>
      <c r="P1661" s="806" t="s">
        <v>822</v>
      </c>
      <c r="Q1661" s="807">
        <v>190</v>
      </c>
      <c r="R1661" s="807">
        <v>10</v>
      </c>
      <c r="S1661" s="759" t="str">
        <f t="shared" si="50"/>
        <v>Infancia</v>
      </c>
      <c r="U1661" s="886"/>
      <c r="V1661" s="887"/>
      <c r="W1661" s="887"/>
      <c r="X1661" s="293"/>
      <c r="Z1661" s="886"/>
      <c r="AA1661" s="886"/>
      <c r="AB1661" s="887"/>
      <c r="AC1661" s="886"/>
      <c r="AI1661" s="806" t="s">
        <v>823</v>
      </c>
      <c r="AJ1661" s="807">
        <v>14</v>
      </c>
      <c r="AK1661" s="807">
        <v>63</v>
      </c>
      <c r="AL1661" s="759" t="str">
        <f t="shared" si="51"/>
        <v>Vejez</v>
      </c>
    </row>
    <row r="1662" spans="1:38" ht="15">
      <c r="A1662" s="806" t="s">
        <v>879</v>
      </c>
      <c r="B1662" s="806" t="s">
        <v>792</v>
      </c>
      <c r="C1662" s="806" t="s">
        <v>783</v>
      </c>
      <c r="D1662" s="806" t="s">
        <v>789</v>
      </c>
      <c r="E1662" s="807">
        <v>2</v>
      </c>
      <c r="K1662" s="806" t="s">
        <v>683</v>
      </c>
      <c r="L1662" s="806" t="s">
        <v>850</v>
      </c>
      <c r="M1662" s="806" t="s">
        <v>673</v>
      </c>
      <c r="N1662" s="807">
        <v>11</v>
      </c>
      <c r="O1662" s="884"/>
      <c r="P1662" s="806" t="s">
        <v>822</v>
      </c>
      <c r="Q1662" s="807">
        <v>195</v>
      </c>
      <c r="R1662" s="807">
        <v>11</v>
      </c>
      <c r="S1662" s="759" t="str">
        <f t="shared" si="50"/>
        <v>Infancia</v>
      </c>
      <c r="U1662" s="886"/>
      <c r="V1662" s="887"/>
      <c r="W1662" s="887"/>
      <c r="X1662" s="293"/>
      <c r="Z1662" s="886"/>
      <c r="AA1662" s="886"/>
      <c r="AB1662" s="887"/>
      <c r="AC1662" s="886"/>
      <c r="AI1662" s="806" t="s">
        <v>823</v>
      </c>
      <c r="AJ1662" s="807">
        <v>5</v>
      </c>
      <c r="AK1662" s="807">
        <v>64</v>
      </c>
      <c r="AL1662" s="759" t="str">
        <f t="shared" si="51"/>
        <v>Vejez</v>
      </c>
    </row>
    <row r="1663" spans="1:38" ht="30">
      <c r="A1663" s="806" t="s">
        <v>879</v>
      </c>
      <c r="B1663" s="806" t="s">
        <v>792</v>
      </c>
      <c r="C1663" s="806" t="s">
        <v>783</v>
      </c>
      <c r="D1663" s="806" t="s">
        <v>784</v>
      </c>
      <c r="E1663" s="807">
        <v>1</v>
      </c>
      <c r="K1663" s="806" t="s">
        <v>683</v>
      </c>
      <c r="L1663" s="806" t="s">
        <v>850</v>
      </c>
      <c r="M1663" s="806" t="s">
        <v>674</v>
      </c>
      <c r="N1663" s="807">
        <v>10762</v>
      </c>
      <c r="O1663" s="884"/>
      <c r="P1663" s="806" t="s">
        <v>822</v>
      </c>
      <c r="Q1663" s="807">
        <v>261</v>
      </c>
      <c r="R1663" s="807">
        <v>12</v>
      </c>
      <c r="S1663" s="759" t="str">
        <f t="shared" si="50"/>
        <v>Adolescente</v>
      </c>
      <c r="U1663" s="886"/>
      <c r="V1663" s="887"/>
      <c r="W1663" s="887"/>
      <c r="X1663" s="293"/>
      <c r="Z1663" s="886"/>
      <c r="AA1663" s="886"/>
      <c r="AB1663" s="887"/>
      <c r="AC1663" s="886"/>
      <c r="AI1663" s="806" t="s">
        <v>823</v>
      </c>
      <c r="AJ1663" s="807">
        <v>8</v>
      </c>
      <c r="AK1663" s="807">
        <v>65</v>
      </c>
      <c r="AL1663" s="759" t="str">
        <f t="shared" si="51"/>
        <v>Vejez</v>
      </c>
    </row>
    <row r="1664" spans="1:38" ht="30">
      <c r="A1664" s="806" t="s">
        <v>879</v>
      </c>
      <c r="B1664" s="806" t="s">
        <v>796</v>
      </c>
      <c r="C1664" s="806" t="s">
        <v>788</v>
      </c>
      <c r="D1664" s="806" t="s">
        <v>784</v>
      </c>
      <c r="E1664" s="807">
        <v>2</v>
      </c>
      <c r="K1664" s="806" t="s">
        <v>683</v>
      </c>
      <c r="L1664" s="806" t="s">
        <v>850</v>
      </c>
      <c r="M1664" s="806" t="s">
        <v>678</v>
      </c>
      <c r="N1664" s="807">
        <v>45</v>
      </c>
      <c r="O1664" s="884"/>
      <c r="P1664" s="806" t="s">
        <v>822</v>
      </c>
      <c r="Q1664" s="807">
        <v>278</v>
      </c>
      <c r="R1664" s="807">
        <v>13</v>
      </c>
      <c r="S1664" s="759" t="str">
        <f t="shared" si="50"/>
        <v>Adolescente</v>
      </c>
      <c r="U1664" s="886"/>
      <c r="V1664" s="887"/>
      <c r="W1664" s="887"/>
      <c r="X1664" s="293"/>
      <c r="Z1664" s="886"/>
      <c r="AA1664" s="886"/>
      <c r="AB1664" s="887"/>
      <c r="AC1664" s="886"/>
      <c r="AI1664" s="806" t="s">
        <v>823</v>
      </c>
      <c r="AJ1664" s="807">
        <v>4</v>
      </c>
      <c r="AK1664" s="807">
        <v>66</v>
      </c>
      <c r="AL1664" s="759" t="str">
        <f t="shared" si="51"/>
        <v>Vejez</v>
      </c>
    </row>
    <row r="1665" spans="1:38" ht="30">
      <c r="A1665" s="806" t="s">
        <v>879</v>
      </c>
      <c r="B1665" s="806" t="s">
        <v>815</v>
      </c>
      <c r="C1665" s="806" t="s">
        <v>788</v>
      </c>
      <c r="D1665" s="806" t="s">
        <v>789</v>
      </c>
      <c r="E1665" s="807">
        <v>943</v>
      </c>
      <c r="K1665" s="806" t="s">
        <v>683</v>
      </c>
      <c r="L1665" s="806" t="s">
        <v>850</v>
      </c>
      <c r="M1665" s="806" t="s">
        <v>683</v>
      </c>
      <c r="N1665" s="807">
        <v>6</v>
      </c>
      <c r="O1665" s="884"/>
      <c r="P1665" s="806" t="s">
        <v>822</v>
      </c>
      <c r="Q1665" s="807">
        <v>284</v>
      </c>
      <c r="R1665" s="807">
        <v>14</v>
      </c>
      <c r="S1665" s="759" t="str">
        <f t="shared" si="50"/>
        <v>Adolescente</v>
      </c>
      <c r="U1665" s="886"/>
      <c r="V1665" s="887"/>
      <c r="W1665" s="887"/>
      <c r="X1665" s="293"/>
      <c r="Z1665" s="886"/>
      <c r="AA1665" s="886"/>
      <c r="AB1665" s="887"/>
      <c r="AC1665" s="886"/>
      <c r="AI1665" s="806" t="s">
        <v>823</v>
      </c>
      <c r="AJ1665" s="807">
        <v>9</v>
      </c>
      <c r="AK1665" s="807">
        <v>67</v>
      </c>
      <c r="AL1665" s="759" t="str">
        <f t="shared" si="51"/>
        <v>Vejez</v>
      </c>
    </row>
    <row r="1666" spans="1:38" ht="30">
      <c r="A1666" s="806" t="s">
        <v>879</v>
      </c>
      <c r="B1666" s="806" t="s">
        <v>815</v>
      </c>
      <c r="C1666" s="806" t="s">
        <v>788</v>
      </c>
      <c r="D1666" s="806" t="s">
        <v>784</v>
      </c>
      <c r="E1666" s="807">
        <v>1130</v>
      </c>
      <c r="K1666" s="806" t="s">
        <v>683</v>
      </c>
      <c r="L1666" s="806" t="s">
        <v>850</v>
      </c>
      <c r="M1666" s="806" t="s">
        <v>684</v>
      </c>
      <c r="N1666" s="807">
        <v>2213</v>
      </c>
      <c r="O1666" s="884"/>
      <c r="P1666" s="806" t="s">
        <v>822</v>
      </c>
      <c r="Q1666" s="807">
        <v>311</v>
      </c>
      <c r="R1666" s="807">
        <v>15</v>
      </c>
      <c r="S1666" s="759" t="str">
        <f t="shared" si="50"/>
        <v>Adolescente</v>
      </c>
      <c r="U1666" s="886"/>
      <c r="V1666" s="887"/>
      <c r="W1666" s="887"/>
      <c r="X1666" s="293"/>
      <c r="Z1666" s="886"/>
      <c r="AA1666" s="886"/>
      <c r="AB1666" s="887"/>
      <c r="AC1666" s="886"/>
      <c r="AI1666" s="806" t="s">
        <v>823</v>
      </c>
      <c r="AJ1666" s="807">
        <v>2</v>
      </c>
      <c r="AK1666" s="807">
        <v>68</v>
      </c>
      <c r="AL1666" s="759" t="str">
        <f t="shared" si="51"/>
        <v>Vejez</v>
      </c>
    </row>
    <row r="1667" spans="1:38" ht="30">
      <c r="A1667" s="806" t="s">
        <v>879</v>
      </c>
      <c r="B1667" s="806" t="s">
        <v>815</v>
      </c>
      <c r="C1667" s="806" t="s">
        <v>783</v>
      </c>
      <c r="D1667" s="806" t="s">
        <v>789</v>
      </c>
      <c r="E1667" s="807">
        <v>888</v>
      </c>
      <c r="K1667" s="806" t="s">
        <v>683</v>
      </c>
      <c r="L1667" s="806" t="s">
        <v>859</v>
      </c>
      <c r="M1667" s="806" t="s">
        <v>662</v>
      </c>
      <c r="N1667" s="807">
        <v>88</v>
      </c>
      <c r="O1667" s="884"/>
      <c r="P1667" s="806" t="s">
        <v>822</v>
      </c>
      <c r="Q1667" s="807">
        <v>337</v>
      </c>
      <c r="R1667" s="807">
        <v>16</v>
      </c>
      <c r="S1667" s="759" t="str">
        <f t="shared" ref="S1667:S1730" si="52">IF(P1667=0,"",IF(AND(R1667&gt;=0,R1667&lt;=5),"Primera Infancia",IF(AND(R1667&gt;=6,R1667&lt;=11),"Infancia",IF(AND(R1667&gt;=12,R1667&lt;=17),"Adolescente",IF(AND(R1667&gt;=18,R1667&lt;=28),"Juventud",IF(AND(R1667&gt;=29,R1667&lt;=59),"Adulto","Vejez"))))))</f>
        <v>Adolescente</v>
      </c>
      <c r="U1667" s="886"/>
      <c r="V1667" s="887"/>
      <c r="W1667" s="887"/>
      <c r="X1667" s="293"/>
      <c r="Z1667" s="886"/>
      <c r="AA1667" s="886"/>
      <c r="AB1667" s="887"/>
      <c r="AC1667" s="886"/>
      <c r="AI1667" s="806" t="s">
        <v>823</v>
      </c>
      <c r="AJ1667" s="807">
        <v>3</v>
      </c>
      <c r="AK1667" s="807">
        <v>69</v>
      </c>
      <c r="AL1667" s="759" t="str">
        <f t="shared" ref="AL1667:AL1730" si="53">IF(AI1667=0,"",IF(AND(AK1667&gt;=0,AK1667&lt;=5),"Primera Infancia",IF(AND(AK1667&gt;=6,AK1667&lt;=11),"Infancia",IF(AND(AK1667&gt;=12,AK1667&lt;=17),"Adolescente",IF(AND(AK1667&gt;=18,AK1667&lt;=28),"Juventud",IF(AND(AK1667&gt;=29,AK1667&lt;=59),"Adulto","Vejez"))))))</f>
        <v>Vejez</v>
      </c>
    </row>
    <row r="1668" spans="1:38" ht="30">
      <c r="A1668" s="806" t="s">
        <v>879</v>
      </c>
      <c r="B1668" s="806" t="s">
        <v>815</v>
      </c>
      <c r="C1668" s="806" t="s">
        <v>783</v>
      </c>
      <c r="D1668" s="806" t="s">
        <v>784</v>
      </c>
      <c r="E1668" s="807">
        <v>976</v>
      </c>
      <c r="K1668" s="806" t="s">
        <v>683</v>
      </c>
      <c r="L1668" s="806" t="s">
        <v>859</v>
      </c>
      <c r="M1668" s="806" t="s">
        <v>806</v>
      </c>
      <c r="N1668" s="807">
        <v>1</v>
      </c>
      <c r="O1668" s="884"/>
      <c r="P1668" s="806" t="s">
        <v>822</v>
      </c>
      <c r="Q1668" s="807">
        <v>344</v>
      </c>
      <c r="R1668" s="807">
        <v>17</v>
      </c>
      <c r="S1668" s="759" t="str">
        <f t="shared" si="52"/>
        <v>Adolescente</v>
      </c>
      <c r="U1668" s="886"/>
      <c r="V1668" s="887"/>
      <c r="W1668" s="887"/>
      <c r="X1668" s="293"/>
      <c r="Z1668" s="886"/>
      <c r="AA1668" s="886"/>
      <c r="AB1668" s="887"/>
      <c r="AC1668" s="886"/>
      <c r="AI1668" s="806" t="s">
        <v>823</v>
      </c>
      <c r="AJ1668" s="807">
        <v>5</v>
      </c>
      <c r="AK1668" s="807">
        <v>70</v>
      </c>
      <c r="AL1668" s="759" t="str">
        <f t="shared" si="53"/>
        <v>Vejez</v>
      </c>
    </row>
    <row r="1669" spans="1:38" ht="15">
      <c r="A1669" s="806" t="s">
        <v>879</v>
      </c>
      <c r="B1669" s="806" t="s">
        <v>818</v>
      </c>
      <c r="C1669" s="806" t="s">
        <v>788</v>
      </c>
      <c r="D1669" s="806" t="s">
        <v>789</v>
      </c>
      <c r="E1669" s="807">
        <v>14</v>
      </c>
      <c r="K1669" s="806" t="s">
        <v>683</v>
      </c>
      <c r="L1669" s="806" t="s">
        <v>859</v>
      </c>
      <c r="M1669" s="806" t="s">
        <v>786</v>
      </c>
      <c r="N1669" s="807">
        <v>15</v>
      </c>
      <c r="O1669" s="884"/>
      <c r="P1669" s="806" t="s">
        <v>822</v>
      </c>
      <c r="Q1669" s="807">
        <v>320</v>
      </c>
      <c r="R1669" s="807">
        <v>18</v>
      </c>
      <c r="S1669" s="759" t="str">
        <f t="shared" si="52"/>
        <v>Juventud</v>
      </c>
      <c r="U1669" s="886"/>
      <c r="V1669" s="887"/>
      <c r="W1669" s="887"/>
      <c r="X1669" s="293"/>
      <c r="Z1669" s="886"/>
      <c r="AA1669" s="886"/>
      <c r="AB1669" s="887"/>
      <c r="AC1669" s="886"/>
      <c r="AI1669" s="806" t="s">
        <v>823</v>
      </c>
      <c r="AJ1669" s="807">
        <v>7</v>
      </c>
      <c r="AK1669" s="807">
        <v>71</v>
      </c>
      <c r="AL1669" s="759" t="str">
        <f t="shared" si="53"/>
        <v>Vejez</v>
      </c>
    </row>
    <row r="1670" spans="1:38" ht="15">
      <c r="A1670" s="806" t="s">
        <v>879</v>
      </c>
      <c r="B1670" s="806" t="s">
        <v>818</v>
      </c>
      <c r="C1670" s="806" t="s">
        <v>788</v>
      </c>
      <c r="D1670" s="806" t="s">
        <v>784</v>
      </c>
      <c r="E1670" s="807">
        <v>19</v>
      </c>
      <c r="K1670" s="806" t="s">
        <v>683</v>
      </c>
      <c r="L1670" s="806" t="s">
        <v>859</v>
      </c>
      <c r="M1670" s="806" t="s">
        <v>808</v>
      </c>
      <c r="N1670" s="807">
        <v>5</v>
      </c>
      <c r="O1670" s="884"/>
      <c r="P1670" s="806" t="s">
        <v>822</v>
      </c>
      <c r="Q1670" s="807">
        <v>258</v>
      </c>
      <c r="R1670" s="807">
        <v>19</v>
      </c>
      <c r="S1670" s="759" t="str">
        <f t="shared" si="52"/>
        <v>Juventud</v>
      </c>
      <c r="U1670" s="886"/>
      <c r="V1670" s="887"/>
      <c r="W1670" s="887"/>
      <c r="X1670" s="293"/>
      <c r="Z1670" s="886"/>
      <c r="AA1670" s="886"/>
      <c r="AB1670" s="887"/>
      <c r="AC1670" s="886"/>
      <c r="AI1670" s="806" t="s">
        <v>823</v>
      </c>
      <c r="AJ1670" s="807">
        <v>5</v>
      </c>
      <c r="AK1670" s="807">
        <v>72</v>
      </c>
      <c r="AL1670" s="759" t="str">
        <f t="shared" si="53"/>
        <v>Vejez</v>
      </c>
    </row>
    <row r="1671" spans="1:38" ht="15">
      <c r="A1671" s="806" t="s">
        <v>879</v>
      </c>
      <c r="B1671" s="806" t="s">
        <v>818</v>
      </c>
      <c r="C1671" s="806" t="s">
        <v>783</v>
      </c>
      <c r="D1671" s="806" t="s">
        <v>789</v>
      </c>
      <c r="E1671" s="807">
        <v>31</v>
      </c>
      <c r="K1671" s="806" t="s">
        <v>683</v>
      </c>
      <c r="L1671" s="806" t="s">
        <v>859</v>
      </c>
      <c r="M1671" s="806" t="s">
        <v>790</v>
      </c>
      <c r="N1671" s="807">
        <v>117</v>
      </c>
      <c r="O1671" s="884"/>
      <c r="P1671" s="806" t="s">
        <v>822</v>
      </c>
      <c r="Q1671" s="807">
        <v>265</v>
      </c>
      <c r="R1671" s="807">
        <v>20</v>
      </c>
      <c r="S1671" s="759" t="str">
        <f t="shared" si="52"/>
        <v>Juventud</v>
      </c>
      <c r="U1671" s="886"/>
      <c r="V1671" s="887"/>
      <c r="W1671" s="887"/>
      <c r="X1671" s="293"/>
      <c r="Z1671" s="886"/>
      <c r="AA1671" s="886"/>
      <c r="AB1671" s="887"/>
      <c r="AC1671" s="886"/>
      <c r="AI1671" s="806" t="s">
        <v>823</v>
      </c>
      <c r="AJ1671" s="807">
        <v>5</v>
      </c>
      <c r="AK1671" s="807">
        <v>73</v>
      </c>
      <c r="AL1671" s="759" t="str">
        <f t="shared" si="53"/>
        <v>Vejez</v>
      </c>
    </row>
    <row r="1672" spans="1:38" ht="15">
      <c r="A1672" s="806" t="s">
        <v>879</v>
      </c>
      <c r="B1672" s="806" t="s">
        <v>818</v>
      </c>
      <c r="C1672" s="806" t="s">
        <v>783</v>
      </c>
      <c r="D1672" s="806" t="s">
        <v>784</v>
      </c>
      <c r="E1672" s="807">
        <v>49</v>
      </c>
      <c r="K1672" s="806" t="s">
        <v>683</v>
      </c>
      <c r="L1672" s="806" t="s">
        <v>859</v>
      </c>
      <c r="M1672" s="806" t="s">
        <v>791</v>
      </c>
      <c r="N1672" s="807">
        <v>2</v>
      </c>
      <c r="O1672" s="884"/>
      <c r="P1672" s="806" t="s">
        <v>822</v>
      </c>
      <c r="Q1672" s="807">
        <v>296</v>
      </c>
      <c r="R1672" s="807">
        <v>21</v>
      </c>
      <c r="S1672" s="759" t="str">
        <f t="shared" si="52"/>
        <v>Juventud</v>
      </c>
      <c r="U1672" s="886"/>
      <c r="V1672" s="887"/>
      <c r="W1672" s="887"/>
      <c r="X1672" s="293"/>
      <c r="Z1672" s="886"/>
      <c r="AA1672" s="886"/>
      <c r="AB1672" s="887"/>
      <c r="AC1672" s="886"/>
      <c r="AI1672" s="806" t="s">
        <v>823</v>
      </c>
      <c r="AJ1672" s="807">
        <v>5</v>
      </c>
      <c r="AK1672" s="807">
        <v>74</v>
      </c>
      <c r="AL1672" s="759" t="str">
        <f t="shared" si="53"/>
        <v>Vejez</v>
      </c>
    </row>
    <row r="1673" spans="1:38" ht="15">
      <c r="A1673" s="806" t="s">
        <v>880</v>
      </c>
      <c r="B1673" s="806" t="s">
        <v>782</v>
      </c>
      <c r="C1673" s="806" t="s">
        <v>788</v>
      </c>
      <c r="D1673" s="806" t="s">
        <v>789</v>
      </c>
      <c r="E1673" s="807">
        <v>3</v>
      </c>
      <c r="K1673" s="806" t="s">
        <v>683</v>
      </c>
      <c r="L1673" s="806" t="s">
        <v>859</v>
      </c>
      <c r="M1673" s="806" t="s">
        <v>826</v>
      </c>
      <c r="N1673" s="807">
        <v>4</v>
      </c>
      <c r="O1673" s="884"/>
      <c r="P1673" s="806" t="s">
        <v>822</v>
      </c>
      <c r="Q1673" s="807">
        <v>279</v>
      </c>
      <c r="R1673" s="807">
        <v>22</v>
      </c>
      <c r="S1673" s="759" t="str">
        <f t="shared" si="52"/>
        <v>Juventud</v>
      </c>
      <c r="U1673" s="886"/>
      <c r="V1673" s="887"/>
      <c r="W1673" s="887"/>
      <c r="X1673" s="293"/>
      <c r="Z1673" s="886"/>
      <c r="AA1673" s="886"/>
      <c r="AB1673" s="887"/>
      <c r="AC1673" s="886"/>
      <c r="AI1673" s="806" t="s">
        <v>823</v>
      </c>
      <c r="AJ1673" s="807">
        <v>3</v>
      </c>
      <c r="AK1673" s="807">
        <v>75</v>
      </c>
      <c r="AL1673" s="759" t="str">
        <f t="shared" si="53"/>
        <v>Vejez</v>
      </c>
    </row>
    <row r="1674" spans="1:38" ht="15">
      <c r="A1674" s="806" t="s">
        <v>880</v>
      </c>
      <c r="B1674" s="806" t="s">
        <v>782</v>
      </c>
      <c r="C1674" s="806" t="s">
        <v>788</v>
      </c>
      <c r="D1674" s="806" t="s">
        <v>784</v>
      </c>
      <c r="E1674" s="807">
        <v>3</v>
      </c>
      <c r="K1674" s="806" t="s">
        <v>683</v>
      </c>
      <c r="L1674" s="806" t="s">
        <v>859</v>
      </c>
      <c r="M1674" s="806" t="s">
        <v>810</v>
      </c>
      <c r="N1674" s="807">
        <v>1</v>
      </c>
      <c r="O1674" s="884"/>
      <c r="P1674" s="806" t="s">
        <v>822</v>
      </c>
      <c r="Q1674" s="807">
        <v>261</v>
      </c>
      <c r="R1674" s="807">
        <v>23</v>
      </c>
      <c r="S1674" s="759" t="str">
        <f t="shared" si="52"/>
        <v>Juventud</v>
      </c>
      <c r="U1674" s="886"/>
      <c r="V1674" s="887"/>
      <c r="W1674" s="887"/>
      <c r="X1674" s="293"/>
      <c r="Z1674" s="886"/>
      <c r="AA1674" s="886"/>
      <c r="AB1674" s="887"/>
      <c r="AC1674" s="886"/>
      <c r="AI1674" s="806" t="s">
        <v>823</v>
      </c>
      <c r="AJ1674" s="807">
        <v>1</v>
      </c>
      <c r="AK1674" s="807">
        <v>77</v>
      </c>
      <c r="AL1674" s="759" t="str">
        <f t="shared" si="53"/>
        <v>Vejez</v>
      </c>
    </row>
    <row r="1675" spans="1:38" ht="15">
      <c r="A1675" s="806" t="s">
        <v>880</v>
      </c>
      <c r="B1675" s="806" t="s">
        <v>782</v>
      </c>
      <c r="C1675" s="806" t="s">
        <v>783</v>
      </c>
      <c r="D1675" s="806" t="s">
        <v>789</v>
      </c>
      <c r="E1675" s="807">
        <v>6</v>
      </c>
      <c r="K1675" s="806" t="s">
        <v>683</v>
      </c>
      <c r="L1675" s="806" t="s">
        <v>859</v>
      </c>
      <c r="M1675" s="806" t="s">
        <v>794</v>
      </c>
      <c r="N1675" s="807">
        <v>14</v>
      </c>
      <c r="O1675" s="884"/>
      <c r="P1675" s="806" t="s">
        <v>822</v>
      </c>
      <c r="Q1675" s="807">
        <v>231</v>
      </c>
      <c r="R1675" s="807">
        <v>24</v>
      </c>
      <c r="S1675" s="759" t="str">
        <f t="shared" si="52"/>
        <v>Juventud</v>
      </c>
      <c r="U1675" s="886"/>
      <c r="V1675" s="887"/>
      <c r="W1675" s="887"/>
      <c r="X1675" s="293"/>
      <c r="Z1675" s="886"/>
      <c r="AA1675" s="886"/>
      <c r="AB1675" s="887"/>
      <c r="AC1675" s="886"/>
      <c r="AI1675" s="806" t="s">
        <v>823</v>
      </c>
      <c r="AJ1675" s="807">
        <v>2</v>
      </c>
      <c r="AK1675" s="807">
        <v>78</v>
      </c>
      <c r="AL1675" s="759" t="str">
        <f t="shared" si="53"/>
        <v>Vejez</v>
      </c>
    </row>
    <row r="1676" spans="1:38" ht="15">
      <c r="A1676" s="806" t="s">
        <v>880</v>
      </c>
      <c r="B1676" s="806" t="s">
        <v>662</v>
      </c>
      <c r="C1676" s="806" t="s">
        <v>788</v>
      </c>
      <c r="D1676" s="806" t="s">
        <v>789</v>
      </c>
      <c r="E1676" s="807">
        <v>839</v>
      </c>
      <c r="K1676" s="806" t="s">
        <v>683</v>
      </c>
      <c r="L1676" s="806" t="s">
        <v>859</v>
      </c>
      <c r="M1676" s="806" t="s">
        <v>795</v>
      </c>
      <c r="N1676" s="807">
        <v>10</v>
      </c>
      <c r="O1676" s="884"/>
      <c r="P1676" s="806" t="s">
        <v>822</v>
      </c>
      <c r="Q1676" s="807">
        <v>284</v>
      </c>
      <c r="R1676" s="807">
        <v>25</v>
      </c>
      <c r="S1676" s="759" t="str">
        <f t="shared" si="52"/>
        <v>Juventud</v>
      </c>
      <c r="U1676" s="886"/>
      <c r="V1676" s="887"/>
      <c r="W1676" s="887"/>
      <c r="X1676" s="293"/>
      <c r="Z1676" s="886"/>
      <c r="AA1676" s="886"/>
      <c r="AB1676" s="887"/>
      <c r="AC1676" s="886"/>
      <c r="AI1676" s="806" t="s">
        <v>823</v>
      </c>
      <c r="AJ1676" s="807">
        <v>4</v>
      </c>
      <c r="AK1676" s="807">
        <v>79</v>
      </c>
      <c r="AL1676" s="759" t="str">
        <f t="shared" si="53"/>
        <v>Vejez</v>
      </c>
    </row>
    <row r="1677" spans="1:38" ht="15">
      <c r="A1677" s="806" t="s">
        <v>880</v>
      </c>
      <c r="B1677" s="806" t="s">
        <v>662</v>
      </c>
      <c r="C1677" s="806" t="s">
        <v>788</v>
      </c>
      <c r="D1677" s="806" t="s">
        <v>784</v>
      </c>
      <c r="E1677" s="807">
        <v>563</v>
      </c>
      <c r="K1677" s="806" t="s">
        <v>683</v>
      </c>
      <c r="L1677" s="806" t="s">
        <v>859</v>
      </c>
      <c r="M1677" s="806" t="s">
        <v>829</v>
      </c>
      <c r="N1677" s="807">
        <v>1</v>
      </c>
      <c r="O1677" s="884"/>
      <c r="P1677" s="806" t="s">
        <v>822</v>
      </c>
      <c r="Q1677" s="807">
        <v>272</v>
      </c>
      <c r="R1677" s="807">
        <v>26</v>
      </c>
      <c r="S1677" s="759" t="str">
        <f t="shared" si="52"/>
        <v>Juventud</v>
      </c>
      <c r="U1677" s="886"/>
      <c r="V1677" s="887"/>
      <c r="W1677" s="887"/>
      <c r="X1677" s="293"/>
      <c r="Z1677" s="886"/>
      <c r="AA1677" s="886"/>
      <c r="AB1677" s="887"/>
      <c r="AC1677" s="886"/>
      <c r="AI1677" s="806" t="s">
        <v>823</v>
      </c>
      <c r="AJ1677" s="807">
        <v>2</v>
      </c>
      <c r="AK1677" s="807">
        <v>80</v>
      </c>
      <c r="AL1677" s="759" t="str">
        <f t="shared" si="53"/>
        <v>Vejez</v>
      </c>
    </row>
    <row r="1678" spans="1:38" ht="15">
      <c r="A1678" s="806" t="s">
        <v>880</v>
      </c>
      <c r="B1678" s="806" t="s">
        <v>662</v>
      </c>
      <c r="C1678" s="806" t="s">
        <v>783</v>
      </c>
      <c r="D1678" s="806" t="s">
        <v>789</v>
      </c>
      <c r="E1678" s="807">
        <v>908</v>
      </c>
      <c r="K1678" s="806" t="s">
        <v>683</v>
      </c>
      <c r="L1678" s="806" t="s">
        <v>859</v>
      </c>
      <c r="M1678" s="806" t="s">
        <v>798</v>
      </c>
      <c r="N1678" s="807">
        <v>20</v>
      </c>
      <c r="O1678" s="884"/>
      <c r="P1678" s="806" t="s">
        <v>822</v>
      </c>
      <c r="Q1678" s="807">
        <v>296</v>
      </c>
      <c r="R1678" s="807">
        <v>27</v>
      </c>
      <c r="S1678" s="759" t="str">
        <f t="shared" si="52"/>
        <v>Juventud</v>
      </c>
      <c r="U1678" s="886"/>
      <c r="V1678" s="887"/>
      <c r="W1678" s="887"/>
      <c r="X1678" s="293"/>
      <c r="Z1678" s="886"/>
      <c r="AA1678" s="886"/>
      <c r="AB1678" s="887"/>
      <c r="AC1678" s="886"/>
      <c r="AI1678" s="806" t="s">
        <v>823</v>
      </c>
      <c r="AJ1678" s="807">
        <v>1</v>
      </c>
      <c r="AK1678" s="807">
        <v>82</v>
      </c>
      <c r="AL1678" s="759" t="str">
        <f t="shared" si="53"/>
        <v>Vejez</v>
      </c>
    </row>
    <row r="1679" spans="1:38" ht="15">
      <c r="A1679" s="806" t="s">
        <v>880</v>
      </c>
      <c r="B1679" s="806" t="s">
        <v>662</v>
      </c>
      <c r="C1679" s="806" t="s">
        <v>783</v>
      </c>
      <c r="D1679" s="806" t="s">
        <v>784</v>
      </c>
      <c r="E1679" s="807">
        <v>656</v>
      </c>
      <c r="K1679" s="806" t="s">
        <v>683</v>
      </c>
      <c r="L1679" s="806" t="s">
        <v>859</v>
      </c>
      <c r="M1679" s="806" t="s">
        <v>799</v>
      </c>
      <c r="N1679" s="807">
        <v>8</v>
      </c>
      <c r="O1679" s="884"/>
      <c r="P1679" s="806" t="s">
        <v>822</v>
      </c>
      <c r="Q1679" s="807">
        <v>267</v>
      </c>
      <c r="R1679" s="807">
        <v>28</v>
      </c>
      <c r="S1679" s="759" t="str">
        <f t="shared" si="52"/>
        <v>Juventud</v>
      </c>
      <c r="U1679" s="886"/>
      <c r="V1679" s="887"/>
      <c r="W1679" s="887"/>
      <c r="X1679" s="293"/>
      <c r="Z1679" s="886"/>
      <c r="AA1679" s="886"/>
      <c r="AB1679" s="887"/>
      <c r="AC1679" s="886"/>
      <c r="AI1679" s="806" t="s">
        <v>823</v>
      </c>
      <c r="AJ1679" s="807">
        <v>5</v>
      </c>
      <c r="AK1679" s="807">
        <v>84</v>
      </c>
      <c r="AL1679" s="759" t="str">
        <f t="shared" si="53"/>
        <v>Vejez</v>
      </c>
    </row>
    <row r="1680" spans="1:38" ht="15">
      <c r="A1680" s="806" t="s">
        <v>880</v>
      </c>
      <c r="B1680" s="806" t="s">
        <v>666</v>
      </c>
      <c r="C1680" s="806" t="s">
        <v>788</v>
      </c>
      <c r="D1680" s="806" t="s">
        <v>789</v>
      </c>
      <c r="E1680" s="807">
        <v>509</v>
      </c>
      <c r="K1680" s="806" t="s">
        <v>683</v>
      </c>
      <c r="L1680" s="806" t="s">
        <v>859</v>
      </c>
      <c r="M1680" s="806" t="s">
        <v>801</v>
      </c>
      <c r="N1680" s="807">
        <v>208</v>
      </c>
      <c r="O1680" s="884"/>
      <c r="P1680" s="806" t="s">
        <v>822</v>
      </c>
      <c r="Q1680" s="807">
        <v>289</v>
      </c>
      <c r="R1680" s="807">
        <v>29</v>
      </c>
      <c r="S1680" s="759" t="str">
        <f t="shared" si="52"/>
        <v>Adulto</v>
      </c>
      <c r="U1680" s="886"/>
      <c r="V1680" s="887"/>
      <c r="W1680" s="887"/>
      <c r="X1680" s="293"/>
      <c r="Z1680" s="886"/>
      <c r="AA1680" s="886"/>
      <c r="AB1680" s="887"/>
      <c r="AC1680" s="886"/>
      <c r="AI1680" s="806" t="s">
        <v>823</v>
      </c>
      <c r="AJ1680" s="807">
        <v>2</v>
      </c>
      <c r="AK1680" s="807">
        <v>85</v>
      </c>
      <c r="AL1680" s="759" t="str">
        <f t="shared" si="53"/>
        <v>Vejez</v>
      </c>
    </row>
    <row r="1681" spans="1:38" ht="15">
      <c r="A1681" s="806" t="s">
        <v>880</v>
      </c>
      <c r="B1681" s="806" t="s">
        <v>666</v>
      </c>
      <c r="C1681" s="806" t="s">
        <v>788</v>
      </c>
      <c r="D1681" s="806" t="s">
        <v>784</v>
      </c>
      <c r="E1681" s="807">
        <v>163</v>
      </c>
      <c r="K1681" s="806" t="s">
        <v>683</v>
      </c>
      <c r="L1681" s="806" t="s">
        <v>859</v>
      </c>
      <c r="M1681" s="806" t="s">
        <v>673</v>
      </c>
      <c r="N1681" s="807">
        <v>8</v>
      </c>
      <c r="O1681" s="884"/>
      <c r="P1681" s="806" t="s">
        <v>822</v>
      </c>
      <c r="Q1681" s="807">
        <v>248</v>
      </c>
      <c r="R1681" s="807">
        <v>30</v>
      </c>
      <c r="S1681" s="759" t="str">
        <f t="shared" si="52"/>
        <v>Adulto</v>
      </c>
      <c r="U1681" s="886"/>
      <c r="V1681" s="887"/>
      <c r="W1681" s="887"/>
      <c r="X1681" s="293"/>
      <c r="Z1681" s="886"/>
      <c r="AA1681" s="886"/>
      <c r="AB1681" s="887"/>
      <c r="AC1681" s="886"/>
      <c r="AI1681" s="806" t="s">
        <v>823</v>
      </c>
      <c r="AJ1681" s="807">
        <v>2</v>
      </c>
      <c r="AK1681" s="807">
        <v>87</v>
      </c>
      <c r="AL1681" s="759" t="str">
        <f t="shared" si="53"/>
        <v>Vejez</v>
      </c>
    </row>
    <row r="1682" spans="1:38" ht="15">
      <c r="A1682" s="806" t="s">
        <v>880</v>
      </c>
      <c r="B1682" s="806" t="s">
        <v>666</v>
      </c>
      <c r="C1682" s="806" t="s">
        <v>783</v>
      </c>
      <c r="D1682" s="806" t="s">
        <v>789</v>
      </c>
      <c r="E1682" s="807">
        <v>594</v>
      </c>
      <c r="K1682" s="806" t="s">
        <v>683</v>
      </c>
      <c r="L1682" s="806" t="s">
        <v>859</v>
      </c>
      <c r="M1682" s="806" t="s">
        <v>674</v>
      </c>
      <c r="N1682" s="807">
        <v>6582</v>
      </c>
      <c r="O1682" s="884"/>
      <c r="P1682" s="806" t="s">
        <v>822</v>
      </c>
      <c r="Q1682" s="807">
        <v>266</v>
      </c>
      <c r="R1682" s="807">
        <v>31</v>
      </c>
      <c r="S1682" s="759" t="str">
        <f t="shared" si="52"/>
        <v>Adulto</v>
      </c>
      <c r="U1682" s="886"/>
      <c r="V1682" s="887"/>
      <c r="W1682" s="887"/>
      <c r="X1682" s="293"/>
      <c r="Z1682" s="886"/>
      <c r="AA1682" s="886"/>
      <c r="AB1682" s="887"/>
      <c r="AC1682" s="886"/>
      <c r="AI1682" s="806" t="s">
        <v>823</v>
      </c>
      <c r="AJ1682" s="807">
        <v>2</v>
      </c>
      <c r="AK1682" s="807">
        <v>88</v>
      </c>
      <c r="AL1682" s="759" t="str">
        <f t="shared" si="53"/>
        <v>Vejez</v>
      </c>
    </row>
    <row r="1683" spans="1:38" ht="15">
      <c r="A1683" s="806" t="s">
        <v>880</v>
      </c>
      <c r="B1683" s="806" t="s">
        <v>666</v>
      </c>
      <c r="C1683" s="806" t="s">
        <v>783</v>
      </c>
      <c r="D1683" s="806" t="s">
        <v>784</v>
      </c>
      <c r="E1683" s="807">
        <v>168</v>
      </c>
      <c r="K1683" s="806" t="s">
        <v>683</v>
      </c>
      <c r="L1683" s="806" t="s">
        <v>859</v>
      </c>
      <c r="M1683" s="806" t="s">
        <v>678</v>
      </c>
      <c r="N1683" s="807">
        <v>33</v>
      </c>
      <c r="O1683" s="884"/>
      <c r="P1683" s="806" t="s">
        <v>822</v>
      </c>
      <c r="Q1683" s="807">
        <v>258</v>
      </c>
      <c r="R1683" s="807">
        <v>32</v>
      </c>
      <c r="S1683" s="759" t="str">
        <f t="shared" si="52"/>
        <v>Adulto</v>
      </c>
      <c r="U1683" s="886"/>
      <c r="V1683" s="887"/>
      <c r="W1683" s="887"/>
      <c r="X1683" s="293"/>
      <c r="Z1683" s="886"/>
      <c r="AA1683" s="886"/>
      <c r="AB1683" s="887"/>
      <c r="AC1683" s="886"/>
      <c r="AI1683" s="806" t="s">
        <v>823</v>
      </c>
      <c r="AJ1683" s="807">
        <v>1</v>
      </c>
      <c r="AK1683" s="807">
        <v>89</v>
      </c>
      <c r="AL1683" s="759" t="str">
        <f t="shared" si="53"/>
        <v>Vejez</v>
      </c>
    </row>
    <row r="1684" spans="1:38" ht="15">
      <c r="A1684" s="806" t="s">
        <v>880</v>
      </c>
      <c r="B1684" s="806" t="s">
        <v>787</v>
      </c>
      <c r="C1684" s="806" t="s">
        <v>783</v>
      </c>
      <c r="D1684" s="806" t="s">
        <v>784</v>
      </c>
      <c r="E1684" s="807">
        <v>1</v>
      </c>
      <c r="K1684" s="806" t="s">
        <v>683</v>
      </c>
      <c r="L1684" s="806" t="s">
        <v>859</v>
      </c>
      <c r="M1684" s="806" t="s">
        <v>683</v>
      </c>
      <c r="N1684" s="807">
        <v>2</v>
      </c>
      <c r="O1684" s="884"/>
      <c r="P1684" s="806" t="s">
        <v>822</v>
      </c>
      <c r="Q1684" s="807">
        <v>226</v>
      </c>
      <c r="R1684" s="807">
        <v>33</v>
      </c>
      <c r="S1684" s="759" t="str">
        <f t="shared" si="52"/>
        <v>Adulto</v>
      </c>
      <c r="U1684" s="886"/>
      <c r="V1684" s="887"/>
      <c r="W1684" s="887"/>
      <c r="X1684" s="293"/>
      <c r="Z1684" s="886"/>
      <c r="AA1684" s="886"/>
      <c r="AB1684" s="887"/>
      <c r="AC1684" s="886"/>
      <c r="AI1684" s="806" t="s">
        <v>823</v>
      </c>
      <c r="AJ1684" s="807">
        <v>1</v>
      </c>
      <c r="AK1684" s="807">
        <v>91</v>
      </c>
      <c r="AL1684" s="759" t="str">
        <f t="shared" si="53"/>
        <v>Vejez</v>
      </c>
    </row>
    <row r="1685" spans="1:38" ht="30">
      <c r="A1685" s="806" t="s">
        <v>880</v>
      </c>
      <c r="B1685" s="806" t="s">
        <v>792</v>
      </c>
      <c r="C1685" s="806" t="s">
        <v>788</v>
      </c>
      <c r="D1685" s="806" t="s">
        <v>784</v>
      </c>
      <c r="E1685" s="807">
        <v>1</v>
      </c>
      <c r="K1685" s="806" t="s">
        <v>683</v>
      </c>
      <c r="L1685" s="806" t="s">
        <v>859</v>
      </c>
      <c r="M1685" s="806" t="s">
        <v>684</v>
      </c>
      <c r="N1685" s="807">
        <v>521</v>
      </c>
      <c r="O1685" s="884"/>
      <c r="P1685" s="806" t="s">
        <v>822</v>
      </c>
      <c r="Q1685" s="807">
        <v>240</v>
      </c>
      <c r="R1685" s="807">
        <v>34</v>
      </c>
      <c r="S1685" s="759" t="str">
        <f t="shared" si="52"/>
        <v>Adulto</v>
      </c>
      <c r="U1685" s="886"/>
      <c r="V1685" s="887"/>
      <c r="W1685" s="887"/>
      <c r="X1685" s="293"/>
      <c r="Z1685" s="886"/>
      <c r="AA1685" s="886"/>
      <c r="AB1685" s="887"/>
      <c r="AC1685" s="886"/>
      <c r="AI1685" s="806" t="s">
        <v>825</v>
      </c>
      <c r="AJ1685" s="807">
        <v>2596</v>
      </c>
      <c r="AK1685" s="807">
        <v>0</v>
      </c>
      <c r="AL1685" s="759" t="str">
        <f t="shared" si="53"/>
        <v>Primera Infancia</v>
      </c>
    </row>
    <row r="1686" spans="1:38" ht="30">
      <c r="A1686" s="806" t="s">
        <v>880</v>
      </c>
      <c r="B1686" s="806" t="s">
        <v>815</v>
      </c>
      <c r="C1686" s="806" t="s">
        <v>788</v>
      </c>
      <c r="D1686" s="806" t="s">
        <v>789</v>
      </c>
      <c r="E1686" s="807">
        <v>1000</v>
      </c>
      <c r="K1686" s="806" t="s">
        <v>683</v>
      </c>
      <c r="L1686" s="806" t="s">
        <v>869</v>
      </c>
      <c r="M1686" s="806" t="s">
        <v>662</v>
      </c>
      <c r="N1686" s="807">
        <v>2</v>
      </c>
      <c r="O1686" s="884"/>
      <c r="P1686" s="806" t="s">
        <v>822</v>
      </c>
      <c r="Q1686" s="807">
        <v>224</v>
      </c>
      <c r="R1686" s="807">
        <v>35</v>
      </c>
      <c r="S1686" s="759" t="str">
        <f t="shared" si="52"/>
        <v>Adulto</v>
      </c>
      <c r="U1686" s="886"/>
      <c r="V1686" s="887"/>
      <c r="W1686" s="887"/>
      <c r="X1686" s="293"/>
      <c r="Z1686" s="886"/>
      <c r="AA1686" s="886"/>
      <c r="AB1686" s="887"/>
      <c r="AC1686" s="886"/>
      <c r="AI1686" s="806" t="s">
        <v>825</v>
      </c>
      <c r="AJ1686" s="807">
        <v>2940</v>
      </c>
      <c r="AK1686" s="807">
        <v>1</v>
      </c>
      <c r="AL1686" s="759" t="str">
        <f t="shared" si="53"/>
        <v>Primera Infancia</v>
      </c>
    </row>
    <row r="1687" spans="1:38" ht="30">
      <c r="A1687" s="806" t="s">
        <v>880</v>
      </c>
      <c r="B1687" s="806" t="s">
        <v>815</v>
      </c>
      <c r="C1687" s="806" t="s">
        <v>788</v>
      </c>
      <c r="D1687" s="806" t="s">
        <v>784</v>
      </c>
      <c r="E1687" s="807">
        <v>407</v>
      </c>
      <c r="K1687" s="806" t="s">
        <v>683</v>
      </c>
      <c r="L1687" s="806" t="s">
        <v>869</v>
      </c>
      <c r="M1687" s="806" t="s">
        <v>786</v>
      </c>
      <c r="N1687" s="807">
        <v>2</v>
      </c>
      <c r="O1687" s="884"/>
      <c r="P1687" s="806" t="s">
        <v>822</v>
      </c>
      <c r="Q1687" s="807">
        <v>214</v>
      </c>
      <c r="R1687" s="807">
        <v>36</v>
      </c>
      <c r="S1687" s="759" t="str">
        <f t="shared" si="52"/>
        <v>Adulto</v>
      </c>
      <c r="U1687" s="886"/>
      <c r="V1687" s="887"/>
      <c r="W1687" s="887"/>
      <c r="X1687" s="293"/>
      <c r="Z1687" s="886"/>
      <c r="AA1687" s="886"/>
      <c r="AB1687" s="887"/>
      <c r="AC1687" s="886"/>
      <c r="AI1687" s="806" t="s">
        <v>825</v>
      </c>
      <c r="AJ1687" s="807">
        <v>3145</v>
      </c>
      <c r="AK1687" s="807">
        <v>2</v>
      </c>
      <c r="AL1687" s="759" t="str">
        <f t="shared" si="53"/>
        <v>Primera Infancia</v>
      </c>
    </row>
    <row r="1688" spans="1:38" ht="30">
      <c r="A1688" s="806" t="s">
        <v>880</v>
      </c>
      <c r="B1688" s="806" t="s">
        <v>815</v>
      </c>
      <c r="C1688" s="806" t="s">
        <v>783</v>
      </c>
      <c r="D1688" s="806" t="s">
        <v>789</v>
      </c>
      <c r="E1688" s="807">
        <v>1103</v>
      </c>
      <c r="K1688" s="806" t="s">
        <v>683</v>
      </c>
      <c r="L1688" s="806" t="s">
        <v>869</v>
      </c>
      <c r="M1688" s="806" t="s">
        <v>790</v>
      </c>
      <c r="N1688" s="807">
        <v>5</v>
      </c>
      <c r="O1688" s="884"/>
      <c r="P1688" s="806" t="s">
        <v>822</v>
      </c>
      <c r="Q1688" s="807">
        <v>241</v>
      </c>
      <c r="R1688" s="807">
        <v>37</v>
      </c>
      <c r="S1688" s="759" t="str">
        <f t="shared" si="52"/>
        <v>Adulto</v>
      </c>
      <c r="U1688" s="886"/>
      <c r="V1688" s="887"/>
      <c r="W1688" s="887"/>
      <c r="X1688" s="293"/>
      <c r="Z1688" s="886"/>
      <c r="AA1688" s="886"/>
      <c r="AB1688" s="887"/>
      <c r="AC1688" s="886"/>
      <c r="AI1688" s="806" t="s">
        <v>825</v>
      </c>
      <c r="AJ1688" s="807">
        <v>3333</v>
      </c>
      <c r="AK1688" s="807">
        <v>3</v>
      </c>
      <c r="AL1688" s="759" t="str">
        <f t="shared" si="53"/>
        <v>Primera Infancia</v>
      </c>
    </row>
    <row r="1689" spans="1:38" ht="30">
      <c r="A1689" s="806" t="s">
        <v>880</v>
      </c>
      <c r="B1689" s="806" t="s">
        <v>815</v>
      </c>
      <c r="C1689" s="806" t="s">
        <v>783</v>
      </c>
      <c r="D1689" s="806" t="s">
        <v>784</v>
      </c>
      <c r="E1689" s="807">
        <v>446</v>
      </c>
      <c r="K1689" s="806" t="s">
        <v>683</v>
      </c>
      <c r="L1689" s="806" t="s">
        <v>869</v>
      </c>
      <c r="M1689" s="806" t="s">
        <v>666</v>
      </c>
      <c r="N1689" s="807">
        <v>1</v>
      </c>
      <c r="O1689" s="884"/>
      <c r="P1689" s="806" t="s">
        <v>822</v>
      </c>
      <c r="Q1689" s="807">
        <v>235</v>
      </c>
      <c r="R1689" s="807">
        <v>38</v>
      </c>
      <c r="S1689" s="759" t="str">
        <f t="shared" si="52"/>
        <v>Adulto</v>
      </c>
      <c r="U1689" s="886"/>
      <c r="V1689" s="887"/>
      <c r="W1689" s="887"/>
      <c r="X1689" s="293"/>
      <c r="Z1689" s="886"/>
      <c r="AA1689" s="886"/>
      <c r="AB1689" s="887"/>
      <c r="AC1689" s="886"/>
      <c r="AI1689" s="806" t="s">
        <v>825</v>
      </c>
      <c r="AJ1689" s="807">
        <v>3642</v>
      </c>
      <c r="AK1689" s="807">
        <v>4</v>
      </c>
      <c r="AL1689" s="759" t="str">
        <f t="shared" si="53"/>
        <v>Primera Infancia</v>
      </c>
    </row>
    <row r="1690" spans="1:38" ht="30">
      <c r="A1690" s="806" t="s">
        <v>880</v>
      </c>
      <c r="B1690" s="806" t="s">
        <v>818</v>
      </c>
      <c r="C1690" s="806" t="s">
        <v>788</v>
      </c>
      <c r="D1690" s="806" t="s">
        <v>784</v>
      </c>
      <c r="E1690" s="807">
        <v>1</v>
      </c>
      <c r="K1690" s="806" t="s">
        <v>683</v>
      </c>
      <c r="L1690" s="806" t="s">
        <v>869</v>
      </c>
      <c r="M1690" s="806" t="s">
        <v>794</v>
      </c>
      <c r="N1690" s="807">
        <v>3</v>
      </c>
      <c r="O1690" s="884"/>
      <c r="P1690" s="806" t="s">
        <v>822</v>
      </c>
      <c r="Q1690" s="807">
        <v>241</v>
      </c>
      <c r="R1690" s="807">
        <v>39</v>
      </c>
      <c r="S1690" s="759" t="str">
        <f t="shared" si="52"/>
        <v>Adulto</v>
      </c>
      <c r="U1690" s="886"/>
      <c r="V1690" s="887"/>
      <c r="W1690" s="887"/>
      <c r="X1690" s="293"/>
      <c r="Z1690" s="886"/>
      <c r="AA1690" s="886"/>
      <c r="AB1690" s="887"/>
      <c r="AC1690" s="886"/>
      <c r="AI1690" s="806" t="s">
        <v>825</v>
      </c>
      <c r="AJ1690" s="807">
        <v>3697</v>
      </c>
      <c r="AK1690" s="807">
        <v>5</v>
      </c>
      <c r="AL1690" s="759" t="str">
        <f t="shared" si="53"/>
        <v>Primera Infancia</v>
      </c>
    </row>
    <row r="1691" spans="1:38" ht="15">
      <c r="A1691" s="806" t="s">
        <v>880</v>
      </c>
      <c r="B1691" s="806" t="s">
        <v>818</v>
      </c>
      <c r="C1691" s="806" t="s">
        <v>783</v>
      </c>
      <c r="D1691" s="806" t="s">
        <v>789</v>
      </c>
      <c r="E1691" s="807">
        <v>2</v>
      </c>
      <c r="K1691" s="806" t="s">
        <v>683</v>
      </c>
      <c r="L1691" s="806" t="s">
        <v>869</v>
      </c>
      <c r="M1691" s="806" t="s">
        <v>795</v>
      </c>
      <c r="N1691" s="807">
        <v>2</v>
      </c>
      <c r="O1691" s="884"/>
      <c r="P1691" s="806" t="s">
        <v>822</v>
      </c>
      <c r="Q1691" s="807">
        <v>232</v>
      </c>
      <c r="R1691" s="807">
        <v>40</v>
      </c>
      <c r="S1691" s="759" t="str">
        <f t="shared" si="52"/>
        <v>Adulto</v>
      </c>
      <c r="U1691" s="886"/>
      <c r="V1691" s="887"/>
      <c r="W1691" s="887"/>
      <c r="X1691" s="293"/>
      <c r="Z1691" s="886"/>
      <c r="AA1691" s="886"/>
      <c r="AB1691" s="887"/>
      <c r="AC1691" s="886"/>
      <c r="AI1691" s="806" t="s">
        <v>825</v>
      </c>
      <c r="AJ1691" s="807">
        <v>3784</v>
      </c>
      <c r="AK1691" s="807">
        <v>6</v>
      </c>
      <c r="AL1691" s="759" t="str">
        <f t="shared" si="53"/>
        <v>Infancia</v>
      </c>
    </row>
    <row r="1692" spans="1:38" ht="15">
      <c r="A1692" s="806" t="s">
        <v>805</v>
      </c>
      <c r="B1692" s="806" t="s">
        <v>662</v>
      </c>
      <c r="C1692" s="806" t="s">
        <v>788</v>
      </c>
      <c r="D1692" s="806" t="s">
        <v>789</v>
      </c>
      <c r="E1692" s="807">
        <v>887</v>
      </c>
      <c r="K1692" s="806" t="s">
        <v>683</v>
      </c>
      <c r="L1692" s="806" t="s">
        <v>869</v>
      </c>
      <c r="M1692" s="806" t="s">
        <v>798</v>
      </c>
      <c r="N1692" s="807">
        <v>1</v>
      </c>
      <c r="O1692" s="884"/>
      <c r="P1692" s="806" t="s">
        <v>822</v>
      </c>
      <c r="Q1692" s="807">
        <v>262</v>
      </c>
      <c r="R1692" s="807">
        <v>41</v>
      </c>
      <c r="S1692" s="759" t="str">
        <f t="shared" si="52"/>
        <v>Adulto</v>
      </c>
      <c r="U1692" s="886"/>
      <c r="V1692" s="887"/>
      <c r="W1692" s="887"/>
      <c r="X1692" s="293"/>
      <c r="Z1692" s="886"/>
      <c r="AA1692" s="886"/>
      <c r="AB1692" s="887"/>
      <c r="AC1692" s="886"/>
      <c r="AI1692" s="806" t="s">
        <v>825</v>
      </c>
      <c r="AJ1692" s="807">
        <v>3898</v>
      </c>
      <c r="AK1692" s="807">
        <v>7</v>
      </c>
      <c r="AL1692" s="759" t="str">
        <f t="shared" si="53"/>
        <v>Infancia</v>
      </c>
    </row>
    <row r="1693" spans="1:38" ht="15">
      <c r="A1693" s="806" t="s">
        <v>805</v>
      </c>
      <c r="B1693" s="806" t="s">
        <v>662</v>
      </c>
      <c r="C1693" s="806" t="s">
        <v>788</v>
      </c>
      <c r="D1693" s="806" t="s">
        <v>784</v>
      </c>
      <c r="E1693" s="807">
        <v>867</v>
      </c>
      <c r="K1693" s="806" t="s">
        <v>683</v>
      </c>
      <c r="L1693" s="806" t="s">
        <v>869</v>
      </c>
      <c r="M1693" s="806" t="s">
        <v>801</v>
      </c>
      <c r="N1693" s="807">
        <v>13</v>
      </c>
      <c r="O1693" s="884"/>
      <c r="P1693" s="806" t="s">
        <v>822</v>
      </c>
      <c r="Q1693" s="807">
        <v>245</v>
      </c>
      <c r="R1693" s="807">
        <v>42</v>
      </c>
      <c r="S1693" s="759" t="str">
        <f t="shared" si="52"/>
        <v>Adulto</v>
      </c>
      <c r="U1693" s="886"/>
      <c r="V1693" s="887"/>
      <c r="W1693" s="887"/>
      <c r="X1693" s="293"/>
      <c r="Z1693" s="886"/>
      <c r="AA1693" s="886"/>
      <c r="AB1693" s="887"/>
      <c r="AC1693" s="886"/>
      <c r="AI1693" s="806" t="s">
        <v>825</v>
      </c>
      <c r="AJ1693" s="807">
        <v>3827</v>
      </c>
      <c r="AK1693" s="807">
        <v>8</v>
      </c>
      <c r="AL1693" s="759" t="str">
        <f t="shared" si="53"/>
        <v>Infancia</v>
      </c>
    </row>
    <row r="1694" spans="1:38" ht="15">
      <c r="A1694" s="806" t="s">
        <v>805</v>
      </c>
      <c r="B1694" s="806" t="s">
        <v>662</v>
      </c>
      <c r="C1694" s="806" t="s">
        <v>783</v>
      </c>
      <c r="D1694" s="806" t="s">
        <v>789</v>
      </c>
      <c r="E1694" s="807">
        <v>847</v>
      </c>
      <c r="K1694" s="806" t="s">
        <v>683</v>
      </c>
      <c r="L1694" s="806" t="s">
        <v>869</v>
      </c>
      <c r="M1694" s="806" t="s">
        <v>674</v>
      </c>
      <c r="N1694" s="807">
        <v>2232</v>
      </c>
      <c r="O1694" s="884"/>
      <c r="P1694" s="806" t="s">
        <v>822</v>
      </c>
      <c r="Q1694" s="807">
        <v>217</v>
      </c>
      <c r="R1694" s="807">
        <v>43</v>
      </c>
      <c r="S1694" s="759" t="str">
        <f t="shared" si="52"/>
        <v>Adulto</v>
      </c>
      <c r="U1694" s="886"/>
      <c r="V1694" s="887"/>
      <c r="W1694" s="887"/>
      <c r="X1694" s="293"/>
      <c r="Z1694" s="886"/>
      <c r="AA1694" s="886"/>
      <c r="AB1694" s="887"/>
      <c r="AC1694" s="886"/>
      <c r="AI1694" s="806" t="s">
        <v>825</v>
      </c>
      <c r="AJ1694" s="807">
        <v>3859</v>
      </c>
      <c r="AK1694" s="807">
        <v>9</v>
      </c>
      <c r="AL1694" s="759" t="str">
        <f t="shared" si="53"/>
        <v>Infancia</v>
      </c>
    </row>
    <row r="1695" spans="1:38" ht="15">
      <c r="A1695" s="806" t="s">
        <v>805</v>
      </c>
      <c r="B1695" s="806" t="s">
        <v>662</v>
      </c>
      <c r="C1695" s="806" t="s">
        <v>783</v>
      </c>
      <c r="D1695" s="806" t="s">
        <v>784</v>
      </c>
      <c r="E1695" s="807">
        <v>845</v>
      </c>
      <c r="K1695" s="806" t="s">
        <v>683</v>
      </c>
      <c r="L1695" s="806" t="s">
        <v>869</v>
      </c>
      <c r="M1695" s="806" t="s">
        <v>684</v>
      </c>
      <c r="N1695" s="807">
        <v>406</v>
      </c>
      <c r="O1695" s="884"/>
      <c r="P1695" s="806" t="s">
        <v>822</v>
      </c>
      <c r="Q1695" s="807">
        <v>245</v>
      </c>
      <c r="R1695" s="807">
        <v>44</v>
      </c>
      <c r="S1695" s="759" t="str">
        <f t="shared" si="52"/>
        <v>Adulto</v>
      </c>
      <c r="U1695" s="886"/>
      <c r="V1695" s="887"/>
      <c r="W1695" s="887"/>
      <c r="X1695" s="293"/>
      <c r="Z1695" s="886"/>
      <c r="AA1695" s="886"/>
      <c r="AB1695" s="887"/>
      <c r="AC1695" s="886"/>
      <c r="AI1695" s="806" t="s">
        <v>825</v>
      </c>
      <c r="AJ1695" s="807">
        <v>3650</v>
      </c>
      <c r="AK1695" s="807">
        <v>10</v>
      </c>
      <c r="AL1695" s="759" t="str">
        <f t="shared" si="53"/>
        <v>Infancia</v>
      </c>
    </row>
    <row r="1696" spans="1:38" ht="15">
      <c r="A1696" s="806" t="s">
        <v>805</v>
      </c>
      <c r="B1696" s="806" t="s">
        <v>666</v>
      </c>
      <c r="C1696" s="806" t="s">
        <v>788</v>
      </c>
      <c r="D1696" s="806" t="s">
        <v>789</v>
      </c>
      <c r="E1696" s="807">
        <v>197</v>
      </c>
      <c r="K1696" s="806" t="s">
        <v>683</v>
      </c>
      <c r="L1696" s="806" t="s">
        <v>872</v>
      </c>
      <c r="M1696" s="806" t="s">
        <v>662</v>
      </c>
      <c r="N1696" s="807">
        <v>123</v>
      </c>
      <c r="O1696" s="884"/>
      <c r="P1696" s="806" t="s">
        <v>822</v>
      </c>
      <c r="Q1696" s="807">
        <v>229</v>
      </c>
      <c r="R1696" s="807">
        <v>45</v>
      </c>
      <c r="S1696" s="759" t="str">
        <f t="shared" si="52"/>
        <v>Adulto</v>
      </c>
      <c r="U1696" s="886"/>
      <c r="V1696" s="887"/>
      <c r="W1696" s="887"/>
      <c r="X1696" s="293"/>
      <c r="Z1696" s="886"/>
      <c r="AA1696" s="886"/>
      <c r="AB1696" s="887"/>
      <c r="AC1696" s="886"/>
      <c r="AI1696" s="806" t="s">
        <v>825</v>
      </c>
      <c r="AJ1696" s="807">
        <v>3780</v>
      </c>
      <c r="AK1696" s="807">
        <v>11</v>
      </c>
      <c r="AL1696" s="759" t="str">
        <f t="shared" si="53"/>
        <v>Infancia</v>
      </c>
    </row>
    <row r="1697" spans="1:38" ht="30">
      <c r="A1697" s="806" t="s">
        <v>805</v>
      </c>
      <c r="B1697" s="806" t="s">
        <v>666</v>
      </c>
      <c r="C1697" s="806" t="s">
        <v>788</v>
      </c>
      <c r="D1697" s="806" t="s">
        <v>784</v>
      </c>
      <c r="E1697" s="807">
        <v>297</v>
      </c>
      <c r="K1697" s="806" t="s">
        <v>683</v>
      </c>
      <c r="L1697" s="806" t="s">
        <v>872</v>
      </c>
      <c r="M1697" s="806" t="s">
        <v>820</v>
      </c>
      <c r="N1697" s="807">
        <v>2</v>
      </c>
      <c r="O1697" s="884"/>
      <c r="P1697" s="806" t="s">
        <v>822</v>
      </c>
      <c r="Q1697" s="807">
        <v>228</v>
      </c>
      <c r="R1697" s="807">
        <v>46</v>
      </c>
      <c r="S1697" s="759" t="str">
        <f t="shared" si="52"/>
        <v>Adulto</v>
      </c>
      <c r="U1697" s="886"/>
      <c r="V1697" s="887"/>
      <c r="W1697" s="887"/>
      <c r="X1697" s="293"/>
      <c r="Z1697" s="886"/>
      <c r="AA1697" s="886"/>
      <c r="AB1697" s="887"/>
      <c r="AC1697" s="886"/>
      <c r="AI1697" s="806" t="s">
        <v>825</v>
      </c>
      <c r="AJ1697" s="807">
        <v>4109</v>
      </c>
      <c r="AK1697" s="807">
        <v>12</v>
      </c>
      <c r="AL1697" s="759" t="str">
        <f t="shared" si="53"/>
        <v>Adolescente</v>
      </c>
    </row>
    <row r="1698" spans="1:38" ht="30">
      <c r="A1698" s="806" t="s">
        <v>805</v>
      </c>
      <c r="B1698" s="806" t="s">
        <v>666</v>
      </c>
      <c r="C1698" s="806" t="s">
        <v>783</v>
      </c>
      <c r="D1698" s="806" t="s">
        <v>789</v>
      </c>
      <c r="E1698" s="807">
        <v>234</v>
      </c>
      <c r="K1698" s="806" t="s">
        <v>683</v>
      </c>
      <c r="L1698" s="806" t="s">
        <v>872</v>
      </c>
      <c r="M1698" s="806" t="s">
        <v>806</v>
      </c>
      <c r="N1698" s="807">
        <v>2</v>
      </c>
      <c r="O1698" s="884"/>
      <c r="P1698" s="806" t="s">
        <v>822</v>
      </c>
      <c r="Q1698" s="807">
        <v>236</v>
      </c>
      <c r="R1698" s="807">
        <v>47</v>
      </c>
      <c r="S1698" s="759" t="str">
        <f t="shared" si="52"/>
        <v>Adulto</v>
      </c>
      <c r="U1698" s="886"/>
      <c r="V1698" s="887"/>
      <c r="W1698" s="887"/>
      <c r="X1698" s="293"/>
      <c r="Z1698" s="886"/>
      <c r="AA1698" s="886"/>
      <c r="AB1698" s="887"/>
      <c r="AC1698" s="886"/>
      <c r="AI1698" s="806" t="s">
        <v>825</v>
      </c>
      <c r="AJ1698" s="807">
        <v>4389</v>
      </c>
      <c r="AK1698" s="807">
        <v>13</v>
      </c>
      <c r="AL1698" s="759" t="str">
        <f t="shared" si="53"/>
        <v>Adolescente</v>
      </c>
    </row>
    <row r="1699" spans="1:38" ht="30">
      <c r="A1699" s="806" t="s">
        <v>805</v>
      </c>
      <c r="B1699" s="806" t="s">
        <v>666</v>
      </c>
      <c r="C1699" s="806" t="s">
        <v>783</v>
      </c>
      <c r="D1699" s="806" t="s">
        <v>784</v>
      </c>
      <c r="E1699" s="807">
        <v>275</v>
      </c>
      <c r="K1699" s="806" t="s">
        <v>683</v>
      </c>
      <c r="L1699" s="806" t="s">
        <v>872</v>
      </c>
      <c r="M1699" s="806" t="s">
        <v>808</v>
      </c>
      <c r="N1699" s="807">
        <v>1</v>
      </c>
      <c r="O1699" s="884"/>
      <c r="P1699" s="806" t="s">
        <v>822</v>
      </c>
      <c r="Q1699" s="807">
        <v>215</v>
      </c>
      <c r="R1699" s="807">
        <v>48</v>
      </c>
      <c r="S1699" s="759" t="str">
        <f t="shared" si="52"/>
        <v>Adulto</v>
      </c>
      <c r="U1699" s="886"/>
      <c r="V1699" s="887"/>
      <c r="W1699" s="887"/>
      <c r="X1699" s="293"/>
      <c r="Z1699" s="886"/>
      <c r="AA1699" s="886"/>
      <c r="AB1699" s="887"/>
      <c r="AC1699" s="886"/>
      <c r="AI1699" s="806" t="s">
        <v>825</v>
      </c>
      <c r="AJ1699" s="807">
        <v>4444</v>
      </c>
      <c r="AK1699" s="807">
        <v>14</v>
      </c>
      <c r="AL1699" s="759" t="str">
        <f t="shared" si="53"/>
        <v>Adolescente</v>
      </c>
    </row>
    <row r="1700" spans="1:38" ht="30">
      <c r="A1700" s="806" t="s">
        <v>805</v>
      </c>
      <c r="B1700" s="806" t="s">
        <v>669</v>
      </c>
      <c r="C1700" s="806" t="s">
        <v>788</v>
      </c>
      <c r="D1700" s="806" t="s">
        <v>789</v>
      </c>
      <c r="E1700" s="807">
        <v>2</v>
      </c>
      <c r="K1700" s="806" t="s">
        <v>683</v>
      </c>
      <c r="L1700" s="806" t="s">
        <v>872</v>
      </c>
      <c r="M1700" s="806" t="s">
        <v>790</v>
      </c>
      <c r="N1700" s="807">
        <v>13</v>
      </c>
      <c r="O1700" s="884"/>
      <c r="P1700" s="806" t="s">
        <v>822</v>
      </c>
      <c r="Q1700" s="807">
        <v>242</v>
      </c>
      <c r="R1700" s="807">
        <v>49</v>
      </c>
      <c r="S1700" s="759" t="str">
        <f t="shared" si="52"/>
        <v>Adulto</v>
      </c>
      <c r="U1700" s="886"/>
      <c r="V1700" s="887"/>
      <c r="W1700" s="887"/>
      <c r="X1700" s="293"/>
      <c r="Z1700" s="886"/>
      <c r="AA1700" s="886"/>
      <c r="AB1700" s="887"/>
      <c r="AC1700" s="886"/>
      <c r="AI1700" s="806" t="s">
        <v>825</v>
      </c>
      <c r="AJ1700" s="807">
        <v>4455</v>
      </c>
      <c r="AK1700" s="807">
        <v>15</v>
      </c>
      <c r="AL1700" s="759" t="str">
        <f t="shared" si="53"/>
        <v>Adolescente</v>
      </c>
    </row>
    <row r="1701" spans="1:38" ht="30">
      <c r="A1701" s="806" t="s">
        <v>805</v>
      </c>
      <c r="B1701" s="806" t="s">
        <v>669</v>
      </c>
      <c r="C1701" s="806" t="s">
        <v>783</v>
      </c>
      <c r="D1701" s="806" t="s">
        <v>789</v>
      </c>
      <c r="E1701" s="807">
        <v>2</v>
      </c>
      <c r="K1701" s="806" t="s">
        <v>683</v>
      </c>
      <c r="L1701" s="806" t="s">
        <v>872</v>
      </c>
      <c r="M1701" s="806" t="s">
        <v>791</v>
      </c>
      <c r="N1701" s="807">
        <v>5</v>
      </c>
      <c r="O1701" s="884"/>
      <c r="P1701" s="806" t="s">
        <v>822</v>
      </c>
      <c r="Q1701" s="807">
        <v>268</v>
      </c>
      <c r="R1701" s="807">
        <v>50</v>
      </c>
      <c r="S1701" s="759" t="str">
        <f t="shared" si="52"/>
        <v>Adulto</v>
      </c>
      <c r="U1701" s="886"/>
      <c r="V1701" s="887"/>
      <c r="W1701" s="887"/>
      <c r="X1701" s="293"/>
      <c r="Z1701" s="886"/>
      <c r="AA1701" s="886"/>
      <c r="AB1701" s="887"/>
      <c r="AC1701" s="886"/>
      <c r="AI1701" s="806" t="s">
        <v>825</v>
      </c>
      <c r="AJ1701" s="807">
        <v>4485</v>
      </c>
      <c r="AK1701" s="807">
        <v>16</v>
      </c>
      <c r="AL1701" s="759" t="str">
        <f t="shared" si="53"/>
        <v>Adolescente</v>
      </c>
    </row>
    <row r="1702" spans="1:38" ht="30">
      <c r="A1702" s="806" t="s">
        <v>805</v>
      </c>
      <c r="B1702" s="806" t="s">
        <v>787</v>
      </c>
      <c r="C1702" s="806" t="s">
        <v>783</v>
      </c>
      <c r="D1702" s="806" t="s">
        <v>789</v>
      </c>
      <c r="E1702" s="807">
        <v>1</v>
      </c>
      <c r="K1702" s="806" t="s">
        <v>683</v>
      </c>
      <c r="L1702" s="806" t="s">
        <v>872</v>
      </c>
      <c r="M1702" s="806" t="s">
        <v>824</v>
      </c>
      <c r="N1702" s="807">
        <v>1434</v>
      </c>
      <c r="O1702" s="884"/>
      <c r="P1702" s="806" t="s">
        <v>822</v>
      </c>
      <c r="Q1702" s="807">
        <v>265</v>
      </c>
      <c r="R1702" s="807">
        <v>51</v>
      </c>
      <c r="S1702" s="759" t="str">
        <f t="shared" si="52"/>
        <v>Adulto</v>
      </c>
      <c r="U1702" s="886"/>
      <c r="V1702" s="887"/>
      <c r="W1702" s="887"/>
      <c r="X1702" s="293"/>
      <c r="Z1702" s="886"/>
      <c r="AA1702" s="886"/>
      <c r="AB1702" s="887"/>
      <c r="AC1702" s="886"/>
      <c r="AI1702" s="806" t="s">
        <v>825</v>
      </c>
      <c r="AJ1702" s="807">
        <v>4686</v>
      </c>
      <c r="AK1702" s="807">
        <v>17</v>
      </c>
      <c r="AL1702" s="759" t="str">
        <f t="shared" si="53"/>
        <v>Adolescente</v>
      </c>
    </row>
    <row r="1703" spans="1:38" ht="15">
      <c r="A1703" s="806" t="s">
        <v>805</v>
      </c>
      <c r="B1703" s="806" t="s">
        <v>815</v>
      </c>
      <c r="C1703" s="806" t="s">
        <v>788</v>
      </c>
      <c r="D1703" s="806" t="s">
        <v>789</v>
      </c>
      <c r="E1703" s="807">
        <v>297</v>
      </c>
      <c r="K1703" s="806" t="s">
        <v>683</v>
      </c>
      <c r="L1703" s="806" t="s">
        <v>872</v>
      </c>
      <c r="M1703" s="806" t="s">
        <v>666</v>
      </c>
      <c r="N1703" s="807">
        <v>23</v>
      </c>
      <c r="O1703" s="884"/>
      <c r="P1703" s="806" t="s">
        <v>822</v>
      </c>
      <c r="Q1703" s="807">
        <v>242</v>
      </c>
      <c r="R1703" s="807">
        <v>52</v>
      </c>
      <c r="S1703" s="759" t="str">
        <f t="shared" si="52"/>
        <v>Adulto</v>
      </c>
      <c r="U1703" s="886"/>
      <c r="V1703" s="887"/>
      <c r="W1703" s="887"/>
      <c r="X1703" s="293"/>
      <c r="Z1703" s="886"/>
      <c r="AA1703" s="886"/>
      <c r="AB1703" s="887"/>
      <c r="AC1703" s="886"/>
      <c r="AI1703" s="806" t="s">
        <v>825</v>
      </c>
      <c r="AJ1703" s="807">
        <v>4623</v>
      </c>
      <c r="AK1703" s="807">
        <v>18</v>
      </c>
      <c r="AL1703" s="759" t="str">
        <f t="shared" si="53"/>
        <v>Juventud</v>
      </c>
    </row>
    <row r="1704" spans="1:38" ht="15">
      <c r="A1704" s="806" t="s">
        <v>805</v>
      </c>
      <c r="B1704" s="806" t="s">
        <v>815</v>
      </c>
      <c r="C1704" s="806" t="s">
        <v>788</v>
      </c>
      <c r="D1704" s="806" t="s">
        <v>784</v>
      </c>
      <c r="E1704" s="807">
        <v>370</v>
      </c>
      <c r="K1704" s="806" t="s">
        <v>683</v>
      </c>
      <c r="L1704" s="806" t="s">
        <v>872</v>
      </c>
      <c r="M1704" s="806" t="s">
        <v>794</v>
      </c>
      <c r="N1704" s="807">
        <v>6</v>
      </c>
      <c r="O1704" s="884"/>
      <c r="P1704" s="806" t="s">
        <v>822</v>
      </c>
      <c r="Q1704" s="807">
        <v>266</v>
      </c>
      <c r="R1704" s="807">
        <v>53</v>
      </c>
      <c r="S1704" s="759" t="str">
        <f t="shared" si="52"/>
        <v>Adulto</v>
      </c>
      <c r="U1704" s="886"/>
      <c r="V1704" s="887"/>
      <c r="W1704" s="887"/>
      <c r="X1704" s="293"/>
      <c r="Z1704" s="886"/>
      <c r="AA1704" s="886"/>
      <c r="AB1704" s="887"/>
      <c r="AC1704" s="886"/>
      <c r="AI1704" s="806" t="s">
        <v>825</v>
      </c>
      <c r="AJ1704" s="807">
        <v>4874</v>
      </c>
      <c r="AK1704" s="807">
        <v>19</v>
      </c>
      <c r="AL1704" s="759" t="str">
        <f t="shared" si="53"/>
        <v>Juventud</v>
      </c>
    </row>
    <row r="1705" spans="1:38" ht="15">
      <c r="A1705" s="806" t="s">
        <v>805</v>
      </c>
      <c r="B1705" s="806" t="s">
        <v>815</v>
      </c>
      <c r="C1705" s="806" t="s">
        <v>783</v>
      </c>
      <c r="D1705" s="806" t="s">
        <v>789</v>
      </c>
      <c r="E1705" s="807">
        <v>264</v>
      </c>
      <c r="K1705" s="806" t="s">
        <v>683</v>
      </c>
      <c r="L1705" s="806" t="s">
        <v>872</v>
      </c>
      <c r="M1705" s="806" t="s">
        <v>795</v>
      </c>
      <c r="N1705" s="807">
        <v>5</v>
      </c>
      <c r="O1705" s="884"/>
      <c r="P1705" s="806" t="s">
        <v>822</v>
      </c>
      <c r="Q1705" s="807">
        <v>261</v>
      </c>
      <c r="R1705" s="807">
        <v>54</v>
      </c>
      <c r="S1705" s="759" t="str">
        <f t="shared" si="52"/>
        <v>Adulto</v>
      </c>
      <c r="U1705" s="886"/>
      <c r="V1705" s="887"/>
      <c r="W1705" s="887"/>
      <c r="X1705" s="293"/>
      <c r="Z1705" s="886"/>
      <c r="AA1705" s="886"/>
      <c r="AB1705" s="887"/>
      <c r="AC1705" s="886"/>
      <c r="AI1705" s="806" t="s">
        <v>825</v>
      </c>
      <c r="AJ1705" s="807">
        <v>5452</v>
      </c>
      <c r="AK1705" s="807">
        <v>20</v>
      </c>
      <c r="AL1705" s="759" t="str">
        <f t="shared" si="53"/>
        <v>Juventud</v>
      </c>
    </row>
    <row r="1706" spans="1:38" ht="15">
      <c r="A1706" s="806" t="s">
        <v>805</v>
      </c>
      <c r="B1706" s="806" t="s">
        <v>815</v>
      </c>
      <c r="C1706" s="806" t="s">
        <v>783</v>
      </c>
      <c r="D1706" s="806" t="s">
        <v>784</v>
      </c>
      <c r="E1706" s="807">
        <v>326</v>
      </c>
      <c r="K1706" s="806" t="s">
        <v>683</v>
      </c>
      <c r="L1706" s="806" t="s">
        <v>872</v>
      </c>
      <c r="M1706" s="806" t="s">
        <v>798</v>
      </c>
      <c r="N1706" s="807">
        <v>5</v>
      </c>
      <c r="O1706" s="884"/>
      <c r="P1706" s="806" t="s">
        <v>822</v>
      </c>
      <c r="Q1706" s="807">
        <v>244</v>
      </c>
      <c r="R1706" s="807">
        <v>55</v>
      </c>
      <c r="S1706" s="759" t="str">
        <f t="shared" si="52"/>
        <v>Adulto</v>
      </c>
      <c r="U1706" s="886"/>
      <c r="V1706" s="887"/>
      <c r="W1706" s="887"/>
      <c r="X1706" s="293"/>
      <c r="Z1706" s="886"/>
      <c r="AA1706" s="886"/>
      <c r="AB1706" s="887"/>
      <c r="AC1706" s="886"/>
      <c r="AI1706" s="806" t="s">
        <v>825</v>
      </c>
      <c r="AJ1706" s="807">
        <v>6070</v>
      </c>
      <c r="AK1706" s="807">
        <v>21</v>
      </c>
      <c r="AL1706" s="759" t="str">
        <f t="shared" si="53"/>
        <v>Juventud</v>
      </c>
    </row>
    <row r="1707" spans="1:38" ht="15">
      <c r="A1707" s="806" t="s">
        <v>805</v>
      </c>
      <c r="B1707" s="806" t="s">
        <v>818</v>
      </c>
      <c r="C1707" s="806" t="s">
        <v>783</v>
      </c>
      <c r="D1707" s="806" t="s">
        <v>784</v>
      </c>
      <c r="E1707" s="807">
        <v>4</v>
      </c>
      <c r="K1707" s="806" t="s">
        <v>683</v>
      </c>
      <c r="L1707" s="806" t="s">
        <v>872</v>
      </c>
      <c r="M1707" s="806" t="s">
        <v>799</v>
      </c>
      <c r="N1707" s="807">
        <v>14</v>
      </c>
      <c r="O1707" s="884"/>
      <c r="P1707" s="806" t="s">
        <v>822</v>
      </c>
      <c r="Q1707" s="807">
        <v>269</v>
      </c>
      <c r="R1707" s="807">
        <v>56</v>
      </c>
      <c r="S1707" s="759" t="str">
        <f t="shared" si="52"/>
        <v>Adulto</v>
      </c>
      <c r="U1707" s="886"/>
      <c r="V1707" s="887"/>
      <c r="W1707" s="887"/>
      <c r="X1707" s="293"/>
      <c r="Z1707" s="886"/>
      <c r="AA1707" s="886"/>
      <c r="AB1707" s="887"/>
      <c r="AC1707" s="886"/>
      <c r="AI1707" s="806" t="s">
        <v>825</v>
      </c>
      <c r="AJ1707" s="807">
        <v>6577</v>
      </c>
      <c r="AK1707" s="807">
        <v>22</v>
      </c>
      <c r="AL1707" s="759" t="str">
        <f t="shared" si="53"/>
        <v>Juventud</v>
      </c>
    </row>
    <row r="1708" spans="1:38" ht="15">
      <c r="A1708" s="806" t="s">
        <v>881</v>
      </c>
      <c r="B1708" s="806" t="s">
        <v>662</v>
      </c>
      <c r="C1708" s="806" t="s">
        <v>788</v>
      </c>
      <c r="D1708" s="806" t="s">
        <v>789</v>
      </c>
      <c r="E1708" s="807">
        <v>1373</v>
      </c>
      <c r="K1708" s="806" t="s">
        <v>683</v>
      </c>
      <c r="L1708" s="806" t="s">
        <v>872</v>
      </c>
      <c r="M1708" s="806" t="s">
        <v>801</v>
      </c>
      <c r="N1708" s="807">
        <v>34</v>
      </c>
      <c r="O1708" s="884"/>
      <c r="P1708" s="806" t="s">
        <v>822</v>
      </c>
      <c r="Q1708" s="807">
        <v>280</v>
      </c>
      <c r="R1708" s="807">
        <v>57</v>
      </c>
      <c r="S1708" s="759" t="str">
        <f t="shared" si="52"/>
        <v>Adulto</v>
      </c>
      <c r="U1708" s="886"/>
      <c r="V1708" s="887"/>
      <c r="W1708" s="887"/>
      <c r="X1708" s="293"/>
      <c r="Z1708" s="886"/>
      <c r="AA1708" s="886"/>
      <c r="AB1708" s="887"/>
      <c r="AC1708" s="886"/>
      <c r="AI1708" s="806" t="s">
        <v>825</v>
      </c>
      <c r="AJ1708" s="807">
        <v>6503</v>
      </c>
      <c r="AK1708" s="807">
        <v>23</v>
      </c>
      <c r="AL1708" s="759" t="str">
        <f t="shared" si="53"/>
        <v>Juventud</v>
      </c>
    </row>
    <row r="1709" spans="1:38" ht="15">
      <c r="A1709" s="806" t="s">
        <v>881</v>
      </c>
      <c r="B1709" s="806" t="s">
        <v>662</v>
      </c>
      <c r="C1709" s="806" t="s">
        <v>788</v>
      </c>
      <c r="D1709" s="806" t="s">
        <v>784</v>
      </c>
      <c r="E1709" s="807">
        <v>2669</v>
      </c>
      <c r="K1709" s="806" t="s">
        <v>683</v>
      </c>
      <c r="L1709" s="806" t="s">
        <v>872</v>
      </c>
      <c r="M1709" s="806" t="s">
        <v>878</v>
      </c>
      <c r="N1709" s="807">
        <v>1</v>
      </c>
      <c r="O1709" s="884"/>
      <c r="P1709" s="806" t="s">
        <v>822</v>
      </c>
      <c r="Q1709" s="807">
        <v>279</v>
      </c>
      <c r="R1709" s="807">
        <v>58</v>
      </c>
      <c r="S1709" s="759" t="str">
        <f t="shared" si="52"/>
        <v>Adulto</v>
      </c>
      <c r="U1709" s="886"/>
      <c r="V1709" s="887"/>
      <c r="W1709" s="887"/>
      <c r="X1709" s="293"/>
      <c r="Z1709" s="886"/>
      <c r="AA1709" s="886"/>
      <c r="AB1709" s="887"/>
      <c r="AC1709" s="886"/>
      <c r="AI1709" s="806" t="s">
        <v>825</v>
      </c>
      <c r="AJ1709" s="807">
        <v>7004</v>
      </c>
      <c r="AK1709" s="807">
        <v>24</v>
      </c>
      <c r="AL1709" s="759" t="str">
        <f t="shared" si="53"/>
        <v>Juventud</v>
      </c>
    </row>
    <row r="1710" spans="1:38" ht="15">
      <c r="A1710" s="806" t="s">
        <v>881</v>
      </c>
      <c r="B1710" s="806" t="s">
        <v>662</v>
      </c>
      <c r="C1710" s="806" t="s">
        <v>783</v>
      </c>
      <c r="D1710" s="806" t="s">
        <v>789</v>
      </c>
      <c r="E1710" s="807">
        <v>1402</v>
      </c>
      <c r="K1710" s="806" t="s">
        <v>683</v>
      </c>
      <c r="L1710" s="806" t="s">
        <v>872</v>
      </c>
      <c r="M1710" s="806" t="s">
        <v>673</v>
      </c>
      <c r="N1710" s="807">
        <v>3</v>
      </c>
      <c r="O1710" s="884"/>
      <c r="P1710" s="806" t="s">
        <v>822</v>
      </c>
      <c r="Q1710" s="807">
        <v>255</v>
      </c>
      <c r="R1710" s="807">
        <v>59</v>
      </c>
      <c r="S1710" s="759" t="str">
        <f t="shared" si="52"/>
        <v>Adulto</v>
      </c>
      <c r="U1710" s="886"/>
      <c r="V1710" s="887"/>
      <c r="W1710" s="887"/>
      <c r="X1710" s="293"/>
      <c r="Z1710" s="886"/>
      <c r="AA1710" s="886"/>
      <c r="AB1710" s="887"/>
      <c r="AC1710" s="886"/>
      <c r="AI1710" s="806" t="s">
        <v>825</v>
      </c>
      <c r="AJ1710" s="807">
        <v>6593</v>
      </c>
      <c r="AK1710" s="807">
        <v>25</v>
      </c>
      <c r="AL1710" s="759" t="str">
        <f t="shared" si="53"/>
        <v>Juventud</v>
      </c>
    </row>
    <row r="1711" spans="1:38" ht="15">
      <c r="A1711" s="806" t="s">
        <v>881</v>
      </c>
      <c r="B1711" s="806" t="s">
        <v>662</v>
      </c>
      <c r="C1711" s="806" t="s">
        <v>783</v>
      </c>
      <c r="D1711" s="806" t="s">
        <v>784</v>
      </c>
      <c r="E1711" s="807">
        <v>2799</v>
      </c>
      <c r="K1711" s="806" t="s">
        <v>683</v>
      </c>
      <c r="L1711" s="806" t="s">
        <v>872</v>
      </c>
      <c r="M1711" s="806" t="s">
        <v>674</v>
      </c>
      <c r="N1711" s="807">
        <v>6721</v>
      </c>
      <c r="O1711" s="884"/>
      <c r="P1711" s="806" t="s">
        <v>822</v>
      </c>
      <c r="Q1711" s="807">
        <v>230</v>
      </c>
      <c r="R1711" s="807">
        <v>60</v>
      </c>
      <c r="S1711" s="759" t="str">
        <f t="shared" si="52"/>
        <v>Vejez</v>
      </c>
      <c r="U1711" s="886"/>
      <c r="V1711" s="887"/>
      <c r="W1711" s="887"/>
      <c r="X1711" s="293"/>
      <c r="Z1711" s="886"/>
      <c r="AA1711" s="886"/>
      <c r="AB1711" s="887"/>
      <c r="AC1711" s="886"/>
      <c r="AI1711" s="806" t="s">
        <v>825</v>
      </c>
      <c r="AJ1711" s="807">
        <v>7115</v>
      </c>
      <c r="AK1711" s="807">
        <v>26</v>
      </c>
      <c r="AL1711" s="759" t="str">
        <f t="shared" si="53"/>
        <v>Juventud</v>
      </c>
    </row>
    <row r="1712" spans="1:38" ht="15">
      <c r="A1712" s="806" t="s">
        <v>881</v>
      </c>
      <c r="B1712" s="806" t="s">
        <v>666</v>
      </c>
      <c r="C1712" s="806" t="s">
        <v>788</v>
      </c>
      <c r="D1712" s="806" t="s">
        <v>789</v>
      </c>
      <c r="E1712" s="807">
        <v>1313</v>
      </c>
      <c r="K1712" s="806" t="s">
        <v>683</v>
      </c>
      <c r="L1712" s="806" t="s">
        <v>872</v>
      </c>
      <c r="M1712" s="806" t="s">
        <v>678</v>
      </c>
      <c r="N1712" s="807">
        <v>11</v>
      </c>
      <c r="O1712" s="884"/>
      <c r="P1712" s="806" t="s">
        <v>822</v>
      </c>
      <c r="Q1712" s="807">
        <v>213</v>
      </c>
      <c r="R1712" s="807">
        <v>61</v>
      </c>
      <c r="S1712" s="759" t="str">
        <f t="shared" si="52"/>
        <v>Vejez</v>
      </c>
      <c r="U1712" s="886"/>
      <c r="V1712" s="887"/>
      <c r="W1712" s="887"/>
      <c r="X1712" s="293"/>
      <c r="Z1712" s="886"/>
      <c r="AA1712" s="886"/>
      <c r="AB1712" s="887"/>
      <c r="AC1712" s="886"/>
      <c r="AI1712" s="806" t="s">
        <v>825</v>
      </c>
      <c r="AJ1712" s="807">
        <v>7185</v>
      </c>
      <c r="AK1712" s="807">
        <v>27</v>
      </c>
      <c r="AL1712" s="759" t="str">
        <f t="shared" si="53"/>
        <v>Juventud</v>
      </c>
    </row>
    <row r="1713" spans="1:38" ht="15">
      <c r="A1713" s="806" t="s">
        <v>881</v>
      </c>
      <c r="B1713" s="806" t="s">
        <v>666</v>
      </c>
      <c r="C1713" s="806" t="s">
        <v>788</v>
      </c>
      <c r="D1713" s="806" t="s">
        <v>784</v>
      </c>
      <c r="E1713" s="807">
        <v>1093</v>
      </c>
      <c r="K1713" s="806" t="s">
        <v>683</v>
      </c>
      <c r="L1713" s="806" t="s">
        <v>872</v>
      </c>
      <c r="M1713" s="806" t="s">
        <v>683</v>
      </c>
      <c r="N1713" s="807">
        <v>3</v>
      </c>
      <c r="O1713" s="884"/>
      <c r="P1713" s="806" t="s">
        <v>822</v>
      </c>
      <c r="Q1713" s="807">
        <v>224</v>
      </c>
      <c r="R1713" s="807">
        <v>62</v>
      </c>
      <c r="S1713" s="759" t="str">
        <f t="shared" si="52"/>
        <v>Vejez</v>
      </c>
      <c r="U1713" s="886"/>
      <c r="V1713" s="887"/>
      <c r="W1713" s="887"/>
      <c r="X1713" s="293"/>
      <c r="Z1713" s="886"/>
      <c r="AA1713" s="886"/>
      <c r="AB1713" s="887"/>
      <c r="AC1713" s="886"/>
      <c r="AI1713" s="806" t="s">
        <v>825</v>
      </c>
      <c r="AJ1713" s="807">
        <v>7052</v>
      </c>
      <c r="AK1713" s="807">
        <v>28</v>
      </c>
      <c r="AL1713" s="759" t="str">
        <f t="shared" si="53"/>
        <v>Juventud</v>
      </c>
    </row>
    <row r="1714" spans="1:38" ht="15">
      <c r="A1714" s="806" t="s">
        <v>881</v>
      </c>
      <c r="B1714" s="806" t="s">
        <v>666</v>
      </c>
      <c r="C1714" s="806" t="s">
        <v>783</v>
      </c>
      <c r="D1714" s="806" t="s">
        <v>789</v>
      </c>
      <c r="E1714" s="807">
        <v>1357</v>
      </c>
      <c r="K1714" s="806" t="s">
        <v>683</v>
      </c>
      <c r="L1714" s="806" t="s">
        <v>872</v>
      </c>
      <c r="M1714" s="806" t="s">
        <v>684</v>
      </c>
      <c r="N1714" s="807">
        <v>984</v>
      </c>
      <c r="O1714" s="884"/>
      <c r="P1714" s="806" t="s">
        <v>822</v>
      </c>
      <c r="Q1714" s="807">
        <v>221</v>
      </c>
      <c r="R1714" s="807">
        <v>63</v>
      </c>
      <c r="S1714" s="759" t="str">
        <f t="shared" si="52"/>
        <v>Vejez</v>
      </c>
      <c r="U1714" s="886"/>
      <c r="V1714" s="887"/>
      <c r="W1714" s="887"/>
      <c r="X1714" s="293"/>
      <c r="Z1714" s="886"/>
      <c r="AA1714" s="886"/>
      <c r="AB1714" s="887"/>
      <c r="AC1714" s="886"/>
      <c r="AI1714" s="806" t="s">
        <v>825</v>
      </c>
      <c r="AJ1714" s="807">
        <v>7052</v>
      </c>
      <c r="AK1714" s="807">
        <v>29</v>
      </c>
      <c r="AL1714" s="759" t="str">
        <f t="shared" si="53"/>
        <v>Adulto</v>
      </c>
    </row>
    <row r="1715" spans="1:38" ht="15">
      <c r="A1715" s="806" t="s">
        <v>881</v>
      </c>
      <c r="B1715" s="806" t="s">
        <v>666</v>
      </c>
      <c r="C1715" s="806" t="s">
        <v>783</v>
      </c>
      <c r="D1715" s="806" t="s">
        <v>784</v>
      </c>
      <c r="E1715" s="807">
        <v>991</v>
      </c>
      <c r="K1715" s="806" t="s">
        <v>683</v>
      </c>
      <c r="L1715" s="806" t="s">
        <v>873</v>
      </c>
      <c r="M1715" s="806" t="s">
        <v>662</v>
      </c>
      <c r="N1715" s="807">
        <v>4</v>
      </c>
      <c r="O1715" s="884"/>
      <c r="P1715" s="806" t="s">
        <v>822</v>
      </c>
      <c r="Q1715" s="807">
        <v>186</v>
      </c>
      <c r="R1715" s="807">
        <v>64</v>
      </c>
      <c r="S1715" s="759" t="str">
        <f t="shared" si="52"/>
        <v>Vejez</v>
      </c>
      <c r="U1715" s="886"/>
      <c r="V1715" s="887"/>
      <c r="W1715" s="887"/>
      <c r="X1715" s="293"/>
      <c r="Z1715" s="886"/>
      <c r="AA1715" s="886"/>
      <c r="AB1715" s="887"/>
      <c r="AC1715" s="886"/>
      <c r="AI1715" s="806" t="s">
        <v>825</v>
      </c>
      <c r="AJ1715" s="807">
        <v>7104</v>
      </c>
      <c r="AK1715" s="807">
        <v>30</v>
      </c>
      <c r="AL1715" s="759" t="str">
        <f t="shared" si="53"/>
        <v>Adulto</v>
      </c>
    </row>
    <row r="1716" spans="1:38" ht="15">
      <c r="A1716" s="806" t="s">
        <v>881</v>
      </c>
      <c r="B1716" s="806" t="s">
        <v>669</v>
      </c>
      <c r="C1716" s="806" t="s">
        <v>788</v>
      </c>
      <c r="D1716" s="806" t="s">
        <v>789</v>
      </c>
      <c r="E1716" s="807">
        <v>8</v>
      </c>
      <c r="K1716" s="806" t="s">
        <v>683</v>
      </c>
      <c r="L1716" s="806" t="s">
        <v>873</v>
      </c>
      <c r="M1716" s="806" t="s">
        <v>790</v>
      </c>
      <c r="N1716" s="807">
        <v>258</v>
      </c>
      <c r="O1716" s="884"/>
      <c r="P1716" s="806" t="s">
        <v>822</v>
      </c>
      <c r="Q1716" s="807">
        <v>199</v>
      </c>
      <c r="R1716" s="807">
        <v>65</v>
      </c>
      <c r="S1716" s="759" t="str">
        <f t="shared" si="52"/>
        <v>Vejez</v>
      </c>
      <c r="U1716" s="886"/>
      <c r="V1716" s="887"/>
      <c r="W1716" s="887"/>
      <c r="X1716" s="293"/>
      <c r="Z1716" s="886"/>
      <c r="AA1716" s="886"/>
      <c r="AB1716" s="887"/>
      <c r="AC1716" s="886"/>
      <c r="AI1716" s="806" t="s">
        <v>825</v>
      </c>
      <c r="AJ1716" s="807">
        <v>6898</v>
      </c>
      <c r="AK1716" s="807">
        <v>31</v>
      </c>
      <c r="AL1716" s="759" t="str">
        <f t="shared" si="53"/>
        <v>Adulto</v>
      </c>
    </row>
    <row r="1717" spans="1:38" ht="15">
      <c r="A1717" s="806" t="s">
        <v>881</v>
      </c>
      <c r="B1717" s="806" t="s">
        <v>669</v>
      </c>
      <c r="C1717" s="806" t="s">
        <v>788</v>
      </c>
      <c r="D1717" s="806" t="s">
        <v>784</v>
      </c>
      <c r="E1717" s="807">
        <v>15</v>
      </c>
      <c r="K1717" s="806" t="s">
        <v>683</v>
      </c>
      <c r="L1717" s="806" t="s">
        <v>873</v>
      </c>
      <c r="M1717" s="806" t="s">
        <v>791</v>
      </c>
      <c r="N1717" s="807">
        <v>8</v>
      </c>
      <c r="O1717" s="884"/>
      <c r="P1717" s="806" t="s">
        <v>822</v>
      </c>
      <c r="Q1717" s="807">
        <v>185</v>
      </c>
      <c r="R1717" s="807">
        <v>66</v>
      </c>
      <c r="S1717" s="759" t="str">
        <f t="shared" si="52"/>
        <v>Vejez</v>
      </c>
      <c r="U1717" s="886"/>
      <c r="V1717" s="887"/>
      <c r="W1717" s="887"/>
      <c r="X1717" s="293"/>
      <c r="Z1717" s="886"/>
      <c r="AA1717" s="886"/>
      <c r="AB1717" s="887"/>
      <c r="AC1717" s="886"/>
      <c r="AI1717" s="806" t="s">
        <v>825</v>
      </c>
      <c r="AJ1717" s="807">
        <v>6785</v>
      </c>
      <c r="AK1717" s="807">
        <v>32</v>
      </c>
      <c r="AL1717" s="759" t="str">
        <f t="shared" si="53"/>
        <v>Adulto</v>
      </c>
    </row>
    <row r="1718" spans="1:38" ht="15">
      <c r="A1718" s="806" t="s">
        <v>881</v>
      </c>
      <c r="B1718" s="806" t="s">
        <v>669</v>
      </c>
      <c r="C1718" s="806" t="s">
        <v>783</v>
      </c>
      <c r="D1718" s="806" t="s">
        <v>789</v>
      </c>
      <c r="E1718" s="807">
        <v>7</v>
      </c>
      <c r="K1718" s="806" t="s">
        <v>683</v>
      </c>
      <c r="L1718" s="806" t="s">
        <v>873</v>
      </c>
      <c r="M1718" s="806" t="s">
        <v>824</v>
      </c>
      <c r="N1718" s="807">
        <v>1</v>
      </c>
      <c r="O1718" s="884"/>
      <c r="P1718" s="806" t="s">
        <v>822</v>
      </c>
      <c r="Q1718" s="807">
        <v>168</v>
      </c>
      <c r="R1718" s="807">
        <v>67</v>
      </c>
      <c r="S1718" s="759" t="str">
        <f t="shared" si="52"/>
        <v>Vejez</v>
      </c>
      <c r="U1718" s="886"/>
      <c r="V1718" s="887"/>
      <c r="W1718" s="887"/>
      <c r="X1718" s="293"/>
      <c r="Z1718" s="886"/>
      <c r="AA1718" s="886"/>
      <c r="AB1718" s="887"/>
      <c r="AC1718" s="886"/>
      <c r="AI1718" s="806" t="s">
        <v>825</v>
      </c>
      <c r="AJ1718" s="807">
        <v>6473</v>
      </c>
      <c r="AK1718" s="807">
        <v>33</v>
      </c>
      <c r="AL1718" s="759" t="str">
        <f t="shared" si="53"/>
        <v>Adulto</v>
      </c>
    </row>
    <row r="1719" spans="1:38" ht="15">
      <c r="A1719" s="806" t="s">
        <v>881</v>
      </c>
      <c r="B1719" s="806" t="s">
        <v>669</v>
      </c>
      <c r="C1719" s="806" t="s">
        <v>783</v>
      </c>
      <c r="D1719" s="806" t="s">
        <v>784</v>
      </c>
      <c r="E1719" s="807">
        <v>14</v>
      </c>
      <c r="K1719" s="806" t="s">
        <v>683</v>
      </c>
      <c r="L1719" s="806" t="s">
        <v>873</v>
      </c>
      <c r="M1719" s="806" t="s">
        <v>666</v>
      </c>
      <c r="N1719" s="807">
        <v>1</v>
      </c>
      <c r="O1719" s="884"/>
      <c r="P1719" s="806" t="s">
        <v>822</v>
      </c>
      <c r="Q1719" s="807">
        <v>148</v>
      </c>
      <c r="R1719" s="807">
        <v>68</v>
      </c>
      <c r="S1719" s="759" t="str">
        <f t="shared" si="52"/>
        <v>Vejez</v>
      </c>
      <c r="U1719" s="886"/>
      <c r="V1719" s="887"/>
      <c r="W1719" s="887"/>
      <c r="X1719" s="293"/>
      <c r="Z1719" s="886"/>
      <c r="AA1719" s="886"/>
      <c r="AB1719" s="887"/>
      <c r="AC1719" s="886"/>
      <c r="AI1719" s="806" t="s">
        <v>825</v>
      </c>
      <c r="AJ1719" s="807">
        <v>6450</v>
      </c>
      <c r="AK1719" s="807">
        <v>34</v>
      </c>
      <c r="AL1719" s="759" t="str">
        <f t="shared" si="53"/>
        <v>Adulto</v>
      </c>
    </row>
    <row r="1720" spans="1:38" ht="15">
      <c r="A1720" s="806" t="s">
        <v>881</v>
      </c>
      <c r="B1720" s="806" t="s">
        <v>787</v>
      </c>
      <c r="C1720" s="806" t="s">
        <v>788</v>
      </c>
      <c r="D1720" s="806" t="s">
        <v>789</v>
      </c>
      <c r="E1720" s="807">
        <v>12</v>
      </c>
      <c r="K1720" s="806" t="s">
        <v>683</v>
      </c>
      <c r="L1720" s="806" t="s">
        <v>873</v>
      </c>
      <c r="M1720" s="806" t="s">
        <v>794</v>
      </c>
      <c r="N1720" s="807">
        <v>17</v>
      </c>
      <c r="O1720" s="884"/>
      <c r="P1720" s="806" t="s">
        <v>822</v>
      </c>
      <c r="Q1720" s="807">
        <v>159</v>
      </c>
      <c r="R1720" s="807">
        <v>69</v>
      </c>
      <c r="S1720" s="759" t="str">
        <f t="shared" si="52"/>
        <v>Vejez</v>
      </c>
      <c r="U1720" s="886"/>
      <c r="V1720" s="887"/>
      <c r="W1720" s="887"/>
      <c r="X1720" s="293"/>
      <c r="Z1720" s="886"/>
      <c r="AA1720" s="886"/>
      <c r="AB1720" s="887"/>
      <c r="AC1720" s="886"/>
      <c r="AI1720" s="806" t="s">
        <v>825</v>
      </c>
      <c r="AJ1720" s="807">
        <v>6174</v>
      </c>
      <c r="AK1720" s="807">
        <v>35</v>
      </c>
      <c r="AL1720" s="759" t="str">
        <f t="shared" si="53"/>
        <v>Adulto</v>
      </c>
    </row>
    <row r="1721" spans="1:38" ht="15">
      <c r="A1721" s="806" t="s">
        <v>881</v>
      </c>
      <c r="B1721" s="806" t="s">
        <v>787</v>
      </c>
      <c r="C1721" s="806" t="s">
        <v>788</v>
      </c>
      <c r="D1721" s="806" t="s">
        <v>784</v>
      </c>
      <c r="E1721" s="807">
        <v>27</v>
      </c>
      <c r="K1721" s="806" t="s">
        <v>683</v>
      </c>
      <c r="L1721" s="806" t="s">
        <v>873</v>
      </c>
      <c r="M1721" s="806" t="s">
        <v>795</v>
      </c>
      <c r="N1721" s="807">
        <v>7</v>
      </c>
      <c r="O1721" s="884"/>
      <c r="P1721" s="806" t="s">
        <v>822</v>
      </c>
      <c r="Q1721" s="807">
        <v>135</v>
      </c>
      <c r="R1721" s="807">
        <v>70</v>
      </c>
      <c r="S1721" s="759" t="str">
        <f t="shared" si="52"/>
        <v>Vejez</v>
      </c>
      <c r="U1721" s="886"/>
      <c r="V1721" s="887"/>
      <c r="W1721" s="887"/>
      <c r="X1721" s="293"/>
      <c r="Z1721" s="886"/>
      <c r="AA1721" s="886"/>
      <c r="AB1721" s="887"/>
      <c r="AC1721" s="886"/>
      <c r="AI1721" s="806" t="s">
        <v>825</v>
      </c>
      <c r="AJ1721" s="807">
        <v>5980</v>
      </c>
      <c r="AK1721" s="807">
        <v>36</v>
      </c>
      <c r="AL1721" s="759" t="str">
        <f t="shared" si="53"/>
        <v>Adulto</v>
      </c>
    </row>
    <row r="1722" spans="1:38" ht="15">
      <c r="A1722" s="806" t="s">
        <v>881</v>
      </c>
      <c r="B1722" s="806" t="s">
        <v>787</v>
      </c>
      <c r="C1722" s="806" t="s">
        <v>783</v>
      </c>
      <c r="D1722" s="806" t="s">
        <v>789</v>
      </c>
      <c r="E1722" s="807">
        <v>10</v>
      </c>
      <c r="K1722" s="806" t="s">
        <v>683</v>
      </c>
      <c r="L1722" s="806" t="s">
        <v>873</v>
      </c>
      <c r="M1722" s="806" t="s">
        <v>798</v>
      </c>
      <c r="N1722" s="807">
        <v>8</v>
      </c>
      <c r="O1722" s="884"/>
      <c r="P1722" s="806" t="s">
        <v>822</v>
      </c>
      <c r="Q1722" s="807">
        <v>134</v>
      </c>
      <c r="R1722" s="807">
        <v>71</v>
      </c>
      <c r="S1722" s="759" t="str">
        <f t="shared" si="52"/>
        <v>Vejez</v>
      </c>
      <c r="U1722" s="886"/>
      <c r="V1722" s="887"/>
      <c r="W1722" s="887"/>
      <c r="X1722" s="293"/>
      <c r="Z1722" s="886"/>
      <c r="AA1722" s="886"/>
      <c r="AB1722" s="887"/>
      <c r="AC1722" s="886"/>
      <c r="AI1722" s="806" t="s">
        <v>825</v>
      </c>
      <c r="AJ1722" s="807">
        <v>5898</v>
      </c>
      <c r="AK1722" s="807">
        <v>37</v>
      </c>
      <c r="AL1722" s="759" t="str">
        <f t="shared" si="53"/>
        <v>Adulto</v>
      </c>
    </row>
    <row r="1723" spans="1:38" ht="15">
      <c r="A1723" s="806" t="s">
        <v>881</v>
      </c>
      <c r="B1723" s="806" t="s">
        <v>787</v>
      </c>
      <c r="C1723" s="806" t="s">
        <v>783</v>
      </c>
      <c r="D1723" s="806" t="s">
        <v>784</v>
      </c>
      <c r="E1723" s="807">
        <v>20</v>
      </c>
      <c r="K1723" s="806" t="s">
        <v>683</v>
      </c>
      <c r="L1723" s="806" t="s">
        <v>873</v>
      </c>
      <c r="M1723" s="806" t="s">
        <v>801</v>
      </c>
      <c r="N1723" s="807">
        <v>18</v>
      </c>
      <c r="O1723" s="884"/>
      <c r="P1723" s="806" t="s">
        <v>822</v>
      </c>
      <c r="Q1723" s="807">
        <v>147</v>
      </c>
      <c r="R1723" s="807">
        <v>72</v>
      </c>
      <c r="S1723" s="759" t="str">
        <f t="shared" si="52"/>
        <v>Vejez</v>
      </c>
      <c r="U1723" s="886"/>
      <c r="V1723" s="887"/>
      <c r="W1723" s="887"/>
      <c r="X1723" s="293"/>
      <c r="Z1723" s="886"/>
      <c r="AA1723" s="886"/>
      <c r="AB1723" s="887"/>
      <c r="AC1723" s="886"/>
      <c r="AI1723" s="806" t="s">
        <v>825</v>
      </c>
      <c r="AJ1723" s="807">
        <v>5679</v>
      </c>
      <c r="AK1723" s="807">
        <v>38</v>
      </c>
      <c r="AL1723" s="759" t="str">
        <f t="shared" si="53"/>
        <v>Adulto</v>
      </c>
    </row>
    <row r="1724" spans="1:38" ht="15">
      <c r="A1724" s="806" t="s">
        <v>881</v>
      </c>
      <c r="B1724" s="806" t="s">
        <v>792</v>
      </c>
      <c r="C1724" s="806" t="s">
        <v>788</v>
      </c>
      <c r="D1724" s="806" t="s">
        <v>784</v>
      </c>
      <c r="E1724" s="807">
        <v>2</v>
      </c>
      <c r="K1724" s="806" t="s">
        <v>683</v>
      </c>
      <c r="L1724" s="806" t="s">
        <v>873</v>
      </c>
      <c r="M1724" s="806" t="s">
        <v>674</v>
      </c>
      <c r="N1724" s="807">
        <v>5599</v>
      </c>
      <c r="O1724" s="884"/>
      <c r="P1724" s="806" t="s">
        <v>822</v>
      </c>
      <c r="Q1724" s="807">
        <v>126</v>
      </c>
      <c r="R1724" s="807">
        <v>73</v>
      </c>
      <c r="S1724" s="759" t="str">
        <f t="shared" si="52"/>
        <v>Vejez</v>
      </c>
      <c r="U1724" s="886"/>
      <c r="V1724" s="887"/>
      <c r="W1724" s="887"/>
      <c r="X1724" s="293"/>
      <c r="Z1724" s="886"/>
      <c r="AA1724" s="886"/>
      <c r="AB1724" s="887"/>
      <c r="AC1724" s="886"/>
      <c r="AI1724" s="806" t="s">
        <v>825</v>
      </c>
      <c r="AJ1724" s="807">
        <v>5811</v>
      </c>
      <c r="AK1724" s="807">
        <v>39</v>
      </c>
      <c r="AL1724" s="759" t="str">
        <f t="shared" si="53"/>
        <v>Adulto</v>
      </c>
    </row>
    <row r="1725" spans="1:38" ht="15">
      <c r="A1725" s="806" t="s">
        <v>881</v>
      </c>
      <c r="B1725" s="806" t="s">
        <v>792</v>
      </c>
      <c r="C1725" s="806" t="s">
        <v>783</v>
      </c>
      <c r="D1725" s="806" t="s">
        <v>784</v>
      </c>
      <c r="E1725" s="807">
        <v>2</v>
      </c>
      <c r="K1725" s="806" t="s">
        <v>683</v>
      </c>
      <c r="L1725" s="806" t="s">
        <v>873</v>
      </c>
      <c r="M1725" s="806" t="s">
        <v>684</v>
      </c>
      <c r="N1725" s="807">
        <v>448</v>
      </c>
      <c r="O1725" s="884"/>
      <c r="P1725" s="806" t="s">
        <v>822</v>
      </c>
      <c r="Q1725" s="807">
        <v>98</v>
      </c>
      <c r="R1725" s="807">
        <v>74</v>
      </c>
      <c r="S1725" s="759" t="str">
        <f t="shared" si="52"/>
        <v>Vejez</v>
      </c>
      <c r="U1725" s="886"/>
      <c r="V1725" s="887"/>
      <c r="W1725" s="887"/>
      <c r="X1725" s="293"/>
      <c r="Z1725" s="886"/>
      <c r="AA1725" s="886"/>
      <c r="AB1725" s="887"/>
      <c r="AC1725" s="886"/>
      <c r="AI1725" s="806" t="s">
        <v>825</v>
      </c>
      <c r="AJ1725" s="807">
        <v>5662</v>
      </c>
      <c r="AK1725" s="807">
        <v>40</v>
      </c>
      <c r="AL1725" s="759" t="str">
        <f t="shared" si="53"/>
        <v>Adulto</v>
      </c>
    </row>
    <row r="1726" spans="1:38" ht="15">
      <c r="A1726" s="806" t="s">
        <v>881</v>
      </c>
      <c r="B1726" s="806" t="s">
        <v>796</v>
      </c>
      <c r="C1726" s="806" t="s">
        <v>783</v>
      </c>
      <c r="D1726" s="806" t="s">
        <v>789</v>
      </c>
      <c r="E1726" s="807">
        <v>1</v>
      </c>
      <c r="K1726" s="806" t="s">
        <v>683</v>
      </c>
      <c r="L1726" s="806" t="s">
        <v>877</v>
      </c>
      <c r="M1726" s="806" t="s">
        <v>786</v>
      </c>
      <c r="N1726" s="807">
        <v>2</v>
      </c>
      <c r="O1726" s="884"/>
      <c r="P1726" s="806" t="s">
        <v>822</v>
      </c>
      <c r="Q1726" s="807">
        <v>122</v>
      </c>
      <c r="R1726" s="807">
        <v>75</v>
      </c>
      <c r="S1726" s="759" t="str">
        <f t="shared" si="52"/>
        <v>Vejez</v>
      </c>
      <c r="U1726" s="886"/>
      <c r="V1726" s="887"/>
      <c r="W1726" s="887"/>
      <c r="X1726" s="293"/>
      <c r="Z1726" s="886"/>
      <c r="AA1726" s="886"/>
      <c r="AB1726" s="887"/>
      <c r="AC1726" s="886"/>
      <c r="AI1726" s="806" t="s">
        <v>825</v>
      </c>
      <c r="AJ1726" s="807">
        <v>5432</v>
      </c>
      <c r="AK1726" s="807">
        <v>41</v>
      </c>
      <c r="AL1726" s="759" t="str">
        <f t="shared" si="53"/>
        <v>Adulto</v>
      </c>
    </row>
    <row r="1727" spans="1:38" ht="15">
      <c r="A1727" s="806" t="s">
        <v>881</v>
      </c>
      <c r="B1727" s="806" t="s">
        <v>796</v>
      </c>
      <c r="C1727" s="806" t="s">
        <v>783</v>
      </c>
      <c r="D1727" s="806" t="s">
        <v>784</v>
      </c>
      <c r="E1727" s="807">
        <v>1</v>
      </c>
      <c r="K1727" s="806" t="s">
        <v>683</v>
      </c>
      <c r="L1727" s="806" t="s">
        <v>877</v>
      </c>
      <c r="M1727" s="806" t="s">
        <v>808</v>
      </c>
      <c r="N1727" s="807">
        <v>2</v>
      </c>
      <c r="O1727" s="884"/>
      <c r="P1727" s="806" t="s">
        <v>822</v>
      </c>
      <c r="Q1727" s="807">
        <v>122</v>
      </c>
      <c r="R1727" s="807">
        <v>76</v>
      </c>
      <c r="S1727" s="759" t="str">
        <f t="shared" si="52"/>
        <v>Vejez</v>
      </c>
      <c r="U1727" s="886"/>
      <c r="V1727" s="887"/>
      <c r="W1727" s="887"/>
      <c r="X1727" s="293"/>
      <c r="Z1727" s="886"/>
      <c r="AA1727" s="886"/>
      <c r="AB1727" s="887"/>
      <c r="AC1727" s="886"/>
      <c r="AI1727" s="806" t="s">
        <v>825</v>
      </c>
      <c r="AJ1727" s="807">
        <v>5256</v>
      </c>
      <c r="AK1727" s="807">
        <v>42</v>
      </c>
      <c r="AL1727" s="759" t="str">
        <f t="shared" si="53"/>
        <v>Adulto</v>
      </c>
    </row>
    <row r="1728" spans="1:38" ht="15">
      <c r="A1728" s="806" t="s">
        <v>881</v>
      </c>
      <c r="B1728" s="806" t="s">
        <v>815</v>
      </c>
      <c r="C1728" s="806" t="s">
        <v>788</v>
      </c>
      <c r="D1728" s="806" t="s">
        <v>789</v>
      </c>
      <c r="E1728" s="807">
        <v>1098</v>
      </c>
      <c r="K1728" s="806" t="s">
        <v>683</v>
      </c>
      <c r="L1728" s="806" t="s">
        <v>877</v>
      </c>
      <c r="M1728" s="806" t="s">
        <v>790</v>
      </c>
      <c r="N1728" s="807">
        <v>93</v>
      </c>
      <c r="O1728" s="884"/>
      <c r="P1728" s="806" t="s">
        <v>822</v>
      </c>
      <c r="Q1728" s="807">
        <v>92</v>
      </c>
      <c r="R1728" s="807">
        <v>77</v>
      </c>
      <c r="S1728" s="759" t="str">
        <f t="shared" si="52"/>
        <v>Vejez</v>
      </c>
      <c r="U1728" s="886"/>
      <c r="V1728" s="887"/>
      <c r="W1728" s="887"/>
      <c r="X1728" s="293"/>
      <c r="Z1728" s="886"/>
      <c r="AA1728" s="886"/>
      <c r="AB1728" s="887"/>
      <c r="AC1728" s="886"/>
      <c r="AI1728" s="806" t="s">
        <v>825</v>
      </c>
      <c r="AJ1728" s="807">
        <v>4768</v>
      </c>
      <c r="AK1728" s="807">
        <v>43</v>
      </c>
      <c r="AL1728" s="759" t="str">
        <f t="shared" si="53"/>
        <v>Adulto</v>
      </c>
    </row>
    <row r="1729" spans="1:38" ht="15">
      <c r="A1729" s="806" t="s">
        <v>881</v>
      </c>
      <c r="B1729" s="806" t="s">
        <v>815</v>
      </c>
      <c r="C1729" s="806" t="s">
        <v>788</v>
      </c>
      <c r="D1729" s="806" t="s">
        <v>784</v>
      </c>
      <c r="E1729" s="807">
        <v>1597</v>
      </c>
      <c r="K1729" s="806" t="s">
        <v>683</v>
      </c>
      <c r="L1729" s="806" t="s">
        <v>877</v>
      </c>
      <c r="M1729" s="806" t="s">
        <v>794</v>
      </c>
      <c r="N1729" s="807">
        <v>9</v>
      </c>
      <c r="O1729" s="884"/>
      <c r="P1729" s="806" t="s">
        <v>822</v>
      </c>
      <c r="Q1729" s="807">
        <v>87</v>
      </c>
      <c r="R1729" s="807">
        <v>78</v>
      </c>
      <c r="S1729" s="759" t="str">
        <f t="shared" si="52"/>
        <v>Vejez</v>
      </c>
      <c r="U1729" s="886"/>
      <c r="V1729" s="887"/>
      <c r="W1729" s="887"/>
      <c r="X1729" s="293"/>
      <c r="Z1729" s="886"/>
      <c r="AA1729" s="886"/>
      <c r="AB1729" s="887"/>
      <c r="AC1729" s="886"/>
      <c r="AI1729" s="806" t="s">
        <v>825</v>
      </c>
      <c r="AJ1729" s="807">
        <v>4593</v>
      </c>
      <c r="AK1729" s="807">
        <v>44</v>
      </c>
      <c r="AL1729" s="759" t="str">
        <f t="shared" si="53"/>
        <v>Adulto</v>
      </c>
    </row>
    <row r="1730" spans="1:38" ht="15">
      <c r="A1730" s="806" t="s">
        <v>881</v>
      </c>
      <c r="B1730" s="806" t="s">
        <v>815</v>
      </c>
      <c r="C1730" s="806" t="s">
        <v>783</v>
      </c>
      <c r="D1730" s="806" t="s">
        <v>789</v>
      </c>
      <c r="E1730" s="807">
        <v>1099</v>
      </c>
      <c r="K1730" s="806" t="s">
        <v>683</v>
      </c>
      <c r="L1730" s="806" t="s">
        <v>877</v>
      </c>
      <c r="M1730" s="806" t="s">
        <v>795</v>
      </c>
      <c r="N1730" s="807">
        <v>1</v>
      </c>
      <c r="O1730" s="884"/>
      <c r="P1730" s="806" t="s">
        <v>822</v>
      </c>
      <c r="Q1730" s="807">
        <v>73</v>
      </c>
      <c r="R1730" s="807">
        <v>79</v>
      </c>
      <c r="S1730" s="759" t="str">
        <f t="shared" si="52"/>
        <v>Vejez</v>
      </c>
      <c r="U1730" s="886"/>
      <c r="V1730" s="887"/>
      <c r="W1730" s="887"/>
      <c r="X1730" s="293"/>
      <c r="Z1730" s="886"/>
      <c r="AA1730" s="886"/>
      <c r="AB1730" s="887"/>
      <c r="AC1730" s="886"/>
      <c r="AI1730" s="806" t="s">
        <v>825</v>
      </c>
      <c r="AJ1730" s="807">
        <v>4231</v>
      </c>
      <c r="AK1730" s="807">
        <v>45</v>
      </c>
      <c r="AL1730" s="759" t="str">
        <f t="shared" si="53"/>
        <v>Adulto</v>
      </c>
    </row>
    <row r="1731" spans="1:38" ht="15">
      <c r="A1731" s="806" t="s">
        <v>881</v>
      </c>
      <c r="B1731" s="806" t="s">
        <v>815</v>
      </c>
      <c r="C1731" s="806" t="s">
        <v>783</v>
      </c>
      <c r="D1731" s="806" t="s">
        <v>784</v>
      </c>
      <c r="E1731" s="807">
        <v>1457</v>
      </c>
      <c r="K1731" s="806" t="s">
        <v>683</v>
      </c>
      <c r="L1731" s="806" t="s">
        <v>877</v>
      </c>
      <c r="M1731" s="806" t="s">
        <v>829</v>
      </c>
      <c r="N1731" s="807">
        <v>1</v>
      </c>
      <c r="O1731" s="884"/>
      <c r="P1731" s="806" t="s">
        <v>822</v>
      </c>
      <c r="Q1731" s="807">
        <v>74</v>
      </c>
      <c r="R1731" s="807">
        <v>80</v>
      </c>
      <c r="S1731" s="759" t="str">
        <f t="shared" ref="S1731:S1794" si="54">IF(P1731=0,"",IF(AND(R1731&gt;=0,R1731&lt;=5),"Primera Infancia",IF(AND(R1731&gt;=6,R1731&lt;=11),"Infancia",IF(AND(R1731&gt;=12,R1731&lt;=17),"Adolescente",IF(AND(R1731&gt;=18,R1731&lt;=28),"Juventud",IF(AND(R1731&gt;=29,R1731&lt;=59),"Adulto","Vejez"))))))</f>
        <v>Vejez</v>
      </c>
      <c r="U1731" s="886"/>
      <c r="V1731" s="887"/>
      <c r="W1731" s="887"/>
      <c r="X1731" s="293"/>
      <c r="Z1731" s="886"/>
      <c r="AA1731" s="886"/>
      <c r="AB1731" s="887"/>
      <c r="AC1731" s="886"/>
      <c r="AI1731" s="806" t="s">
        <v>825</v>
      </c>
      <c r="AJ1731" s="807">
        <v>3961</v>
      </c>
      <c r="AK1731" s="807">
        <v>46</v>
      </c>
      <c r="AL1731" s="759" t="str">
        <f t="shared" ref="AL1731:AL1794" si="55">IF(AI1731=0,"",IF(AND(AK1731&gt;=0,AK1731&lt;=5),"Primera Infancia",IF(AND(AK1731&gt;=6,AK1731&lt;=11),"Infancia",IF(AND(AK1731&gt;=12,AK1731&lt;=17),"Adolescente",IF(AND(AK1731&gt;=18,AK1731&lt;=28),"Juventud",IF(AND(AK1731&gt;=29,AK1731&lt;=59),"Adulto","Vejez"))))))</f>
        <v>Adulto</v>
      </c>
    </row>
    <row r="1732" spans="1:38" ht="15">
      <c r="A1732" s="806" t="s">
        <v>881</v>
      </c>
      <c r="B1732" s="806" t="s">
        <v>818</v>
      </c>
      <c r="C1732" s="806" t="s">
        <v>788</v>
      </c>
      <c r="D1732" s="806" t="s">
        <v>789</v>
      </c>
      <c r="E1732" s="807">
        <v>23</v>
      </c>
      <c r="K1732" s="806" t="s">
        <v>683</v>
      </c>
      <c r="L1732" s="806" t="s">
        <v>877</v>
      </c>
      <c r="M1732" s="806" t="s">
        <v>798</v>
      </c>
      <c r="N1732" s="807">
        <v>5</v>
      </c>
      <c r="O1732" s="884"/>
      <c r="P1732" s="806" t="s">
        <v>822</v>
      </c>
      <c r="Q1732" s="807">
        <v>78</v>
      </c>
      <c r="R1732" s="807">
        <v>81</v>
      </c>
      <c r="S1732" s="759" t="str">
        <f t="shared" si="54"/>
        <v>Vejez</v>
      </c>
      <c r="U1732" s="886"/>
      <c r="V1732" s="887"/>
      <c r="W1732" s="887"/>
      <c r="X1732" s="293"/>
      <c r="Z1732" s="886"/>
      <c r="AA1732" s="886"/>
      <c r="AB1732" s="887"/>
      <c r="AC1732" s="886"/>
      <c r="AI1732" s="806" t="s">
        <v>825</v>
      </c>
      <c r="AJ1732" s="807">
        <v>3972</v>
      </c>
      <c r="AK1732" s="807">
        <v>47</v>
      </c>
      <c r="AL1732" s="759" t="str">
        <f t="shared" si="55"/>
        <v>Adulto</v>
      </c>
    </row>
    <row r="1733" spans="1:38" ht="15">
      <c r="A1733" s="806" t="s">
        <v>881</v>
      </c>
      <c r="B1733" s="806" t="s">
        <v>818</v>
      </c>
      <c r="C1733" s="806" t="s">
        <v>788</v>
      </c>
      <c r="D1733" s="806" t="s">
        <v>784</v>
      </c>
      <c r="E1733" s="807">
        <v>85</v>
      </c>
      <c r="K1733" s="806" t="s">
        <v>683</v>
      </c>
      <c r="L1733" s="806" t="s">
        <v>877</v>
      </c>
      <c r="M1733" s="806" t="s">
        <v>799</v>
      </c>
      <c r="N1733" s="807">
        <v>11</v>
      </c>
      <c r="O1733" s="884"/>
      <c r="P1733" s="806" t="s">
        <v>822</v>
      </c>
      <c r="Q1733" s="807">
        <v>72</v>
      </c>
      <c r="R1733" s="807">
        <v>82</v>
      </c>
      <c r="S1733" s="759" t="str">
        <f t="shared" si="54"/>
        <v>Vejez</v>
      </c>
      <c r="U1733" s="886"/>
      <c r="V1733" s="887"/>
      <c r="W1733" s="887"/>
      <c r="X1733" s="293"/>
      <c r="Z1733" s="886"/>
      <c r="AA1733" s="886"/>
      <c r="AB1733" s="887"/>
      <c r="AC1733" s="886"/>
      <c r="AI1733" s="806" t="s">
        <v>825</v>
      </c>
      <c r="AJ1733" s="807">
        <v>3915</v>
      </c>
      <c r="AK1733" s="807">
        <v>48</v>
      </c>
      <c r="AL1733" s="759" t="str">
        <f t="shared" si="55"/>
        <v>Adulto</v>
      </c>
    </row>
    <row r="1734" spans="1:38" ht="15">
      <c r="A1734" s="806" t="s">
        <v>881</v>
      </c>
      <c r="B1734" s="806" t="s">
        <v>818</v>
      </c>
      <c r="C1734" s="806" t="s">
        <v>783</v>
      </c>
      <c r="D1734" s="806" t="s">
        <v>789</v>
      </c>
      <c r="E1734" s="807">
        <v>36</v>
      </c>
      <c r="K1734" s="806" t="s">
        <v>683</v>
      </c>
      <c r="L1734" s="806" t="s">
        <v>877</v>
      </c>
      <c r="M1734" s="806" t="s">
        <v>801</v>
      </c>
      <c r="N1734" s="807">
        <v>7</v>
      </c>
      <c r="O1734" s="884"/>
      <c r="P1734" s="806" t="s">
        <v>822</v>
      </c>
      <c r="Q1734" s="807">
        <v>60</v>
      </c>
      <c r="R1734" s="807">
        <v>83</v>
      </c>
      <c r="S1734" s="759" t="str">
        <f t="shared" si="54"/>
        <v>Vejez</v>
      </c>
      <c r="U1734" s="886"/>
      <c r="V1734" s="887"/>
      <c r="W1734" s="887"/>
      <c r="X1734" s="293"/>
      <c r="Z1734" s="886"/>
      <c r="AA1734" s="886"/>
      <c r="AB1734" s="887"/>
      <c r="AC1734" s="886"/>
      <c r="AI1734" s="806" t="s">
        <v>825</v>
      </c>
      <c r="AJ1734" s="807">
        <v>3946</v>
      </c>
      <c r="AK1734" s="807">
        <v>49</v>
      </c>
      <c r="AL1734" s="759" t="str">
        <f t="shared" si="55"/>
        <v>Adulto</v>
      </c>
    </row>
    <row r="1735" spans="1:38" ht="15">
      <c r="A1735" s="806" t="s">
        <v>881</v>
      </c>
      <c r="B1735" s="806" t="s">
        <v>818</v>
      </c>
      <c r="C1735" s="806" t="s">
        <v>783</v>
      </c>
      <c r="D1735" s="806" t="s">
        <v>784</v>
      </c>
      <c r="E1735" s="807">
        <v>94</v>
      </c>
      <c r="K1735" s="806" t="s">
        <v>683</v>
      </c>
      <c r="L1735" s="806" t="s">
        <v>877</v>
      </c>
      <c r="M1735" s="806" t="s">
        <v>673</v>
      </c>
      <c r="N1735" s="807">
        <v>1</v>
      </c>
      <c r="O1735" s="884"/>
      <c r="P1735" s="806" t="s">
        <v>822</v>
      </c>
      <c r="Q1735" s="807">
        <v>39</v>
      </c>
      <c r="R1735" s="807">
        <v>84</v>
      </c>
      <c r="S1735" s="759" t="str">
        <f t="shared" si="54"/>
        <v>Vejez</v>
      </c>
      <c r="U1735" s="886"/>
      <c r="V1735" s="887"/>
      <c r="W1735" s="887"/>
      <c r="X1735" s="293"/>
      <c r="Z1735" s="886"/>
      <c r="AA1735" s="886"/>
      <c r="AB1735" s="887"/>
      <c r="AC1735" s="886"/>
      <c r="AI1735" s="806" t="s">
        <v>825</v>
      </c>
      <c r="AJ1735" s="807">
        <v>3970</v>
      </c>
      <c r="AK1735" s="807">
        <v>50</v>
      </c>
      <c r="AL1735" s="759" t="str">
        <f t="shared" si="55"/>
        <v>Adulto</v>
      </c>
    </row>
    <row r="1736" spans="1:38" ht="15">
      <c r="A1736" s="806" t="s">
        <v>882</v>
      </c>
      <c r="B1736" s="806" t="s">
        <v>782</v>
      </c>
      <c r="C1736" s="806" t="s">
        <v>788</v>
      </c>
      <c r="D1736" s="806" t="s">
        <v>789</v>
      </c>
      <c r="E1736" s="807">
        <v>6</v>
      </c>
      <c r="K1736" s="806" t="s">
        <v>683</v>
      </c>
      <c r="L1736" s="806" t="s">
        <v>877</v>
      </c>
      <c r="M1736" s="806" t="s">
        <v>674</v>
      </c>
      <c r="N1736" s="807">
        <v>3521</v>
      </c>
      <c r="O1736" s="884"/>
      <c r="P1736" s="806" t="s">
        <v>822</v>
      </c>
      <c r="Q1736" s="807">
        <v>43</v>
      </c>
      <c r="R1736" s="807">
        <v>85</v>
      </c>
      <c r="S1736" s="759" t="str">
        <f t="shared" si="54"/>
        <v>Vejez</v>
      </c>
      <c r="U1736" s="886"/>
      <c r="V1736" s="887"/>
      <c r="W1736" s="887"/>
      <c r="X1736" s="293"/>
      <c r="Z1736" s="886"/>
      <c r="AA1736" s="886"/>
      <c r="AB1736" s="887"/>
      <c r="AC1736" s="886"/>
      <c r="AI1736" s="806" t="s">
        <v>825</v>
      </c>
      <c r="AJ1736" s="807">
        <v>4087</v>
      </c>
      <c r="AK1736" s="807">
        <v>51</v>
      </c>
      <c r="AL1736" s="759" t="str">
        <f t="shared" si="55"/>
        <v>Adulto</v>
      </c>
    </row>
    <row r="1737" spans="1:38" ht="15">
      <c r="A1737" s="806" t="s">
        <v>882</v>
      </c>
      <c r="B1737" s="806" t="s">
        <v>782</v>
      </c>
      <c r="C1737" s="806" t="s">
        <v>783</v>
      </c>
      <c r="D1737" s="806" t="s">
        <v>789</v>
      </c>
      <c r="E1737" s="807">
        <v>2</v>
      </c>
      <c r="K1737" s="806" t="s">
        <v>683</v>
      </c>
      <c r="L1737" s="806" t="s">
        <v>877</v>
      </c>
      <c r="M1737" s="806" t="s">
        <v>678</v>
      </c>
      <c r="N1737" s="807">
        <v>27</v>
      </c>
      <c r="O1737" s="884"/>
      <c r="P1737" s="806" t="s">
        <v>822</v>
      </c>
      <c r="Q1737" s="807">
        <v>44</v>
      </c>
      <c r="R1737" s="807">
        <v>86</v>
      </c>
      <c r="S1737" s="759" t="str">
        <f t="shared" si="54"/>
        <v>Vejez</v>
      </c>
      <c r="U1737" s="886"/>
      <c r="V1737" s="887"/>
      <c r="W1737" s="887"/>
      <c r="X1737" s="293"/>
      <c r="Z1737" s="886"/>
      <c r="AA1737" s="886"/>
      <c r="AB1737" s="887"/>
      <c r="AC1737" s="886"/>
      <c r="AI1737" s="806" t="s">
        <v>825</v>
      </c>
      <c r="AJ1737" s="807">
        <v>4214</v>
      </c>
      <c r="AK1737" s="807">
        <v>52</v>
      </c>
      <c r="AL1737" s="759" t="str">
        <f t="shared" si="55"/>
        <v>Adulto</v>
      </c>
    </row>
    <row r="1738" spans="1:38" ht="15">
      <c r="A1738" s="806" t="s">
        <v>882</v>
      </c>
      <c r="B1738" s="806" t="s">
        <v>662</v>
      </c>
      <c r="C1738" s="806" t="s">
        <v>788</v>
      </c>
      <c r="D1738" s="806" t="s">
        <v>789</v>
      </c>
      <c r="E1738" s="807">
        <v>645</v>
      </c>
      <c r="K1738" s="806" t="s">
        <v>683</v>
      </c>
      <c r="L1738" s="806" t="s">
        <v>877</v>
      </c>
      <c r="M1738" s="806" t="s">
        <v>684</v>
      </c>
      <c r="N1738" s="807">
        <v>649</v>
      </c>
      <c r="O1738" s="884"/>
      <c r="P1738" s="806" t="s">
        <v>822</v>
      </c>
      <c r="Q1738" s="807">
        <v>34</v>
      </c>
      <c r="R1738" s="807">
        <v>87</v>
      </c>
      <c r="S1738" s="759" t="str">
        <f t="shared" si="54"/>
        <v>Vejez</v>
      </c>
      <c r="U1738" s="886"/>
      <c r="V1738" s="887"/>
      <c r="W1738" s="887"/>
      <c r="X1738" s="293"/>
      <c r="Z1738" s="886"/>
      <c r="AA1738" s="886"/>
      <c r="AB1738" s="887"/>
      <c r="AC1738" s="886"/>
      <c r="AI1738" s="806" t="s">
        <v>825</v>
      </c>
      <c r="AJ1738" s="807">
        <v>4180</v>
      </c>
      <c r="AK1738" s="807">
        <v>53</v>
      </c>
      <c r="AL1738" s="759" t="str">
        <f t="shared" si="55"/>
        <v>Adulto</v>
      </c>
    </row>
    <row r="1739" spans="1:38" ht="15">
      <c r="A1739" s="806" t="s">
        <v>882</v>
      </c>
      <c r="B1739" s="806" t="s">
        <v>662</v>
      </c>
      <c r="C1739" s="806" t="s">
        <v>788</v>
      </c>
      <c r="D1739" s="806" t="s">
        <v>784</v>
      </c>
      <c r="E1739" s="807">
        <v>226</v>
      </c>
      <c r="K1739" s="806" t="s">
        <v>683</v>
      </c>
      <c r="L1739" s="806" t="s">
        <v>882</v>
      </c>
      <c r="M1739" s="806" t="s">
        <v>786</v>
      </c>
      <c r="N1739" s="807">
        <v>3</v>
      </c>
      <c r="O1739" s="884"/>
      <c r="P1739" s="806" t="s">
        <v>822</v>
      </c>
      <c r="Q1739" s="807">
        <v>32</v>
      </c>
      <c r="R1739" s="807">
        <v>88</v>
      </c>
      <c r="S1739" s="759" t="str">
        <f t="shared" si="54"/>
        <v>Vejez</v>
      </c>
      <c r="U1739" s="886"/>
      <c r="V1739" s="887"/>
      <c r="W1739" s="887"/>
      <c r="X1739" s="293"/>
      <c r="Z1739" s="886"/>
      <c r="AA1739" s="886"/>
      <c r="AB1739" s="887"/>
      <c r="AC1739" s="886"/>
      <c r="AI1739" s="806" t="s">
        <v>825</v>
      </c>
      <c r="AJ1739" s="807">
        <v>4069</v>
      </c>
      <c r="AK1739" s="807">
        <v>54</v>
      </c>
      <c r="AL1739" s="759" t="str">
        <f t="shared" si="55"/>
        <v>Adulto</v>
      </c>
    </row>
    <row r="1740" spans="1:38" ht="15">
      <c r="A1740" s="806" t="s">
        <v>882</v>
      </c>
      <c r="B1740" s="806" t="s">
        <v>662</v>
      </c>
      <c r="C1740" s="806" t="s">
        <v>783</v>
      </c>
      <c r="D1740" s="806" t="s">
        <v>789</v>
      </c>
      <c r="E1740" s="807">
        <v>642</v>
      </c>
      <c r="K1740" s="806" t="s">
        <v>683</v>
      </c>
      <c r="L1740" s="806" t="s">
        <v>882</v>
      </c>
      <c r="M1740" s="806" t="s">
        <v>808</v>
      </c>
      <c r="N1740" s="807">
        <v>2</v>
      </c>
      <c r="O1740" s="884"/>
      <c r="P1740" s="806" t="s">
        <v>822</v>
      </c>
      <c r="Q1740" s="807">
        <v>27</v>
      </c>
      <c r="R1740" s="807">
        <v>89</v>
      </c>
      <c r="S1740" s="759" t="str">
        <f t="shared" si="54"/>
        <v>Vejez</v>
      </c>
      <c r="U1740" s="886"/>
      <c r="V1740" s="887"/>
      <c r="W1740" s="887"/>
      <c r="X1740" s="293"/>
      <c r="Z1740" s="886"/>
      <c r="AA1740" s="886"/>
      <c r="AB1740" s="887"/>
      <c r="AC1740" s="886"/>
      <c r="AI1740" s="806" t="s">
        <v>825</v>
      </c>
      <c r="AJ1740" s="807">
        <v>4151</v>
      </c>
      <c r="AK1740" s="807">
        <v>55</v>
      </c>
      <c r="AL1740" s="759" t="str">
        <f t="shared" si="55"/>
        <v>Adulto</v>
      </c>
    </row>
    <row r="1741" spans="1:38" ht="15">
      <c r="A1741" s="806" t="s">
        <v>882</v>
      </c>
      <c r="B1741" s="806" t="s">
        <v>662</v>
      </c>
      <c r="C1741" s="806" t="s">
        <v>783</v>
      </c>
      <c r="D1741" s="806" t="s">
        <v>784</v>
      </c>
      <c r="E1741" s="807">
        <v>265</v>
      </c>
      <c r="K1741" s="806" t="s">
        <v>683</v>
      </c>
      <c r="L1741" s="806" t="s">
        <v>882</v>
      </c>
      <c r="M1741" s="806" t="s">
        <v>790</v>
      </c>
      <c r="N1741" s="807">
        <v>509</v>
      </c>
      <c r="O1741" s="884"/>
      <c r="P1741" s="806" t="s">
        <v>822</v>
      </c>
      <c r="Q1741" s="807">
        <v>18</v>
      </c>
      <c r="R1741" s="807">
        <v>90</v>
      </c>
      <c r="S1741" s="759" t="str">
        <f t="shared" si="54"/>
        <v>Vejez</v>
      </c>
      <c r="U1741" s="886"/>
      <c r="V1741" s="887"/>
      <c r="W1741" s="887"/>
      <c r="X1741" s="293"/>
      <c r="Z1741" s="886"/>
      <c r="AA1741" s="886"/>
      <c r="AB1741" s="887"/>
      <c r="AC1741" s="886"/>
      <c r="AI1741" s="806" t="s">
        <v>825</v>
      </c>
      <c r="AJ1741" s="807">
        <v>4128</v>
      </c>
      <c r="AK1741" s="807">
        <v>56</v>
      </c>
      <c r="AL1741" s="759" t="str">
        <f t="shared" si="55"/>
        <v>Adulto</v>
      </c>
    </row>
    <row r="1742" spans="1:38" ht="15">
      <c r="A1742" s="806" t="s">
        <v>882</v>
      </c>
      <c r="B1742" s="806" t="s">
        <v>666</v>
      </c>
      <c r="C1742" s="806" t="s">
        <v>788</v>
      </c>
      <c r="D1742" s="806" t="s">
        <v>789</v>
      </c>
      <c r="E1742" s="807">
        <v>357</v>
      </c>
      <c r="K1742" s="806" t="s">
        <v>683</v>
      </c>
      <c r="L1742" s="806" t="s">
        <v>882</v>
      </c>
      <c r="M1742" s="806" t="s">
        <v>810</v>
      </c>
      <c r="N1742" s="807">
        <v>4</v>
      </c>
      <c r="O1742" s="884"/>
      <c r="P1742" s="806" t="s">
        <v>822</v>
      </c>
      <c r="Q1742" s="807">
        <v>24</v>
      </c>
      <c r="R1742" s="807">
        <v>91</v>
      </c>
      <c r="S1742" s="759" t="str">
        <f t="shared" si="54"/>
        <v>Vejez</v>
      </c>
      <c r="U1742" s="886"/>
      <c r="V1742" s="887"/>
      <c r="W1742" s="887"/>
      <c r="X1742" s="293"/>
      <c r="Z1742" s="886"/>
      <c r="AA1742" s="886"/>
      <c r="AB1742" s="887"/>
      <c r="AC1742" s="886"/>
      <c r="AI1742" s="806" t="s">
        <v>825</v>
      </c>
      <c r="AJ1742" s="807">
        <v>4019</v>
      </c>
      <c r="AK1742" s="807">
        <v>57</v>
      </c>
      <c r="AL1742" s="759" t="str">
        <f t="shared" si="55"/>
        <v>Adulto</v>
      </c>
    </row>
    <row r="1743" spans="1:38" ht="15">
      <c r="A1743" s="806" t="s">
        <v>882</v>
      </c>
      <c r="B1743" s="806" t="s">
        <v>666</v>
      </c>
      <c r="C1743" s="806" t="s">
        <v>788</v>
      </c>
      <c r="D1743" s="806" t="s">
        <v>784</v>
      </c>
      <c r="E1743" s="807">
        <v>119</v>
      </c>
      <c r="K1743" s="806" t="s">
        <v>683</v>
      </c>
      <c r="L1743" s="806" t="s">
        <v>882</v>
      </c>
      <c r="M1743" s="806" t="s">
        <v>666</v>
      </c>
      <c r="N1743" s="807">
        <v>5</v>
      </c>
      <c r="O1743" s="884"/>
      <c r="P1743" s="806" t="s">
        <v>822</v>
      </c>
      <c r="Q1743" s="807">
        <v>16</v>
      </c>
      <c r="R1743" s="807">
        <v>92</v>
      </c>
      <c r="S1743" s="759" t="str">
        <f t="shared" si="54"/>
        <v>Vejez</v>
      </c>
      <c r="U1743" s="886"/>
      <c r="V1743" s="887"/>
      <c r="W1743" s="887"/>
      <c r="X1743" s="293"/>
      <c r="Z1743" s="886"/>
      <c r="AA1743" s="886"/>
      <c r="AB1743" s="887"/>
      <c r="AC1743" s="886"/>
      <c r="AI1743" s="806" t="s">
        <v>825</v>
      </c>
      <c r="AJ1743" s="807">
        <v>3962</v>
      </c>
      <c r="AK1743" s="807">
        <v>58</v>
      </c>
      <c r="AL1743" s="759" t="str">
        <f t="shared" si="55"/>
        <v>Adulto</v>
      </c>
    </row>
    <row r="1744" spans="1:38" ht="15">
      <c r="A1744" s="806" t="s">
        <v>882</v>
      </c>
      <c r="B1744" s="806" t="s">
        <v>666</v>
      </c>
      <c r="C1744" s="806" t="s">
        <v>783</v>
      </c>
      <c r="D1744" s="806" t="s">
        <v>789</v>
      </c>
      <c r="E1744" s="807">
        <v>446</v>
      </c>
      <c r="K1744" s="806" t="s">
        <v>683</v>
      </c>
      <c r="L1744" s="806" t="s">
        <v>882</v>
      </c>
      <c r="M1744" s="806" t="s">
        <v>794</v>
      </c>
      <c r="N1744" s="807">
        <v>1</v>
      </c>
      <c r="O1744" s="884"/>
      <c r="P1744" s="806" t="s">
        <v>822</v>
      </c>
      <c r="Q1744" s="807">
        <v>16</v>
      </c>
      <c r="R1744" s="807">
        <v>93</v>
      </c>
      <c r="S1744" s="759" t="str">
        <f t="shared" si="54"/>
        <v>Vejez</v>
      </c>
      <c r="U1744" s="886"/>
      <c r="V1744" s="887"/>
      <c r="W1744" s="887"/>
      <c r="X1744" s="293"/>
      <c r="Z1744" s="886"/>
      <c r="AA1744" s="886"/>
      <c r="AB1744" s="887"/>
      <c r="AC1744" s="886"/>
      <c r="AI1744" s="806" t="s">
        <v>825</v>
      </c>
      <c r="AJ1744" s="807">
        <v>3830</v>
      </c>
      <c r="AK1744" s="807">
        <v>59</v>
      </c>
      <c r="AL1744" s="759" t="str">
        <f t="shared" si="55"/>
        <v>Adulto</v>
      </c>
    </row>
    <row r="1745" spans="1:38" ht="15">
      <c r="A1745" s="806" t="s">
        <v>882</v>
      </c>
      <c r="B1745" s="806" t="s">
        <v>666</v>
      </c>
      <c r="C1745" s="806" t="s">
        <v>783</v>
      </c>
      <c r="D1745" s="806" t="s">
        <v>784</v>
      </c>
      <c r="E1745" s="807">
        <v>142</v>
      </c>
      <c r="K1745" s="806" t="s">
        <v>683</v>
      </c>
      <c r="L1745" s="806" t="s">
        <v>882</v>
      </c>
      <c r="M1745" s="806" t="s">
        <v>669</v>
      </c>
      <c r="N1745" s="807">
        <v>1</v>
      </c>
      <c r="O1745" s="884"/>
      <c r="P1745" s="806" t="s">
        <v>822</v>
      </c>
      <c r="Q1745" s="807">
        <v>7</v>
      </c>
      <c r="R1745" s="807">
        <v>94</v>
      </c>
      <c r="S1745" s="759" t="str">
        <f t="shared" si="54"/>
        <v>Vejez</v>
      </c>
      <c r="U1745" s="886"/>
      <c r="V1745" s="887"/>
      <c r="W1745" s="887"/>
      <c r="X1745" s="293"/>
      <c r="Z1745" s="886"/>
      <c r="AA1745" s="886"/>
      <c r="AB1745" s="887"/>
      <c r="AC1745" s="886"/>
      <c r="AI1745" s="806" t="s">
        <v>825</v>
      </c>
      <c r="AJ1745" s="807">
        <v>3616</v>
      </c>
      <c r="AK1745" s="807">
        <v>60</v>
      </c>
      <c r="AL1745" s="759" t="str">
        <f t="shared" si="55"/>
        <v>Vejez</v>
      </c>
    </row>
    <row r="1746" spans="1:38" ht="15">
      <c r="A1746" s="806" t="s">
        <v>882</v>
      </c>
      <c r="B1746" s="806" t="s">
        <v>669</v>
      </c>
      <c r="C1746" s="806" t="s">
        <v>783</v>
      </c>
      <c r="D1746" s="806" t="s">
        <v>784</v>
      </c>
      <c r="E1746" s="807">
        <v>4</v>
      </c>
      <c r="K1746" s="806" t="s">
        <v>683</v>
      </c>
      <c r="L1746" s="806" t="s">
        <v>882</v>
      </c>
      <c r="M1746" s="806" t="s">
        <v>799</v>
      </c>
      <c r="N1746" s="807">
        <v>1</v>
      </c>
      <c r="O1746" s="884"/>
      <c r="P1746" s="806" t="s">
        <v>822</v>
      </c>
      <c r="Q1746" s="807">
        <v>11</v>
      </c>
      <c r="R1746" s="807">
        <v>95</v>
      </c>
      <c r="S1746" s="759" t="str">
        <f t="shared" si="54"/>
        <v>Vejez</v>
      </c>
      <c r="U1746" s="886"/>
      <c r="V1746" s="887"/>
      <c r="W1746" s="887"/>
      <c r="X1746" s="293"/>
      <c r="Z1746" s="886"/>
      <c r="AA1746" s="886"/>
      <c r="AB1746" s="887"/>
      <c r="AC1746" s="886"/>
      <c r="AI1746" s="806" t="s">
        <v>825</v>
      </c>
      <c r="AJ1746" s="807">
        <v>3314</v>
      </c>
      <c r="AK1746" s="807">
        <v>61</v>
      </c>
      <c r="AL1746" s="759" t="str">
        <f t="shared" si="55"/>
        <v>Vejez</v>
      </c>
    </row>
    <row r="1747" spans="1:38" ht="15">
      <c r="A1747" s="806" t="s">
        <v>882</v>
      </c>
      <c r="B1747" s="806" t="s">
        <v>815</v>
      </c>
      <c r="C1747" s="806" t="s">
        <v>788</v>
      </c>
      <c r="D1747" s="806" t="s">
        <v>789</v>
      </c>
      <c r="E1747" s="807">
        <v>575</v>
      </c>
      <c r="K1747" s="806" t="s">
        <v>683</v>
      </c>
      <c r="L1747" s="806" t="s">
        <v>882</v>
      </c>
      <c r="M1747" s="806" t="s">
        <v>801</v>
      </c>
      <c r="N1747" s="807">
        <v>1</v>
      </c>
      <c r="O1747" s="884"/>
      <c r="P1747" s="806" t="s">
        <v>822</v>
      </c>
      <c r="Q1747" s="807">
        <v>8</v>
      </c>
      <c r="R1747" s="807">
        <v>96</v>
      </c>
      <c r="S1747" s="759" t="str">
        <f t="shared" si="54"/>
        <v>Vejez</v>
      </c>
      <c r="U1747" s="886"/>
      <c r="V1747" s="887"/>
      <c r="W1747" s="887"/>
      <c r="X1747" s="293"/>
      <c r="Z1747" s="886"/>
      <c r="AA1747" s="886"/>
      <c r="AB1747" s="887"/>
      <c r="AC1747" s="886"/>
      <c r="AI1747" s="806" t="s">
        <v>825</v>
      </c>
      <c r="AJ1747" s="807">
        <v>3249</v>
      </c>
      <c r="AK1747" s="807">
        <v>62</v>
      </c>
      <c r="AL1747" s="759" t="str">
        <f t="shared" si="55"/>
        <v>Vejez</v>
      </c>
    </row>
    <row r="1748" spans="1:38" ht="15">
      <c r="A1748" s="806" t="s">
        <v>882</v>
      </c>
      <c r="B1748" s="806" t="s">
        <v>815</v>
      </c>
      <c r="C1748" s="806" t="s">
        <v>788</v>
      </c>
      <c r="D1748" s="806" t="s">
        <v>784</v>
      </c>
      <c r="E1748" s="807">
        <v>226</v>
      </c>
      <c r="K1748" s="806" t="s">
        <v>683</v>
      </c>
      <c r="L1748" s="806" t="s">
        <v>882</v>
      </c>
      <c r="M1748" s="806" t="s">
        <v>674</v>
      </c>
      <c r="N1748" s="807">
        <v>2469</v>
      </c>
      <c r="O1748" s="884"/>
      <c r="P1748" s="806" t="s">
        <v>822</v>
      </c>
      <c r="Q1748" s="807">
        <v>6</v>
      </c>
      <c r="R1748" s="807">
        <v>97</v>
      </c>
      <c r="S1748" s="759" t="str">
        <f t="shared" si="54"/>
        <v>Vejez</v>
      </c>
      <c r="U1748" s="886"/>
      <c r="V1748" s="887"/>
      <c r="W1748" s="887"/>
      <c r="X1748" s="293"/>
      <c r="Z1748" s="886"/>
      <c r="AA1748" s="886"/>
      <c r="AB1748" s="887"/>
      <c r="AC1748" s="886"/>
      <c r="AI1748" s="806" t="s">
        <v>825</v>
      </c>
      <c r="AJ1748" s="807">
        <v>3008</v>
      </c>
      <c r="AK1748" s="807">
        <v>63</v>
      </c>
      <c r="AL1748" s="759" t="str">
        <f t="shared" si="55"/>
        <v>Vejez</v>
      </c>
    </row>
    <row r="1749" spans="1:38" ht="15">
      <c r="A1749" s="806" t="s">
        <v>882</v>
      </c>
      <c r="B1749" s="806" t="s">
        <v>815</v>
      </c>
      <c r="C1749" s="806" t="s">
        <v>783</v>
      </c>
      <c r="D1749" s="806" t="s">
        <v>789</v>
      </c>
      <c r="E1749" s="807">
        <v>559</v>
      </c>
      <c r="K1749" s="806" t="s">
        <v>683</v>
      </c>
      <c r="L1749" s="806" t="s">
        <v>882</v>
      </c>
      <c r="M1749" s="806" t="s">
        <v>678</v>
      </c>
      <c r="N1749" s="807">
        <v>31</v>
      </c>
      <c r="O1749" s="884"/>
      <c r="P1749" s="806" t="s">
        <v>822</v>
      </c>
      <c r="Q1749" s="807">
        <v>5</v>
      </c>
      <c r="R1749" s="807">
        <v>98</v>
      </c>
      <c r="S1749" s="759" t="str">
        <f t="shared" si="54"/>
        <v>Vejez</v>
      </c>
      <c r="U1749" s="886"/>
      <c r="V1749" s="887"/>
      <c r="W1749" s="887"/>
      <c r="X1749" s="293"/>
      <c r="Z1749" s="886"/>
      <c r="AA1749" s="886"/>
      <c r="AB1749" s="887"/>
      <c r="AC1749" s="886"/>
      <c r="AI1749" s="806" t="s">
        <v>825</v>
      </c>
      <c r="AJ1749" s="807">
        <v>2996</v>
      </c>
      <c r="AK1749" s="807">
        <v>64</v>
      </c>
      <c r="AL1749" s="759" t="str">
        <f t="shared" si="55"/>
        <v>Vejez</v>
      </c>
    </row>
    <row r="1750" spans="1:38" ht="15">
      <c r="A1750" s="806" t="s">
        <v>882</v>
      </c>
      <c r="B1750" s="806" t="s">
        <v>815</v>
      </c>
      <c r="C1750" s="806" t="s">
        <v>783</v>
      </c>
      <c r="D1750" s="806" t="s">
        <v>784</v>
      </c>
      <c r="E1750" s="807">
        <v>186</v>
      </c>
      <c r="K1750" s="806" t="s">
        <v>683</v>
      </c>
      <c r="L1750" s="806" t="s">
        <v>882</v>
      </c>
      <c r="M1750" s="806" t="s">
        <v>683</v>
      </c>
      <c r="N1750" s="807">
        <v>3</v>
      </c>
      <c r="O1750" s="884"/>
      <c r="P1750" s="806" t="s">
        <v>822</v>
      </c>
      <c r="Q1750" s="807">
        <v>2</v>
      </c>
      <c r="R1750" s="807">
        <v>99</v>
      </c>
      <c r="S1750" s="759" t="str">
        <f t="shared" si="54"/>
        <v>Vejez</v>
      </c>
      <c r="U1750" s="886"/>
      <c r="V1750" s="887"/>
      <c r="W1750" s="887"/>
      <c r="X1750" s="293"/>
      <c r="Z1750" s="886"/>
      <c r="AA1750" s="886"/>
      <c r="AB1750" s="887"/>
      <c r="AC1750" s="886"/>
      <c r="AI1750" s="806" t="s">
        <v>825</v>
      </c>
      <c r="AJ1750" s="807">
        <v>2759</v>
      </c>
      <c r="AK1750" s="807">
        <v>65</v>
      </c>
      <c r="AL1750" s="759" t="str">
        <f t="shared" si="55"/>
        <v>Vejez</v>
      </c>
    </row>
    <row r="1751" spans="1:38" ht="15">
      <c r="A1751" s="806" t="s">
        <v>882</v>
      </c>
      <c r="B1751" s="806" t="s">
        <v>818</v>
      </c>
      <c r="C1751" s="806" t="s">
        <v>788</v>
      </c>
      <c r="D1751" s="806" t="s">
        <v>784</v>
      </c>
      <c r="E1751" s="807">
        <v>1</v>
      </c>
      <c r="K1751" s="806" t="s">
        <v>683</v>
      </c>
      <c r="L1751" s="806" t="s">
        <v>882</v>
      </c>
      <c r="M1751" s="806" t="s">
        <v>684</v>
      </c>
      <c r="N1751" s="807">
        <v>1371</v>
      </c>
      <c r="O1751" s="884"/>
      <c r="P1751" s="806" t="s">
        <v>822</v>
      </c>
      <c r="Q1751" s="807">
        <v>3</v>
      </c>
      <c r="R1751" s="807">
        <v>100</v>
      </c>
      <c r="S1751" s="759" t="str">
        <f t="shared" si="54"/>
        <v>Vejez</v>
      </c>
      <c r="U1751" s="886"/>
      <c r="V1751" s="887"/>
      <c r="W1751" s="887"/>
      <c r="X1751" s="293"/>
      <c r="Z1751" s="886"/>
      <c r="AA1751" s="886"/>
      <c r="AB1751" s="887"/>
      <c r="AC1751" s="886"/>
      <c r="AI1751" s="806" t="s">
        <v>825</v>
      </c>
      <c r="AJ1751" s="807">
        <v>2633</v>
      </c>
      <c r="AK1751" s="807">
        <v>66</v>
      </c>
      <c r="AL1751" s="759" t="str">
        <f t="shared" si="55"/>
        <v>Vejez</v>
      </c>
    </row>
    <row r="1752" spans="1:38" ht="30">
      <c r="A1752" s="806" t="s">
        <v>883</v>
      </c>
      <c r="B1752" s="806" t="s">
        <v>662</v>
      </c>
      <c r="C1752" s="806" t="s">
        <v>788</v>
      </c>
      <c r="D1752" s="806" t="s">
        <v>789</v>
      </c>
      <c r="E1752" s="807">
        <v>389</v>
      </c>
      <c r="K1752" s="806" t="s">
        <v>683</v>
      </c>
      <c r="L1752" s="806" t="s">
        <v>891</v>
      </c>
      <c r="M1752" s="806" t="s">
        <v>662</v>
      </c>
      <c r="N1752" s="807">
        <v>1</v>
      </c>
      <c r="O1752" s="884"/>
      <c r="P1752" s="806" t="s">
        <v>823</v>
      </c>
      <c r="Q1752" s="807">
        <v>25</v>
      </c>
      <c r="R1752" s="807">
        <v>0</v>
      </c>
      <c r="S1752" s="759" t="str">
        <f t="shared" si="54"/>
        <v>Primera Infancia</v>
      </c>
      <c r="U1752" s="886"/>
      <c r="V1752" s="887"/>
      <c r="W1752" s="887"/>
      <c r="X1752" s="293"/>
      <c r="Z1752" s="886"/>
      <c r="AA1752" s="886"/>
      <c r="AB1752" s="887"/>
      <c r="AC1752" s="886"/>
      <c r="AI1752" s="806" t="s">
        <v>825</v>
      </c>
      <c r="AJ1752" s="807">
        <v>2506</v>
      </c>
      <c r="AK1752" s="807">
        <v>67</v>
      </c>
      <c r="AL1752" s="759" t="str">
        <f t="shared" si="55"/>
        <v>Vejez</v>
      </c>
    </row>
    <row r="1753" spans="1:38" ht="30">
      <c r="A1753" s="806" t="s">
        <v>883</v>
      </c>
      <c r="B1753" s="806" t="s">
        <v>662</v>
      </c>
      <c r="C1753" s="806" t="s">
        <v>788</v>
      </c>
      <c r="D1753" s="806" t="s">
        <v>784</v>
      </c>
      <c r="E1753" s="807">
        <v>330</v>
      </c>
      <c r="K1753" s="806" t="s">
        <v>683</v>
      </c>
      <c r="L1753" s="806" t="s">
        <v>891</v>
      </c>
      <c r="M1753" s="806" t="s">
        <v>806</v>
      </c>
      <c r="N1753" s="807">
        <v>1</v>
      </c>
      <c r="O1753" s="884"/>
      <c r="P1753" s="806" t="s">
        <v>823</v>
      </c>
      <c r="Q1753" s="807">
        <v>39</v>
      </c>
      <c r="R1753" s="807">
        <v>1</v>
      </c>
      <c r="S1753" s="759" t="str">
        <f t="shared" si="54"/>
        <v>Primera Infancia</v>
      </c>
      <c r="U1753" s="886"/>
      <c r="V1753" s="887"/>
      <c r="W1753" s="887"/>
      <c r="X1753" s="293"/>
      <c r="Z1753" s="886"/>
      <c r="AA1753" s="886"/>
      <c r="AB1753" s="887"/>
      <c r="AC1753" s="886"/>
      <c r="AI1753" s="806" t="s">
        <v>825</v>
      </c>
      <c r="AJ1753" s="807">
        <v>2215</v>
      </c>
      <c r="AK1753" s="807">
        <v>68</v>
      </c>
      <c r="AL1753" s="759" t="str">
        <f t="shared" si="55"/>
        <v>Vejez</v>
      </c>
    </row>
    <row r="1754" spans="1:38" ht="30">
      <c r="A1754" s="806" t="s">
        <v>883</v>
      </c>
      <c r="B1754" s="806" t="s">
        <v>662</v>
      </c>
      <c r="C1754" s="806" t="s">
        <v>783</v>
      </c>
      <c r="D1754" s="806" t="s">
        <v>789</v>
      </c>
      <c r="E1754" s="807">
        <v>424</v>
      </c>
      <c r="K1754" s="806" t="s">
        <v>683</v>
      </c>
      <c r="L1754" s="806" t="s">
        <v>891</v>
      </c>
      <c r="M1754" s="806" t="s">
        <v>786</v>
      </c>
      <c r="N1754" s="807">
        <v>22</v>
      </c>
      <c r="O1754" s="884"/>
      <c r="P1754" s="806" t="s">
        <v>823</v>
      </c>
      <c r="Q1754" s="807">
        <v>28</v>
      </c>
      <c r="R1754" s="807">
        <v>2</v>
      </c>
      <c r="S1754" s="759" t="str">
        <f t="shared" si="54"/>
        <v>Primera Infancia</v>
      </c>
      <c r="U1754" s="886"/>
      <c r="V1754" s="887"/>
      <c r="W1754" s="887"/>
      <c r="X1754" s="293"/>
      <c r="Z1754" s="886"/>
      <c r="AA1754" s="886"/>
      <c r="AB1754" s="887"/>
      <c r="AC1754" s="886"/>
      <c r="AI1754" s="806" t="s">
        <v>825</v>
      </c>
      <c r="AJ1754" s="807">
        <v>2094</v>
      </c>
      <c r="AK1754" s="807">
        <v>69</v>
      </c>
      <c r="AL1754" s="759" t="str">
        <f t="shared" si="55"/>
        <v>Vejez</v>
      </c>
    </row>
    <row r="1755" spans="1:38" ht="30">
      <c r="A1755" s="806" t="s">
        <v>883</v>
      </c>
      <c r="B1755" s="806" t="s">
        <v>662</v>
      </c>
      <c r="C1755" s="806" t="s">
        <v>783</v>
      </c>
      <c r="D1755" s="806" t="s">
        <v>784</v>
      </c>
      <c r="E1755" s="807">
        <v>313</v>
      </c>
      <c r="K1755" s="806" t="s">
        <v>683</v>
      </c>
      <c r="L1755" s="806" t="s">
        <v>891</v>
      </c>
      <c r="M1755" s="806" t="s">
        <v>790</v>
      </c>
      <c r="N1755" s="807">
        <v>13</v>
      </c>
      <c r="O1755" s="884"/>
      <c r="P1755" s="806" t="s">
        <v>823</v>
      </c>
      <c r="Q1755" s="807">
        <v>28</v>
      </c>
      <c r="R1755" s="807">
        <v>3</v>
      </c>
      <c r="S1755" s="759" t="str">
        <f t="shared" si="54"/>
        <v>Primera Infancia</v>
      </c>
      <c r="U1755" s="886"/>
      <c r="V1755" s="887"/>
      <c r="W1755" s="887"/>
      <c r="X1755" s="293"/>
      <c r="Z1755" s="886"/>
      <c r="AA1755" s="886"/>
      <c r="AB1755" s="887"/>
      <c r="AC1755" s="886"/>
      <c r="AI1755" s="806" t="s">
        <v>825</v>
      </c>
      <c r="AJ1755" s="807">
        <v>1951</v>
      </c>
      <c r="AK1755" s="807">
        <v>70</v>
      </c>
      <c r="AL1755" s="759" t="str">
        <f t="shared" si="55"/>
        <v>Vejez</v>
      </c>
    </row>
    <row r="1756" spans="1:38" ht="30">
      <c r="A1756" s="806" t="s">
        <v>883</v>
      </c>
      <c r="B1756" s="806" t="s">
        <v>666</v>
      </c>
      <c r="C1756" s="806" t="s">
        <v>788</v>
      </c>
      <c r="D1756" s="806" t="s">
        <v>789</v>
      </c>
      <c r="E1756" s="807">
        <v>5</v>
      </c>
      <c r="K1756" s="806" t="s">
        <v>683</v>
      </c>
      <c r="L1756" s="806" t="s">
        <v>891</v>
      </c>
      <c r="M1756" s="806" t="s">
        <v>824</v>
      </c>
      <c r="N1756" s="807">
        <v>109</v>
      </c>
      <c r="O1756" s="884"/>
      <c r="P1756" s="806" t="s">
        <v>823</v>
      </c>
      <c r="Q1756" s="807">
        <v>31</v>
      </c>
      <c r="R1756" s="807">
        <v>4</v>
      </c>
      <c r="S1756" s="759" t="str">
        <f t="shared" si="54"/>
        <v>Primera Infancia</v>
      </c>
      <c r="U1756" s="886"/>
      <c r="V1756" s="887"/>
      <c r="W1756" s="887"/>
      <c r="X1756" s="293"/>
      <c r="Z1756" s="886"/>
      <c r="AA1756" s="886"/>
      <c r="AB1756" s="887"/>
      <c r="AC1756" s="886"/>
      <c r="AI1756" s="806" t="s">
        <v>825</v>
      </c>
      <c r="AJ1756" s="807">
        <v>1772</v>
      </c>
      <c r="AK1756" s="807">
        <v>71</v>
      </c>
      <c r="AL1756" s="759" t="str">
        <f t="shared" si="55"/>
        <v>Vejez</v>
      </c>
    </row>
    <row r="1757" spans="1:38" ht="30">
      <c r="A1757" s="806" t="s">
        <v>883</v>
      </c>
      <c r="B1757" s="806" t="s">
        <v>666</v>
      </c>
      <c r="C1757" s="806" t="s">
        <v>788</v>
      </c>
      <c r="D1757" s="806" t="s">
        <v>784</v>
      </c>
      <c r="E1757" s="807">
        <v>12</v>
      </c>
      <c r="K1757" s="806" t="s">
        <v>683</v>
      </c>
      <c r="L1757" s="806" t="s">
        <v>891</v>
      </c>
      <c r="M1757" s="806" t="s">
        <v>794</v>
      </c>
      <c r="N1757" s="807">
        <v>7</v>
      </c>
      <c r="O1757" s="884"/>
      <c r="P1757" s="806" t="s">
        <v>823</v>
      </c>
      <c r="Q1757" s="807">
        <v>36</v>
      </c>
      <c r="R1757" s="807">
        <v>5</v>
      </c>
      <c r="S1757" s="759" t="str">
        <f t="shared" si="54"/>
        <v>Primera Infancia</v>
      </c>
      <c r="U1757" s="886"/>
      <c r="V1757" s="887"/>
      <c r="W1757" s="887"/>
      <c r="X1757" s="293"/>
      <c r="Z1757" s="886"/>
      <c r="AA1757" s="886"/>
      <c r="AB1757" s="887"/>
      <c r="AC1757" s="886"/>
      <c r="AI1757" s="806" t="s">
        <v>825</v>
      </c>
      <c r="AJ1757" s="807">
        <v>1661</v>
      </c>
      <c r="AK1757" s="807">
        <v>72</v>
      </c>
      <c r="AL1757" s="759" t="str">
        <f t="shared" si="55"/>
        <v>Vejez</v>
      </c>
    </row>
    <row r="1758" spans="1:38" ht="15">
      <c r="A1758" s="806" t="s">
        <v>883</v>
      </c>
      <c r="B1758" s="806" t="s">
        <v>666</v>
      </c>
      <c r="C1758" s="806" t="s">
        <v>783</v>
      </c>
      <c r="D1758" s="806" t="s">
        <v>789</v>
      </c>
      <c r="E1758" s="807">
        <v>6</v>
      </c>
      <c r="K1758" s="806" t="s">
        <v>683</v>
      </c>
      <c r="L1758" s="806" t="s">
        <v>891</v>
      </c>
      <c r="M1758" s="806" t="s">
        <v>795</v>
      </c>
      <c r="N1758" s="807">
        <v>3</v>
      </c>
      <c r="O1758" s="884"/>
      <c r="P1758" s="806" t="s">
        <v>823</v>
      </c>
      <c r="Q1758" s="807">
        <v>26</v>
      </c>
      <c r="R1758" s="807">
        <v>6</v>
      </c>
      <c r="S1758" s="759" t="str">
        <f t="shared" si="54"/>
        <v>Infancia</v>
      </c>
      <c r="U1758" s="886"/>
      <c r="V1758" s="887"/>
      <c r="W1758" s="887"/>
      <c r="X1758" s="293"/>
      <c r="Z1758" s="886"/>
      <c r="AA1758" s="886"/>
      <c r="AB1758" s="887"/>
      <c r="AC1758" s="886"/>
      <c r="AI1758" s="806" t="s">
        <v>825</v>
      </c>
      <c r="AJ1758" s="807">
        <v>1500</v>
      </c>
      <c r="AK1758" s="807">
        <v>73</v>
      </c>
      <c r="AL1758" s="759" t="str">
        <f t="shared" si="55"/>
        <v>Vejez</v>
      </c>
    </row>
    <row r="1759" spans="1:38" ht="15">
      <c r="A1759" s="806" t="s">
        <v>883</v>
      </c>
      <c r="B1759" s="806" t="s">
        <v>666</v>
      </c>
      <c r="C1759" s="806" t="s">
        <v>783</v>
      </c>
      <c r="D1759" s="806" t="s">
        <v>784</v>
      </c>
      <c r="E1759" s="807">
        <v>9</v>
      </c>
      <c r="K1759" s="806" t="s">
        <v>683</v>
      </c>
      <c r="L1759" s="806" t="s">
        <v>891</v>
      </c>
      <c r="M1759" s="806" t="s">
        <v>798</v>
      </c>
      <c r="N1759" s="807">
        <v>4</v>
      </c>
      <c r="O1759" s="884"/>
      <c r="P1759" s="806" t="s">
        <v>823</v>
      </c>
      <c r="Q1759" s="807">
        <v>43</v>
      </c>
      <c r="R1759" s="807">
        <v>7</v>
      </c>
      <c r="S1759" s="759" t="str">
        <f t="shared" si="54"/>
        <v>Infancia</v>
      </c>
      <c r="U1759" s="886"/>
      <c r="V1759" s="887"/>
      <c r="W1759" s="887"/>
      <c r="X1759" s="293"/>
      <c r="Z1759" s="886"/>
      <c r="AA1759" s="886"/>
      <c r="AB1759" s="887"/>
      <c r="AC1759" s="886"/>
      <c r="AI1759" s="806" t="s">
        <v>825</v>
      </c>
      <c r="AJ1759" s="807">
        <v>1370</v>
      </c>
      <c r="AK1759" s="807">
        <v>74</v>
      </c>
      <c r="AL1759" s="759" t="str">
        <f t="shared" si="55"/>
        <v>Vejez</v>
      </c>
    </row>
    <row r="1760" spans="1:38" ht="15">
      <c r="A1760" s="806" t="s">
        <v>883</v>
      </c>
      <c r="B1760" s="806" t="s">
        <v>669</v>
      </c>
      <c r="C1760" s="806" t="s">
        <v>788</v>
      </c>
      <c r="D1760" s="806" t="s">
        <v>789</v>
      </c>
      <c r="E1760" s="807">
        <v>3</v>
      </c>
      <c r="K1760" s="806" t="s">
        <v>683</v>
      </c>
      <c r="L1760" s="806" t="s">
        <v>891</v>
      </c>
      <c r="M1760" s="806" t="s">
        <v>799</v>
      </c>
      <c r="N1760" s="807">
        <v>2</v>
      </c>
      <c r="O1760" s="884"/>
      <c r="P1760" s="806" t="s">
        <v>823</v>
      </c>
      <c r="Q1760" s="807">
        <v>38</v>
      </c>
      <c r="R1760" s="807">
        <v>8</v>
      </c>
      <c r="S1760" s="759" t="str">
        <f t="shared" si="54"/>
        <v>Infancia</v>
      </c>
      <c r="U1760" s="886"/>
      <c r="V1760" s="887"/>
      <c r="W1760" s="887"/>
      <c r="X1760" s="293"/>
      <c r="Z1760" s="886"/>
      <c r="AA1760" s="886"/>
      <c r="AB1760" s="887"/>
      <c r="AC1760" s="886"/>
      <c r="AI1760" s="806" t="s">
        <v>825</v>
      </c>
      <c r="AJ1760" s="807">
        <v>1191</v>
      </c>
      <c r="AK1760" s="807">
        <v>75</v>
      </c>
      <c r="AL1760" s="759" t="str">
        <f t="shared" si="55"/>
        <v>Vejez</v>
      </c>
    </row>
    <row r="1761" spans="1:38" ht="15">
      <c r="A1761" s="806" t="s">
        <v>883</v>
      </c>
      <c r="B1761" s="806" t="s">
        <v>669</v>
      </c>
      <c r="C1761" s="806" t="s">
        <v>783</v>
      </c>
      <c r="D1761" s="806" t="s">
        <v>789</v>
      </c>
      <c r="E1761" s="807">
        <v>4</v>
      </c>
      <c r="K1761" s="806" t="s">
        <v>683</v>
      </c>
      <c r="L1761" s="806" t="s">
        <v>891</v>
      </c>
      <c r="M1761" s="806" t="s">
        <v>801</v>
      </c>
      <c r="N1761" s="807">
        <v>14</v>
      </c>
      <c r="O1761" s="884"/>
      <c r="P1761" s="806" t="s">
        <v>823</v>
      </c>
      <c r="Q1761" s="807">
        <v>37</v>
      </c>
      <c r="R1761" s="807">
        <v>9</v>
      </c>
      <c r="S1761" s="759" t="str">
        <f t="shared" si="54"/>
        <v>Infancia</v>
      </c>
      <c r="U1761" s="886"/>
      <c r="V1761" s="887"/>
      <c r="W1761" s="887"/>
      <c r="X1761" s="293"/>
      <c r="Z1761" s="886"/>
      <c r="AA1761" s="886"/>
      <c r="AB1761" s="887"/>
      <c r="AC1761" s="886"/>
      <c r="AI1761" s="806" t="s">
        <v>825</v>
      </c>
      <c r="AJ1761" s="807">
        <v>1042</v>
      </c>
      <c r="AK1761" s="807">
        <v>76</v>
      </c>
      <c r="AL1761" s="759" t="str">
        <f t="shared" si="55"/>
        <v>Vejez</v>
      </c>
    </row>
    <row r="1762" spans="1:38" ht="15">
      <c r="A1762" s="806" t="s">
        <v>883</v>
      </c>
      <c r="B1762" s="806" t="s">
        <v>787</v>
      </c>
      <c r="C1762" s="806" t="s">
        <v>788</v>
      </c>
      <c r="D1762" s="806" t="s">
        <v>789</v>
      </c>
      <c r="E1762" s="807">
        <v>1</v>
      </c>
      <c r="K1762" s="806" t="s">
        <v>683</v>
      </c>
      <c r="L1762" s="806" t="s">
        <v>891</v>
      </c>
      <c r="M1762" s="806" t="s">
        <v>673</v>
      </c>
      <c r="N1762" s="807">
        <v>1</v>
      </c>
      <c r="O1762" s="884"/>
      <c r="P1762" s="806" t="s">
        <v>823</v>
      </c>
      <c r="Q1762" s="807">
        <v>38</v>
      </c>
      <c r="R1762" s="807">
        <v>10</v>
      </c>
      <c r="S1762" s="759" t="str">
        <f t="shared" si="54"/>
        <v>Infancia</v>
      </c>
      <c r="U1762" s="886"/>
      <c r="V1762" s="887"/>
      <c r="W1762" s="887"/>
      <c r="X1762" s="293"/>
      <c r="Z1762" s="886"/>
      <c r="AA1762" s="886"/>
      <c r="AB1762" s="887"/>
      <c r="AC1762" s="886"/>
      <c r="AI1762" s="806" t="s">
        <v>825</v>
      </c>
      <c r="AJ1762" s="807">
        <v>935</v>
      </c>
      <c r="AK1762" s="807">
        <v>77</v>
      </c>
      <c r="AL1762" s="759" t="str">
        <f t="shared" si="55"/>
        <v>Vejez</v>
      </c>
    </row>
    <row r="1763" spans="1:38" ht="15">
      <c r="A1763" s="806" t="s">
        <v>883</v>
      </c>
      <c r="B1763" s="806" t="s">
        <v>815</v>
      </c>
      <c r="C1763" s="806" t="s">
        <v>788</v>
      </c>
      <c r="D1763" s="806" t="s">
        <v>789</v>
      </c>
      <c r="E1763" s="807">
        <v>1394</v>
      </c>
      <c r="K1763" s="806" t="s">
        <v>683</v>
      </c>
      <c r="L1763" s="806" t="s">
        <v>891</v>
      </c>
      <c r="M1763" s="806" t="s">
        <v>674</v>
      </c>
      <c r="N1763" s="807">
        <v>4918</v>
      </c>
      <c r="O1763" s="884"/>
      <c r="P1763" s="806" t="s">
        <v>823</v>
      </c>
      <c r="Q1763" s="807">
        <v>44</v>
      </c>
      <c r="R1763" s="807">
        <v>11</v>
      </c>
      <c r="S1763" s="759" t="str">
        <f t="shared" si="54"/>
        <v>Infancia</v>
      </c>
      <c r="U1763" s="886"/>
      <c r="V1763" s="887"/>
      <c r="W1763" s="887"/>
      <c r="X1763" s="293"/>
      <c r="Z1763" s="886"/>
      <c r="AA1763" s="886"/>
      <c r="AB1763" s="887"/>
      <c r="AC1763" s="886"/>
      <c r="AI1763" s="806" t="s">
        <v>825</v>
      </c>
      <c r="AJ1763" s="807">
        <v>858</v>
      </c>
      <c r="AK1763" s="807">
        <v>78</v>
      </c>
      <c r="AL1763" s="759" t="str">
        <f t="shared" si="55"/>
        <v>Vejez</v>
      </c>
    </row>
    <row r="1764" spans="1:38" ht="30">
      <c r="A1764" s="806" t="s">
        <v>883</v>
      </c>
      <c r="B1764" s="806" t="s">
        <v>815</v>
      </c>
      <c r="C1764" s="806" t="s">
        <v>788</v>
      </c>
      <c r="D1764" s="806" t="s">
        <v>784</v>
      </c>
      <c r="E1764" s="807">
        <v>203</v>
      </c>
      <c r="K1764" s="806" t="s">
        <v>683</v>
      </c>
      <c r="L1764" s="806" t="s">
        <v>891</v>
      </c>
      <c r="M1764" s="806" t="s">
        <v>678</v>
      </c>
      <c r="N1764" s="807">
        <v>10</v>
      </c>
      <c r="O1764" s="884"/>
      <c r="P1764" s="806" t="s">
        <v>823</v>
      </c>
      <c r="Q1764" s="807">
        <v>46</v>
      </c>
      <c r="R1764" s="807">
        <v>12</v>
      </c>
      <c r="S1764" s="759" t="str">
        <f t="shared" si="54"/>
        <v>Adolescente</v>
      </c>
      <c r="U1764" s="886"/>
      <c r="V1764" s="887"/>
      <c r="W1764" s="887"/>
      <c r="X1764" s="293"/>
      <c r="Z1764" s="886"/>
      <c r="AA1764" s="886"/>
      <c r="AB1764" s="887"/>
      <c r="AC1764" s="886"/>
      <c r="AI1764" s="806" t="s">
        <v>825</v>
      </c>
      <c r="AJ1764" s="807">
        <v>783</v>
      </c>
      <c r="AK1764" s="807">
        <v>79</v>
      </c>
      <c r="AL1764" s="759" t="str">
        <f t="shared" si="55"/>
        <v>Vejez</v>
      </c>
    </row>
    <row r="1765" spans="1:38" ht="30">
      <c r="A1765" s="806" t="s">
        <v>883</v>
      </c>
      <c r="B1765" s="806" t="s">
        <v>815</v>
      </c>
      <c r="C1765" s="806" t="s">
        <v>783</v>
      </c>
      <c r="D1765" s="806" t="s">
        <v>789</v>
      </c>
      <c r="E1765" s="807">
        <v>1418</v>
      </c>
      <c r="K1765" s="806" t="s">
        <v>683</v>
      </c>
      <c r="L1765" s="806" t="s">
        <v>891</v>
      </c>
      <c r="M1765" s="806" t="s">
        <v>683</v>
      </c>
      <c r="N1765" s="807">
        <v>3</v>
      </c>
      <c r="O1765" s="884"/>
      <c r="P1765" s="806" t="s">
        <v>823</v>
      </c>
      <c r="Q1765" s="807">
        <v>43</v>
      </c>
      <c r="R1765" s="807">
        <v>13</v>
      </c>
      <c r="S1765" s="759" t="str">
        <f t="shared" si="54"/>
        <v>Adolescente</v>
      </c>
      <c r="U1765" s="886"/>
      <c r="V1765" s="887"/>
      <c r="W1765" s="887"/>
      <c r="X1765" s="293"/>
      <c r="Z1765" s="886"/>
      <c r="AA1765" s="886"/>
      <c r="AB1765" s="887"/>
      <c r="AC1765" s="886"/>
      <c r="AI1765" s="806" t="s">
        <v>825</v>
      </c>
      <c r="AJ1765" s="807">
        <v>661</v>
      </c>
      <c r="AK1765" s="807">
        <v>80</v>
      </c>
      <c r="AL1765" s="759" t="str">
        <f t="shared" si="55"/>
        <v>Vejez</v>
      </c>
    </row>
    <row r="1766" spans="1:38" ht="30">
      <c r="A1766" s="806" t="s">
        <v>883</v>
      </c>
      <c r="B1766" s="806" t="s">
        <v>815</v>
      </c>
      <c r="C1766" s="806" t="s">
        <v>783</v>
      </c>
      <c r="D1766" s="806" t="s">
        <v>784</v>
      </c>
      <c r="E1766" s="807">
        <v>202</v>
      </c>
      <c r="K1766" s="806" t="s">
        <v>683</v>
      </c>
      <c r="L1766" s="806" t="s">
        <v>891</v>
      </c>
      <c r="M1766" s="806" t="s">
        <v>684</v>
      </c>
      <c r="N1766" s="807">
        <v>614</v>
      </c>
      <c r="O1766" s="884"/>
      <c r="P1766" s="806" t="s">
        <v>823</v>
      </c>
      <c r="Q1766" s="807">
        <v>43</v>
      </c>
      <c r="R1766" s="807">
        <v>14</v>
      </c>
      <c r="S1766" s="759" t="str">
        <f t="shared" si="54"/>
        <v>Adolescente</v>
      </c>
      <c r="U1766" s="886"/>
      <c r="V1766" s="887"/>
      <c r="W1766" s="887"/>
      <c r="X1766" s="293"/>
      <c r="Z1766" s="886"/>
      <c r="AA1766" s="886"/>
      <c r="AB1766" s="887"/>
      <c r="AC1766" s="886"/>
      <c r="AI1766" s="806" t="s">
        <v>825</v>
      </c>
      <c r="AJ1766" s="807">
        <v>662</v>
      </c>
      <c r="AK1766" s="807">
        <v>81</v>
      </c>
      <c r="AL1766" s="759" t="str">
        <f t="shared" si="55"/>
        <v>Vejez</v>
      </c>
    </row>
    <row r="1767" spans="1:38" ht="30">
      <c r="A1767" s="806" t="s">
        <v>883</v>
      </c>
      <c r="B1767" s="806" t="s">
        <v>818</v>
      </c>
      <c r="C1767" s="806" t="s">
        <v>788</v>
      </c>
      <c r="D1767" s="806" t="s">
        <v>789</v>
      </c>
      <c r="E1767" s="807">
        <v>1</v>
      </c>
      <c r="K1767" s="806" t="s">
        <v>683</v>
      </c>
      <c r="L1767" s="806" t="s">
        <v>898</v>
      </c>
      <c r="M1767" s="806" t="s">
        <v>662</v>
      </c>
      <c r="N1767" s="807">
        <v>3</v>
      </c>
      <c r="O1767" s="884"/>
      <c r="P1767" s="806" t="s">
        <v>823</v>
      </c>
      <c r="Q1767" s="807">
        <v>54</v>
      </c>
      <c r="R1767" s="807">
        <v>15</v>
      </c>
      <c r="S1767" s="759" t="str">
        <f t="shared" si="54"/>
        <v>Adolescente</v>
      </c>
      <c r="U1767" s="886"/>
      <c r="V1767" s="887"/>
      <c r="W1767" s="887"/>
      <c r="X1767" s="293"/>
      <c r="Z1767" s="886"/>
      <c r="AA1767" s="886"/>
      <c r="AB1767" s="887"/>
      <c r="AC1767" s="886"/>
      <c r="AI1767" s="806" t="s">
        <v>825</v>
      </c>
      <c r="AJ1767" s="807">
        <v>594</v>
      </c>
      <c r="AK1767" s="807">
        <v>82</v>
      </c>
      <c r="AL1767" s="759" t="str">
        <f t="shared" si="55"/>
        <v>Vejez</v>
      </c>
    </row>
    <row r="1768" spans="1:38" ht="30">
      <c r="A1768" s="806" t="s">
        <v>883</v>
      </c>
      <c r="B1768" s="806" t="s">
        <v>818</v>
      </c>
      <c r="C1768" s="806" t="s">
        <v>783</v>
      </c>
      <c r="D1768" s="806" t="s">
        <v>789</v>
      </c>
      <c r="E1768" s="807">
        <v>4</v>
      </c>
      <c r="K1768" s="806" t="s">
        <v>683</v>
      </c>
      <c r="L1768" s="806" t="s">
        <v>898</v>
      </c>
      <c r="M1768" s="806" t="s">
        <v>806</v>
      </c>
      <c r="N1768" s="807">
        <v>4</v>
      </c>
      <c r="O1768" s="884"/>
      <c r="P1768" s="806" t="s">
        <v>823</v>
      </c>
      <c r="Q1768" s="807">
        <v>61</v>
      </c>
      <c r="R1768" s="807">
        <v>16</v>
      </c>
      <c r="S1768" s="759" t="str">
        <f t="shared" si="54"/>
        <v>Adolescente</v>
      </c>
      <c r="U1768" s="886"/>
      <c r="V1768" s="887"/>
      <c r="W1768" s="887"/>
      <c r="X1768" s="293"/>
      <c r="Z1768" s="886"/>
      <c r="AA1768" s="886"/>
      <c r="AB1768" s="887"/>
      <c r="AC1768" s="886"/>
      <c r="AI1768" s="806" t="s">
        <v>825</v>
      </c>
      <c r="AJ1768" s="807">
        <v>537</v>
      </c>
      <c r="AK1768" s="807">
        <v>83</v>
      </c>
      <c r="AL1768" s="759" t="str">
        <f t="shared" si="55"/>
        <v>Vejez</v>
      </c>
    </row>
    <row r="1769" spans="1:38" ht="30">
      <c r="A1769" s="806" t="s">
        <v>883</v>
      </c>
      <c r="B1769" s="806" t="s">
        <v>818</v>
      </c>
      <c r="C1769" s="806" t="s">
        <v>783</v>
      </c>
      <c r="D1769" s="806" t="s">
        <v>784</v>
      </c>
      <c r="E1769" s="807">
        <v>2</v>
      </c>
      <c r="K1769" s="806" t="s">
        <v>683</v>
      </c>
      <c r="L1769" s="806" t="s">
        <v>898</v>
      </c>
      <c r="M1769" s="806" t="s">
        <v>786</v>
      </c>
      <c r="N1769" s="807">
        <v>1</v>
      </c>
      <c r="O1769" s="884"/>
      <c r="P1769" s="806" t="s">
        <v>823</v>
      </c>
      <c r="Q1769" s="807">
        <v>69</v>
      </c>
      <c r="R1769" s="807">
        <v>17</v>
      </c>
      <c r="S1769" s="759" t="str">
        <f t="shared" si="54"/>
        <v>Adolescente</v>
      </c>
      <c r="U1769" s="886"/>
      <c r="V1769" s="887"/>
      <c r="W1769" s="887"/>
      <c r="X1769" s="293"/>
      <c r="Z1769" s="886"/>
      <c r="AA1769" s="886"/>
      <c r="AB1769" s="887"/>
      <c r="AC1769" s="886"/>
      <c r="AI1769" s="806" t="s">
        <v>825</v>
      </c>
      <c r="AJ1769" s="807">
        <v>490</v>
      </c>
      <c r="AK1769" s="807">
        <v>84</v>
      </c>
      <c r="AL1769" s="759" t="str">
        <f t="shared" si="55"/>
        <v>Vejez</v>
      </c>
    </row>
    <row r="1770" spans="1:38" ht="15">
      <c r="A1770" s="806" t="s">
        <v>884</v>
      </c>
      <c r="B1770" s="806" t="s">
        <v>662</v>
      </c>
      <c r="C1770" s="806" t="s">
        <v>788</v>
      </c>
      <c r="D1770" s="806" t="s">
        <v>789</v>
      </c>
      <c r="E1770" s="807">
        <v>1762</v>
      </c>
      <c r="K1770" s="806" t="s">
        <v>683</v>
      </c>
      <c r="L1770" s="806" t="s">
        <v>898</v>
      </c>
      <c r="M1770" s="806" t="s">
        <v>790</v>
      </c>
      <c r="N1770" s="807">
        <v>2</v>
      </c>
      <c r="O1770" s="884"/>
      <c r="P1770" s="806" t="s">
        <v>823</v>
      </c>
      <c r="Q1770" s="807">
        <v>67</v>
      </c>
      <c r="R1770" s="807">
        <v>18</v>
      </c>
      <c r="S1770" s="759" t="str">
        <f t="shared" si="54"/>
        <v>Juventud</v>
      </c>
      <c r="U1770" s="886"/>
      <c r="V1770" s="887"/>
      <c r="W1770" s="887"/>
      <c r="X1770" s="293"/>
      <c r="Z1770" s="886"/>
      <c r="AA1770" s="886"/>
      <c r="AB1770" s="887"/>
      <c r="AC1770" s="886"/>
      <c r="AI1770" s="806" t="s">
        <v>825</v>
      </c>
      <c r="AJ1770" s="807">
        <v>434</v>
      </c>
      <c r="AK1770" s="807">
        <v>85</v>
      </c>
      <c r="AL1770" s="759" t="str">
        <f t="shared" si="55"/>
        <v>Vejez</v>
      </c>
    </row>
    <row r="1771" spans="1:38" ht="15">
      <c r="A1771" s="806" t="s">
        <v>884</v>
      </c>
      <c r="B1771" s="806" t="s">
        <v>662</v>
      </c>
      <c r="C1771" s="806" t="s">
        <v>788</v>
      </c>
      <c r="D1771" s="806" t="s">
        <v>784</v>
      </c>
      <c r="E1771" s="807">
        <v>2595</v>
      </c>
      <c r="K1771" s="806" t="s">
        <v>683</v>
      </c>
      <c r="L1771" s="806" t="s">
        <v>898</v>
      </c>
      <c r="M1771" s="806" t="s">
        <v>791</v>
      </c>
      <c r="N1771" s="807">
        <v>28</v>
      </c>
      <c r="O1771" s="884"/>
      <c r="P1771" s="806" t="s">
        <v>823</v>
      </c>
      <c r="Q1771" s="807">
        <v>55</v>
      </c>
      <c r="R1771" s="807">
        <v>19</v>
      </c>
      <c r="S1771" s="759" t="str">
        <f t="shared" si="54"/>
        <v>Juventud</v>
      </c>
      <c r="U1771" s="886"/>
      <c r="V1771" s="887"/>
      <c r="W1771" s="887"/>
      <c r="X1771" s="293"/>
      <c r="Z1771" s="886"/>
      <c r="AA1771" s="886"/>
      <c r="AB1771" s="887"/>
      <c r="AC1771" s="886"/>
      <c r="AI1771" s="806" t="s">
        <v>825</v>
      </c>
      <c r="AJ1771" s="807">
        <v>390</v>
      </c>
      <c r="AK1771" s="807">
        <v>86</v>
      </c>
      <c r="AL1771" s="759" t="str">
        <f t="shared" si="55"/>
        <v>Vejez</v>
      </c>
    </row>
    <row r="1772" spans="1:38" ht="15">
      <c r="A1772" s="806" t="s">
        <v>884</v>
      </c>
      <c r="B1772" s="806" t="s">
        <v>662</v>
      </c>
      <c r="C1772" s="806" t="s">
        <v>783</v>
      </c>
      <c r="D1772" s="806" t="s">
        <v>789</v>
      </c>
      <c r="E1772" s="807">
        <v>1764</v>
      </c>
      <c r="K1772" s="806" t="s">
        <v>683</v>
      </c>
      <c r="L1772" s="806" t="s">
        <v>898</v>
      </c>
      <c r="M1772" s="806" t="s">
        <v>826</v>
      </c>
      <c r="N1772" s="807">
        <v>1</v>
      </c>
      <c r="O1772" s="884"/>
      <c r="P1772" s="806" t="s">
        <v>823</v>
      </c>
      <c r="Q1772" s="807">
        <v>45</v>
      </c>
      <c r="R1772" s="807">
        <v>20</v>
      </c>
      <c r="S1772" s="759" t="str">
        <f t="shared" si="54"/>
        <v>Juventud</v>
      </c>
      <c r="U1772" s="886"/>
      <c r="V1772" s="887"/>
      <c r="W1772" s="887"/>
      <c r="X1772" s="293"/>
      <c r="Z1772" s="886"/>
      <c r="AA1772" s="886"/>
      <c r="AB1772" s="887"/>
      <c r="AC1772" s="886"/>
      <c r="AI1772" s="806" t="s">
        <v>825</v>
      </c>
      <c r="AJ1772" s="807">
        <v>296</v>
      </c>
      <c r="AK1772" s="807">
        <v>87</v>
      </c>
      <c r="AL1772" s="759" t="str">
        <f t="shared" si="55"/>
        <v>Vejez</v>
      </c>
    </row>
    <row r="1773" spans="1:38" ht="15">
      <c r="A1773" s="806" t="s">
        <v>884</v>
      </c>
      <c r="B1773" s="806" t="s">
        <v>662</v>
      </c>
      <c r="C1773" s="806" t="s">
        <v>783</v>
      </c>
      <c r="D1773" s="806" t="s">
        <v>784</v>
      </c>
      <c r="E1773" s="807">
        <v>2423</v>
      </c>
      <c r="K1773" s="806" t="s">
        <v>683</v>
      </c>
      <c r="L1773" s="806" t="s">
        <v>898</v>
      </c>
      <c r="M1773" s="806" t="s">
        <v>666</v>
      </c>
      <c r="N1773" s="807">
        <v>4</v>
      </c>
      <c r="O1773" s="884"/>
      <c r="P1773" s="806" t="s">
        <v>823</v>
      </c>
      <c r="Q1773" s="807">
        <v>53</v>
      </c>
      <c r="R1773" s="807">
        <v>21</v>
      </c>
      <c r="S1773" s="759" t="str">
        <f t="shared" si="54"/>
        <v>Juventud</v>
      </c>
      <c r="U1773" s="886"/>
      <c r="V1773" s="887"/>
      <c r="W1773" s="887"/>
      <c r="X1773" s="293"/>
      <c r="Z1773" s="886"/>
      <c r="AA1773" s="886"/>
      <c r="AB1773" s="887"/>
      <c r="AC1773" s="886"/>
      <c r="AI1773" s="806" t="s">
        <v>825</v>
      </c>
      <c r="AJ1773" s="807">
        <v>271</v>
      </c>
      <c r="AK1773" s="807">
        <v>88</v>
      </c>
      <c r="AL1773" s="759" t="str">
        <f t="shared" si="55"/>
        <v>Vejez</v>
      </c>
    </row>
    <row r="1774" spans="1:38" ht="15">
      <c r="A1774" s="806" t="s">
        <v>884</v>
      </c>
      <c r="B1774" s="806" t="s">
        <v>666</v>
      </c>
      <c r="C1774" s="806" t="s">
        <v>788</v>
      </c>
      <c r="D1774" s="806" t="s">
        <v>789</v>
      </c>
      <c r="E1774" s="807">
        <v>66</v>
      </c>
      <c r="K1774" s="806" t="s">
        <v>683</v>
      </c>
      <c r="L1774" s="806" t="s">
        <v>898</v>
      </c>
      <c r="M1774" s="806" t="s">
        <v>794</v>
      </c>
      <c r="N1774" s="807">
        <v>15</v>
      </c>
      <c r="O1774" s="884"/>
      <c r="P1774" s="806" t="s">
        <v>823</v>
      </c>
      <c r="Q1774" s="807">
        <v>39</v>
      </c>
      <c r="R1774" s="807">
        <v>22</v>
      </c>
      <c r="S1774" s="759" t="str">
        <f t="shared" si="54"/>
        <v>Juventud</v>
      </c>
      <c r="U1774" s="886"/>
      <c r="V1774" s="887"/>
      <c r="W1774" s="887"/>
      <c r="X1774" s="293"/>
      <c r="Z1774" s="886"/>
      <c r="AA1774" s="886"/>
      <c r="AB1774" s="887"/>
      <c r="AC1774" s="886"/>
      <c r="AI1774" s="806" t="s">
        <v>825</v>
      </c>
      <c r="AJ1774" s="807">
        <v>236</v>
      </c>
      <c r="AK1774" s="807">
        <v>89</v>
      </c>
      <c r="AL1774" s="759" t="str">
        <f t="shared" si="55"/>
        <v>Vejez</v>
      </c>
    </row>
    <row r="1775" spans="1:38" ht="15">
      <c r="A1775" s="806" t="s">
        <v>884</v>
      </c>
      <c r="B1775" s="806" t="s">
        <v>666</v>
      </c>
      <c r="C1775" s="806" t="s">
        <v>788</v>
      </c>
      <c r="D1775" s="806" t="s">
        <v>784</v>
      </c>
      <c r="E1775" s="807">
        <v>121</v>
      </c>
      <c r="K1775" s="806" t="s">
        <v>683</v>
      </c>
      <c r="L1775" s="806" t="s">
        <v>898</v>
      </c>
      <c r="M1775" s="806" t="s">
        <v>795</v>
      </c>
      <c r="N1775" s="807">
        <v>1</v>
      </c>
      <c r="O1775" s="884"/>
      <c r="P1775" s="806" t="s">
        <v>823</v>
      </c>
      <c r="Q1775" s="807">
        <v>43</v>
      </c>
      <c r="R1775" s="807">
        <v>23</v>
      </c>
      <c r="S1775" s="759" t="str">
        <f t="shared" si="54"/>
        <v>Juventud</v>
      </c>
      <c r="U1775" s="886"/>
      <c r="V1775" s="887"/>
      <c r="W1775" s="887"/>
      <c r="X1775" s="293"/>
      <c r="Z1775" s="886"/>
      <c r="AA1775" s="886"/>
      <c r="AB1775" s="887"/>
      <c r="AC1775" s="886"/>
      <c r="AI1775" s="806" t="s">
        <v>825</v>
      </c>
      <c r="AJ1775" s="807">
        <v>216</v>
      </c>
      <c r="AK1775" s="807">
        <v>90</v>
      </c>
      <c r="AL1775" s="759" t="str">
        <f t="shared" si="55"/>
        <v>Vejez</v>
      </c>
    </row>
    <row r="1776" spans="1:38" ht="15">
      <c r="A1776" s="806" t="s">
        <v>884</v>
      </c>
      <c r="B1776" s="806" t="s">
        <v>666</v>
      </c>
      <c r="C1776" s="806" t="s">
        <v>783</v>
      </c>
      <c r="D1776" s="806" t="s">
        <v>789</v>
      </c>
      <c r="E1776" s="807">
        <v>65</v>
      </c>
      <c r="K1776" s="806" t="s">
        <v>683</v>
      </c>
      <c r="L1776" s="806" t="s">
        <v>898</v>
      </c>
      <c r="M1776" s="806" t="s">
        <v>829</v>
      </c>
      <c r="N1776" s="807">
        <v>8</v>
      </c>
      <c r="O1776" s="884"/>
      <c r="P1776" s="806" t="s">
        <v>823</v>
      </c>
      <c r="Q1776" s="807">
        <v>45</v>
      </c>
      <c r="R1776" s="807">
        <v>24</v>
      </c>
      <c r="S1776" s="759" t="str">
        <f t="shared" si="54"/>
        <v>Juventud</v>
      </c>
      <c r="U1776" s="886"/>
      <c r="V1776" s="887"/>
      <c r="W1776" s="887"/>
      <c r="X1776" s="293"/>
      <c r="Z1776" s="886"/>
      <c r="AA1776" s="886"/>
      <c r="AB1776" s="887"/>
      <c r="AC1776" s="886"/>
      <c r="AI1776" s="806" t="s">
        <v>825</v>
      </c>
      <c r="AJ1776" s="807">
        <v>186</v>
      </c>
      <c r="AK1776" s="807">
        <v>91</v>
      </c>
      <c r="AL1776" s="759" t="str">
        <f t="shared" si="55"/>
        <v>Vejez</v>
      </c>
    </row>
    <row r="1777" spans="1:38" ht="15">
      <c r="A1777" s="806" t="s">
        <v>884</v>
      </c>
      <c r="B1777" s="806" t="s">
        <v>666</v>
      </c>
      <c r="C1777" s="806" t="s">
        <v>783</v>
      </c>
      <c r="D1777" s="806" t="s">
        <v>784</v>
      </c>
      <c r="E1777" s="807">
        <v>122</v>
      </c>
      <c r="K1777" s="806" t="s">
        <v>683</v>
      </c>
      <c r="L1777" s="806" t="s">
        <v>898</v>
      </c>
      <c r="M1777" s="806" t="s">
        <v>798</v>
      </c>
      <c r="N1777" s="807">
        <v>20</v>
      </c>
      <c r="O1777" s="884"/>
      <c r="P1777" s="806" t="s">
        <v>823</v>
      </c>
      <c r="Q1777" s="807">
        <v>42</v>
      </c>
      <c r="R1777" s="807">
        <v>25</v>
      </c>
      <c r="S1777" s="759" t="str">
        <f t="shared" si="54"/>
        <v>Juventud</v>
      </c>
      <c r="U1777" s="886"/>
      <c r="V1777" s="887"/>
      <c r="W1777" s="887"/>
      <c r="X1777" s="293"/>
      <c r="Z1777" s="886"/>
      <c r="AA1777" s="886"/>
      <c r="AB1777" s="887"/>
      <c r="AC1777" s="886"/>
      <c r="AI1777" s="806" t="s">
        <v>825</v>
      </c>
      <c r="AJ1777" s="807">
        <v>158</v>
      </c>
      <c r="AK1777" s="807">
        <v>92</v>
      </c>
      <c r="AL1777" s="759" t="str">
        <f t="shared" si="55"/>
        <v>Vejez</v>
      </c>
    </row>
    <row r="1778" spans="1:38" ht="15">
      <c r="A1778" s="806" t="s">
        <v>884</v>
      </c>
      <c r="B1778" s="806" t="s">
        <v>669</v>
      </c>
      <c r="C1778" s="806" t="s">
        <v>788</v>
      </c>
      <c r="D1778" s="806" t="s">
        <v>789</v>
      </c>
      <c r="E1778" s="807">
        <v>2</v>
      </c>
      <c r="K1778" s="806" t="s">
        <v>683</v>
      </c>
      <c r="L1778" s="806" t="s">
        <v>898</v>
      </c>
      <c r="M1778" s="806" t="s">
        <v>799</v>
      </c>
      <c r="N1778" s="807">
        <v>30</v>
      </c>
      <c r="O1778" s="884"/>
      <c r="P1778" s="806" t="s">
        <v>823</v>
      </c>
      <c r="Q1778" s="807">
        <v>42</v>
      </c>
      <c r="R1778" s="807">
        <v>26</v>
      </c>
      <c r="S1778" s="759" t="str">
        <f t="shared" si="54"/>
        <v>Juventud</v>
      </c>
      <c r="U1778" s="886"/>
      <c r="V1778" s="887"/>
      <c r="W1778" s="887"/>
      <c r="X1778" s="293"/>
      <c r="Z1778" s="886"/>
      <c r="AA1778" s="886"/>
      <c r="AB1778" s="887"/>
      <c r="AC1778" s="886"/>
      <c r="AI1778" s="806" t="s">
        <v>825</v>
      </c>
      <c r="AJ1778" s="807">
        <v>125</v>
      </c>
      <c r="AK1778" s="807">
        <v>93</v>
      </c>
      <c r="AL1778" s="759" t="str">
        <f t="shared" si="55"/>
        <v>Vejez</v>
      </c>
    </row>
    <row r="1779" spans="1:38" ht="15">
      <c r="A1779" s="806" t="s">
        <v>884</v>
      </c>
      <c r="B1779" s="806" t="s">
        <v>669</v>
      </c>
      <c r="C1779" s="806" t="s">
        <v>788</v>
      </c>
      <c r="D1779" s="806" t="s">
        <v>784</v>
      </c>
      <c r="E1779" s="807">
        <v>2</v>
      </c>
      <c r="K1779" s="806" t="s">
        <v>683</v>
      </c>
      <c r="L1779" s="806" t="s">
        <v>898</v>
      </c>
      <c r="M1779" s="806" t="s">
        <v>801</v>
      </c>
      <c r="N1779" s="807">
        <v>78</v>
      </c>
      <c r="O1779" s="884"/>
      <c r="P1779" s="806" t="s">
        <v>823</v>
      </c>
      <c r="Q1779" s="807">
        <v>43</v>
      </c>
      <c r="R1779" s="807">
        <v>27</v>
      </c>
      <c r="S1779" s="759" t="str">
        <f t="shared" si="54"/>
        <v>Juventud</v>
      </c>
      <c r="U1779" s="886"/>
      <c r="V1779" s="887"/>
      <c r="W1779" s="887"/>
      <c r="X1779" s="293"/>
      <c r="Z1779" s="886"/>
      <c r="AA1779" s="886"/>
      <c r="AB1779" s="887"/>
      <c r="AC1779" s="886"/>
      <c r="AI1779" s="806" t="s">
        <v>825</v>
      </c>
      <c r="AJ1779" s="807">
        <v>103</v>
      </c>
      <c r="AK1779" s="807">
        <v>94</v>
      </c>
      <c r="AL1779" s="759" t="str">
        <f t="shared" si="55"/>
        <v>Vejez</v>
      </c>
    </row>
    <row r="1780" spans="1:38" ht="15">
      <c r="A1780" s="806" t="s">
        <v>884</v>
      </c>
      <c r="B1780" s="806" t="s">
        <v>669</v>
      </c>
      <c r="C1780" s="806" t="s">
        <v>783</v>
      </c>
      <c r="D1780" s="806" t="s">
        <v>789</v>
      </c>
      <c r="E1780" s="807">
        <v>7</v>
      </c>
      <c r="K1780" s="806" t="s">
        <v>683</v>
      </c>
      <c r="L1780" s="806" t="s">
        <v>898</v>
      </c>
      <c r="M1780" s="806" t="s">
        <v>878</v>
      </c>
      <c r="N1780" s="807">
        <v>1</v>
      </c>
      <c r="O1780" s="884"/>
      <c r="P1780" s="806" t="s">
        <v>823</v>
      </c>
      <c r="Q1780" s="807">
        <v>37</v>
      </c>
      <c r="R1780" s="807">
        <v>28</v>
      </c>
      <c r="S1780" s="759" t="str">
        <f t="shared" si="54"/>
        <v>Juventud</v>
      </c>
      <c r="U1780" s="886"/>
      <c r="V1780" s="887"/>
      <c r="W1780" s="887"/>
      <c r="X1780" s="293"/>
      <c r="Z1780" s="886"/>
      <c r="AA1780" s="886"/>
      <c r="AB1780" s="887"/>
      <c r="AC1780" s="886"/>
      <c r="AI1780" s="806" t="s">
        <v>825</v>
      </c>
      <c r="AJ1780" s="807">
        <v>88</v>
      </c>
      <c r="AK1780" s="807">
        <v>95</v>
      </c>
      <c r="AL1780" s="759" t="str">
        <f t="shared" si="55"/>
        <v>Vejez</v>
      </c>
    </row>
    <row r="1781" spans="1:38" ht="15">
      <c r="A1781" s="806" t="s">
        <v>884</v>
      </c>
      <c r="B1781" s="806" t="s">
        <v>787</v>
      </c>
      <c r="C1781" s="806" t="s">
        <v>788</v>
      </c>
      <c r="D1781" s="806" t="s">
        <v>789</v>
      </c>
      <c r="E1781" s="807">
        <v>6</v>
      </c>
      <c r="K1781" s="806" t="s">
        <v>683</v>
      </c>
      <c r="L1781" s="806" t="s">
        <v>898</v>
      </c>
      <c r="M1781" s="806" t="s">
        <v>673</v>
      </c>
      <c r="N1781" s="807">
        <v>4</v>
      </c>
      <c r="O1781" s="884"/>
      <c r="P1781" s="806" t="s">
        <v>823</v>
      </c>
      <c r="Q1781" s="807">
        <v>41</v>
      </c>
      <c r="R1781" s="807">
        <v>29</v>
      </c>
      <c r="S1781" s="759" t="str">
        <f t="shared" si="54"/>
        <v>Adulto</v>
      </c>
      <c r="U1781" s="886"/>
      <c r="V1781" s="887"/>
      <c r="W1781" s="887"/>
      <c r="X1781" s="293"/>
      <c r="Z1781" s="886"/>
      <c r="AA1781" s="886"/>
      <c r="AB1781" s="887"/>
      <c r="AC1781" s="886"/>
      <c r="AI1781" s="806" t="s">
        <v>825</v>
      </c>
      <c r="AJ1781" s="807">
        <v>45</v>
      </c>
      <c r="AK1781" s="807">
        <v>96</v>
      </c>
      <c r="AL1781" s="759" t="str">
        <f t="shared" si="55"/>
        <v>Vejez</v>
      </c>
    </row>
    <row r="1782" spans="1:38" ht="15">
      <c r="A1782" s="806" t="s">
        <v>884</v>
      </c>
      <c r="B1782" s="806" t="s">
        <v>787</v>
      </c>
      <c r="C1782" s="806" t="s">
        <v>788</v>
      </c>
      <c r="D1782" s="806" t="s">
        <v>784</v>
      </c>
      <c r="E1782" s="807">
        <v>5</v>
      </c>
      <c r="K1782" s="806" t="s">
        <v>683</v>
      </c>
      <c r="L1782" s="806" t="s">
        <v>898</v>
      </c>
      <c r="M1782" s="806" t="s">
        <v>674</v>
      </c>
      <c r="N1782" s="807">
        <v>8827</v>
      </c>
      <c r="O1782" s="884"/>
      <c r="P1782" s="806" t="s">
        <v>823</v>
      </c>
      <c r="Q1782" s="807">
        <v>32</v>
      </c>
      <c r="R1782" s="807">
        <v>30</v>
      </c>
      <c r="S1782" s="759" t="str">
        <f t="shared" si="54"/>
        <v>Adulto</v>
      </c>
      <c r="U1782" s="886"/>
      <c r="V1782" s="887"/>
      <c r="W1782" s="887"/>
      <c r="X1782" s="293"/>
      <c r="Z1782" s="886"/>
      <c r="AA1782" s="886"/>
      <c r="AB1782" s="887"/>
      <c r="AC1782" s="886"/>
      <c r="AI1782" s="806" t="s">
        <v>825</v>
      </c>
      <c r="AJ1782" s="807">
        <v>42</v>
      </c>
      <c r="AK1782" s="807">
        <v>97</v>
      </c>
      <c r="AL1782" s="759" t="str">
        <f t="shared" si="55"/>
        <v>Vejez</v>
      </c>
    </row>
    <row r="1783" spans="1:38" ht="15">
      <c r="A1783" s="806" t="s">
        <v>884</v>
      </c>
      <c r="B1783" s="806" t="s">
        <v>787</v>
      </c>
      <c r="C1783" s="806" t="s">
        <v>783</v>
      </c>
      <c r="D1783" s="806" t="s">
        <v>789</v>
      </c>
      <c r="E1783" s="807">
        <v>6</v>
      </c>
      <c r="K1783" s="806" t="s">
        <v>683</v>
      </c>
      <c r="L1783" s="806" t="s">
        <v>898</v>
      </c>
      <c r="M1783" s="806" t="s">
        <v>684</v>
      </c>
      <c r="N1783" s="807">
        <v>3827</v>
      </c>
      <c r="O1783" s="884"/>
      <c r="P1783" s="806" t="s">
        <v>823</v>
      </c>
      <c r="Q1783" s="807">
        <v>29</v>
      </c>
      <c r="R1783" s="807">
        <v>31</v>
      </c>
      <c r="S1783" s="759" t="str">
        <f t="shared" si="54"/>
        <v>Adulto</v>
      </c>
      <c r="U1783" s="886"/>
      <c r="V1783" s="887"/>
      <c r="W1783" s="887"/>
      <c r="X1783" s="293"/>
      <c r="Z1783" s="886"/>
      <c r="AA1783" s="886"/>
      <c r="AB1783" s="887"/>
      <c r="AC1783" s="886"/>
      <c r="AI1783" s="806" t="s">
        <v>825</v>
      </c>
      <c r="AJ1783" s="807">
        <v>25</v>
      </c>
      <c r="AK1783" s="807">
        <v>98</v>
      </c>
      <c r="AL1783" s="759" t="str">
        <f t="shared" si="55"/>
        <v>Vejez</v>
      </c>
    </row>
    <row r="1784" spans="1:38" ht="15">
      <c r="A1784" s="806" t="s">
        <v>884</v>
      </c>
      <c r="B1784" s="806" t="s">
        <v>787</v>
      </c>
      <c r="C1784" s="806" t="s">
        <v>783</v>
      </c>
      <c r="D1784" s="806" t="s">
        <v>784</v>
      </c>
      <c r="E1784" s="807">
        <v>1</v>
      </c>
      <c r="K1784" s="806" t="s">
        <v>683</v>
      </c>
      <c r="L1784" s="806" t="s">
        <v>912</v>
      </c>
      <c r="M1784" s="806" t="s">
        <v>662</v>
      </c>
      <c r="N1784" s="807">
        <v>8</v>
      </c>
      <c r="O1784" s="884"/>
      <c r="P1784" s="806" t="s">
        <v>823</v>
      </c>
      <c r="Q1784" s="807">
        <v>31</v>
      </c>
      <c r="R1784" s="807">
        <v>32</v>
      </c>
      <c r="S1784" s="759" t="str">
        <f t="shared" si="54"/>
        <v>Adulto</v>
      </c>
      <c r="U1784" s="886"/>
      <c r="V1784" s="887"/>
      <c r="W1784" s="887"/>
      <c r="X1784" s="293"/>
      <c r="Z1784" s="886"/>
      <c r="AA1784" s="886"/>
      <c r="AB1784" s="887"/>
      <c r="AC1784" s="886"/>
      <c r="AI1784" s="806" t="s">
        <v>825</v>
      </c>
      <c r="AJ1784" s="807">
        <v>16</v>
      </c>
      <c r="AK1784" s="807">
        <v>99</v>
      </c>
      <c r="AL1784" s="759" t="str">
        <f t="shared" si="55"/>
        <v>Vejez</v>
      </c>
    </row>
    <row r="1785" spans="1:38" ht="15">
      <c r="A1785" s="806" t="s">
        <v>884</v>
      </c>
      <c r="B1785" s="806" t="s">
        <v>796</v>
      </c>
      <c r="C1785" s="806" t="s">
        <v>783</v>
      </c>
      <c r="D1785" s="806" t="s">
        <v>789</v>
      </c>
      <c r="E1785" s="807">
        <v>1</v>
      </c>
      <c r="K1785" s="806" t="s">
        <v>683</v>
      </c>
      <c r="L1785" s="806" t="s">
        <v>912</v>
      </c>
      <c r="M1785" s="806" t="s">
        <v>820</v>
      </c>
      <c r="N1785" s="807">
        <v>3</v>
      </c>
      <c r="O1785" s="884"/>
      <c r="P1785" s="806" t="s">
        <v>823</v>
      </c>
      <c r="Q1785" s="807">
        <v>25</v>
      </c>
      <c r="R1785" s="807">
        <v>33</v>
      </c>
      <c r="S1785" s="759" t="str">
        <f t="shared" si="54"/>
        <v>Adulto</v>
      </c>
      <c r="U1785" s="886"/>
      <c r="V1785" s="887"/>
      <c r="W1785" s="887"/>
      <c r="X1785" s="293"/>
      <c r="Z1785" s="886"/>
      <c r="AA1785" s="886"/>
      <c r="AB1785" s="887"/>
      <c r="AC1785" s="886"/>
      <c r="AI1785" s="806" t="s">
        <v>825</v>
      </c>
      <c r="AJ1785" s="807">
        <v>11</v>
      </c>
      <c r="AK1785" s="807">
        <v>100</v>
      </c>
      <c r="AL1785" s="759" t="str">
        <f t="shared" si="55"/>
        <v>Vejez</v>
      </c>
    </row>
    <row r="1786" spans="1:38" ht="15">
      <c r="A1786" s="806" t="s">
        <v>884</v>
      </c>
      <c r="B1786" s="806" t="s">
        <v>815</v>
      </c>
      <c r="C1786" s="806" t="s">
        <v>788</v>
      </c>
      <c r="D1786" s="806" t="s">
        <v>789</v>
      </c>
      <c r="E1786" s="807">
        <v>3160</v>
      </c>
      <c r="K1786" s="806" t="s">
        <v>683</v>
      </c>
      <c r="L1786" s="806" t="s">
        <v>912</v>
      </c>
      <c r="M1786" s="806" t="s">
        <v>806</v>
      </c>
      <c r="N1786" s="807">
        <v>1</v>
      </c>
      <c r="O1786" s="884"/>
      <c r="P1786" s="806" t="s">
        <v>823</v>
      </c>
      <c r="Q1786" s="807">
        <v>34</v>
      </c>
      <c r="R1786" s="807">
        <v>34</v>
      </c>
      <c r="S1786" s="759" t="str">
        <f t="shared" si="54"/>
        <v>Adulto</v>
      </c>
      <c r="U1786" s="886"/>
      <c r="V1786" s="887"/>
      <c r="W1786" s="887"/>
      <c r="X1786" s="293"/>
      <c r="Z1786" s="886"/>
      <c r="AA1786" s="886"/>
      <c r="AB1786" s="887"/>
      <c r="AC1786" s="886"/>
      <c r="AI1786" s="806" t="s">
        <v>825</v>
      </c>
      <c r="AJ1786" s="807">
        <v>6</v>
      </c>
      <c r="AK1786" s="807">
        <v>101</v>
      </c>
      <c r="AL1786" s="759" t="str">
        <f t="shared" si="55"/>
        <v>Vejez</v>
      </c>
    </row>
    <row r="1787" spans="1:38" ht="15">
      <c r="A1787" s="806" t="s">
        <v>884</v>
      </c>
      <c r="B1787" s="806" t="s">
        <v>815</v>
      </c>
      <c r="C1787" s="806" t="s">
        <v>788</v>
      </c>
      <c r="D1787" s="806" t="s">
        <v>784</v>
      </c>
      <c r="E1787" s="807">
        <v>2633</v>
      </c>
      <c r="K1787" s="806" t="s">
        <v>683</v>
      </c>
      <c r="L1787" s="806" t="s">
        <v>912</v>
      </c>
      <c r="M1787" s="806" t="s">
        <v>808</v>
      </c>
      <c r="N1787" s="807">
        <v>5</v>
      </c>
      <c r="O1787" s="884"/>
      <c r="P1787" s="806" t="s">
        <v>823</v>
      </c>
      <c r="Q1787" s="807">
        <v>30</v>
      </c>
      <c r="R1787" s="807">
        <v>35</v>
      </c>
      <c r="S1787" s="759" t="str">
        <f t="shared" si="54"/>
        <v>Adulto</v>
      </c>
      <c r="U1787" s="886"/>
      <c r="V1787" s="887"/>
      <c r="W1787" s="887"/>
      <c r="X1787" s="293"/>
      <c r="Z1787" s="886"/>
      <c r="AA1787" s="886"/>
      <c r="AB1787" s="887"/>
      <c r="AC1787" s="886"/>
      <c r="AI1787" s="806" t="s">
        <v>825</v>
      </c>
      <c r="AJ1787" s="807">
        <v>3</v>
      </c>
      <c r="AK1787" s="807">
        <v>102</v>
      </c>
      <c r="AL1787" s="759" t="str">
        <f t="shared" si="55"/>
        <v>Vejez</v>
      </c>
    </row>
    <row r="1788" spans="1:38" ht="15">
      <c r="A1788" s="806" t="s">
        <v>884</v>
      </c>
      <c r="B1788" s="806" t="s">
        <v>815</v>
      </c>
      <c r="C1788" s="806" t="s">
        <v>783</v>
      </c>
      <c r="D1788" s="806" t="s">
        <v>789</v>
      </c>
      <c r="E1788" s="807">
        <v>2990</v>
      </c>
      <c r="K1788" s="806" t="s">
        <v>683</v>
      </c>
      <c r="L1788" s="806" t="s">
        <v>912</v>
      </c>
      <c r="M1788" s="806" t="s">
        <v>790</v>
      </c>
      <c r="N1788" s="807">
        <v>223</v>
      </c>
      <c r="O1788" s="884"/>
      <c r="P1788" s="806" t="s">
        <v>823</v>
      </c>
      <c r="Q1788" s="807">
        <v>34</v>
      </c>
      <c r="R1788" s="807">
        <v>36</v>
      </c>
      <c r="S1788" s="759" t="str">
        <f t="shared" si="54"/>
        <v>Adulto</v>
      </c>
      <c r="U1788" s="886"/>
      <c r="V1788" s="887"/>
      <c r="W1788" s="887"/>
      <c r="X1788" s="293"/>
      <c r="Z1788" s="886"/>
      <c r="AA1788" s="886"/>
      <c r="AB1788" s="887"/>
      <c r="AC1788" s="886"/>
      <c r="AI1788" s="806" t="s">
        <v>825</v>
      </c>
      <c r="AJ1788" s="807">
        <v>3</v>
      </c>
      <c r="AK1788" s="807">
        <v>103</v>
      </c>
      <c r="AL1788" s="759" t="str">
        <f t="shared" si="55"/>
        <v>Vejez</v>
      </c>
    </row>
    <row r="1789" spans="1:38" ht="15">
      <c r="A1789" s="806" t="s">
        <v>884</v>
      </c>
      <c r="B1789" s="806" t="s">
        <v>815</v>
      </c>
      <c r="C1789" s="806" t="s">
        <v>783</v>
      </c>
      <c r="D1789" s="806" t="s">
        <v>784</v>
      </c>
      <c r="E1789" s="807">
        <v>2310</v>
      </c>
      <c r="K1789" s="806" t="s">
        <v>683</v>
      </c>
      <c r="L1789" s="806" t="s">
        <v>912</v>
      </c>
      <c r="M1789" s="806" t="s">
        <v>791</v>
      </c>
      <c r="N1789" s="807">
        <v>14</v>
      </c>
      <c r="O1789" s="884"/>
      <c r="P1789" s="806" t="s">
        <v>823</v>
      </c>
      <c r="Q1789" s="807">
        <v>42</v>
      </c>
      <c r="R1789" s="807">
        <v>37</v>
      </c>
      <c r="S1789" s="759" t="str">
        <f t="shared" si="54"/>
        <v>Adulto</v>
      </c>
      <c r="U1789" s="886"/>
      <c r="V1789" s="887"/>
      <c r="W1789" s="887"/>
      <c r="X1789" s="293"/>
      <c r="Z1789" s="886"/>
      <c r="AA1789" s="886"/>
      <c r="AB1789" s="887"/>
      <c r="AC1789" s="886"/>
      <c r="AI1789" s="806" t="s">
        <v>825</v>
      </c>
      <c r="AJ1789" s="807">
        <v>3</v>
      </c>
      <c r="AK1789" s="807">
        <v>104</v>
      </c>
      <c r="AL1789" s="759" t="str">
        <f t="shared" si="55"/>
        <v>Vejez</v>
      </c>
    </row>
    <row r="1790" spans="1:38" ht="15">
      <c r="A1790" s="806" t="s">
        <v>884</v>
      </c>
      <c r="B1790" s="806" t="s">
        <v>818</v>
      </c>
      <c r="C1790" s="806" t="s">
        <v>788</v>
      </c>
      <c r="D1790" s="806" t="s">
        <v>789</v>
      </c>
      <c r="E1790" s="807">
        <v>8</v>
      </c>
      <c r="K1790" s="806" t="s">
        <v>683</v>
      </c>
      <c r="L1790" s="806" t="s">
        <v>912</v>
      </c>
      <c r="M1790" s="806" t="s">
        <v>824</v>
      </c>
      <c r="N1790" s="807">
        <v>7</v>
      </c>
      <c r="O1790" s="884"/>
      <c r="P1790" s="806" t="s">
        <v>823</v>
      </c>
      <c r="Q1790" s="807">
        <v>26</v>
      </c>
      <c r="R1790" s="807">
        <v>38</v>
      </c>
      <c r="S1790" s="759" t="str">
        <f t="shared" si="54"/>
        <v>Adulto</v>
      </c>
      <c r="U1790" s="886"/>
      <c r="V1790" s="887"/>
      <c r="W1790" s="887"/>
      <c r="X1790" s="293"/>
      <c r="Z1790" s="886"/>
      <c r="AA1790" s="886"/>
      <c r="AB1790" s="887"/>
      <c r="AC1790" s="886"/>
      <c r="AI1790" s="806" t="s">
        <v>825</v>
      </c>
      <c r="AJ1790" s="807">
        <v>1</v>
      </c>
      <c r="AK1790" s="807">
        <v>109</v>
      </c>
      <c r="AL1790" s="759" t="str">
        <f t="shared" si="55"/>
        <v>Vejez</v>
      </c>
    </row>
    <row r="1791" spans="1:38" ht="30">
      <c r="A1791" s="806" t="s">
        <v>884</v>
      </c>
      <c r="B1791" s="806" t="s">
        <v>818</v>
      </c>
      <c r="C1791" s="806" t="s">
        <v>788</v>
      </c>
      <c r="D1791" s="806" t="s">
        <v>784</v>
      </c>
      <c r="E1791" s="807">
        <v>8</v>
      </c>
      <c r="K1791" s="806" t="s">
        <v>683</v>
      </c>
      <c r="L1791" s="806" t="s">
        <v>912</v>
      </c>
      <c r="M1791" s="806" t="s">
        <v>826</v>
      </c>
      <c r="N1791" s="807">
        <v>1</v>
      </c>
      <c r="O1791" s="884"/>
      <c r="P1791" s="806" t="s">
        <v>823</v>
      </c>
      <c r="Q1791" s="807">
        <v>27</v>
      </c>
      <c r="R1791" s="807">
        <v>39</v>
      </c>
      <c r="S1791" s="759" t="str">
        <f t="shared" si="54"/>
        <v>Adulto</v>
      </c>
      <c r="U1791" s="886"/>
      <c r="V1791" s="887"/>
      <c r="W1791" s="887"/>
      <c r="X1791" s="293"/>
      <c r="Z1791" s="886"/>
      <c r="AA1791" s="886"/>
      <c r="AB1791" s="887"/>
      <c r="AC1791" s="886"/>
      <c r="AI1791" s="806" t="s">
        <v>827</v>
      </c>
      <c r="AJ1791" s="807">
        <v>5</v>
      </c>
      <c r="AK1791" s="807">
        <v>0</v>
      </c>
      <c r="AL1791" s="759" t="str">
        <f t="shared" si="55"/>
        <v>Primera Infancia</v>
      </c>
    </row>
    <row r="1792" spans="1:38" ht="30">
      <c r="A1792" s="806" t="s">
        <v>884</v>
      </c>
      <c r="B1792" s="806" t="s">
        <v>818</v>
      </c>
      <c r="C1792" s="806" t="s">
        <v>783</v>
      </c>
      <c r="D1792" s="806" t="s">
        <v>789</v>
      </c>
      <c r="E1792" s="807">
        <v>16</v>
      </c>
      <c r="K1792" s="806" t="s">
        <v>683</v>
      </c>
      <c r="L1792" s="806" t="s">
        <v>912</v>
      </c>
      <c r="M1792" s="806" t="s">
        <v>666</v>
      </c>
      <c r="N1792" s="807">
        <v>14</v>
      </c>
      <c r="O1792" s="884"/>
      <c r="P1792" s="806" t="s">
        <v>823</v>
      </c>
      <c r="Q1792" s="807">
        <v>42</v>
      </c>
      <c r="R1792" s="807">
        <v>40</v>
      </c>
      <c r="S1792" s="759" t="str">
        <f t="shared" si="54"/>
        <v>Adulto</v>
      </c>
      <c r="U1792" s="886"/>
      <c r="V1792" s="887"/>
      <c r="W1792" s="887"/>
      <c r="X1792" s="293"/>
      <c r="Z1792" s="886"/>
      <c r="AA1792" s="886"/>
      <c r="AB1792" s="887"/>
      <c r="AC1792" s="886"/>
      <c r="AI1792" s="806" t="s">
        <v>827</v>
      </c>
      <c r="AJ1792" s="807">
        <v>7</v>
      </c>
      <c r="AK1792" s="807">
        <v>1</v>
      </c>
      <c r="AL1792" s="759" t="str">
        <f t="shared" si="55"/>
        <v>Primera Infancia</v>
      </c>
    </row>
    <row r="1793" spans="1:38" ht="30">
      <c r="A1793" s="806" t="s">
        <v>884</v>
      </c>
      <c r="B1793" s="806" t="s">
        <v>818</v>
      </c>
      <c r="C1793" s="806" t="s">
        <v>783</v>
      </c>
      <c r="D1793" s="806" t="s">
        <v>784</v>
      </c>
      <c r="E1793" s="807">
        <v>5</v>
      </c>
      <c r="K1793" s="806" t="s">
        <v>683</v>
      </c>
      <c r="L1793" s="806" t="s">
        <v>912</v>
      </c>
      <c r="M1793" s="806" t="s">
        <v>794</v>
      </c>
      <c r="N1793" s="807">
        <v>12</v>
      </c>
      <c r="O1793" s="884"/>
      <c r="P1793" s="806" t="s">
        <v>823</v>
      </c>
      <c r="Q1793" s="807">
        <v>24</v>
      </c>
      <c r="R1793" s="807">
        <v>41</v>
      </c>
      <c r="S1793" s="759" t="str">
        <f t="shared" si="54"/>
        <v>Adulto</v>
      </c>
      <c r="U1793" s="886"/>
      <c r="V1793" s="887"/>
      <c r="W1793" s="887"/>
      <c r="X1793" s="293"/>
      <c r="Z1793" s="886"/>
      <c r="AA1793" s="886"/>
      <c r="AB1793" s="887"/>
      <c r="AC1793" s="886"/>
      <c r="AI1793" s="806" t="s">
        <v>827</v>
      </c>
      <c r="AJ1793" s="807">
        <v>7</v>
      </c>
      <c r="AK1793" s="807">
        <v>2</v>
      </c>
      <c r="AL1793" s="759" t="str">
        <f t="shared" si="55"/>
        <v>Primera Infancia</v>
      </c>
    </row>
    <row r="1794" spans="1:38" ht="30">
      <c r="A1794" s="806" t="s">
        <v>885</v>
      </c>
      <c r="B1794" s="806" t="s">
        <v>782</v>
      </c>
      <c r="C1794" s="806" t="s">
        <v>788</v>
      </c>
      <c r="D1794" s="806" t="s">
        <v>789</v>
      </c>
      <c r="E1794" s="807">
        <v>1</v>
      </c>
      <c r="K1794" s="806" t="s">
        <v>683</v>
      </c>
      <c r="L1794" s="806" t="s">
        <v>912</v>
      </c>
      <c r="M1794" s="806" t="s">
        <v>795</v>
      </c>
      <c r="N1794" s="807">
        <v>8</v>
      </c>
      <c r="O1794" s="884"/>
      <c r="P1794" s="806" t="s">
        <v>823</v>
      </c>
      <c r="Q1794" s="807">
        <v>28</v>
      </c>
      <c r="R1794" s="807">
        <v>42</v>
      </c>
      <c r="S1794" s="759" t="str">
        <f t="shared" si="54"/>
        <v>Adulto</v>
      </c>
      <c r="U1794" s="886"/>
      <c r="V1794" s="887"/>
      <c r="W1794" s="887"/>
      <c r="X1794" s="293"/>
      <c r="Z1794" s="886"/>
      <c r="AA1794" s="886"/>
      <c r="AB1794" s="887"/>
      <c r="AC1794" s="886"/>
      <c r="AI1794" s="806" t="s">
        <v>827</v>
      </c>
      <c r="AJ1794" s="807">
        <v>4</v>
      </c>
      <c r="AK1794" s="807">
        <v>3</v>
      </c>
      <c r="AL1794" s="759" t="str">
        <f t="shared" si="55"/>
        <v>Primera Infancia</v>
      </c>
    </row>
    <row r="1795" spans="1:38" ht="30">
      <c r="A1795" s="806" t="s">
        <v>885</v>
      </c>
      <c r="B1795" s="806" t="s">
        <v>782</v>
      </c>
      <c r="C1795" s="806" t="s">
        <v>783</v>
      </c>
      <c r="D1795" s="806" t="s">
        <v>789</v>
      </c>
      <c r="E1795" s="807">
        <v>4</v>
      </c>
      <c r="K1795" s="806" t="s">
        <v>683</v>
      </c>
      <c r="L1795" s="806" t="s">
        <v>912</v>
      </c>
      <c r="M1795" s="806" t="s">
        <v>829</v>
      </c>
      <c r="N1795" s="807">
        <v>5</v>
      </c>
      <c r="O1795" s="884"/>
      <c r="P1795" s="806" t="s">
        <v>823</v>
      </c>
      <c r="Q1795" s="807">
        <v>32</v>
      </c>
      <c r="R1795" s="807">
        <v>43</v>
      </c>
      <c r="S1795" s="759" t="str">
        <f t="shared" ref="S1795:S1858" si="56">IF(P1795=0,"",IF(AND(R1795&gt;=0,R1795&lt;=5),"Primera Infancia",IF(AND(R1795&gt;=6,R1795&lt;=11),"Infancia",IF(AND(R1795&gt;=12,R1795&lt;=17),"Adolescente",IF(AND(R1795&gt;=18,R1795&lt;=28),"Juventud",IF(AND(R1795&gt;=29,R1795&lt;=59),"Adulto","Vejez"))))))</f>
        <v>Adulto</v>
      </c>
      <c r="U1795" s="886"/>
      <c r="V1795" s="887"/>
      <c r="W1795" s="887"/>
      <c r="X1795" s="293"/>
      <c r="Z1795" s="886"/>
      <c r="AA1795" s="886"/>
      <c r="AB1795" s="887"/>
      <c r="AC1795" s="886"/>
      <c r="AI1795" s="806" t="s">
        <v>827</v>
      </c>
      <c r="AJ1795" s="807">
        <v>6</v>
      </c>
      <c r="AK1795" s="807">
        <v>4</v>
      </c>
      <c r="AL1795" s="759" t="str">
        <f t="shared" ref="AL1795:AL1858" si="57">IF(AI1795=0,"",IF(AND(AK1795&gt;=0,AK1795&lt;=5),"Primera Infancia",IF(AND(AK1795&gt;=6,AK1795&lt;=11),"Infancia",IF(AND(AK1795&gt;=12,AK1795&lt;=17),"Adolescente",IF(AND(AK1795&gt;=18,AK1795&lt;=28),"Juventud",IF(AND(AK1795&gt;=29,AK1795&lt;=59),"Adulto","Vejez"))))))</f>
        <v>Primera Infancia</v>
      </c>
    </row>
    <row r="1796" spans="1:38" ht="30">
      <c r="A1796" s="806" t="s">
        <v>885</v>
      </c>
      <c r="B1796" s="806" t="s">
        <v>662</v>
      </c>
      <c r="C1796" s="806" t="s">
        <v>788</v>
      </c>
      <c r="D1796" s="806" t="s">
        <v>789</v>
      </c>
      <c r="E1796" s="807">
        <v>441</v>
      </c>
      <c r="K1796" s="806" t="s">
        <v>683</v>
      </c>
      <c r="L1796" s="806" t="s">
        <v>912</v>
      </c>
      <c r="M1796" s="806" t="s">
        <v>798</v>
      </c>
      <c r="N1796" s="807">
        <v>25</v>
      </c>
      <c r="O1796" s="884"/>
      <c r="P1796" s="806" t="s">
        <v>823</v>
      </c>
      <c r="Q1796" s="807">
        <v>51</v>
      </c>
      <c r="R1796" s="807">
        <v>44</v>
      </c>
      <c r="S1796" s="759" t="str">
        <f t="shared" si="56"/>
        <v>Adulto</v>
      </c>
      <c r="U1796" s="886"/>
      <c r="V1796" s="887"/>
      <c r="W1796" s="887"/>
      <c r="X1796" s="293"/>
      <c r="Z1796" s="886"/>
      <c r="AA1796" s="886"/>
      <c r="AB1796" s="887"/>
      <c r="AC1796" s="886"/>
      <c r="AI1796" s="806" t="s">
        <v>827</v>
      </c>
      <c r="AJ1796" s="807">
        <v>5</v>
      </c>
      <c r="AK1796" s="807">
        <v>5</v>
      </c>
      <c r="AL1796" s="759" t="str">
        <f t="shared" si="57"/>
        <v>Primera Infancia</v>
      </c>
    </row>
    <row r="1797" spans="1:38" ht="15">
      <c r="A1797" s="806" t="s">
        <v>885</v>
      </c>
      <c r="B1797" s="806" t="s">
        <v>662</v>
      </c>
      <c r="C1797" s="806" t="s">
        <v>788</v>
      </c>
      <c r="D1797" s="806" t="s">
        <v>784</v>
      </c>
      <c r="E1797" s="807">
        <v>243</v>
      </c>
      <c r="K1797" s="806" t="s">
        <v>683</v>
      </c>
      <c r="L1797" s="806" t="s">
        <v>912</v>
      </c>
      <c r="M1797" s="806" t="s">
        <v>669</v>
      </c>
      <c r="N1797" s="807">
        <v>1</v>
      </c>
      <c r="O1797" s="884"/>
      <c r="P1797" s="806" t="s">
        <v>823</v>
      </c>
      <c r="Q1797" s="807">
        <v>22</v>
      </c>
      <c r="R1797" s="807">
        <v>45</v>
      </c>
      <c r="S1797" s="759" t="str">
        <f t="shared" si="56"/>
        <v>Adulto</v>
      </c>
      <c r="U1797" s="886"/>
      <c r="V1797" s="887"/>
      <c r="W1797" s="887"/>
      <c r="X1797" s="293"/>
      <c r="Z1797" s="886"/>
      <c r="AA1797" s="886"/>
      <c r="AB1797" s="887"/>
      <c r="AC1797" s="886"/>
      <c r="AI1797" s="806" t="s">
        <v>827</v>
      </c>
      <c r="AJ1797" s="807">
        <v>13</v>
      </c>
      <c r="AK1797" s="807">
        <v>6</v>
      </c>
      <c r="AL1797" s="759" t="str">
        <f t="shared" si="57"/>
        <v>Infancia</v>
      </c>
    </row>
    <row r="1798" spans="1:38" ht="15">
      <c r="A1798" s="806" t="s">
        <v>885</v>
      </c>
      <c r="B1798" s="806" t="s">
        <v>662</v>
      </c>
      <c r="C1798" s="806" t="s">
        <v>783</v>
      </c>
      <c r="D1798" s="806" t="s">
        <v>789</v>
      </c>
      <c r="E1798" s="807">
        <v>598</v>
      </c>
      <c r="K1798" s="806" t="s">
        <v>683</v>
      </c>
      <c r="L1798" s="806" t="s">
        <v>912</v>
      </c>
      <c r="M1798" s="806" t="s">
        <v>799</v>
      </c>
      <c r="N1798" s="807">
        <v>11</v>
      </c>
      <c r="O1798" s="884"/>
      <c r="P1798" s="806" t="s">
        <v>823</v>
      </c>
      <c r="Q1798" s="807">
        <v>39</v>
      </c>
      <c r="R1798" s="807">
        <v>46</v>
      </c>
      <c r="S1798" s="759" t="str">
        <f t="shared" si="56"/>
        <v>Adulto</v>
      </c>
      <c r="U1798" s="886"/>
      <c r="V1798" s="887"/>
      <c r="W1798" s="887"/>
      <c r="X1798" s="293"/>
      <c r="Z1798" s="886"/>
      <c r="AA1798" s="886"/>
      <c r="AB1798" s="887"/>
      <c r="AC1798" s="886"/>
      <c r="AI1798" s="806" t="s">
        <v>827</v>
      </c>
      <c r="AJ1798" s="807">
        <v>7</v>
      </c>
      <c r="AK1798" s="807">
        <v>7</v>
      </c>
      <c r="AL1798" s="759" t="str">
        <f t="shared" si="57"/>
        <v>Infancia</v>
      </c>
    </row>
    <row r="1799" spans="1:38" ht="15">
      <c r="A1799" s="806" t="s">
        <v>885</v>
      </c>
      <c r="B1799" s="806" t="s">
        <v>662</v>
      </c>
      <c r="C1799" s="806" t="s">
        <v>783</v>
      </c>
      <c r="D1799" s="806" t="s">
        <v>784</v>
      </c>
      <c r="E1799" s="807">
        <v>286</v>
      </c>
      <c r="K1799" s="806" t="s">
        <v>683</v>
      </c>
      <c r="L1799" s="806" t="s">
        <v>912</v>
      </c>
      <c r="M1799" s="806" t="s">
        <v>801</v>
      </c>
      <c r="N1799" s="807">
        <v>119</v>
      </c>
      <c r="O1799" s="884"/>
      <c r="P1799" s="806" t="s">
        <v>823</v>
      </c>
      <c r="Q1799" s="807">
        <v>28</v>
      </c>
      <c r="R1799" s="807">
        <v>47</v>
      </c>
      <c r="S1799" s="759" t="str">
        <f t="shared" si="56"/>
        <v>Adulto</v>
      </c>
      <c r="U1799" s="886"/>
      <c r="V1799" s="887"/>
      <c r="W1799" s="887"/>
      <c r="X1799" s="293"/>
      <c r="Z1799" s="886"/>
      <c r="AA1799" s="886"/>
      <c r="AB1799" s="887"/>
      <c r="AC1799" s="886"/>
      <c r="AI1799" s="806" t="s">
        <v>827</v>
      </c>
      <c r="AJ1799" s="807">
        <v>7</v>
      </c>
      <c r="AK1799" s="807">
        <v>8</v>
      </c>
      <c r="AL1799" s="759" t="str">
        <f t="shared" si="57"/>
        <v>Infancia</v>
      </c>
    </row>
    <row r="1800" spans="1:38" ht="15">
      <c r="A1800" s="806" t="s">
        <v>885</v>
      </c>
      <c r="B1800" s="806" t="s">
        <v>666</v>
      </c>
      <c r="C1800" s="806" t="s">
        <v>788</v>
      </c>
      <c r="D1800" s="806" t="s">
        <v>789</v>
      </c>
      <c r="E1800" s="807">
        <v>44</v>
      </c>
      <c r="K1800" s="806" t="s">
        <v>683</v>
      </c>
      <c r="L1800" s="806" t="s">
        <v>912</v>
      </c>
      <c r="M1800" s="806" t="s">
        <v>673</v>
      </c>
      <c r="N1800" s="807">
        <v>2</v>
      </c>
      <c r="O1800" s="884"/>
      <c r="P1800" s="806" t="s">
        <v>823</v>
      </c>
      <c r="Q1800" s="807">
        <v>36</v>
      </c>
      <c r="R1800" s="807">
        <v>48</v>
      </c>
      <c r="S1800" s="759" t="str">
        <f t="shared" si="56"/>
        <v>Adulto</v>
      </c>
      <c r="U1800" s="886"/>
      <c r="V1800" s="887"/>
      <c r="W1800" s="887"/>
      <c r="X1800" s="293"/>
      <c r="Z1800" s="886"/>
      <c r="AA1800" s="886"/>
      <c r="AB1800" s="887"/>
      <c r="AC1800" s="886"/>
      <c r="AI1800" s="806" t="s">
        <v>827</v>
      </c>
      <c r="AJ1800" s="807">
        <v>16</v>
      </c>
      <c r="AK1800" s="807">
        <v>9</v>
      </c>
      <c r="AL1800" s="759" t="str">
        <f t="shared" si="57"/>
        <v>Infancia</v>
      </c>
    </row>
    <row r="1801" spans="1:38" ht="15">
      <c r="A1801" s="806" t="s">
        <v>885</v>
      </c>
      <c r="B1801" s="806" t="s">
        <v>666</v>
      </c>
      <c r="C1801" s="806" t="s">
        <v>788</v>
      </c>
      <c r="D1801" s="806" t="s">
        <v>784</v>
      </c>
      <c r="E1801" s="807">
        <v>39</v>
      </c>
      <c r="K1801" s="806" t="s">
        <v>683</v>
      </c>
      <c r="L1801" s="806" t="s">
        <v>912</v>
      </c>
      <c r="M1801" s="806" t="s">
        <v>674</v>
      </c>
      <c r="N1801" s="807">
        <v>10317</v>
      </c>
      <c r="O1801" s="884"/>
      <c r="P1801" s="806" t="s">
        <v>823</v>
      </c>
      <c r="Q1801" s="807">
        <v>38</v>
      </c>
      <c r="R1801" s="807">
        <v>49</v>
      </c>
      <c r="S1801" s="759" t="str">
        <f t="shared" si="56"/>
        <v>Adulto</v>
      </c>
      <c r="U1801" s="886"/>
      <c r="V1801" s="887"/>
      <c r="W1801" s="887"/>
      <c r="X1801" s="293"/>
      <c r="Z1801" s="886"/>
      <c r="AA1801" s="886"/>
      <c r="AB1801" s="887"/>
      <c r="AC1801" s="886"/>
      <c r="AI1801" s="806" t="s">
        <v>827</v>
      </c>
      <c r="AJ1801" s="807">
        <v>4</v>
      </c>
      <c r="AK1801" s="807">
        <v>10</v>
      </c>
      <c r="AL1801" s="759" t="str">
        <f t="shared" si="57"/>
        <v>Infancia</v>
      </c>
    </row>
    <row r="1802" spans="1:38" ht="15">
      <c r="A1802" s="806" t="s">
        <v>885</v>
      </c>
      <c r="B1802" s="806" t="s">
        <v>666</v>
      </c>
      <c r="C1802" s="806" t="s">
        <v>783</v>
      </c>
      <c r="D1802" s="806" t="s">
        <v>789</v>
      </c>
      <c r="E1802" s="807">
        <v>103</v>
      </c>
      <c r="K1802" s="806" t="s">
        <v>683</v>
      </c>
      <c r="L1802" s="806" t="s">
        <v>912</v>
      </c>
      <c r="M1802" s="806" t="s">
        <v>676</v>
      </c>
      <c r="N1802" s="807">
        <v>1</v>
      </c>
      <c r="O1802" s="884"/>
      <c r="P1802" s="806" t="s">
        <v>823</v>
      </c>
      <c r="Q1802" s="807">
        <v>41</v>
      </c>
      <c r="R1802" s="807">
        <v>50</v>
      </c>
      <c r="S1802" s="759" t="str">
        <f t="shared" si="56"/>
        <v>Adulto</v>
      </c>
      <c r="U1802" s="886"/>
      <c r="V1802" s="887"/>
      <c r="W1802" s="887"/>
      <c r="X1802" s="293"/>
      <c r="Z1802" s="886"/>
      <c r="AA1802" s="886"/>
      <c r="AB1802" s="887"/>
      <c r="AC1802" s="886"/>
      <c r="AI1802" s="806" t="s">
        <v>827</v>
      </c>
      <c r="AJ1802" s="807">
        <v>11</v>
      </c>
      <c r="AK1802" s="807">
        <v>11</v>
      </c>
      <c r="AL1802" s="759" t="str">
        <f t="shared" si="57"/>
        <v>Infancia</v>
      </c>
    </row>
    <row r="1803" spans="1:38" ht="30">
      <c r="A1803" s="806" t="s">
        <v>885</v>
      </c>
      <c r="B1803" s="806" t="s">
        <v>666</v>
      </c>
      <c r="C1803" s="806" t="s">
        <v>783</v>
      </c>
      <c r="D1803" s="806" t="s">
        <v>784</v>
      </c>
      <c r="E1803" s="807">
        <v>63</v>
      </c>
      <c r="K1803" s="806" t="s">
        <v>683</v>
      </c>
      <c r="L1803" s="806" t="s">
        <v>912</v>
      </c>
      <c r="M1803" s="806" t="s">
        <v>678</v>
      </c>
      <c r="N1803" s="807">
        <v>2</v>
      </c>
      <c r="O1803" s="884"/>
      <c r="P1803" s="806" t="s">
        <v>823</v>
      </c>
      <c r="Q1803" s="807">
        <v>36</v>
      </c>
      <c r="R1803" s="807">
        <v>51</v>
      </c>
      <c r="S1803" s="759" t="str">
        <f t="shared" si="56"/>
        <v>Adulto</v>
      </c>
      <c r="U1803" s="886"/>
      <c r="V1803" s="887"/>
      <c r="W1803" s="887"/>
      <c r="X1803" s="293"/>
      <c r="Z1803" s="886"/>
      <c r="AA1803" s="886"/>
      <c r="AB1803" s="887"/>
      <c r="AC1803" s="886"/>
      <c r="AI1803" s="806" t="s">
        <v>827</v>
      </c>
      <c r="AJ1803" s="807">
        <v>14</v>
      </c>
      <c r="AK1803" s="807">
        <v>12</v>
      </c>
      <c r="AL1803" s="759" t="str">
        <f t="shared" si="57"/>
        <v>Adolescente</v>
      </c>
    </row>
    <row r="1804" spans="1:38" ht="30">
      <c r="A1804" s="806" t="s">
        <v>885</v>
      </c>
      <c r="B1804" s="806" t="s">
        <v>787</v>
      </c>
      <c r="C1804" s="806" t="s">
        <v>788</v>
      </c>
      <c r="D1804" s="806" t="s">
        <v>784</v>
      </c>
      <c r="E1804" s="807">
        <v>2</v>
      </c>
      <c r="K1804" s="806" t="s">
        <v>683</v>
      </c>
      <c r="L1804" s="806" t="s">
        <v>912</v>
      </c>
      <c r="M1804" s="806" t="s">
        <v>683</v>
      </c>
      <c r="N1804" s="807">
        <v>2</v>
      </c>
      <c r="O1804" s="884"/>
      <c r="P1804" s="806" t="s">
        <v>823</v>
      </c>
      <c r="Q1804" s="807">
        <v>38</v>
      </c>
      <c r="R1804" s="807">
        <v>52</v>
      </c>
      <c r="S1804" s="759" t="str">
        <f t="shared" si="56"/>
        <v>Adulto</v>
      </c>
      <c r="U1804" s="886"/>
      <c r="V1804" s="887"/>
      <c r="W1804" s="887"/>
      <c r="X1804" s="293"/>
      <c r="Z1804" s="886"/>
      <c r="AA1804" s="886"/>
      <c r="AB1804" s="887"/>
      <c r="AC1804" s="886"/>
      <c r="AI1804" s="806" t="s">
        <v>827</v>
      </c>
      <c r="AJ1804" s="807">
        <v>11</v>
      </c>
      <c r="AK1804" s="807">
        <v>13</v>
      </c>
      <c r="AL1804" s="759" t="str">
        <f t="shared" si="57"/>
        <v>Adolescente</v>
      </c>
    </row>
    <row r="1805" spans="1:38" ht="30">
      <c r="A1805" s="806" t="s">
        <v>885</v>
      </c>
      <c r="B1805" s="806" t="s">
        <v>787</v>
      </c>
      <c r="C1805" s="806" t="s">
        <v>783</v>
      </c>
      <c r="D1805" s="806" t="s">
        <v>789</v>
      </c>
      <c r="E1805" s="807">
        <v>1</v>
      </c>
      <c r="K1805" s="806" t="s">
        <v>683</v>
      </c>
      <c r="L1805" s="806" t="s">
        <v>912</v>
      </c>
      <c r="M1805" s="806" t="s">
        <v>684</v>
      </c>
      <c r="N1805" s="807">
        <v>2000</v>
      </c>
      <c r="O1805" s="884"/>
      <c r="P1805" s="806" t="s">
        <v>823</v>
      </c>
      <c r="Q1805" s="807">
        <v>41</v>
      </c>
      <c r="R1805" s="807">
        <v>53</v>
      </c>
      <c r="S1805" s="759" t="str">
        <f t="shared" si="56"/>
        <v>Adulto</v>
      </c>
      <c r="U1805" s="886"/>
      <c r="V1805" s="887"/>
      <c r="W1805" s="887"/>
      <c r="X1805" s="293"/>
      <c r="Z1805" s="886"/>
      <c r="AA1805" s="886"/>
      <c r="AB1805" s="887"/>
      <c r="AC1805" s="886"/>
      <c r="AI1805" s="806" t="s">
        <v>827</v>
      </c>
      <c r="AJ1805" s="807">
        <v>16</v>
      </c>
      <c r="AK1805" s="807">
        <v>14</v>
      </c>
      <c r="AL1805" s="759" t="str">
        <f t="shared" si="57"/>
        <v>Adolescente</v>
      </c>
    </row>
    <row r="1806" spans="1:38" ht="30">
      <c r="A1806" s="806" t="s">
        <v>885</v>
      </c>
      <c r="B1806" s="806" t="s">
        <v>787</v>
      </c>
      <c r="C1806" s="806" t="s">
        <v>783</v>
      </c>
      <c r="D1806" s="806" t="s">
        <v>784</v>
      </c>
      <c r="E1806" s="807">
        <v>1</v>
      </c>
      <c r="K1806" s="806" t="s">
        <v>683</v>
      </c>
      <c r="L1806" s="806" t="s">
        <v>919</v>
      </c>
      <c r="M1806" s="806" t="s">
        <v>662</v>
      </c>
      <c r="N1806" s="807">
        <v>1</v>
      </c>
      <c r="O1806" s="884"/>
      <c r="P1806" s="806" t="s">
        <v>823</v>
      </c>
      <c r="Q1806" s="807">
        <v>35</v>
      </c>
      <c r="R1806" s="807">
        <v>54</v>
      </c>
      <c r="S1806" s="759" t="str">
        <f t="shared" si="56"/>
        <v>Adulto</v>
      </c>
      <c r="U1806" s="886"/>
      <c r="V1806" s="887"/>
      <c r="W1806" s="887"/>
      <c r="X1806" s="293"/>
      <c r="Z1806" s="886"/>
      <c r="AA1806" s="886"/>
      <c r="AB1806" s="887"/>
      <c r="AC1806" s="886"/>
      <c r="AI1806" s="806" t="s">
        <v>827</v>
      </c>
      <c r="AJ1806" s="807">
        <v>10</v>
      </c>
      <c r="AK1806" s="807">
        <v>15</v>
      </c>
      <c r="AL1806" s="759" t="str">
        <f t="shared" si="57"/>
        <v>Adolescente</v>
      </c>
    </row>
    <row r="1807" spans="1:38" ht="30">
      <c r="A1807" s="806" t="s">
        <v>885</v>
      </c>
      <c r="B1807" s="806" t="s">
        <v>796</v>
      </c>
      <c r="C1807" s="806" t="s">
        <v>783</v>
      </c>
      <c r="D1807" s="806" t="s">
        <v>789</v>
      </c>
      <c r="E1807" s="807">
        <v>1</v>
      </c>
      <c r="K1807" s="806" t="s">
        <v>683</v>
      </c>
      <c r="L1807" s="806" t="s">
        <v>919</v>
      </c>
      <c r="M1807" s="806" t="s">
        <v>791</v>
      </c>
      <c r="N1807" s="807">
        <v>19</v>
      </c>
      <c r="O1807" s="884"/>
      <c r="P1807" s="806" t="s">
        <v>823</v>
      </c>
      <c r="Q1807" s="807">
        <v>37</v>
      </c>
      <c r="R1807" s="807">
        <v>55</v>
      </c>
      <c r="S1807" s="759" t="str">
        <f t="shared" si="56"/>
        <v>Adulto</v>
      </c>
      <c r="U1807" s="886"/>
      <c r="V1807" s="887"/>
      <c r="W1807" s="887"/>
      <c r="X1807" s="293"/>
      <c r="Z1807" s="886"/>
      <c r="AA1807" s="886"/>
      <c r="AB1807" s="887"/>
      <c r="AC1807" s="886"/>
      <c r="AI1807" s="806" t="s">
        <v>827</v>
      </c>
      <c r="AJ1807" s="807">
        <v>18</v>
      </c>
      <c r="AK1807" s="807">
        <v>16</v>
      </c>
      <c r="AL1807" s="759" t="str">
        <f t="shared" si="57"/>
        <v>Adolescente</v>
      </c>
    </row>
    <row r="1808" spans="1:38" ht="30">
      <c r="A1808" s="806" t="s">
        <v>885</v>
      </c>
      <c r="B1808" s="806" t="s">
        <v>815</v>
      </c>
      <c r="C1808" s="806" t="s">
        <v>788</v>
      </c>
      <c r="D1808" s="806" t="s">
        <v>789</v>
      </c>
      <c r="E1808" s="807">
        <v>2129</v>
      </c>
      <c r="K1808" s="806" t="s">
        <v>683</v>
      </c>
      <c r="L1808" s="806" t="s">
        <v>919</v>
      </c>
      <c r="M1808" s="806" t="s">
        <v>824</v>
      </c>
      <c r="N1808" s="807">
        <v>51</v>
      </c>
      <c r="O1808" s="884"/>
      <c r="P1808" s="806" t="s">
        <v>823</v>
      </c>
      <c r="Q1808" s="807">
        <v>38</v>
      </c>
      <c r="R1808" s="807">
        <v>56</v>
      </c>
      <c r="S1808" s="759" t="str">
        <f t="shared" si="56"/>
        <v>Adulto</v>
      </c>
      <c r="U1808" s="886"/>
      <c r="V1808" s="887"/>
      <c r="W1808" s="887"/>
      <c r="X1808" s="293"/>
      <c r="Z1808" s="886"/>
      <c r="AA1808" s="886"/>
      <c r="AB1808" s="887"/>
      <c r="AC1808" s="886"/>
      <c r="AI1808" s="806" t="s">
        <v>827</v>
      </c>
      <c r="AJ1808" s="807">
        <v>9</v>
      </c>
      <c r="AK1808" s="807">
        <v>17</v>
      </c>
      <c r="AL1808" s="759" t="str">
        <f t="shared" si="57"/>
        <v>Adolescente</v>
      </c>
    </row>
    <row r="1809" spans="1:38" ht="15">
      <c r="A1809" s="806" t="s">
        <v>885</v>
      </c>
      <c r="B1809" s="806" t="s">
        <v>815</v>
      </c>
      <c r="C1809" s="806" t="s">
        <v>788</v>
      </c>
      <c r="D1809" s="806" t="s">
        <v>784</v>
      </c>
      <c r="E1809" s="807">
        <v>944</v>
      </c>
      <c r="K1809" s="806" t="s">
        <v>683</v>
      </c>
      <c r="L1809" s="806" t="s">
        <v>919</v>
      </c>
      <c r="M1809" s="806" t="s">
        <v>666</v>
      </c>
      <c r="N1809" s="807">
        <v>3</v>
      </c>
      <c r="O1809" s="884"/>
      <c r="P1809" s="806" t="s">
        <v>823</v>
      </c>
      <c r="Q1809" s="807">
        <v>42</v>
      </c>
      <c r="R1809" s="807">
        <v>57</v>
      </c>
      <c r="S1809" s="759" t="str">
        <f t="shared" si="56"/>
        <v>Adulto</v>
      </c>
      <c r="U1809" s="886"/>
      <c r="V1809" s="887"/>
      <c r="W1809" s="887"/>
      <c r="X1809" s="293"/>
      <c r="Z1809" s="886"/>
      <c r="AA1809" s="886"/>
      <c r="AB1809" s="887"/>
      <c r="AC1809" s="886"/>
      <c r="AI1809" s="806" t="s">
        <v>827</v>
      </c>
      <c r="AJ1809" s="807">
        <v>16</v>
      </c>
      <c r="AK1809" s="807">
        <v>18</v>
      </c>
      <c r="AL1809" s="759" t="str">
        <f t="shared" si="57"/>
        <v>Juventud</v>
      </c>
    </row>
    <row r="1810" spans="1:38" ht="15">
      <c r="A1810" s="806" t="s">
        <v>885</v>
      </c>
      <c r="B1810" s="806" t="s">
        <v>815</v>
      </c>
      <c r="C1810" s="806" t="s">
        <v>783</v>
      </c>
      <c r="D1810" s="806" t="s">
        <v>789</v>
      </c>
      <c r="E1810" s="807">
        <v>2330</v>
      </c>
      <c r="K1810" s="806" t="s">
        <v>683</v>
      </c>
      <c r="L1810" s="806" t="s">
        <v>919</v>
      </c>
      <c r="M1810" s="806" t="s">
        <v>794</v>
      </c>
      <c r="N1810" s="807">
        <v>13</v>
      </c>
      <c r="O1810" s="884"/>
      <c r="P1810" s="806" t="s">
        <v>823</v>
      </c>
      <c r="Q1810" s="807">
        <v>27</v>
      </c>
      <c r="R1810" s="807">
        <v>58</v>
      </c>
      <c r="S1810" s="759" t="str">
        <f t="shared" si="56"/>
        <v>Adulto</v>
      </c>
      <c r="U1810" s="886"/>
      <c r="V1810" s="887"/>
      <c r="W1810" s="887"/>
      <c r="X1810" s="293"/>
      <c r="Z1810" s="886"/>
      <c r="AA1810" s="886"/>
      <c r="AB1810" s="887"/>
      <c r="AC1810" s="886"/>
      <c r="AI1810" s="806" t="s">
        <v>827</v>
      </c>
      <c r="AJ1810" s="807">
        <v>9</v>
      </c>
      <c r="AK1810" s="807">
        <v>19</v>
      </c>
      <c r="AL1810" s="759" t="str">
        <f t="shared" si="57"/>
        <v>Juventud</v>
      </c>
    </row>
    <row r="1811" spans="1:38" ht="15">
      <c r="A1811" s="806" t="s">
        <v>885</v>
      </c>
      <c r="B1811" s="806" t="s">
        <v>815</v>
      </c>
      <c r="C1811" s="806" t="s">
        <v>783</v>
      </c>
      <c r="D1811" s="806" t="s">
        <v>784</v>
      </c>
      <c r="E1811" s="807">
        <v>890</v>
      </c>
      <c r="K1811" s="806" t="s">
        <v>683</v>
      </c>
      <c r="L1811" s="806" t="s">
        <v>919</v>
      </c>
      <c r="M1811" s="806" t="s">
        <v>795</v>
      </c>
      <c r="N1811" s="807">
        <v>3</v>
      </c>
      <c r="O1811" s="884"/>
      <c r="P1811" s="806" t="s">
        <v>823</v>
      </c>
      <c r="Q1811" s="807">
        <v>42</v>
      </c>
      <c r="R1811" s="807">
        <v>59</v>
      </c>
      <c r="S1811" s="759" t="str">
        <f t="shared" si="56"/>
        <v>Adulto</v>
      </c>
      <c r="U1811" s="886"/>
      <c r="V1811" s="887"/>
      <c r="W1811" s="887"/>
      <c r="X1811" s="293"/>
      <c r="Z1811" s="886"/>
      <c r="AA1811" s="886"/>
      <c r="AB1811" s="887"/>
      <c r="AC1811" s="886"/>
      <c r="AI1811" s="806" t="s">
        <v>827</v>
      </c>
      <c r="AJ1811" s="807">
        <v>15</v>
      </c>
      <c r="AK1811" s="807">
        <v>20</v>
      </c>
      <c r="AL1811" s="759" t="str">
        <f t="shared" si="57"/>
        <v>Juventud</v>
      </c>
    </row>
    <row r="1812" spans="1:38" ht="15">
      <c r="A1812" s="806" t="s">
        <v>885</v>
      </c>
      <c r="B1812" s="806" t="s">
        <v>818</v>
      </c>
      <c r="C1812" s="806" t="s">
        <v>788</v>
      </c>
      <c r="D1812" s="806" t="s">
        <v>789</v>
      </c>
      <c r="E1812" s="807">
        <v>1</v>
      </c>
      <c r="K1812" s="806" t="s">
        <v>683</v>
      </c>
      <c r="L1812" s="806" t="s">
        <v>919</v>
      </c>
      <c r="M1812" s="806" t="s">
        <v>829</v>
      </c>
      <c r="N1812" s="807">
        <v>28</v>
      </c>
      <c r="O1812" s="884"/>
      <c r="P1812" s="806" t="s">
        <v>823</v>
      </c>
      <c r="Q1812" s="807">
        <v>23</v>
      </c>
      <c r="R1812" s="807">
        <v>60</v>
      </c>
      <c r="S1812" s="759" t="str">
        <f t="shared" si="56"/>
        <v>Vejez</v>
      </c>
      <c r="U1812" s="886"/>
      <c r="V1812" s="887"/>
      <c r="W1812" s="887"/>
      <c r="X1812" s="293"/>
      <c r="Z1812" s="886"/>
      <c r="AA1812" s="886"/>
      <c r="AB1812" s="887"/>
      <c r="AC1812" s="886"/>
      <c r="AI1812" s="806" t="s">
        <v>827</v>
      </c>
      <c r="AJ1812" s="807">
        <v>12</v>
      </c>
      <c r="AK1812" s="807">
        <v>21</v>
      </c>
      <c r="AL1812" s="759" t="str">
        <f t="shared" si="57"/>
        <v>Juventud</v>
      </c>
    </row>
    <row r="1813" spans="1:38" ht="15">
      <c r="A1813" s="806" t="s">
        <v>885</v>
      </c>
      <c r="B1813" s="806" t="s">
        <v>818</v>
      </c>
      <c r="C1813" s="806" t="s">
        <v>788</v>
      </c>
      <c r="D1813" s="806" t="s">
        <v>784</v>
      </c>
      <c r="E1813" s="807">
        <v>2</v>
      </c>
      <c r="K1813" s="806" t="s">
        <v>683</v>
      </c>
      <c r="L1813" s="806" t="s">
        <v>919</v>
      </c>
      <c r="M1813" s="806" t="s">
        <v>798</v>
      </c>
      <c r="N1813" s="807">
        <v>18</v>
      </c>
      <c r="O1813" s="884"/>
      <c r="P1813" s="806" t="s">
        <v>823</v>
      </c>
      <c r="Q1813" s="807">
        <v>28</v>
      </c>
      <c r="R1813" s="807">
        <v>61</v>
      </c>
      <c r="S1813" s="759" t="str">
        <f t="shared" si="56"/>
        <v>Vejez</v>
      </c>
      <c r="U1813" s="886"/>
      <c r="V1813" s="887"/>
      <c r="W1813" s="887"/>
      <c r="X1813" s="293"/>
      <c r="Z1813" s="886"/>
      <c r="AA1813" s="886"/>
      <c r="AB1813" s="887"/>
      <c r="AC1813" s="886"/>
      <c r="AI1813" s="806" t="s">
        <v>827</v>
      </c>
      <c r="AJ1813" s="807">
        <v>22</v>
      </c>
      <c r="AK1813" s="807">
        <v>22</v>
      </c>
      <c r="AL1813" s="759" t="str">
        <f t="shared" si="57"/>
        <v>Juventud</v>
      </c>
    </row>
    <row r="1814" spans="1:38" ht="15">
      <c r="A1814" s="806" t="s">
        <v>885</v>
      </c>
      <c r="B1814" s="806" t="s">
        <v>818</v>
      </c>
      <c r="C1814" s="806" t="s">
        <v>783</v>
      </c>
      <c r="D1814" s="806" t="s">
        <v>789</v>
      </c>
      <c r="E1814" s="807">
        <v>3</v>
      </c>
      <c r="K1814" s="806" t="s">
        <v>683</v>
      </c>
      <c r="L1814" s="806" t="s">
        <v>919</v>
      </c>
      <c r="M1814" s="806" t="s">
        <v>799</v>
      </c>
      <c r="N1814" s="807">
        <v>1</v>
      </c>
      <c r="O1814" s="884"/>
      <c r="P1814" s="806" t="s">
        <v>823</v>
      </c>
      <c r="Q1814" s="807">
        <v>20</v>
      </c>
      <c r="R1814" s="807">
        <v>62</v>
      </c>
      <c r="S1814" s="759" t="str">
        <f t="shared" si="56"/>
        <v>Vejez</v>
      </c>
      <c r="U1814" s="886"/>
      <c r="V1814" s="887"/>
      <c r="W1814" s="887"/>
      <c r="X1814" s="293"/>
      <c r="Z1814" s="886"/>
      <c r="AA1814" s="886"/>
      <c r="AB1814" s="887"/>
      <c r="AC1814" s="886"/>
      <c r="AI1814" s="806" t="s">
        <v>827</v>
      </c>
      <c r="AJ1814" s="807">
        <v>16</v>
      </c>
      <c r="AK1814" s="807">
        <v>23</v>
      </c>
      <c r="AL1814" s="759" t="str">
        <f t="shared" si="57"/>
        <v>Juventud</v>
      </c>
    </row>
    <row r="1815" spans="1:38" ht="15">
      <c r="A1815" s="806" t="s">
        <v>885</v>
      </c>
      <c r="B1815" s="806" t="s">
        <v>818</v>
      </c>
      <c r="C1815" s="806" t="s">
        <v>783</v>
      </c>
      <c r="D1815" s="806" t="s">
        <v>784</v>
      </c>
      <c r="E1815" s="807">
        <v>3</v>
      </c>
      <c r="K1815" s="806" t="s">
        <v>683</v>
      </c>
      <c r="L1815" s="806" t="s">
        <v>919</v>
      </c>
      <c r="M1815" s="806" t="s">
        <v>801</v>
      </c>
      <c r="N1815" s="807">
        <v>60</v>
      </c>
      <c r="O1815" s="884"/>
      <c r="P1815" s="806" t="s">
        <v>823</v>
      </c>
      <c r="Q1815" s="807">
        <v>36</v>
      </c>
      <c r="R1815" s="807">
        <v>63</v>
      </c>
      <c r="S1815" s="759" t="str">
        <f t="shared" si="56"/>
        <v>Vejez</v>
      </c>
      <c r="U1815" s="886"/>
      <c r="V1815" s="887"/>
      <c r="W1815" s="887"/>
      <c r="X1815" s="293"/>
      <c r="Z1815" s="886"/>
      <c r="AA1815" s="886"/>
      <c r="AB1815" s="887"/>
      <c r="AC1815" s="886"/>
      <c r="AI1815" s="806" t="s">
        <v>827</v>
      </c>
      <c r="AJ1815" s="807">
        <v>16</v>
      </c>
      <c r="AK1815" s="807">
        <v>24</v>
      </c>
      <c r="AL1815" s="759" t="str">
        <f t="shared" si="57"/>
        <v>Juventud</v>
      </c>
    </row>
    <row r="1816" spans="1:38" ht="15">
      <c r="A1816" s="806" t="s">
        <v>886</v>
      </c>
      <c r="B1816" s="806" t="s">
        <v>782</v>
      </c>
      <c r="C1816" s="806" t="s">
        <v>783</v>
      </c>
      <c r="D1816" s="806" t="s">
        <v>789</v>
      </c>
      <c r="E1816" s="807">
        <v>1</v>
      </c>
      <c r="K1816" s="806" t="s">
        <v>683</v>
      </c>
      <c r="L1816" s="806" t="s">
        <v>919</v>
      </c>
      <c r="M1816" s="806" t="s">
        <v>674</v>
      </c>
      <c r="N1816" s="807">
        <v>7867</v>
      </c>
      <c r="O1816" s="884"/>
      <c r="P1816" s="806" t="s">
        <v>823</v>
      </c>
      <c r="Q1816" s="807">
        <v>24</v>
      </c>
      <c r="R1816" s="807">
        <v>64</v>
      </c>
      <c r="S1816" s="759" t="str">
        <f t="shared" si="56"/>
        <v>Vejez</v>
      </c>
      <c r="U1816" s="886"/>
      <c r="V1816" s="887"/>
      <c r="W1816" s="887"/>
      <c r="X1816" s="293"/>
      <c r="Z1816" s="886"/>
      <c r="AA1816" s="886"/>
      <c r="AB1816" s="887"/>
      <c r="AC1816" s="886"/>
      <c r="AI1816" s="806" t="s">
        <v>827</v>
      </c>
      <c r="AJ1816" s="807">
        <v>15</v>
      </c>
      <c r="AK1816" s="807">
        <v>25</v>
      </c>
      <c r="AL1816" s="759" t="str">
        <f t="shared" si="57"/>
        <v>Juventud</v>
      </c>
    </row>
    <row r="1817" spans="1:38" ht="15">
      <c r="A1817" s="806" t="s">
        <v>886</v>
      </c>
      <c r="B1817" s="806" t="s">
        <v>662</v>
      </c>
      <c r="C1817" s="806" t="s">
        <v>788</v>
      </c>
      <c r="D1817" s="806" t="s">
        <v>789</v>
      </c>
      <c r="E1817" s="807">
        <v>7580</v>
      </c>
      <c r="K1817" s="806" t="s">
        <v>683</v>
      </c>
      <c r="L1817" s="806" t="s">
        <v>919</v>
      </c>
      <c r="M1817" s="806" t="s">
        <v>683</v>
      </c>
      <c r="N1817" s="807">
        <v>2</v>
      </c>
      <c r="O1817" s="884"/>
      <c r="P1817" s="806" t="s">
        <v>823</v>
      </c>
      <c r="Q1817" s="807">
        <v>24</v>
      </c>
      <c r="R1817" s="807">
        <v>65</v>
      </c>
      <c r="S1817" s="759" t="str">
        <f t="shared" si="56"/>
        <v>Vejez</v>
      </c>
      <c r="U1817" s="886"/>
      <c r="V1817" s="887"/>
      <c r="W1817" s="887"/>
      <c r="X1817" s="293"/>
      <c r="Z1817" s="886"/>
      <c r="AA1817" s="886"/>
      <c r="AB1817" s="887"/>
      <c r="AC1817" s="886"/>
      <c r="AI1817" s="806" t="s">
        <v>827</v>
      </c>
      <c r="AJ1817" s="807">
        <v>16</v>
      </c>
      <c r="AK1817" s="807">
        <v>26</v>
      </c>
      <c r="AL1817" s="759" t="str">
        <f t="shared" si="57"/>
        <v>Juventud</v>
      </c>
    </row>
    <row r="1818" spans="1:38" ht="15">
      <c r="A1818" s="806" t="s">
        <v>886</v>
      </c>
      <c r="B1818" s="806" t="s">
        <v>662</v>
      </c>
      <c r="C1818" s="806" t="s">
        <v>788</v>
      </c>
      <c r="D1818" s="806" t="s">
        <v>784</v>
      </c>
      <c r="E1818" s="807">
        <v>3599</v>
      </c>
      <c r="K1818" s="806" t="s">
        <v>683</v>
      </c>
      <c r="L1818" s="806" t="s">
        <v>919</v>
      </c>
      <c r="M1818" s="806" t="s">
        <v>684</v>
      </c>
      <c r="N1818" s="807">
        <v>1121</v>
      </c>
      <c r="O1818" s="884"/>
      <c r="P1818" s="806" t="s">
        <v>823</v>
      </c>
      <c r="Q1818" s="807">
        <v>27</v>
      </c>
      <c r="R1818" s="807">
        <v>66</v>
      </c>
      <c r="S1818" s="759" t="str">
        <f t="shared" si="56"/>
        <v>Vejez</v>
      </c>
      <c r="U1818" s="886"/>
      <c r="V1818" s="887"/>
      <c r="W1818" s="887"/>
      <c r="X1818" s="293"/>
      <c r="Z1818" s="886"/>
      <c r="AA1818" s="886"/>
      <c r="AB1818" s="887"/>
      <c r="AC1818" s="886"/>
      <c r="AI1818" s="806" t="s">
        <v>827</v>
      </c>
      <c r="AJ1818" s="807">
        <v>9</v>
      </c>
      <c r="AK1818" s="807">
        <v>27</v>
      </c>
      <c r="AL1818" s="759" t="str">
        <f t="shared" si="57"/>
        <v>Juventud</v>
      </c>
    </row>
    <row r="1819" spans="1:38" ht="15">
      <c r="A1819" s="806" t="s">
        <v>886</v>
      </c>
      <c r="B1819" s="806" t="s">
        <v>662</v>
      </c>
      <c r="C1819" s="806" t="s">
        <v>783</v>
      </c>
      <c r="D1819" s="806" t="s">
        <v>789</v>
      </c>
      <c r="E1819" s="807">
        <v>7808</v>
      </c>
      <c r="K1819" s="806" t="s">
        <v>683</v>
      </c>
      <c r="L1819" s="806" t="s">
        <v>920</v>
      </c>
      <c r="M1819" s="806" t="s">
        <v>786</v>
      </c>
      <c r="N1819" s="807">
        <v>40</v>
      </c>
      <c r="O1819" s="884"/>
      <c r="P1819" s="806" t="s">
        <v>823</v>
      </c>
      <c r="Q1819" s="807">
        <v>17</v>
      </c>
      <c r="R1819" s="807">
        <v>67</v>
      </c>
      <c r="S1819" s="759" t="str">
        <f t="shared" si="56"/>
        <v>Vejez</v>
      </c>
      <c r="U1819" s="886"/>
      <c r="V1819" s="887"/>
      <c r="W1819" s="887"/>
      <c r="X1819" s="293"/>
      <c r="Z1819" s="886"/>
      <c r="AA1819" s="886"/>
      <c r="AB1819" s="887"/>
      <c r="AC1819" s="886"/>
      <c r="AI1819" s="806" t="s">
        <v>827</v>
      </c>
      <c r="AJ1819" s="807">
        <v>18</v>
      </c>
      <c r="AK1819" s="807">
        <v>28</v>
      </c>
      <c r="AL1819" s="759" t="str">
        <f t="shared" si="57"/>
        <v>Juventud</v>
      </c>
    </row>
    <row r="1820" spans="1:38" ht="15">
      <c r="A1820" s="806" t="s">
        <v>886</v>
      </c>
      <c r="B1820" s="806" t="s">
        <v>662</v>
      </c>
      <c r="C1820" s="806" t="s">
        <v>783</v>
      </c>
      <c r="D1820" s="806" t="s">
        <v>784</v>
      </c>
      <c r="E1820" s="807">
        <v>3664</v>
      </c>
      <c r="K1820" s="806" t="s">
        <v>683</v>
      </c>
      <c r="L1820" s="806" t="s">
        <v>920</v>
      </c>
      <c r="M1820" s="806" t="s">
        <v>808</v>
      </c>
      <c r="N1820" s="807">
        <v>1</v>
      </c>
      <c r="O1820" s="884"/>
      <c r="P1820" s="806" t="s">
        <v>823</v>
      </c>
      <c r="Q1820" s="807">
        <v>19</v>
      </c>
      <c r="R1820" s="807">
        <v>68</v>
      </c>
      <c r="S1820" s="759" t="str">
        <f t="shared" si="56"/>
        <v>Vejez</v>
      </c>
      <c r="U1820" s="886"/>
      <c r="V1820" s="887"/>
      <c r="W1820" s="887"/>
      <c r="X1820" s="293"/>
      <c r="Z1820" s="886"/>
      <c r="AA1820" s="886"/>
      <c r="AB1820" s="887"/>
      <c r="AC1820" s="886"/>
      <c r="AI1820" s="806" t="s">
        <v>827</v>
      </c>
      <c r="AJ1820" s="807">
        <v>18</v>
      </c>
      <c r="AK1820" s="807">
        <v>29</v>
      </c>
      <c r="AL1820" s="759" t="str">
        <f t="shared" si="57"/>
        <v>Adulto</v>
      </c>
    </row>
    <row r="1821" spans="1:38" ht="15">
      <c r="A1821" s="806" t="s">
        <v>886</v>
      </c>
      <c r="B1821" s="806" t="s">
        <v>666</v>
      </c>
      <c r="C1821" s="806" t="s">
        <v>788</v>
      </c>
      <c r="D1821" s="806" t="s">
        <v>789</v>
      </c>
      <c r="E1821" s="807">
        <v>160</v>
      </c>
      <c r="K1821" s="806" t="s">
        <v>683</v>
      </c>
      <c r="L1821" s="806" t="s">
        <v>920</v>
      </c>
      <c r="M1821" s="806" t="s">
        <v>791</v>
      </c>
      <c r="N1821" s="807">
        <v>4</v>
      </c>
      <c r="O1821" s="884"/>
      <c r="P1821" s="806" t="s">
        <v>823</v>
      </c>
      <c r="Q1821" s="807">
        <v>17</v>
      </c>
      <c r="R1821" s="807">
        <v>69</v>
      </c>
      <c r="S1821" s="759" t="str">
        <f t="shared" si="56"/>
        <v>Vejez</v>
      </c>
      <c r="U1821" s="886"/>
      <c r="V1821" s="887"/>
      <c r="W1821" s="887"/>
      <c r="X1821" s="293"/>
      <c r="Z1821" s="886"/>
      <c r="AA1821" s="886"/>
      <c r="AB1821" s="887"/>
      <c r="AC1821" s="886"/>
      <c r="AI1821" s="806" t="s">
        <v>827</v>
      </c>
      <c r="AJ1821" s="807">
        <v>13</v>
      </c>
      <c r="AK1821" s="807">
        <v>30</v>
      </c>
      <c r="AL1821" s="759" t="str">
        <f t="shared" si="57"/>
        <v>Adulto</v>
      </c>
    </row>
    <row r="1822" spans="1:38" ht="15">
      <c r="A1822" s="806" t="s">
        <v>886</v>
      </c>
      <c r="B1822" s="806" t="s">
        <v>666</v>
      </c>
      <c r="C1822" s="806" t="s">
        <v>788</v>
      </c>
      <c r="D1822" s="806" t="s">
        <v>784</v>
      </c>
      <c r="E1822" s="807">
        <v>210</v>
      </c>
      <c r="K1822" s="806" t="s">
        <v>683</v>
      </c>
      <c r="L1822" s="806" t="s">
        <v>920</v>
      </c>
      <c r="M1822" s="806" t="s">
        <v>824</v>
      </c>
      <c r="N1822" s="807">
        <v>2</v>
      </c>
      <c r="O1822" s="884"/>
      <c r="P1822" s="806" t="s">
        <v>823</v>
      </c>
      <c r="Q1822" s="807">
        <v>11</v>
      </c>
      <c r="R1822" s="807">
        <v>70</v>
      </c>
      <c r="S1822" s="759" t="str">
        <f t="shared" si="56"/>
        <v>Vejez</v>
      </c>
      <c r="U1822" s="886"/>
      <c r="V1822" s="887"/>
      <c r="W1822" s="887"/>
      <c r="X1822" s="293"/>
      <c r="Z1822" s="886"/>
      <c r="AA1822" s="886"/>
      <c r="AB1822" s="887"/>
      <c r="AC1822" s="886"/>
      <c r="AI1822" s="806" t="s">
        <v>827</v>
      </c>
      <c r="AJ1822" s="807">
        <v>20</v>
      </c>
      <c r="AK1822" s="807">
        <v>31</v>
      </c>
      <c r="AL1822" s="759" t="str">
        <f t="shared" si="57"/>
        <v>Adulto</v>
      </c>
    </row>
    <row r="1823" spans="1:38" ht="15">
      <c r="A1823" s="806" t="s">
        <v>886</v>
      </c>
      <c r="B1823" s="806" t="s">
        <v>666</v>
      </c>
      <c r="C1823" s="806" t="s">
        <v>783</v>
      </c>
      <c r="D1823" s="806" t="s">
        <v>789</v>
      </c>
      <c r="E1823" s="807">
        <v>214</v>
      </c>
      <c r="K1823" s="806" t="s">
        <v>683</v>
      </c>
      <c r="L1823" s="806" t="s">
        <v>920</v>
      </c>
      <c r="M1823" s="806" t="s">
        <v>666</v>
      </c>
      <c r="N1823" s="807">
        <v>3</v>
      </c>
      <c r="O1823" s="884"/>
      <c r="P1823" s="806" t="s">
        <v>823</v>
      </c>
      <c r="Q1823" s="807">
        <v>15</v>
      </c>
      <c r="R1823" s="807">
        <v>71</v>
      </c>
      <c r="S1823" s="759" t="str">
        <f t="shared" si="56"/>
        <v>Vejez</v>
      </c>
      <c r="U1823" s="886"/>
      <c r="V1823" s="887"/>
      <c r="W1823" s="887"/>
      <c r="X1823" s="293"/>
      <c r="Z1823" s="886"/>
      <c r="AA1823" s="886"/>
      <c r="AB1823" s="887"/>
      <c r="AC1823" s="886"/>
      <c r="AI1823" s="806" t="s">
        <v>827</v>
      </c>
      <c r="AJ1823" s="807">
        <v>16</v>
      </c>
      <c r="AK1823" s="807">
        <v>32</v>
      </c>
      <c r="AL1823" s="759" t="str">
        <f t="shared" si="57"/>
        <v>Adulto</v>
      </c>
    </row>
    <row r="1824" spans="1:38" ht="15">
      <c r="A1824" s="806" t="s">
        <v>886</v>
      </c>
      <c r="B1824" s="806" t="s">
        <v>666</v>
      </c>
      <c r="C1824" s="806" t="s">
        <v>783</v>
      </c>
      <c r="D1824" s="806" t="s">
        <v>784</v>
      </c>
      <c r="E1824" s="807">
        <v>243</v>
      </c>
      <c r="K1824" s="806" t="s">
        <v>683</v>
      </c>
      <c r="L1824" s="806" t="s">
        <v>920</v>
      </c>
      <c r="M1824" s="806" t="s">
        <v>794</v>
      </c>
      <c r="N1824" s="807">
        <v>7</v>
      </c>
      <c r="O1824" s="884"/>
      <c r="P1824" s="806" t="s">
        <v>823</v>
      </c>
      <c r="Q1824" s="807">
        <v>15</v>
      </c>
      <c r="R1824" s="807">
        <v>72</v>
      </c>
      <c r="S1824" s="759" t="str">
        <f t="shared" si="56"/>
        <v>Vejez</v>
      </c>
      <c r="U1824" s="886"/>
      <c r="V1824" s="887"/>
      <c r="W1824" s="887"/>
      <c r="X1824" s="293"/>
      <c r="Z1824" s="886"/>
      <c r="AA1824" s="886"/>
      <c r="AB1824" s="887"/>
      <c r="AC1824" s="886"/>
      <c r="AI1824" s="806" t="s">
        <v>827</v>
      </c>
      <c r="AJ1824" s="807">
        <v>16</v>
      </c>
      <c r="AK1824" s="807">
        <v>33</v>
      </c>
      <c r="AL1824" s="759" t="str">
        <f t="shared" si="57"/>
        <v>Adulto</v>
      </c>
    </row>
    <row r="1825" spans="1:38" ht="15">
      <c r="A1825" s="806" t="s">
        <v>886</v>
      </c>
      <c r="B1825" s="806" t="s">
        <v>669</v>
      </c>
      <c r="C1825" s="806" t="s">
        <v>788</v>
      </c>
      <c r="D1825" s="806" t="s">
        <v>789</v>
      </c>
      <c r="E1825" s="807">
        <v>23</v>
      </c>
      <c r="K1825" s="806" t="s">
        <v>683</v>
      </c>
      <c r="L1825" s="806" t="s">
        <v>920</v>
      </c>
      <c r="M1825" s="806" t="s">
        <v>795</v>
      </c>
      <c r="N1825" s="807">
        <v>1</v>
      </c>
      <c r="O1825" s="884"/>
      <c r="P1825" s="806" t="s">
        <v>823</v>
      </c>
      <c r="Q1825" s="807">
        <v>16</v>
      </c>
      <c r="R1825" s="807">
        <v>73</v>
      </c>
      <c r="S1825" s="759" t="str">
        <f t="shared" si="56"/>
        <v>Vejez</v>
      </c>
      <c r="U1825" s="886"/>
      <c r="V1825" s="887"/>
      <c r="W1825" s="887"/>
      <c r="X1825" s="293"/>
      <c r="Z1825" s="886"/>
      <c r="AA1825" s="886"/>
      <c r="AB1825" s="887"/>
      <c r="AC1825" s="886"/>
      <c r="AI1825" s="806" t="s">
        <v>827</v>
      </c>
      <c r="AJ1825" s="807">
        <v>12</v>
      </c>
      <c r="AK1825" s="807">
        <v>34</v>
      </c>
      <c r="AL1825" s="759" t="str">
        <f t="shared" si="57"/>
        <v>Adulto</v>
      </c>
    </row>
    <row r="1826" spans="1:38" ht="15">
      <c r="A1826" s="806" t="s">
        <v>886</v>
      </c>
      <c r="B1826" s="806" t="s">
        <v>669</v>
      </c>
      <c r="C1826" s="806" t="s">
        <v>788</v>
      </c>
      <c r="D1826" s="806" t="s">
        <v>784</v>
      </c>
      <c r="E1826" s="807">
        <v>2</v>
      </c>
      <c r="K1826" s="806" t="s">
        <v>683</v>
      </c>
      <c r="L1826" s="806" t="s">
        <v>920</v>
      </c>
      <c r="M1826" s="806" t="s">
        <v>829</v>
      </c>
      <c r="N1826" s="807">
        <v>1</v>
      </c>
      <c r="O1826" s="884"/>
      <c r="P1826" s="806" t="s">
        <v>823</v>
      </c>
      <c r="Q1826" s="807">
        <v>9</v>
      </c>
      <c r="R1826" s="807">
        <v>74</v>
      </c>
      <c r="S1826" s="759" t="str">
        <f t="shared" si="56"/>
        <v>Vejez</v>
      </c>
      <c r="U1826" s="886"/>
      <c r="V1826" s="887"/>
      <c r="W1826" s="887"/>
      <c r="X1826" s="293"/>
      <c r="Z1826" s="886"/>
      <c r="AA1826" s="886"/>
      <c r="AB1826" s="887"/>
      <c r="AC1826" s="886"/>
      <c r="AI1826" s="806" t="s">
        <v>827</v>
      </c>
      <c r="AJ1826" s="807">
        <v>18</v>
      </c>
      <c r="AK1826" s="807">
        <v>35</v>
      </c>
      <c r="AL1826" s="759" t="str">
        <f t="shared" si="57"/>
        <v>Adulto</v>
      </c>
    </row>
    <row r="1827" spans="1:38" ht="15">
      <c r="A1827" s="806" t="s">
        <v>886</v>
      </c>
      <c r="B1827" s="806" t="s">
        <v>669</v>
      </c>
      <c r="C1827" s="806" t="s">
        <v>783</v>
      </c>
      <c r="D1827" s="806" t="s">
        <v>789</v>
      </c>
      <c r="E1827" s="807">
        <v>18</v>
      </c>
      <c r="K1827" s="806" t="s">
        <v>683</v>
      </c>
      <c r="L1827" s="806" t="s">
        <v>920</v>
      </c>
      <c r="M1827" s="806" t="s">
        <v>798</v>
      </c>
      <c r="N1827" s="807">
        <v>4</v>
      </c>
      <c r="O1827" s="884"/>
      <c r="P1827" s="806" t="s">
        <v>823</v>
      </c>
      <c r="Q1827" s="807">
        <v>7</v>
      </c>
      <c r="R1827" s="807">
        <v>75</v>
      </c>
      <c r="S1827" s="759" t="str">
        <f t="shared" si="56"/>
        <v>Vejez</v>
      </c>
      <c r="U1827" s="886"/>
      <c r="V1827" s="887"/>
      <c r="W1827" s="887"/>
      <c r="X1827" s="293"/>
      <c r="Z1827" s="886"/>
      <c r="AA1827" s="886"/>
      <c r="AB1827" s="887"/>
      <c r="AC1827" s="886"/>
      <c r="AI1827" s="806" t="s">
        <v>827</v>
      </c>
      <c r="AJ1827" s="807">
        <v>20</v>
      </c>
      <c r="AK1827" s="807">
        <v>36</v>
      </c>
      <c r="AL1827" s="759" t="str">
        <f t="shared" si="57"/>
        <v>Adulto</v>
      </c>
    </row>
    <row r="1828" spans="1:38" ht="15">
      <c r="A1828" s="806" t="s">
        <v>886</v>
      </c>
      <c r="B1828" s="806" t="s">
        <v>787</v>
      </c>
      <c r="C1828" s="806" t="s">
        <v>788</v>
      </c>
      <c r="D1828" s="806" t="s">
        <v>789</v>
      </c>
      <c r="E1828" s="807">
        <v>6</v>
      </c>
      <c r="K1828" s="806" t="s">
        <v>683</v>
      </c>
      <c r="L1828" s="806" t="s">
        <v>920</v>
      </c>
      <c r="M1828" s="806" t="s">
        <v>799</v>
      </c>
      <c r="N1828" s="807">
        <v>8</v>
      </c>
      <c r="O1828" s="884"/>
      <c r="P1828" s="806" t="s">
        <v>823</v>
      </c>
      <c r="Q1828" s="807">
        <v>13</v>
      </c>
      <c r="R1828" s="807">
        <v>76</v>
      </c>
      <c r="S1828" s="759" t="str">
        <f t="shared" si="56"/>
        <v>Vejez</v>
      </c>
      <c r="U1828" s="886"/>
      <c r="V1828" s="887"/>
      <c r="W1828" s="887"/>
      <c r="X1828" s="293"/>
      <c r="Z1828" s="886"/>
      <c r="AA1828" s="886"/>
      <c r="AB1828" s="887"/>
      <c r="AC1828" s="886"/>
      <c r="AI1828" s="806" t="s">
        <v>827</v>
      </c>
      <c r="AJ1828" s="807">
        <v>18</v>
      </c>
      <c r="AK1828" s="807">
        <v>37</v>
      </c>
      <c r="AL1828" s="759" t="str">
        <f t="shared" si="57"/>
        <v>Adulto</v>
      </c>
    </row>
    <row r="1829" spans="1:38" ht="15">
      <c r="A1829" s="806" t="s">
        <v>886</v>
      </c>
      <c r="B1829" s="806" t="s">
        <v>787</v>
      </c>
      <c r="C1829" s="806" t="s">
        <v>788</v>
      </c>
      <c r="D1829" s="806" t="s">
        <v>784</v>
      </c>
      <c r="E1829" s="807">
        <v>2</v>
      </c>
      <c r="K1829" s="806" t="s">
        <v>683</v>
      </c>
      <c r="L1829" s="806" t="s">
        <v>920</v>
      </c>
      <c r="M1829" s="806" t="s">
        <v>801</v>
      </c>
      <c r="N1829" s="807">
        <v>27</v>
      </c>
      <c r="O1829" s="884"/>
      <c r="P1829" s="806" t="s">
        <v>823</v>
      </c>
      <c r="Q1829" s="807">
        <v>8</v>
      </c>
      <c r="R1829" s="807">
        <v>77</v>
      </c>
      <c r="S1829" s="759" t="str">
        <f t="shared" si="56"/>
        <v>Vejez</v>
      </c>
      <c r="U1829" s="886"/>
      <c r="V1829" s="887"/>
      <c r="W1829" s="887"/>
      <c r="X1829" s="293"/>
      <c r="Z1829" s="886"/>
      <c r="AA1829" s="886"/>
      <c r="AB1829" s="887"/>
      <c r="AC1829" s="886"/>
      <c r="AI1829" s="806" t="s">
        <v>827</v>
      </c>
      <c r="AJ1829" s="807">
        <v>13</v>
      </c>
      <c r="AK1829" s="807">
        <v>38</v>
      </c>
      <c r="AL1829" s="759" t="str">
        <f t="shared" si="57"/>
        <v>Adulto</v>
      </c>
    </row>
    <row r="1830" spans="1:38" ht="15">
      <c r="A1830" s="806" t="s">
        <v>886</v>
      </c>
      <c r="B1830" s="806" t="s">
        <v>787</v>
      </c>
      <c r="C1830" s="806" t="s">
        <v>783</v>
      </c>
      <c r="D1830" s="806" t="s">
        <v>789</v>
      </c>
      <c r="E1830" s="807">
        <v>9</v>
      </c>
      <c r="K1830" s="806" t="s">
        <v>683</v>
      </c>
      <c r="L1830" s="806" t="s">
        <v>920</v>
      </c>
      <c r="M1830" s="806" t="s">
        <v>673</v>
      </c>
      <c r="N1830" s="807">
        <v>15</v>
      </c>
      <c r="O1830" s="884"/>
      <c r="P1830" s="806" t="s">
        <v>823</v>
      </c>
      <c r="Q1830" s="807">
        <v>13</v>
      </c>
      <c r="R1830" s="807">
        <v>78</v>
      </c>
      <c r="S1830" s="759" t="str">
        <f t="shared" si="56"/>
        <v>Vejez</v>
      </c>
      <c r="U1830" s="886"/>
      <c r="V1830" s="887"/>
      <c r="W1830" s="887"/>
      <c r="X1830" s="293"/>
      <c r="Z1830" s="886"/>
      <c r="AA1830" s="886"/>
      <c r="AB1830" s="887"/>
      <c r="AC1830" s="886"/>
      <c r="AI1830" s="806" t="s">
        <v>827</v>
      </c>
      <c r="AJ1830" s="807">
        <v>19</v>
      </c>
      <c r="AK1830" s="807">
        <v>39</v>
      </c>
      <c r="AL1830" s="759" t="str">
        <f t="shared" si="57"/>
        <v>Adulto</v>
      </c>
    </row>
    <row r="1831" spans="1:38" ht="15">
      <c r="A1831" s="806" t="s">
        <v>886</v>
      </c>
      <c r="B1831" s="806" t="s">
        <v>787</v>
      </c>
      <c r="C1831" s="806" t="s">
        <v>783</v>
      </c>
      <c r="D1831" s="806" t="s">
        <v>784</v>
      </c>
      <c r="E1831" s="807">
        <v>3</v>
      </c>
      <c r="K1831" s="806" t="s">
        <v>683</v>
      </c>
      <c r="L1831" s="806" t="s">
        <v>920</v>
      </c>
      <c r="M1831" s="806" t="s">
        <v>674</v>
      </c>
      <c r="N1831" s="807">
        <v>2667</v>
      </c>
      <c r="O1831" s="884"/>
      <c r="P1831" s="806" t="s">
        <v>823</v>
      </c>
      <c r="Q1831" s="807">
        <v>10</v>
      </c>
      <c r="R1831" s="807">
        <v>79</v>
      </c>
      <c r="S1831" s="759" t="str">
        <f t="shared" si="56"/>
        <v>Vejez</v>
      </c>
      <c r="U1831" s="886"/>
      <c r="V1831" s="887"/>
      <c r="W1831" s="887"/>
      <c r="X1831" s="293"/>
      <c r="Z1831" s="886"/>
      <c r="AA1831" s="886"/>
      <c r="AB1831" s="887"/>
      <c r="AC1831" s="886"/>
      <c r="AI1831" s="806" t="s">
        <v>827</v>
      </c>
      <c r="AJ1831" s="807">
        <v>17</v>
      </c>
      <c r="AK1831" s="807">
        <v>40</v>
      </c>
      <c r="AL1831" s="759" t="str">
        <f t="shared" si="57"/>
        <v>Adulto</v>
      </c>
    </row>
    <row r="1832" spans="1:38" ht="15">
      <c r="A1832" s="806" t="s">
        <v>886</v>
      </c>
      <c r="B1832" s="806" t="s">
        <v>796</v>
      </c>
      <c r="C1832" s="806" t="s">
        <v>783</v>
      </c>
      <c r="D1832" s="806" t="s">
        <v>784</v>
      </c>
      <c r="E1832" s="807">
        <v>1</v>
      </c>
      <c r="K1832" s="806" t="s">
        <v>683</v>
      </c>
      <c r="L1832" s="806" t="s">
        <v>920</v>
      </c>
      <c r="M1832" s="806" t="s">
        <v>678</v>
      </c>
      <c r="N1832" s="807">
        <v>24</v>
      </c>
      <c r="O1832" s="884"/>
      <c r="P1832" s="806" t="s">
        <v>823</v>
      </c>
      <c r="Q1832" s="807">
        <v>8</v>
      </c>
      <c r="R1832" s="807">
        <v>80</v>
      </c>
      <c r="S1832" s="759" t="str">
        <f t="shared" si="56"/>
        <v>Vejez</v>
      </c>
      <c r="U1832" s="886"/>
      <c r="V1832" s="887"/>
      <c r="W1832" s="887"/>
      <c r="X1832" s="293"/>
      <c r="Z1832" s="886"/>
      <c r="AA1832" s="886"/>
      <c r="AB1832" s="887"/>
      <c r="AC1832" s="886"/>
      <c r="AI1832" s="806" t="s">
        <v>827</v>
      </c>
      <c r="AJ1832" s="807">
        <v>15</v>
      </c>
      <c r="AK1832" s="807">
        <v>41</v>
      </c>
      <c r="AL1832" s="759" t="str">
        <f t="shared" si="57"/>
        <v>Adulto</v>
      </c>
    </row>
    <row r="1833" spans="1:38" ht="15">
      <c r="A1833" s="806" t="s">
        <v>886</v>
      </c>
      <c r="B1833" s="806" t="s">
        <v>815</v>
      </c>
      <c r="C1833" s="806" t="s">
        <v>788</v>
      </c>
      <c r="D1833" s="806" t="s">
        <v>789</v>
      </c>
      <c r="E1833" s="807">
        <v>9056</v>
      </c>
      <c r="K1833" s="806" t="s">
        <v>683</v>
      </c>
      <c r="L1833" s="806" t="s">
        <v>920</v>
      </c>
      <c r="M1833" s="806" t="s">
        <v>683</v>
      </c>
      <c r="N1833" s="807">
        <v>1</v>
      </c>
      <c r="O1833" s="884"/>
      <c r="P1833" s="806" t="s">
        <v>823</v>
      </c>
      <c r="Q1833" s="807">
        <v>8</v>
      </c>
      <c r="R1833" s="807">
        <v>81</v>
      </c>
      <c r="S1833" s="759" t="str">
        <f t="shared" si="56"/>
        <v>Vejez</v>
      </c>
      <c r="U1833" s="886"/>
      <c r="V1833" s="887"/>
      <c r="W1833" s="887"/>
      <c r="X1833" s="293"/>
      <c r="Z1833" s="886"/>
      <c r="AA1833" s="886"/>
      <c r="AB1833" s="887"/>
      <c r="AC1833" s="886"/>
      <c r="AI1833" s="806" t="s">
        <v>827</v>
      </c>
      <c r="AJ1833" s="807">
        <v>20</v>
      </c>
      <c r="AK1833" s="807">
        <v>42</v>
      </c>
      <c r="AL1833" s="759" t="str">
        <f t="shared" si="57"/>
        <v>Adulto</v>
      </c>
    </row>
    <row r="1834" spans="1:38" ht="15">
      <c r="A1834" s="806" t="s">
        <v>886</v>
      </c>
      <c r="B1834" s="806" t="s">
        <v>815</v>
      </c>
      <c r="C1834" s="806" t="s">
        <v>788</v>
      </c>
      <c r="D1834" s="806" t="s">
        <v>784</v>
      </c>
      <c r="E1834" s="807">
        <v>3624</v>
      </c>
      <c r="K1834" s="806" t="s">
        <v>683</v>
      </c>
      <c r="L1834" s="806" t="s">
        <v>920</v>
      </c>
      <c r="M1834" s="806" t="s">
        <v>684</v>
      </c>
      <c r="N1834" s="807">
        <v>185</v>
      </c>
      <c r="O1834" s="884"/>
      <c r="P1834" s="806" t="s">
        <v>823</v>
      </c>
      <c r="Q1834" s="807">
        <v>4</v>
      </c>
      <c r="R1834" s="807">
        <v>82</v>
      </c>
      <c r="S1834" s="759" t="str">
        <f t="shared" si="56"/>
        <v>Vejez</v>
      </c>
      <c r="U1834" s="886"/>
      <c r="V1834" s="887"/>
      <c r="W1834" s="887"/>
      <c r="X1834" s="293"/>
      <c r="Z1834" s="886"/>
      <c r="AA1834" s="886"/>
      <c r="AB1834" s="887"/>
      <c r="AC1834" s="886"/>
      <c r="AI1834" s="806" t="s">
        <v>827</v>
      </c>
      <c r="AJ1834" s="807">
        <v>13</v>
      </c>
      <c r="AK1834" s="807">
        <v>43</v>
      </c>
      <c r="AL1834" s="759" t="str">
        <f t="shared" si="57"/>
        <v>Adulto</v>
      </c>
    </row>
    <row r="1835" spans="1:38" ht="15">
      <c r="A1835" s="806" t="s">
        <v>886</v>
      </c>
      <c r="B1835" s="806" t="s">
        <v>815</v>
      </c>
      <c r="C1835" s="806" t="s">
        <v>783</v>
      </c>
      <c r="D1835" s="806" t="s">
        <v>789</v>
      </c>
      <c r="E1835" s="807">
        <v>8511</v>
      </c>
      <c r="K1835" s="806" t="s">
        <v>683</v>
      </c>
      <c r="L1835" s="806" t="s">
        <v>921</v>
      </c>
      <c r="M1835" s="806" t="s">
        <v>662</v>
      </c>
      <c r="N1835" s="807">
        <v>8</v>
      </c>
      <c r="O1835" s="884"/>
      <c r="P1835" s="806" t="s">
        <v>823</v>
      </c>
      <c r="Q1835" s="807">
        <v>6</v>
      </c>
      <c r="R1835" s="807">
        <v>83</v>
      </c>
      <c r="S1835" s="759" t="str">
        <f t="shared" si="56"/>
        <v>Vejez</v>
      </c>
      <c r="U1835" s="886"/>
      <c r="V1835" s="887"/>
      <c r="W1835" s="887"/>
      <c r="X1835" s="293"/>
      <c r="Z1835" s="886"/>
      <c r="AA1835" s="886"/>
      <c r="AB1835" s="887"/>
      <c r="AC1835" s="886"/>
      <c r="AI1835" s="806" t="s">
        <v>827</v>
      </c>
      <c r="AJ1835" s="807">
        <v>18</v>
      </c>
      <c r="AK1835" s="807">
        <v>44</v>
      </c>
      <c r="AL1835" s="759" t="str">
        <f t="shared" si="57"/>
        <v>Adulto</v>
      </c>
    </row>
    <row r="1836" spans="1:38" ht="15">
      <c r="A1836" s="806" t="s">
        <v>886</v>
      </c>
      <c r="B1836" s="806" t="s">
        <v>815</v>
      </c>
      <c r="C1836" s="806" t="s">
        <v>783</v>
      </c>
      <c r="D1836" s="806" t="s">
        <v>784</v>
      </c>
      <c r="E1836" s="807">
        <v>3278</v>
      </c>
      <c r="K1836" s="806" t="s">
        <v>683</v>
      </c>
      <c r="L1836" s="806" t="s">
        <v>921</v>
      </c>
      <c r="M1836" s="806" t="s">
        <v>808</v>
      </c>
      <c r="N1836" s="807">
        <v>6</v>
      </c>
      <c r="O1836" s="884"/>
      <c r="P1836" s="806" t="s">
        <v>823</v>
      </c>
      <c r="Q1836" s="807">
        <v>5</v>
      </c>
      <c r="R1836" s="807">
        <v>84</v>
      </c>
      <c r="S1836" s="759" t="str">
        <f t="shared" si="56"/>
        <v>Vejez</v>
      </c>
      <c r="U1836" s="886"/>
      <c r="V1836" s="887"/>
      <c r="W1836" s="887"/>
      <c r="X1836" s="293"/>
      <c r="Z1836" s="886"/>
      <c r="AA1836" s="886"/>
      <c r="AB1836" s="887"/>
      <c r="AC1836" s="886"/>
      <c r="AI1836" s="806" t="s">
        <v>827</v>
      </c>
      <c r="AJ1836" s="807">
        <v>12</v>
      </c>
      <c r="AK1836" s="807">
        <v>45</v>
      </c>
      <c r="AL1836" s="759" t="str">
        <f t="shared" si="57"/>
        <v>Adulto</v>
      </c>
    </row>
    <row r="1837" spans="1:38" ht="15">
      <c r="A1837" s="806" t="s">
        <v>886</v>
      </c>
      <c r="B1837" s="806" t="s">
        <v>818</v>
      </c>
      <c r="C1837" s="806" t="s">
        <v>788</v>
      </c>
      <c r="D1837" s="806" t="s">
        <v>789</v>
      </c>
      <c r="E1837" s="807">
        <v>81</v>
      </c>
      <c r="K1837" s="806" t="s">
        <v>683</v>
      </c>
      <c r="L1837" s="806" t="s">
        <v>921</v>
      </c>
      <c r="M1837" s="806" t="s">
        <v>790</v>
      </c>
      <c r="N1837" s="807">
        <v>29</v>
      </c>
      <c r="O1837" s="884"/>
      <c r="P1837" s="806" t="s">
        <v>823</v>
      </c>
      <c r="Q1837" s="807">
        <v>4</v>
      </c>
      <c r="R1837" s="807">
        <v>85</v>
      </c>
      <c r="S1837" s="759" t="str">
        <f t="shared" si="56"/>
        <v>Vejez</v>
      </c>
      <c r="U1837" s="886"/>
      <c r="V1837" s="887"/>
      <c r="W1837" s="887"/>
      <c r="X1837" s="293"/>
      <c r="Z1837" s="886"/>
      <c r="AA1837" s="886"/>
      <c r="AB1837" s="887"/>
      <c r="AC1837" s="886"/>
      <c r="AI1837" s="806" t="s">
        <v>827</v>
      </c>
      <c r="AJ1837" s="807">
        <v>19</v>
      </c>
      <c r="AK1837" s="807">
        <v>46</v>
      </c>
      <c r="AL1837" s="759" t="str">
        <f t="shared" si="57"/>
        <v>Adulto</v>
      </c>
    </row>
    <row r="1838" spans="1:38" ht="15">
      <c r="A1838" s="806" t="s">
        <v>886</v>
      </c>
      <c r="B1838" s="806" t="s">
        <v>818</v>
      </c>
      <c r="C1838" s="806" t="s">
        <v>788</v>
      </c>
      <c r="D1838" s="806" t="s">
        <v>784</v>
      </c>
      <c r="E1838" s="807">
        <v>9</v>
      </c>
      <c r="K1838" s="806" t="s">
        <v>683</v>
      </c>
      <c r="L1838" s="806" t="s">
        <v>921</v>
      </c>
      <c r="M1838" s="806" t="s">
        <v>791</v>
      </c>
      <c r="N1838" s="807">
        <v>2</v>
      </c>
      <c r="O1838" s="884"/>
      <c r="P1838" s="806" t="s">
        <v>823</v>
      </c>
      <c r="Q1838" s="807">
        <v>6</v>
      </c>
      <c r="R1838" s="807">
        <v>86</v>
      </c>
      <c r="S1838" s="759" t="str">
        <f t="shared" si="56"/>
        <v>Vejez</v>
      </c>
      <c r="U1838" s="886"/>
      <c r="V1838" s="887"/>
      <c r="W1838" s="887"/>
      <c r="X1838" s="293"/>
      <c r="Z1838" s="886"/>
      <c r="AA1838" s="886"/>
      <c r="AB1838" s="887"/>
      <c r="AC1838" s="886"/>
      <c r="AI1838" s="806" t="s">
        <v>827</v>
      </c>
      <c r="AJ1838" s="807">
        <v>16</v>
      </c>
      <c r="AK1838" s="807">
        <v>47</v>
      </c>
      <c r="AL1838" s="759" t="str">
        <f t="shared" si="57"/>
        <v>Adulto</v>
      </c>
    </row>
    <row r="1839" spans="1:38" ht="15">
      <c r="A1839" s="806" t="s">
        <v>886</v>
      </c>
      <c r="B1839" s="806" t="s">
        <v>818</v>
      </c>
      <c r="C1839" s="806" t="s">
        <v>783</v>
      </c>
      <c r="D1839" s="806" t="s">
        <v>789</v>
      </c>
      <c r="E1839" s="807">
        <v>91</v>
      </c>
      <c r="K1839" s="806" t="s">
        <v>683</v>
      </c>
      <c r="L1839" s="806" t="s">
        <v>921</v>
      </c>
      <c r="M1839" s="806" t="s">
        <v>666</v>
      </c>
      <c r="N1839" s="807">
        <v>5</v>
      </c>
      <c r="O1839" s="884"/>
      <c r="P1839" s="806" t="s">
        <v>823</v>
      </c>
      <c r="Q1839" s="807">
        <v>4</v>
      </c>
      <c r="R1839" s="807">
        <v>87</v>
      </c>
      <c r="S1839" s="759" t="str">
        <f t="shared" si="56"/>
        <v>Vejez</v>
      </c>
      <c r="U1839" s="886"/>
      <c r="V1839" s="887"/>
      <c r="W1839" s="887"/>
      <c r="X1839" s="293"/>
      <c r="Z1839" s="886"/>
      <c r="AA1839" s="886"/>
      <c r="AB1839" s="887"/>
      <c r="AC1839" s="886"/>
      <c r="AI1839" s="806" t="s">
        <v>827</v>
      </c>
      <c r="AJ1839" s="807">
        <v>17</v>
      </c>
      <c r="AK1839" s="807">
        <v>48</v>
      </c>
      <c r="AL1839" s="759" t="str">
        <f t="shared" si="57"/>
        <v>Adulto</v>
      </c>
    </row>
    <row r="1840" spans="1:38" ht="15">
      <c r="A1840" s="806" t="s">
        <v>886</v>
      </c>
      <c r="B1840" s="806" t="s">
        <v>818</v>
      </c>
      <c r="C1840" s="806" t="s">
        <v>783</v>
      </c>
      <c r="D1840" s="806" t="s">
        <v>784</v>
      </c>
      <c r="E1840" s="807">
        <v>14</v>
      </c>
      <c r="K1840" s="806" t="s">
        <v>683</v>
      </c>
      <c r="L1840" s="806" t="s">
        <v>921</v>
      </c>
      <c r="M1840" s="806" t="s">
        <v>794</v>
      </c>
      <c r="N1840" s="807">
        <v>5</v>
      </c>
      <c r="O1840" s="884"/>
      <c r="P1840" s="806" t="s">
        <v>823</v>
      </c>
      <c r="Q1840" s="807">
        <v>5</v>
      </c>
      <c r="R1840" s="807">
        <v>88</v>
      </c>
      <c r="S1840" s="759" t="str">
        <f t="shared" si="56"/>
        <v>Vejez</v>
      </c>
      <c r="U1840" s="886"/>
      <c r="V1840" s="887"/>
      <c r="W1840" s="887"/>
      <c r="X1840" s="293"/>
      <c r="Z1840" s="886"/>
      <c r="AA1840" s="886"/>
      <c r="AB1840" s="887"/>
      <c r="AC1840" s="886"/>
      <c r="AI1840" s="806" t="s">
        <v>827</v>
      </c>
      <c r="AJ1840" s="807">
        <v>11</v>
      </c>
      <c r="AK1840" s="807">
        <v>49</v>
      </c>
      <c r="AL1840" s="759" t="str">
        <f t="shared" si="57"/>
        <v>Adulto</v>
      </c>
    </row>
    <row r="1841" spans="1:38" ht="15">
      <c r="A1841" s="806" t="s">
        <v>887</v>
      </c>
      <c r="B1841" s="806" t="s">
        <v>782</v>
      </c>
      <c r="C1841" s="806" t="s">
        <v>788</v>
      </c>
      <c r="D1841" s="806" t="s">
        <v>789</v>
      </c>
      <c r="E1841" s="807">
        <v>2</v>
      </c>
      <c r="K1841" s="806" t="s">
        <v>683</v>
      </c>
      <c r="L1841" s="806" t="s">
        <v>921</v>
      </c>
      <c r="M1841" s="806" t="s">
        <v>795</v>
      </c>
      <c r="N1841" s="807">
        <v>2</v>
      </c>
      <c r="O1841" s="884"/>
      <c r="P1841" s="806" t="s">
        <v>823</v>
      </c>
      <c r="Q1841" s="807">
        <v>1</v>
      </c>
      <c r="R1841" s="807">
        <v>89</v>
      </c>
      <c r="S1841" s="759" t="str">
        <f t="shared" si="56"/>
        <v>Vejez</v>
      </c>
      <c r="U1841" s="886"/>
      <c r="V1841" s="887"/>
      <c r="W1841" s="887"/>
      <c r="X1841" s="293"/>
      <c r="Z1841" s="886"/>
      <c r="AA1841" s="886"/>
      <c r="AB1841" s="887"/>
      <c r="AC1841" s="886"/>
      <c r="AI1841" s="806" t="s">
        <v>827</v>
      </c>
      <c r="AJ1841" s="807">
        <v>15</v>
      </c>
      <c r="AK1841" s="807">
        <v>50</v>
      </c>
      <c r="AL1841" s="759" t="str">
        <f t="shared" si="57"/>
        <v>Adulto</v>
      </c>
    </row>
    <row r="1842" spans="1:38" ht="15">
      <c r="A1842" s="806" t="s">
        <v>887</v>
      </c>
      <c r="B1842" s="806" t="s">
        <v>782</v>
      </c>
      <c r="C1842" s="806" t="s">
        <v>788</v>
      </c>
      <c r="D1842" s="806" t="s">
        <v>784</v>
      </c>
      <c r="E1842" s="807">
        <v>1</v>
      </c>
      <c r="K1842" s="806" t="s">
        <v>683</v>
      </c>
      <c r="L1842" s="806" t="s">
        <v>921</v>
      </c>
      <c r="M1842" s="806" t="s">
        <v>798</v>
      </c>
      <c r="N1842" s="807">
        <v>5</v>
      </c>
      <c r="O1842" s="884"/>
      <c r="P1842" s="806" t="s">
        <v>823</v>
      </c>
      <c r="Q1842" s="807">
        <v>4</v>
      </c>
      <c r="R1842" s="807">
        <v>90</v>
      </c>
      <c r="S1842" s="759" t="str">
        <f t="shared" si="56"/>
        <v>Vejez</v>
      </c>
      <c r="U1842" s="886"/>
      <c r="V1842" s="887"/>
      <c r="W1842" s="887"/>
      <c r="X1842" s="293"/>
      <c r="Z1842" s="886"/>
      <c r="AA1842" s="886"/>
      <c r="AB1842" s="887"/>
      <c r="AC1842" s="886"/>
      <c r="AI1842" s="806" t="s">
        <v>827</v>
      </c>
      <c r="AJ1842" s="807">
        <v>19</v>
      </c>
      <c r="AK1842" s="807">
        <v>51</v>
      </c>
      <c r="AL1842" s="759" t="str">
        <f t="shared" si="57"/>
        <v>Adulto</v>
      </c>
    </row>
    <row r="1843" spans="1:38" ht="15">
      <c r="A1843" s="806" t="s">
        <v>887</v>
      </c>
      <c r="B1843" s="806" t="s">
        <v>782</v>
      </c>
      <c r="C1843" s="806" t="s">
        <v>783</v>
      </c>
      <c r="D1843" s="806" t="s">
        <v>789</v>
      </c>
      <c r="E1843" s="807">
        <v>2</v>
      </c>
      <c r="K1843" s="806" t="s">
        <v>683</v>
      </c>
      <c r="L1843" s="806" t="s">
        <v>921</v>
      </c>
      <c r="M1843" s="806" t="s">
        <v>799</v>
      </c>
      <c r="N1843" s="807">
        <v>3</v>
      </c>
      <c r="O1843" s="884"/>
      <c r="P1843" s="806" t="s">
        <v>823</v>
      </c>
      <c r="Q1843" s="807">
        <v>3</v>
      </c>
      <c r="R1843" s="807">
        <v>91</v>
      </c>
      <c r="S1843" s="759" t="str">
        <f t="shared" si="56"/>
        <v>Vejez</v>
      </c>
      <c r="U1843" s="886"/>
      <c r="V1843" s="887"/>
      <c r="W1843" s="887"/>
      <c r="X1843" s="293"/>
      <c r="Z1843" s="886"/>
      <c r="AA1843" s="886"/>
      <c r="AB1843" s="887"/>
      <c r="AC1843" s="886"/>
      <c r="AI1843" s="806" t="s">
        <v>827</v>
      </c>
      <c r="AJ1843" s="807">
        <v>14</v>
      </c>
      <c r="AK1843" s="807">
        <v>52</v>
      </c>
      <c r="AL1843" s="759" t="str">
        <f t="shared" si="57"/>
        <v>Adulto</v>
      </c>
    </row>
    <row r="1844" spans="1:38" ht="15">
      <c r="A1844" s="806" t="s">
        <v>887</v>
      </c>
      <c r="B1844" s="806" t="s">
        <v>662</v>
      </c>
      <c r="C1844" s="806" t="s">
        <v>788</v>
      </c>
      <c r="D1844" s="806" t="s">
        <v>789</v>
      </c>
      <c r="E1844" s="807">
        <v>2914</v>
      </c>
      <c r="K1844" s="806" t="s">
        <v>683</v>
      </c>
      <c r="L1844" s="806" t="s">
        <v>921</v>
      </c>
      <c r="M1844" s="806" t="s">
        <v>801</v>
      </c>
      <c r="N1844" s="807">
        <v>24</v>
      </c>
      <c r="O1844" s="884"/>
      <c r="P1844" s="806" t="s">
        <v>823</v>
      </c>
      <c r="Q1844" s="807">
        <v>1</v>
      </c>
      <c r="R1844" s="807">
        <v>92</v>
      </c>
      <c r="S1844" s="759" t="str">
        <f t="shared" si="56"/>
        <v>Vejez</v>
      </c>
      <c r="U1844" s="886"/>
      <c r="V1844" s="887"/>
      <c r="W1844" s="887"/>
      <c r="X1844" s="293"/>
      <c r="Z1844" s="886"/>
      <c r="AA1844" s="886"/>
      <c r="AB1844" s="887"/>
      <c r="AC1844" s="886"/>
      <c r="AI1844" s="806" t="s">
        <v>827</v>
      </c>
      <c r="AJ1844" s="807">
        <v>17</v>
      </c>
      <c r="AK1844" s="807">
        <v>53</v>
      </c>
      <c r="AL1844" s="759" t="str">
        <f t="shared" si="57"/>
        <v>Adulto</v>
      </c>
    </row>
    <row r="1845" spans="1:38" ht="15">
      <c r="A1845" s="806" t="s">
        <v>887</v>
      </c>
      <c r="B1845" s="806" t="s">
        <v>662</v>
      </c>
      <c r="C1845" s="806" t="s">
        <v>788</v>
      </c>
      <c r="D1845" s="806" t="s">
        <v>784</v>
      </c>
      <c r="E1845" s="807">
        <v>4193</v>
      </c>
      <c r="K1845" s="806" t="s">
        <v>683</v>
      </c>
      <c r="L1845" s="806" t="s">
        <v>921</v>
      </c>
      <c r="M1845" s="806" t="s">
        <v>673</v>
      </c>
      <c r="N1845" s="807">
        <v>5</v>
      </c>
      <c r="O1845" s="884"/>
      <c r="P1845" s="806" t="s">
        <v>823</v>
      </c>
      <c r="Q1845" s="807">
        <v>2</v>
      </c>
      <c r="R1845" s="807">
        <v>93</v>
      </c>
      <c r="S1845" s="759" t="str">
        <f t="shared" si="56"/>
        <v>Vejez</v>
      </c>
      <c r="U1845" s="886"/>
      <c r="V1845" s="887"/>
      <c r="W1845" s="887"/>
      <c r="X1845" s="293"/>
      <c r="Z1845" s="886"/>
      <c r="AA1845" s="886"/>
      <c r="AB1845" s="887"/>
      <c r="AC1845" s="886"/>
      <c r="AI1845" s="806" t="s">
        <v>827</v>
      </c>
      <c r="AJ1845" s="807">
        <v>11</v>
      </c>
      <c r="AK1845" s="807">
        <v>54</v>
      </c>
      <c r="AL1845" s="759" t="str">
        <f t="shared" si="57"/>
        <v>Adulto</v>
      </c>
    </row>
    <row r="1846" spans="1:38" ht="15">
      <c r="A1846" s="806" t="s">
        <v>887</v>
      </c>
      <c r="B1846" s="806" t="s">
        <v>662</v>
      </c>
      <c r="C1846" s="806" t="s">
        <v>783</v>
      </c>
      <c r="D1846" s="806" t="s">
        <v>789</v>
      </c>
      <c r="E1846" s="807">
        <v>3460</v>
      </c>
      <c r="K1846" s="806" t="s">
        <v>683</v>
      </c>
      <c r="L1846" s="806" t="s">
        <v>921</v>
      </c>
      <c r="M1846" s="806" t="s">
        <v>674</v>
      </c>
      <c r="N1846" s="807">
        <v>3018</v>
      </c>
      <c r="O1846" s="884"/>
      <c r="P1846" s="806" t="s">
        <v>823</v>
      </c>
      <c r="Q1846" s="807">
        <v>1</v>
      </c>
      <c r="R1846" s="807">
        <v>94</v>
      </c>
      <c r="S1846" s="759" t="str">
        <f t="shared" si="56"/>
        <v>Vejez</v>
      </c>
      <c r="U1846" s="886"/>
      <c r="V1846" s="887"/>
      <c r="W1846" s="887"/>
      <c r="X1846" s="293"/>
      <c r="Z1846" s="886"/>
      <c r="AA1846" s="886"/>
      <c r="AB1846" s="887"/>
      <c r="AC1846" s="886"/>
      <c r="AI1846" s="806" t="s">
        <v>827</v>
      </c>
      <c r="AJ1846" s="807">
        <v>10</v>
      </c>
      <c r="AK1846" s="807">
        <v>55</v>
      </c>
      <c r="AL1846" s="759" t="str">
        <f t="shared" si="57"/>
        <v>Adulto</v>
      </c>
    </row>
    <row r="1847" spans="1:38" ht="15">
      <c r="A1847" s="806" t="s">
        <v>887</v>
      </c>
      <c r="B1847" s="806" t="s">
        <v>662</v>
      </c>
      <c r="C1847" s="806" t="s">
        <v>783</v>
      </c>
      <c r="D1847" s="806" t="s">
        <v>784</v>
      </c>
      <c r="E1847" s="807">
        <v>4586</v>
      </c>
      <c r="K1847" s="806" t="s">
        <v>683</v>
      </c>
      <c r="L1847" s="806" t="s">
        <v>921</v>
      </c>
      <c r="M1847" s="806" t="s">
        <v>678</v>
      </c>
      <c r="N1847" s="807">
        <v>23</v>
      </c>
      <c r="O1847" s="884"/>
      <c r="P1847" s="806" t="s">
        <v>823</v>
      </c>
      <c r="Q1847" s="807">
        <v>1</v>
      </c>
      <c r="R1847" s="807">
        <v>96</v>
      </c>
      <c r="S1847" s="759" t="str">
        <f t="shared" si="56"/>
        <v>Vejez</v>
      </c>
      <c r="U1847" s="886"/>
      <c r="V1847" s="887"/>
      <c r="W1847" s="887"/>
      <c r="X1847" s="293"/>
      <c r="Z1847" s="886"/>
      <c r="AA1847" s="886"/>
      <c r="AB1847" s="887"/>
      <c r="AC1847" s="886"/>
      <c r="AI1847" s="806" t="s">
        <v>827</v>
      </c>
      <c r="AJ1847" s="807">
        <v>14</v>
      </c>
      <c r="AK1847" s="807">
        <v>56</v>
      </c>
      <c r="AL1847" s="759" t="str">
        <f t="shared" si="57"/>
        <v>Adulto</v>
      </c>
    </row>
    <row r="1848" spans="1:38" ht="15">
      <c r="A1848" s="806" t="s">
        <v>887</v>
      </c>
      <c r="B1848" s="806" t="s">
        <v>666</v>
      </c>
      <c r="C1848" s="806" t="s">
        <v>788</v>
      </c>
      <c r="D1848" s="806" t="s">
        <v>789</v>
      </c>
      <c r="E1848" s="807">
        <v>9</v>
      </c>
      <c r="K1848" s="806" t="s">
        <v>683</v>
      </c>
      <c r="L1848" s="806" t="s">
        <v>921</v>
      </c>
      <c r="M1848" s="806" t="s">
        <v>683</v>
      </c>
      <c r="N1848" s="807">
        <v>1</v>
      </c>
      <c r="O1848" s="884"/>
      <c r="P1848" s="806" t="s">
        <v>823</v>
      </c>
      <c r="Q1848" s="807">
        <v>1</v>
      </c>
      <c r="R1848" s="807">
        <v>103</v>
      </c>
      <c r="S1848" s="759" t="str">
        <f t="shared" si="56"/>
        <v>Vejez</v>
      </c>
      <c r="U1848" s="886"/>
      <c r="V1848" s="887"/>
      <c r="W1848" s="887"/>
      <c r="X1848" s="293"/>
      <c r="Z1848" s="886"/>
      <c r="AA1848" s="886"/>
      <c r="AB1848" s="887"/>
      <c r="AC1848" s="886"/>
      <c r="AI1848" s="806" t="s">
        <v>827</v>
      </c>
      <c r="AJ1848" s="807">
        <v>16</v>
      </c>
      <c r="AK1848" s="807">
        <v>57</v>
      </c>
      <c r="AL1848" s="759" t="str">
        <f t="shared" si="57"/>
        <v>Adulto</v>
      </c>
    </row>
    <row r="1849" spans="1:38" ht="30">
      <c r="A1849" s="806" t="s">
        <v>887</v>
      </c>
      <c r="B1849" s="806" t="s">
        <v>666</v>
      </c>
      <c r="C1849" s="806" t="s">
        <v>788</v>
      </c>
      <c r="D1849" s="806" t="s">
        <v>784</v>
      </c>
      <c r="E1849" s="807">
        <v>37</v>
      </c>
      <c r="K1849" s="806" t="s">
        <v>683</v>
      </c>
      <c r="L1849" s="806" t="s">
        <v>921</v>
      </c>
      <c r="M1849" s="806" t="s">
        <v>684</v>
      </c>
      <c r="N1849" s="807">
        <v>274</v>
      </c>
      <c r="O1849" s="884"/>
      <c r="P1849" s="806" t="s">
        <v>825</v>
      </c>
      <c r="Q1849" s="807">
        <v>1106</v>
      </c>
      <c r="R1849" s="807">
        <v>0</v>
      </c>
      <c r="S1849" s="759" t="str">
        <f t="shared" si="56"/>
        <v>Primera Infancia</v>
      </c>
      <c r="U1849" s="886"/>
      <c r="V1849" s="887"/>
      <c r="W1849" s="887"/>
      <c r="X1849" s="293"/>
      <c r="Z1849" s="886"/>
      <c r="AA1849" s="886"/>
      <c r="AB1849" s="887"/>
      <c r="AC1849" s="886"/>
      <c r="AI1849" s="806" t="s">
        <v>827</v>
      </c>
      <c r="AJ1849" s="807">
        <v>12</v>
      </c>
      <c r="AK1849" s="807">
        <v>58</v>
      </c>
      <c r="AL1849" s="759" t="str">
        <f t="shared" si="57"/>
        <v>Adulto</v>
      </c>
    </row>
    <row r="1850" spans="1:38" ht="30">
      <c r="A1850" s="806" t="s">
        <v>887</v>
      </c>
      <c r="B1850" s="806" t="s">
        <v>666</v>
      </c>
      <c r="C1850" s="806" t="s">
        <v>783</v>
      </c>
      <c r="D1850" s="806" t="s">
        <v>789</v>
      </c>
      <c r="E1850" s="807">
        <v>14</v>
      </c>
      <c r="K1850" s="806" t="s">
        <v>683</v>
      </c>
      <c r="L1850" s="806" t="s">
        <v>925</v>
      </c>
      <c r="M1850" s="806" t="s">
        <v>662</v>
      </c>
      <c r="N1850" s="807">
        <v>193</v>
      </c>
      <c r="O1850" s="884"/>
      <c r="P1850" s="806" t="s">
        <v>825</v>
      </c>
      <c r="Q1850" s="807">
        <v>1221</v>
      </c>
      <c r="R1850" s="807">
        <v>1</v>
      </c>
      <c r="S1850" s="759" t="str">
        <f t="shared" si="56"/>
        <v>Primera Infancia</v>
      </c>
      <c r="U1850" s="886"/>
      <c r="V1850" s="887"/>
      <c r="W1850" s="887"/>
      <c r="X1850" s="293"/>
      <c r="Z1850" s="886"/>
      <c r="AA1850" s="886"/>
      <c r="AB1850" s="887"/>
      <c r="AC1850" s="886"/>
      <c r="AI1850" s="806" t="s">
        <v>827</v>
      </c>
      <c r="AJ1850" s="807">
        <v>10</v>
      </c>
      <c r="AK1850" s="807">
        <v>59</v>
      </c>
      <c r="AL1850" s="759" t="str">
        <f t="shared" si="57"/>
        <v>Adulto</v>
      </c>
    </row>
    <row r="1851" spans="1:38" ht="30">
      <c r="A1851" s="806" t="s">
        <v>887</v>
      </c>
      <c r="B1851" s="806" t="s">
        <v>666</v>
      </c>
      <c r="C1851" s="806" t="s">
        <v>783</v>
      </c>
      <c r="D1851" s="806" t="s">
        <v>784</v>
      </c>
      <c r="E1851" s="807">
        <v>45</v>
      </c>
      <c r="K1851" s="806" t="s">
        <v>683</v>
      </c>
      <c r="L1851" s="806" t="s">
        <v>925</v>
      </c>
      <c r="M1851" s="806" t="s">
        <v>820</v>
      </c>
      <c r="N1851" s="807">
        <v>3</v>
      </c>
      <c r="O1851" s="884"/>
      <c r="P1851" s="806" t="s">
        <v>825</v>
      </c>
      <c r="Q1851" s="807">
        <v>1284</v>
      </c>
      <c r="R1851" s="807">
        <v>2</v>
      </c>
      <c r="S1851" s="759" t="str">
        <f t="shared" si="56"/>
        <v>Primera Infancia</v>
      </c>
      <c r="U1851" s="886"/>
      <c r="V1851" s="887"/>
      <c r="W1851" s="887"/>
      <c r="X1851" s="293"/>
      <c r="Z1851" s="886"/>
      <c r="AA1851" s="886"/>
      <c r="AB1851" s="887"/>
      <c r="AC1851" s="886"/>
      <c r="AI1851" s="806" t="s">
        <v>827</v>
      </c>
      <c r="AJ1851" s="807">
        <v>8</v>
      </c>
      <c r="AK1851" s="807">
        <v>60</v>
      </c>
      <c r="AL1851" s="759" t="str">
        <f t="shared" si="57"/>
        <v>Vejez</v>
      </c>
    </row>
    <row r="1852" spans="1:38" ht="30">
      <c r="A1852" s="806" t="s">
        <v>887</v>
      </c>
      <c r="B1852" s="806" t="s">
        <v>669</v>
      </c>
      <c r="C1852" s="806" t="s">
        <v>783</v>
      </c>
      <c r="D1852" s="806" t="s">
        <v>789</v>
      </c>
      <c r="E1852" s="807">
        <v>1</v>
      </c>
      <c r="K1852" s="806" t="s">
        <v>683</v>
      </c>
      <c r="L1852" s="806" t="s">
        <v>925</v>
      </c>
      <c r="M1852" s="806" t="s">
        <v>806</v>
      </c>
      <c r="N1852" s="807">
        <v>29</v>
      </c>
      <c r="O1852" s="884"/>
      <c r="P1852" s="806" t="s">
        <v>825</v>
      </c>
      <c r="Q1852" s="807">
        <v>1077</v>
      </c>
      <c r="R1852" s="807">
        <v>3</v>
      </c>
      <c r="S1852" s="759" t="str">
        <f t="shared" si="56"/>
        <v>Primera Infancia</v>
      </c>
      <c r="U1852" s="886"/>
      <c r="V1852" s="887"/>
      <c r="W1852" s="887"/>
      <c r="X1852" s="293"/>
      <c r="Z1852" s="886"/>
      <c r="AA1852" s="886"/>
      <c r="AB1852" s="887"/>
      <c r="AC1852" s="886"/>
      <c r="AI1852" s="806" t="s">
        <v>827</v>
      </c>
      <c r="AJ1852" s="807">
        <v>13</v>
      </c>
      <c r="AK1852" s="807">
        <v>61</v>
      </c>
      <c r="AL1852" s="759" t="str">
        <f t="shared" si="57"/>
        <v>Vejez</v>
      </c>
    </row>
    <row r="1853" spans="1:38" ht="30">
      <c r="A1853" s="806" t="s">
        <v>887</v>
      </c>
      <c r="B1853" s="806" t="s">
        <v>669</v>
      </c>
      <c r="C1853" s="806" t="s">
        <v>783</v>
      </c>
      <c r="D1853" s="806" t="s">
        <v>784</v>
      </c>
      <c r="E1853" s="807">
        <v>1</v>
      </c>
      <c r="K1853" s="806" t="s">
        <v>683</v>
      </c>
      <c r="L1853" s="806" t="s">
        <v>925</v>
      </c>
      <c r="M1853" s="806" t="s">
        <v>786</v>
      </c>
      <c r="N1853" s="807">
        <v>1</v>
      </c>
      <c r="O1853" s="884"/>
      <c r="P1853" s="806" t="s">
        <v>825</v>
      </c>
      <c r="Q1853" s="807">
        <v>1103</v>
      </c>
      <c r="R1853" s="807">
        <v>4</v>
      </c>
      <c r="S1853" s="759" t="str">
        <f t="shared" si="56"/>
        <v>Primera Infancia</v>
      </c>
      <c r="U1853" s="886"/>
      <c r="V1853" s="887"/>
      <c r="W1853" s="887"/>
      <c r="X1853" s="293"/>
      <c r="Z1853" s="886"/>
      <c r="AA1853" s="886"/>
      <c r="AB1853" s="887"/>
      <c r="AC1853" s="886"/>
      <c r="AI1853" s="806" t="s">
        <v>827</v>
      </c>
      <c r="AJ1853" s="807">
        <v>8</v>
      </c>
      <c r="AK1853" s="807">
        <v>62</v>
      </c>
      <c r="AL1853" s="759" t="str">
        <f t="shared" si="57"/>
        <v>Vejez</v>
      </c>
    </row>
    <row r="1854" spans="1:38" ht="30">
      <c r="A1854" s="806" t="s">
        <v>887</v>
      </c>
      <c r="B1854" s="806" t="s">
        <v>787</v>
      </c>
      <c r="C1854" s="806" t="s">
        <v>788</v>
      </c>
      <c r="D1854" s="806" t="s">
        <v>789</v>
      </c>
      <c r="E1854" s="807">
        <v>2</v>
      </c>
      <c r="K1854" s="806" t="s">
        <v>683</v>
      </c>
      <c r="L1854" s="806" t="s">
        <v>925</v>
      </c>
      <c r="M1854" s="806" t="s">
        <v>790</v>
      </c>
      <c r="N1854" s="807">
        <v>18</v>
      </c>
      <c r="O1854" s="884"/>
      <c r="P1854" s="806" t="s">
        <v>825</v>
      </c>
      <c r="Q1854" s="807">
        <v>1086</v>
      </c>
      <c r="R1854" s="807">
        <v>5</v>
      </c>
      <c r="S1854" s="759" t="str">
        <f t="shared" si="56"/>
        <v>Primera Infancia</v>
      </c>
      <c r="U1854" s="886"/>
      <c r="V1854" s="887"/>
      <c r="W1854" s="887"/>
      <c r="X1854" s="293"/>
      <c r="Z1854" s="886"/>
      <c r="AA1854" s="886"/>
      <c r="AB1854" s="887"/>
      <c r="AC1854" s="886"/>
      <c r="AI1854" s="806" t="s">
        <v>827</v>
      </c>
      <c r="AJ1854" s="807">
        <v>10</v>
      </c>
      <c r="AK1854" s="807">
        <v>63</v>
      </c>
      <c r="AL1854" s="759" t="str">
        <f t="shared" si="57"/>
        <v>Vejez</v>
      </c>
    </row>
    <row r="1855" spans="1:38" ht="15">
      <c r="A1855" s="806" t="s">
        <v>887</v>
      </c>
      <c r="B1855" s="806" t="s">
        <v>787</v>
      </c>
      <c r="C1855" s="806" t="s">
        <v>788</v>
      </c>
      <c r="D1855" s="806" t="s">
        <v>784</v>
      </c>
      <c r="E1855" s="807">
        <v>3</v>
      </c>
      <c r="K1855" s="806" t="s">
        <v>683</v>
      </c>
      <c r="L1855" s="806" t="s">
        <v>925</v>
      </c>
      <c r="M1855" s="806" t="s">
        <v>791</v>
      </c>
      <c r="N1855" s="807">
        <v>23</v>
      </c>
      <c r="O1855" s="884"/>
      <c r="P1855" s="806" t="s">
        <v>825</v>
      </c>
      <c r="Q1855" s="807">
        <v>1091</v>
      </c>
      <c r="R1855" s="807">
        <v>6</v>
      </c>
      <c r="S1855" s="759" t="str">
        <f t="shared" si="56"/>
        <v>Infancia</v>
      </c>
      <c r="U1855" s="886"/>
      <c r="V1855" s="887"/>
      <c r="W1855" s="887"/>
      <c r="X1855" s="293"/>
      <c r="Z1855" s="886"/>
      <c r="AA1855" s="886"/>
      <c r="AB1855" s="887"/>
      <c r="AC1855" s="886"/>
      <c r="AI1855" s="806" t="s">
        <v>827</v>
      </c>
      <c r="AJ1855" s="807">
        <v>10</v>
      </c>
      <c r="AK1855" s="807">
        <v>64</v>
      </c>
      <c r="AL1855" s="759" t="str">
        <f t="shared" si="57"/>
        <v>Vejez</v>
      </c>
    </row>
    <row r="1856" spans="1:38" ht="15">
      <c r="A1856" s="806" t="s">
        <v>887</v>
      </c>
      <c r="B1856" s="806" t="s">
        <v>787</v>
      </c>
      <c r="C1856" s="806" t="s">
        <v>783</v>
      </c>
      <c r="D1856" s="806" t="s">
        <v>789</v>
      </c>
      <c r="E1856" s="807">
        <v>4</v>
      </c>
      <c r="K1856" s="806" t="s">
        <v>683</v>
      </c>
      <c r="L1856" s="806" t="s">
        <v>925</v>
      </c>
      <c r="M1856" s="806" t="s">
        <v>824</v>
      </c>
      <c r="N1856" s="807">
        <v>1674</v>
      </c>
      <c r="O1856" s="884"/>
      <c r="P1856" s="806" t="s">
        <v>825</v>
      </c>
      <c r="Q1856" s="807">
        <v>1193</v>
      </c>
      <c r="R1856" s="807">
        <v>7</v>
      </c>
      <c r="S1856" s="759" t="str">
        <f t="shared" si="56"/>
        <v>Infancia</v>
      </c>
      <c r="U1856" s="886"/>
      <c r="V1856" s="887"/>
      <c r="W1856" s="887"/>
      <c r="X1856" s="293"/>
      <c r="Z1856" s="886"/>
      <c r="AA1856" s="886"/>
      <c r="AB1856" s="887"/>
      <c r="AC1856" s="886"/>
      <c r="AI1856" s="806" t="s">
        <v>827</v>
      </c>
      <c r="AJ1856" s="807">
        <v>5</v>
      </c>
      <c r="AK1856" s="807">
        <v>65</v>
      </c>
      <c r="AL1856" s="759" t="str">
        <f t="shared" si="57"/>
        <v>Vejez</v>
      </c>
    </row>
    <row r="1857" spans="1:38" ht="15">
      <c r="A1857" s="806" t="s">
        <v>887</v>
      </c>
      <c r="B1857" s="806" t="s">
        <v>787</v>
      </c>
      <c r="C1857" s="806" t="s">
        <v>783</v>
      </c>
      <c r="D1857" s="806" t="s">
        <v>784</v>
      </c>
      <c r="E1857" s="807">
        <v>4</v>
      </c>
      <c r="K1857" s="806" t="s">
        <v>683</v>
      </c>
      <c r="L1857" s="806" t="s">
        <v>925</v>
      </c>
      <c r="M1857" s="806" t="s">
        <v>666</v>
      </c>
      <c r="N1857" s="807">
        <v>47</v>
      </c>
      <c r="O1857" s="884"/>
      <c r="P1857" s="806" t="s">
        <v>825</v>
      </c>
      <c r="Q1857" s="807">
        <v>1178</v>
      </c>
      <c r="R1857" s="807">
        <v>8</v>
      </c>
      <c r="S1857" s="759" t="str">
        <f t="shared" si="56"/>
        <v>Infancia</v>
      </c>
      <c r="U1857" s="886"/>
      <c r="V1857" s="887"/>
      <c r="W1857" s="887"/>
      <c r="X1857" s="293"/>
      <c r="Z1857" s="886"/>
      <c r="AA1857" s="886"/>
      <c r="AB1857" s="887"/>
      <c r="AC1857" s="886"/>
      <c r="AI1857" s="806" t="s">
        <v>827</v>
      </c>
      <c r="AJ1857" s="807">
        <v>10</v>
      </c>
      <c r="AK1857" s="807">
        <v>66</v>
      </c>
      <c r="AL1857" s="759" t="str">
        <f t="shared" si="57"/>
        <v>Vejez</v>
      </c>
    </row>
    <row r="1858" spans="1:38" ht="15">
      <c r="A1858" s="806" t="s">
        <v>887</v>
      </c>
      <c r="B1858" s="806" t="s">
        <v>792</v>
      </c>
      <c r="C1858" s="806" t="s">
        <v>788</v>
      </c>
      <c r="D1858" s="806" t="s">
        <v>784</v>
      </c>
      <c r="E1858" s="807">
        <v>1</v>
      </c>
      <c r="K1858" s="806" t="s">
        <v>683</v>
      </c>
      <c r="L1858" s="806" t="s">
        <v>925</v>
      </c>
      <c r="M1858" s="806" t="s">
        <v>794</v>
      </c>
      <c r="N1858" s="807">
        <v>9</v>
      </c>
      <c r="O1858" s="884"/>
      <c r="P1858" s="806" t="s">
        <v>825</v>
      </c>
      <c r="Q1858" s="807">
        <v>1315</v>
      </c>
      <c r="R1858" s="807">
        <v>9</v>
      </c>
      <c r="S1858" s="759" t="str">
        <f t="shared" si="56"/>
        <v>Infancia</v>
      </c>
      <c r="U1858" s="886"/>
      <c r="V1858" s="887"/>
      <c r="W1858" s="887"/>
      <c r="X1858" s="293"/>
      <c r="Z1858" s="886"/>
      <c r="AA1858" s="886"/>
      <c r="AB1858" s="887"/>
      <c r="AC1858" s="886"/>
      <c r="AI1858" s="806" t="s">
        <v>827</v>
      </c>
      <c r="AJ1858" s="807">
        <v>8</v>
      </c>
      <c r="AK1858" s="807">
        <v>67</v>
      </c>
      <c r="AL1858" s="759" t="str">
        <f t="shared" si="57"/>
        <v>Vejez</v>
      </c>
    </row>
    <row r="1859" spans="1:38" ht="15">
      <c r="A1859" s="806" t="s">
        <v>887</v>
      </c>
      <c r="B1859" s="806" t="s">
        <v>815</v>
      </c>
      <c r="C1859" s="806" t="s">
        <v>788</v>
      </c>
      <c r="D1859" s="806" t="s">
        <v>789</v>
      </c>
      <c r="E1859" s="807">
        <v>1945</v>
      </c>
      <c r="K1859" s="806" t="s">
        <v>683</v>
      </c>
      <c r="L1859" s="806" t="s">
        <v>925</v>
      </c>
      <c r="M1859" s="806" t="s">
        <v>795</v>
      </c>
      <c r="N1859" s="807">
        <v>4</v>
      </c>
      <c r="O1859" s="884"/>
      <c r="P1859" s="806" t="s">
        <v>825</v>
      </c>
      <c r="Q1859" s="807">
        <v>1237</v>
      </c>
      <c r="R1859" s="807">
        <v>10</v>
      </c>
      <c r="S1859" s="759" t="str">
        <f t="shared" ref="S1859:S1922" si="58">IF(P1859=0,"",IF(AND(R1859&gt;=0,R1859&lt;=5),"Primera Infancia",IF(AND(R1859&gt;=6,R1859&lt;=11),"Infancia",IF(AND(R1859&gt;=12,R1859&lt;=17),"Adolescente",IF(AND(R1859&gt;=18,R1859&lt;=28),"Juventud",IF(AND(R1859&gt;=29,R1859&lt;=59),"Adulto","Vejez"))))))</f>
        <v>Infancia</v>
      </c>
      <c r="U1859" s="886"/>
      <c r="V1859" s="887"/>
      <c r="W1859" s="887"/>
      <c r="X1859" s="293"/>
      <c r="Z1859" s="886"/>
      <c r="AA1859" s="886"/>
      <c r="AB1859" s="887"/>
      <c r="AC1859" s="886"/>
      <c r="AI1859" s="806" t="s">
        <v>827</v>
      </c>
      <c r="AJ1859" s="807">
        <v>8</v>
      </c>
      <c r="AK1859" s="807">
        <v>68</v>
      </c>
      <c r="AL1859" s="759" t="str">
        <f t="shared" ref="AL1859:AL1922" si="59">IF(AI1859=0,"",IF(AND(AK1859&gt;=0,AK1859&lt;=5),"Primera Infancia",IF(AND(AK1859&gt;=6,AK1859&lt;=11),"Infancia",IF(AND(AK1859&gt;=12,AK1859&lt;=17),"Adolescente",IF(AND(AK1859&gt;=18,AK1859&lt;=28),"Juventud",IF(AND(AK1859&gt;=29,AK1859&lt;=59),"Adulto","Vejez"))))))</f>
        <v>Vejez</v>
      </c>
    </row>
    <row r="1860" spans="1:38" ht="15">
      <c r="A1860" s="806" t="s">
        <v>887</v>
      </c>
      <c r="B1860" s="806" t="s">
        <v>815</v>
      </c>
      <c r="C1860" s="806" t="s">
        <v>788</v>
      </c>
      <c r="D1860" s="806" t="s">
        <v>784</v>
      </c>
      <c r="E1860" s="807">
        <v>3292</v>
      </c>
      <c r="K1860" s="806" t="s">
        <v>683</v>
      </c>
      <c r="L1860" s="806" t="s">
        <v>925</v>
      </c>
      <c r="M1860" s="806" t="s">
        <v>829</v>
      </c>
      <c r="N1860" s="807">
        <v>10</v>
      </c>
      <c r="O1860" s="884"/>
      <c r="P1860" s="806" t="s">
        <v>825</v>
      </c>
      <c r="Q1860" s="807">
        <v>1292</v>
      </c>
      <c r="R1860" s="807">
        <v>11</v>
      </c>
      <c r="S1860" s="759" t="str">
        <f t="shared" si="58"/>
        <v>Infancia</v>
      </c>
      <c r="U1860" s="886"/>
      <c r="V1860" s="887"/>
      <c r="W1860" s="887"/>
      <c r="X1860" s="293"/>
      <c r="Z1860" s="886"/>
      <c r="AA1860" s="886"/>
      <c r="AB1860" s="887"/>
      <c r="AC1860" s="886"/>
      <c r="AI1860" s="806" t="s">
        <v>827</v>
      </c>
      <c r="AJ1860" s="807">
        <v>1</v>
      </c>
      <c r="AK1860" s="807">
        <v>69</v>
      </c>
      <c r="AL1860" s="759" t="str">
        <f t="shared" si="59"/>
        <v>Vejez</v>
      </c>
    </row>
    <row r="1861" spans="1:38" ht="30">
      <c r="A1861" s="806" t="s">
        <v>887</v>
      </c>
      <c r="B1861" s="806" t="s">
        <v>815</v>
      </c>
      <c r="C1861" s="806" t="s">
        <v>783</v>
      </c>
      <c r="D1861" s="806" t="s">
        <v>789</v>
      </c>
      <c r="E1861" s="807">
        <v>1810</v>
      </c>
      <c r="K1861" s="806" t="s">
        <v>683</v>
      </c>
      <c r="L1861" s="806" t="s">
        <v>925</v>
      </c>
      <c r="M1861" s="806" t="s">
        <v>831</v>
      </c>
      <c r="N1861" s="807">
        <v>1</v>
      </c>
      <c r="O1861" s="884"/>
      <c r="P1861" s="806" t="s">
        <v>825</v>
      </c>
      <c r="Q1861" s="807">
        <v>1384</v>
      </c>
      <c r="R1861" s="807">
        <v>12</v>
      </c>
      <c r="S1861" s="759" t="str">
        <f t="shared" si="58"/>
        <v>Adolescente</v>
      </c>
      <c r="U1861" s="886"/>
      <c r="V1861" s="887"/>
      <c r="W1861" s="887"/>
      <c r="X1861" s="293"/>
      <c r="Z1861" s="886"/>
      <c r="AA1861" s="886"/>
      <c r="AB1861" s="887"/>
      <c r="AC1861" s="886"/>
      <c r="AI1861" s="806" t="s">
        <v>827</v>
      </c>
      <c r="AJ1861" s="807">
        <v>5</v>
      </c>
      <c r="AK1861" s="807">
        <v>70</v>
      </c>
      <c r="AL1861" s="759" t="str">
        <f t="shared" si="59"/>
        <v>Vejez</v>
      </c>
    </row>
    <row r="1862" spans="1:38" ht="30">
      <c r="A1862" s="806" t="s">
        <v>887</v>
      </c>
      <c r="B1862" s="806" t="s">
        <v>815</v>
      </c>
      <c r="C1862" s="806" t="s">
        <v>783</v>
      </c>
      <c r="D1862" s="806" t="s">
        <v>784</v>
      </c>
      <c r="E1862" s="807">
        <v>2895</v>
      </c>
      <c r="K1862" s="806" t="s">
        <v>683</v>
      </c>
      <c r="L1862" s="806" t="s">
        <v>925</v>
      </c>
      <c r="M1862" s="806" t="s">
        <v>798</v>
      </c>
      <c r="N1862" s="807">
        <v>5</v>
      </c>
      <c r="O1862" s="884"/>
      <c r="P1862" s="806" t="s">
        <v>825</v>
      </c>
      <c r="Q1862" s="807">
        <v>1570</v>
      </c>
      <c r="R1862" s="807">
        <v>13</v>
      </c>
      <c r="S1862" s="759" t="str">
        <f t="shared" si="58"/>
        <v>Adolescente</v>
      </c>
      <c r="U1862" s="886"/>
      <c r="V1862" s="887"/>
      <c r="W1862" s="887"/>
      <c r="X1862" s="293"/>
      <c r="Z1862" s="886"/>
      <c r="AA1862" s="886"/>
      <c r="AB1862" s="887"/>
      <c r="AC1862" s="886"/>
      <c r="AI1862" s="806" t="s">
        <v>827</v>
      </c>
      <c r="AJ1862" s="807">
        <v>7</v>
      </c>
      <c r="AK1862" s="807">
        <v>71</v>
      </c>
      <c r="AL1862" s="759" t="str">
        <f t="shared" si="59"/>
        <v>Vejez</v>
      </c>
    </row>
    <row r="1863" spans="1:38" ht="30">
      <c r="A1863" s="806" t="s">
        <v>887</v>
      </c>
      <c r="B1863" s="806" t="s">
        <v>818</v>
      </c>
      <c r="C1863" s="806" t="s">
        <v>788</v>
      </c>
      <c r="D1863" s="806" t="s">
        <v>789</v>
      </c>
      <c r="E1863" s="807">
        <v>11</v>
      </c>
      <c r="K1863" s="806" t="s">
        <v>683</v>
      </c>
      <c r="L1863" s="806" t="s">
        <v>925</v>
      </c>
      <c r="M1863" s="806" t="s">
        <v>799</v>
      </c>
      <c r="N1863" s="807">
        <v>9</v>
      </c>
      <c r="O1863" s="884"/>
      <c r="P1863" s="806" t="s">
        <v>825</v>
      </c>
      <c r="Q1863" s="807">
        <v>1551</v>
      </c>
      <c r="R1863" s="807">
        <v>14</v>
      </c>
      <c r="S1863" s="759" t="str">
        <f t="shared" si="58"/>
        <v>Adolescente</v>
      </c>
      <c r="U1863" s="886"/>
      <c r="V1863" s="887"/>
      <c r="W1863" s="887"/>
      <c r="X1863" s="293"/>
      <c r="Z1863" s="886"/>
      <c r="AA1863" s="886"/>
      <c r="AB1863" s="887"/>
      <c r="AC1863" s="886"/>
      <c r="AI1863" s="806" t="s">
        <v>827</v>
      </c>
      <c r="AJ1863" s="807">
        <v>3</v>
      </c>
      <c r="AK1863" s="807">
        <v>72</v>
      </c>
      <c r="AL1863" s="759" t="str">
        <f t="shared" si="59"/>
        <v>Vejez</v>
      </c>
    </row>
    <row r="1864" spans="1:38" ht="30">
      <c r="A1864" s="806" t="s">
        <v>887</v>
      </c>
      <c r="B1864" s="806" t="s">
        <v>818</v>
      </c>
      <c r="C1864" s="806" t="s">
        <v>788</v>
      </c>
      <c r="D1864" s="806" t="s">
        <v>784</v>
      </c>
      <c r="E1864" s="807">
        <v>9</v>
      </c>
      <c r="K1864" s="806" t="s">
        <v>683</v>
      </c>
      <c r="L1864" s="806" t="s">
        <v>925</v>
      </c>
      <c r="M1864" s="806" t="s">
        <v>801</v>
      </c>
      <c r="N1864" s="807">
        <v>4</v>
      </c>
      <c r="O1864" s="884"/>
      <c r="P1864" s="806" t="s">
        <v>825</v>
      </c>
      <c r="Q1864" s="807">
        <v>1575</v>
      </c>
      <c r="R1864" s="807">
        <v>15</v>
      </c>
      <c r="S1864" s="759" t="str">
        <f t="shared" si="58"/>
        <v>Adolescente</v>
      </c>
      <c r="U1864" s="886"/>
      <c r="V1864" s="887"/>
      <c r="W1864" s="887"/>
      <c r="X1864" s="293"/>
      <c r="Z1864" s="886"/>
      <c r="AA1864" s="886"/>
      <c r="AB1864" s="887"/>
      <c r="AC1864" s="886"/>
      <c r="AI1864" s="806" t="s">
        <v>827</v>
      </c>
      <c r="AJ1864" s="807">
        <v>2</v>
      </c>
      <c r="AK1864" s="807">
        <v>73</v>
      </c>
      <c r="AL1864" s="759" t="str">
        <f t="shared" si="59"/>
        <v>Vejez</v>
      </c>
    </row>
    <row r="1865" spans="1:38" ht="30">
      <c r="A1865" s="806" t="s">
        <v>887</v>
      </c>
      <c r="B1865" s="806" t="s">
        <v>818</v>
      </c>
      <c r="C1865" s="806" t="s">
        <v>783</v>
      </c>
      <c r="D1865" s="806" t="s">
        <v>789</v>
      </c>
      <c r="E1865" s="807">
        <v>12</v>
      </c>
      <c r="K1865" s="806" t="s">
        <v>683</v>
      </c>
      <c r="L1865" s="806" t="s">
        <v>925</v>
      </c>
      <c r="M1865" s="806" t="s">
        <v>673</v>
      </c>
      <c r="N1865" s="807">
        <v>1</v>
      </c>
      <c r="O1865" s="884"/>
      <c r="P1865" s="806" t="s">
        <v>825</v>
      </c>
      <c r="Q1865" s="807">
        <v>1658</v>
      </c>
      <c r="R1865" s="807">
        <v>16</v>
      </c>
      <c r="S1865" s="759" t="str">
        <f t="shared" si="58"/>
        <v>Adolescente</v>
      </c>
      <c r="U1865" s="886"/>
      <c r="V1865" s="887"/>
      <c r="W1865" s="887"/>
      <c r="X1865" s="293"/>
      <c r="Z1865" s="886"/>
      <c r="AA1865" s="886"/>
      <c r="AB1865" s="887"/>
      <c r="AC1865" s="886"/>
      <c r="AI1865" s="806" t="s">
        <v>827</v>
      </c>
      <c r="AJ1865" s="807">
        <v>6</v>
      </c>
      <c r="AK1865" s="807">
        <v>74</v>
      </c>
      <c r="AL1865" s="759" t="str">
        <f t="shared" si="59"/>
        <v>Vejez</v>
      </c>
    </row>
    <row r="1866" spans="1:38" ht="30">
      <c r="A1866" s="806" t="s">
        <v>887</v>
      </c>
      <c r="B1866" s="806" t="s">
        <v>818</v>
      </c>
      <c r="C1866" s="806" t="s">
        <v>783</v>
      </c>
      <c r="D1866" s="806" t="s">
        <v>784</v>
      </c>
      <c r="E1866" s="807">
        <v>12</v>
      </c>
      <c r="K1866" s="806" t="s">
        <v>683</v>
      </c>
      <c r="L1866" s="806" t="s">
        <v>925</v>
      </c>
      <c r="M1866" s="806" t="s">
        <v>674</v>
      </c>
      <c r="N1866" s="807">
        <v>8082</v>
      </c>
      <c r="O1866" s="884"/>
      <c r="P1866" s="806" t="s">
        <v>825</v>
      </c>
      <c r="Q1866" s="807">
        <v>1626</v>
      </c>
      <c r="R1866" s="807">
        <v>17</v>
      </c>
      <c r="S1866" s="759" t="str">
        <f t="shared" si="58"/>
        <v>Adolescente</v>
      </c>
      <c r="U1866" s="886"/>
      <c r="V1866" s="887"/>
      <c r="W1866" s="887"/>
      <c r="X1866" s="293"/>
      <c r="Z1866" s="886"/>
      <c r="AA1866" s="886"/>
      <c r="AB1866" s="887"/>
      <c r="AC1866" s="886"/>
      <c r="AI1866" s="806" t="s">
        <v>827</v>
      </c>
      <c r="AJ1866" s="807">
        <v>3</v>
      </c>
      <c r="AK1866" s="807">
        <v>75</v>
      </c>
      <c r="AL1866" s="759" t="str">
        <f t="shared" si="59"/>
        <v>Vejez</v>
      </c>
    </row>
    <row r="1867" spans="1:38" ht="15">
      <c r="A1867" s="806" t="s">
        <v>888</v>
      </c>
      <c r="B1867" s="806" t="s">
        <v>782</v>
      </c>
      <c r="C1867" s="806" t="s">
        <v>788</v>
      </c>
      <c r="D1867" s="806" t="s">
        <v>789</v>
      </c>
      <c r="E1867" s="807">
        <v>1</v>
      </c>
      <c r="K1867" s="806" t="s">
        <v>683</v>
      </c>
      <c r="L1867" s="806" t="s">
        <v>925</v>
      </c>
      <c r="M1867" s="806" t="s">
        <v>676</v>
      </c>
      <c r="N1867" s="807">
        <v>1</v>
      </c>
      <c r="O1867" s="884"/>
      <c r="P1867" s="806" t="s">
        <v>825</v>
      </c>
      <c r="Q1867" s="807">
        <v>1503</v>
      </c>
      <c r="R1867" s="807">
        <v>18</v>
      </c>
      <c r="S1867" s="759" t="str">
        <f t="shared" si="58"/>
        <v>Juventud</v>
      </c>
      <c r="U1867" s="886"/>
      <c r="V1867" s="887"/>
      <c r="W1867" s="887"/>
      <c r="X1867" s="293"/>
      <c r="Z1867" s="886"/>
      <c r="AA1867" s="886"/>
      <c r="AB1867" s="887"/>
      <c r="AC1867" s="886"/>
      <c r="AI1867" s="806" t="s">
        <v>827</v>
      </c>
      <c r="AJ1867" s="807">
        <v>3</v>
      </c>
      <c r="AK1867" s="807">
        <v>76</v>
      </c>
      <c r="AL1867" s="759" t="str">
        <f t="shared" si="59"/>
        <v>Vejez</v>
      </c>
    </row>
    <row r="1868" spans="1:38" ht="15">
      <c r="A1868" s="806" t="s">
        <v>888</v>
      </c>
      <c r="B1868" s="806" t="s">
        <v>782</v>
      </c>
      <c r="C1868" s="806" t="s">
        <v>788</v>
      </c>
      <c r="D1868" s="806" t="s">
        <v>784</v>
      </c>
      <c r="E1868" s="807">
        <v>1</v>
      </c>
      <c r="K1868" s="806" t="s">
        <v>683</v>
      </c>
      <c r="L1868" s="806" t="s">
        <v>925</v>
      </c>
      <c r="M1868" s="806" t="s">
        <v>678</v>
      </c>
      <c r="N1868" s="807">
        <v>4</v>
      </c>
      <c r="O1868" s="884"/>
      <c r="P1868" s="806" t="s">
        <v>825</v>
      </c>
      <c r="Q1868" s="807">
        <v>1406</v>
      </c>
      <c r="R1868" s="807">
        <v>19</v>
      </c>
      <c r="S1868" s="759" t="str">
        <f t="shared" si="58"/>
        <v>Juventud</v>
      </c>
      <c r="U1868" s="886"/>
      <c r="V1868" s="887"/>
      <c r="W1868" s="887"/>
      <c r="X1868" s="293"/>
      <c r="Z1868" s="886"/>
      <c r="AA1868" s="886"/>
      <c r="AB1868" s="887"/>
      <c r="AC1868" s="886"/>
      <c r="AI1868" s="806" t="s">
        <v>827</v>
      </c>
      <c r="AJ1868" s="807">
        <v>3</v>
      </c>
      <c r="AK1868" s="807">
        <v>77</v>
      </c>
      <c r="AL1868" s="759" t="str">
        <f t="shared" si="59"/>
        <v>Vejez</v>
      </c>
    </row>
    <row r="1869" spans="1:38" ht="15">
      <c r="A1869" s="806" t="s">
        <v>888</v>
      </c>
      <c r="B1869" s="806" t="s">
        <v>662</v>
      </c>
      <c r="C1869" s="806" t="s">
        <v>788</v>
      </c>
      <c r="D1869" s="806" t="s">
        <v>789</v>
      </c>
      <c r="E1869" s="807">
        <v>302</v>
      </c>
      <c r="K1869" s="806" t="s">
        <v>683</v>
      </c>
      <c r="L1869" s="806" t="s">
        <v>925</v>
      </c>
      <c r="M1869" s="806" t="s">
        <v>683</v>
      </c>
      <c r="N1869" s="807">
        <v>12</v>
      </c>
      <c r="O1869" s="884"/>
      <c r="P1869" s="806" t="s">
        <v>825</v>
      </c>
      <c r="Q1869" s="807">
        <v>1455</v>
      </c>
      <c r="R1869" s="807">
        <v>20</v>
      </c>
      <c r="S1869" s="759" t="str">
        <f t="shared" si="58"/>
        <v>Juventud</v>
      </c>
      <c r="U1869" s="886"/>
      <c r="V1869" s="887"/>
      <c r="W1869" s="887"/>
      <c r="X1869" s="293"/>
      <c r="Z1869" s="886"/>
      <c r="AA1869" s="886"/>
      <c r="AB1869" s="887"/>
      <c r="AC1869" s="886"/>
      <c r="AI1869" s="806" t="s">
        <v>827</v>
      </c>
      <c r="AJ1869" s="807">
        <v>2</v>
      </c>
      <c r="AK1869" s="807">
        <v>78</v>
      </c>
      <c r="AL1869" s="759" t="str">
        <f t="shared" si="59"/>
        <v>Vejez</v>
      </c>
    </row>
    <row r="1870" spans="1:38" ht="15">
      <c r="A1870" s="806" t="s">
        <v>888</v>
      </c>
      <c r="B1870" s="806" t="s">
        <v>662</v>
      </c>
      <c r="C1870" s="806" t="s">
        <v>788</v>
      </c>
      <c r="D1870" s="806" t="s">
        <v>784</v>
      </c>
      <c r="E1870" s="807">
        <v>170</v>
      </c>
      <c r="K1870" s="806" t="s">
        <v>683</v>
      </c>
      <c r="L1870" s="806" t="s">
        <v>925</v>
      </c>
      <c r="M1870" s="806" t="s">
        <v>684</v>
      </c>
      <c r="N1870" s="807">
        <v>14203</v>
      </c>
      <c r="O1870" s="884"/>
      <c r="P1870" s="806" t="s">
        <v>825</v>
      </c>
      <c r="Q1870" s="807">
        <v>1466</v>
      </c>
      <c r="R1870" s="807">
        <v>21</v>
      </c>
      <c r="S1870" s="759" t="str">
        <f t="shared" si="58"/>
        <v>Juventud</v>
      </c>
      <c r="U1870" s="886"/>
      <c r="V1870" s="887"/>
      <c r="W1870" s="887"/>
      <c r="X1870" s="293"/>
      <c r="Z1870" s="886"/>
      <c r="AA1870" s="886"/>
      <c r="AB1870" s="887"/>
      <c r="AC1870" s="886"/>
      <c r="AI1870" s="806" t="s">
        <v>827</v>
      </c>
      <c r="AJ1870" s="807">
        <v>4</v>
      </c>
      <c r="AK1870" s="807">
        <v>79</v>
      </c>
      <c r="AL1870" s="759" t="str">
        <f t="shared" si="59"/>
        <v>Vejez</v>
      </c>
    </row>
    <row r="1871" spans="1:38" ht="15">
      <c r="A1871" s="806" t="s">
        <v>888</v>
      </c>
      <c r="B1871" s="806" t="s">
        <v>662</v>
      </c>
      <c r="C1871" s="806" t="s">
        <v>783</v>
      </c>
      <c r="D1871" s="806" t="s">
        <v>789</v>
      </c>
      <c r="E1871" s="807">
        <v>289</v>
      </c>
      <c r="K1871" s="806" t="s">
        <v>683</v>
      </c>
      <c r="L1871" s="806" t="s">
        <v>927</v>
      </c>
      <c r="M1871" s="806" t="s">
        <v>662</v>
      </c>
      <c r="N1871" s="807">
        <v>6</v>
      </c>
      <c r="O1871" s="884"/>
      <c r="P1871" s="806" t="s">
        <v>825</v>
      </c>
      <c r="Q1871" s="807">
        <v>1488</v>
      </c>
      <c r="R1871" s="807">
        <v>22</v>
      </c>
      <c r="S1871" s="759" t="str">
        <f t="shared" si="58"/>
        <v>Juventud</v>
      </c>
      <c r="U1871" s="886"/>
      <c r="V1871" s="887"/>
      <c r="W1871" s="887"/>
      <c r="X1871" s="293"/>
      <c r="Z1871" s="886"/>
      <c r="AA1871" s="886"/>
      <c r="AB1871" s="887"/>
      <c r="AC1871" s="886"/>
      <c r="AI1871" s="806" t="s">
        <v>827</v>
      </c>
      <c r="AJ1871" s="807">
        <v>1</v>
      </c>
      <c r="AK1871" s="807">
        <v>81</v>
      </c>
      <c r="AL1871" s="759" t="str">
        <f t="shared" si="59"/>
        <v>Vejez</v>
      </c>
    </row>
    <row r="1872" spans="1:38" ht="15">
      <c r="A1872" s="806" t="s">
        <v>888</v>
      </c>
      <c r="B1872" s="806" t="s">
        <v>662</v>
      </c>
      <c r="C1872" s="806" t="s">
        <v>783</v>
      </c>
      <c r="D1872" s="806" t="s">
        <v>784</v>
      </c>
      <c r="E1872" s="807">
        <v>207</v>
      </c>
      <c r="K1872" s="806" t="s">
        <v>683</v>
      </c>
      <c r="L1872" s="806" t="s">
        <v>927</v>
      </c>
      <c r="M1872" s="806" t="s">
        <v>786</v>
      </c>
      <c r="N1872" s="807">
        <v>1</v>
      </c>
      <c r="O1872" s="884"/>
      <c r="P1872" s="806" t="s">
        <v>825</v>
      </c>
      <c r="Q1872" s="807">
        <v>1503</v>
      </c>
      <c r="R1872" s="807">
        <v>23</v>
      </c>
      <c r="S1872" s="759" t="str">
        <f t="shared" si="58"/>
        <v>Juventud</v>
      </c>
      <c r="U1872" s="886"/>
      <c r="V1872" s="887"/>
      <c r="W1872" s="887"/>
      <c r="X1872" s="293"/>
      <c r="Z1872" s="886"/>
      <c r="AA1872" s="886"/>
      <c r="AB1872" s="887"/>
      <c r="AC1872" s="886"/>
      <c r="AI1872" s="806" t="s">
        <v>827</v>
      </c>
      <c r="AJ1872" s="807">
        <v>2</v>
      </c>
      <c r="AK1872" s="807">
        <v>82</v>
      </c>
      <c r="AL1872" s="759" t="str">
        <f t="shared" si="59"/>
        <v>Vejez</v>
      </c>
    </row>
    <row r="1873" spans="1:38" ht="15">
      <c r="A1873" s="806" t="s">
        <v>888</v>
      </c>
      <c r="B1873" s="806" t="s">
        <v>666</v>
      </c>
      <c r="C1873" s="806" t="s">
        <v>788</v>
      </c>
      <c r="D1873" s="806" t="s">
        <v>789</v>
      </c>
      <c r="E1873" s="807">
        <v>180</v>
      </c>
      <c r="K1873" s="806" t="s">
        <v>683</v>
      </c>
      <c r="L1873" s="806" t="s">
        <v>927</v>
      </c>
      <c r="M1873" s="806" t="s">
        <v>808</v>
      </c>
      <c r="N1873" s="807">
        <v>2</v>
      </c>
      <c r="O1873" s="884"/>
      <c r="P1873" s="806" t="s">
        <v>825</v>
      </c>
      <c r="Q1873" s="807">
        <v>1516</v>
      </c>
      <c r="R1873" s="807">
        <v>24</v>
      </c>
      <c r="S1873" s="759" t="str">
        <f t="shared" si="58"/>
        <v>Juventud</v>
      </c>
      <c r="U1873" s="886"/>
      <c r="V1873" s="887"/>
      <c r="W1873" s="887"/>
      <c r="X1873" s="293"/>
      <c r="Z1873" s="886"/>
      <c r="AA1873" s="886"/>
      <c r="AB1873" s="887"/>
      <c r="AC1873" s="886"/>
      <c r="AI1873" s="806" t="s">
        <v>827</v>
      </c>
      <c r="AJ1873" s="807">
        <v>1</v>
      </c>
      <c r="AK1873" s="807">
        <v>83</v>
      </c>
      <c r="AL1873" s="759" t="str">
        <f t="shared" si="59"/>
        <v>Vejez</v>
      </c>
    </row>
    <row r="1874" spans="1:38" ht="15">
      <c r="A1874" s="806" t="s">
        <v>888</v>
      </c>
      <c r="B1874" s="806" t="s">
        <v>666</v>
      </c>
      <c r="C1874" s="806" t="s">
        <v>788</v>
      </c>
      <c r="D1874" s="806" t="s">
        <v>784</v>
      </c>
      <c r="E1874" s="807">
        <v>78</v>
      </c>
      <c r="K1874" s="806" t="s">
        <v>683</v>
      </c>
      <c r="L1874" s="806" t="s">
        <v>927</v>
      </c>
      <c r="M1874" s="806" t="s">
        <v>790</v>
      </c>
      <c r="N1874" s="807">
        <v>7</v>
      </c>
      <c r="O1874" s="884"/>
      <c r="P1874" s="806" t="s">
        <v>825</v>
      </c>
      <c r="Q1874" s="807">
        <v>1831</v>
      </c>
      <c r="R1874" s="807">
        <v>25</v>
      </c>
      <c r="S1874" s="759" t="str">
        <f t="shared" si="58"/>
        <v>Juventud</v>
      </c>
      <c r="U1874" s="886"/>
      <c r="V1874" s="887"/>
      <c r="W1874" s="887"/>
      <c r="X1874" s="293"/>
      <c r="Z1874" s="886"/>
      <c r="AA1874" s="886"/>
      <c r="AB1874" s="887"/>
      <c r="AC1874" s="886"/>
      <c r="AI1874" s="806" t="s">
        <v>827</v>
      </c>
      <c r="AJ1874" s="807">
        <v>1</v>
      </c>
      <c r="AK1874" s="807">
        <v>85</v>
      </c>
      <c r="AL1874" s="759" t="str">
        <f t="shared" si="59"/>
        <v>Vejez</v>
      </c>
    </row>
    <row r="1875" spans="1:38" ht="15">
      <c r="A1875" s="806" t="s">
        <v>888</v>
      </c>
      <c r="B1875" s="806" t="s">
        <v>666</v>
      </c>
      <c r="C1875" s="806" t="s">
        <v>783</v>
      </c>
      <c r="D1875" s="806" t="s">
        <v>789</v>
      </c>
      <c r="E1875" s="807">
        <v>167</v>
      </c>
      <c r="K1875" s="806" t="s">
        <v>683</v>
      </c>
      <c r="L1875" s="806" t="s">
        <v>927</v>
      </c>
      <c r="M1875" s="806" t="s">
        <v>791</v>
      </c>
      <c r="N1875" s="807">
        <v>6</v>
      </c>
      <c r="O1875" s="884"/>
      <c r="P1875" s="806" t="s">
        <v>825</v>
      </c>
      <c r="Q1875" s="807">
        <v>1819</v>
      </c>
      <c r="R1875" s="807">
        <v>26</v>
      </c>
      <c r="S1875" s="759" t="str">
        <f t="shared" si="58"/>
        <v>Juventud</v>
      </c>
      <c r="U1875" s="886"/>
      <c r="V1875" s="887"/>
      <c r="W1875" s="887"/>
      <c r="X1875" s="293"/>
      <c r="Z1875" s="886"/>
      <c r="AA1875" s="886"/>
      <c r="AB1875" s="887"/>
      <c r="AC1875" s="886"/>
      <c r="AI1875" s="806" t="s">
        <v>827</v>
      </c>
      <c r="AJ1875" s="807">
        <v>1</v>
      </c>
      <c r="AK1875" s="807">
        <v>86</v>
      </c>
      <c r="AL1875" s="759" t="str">
        <f t="shared" si="59"/>
        <v>Vejez</v>
      </c>
    </row>
    <row r="1876" spans="1:38" ht="15">
      <c r="A1876" s="806" t="s">
        <v>888</v>
      </c>
      <c r="B1876" s="806" t="s">
        <v>666</v>
      </c>
      <c r="C1876" s="806" t="s">
        <v>783</v>
      </c>
      <c r="D1876" s="806" t="s">
        <v>784</v>
      </c>
      <c r="E1876" s="807">
        <v>81</v>
      </c>
      <c r="K1876" s="806" t="s">
        <v>683</v>
      </c>
      <c r="L1876" s="806" t="s">
        <v>927</v>
      </c>
      <c r="M1876" s="806" t="s">
        <v>824</v>
      </c>
      <c r="N1876" s="807">
        <v>214</v>
      </c>
      <c r="O1876" s="884"/>
      <c r="P1876" s="806" t="s">
        <v>825</v>
      </c>
      <c r="Q1876" s="807">
        <v>1813</v>
      </c>
      <c r="R1876" s="807">
        <v>27</v>
      </c>
      <c r="S1876" s="759" t="str">
        <f t="shared" si="58"/>
        <v>Juventud</v>
      </c>
      <c r="U1876" s="886"/>
      <c r="V1876" s="887"/>
      <c r="W1876" s="887"/>
      <c r="X1876" s="293"/>
      <c r="Z1876" s="886"/>
      <c r="AA1876" s="886"/>
      <c r="AB1876" s="887"/>
      <c r="AC1876" s="886"/>
      <c r="AI1876" s="806" t="s">
        <v>827</v>
      </c>
      <c r="AJ1876" s="807">
        <v>1</v>
      </c>
      <c r="AK1876" s="807">
        <v>87</v>
      </c>
      <c r="AL1876" s="759" t="str">
        <f t="shared" si="59"/>
        <v>Vejez</v>
      </c>
    </row>
    <row r="1877" spans="1:38" ht="15">
      <c r="A1877" s="806" t="s">
        <v>888</v>
      </c>
      <c r="B1877" s="806" t="s">
        <v>669</v>
      </c>
      <c r="C1877" s="806" t="s">
        <v>788</v>
      </c>
      <c r="D1877" s="806" t="s">
        <v>784</v>
      </c>
      <c r="E1877" s="807">
        <v>1</v>
      </c>
      <c r="K1877" s="806" t="s">
        <v>683</v>
      </c>
      <c r="L1877" s="806" t="s">
        <v>927</v>
      </c>
      <c r="M1877" s="806" t="s">
        <v>826</v>
      </c>
      <c r="N1877" s="807">
        <v>2</v>
      </c>
      <c r="O1877" s="884"/>
      <c r="P1877" s="806" t="s">
        <v>825</v>
      </c>
      <c r="Q1877" s="807">
        <v>1796</v>
      </c>
      <c r="R1877" s="807">
        <v>28</v>
      </c>
      <c r="S1877" s="759" t="str">
        <f t="shared" si="58"/>
        <v>Juventud</v>
      </c>
      <c r="U1877" s="886"/>
      <c r="V1877" s="887"/>
      <c r="W1877" s="887"/>
      <c r="X1877" s="293"/>
      <c r="Z1877" s="886"/>
      <c r="AA1877" s="886"/>
      <c r="AB1877" s="887"/>
      <c r="AC1877" s="886"/>
      <c r="AI1877" s="806" t="s">
        <v>827</v>
      </c>
      <c r="AJ1877" s="807">
        <v>1</v>
      </c>
      <c r="AK1877" s="807">
        <v>88</v>
      </c>
      <c r="AL1877" s="759" t="str">
        <f t="shared" si="59"/>
        <v>Vejez</v>
      </c>
    </row>
    <row r="1878" spans="1:38" ht="15">
      <c r="A1878" s="806" t="s">
        <v>888</v>
      </c>
      <c r="B1878" s="806" t="s">
        <v>669</v>
      </c>
      <c r="C1878" s="806" t="s">
        <v>783</v>
      </c>
      <c r="D1878" s="806" t="s">
        <v>789</v>
      </c>
      <c r="E1878" s="807">
        <v>1</v>
      </c>
      <c r="K1878" s="806" t="s">
        <v>683</v>
      </c>
      <c r="L1878" s="806" t="s">
        <v>927</v>
      </c>
      <c r="M1878" s="806" t="s">
        <v>666</v>
      </c>
      <c r="N1878" s="807">
        <v>1</v>
      </c>
      <c r="O1878" s="884"/>
      <c r="P1878" s="806" t="s">
        <v>825</v>
      </c>
      <c r="Q1878" s="807">
        <v>1655</v>
      </c>
      <c r="R1878" s="807">
        <v>29</v>
      </c>
      <c r="S1878" s="759" t="str">
        <f t="shared" si="58"/>
        <v>Adulto</v>
      </c>
      <c r="U1878" s="886"/>
      <c r="V1878" s="887"/>
      <c r="W1878" s="887"/>
      <c r="X1878" s="293"/>
      <c r="Z1878" s="886"/>
      <c r="AA1878" s="886"/>
      <c r="AB1878" s="887"/>
      <c r="AC1878" s="886"/>
      <c r="AI1878" s="806" t="s">
        <v>827</v>
      </c>
      <c r="AJ1878" s="807">
        <v>3</v>
      </c>
      <c r="AK1878" s="807">
        <v>89</v>
      </c>
      <c r="AL1878" s="759" t="str">
        <f t="shared" si="59"/>
        <v>Vejez</v>
      </c>
    </row>
    <row r="1879" spans="1:38" ht="15">
      <c r="A1879" s="806" t="s">
        <v>888</v>
      </c>
      <c r="B1879" s="806" t="s">
        <v>669</v>
      </c>
      <c r="C1879" s="806" t="s">
        <v>783</v>
      </c>
      <c r="D1879" s="806" t="s">
        <v>784</v>
      </c>
      <c r="E1879" s="807">
        <v>1</v>
      </c>
      <c r="K1879" s="806" t="s">
        <v>683</v>
      </c>
      <c r="L1879" s="806" t="s">
        <v>927</v>
      </c>
      <c r="M1879" s="806" t="s">
        <v>794</v>
      </c>
      <c r="N1879" s="807">
        <v>2</v>
      </c>
      <c r="O1879" s="884"/>
      <c r="P1879" s="806" t="s">
        <v>825</v>
      </c>
      <c r="Q1879" s="807">
        <v>1634</v>
      </c>
      <c r="R1879" s="807">
        <v>30</v>
      </c>
      <c r="S1879" s="759" t="str">
        <f t="shared" si="58"/>
        <v>Adulto</v>
      </c>
      <c r="U1879" s="886"/>
      <c r="V1879" s="887"/>
      <c r="W1879" s="887"/>
      <c r="X1879" s="293"/>
      <c r="Z1879" s="886"/>
      <c r="AA1879" s="886"/>
      <c r="AB1879" s="887"/>
      <c r="AC1879" s="886"/>
      <c r="AI1879" s="806" t="s">
        <v>827</v>
      </c>
      <c r="AJ1879" s="807">
        <v>2</v>
      </c>
      <c r="AK1879" s="807">
        <v>90</v>
      </c>
      <c r="AL1879" s="759" t="str">
        <f t="shared" si="59"/>
        <v>Vejez</v>
      </c>
    </row>
    <row r="1880" spans="1:38" ht="30">
      <c r="A1880" s="806" t="s">
        <v>888</v>
      </c>
      <c r="B1880" s="806" t="s">
        <v>787</v>
      </c>
      <c r="C1880" s="806" t="s">
        <v>788</v>
      </c>
      <c r="D1880" s="806" t="s">
        <v>784</v>
      </c>
      <c r="E1880" s="807">
        <v>1</v>
      </c>
      <c r="K1880" s="806" t="s">
        <v>683</v>
      </c>
      <c r="L1880" s="806" t="s">
        <v>927</v>
      </c>
      <c r="M1880" s="806" t="s">
        <v>795</v>
      </c>
      <c r="N1880" s="807">
        <v>3</v>
      </c>
      <c r="O1880" s="884"/>
      <c r="P1880" s="806" t="s">
        <v>825</v>
      </c>
      <c r="Q1880" s="807">
        <v>1571</v>
      </c>
      <c r="R1880" s="807">
        <v>31</v>
      </c>
      <c r="S1880" s="759" t="str">
        <f t="shared" si="58"/>
        <v>Adulto</v>
      </c>
      <c r="U1880" s="886"/>
      <c r="V1880" s="887"/>
      <c r="W1880" s="887"/>
      <c r="X1880" s="293"/>
      <c r="Z1880" s="886"/>
      <c r="AA1880" s="886"/>
      <c r="AB1880" s="887"/>
      <c r="AC1880" s="886"/>
      <c r="AI1880" s="806" t="s">
        <v>828</v>
      </c>
      <c r="AJ1880" s="807">
        <v>10</v>
      </c>
      <c r="AK1880" s="807">
        <v>0</v>
      </c>
      <c r="AL1880" s="759" t="str">
        <f t="shared" si="59"/>
        <v>Primera Infancia</v>
      </c>
    </row>
    <row r="1881" spans="1:38" ht="30">
      <c r="A1881" s="806" t="s">
        <v>888</v>
      </c>
      <c r="B1881" s="806" t="s">
        <v>787</v>
      </c>
      <c r="C1881" s="806" t="s">
        <v>783</v>
      </c>
      <c r="D1881" s="806" t="s">
        <v>789</v>
      </c>
      <c r="E1881" s="807">
        <v>1</v>
      </c>
      <c r="K1881" s="806" t="s">
        <v>683</v>
      </c>
      <c r="L1881" s="806" t="s">
        <v>927</v>
      </c>
      <c r="M1881" s="806" t="s">
        <v>829</v>
      </c>
      <c r="N1881" s="807">
        <v>1</v>
      </c>
      <c r="O1881" s="884"/>
      <c r="P1881" s="806" t="s">
        <v>825</v>
      </c>
      <c r="Q1881" s="807">
        <v>1503</v>
      </c>
      <c r="R1881" s="807">
        <v>32</v>
      </c>
      <c r="S1881" s="759" t="str">
        <f t="shared" si="58"/>
        <v>Adulto</v>
      </c>
      <c r="U1881" s="886"/>
      <c r="V1881" s="887"/>
      <c r="W1881" s="887"/>
      <c r="X1881" s="293"/>
      <c r="Z1881" s="886"/>
      <c r="AA1881" s="886"/>
      <c r="AB1881" s="887"/>
      <c r="AC1881" s="886"/>
      <c r="AI1881" s="806" t="s">
        <v>828</v>
      </c>
      <c r="AJ1881" s="807">
        <v>6</v>
      </c>
      <c r="AK1881" s="807">
        <v>1</v>
      </c>
      <c r="AL1881" s="759" t="str">
        <f t="shared" si="59"/>
        <v>Primera Infancia</v>
      </c>
    </row>
    <row r="1882" spans="1:38" ht="30">
      <c r="A1882" s="806" t="s">
        <v>888</v>
      </c>
      <c r="B1882" s="806" t="s">
        <v>815</v>
      </c>
      <c r="C1882" s="806" t="s">
        <v>788</v>
      </c>
      <c r="D1882" s="806" t="s">
        <v>789</v>
      </c>
      <c r="E1882" s="807">
        <v>84</v>
      </c>
      <c r="K1882" s="806" t="s">
        <v>683</v>
      </c>
      <c r="L1882" s="806" t="s">
        <v>927</v>
      </c>
      <c r="M1882" s="806" t="s">
        <v>798</v>
      </c>
      <c r="N1882" s="807">
        <v>4</v>
      </c>
      <c r="O1882" s="884"/>
      <c r="P1882" s="806" t="s">
        <v>825</v>
      </c>
      <c r="Q1882" s="807">
        <v>1508</v>
      </c>
      <c r="R1882" s="807">
        <v>33</v>
      </c>
      <c r="S1882" s="759" t="str">
        <f t="shared" si="58"/>
        <v>Adulto</v>
      </c>
      <c r="U1882" s="886"/>
      <c r="V1882" s="887"/>
      <c r="W1882" s="887"/>
      <c r="X1882" s="293"/>
      <c r="Z1882" s="886"/>
      <c r="AA1882" s="886"/>
      <c r="AB1882" s="887"/>
      <c r="AC1882" s="886"/>
      <c r="AI1882" s="806" t="s">
        <v>828</v>
      </c>
      <c r="AJ1882" s="807">
        <v>9</v>
      </c>
      <c r="AK1882" s="807">
        <v>2</v>
      </c>
      <c r="AL1882" s="759" t="str">
        <f t="shared" si="59"/>
        <v>Primera Infancia</v>
      </c>
    </row>
    <row r="1883" spans="1:38" ht="30">
      <c r="A1883" s="806" t="s">
        <v>888</v>
      </c>
      <c r="B1883" s="806" t="s">
        <v>815</v>
      </c>
      <c r="C1883" s="806" t="s">
        <v>788</v>
      </c>
      <c r="D1883" s="806" t="s">
        <v>784</v>
      </c>
      <c r="E1883" s="807">
        <v>57</v>
      </c>
      <c r="K1883" s="806" t="s">
        <v>683</v>
      </c>
      <c r="L1883" s="806" t="s">
        <v>927</v>
      </c>
      <c r="M1883" s="806" t="s">
        <v>801</v>
      </c>
      <c r="N1883" s="807">
        <v>25</v>
      </c>
      <c r="O1883" s="884"/>
      <c r="P1883" s="806" t="s">
        <v>825</v>
      </c>
      <c r="Q1883" s="807">
        <v>1473</v>
      </c>
      <c r="R1883" s="807">
        <v>34</v>
      </c>
      <c r="S1883" s="759" t="str">
        <f t="shared" si="58"/>
        <v>Adulto</v>
      </c>
      <c r="U1883" s="886"/>
      <c r="V1883" s="887"/>
      <c r="W1883" s="887"/>
      <c r="X1883" s="293"/>
      <c r="Z1883" s="886"/>
      <c r="AA1883" s="886"/>
      <c r="AB1883" s="887"/>
      <c r="AC1883" s="886"/>
      <c r="AI1883" s="806" t="s">
        <v>828</v>
      </c>
      <c r="AJ1883" s="807">
        <v>10</v>
      </c>
      <c r="AK1883" s="807">
        <v>3</v>
      </c>
      <c r="AL1883" s="759" t="str">
        <f t="shared" si="59"/>
        <v>Primera Infancia</v>
      </c>
    </row>
    <row r="1884" spans="1:38" ht="30">
      <c r="A1884" s="806" t="s">
        <v>888</v>
      </c>
      <c r="B1884" s="806" t="s">
        <v>815</v>
      </c>
      <c r="C1884" s="806" t="s">
        <v>783</v>
      </c>
      <c r="D1884" s="806" t="s">
        <v>789</v>
      </c>
      <c r="E1884" s="807">
        <v>76</v>
      </c>
      <c r="K1884" s="806" t="s">
        <v>683</v>
      </c>
      <c r="L1884" s="806" t="s">
        <v>927</v>
      </c>
      <c r="M1884" s="806" t="s">
        <v>674</v>
      </c>
      <c r="N1884" s="807">
        <v>2432</v>
      </c>
      <c r="O1884" s="884"/>
      <c r="P1884" s="806" t="s">
        <v>825</v>
      </c>
      <c r="Q1884" s="807">
        <v>1354</v>
      </c>
      <c r="R1884" s="807">
        <v>35</v>
      </c>
      <c r="S1884" s="759" t="str">
        <f t="shared" si="58"/>
        <v>Adulto</v>
      </c>
      <c r="U1884" s="886"/>
      <c r="V1884" s="887"/>
      <c r="W1884" s="887"/>
      <c r="X1884" s="293"/>
      <c r="Z1884" s="886"/>
      <c r="AA1884" s="886"/>
      <c r="AB1884" s="887"/>
      <c r="AC1884" s="886"/>
      <c r="AI1884" s="806" t="s">
        <v>828</v>
      </c>
      <c r="AJ1884" s="807">
        <v>18</v>
      </c>
      <c r="AK1884" s="807">
        <v>4</v>
      </c>
      <c r="AL1884" s="759" t="str">
        <f t="shared" si="59"/>
        <v>Primera Infancia</v>
      </c>
    </row>
    <row r="1885" spans="1:38" ht="30">
      <c r="A1885" s="806" t="s">
        <v>888</v>
      </c>
      <c r="B1885" s="806" t="s">
        <v>815</v>
      </c>
      <c r="C1885" s="806" t="s">
        <v>783</v>
      </c>
      <c r="D1885" s="806" t="s">
        <v>784</v>
      </c>
      <c r="E1885" s="807">
        <v>43</v>
      </c>
      <c r="K1885" s="806" t="s">
        <v>683</v>
      </c>
      <c r="L1885" s="806" t="s">
        <v>927</v>
      </c>
      <c r="M1885" s="806" t="s">
        <v>678</v>
      </c>
      <c r="N1885" s="807">
        <v>1</v>
      </c>
      <c r="O1885" s="884"/>
      <c r="P1885" s="806" t="s">
        <v>825</v>
      </c>
      <c r="Q1885" s="807">
        <v>1338</v>
      </c>
      <c r="R1885" s="807">
        <v>36</v>
      </c>
      <c r="S1885" s="759" t="str">
        <f t="shared" si="58"/>
        <v>Adulto</v>
      </c>
      <c r="U1885" s="886"/>
      <c r="V1885" s="887"/>
      <c r="W1885" s="887"/>
      <c r="X1885" s="293"/>
      <c r="Z1885" s="886"/>
      <c r="AA1885" s="886"/>
      <c r="AB1885" s="887"/>
      <c r="AC1885" s="886"/>
      <c r="AI1885" s="806" t="s">
        <v>828</v>
      </c>
      <c r="AJ1885" s="807">
        <v>14</v>
      </c>
      <c r="AK1885" s="807">
        <v>5</v>
      </c>
      <c r="AL1885" s="759" t="str">
        <f t="shared" si="59"/>
        <v>Primera Infancia</v>
      </c>
    </row>
    <row r="1886" spans="1:38" ht="15">
      <c r="A1886" s="806" t="s">
        <v>888</v>
      </c>
      <c r="B1886" s="806" t="s">
        <v>818</v>
      </c>
      <c r="C1886" s="806" t="s">
        <v>788</v>
      </c>
      <c r="D1886" s="806" t="s">
        <v>784</v>
      </c>
      <c r="E1886" s="807">
        <v>4</v>
      </c>
      <c r="K1886" s="806" t="s">
        <v>683</v>
      </c>
      <c r="L1886" s="806" t="s">
        <v>927</v>
      </c>
      <c r="M1886" s="806" t="s">
        <v>684</v>
      </c>
      <c r="N1886" s="807">
        <v>250</v>
      </c>
      <c r="O1886" s="884"/>
      <c r="P1886" s="806" t="s">
        <v>825</v>
      </c>
      <c r="Q1886" s="807">
        <v>1328</v>
      </c>
      <c r="R1886" s="807">
        <v>37</v>
      </c>
      <c r="S1886" s="759" t="str">
        <f t="shared" si="58"/>
        <v>Adulto</v>
      </c>
      <c r="U1886" s="886"/>
      <c r="V1886" s="887"/>
      <c r="W1886" s="887"/>
      <c r="X1886" s="293"/>
      <c r="Z1886" s="886"/>
      <c r="AA1886" s="886"/>
      <c r="AB1886" s="887"/>
      <c r="AC1886" s="886"/>
      <c r="AI1886" s="806" t="s">
        <v>828</v>
      </c>
      <c r="AJ1886" s="807">
        <v>17</v>
      </c>
      <c r="AK1886" s="807">
        <v>6</v>
      </c>
      <c r="AL1886" s="759" t="str">
        <f t="shared" si="59"/>
        <v>Infancia</v>
      </c>
    </row>
    <row r="1887" spans="1:38" ht="15">
      <c r="A1887" s="806" t="s">
        <v>888</v>
      </c>
      <c r="B1887" s="806" t="s">
        <v>818</v>
      </c>
      <c r="C1887" s="806" t="s">
        <v>783</v>
      </c>
      <c r="D1887" s="806" t="s">
        <v>789</v>
      </c>
      <c r="E1887" s="807">
        <v>1</v>
      </c>
      <c r="K1887" s="806" t="s">
        <v>683</v>
      </c>
      <c r="L1887" s="806" t="s">
        <v>929</v>
      </c>
      <c r="M1887" s="806" t="s">
        <v>791</v>
      </c>
      <c r="N1887" s="807">
        <v>14</v>
      </c>
      <c r="O1887" s="884"/>
      <c r="P1887" s="806" t="s">
        <v>825</v>
      </c>
      <c r="Q1887" s="807">
        <v>1307</v>
      </c>
      <c r="R1887" s="807">
        <v>38</v>
      </c>
      <c r="S1887" s="759" t="str">
        <f t="shared" si="58"/>
        <v>Adulto</v>
      </c>
      <c r="U1887" s="886"/>
      <c r="V1887" s="887"/>
      <c r="W1887" s="887"/>
      <c r="X1887" s="293"/>
      <c r="Z1887" s="886"/>
      <c r="AA1887" s="886"/>
      <c r="AB1887" s="887"/>
      <c r="AC1887" s="886"/>
      <c r="AI1887" s="806" t="s">
        <v>828</v>
      </c>
      <c r="AJ1887" s="807">
        <v>13</v>
      </c>
      <c r="AK1887" s="807">
        <v>7</v>
      </c>
      <c r="AL1887" s="759" t="str">
        <f t="shared" si="59"/>
        <v>Infancia</v>
      </c>
    </row>
    <row r="1888" spans="1:38" ht="15">
      <c r="A1888" s="806" t="s">
        <v>888</v>
      </c>
      <c r="B1888" s="806" t="s">
        <v>818</v>
      </c>
      <c r="C1888" s="806" t="s">
        <v>783</v>
      </c>
      <c r="D1888" s="806" t="s">
        <v>784</v>
      </c>
      <c r="E1888" s="807">
        <v>5</v>
      </c>
      <c r="K1888" s="806" t="s">
        <v>683</v>
      </c>
      <c r="L1888" s="806" t="s">
        <v>929</v>
      </c>
      <c r="M1888" s="806" t="s">
        <v>824</v>
      </c>
      <c r="N1888" s="807">
        <v>2</v>
      </c>
      <c r="O1888" s="884"/>
      <c r="P1888" s="806" t="s">
        <v>825</v>
      </c>
      <c r="Q1888" s="807">
        <v>1359</v>
      </c>
      <c r="R1888" s="807">
        <v>39</v>
      </c>
      <c r="S1888" s="759" t="str">
        <f t="shared" si="58"/>
        <v>Adulto</v>
      </c>
      <c r="U1888" s="886"/>
      <c r="V1888" s="887"/>
      <c r="W1888" s="887"/>
      <c r="X1888" s="293"/>
      <c r="Z1888" s="886"/>
      <c r="AA1888" s="886"/>
      <c r="AB1888" s="887"/>
      <c r="AC1888" s="886"/>
      <c r="AI1888" s="806" t="s">
        <v>828</v>
      </c>
      <c r="AJ1888" s="807">
        <v>4</v>
      </c>
      <c r="AK1888" s="807">
        <v>8</v>
      </c>
      <c r="AL1888" s="759" t="str">
        <f t="shared" si="59"/>
        <v>Infancia</v>
      </c>
    </row>
    <row r="1889" spans="1:38" ht="15">
      <c r="A1889" s="806" t="s">
        <v>889</v>
      </c>
      <c r="B1889" s="806" t="s">
        <v>662</v>
      </c>
      <c r="C1889" s="806" t="s">
        <v>788</v>
      </c>
      <c r="D1889" s="806" t="s">
        <v>789</v>
      </c>
      <c r="E1889" s="807">
        <v>1533</v>
      </c>
      <c r="K1889" s="806" t="s">
        <v>683</v>
      </c>
      <c r="L1889" s="806" t="s">
        <v>929</v>
      </c>
      <c r="M1889" s="806" t="s">
        <v>666</v>
      </c>
      <c r="N1889" s="807">
        <v>2</v>
      </c>
      <c r="O1889" s="884"/>
      <c r="P1889" s="806" t="s">
        <v>825</v>
      </c>
      <c r="Q1889" s="807">
        <v>1278</v>
      </c>
      <c r="R1889" s="807">
        <v>40</v>
      </c>
      <c r="S1889" s="759" t="str">
        <f t="shared" si="58"/>
        <v>Adulto</v>
      </c>
      <c r="U1889" s="886"/>
      <c r="V1889" s="887"/>
      <c r="W1889" s="887"/>
      <c r="X1889" s="293"/>
      <c r="Z1889" s="886"/>
      <c r="AA1889" s="886"/>
      <c r="AB1889" s="887"/>
      <c r="AC1889" s="886"/>
      <c r="AI1889" s="806" t="s">
        <v>828</v>
      </c>
      <c r="AJ1889" s="807">
        <v>14</v>
      </c>
      <c r="AK1889" s="807">
        <v>9</v>
      </c>
      <c r="AL1889" s="759" t="str">
        <f t="shared" si="59"/>
        <v>Infancia</v>
      </c>
    </row>
    <row r="1890" spans="1:38" ht="15">
      <c r="A1890" s="806" t="s">
        <v>889</v>
      </c>
      <c r="B1890" s="806" t="s">
        <v>662</v>
      </c>
      <c r="C1890" s="806" t="s">
        <v>788</v>
      </c>
      <c r="D1890" s="806" t="s">
        <v>784</v>
      </c>
      <c r="E1890" s="807">
        <v>1349</v>
      </c>
      <c r="K1890" s="806" t="s">
        <v>683</v>
      </c>
      <c r="L1890" s="806" t="s">
        <v>929</v>
      </c>
      <c r="M1890" s="806" t="s">
        <v>794</v>
      </c>
      <c r="N1890" s="807">
        <v>8</v>
      </c>
      <c r="O1890" s="884"/>
      <c r="P1890" s="806" t="s">
        <v>825</v>
      </c>
      <c r="Q1890" s="807">
        <v>1291</v>
      </c>
      <c r="R1890" s="807">
        <v>41</v>
      </c>
      <c r="S1890" s="759" t="str">
        <f t="shared" si="58"/>
        <v>Adulto</v>
      </c>
      <c r="U1890" s="886"/>
      <c r="V1890" s="887"/>
      <c r="W1890" s="887"/>
      <c r="X1890" s="293"/>
      <c r="Z1890" s="886"/>
      <c r="AA1890" s="886"/>
      <c r="AB1890" s="887"/>
      <c r="AC1890" s="886"/>
      <c r="AI1890" s="806" t="s">
        <v>828</v>
      </c>
      <c r="AJ1890" s="807">
        <v>14</v>
      </c>
      <c r="AK1890" s="807">
        <v>10</v>
      </c>
      <c r="AL1890" s="759" t="str">
        <f t="shared" si="59"/>
        <v>Infancia</v>
      </c>
    </row>
    <row r="1891" spans="1:38" ht="15">
      <c r="A1891" s="806" t="s">
        <v>889</v>
      </c>
      <c r="B1891" s="806" t="s">
        <v>662</v>
      </c>
      <c r="C1891" s="806" t="s">
        <v>783</v>
      </c>
      <c r="D1891" s="806" t="s">
        <v>789</v>
      </c>
      <c r="E1891" s="807">
        <v>1485</v>
      </c>
      <c r="K1891" s="806" t="s">
        <v>683</v>
      </c>
      <c r="L1891" s="806" t="s">
        <v>929</v>
      </c>
      <c r="M1891" s="806" t="s">
        <v>829</v>
      </c>
      <c r="N1891" s="807">
        <v>5</v>
      </c>
      <c r="O1891" s="884"/>
      <c r="P1891" s="806" t="s">
        <v>825</v>
      </c>
      <c r="Q1891" s="807">
        <v>1283</v>
      </c>
      <c r="R1891" s="807">
        <v>42</v>
      </c>
      <c r="S1891" s="759" t="str">
        <f t="shared" si="58"/>
        <v>Adulto</v>
      </c>
      <c r="U1891" s="886"/>
      <c r="V1891" s="887"/>
      <c r="W1891" s="887"/>
      <c r="X1891" s="293"/>
      <c r="Z1891" s="886"/>
      <c r="AA1891" s="886"/>
      <c r="AB1891" s="887"/>
      <c r="AC1891" s="886"/>
      <c r="AI1891" s="806" t="s">
        <v>828</v>
      </c>
      <c r="AJ1891" s="807">
        <v>13</v>
      </c>
      <c r="AK1891" s="807">
        <v>11</v>
      </c>
      <c r="AL1891" s="759" t="str">
        <f t="shared" si="59"/>
        <v>Infancia</v>
      </c>
    </row>
    <row r="1892" spans="1:38" ht="30">
      <c r="A1892" s="806" t="s">
        <v>889</v>
      </c>
      <c r="B1892" s="806" t="s">
        <v>662</v>
      </c>
      <c r="C1892" s="806" t="s">
        <v>783</v>
      </c>
      <c r="D1892" s="806" t="s">
        <v>784</v>
      </c>
      <c r="E1892" s="807">
        <v>1187</v>
      </c>
      <c r="K1892" s="806" t="s">
        <v>683</v>
      </c>
      <c r="L1892" s="806" t="s">
        <v>929</v>
      </c>
      <c r="M1892" s="806" t="s">
        <v>798</v>
      </c>
      <c r="N1892" s="807">
        <v>7</v>
      </c>
      <c r="O1892" s="884"/>
      <c r="P1892" s="806" t="s">
        <v>825</v>
      </c>
      <c r="Q1892" s="807">
        <v>1183</v>
      </c>
      <c r="R1892" s="807">
        <v>43</v>
      </c>
      <c r="S1892" s="759" t="str">
        <f t="shared" si="58"/>
        <v>Adulto</v>
      </c>
      <c r="U1892" s="886"/>
      <c r="V1892" s="887"/>
      <c r="W1892" s="887"/>
      <c r="X1892" s="293"/>
      <c r="Z1892" s="886"/>
      <c r="AA1892" s="886"/>
      <c r="AB1892" s="887"/>
      <c r="AC1892" s="886"/>
      <c r="AI1892" s="806" t="s">
        <v>828</v>
      </c>
      <c r="AJ1892" s="807">
        <v>15</v>
      </c>
      <c r="AK1892" s="807">
        <v>12</v>
      </c>
      <c r="AL1892" s="759" t="str">
        <f t="shared" si="59"/>
        <v>Adolescente</v>
      </c>
    </row>
    <row r="1893" spans="1:38" ht="30">
      <c r="A1893" s="806" t="s">
        <v>889</v>
      </c>
      <c r="B1893" s="806" t="s">
        <v>666</v>
      </c>
      <c r="C1893" s="806" t="s">
        <v>788</v>
      </c>
      <c r="D1893" s="806" t="s">
        <v>789</v>
      </c>
      <c r="E1893" s="807">
        <v>644</v>
      </c>
      <c r="K1893" s="806" t="s">
        <v>683</v>
      </c>
      <c r="L1893" s="806" t="s">
        <v>929</v>
      </c>
      <c r="M1893" s="806" t="s">
        <v>799</v>
      </c>
      <c r="N1893" s="807">
        <v>3</v>
      </c>
      <c r="O1893" s="884"/>
      <c r="P1893" s="806" t="s">
        <v>825</v>
      </c>
      <c r="Q1893" s="807">
        <v>1103</v>
      </c>
      <c r="R1893" s="807">
        <v>44</v>
      </c>
      <c r="S1893" s="759" t="str">
        <f t="shared" si="58"/>
        <v>Adulto</v>
      </c>
      <c r="U1893" s="886"/>
      <c r="V1893" s="887"/>
      <c r="W1893" s="887"/>
      <c r="X1893" s="293"/>
      <c r="Z1893" s="886"/>
      <c r="AA1893" s="886"/>
      <c r="AB1893" s="887"/>
      <c r="AC1893" s="886"/>
      <c r="AI1893" s="806" t="s">
        <v>828</v>
      </c>
      <c r="AJ1893" s="807">
        <v>14</v>
      </c>
      <c r="AK1893" s="807">
        <v>13</v>
      </c>
      <c r="AL1893" s="759" t="str">
        <f t="shared" si="59"/>
        <v>Adolescente</v>
      </c>
    </row>
    <row r="1894" spans="1:38" ht="30">
      <c r="A1894" s="806" t="s">
        <v>889</v>
      </c>
      <c r="B1894" s="806" t="s">
        <v>666</v>
      </c>
      <c r="C1894" s="806" t="s">
        <v>788</v>
      </c>
      <c r="D1894" s="806" t="s">
        <v>784</v>
      </c>
      <c r="E1894" s="807">
        <v>744</v>
      </c>
      <c r="K1894" s="806" t="s">
        <v>683</v>
      </c>
      <c r="L1894" s="806" t="s">
        <v>929</v>
      </c>
      <c r="M1894" s="806" t="s">
        <v>801</v>
      </c>
      <c r="N1894" s="807">
        <v>10</v>
      </c>
      <c r="O1894" s="884"/>
      <c r="P1894" s="806" t="s">
        <v>825</v>
      </c>
      <c r="Q1894" s="807">
        <v>1081</v>
      </c>
      <c r="R1894" s="807">
        <v>45</v>
      </c>
      <c r="S1894" s="759" t="str">
        <f t="shared" si="58"/>
        <v>Adulto</v>
      </c>
      <c r="U1894" s="886"/>
      <c r="V1894" s="887"/>
      <c r="W1894" s="887"/>
      <c r="X1894" s="293"/>
      <c r="Z1894" s="886"/>
      <c r="AA1894" s="886"/>
      <c r="AB1894" s="887"/>
      <c r="AC1894" s="886"/>
      <c r="AI1894" s="806" t="s">
        <v>828</v>
      </c>
      <c r="AJ1894" s="807">
        <v>20</v>
      </c>
      <c r="AK1894" s="807">
        <v>14</v>
      </c>
      <c r="AL1894" s="759" t="str">
        <f t="shared" si="59"/>
        <v>Adolescente</v>
      </c>
    </row>
    <row r="1895" spans="1:38" ht="30">
      <c r="A1895" s="806" t="s">
        <v>889</v>
      </c>
      <c r="B1895" s="806" t="s">
        <v>666</v>
      </c>
      <c r="C1895" s="806" t="s">
        <v>783</v>
      </c>
      <c r="D1895" s="806" t="s">
        <v>789</v>
      </c>
      <c r="E1895" s="807">
        <v>705</v>
      </c>
      <c r="K1895" s="806" t="s">
        <v>683</v>
      </c>
      <c r="L1895" s="806" t="s">
        <v>929</v>
      </c>
      <c r="M1895" s="806" t="s">
        <v>674</v>
      </c>
      <c r="N1895" s="807">
        <v>5035</v>
      </c>
      <c r="O1895" s="884"/>
      <c r="P1895" s="806" t="s">
        <v>825</v>
      </c>
      <c r="Q1895" s="807">
        <v>1141</v>
      </c>
      <c r="R1895" s="807">
        <v>46</v>
      </c>
      <c r="S1895" s="759" t="str">
        <f t="shared" si="58"/>
        <v>Adulto</v>
      </c>
      <c r="U1895" s="886"/>
      <c r="V1895" s="887"/>
      <c r="W1895" s="887"/>
      <c r="X1895" s="293"/>
      <c r="Z1895" s="886"/>
      <c r="AA1895" s="886"/>
      <c r="AB1895" s="887"/>
      <c r="AC1895" s="886"/>
      <c r="AI1895" s="806" t="s">
        <v>828</v>
      </c>
      <c r="AJ1895" s="807">
        <v>21</v>
      </c>
      <c r="AK1895" s="807">
        <v>15</v>
      </c>
      <c r="AL1895" s="759" t="str">
        <f t="shared" si="59"/>
        <v>Adolescente</v>
      </c>
    </row>
    <row r="1896" spans="1:38" ht="30">
      <c r="A1896" s="806" t="s">
        <v>889</v>
      </c>
      <c r="B1896" s="806" t="s">
        <v>666</v>
      </c>
      <c r="C1896" s="806" t="s">
        <v>783</v>
      </c>
      <c r="D1896" s="806" t="s">
        <v>784</v>
      </c>
      <c r="E1896" s="807">
        <v>669</v>
      </c>
      <c r="K1896" s="806" t="s">
        <v>683</v>
      </c>
      <c r="L1896" s="806" t="s">
        <v>929</v>
      </c>
      <c r="M1896" s="806" t="s">
        <v>684</v>
      </c>
      <c r="N1896" s="807">
        <v>517</v>
      </c>
      <c r="O1896" s="884"/>
      <c r="P1896" s="806" t="s">
        <v>825</v>
      </c>
      <c r="Q1896" s="807">
        <v>1101</v>
      </c>
      <c r="R1896" s="807">
        <v>47</v>
      </c>
      <c r="S1896" s="759" t="str">
        <f t="shared" si="58"/>
        <v>Adulto</v>
      </c>
      <c r="U1896" s="886"/>
      <c r="V1896" s="887"/>
      <c r="W1896" s="887"/>
      <c r="X1896" s="293"/>
      <c r="Z1896" s="886"/>
      <c r="AA1896" s="886"/>
      <c r="AB1896" s="887"/>
      <c r="AC1896" s="886"/>
      <c r="AI1896" s="806" t="s">
        <v>828</v>
      </c>
      <c r="AJ1896" s="807">
        <v>19</v>
      </c>
      <c r="AK1896" s="807">
        <v>16</v>
      </c>
      <c r="AL1896" s="759" t="str">
        <f t="shared" si="59"/>
        <v>Adolescente</v>
      </c>
    </row>
    <row r="1897" spans="1:38" ht="30">
      <c r="A1897" s="806" t="s">
        <v>889</v>
      </c>
      <c r="B1897" s="806" t="s">
        <v>669</v>
      </c>
      <c r="C1897" s="806" t="s">
        <v>788</v>
      </c>
      <c r="D1897" s="806" t="s">
        <v>789</v>
      </c>
      <c r="E1897" s="807">
        <v>3</v>
      </c>
      <c r="K1897" s="806" t="s">
        <v>684</v>
      </c>
      <c r="L1897" s="806" t="s">
        <v>781</v>
      </c>
      <c r="M1897" s="806" t="s">
        <v>782</v>
      </c>
      <c r="N1897" s="807">
        <v>2</v>
      </c>
      <c r="O1897" s="884"/>
      <c r="P1897" s="806" t="s">
        <v>825</v>
      </c>
      <c r="Q1897" s="807">
        <v>1083</v>
      </c>
      <c r="R1897" s="807">
        <v>48</v>
      </c>
      <c r="S1897" s="759" t="str">
        <f t="shared" si="58"/>
        <v>Adulto</v>
      </c>
      <c r="U1897" s="886"/>
      <c r="V1897" s="887"/>
      <c r="W1897" s="887"/>
      <c r="X1897" s="293"/>
      <c r="Z1897" s="886"/>
      <c r="AA1897" s="886"/>
      <c r="AB1897" s="887"/>
      <c r="AC1897" s="886"/>
      <c r="AI1897" s="806" t="s">
        <v>828</v>
      </c>
      <c r="AJ1897" s="807">
        <v>16</v>
      </c>
      <c r="AK1897" s="807">
        <v>17</v>
      </c>
      <c r="AL1897" s="759" t="str">
        <f t="shared" si="59"/>
        <v>Adolescente</v>
      </c>
    </row>
    <row r="1898" spans="1:38" ht="15">
      <c r="A1898" s="806" t="s">
        <v>889</v>
      </c>
      <c r="B1898" s="806" t="s">
        <v>669</v>
      </c>
      <c r="C1898" s="806" t="s">
        <v>788</v>
      </c>
      <c r="D1898" s="806" t="s">
        <v>784</v>
      </c>
      <c r="E1898" s="807">
        <v>8</v>
      </c>
      <c r="K1898" s="806" t="s">
        <v>684</v>
      </c>
      <c r="L1898" s="806" t="s">
        <v>781</v>
      </c>
      <c r="M1898" s="806" t="s">
        <v>662</v>
      </c>
      <c r="N1898" s="807">
        <v>2337</v>
      </c>
      <c r="O1898" s="884"/>
      <c r="P1898" s="806" t="s">
        <v>825</v>
      </c>
      <c r="Q1898" s="807">
        <v>1109</v>
      </c>
      <c r="R1898" s="807">
        <v>49</v>
      </c>
      <c r="S1898" s="759" t="str">
        <f t="shared" si="58"/>
        <v>Adulto</v>
      </c>
      <c r="U1898" s="886"/>
      <c r="V1898" s="887"/>
      <c r="W1898" s="887"/>
      <c r="X1898" s="293"/>
      <c r="Z1898" s="886"/>
      <c r="AA1898" s="886"/>
      <c r="AB1898" s="887"/>
      <c r="AC1898" s="886"/>
      <c r="AI1898" s="806" t="s">
        <v>828</v>
      </c>
      <c r="AJ1898" s="807">
        <v>23</v>
      </c>
      <c r="AK1898" s="807">
        <v>18</v>
      </c>
      <c r="AL1898" s="759" t="str">
        <f t="shared" si="59"/>
        <v>Juventud</v>
      </c>
    </row>
    <row r="1899" spans="1:38" ht="15">
      <c r="A1899" s="806" t="s">
        <v>889</v>
      </c>
      <c r="B1899" s="806" t="s">
        <v>669</v>
      </c>
      <c r="C1899" s="806" t="s">
        <v>783</v>
      </c>
      <c r="D1899" s="806" t="s">
        <v>789</v>
      </c>
      <c r="E1899" s="807">
        <v>10</v>
      </c>
      <c r="K1899" s="806" t="s">
        <v>684</v>
      </c>
      <c r="L1899" s="806" t="s">
        <v>781</v>
      </c>
      <c r="M1899" s="806" t="s">
        <v>820</v>
      </c>
      <c r="N1899" s="807">
        <v>413</v>
      </c>
      <c r="O1899" s="884"/>
      <c r="P1899" s="806" t="s">
        <v>825</v>
      </c>
      <c r="Q1899" s="807">
        <v>1111</v>
      </c>
      <c r="R1899" s="807">
        <v>50</v>
      </c>
      <c r="S1899" s="759" t="str">
        <f t="shared" si="58"/>
        <v>Adulto</v>
      </c>
      <c r="U1899" s="886"/>
      <c r="V1899" s="887"/>
      <c r="W1899" s="887"/>
      <c r="X1899" s="293"/>
      <c r="Z1899" s="886"/>
      <c r="AA1899" s="886"/>
      <c r="AB1899" s="887"/>
      <c r="AC1899" s="886"/>
      <c r="AI1899" s="806" t="s">
        <v>828</v>
      </c>
      <c r="AJ1899" s="807">
        <v>26</v>
      </c>
      <c r="AK1899" s="807">
        <v>19</v>
      </c>
      <c r="AL1899" s="759" t="str">
        <f t="shared" si="59"/>
        <v>Juventud</v>
      </c>
    </row>
    <row r="1900" spans="1:38" ht="15">
      <c r="A1900" s="806" t="s">
        <v>889</v>
      </c>
      <c r="B1900" s="806" t="s">
        <v>669</v>
      </c>
      <c r="C1900" s="806" t="s">
        <v>783</v>
      </c>
      <c r="D1900" s="806" t="s">
        <v>784</v>
      </c>
      <c r="E1900" s="807">
        <v>7</v>
      </c>
      <c r="K1900" s="806" t="s">
        <v>684</v>
      </c>
      <c r="L1900" s="806" t="s">
        <v>781</v>
      </c>
      <c r="M1900" s="806" t="s">
        <v>806</v>
      </c>
      <c r="N1900" s="807">
        <v>792</v>
      </c>
      <c r="O1900" s="884"/>
      <c r="P1900" s="806" t="s">
        <v>825</v>
      </c>
      <c r="Q1900" s="807">
        <v>1084</v>
      </c>
      <c r="R1900" s="807">
        <v>51</v>
      </c>
      <c r="S1900" s="759" t="str">
        <f t="shared" si="58"/>
        <v>Adulto</v>
      </c>
      <c r="U1900" s="886"/>
      <c r="V1900" s="887"/>
      <c r="W1900" s="887"/>
      <c r="X1900" s="293"/>
      <c r="Z1900" s="886"/>
      <c r="AA1900" s="886"/>
      <c r="AB1900" s="887"/>
      <c r="AC1900" s="886"/>
      <c r="AI1900" s="806" t="s">
        <v>828</v>
      </c>
      <c r="AJ1900" s="807">
        <v>25</v>
      </c>
      <c r="AK1900" s="807">
        <v>20</v>
      </c>
      <c r="AL1900" s="759" t="str">
        <f t="shared" si="59"/>
        <v>Juventud</v>
      </c>
    </row>
    <row r="1901" spans="1:38" ht="15">
      <c r="A1901" s="806" t="s">
        <v>889</v>
      </c>
      <c r="B1901" s="806" t="s">
        <v>787</v>
      </c>
      <c r="C1901" s="806" t="s">
        <v>788</v>
      </c>
      <c r="D1901" s="806" t="s">
        <v>789</v>
      </c>
      <c r="E1901" s="807">
        <v>2</v>
      </c>
      <c r="K1901" s="806" t="s">
        <v>684</v>
      </c>
      <c r="L1901" s="806" t="s">
        <v>781</v>
      </c>
      <c r="M1901" s="806" t="s">
        <v>934</v>
      </c>
      <c r="N1901" s="807">
        <v>1</v>
      </c>
      <c r="O1901" s="884"/>
      <c r="P1901" s="806" t="s">
        <v>825</v>
      </c>
      <c r="Q1901" s="807">
        <v>1198</v>
      </c>
      <c r="R1901" s="807">
        <v>52</v>
      </c>
      <c r="S1901" s="759" t="str">
        <f t="shared" si="58"/>
        <v>Adulto</v>
      </c>
      <c r="U1901" s="886"/>
      <c r="V1901" s="887"/>
      <c r="W1901" s="887"/>
      <c r="X1901" s="293"/>
      <c r="Z1901" s="886"/>
      <c r="AA1901" s="886"/>
      <c r="AB1901" s="887"/>
      <c r="AC1901" s="886"/>
      <c r="AI1901" s="806" t="s">
        <v>828</v>
      </c>
      <c r="AJ1901" s="807">
        <v>21</v>
      </c>
      <c r="AK1901" s="807">
        <v>21</v>
      </c>
      <c r="AL1901" s="759" t="str">
        <f t="shared" si="59"/>
        <v>Juventud</v>
      </c>
    </row>
    <row r="1902" spans="1:38" ht="15">
      <c r="A1902" s="806" t="s">
        <v>889</v>
      </c>
      <c r="B1902" s="806" t="s">
        <v>787</v>
      </c>
      <c r="C1902" s="806" t="s">
        <v>788</v>
      </c>
      <c r="D1902" s="806" t="s">
        <v>784</v>
      </c>
      <c r="E1902" s="807">
        <v>10</v>
      </c>
      <c r="K1902" s="806" t="s">
        <v>684</v>
      </c>
      <c r="L1902" s="806" t="s">
        <v>781</v>
      </c>
      <c r="M1902" s="806" t="s">
        <v>786</v>
      </c>
      <c r="N1902" s="807">
        <v>10</v>
      </c>
      <c r="O1902" s="884"/>
      <c r="P1902" s="806" t="s">
        <v>825</v>
      </c>
      <c r="Q1902" s="807">
        <v>1220</v>
      </c>
      <c r="R1902" s="807">
        <v>53</v>
      </c>
      <c r="S1902" s="759" t="str">
        <f t="shared" si="58"/>
        <v>Adulto</v>
      </c>
      <c r="U1902" s="886"/>
      <c r="V1902" s="887"/>
      <c r="W1902" s="887"/>
      <c r="X1902" s="293"/>
      <c r="Z1902" s="886"/>
      <c r="AA1902" s="886"/>
      <c r="AB1902" s="887"/>
      <c r="AC1902" s="886"/>
      <c r="AI1902" s="806" t="s">
        <v>828</v>
      </c>
      <c r="AJ1902" s="807">
        <v>30</v>
      </c>
      <c r="AK1902" s="807">
        <v>22</v>
      </c>
      <c r="AL1902" s="759" t="str">
        <f t="shared" si="59"/>
        <v>Juventud</v>
      </c>
    </row>
    <row r="1903" spans="1:38" ht="15">
      <c r="A1903" s="806" t="s">
        <v>889</v>
      </c>
      <c r="B1903" s="806" t="s">
        <v>787</v>
      </c>
      <c r="C1903" s="806" t="s">
        <v>783</v>
      </c>
      <c r="D1903" s="806" t="s">
        <v>789</v>
      </c>
      <c r="E1903" s="807">
        <v>6</v>
      </c>
      <c r="K1903" s="806" t="s">
        <v>684</v>
      </c>
      <c r="L1903" s="806" t="s">
        <v>781</v>
      </c>
      <c r="M1903" s="806" t="s">
        <v>808</v>
      </c>
      <c r="N1903" s="807">
        <v>482</v>
      </c>
      <c r="O1903" s="884"/>
      <c r="P1903" s="806" t="s">
        <v>825</v>
      </c>
      <c r="Q1903" s="807">
        <v>1313</v>
      </c>
      <c r="R1903" s="807">
        <v>54</v>
      </c>
      <c r="S1903" s="759" t="str">
        <f t="shared" si="58"/>
        <v>Adulto</v>
      </c>
      <c r="U1903" s="886"/>
      <c r="V1903" s="887"/>
      <c r="W1903" s="887"/>
      <c r="X1903" s="293"/>
      <c r="Z1903" s="886"/>
      <c r="AA1903" s="886"/>
      <c r="AB1903" s="887"/>
      <c r="AC1903" s="886"/>
      <c r="AI1903" s="806" t="s">
        <v>828</v>
      </c>
      <c r="AJ1903" s="807">
        <v>28</v>
      </c>
      <c r="AK1903" s="807">
        <v>23</v>
      </c>
      <c r="AL1903" s="759" t="str">
        <f t="shared" si="59"/>
        <v>Juventud</v>
      </c>
    </row>
    <row r="1904" spans="1:38" ht="15">
      <c r="A1904" s="806" t="s">
        <v>889</v>
      </c>
      <c r="B1904" s="806" t="s">
        <v>787</v>
      </c>
      <c r="C1904" s="806" t="s">
        <v>783</v>
      </c>
      <c r="D1904" s="806" t="s">
        <v>784</v>
      </c>
      <c r="E1904" s="807">
        <v>11</v>
      </c>
      <c r="K1904" s="806" t="s">
        <v>684</v>
      </c>
      <c r="L1904" s="806" t="s">
        <v>781</v>
      </c>
      <c r="M1904" s="806" t="s">
        <v>790</v>
      </c>
      <c r="N1904" s="807">
        <v>42</v>
      </c>
      <c r="O1904" s="884"/>
      <c r="P1904" s="806" t="s">
        <v>825</v>
      </c>
      <c r="Q1904" s="807">
        <v>1362</v>
      </c>
      <c r="R1904" s="807">
        <v>55</v>
      </c>
      <c r="S1904" s="759" t="str">
        <f t="shared" si="58"/>
        <v>Adulto</v>
      </c>
      <c r="U1904" s="886"/>
      <c r="V1904" s="887"/>
      <c r="W1904" s="887"/>
      <c r="X1904" s="293"/>
      <c r="Z1904" s="886"/>
      <c r="AA1904" s="886"/>
      <c r="AB1904" s="887"/>
      <c r="AC1904" s="886"/>
      <c r="AI1904" s="806" t="s">
        <v>828</v>
      </c>
      <c r="AJ1904" s="807">
        <v>23</v>
      </c>
      <c r="AK1904" s="807">
        <v>24</v>
      </c>
      <c r="AL1904" s="759" t="str">
        <f t="shared" si="59"/>
        <v>Juventud</v>
      </c>
    </row>
    <row r="1905" spans="1:38" ht="15">
      <c r="A1905" s="806" t="s">
        <v>889</v>
      </c>
      <c r="B1905" s="806" t="s">
        <v>792</v>
      </c>
      <c r="C1905" s="806" t="s">
        <v>783</v>
      </c>
      <c r="D1905" s="806" t="s">
        <v>784</v>
      </c>
      <c r="E1905" s="807">
        <v>1</v>
      </c>
      <c r="K1905" s="806" t="s">
        <v>684</v>
      </c>
      <c r="L1905" s="806" t="s">
        <v>781</v>
      </c>
      <c r="M1905" s="806" t="s">
        <v>791</v>
      </c>
      <c r="N1905" s="807">
        <v>981</v>
      </c>
      <c r="O1905" s="884"/>
      <c r="P1905" s="806" t="s">
        <v>825</v>
      </c>
      <c r="Q1905" s="807">
        <v>1378</v>
      </c>
      <c r="R1905" s="807">
        <v>56</v>
      </c>
      <c r="S1905" s="759" t="str">
        <f t="shared" si="58"/>
        <v>Adulto</v>
      </c>
      <c r="U1905" s="886"/>
      <c r="V1905" s="887"/>
      <c r="W1905" s="887"/>
      <c r="X1905" s="293"/>
      <c r="Z1905" s="886"/>
      <c r="AA1905" s="886"/>
      <c r="AB1905" s="887"/>
      <c r="AC1905" s="886"/>
      <c r="AI1905" s="806" t="s">
        <v>828</v>
      </c>
      <c r="AJ1905" s="807">
        <v>30</v>
      </c>
      <c r="AK1905" s="807">
        <v>25</v>
      </c>
      <c r="AL1905" s="759" t="str">
        <f t="shared" si="59"/>
        <v>Juventud</v>
      </c>
    </row>
    <row r="1906" spans="1:38" ht="15">
      <c r="A1906" s="806" t="s">
        <v>889</v>
      </c>
      <c r="B1906" s="806" t="s">
        <v>796</v>
      </c>
      <c r="C1906" s="806" t="s">
        <v>783</v>
      </c>
      <c r="D1906" s="806" t="s">
        <v>784</v>
      </c>
      <c r="E1906" s="807">
        <v>1</v>
      </c>
      <c r="K1906" s="806" t="s">
        <v>684</v>
      </c>
      <c r="L1906" s="806" t="s">
        <v>781</v>
      </c>
      <c r="M1906" s="806" t="s">
        <v>824</v>
      </c>
      <c r="N1906" s="807">
        <v>754</v>
      </c>
      <c r="O1906" s="884"/>
      <c r="P1906" s="806" t="s">
        <v>825</v>
      </c>
      <c r="Q1906" s="807">
        <v>1305</v>
      </c>
      <c r="R1906" s="807">
        <v>57</v>
      </c>
      <c r="S1906" s="759" t="str">
        <f t="shared" si="58"/>
        <v>Adulto</v>
      </c>
      <c r="U1906" s="886"/>
      <c r="V1906" s="887"/>
      <c r="W1906" s="887"/>
      <c r="X1906" s="293"/>
      <c r="Z1906" s="886"/>
      <c r="AA1906" s="886"/>
      <c r="AB1906" s="887"/>
      <c r="AC1906" s="886"/>
      <c r="AI1906" s="806" t="s">
        <v>828</v>
      </c>
      <c r="AJ1906" s="807">
        <v>19</v>
      </c>
      <c r="AK1906" s="807">
        <v>26</v>
      </c>
      <c r="AL1906" s="759" t="str">
        <f t="shared" si="59"/>
        <v>Juventud</v>
      </c>
    </row>
    <row r="1907" spans="1:38" ht="15">
      <c r="A1907" s="806" t="s">
        <v>889</v>
      </c>
      <c r="B1907" s="806" t="s">
        <v>815</v>
      </c>
      <c r="C1907" s="806" t="s">
        <v>788</v>
      </c>
      <c r="D1907" s="806" t="s">
        <v>789</v>
      </c>
      <c r="E1907" s="807">
        <v>847</v>
      </c>
      <c r="K1907" s="806" t="s">
        <v>684</v>
      </c>
      <c r="L1907" s="806" t="s">
        <v>781</v>
      </c>
      <c r="M1907" s="806" t="s">
        <v>826</v>
      </c>
      <c r="N1907" s="807">
        <v>11</v>
      </c>
      <c r="O1907" s="884"/>
      <c r="P1907" s="806" t="s">
        <v>825</v>
      </c>
      <c r="Q1907" s="807">
        <v>1337</v>
      </c>
      <c r="R1907" s="807">
        <v>58</v>
      </c>
      <c r="S1907" s="759" t="str">
        <f t="shared" si="58"/>
        <v>Adulto</v>
      </c>
      <c r="U1907" s="886"/>
      <c r="V1907" s="887"/>
      <c r="W1907" s="887"/>
      <c r="X1907" s="293"/>
      <c r="Z1907" s="886"/>
      <c r="AA1907" s="886"/>
      <c r="AB1907" s="887"/>
      <c r="AC1907" s="886"/>
      <c r="AI1907" s="806" t="s">
        <v>828</v>
      </c>
      <c r="AJ1907" s="807">
        <v>19</v>
      </c>
      <c r="AK1907" s="807">
        <v>27</v>
      </c>
      <c r="AL1907" s="759" t="str">
        <f t="shared" si="59"/>
        <v>Juventud</v>
      </c>
    </row>
    <row r="1908" spans="1:38" ht="15">
      <c r="A1908" s="806" t="s">
        <v>889</v>
      </c>
      <c r="B1908" s="806" t="s">
        <v>815</v>
      </c>
      <c r="C1908" s="806" t="s">
        <v>788</v>
      </c>
      <c r="D1908" s="806" t="s">
        <v>784</v>
      </c>
      <c r="E1908" s="807">
        <v>903</v>
      </c>
      <c r="K1908" s="806" t="s">
        <v>684</v>
      </c>
      <c r="L1908" s="806" t="s">
        <v>781</v>
      </c>
      <c r="M1908" s="806" t="s">
        <v>810</v>
      </c>
      <c r="N1908" s="807">
        <v>98</v>
      </c>
      <c r="O1908" s="884"/>
      <c r="P1908" s="806" t="s">
        <v>825</v>
      </c>
      <c r="Q1908" s="807">
        <v>1341</v>
      </c>
      <c r="R1908" s="807">
        <v>59</v>
      </c>
      <c r="S1908" s="759" t="str">
        <f t="shared" si="58"/>
        <v>Adulto</v>
      </c>
      <c r="U1908" s="886"/>
      <c r="V1908" s="887"/>
      <c r="W1908" s="887"/>
      <c r="X1908" s="293"/>
      <c r="Z1908" s="886"/>
      <c r="AA1908" s="886"/>
      <c r="AB1908" s="887"/>
      <c r="AC1908" s="886"/>
      <c r="AI1908" s="806" t="s">
        <v>828</v>
      </c>
      <c r="AJ1908" s="807">
        <v>34</v>
      </c>
      <c r="AK1908" s="807">
        <v>28</v>
      </c>
      <c r="AL1908" s="759" t="str">
        <f t="shared" si="59"/>
        <v>Juventud</v>
      </c>
    </row>
    <row r="1909" spans="1:38" ht="15">
      <c r="A1909" s="806" t="s">
        <v>889</v>
      </c>
      <c r="B1909" s="806" t="s">
        <v>815</v>
      </c>
      <c r="C1909" s="806" t="s">
        <v>783</v>
      </c>
      <c r="D1909" s="806" t="s">
        <v>789</v>
      </c>
      <c r="E1909" s="807">
        <v>755</v>
      </c>
      <c r="K1909" s="806" t="s">
        <v>684</v>
      </c>
      <c r="L1909" s="806" t="s">
        <v>781</v>
      </c>
      <c r="M1909" s="806" t="s">
        <v>666</v>
      </c>
      <c r="N1909" s="807">
        <v>4158</v>
      </c>
      <c r="O1909" s="884"/>
      <c r="P1909" s="806" t="s">
        <v>825</v>
      </c>
      <c r="Q1909" s="807">
        <v>1245</v>
      </c>
      <c r="R1909" s="807">
        <v>60</v>
      </c>
      <c r="S1909" s="759" t="str">
        <f t="shared" si="58"/>
        <v>Vejez</v>
      </c>
      <c r="U1909" s="886"/>
      <c r="V1909" s="887"/>
      <c r="W1909" s="887"/>
      <c r="X1909" s="293"/>
      <c r="Z1909" s="886"/>
      <c r="AA1909" s="886"/>
      <c r="AB1909" s="887"/>
      <c r="AC1909" s="886"/>
      <c r="AI1909" s="806" t="s">
        <v>828</v>
      </c>
      <c r="AJ1909" s="807">
        <v>20</v>
      </c>
      <c r="AK1909" s="807">
        <v>29</v>
      </c>
      <c r="AL1909" s="759" t="str">
        <f t="shared" si="59"/>
        <v>Adulto</v>
      </c>
    </row>
    <row r="1910" spans="1:38" ht="15">
      <c r="A1910" s="806" t="s">
        <v>889</v>
      </c>
      <c r="B1910" s="806" t="s">
        <v>815</v>
      </c>
      <c r="C1910" s="806" t="s">
        <v>783</v>
      </c>
      <c r="D1910" s="806" t="s">
        <v>784</v>
      </c>
      <c r="E1910" s="807">
        <v>756</v>
      </c>
      <c r="K1910" s="806" t="s">
        <v>684</v>
      </c>
      <c r="L1910" s="806" t="s">
        <v>781</v>
      </c>
      <c r="M1910" s="806" t="s">
        <v>794</v>
      </c>
      <c r="N1910" s="807">
        <v>2223</v>
      </c>
      <c r="O1910" s="884"/>
      <c r="P1910" s="806" t="s">
        <v>825</v>
      </c>
      <c r="Q1910" s="807">
        <v>1221</v>
      </c>
      <c r="R1910" s="807">
        <v>61</v>
      </c>
      <c r="S1910" s="759" t="str">
        <f t="shared" si="58"/>
        <v>Vejez</v>
      </c>
      <c r="U1910" s="886"/>
      <c r="V1910" s="887"/>
      <c r="W1910" s="887"/>
      <c r="X1910" s="293"/>
      <c r="Z1910" s="886"/>
      <c r="AA1910" s="886"/>
      <c r="AB1910" s="887"/>
      <c r="AC1910" s="886"/>
      <c r="AI1910" s="806" t="s">
        <v>828</v>
      </c>
      <c r="AJ1910" s="807">
        <v>17</v>
      </c>
      <c r="AK1910" s="807">
        <v>30</v>
      </c>
      <c r="AL1910" s="759" t="str">
        <f t="shared" si="59"/>
        <v>Adulto</v>
      </c>
    </row>
    <row r="1911" spans="1:38" ht="15">
      <c r="A1911" s="806" t="s">
        <v>889</v>
      </c>
      <c r="B1911" s="806" t="s">
        <v>818</v>
      </c>
      <c r="C1911" s="806" t="s">
        <v>788</v>
      </c>
      <c r="D1911" s="806" t="s">
        <v>789</v>
      </c>
      <c r="E1911" s="807">
        <v>8</v>
      </c>
      <c r="K1911" s="806" t="s">
        <v>684</v>
      </c>
      <c r="L1911" s="806" t="s">
        <v>781</v>
      </c>
      <c r="M1911" s="806" t="s">
        <v>795</v>
      </c>
      <c r="N1911" s="807">
        <v>2285</v>
      </c>
      <c r="O1911" s="884"/>
      <c r="P1911" s="806" t="s">
        <v>825</v>
      </c>
      <c r="Q1911" s="807">
        <v>1192</v>
      </c>
      <c r="R1911" s="807">
        <v>62</v>
      </c>
      <c r="S1911" s="759" t="str">
        <f t="shared" si="58"/>
        <v>Vejez</v>
      </c>
      <c r="U1911" s="886"/>
      <c r="V1911" s="887"/>
      <c r="W1911" s="887"/>
      <c r="X1911" s="293"/>
      <c r="Z1911" s="886"/>
      <c r="AA1911" s="886"/>
      <c r="AB1911" s="887"/>
      <c r="AC1911" s="886"/>
      <c r="AI1911" s="806" t="s">
        <v>828</v>
      </c>
      <c r="AJ1911" s="807">
        <v>16</v>
      </c>
      <c r="AK1911" s="807">
        <v>31</v>
      </c>
      <c r="AL1911" s="759" t="str">
        <f t="shared" si="59"/>
        <v>Adulto</v>
      </c>
    </row>
    <row r="1912" spans="1:38" ht="15">
      <c r="A1912" s="806" t="s">
        <v>889</v>
      </c>
      <c r="B1912" s="806" t="s">
        <v>818</v>
      </c>
      <c r="C1912" s="806" t="s">
        <v>788</v>
      </c>
      <c r="D1912" s="806" t="s">
        <v>784</v>
      </c>
      <c r="E1912" s="807">
        <v>17</v>
      </c>
      <c r="K1912" s="806" t="s">
        <v>684</v>
      </c>
      <c r="L1912" s="806" t="s">
        <v>781</v>
      </c>
      <c r="M1912" s="806" t="s">
        <v>829</v>
      </c>
      <c r="N1912" s="807">
        <v>701</v>
      </c>
      <c r="O1912" s="884"/>
      <c r="P1912" s="806" t="s">
        <v>825</v>
      </c>
      <c r="Q1912" s="807">
        <v>1099</v>
      </c>
      <c r="R1912" s="807">
        <v>63</v>
      </c>
      <c r="S1912" s="759" t="str">
        <f t="shared" si="58"/>
        <v>Vejez</v>
      </c>
      <c r="U1912" s="886"/>
      <c r="V1912" s="887"/>
      <c r="W1912" s="887"/>
      <c r="X1912" s="293"/>
      <c r="Z1912" s="886"/>
      <c r="AA1912" s="886"/>
      <c r="AB1912" s="887"/>
      <c r="AC1912" s="886"/>
      <c r="AI1912" s="806" t="s">
        <v>828</v>
      </c>
      <c r="AJ1912" s="807">
        <v>25</v>
      </c>
      <c r="AK1912" s="807">
        <v>32</v>
      </c>
      <c r="AL1912" s="759" t="str">
        <f t="shared" si="59"/>
        <v>Adulto</v>
      </c>
    </row>
    <row r="1913" spans="1:38" ht="15">
      <c r="A1913" s="806" t="s">
        <v>889</v>
      </c>
      <c r="B1913" s="806" t="s">
        <v>818</v>
      </c>
      <c r="C1913" s="806" t="s">
        <v>783</v>
      </c>
      <c r="D1913" s="806" t="s">
        <v>789</v>
      </c>
      <c r="E1913" s="807">
        <v>14</v>
      </c>
      <c r="K1913" s="806" t="s">
        <v>684</v>
      </c>
      <c r="L1913" s="806" t="s">
        <v>781</v>
      </c>
      <c r="M1913" s="806" t="s">
        <v>831</v>
      </c>
      <c r="N1913" s="807">
        <v>45</v>
      </c>
      <c r="O1913" s="884"/>
      <c r="P1913" s="806" t="s">
        <v>825</v>
      </c>
      <c r="Q1913" s="807">
        <v>1005</v>
      </c>
      <c r="R1913" s="807">
        <v>64</v>
      </c>
      <c r="S1913" s="759" t="str">
        <f t="shared" si="58"/>
        <v>Vejez</v>
      </c>
      <c r="U1913" s="886"/>
      <c r="V1913" s="887"/>
      <c r="W1913" s="887"/>
      <c r="X1913" s="293"/>
      <c r="Z1913" s="886"/>
      <c r="AA1913" s="886"/>
      <c r="AB1913" s="887"/>
      <c r="AC1913" s="886"/>
      <c r="AI1913" s="806" t="s">
        <v>828</v>
      </c>
      <c r="AJ1913" s="807">
        <v>21</v>
      </c>
      <c r="AK1913" s="807">
        <v>33</v>
      </c>
      <c r="AL1913" s="759" t="str">
        <f t="shared" si="59"/>
        <v>Adulto</v>
      </c>
    </row>
    <row r="1914" spans="1:38" ht="15">
      <c r="A1914" s="806" t="s">
        <v>889</v>
      </c>
      <c r="B1914" s="806" t="s">
        <v>818</v>
      </c>
      <c r="C1914" s="806" t="s">
        <v>783</v>
      </c>
      <c r="D1914" s="806" t="s">
        <v>784</v>
      </c>
      <c r="E1914" s="807">
        <v>24</v>
      </c>
      <c r="K1914" s="806" t="s">
        <v>684</v>
      </c>
      <c r="L1914" s="806" t="s">
        <v>781</v>
      </c>
      <c r="M1914" s="806" t="s">
        <v>798</v>
      </c>
      <c r="N1914" s="807">
        <v>3651</v>
      </c>
      <c r="O1914" s="884"/>
      <c r="P1914" s="806" t="s">
        <v>825</v>
      </c>
      <c r="Q1914" s="807">
        <v>1003</v>
      </c>
      <c r="R1914" s="807">
        <v>65</v>
      </c>
      <c r="S1914" s="759" t="str">
        <f t="shared" si="58"/>
        <v>Vejez</v>
      </c>
      <c r="U1914" s="886"/>
      <c r="V1914" s="887"/>
      <c r="W1914" s="887"/>
      <c r="X1914" s="293"/>
      <c r="Z1914" s="886"/>
      <c r="AA1914" s="886"/>
      <c r="AB1914" s="887"/>
      <c r="AC1914" s="886"/>
      <c r="AI1914" s="806" t="s">
        <v>828</v>
      </c>
      <c r="AJ1914" s="807">
        <v>29</v>
      </c>
      <c r="AK1914" s="807">
        <v>34</v>
      </c>
      <c r="AL1914" s="759" t="str">
        <f t="shared" si="59"/>
        <v>Adulto</v>
      </c>
    </row>
    <row r="1915" spans="1:38" ht="15">
      <c r="A1915" s="806" t="s">
        <v>890</v>
      </c>
      <c r="B1915" s="806" t="s">
        <v>662</v>
      </c>
      <c r="C1915" s="806" t="s">
        <v>788</v>
      </c>
      <c r="D1915" s="806" t="s">
        <v>789</v>
      </c>
      <c r="E1915" s="807">
        <v>347</v>
      </c>
      <c r="K1915" s="806" t="s">
        <v>684</v>
      </c>
      <c r="L1915" s="806" t="s">
        <v>781</v>
      </c>
      <c r="M1915" s="806" t="s">
        <v>799</v>
      </c>
      <c r="N1915" s="807">
        <v>1694</v>
      </c>
      <c r="O1915" s="884"/>
      <c r="P1915" s="806" t="s">
        <v>825</v>
      </c>
      <c r="Q1915" s="807">
        <v>892</v>
      </c>
      <c r="R1915" s="807">
        <v>66</v>
      </c>
      <c r="S1915" s="759" t="str">
        <f t="shared" si="58"/>
        <v>Vejez</v>
      </c>
      <c r="U1915" s="886"/>
      <c r="V1915" s="887"/>
      <c r="W1915" s="887"/>
      <c r="X1915" s="293"/>
      <c r="Z1915" s="886"/>
      <c r="AA1915" s="886"/>
      <c r="AB1915" s="887"/>
      <c r="AC1915" s="886"/>
      <c r="AI1915" s="806" t="s">
        <v>828</v>
      </c>
      <c r="AJ1915" s="807">
        <v>27</v>
      </c>
      <c r="AK1915" s="807">
        <v>35</v>
      </c>
      <c r="AL1915" s="759" t="str">
        <f t="shared" si="59"/>
        <v>Adulto</v>
      </c>
    </row>
    <row r="1916" spans="1:38" ht="15">
      <c r="A1916" s="806" t="s">
        <v>890</v>
      </c>
      <c r="B1916" s="806" t="s">
        <v>662</v>
      </c>
      <c r="C1916" s="806" t="s">
        <v>788</v>
      </c>
      <c r="D1916" s="806" t="s">
        <v>784</v>
      </c>
      <c r="E1916" s="807">
        <v>119</v>
      </c>
      <c r="K1916" s="806" t="s">
        <v>684</v>
      </c>
      <c r="L1916" s="806" t="s">
        <v>781</v>
      </c>
      <c r="M1916" s="806" t="s">
        <v>801</v>
      </c>
      <c r="N1916" s="807">
        <v>4932</v>
      </c>
      <c r="O1916" s="884"/>
      <c r="P1916" s="806" t="s">
        <v>825</v>
      </c>
      <c r="Q1916" s="807">
        <v>861</v>
      </c>
      <c r="R1916" s="807">
        <v>67</v>
      </c>
      <c r="S1916" s="759" t="str">
        <f t="shared" si="58"/>
        <v>Vejez</v>
      </c>
      <c r="U1916" s="886"/>
      <c r="V1916" s="887"/>
      <c r="W1916" s="887"/>
      <c r="X1916" s="293"/>
      <c r="Z1916" s="886"/>
      <c r="AA1916" s="886"/>
      <c r="AB1916" s="887"/>
      <c r="AC1916" s="886"/>
      <c r="AI1916" s="806" t="s">
        <v>828</v>
      </c>
      <c r="AJ1916" s="807">
        <v>22</v>
      </c>
      <c r="AK1916" s="807">
        <v>36</v>
      </c>
      <c r="AL1916" s="759" t="str">
        <f t="shared" si="59"/>
        <v>Adulto</v>
      </c>
    </row>
    <row r="1917" spans="1:38" ht="15">
      <c r="A1917" s="806" t="s">
        <v>890</v>
      </c>
      <c r="B1917" s="806" t="s">
        <v>662</v>
      </c>
      <c r="C1917" s="806" t="s">
        <v>783</v>
      </c>
      <c r="D1917" s="806" t="s">
        <v>789</v>
      </c>
      <c r="E1917" s="807">
        <v>404</v>
      </c>
      <c r="K1917" s="806" t="s">
        <v>684</v>
      </c>
      <c r="L1917" s="806" t="s">
        <v>781</v>
      </c>
      <c r="M1917" s="806" t="s">
        <v>878</v>
      </c>
      <c r="N1917" s="807">
        <v>55</v>
      </c>
      <c r="O1917" s="884"/>
      <c r="P1917" s="806" t="s">
        <v>825</v>
      </c>
      <c r="Q1917" s="807">
        <v>767</v>
      </c>
      <c r="R1917" s="807">
        <v>68</v>
      </c>
      <c r="S1917" s="759" t="str">
        <f t="shared" si="58"/>
        <v>Vejez</v>
      </c>
      <c r="U1917" s="886"/>
      <c r="V1917" s="887"/>
      <c r="W1917" s="887"/>
      <c r="X1917" s="293"/>
      <c r="Z1917" s="886"/>
      <c r="AA1917" s="886"/>
      <c r="AB1917" s="887"/>
      <c r="AC1917" s="886"/>
      <c r="AI1917" s="806" t="s">
        <v>828</v>
      </c>
      <c r="AJ1917" s="807">
        <v>19</v>
      </c>
      <c r="AK1917" s="807">
        <v>37</v>
      </c>
      <c r="AL1917" s="759" t="str">
        <f t="shared" si="59"/>
        <v>Adulto</v>
      </c>
    </row>
    <row r="1918" spans="1:38" ht="15">
      <c r="A1918" s="806" t="s">
        <v>890</v>
      </c>
      <c r="B1918" s="806" t="s">
        <v>662</v>
      </c>
      <c r="C1918" s="806" t="s">
        <v>783</v>
      </c>
      <c r="D1918" s="806" t="s">
        <v>784</v>
      </c>
      <c r="E1918" s="807">
        <v>139</v>
      </c>
      <c r="K1918" s="806" t="s">
        <v>684</v>
      </c>
      <c r="L1918" s="806" t="s">
        <v>781</v>
      </c>
      <c r="M1918" s="806" t="s">
        <v>673</v>
      </c>
      <c r="N1918" s="807">
        <v>2</v>
      </c>
      <c r="O1918" s="884"/>
      <c r="P1918" s="806" t="s">
        <v>825</v>
      </c>
      <c r="Q1918" s="807">
        <v>670</v>
      </c>
      <c r="R1918" s="807">
        <v>69</v>
      </c>
      <c r="S1918" s="759" t="str">
        <f t="shared" si="58"/>
        <v>Vejez</v>
      </c>
      <c r="U1918" s="886"/>
      <c r="V1918" s="887"/>
      <c r="W1918" s="887"/>
      <c r="X1918" s="293"/>
      <c r="Z1918" s="886"/>
      <c r="AA1918" s="886"/>
      <c r="AB1918" s="887"/>
      <c r="AC1918" s="886"/>
      <c r="AI1918" s="806" t="s">
        <v>828</v>
      </c>
      <c r="AJ1918" s="807">
        <v>14</v>
      </c>
      <c r="AK1918" s="807">
        <v>38</v>
      </c>
      <c r="AL1918" s="759" t="str">
        <f t="shared" si="59"/>
        <v>Adulto</v>
      </c>
    </row>
    <row r="1919" spans="1:38" ht="15">
      <c r="A1919" s="806" t="s">
        <v>890</v>
      </c>
      <c r="B1919" s="806" t="s">
        <v>666</v>
      </c>
      <c r="C1919" s="806" t="s">
        <v>788</v>
      </c>
      <c r="D1919" s="806" t="s">
        <v>789</v>
      </c>
      <c r="E1919" s="807">
        <v>5</v>
      </c>
      <c r="K1919" s="806" t="s">
        <v>684</v>
      </c>
      <c r="L1919" s="806" t="s">
        <v>781</v>
      </c>
      <c r="M1919" s="806" t="s">
        <v>674</v>
      </c>
      <c r="N1919" s="807">
        <v>475594</v>
      </c>
      <c r="O1919" s="884"/>
      <c r="P1919" s="806" t="s">
        <v>825</v>
      </c>
      <c r="Q1919" s="807">
        <v>638</v>
      </c>
      <c r="R1919" s="807">
        <v>70</v>
      </c>
      <c r="S1919" s="759" t="str">
        <f t="shared" si="58"/>
        <v>Vejez</v>
      </c>
      <c r="U1919" s="886"/>
      <c r="V1919" s="887"/>
      <c r="W1919" s="887"/>
      <c r="X1919" s="293"/>
      <c r="Z1919" s="886"/>
      <c r="AA1919" s="886"/>
      <c r="AB1919" s="887"/>
      <c r="AC1919" s="886"/>
      <c r="AI1919" s="806" t="s">
        <v>828</v>
      </c>
      <c r="AJ1919" s="807">
        <v>31</v>
      </c>
      <c r="AK1919" s="807">
        <v>39</v>
      </c>
      <c r="AL1919" s="759" t="str">
        <f t="shared" si="59"/>
        <v>Adulto</v>
      </c>
    </row>
    <row r="1920" spans="1:38" ht="15">
      <c r="A1920" s="806" t="s">
        <v>890</v>
      </c>
      <c r="B1920" s="806" t="s">
        <v>666</v>
      </c>
      <c r="C1920" s="806" t="s">
        <v>788</v>
      </c>
      <c r="D1920" s="806" t="s">
        <v>784</v>
      </c>
      <c r="E1920" s="807">
        <v>6</v>
      </c>
      <c r="K1920" s="806" t="s">
        <v>684</v>
      </c>
      <c r="L1920" s="806" t="s">
        <v>781</v>
      </c>
      <c r="M1920" s="806" t="s">
        <v>676</v>
      </c>
      <c r="N1920" s="807">
        <v>11</v>
      </c>
      <c r="O1920" s="884"/>
      <c r="P1920" s="806" t="s">
        <v>825</v>
      </c>
      <c r="Q1920" s="807">
        <v>588</v>
      </c>
      <c r="R1920" s="807">
        <v>71</v>
      </c>
      <c r="S1920" s="759" t="str">
        <f t="shared" si="58"/>
        <v>Vejez</v>
      </c>
      <c r="U1920" s="886"/>
      <c r="V1920" s="887"/>
      <c r="W1920" s="887"/>
      <c r="X1920" s="293"/>
      <c r="Z1920" s="886"/>
      <c r="AA1920" s="886"/>
      <c r="AB1920" s="887"/>
      <c r="AC1920" s="886"/>
      <c r="AI1920" s="806" t="s">
        <v>828</v>
      </c>
      <c r="AJ1920" s="807">
        <v>25</v>
      </c>
      <c r="AK1920" s="807">
        <v>40</v>
      </c>
      <c r="AL1920" s="759" t="str">
        <f t="shared" si="59"/>
        <v>Adulto</v>
      </c>
    </row>
    <row r="1921" spans="1:38" ht="15">
      <c r="A1921" s="806" t="s">
        <v>890</v>
      </c>
      <c r="B1921" s="806" t="s">
        <v>666</v>
      </c>
      <c r="C1921" s="806" t="s">
        <v>783</v>
      </c>
      <c r="D1921" s="806" t="s">
        <v>789</v>
      </c>
      <c r="E1921" s="807">
        <v>10</v>
      </c>
      <c r="K1921" s="806" t="s">
        <v>684</v>
      </c>
      <c r="L1921" s="806" t="s">
        <v>781</v>
      </c>
      <c r="M1921" s="806" t="s">
        <v>678</v>
      </c>
      <c r="N1921" s="807">
        <v>10</v>
      </c>
      <c r="O1921" s="884"/>
      <c r="P1921" s="806" t="s">
        <v>825</v>
      </c>
      <c r="Q1921" s="807">
        <v>567</v>
      </c>
      <c r="R1921" s="807">
        <v>72</v>
      </c>
      <c r="S1921" s="759" t="str">
        <f t="shared" si="58"/>
        <v>Vejez</v>
      </c>
      <c r="U1921" s="886"/>
      <c r="V1921" s="887"/>
      <c r="W1921" s="887"/>
      <c r="X1921" s="293"/>
      <c r="Z1921" s="886"/>
      <c r="AA1921" s="886"/>
      <c r="AB1921" s="887"/>
      <c r="AC1921" s="886"/>
      <c r="AI1921" s="806" t="s">
        <v>828</v>
      </c>
      <c r="AJ1921" s="807">
        <v>18</v>
      </c>
      <c r="AK1921" s="807">
        <v>41</v>
      </c>
      <c r="AL1921" s="759" t="str">
        <f t="shared" si="59"/>
        <v>Adulto</v>
      </c>
    </row>
    <row r="1922" spans="1:38" ht="15">
      <c r="A1922" s="806" t="s">
        <v>890</v>
      </c>
      <c r="B1922" s="806" t="s">
        <v>666</v>
      </c>
      <c r="C1922" s="806" t="s">
        <v>783</v>
      </c>
      <c r="D1922" s="806" t="s">
        <v>784</v>
      </c>
      <c r="E1922" s="807">
        <v>8</v>
      </c>
      <c r="K1922" s="806" t="s">
        <v>684</v>
      </c>
      <c r="L1922" s="806" t="s">
        <v>781</v>
      </c>
      <c r="M1922" s="806" t="s">
        <v>683</v>
      </c>
      <c r="N1922" s="807">
        <v>1217</v>
      </c>
      <c r="O1922" s="884"/>
      <c r="P1922" s="806" t="s">
        <v>825</v>
      </c>
      <c r="Q1922" s="807">
        <v>549</v>
      </c>
      <c r="R1922" s="807">
        <v>73</v>
      </c>
      <c r="S1922" s="759" t="str">
        <f t="shared" si="58"/>
        <v>Vejez</v>
      </c>
      <c r="U1922" s="886"/>
      <c r="V1922" s="887"/>
      <c r="W1922" s="887"/>
      <c r="X1922" s="293"/>
      <c r="Z1922" s="886"/>
      <c r="AA1922" s="886"/>
      <c r="AB1922" s="887"/>
      <c r="AC1922" s="886"/>
      <c r="AI1922" s="806" t="s">
        <v>828</v>
      </c>
      <c r="AJ1922" s="807">
        <v>17</v>
      </c>
      <c r="AK1922" s="807">
        <v>42</v>
      </c>
      <c r="AL1922" s="759" t="str">
        <f t="shared" si="59"/>
        <v>Adulto</v>
      </c>
    </row>
    <row r="1923" spans="1:38" ht="15">
      <c r="A1923" s="806" t="s">
        <v>890</v>
      </c>
      <c r="B1923" s="806" t="s">
        <v>787</v>
      </c>
      <c r="C1923" s="806" t="s">
        <v>788</v>
      </c>
      <c r="D1923" s="806" t="s">
        <v>789</v>
      </c>
      <c r="E1923" s="807">
        <v>1</v>
      </c>
      <c r="K1923" s="806" t="s">
        <v>684</v>
      </c>
      <c r="L1923" s="806" t="s">
        <v>781</v>
      </c>
      <c r="M1923" s="806" t="s">
        <v>684</v>
      </c>
      <c r="N1923" s="807">
        <v>160658</v>
      </c>
      <c r="O1923" s="884"/>
      <c r="P1923" s="806" t="s">
        <v>825</v>
      </c>
      <c r="Q1923" s="807">
        <v>501</v>
      </c>
      <c r="R1923" s="807">
        <v>74</v>
      </c>
      <c r="S1923" s="759" t="str">
        <f t="shared" ref="S1923:S1986" si="60">IF(P1923=0,"",IF(AND(R1923&gt;=0,R1923&lt;=5),"Primera Infancia",IF(AND(R1923&gt;=6,R1923&lt;=11),"Infancia",IF(AND(R1923&gt;=12,R1923&lt;=17),"Adolescente",IF(AND(R1923&gt;=18,R1923&lt;=28),"Juventud",IF(AND(R1923&gt;=29,R1923&lt;=59),"Adulto","Vejez"))))))</f>
        <v>Vejez</v>
      </c>
      <c r="U1923" s="886"/>
      <c r="V1923" s="887"/>
      <c r="W1923" s="887"/>
      <c r="X1923" s="293"/>
      <c r="Z1923" s="886"/>
      <c r="AA1923" s="886"/>
      <c r="AB1923" s="887"/>
      <c r="AC1923" s="886"/>
      <c r="AI1923" s="806" t="s">
        <v>828</v>
      </c>
      <c r="AJ1923" s="807">
        <v>22</v>
      </c>
      <c r="AK1923" s="807">
        <v>43</v>
      </c>
      <c r="AL1923" s="759" t="str">
        <f t="shared" ref="AL1923:AL1986" si="61">IF(AI1923=0,"",IF(AND(AK1923&gt;=0,AK1923&lt;=5),"Primera Infancia",IF(AND(AK1923&gt;=6,AK1923&lt;=11),"Infancia",IF(AND(AK1923&gt;=12,AK1923&lt;=17),"Adolescente",IF(AND(AK1923&gt;=18,AK1923&lt;=28),"Juventud",IF(AND(AK1923&gt;=29,AK1923&lt;=59),"Adulto","Vejez"))))))</f>
        <v>Adulto</v>
      </c>
    </row>
    <row r="1924" spans="1:38" ht="15">
      <c r="A1924" s="806" t="s">
        <v>890</v>
      </c>
      <c r="B1924" s="806" t="s">
        <v>787</v>
      </c>
      <c r="C1924" s="806" t="s">
        <v>783</v>
      </c>
      <c r="D1924" s="806" t="s">
        <v>789</v>
      </c>
      <c r="E1924" s="807">
        <v>1</v>
      </c>
      <c r="K1924" s="806" t="s">
        <v>684</v>
      </c>
      <c r="L1924" s="806" t="s">
        <v>822</v>
      </c>
      <c r="M1924" s="806" t="s">
        <v>662</v>
      </c>
      <c r="N1924" s="807">
        <v>17</v>
      </c>
      <c r="O1924" s="884"/>
      <c r="P1924" s="806" t="s">
        <v>825</v>
      </c>
      <c r="Q1924" s="807">
        <v>464</v>
      </c>
      <c r="R1924" s="807">
        <v>75</v>
      </c>
      <c r="S1924" s="759" t="str">
        <f t="shared" si="60"/>
        <v>Vejez</v>
      </c>
      <c r="U1924" s="886"/>
      <c r="V1924" s="887"/>
      <c r="W1924" s="887"/>
      <c r="X1924" s="293"/>
      <c r="Z1924" s="886"/>
      <c r="AA1924" s="886"/>
      <c r="AB1924" s="887"/>
      <c r="AC1924" s="886"/>
      <c r="AI1924" s="806" t="s">
        <v>828</v>
      </c>
      <c r="AJ1924" s="807">
        <v>26</v>
      </c>
      <c r="AK1924" s="807">
        <v>44</v>
      </c>
      <c r="AL1924" s="759" t="str">
        <f t="shared" si="61"/>
        <v>Adulto</v>
      </c>
    </row>
    <row r="1925" spans="1:38" ht="15">
      <c r="A1925" s="806" t="s">
        <v>890</v>
      </c>
      <c r="B1925" s="806" t="s">
        <v>787</v>
      </c>
      <c r="C1925" s="806" t="s">
        <v>783</v>
      </c>
      <c r="D1925" s="806" t="s">
        <v>784</v>
      </c>
      <c r="E1925" s="807">
        <v>3</v>
      </c>
      <c r="K1925" s="806" t="s">
        <v>684</v>
      </c>
      <c r="L1925" s="806" t="s">
        <v>822</v>
      </c>
      <c r="M1925" s="806" t="s">
        <v>820</v>
      </c>
      <c r="N1925" s="807">
        <v>4</v>
      </c>
      <c r="O1925" s="884"/>
      <c r="P1925" s="806" t="s">
        <v>825</v>
      </c>
      <c r="Q1925" s="807">
        <v>405</v>
      </c>
      <c r="R1925" s="807">
        <v>76</v>
      </c>
      <c r="S1925" s="759" t="str">
        <f t="shared" si="60"/>
        <v>Vejez</v>
      </c>
      <c r="U1925" s="886"/>
      <c r="V1925" s="887"/>
      <c r="W1925" s="887"/>
      <c r="X1925" s="293"/>
      <c r="Z1925" s="886"/>
      <c r="AA1925" s="886"/>
      <c r="AB1925" s="887"/>
      <c r="AC1925" s="886"/>
      <c r="AI1925" s="806" t="s">
        <v>828</v>
      </c>
      <c r="AJ1925" s="807">
        <v>17</v>
      </c>
      <c r="AK1925" s="807">
        <v>45</v>
      </c>
      <c r="AL1925" s="759" t="str">
        <f t="shared" si="61"/>
        <v>Adulto</v>
      </c>
    </row>
    <row r="1926" spans="1:38" ht="15">
      <c r="A1926" s="806" t="s">
        <v>890</v>
      </c>
      <c r="B1926" s="806" t="s">
        <v>815</v>
      </c>
      <c r="C1926" s="806" t="s">
        <v>788</v>
      </c>
      <c r="D1926" s="806" t="s">
        <v>789</v>
      </c>
      <c r="E1926" s="807">
        <v>2092</v>
      </c>
      <c r="K1926" s="806" t="s">
        <v>684</v>
      </c>
      <c r="L1926" s="806" t="s">
        <v>822</v>
      </c>
      <c r="M1926" s="806" t="s">
        <v>806</v>
      </c>
      <c r="N1926" s="807">
        <v>5</v>
      </c>
      <c r="O1926" s="884"/>
      <c r="P1926" s="806" t="s">
        <v>825</v>
      </c>
      <c r="Q1926" s="807">
        <v>398</v>
      </c>
      <c r="R1926" s="807">
        <v>77</v>
      </c>
      <c r="S1926" s="759" t="str">
        <f t="shared" si="60"/>
        <v>Vejez</v>
      </c>
      <c r="U1926" s="886"/>
      <c r="V1926" s="887"/>
      <c r="W1926" s="887"/>
      <c r="X1926" s="293"/>
      <c r="Z1926" s="886"/>
      <c r="AA1926" s="886"/>
      <c r="AB1926" s="887"/>
      <c r="AC1926" s="886"/>
      <c r="AI1926" s="806" t="s">
        <v>828</v>
      </c>
      <c r="AJ1926" s="807">
        <v>19</v>
      </c>
      <c r="AK1926" s="807">
        <v>46</v>
      </c>
      <c r="AL1926" s="759" t="str">
        <f t="shared" si="61"/>
        <v>Adulto</v>
      </c>
    </row>
    <row r="1927" spans="1:38" ht="15">
      <c r="A1927" s="806" t="s">
        <v>890</v>
      </c>
      <c r="B1927" s="806" t="s">
        <v>815</v>
      </c>
      <c r="C1927" s="806" t="s">
        <v>788</v>
      </c>
      <c r="D1927" s="806" t="s">
        <v>784</v>
      </c>
      <c r="E1927" s="807">
        <v>587</v>
      </c>
      <c r="K1927" s="806" t="s">
        <v>684</v>
      </c>
      <c r="L1927" s="806" t="s">
        <v>822</v>
      </c>
      <c r="M1927" s="806" t="s">
        <v>808</v>
      </c>
      <c r="N1927" s="807">
        <v>23</v>
      </c>
      <c r="O1927" s="884"/>
      <c r="P1927" s="806" t="s">
        <v>825</v>
      </c>
      <c r="Q1927" s="807">
        <v>355</v>
      </c>
      <c r="R1927" s="807">
        <v>78</v>
      </c>
      <c r="S1927" s="759" t="str">
        <f t="shared" si="60"/>
        <v>Vejez</v>
      </c>
      <c r="U1927" s="886"/>
      <c r="V1927" s="887"/>
      <c r="W1927" s="887"/>
      <c r="X1927" s="293"/>
      <c r="Z1927" s="886"/>
      <c r="AA1927" s="886"/>
      <c r="AB1927" s="887"/>
      <c r="AC1927" s="886"/>
      <c r="AI1927" s="806" t="s">
        <v>828</v>
      </c>
      <c r="AJ1927" s="807">
        <v>18</v>
      </c>
      <c r="AK1927" s="807">
        <v>47</v>
      </c>
      <c r="AL1927" s="759" t="str">
        <f t="shared" si="61"/>
        <v>Adulto</v>
      </c>
    </row>
    <row r="1928" spans="1:38" ht="15">
      <c r="A1928" s="806" t="s">
        <v>890</v>
      </c>
      <c r="B1928" s="806" t="s">
        <v>815</v>
      </c>
      <c r="C1928" s="806" t="s">
        <v>783</v>
      </c>
      <c r="D1928" s="806" t="s">
        <v>789</v>
      </c>
      <c r="E1928" s="807">
        <v>2328</v>
      </c>
      <c r="K1928" s="806" t="s">
        <v>684</v>
      </c>
      <c r="L1928" s="806" t="s">
        <v>822</v>
      </c>
      <c r="M1928" s="806" t="s">
        <v>790</v>
      </c>
      <c r="N1928" s="807">
        <v>66</v>
      </c>
      <c r="O1928" s="884"/>
      <c r="P1928" s="806" t="s">
        <v>825</v>
      </c>
      <c r="Q1928" s="807">
        <v>351</v>
      </c>
      <c r="R1928" s="807">
        <v>79</v>
      </c>
      <c r="S1928" s="759" t="str">
        <f t="shared" si="60"/>
        <v>Vejez</v>
      </c>
      <c r="U1928" s="886"/>
      <c r="V1928" s="887"/>
      <c r="W1928" s="887"/>
      <c r="X1928" s="293"/>
      <c r="Z1928" s="886"/>
      <c r="AA1928" s="886"/>
      <c r="AB1928" s="887"/>
      <c r="AC1928" s="886"/>
      <c r="AI1928" s="806" t="s">
        <v>828</v>
      </c>
      <c r="AJ1928" s="807">
        <v>22</v>
      </c>
      <c r="AK1928" s="807">
        <v>48</v>
      </c>
      <c r="AL1928" s="759" t="str">
        <f t="shared" si="61"/>
        <v>Adulto</v>
      </c>
    </row>
    <row r="1929" spans="1:38" ht="15">
      <c r="A1929" s="806" t="s">
        <v>890</v>
      </c>
      <c r="B1929" s="806" t="s">
        <v>815</v>
      </c>
      <c r="C1929" s="806" t="s">
        <v>783</v>
      </c>
      <c r="D1929" s="806" t="s">
        <v>784</v>
      </c>
      <c r="E1929" s="807">
        <v>586</v>
      </c>
      <c r="K1929" s="806" t="s">
        <v>684</v>
      </c>
      <c r="L1929" s="806" t="s">
        <v>822</v>
      </c>
      <c r="M1929" s="806" t="s">
        <v>791</v>
      </c>
      <c r="N1929" s="807">
        <v>52</v>
      </c>
      <c r="O1929" s="884"/>
      <c r="P1929" s="806" t="s">
        <v>825</v>
      </c>
      <c r="Q1929" s="807">
        <v>293</v>
      </c>
      <c r="R1929" s="807">
        <v>80</v>
      </c>
      <c r="S1929" s="759" t="str">
        <f t="shared" si="60"/>
        <v>Vejez</v>
      </c>
      <c r="U1929" s="886"/>
      <c r="V1929" s="887"/>
      <c r="W1929" s="887"/>
      <c r="X1929" s="293"/>
      <c r="Z1929" s="886"/>
      <c r="AA1929" s="886"/>
      <c r="AB1929" s="887"/>
      <c r="AC1929" s="886"/>
      <c r="AI1929" s="806" t="s">
        <v>828</v>
      </c>
      <c r="AJ1929" s="807">
        <v>20</v>
      </c>
      <c r="AK1929" s="807">
        <v>49</v>
      </c>
      <c r="AL1929" s="759" t="str">
        <f t="shared" si="61"/>
        <v>Adulto</v>
      </c>
    </row>
    <row r="1930" spans="1:38" ht="15">
      <c r="A1930" s="806" t="s">
        <v>890</v>
      </c>
      <c r="B1930" s="806" t="s">
        <v>818</v>
      </c>
      <c r="C1930" s="806" t="s">
        <v>788</v>
      </c>
      <c r="D1930" s="806" t="s">
        <v>784</v>
      </c>
      <c r="E1930" s="807">
        <v>1</v>
      </c>
      <c r="K1930" s="806" t="s">
        <v>684</v>
      </c>
      <c r="L1930" s="806" t="s">
        <v>822</v>
      </c>
      <c r="M1930" s="806" t="s">
        <v>824</v>
      </c>
      <c r="N1930" s="807">
        <v>1</v>
      </c>
      <c r="O1930" s="884"/>
      <c r="P1930" s="806" t="s">
        <v>825</v>
      </c>
      <c r="Q1930" s="807">
        <v>315</v>
      </c>
      <c r="R1930" s="807">
        <v>81</v>
      </c>
      <c r="S1930" s="759" t="str">
        <f t="shared" si="60"/>
        <v>Vejez</v>
      </c>
      <c r="U1930" s="886"/>
      <c r="V1930" s="887"/>
      <c r="W1930" s="887"/>
      <c r="X1930" s="293"/>
      <c r="Z1930" s="886"/>
      <c r="AA1930" s="886"/>
      <c r="AB1930" s="887"/>
      <c r="AC1930" s="886"/>
      <c r="AI1930" s="806" t="s">
        <v>828</v>
      </c>
      <c r="AJ1930" s="807">
        <v>24</v>
      </c>
      <c r="AK1930" s="807">
        <v>50</v>
      </c>
      <c r="AL1930" s="759" t="str">
        <f t="shared" si="61"/>
        <v>Adulto</v>
      </c>
    </row>
    <row r="1931" spans="1:38" ht="15">
      <c r="A1931" s="806" t="s">
        <v>890</v>
      </c>
      <c r="B1931" s="806" t="s">
        <v>818</v>
      </c>
      <c r="C1931" s="806" t="s">
        <v>783</v>
      </c>
      <c r="D1931" s="806" t="s">
        <v>784</v>
      </c>
      <c r="E1931" s="807">
        <v>1</v>
      </c>
      <c r="K1931" s="806" t="s">
        <v>684</v>
      </c>
      <c r="L1931" s="806" t="s">
        <v>822</v>
      </c>
      <c r="M1931" s="806" t="s">
        <v>826</v>
      </c>
      <c r="N1931" s="807">
        <v>1</v>
      </c>
      <c r="O1931" s="884"/>
      <c r="P1931" s="806" t="s">
        <v>825</v>
      </c>
      <c r="Q1931" s="807">
        <v>295</v>
      </c>
      <c r="R1931" s="807">
        <v>82</v>
      </c>
      <c r="S1931" s="759" t="str">
        <f t="shared" si="60"/>
        <v>Vejez</v>
      </c>
      <c r="U1931" s="886"/>
      <c r="V1931" s="887"/>
      <c r="W1931" s="887"/>
      <c r="X1931" s="293"/>
      <c r="Z1931" s="886"/>
      <c r="AA1931" s="886"/>
      <c r="AB1931" s="887"/>
      <c r="AC1931" s="886"/>
      <c r="AI1931" s="806" t="s">
        <v>828</v>
      </c>
      <c r="AJ1931" s="807">
        <v>9</v>
      </c>
      <c r="AK1931" s="807">
        <v>51</v>
      </c>
      <c r="AL1931" s="759" t="str">
        <f t="shared" si="61"/>
        <v>Adulto</v>
      </c>
    </row>
    <row r="1932" spans="1:38" ht="15">
      <c r="A1932" s="806" t="s">
        <v>891</v>
      </c>
      <c r="B1932" s="806" t="s">
        <v>782</v>
      </c>
      <c r="C1932" s="806" t="s">
        <v>783</v>
      </c>
      <c r="D1932" s="806" t="s">
        <v>789</v>
      </c>
      <c r="E1932" s="807">
        <v>1</v>
      </c>
      <c r="K1932" s="806" t="s">
        <v>684</v>
      </c>
      <c r="L1932" s="806" t="s">
        <v>822</v>
      </c>
      <c r="M1932" s="806" t="s">
        <v>810</v>
      </c>
      <c r="N1932" s="807">
        <v>1</v>
      </c>
      <c r="O1932" s="884"/>
      <c r="P1932" s="806" t="s">
        <v>825</v>
      </c>
      <c r="Q1932" s="807">
        <v>244</v>
      </c>
      <c r="R1932" s="807">
        <v>83</v>
      </c>
      <c r="S1932" s="759" t="str">
        <f t="shared" si="60"/>
        <v>Vejez</v>
      </c>
      <c r="U1932" s="886"/>
      <c r="V1932" s="887"/>
      <c r="W1932" s="887"/>
      <c r="X1932" s="293"/>
      <c r="Z1932" s="886"/>
      <c r="AA1932" s="886"/>
      <c r="AB1932" s="887"/>
      <c r="AC1932" s="886"/>
      <c r="AI1932" s="806" t="s">
        <v>828</v>
      </c>
      <c r="AJ1932" s="807">
        <v>20</v>
      </c>
      <c r="AK1932" s="807">
        <v>52</v>
      </c>
      <c r="AL1932" s="759" t="str">
        <f t="shared" si="61"/>
        <v>Adulto</v>
      </c>
    </row>
    <row r="1933" spans="1:38" ht="15">
      <c r="A1933" s="806" t="s">
        <v>891</v>
      </c>
      <c r="B1933" s="806" t="s">
        <v>662</v>
      </c>
      <c r="C1933" s="806" t="s">
        <v>788</v>
      </c>
      <c r="D1933" s="806" t="s">
        <v>789</v>
      </c>
      <c r="E1933" s="807">
        <v>1346</v>
      </c>
      <c r="K1933" s="806" t="s">
        <v>684</v>
      </c>
      <c r="L1933" s="806" t="s">
        <v>822</v>
      </c>
      <c r="M1933" s="806" t="s">
        <v>666</v>
      </c>
      <c r="N1933" s="807">
        <v>58</v>
      </c>
      <c r="O1933" s="884"/>
      <c r="P1933" s="806" t="s">
        <v>825</v>
      </c>
      <c r="Q1933" s="807">
        <v>234</v>
      </c>
      <c r="R1933" s="807">
        <v>84</v>
      </c>
      <c r="S1933" s="759" t="str">
        <f t="shared" si="60"/>
        <v>Vejez</v>
      </c>
      <c r="U1933" s="886"/>
      <c r="V1933" s="887"/>
      <c r="W1933" s="887"/>
      <c r="X1933" s="293"/>
      <c r="Z1933" s="886"/>
      <c r="AA1933" s="886"/>
      <c r="AB1933" s="887"/>
      <c r="AC1933" s="886"/>
      <c r="AI1933" s="806" t="s">
        <v>828</v>
      </c>
      <c r="AJ1933" s="807">
        <v>10</v>
      </c>
      <c r="AK1933" s="807">
        <v>53</v>
      </c>
      <c r="AL1933" s="759" t="str">
        <f t="shared" si="61"/>
        <v>Adulto</v>
      </c>
    </row>
    <row r="1934" spans="1:38" ht="15">
      <c r="A1934" s="806" t="s">
        <v>891</v>
      </c>
      <c r="B1934" s="806" t="s">
        <v>662</v>
      </c>
      <c r="C1934" s="806" t="s">
        <v>788</v>
      </c>
      <c r="D1934" s="806" t="s">
        <v>784</v>
      </c>
      <c r="E1934" s="807">
        <v>827</v>
      </c>
      <c r="K1934" s="806" t="s">
        <v>684</v>
      </c>
      <c r="L1934" s="806" t="s">
        <v>822</v>
      </c>
      <c r="M1934" s="806" t="s">
        <v>794</v>
      </c>
      <c r="N1934" s="807">
        <v>29</v>
      </c>
      <c r="O1934" s="884"/>
      <c r="P1934" s="806" t="s">
        <v>825</v>
      </c>
      <c r="Q1934" s="807">
        <v>163</v>
      </c>
      <c r="R1934" s="807">
        <v>85</v>
      </c>
      <c r="S1934" s="759" t="str">
        <f t="shared" si="60"/>
        <v>Vejez</v>
      </c>
      <c r="U1934" s="886"/>
      <c r="V1934" s="887"/>
      <c r="W1934" s="887"/>
      <c r="X1934" s="293"/>
      <c r="Z1934" s="886"/>
      <c r="AA1934" s="886"/>
      <c r="AB1934" s="887"/>
      <c r="AC1934" s="886"/>
      <c r="AI1934" s="806" t="s">
        <v>828</v>
      </c>
      <c r="AJ1934" s="807">
        <v>19</v>
      </c>
      <c r="AK1934" s="807">
        <v>54</v>
      </c>
      <c r="AL1934" s="759" t="str">
        <f t="shared" si="61"/>
        <v>Adulto</v>
      </c>
    </row>
    <row r="1935" spans="1:38" ht="15">
      <c r="A1935" s="806" t="s">
        <v>891</v>
      </c>
      <c r="B1935" s="806" t="s">
        <v>662</v>
      </c>
      <c r="C1935" s="806" t="s">
        <v>783</v>
      </c>
      <c r="D1935" s="806" t="s">
        <v>789</v>
      </c>
      <c r="E1935" s="807">
        <v>1369</v>
      </c>
      <c r="K1935" s="806" t="s">
        <v>684</v>
      </c>
      <c r="L1935" s="806" t="s">
        <v>822</v>
      </c>
      <c r="M1935" s="806" t="s">
        <v>795</v>
      </c>
      <c r="N1935" s="807">
        <v>27</v>
      </c>
      <c r="O1935" s="884"/>
      <c r="P1935" s="806" t="s">
        <v>825</v>
      </c>
      <c r="Q1935" s="807">
        <v>172</v>
      </c>
      <c r="R1935" s="807">
        <v>86</v>
      </c>
      <c r="S1935" s="759" t="str">
        <f t="shared" si="60"/>
        <v>Vejez</v>
      </c>
      <c r="U1935" s="886"/>
      <c r="V1935" s="887"/>
      <c r="W1935" s="887"/>
      <c r="X1935" s="293"/>
      <c r="Z1935" s="886"/>
      <c r="AA1935" s="886"/>
      <c r="AB1935" s="887"/>
      <c r="AC1935" s="886"/>
      <c r="AI1935" s="806" t="s">
        <v>828</v>
      </c>
      <c r="AJ1935" s="807">
        <v>13</v>
      </c>
      <c r="AK1935" s="807">
        <v>55</v>
      </c>
      <c r="AL1935" s="759" t="str">
        <f t="shared" si="61"/>
        <v>Adulto</v>
      </c>
    </row>
    <row r="1936" spans="1:38" ht="15">
      <c r="A1936" s="806" t="s">
        <v>891</v>
      </c>
      <c r="B1936" s="806" t="s">
        <v>662</v>
      </c>
      <c r="C1936" s="806" t="s">
        <v>783</v>
      </c>
      <c r="D1936" s="806" t="s">
        <v>784</v>
      </c>
      <c r="E1936" s="807">
        <v>745</v>
      </c>
      <c r="K1936" s="806" t="s">
        <v>684</v>
      </c>
      <c r="L1936" s="806" t="s">
        <v>822</v>
      </c>
      <c r="M1936" s="806" t="s">
        <v>829</v>
      </c>
      <c r="N1936" s="807">
        <v>14</v>
      </c>
      <c r="O1936" s="884"/>
      <c r="P1936" s="806" t="s">
        <v>825</v>
      </c>
      <c r="Q1936" s="807">
        <v>164</v>
      </c>
      <c r="R1936" s="807">
        <v>87</v>
      </c>
      <c r="S1936" s="759" t="str">
        <f t="shared" si="60"/>
        <v>Vejez</v>
      </c>
      <c r="U1936" s="886"/>
      <c r="V1936" s="887"/>
      <c r="W1936" s="887"/>
      <c r="X1936" s="293"/>
      <c r="Z1936" s="886"/>
      <c r="AA1936" s="886"/>
      <c r="AB1936" s="887"/>
      <c r="AC1936" s="886"/>
      <c r="AI1936" s="806" t="s">
        <v>828</v>
      </c>
      <c r="AJ1936" s="807">
        <v>15</v>
      </c>
      <c r="AK1936" s="807">
        <v>56</v>
      </c>
      <c r="AL1936" s="759" t="str">
        <f t="shared" si="61"/>
        <v>Adulto</v>
      </c>
    </row>
    <row r="1937" spans="1:38" ht="15">
      <c r="A1937" s="806" t="s">
        <v>891</v>
      </c>
      <c r="B1937" s="806" t="s">
        <v>666</v>
      </c>
      <c r="C1937" s="806" t="s">
        <v>788</v>
      </c>
      <c r="D1937" s="806" t="s">
        <v>789</v>
      </c>
      <c r="E1937" s="807">
        <v>182</v>
      </c>
      <c r="K1937" s="806" t="s">
        <v>684</v>
      </c>
      <c r="L1937" s="806" t="s">
        <v>822</v>
      </c>
      <c r="M1937" s="806" t="s">
        <v>798</v>
      </c>
      <c r="N1937" s="807">
        <v>37</v>
      </c>
      <c r="O1937" s="884"/>
      <c r="P1937" s="806" t="s">
        <v>825</v>
      </c>
      <c r="Q1937" s="807">
        <v>117</v>
      </c>
      <c r="R1937" s="807">
        <v>88</v>
      </c>
      <c r="S1937" s="759" t="str">
        <f t="shared" si="60"/>
        <v>Vejez</v>
      </c>
      <c r="U1937" s="886"/>
      <c r="V1937" s="887"/>
      <c r="W1937" s="887"/>
      <c r="X1937" s="293"/>
      <c r="Z1937" s="886"/>
      <c r="AA1937" s="886"/>
      <c r="AB1937" s="887"/>
      <c r="AC1937" s="886"/>
      <c r="AI1937" s="806" t="s">
        <v>828</v>
      </c>
      <c r="AJ1937" s="807">
        <v>14</v>
      </c>
      <c r="AK1937" s="807">
        <v>57</v>
      </c>
      <c r="AL1937" s="759" t="str">
        <f t="shared" si="61"/>
        <v>Adulto</v>
      </c>
    </row>
    <row r="1938" spans="1:38" ht="15">
      <c r="A1938" s="806" t="s">
        <v>891</v>
      </c>
      <c r="B1938" s="806" t="s">
        <v>666</v>
      </c>
      <c r="C1938" s="806" t="s">
        <v>788</v>
      </c>
      <c r="D1938" s="806" t="s">
        <v>784</v>
      </c>
      <c r="E1938" s="807">
        <v>115</v>
      </c>
      <c r="K1938" s="806" t="s">
        <v>684</v>
      </c>
      <c r="L1938" s="806" t="s">
        <v>822</v>
      </c>
      <c r="M1938" s="806" t="s">
        <v>669</v>
      </c>
      <c r="N1938" s="807">
        <v>1</v>
      </c>
      <c r="O1938" s="884"/>
      <c r="P1938" s="806" t="s">
        <v>825</v>
      </c>
      <c r="Q1938" s="807">
        <v>112</v>
      </c>
      <c r="R1938" s="807">
        <v>89</v>
      </c>
      <c r="S1938" s="759" t="str">
        <f t="shared" si="60"/>
        <v>Vejez</v>
      </c>
      <c r="U1938" s="886"/>
      <c r="V1938" s="887"/>
      <c r="W1938" s="887"/>
      <c r="X1938" s="293"/>
      <c r="Z1938" s="886"/>
      <c r="AA1938" s="886"/>
      <c r="AB1938" s="887"/>
      <c r="AC1938" s="886"/>
      <c r="AI1938" s="806" t="s">
        <v>828</v>
      </c>
      <c r="AJ1938" s="807">
        <v>9</v>
      </c>
      <c r="AK1938" s="807">
        <v>58</v>
      </c>
      <c r="AL1938" s="759" t="str">
        <f t="shared" si="61"/>
        <v>Adulto</v>
      </c>
    </row>
    <row r="1939" spans="1:38" ht="15">
      <c r="A1939" s="806" t="s">
        <v>891</v>
      </c>
      <c r="B1939" s="806" t="s">
        <v>666</v>
      </c>
      <c r="C1939" s="806" t="s">
        <v>783</v>
      </c>
      <c r="D1939" s="806" t="s">
        <v>789</v>
      </c>
      <c r="E1939" s="807">
        <v>205</v>
      </c>
      <c r="K1939" s="806" t="s">
        <v>684</v>
      </c>
      <c r="L1939" s="806" t="s">
        <v>822</v>
      </c>
      <c r="M1939" s="806" t="s">
        <v>799</v>
      </c>
      <c r="N1939" s="807">
        <v>87</v>
      </c>
      <c r="O1939" s="884"/>
      <c r="P1939" s="806" t="s">
        <v>825</v>
      </c>
      <c r="Q1939" s="807">
        <v>96</v>
      </c>
      <c r="R1939" s="807">
        <v>90</v>
      </c>
      <c r="S1939" s="759" t="str">
        <f t="shared" si="60"/>
        <v>Vejez</v>
      </c>
      <c r="U1939" s="886"/>
      <c r="V1939" s="887"/>
      <c r="W1939" s="887"/>
      <c r="X1939" s="293"/>
      <c r="Z1939" s="886"/>
      <c r="AA1939" s="886"/>
      <c r="AB1939" s="887"/>
      <c r="AC1939" s="886"/>
      <c r="AI1939" s="806" t="s">
        <v>828</v>
      </c>
      <c r="AJ1939" s="807">
        <v>14</v>
      </c>
      <c r="AK1939" s="807">
        <v>59</v>
      </c>
      <c r="AL1939" s="759" t="str">
        <f t="shared" si="61"/>
        <v>Adulto</v>
      </c>
    </row>
    <row r="1940" spans="1:38" ht="15">
      <c r="A1940" s="806" t="s">
        <v>891</v>
      </c>
      <c r="B1940" s="806" t="s">
        <v>666</v>
      </c>
      <c r="C1940" s="806" t="s">
        <v>783</v>
      </c>
      <c r="D1940" s="806" t="s">
        <v>784</v>
      </c>
      <c r="E1940" s="807">
        <v>118</v>
      </c>
      <c r="K1940" s="806" t="s">
        <v>684</v>
      </c>
      <c r="L1940" s="806" t="s">
        <v>822</v>
      </c>
      <c r="M1940" s="806" t="s">
        <v>801</v>
      </c>
      <c r="N1940" s="807">
        <v>174</v>
      </c>
      <c r="O1940" s="884"/>
      <c r="P1940" s="806" t="s">
        <v>825</v>
      </c>
      <c r="Q1940" s="807">
        <v>104</v>
      </c>
      <c r="R1940" s="807">
        <v>91</v>
      </c>
      <c r="S1940" s="759" t="str">
        <f t="shared" si="60"/>
        <v>Vejez</v>
      </c>
      <c r="U1940" s="886"/>
      <c r="V1940" s="887"/>
      <c r="W1940" s="887"/>
      <c r="X1940" s="293"/>
      <c r="Z1940" s="886"/>
      <c r="AA1940" s="886"/>
      <c r="AB1940" s="887"/>
      <c r="AC1940" s="886"/>
      <c r="AI1940" s="806" t="s">
        <v>828</v>
      </c>
      <c r="AJ1940" s="807">
        <v>10</v>
      </c>
      <c r="AK1940" s="807">
        <v>60</v>
      </c>
      <c r="AL1940" s="759" t="str">
        <f t="shared" si="61"/>
        <v>Vejez</v>
      </c>
    </row>
    <row r="1941" spans="1:38" ht="15">
      <c r="A1941" s="806" t="s">
        <v>891</v>
      </c>
      <c r="B1941" s="806" t="s">
        <v>669</v>
      </c>
      <c r="C1941" s="806" t="s">
        <v>783</v>
      </c>
      <c r="D1941" s="806" t="s">
        <v>789</v>
      </c>
      <c r="E1941" s="807">
        <v>2</v>
      </c>
      <c r="K1941" s="806" t="s">
        <v>684</v>
      </c>
      <c r="L1941" s="806" t="s">
        <v>822</v>
      </c>
      <c r="M1941" s="806" t="s">
        <v>673</v>
      </c>
      <c r="N1941" s="807">
        <v>88</v>
      </c>
      <c r="O1941" s="884"/>
      <c r="P1941" s="806" t="s">
        <v>825</v>
      </c>
      <c r="Q1941" s="807">
        <v>71</v>
      </c>
      <c r="R1941" s="807">
        <v>92</v>
      </c>
      <c r="S1941" s="759" t="str">
        <f t="shared" si="60"/>
        <v>Vejez</v>
      </c>
      <c r="U1941" s="886"/>
      <c r="V1941" s="887"/>
      <c r="W1941" s="887"/>
      <c r="X1941" s="293"/>
      <c r="Z1941" s="886"/>
      <c r="AA1941" s="886"/>
      <c r="AB1941" s="887"/>
      <c r="AC1941" s="886"/>
      <c r="AI1941" s="806" t="s">
        <v>828</v>
      </c>
      <c r="AJ1941" s="807">
        <v>14</v>
      </c>
      <c r="AK1941" s="807">
        <v>61</v>
      </c>
      <c r="AL1941" s="759" t="str">
        <f t="shared" si="61"/>
        <v>Vejez</v>
      </c>
    </row>
    <row r="1942" spans="1:38" ht="15">
      <c r="A1942" s="806" t="s">
        <v>891</v>
      </c>
      <c r="B1942" s="806" t="s">
        <v>787</v>
      </c>
      <c r="C1942" s="806" t="s">
        <v>788</v>
      </c>
      <c r="D1942" s="806" t="s">
        <v>784</v>
      </c>
      <c r="E1942" s="807">
        <v>3</v>
      </c>
      <c r="K1942" s="806" t="s">
        <v>684</v>
      </c>
      <c r="L1942" s="806" t="s">
        <v>822</v>
      </c>
      <c r="M1942" s="806" t="s">
        <v>674</v>
      </c>
      <c r="N1942" s="807">
        <v>14478</v>
      </c>
      <c r="O1942" s="884"/>
      <c r="P1942" s="806" t="s">
        <v>825</v>
      </c>
      <c r="Q1942" s="807">
        <v>61</v>
      </c>
      <c r="R1942" s="807">
        <v>93</v>
      </c>
      <c r="S1942" s="759" t="str">
        <f t="shared" si="60"/>
        <v>Vejez</v>
      </c>
      <c r="U1942" s="886"/>
      <c r="V1942" s="887"/>
      <c r="W1942" s="887"/>
      <c r="X1942" s="293"/>
      <c r="Z1942" s="886"/>
      <c r="AA1942" s="886"/>
      <c r="AB1942" s="887"/>
      <c r="AC1942" s="886"/>
      <c r="AI1942" s="806" t="s">
        <v>828</v>
      </c>
      <c r="AJ1942" s="807">
        <v>13</v>
      </c>
      <c r="AK1942" s="807">
        <v>62</v>
      </c>
      <c r="AL1942" s="759" t="str">
        <f t="shared" si="61"/>
        <v>Vejez</v>
      </c>
    </row>
    <row r="1943" spans="1:38" ht="15">
      <c r="A1943" s="806" t="s">
        <v>891</v>
      </c>
      <c r="B1943" s="806" t="s">
        <v>787</v>
      </c>
      <c r="C1943" s="806" t="s">
        <v>783</v>
      </c>
      <c r="D1943" s="806" t="s">
        <v>789</v>
      </c>
      <c r="E1943" s="807">
        <v>2</v>
      </c>
      <c r="K1943" s="806" t="s">
        <v>684</v>
      </c>
      <c r="L1943" s="806" t="s">
        <v>822</v>
      </c>
      <c r="M1943" s="806" t="s">
        <v>676</v>
      </c>
      <c r="N1943" s="807">
        <v>4</v>
      </c>
      <c r="O1943" s="884"/>
      <c r="P1943" s="806" t="s">
        <v>825</v>
      </c>
      <c r="Q1943" s="807">
        <v>59</v>
      </c>
      <c r="R1943" s="807">
        <v>94</v>
      </c>
      <c r="S1943" s="759" t="str">
        <f t="shared" si="60"/>
        <v>Vejez</v>
      </c>
      <c r="U1943" s="886"/>
      <c r="V1943" s="887"/>
      <c r="W1943" s="887"/>
      <c r="X1943" s="293"/>
      <c r="Z1943" s="886"/>
      <c r="AA1943" s="886"/>
      <c r="AB1943" s="887"/>
      <c r="AC1943" s="886"/>
      <c r="AI1943" s="806" t="s">
        <v>828</v>
      </c>
      <c r="AJ1943" s="807">
        <v>10</v>
      </c>
      <c r="AK1943" s="807">
        <v>63</v>
      </c>
      <c r="AL1943" s="759" t="str">
        <f t="shared" si="61"/>
        <v>Vejez</v>
      </c>
    </row>
    <row r="1944" spans="1:38" ht="15">
      <c r="A1944" s="806" t="s">
        <v>891</v>
      </c>
      <c r="B1944" s="806" t="s">
        <v>787</v>
      </c>
      <c r="C1944" s="806" t="s">
        <v>783</v>
      </c>
      <c r="D1944" s="806" t="s">
        <v>784</v>
      </c>
      <c r="E1944" s="807">
        <v>3</v>
      </c>
      <c r="K1944" s="806" t="s">
        <v>684</v>
      </c>
      <c r="L1944" s="806" t="s">
        <v>822</v>
      </c>
      <c r="M1944" s="806" t="s">
        <v>678</v>
      </c>
      <c r="N1944" s="807">
        <v>148</v>
      </c>
      <c r="O1944" s="884"/>
      <c r="P1944" s="806" t="s">
        <v>825</v>
      </c>
      <c r="Q1944" s="807">
        <v>38</v>
      </c>
      <c r="R1944" s="807">
        <v>95</v>
      </c>
      <c r="S1944" s="759" t="str">
        <f t="shared" si="60"/>
        <v>Vejez</v>
      </c>
      <c r="U1944" s="886"/>
      <c r="V1944" s="887"/>
      <c r="W1944" s="887"/>
      <c r="X1944" s="293"/>
      <c r="Z1944" s="886"/>
      <c r="AA1944" s="886"/>
      <c r="AB1944" s="887"/>
      <c r="AC1944" s="886"/>
      <c r="AI1944" s="806" t="s">
        <v>828</v>
      </c>
      <c r="AJ1944" s="807">
        <v>12</v>
      </c>
      <c r="AK1944" s="807">
        <v>64</v>
      </c>
      <c r="AL1944" s="759" t="str">
        <f t="shared" si="61"/>
        <v>Vejez</v>
      </c>
    </row>
    <row r="1945" spans="1:38" ht="15">
      <c r="A1945" s="806" t="s">
        <v>891</v>
      </c>
      <c r="B1945" s="806" t="s">
        <v>792</v>
      </c>
      <c r="C1945" s="806" t="s">
        <v>783</v>
      </c>
      <c r="D1945" s="806" t="s">
        <v>789</v>
      </c>
      <c r="E1945" s="807">
        <v>1</v>
      </c>
      <c r="K1945" s="806" t="s">
        <v>684</v>
      </c>
      <c r="L1945" s="806" t="s">
        <v>822</v>
      </c>
      <c r="M1945" s="806" t="s">
        <v>683</v>
      </c>
      <c r="N1945" s="807">
        <v>4</v>
      </c>
      <c r="O1945" s="884"/>
      <c r="P1945" s="806" t="s">
        <v>825</v>
      </c>
      <c r="Q1945" s="807">
        <v>36</v>
      </c>
      <c r="R1945" s="807">
        <v>96</v>
      </c>
      <c r="S1945" s="759" t="str">
        <f t="shared" si="60"/>
        <v>Vejez</v>
      </c>
      <c r="U1945" s="886"/>
      <c r="V1945" s="887"/>
      <c r="W1945" s="887"/>
      <c r="X1945" s="293"/>
      <c r="Z1945" s="886"/>
      <c r="AA1945" s="886"/>
      <c r="AB1945" s="887"/>
      <c r="AC1945" s="886"/>
      <c r="AI1945" s="806" t="s">
        <v>828</v>
      </c>
      <c r="AJ1945" s="807">
        <v>7</v>
      </c>
      <c r="AK1945" s="807">
        <v>65</v>
      </c>
      <c r="AL1945" s="759" t="str">
        <f t="shared" si="61"/>
        <v>Vejez</v>
      </c>
    </row>
    <row r="1946" spans="1:38" ht="15">
      <c r="A1946" s="806" t="s">
        <v>891</v>
      </c>
      <c r="B1946" s="806" t="s">
        <v>815</v>
      </c>
      <c r="C1946" s="806" t="s">
        <v>788</v>
      </c>
      <c r="D1946" s="806" t="s">
        <v>789</v>
      </c>
      <c r="E1946" s="807">
        <v>252</v>
      </c>
      <c r="K1946" s="806" t="s">
        <v>684</v>
      </c>
      <c r="L1946" s="806" t="s">
        <v>822</v>
      </c>
      <c r="M1946" s="806" t="s">
        <v>684</v>
      </c>
      <c r="N1946" s="807">
        <v>3223</v>
      </c>
      <c r="O1946" s="884"/>
      <c r="P1946" s="806" t="s">
        <v>825</v>
      </c>
      <c r="Q1946" s="807">
        <v>28</v>
      </c>
      <c r="R1946" s="807">
        <v>97</v>
      </c>
      <c r="S1946" s="759" t="str">
        <f t="shared" si="60"/>
        <v>Vejez</v>
      </c>
      <c r="U1946" s="886"/>
      <c r="V1946" s="887"/>
      <c r="W1946" s="887"/>
      <c r="X1946" s="293"/>
      <c r="Z1946" s="886"/>
      <c r="AA1946" s="886"/>
      <c r="AB1946" s="887"/>
      <c r="AC1946" s="886"/>
      <c r="AI1946" s="806" t="s">
        <v>828</v>
      </c>
      <c r="AJ1946" s="807">
        <v>9</v>
      </c>
      <c r="AK1946" s="807">
        <v>66</v>
      </c>
      <c r="AL1946" s="759" t="str">
        <f t="shared" si="61"/>
        <v>Vejez</v>
      </c>
    </row>
    <row r="1947" spans="1:38" ht="15">
      <c r="A1947" s="806" t="s">
        <v>891</v>
      </c>
      <c r="B1947" s="806" t="s">
        <v>815</v>
      </c>
      <c r="C1947" s="806" t="s">
        <v>788</v>
      </c>
      <c r="D1947" s="806" t="s">
        <v>784</v>
      </c>
      <c r="E1947" s="807">
        <v>155</v>
      </c>
      <c r="K1947" s="806" t="s">
        <v>684</v>
      </c>
      <c r="L1947" s="806" t="s">
        <v>825</v>
      </c>
      <c r="M1947" s="806" t="s">
        <v>662</v>
      </c>
      <c r="N1947" s="807">
        <v>107</v>
      </c>
      <c r="O1947" s="884"/>
      <c r="P1947" s="806" t="s">
        <v>825</v>
      </c>
      <c r="Q1947" s="807">
        <v>20</v>
      </c>
      <c r="R1947" s="807">
        <v>98</v>
      </c>
      <c r="S1947" s="759" t="str">
        <f t="shared" si="60"/>
        <v>Vejez</v>
      </c>
      <c r="U1947" s="886"/>
      <c r="V1947" s="887"/>
      <c r="W1947" s="887"/>
      <c r="X1947" s="293"/>
      <c r="Z1947" s="886"/>
      <c r="AA1947" s="886"/>
      <c r="AB1947" s="887"/>
      <c r="AC1947" s="886"/>
      <c r="AI1947" s="806" t="s">
        <v>828</v>
      </c>
      <c r="AJ1947" s="807">
        <v>7</v>
      </c>
      <c r="AK1947" s="807">
        <v>67</v>
      </c>
      <c r="AL1947" s="759" t="str">
        <f t="shared" si="61"/>
        <v>Vejez</v>
      </c>
    </row>
    <row r="1948" spans="1:38" ht="15">
      <c r="A1948" s="806" t="s">
        <v>891</v>
      </c>
      <c r="B1948" s="806" t="s">
        <v>815</v>
      </c>
      <c r="C1948" s="806" t="s">
        <v>783</v>
      </c>
      <c r="D1948" s="806" t="s">
        <v>789</v>
      </c>
      <c r="E1948" s="807">
        <v>244</v>
      </c>
      <c r="K1948" s="806" t="s">
        <v>684</v>
      </c>
      <c r="L1948" s="806" t="s">
        <v>825</v>
      </c>
      <c r="M1948" s="806" t="s">
        <v>820</v>
      </c>
      <c r="N1948" s="807">
        <v>51</v>
      </c>
      <c r="O1948" s="884"/>
      <c r="P1948" s="806" t="s">
        <v>825</v>
      </c>
      <c r="Q1948" s="807">
        <v>8</v>
      </c>
      <c r="R1948" s="807">
        <v>99</v>
      </c>
      <c r="S1948" s="759" t="str">
        <f t="shared" si="60"/>
        <v>Vejez</v>
      </c>
      <c r="U1948" s="886"/>
      <c r="V1948" s="887"/>
      <c r="W1948" s="887"/>
      <c r="X1948" s="293"/>
      <c r="Z1948" s="886"/>
      <c r="AA1948" s="886"/>
      <c r="AB1948" s="887"/>
      <c r="AC1948" s="886"/>
      <c r="AI1948" s="806" t="s">
        <v>828</v>
      </c>
      <c r="AJ1948" s="807">
        <v>8</v>
      </c>
      <c r="AK1948" s="807">
        <v>68</v>
      </c>
      <c r="AL1948" s="759" t="str">
        <f t="shared" si="61"/>
        <v>Vejez</v>
      </c>
    </row>
    <row r="1949" spans="1:38" ht="15">
      <c r="A1949" s="806" t="s">
        <v>891</v>
      </c>
      <c r="B1949" s="806" t="s">
        <v>815</v>
      </c>
      <c r="C1949" s="806" t="s">
        <v>783</v>
      </c>
      <c r="D1949" s="806" t="s">
        <v>784</v>
      </c>
      <c r="E1949" s="807">
        <v>139</v>
      </c>
      <c r="K1949" s="806" t="s">
        <v>684</v>
      </c>
      <c r="L1949" s="806" t="s">
        <v>825</v>
      </c>
      <c r="M1949" s="806" t="s">
        <v>806</v>
      </c>
      <c r="N1949" s="807">
        <v>64</v>
      </c>
      <c r="O1949" s="884"/>
      <c r="P1949" s="806" t="s">
        <v>825</v>
      </c>
      <c r="Q1949" s="807">
        <v>9</v>
      </c>
      <c r="R1949" s="807">
        <v>100</v>
      </c>
      <c r="S1949" s="759" t="str">
        <f t="shared" si="60"/>
        <v>Vejez</v>
      </c>
      <c r="U1949" s="886"/>
      <c r="V1949" s="887"/>
      <c r="W1949" s="887"/>
      <c r="X1949" s="293"/>
      <c r="Z1949" s="886"/>
      <c r="AA1949" s="886"/>
      <c r="AB1949" s="887"/>
      <c r="AC1949" s="886"/>
      <c r="AI1949" s="806" t="s">
        <v>828</v>
      </c>
      <c r="AJ1949" s="807">
        <v>5</v>
      </c>
      <c r="AK1949" s="807">
        <v>69</v>
      </c>
      <c r="AL1949" s="759" t="str">
        <f t="shared" si="61"/>
        <v>Vejez</v>
      </c>
    </row>
    <row r="1950" spans="1:38" ht="15">
      <c r="A1950" s="806" t="s">
        <v>891</v>
      </c>
      <c r="B1950" s="806" t="s">
        <v>818</v>
      </c>
      <c r="C1950" s="806" t="s">
        <v>788</v>
      </c>
      <c r="D1950" s="806" t="s">
        <v>789</v>
      </c>
      <c r="E1950" s="807">
        <v>3</v>
      </c>
      <c r="K1950" s="806" t="s">
        <v>684</v>
      </c>
      <c r="L1950" s="806" t="s">
        <v>825</v>
      </c>
      <c r="M1950" s="806" t="s">
        <v>786</v>
      </c>
      <c r="N1950" s="807">
        <v>2</v>
      </c>
      <c r="O1950" s="884"/>
      <c r="P1950" s="806" t="s">
        <v>825</v>
      </c>
      <c r="Q1950" s="807">
        <v>8</v>
      </c>
      <c r="R1950" s="807">
        <v>101</v>
      </c>
      <c r="S1950" s="759" t="str">
        <f t="shared" si="60"/>
        <v>Vejez</v>
      </c>
      <c r="U1950" s="886"/>
      <c r="V1950" s="887"/>
      <c r="W1950" s="887"/>
      <c r="X1950" s="293"/>
      <c r="Z1950" s="886"/>
      <c r="AA1950" s="886"/>
      <c r="AB1950" s="887"/>
      <c r="AC1950" s="886"/>
      <c r="AI1950" s="806" t="s">
        <v>828</v>
      </c>
      <c r="AJ1950" s="807">
        <v>5</v>
      </c>
      <c r="AK1950" s="807">
        <v>70</v>
      </c>
      <c r="AL1950" s="759" t="str">
        <f t="shared" si="61"/>
        <v>Vejez</v>
      </c>
    </row>
    <row r="1951" spans="1:38" ht="15">
      <c r="A1951" s="806" t="s">
        <v>891</v>
      </c>
      <c r="B1951" s="806" t="s">
        <v>818</v>
      </c>
      <c r="C1951" s="806" t="s">
        <v>788</v>
      </c>
      <c r="D1951" s="806" t="s">
        <v>784</v>
      </c>
      <c r="E1951" s="807">
        <v>2</v>
      </c>
      <c r="K1951" s="806" t="s">
        <v>684</v>
      </c>
      <c r="L1951" s="806" t="s">
        <v>825</v>
      </c>
      <c r="M1951" s="806" t="s">
        <v>808</v>
      </c>
      <c r="N1951" s="807">
        <v>19</v>
      </c>
      <c r="O1951" s="884"/>
      <c r="P1951" s="806" t="s">
        <v>825</v>
      </c>
      <c r="Q1951" s="807">
        <v>6</v>
      </c>
      <c r="R1951" s="807">
        <v>102</v>
      </c>
      <c r="S1951" s="759" t="str">
        <f t="shared" si="60"/>
        <v>Vejez</v>
      </c>
      <c r="U1951" s="886"/>
      <c r="V1951" s="887"/>
      <c r="W1951" s="887"/>
      <c r="X1951" s="293"/>
      <c r="Z1951" s="886"/>
      <c r="AA1951" s="886"/>
      <c r="AB1951" s="887"/>
      <c r="AC1951" s="886"/>
      <c r="AI1951" s="806" t="s">
        <v>828</v>
      </c>
      <c r="AJ1951" s="807">
        <v>2</v>
      </c>
      <c r="AK1951" s="807">
        <v>71</v>
      </c>
      <c r="AL1951" s="759" t="str">
        <f t="shared" si="61"/>
        <v>Vejez</v>
      </c>
    </row>
    <row r="1952" spans="1:38" ht="15">
      <c r="A1952" s="806" t="s">
        <v>891</v>
      </c>
      <c r="B1952" s="806" t="s">
        <v>818</v>
      </c>
      <c r="C1952" s="806" t="s">
        <v>783</v>
      </c>
      <c r="D1952" s="806" t="s">
        <v>789</v>
      </c>
      <c r="E1952" s="807">
        <v>4</v>
      </c>
      <c r="K1952" s="806" t="s">
        <v>684</v>
      </c>
      <c r="L1952" s="806" t="s">
        <v>825</v>
      </c>
      <c r="M1952" s="806" t="s">
        <v>790</v>
      </c>
      <c r="N1952" s="807">
        <v>12</v>
      </c>
      <c r="O1952" s="884"/>
      <c r="P1952" s="806" t="s">
        <v>825</v>
      </c>
      <c r="Q1952" s="807">
        <v>4</v>
      </c>
      <c r="R1952" s="807">
        <v>103</v>
      </c>
      <c r="S1952" s="759" t="str">
        <f t="shared" si="60"/>
        <v>Vejez</v>
      </c>
      <c r="U1952" s="886"/>
      <c r="V1952" s="887"/>
      <c r="W1952" s="887"/>
      <c r="X1952" s="293"/>
      <c r="Z1952" s="886"/>
      <c r="AA1952" s="886"/>
      <c r="AB1952" s="887"/>
      <c r="AC1952" s="886"/>
      <c r="AI1952" s="806" t="s">
        <v>828</v>
      </c>
      <c r="AJ1952" s="807">
        <v>11</v>
      </c>
      <c r="AK1952" s="807">
        <v>72</v>
      </c>
      <c r="AL1952" s="759" t="str">
        <f t="shared" si="61"/>
        <v>Vejez</v>
      </c>
    </row>
    <row r="1953" spans="1:38" ht="15">
      <c r="A1953" s="806" t="s">
        <v>891</v>
      </c>
      <c r="B1953" s="806" t="s">
        <v>818</v>
      </c>
      <c r="C1953" s="806" t="s">
        <v>783</v>
      </c>
      <c r="D1953" s="806" t="s">
        <v>784</v>
      </c>
      <c r="E1953" s="807">
        <v>4</v>
      </c>
      <c r="K1953" s="806" t="s">
        <v>684</v>
      </c>
      <c r="L1953" s="806" t="s">
        <v>825</v>
      </c>
      <c r="M1953" s="806" t="s">
        <v>791</v>
      </c>
      <c r="N1953" s="807">
        <v>46</v>
      </c>
      <c r="O1953" s="884"/>
      <c r="P1953" s="806" t="s">
        <v>825</v>
      </c>
      <c r="Q1953" s="807">
        <v>1</v>
      </c>
      <c r="R1953" s="807">
        <v>104</v>
      </c>
      <c r="S1953" s="759" t="str">
        <f t="shared" si="60"/>
        <v>Vejez</v>
      </c>
      <c r="U1953" s="886"/>
      <c r="V1953" s="887"/>
      <c r="W1953" s="887"/>
      <c r="X1953" s="293"/>
      <c r="Z1953" s="886"/>
      <c r="AA1953" s="886"/>
      <c r="AB1953" s="887"/>
      <c r="AC1953" s="886"/>
      <c r="AI1953" s="806" t="s">
        <v>828</v>
      </c>
      <c r="AJ1953" s="807">
        <v>3</v>
      </c>
      <c r="AK1953" s="807">
        <v>73</v>
      </c>
      <c r="AL1953" s="759" t="str">
        <f t="shared" si="61"/>
        <v>Vejez</v>
      </c>
    </row>
    <row r="1954" spans="1:38" ht="15">
      <c r="A1954" s="806" t="s">
        <v>819</v>
      </c>
      <c r="B1954" s="806" t="s">
        <v>662</v>
      </c>
      <c r="C1954" s="806" t="s">
        <v>788</v>
      </c>
      <c r="D1954" s="806" t="s">
        <v>789</v>
      </c>
      <c r="E1954" s="807">
        <v>1434</v>
      </c>
      <c r="K1954" s="806" t="s">
        <v>684</v>
      </c>
      <c r="L1954" s="806" t="s">
        <v>825</v>
      </c>
      <c r="M1954" s="806" t="s">
        <v>824</v>
      </c>
      <c r="N1954" s="807">
        <v>34</v>
      </c>
      <c r="O1954" s="884"/>
      <c r="P1954" s="806" t="s">
        <v>825</v>
      </c>
      <c r="Q1954" s="807">
        <v>2</v>
      </c>
      <c r="R1954" s="807">
        <v>105</v>
      </c>
      <c r="S1954" s="759" t="str">
        <f t="shared" si="60"/>
        <v>Vejez</v>
      </c>
      <c r="U1954" s="886"/>
      <c r="V1954" s="887"/>
      <c r="W1954" s="887"/>
      <c r="X1954" s="293"/>
      <c r="Z1954" s="886"/>
      <c r="AA1954" s="886"/>
      <c r="AB1954" s="887"/>
      <c r="AC1954" s="886"/>
      <c r="AI1954" s="806" t="s">
        <v>828</v>
      </c>
      <c r="AJ1954" s="807">
        <v>3</v>
      </c>
      <c r="AK1954" s="807">
        <v>74</v>
      </c>
      <c r="AL1954" s="759" t="str">
        <f t="shared" si="61"/>
        <v>Vejez</v>
      </c>
    </row>
    <row r="1955" spans="1:38" ht="15">
      <c r="A1955" s="806" t="s">
        <v>819</v>
      </c>
      <c r="B1955" s="806" t="s">
        <v>662</v>
      </c>
      <c r="C1955" s="806" t="s">
        <v>788</v>
      </c>
      <c r="D1955" s="806" t="s">
        <v>784</v>
      </c>
      <c r="E1955" s="807">
        <v>8213</v>
      </c>
      <c r="K1955" s="806" t="s">
        <v>684</v>
      </c>
      <c r="L1955" s="806" t="s">
        <v>825</v>
      </c>
      <c r="M1955" s="806" t="s">
        <v>826</v>
      </c>
      <c r="N1955" s="807">
        <v>1</v>
      </c>
      <c r="O1955" s="884"/>
      <c r="P1955" s="806" t="s">
        <v>825</v>
      </c>
      <c r="Q1955" s="807">
        <v>4</v>
      </c>
      <c r="R1955" s="807">
        <v>106</v>
      </c>
      <c r="S1955" s="759" t="str">
        <f t="shared" si="60"/>
        <v>Vejez</v>
      </c>
      <c r="U1955" s="886"/>
      <c r="V1955" s="887"/>
      <c r="W1955" s="887"/>
      <c r="X1955" s="293"/>
      <c r="Z1955" s="886"/>
      <c r="AA1955" s="886"/>
      <c r="AB1955" s="887"/>
      <c r="AC1955" s="886"/>
      <c r="AI1955" s="806" t="s">
        <v>828</v>
      </c>
      <c r="AJ1955" s="807">
        <v>5</v>
      </c>
      <c r="AK1955" s="807">
        <v>75</v>
      </c>
      <c r="AL1955" s="759" t="str">
        <f t="shared" si="61"/>
        <v>Vejez</v>
      </c>
    </row>
    <row r="1956" spans="1:38" ht="15">
      <c r="A1956" s="806" t="s">
        <v>819</v>
      </c>
      <c r="B1956" s="806" t="s">
        <v>662</v>
      </c>
      <c r="C1956" s="806" t="s">
        <v>783</v>
      </c>
      <c r="D1956" s="806" t="s">
        <v>789</v>
      </c>
      <c r="E1956" s="807">
        <v>1685</v>
      </c>
      <c r="K1956" s="806" t="s">
        <v>684</v>
      </c>
      <c r="L1956" s="806" t="s">
        <v>825</v>
      </c>
      <c r="M1956" s="806" t="s">
        <v>810</v>
      </c>
      <c r="N1956" s="807">
        <v>5</v>
      </c>
      <c r="O1956" s="884"/>
      <c r="P1956" s="806" t="s">
        <v>825</v>
      </c>
      <c r="Q1956" s="807">
        <v>2</v>
      </c>
      <c r="R1956" s="807">
        <v>108</v>
      </c>
      <c r="S1956" s="759" t="str">
        <f t="shared" si="60"/>
        <v>Vejez</v>
      </c>
      <c r="U1956" s="886"/>
      <c r="V1956" s="887"/>
      <c r="W1956" s="887"/>
      <c r="X1956" s="293"/>
      <c r="Z1956" s="886"/>
      <c r="AA1956" s="886"/>
      <c r="AB1956" s="887"/>
      <c r="AC1956" s="886"/>
      <c r="AI1956" s="806" t="s">
        <v>828</v>
      </c>
      <c r="AJ1956" s="807">
        <v>3</v>
      </c>
      <c r="AK1956" s="807">
        <v>76</v>
      </c>
      <c r="AL1956" s="759" t="str">
        <f t="shared" si="61"/>
        <v>Vejez</v>
      </c>
    </row>
    <row r="1957" spans="1:38" ht="15">
      <c r="A1957" s="806" t="s">
        <v>819</v>
      </c>
      <c r="B1957" s="806" t="s">
        <v>662</v>
      </c>
      <c r="C1957" s="806" t="s">
        <v>783</v>
      </c>
      <c r="D1957" s="806" t="s">
        <v>784</v>
      </c>
      <c r="E1957" s="807">
        <v>7155</v>
      </c>
      <c r="K1957" s="806" t="s">
        <v>684</v>
      </c>
      <c r="L1957" s="806" t="s">
        <v>825</v>
      </c>
      <c r="M1957" s="806" t="s">
        <v>666</v>
      </c>
      <c r="N1957" s="807">
        <v>409</v>
      </c>
      <c r="O1957" s="884"/>
      <c r="P1957" s="806" t="s">
        <v>825</v>
      </c>
      <c r="Q1957" s="807">
        <v>5</v>
      </c>
      <c r="R1957" s="807">
        <v>111</v>
      </c>
      <c r="S1957" s="759" t="str">
        <f t="shared" si="60"/>
        <v>Vejez</v>
      </c>
      <c r="U1957" s="886"/>
      <c r="V1957" s="887"/>
      <c r="W1957" s="887"/>
      <c r="X1957" s="293"/>
      <c r="Z1957" s="886"/>
      <c r="AA1957" s="886"/>
      <c r="AB1957" s="887"/>
      <c r="AC1957" s="886"/>
      <c r="AI1957" s="806" t="s">
        <v>828</v>
      </c>
      <c r="AJ1957" s="807">
        <v>1</v>
      </c>
      <c r="AK1957" s="807">
        <v>77</v>
      </c>
      <c r="AL1957" s="759" t="str">
        <f t="shared" si="61"/>
        <v>Vejez</v>
      </c>
    </row>
    <row r="1958" spans="1:38" ht="30">
      <c r="A1958" s="806" t="s">
        <v>819</v>
      </c>
      <c r="B1958" s="806" t="s">
        <v>666</v>
      </c>
      <c r="C1958" s="806" t="s">
        <v>788</v>
      </c>
      <c r="D1958" s="806" t="s">
        <v>789</v>
      </c>
      <c r="E1958" s="807">
        <v>53</v>
      </c>
      <c r="K1958" s="806" t="s">
        <v>684</v>
      </c>
      <c r="L1958" s="806" t="s">
        <v>825</v>
      </c>
      <c r="M1958" s="806" t="s">
        <v>794</v>
      </c>
      <c r="N1958" s="807">
        <v>302</v>
      </c>
      <c r="O1958" s="884"/>
      <c r="P1958" s="806" t="s">
        <v>827</v>
      </c>
      <c r="Q1958" s="807">
        <v>61</v>
      </c>
      <c r="R1958" s="807">
        <v>0</v>
      </c>
      <c r="S1958" s="759" t="str">
        <f t="shared" si="60"/>
        <v>Primera Infancia</v>
      </c>
      <c r="U1958" s="886"/>
      <c r="V1958" s="887"/>
      <c r="W1958" s="887"/>
      <c r="X1958" s="293"/>
      <c r="Z1958" s="886"/>
      <c r="AA1958" s="886"/>
      <c r="AB1958" s="887"/>
      <c r="AC1958" s="886"/>
      <c r="AI1958" s="806" t="s">
        <v>828</v>
      </c>
      <c r="AJ1958" s="807">
        <v>7</v>
      </c>
      <c r="AK1958" s="807">
        <v>78</v>
      </c>
      <c r="AL1958" s="759" t="str">
        <f t="shared" si="61"/>
        <v>Vejez</v>
      </c>
    </row>
    <row r="1959" spans="1:38" ht="30">
      <c r="A1959" s="806" t="s">
        <v>819</v>
      </c>
      <c r="B1959" s="806" t="s">
        <v>666</v>
      </c>
      <c r="C1959" s="806" t="s">
        <v>788</v>
      </c>
      <c r="D1959" s="806" t="s">
        <v>784</v>
      </c>
      <c r="E1959" s="807">
        <v>535</v>
      </c>
      <c r="K1959" s="806" t="s">
        <v>684</v>
      </c>
      <c r="L1959" s="806" t="s">
        <v>825</v>
      </c>
      <c r="M1959" s="806" t="s">
        <v>795</v>
      </c>
      <c r="N1959" s="807">
        <v>230</v>
      </c>
      <c r="O1959" s="884"/>
      <c r="P1959" s="806" t="s">
        <v>827</v>
      </c>
      <c r="Q1959" s="807">
        <v>91</v>
      </c>
      <c r="R1959" s="807">
        <v>1</v>
      </c>
      <c r="S1959" s="759" t="str">
        <f t="shared" si="60"/>
        <v>Primera Infancia</v>
      </c>
      <c r="U1959" s="886"/>
      <c r="V1959" s="887"/>
      <c r="W1959" s="887"/>
      <c r="X1959" s="293"/>
      <c r="Z1959" s="886"/>
      <c r="AA1959" s="886"/>
      <c r="AB1959" s="887"/>
      <c r="AC1959" s="886"/>
      <c r="AI1959" s="806" t="s">
        <v>828</v>
      </c>
      <c r="AJ1959" s="807">
        <v>2</v>
      </c>
      <c r="AK1959" s="807">
        <v>79</v>
      </c>
      <c r="AL1959" s="759" t="str">
        <f t="shared" si="61"/>
        <v>Vejez</v>
      </c>
    </row>
    <row r="1960" spans="1:38" ht="30">
      <c r="A1960" s="806" t="s">
        <v>819</v>
      </c>
      <c r="B1960" s="806" t="s">
        <v>666</v>
      </c>
      <c r="C1960" s="806" t="s">
        <v>783</v>
      </c>
      <c r="D1960" s="806" t="s">
        <v>789</v>
      </c>
      <c r="E1960" s="807">
        <v>104</v>
      </c>
      <c r="K1960" s="806" t="s">
        <v>684</v>
      </c>
      <c r="L1960" s="806" t="s">
        <v>825</v>
      </c>
      <c r="M1960" s="806" t="s">
        <v>829</v>
      </c>
      <c r="N1960" s="807">
        <v>26</v>
      </c>
      <c r="O1960" s="884"/>
      <c r="P1960" s="806" t="s">
        <v>827</v>
      </c>
      <c r="Q1960" s="807">
        <v>78</v>
      </c>
      <c r="R1960" s="807">
        <v>2</v>
      </c>
      <c r="S1960" s="759" t="str">
        <f t="shared" si="60"/>
        <v>Primera Infancia</v>
      </c>
      <c r="U1960" s="886"/>
      <c r="V1960" s="887"/>
      <c r="W1960" s="887"/>
      <c r="X1960" s="293"/>
      <c r="Z1960" s="886"/>
      <c r="AA1960" s="886"/>
      <c r="AB1960" s="887"/>
      <c r="AC1960" s="886"/>
      <c r="AI1960" s="806" t="s">
        <v>828</v>
      </c>
      <c r="AJ1960" s="807">
        <v>4</v>
      </c>
      <c r="AK1960" s="807">
        <v>80</v>
      </c>
      <c r="AL1960" s="759" t="str">
        <f t="shared" si="61"/>
        <v>Vejez</v>
      </c>
    </row>
    <row r="1961" spans="1:38" ht="30">
      <c r="A1961" s="806" t="s">
        <v>819</v>
      </c>
      <c r="B1961" s="806" t="s">
        <v>666</v>
      </c>
      <c r="C1961" s="806" t="s">
        <v>783</v>
      </c>
      <c r="D1961" s="806" t="s">
        <v>784</v>
      </c>
      <c r="E1961" s="807">
        <v>468</v>
      </c>
      <c r="K1961" s="806" t="s">
        <v>684</v>
      </c>
      <c r="L1961" s="806" t="s">
        <v>825</v>
      </c>
      <c r="M1961" s="806" t="s">
        <v>798</v>
      </c>
      <c r="N1961" s="807">
        <v>409</v>
      </c>
      <c r="O1961" s="884"/>
      <c r="P1961" s="806" t="s">
        <v>827</v>
      </c>
      <c r="Q1961" s="807">
        <v>77</v>
      </c>
      <c r="R1961" s="807">
        <v>3</v>
      </c>
      <c r="S1961" s="759" t="str">
        <f t="shared" si="60"/>
        <v>Primera Infancia</v>
      </c>
      <c r="U1961" s="886"/>
      <c r="V1961" s="887"/>
      <c r="W1961" s="887"/>
      <c r="X1961" s="293"/>
      <c r="Z1961" s="886"/>
      <c r="AA1961" s="886"/>
      <c r="AB1961" s="887"/>
      <c r="AC1961" s="886"/>
      <c r="AI1961" s="806" t="s">
        <v>828</v>
      </c>
      <c r="AJ1961" s="807">
        <v>4</v>
      </c>
      <c r="AK1961" s="807">
        <v>81</v>
      </c>
      <c r="AL1961" s="759" t="str">
        <f t="shared" si="61"/>
        <v>Vejez</v>
      </c>
    </row>
    <row r="1962" spans="1:38" ht="30">
      <c r="A1962" s="806" t="s">
        <v>819</v>
      </c>
      <c r="B1962" s="806" t="s">
        <v>669</v>
      </c>
      <c r="C1962" s="806" t="s">
        <v>788</v>
      </c>
      <c r="D1962" s="806" t="s">
        <v>789</v>
      </c>
      <c r="E1962" s="807">
        <v>1</v>
      </c>
      <c r="K1962" s="806" t="s">
        <v>684</v>
      </c>
      <c r="L1962" s="806" t="s">
        <v>825</v>
      </c>
      <c r="M1962" s="806" t="s">
        <v>799</v>
      </c>
      <c r="N1962" s="807">
        <v>1553</v>
      </c>
      <c r="O1962" s="884"/>
      <c r="P1962" s="806" t="s">
        <v>827</v>
      </c>
      <c r="Q1962" s="807">
        <v>67</v>
      </c>
      <c r="R1962" s="807">
        <v>4</v>
      </c>
      <c r="S1962" s="759" t="str">
        <f t="shared" si="60"/>
        <v>Primera Infancia</v>
      </c>
      <c r="U1962" s="886"/>
      <c r="V1962" s="887"/>
      <c r="W1962" s="887"/>
      <c r="X1962" s="293"/>
      <c r="Z1962" s="886"/>
      <c r="AA1962" s="886"/>
      <c r="AB1962" s="887"/>
      <c r="AC1962" s="886"/>
      <c r="AI1962" s="806" t="s">
        <v>828</v>
      </c>
      <c r="AJ1962" s="807">
        <v>1</v>
      </c>
      <c r="AK1962" s="807">
        <v>82</v>
      </c>
      <c r="AL1962" s="759" t="str">
        <f t="shared" si="61"/>
        <v>Vejez</v>
      </c>
    </row>
    <row r="1963" spans="1:38" ht="30">
      <c r="A1963" s="806" t="s">
        <v>819</v>
      </c>
      <c r="B1963" s="806" t="s">
        <v>669</v>
      </c>
      <c r="C1963" s="806" t="s">
        <v>783</v>
      </c>
      <c r="D1963" s="806" t="s">
        <v>789</v>
      </c>
      <c r="E1963" s="807">
        <v>1</v>
      </c>
      <c r="K1963" s="806" t="s">
        <v>684</v>
      </c>
      <c r="L1963" s="806" t="s">
        <v>825</v>
      </c>
      <c r="M1963" s="806" t="s">
        <v>801</v>
      </c>
      <c r="N1963" s="807">
        <v>2012</v>
      </c>
      <c r="O1963" s="884"/>
      <c r="P1963" s="806" t="s">
        <v>827</v>
      </c>
      <c r="Q1963" s="807">
        <v>74</v>
      </c>
      <c r="R1963" s="807">
        <v>5</v>
      </c>
      <c r="S1963" s="759" t="str">
        <f t="shared" si="60"/>
        <v>Primera Infancia</v>
      </c>
      <c r="U1963" s="886"/>
      <c r="V1963" s="887"/>
      <c r="W1963" s="887"/>
      <c r="X1963" s="293"/>
      <c r="Z1963" s="886"/>
      <c r="AA1963" s="886"/>
      <c r="AB1963" s="887"/>
      <c r="AC1963" s="886"/>
      <c r="AI1963" s="806" t="s">
        <v>828</v>
      </c>
      <c r="AJ1963" s="807">
        <v>3</v>
      </c>
      <c r="AK1963" s="807">
        <v>83</v>
      </c>
      <c r="AL1963" s="759" t="str">
        <f t="shared" si="61"/>
        <v>Vejez</v>
      </c>
    </row>
    <row r="1964" spans="1:38" ht="15">
      <c r="A1964" s="806" t="s">
        <v>819</v>
      </c>
      <c r="B1964" s="806" t="s">
        <v>669</v>
      </c>
      <c r="C1964" s="806" t="s">
        <v>783</v>
      </c>
      <c r="D1964" s="806" t="s">
        <v>784</v>
      </c>
      <c r="E1964" s="807">
        <v>1</v>
      </c>
      <c r="K1964" s="806" t="s">
        <v>684</v>
      </c>
      <c r="L1964" s="806" t="s">
        <v>825</v>
      </c>
      <c r="M1964" s="806" t="s">
        <v>673</v>
      </c>
      <c r="N1964" s="807">
        <v>1</v>
      </c>
      <c r="O1964" s="884"/>
      <c r="P1964" s="806" t="s">
        <v>827</v>
      </c>
      <c r="Q1964" s="807">
        <v>79</v>
      </c>
      <c r="R1964" s="807">
        <v>6</v>
      </c>
      <c r="S1964" s="759" t="str">
        <f t="shared" si="60"/>
        <v>Infancia</v>
      </c>
      <c r="U1964" s="886"/>
      <c r="V1964" s="887"/>
      <c r="W1964" s="887"/>
      <c r="X1964" s="293"/>
      <c r="Z1964" s="886"/>
      <c r="AA1964" s="886"/>
      <c r="AB1964" s="887"/>
      <c r="AC1964" s="886"/>
      <c r="AI1964" s="806" t="s">
        <v>828</v>
      </c>
      <c r="AJ1964" s="807">
        <v>2</v>
      </c>
      <c r="AK1964" s="807">
        <v>84</v>
      </c>
      <c r="AL1964" s="759" t="str">
        <f t="shared" si="61"/>
        <v>Vejez</v>
      </c>
    </row>
    <row r="1965" spans="1:38" ht="15">
      <c r="A1965" s="806" t="s">
        <v>819</v>
      </c>
      <c r="B1965" s="806" t="s">
        <v>787</v>
      </c>
      <c r="C1965" s="806" t="s">
        <v>788</v>
      </c>
      <c r="D1965" s="806" t="s">
        <v>784</v>
      </c>
      <c r="E1965" s="807">
        <v>18</v>
      </c>
      <c r="K1965" s="806" t="s">
        <v>684</v>
      </c>
      <c r="L1965" s="806" t="s">
        <v>825</v>
      </c>
      <c r="M1965" s="806" t="s">
        <v>674</v>
      </c>
      <c r="N1965" s="807">
        <v>69624</v>
      </c>
      <c r="O1965" s="884"/>
      <c r="P1965" s="806" t="s">
        <v>827</v>
      </c>
      <c r="Q1965" s="807">
        <v>80</v>
      </c>
      <c r="R1965" s="807">
        <v>7</v>
      </c>
      <c r="S1965" s="759" t="str">
        <f t="shared" si="60"/>
        <v>Infancia</v>
      </c>
      <c r="U1965" s="886"/>
      <c r="V1965" s="887"/>
      <c r="W1965" s="887"/>
      <c r="X1965" s="293"/>
      <c r="Z1965" s="886"/>
      <c r="AA1965" s="886"/>
      <c r="AB1965" s="887"/>
      <c r="AC1965" s="886"/>
      <c r="AI1965" s="806" t="s">
        <v>828</v>
      </c>
      <c r="AJ1965" s="807">
        <v>2</v>
      </c>
      <c r="AK1965" s="807">
        <v>85</v>
      </c>
      <c r="AL1965" s="759" t="str">
        <f t="shared" si="61"/>
        <v>Vejez</v>
      </c>
    </row>
    <row r="1966" spans="1:38" ht="15">
      <c r="A1966" s="806" t="s">
        <v>819</v>
      </c>
      <c r="B1966" s="806" t="s">
        <v>787</v>
      </c>
      <c r="C1966" s="806" t="s">
        <v>783</v>
      </c>
      <c r="D1966" s="806" t="s">
        <v>789</v>
      </c>
      <c r="E1966" s="807">
        <v>2</v>
      </c>
      <c r="K1966" s="806" t="s">
        <v>684</v>
      </c>
      <c r="L1966" s="806" t="s">
        <v>825</v>
      </c>
      <c r="M1966" s="806" t="s">
        <v>676</v>
      </c>
      <c r="N1966" s="807">
        <v>8</v>
      </c>
      <c r="O1966" s="884"/>
      <c r="P1966" s="806" t="s">
        <v>827</v>
      </c>
      <c r="Q1966" s="807">
        <v>81</v>
      </c>
      <c r="R1966" s="807">
        <v>8</v>
      </c>
      <c r="S1966" s="759" t="str">
        <f t="shared" si="60"/>
        <v>Infancia</v>
      </c>
      <c r="U1966" s="886"/>
      <c r="V1966" s="887"/>
      <c r="W1966" s="887"/>
      <c r="X1966" s="293"/>
      <c r="Z1966" s="886"/>
      <c r="AA1966" s="886"/>
      <c r="AB1966" s="887"/>
      <c r="AC1966" s="886"/>
      <c r="AI1966" s="806" t="s">
        <v>828</v>
      </c>
      <c r="AJ1966" s="807">
        <v>1</v>
      </c>
      <c r="AK1966" s="807">
        <v>86</v>
      </c>
      <c r="AL1966" s="759" t="str">
        <f t="shared" si="61"/>
        <v>Vejez</v>
      </c>
    </row>
    <row r="1967" spans="1:38" ht="15">
      <c r="A1967" s="806" t="s">
        <v>819</v>
      </c>
      <c r="B1967" s="806" t="s">
        <v>787</v>
      </c>
      <c r="C1967" s="806" t="s">
        <v>783</v>
      </c>
      <c r="D1967" s="806" t="s">
        <v>784</v>
      </c>
      <c r="E1967" s="807">
        <v>13</v>
      </c>
      <c r="K1967" s="806" t="s">
        <v>684</v>
      </c>
      <c r="L1967" s="806" t="s">
        <v>825</v>
      </c>
      <c r="M1967" s="806" t="s">
        <v>678</v>
      </c>
      <c r="N1967" s="807">
        <v>1</v>
      </c>
      <c r="O1967" s="884"/>
      <c r="P1967" s="806" t="s">
        <v>827</v>
      </c>
      <c r="Q1967" s="807">
        <v>78</v>
      </c>
      <c r="R1967" s="807">
        <v>9</v>
      </c>
      <c r="S1967" s="759" t="str">
        <f t="shared" si="60"/>
        <v>Infancia</v>
      </c>
      <c r="U1967" s="886"/>
      <c r="V1967" s="887"/>
      <c r="W1967" s="887"/>
      <c r="X1967" s="293"/>
      <c r="Z1967" s="886"/>
      <c r="AA1967" s="886"/>
      <c r="AB1967" s="887"/>
      <c r="AC1967" s="886"/>
      <c r="AI1967" s="806" t="s">
        <v>828</v>
      </c>
      <c r="AJ1967" s="807">
        <v>1</v>
      </c>
      <c r="AK1967" s="807">
        <v>87</v>
      </c>
      <c r="AL1967" s="759" t="str">
        <f t="shared" si="61"/>
        <v>Vejez</v>
      </c>
    </row>
    <row r="1968" spans="1:38" ht="15">
      <c r="A1968" s="806" t="s">
        <v>819</v>
      </c>
      <c r="B1968" s="806" t="s">
        <v>792</v>
      </c>
      <c r="C1968" s="806" t="s">
        <v>783</v>
      </c>
      <c r="D1968" s="806" t="s">
        <v>789</v>
      </c>
      <c r="E1968" s="807">
        <v>2</v>
      </c>
      <c r="K1968" s="806" t="s">
        <v>684</v>
      </c>
      <c r="L1968" s="806" t="s">
        <v>825</v>
      </c>
      <c r="M1968" s="806" t="s">
        <v>683</v>
      </c>
      <c r="N1968" s="807">
        <v>92</v>
      </c>
      <c r="O1968" s="884"/>
      <c r="P1968" s="806" t="s">
        <v>827</v>
      </c>
      <c r="Q1968" s="807">
        <v>83</v>
      </c>
      <c r="R1968" s="807">
        <v>10</v>
      </c>
      <c r="S1968" s="759" t="str">
        <f t="shared" si="60"/>
        <v>Infancia</v>
      </c>
      <c r="U1968" s="886"/>
      <c r="V1968" s="887"/>
      <c r="W1968" s="887"/>
      <c r="X1968" s="293"/>
      <c r="Z1968" s="886"/>
      <c r="AA1968" s="886"/>
      <c r="AB1968" s="887"/>
      <c r="AC1968" s="886"/>
      <c r="AI1968" s="806" t="s">
        <v>828</v>
      </c>
      <c r="AJ1968" s="807">
        <v>2</v>
      </c>
      <c r="AK1968" s="807">
        <v>88</v>
      </c>
      <c r="AL1968" s="759" t="str">
        <f t="shared" si="61"/>
        <v>Vejez</v>
      </c>
    </row>
    <row r="1969" spans="1:38" ht="15">
      <c r="A1969" s="806" t="s">
        <v>819</v>
      </c>
      <c r="B1969" s="806" t="s">
        <v>792</v>
      </c>
      <c r="C1969" s="806" t="s">
        <v>783</v>
      </c>
      <c r="D1969" s="806" t="s">
        <v>784</v>
      </c>
      <c r="E1969" s="807">
        <v>2</v>
      </c>
      <c r="K1969" s="806" t="s">
        <v>684</v>
      </c>
      <c r="L1969" s="806" t="s">
        <v>825</v>
      </c>
      <c r="M1969" s="806" t="s">
        <v>684</v>
      </c>
      <c r="N1969" s="807">
        <v>23909</v>
      </c>
      <c r="O1969" s="884"/>
      <c r="P1969" s="806" t="s">
        <v>827</v>
      </c>
      <c r="Q1969" s="807">
        <v>107</v>
      </c>
      <c r="R1969" s="807">
        <v>11</v>
      </c>
      <c r="S1969" s="759" t="str">
        <f t="shared" si="60"/>
        <v>Infancia</v>
      </c>
      <c r="U1969" s="886"/>
      <c r="V1969" s="887"/>
      <c r="W1969" s="887"/>
      <c r="X1969" s="293"/>
      <c r="Z1969" s="886"/>
      <c r="AA1969" s="886"/>
      <c r="AB1969" s="887"/>
      <c r="AC1969" s="886"/>
      <c r="AI1969" s="806" t="s">
        <v>828</v>
      </c>
      <c r="AJ1969" s="807">
        <v>1</v>
      </c>
      <c r="AK1969" s="807">
        <v>89</v>
      </c>
      <c r="AL1969" s="759" t="str">
        <f t="shared" si="61"/>
        <v>Vejez</v>
      </c>
    </row>
    <row r="1970" spans="1:38" ht="30">
      <c r="A1970" s="806" t="s">
        <v>819</v>
      </c>
      <c r="B1970" s="806" t="s">
        <v>796</v>
      </c>
      <c r="C1970" s="806" t="s">
        <v>788</v>
      </c>
      <c r="D1970" s="806" t="s">
        <v>784</v>
      </c>
      <c r="E1970" s="807">
        <v>1</v>
      </c>
      <c r="K1970" s="806" t="s">
        <v>684</v>
      </c>
      <c r="L1970" s="806" t="s">
        <v>837</v>
      </c>
      <c r="M1970" s="806" t="s">
        <v>662</v>
      </c>
      <c r="N1970" s="807">
        <v>24</v>
      </c>
      <c r="O1970" s="884"/>
      <c r="P1970" s="806" t="s">
        <v>827</v>
      </c>
      <c r="Q1970" s="807">
        <v>113</v>
      </c>
      <c r="R1970" s="807">
        <v>12</v>
      </c>
      <c r="S1970" s="759" t="str">
        <f t="shared" si="60"/>
        <v>Adolescente</v>
      </c>
      <c r="U1970" s="886"/>
      <c r="V1970" s="887"/>
      <c r="W1970" s="887"/>
      <c r="X1970" s="293"/>
      <c r="Z1970" s="886"/>
      <c r="AA1970" s="886"/>
      <c r="AB1970" s="887"/>
      <c r="AC1970" s="886"/>
      <c r="AI1970" s="806" t="s">
        <v>828</v>
      </c>
      <c r="AJ1970" s="807">
        <v>1</v>
      </c>
      <c r="AK1970" s="807">
        <v>91</v>
      </c>
      <c r="AL1970" s="759" t="str">
        <f t="shared" si="61"/>
        <v>Vejez</v>
      </c>
    </row>
    <row r="1971" spans="1:38" ht="30">
      <c r="A1971" s="806" t="s">
        <v>819</v>
      </c>
      <c r="B1971" s="806" t="s">
        <v>815</v>
      </c>
      <c r="C1971" s="806" t="s">
        <v>788</v>
      </c>
      <c r="D1971" s="806" t="s">
        <v>789</v>
      </c>
      <c r="E1971" s="807">
        <v>468</v>
      </c>
      <c r="K1971" s="806" t="s">
        <v>684</v>
      </c>
      <c r="L1971" s="806" t="s">
        <v>837</v>
      </c>
      <c r="M1971" s="806" t="s">
        <v>820</v>
      </c>
      <c r="N1971" s="807">
        <v>14</v>
      </c>
      <c r="O1971" s="884"/>
      <c r="P1971" s="806" t="s">
        <v>827</v>
      </c>
      <c r="Q1971" s="807">
        <v>102</v>
      </c>
      <c r="R1971" s="807">
        <v>13</v>
      </c>
      <c r="S1971" s="759" t="str">
        <f t="shared" si="60"/>
        <v>Adolescente</v>
      </c>
      <c r="U1971" s="886"/>
      <c r="V1971" s="887"/>
      <c r="W1971" s="887"/>
      <c r="X1971" s="293"/>
      <c r="Z1971" s="886"/>
      <c r="AA1971" s="886"/>
      <c r="AB1971" s="887"/>
      <c r="AC1971" s="886"/>
      <c r="AI1971" s="806" t="s">
        <v>828</v>
      </c>
      <c r="AJ1971" s="807">
        <v>1</v>
      </c>
      <c r="AK1971" s="807">
        <v>92</v>
      </c>
      <c r="AL1971" s="759" t="str">
        <f t="shared" si="61"/>
        <v>Vejez</v>
      </c>
    </row>
    <row r="1972" spans="1:38" ht="30">
      <c r="A1972" s="806" t="s">
        <v>819</v>
      </c>
      <c r="B1972" s="806" t="s">
        <v>815</v>
      </c>
      <c r="C1972" s="806" t="s">
        <v>788</v>
      </c>
      <c r="D1972" s="806" t="s">
        <v>784</v>
      </c>
      <c r="E1972" s="807">
        <v>2281</v>
      </c>
      <c r="K1972" s="806" t="s">
        <v>684</v>
      </c>
      <c r="L1972" s="806" t="s">
        <v>837</v>
      </c>
      <c r="M1972" s="806" t="s">
        <v>806</v>
      </c>
      <c r="N1972" s="807">
        <v>15</v>
      </c>
      <c r="O1972" s="884"/>
      <c r="P1972" s="806" t="s">
        <v>827</v>
      </c>
      <c r="Q1972" s="807">
        <v>125</v>
      </c>
      <c r="R1972" s="807">
        <v>14</v>
      </c>
      <c r="S1972" s="759" t="str">
        <f t="shared" si="60"/>
        <v>Adolescente</v>
      </c>
      <c r="U1972" s="886"/>
      <c r="V1972" s="887"/>
      <c r="W1972" s="887"/>
      <c r="X1972" s="293"/>
      <c r="Z1972" s="886"/>
      <c r="AA1972" s="886"/>
      <c r="AB1972" s="887"/>
      <c r="AC1972" s="886"/>
      <c r="AI1972" s="806" t="s">
        <v>828</v>
      </c>
      <c r="AJ1972" s="807">
        <v>2</v>
      </c>
      <c r="AK1972" s="807">
        <v>93</v>
      </c>
      <c r="AL1972" s="759" t="str">
        <f t="shared" si="61"/>
        <v>Vejez</v>
      </c>
    </row>
    <row r="1973" spans="1:38" ht="30">
      <c r="A1973" s="806" t="s">
        <v>819</v>
      </c>
      <c r="B1973" s="806" t="s">
        <v>815</v>
      </c>
      <c r="C1973" s="806" t="s">
        <v>783</v>
      </c>
      <c r="D1973" s="806" t="s">
        <v>789</v>
      </c>
      <c r="E1973" s="807">
        <v>566</v>
      </c>
      <c r="K1973" s="806" t="s">
        <v>684</v>
      </c>
      <c r="L1973" s="806" t="s">
        <v>837</v>
      </c>
      <c r="M1973" s="806" t="s">
        <v>808</v>
      </c>
      <c r="N1973" s="807">
        <v>25</v>
      </c>
      <c r="O1973" s="884"/>
      <c r="P1973" s="806" t="s">
        <v>827</v>
      </c>
      <c r="Q1973" s="807">
        <v>127</v>
      </c>
      <c r="R1973" s="807">
        <v>15</v>
      </c>
      <c r="S1973" s="759" t="str">
        <f t="shared" si="60"/>
        <v>Adolescente</v>
      </c>
      <c r="U1973" s="886"/>
      <c r="V1973" s="887"/>
      <c r="W1973" s="887"/>
      <c r="X1973" s="293"/>
      <c r="Z1973" s="886"/>
      <c r="AA1973" s="886"/>
      <c r="AB1973" s="887"/>
      <c r="AC1973" s="886"/>
      <c r="AI1973" s="806" t="s">
        <v>828</v>
      </c>
      <c r="AJ1973" s="807">
        <v>1</v>
      </c>
      <c r="AK1973" s="807">
        <v>94</v>
      </c>
      <c r="AL1973" s="759" t="str">
        <f t="shared" si="61"/>
        <v>Vejez</v>
      </c>
    </row>
    <row r="1974" spans="1:38" ht="30">
      <c r="A1974" s="806" t="s">
        <v>819</v>
      </c>
      <c r="B1974" s="806" t="s">
        <v>815</v>
      </c>
      <c r="C1974" s="806" t="s">
        <v>783</v>
      </c>
      <c r="D1974" s="806" t="s">
        <v>784</v>
      </c>
      <c r="E1974" s="807">
        <v>1712</v>
      </c>
      <c r="K1974" s="806" t="s">
        <v>684</v>
      </c>
      <c r="L1974" s="806" t="s">
        <v>837</v>
      </c>
      <c r="M1974" s="806" t="s">
        <v>790</v>
      </c>
      <c r="N1974" s="807">
        <v>11</v>
      </c>
      <c r="O1974" s="884"/>
      <c r="P1974" s="806" t="s">
        <v>827</v>
      </c>
      <c r="Q1974" s="807">
        <v>107</v>
      </c>
      <c r="R1974" s="807">
        <v>16</v>
      </c>
      <c r="S1974" s="759" t="str">
        <f t="shared" si="60"/>
        <v>Adolescente</v>
      </c>
      <c r="U1974" s="886"/>
      <c r="V1974" s="887"/>
      <c r="W1974" s="887"/>
      <c r="X1974" s="293"/>
      <c r="Z1974" s="886"/>
      <c r="AA1974" s="886"/>
      <c r="AB1974" s="887"/>
      <c r="AC1974" s="886"/>
      <c r="AI1974" s="806" t="s">
        <v>830</v>
      </c>
      <c r="AJ1974" s="807">
        <v>53</v>
      </c>
      <c r="AK1974" s="807">
        <v>0</v>
      </c>
      <c r="AL1974" s="759" t="str">
        <f t="shared" si="61"/>
        <v>Primera Infancia</v>
      </c>
    </row>
    <row r="1975" spans="1:38" ht="30">
      <c r="A1975" s="806" t="s">
        <v>819</v>
      </c>
      <c r="B1975" s="806" t="s">
        <v>818</v>
      </c>
      <c r="C1975" s="806" t="s">
        <v>788</v>
      </c>
      <c r="D1975" s="806" t="s">
        <v>789</v>
      </c>
      <c r="E1975" s="807">
        <v>1</v>
      </c>
      <c r="K1975" s="806" t="s">
        <v>684</v>
      </c>
      <c r="L1975" s="806" t="s">
        <v>837</v>
      </c>
      <c r="M1975" s="806" t="s">
        <v>791</v>
      </c>
      <c r="N1975" s="807">
        <v>21</v>
      </c>
      <c r="O1975" s="884"/>
      <c r="P1975" s="806" t="s">
        <v>827</v>
      </c>
      <c r="Q1975" s="807">
        <v>127</v>
      </c>
      <c r="R1975" s="807">
        <v>17</v>
      </c>
      <c r="S1975" s="759" t="str">
        <f t="shared" si="60"/>
        <v>Adolescente</v>
      </c>
      <c r="U1975" s="886"/>
      <c r="V1975" s="887"/>
      <c r="W1975" s="887"/>
      <c r="X1975" s="293"/>
      <c r="Z1975" s="886"/>
      <c r="AA1975" s="886"/>
      <c r="AB1975" s="887"/>
      <c r="AC1975" s="886"/>
      <c r="AI1975" s="806" t="s">
        <v>830</v>
      </c>
      <c r="AJ1975" s="807">
        <v>44</v>
      </c>
      <c r="AK1975" s="807">
        <v>1</v>
      </c>
      <c r="AL1975" s="759" t="str">
        <f t="shared" si="61"/>
        <v>Primera Infancia</v>
      </c>
    </row>
    <row r="1976" spans="1:38" ht="30">
      <c r="A1976" s="806" t="s">
        <v>819</v>
      </c>
      <c r="B1976" s="806" t="s">
        <v>818</v>
      </c>
      <c r="C1976" s="806" t="s">
        <v>788</v>
      </c>
      <c r="D1976" s="806" t="s">
        <v>784</v>
      </c>
      <c r="E1976" s="807">
        <v>22</v>
      </c>
      <c r="K1976" s="806" t="s">
        <v>684</v>
      </c>
      <c r="L1976" s="806" t="s">
        <v>837</v>
      </c>
      <c r="M1976" s="806" t="s">
        <v>824</v>
      </c>
      <c r="N1976" s="807">
        <v>2</v>
      </c>
      <c r="O1976" s="884"/>
      <c r="P1976" s="806" t="s">
        <v>827</v>
      </c>
      <c r="Q1976" s="807">
        <v>115</v>
      </c>
      <c r="R1976" s="807">
        <v>18</v>
      </c>
      <c r="S1976" s="759" t="str">
        <f t="shared" si="60"/>
        <v>Juventud</v>
      </c>
      <c r="U1976" s="886"/>
      <c r="V1976" s="887"/>
      <c r="W1976" s="887"/>
      <c r="X1976" s="293"/>
      <c r="Z1976" s="886"/>
      <c r="AA1976" s="886"/>
      <c r="AB1976" s="887"/>
      <c r="AC1976" s="886"/>
      <c r="AI1976" s="806" t="s">
        <v>830</v>
      </c>
      <c r="AJ1976" s="807">
        <v>54</v>
      </c>
      <c r="AK1976" s="807">
        <v>2</v>
      </c>
      <c r="AL1976" s="759" t="str">
        <f t="shared" si="61"/>
        <v>Primera Infancia</v>
      </c>
    </row>
    <row r="1977" spans="1:38" ht="30">
      <c r="A1977" s="806" t="s">
        <v>819</v>
      </c>
      <c r="B1977" s="806" t="s">
        <v>818</v>
      </c>
      <c r="C1977" s="806" t="s">
        <v>783</v>
      </c>
      <c r="D1977" s="806" t="s">
        <v>789</v>
      </c>
      <c r="E1977" s="807">
        <v>4</v>
      </c>
      <c r="K1977" s="806" t="s">
        <v>684</v>
      </c>
      <c r="L1977" s="806" t="s">
        <v>837</v>
      </c>
      <c r="M1977" s="806" t="s">
        <v>810</v>
      </c>
      <c r="N1977" s="807">
        <v>1</v>
      </c>
      <c r="O1977" s="884"/>
      <c r="P1977" s="806" t="s">
        <v>827</v>
      </c>
      <c r="Q1977" s="807">
        <v>115</v>
      </c>
      <c r="R1977" s="807">
        <v>19</v>
      </c>
      <c r="S1977" s="759" t="str">
        <f t="shared" si="60"/>
        <v>Juventud</v>
      </c>
      <c r="U1977" s="886"/>
      <c r="V1977" s="887"/>
      <c r="W1977" s="887"/>
      <c r="X1977" s="293"/>
      <c r="Z1977" s="886"/>
      <c r="AA1977" s="886"/>
      <c r="AB1977" s="887"/>
      <c r="AC1977" s="886"/>
      <c r="AI1977" s="806" t="s">
        <v>830</v>
      </c>
      <c r="AJ1977" s="807">
        <v>64</v>
      </c>
      <c r="AK1977" s="807">
        <v>3</v>
      </c>
      <c r="AL1977" s="759" t="str">
        <f t="shared" si="61"/>
        <v>Primera Infancia</v>
      </c>
    </row>
    <row r="1978" spans="1:38" ht="30">
      <c r="A1978" s="806" t="s">
        <v>819</v>
      </c>
      <c r="B1978" s="806" t="s">
        <v>818</v>
      </c>
      <c r="C1978" s="806" t="s">
        <v>783</v>
      </c>
      <c r="D1978" s="806" t="s">
        <v>784</v>
      </c>
      <c r="E1978" s="807">
        <v>29</v>
      </c>
      <c r="K1978" s="806" t="s">
        <v>684</v>
      </c>
      <c r="L1978" s="806" t="s">
        <v>837</v>
      </c>
      <c r="M1978" s="806" t="s">
        <v>666</v>
      </c>
      <c r="N1978" s="807">
        <v>114</v>
      </c>
      <c r="O1978" s="884"/>
      <c r="P1978" s="806" t="s">
        <v>827</v>
      </c>
      <c r="Q1978" s="807">
        <v>120</v>
      </c>
      <c r="R1978" s="807">
        <v>20</v>
      </c>
      <c r="S1978" s="759" t="str">
        <f t="shared" si="60"/>
        <v>Juventud</v>
      </c>
      <c r="U1978" s="886"/>
      <c r="V1978" s="887"/>
      <c r="W1978" s="887"/>
      <c r="X1978" s="293"/>
      <c r="Z1978" s="886"/>
      <c r="AA1978" s="886"/>
      <c r="AB1978" s="887"/>
      <c r="AC1978" s="886"/>
      <c r="AI1978" s="806" t="s">
        <v>830</v>
      </c>
      <c r="AJ1978" s="807">
        <v>71</v>
      </c>
      <c r="AK1978" s="807">
        <v>4</v>
      </c>
      <c r="AL1978" s="759" t="str">
        <f t="shared" si="61"/>
        <v>Primera Infancia</v>
      </c>
    </row>
    <row r="1979" spans="1:38" ht="30">
      <c r="A1979" s="806" t="s">
        <v>836</v>
      </c>
      <c r="B1979" s="806" t="s">
        <v>662</v>
      </c>
      <c r="C1979" s="806" t="s">
        <v>788</v>
      </c>
      <c r="D1979" s="806" t="s">
        <v>789</v>
      </c>
      <c r="E1979" s="807">
        <v>753</v>
      </c>
      <c r="K1979" s="806" t="s">
        <v>684</v>
      </c>
      <c r="L1979" s="806" t="s">
        <v>837</v>
      </c>
      <c r="M1979" s="806" t="s">
        <v>794</v>
      </c>
      <c r="N1979" s="807">
        <v>31</v>
      </c>
      <c r="O1979" s="884"/>
      <c r="P1979" s="806" t="s">
        <v>827</v>
      </c>
      <c r="Q1979" s="807">
        <v>105</v>
      </c>
      <c r="R1979" s="807">
        <v>21</v>
      </c>
      <c r="S1979" s="759" t="str">
        <f t="shared" si="60"/>
        <v>Juventud</v>
      </c>
      <c r="U1979" s="886"/>
      <c r="V1979" s="887"/>
      <c r="W1979" s="887"/>
      <c r="X1979" s="293"/>
      <c r="Z1979" s="886"/>
      <c r="AA1979" s="886"/>
      <c r="AB1979" s="887"/>
      <c r="AC1979" s="886"/>
      <c r="AI1979" s="806" t="s">
        <v>830</v>
      </c>
      <c r="AJ1979" s="807">
        <v>65</v>
      </c>
      <c r="AK1979" s="807">
        <v>5</v>
      </c>
      <c r="AL1979" s="759" t="str">
        <f t="shared" si="61"/>
        <v>Primera Infancia</v>
      </c>
    </row>
    <row r="1980" spans="1:38" ht="15">
      <c r="A1980" s="806" t="s">
        <v>836</v>
      </c>
      <c r="B1980" s="806" t="s">
        <v>662</v>
      </c>
      <c r="C1980" s="806" t="s">
        <v>788</v>
      </c>
      <c r="D1980" s="806" t="s">
        <v>784</v>
      </c>
      <c r="E1980" s="807">
        <v>1728</v>
      </c>
      <c r="K1980" s="806" t="s">
        <v>684</v>
      </c>
      <c r="L1980" s="806" t="s">
        <v>837</v>
      </c>
      <c r="M1980" s="806" t="s">
        <v>795</v>
      </c>
      <c r="N1980" s="807">
        <v>33</v>
      </c>
      <c r="O1980" s="884"/>
      <c r="P1980" s="806" t="s">
        <v>827</v>
      </c>
      <c r="Q1980" s="807">
        <v>118</v>
      </c>
      <c r="R1980" s="807">
        <v>22</v>
      </c>
      <c r="S1980" s="759" t="str">
        <f t="shared" si="60"/>
        <v>Juventud</v>
      </c>
      <c r="U1980" s="886"/>
      <c r="V1980" s="887"/>
      <c r="W1980" s="887"/>
      <c r="X1980" s="293"/>
      <c r="Z1980" s="886"/>
      <c r="AA1980" s="886"/>
      <c r="AB1980" s="887"/>
      <c r="AC1980" s="886"/>
      <c r="AI1980" s="806" t="s">
        <v>830</v>
      </c>
      <c r="AJ1980" s="807">
        <v>71</v>
      </c>
      <c r="AK1980" s="807">
        <v>6</v>
      </c>
      <c r="AL1980" s="759" t="str">
        <f t="shared" si="61"/>
        <v>Infancia</v>
      </c>
    </row>
    <row r="1981" spans="1:38" ht="15">
      <c r="A1981" s="806" t="s">
        <v>836</v>
      </c>
      <c r="B1981" s="806" t="s">
        <v>662</v>
      </c>
      <c r="C1981" s="806" t="s">
        <v>783</v>
      </c>
      <c r="D1981" s="806" t="s">
        <v>789</v>
      </c>
      <c r="E1981" s="807">
        <v>821</v>
      </c>
      <c r="K1981" s="806" t="s">
        <v>684</v>
      </c>
      <c r="L1981" s="806" t="s">
        <v>837</v>
      </c>
      <c r="M1981" s="806" t="s">
        <v>829</v>
      </c>
      <c r="N1981" s="807">
        <v>19</v>
      </c>
      <c r="O1981" s="884"/>
      <c r="P1981" s="806" t="s">
        <v>827</v>
      </c>
      <c r="Q1981" s="807">
        <v>84</v>
      </c>
      <c r="R1981" s="807">
        <v>23</v>
      </c>
      <c r="S1981" s="759" t="str">
        <f t="shared" si="60"/>
        <v>Juventud</v>
      </c>
      <c r="U1981" s="886"/>
      <c r="V1981" s="887"/>
      <c r="W1981" s="887"/>
      <c r="X1981" s="293"/>
      <c r="Z1981" s="886"/>
      <c r="AA1981" s="886"/>
      <c r="AB1981" s="887"/>
      <c r="AC1981" s="886"/>
      <c r="AI1981" s="806" t="s">
        <v>830</v>
      </c>
      <c r="AJ1981" s="807">
        <v>77</v>
      </c>
      <c r="AK1981" s="807">
        <v>7</v>
      </c>
      <c r="AL1981" s="759" t="str">
        <f t="shared" si="61"/>
        <v>Infancia</v>
      </c>
    </row>
    <row r="1982" spans="1:38" ht="15">
      <c r="A1982" s="806" t="s">
        <v>836</v>
      </c>
      <c r="B1982" s="806" t="s">
        <v>662</v>
      </c>
      <c r="C1982" s="806" t="s">
        <v>783</v>
      </c>
      <c r="D1982" s="806" t="s">
        <v>784</v>
      </c>
      <c r="E1982" s="807">
        <v>1560</v>
      </c>
      <c r="K1982" s="806" t="s">
        <v>684</v>
      </c>
      <c r="L1982" s="806" t="s">
        <v>837</v>
      </c>
      <c r="M1982" s="806" t="s">
        <v>831</v>
      </c>
      <c r="N1982" s="807">
        <v>2</v>
      </c>
      <c r="O1982" s="884"/>
      <c r="P1982" s="806" t="s">
        <v>827</v>
      </c>
      <c r="Q1982" s="807">
        <v>82</v>
      </c>
      <c r="R1982" s="807">
        <v>24</v>
      </c>
      <c r="S1982" s="759" t="str">
        <f t="shared" si="60"/>
        <v>Juventud</v>
      </c>
      <c r="U1982" s="886"/>
      <c r="V1982" s="887"/>
      <c r="W1982" s="887"/>
      <c r="X1982" s="293"/>
      <c r="Z1982" s="886"/>
      <c r="AA1982" s="886"/>
      <c r="AB1982" s="887"/>
      <c r="AC1982" s="886"/>
      <c r="AI1982" s="806" t="s">
        <v>830</v>
      </c>
      <c r="AJ1982" s="807">
        <v>74</v>
      </c>
      <c r="AK1982" s="807">
        <v>8</v>
      </c>
      <c r="AL1982" s="759" t="str">
        <f t="shared" si="61"/>
        <v>Infancia</v>
      </c>
    </row>
    <row r="1983" spans="1:38" ht="15">
      <c r="A1983" s="806" t="s">
        <v>836</v>
      </c>
      <c r="B1983" s="806" t="s">
        <v>666</v>
      </c>
      <c r="C1983" s="806" t="s">
        <v>788</v>
      </c>
      <c r="D1983" s="806" t="s">
        <v>789</v>
      </c>
      <c r="E1983" s="807">
        <v>143</v>
      </c>
      <c r="K1983" s="806" t="s">
        <v>684</v>
      </c>
      <c r="L1983" s="806" t="s">
        <v>837</v>
      </c>
      <c r="M1983" s="806" t="s">
        <v>798</v>
      </c>
      <c r="N1983" s="807">
        <v>66</v>
      </c>
      <c r="O1983" s="884"/>
      <c r="P1983" s="806" t="s">
        <v>827</v>
      </c>
      <c r="Q1983" s="807">
        <v>96</v>
      </c>
      <c r="R1983" s="807">
        <v>25</v>
      </c>
      <c r="S1983" s="759" t="str">
        <f t="shared" si="60"/>
        <v>Juventud</v>
      </c>
      <c r="U1983" s="886"/>
      <c r="V1983" s="887"/>
      <c r="W1983" s="887"/>
      <c r="X1983" s="293"/>
      <c r="Z1983" s="886"/>
      <c r="AA1983" s="886"/>
      <c r="AB1983" s="887"/>
      <c r="AC1983" s="886"/>
      <c r="AI1983" s="806" t="s">
        <v>830</v>
      </c>
      <c r="AJ1983" s="807">
        <v>82</v>
      </c>
      <c r="AK1983" s="807">
        <v>9</v>
      </c>
      <c r="AL1983" s="759" t="str">
        <f t="shared" si="61"/>
        <v>Infancia</v>
      </c>
    </row>
    <row r="1984" spans="1:38" ht="15">
      <c r="A1984" s="806" t="s">
        <v>836</v>
      </c>
      <c r="B1984" s="806" t="s">
        <v>666</v>
      </c>
      <c r="C1984" s="806" t="s">
        <v>788</v>
      </c>
      <c r="D1984" s="806" t="s">
        <v>784</v>
      </c>
      <c r="E1984" s="807">
        <v>389</v>
      </c>
      <c r="K1984" s="806" t="s">
        <v>684</v>
      </c>
      <c r="L1984" s="806" t="s">
        <v>837</v>
      </c>
      <c r="M1984" s="806" t="s">
        <v>799</v>
      </c>
      <c r="N1984" s="807">
        <v>99</v>
      </c>
      <c r="O1984" s="884"/>
      <c r="P1984" s="806" t="s">
        <v>827</v>
      </c>
      <c r="Q1984" s="807">
        <v>84</v>
      </c>
      <c r="R1984" s="807">
        <v>26</v>
      </c>
      <c r="S1984" s="759" t="str">
        <f t="shared" si="60"/>
        <v>Juventud</v>
      </c>
      <c r="U1984" s="886"/>
      <c r="V1984" s="887"/>
      <c r="W1984" s="887"/>
      <c r="X1984" s="293"/>
      <c r="Z1984" s="886"/>
      <c r="AA1984" s="886"/>
      <c r="AB1984" s="887"/>
      <c r="AC1984" s="886"/>
      <c r="AI1984" s="806" t="s">
        <v>830</v>
      </c>
      <c r="AJ1984" s="807">
        <v>96</v>
      </c>
      <c r="AK1984" s="807">
        <v>10</v>
      </c>
      <c r="AL1984" s="759" t="str">
        <f t="shared" si="61"/>
        <v>Infancia</v>
      </c>
    </row>
    <row r="1985" spans="1:38" ht="15">
      <c r="A1985" s="806" t="s">
        <v>836</v>
      </c>
      <c r="B1985" s="806" t="s">
        <v>666</v>
      </c>
      <c r="C1985" s="806" t="s">
        <v>783</v>
      </c>
      <c r="D1985" s="806" t="s">
        <v>789</v>
      </c>
      <c r="E1985" s="807">
        <v>158</v>
      </c>
      <c r="K1985" s="806" t="s">
        <v>684</v>
      </c>
      <c r="L1985" s="806" t="s">
        <v>837</v>
      </c>
      <c r="M1985" s="806" t="s">
        <v>801</v>
      </c>
      <c r="N1985" s="807">
        <v>445</v>
      </c>
      <c r="O1985" s="884"/>
      <c r="P1985" s="806" t="s">
        <v>827</v>
      </c>
      <c r="Q1985" s="807">
        <v>79</v>
      </c>
      <c r="R1985" s="807">
        <v>27</v>
      </c>
      <c r="S1985" s="759" t="str">
        <f t="shared" si="60"/>
        <v>Juventud</v>
      </c>
      <c r="U1985" s="886"/>
      <c r="V1985" s="887"/>
      <c r="W1985" s="887"/>
      <c r="X1985" s="293"/>
      <c r="Z1985" s="886"/>
      <c r="AA1985" s="886"/>
      <c r="AB1985" s="887"/>
      <c r="AC1985" s="886"/>
      <c r="AI1985" s="806" t="s">
        <v>830</v>
      </c>
      <c r="AJ1985" s="807">
        <v>92</v>
      </c>
      <c r="AK1985" s="807">
        <v>11</v>
      </c>
      <c r="AL1985" s="759" t="str">
        <f t="shared" si="61"/>
        <v>Infancia</v>
      </c>
    </row>
    <row r="1986" spans="1:38" ht="30">
      <c r="A1986" s="806" t="s">
        <v>836</v>
      </c>
      <c r="B1986" s="806" t="s">
        <v>666</v>
      </c>
      <c r="C1986" s="806" t="s">
        <v>783</v>
      </c>
      <c r="D1986" s="806" t="s">
        <v>784</v>
      </c>
      <c r="E1986" s="807">
        <v>293</v>
      </c>
      <c r="K1986" s="806" t="s">
        <v>684</v>
      </c>
      <c r="L1986" s="806" t="s">
        <v>837</v>
      </c>
      <c r="M1986" s="806" t="s">
        <v>878</v>
      </c>
      <c r="N1986" s="807">
        <v>2</v>
      </c>
      <c r="O1986" s="884"/>
      <c r="P1986" s="806" t="s">
        <v>827</v>
      </c>
      <c r="Q1986" s="807">
        <v>78</v>
      </c>
      <c r="R1986" s="807">
        <v>28</v>
      </c>
      <c r="S1986" s="759" t="str">
        <f t="shared" si="60"/>
        <v>Juventud</v>
      </c>
      <c r="U1986" s="886"/>
      <c r="V1986" s="887"/>
      <c r="W1986" s="887"/>
      <c r="X1986" s="293"/>
      <c r="Z1986" s="886"/>
      <c r="AA1986" s="886"/>
      <c r="AB1986" s="887"/>
      <c r="AC1986" s="886"/>
      <c r="AI1986" s="806" t="s">
        <v>830</v>
      </c>
      <c r="AJ1986" s="807">
        <v>87</v>
      </c>
      <c r="AK1986" s="807">
        <v>12</v>
      </c>
      <c r="AL1986" s="759" t="str">
        <f t="shared" si="61"/>
        <v>Adolescente</v>
      </c>
    </row>
    <row r="1987" spans="1:38" ht="30">
      <c r="A1987" s="806" t="s">
        <v>836</v>
      </c>
      <c r="B1987" s="806" t="s">
        <v>669</v>
      </c>
      <c r="C1987" s="806" t="s">
        <v>788</v>
      </c>
      <c r="D1987" s="806" t="s">
        <v>789</v>
      </c>
      <c r="E1987" s="807">
        <v>2</v>
      </c>
      <c r="K1987" s="806" t="s">
        <v>684</v>
      </c>
      <c r="L1987" s="806" t="s">
        <v>837</v>
      </c>
      <c r="M1987" s="806" t="s">
        <v>673</v>
      </c>
      <c r="N1987" s="807">
        <v>3</v>
      </c>
      <c r="O1987" s="884"/>
      <c r="P1987" s="806" t="s">
        <v>827</v>
      </c>
      <c r="Q1987" s="807">
        <v>85</v>
      </c>
      <c r="R1987" s="807">
        <v>29</v>
      </c>
      <c r="S1987" s="759" t="str">
        <f t="shared" ref="S1987:S2050" si="62">IF(P1987=0,"",IF(AND(R1987&gt;=0,R1987&lt;=5),"Primera Infancia",IF(AND(R1987&gt;=6,R1987&lt;=11),"Infancia",IF(AND(R1987&gt;=12,R1987&lt;=17),"Adolescente",IF(AND(R1987&gt;=18,R1987&lt;=28),"Juventud",IF(AND(R1987&gt;=29,R1987&lt;=59),"Adulto","Vejez"))))))</f>
        <v>Adulto</v>
      </c>
      <c r="U1987" s="886"/>
      <c r="V1987" s="887"/>
      <c r="W1987" s="887"/>
      <c r="X1987" s="293"/>
      <c r="Z1987" s="886"/>
      <c r="AA1987" s="886"/>
      <c r="AB1987" s="887"/>
      <c r="AC1987" s="886"/>
      <c r="AI1987" s="806" t="s">
        <v>830</v>
      </c>
      <c r="AJ1987" s="807">
        <v>99</v>
      </c>
      <c r="AK1987" s="807">
        <v>13</v>
      </c>
      <c r="AL1987" s="759" t="str">
        <f t="shared" ref="AL1987:AL2050" si="63">IF(AI1987=0,"",IF(AND(AK1987&gt;=0,AK1987&lt;=5),"Primera Infancia",IF(AND(AK1987&gt;=6,AK1987&lt;=11),"Infancia",IF(AND(AK1987&gt;=12,AK1987&lt;=17),"Adolescente",IF(AND(AK1987&gt;=18,AK1987&lt;=28),"Juventud",IF(AND(AK1987&gt;=29,AK1987&lt;=59),"Adulto","Vejez"))))))</f>
        <v>Adolescente</v>
      </c>
    </row>
    <row r="1988" spans="1:38" ht="30">
      <c r="A1988" s="806" t="s">
        <v>836</v>
      </c>
      <c r="B1988" s="806" t="s">
        <v>669</v>
      </c>
      <c r="C1988" s="806" t="s">
        <v>788</v>
      </c>
      <c r="D1988" s="806" t="s">
        <v>784</v>
      </c>
      <c r="E1988" s="807">
        <v>1</v>
      </c>
      <c r="K1988" s="806" t="s">
        <v>684</v>
      </c>
      <c r="L1988" s="806" t="s">
        <v>837</v>
      </c>
      <c r="M1988" s="806" t="s">
        <v>674</v>
      </c>
      <c r="N1988" s="807">
        <v>13768</v>
      </c>
      <c r="O1988" s="884"/>
      <c r="P1988" s="806" t="s">
        <v>827</v>
      </c>
      <c r="Q1988" s="807">
        <v>73</v>
      </c>
      <c r="R1988" s="807">
        <v>30</v>
      </c>
      <c r="S1988" s="759" t="str">
        <f t="shared" si="62"/>
        <v>Adulto</v>
      </c>
      <c r="U1988" s="886"/>
      <c r="V1988" s="887"/>
      <c r="W1988" s="887"/>
      <c r="X1988" s="293"/>
      <c r="Z1988" s="886"/>
      <c r="AA1988" s="886"/>
      <c r="AB1988" s="887"/>
      <c r="AC1988" s="886"/>
      <c r="AI1988" s="806" t="s">
        <v>830</v>
      </c>
      <c r="AJ1988" s="807">
        <v>113</v>
      </c>
      <c r="AK1988" s="807">
        <v>14</v>
      </c>
      <c r="AL1988" s="759" t="str">
        <f t="shared" si="63"/>
        <v>Adolescente</v>
      </c>
    </row>
    <row r="1989" spans="1:38" ht="30">
      <c r="A1989" s="806" t="s">
        <v>836</v>
      </c>
      <c r="B1989" s="806" t="s">
        <v>669</v>
      </c>
      <c r="C1989" s="806" t="s">
        <v>783</v>
      </c>
      <c r="D1989" s="806" t="s">
        <v>789</v>
      </c>
      <c r="E1989" s="807">
        <v>2</v>
      </c>
      <c r="K1989" s="806" t="s">
        <v>684</v>
      </c>
      <c r="L1989" s="806" t="s">
        <v>837</v>
      </c>
      <c r="M1989" s="806" t="s">
        <v>676</v>
      </c>
      <c r="N1989" s="807">
        <v>9</v>
      </c>
      <c r="O1989" s="884"/>
      <c r="P1989" s="806" t="s">
        <v>827</v>
      </c>
      <c r="Q1989" s="807">
        <v>96</v>
      </c>
      <c r="R1989" s="807">
        <v>31</v>
      </c>
      <c r="S1989" s="759" t="str">
        <f t="shared" si="62"/>
        <v>Adulto</v>
      </c>
      <c r="U1989" s="886"/>
      <c r="V1989" s="887"/>
      <c r="W1989" s="887"/>
      <c r="X1989" s="293"/>
      <c r="Z1989" s="886"/>
      <c r="AA1989" s="886"/>
      <c r="AB1989" s="887"/>
      <c r="AC1989" s="886"/>
      <c r="AI1989" s="806" t="s">
        <v>830</v>
      </c>
      <c r="AJ1989" s="807">
        <v>90</v>
      </c>
      <c r="AK1989" s="807">
        <v>15</v>
      </c>
      <c r="AL1989" s="759" t="str">
        <f t="shared" si="63"/>
        <v>Adolescente</v>
      </c>
    </row>
    <row r="1990" spans="1:38" ht="30">
      <c r="A1990" s="806" t="s">
        <v>836</v>
      </c>
      <c r="B1990" s="806" t="s">
        <v>669</v>
      </c>
      <c r="C1990" s="806" t="s">
        <v>783</v>
      </c>
      <c r="D1990" s="806" t="s">
        <v>784</v>
      </c>
      <c r="E1990" s="807">
        <v>1</v>
      </c>
      <c r="K1990" s="806" t="s">
        <v>684</v>
      </c>
      <c r="L1990" s="806" t="s">
        <v>837</v>
      </c>
      <c r="M1990" s="806" t="s">
        <v>678</v>
      </c>
      <c r="N1990" s="807">
        <v>5</v>
      </c>
      <c r="O1990" s="884"/>
      <c r="P1990" s="806" t="s">
        <v>827</v>
      </c>
      <c r="Q1990" s="807">
        <v>77</v>
      </c>
      <c r="R1990" s="807">
        <v>32</v>
      </c>
      <c r="S1990" s="759" t="str">
        <f t="shared" si="62"/>
        <v>Adulto</v>
      </c>
      <c r="U1990" s="886"/>
      <c r="V1990" s="887"/>
      <c r="W1990" s="887"/>
      <c r="X1990" s="293"/>
      <c r="Z1990" s="886"/>
      <c r="AA1990" s="886"/>
      <c r="AB1990" s="887"/>
      <c r="AC1990" s="886"/>
      <c r="AI1990" s="806" t="s">
        <v>830</v>
      </c>
      <c r="AJ1990" s="807">
        <v>120</v>
      </c>
      <c r="AK1990" s="807">
        <v>16</v>
      </c>
      <c r="AL1990" s="759" t="str">
        <f t="shared" si="63"/>
        <v>Adolescente</v>
      </c>
    </row>
    <row r="1991" spans="1:38" ht="30">
      <c r="A1991" s="806" t="s">
        <v>836</v>
      </c>
      <c r="B1991" s="806" t="s">
        <v>787</v>
      </c>
      <c r="C1991" s="806" t="s">
        <v>788</v>
      </c>
      <c r="D1991" s="806" t="s">
        <v>784</v>
      </c>
      <c r="E1991" s="807">
        <v>8</v>
      </c>
      <c r="K1991" s="806" t="s">
        <v>684</v>
      </c>
      <c r="L1991" s="806" t="s">
        <v>837</v>
      </c>
      <c r="M1991" s="806" t="s">
        <v>684</v>
      </c>
      <c r="N1991" s="807">
        <v>2068</v>
      </c>
      <c r="O1991" s="884"/>
      <c r="P1991" s="806" t="s">
        <v>827</v>
      </c>
      <c r="Q1991" s="807">
        <v>66</v>
      </c>
      <c r="R1991" s="807">
        <v>33</v>
      </c>
      <c r="S1991" s="759" t="str">
        <f t="shared" si="62"/>
        <v>Adulto</v>
      </c>
      <c r="U1991" s="886"/>
      <c r="V1991" s="887"/>
      <c r="W1991" s="887"/>
      <c r="X1991" s="293"/>
      <c r="Z1991" s="886"/>
      <c r="AA1991" s="886"/>
      <c r="AB1991" s="887"/>
      <c r="AC1991" s="886"/>
      <c r="AI1991" s="806" t="s">
        <v>830</v>
      </c>
      <c r="AJ1991" s="807">
        <v>109</v>
      </c>
      <c r="AK1991" s="807">
        <v>17</v>
      </c>
      <c r="AL1991" s="759" t="str">
        <f t="shared" si="63"/>
        <v>Adolescente</v>
      </c>
    </row>
    <row r="1992" spans="1:38" ht="15">
      <c r="A1992" s="806" t="s">
        <v>836</v>
      </c>
      <c r="B1992" s="806" t="s">
        <v>787</v>
      </c>
      <c r="C1992" s="806" t="s">
        <v>783</v>
      </c>
      <c r="D1992" s="806" t="s">
        <v>784</v>
      </c>
      <c r="E1992" s="807">
        <v>8</v>
      </c>
      <c r="K1992" s="806" t="s">
        <v>684</v>
      </c>
      <c r="L1992" s="806" t="s">
        <v>851</v>
      </c>
      <c r="M1992" s="806" t="s">
        <v>662</v>
      </c>
      <c r="N1992" s="807">
        <v>128</v>
      </c>
      <c r="O1992" s="884"/>
      <c r="P1992" s="806" t="s">
        <v>827</v>
      </c>
      <c r="Q1992" s="807">
        <v>61</v>
      </c>
      <c r="R1992" s="807">
        <v>34</v>
      </c>
      <c r="S1992" s="759" t="str">
        <f t="shared" si="62"/>
        <v>Adulto</v>
      </c>
      <c r="U1992" s="886"/>
      <c r="V1992" s="887"/>
      <c r="W1992" s="887"/>
      <c r="X1992" s="293"/>
      <c r="Z1992" s="886"/>
      <c r="AA1992" s="886"/>
      <c r="AB1992" s="887"/>
      <c r="AC1992" s="886"/>
      <c r="AI1992" s="806" t="s">
        <v>830</v>
      </c>
      <c r="AJ1992" s="807">
        <v>122</v>
      </c>
      <c r="AK1992" s="807">
        <v>18</v>
      </c>
      <c r="AL1992" s="759" t="str">
        <f t="shared" si="63"/>
        <v>Juventud</v>
      </c>
    </row>
    <row r="1993" spans="1:38" ht="15">
      <c r="A1993" s="806" t="s">
        <v>836</v>
      </c>
      <c r="B1993" s="806" t="s">
        <v>815</v>
      </c>
      <c r="C1993" s="806" t="s">
        <v>788</v>
      </c>
      <c r="D1993" s="806" t="s">
        <v>789</v>
      </c>
      <c r="E1993" s="807">
        <v>199</v>
      </c>
      <c r="K1993" s="806" t="s">
        <v>684</v>
      </c>
      <c r="L1993" s="806" t="s">
        <v>851</v>
      </c>
      <c r="M1993" s="806" t="s">
        <v>820</v>
      </c>
      <c r="N1993" s="807">
        <v>24</v>
      </c>
      <c r="O1993" s="884"/>
      <c r="P1993" s="806" t="s">
        <v>827</v>
      </c>
      <c r="Q1993" s="807">
        <v>75</v>
      </c>
      <c r="R1993" s="807">
        <v>35</v>
      </c>
      <c r="S1993" s="759" t="str">
        <f t="shared" si="62"/>
        <v>Adulto</v>
      </c>
      <c r="U1993" s="886"/>
      <c r="V1993" s="887"/>
      <c r="W1993" s="887"/>
      <c r="X1993" s="293"/>
      <c r="Z1993" s="886"/>
      <c r="AA1993" s="886"/>
      <c r="AB1993" s="887"/>
      <c r="AC1993" s="886"/>
      <c r="AI1993" s="806" t="s">
        <v>830</v>
      </c>
      <c r="AJ1993" s="807">
        <v>139</v>
      </c>
      <c r="AK1993" s="807">
        <v>19</v>
      </c>
      <c r="AL1993" s="759" t="str">
        <f t="shared" si="63"/>
        <v>Juventud</v>
      </c>
    </row>
    <row r="1994" spans="1:38" ht="15">
      <c r="A1994" s="806" t="s">
        <v>836</v>
      </c>
      <c r="B1994" s="806" t="s">
        <v>815</v>
      </c>
      <c r="C1994" s="806" t="s">
        <v>788</v>
      </c>
      <c r="D1994" s="806" t="s">
        <v>784</v>
      </c>
      <c r="E1994" s="807">
        <v>430</v>
      </c>
      <c r="K1994" s="806" t="s">
        <v>684</v>
      </c>
      <c r="L1994" s="806" t="s">
        <v>851</v>
      </c>
      <c r="M1994" s="806" t="s">
        <v>806</v>
      </c>
      <c r="N1994" s="807">
        <v>5</v>
      </c>
      <c r="O1994" s="884"/>
      <c r="P1994" s="806" t="s">
        <v>827</v>
      </c>
      <c r="Q1994" s="807">
        <v>70</v>
      </c>
      <c r="R1994" s="807">
        <v>36</v>
      </c>
      <c r="S1994" s="759" t="str">
        <f t="shared" si="62"/>
        <v>Adulto</v>
      </c>
      <c r="U1994" s="886"/>
      <c r="V1994" s="887"/>
      <c r="W1994" s="887"/>
      <c r="X1994" s="293"/>
      <c r="Z1994" s="886"/>
      <c r="AA1994" s="886"/>
      <c r="AB1994" s="887"/>
      <c r="AC1994" s="886"/>
      <c r="AI1994" s="806" t="s">
        <v>830</v>
      </c>
      <c r="AJ1994" s="807">
        <v>137</v>
      </c>
      <c r="AK1994" s="807">
        <v>20</v>
      </c>
      <c r="AL1994" s="759" t="str">
        <f t="shared" si="63"/>
        <v>Juventud</v>
      </c>
    </row>
    <row r="1995" spans="1:38" ht="15">
      <c r="A1995" s="806" t="s">
        <v>836</v>
      </c>
      <c r="B1995" s="806" t="s">
        <v>815</v>
      </c>
      <c r="C1995" s="806" t="s">
        <v>783</v>
      </c>
      <c r="D1995" s="806" t="s">
        <v>789</v>
      </c>
      <c r="E1995" s="807">
        <v>187</v>
      </c>
      <c r="K1995" s="806" t="s">
        <v>684</v>
      </c>
      <c r="L1995" s="806" t="s">
        <v>851</v>
      </c>
      <c r="M1995" s="806" t="s">
        <v>934</v>
      </c>
      <c r="N1995" s="807">
        <v>2</v>
      </c>
      <c r="O1995" s="884"/>
      <c r="P1995" s="806" t="s">
        <v>827</v>
      </c>
      <c r="Q1995" s="807">
        <v>52</v>
      </c>
      <c r="R1995" s="807">
        <v>37</v>
      </c>
      <c r="S1995" s="759" t="str">
        <f t="shared" si="62"/>
        <v>Adulto</v>
      </c>
      <c r="U1995" s="886"/>
      <c r="V1995" s="887"/>
      <c r="W1995" s="887"/>
      <c r="X1995" s="293"/>
      <c r="Z1995" s="886"/>
      <c r="AA1995" s="886"/>
      <c r="AB1995" s="887"/>
      <c r="AC1995" s="886"/>
      <c r="AI1995" s="806" t="s">
        <v>830</v>
      </c>
      <c r="AJ1995" s="807">
        <v>132</v>
      </c>
      <c r="AK1995" s="807">
        <v>21</v>
      </c>
      <c r="AL1995" s="759" t="str">
        <f t="shared" si="63"/>
        <v>Juventud</v>
      </c>
    </row>
    <row r="1996" spans="1:38" ht="15">
      <c r="A1996" s="806" t="s">
        <v>836</v>
      </c>
      <c r="B1996" s="806" t="s">
        <v>815</v>
      </c>
      <c r="C1996" s="806" t="s">
        <v>783</v>
      </c>
      <c r="D1996" s="806" t="s">
        <v>784</v>
      </c>
      <c r="E1996" s="807">
        <v>326</v>
      </c>
      <c r="K1996" s="806" t="s">
        <v>684</v>
      </c>
      <c r="L1996" s="806" t="s">
        <v>851</v>
      </c>
      <c r="M1996" s="806" t="s">
        <v>786</v>
      </c>
      <c r="N1996" s="807">
        <v>2</v>
      </c>
      <c r="O1996" s="884"/>
      <c r="P1996" s="806" t="s">
        <v>827</v>
      </c>
      <c r="Q1996" s="807">
        <v>72</v>
      </c>
      <c r="R1996" s="807">
        <v>38</v>
      </c>
      <c r="S1996" s="759" t="str">
        <f t="shared" si="62"/>
        <v>Adulto</v>
      </c>
      <c r="U1996" s="886"/>
      <c r="V1996" s="887"/>
      <c r="W1996" s="887"/>
      <c r="X1996" s="293"/>
      <c r="Z1996" s="886"/>
      <c r="AA1996" s="886"/>
      <c r="AB1996" s="887"/>
      <c r="AC1996" s="886"/>
      <c r="AI1996" s="806" t="s">
        <v>830</v>
      </c>
      <c r="AJ1996" s="807">
        <v>139</v>
      </c>
      <c r="AK1996" s="807">
        <v>22</v>
      </c>
      <c r="AL1996" s="759" t="str">
        <f t="shared" si="63"/>
        <v>Juventud</v>
      </c>
    </row>
    <row r="1997" spans="1:38" ht="15">
      <c r="A1997" s="806" t="s">
        <v>836</v>
      </c>
      <c r="B1997" s="806" t="s">
        <v>818</v>
      </c>
      <c r="C1997" s="806" t="s">
        <v>788</v>
      </c>
      <c r="D1997" s="806" t="s">
        <v>784</v>
      </c>
      <c r="E1997" s="807">
        <v>9</v>
      </c>
      <c r="K1997" s="806" t="s">
        <v>684</v>
      </c>
      <c r="L1997" s="806" t="s">
        <v>851</v>
      </c>
      <c r="M1997" s="806" t="s">
        <v>808</v>
      </c>
      <c r="N1997" s="807">
        <v>2</v>
      </c>
      <c r="O1997" s="884"/>
      <c r="P1997" s="806" t="s">
        <v>827</v>
      </c>
      <c r="Q1997" s="807">
        <v>72</v>
      </c>
      <c r="R1997" s="807">
        <v>39</v>
      </c>
      <c r="S1997" s="759" t="str">
        <f t="shared" si="62"/>
        <v>Adulto</v>
      </c>
      <c r="U1997" s="886"/>
      <c r="V1997" s="887"/>
      <c r="W1997" s="887"/>
      <c r="X1997" s="293"/>
      <c r="Z1997" s="886"/>
      <c r="AA1997" s="886"/>
      <c r="AB1997" s="887"/>
      <c r="AC1997" s="886"/>
      <c r="AI1997" s="806" t="s">
        <v>830</v>
      </c>
      <c r="AJ1997" s="807">
        <v>128</v>
      </c>
      <c r="AK1997" s="807">
        <v>23</v>
      </c>
      <c r="AL1997" s="759" t="str">
        <f t="shared" si="63"/>
        <v>Juventud</v>
      </c>
    </row>
    <row r="1998" spans="1:38" ht="15">
      <c r="A1998" s="806" t="s">
        <v>836</v>
      </c>
      <c r="B1998" s="806" t="s">
        <v>818</v>
      </c>
      <c r="C1998" s="806" t="s">
        <v>783</v>
      </c>
      <c r="D1998" s="806" t="s">
        <v>789</v>
      </c>
      <c r="E1998" s="807">
        <v>7</v>
      </c>
      <c r="K1998" s="806" t="s">
        <v>684</v>
      </c>
      <c r="L1998" s="806" t="s">
        <v>851</v>
      </c>
      <c r="M1998" s="806" t="s">
        <v>790</v>
      </c>
      <c r="N1998" s="807">
        <v>57</v>
      </c>
      <c r="O1998" s="884"/>
      <c r="P1998" s="806" t="s">
        <v>827</v>
      </c>
      <c r="Q1998" s="807">
        <v>79</v>
      </c>
      <c r="R1998" s="807">
        <v>40</v>
      </c>
      <c r="S1998" s="759" t="str">
        <f t="shared" si="62"/>
        <v>Adulto</v>
      </c>
      <c r="U1998" s="886"/>
      <c r="V1998" s="887"/>
      <c r="W1998" s="887"/>
      <c r="X1998" s="293"/>
      <c r="Z1998" s="886"/>
      <c r="AA1998" s="886"/>
      <c r="AB1998" s="887"/>
      <c r="AC1998" s="886"/>
      <c r="AI1998" s="806" t="s">
        <v>830</v>
      </c>
      <c r="AJ1998" s="807">
        <v>130</v>
      </c>
      <c r="AK1998" s="807">
        <v>24</v>
      </c>
      <c r="AL1998" s="759" t="str">
        <f t="shared" si="63"/>
        <v>Juventud</v>
      </c>
    </row>
    <row r="1999" spans="1:38" ht="15">
      <c r="A1999" s="806" t="s">
        <v>836</v>
      </c>
      <c r="B1999" s="806" t="s">
        <v>818</v>
      </c>
      <c r="C1999" s="806" t="s">
        <v>783</v>
      </c>
      <c r="D1999" s="806" t="s">
        <v>784</v>
      </c>
      <c r="E1999" s="807">
        <v>13</v>
      </c>
      <c r="K1999" s="806" t="s">
        <v>684</v>
      </c>
      <c r="L1999" s="806" t="s">
        <v>851</v>
      </c>
      <c r="M1999" s="806" t="s">
        <v>791</v>
      </c>
      <c r="N1999" s="807">
        <v>38</v>
      </c>
      <c r="O1999" s="884"/>
      <c r="P1999" s="806" t="s">
        <v>827</v>
      </c>
      <c r="Q1999" s="807">
        <v>79</v>
      </c>
      <c r="R1999" s="807">
        <v>41</v>
      </c>
      <c r="S1999" s="759" t="str">
        <f t="shared" si="62"/>
        <v>Adulto</v>
      </c>
      <c r="U1999" s="886"/>
      <c r="V1999" s="887"/>
      <c r="W1999" s="887"/>
      <c r="X1999" s="293"/>
      <c r="Z1999" s="886"/>
      <c r="AA1999" s="886"/>
      <c r="AB1999" s="887"/>
      <c r="AC1999" s="886"/>
      <c r="AI1999" s="806" t="s">
        <v>830</v>
      </c>
      <c r="AJ1999" s="807">
        <v>132</v>
      </c>
      <c r="AK1999" s="807">
        <v>25</v>
      </c>
      <c r="AL1999" s="759" t="str">
        <f t="shared" si="63"/>
        <v>Juventud</v>
      </c>
    </row>
    <row r="2000" spans="1:38" ht="15">
      <c r="A2000" s="806" t="s">
        <v>845</v>
      </c>
      <c r="B2000" s="806" t="s">
        <v>782</v>
      </c>
      <c r="C2000" s="806" t="s">
        <v>788</v>
      </c>
      <c r="D2000" s="806" t="s">
        <v>789</v>
      </c>
      <c r="E2000" s="807">
        <v>1</v>
      </c>
      <c r="K2000" s="806" t="s">
        <v>684</v>
      </c>
      <c r="L2000" s="806" t="s">
        <v>851</v>
      </c>
      <c r="M2000" s="806" t="s">
        <v>824</v>
      </c>
      <c r="N2000" s="807">
        <v>2</v>
      </c>
      <c r="O2000" s="884"/>
      <c r="P2000" s="806" t="s">
        <v>827</v>
      </c>
      <c r="Q2000" s="807">
        <v>102</v>
      </c>
      <c r="R2000" s="807">
        <v>42</v>
      </c>
      <c r="S2000" s="759" t="str">
        <f t="shared" si="62"/>
        <v>Adulto</v>
      </c>
      <c r="U2000" s="886"/>
      <c r="V2000" s="887"/>
      <c r="W2000" s="887"/>
      <c r="X2000" s="293"/>
      <c r="Z2000" s="886"/>
      <c r="AA2000" s="886"/>
      <c r="AB2000" s="887"/>
      <c r="AC2000" s="886"/>
      <c r="AI2000" s="806" t="s">
        <v>830</v>
      </c>
      <c r="AJ2000" s="807">
        <v>133</v>
      </c>
      <c r="AK2000" s="807">
        <v>26</v>
      </c>
      <c r="AL2000" s="759" t="str">
        <f t="shared" si="63"/>
        <v>Juventud</v>
      </c>
    </row>
    <row r="2001" spans="1:38" ht="15">
      <c r="A2001" s="806" t="s">
        <v>845</v>
      </c>
      <c r="B2001" s="806" t="s">
        <v>782</v>
      </c>
      <c r="C2001" s="806" t="s">
        <v>788</v>
      </c>
      <c r="D2001" s="806" t="s">
        <v>784</v>
      </c>
      <c r="E2001" s="807">
        <v>2</v>
      </c>
      <c r="K2001" s="806" t="s">
        <v>684</v>
      </c>
      <c r="L2001" s="806" t="s">
        <v>851</v>
      </c>
      <c r="M2001" s="806" t="s">
        <v>826</v>
      </c>
      <c r="N2001" s="807">
        <v>1</v>
      </c>
      <c r="O2001" s="884"/>
      <c r="P2001" s="806" t="s">
        <v>827</v>
      </c>
      <c r="Q2001" s="807">
        <v>75</v>
      </c>
      <c r="R2001" s="807">
        <v>43</v>
      </c>
      <c r="S2001" s="759" t="str">
        <f t="shared" si="62"/>
        <v>Adulto</v>
      </c>
      <c r="U2001" s="886"/>
      <c r="V2001" s="887"/>
      <c r="W2001" s="887"/>
      <c r="X2001" s="293"/>
      <c r="Z2001" s="886"/>
      <c r="AA2001" s="886"/>
      <c r="AB2001" s="887"/>
      <c r="AC2001" s="886"/>
      <c r="AI2001" s="806" t="s">
        <v>830</v>
      </c>
      <c r="AJ2001" s="807">
        <v>136</v>
      </c>
      <c r="AK2001" s="807">
        <v>27</v>
      </c>
      <c r="AL2001" s="759" t="str">
        <f t="shared" si="63"/>
        <v>Juventud</v>
      </c>
    </row>
    <row r="2002" spans="1:38" ht="15">
      <c r="A2002" s="806" t="s">
        <v>845</v>
      </c>
      <c r="B2002" s="806" t="s">
        <v>782</v>
      </c>
      <c r="C2002" s="806" t="s">
        <v>783</v>
      </c>
      <c r="D2002" s="806" t="s">
        <v>789</v>
      </c>
      <c r="E2002" s="807">
        <v>1</v>
      </c>
      <c r="K2002" s="806" t="s">
        <v>684</v>
      </c>
      <c r="L2002" s="806" t="s">
        <v>851</v>
      </c>
      <c r="M2002" s="806" t="s">
        <v>810</v>
      </c>
      <c r="N2002" s="807">
        <v>3</v>
      </c>
      <c r="O2002" s="884"/>
      <c r="P2002" s="806" t="s">
        <v>827</v>
      </c>
      <c r="Q2002" s="807">
        <v>61</v>
      </c>
      <c r="R2002" s="807">
        <v>44</v>
      </c>
      <c r="S2002" s="759" t="str">
        <f t="shared" si="62"/>
        <v>Adulto</v>
      </c>
      <c r="U2002" s="886"/>
      <c r="V2002" s="887"/>
      <c r="W2002" s="887"/>
      <c r="X2002" s="293"/>
      <c r="Z2002" s="886"/>
      <c r="AA2002" s="886"/>
      <c r="AB2002" s="887"/>
      <c r="AC2002" s="886"/>
      <c r="AI2002" s="806" t="s">
        <v>830</v>
      </c>
      <c r="AJ2002" s="807">
        <v>130</v>
      </c>
      <c r="AK2002" s="807">
        <v>28</v>
      </c>
      <c r="AL2002" s="759" t="str">
        <f t="shared" si="63"/>
        <v>Juventud</v>
      </c>
    </row>
    <row r="2003" spans="1:38" ht="15">
      <c r="A2003" s="806" t="s">
        <v>845</v>
      </c>
      <c r="B2003" s="806" t="s">
        <v>782</v>
      </c>
      <c r="C2003" s="806" t="s">
        <v>783</v>
      </c>
      <c r="D2003" s="806" t="s">
        <v>784</v>
      </c>
      <c r="E2003" s="807">
        <v>5</v>
      </c>
      <c r="K2003" s="806" t="s">
        <v>684</v>
      </c>
      <c r="L2003" s="806" t="s">
        <v>851</v>
      </c>
      <c r="M2003" s="806" t="s">
        <v>666</v>
      </c>
      <c r="N2003" s="807">
        <v>110</v>
      </c>
      <c r="O2003" s="884"/>
      <c r="P2003" s="806" t="s">
        <v>827</v>
      </c>
      <c r="Q2003" s="807">
        <v>78</v>
      </c>
      <c r="R2003" s="807">
        <v>45</v>
      </c>
      <c r="S2003" s="759" t="str">
        <f t="shared" si="62"/>
        <v>Adulto</v>
      </c>
      <c r="U2003" s="886"/>
      <c r="V2003" s="887"/>
      <c r="W2003" s="887"/>
      <c r="X2003" s="293"/>
      <c r="Z2003" s="886"/>
      <c r="AA2003" s="886"/>
      <c r="AB2003" s="887"/>
      <c r="AC2003" s="886"/>
      <c r="AI2003" s="806" t="s">
        <v>830</v>
      </c>
      <c r="AJ2003" s="807">
        <v>115</v>
      </c>
      <c r="AK2003" s="807">
        <v>29</v>
      </c>
      <c r="AL2003" s="759" t="str">
        <f t="shared" si="63"/>
        <v>Adulto</v>
      </c>
    </row>
    <row r="2004" spans="1:38" ht="15">
      <c r="A2004" s="806" t="s">
        <v>845</v>
      </c>
      <c r="B2004" s="806" t="s">
        <v>662</v>
      </c>
      <c r="C2004" s="806" t="s">
        <v>788</v>
      </c>
      <c r="D2004" s="806" t="s">
        <v>789</v>
      </c>
      <c r="E2004" s="807">
        <v>1097</v>
      </c>
      <c r="K2004" s="806" t="s">
        <v>684</v>
      </c>
      <c r="L2004" s="806" t="s">
        <v>851</v>
      </c>
      <c r="M2004" s="806" t="s">
        <v>794</v>
      </c>
      <c r="N2004" s="807">
        <v>32</v>
      </c>
      <c r="O2004" s="884"/>
      <c r="P2004" s="806" t="s">
        <v>827</v>
      </c>
      <c r="Q2004" s="807">
        <v>76</v>
      </c>
      <c r="R2004" s="807">
        <v>46</v>
      </c>
      <c r="S2004" s="759" t="str">
        <f t="shared" si="62"/>
        <v>Adulto</v>
      </c>
      <c r="U2004" s="886"/>
      <c r="V2004" s="887"/>
      <c r="W2004" s="887"/>
      <c r="X2004" s="293"/>
      <c r="Z2004" s="886"/>
      <c r="AA2004" s="886"/>
      <c r="AB2004" s="887"/>
      <c r="AC2004" s="886"/>
      <c r="AI2004" s="806" t="s">
        <v>830</v>
      </c>
      <c r="AJ2004" s="807">
        <v>143</v>
      </c>
      <c r="AK2004" s="807">
        <v>30</v>
      </c>
      <c r="AL2004" s="759" t="str">
        <f t="shared" si="63"/>
        <v>Adulto</v>
      </c>
    </row>
    <row r="2005" spans="1:38" ht="15">
      <c r="A2005" s="806" t="s">
        <v>845</v>
      </c>
      <c r="B2005" s="806" t="s">
        <v>662</v>
      </c>
      <c r="C2005" s="806" t="s">
        <v>788</v>
      </c>
      <c r="D2005" s="806" t="s">
        <v>784</v>
      </c>
      <c r="E2005" s="807">
        <v>1754</v>
      </c>
      <c r="K2005" s="806" t="s">
        <v>684</v>
      </c>
      <c r="L2005" s="806" t="s">
        <v>851</v>
      </c>
      <c r="M2005" s="806" t="s">
        <v>795</v>
      </c>
      <c r="N2005" s="807">
        <v>35</v>
      </c>
      <c r="O2005" s="884"/>
      <c r="P2005" s="806" t="s">
        <v>827</v>
      </c>
      <c r="Q2005" s="807">
        <v>65</v>
      </c>
      <c r="R2005" s="807">
        <v>47</v>
      </c>
      <c r="S2005" s="759" t="str">
        <f t="shared" si="62"/>
        <v>Adulto</v>
      </c>
      <c r="U2005" s="886"/>
      <c r="V2005" s="887"/>
      <c r="W2005" s="887"/>
      <c r="X2005" s="293"/>
      <c r="Z2005" s="886"/>
      <c r="AA2005" s="886"/>
      <c r="AB2005" s="887"/>
      <c r="AC2005" s="886"/>
      <c r="AI2005" s="806" t="s">
        <v>830</v>
      </c>
      <c r="AJ2005" s="807">
        <v>148</v>
      </c>
      <c r="AK2005" s="807">
        <v>31</v>
      </c>
      <c r="AL2005" s="759" t="str">
        <f t="shared" si="63"/>
        <v>Adulto</v>
      </c>
    </row>
    <row r="2006" spans="1:38" ht="15">
      <c r="A2006" s="806" t="s">
        <v>845</v>
      </c>
      <c r="B2006" s="806" t="s">
        <v>662</v>
      </c>
      <c r="C2006" s="806" t="s">
        <v>783</v>
      </c>
      <c r="D2006" s="806" t="s">
        <v>789</v>
      </c>
      <c r="E2006" s="807">
        <v>903</v>
      </c>
      <c r="K2006" s="806" t="s">
        <v>684</v>
      </c>
      <c r="L2006" s="806" t="s">
        <v>851</v>
      </c>
      <c r="M2006" s="806" t="s">
        <v>829</v>
      </c>
      <c r="N2006" s="807">
        <v>32</v>
      </c>
      <c r="O2006" s="884"/>
      <c r="P2006" s="806" t="s">
        <v>827</v>
      </c>
      <c r="Q2006" s="807">
        <v>62</v>
      </c>
      <c r="R2006" s="807">
        <v>48</v>
      </c>
      <c r="S2006" s="759" t="str">
        <f t="shared" si="62"/>
        <v>Adulto</v>
      </c>
      <c r="U2006" s="886"/>
      <c r="V2006" s="887"/>
      <c r="W2006" s="887"/>
      <c r="X2006" s="293"/>
      <c r="Z2006" s="886"/>
      <c r="AA2006" s="886"/>
      <c r="AB2006" s="887"/>
      <c r="AC2006" s="886"/>
      <c r="AI2006" s="806" t="s">
        <v>830</v>
      </c>
      <c r="AJ2006" s="807">
        <v>125</v>
      </c>
      <c r="AK2006" s="807">
        <v>32</v>
      </c>
      <c r="AL2006" s="759" t="str">
        <f t="shared" si="63"/>
        <v>Adulto</v>
      </c>
    </row>
    <row r="2007" spans="1:38" ht="15">
      <c r="A2007" s="806" t="s">
        <v>845</v>
      </c>
      <c r="B2007" s="806" t="s">
        <v>662</v>
      </c>
      <c r="C2007" s="806" t="s">
        <v>783</v>
      </c>
      <c r="D2007" s="806" t="s">
        <v>784</v>
      </c>
      <c r="E2007" s="807">
        <v>1772</v>
      </c>
      <c r="K2007" s="806" t="s">
        <v>684</v>
      </c>
      <c r="L2007" s="806" t="s">
        <v>851</v>
      </c>
      <c r="M2007" s="806" t="s">
        <v>831</v>
      </c>
      <c r="N2007" s="807">
        <v>8</v>
      </c>
      <c r="O2007" s="884"/>
      <c r="P2007" s="806" t="s">
        <v>827</v>
      </c>
      <c r="Q2007" s="807">
        <v>75</v>
      </c>
      <c r="R2007" s="807">
        <v>49</v>
      </c>
      <c r="S2007" s="759" t="str">
        <f t="shared" si="62"/>
        <v>Adulto</v>
      </c>
      <c r="U2007" s="886"/>
      <c r="V2007" s="887"/>
      <c r="W2007" s="887"/>
      <c r="X2007" s="293"/>
      <c r="Z2007" s="886"/>
      <c r="AA2007" s="886"/>
      <c r="AB2007" s="887"/>
      <c r="AC2007" s="886"/>
      <c r="AI2007" s="806" t="s">
        <v>830</v>
      </c>
      <c r="AJ2007" s="807">
        <v>145</v>
      </c>
      <c r="AK2007" s="807">
        <v>33</v>
      </c>
      <c r="AL2007" s="759" t="str">
        <f t="shared" si="63"/>
        <v>Adulto</v>
      </c>
    </row>
    <row r="2008" spans="1:38" ht="15">
      <c r="A2008" s="806" t="s">
        <v>845</v>
      </c>
      <c r="B2008" s="806" t="s">
        <v>666</v>
      </c>
      <c r="C2008" s="806" t="s">
        <v>788</v>
      </c>
      <c r="D2008" s="806" t="s">
        <v>789</v>
      </c>
      <c r="E2008" s="807">
        <v>222</v>
      </c>
      <c r="K2008" s="806" t="s">
        <v>684</v>
      </c>
      <c r="L2008" s="806" t="s">
        <v>851</v>
      </c>
      <c r="M2008" s="806" t="s">
        <v>798</v>
      </c>
      <c r="N2008" s="807">
        <v>58</v>
      </c>
      <c r="O2008" s="884"/>
      <c r="P2008" s="806" t="s">
        <v>827</v>
      </c>
      <c r="Q2008" s="807">
        <v>83</v>
      </c>
      <c r="R2008" s="807">
        <v>50</v>
      </c>
      <c r="S2008" s="759" t="str">
        <f t="shared" si="62"/>
        <v>Adulto</v>
      </c>
      <c r="U2008" s="886"/>
      <c r="V2008" s="887"/>
      <c r="W2008" s="887"/>
      <c r="X2008" s="293"/>
      <c r="Z2008" s="886"/>
      <c r="AA2008" s="886"/>
      <c r="AB2008" s="887"/>
      <c r="AC2008" s="886"/>
      <c r="AI2008" s="806" t="s">
        <v>830</v>
      </c>
      <c r="AJ2008" s="807">
        <v>113</v>
      </c>
      <c r="AK2008" s="807">
        <v>34</v>
      </c>
      <c r="AL2008" s="759" t="str">
        <f t="shared" si="63"/>
        <v>Adulto</v>
      </c>
    </row>
    <row r="2009" spans="1:38" ht="15">
      <c r="A2009" s="806" t="s">
        <v>845</v>
      </c>
      <c r="B2009" s="806" t="s">
        <v>666</v>
      </c>
      <c r="C2009" s="806" t="s">
        <v>788</v>
      </c>
      <c r="D2009" s="806" t="s">
        <v>784</v>
      </c>
      <c r="E2009" s="807">
        <v>227</v>
      </c>
      <c r="K2009" s="806" t="s">
        <v>684</v>
      </c>
      <c r="L2009" s="806" t="s">
        <v>851</v>
      </c>
      <c r="M2009" s="806" t="s">
        <v>799</v>
      </c>
      <c r="N2009" s="807">
        <v>149</v>
      </c>
      <c r="O2009" s="884"/>
      <c r="P2009" s="806" t="s">
        <v>827</v>
      </c>
      <c r="Q2009" s="807">
        <v>77</v>
      </c>
      <c r="R2009" s="807">
        <v>51</v>
      </c>
      <c r="S2009" s="759" t="str">
        <f t="shared" si="62"/>
        <v>Adulto</v>
      </c>
      <c r="U2009" s="886"/>
      <c r="V2009" s="887"/>
      <c r="W2009" s="887"/>
      <c r="X2009" s="293"/>
      <c r="Z2009" s="886"/>
      <c r="AA2009" s="886"/>
      <c r="AB2009" s="887"/>
      <c r="AC2009" s="886"/>
      <c r="AI2009" s="806" t="s">
        <v>830</v>
      </c>
      <c r="AJ2009" s="807">
        <v>134</v>
      </c>
      <c r="AK2009" s="807">
        <v>35</v>
      </c>
      <c r="AL2009" s="759" t="str">
        <f t="shared" si="63"/>
        <v>Adulto</v>
      </c>
    </row>
    <row r="2010" spans="1:38" ht="15">
      <c r="A2010" s="806" t="s">
        <v>845</v>
      </c>
      <c r="B2010" s="806" t="s">
        <v>666</v>
      </c>
      <c r="C2010" s="806" t="s">
        <v>783</v>
      </c>
      <c r="D2010" s="806" t="s">
        <v>789</v>
      </c>
      <c r="E2010" s="807">
        <v>174</v>
      </c>
      <c r="K2010" s="806" t="s">
        <v>684</v>
      </c>
      <c r="L2010" s="806" t="s">
        <v>851</v>
      </c>
      <c r="M2010" s="806" t="s">
        <v>801</v>
      </c>
      <c r="N2010" s="807">
        <v>457</v>
      </c>
      <c r="O2010" s="884"/>
      <c r="P2010" s="806" t="s">
        <v>827</v>
      </c>
      <c r="Q2010" s="807">
        <v>80</v>
      </c>
      <c r="R2010" s="807">
        <v>52</v>
      </c>
      <c r="S2010" s="759" t="str">
        <f t="shared" si="62"/>
        <v>Adulto</v>
      </c>
      <c r="U2010" s="886"/>
      <c r="V2010" s="887"/>
      <c r="W2010" s="887"/>
      <c r="X2010" s="293"/>
      <c r="Z2010" s="886"/>
      <c r="AA2010" s="886"/>
      <c r="AB2010" s="887"/>
      <c r="AC2010" s="886"/>
      <c r="AI2010" s="806" t="s">
        <v>830</v>
      </c>
      <c r="AJ2010" s="807">
        <v>130</v>
      </c>
      <c r="AK2010" s="807">
        <v>36</v>
      </c>
      <c r="AL2010" s="759" t="str">
        <f t="shared" si="63"/>
        <v>Adulto</v>
      </c>
    </row>
    <row r="2011" spans="1:38" ht="15">
      <c r="A2011" s="806" t="s">
        <v>845</v>
      </c>
      <c r="B2011" s="806" t="s">
        <v>666</v>
      </c>
      <c r="C2011" s="806" t="s">
        <v>783</v>
      </c>
      <c r="D2011" s="806" t="s">
        <v>784</v>
      </c>
      <c r="E2011" s="807">
        <v>270</v>
      </c>
      <c r="K2011" s="806" t="s">
        <v>684</v>
      </c>
      <c r="L2011" s="806" t="s">
        <v>851</v>
      </c>
      <c r="M2011" s="806" t="s">
        <v>673</v>
      </c>
      <c r="N2011" s="807">
        <v>21</v>
      </c>
      <c r="O2011" s="884"/>
      <c r="P2011" s="806" t="s">
        <v>827</v>
      </c>
      <c r="Q2011" s="807">
        <v>77</v>
      </c>
      <c r="R2011" s="807">
        <v>53</v>
      </c>
      <c r="S2011" s="759" t="str">
        <f t="shared" si="62"/>
        <v>Adulto</v>
      </c>
      <c r="U2011" s="886"/>
      <c r="V2011" s="887"/>
      <c r="W2011" s="887"/>
      <c r="X2011" s="293"/>
      <c r="Z2011" s="886"/>
      <c r="AA2011" s="886"/>
      <c r="AB2011" s="887"/>
      <c r="AC2011" s="886"/>
      <c r="AI2011" s="806" t="s">
        <v>830</v>
      </c>
      <c r="AJ2011" s="807">
        <v>106</v>
      </c>
      <c r="AK2011" s="807">
        <v>37</v>
      </c>
      <c r="AL2011" s="759" t="str">
        <f t="shared" si="63"/>
        <v>Adulto</v>
      </c>
    </row>
    <row r="2012" spans="1:38" ht="15">
      <c r="A2012" s="806" t="s">
        <v>845</v>
      </c>
      <c r="B2012" s="806" t="s">
        <v>669</v>
      </c>
      <c r="C2012" s="806" t="s">
        <v>788</v>
      </c>
      <c r="D2012" s="806" t="s">
        <v>789</v>
      </c>
      <c r="E2012" s="807">
        <v>1</v>
      </c>
      <c r="K2012" s="806" t="s">
        <v>684</v>
      </c>
      <c r="L2012" s="806" t="s">
        <v>851</v>
      </c>
      <c r="M2012" s="806" t="s">
        <v>674</v>
      </c>
      <c r="N2012" s="807">
        <v>13572</v>
      </c>
      <c r="O2012" s="884"/>
      <c r="P2012" s="806" t="s">
        <v>827</v>
      </c>
      <c r="Q2012" s="807">
        <v>80</v>
      </c>
      <c r="R2012" s="807">
        <v>54</v>
      </c>
      <c r="S2012" s="759" t="str">
        <f t="shared" si="62"/>
        <v>Adulto</v>
      </c>
      <c r="U2012" s="886"/>
      <c r="V2012" s="887"/>
      <c r="W2012" s="887"/>
      <c r="X2012" s="293"/>
      <c r="Z2012" s="886"/>
      <c r="AA2012" s="886"/>
      <c r="AB2012" s="887"/>
      <c r="AC2012" s="886"/>
      <c r="AI2012" s="806" t="s">
        <v>830</v>
      </c>
      <c r="AJ2012" s="807">
        <v>118</v>
      </c>
      <c r="AK2012" s="807">
        <v>38</v>
      </c>
      <c r="AL2012" s="759" t="str">
        <f t="shared" si="63"/>
        <v>Adulto</v>
      </c>
    </row>
    <row r="2013" spans="1:38" ht="15">
      <c r="A2013" s="806" t="s">
        <v>845</v>
      </c>
      <c r="B2013" s="806" t="s">
        <v>669</v>
      </c>
      <c r="C2013" s="806" t="s">
        <v>783</v>
      </c>
      <c r="D2013" s="806" t="s">
        <v>784</v>
      </c>
      <c r="E2013" s="807">
        <v>1</v>
      </c>
      <c r="K2013" s="806" t="s">
        <v>684</v>
      </c>
      <c r="L2013" s="806" t="s">
        <v>851</v>
      </c>
      <c r="M2013" s="806" t="s">
        <v>676</v>
      </c>
      <c r="N2013" s="807">
        <v>8</v>
      </c>
      <c r="O2013" s="884"/>
      <c r="P2013" s="806" t="s">
        <v>827</v>
      </c>
      <c r="Q2013" s="807">
        <v>68</v>
      </c>
      <c r="R2013" s="807">
        <v>55</v>
      </c>
      <c r="S2013" s="759" t="str">
        <f t="shared" si="62"/>
        <v>Adulto</v>
      </c>
      <c r="U2013" s="886"/>
      <c r="V2013" s="887"/>
      <c r="W2013" s="887"/>
      <c r="X2013" s="293"/>
      <c r="Z2013" s="886"/>
      <c r="AA2013" s="886"/>
      <c r="AB2013" s="887"/>
      <c r="AC2013" s="886"/>
      <c r="AI2013" s="806" t="s">
        <v>830</v>
      </c>
      <c r="AJ2013" s="807">
        <v>124</v>
      </c>
      <c r="AK2013" s="807">
        <v>39</v>
      </c>
      <c r="AL2013" s="759" t="str">
        <f t="shared" si="63"/>
        <v>Adulto</v>
      </c>
    </row>
    <row r="2014" spans="1:38" ht="15">
      <c r="A2014" s="806" t="s">
        <v>845</v>
      </c>
      <c r="B2014" s="806" t="s">
        <v>787</v>
      </c>
      <c r="C2014" s="806" t="s">
        <v>788</v>
      </c>
      <c r="D2014" s="806" t="s">
        <v>789</v>
      </c>
      <c r="E2014" s="807">
        <v>2</v>
      </c>
      <c r="K2014" s="806" t="s">
        <v>684</v>
      </c>
      <c r="L2014" s="806" t="s">
        <v>851</v>
      </c>
      <c r="M2014" s="806" t="s">
        <v>678</v>
      </c>
      <c r="N2014" s="807">
        <v>68</v>
      </c>
      <c r="O2014" s="884"/>
      <c r="P2014" s="806" t="s">
        <v>827</v>
      </c>
      <c r="Q2014" s="807">
        <v>72</v>
      </c>
      <c r="R2014" s="807">
        <v>56</v>
      </c>
      <c r="S2014" s="759" t="str">
        <f t="shared" si="62"/>
        <v>Adulto</v>
      </c>
      <c r="U2014" s="886"/>
      <c r="V2014" s="887"/>
      <c r="W2014" s="887"/>
      <c r="X2014" s="293"/>
      <c r="Z2014" s="886"/>
      <c r="AA2014" s="886"/>
      <c r="AB2014" s="887"/>
      <c r="AC2014" s="886"/>
      <c r="AI2014" s="806" t="s">
        <v>830</v>
      </c>
      <c r="AJ2014" s="807">
        <v>135</v>
      </c>
      <c r="AK2014" s="807">
        <v>40</v>
      </c>
      <c r="AL2014" s="759" t="str">
        <f t="shared" si="63"/>
        <v>Adulto</v>
      </c>
    </row>
    <row r="2015" spans="1:38" ht="15">
      <c r="A2015" s="806" t="s">
        <v>845</v>
      </c>
      <c r="B2015" s="806" t="s">
        <v>787</v>
      </c>
      <c r="C2015" s="806" t="s">
        <v>788</v>
      </c>
      <c r="D2015" s="806" t="s">
        <v>784</v>
      </c>
      <c r="E2015" s="807">
        <v>5</v>
      </c>
      <c r="K2015" s="806" t="s">
        <v>684</v>
      </c>
      <c r="L2015" s="806" t="s">
        <v>851</v>
      </c>
      <c r="M2015" s="806" t="s">
        <v>683</v>
      </c>
      <c r="N2015" s="807">
        <v>9</v>
      </c>
      <c r="O2015" s="884"/>
      <c r="P2015" s="806" t="s">
        <v>827</v>
      </c>
      <c r="Q2015" s="807">
        <v>77</v>
      </c>
      <c r="R2015" s="807">
        <v>57</v>
      </c>
      <c r="S2015" s="759" t="str">
        <f t="shared" si="62"/>
        <v>Adulto</v>
      </c>
      <c r="U2015" s="886"/>
      <c r="V2015" s="887"/>
      <c r="W2015" s="887"/>
      <c r="X2015" s="293"/>
      <c r="Z2015" s="886"/>
      <c r="AA2015" s="886"/>
      <c r="AB2015" s="887"/>
      <c r="AC2015" s="886"/>
      <c r="AI2015" s="806" t="s">
        <v>830</v>
      </c>
      <c r="AJ2015" s="807">
        <v>132</v>
      </c>
      <c r="AK2015" s="807">
        <v>41</v>
      </c>
      <c r="AL2015" s="759" t="str">
        <f t="shared" si="63"/>
        <v>Adulto</v>
      </c>
    </row>
    <row r="2016" spans="1:38" ht="15">
      <c r="A2016" s="806" t="s">
        <v>845</v>
      </c>
      <c r="B2016" s="806" t="s">
        <v>787</v>
      </c>
      <c r="C2016" s="806" t="s">
        <v>783</v>
      </c>
      <c r="D2016" s="806" t="s">
        <v>789</v>
      </c>
      <c r="E2016" s="807">
        <v>1</v>
      </c>
      <c r="K2016" s="806" t="s">
        <v>684</v>
      </c>
      <c r="L2016" s="806" t="s">
        <v>851</v>
      </c>
      <c r="M2016" s="806" t="s">
        <v>684</v>
      </c>
      <c r="N2016" s="807">
        <v>2490</v>
      </c>
      <c r="O2016" s="884"/>
      <c r="P2016" s="806" t="s">
        <v>827</v>
      </c>
      <c r="Q2016" s="807">
        <v>76</v>
      </c>
      <c r="R2016" s="807">
        <v>58</v>
      </c>
      <c r="S2016" s="759" t="str">
        <f t="shared" si="62"/>
        <v>Adulto</v>
      </c>
      <c r="U2016" s="886"/>
      <c r="V2016" s="887"/>
      <c r="W2016" s="887"/>
      <c r="X2016" s="293"/>
      <c r="Z2016" s="886"/>
      <c r="AA2016" s="886"/>
      <c r="AB2016" s="887"/>
      <c r="AC2016" s="886"/>
      <c r="AI2016" s="806" t="s">
        <v>830</v>
      </c>
      <c r="AJ2016" s="807">
        <v>129</v>
      </c>
      <c r="AK2016" s="807">
        <v>42</v>
      </c>
      <c r="AL2016" s="759" t="str">
        <f t="shared" si="63"/>
        <v>Adulto</v>
      </c>
    </row>
    <row r="2017" spans="1:38" ht="15">
      <c r="A2017" s="806" t="s">
        <v>845</v>
      </c>
      <c r="B2017" s="806" t="s">
        <v>787</v>
      </c>
      <c r="C2017" s="806" t="s">
        <v>783</v>
      </c>
      <c r="D2017" s="806" t="s">
        <v>784</v>
      </c>
      <c r="E2017" s="807">
        <v>3</v>
      </c>
      <c r="K2017" s="806" t="s">
        <v>684</v>
      </c>
      <c r="L2017" s="806" t="s">
        <v>858</v>
      </c>
      <c r="M2017" s="806" t="s">
        <v>662</v>
      </c>
      <c r="N2017" s="807">
        <v>268</v>
      </c>
      <c r="O2017" s="884"/>
      <c r="P2017" s="806" t="s">
        <v>827</v>
      </c>
      <c r="Q2017" s="807">
        <v>84</v>
      </c>
      <c r="R2017" s="807">
        <v>59</v>
      </c>
      <c r="S2017" s="759" t="str">
        <f t="shared" si="62"/>
        <v>Adulto</v>
      </c>
      <c r="U2017" s="886"/>
      <c r="V2017" s="887"/>
      <c r="W2017" s="887"/>
      <c r="X2017" s="293"/>
      <c r="Z2017" s="886"/>
      <c r="AA2017" s="886"/>
      <c r="AB2017" s="887"/>
      <c r="AC2017" s="886"/>
      <c r="AI2017" s="806" t="s">
        <v>830</v>
      </c>
      <c r="AJ2017" s="807">
        <v>134</v>
      </c>
      <c r="AK2017" s="807">
        <v>43</v>
      </c>
      <c r="AL2017" s="759" t="str">
        <f t="shared" si="63"/>
        <v>Adulto</v>
      </c>
    </row>
    <row r="2018" spans="1:38" ht="15">
      <c r="A2018" s="806" t="s">
        <v>845</v>
      </c>
      <c r="B2018" s="806" t="s">
        <v>815</v>
      </c>
      <c r="C2018" s="806" t="s">
        <v>788</v>
      </c>
      <c r="D2018" s="806" t="s">
        <v>789</v>
      </c>
      <c r="E2018" s="807">
        <v>865</v>
      </c>
      <c r="K2018" s="806" t="s">
        <v>684</v>
      </c>
      <c r="L2018" s="806" t="s">
        <v>858</v>
      </c>
      <c r="M2018" s="806" t="s">
        <v>820</v>
      </c>
      <c r="N2018" s="807">
        <v>41</v>
      </c>
      <c r="O2018" s="884"/>
      <c r="P2018" s="806" t="s">
        <v>827</v>
      </c>
      <c r="Q2018" s="807">
        <v>81</v>
      </c>
      <c r="R2018" s="807">
        <v>60</v>
      </c>
      <c r="S2018" s="759" t="str">
        <f t="shared" si="62"/>
        <v>Vejez</v>
      </c>
      <c r="U2018" s="886"/>
      <c r="V2018" s="887"/>
      <c r="W2018" s="887"/>
      <c r="X2018" s="293"/>
      <c r="Z2018" s="886"/>
      <c r="AA2018" s="886"/>
      <c r="AB2018" s="887"/>
      <c r="AC2018" s="886"/>
      <c r="AI2018" s="806" t="s">
        <v>830</v>
      </c>
      <c r="AJ2018" s="807">
        <v>109</v>
      </c>
      <c r="AK2018" s="807">
        <v>44</v>
      </c>
      <c r="AL2018" s="759" t="str">
        <f t="shared" si="63"/>
        <v>Adulto</v>
      </c>
    </row>
    <row r="2019" spans="1:38" ht="15">
      <c r="A2019" s="806" t="s">
        <v>845</v>
      </c>
      <c r="B2019" s="806" t="s">
        <v>815</v>
      </c>
      <c r="C2019" s="806" t="s">
        <v>788</v>
      </c>
      <c r="D2019" s="806" t="s">
        <v>784</v>
      </c>
      <c r="E2019" s="807">
        <v>901</v>
      </c>
      <c r="K2019" s="806" t="s">
        <v>684</v>
      </c>
      <c r="L2019" s="806" t="s">
        <v>858</v>
      </c>
      <c r="M2019" s="806" t="s">
        <v>806</v>
      </c>
      <c r="N2019" s="807">
        <v>12</v>
      </c>
      <c r="O2019" s="884"/>
      <c r="P2019" s="806" t="s">
        <v>827</v>
      </c>
      <c r="Q2019" s="807">
        <v>77</v>
      </c>
      <c r="R2019" s="807">
        <v>61</v>
      </c>
      <c r="S2019" s="759" t="str">
        <f t="shared" si="62"/>
        <v>Vejez</v>
      </c>
      <c r="U2019" s="886"/>
      <c r="V2019" s="887"/>
      <c r="W2019" s="887"/>
      <c r="X2019" s="293"/>
      <c r="Z2019" s="886"/>
      <c r="AA2019" s="886"/>
      <c r="AB2019" s="887"/>
      <c r="AC2019" s="886"/>
      <c r="AI2019" s="806" t="s">
        <v>830</v>
      </c>
      <c r="AJ2019" s="807">
        <v>85</v>
      </c>
      <c r="AK2019" s="807">
        <v>45</v>
      </c>
      <c r="AL2019" s="759" t="str">
        <f t="shared" si="63"/>
        <v>Adulto</v>
      </c>
    </row>
    <row r="2020" spans="1:38" ht="15">
      <c r="A2020" s="806" t="s">
        <v>845</v>
      </c>
      <c r="B2020" s="806" t="s">
        <v>815</v>
      </c>
      <c r="C2020" s="806" t="s">
        <v>783</v>
      </c>
      <c r="D2020" s="806" t="s">
        <v>789</v>
      </c>
      <c r="E2020" s="807">
        <v>632</v>
      </c>
      <c r="K2020" s="806" t="s">
        <v>684</v>
      </c>
      <c r="L2020" s="806" t="s">
        <v>858</v>
      </c>
      <c r="M2020" s="806" t="s">
        <v>786</v>
      </c>
      <c r="N2020" s="807">
        <v>50</v>
      </c>
      <c r="O2020" s="884"/>
      <c r="P2020" s="806" t="s">
        <v>827</v>
      </c>
      <c r="Q2020" s="807">
        <v>73</v>
      </c>
      <c r="R2020" s="807">
        <v>62</v>
      </c>
      <c r="S2020" s="759" t="str">
        <f t="shared" si="62"/>
        <v>Vejez</v>
      </c>
      <c r="U2020" s="886"/>
      <c r="V2020" s="887"/>
      <c r="W2020" s="887"/>
      <c r="X2020" s="293"/>
      <c r="Z2020" s="886"/>
      <c r="AA2020" s="886"/>
      <c r="AB2020" s="887"/>
      <c r="AC2020" s="886"/>
      <c r="AI2020" s="806" t="s">
        <v>830</v>
      </c>
      <c r="AJ2020" s="807">
        <v>116</v>
      </c>
      <c r="AK2020" s="807">
        <v>46</v>
      </c>
      <c r="AL2020" s="759" t="str">
        <f t="shared" si="63"/>
        <v>Adulto</v>
      </c>
    </row>
    <row r="2021" spans="1:38" ht="15">
      <c r="A2021" s="806" t="s">
        <v>845</v>
      </c>
      <c r="B2021" s="806" t="s">
        <v>815</v>
      </c>
      <c r="C2021" s="806" t="s">
        <v>783</v>
      </c>
      <c r="D2021" s="806" t="s">
        <v>784</v>
      </c>
      <c r="E2021" s="807">
        <v>761</v>
      </c>
      <c r="K2021" s="806" t="s">
        <v>684</v>
      </c>
      <c r="L2021" s="806" t="s">
        <v>858</v>
      </c>
      <c r="M2021" s="806" t="s">
        <v>808</v>
      </c>
      <c r="N2021" s="807">
        <v>42</v>
      </c>
      <c r="O2021" s="884"/>
      <c r="P2021" s="806" t="s">
        <v>827</v>
      </c>
      <c r="Q2021" s="807">
        <v>68</v>
      </c>
      <c r="R2021" s="807">
        <v>63</v>
      </c>
      <c r="S2021" s="759" t="str">
        <f t="shared" si="62"/>
        <v>Vejez</v>
      </c>
      <c r="U2021" s="886"/>
      <c r="V2021" s="887"/>
      <c r="W2021" s="887"/>
      <c r="X2021" s="293"/>
      <c r="Z2021" s="886"/>
      <c r="AA2021" s="886"/>
      <c r="AB2021" s="887"/>
      <c r="AC2021" s="886"/>
      <c r="AI2021" s="806" t="s">
        <v>830</v>
      </c>
      <c r="AJ2021" s="807">
        <v>116</v>
      </c>
      <c r="AK2021" s="807">
        <v>47</v>
      </c>
      <c r="AL2021" s="759" t="str">
        <f t="shared" si="63"/>
        <v>Adulto</v>
      </c>
    </row>
    <row r="2022" spans="1:38" ht="15">
      <c r="A2022" s="806" t="s">
        <v>845</v>
      </c>
      <c r="B2022" s="806" t="s">
        <v>818</v>
      </c>
      <c r="C2022" s="806" t="s">
        <v>788</v>
      </c>
      <c r="D2022" s="806" t="s">
        <v>789</v>
      </c>
      <c r="E2022" s="807">
        <v>5</v>
      </c>
      <c r="K2022" s="806" t="s">
        <v>684</v>
      </c>
      <c r="L2022" s="806" t="s">
        <v>858</v>
      </c>
      <c r="M2022" s="806" t="s">
        <v>790</v>
      </c>
      <c r="N2022" s="807">
        <v>7</v>
      </c>
      <c r="O2022" s="884"/>
      <c r="P2022" s="806" t="s">
        <v>827</v>
      </c>
      <c r="Q2022" s="807">
        <v>85</v>
      </c>
      <c r="R2022" s="807">
        <v>64</v>
      </c>
      <c r="S2022" s="759" t="str">
        <f t="shared" si="62"/>
        <v>Vejez</v>
      </c>
      <c r="U2022" s="886"/>
      <c r="V2022" s="887"/>
      <c r="W2022" s="887"/>
      <c r="X2022" s="293"/>
      <c r="Z2022" s="886"/>
      <c r="AA2022" s="886"/>
      <c r="AB2022" s="887"/>
      <c r="AC2022" s="886"/>
      <c r="AI2022" s="806" t="s">
        <v>830</v>
      </c>
      <c r="AJ2022" s="807">
        <v>104</v>
      </c>
      <c r="AK2022" s="807">
        <v>48</v>
      </c>
      <c r="AL2022" s="759" t="str">
        <f t="shared" si="63"/>
        <v>Adulto</v>
      </c>
    </row>
    <row r="2023" spans="1:38" ht="15">
      <c r="A2023" s="806" t="s">
        <v>845</v>
      </c>
      <c r="B2023" s="806" t="s">
        <v>818</v>
      </c>
      <c r="C2023" s="806" t="s">
        <v>788</v>
      </c>
      <c r="D2023" s="806" t="s">
        <v>784</v>
      </c>
      <c r="E2023" s="807">
        <v>21</v>
      </c>
      <c r="K2023" s="806" t="s">
        <v>684</v>
      </c>
      <c r="L2023" s="806" t="s">
        <v>858</v>
      </c>
      <c r="M2023" s="806" t="s">
        <v>791</v>
      </c>
      <c r="N2023" s="807">
        <v>153</v>
      </c>
      <c r="O2023" s="884"/>
      <c r="P2023" s="806" t="s">
        <v>827</v>
      </c>
      <c r="Q2023" s="807">
        <v>56</v>
      </c>
      <c r="R2023" s="807">
        <v>65</v>
      </c>
      <c r="S2023" s="759" t="str">
        <f t="shared" si="62"/>
        <v>Vejez</v>
      </c>
      <c r="U2023" s="886"/>
      <c r="V2023" s="887"/>
      <c r="W2023" s="887"/>
      <c r="X2023" s="293"/>
      <c r="Z2023" s="886"/>
      <c r="AA2023" s="886"/>
      <c r="AB2023" s="887"/>
      <c r="AC2023" s="886"/>
      <c r="AI2023" s="806" t="s">
        <v>830</v>
      </c>
      <c r="AJ2023" s="807">
        <v>100</v>
      </c>
      <c r="AK2023" s="807">
        <v>49</v>
      </c>
      <c r="AL2023" s="759" t="str">
        <f t="shared" si="63"/>
        <v>Adulto</v>
      </c>
    </row>
    <row r="2024" spans="1:38" ht="15">
      <c r="A2024" s="806" t="s">
        <v>845</v>
      </c>
      <c r="B2024" s="806" t="s">
        <v>818</v>
      </c>
      <c r="C2024" s="806" t="s">
        <v>783</v>
      </c>
      <c r="D2024" s="806" t="s">
        <v>789</v>
      </c>
      <c r="E2024" s="807">
        <v>11</v>
      </c>
      <c r="K2024" s="806" t="s">
        <v>684</v>
      </c>
      <c r="L2024" s="806" t="s">
        <v>858</v>
      </c>
      <c r="M2024" s="806" t="s">
        <v>824</v>
      </c>
      <c r="N2024" s="807">
        <v>14</v>
      </c>
      <c r="O2024" s="884"/>
      <c r="P2024" s="806" t="s">
        <v>827</v>
      </c>
      <c r="Q2024" s="807">
        <v>62</v>
      </c>
      <c r="R2024" s="807">
        <v>66</v>
      </c>
      <c r="S2024" s="759" t="str">
        <f t="shared" si="62"/>
        <v>Vejez</v>
      </c>
      <c r="U2024" s="886"/>
      <c r="V2024" s="887"/>
      <c r="W2024" s="887"/>
      <c r="X2024" s="293"/>
      <c r="Z2024" s="886"/>
      <c r="AA2024" s="886"/>
      <c r="AB2024" s="887"/>
      <c r="AC2024" s="886"/>
      <c r="AI2024" s="806" t="s">
        <v>830</v>
      </c>
      <c r="AJ2024" s="807">
        <v>106</v>
      </c>
      <c r="AK2024" s="807">
        <v>50</v>
      </c>
      <c r="AL2024" s="759" t="str">
        <f t="shared" si="63"/>
        <v>Adulto</v>
      </c>
    </row>
    <row r="2025" spans="1:38" ht="15">
      <c r="A2025" s="806" t="s">
        <v>845</v>
      </c>
      <c r="B2025" s="806" t="s">
        <v>818</v>
      </c>
      <c r="C2025" s="806" t="s">
        <v>783</v>
      </c>
      <c r="D2025" s="806" t="s">
        <v>784</v>
      </c>
      <c r="E2025" s="807">
        <v>28</v>
      </c>
      <c r="K2025" s="806" t="s">
        <v>684</v>
      </c>
      <c r="L2025" s="806" t="s">
        <v>858</v>
      </c>
      <c r="M2025" s="806" t="s">
        <v>826</v>
      </c>
      <c r="N2025" s="807">
        <v>8</v>
      </c>
      <c r="O2025" s="884"/>
      <c r="P2025" s="806" t="s">
        <v>827</v>
      </c>
      <c r="Q2025" s="807">
        <v>62</v>
      </c>
      <c r="R2025" s="807">
        <v>67</v>
      </c>
      <c r="S2025" s="759" t="str">
        <f t="shared" si="62"/>
        <v>Vejez</v>
      </c>
      <c r="U2025" s="886"/>
      <c r="V2025" s="887"/>
      <c r="W2025" s="887"/>
      <c r="X2025" s="293"/>
      <c r="Z2025" s="886"/>
      <c r="AA2025" s="886"/>
      <c r="AB2025" s="887"/>
      <c r="AC2025" s="886"/>
      <c r="AI2025" s="806" t="s">
        <v>830</v>
      </c>
      <c r="AJ2025" s="807">
        <v>99</v>
      </c>
      <c r="AK2025" s="807">
        <v>51</v>
      </c>
      <c r="AL2025" s="759" t="str">
        <f t="shared" si="63"/>
        <v>Adulto</v>
      </c>
    </row>
    <row r="2026" spans="1:38" ht="15">
      <c r="A2026" s="806" t="s">
        <v>892</v>
      </c>
      <c r="B2026" s="806" t="s">
        <v>782</v>
      </c>
      <c r="C2026" s="806" t="s">
        <v>788</v>
      </c>
      <c r="D2026" s="806" t="s">
        <v>789</v>
      </c>
      <c r="E2026" s="807">
        <v>10</v>
      </c>
      <c r="K2026" s="806" t="s">
        <v>684</v>
      </c>
      <c r="L2026" s="806" t="s">
        <v>858</v>
      </c>
      <c r="M2026" s="806" t="s">
        <v>810</v>
      </c>
      <c r="N2026" s="807">
        <v>1</v>
      </c>
      <c r="O2026" s="884"/>
      <c r="P2026" s="806" t="s">
        <v>827</v>
      </c>
      <c r="Q2026" s="807">
        <v>59</v>
      </c>
      <c r="R2026" s="807">
        <v>68</v>
      </c>
      <c r="S2026" s="759" t="str">
        <f t="shared" si="62"/>
        <v>Vejez</v>
      </c>
      <c r="U2026" s="886"/>
      <c r="V2026" s="887"/>
      <c r="W2026" s="887"/>
      <c r="X2026" s="293"/>
      <c r="Z2026" s="886"/>
      <c r="AA2026" s="886"/>
      <c r="AB2026" s="887"/>
      <c r="AC2026" s="886"/>
      <c r="AI2026" s="806" t="s">
        <v>830</v>
      </c>
      <c r="AJ2026" s="807">
        <v>106</v>
      </c>
      <c r="AK2026" s="807">
        <v>52</v>
      </c>
      <c r="AL2026" s="759" t="str">
        <f t="shared" si="63"/>
        <v>Adulto</v>
      </c>
    </row>
    <row r="2027" spans="1:38" ht="15">
      <c r="A2027" s="806" t="s">
        <v>892</v>
      </c>
      <c r="B2027" s="806" t="s">
        <v>782</v>
      </c>
      <c r="C2027" s="806" t="s">
        <v>788</v>
      </c>
      <c r="D2027" s="806" t="s">
        <v>784</v>
      </c>
      <c r="E2027" s="807">
        <v>10</v>
      </c>
      <c r="K2027" s="806" t="s">
        <v>684</v>
      </c>
      <c r="L2027" s="806" t="s">
        <v>858</v>
      </c>
      <c r="M2027" s="806" t="s">
        <v>666</v>
      </c>
      <c r="N2027" s="807">
        <v>100</v>
      </c>
      <c r="O2027" s="884"/>
      <c r="P2027" s="806" t="s">
        <v>827</v>
      </c>
      <c r="Q2027" s="807">
        <v>58</v>
      </c>
      <c r="R2027" s="807">
        <v>69</v>
      </c>
      <c r="S2027" s="759" t="str">
        <f t="shared" si="62"/>
        <v>Vejez</v>
      </c>
      <c r="U2027" s="886"/>
      <c r="V2027" s="887"/>
      <c r="W2027" s="887"/>
      <c r="X2027" s="293"/>
      <c r="Z2027" s="886"/>
      <c r="AA2027" s="886"/>
      <c r="AB2027" s="887"/>
      <c r="AC2027" s="886"/>
      <c r="AI2027" s="806" t="s">
        <v>830</v>
      </c>
      <c r="AJ2027" s="807">
        <v>100</v>
      </c>
      <c r="AK2027" s="807">
        <v>53</v>
      </c>
      <c r="AL2027" s="759" t="str">
        <f t="shared" si="63"/>
        <v>Adulto</v>
      </c>
    </row>
    <row r="2028" spans="1:38" ht="15">
      <c r="A2028" s="806" t="s">
        <v>892</v>
      </c>
      <c r="B2028" s="806" t="s">
        <v>782</v>
      </c>
      <c r="C2028" s="806" t="s">
        <v>783</v>
      </c>
      <c r="D2028" s="806" t="s">
        <v>789</v>
      </c>
      <c r="E2028" s="807">
        <v>13</v>
      </c>
      <c r="K2028" s="806" t="s">
        <v>684</v>
      </c>
      <c r="L2028" s="806" t="s">
        <v>858</v>
      </c>
      <c r="M2028" s="806" t="s">
        <v>794</v>
      </c>
      <c r="N2028" s="807">
        <v>49</v>
      </c>
      <c r="O2028" s="884"/>
      <c r="P2028" s="806" t="s">
        <v>827</v>
      </c>
      <c r="Q2028" s="807">
        <v>61</v>
      </c>
      <c r="R2028" s="807">
        <v>70</v>
      </c>
      <c r="S2028" s="759" t="str">
        <f t="shared" si="62"/>
        <v>Vejez</v>
      </c>
      <c r="U2028" s="886"/>
      <c r="V2028" s="887"/>
      <c r="W2028" s="887"/>
      <c r="X2028" s="293"/>
      <c r="Z2028" s="886"/>
      <c r="AA2028" s="886"/>
      <c r="AB2028" s="887"/>
      <c r="AC2028" s="886"/>
      <c r="AI2028" s="806" t="s">
        <v>830</v>
      </c>
      <c r="AJ2028" s="807">
        <v>117</v>
      </c>
      <c r="AK2028" s="807">
        <v>54</v>
      </c>
      <c r="AL2028" s="759" t="str">
        <f t="shared" si="63"/>
        <v>Adulto</v>
      </c>
    </row>
    <row r="2029" spans="1:38" ht="15">
      <c r="A2029" s="806" t="s">
        <v>892</v>
      </c>
      <c r="B2029" s="806" t="s">
        <v>782</v>
      </c>
      <c r="C2029" s="806" t="s">
        <v>783</v>
      </c>
      <c r="D2029" s="806" t="s">
        <v>784</v>
      </c>
      <c r="E2029" s="807">
        <v>7</v>
      </c>
      <c r="K2029" s="806" t="s">
        <v>684</v>
      </c>
      <c r="L2029" s="806" t="s">
        <v>858</v>
      </c>
      <c r="M2029" s="806" t="s">
        <v>795</v>
      </c>
      <c r="N2029" s="807">
        <v>2</v>
      </c>
      <c r="O2029" s="884"/>
      <c r="P2029" s="806" t="s">
        <v>827</v>
      </c>
      <c r="Q2029" s="807">
        <v>37</v>
      </c>
      <c r="R2029" s="807">
        <v>71</v>
      </c>
      <c r="S2029" s="759" t="str">
        <f t="shared" si="62"/>
        <v>Vejez</v>
      </c>
      <c r="U2029" s="886"/>
      <c r="V2029" s="887"/>
      <c r="W2029" s="887"/>
      <c r="X2029" s="293"/>
      <c r="Z2029" s="886"/>
      <c r="AA2029" s="886"/>
      <c r="AB2029" s="887"/>
      <c r="AC2029" s="886"/>
      <c r="AI2029" s="806" t="s">
        <v>830</v>
      </c>
      <c r="AJ2029" s="807">
        <v>128</v>
      </c>
      <c r="AK2029" s="807">
        <v>55</v>
      </c>
      <c r="AL2029" s="759" t="str">
        <f t="shared" si="63"/>
        <v>Adulto</v>
      </c>
    </row>
    <row r="2030" spans="1:38" ht="15">
      <c r="A2030" s="806" t="s">
        <v>892</v>
      </c>
      <c r="B2030" s="806" t="s">
        <v>662</v>
      </c>
      <c r="C2030" s="806" t="s">
        <v>788</v>
      </c>
      <c r="D2030" s="806" t="s">
        <v>789</v>
      </c>
      <c r="E2030" s="807">
        <v>3040</v>
      </c>
      <c r="K2030" s="806" t="s">
        <v>684</v>
      </c>
      <c r="L2030" s="806" t="s">
        <v>858</v>
      </c>
      <c r="M2030" s="806" t="s">
        <v>829</v>
      </c>
      <c r="N2030" s="807">
        <v>64</v>
      </c>
      <c r="O2030" s="884"/>
      <c r="P2030" s="806" t="s">
        <v>827</v>
      </c>
      <c r="Q2030" s="807">
        <v>33</v>
      </c>
      <c r="R2030" s="807">
        <v>72</v>
      </c>
      <c r="S2030" s="759" t="str">
        <f t="shared" si="62"/>
        <v>Vejez</v>
      </c>
      <c r="U2030" s="886"/>
      <c r="V2030" s="887"/>
      <c r="W2030" s="887"/>
      <c r="X2030" s="293"/>
      <c r="Z2030" s="886"/>
      <c r="AA2030" s="886"/>
      <c r="AB2030" s="887"/>
      <c r="AC2030" s="886"/>
      <c r="AI2030" s="806" t="s">
        <v>830</v>
      </c>
      <c r="AJ2030" s="807">
        <v>110</v>
      </c>
      <c r="AK2030" s="807">
        <v>56</v>
      </c>
      <c r="AL2030" s="759" t="str">
        <f t="shared" si="63"/>
        <v>Adulto</v>
      </c>
    </row>
    <row r="2031" spans="1:38" ht="15">
      <c r="A2031" s="806" t="s">
        <v>892</v>
      </c>
      <c r="B2031" s="806" t="s">
        <v>662</v>
      </c>
      <c r="C2031" s="806" t="s">
        <v>788</v>
      </c>
      <c r="D2031" s="806" t="s">
        <v>784</v>
      </c>
      <c r="E2031" s="807">
        <v>4088</v>
      </c>
      <c r="K2031" s="806" t="s">
        <v>684</v>
      </c>
      <c r="L2031" s="806" t="s">
        <v>858</v>
      </c>
      <c r="M2031" s="806" t="s">
        <v>831</v>
      </c>
      <c r="N2031" s="807">
        <v>3</v>
      </c>
      <c r="O2031" s="884"/>
      <c r="P2031" s="806" t="s">
        <v>827</v>
      </c>
      <c r="Q2031" s="807">
        <v>40</v>
      </c>
      <c r="R2031" s="807">
        <v>73</v>
      </c>
      <c r="S2031" s="759" t="str">
        <f t="shared" si="62"/>
        <v>Vejez</v>
      </c>
      <c r="U2031" s="886"/>
      <c r="V2031" s="887"/>
      <c r="W2031" s="887"/>
      <c r="X2031" s="293"/>
      <c r="Z2031" s="886"/>
      <c r="AA2031" s="886"/>
      <c r="AB2031" s="887"/>
      <c r="AC2031" s="886"/>
      <c r="AI2031" s="806" t="s">
        <v>830</v>
      </c>
      <c r="AJ2031" s="807">
        <v>99</v>
      </c>
      <c r="AK2031" s="807">
        <v>57</v>
      </c>
      <c r="AL2031" s="759" t="str">
        <f t="shared" si="63"/>
        <v>Adulto</v>
      </c>
    </row>
    <row r="2032" spans="1:38" ht="15">
      <c r="A2032" s="806" t="s">
        <v>892</v>
      </c>
      <c r="B2032" s="806" t="s">
        <v>662</v>
      </c>
      <c r="C2032" s="806" t="s">
        <v>783</v>
      </c>
      <c r="D2032" s="806" t="s">
        <v>789</v>
      </c>
      <c r="E2032" s="807">
        <v>3402</v>
      </c>
      <c r="K2032" s="806" t="s">
        <v>684</v>
      </c>
      <c r="L2032" s="806" t="s">
        <v>858</v>
      </c>
      <c r="M2032" s="806" t="s">
        <v>798</v>
      </c>
      <c r="N2032" s="807">
        <v>14</v>
      </c>
      <c r="O2032" s="884"/>
      <c r="P2032" s="806" t="s">
        <v>827</v>
      </c>
      <c r="Q2032" s="807">
        <v>34</v>
      </c>
      <c r="R2032" s="807">
        <v>74</v>
      </c>
      <c r="S2032" s="759" t="str">
        <f t="shared" si="62"/>
        <v>Vejez</v>
      </c>
      <c r="U2032" s="886"/>
      <c r="V2032" s="887"/>
      <c r="W2032" s="887"/>
      <c r="X2032" s="293"/>
      <c r="Z2032" s="886"/>
      <c r="AA2032" s="886"/>
      <c r="AB2032" s="887"/>
      <c r="AC2032" s="886"/>
      <c r="AI2032" s="806" t="s">
        <v>830</v>
      </c>
      <c r="AJ2032" s="807">
        <v>87</v>
      </c>
      <c r="AK2032" s="807">
        <v>58</v>
      </c>
      <c r="AL2032" s="759" t="str">
        <f t="shared" si="63"/>
        <v>Adulto</v>
      </c>
    </row>
    <row r="2033" spans="1:38" ht="15">
      <c r="A2033" s="806" t="s">
        <v>892</v>
      </c>
      <c r="B2033" s="806" t="s">
        <v>662</v>
      </c>
      <c r="C2033" s="806" t="s">
        <v>783</v>
      </c>
      <c r="D2033" s="806" t="s">
        <v>784</v>
      </c>
      <c r="E2033" s="807">
        <v>3577</v>
      </c>
      <c r="K2033" s="806" t="s">
        <v>684</v>
      </c>
      <c r="L2033" s="806" t="s">
        <v>858</v>
      </c>
      <c r="M2033" s="806" t="s">
        <v>799</v>
      </c>
      <c r="N2033" s="807">
        <v>263</v>
      </c>
      <c r="O2033" s="884"/>
      <c r="P2033" s="806" t="s">
        <v>827</v>
      </c>
      <c r="Q2033" s="807">
        <v>35</v>
      </c>
      <c r="R2033" s="807">
        <v>75</v>
      </c>
      <c r="S2033" s="759" t="str">
        <f t="shared" si="62"/>
        <v>Vejez</v>
      </c>
      <c r="U2033" s="886"/>
      <c r="V2033" s="887"/>
      <c r="W2033" s="887"/>
      <c r="X2033" s="293"/>
      <c r="Z2033" s="886"/>
      <c r="AA2033" s="886"/>
      <c r="AB2033" s="887"/>
      <c r="AC2033" s="886"/>
      <c r="AI2033" s="806" t="s">
        <v>830</v>
      </c>
      <c r="AJ2033" s="807">
        <v>109</v>
      </c>
      <c r="AK2033" s="807">
        <v>59</v>
      </c>
      <c r="AL2033" s="759" t="str">
        <f t="shared" si="63"/>
        <v>Adulto</v>
      </c>
    </row>
    <row r="2034" spans="1:38" ht="15">
      <c r="A2034" s="806" t="s">
        <v>892</v>
      </c>
      <c r="B2034" s="806" t="s">
        <v>666</v>
      </c>
      <c r="C2034" s="806" t="s">
        <v>788</v>
      </c>
      <c r="D2034" s="806" t="s">
        <v>789</v>
      </c>
      <c r="E2034" s="807">
        <v>84</v>
      </c>
      <c r="K2034" s="806" t="s">
        <v>684</v>
      </c>
      <c r="L2034" s="806" t="s">
        <v>858</v>
      </c>
      <c r="M2034" s="806" t="s">
        <v>801</v>
      </c>
      <c r="N2034" s="807">
        <v>2029</v>
      </c>
      <c r="O2034" s="884"/>
      <c r="P2034" s="806" t="s">
        <v>827</v>
      </c>
      <c r="Q2034" s="807">
        <v>37</v>
      </c>
      <c r="R2034" s="807">
        <v>76</v>
      </c>
      <c r="S2034" s="759" t="str">
        <f t="shared" si="62"/>
        <v>Vejez</v>
      </c>
      <c r="U2034" s="886"/>
      <c r="V2034" s="887"/>
      <c r="W2034" s="887"/>
      <c r="X2034" s="293"/>
      <c r="Z2034" s="886"/>
      <c r="AA2034" s="886"/>
      <c r="AB2034" s="887"/>
      <c r="AC2034" s="886"/>
      <c r="AI2034" s="806" t="s">
        <v>830</v>
      </c>
      <c r="AJ2034" s="807">
        <v>71</v>
      </c>
      <c r="AK2034" s="807">
        <v>60</v>
      </c>
      <c r="AL2034" s="759" t="str">
        <f t="shared" si="63"/>
        <v>Vejez</v>
      </c>
    </row>
    <row r="2035" spans="1:38" ht="15">
      <c r="A2035" s="806" t="s">
        <v>892</v>
      </c>
      <c r="B2035" s="806" t="s">
        <v>666</v>
      </c>
      <c r="C2035" s="806" t="s">
        <v>788</v>
      </c>
      <c r="D2035" s="806" t="s">
        <v>784</v>
      </c>
      <c r="E2035" s="807">
        <v>232</v>
      </c>
      <c r="K2035" s="806" t="s">
        <v>684</v>
      </c>
      <c r="L2035" s="806" t="s">
        <v>858</v>
      </c>
      <c r="M2035" s="806" t="s">
        <v>878</v>
      </c>
      <c r="N2035" s="807">
        <v>1</v>
      </c>
      <c r="O2035" s="884"/>
      <c r="P2035" s="806" t="s">
        <v>827</v>
      </c>
      <c r="Q2035" s="807">
        <v>24</v>
      </c>
      <c r="R2035" s="807">
        <v>77</v>
      </c>
      <c r="S2035" s="759" t="str">
        <f t="shared" si="62"/>
        <v>Vejez</v>
      </c>
      <c r="U2035" s="886"/>
      <c r="V2035" s="887"/>
      <c r="W2035" s="887"/>
      <c r="X2035" s="293"/>
      <c r="Z2035" s="886"/>
      <c r="AA2035" s="886"/>
      <c r="AB2035" s="887"/>
      <c r="AC2035" s="886"/>
      <c r="AI2035" s="806" t="s">
        <v>830</v>
      </c>
      <c r="AJ2035" s="807">
        <v>88</v>
      </c>
      <c r="AK2035" s="807">
        <v>61</v>
      </c>
      <c r="AL2035" s="759" t="str">
        <f t="shared" si="63"/>
        <v>Vejez</v>
      </c>
    </row>
    <row r="2036" spans="1:38" ht="15">
      <c r="A2036" s="806" t="s">
        <v>892</v>
      </c>
      <c r="B2036" s="806" t="s">
        <v>666</v>
      </c>
      <c r="C2036" s="806" t="s">
        <v>783</v>
      </c>
      <c r="D2036" s="806" t="s">
        <v>789</v>
      </c>
      <c r="E2036" s="807">
        <v>121</v>
      </c>
      <c r="K2036" s="806" t="s">
        <v>684</v>
      </c>
      <c r="L2036" s="806" t="s">
        <v>858</v>
      </c>
      <c r="M2036" s="806" t="s">
        <v>674</v>
      </c>
      <c r="N2036" s="807">
        <v>13707</v>
      </c>
      <c r="O2036" s="884"/>
      <c r="P2036" s="806" t="s">
        <v>827</v>
      </c>
      <c r="Q2036" s="807">
        <v>32</v>
      </c>
      <c r="R2036" s="807">
        <v>78</v>
      </c>
      <c r="S2036" s="759" t="str">
        <f t="shared" si="62"/>
        <v>Vejez</v>
      </c>
      <c r="U2036" s="886"/>
      <c r="V2036" s="887"/>
      <c r="W2036" s="887"/>
      <c r="X2036" s="293"/>
      <c r="Z2036" s="886"/>
      <c r="AA2036" s="886"/>
      <c r="AB2036" s="887"/>
      <c r="AC2036" s="886"/>
      <c r="AI2036" s="806" t="s">
        <v>830</v>
      </c>
      <c r="AJ2036" s="807">
        <v>75</v>
      </c>
      <c r="AK2036" s="807">
        <v>62</v>
      </c>
      <c r="AL2036" s="759" t="str">
        <f t="shared" si="63"/>
        <v>Vejez</v>
      </c>
    </row>
    <row r="2037" spans="1:38" ht="15">
      <c r="A2037" s="806" t="s">
        <v>892</v>
      </c>
      <c r="B2037" s="806" t="s">
        <v>666</v>
      </c>
      <c r="C2037" s="806" t="s">
        <v>783</v>
      </c>
      <c r="D2037" s="806" t="s">
        <v>784</v>
      </c>
      <c r="E2037" s="807">
        <v>237</v>
      </c>
      <c r="K2037" s="806" t="s">
        <v>684</v>
      </c>
      <c r="L2037" s="806" t="s">
        <v>858</v>
      </c>
      <c r="M2037" s="806" t="s">
        <v>676</v>
      </c>
      <c r="N2037" s="807">
        <v>29</v>
      </c>
      <c r="O2037" s="884"/>
      <c r="P2037" s="806" t="s">
        <v>827</v>
      </c>
      <c r="Q2037" s="807">
        <v>25</v>
      </c>
      <c r="R2037" s="807">
        <v>79</v>
      </c>
      <c r="S2037" s="759" t="str">
        <f t="shared" si="62"/>
        <v>Vejez</v>
      </c>
      <c r="U2037" s="886"/>
      <c r="V2037" s="887"/>
      <c r="W2037" s="887"/>
      <c r="X2037" s="293"/>
      <c r="Z2037" s="886"/>
      <c r="AA2037" s="886"/>
      <c r="AB2037" s="887"/>
      <c r="AC2037" s="886"/>
      <c r="AI2037" s="806" t="s">
        <v>830</v>
      </c>
      <c r="AJ2037" s="807">
        <v>84</v>
      </c>
      <c r="AK2037" s="807">
        <v>63</v>
      </c>
      <c r="AL2037" s="759" t="str">
        <f t="shared" si="63"/>
        <v>Vejez</v>
      </c>
    </row>
    <row r="2038" spans="1:38" ht="15">
      <c r="A2038" s="806" t="s">
        <v>892</v>
      </c>
      <c r="B2038" s="806" t="s">
        <v>669</v>
      </c>
      <c r="C2038" s="806" t="s">
        <v>788</v>
      </c>
      <c r="D2038" s="806" t="s">
        <v>784</v>
      </c>
      <c r="E2038" s="807">
        <v>1</v>
      </c>
      <c r="K2038" s="806" t="s">
        <v>684</v>
      </c>
      <c r="L2038" s="806" t="s">
        <v>858</v>
      </c>
      <c r="M2038" s="806" t="s">
        <v>678</v>
      </c>
      <c r="N2038" s="807">
        <v>1</v>
      </c>
      <c r="O2038" s="884"/>
      <c r="P2038" s="806" t="s">
        <v>827</v>
      </c>
      <c r="Q2038" s="807">
        <v>19</v>
      </c>
      <c r="R2038" s="807">
        <v>80</v>
      </c>
      <c r="S2038" s="759" t="str">
        <f t="shared" si="62"/>
        <v>Vejez</v>
      </c>
      <c r="U2038" s="886"/>
      <c r="V2038" s="887"/>
      <c r="W2038" s="887"/>
      <c r="X2038" s="293"/>
      <c r="Z2038" s="886"/>
      <c r="AA2038" s="886"/>
      <c r="AB2038" s="887"/>
      <c r="AC2038" s="886"/>
      <c r="AI2038" s="806" t="s">
        <v>830</v>
      </c>
      <c r="AJ2038" s="807">
        <v>56</v>
      </c>
      <c r="AK2038" s="807">
        <v>64</v>
      </c>
      <c r="AL2038" s="759" t="str">
        <f t="shared" si="63"/>
        <v>Vejez</v>
      </c>
    </row>
    <row r="2039" spans="1:38" ht="15">
      <c r="A2039" s="806" t="s">
        <v>892</v>
      </c>
      <c r="B2039" s="806" t="s">
        <v>787</v>
      </c>
      <c r="C2039" s="806" t="s">
        <v>788</v>
      </c>
      <c r="D2039" s="806" t="s">
        <v>789</v>
      </c>
      <c r="E2039" s="807">
        <v>15</v>
      </c>
      <c r="K2039" s="806" t="s">
        <v>684</v>
      </c>
      <c r="L2039" s="806" t="s">
        <v>858</v>
      </c>
      <c r="M2039" s="806" t="s">
        <v>683</v>
      </c>
      <c r="N2039" s="807">
        <v>8</v>
      </c>
      <c r="O2039" s="884"/>
      <c r="P2039" s="806" t="s">
        <v>827</v>
      </c>
      <c r="Q2039" s="807">
        <v>14</v>
      </c>
      <c r="R2039" s="807">
        <v>81</v>
      </c>
      <c r="S2039" s="759" t="str">
        <f t="shared" si="62"/>
        <v>Vejez</v>
      </c>
      <c r="U2039" s="886"/>
      <c r="V2039" s="887"/>
      <c r="W2039" s="887"/>
      <c r="X2039" s="293"/>
      <c r="Z2039" s="886"/>
      <c r="AA2039" s="886"/>
      <c r="AB2039" s="887"/>
      <c r="AC2039" s="886"/>
      <c r="AI2039" s="806" t="s">
        <v>830</v>
      </c>
      <c r="AJ2039" s="807">
        <v>65</v>
      </c>
      <c r="AK2039" s="807">
        <v>65</v>
      </c>
      <c r="AL2039" s="759" t="str">
        <f t="shared" si="63"/>
        <v>Vejez</v>
      </c>
    </row>
    <row r="2040" spans="1:38" ht="15">
      <c r="A2040" s="806" t="s">
        <v>892</v>
      </c>
      <c r="B2040" s="806" t="s">
        <v>787</v>
      </c>
      <c r="C2040" s="806" t="s">
        <v>788</v>
      </c>
      <c r="D2040" s="806" t="s">
        <v>784</v>
      </c>
      <c r="E2040" s="807">
        <v>24</v>
      </c>
      <c r="K2040" s="806" t="s">
        <v>684</v>
      </c>
      <c r="L2040" s="806" t="s">
        <v>858</v>
      </c>
      <c r="M2040" s="806" t="s">
        <v>684</v>
      </c>
      <c r="N2040" s="807">
        <v>2484</v>
      </c>
      <c r="O2040" s="884"/>
      <c r="P2040" s="806" t="s">
        <v>827</v>
      </c>
      <c r="Q2040" s="807">
        <v>17</v>
      </c>
      <c r="R2040" s="807">
        <v>82</v>
      </c>
      <c r="S2040" s="759" t="str">
        <f t="shared" si="62"/>
        <v>Vejez</v>
      </c>
      <c r="U2040" s="886"/>
      <c r="V2040" s="887"/>
      <c r="W2040" s="887"/>
      <c r="X2040" s="293"/>
      <c r="Z2040" s="886"/>
      <c r="AA2040" s="886"/>
      <c r="AB2040" s="887"/>
      <c r="AC2040" s="886"/>
      <c r="AI2040" s="806" t="s">
        <v>830</v>
      </c>
      <c r="AJ2040" s="807">
        <v>62</v>
      </c>
      <c r="AK2040" s="807">
        <v>66</v>
      </c>
      <c r="AL2040" s="759" t="str">
        <f t="shared" si="63"/>
        <v>Vejez</v>
      </c>
    </row>
    <row r="2041" spans="1:38" ht="15">
      <c r="A2041" s="806" t="s">
        <v>892</v>
      </c>
      <c r="B2041" s="806" t="s">
        <v>787</v>
      </c>
      <c r="C2041" s="806" t="s">
        <v>783</v>
      </c>
      <c r="D2041" s="806" t="s">
        <v>789</v>
      </c>
      <c r="E2041" s="807">
        <v>86</v>
      </c>
      <c r="K2041" s="806" t="s">
        <v>684</v>
      </c>
      <c r="L2041" s="806" t="s">
        <v>862</v>
      </c>
      <c r="M2041" s="806" t="s">
        <v>662</v>
      </c>
      <c r="N2041" s="807">
        <v>27</v>
      </c>
      <c r="O2041" s="884"/>
      <c r="P2041" s="806" t="s">
        <v>827</v>
      </c>
      <c r="Q2041" s="807">
        <v>18</v>
      </c>
      <c r="R2041" s="807">
        <v>83</v>
      </c>
      <c r="S2041" s="759" t="str">
        <f t="shared" si="62"/>
        <v>Vejez</v>
      </c>
      <c r="U2041" s="886"/>
      <c r="V2041" s="887"/>
      <c r="W2041" s="887"/>
      <c r="X2041" s="293"/>
      <c r="Z2041" s="886"/>
      <c r="AA2041" s="886"/>
      <c r="AB2041" s="887"/>
      <c r="AC2041" s="886"/>
      <c r="AI2041" s="806" t="s">
        <v>830</v>
      </c>
      <c r="AJ2041" s="807">
        <v>54</v>
      </c>
      <c r="AK2041" s="807">
        <v>67</v>
      </c>
      <c r="AL2041" s="759" t="str">
        <f t="shared" si="63"/>
        <v>Vejez</v>
      </c>
    </row>
    <row r="2042" spans="1:38" ht="15">
      <c r="A2042" s="806" t="s">
        <v>892</v>
      </c>
      <c r="B2042" s="806" t="s">
        <v>787</v>
      </c>
      <c r="C2042" s="806" t="s">
        <v>783</v>
      </c>
      <c r="D2042" s="806" t="s">
        <v>784</v>
      </c>
      <c r="E2042" s="807">
        <v>40</v>
      </c>
      <c r="K2042" s="806" t="s">
        <v>684</v>
      </c>
      <c r="L2042" s="806" t="s">
        <v>862</v>
      </c>
      <c r="M2042" s="806" t="s">
        <v>820</v>
      </c>
      <c r="N2042" s="807">
        <v>19</v>
      </c>
      <c r="O2042" s="884"/>
      <c r="P2042" s="806" t="s">
        <v>827</v>
      </c>
      <c r="Q2042" s="807">
        <v>16</v>
      </c>
      <c r="R2042" s="807">
        <v>84</v>
      </c>
      <c r="S2042" s="759" t="str">
        <f t="shared" si="62"/>
        <v>Vejez</v>
      </c>
      <c r="U2042" s="886"/>
      <c r="V2042" s="887"/>
      <c r="W2042" s="887"/>
      <c r="X2042" s="293"/>
      <c r="Z2042" s="886"/>
      <c r="AA2042" s="886"/>
      <c r="AB2042" s="887"/>
      <c r="AC2042" s="886"/>
      <c r="AI2042" s="806" t="s">
        <v>830</v>
      </c>
      <c r="AJ2042" s="807">
        <v>51</v>
      </c>
      <c r="AK2042" s="807">
        <v>68</v>
      </c>
      <c r="AL2042" s="759" t="str">
        <f t="shared" si="63"/>
        <v>Vejez</v>
      </c>
    </row>
    <row r="2043" spans="1:38" ht="15">
      <c r="A2043" s="806" t="s">
        <v>892</v>
      </c>
      <c r="B2043" s="806" t="s">
        <v>792</v>
      </c>
      <c r="C2043" s="806" t="s">
        <v>788</v>
      </c>
      <c r="D2043" s="806" t="s">
        <v>789</v>
      </c>
      <c r="E2043" s="807">
        <v>1</v>
      </c>
      <c r="K2043" s="806" t="s">
        <v>684</v>
      </c>
      <c r="L2043" s="806" t="s">
        <v>862</v>
      </c>
      <c r="M2043" s="806" t="s">
        <v>786</v>
      </c>
      <c r="N2043" s="807">
        <v>1</v>
      </c>
      <c r="O2043" s="884"/>
      <c r="P2043" s="806" t="s">
        <v>827</v>
      </c>
      <c r="Q2043" s="807">
        <v>11</v>
      </c>
      <c r="R2043" s="807">
        <v>85</v>
      </c>
      <c r="S2043" s="759" t="str">
        <f t="shared" si="62"/>
        <v>Vejez</v>
      </c>
      <c r="U2043" s="886"/>
      <c r="V2043" s="887"/>
      <c r="W2043" s="887"/>
      <c r="X2043" s="293"/>
      <c r="Z2043" s="886"/>
      <c r="AA2043" s="886"/>
      <c r="AB2043" s="887"/>
      <c r="AC2043" s="886"/>
      <c r="AI2043" s="806" t="s">
        <v>830</v>
      </c>
      <c r="AJ2043" s="807">
        <v>45</v>
      </c>
      <c r="AK2043" s="807">
        <v>69</v>
      </c>
      <c r="AL2043" s="759" t="str">
        <f t="shared" si="63"/>
        <v>Vejez</v>
      </c>
    </row>
    <row r="2044" spans="1:38" ht="15">
      <c r="A2044" s="806" t="s">
        <v>892</v>
      </c>
      <c r="B2044" s="806" t="s">
        <v>792</v>
      </c>
      <c r="C2044" s="806" t="s">
        <v>788</v>
      </c>
      <c r="D2044" s="806" t="s">
        <v>784</v>
      </c>
      <c r="E2044" s="807">
        <v>2</v>
      </c>
      <c r="K2044" s="806" t="s">
        <v>684</v>
      </c>
      <c r="L2044" s="806" t="s">
        <v>862</v>
      </c>
      <c r="M2044" s="806" t="s">
        <v>808</v>
      </c>
      <c r="N2044" s="807">
        <v>2</v>
      </c>
      <c r="O2044" s="884"/>
      <c r="P2044" s="806" t="s">
        <v>827</v>
      </c>
      <c r="Q2044" s="807">
        <v>12</v>
      </c>
      <c r="R2044" s="807">
        <v>86</v>
      </c>
      <c r="S2044" s="759" t="str">
        <f t="shared" si="62"/>
        <v>Vejez</v>
      </c>
      <c r="U2044" s="886"/>
      <c r="V2044" s="887"/>
      <c r="W2044" s="887"/>
      <c r="X2044" s="293"/>
      <c r="Z2044" s="886"/>
      <c r="AA2044" s="886"/>
      <c r="AB2044" s="887"/>
      <c r="AC2044" s="886"/>
      <c r="AI2044" s="806" t="s">
        <v>830</v>
      </c>
      <c r="AJ2044" s="807">
        <v>45</v>
      </c>
      <c r="AK2044" s="807">
        <v>70</v>
      </c>
      <c r="AL2044" s="759" t="str">
        <f t="shared" si="63"/>
        <v>Vejez</v>
      </c>
    </row>
    <row r="2045" spans="1:38" ht="15">
      <c r="A2045" s="806" t="s">
        <v>892</v>
      </c>
      <c r="B2045" s="806" t="s">
        <v>792</v>
      </c>
      <c r="C2045" s="806" t="s">
        <v>783</v>
      </c>
      <c r="D2045" s="806" t="s">
        <v>789</v>
      </c>
      <c r="E2045" s="807">
        <v>3</v>
      </c>
      <c r="K2045" s="806" t="s">
        <v>684</v>
      </c>
      <c r="L2045" s="806" t="s">
        <v>862</v>
      </c>
      <c r="M2045" s="806" t="s">
        <v>790</v>
      </c>
      <c r="N2045" s="807">
        <v>27</v>
      </c>
      <c r="O2045" s="884"/>
      <c r="P2045" s="806" t="s">
        <v>827</v>
      </c>
      <c r="Q2045" s="807">
        <v>6</v>
      </c>
      <c r="R2045" s="807">
        <v>87</v>
      </c>
      <c r="S2045" s="759" t="str">
        <f t="shared" si="62"/>
        <v>Vejez</v>
      </c>
      <c r="U2045" s="886"/>
      <c r="V2045" s="887"/>
      <c r="W2045" s="887"/>
      <c r="X2045" s="293"/>
      <c r="Z2045" s="886"/>
      <c r="AA2045" s="886"/>
      <c r="AB2045" s="887"/>
      <c r="AC2045" s="886"/>
      <c r="AI2045" s="806" t="s">
        <v>830</v>
      </c>
      <c r="AJ2045" s="807">
        <v>32</v>
      </c>
      <c r="AK2045" s="807">
        <v>71</v>
      </c>
      <c r="AL2045" s="759" t="str">
        <f t="shared" si="63"/>
        <v>Vejez</v>
      </c>
    </row>
    <row r="2046" spans="1:38" ht="15">
      <c r="A2046" s="806" t="s">
        <v>892</v>
      </c>
      <c r="B2046" s="806" t="s">
        <v>792</v>
      </c>
      <c r="C2046" s="806" t="s">
        <v>783</v>
      </c>
      <c r="D2046" s="806" t="s">
        <v>784</v>
      </c>
      <c r="E2046" s="807">
        <v>3</v>
      </c>
      <c r="K2046" s="806" t="s">
        <v>684</v>
      </c>
      <c r="L2046" s="806" t="s">
        <v>862</v>
      </c>
      <c r="M2046" s="806" t="s">
        <v>791</v>
      </c>
      <c r="N2046" s="807">
        <v>48</v>
      </c>
      <c r="O2046" s="884"/>
      <c r="P2046" s="806" t="s">
        <v>827</v>
      </c>
      <c r="Q2046" s="807">
        <v>7</v>
      </c>
      <c r="R2046" s="807">
        <v>88</v>
      </c>
      <c r="S2046" s="759" t="str">
        <f t="shared" si="62"/>
        <v>Vejez</v>
      </c>
      <c r="U2046" s="886"/>
      <c r="V2046" s="887"/>
      <c r="W2046" s="887"/>
      <c r="X2046" s="293"/>
      <c r="Z2046" s="886"/>
      <c r="AA2046" s="886"/>
      <c r="AB2046" s="887"/>
      <c r="AC2046" s="886"/>
      <c r="AI2046" s="806" t="s">
        <v>830</v>
      </c>
      <c r="AJ2046" s="807">
        <v>42</v>
      </c>
      <c r="AK2046" s="807">
        <v>72</v>
      </c>
      <c r="AL2046" s="759" t="str">
        <f t="shared" si="63"/>
        <v>Vejez</v>
      </c>
    </row>
    <row r="2047" spans="1:38" ht="15">
      <c r="A2047" s="806" t="s">
        <v>892</v>
      </c>
      <c r="B2047" s="806" t="s">
        <v>796</v>
      </c>
      <c r="C2047" s="806" t="s">
        <v>788</v>
      </c>
      <c r="D2047" s="806" t="s">
        <v>784</v>
      </c>
      <c r="E2047" s="807">
        <v>1</v>
      </c>
      <c r="K2047" s="806" t="s">
        <v>684</v>
      </c>
      <c r="L2047" s="806" t="s">
        <v>862</v>
      </c>
      <c r="M2047" s="806" t="s">
        <v>824</v>
      </c>
      <c r="N2047" s="807">
        <v>6</v>
      </c>
      <c r="O2047" s="884"/>
      <c r="P2047" s="806" t="s">
        <v>827</v>
      </c>
      <c r="Q2047" s="807">
        <v>6</v>
      </c>
      <c r="R2047" s="807">
        <v>89</v>
      </c>
      <c r="S2047" s="759" t="str">
        <f t="shared" si="62"/>
        <v>Vejez</v>
      </c>
      <c r="U2047" s="886"/>
      <c r="V2047" s="887"/>
      <c r="W2047" s="887"/>
      <c r="X2047" s="293"/>
      <c r="Z2047" s="886"/>
      <c r="AA2047" s="886"/>
      <c r="AB2047" s="887"/>
      <c r="AC2047" s="886"/>
      <c r="AI2047" s="806" t="s">
        <v>830</v>
      </c>
      <c r="AJ2047" s="807">
        <v>32</v>
      </c>
      <c r="AK2047" s="807">
        <v>73</v>
      </c>
      <c r="AL2047" s="759" t="str">
        <f t="shared" si="63"/>
        <v>Vejez</v>
      </c>
    </row>
    <row r="2048" spans="1:38" ht="15">
      <c r="A2048" s="806" t="s">
        <v>892</v>
      </c>
      <c r="B2048" s="806" t="s">
        <v>796</v>
      </c>
      <c r="C2048" s="806" t="s">
        <v>783</v>
      </c>
      <c r="D2048" s="806" t="s">
        <v>789</v>
      </c>
      <c r="E2048" s="807">
        <v>1</v>
      </c>
      <c r="K2048" s="806" t="s">
        <v>684</v>
      </c>
      <c r="L2048" s="806" t="s">
        <v>862</v>
      </c>
      <c r="M2048" s="806" t="s">
        <v>810</v>
      </c>
      <c r="N2048" s="807">
        <v>1</v>
      </c>
      <c r="O2048" s="884"/>
      <c r="P2048" s="806" t="s">
        <v>827</v>
      </c>
      <c r="Q2048" s="807">
        <v>9</v>
      </c>
      <c r="R2048" s="807">
        <v>90</v>
      </c>
      <c r="S2048" s="759" t="str">
        <f t="shared" si="62"/>
        <v>Vejez</v>
      </c>
      <c r="U2048" s="886"/>
      <c r="V2048" s="887"/>
      <c r="W2048" s="887"/>
      <c r="X2048" s="293"/>
      <c r="Z2048" s="886"/>
      <c r="AA2048" s="886"/>
      <c r="AB2048" s="887"/>
      <c r="AC2048" s="886"/>
      <c r="AI2048" s="806" t="s">
        <v>830</v>
      </c>
      <c r="AJ2048" s="807">
        <v>40</v>
      </c>
      <c r="AK2048" s="807">
        <v>74</v>
      </c>
      <c r="AL2048" s="759" t="str">
        <f t="shared" si="63"/>
        <v>Vejez</v>
      </c>
    </row>
    <row r="2049" spans="1:38" ht="15">
      <c r="A2049" s="806" t="s">
        <v>892</v>
      </c>
      <c r="B2049" s="806" t="s">
        <v>796</v>
      </c>
      <c r="C2049" s="806" t="s">
        <v>783</v>
      </c>
      <c r="D2049" s="806" t="s">
        <v>784</v>
      </c>
      <c r="E2049" s="807">
        <v>1</v>
      </c>
      <c r="K2049" s="806" t="s">
        <v>684</v>
      </c>
      <c r="L2049" s="806" t="s">
        <v>862</v>
      </c>
      <c r="M2049" s="806" t="s">
        <v>666</v>
      </c>
      <c r="N2049" s="807">
        <v>392</v>
      </c>
      <c r="O2049" s="884"/>
      <c r="P2049" s="806" t="s">
        <v>827</v>
      </c>
      <c r="Q2049" s="807">
        <v>9</v>
      </c>
      <c r="R2049" s="807">
        <v>91</v>
      </c>
      <c r="S2049" s="759" t="str">
        <f t="shared" si="62"/>
        <v>Vejez</v>
      </c>
      <c r="U2049" s="886"/>
      <c r="V2049" s="887"/>
      <c r="W2049" s="887"/>
      <c r="X2049" s="293"/>
      <c r="Z2049" s="886"/>
      <c r="AA2049" s="886"/>
      <c r="AB2049" s="887"/>
      <c r="AC2049" s="886"/>
      <c r="AI2049" s="806" t="s">
        <v>830</v>
      </c>
      <c r="AJ2049" s="807">
        <v>40</v>
      </c>
      <c r="AK2049" s="807">
        <v>75</v>
      </c>
      <c r="AL2049" s="759" t="str">
        <f t="shared" si="63"/>
        <v>Vejez</v>
      </c>
    </row>
    <row r="2050" spans="1:38" ht="15">
      <c r="A2050" s="806" t="s">
        <v>892</v>
      </c>
      <c r="B2050" s="806" t="s">
        <v>815</v>
      </c>
      <c r="C2050" s="806" t="s">
        <v>788</v>
      </c>
      <c r="D2050" s="806" t="s">
        <v>789</v>
      </c>
      <c r="E2050" s="807">
        <v>1427</v>
      </c>
      <c r="K2050" s="806" t="s">
        <v>684</v>
      </c>
      <c r="L2050" s="806" t="s">
        <v>862</v>
      </c>
      <c r="M2050" s="806" t="s">
        <v>794</v>
      </c>
      <c r="N2050" s="807">
        <v>23</v>
      </c>
      <c r="O2050" s="884"/>
      <c r="P2050" s="806" t="s">
        <v>827</v>
      </c>
      <c r="Q2050" s="807">
        <v>6</v>
      </c>
      <c r="R2050" s="807">
        <v>92</v>
      </c>
      <c r="S2050" s="759" t="str">
        <f t="shared" si="62"/>
        <v>Vejez</v>
      </c>
      <c r="U2050" s="886"/>
      <c r="V2050" s="887"/>
      <c r="W2050" s="887"/>
      <c r="X2050" s="293"/>
      <c r="Z2050" s="886"/>
      <c r="AA2050" s="886"/>
      <c r="AB2050" s="887"/>
      <c r="AC2050" s="886"/>
      <c r="AI2050" s="806" t="s">
        <v>830</v>
      </c>
      <c r="AJ2050" s="807">
        <v>26</v>
      </c>
      <c r="AK2050" s="807">
        <v>76</v>
      </c>
      <c r="AL2050" s="759" t="str">
        <f t="shared" si="63"/>
        <v>Vejez</v>
      </c>
    </row>
    <row r="2051" spans="1:38" ht="15">
      <c r="A2051" s="806" t="s">
        <v>892</v>
      </c>
      <c r="B2051" s="806" t="s">
        <v>815</v>
      </c>
      <c r="C2051" s="806" t="s">
        <v>788</v>
      </c>
      <c r="D2051" s="806" t="s">
        <v>784</v>
      </c>
      <c r="E2051" s="807">
        <v>2034</v>
      </c>
      <c r="K2051" s="806" t="s">
        <v>684</v>
      </c>
      <c r="L2051" s="806" t="s">
        <v>862</v>
      </c>
      <c r="M2051" s="806" t="s">
        <v>795</v>
      </c>
      <c r="N2051" s="807">
        <v>18</v>
      </c>
      <c r="O2051" s="884"/>
      <c r="P2051" s="806" t="s">
        <v>827</v>
      </c>
      <c r="Q2051" s="807">
        <v>2</v>
      </c>
      <c r="R2051" s="807">
        <v>93</v>
      </c>
      <c r="S2051" s="759" t="str">
        <f t="shared" ref="S2051:S2114" si="64">IF(P2051=0,"",IF(AND(R2051&gt;=0,R2051&lt;=5),"Primera Infancia",IF(AND(R2051&gt;=6,R2051&lt;=11),"Infancia",IF(AND(R2051&gt;=12,R2051&lt;=17),"Adolescente",IF(AND(R2051&gt;=18,R2051&lt;=28),"Juventud",IF(AND(R2051&gt;=29,R2051&lt;=59),"Adulto","Vejez"))))))</f>
        <v>Vejez</v>
      </c>
      <c r="U2051" s="886"/>
      <c r="V2051" s="887"/>
      <c r="W2051" s="887"/>
      <c r="X2051" s="293"/>
      <c r="Z2051" s="886"/>
      <c r="AA2051" s="886"/>
      <c r="AB2051" s="887"/>
      <c r="AC2051" s="886"/>
      <c r="AI2051" s="806" t="s">
        <v>830</v>
      </c>
      <c r="AJ2051" s="807">
        <v>23</v>
      </c>
      <c r="AK2051" s="807">
        <v>77</v>
      </c>
      <c r="AL2051" s="759" t="str">
        <f t="shared" ref="AL2051:AL2114" si="65">IF(AI2051=0,"",IF(AND(AK2051&gt;=0,AK2051&lt;=5),"Primera Infancia",IF(AND(AK2051&gt;=6,AK2051&lt;=11),"Infancia",IF(AND(AK2051&gt;=12,AK2051&lt;=17),"Adolescente",IF(AND(AK2051&gt;=18,AK2051&lt;=28),"Juventud",IF(AND(AK2051&gt;=29,AK2051&lt;=59),"Adulto","Vejez"))))))</f>
        <v>Vejez</v>
      </c>
    </row>
    <row r="2052" spans="1:38" ht="15">
      <c r="A2052" s="806" t="s">
        <v>892</v>
      </c>
      <c r="B2052" s="806" t="s">
        <v>815</v>
      </c>
      <c r="C2052" s="806" t="s">
        <v>783</v>
      </c>
      <c r="D2052" s="806" t="s">
        <v>789</v>
      </c>
      <c r="E2052" s="807">
        <v>1369</v>
      </c>
      <c r="K2052" s="806" t="s">
        <v>684</v>
      </c>
      <c r="L2052" s="806" t="s">
        <v>862</v>
      </c>
      <c r="M2052" s="806" t="s">
        <v>829</v>
      </c>
      <c r="N2052" s="807">
        <v>5</v>
      </c>
      <c r="O2052" s="884"/>
      <c r="P2052" s="806" t="s">
        <v>827</v>
      </c>
      <c r="Q2052" s="807">
        <v>3</v>
      </c>
      <c r="R2052" s="807">
        <v>94</v>
      </c>
      <c r="S2052" s="759" t="str">
        <f t="shared" si="64"/>
        <v>Vejez</v>
      </c>
      <c r="U2052" s="886"/>
      <c r="V2052" s="887"/>
      <c r="W2052" s="887"/>
      <c r="X2052" s="293"/>
      <c r="Z2052" s="886"/>
      <c r="AA2052" s="886"/>
      <c r="AB2052" s="887"/>
      <c r="AC2052" s="886"/>
      <c r="AI2052" s="806" t="s">
        <v>830</v>
      </c>
      <c r="AJ2052" s="807">
        <v>18</v>
      </c>
      <c r="AK2052" s="807">
        <v>78</v>
      </c>
      <c r="AL2052" s="759" t="str">
        <f t="shared" si="65"/>
        <v>Vejez</v>
      </c>
    </row>
    <row r="2053" spans="1:38" ht="15">
      <c r="A2053" s="806" t="s">
        <v>892</v>
      </c>
      <c r="B2053" s="806" t="s">
        <v>815</v>
      </c>
      <c r="C2053" s="806" t="s">
        <v>783</v>
      </c>
      <c r="D2053" s="806" t="s">
        <v>784</v>
      </c>
      <c r="E2053" s="807">
        <v>1513</v>
      </c>
      <c r="K2053" s="806" t="s">
        <v>684</v>
      </c>
      <c r="L2053" s="806" t="s">
        <v>862</v>
      </c>
      <c r="M2053" s="806" t="s">
        <v>831</v>
      </c>
      <c r="N2053" s="807">
        <v>1</v>
      </c>
      <c r="O2053" s="884"/>
      <c r="P2053" s="806" t="s">
        <v>827</v>
      </c>
      <c r="Q2053" s="807">
        <v>3</v>
      </c>
      <c r="R2053" s="807">
        <v>95</v>
      </c>
      <c r="S2053" s="759" t="str">
        <f t="shared" si="64"/>
        <v>Vejez</v>
      </c>
      <c r="U2053" s="886"/>
      <c r="V2053" s="887"/>
      <c r="W2053" s="887"/>
      <c r="X2053" s="293"/>
      <c r="Z2053" s="886"/>
      <c r="AA2053" s="886"/>
      <c r="AB2053" s="887"/>
      <c r="AC2053" s="886"/>
      <c r="AI2053" s="806" t="s">
        <v>830</v>
      </c>
      <c r="AJ2053" s="807">
        <v>27</v>
      </c>
      <c r="AK2053" s="807">
        <v>79</v>
      </c>
      <c r="AL2053" s="759" t="str">
        <f t="shared" si="65"/>
        <v>Vejez</v>
      </c>
    </row>
    <row r="2054" spans="1:38" ht="15">
      <c r="A2054" s="806" t="s">
        <v>892</v>
      </c>
      <c r="B2054" s="806" t="s">
        <v>818</v>
      </c>
      <c r="C2054" s="806" t="s">
        <v>788</v>
      </c>
      <c r="D2054" s="806" t="s">
        <v>789</v>
      </c>
      <c r="E2054" s="807">
        <v>8</v>
      </c>
      <c r="K2054" s="806" t="s">
        <v>684</v>
      </c>
      <c r="L2054" s="806" t="s">
        <v>862</v>
      </c>
      <c r="M2054" s="806" t="s">
        <v>798</v>
      </c>
      <c r="N2054" s="807">
        <v>36</v>
      </c>
      <c r="O2054" s="884"/>
      <c r="P2054" s="806" t="s">
        <v>827</v>
      </c>
      <c r="Q2054" s="807">
        <v>1</v>
      </c>
      <c r="R2054" s="807">
        <v>97</v>
      </c>
      <c r="S2054" s="759" t="str">
        <f t="shared" si="64"/>
        <v>Vejez</v>
      </c>
      <c r="U2054" s="886"/>
      <c r="V2054" s="887"/>
      <c r="W2054" s="887"/>
      <c r="X2054" s="293"/>
      <c r="Z2054" s="886"/>
      <c r="AA2054" s="886"/>
      <c r="AB2054" s="887"/>
      <c r="AC2054" s="886"/>
      <c r="AI2054" s="806" t="s">
        <v>830</v>
      </c>
      <c r="AJ2054" s="807">
        <v>15</v>
      </c>
      <c r="AK2054" s="807">
        <v>80</v>
      </c>
      <c r="AL2054" s="759" t="str">
        <f t="shared" si="65"/>
        <v>Vejez</v>
      </c>
    </row>
    <row r="2055" spans="1:38" ht="15">
      <c r="A2055" s="806" t="s">
        <v>892</v>
      </c>
      <c r="B2055" s="806" t="s">
        <v>818</v>
      </c>
      <c r="C2055" s="806" t="s">
        <v>788</v>
      </c>
      <c r="D2055" s="806" t="s">
        <v>784</v>
      </c>
      <c r="E2055" s="807">
        <v>15</v>
      </c>
      <c r="K2055" s="806" t="s">
        <v>684</v>
      </c>
      <c r="L2055" s="806" t="s">
        <v>862</v>
      </c>
      <c r="M2055" s="806" t="s">
        <v>799</v>
      </c>
      <c r="N2055" s="807">
        <v>115</v>
      </c>
      <c r="O2055" s="884"/>
      <c r="P2055" s="806" t="s">
        <v>827</v>
      </c>
      <c r="Q2055" s="807">
        <v>1</v>
      </c>
      <c r="R2055" s="807">
        <v>98</v>
      </c>
      <c r="S2055" s="759" t="str">
        <f t="shared" si="64"/>
        <v>Vejez</v>
      </c>
      <c r="U2055" s="886"/>
      <c r="V2055" s="887"/>
      <c r="W2055" s="887"/>
      <c r="X2055" s="293"/>
      <c r="Z2055" s="886"/>
      <c r="AA2055" s="886"/>
      <c r="AB2055" s="887"/>
      <c r="AC2055" s="886"/>
      <c r="AI2055" s="806" t="s">
        <v>830</v>
      </c>
      <c r="AJ2055" s="807">
        <v>14</v>
      </c>
      <c r="AK2055" s="807">
        <v>81</v>
      </c>
      <c r="AL2055" s="759" t="str">
        <f t="shared" si="65"/>
        <v>Vejez</v>
      </c>
    </row>
    <row r="2056" spans="1:38" ht="15">
      <c r="A2056" s="806" t="s">
        <v>892</v>
      </c>
      <c r="B2056" s="806" t="s">
        <v>818</v>
      </c>
      <c r="C2056" s="806" t="s">
        <v>783</v>
      </c>
      <c r="D2056" s="806" t="s">
        <v>789</v>
      </c>
      <c r="E2056" s="807">
        <v>29</v>
      </c>
      <c r="K2056" s="806" t="s">
        <v>684</v>
      </c>
      <c r="L2056" s="806" t="s">
        <v>862</v>
      </c>
      <c r="M2056" s="806" t="s">
        <v>801</v>
      </c>
      <c r="N2056" s="807">
        <v>110</v>
      </c>
      <c r="O2056" s="884"/>
      <c r="P2056" s="806" t="s">
        <v>827</v>
      </c>
      <c r="Q2056" s="807">
        <v>1</v>
      </c>
      <c r="R2056" s="807">
        <v>101</v>
      </c>
      <c r="S2056" s="759" t="str">
        <f t="shared" si="64"/>
        <v>Vejez</v>
      </c>
      <c r="U2056" s="886"/>
      <c r="V2056" s="887"/>
      <c r="W2056" s="887"/>
      <c r="X2056" s="293"/>
      <c r="Z2056" s="886"/>
      <c r="AA2056" s="886"/>
      <c r="AB2056" s="887"/>
      <c r="AC2056" s="886"/>
      <c r="AI2056" s="806" t="s">
        <v>830</v>
      </c>
      <c r="AJ2056" s="807">
        <v>15</v>
      </c>
      <c r="AK2056" s="807">
        <v>82</v>
      </c>
      <c r="AL2056" s="759" t="str">
        <f t="shared" si="65"/>
        <v>Vejez</v>
      </c>
    </row>
    <row r="2057" spans="1:38" ht="15">
      <c r="A2057" s="806" t="s">
        <v>892</v>
      </c>
      <c r="B2057" s="806" t="s">
        <v>818</v>
      </c>
      <c r="C2057" s="806" t="s">
        <v>783</v>
      </c>
      <c r="D2057" s="806" t="s">
        <v>784</v>
      </c>
      <c r="E2057" s="807">
        <v>35</v>
      </c>
      <c r="K2057" s="806" t="s">
        <v>684</v>
      </c>
      <c r="L2057" s="806" t="s">
        <v>862</v>
      </c>
      <c r="M2057" s="806" t="s">
        <v>673</v>
      </c>
      <c r="N2057" s="807">
        <v>23</v>
      </c>
      <c r="O2057" s="884"/>
      <c r="P2057" s="806" t="s">
        <v>827</v>
      </c>
      <c r="Q2057" s="807">
        <v>1</v>
      </c>
      <c r="R2057" s="807">
        <v>107</v>
      </c>
      <c r="S2057" s="759" t="str">
        <f t="shared" si="64"/>
        <v>Vejez</v>
      </c>
      <c r="U2057" s="886"/>
      <c r="V2057" s="887"/>
      <c r="W2057" s="887"/>
      <c r="X2057" s="293"/>
      <c r="Z2057" s="886"/>
      <c r="AA2057" s="886"/>
      <c r="AB2057" s="887"/>
      <c r="AC2057" s="886"/>
      <c r="AI2057" s="806" t="s">
        <v>830</v>
      </c>
      <c r="AJ2057" s="807">
        <v>18</v>
      </c>
      <c r="AK2057" s="807">
        <v>83</v>
      </c>
      <c r="AL2057" s="759" t="str">
        <f t="shared" si="65"/>
        <v>Vejez</v>
      </c>
    </row>
    <row r="2058" spans="1:38" ht="30">
      <c r="A2058" s="806" t="s">
        <v>893</v>
      </c>
      <c r="B2058" s="806" t="s">
        <v>782</v>
      </c>
      <c r="C2058" s="806" t="s">
        <v>788</v>
      </c>
      <c r="D2058" s="806" t="s">
        <v>789</v>
      </c>
      <c r="E2058" s="807">
        <v>18</v>
      </c>
      <c r="K2058" s="806" t="s">
        <v>684</v>
      </c>
      <c r="L2058" s="806" t="s">
        <v>862</v>
      </c>
      <c r="M2058" s="806" t="s">
        <v>674</v>
      </c>
      <c r="N2058" s="807">
        <v>11377</v>
      </c>
      <c r="O2058" s="884"/>
      <c r="P2058" s="806" t="s">
        <v>828</v>
      </c>
      <c r="Q2058" s="807">
        <v>208</v>
      </c>
      <c r="R2058" s="807">
        <v>0</v>
      </c>
      <c r="S2058" s="759" t="str">
        <f t="shared" si="64"/>
        <v>Primera Infancia</v>
      </c>
      <c r="U2058" s="886"/>
      <c r="V2058" s="887"/>
      <c r="W2058" s="887"/>
      <c r="X2058" s="293"/>
      <c r="Z2058" s="886"/>
      <c r="AA2058" s="886"/>
      <c r="AB2058" s="887"/>
      <c r="AC2058" s="886"/>
      <c r="AI2058" s="806" t="s">
        <v>830</v>
      </c>
      <c r="AJ2058" s="807">
        <v>12</v>
      </c>
      <c r="AK2058" s="807">
        <v>84</v>
      </c>
      <c r="AL2058" s="759" t="str">
        <f t="shared" si="65"/>
        <v>Vejez</v>
      </c>
    </row>
    <row r="2059" spans="1:38" ht="30">
      <c r="A2059" s="806" t="s">
        <v>893</v>
      </c>
      <c r="B2059" s="806" t="s">
        <v>782</v>
      </c>
      <c r="C2059" s="806" t="s">
        <v>788</v>
      </c>
      <c r="D2059" s="806" t="s">
        <v>784</v>
      </c>
      <c r="E2059" s="807">
        <v>9</v>
      </c>
      <c r="K2059" s="806" t="s">
        <v>684</v>
      </c>
      <c r="L2059" s="806" t="s">
        <v>862</v>
      </c>
      <c r="M2059" s="806" t="s">
        <v>678</v>
      </c>
      <c r="N2059" s="807">
        <v>55</v>
      </c>
      <c r="O2059" s="884"/>
      <c r="P2059" s="806" t="s">
        <v>828</v>
      </c>
      <c r="Q2059" s="807">
        <v>187</v>
      </c>
      <c r="R2059" s="807">
        <v>1</v>
      </c>
      <c r="S2059" s="759" t="str">
        <f t="shared" si="64"/>
        <v>Primera Infancia</v>
      </c>
      <c r="U2059" s="886"/>
      <c r="V2059" s="887"/>
      <c r="W2059" s="887"/>
      <c r="X2059" s="293"/>
      <c r="Z2059" s="886"/>
      <c r="AA2059" s="886"/>
      <c r="AB2059" s="887"/>
      <c r="AC2059" s="886"/>
      <c r="AI2059" s="806" t="s">
        <v>830</v>
      </c>
      <c r="AJ2059" s="807">
        <v>8</v>
      </c>
      <c r="AK2059" s="807">
        <v>85</v>
      </c>
      <c r="AL2059" s="759" t="str">
        <f t="shared" si="65"/>
        <v>Vejez</v>
      </c>
    </row>
    <row r="2060" spans="1:38" ht="30">
      <c r="A2060" s="806" t="s">
        <v>893</v>
      </c>
      <c r="B2060" s="806" t="s">
        <v>782</v>
      </c>
      <c r="C2060" s="806" t="s">
        <v>783</v>
      </c>
      <c r="D2060" s="806" t="s">
        <v>789</v>
      </c>
      <c r="E2060" s="807">
        <v>11</v>
      </c>
      <c r="K2060" s="806" t="s">
        <v>684</v>
      </c>
      <c r="L2060" s="806" t="s">
        <v>862</v>
      </c>
      <c r="M2060" s="806" t="s">
        <v>683</v>
      </c>
      <c r="N2060" s="807">
        <v>5</v>
      </c>
      <c r="O2060" s="884"/>
      <c r="P2060" s="806" t="s">
        <v>828</v>
      </c>
      <c r="Q2060" s="807">
        <v>203</v>
      </c>
      <c r="R2060" s="807">
        <v>2</v>
      </c>
      <c r="S2060" s="759" t="str">
        <f t="shared" si="64"/>
        <v>Primera Infancia</v>
      </c>
      <c r="U2060" s="886"/>
      <c r="V2060" s="887"/>
      <c r="W2060" s="887"/>
      <c r="X2060" s="293"/>
      <c r="Z2060" s="886"/>
      <c r="AA2060" s="886"/>
      <c r="AB2060" s="887"/>
      <c r="AC2060" s="886"/>
      <c r="AI2060" s="806" t="s">
        <v>830</v>
      </c>
      <c r="AJ2060" s="807">
        <v>9</v>
      </c>
      <c r="AK2060" s="807">
        <v>86</v>
      </c>
      <c r="AL2060" s="759" t="str">
        <f t="shared" si="65"/>
        <v>Vejez</v>
      </c>
    </row>
    <row r="2061" spans="1:38" ht="30">
      <c r="A2061" s="806" t="s">
        <v>893</v>
      </c>
      <c r="B2061" s="806" t="s">
        <v>782</v>
      </c>
      <c r="C2061" s="806" t="s">
        <v>783</v>
      </c>
      <c r="D2061" s="806" t="s">
        <v>784</v>
      </c>
      <c r="E2061" s="807">
        <v>11</v>
      </c>
      <c r="K2061" s="806" t="s">
        <v>684</v>
      </c>
      <c r="L2061" s="806" t="s">
        <v>862</v>
      </c>
      <c r="M2061" s="806" t="s">
        <v>684</v>
      </c>
      <c r="N2061" s="807">
        <v>1573</v>
      </c>
      <c r="O2061" s="884"/>
      <c r="P2061" s="806" t="s">
        <v>828</v>
      </c>
      <c r="Q2061" s="807">
        <v>198</v>
      </c>
      <c r="R2061" s="807">
        <v>3</v>
      </c>
      <c r="S2061" s="759" t="str">
        <f t="shared" si="64"/>
        <v>Primera Infancia</v>
      </c>
      <c r="U2061" s="886"/>
      <c r="V2061" s="887"/>
      <c r="W2061" s="887"/>
      <c r="X2061" s="293"/>
      <c r="Z2061" s="886"/>
      <c r="AA2061" s="886"/>
      <c r="AB2061" s="887"/>
      <c r="AC2061" s="886"/>
      <c r="AI2061" s="806" t="s">
        <v>830</v>
      </c>
      <c r="AJ2061" s="807">
        <v>13</v>
      </c>
      <c r="AK2061" s="807">
        <v>87</v>
      </c>
      <c r="AL2061" s="759" t="str">
        <f t="shared" si="65"/>
        <v>Vejez</v>
      </c>
    </row>
    <row r="2062" spans="1:38" ht="30">
      <c r="A2062" s="806" t="s">
        <v>893</v>
      </c>
      <c r="B2062" s="806" t="s">
        <v>662</v>
      </c>
      <c r="C2062" s="806" t="s">
        <v>788</v>
      </c>
      <c r="D2062" s="806" t="s">
        <v>789</v>
      </c>
      <c r="E2062" s="807">
        <v>314</v>
      </c>
      <c r="K2062" s="806" t="s">
        <v>684</v>
      </c>
      <c r="L2062" s="806" t="s">
        <v>870</v>
      </c>
      <c r="M2062" s="806" t="s">
        <v>662</v>
      </c>
      <c r="N2062" s="807">
        <v>188</v>
      </c>
      <c r="O2062" s="884"/>
      <c r="P2062" s="806" t="s">
        <v>828</v>
      </c>
      <c r="Q2062" s="807">
        <v>193</v>
      </c>
      <c r="R2062" s="807">
        <v>4</v>
      </c>
      <c r="S2062" s="759" t="str">
        <f t="shared" si="64"/>
        <v>Primera Infancia</v>
      </c>
      <c r="U2062" s="886"/>
      <c r="V2062" s="887"/>
      <c r="W2062" s="887"/>
      <c r="X2062" s="293"/>
      <c r="Z2062" s="886"/>
      <c r="AA2062" s="886"/>
      <c r="AB2062" s="887"/>
      <c r="AC2062" s="886"/>
      <c r="AI2062" s="806" t="s">
        <v>830</v>
      </c>
      <c r="AJ2062" s="807">
        <v>7</v>
      </c>
      <c r="AK2062" s="807">
        <v>88</v>
      </c>
      <c r="AL2062" s="759" t="str">
        <f t="shared" si="65"/>
        <v>Vejez</v>
      </c>
    </row>
    <row r="2063" spans="1:38" ht="30">
      <c r="A2063" s="806" t="s">
        <v>893</v>
      </c>
      <c r="B2063" s="806" t="s">
        <v>662</v>
      </c>
      <c r="C2063" s="806" t="s">
        <v>788</v>
      </c>
      <c r="D2063" s="806" t="s">
        <v>784</v>
      </c>
      <c r="E2063" s="807">
        <v>382</v>
      </c>
      <c r="K2063" s="806" t="s">
        <v>684</v>
      </c>
      <c r="L2063" s="806" t="s">
        <v>870</v>
      </c>
      <c r="M2063" s="806" t="s">
        <v>820</v>
      </c>
      <c r="N2063" s="807">
        <v>50</v>
      </c>
      <c r="O2063" s="884"/>
      <c r="P2063" s="806" t="s">
        <v>828</v>
      </c>
      <c r="Q2063" s="807">
        <v>191</v>
      </c>
      <c r="R2063" s="807">
        <v>5</v>
      </c>
      <c r="S2063" s="759" t="str">
        <f t="shared" si="64"/>
        <v>Primera Infancia</v>
      </c>
      <c r="U2063" s="886"/>
      <c r="V2063" s="887"/>
      <c r="W2063" s="887"/>
      <c r="X2063" s="293"/>
      <c r="Z2063" s="886"/>
      <c r="AA2063" s="886"/>
      <c r="AB2063" s="887"/>
      <c r="AC2063" s="886"/>
      <c r="AI2063" s="806" t="s">
        <v>830</v>
      </c>
      <c r="AJ2063" s="807">
        <v>6</v>
      </c>
      <c r="AK2063" s="807">
        <v>89</v>
      </c>
      <c r="AL2063" s="759" t="str">
        <f t="shared" si="65"/>
        <v>Vejez</v>
      </c>
    </row>
    <row r="2064" spans="1:38" ht="15">
      <c r="A2064" s="806" t="s">
        <v>893</v>
      </c>
      <c r="B2064" s="806" t="s">
        <v>662</v>
      </c>
      <c r="C2064" s="806" t="s">
        <v>783</v>
      </c>
      <c r="D2064" s="806" t="s">
        <v>789</v>
      </c>
      <c r="E2064" s="807">
        <v>323</v>
      </c>
      <c r="K2064" s="806" t="s">
        <v>684</v>
      </c>
      <c r="L2064" s="806" t="s">
        <v>870</v>
      </c>
      <c r="M2064" s="806" t="s">
        <v>806</v>
      </c>
      <c r="N2064" s="807">
        <v>44</v>
      </c>
      <c r="O2064" s="884"/>
      <c r="P2064" s="806" t="s">
        <v>828</v>
      </c>
      <c r="Q2064" s="807">
        <v>218</v>
      </c>
      <c r="R2064" s="807">
        <v>6</v>
      </c>
      <c r="S2064" s="759" t="str">
        <f t="shared" si="64"/>
        <v>Infancia</v>
      </c>
      <c r="U2064" s="886"/>
      <c r="V2064" s="887"/>
      <c r="W2064" s="887"/>
      <c r="X2064" s="293"/>
      <c r="Z2064" s="886"/>
      <c r="AA2064" s="886"/>
      <c r="AB2064" s="887"/>
      <c r="AC2064" s="886"/>
      <c r="AI2064" s="806" t="s">
        <v>830</v>
      </c>
      <c r="AJ2064" s="807">
        <v>5</v>
      </c>
      <c r="AK2064" s="807">
        <v>90</v>
      </c>
      <c r="AL2064" s="759" t="str">
        <f t="shared" si="65"/>
        <v>Vejez</v>
      </c>
    </row>
    <row r="2065" spans="1:38" ht="15">
      <c r="A2065" s="806" t="s">
        <v>893</v>
      </c>
      <c r="B2065" s="806" t="s">
        <v>662</v>
      </c>
      <c r="C2065" s="806" t="s">
        <v>783</v>
      </c>
      <c r="D2065" s="806" t="s">
        <v>784</v>
      </c>
      <c r="E2065" s="807">
        <v>435</v>
      </c>
      <c r="K2065" s="806" t="s">
        <v>684</v>
      </c>
      <c r="L2065" s="806" t="s">
        <v>870</v>
      </c>
      <c r="M2065" s="806" t="s">
        <v>934</v>
      </c>
      <c r="N2065" s="807">
        <v>7</v>
      </c>
      <c r="P2065" s="806" t="s">
        <v>828</v>
      </c>
      <c r="Q2065" s="807">
        <v>205</v>
      </c>
      <c r="R2065" s="807">
        <v>7</v>
      </c>
      <c r="S2065" s="759" t="str">
        <f t="shared" si="64"/>
        <v>Infancia</v>
      </c>
      <c r="U2065" s="886"/>
      <c r="V2065" s="887"/>
      <c r="W2065" s="887"/>
      <c r="X2065" s="293"/>
      <c r="Z2065" s="886"/>
      <c r="AA2065" s="886"/>
      <c r="AB2065" s="887"/>
      <c r="AC2065" s="886"/>
      <c r="AI2065" s="806" t="s">
        <v>830</v>
      </c>
      <c r="AJ2065" s="807">
        <v>6</v>
      </c>
      <c r="AK2065" s="807">
        <v>91</v>
      </c>
      <c r="AL2065" s="759" t="str">
        <f t="shared" si="65"/>
        <v>Vejez</v>
      </c>
    </row>
    <row r="2066" spans="1:38" ht="15">
      <c r="A2066" s="806" t="s">
        <v>893</v>
      </c>
      <c r="B2066" s="806" t="s">
        <v>666</v>
      </c>
      <c r="C2066" s="806" t="s">
        <v>788</v>
      </c>
      <c r="D2066" s="806" t="s">
        <v>789</v>
      </c>
      <c r="E2066" s="807">
        <v>285</v>
      </c>
      <c r="K2066" s="806" t="s">
        <v>684</v>
      </c>
      <c r="L2066" s="806" t="s">
        <v>870</v>
      </c>
      <c r="M2066" s="806" t="s">
        <v>786</v>
      </c>
      <c r="N2066" s="807">
        <v>9</v>
      </c>
      <c r="P2066" s="806" t="s">
        <v>828</v>
      </c>
      <c r="Q2066" s="807">
        <v>201</v>
      </c>
      <c r="R2066" s="807">
        <v>8</v>
      </c>
      <c r="S2066" s="759" t="str">
        <f t="shared" si="64"/>
        <v>Infancia</v>
      </c>
      <c r="U2066" s="886"/>
      <c r="V2066" s="887"/>
      <c r="W2066" s="887"/>
      <c r="X2066" s="293"/>
      <c r="Z2066" s="886"/>
      <c r="AA2066" s="886"/>
      <c r="AB2066" s="887"/>
      <c r="AC2066" s="886"/>
      <c r="AI2066" s="806" t="s">
        <v>830</v>
      </c>
      <c r="AJ2066" s="807">
        <v>5</v>
      </c>
      <c r="AK2066" s="807">
        <v>92</v>
      </c>
      <c r="AL2066" s="759" t="str">
        <f t="shared" si="65"/>
        <v>Vejez</v>
      </c>
    </row>
    <row r="2067" spans="1:38" ht="15">
      <c r="A2067" s="806" t="s">
        <v>893</v>
      </c>
      <c r="B2067" s="806" t="s">
        <v>666</v>
      </c>
      <c r="C2067" s="806" t="s">
        <v>788</v>
      </c>
      <c r="D2067" s="806" t="s">
        <v>784</v>
      </c>
      <c r="E2067" s="807">
        <v>249</v>
      </c>
      <c r="K2067" s="806" t="s">
        <v>684</v>
      </c>
      <c r="L2067" s="806" t="s">
        <v>870</v>
      </c>
      <c r="M2067" s="806" t="s">
        <v>808</v>
      </c>
      <c r="N2067" s="807">
        <v>107</v>
      </c>
      <c r="P2067" s="806" t="s">
        <v>828</v>
      </c>
      <c r="Q2067" s="807">
        <v>231</v>
      </c>
      <c r="R2067" s="807">
        <v>9</v>
      </c>
      <c r="S2067" s="759" t="str">
        <f t="shared" si="64"/>
        <v>Infancia</v>
      </c>
      <c r="U2067" s="886"/>
      <c r="V2067" s="887"/>
      <c r="W2067" s="887"/>
      <c r="X2067" s="293"/>
      <c r="Z2067" s="886"/>
      <c r="AA2067" s="886"/>
      <c r="AB2067" s="887"/>
      <c r="AC2067" s="886"/>
      <c r="AI2067" s="806" t="s">
        <v>830</v>
      </c>
      <c r="AJ2067" s="807">
        <v>6</v>
      </c>
      <c r="AK2067" s="807">
        <v>93</v>
      </c>
      <c r="AL2067" s="759" t="str">
        <f t="shared" si="65"/>
        <v>Vejez</v>
      </c>
    </row>
    <row r="2068" spans="1:38" ht="15">
      <c r="A2068" s="806" t="s">
        <v>893</v>
      </c>
      <c r="B2068" s="806" t="s">
        <v>666</v>
      </c>
      <c r="C2068" s="806" t="s">
        <v>783</v>
      </c>
      <c r="D2068" s="806" t="s">
        <v>789</v>
      </c>
      <c r="E2068" s="807">
        <v>267</v>
      </c>
      <c r="K2068" s="806" t="s">
        <v>684</v>
      </c>
      <c r="L2068" s="806" t="s">
        <v>870</v>
      </c>
      <c r="M2068" s="806" t="s">
        <v>790</v>
      </c>
      <c r="N2068" s="807">
        <v>164</v>
      </c>
      <c r="P2068" s="806" t="s">
        <v>828</v>
      </c>
      <c r="Q2068" s="807">
        <v>237</v>
      </c>
      <c r="R2068" s="807">
        <v>10</v>
      </c>
      <c r="S2068" s="759" t="str">
        <f t="shared" si="64"/>
        <v>Infancia</v>
      </c>
      <c r="U2068" s="886"/>
      <c r="V2068" s="887"/>
      <c r="W2068" s="887"/>
      <c r="X2068" s="293"/>
      <c r="Z2068" s="886"/>
      <c r="AA2068" s="886"/>
      <c r="AB2068" s="887"/>
      <c r="AC2068" s="886"/>
      <c r="AI2068" s="806" t="s">
        <v>830</v>
      </c>
      <c r="AJ2068" s="807">
        <v>2</v>
      </c>
      <c r="AK2068" s="807">
        <v>94</v>
      </c>
      <c r="AL2068" s="759" t="str">
        <f t="shared" si="65"/>
        <v>Vejez</v>
      </c>
    </row>
    <row r="2069" spans="1:38" ht="15">
      <c r="A2069" s="806" t="s">
        <v>893</v>
      </c>
      <c r="B2069" s="806" t="s">
        <v>666</v>
      </c>
      <c r="C2069" s="806" t="s">
        <v>783</v>
      </c>
      <c r="D2069" s="806" t="s">
        <v>784</v>
      </c>
      <c r="E2069" s="807">
        <v>259</v>
      </c>
      <c r="K2069" s="806" t="s">
        <v>684</v>
      </c>
      <c r="L2069" s="806" t="s">
        <v>870</v>
      </c>
      <c r="M2069" s="806" t="s">
        <v>791</v>
      </c>
      <c r="N2069" s="807">
        <v>68</v>
      </c>
      <c r="P2069" s="806" t="s">
        <v>828</v>
      </c>
      <c r="Q2069" s="807">
        <v>233</v>
      </c>
      <c r="R2069" s="807">
        <v>11</v>
      </c>
      <c r="S2069" s="759" t="str">
        <f t="shared" si="64"/>
        <v>Infancia</v>
      </c>
      <c r="U2069" s="886"/>
      <c r="V2069" s="887"/>
      <c r="W2069" s="887"/>
      <c r="X2069" s="293"/>
      <c r="Z2069" s="886"/>
      <c r="AA2069" s="886"/>
      <c r="AB2069" s="887"/>
      <c r="AC2069" s="886"/>
      <c r="AI2069" s="806" t="s">
        <v>830</v>
      </c>
      <c r="AJ2069" s="807">
        <v>2</v>
      </c>
      <c r="AK2069" s="807">
        <v>95</v>
      </c>
      <c r="AL2069" s="759" t="str">
        <f t="shared" si="65"/>
        <v>Vejez</v>
      </c>
    </row>
    <row r="2070" spans="1:38" ht="30">
      <c r="A2070" s="806" t="s">
        <v>893</v>
      </c>
      <c r="B2070" s="806" t="s">
        <v>669</v>
      </c>
      <c r="C2070" s="806" t="s">
        <v>788</v>
      </c>
      <c r="D2070" s="806" t="s">
        <v>789</v>
      </c>
      <c r="E2070" s="807">
        <v>18</v>
      </c>
      <c r="K2070" s="806" t="s">
        <v>684</v>
      </c>
      <c r="L2070" s="806" t="s">
        <v>870</v>
      </c>
      <c r="M2070" s="806" t="s">
        <v>824</v>
      </c>
      <c r="N2070" s="807">
        <v>26</v>
      </c>
      <c r="P2070" s="806" t="s">
        <v>828</v>
      </c>
      <c r="Q2070" s="807">
        <v>246</v>
      </c>
      <c r="R2070" s="807">
        <v>12</v>
      </c>
      <c r="S2070" s="759" t="str">
        <f t="shared" si="64"/>
        <v>Adolescente</v>
      </c>
      <c r="U2070" s="886"/>
      <c r="V2070" s="887"/>
      <c r="W2070" s="887"/>
      <c r="X2070" s="293"/>
      <c r="Z2070" s="886"/>
      <c r="AA2070" s="886"/>
      <c r="AB2070" s="887"/>
      <c r="AC2070" s="886"/>
      <c r="AI2070" s="806" t="s">
        <v>830</v>
      </c>
      <c r="AJ2070" s="807">
        <v>2</v>
      </c>
      <c r="AK2070" s="807">
        <v>96</v>
      </c>
      <c r="AL2070" s="759" t="str">
        <f t="shared" si="65"/>
        <v>Vejez</v>
      </c>
    </row>
    <row r="2071" spans="1:38" ht="30">
      <c r="A2071" s="806" t="s">
        <v>893</v>
      </c>
      <c r="B2071" s="806" t="s">
        <v>669</v>
      </c>
      <c r="C2071" s="806" t="s">
        <v>788</v>
      </c>
      <c r="D2071" s="806" t="s">
        <v>784</v>
      </c>
      <c r="E2071" s="807">
        <v>35</v>
      </c>
      <c r="K2071" s="806" t="s">
        <v>684</v>
      </c>
      <c r="L2071" s="806" t="s">
        <v>870</v>
      </c>
      <c r="M2071" s="806" t="s">
        <v>826</v>
      </c>
      <c r="N2071" s="807">
        <v>4</v>
      </c>
      <c r="P2071" s="806" t="s">
        <v>828</v>
      </c>
      <c r="Q2071" s="807">
        <v>227</v>
      </c>
      <c r="R2071" s="807">
        <v>13</v>
      </c>
      <c r="S2071" s="759" t="str">
        <f t="shared" si="64"/>
        <v>Adolescente</v>
      </c>
      <c r="U2071" s="886"/>
      <c r="V2071" s="887"/>
      <c r="W2071" s="887"/>
      <c r="X2071" s="293"/>
      <c r="Z2071" s="886"/>
      <c r="AA2071" s="886"/>
      <c r="AB2071" s="887"/>
      <c r="AC2071" s="886"/>
      <c r="AI2071" s="806" t="s">
        <v>830</v>
      </c>
      <c r="AJ2071" s="807">
        <v>1</v>
      </c>
      <c r="AK2071" s="807">
        <v>97</v>
      </c>
      <c r="AL2071" s="759" t="str">
        <f t="shared" si="65"/>
        <v>Vejez</v>
      </c>
    </row>
    <row r="2072" spans="1:38" ht="30">
      <c r="A2072" s="806" t="s">
        <v>893</v>
      </c>
      <c r="B2072" s="806" t="s">
        <v>669</v>
      </c>
      <c r="C2072" s="806" t="s">
        <v>783</v>
      </c>
      <c r="D2072" s="806" t="s">
        <v>789</v>
      </c>
      <c r="E2072" s="807">
        <v>10</v>
      </c>
      <c r="K2072" s="806" t="s">
        <v>684</v>
      </c>
      <c r="L2072" s="806" t="s">
        <v>870</v>
      </c>
      <c r="M2072" s="806" t="s">
        <v>810</v>
      </c>
      <c r="N2072" s="807">
        <v>8</v>
      </c>
      <c r="P2072" s="806" t="s">
        <v>828</v>
      </c>
      <c r="Q2072" s="807">
        <v>239</v>
      </c>
      <c r="R2072" s="807">
        <v>14</v>
      </c>
      <c r="S2072" s="759" t="str">
        <f t="shared" si="64"/>
        <v>Adolescente</v>
      </c>
      <c r="U2072" s="886"/>
      <c r="V2072" s="887"/>
      <c r="W2072" s="887"/>
      <c r="X2072" s="293"/>
      <c r="Z2072" s="886"/>
      <c r="AA2072" s="886"/>
      <c r="AB2072" s="887"/>
      <c r="AC2072" s="886"/>
      <c r="AI2072" s="806" t="s">
        <v>830</v>
      </c>
      <c r="AJ2072" s="807">
        <v>1</v>
      </c>
      <c r="AK2072" s="807">
        <v>100</v>
      </c>
      <c r="AL2072" s="759" t="str">
        <f t="shared" si="65"/>
        <v>Vejez</v>
      </c>
    </row>
    <row r="2073" spans="1:38" ht="30">
      <c r="A2073" s="806" t="s">
        <v>893</v>
      </c>
      <c r="B2073" s="806" t="s">
        <v>669</v>
      </c>
      <c r="C2073" s="806" t="s">
        <v>783</v>
      </c>
      <c r="D2073" s="806" t="s">
        <v>784</v>
      </c>
      <c r="E2073" s="807">
        <v>21</v>
      </c>
      <c r="K2073" s="806" t="s">
        <v>684</v>
      </c>
      <c r="L2073" s="806" t="s">
        <v>870</v>
      </c>
      <c r="M2073" s="806" t="s">
        <v>666</v>
      </c>
      <c r="N2073" s="807">
        <v>301</v>
      </c>
      <c r="P2073" s="806" t="s">
        <v>828</v>
      </c>
      <c r="Q2073" s="807">
        <v>243</v>
      </c>
      <c r="R2073" s="807">
        <v>15</v>
      </c>
      <c r="S2073" s="759" t="str">
        <f t="shared" si="64"/>
        <v>Adolescente</v>
      </c>
      <c r="U2073" s="886"/>
      <c r="V2073" s="887"/>
      <c r="W2073" s="887"/>
      <c r="X2073" s="293"/>
      <c r="Z2073" s="886"/>
      <c r="AA2073" s="886"/>
      <c r="AB2073" s="887"/>
      <c r="AC2073" s="886"/>
      <c r="AI2073" s="806" t="s">
        <v>832</v>
      </c>
      <c r="AJ2073" s="807">
        <v>4</v>
      </c>
      <c r="AK2073" s="807">
        <v>0</v>
      </c>
      <c r="AL2073" s="759" t="str">
        <f t="shared" si="65"/>
        <v>Primera Infancia</v>
      </c>
    </row>
    <row r="2074" spans="1:38" ht="30">
      <c r="A2074" s="806" t="s">
        <v>893</v>
      </c>
      <c r="B2074" s="806" t="s">
        <v>787</v>
      </c>
      <c r="C2074" s="806" t="s">
        <v>788</v>
      </c>
      <c r="D2074" s="806" t="s">
        <v>789</v>
      </c>
      <c r="E2074" s="807">
        <v>4</v>
      </c>
      <c r="K2074" s="806" t="s">
        <v>684</v>
      </c>
      <c r="L2074" s="806" t="s">
        <v>870</v>
      </c>
      <c r="M2074" s="806" t="s">
        <v>794</v>
      </c>
      <c r="N2074" s="807">
        <v>297</v>
      </c>
      <c r="P2074" s="806" t="s">
        <v>828</v>
      </c>
      <c r="Q2074" s="807">
        <v>269</v>
      </c>
      <c r="R2074" s="807">
        <v>16</v>
      </c>
      <c r="S2074" s="759" t="str">
        <f t="shared" si="64"/>
        <v>Adolescente</v>
      </c>
      <c r="U2074" s="886"/>
      <c r="V2074" s="887"/>
      <c r="W2074" s="887"/>
      <c r="X2074" s="293"/>
      <c r="Z2074" s="886"/>
      <c r="AA2074" s="886"/>
      <c r="AB2074" s="887"/>
      <c r="AC2074" s="886"/>
      <c r="AI2074" s="806" t="s">
        <v>832</v>
      </c>
      <c r="AJ2074" s="807">
        <v>11</v>
      </c>
      <c r="AK2074" s="807">
        <v>1</v>
      </c>
      <c r="AL2074" s="759" t="str">
        <f t="shared" si="65"/>
        <v>Primera Infancia</v>
      </c>
    </row>
    <row r="2075" spans="1:38" ht="30">
      <c r="A2075" s="806" t="s">
        <v>893</v>
      </c>
      <c r="B2075" s="806" t="s">
        <v>787</v>
      </c>
      <c r="C2075" s="806" t="s">
        <v>788</v>
      </c>
      <c r="D2075" s="806" t="s">
        <v>784</v>
      </c>
      <c r="E2075" s="807">
        <v>15</v>
      </c>
      <c r="K2075" s="806" t="s">
        <v>684</v>
      </c>
      <c r="L2075" s="806" t="s">
        <v>870</v>
      </c>
      <c r="M2075" s="806" t="s">
        <v>795</v>
      </c>
      <c r="N2075" s="807">
        <v>70</v>
      </c>
      <c r="P2075" s="806" t="s">
        <v>828</v>
      </c>
      <c r="Q2075" s="807">
        <v>327</v>
      </c>
      <c r="R2075" s="807">
        <v>17</v>
      </c>
      <c r="S2075" s="759" t="str">
        <f t="shared" si="64"/>
        <v>Adolescente</v>
      </c>
      <c r="U2075" s="886"/>
      <c r="V2075" s="887"/>
      <c r="W2075" s="887"/>
      <c r="X2075" s="293"/>
      <c r="Z2075" s="886"/>
      <c r="AA2075" s="886"/>
      <c r="AB2075" s="887"/>
      <c r="AC2075" s="886"/>
      <c r="AI2075" s="806" t="s">
        <v>832</v>
      </c>
      <c r="AJ2075" s="807">
        <v>5</v>
      </c>
      <c r="AK2075" s="807">
        <v>2</v>
      </c>
      <c r="AL2075" s="759" t="str">
        <f t="shared" si="65"/>
        <v>Primera Infancia</v>
      </c>
    </row>
    <row r="2076" spans="1:38" ht="30">
      <c r="A2076" s="806" t="s">
        <v>893</v>
      </c>
      <c r="B2076" s="806" t="s">
        <v>787</v>
      </c>
      <c r="C2076" s="806" t="s">
        <v>783</v>
      </c>
      <c r="D2076" s="806" t="s">
        <v>789</v>
      </c>
      <c r="E2076" s="807">
        <v>3</v>
      </c>
      <c r="K2076" s="806" t="s">
        <v>684</v>
      </c>
      <c r="L2076" s="806" t="s">
        <v>870</v>
      </c>
      <c r="M2076" s="806" t="s">
        <v>829</v>
      </c>
      <c r="N2076" s="807">
        <v>14</v>
      </c>
      <c r="P2076" s="806" t="s">
        <v>828</v>
      </c>
      <c r="Q2076" s="807">
        <v>320</v>
      </c>
      <c r="R2076" s="807">
        <v>18</v>
      </c>
      <c r="S2076" s="759" t="str">
        <f t="shared" si="64"/>
        <v>Juventud</v>
      </c>
      <c r="U2076" s="886"/>
      <c r="V2076" s="887"/>
      <c r="W2076" s="887"/>
      <c r="X2076" s="293"/>
      <c r="Z2076" s="886"/>
      <c r="AA2076" s="886"/>
      <c r="AB2076" s="887"/>
      <c r="AC2076" s="886"/>
      <c r="AI2076" s="806" t="s">
        <v>832</v>
      </c>
      <c r="AJ2076" s="807">
        <v>4</v>
      </c>
      <c r="AK2076" s="807">
        <v>3</v>
      </c>
      <c r="AL2076" s="759" t="str">
        <f t="shared" si="65"/>
        <v>Primera Infancia</v>
      </c>
    </row>
    <row r="2077" spans="1:38" ht="30">
      <c r="A2077" s="806" t="s">
        <v>893</v>
      </c>
      <c r="B2077" s="806" t="s">
        <v>787</v>
      </c>
      <c r="C2077" s="806" t="s">
        <v>783</v>
      </c>
      <c r="D2077" s="806" t="s">
        <v>784</v>
      </c>
      <c r="E2077" s="807">
        <v>21</v>
      </c>
      <c r="K2077" s="806" t="s">
        <v>684</v>
      </c>
      <c r="L2077" s="806" t="s">
        <v>870</v>
      </c>
      <c r="M2077" s="806" t="s">
        <v>831</v>
      </c>
      <c r="N2077" s="807">
        <v>19</v>
      </c>
      <c r="P2077" s="806" t="s">
        <v>828</v>
      </c>
      <c r="Q2077" s="807">
        <v>256</v>
      </c>
      <c r="R2077" s="807">
        <v>19</v>
      </c>
      <c r="S2077" s="759" t="str">
        <f t="shared" si="64"/>
        <v>Juventud</v>
      </c>
      <c r="U2077" s="886"/>
      <c r="V2077" s="887"/>
      <c r="W2077" s="887"/>
      <c r="X2077" s="293"/>
      <c r="Z2077" s="886"/>
      <c r="AA2077" s="886"/>
      <c r="AB2077" s="887"/>
      <c r="AC2077" s="886"/>
      <c r="AI2077" s="806" t="s">
        <v>832</v>
      </c>
      <c r="AJ2077" s="807">
        <v>2</v>
      </c>
      <c r="AK2077" s="807">
        <v>4</v>
      </c>
      <c r="AL2077" s="759" t="str">
        <f t="shared" si="65"/>
        <v>Primera Infancia</v>
      </c>
    </row>
    <row r="2078" spans="1:38" ht="30">
      <c r="A2078" s="806" t="s">
        <v>893</v>
      </c>
      <c r="B2078" s="806" t="s">
        <v>796</v>
      </c>
      <c r="C2078" s="806" t="s">
        <v>788</v>
      </c>
      <c r="D2078" s="806" t="s">
        <v>789</v>
      </c>
      <c r="E2078" s="807">
        <v>1</v>
      </c>
      <c r="K2078" s="806" t="s">
        <v>684</v>
      </c>
      <c r="L2078" s="806" t="s">
        <v>870</v>
      </c>
      <c r="M2078" s="806" t="s">
        <v>798</v>
      </c>
      <c r="N2078" s="807">
        <v>149</v>
      </c>
      <c r="P2078" s="806" t="s">
        <v>828</v>
      </c>
      <c r="Q2078" s="807">
        <v>270</v>
      </c>
      <c r="R2078" s="807">
        <v>20</v>
      </c>
      <c r="S2078" s="759" t="str">
        <f t="shared" si="64"/>
        <v>Juventud</v>
      </c>
      <c r="U2078" s="886"/>
      <c r="V2078" s="887"/>
      <c r="W2078" s="887"/>
      <c r="X2078" s="293"/>
      <c r="Z2078" s="886"/>
      <c r="AA2078" s="886"/>
      <c r="AB2078" s="887"/>
      <c r="AC2078" s="886"/>
      <c r="AI2078" s="806" t="s">
        <v>832</v>
      </c>
      <c r="AJ2078" s="807">
        <v>11</v>
      </c>
      <c r="AK2078" s="807">
        <v>5</v>
      </c>
      <c r="AL2078" s="759" t="str">
        <f t="shared" si="65"/>
        <v>Primera Infancia</v>
      </c>
    </row>
    <row r="2079" spans="1:38" ht="15">
      <c r="A2079" s="806" t="s">
        <v>893</v>
      </c>
      <c r="B2079" s="806" t="s">
        <v>796</v>
      </c>
      <c r="C2079" s="806" t="s">
        <v>783</v>
      </c>
      <c r="D2079" s="806" t="s">
        <v>789</v>
      </c>
      <c r="E2079" s="807">
        <v>1</v>
      </c>
      <c r="K2079" s="806" t="s">
        <v>684</v>
      </c>
      <c r="L2079" s="806" t="s">
        <v>870</v>
      </c>
      <c r="M2079" s="806" t="s">
        <v>669</v>
      </c>
      <c r="N2079" s="807">
        <v>1</v>
      </c>
      <c r="P2079" s="806" t="s">
        <v>828</v>
      </c>
      <c r="Q2079" s="807">
        <v>263</v>
      </c>
      <c r="R2079" s="807">
        <v>21</v>
      </c>
      <c r="S2079" s="759" t="str">
        <f t="shared" si="64"/>
        <v>Juventud</v>
      </c>
      <c r="U2079" s="886"/>
      <c r="V2079" s="887"/>
      <c r="W2079" s="887"/>
      <c r="X2079" s="293"/>
      <c r="Z2079" s="886"/>
      <c r="AA2079" s="886"/>
      <c r="AB2079" s="887"/>
      <c r="AC2079" s="886"/>
      <c r="AI2079" s="806" t="s">
        <v>832</v>
      </c>
      <c r="AJ2079" s="807">
        <v>6</v>
      </c>
      <c r="AK2079" s="807">
        <v>6</v>
      </c>
      <c r="AL2079" s="759" t="str">
        <f t="shared" si="65"/>
        <v>Infancia</v>
      </c>
    </row>
    <row r="2080" spans="1:38" ht="15">
      <c r="A2080" s="806" t="s">
        <v>893</v>
      </c>
      <c r="B2080" s="806" t="s">
        <v>815</v>
      </c>
      <c r="C2080" s="806" t="s">
        <v>788</v>
      </c>
      <c r="D2080" s="806" t="s">
        <v>789</v>
      </c>
      <c r="E2080" s="807">
        <v>199</v>
      </c>
      <c r="K2080" s="806" t="s">
        <v>684</v>
      </c>
      <c r="L2080" s="806" t="s">
        <v>870</v>
      </c>
      <c r="M2080" s="806" t="s">
        <v>799</v>
      </c>
      <c r="N2080" s="807">
        <v>351</v>
      </c>
      <c r="P2080" s="806" t="s">
        <v>828</v>
      </c>
      <c r="Q2080" s="807">
        <v>221</v>
      </c>
      <c r="R2080" s="807">
        <v>22</v>
      </c>
      <c r="S2080" s="759" t="str">
        <f t="shared" si="64"/>
        <v>Juventud</v>
      </c>
      <c r="U2080" s="886"/>
      <c r="V2080" s="887"/>
      <c r="W2080" s="887"/>
      <c r="X2080" s="293"/>
      <c r="Z2080" s="886"/>
      <c r="AA2080" s="886"/>
      <c r="AB2080" s="887"/>
      <c r="AC2080" s="886"/>
      <c r="AI2080" s="806" t="s">
        <v>832</v>
      </c>
      <c r="AJ2080" s="807">
        <v>10</v>
      </c>
      <c r="AK2080" s="807">
        <v>7</v>
      </c>
      <c r="AL2080" s="759" t="str">
        <f t="shared" si="65"/>
        <v>Infancia</v>
      </c>
    </row>
    <row r="2081" spans="1:38" ht="15">
      <c r="A2081" s="806" t="s">
        <v>893</v>
      </c>
      <c r="B2081" s="806" t="s">
        <v>815</v>
      </c>
      <c r="C2081" s="806" t="s">
        <v>788</v>
      </c>
      <c r="D2081" s="806" t="s">
        <v>784</v>
      </c>
      <c r="E2081" s="807">
        <v>224</v>
      </c>
      <c r="K2081" s="806" t="s">
        <v>684</v>
      </c>
      <c r="L2081" s="806" t="s">
        <v>870</v>
      </c>
      <c r="M2081" s="806" t="s">
        <v>801</v>
      </c>
      <c r="N2081" s="807">
        <v>1379</v>
      </c>
      <c r="P2081" s="806" t="s">
        <v>828</v>
      </c>
      <c r="Q2081" s="807">
        <v>230</v>
      </c>
      <c r="R2081" s="807">
        <v>23</v>
      </c>
      <c r="S2081" s="759" t="str">
        <f t="shared" si="64"/>
        <v>Juventud</v>
      </c>
      <c r="U2081" s="886"/>
      <c r="V2081" s="887"/>
      <c r="W2081" s="887"/>
      <c r="X2081" s="293"/>
      <c r="Z2081" s="886"/>
      <c r="AA2081" s="886"/>
      <c r="AB2081" s="887"/>
      <c r="AC2081" s="886"/>
      <c r="AI2081" s="806" t="s">
        <v>832</v>
      </c>
      <c r="AJ2081" s="807">
        <v>7</v>
      </c>
      <c r="AK2081" s="807">
        <v>8</v>
      </c>
      <c r="AL2081" s="759" t="str">
        <f t="shared" si="65"/>
        <v>Infancia</v>
      </c>
    </row>
    <row r="2082" spans="1:38" ht="15">
      <c r="A2082" s="806" t="s">
        <v>893</v>
      </c>
      <c r="B2082" s="806" t="s">
        <v>815</v>
      </c>
      <c r="C2082" s="806" t="s">
        <v>783</v>
      </c>
      <c r="D2082" s="806" t="s">
        <v>789</v>
      </c>
      <c r="E2082" s="807">
        <v>190</v>
      </c>
      <c r="K2082" s="806" t="s">
        <v>684</v>
      </c>
      <c r="L2082" s="806" t="s">
        <v>870</v>
      </c>
      <c r="M2082" s="806" t="s">
        <v>673</v>
      </c>
      <c r="N2082" s="807">
        <v>25</v>
      </c>
      <c r="P2082" s="806" t="s">
        <v>828</v>
      </c>
      <c r="Q2082" s="807">
        <v>205</v>
      </c>
      <c r="R2082" s="807">
        <v>24</v>
      </c>
      <c r="S2082" s="759" t="str">
        <f t="shared" si="64"/>
        <v>Juventud</v>
      </c>
      <c r="U2082" s="886"/>
      <c r="V2082" s="887"/>
      <c r="W2082" s="887"/>
      <c r="X2082" s="293"/>
      <c r="Z2082" s="886"/>
      <c r="AA2082" s="886"/>
      <c r="AB2082" s="887"/>
      <c r="AC2082" s="886"/>
      <c r="AI2082" s="806" t="s">
        <v>832</v>
      </c>
      <c r="AJ2082" s="807">
        <v>10</v>
      </c>
      <c r="AK2082" s="807">
        <v>9</v>
      </c>
      <c r="AL2082" s="759" t="str">
        <f t="shared" si="65"/>
        <v>Infancia</v>
      </c>
    </row>
    <row r="2083" spans="1:38" ht="15">
      <c r="A2083" s="806" t="s">
        <v>893</v>
      </c>
      <c r="B2083" s="806" t="s">
        <v>815</v>
      </c>
      <c r="C2083" s="806" t="s">
        <v>783</v>
      </c>
      <c r="D2083" s="806" t="s">
        <v>784</v>
      </c>
      <c r="E2083" s="807">
        <v>201</v>
      </c>
      <c r="K2083" s="806" t="s">
        <v>684</v>
      </c>
      <c r="L2083" s="806" t="s">
        <v>870</v>
      </c>
      <c r="M2083" s="806" t="s">
        <v>674</v>
      </c>
      <c r="N2083" s="807">
        <v>34841</v>
      </c>
      <c r="P2083" s="806" t="s">
        <v>828</v>
      </c>
      <c r="Q2083" s="807">
        <v>184</v>
      </c>
      <c r="R2083" s="807">
        <v>25</v>
      </c>
      <c r="S2083" s="759" t="str">
        <f t="shared" si="64"/>
        <v>Juventud</v>
      </c>
      <c r="U2083" s="886"/>
      <c r="V2083" s="887"/>
      <c r="W2083" s="887"/>
      <c r="X2083" s="293"/>
      <c r="Z2083" s="886"/>
      <c r="AA2083" s="886"/>
      <c r="AB2083" s="887"/>
      <c r="AC2083" s="886"/>
      <c r="AI2083" s="806" t="s">
        <v>832</v>
      </c>
      <c r="AJ2083" s="807">
        <v>11</v>
      </c>
      <c r="AK2083" s="807">
        <v>10</v>
      </c>
      <c r="AL2083" s="759" t="str">
        <f t="shared" si="65"/>
        <v>Infancia</v>
      </c>
    </row>
    <row r="2084" spans="1:38" ht="15">
      <c r="A2084" s="806" t="s">
        <v>893</v>
      </c>
      <c r="B2084" s="806" t="s">
        <v>818</v>
      </c>
      <c r="C2084" s="806" t="s">
        <v>788</v>
      </c>
      <c r="D2084" s="806" t="s">
        <v>789</v>
      </c>
      <c r="E2084" s="807">
        <v>1</v>
      </c>
      <c r="K2084" s="806" t="s">
        <v>684</v>
      </c>
      <c r="L2084" s="806" t="s">
        <v>870</v>
      </c>
      <c r="M2084" s="806" t="s">
        <v>676</v>
      </c>
      <c r="N2084" s="807">
        <v>2</v>
      </c>
      <c r="P2084" s="806" t="s">
        <v>828</v>
      </c>
      <c r="Q2084" s="807">
        <v>226</v>
      </c>
      <c r="R2084" s="807">
        <v>26</v>
      </c>
      <c r="S2084" s="759" t="str">
        <f t="shared" si="64"/>
        <v>Juventud</v>
      </c>
      <c r="U2084" s="886"/>
      <c r="V2084" s="887"/>
      <c r="W2084" s="887"/>
      <c r="X2084" s="293"/>
      <c r="Z2084" s="886"/>
      <c r="AA2084" s="886"/>
      <c r="AB2084" s="887"/>
      <c r="AC2084" s="886"/>
      <c r="AI2084" s="806" t="s">
        <v>832</v>
      </c>
      <c r="AJ2084" s="807">
        <v>10</v>
      </c>
      <c r="AK2084" s="807">
        <v>11</v>
      </c>
      <c r="AL2084" s="759" t="str">
        <f t="shared" si="65"/>
        <v>Infancia</v>
      </c>
    </row>
    <row r="2085" spans="1:38" ht="30">
      <c r="A2085" s="806" t="s">
        <v>893</v>
      </c>
      <c r="B2085" s="806" t="s">
        <v>818</v>
      </c>
      <c r="C2085" s="806" t="s">
        <v>788</v>
      </c>
      <c r="D2085" s="806" t="s">
        <v>784</v>
      </c>
      <c r="E2085" s="807">
        <v>10</v>
      </c>
      <c r="K2085" s="806" t="s">
        <v>684</v>
      </c>
      <c r="L2085" s="806" t="s">
        <v>870</v>
      </c>
      <c r="M2085" s="806" t="s">
        <v>678</v>
      </c>
      <c r="N2085" s="807">
        <v>96</v>
      </c>
      <c r="P2085" s="806" t="s">
        <v>828</v>
      </c>
      <c r="Q2085" s="807">
        <v>202</v>
      </c>
      <c r="R2085" s="807">
        <v>27</v>
      </c>
      <c r="S2085" s="759" t="str">
        <f t="shared" si="64"/>
        <v>Juventud</v>
      </c>
      <c r="U2085" s="886"/>
      <c r="V2085" s="887"/>
      <c r="W2085" s="887"/>
      <c r="X2085" s="293"/>
      <c r="Z2085" s="886"/>
      <c r="AA2085" s="886"/>
      <c r="AB2085" s="887"/>
      <c r="AC2085" s="886"/>
      <c r="AI2085" s="806" t="s">
        <v>832</v>
      </c>
      <c r="AJ2085" s="807">
        <v>6</v>
      </c>
      <c r="AK2085" s="807">
        <v>12</v>
      </c>
      <c r="AL2085" s="759" t="str">
        <f t="shared" si="65"/>
        <v>Adolescente</v>
      </c>
    </row>
    <row r="2086" spans="1:38" ht="30">
      <c r="A2086" s="806" t="s">
        <v>893</v>
      </c>
      <c r="B2086" s="806" t="s">
        <v>818</v>
      </c>
      <c r="C2086" s="806" t="s">
        <v>783</v>
      </c>
      <c r="D2086" s="806" t="s">
        <v>789</v>
      </c>
      <c r="E2086" s="807">
        <v>7</v>
      </c>
      <c r="K2086" s="806" t="s">
        <v>684</v>
      </c>
      <c r="L2086" s="806" t="s">
        <v>870</v>
      </c>
      <c r="M2086" s="806" t="s">
        <v>683</v>
      </c>
      <c r="N2086" s="807">
        <v>26</v>
      </c>
      <c r="P2086" s="806" t="s">
        <v>828</v>
      </c>
      <c r="Q2086" s="807">
        <v>211</v>
      </c>
      <c r="R2086" s="807">
        <v>28</v>
      </c>
      <c r="S2086" s="759" t="str">
        <f t="shared" si="64"/>
        <v>Juventud</v>
      </c>
      <c r="U2086" s="886"/>
      <c r="V2086" s="887"/>
      <c r="W2086" s="887"/>
      <c r="Z2086" s="886"/>
      <c r="AA2086" s="886"/>
      <c r="AB2086" s="887"/>
      <c r="AC2086" s="886"/>
      <c r="AI2086" s="806" t="s">
        <v>832</v>
      </c>
      <c r="AJ2086" s="807">
        <v>5</v>
      </c>
      <c r="AK2086" s="807">
        <v>13</v>
      </c>
      <c r="AL2086" s="759" t="str">
        <f t="shared" si="65"/>
        <v>Adolescente</v>
      </c>
    </row>
    <row r="2087" spans="1:38" ht="30">
      <c r="A2087" s="806" t="s">
        <v>893</v>
      </c>
      <c r="B2087" s="806" t="s">
        <v>818</v>
      </c>
      <c r="C2087" s="806" t="s">
        <v>783</v>
      </c>
      <c r="D2087" s="806" t="s">
        <v>784</v>
      </c>
      <c r="E2087" s="807">
        <v>26</v>
      </c>
      <c r="K2087" s="806" t="s">
        <v>684</v>
      </c>
      <c r="L2087" s="806" t="s">
        <v>870</v>
      </c>
      <c r="M2087" s="806" t="s">
        <v>684</v>
      </c>
      <c r="N2087" s="807">
        <v>7720</v>
      </c>
      <c r="P2087" s="806" t="s">
        <v>828</v>
      </c>
      <c r="Q2087" s="807">
        <v>216</v>
      </c>
      <c r="R2087" s="807">
        <v>29</v>
      </c>
      <c r="S2087" s="759" t="str">
        <f t="shared" si="64"/>
        <v>Adulto</v>
      </c>
      <c r="U2087" s="886"/>
      <c r="V2087" s="887"/>
      <c r="W2087" s="887"/>
      <c r="Z2087" s="886"/>
      <c r="AA2087" s="886"/>
      <c r="AB2087" s="887"/>
      <c r="AC2087" s="886"/>
      <c r="AI2087" s="806" t="s">
        <v>832</v>
      </c>
      <c r="AJ2087" s="807">
        <v>9</v>
      </c>
      <c r="AK2087" s="807">
        <v>14</v>
      </c>
      <c r="AL2087" s="759" t="str">
        <f t="shared" si="65"/>
        <v>Adolescente</v>
      </c>
    </row>
    <row r="2088" spans="1:38" ht="30">
      <c r="A2088" s="806" t="s">
        <v>895</v>
      </c>
      <c r="B2088" s="806" t="s">
        <v>782</v>
      </c>
      <c r="C2088" s="806" t="s">
        <v>788</v>
      </c>
      <c r="D2088" s="806" t="s">
        <v>789</v>
      </c>
      <c r="E2088" s="807">
        <v>10</v>
      </c>
      <c r="K2088" s="806" t="s">
        <v>684</v>
      </c>
      <c r="L2088" s="806" t="s">
        <v>876</v>
      </c>
      <c r="M2088" s="806" t="s">
        <v>662</v>
      </c>
      <c r="N2088" s="807">
        <v>53</v>
      </c>
      <c r="P2088" s="806" t="s">
        <v>828</v>
      </c>
      <c r="Q2088" s="807">
        <v>205</v>
      </c>
      <c r="R2088" s="807">
        <v>30</v>
      </c>
      <c r="S2088" s="759" t="str">
        <f t="shared" si="64"/>
        <v>Adulto</v>
      </c>
      <c r="U2088" s="886"/>
      <c r="V2088" s="887"/>
      <c r="W2088" s="887"/>
      <c r="Z2088" s="886"/>
      <c r="AA2088" s="886"/>
      <c r="AB2088" s="887"/>
      <c r="AC2088" s="886"/>
      <c r="AI2088" s="806" t="s">
        <v>832</v>
      </c>
      <c r="AJ2088" s="807">
        <v>5</v>
      </c>
      <c r="AK2088" s="807">
        <v>15</v>
      </c>
      <c r="AL2088" s="759" t="str">
        <f t="shared" si="65"/>
        <v>Adolescente</v>
      </c>
    </row>
    <row r="2089" spans="1:38" ht="30">
      <c r="A2089" s="806" t="s">
        <v>895</v>
      </c>
      <c r="B2089" s="806" t="s">
        <v>782</v>
      </c>
      <c r="C2089" s="806" t="s">
        <v>788</v>
      </c>
      <c r="D2089" s="806" t="s">
        <v>784</v>
      </c>
      <c r="E2089" s="807">
        <v>4</v>
      </c>
      <c r="K2089" s="806" t="s">
        <v>684</v>
      </c>
      <c r="L2089" s="806" t="s">
        <v>876</v>
      </c>
      <c r="M2089" s="806" t="s">
        <v>820</v>
      </c>
      <c r="N2089" s="807">
        <v>1</v>
      </c>
      <c r="P2089" s="806" t="s">
        <v>828</v>
      </c>
      <c r="Q2089" s="807">
        <v>200</v>
      </c>
      <c r="R2089" s="807">
        <v>31</v>
      </c>
      <c r="S2089" s="759" t="str">
        <f t="shared" si="64"/>
        <v>Adulto</v>
      </c>
      <c r="U2089" s="886"/>
      <c r="V2089" s="887"/>
      <c r="W2089" s="887"/>
      <c r="Z2089" s="886"/>
      <c r="AA2089" s="886"/>
      <c r="AB2089" s="887"/>
      <c r="AC2089" s="886"/>
      <c r="AI2089" s="806" t="s">
        <v>832</v>
      </c>
      <c r="AJ2089" s="807">
        <v>9</v>
      </c>
      <c r="AK2089" s="807">
        <v>16</v>
      </c>
      <c r="AL2089" s="759" t="str">
        <f t="shared" si="65"/>
        <v>Adolescente</v>
      </c>
    </row>
    <row r="2090" spans="1:38" ht="30">
      <c r="A2090" s="806" t="s">
        <v>895</v>
      </c>
      <c r="B2090" s="806" t="s">
        <v>782</v>
      </c>
      <c r="C2090" s="806" t="s">
        <v>783</v>
      </c>
      <c r="D2090" s="806" t="s">
        <v>789</v>
      </c>
      <c r="E2090" s="807">
        <v>12</v>
      </c>
      <c r="K2090" s="806" t="s">
        <v>684</v>
      </c>
      <c r="L2090" s="806" t="s">
        <v>876</v>
      </c>
      <c r="M2090" s="806" t="s">
        <v>806</v>
      </c>
      <c r="N2090" s="807">
        <v>8</v>
      </c>
      <c r="P2090" s="806" t="s">
        <v>828</v>
      </c>
      <c r="Q2090" s="807">
        <v>185</v>
      </c>
      <c r="R2090" s="807">
        <v>32</v>
      </c>
      <c r="S2090" s="759" t="str">
        <f t="shared" si="64"/>
        <v>Adulto</v>
      </c>
      <c r="U2090" s="886"/>
      <c r="V2090" s="887"/>
      <c r="W2090" s="887"/>
      <c r="Z2090" s="886"/>
      <c r="AA2090" s="886"/>
      <c r="AB2090" s="887"/>
      <c r="AC2090" s="886"/>
      <c r="AI2090" s="806" t="s">
        <v>832</v>
      </c>
      <c r="AJ2090" s="807">
        <v>12</v>
      </c>
      <c r="AK2090" s="807">
        <v>17</v>
      </c>
      <c r="AL2090" s="759" t="str">
        <f t="shared" si="65"/>
        <v>Adolescente</v>
      </c>
    </row>
    <row r="2091" spans="1:38" ht="15">
      <c r="A2091" s="806" t="s">
        <v>895</v>
      </c>
      <c r="B2091" s="806" t="s">
        <v>782</v>
      </c>
      <c r="C2091" s="806" t="s">
        <v>783</v>
      </c>
      <c r="D2091" s="806" t="s">
        <v>784</v>
      </c>
      <c r="E2091" s="807">
        <v>6</v>
      </c>
      <c r="K2091" s="806" t="s">
        <v>684</v>
      </c>
      <c r="L2091" s="806" t="s">
        <v>876</v>
      </c>
      <c r="M2091" s="806" t="s">
        <v>786</v>
      </c>
      <c r="N2091" s="807">
        <v>1</v>
      </c>
      <c r="P2091" s="806" t="s">
        <v>828</v>
      </c>
      <c r="Q2091" s="807">
        <v>168</v>
      </c>
      <c r="R2091" s="807">
        <v>33</v>
      </c>
      <c r="S2091" s="759" t="str">
        <f t="shared" si="64"/>
        <v>Adulto</v>
      </c>
      <c r="U2091" s="886"/>
      <c r="V2091" s="887"/>
      <c r="W2091" s="887"/>
      <c r="Z2091" s="886"/>
      <c r="AA2091" s="886"/>
      <c r="AB2091" s="887"/>
      <c r="AC2091" s="886"/>
      <c r="AI2091" s="806" t="s">
        <v>832</v>
      </c>
      <c r="AJ2091" s="807">
        <v>20</v>
      </c>
      <c r="AK2091" s="807">
        <v>18</v>
      </c>
      <c r="AL2091" s="759" t="str">
        <f t="shared" si="65"/>
        <v>Juventud</v>
      </c>
    </row>
    <row r="2092" spans="1:38" ht="15">
      <c r="A2092" s="806" t="s">
        <v>895</v>
      </c>
      <c r="B2092" s="806" t="s">
        <v>662</v>
      </c>
      <c r="C2092" s="806" t="s">
        <v>788</v>
      </c>
      <c r="D2092" s="806" t="s">
        <v>789</v>
      </c>
      <c r="E2092" s="807">
        <v>1771</v>
      </c>
      <c r="K2092" s="806" t="s">
        <v>684</v>
      </c>
      <c r="L2092" s="806" t="s">
        <v>876</v>
      </c>
      <c r="M2092" s="806" t="s">
        <v>790</v>
      </c>
      <c r="N2092" s="807">
        <v>2</v>
      </c>
      <c r="P2092" s="806" t="s">
        <v>828</v>
      </c>
      <c r="Q2092" s="807">
        <v>176</v>
      </c>
      <c r="R2092" s="807">
        <v>34</v>
      </c>
      <c r="S2092" s="759" t="str">
        <f t="shared" si="64"/>
        <v>Adulto</v>
      </c>
      <c r="U2092" s="886"/>
      <c r="V2092" s="887"/>
      <c r="W2092" s="887"/>
      <c r="Z2092" s="886"/>
      <c r="AA2092" s="886"/>
      <c r="AB2092" s="887"/>
      <c r="AC2092" s="886"/>
      <c r="AI2092" s="806" t="s">
        <v>832</v>
      </c>
      <c r="AJ2092" s="807">
        <v>23</v>
      </c>
      <c r="AK2092" s="807">
        <v>19</v>
      </c>
      <c r="AL2092" s="759" t="str">
        <f t="shared" si="65"/>
        <v>Juventud</v>
      </c>
    </row>
    <row r="2093" spans="1:38" ht="15">
      <c r="A2093" s="806" t="s">
        <v>895</v>
      </c>
      <c r="B2093" s="806" t="s">
        <v>662</v>
      </c>
      <c r="C2093" s="806" t="s">
        <v>788</v>
      </c>
      <c r="D2093" s="806" t="s">
        <v>784</v>
      </c>
      <c r="E2093" s="807">
        <v>6064</v>
      </c>
      <c r="K2093" s="806" t="s">
        <v>684</v>
      </c>
      <c r="L2093" s="806" t="s">
        <v>876</v>
      </c>
      <c r="M2093" s="806" t="s">
        <v>791</v>
      </c>
      <c r="N2093" s="807">
        <v>159</v>
      </c>
      <c r="P2093" s="806" t="s">
        <v>828</v>
      </c>
      <c r="Q2093" s="807">
        <v>164</v>
      </c>
      <c r="R2093" s="807">
        <v>35</v>
      </c>
      <c r="S2093" s="759" t="str">
        <f t="shared" si="64"/>
        <v>Adulto</v>
      </c>
      <c r="U2093" s="886"/>
      <c r="V2093" s="887"/>
      <c r="W2093" s="887"/>
      <c r="Z2093" s="886"/>
      <c r="AA2093" s="886"/>
      <c r="AB2093" s="887"/>
      <c r="AC2093" s="886"/>
      <c r="AI2093" s="806" t="s">
        <v>832</v>
      </c>
      <c r="AJ2093" s="807">
        <v>21</v>
      </c>
      <c r="AK2093" s="807">
        <v>20</v>
      </c>
      <c r="AL2093" s="759" t="str">
        <f t="shared" si="65"/>
        <v>Juventud</v>
      </c>
    </row>
    <row r="2094" spans="1:38" ht="15">
      <c r="A2094" s="806" t="s">
        <v>895</v>
      </c>
      <c r="B2094" s="806" t="s">
        <v>662</v>
      </c>
      <c r="C2094" s="806" t="s">
        <v>783</v>
      </c>
      <c r="D2094" s="806" t="s">
        <v>789</v>
      </c>
      <c r="E2094" s="807">
        <v>1581</v>
      </c>
      <c r="K2094" s="806" t="s">
        <v>684</v>
      </c>
      <c r="L2094" s="806" t="s">
        <v>876</v>
      </c>
      <c r="M2094" s="806" t="s">
        <v>824</v>
      </c>
      <c r="N2094" s="807">
        <v>2</v>
      </c>
      <c r="P2094" s="806" t="s">
        <v>828</v>
      </c>
      <c r="Q2094" s="807">
        <v>169</v>
      </c>
      <c r="R2094" s="807">
        <v>36</v>
      </c>
      <c r="S2094" s="759" t="str">
        <f t="shared" si="64"/>
        <v>Adulto</v>
      </c>
      <c r="U2094" s="886"/>
      <c r="V2094" s="887"/>
      <c r="W2094" s="887"/>
      <c r="Z2094" s="886"/>
      <c r="AA2094" s="886"/>
      <c r="AB2094" s="887"/>
      <c r="AC2094" s="886"/>
      <c r="AI2094" s="806" t="s">
        <v>832</v>
      </c>
      <c r="AJ2094" s="807">
        <v>28</v>
      </c>
      <c r="AK2094" s="807">
        <v>21</v>
      </c>
      <c r="AL2094" s="759" t="str">
        <f t="shared" si="65"/>
        <v>Juventud</v>
      </c>
    </row>
    <row r="2095" spans="1:38" ht="15">
      <c r="A2095" s="806" t="s">
        <v>895</v>
      </c>
      <c r="B2095" s="806" t="s">
        <v>662</v>
      </c>
      <c r="C2095" s="806" t="s">
        <v>783</v>
      </c>
      <c r="D2095" s="806" t="s">
        <v>784</v>
      </c>
      <c r="E2095" s="807">
        <v>6074</v>
      </c>
      <c r="K2095" s="806" t="s">
        <v>684</v>
      </c>
      <c r="L2095" s="806" t="s">
        <v>876</v>
      </c>
      <c r="M2095" s="806" t="s">
        <v>666</v>
      </c>
      <c r="N2095" s="807">
        <v>24</v>
      </c>
      <c r="P2095" s="806" t="s">
        <v>828</v>
      </c>
      <c r="Q2095" s="807">
        <v>144</v>
      </c>
      <c r="R2095" s="807">
        <v>37</v>
      </c>
      <c r="S2095" s="759" t="str">
        <f t="shared" si="64"/>
        <v>Adulto</v>
      </c>
      <c r="U2095" s="886"/>
      <c r="V2095" s="887"/>
      <c r="W2095" s="887"/>
      <c r="Z2095" s="886"/>
      <c r="AA2095" s="886"/>
      <c r="AB2095" s="887"/>
      <c r="AC2095" s="886"/>
      <c r="AI2095" s="806" t="s">
        <v>832</v>
      </c>
      <c r="AJ2095" s="807">
        <v>17</v>
      </c>
      <c r="AK2095" s="807">
        <v>22</v>
      </c>
      <c r="AL2095" s="759" t="str">
        <f t="shared" si="65"/>
        <v>Juventud</v>
      </c>
    </row>
    <row r="2096" spans="1:38" ht="15">
      <c r="A2096" s="806" t="s">
        <v>895</v>
      </c>
      <c r="B2096" s="806" t="s">
        <v>666</v>
      </c>
      <c r="C2096" s="806" t="s">
        <v>788</v>
      </c>
      <c r="D2096" s="806" t="s">
        <v>789</v>
      </c>
      <c r="E2096" s="807">
        <v>531</v>
      </c>
      <c r="K2096" s="806" t="s">
        <v>684</v>
      </c>
      <c r="L2096" s="806" t="s">
        <v>876</v>
      </c>
      <c r="M2096" s="806" t="s">
        <v>794</v>
      </c>
      <c r="N2096" s="807">
        <v>25</v>
      </c>
      <c r="P2096" s="806" t="s">
        <v>828</v>
      </c>
      <c r="Q2096" s="807">
        <v>156</v>
      </c>
      <c r="R2096" s="807">
        <v>38</v>
      </c>
      <c r="S2096" s="759" t="str">
        <f t="shared" si="64"/>
        <v>Adulto</v>
      </c>
      <c r="U2096" s="886"/>
      <c r="V2096" s="887"/>
      <c r="W2096" s="887"/>
      <c r="Z2096" s="886"/>
      <c r="AA2096" s="886"/>
      <c r="AB2096" s="887"/>
      <c r="AC2096" s="886"/>
      <c r="AI2096" s="806" t="s">
        <v>832</v>
      </c>
      <c r="AJ2096" s="807">
        <v>25</v>
      </c>
      <c r="AK2096" s="807">
        <v>23</v>
      </c>
      <c r="AL2096" s="759" t="str">
        <f t="shared" si="65"/>
        <v>Juventud</v>
      </c>
    </row>
    <row r="2097" spans="1:38" ht="15">
      <c r="A2097" s="806" t="s">
        <v>895</v>
      </c>
      <c r="B2097" s="806" t="s">
        <v>666</v>
      </c>
      <c r="C2097" s="806" t="s">
        <v>788</v>
      </c>
      <c r="D2097" s="806" t="s">
        <v>784</v>
      </c>
      <c r="E2097" s="807">
        <v>1133</v>
      </c>
      <c r="K2097" s="806" t="s">
        <v>684</v>
      </c>
      <c r="L2097" s="806" t="s">
        <v>876</v>
      </c>
      <c r="M2097" s="806" t="s">
        <v>795</v>
      </c>
      <c r="N2097" s="807">
        <v>3</v>
      </c>
      <c r="P2097" s="806" t="s">
        <v>828</v>
      </c>
      <c r="Q2097" s="807">
        <v>168</v>
      </c>
      <c r="R2097" s="807">
        <v>39</v>
      </c>
      <c r="S2097" s="759" t="str">
        <f t="shared" si="64"/>
        <v>Adulto</v>
      </c>
      <c r="U2097" s="886"/>
      <c r="V2097" s="887"/>
      <c r="W2097" s="887"/>
      <c r="Z2097" s="886"/>
      <c r="AA2097" s="886"/>
      <c r="AB2097" s="887"/>
      <c r="AC2097" s="886"/>
      <c r="AI2097" s="806" t="s">
        <v>832</v>
      </c>
      <c r="AJ2097" s="807">
        <v>27</v>
      </c>
      <c r="AK2097" s="807">
        <v>24</v>
      </c>
      <c r="AL2097" s="759" t="str">
        <f t="shared" si="65"/>
        <v>Juventud</v>
      </c>
    </row>
    <row r="2098" spans="1:38" ht="15">
      <c r="A2098" s="806" t="s">
        <v>895</v>
      </c>
      <c r="B2098" s="806" t="s">
        <v>666</v>
      </c>
      <c r="C2098" s="806" t="s">
        <v>783</v>
      </c>
      <c r="D2098" s="806" t="s">
        <v>789</v>
      </c>
      <c r="E2098" s="807">
        <v>459</v>
      </c>
      <c r="K2098" s="806" t="s">
        <v>684</v>
      </c>
      <c r="L2098" s="806" t="s">
        <v>876</v>
      </c>
      <c r="M2098" s="806" t="s">
        <v>829</v>
      </c>
      <c r="N2098" s="807">
        <v>10</v>
      </c>
      <c r="P2098" s="806" t="s">
        <v>828</v>
      </c>
      <c r="Q2098" s="807">
        <v>161</v>
      </c>
      <c r="R2098" s="807">
        <v>40</v>
      </c>
      <c r="S2098" s="759" t="str">
        <f t="shared" si="64"/>
        <v>Adulto</v>
      </c>
      <c r="U2098" s="886"/>
      <c r="V2098" s="887"/>
      <c r="W2098" s="887"/>
      <c r="Z2098" s="886"/>
      <c r="AA2098" s="886"/>
      <c r="AB2098" s="887"/>
      <c r="AC2098" s="886"/>
      <c r="AI2098" s="806" t="s">
        <v>832</v>
      </c>
      <c r="AJ2098" s="807">
        <v>34</v>
      </c>
      <c r="AK2098" s="807">
        <v>25</v>
      </c>
      <c r="AL2098" s="759" t="str">
        <f t="shared" si="65"/>
        <v>Juventud</v>
      </c>
    </row>
    <row r="2099" spans="1:38" ht="15">
      <c r="A2099" s="806" t="s">
        <v>895</v>
      </c>
      <c r="B2099" s="806" t="s">
        <v>666</v>
      </c>
      <c r="C2099" s="806" t="s">
        <v>783</v>
      </c>
      <c r="D2099" s="806" t="s">
        <v>784</v>
      </c>
      <c r="E2099" s="807">
        <v>1113</v>
      </c>
      <c r="K2099" s="806" t="s">
        <v>684</v>
      </c>
      <c r="L2099" s="806" t="s">
        <v>876</v>
      </c>
      <c r="M2099" s="806" t="s">
        <v>798</v>
      </c>
      <c r="N2099" s="807">
        <v>141</v>
      </c>
      <c r="P2099" s="806" t="s">
        <v>828</v>
      </c>
      <c r="Q2099" s="807">
        <v>201</v>
      </c>
      <c r="R2099" s="807">
        <v>41</v>
      </c>
      <c r="S2099" s="759" t="str">
        <f t="shared" si="64"/>
        <v>Adulto</v>
      </c>
      <c r="U2099" s="886"/>
      <c r="V2099" s="887"/>
      <c r="W2099" s="887"/>
      <c r="Z2099" s="886"/>
      <c r="AA2099" s="886"/>
      <c r="AB2099" s="887"/>
      <c r="AC2099" s="886"/>
      <c r="AI2099" s="806" t="s">
        <v>832</v>
      </c>
      <c r="AJ2099" s="807">
        <v>23</v>
      </c>
      <c r="AK2099" s="807">
        <v>26</v>
      </c>
      <c r="AL2099" s="759" t="str">
        <f t="shared" si="65"/>
        <v>Juventud</v>
      </c>
    </row>
    <row r="2100" spans="1:38" ht="15">
      <c r="A2100" s="806" t="s">
        <v>895</v>
      </c>
      <c r="B2100" s="806" t="s">
        <v>669</v>
      </c>
      <c r="C2100" s="806" t="s">
        <v>788</v>
      </c>
      <c r="D2100" s="806" t="s">
        <v>789</v>
      </c>
      <c r="E2100" s="807">
        <v>113</v>
      </c>
      <c r="K2100" s="806" t="s">
        <v>684</v>
      </c>
      <c r="L2100" s="806" t="s">
        <v>876</v>
      </c>
      <c r="M2100" s="806" t="s">
        <v>799</v>
      </c>
      <c r="N2100" s="807">
        <v>177</v>
      </c>
      <c r="P2100" s="806" t="s">
        <v>828</v>
      </c>
      <c r="Q2100" s="807">
        <v>193</v>
      </c>
      <c r="R2100" s="807">
        <v>42</v>
      </c>
      <c r="S2100" s="759" t="str">
        <f t="shared" si="64"/>
        <v>Adulto</v>
      </c>
      <c r="U2100" s="886"/>
      <c r="V2100" s="887"/>
      <c r="W2100" s="887"/>
      <c r="Z2100" s="886"/>
      <c r="AA2100" s="886"/>
      <c r="AB2100" s="887"/>
      <c r="AC2100" s="886"/>
      <c r="AI2100" s="806" t="s">
        <v>832</v>
      </c>
      <c r="AJ2100" s="807">
        <v>26</v>
      </c>
      <c r="AK2100" s="807">
        <v>27</v>
      </c>
      <c r="AL2100" s="759" t="str">
        <f t="shared" si="65"/>
        <v>Juventud</v>
      </c>
    </row>
    <row r="2101" spans="1:38" ht="15">
      <c r="A2101" s="806" t="s">
        <v>895</v>
      </c>
      <c r="B2101" s="806" t="s">
        <v>669</v>
      </c>
      <c r="C2101" s="806" t="s">
        <v>788</v>
      </c>
      <c r="D2101" s="806" t="s">
        <v>784</v>
      </c>
      <c r="E2101" s="807">
        <v>120</v>
      </c>
      <c r="K2101" s="806" t="s">
        <v>684</v>
      </c>
      <c r="L2101" s="806" t="s">
        <v>876</v>
      </c>
      <c r="M2101" s="806" t="s">
        <v>801</v>
      </c>
      <c r="N2101" s="807">
        <v>139</v>
      </c>
      <c r="P2101" s="806" t="s">
        <v>828</v>
      </c>
      <c r="Q2101" s="807">
        <v>172</v>
      </c>
      <c r="R2101" s="807">
        <v>43</v>
      </c>
      <c r="S2101" s="759" t="str">
        <f t="shared" si="64"/>
        <v>Adulto</v>
      </c>
      <c r="U2101" s="886"/>
      <c r="V2101" s="887"/>
      <c r="W2101" s="887"/>
      <c r="Z2101" s="886"/>
      <c r="AA2101" s="886"/>
      <c r="AB2101" s="887"/>
      <c r="AC2101" s="886"/>
      <c r="AI2101" s="806" t="s">
        <v>832</v>
      </c>
      <c r="AJ2101" s="807">
        <v>22</v>
      </c>
      <c r="AK2101" s="807">
        <v>28</v>
      </c>
      <c r="AL2101" s="759" t="str">
        <f t="shared" si="65"/>
        <v>Juventud</v>
      </c>
    </row>
    <row r="2102" spans="1:38" ht="15">
      <c r="A2102" s="806" t="s">
        <v>895</v>
      </c>
      <c r="B2102" s="806" t="s">
        <v>669</v>
      </c>
      <c r="C2102" s="806" t="s">
        <v>783</v>
      </c>
      <c r="D2102" s="806" t="s">
        <v>789</v>
      </c>
      <c r="E2102" s="807">
        <v>104</v>
      </c>
      <c r="K2102" s="806" t="s">
        <v>684</v>
      </c>
      <c r="L2102" s="806" t="s">
        <v>876</v>
      </c>
      <c r="M2102" s="806" t="s">
        <v>673</v>
      </c>
      <c r="N2102" s="807">
        <v>1</v>
      </c>
      <c r="P2102" s="806" t="s">
        <v>828</v>
      </c>
      <c r="Q2102" s="807">
        <v>174</v>
      </c>
      <c r="R2102" s="807">
        <v>44</v>
      </c>
      <c r="S2102" s="759" t="str">
        <f t="shared" si="64"/>
        <v>Adulto</v>
      </c>
      <c r="U2102" s="886"/>
      <c r="V2102" s="887"/>
      <c r="W2102" s="887"/>
      <c r="Z2102" s="886"/>
      <c r="AA2102" s="886"/>
      <c r="AB2102" s="887"/>
      <c r="AC2102" s="886"/>
      <c r="AI2102" s="806" t="s">
        <v>832</v>
      </c>
      <c r="AJ2102" s="807">
        <v>22</v>
      </c>
      <c r="AK2102" s="807">
        <v>29</v>
      </c>
      <c r="AL2102" s="759" t="str">
        <f t="shared" si="65"/>
        <v>Adulto</v>
      </c>
    </row>
    <row r="2103" spans="1:38" ht="15">
      <c r="A2103" s="806" t="s">
        <v>895</v>
      </c>
      <c r="B2103" s="806" t="s">
        <v>669</v>
      </c>
      <c r="C2103" s="806" t="s">
        <v>783</v>
      </c>
      <c r="D2103" s="806" t="s">
        <v>784</v>
      </c>
      <c r="E2103" s="807">
        <v>91</v>
      </c>
      <c r="K2103" s="806" t="s">
        <v>684</v>
      </c>
      <c r="L2103" s="806" t="s">
        <v>876</v>
      </c>
      <c r="M2103" s="806" t="s">
        <v>674</v>
      </c>
      <c r="N2103" s="807">
        <v>7807</v>
      </c>
      <c r="P2103" s="806" t="s">
        <v>828</v>
      </c>
      <c r="Q2103" s="807">
        <v>150</v>
      </c>
      <c r="R2103" s="807">
        <v>45</v>
      </c>
      <c r="S2103" s="759" t="str">
        <f t="shared" si="64"/>
        <v>Adulto</v>
      </c>
      <c r="U2103" s="886"/>
      <c r="V2103" s="887"/>
      <c r="W2103" s="887"/>
      <c r="Z2103" s="886"/>
      <c r="AA2103" s="886"/>
      <c r="AB2103" s="887"/>
      <c r="AC2103" s="886"/>
      <c r="AI2103" s="806" t="s">
        <v>832</v>
      </c>
      <c r="AJ2103" s="807">
        <v>24</v>
      </c>
      <c r="AK2103" s="807">
        <v>30</v>
      </c>
      <c r="AL2103" s="759" t="str">
        <f t="shared" si="65"/>
        <v>Adulto</v>
      </c>
    </row>
    <row r="2104" spans="1:38" ht="15">
      <c r="A2104" s="806" t="s">
        <v>895</v>
      </c>
      <c r="B2104" s="806" t="s">
        <v>787</v>
      </c>
      <c r="C2104" s="806" t="s">
        <v>788</v>
      </c>
      <c r="D2104" s="806" t="s">
        <v>789</v>
      </c>
      <c r="E2104" s="807">
        <v>9</v>
      </c>
      <c r="K2104" s="806" t="s">
        <v>684</v>
      </c>
      <c r="L2104" s="806" t="s">
        <v>876</v>
      </c>
      <c r="M2104" s="806" t="s">
        <v>676</v>
      </c>
      <c r="N2104" s="807">
        <v>1</v>
      </c>
      <c r="P2104" s="806" t="s">
        <v>828</v>
      </c>
      <c r="Q2104" s="807">
        <v>177</v>
      </c>
      <c r="R2104" s="807">
        <v>46</v>
      </c>
      <c r="S2104" s="759" t="str">
        <f t="shared" si="64"/>
        <v>Adulto</v>
      </c>
      <c r="U2104" s="886"/>
      <c r="V2104" s="887"/>
      <c r="W2104" s="887"/>
      <c r="Z2104" s="886"/>
      <c r="AA2104" s="886"/>
      <c r="AB2104" s="887"/>
      <c r="AC2104" s="886"/>
      <c r="AI2104" s="806" t="s">
        <v>832</v>
      </c>
      <c r="AJ2104" s="807">
        <v>28</v>
      </c>
      <c r="AK2104" s="807">
        <v>31</v>
      </c>
      <c r="AL2104" s="759" t="str">
        <f t="shared" si="65"/>
        <v>Adulto</v>
      </c>
    </row>
    <row r="2105" spans="1:38" ht="15">
      <c r="A2105" s="806" t="s">
        <v>895</v>
      </c>
      <c r="B2105" s="806" t="s">
        <v>787</v>
      </c>
      <c r="C2105" s="806" t="s">
        <v>788</v>
      </c>
      <c r="D2105" s="806" t="s">
        <v>784</v>
      </c>
      <c r="E2105" s="807">
        <v>38</v>
      </c>
      <c r="K2105" s="806" t="s">
        <v>684</v>
      </c>
      <c r="L2105" s="806" t="s">
        <v>876</v>
      </c>
      <c r="M2105" s="806" t="s">
        <v>683</v>
      </c>
      <c r="N2105" s="807">
        <v>2</v>
      </c>
      <c r="P2105" s="806" t="s">
        <v>828</v>
      </c>
      <c r="Q2105" s="807">
        <v>158</v>
      </c>
      <c r="R2105" s="807">
        <v>47</v>
      </c>
      <c r="S2105" s="759" t="str">
        <f t="shared" si="64"/>
        <v>Adulto</v>
      </c>
      <c r="U2105" s="886"/>
      <c r="V2105" s="887"/>
      <c r="W2105" s="887"/>
      <c r="Z2105" s="886"/>
      <c r="AA2105" s="886"/>
      <c r="AB2105" s="887"/>
      <c r="AC2105" s="886"/>
      <c r="AI2105" s="806" t="s">
        <v>832</v>
      </c>
      <c r="AJ2105" s="807">
        <v>24</v>
      </c>
      <c r="AK2105" s="807">
        <v>32</v>
      </c>
      <c r="AL2105" s="759" t="str">
        <f t="shared" si="65"/>
        <v>Adulto</v>
      </c>
    </row>
    <row r="2106" spans="1:38" ht="15">
      <c r="A2106" s="806" t="s">
        <v>895</v>
      </c>
      <c r="B2106" s="806" t="s">
        <v>787</v>
      </c>
      <c r="C2106" s="806" t="s">
        <v>783</v>
      </c>
      <c r="D2106" s="806" t="s">
        <v>789</v>
      </c>
      <c r="E2106" s="807">
        <v>7</v>
      </c>
      <c r="K2106" s="806" t="s">
        <v>684</v>
      </c>
      <c r="L2106" s="806" t="s">
        <v>876</v>
      </c>
      <c r="M2106" s="806" t="s">
        <v>684</v>
      </c>
      <c r="N2106" s="807">
        <v>1480</v>
      </c>
      <c r="P2106" s="806" t="s">
        <v>828</v>
      </c>
      <c r="Q2106" s="807">
        <v>178</v>
      </c>
      <c r="R2106" s="807">
        <v>48</v>
      </c>
      <c r="S2106" s="759" t="str">
        <f t="shared" si="64"/>
        <v>Adulto</v>
      </c>
      <c r="U2106" s="886"/>
      <c r="V2106" s="887"/>
      <c r="W2106" s="887"/>
      <c r="Z2106" s="886"/>
      <c r="AA2106" s="886"/>
      <c r="AB2106" s="887"/>
      <c r="AC2106" s="886"/>
      <c r="AI2106" s="806" t="s">
        <v>832</v>
      </c>
      <c r="AJ2106" s="807">
        <v>16</v>
      </c>
      <c r="AK2106" s="807">
        <v>33</v>
      </c>
      <c r="AL2106" s="759" t="str">
        <f t="shared" si="65"/>
        <v>Adulto</v>
      </c>
    </row>
    <row r="2107" spans="1:38" ht="15">
      <c r="A2107" s="806" t="s">
        <v>895</v>
      </c>
      <c r="B2107" s="806" t="s">
        <v>787</v>
      </c>
      <c r="C2107" s="806" t="s">
        <v>783</v>
      </c>
      <c r="D2107" s="806" t="s">
        <v>784</v>
      </c>
      <c r="E2107" s="807">
        <v>46</v>
      </c>
      <c r="K2107" s="806" t="s">
        <v>684</v>
      </c>
      <c r="L2107" s="806" t="s">
        <v>897</v>
      </c>
      <c r="M2107" s="806" t="s">
        <v>662</v>
      </c>
      <c r="N2107" s="807">
        <v>54</v>
      </c>
      <c r="P2107" s="806" t="s">
        <v>828</v>
      </c>
      <c r="Q2107" s="807">
        <v>167</v>
      </c>
      <c r="R2107" s="807">
        <v>49</v>
      </c>
      <c r="S2107" s="759" t="str">
        <f t="shared" si="64"/>
        <v>Adulto</v>
      </c>
      <c r="U2107" s="886"/>
      <c r="V2107" s="887"/>
      <c r="W2107" s="887"/>
      <c r="Z2107" s="886"/>
      <c r="AA2107" s="886"/>
      <c r="AB2107" s="887"/>
      <c r="AC2107" s="886"/>
      <c r="AI2107" s="806" t="s">
        <v>832</v>
      </c>
      <c r="AJ2107" s="807">
        <v>14</v>
      </c>
      <c r="AK2107" s="807">
        <v>34</v>
      </c>
      <c r="AL2107" s="759" t="str">
        <f t="shared" si="65"/>
        <v>Adulto</v>
      </c>
    </row>
    <row r="2108" spans="1:38" ht="15">
      <c r="A2108" s="806" t="s">
        <v>895</v>
      </c>
      <c r="B2108" s="806" t="s">
        <v>792</v>
      </c>
      <c r="C2108" s="806" t="s">
        <v>788</v>
      </c>
      <c r="D2108" s="806" t="s">
        <v>784</v>
      </c>
      <c r="E2108" s="807">
        <v>2</v>
      </c>
      <c r="K2108" s="806" t="s">
        <v>684</v>
      </c>
      <c r="L2108" s="806" t="s">
        <v>897</v>
      </c>
      <c r="M2108" s="806" t="s">
        <v>820</v>
      </c>
      <c r="N2108" s="807">
        <v>8</v>
      </c>
      <c r="P2108" s="806" t="s">
        <v>828</v>
      </c>
      <c r="Q2108" s="807">
        <v>172</v>
      </c>
      <c r="R2108" s="807">
        <v>50</v>
      </c>
      <c r="S2108" s="759" t="str">
        <f t="shared" si="64"/>
        <v>Adulto</v>
      </c>
      <c r="U2108" s="886"/>
      <c r="V2108" s="887"/>
      <c r="W2108" s="887"/>
      <c r="Z2108" s="886"/>
      <c r="AA2108" s="886"/>
      <c r="AB2108" s="887"/>
      <c r="AC2108" s="886"/>
      <c r="AI2108" s="806" t="s">
        <v>832</v>
      </c>
      <c r="AJ2108" s="807">
        <v>21</v>
      </c>
      <c r="AK2108" s="807">
        <v>35</v>
      </c>
      <c r="AL2108" s="759" t="str">
        <f t="shared" si="65"/>
        <v>Adulto</v>
      </c>
    </row>
    <row r="2109" spans="1:38" ht="15">
      <c r="A2109" s="806" t="s">
        <v>895</v>
      </c>
      <c r="B2109" s="806" t="s">
        <v>792</v>
      </c>
      <c r="C2109" s="806" t="s">
        <v>783</v>
      </c>
      <c r="D2109" s="806" t="s">
        <v>789</v>
      </c>
      <c r="E2109" s="807">
        <v>1</v>
      </c>
      <c r="K2109" s="806" t="s">
        <v>684</v>
      </c>
      <c r="L2109" s="806" t="s">
        <v>897</v>
      </c>
      <c r="M2109" s="806" t="s">
        <v>806</v>
      </c>
      <c r="N2109" s="807">
        <v>24</v>
      </c>
      <c r="P2109" s="806" t="s">
        <v>828</v>
      </c>
      <c r="Q2109" s="807">
        <v>165</v>
      </c>
      <c r="R2109" s="807">
        <v>51</v>
      </c>
      <c r="S2109" s="759" t="str">
        <f t="shared" si="64"/>
        <v>Adulto</v>
      </c>
      <c r="U2109" s="886"/>
      <c r="V2109" s="887"/>
      <c r="W2109" s="887"/>
      <c r="Z2109" s="886"/>
      <c r="AA2109" s="886"/>
      <c r="AB2109" s="887"/>
      <c r="AC2109" s="886"/>
      <c r="AI2109" s="806" t="s">
        <v>832</v>
      </c>
      <c r="AJ2109" s="807">
        <v>15</v>
      </c>
      <c r="AK2109" s="807">
        <v>36</v>
      </c>
      <c r="AL2109" s="759" t="str">
        <f t="shared" si="65"/>
        <v>Adulto</v>
      </c>
    </row>
    <row r="2110" spans="1:38" ht="15">
      <c r="A2110" s="806" t="s">
        <v>895</v>
      </c>
      <c r="B2110" s="806" t="s">
        <v>792</v>
      </c>
      <c r="C2110" s="806" t="s">
        <v>783</v>
      </c>
      <c r="D2110" s="806" t="s">
        <v>784</v>
      </c>
      <c r="E2110" s="807">
        <v>5</v>
      </c>
      <c r="K2110" s="806" t="s">
        <v>684</v>
      </c>
      <c r="L2110" s="806" t="s">
        <v>897</v>
      </c>
      <c r="M2110" s="806" t="s">
        <v>786</v>
      </c>
      <c r="N2110" s="807">
        <v>62</v>
      </c>
      <c r="P2110" s="806" t="s">
        <v>828</v>
      </c>
      <c r="Q2110" s="807">
        <v>183</v>
      </c>
      <c r="R2110" s="807">
        <v>52</v>
      </c>
      <c r="S2110" s="759" t="str">
        <f t="shared" si="64"/>
        <v>Adulto</v>
      </c>
      <c r="U2110" s="886"/>
      <c r="V2110" s="887"/>
      <c r="W2110" s="887"/>
      <c r="Z2110" s="886"/>
      <c r="AA2110" s="886"/>
      <c r="AB2110" s="887"/>
      <c r="AC2110" s="886"/>
      <c r="AI2110" s="806" t="s">
        <v>832</v>
      </c>
      <c r="AJ2110" s="807">
        <v>12</v>
      </c>
      <c r="AK2110" s="807">
        <v>37</v>
      </c>
      <c r="AL2110" s="759" t="str">
        <f t="shared" si="65"/>
        <v>Adulto</v>
      </c>
    </row>
    <row r="2111" spans="1:38" ht="15">
      <c r="A2111" s="806" t="s">
        <v>895</v>
      </c>
      <c r="B2111" s="806" t="s">
        <v>796</v>
      </c>
      <c r="C2111" s="806" t="s">
        <v>788</v>
      </c>
      <c r="D2111" s="806" t="s">
        <v>789</v>
      </c>
      <c r="E2111" s="807">
        <v>2</v>
      </c>
      <c r="K2111" s="806" t="s">
        <v>684</v>
      </c>
      <c r="L2111" s="806" t="s">
        <v>897</v>
      </c>
      <c r="M2111" s="806" t="s">
        <v>808</v>
      </c>
      <c r="N2111" s="807">
        <v>2</v>
      </c>
      <c r="P2111" s="806" t="s">
        <v>828</v>
      </c>
      <c r="Q2111" s="807">
        <v>163</v>
      </c>
      <c r="R2111" s="807">
        <v>53</v>
      </c>
      <c r="S2111" s="759" t="str">
        <f t="shared" si="64"/>
        <v>Adulto</v>
      </c>
      <c r="U2111" s="886"/>
      <c r="V2111" s="887"/>
      <c r="W2111" s="887"/>
      <c r="Z2111" s="886"/>
      <c r="AA2111" s="886"/>
      <c r="AB2111" s="887"/>
      <c r="AC2111" s="886"/>
      <c r="AI2111" s="806" t="s">
        <v>832</v>
      </c>
      <c r="AJ2111" s="807">
        <v>17</v>
      </c>
      <c r="AK2111" s="807">
        <v>38</v>
      </c>
      <c r="AL2111" s="759" t="str">
        <f t="shared" si="65"/>
        <v>Adulto</v>
      </c>
    </row>
    <row r="2112" spans="1:38" ht="15">
      <c r="A2112" s="806" t="s">
        <v>895</v>
      </c>
      <c r="B2112" s="806" t="s">
        <v>815</v>
      </c>
      <c r="C2112" s="806" t="s">
        <v>788</v>
      </c>
      <c r="D2112" s="806" t="s">
        <v>789</v>
      </c>
      <c r="E2112" s="807">
        <v>977</v>
      </c>
      <c r="K2112" s="806" t="s">
        <v>684</v>
      </c>
      <c r="L2112" s="806" t="s">
        <v>897</v>
      </c>
      <c r="M2112" s="806" t="s">
        <v>790</v>
      </c>
      <c r="N2112" s="807">
        <v>7</v>
      </c>
      <c r="P2112" s="806" t="s">
        <v>828</v>
      </c>
      <c r="Q2112" s="807">
        <v>140</v>
      </c>
      <c r="R2112" s="807">
        <v>54</v>
      </c>
      <c r="S2112" s="759" t="str">
        <f t="shared" si="64"/>
        <v>Adulto</v>
      </c>
      <c r="U2112" s="886"/>
      <c r="V2112" s="887"/>
      <c r="W2112" s="887"/>
      <c r="Z2112" s="886"/>
      <c r="AA2112" s="886"/>
      <c r="AB2112" s="887"/>
      <c r="AC2112" s="886"/>
      <c r="AI2112" s="806" t="s">
        <v>832</v>
      </c>
      <c r="AJ2112" s="807">
        <v>17</v>
      </c>
      <c r="AK2112" s="807">
        <v>39</v>
      </c>
      <c r="AL2112" s="759" t="str">
        <f t="shared" si="65"/>
        <v>Adulto</v>
      </c>
    </row>
    <row r="2113" spans="1:38" ht="15">
      <c r="A2113" s="806" t="s">
        <v>895</v>
      </c>
      <c r="B2113" s="806" t="s">
        <v>815</v>
      </c>
      <c r="C2113" s="806" t="s">
        <v>788</v>
      </c>
      <c r="D2113" s="806" t="s">
        <v>784</v>
      </c>
      <c r="E2113" s="807">
        <v>2804</v>
      </c>
      <c r="K2113" s="806" t="s">
        <v>684</v>
      </c>
      <c r="L2113" s="806" t="s">
        <v>897</v>
      </c>
      <c r="M2113" s="806" t="s">
        <v>791</v>
      </c>
      <c r="N2113" s="807">
        <v>6</v>
      </c>
      <c r="P2113" s="806" t="s">
        <v>828</v>
      </c>
      <c r="Q2113" s="807">
        <v>164</v>
      </c>
      <c r="R2113" s="807">
        <v>55</v>
      </c>
      <c r="S2113" s="759" t="str">
        <f t="shared" si="64"/>
        <v>Adulto</v>
      </c>
      <c r="U2113" s="886"/>
      <c r="V2113" s="887"/>
      <c r="W2113" s="887"/>
      <c r="Z2113" s="886"/>
      <c r="AA2113" s="886"/>
      <c r="AB2113" s="887"/>
      <c r="AC2113" s="886"/>
      <c r="AI2113" s="806" t="s">
        <v>832</v>
      </c>
      <c r="AJ2113" s="807">
        <v>18</v>
      </c>
      <c r="AK2113" s="807">
        <v>40</v>
      </c>
      <c r="AL2113" s="759" t="str">
        <f t="shared" si="65"/>
        <v>Adulto</v>
      </c>
    </row>
    <row r="2114" spans="1:38" ht="15">
      <c r="A2114" s="806" t="s">
        <v>895</v>
      </c>
      <c r="B2114" s="806" t="s">
        <v>815</v>
      </c>
      <c r="C2114" s="806" t="s">
        <v>783</v>
      </c>
      <c r="D2114" s="806" t="s">
        <v>789</v>
      </c>
      <c r="E2114" s="807">
        <v>908</v>
      </c>
      <c r="K2114" s="806" t="s">
        <v>684</v>
      </c>
      <c r="L2114" s="806" t="s">
        <v>897</v>
      </c>
      <c r="M2114" s="806" t="s">
        <v>824</v>
      </c>
      <c r="N2114" s="807">
        <v>6</v>
      </c>
      <c r="P2114" s="806" t="s">
        <v>828</v>
      </c>
      <c r="Q2114" s="807">
        <v>163</v>
      </c>
      <c r="R2114" s="807">
        <v>56</v>
      </c>
      <c r="S2114" s="759" t="str">
        <f t="shared" si="64"/>
        <v>Adulto</v>
      </c>
      <c r="U2114" s="886"/>
      <c r="V2114" s="887"/>
      <c r="W2114" s="887"/>
      <c r="Z2114" s="886"/>
      <c r="AA2114" s="886"/>
      <c r="AB2114" s="887"/>
      <c r="AC2114" s="886"/>
      <c r="AI2114" s="806" t="s">
        <v>832</v>
      </c>
      <c r="AJ2114" s="807">
        <v>17</v>
      </c>
      <c r="AK2114" s="807">
        <v>41</v>
      </c>
      <c r="AL2114" s="759" t="str">
        <f t="shared" si="65"/>
        <v>Adulto</v>
      </c>
    </row>
    <row r="2115" spans="1:38" ht="15">
      <c r="A2115" s="806" t="s">
        <v>895</v>
      </c>
      <c r="B2115" s="806" t="s">
        <v>815</v>
      </c>
      <c r="C2115" s="806" t="s">
        <v>783</v>
      </c>
      <c r="D2115" s="806" t="s">
        <v>784</v>
      </c>
      <c r="E2115" s="807">
        <v>2599</v>
      </c>
      <c r="K2115" s="806" t="s">
        <v>684</v>
      </c>
      <c r="L2115" s="806" t="s">
        <v>897</v>
      </c>
      <c r="M2115" s="806" t="s">
        <v>826</v>
      </c>
      <c r="N2115" s="807">
        <v>9</v>
      </c>
      <c r="P2115" s="806" t="s">
        <v>828</v>
      </c>
      <c r="Q2115" s="807">
        <v>140</v>
      </c>
      <c r="R2115" s="807">
        <v>57</v>
      </c>
      <c r="S2115" s="759" t="str">
        <f t="shared" ref="S2115:S2178" si="66">IF(P2115=0,"",IF(AND(R2115&gt;=0,R2115&lt;=5),"Primera Infancia",IF(AND(R2115&gt;=6,R2115&lt;=11),"Infancia",IF(AND(R2115&gt;=12,R2115&lt;=17),"Adolescente",IF(AND(R2115&gt;=18,R2115&lt;=28),"Juventud",IF(AND(R2115&gt;=29,R2115&lt;=59),"Adulto","Vejez"))))))</f>
        <v>Adulto</v>
      </c>
      <c r="U2115" s="886"/>
      <c r="V2115" s="887"/>
      <c r="W2115" s="887"/>
      <c r="Z2115" s="886"/>
      <c r="AA2115" s="886"/>
      <c r="AB2115" s="887"/>
      <c r="AC2115" s="886"/>
      <c r="AI2115" s="806" t="s">
        <v>832</v>
      </c>
      <c r="AJ2115" s="807">
        <v>13</v>
      </c>
      <c r="AK2115" s="807">
        <v>42</v>
      </c>
      <c r="AL2115" s="759" t="str">
        <f t="shared" ref="AL2115:AL2178" si="67">IF(AI2115=0,"",IF(AND(AK2115&gt;=0,AK2115&lt;=5),"Primera Infancia",IF(AND(AK2115&gt;=6,AK2115&lt;=11),"Infancia",IF(AND(AK2115&gt;=12,AK2115&lt;=17),"Adolescente",IF(AND(AK2115&gt;=18,AK2115&lt;=28),"Juventud",IF(AND(AK2115&gt;=29,AK2115&lt;=59),"Adulto","Vejez"))))))</f>
        <v>Adulto</v>
      </c>
    </row>
    <row r="2116" spans="1:38" ht="15">
      <c r="A2116" s="806" t="s">
        <v>895</v>
      </c>
      <c r="B2116" s="806" t="s">
        <v>818</v>
      </c>
      <c r="C2116" s="806" t="s">
        <v>788</v>
      </c>
      <c r="D2116" s="806" t="s">
        <v>789</v>
      </c>
      <c r="E2116" s="807">
        <v>20</v>
      </c>
      <c r="K2116" s="806" t="s">
        <v>684</v>
      </c>
      <c r="L2116" s="806" t="s">
        <v>897</v>
      </c>
      <c r="M2116" s="806" t="s">
        <v>666</v>
      </c>
      <c r="N2116" s="807">
        <v>17</v>
      </c>
      <c r="P2116" s="806" t="s">
        <v>828</v>
      </c>
      <c r="Q2116" s="807">
        <v>139</v>
      </c>
      <c r="R2116" s="807">
        <v>58</v>
      </c>
      <c r="S2116" s="759" t="str">
        <f t="shared" si="66"/>
        <v>Adulto</v>
      </c>
      <c r="U2116" s="886"/>
      <c r="V2116" s="887"/>
      <c r="W2116" s="887"/>
      <c r="Z2116" s="886"/>
      <c r="AA2116" s="886"/>
      <c r="AB2116" s="887"/>
      <c r="AC2116" s="886"/>
      <c r="AI2116" s="806" t="s">
        <v>832</v>
      </c>
      <c r="AJ2116" s="807">
        <v>13</v>
      </c>
      <c r="AK2116" s="807">
        <v>43</v>
      </c>
      <c r="AL2116" s="759" t="str">
        <f t="shared" si="67"/>
        <v>Adulto</v>
      </c>
    </row>
    <row r="2117" spans="1:38" ht="15">
      <c r="A2117" s="806" t="s">
        <v>895</v>
      </c>
      <c r="B2117" s="806" t="s">
        <v>818</v>
      </c>
      <c r="C2117" s="806" t="s">
        <v>788</v>
      </c>
      <c r="D2117" s="806" t="s">
        <v>784</v>
      </c>
      <c r="E2117" s="807">
        <v>105</v>
      </c>
      <c r="K2117" s="806" t="s">
        <v>684</v>
      </c>
      <c r="L2117" s="806" t="s">
        <v>897</v>
      </c>
      <c r="M2117" s="806" t="s">
        <v>794</v>
      </c>
      <c r="N2117" s="807">
        <v>22</v>
      </c>
      <c r="P2117" s="806" t="s">
        <v>828</v>
      </c>
      <c r="Q2117" s="807">
        <v>178</v>
      </c>
      <c r="R2117" s="807">
        <v>59</v>
      </c>
      <c r="S2117" s="759" t="str">
        <f t="shared" si="66"/>
        <v>Adulto</v>
      </c>
      <c r="U2117" s="886"/>
      <c r="V2117" s="887"/>
      <c r="W2117" s="887"/>
      <c r="Z2117" s="886"/>
      <c r="AA2117" s="886"/>
      <c r="AB2117" s="887"/>
      <c r="AC2117" s="886"/>
      <c r="AI2117" s="806" t="s">
        <v>832</v>
      </c>
      <c r="AJ2117" s="807">
        <v>12</v>
      </c>
      <c r="AK2117" s="807">
        <v>44</v>
      </c>
      <c r="AL2117" s="759" t="str">
        <f t="shared" si="67"/>
        <v>Adulto</v>
      </c>
    </row>
    <row r="2118" spans="1:38" ht="15">
      <c r="A2118" s="806" t="s">
        <v>895</v>
      </c>
      <c r="B2118" s="806" t="s">
        <v>818</v>
      </c>
      <c r="C2118" s="806" t="s">
        <v>783</v>
      </c>
      <c r="D2118" s="806" t="s">
        <v>789</v>
      </c>
      <c r="E2118" s="807">
        <v>26</v>
      </c>
      <c r="K2118" s="806" t="s">
        <v>684</v>
      </c>
      <c r="L2118" s="806" t="s">
        <v>897</v>
      </c>
      <c r="M2118" s="806" t="s">
        <v>795</v>
      </c>
      <c r="N2118" s="807">
        <v>15</v>
      </c>
      <c r="P2118" s="806" t="s">
        <v>828</v>
      </c>
      <c r="Q2118" s="807">
        <v>134</v>
      </c>
      <c r="R2118" s="807">
        <v>60</v>
      </c>
      <c r="S2118" s="759" t="str">
        <f t="shared" si="66"/>
        <v>Vejez</v>
      </c>
      <c r="U2118" s="886"/>
      <c r="V2118" s="887"/>
      <c r="W2118" s="887"/>
      <c r="Z2118" s="886"/>
      <c r="AA2118" s="886"/>
      <c r="AB2118" s="887"/>
      <c r="AC2118" s="886"/>
      <c r="AI2118" s="806" t="s">
        <v>832</v>
      </c>
      <c r="AJ2118" s="807">
        <v>11</v>
      </c>
      <c r="AK2118" s="807">
        <v>45</v>
      </c>
      <c r="AL2118" s="759" t="str">
        <f t="shared" si="67"/>
        <v>Adulto</v>
      </c>
    </row>
    <row r="2119" spans="1:38" ht="15">
      <c r="A2119" s="806" t="s">
        <v>895</v>
      </c>
      <c r="B2119" s="806" t="s">
        <v>818</v>
      </c>
      <c r="C2119" s="806" t="s">
        <v>783</v>
      </c>
      <c r="D2119" s="806" t="s">
        <v>784</v>
      </c>
      <c r="E2119" s="807">
        <v>130</v>
      </c>
      <c r="K2119" s="806" t="s">
        <v>684</v>
      </c>
      <c r="L2119" s="806" t="s">
        <v>897</v>
      </c>
      <c r="M2119" s="806" t="s">
        <v>829</v>
      </c>
      <c r="N2119" s="807">
        <v>4</v>
      </c>
      <c r="P2119" s="806" t="s">
        <v>828</v>
      </c>
      <c r="Q2119" s="807">
        <v>141</v>
      </c>
      <c r="R2119" s="807">
        <v>61</v>
      </c>
      <c r="S2119" s="759" t="str">
        <f t="shared" si="66"/>
        <v>Vejez</v>
      </c>
      <c r="U2119" s="886"/>
      <c r="V2119" s="887"/>
      <c r="W2119" s="887"/>
      <c r="Z2119" s="886"/>
      <c r="AA2119" s="886"/>
      <c r="AB2119" s="887"/>
      <c r="AC2119" s="886"/>
      <c r="AI2119" s="806" t="s">
        <v>832</v>
      </c>
      <c r="AJ2119" s="807">
        <v>11</v>
      </c>
      <c r="AK2119" s="807">
        <v>46</v>
      </c>
      <c r="AL2119" s="759" t="str">
        <f t="shared" si="67"/>
        <v>Adulto</v>
      </c>
    </row>
    <row r="2120" spans="1:38" ht="15">
      <c r="A2120" s="806" t="s">
        <v>896</v>
      </c>
      <c r="B2120" s="806" t="s">
        <v>782</v>
      </c>
      <c r="C2120" s="806" t="s">
        <v>788</v>
      </c>
      <c r="D2120" s="806" t="s">
        <v>789</v>
      </c>
      <c r="E2120" s="807">
        <v>2</v>
      </c>
      <c r="K2120" s="806" t="s">
        <v>684</v>
      </c>
      <c r="L2120" s="806" t="s">
        <v>897</v>
      </c>
      <c r="M2120" s="806" t="s">
        <v>798</v>
      </c>
      <c r="N2120" s="807">
        <v>37</v>
      </c>
      <c r="P2120" s="806" t="s">
        <v>828</v>
      </c>
      <c r="Q2120" s="807">
        <v>118</v>
      </c>
      <c r="R2120" s="807">
        <v>62</v>
      </c>
      <c r="S2120" s="759" t="str">
        <f t="shared" si="66"/>
        <v>Vejez</v>
      </c>
      <c r="U2120" s="886"/>
      <c r="V2120" s="887"/>
      <c r="W2120" s="887"/>
      <c r="Z2120" s="886"/>
      <c r="AA2120" s="886"/>
      <c r="AB2120" s="887"/>
      <c r="AC2120" s="886"/>
      <c r="AI2120" s="806" t="s">
        <v>832</v>
      </c>
      <c r="AJ2120" s="807">
        <v>10</v>
      </c>
      <c r="AK2120" s="807">
        <v>47</v>
      </c>
      <c r="AL2120" s="759" t="str">
        <f t="shared" si="67"/>
        <v>Adulto</v>
      </c>
    </row>
    <row r="2121" spans="1:38" ht="15">
      <c r="A2121" s="806" t="s">
        <v>896</v>
      </c>
      <c r="B2121" s="806" t="s">
        <v>782</v>
      </c>
      <c r="C2121" s="806" t="s">
        <v>783</v>
      </c>
      <c r="D2121" s="806" t="s">
        <v>789</v>
      </c>
      <c r="E2121" s="807">
        <v>7</v>
      </c>
      <c r="K2121" s="806" t="s">
        <v>684</v>
      </c>
      <c r="L2121" s="806" t="s">
        <v>897</v>
      </c>
      <c r="M2121" s="806" t="s">
        <v>799</v>
      </c>
      <c r="N2121" s="807">
        <v>377</v>
      </c>
      <c r="P2121" s="806" t="s">
        <v>828</v>
      </c>
      <c r="Q2121" s="807">
        <v>106</v>
      </c>
      <c r="R2121" s="807">
        <v>63</v>
      </c>
      <c r="S2121" s="759" t="str">
        <f t="shared" si="66"/>
        <v>Vejez</v>
      </c>
      <c r="U2121" s="886"/>
      <c r="V2121" s="887"/>
      <c r="W2121" s="887"/>
      <c r="Z2121" s="886"/>
      <c r="AA2121" s="886"/>
      <c r="AB2121" s="887"/>
      <c r="AC2121" s="886"/>
      <c r="AI2121" s="806" t="s">
        <v>832</v>
      </c>
      <c r="AJ2121" s="807">
        <v>10</v>
      </c>
      <c r="AK2121" s="807">
        <v>48</v>
      </c>
      <c r="AL2121" s="759" t="str">
        <f t="shared" si="67"/>
        <v>Adulto</v>
      </c>
    </row>
    <row r="2122" spans="1:38" ht="15">
      <c r="A2122" s="806" t="s">
        <v>896</v>
      </c>
      <c r="B2122" s="806" t="s">
        <v>782</v>
      </c>
      <c r="C2122" s="806" t="s">
        <v>783</v>
      </c>
      <c r="D2122" s="806" t="s">
        <v>784</v>
      </c>
      <c r="E2122" s="807">
        <v>2</v>
      </c>
      <c r="K2122" s="806" t="s">
        <v>684</v>
      </c>
      <c r="L2122" s="806" t="s">
        <v>897</v>
      </c>
      <c r="M2122" s="806" t="s">
        <v>801</v>
      </c>
      <c r="N2122" s="807">
        <v>308</v>
      </c>
      <c r="P2122" s="806" t="s">
        <v>828</v>
      </c>
      <c r="Q2122" s="807">
        <v>114</v>
      </c>
      <c r="R2122" s="807">
        <v>64</v>
      </c>
      <c r="S2122" s="759" t="str">
        <f t="shared" si="66"/>
        <v>Vejez</v>
      </c>
      <c r="U2122" s="886"/>
      <c r="V2122" s="887"/>
      <c r="W2122" s="887"/>
      <c r="Z2122" s="886"/>
      <c r="AA2122" s="886"/>
      <c r="AB2122" s="887"/>
      <c r="AC2122" s="886"/>
      <c r="AI2122" s="806" t="s">
        <v>832</v>
      </c>
      <c r="AJ2122" s="807">
        <v>5</v>
      </c>
      <c r="AK2122" s="807">
        <v>49</v>
      </c>
      <c r="AL2122" s="759" t="str">
        <f t="shared" si="67"/>
        <v>Adulto</v>
      </c>
    </row>
    <row r="2123" spans="1:38" ht="15">
      <c r="A2123" s="806" t="s">
        <v>896</v>
      </c>
      <c r="B2123" s="806" t="s">
        <v>662</v>
      </c>
      <c r="C2123" s="806" t="s">
        <v>788</v>
      </c>
      <c r="D2123" s="806" t="s">
        <v>789</v>
      </c>
      <c r="E2123" s="807">
        <v>946</v>
      </c>
      <c r="K2123" s="806" t="s">
        <v>684</v>
      </c>
      <c r="L2123" s="806" t="s">
        <v>897</v>
      </c>
      <c r="M2123" s="806" t="s">
        <v>673</v>
      </c>
      <c r="N2123" s="807">
        <v>5</v>
      </c>
      <c r="P2123" s="806" t="s">
        <v>828</v>
      </c>
      <c r="Q2123" s="807">
        <v>101</v>
      </c>
      <c r="R2123" s="807">
        <v>65</v>
      </c>
      <c r="S2123" s="759" t="str">
        <f t="shared" si="66"/>
        <v>Vejez</v>
      </c>
      <c r="U2123" s="886"/>
      <c r="V2123" s="887"/>
      <c r="W2123" s="887"/>
      <c r="Z2123" s="886"/>
      <c r="AA2123" s="886"/>
      <c r="AB2123" s="887"/>
      <c r="AC2123" s="886"/>
      <c r="AI2123" s="806" t="s">
        <v>832</v>
      </c>
      <c r="AJ2123" s="807">
        <v>4</v>
      </c>
      <c r="AK2123" s="807">
        <v>50</v>
      </c>
      <c r="AL2123" s="759" t="str">
        <f t="shared" si="67"/>
        <v>Adulto</v>
      </c>
    </row>
    <row r="2124" spans="1:38" ht="15">
      <c r="A2124" s="806" t="s">
        <v>896</v>
      </c>
      <c r="B2124" s="806" t="s">
        <v>662</v>
      </c>
      <c r="C2124" s="806" t="s">
        <v>788</v>
      </c>
      <c r="D2124" s="806" t="s">
        <v>784</v>
      </c>
      <c r="E2124" s="807">
        <v>523</v>
      </c>
      <c r="K2124" s="806" t="s">
        <v>684</v>
      </c>
      <c r="L2124" s="806" t="s">
        <v>897</v>
      </c>
      <c r="M2124" s="806" t="s">
        <v>674</v>
      </c>
      <c r="N2124" s="807">
        <v>6337</v>
      </c>
      <c r="P2124" s="806" t="s">
        <v>828</v>
      </c>
      <c r="Q2124" s="807">
        <v>117</v>
      </c>
      <c r="R2124" s="807">
        <v>66</v>
      </c>
      <c r="S2124" s="759" t="str">
        <f t="shared" si="66"/>
        <v>Vejez</v>
      </c>
      <c r="U2124" s="886"/>
      <c r="V2124" s="887"/>
      <c r="W2124" s="887"/>
      <c r="Z2124" s="886"/>
      <c r="AA2124" s="886"/>
      <c r="AB2124" s="887"/>
      <c r="AC2124" s="886"/>
      <c r="AI2124" s="806" t="s">
        <v>832</v>
      </c>
      <c r="AJ2124" s="807">
        <v>5</v>
      </c>
      <c r="AK2124" s="807">
        <v>51</v>
      </c>
      <c r="AL2124" s="759" t="str">
        <f t="shared" si="67"/>
        <v>Adulto</v>
      </c>
    </row>
    <row r="2125" spans="1:38" ht="15">
      <c r="A2125" s="806" t="s">
        <v>896</v>
      </c>
      <c r="B2125" s="806" t="s">
        <v>662</v>
      </c>
      <c r="C2125" s="806" t="s">
        <v>783</v>
      </c>
      <c r="D2125" s="806" t="s">
        <v>789</v>
      </c>
      <c r="E2125" s="807">
        <v>1056</v>
      </c>
      <c r="K2125" s="806" t="s">
        <v>684</v>
      </c>
      <c r="L2125" s="806" t="s">
        <v>897</v>
      </c>
      <c r="M2125" s="806" t="s">
        <v>678</v>
      </c>
      <c r="N2125" s="807">
        <v>19</v>
      </c>
      <c r="P2125" s="806" t="s">
        <v>828</v>
      </c>
      <c r="Q2125" s="807">
        <v>102</v>
      </c>
      <c r="R2125" s="807">
        <v>67</v>
      </c>
      <c r="S2125" s="759" t="str">
        <f t="shared" si="66"/>
        <v>Vejez</v>
      </c>
      <c r="U2125" s="886"/>
      <c r="V2125" s="887"/>
      <c r="W2125" s="887"/>
      <c r="Z2125" s="886"/>
      <c r="AA2125" s="886"/>
      <c r="AB2125" s="887"/>
      <c r="AC2125" s="886"/>
      <c r="AI2125" s="806" t="s">
        <v>832</v>
      </c>
      <c r="AJ2125" s="807">
        <v>9</v>
      </c>
      <c r="AK2125" s="807">
        <v>52</v>
      </c>
      <c r="AL2125" s="759" t="str">
        <f t="shared" si="67"/>
        <v>Adulto</v>
      </c>
    </row>
    <row r="2126" spans="1:38" ht="15">
      <c r="A2126" s="806" t="s">
        <v>896</v>
      </c>
      <c r="B2126" s="806" t="s">
        <v>662</v>
      </c>
      <c r="C2126" s="806" t="s">
        <v>783</v>
      </c>
      <c r="D2126" s="806" t="s">
        <v>784</v>
      </c>
      <c r="E2126" s="807">
        <v>605</v>
      </c>
      <c r="K2126" s="806" t="s">
        <v>684</v>
      </c>
      <c r="L2126" s="806" t="s">
        <v>897</v>
      </c>
      <c r="M2126" s="806" t="s">
        <v>683</v>
      </c>
      <c r="N2126" s="807">
        <v>1</v>
      </c>
      <c r="P2126" s="806" t="s">
        <v>828</v>
      </c>
      <c r="Q2126" s="807">
        <v>90</v>
      </c>
      <c r="R2126" s="807">
        <v>68</v>
      </c>
      <c r="S2126" s="759" t="str">
        <f t="shared" si="66"/>
        <v>Vejez</v>
      </c>
      <c r="U2126" s="886"/>
      <c r="V2126" s="887"/>
      <c r="W2126" s="887"/>
      <c r="Z2126" s="886"/>
      <c r="AA2126" s="886"/>
      <c r="AB2126" s="887"/>
      <c r="AC2126" s="886"/>
      <c r="AI2126" s="806" t="s">
        <v>832</v>
      </c>
      <c r="AJ2126" s="807">
        <v>5</v>
      </c>
      <c r="AK2126" s="807">
        <v>53</v>
      </c>
      <c r="AL2126" s="759" t="str">
        <f t="shared" si="67"/>
        <v>Adulto</v>
      </c>
    </row>
    <row r="2127" spans="1:38" ht="15">
      <c r="A2127" s="806" t="s">
        <v>896</v>
      </c>
      <c r="B2127" s="806" t="s">
        <v>666</v>
      </c>
      <c r="C2127" s="806" t="s">
        <v>788</v>
      </c>
      <c r="D2127" s="806" t="s">
        <v>789</v>
      </c>
      <c r="E2127" s="807">
        <v>61</v>
      </c>
      <c r="K2127" s="806" t="s">
        <v>684</v>
      </c>
      <c r="L2127" s="806" t="s">
        <v>897</v>
      </c>
      <c r="M2127" s="806" t="s">
        <v>684</v>
      </c>
      <c r="N2127" s="807">
        <v>1167</v>
      </c>
      <c r="P2127" s="806" t="s">
        <v>828</v>
      </c>
      <c r="Q2127" s="807">
        <v>82</v>
      </c>
      <c r="R2127" s="807">
        <v>69</v>
      </c>
      <c r="S2127" s="759" t="str">
        <f t="shared" si="66"/>
        <v>Vejez</v>
      </c>
      <c r="U2127" s="886"/>
      <c r="V2127" s="887"/>
      <c r="W2127" s="887"/>
      <c r="Z2127" s="886"/>
      <c r="AA2127" s="886"/>
      <c r="AB2127" s="887"/>
      <c r="AC2127" s="886"/>
      <c r="AI2127" s="806" t="s">
        <v>832</v>
      </c>
      <c r="AJ2127" s="807">
        <v>5</v>
      </c>
      <c r="AK2127" s="807">
        <v>54</v>
      </c>
      <c r="AL2127" s="759" t="str">
        <f t="shared" si="67"/>
        <v>Adulto</v>
      </c>
    </row>
    <row r="2128" spans="1:38" ht="15">
      <c r="A2128" s="806" t="s">
        <v>896</v>
      </c>
      <c r="B2128" s="806" t="s">
        <v>666</v>
      </c>
      <c r="C2128" s="806" t="s">
        <v>788</v>
      </c>
      <c r="D2128" s="806" t="s">
        <v>784</v>
      </c>
      <c r="E2128" s="807">
        <v>38</v>
      </c>
      <c r="P2128" s="806" t="s">
        <v>828</v>
      </c>
      <c r="Q2128" s="807">
        <v>92</v>
      </c>
      <c r="R2128" s="807">
        <v>70</v>
      </c>
      <c r="S2128" s="759" t="str">
        <f t="shared" si="66"/>
        <v>Vejez</v>
      </c>
      <c r="U2128" s="886"/>
      <c r="V2128" s="887"/>
      <c r="W2128" s="887"/>
      <c r="Z2128" s="886"/>
      <c r="AA2128" s="886"/>
      <c r="AB2128" s="887"/>
      <c r="AC2128" s="886"/>
      <c r="AI2128" s="806" t="s">
        <v>832</v>
      </c>
      <c r="AJ2128" s="807">
        <v>11</v>
      </c>
      <c r="AK2128" s="807">
        <v>55</v>
      </c>
      <c r="AL2128" s="759" t="str">
        <f t="shared" si="67"/>
        <v>Adulto</v>
      </c>
    </row>
    <row r="2129" spans="1:38" ht="15">
      <c r="A2129" s="806" t="s">
        <v>896</v>
      </c>
      <c r="B2129" s="806" t="s">
        <v>666</v>
      </c>
      <c r="C2129" s="806" t="s">
        <v>783</v>
      </c>
      <c r="D2129" s="806" t="s">
        <v>789</v>
      </c>
      <c r="E2129" s="807">
        <v>67</v>
      </c>
      <c r="P2129" s="806" t="s">
        <v>828</v>
      </c>
      <c r="Q2129" s="807">
        <v>67</v>
      </c>
      <c r="R2129" s="807">
        <v>71</v>
      </c>
      <c r="S2129" s="759" t="str">
        <f t="shared" si="66"/>
        <v>Vejez</v>
      </c>
      <c r="U2129" s="886"/>
      <c r="V2129" s="887"/>
      <c r="W2129" s="887"/>
      <c r="Z2129" s="886"/>
      <c r="AA2129" s="886"/>
      <c r="AB2129" s="887"/>
      <c r="AC2129" s="886"/>
      <c r="AI2129" s="806" t="s">
        <v>832</v>
      </c>
      <c r="AJ2129" s="807">
        <v>6</v>
      </c>
      <c r="AK2129" s="807">
        <v>56</v>
      </c>
      <c r="AL2129" s="759" t="str">
        <f t="shared" si="67"/>
        <v>Adulto</v>
      </c>
    </row>
    <row r="2130" spans="1:38" ht="15">
      <c r="A2130" s="806" t="s">
        <v>896</v>
      </c>
      <c r="B2130" s="806" t="s">
        <v>666</v>
      </c>
      <c r="C2130" s="806" t="s">
        <v>783</v>
      </c>
      <c r="D2130" s="806" t="s">
        <v>784</v>
      </c>
      <c r="E2130" s="807">
        <v>57</v>
      </c>
      <c r="P2130" s="806" t="s">
        <v>828</v>
      </c>
      <c r="Q2130" s="807">
        <v>87</v>
      </c>
      <c r="R2130" s="807">
        <v>72</v>
      </c>
      <c r="S2130" s="759" t="str">
        <f t="shared" si="66"/>
        <v>Vejez</v>
      </c>
      <c r="U2130" s="886"/>
      <c r="V2130" s="887"/>
      <c r="W2130" s="887"/>
      <c r="Z2130" s="886"/>
      <c r="AA2130" s="886"/>
      <c r="AB2130" s="887"/>
      <c r="AC2130" s="886"/>
      <c r="AI2130" s="806" t="s">
        <v>832</v>
      </c>
      <c r="AJ2130" s="807">
        <v>5</v>
      </c>
      <c r="AK2130" s="807">
        <v>57</v>
      </c>
      <c r="AL2130" s="759" t="str">
        <f t="shared" si="67"/>
        <v>Adulto</v>
      </c>
    </row>
    <row r="2131" spans="1:38" ht="15">
      <c r="A2131" s="806" t="s">
        <v>896</v>
      </c>
      <c r="B2131" s="806" t="s">
        <v>787</v>
      </c>
      <c r="C2131" s="806" t="s">
        <v>783</v>
      </c>
      <c r="D2131" s="806" t="s">
        <v>789</v>
      </c>
      <c r="E2131" s="807">
        <v>2</v>
      </c>
      <c r="P2131" s="806" t="s">
        <v>828</v>
      </c>
      <c r="Q2131" s="807">
        <v>73</v>
      </c>
      <c r="R2131" s="807">
        <v>73</v>
      </c>
      <c r="S2131" s="759" t="str">
        <f t="shared" si="66"/>
        <v>Vejez</v>
      </c>
      <c r="U2131" s="886"/>
      <c r="V2131" s="887"/>
      <c r="W2131" s="887"/>
      <c r="Z2131" s="886"/>
      <c r="AA2131" s="886"/>
      <c r="AB2131" s="887"/>
      <c r="AC2131" s="886"/>
      <c r="AI2131" s="806" t="s">
        <v>832</v>
      </c>
      <c r="AJ2131" s="807">
        <v>3</v>
      </c>
      <c r="AK2131" s="807">
        <v>58</v>
      </c>
      <c r="AL2131" s="759" t="str">
        <f t="shared" si="67"/>
        <v>Adulto</v>
      </c>
    </row>
    <row r="2132" spans="1:38" ht="15">
      <c r="A2132" s="806" t="s">
        <v>896</v>
      </c>
      <c r="B2132" s="806" t="s">
        <v>815</v>
      </c>
      <c r="C2132" s="806" t="s">
        <v>788</v>
      </c>
      <c r="D2132" s="806" t="s">
        <v>789</v>
      </c>
      <c r="E2132" s="807">
        <v>1137</v>
      </c>
      <c r="P2132" s="806" t="s">
        <v>828</v>
      </c>
      <c r="Q2132" s="807">
        <v>63</v>
      </c>
      <c r="R2132" s="807">
        <v>74</v>
      </c>
      <c r="S2132" s="759" t="str">
        <f t="shared" si="66"/>
        <v>Vejez</v>
      </c>
      <c r="U2132" s="886"/>
      <c r="V2132" s="887"/>
      <c r="W2132" s="887"/>
      <c r="Z2132" s="886"/>
      <c r="AA2132" s="886"/>
      <c r="AB2132" s="887"/>
      <c r="AC2132" s="886"/>
      <c r="AI2132" s="806" t="s">
        <v>832</v>
      </c>
      <c r="AJ2132" s="807">
        <v>4</v>
      </c>
      <c r="AK2132" s="807">
        <v>59</v>
      </c>
      <c r="AL2132" s="759" t="str">
        <f t="shared" si="67"/>
        <v>Adulto</v>
      </c>
    </row>
    <row r="2133" spans="1:38" ht="15">
      <c r="A2133" s="806" t="s">
        <v>896</v>
      </c>
      <c r="B2133" s="806" t="s">
        <v>815</v>
      </c>
      <c r="C2133" s="806" t="s">
        <v>788</v>
      </c>
      <c r="D2133" s="806" t="s">
        <v>784</v>
      </c>
      <c r="E2133" s="807">
        <v>695</v>
      </c>
      <c r="P2133" s="806" t="s">
        <v>828</v>
      </c>
      <c r="Q2133" s="807">
        <v>50</v>
      </c>
      <c r="R2133" s="807">
        <v>75</v>
      </c>
      <c r="S2133" s="759" t="str">
        <f t="shared" si="66"/>
        <v>Vejez</v>
      </c>
      <c r="U2133" s="886"/>
      <c r="V2133" s="887"/>
      <c r="W2133" s="887"/>
      <c r="Z2133" s="886"/>
      <c r="AA2133" s="886"/>
      <c r="AB2133" s="887"/>
      <c r="AC2133" s="886"/>
      <c r="AI2133" s="806" t="s">
        <v>832</v>
      </c>
      <c r="AJ2133" s="807">
        <v>3</v>
      </c>
      <c r="AK2133" s="807">
        <v>60</v>
      </c>
      <c r="AL2133" s="759" t="str">
        <f t="shared" si="67"/>
        <v>Vejez</v>
      </c>
    </row>
    <row r="2134" spans="1:38" ht="15">
      <c r="A2134" s="806" t="s">
        <v>896</v>
      </c>
      <c r="B2134" s="806" t="s">
        <v>815</v>
      </c>
      <c r="C2134" s="806" t="s">
        <v>783</v>
      </c>
      <c r="D2134" s="806" t="s">
        <v>789</v>
      </c>
      <c r="E2134" s="807">
        <v>1157</v>
      </c>
      <c r="P2134" s="806" t="s">
        <v>828</v>
      </c>
      <c r="Q2134" s="807">
        <v>41</v>
      </c>
      <c r="R2134" s="807">
        <v>76</v>
      </c>
      <c r="S2134" s="759" t="str">
        <f t="shared" si="66"/>
        <v>Vejez</v>
      </c>
      <c r="U2134" s="886"/>
      <c r="V2134" s="887"/>
      <c r="W2134" s="887"/>
      <c r="Z2134" s="886"/>
      <c r="AA2134" s="886"/>
      <c r="AB2134" s="887"/>
      <c r="AC2134" s="886"/>
      <c r="AI2134" s="806" t="s">
        <v>832</v>
      </c>
      <c r="AJ2134" s="807">
        <v>4</v>
      </c>
      <c r="AK2134" s="807">
        <v>61</v>
      </c>
      <c r="AL2134" s="759" t="str">
        <f t="shared" si="67"/>
        <v>Vejez</v>
      </c>
    </row>
    <row r="2135" spans="1:38" ht="15">
      <c r="A2135" s="806" t="s">
        <v>896</v>
      </c>
      <c r="B2135" s="806" t="s">
        <v>815</v>
      </c>
      <c r="C2135" s="806" t="s">
        <v>783</v>
      </c>
      <c r="D2135" s="806" t="s">
        <v>784</v>
      </c>
      <c r="E2135" s="807">
        <v>738</v>
      </c>
      <c r="P2135" s="806" t="s">
        <v>828</v>
      </c>
      <c r="Q2135" s="807">
        <v>61</v>
      </c>
      <c r="R2135" s="807">
        <v>77</v>
      </c>
      <c r="S2135" s="759" t="str">
        <f t="shared" si="66"/>
        <v>Vejez</v>
      </c>
      <c r="U2135" s="886"/>
      <c r="V2135" s="887"/>
      <c r="W2135" s="887"/>
      <c r="Z2135" s="886"/>
      <c r="AA2135" s="886"/>
      <c r="AB2135" s="887"/>
      <c r="AC2135" s="886"/>
      <c r="AI2135" s="806" t="s">
        <v>832</v>
      </c>
      <c r="AJ2135" s="807">
        <v>2</v>
      </c>
      <c r="AK2135" s="807">
        <v>62</v>
      </c>
      <c r="AL2135" s="759" t="str">
        <f t="shared" si="67"/>
        <v>Vejez</v>
      </c>
    </row>
    <row r="2136" spans="1:38" ht="15">
      <c r="A2136" s="806" t="s">
        <v>896</v>
      </c>
      <c r="B2136" s="806" t="s">
        <v>818</v>
      </c>
      <c r="C2136" s="806" t="s">
        <v>788</v>
      </c>
      <c r="D2136" s="806" t="s">
        <v>784</v>
      </c>
      <c r="E2136" s="807">
        <v>2</v>
      </c>
      <c r="P2136" s="806" t="s">
        <v>828</v>
      </c>
      <c r="Q2136" s="807">
        <v>42</v>
      </c>
      <c r="R2136" s="807">
        <v>78</v>
      </c>
      <c r="S2136" s="759" t="str">
        <f t="shared" si="66"/>
        <v>Vejez</v>
      </c>
      <c r="U2136" s="886"/>
      <c r="V2136" s="887"/>
      <c r="W2136" s="887"/>
      <c r="Z2136" s="886"/>
      <c r="AA2136" s="886"/>
      <c r="AB2136" s="887"/>
      <c r="AC2136" s="886"/>
      <c r="AI2136" s="806" t="s">
        <v>832</v>
      </c>
      <c r="AJ2136" s="807">
        <v>1</v>
      </c>
      <c r="AK2136" s="807">
        <v>63</v>
      </c>
      <c r="AL2136" s="759" t="str">
        <f t="shared" si="67"/>
        <v>Vejez</v>
      </c>
    </row>
    <row r="2137" spans="1:38" ht="15">
      <c r="A2137" s="806" t="s">
        <v>896</v>
      </c>
      <c r="B2137" s="806" t="s">
        <v>818</v>
      </c>
      <c r="C2137" s="806" t="s">
        <v>783</v>
      </c>
      <c r="D2137" s="806" t="s">
        <v>789</v>
      </c>
      <c r="E2137" s="807">
        <v>1</v>
      </c>
      <c r="P2137" s="806" t="s">
        <v>828</v>
      </c>
      <c r="Q2137" s="807">
        <v>43</v>
      </c>
      <c r="R2137" s="807">
        <v>79</v>
      </c>
      <c r="S2137" s="759" t="str">
        <f t="shared" si="66"/>
        <v>Vejez</v>
      </c>
      <c r="U2137" s="886"/>
      <c r="V2137" s="887"/>
      <c r="W2137" s="887"/>
      <c r="Z2137" s="886"/>
      <c r="AA2137" s="886"/>
      <c r="AB2137" s="887"/>
      <c r="AC2137" s="886"/>
      <c r="AI2137" s="806" t="s">
        <v>832</v>
      </c>
      <c r="AJ2137" s="807">
        <v>2</v>
      </c>
      <c r="AK2137" s="807">
        <v>64</v>
      </c>
      <c r="AL2137" s="759" t="str">
        <f t="shared" si="67"/>
        <v>Vejez</v>
      </c>
    </row>
    <row r="2138" spans="1:38" ht="15">
      <c r="A2138" s="806" t="s">
        <v>896</v>
      </c>
      <c r="B2138" s="806" t="s">
        <v>818</v>
      </c>
      <c r="C2138" s="806" t="s">
        <v>783</v>
      </c>
      <c r="D2138" s="806" t="s">
        <v>784</v>
      </c>
      <c r="E2138" s="807">
        <v>1</v>
      </c>
      <c r="P2138" s="806" t="s">
        <v>828</v>
      </c>
      <c r="Q2138" s="807">
        <v>34</v>
      </c>
      <c r="R2138" s="807">
        <v>80</v>
      </c>
      <c r="S2138" s="759" t="str">
        <f t="shared" si="66"/>
        <v>Vejez</v>
      </c>
      <c r="U2138" s="886"/>
      <c r="V2138" s="887"/>
      <c r="W2138" s="887"/>
      <c r="Z2138" s="886"/>
      <c r="AA2138" s="886"/>
      <c r="AB2138" s="887"/>
      <c r="AC2138" s="886"/>
      <c r="AI2138" s="806" t="s">
        <v>832</v>
      </c>
      <c r="AJ2138" s="807">
        <v>2</v>
      </c>
      <c r="AK2138" s="807">
        <v>65</v>
      </c>
      <c r="AL2138" s="759" t="str">
        <f t="shared" si="67"/>
        <v>Vejez</v>
      </c>
    </row>
    <row r="2139" spans="1:38" ht="15">
      <c r="A2139" s="806" t="s">
        <v>897</v>
      </c>
      <c r="B2139" s="806" t="s">
        <v>662</v>
      </c>
      <c r="C2139" s="806" t="s">
        <v>788</v>
      </c>
      <c r="D2139" s="806" t="s">
        <v>789</v>
      </c>
      <c r="E2139" s="807">
        <v>120</v>
      </c>
      <c r="P2139" s="806" t="s">
        <v>828</v>
      </c>
      <c r="Q2139" s="807">
        <v>38</v>
      </c>
      <c r="R2139" s="807">
        <v>81</v>
      </c>
      <c r="S2139" s="759" t="str">
        <f t="shared" si="66"/>
        <v>Vejez</v>
      </c>
      <c r="U2139" s="886"/>
      <c r="V2139" s="887"/>
      <c r="W2139" s="887"/>
      <c r="Z2139" s="886"/>
      <c r="AA2139" s="886"/>
      <c r="AB2139" s="887"/>
      <c r="AC2139" s="886"/>
      <c r="AI2139" s="806" t="s">
        <v>832</v>
      </c>
      <c r="AJ2139" s="807">
        <v>3</v>
      </c>
      <c r="AK2139" s="807">
        <v>66</v>
      </c>
      <c r="AL2139" s="759" t="str">
        <f t="shared" si="67"/>
        <v>Vejez</v>
      </c>
    </row>
    <row r="2140" spans="1:38" ht="15">
      <c r="A2140" s="806" t="s">
        <v>897</v>
      </c>
      <c r="B2140" s="806" t="s">
        <v>662</v>
      </c>
      <c r="C2140" s="806" t="s">
        <v>788</v>
      </c>
      <c r="D2140" s="806" t="s">
        <v>784</v>
      </c>
      <c r="E2140" s="807">
        <v>2073</v>
      </c>
      <c r="P2140" s="806" t="s">
        <v>828</v>
      </c>
      <c r="Q2140" s="807">
        <v>34</v>
      </c>
      <c r="R2140" s="807">
        <v>82</v>
      </c>
      <c r="S2140" s="759" t="str">
        <f t="shared" si="66"/>
        <v>Vejez</v>
      </c>
      <c r="U2140" s="886"/>
      <c r="V2140" s="887"/>
      <c r="W2140" s="887"/>
      <c r="Z2140" s="886"/>
      <c r="AA2140" s="886"/>
      <c r="AB2140" s="887"/>
      <c r="AC2140" s="886"/>
      <c r="AI2140" s="806" t="s">
        <v>832</v>
      </c>
      <c r="AJ2140" s="807">
        <v>2</v>
      </c>
      <c r="AK2140" s="807">
        <v>67</v>
      </c>
      <c r="AL2140" s="759" t="str">
        <f t="shared" si="67"/>
        <v>Vejez</v>
      </c>
    </row>
    <row r="2141" spans="1:38" ht="15">
      <c r="A2141" s="806" t="s">
        <v>897</v>
      </c>
      <c r="B2141" s="806" t="s">
        <v>662</v>
      </c>
      <c r="C2141" s="806" t="s">
        <v>783</v>
      </c>
      <c r="D2141" s="806" t="s">
        <v>789</v>
      </c>
      <c r="E2141" s="807">
        <v>175</v>
      </c>
      <c r="P2141" s="806" t="s">
        <v>828</v>
      </c>
      <c r="Q2141" s="807">
        <v>24</v>
      </c>
      <c r="R2141" s="807">
        <v>83</v>
      </c>
      <c r="S2141" s="759" t="str">
        <f t="shared" si="66"/>
        <v>Vejez</v>
      </c>
      <c r="U2141" s="886"/>
      <c r="V2141" s="887"/>
      <c r="W2141" s="887"/>
      <c r="Z2141" s="886"/>
      <c r="AA2141" s="886"/>
      <c r="AB2141" s="887"/>
      <c r="AC2141" s="886"/>
      <c r="AI2141" s="806" t="s">
        <v>832</v>
      </c>
      <c r="AJ2141" s="807">
        <v>1</v>
      </c>
      <c r="AK2141" s="807">
        <v>68</v>
      </c>
      <c r="AL2141" s="759" t="str">
        <f t="shared" si="67"/>
        <v>Vejez</v>
      </c>
    </row>
    <row r="2142" spans="1:38" ht="15">
      <c r="A2142" s="806" t="s">
        <v>897</v>
      </c>
      <c r="B2142" s="806" t="s">
        <v>662</v>
      </c>
      <c r="C2142" s="806" t="s">
        <v>783</v>
      </c>
      <c r="D2142" s="806" t="s">
        <v>784</v>
      </c>
      <c r="E2142" s="807">
        <v>1776</v>
      </c>
      <c r="P2142" s="806" t="s">
        <v>828</v>
      </c>
      <c r="Q2142" s="807">
        <v>26</v>
      </c>
      <c r="R2142" s="807">
        <v>84</v>
      </c>
      <c r="S2142" s="759" t="str">
        <f t="shared" si="66"/>
        <v>Vejez</v>
      </c>
      <c r="U2142" s="886"/>
      <c r="V2142" s="887"/>
      <c r="W2142" s="887"/>
      <c r="Z2142" s="886"/>
      <c r="AA2142" s="886"/>
      <c r="AB2142" s="887"/>
      <c r="AC2142" s="886"/>
      <c r="AI2142" s="806" t="s">
        <v>832</v>
      </c>
      <c r="AJ2142" s="807">
        <v>1</v>
      </c>
      <c r="AK2142" s="807">
        <v>69</v>
      </c>
      <c r="AL2142" s="759" t="str">
        <f t="shared" si="67"/>
        <v>Vejez</v>
      </c>
    </row>
    <row r="2143" spans="1:38" ht="15">
      <c r="A2143" s="806" t="s">
        <v>897</v>
      </c>
      <c r="B2143" s="806" t="s">
        <v>666</v>
      </c>
      <c r="C2143" s="806" t="s">
        <v>788</v>
      </c>
      <c r="D2143" s="806" t="s">
        <v>789</v>
      </c>
      <c r="E2143" s="807">
        <v>71</v>
      </c>
      <c r="P2143" s="806" t="s">
        <v>828</v>
      </c>
      <c r="Q2143" s="807">
        <v>18</v>
      </c>
      <c r="R2143" s="807">
        <v>85</v>
      </c>
      <c r="S2143" s="759" t="str">
        <f t="shared" si="66"/>
        <v>Vejez</v>
      </c>
      <c r="U2143" s="886"/>
      <c r="V2143" s="887"/>
      <c r="W2143" s="887"/>
      <c r="Z2143" s="886"/>
      <c r="AA2143" s="886"/>
      <c r="AB2143" s="887"/>
      <c r="AC2143" s="886"/>
      <c r="AI2143" s="806" t="s">
        <v>832</v>
      </c>
      <c r="AJ2143" s="807">
        <v>1</v>
      </c>
      <c r="AK2143" s="807">
        <v>70</v>
      </c>
      <c r="AL2143" s="759" t="str">
        <f t="shared" si="67"/>
        <v>Vejez</v>
      </c>
    </row>
    <row r="2144" spans="1:38" ht="15">
      <c r="A2144" s="806" t="s">
        <v>897</v>
      </c>
      <c r="B2144" s="806" t="s">
        <v>666</v>
      </c>
      <c r="C2144" s="806" t="s">
        <v>788</v>
      </c>
      <c r="D2144" s="806" t="s">
        <v>784</v>
      </c>
      <c r="E2144" s="807">
        <v>1202</v>
      </c>
      <c r="P2144" s="806" t="s">
        <v>828</v>
      </c>
      <c r="Q2144" s="807">
        <v>15</v>
      </c>
      <c r="R2144" s="807">
        <v>86</v>
      </c>
      <c r="S2144" s="759" t="str">
        <f t="shared" si="66"/>
        <v>Vejez</v>
      </c>
      <c r="U2144" s="886"/>
      <c r="V2144" s="887"/>
      <c r="W2144" s="887"/>
      <c r="AI2144" s="806" t="s">
        <v>832</v>
      </c>
      <c r="AJ2144" s="807">
        <v>1</v>
      </c>
      <c r="AK2144" s="807">
        <v>71</v>
      </c>
      <c r="AL2144" s="759" t="str">
        <f t="shared" si="67"/>
        <v>Vejez</v>
      </c>
    </row>
    <row r="2145" spans="1:38" ht="15">
      <c r="A2145" s="806" t="s">
        <v>897</v>
      </c>
      <c r="B2145" s="806" t="s">
        <v>666</v>
      </c>
      <c r="C2145" s="806" t="s">
        <v>783</v>
      </c>
      <c r="D2145" s="806" t="s">
        <v>789</v>
      </c>
      <c r="E2145" s="807">
        <v>52</v>
      </c>
      <c r="P2145" s="806" t="s">
        <v>828</v>
      </c>
      <c r="Q2145" s="807">
        <v>14</v>
      </c>
      <c r="R2145" s="807">
        <v>87</v>
      </c>
      <c r="S2145" s="759" t="str">
        <f t="shared" si="66"/>
        <v>Vejez</v>
      </c>
      <c r="U2145" s="886"/>
      <c r="V2145" s="887"/>
      <c r="W2145" s="887"/>
      <c r="AI2145" s="806" t="s">
        <v>832</v>
      </c>
      <c r="AJ2145" s="807">
        <v>2</v>
      </c>
      <c r="AK2145" s="807">
        <v>72</v>
      </c>
      <c r="AL2145" s="759" t="str">
        <f t="shared" si="67"/>
        <v>Vejez</v>
      </c>
    </row>
    <row r="2146" spans="1:38" ht="15">
      <c r="A2146" s="806" t="s">
        <v>897</v>
      </c>
      <c r="B2146" s="806" t="s">
        <v>666</v>
      </c>
      <c r="C2146" s="806" t="s">
        <v>783</v>
      </c>
      <c r="D2146" s="806" t="s">
        <v>784</v>
      </c>
      <c r="E2146" s="807">
        <v>943</v>
      </c>
      <c r="P2146" s="806" t="s">
        <v>828</v>
      </c>
      <c r="Q2146" s="807">
        <v>14</v>
      </c>
      <c r="R2146" s="807">
        <v>88</v>
      </c>
      <c r="S2146" s="759" t="str">
        <f t="shared" si="66"/>
        <v>Vejez</v>
      </c>
      <c r="U2146" s="886"/>
      <c r="V2146" s="887"/>
      <c r="W2146" s="887"/>
      <c r="AI2146" s="806" t="s">
        <v>832</v>
      </c>
      <c r="AJ2146" s="807">
        <v>1</v>
      </c>
      <c r="AK2146" s="807">
        <v>73</v>
      </c>
      <c r="AL2146" s="759" t="str">
        <f t="shared" si="67"/>
        <v>Vejez</v>
      </c>
    </row>
    <row r="2147" spans="1:38" ht="15">
      <c r="A2147" s="806" t="s">
        <v>897</v>
      </c>
      <c r="B2147" s="806" t="s">
        <v>669</v>
      </c>
      <c r="C2147" s="806" t="s">
        <v>788</v>
      </c>
      <c r="D2147" s="806" t="s">
        <v>784</v>
      </c>
      <c r="E2147" s="807">
        <v>37</v>
      </c>
      <c r="P2147" s="806" t="s">
        <v>828</v>
      </c>
      <c r="Q2147" s="807">
        <v>13</v>
      </c>
      <c r="R2147" s="807">
        <v>89</v>
      </c>
      <c r="S2147" s="759" t="str">
        <f t="shared" si="66"/>
        <v>Vejez</v>
      </c>
      <c r="U2147" s="886"/>
      <c r="V2147" s="887"/>
      <c r="W2147" s="887"/>
      <c r="AI2147" s="806" t="s">
        <v>832</v>
      </c>
      <c r="AJ2147" s="807">
        <v>1</v>
      </c>
      <c r="AK2147" s="807">
        <v>74</v>
      </c>
      <c r="AL2147" s="759" t="str">
        <f t="shared" si="67"/>
        <v>Vejez</v>
      </c>
    </row>
    <row r="2148" spans="1:38" ht="15">
      <c r="A2148" s="806" t="s">
        <v>897</v>
      </c>
      <c r="B2148" s="806" t="s">
        <v>669</v>
      </c>
      <c r="C2148" s="806" t="s">
        <v>783</v>
      </c>
      <c r="D2148" s="806" t="s">
        <v>789</v>
      </c>
      <c r="E2148" s="807">
        <v>1</v>
      </c>
      <c r="P2148" s="806" t="s">
        <v>828</v>
      </c>
      <c r="Q2148" s="807">
        <v>10</v>
      </c>
      <c r="R2148" s="807">
        <v>90</v>
      </c>
      <c r="S2148" s="759" t="str">
        <f t="shared" si="66"/>
        <v>Vejez</v>
      </c>
      <c r="U2148" s="886"/>
      <c r="V2148" s="887"/>
      <c r="W2148" s="887"/>
      <c r="AI2148" s="806" t="s">
        <v>832</v>
      </c>
      <c r="AJ2148" s="807">
        <v>1</v>
      </c>
      <c r="AK2148" s="807">
        <v>75</v>
      </c>
      <c r="AL2148" s="759" t="str">
        <f t="shared" si="67"/>
        <v>Vejez</v>
      </c>
    </row>
    <row r="2149" spans="1:38" ht="15">
      <c r="A2149" s="806" t="s">
        <v>897</v>
      </c>
      <c r="B2149" s="806" t="s">
        <v>669</v>
      </c>
      <c r="C2149" s="806" t="s">
        <v>783</v>
      </c>
      <c r="D2149" s="806" t="s">
        <v>784</v>
      </c>
      <c r="E2149" s="807">
        <v>32</v>
      </c>
      <c r="P2149" s="806" t="s">
        <v>828</v>
      </c>
      <c r="Q2149" s="807">
        <v>8</v>
      </c>
      <c r="R2149" s="807">
        <v>91</v>
      </c>
      <c r="S2149" s="759" t="str">
        <f t="shared" si="66"/>
        <v>Vejez</v>
      </c>
      <c r="U2149" s="886"/>
      <c r="V2149" s="887"/>
      <c r="W2149" s="887"/>
      <c r="AI2149" s="806" t="s">
        <v>832</v>
      </c>
      <c r="AJ2149" s="807">
        <v>2</v>
      </c>
      <c r="AK2149" s="807">
        <v>85</v>
      </c>
      <c r="AL2149" s="759" t="str">
        <f t="shared" si="67"/>
        <v>Vejez</v>
      </c>
    </row>
    <row r="2150" spans="1:38" ht="15">
      <c r="A2150" s="806" t="s">
        <v>897</v>
      </c>
      <c r="B2150" s="806" t="s">
        <v>787</v>
      </c>
      <c r="C2150" s="806" t="s">
        <v>788</v>
      </c>
      <c r="D2150" s="806" t="s">
        <v>789</v>
      </c>
      <c r="E2150" s="807">
        <v>12</v>
      </c>
      <c r="P2150" s="806" t="s">
        <v>828</v>
      </c>
      <c r="Q2150" s="807">
        <v>6</v>
      </c>
      <c r="R2150" s="807">
        <v>92</v>
      </c>
      <c r="S2150" s="759" t="str">
        <f t="shared" si="66"/>
        <v>Vejez</v>
      </c>
      <c r="U2150" s="886"/>
      <c r="V2150" s="887"/>
      <c r="W2150" s="887"/>
      <c r="AI2150" s="806" t="s">
        <v>832</v>
      </c>
      <c r="AJ2150" s="807">
        <v>1</v>
      </c>
      <c r="AK2150" s="807">
        <v>92</v>
      </c>
      <c r="AL2150" s="759" t="str">
        <f t="shared" si="67"/>
        <v>Vejez</v>
      </c>
    </row>
    <row r="2151" spans="1:38" ht="15">
      <c r="A2151" s="806" t="s">
        <v>897</v>
      </c>
      <c r="B2151" s="806" t="s">
        <v>787</v>
      </c>
      <c r="C2151" s="806" t="s">
        <v>788</v>
      </c>
      <c r="D2151" s="806" t="s">
        <v>784</v>
      </c>
      <c r="E2151" s="807">
        <v>55</v>
      </c>
      <c r="P2151" s="806" t="s">
        <v>828</v>
      </c>
      <c r="Q2151" s="807">
        <v>2</v>
      </c>
      <c r="R2151" s="807">
        <v>93</v>
      </c>
      <c r="S2151" s="759" t="str">
        <f t="shared" si="66"/>
        <v>Vejez</v>
      </c>
      <c r="U2151" s="886"/>
      <c r="V2151" s="887"/>
      <c r="W2151" s="887"/>
      <c r="AI2151" s="806" t="s">
        <v>832</v>
      </c>
      <c r="AJ2151" s="807">
        <v>1</v>
      </c>
      <c r="AK2151" s="807">
        <v>94</v>
      </c>
      <c r="AL2151" s="759" t="str">
        <f t="shared" si="67"/>
        <v>Vejez</v>
      </c>
    </row>
    <row r="2152" spans="1:38" ht="30">
      <c r="A2152" s="806" t="s">
        <v>897</v>
      </c>
      <c r="B2152" s="806" t="s">
        <v>787</v>
      </c>
      <c r="C2152" s="806" t="s">
        <v>783</v>
      </c>
      <c r="D2152" s="806" t="s">
        <v>789</v>
      </c>
      <c r="E2152" s="807">
        <v>12</v>
      </c>
      <c r="P2152" s="806" t="s">
        <v>828</v>
      </c>
      <c r="Q2152" s="807">
        <v>2</v>
      </c>
      <c r="R2152" s="807">
        <v>94</v>
      </c>
      <c r="S2152" s="759" t="str">
        <f t="shared" si="66"/>
        <v>Vejez</v>
      </c>
      <c r="U2152" s="886"/>
      <c r="V2152" s="887"/>
      <c r="W2152" s="887"/>
      <c r="AI2152" s="806" t="s">
        <v>833</v>
      </c>
      <c r="AJ2152" s="807">
        <v>23</v>
      </c>
      <c r="AK2152" s="807">
        <v>0</v>
      </c>
      <c r="AL2152" s="759" t="str">
        <f t="shared" si="67"/>
        <v>Primera Infancia</v>
      </c>
    </row>
    <row r="2153" spans="1:38" ht="30">
      <c r="A2153" s="806" t="s">
        <v>897</v>
      </c>
      <c r="B2153" s="806" t="s">
        <v>787</v>
      </c>
      <c r="C2153" s="806" t="s">
        <v>783</v>
      </c>
      <c r="D2153" s="806" t="s">
        <v>784</v>
      </c>
      <c r="E2153" s="807">
        <v>58</v>
      </c>
      <c r="P2153" s="806" t="s">
        <v>828</v>
      </c>
      <c r="Q2153" s="807">
        <v>4</v>
      </c>
      <c r="R2153" s="807">
        <v>95</v>
      </c>
      <c r="S2153" s="759" t="str">
        <f t="shared" si="66"/>
        <v>Vejez</v>
      </c>
      <c r="U2153" s="886"/>
      <c r="V2153" s="887"/>
      <c r="W2153" s="887"/>
      <c r="AI2153" s="806" t="s">
        <v>833</v>
      </c>
      <c r="AJ2153" s="807">
        <v>23</v>
      </c>
      <c r="AK2153" s="807">
        <v>1</v>
      </c>
      <c r="AL2153" s="759" t="str">
        <f t="shared" si="67"/>
        <v>Primera Infancia</v>
      </c>
    </row>
    <row r="2154" spans="1:38" ht="30">
      <c r="A2154" s="806" t="s">
        <v>897</v>
      </c>
      <c r="B2154" s="806" t="s">
        <v>792</v>
      </c>
      <c r="C2154" s="806" t="s">
        <v>788</v>
      </c>
      <c r="D2154" s="806" t="s">
        <v>784</v>
      </c>
      <c r="E2154" s="807">
        <v>3</v>
      </c>
      <c r="P2154" s="806" t="s">
        <v>828</v>
      </c>
      <c r="Q2154" s="807">
        <v>1</v>
      </c>
      <c r="R2154" s="807">
        <v>97</v>
      </c>
      <c r="S2154" s="759" t="str">
        <f t="shared" si="66"/>
        <v>Vejez</v>
      </c>
      <c r="U2154" s="886"/>
      <c r="V2154" s="887"/>
      <c r="W2154" s="887"/>
      <c r="AI2154" s="806" t="s">
        <v>833</v>
      </c>
      <c r="AJ2154" s="807">
        <v>22</v>
      </c>
      <c r="AK2154" s="807">
        <v>2</v>
      </c>
      <c r="AL2154" s="759" t="str">
        <f t="shared" si="67"/>
        <v>Primera Infancia</v>
      </c>
    </row>
    <row r="2155" spans="1:38" ht="30">
      <c r="A2155" s="806" t="s">
        <v>897</v>
      </c>
      <c r="B2155" s="806" t="s">
        <v>792</v>
      </c>
      <c r="C2155" s="806" t="s">
        <v>783</v>
      </c>
      <c r="D2155" s="806" t="s">
        <v>789</v>
      </c>
      <c r="E2155" s="807">
        <v>1</v>
      </c>
      <c r="P2155" s="806" t="s">
        <v>828</v>
      </c>
      <c r="Q2155" s="807">
        <v>4</v>
      </c>
      <c r="R2155" s="807">
        <v>98</v>
      </c>
      <c r="S2155" s="759" t="str">
        <f t="shared" si="66"/>
        <v>Vejez</v>
      </c>
      <c r="U2155" s="886"/>
      <c r="V2155" s="887"/>
      <c r="W2155" s="887"/>
      <c r="AI2155" s="806" t="s">
        <v>833</v>
      </c>
      <c r="AJ2155" s="807">
        <v>22</v>
      </c>
      <c r="AK2155" s="807">
        <v>3</v>
      </c>
      <c r="AL2155" s="759" t="str">
        <f t="shared" si="67"/>
        <v>Primera Infancia</v>
      </c>
    </row>
    <row r="2156" spans="1:38" ht="30">
      <c r="A2156" s="806" t="s">
        <v>897</v>
      </c>
      <c r="B2156" s="806" t="s">
        <v>792</v>
      </c>
      <c r="C2156" s="806" t="s">
        <v>783</v>
      </c>
      <c r="D2156" s="806" t="s">
        <v>784</v>
      </c>
      <c r="E2156" s="807">
        <v>4</v>
      </c>
      <c r="P2156" s="806" t="s">
        <v>828</v>
      </c>
      <c r="Q2156" s="807">
        <v>1</v>
      </c>
      <c r="R2156" s="807">
        <v>105</v>
      </c>
      <c r="S2156" s="759" t="str">
        <f t="shared" si="66"/>
        <v>Vejez</v>
      </c>
      <c r="U2156" s="886"/>
      <c r="V2156" s="887"/>
      <c r="W2156" s="887"/>
      <c r="AI2156" s="806" t="s">
        <v>833</v>
      </c>
      <c r="AJ2156" s="807">
        <v>23</v>
      </c>
      <c r="AK2156" s="807">
        <v>4</v>
      </c>
      <c r="AL2156" s="759" t="str">
        <f t="shared" si="67"/>
        <v>Primera Infancia</v>
      </c>
    </row>
    <row r="2157" spans="1:38" ht="30">
      <c r="A2157" s="806" t="s">
        <v>897</v>
      </c>
      <c r="B2157" s="806" t="s">
        <v>796</v>
      </c>
      <c r="C2157" s="806" t="s">
        <v>788</v>
      </c>
      <c r="D2157" s="806" t="s">
        <v>789</v>
      </c>
      <c r="E2157" s="807">
        <v>1</v>
      </c>
      <c r="P2157" s="806" t="s">
        <v>828</v>
      </c>
      <c r="Q2157" s="807">
        <v>1</v>
      </c>
      <c r="R2157" s="807">
        <v>106</v>
      </c>
      <c r="S2157" s="759" t="str">
        <f t="shared" si="66"/>
        <v>Vejez</v>
      </c>
      <c r="U2157" s="886"/>
      <c r="V2157" s="887"/>
      <c r="W2157" s="887"/>
      <c r="AI2157" s="806" t="s">
        <v>833</v>
      </c>
      <c r="AJ2157" s="807">
        <v>27</v>
      </c>
      <c r="AK2157" s="807">
        <v>5</v>
      </c>
      <c r="AL2157" s="759" t="str">
        <f t="shared" si="67"/>
        <v>Primera Infancia</v>
      </c>
    </row>
    <row r="2158" spans="1:38" ht="30">
      <c r="A2158" s="806" t="s">
        <v>897</v>
      </c>
      <c r="B2158" s="806" t="s">
        <v>796</v>
      </c>
      <c r="C2158" s="806" t="s">
        <v>788</v>
      </c>
      <c r="D2158" s="806" t="s">
        <v>784</v>
      </c>
      <c r="E2158" s="807">
        <v>2</v>
      </c>
      <c r="P2158" s="806" t="s">
        <v>830</v>
      </c>
      <c r="Q2158" s="807">
        <v>203</v>
      </c>
      <c r="R2158" s="807">
        <v>0</v>
      </c>
      <c r="S2158" s="759" t="str">
        <f t="shared" si="66"/>
        <v>Primera Infancia</v>
      </c>
      <c r="U2158" s="886"/>
      <c r="V2158" s="887"/>
      <c r="W2158" s="887"/>
      <c r="AI2158" s="806" t="s">
        <v>833</v>
      </c>
      <c r="AJ2158" s="807">
        <v>35</v>
      </c>
      <c r="AK2158" s="807">
        <v>6</v>
      </c>
      <c r="AL2158" s="759" t="str">
        <f t="shared" si="67"/>
        <v>Infancia</v>
      </c>
    </row>
    <row r="2159" spans="1:38" ht="30">
      <c r="A2159" s="806" t="s">
        <v>897</v>
      </c>
      <c r="B2159" s="806" t="s">
        <v>815</v>
      </c>
      <c r="C2159" s="806" t="s">
        <v>788</v>
      </c>
      <c r="D2159" s="806" t="s">
        <v>789</v>
      </c>
      <c r="E2159" s="807">
        <v>119</v>
      </c>
      <c r="P2159" s="806" t="s">
        <v>830</v>
      </c>
      <c r="Q2159" s="807">
        <v>214</v>
      </c>
      <c r="R2159" s="807">
        <v>1</v>
      </c>
      <c r="S2159" s="759" t="str">
        <f t="shared" si="66"/>
        <v>Primera Infancia</v>
      </c>
      <c r="U2159" s="886"/>
      <c r="V2159" s="887"/>
      <c r="W2159" s="887"/>
      <c r="AI2159" s="806" t="s">
        <v>833</v>
      </c>
      <c r="AJ2159" s="807">
        <v>20</v>
      </c>
      <c r="AK2159" s="807">
        <v>7</v>
      </c>
      <c r="AL2159" s="759" t="str">
        <f t="shared" si="67"/>
        <v>Infancia</v>
      </c>
    </row>
    <row r="2160" spans="1:38" ht="30">
      <c r="A2160" s="806" t="s">
        <v>897</v>
      </c>
      <c r="B2160" s="806" t="s">
        <v>815</v>
      </c>
      <c r="C2160" s="806" t="s">
        <v>788</v>
      </c>
      <c r="D2160" s="806" t="s">
        <v>784</v>
      </c>
      <c r="E2160" s="807">
        <v>779</v>
      </c>
      <c r="P2160" s="806" t="s">
        <v>830</v>
      </c>
      <c r="Q2160" s="807">
        <v>224</v>
      </c>
      <c r="R2160" s="807">
        <v>2</v>
      </c>
      <c r="S2160" s="759" t="str">
        <f t="shared" si="66"/>
        <v>Primera Infancia</v>
      </c>
      <c r="U2160" s="886"/>
      <c r="V2160" s="887"/>
      <c r="W2160" s="887"/>
      <c r="AI2160" s="806" t="s">
        <v>833</v>
      </c>
      <c r="AJ2160" s="807">
        <v>18</v>
      </c>
      <c r="AK2160" s="807">
        <v>8</v>
      </c>
      <c r="AL2160" s="759" t="str">
        <f t="shared" si="67"/>
        <v>Infancia</v>
      </c>
    </row>
    <row r="2161" spans="1:38" ht="30">
      <c r="A2161" s="806" t="s">
        <v>897</v>
      </c>
      <c r="B2161" s="806" t="s">
        <v>815</v>
      </c>
      <c r="C2161" s="806" t="s">
        <v>783</v>
      </c>
      <c r="D2161" s="806" t="s">
        <v>789</v>
      </c>
      <c r="E2161" s="807">
        <v>97</v>
      </c>
      <c r="P2161" s="806" t="s">
        <v>830</v>
      </c>
      <c r="Q2161" s="807">
        <v>247</v>
      </c>
      <c r="R2161" s="807">
        <v>3</v>
      </c>
      <c r="S2161" s="759" t="str">
        <f t="shared" si="66"/>
        <v>Primera Infancia</v>
      </c>
      <c r="U2161" s="886"/>
      <c r="V2161" s="887"/>
      <c r="W2161" s="887"/>
      <c r="AI2161" s="806" t="s">
        <v>833</v>
      </c>
      <c r="AJ2161" s="807">
        <v>28</v>
      </c>
      <c r="AK2161" s="807">
        <v>9</v>
      </c>
      <c r="AL2161" s="759" t="str">
        <f t="shared" si="67"/>
        <v>Infancia</v>
      </c>
    </row>
    <row r="2162" spans="1:38" ht="30">
      <c r="A2162" s="806" t="s">
        <v>897</v>
      </c>
      <c r="B2162" s="806" t="s">
        <v>815</v>
      </c>
      <c r="C2162" s="806" t="s">
        <v>783</v>
      </c>
      <c r="D2162" s="806" t="s">
        <v>784</v>
      </c>
      <c r="E2162" s="807">
        <v>682</v>
      </c>
      <c r="P2162" s="806" t="s">
        <v>830</v>
      </c>
      <c r="Q2162" s="807">
        <v>218</v>
      </c>
      <c r="R2162" s="807">
        <v>4</v>
      </c>
      <c r="S2162" s="759" t="str">
        <f t="shared" si="66"/>
        <v>Primera Infancia</v>
      </c>
      <c r="U2162" s="886"/>
      <c r="V2162" s="887"/>
      <c r="W2162" s="887"/>
      <c r="AI2162" s="806" t="s">
        <v>833</v>
      </c>
      <c r="AJ2162" s="807">
        <v>37</v>
      </c>
      <c r="AK2162" s="807">
        <v>10</v>
      </c>
      <c r="AL2162" s="759" t="str">
        <f t="shared" si="67"/>
        <v>Infancia</v>
      </c>
    </row>
    <row r="2163" spans="1:38" ht="30">
      <c r="A2163" s="806" t="s">
        <v>897</v>
      </c>
      <c r="B2163" s="806" t="s">
        <v>818</v>
      </c>
      <c r="C2163" s="806" t="s">
        <v>788</v>
      </c>
      <c r="D2163" s="806" t="s">
        <v>789</v>
      </c>
      <c r="E2163" s="807">
        <v>6</v>
      </c>
      <c r="P2163" s="806" t="s">
        <v>830</v>
      </c>
      <c r="Q2163" s="807">
        <v>223</v>
      </c>
      <c r="R2163" s="807">
        <v>5</v>
      </c>
      <c r="S2163" s="759" t="str">
        <f t="shared" si="66"/>
        <v>Primera Infancia</v>
      </c>
      <c r="U2163" s="886"/>
      <c r="V2163" s="887"/>
      <c r="W2163" s="887"/>
      <c r="AI2163" s="806" t="s">
        <v>833</v>
      </c>
      <c r="AJ2163" s="807">
        <v>27</v>
      </c>
      <c r="AK2163" s="807">
        <v>11</v>
      </c>
      <c r="AL2163" s="759" t="str">
        <f t="shared" si="67"/>
        <v>Infancia</v>
      </c>
    </row>
    <row r="2164" spans="1:38" ht="30">
      <c r="A2164" s="806" t="s">
        <v>897</v>
      </c>
      <c r="B2164" s="806" t="s">
        <v>818</v>
      </c>
      <c r="C2164" s="806" t="s">
        <v>788</v>
      </c>
      <c r="D2164" s="806" t="s">
        <v>784</v>
      </c>
      <c r="E2164" s="807">
        <v>73</v>
      </c>
      <c r="P2164" s="806" t="s">
        <v>830</v>
      </c>
      <c r="Q2164" s="807">
        <v>232</v>
      </c>
      <c r="R2164" s="807">
        <v>6</v>
      </c>
      <c r="S2164" s="759" t="str">
        <f t="shared" si="66"/>
        <v>Infancia</v>
      </c>
      <c r="U2164" s="886"/>
      <c r="V2164" s="887"/>
      <c r="W2164" s="887"/>
      <c r="AI2164" s="806" t="s">
        <v>833</v>
      </c>
      <c r="AJ2164" s="807">
        <v>22</v>
      </c>
      <c r="AK2164" s="807">
        <v>12</v>
      </c>
      <c r="AL2164" s="759" t="str">
        <f t="shared" si="67"/>
        <v>Adolescente</v>
      </c>
    </row>
    <row r="2165" spans="1:38" ht="30">
      <c r="A2165" s="806" t="s">
        <v>897</v>
      </c>
      <c r="B2165" s="806" t="s">
        <v>818</v>
      </c>
      <c r="C2165" s="806" t="s">
        <v>783</v>
      </c>
      <c r="D2165" s="806" t="s">
        <v>789</v>
      </c>
      <c r="E2165" s="807">
        <v>13</v>
      </c>
      <c r="P2165" s="806" t="s">
        <v>830</v>
      </c>
      <c r="Q2165" s="807">
        <v>235</v>
      </c>
      <c r="R2165" s="807">
        <v>7</v>
      </c>
      <c r="S2165" s="759" t="str">
        <f t="shared" si="66"/>
        <v>Infancia</v>
      </c>
      <c r="U2165" s="886"/>
      <c r="V2165" s="887"/>
      <c r="W2165" s="887"/>
      <c r="AI2165" s="806" t="s">
        <v>833</v>
      </c>
      <c r="AJ2165" s="807">
        <v>31</v>
      </c>
      <c r="AK2165" s="807">
        <v>13</v>
      </c>
      <c r="AL2165" s="759" t="str">
        <f t="shared" si="67"/>
        <v>Adolescente</v>
      </c>
    </row>
    <row r="2166" spans="1:38" ht="30">
      <c r="A2166" s="806" t="s">
        <v>897</v>
      </c>
      <c r="B2166" s="806" t="s">
        <v>818</v>
      </c>
      <c r="C2166" s="806" t="s">
        <v>783</v>
      </c>
      <c r="D2166" s="806" t="s">
        <v>784</v>
      </c>
      <c r="E2166" s="807">
        <v>88</v>
      </c>
      <c r="P2166" s="806" t="s">
        <v>830</v>
      </c>
      <c r="Q2166" s="807">
        <v>244</v>
      </c>
      <c r="R2166" s="807">
        <v>8</v>
      </c>
      <c r="S2166" s="759" t="str">
        <f t="shared" si="66"/>
        <v>Infancia</v>
      </c>
      <c r="U2166" s="886"/>
      <c r="V2166" s="887"/>
      <c r="W2166" s="887"/>
      <c r="AI2166" s="806" t="s">
        <v>833</v>
      </c>
      <c r="AJ2166" s="807">
        <v>21</v>
      </c>
      <c r="AK2166" s="807">
        <v>14</v>
      </c>
      <c r="AL2166" s="759" t="str">
        <f t="shared" si="67"/>
        <v>Adolescente</v>
      </c>
    </row>
    <row r="2167" spans="1:38" ht="30">
      <c r="A2167" s="806" t="s">
        <v>898</v>
      </c>
      <c r="B2167" s="806" t="s">
        <v>782</v>
      </c>
      <c r="C2167" s="806" t="s">
        <v>788</v>
      </c>
      <c r="D2167" s="806" t="s">
        <v>789</v>
      </c>
      <c r="E2167" s="807">
        <v>2</v>
      </c>
      <c r="P2167" s="806" t="s">
        <v>830</v>
      </c>
      <c r="Q2167" s="807">
        <v>280</v>
      </c>
      <c r="R2167" s="807">
        <v>9</v>
      </c>
      <c r="S2167" s="759" t="str">
        <f t="shared" si="66"/>
        <v>Infancia</v>
      </c>
      <c r="U2167" s="886"/>
      <c r="V2167" s="887"/>
      <c r="W2167" s="887"/>
      <c r="AI2167" s="806" t="s">
        <v>833</v>
      </c>
      <c r="AJ2167" s="807">
        <v>26</v>
      </c>
      <c r="AK2167" s="807">
        <v>15</v>
      </c>
      <c r="AL2167" s="759" t="str">
        <f t="shared" si="67"/>
        <v>Adolescente</v>
      </c>
    </row>
    <row r="2168" spans="1:38" ht="30">
      <c r="A2168" s="806" t="s">
        <v>898</v>
      </c>
      <c r="B2168" s="806" t="s">
        <v>782</v>
      </c>
      <c r="C2168" s="806" t="s">
        <v>788</v>
      </c>
      <c r="D2168" s="806" t="s">
        <v>784</v>
      </c>
      <c r="E2168" s="807">
        <v>2</v>
      </c>
      <c r="P2168" s="806" t="s">
        <v>830</v>
      </c>
      <c r="Q2168" s="807">
        <v>276</v>
      </c>
      <c r="R2168" s="807">
        <v>10</v>
      </c>
      <c r="S2168" s="759" t="str">
        <f t="shared" si="66"/>
        <v>Infancia</v>
      </c>
      <c r="U2168" s="886"/>
      <c r="V2168" s="887"/>
      <c r="W2168" s="887"/>
      <c r="AI2168" s="806" t="s">
        <v>833</v>
      </c>
      <c r="AJ2168" s="807">
        <v>29</v>
      </c>
      <c r="AK2168" s="807">
        <v>16</v>
      </c>
      <c r="AL2168" s="759" t="str">
        <f t="shared" si="67"/>
        <v>Adolescente</v>
      </c>
    </row>
    <row r="2169" spans="1:38" ht="30">
      <c r="A2169" s="806" t="s">
        <v>898</v>
      </c>
      <c r="B2169" s="806" t="s">
        <v>782</v>
      </c>
      <c r="C2169" s="806" t="s">
        <v>783</v>
      </c>
      <c r="D2169" s="806" t="s">
        <v>789</v>
      </c>
      <c r="E2169" s="807">
        <v>9</v>
      </c>
      <c r="P2169" s="806" t="s">
        <v>830</v>
      </c>
      <c r="Q2169" s="807">
        <v>263</v>
      </c>
      <c r="R2169" s="807">
        <v>11</v>
      </c>
      <c r="S2169" s="759" t="str">
        <f t="shared" si="66"/>
        <v>Infancia</v>
      </c>
      <c r="U2169" s="886"/>
      <c r="V2169" s="887"/>
      <c r="W2169" s="887"/>
      <c r="AI2169" s="806" t="s">
        <v>833</v>
      </c>
      <c r="AJ2169" s="807">
        <v>19</v>
      </c>
      <c r="AK2169" s="807">
        <v>17</v>
      </c>
      <c r="AL2169" s="759" t="str">
        <f t="shared" si="67"/>
        <v>Adolescente</v>
      </c>
    </row>
    <row r="2170" spans="1:38" ht="30">
      <c r="A2170" s="806" t="s">
        <v>898</v>
      </c>
      <c r="B2170" s="806" t="s">
        <v>782</v>
      </c>
      <c r="C2170" s="806" t="s">
        <v>783</v>
      </c>
      <c r="D2170" s="806" t="s">
        <v>784</v>
      </c>
      <c r="E2170" s="807">
        <v>5</v>
      </c>
      <c r="P2170" s="806" t="s">
        <v>830</v>
      </c>
      <c r="Q2170" s="807">
        <v>320</v>
      </c>
      <c r="R2170" s="807">
        <v>12</v>
      </c>
      <c r="S2170" s="759" t="str">
        <f t="shared" si="66"/>
        <v>Adolescente</v>
      </c>
      <c r="U2170" s="886"/>
      <c r="V2170" s="887"/>
      <c r="W2170" s="887"/>
      <c r="AI2170" s="806" t="s">
        <v>833</v>
      </c>
      <c r="AJ2170" s="807">
        <v>37</v>
      </c>
      <c r="AK2170" s="807">
        <v>18</v>
      </c>
      <c r="AL2170" s="759" t="str">
        <f t="shared" si="67"/>
        <v>Juventud</v>
      </c>
    </row>
    <row r="2171" spans="1:38" ht="30">
      <c r="A2171" s="806" t="s">
        <v>898</v>
      </c>
      <c r="B2171" s="806" t="s">
        <v>662</v>
      </c>
      <c r="C2171" s="806" t="s">
        <v>788</v>
      </c>
      <c r="D2171" s="806" t="s">
        <v>789</v>
      </c>
      <c r="E2171" s="807">
        <v>1740</v>
      </c>
      <c r="P2171" s="806" t="s">
        <v>830</v>
      </c>
      <c r="Q2171" s="807">
        <v>291</v>
      </c>
      <c r="R2171" s="807">
        <v>13</v>
      </c>
      <c r="S2171" s="759" t="str">
        <f t="shared" si="66"/>
        <v>Adolescente</v>
      </c>
      <c r="U2171" s="886"/>
      <c r="V2171" s="887"/>
      <c r="W2171" s="887"/>
      <c r="AI2171" s="806" t="s">
        <v>833</v>
      </c>
      <c r="AJ2171" s="807">
        <v>57</v>
      </c>
      <c r="AK2171" s="807">
        <v>19</v>
      </c>
      <c r="AL2171" s="759" t="str">
        <f t="shared" si="67"/>
        <v>Juventud</v>
      </c>
    </row>
    <row r="2172" spans="1:38" ht="30">
      <c r="A2172" s="806" t="s">
        <v>898</v>
      </c>
      <c r="B2172" s="806" t="s">
        <v>662</v>
      </c>
      <c r="C2172" s="806" t="s">
        <v>788</v>
      </c>
      <c r="D2172" s="806" t="s">
        <v>784</v>
      </c>
      <c r="E2172" s="807">
        <v>1545</v>
      </c>
      <c r="P2172" s="806" t="s">
        <v>830</v>
      </c>
      <c r="Q2172" s="807">
        <v>286</v>
      </c>
      <c r="R2172" s="807">
        <v>14</v>
      </c>
      <c r="S2172" s="759" t="str">
        <f t="shared" si="66"/>
        <v>Adolescente</v>
      </c>
      <c r="U2172" s="886"/>
      <c r="V2172" s="887"/>
      <c r="W2172" s="887"/>
      <c r="AI2172" s="806" t="s">
        <v>833</v>
      </c>
      <c r="AJ2172" s="807">
        <v>58</v>
      </c>
      <c r="AK2172" s="807">
        <v>20</v>
      </c>
      <c r="AL2172" s="759" t="str">
        <f t="shared" si="67"/>
        <v>Juventud</v>
      </c>
    </row>
    <row r="2173" spans="1:38" ht="30">
      <c r="A2173" s="806" t="s">
        <v>898</v>
      </c>
      <c r="B2173" s="806" t="s">
        <v>662</v>
      </c>
      <c r="C2173" s="806" t="s">
        <v>783</v>
      </c>
      <c r="D2173" s="806" t="s">
        <v>789</v>
      </c>
      <c r="E2173" s="807">
        <v>1945</v>
      </c>
      <c r="P2173" s="806" t="s">
        <v>830</v>
      </c>
      <c r="Q2173" s="807">
        <v>306</v>
      </c>
      <c r="R2173" s="807">
        <v>15</v>
      </c>
      <c r="S2173" s="759" t="str">
        <f t="shared" si="66"/>
        <v>Adolescente</v>
      </c>
      <c r="U2173" s="886"/>
      <c r="V2173" s="887"/>
      <c r="W2173" s="887"/>
      <c r="AI2173" s="806" t="s">
        <v>833</v>
      </c>
      <c r="AJ2173" s="807">
        <v>61</v>
      </c>
      <c r="AK2173" s="807">
        <v>21</v>
      </c>
      <c r="AL2173" s="759" t="str">
        <f t="shared" si="67"/>
        <v>Juventud</v>
      </c>
    </row>
    <row r="2174" spans="1:38" ht="30">
      <c r="A2174" s="806" t="s">
        <v>898</v>
      </c>
      <c r="B2174" s="806" t="s">
        <v>662</v>
      </c>
      <c r="C2174" s="806" t="s">
        <v>783</v>
      </c>
      <c r="D2174" s="806" t="s">
        <v>784</v>
      </c>
      <c r="E2174" s="807">
        <v>1571</v>
      </c>
      <c r="P2174" s="806" t="s">
        <v>830</v>
      </c>
      <c r="Q2174" s="807">
        <v>361</v>
      </c>
      <c r="R2174" s="807">
        <v>16</v>
      </c>
      <c r="S2174" s="759" t="str">
        <f t="shared" si="66"/>
        <v>Adolescente</v>
      </c>
      <c r="U2174" s="886"/>
      <c r="V2174" s="887"/>
      <c r="W2174" s="887"/>
      <c r="AI2174" s="806" t="s">
        <v>833</v>
      </c>
      <c r="AJ2174" s="807">
        <v>69</v>
      </c>
      <c r="AK2174" s="807">
        <v>22</v>
      </c>
      <c r="AL2174" s="759" t="str">
        <f t="shared" si="67"/>
        <v>Juventud</v>
      </c>
    </row>
    <row r="2175" spans="1:38" ht="30">
      <c r="A2175" s="806" t="s">
        <v>898</v>
      </c>
      <c r="B2175" s="806" t="s">
        <v>666</v>
      </c>
      <c r="C2175" s="806" t="s">
        <v>788</v>
      </c>
      <c r="D2175" s="806" t="s">
        <v>789</v>
      </c>
      <c r="E2175" s="807">
        <v>590</v>
      </c>
      <c r="P2175" s="806" t="s">
        <v>830</v>
      </c>
      <c r="Q2175" s="807">
        <v>318</v>
      </c>
      <c r="R2175" s="807">
        <v>17</v>
      </c>
      <c r="S2175" s="759" t="str">
        <f t="shared" si="66"/>
        <v>Adolescente</v>
      </c>
      <c r="U2175" s="886"/>
      <c r="V2175" s="887"/>
      <c r="W2175" s="887"/>
      <c r="AI2175" s="806" t="s">
        <v>833</v>
      </c>
      <c r="AJ2175" s="807">
        <v>43</v>
      </c>
      <c r="AK2175" s="807">
        <v>23</v>
      </c>
      <c r="AL2175" s="759" t="str">
        <f t="shared" si="67"/>
        <v>Juventud</v>
      </c>
    </row>
    <row r="2176" spans="1:38" ht="15">
      <c r="A2176" s="806" t="s">
        <v>898</v>
      </c>
      <c r="B2176" s="806" t="s">
        <v>666</v>
      </c>
      <c r="C2176" s="806" t="s">
        <v>788</v>
      </c>
      <c r="D2176" s="806" t="s">
        <v>784</v>
      </c>
      <c r="E2176" s="807">
        <v>274</v>
      </c>
      <c r="P2176" s="806" t="s">
        <v>830</v>
      </c>
      <c r="Q2176" s="807">
        <v>387</v>
      </c>
      <c r="R2176" s="807">
        <v>18</v>
      </c>
      <c r="S2176" s="759" t="str">
        <f t="shared" si="66"/>
        <v>Juventud</v>
      </c>
      <c r="U2176" s="886"/>
      <c r="V2176" s="887"/>
      <c r="W2176" s="887"/>
      <c r="AI2176" s="806" t="s">
        <v>833</v>
      </c>
      <c r="AJ2176" s="807">
        <v>58</v>
      </c>
      <c r="AK2176" s="807">
        <v>24</v>
      </c>
      <c r="AL2176" s="759" t="str">
        <f t="shared" si="67"/>
        <v>Juventud</v>
      </c>
    </row>
    <row r="2177" spans="1:38" ht="15">
      <c r="A2177" s="806" t="s">
        <v>898</v>
      </c>
      <c r="B2177" s="806" t="s">
        <v>666</v>
      </c>
      <c r="C2177" s="806" t="s">
        <v>783</v>
      </c>
      <c r="D2177" s="806" t="s">
        <v>789</v>
      </c>
      <c r="E2177" s="807">
        <v>736</v>
      </c>
      <c r="P2177" s="806" t="s">
        <v>830</v>
      </c>
      <c r="Q2177" s="807">
        <v>338</v>
      </c>
      <c r="R2177" s="807">
        <v>19</v>
      </c>
      <c r="S2177" s="759" t="str">
        <f t="shared" si="66"/>
        <v>Juventud</v>
      </c>
      <c r="U2177" s="886"/>
      <c r="V2177" s="887"/>
      <c r="W2177" s="887"/>
      <c r="AI2177" s="806" t="s">
        <v>833</v>
      </c>
      <c r="AJ2177" s="807">
        <v>59</v>
      </c>
      <c r="AK2177" s="807">
        <v>25</v>
      </c>
      <c r="AL2177" s="759" t="str">
        <f t="shared" si="67"/>
        <v>Juventud</v>
      </c>
    </row>
    <row r="2178" spans="1:38" ht="15">
      <c r="A2178" s="806" t="s">
        <v>898</v>
      </c>
      <c r="B2178" s="806" t="s">
        <v>666</v>
      </c>
      <c r="C2178" s="806" t="s">
        <v>783</v>
      </c>
      <c r="D2178" s="806" t="s">
        <v>784</v>
      </c>
      <c r="E2178" s="807">
        <v>337</v>
      </c>
      <c r="P2178" s="806" t="s">
        <v>830</v>
      </c>
      <c r="Q2178" s="807">
        <v>274</v>
      </c>
      <c r="R2178" s="807">
        <v>20</v>
      </c>
      <c r="S2178" s="759" t="str">
        <f t="shared" si="66"/>
        <v>Juventud</v>
      </c>
      <c r="U2178" s="886"/>
      <c r="V2178" s="887"/>
      <c r="W2178" s="887"/>
      <c r="AI2178" s="806" t="s">
        <v>833</v>
      </c>
      <c r="AJ2178" s="807">
        <v>54</v>
      </c>
      <c r="AK2178" s="807">
        <v>26</v>
      </c>
      <c r="AL2178" s="759" t="str">
        <f t="shared" si="67"/>
        <v>Juventud</v>
      </c>
    </row>
    <row r="2179" spans="1:38" ht="15">
      <c r="A2179" s="806" t="s">
        <v>898</v>
      </c>
      <c r="B2179" s="806" t="s">
        <v>669</v>
      </c>
      <c r="C2179" s="806" t="s">
        <v>788</v>
      </c>
      <c r="D2179" s="806" t="s">
        <v>784</v>
      </c>
      <c r="E2179" s="807">
        <v>2</v>
      </c>
      <c r="P2179" s="806" t="s">
        <v>830</v>
      </c>
      <c r="Q2179" s="807">
        <v>322</v>
      </c>
      <c r="R2179" s="807">
        <v>21</v>
      </c>
      <c r="S2179" s="759" t="str">
        <f t="shared" ref="S2179:S2242" si="68">IF(P2179=0,"",IF(AND(R2179&gt;=0,R2179&lt;=5),"Primera Infancia",IF(AND(R2179&gt;=6,R2179&lt;=11),"Infancia",IF(AND(R2179&gt;=12,R2179&lt;=17),"Adolescente",IF(AND(R2179&gt;=18,R2179&lt;=28),"Juventud",IF(AND(R2179&gt;=29,R2179&lt;=59),"Adulto","Vejez"))))))</f>
        <v>Juventud</v>
      </c>
      <c r="U2179" s="886"/>
      <c r="V2179" s="887"/>
      <c r="W2179" s="887"/>
      <c r="AI2179" s="806" t="s">
        <v>833</v>
      </c>
      <c r="AJ2179" s="807">
        <v>57</v>
      </c>
      <c r="AK2179" s="807">
        <v>27</v>
      </c>
      <c r="AL2179" s="759" t="str">
        <f t="shared" ref="AL2179:AL2242" si="69">IF(AI2179=0,"",IF(AND(AK2179&gt;=0,AK2179&lt;=5),"Primera Infancia",IF(AND(AK2179&gt;=6,AK2179&lt;=11),"Infancia",IF(AND(AK2179&gt;=12,AK2179&lt;=17),"Adolescente",IF(AND(AK2179&gt;=18,AK2179&lt;=28),"Juventud",IF(AND(AK2179&gt;=29,AK2179&lt;=59),"Adulto","Vejez"))))))</f>
        <v>Juventud</v>
      </c>
    </row>
    <row r="2180" spans="1:38" ht="15">
      <c r="A2180" s="806" t="s">
        <v>898</v>
      </c>
      <c r="B2180" s="806" t="s">
        <v>669</v>
      </c>
      <c r="C2180" s="806" t="s">
        <v>783</v>
      </c>
      <c r="D2180" s="806" t="s">
        <v>789</v>
      </c>
      <c r="E2180" s="807">
        <v>2</v>
      </c>
      <c r="P2180" s="806" t="s">
        <v>830</v>
      </c>
      <c r="Q2180" s="807">
        <v>309</v>
      </c>
      <c r="R2180" s="807">
        <v>22</v>
      </c>
      <c r="S2180" s="759" t="str">
        <f t="shared" si="68"/>
        <v>Juventud</v>
      </c>
      <c r="U2180" s="886"/>
      <c r="V2180" s="887"/>
      <c r="W2180" s="887"/>
      <c r="AI2180" s="806" t="s">
        <v>833</v>
      </c>
      <c r="AJ2180" s="807">
        <v>45</v>
      </c>
      <c r="AK2180" s="807">
        <v>28</v>
      </c>
      <c r="AL2180" s="759" t="str">
        <f t="shared" si="69"/>
        <v>Juventud</v>
      </c>
    </row>
    <row r="2181" spans="1:38" ht="15">
      <c r="A2181" s="806" t="s">
        <v>898</v>
      </c>
      <c r="B2181" s="806" t="s">
        <v>669</v>
      </c>
      <c r="C2181" s="806" t="s">
        <v>783</v>
      </c>
      <c r="D2181" s="806" t="s">
        <v>784</v>
      </c>
      <c r="E2181" s="807">
        <v>1</v>
      </c>
      <c r="P2181" s="806" t="s">
        <v>830</v>
      </c>
      <c r="Q2181" s="807">
        <v>250</v>
      </c>
      <c r="R2181" s="807">
        <v>23</v>
      </c>
      <c r="S2181" s="759" t="str">
        <f t="shared" si="68"/>
        <v>Juventud</v>
      </c>
      <c r="U2181" s="886"/>
      <c r="V2181" s="887"/>
      <c r="W2181" s="887"/>
      <c r="AI2181" s="806" t="s">
        <v>833</v>
      </c>
      <c r="AJ2181" s="807">
        <v>62</v>
      </c>
      <c r="AK2181" s="807">
        <v>29</v>
      </c>
      <c r="AL2181" s="759" t="str">
        <f t="shared" si="69"/>
        <v>Adulto</v>
      </c>
    </row>
    <row r="2182" spans="1:38" ht="15">
      <c r="A2182" s="806" t="s">
        <v>898</v>
      </c>
      <c r="B2182" s="806" t="s">
        <v>787</v>
      </c>
      <c r="C2182" s="806" t="s">
        <v>788</v>
      </c>
      <c r="D2182" s="806" t="s">
        <v>789</v>
      </c>
      <c r="E2182" s="807">
        <v>10</v>
      </c>
      <c r="P2182" s="806" t="s">
        <v>830</v>
      </c>
      <c r="Q2182" s="807">
        <v>271</v>
      </c>
      <c r="R2182" s="807">
        <v>24</v>
      </c>
      <c r="S2182" s="759" t="str">
        <f t="shared" si="68"/>
        <v>Juventud</v>
      </c>
      <c r="U2182" s="886"/>
      <c r="V2182" s="887"/>
      <c r="W2182" s="887"/>
      <c r="AI2182" s="806" t="s">
        <v>833</v>
      </c>
      <c r="AJ2182" s="807">
        <v>65</v>
      </c>
      <c r="AK2182" s="807">
        <v>30</v>
      </c>
      <c r="AL2182" s="759" t="str">
        <f t="shared" si="69"/>
        <v>Adulto</v>
      </c>
    </row>
    <row r="2183" spans="1:38" ht="15">
      <c r="A2183" s="806" t="s">
        <v>898</v>
      </c>
      <c r="B2183" s="806" t="s">
        <v>787</v>
      </c>
      <c r="C2183" s="806" t="s">
        <v>788</v>
      </c>
      <c r="D2183" s="806" t="s">
        <v>784</v>
      </c>
      <c r="E2183" s="807">
        <v>10</v>
      </c>
      <c r="P2183" s="806" t="s">
        <v>830</v>
      </c>
      <c r="Q2183" s="807">
        <v>272</v>
      </c>
      <c r="R2183" s="807">
        <v>25</v>
      </c>
      <c r="S2183" s="759" t="str">
        <f t="shared" si="68"/>
        <v>Juventud</v>
      </c>
      <c r="U2183" s="886"/>
      <c r="V2183" s="887"/>
      <c r="W2183" s="887"/>
      <c r="AI2183" s="806" t="s">
        <v>833</v>
      </c>
      <c r="AJ2183" s="807">
        <v>45</v>
      </c>
      <c r="AK2183" s="807">
        <v>31</v>
      </c>
      <c r="AL2183" s="759" t="str">
        <f t="shared" si="69"/>
        <v>Adulto</v>
      </c>
    </row>
    <row r="2184" spans="1:38" ht="15">
      <c r="A2184" s="806" t="s">
        <v>898</v>
      </c>
      <c r="B2184" s="806" t="s">
        <v>787</v>
      </c>
      <c r="C2184" s="806" t="s">
        <v>783</v>
      </c>
      <c r="D2184" s="806" t="s">
        <v>789</v>
      </c>
      <c r="E2184" s="807">
        <v>9</v>
      </c>
      <c r="P2184" s="806" t="s">
        <v>830</v>
      </c>
      <c r="Q2184" s="807">
        <v>257</v>
      </c>
      <c r="R2184" s="807">
        <v>26</v>
      </c>
      <c r="S2184" s="759" t="str">
        <f t="shared" si="68"/>
        <v>Juventud</v>
      </c>
      <c r="U2184" s="886"/>
      <c r="V2184" s="887"/>
      <c r="W2184" s="887"/>
      <c r="AI2184" s="806" t="s">
        <v>833</v>
      </c>
      <c r="AJ2184" s="807">
        <v>50</v>
      </c>
      <c r="AK2184" s="807">
        <v>32</v>
      </c>
      <c r="AL2184" s="759" t="str">
        <f t="shared" si="69"/>
        <v>Adulto</v>
      </c>
    </row>
    <row r="2185" spans="1:38" ht="15">
      <c r="A2185" s="806" t="s">
        <v>898</v>
      </c>
      <c r="B2185" s="806" t="s">
        <v>787</v>
      </c>
      <c r="C2185" s="806" t="s">
        <v>783</v>
      </c>
      <c r="D2185" s="806" t="s">
        <v>784</v>
      </c>
      <c r="E2185" s="807">
        <v>6</v>
      </c>
      <c r="P2185" s="806" t="s">
        <v>830</v>
      </c>
      <c r="Q2185" s="807">
        <v>264</v>
      </c>
      <c r="R2185" s="807">
        <v>27</v>
      </c>
      <c r="S2185" s="759" t="str">
        <f t="shared" si="68"/>
        <v>Juventud</v>
      </c>
      <c r="U2185" s="886"/>
      <c r="V2185" s="887"/>
      <c r="W2185" s="887"/>
      <c r="AI2185" s="806" t="s">
        <v>833</v>
      </c>
      <c r="AJ2185" s="807">
        <v>31</v>
      </c>
      <c r="AK2185" s="807">
        <v>33</v>
      </c>
      <c r="AL2185" s="759" t="str">
        <f t="shared" si="69"/>
        <v>Adulto</v>
      </c>
    </row>
    <row r="2186" spans="1:38" ht="15">
      <c r="A2186" s="806" t="s">
        <v>898</v>
      </c>
      <c r="B2186" s="806" t="s">
        <v>792</v>
      </c>
      <c r="C2186" s="806" t="s">
        <v>788</v>
      </c>
      <c r="D2186" s="806" t="s">
        <v>789</v>
      </c>
      <c r="E2186" s="807">
        <v>1</v>
      </c>
      <c r="P2186" s="806" t="s">
        <v>830</v>
      </c>
      <c r="Q2186" s="807">
        <v>262</v>
      </c>
      <c r="R2186" s="807">
        <v>28</v>
      </c>
      <c r="S2186" s="759" t="str">
        <f t="shared" si="68"/>
        <v>Juventud</v>
      </c>
      <c r="U2186" s="886"/>
      <c r="V2186" s="887"/>
      <c r="W2186" s="887"/>
      <c r="AI2186" s="806" t="s">
        <v>833</v>
      </c>
      <c r="AJ2186" s="807">
        <v>36</v>
      </c>
      <c r="AK2186" s="807">
        <v>34</v>
      </c>
      <c r="AL2186" s="759" t="str">
        <f t="shared" si="69"/>
        <v>Adulto</v>
      </c>
    </row>
    <row r="2187" spans="1:38" ht="15">
      <c r="A2187" s="806" t="s">
        <v>898</v>
      </c>
      <c r="B2187" s="806" t="s">
        <v>792</v>
      </c>
      <c r="C2187" s="806" t="s">
        <v>783</v>
      </c>
      <c r="D2187" s="806" t="s">
        <v>789</v>
      </c>
      <c r="E2187" s="807">
        <v>1</v>
      </c>
      <c r="P2187" s="806" t="s">
        <v>830</v>
      </c>
      <c r="Q2187" s="807">
        <v>254</v>
      </c>
      <c r="R2187" s="807">
        <v>29</v>
      </c>
      <c r="S2187" s="759" t="str">
        <f t="shared" si="68"/>
        <v>Adulto</v>
      </c>
      <c r="U2187" s="886"/>
      <c r="V2187" s="887"/>
      <c r="W2187" s="887"/>
      <c r="AI2187" s="806" t="s">
        <v>833</v>
      </c>
      <c r="AJ2187" s="807">
        <v>34</v>
      </c>
      <c r="AK2187" s="807">
        <v>35</v>
      </c>
      <c r="AL2187" s="759" t="str">
        <f t="shared" si="69"/>
        <v>Adulto</v>
      </c>
    </row>
    <row r="2188" spans="1:38" ht="15">
      <c r="A2188" s="806" t="s">
        <v>898</v>
      </c>
      <c r="B2188" s="806" t="s">
        <v>815</v>
      </c>
      <c r="C2188" s="806" t="s">
        <v>788</v>
      </c>
      <c r="D2188" s="806" t="s">
        <v>789</v>
      </c>
      <c r="E2188" s="807">
        <v>1235</v>
      </c>
      <c r="P2188" s="806" t="s">
        <v>830</v>
      </c>
      <c r="Q2188" s="807">
        <v>256</v>
      </c>
      <c r="R2188" s="807">
        <v>30</v>
      </c>
      <c r="S2188" s="759" t="str">
        <f t="shared" si="68"/>
        <v>Adulto</v>
      </c>
      <c r="U2188" s="886"/>
      <c r="V2188" s="887"/>
      <c r="W2188" s="887"/>
      <c r="AI2188" s="806" t="s">
        <v>833</v>
      </c>
      <c r="AJ2188" s="807">
        <v>30</v>
      </c>
      <c r="AK2188" s="807">
        <v>36</v>
      </c>
      <c r="AL2188" s="759" t="str">
        <f t="shared" si="69"/>
        <v>Adulto</v>
      </c>
    </row>
    <row r="2189" spans="1:38" ht="15">
      <c r="A2189" s="806" t="s">
        <v>898</v>
      </c>
      <c r="B2189" s="806" t="s">
        <v>815</v>
      </c>
      <c r="C2189" s="806" t="s">
        <v>788</v>
      </c>
      <c r="D2189" s="806" t="s">
        <v>784</v>
      </c>
      <c r="E2189" s="807">
        <v>859</v>
      </c>
      <c r="P2189" s="806" t="s">
        <v>830</v>
      </c>
      <c r="Q2189" s="807">
        <v>284</v>
      </c>
      <c r="R2189" s="807">
        <v>31</v>
      </c>
      <c r="S2189" s="759" t="str">
        <f t="shared" si="68"/>
        <v>Adulto</v>
      </c>
      <c r="U2189" s="886"/>
      <c r="V2189" s="887"/>
      <c r="W2189" s="887"/>
      <c r="AI2189" s="806" t="s">
        <v>833</v>
      </c>
      <c r="AJ2189" s="807">
        <v>25</v>
      </c>
      <c r="AK2189" s="807">
        <v>37</v>
      </c>
      <c r="AL2189" s="759" t="str">
        <f t="shared" si="69"/>
        <v>Adulto</v>
      </c>
    </row>
    <row r="2190" spans="1:38" ht="15">
      <c r="A2190" s="806" t="s">
        <v>898</v>
      </c>
      <c r="B2190" s="806" t="s">
        <v>815</v>
      </c>
      <c r="C2190" s="806" t="s">
        <v>783</v>
      </c>
      <c r="D2190" s="806" t="s">
        <v>789</v>
      </c>
      <c r="E2190" s="807">
        <v>1153</v>
      </c>
      <c r="P2190" s="806" t="s">
        <v>830</v>
      </c>
      <c r="Q2190" s="807">
        <v>236</v>
      </c>
      <c r="R2190" s="807">
        <v>32</v>
      </c>
      <c r="S2190" s="759" t="str">
        <f t="shared" si="68"/>
        <v>Adulto</v>
      </c>
      <c r="U2190" s="886"/>
      <c r="V2190" s="887"/>
      <c r="W2190" s="887"/>
      <c r="AI2190" s="806" t="s">
        <v>833</v>
      </c>
      <c r="AJ2190" s="807">
        <v>34</v>
      </c>
      <c r="AK2190" s="807">
        <v>38</v>
      </c>
      <c r="AL2190" s="759" t="str">
        <f t="shared" si="69"/>
        <v>Adulto</v>
      </c>
    </row>
    <row r="2191" spans="1:38" ht="15">
      <c r="A2191" s="806" t="s">
        <v>898</v>
      </c>
      <c r="B2191" s="806" t="s">
        <v>815</v>
      </c>
      <c r="C2191" s="806" t="s">
        <v>783</v>
      </c>
      <c r="D2191" s="806" t="s">
        <v>784</v>
      </c>
      <c r="E2191" s="807">
        <v>768</v>
      </c>
      <c r="P2191" s="806" t="s">
        <v>830</v>
      </c>
      <c r="Q2191" s="807">
        <v>229</v>
      </c>
      <c r="R2191" s="807">
        <v>33</v>
      </c>
      <c r="S2191" s="759" t="str">
        <f t="shared" si="68"/>
        <v>Adulto</v>
      </c>
      <c r="U2191" s="886"/>
      <c r="V2191" s="887"/>
      <c r="W2191" s="887"/>
      <c r="AI2191" s="806" t="s">
        <v>833</v>
      </c>
      <c r="AJ2191" s="807">
        <v>39</v>
      </c>
      <c r="AK2191" s="807">
        <v>39</v>
      </c>
      <c r="AL2191" s="759" t="str">
        <f t="shared" si="69"/>
        <v>Adulto</v>
      </c>
    </row>
    <row r="2192" spans="1:38" ht="15">
      <c r="A2192" s="806" t="s">
        <v>898</v>
      </c>
      <c r="B2192" s="806" t="s">
        <v>818</v>
      </c>
      <c r="C2192" s="806" t="s">
        <v>788</v>
      </c>
      <c r="D2192" s="806" t="s">
        <v>789</v>
      </c>
      <c r="E2192" s="807">
        <v>6</v>
      </c>
      <c r="P2192" s="806" t="s">
        <v>830</v>
      </c>
      <c r="Q2192" s="807">
        <v>228</v>
      </c>
      <c r="R2192" s="807">
        <v>34</v>
      </c>
      <c r="S2192" s="759" t="str">
        <f t="shared" si="68"/>
        <v>Adulto</v>
      </c>
      <c r="U2192" s="886"/>
      <c r="V2192" s="887"/>
      <c r="W2192" s="887"/>
      <c r="AI2192" s="806" t="s">
        <v>833</v>
      </c>
      <c r="AJ2192" s="807">
        <v>36</v>
      </c>
      <c r="AK2192" s="807">
        <v>40</v>
      </c>
      <c r="AL2192" s="759" t="str">
        <f t="shared" si="69"/>
        <v>Adulto</v>
      </c>
    </row>
    <row r="2193" spans="1:38" ht="15">
      <c r="A2193" s="806" t="s">
        <v>898</v>
      </c>
      <c r="B2193" s="806" t="s">
        <v>818</v>
      </c>
      <c r="C2193" s="806" t="s">
        <v>788</v>
      </c>
      <c r="D2193" s="806" t="s">
        <v>784</v>
      </c>
      <c r="E2193" s="807">
        <v>4</v>
      </c>
      <c r="P2193" s="806" t="s">
        <v>830</v>
      </c>
      <c r="Q2193" s="807">
        <v>224</v>
      </c>
      <c r="R2193" s="807">
        <v>35</v>
      </c>
      <c r="S2193" s="759" t="str">
        <f t="shared" si="68"/>
        <v>Adulto</v>
      </c>
      <c r="U2193" s="886"/>
      <c r="V2193" s="887"/>
      <c r="W2193" s="887"/>
      <c r="AI2193" s="806" t="s">
        <v>833</v>
      </c>
      <c r="AJ2193" s="807">
        <v>33</v>
      </c>
      <c r="AK2193" s="807">
        <v>41</v>
      </c>
      <c r="AL2193" s="759" t="str">
        <f t="shared" si="69"/>
        <v>Adulto</v>
      </c>
    </row>
    <row r="2194" spans="1:38" ht="15">
      <c r="A2194" s="806" t="s">
        <v>898</v>
      </c>
      <c r="B2194" s="806" t="s">
        <v>818</v>
      </c>
      <c r="C2194" s="806" t="s">
        <v>783</v>
      </c>
      <c r="D2194" s="806" t="s">
        <v>789</v>
      </c>
      <c r="E2194" s="807">
        <v>12</v>
      </c>
      <c r="P2194" s="806" t="s">
        <v>830</v>
      </c>
      <c r="Q2194" s="807">
        <v>214</v>
      </c>
      <c r="R2194" s="807">
        <v>36</v>
      </c>
      <c r="S2194" s="759" t="str">
        <f t="shared" si="68"/>
        <v>Adulto</v>
      </c>
      <c r="U2194" s="886"/>
      <c r="V2194" s="887"/>
      <c r="W2194" s="887"/>
      <c r="AI2194" s="806" t="s">
        <v>833</v>
      </c>
      <c r="AJ2194" s="807">
        <v>28</v>
      </c>
      <c r="AK2194" s="807">
        <v>42</v>
      </c>
      <c r="AL2194" s="759" t="str">
        <f t="shared" si="69"/>
        <v>Adulto</v>
      </c>
    </row>
    <row r="2195" spans="1:38" ht="15">
      <c r="A2195" s="806" t="s">
        <v>898</v>
      </c>
      <c r="B2195" s="806" t="s">
        <v>818</v>
      </c>
      <c r="C2195" s="806" t="s">
        <v>783</v>
      </c>
      <c r="D2195" s="806" t="s">
        <v>784</v>
      </c>
      <c r="E2195" s="807">
        <v>19</v>
      </c>
      <c r="P2195" s="806" t="s">
        <v>830</v>
      </c>
      <c r="Q2195" s="807">
        <v>190</v>
      </c>
      <c r="R2195" s="807">
        <v>37</v>
      </c>
      <c r="S2195" s="759" t="str">
        <f t="shared" si="68"/>
        <v>Adulto</v>
      </c>
      <c r="U2195" s="886"/>
      <c r="V2195" s="887"/>
      <c r="W2195" s="887"/>
      <c r="AI2195" s="806" t="s">
        <v>833</v>
      </c>
      <c r="AJ2195" s="807">
        <v>25</v>
      </c>
      <c r="AK2195" s="807">
        <v>43</v>
      </c>
      <c r="AL2195" s="759" t="str">
        <f t="shared" si="69"/>
        <v>Adulto</v>
      </c>
    </row>
    <row r="2196" spans="1:38" ht="15">
      <c r="A2196" s="806" t="s">
        <v>899</v>
      </c>
      <c r="B2196" s="806" t="s">
        <v>782</v>
      </c>
      <c r="C2196" s="806" t="s">
        <v>788</v>
      </c>
      <c r="D2196" s="806" t="s">
        <v>789</v>
      </c>
      <c r="E2196" s="807">
        <v>42</v>
      </c>
      <c r="P2196" s="806" t="s">
        <v>830</v>
      </c>
      <c r="Q2196" s="807">
        <v>208</v>
      </c>
      <c r="R2196" s="807">
        <v>38</v>
      </c>
      <c r="S2196" s="759" t="str">
        <f t="shared" si="68"/>
        <v>Adulto</v>
      </c>
      <c r="U2196" s="886"/>
      <c r="V2196" s="887"/>
      <c r="W2196" s="887"/>
      <c r="AI2196" s="806" t="s">
        <v>833</v>
      </c>
      <c r="AJ2196" s="807">
        <v>33</v>
      </c>
      <c r="AK2196" s="807">
        <v>44</v>
      </c>
      <c r="AL2196" s="759" t="str">
        <f t="shared" si="69"/>
        <v>Adulto</v>
      </c>
    </row>
    <row r="2197" spans="1:38" ht="15">
      <c r="A2197" s="806" t="s">
        <v>899</v>
      </c>
      <c r="B2197" s="806" t="s">
        <v>782</v>
      </c>
      <c r="C2197" s="806" t="s">
        <v>788</v>
      </c>
      <c r="D2197" s="806" t="s">
        <v>784</v>
      </c>
      <c r="E2197" s="807">
        <v>12</v>
      </c>
      <c r="P2197" s="806" t="s">
        <v>830</v>
      </c>
      <c r="Q2197" s="807">
        <v>197</v>
      </c>
      <c r="R2197" s="807">
        <v>39</v>
      </c>
      <c r="S2197" s="759" t="str">
        <f t="shared" si="68"/>
        <v>Adulto</v>
      </c>
      <c r="U2197" s="886"/>
      <c r="V2197" s="887"/>
      <c r="W2197" s="887"/>
      <c r="AI2197" s="806" t="s">
        <v>833</v>
      </c>
      <c r="AJ2197" s="807">
        <v>27</v>
      </c>
      <c r="AK2197" s="807">
        <v>45</v>
      </c>
      <c r="AL2197" s="759" t="str">
        <f t="shared" si="69"/>
        <v>Adulto</v>
      </c>
    </row>
    <row r="2198" spans="1:38" ht="15">
      <c r="A2198" s="806" t="s">
        <v>899</v>
      </c>
      <c r="B2198" s="806" t="s">
        <v>782</v>
      </c>
      <c r="C2198" s="806" t="s">
        <v>783</v>
      </c>
      <c r="D2198" s="806" t="s">
        <v>789</v>
      </c>
      <c r="E2198" s="807">
        <v>45</v>
      </c>
      <c r="P2198" s="806" t="s">
        <v>830</v>
      </c>
      <c r="Q2198" s="807">
        <v>228</v>
      </c>
      <c r="R2198" s="807">
        <v>40</v>
      </c>
      <c r="S2198" s="759" t="str">
        <f t="shared" si="68"/>
        <v>Adulto</v>
      </c>
      <c r="U2198" s="886"/>
      <c r="V2198" s="887"/>
      <c r="W2198" s="887"/>
      <c r="AI2198" s="806" t="s">
        <v>833</v>
      </c>
      <c r="AJ2198" s="807">
        <v>24</v>
      </c>
      <c r="AK2198" s="807">
        <v>46</v>
      </c>
      <c r="AL2198" s="759" t="str">
        <f t="shared" si="69"/>
        <v>Adulto</v>
      </c>
    </row>
    <row r="2199" spans="1:38" ht="15">
      <c r="A2199" s="806" t="s">
        <v>899</v>
      </c>
      <c r="B2199" s="806" t="s">
        <v>782</v>
      </c>
      <c r="C2199" s="806" t="s">
        <v>783</v>
      </c>
      <c r="D2199" s="806" t="s">
        <v>784</v>
      </c>
      <c r="E2199" s="807">
        <v>19</v>
      </c>
      <c r="P2199" s="806" t="s">
        <v>830</v>
      </c>
      <c r="Q2199" s="807">
        <v>219</v>
      </c>
      <c r="R2199" s="807">
        <v>41</v>
      </c>
      <c r="S2199" s="759" t="str">
        <f t="shared" si="68"/>
        <v>Adulto</v>
      </c>
      <c r="U2199" s="886"/>
      <c r="V2199" s="887"/>
      <c r="W2199" s="887"/>
      <c r="AI2199" s="806" t="s">
        <v>833</v>
      </c>
      <c r="AJ2199" s="807">
        <v>12</v>
      </c>
      <c r="AK2199" s="807">
        <v>47</v>
      </c>
      <c r="AL2199" s="759" t="str">
        <f t="shared" si="69"/>
        <v>Adulto</v>
      </c>
    </row>
    <row r="2200" spans="1:38" ht="15">
      <c r="A2200" s="806" t="s">
        <v>899</v>
      </c>
      <c r="B2200" s="806" t="s">
        <v>662</v>
      </c>
      <c r="C2200" s="806" t="s">
        <v>788</v>
      </c>
      <c r="D2200" s="806" t="s">
        <v>789</v>
      </c>
      <c r="E2200" s="807">
        <v>848</v>
      </c>
      <c r="P2200" s="806" t="s">
        <v>830</v>
      </c>
      <c r="Q2200" s="807">
        <v>240</v>
      </c>
      <c r="R2200" s="807">
        <v>42</v>
      </c>
      <c r="S2200" s="759" t="str">
        <f t="shared" si="68"/>
        <v>Adulto</v>
      </c>
      <c r="U2200" s="886"/>
      <c r="V2200" s="887"/>
      <c r="W2200" s="887"/>
      <c r="AI2200" s="806" t="s">
        <v>833</v>
      </c>
      <c r="AJ2200" s="807">
        <v>21</v>
      </c>
      <c r="AK2200" s="807">
        <v>48</v>
      </c>
      <c r="AL2200" s="759" t="str">
        <f t="shared" si="69"/>
        <v>Adulto</v>
      </c>
    </row>
    <row r="2201" spans="1:38" ht="15">
      <c r="A2201" s="806" t="s">
        <v>899</v>
      </c>
      <c r="B2201" s="806" t="s">
        <v>662</v>
      </c>
      <c r="C2201" s="806" t="s">
        <v>788</v>
      </c>
      <c r="D2201" s="806" t="s">
        <v>784</v>
      </c>
      <c r="E2201" s="807">
        <v>417</v>
      </c>
      <c r="P2201" s="806" t="s">
        <v>830</v>
      </c>
      <c r="Q2201" s="807">
        <v>229</v>
      </c>
      <c r="R2201" s="807">
        <v>43</v>
      </c>
      <c r="S2201" s="759" t="str">
        <f t="shared" si="68"/>
        <v>Adulto</v>
      </c>
      <c r="U2201" s="886"/>
      <c r="V2201" s="887"/>
      <c r="W2201" s="887"/>
      <c r="AI2201" s="806" t="s">
        <v>833</v>
      </c>
      <c r="AJ2201" s="807">
        <v>19</v>
      </c>
      <c r="AK2201" s="807">
        <v>49</v>
      </c>
      <c r="AL2201" s="759" t="str">
        <f t="shared" si="69"/>
        <v>Adulto</v>
      </c>
    </row>
    <row r="2202" spans="1:38" ht="15">
      <c r="A2202" s="806" t="s">
        <v>899</v>
      </c>
      <c r="B2202" s="806" t="s">
        <v>662</v>
      </c>
      <c r="C2202" s="806" t="s">
        <v>783</v>
      </c>
      <c r="D2202" s="806" t="s">
        <v>789</v>
      </c>
      <c r="E2202" s="807">
        <v>795</v>
      </c>
      <c r="P2202" s="806" t="s">
        <v>830</v>
      </c>
      <c r="Q2202" s="807">
        <v>200</v>
      </c>
      <c r="R2202" s="807">
        <v>44</v>
      </c>
      <c r="S2202" s="759" t="str">
        <f t="shared" si="68"/>
        <v>Adulto</v>
      </c>
      <c r="U2202" s="886"/>
      <c r="V2202" s="887"/>
      <c r="W2202" s="887"/>
      <c r="AI2202" s="806" t="s">
        <v>833</v>
      </c>
      <c r="AJ2202" s="807">
        <v>20</v>
      </c>
      <c r="AK2202" s="807">
        <v>50</v>
      </c>
      <c r="AL2202" s="759" t="str">
        <f t="shared" si="69"/>
        <v>Adulto</v>
      </c>
    </row>
    <row r="2203" spans="1:38" ht="15">
      <c r="A2203" s="806" t="s">
        <v>899</v>
      </c>
      <c r="B2203" s="806" t="s">
        <v>662</v>
      </c>
      <c r="C2203" s="806" t="s">
        <v>783</v>
      </c>
      <c r="D2203" s="806" t="s">
        <v>784</v>
      </c>
      <c r="E2203" s="807">
        <v>419</v>
      </c>
      <c r="P2203" s="806" t="s">
        <v>830</v>
      </c>
      <c r="Q2203" s="807">
        <v>193</v>
      </c>
      <c r="R2203" s="807">
        <v>45</v>
      </c>
      <c r="S2203" s="759" t="str">
        <f t="shared" si="68"/>
        <v>Adulto</v>
      </c>
      <c r="U2203" s="886"/>
      <c r="V2203" s="887"/>
      <c r="W2203" s="887"/>
      <c r="AI2203" s="806" t="s">
        <v>833</v>
      </c>
      <c r="AJ2203" s="807">
        <v>13</v>
      </c>
      <c r="AK2203" s="807">
        <v>51</v>
      </c>
      <c r="AL2203" s="759" t="str">
        <f t="shared" si="69"/>
        <v>Adulto</v>
      </c>
    </row>
    <row r="2204" spans="1:38" ht="15">
      <c r="A2204" s="806" t="s">
        <v>899</v>
      </c>
      <c r="B2204" s="806" t="s">
        <v>666</v>
      </c>
      <c r="C2204" s="806" t="s">
        <v>788</v>
      </c>
      <c r="D2204" s="806" t="s">
        <v>789</v>
      </c>
      <c r="E2204" s="807">
        <v>137</v>
      </c>
      <c r="P2204" s="806" t="s">
        <v>830</v>
      </c>
      <c r="Q2204" s="807">
        <v>210</v>
      </c>
      <c r="R2204" s="807">
        <v>46</v>
      </c>
      <c r="S2204" s="759" t="str">
        <f t="shared" si="68"/>
        <v>Adulto</v>
      </c>
      <c r="U2204" s="886"/>
      <c r="V2204" s="887"/>
      <c r="W2204" s="887"/>
      <c r="AI2204" s="806" t="s">
        <v>833</v>
      </c>
      <c r="AJ2204" s="807">
        <v>18</v>
      </c>
      <c r="AK2204" s="807">
        <v>52</v>
      </c>
      <c r="AL2204" s="759" t="str">
        <f t="shared" si="69"/>
        <v>Adulto</v>
      </c>
    </row>
    <row r="2205" spans="1:38" ht="15">
      <c r="A2205" s="806" t="s">
        <v>899</v>
      </c>
      <c r="B2205" s="806" t="s">
        <v>666</v>
      </c>
      <c r="C2205" s="806" t="s">
        <v>788</v>
      </c>
      <c r="D2205" s="806" t="s">
        <v>784</v>
      </c>
      <c r="E2205" s="807">
        <v>95</v>
      </c>
      <c r="P2205" s="806" t="s">
        <v>830</v>
      </c>
      <c r="Q2205" s="807">
        <v>221</v>
      </c>
      <c r="R2205" s="807">
        <v>47</v>
      </c>
      <c r="S2205" s="759" t="str">
        <f t="shared" si="68"/>
        <v>Adulto</v>
      </c>
      <c r="U2205" s="886"/>
      <c r="V2205" s="887"/>
      <c r="W2205" s="887"/>
      <c r="AI2205" s="806" t="s">
        <v>833</v>
      </c>
      <c r="AJ2205" s="807">
        <v>14</v>
      </c>
      <c r="AK2205" s="807">
        <v>53</v>
      </c>
      <c r="AL2205" s="759" t="str">
        <f t="shared" si="69"/>
        <v>Adulto</v>
      </c>
    </row>
    <row r="2206" spans="1:38" ht="15">
      <c r="A2206" s="806" t="s">
        <v>899</v>
      </c>
      <c r="B2206" s="806" t="s">
        <v>666</v>
      </c>
      <c r="C2206" s="806" t="s">
        <v>783</v>
      </c>
      <c r="D2206" s="806" t="s">
        <v>789</v>
      </c>
      <c r="E2206" s="807">
        <v>196</v>
      </c>
      <c r="P2206" s="806" t="s">
        <v>830</v>
      </c>
      <c r="Q2206" s="807">
        <v>219</v>
      </c>
      <c r="R2206" s="807">
        <v>48</v>
      </c>
      <c r="S2206" s="759" t="str">
        <f t="shared" si="68"/>
        <v>Adulto</v>
      </c>
      <c r="U2206" s="886"/>
      <c r="V2206" s="887"/>
      <c r="W2206" s="887"/>
      <c r="AI2206" s="806" t="s">
        <v>833</v>
      </c>
      <c r="AJ2206" s="807">
        <v>18</v>
      </c>
      <c r="AK2206" s="807">
        <v>54</v>
      </c>
      <c r="AL2206" s="759" t="str">
        <f t="shared" si="69"/>
        <v>Adulto</v>
      </c>
    </row>
    <row r="2207" spans="1:38" ht="15">
      <c r="A2207" s="806" t="s">
        <v>899</v>
      </c>
      <c r="B2207" s="806" t="s">
        <v>666</v>
      </c>
      <c r="C2207" s="806" t="s">
        <v>783</v>
      </c>
      <c r="D2207" s="806" t="s">
        <v>784</v>
      </c>
      <c r="E2207" s="807">
        <v>107</v>
      </c>
      <c r="P2207" s="806" t="s">
        <v>830</v>
      </c>
      <c r="Q2207" s="807">
        <v>193</v>
      </c>
      <c r="R2207" s="807">
        <v>49</v>
      </c>
      <c r="S2207" s="759" t="str">
        <f t="shared" si="68"/>
        <v>Adulto</v>
      </c>
      <c r="U2207" s="886"/>
      <c r="V2207" s="887"/>
      <c r="W2207" s="887"/>
      <c r="AI2207" s="806" t="s">
        <v>833</v>
      </c>
      <c r="AJ2207" s="807">
        <v>15</v>
      </c>
      <c r="AK2207" s="807">
        <v>55</v>
      </c>
      <c r="AL2207" s="759" t="str">
        <f t="shared" si="69"/>
        <v>Adulto</v>
      </c>
    </row>
    <row r="2208" spans="1:38" ht="15">
      <c r="A2208" s="806" t="s">
        <v>899</v>
      </c>
      <c r="B2208" s="806" t="s">
        <v>787</v>
      </c>
      <c r="C2208" s="806" t="s">
        <v>788</v>
      </c>
      <c r="D2208" s="806" t="s">
        <v>784</v>
      </c>
      <c r="E2208" s="807">
        <v>1</v>
      </c>
      <c r="P2208" s="806" t="s">
        <v>830</v>
      </c>
      <c r="Q2208" s="807">
        <v>227</v>
      </c>
      <c r="R2208" s="807">
        <v>50</v>
      </c>
      <c r="S2208" s="759" t="str">
        <f t="shared" si="68"/>
        <v>Adulto</v>
      </c>
      <c r="U2208" s="886"/>
      <c r="V2208" s="887"/>
      <c r="W2208" s="887"/>
      <c r="AI2208" s="806" t="s">
        <v>833</v>
      </c>
      <c r="AJ2208" s="807">
        <v>15</v>
      </c>
      <c r="AK2208" s="807">
        <v>56</v>
      </c>
      <c r="AL2208" s="759" t="str">
        <f t="shared" si="69"/>
        <v>Adulto</v>
      </c>
    </row>
    <row r="2209" spans="1:38" ht="15">
      <c r="A2209" s="806" t="s">
        <v>899</v>
      </c>
      <c r="B2209" s="806" t="s">
        <v>787</v>
      </c>
      <c r="C2209" s="806" t="s">
        <v>783</v>
      </c>
      <c r="D2209" s="806" t="s">
        <v>789</v>
      </c>
      <c r="E2209" s="807">
        <v>4</v>
      </c>
      <c r="P2209" s="806" t="s">
        <v>830</v>
      </c>
      <c r="Q2209" s="807">
        <v>236</v>
      </c>
      <c r="R2209" s="807">
        <v>51</v>
      </c>
      <c r="S2209" s="759" t="str">
        <f t="shared" si="68"/>
        <v>Adulto</v>
      </c>
      <c r="U2209" s="886"/>
      <c r="V2209" s="887"/>
      <c r="W2209" s="887"/>
      <c r="AI2209" s="806" t="s">
        <v>833</v>
      </c>
      <c r="AJ2209" s="807">
        <v>13</v>
      </c>
      <c r="AK2209" s="807">
        <v>57</v>
      </c>
      <c r="AL2209" s="759" t="str">
        <f t="shared" si="69"/>
        <v>Adulto</v>
      </c>
    </row>
    <row r="2210" spans="1:38" ht="15">
      <c r="A2210" s="806" t="s">
        <v>899</v>
      </c>
      <c r="B2210" s="806" t="s">
        <v>815</v>
      </c>
      <c r="C2210" s="806" t="s">
        <v>788</v>
      </c>
      <c r="D2210" s="806" t="s">
        <v>789</v>
      </c>
      <c r="E2210" s="807">
        <v>355</v>
      </c>
      <c r="P2210" s="806" t="s">
        <v>830</v>
      </c>
      <c r="Q2210" s="807">
        <v>262</v>
      </c>
      <c r="R2210" s="807">
        <v>52</v>
      </c>
      <c r="S2210" s="759" t="str">
        <f t="shared" si="68"/>
        <v>Adulto</v>
      </c>
      <c r="U2210" s="886"/>
      <c r="V2210" s="887"/>
      <c r="W2210" s="887"/>
      <c r="AI2210" s="806" t="s">
        <v>833</v>
      </c>
      <c r="AJ2210" s="807">
        <v>11</v>
      </c>
      <c r="AK2210" s="807">
        <v>58</v>
      </c>
      <c r="AL2210" s="759" t="str">
        <f t="shared" si="69"/>
        <v>Adulto</v>
      </c>
    </row>
    <row r="2211" spans="1:38" ht="15">
      <c r="A2211" s="806" t="s">
        <v>899</v>
      </c>
      <c r="B2211" s="806" t="s">
        <v>815</v>
      </c>
      <c r="C2211" s="806" t="s">
        <v>788</v>
      </c>
      <c r="D2211" s="806" t="s">
        <v>784</v>
      </c>
      <c r="E2211" s="807">
        <v>235</v>
      </c>
      <c r="P2211" s="806" t="s">
        <v>830</v>
      </c>
      <c r="Q2211" s="807">
        <v>277</v>
      </c>
      <c r="R2211" s="807">
        <v>53</v>
      </c>
      <c r="S2211" s="759" t="str">
        <f t="shared" si="68"/>
        <v>Adulto</v>
      </c>
      <c r="U2211" s="886"/>
      <c r="V2211" s="887"/>
      <c r="W2211" s="887"/>
      <c r="AI2211" s="806" t="s">
        <v>833</v>
      </c>
      <c r="AJ2211" s="807">
        <v>6</v>
      </c>
      <c r="AK2211" s="807">
        <v>59</v>
      </c>
      <c r="AL2211" s="759" t="str">
        <f t="shared" si="69"/>
        <v>Adulto</v>
      </c>
    </row>
    <row r="2212" spans="1:38" ht="15">
      <c r="A2212" s="806" t="s">
        <v>899</v>
      </c>
      <c r="B2212" s="806" t="s">
        <v>815</v>
      </c>
      <c r="C2212" s="806" t="s">
        <v>783</v>
      </c>
      <c r="D2212" s="806" t="s">
        <v>789</v>
      </c>
      <c r="E2212" s="807">
        <v>374</v>
      </c>
      <c r="P2212" s="806" t="s">
        <v>830</v>
      </c>
      <c r="Q2212" s="807">
        <v>248</v>
      </c>
      <c r="R2212" s="807">
        <v>54</v>
      </c>
      <c r="S2212" s="759" t="str">
        <f t="shared" si="68"/>
        <v>Adulto</v>
      </c>
      <c r="U2212" s="886"/>
      <c r="V2212" s="887"/>
      <c r="W2212" s="887"/>
      <c r="AI2212" s="806" t="s">
        <v>833</v>
      </c>
      <c r="AJ2212" s="807">
        <v>10</v>
      </c>
      <c r="AK2212" s="807">
        <v>60</v>
      </c>
      <c r="AL2212" s="759" t="str">
        <f t="shared" si="69"/>
        <v>Vejez</v>
      </c>
    </row>
    <row r="2213" spans="1:38" ht="15">
      <c r="A2213" s="806" t="s">
        <v>899</v>
      </c>
      <c r="B2213" s="806" t="s">
        <v>815</v>
      </c>
      <c r="C2213" s="806" t="s">
        <v>783</v>
      </c>
      <c r="D2213" s="806" t="s">
        <v>784</v>
      </c>
      <c r="E2213" s="807">
        <v>219</v>
      </c>
      <c r="P2213" s="806" t="s">
        <v>830</v>
      </c>
      <c r="Q2213" s="807">
        <v>252</v>
      </c>
      <c r="R2213" s="807">
        <v>55</v>
      </c>
      <c r="S2213" s="759" t="str">
        <f t="shared" si="68"/>
        <v>Adulto</v>
      </c>
      <c r="U2213" s="886"/>
      <c r="V2213" s="887"/>
      <c r="W2213" s="887"/>
      <c r="AI2213" s="806" t="s">
        <v>833</v>
      </c>
      <c r="AJ2213" s="807">
        <v>18</v>
      </c>
      <c r="AK2213" s="807">
        <v>61</v>
      </c>
      <c r="AL2213" s="759" t="str">
        <f t="shared" si="69"/>
        <v>Vejez</v>
      </c>
    </row>
    <row r="2214" spans="1:38" ht="15">
      <c r="A2214" s="806" t="s">
        <v>899</v>
      </c>
      <c r="B2214" s="806" t="s">
        <v>818</v>
      </c>
      <c r="C2214" s="806" t="s">
        <v>788</v>
      </c>
      <c r="D2214" s="806" t="s">
        <v>784</v>
      </c>
      <c r="E2214" s="807">
        <v>1</v>
      </c>
      <c r="P2214" s="806" t="s">
        <v>830</v>
      </c>
      <c r="Q2214" s="807">
        <v>283</v>
      </c>
      <c r="R2214" s="807">
        <v>56</v>
      </c>
      <c r="S2214" s="759" t="str">
        <f t="shared" si="68"/>
        <v>Adulto</v>
      </c>
      <c r="U2214" s="886"/>
      <c r="V2214" s="887"/>
      <c r="W2214" s="887"/>
      <c r="AI2214" s="806" t="s">
        <v>833</v>
      </c>
      <c r="AJ2214" s="807">
        <v>11</v>
      </c>
      <c r="AK2214" s="807">
        <v>62</v>
      </c>
      <c r="AL2214" s="759" t="str">
        <f t="shared" si="69"/>
        <v>Vejez</v>
      </c>
    </row>
    <row r="2215" spans="1:38" ht="15">
      <c r="A2215" s="806" t="s">
        <v>899</v>
      </c>
      <c r="B2215" s="806" t="s">
        <v>818</v>
      </c>
      <c r="C2215" s="806" t="s">
        <v>783</v>
      </c>
      <c r="D2215" s="806" t="s">
        <v>789</v>
      </c>
      <c r="E2215" s="807">
        <v>2</v>
      </c>
      <c r="P2215" s="806" t="s">
        <v>830</v>
      </c>
      <c r="Q2215" s="807">
        <v>247</v>
      </c>
      <c r="R2215" s="807">
        <v>57</v>
      </c>
      <c r="S2215" s="759" t="str">
        <f t="shared" si="68"/>
        <v>Adulto</v>
      </c>
      <c r="U2215" s="886"/>
      <c r="V2215" s="887"/>
      <c r="W2215" s="887"/>
      <c r="AI2215" s="806" t="s">
        <v>833</v>
      </c>
      <c r="AJ2215" s="807">
        <v>8</v>
      </c>
      <c r="AK2215" s="807">
        <v>63</v>
      </c>
      <c r="AL2215" s="759" t="str">
        <f t="shared" si="69"/>
        <v>Vejez</v>
      </c>
    </row>
    <row r="2216" spans="1:38" ht="15">
      <c r="A2216" s="806" t="s">
        <v>899</v>
      </c>
      <c r="B2216" s="806" t="s">
        <v>818</v>
      </c>
      <c r="C2216" s="806" t="s">
        <v>783</v>
      </c>
      <c r="D2216" s="806" t="s">
        <v>784</v>
      </c>
      <c r="E2216" s="807">
        <v>3</v>
      </c>
      <c r="P2216" s="806" t="s">
        <v>830</v>
      </c>
      <c r="Q2216" s="807">
        <v>216</v>
      </c>
      <c r="R2216" s="807">
        <v>58</v>
      </c>
      <c r="S2216" s="759" t="str">
        <f t="shared" si="68"/>
        <v>Adulto</v>
      </c>
      <c r="U2216" s="886"/>
      <c r="V2216" s="887"/>
      <c r="W2216" s="887"/>
      <c r="AI2216" s="806" t="s">
        <v>833</v>
      </c>
      <c r="AJ2216" s="807">
        <v>11</v>
      </c>
      <c r="AK2216" s="807">
        <v>64</v>
      </c>
      <c r="AL2216" s="759" t="str">
        <f t="shared" si="69"/>
        <v>Vejez</v>
      </c>
    </row>
    <row r="2217" spans="1:38" ht="15">
      <c r="A2217" s="806" t="s">
        <v>901</v>
      </c>
      <c r="B2217" s="806" t="s">
        <v>662</v>
      </c>
      <c r="C2217" s="806" t="s">
        <v>788</v>
      </c>
      <c r="D2217" s="806" t="s">
        <v>789</v>
      </c>
      <c r="E2217" s="807">
        <v>247</v>
      </c>
      <c r="P2217" s="806" t="s">
        <v>830</v>
      </c>
      <c r="Q2217" s="807">
        <v>251</v>
      </c>
      <c r="R2217" s="807">
        <v>59</v>
      </c>
      <c r="S2217" s="759" t="str">
        <f t="shared" si="68"/>
        <v>Adulto</v>
      </c>
      <c r="U2217" s="886"/>
      <c r="V2217" s="887"/>
      <c r="W2217" s="887"/>
      <c r="AI2217" s="806" t="s">
        <v>833</v>
      </c>
      <c r="AJ2217" s="807">
        <v>9</v>
      </c>
      <c r="AK2217" s="807">
        <v>65</v>
      </c>
      <c r="AL2217" s="759" t="str">
        <f t="shared" si="69"/>
        <v>Vejez</v>
      </c>
    </row>
    <row r="2218" spans="1:38" ht="15">
      <c r="A2218" s="806" t="s">
        <v>901</v>
      </c>
      <c r="B2218" s="806" t="s">
        <v>662</v>
      </c>
      <c r="C2218" s="806" t="s">
        <v>788</v>
      </c>
      <c r="D2218" s="806" t="s">
        <v>784</v>
      </c>
      <c r="E2218" s="807">
        <v>349</v>
      </c>
      <c r="P2218" s="806" t="s">
        <v>830</v>
      </c>
      <c r="Q2218" s="807">
        <v>235</v>
      </c>
      <c r="R2218" s="807">
        <v>60</v>
      </c>
      <c r="S2218" s="759" t="str">
        <f t="shared" si="68"/>
        <v>Vejez</v>
      </c>
      <c r="U2218" s="886"/>
      <c r="V2218" s="887"/>
      <c r="W2218" s="887"/>
      <c r="AI2218" s="806" t="s">
        <v>833</v>
      </c>
      <c r="AJ2218" s="807">
        <v>4</v>
      </c>
      <c r="AK2218" s="807">
        <v>66</v>
      </c>
      <c r="AL2218" s="759" t="str">
        <f t="shared" si="69"/>
        <v>Vejez</v>
      </c>
    </row>
    <row r="2219" spans="1:38" ht="15">
      <c r="A2219" s="806" t="s">
        <v>901</v>
      </c>
      <c r="B2219" s="806" t="s">
        <v>662</v>
      </c>
      <c r="C2219" s="806" t="s">
        <v>783</v>
      </c>
      <c r="D2219" s="806" t="s">
        <v>789</v>
      </c>
      <c r="E2219" s="807">
        <v>297</v>
      </c>
      <c r="P2219" s="806" t="s">
        <v>830</v>
      </c>
      <c r="Q2219" s="807">
        <v>212</v>
      </c>
      <c r="R2219" s="807">
        <v>61</v>
      </c>
      <c r="S2219" s="759" t="str">
        <f t="shared" si="68"/>
        <v>Vejez</v>
      </c>
      <c r="U2219" s="886"/>
      <c r="V2219" s="887"/>
      <c r="W2219" s="887"/>
      <c r="AI2219" s="806" t="s">
        <v>833</v>
      </c>
      <c r="AJ2219" s="807">
        <v>4</v>
      </c>
      <c r="AK2219" s="807">
        <v>67</v>
      </c>
      <c r="AL2219" s="759" t="str">
        <f t="shared" si="69"/>
        <v>Vejez</v>
      </c>
    </row>
    <row r="2220" spans="1:38" ht="15">
      <c r="A2220" s="806" t="s">
        <v>901</v>
      </c>
      <c r="B2220" s="806" t="s">
        <v>662</v>
      </c>
      <c r="C2220" s="806" t="s">
        <v>783</v>
      </c>
      <c r="D2220" s="806" t="s">
        <v>784</v>
      </c>
      <c r="E2220" s="807">
        <v>390</v>
      </c>
      <c r="P2220" s="806" t="s">
        <v>830</v>
      </c>
      <c r="Q2220" s="807">
        <v>215</v>
      </c>
      <c r="R2220" s="807">
        <v>62</v>
      </c>
      <c r="S2220" s="759" t="str">
        <f t="shared" si="68"/>
        <v>Vejez</v>
      </c>
      <c r="U2220" s="886"/>
      <c r="V2220" s="887"/>
      <c r="W2220" s="887"/>
      <c r="AI2220" s="806" t="s">
        <v>833</v>
      </c>
      <c r="AJ2220" s="807">
        <v>4</v>
      </c>
      <c r="AK2220" s="807">
        <v>68</v>
      </c>
      <c r="AL2220" s="759" t="str">
        <f t="shared" si="69"/>
        <v>Vejez</v>
      </c>
    </row>
    <row r="2221" spans="1:38" ht="15">
      <c r="A2221" s="806" t="s">
        <v>901</v>
      </c>
      <c r="B2221" s="806" t="s">
        <v>666</v>
      </c>
      <c r="C2221" s="806" t="s">
        <v>788</v>
      </c>
      <c r="D2221" s="806" t="s">
        <v>789</v>
      </c>
      <c r="E2221" s="807">
        <v>59</v>
      </c>
      <c r="P2221" s="806" t="s">
        <v>830</v>
      </c>
      <c r="Q2221" s="807">
        <v>235</v>
      </c>
      <c r="R2221" s="807">
        <v>63</v>
      </c>
      <c r="S2221" s="759" t="str">
        <f t="shared" si="68"/>
        <v>Vejez</v>
      </c>
      <c r="U2221" s="886"/>
      <c r="V2221" s="887"/>
      <c r="W2221" s="887"/>
      <c r="AI2221" s="806" t="s">
        <v>833</v>
      </c>
      <c r="AJ2221" s="807">
        <v>1</v>
      </c>
      <c r="AK2221" s="807">
        <v>69</v>
      </c>
      <c r="AL2221" s="759" t="str">
        <f t="shared" si="69"/>
        <v>Vejez</v>
      </c>
    </row>
    <row r="2222" spans="1:38" ht="15">
      <c r="A2222" s="806" t="s">
        <v>901</v>
      </c>
      <c r="B2222" s="806" t="s">
        <v>666</v>
      </c>
      <c r="C2222" s="806" t="s">
        <v>788</v>
      </c>
      <c r="D2222" s="806" t="s">
        <v>784</v>
      </c>
      <c r="E2222" s="807">
        <v>62</v>
      </c>
      <c r="P2222" s="806" t="s">
        <v>830</v>
      </c>
      <c r="Q2222" s="807">
        <v>229</v>
      </c>
      <c r="R2222" s="807">
        <v>64</v>
      </c>
      <c r="S2222" s="759" t="str">
        <f t="shared" si="68"/>
        <v>Vejez</v>
      </c>
      <c r="U2222" s="886"/>
      <c r="V2222" s="887"/>
      <c r="W2222" s="887"/>
      <c r="AI2222" s="806" t="s">
        <v>833</v>
      </c>
      <c r="AJ2222" s="807">
        <v>2</v>
      </c>
      <c r="AK2222" s="807">
        <v>70</v>
      </c>
      <c r="AL2222" s="759" t="str">
        <f t="shared" si="69"/>
        <v>Vejez</v>
      </c>
    </row>
    <row r="2223" spans="1:38" ht="15">
      <c r="A2223" s="806" t="s">
        <v>901</v>
      </c>
      <c r="B2223" s="806" t="s">
        <v>666</v>
      </c>
      <c r="C2223" s="806" t="s">
        <v>783</v>
      </c>
      <c r="D2223" s="806" t="s">
        <v>789</v>
      </c>
      <c r="E2223" s="807">
        <v>62</v>
      </c>
      <c r="P2223" s="806" t="s">
        <v>830</v>
      </c>
      <c r="Q2223" s="807">
        <v>207</v>
      </c>
      <c r="R2223" s="807">
        <v>65</v>
      </c>
      <c r="S2223" s="759" t="str">
        <f t="shared" si="68"/>
        <v>Vejez</v>
      </c>
      <c r="U2223" s="886"/>
      <c r="V2223" s="887"/>
      <c r="W2223" s="887"/>
      <c r="AI2223" s="806" t="s">
        <v>833</v>
      </c>
      <c r="AJ2223" s="807">
        <v>2</v>
      </c>
      <c r="AK2223" s="807">
        <v>71</v>
      </c>
      <c r="AL2223" s="759" t="str">
        <f t="shared" si="69"/>
        <v>Vejez</v>
      </c>
    </row>
    <row r="2224" spans="1:38" ht="15">
      <c r="A2224" s="806" t="s">
        <v>901</v>
      </c>
      <c r="B2224" s="806" t="s">
        <v>666</v>
      </c>
      <c r="C2224" s="806" t="s">
        <v>783</v>
      </c>
      <c r="D2224" s="806" t="s">
        <v>784</v>
      </c>
      <c r="E2224" s="807">
        <v>69</v>
      </c>
      <c r="P2224" s="806" t="s">
        <v>830</v>
      </c>
      <c r="Q2224" s="807">
        <v>186</v>
      </c>
      <c r="R2224" s="807">
        <v>66</v>
      </c>
      <c r="S2224" s="759" t="str">
        <f t="shared" si="68"/>
        <v>Vejez</v>
      </c>
      <c r="U2224" s="886"/>
      <c r="V2224" s="887"/>
      <c r="W2224" s="887"/>
      <c r="AI2224" s="806" t="s">
        <v>833</v>
      </c>
      <c r="AJ2224" s="807">
        <v>3</v>
      </c>
      <c r="AK2224" s="807">
        <v>72</v>
      </c>
      <c r="AL2224" s="759" t="str">
        <f t="shared" si="69"/>
        <v>Vejez</v>
      </c>
    </row>
    <row r="2225" spans="1:38" ht="15">
      <c r="A2225" s="806" t="s">
        <v>901</v>
      </c>
      <c r="B2225" s="806" t="s">
        <v>669</v>
      </c>
      <c r="C2225" s="806" t="s">
        <v>788</v>
      </c>
      <c r="D2225" s="806" t="s">
        <v>784</v>
      </c>
      <c r="E2225" s="807">
        <v>1</v>
      </c>
      <c r="P2225" s="806" t="s">
        <v>830</v>
      </c>
      <c r="Q2225" s="807">
        <v>204</v>
      </c>
      <c r="R2225" s="807">
        <v>67</v>
      </c>
      <c r="S2225" s="759" t="str">
        <f t="shared" si="68"/>
        <v>Vejez</v>
      </c>
      <c r="U2225" s="886"/>
      <c r="V2225" s="887"/>
      <c r="W2225" s="887"/>
      <c r="AI2225" s="806" t="s">
        <v>833</v>
      </c>
      <c r="AJ2225" s="807">
        <v>2</v>
      </c>
      <c r="AK2225" s="807">
        <v>73</v>
      </c>
      <c r="AL2225" s="759" t="str">
        <f t="shared" si="69"/>
        <v>Vejez</v>
      </c>
    </row>
    <row r="2226" spans="1:38" ht="15">
      <c r="A2226" s="806" t="s">
        <v>901</v>
      </c>
      <c r="B2226" s="806" t="s">
        <v>669</v>
      </c>
      <c r="C2226" s="806" t="s">
        <v>783</v>
      </c>
      <c r="D2226" s="806" t="s">
        <v>784</v>
      </c>
      <c r="E2226" s="807">
        <v>1</v>
      </c>
      <c r="P2226" s="806" t="s">
        <v>830</v>
      </c>
      <c r="Q2226" s="807">
        <v>184</v>
      </c>
      <c r="R2226" s="807">
        <v>68</v>
      </c>
      <c r="S2226" s="759" t="str">
        <f t="shared" si="68"/>
        <v>Vejez</v>
      </c>
      <c r="U2226" s="886"/>
      <c r="V2226" s="887"/>
      <c r="W2226" s="887"/>
      <c r="AI2226" s="806" t="s">
        <v>833</v>
      </c>
      <c r="AJ2226" s="807">
        <v>2</v>
      </c>
      <c r="AK2226" s="807">
        <v>75</v>
      </c>
      <c r="AL2226" s="759" t="str">
        <f t="shared" si="69"/>
        <v>Vejez</v>
      </c>
    </row>
    <row r="2227" spans="1:38" ht="15">
      <c r="A2227" s="806" t="s">
        <v>901</v>
      </c>
      <c r="B2227" s="806" t="s">
        <v>787</v>
      </c>
      <c r="C2227" s="806" t="s">
        <v>788</v>
      </c>
      <c r="D2227" s="806" t="s">
        <v>789</v>
      </c>
      <c r="E2227" s="807">
        <v>6</v>
      </c>
      <c r="P2227" s="806" t="s">
        <v>830</v>
      </c>
      <c r="Q2227" s="807">
        <v>150</v>
      </c>
      <c r="R2227" s="807">
        <v>69</v>
      </c>
      <c r="S2227" s="759" t="str">
        <f t="shared" si="68"/>
        <v>Vejez</v>
      </c>
      <c r="U2227" s="886"/>
      <c r="V2227" s="887"/>
      <c r="W2227" s="887"/>
      <c r="AI2227" s="806" t="s">
        <v>833</v>
      </c>
      <c r="AJ2227" s="807">
        <v>3</v>
      </c>
      <c r="AK2227" s="807">
        <v>76</v>
      </c>
      <c r="AL2227" s="759" t="str">
        <f t="shared" si="69"/>
        <v>Vejez</v>
      </c>
    </row>
    <row r="2228" spans="1:38" ht="15">
      <c r="A2228" s="806" t="s">
        <v>901</v>
      </c>
      <c r="B2228" s="806" t="s">
        <v>787</v>
      </c>
      <c r="C2228" s="806" t="s">
        <v>788</v>
      </c>
      <c r="D2228" s="806" t="s">
        <v>784</v>
      </c>
      <c r="E2228" s="807">
        <v>3</v>
      </c>
      <c r="P2228" s="806" t="s">
        <v>830</v>
      </c>
      <c r="Q2228" s="807">
        <v>145</v>
      </c>
      <c r="R2228" s="807">
        <v>70</v>
      </c>
      <c r="S2228" s="759" t="str">
        <f t="shared" si="68"/>
        <v>Vejez</v>
      </c>
      <c r="U2228" s="886"/>
      <c r="V2228" s="887"/>
      <c r="W2228" s="887"/>
      <c r="AI2228" s="806" t="s">
        <v>833</v>
      </c>
      <c r="AJ2228" s="807">
        <v>2</v>
      </c>
      <c r="AK2228" s="807">
        <v>77</v>
      </c>
      <c r="AL2228" s="759" t="str">
        <f t="shared" si="69"/>
        <v>Vejez</v>
      </c>
    </row>
    <row r="2229" spans="1:38" ht="15">
      <c r="A2229" s="806" t="s">
        <v>901</v>
      </c>
      <c r="B2229" s="806" t="s">
        <v>787</v>
      </c>
      <c r="C2229" s="806" t="s">
        <v>783</v>
      </c>
      <c r="D2229" s="806" t="s">
        <v>789</v>
      </c>
      <c r="E2229" s="807">
        <v>15</v>
      </c>
      <c r="P2229" s="806" t="s">
        <v>830</v>
      </c>
      <c r="Q2229" s="807">
        <v>138</v>
      </c>
      <c r="R2229" s="807">
        <v>71</v>
      </c>
      <c r="S2229" s="759" t="str">
        <f t="shared" si="68"/>
        <v>Vejez</v>
      </c>
      <c r="U2229" s="886"/>
      <c r="V2229" s="887"/>
      <c r="W2229" s="887"/>
      <c r="AI2229" s="806" t="s">
        <v>833</v>
      </c>
      <c r="AJ2229" s="807">
        <v>2</v>
      </c>
      <c r="AK2229" s="807">
        <v>78</v>
      </c>
      <c r="AL2229" s="759" t="str">
        <f t="shared" si="69"/>
        <v>Vejez</v>
      </c>
    </row>
    <row r="2230" spans="1:38" ht="15">
      <c r="A2230" s="806" t="s">
        <v>901</v>
      </c>
      <c r="B2230" s="806" t="s">
        <v>787</v>
      </c>
      <c r="C2230" s="806" t="s">
        <v>783</v>
      </c>
      <c r="D2230" s="806" t="s">
        <v>784</v>
      </c>
      <c r="E2230" s="807">
        <v>12</v>
      </c>
      <c r="P2230" s="806" t="s">
        <v>830</v>
      </c>
      <c r="Q2230" s="807">
        <v>125</v>
      </c>
      <c r="R2230" s="807">
        <v>72</v>
      </c>
      <c r="S2230" s="759" t="str">
        <f t="shared" si="68"/>
        <v>Vejez</v>
      </c>
      <c r="U2230" s="886"/>
      <c r="V2230" s="887"/>
      <c r="W2230" s="887"/>
      <c r="AI2230" s="806" t="s">
        <v>833</v>
      </c>
      <c r="AJ2230" s="807">
        <v>5</v>
      </c>
      <c r="AK2230" s="807">
        <v>80</v>
      </c>
      <c r="AL2230" s="759" t="str">
        <f t="shared" si="69"/>
        <v>Vejez</v>
      </c>
    </row>
    <row r="2231" spans="1:38" ht="15">
      <c r="A2231" s="806" t="s">
        <v>901</v>
      </c>
      <c r="B2231" s="806" t="s">
        <v>815</v>
      </c>
      <c r="C2231" s="806" t="s">
        <v>788</v>
      </c>
      <c r="D2231" s="806" t="s">
        <v>789</v>
      </c>
      <c r="E2231" s="807">
        <v>1831</v>
      </c>
      <c r="P2231" s="806" t="s">
        <v>830</v>
      </c>
      <c r="Q2231" s="807">
        <v>117</v>
      </c>
      <c r="R2231" s="807">
        <v>73</v>
      </c>
      <c r="S2231" s="759" t="str">
        <f t="shared" si="68"/>
        <v>Vejez</v>
      </c>
      <c r="U2231" s="886"/>
      <c r="V2231" s="887"/>
      <c r="W2231" s="887"/>
      <c r="AI2231" s="806" t="s">
        <v>833</v>
      </c>
      <c r="AJ2231" s="807">
        <v>4</v>
      </c>
      <c r="AK2231" s="807">
        <v>81</v>
      </c>
      <c r="AL2231" s="759" t="str">
        <f t="shared" si="69"/>
        <v>Vejez</v>
      </c>
    </row>
    <row r="2232" spans="1:38" ht="15">
      <c r="A2232" s="806" t="s">
        <v>901</v>
      </c>
      <c r="B2232" s="806" t="s">
        <v>815</v>
      </c>
      <c r="C2232" s="806" t="s">
        <v>788</v>
      </c>
      <c r="D2232" s="806" t="s">
        <v>784</v>
      </c>
      <c r="E2232" s="807">
        <v>2557</v>
      </c>
      <c r="P2232" s="806" t="s">
        <v>830</v>
      </c>
      <c r="Q2232" s="807">
        <v>103</v>
      </c>
      <c r="R2232" s="807">
        <v>74</v>
      </c>
      <c r="S2232" s="759" t="str">
        <f t="shared" si="68"/>
        <v>Vejez</v>
      </c>
      <c r="U2232" s="886"/>
      <c r="V2232" s="887"/>
      <c r="W2232" s="887"/>
      <c r="AI2232" s="806" t="s">
        <v>833</v>
      </c>
      <c r="AJ2232" s="807">
        <v>1</v>
      </c>
      <c r="AK2232" s="807">
        <v>83</v>
      </c>
      <c r="AL2232" s="759" t="str">
        <f t="shared" si="69"/>
        <v>Vejez</v>
      </c>
    </row>
    <row r="2233" spans="1:38" ht="15">
      <c r="A2233" s="806" t="s">
        <v>901</v>
      </c>
      <c r="B2233" s="806" t="s">
        <v>815</v>
      </c>
      <c r="C2233" s="806" t="s">
        <v>783</v>
      </c>
      <c r="D2233" s="806" t="s">
        <v>789</v>
      </c>
      <c r="E2233" s="807">
        <v>1969</v>
      </c>
      <c r="P2233" s="806" t="s">
        <v>830</v>
      </c>
      <c r="Q2233" s="807">
        <v>101</v>
      </c>
      <c r="R2233" s="807">
        <v>75</v>
      </c>
      <c r="S2233" s="759" t="str">
        <f t="shared" si="68"/>
        <v>Vejez</v>
      </c>
      <c r="U2233" s="886"/>
      <c r="V2233" s="887"/>
      <c r="W2233" s="887"/>
      <c r="AI2233" s="806" t="s">
        <v>833</v>
      </c>
      <c r="AJ2233" s="807">
        <v>2</v>
      </c>
      <c r="AK2233" s="807">
        <v>84</v>
      </c>
      <c r="AL2233" s="759" t="str">
        <f t="shared" si="69"/>
        <v>Vejez</v>
      </c>
    </row>
    <row r="2234" spans="1:38" ht="15">
      <c r="A2234" s="806" t="s">
        <v>901</v>
      </c>
      <c r="B2234" s="806" t="s">
        <v>815</v>
      </c>
      <c r="C2234" s="806" t="s">
        <v>783</v>
      </c>
      <c r="D2234" s="806" t="s">
        <v>784</v>
      </c>
      <c r="E2234" s="807">
        <v>2460</v>
      </c>
      <c r="P2234" s="806" t="s">
        <v>830</v>
      </c>
      <c r="Q2234" s="807">
        <v>108</v>
      </c>
      <c r="R2234" s="807">
        <v>76</v>
      </c>
      <c r="S2234" s="759" t="str">
        <f t="shared" si="68"/>
        <v>Vejez</v>
      </c>
      <c r="U2234" s="886"/>
      <c r="V2234" s="887"/>
      <c r="W2234" s="887"/>
      <c r="AI2234" s="806" t="s">
        <v>833</v>
      </c>
      <c r="AJ2234" s="807">
        <v>2</v>
      </c>
      <c r="AK2234" s="807">
        <v>85</v>
      </c>
      <c r="AL2234" s="759" t="str">
        <f t="shared" si="69"/>
        <v>Vejez</v>
      </c>
    </row>
    <row r="2235" spans="1:38" ht="15">
      <c r="A2235" s="806" t="s">
        <v>901</v>
      </c>
      <c r="B2235" s="806" t="s">
        <v>818</v>
      </c>
      <c r="C2235" s="806" t="s">
        <v>788</v>
      </c>
      <c r="D2235" s="806" t="s">
        <v>789</v>
      </c>
      <c r="E2235" s="807">
        <v>1</v>
      </c>
      <c r="P2235" s="806" t="s">
        <v>830</v>
      </c>
      <c r="Q2235" s="807">
        <v>79</v>
      </c>
      <c r="R2235" s="807">
        <v>77</v>
      </c>
      <c r="S2235" s="759" t="str">
        <f t="shared" si="68"/>
        <v>Vejez</v>
      </c>
      <c r="U2235" s="886"/>
      <c r="V2235" s="887"/>
      <c r="W2235" s="887"/>
      <c r="AI2235" s="806" t="s">
        <v>833</v>
      </c>
      <c r="AJ2235" s="807">
        <v>2</v>
      </c>
      <c r="AK2235" s="807">
        <v>89</v>
      </c>
      <c r="AL2235" s="759" t="str">
        <f t="shared" si="69"/>
        <v>Vejez</v>
      </c>
    </row>
    <row r="2236" spans="1:38" ht="15">
      <c r="A2236" s="806" t="s">
        <v>901</v>
      </c>
      <c r="B2236" s="806" t="s">
        <v>818</v>
      </c>
      <c r="C2236" s="806" t="s">
        <v>788</v>
      </c>
      <c r="D2236" s="806" t="s">
        <v>784</v>
      </c>
      <c r="E2236" s="807">
        <v>5</v>
      </c>
      <c r="P2236" s="806" t="s">
        <v>830</v>
      </c>
      <c r="Q2236" s="807">
        <v>79</v>
      </c>
      <c r="R2236" s="807">
        <v>78</v>
      </c>
      <c r="S2236" s="759" t="str">
        <f t="shared" si="68"/>
        <v>Vejez</v>
      </c>
      <c r="U2236" s="886"/>
      <c r="V2236" s="887"/>
      <c r="W2236" s="887"/>
      <c r="AI2236" s="806" t="s">
        <v>833</v>
      </c>
      <c r="AJ2236" s="807">
        <v>1</v>
      </c>
      <c r="AK2236" s="807">
        <v>90</v>
      </c>
      <c r="AL2236" s="759" t="str">
        <f t="shared" si="69"/>
        <v>Vejez</v>
      </c>
    </row>
    <row r="2237" spans="1:38" ht="15">
      <c r="A2237" s="806" t="s">
        <v>901</v>
      </c>
      <c r="B2237" s="806" t="s">
        <v>818</v>
      </c>
      <c r="C2237" s="806" t="s">
        <v>783</v>
      </c>
      <c r="D2237" s="806" t="s">
        <v>789</v>
      </c>
      <c r="E2237" s="807">
        <v>5</v>
      </c>
      <c r="P2237" s="806" t="s">
        <v>830</v>
      </c>
      <c r="Q2237" s="807">
        <v>52</v>
      </c>
      <c r="R2237" s="807">
        <v>79</v>
      </c>
      <c r="S2237" s="759" t="str">
        <f t="shared" si="68"/>
        <v>Vejez</v>
      </c>
      <c r="U2237" s="886"/>
      <c r="V2237" s="887"/>
      <c r="W2237" s="887"/>
      <c r="AI2237" s="806" t="s">
        <v>833</v>
      </c>
      <c r="AJ2237" s="807">
        <v>1</v>
      </c>
      <c r="AK2237" s="807">
        <v>91</v>
      </c>
      <c r="AL2237" s="759" t="str">
        <f t="shared" si="69"/>
        <v>Vejez</v>
      </c>
    </row>
    <row r="2238" spans="1:38" ht="15">
      <c r="A2238" s="806" t="s">
        <v>901</v>
      </c>
      <c r="B2238" s="806" t="s">
        <v>818</v>
      </c>
      <c r="C2238" s="806" t="s">
        <v>783</v>
      </c>
      <c r="D2238" s="806" t="s">
        <v>784</v>
      </c>
      <c r="E2238" s="807">
        <v>18</v>
      </c>
      <c r="P2238" s="806" t="s">
        <v>830</v>
      </c>
      <c r="Q2238" s="807">
        <v>64</v>
      </c>
      <c r="R2238" s="807">
        <v>80</v>
      </c>
      <c r="S2238" s="759" t="str">
        <f t="shared" si="68"/>
        <v>Vejez</v>
      </c>
      <c r="U2238" s="886"/>
      <c r="V2238" s="887"/>
      <c r="W2238" s="887"/>
      <c r="AI2238" s="806" t="s">
        <v>833</v>
      </c>
      <c r="AJ2238" s="807">
        <v>1</v>
      </c>
      <c r="AK2238" s="807">
        <v>94</v>
      </c>
      <c r="AL2238" s="759" t="str">
        <f t="shared" si="69"/>
        <v>Vejez</v>
      </c>
    </row>
    <row r="2239" spans="1:38" ht="30">
      <c r="A2239" s="806" t="s">
        <v>902</v>
      </c>
      <c r="B2239" s="806" t="s">
        <v>662</v>
      </c>
      <c r="C2239" s="806" t="s">
        <v>788</v>
      </c>
      <c r="D2239" s="806" t="s">
        <v>789</v>
      </c>
      <c r="E2239" s="807">
        <v>187</v>
      </c>
      <c r="P2239" s="806" t="s">
        <v>830</v>
      </c>
      <c r="Q2239" s="807">
        <v>71</v>
      </c>
      <c r="R2239" s="807">
        <v>81</v>
      </c>
      <c r="S2239" s="759" t="str">
        <f t="shared" si="68"/>
        <v>Vejez</v>
      </c>
      <c r="U2239" s="886"/>
      <c r="V2239" s="887"/>
      <c r="W2239" s="887"/>
      <c r="AI2239" s="806" t="s">
        <v>834</v>
      </c>
      <c r="AJ2239" s="807">
        <v>13</v>
      </c>
      <c r="AK2239" s="807">
        <v>0</v>
      </c>
      <c r="AL2239" s="759" t="str">
        <f t="shared" si="69"/>
        <v>Primera Infancia</v>
      </c>
    </row>
    <row r="2240" spans="1:38" ht="30">
      <c r="A2240" s="806" t="s">
        <v>902</v>
      </c>
      <c r="B2240" s="806" t="s">
        <v>662</v>
      </c>
      <c r="C2240" s="806" t="s">
        <v>788</v>
      </c>
      <c r="D2240" s="806" t="s">
        <v>784</v>
      </c>
      <c r="E2240" s="807">
        <v>208</v>
      </c>
      <c r="P2240" s="806" t="s">
        <v>830</v>
      </c>
      <c r="Q2240" s="807">
        <v>58</v>
      </c>
      <c r="R2240" s="807">
        <v>82</v>
      </c>
      <c r="S2240" s="759" t="str">
        <f t="shared" si="68"/>
        <v>Vejez</v>
      </c>
      <c r="U2240" s="886"/>
      <c r="V2240" s="887"/>
      <c r="W2240" s="887"/>
      <c r="AI2240" s="806" t="s">
        <v>834</v>
      </c>
      <c r="AJ2240" s="807">
        <v>12</v>
      </c>
      <c r="AK2240" s="807">
        <v>1</v>
      </c>
      <c r="AL2240" s="759" t="str">
        <f t="shared" si="69"/>
        <v>Primera Infancia</v>
      </c>
    </row>
    <row r="2241" spans="1:38" ht="30">
      <c r="A2241" s="806" t="s">
        <v>902</v>
      </c>
      <c r="B2241" s="806" t="s">
        <v>662</v>
      </c>
      <c r="C2241" s="806" t="s">
        <v>783</v>
      </c>
      <c r="D2241" s="806" t="s">
        <v>789</v>
      </c>
      <c r="E2241" s="807">
        <v>210</v>
      </c>
      <c r="P2241" s="806" t="s">
        <v>830</v>
      </c>
      <c r="Q2241" s="807">
        <v>53</v>
      </c>
      <c r="R2241" s="807">
        <v>83</v>
      </c>
      <c r="S2241" s="759" t="str">
        <f t="shared" si="68"/>
        <v>Vejez</v>
      </c>
      <c r="U2241" s="886"/>
      <c r="V2241" s="887"/>
      <c r="W2241" s="887"/>
      <c r="AI2241" s="806" t="s">
        <v>834</v>
      </c>
      <c r="AJ2241" s="807">
        <v>13</v>
      </c>
      <c r="AK2241" s="807">
        <v>2</v>
      </c>
      <c r="AL2241" s="759" t="str">
        <f t="shared" si="69"/>
        <v>Primera Infancia</v>
      </c>
    </row>
    <row r="2242" spans="1:38" ht="30">
      <c r="A2242" s="806" t="s">
        <v>902</v>
      </c>
      <c r="B2242" s="806" t="s">
        <v>662</v>
      </c>
      <c r="C2242" s="806" t="s">
        <v>783</v>
      </c>
      <c r="D2242" s="806" t="s">
        <v>784</v>
      </c>
      <c r="E2242" s="807">
        <v>230</v>
      </c>
      <c r="P2242" s="806" t="s">
        <v>830</v>
      </c>
      <c r="Q2242" s="807">
        <v>37</v>
      </c>
      <c r="R2242" s="807">
        <v>84</v>
      </c>
      <c r="S2242" s="759" t="str">
        <f t="shared" si="68"/>
        <v>Vejez</v>
      </c>
      <c r="U2242" s="886"/>
      <c r="V2242" s="887"/>
      <c r="W2242" s="887"/>
      <c r="AI2242" s="806" t="s">
        <v>834</v>
      </c>
      <c r="AJ2242" s="807">
        <v>12</v>
      </c>
      <c r="AK2242" s="807">
        <v>3</v>
      </c>
      <c r="AL2242" s="759" t="str">
        <f t="shared" si="69"/>
        <v>Primera Infancia</v>
      </c>
    </row>
    <row r="2243" spans="1:38" ht="30">
      <c r="A2243" s="806" t="s">
        <v>902</v>
      </c>
      <c r="B2243" s="806" t="s">
        <v>666</v>
      </c>
      <c r="C2243" s="806" t="s">
        <v>788</v>
      </c>
      <c r="D2243" s="806" t="s">
        <v>789</v>
      </c>
      <c r="E2243" s="807">
        <v>11</v>
      </c>
      <c r="P2243" s="806" t="s">
        <v>830</v>
      </c>
      <c r="Q2243" s="807">
        <v>38</v>
      </c>
      <c r="R2243" s="807">
        <v>85</v>
      </c>
      <c r="S2243" s="759" t="str">
        <f t="shared" ref="S2243:S2306" si="70">IF(P2243=0,"",IF(AND(R2243&gt;=0,R2243&lt;=5),"Primera Infancia",IF(AND(R2243&gt;=6,R2243&lt;=11),"Infancia",IF(AND(R2243&gt;=12,R2243&lt;=17),"Adolescente",IF(AND(R2243&gt;=18,R2243&lt;=28),"Juventud",IF(AND(R2243&gt;=29,R2243&lt;=59),"Adulto","Vejez"))))))</f>
        <v>Vejez</v>
      </c>
      <c r="U2243" s="886"/>
      <c r="V2243" s="887"/>
      <c r="W2243" s="887"/>
      <c r="AI2243" s="806" t="s">
        <v>834</v>
      </c>
      <c r="AJ2243" s="807">
        <v>12</v>
      </c>
      <c r="AK2243" s="807">
        <v>4</v>
      </c>
      <c r="AL2243" s="759" t="str">
        <f t="shared" ref="AL2243:AL2306" si="71">IF(AI2243=0,"",IF(AND(AK2243&gt;=0,AK2243&lt;=5),"Primera Infancia",IF(AND(AK2243&gt;=6,AK2243&lt;=11),"Infancia",IF(AND(AK2243&gt;=12,AK2243&lt;=17),"Adolescente",IF(AND(AK2243&gt;=18,AK2243&lt;=28),"Juventud",IF(AND(AK2243&gt;=29,AK2243&lt;=59),"Adulto","Vejez"))))))</f>
        <v>Primera Infancia</v>
      </c>
    </row>
    <row r="2244" spans="1:38" ht="30">
      <c r="A2244" s="806" t="s">
        <v>902</v>
      </c>
      <c r="B2244" s="806" t="s">
        <v>666</v>
      </c>
      <c r="C2244" s="806" t="s">
        <v>788</v>
      </c>
      <c r="D2244" s="806" t="s">
        <v>784</v>
      </c>
      <c r="E2244" s="807">
        <v>21</v>
      </c>
      <c r="P2244" s="806" t="s">
        <v>830</v>
      </c>
      <c r="Q2244" s="807">
        <v>32</v>
      </c>
      <c r="R2244" s="807">
        <v>86</v>
      </c>
      <c r="S2244" s="759" t="str">
        <f t="shared" si="70"/>
        <v>Vejez</v>
      </c>
      <c r="U2244" s="886"/>
      <c r="V2244" s="887"/>
      <c r="W2244" s="887"/>
      <c r="AI2244" s="806" t="s">
        <v>834</v>
      </c>
      <c r="AJ2244" s="807">
        <v>14</v>
      </c>
      <c r="AK2244" s="807">
        <v>5</v>
      </c>
      <c r="AL2244" s="759" t="str">
        <f t="shared" si="71"/>
        <v>Primera Infancia</v>
      </c>
    </row>
    <row r="2245" spans="1:38" ht="15">
      <c r="A2245" s="806" t="s">
        <v>902</v>
      </c>
      <c r="B2245" s="806" t="s">
        <v>666</v>
      </c>
      <c r="C2245" s="806" t="s">
        <v>783</v>
      </c>
      <c r="D2245" s="806" t="s">
        <v>789</v>
      </c>
      <c r="E2245" s="807">
        <v>17</v>
      </c>
      <c r="P2245" s="806" t="s">
        <v>830</v>
      </c>
      <c r="Q2245" s="807">
        <v>30</v>
      </c>
      <c r="R2245" s="807">
        <v>87</v>
      </c>
      <c r="S2245" s="759" t="str">
        <f t="shared" si="70"/>
        <v>Vejez</v>
      </c>
      <c r="U2245" s="886"/>
      <c r="V2245" s="887"/>
      <c r="W2245" s="887"/>
      <c r="AI2245" s="806" t="s">
        <v>834</v>
      </c>
      <c r="AJ2245" s="807">
        <v>10</v>
      </c>
      <c r="AK2245" s="807">
        <v>6</v>
      </c>
      <c r="AL2245" s="759" t="str">
        <f t="shared" si="71"/>
        <v>Infancia</v>
      </c>
    </row>
    <row r="2246" spans="1:38" ht="15">
      <c r="A2246" s="806" t="s">
        <v>902</v>
      </c>
      <c r="B2246" s="806" t="s">
        <v>666</v>
      </c>
      <c r="C2246" s="806" t="s">
        <v>783</v>
      </c>
      <c r="D2246" s="806" t="s">
        <v>784</v>
      </c>
      <c r="E2246" s="807">
        <v>37</v>
      </c>
      <c r="P2246" s="806" t="s">
        <v>830</v>
      </c>
      <c r="Q2246" s="807">
        <v>20</v>
      </c>
      <c r="R2246" s="807">
        <v>88</v>
      </c>
      <c r="S2246" s="759" t="str">
        <f t="shared" si="70"/>
        <v>Vejez</v>
      </c>
      <c r="U2246" s="886"/>
      <c r="V2246" s="887"/>
      <c r="W2246" s="887"/>
      <c r="AI2246" s="806" t="s">
        <v>834</v>
      </c>
      <c r="AJ2246" s="807">
        <v>11</v>
      </c>
      <c r="AK2246" s="807">
        <v>7</v>
      </c>
      <c r="AL2246" s="759" t="str">
        <f t="shared" si="71"/>
        <v>Infancia</v>
      </c>
    </row>
    <row r="2247" spans="1:38" ht="15">
      <c r="A2247" s="806" t="s">
        <v>902</v>
      </c>
      <c r="B2247" s="806" t="s">
        <v>669</v>
      </c>
      <c r="C2247" s="806" t="s">
        <v>788</v>
      </c>
      <c r="D2247" s="806" t="s">
        <v>784</v>
      </c>
      <c r="E2247" s="807">
        <v>1</v>
      </c>
      <c r="P2247" s="806" t="s">
        <v>830</v>
      </c>
      <c r="Q2247" s="807">
        <v>23</v>
      </c>
      <c r="R2247" s="807">
        <v>89</v>
      </c>
      <c r="S2247" s="759" t="str">
        <f t="shared" si="70"/>
        <v>Vejez</v>
      </c>
      <c r="U2247" s="886"/>
      <c r="V2247" s="887"/>
      <c r="W2247" s="887"/>
      <c r="AI2247" s="806" t="s">
        <v>834</v>
      </c>
      <c r="AJ2247" s="807">
        <v>21</v>
      </c>
      <c r="AK2247" s="807">
        <v>8</v>
      </c>
      <c r="AL2247" s="759" t="str">
        <f t="shared" si="71"/>
        <v>Infancia</v>
      </c>
    </row>
    <row r="2248" spans="1:38" ht="15">
      <c r="A2248" s="806" t="s">
        <v>902</v>
      </c>
      <c r="B2248" s="806" t="s">
        <v>669</v>
      </c>
      <c r="C2248" s="806" t="s">
        <v>783</v>
      </c>
      <c r="D2248" s="806" t="s">
        <v>784</v>
      </c>
      <c r="E2248" s="807">
        <v>1</v>
      </c>
      <c r="P2248" s="806" t="s">
        <v>830</v>
      </c>
      <c r="Q2248" s="807">
        <v>19</v>
      </c>
      <c r="R2248" s="807">
        <v>90</v>
      </c>
      <c r="S2248" s="759" t="str">
        <f t="shared" si="70"/>
        <v>Vejez</v>
      </c>
      <c r="U2248" s="886"/>
      <c r="V2248" s="887"/>
      <c r="W2248" s="887"/>
      <c r="AI2248" s="806" t="s">
        <v>834</v>
      </c>
      <c r="AJ2248" s="807">
        <v>14</v>
      </c>
      <c r="AK2248" s="807">
        <v>9</v>
      </c>
      <c r="AL2248" s="759" t="str">
        <f t="shared" si="71"/>
        <v>Infancia</v>
      </c>
    </row>
    <row r="2249" spans="1:38" ht="15">
      <c r="A2249" s="806" t="s">
        <v>902</v>
      </c>
      <c r="B2249" s="806" t="s">
        <v>815</v>
      </c>
      <c r="C2249" s="806" t="s">
        <v>788</v>
      </c>
      <c r="D2249" s="806" t="s">
        <v>789</v>
      </c>
      <c r="E2249" s="807">
        <v>975</v>
      </c>
      <c r="P2249" s="806" t="s">
        <v>830</v>
      </c>
      <c r="Q2249" s="807">
        <v>15</v>
      </c>
      <c r="R2249" s="807">
        <v>91</v>
      </c>
      <c r="S2249" s="759" t="str">
        <f t="shared" si="70"/>
        <v>Vejez</v>
      </c>
      <c r="U2249" s="886"/>
      <c r="V2249" s="887"/>
      <c r="W2249" s="887"/>
      <c r="AI2249" s="806" t="s">
        <v>834</v>
      </c>
      <c r="AJ2249" s="807">
        <v>19</v>
      </c>
      <c r="AK2249" s="807">
        <v>10</v>
      </c>
      <c r="AL2249" s="759" t="str">
        <f t="shared" si="71"/>
        <v>Infancia</v>
      </c>
    </row>
    <row r="2250" spans="1:38" ht="15">
      <c r="A2250" s="806" t="s">
        <v>902</v>
      </c>
      <c r="B2250" s="806" t="s">
        <v>815</v>
      </c>
      <c r="C2250" s="806" t="s">
        <v>788</v>
      </c>
      <c r="D2250" s="806" t="s">
        <v>784</v>
      </c>
      <c r="E2250" s="807">
        <v>1036</v>
      </c>
      <c r="P2250" s="806" t="s">
        <v>830</v>
      </c>
      <c r="Q2250" s="807">
        <v>19</v>
      </c>
      <c r="R2250" s="807">
        <v>92</v>
      </c>
      <c r="S2250" s="759" t="str">
        <f t="shared" si="70"/>
        <v>Vejez</v>
      </c>
      <c r="U2250" s="886"/>
      <c r="V2250" s="887"/>
      <c r="W2250" s="887"/>
      <c r="AI2250" s="806" t="s">
        <v>834</v>
      </c>
      <c r="AJ2250" s="807">
        <v>12</v>
      </c>
      <c r="AK2250" s="807">
        <v>11</v>
      </c>
      <c r="AL2250" s="759" t="str">
        <f t="shared" si="71"/>
        <v>Infancia</v>
      </c>
    </row>
    <row r="2251" spans="1:38" ht="30">
      <c r="A2251" s="806" t="s">
        <v>902</v>
      </c>
      <c r="B2251" s="806" t="s">
        <v>815</v>
      </c>
      <c r="C2251" s="806" t="s">
        <v>783</v>
      </c>
      <c r="D2251" s="806" t="s">
        <v>789</v>
      </c>
      <c r="E2251" s="807">
        <v>1005</v>
      </c>
      <c r="P2251" s="806" t="s">
        <v>830</v>
      </c>
      <c r="Q2251" s="807">
        <v>11</v>
      </c>
      <c r="R2251" s="807">
        <v>93</v>
      </c>
      <c r="S2251" s="759" t="str">
        <f t="shared" si="70"/>
        <v>Vejez</v>
      </c>
      <c r="U2251" s="886"/>
      <c r="V2251" s="887"/>
      <c r="W2251" s="887"/>
      <c r="AI2251" s="806" t="s">
        <v>834</v>
      </c>
      <c r="AJ2251" s="807">
        <v>16</v>
      </c>
      <c r="AK2251" s="807">
        <v>12</v>
      </c>
      <c r="AL2251" s="759" t="str">
        <f t="shared" si="71"/>
        <v>Adolescente</v>
      </c>
    </row>
    <row r="2252" spans="1:38" ht="30">
      <c r="A2252" s="806" t="s">
        <v>902</v>
      </c>
      <c r="B2252" s="806" t="s">
        <v>815</v>
      </c>
      <c r="C2252" s="806" t="s">
        <v>783</v>
      </c>
      <c r="D2252" s="806" t="s">
        <v>784</v>
      </c>
      <c r="E2252" s="807">
        <v>1034</v>
      </c>
      <c r="P2252" s="806" t="s">
        <v>830</v>
      </c>
      <c r="Q2252" s="807">
        <v>10</v>
      </c>
      <c r="R2252" s="807">
        <v>94</v>
      </c>
      <c r="S2252" s="759" t="str">
        <f t="shared" si="70"/>
        <v>Vejez</v>
      </c>
      <c r="U2252" s="886"/>
      <c r="V2252" s="887"/>
      <c r="W2252" s="887"/>
      <c r="AI2252" s="806" t="s">
        <v>834</v>
      </c>
      <c r="AJ2252" s="807">
        <v>15</v>
      </c>
      <c r="AK2252" s="807">
        <v>13</v>
      </c>
      <c r="AL2252" s="759" t="str">
        <f t="shared" si="71"/>
        <v>Adolescente</v>
      </c>
    </row>
    <row r="2253" spans="1:38" ht="30">
      <c r="A2253" s="806" t="s">
        <v>902</v>
      </c>
      <c r="B2253" s="806" t="s">
        <v>818</v>
      </c>
      <c r="C2253" s="806" t="s">
        <v>783</v>
      </c>
      <c r="D2253" s="806" t="s">
        <v>784</v>
      </c>
      <c r="E2253" s="807">
        <v>1</v>
      </c>
      <c r="P2253" s="806" t="s">
        <v>830</v>
      </c>
      <c r="Q2253" s="807">
        <v>3</v>
      </c>
      <c r="R2253" s="807">
        <v>95</v>
      </c>
      <c r="S2253" s="759" t="str">
        <f t="shared" si="70"/>
        <v>Vejez</v>
      </c>
      <c r="U2253" s="886"/>
      <c r="V2253" s="887"/>
      <c r="W2253" s="887"/>
      <c r="AI2253" s="806" t="s">
        <v>834</v>
      </c>
      <c r="AJ2253" s="807">
        <v>21</v>
      </c>
      <c r="AK2253" s="807">
        <v>14</v>
      </c>
      <c r="AL2253" s="759" t="str">
        <f t="shared" si="71"/>
        <v>Adolescente</v>
      </c>
    </row>
    <row r="2254" spans="1:38" ht="30">
      <c r="A2254" s="806" t="s">
        <v>903</v>
      </c>
      <c r="B2254" s="806" t="s">
        <v>782</v>
      </c>
      <c r="C2254" s="806" t="s">
        <v>788</v>
      </c>
      <c r="D2254" s="806" t="s">
        <v>789</v>
      </c>
      <c r="E2254" s="807">
        <v>14</v>
      </c>
      <c r="P2254" s="806" t="s">
        <v>830</v>
      </c>
      <c r="Q2254" s="807">
        <v>4</v>
      </c>
      <c r="R2254" s="807">
        <v>96</v>
      </c>
      <c r="S2254" s="759" t="str">
        <f t="shared" si="70"/>
        <v>Vejez</v>
      </c>
      <c r="U2254" s="886"/>
      <c r="V2254" s="887"/>
      <c r="W2254" s="887"/>
      <c r="AI2254" s="806" t="s">
        <v>834</v>
      </c>
      <c r="AJ2254" s="807">
        <v>15</v>
      </c>
      <c r="AK2254" s="807">
        <v>15</v>
      </c>
      <c r="AL2254" s="759" t="str">
        <f t="shared" si="71"/>
        <v>Adolescente</v>
      </c>
    </row>
    <row r="2255" spans="1:38" ht="30">
      <c r="A2255" s="806" t="s">
        <v>903</v>
      </c>
      <c r="B2255" s="806" t="s">
        <v>782</v>
      </c>
      <c r="C2255" s="806" t="s">
        <v>788</v>
      </c>
      <c r="D2255" s="806" t="s">
        <v>784</v>
      </c>
      <c r="E2255" s="807">
        <v>4</v>
      </c>
      <c r="P2255" s="806" t="s">
        <v>830</v>
      </c>
      <c r="Q2255" s="807">
        <v>3</v>
      </c>
      <c r="R2255" s="807">
        <v>97</v>
      </c>
      <c r="S2255" s="759" t="str">
        <f t="shared" si="70"/>
        <v>Vejez</v>
      </c>
      <c r="U2255" s="886"/>
      <c r="V2255" s="887"/>
      <c r="W2255" s="887"/>
      <c r="AI2255" s="806" t="s">
        <v>834</v>
      </c>
      <c r="AJ2255" s="807">
        <v>16</v>
      </c>
      <c r="AK2255" s="807">
        <v>16</v>
      </c>
      <c r="AL2255" s="759" t="str">
        <f t="shared" si="71"/>
        <v>Adolescente</v>
      </c>
    </row>
    <row r="2256" spans="1:38" ht="30">
      <c r="A2256" s="806" t="s">
        <v>903</v>
      </c>
      <c r="B2256" s="806" t="s">
        <v>782</v>
      </c>
      <c r="C2256" s="806" t="s">
        <v>783</v>
      </c>
      <c r="D2256" s="806" t="s">
        <v>789</v>
      </c>
      <c r="E2256" s="807">
        <v>23</v>
      </c>
      <c r="P2256" s="806" t="s">
        <v>830</v>
      </c>
      <c r="Q2256" s="807">
        <v>4</v>
      </c>
      <c r="R2256" s="807">
        <v>98</v>
      </c>
      <c r="S2256" s="759" t="str">
        <f t="shared" si="70"/>
        <v>Vejez</v>
      </c>
      <c r="U2256" s="886"/>
      <c r="V2256" s="887"/>
      <c r="W2256" s="887"/>
      <c r="AI2256" s="806" t="s">
        <v>834</v>
      </c>
      <c r="AJ2256" s="807">
        <v>16</v>
      </c>
      <c r="AK2256" s="807">
        <v>17</v>
      </c>
      <c r="AL2256" s="759" t="str">
        <f t="shared" si="71"/>
        <v>Adolescente</v>
      </c>
    </row>
    <row r="2257" spans="1:38" ht="15">
      <c r="A2257" s="806" t="s">
        <v>903</v>
      </c>
      <c r="B2257" s="806" t="s">
        <v>782</v>
      </c>
      <c r="C2257" s="806" t="s">
        <v>783</v>
      </c>
      <c r="D2257" s="806" t="s">
        <v>784</v>
      </c>
      <c r="E2257" s="807">
        <v>4</v>
      </c>
      <c r="P2257" s="806" t="s">
        <v>830</v>
      </c>
      <c r="Q2257" s="807">
        <v>2</v>
      </c>
      <c r="R2257" s="807">
        <v>99</v>
      </c>
      <c r="S2257" s="759" t="str">
        <f t="shared" si="70"/>
        <v>Vejez</v>
      </c>
      <c r="U2257" s="886"/>
      <c r="V2257" s="887"/>
      <c r="W2257" s="887"/>
      <c r="AI2257" s="806" t="s">
        <v>834</v>
      </c>
      <c r="AJ2257" s="807">
        <v>29</v>
      </c>
      <c r="AK2257" s="807">
        <v>18</v>
      </c>
      <c r="AL2257" s="759" t="str">
        <f t="shared" si="71"/>
        <v>Juventud</v>
      </c>
    </row>
    <row r="2258" spans="1:38" ht="15">
      <c r="A2258" s="806" t="s">
        <v>903</v>
      </c>
      <c r="B2258" s="806" t="s">
        <v>662</v>
      </c>
      <c r="C2258" s="806" t="s">
        <v>788</v>
      </c>
      <c r="D2258" s="806" t="s">
        <v>789</v>
      </c>
      <c r="E2258" s="807">
        <v>1219</v>
      </c>
      <c r="P2258" s="806" t="s">
        <v>830</v>
      </c>
      <c r="Q2258" s="807">
        <v>1</v>
      </c>
      <c r="R2258" s="807">
        <v>101</v>
      </c>
      <c r="S2258" s="759" t="str">
        <f t="shared" si="70"/>
        <v>Vejez</v>
      </c>
      <c r="U2258" s="886"/>
      <c r="V2258" s="887"/>
      <c r="W2258" s="887"/>
      <c r="AI2258" s="806" t="s">
        <v>834</v>
      </c>
      <c r="AJ2258" s="807">
        <v>35</v>
      </c>
      <c r="AK2258" s="807">
        <v>19</v>
      </c>
      <c r="AL2258" s="759" t="str">
        <f t="shared" si="71"/>
        <v>Juventud</v>
      </c>
    </row>
    <row r="2259" spans="1:38" ht="15">
      <c r="A2259" s="806" t="s">
        <v>903</v>
      </c>
      <c r="B2259" s="806" t="s">
        <v>662</v>
      </c>
      <c r="C2259" s="806" t="s">
        <v>788</v>
      </c>
      <c r="D2259" s="806" t="s">
        <v>784</v>
      </c>
      <c r="E2259" s="807">
        <v>986</v>
      </c>
      <c r="P2259" s="806" t="s">
        <v>830</v>
      </c>
      <c r="Q2259" s="807">
        <v>2</v>
      </c>
      <c r="R2259" s="807">
        <v>104</v>
      </c>
      <c r="S2259" s="759" t="str">
        <f t="shared" si="70"/>
        <v>Vejez</v>
      </c>
      <c r="U2259" s="886"/>
      <c r="V2259" s="887"/>
      <c r="W2259" s="887"/>
      <c r="AI2259" s="806" t="s">
        <v>834</v>
      </c>
      <c r="AJ2259" s="807">
        <v>52</v>
      </c>
      <c r="AK2259" s="807">
        <v>20</v>
      </c>
      <c r="AL2259" s="759" t="str">
        <f t="shared" si="71"/>
        <v>Juventud</v>
      </c>
    </row>
    <row r="2260" spans="1:38" ht="15">
      <c r="A2260" s="806" t="s">
        <v>903</v>
      </c>
      <c r="B2260" s="806" t="s">
        <v>662</v>
      </c>
      <c r="C2260" s="806" t="s">
        <v>783</v>
      </c>
      <c r="D2260" s="806" t="s">
        <v>789</v>
      </c>
      <c r="E2260" s="807">
        <v>1127</v>
      </c>
      <c r="P2260" s="806" t="s">
        <v>830</v>
      </c>
      <c r="Q2260" s="807">
        <v>1</v>
      </c>
      <c r="R2260" s="807">
        <v>108</v>
      </c>
      <c r="S2260" s="759" t="str">
        <f t="shared" si="70"/>
        <v>Vejez</v>
      </c>
      <c r="U2260" s="886"/>
      <c r="V2260" s="887"/>
      <c r="W2260" s="887"/>
      <c r="AI2260" s="806" t="s">
        <v>834</v>
      </c>
      <c r="AJ2260" s="807">
        <v>64</v>
      </c>
      <c r="AK2260" s="807">
        <v>21</v>
      </c>
      <c r="AL2260" s="759" t="str">
        <f t="shared" si="71"/>
        <v>Juventud</v>
      </c>
    </row>
    <row r="2261" spans="1:38" ht="30">
      <c r="A2261" s="806" t="s">
        <v>903</v>
      </c>
      <c r="B2261" s="806" t="s">
        <v>662</v>
      </c>
      <c r="C2261" s="806" t="s">
        <v>783</v>
      </c>
      <c r="D2261" s="806" t="s">
        <v>784</v>
      </c>
      <c r="E2261" s="807">
        <v>960</v>
      </c>
      <c r="P2261" s="806" t="s">
        <v>832</v>
      </c>
      <c r="Q2261" s="807">
        <v>93</v>
      </c>
      <c r="R2261" s="807">
        <v>0</v>
      </c>
      <c r="S2261" s="759" t="str">
        <f t="shared" si="70"/>
        <v>Primera Infancia</v>
      </c>
      <c r="U2261" s="886"/>
      <c r="V2261" s="887"/>
      <c r="W2261" s="887"/>
      <c r="AI2261" s="806" t="s">
        <v>834</v>
      </c>
      <c r="AJ2261" s="807">
        <v>50</v>
      </c>
      <c r="AK2261" s="807">
        <v>22</v>
      </c>
      <c r="AL2261" s="759" t="str">
        <f t="shared" si="71"/>
        <v>Juventud</v>
      </c>
    </row>
    <row r="2262" spans="1:38" ht="30">
      <c r="A2262" s="806" t="s">
        <v>903</v>
      </c>
      <c r="B2262" s="806" t="s">
        <v>666</v>
      </c>
      <c r="C2262" s="806" t="s">
        <v>788</v>
      </c>
      <c r="D2262" s="806" t="s">
        <v>789</v>
      </c>
      <c r="E2262" s="807">
        <v>454</v>
      </c>
      <c r="P2262" s="806" t="s">
        <v>832</v>
      </c>
      <c r="Q2262" s="807">
        <v>81</v>
      </c>
      <c r="R2262" s="807">
        <v>1</v>
      </c>
      <c r="S2262" s="759" t="str">
        <f t="shared" si="70"/>
        <v>Primera Infancia</v>
      </c>
      <c r="U2262" s="886"/>
      <c r="V2262" s="887"/>
      <c r="W2262" s="887"/>
      <c r="AI2262" s="806" t="s">
        <v>834</v>
      </c>
      <c r="AJ2262" s="807">
        <v>52</v>
      </c>
      <c r="AK2262" s="807">
        <v>23</v>
      </c>
      <c r="AL2262" s="759" t="str">
        <f t="shared" si="71"/>
        <v>Juventud</v>
      </c>
    </row>
    <row r="2263" spans="1:38" ht="30">
      <c r="A2263" s="806" t="s">
        <v>903</v>
      </c>
      <c r="B2263" s="806" t="s">
        <v>666</v>
      </c>
      <c r="C2263" s="806" t="s">
        <v>788</v>
      </c>
      <c r="D2263" s="806" t="s">
        <v>784</v>
      </c>
      <c r="E2263" s="807">
        <v>274</v>
      </c>
      <c r="P2263" s="806" t="s">
        <v>832</v>
      </c>
      <c r="Q2263" s="807">
        <v>80</v>
      </c>
      <c r="R2263" s="807">
        <v>2</v>
      </c>
      <c r="S2263" s="759" t="str">
        <f t="shared" si="70"/>
        <v>Primera Infancia</v>
      </c>
      <c r="U2263" s="886"/>
      <c r="V2263" s="887"/>
      <c r="W2263" s="887"/>
      <c r="AI2263" s="806" t="s">
        <v>834</v>
      </c>
      <c r="AJ2263" s="807">
        <v>36</v>
      </c>
      <c r="AK2263" s="807">
        <v>24</v>
      </c>
      <c r="AL2263" s="759" t="str">
        <f t="shared" si="71"/>
        <v>Juventud</v>
      </c>
    </row>
    <row r="2264" spans="1:38" ht="30">
      <c r="A2264" s="806" t="s">
        <v>903</v>
      </c>
      <c r="B2264" s="806" t="s">
        <v>666</v>
      </c>
      <c r="C2264" s="806" t="s">
        <v>783</v>
      </c>
      <c r="D2264" s="806" t="s">
        <v>789</v>
      </c>
      <c r="E2264" s="807">
        <v>396</v>
      </c>
      <c r="P2264" s="806" t="s">
        <v>832</v>
      </c>
      <c r="Q2264" s="807">
        <v>109</v>
      </c>
      <c r="R2264" s="807">
        <v>3</v>
      </c>
      <c r="S2264" s="759" t="str">
        <f t="shared" si="70"/>
        <v>Primera Infancia</v>
      </c>
      <c r="U2264" s="886"/>
      <c r="V2264" s="887"/>
      <c r="W2264" s="887"/>
      <c r="AI2264" s="806" t="s">
        <v>834</v>
      </c>
      <c r="AJ2264" s="807">
        <v>40</v>
      </c>
      <c r="AK2264" s="807">
        <v>25</v>
      </c>
      <c r="AL2264" s="759" t="str">
        <f t="shared" si="71"/>
        <v>Juventud</v>
      </c>
    </row>
    <row r="2265" spans="1:38" ht="30">
      <c r="A2265" s="806" t="s">
        <v>903</v>
      </c>
      <c r="B2265" s="806" t="s">
        <v>666</v>
      </c>
      <c r="C2265" s="806" t="s">
        <v>783</v>
      </c>
      <c r="D2265" s="806" t="s">
        <v>784</v>
      </c>
      <c r="E2265" s="807">
        <v>240</v>
      </c>
      <c r="P2265" s="806" t="s">
        <v>832</v>
      </c>
      <c r="Q2265" s="807">
        <v>95</v>
      </c>
      <c r="R2265" s="807">
        <v>4</v>
      </c>
      <c r="S2265" s="759" t="str">
        <f t="shared" si="70"/>
        <v>Primera Infancia</v>
      </c>
      <c r="U2265" s="886"/>
      <c r="V2265" s="887"/>
      <c r="W2265" s="887"/>
      <c r="AI2265" s="806" t="s">
        <v>834</v>
      </c>
      <c r="AJ2265" s="807">
        <v>42</v>
      </c>
      <c r="AK2265" s="807">
        <v>26</v>
      </c>
      <c r="AL2265" s="759" t="str">
        <f t="shared" si="71"/>
        <v>Juventud</v>
      </c>
    </row>
    <row r="2266" spans="1:38" ht="30">
      <c r="A2266" s="806" t="s">
        <v>903</v>
      </c>
      <c r="B2266" s="806" t="s">
        <v>669</v>
      </c>
      <c r="C2266" s="806" t="s">
        <v>788</v>
      </c>
      <c r="D2266" s="806" t="s">
        <v>789</v>
      </c>
      <c r="E2266" s="807">
        <v>1</v>
      </c>
      <c r="P2266" s="806" t="s">
        <v>832</v>
      </c>
      <c r="Q2266" s="807">
        <v>85</v>
      </c>
      <c r="R2266" s="807">
        <v>5</v>
      </c>
      <c r="S2266" s="759" t="str">
        <f t="shared" si="70"/>
        <v>Primera Infancia</v>
      </c>
      <c r="U2266" s="886"/>
      <c r="V2266" s="887"/>
      <c r="W2266" s="887"/>
      <c r="AI2266" s="806" t="s">
        <v>834</v>
      </c>
      <c r="AJ2266" s="807">
        <v>38</v>
      </c>
      <c r="AK2266" s="807">
        <v>27</v>
      </c>
      <c r="AL2266" s="759" t="str">
        <f t="shared" si="71"/>
        <v>Juventud</v>
      </c>
    </row>
    <row r="2267" spans="1:38" ht="15">
      <c r="A2267" s="806" t="s">
        <v>903</v>
      </c>
      <c r="B2267" s="806" t="s">
        <v>669</v>
      </c>
      <c r="C2267" s="806" t="s">
        <v>783</v>
      </c>
      <c r="D2267" s="806" t="s">
        <v>789</v>
      </c>
      <c r="E2267" s="807">
        <v>1</v>
      </c>
      <c r="P2267" s="806" t="s">
        <v>832</v>
      </c>
      <c r="Q2267" s="807">
        <v>96</v>
      </c>
      <c r="R2267" s="807">
        <v>6</v>
      </c>
      <c r="S2267" s="759" t="str">
        <f t="shared" si="70"/>
        <v>Infancia</v>
      </c>
      <c r="U2267" s="886"/>
      <c r="V2267" s="887"/>
      <c r="W2267" s="887"/>
      <c r="AI2267" s="806" t="s">
        <v>834</v>
      </c>
      <c r="AJ2267" s="807">
        <v>32</v>
      </c>
      <c r="AK2267" s="807">
        <v>28</v>
      </c>
      <c r="AL2267" s="759" t="str">
        <f t="shared" si="71"/>
        <v>Juventud</v>
      </c>
    </row>
    <row r="2268" spans="1:38" ht="15">
      <c r="A2268" s="806" t="s">
        <v>903</v>
      </c>
      <c r="B2268" s="806" t="s">
        <v>787</v>
      </c>
      <c r="C2268" s="806" t="s">
        <v>788</v>
      </c>
      <c r="D2268" s="806" t="s">
        <v>789</v>
      </c>
      <c r="E2268" s="807">
        <v>4</v>
      </c>
      <c r="P2268" s="806" t="s">
        <v>832</v>
      </c>
      <c r="Q2268" s="807">
        <v>100</v>
      </c>
      <c r="R2268" s="807">
        <v>7</v>
      </c>
      <c r="S2268" s="759" t="str">
        <f t="shared" si="70"/>
        <v>Infancia</v>
      </c>
      <c r="U2268" s="886"/>
      <c r="V2268" s="887"/>
      <c r="W2268" s="887"/>
      <c r="AI2268" s="806" t="s">
        <v>834</v>
      </c>
      <c r="AJ2268" s="807">
        <v>30</v>
      </c>
      <c r="AK2268" s="807">
        <v>29</v>
      </c>
      <c r="AL2268" s="759" t="str">
        <f t="shared" si="71"/>
        <v>Adulto</v>
      </c>
    </row>
    <row r="2269" spans="1:38" ht="15">
      <c r="A2269" s="806" t="s">
        <v>903</v>
      </c>
      <c r="B2269" s="806" t="s">
        <v>787</v>
      </c>
      <c r="C2269" s="806" t="s">
        <v>788</v>
      </c>
      <c r="D2269" s="806" t="s">
        <v>784</v>
      </c>
      <c r="E2269" s="807">
        <v>7</v>
      </c>
      <c r="P2269" s="806" t="s">
        <v>832</v>
      </c>
      <c r="Q2269" s="807">
        <v>104</v>
      </c>
      <c r="R2269" s="807">
        <v>8</v>
      </c>
      <c r="S2269" s="759" t="str">
        <f t="shared" si="70"/>
        <v>Infancia</v>
      </c>
      <c r="U2269" s="886"/>
      <c r="V2269" s="887"/>
      <c r="W2269" s="887"/>
      <c r="AI2269" s="806" t="s">
        <v>834</v>
      </c>
      <c r="AJ2269" s="807">
        <v>29</v>
      </c>
      <c r="AK2269" s="807">
        <v>30</v>
      </c>
      <c r="AL2269" s="759" t="str">
        <f t="shared" si="71"/>
        <v>Adulto</v>
      </c>
    </row>
    <row r="2270" spans="1:38" ht="15">
      <c r="A2270" s="806" t="s">
        <v>903</v>
      </c>
      <c r="B2270" s="806" t="s">
        <v>787</v>
      </c>
      <c r="C2270" s="806" t="s">
        <v>783</v>
      </c>
      <c r="D2270" s="806" t="s">
        <v>789</v>
      </c>
      <c r="E2270" s="807">
        <v>11</v>
      </c>
      <c r="P2270" s="806" t="s">
        <v>832</v>
      </c>
      <c r="Q2270" s="807">
        <v>102</v>
      </c>
      <c r="R2270" s="807">
        <v>9</v>
      </c>
      <c r="S2270" s="759" t="str">
        <f t="shared" si="70"/>
        <v>Infancia</v>
      </c>
      <c r="U2270" s="886"/>
      <c r="V2270" s="887"/>
      <c r="W2270" s="887"/>
      <c r="AI2270" s="806" t="s">
        <v>834</v>
      </c>
      <c r="AJ2270" s="807">
        <v>36</v>
      </c>
      <c r="AK2270" s="807">
        <v>31</v>
      </c>
      <c r="AL2270" s="759" t="str">
        <f t="shared" si="71"/>
        <v>Adulto</v>
      </c>
    </row>
    <row r="2271" spans="1:38" ht="15">
      <c r="A2271" s="806" t="s">
        <v>903</v>
      </c>
      <c r="B2271" s="806" t="s">
        <v>787</v>
      </c>
      <c r="C2271" s="806" t="s">
        <v>783</v>
      </c>
      <c r="D2271" s="806" t="s">
        <v>784</v>
      </c>
      <c r="E2271" s="807">
        <v>10</v>
      </c>
      <c r="P2271" s="806" t="s">
        <v>832</v>
      </c>
      <c r="Q2271" s="807">
        <v>120</v>
      </c>
      <c r="R2271" s="807">
        <v>10</v>
      </c>
      <c r="S2271" s="759" t="str">
        <f t="shared" si="70"/>
        <v>Infancia</v>
      </c>
      <c r="U2271" s="886"/>
      <c r="V2271" s="887"/>
      <c r="W2271" s="887"/>
      <c r="AI2271" s="806" t="s">
        <v>834</v>
      </c>
      <c r="AJ2271" s="807">
        <v>38</v>
      </c>
      <c r="AK2271" s="807">
        <v>32</v>
      </c>
      <c r="AL2271" s="759" t="str">
        <f t="shared" si="71"/>
        <v>Adulto</v>
      </c>
    </row>
    <row r="2272" spans="1:38" ht="15">
      <c r="A2272" s="806" t="s">
        <v>903</v>
      </c>
      <c r="B2272" s="806" t="s">
        <v>792</v>
      </c>
      <c r="C2272" s="806" t="s">
        <v>783</v>
      </c>
      <c r="D2272" s="806" t="s">
        <v>784</v>
      </c>
      <c r="E2272" s="807">
        <v>3</v>
      </c>
      <c r="P2272" s="806" t="s">
        <v>832</v>
      </c>
      <c r="Q2272" s="807">
        <v>106</v>
      </c>
      <c r="R2272" s="807">
        <v>11</v>
      </c>
      <c r="S2272" s="759" t="str">
        <f t="shared" si="70"/>
        <v>Infancia</v>
      </c>
      <c r="U2272" s="886"/>
      <c r="V2272" s="887"/>
      <c r="W2272" s="887"/>
      <c r="AI2272" s="806" t="s">
        <v>834</v>
      </c>
      <c r="AJ2272" s="807">
        <v>32</v>
      </c>
      <c r="AK2272" s="807">
        <v>33</v>
      </c>
      <c r="AL2272" s="759" t="str">
        <f t="shared" si="71"/>
        <v>Adulto</v>
      </c>
    </row>
    <row r="2273" spans="1:38" ht="30">
      <c r="A2273" s="806" t="s">
        <v>903</v>
      </c>
      <c r="B2273" s="806" t="s">
        <v>815</v>
      </c>
      <c r="C2273" s="806" t="s">
        <v>788</v>
      </c>
      <c r="D2273" s="806" t="s">
        <v>789</v>
      </c>
      <c r="E2273" s="807">
        <v>270</v>
      </c>
      <c r="P2273" s="806" t="s">
        <v>832</v>
      </c>
      <c r="Q2273" s="807">
        <v>121</v>
      </c>
      <c r="R2273" s="807">
        <v>12</v>
      </c>
      <c r="S2273" s="759" t="str">
        <f t="shared" si="70"/>
        <v>Adolescente</v>
      </c>
      <c r="U2273" s="886"/>
      <c r="V2273" s="887"/>
      <c r="W2273" s="887"/>
      <c r="AI2273" s="806" t="s">
        <v>834</v>
      </c>
      <c r="AJ2273" s="807">
        <v>28</v>
      </c>
      <c r="AK2273" s="807">
        <v>34</v>
      </c>
      <c r="AL2273" s="759" t="str">
        <f t="shared" si="71"/>
        <v>Adulto</v>
      </c>
    </row>
    <row r="2274" spans="1:38" ht="30">
      <c r="A2274" s="806" t="s">
        <v>903</v>
      </c>
      <c r="B2274" s="806" t="s">
        <v>815</v>
      </c>
      <c r="C2274" s="806" t="s">
        <v>788</v>
      </c>
      <c r="D2274" s="806" t="s">
        <v>784</v>
      </c>
      <c r="E2274" s="807">
        <v>267</v>
      </c>
      <c r="P2274" s="806" t="s">
        <v>832</v>
      </c>
      <c r="Q2274" s="807">
        <v>123</v>
      </c>
      <c r="R2274" s="807">
        <v>13</v>
      </c>
      <c r="S2274" s="759" t="str">
        <f t="shared" si="70"/>
        <v>Adolescente</v>
      </c>
      <c r="U2274" s="886"/>
      <c r="V2274" s="887"/>
      <c r="W2274" s="887"/>
      <c r="AI2274" s="806" t="s">
        <v>834</v>
      </c>
      <c r="AJ2274" s="807">
        <v>34</v>
      </c>
      <c r="AK2274" s="807">
        <v>35</v>
      </c>
      <c r="AL2274" s="759" t="str">
        <f t="shared" si="71"/>
        <v>Adulto</v>
      </c>
    </row>
    <row r="2275" spans="1:38" ht="30">
      <c r="A2275" s="806" t="s">
        <v>903</v>
      </c>
      <c r="B2275" s="806" t="s">
        <v>815</v>
      </c>
      <c r="C2275" s="806" t="s">
        <v>783</v>
      </c>
      <c r="D2275" s="806" t="s">
        <v>789</v>
      </c>
      <c r="E2275" s="807">
        <v>214</v>
      </c>
      <c r="P2275" s="806" t="s">
        <v>832</v>
      </c>
      <c r="Q2275" s="807">
        <v>138</v>
      </c>
      <c r="R2275" s="807">
        <v>14</v>
      </c>
      <c r="S2275" s="759" t="str">
        <f t="shared" si="70"/>
        <v>Adolescente</v>
      </c>
      <c r="U2275" s="886"/>
      <c r="V2275" s="887"/>
      <c r="W2275" s="887"/>
      <c r="AI2275" s="806" t="s">
        <v>834</v>
      </c>
      <c r="AJ2275" s="807">
        <v>27</v>
      </c>
      <c r="AK2275" s="807">
        <v>36</v>
      </c>
      <c r="AL2275" s="759" t="str">
        <f t="shared" si="71"/>
        <v>Adulto</v>
      </c>
    </row>
    <row r="2276" spans="1:38" ht="30">
      <c r="A2276" s="806" t="s">
        <v>903</v>
      </c>
      <c r="B2276" s="806" t="s">
        <v>815</v>
      </c>
      <c r="C2276" s="806" t="s">
        <v>783</v>
      </c>
      <c r="D2276" s="806" t="s">
        <v>784</v>
      </c>
      <c r="E2276" s="807">
        <v>253</v>
      </c>
      <c r="P2276" s="806" t="s">
        <v>832</v>
      </c>
      <c r="Q2276" s="807">
        <v>149</v>
      </c>
      <c r="R2276" s="807">
        <v>15</v>
      </c>
      <c r="S2276" s="759" t="str">
        <f t="shared" si="70"/>
        <v>Adolescente</v>
      </c>
      <c r="U2276" s="886"/>
      <c r="V2276" s="887"/>
      <c r="W2276" s="887"/>
      <c r="AI2276" s="806" t="s">
        <v>834</v>
      </c>
      <c r="AJ2276" s="807">
        <v>28</v>
      </c>
      <c r="AK2276" s="807">
        <v>37</v>
      </c>
      <c r="AL2276" s="759" t="str">
        <f t="shared" si="71"/>
        <v>Adulto</v>
      </c>
    </row>
    <row r="2277" spans="1:38" ht="30">
      <c r="A2277" s="806" t="s">
        <v>903</v>
      </c>
      <c r="B2277" s="806" t="s">
        <v>818</v>
      </c>
      <c r="C2277" s="806" t="s">
        <v>788</v>
      </c>
      <c r="D2277" s="806" t="s">
        <v>789</v>
      </c>
      <c r="E2277" s="807">
        <v>3</v>
      </c>
      <c r="P2277" s="806" t="s">
        <v>832</v>
      </c>
      <c r="Q2277" s="807">
        <v>121</v>
      </c>
      <c r="R2277" s="807">
        <v>16</v>
      </c>
      <c r="S2277" s="759" t="str">
        <f t="shared" si="70"/>
        <v>Adolescente</v>
      </c>
      <c r="U2277" s="886"/>
      <c r="V2277" s="887"/>
      <c r="W2277" s="887"/>
      <c r="AI2277" s="806" t="s">
        <v>834</v>
      </c>
      <c r="AJ2277" s="807">
        <v>35</v>
      </c>
      <c r="AK2277" s="807">
        <v>38</v>
      </c>
      <c r="AL2277" s="759" t="str">
        <f t="shared" si="71"/>
        <v>Adulto</v>
      </c>
    </row>
    <row r="2278" spans="1:38" ht="30">
      <c r="A2278" s="806" t="s">
        <v>903</v>
      </c>
      <c r="B2278" s="806" t="s">
        <v>818</v>
      </c>
      <c r="C2278" s="806" t="s">
        <v>788</v>
      </c>
      <c r="D2278" s="806" t="s">
        <v>784</v>
      </c>
      <c r="E2278" s="807">
        <v>14</v>
      </c>
      <c r="P2278" s="806" t="s">
        <v>832</v>
      </c>
      <c r="Q2278" s="807">
        <v>135</v>
      </c>
      <c r="R2278" s="807">
        <v>17</v>
      </c>
      <c r="S2278" s="759" t="str">
        <f t="shared" si="70"/>
        <v>Adolescente</v>
      </c>
      <c r="U2278" s="886"/>
      <c r="V2278" s="887"/>
      <c r="W2278" s="887"/>
      <c r="AI2278" s="806" t="s">
        <v>834</v>
      </c>
      <c r="AJ2278" s="807">
        <v>27</v>
      </c>
      <c r="AK2278" s="807">
        <v>39</v>
      </c>
      <c r="AL2278" s="759" t="str">
        <f t="shared" si="71"/>
        <v>Adulto</v>
      </c>
    </row>
    <row r="2279" spans="1:38" ht="15">
      <c r="A2279" s="806" t="s">
        <v>903</v>
      </c>
      <c r="B2279" s="806" t="s">
        <v>818</v>
      </c>
      <c r="C2279" s="806" t="s">
        <v>783</v>
      </c>
      <c r="D2279" s="806" t="s">
        <v>789</v>
      </c>
      <c r="E2279" s="807">
        <v>12</v>
      </c>
      <c r="P2279" s="806" t="s">
        <v>832</v>
      </c>
      <c r="Q2279" s="807">
        <v>138</v>
      </c>
      <c r="R2279" s="807">
        <v>18</v>
      </c>
      <c r="S2279" s="759" t="str">
        <f t="shared" si="70"/>
        <v>Juventud</v>
      </c>
      <c r="U2279" s="886"/>
      <c r="V2279" s="887"/>
      <c r="W2279" s="887"/>
      <c r="AI2279" s="806" t="s">
        <v>834</v>
      </c>
      <c r="AJ2279" s="807">
        <v>28</v>
      </c>
      <c r="AK2279" s="807">
        <v>40</v>
      </c>
      <c r="AL2279" s="759" t="str">
        <f t="shared" si="71"/>
        <v>Adulto</v>
      </c>
    </row>
    <row r="2280" spans="1:38" ht="15">
      <c r="A2280" s="806" t="s">
        <v>903</v>
      </c>
      <c r="B2280" s="806" t="s">
        <v>818</v>
      </c>
      <c r="C2280" s="806" t="s">
        <v>783</v>
      </c>
      <c r="D2280" s="806" t="s">
        <v>784</v>
      </c>
      <c r="E2280" s="807">
        <v>17</v>
      </c>
      <c r="P2280" s="806" t="s">
        <v>832</v>
      </c>
      <c r="Q2280" s="807">
        <v>116</v>
      </c>
      <c r="R2280" s="807">
        <v>19</v>
      </c>
      <c r="S2280" s="759" t="str">
        <f t="shared" si="70"/>
        <v>Juventud</v>
      </c>
      <c r="U2280" s="886"/>
      <c r="V2280" s="887"/>
      <c r="W2280" s="887"/>
      <c r="AI2280" s="806" t="s">
        <v>834</v>
      </c>
      <c r="AJ2280" s="807">
        <v>30</v>
      </c>
      <c r="AK2280" s="807">
        <v>41</v>
      </c>
      <c r="AL2280" s="759" t="str">
        <f t="shared" si="71"/>
        <v>Adulto</v>
      </c>
    </row>
    <row r="2281" spans="1:38" ht="15">
      <c r="A2281" s="806" t="s">
        <v>904</v>
      </c>
      <c r="B2281" s="806" t="s">
        <v>662</v>
      </c>
      <c r="C2281" s="806" t="s">
        <v>788</v>
      </c>
      <c r="D2281" s="806" t="s">
        <v>789</v>
      </c>
      <c r="E2281" s="807">
        <v>181</v>
      </c>
      <c r="P2281" s="806" t="s">
        <v>832</v>
      </c>
      <c r="Q2281" s="807">
        <v>107</v>
      </c>
      <c r="R2281" s="807">
        <v>20</v>
      </c>
      <c r="S2281" s="759" t="str">
        <f t="shared" si="70"/>
        <v>Juventud</v>
      </c>
      <c r="U2281" s="886"/>
      <c r="V2281" s="887"/>
      <c r="W2281" s="887"/>
      <c r="AI2281" s="806" t="s">
        <v>834</v>
      </c>
      <c r="AJ2281" s="807">
        <v>31</v>
      </c>
      <c r="AK2281" s="807">
        <v>42</v>
      </c>
      <c r="AL2281" s="759" t="str">
        <f t="shared" si="71"/>
        <v>Adulto</v>
      </c>
    </row>
    <row r="2282" spans="1:38" ht="15">
      <c r="A2282" s="806" t="s">
        <v>904</v>
      </c>
      <c r="B2282" s="806" t="s">
        <v>662</v>
      </c>
      <c r="C2282" s="806" t="s">
        <v>788</v>
      </c>
      <c r="D2282" s="806" t="s">
        <v>784</v>
      </c>
      <c r="E2282" s="807">
        <v>340</v>
      </c>
      <c r="P2282" s="806" t="s">
        <v>832</v>
      </c>
      <c r="Q2282" s="807">
        <v>99</v>
      </c>
      <c r="R2282" s="807">
        <v>21</v>
      </c>
      <c r="S2282" s="759" t="str">
        <f t="shared" si="70"/>
        <v>Juventud</v>
      </c>
      <c r="U2282" s="886"/>
      <c r="V2282" s="887"/>
      <c r="W2282" s="887"/>
      <c r="AI2282" s="806" t="s">
        <v>834</v>
      </c>
      <c r="AJ2282" s="807">
        <v>28</v>
      </c>
      <c r="AK2282" s="807">
        <v>43</v>
      </c>
      <c r="AL2282" s="759" t="str">
        <f t="shared" si="71"/>
        <v>Adulto</v>
      </c>
    </row>
    <row r="2283" spans="1:38" ht="15">
      <c r="A2283" s="806" t="s">
        <v>904</v>
      </c>
      <c r="B2283" s="806" t="s">
        <v>662</v>
      </c>
      <c r="C2283" s="806" t="s">
        <v>783</v>
      </c>
      <c r="D2283" s="806" t="s">
        <v>789</v>
      </c>
      <c r="E2283" s="807">
        <v>178</v>
      </c>
      <c r="P2283" s="806" t="s">
        <v>832</v>
      </c>
      <c r="Q2283" s="807">
        <v>102</v>
      </c>
      <c r="R2283" s="807">
        <v>22</v>
      </c>
      <c r="S2283" s="759" t="str">
        <f t="shared" si="70"/>
        <v>Juventud</v>
      </c>
      <c r="U2283" s="886"/>
      <c r="V2283" s="887"/>
      <c r="W2283" s="887"/>
      <c r="AI2283" s="806" t="s">
        <v>834</v>
      </c>
      <c r="AJ2283" s="807">
        <v>31</v>
      </c>
      <c r="AK2283" s="807">
        <v>44</v>
      </c>
      <c r="AL2283" s="759" t="str">
        <f t="shared" si="71"/>
        <v>Adulto</v>
      </c>
    </row>
    <row r="2284" spans="1:38" ht="15">
      <c r="A2284" s="806" t="s">
        <v>904</v>
      </c>
      <c r="B2284" s="806" t="s">
        <v>662</v>
      </c>
      <c r="C2284" s="806" t="s">
        <v>783</v>
      </c>
      <c r="D2284" s="806" t="s">
        <v>784</v>
      </c>
      <c r="E2284" s="807">
        <v>306</v>
      </c>
      <c r="P2284" s="806" t="s">
        <v>832</v>
      </c>
      <c r="Q2284" s="807">
        <v>75</v>
      </c>
      <c r="R2284" s="807">
        <v>23</v>
      </c>
      <c r="S2284" s="759" t="str">
        <f t="shared" si="70"/>
        <v>Juventud</v>
      </c>
      <c r="U2284" s="886"/>
      <c r="V2284" s="887"/>
      <c r="W2284" s="887"/>
      <c r="AI2284" s="806" t="s">
        <v>834</v>
      </c>
      <c r="AJ2284" s="807">
        <v>22</v>
      </c>
      <c r="AK2284" s="807">
        <v>45</v>
      </c>
      <c r="AL2284" s="759" t="str">
        <f t="shared" si="71"/>
        <v>Adulto</v>
      </c>
    </row>
    <row r="2285" spans="1:38" ht="15">
      <c r="A2285" s="806" t="s">
        <v>904</v>
      </c>
      <c r="B2285" s="806" t="s">
        <v>666</v>
      </c>
      <c r="C2285" s="806" t="s">
        <v>788</v>
      </c>
      <c r="D2285" s="806" t="s">
        <v>789</v>
      </c>
      <c r="E2285" s="807">
        <v>63</v>
      </c>
      <c r="P2285" s="806" t="s">
        <v>832</v>
      </c>
      <c r="Q2285" s="807">
        <v>74</v>
      </c>
      <c r="R2285" s="807">
        <v>24</v>
      </c>
      <c r="S2285" s="759" t="str">
        <f t="shared" si="70"/>
        <v>Juventud</v>
      </c>
      <c r="U2285" s="886"/>
      <c r="V2285" s="887"/>
      <c r="W2285" s="887"/>
      <c r="AI2285" s="806" t="s">
        <v>834</v>
      </c>
      <c r="AJ2285" s="807">
        <v>30</v>
      </c>
      <c r="AK2285" s="807">
        <v>46</v>
      </c>
      <c r="AL2285" s="759" t="str">
        <f t="shared" si="71"/>
        <v>Adulto</v>
      </c>
    </row>
    <row r="2286" spans="1:38" ht="15">
      <c r="A2286" s="806" t="s">
        <v>904</v>
      </c>
      <c r="B2286" s="806" t="s">
        <v>666</v>
      </c>
      <c r="C2286" s="806" t="s">
        <v>788</v>
      </c>
      <c r="D2286" s="806" t="s">
        <v>784</v>
      </c>
      <c r="E2286" s="807">
        <v>120</v>
      </c>
      <c r="P2286" s="806" t="s">
        <v>832</v>
      </c>
      <c r="Q2286" s="807">
        <v>82</v>
      </c>
      <c r="R2286" s="807">
        <v>25</v>
      </c>
      <c r="S2286" s="759" t="str">
        <f t="shared" si="70"/>
        <v>Juventud</v>
      </c>
      <c r="U2286" s="886"/>
      <c r="V2286" s="887"/>
      <c r="W2286" s="887"/>
      <c r="AI2286" s="806" t="s">
        <v>834</v>
      </c>
      <c r="AJ2286" s="807">
        <v>24</v>
      </c>
      <c r="AK2286" s="807">
        <v>47</v>
      </c>
      <c r="AL2286" s="759" t="str">
        <f t="shared" si="71"/>
        <v>Adulto</v>
      </c>
    </row>
    <row r="2287" spans="1:38" ht="15">
      <c r="A2287" s="806" t="s">
        <v>904</v>
      </c>
      <c r="B2287" s="806" t="s">
        <v>666</v>
      </c>
      <c r="C2287" s="806" t="s">
        <v>783</v>
      </c>
      <c r="D2287" s="806" t="s">
        <v>789</v>
      </c>
      <c r="E2287" s="807">
        <v>95</v>
      </c>
      <c r="P2287" s="806" t="s">
        <v>832</v>
      </c>
      <c r="Q2287" s="807">
        <v>85</v>
      </c>
      <c r="R2287" s="807">
        <v>26</v>
      </c>
      <c r="S2287" s="759" t="str">
        <f t="shared" si="70"/>
        <v>Juventud</v>
      </c>
      <c r="U2287" s="886"/>
      <c r="V2287" s="887"/>
      <c r="W2287" s="887"/>
      <c r="AI2287" s="806" t="s">
        <v>834</v>
      </c>
      <c r="AJ2287" s="807">
        <v>16</v>
      </c>
      <c r="AK2287" s="807">
        <v>48</v>
      </c>
      <c r="AL2287" s="759" t="str">
        <f t="shared" si="71"/>
        <v>Adulto</v>
      </c>
    </row>
    <row r="2288" spans="1:38" ht="15">
      <c r="A2288" s="806" t="s">
        <v>904</v>
      </c>
      <c r="B2288" s="806" t="s">
        <v>666</v>
      </c>
      <c r="C2288" s="806" t="s">
        <v>783</v>
      </c>
      <c r="D2288" s="806" t="s">
        <v>784</v>
      </c>
      <c r="E2288" s="807">
        <v>110</v>
      </c>
      <c r="P2288" s="806" t="s">
        <v>832</v>
      </c>
      <c r="Q2288" s="807">
        <v>105</v>
      </c>
      <c r="R2288" s="807">
        <v>27</v>
      </c>
      <c r="S2288" s="759" t="str">
        <f t="shared" si="70"/>
        <v>Juventud</v>
      </c>
      <c r="U2288" s="886"/>
      <c r="V2288" s="887"/>
      <c r="W2288" s="887"/>
      <c r="AI2288" s="806" t="s">
        <v>834</v>
      </c>
      <c r="AJ2288" s="807">
        <v>24</v>
      </c>
      <c r="AK2288" s="807">
        <v>49</v>
      </c>
      <c r="AL2288" s="759" t="str">
        <f t="shared" si="71"/>
        <v>Adulto</v>
      </c>
    </row>
    <row r="2289" spans="1:38" ht="15">
      <c r="A2289" s="806" t="s">
        <v>904</v>
      </c>
      <c r="B2289" s="806" t="s">
        <v>787</v>
      </c>
      <c r="C2289" s="806" t="s">
        <v>783</v>
      </c>
      <c r="D2289" s="806" t="s">
        <v>784</v>
      </c>
      <c r="E2289" s="807">
        <v>3</v>
      </c>
      <c r="P2289" s="806" t="s">
        <v>832</v>
      </c>
      <c r="Q2289" s="807">
        <v>82</v>
      </c>
      <c r="R2289" s="807">
        <v>28</v>
      </c>
      <c r="S2289" s="759" t="str">
        <f t="shared" si="70"/>
        <v>Juventud</v>
      </c>
      <c r="U2289" s="886"/>
      <c r="V2289" s="887"/>
      <c r="W2289" s="887"/>
      <c r="AI2289" s="806" t="s">
        <v>834</v>
      </c>
      <c r="AJ2289" s="807">
        <v>13</v>
      </c>
      <c r="AK2289" s="807">
        <v>50</v>
      </c>
      <c r="AL2289" s="759" t="str">
        <f t="shared" si="71"/>
        <v>Adulto</v>
      </c>
    </row>
    <row r="2290" spans="1:38" ht="15">
      <c r="A2290" s="806" t="s">
        <v>904</v>
      </c>
      <c r="B2290" s="806" t="s">
        <v>815</v>
      </c>
      <c r="C2290" s="806" t="s">
        <v>788</v>
      </c>
      <c r="D2290" s="806" t="s">
        <v>789</v>
      </c>
      <c r="E2290" s="807">
        <v>108</v>
      </c>
      <c r="P2290" s="806" t="s">
        <v>832</v>
      </c>
      <c r="Q2290" s="807">
        <v>71</v>
      </c>
      <c r="R2290" s="807">
        <v>29</v>
      </c>
      <c r="S2290" s="759" t="str">
        <f t="shared" si="70"/>
        <v>Adulto</v>
      </c>
      <c r="U2290" s="886"/>
      <c r="V2290" s="887"/>
      <c r="W2290" s="887"/>
      <c r="AI2290" s="806" t="s">
        <v>834</v>
      </c>
      <c r="AJ2290" s="807">
        <v>19</v>
      </c>
      <c r="AK2290" s="807">
        <v>51</v>
      </c>
      <c r="AL2290" s="759" t="str">
        <f t="shared" si="71"/>
        <v>Adulto</v>
      </c>
    </row>
    <row r="2291" spans="1:38" ht="15">
      <c r="A2291" s="806" t="s">
        <v>904</v>
      </c>
      <c r="B2291" s="806" t="s">
        <v>815</v>
      </c>
      <c r="C2291" s="806" t="s">
        <v>788</v>
      </c>
      <c r="D2291" s="806" t="s">
        <v>784</v>
      </c>
      <c r="E2291" s="807">
        <v>140</v>
      </c>
      <c r="P2291" s="806" t="s">
        <v>832</v>
      </c>
      <c r="Q2291" s="807">
        <v>72</v>
      </c>
      <c r="R2291" s="807">
        <v>30</v>
      </c>
      <c r="S2291" s="759" t="str">
        <f t="shared" si="70"/>
        <v>Adulto</v>
      </c>
      <c r="U2291" s="886"/>
      <c r="V2291" s="887"/>
      <c r="W2291" s="887"/>
      <c r="AI2291" s="806" t="s">
        <v>834</v>
      </c>
      <c r="AJ2291" s="807">
        <v>20</v>
      </c>
      <c r="AK2291" s="807">
        <v>52</v>
      </c>
      <c r="AL2291" s="759" t="str">
        <f t="shared" si="71"/>
        <v>Adulto</v>
      </c>
    </row>
    <row r="2292" spans="1:38" ht="15">
      <c r="A2292" s="806" t="s">
        <v>904</v>
      </c>
      <c r="B2292" s="806" t="s">
        <v>815</v>
      </c>
      <c r="C2292" s="806" t="s">
        <v>783</v>
      </c>
      <c r="D2292" s="806" t="s">
        <v>789</v>
      </c>
      <c r="E2292" s="807">
        <v>73</v>
      </c>
      <c r="P2292" s="806" t="s">
        <v>832</v>
      </c>
      <c r="Q2292" s="807">
        <v>79</v>
      </c>
      <c r="R2292" s="807">
        <v>31</v>
      </c>
      <c r="S2292" s="759" t="str">
        <f t="shared" si="70"/>
        <v>Adulto</v>
      </c>
      <c r="U2292" s="886"/>
      <c r="V2292" s="887"/>
      <c r="W2292" s="887"/>
      <c r="AI2292" s="806" t="s">
        <v>834</v>
      </c>
      <c r="AJ2292" s="807">
        <v>17</v>
      </c>
      <c r="AK2292" s="807">
        <v>53</v>
      </c>
      <c r="AL2292" s="759" t="str">
        <f t="shared" si="71"/>
        <v>Adulto</v>
      </c>
    </row>
    <row r="2293" spans="1:38" ht="15">
      <c r="A2293" s="806" t="s">
        <v>904</v>
      </c>
      <c r="B2293" s="806" t="s">
        <v>815</v>
      </c>
      <c r="C2293" s="806" t="s">
        <v>783</v>
      </c>
      <c r="D2293" s="806" t="s">
        <v>784</v>
      </c>
      <c r="E2293" s="807">
        <v>114</v>
      </c>
      <c r="P2293" s="806" t="s">
        <v>832</v>
      </c>
      <c r="Q2293" s="807">
        <v>62</v>
      </c>
      <c r="R2293" s="807">
        <v>32</v>
      </c>
      <c r="S2293" s="759" t="str">
        <f t="shared" si="70"/>
        <v>Adulto</v>
      </c>
      <c r="U2293" s="886"/>
      <c r="V2293" s="887"/>
      <c r="W2293" s="887"/>
      <c r="AI2293" s="806" t="s">
        <v>834</v>
      </c>
      <c r="AJ2293" s="807">
        <v>17</v>
      </c>
      <c r="AK2293" s="807">
        <v>54</v>
      </c>
      <c r="AL2293" s="759" t="str">
        <f t="shared" si="71"/>
        <v>Adulto</v>
      </c>
    </row>
    <row r="2294" spans="1:38" ht="15">
      <c r="A2294" s="806" t="s">
        <v>904</v>
      </c>
      <c r="B2294" s="806" t="s">
        <v>818</v>
      </c>
      <c r="C2294" s="806" t="s">
        <v>788</v>
      </c>
      <c r="D2294" s="806" t="s">
        <v>789</v>
      </c>
      <c r="E2294" s="807">
        <v>3</v>
      </c>
      <c r="P2294" s="806" t="s">
        <v>832</v>
      </c>
      <c r="Q2294" s="807">
        <v>80</v>
      </c>
      <c r="R2294" s="807">
        <v>33</v>
      </c>
      <c r="S2294" s="759" t="str">
        <f t="shared" si="70"/>
        <v>Adulto</v>
      </c>
      <c r="U2294" s="886"/>
      <c r="V2294" s="887"/>
      <c r="W2294" s="887"/>
      <c r="AI2294" s="806" t="s">
        <v>834</v>
      </c>
      <c r="AJ2294" s="807">
        <v>9</v>
      </c>
      <c r="AK2294" s="807">
        <v>55</v>
      </c>
      <c r="AL2294" s="759" t="str">
        <f t="shared" si="71"/>
        <v>Adulto</v>
      </c>
    </row>
    <row r="2295" spans="1:38" ht="15">
      <c r="A2295" s="806" t="s">
        <v>904</v>
      </c>
      <c r="B2295" s="806" t="s">
        <v>818</v>
      </c>
      <c r="C2295" s="806" t="s">
        <v>783</v>
      </c>
      <c r="D2295" s="806" t="s">
        <v>784</v>
      </c>
      <c r="E2295" s="807">
        <v>1</v>
      </c>
      <c r="P2295" s="806" t="s">
        <v>832</v>
      </c>
      <c r="Q2295" s="807">
        <v>91</v>
      </c>
      <c r="R2295" s="807">
        <v>34</v>
      </c>
      <c r="S2295" s="759" t="str">
        <f t="shared" si="70"/>
        <v>Adulto</v>
      </c>
      <c r="U2295" s="886"/>
      <c r="V2295" s="887"/>
      <c r="W2295" s="887"/>
      <c r="AI2295" s="806" t="s">
        <v>834</v>
      </c>
      <c r="AJ2295" s="807">
        <v>18</v>
      </c>
      <c r="AK2295" s="807">
        <v>56</v>
      </c>
      <c r="AL2295" s="759" t="str">
        <f t="shared" si="71"/>
        <v>Adulto</v>
      </c>
    </row>
    <row r="2296" spans="1:38" ht="15">
      <c r="A2296" s="806" t="s">
        <v>905</v>
      </c>
      <c r="B2296" s="806" t="s">
        <v>782</v>
      </c>
      <c r="C2296" s="806" t="s">
        <v>788</v>
      </c>
      <c r="D2296" s="806" t="s">
        <v>789</v>
      </c>
      <c r="E2296" s="807">
        <v>1</v>
      </c>
      <c r="P2296" s="806" t="s">
        <v>832</v>
      </c>
      <c r="Q2296" s="807">
        <v>70</v>
      </c>
      <c r="R2296" s="807">
        <v>35</v>
      </c>
      <c r="S2296" s="759" t="str">
        <f t="shared" si="70"/>
        <v>Adulto</v>
      </c>
      <c r="U2296" s="886"/>
      <c r="V2296" s="887"/>
      <c r="W2296" s="887"/>
      <c r="AI2296" s="806" t="s">
        <v>834</v>
      </c>
      <c r="AJ2296" s="807">
        <v>12</v>
      </c>
      <c r="AK2296" s="807">
        <v>57</v>
      </c>
      <c r="AL2296" s="759" t="str">
        <f t="shared" si="71"/>
        <v>Adulto</v>
      </c>
    </row>
    <row r="2297" spans="1:38" ht="15">
      <c r="A2297" s="806" t="s">
        <v>905</v>
      </c>
      <c r="B2297" s="806" t="s">
        <v>662</v>
      </c>
      <c r="C2297" s="806" t="s">
        <v>788</v>
      </c>
      <c r="D2297" s="806" t="s">
        <v>789</v>
      </c>
      <c r="E2297" s="807">
        <v>3419</v>
      </c>
      <c r="P2297" s="806" t="s">
        <v>832</v>
      </c>
      <c r="Q2297" s="807">
        <v>69</v>
      </c>
      <c r="R2297" s="807">
        <v>36</v>
      </c>
      <c r="S2297" s="759" t="str">
        <f t="shared" si="70"/>
        <v>Adulto</v>
      </c>
      <c r="U2297" s="886"/>
      <c r="V2297" s="887"/>
      <c r="W2297" s="887"/>
      <c r="AI2297" s="806" t="s">
        <v>834</v>
      </c>
      <c r="AJ2297" s="807">
        <v>14</v>
      </c>
      <c r="AK2297" s="807">
        <v>58</v>
      </c>
      <c r="AL2297" s="759" t="str">
        <f t="shared" si="71"/>
        <v>Adulto</v>
      </c>
    </row>
    <row r="2298" spans="1:38" ht="15">
      <c r="A2298" s="806" t="s">
        <v>905</v>
      </c>
      <c r="B2298" s="806" t="s">
        <v>662</v>
      </c>
      <c r="C2298" s="806" t="s">
        <v>788</v>
      </c>
      <c r="D2298" s="806" t="s">
        <v>784</v>
      </c>
      <c r="E2298" s="807">
        <v>3196</v>
      </c>
      <c r="P2298" s="806" t="s">
        <v>832</v>
      </c>
      <c r="Q2298" s="807">
        <v>73</v>
      </c>
      <c r="R2298" s="807">
        <v>37</v>
      </c>
      <c r="S2298" s="759" t="str">
        <f t="shared" si="70"/>
        <v>Adulto</v>
      </c>
      <c r="U2298" s="886"/>
      <c r="V2298" s="887"/>
      <c r="W2298" s="887"/>
      <c r="AI2298" s="806" t="s">
        <v>834</v>
      </c>
      <c r="AJ2298" s="807">
        <v>15</v>
      </c>
      <c r="AK2298" s="807">
        <v>59</v>
      </c>
      <c r="AL2298" s="759" t="str">
        <f t="shared" si="71"/>
        <v>Adulto</v>
      </c>
    </row>
    <row r="2299" spans="1:38" ht="15">
      <c r="A2299" s="806" t="s">
        <v>905</v>
      </c>
      <c r="B2299" s="806" t="s">
        <v>662</v>
      </c>
      <c r="C2299" s="806" t="s">
        <v>783</v>
      </c>
      <c r="D2299" s="806" t="s">
        <v>789</v>
      </c>
      <c r="E2299" s="807">
        <v>3305</v>
      </c>
      <c r="P2299" s="806" t="s">
        <v>832</v>
      </c>
      <c r="Q2299" s="807">
        <v>73</v>
      </c>
      <c r="R2299" s="807">
        <v>38</v>
      </c>
      <c r="S2299" s="759" t="str">
        <f t="shared" si="70"/>
        <v>Adulto</v>
      </c>
      <c r="U2299" s="886"/>
      <c r="V2299" s="887"/>
      <c r="W2299" s="887"/>
      <c r="AI2299" s="806" t="s">
        <v>834</v>
      </c>
      <c r="AJ2299" s="807">
        <v>6</v>
      </c>
      <c r="AK2299" s="807">
        <v>60</v>
      </c>
      <c r="AL2299" s="759" t="str">
        <f t="shared" si="71"/>
        <v>Vejez</v>
      </c>
    </row>
    <row r="2300" spans="1:38" ht="15">
      <c r="A2300" s="806" t="s">
        <v>905</v>
      </c>
      <c r="B2300" s="806" t="s">
        <v>662</v>
      </c>
      <c r="C2300" s="806" t="s">
        <v>783</v>
      </c>
      <c r="D2300" s="806" t="s">
        <v>784</v>
      </c>
      <c r="E2300" s="807">
        <v>3133</v>
      </c>
      <c r="P2300" s="806" t="s">
        <v>832</v>
      </c>
      <c r="Q2300" s="807">
        <v>75</v>
      </c>
      <c r="R2300" s="807">
        <v>39</v>
      </c>
      <c r="S2300" s="759" t="str">
        <f t="shared" si="70"/>
        <v>Adulto</v>
      </c>
      <c r="U2300" s="886"/>
      <c r="V2300" s="887"/>
      <c r="W2300" s="887"/>
      <c r="AI2300" s="806" t="s">
        <v>834</v>
      </c>
      <c r="AJ2300" s="807">
        <v>10</v>
      </c>
      <c r="AK2300" s="807">
        <v>61</v>
      </c>
      <c r="AL2300" s="759" t="str">
        <f t="shared" si="71"/>
        <v>Vejez</v>
      </c>
    </row>
    <row r="2301" spans="1:38" ht="15">
      <c r="A2301" s="806" t="s">
        <v>905</v>
      </c>
      <c r="B2301" s="806" t="s">
        <v>666</v>
      </c>
      <c r="C2301" s="806" t="s">
        <v>788</v>
      </c>
      <c r="D2301" s="806" t="s">
        <v>789</v>
      </c>
      <c r="E2301" s="807">
        <v>141</v>
      </c>
      <c r="P2301" s="806" t="s">
        <v>832</v>
      </c>
      <c r="Q2301" s="807">
        <v>78</v>
      </c>
      <c r="R2301" s="807">
        <v>40</v>
      </c>
      <c r="S2301" s="759" t="str">
        <f t="shared" si="70"/>
        <v>Adulto</v>
      </c>
      <c r="U2301" s="886"/>
      <c r="V2301" s="887"/>
      <c r="W2301" s="887"/>
      <c r="AI2301" s="806" t="s">
        <v>834</v>
      </c>
      <c r="AJ2301" s="807">
        <v>5</v>
      </c>
      <c r="AK2301" s="807">
        <v>62</v>
      </c>
      <c r="AL2301" s="759" t="str">
        <f t="shared" si="71"/>
        <v>Vejez</v>
      </c>
    </row>
    <row r="2302" spans="1:38" ht="15">
      <c r="A2302" s="806" t="s">
        <v>905</v>
      </c>
      <c r="B2302" s="806" t="s">
        <v>666</v>
      </c>
      <c r="C2302" s="806" t="s">
        <v>788</v>
      </c>
      <c r="D2302" s="806" t="s">
        <v>784</v>
      </c>
      <c r="E2302" s="807">
        <v>146</v>
      </c>
      <c r="P2302" s="806" t="s">
        <v>832</v>
      </c>
      <c r="Q2302" s="807">
        <v>76</v>
      </c>
      <c r="R2302" s="807">
        <v>41</v>
      </c>
      <c r="S2302" s="759" t="str">
        <f t="shared" si="70"/>
        <v>Adulto</v>
      </c>
      <c r="U2302" s="886"/>
      <c r="V2302" s="887"/>
      <c r="W2302" s="887"/>
      <c r="AI2302" s="806" t="s">
        <v>834</v>
      </c>
      <c r="AJ2302" s="807">
        <v>6</v>
      </c>
      <c r="AK2302" s="807">
        <v>63</v>
      </c>
      <c r="AL2302" s="759" t="str">
        <f t="shared" si="71"/>
        <v>Vejez</v>
      </c>
    </row>
    <row r="2303" spans="1:38" ht="15">
      <c r="A2303" s="806" t="s">
        <v>905</v>
      </c>
      <c r="B2303" s="806" t="s">
        <v>666</v>
      </c>
      <c r="C2303" s="806" t="s">
        <v>783</v>
      </c>
      <c r="D2303" s="806" t="s">
        <v>789</v>
      </c>
      <c r="E2303" s="807">
        <v>166</v>
      </c>
      <c r="P2303" s="806" t="s">
        <v>832</v>
      </c>
      <c r="Q2303" s="807">
        <v>71</v>
      </c>
      <c r="R2303" s="807">
        <v>42</v>
      </c>
      <c r="S2303" s="759" t="str">
        <f t="shared" si="70"/>
        <v>Adulto</v>
      </c>
      <c r="U2303" s="886"/>
      <c r="V2303" s="887"/>
      <c r="W2303" s="887"/>
      <c r="AI2303" s="806" t="s">
        <v>834</v>
      </c>
      <c r="AJ2303" s="807">
        <v>6</v>
      </c>
      <c r="AK2303" s="807">
        <v>64</v>
      </c>
      <c r="AL2303" s="759" t="str">
        <f t="shared" si="71"/>
        <v>Vejez</v>
      </c>
    </row>
    <row r="2304" spans="1:38" ht="15">
      <c r="A2304" s="806" t="s">
        <v>905</v>
      </c>
      <c r="B2304" s="806" t="s">
        <v>666</v>
      </c>
      <c r="C2304" s="806" t="s">
        <v>783</v>
      </c>
      <c r="D2304" s="806" t="s">
        <v>784</v>
      </c>
      <c r="E2304" s="807">
        <v>161</v>
      </c>
      <c r="P2304" s="806" t="s">
        <v>832</v>
      </c>
      <c r="Q2304" s="807">
        <v>57</v>
      </c>
      <c r="R2304" s="807">
        <v>43</v>
      </c>
      <c r="S2304" s="759" t="str">
        <f t="shared" si="70"/>
        <v>Adulto</v>
      </c>
      <c r="U2304" s="886"/>
      <c r="V2304" s="887"/>
      <c r="W2304" s="887"/>
      <c r="AI2304" s="806" t="s">
        <v>834</v>
      </c>
      <c r="AJ2304" s="807">
        <v>1</v>
      </c>
      <c r="AK2304" s="807">
        <v>65</v>
      </c>
      <c r="AL2304" s="759" t="str">
        <f t="shared" si="71"/>
        <v>Vejez</v>
      </c>
    </row>
    <row r="2305" spans="1:38" ht="15">
      <c r="A2305" s="806" t="s">
        <v>905</v>
      </c>
      <c r="B2305" s="806" t="s">
        <v>669</v>
      </c>
      <c r="C2305" s="806" t="s">
        <v>788</v>
      </c>
      <c r="D2305" s="806" t="s">
        <v>789</v>
      </c>
      <c r="E2305" s="807">
        <v>19</v>
      </c>
      <c r="P2305" s="806" t="s">
        <v>832</v>
      </c>
      <c r="Q2305" s="807">
        <v>61</v>
      </c>
      <c r="R2305" s="807">
        <v>44</v>
      </c>
      <c r="S2305" s="759" t="str">
        <f t="shared" si="70"/>
        <v>Adulto</v>
      </c>
      <c r="U2305" s="886"/>
      <c r="V2305" s="887"/>
      <c r="W2305" s="887"/>
      <c r="AI2305" s="806" t="s">
        <v>834</v>
      </c>
      <c r="AJ2305" s="807">
        <v>2</v>
      </c>
      <c r="AK2305" s="807">
        <v>66</v>
      </c>
      <c r="AL2305" s="759" t="str">
        <f t="shared" si="71"/>
        <v>Vejez</v>
      </c>
    </row>
    <row r="2306" spans="1:38" ht="15">
      <c r="A2306" s="806" t="s">
        <v>905</v>
      </c>
      <c r="B2306" s="806" t="s">
        <v>669</v>
      </c>
      <c r="C2306" s="806" t="s">
        <v>788</v>
      </c>
      <c r="D2306" s="806" t="s">
        <v>784</v>
      </c>
      <c r="E2306" s="807">
        <v>1</v>
      </c>
      <c r="P2306" s="806" t="s">
        <v>832</v>
      </c>
      <c r="Q2306" s="807">
        <v>65</v>
      </c>
      <c r="R2306" s="807">
        <v>45</v>
      </c>
      <c r="S2306" s="759" t="str">
        <f t="shared" si="70"/>
        <v>Adulto</v>
      </c>
      <c r="U2306" s="886"/>
      <c r="V2306" s="887"/>
      <c r="W2306" s="887"/>
      <c r="AI2306" s="806" t="s">
        <v>834</v>
      </c>
      <c r="AJ2306" s="807">
        <v>2</v>
      </c>
      <c r="AK2306" s="807">
        <v>67</v>
      </c>
      <c r="AL2306" s="759" t="str">
        <f t="shared" si="71"/>
        <v>Vejez</v>
      </c>
    </row>
    <row r="2307" spans="1:38" ht="15">
      <c r="A2307" s="806" t="s">
        <v>905</v>
      </c>
      <c r="B2307" s="806" t="s">
        <v>669</v>
      </c>
      <c r="C2307" s="806" t="s">
        <v>783</v>
      </c>
      <c r="D2307" s="806" t="s">
        <v>789</v>
      </c>
      <c r="E2307" s="807">
        <v>5</v>
      </c>
      <c r="P2307" s="806" t="s">
        <v>832</v>
      </c>
      <c r="Q2307" s="807">
        <v>53</v>
      </c>
      <c r="R2307" s="807">
        <v>46</v>
      </c>
      <c r="S2307" s="759" t="str">
        <f t="shared" ref="S2307:S2370" si="72">IF(P2307=0,"",IF(AND(R2307&gt;=0,R2307&lt;=5),"Primera Infancia",IF(AND(R2307&gt;=6,R2307&lt;=11),"Infancia",IF(AND(R2307&gt;=12,R2307&lt;=17),"Adolescente",IF(AND(R2307&gt;=18,R2307&lt;=28),"Juventud",IF(AND(R2307&gt;=29,R2307&lt;=59),"Adulto","Vejez"))))))</f>
        <v>Adulto</v>
      </c>
      <c r="U2307" s="886"/>
      <c r="V2307" s="887"/>
      <c r="W2307" s="887"/>
      <c r="AI2307" s="806" t="s">
        <v>834</v>
      </c>
      <c r="AJ2307" s="807">
        <v>2</v>
      </c>
      <c r="AK2307" s="807">
        <v>68</v>
      </c>
      <c r="AL2307" s="759" t="str">
        <f t="shared" ref="AL2307:AL2370" si="73">IF(AI2307=0,"",IF(AND(AK2307&gt;=0,AK2307&lt;=5),"Primera Infancia",IF(AND(AK2307&gt;=6,AK2307&lt;=11),"Infancia",IF(AND(AK2307&gt;=12,AK2307&lt;=17),"Adolescente",IF(AND(AK2307&gt;=18,AK2307&lt;=28),"Juventud",IF(AND(AK2307&gt;=29,AK2307&lt;=59),"Adulto","Vejez"))))))</f>
        <v>Vejez</v>
      </c>
    </row>
    <row r="2308" spans="1:38" ht="15">
      <c r="A2308" s="806" t="s">
        <v>905</v>
      </c>
      <c r="B2308" s="806" t="s">
        <v>669</v>
      </c>
      <c r="C2308" s="806" t="s">
        <v>783</v>
      </c>
      <c r="D2308" s="806" t="s">
        <v>784</v>
      </c>
      <c r="E2308" s="807">
        <v>2</v>
      </c>
      <c r="P2308" s="806" t="s">
        <v>832</v>
      </c>
      <c r="Q2308" s="807">
        <v>49</v>
      </c>
      <c r="R2308" s="807">
        <v>47</v>
      </c>
      <c r="S2308" s="759" t="str">
        <f t="shared" si="72"/>
        <v>Adulto</v>
      </c>
      <c r="U2308" s="886"/>
      <c r="V2308" s="887"/>
      <c r="W2308" s="887"/>
      <c r="AI2308" s="806" t="s">
        <v>834</v>
      </c>
      <c r="AJ2308" s="807">
        <v>2</v>
      </c>
      <c r="AK2308" s="807">
        <v>69</v>
      </c>
      <c r="AL2308" s="759" t="str">
        <f t="shared" si="73"/>
        <v>Vejez</v>
      </c>
    </row>
    <row r="2309" spans="1:38" ht="15">
      <c r="A2309" s="806" t="s">
        <v>905</v>
      </c>
      <c r="B2309" s="806" t="s">
        <v>815</v>
      </c>
      <c r="C2309" s="806" t="s">
        <v>788</v>
      </c>
      <c r="D2309" s="806" t="s">
        <v>789</v>
      </c>
      <c r="E2309" s="807">
        <v>2042</v>
      </c>
      <c r="P2309" s="806" t="s">
        <v>832</v>
      </c>
      <c r="Q2309" s="807">
        <v>53</v>
      </c>
      <c r="R2309" s="807">
        <v>48</v>
      </c>
      <c r="S2309" s="759" t="str">
        <f t="shared" si="72"/>
        <v>Adulto</v>
      </c>
      <c r="U2309" s="886"/>
      <c r="V2309" s="887"/>
      <c r="W2309" s="887"/>
      <c r="AI2309" s="806" t="s">
        <v>834</v>
      </c>
      <c r="AJ2309" s="807">
        <v>5</v>
      </c>
      <c r="AK2309" s="807">
        <v>70</v>
      </c>
      <c r="AL2309" s="759" t="str">
        <f t="shared" si="73"/>
        <v>Vejez</v>
      </c>
    </row>
    <row r="2310" spans="1:38" ht="15">
      <c r="A2310" s="806" t="s">
        <v>905</v>
      </c>
      <c r="B2310" s="806" t="s">
        <v>815</v>
      </c>
      <c r="C2310" s="806" t="s">
        <v>788</v>
      </c>
      <c r="D2310" s="806" t="s">
        <v>784</v>
      </c>
      <c r="E2310" s="807">
        <v>1714</v>
      </c>
      <c r="P2310" s="806" t="s">
        <v>832</v>
      </c>
      <c r="Q2310" s="807">
        <v>50</v>
      </c>
      <c r="R2310" s="807">
        <v>49</v>
      </c>
      <c r="S2310" s="759" t="str">
        <f t="shared" si="72"/>
        <v>Adulto</v>
      </c>
      <c r="U2310" s="886"/>
      <c r="V2310" s="887"/>
      <c r="W2310" s="887"/>
      <c r="AI2310" s="806" t="s">
        <v>834</v>
      </c>
      <c r="AJ2310" s="807">
        <v>4</v>
      </c>
      <c r="AK2310" s="807">
        <v>71</v>
      </c>
      <c r="AL2310" s="759" t="str">
        <f t="shared" si="73"/>
        <v>Vejez</v>
      </c>
    </row>
    <row r="2311" spans="1:38" ht="15">
      <c r="A2311" s="806" t="s">
        <v>905</v>
      </c>
      <c r="B2311" s="806" t="s">
        <v>815</v>
      </c>
      <c r="C2311" s="806" t="s">
        <v>783</v>
      </c>
      <c r="D2311" s="806" t="s">
        <v>789</v>
      </c>
      <c r="E2311" s="807">
        <v>1692</v>
      </c>
      <c r="P2311" s="806" t="s">
        <v>832</v>
      </c>
      <c r="Q2311" s="807">
        <v>60</v>
      </c>
      <c r="R2311" s="807">
        <v>50</v>
      </c>
      <c r="S2311" s="759" t="str">
        <f t="shared" si="72"/>
        <v>Adulto</v>
      </c>
      <c r="U2311" s="886"/>
      <c r="V2311" s="887"/>
      <c r="W2311" s="887"/>
      <c r="AI2311" s="806" t="s">
        <v>834</v>
      </c>
      <c r="AJ2311" s="807">
        <v>2</v>
      </c>
      <c r="AK2311" s="807">
        <v>72</v>
      </c>
      <c r="AL2311" s="759" t="str">
        <f t="shared" si="73"/>
        <v>Vejez</v>
      </c>
    </row>
    <row r="2312" spans="1:38" ht="15">
      <c r="A2312" s="806" t="s">
        <v>905</v>
      </c>
      <c r="B2312" s="806" t="s">
        <v>815</v>
      </c>
      <c r="C2312" s="806" t="s">
        <v>783</v>
      </c>
      <c r="D2312" s="806" t="s">
        <v>784</v>
      </c>
      <c r="E2312" s="807">
        <v>1469</v>
      </c>
      <c r="P2312" s="806" t="s">
        <v>832</v>
      </c>
      <c r="Q2312" s="807">
        <v>54</v>
      </c>
      <c r="R2312" s="807">
        <v>51</v>
      </c>
      <c r="S2312" s="759" t="str">
        <f t="shared" si="72"/>
        <v>Adulto</v>
      </c>
      <c r="U2312" s="886"/>
      <c r="V2312" s="887"/>
      <c r="W2312" s="887"/>
      <c r="AI2312" s="806" t="s">
        <v>834</v>
      </c>
      <c r="AJ2312" s="807">
        <v>1</v>
      </c>
      <c r="AK2312" s="807">
        <v>73</v>
      </c>
      <c r="AL2312" s="759" t="str">
        <f t="shared" si="73"/>
        <v>Vejez</v>
      </c>
    </row>
    <row r="2313" spans="1:38" ht="15">
      <c r="A2313" s="806" t="s">
        <v>905</v>
      </c>
      <c r="B2313" s="806" t="s">
        <v>818</v>
      </c>
      <c r="C2313" s="806" t="s">
        <v>788</v>
      </c>
      <c r="D2313" s="806" t="s">
        <v>784</v>
      </c>
      <c r="E2313" s="807">
        <v>2</v>
      </c>
      <c r="P2313" s="806" t="s">
        <v>832</v>
      </c>
      <c r="Q2313" s="807">
        <v>55</v>
      </c>
      <c r="R2313" s="807">
        <v>52</v>
      </c>
      <c r="S2313" s="759" t="str">
        <f t="shared" si="72"/>
        <v>Adulto</v>
      </c>
      <c r="U2313" s="886"/>
      <c r="V2313" s="887"/>
      <c r="W2313" s="887"/>
      <c r="AI2313" s="806" t="s">
        <v>834</v>
      </c>
      <c r="AJ2313" s="807">
        <v>1</v>
      </c>
      <c r="AK2313" s="807">
        <v>74</v>
      </c>
      <c r="AL2313" s="759" t="str">
        <f t="shared" si="73"/>
        <v>Vejez</v>
      </c>
    </row>
    <row r="2314" spans="1:38" ht="15">
      <c r="A2314" s="806" t="s">
        <v>905</v>
      </c>
      <c r="B2314" s="806" t="s">
        <v>818</v>
      </c>
      <c r="C2314" s="806" t="s">
        <v>783</v>
      </c>
      <c r="D2314" s="806" t="s">
        <v>789</v>
      </c>
      <c r="E2314" s="807">
        <v>2</v>
      </c>
      <c r="P2314" s="806" t="s">
        <v>832</v>
      </c>
      <c r="Q2314" s="807">
        <v>62</v>
      </c>
      <c r="R2314" s="807">
        <v>53</v>
      </c>
      <c r="S2314" s="759" t="str">
        <f t="shared" si="72"/>
        <v>Adulto</v>
      </c>
      <c r="U2314" s="886"/>
      <c r="V2314" s="887"/>
      <c r="W2314" s="887"/>
      <c r="AI2314" s="806" t="s">
        <v>834</v>
      </c>
      <c r="AJ2314" s="807">
        <v>2</v>
      </c>
      <c r="AK2314" s="807">
        <v>76</v>
      </c>
      <c r="AL2314" s="759" t="str">
        <f t="shared" si="73"/>
        <v>Vejez</v>
      </c>
    </row>
    <row r="2315" spans="1:38" ht="15">
      <c r="A2315" s="806" t="s">
        <v>905</v>
      </c>
      <c r="B2315" s="806" t="s">
        <v>818</v>
      </c>
      <c r="C2315" s="806" t="s">
        <v>783</v>
      </c>
      <c r="D2315" s="806" t="s">
        <v>784</v>
      </c>
      <c r="E2315" s="807">
        <v>3</v>
      </c>
      <c r="P2315" s="806" t="s">
        <v>832</v>
      </c>
      <c r="Q2315" s="807">
        <v>43</v>
      </c>
      <c r="R2315" s="807">
        <v>54</v>
      </c>
      <c r="S2315" s="759" t="str">
        <f t="shared" si="72"/>
        <v>Adulto</v>
      </c>
      <c r="U2315" s="886"/>
      <c r="V2315" s="887"/>
      <c r="W2315" s="887"/>
      <c r="AI2315" s="806" t="s">
        <v>834</v>
      </c>
      <c r="AJ2315" s="807">
        <v>1</v>
      </c>
      <c r="AK2315" s="807">
        <v>78</v>
      </c>
      <c r="AL2315" s="759" t="str">
        <f t="shared" si="73"/>
        <v>Vejez</v>
      </c>
    </row>
    <row r="2316" spans="1:38" ht="15">
      <c r="A2316" s="806" t="s">
        <v>906</v>
      </c>
      <c r="B2316" s="806" t="s">
        <v>782</v>
      </c>
      <c r="C2316" s="806" t="s">
        <v>788</v>
      </c>
      <c r="D2316" s="806" t="s">
        <v>789</v>
      </c>
      <c r="E2316" s="807">
        <v>10</v>
      </c>
      <c r="P2316" s="806" t="s">
        <v>832</v>
      </c>
      <c r="Q2316" s="807">
        <v>59</v>
      </c>
      <c r="R2316" s="807">
        <v>55</v>
      </c>
      <c r="S2316" s="759" t="str">
        <f t="shared" si="72"/>
        <v>Adulto</v>
      </c>
      <c r="U2316" s="886"/>
      <c r="V2316" s="887"/>
      <c r="W2316" s="887"/>
      <c r="AI2316" s="806" t="s">
        <v>834</v>
      </c>
      <c r="AJ2316" s="807">
        <v>1</v>
      </c>
      <c r="AK2316" s="807">
        <v>79</v>
      </c>
      <c r="AL2316" s="759" t="str">
        <f t="shared" si="73"/>
        <v>Vejez</v>
      </c>
    </row>
    <row r="2317" spans="1:38" ht="15">
      <c r="A2317" s="806" t="s">
        <v>906</v>
      </c>
      <c r="B2317" s="806" t="s">
        <v>782</v>
      </c>
      <c r="C2317" s="806" t="s">
        <v>788</v>
      </c>
      <c r="D2317" s="806" t="s">
        <v>784</v>
      </c>
      <c r="E2317" s="807">
        <v>3</v>
      </c>
      <c r="P2317" s="806" t="s">
        <v>832</v>
      </c>
      <c r="Q2317" s="807">
        <v>67</v>
      </c>
      <c r="R2317" s="807">
        <v>56</v>
      </c>
      <c r="S2317" s="759" t="str">
        <f t="shared" si="72"/>
        <v>Adulto</v>
      </c>
      <c r="U2317" s="886"/>
      <c r="V2317" s="887"/>
      <c r="W2317" s="887"/>
      <c r="AI2317" s="806" t="s">
        <v>834</v>
      </c>
      <c r="AJ2317" s="807">
        <v>2</v>
      </c>
      <c r="AK2317" s="807">
        <v>80</v>
      </c>
      <c r="AL2317" s="759" t="str">
        <f t="shared" si="73"/>
        <v>Vejez</v>
      </c>
    </row>
    <row r="2318" spans="1:38" ht="15">
      <c r="A2318" s="806" t="s">
        <v>906</v>
      </c>
      <c r="B2318" s="806" t="s">
        <v>782</v>
      </c>
      <c r="C2318" s="806" t="s">
        <v>783</v>
      </c>
      <c r="D2318" s="806" t="s">
        <v>789</v>
      </c>
      <c r="E2318" s="807">
        <v>8</v>
      </c>
      <c r="P2318" s="806" t="s">
        <v>832</v>
      </c>
      <c r="Q2318" s="807">
        <v>53</v>
      </c>
      <c r="R2318" s="807">
        <v>57</v>
      </c>
      <c r="S2318" s="759" t="str">
        <f t="shared" si="72"/>
        <v>Adulto</v>
      </c>
      <c r="U2318" s="886"/>
      <c r="V2318" s="887"/>
      <c r="W2318" s="887"/>
      <c r="AI2318" s="806" t="s">
        <v>834</v>
      </c>
      <c r="AJ2318" s="807">
        <v>2</v>
      </c>
      <c r="AK2318" s="807">
        <v>81</v>
      </c>
      <c r="AL2318" s="759" t="str">
        <f t="shared" si="73"/>
        <v>Vejez</v>
      </c>
    </row>
    <row r="2319" spans="1:38" ht="15">
      <c r="A2319" s="806" t="s">
        <v>906</v>
      </c>
      <c r="B2319" s="806" t="s">
        <v>782</v>
      </c>
      <c r="C2319" s="806" t="s">
        <v>783</v>
      </c>
      <c r="D2319" s="806" t="s">
        <v>784</v>
      </c>
      <c r="E2319" s="807">
        <v>9</v>
      </c>
      <c r="P2319" s="806" t="s">
        <v>832</v>
      </c>
      <c r="Q2319" s="807">
        <v>48</v>
      </c>
      <c r="R2319" s="807">
        <v>58</v>
      </c>
      <c r="S2319" s="759" t="str">
        <f t="shared" si="72"/>
        <v>Adulto</v>
      </c>
      <c r="U2319" s="886"/>
      <c r="V2319" s="887"/>
      <c r="W2319" s="887"/>
      <c r="AI2319" s="806" t="s">
        <v>834</v>
      </c>
      <c r="AJ2319" s="807">
        <v>1</v>
      </c>
      <c r="AK2319" s="807">
        <v>83</v>
      </c>
      <c r="AL2319" s="759" t="str">
        <f t="shared" si="73"/>
        <v>Vejez</v>
      </c>
    </row>
    <row r="2320" spans="1:38" ht="15">
      <c r="A2320" s="806" t="s">
        <v>906</v>
      </c>
      <c r="B2320" s="806" t="s">
        <v>662</v>
      </c>
      <c r="C2320" s="806" t="s">
        <v>788</v>
      </c>
      <c r="D2320" s="806" t="s">
        <v>789</v>
      </c>
      <c r="E2320" s="807">
        <v>684</v>
      </c>
      <c r="P2320" s="806" t="s">
        <v>832</v>
      </c>
      <c r="Q2320" s="807">
        <v>67</v>
      </c>
      <c r="R2320" s="807">
        <v>59</v>
      </c>
      <c r="S2320" s="759" t="str">
        <f t="shared" si="72"/>
        <v>Adulto</v>
      </c>
      <c r="U2320" s="886"/>
      <c r="V2320" s="887"/>
      <c r="W2320" s="887"/>
      <c r="AI2320" s="806" t="s">
        <v>834</v>
      </c>
      <c r="AJ2320" s="807">
        <v>1</v>
      </c>
      <c r="AK2320" s="807">
        <v>87</v>
      </c>
      <c r="AL2320" s="759" t="str">
        <f t="shared" si="73"/>
        <v>Vejez</v>
      </c>
    </row>
    <row r="2321" spans="1:38" ht="15">
      <c r="A2321" s="806" t="s">
        <v>906</v>
      </c>
      <c r="B2321" s="806" t="s">
        <v>662</v>
      </c>
      <c r="C2321" s="806" t="s">
        <v>788</v>
      </c>
      <c r="D2321" s="806" t="s">
        <v>784</v>
      </c>
      <c r="E2321" s="807">
        <v>705</v>
      </c>
      <c r="P2321" s="806" t="s">
        <v>832</v>
      </c>
      <c r="Q2321" s="807">
        <v>51</v>
      </c>
      <c r="R2321" s="807">
        <v>60</v>
      </c>
      <c r="S2321" s="759" t="str">
        <f t="shared" si="72"/>
        <v>Vejez</v>
      </c>
      <c r="U2321" s="886"/>
      <c r="V2321" s="887"/>
      <c r="W2321" s="887"/>
      <c r="AI2321" s="806" t="s">
        <v>834</v>
      </c>
      <c r="AJ2321" s="807">
        <v>2</v>
      </c>
      <c r="AK2321" s="807">
        <v>88</v>
      </c>
      <c r="AL2321" s="759" t="str">
        <f t="shared" si="73"/>
        <v>Vejez</v>
      </c>
    </row>
    <row r="2322" spans="1:38" ht="15">
      <c r="A2322" s="806" t="s">
        <v>906</v>
      </c>
      <c r="B2322" s="806" t="s">
        <v>662</v>
      </c>
      <c r="C2322" s="806" t="s">
        <v>783</v>
      </c>
      <c r="D2322" s="806" t="s">
        <v>789</v>
      </c>
      <c r="E2322" s="807">
        <v>793</v>
      </c>
      <c r="P2322" s="806" t="s">
        <v>832</v>
      </c>
      <c r="Q2322" s="807">
        <v>72</v>
      </c>
      <c r="R2322" s="807">
        <v>61</v>
      </c>
      <c r="S2322" s="759" t="str">
        <f t="shared" si="72"/>
        <v>Vejez</v>
      </c>
      <c r="U2322" s="886"/>
      <c r="V2322" s="887"/>
      <c r="W2322" s="887"/>
      <c r="AI2322" s="806" t="s">
        <v>834</v>
      </c>
      <c r="AJ2322" s="807">
        <v>1</v>
      </c>
      <c r="AK2322" s="807">
        <v>98</v>
      </c>
      <c r="AL2322" s="759" t="str">
        <f t="shared" si="73"/>
        <v>Vejez</v>
      </c>
    </row>
    <row r="2323" spans="1:38" ht="30">
      <c r="A2323" s="806" t="s">
        <v>906</v>
      </c>
      <c r="B2323" s="806" t="s">
        <v>662</v>
      </c>
      <c r="C2323" s="806" t="s">
        <v>783</v>
      </c>
      <c r="D2323" s="806" t="s">
        <v>784</v>
      </c>
      <c r="E2323" s="807">
        <v>729</v>
      </c>
      <c r="P2323" s="806" t="s">
        <v>832</v>
      </c>
      <c r="Q2323" s="807">
        <v>48</v>
      </c>
      <c r="R2323" s="807">
        <v>62</v>
      </c>
      <c r="S2323" s="759" t="str">
        <f t="shared" si="72"/>
        <v>Vejez</v>
      </c>
      <c r="U2323" s="886"/>
      <c r="V2323" s="887"/>
      <c r="W2323" s="887"/>
      <c r="AI2323" s="806" t="s">
        <v>835</v>
      </c>
      <c r="AJ2323" s="807">
        <v>4</v>
      </c>
      <c r="AK2323" s="807">
        <v>0</v>
      </c>
      <c r="AL2323" s="759" t="str">
        <f t="shared" si="73"/>
        <v>Primera Infancia</v>
      </c>
    </row>
    <row r="2324" spans="1:38" ht="30">
      <c r="A2324" s="806" t="s">
        <v>906</v>
      </c>
      <c r="B2324" s="806" t="s">
        <v>666</v>
      </c>
      <c r="C2324" s="806" t="s">
        <v>788</v>
      </c>
      <c r="D2324" s="806" t="s">
        <v>789</v>
      </c>
      <c r="E2324" s="807">
        <v>54</v>
      </c>
      <c r="P2324" s="806" t="s">
        <v>832</v>
      </c>
      <c r="Q2324" s="807">
        <v>63</v>
      </c>
      <c r="R2324" s="807">
        <v>63</v>
      </c>
      <c r="S2324" s="759" t="str">
        <f t="shared" si="72"/>
        <v>Vejez</v>
      </c>
      <c r="U2324" s="886"/>
      <c r="V2324" s="887"/>
      <c r="W2324" s="887"/>
      <c r="AI2324" s="806" t="s">
        <v>835</v>
      </c>
      <c r="AJ2324" s="807">
        <v>4</v>
      </c>
      <c r="AK2324" s="807">
        <v>1</v>
      </c>
      <c r="AL2324" s="759" t="str">
        <f t="shared" si="73"/>
        <v>Primera Infancia</v>
      </c>
    </row>
    <row r="2325" spans="1:38" ht="30">
      <c r="A2325" s="806" t="s">
        <v>906</v>
      </c>
      <c r="B2325" s="806" t="s">
        <v>666</v>
      </c>
      <c r="C2325" s="806" t="s">
        <v>788</v>
      </c>
      <c r="D2325" s="806" t="s">
        <v>784</v>
      </c>
      <c r="E2325" s="807">
        <v>108</v>
      </c>
      <c r="P2325" s="806" t="s">
        <v>832</v>
      </c>
      <c r="Q2325" s="807">
        <v>32</v>
      </c>
      <c r="R2325" s="807">
        <v>64</v>
      </c>
      <c r="S2325" s="759" t="str">
        <f t="shared" si="72"/>
        <v>Vejez</v>
      </c>
      <c r="U2325" s="886"/>
      <c r="V2325" s="887"/>
      <c r="W2325" s="887"/>
      <c r="AI2325" s="806" t="s">
        <v>835</v>
      </c>
      <c r="AJ2325" s="807">
        <v>8</v>
      </c>
      <c r="AK2325" s="807">
        <v>2</v>
      </c>
      <c r="AL2325" s="759" t="str">
        <f t="shared" si="73"/>
        <v>Primera Infancia</v>
      </c>
    </row>
    <row r="2326" spans="1:38" ht="30">
      <c r="A2326" s="806" t="s">
        <v>906</v>
      </c>
      <c r="B2326" s="806" t="s">
        <v>666</v>
      </c>
      <c r="C2326" s="806" t="s">
        <v>783</v>
      </c>
      <c r="D2326" s="806" t="s">
        <v>789</v>
      </c>
      <c r="E2326" s="807">
        <v>79</v>
      </c>
      <c r="P2326" s="806" t="s">
        <v>832</v>
      </c>
      <c r="Q2326" s="807">
        <v>45</v>
      </c>
      <c r="R2326" s="807">
        <v>65</v>
      </c>
      <c r="S2326" s="759" t="str">
        <f t="shared" si="72"/>
        <v>Vejez</v>
      </c>
      <c r="U2326" s="886"/>
      <c r="V2326" s="887"/>
      <c r="W2326" s="887"/>
      <c r="AI2326" s="806" t="s">
        <v>835</v>
      </c>
      <c r="AJ2326" s="807">
        <v>6</v>
      </c>
      <c r="AK2326" s="807">
        <v>3</v>
      </c>
      <c r="AL2326" s="759" t="str">
        <f t="shared" si="73"/>
        <v>Primera Infancia</v>
      </c>
    </row>
    <row r="2327" spans="1:38" ht="30">
      <c r="A2327" s="806" t="s">
        <v>906</v>
      </c>
      <c r="B2327" s="806" t="s">
        <v>666</v>
      </c>
      <c r="C2327" s="806" t="s">
        <v>783</v>
      </c>
      <c r="D2327" s="806" t="s">
        <v>784</v>
      </c>
      <c r="E2327" s="807">
        <v>100</v>
      </c>
      <c r="P2327" s="806" t="s">
        <v>832</v>
      </c>
      <c r="Q2327" s="807">
        <v>27</v>
      </c>
      <c r="R2327" s="807">
        <v>66</v>
      </c>
      <c r="S2327" s="759" t="str">
        <f t="shared" si="72"/>
        <v>Vejez</v>
      </c>
      <c r="U2327" s="886"/>
      <c r="V2327" s="887"/>
      <c r="W2327" s="887"/>
      <c r="AI2327" s="806" t="s">
        <v>835</v>
      </c>
      <c r="AJ2327" s="807">
        <v>7</v>
      </c>
      <c r="AK2327" s="807">
        <v>4</v>
      </c>
      <c r="AL2327" s="759" t="str">
        <f t="shared" si="73"/>
        <v>Primera Infancia</v>
      </c>
    </row>
    <row r="2328" spans="1:38" ht="30">
      <c r="A2328" s="806" t="s">
        <v>906</v>
      </c>
      <c r="B2328" s="806" t="s">
        <v>669</v>
      </c>
      <c r="C2328" s="806" t="s">
        <v>788</v>
      </c>
      <c r="D2328" s="806" t="s">
        <v>789</v>
      </c>
      <c r="E2328" s="807">
        <v>5</v>
      </c>
      <c r="P2328" s="806" t="s">
        <v>832</v>
      </c>
      <c r="Q2328" s="807">
        <v>42</v>
      </c>
      <c r="R2328" s="807">
        <v>67</v>
      </c>
      <c r="S2328" s="759" t="str">
        <f t="shared" si="72"/>
        <v>Vejez</v>
      </c>
      <c r="U2328" s="886"/>
      <c r="V2328" s="887"/>
      <c r="W2328" s="887"/>
      <c r="AI2328" s="806" t="s">
        <v>835</v>
      </c>
      <c r="AJ2328" s="807">
        <v>7</v>
      </c>
      <c r="AK2328" s="807">
        <v>5</v>
      </c>
      <c r="AL2328" s="759" t="str">
        <f t="shared" si="73"/>
        <v>Primera Infancia</v>
      </c>
    </row>
    <row r="2329" spans="1:38" ht="15">
      <c r="A2329" s="806" t="s">
        <v>906</v>
      </c>
      <c r="B2329" s="806" t="s">
        <v>669</v>
      </c>
      <c r="C2329" s="806" t="s">
        <v>788</v>
      </c>
      <c r="D2329" s="806" t="s">
        <v>784</v>
      </c>
      <c r="E2329" s="807">
        <v>2</v>
      </c>
      <c r="P2329" s="806" t="s">
        <v>832</v>
      </c>
      <c r="Q2329" s="807">
        <v>37</v>
      </c>
      <c r="R2329" s="807">
        <v>68</v>
      </c>
      <c r="S2329" s="759" t="str">
        <f t="shared" si="72"/>
        <v>Vejez</v>
      </c>
      <c r="U2329" s="886"/>
      <c r="V2329" s="887"/>
      <c r="W2329" s="887"/>
      <c r="AI2329" s="806" t="s">
        <v>835</v>
      </c>
      <c r="AJ2329" s="807">
        <v>6</v>
      </c>
      <c r="AK2329" s="807">
        <v>6</v>
      </c>
      <c r="AL2329" s="759" t="str">
        <f t="shared" si="73"/>
        <v>Infancia</v>
      </c>
    </row>
    <row r="2330" spans="1:38" ht="15">
      <c r="A2330" s="806" t="s">
        <v>906</v>
      </c>
      <c r="B2330" s="806" t="s">
        <v>669</v>
      </c>
      <c r="C2330" s="806" t="s">
        <v>783</v>
      </c>
      <c r="D2330" s="806" t="s">
        <v>789</v>
      </c>
      <c r="E2330" s="807">
        <v>4</v>
      </c>
      <c r="P2330" s="806" t="s">
        <v>832</v>
      </c>
      <c r="Q2330" s="807">
        <v>30</v>
      </c>
      <c r="R2330" s="807">
        <v>69</v>
      </c>
      <c r="S2330" s="759" t="str">
        <f t="shared" si="72"/>
        <v>Vejez</v>
      </c>
      <c r="U2330" s="886"/>
      <c r="V2330" s="887"/>
      <c r="W2330" s="887"/>
      <c r="AI2330" s="806" t="s">
        <v>835</v>
      </c>
      <c r="AJ2330" s="807">
        <v>3</v>
      </c>
      <c r="AK2330" s="807">
        <v>7</v>
      </c>
      <c r="AL2330" s="759" t="str">
        <f t="shared" si="73"/>
        <v>Infancia</v>
      </c>
    </row>
    <row r="2331" spans="1:38" ht="15">
      <c r="A2331" s="806" t="s">
        <v>906</v>
      </c>
      <c r="B2331" s="806" t="s">
        <v>669</v>
      </c>
      <c r="C2331" s="806" t="s">
        <v>783</v>
      </c>
      <c r="D2331" s="806" t="s">
        <v>784</v>
      </c>
      <c r="E2331" s="807">
        <v>3</v>
      </c>
      <c r="P2331" s="806" t="s">
        <v>832</v>
      </c>
      <c r="Q2331" s="807">
        <v>26</v>
      </c>
      <c r="R2331" s="807">
        <v>70</v>
      </c>
      <c r="S2331" s="759" t="str">
        <f t="shared" si="72"/>
        <v>Vejez</v>
      </c>
      <c r="U2331" s="886"/>
      <c r="V2331" s="887"/>
      <c r="W2331" s="887"/>
      <c r="AI2331" s="806" t="s">
        <v>835</v>
      </c>
      <c r="AJ2331" s="807">
        <v>4</v>
      </c>
      <c r="AK2331" s="807">
        <v>8</v>
      </c>
      <c r="AL2331" s="759" t="str">
        <f t="shared" si="73"/>
        <v>Infancia</v>
      </c>
    </row>
    <row r="2332" spans="1:38" ht="15">
      <c r="A2332" s="806" t="s">
        <v>906</v>
      </c>
      <c r="B2332" s="806" t="s">
        <v>787</v>
      </c>
      <c r="C2332" s="806" t="s">
        <v>788</v>
      </c>
      <c r="D2332" s="806" t="s">
        <v>784</v>
      </c>
      <c r="E2332" s="807">
        <v>2</v>
      </c>
      <c r="P2332" s="806" t="s">
        <v>832</v>
      </c>
      <c r="Q2332" s="807">
        <v>29</v>
      </c>
      <c r="R2332" s="807">
        <v>71</v>
      </c>
      <c r="S2332" s="759" t="str">
        <f t="shared" si="72"/>
        <v>Vejez</v>
      </c>
      <c r="U2332" s="886"/>
      <c r="V2332" s="887"/>
      <c r="W2332" s="887"/>
      <c r="AI2332" s="806" t="s">
        <v>835</v>
      </c>
      <c r="AJ2332" s="807">
        <v>7</v>
      </c>
      <c r="AK2332" s="807">
        <v>9</v>
      </c>
      <c r="AL2332" s="759" t="str">
        <f t="shared" si="73"/>
        <v>Infancia</v>
      </c>
    </row>
    <row r="2333" spans="1:38" ht="15">
      <c r="A2333" s="806" t="s">
        <v>906</v>
      </c>
      <c r="B2333" s="806" t="s">
        <v>787</v>
      </c>
      <c r="C2333" s="806" t="s">
        <v>783</v>
      </c>
      <c r="D2333" s="806" t="s">
        <v>789</v>
      </c>
      <c r="E2333" s="807">
        <v>1</v>
      </c>
      <c r="P2333" s="806" t="s">
        <v>832</v>
      </c>
      <c r="Q2333" s="807">
        <v>23</v>
      </c>
      <c r="R2333" s="807">
        <v>72</v>
      </c>
      <c r="S2333" s="759" t="str">
        <f t="shared" si="72"/>
        <v>Vejez</v>
      </c>
      <c r="U2333" s="886"/>
      <c r="V2333" s="887"/>
      <c r="W2333" s="887"/>
      <c r="AI2333" s="806" t="s">
        <v>835</v>
      </c>
      <c r="AJ2333" s="807">
        <v>15</v>
      </c>
      <c r="AK2333" s="807">
        <v>10</v>
      </c>
      <c r="AL2333" s="759" t="str">
        <f t="shared" si="73"/>
        <v>Infancia</v>
      </c>
    </row>
    <row r="2334" spans="1:38" ht="15">
      <c r="A2334" s="806" t="s">
        <v>906</v>
      </c>
      <c r="B2334" s="806" t="s">
        <v>787</v>
      </c>
      <c r="C2334" s="806" t="s">
        <v>783</v>
      </c>
      <c r="D2334" s="806" t="s">
        <v>784</v>
      </c>
      <c r="E2334" s="807">
        <v>1</v>
      </c>
      <c r="P2334" s="806" t="s">
        <v>832</v>
      </c>
      <c r="Q2334" s="807">
        <v>29</v>
      </c>
      <c r="R2334" s="807">
        <v>73</v>
      </c>
      <c r="S2334" s="759" t="str">
        <f t="shared" si="72"/>
        <v>Vejez</v>
      </c>
      <c r="U2334" s="886"/>
      <c r="V2334" s="887"/>
      <c r="W2334" s="887"/>
      <c r="AI2334" s="806" t="s">
        <v>835</v>
      </c>
      <c r="AJ2334" s="807">
        <v>6</v>
      </c>
      <c r="AK2334" s="807">
        <v>11</v>
      </c>
      <c r="AL2334" s="759" t="str">
        <f t="shared" si="73"/>
        <v>Infancia</v>
      </c>
    </row>
    <row r="2335" spans="1:38" ht="30">
      <c r="A2335" s="806" t="s">
        <v>906</v>
      </c>
      <c r="B2335" s="806" t="s">
        <v>815</v>
      </c>
      <c r="C2335" s="806" t="s">
        <v>788</v>
      </c>
      <c r="D2335" s="806" t="s">
        <v>789</v>
      </c>
      <c r="E2335" s="807">
        <v>1711</v>
      </c>
      <c r="P2335" s="806" t="s">
        <v>832</v>
      </c>
      <c r="Q2335" s="807">
        <v>22</v>
      </c>
      <c r="R2335" s="807">
        <v>74</v>
      </c>
      <c r="S2335" s="759" t="str">
        <f t="shared" si="72"/>
        <v>Vejez</v>
      </c>
      <c r="U2335" s="886"/>
      <c r="V2335" s="887"/>
      <c r="W2335" s="887"/>
      <c r="AI2335" s="806" t="s">
        <v>835</v>
      </c>
      <c r="AJ2335" s="807">
        <v>12</v>
      </c>
      <c r="AK2335" s="807">
        <v>12</v>
      </c>
      <c r="AL2335" s="759" t="str">
        <f t="shared" si="73"/>
        <v>Adolescente</v>
      </c>
    </row>
    <row r="2336" spans="1:38" ht="30">
      <c r="A2336" s="806" t="s">
        <v>906</v>
      </c>
      <c r="B2336" s="806" t="s">
        <v>815</v>
      </c>
      <c r="C2336" s="806" t="s">
        <v>788</v>
      </c>
      <c r="D2336" s="806" t="s">
        <v>784</v>
      </c>
      <c r="E2336" s="807">
        <v>1856</v>
      </c>
      <c r="P2336" s="806" t="s">
        <v>832</v>
      </c>
      <c r="Q2336" s="807">
        <v>22</v>
      </c>
      <c r="R2336" s="807">
        <v>75</v>
      </c>
      <c r="S2336" s="759" t="str">
        <f t="shared" si="72"/>
        <v>Vejez</v>
      </c>
      <c r="U2336" s="886"/>
      <c r="V2336" s="887"/>
      <c r="W2336" s="887"/>
      <c r="AI2336" s="806" t="s">
        <v>835</v>
      </c>
      <c r="AJ2336" s="807">
        <v>13</v>
      </c>
      <c r="AK2336" s="807">
        <v>13</v>
      </c>
      <c r="AL2336" s="759" t="str">
        <f t="shared" si="73"/>
        <v>Adolescente</v>
      </c>
    </row>
    <row r="2337" spans="1:38" ht="30">
      <c r="A2337" s="806" t="s">
        <v>906</v>
      </c>
      <c r="B2337" s="806" t="s">
        <v>815</v>
      </c>
      <c r="C2337" s="806" t="s">
        <v>783</v>
      </c>
      <c r="D2337" s="806" t="s">
        <v>789</v>
      </c>
      <c r="E2337" s="807">
        <v>1702</v>
      </c>
      <c r="P2337" s="806" t="s">
        <v>832</v>
      </c>
      <c r="Q2337" s="807">
        <v>16</v>
      </c>
      <c r="R2337" s="807">
        <v>76</v>
      </c>
      <c r="S2337" s="759" t="str">
        <f t="shared" si="72"/>
        <v>Vejez</v>
      </c>
      <c r="U2337" s="886"/>
      <c r="V2337" s="887"/>
      <c r="W2337" s="887"/>
      <c r="AI2337" s="806" t="s">
        <v>835</v>
      </c>
      <c r="AJ2337" s="807">
        <v>9</v>
      </c>
      <c r="AK2337" s="807">
        <v>14</v>
      </c>
      <c r="AL2337" s="759" t="str">
        <f t="shared" si="73"/>
        <v>Adolescente</v>
      </c>
    </row>
    <row r="2338" spans="1:38" ht="30">
      <c r="A2338" s="806" t="s">
        <v>906</v>
      </c>
      <c r="B2338" s="806" t="s">
        <v>815</v>
      </c>
      <c r="C2338" s="806" t="s">
        <v>783</v>
      </c>
      <c r="D2338" s="806" t="s">
        <v>784</v>
      </c>
      <c r="E2338" s="807">
        <v>1669</v>
      </c>
      <c r="P2338" s="806" t="s">
        <v>832</v>
      </c>
      <c r="Q2338" s="807">
        <v>10</v>
      </c>
      <c r="R2338" s="807">
        <v>77</v>
      </c>
      <c r="S2338" s="759" t="str">
        <f t="shared" si="72"/>
        <v>Vejez</v>
      </c>
      <c r="U2338" s="886"/>
      <c r="V2338" s="887"/>
      <c r="W2338" s="887"/>
      <c r="AI2338" s="806" t="s">
        <v>835</v>
      </c>
      <c r="AJ2338" s="807">
        <v>8</v>
      </c>
      <c r="AK2338" s="807">
        <v>15</v>
      </c>
      <c r="AL2338" s="759" t="str">
        <f t="shared" si="73"/>
        <v>Adolescente</v>
      </c>
    </row>
    <row r="2339" spans="1:38" ht="30">
      <c r="A2339" s="806" t="s">
        <v>906</v>
      </c>
      <c r="B2339" s="806" t="s">
        <v>818</v>
      </c>
      <c r="C2339" s="806" t="s">
        <v>788</v>
      </c>
      <c r="D2339" s="806" t="s">
        <v>789</v>
      </c>
      <c r="E2339" s="807">
        <v>1</v>
      </c>
      <c r="P2339" s="806" t="s">
        <v>832</v>
      </c>
      <c r="Q2339" s="807">
        <v>20</v>
      </c>
      <c r="R2339" s="807">
        <v>78</v>
      </c>
      <c r="S2339" s="759" t="str">
        <f t="shared" si="72"/>
        <v>Vejez</v>
      </c>
      <c r="U2339" s="886"/>
      <c r="V2339" s="887"/>
      <c r="W2339" s="887"/>
      <c r="AI2339" s="806" t="s">
        <v>835</v>
      </c>
      <c r="AJ2339" s="807">
        <v>9</v>
      </c>
      <c r="AK2339" s="807">
        <v>16</v>
      </c>
      <c r="AL2339" s="759" t="str">
        <f t="shared" si="73"/>
        <v>Adolescente</v>
      </c>
    </row>
    <row r="2340" spans="1:38" ht="30">
      <c r="A2340" s="806" t="s">
        <v>906</v>
      </c>
      <c r="B2340" s="806" t="s">
        <v>818</v>
      </c>
      <c r="C2340" s="806" t="s">
        <v>788</v>
      </c>
      <c r="D2340" s="806" t="s">
        <v>784</v>
      </c>
      <c r="E2340" s="807">
        <v>3</v>
      </c>
      <c r="P2340" s="806" t="s">
        <v>832</v>
      </c>
      <c r="Q2340" s="807">
        <v>15</v>
      </c>
      <c r="R2340" s="807">
        <v>79</v>
      </c>
      <c r="S2340" s="759" t="str">
        <f t="shared" si="72"/>
        <v>Vejez</v>
      </c>
      <c r="U2340" s="886"/>
      <c r="V2340" s="887"/>
      <c r="W2340" s="887"/>
      <c r="AI2340" s="806" t="s">
        <v>835</v>
      </c>
      <c r="AJ2340" s="807">
        <v>13</v>
      </c>
      <c r="AK2340" s="807">
        <v>17</v>
      </c>
      <c r="AL2340" s="759" t="str">
        <f t="shared" si="73"/>
        <v>Adolescente</v>
      </c>
    </row>
    <row r="2341" spans="1:38" ht="15">
      <c r="A2341" s="806" t="s">
        <v>906</v>
      </c>
      <c r="B2341" s="806" t="s">
        <v>818</v>
      </c>
      <c r="C2341" s="806" t="s">
        <v>783</v>
      </c>
      <c r="D2341" s="806" t="s">
        <v>789</v>
      </c>
      <c r="E2341" s="807">
        <v>5</v>
      </c>
      <c r="P2341" s="806" t="s">
        <v>832</v>
      </c>
      <c r="Q2341" s="807">
        <v>19</v>
      </c>
      <c r="R2341" s="807">
        <v>80</v>
      </c>
      <c r="S2341" s="759" t="str">
        <f t="shared" si="72"/>
        <v>Vejez</v>
      </c>
      <c r="U2341" s="886"/>
      <c r="V2341" s="887"/>
      <c r="W2341" s="887"/>
      <c r="AI2341" s="806" t="s">
        <v>835</v>
      </c>
      <c r="AJ2341" s="807">
        <v>11</v>
      </c>
      <c r="AK2341" s="807">
        <v>18</v>
      </c>
      <c r="AL2341" s="759" t="str">
        <f t="shared" si="73"/>
        <v>Juventud</v>
      </c>
    </row>
    <row r="2342" spans="1:38" ht="15">
      <c r="A2342" s="806" t="s">
        <v>907</v>
      </c>
      <c r="B2342" s="806" t="s">
        <v>662</v>
      </c>
      <c r="C2342" s="806" t="s">
        <v>788</v>
      </c>
      <c r="D2342" s="806" t="s">
        <v>789</v>
      </c>
      <c r="E2342" s="807">
        <v>1320</v>
      </c>
      <c r="P2342" s="806" t="s">
        <v>832</v>
      </c>
      <c r="Q2342" s="807">
        <v>9</v>
      </c>
      <c r="R2342" s="807">
        <v>81</v>
      </c>
      <c r="S2342" s="759" t="str">
        <f t="shared" si="72"/>
        <v>Vejez</v>
      </c>
      <c r="U2342" s="886"/>
      <c r="V2342" s="887"/>
      <c r="W2342" s="887"/>
      <c r="AI2342" s="806" t="s">
        <v>835</v>
      </c>
      <c r="AJ2342" s="807">
        <v>6</v>
      </c>
      <c r="AK2342" s="807">
        <v>19</v>
      </c>
      <c r="AL2342" s="759" t="str">
        <f t="shared" si="73"/>
        <v>Juventud</v>
      </c>
    </row>
    <row r="2343" spans="1:38" ht="15">
      <c r="A2343" s="806" t="s">
        <v>907</v>
      </c>
      <c r="B2343" s="806" t="s">
        <v>662</v>
      </c>
      <c r="C2343" s="806" t="s">
        <v>788</v>
      </c>
      <c r="D2343" s="806" t="s">
        <v>784</v>
      </c>
      <c r="E2343" s="807">
        <v>1435</v>
      </c>
      <c r="P2343" s="806" t="s">
        <v>832</v>
      </c>
      <c r="Q2343" s="807">
        <v>11</v>
      </c>
      <c r="R2343" s="807">
        <v>82</v>
      </c>
      <c r="S2343" s="759" t="str">
        <f t="shared" si="72"/>
        <v>Vejez</v>
      </c>
      <c r="U2343" s="886"/>
      <c r="V2343" s="887"/>
      <c r="W2343" s="887"/>
      <c r="AI2343" s="806" t="s">
        <v>835</v>
      </c>
      <c r="AJ2343" s="807">
        <v>5</v>
      </c>
      <c r="AK2343" s="807">
        <v>20</v>
      </c>
      <c r="AL2343" s="759" t="str">
        <f t="shared" si="73"/>
        <v>Juventud</v>
      </c>
    </row>
    <row r="2344" spans="1:38" ht="15">
      <c r="A2344" s="806" t="s">
        <v>907</v>
      </c>
      <c r="B2344" s="806" t="s">
        <v>662</v>
      </c>
      <c r="C2344" s="806" t="s">
        <v>783</v>
      </c>
      <c r="D2344" s="806" t="s">
        <v>789</v>
      </c>
      <c r="E2344" s="807">
        <v>1176</v>
      </c>
      <c r="P2344" s="806" t="s">
        <v>832</v>
      </c>
      <c r="Q2344" s="807">
        <v>4</v>
      </c>
      <c r="R2344" s="807">
        <v>83</v>
      </c>
      <c r="S2344" s="759" t="str">
        <f t="shared" si="72"/>
        <v>Vejez</v>
      </c>
      <c r="U2344" s="886"/>
      <c r="V2344" s="887"/>
      <c r="W2344" s="887"/>
      <c r="AI2344" s="806" t="s">
        <v>835</v>
      </c>
      <c r="AJ2344" s="807">
        <v>11</v>
      </c>
      <c r="AK2344" s="807">
        <v>21</v>
      </c>
      <c r="AL2344" s="759" t="str">
        <f t="shared" si="73"/>
        <v>Juventud</v>
      </c>
    </row>
    <row r="2345" spans="1:38" ht="15">
      <c r="A2345" s="806" t="s">
        <v>907</v>
      </c>
      <c r="B2345" s="806" t="s">
        <v>662</v>
      </c>
      <c r="C2345" s="806" t="s">
        <v>783</v>
      </c>
      <c r="D2345" s="806" t="s">
        <v>784</v>
      </c>
      <c r="E2345" s="807">
        <v>1330</v>
      </c>
      <c r="P2345" s="806" t="s">
        <v>832</v>
      </c>
      <c r="Q2345" s="807">
        <v>10</v>
      </c>
      <c r="R2345" s="807">
        <v>84</v>
      </c>
      <c r="S2345" s="759" t="str">
        <f t="shared" si="72"/>
        <v>Vejez</v>
      </c>
      <c r="U2345" s="886"/>
      <c r="V2345" s="887"/>
      <c r="W2345" s="887"/>
      <c r="AI2345" s="806" t="s">
        <v>835</v>
      </c>
      <c r="AJ2345" s="807">
        <v>11</v>
      </c>
      <c r="AK2345" s="807">
        <v>22</v>
      </c>
      <c r="AL2345" s="759" t="str">
        <f t="shared" si="73"/>
        <v>Juventud</v>
      </c>
    </row>
    <row r="2346" spans="1:38" ht="15">
      <c r="A2346" s="806" t="s">
        <v>907</v>
      </c>
      <c r="B2346" s="806" t="s">
        <v>666</v>
      </c>
      <c r="C2346" s="806" t="s">
        <v>788</v>
      </c>
      <c r="D2346" s="806" t="s">
        <v>789</v>
      </c>
      <c r="E2346" s="807">
        <v>948</v>
      </c>
      <c r="P2346" s="806" t="s">
        <v>832</v>
      </c>
      <c r="Q2346" s="807">
        <v>8</v>
      </c>
      <c r="R2346" s="807">
        <v>85</v>
      </c>
      <c r="S2346" s="759" t="str">
        <f t="shared" si="72"/>
        <v>Vejez</v>
      </c>
      <c r="U2346" s="886"/>
      <c r="V2346" s="887"/>
      <c r="W2346" s="887"/>
      <c r="AI2346" s="806" t="s">
        <v>835</v>
      </c>
      <c r="AJ2346" s="807">
        <v>16</v>
      </c>
      <c r="AK2346" s="807">
        <v>23</v>
      </c>
      <c r="AL2346" s="759" t="str">
        <f t="shared" si="73"/>
        <v>Juventud</v>
      </c>
    </row>
    <row r="2347" spans="1:38" ht="15">
      <c r="A2347" s="806" t="s">
        <v>907</v>
      </c>
      <c r="B2347" s="806" t="s">
        <v>666</v>
      </c>
      <c r="C2347" s="806" t="s">
        <v>788</v>
      </c>
      <c r="D2347" s="806" t="s">
        <v>784</v>
      </c>
      <c r="E2347" s="807">
        <v>469</v>
      </c>
      <c r="P2347" s="806" t="s">
        <v>832</v>
      </c>
      <c r="Q2347" s="807">
        <v>8</v>
      </c>
      <c r="R2347" s="807">
        <v>86</v>
      </c>
      <c r="S2347" s="759" t="str">
        <f t="shared" si="72"/>
        <v>Vejez</v>
      </c>
      <c r="U2347" s="886"/>
      <c r="V2347" s="887"/>
      <c r="W2347" s="887"/>
      <c r="AI2347" s="806" t="s">
        <v>835</v>
      </c>
      <c r="AJ2347" s="807">
        <v>10</v>
      </c>
      <c r="AK2347" s="807">
        <v>24</v>
      </c>
      <c r="AL2347" s="759" t="str">
        <f t="shared" si="73"/>
        <v>Juventud</v>
      </c>
    </row>
    <row r="2348" spans="1:38" ht="15">
      <c r="A2348" s="806" t="s">
        <v>907</v>
      </c>
      <c r="B2348" s="806" t="s">
        <v>666</v>
      </c>
      <c r="C2348" s="806" t="s">
        <v>783</v>
      </c>
      <c r="D2348" s="806" t="s">
        <v>789</v>
      </c>
      <c r="E2348" s="807">
        <v>818</v>
      </c>
      <c r="P2348" s="806" t="s">
        <v>832</v>
      </c>
      <c r="Q2348" s="807">
        <v>7</v>
      </c>
      <c r="R2348" s="807">
        <v>87</v>
      </c>
      <c r="S2348" s="759" t="str">
        <f t="shared" si="72"/>
        <v>Vejez</v>
      </c>
      <c r="U2348" s="886"/>
      <c r="V2348" s="887"/>
      <c r="W2348" s="887"/>
      <c r="AI2348" s="806" t="s">
        <v>835</v>
      </c>
      <c r="AJ2348" s="807">
        <v>15</v>
      </c>
      <c r="AK2348" s="807">
        <v>25</v>
      </c>
      <c r="AL2348" s="759" t="str">
        <f t="shared" si="73"/>
        <v>Juventud</v>
      </c>
    </row>
    <row r="2349" spans="1:38" ht="15">
      <c r="A2349" s="806" t="s">
        <v>907</v>
      </c>
      <c r="B2349" s="806" t="s">
        <v>666</v>
      </c>
      <c r="C2349" s="806" t="s">
        <v>783</v>
      </c>
      <c r="D2349" s="806" t="s">
        <v>784</v>
      </c>
      <c r="E2349" s="807">
        <v>383</v>
      </c>
      <c r="P2349" s="806" t="s">
        <v>832</v>
      </c>
      <c r="Q2349" s="807">
        <v>9</v>
      </c>
      <c r="R2349" s="807">
        <v>88</v>
      </c>
      <c r="S2349" s="759" t="str">
        <f t="shared" si="72"/>
        <v>Vejez</v>
      </c>
      <c r="U2349" s="886"/>
      <c r="V2349" s="887"/>
      <c r="W2349" s="887"/>
      <c r="AI2349" s="806" t="s">
        <v>835</v>
      </c>
      <c r="AJ2349" s="807">
        <v>10</v>
      </c>
      <c r="AK2349" s="807">
        <v>26</v>
      </c>
      <c r="AL2349" s="759" t="str">
        <f t="shared" si="73"/>
        <v>Juventud</v>
      </c>
    </row>
    <row r="2350" spans="1:38" ht="15">
      <c r="A2350" s="806" t="s">
        <v>907</v>
      </c>
      <c r="B2350" s="806" t="s">
        <v>669</v>
      </c>
      <c r="C2350" s="806" t="s">
        <v>788</v>
      </c>
      <c r="D2350" s="806" t="s">
        <v>789</v>
      </c>
      <c r="E2350" s="807">
        <v>11</v>
      </c>
      <c r="P2350" s="806" t="s">
        <v>832</v>
      </c>
      <c r="Q2350" s="807">
        <v>4</v>
      </c>
      <c r="R2350" s="807">
        <v>89</v>
      </c>
      <c r="S2350" s="759" t="str">
        <f t="shared" si="72"/>
        <v>Vejez</v>
      </c>
      <c r="U2350" s="886"/>
      <c r="V2350" s="887"/>
      <c r="W2350" s="887"/>
      <c r="AI2350" s="806" t="s">
        <v>835</v>
      </c>
      <c r="AJ2350" s="807">
        <v>13</v>
      </c>
      <c r="AK2350" s="807">
        <v>27</v>
      </c>
      <c r="AL2350" s="759" t="str">
        <f t="shared" si="73"/>
        <v>Juventud</v>
      </c>
    </row>
    <row r="2351" spans="1:38" ht="15">
      <c r="A2351" s="806" t="s">
        <v>907</v>
      </c>
      <c r="B2351" s="806" t="s">
        <v>669</v>
      </c>
      <c r="C2351" s="806" t="s">
        <v>788</v>
      </c>
      <c r="D2351" s="806" t="s">
        <v>784</v>
      </c>
      <c r="E2351" s="807">
        <v>8</v>
      </c>
      <c r="P2351" s="806" t="s">
        <v>832</v>
      </c>
      <c r="Q2351" s="807">
        <v>6</v>
      </c>
      <c r="R2351" s="807">
        <v>90</v>
      </c>
      <c r="S2351" s="759" t="str">
        <f t="shared" si="72"/>
        <v>Vejez</v>
      </c>
      <c r="U2351" s="886"/>
      <c r="V2351" s="887"/>
      <c r="W2351" s="887"/>
      <c r="AI2351" s="806" t="s">
        <v>835</v>
      </c>
      <c r="AJ2351" s="807">
        <v>9</v>
      </c>
      <c r="AK2351" s="807">
        <v>28</v>
      </c>
      <c r="AL2351" s="759" t="str">
        <f t="shared" si="73"/>
        <v>Juventud</v>
      </c>
    </row>
    <row r="2352" spans="1:38" ht="15">
      <c r="A2352" s="806" t="s">
        <v>907</v>
      </c>
      <c r="B2352" s="806" t="s">
        <v>669</v>
      </c>
      <c r="C2352" s="806" t="s">
        <v>783</v>
      </c>
      <c r="D2352" s="806" t="s">
        <v>789</v>
      </c>
      <c r="E2352" s="807">
        <v>1</v>
      </c>
      <c r="P2352" s="806" t="s">
        <v>832</v>
      </c>
      <c r="Q2352" s="807">
        <v>4</v>
      </c>
      <c r="R2352" s="807">
        <v>91</v>
      </c>
      <c r="S2352" s="759" t="str">
        <f t="shared" si="72"/>
        <v>Vejez</v>
      </c>
      <c r="U2352" s="886"/>
      <c r="V2352" s="887"/>
      <c r="W2352" s="887"/>
      <c r="AI2352" s="806" t="s">
        <v>835</v>
      </c>
      <c r="AJ2352" s="807">
        <v>12</v>
      </c>
      <c r="AK2352" s="807">
        <v>29</v>
      </c>
      <c r="AL2352" s="759" t="str">
        <f t="shared" si="73"/>
        <v>Adulto</v>
      </c>
    </row>
    <row r="2353" spans="1:38" ht="15">
      <c r="A2353" s="806" t="s">
        <v>907</v>
      </c>
      <c r="B2353" s="806" t="s">
        <v>669</v>
      </c>
      <c r="C2353" s="806" t="s">
        <v>783</v>
      </c>
      <c r="D2353" s="806" t="s">
        <v>784</v>
      </c>
      <c r="E2353" s="807">
        <v>7</v>
      </c>
      <c r="P2353" s="806" t="s">
        <v>832</v>
      </c>
      <c r="Q2353" s="807">
        <v>5</v>
      </c>
      <c r="R2353" s="807">
        <v>92</v>
      </c>
      <c r="S2353" s="759" t="str">
        <f t="shared" si="72"/>
        <v>Vejez</v>
      </c>
      <c r="U2353" s="886"/>
      <c r="V2353" s="887"/>
      <c r="W2353" s="887"/>
      <c r="AI2353" s="806" t="s">
        <v>835</v>
      </c>
      <c r="AJ2353" s="807">
        <v>13</v>
      </c>
      <c r="AK2353" s="807">
        <v>30</v>
      </c>
      <c r="AL2353" s="759" t="str">
        <f t="shared" si="73"/>
        <v>Adulto</v>
      </c>
    </row>
    <row r="2354" spans="1:38" ht="15">
      <c r="A2354" s="806" t="s">
        <v>907</v>
      </c>
      <c r="B2354" s="806" t="s">
        <v>787</v>
      </c>
      <c r="C2354" s="806" t="s">
        <v>788</v>
      </c>
      <c r="D2354" s="806" t="s">
        <v>789</v>
      </c>
      <c r="E2354" s="807">
        <v>3</v>
      </c>
      <c r="P2354" s="806" t="s">
        <v>832</v>
      </c>
      <c r="Q2354" s="807">
        <v>2</v>
      </c>
      <c r="R2354" s="807">
        <v>94</v>
      </c>
      <c r="S2354" s="759" t="str">
        <f t="shared" si="72"/>
        <v>Vejez</v>
      </c>
      <c r="U2354" s="886"/>
      <c r="V2354" s="887"/>
      <c r="W2354" s="887"/>
      <c r="AI2354" s="806" t="s">
        <v>835</v>
      </c>
      <c r="AJ2354" s="807">
        <v>15</v>
      </c>
      <c r="AK2354" s="807">
        <v>31</v>
      </c>
      <c r="AL2354" s="759" t="str">
        <f t="shared" si="73"/>
        <v>Adulto</v>
      </c>
    </row>
    <row r="2355" spans="1:38" ht="15">
      <c r="A2355" s="806" t="s">
        <v>907</v>
      </c>
      <c r="B2355" s="806" t="s">
        <v>787</v>
      </c>
      <c r="C2355" s="806" t="s">
        <v>788</v>
      </c>
      <c r="D2355" s="806" t="s">
        <v>784</v>
      </c>
      <c r="E2355" s="807">
        <v>2</v>
      </c>
      <c r="P2355" s="806" t="s">
        <v>832</v>
      </c>
      <c r="Q2355" s="807">
        <v>2</v>
      </c>
      <c r="R2355" s="807">
        <v>95</v>
      </c>
      <c r="S2355" s="759" t="str">
        <f t="shared" si="72"/>
        <v>Vejez</v>
      </c>
      <c r="U2355" s="886"/>
      <c r="V2355" s="887"/>
      <c r="W2355" s="887"/>
      <c r="AI2355" s="806" t="s">
        <v>835</v>
      </c>
      <c r="AJ2355" s="807">
        <v>14</v>
      </c>
      <c r="AK2355" s="807">
        <v>32</v>
      </c>
      <c r="AL2355" s="759" t="str">
        <f t="shared" si="73"/>
        <v>Adulto</v>
      </c>
    </row>
    <row r="2356" spans="1:38" ht="15">
      <c r="A2356" s="806" t="s">
        <v>907</v>
      </c>
      <c r="B2356" s="806" t="s">
        <v>787</v>
      </c>
      <c r="C2356" s="806" t="s">
        <v>783</v>
      </c>
      <c r="D2356" s="806" t="s">
        <v>789</v>
      </c>
      <c r="E2356" s="807">
        <v>4</v>
      </c>
      <c r="P2356" s="806" t="s">
        <v>832</v>
      </c>
      <c r="Q2356" s="807">
        <v>1</v>
      </c>
      <c r="R2356" s="807">
        <v>97</v>
      </c>
      <c r="S2356" s="759" t="str">
        <f t="shared" si="72"/>
        <v>Vejez</v>
      </c>
      <c r="U2356" s="886"/>
      <c r="V2356" s="887"/>
      <c r="W2356" s="887"/>
      <c r="AI2356" s="806" t="s">
        <v>835</v>
      </c>
      <c r="AJ2356" s="807">
        <v>16</v>
      </c>
      <c r="AK2356" s="807">
        <v>33</v>
      </c>
      <c r="AL2356" s="759" t="str">
        <f t="shared" si="73"/>
        <v>Adulto</v>
      </c>
    </row>
    <row r="2357" spans="1:38" ht="15">
      <c r="A2357" s="806" t="s">
        <v>907</v>
      </c>
      <c r="B2357" s="806" t="s">
        <v>787</v>
      </c>
      <c r="C2357" s="806" t="s">
        <v>783</v>
      </c>
      <c r="D2357" s="806" t="s">
        <v>784</v>
      </c>
      <c r="E2357" s="807">
        <v>3</v>
      </c>
      <c r="P2357" s="806" t="s">
        <v>832</v>
      </c>
      <c r="Q2357" s="807">
        <v>1</v>
      </c>
      <c r="R2357" s="807">
        <v>98</v>
      </c>
      <c r="S2357" s="759" t="str">
        <f t="shared" si="72"/>
        <v>Vejez</v>
      </c>
      <c r="U2357" s="886"/>
      <c r="V2357" s="887"/>
      <c r="W2357" s="887"/>
      <c r="AI2357" s="806" t="s">
        <v>835</v>
      </c>
      <c r="AJ2357" s="807">
        <v>13</v>
      </c>
      <c r="AK2357" s="807">
        <v>34</v>
      </c>
      <c r="AL2357" s="759" t="str">
        <f t="shared" si="73"/>
        <v>Adulto</v>
      </c>
    </row>
    <row r="2358" spans="1:38" ht="15">
      <c r="A2358" s="806" t="s">
        <v>907</v>
      </c>
      <c r="B2358" s="806" t="s">
        <v>792</v>
      </c>
      <c r="C2358" s="806" t="s">
        <v>788</v>
      </c>
      <c r="D2358" s="806" t="s">
        <v>789</v>
      </c>
      <c r="E2358" s="807">
        <v>1</v>
      </c>
      <c r="P2358" s="806" t="s">
        <v>832</v>
      </c>
      <c r="Q2358" s="807">
        <v>1</v>
      </c>
      <c r="R2358" s="807">
        <v>99</v>
      </c>
      <c r="S2358" s="759" t="str">
        <f t="shared" si="72"/>
        <v>Vejez</v>
      </c>
      <c r="U2358" s="886"/>
      <c r="V2358" s="887"/>
      <c r="W2358" s="887"/>
      <c r="AI2358" s="806" t="s">
        <v>835</v>
      </c>
      <c r="AJ2358" s="807">
        <v>12</v>
      </c>
      <c r="AK2358" s="807">
        <v>35</v>
      </c>
      <c r="AL2358" s="759" t="str">
        <f t="shared" si="73"/>
        <v>Adulto</v>
      </c>
    </row>
    <row r="2359" spans="1:38" ht="15">
      <c r="A2359" s="806" t="s">
        <v>907</v>
      </c>
      <c r="B2359" s="806" t="s">
        <v>792</v>
      </c>
      <c r="C2359" s="806" t="s">
        <v>783</v>
      </c>
      <c r="D2359" s="806" t="s">
        <v>784</v>
      </c>
      <c r="E2359" s="807">
        <v>1</v>
      </c>
      <c r="P2359" s="806" t="s">
        <v>832</v>
      </c>
      <c r="Q2359" s="807">
        <v>1</v>
      </c>
      <c r="R2359" s="807">
        <v>100</v>
      </c>
      <c r="S2359" s="759" t="str">
        <f t="shared" si="72"/>
        <v>Vejez</v>
      </c>
      <c r="U2359" s="886"/>
      <c r="V2359" s="887"/>
      <c r="W2359" s="887"/>
      <c r="AI2359" s="806" t="s">
        <v>835</v>
      </c>
      <c r="AJ2359" s="807">
        <v>14</v>
      </c>
      <c r="AK2359" s="807">
        <v>36</v>
      </c>
      <c r="AL2359" s="759" t="str">
        <f t="shared" si="73"/>
        <v>Adulto</v>
      </c>
    </row>
    <row r="2360" spans="1:38" ht="15">
      <c r="A2360" s="806" t="s">
        <v>907</v>
      </c>
      <c r="B2360" s="806" t="s">
        <v>796</v>
      </c>
      <c r="C2360" s="806" t="s">
        <v>783</v>
      </c>
      <c r="D2360" s="806" t="s">
        <v>789</v>
      </c>
      <c r="E2360" s="807">
        <v>1</v>
      </c>
      <c r="P2360" s="806" t="s">
        <v>832</v>
      </c>
      <c r="Q2360" s="807">
        <v>1</v>
      </c>
      <c r="R2360" s="807">
        <v>102</v>
      </c>
      <c r="S2360" s="759" t="str">
        <f t="shared" si="72"/>
        <v>Vejez</v>
      </c>
      <c r="U2360" s="886"/>
      <c r="V2360" s="887"/>
      <c r="W2360" s="887"/>
      <c r="AI2360" s="806" t="s">
        <v>835</v>
      </c>
      <c r="AJ2360" s="807">
        <v>16</v>
      </c>
      <c r="AK2360" s="807">
        <v>37</v>
      </c>
      <c r="AL2360" s="759" t="str">
        <f t="shared" si="73"/>
        <v>Adulto</v>
      </c>
    </row>
    <row r="2361" spans="1:38" ht="15">
      <c r="A2361" s="806" t="s">
        <v>907</v>
      </c>
      <c r="B2361" s="806" t="s">
        <v>815</v>
      </c>
      <c r="C2361" s="806" t="s">
        <v>788</v>
      </c>
      <c r="D2361" s="806" t="s">
        <v>789</v>
      </c>
      <c r="E2361" s="807">
        <v>247</v>
      </c>
      <c r="P2361" s="806" t="s">
        <v>832</v>
      </c>
      <c r="Q2361" s="807">
        <v>2</v>
      </c>
      <c r="R2361" s="807">
        <v>103</v>
      </c>
      <c r="S2361" s="759" t="str">
        <f t="shared" si="72"/>
        <v>Vejez</v>
      </c>
      <c r="U2361" s="886"/>
      <c r="V2361" s="887"/>
      <c r="W2361" s="887"/>
      <c r="AI2361" s="806" t="s">
        <v>835</v>
      </c>
      <c r="AJ2361" s="807">
        <v>12</v>
      </c>
      <c r="AK2361" s="807">
        <v>38</v>
      </c>
      <c r="AL2361" s="759" t="str">
        <f t="shared" si="73"/>
        <v>Adulto</v>
      </c>
    </row>
    <row r="2362" spans="1:38" ht="30">
      <c r="A2362" s="806" t="s">
        <v>907</v>
      </c>
      <c r="B2362" s="806" t="s">
        <v>815</v>
      </c>
      <c r="C2362" s="806" t="s">
        <v>788</v>
      </c>
      <c r="D2362" s="806" t="s">
        <v>784</v>
      </c>
      <c r="E2362" s="807">
        <v>437</v>
      </c>
      <c r="P2362" s="806" t="s">
        <v>833</v>
      </c>
      <c r="Q2362" s="807">
        <v>90</v>
      </c>
      <c r="R2362" s="807">
        <v>0</v>
      </c>
      <c r="S2362" s="759" t="str">
        <f t="shared" si="72"/>
        <v>Primera Infancia</v>
      </c>
      <c r="U2362" s="886"/>
      <c r="V2362" s="887"/>
      <c r="W2362" s="887"/>
      <c r="AI2362" s="806" t="s">
        <v>835</v>
      </c>
      <c r="AJ2362" s="807">
        <v>11</v>
      </c>
      <c r="AK2362" s="807">
        <v>39</v>
      </c>
      <c r="AL2362" s="759" t="str">
        <f t="shared" si="73"/>
        <v>Adulto</v>
      </c>
    </row>
    <row r="2363" spans="1:38" ht="30">
      <c r="A2363" s="806" t="s">
        <v>907</v>
      </c>
      <c r="B2363" s="806" t="s">
        <v>815</v>
      </c>
      <c r="C2363" s="806" t="s">
        <v>783</v>
      </c>
      <c r="D2363" s="806" t="s">
        <v>789</v>
      </c>
      <c r="E2363" s="807">
        <v>219</v>
      </c>
      <c r="P2363" s="806" t="s">
        <v>833</v>
      </c>
      <c r="Q2363" s="807">
        <v>76</v>
      </c>
      <c r="R2363" s="807">
        <v>1</v>
      </c>
      <c r="S2363" s="759" t="str">
        <f t="shared" si="72"/>
        <v>Primera Infancia</v>
      </c>
      <c r="U2363" s="886"/>
      <c r="V2363" s="887"/>
      <c r="W2363" s="887"/>
      <c r="AI2363" s="806" t="s">
        <v>835</v>
      </c>
      <c r="AJ2363" s="807">
        <v>7</v>
      </c>
      <c r="AK2363" s="807">
        <v>40</v>
      </c>
      <c r="AL2363" s="759" t="str">
        <f t="shared" si="73"/>
        <v>Adulto</v>
      </c>
    </row>
    <row r="2364" spans="1:38" ht="30">
      <c r="A2364" s="806" t="s">
        <v>907</v>
      </c>
      <c r="B2364" s="806" t="s">
        <v>815</v>
      </c>
      <c r="C2364" s="806" t="s">
        <v>783</v>
      </c>
      <c r="D2364" s="806" t="s">
        <v>784</v>
      </c>
      <c r="E2364" s="807">
        <v>279</v>
      </c>
      <c r="P2364" s="806" t="s">
        <v>833</v>
      </c>
      <c r="Q2364" s="807">
        <v>78</v>
      </c>
      <c r="R2364" s="807">
        <v>2</v>
      </c>
      <c r="S2364" s="759" t="str">
        <f t="shared" si="72"/>
        <v>Primera Infancia</v>
      </c>
      <c r="U2364" s="886"/>
      <c r="V2364" s="887"/>
      <c r="W2364" s="887"/>
      <c r="AI2364" s="806" t="s">
        <v>835</v>
      </c>
      <c r="AJ2364" s="807">
        <v>12</v>
      </c>
      <c r="AK2364" s="807">
        <v>41</v>
      </c>
      <c r="AL2364" s="759" t="str">
        <f t="shared" si="73"/>
        <v>Adulto</v>
      </c>
    </row>
    <row r="2365" spans="1:38" ht="30">
      <c r="A2365" s="806" t="s">
        <v>907</v>
      </c>
      <c r="B2365" s="806" t="s">
        <v>818</v>
      </c>
      <c r="C2365" s="806" t="s">
        <v>788</v>
      </c>
      <c r="D2365" s="806" t="s">
        <v>789</v>
      </c>
      <c r="E2365" s="807">
        <v>5</v>
      </c>
      <c r="P2365" s="806" t="s">
        <v>833</v>
      </c>
      <c r="Q2365" s="807">
        <v>86</v>
      </c>
      <c r="R2365" s="807">
        <v>3</v>
      </c>
      <c r="S2365" s="759" t="str">
        <f t="shared" si="72"/>
        <v>Primera Infancia</v>
      </c>
      <c r="U2365" s="886"/>
      <c r="V2365" s="887"/>
      <c r="W2365" s="887"/>
      <c r="AI2365" s="806" t="s">
        <v>835</v>
      </c>
      <c r="AJ2365" s="807">
        <v>12</v>
      </c>
      <c r="AK2365" s="807">
        <v>42</v>
      </c>
      <c r="AL2365" s="759" t="str">
        <f t="shared" si="73"/>
        <v>Adulto</v>
      </c>
    </row>
    <row r="2366" spans="1:38" ht="30">
      <c r="A2366" s="806" t="s">
        <v>907</v>
      </c>
      <c r="B2366" s="806" t="s">
        <v>818</v>
      </c>
      <c r="C2366" s="806" t="s">
        <v>788</v>
      </c>
      <c r="D2366" s="806" t="s">
        <v>784</v>
      </c>
      <c r="E2366" s="807">
        <v>5</v>
      </c>
      <c r="P2366" s="806" t="s">
        <v>833</v>
      </c>
      <c r="Q2366" s="807">
        <v>90</v>
      </c>
      <c r="R2366" s="807">
        <v>4</v>
      </c>
      <c r="S2366" s="759" t="str">
        <f t="shared" si="72"/>
        <v>Primera Infancia</v>
      </c>
      <c r="U2366" s="886"/>
      <c r="V2366" s="887"/>
      <c r="W2366" s="887"/>
      <c r="AI2366" s="806" t="s">
        <v>835</v>
      </c>
      <c r="AJ2366" s="807">
        <v>5</v>
      </c>
      <c r="AK2366" s="807">
        <v>43</v>
      </c>
      <c r="AL2366" s="759" t="str">
        <f t="shared" si="73"/>
        <v>Adulto</v>
      </c>
    </row>
    <row r="2367" spans="1:38" ht="30">
      <c r="A2367" s="806" t="s">
        <v>907</v>
      </c>
      <c r="B2367" s="806" t="s">
        <v>818</v>
      </c>
      <c r="C2367" s="806" t="s">
        <v>783</v>
      </c>
      <c r="D2367" s="806" t="s">
        <v>789</v>
      </c>
      <c r="E2367" s="807">
        <v>5</v>
      </c>
      <c r="P2367" s="806" t="s">
        <v>833</v>
      </c>
      <c r="Q2367" s="807">
        <v>106</v>
      </c>
      <c r="R2367" s="807">
        <v>5</v>
      </c>
      <c r="S2367" s="759" t="str">
        <f t="shared" si="72"/>
        <v>Primera Infancia</v>
      </c>
      <c r="U2367" s="886"/>
      <c r="V2367" s="887"/>
      <c r="W2367" s="887"/>
      <c r="AI2367" s="806" t="s">
        <v>835</v>
      </c>
      <c r="AJ2367" s="807">
        <v>9</v>
      </c>
      <c r="AK2367" s="807">
        <v>44</v>
      </c>
      <c r="AL2367" s="759" t="str">
        <f t="shared" si="73"/>
        <v>Adulto</v>
      </c>
    </row>
    <row r="2368" spans="1:38" ht="15">
      <c r="A2368" s="806" t="s">
        <v>907</v>
      </c>
      <c r="B2368" s="806" t="s">
        <v>818</v>
      </c>
      <c r="C2368" s="806" t="s">
        <v>783</v>
      </c>
      <c r="D2368" s="806" t="s">
        <v>784</v>
      </c>
      <c r="E2368" s="807">
        <v>5</v>
      </c>
      <c r="P2368" s="806" t="s">
        <v>833</v>
      </c>
      <c r="Q2368" s="807">
        <v>72</v>
      </c>
      <c r="R2368" s="807">
        <v>6</v>
      </c>
      <c r="S2368" s="759" t="str">
        <f t="shared" si="72"/>
        <v>Infancia</v>
      </c>
      <c r="U2368" s="886"/>
      <c r="V2368" s="887"/>
      <c r="W2368" s="887"/>
      <c r="AI2368" s="806" t="s">
        <v>835</v>
      </c>
      <c r="AJ2368" s="807">
        <v>9</v>
      </c>
      <c r="AK2368" s="807">
        <v>45</v>
      </c>
      <c r="AL2368" s="759" t="str">
        <f t="shared" si="73"/>
        <v>Adulto</v>
      </c>
    </row>
    <row r="2369" spans="1:38" ht="15">
      <c r="A2369" s="806" t="s">
        <v>908</v>
      </c>
      <c r="B2369" s="806" t="s">
        <v>782</v>
      </c>
      <c r="C2369" s="806" t="s">
        <v>788</v>
      </c>
      <c r="D2369" s="806" t="s">
        <v>789</v>
      </c>
      <c r="E2369" s="807">
        <v>187</v>
      </c>
      <c r="P2369" s="806" t="s">
        <v>833</v>
      </c>
      <c r="Q2369" s="807">
        <v>89</v>
      </c>
      <c r="R2369" s="807">
        <v>7</v>
      </c>
      <c r="S2369" s="759" t="str">
        <f t="shared" si="72"/>
        <v>Infancia</v>
      </c>
      <c r="U2369" s="886"/>
      <c r="V2369" s="887"/>
      <c r="W2369" s="887"/>
      <c r="AI2369" s="806" t="s">
        <v>835</v>
      </c>
      <c r="AJ2369" s="807">
        <v>5</v>
      </c>
      <c r="AK2369" s="807">
        <v>46</v>
      </c>
      <c r="AL2369" s="759" t="str">
        <f t="shared" si="73"/>
        <v>Adulto</v>
      </c>
    </row>
    <row r="2370" spans="1:38" ht="15">
      <c r="A2370" s="806" t="s">
        <v>908</v>
      </c>
      <c r="B2370" s="806" t="s">
        <v>782</v>
      </c>
      <c r="C2370" s="806" t="s">
        <v>788</v>
      </c>
      <c r="D2370" s="806" t="s">
        <v>784</v>
      </c>
      <c r="E2370" s="807">
        <v>121</v>
      </c>
      <c r="P2370" s="806" t="s">
        <v>833</v>
      </c>
      <c r="Q2370" s="807">
        <v>103</v>
      </c>
      <c r="R2370" s="807">
        <v>8</v>
      </c>
      <c r="S2370" s="759" t="str">
        <f t="shared" si="72"/>
        <v>Infancia</v>
      </c>
      <c r="U2370" s="886"/>
      <c r="V2370" s="887"/>
      <c r="W2370" s="887"/>
      <c r="AI2370" s="806" t="s">
        <v>835</v>
      </c>
      <c r="AJ2370" s="807">
        <v>8</v>
      </c>
      <c r="AK2370" s="807">
        <v>47</v>
      </c>
      <c r="AL2370" s="759" t="str">
        <f t="shared" si="73"/>
        <v>Adulto</v>
      </c>
    </row>
    <row r="2371" spans="1:38" ht="15">
      <c r="A2371" s="806" t="s">
        <v>908</v>
      </c>
      <c r="B2371" s="806" t="s">
        <v>782</v>
      </c>
      <c r="C2371" s="806" t="s">
        <v>783</v>
      </c>
      <c r="D2371" s="806" t="s">
        <v>789</v>
      </c>
      <c r="E2371" s="807">
        <v>230</v>
      </c>
      <c r="P2371" s="806" t="s">
        <v>833</v>
      </c>
      <c r="Q2371" s="807">
        <v>88</v>
      </c>
      <c r="R2371" s="807">
        <v>9</v>
      </c>
      <c r="S2371" s="759" t="str">
        <f t="shared" ref="S2371:S2434" si="74">IF(P2371=0,"",IF(AND(R2371&gt;=0,R2371&lt;=5),"Primera Infancia",IF(AND(R2371&gt;=6,R2371&lt;=11),"Infancia",IF(AND(R2371&gt;=12,R2371&lt;=17),"Adolescente",IF(AND(R2371&gt;=18,R2371&lt;=28),"Juventud",IF(AND(R2371&gt;=29,R2371&lt;=59),"Adulto","Vejez"))))))</f>
        <v>Infancia</v>
      </c>
      <c r="U2371" s="886"/>
      <c r="V2371" s="887"/>
      <c r="W2371" s="887"/>
      <c r="AI2371" s="806" t="s">
        <v>835</v>
      </c>
      <c r="AJ2371" s="807">
        <v>9</v>
      </c>
      <c r="AK2371" s="807">
        <v>48</v>
      </c>
      <c r="AL2371" s="759" t="str">
        <f t="shared" ref="AL2371:AL2434" si="75">IF(AI2371=0,"",IF(AND(AK2371&gt;=0,AK2371&lt;=5),"Primera Infancia",IF(AND(AK2371&gt;=6,AK2371&lt;=11),"Infancia",IF(AND(AK2371&gt;=12,AK2371&lt;=17),"Adolescente",IF(AND(AK2371&gt;=18,AK2371&lt;=28),"Juventud",IF(AND(AK2371&gt;=29,AK2371&lt;=59),"Adulto","Vejez"))))))</f>
        <v>Adulto</v>
      </c>
    </row>
    <row r="2372" spans="1:38" ht="15">
      <c r="A2372" s="806" t="s">
        <v>908</v>
      </c>
      <c r="B2372" s="806" t="s">
        <v>782</v>
      </c>
      <c r="C2372" s="806" t="s">
        <v>783</v>
      </c>
      <c r="D2372" s="806" t="s">
        <v>784</v>
      </c>
      <c r="E2372" s="807">
        <v>167</v>
      </c>
      <c r="P2372" s="806" t="s">
        <v>833</v>
      </c>
      <c r="Q2372" s="807">
        <v>103</v>
      </c>
      <c r="R2372" s="807">
        <v>10</v>
      </c>
      <c r="S2372" s="759" t="str">
        <f t="shared" si="74"/>
        <v>Infancia</v>
      </c>
      <c r="U2372" s="886"/>
      <c r="V2372" s="887"/>
      <c r="W2372" s="887"/>
      <c r="AI2372" s="806" t="s">
        <v>835</v>
      </c>
      <c r="AJ2372" s="807">
        <v>5</v>
      </c>
      <c r="AK2372" s="807">
        <v>49</v>
      </c>
      <c r="AL2372" s="759" t="str">
        <f t="shared" si="75"/>
        <v>Adulto</v>
      </c>
    </row>
    <row r="2373" spans="1:38" ht="15">
      <c r="A2373" s="806" t="s">
        <v>908</v>
      </c>
      <c r="B2373" s="806" t="s">
        <v>662</v>
      </c>
      <c r="C2373" s="806" t="s">
        <v>788</v>
      </c>
      <c r="D2373" s="806" t="s">
        <v>789</v>
      </c>
      <c r="E2373" s="807">
        <v>2620</v>
      </c>
      <c r="P2373" s="806" t="s">
        <v>833</v>
      </c>
      <c r="Q2373" s="807">
        <v>106</v>
      </c>
      <c r="R2373" s="807">
        <v>11</v>
      </c>
      <c r="S2373" s="759" t="str">
        <f t="shared" si="74"/>
        <v>Infancia</v>
      </c>
      <c r="U2373" s="886"/>
      <c r="V2373" s="887"/>
      <c r="W2373" s="887"/>
      <c r="AI2373" s="806" t="s">
        <v>835</v>
      </c>
      <c r="AJ2373" s="807">
        <v>10</v>
      </c>
      <c r="AK2373" s="807">
        <v>50</v>
      </c>
      <c r="AL2373" s="759" t="str">
        <f t="shared" si="75"/>
        <v>Adulto</v>
      </c>
    </row>
    <row r="2374" spans="1:38" ht="30">
      <c r="A2374" s="806" t="s">
        <v>908</v>
      </c>
      <c r="B2374" s="806" t="s">
        <v>662</v>
      </c>
      <c r="C2374" s="806" t="s">
        <v>788</v>
      </c>
      <c r="D2374" s="806" t="s">
        <v>784</v>
      </c>
      <c r="E2374" s="807">
        <v>1952</v>
      </c>
      <c r="P2374" s="806" t="s">
        <v>833</v>
      </c>
      <c r="Q2374" s="807">
        <v>111</v>
      </c>
      <c r="R2374" s="807">
        <v>12</v>
      </c>
      <c r="S2374" s="759" t="str">
        <f t="shared" si="74"/>
        <v>Adolescente</v>
      </c>
      <c r="U2374" s="886"/>
      <c r="V2374" s="887"/>
      <c r="W2374" s="887"/>
      <c r="AI2374" s="806" t="s">
        <v>835</v>
      </c>
      <c r="AJ2374" s="807">
        <v>10</v>
      </c>
      <c r="AK2374" s="807">
        <v>51</v>
      </c>
      <c r="AL2374" s="759" t="str">
        <f t="shared" si="75"/>
        <v>Adulto</v>
      </c>
    </row>
    <row r="2375" spans="1:38" ht="30">
      <c r="A2375" s="806" t="s">
        <v>908</v>
      </c>
      <c r="B2375" s="806" t="s">
        <v>662</v>
      </c>
      <c r="C2375" s="806" t="s">
        <v>783</v>
      </c>
      <c r="D2375" s="806" t="s">
        <v>789</v>
      </c>
      <c r="E2375" s="807">
        <v>2915</v>
      </c>
      <c r="P2375" s="806" t="s">
        <v>833</v>
      </c>
      <c r="Q2375" s="807">
        <v>114</v>
      </c>
      <c r="R2375" s="807">
        <v>13</v>
      </c>
      <c r="S2375" s="759" t="str">
        <f t="shared" si="74"/>
        <v>Adolescente</v>
      </c>
      <c r="U2375" s="886"/>
      <c r="V2375" s="887"/>
      <c r="W2375" s="887"/>
      <c r="AI2375" s="806" t="s">
        <v>835</v>
      </c>
      <c r="AJ2375" s="807">
        <v>7</v>
      </c>
      <c r="AK2375" s="807">
        <v>52</v>
      </c>
      <c r="AL2375" s="759" t="str">
        <f t="shared" si="75"/>
        <v>Adulto</v>
      </c>
    </row>
    <row r="2376" spans="1:38" ht="30">
      <c r="A2376" s="806" t="s">
        <v>908</v>
      </c>
      <c r="B2376" s="806" t="s">
        <v>662</v>
      </c>
      <c r="C2376" s="806" t="s">
        <v>783</v>
      </c>
      <c r="D2376" s="806" t="s">
        <v>784</v>
      </c>
      <c r="E2376" s="807">
        <v>2168</v>
      </c>
      <c r="P2376" s="806" t="s">
        <v>833</v>
      </c>
      <c r="Q2376" s="807">
        <v>117</v>
      </c>
      <c r="R2376" s="807">
        <v>14</v>
      </c>
      <c r="S2376" s="759" t="str">
        <f t="shared" si="74"/>
        <v>Adolescente</v>
      </c>
      <c r="U2376" s="886"/>
      <c r="V2376" s="887"/>
      <c r="W2376" s="887"/>
      <c r="AI2376" s="806" t="s">
        <v>835</v>
      </c>
      <c r="AJ2376" s="807">
        <v>5</v>
      </c>
      <c r="AK2376" s="807">
        <v>53</v>
      </c>
      <c r="AL2376" s="759" t="str">
        <f t="shared" si="75"/>
        <v>Adulto</v>
      </c>
    </row>
    <row r="2377" spans="1:38" ht="30">
      <c r="A2377" s="806" t="s">
        <v>908</v>
      </c>
      <c r="B2377" s="806" t="s">
        <v>666</v>
      </c>
      <c r="C2377" s="806" t="s">
        <v>788</v>
      </c>
      <c r="D2377" s="806" t="s">
        <v>789</v>
      </c>
      <c r="E2377" s="807">
        <v>64</v>
      </c>
      <c r="P2377" s="806" t="s">
        <v>833</v>
      </c>
      <c r="Q2377" s="807">
        <v>129</v>
      </c>
      <c r="R2377" s="807">
        <v>15</v>
      </c>
      <c r="S2377" s="759" t="str">
        <f t="shared" si="74"/>
        <v>Adolescente</v>
      </c>
      <c r="U2377" s="886"/>
      <c r="V2377" s="887"/>
      <c r="W2377" s="887"/>
      <c r="AI2377" s="806" t="s">
        <v>835</v>
      </c>
      <c r="AJ2377" s="807">
        <v>3</v>
      </c>
      <c r="AK2377" s="807">
        <v>54</v>
      </c>
      <c r="AL2377" s="759" t="str">
        <f t="shared" si="75"/>
        <v>Adulto</v>
      </c>
    </row>
    <row r="2378" spans="1:38" ht="30">
      <c r="A2378" s="806" t="s">
        <v>908</v>
      </c>
      <c r="B2378" s="806" t="s">
        <v>666</v>
      </c>
      <c r="C2378" s="806" t="s">
        <v>788</v>
      </c>
      <c r="D2378" s="806" t="s">
        <v>784</v>
      </c>
      <c r="E2378" s="807">
        <v>156</v>
      </c>
      <c r="P2378" s="806" t="s">
        <v>833</v>
      </c>
      <c r="Q2378" s="807">
        <v>125</v>
      </c>
      <c r="R2378" s="807">
        <v>16</v>
      </c>
      <c r="S2378" s="759" t="str">
        <f t="shared" si="74"/>
        <v>Adolescente</v>
      </c>
      <c r="U2378" s="886"/>
      <c r="V2378" s="887"/>
      <c r="W2378" s="887"/>
      <c r="AI2378" s="806" t="s">
        <v>835</v>
      </c>
      <c r="AJ2378" s="807">
        <v>7</v>
      </c>
      <c r="AK2378" s="807">
        <v>55</v>
      </c>
      <c r="AL2378" s="759" t="str">
        <f t="shared" si="75"/>
        <v>Adulto</v>
      </c>
    </row>
    <row r="2379" spans="1:38" ht="30">
      <c r="A2379" s="806" t="s">
        <v>908</v>
      </c>
      <c r="B2379" s="806" t="s">
        <v>666</v>
      </c>
      <c r="C2379" s="806" t="s">
        <v>783</v>
      </c>
      <c r="D2379" s="806" t="s">
        <v>789</v>
      </c>
      <c r="E2379" s="807">
        <v>92</v>
      </c>
      <c r="P2379" s="806" t="s">
        <v>833</v>
      </c>
      <c r="Q2379" s="807">
        <v>124</v>
      </c>
      <c r="R2379" s="807">
        <v>17</v>
      </c>
      <c r="S2379" s="759" t="str">
        <f t="shared" si="74"/>
        <v>Adolescente</v>
      </c>
      <c r="U2379" s="886"/>
      <c r="V2379" s="887"/>
      <c r="W2379" s="887"/>
      <c r="AI2379" s="806" t="s">
        <v>835</v>
      </c>
      <c r="AJ2379" s="807">
        <v>7</v>
      </c>
      <c r="AK2379" s="807">
        <v>56</v>
      </c>
      <c r="AL2379" s="759" t="str">
        <f t="shared" si="75"/>
        <v>Adulto</v>
      </c>
    </row>
    <row r="2380" spans="1:38" ht="15">
      <c r="A2380" s="806" t="s">
        <v>908</v>
      </c>
      <c r="B2380" s="806" t="s">
        <v>666</v>
      </c>
      <c r="C2380" s="806" t="s">
        <v>783</v>
      </c>
      <c r="D2380" s="806" t="s">
        <v>784</v>
      </c>
      <c r="E2380" s="807">
        <v>187</v>
      </c>
      <c r="P2380" s="806" t="s">
        <v>833</v>
      </c>
      <c r="Q2380" s="807">
        <v>113</v>
      </c>
      <c r="R2380" s="807">
        <v>18</v>
      </c>
      <c r="S2380" s="759" t="str">
        <f t="shared" si="74"/>
        <v>Juventud</v>
      </c>
      <c r="U2380" s="886"/>
      <c r="V2380" s="887"/>
      <c r="W2380" s="887"/>
      <c r="AI2380" s="806" t="s">
        <v>835</v>
      </c>
      <c r="AJ2380" s="807">
        <v>2</v>
      </c>
      <c r="AK2380" s="807">
        <v>57</v>
      </c>
      <c r="AL2380" s="759" t="str">
        <f t="shared" si="75"/>
        <v>Adulto</v>
      </c>
    </row>
    <row r="2381" spans="1:38" ht="15">
      <c r="A2381" s="806" t="s">
        <v>908</v>
      </c>
      <c r="B2381" s="806" t="s">
        <v>669</v>
      </c>
      <c r="C2381" s="806" t="s">
        <v>788</v>
      </c>
      <c r="D2381" s="806" t="s">
        <v>784</v>
      </c>
      <c r="E2381" s="807">
        <v>5</v>
      </c>
      <c r="P2381" s="806" t="s">
        <v>833</v>
      </c>
      <c r="Q2381" s="807">
        <v>94</v>
      </c>
      <c r="R2381" s="807">
        <v>19</v>
      </c>
      <c r="S2381" s="759" t="str">
        <f t="shared" si="74"/>
        <v>Juventud</v>
      </c>
      <c r="U2381" s="886"/>
      <c r="V2381" s="887"/>
      <c r="W2381" s="887"/>
      <c r="AI2381" s="806" t="s">
        <v>835</v>
      </c>
      <c r="AJ2381" s="807">
        <v>3</v>
      </c>
      <c r="AK2381" s="807">
        <v>58</v>
      </c>
      <c r="AL2381" s="759" t="str">
        <f t="shared" si="75"/>
        <v>Adulto</v>
      </c>
    </row>
    <row r="2382" spans="1:38" ht="15">
      <c r="A2382" s="806" t="s">
        <v>908</v>
      </c>
      <c r="B2382" s="806" t="s">
        <v>669</v>
      </c>
      <c r="C2382" s="806" t="s">
        <v>783</v>
      </c>
      <c r="D2382" s="806" t="s">
        <v>789</v>
      </c>
      <c r="E2382" s="807">
        <v>1</v>
      </c>
      <c r="P2382" s="806" t="s">
        <v>833</v>
      </c>
      <c r="Q2382" s="807">
        <v>96</v>
      </c>
      <c r="R2382" s="807">
        <v>20</v>
      </c>
      <c r="S2382" s="759" t="str">
        <f t="shared" si="74"/>
        <v>Juventud</v>
      </c>
      <c r="U2382" s="886"/>
      <c r="V2382" s="887"/>
      <c r="W2382" s="887"/>
      <c r="AI2382" s="806" t="s">
        <v>835</v>
      </c>
      <c r="AJ2382" s="807">
        <v>2</v>
      </c>
      <c r="AK2382" s="807">
        <v>59</v>
      </c>
      <c r="AL2382" s="759" t="str">
        <f t="shared" si="75"/>
        <v>Adulto</v>
      </c>
    </row>
    <row r="2383" spans="1:38" ht="15">
      <c r="A2383" s="806" t="s">
        <v>908</v>
      </c>
      <c r="B2383" s="806" t="s">
        <v>669</v>
      </c>
      <c r="C2383" s="806" t="s">
        <v>783</v>
      </c>
      <c r="D2383" s="806" t="s">
        <v>784</v>
      </c>
      <c r="E2383" s="807">
        <v>6</v>
      </c>
      <c r="P2383" s="806" t="s">
        <v>833</v>
      </c>
      <c r="Q2383" s="807">
        <v>101</v>
      </c>
      <c r="R2383" s="807">
        <v>21</v>
      </c>
      <c r="S2383" s="759" t="str">
        <f t="shared" si="74"/>
        <v>Juventud</v>
      </c>
      <c r="U2383" s="886"/>
      <c r="V2383" s="887"/>
      <c r="W2383" s="887"/>
      <c r="AI2383" s="806" t="s">
        <v>835</v>
      </c>
      <c r="AJ2383" s="807">
        <v>4</v>
      </c>
      <c r="AK2383" s="807">
        <v>60</v>
      </c>
      <c r="AL2383" s="759" t="str">
        <f t="shared" si="75"/>
        <v>Vejez</v>
      </c>
    </row>
    <row r="2384" spans="1:38" ht="15">
      <c r="A2384" s="806" t="s">
        <v>908</v>
      </c>
      <c r="B2384" s="806" t="s">
        <v>787</v>
      </c>
      <c r="C2384" s="806" t="s">
        <v>788</v>
      </c>
      <c r="D2384" s="806" t="s">
        <v>789</v>
      </c>
      <c r="E2384" s="807">
        <v>1</v>
      </c>
      <c r="P2384" s="806" t="s">
        <v>833</v>
      </c>
      <c r="Q2384" s="807">
        <v>92</v>
      </c>
      <c r="R2384" s="807">
        <v>22</v>
      </c>
      <c r="S2384" s="759" t="str">
        <f t="shared" si="74"/>
        <v>Juventud</v>
      </c>
      <c r="U2384" s="886"/>
      <c r="V2384" s="887"/>
      <c r="W2384" s="887"/>
      <c r="AI2384" s="806" t="s">
        <v>835</v>
      </c>
      <c r="AJ2384" s="807">
        <v>4</v>
      </c>
      <c r="AK2384" s="807">
        <v>61</v>
      </c>
      <c r="AL2384" s="759" t="str">
        <f t="shared" si="75"/>
        <v>Vejez</v>
      </c>
    </row>
    <row r="2385" spans="1:38" ht="15">
      <c r="A2385" s="806" t="s">
        <v>908</v>
      </c>
      <c r="B2385" s="806" t="s">
        <v>787</v>
      </c>
      <c r="C2385" s="806" t="s">
        <v>788</v>
      </c>
      <c r="D2385" s="806" t="s">
        <v>784</v>
      </c>
      <c r="E2385" s="807">
        <v>5</v>
      </c>
      <c r="P2385" s="806" t="s">
        <v>833</v>
      </c>
      <c r="Q2385" s="807">
        <v>84</v>
      </c>
      <c r="R2385" s="807">
        <v>23</v>
      </c>
      <c r="S2385" s="759" t="str">
        <f t="shared" si="74"/>
        <v>Juventud</v>
      </c>
      <c r="U2385" s="886"/>
      <c r="V2385" s="887"/>
      <c r="W2385" s="887"/>
      <c r="AI2385" s="806" t="s">
        <v>835</v>
      </c>
      <c r="AJ2385" s="807">
        <v>5</v>
      </c>
      <c r="AK2385" s="807">
        <v>62</v>
      </c>
      <c r="AL2385" s="759" t="str">
        <f t="shared" si="75"/>
        <v>Vejez</v>
      </c>
    </row>
    <row r="2386" spans="1:38" ht="15">
      <c r="A2386" s="806" t="s">
        <v>908</v>
      </c>
      <c r="B2386" s="806" t="s">
        <v>787</v>
      </c>
      <c r="C2386" s="806" t="s">
        <v>783</v>
      </c>
      <c r="D2386" s="806" t="s">
        <v>789</v>
      </c>
      <c r="E2386" s="807">
        <v>8</v>
      </c>
      <c r="P2386" s="806" t="s">
        <v>833</v>
      </c>
      <c r="Q2386" s="807">
        <v>100</v>
      </c>
      <c r="R2386" s="807">
        <v>24</v>
      </c>
      <c r="S2386" s="759" t="str">
        <f t="shared" si="74"/>
        <v>Juventud</v>
      </c>
      <c r="U2386" s="886"/>
      <c r="V2386" s="887"/>
      <c r="W2386" s="887"/>
      <c r="AI2386" s="806" t="s">
        <v>835</v>
      </c>
      <c r="AJ2386" s="807">
        <v>3</v>
      </c>
      <c r="AK2386" s="807">
        <v>63</v>
      </c>
      <c r="AL2386" s="759" t="str">
        <f t="shared" si="75"/>
        <v>Vejez</v>
      </c>
    </row>
    <row r="2387" spans="1:38" ht="15">
      <c r="A2387" s="806" t="s">
        <v>908</v>
      </c>
      <c r="B2387" s="806" t="s">
        <v>787</v>
      </c>
      <c r="C2387" s="806" t="s">
        <v>783</v>
      </c>
      <c r="D2387" s="806" t="s">
        <v>784</v>
      </c>
      <c r="E2387" s="807">
        <v>8</v>
      </c>
      <c r="P2387" s="806" t="s">
        <v>833</v>
      </c>
      <c r="Q2387" s="807">
        <v>84</v>
      </c>
      <c r="R2387" s="807">
        <v>25</v>
      </c>
      <c r="S2387" s="759" t="str">
        <f t="shared" si="74"/>
        <v>Juventud</v>
      </c>
      <c r="U2387" s="886"/>
      <c r="V2387" s="887"/>
      <c r="W2387" s="887"/>
      <c r="AI2387" s="806" t="s">
        <v>835</v>
      </c>
      <c r="AJ2387" s="807">
        <v>3</v>
      </c>
      <c r="AK2387" s="807">
        <v>65</v>
      </c>
      <c r="AL2387" s="759" t="str">
        <f t="shared" si="75"/>
        <v>Vejez</v>
      </c>
    </row>
    <row r="2388" spans="1:38" ht="15">
      <c r="A2388" s="806" t="s">
        <v>908</v>
      </c>
      <c r="B2388" s="806" t="s">
        <v>815</v>
      </c>
      <c r="C2388" s="806" t="s">
        <v>788</v>
      </c>
      <c r="D2388" s="806" t="s">
        <v>789</v>
      </c>
      <c r="E2388" s="807">
        <v>6243</v>
      </c>
      <c r="P2388" s="806" t="s">
        <v>833</v>
      </c>
      <c r="Q2388" s="807">
        <v>106</v>
      </c>
      <c r="R2388" s="807">
        <v>26</v>
      </c>
      <c r="S2388" s="759" t="str">
        <f t="shared" si="74"/>
        <v>Juventud</v>
      </c>
      <c r="U2388" s="886"/>
      <c r="V2388" s="887"/>
      <c r="W2388" s="887"/>
      <c r="AI2388" s="806" t="s">
        <v>835</v>
      </c>
      <c r="AJ2388" s="807">
        <v>3</v>
      </c>
      <c r="AK2388" s="807">
        <v>66</v>
      </c>
      <c r="AL2388" s="759" t="str">
        <f t="shared" si="75"/>
        <v>Vejez</v>
      </c>
    </row>
    <row r="2389" spans="1:38" ht="15">
      <c r="A2389" s="806" t="s">
        <v>908</v>
      </c>
      <c r="B2389" s="806" t="s">
        <v>815</v>
      </c>
      <c r="C2389" s="806" t="s">
        <v>788</v>
      </c>
      <c r="D2389" s="806" t="s">
        <v>784</v>
      </c>
      <c r="E2389" s="807">
        <v>4255</v>
      </c>
      <c r="P2389" s="806" t="s">
        <v>833</v>
      </c>
      <c r="Q2389" s="807">
        <v>93</v>
      </c>
      <c r="R2389" s="807">
        <v>27</v>
      </c>
      <c r="S2389" s="759" t="str">
        <f t="shared" si="74"/>
        <v>Juventud</v>
      </c>
      <c r="U2389" s="886"/>
      <c r="V2389" s="887"/>
      <c r="W2389" s="887"/>
      <c r="AI2389" s="806" t="s">
        <v>835</v>
      </c>
      <c r="AJ2389" s="807">
        <v>3</v>
      </c>
      <c r="AK2389" s="807">
        <v>67</v>
      </c>
      <c r="AL2389" s="759" t="str">
        <f t="shared" si="75"/>
        <v>Vejez</v>
      </c>
    </row>
    <row r="2390" spans="1:38" ht="15">
      <c r="A2390" s="806" t="s">
        <v>908</v>
      </c>
      <c r="B2390" s="806" t="s">
        <v>815</v>
      </c>
      <c r="C2390" s="806" t="s">
        <v>783</v>
      </c>
      <c r="D2390" s="806" t="s">
        <v>789</v>
      </c>
      <c r="E2390" s="807">
        <v>5657</v>
      </c>
      <c r="P2390" s="806" t="s">
        <v>833</v>
      </c>
      <c r="Q2390" s="807">
        <v>89</v>
      </c>
      <c r="R2390" s="807">
        <v>28</v>
      </c>
      <c r="S2390" s="759" t="str">
        <f t="shared" si="74"/>
        <v>Juventud</v>
      </c>
      <c r="U2390" s="886"/>
      <c r="V2390" s="887"/>
      <c r="W2390" s="887"/>
      <c r="AI2390" s="806" t="s">
        <v>835</v>
      </c>
      <c r="AJ2390" s="807">
        <v>2</v>
      </c>
      <c r="AK2390" s="807">
        <v>68</v>
      </c>
      <c r="AL2390" s="759" t="str">
        <f t="shared" si="75"/>
        <v>Vejez</v>
      </c>
    </row>
    <row r="2391" spans="1:38" ht="15">
      <c r="A2391" s="806" t="s">
        <v>908</v>
      </c>
      <c r="B2391" s="806" t="s">
        <v>815</v>
      </c>
      <c r="C2391" s="806" t="s">
        <v>783</v>
      </c>
      <c r="D2391" s="806" t="s">
        <v>784</v>
      </c>
      <c r="E2391" s="807">
        <v>3517</v>
      </c>
      <c r="P2391" s="806" t="s">
        <v>833</v>
      </c>
      <c r="Q2391" s="807">
        <v>77</v>
      </c>
      <c r="R2391" s="807">
        <v>29</v>
      </c>
      <c r="S2391" s="759" t="str">
        <f t="shared" si="74"/>
        <v>Adulto</v>
      </c>
      <c r="U2391" s="886"/>
      <c r="V2391" s="887"/>
      <c r="W2391" s="887"/>
      <c r="AI2391" s="806" t="s">
        <v>835</v>
      </c>
      <c r="AJ2391" s="807">
        <v>3</v>
      </c>
      <c r="AK2391" s="807">
        <v>69</v>
      </c>
      <c r="AL2391" s="759" t="str">
        <f t="shared" si="75"/>
        <v>Vejez</v>
      </c>
    </row>
    <row r="2392" spans="1:38" ht="15">
      <c r="A2392" s="806" t="s">
        <v>908</v>
      </c>
      <c r="B2392" s="806" t="s">
        <v>818</v>
      </c>
      <c r="C2392" s="806" t="s">
        <v>788</v>
      </c>
      <c r="D2392" s="806" t="s">
        <v>789</v>
      </c>
      <c r="E2392" s="807">
        <v>9</v>
      </c>
      <c r="P2392" s="806" t="s">
        <v>833</v>
      </c>
      <c r="Q2392" s="807">
        <v>86</v>
      </c>
      <c r="R2392" s="807">
        <v>30</v>
      </c>
      <c r="S2392" s="759" t="str">
        <f t="shared" si="74"/>
        <v>Adulto</v>
      </c>
      <c r="U2392" s="886"/>
      <c r="V2392" s="887"/>
      <c r="W2392" s="887"/>
      <c r="AI2392" s="806" t="s">
        <v>835</v>
      </c>
      <c r="AJ2392" s="807">
        <v>3</v>
      </c>
      <c r="AK2392" s="807">
        <v>70</v>
      </c>
      <c r="AL2392" s="759" t="str">
        <f t="shared" si="75"/>
        <v>Vejez</v>
      </c>
    </row>
    <row r="2393" spans="1:38" ht="15">
      <c r="A2393" s="806" t="s">
        <v>908</v>
      </c>
      <c r="B2393" s="806" t="s">
        <v>818</v>
      </c>
      <c r="C2393" s="806" t="s">
        <v>788</v>
      </c>
      <c r="D2393" s="806" t="s">
        <v>784</v>
      </c>
      <c r="E2393" s="807">
        <v>11</v>
      </c>
      <c r="P2393" s="806" t="s">
        <v>833</v>
      </c>
      <c r="Q2393" s="807">
        <v>90</v>
      </c>
      <c r="R2393" s="807">
        <v>31</v>
      </c>
      <c r="S2393" s="759" t="str">
        <f t="shared" si="74"/>
        <v>Adulto</v>
      </c>
      <c r="U2393" s="886"/>
      <c r="V2393" s="887"/>
      <c r="W2393" s="887"/>
      <c r="AI2393" s="806" t="s">
        <v>835</v>
      </c>
      <c r="AJ2393" s="807">
        <v>4</v>
      </c>
      <c r="AK2393" s="807">
        <v>71</v>
      </c>
      <c r="AL2393" s="759" t="str">
        <f t="shared" si="75"/>
        <v>Vejez</v>
      </c>
    </row>
    <row r="2394" spans="1:38" ht="15">
      <c r="A2394" s="806" t="s">
        <v>908</v>
      </c>
      <c r="B2394" s="806" t="s">
        <v>818</v>
      </c>
      <c r="C2394" s="806" t="s">
        <v>783</v>
      </c>
      <c r="D2394" s="806" t="s">
        <v>789</v>
      </c>
      <c r="E2394" s="807">
        <v>11</v>
      </c>
      <c r="P2394" s="806" t="s">
        <v>833</v>
      </c>
      <c r="Q2394" s="807">
        <v>91</v>
      </c>
      <c r="R2394" s="807">
        <v>32</v>
      </c>
      <c r="S2394" s="759" t="str">
        <f t="shared" si="74"/>
        <v>Adulto</v>
      </c>
      <c r="U2394" s="886"/>
      <c r="V2394" s="887"/>
      <c r="W2394" s="887"/>
      <c r="AI2394" s="806" t="s">
        <v>835</v>
      </c>
      <c r="AJ2394" s="807">
        <v>5</v>
      </c>
      <c r="AK2394" s="807">
        <v>72</v>
      </c>
      <c r="AL2394" s="759" t="str">
        <f t="shared" si="75"/>
        <v>Vejez</v>
      </c>
    </row>
    <row r="2395" spans="1:38" ht="15">
      <c r="A2395" s="806" t="s">
        <v>908</v>
      </c>
      <c r="B2395" s="806" t="s">
        <v>818</v>
      </c>
      <c r="C2395" s="806" t="s">
        <v>783</v>
      </c>
      <c r="D2395" s="806" t="s">
        <v>784</v>
      </c>
      <c r="E2395" s="807">
        <v>18</v>
      </c>
      <c r="P2395" s="806" t="s">
        <v>833</v>
      </c>
      <c r="Q2395" s="807">
        <v>90</v>
      </c>
      <c r="R2395" s="807">
        <v>33</v>
      </c>
      <c r="S2395" s="759" t="str">
        <f t="shared" si="74"/>
        <v>Adulto</v>
      </c>
      <c r="U2395" s="886"/>
      <c r="V2395" s="887"/>
      <c r="W2395" s="887"/>
      <c r="AI2395" s="806" t="s">
        <v>835</v>
      </c>
      <c r="AJ2395" s="807">
        <v>3</v>
      </c>
      <c r="AK2395" s="807">
        <v>73</v>
      </c>
      <c r="AL2395" s="759" t="str">
        <f t="shared" si="75"/>
        <v>Vejez</v>
      </c>
    </row>
    <row r="2396" spans="1:38" ht="15">
      <c r="A2396" s="806" t="s">
        <v>909</v>
      </c>
      <c r="B2396" s="806" t="s">
        <v>782</v>
      </c>
      <c r="C2396" s="806" t="s">
        <v>788</v>
      </c>
      <c r="D2396" s="806" t="s">
        <v>784</v>
      </c>
      <c r="E2396" s="807">
        <v>1</v>
      </c>
      <c r="P2396" s="806" t="s">
        <v>833</v>
      </c>
      <c r="Q2396" s="807">
        <v>92</v>
      </c>
      <c r="R2396" s="807">
        <v>34</v>
      </c>
      <c r="S2396" s="759" t="str">
        <f t="shared" si="74"/>
        <v>Adulto</v>
      </c>
      <c r="U2396" s="886"/>
      <c r="V2396" s="887"/>
      <c r="W2396" s="887"/>
      <c r="AI2396" s="806" t="s">
        <v>835</v>
      </c>
      <c r="AJ2396" s="807">
        <v>3</v>
      </c>
      <c r="AK2396" s="807">
        <v>74</v>
      </c>
      <c r="AL2396" s="759" t="str">
        <f t="shared" si="75"/>
        <v>Vejez</v>
      </c>
    </row>
    <row r="2397" spans="1:38" ht="15">
      <c r="A2397" s="806" t="s">
        <v>909</v>
      </c>
      <c r="B2397" s="806" t="s">
        <v>662</v>
      </c>
      <c r="C2397" s="806" t="s">
        <v>788</v>
      </c>
      <c r="D2397" s="806" t="s">
        <v>789</v>
      </c>
      <c r="E2397" s="807">
        <v>185</v>
      </c>
      <c r="P2397" s="806" t="s">
        <v>833</v>
      </c>
      <c r="Q2397" s="807">
        <v>80</v>
      </c>
      <c r="R2397" s="807">
        <v>35</v>
      </c>
      <c r="S2397" s="759" t="str">
        <f t="shared" si="74"/>
        <v>Adulto</v>
      </c>
      <c r="U2397" s="886"/>
      <c r="V2397" s="887"/>
      <c r="W2397" s="887"/>
      <c r="AI2397" s="806" t="s">
        <v>835</v>
      </c>
      <c r="AJ2397" s="807">
        <v>2</v>
      </c>
      <c r="AK2397" s="807">
        <v>75</v>
      </c>
      <c r="AL2397" s="759" t="str">
        <f t="shared" si="75"/>
        <v>Vejez</v>
      </c>
    </row>
    <row r="2398" spans="1:38" ht="15">
      <c r="A2398" s="806" t="s">
        <v>909</v>
      </c>
      <c r="B2398" s="806" t="s">
        <v>662</v>
      </c>
      <c r="C2398" s="806" t="s">
        <v>788</v>
      </c>
      <c r="D2398" s="806" t="s">
        <v>784</v>
      </c>
      <c r="E2398" s="807">
        <v>286</v>
      </c>
      <c r="P2398" s="806" t="s">
        <v>833</v>
      </c>
      <c r="Q2398" s="807">
        <v>78</v>
      </c>
      <c r="R2398" s="807">
        <v>36</v>
      </c>
      <c r="S2398" s="759" t="str">
        <f t="shared" si="74"/>
        <v>Adulto</v>
      </c>
      <c r="U2398" s="886"/>
      <c r="V2398" s="887"/>
      <c r="W2398" s="887"/>
      <c r="AI2398" s="806" t="s">
        <v>835</v>
      </c>
      <c r="AJ2398" s="807">
        <v>4</v>
      </c>
      <c r="AK2398" s="807">
        <v>76</v>
      </c>
      <c r="AL2398" s="759" t="str">
        <f t="shared" si="75"/>
        <v>Vejez</v>
      </c>
    </row>
    <row r="2399" spans="1:38" ht="15">
      <c r="A2399" s="806" t="s">
        <v>909</v>
      </c>
      <c r="B2399" s="806" t="s">
        <v>662</v>
      </c>
      <c r="C2399" s="806" t="s">
        <v>783</v>
      </c>
      <c r="D2399" s="806" t="s">
        <v>789</v>
      </c>
      <c r="E2399" s="807">
        <v>223</v>
      </c>
      <c r="P2399" s="806" t="s">
        <v>833</v>
      </c>
      <c r="Q2399" s="807">
        <v>58</v>
      </c>
      <c r="R2399" s="807">
        <v>37</v>
      </c>
      <c r="S2399" s="759" t="str">
        <f t="shared" si="74"/>
        <v>Adulto</v>
      </c>
      <c r="U2399" s="886"/>
      <c r="V2399" s="887"/>
      <c r="W2399" s="887"/>
      <c r="AI2399" s="806" t="s">
        <v>835</v>
      </c>
      <c r="AJ2399" s="807">
        <v>1</v>
      </c>
      <c r="AK2399" s="807">
        <v>78</v>
      </c>
      <c r="AL2399" s="759" t="str">
        <f t="shared" si="75"/>
        <v>Vejez</v>
      </c>
    </row>
    <row r="2400" spans="1:38" ht="15">
      <c r="A2400" s="806" t="s">
        <v>909</v>
      </c>
      <c r="B2400" s="806" t="s">
        <v>662</v>
      </c>
      <c r="C2400" s="806" t="s">
        <v>783</v>
      </c>
      <c r="D2400" s="806" t="s">
        <v>784</v>
      </c>
      <c r="E2400" s="807">
        <v>252</v>
      </c>
      <c r="P2400" s="806" t="s">
        <v>833</v>
      </c>
      <c r="Q2400" s="807">
        <v>81</v>
      </c>
      <c r="R2400" s="807">
        <v>38</v>
      </c>
      <c r="S2400" s="759" t="str">
        <f t="shared" si="74"/>
        <v>Adulto</v>
      </c>
      <c r="U2400" s="886"/>
      <c r="V2400" s="887"/>
      <c r="W2400" s="887"/>
      <c r="AI2400" s="806" t="s">
        <v>835</v>
      </c>
      <c r="AJ2400" s="807">
        <v>1</v>
      </c>
      <c r="AK2400" s="807">
        <v>80</v>
      </c>
      <c r="AL2400" s="759" t="str">
        <f t="shared" si="75"/>
        <v>Vejez</v>
      </c>
    </row>
    <row r="2401" spans="1:38" ht="15">
      <c r="A2401" s="806" t="s">
        <v>909</v>
      </c>
      <c r="B2401" s="806" t="s">
        <v>666</v>
      </c>
      <c r="C2401" s="806" t="s">
        <v>788</v>
      </c>
      <c r="D2401" s="806" t="s">
        <v>789</v>
      </c>
      <c r="E2401" s="807">
        <v>52</v>
      </c>
      <c r="P2401" s="806" t="s">
        <v>833</v>
      </c>
      <c r="Q2401" s="807">
        <v>77</v>
      </c>
      <c r="R2401" s="807">
        <v>39</v>
      </c>
      <c r="S2401" s="759" t="str">
        <f t="shared" si="74"/>
        <v>Adulto</v>
      </c>
      <c r="U2401" s="886"/>
      <c r="V2401" s="887"/>
      <c r="W2401" s="887"/>
      <c r="AI2401" s="806" t="s">
        <v>835</v>
      </c>
      <c r="AJ2401" s="807">
        <v>1</v>
      </c>
      <c r="AK2401" s="807">
        <v>86</v>
      </c>
      <c r="AL2401" s="759" t="str">
        <f t="shared" si="75"/>
        <v>Vejez</v>
      </c>
    </row>
    <row r="2402" spans="1:38" ht="15">
      <c r="A2402" s="806" t="s">
        <v>909</v>
      </c>
      <c r="B2402" s="806" t="s">
        <v>666</v>
      </c>
      <c r="C2402" s="806" t="s">
        <v>788</v>
      </c>
      <c r="D2402" s="806" t="s">
        <v>784</v>
      </c>
      <c r="E2402" s="807">
        <v>118</v>
      </c>
      <c r="P2402" s="806" t="s">
        <v>833</v>
      </c>
      <c r="Q2402" s="807">
        <v>66</v>
      </c>
      <c r="R2402" s="807">
        <v>40</v>
      </c>
      <c r="S2402" s="759" t="str">
        <f t="shared" si="74"/>
        <v>Adulto</v>
      </c>
      <c r="U2402" s="886"/>
      <c r="V2402" s="887"/>
      <c r="W2402" s="887"/>
      <c r="AI2402" s="806" t="s">
        <v>835</v>
      </c>
      <c r="AJ2402" s="807">
        <v>1</v>
      </c>
      <c r="AK2402" s="807">
        <v>87</v>
      </c>
      <c r="AL2402" s="759" t="str">
        <f t="shared" si="75"/>
        <v>Vejez</v>
      </c>
    </row>
    <row r="2403" spans="1:38" ht="15">
      <c r="A2403" s="806" t="s">
        <v>909</v>
      </c>
      <c r="B2403" s="806" t="s">
        <v>666</v>
      </c>
      <c r="C2403" s="806" t="s">
        <v>783</v>
      </c>
      <c r="D2403" s="806" t="s">
        <v>789</v>
      </c>
      <c r="E2403" s="807">
        <v>78</v>
      </c>
      <c r="P2403" s="806" t="s">
        <v>833</v>
      </c>
      <c r="Q2403" s="807">
        <v>65</v>
      </c>
      <c r="R2403" s="807">
        <v>41</v>
      </c>
      <c r="S2403" s="759" t="str">
        <f t="shared" si="74"/>
        <v>Adulto</v>
      </c>
      <c r="U2403" s="886"/>
      <c r="V2403" s="887"/>
      <c r="W2403" s="887"/>
      <c r="AI2403" s="806" t="s">
        <v>835</v>
      </c>
      <c r="AJ2403" s="807">
        <v>1</v>
      </c>
      <c r="AK2403" s="807">
        <v>97</v>
      </c>
      <c r="AL2403" s="759" t="str">
        <f t="shared" si="75"/>
        <v>Vejez</v>
      </c>
    </row>
    <row r="2404" spans="1:38" ht="30">
      <c r="A2404" s="806" t="s">
        <v>909</v>
      </c>
      <c r="B2404" s="806" t="s">
        <v>666</v>
      </c>
      <c r="C2404" s="806" t="s">
        <v>783</v>
      </c>
      <c r="D2404" s="806" t="s">
        <v>784</v>
      </c>
      <c r="E2404" s="807">
        <v>122</v>
      </c>
      <c r="P2404" s="806" t="s">
        <v>833</v>
      </c>
      <c r="Q2404" s="807">
        <v>77</v>
      </c>
      <c r="R2404" s="807">
        <v>42</v>
      </c>
      <c r="S2404" s="759" t="str">
        <f t="shared" si="74"/>
        <v>Adulto</v>
      </c>
      <c r="U2404" s="886"/>
      <c r="V2404" s="887"/>
      <c r="W2404" s="887"/>
      <c r="AI2404" s="806" t="s">
        <v>837</v>
      </c>
      <c r="AJ2404" s="807">
        <v>518</v>
      </c>
      <c r="AK2404" s="807">
        <v>0</v>
      </c>
      <c r="AL2404" s="759" t="str">
        <f t="shared" si="75"/>
        <v>Primera Infancia</v>
      </c>
    </row>
    <row r="2405" spans="1:38" ht="30">
      <c r="A2405" s="806" t="s">
        <v>909</v>
      </c>
      <c r="B2405" s="806" t="s">
        <v>669</v>
      </c>
      <c r="C2405" s="806" t="s">
        <v>788</v>
      </c>
      <c r="D2405" s="806" t="s">
        <v>784</v>
      </c>
      <c r="E2405" s="807">
        <v>1</v>
      </c>
      <c r="P2405" s="806" t="s">
        <v>833</v>
      </c>
      <c r="Q2405" s="807">
        <v>66</v>
      </c>
      <c r="R2405" s="807">
        <v>43</v>
      </c>
      <c r="S2405" s="759" t="str">
        <f t="shared" si="74"/>
        <v>Adulto</v>
      </c>
      <c r="U2405" s="886"/>
      <c r="V2405" s="887"/>
      <c r="W2405" s="887"/>
      <c r="AI2405" s="806" t="s">
        <v>837</v>
      </c>
      <c r="AJ2405" s="807">
        <v>595</v>
      </c>
      <c r="AK2405" s="807">
        <v>1</v>
      </c>
      <c r="AL2405" s="759" t="str">
        <f t="shared" si="75"/>
        <v>Primera Infancia</v>
      </c>
    </row>
    <row r="2406" spans="1:38" ht="30">
      <c r="A2406" s="806" t="s">
        <v>909</v>
      </c>
      <c r="B2406" s="806" t="s">
        <v>787</v>
      </c>
      <c r="C2406" s="806" t="s">
        <v>788</v>
      </c>
      <c r="D2406" s="806" t="s">
        <v>789</v>
      </c>
      <c r="E2406" s="807">
        <v>2</v>
      </c>
      <c r="P2406" s="806" t="s">
        <v>833</v>
      </c>
      <c r="Q2406" s="807">
        <v>77</v>
      </c>
      <c r="R2406" s="807">
        <v>44</v>
      </c>
      <c r="S2406" s="759" t="str">
        <f t="shared" si="74"/>
        <v>Adulto</v>
      </c>
      <c r="U2406" s="886"/>
      <c r="V2406" s="887"/>
      <c r="W2406" s="887"/>
      <c r="AI2406" s="806" t="s">
        <v>837</v>
      </c>
      <c r="AJ2406" s="807">
        <v>616</v>
      </c>
      <c r="AK2406" s="807">
        <v>2</v>
      </c>
      <c r="AL2406" s="759" t="str">
        <f t="shared" si="75"/>
        <v>Primera Infancia</v>
      </c>
    </row>
    <row r="2407" spans="1:38" ht="30">
      <c r="A2407" s="806" t="s">
        <v>909</v>
      </c>
      <c r="B2407" s="806" t="s">
        <v>787</v>
      </c>
      <c r="C2407" s="806" t="s">
        <v>788</v>
      </c>
      <c r="D2407" s="806" t="s">
        <v>784</v>
      </c>
      <c r="E2407" s="807">
        <v>2</v>
      </c>
      <c r="P2407" s="806" t="s">
        <v>833</v>
      </c>
      <c r="Q2407" s="807">
        <v>65</v>
      </c>
      <c r="R2407" s="807">
        <v>45</v>
      </c>
      <c r="S2407" s="759" t="str">
        <f t="shared" si="74"/>
        <v>Adulto</v>
      </c>
      <c r="U2407" s="886"/>
      <c r="V2407" s="887"/>
      <c r="W2407" s="887"/>
      <c r="AI2407" s="806" t="s">
        <v>837</v>
      </c>
      <c r="AJ2407" s="807">
        <v>703</v>
      </c>
      <c r="AK2407" s="807">
        <v>3</v>
      </c>
      <c r="AL2407" s="759" t="str">
        <f t="shared" si="75"/>
        <v>Primera Infancia</v>
      </c>
    </row>
    <row r="2408" spans="1:38" ht="30">
      <c r="A2408" s="806" t="s">
        <v>909</v>
      </c>
      <c r="B2408" s="806" t="s">
        <v>787</v>
      </c>
      <c r="C2408" s="806" t="s">
        <v>783</v>
      </c>
      <c r="D2408" s="806" t="s">
        <v>789</v>
      </c>
      <c r="E2408" s="807">
        <v>5</v>
      </c>
      <c r="P2408" s="806" t="s">
        <v>833</v>
      </c>
      <c r="Q2408" s="807">
        <v>79</v>
      </c>
      <c r="R2408" s="807">
        <v>46</v>
      </c>
      <c r="S2408" s="759" t="str">
        <f t="shared" si="74"/>
        <v>Adulto</v>
      </c>
      <c r="U2408" s="886"/>
      <c r="V2408" s="887"/>
      <c r="W2408" s="887"/>
      <c r="AI2408" s="806" t="s">
        <v>837</v>
      </c>
      <c r="AJ2408" s="807">
        <v>758</v>
      </c>
      <c r="AK2408" s="807">
        <v>4</v>
      </c>
      <c r="AL2408" s="759" t="str">
        <f t="shared" si="75"/>
        <v>Primera Infancia</v>
      </c>
    </row>
    <row r="2409" spans="1:38" ht="30">
      <c r="A2409" s="806" t="s">
        <v>909</v>
      </c>
      <c r="B2409" s="806" t="s">
        <v>787</v>
      </c>
      <c r="C2409" s="806" t="s">
        <v>783</v>
      </c>
      <c r="D2409" s="806" t="s">
        <v>784</v>
      </c>
      <c r="E2409" s="807">
        <v>4</v>
      </c>
      <c r="P2409" s="806" t="s">
        <v>833</v>
      </c>
      <c r="Q2409" s="807">
        <v>63</v>
      </c>
      <c r="R2409" s="807">
        <v>47</v>
      </c>
      <c r="S2409" s="759" t="str">
        <f t="shared" si="74"/>
        <v>Adulto</v>
      </c>
      <c r="U2409" s="886"/>
      <c r="V2409" s="887"/>
      <c r="W2409" s="887"/>
      <c r="AI2409" s="806" t="s">
        <v>837</v>
      </c>
      <c r="AJ2409" s="807">
        <v>778</v>
      </c>
      <c r="AK2409" s="807">
        <v>5</v>
      </c>
      <c r="AL2409" s="759" t="str">
        <f t="shared" si="75"/>
        <v>Primera Infancia</v>
      </c>
    </row>
    <row r="2410" spans="1:38" ht="15">
      <c r="A2410" s="806" t="s">
        <v>909</v>
      </c>
      <c r="B2410" s="806" t="s">
        <v>792</v>
      </c>
      <c r="C2410" s="806" t="s">
        <v>788</v>
      </c>
      <c r="D2410" s="806" t="s">
        <v>784</v>
      </c>
      <c r="E2410" s="807">
        <v>1</v>
      </c>
      <c r="P2410" s="806" t="s">
        <v>833</v>
      </c>
      <c r="Q2410" s="807">
        <v>59</v>
      </c>
      <c r="R2410" s="807">
        <v>48</v>
      </c>
      <c r="S2410" s="759" t="str">
        <f t="shared" si="74"/>
        <v>Adulto</v>
      </c>
      <c r="U2410" s="886"/>
      <c r="V2410" s="887"/>
      <c r="W2410" s="887"/>
      <c r="AI2410" s="806" t="s">
        <v>837</v>
      </c>
      <c r="AJ2410" s="807">
        <v>787</v>
      </c>
      <c r="AK2410" s="807">
        <v>6</v>
      </c>
      <c r="AL2410" s="759" t="str">
        <f t="shared" si="75"/>
        <v>Infancia</v>
      </c>
    </row>
    <row r="2411" spans="1:38" ht="15">
      <c r="A2411" s="806" t="s">
        <v>909</v>
      </c>
      <c r="B2411" s="806" t="s">
        <v>815</v>
      </c>
      <c r="C2411" s="806" t="s">
        <v>788</v>
      </c>
      <c r="D2411" s="806" t="s">
        <v>789</v>
      </c>
      <c r="E2411" s="807">
        <v>2246</v>
      </c>
      <c r="P2411" s="806" t="s">
        <v>833</v>
      </c>
      <c r="Q2411" s="807">
        <v>62</v>
      </c>
      <c r="R2411" s="807">
        <v>49</v>
      </c>
      <c r="S2411" s="759" t="str">
        <f t="shared" si="74"/>
        <v>Adulto</v>
      </c>
      <c r="U2411" s="886"/>
      <c r="V2411" s="887"/>
      <c r="W2411" s="887"/>
      <c r="AI2411" s="806" t="s">
        <v>837</v>
      </c>
      <c r="AJ2411" s="807">
        <v>746</v>
      </c>
      <c r="AK2411" s="807">
        <v>7</v>
      </c>
      <c r="AL2411" s="759" t="str">
        <f t="shared" si="75"/>
        <v>Infancia</v>
      </c>
    </row>
    <row r="2412" spans="1:38" ht="15">
      <c r="A2412" s="806" t="s">
        <v>909</v>
      </c>
      <c r="B2412" s="806" t="s">
        <v>815</v>
      </c>
      <c r="C2412" s="806" t="s">
        <v>788</v>
      </c>
      <c r="D2412" s="806" t="s">
        <v>784</v>
      </c>
      <c r="E2412" s="807">
        <v>1989</v>
      </c>
      <c r="P2412" s="806" t="s">
        <v>833</v>
      </c>
      <c r="Q2412" s="807">
        <v>67</v>
      </c>
      <c r="R2412" s="807">
        <v>50</v>
      </c>
      <c r="S2412" s="759" t="str">
        <f t="shared" si="74"/>
        <v>Adulto</v>
      </c>
      <c r="U2412" s="886"/>
      <c r="V2412" s="887"/>
      <c r="W2412" s="887"/>
      <c r="AI2412" s="806" t="s">
        <v>837</v>
      </c>
      <c r="AJ2412" s="807">
        <v>685</v>
      </c>
      <c r="AK2412" s="807">
        <v>8</v>
      </c>
      <c r="AL2412" s="759" t="str">
        <f t="shared" si="75"/>
        <v>Infancia</v>
      </c>
    </row>
    <row r="2413" spans="1:38" ht="15">
      <c r="A2413" s="806" t="s">
        <v>909</v>
      </c>
      <c r="B2413" s="806" t="s">
        <v>815</v>
      </c>
      <c r="C2413" s="806" t="s">
        <v>783</v>
      </c>
      <c r="D2413" s="806" t="s">
        <v>789</v>
      </c>
      <c r="E2413" s="807">
        <v>2248</v>
      </c>
      <c r="P2413" s="806" t="s">
        <v>833</v>
      </c>
      <c r="Q2413" s="807">
        <v>57</v>
      </c>
      <c r="R2413" s="807">
        <v>51</v>
      </c>
      <c r="S2413" s="759" t="str">
        <f t="shared" si="74"/>
        <v>Adulto</v>
      </c>
      <c r="U2413" s="886"/>
      <c r="V2413" s="887"/>
      <c r="W2413" s="887"/>
      <c r="AI2413" s="806" t="s">
        <v>837</v>
      </c>
      <c r="AJ2413" s="807">
        <v>713</v>
      </c>
      <c r="AK2413" s="807">
        <v>9</v>
      </c>
      <c r="AL2413" s="759" t="str">
        <f t="shared" si="75"/>
        <v>Infancia</v>
      </c>
    </row>
    <row r="2414" spans="1:38" ht="15">
      <c r="A2414" s="806" t="s">
        <v>909</v>
      </c>
      <c r="B2414" s="806" t="s">
        <v>815</v>
      </c>
      <c r="C2414" s="806" t="s">
        <v>783</v>
      </c>
      <c r="D2414" s="806" t="s">
        <v>784</v>
      </c>
      <c r="E2414" s="807">
        <v>1808</v>
      </c>
      <c r="P2414" s="806" t="s">
        <v>833</v>
      </c>
      <c r="Q2414" s="807">
        <v>62</v>
      </c>
      <c r="R2414" s="807">
        <v>52</v>
      </c>
      <c r="S2414" s="759" t="str">
        <f t="shared" si="74"/>
        <v>Adulto</v>
      </c>
      <c r="U2414" s="886"/>
      <c r="V2414" s="887"/>
      <c r="W2414" s="887"/>
      <c r="AI2414" s="806" t="s">
        <v>837</v>
      </c>
      <c r="AJ2414" s="807">
        <v>735</v>
      </c>
      <c r="AK2414" s="807">
        <v>10</v>
      </c>
      <c r="AL2414" s="759" t="str">
        <f t="shared" si="75"/>
        <v>Infancia</v>
      </c>
    </row>
    <row r="2415" spans="1:38" ht="15">
      <c r="A2415" s="806" t="s">
        <v>909</v>
      </c>
      <c r="B2415" s="806" t="s">
        <v>818</v>
      </c>
      <c r="C2415" s="806" t="s">
        <v>788</v>
      </c>
      <c r="D2415" s="806" t="s">
        <v>789</v>
      </c>
      <c r="E2415" s="807">
        <v>3</v>
      </c>
      <c r="P2415" s="806" t="s">
        <v>833</v>
      </c>
      <c r="Q2415" s="807">
        <v>76</v>
      </c>
      <c r="R2415" s="807">
        <v>53</v>
      </c>
      <c r="S2415" s="759" t="str">
        <f t="shared" si="74"/>
        <v>Adulto</v>
      </c>
      <c r="U2415" s="886"/>
      <c r="V2415" s="887"/>
      <c r="W2415" s="887"/>
      <c r="AI2415" s="806" t="s">
        <v>837</v>
      </c>
      <c r="AJ2415" s="807">
        <v>696</v>
      </c>
      <c r="AK2415" s="807">
        <v>11</v>
      </c>
      <c r="AL2415" s="759" t="str">
        <f t="shared" si="75"/>
        <v>Infancia</v>
      </c>
    </row>
    <row r="2416" spans="1:38" ht="30">
      <c r="A2416" s="806" t="s">
        <v>909</v>
      </c>
      <c r="B2416" s="806" t="s">
        <v>818</v>
      </c>
      <c r="C2416" s="806" t="s">
        <v>788</v>
      </c>
      <c r="D2416" s="806" t="s">
        <v>784</v>
      </c>
      <c r="E2416" s="807">
        <v>8</v>
      </c>
      <c r="P2416" s="806" t="s">
        <v>833</v>
      </c>
      <c r="Q2416" s="807">
        <v>52</v>
      </c>
      <c r="R2416" s="807">
        <v>54</v>
      </c>
      <c r="S2416" s="759" t="str">
        <f t="shared" si="74"/>
        <v>Adulto</v>
      </c>
      <c r="U2416" s="886"/>
      <c r="V2416" s="887"/>
      <c r="W2416" s="887"/>
      <c r="AI2416" s="806" t="s">
        <v>837</v>
      </c>
      <c r="AJ2416" s="807">
        <v>880</v>
      </c>
      <c r="AK2416" s="807">
        <v>12</v>
      </c>
      <c r="AL2416" s="759" t="str">
        <f t="shared" si="75"/>
        <v>Adolescente</v>
      </c>
    </row>
    <row r="2417" spans="1:38" ht="30">
      <c r="A2417" s="806" t="s">
        <v>909</v>
      </c>
      <c r="B2417" s="806" t="s">
        <v>818</v>
      </c>
      <c r="C2417" s="806" t="s">
        <v>783</v>
      </c>
      <c r="D2417" s="806" t="s">
        <v>784</v>
      </c>
      <c r="E2417" s="807">
        <v>7</v>
      </c>
      <c r="P2417" s="806" t="s">
        <v>833</v>
      </c>
      <c r="Q2417" s="807">
        <v>68</v>
      </c>
      <c r="R2417" s="807">
        <v>55</v>
      </c>
      <c r="S2417" s="759" t="str">
        <f t="shared" si="74"/>
        <v>Adulto</v>
      </c>
      <c r="U2417" s="886"/>
      <c r="V2417" s="887"/>
      <c r="W2417" s="887"/>
      <c r="AI2417" s="806" t="s">
        <v>837</v>
      </c>
      <c r="AJ2417" s="807">
        <v>886</v>
      </c>
      <c r="AK2417" s="807">
        <v>13</v>
      </c>
      <c r="AL2417" s="759" t="str">
        <f t="shared" si="75"/>
        <v>Adolescente</v>
      </c>
    </row>
    <row r="2418" spans="1:38" ht="30">
      <c r="A2418" s="806" t="s">
        <v>910</v>
      </c>
      <c r="B2418" s="806" t="s">
        <v>782</v>
      </c>
      <c r="C2418" s="806" t="s">
        <v>788</v>
      </c>
      <c r="D2418" s="806" t="s">
        <v>789</v>
      </c>
      <c r="E2418" s="807">
        <v>1</v>
      </c>
      <c r="P2418" s="806" t="s">
        <v>833</v>
      </c>
      <c r="Q2418" s="807">
        <v>58</v>
      </c>
      <c r="R2418" s="807">
        <v>56</v>
      </c>
      <c r="S2418" s="759" t="str">
        <f t="shared" si="74"/>
        <v>Adulto</v>
      </c>
      <c r="U2418" s="886"/>
      <c r="V2418" s="887"/>
      <c r="W2418" s="887"/>
      <c r="AI2418" s="806" t="s">
        <v>837</v>
      </c>
      <c r="AJ2418" s="807">
        <v>914</v>
      </c>
      <c r="AK2418" s="807">
        <v>14</v>
      </c>
      <c r="AL2418" s="759" t="str">
        <f t="shared" si="75"/>
        <v>Adolescente</v>
      </c>
    </row>
    <row r="2419" spans="1:38" ht="30">
      <c r="A2419" s="806" t="s">
        <v>910</v>
      </c>
      <c r="B2419" s="806" t="s">
        <v>662</v>
      </c>
      <c r="C2419" s="806" t="s">
        <v>788</v>
      </c>
      <c r="D2419" s="806" t="s">
        <v>789</v>
      </c>
      <c r="E2419" s="807">
        <v>2254</v>
      </c>
      <c r="P2419" s="806" t="s">
        <v>833</v>
      </c>
      <c r="Q2419" s="807">
        <v>68</v>
      </c>
      <c r="R2419" s="807">
        <v>57</v>
      </c>
      <c r="S2419" s="759" t="str">
        <f t="shared" si="74"/>
        <v>Adulto</v>
      </c>
      <c r="U2419" s="886"/>
      <c r="V2419" s="887"/>
      <c r="W2419" s="887"/>
      <c r="AI2419" s="806" t="s">
        <v>837</v>
      </c>
      <c r="AJ2419" s="807">
        <v>933</v>
      </c>
      <c r="AK2419" s="807">
        <v>15</v>
      </c>
      <c r="AL2419" s="759" t="str">
        <f t="shared" si="75"/>
        <v>Adolescente</v>
      </c>
    </row>
    <row r="2420" spans="1:38" ht="30">
      <c r="A2420" s="806" t="s">
        <v>910</v>
      </c>
      <c r="B2420" s="806" t="s">
        <v>662</v>
      </c>
      <c r="C2420" s="806" t="s">
        <v>788</v>
      </c>
      <c r="D2420" s="806" t="s">
        <v>784</v>
      </c>
      <c r="E2420" s="807">
        <v>1640</v>
      </c>
      <c r="P2420" s="806" t="s">
        <v>833</v>
      </c>
      <c r="Q2420" s="807">
        <v>52</v>
      </c>
      <c r="R2420" s="807">
        <v>58</v>
      </c>
      <c r="S2420" s="759" t="str">
        <f t="shared" si="74"/>
        <v>Adulto</v>
      </c>
      <c r="U2420" s="886"/>
      <c r="V2420" s="887"/>
      <c r="W2420" s="887"/>
      <c r="AI2420" s="806" t="s">
        <v>837</v>
      </c>
      <c r="AJ2420" s="807">
        <v>919</v>
      </c>
      <c r="AK2420" s="807">
        <v>16</v>
      </c>
      <c r="AL2420" s="759" t="str">
        <f t="shared" si="75"/>
        <v>Adolescente</v>
      </c>
    </row>
    <row r="2421" spans="1:38" ht="30">
      <c r="A2421" s="806" t="s">
        <v>910</v>
      </c>
      <c r="B2421" s="806" t="s">
        <v>662</v>
      </c>
      <c r="C2421" s="806" t="s">
        <v>783</v>
      </c>
      <c r="D2421" s="806" t="s">
        <v>789</v>
      </c>
      <c r="E2421" s="807">
        <v>2341</v>
      </c>
      <c r="P2421" s="806" t="s">
        <v>833</v>
      </c>
      <c r="Q2421" s="807">
        <v>52</v>
      </c>
      <c r="R2421" s="807">
        <v>59</v>
      </c>
      <c r="S2421" s="759" t="str">
        <f t="shared" si="74"/>
        <v>Adulto</v>
      </c>
      <c r="U2421" s="886"/>
      <c r="V2421" s="887"/>
      <c r="W2421" s="887"/>
      <c r="AI2421" s="806" t="s">
        <v>837</v>
      </c>
      <c r="AJ2421" s="807">
        <v>937</v>
      </c>
      <c r="AK2421" s="807">
        <v>17</v>
      </c>
      <c r="AL2421" s="759" t="str">
        <f t="shared" si="75"/>
        <v>Adolescente</v>
      </c>
    </row>
    <row r="2422" spans="1:38" ht="15">
      <c r="A2422" s="806" t="s">
        <v>910</v>
      </c>
      <c r="B2422" s="806" t="s">
        <v>662</v>
      </c>
      <c r="C2422" s="806" t="s">
        <v>783</v>
      </c>
      <c r="D2422" s="806" t="s">
        <v>784</v>
      </c>
      <c r="E2422" s="807">
        <v>1576</v>
      </c>
      <c r="P2422" s="806" t="s">
        <v>833</v>
      </c>
      <c r="Q2422" s="807">
        <v>45</v>
      </c>
      <c r="R2422" s="807">
        <v>60</v>
      </c>
      <c r="S2422" s="759" t="str">
        <f t="shared" si="74"/>
        <v>Vejez</v>
      </c>
      <c r="U2422" s="886"/>
      <c r="V2422" s="887"/>
      <c r="W2422" s="887"/>
      <c r="AI2422" s="806" t="s">
        <v>837</v>
      </c>
      <c r="AJ2422" s="807">
        <v>1001</v>
      </c>
      <c r="AK2422" s="807">
        <v>18</v>
      </c>
      <c r="AL2422" s="759" t="str">
        <f t="shared" si="75"/>
        <v>Juventud</v>
      </c>
    </row>
    <row r="2423" spans="1:38" ht="15">
      <c r="A2423" s="806" t="s">
        <v>910</v>
      </c>
      <c r="B2423" s="806" t="s">
        <v>666</v>
      </c>
      <c r="C2423" s="806" t="s">
        <v>788</v>
      </c>
      <c r="D2423" s="806" t="s">
        <v>789</v>
      </c>
      <c r="E2423" s="807">
        <v>264</v>
      </c>
      <c r="P2423" s="806" t="s">
        <v>833</v>
      </c>
      <c r="Q2423" s="807">
        <v>51</v>
      </c>
      <c r="R2423" s="807">
        <v>61</v>
      </c>
      <c r="S2423" s="759" t="str">
        <f t="shared" si="74"/>
        <v>Vejez</v>
      </c>
      <c r="U2423" s="886"/>
      <c r="V2423" s="887"/>
      <c r="W2423" s="887"/>
      <c r="AI2423" s="806" t="s">
        <v>837</v>
      </c>
      <c r="AJ2423" s="807">
        <v>1138</v>
      </c>
      <c r="AK2423" s="807">
        <v>19</v>
      </c>
      <c r="AL2423" s="759" t="str">
        <f t="shared" si="75"/>
        <v>Juventud</v>
      </c>
    </row>
    <row r="2424" spans="1:38" ht="15">
      <c r="A2424" s="806" t="s">
        <v>910</v>
      </c>
      <c r="B2424" s="806" t="s">
        <v>666</v>
      </c>
      <c r="C2424" s="806" t="s">
        <v>788</v>
      </c>
      <c r="D2424" s="806" t="s">
        <v>784</v>
      </c>
      <c r="E2424" s="807">
        <v>284</v>
      </c>
      <c r="P2424" s="806" t="s">
        <v>833</v>
      </c>
      <c r="Q2424" s="807">
        <v>40</v>
      </c>
      <c r="R2424" s="807">
        <v>62</v>
      </c>
      <c r="S2424" s="759" t="str">
        <f t="shared" si="74"/>
        <v>Vejez</v>
      </c>
      <c r="U2424" s="886"/>
      <c r="V2424" s="887"/>
      <c r="W2424" s="887"/>
      <c r="AI2424" s="806" t="s">
        <v>837</v>
      </c>
      <c r="AJ2424" s="807">
        <v>1170</v>
      </c>
      <c r="AK2424" s="807">
        <v>20</v>
      </c>
      <c r="AL2424" s="759" t="str">
        <f t="shared" si="75"/>
        <v>Juventud</v>
      </c>
    </row>
    <row r="2425" spans="1:38" ht="15">
      <c r="A2425" s="806" t="s">
        <v>910</v>
      </c>
      <c r="B2425" s="806" t="s">
        <v>666</v>
      </c>
      <c r="C2425" s="806" t="s">
        <v>783</v>
      </c>
      <c r="D2425" s="806" t="s">
        <v>789</v>
      </c>
      <c r="E2425" s="807">
        <v>356</v>
      </c>
      <c r="P2425" s="806" t="s">
        <v>833</v>
      </c>
      <c r="Q2425" s="807">
        <v>40</v>
      </c>
      <c r="R2425" s="807">
        <v>63</v>
      </c>
      <c r="S2425" s="759" t="str">
        <f t="shared" si="74"/>
        <v>Vejez</v>
      </c>
      <c r="U2425" s="886"/>
      <c r="V2425" s="887"/>
      <c r="W2425" s="887"/>
      <c r="AI2425" s="806" t="s">
        <v>837</v>
      </c>
      <c r="AJ2425" s="807">
        <v>1252</v>
      </c>
      <c r="AK2425" s="807">
        <v>21</v>
      </c>
      <c r="AL2425" s="759" t="str">
        <f t="shared" si="75"/>
        <v>Juventud</v>
      </c>
    </row>
    <row r="2426" spans="1:38" ht="15">
      <c r="A2426" s="806" t="s">
        <v>910</v>
      </c>
      <c r="B2426" s="806" t="s">
        <v>666</v>
      </c>
      <c r="C2426" s="806" t="s">
        <v>783</v>
      </c>
      <c r="D2426" s="806" t="s">
        <v>784</v>
      </c>
      <c r="E2426" s="807">
        <v>282</v>
      </c>
      <c r="P2426" s="806" t="s">
        <v>833</v>
      </c>
      <c r="Q2426" s="807">
        <v>44</v>
      </c>
      <c r="R2426" s="807">
        <v>64</v>
      </c>
      <c r="S2426" s="759" t="str">
        <f t="shared" si="74"/>
        <v>Vejez</v>
      </c>
      <c r="U2426" s="886"/>
      <c r="V2426" s="887"/>
      <c r="W2426" s="887"/>
      <c r="AI2426" s="806" t="s">
        <v>837</v>
      </c>
      <c r="AJ2426" s="807">
        <v>1303</v>
      </c>
      <c r="AK2426" s="807">
        <v>22</v>
      </c>
      <c r="AL2426" s="759" t="str">
        <f t="shared" si="75"/>
        <v>Juventud</v>
      </c>
    </row>
    <row r="2427" spans="1:38" ht="15">
      <c r="A2427" s="806" t="s">
        <v>910</v>
      </c>
      <c r="B2427" s="806" t="s">
        <v>669</v>
      </c>
      <c r="C2427" s="806" t="s">
        <v>788</v>
      </c>
      <c r="D2427" s="806" t="s">
        <v>789</v>
      </c>
      <c r="E2427" s="807">
        <v>1</v>
      </c>
      <c r="P2427" s="806" t="s">
        <v>833</v>
      </c>
      <c r="Q2427" s="807">
        <v>44</v>
      </c>
      <c r="R2427" s="807">
        <v>65</v>
      </c>
      <c r="S2427" s="759" t="str">
        <f t="shared" si="74"/>
        <v>Vejez</v>
      </c>
      <c r="U2427" s="886"/>
      <c r="V2427" s="887"/>
      <c r="W2427" s="887"/>
      <c r="AI2427" s="806" t="s">
        <v>837</v>
      </c>
      <c r="AJ2427" s="807">
        <v>1456</v>
      </c>
      <c r="AK2427" s="807">
        <v>23</v>
      </c>
      <c r="AL2427" s="759" t="str">
        <f t="shared" si="75"/>
        <v>Juventud</v>
      </c>
    </row>
    <row r="2428" spans="1:38" ht="15">
      <c r="A2428" s="806" t="s">
        <v>910</v>
      </c>
      <c r="B2428" s="806" t="s">
        <v>669</v>
      </c>
      <c r="C2428" s="806" t="s">
        <v>788</v>
      </c>
      <c r="D2428" s="806" t="s">
        <v>784</v>
      </c>
      <c r="E2428" s="807">
        <v>2</v>
      </c>
      <c r="P2428" s="806" t="s">
        <v>833</v>
      </c>
      <c r="Q2428" s="807">
        <v>48</v>
      </c>
      <c r="R2428" s="807">
        <v>66</v>
      </c>
      <c r="S2428" s="759" t="str">
        <f t="shared" si="74"/>
        <v>Vejez</v>
      </c>
      <c r="U2428" s="886"/>
      <c r="V2428" s="887"/>
      <c r="W2428" s="887"/>
      <c r="AI2428" s="806" t="s">
        <v>837</v>
      </c>
      <c r="AJ2428" s="807">
        <v>1457</v>
      </c>
      <c r="AK2428" s="807">
        <v>24</v>
      </c>
      <c r="AL2428" s="759" t="str">
        <f t="shared" si="75"/>
        <v>Juventud</v>
      </c>
    </row>
    <row r="2429" spans="1:38" ht="15">
      <c r="A2429" s="806" t="s">
        <v>910</v>
      </c>
      <c r="B2429" s="806" t="s">
        <v>669</v>
      </c>
      <c r="C2429" s="806" t="s">
        <v>783</v>
      </c>
      <c r="D2429" s="806" t="s">
        <v>789</v>
      </c>
      <c r="E2429" s="807">
        <v>1</v>
      </c>
      <c r="P2429" s="806" t="s">
        <v>833</v>
      </c>
      <c r="Q2429" s="807">
        <v>44</v>
      </c>
      <c r="R2429" s="807">
        <v>67</v>
      </c>
      <c r="S2429" s="759" t="str">
        <f t="shared" si="74"/>
        <v>Vejez</v>
      </c>
      <c r="U2429" s="886"/>
      <c r="V2429" s="887"/>
      <c r="W2429" s="887"/>
      <c r="AI2429" s="806" t="s">
        <v>837</v>
      </c>
      <c r="AJ2429" s="807">
        <v>1343</v>
      </c>
      <c r="AK2429" s="807">
        <v>25</v>
      </c>
      <c r="AL2429" s="759" t="str">
        <f t="shared" si="75"/>
        <v>Juventud</v>
      </c>
    </row>
    <row r="2430" spans="1:38" ht="15">
      <c r="A2430" s="806" t="s">
        <v>910</v>
      </c>
      <c r="B2430" s="806" t="s">
        <v>669</v>
      </c>
      <c r="C2430" s="806" t="s">
        <v>783</v>
      </c>
      <c r="D2430" s="806" t="s">
        <v>784</v>
      </c>
      <c r="E2430" s="807">
        <v>1</v>
      </c>
      <c r="P2430" s="806" t="s">
        <v>833</v>
      </c>
      <c r="Q2430" s="807">
        <v>47</v>
      </c>
      <c r="R2430" s="807">
        <v>68</v>
      </c>
      <c r="S2430" s="759" t="str">
        <f t="shared" si="74"/>
        <v>Vejez</v>
      </c>
      <c r="U2430" s="886"/>
      <c r="V2430" s="887"/>
      <c r="W2430" s="887"/>
      <c r="AI2430" s="806" t="s">
        <v>837</v>
      </c>
      <c r="AJ2430" s="807">
        <v>1515</v>
      </c>
      <c r="AK2430" s="807">
        <v>26</v>
      </c>
      <c r="AL2430" s="759" t="str">
        <f t="shared" si="75"/>
        <v>Juventud</v>
      </c>
    </row>
    <row r="2431" spans="1:38" ht="15">
      <c r="A2431" s="806" t="s">
        <v>910</v>
      </c>
      <c r="B2431" s="806" t="s">
        <v>787</v>
      </c>
      <c r="C2431" s="806" t="s">
        <v>788</v>
      </c>
      <c r="D2431" s="806" t="s">
        <v>789</v>
      </c>
      <c r="E2431" s="807">
        <v>1</v>
      </c>
      <c r="P2431" s="806" t="s">
        <v>833</v>
      </c>
      <c r="Q2431" s="807">
        <v>39</v>
      </c>
      <c r="R2431" s="807">
        <v>69</v>
      </c>
      <c r="S2431" s="759" t="str">
        <f t="shared" si="74"/>
        <v>Vejez</v>
      </c>
      <c r="U2431" s="886"/>
      <c r="V2431" s="887"/>
      <c r="W2431" s="887"/>
      <c r="AI2431" s="806" t="s">
        <v>837</v>
      </c>
      <c r="AJ2431" s="807">
        <v>1515</v>
      </c>
      <c r="AK2431" s="807">
        <v>27</v>
      </c>
      <c r="AL2431" s="759" t="str">
        <f t="shared" si="75"/>
        <v>Juventud</v>
      </c>
    </row>
    <row r="2432" spans="1:38" ht="15">
      <c r="A2432" s="806" t="s">
        <v>910</v>
      </c>
      <c r="B2432" s="806" t="s">
        <v>787</v>
      </c>
      <c r="C2432" s="806" t="s">
        <v>788</v>
      </c>
      <c r="D2432" s="806" t="s">
        <v>784</v>
      </c>
      <c r="E2432" s="807">
        <v>4</v>
      </c>
      <c r="P2432" s="806" t="s">
        <v>833</v>
      </c>
      <c r="Q2432" s="807">
        <v>31</v>
      </c>
      <c r="R2432" s="807">
        <v>70</v>
      </c>
      <c r="S2432" s="759" t="str">
        <f t="shared" si="74"/>
        <v>Vejez</v>
      </c>
      <c r="U2432" s="886"/>
      <c r="V2432" s="887"/>
      <c r="W2432" s="887"/>
      <c r="AI2432" s="806" t="s">
        <v>837</v>
      </c>
      <c r="AJ2432" s="807">
        <v>1557</v>
      </c>
      <c r="AK2432" s="807">
        <v>28</v>
      </c>
      <c r="AL2432" s="759" t="str">
        <f t="shared" si="75"/>
        <v>Juventud</v>
      </c>
    </row>
    <row r="2433" spans="1:38" ht="15">
      <c r="A2433" s="806" t="s">
        <v>910</v>
      </c>
      <c r="B2433" s="806" t="s">
        <v>787</v>
      </c>
      <c r="C2433" s="806" t="s">
        <v>783</v>
      </c>
      <c r="D2433" s="806" t="s">
        <v>789</v>
      </c>
      <c r="E2433" s="807">
        <v>1</v>
      </c>
      <c r="P2433" s="806" t="s">
        <v>833</v>
      </c>
      <c r="Q2433" s="807">
        <v>26</v>
      </c>
      <c r="R2433" s="807">
        <v>71</v>
      </c>
      <c r="S2433" s="759" t="str">
        <f t="shared" si="74"/>
        <v>Vejez</v>
      </c>
      <c r="U2433" s="886"/>
      <c r="V2433" s="887"/>
      <c r="W2433" s="887"/>
      <c r="AI2433" s="806" t="s">
        <v>837</v>
      </c>
      <c r="AJ2433" s="807">
        <v>1476</v>
      </c>
      <c r="AK2433" s="807">
        <v>29</v>
      </c>
      <c r="AL2433" s="759" t="str">
        <f t="shared" si="75"/>
        <v>Adulto</v>
      </c>
    </row>
    <row r="2434" spans="1:38" ht="15">
      <c r="A2434" s="806" t="s">
        <v>910</v>
      </c>
      <c r="B2434" s="806" t="s">
        <v>787</v>
      </c>
      <c r="C2434" s="806" t="s">
        <v>783</v>
      </c>
      <c r="D2434" s="806" t="s">
        <v>784</v>
      </c>
      <c r="E2434" s="807">
        <v>2</v>
      </c>
      <c r="P2434" s="806" t="s">
        <v>833</v>
      </c>
      <c r="Q2434" s="807">
        <v>27</v>
      </c>
      <c r="R2434" s="807">
        <v>72</v>
      </c>
      <c r="S2434" s="759" t="str">
        <f t="shared" si="74"/>
        <v>Vejez</v>
      </c>
      <c r="U2434" s="886"/>
      <c r="V2434" s="887"/>
      <c r="W2434" s="887"/>
      <c r="AI2434" s="806" t="s">
        <v>837</v>
      </c>
      <c r="AJ2434" s="807">
        <v>1508</v>
      </c>
      <c r="AK2434" s="807">
        <v>30</v>
      </c>
      <c r="AL2434" s="759" t="str">
        <f t="shared" si="75"/>
        <v>Adulto</v>
      </c>
    </row>
    <row r="2435" spans="1:38" ht="15">
      <c r="A2435" s="806" t="s">
        <v>910</v>
      </c>
      <c r="B2435" s="806" t="s">
        <v>815</v>
      </c>
      <c r="C2435" s="806" t="s">
        <v>788</v>
      </c>
      <c r="D2435" s="806" t="s">
        <v>789</v>
      </c>
      <c r="E2435" s="807">
        <v>1327</v>
      </c>
      <c r="P2435" s="806" t="s">
        <v>833</v>
      </c>
      <c r="Q2435" s="807">
        <v>36</v>
      </c>
      <c r="R2435" s="807">
        <v>73</v>
      </c>
      <c r="S2435" s="759" t="str">
        <f t="shared" ref="S2435:S2498" si="76">IF(P2435=0,"",IF(AND(R2435&gt;=0,R2435&lt;=5),"Primera Infancia",IF(AND(R2435&gt;=6,R2435&lt;=11),"Infancia",IF(AND(R2435&gt;=12,R2435&lt;=17),"Adolescente",IF(AND(R2435&gt;=18,R2435&lt;=28),"Juventud",IF(AND(R2435&gt;=29,R2435&lt;=59),"Adulto","Vejez"))))))</f>
        <v>Vejez</v>
      </c>
      <c r="U2435" s="886"/>
      <c r="V2435" s="887"/>
      <c r="W2435" s="887"/>
      <c r="AI2435" s="806" t="s">
        <v>837</v>
      </c>
      <c r="AJ2435" s="807">
        <v>1497</v>
      </c>
      <c r="AK2435" s="807">
        <v>31</v>
      </c>
      <c r="AL2435" s="759" t="str">
        <f t="shared" ref="AL2435:AL2498" si="77">IF(AI2435=0,"",IF(AND(AK2435&gt;=0,AK2435&lt;=5),"Primera Infancia",IF(AND(AK2435&gt;=6,AK2435&lt;=11),"Infancia",IF(AND(AK2435&gt;=12,AK2435&lt;=17),"Adolescente",IF(AND(AK2435&gt;=18,AK2435&lt;=28),"Juventud",IF(AND(AK2435&gt;=29,AK2435&lt;=59),"Adulto","Vejez"))))))</f>
        <v>Adulto</v>
      </c>
    </row>
    <row r="2436" spans="1:38" ht="15">
      <c r="A2436" s="806" t="s">
        <v>910</v>
      </c>
      <c r="B2436" s="806" t="s">
        <v>815</v>
      </c>
      <c r="C2436" s="806" t="s">
        <v>788</v>
      </c>
      <c r="D2436" s="806" t="s">
        <v>784</v>
      </c>
      <c r="E2436" s="807">
        <v>1021</v>
      </c>
      <c r="P2436" s="806" t="s">
        <v>833</v>
      </c>
      <c r="Q2436" s="807">
        <v>29</v>
      </c>
      <c r="R2436" s="807">
        <v>74</v>
      </c>
      <c r="S2436" s="759" t="str">
        <f t="shared" si="76"/>
        <v>Vejez</v>
      </c>
      <c r="U2436" s="886"/>
      <c r="V2436" s="887"/>
      <c r="W2436" s="887"/>
      <c r="AI2436" s="806" t="s">
        <v>837</v>
      </c>
      <c r="AJ2436" s="807">
        <v>1421</v>
      </c>
      <c r="AK2436" s="807">
        <v>32</v>
      </c>
      <c r="AL2436" s="759" t="str">
        <f t="shared" si="77"/>
        <v>Adulto</v>
      </c>
    </row>
    <row r="2437" spans="1:38" ht="15">
      <c r="A2437" s="806" t="s">
        <v>910</v>
      </c>
      <c r="B2437" s="806" t="s">
        <v>815</v>
      </c>
      <c r="C2437" s="806" t="s">
        <v>783</v>
      </c>
      <c r="D2437" s="806" t="s">
        <v>789</v>
      </c>
      <c r="E2437" s="807">
        <v>1269</v>
      </c>
      <c r="P2437" s="806" t="s">
        <v>833</v>
      </c>
      <c r="Q2437" s="807">
        <v>22</v>
      </c>
      <c r="R2437" s="807">
        <v>75</v>
      </c>
      <c r="S2437" s="759" t="str">
        <f t="shared" si="76"/>
        <v>Vejez</v>
      </c>
      <c r="U2437" s="886"/>
      <c r="V2437" s="887"/>
      <c r="W2437" s="887"/>
      <c r="AI2437" s="806" t="s">
        <v>837</v>
      </c>
      <c r="AJ2437" s="807">
        <v>1362</v>
      </c>
      <c r="AK2437" s="807">
        <v>33</v>
      </c>
      <c r="AL2437" s="759" t="str">
        <f t="shared" si="77"/>
        <v>Adulto</v>
      </c>
    </row>
    <row r="2438" spans="1:38" ht="15">
      <c r="A2438" s="806" t="s">
        <v>910</v>
      </c>
      <c r="B2438" s="806" t="s">
        <v>815</v>
      </c>
      <c r="C2438" s="806" t="s">
        <v>783</v>
      </c>
      <c r="D2438" s="806" t="s">
        <v>784</v>
      </c>
      <c r="E2438" s="807">
        <v>839</v>
      </c>
      <c r="P2438" s="806" t="s">
        <v>833</v>
      </c>
      <c r="Q2438" s="807">
        <v>24</v>
      </c>
      <c r="R2438" s="807">
        <v>76</v>
      </c>
      <c r="S2438" s="759" t="str">
        <f t="shared" si="76"/>
        <v>Vejez</v>
      </c>
      <c r="U2438" s="886"/>
      <c r="V2438" s="887"/>
      <c r="W2438" s="887"/>
      <c r="AI2438" s="806" t="s">
        <v>837</v>
      </c>
      <c r="AJ2438" s="807">
        <v>1290</v>
      </c>
      <c r="AK2438" s="807">
        <v>34</v>
      </c>
      <c r="AL2438" s="759" t="str">
        <f t="shared" si="77"/>
        <v>Adulto</v>
      </c>
    </row>
    <row r="2439" spans="1:38" ht="15">
      <c r="A2439" s="806" t="s">
        <v>910</v>
      </c>
      <c r="B2439" s="806" t="s">
        <v>818</v>
      </c>
      <c r="C2439" s="806" t="s">
        <v>788</v>
      </c>
      <c r="D2439" s="806" t="s">
        <v>789</v>
      </c>
      <c r="E2439" s="807">
        <v>3</v>
      </c>
      <c r="P2439" s="806" t="s">
        <v>833</v>
      </c>
      <c r="Q2439" s="807">
        <v>24</v>
      </c>
      <c r="R2439" s="807">
        <v>77</v>
      </c>
      <c r="S2439" s="759" t="str">
        <f t="shared" si="76"/>
        <v>Vejez</v>
      </c>
      <c r="U2439" s="886"/>
      <c r="V2439" s="887"/>
      <c r="W2439" s="887"/>
      <c r="AI2439" s="806" t="s">
        <v>837</v>
      </c>
      <c r="AJ2439" s="807">
        <v>1264</v>
      </c>
      <c r="AK2439" s="807">
        <v>35</v>
      </c>
      <c r="AL2439" s="759" t="str">
        <f t="shared" si="77"/>
        <v>Adulto</v>
      </c>
    </row>
    <row r="2440" spans="1:38" ht="15">
      <c r="A2440" s="806" t="s">
        <v>910</v>
      </c>
      <c r="B2440" s="806" t="s">
        <v>818</v>
      </c>
      <c r="C2440" s="806" t="s">
        <v>788</v>
      </c>
      <c r="D2440" s="806" t="s">
        <v>784</v>
      </c>
      <c r="E2440" s="807">
        <v>4</v>
      </c>
      <c r="P2440" s="806" t="s">
        <v>833</v>
      </c>
      <c r="Q2440" s="807">
        <v>19</v>
      </c>
      <c r="R2440" s="807">
        <v>78</v>
      </c>
      <c r="S2440" s="759" t="str">
        <f t="shared" si="76"/>
        <v>Vejez</v>
      </c>
      <c r="U2440" s="886"/>
      <c r="V2440" s="887"/>
      <c r="W2440" s="887"/>
      <c r="AI2440" s="806" t="s">
        <v>837</v>
      </c>
      <c r="AJ2440" s="807">
        <v>1245</v>
      </c>
      <c r="AK2440" s="807">
        <v>36</v>
      </c>
      <c r="AL2440" s="759" t="str">
        <f t="shared" si="77"/>
        <v>Adulto</v>
      </c>
    </row>
    <row r="2441" spans="1:38" ht="15">
      <c r="A2441" s="806" t="s">
        <v>910</v>
      </c>
      <c r="B2441" s="806" t="s">
        <v>818</v>
      </c>
      <c r="C2441" s="806" t="s">
        <v>783</v>
      </c>
      <c r="D2441" s="806" t="s">
        <v>789</v>
      </c>
      <c r="E2441" s="807">
        <v>2</v>
      </c>
      <c r="P2441" s="806" t="s">
        <v>833</v>
      </c>
      <c r="Q2441" s="807">
        <v>36</v>
      </c>
      <c r="R2441" s="807">
        <v>79</v>
      </c>
      <c r="S2441" s="759" t="str">
        <f t="shared" si="76"/>
        <v>Vejez</v>
      </c>
      <c r="U2441" s="886"/>
      <c r="V2441" s="887"/>
      <c r="W2441" s="887"/>
      <c r="AI2441" s="806" t="s">
        <v>837</v>
      </c>
      <c r="AJ2441" s="807">
        <v>1169</v>
      </c>
      <c r="AK2441" s="807">
        <v>37</v>
      </c>
      <c r="AL2441" s="759" t="str">
        <f t="shared" si="77"/>
        <v>Adulto</v>
      </c>
    </row>
    <row r="2442" spans="1:38" ht="15">
      <c r="A2442" s="806" t="s">
        <v>910</v>
      </c>
      <c r="B2442" s="806" t="s">
        <v>818</v>
      </c>
      <c r="C2442" s="806" t="s">
        <v>783</v>
      </c>
      <c r="D2442" s="806" t="s">
        <v>784</v>
      </c>
      <c r="E2442" s="807">
        <v>4</v>
      </c>
      <c r="P2442" s="806" t="s">
        <v>833</v>
      </c>
      <c r="Q2442" s="807">
        <v>21</v>
      </c>
      <c r="R2442" s="807">
        <v>80</v>
      </c>
      <c r="S2442" s="759" t="str">
        <f t="shared" si="76"/>
        <v>Vejez</v>
      </c>
      <c r="U2442" s="886"/>
      <c r="V2442" s="887"/>
      <c r="W2442" s="887"/>
      <c r="AI2442" s="806" t="s">
        <v>837</v>
      </c>
      <c r="AJ2442" s="807">
        <v>1195</v>
      </c>
      <c r="AK2442" s="807">
        <v>38</v>
      </c>
      <c r="AL2442" s="759" t="str">
        <f t="shared" si="77"/>
        <v>Adulto</v>
      </c>
    </row>
    <row r="2443" spans="1:38" ht="15">
      <c r="A2443" s="806" t="s">
        <v>911</v>
      </c>
      <c r="B2443" s="806" t="s">
        <v>782</v>
      </c>
      <c r="C2443" s="806" t="s">
        <v>788</v>
      </c>
      <c r="D2443" s="806" t="s">
        <v>789</v>
      </c>
      <c r="E2443" s="807">
        <v>25</v>
      </c>
      <c r="P2443" s="806" t="s">
        <v>833</v>
      </c>
      <c r="Q2443" s="807">
        <v>30</v>
      </c>
      <c r="R2443" s="807">
        <v>81</v>
      </c>
      <c r="S2443" s="759" t="str">
        <f t="shared" si="76"/>
        <v>Vejez</v>
      </c>
      <c r="U2443" s="886"/>
      <c r="V2443" s="887"/>
      <c r="W2443" s="887"/>
      <c r="AI2443" s="806" t="s">
        <v>837</v>
      </c>
      <c r="AJ2443" s="807">
        <v>1254</v>
      </c>
      <c r="AK2443" s="807">
        <v>39</v>
      </c>
      <c r="AL2443" s="759" t="str">
        <f t="shared" si="77"/>
        <v>Adulto</v>
      </c>
    </row>
    <row r="2444" spans="1:38" ht="15">
      <c r="A2444" s="806" t="s">
        <v>911</v>
      </c>
      <c r="B2444" s="806" t="s">
        <v>782</v>
      </c>
      <c r="C2444" s="806" t="s">
        <v>788</v>
      </c>
      <c r="D2444" s="806" t="s">
        <v>784</v>
      </c>
      <c r="E2444" s="807">
        <v>5</v>
      </c>
      <c r="P2444" s="806" t="s">
        <v>833</v>
      </c>
      <c r="Q2444" s="807">
        <v>22</v>
      </c>
      <c r="R2444" s="807">
        <v>82</v>
      </c>
      <c r="S2444" s="759" t="str">
        <f t="shared" si="76"/>
        <v>Vejez</v>
      </c>
      <c r="U2444" s="886"/>
      <c r="V2444" s="887"/>
      <c r="W2444" s="887"/>
      <c r="AI2444" s="806" t="s">
        <v>837</v>
      </c>
      <c r="AJ2444" s="807">
        <v>1274</v>
      </c>
      <c r="AK2444" s="807">
        <v>40</v>
      </c>
      <c r="AL2444" s="759" t="str">
        <f t="shared" si="77"/>
        <v>Adulto</v>
      </c>
    </row>
    <row r="2445" spans="1:38" ht="15">
      <c r="A2445" s="806" t="s">
        <v>911</v>
      </c>
      <c r="B2445" s="806" t="s">
        <v>782</v>
      </c>
      <c r="C2445" s="806" t="s">
        <v>783</v>
      </c>
      <c r="D2445" s="806" t="s">
        <v>789</v>
      </c>
      <c r="E2445" s="807">
        <v>38</v>
      </c>
      <c r="P2445" s="806" t="s">
        <v>833</v>
      </c>
      <c r="Q2445" s="807">
        <v>14</v>
      </c>
      <c r="R2445" s="807">
        <v>83</v>
      </c>
      <c r="S2445" s="759" t="str">
        <f t="shared" si="76"/>
        <v>Vejez</v>
      </c>
      <c r="U2445" s="886"/>
      <c r="V2445" s="887"/>
      <c r="W2445" s="887"/>
      <c r="AI2445" s="806" t="s">
        <v>837</v>
      </c>
      <c r="AJ2445" s="807">
        <v>1206</v>
      </c>
      <c r="AK2445" s="807">
        <v>41</v>
      </c>
      <c r="AL2445" s="759" t="str">
        <f t="shared" si="77"/>
        <v>Adulto</v>
      </c>
    </row>
    <row r="2446" spans="1:38" ht="15">
      <c r="A2446" s="806" t="s">
        <v>911</v>
      </c>
      <c r="B2446" s="806" t="s">
        <v>782</v>
      </c>
      <c r="C2446" s="806" t="s">
        <v>783</v>
      </c>
      <c r="D2446" s="806" t="s">
        <v>784</v>
      </c>
      <c r="E2446" s="807">
        <v>5</v>
      </c>
      <c r="P2446" s="806" t="s">
        <v>833</v>
      </c>
      <c r="Q2446" s="807">
        <v>21</v>
      </c>
      <c r="R2446" s="807">
        <v>84</v>
      </c>
      <c r="S2446" s="759" t="str">
        <f t="shared" si="76"/>
        <v>Vejez</v>
      </c>
      <c r="U2446" s="886"/>
      <c r="V2446" s="887"/>
      <c r="W2446" s="887"/>
      <c r="AI2446" s="806" t="s">
        <v>837</v>
      </c>
      <c r="AJ2446" s="807">
        <v>1221</v>
      </c>
      <c r="AK2446" s="807">
        <v>42</v>
      </c>
      <c r="AL2446" s="759" t="str">
        <f t="shared" si="77"/>
        <v>Adulto</v>
      </c>
    </row>
    <row r="2447" spans="1:38" ht="15">
      <c r="A2447" s="806" t="s">
        <v>911</v>
      </c>
      <c r="B2447" s="806" t="s">
        <v>662</v>
      </c>
      <c r="C2447" s="806" t="s">
        <v>788</v>
      </c>
      <c r="D2447" s="806" t="s">
        <v>789</v>
      </c>
      <c r="E2447" s="807">
        <v>1724</v>
      </c>
      <c r="P2447" s="806" t="s">
        <v>833</v>
      </c>
      <c r="Q2447" s="807">
        <v>15</v>
      </c>
      <c r="R2447" s="807">
        <v>85</v>
      </c>
      <c r="S2447" s="759" t="str">
        <f t="shared" si="76"/>
        <v>Vejez</v>
      </c>
      <c r="U2447" s="886"/>
      <c r="V2447" s="887"/>
      <c r="W2447" s="887"/>
      <c r="AI2447" s="806" t="s">
        <v>837</v>
      </c>
      <c r="AJ2447" s="807">
        <v>1130</v>
      </c>
      <c r="AK2447" s="807">
        <v>43</v>
      </c>
      <c r="AL2447" s="759" t="str">
        <f t="shared" si="77"/>
        <v>Adulto</v>
      </c>
    </row>
    <row r="2448" spans="1:38" ht="15">
      <c r="A2448" s="806" t="s">
        <v>911</v>
      </c>
      <c r="B2448" s="806" t="s">
        <v>662</v>
      </c>
      <c r="C2448" s="806" t="s">
        <v>788</v>
      </c>
      <c r="D2448" s="806" t="s">
        <v>784</v>
      </c>
      <c r="E2448" s="807">
        <v>574</v>
      </c>
      <c r="P2448" s="806" t="s">
        <v>833</v>
      </c>
      <c r="Q2448" s="807">
        <v>15</v>
      </c>
      <c r="R2448" s="807">
        <v>86</v>
      </c>
      <c r="S2448" s="759" t="str">
        <f t="shared" si="76"/>
        <v>Vejez</v>
      </c>
      <c r="U2448" s="886"/>
      <c r="V2448" s="887"/>
      <c r="W2448" s="887"/>
      <c r="AI2448" s="806" t="s">
        <v>837</v>
      </c>
      <c r="AJ2448" s="807">
        <v>1019</v>
      </c>
      <c r="AK2448" s="807">
        <v>44</v>
      </c>
      <c r="AL2448" s="759" t="str">
        <f t="shared" si="77"/>
        <v>Adulto</v>
      </c>
    </row>
    <row r="2449" spans="1:38" ht="15">
      <c r="A2449" s="806" t="s">
        <v>911</v>
      </c>
      <c r="B2449" s="806" t="s">
        <v>662</v>
      </c>
      <c r="C2449" s="806" t="s">
        <v>783</v>
      </c>
      <c r="D2449" s="806" t="s">
        <v>789</v>
      </c>
      <c r="E2449" s="807">
        <v>1904</v>
      </c>
      <c r="P2449" s="806" t="s">
        <v>833</v>
      </c>
      <c r="Q2449" s="807">
        <v>18</v>
      </c>
      <c r="R2449" s="807">
        <v>87</v>
      </c>
      <c r="S2449" s="759" t="str">
        <f t="shared" si="76"/>
        <v>Vejez</v>
      </c>
      <c r="U2449" s="886"/>
      <c r="V2449" s="887"/>
      <c r="W2449" s="887"/>
      <c r="AI2449" s="806" t="s">
        <v>837</v>
      </c>
      <c r="AJ2449" s="807">
        <v>926</v>
      </c>
      <c r="AK2449" s="807">
        <v>45</v>
      </c>
      <c r="AL2449" s="759" t="str">
        <f t="shared" si="77"/>
        <v>Adulto</v>
      </c>
    </row>
    <row r="2450" spans="1:38" ht="15">
      <c r="A2450" s="806" t="s">
        <v>911</v>
      </c>
      <c r="B2450" s="806" t="s">
        <v>662</v>
      </c>
      <c r="C2450" s="806" t="s">
        <v>783</v>
      </c>
      <c r="D2450" s="806" t="s">
        <v>784</v>
      </c>
      <c r="E2450" s="807">
        <v>645</v>
      </c>
      <c r="P2450" s="806" t="s">
        <v>833</v>
      </c>
      <c r="Q2450" s="807">
        <v>17</v>
      </c>
      <c r="R2450" s="807">
        <v>88</v>
      </c>
      <c r="S2450" s="759" t="str">
        <f t="shared" si="76"/>
        <v>Vejez</v>
      </c>
      <c r="U2450" s="886"/>
      <c r="V2450" s="887"/>
      <c r="W2450" s="887"/>
      <c r="AI2450" s="806" t="s">
        <v>837</v>
      </c>
      <c r="AJ2450" s="807">
        <v>948</v>
      </c>
      <c r="AK2450" s="807">
        <v>46</v>
      </c>
      <c r="AL2450" s="759" t="str">
        <f t="shared" si="77"/>
        <v>Adulto</v>
      </c>
    </row>
    <row r="2451" spans="1:38" ht="15">
      <c r="A2451" s="806" t="s">
        <v>911</v>
      </c>
      <c r="B2451" s="806" t="s">
        <v>666</v>
      </c>
      <c r="C2451" s="806" t="s">
        <v>788</v>
      </c>
      <c r="D2451" s="806" t="s">
        <v>789</v>
      </c>
      <c r="E2451" s="807">
        <v>977</v>
      </c>
      <c r="P2451" s="806" t="s">
        <v>833</v>
      </c>
      <c r="Q2451" s="807">
        <v>14</v>
      </c>
      <c r="R2451" s="807">
        <v>89</v>
      </c>
      <c r="S2451" s="759" t="str">
        <f t="shared" si="76"/>
        <v>Vejez</v>
      </c>
      <c r="U2451" s="886"/>
      <c r="V2451" s="887"/>
      <c r="W2451" s="887"/>
      <c r="AI2451" s="806" t="s">
        <v>837</v>
      </c>
      <c r="AJ2451" s="807">
        <v>927</v>
      </c>
      <c r="AK2451" s="807">
        <v>47</v>
      </c>
      <c r="AL2451" s="759" t="str">
        <f t="shared" si="77"/>
        <v>Adulto</v>
      </c>
    </row>
    <row r="2452" spans="1:38" ht="15">
      <c r="A2452" s="806" t="s">
        <v>911</v>
      </c>
      <c r="B2452" s="806" t="s">
        <v>666</v>
      </c>
      <c r="C2452" s="806" t="s">
        <v>788</v>
      </c>
      <c r="D2452" s="806" t="s">
        <v>784</v>
      </c>
      <c r="E2452" s="807">
        <v>321</v>
      </c>
      <c r="P2452" s="806" t="s">
        <v>833</v>
      </c>
      <c r="Q2452" s="807">
        <v>10</v>
      </c>
      <c r="R2452" s="807">
        <v>90</v>
      </c>
      <c r="S2452" s="759" t="str">
        <f t="shared" si="76"/>
        <v>Vejez</v>
      </c>
      <c r="U2452" s="886"/>
      <c r="V2452" s="887"/>
      <c r="W2452" s="887"/>
      <c r="AI2452" s="806" t="s">
        <v>837</v>
      </c>
      <c r="AJ2452" s="807">
        <v>947</v>
      </c>
      <c r="AK2452" s="807">
        <v>48</v>
      </c>
      <c r="AL2452" s="759" t="str">
        <f t="shared" si="77"/>
        <v>Adulto</v>
      </c>
    </row>
    <row r="2453" spans="1:38" ht="15">
      <c r="A2453" s="806" t="s">
        <v>911</v>
      </c>
      <c r="B2453" s="806" t="s">
        <v>666</v>
      </c>
      <c r="C2453" s="806" t="s">
        <v>783</v>
      </c>
      <c r="D2453" s="806" t="s">
        <v>789</v>
      </c>
      <c r="E2453" s="807">
        <v>1226</v>
      </c>
      <c r="P2453" s="806" t="s">
        <v>833</v>
      </c>
      <c r="Q2453" s="807">
        <v>9</v>
      </c>
      <c r="R2453" s="807">
        <v>91</v>
      </c>
      <c r="S2453" s="759" t="str">
        <f t="shared" si="76"/>
        <v>Vejez</v>
      </c>
      <c r="U2453" s="886"/>
      <c r="V2453" s="887"/>
      <c r="W2453" s="887"/>
      <c r="AI2453" s="806" t="s">
        <v>837</v>
      </c>
      <c r="AJ2453" s="807">
        <v>944</v>
      </c>
      <c r="AK2453" s="807">
        <v>49</v>
      </c>
      <c r="AL2453" s="759" t="str">
        <f t="shared" si="77"/>
        <v>Adulto</v>
      </c>
    </row>
    <row r="2454" spans="1:38" ht="15">
      <c r="A2454" s="806" t="s">
        <v>911</v>
      </c>
      <c r="B2454" s="806" t="s">
        <v>666</v>
      </c>
      <c r="C2454" s="806" t="s">
        <v>783</v>
      </c>
      <c r="D2454" s="806" t="s">
        <v>784</v>
      </c>
      <c r="E2454" s="807">
        <v>332</v>
      </c>
      <c r="P2454" s="806" t="s">
        <v>833</v>
      </c>
      <c r="Q2454" s="807">
        <v>6</v>
      </c>
      <c r="R2454" s="807">
        <v>92</v>
      </c>
      <c r="S2454" s="759" t="str">
        <f t="shared" si="76"/>
        <v>Vejez</v>
      </c>
      <c r="U2454" s="886"/>
      <c r="V2454" s="887"/>
      <c r="W2454" s="887"/>
      <c r="AI2454" s="806" t="s">
        <v>837</v>
      </c>
      <c r="AJ2454" s="807">
        <v>1016</v>
      </c>
      <c r="AK2454" s="807">
        <v>50</v>
      </c>
      <c r="AL2454" s="759" t="str">
        <f t="shared" si="77"/>
        <v>Adulto</v>
      </c>
    </row>
    <row r="2455" spans="1:38" ht="15">
      <c r="A2455" s="806" t="s">
        <v>911</v>
      </c>
      <c r="B2455" s="806" t="s">
        <v>669</v>
      </c>
      <c r="C2455" s="806" t="s">
        <v>788</v>
      </c>
      <c r="D2455" s="806" t="s">
        <v>789</v>
      </c>
      <c r="E2455" s="807">
        <v>5</v>
      </c>
      <c r="P2455" s="806" t="s">
        <v>833</v>
      </c>
      <c r="Q2455" s="807">
        <v>5</v>
      </c>
      <c r="R2455" s="807">
        <v>93</v>
      </c>
      <c r="S2455" s="759" t="str">
        <f t="shared" si="76"/>
        <v>Vejez</v>
      </c>
      <c r="U2455" s="886"/>
      <c r="V2455" s="887"/>
      <c r="W2455" s="887"/>
      <c r="AI2455" s="806" t="s">
        <v>837</v>
      </c>
      <c r="AJ2455" s="807">
        <v>1006</v>
      </c>
      <c r="AK2455" s="807">
        <v>51</v>
      </c>
      <c r="AL2455" s="759" t="str">
        <f t="shared" si="77"/>
        <v>Adulto</v>
      </c>
    </row>
    <row r="2456" spans="1:38" ht="15">
      <c r="A2456" s="806" t="s">
        <v>911</v>
      </c>
      <c r="B2456" s="806" t="s">
        <v>669</v>
      </c>
      <c r="C2456" s="806" t="s">
        <v>788</v>
      </c>
      <c r="D2456" s="806" t="s">
        <v>784</v>
      </c>
      <c r="E2456" s="807">
        <v>3</v>
      </c>
      <c r="P2456" s="806" t="s">
        <v>833</v>
      </c>
      <c r="Q2456" s="807">
        <v>5</v>
      </c>
      <c r="R2456" s="807">
        <v>94</v>
      </c>
      <c r="S2456" s="759" t="str">
        <f t="shared" si="76"/>
        <v>Vejez</v>
      </c>
      <c r="U2456" s="886"/>
      <c r="V2456" s="887"/>
      <c r="W2456" s="887"/>
      <c r="AI2456" s="806" t="s">
        <v>837</v>
      </c>
      <c r="AJ2456" s="807">
        <v>982</v>
      </c>
      <c r="AK2456" s="807">
        <v>52</v>
      </c>
      <c r="AL2456" s="759" t="str">
        <f t="shared" si="77"/>
        <v>Adulto</v>
      </c>
    </row>
    <row r="2457" spans="1:38" ht="15">
      <c r="A2457" s="806" t="s">
        <v>911</v>
      </c>
      <c r="B2457" s="806" t="s">
        <v>669</v>
      </c>
      <c r="C2457" s="806" t="s">
        <v>783</v>
      </c>
      <c r="D2457" s="806" t="s">
        <v>789</v>
      </c>
      <c r="E2457" s="807">
        <v>2</v>
      </c>
      <c r="P2457" s="806" t="s">
        <v>833</v>
      </c>
      <c r="Q2457" s="807">
        <v>2</v>
      </c>
      <c r="R2457" s="807">
        <v>95</v>
      </c>
      <c r="S2457" s="759" t="str">
        <f t="shared" si="76"/>
        <v>Vejez</v>
      </c>
      <c r="U2457" s="886"/>
      <c r="V2457" s="887"/>
      <c r="W2457" s="887"/>
      <c r="AI2457" s="806" t="s">
        <v>837</v>
      </c>
      <c r="AJ2457" s="807">
        <v>976</v>
      </c>
      <c r="AK2457" s="807">
        <v>53</v>
      </c>
      <c r="AL2457" s="759" t="str">
        <f t="shared" si="77"/>
        <v>Adulto</v>
      </c>
    </row>
    <row r="2458" spans="1:38" ht="15">
      <c r="A2458" s="806" t="s">
        <v>911</v>
      </c>
      <c r="B2458" s="806" t="s">
        <v>669</v>
      </c>
      <c r="C2458" s="806" t="s">
        <v>783</v>
      </c>
      <c r="D2458" s="806" t="s">
        <v>784</v>
      </c>
      <c r="E2458" s="807">
        <v>2</v>
      </c>
      <c r="P2458" s="806" t="s">
        <v>833</v>
      </c>
      <c r="Q2458" s="807">
        <v>3</v>
      </c>
      <c r="R2458" s="807">
        <v>96</v>
      </c>
      <c r="S2458" s="759" t="str">
        <f t="shared" si="76"/>
        <v>Vejez</v>
      </c>
      <c r="U2458" s="886"/>
      <c r="V2458" s="887"/>
      <c r="W2458" s="887"/>
      <c r="AI2458" s="806" t="s">
        <v>837</v>
      </c>
      <c r="AJ2458" s="807">
        <v>1069</v>
      </c>
      <c r="AK2458" s="807">
        <v>54</v>
      </c>
      <c r="AL2458" s="759" t="str">
        <f t="shared" si="77"/>
        <v>Adulto</v>
      </c>
    </row>
    <row r="2459" spans="1:38" ht="15">
      <c r="A2459" s="806" t="s">
        <v>911</v>
      </c>
      <c r="B2459" s="806" t="s">
        <v>787</v>
      </c>
      <c r="C2459" s="806" t="s">
        <v>783</v>
      </c>
      <c r="D2459" s="806" t="s">
        <v>789</v>
      </c>
      <c r="E2459" s="807">
        <v>2</v>
      </c>
      <c r="P2459" s="806" t="s">
        <v>833</v>
      </c>
      <c r="Q2459" s="807">
        <v>3</v>
      </c>
      <c r="R2459" s="807">
        <v>97</v>
      </c>
      <c r="S2459" s="759" t="str">
        <f t="shared" si="76"/>
        <v>Vejez</v>
      </c>
      <c r="U2459" s="886"/>
      <c r="V2459" s="887"/>
      <c r="W2459" s="887"/>
      <c r="AI2459" s="806" t="s">
        <v>837</v>
      </c>
      <c r="AJ2459" s="807">
        <v>1045</v>
      </c>
      <c r="AK2459" s="807">
        <v>55</v>
      </c>
      <c r="AL2459" s="759" t="str">
        <f t="shared" si="77"/>
        <v>Adulto</v>
      </c>
    </row>
    <row r="2460" spans="1:38" ht="15">
      <c r="A2460" s="806" t="s">
        <v>911</v>
      </c>
      <c r="B2460" s="806" t="s">
        <v>787</v>
      </c>
      <c r="C2460" s="806" t="s">
        <v>783</v>
      </c>
      <c r="D2460" s="806" t="s">
        <v>784</v>
      </c>
      <c r="E2460" s="807">
        <v>2</v>
      </c>
      <c r="P2460" s="806" t="s">
        <v>833</v>
      </c>
      <c r="Q2460" s="807">
        <v>3</v>
      </c>
      <c r="R2460" s="807">
        <v>98</v>
      </c>
      <c r="S2460" s="759" t="str">
        <f t="shared" si="76"/>
        <v>Vejez</v>
      </c>
      <c r="U2460" s="886"/>
      <c r="V2460" s="887"/>
      <c r="W2460" s="887"/>
      <c r="AI2460" s="806" t="s">
        <v>837</v>
      </c>
      <c r="AJ2460" s="807">
        <v>1001</v>
      </c>
      <c r="AK2460" s="807">
        <v>56</v>
      </c>
      <c r="AL2460" s="759" t="str">
        <f t="shared" si="77"/>
        <v>Adulto</v>
      </c>
    </row>
    <row r="2461" spans="1:38" ht="15">
      <c r="A2461" s="806" t="s">
        <v>911</v>
      </c>
      <c r="B2461" s="806" t="s">
        <v>815</v>
      </c>
      <c r="C2461" s="806" t="s">
        <v>788</v>
      </c>
      <c r="D2461" s="806" t="s">
        <v>789</v>
      </c>
      <c r="E2461" s="807">
        <v>1432</v>
      </c>
      <c r="P2461" s="806" t="s">
        <v>833</v>
      </c>
      <c r="Q2461" s="807">
        <v>2</v>
      </c>
      <c r="R2461" s="807">
        <v>99</v>
      </c>
      <c r="S2461" s="759" t="str">
        <f t="shared" si="76"/>
        <v>Vejez</v>
      </c>
      <c r="U2461" s="886"/>
      <c r="V2461" s="887"/>
      <c r="W2461" s="887"/>
      <c r="AI2461" s="806" t="s">
        <v>837</v>
      </c>
      <c r="AJ2461" s="807">
        <v>960</v>
      </c>
      <c r="AK2461" s="807">
        <v>57</v>
      </c>
      <c r="AL2461" s="759" t="str">
        <f t="shared" si="77"/>
        <v>Adulto</v>
      </c>
    </row>
    <row r="2462" spans="1:38" ht="15">
      <c r="A2462" s="806" t="s">
        <v>911</v>
      </c>
      <c r="B2462" s="806" t="s">
        <v>815</v>
      </c>
      <c r="C2462" s="806" t="s">
        <v>788</v>
      </c>
      <c r="D2462" s="806" t="s">
        <v>784</v>
      </c>
      <c r="E2462" s="807">
        <v>417</v>
      </c>
      <c r="P2462" s="806" t="s">
        <v>833</v>
      </c>
      <c r="Q2462" s="807">
        <v>2</v>
      </c>
      <c r="R2462" s="807">
        <v>100</v>
      </c>
      <c r="S2462" s="759" t="str">
        <f t="shared" si="76"/>
        <v>Vejez</v>
      </c>
      <c r="U2462" s="886"/>
      <c r="V2462" s="887"/>
      <c r="W2462" s="887"/>
      <c r="AI2462" s="806" t="s">
        <v>837</v>
      </c>
      <c r="AJ2462" s="807">
        <v>1010</v>
      </c>
      <c r="AK2462" s="807">
        <v>58</v>
      </c>
      <c r="AL2462" s="759" t="str">
        <f t="shared" si="77"/>
        <v>Adulto</v>
      </c>
    </row>
    <row r="2463" spans="1:38" ht="15">
      <c r="A2463" s="806" t="s">
        <v>911</v>
      </c>
      <c r="B2463" s="806" t="s">
        <v>815</v>
      </c>
      <c r="C2463" s="806" t="s">
        <v>783</v>
      </c>
      <c r="D2463" s="806" t="s">
        <v>789</v>
      </c>
      <c r="E2463" s="807">
        <v>1428</v>
      </c>
      <c r="P2463" s="806" t="s">
        <v>833</v>
      </c>
      <c r="Q2463" s="807">
        <v>2</v>
      </c>
      <c r="R2463" s="807">
        <v>103</v>
      </c>
      <c r="S2463" s="759" t="str">
        <f t="shared" si="76"/>
        <v>Vejez</v>
      </c>
      <c r="U2463" s="886"/>
      <c r="V2463" s="887"/>
      <c r="W2463" s="887"/>
      <c r="AI2463" s="806" t="s">
        <v>837</v>
      </c>
      <c r="AJ2463" s="807">
        <v>974</v>
      </c>
      <c r="AK2463" s="807">
        <v>59</v>
      </c>
      <c r="AL2463" s="759" t="str">
        <f t="shared" si="77"/>
        <v>Adulto</v>
      </c>
    </row>
    <row r="2464" spans="1:38" ht="15">
      <c r="A2464" s="806" t="s">
        <v>911</v>
      </c>
      <c r="B2464" s="806" t="s">
        <v>815</v>
      </c>
      <c r="C2464" s="806" t="s">
        <v>783</v>
      </c>
      <c r="D2464" s="806" t="s">
        <v>784</v>
      </c>
      <c r="E2464" s="807">
        <v>427</v>
      </c>
      <c r="P2464" s="806" t="s">
        <v>833</v>
      </c>
      <c r="Q2464" s="807">
        <v>1</v>
      </c>
      <c r="R2464" s="807">
        <v>104</v>
      </c>
      <c r="S2464" s="759" t="str">
        <f t="shared" si="76"/>
        <v>Vejez</v>
      </c>
      <c r="U2464" s="886"/>
      <c r="V2464" s="887"/>
      <c r="W2464" s="887"/>
      <c r="AI2464" s="806" t="s">
        <v>837</v>
      </c>
      <c r="AJ2464" s="807">
        <v>890</v>
      </c>
      <c r="AK2464" s="807">
        <v>60</v>
      </c>
      <c r="AL2464" s="759" t="str">
        <f t="shared" si="77"/>
        <v>Vejez</v>
      </c>
    </row>
    <row r="2465" spans="1:38" ht="15">
      <c r="A2465" s="806" t="s">
        <v>911</v>
      </c>
      <c r="B2465" s="806" t="s">
        <v>818</v>
      </c>
      <c r="C2465" s="806" t="s">
        <v>788</v>
      </c>
      <c r="D2465" s="806" t="s">
        <v>789</v>
      </c>
      <c r="E2465" s="807">
        <v>3</v>
      </c>
      <c r="P2465" s="806" t="s">
        <v>833</v>
      </c>
      <c r="Q2465" s="807">
        <v>1</v>
      </c>
      <c r="R2465" s="807">
        <v>106</v>
      </c>
      <c r="S2465" s="759" t="str">
        <f t="shared" si="76"/>
        <v>Vejez</v>
      </c>
      <c r="U2465" s="886"/>
      <c r="V2465" s="887"/>
      <c r="W2465" s="887"/>
      <c r="AI2465" s="806" t="s">
        <v>837</v>
      </c>
      <c r="AJ2465" s="807">
        <v>855</v>
      </c>
      <c r="AK2465" s="807">
        <v>61</v>
      </c>
      <c r="AL2465" s="759" t="str">
        <f t="shared" si="77"/>
        <v>Vejez</v>
      </c>
    </row>
    <row r="2466" spans="1:38" ht="15">
      <c r="A2466" s="806" t="s">
        <v>911</v>
      </c>
      <c r="B2466" s="806" t="s">
        <v>818</v>
      </c>
      <c r="C2466" s="806" t="s">
        <v>788</v>
      </c>
      <c r="D2466" s="806" t="s">
        <v>784</v>
      </c>
      <c r="E2466" s="807">
        <v>2</v>
      </c>
      <c r="P2466" s="806" t="s">
        <v>833</v>
      </c>
      <c r="Q2466" s="807">
        <v>1</v>
      </c>
      <c r="R2466" s="807">
        <v>107</v>
      </c>
      <c r="S2466" s="759" t="str">
        <f t="shared" si="76"/>
        <v>Vejez</v>
      </c>
      <c r="U2466" s="886"/>
      <c r="V2466" s="887"/>
      <c r="W2466" s="887"/>
      <c r="AI2466" s="806" t="s">
        <v>837</v>
      </c>
      <c r="AJ2466" s="807">
        <v>822</v>
      </c>
      <c r="AK2466" s="807">
        <v>62</v>
      </c>
      <c r="AL2466" s="759" t="str">
        <f t="shared" si="77"/>
        <v>Vejez</v>
      </c>
    </row>
    <row r="2467" spans="1:38" ht="15">
      <c r="A2467" s="806" t="s">
        <v>911</v>
      </c>
      <c r="B2467" s="806" t="s">
        <v>818</v>
      </c>
      <c r="C2467" s="806" t="s">
        <v>783</v>
      </c>
      <c r="D2467" s="806" t="s">
        <v>789</v>
      </c>
      <c r="E2467" s="807">
        <v>8</v>
      </c>
      <c r="P2467" s="806" t="s">
        <v>833</v>
      </c>
      <c r="Q2467" s="807">
        <v>1</v>
      </c>
      <c r="R2467" s="807">
        <v>109</v>
      </c>
      <c r="S2467" s="759" t="str">
        <f t="shared" si="76"/>
        <v>Vejez</v>
      </c>
      <c r="U2467" s="886"/>
      <c r="V2467" s="887"/>
      <c r="W2467" s="887"/>
      <c r="AI2467" s="806" t="s">
        <v>837</v>
      </c>
      <c r="AJ2467" s="807">
        <v>770</v>
      </c>
      <c r="AK2467" s="807">
        <v>63</v>
      </c>
      <c r="AL2467" s="759" t="str">
        <f t="shared" si="77"/>
        <v>Vejez</v>
      </c>
    </row>
    <row r="2468" spans="1:38" ht="30">
      <c r="A2468" s="806" t="s">
        <v>911</v>
      </c>
      <c r="B2468" s="806" t="s">
        <v>818</v>
      </c>
      <c r="C2468" s="806" t="s">
        <v>783</v>
      </c>
      <c r="D2468" s="806" t="s">
        <v>784</v>
      </c>
      <c r="E2468" s="807">
        <v>4</v>
      </c>
      <c r="P2468" s="806" t="s">
        <v>834</v>
      </c>
      <c r="Q2468" s="807">
        <v>421</v>
      </c>
      <c r="R2468" s="807">
        <v>0</v>
      </c>
      <c r="S2468" s="759" t="str">
        <f t="shared" si="76"/>
        <v>Primera Infancia</v>
      </c>
      <c r="U2468" s="886"/>
      <c r="V2468" s="887"/>
      <c r="W2468" s="887"/>
      <c r="AI2468" s="806" t="s">
        <v>837</v>
      </c>
      <c r="AJ2468" s="807">
        <v>711</v>
      </c>
      <c r="AK2468" s="807">
        <v>64</v>
      </c>
      <c r="AL2468" s="759" t="str">
        <f t="shared" si="77"/>
        <v>Vejez</v>
      </c>
    </row>
    <row r="2469" spans="1:38" ht="30">
      <c r="A2469" s="806" t="s">
        <v>912</v>
      </c>
      <c r="B2469" s="806" t="s">
        <v>662</v>
      </c>
      <c r="C2469" s="806" t="s">
        <v>788</v>
      </c>
      <c r="D2469" s="806" t="s">
        <v>789</v>
      </c>
      <c r="E2469" s="807">
        <v>2378</v>
      </c>
      <c r="P2469" s="806" t="s">
        <v>834</v>
      </c>
      <c r="Q2469" s="807">
        <v>351</v>
      </c>
      <c r="R2469" s="807">
        <v>1</v>
      </c>
      <c r="S2469" s="759" t="str">
        <f t="shared" si="76"/>
        <v>Primera Infancia</v>
      </c>
      <c r="U2469" s="886"/>
      <c r="V2469" s="887"/>
      <c r="W2469" s="887"/>
      <c r="AI2469" s="806" t="s">
        <v>837</v>
      </c>
      <c r="AJ2469" s="807">
        <v>731</v>
      </c>
      <c r="AK2469" s="807">
        <v>65</v>
      </c>
      <c r="AL2469" s="759" t="str">
        <f t="shared" si="77"/>
        <v>Vejez</v>
      </c>
    </row>
    <row r="2470" spans="1:38" ht="30">
      <c r="A2470" s="806" t="s">
        <v>912</v>
      </c>
      <c r="B2470" s="806" t="s">
        <v>662</v>
      </c>
      <c r="C2470" s="806" t="s">
        <v>788</v>
      </c>
      <c r="D2470" s="806" t="s">
        <v>784</v>
      </c>
      <c r="E2470" s="807">
        <v>1741</v>
      </c>
      <c r="P2470" s="806" t="s">
        <v>834</v>
      </c>
      <c r="Q2470" s="807">
        <v>340</v>
      </c>
      <c r="R2470" s="807">
        <v>2</v>
      </c>
      <c r="S2470" s="759" t="str">
        <f t="shared" si="76"/>
        <v>Primera Infancia</v>
      </c>
      <c r="U2470" s="886"/>
      <c r="V2470" s="887"/>
      <c r="W2470" s="887"/>
      <c r="AI2470" s="806" t="s">
        <v>837</v>
      </c>
      <c r="AJ2470" s="807">
        <v>628</v>
      </c>
      <c r="AK2470" s="807">
        <v>66</v>
      </c>
      <c r="AL2470" s="759" t="str">
        <f t="shared" si="77"/>
        <v>Vejez</v>
      </c>
    </row>
    <row r="2471" spans="1:38" ht="30">
      <c r="A2471" s="806" t="s">
        <v>912</v>
      </c>
      <c r="B2471" s="806" t="s">
        <v>662</v>
      </c>
      <c r="C2471" s="806" t="s">
        <v>783</v>
      </c>
      <c r="D2471" s="806" t="s">
        <v>789</v>
      </c>
      <c r="E2471" s="807">
        <v>2244</v>
      </c>
      <c r="P2471" s="806" t="s">
        <v>834</v>
      </c>
      <c r="Q2471" s="807">
        <v>403</v>
      </c>
      <c r="R2471" s="807">
        <v>3</v>
      </c>
      <c r="S2471" s="759" t="str">
        <f t="shared" si="76"/>
        <v>Primera Infancia</v>
      </c>
      <c r="U2471" s="886"/>
      <c r="V2471" s="887"/>
      <c r="W2471" s="887"/>
      <c r="AI2471" s="806" t="s">
        <v>837</v>
      </c>
      <c r="AJ2471" s="807">
        <v>593</v>
      </c>
      <c r="AK2471" s="807">
        <v>67</v>
      </c>
      <c r="AL2471" s="759" t="str">
        <f t="shared" si="77"/>
        <v>Vejez</v>
      </c>
    </row>
    <row r="2472" spans="1:38" ht="30">
      <c r="A2472" s="806" t="s">
        <v>912</v>
      </c>
      <c r="B2472" s="806" t="s">
        <v>662</v>
      </c>
      <c r="C2472" s="806" t="s">
        <v>783</v>
      </c>
      <c r="D2472" s="806" t="s">
        <v>784</v>
      </c>
      <c r="E2472" s="807">
        <v>1566</v>
      </c>
      <c r="P2472" s="806" t="s">
        <v>834</v>
      </c>
      <c r="Q2472" s="807">
        <v>414</v>
      </c>
      <c r="R2472" s="807">
        <v>4</v>
      </c>
      <c r="S2472" s="759" t="str">
        <f t="shared" si="76"/>
        <v>Primera Infancia</v>
      </c>
      <c r="U2472" s="886"/>
      <c r="V2472" s="887"/>
      <c r="W2472" s="887"/>
      <c r="AI2472" s="806" t="s">
        <v>837</v>
      </c>
      <c r="AJ2472" s="807">
        <v>538</v>
      </c>
      <c r="AK2472" s="807">
        <v>68</v>
      </c>
      <c r="AL2472" s="759" t="str">
        <f t="shared" si="77"/>
        <v>Vejez</v>
      </c>
    </row>
    <row r="2473" spans="1:38" ht="30">
      <c r="A2473" s="806" t="s">
        <v>912</v>
      </c>
      <c r="B2473" s="806" t="s">
        <v>666</v>
      </c>
      <c r="C2473" s="806" t="s">
        <v>788</v>
      </c>
      <c r="D2473" s="806" t="s">
        <v>789</v>
      </c>
      <c r="E2473" s="807">
        <v>757</v>
      </c>
      <c r="P2473" s="806" t="s">
        <v>834</v>
      </c>
      <c r="Q2473" s="807">
        <v>392</v>
      </c>
      <c r="R2473" s="807">
        <v>5</v>
      </c>
      <c r="S2473" s="759" t="str">
        <f t="shared" si="76"/>
        <v>Primera Infancia</v>
      </c>
      <c r="U2473" s="886"/>
      <c r="V2473" s="887"/>
      <c r="W2473" s="887"/>
      <c r="AI2473" s="806" t="s">
        <v>837</v>
      </c>
      <c r="AJ2473" s="807">
        <v>573</v>
      </c>
      <c r="AK2473" s="807">
        <v>69</v>
      </c>
      <c r="AL2473" s="759" t="str">
        <f t="shared" si="77"/>
        <v>Vejez</v>
      </c>
    </row>
    <row r="2474" spans="1:38" ht="15">
      <c r="A2474" s="806" t="s">
        <v>912</v>
      </c>
      <c r="B2474" s="806" t="s">
        <v>666</v>
      </c>
      <c r="C2474" s="806" t="s">
        <v>788</v>
      </c>
      <c r="D2474" s="806" t="s">
        <v>784</v>
      </c>
      <c r="E2474" s="807">
        <v>567</v>
      </c>
      <c r="P2474" s="806" t="s">
        <v>834</v>
      </c>
      <c r="Q2474" s="807">
        <v>405</v>
      </c>
      <c r="R2474" s="807">
        <v>6</v>
      </c>
      <c r="S2474" s="759" t="str">
        <f t="shared" si="76"/>
        <v>Infancia</v>
      </c>
      <c r="U2474" s="886"/>
      <c r="V2474" s="887"/>
      <c r="W2474" s="887"/>
      <c r="AI2474" s="806" t="s">
        <v>837</v>
      </c>
      <c r="AJ2474" s="807">
        <v>500</v>
      </c>
      <c r="AK2474" s="807">
        <v>70</v>
      </c>
      <c r="AL2474" s="759" t="str">
        <f t="shared" si="77"/>
        <v>Vejez</v>
      </c>
    </row>
    <row r="2475" spans="1:38" ht="15">
      <c r="A2475" s="806" t="s">
        <v>912</v>
      </c>
      <c r="B2475" s="806" t="s">
        <v>666</v>
      </c>
      <c r="C2475" s="806" t="s">
        <v>783</v>
      </c>
      <c r="D2475" s="806" t="s">
        <v>789</v>
      </c>
      <c r="E2475" s="807">
        <v>762</v>
      </c>
      <c r="P2475" s="806" t="s">
        <v>834</v>
      </c>
      <c r="Q2475" s="807">
        <v>451</v>
      </c>
      <c r="R2475" s="807">
        <v>7</v>
      </c>
      <c r="S2475" s="759" t="str">
        <f t="shared" si="76"/>
        <v>Infancia</v>
      </c>
      <c r="U2475" s="886"/>
      <c r="V2475" s="887"/>
      <c r="W2475" s="887"/>
      <c r="AI2475" s="806" t="s">
        <v>837</v>
      </c>
      <c r="AJ2475" s="807">
        <v>451</v>
      </c>
      <c r="AK2475" s="807">
        <v>71</v>
      </c>
      <c r="AL2475" s="759" t="str">
        <f t="shared" si="77"/>
        <v>Vejez</v>
      </c>
    </row>
    <row r="2476" spans="1:38" ht="15">
      <c r="A2476" s="806" t="s">
        <v>912</v>
      </c>
      <c r="B2476" s="806" t="s">
        <v>666</v>
      </c>
      <c r="C2476" s="806" t="s">
        <v>783</v>
      </c>
      <c r="D2476" s="806" t="s">
        <v>784</v>
      </c>
      <c r="E2476" s="807">
        <v>424</v>
      </c>
      <c r="P2476" s="806" t="s">
        <v>834</v>
      </c>
      <c r="Q2476" s="807">
        <v>515</v>
      </c>
      <c r="R2476" s="807">
        <v>8</v>
      </c>
      <c r="S2476" s="759" t="str">
        <f t="shared" si="76"/>
        <v>Infancia</v>
      </c>
      <c r="U2476" s="886"/>
      <c r="V2476" s="887"/>
      <c r="W2476" s="887"/>
      <c r="AI2476" s="806" t="s">
        <v>837</v>
      </c>
      <c r="AJ2476" s="807">
        <v>475</v>
      </c>
      <c r="AK2476" s="807">
        <v>72</v>
      </c>
      <c r="AL2476" s="759" t="str">
        <f t="shared" si="77"/>
        <v>Vejez</v>
      </c>
    </row>
    <row r="2477" spans="1:38" ht="15">
      <c r="A2477" s="806" t="s">
        <v>912</v>
      </c>
      <c r="B2477" s="806" t="s">
        <v>669</v>
      </c>
      <c r="C2477" s="806" t="s">
        <v>788</v>
      </c>
      <c r="D2477" s="806" t="s">
        <v>789</v>
      </c>
      <c r="E2477" s="807">
        <v>2</v>
      </c>
      <c r="P2477" s="806" t="s">
        <v>834</v>
      </c>
      <c r="Q2477" s="807">
        <v>515</v>
      </c>
      <c r="R2477" s="807">
        <v>9</v>
      </c>
      <c r="S2477" s="759" t="str">
        <f t="shared" si="76"/>
        <v>Infancia</v>
      </c>
      <c r="U2477" s="886"/>
      <c r="V2477" s="887"/>
      <c r="W2477" s="887"/>
      <c r="AI2477" s="806" t="s">
        <v>837</v>
      </c>
      <c r="AJ2477" s="807">
        <v>384</v>
      </c>
      <c r="AK2477" s="807">
        <v>73</v>
      </c>
      <c r="AL2477" s="759" t="str">
        <f t="shared" si="77"/>
        <v>Vejez</v>
      </c>
    </row>
    <row r="2478" spans="1:38" ht="15">
      <c r="A2478" s="806" t="s">
        <v>912</v>
      </c>
      <c r="B2478" s="806" t="s">
        <v>669</v>
      </c>
      <c r="C2478" s="806" t="s">
        <v>788</v>
      </c>
      <c r="D2478" s="806" t="s">
        <v>784</v>
      </c>
      <c r="E2478" s="807">
        <v>5</v>
      </c>
      <c r="P2478" s="806" t="s">
        <v>834</v>
      </c>
      <c r="Q2478" s="807">
        <v>515</v>
      </c>
      <c r="R2478" s="807">
        <v>10</v>
      </c>
      <c r="S2478" s="759" t="str">
        <f t="shared" si="76"/>
        <v>Infancia</v>
      </c>
      <c r="U2478" s="886"/>
      <c r="V2478" s="887"/>
      <c r="W2478" s="887"/>
      <c r="AI2478" s="806" t="s">
        <v>837</v>
      </c>
      <c r="AJ2478" s="807">
        <v>394</v>
      </c>
      <c r="AK2478" s="807">
        <v>74</v>
      </c>
      <c r="AL2478" s="759" t="str">
        <f t="shared" si="77"/>
        <v>Vejez</v>
      </c>
    </row>
    <row r="2479" spans="1:38" ht="15">
      <c r="A2479" s="806" t="s">
        <v>912</v>
      </c>
      <c r="B2479" s="806" t="s">
        <v>669</v>
      </c>
      <c r="C2479" s="806" t="s">
        <v>783</v>
      </c>
      <c r="D2479" s="806" t="s">
        <v>789</v>
      </c>
      <c r="E2479" s="807">
        <v>5</v>
      </c>
      <c r="P2479" s="806" t="s">
        <v>834</v>
      </c>
      <c r="Q2479" s="807">
        <v>562</v>
      </c>
      <c r="R2479" s="807">
        <v>11</v>
      </c>
      <c r="S2479" s="759" t="str">
        <f t="shared" si="76"/>
        <v>Infancia</v>
      </c>
      <c r="U2479" s="886"/>
      <c r="V2479" s="887"/>
      <c r="W2479" s="887"/>
      <c r="AI2479" s="806" t="s">
        <v>837</v>
      </c>
      <c r="AJ2479" s="807">
        <v>315</v>
      </c>
      <c r="AK2479" s="807">
        <v>75</v>
      </c>
      <c r="AL2479" s="759" t="str">
        <f t="shared" si="77"/>
        <v>Vejez</v>
      </c>
    </row>
    <row r="2480" spans="1:38" ht="30">
      <c r="A2480" s="806" t="s">
        <v>912</v>
      </c>
      <c r="B2480" s="806" t="s">
        <v>669</v>
      </c>
      <c r="C2480" s="806" t="s">
        <v>783</v>
      </c>
      <c r="D2480" s="806" t="s">
        <v>784</v>
      </c>
      <c r="E2480" s="807">
        <v>1</v>
      </c>
      <c r="P2480" s="806" t="s">
        <v>834</v>
      </c>
      <c r="Q2480" s="807">
        <v>521</v>
      </c>
      <c r="R2480" s="807">
        <v>12</v>
      </c>
      <c r="S2480" s="759" t="str">
        <f t="shared" si="76"/>
        <v>Adolescente</v>
      </c>
      <c r="U2480" s="886"/>
      <c r="V2480" s="887"/>
      <c r="W2480" s="887"/>
      <c r="AI2480" s="806" t="s">
        <v>837</v>
      </c>
      <c r="AJ2480" s="807">
        <v>334</v>
      </c>
      <c r="AK2480" s="807">
        <v>76</v>
      </c>
      <c r="AL2480" s="759" t="str">
        <f t="shared" si="77"/>
        <v>Vejez</v>
      </c>
    </row>
    <row r="2481" spans="1:38" ht="30">
      <c r="A2481" s="806" t="s">
        <v>912</v>
      </c>
      <c r="B2481" s="806" t="s">
        <v>787</v>
      </c>
      <c r="C2481" s="806" t="s">
        <v>788</v>
      </c>
      <c r="D2481" s="806" t="s">
        <v>789</v>
      </c>
      <c r="E2481" s="807">
        <v>12</v>
      </c>
      <c r="P2481" s="806" t="s">
        <v>834</v>
      </c>
      <c r="Q2481" s="807">
        <v>588</v>
      </c>
      <c r="R2481" s="807">
        <v>13</v>
      </c>
      <c r="S2481" s="759" t="str">
        <f t="shared" si="76"/>
        <v>Adolescente</v>
      </c>
      <c r="U2481" s="886"/>
      <c r="V2481" s="887"/>
      <c r="W2481" s="887"/>
      <c r="AI2481" s="806" t="s">
        <v>837</v>
      </c>
      <c r="AJ2481" s="807">
        <v>270</v>
      </c>
      <c r="AK2481" s="807">
        <v>77</v>
      </c>
      <c r="AL2481" s="759" t="str">
        <f t="shared" si="77"/>
        <v>Vejez</v>
      </c>
    </row>
    <row r="2482" spans="1:38" ht="30">
      <c r="A2482" s="806" t="s">
        <v>912</v>
      </c>
      <c r="B2482" s="806" t="s">
        <v>787</v>
      </c>
      <c r="C2482" s="806" t="s">
        <v>788</v>
      </c>
      <c r="D2482" s="806" t="s">
        <v>784</v>
      </c>
      <c r="E2482" s="807">
        <v>9</v>
      </c>
      <c r="P2482" s="806" t="s">
        <v>834</v>
      </c>
      <c r="Q2482" s="807">
        <v>570</v>
      </c>
      <c r="R2482" s="807">
        <v>14</v>
      </c>
      <c r="S2482" s="759" t="str">
        <f t="shared" si="76"/>
        <v>Adolescente</v>
      </c>
      <c r="U2482" s="886"/>
      <c r="V2482" s="887"/>
      <c r="W2482" s="887"/>
      <c r="AI2482" s="806" t="s">
        <v>837</v>
      </c>
      <c r="AJ2482" s="807">
        <v>259</v>
      </c>
      <c r="AK2482" s="807">
        <v>78</v>
      </c>
      <c r="AL2482" s="759" t="str">
        <f t="shared" si="77"/>
        <v>Vejez</v>
      </c>
    </row>
    <row r="2483" spans="1:38" ht="30">
      <c r="A2483" s="806" t="s">
        <v>912</v>
      </c>
      <c r="B2483" s="806" t="s">
        <v>787</v>
      </c>
      <c r="C2483" s="806" t="s">
        <v>783</v>
      </c>
      <c r="D2483" s="806" t="s">
        <v>789</v>
      </c>
      <c r="E2483" s="807">
        <v>11</v>
      </c>
      <c r="P2483" s="806" t="s">
        <v>834</v>
      </c>
      <c r="Q2483" s="807">
        <v>673</v>
      </c>
      <c r="R2483" s="807">
        <v>15</v>
      </c>
      <c r="S2483" s="759" t="str">
        <f t="shared" si="76"/>
        <v>Adolescente</v>
      </c>
      <c r="U2483" s="886"/>
      <c r="V2483" s="887"/>
      <c r="W2483" s="887"/>
      <c r="AI2483" s="806" t="s">
        <v>837</v>
      </c>
      <c r="AJ2483" s="807">
        <v>242</v>
      </c>
      <c r="AK2483" s="807">
        <v>79</v>
      </c>
      <c r="AL2483" s="759" t="str">
        <f t="shared" si="77"/>
        <v>Vejez</v>
      </c>
    </row>
    <row r="2484" spans="1:38" ht="30">
      <c r="A2484" s="806" t="s">
        <v>912</v>
      </c>
      <c r="B2484" s="806" t="s">
        <v>787</v>
      </c>
      <c r="C2484" s="806" t="s">
        <v>783</v>
      </c>
      <c r="D2484" s="806" t="s">
        <v>784</v>
      </c>
      <c r="E2484" s="807">
        <v>15</v>
      </c>
      <c r="P2484" s="806" t="s">
        <v>834</v>
      </c>
      <c r="Q2484" s="807">
        <v>645</v>
      </c>
      <c r="R2484" s="807">
        <v>16</v>
      </c>
      <c r="S2484" s="759" t="str">
        <f t="shared" si="76"/>
        <v>Adolescente</v>
      </c>
      <c r="U2484" s="886"/>
      <c r="V2484" s="887"/>
      <c r="W2484" s="887"/>
      <c r="AI2484" s="806" t="s">
        <v>837</v>
      </c>
      <c r="AJ2484" s="807">
        <v>209</v>
      </c>
      <c r="AK2484" s="807">
        <v>80</v>
      </c>
      <c r="AL2484" s="759" t="str">
        <f t="shared" si="77"/>
        <v>Vejez</v>
      </c>
    </row>
    <row r="2485" spans="1:38" ht="30">
      <c r="A2485" s="806" t="s">
        <v>912</v>
      </c>
      <c r="B2485" s="806" t="s">
        <v>792</v>
      </c>
      <c r="C2485" s="806" t="s">
        <v>783</v>
      </c>
      <c r="D2485" s="806" t="s">
        <v>789</v>
      </c>
      <c r="E2485" s="807">
        <v>1</v>
      </c>
      <c r="P2485" s="806" t="s">
        <v>834</v>
      </c>
      <c r="Q2485" s="807">
        <v>591</v>
      </c>
      <c r="R2485" s="807">
        <v>17</v>
      </c>
      <c r="S2485" s="759" t="str">
        <f t="shared" si="76"/>
        <v>Adolescente</v>
      </c>
      <c r="U2485" s="886"/>
      <c r="V2485" s="887"/>
      <c r="W2485" s="887"/>
      <c r="AI2485" s="806" t="s">
        <v>837</v>
      </c>
      <c r="AJ2485" s="807">
        <v>186</v>
      </c>
      <c r="AK2485" s="807">
        <v>81</v>
      </c>
      <c r="AL2485" s="759" t="str">
        <f t="shared" si="77"/>
        <v>Vejez</v>
      </c>
    </row>
    <row r="2486" spans="1:38" ht="15">
      <c r="A2486" s="806" t="s">
        <v>912</v>
      </c>
      <c r="B2486" s="806" t="s">
        <v>792</v>
      </c>
      <c r="C2486" s="806" t="s">
        <v>783</v>
      </c>
      <c r="D2486" s="806" t="s">
        <v>784</v>
      </c>
      <c r="E2486" s="807">
        <v>2</v>
      </c>
      <c r="P2486" s="806" t="s">
        <v>834</v>
      </c>
      <c r="Q2486" s="807">
        <v>573</v>
      </c>
      <c r="R2486" s="807">
        <v>18</v>
      </c>
      <c r="S2486" s="759" t="str">
        <f t="shared" si="76"/>
        <v>Juventud</v>
      </c>
      <c r="U2486" s="886"/>
      <c r="V2486" s="887"/>
      <c r="W2486" s="887"/>
      <c r="AI2486" s="806" t="s">
        <v>837</v>
      </c>
      <c r="AJ2486" s="807">
        <v>174</v>
      </c>
      <c r="AK2486" s="807">
        <v>82</v>
      </c>
      <c r="AL2486" s="759" t="str">
        <f t="shared" si="77"/>
        <v>Vejez</v>
      </c>
    </row>
    <row r="2487" spans="1:38" ht="15">
      <c r="A2487" s="806" t="s">
        <v>912</v>
      </c>
      <c r="B2487" s="806" t="s">
        <v>796</v>
      </c>
      <c r="C2487" s="806" t="s">
        <v>788</v>
      </c>
      <c r="D2487" s="806" t="s">
        <v>789</v>
      </c>
      <c r="E2487" s="807">
        <v>1</v>
      </c>
      <c r="P2487" s="806" t="s">
        <v>834</v>
      </c>
      <c r="Q2487" s="807">
        <v>469</v>
      </c>
      <c r="R2487" s="807">
        <v>19</v>
      </c>
      <c r="S2487" s="759" t="str">
        <f t="shared" si="76"/>
        <v>Juventud</v>
      </c>
      <c r="U2487" s="886"/>
      <c r="V2487" s="887"/>
      <c r="W2487" s="887"/>
      <c r="AI2487" s="806" t="s">
        <v>837</v>
      </c>
      <c r="AJ2487" s="807">
        <v>156</v>
      </c>
      <c r="AK2487" s="807">
        <v>83</v>
      </c>
      <c r="AL2487" s="759" t="str">
        <f t="shared" si="77"/>
        <v>Vejez</v>
      </c>
    </row>
    <row r="2488" spans="1:38" ht="15">
      <c r="A2488" s="806" t="s">
        <v>912</v>
      </c>
      <c r="B2488" s="806" t="s">
        <v>815</v>
      </c>
      <c r="C2488" s="806" t="s">
        <v>788</v>
      </c>
      <c r="D2488" s="806" t="s">
        <v>789</v>
      </c>
      <c r="E2488" s="807">
        <v>618</v>
      </c>
      <c r="P2488" s="806" t="s">
        <v>834</v>
      </c>
      <c r="Q2488" s="807">
        <v>421</v>
      </c>
      <c r="R2488" s="807">
        <v>20</v>
      </c>
      <c r="S2488" s="759" t="str">
        <f t="shared" si="76"/>
        <v>Juventud</v>
      </c>
      <c r="U2488" s="886"/>
      <c r="V2488" s="887"/>
      <c r="W2488" s="887"/>
      <c r="AI2488" s="806" t="s">
        <v>837</v>
      </c>
      <c r="AJ2488" s="807">
        <v>136</v>
      </c>
      <c r="AK2488" s="807">
        <v>84</v>
      </c>
      <c r="AL2488" s="759" t="str">
        <f t="shared" si="77"/>
        <v>Vejez</v>
      </c>
    </row>
    <row r="2489" spans="1:38" ht="15">
      <c r="A2489" s="806" t="s">
        <v>912</v>
      </c>
      <c r="B2489" s="806" t="s">
        <v>815</v>
      </c>
      <c r="C2489" s="806" t="s">
        <v>788</v>
      </c>
      <c r="D2489" s="806" t="s">
        <v>784</v>
      </c>
      <c r="E2489" s="807">
        <v>566</v>
      </c>
      <c r="P2489" s="806" t="s">
        <v>834</v>
      </c>
      <c r="Q2489" s="807">
        <v>412</v>
      </c>
      <c r="R2489" s="807">
        <v>21</v>
      </c>
      <c r="S2489" s="759" t="str">
        <f t="shared" si="76"/>
        <v>Juventud</v>
      </c>
      <c r="U2489" s="886"/>
      <c r="V2489" s="887"/>
      <c r="W2489" s="887"/>
      <c r="AI2489" s="806" t="s">
        <v>837</v>
      </c>
      <c r="AJ2489" s="807">
        <v>103</v>
      </c>
      <c r="AK2489" s="807">
        <v>85</v>
      </c>
      <c r="AL2489" s="759" t="str">
        <f t="shared" si="77"/>
        <v>Vejez</v>
      </c>
    </row>
    <row r="2490" spans="1:38" ht="15">
      <c r="A2490" s="806" t="s">
        <v>912</v>
      </c>
      <c r="B2490" s="806" t="s">
        <v>815</v>
      </c>
      <c r="C2490" s="806" t="s">
        <v>783</v>
      </c>
      <c r="D2490" s="806" t="s">
        <v>789</v>
      </c>
      <c r="E2490" s="807">
        <v>539</v>
      </c>
      <c r="P2490" s="806" t="s">
        <v>834</v>
      </c>
      <c r="Q2490" s="807">
        <v>380</v>
      </c>
      <c r="R2490" s="807">
        <v>22</v>
      </c>
      <c r="S2490" s="759" t="str">
        <f t="shared" si="76"/>
        <v>Juventud</v>
      </c>
      <c r="U2490" s="886"/>
      <c r="V2490" s="887"/>
      <c r="W2490" s="887"/>
      <c r="AI2490" s="806" t="s">
        <v>837</v>
      </c>
      <c r="AJ2490" s="807">
        <v>98</v>
      </c>
      <c r="AK2490" s="807">
        <v>86</v>
      </c>
      <c r="AL2490" s="759" t="str">
        <f t="shared" si="77"/>
        <v>Vejez</v>
      </c>
    </row>
    <row r="2491" spans="1:38" ht="15">
      <c r="A2491" s="806" t="s">
        <v>912</v>
      </c>
      <c r="B2491" s="806" t="s">
        <v>815</v>
      </c>
      <c r="C2491" s="806" t="s">
        <v>783</v>
      </c>
      <c r="D2491" s="806" t="s">
        <v>784</v>
      </c>
      <c r="E2491" s="807">
        <v>469</v>
      </c>
      <c r="P2491" s="806" t="s">
        <v>834</v>
      </c>
      <c r="Q2491" s="807">
        <v>353</v>
      </c>
      <c r="R2491" s="807">
        <v>23</v>
      </c>
      <c r="S2491" s="759" t="str">
        <f t="shared" si="76"/>
        <v>Juventud</v>
      </c>
      <c r="U2491" s="886"/>
      <c r="V2491" s="887"/>
      <c r="W2491" s="887"/>
      <c r="AI2491" s="806" t="s">
        <v>837</v>
      </c>
      <c r="AJ2491" s="807">
        <v>82</v>
      </c>
      <c r="AK2491" s="807">
        <v>87</v>
      </c>
      <c r="AL2491" s="759" t="str">
        <f t="shared" si="77"/>
        <v>Vejez</v>
      </c>
    </row>
    <row r="2492" spans="1:38" ht="15">
      <c r="A2492" s="806" t="s">
        <v>912</v>
      </c>
      <c r="B2492" s="806" t="s">
        <v>818</v>
      </c>
      <c r="C2492" s="806" t="s">
        <v>788</v>
      </c>
      <c r="D2492" s="806" t="s">
        <v>789</v>
      </c>
      <c r="E2492" s="807">
        <v>10</v>
      </c>
      <c r="P2492" s="806" t="s">
        <v>834</v>
      </c>
      <c r="Q2492" s="807">
        <v>306</v>
      </c>
      <c r="R2492" s="807">
        <v>24</v>
      </c>
      <c r="S2492" s="759" t="str">
        <f t="shared" si="76"/>
        <v>Juventud</v>
      </c>
      <c r="U2492" s="886"/>
      <c r="V2492" s="887"/>
      <c r="W2492" s="887"/>
      <c r="AI2492" s="806" t="s">
        <v>837</v>
      </c>
      <c r="AJ2492" s="807">
        <v>79</v>
      </c>
      <c r="AK2492" s="807">
        <v>88</v>
      </c>
      <c r="AL2492" s="759" t="str">
        <f t="shared" si="77"/>
        <v>Vejez</v>
      </c>
    </row>
    <row r="2493" spans="1:38" ht="15">
      <c r="A2493" s="806" t="s">
        <v>912</v>
      </c>
      <c r="B2493" s="806" t="s">
        <v>818</v>
      </c>
      <c r="C2493" s="806" t="s">
        <v>788</v>
      </c>
      <c r="D2493" s="806" t="s">
        <v>784</v>
      </c>
      <c r="E2493" s="807">
        <v>13</v>
      </c>
      <c r="P2493" s="806" t="s">
        <v>834</v>
      </c>
      <c r="Q2493" s="807">
        <v>313</v>
      </c>
      <c r="R2493" s="807">
        <v>25</v>
      </c>
      <c r="S2493" s="759" t="str">
        <f t="shared" si="76"/>
        <v>Juventud</v>
      </c>
      <c r="U2493" s="886"/>
      <c r="V2493" s="887"/>
      <c r="W2493" s="887"/>
      <c r="AI2493" s="806" t="s">
        <v>837</v>
      </c>
      <c r="AJ2493" s="807">
        <v>73</v>
      </c>
      <c r="AK2493" s="807">
        <v>89</v>
      </c>
      <c r="AL2493" s="759" t="str">
        <f t="shared" si="77"/>
        <v>Vejez</v>
      </c>
    </row>
    <row r="2494" spans="1:38" ht="15">
      <c r="A2494" s="806" t="s">
        <v>912</v>
      </c>
      <c r="B2494" s="806" t="s">
        <v>818</v>
      </c>
      <c r="C2494" s="806" t="s">
        <v>783</v>
      </c>
      <c r="D2494" s="806" t="s">
        <v>789</v>
      </c>
      <c r="E2494" s="807">
        <v>27</v>
      </c>
      <c r="P2494" s="806" t="s">
        <v>834</v>
      </c>
      <c r="Q2494" s="807">
        <v>292</v>
      </c>
      <c r="R2494" s="807">
        <v>26</v>
      </c>
      <c r="S2494" s="759" t="str">
        <f t="shared" si="76"/>
        <v>Juventud</v>
      </c>
      <c r="U2494" s="886"/>
      <c r="V2494" s="887"/>
      <c r="W2494" s="887"/>
      <c r="AI2494" s="806" t="s">
        <v>837</v>
      </c>
      <c r="AJ2494" s="807">
        <v>55</v>
      </c>
      <c r="AK2494" s="807">
        <v>90</v>
      </c>
      <c r="AL2494" s="759" t="str">
        <f t="shared" si="77"/>
        <v>Vejez</v>
      </c>
    </row>
    <row r="2495" spans="1:38" ht="15">
      <c r="A2495" s="806" t="s">
        <v>912</v>
      </c>
      <c r="B2495" s="806" t="s">
        <v>818</v>
      </c>
      <c r="C2495" s="806" t="s">
        <v>783</v>
      </c>
      <c r="D2495" s="806" t="s">
        <v>784</v>
      </c>
      <c r="E2495" s="807">
        <v>36</v>
      </c>
      <c r="P2495" s="806" t="s">
        <v>834</v>
      </c>
      <c r="Q2495" s="807">
        <v>252</v>
      </c>
      <c r="R2495" s="807">
        <v>27</v>
      </c>
      <c r="S2495" s="759" t="str">
        <f t="shared" si="76"/>
        <v>Juventud</v>
      </c>
      <c r="U2495" s="886"/>
      <c r="V2495" s="887"/>
      <c r="W2495" s="887"/>
      <c r="AI2495" s="806" t="s">
        <v>837</v>
      </c>
      <c r="AJ2495" s="807">
        <v>69</v>
      </c>
      <c r="AK2495" s="807">
        <v>91</v>
      </c>
      <c r="AL2495" s="759" t="str">
        <f t="shared" si="77"/>
        <v>Vejez</v>
      </c>
    </row>
    <row r="2496" spans="1:38" ht="15">
      <c r="A2496" s="806" t="s">
        <v>913</v>
      </c>
      <c r="B2496" s="806" t="s">
        <v>782</v>
      </c>
      <c r="C2496" s="806" t="s">
        <v>788</v>
      </c>
      <c r="D2496" s="806" t="s">
        <v>789</v>
      </c>
      <c r="E2496" s="807">
        <v>4</v>
      </c>
      <c r="P2496" s="806" t="s">
        <v>834</v>
      </c>
      <c r="Q2496" s="807">
        <v>275</v>
      </c>
      <c r="R2496" s="807">
        <v>28</v>
      </c>
      <c r="S2496" s="759" t="str">
        <f t="shared" si="76"/>
        <v>Juventud</v>
      </c>
      <c r="U2496" s="886"/>
      <c r="V2496" s="887"/>
      <c r="W2496" s="887"/>
      <c r="AI2496" s="806" t="s">
        <v>837</v>
      </c>
      <c r="AJ2496" s="807">
        <v>44</v>
      </c>
      <c r="AK2496" s="807">
        <v>92</v>
      </c>
      <c r="AL2496" s="759" t="str">
        <f t="shared" si="77"/>
        <v>Vejez</v>
      </c>
    </row>
    <row r="2497" spans="1:38" ht="15">
      <c r="A2497" s="806" t="s">
        <v>913</v>
      </c>
      <c r="B2497" s="806" t="s">
        <v>782</v>
      </c>
      <c r="C2497" s="806" t="s">
        <v>783</v>
      </c>
      <c r="D2497" s="806" t="s">
        <v>784</v>
      </c>
      <c r="E2497" s="807">
        <v>2</v>
      </c>
      <c r="P2497" s="806" t="s">
        <v>834</v>
      </c>
      <c r="Q2497" s="807">
        <v>239</v>
      </c>
      <c r="R2497" s="807">
        <v>29</v>
      </c>
      <c r="S2497" s="759" t="str">
        <f t="shared" si="76"/>
        <v>Adulto</v>
      </c>
      <c r="U2497" s="886"/>
      <c r="V2497" s="887"/>
      <c r="W2497" s="887"/>
      <c r="AI2497" s="806" t="s">
        <v>837</v>
      </c>
      <c r="AJ2497" s="807">
        <v>22</v>
      </c>
      <c r="AK2497" s="807">
        <v>93</v>
      </c>
      <c r="AL2497" s="759" t="str">
        <f t="shared" si="77"/>
        <v>Vejez</v>
      </c>
    </row>
    <row r="2498" spans="1:38" ht="15">
      <c r="A2498" s="806" t="s">
        <v>913</v>
      </c>
      <c r="B2498" s="806" t="s">
        <v>662</v>
      </c>
      <c r="C2498" s="806" t="s">
        <v>788</v>
      </c>
      <c r="D2498" s="806" t="s">
        <v>789</v>
      </c>
      <c r="E2498" s="807">
        <v>1877</v>
      </c>
      <c r="P2498" s="806" t="s">
        <v>834</v>
      </c>
      <c r="Q2498" s="807">
        <v>269</v>
      </c>
      <c r="R2498" s="807">
        <v>30</v>
      </c>
      <c r="S2498" s="759" t="str">
        <f t="shared" si="76"/>
        <v>Adulto</v>
      </c>
      <c r="U2498" s="886"/>
      <c r="V2498" s="887"/>
      <c r="W2498" s="887"/>
      <c r="AI2498" s="806" t="s">
        <v>837</v>
      </c>
      <c r="AJ2498" s="807">
        <v>21</v>
      </c>
      <c r="AK2498" s="807">
        <v>94</v>
      </c>
      <c r="AL2498" s="759" t="str">
        <f t="shared" si="77"/>
        <v>Vejez</v>
      </c>
    </row>
    <row r="2499" spans="1:38" ht="15">
      <c r="A2499" s="806" t="s">
        <v>913</v>
      </c>
      <c r="B2499" s="806" t="s">
        <v>662</v>
      </c>
      <c r="C2499" s="806" t="s">
        <v>788</v>
      </c>
      <c r="D2499" s="806" t="s">
        <v>784</v>
      </c>
      <c r="E2499" s="807">
        <v>2278</v>
      </c>
      <c r="P2499" s="806" t="s">
        <v>834</v>
      </c>
      <c r="Q2499" s="807">
        <v>278</v>
      </c>
      <c r="R2499" s="807">
        <v>31</v>
      </c>
      <c r="S2499" s="759" t="str">
        <f t="shared" ref="S2499:S2562" si="78">IF(P2499=0,"",IF(AND(R2499&gt;=0,R2499&lt;=5),"Primera Infancia",IF(AND(R2499&gt;=6,R2499&lt;=11),"Infancia",IF(AND(R2499&gt;=12,R2499&lt;=17),"Adolescente",IF(AND(R2499&gt;=18,R2499&lt;=28),"Juventud",IF(AND(R2499&gt;=29,R2499&lt;=59),"Adulto","Vejez"))))))</f>
        <v>Adulto</v>
      </c>
      <c r="U2499" s="886"/>
      <c r="V2499" s="887"/>
      <c r="W2499" s="887"/>
      <c r="AI2499" s="806" t="s">
        <v>837</v>
      </c>
      <c r="AJ2499" s="807">
        <v>12</v>
      </c>
      <c r="AK2499" s="807">
        <v>95</v>
      </c>
      <c r="AL2499" s="759" t="str">
        <f t="shared" ref="AL2499:AL2562" si="79">IF(AI2499=0,"",IF(AND(AK2499&gt;=0,AK2499&lt;=5),"Primera Infancia",IF(AND(AK2499&gt;=6,AK2499&lt;=11),"Infancia",IF(AND(AK2499&gt;=12,AK2499&lt;=17),"Adolescente",IF(AND(AK2499&gt;=18,AK2499&lt;=28),"Juventud",IF(AND(AK2499&gt;=29,AK2499&lt;=59),"Adulto","Vejez"))))))</f>
        <v>Vejez</v>
      </c>
    </row>
    <row r="2500" spans="1:38" ht="15">
      <c r="A2500" s="806" t="s">
        <v>913</v>
      </c>
      <c r="B2500" s="806" t="s">
        <v>662</v>
      </c>
      <c r="C2500" s="806" t="s">
        <v>783</v>
      </c>
      <c r="D2500" s="806" t="s">
        <v>789</v>
      </c>
      <c r="E2500" s="807">
        <v>1806</v>
      </c>
      <c r="P2500" s="806" t="s">
        <v>834</v>
      </c>
      <c r="Q2500" s="807">
        <v>259</v>
      </c>
      <c r="R2500" s="807">
        <v>32</v>
      </c>
      <c r="S2500" s="759" t="str">
        <f t="shared" si="78"/>
        <v>Adulto</v>
      </c>
      <c r="U2500" s="886"/>
      <c r="V2500" s="887"/>
      <c r="W2500" s="887"/>
      <c r="AI2500" s="806" t="s">
        <v>837</v>
      </c>
      <c r="AJ2500" s="807">
        <v>9</v>
      </c>
      <c r="AK2500" s="807">
        <v>96</v>
      </c>
      <c r="AL2500" s="759" t="str">
        <f t="shared" si="79"/>
        <v>Vejez</v>
      </c>
    </row>
    <row r="2501" spans="1:38" ht="15">
      <c r="A2501" s="806" t="s">
        <v>913</v>
      </c>
      <c r="B2501" s="806" t="s">
        <v>662</v>
      </c>
      <c r="C2501" s="806" t="s">
        <v>783</v>
      </c>
      <c r="D2501" s="806" t="s">
        <v>784</v>
      </c>
      <c r="E2501" s="807">
        <v>2354</v>
      </c>
      <c r="P2501" s="806" t="s">
        <v>834</v>
      </c>
      <c r="Q2501" s="807">
        <v>287</v>
      </c>
      <c r="R2501" s="807">
        <v>33</v>
      </c>
      <c r="S2501" s="759" t="str">
        <f t="shared" si="78"/>
        <v>Adulto</v>
      </c>
      <c r="U2501" s="886"/>
      <c r="V2501" s="887"/>
      <c r="W2501" s="887"/>
      <c r="AI2501" s="806" t="s">
        <v>837</v>
      </c>
      <c r="AJ2501" s="807">
        <v>9</v>
      </c>
      <c r="AK2501" s="807">
        <v>97</v>
      </c>
      <c r="AL2501" s="759" t="str">
        <f t="shared" si="79"/>
        <v>Vejez</v>
      </c>
    </row>
    <row r="2502" spans="1:38" ht="15">
      <c r="A2502" s="806" t="s">
        <v>913</v>
      </c>
      <c r="B2502" s="806" t="s">
        <v>666</v>
      </c>
      <c r="C2502" s="806" t="s">
        <v>788</v>
      </c>
      <c r="D2502" s="806" t="s">
        <v>789</v>
      </c>
      <c r="E2502" s="807">
        <v>1511</v>
      </c>
      <c r="P2502" s="806" t="s">
        <v>834</v>
      </c>
      <c r="Q2502" s="807">
        <v>279</v>
      </c>
      <c r="R2502" s="807">
        <v>34</v>
      </c>
      <c r="S2502" s="759" t="str">
        <f t="shared" si="78"/>
        <v>Adulto</v>
      </c>
      <c r="U2502" s="886"/>
      <c r="V2502" s="887"/>
      <c r="W2502" s="887"/>
      <c r="AI2502" s="806" t="s">
        <v>837</v>
      </c>
      <c r="AJ2502" s="807">
        <v>5</v>
      </c>
      <c r="AK2502" s="807">
        <v>98</v>
      </c>
      <c r="AL2502" s="759" t="str">
        <f t="shared" si="79"/>
        <v>Vejez</v>
      </c>
    </row>
    <row r="2503" spans="1:38" ht="15">
      <c r="A2503" s="806" t="s">
        <v>913</v>
      </c>
      <c r="B2503" s="806" t="s">
        <v>666</v>
      </c>
      <c r="C2503" s="806" t="s">
        <v>788</v>
      </c>
      <c r="D2503" s="806" t="s">
        <v>784</v>
      </c>
      <c r="E2503" s="807">
        <v>1186</v>
      </c>
      <c r="P2503" s="806" t="s">
        <v>834</v>
      </c>
      <c r="Q2503" s="807">
        <v>250</v>
      </c>
      <c r="R2503" s="807">
        <v>35</v>
      </c>
      <c r="S2503" s="759" t="str">
        <f t="shared" si="78"/>
        <v>Adulto</v>
      </c>
      <c r="U2503" s="886"/>
      <c r="V2503" s="887"/>
      <c r="W2503" s="887"/>
      <c r="AI2503" s="806" t="s">
        <v>837</v>
      </c>
      <c r="AJ2503" s="807">
        <v>5</v>
      </c>
      <c r="AK2503" s="807">
        <v>99</v>
      </c>
      <c r="AL2503" s="759" t="str">
        <f t="shared" si="79"/>
        <v>Vejez</v>
      </c>
    </row>
    <row r="2504" spans="1:38" ht="15">
      <c r="A2504" s="806" t="s">
        <v>913</v>
      </c>
      <c r="B2504" s="806" t="s">
        <v>666</v>
      </c>
      <c r="C2504" s="806" t="s">
        <v>783</v>
      </c>
      <c r="D2504" s="806" t="s">
        <v>789</v>
      </c>
      <c r="E2504" s="807">
        <v>1575</v>
      </c>
      <c r="P2504" s="806" t="s">
        <v>834</v>
      </c>
      <c r="Q2504" s="807">
        <v>293</v>
      </c>
      <c r="R2504" s="807">
        <v>36</v>
      </c>
      <c r="S2504" s="759" t="str">
        <f t="shared" si="78"/>
        <v>Adulto</v>
      </c>
      <c r="U2504" s="886"/>
      <c r="V2504" s="887"/>
      <c r="W2504" s="887"/>
      <c r="AI2504" s="806" t="s">
        <v>837</v>
      </c>
      <c r="AJ2504" s="807">
        <v>4</v>
      </c>
      <c r="AK2504" s="807">
        <v>100</v>
      </c>
      <c r="AL2504" s="759" t="str">
        <f t="shared" si="79"/>
        <v>Vejez</v>
      </c>
    </row>
    <row r="2505" spans="1:38" ht="15">
      <c r="A2505" s="806" t="s">
        <v>913</v>
      </c>
      <c r="B2505" s="806" t="s">
        <v>666</v>
      </c>
      <c r="C2505" s="806" t="s">
        <v>783</v>
      </c>
      <c r="D2505" s="806" t="s">
        <v>784</v>
      </c>
      <c r="E2505" s="807">
        <v>1066</v>
      </c>
      <c r="P2505" s="806" t="s">
        <v>834</v>
      </c>
      <c r="Q2505" s="807">
        <v>252</v>
      </c>
      <c r="R2505" s="807">
        <v>37</v>
      </c>
      <c r="S2505" s="759" t="str">
        <f t="shared" si="78"/>
        <v>Adulto</v>
      </c>
      <c r="U2505" s="886"/>
      <c r="V2505" s="887"/>
      <c r="W2505" s="887"/>
      <c r="AI2505" s="806" t="s">
        <v>837</v>
      </c>
      <c r="AJ2505" s="807">
        <v>2</v>
      </c>
      <c r="AK2505" s="807">
        <v>101</v>
      </c>
      <c r="AL2505" s="759" t="str">
        <f t="shared" si="79"/>
        <v>Vejez</v>
      </c>
    </row>
    <row r="2506" spans="1:38" ht="15">
      <c r="A2506" s="806" t="s">
        <v>913</v>
      </c>
      <c r="B2506" s="806" t="s">
        <v>669</v>
      </c>
      <c r="C2506" s="806" t="s">
        <v>788</v>
      </c>
      <c r="D2506" s="806" t="s">
        <v>789</v>
      </c>
      <c r="E2506" s="807">
        <v>21</v>
      </c>
      <c r="P2506" s="806" t="s">
        <v>834</v>
      </c>
      <c r="Q2506" s="807">
        <v>256</v>
      </c>
      <c r="R2506" s="807">
        <v>38</v>
      </c>
      <c r="S2506" s="759" t="str">
        <f t="shared" si="78"/>
        <v>Adulto</v>
      </c>
      <c r="U2506" s="886"/>
      <c r="V2506" s="887"/>
      <c r="W2506" s="887"/>
      <c r="AI2506" s="806" t="s">
        <v>837</v>
      </c>
      <c r="AJ2506" s="807">
        <v>2</v>
      </c>
      <c r="AK2506" s="807">
        <v>102</v>
      </c>
      <c r="AL2506" s="759" t="str">
        <f t="shared" si="79"/>
        <v>Vejez</v>
      </c>
    </row>
    <row r="2507" spans="1:38" ht="15">
      <c r="A2507" s="806" t="s">
        <v>913</v>
      </c>
      <c r="B2507" s="806" t="s">
        <v>669</v>
      </c>
      <c r="C2507" s="806" t="s">
        <v>788</v>
      </c>
      <c r="D2507" s="806" t="s">
        <v>784</v>
      </c>
      <c r="E2507" s="807">
        <v>5</v>
      </c>
      <c r="P2507" s="806" t="s">
        <v>834</v>
      </c>
      <c r="Q2507" s="807">
        <v>237</v>
      </c>
      <c r="R2507" s="807">
        <v>39</v>
      </c>
      <c r="S2507" s="759" t="str">
        <f t="shared" si="78"/>
        <v>Adulto</v>
      </c>
      <c r="U2507" s="886"/>
      <c r="V2507" s="887"/>
      <c r="W2507" s="887"/>
      <c r="AI2507" s="806" t="s">
        <v>837</v>
      </c>
      <c r="AJ2507" s="807">
        <v>1</v>
      </c>
      <c r="AK2507" s="807">
        <v>106</v>
      </c>
      <c r="AL2507" s="759" t="str">
        <f t="shared" si="79"/>
        <v>Vejez</v>
      </c>
    </row>
    <row r="2508" spans="1:38" ht="30">
      <c r="A2508" s="806" t="s">
        <v>913</v>
      </c>
      <c r="B2508" s="806" t="s">
        <v>669</v>
      </c>
      <c r="C2508" s="806" t="s">
        <v>783</v>
      </c>
      <c r="D2508" s="806" t="s">
        <v>789</v>
      </c>
      <c r="E2508" s="807">
        <v>21</v>
      </c>
      <c r="P2508" s="806" t="s">
        <v>834</v>
      </c>
      <c r="Q2508" s="807">
        <v>264</v>
      </c>
      <c r="R2508" s="807">
        <v>40</v>
      </c>
      <c r="S2508" s="759" t="str">
        <f t="shared" si="78"/>
        <v>Adulto</v>
      </c>
      <c r="U2508" s="886"/>
      <c r="V2508" s="887"/>
      <c r="W2508" s="887"/>
      <c r="AI2508" s="806" t="s">
        <v>838</v>
      </c>
      <c r="AJ2508" s="807">
        <v>2</v>
      </c>
      <c r="AK2508" s="807">
        <v>0</v>
      </c>
      <c r="AL2508" s="759" t="str">
        <f t="shared" si="79"/>
        <v>Primera Infancia</v>
      </c>
    </row>
    <row r="2509" spans="1:38" ht="30">
      <c r="A2509" s="806" t="s">
        <v>913</v>
      </c>
      <c r="B2509" s="806" t="s">
        <v>669</v>
      </c>
      <c r="C2509" s="806" t="s">
        <v>783</v>
      </c>
      <c r="D2509" s="806" t="s">
        <v>784</v>
      </c>
      <c r="E2509" s="807">
        <v>10</v>
      </c>
      <c r="P2509" s="806" t="s">
        <v>834</v>
      </c>
      <c r="Q2509" s="807">
        <v>248</v>
      </c>
      <c r="R2509" s="807">
        <v>41</v>
      </c>
      <c r="S2509" s="759" t="str">
        <f t="shared" si="78"/>
        <v>Adulto</v>
      </c>
      <c r="U2509" s="886"/>
      <c r="V2509" s="887"/>
      <c r="W2509" s="887"/>
      <c r="AI2509" s="806" t="s">
        <v>838</v>
      </c>
      <c r="AJ2509" s="807">
        <v>3</v>
      </c>
      <c r="AK2509" s="807">
        <v>1</v>
      </c>
      <c r="AL2509" s="759" t="str">
        <f t="shared" si="79"/>
        <v>Primera Infancia</v>
      </c>
    </row>
    <row r="2510" spans="1:38" ht="30">
      <c r="A2510" s="806" t="s">
        <v>913</v>
      </c>
      <c r="B2510" s="806" t="s">
        <v>787</v>
      </c>
      <c r="C2510" s="806" t="s">
        <v>788</v>
      </c>
      <c r="D2510" s="806" t="s">
        <v>789</v>
      </c>
      <c r="E2510" s="807">
        <v>8</v>
      </c>
      <c r="P2510" s="806" t="s">
        <v>834</v>
      </c>
      <c r="Q2510" s="807">
        <v>253</v>
      </c>
      <c r="R2510" s="807">
        <v>42</v>
      </c>
      <c r="S2510" s="759" t="str">
        <f t="shared" si="78"/>
        <v>Adulto</v>
      </c>
      <c r="U2510" s="886"/>
      <c r="V2510" s="887"/>
      <c r="W2510" s="887"/>
      <c r="AI2510" s="806" t="s">
        <v>838</v>
      </c>
      <c r="AJ2510" s="807">
        <v>2</v>
      </c>
      <c r="AK2510" s="807">
        <v>2</v>
      </c>
      <c r="AL2510" s="759" t="str">
        <f t="shared" si="79"/>
        <v>Primera Infancia</v>
      </c>
    </row>
    <row r="2511" spans="1:38" ht="30">
      <c r="A2511" s="806" t="s">
        <v>913</v>
      </c>
      <c r="B2511" s="806" t="s">
        <v>787</v>
      </c>
      <c r="C2511" s="806" t="s">
        <v>788</v>
      </c>
      <c r="D2511" s="806" t="s">
        <v>784</v>
      </c>
      <c r="E2511" s="807">
        <v>15</v>
      </c>
      <c r="P2511" s="806" t="s">
        <v>834</v>
      </c>
      <c r="Q2511" s="807">
        <v>229</v>
      </c>
      <c r="R2511" s="807">
        <v>43</v>
      </c>
      <c r="S2511" s="759" t="str">
        <f t="shared" si="78"/>
        <v>Adulto</v>
      </c>
      <c r="U2511" s="886"/>
      <c r="V2511" s="887"/>
      <c r="W2511" s="887"/>
      <c r="AI2511" s="806" t="s">
        <v>838</v>
      </c>
      <c r="AJ2511" s="807">
        <v>5</v>
      </c>
      <c r="AK2511" s="807">
        <v>3</v>
      </c>
      <c r="AL2511" s="759" t="str">
        <f t="shared" si="79"/>
        <v>Primera Infancia</v>
      </c>
    </row>
    <row r="2512" spans="1:38" ht="30">
      <c r="A2512" s="806" t="s">
        <v>913</v>
      </c>
      <c r="B2512" s="806" t="s">
        <v>787</v>
      </c>
      <c r="C2512" s="806" t="s">
        <v>783</v>
      </c>
      <c r="D2512" s="806" t="s">
        <v>789</v>
      </c>
      <c r="E2512" s="807">
        <v>9</v>
      </c>
      <c r="P2512" s="806" t="s">
        <v>834</v>
      </c>
      <c r="Q2512" s="807">
        <v>219</v>
      </c>
      <c r="R2512" s="807">
        <v>44</v>
      </c>
      <c r="S2512" s="759" t="str">
        <f t="shared" si="78"/>
        <v>Adulto</v>
      </c>
      <c r="U2512" s="886"/>
      <c r="V2512" s="887"/>
      <c r="W2512" s="887"/>
      <c r="AI2512" s="806" t="s">
        <v>838</v>
      </c>
      <c r="AJ2512" s="807">
        <v>6</v>
      </c>
      <c r="AK2512" s="807">
        <v>4</v>
      </c>
      <c r="AL2512" s="759" t="str">
        <f t="shared" si="79"/>
        <v>Primera Infancia</v>
      </c>
    </row>
    <row r="2513" spans="1:38" ht="30">
      <c r="A2513" s="806" t="s">
        <v>913</v>
      </c>
      <c r="B2513" s="806" t="s">
        <v>787</v>
      </c>
      <c r="C2513" s="806" t="s">
        <v>783</v>
      </c>
      <c r="D2513" s="806" t="s">
        <v>784</v>
      </c>
      <c r="E2513" s="807">
        <v>18</v>
      </c>
      <c r="P2513" s="806" t="s">
        <v>834</v>
      </c>
      <c r="Q2513" s="807">
        <v>243</v>
      </c>
      <c r="R2513" s="807">
        <v>45</v>
      </c>
      <c r="S2513" s="759" t="str">
        <f t="shared" si="78"/>
        <v>Adulto</v>
      </c>
      <c r="U2513" s="886"/>
      <c r="V2513" s="887"/>
      <c r="W2513" s="887"/>
      <c r="AI2513" s="806" t="s">
        <v>838</v>
      </c>
      <c r="AJ2513" s="807">
        <v>4</v>
      </c>
      <c r="AK2513" s="807">
        <v>5</v>
      </c>
      <c r="AL2513" s="759" t="str">
        <f t="shared" si="79"/>
        <v>Primera Infancia</v>
      </c>
    </row>
    <row r="2514" spans="1:38" ht="15">
      <c r="A2514" s="806" t="s">
        <v>913</v>
      </c>
      <c r="B2514" s="806" t="s">
        <v>792</v>
      </c>
      <c r="C2514" s="806" t="s">
        <v>788</v>
      </c>
      <c r="D2514" s="806" t="s">
        <v>784</v>
      </c>
      <c r="E2514" s="807">
        <v>1</v>
      </c>
      <c r="P2514" s="806" t="s">
        <v>834</v>
      </c>
      <c r="Q2514" s="807">
        <v>199</v>
      </c>
      <c r="R2514" s="807">
        <v>46</v>
      </c>
      <c r="S2514" s="759" t="str">
        <f t="shared" si="78"/>
        <v>Adulto</v>
      </c>
      <c r="U2514" s="886"/>
      <c r="V2514" s="887"/>
      <c r="W2514" s="887"/>
      <c r="AI2514" s="806" t="s">
        <v>838</v>
      </c>
      <c r="AJ2514" s="807">
        <v>4</v>
      </c>
      <c r="AK2514" s="807">
        <v>6</v>
      </c>
      <c r="AL2514" s="759" t="str">
        <f t="shared" si="79"/>
        <v>Infancia</v>
      </c>
    </row>
    <row r="2515" spans="1:38" ht="15">
      <c r="A2515" s="806" t="s">
        <v>913</v>
      </c>
      <c r="B2515" s="806" t="s">
        <v>792</v>
      </c>
      <c r="C2515" s="806" t="s">
        <v>783</v>
      </c>
      <c r="D2515" s="806" t="s">
        <v>784</v>
      </c>
      <c r="E2515" s="807">
        <v>4</v>
      </c>
      <c r="P2515" s="806" t="s">
        <v>834</v>
      </c>
      <c r="Q2515" s="807">
        <v>217</v>
      </c>
      <c r="R2515" s="807">
        <v>47</v>
      </c>
      <c r="S2515" s="759" t="str">
        <f t="shared" si="78"/>
        <v>Adulto</v>
      </c>
      <c r="U2515" s="886"/>
      <c r="V2515" s="887"/>
      <c r="W2515" s="887"/>
      <c r="AI2515" s="806" t="s">
        <v>838</v>
      </c>
      <c r="AJ2515" s="807">
        <v>6</v>
      </c>
      <c r="AK2515" s="807">
        <v>7</v>
      </c>
      <c r="AL2515" s="759" t="str">
        <f t="shared" si="79"/>
        <v>Infancia</v>
      </c>
    </row>
    <row r="2516" spans="1:38" ht="15">
      <c r="A2516" s="806" t="s">
        <v>913</v>
      </c>
      <c r="B2516" s="806" t="s">
        <v>796</v>
      </c>
      <c r="C2516" s="806" t="s">
        <v>783</v>
      </c>
      <c r="D2516" s="806" t="s">
        <v>789</v>
      </c>
      <c r="E2516" s="807">
        <v>1</v>
      </c>
      <c r="P2516" s="806" t="s">
        <v>834</v>
      </c>
      <c r="Q2516" s="807">
        <v>213</v>
      </c>
      <c r="R2516" s="807">
        <v>48</v>
      </c>
      <c r="S2516" s="759" t="str">
        <f t="shared" si="78"/>
        <v>Adulto</v>
      </c>
      <c r="U2516" s="886"/>
      <c r="V2516" s="887"/>
      <c r="W2516" s="887"/>
      <c r="AI2516" s="806" t="s">
        <v>838</v>
      </c>
      <c r="AJ2516" s="807">
        <v>8</v>
      </c>
      <c r="AK2516" s="807">
        <v>8</v>
      </c>
      <c r="AL2516" s="759" t="str">
        <f t="shared" si="79"/>
        <v>Infancia</v>
      </c>
    </row>
    <row r="2517" spans="1:38" ht="15">
      <c r="A2517" s="806" t="s">
        <v>913</v>
      </c>
      <c r="B2517" s="806" t="s">
        <v>815</v>
      </c>
      <c r="C2517" s="806" t="s">
        <v>788</v>
      </c>
      <c r="D2517" s="806" t="s">
        <v>789</v>
      </c>
      <c r="E2517" s="807">
        <v>562</v>
      </c>
      <c r="P2517" s="806" t="s">
        <v>834</v>
      </c>
      <c r="Q2517" s="807">
        <v>224</v>
      </c>
      <c r="R2517" s="807">
        <v>49</v>
      </c>
      <c r="S2517" s="759" t="str">
        <f t="shared" si="78"/>
        <v>Adulto</v>
      </c>
      <c r="U2517" s="886"/>
      <c r="V2517" s="887"/>
      <c r="W2517" s="887"/>
      <c r="AI2517" s="806" t="s">
        <v>838</v>
      </c>
      <c r="AJ2517" s="807">
        <v>6</v>
      </c>
      <c r="AK2517" s="807">
        <v>9</v>
      </c>
      <c r="AL2517" s="759" t="str">
        <f t="shared" si="79"/>
        <v>Infancia</v>
      </c>
    </row>
    <row r="2518" spans="1:38" ht="15">
      <c r="A2518" s="806" t="s">
        <v>913</v>
      </c>
      <c r="B2518" s="806" t="s">
        <v>815</v>
      </c>
      <c r="C2518" s="806" t="s">
        <v>788</v>
      </c>
      <c r="D2518" s="806" t="s">
        <v>784</v>
      </c>
      <c r="E2518" s="807">
        <v>570</v>
      </c>
      <c r="P2518" s="806" t="s">
        <v>834</v>
      </c>
      <c r="Q2518" s="807">
        <v>212</v>
      </c>
      <c r="R2518" s="807">
        <v>50</v>
      </c>
      <c r="S2518" s="759" t="str">
        <f t="shared" si="78"/>
        <v>Adulto</v>
      </c>
      <c r="U2518" s="886"/>
      <c r="V2518" s="887"/>
      <c r="W2518" s="887"/>
      <c r="AI2518" s="806" t="s">
        <v>838</v>
      </c>
      <c r="AJ2518" s="807">
        <v>8</v>
      </c>
      <c r="AK2518" s="807">
        <v>10</v>
      </c>
      <c r="AL2518" s="759" t="str">
        <f t="shared" si="79"/>
        <v>Infancia</v>
      </c>
    </row>
    <row r="2519" spans="1:38" ht="15">
      <c r="A2519" s="806" t="s">
        <v>913</v>
      </c>
      <c r="B2519" s="806" t="s">
        <v>815</v>
      </c>
      <c r="C2519" s="806" t="s">
        <v>783</v>
      </c>
      <c r="D2519" s="806" t="s">
        <v>789</v>
      </c>
      <c r="E2519" s="807">
        <v>482</v>
      </c>
      <c r="P2519" s="806" t="s">
        <v>834</v>
      </c>
      <c r="Q2519" s="807">
        <v>225</v>
      </c>
      <c r="R2519" s="807">
        <v>51</v>
      </c>
      <c r="S2519" s="759" t="str">
        <f t="shared" si="78"/>
        <v>Adulto</v>
      </c>
      <c r="U2519" s="886"/>
      <c r="V2519" s="887"/>
      <c r="W2519" s="887"/>
      <c r="AI2519" s="806" t="s">
        <v>838</v>
      </c>
      <c r="AJ2519" s="807">
        <v>6</v>
      </c>
      <c r="AK2519" s="807">
        <v>11</v>
      </c>
      <c r="AL2519" s="759" t="str">
        <f t="shared" si="79"/>
        <v>Infancia</v>
      </c>
    </row>
    <row r="2520" spans="1:38" ht="30">
      <c r="A2520" s="806" t="s">
        <v>913</v>
      </c>
      <c r="B2520" s="806" t="s">
        <v>815</v>
      </c>
      <c r="C2520" s="806" t="s">
        <v>783</v>
      </c>
      <c r="D2520" s="806" t="s">
        <v>784</v>
      </c>
      <c r="E2520" s="807">
        <v>594</v>
      </c>
      <c r="P2520" s="806" t="s">
        <v>834</v>
      </c>
      <c r="Q2520" s="807">
        <v>195</v>
      </c>
      <c r="R2520" s="807">
        <v>52</v>
      </c>
      <c r="S2520" s="759" t="str">
        <f t="shared" si="78"/>
        <v>Adulto</v>
      </c>
      <c r="U2520" s="886"/>
      <c r="V2520" s="887"/>
      <c r="W2520" s="887"/>
      <c r="AI2520" s="806" t="s">
        <v>838</v>
      </c>
      <c r="AJ2520" s="807">
        <v>2</v>
      </c>
      <c r="AK2520" s="807">
        <v>12</v>
      </c>
      <c r="AL2520" s="759" t="str">
        <f t="shared" si="79"/>
        <v>Adolescente</v>
      </c>
    </row>
    <row r="2521" spans="1:38" ht="30">
      <c r="A2521" s="806" t="s">
        <v>913</v>
      </c>
      <c r="B2521" s="806" t="s">
        <v>818</v>
      </c>
      <c r="C2521" s="806" t="s">
        <v>788</v>
      </c>
      <c r="D2521" s="806" t="s">
        <v>789</v>
      </c>
      <c r="E2521" s="807">
        <v>9</v>
      </c>
      <c r="P2521" s="806" t="s">
        <v>834</v>
      </c>
      <c r="Q2521" s="807">
        <v>223</v>
      </c>
      <c r="R2521" s="807">
        <v>53</v>
      </c>
      <c r="S2521" s="759" t="str">
        <f t="shared" si="78"/>
        <v>Adulto</v>
      </c>
      <c r="U2521" s="886"/>
      <c r="V2521" s="887"/>
      <c r="W2521" s="887"/>
      <c r="AI2521" s="806" t="s">
        <v>838</v>
      </c>
      <c r="AJ2521" s="807">
        <v>5</v>
      </c>
      <c r="AK2521" s="807">
        <v>13</v>
      </c>
      <c r="AL2521" s="759" t="str">
        <f t="shared" si="79"/>
        <v>Adolescente</v>
      </c>
    </row>
    <row r="2522" spans="1:38" ht="30">
      <c r="A2522" s="806" t="s">
        <v>913</v>
      </c>
      <c r="B2522" s="806" t="s">
        <v>818</v>
      </c>
      <c r="C2522" s="806" t="s">
        <v>788</v>
      </c>
      <c r="D2522" s="806" t="s">
        <v>784</v>
      </c>
      <c r="E2522" s="807">
        <v>14</v>
      </c>
      <c r="P2522" s="806" t="s">
        <v>834</v>
      </c>
      <c r="Q2522" s="807">
        <v>184</v>
      </c>
      <c r="R2522" s="807">
        <v>54</v>
      </c>
      <c r="S2522" s="759" t="str">
        <f t="shared" si="78"/>
        <v>Adulto</v>
      </c>
      <c r="U2522" s="886"/>
      <c r="V2522" s="887"/>
      <c r="W2522" s="887"/>
      <c r="AI2522" s="806" t="s">
        <v>838</v>
      </c>
      <c r="AJ2522" s="807">
        <v>10</v>
      </c>
      <c r="AK2522" s="807">
        <v>14</v>
      </c>
      <c r="AL2522" s="759" t="str">
        <f t="shared" si="79"/>
        <v>Adolescente</v>
      </c>
    </row>
    <row r="2523" spans="1:38" ht="30">
      <c r="A2523" s="806" t="s">
        <v>913</v>
      </c>
      <c r="B2523" s="806" t="s">
        <v>818</v>
      </c>
      <c r="C2523" s="806" t="s">
        <v>783</v>
      </c>
      <c r="D2523" s="806" t="s">
        <v>789</v>
      </c>
      <c r="E2523" s="807">
        <v>9</v>
      </c>
      <c r="P2523" s="806" t="s">
        <v>834</v>
      </c>
      <c r="Q2523" s="807">
        <v>216</v>
      </c>
      <c r="R2523" s="807">
        <v>55</v>
      </c>
      <c r="S2523" s="759" t="str">
        <f t="shared" si="78"/>
        <v>Adulto</v>
      </c>
      <c r="U2523" s="886"/>
      <c r="V2523" s="887"/>
      <c r="W2523" s="887"/>
      <c r="AI2523" s="806" t="s">
        <v>838</v>
      </c>
      <c r="AJ2523" s="807">
        <v>3</v>
      </c>
      <c r="AK2523" s="807">
        <v>15</v>
      </c>
      <c r="AL2523" s="759" t="str">
        <f t="shared" si="79"/>
        <v>Adolescente</v>
      </c>
    </row>
    <row r="2524" spans="1:38" ht="30">
      <c r="A2524" s="806" t="s">
        <v>913</v>
      </c>
      <c r="B2524" s="806" t="s">
        <v>818</v>
      </c>
      <c r="C2524" s="806" t="s">
        <v>783</v>
      </c>
      <c r="D2524" s="806" t="s">
        <v>784</v>
      </c>
      <c r="E2524" s="807">
        <v>30</v>
      </c>
      <c r="P2524" s="806" t="s">
        <v>834</v>
      </c>
      <c r="Q2524" s="807">
        <v>189</v>
      </c>
      <c r="R2524" s="807">
        <v>56</v>
      </c>
      <c r="S2524" s="759" t="str">
        <f t="shared" si="78"/>
        <v>Adulto</v>
      </c>
      <c r="U2524" s="886"/>
      <c r="V2524" s="887"/>
      <c r="W2524" s="887"/>
      <c r="AI2524" s="806" t="s">
        <v>838</v>
      </c>
      <c r="AJ2524" s="807">
        <v>10</v>
      </c>
      <c r="AK2524" s="807">
        <v>16</v>
      </c>
      <c r="AL2524" s="759" t="str">
        <f t="shared" si="79"/>
        <v>Adolescente</v>
      </c>
    </row>
    <row r="2525" spans="1:38" ht="30">
      <c r="A2525" s="806" t="s">
        <v>914</v>
      </c>
      <c r="B2525" s="806" t="s">
        <v>662</v>
      </c>
      <c r="C2525" s="806" t="s">
        <v>788</v>
      </c>
      <c r="D2525" s="806" t="s">
        <v>789</v>
      </c>
      <c r="E2525" s="807">
        <v>753</v>
      </c>
      <c r="P2525" s="806" t="s">
        <v>834</v>
      </c>
      <c r="Q2525" s="807">
        <v>191</v>
      </c>
      <c r="R2525" s="807">
        <v>57</v>
      </c>
      <c r="S2525" s="759" t="str">
        <f t="shared" si="78"/>
        <v>Adulto</v>
      </c>
      <c r="U2525" s="886"/>
      <c r="V2525" s="887"/>
      <c r="W2525" s="887"/>
      <c r="AI2525" s="806" t="s">
        <v>838</v>
      </c>
      <c r="AJ2525" s="807">
        <v>9</v>
      </c>
      <c r="AK2525" s="807">
        <v>17</v>
      </c>
      <c r="AL2525" s="759" t="str">
        <f t="shared" si="79"/>
        <v>Adolescente</v>
      </c>
    </row>
    <row r="2526" spans="1:38" ht="15">
      <c r="A2526" s="806" t="s">
        <v>914</v>
      </c>
      <c r="B2526" s="806" t="s">
        <v>662</v>
      </c>
      <c r="C2526" s="806" t="s">
        <v>788</v>
      </c>
      <c r="D2526" s="806" t="s">
        <v>784</v>
      </c>
      <c r="E2526" s="807">
        <v>781</v>
      </c>
      <c r="P2526" s="806" t="s">
        <v>834</v>
      </c>
      <c r="Q2526" s="807">
        <v>206</v>
      </c>
      <c r="R2526" s="807">
        <v>58</v>
      </c>
      <c r="S2526" s="759" t="str">
        <f t="shared" si="78"/>
        <v>Adulto</v>
      </c>
      <c r="U2526" s="886"/>
      <c r="V2526" s="887"/>
      <c r="W2526" s="887"/>
      <c r="AI2526" s="806" t="s">
        <v>838</v>
      </c>
      <c r="AJ2526" s="807">
        <v>9</v>
      </c>
      <c r="AK2526" s="807">
        <v>18</v>
      </c>
      <c r="AL2526" s="759" t="str">
        <f t="shared" si="79"/>
        <v>Juventud</v>
      </c>
    </row>
    <row r="2527" spans="1:38" ht="15">
      <c r="A2527" s="806" t="s">
        <v>914</v>
      </c>
      <c r="B2527" s="806" t="s">
        <v>662</v>
      </c>
      <c r="C2527" s="806" t="s">
        <v>783</v>
      </c>
      <c r="D2527" s="806" t="s">
        <v>789</v>
      </c>
      <c r="E2527" s="807">
        <v>843</v>
      </c>
      <c r="P2527" s="806" t="s">
        <v>834</v>
      </c>
      <c r="Q2527" s="807">
        <v>195</v>
      </c>
      <c r="R2527" s="807">
        <v>59</v>
      </c>
      <c r="S2527" s="759" t="str">
        <f t="shared" si="78"/>
        <v>Adulto</v>
      </c>
      <c r="U2527" s="886"/>
      <c r="V2527" s="887"/>
      <c r="W2527" s="887"/>
      <c r="AI2527" s="806" t="s">
        <v>838</v>
      </c>
      <c r="AJ2527" s="807">
        <v>9</v>
      </c>
      <c r="AK2527" s="807">
        <v>19</v>
      </c>
      <c r="AL2527" s="759" t="str">
        <f t="shared" si="79"/>
        <v>Juventud</v>
      </c>
    </row>
    <row r="2528" spans="1:38" ht="15">
      <c r="A2528" s="806" t="s">
        <v>914</v>
      </c>
      <c r="B2528" s="806" t="s">
        <v>662</v>
      </c>
      <c r="C2528" s="806" t="s">
        <v>783</v>
      </c>
      <c r="D2528" s="806" t="s">
        <v>784</v>
      </c>
      <c r="E2528" s="807">
        <v>775</v>
      </c>
      <c r="P2528" s="806" t="s">
        <v>834</v>
      </c>
      <c r="Q2528" s="807">
        <v>176</v>
      </c>
      <c r="R2528" s="807">
        <v>60</v>
      </c>
      <c r="S2528" s="759" t="str">
        <f t="shared" si="78"/>
        <v>Vejez</v>
      </c>
      <c r="U2528" s="886"/>
      <c r="V2528" s="887"/>
      <c r="W2528" s="887"/>
      <c r="AI2528" s="806" t="s">
        <v>838</v>
      </c>
      <c r="AJ2528" s="807">
        <v>15</v>
      </c>
      <c r="AK2528" s="807">
        <v>20</v>
      </c>
      <c r="AL2528" s="759" t="str">
        <f t="shared" si="79"/>
        <v>Juventud</v>
      </c>
    </row>
    <row r="2529" spans="1:38" ht="15">
      <c r="A2529" s="806" t="s">
        <v>914</v>
      </c>
      <c r="B2529" s="806" t="s">
        <v>666</v>
      </c>
      <c r="C2529" s="806" t="s">
        <v>788</v>
      </c>
      <c r="D2529" s="806" t="s">
        <v>789</v>
      </c>
      <c r="E2529" s="807">
        <v>354</v>
      </c>
      <c r="P2529" s="806" t="s">
        <v>834</v>
      </c>
      <c r="Q2529" s="807">
        <v>166</v>
      </c>
      <c r="R2529" s="807">
        <v>61</v>
      </c>
      <c r="S2529" s="759" t="str">
        <f t="shared" si="78"/>
        <v>Vejez</v>
      </c>
      <c r="U2529" s="886"/>
      <c r="V2529" s="887"/>
      <c r="W2529" s="887"/>
      <c r="AI2529" s="806" t="s">
        <v>838</v>
      </c>
      <c r="AJ2529" s="807">
        <v>11</v>
      </c>
      <c r="AK2529" s="807">
        <v>21</v>
      </c>
      <c r="AL2529" s="759" t="str">
        <f t="shared" si="79"/>
        <v>Juventud</v>
      </c>
    </row>
    <row r="2530" spans="1:38" ht="15">
      <c r="A2530" s="806" t="s">
        <v>914</v>
      </c>
      <c r="B2530" s="806" t="s">
        <v>666</v>
      </c>
      <c r="C2530" s="806" t="s">
        <v>788</v>
      </c>
      <c r="D2530" s="806" t="s">
        <v>784</v>
      </c>
      <c r="E2530" s="807">
        <v>279</v>
      </c>
      <c r="P2530" s="806" t="s">
        <v>834</v>
      </c>
      <c r="Q2530" s="807">
        <v>166</v>
      </c>
      <c r="R2530" s="807">
        <v>62</v>
      </c>
      <c r="S2530" s="759" t="str">
        <f t="shared" si="78"/>
        <v>Vejez</v>
      </c>
      <c r="U2530" s="886"/>
      <c r="V2530" s="887"/>
      <c r="W2530" s="887"/>
      <c r="AI2530" s="806" t="s">
        <v>838</v>
      </c>
      <c r="AJ2530" s="807">
        <v>8</v>
      </c>
      <c r="AK2530" s="807">
        <v>22</v>
      </c>
      <c r="AL2530" s="759" t="str">
        <f t="shared" si="79"/>
        <v>Juventud</v>
      </c>
    </row>
    <row r="2531" spans="1:38" ht="15">
      <c r="A2531" s="806" t="s">
        <v>914</v>
      </c>
      <c r="B2531" s="806" t="s">
        <v>666</v>
      </c>
      <c r="C2531" s="806" t="s">
        <v>783</v>
      </c>
      <c r="D2531" s="806" t="s">
        <v>789</v>
      </c>
      <c r="E2531" s="807">
        <v>495</v>
      </c>
      <c r="P2531" s="806" t="s">
        <v>834</v>
      </c>
      <c r="Q2531" s="807">
        <v>161</v>
      </c>
      <c r="R2531" s="807">
        <v>63</v>
      </c>
      <c r="S2531" s="759" t="str">
        <f t="shared" si="78"/>
        <v>Vejez</v>
      </c>
      <c r="U2531" s="886"/>
      <c r="V2531" s="887"/>
      <c r="W2531" s="887"/>
      <c r="AI2531" s="806" t="s">
        <v>838</v>
      </c>
      <c r="AJ2531" s="807">
        <v>16</v>
      </c>
      <c r="AK2531" s="807">
        <v>23</v>
      </c>
      <c r="AL2531" s="759" t="str">
        <f t="shared" si="79"/>
        <v>Juventud</v>
      </c>
    </row>
    <row r="2532" spans="1:38" ht="15">
      <c r="A2532" s="806" t="s">
        <v>914</v>
      </c>
      <c r="B2532" s="806" t="s">
        <v>666</v>
      </c>
      <c r="C2532" s="806" t="s">
        <v>783</v>
      </c>
      <c r="D2532" s="806" t="s">
        <v>784</v>
      </c>
      <c r="E2532" s="807">
        <v>264</v>
      </c>
      <c r="P2532" s="806" t="s">
        <v>834</v>
      </c>
      <c r="Q2532" s="807">
        <v>145</v>
      </c>
      <c r="R2532" s="807">
        <v>64</v>
      </c>
      <c r="S2532" s="759" t="str">
        <f t="shared" si="78"/>
        <v>Vejez</v>
      </c>
      <c r="U2532" s="886"/>
      <c r="V2532" s="887"/>
      <c r="W2532" s="887"/>
      <c r="AI2532" s="806" t="s">
        <v>838</v>
      </c>
      <c r="AJ2532" s="807">
        <v>18</v>
      </c>
      <c r="AK2532" s="807">
        <v>24</v>
      </c>
      <c r="AL2532" s="759" t="str">
        <f t="shared" si="79"/>
        <v>Juventud</v>
      </c>
    </row>
    <row r="2533" spans="1:38" ht="15">
      <c r="A2533" s="806" t="s">
        <v>914</v>
      </c>
      <c r="B2533" s="806" t="s">
        <v>787</v>
      </c>
      <c r="C2533" s="806" t="s">
        <v>788</v>
      </c>
      <c r="D2533" s="806" t="s">
        <v>789</v>
      </c>
      <c r="E2533" s="807">
        <v>3</v>
      </c>
      <c r="P2533" s="806" t="s">
        <v>834</v>
      </c>
      <c r="Q2533" s="807">
        <v>119</v>
      </c>
      <c r="R2533" s="807">
        <v>65</v>
      </c>
      <c r="S2533" s="759" t="str">
        <f t="shared" si="78"/>
        <v>Vejez</v>
      </c>
      <c r="U2533" s="886"/>
      <c r="V2533" s="887"/>
      <c r="W2533" s="887"/>
      <c r="AI2533" s="806" t="s">
        <v>838</v>
      </c>
      <c r="AJ2533" s="807">
        <v>12</v>
      </c>
      <c r="AK2533" s="807">
        <v>25</v>
      </c>
      <c r="AL2533" s="759" t="str">
        <f t="shared" si="79"/>
        <v>Juventud</v>
      </c>
    </row>
    <row r="2534" spans="1:38" ht="15">
      <c r="A2534" s="806" t="s">
        <v>914</v>
      </c>
      <c r="B2534" s="806" t="s">
        <v>787</v>
      </c>
      <c r="C2534" s="806" t="s">
        <v>788</v>
      </c>
      <c r="D2534" s="806" t="s">
        <v>784</v>
      </c>
      <c r="E2534" s="807">
        <v>2</v>
      </c>
      <c r="P2534" s="806" t="s">
        <v>834</v>
      </c>
      <c r="Q2534" s="807">
        <v>122</v>
      </c>
      <c r="R2534" s="807">
        <v>66</v>
      </c>
      <c r="S2534" s="759" t="str">
        <f t="shared" si="78"/>
        <v>Vejez</v>
      </c>
      <c r="U2534" s="886"/>
      <c r="V2534" s="887"/>
      <c r="W2534" s="887"/>
      <c r="AI2534" s="806" t="s">
        <v>838</v>
      </c>
      <c r="AJ2534" s="807">
        <v>14</v>
      </c>
      <c r="AK2534" s="807">
        <v>26</v>
      </c>
      <c r="AL2534" s="759" t="str">
        <f t="shared" si="79"/>
        <v>Juventud</v>
      </c>
    </row>
    <row r="2535" spans="1:38" ht="15">
      <c r="A2535" s="806" t="s">
        <v>914</v>
      </c>
      <c r="B2535" s="806" t="s">
        <v>787</v>
      </c>
      <c r="C2535" s="806" t="s">
        <v>783</v>
      </c>
      <c r="D2535" s="806" t="s">
        <v>789</v>
      </c>
      <c r="E2535" s="807">
        <v>4</v>
      </c>
      <c r="P2535" s="806" t="s">
        <v>834</v>
      </c>
      <c r="Q2535" s="807">
        <v>117</v>
      </c>
      <c r="R2535" s="807">
        <v>67</v>
      </c>
      <c r="S2535" s="759" t="str">
        <f t="shared" si="78"/>
        <v>Vejez</v>
      </c>
      <c r="U2535" s="886"/>
      <c r="V2535" s="887"/>
      <c r="W2535" s="887"/>
      <c r="AI2535" s="806" t="s">
        <v>838</v>
      </c>
      <c r="AJ2535" s="807">
        <v>9</v>
      </c>
      <c r="AK2535" s="807">
        <v>27</v>
      </c>
      <c r="AL2535" s="759" t="str">
        <f t="shared" si="79"/>
        <v>Juventud</v>
      </c>
    </row>
    <row r="2536" spans="1:38" ht="15">
      <c r="A2536" s="806" t="s">
        <v>914</v>
      </c>
      <c r="B2536" s="806" t="s">
        <v>787</v>
      </c>
      <c r="C2536" s="806" t="s">
        <v>783</v>
      </c>
      <c r="D2536" s="806" t="s">
        <v>784</v>
      </c>
      <c r="E2536" s="807">
        <v>1</v>
      </c>
      <c r="P2536" s="806" t="s">
        <v>834</v>
      </c>
      <c r="Q2536" s="807">
        <v>116</v>
      </c>
      <c r="R2536" s="807">
        <v>68</v>
      </c>
      <c r="S2536" s="759" t="str">
        <f t="shared" si="78"/>
        <v>Vejez</v>
      </c>
      <c r="U2536" s="886"/>
      <c r="V2536" s="887"/>
      <c r="W2536" s="887"/>
      <c r="AI2536" s="806" t="s">
        <v>838</v>
      </c>
      <c r="AJ2536" s="807">
        <v>14</v>
      </c>
      <c r="AK2536" s="807">
        <v>28</v>
      </c>
      <c r="AL2536" s="759" t="str">
        <f t="shared" si="79"/>
        <v>Juventud</v>
      </c>
    </row>
    <row r="2537" spans="1:38" ht="15">
      <c r="A2537" s="806" t="s">
        <v>914</v>
      </c>
      <c r="B2537" s="806" t="s">
        <v>792</v>
      </c>
      <c r="C2537" s="806" t="s">
        <v>788</v>
      </c>
      <c r="D2537" s="806" t="s">
        <v>789</v>
      </c>
      <c r="E2537" s="807">
        <v>1</v>
      </c>
      <c r="P2537" s="806" t="s">
        <v>834</v>
      </c>
      <c r="Q2537" s="807">
        <v>102</v>
      </c>
      <c r="R2537" s="807">
        <v>69</v>
      </c>
      <c r="S2537" s="759" t="str">
        <f t="shared" si="78"/>
        <v>Vejez</v>
      </c>
      <c r="U2537" s="886"/>
      <c r="V2537" s="887"/>
      <c r="W2537" s="887"/>
      <c r="AI2537" s="806" t="s">
        <v>838</v>
      </c>
      <c r="AJ2537" s="807">
        <v>10</v>
      </c>
      <c r="AK2537" s="807">
        <v>29</v>
      </c>
      <c r="AL2537" s="759" t="str">
        <f t="shared" si="79"/>
        <v>Adulto</v>
      </c>
    </row>
    <row r="2538" spans="1:38" ht="15">
      <c r="A2538" s="806" t="s">
        <v>914</v>
      </c>
      <c r="B2538" s="806" t="s">
        <v>792</v>
      </c>
      <c r="C2538" s="806" t="s">
        <v>783</v>
      </c>
      <c r="D2538" s="806" t="s">
        <v>784</v>
      </c>
      <c r="E2538" s="807">
        <v>1</v>
      </c>
      <c r="P2538" s="806" t="s">
        <v>834</v>
      </c>
      <c r="Q2538" s="807">
        <v>131</v>
      </c>
      <c r="R2538" s="807">
        <v>70</v>
      </c>
      <c r="S2538" s="759" t="str">
        <f t="shared" si="78"/>
        <v>Vejez</v>
      </c>
      <c r="U2538" s="886"/>
      <c r="V2538" s="887"/>
      <c r="W2538" s="887"/>
      <c r="AI2538" s="806" t="s">
        <v>838</v>
      </c>
      <c r="AJ2538" s="807">
        <v>8</v>
      </c>
      <c r="AK2538" s="807">
        <v>30</v>
      </c>
      <c r="AL2538" s="759" t="str">
        <f t="shared" si="79"/>
        <v>Adulto</v>
      </c>
    </row>
    <row r="2539" spans="1:38" ht="15">
      <c r="A2539" s="806" t="s">
        <v>914</v>
      </c>
      <c r="B2539" s="806" t="s">
        <v>815</v>
      </c>
      <c r="C2539" s="806" t="s">
        <v>788</v>
      </c>
      <c r="D2539" s="806" t="s">
        <v>789</v>
      </c>
      <c r="E2539" s="807">
        <v>451</v>
      </c>
      <c r="P2539" s="806" t="s">
        <v>834</v>
      </c>
      <c r="Q2539" s="807">
        <v>104</v>
      </c>
      <c r="R2539" s="807">
        <v>71</v>
      </c>
      <c r="S2539" s="759" t="str">
        <f t="shared" si="78"/>
        <v>Vejez</v>
      </c>
      <c r="U2539" s="886"/>
      <c r="V2539" s="887"/>
      <c r="W2539" s="887"/>
      <c r="AI2539" s="806" t="s">
        <v>838</v>
      </c>
      <c r="AJ2539" s="807">
        <v>4</v>
      </c>
      <c r="AK2539" s="807">
        <v>31</v>
      </c>
      <c r="AL2539" s="759" t="str">
        <f t="shared" si="79"/>
        <v>Adulto</v>
      </c>
    </row>
    <row r="2540" spans="1:38" ht="15">
      <c r="A2540" s="806" t="s">
        <v>914</v>
      </c>
      <c r="B2540" s="806" t="s">
        <v>815</v>
      </c>
      <c r="C2540" s="806" t="s">
        <v>788</v>
      </c>
      <c r="D2540" s="806" t="s">
        <v>784</v>
      </c>
      <c r="E2540" s="807">
        <v>366</v>
      </c>
      <c r="P2540" s="806" t="s">
        <v>834</v>
      </c>
      <c r="Q2540" s="807">
        <v>83</v>
      </c>
      <c r="R2540" s="807">
        <v>72</v>
      </c>
      <c r="S2540" s="759" t="str">
        <f t="shared" si="78"/>
        <v>Vejez</v>
      </c>
      <c r="U2540" s="886"/>
      <c r="V2540" s="887"/>
      <c r="W2540" s="887"/>
      <c r="AI2540" s="806" t="s">
        <v>838</v>
      </c>
      <c r="AJ2540" s="807">
        <v>6</v>
      </c>
      <c r="AK2540" s="807">
        <v>32</v>
      </c>
      <c r="AL2540" s="759" t="str">
        <f t="shared" si="79"/>
        <v>Adulto</v>
      </c>
    </row>
    <row r="2541" spans="1:38" ht="15">
      <c r="A2541" s="806" t="s">
        <v>914</v>
      </c>
      <c r="B2541" s="806" t="s">
        <v>815</v>
      </c>
      <c r="C2541" s="806" t="s">
        <v>783</v>
      </c>
      <c r="D2541" s="806" t="s">
        <v>789</v>
      </c>
      <c r="E2541" s="807">
        <v>437</v>
      </c>
      <c r="P2541" s="806" t="s">
        <v>834</v>
      </c>
      <c r="Q2541" s="807">
        <v>74</v>
      </c>
      <c r="R2541" s="807">
        <v>73</v>
      </c>
      <c r="S2541" s="759" t="str">
        <f t="shared" si="78"/>
        <v>Vejez</v>
      </c>
      <c r="U2541" s="886"/>
      <c r="V2541" s="887"/>
      <c r="W2541" s="887"/>
      <c r="AI2541" s="806" t="s">
        <v>838</v>
      </c>
      <c r="AJ2541" s="807">
        <v>6</v>
      </c>
      <c r="AK2541" s="807">
        <v>33</v>
      </c>
      <c r="AL2541" s="759" t="str">
        <f t="shared" si="79"/>
        <v>Adulto</v>
      </c>
    </row>
    <row r="2542" spans="1:38" ht="15">
      <c r="A2542" s="806" t="s">
        <v>914</v>
      </c>
      <c r="B2542" s="806" t="s">
        <v>815</v>
      </c>
      <c r="C2542" s="806" t="s">
        <v>783</v>
      </c>
      <c r="D2542" s="806" t="s">
        <v>784</v>
      </c>
      <c r="E2542" s="807">
        <v>348</v>
      </c>
      <c r="P2542" s="806" t="s">
        <v>834</v>
      </c>
      <c r="Q2542" s="807">
        <v>80</v>
      </c>
      <c r="R2542" s="807">
        <v>74</v>
      </c>
      <c r="S2542" s="759" t="str">
        <f t="shared" si="78"/>
        <v>Vejez</v>
      </c>
      <c r="U2542" s="886"/>
      <c r="V2542" s="887"/>
      <c r="W2542" s="887"/>
      <c r="AI2542" s="806" t="s">
        <v>838</v>
      </c>
      <c r="AJ2542" s="807">
        <v>8</v>
      </c>
      <c r="AK2542" s="807">
        <v>34</v>
      </c>
      <c r="AL2542" s="759" t="str">
        <f t="shared" si="79"/>
        <v>Adulto</v>
      </c>
    </row>
    <row r="2543" spans="1:38" ht="15">
      <c r="A2543" s="806" t="s">
        <v>914</v>
      </c>
      <c r="B2543" s="806" t="s">
        <v>818</v>
      </c>
      <c r="C2543" s="806" t="s">
        <v>788</v>
      </c>
      <c r="D2543" s="806" t="s">
        <v>789</v>
      </c>
      <c r="E2543" s="807">
        <v>3</v>
      </c>
      <c r="P2543" s="806" t="s">
        <v>834</v>
      </c>
      <c r="Q2543" s="807">
        <v>73</v>
      </c>
      <c r="R2543" s="807">
        <v>75</v>
      </c>
      <c r="S2543" s="759" t="str">
        <f t="shared" si="78"/>
        <v>Vejez</v>
      </c>
      <c r="U2543" s="886"/>
      <c r="V2543" s="887"/>
      <c r="W2543" s="887"/>
      <c r="AI2543" s="806" t="s">
        <v>838</v>
      </c>
      <c r="AJ2543" s="807">
        <v>6</v>
      </c>
      <c r="AK2543" s="807">
        <v>35</v>
      </c>
      <c r="AL2543" s="759" t="str">
        <f t="shared" si="79"/>
        <v>Adulto</v>
      </c>
    </row>
    <row r="2544" spans="1:38" ht="15">
      <c r="A2544" s="806" t="s">
        <v>914</v>
      </c>
      <c r="B2544" s="806" t="s">
        <v>818</v>
      </c>
      <c r="C2544" s="806" t="s">
        <v>788</v>
      </c>
      <c r="D2544" s="806" t="s">
        <v>784</v>
      </c>
      <c r="E2544" s="807">
        <v>8</v>
      </c>
      <c r="P2544" s="806" t="s">
        <v>834</v>
      </c>
      <c r="Q2544" s="807">
        <v>62</v>
      </c>
      <c r="R2544" s="807">
        <v>76</v>
      </c>
      <c r="S2544" s="759" t="str">
        <f t="shared" si="78"/>
        <v>Vejez</v>
      </c>
      <c r="U2544" s="886"/>
      <c r="V2544" s="887"/>
      <c r="W2544" s="887"/>
      <c r="AI2544" s="806" t="s">
        <v>838</v>
      </c>
      <c r="AJ2544" s="807">
        <v>10</v>
      </c>
      <c r="AK2544" s="807">
        <v>36</v>
      </c>
      <c r="AL2544" s="759" t="str">
        <f t="shared" si="79"/>
        <v>Adulto</v>
      </c>
    </row>
    <row r="2545" spans="1:38" ht="15">
      <c r="A2545" s="806" t="s">
        <v>914</v>
      </c>
      <c r="B2545" s="806" t="s">
        <v>818</v>
      </c>
      <c r="C2545" s="806" t="s">
        <v>783</v>
      </c>
      <c r="D2545" s="806" t="s">
        <v>789</v>
      </c>
      <c r="E2545" s="807">
        <v>4</v>
      </c>
      <c r="P2545" s="806" t="s">
        <v>834</v>
      </c>
      <c r="Q2545" s="807">
        <v>55</v>
      </c>
      <c r="R2545" s="807">
        <v>77</v>
      </c>
      <c r="S2545" s="759" t="str">
        <f t="shared" si="78"/>
        <v>Vejez</v>
      </c>
      <c r="U2545" s="886"/>
      <c r="V2545" s="887"/>
      <c r="W2545" s="887"/>
      <c r="AI2545" s="806" t="s">
        <v>838</v>
      </c>
      <c r="AJ2545" s="807">
        <v>2</v>
      </c>
      <c r="AK2545" s="807">
        <v>37</v>
      </c>
      <c r="AL2545" s="759" t="str">
        <f t="shared" si="79"/>
        <v>Adulto</v>
      </c>
    </row>
    <row r="2546" spans="1:38" ht="15">
      <c r="A2546" s="806" t="s">
        <v>914</v>
      </c>
      <c r="B2546" s="806" t="s">
        <v>818</v>
      </c>
      <c r="C2546" s="806" t="s">
        <v>783</v>
      </c>
      <c r="D2546" s="806" t="s">
        <v>784</v>
      </c>
      <c r="E2546" s="807">
        <v>1</v>
      </c>
      <c r="P2546" s="806" t="s">
        <v>834</v>
      </c>
      <c r="Q2546" s="807">
        <v>56</v>
      </c>
      <c r="R2546" s="807">
        <v>78</v>
      </c>
      <c r="S2546" s="759" t="str">
        <f t="shared" si="78"/>
        <v>Vejez</v>
      </c>
      <c r="U2546" s="886"/>
      <c r="V2546" s="887"/>
      <c r="W2546" s="887"/>
      <c r="AI2546" s="806" t="s">
        <v>838</v>
      </c>
      <c r="AJ2546" s="807">
        <v>6</v>
      </c>
      <c r="AK2546" s="807">
        <v>38</v>
      </c>
      <c r="AL2546" s="759" t="str">
        <f t="shared" si="79"/>
        <v>Adulto</v>
      </c>
    </row>
    <row r="2547" spans="1:38" ht="15">
      <c r="A2547" s="806" t="s">
        <v>915</v>
      </c>
      <c r="B2547" s="806" t="s">
        <v>662</v>
      </c>
      <c r="C2547" s="806" t="s">
        <v>788</v>
      </c>
      <c r="D2547" s="806" t="s">
        <v>789</v>
      </c>
      <c r="E2547" s="807">
        <v>1280</v>
      </c>
      <c r="P2547" s="806" t="s">
        <v>834</v>
      </c>
      <c r="Q2547" s="807">
        <v>53</v>
      </c>
      <c r="R2547" s="807">
        <v>79</v>
      </c>
      <c r="S2547" s="759" t="str">
        <f t="shared" si="78"/>
        <v>Vejez</v>
      </c>
      <c r="U2547" s="886"/>
      <c r="V2547" s="887"/>
      <c r="W2547" s="887"/>
      <c r="AI2547" s="806" t="s">
        <v>838</v>
      </c>
      <c r="AJ2547" s="807">
        <v>10</v>
      </c>
      <c r="AK2547" s="807">
        <v>39</v>
      </c>
      <c r="AL2547" s="759" t="str">
        <f t="shared" si="79"/>
        <v>Adulto</v>
      </c>
    </row>
    <row r="2548" spans="1:38" ht="15">
      <c r="A2548" s="806" t="s">
        <v>915</v>
      </c>
      <c r="B2548" s="806" t="s">
        <v>662</v>
      </c>
      <c r="C2548" s="806" t="s">
        <v>788</v>
      </c>
      <c r="D2548" s="806" t="s">
        <v>784</v>
      </c>
      <c r="E2548" s="807">
        <v>2296</v>
      </c>
      <c r="P2548" s="806" t="s">
        <v>834</v>
      </c>
      <c r="Q2548" s="807">
        <v>65</v>
      </c>
      <c r="R2548" s="807">
        <v>80</v>
      </c>
      <c r="S2548" s="759" t="str">
        <f t="shared" si="78"/>
        <v>Vejez</v>
      </c>
      <c r="U2548" s="886"/>
      <c r="V2548" s="887"/>
      <c r="W2548" s="887"/>
      <c r="AI2548" s="806" t="s">
        <v>838</v>
      </c>
      <c r="AJ2548" s="807">
        <v>10</v>
      </c>
      <c r="AK2548" s="807">
        <v>40</v>
      </c>
      <c r="AL2548" s="759" t="str">
        <f t="shared" si="79"/>
        <v>Adulto</v>
      </c>
    </row>
    <row r="2549" spans="1:38" ht="15">
      <c r="A2549" s="806" t="s">
        <v>915</v>
      </c>
      <c r="B2549" s="806" t="s">
        <v>662</v>
      </c>
      <c r="C2549" s="806" t="s">
        <v>783</v>
      </c>
      <c r="D2549" s="806" t="s">
        <v>789</v>
      </c>
      <c r="E2549" s="807">
        <v>1391</v>
      </c>
      <c r="P2549" s="806" t="s">
        <v>834</v>
      </c>
      <c r="Q2549" s="807">
        <v>71</v>
      </c>
      <c r="R2549" s="807">
        <v>81</v>
      </c>
      <c r="S2549" s="759" t="str">
        <f t="shared" si="78"/>
        <v>Vejez</v>
      </c>
      <c r="U2549" s="886"/>
      <c r="V2549" s="887"/>
      <c r="W2549" s="887"/>
      <c r="AI2549" s="806" t="s">
        <v>838</v>
      </c>
      <c r="AJ2549" s="807">
        <v>9</v>
      </c>
      <c r="AK2549" s="807">
        <v>41</v>
      </c>
      <c r="AL2549" s="759" t="str">
        <f t="shared" si="79"/>
        <v>Adulto</v>
      </c>
    </row>
    <row r="2550" spans="1:38" ht="15">
      <c r="A2550" s="806" t="s">
        <v>915</v>
      </c>
      <c r="B2550" s="806" t="s">
        <v>662</v>
      </c>
      <c r="C2550" s="806" t="s">
        <v>783</v>
      </c>
      <c r="D2550" s="806" t="s">
        <v>784</v>
      </c>
      <c r="E2550" s="807">
        <v>2006</v>
      </c>
      <c r="P2550" s="806" t="s">
        <v>834</v>
      </c>
      <c r="Q2550" s="807">
        <v>61</v>
      </c>
      <c r="R2550" s="807">
        <v>82</v>
      </c>
      <c r="S2550" s="759" t="str">
        <f t="shared" si="78"/>
        <v>Vejez</v>
      </c>
      <c r="U2550" s="886"/>
      <c r="V2550" s="887"/>
      <c r="W2550" s="887"/>
      <c r="AI2550" s="806" t="s">
        <v>838</v>
      </c>
      <c r="AJ2550" s="807">
        <v>10</v>
      </c>
      <c r="AK2550" s="807">
        <v>42</v>
      </c>
      <c r="AL2550" s="759" t="str">
        <f t="shared" si="79"/>
        <v>Adulto</v>
      </c>
    </row>
    <row r="2551" spans="1:38" ht="15">
      <c r="A2551" s="806" t="s">
        <v>915</v>
      </c>
      <c r="B2551" s="806" t="s">
        <v>666</v>
      </c>
      <c r="C2551" s="806" t="s">
        <v>788</v>
      </c>
      <c r="D2551" s="806" t="s">
        <v>789</v>
      </c>
      <c r="E2551" s="807">
        <v>495</v>
      </c>
      <c r="P2551" s="806" t="s">
        <v>834</v>
      </c>
      <c r="Q2551" s="807">
        <v>37</v>
      </c>
      <c r="R2551" s="807">
        <v>83</v>
      </c>
      <c r="S2551" s="759" t="str">
        <f t="shared" si="78"/>
        <v>Vejez</v>
      </c>
      <c r="U2551" s="886"/>
      <c r="V2551" s="887"/>
      <c r="W2551" s="887"/>
      <c r="AI2551" s="806" t="s">
        <v>838</v>
      </c>
      <c r="AJ2551" s="807">
        <v>12</v>
      </c>
      <c r="AK2551" s="807">
        <v>43</v>
      </c>
      <c r="AL2551" s="759" t="str">
        <f t="shared" si="79"/>
        <v>Adulto</v>
      </c>
    </row>
    <row r="2552" spans="1:38" ht="15">
      <c r="A2552" s="806" t="s">
        <v>915</v>
      </c>
      <c r="B2552" s="806" t="s">
        <v>666</v>
      </c>
      <c r="C2552" s="806" t="s">
        <v>788</v>
      </c>
      <c r="D2552" s="806" t="s">
        <v>784</v>
      </c>
      <c r="E2552" s="807">
        <v>701</v>
      </c>
      <c r="P2552" s="806" t="s">
        <v>834</v>
      </c>
      <c r="Q2552" s="807">
        <v>51</v>
      </c>
      <c r="R2552" s="807">
        <v>84</v>
      </c>
      <c r="S2552" s="759" t="str">
        <f t="shared" si="78"/>
        <v>Vejez</v>
      </c>
      <c r="U2552" s="886"/>
      <c r="V2552" s="887"/>
      <c r="W2552" s="887"/>
      <c r="AI2552" s="806" t="s">
        <v>838</v>
      </c>
      <c r="AJ2552" s="807">
        <v>8</v>
      </c>
      <c r="AK2552" s="807">
        <v>44</v>
      </c>
      <c r="AL2552" s="759" t="str">
        <f t="shared" si="79"/>
        <v>Adulto</v>
      </c>
    </row>
    <row r="2553" spans="1:38" ht="15">
      <c r="A2553" s="806" t="s">
        <v>915</v>
      </c>
      <c r="B2553" s="806" t="s">
        <v>666</v>
      </c>
      <c r="C2553" s="806" t="s">
        <v>783</v>
      </c>
      <c r="D2553" s="806" t="s">
        <v>789</v>
      </c>
      <c r="E2553" s="807">
        <v>567</v>
      </c>
      <c r="P2553" s="806" t="s">
        <v>834</v>
      </c>
      <c r="Q2553" s="807">
        <v>34</v>
      </c>
      <c r="R2553" s="807">
        <v>85</v>
      </c>
      <c r="S2553" s="759" t="str">
        <f t="shared" si="78"/>
        <v>Vejez</v>
      </c>
      <c r="U2553" s="886"/>
      <c r="V2553" s="887"/>
      <c r="W2553" s="887"/>
      <c r="AI2553" s="806" t="s">
        <v>838</v>
      </c>
      <c r="AJ2553" s="807">
        <v>6</v>
      </c>
      <c r="AK2553" s="807">
        <v>45</v>
      </c>
      <c r="AL2553" s="759" t="str">
        <f t="shared" si="79"/>
        <v>Adulto</v>
      </c>
    </row>
    <row r="2554" spans="1:38" ht="15">
      <c r="A2554" s="806" t="s">
        <v>915</v>
      </c>
      <c r="B2554" s="806" t="s">
        <v>666</v>
      </c>
      <c r="C2554" s="806" t="s">
        <v>783</v>
      </c>
      <c r="D2554" s="806" t="s">
        <v>784</v>
      </c>
      <c r="E2554" s="807">
        <v>662</v>
      </c>
      <c r="P2554" s="806" t="s">
        <v>834</v>
      </c>
      <c r="Q2554" s="807">
        <v>43</v>
      </c>
      <c r="R2554" s="807">
        <v>86</v>
      </c>
      <c r="S2554" s="759" t="str">
        <f t="shared" si="78"/>
        <v>Vejez</v>
      </c>
      <c r="U2554" s="886"/>
      <c r="V2554" s="887"/>
      <c r="W2554" s="887"/>
      <c r="AI2554" s="806" t="s">
        <v>838</v>
      </c>
      <c r="AJ2554" s="807">
        <v>8</v>
      </c>
      <c r="AK2554" s="807">
        <v>46</v>
      </c>
      <c r="AL2554" s="759" t="str">
        <f t="shared" si="79"/>
        <v>Adulto</v>
      </c>
    </row>
    <row r="2555" spans="1:38" ht="15">
      <c r="A2555" s="806" t="s">
        <v>915</v>
      </c>
      <c r="B2555" s="806" t="s">
        <v>669</v>
      </c>
      <c r="C2555" s="806" t="s">
        <v>788</v>
      </c>
      <c r="D2555" s="806" t="s">
        <v>789</v>
      </c>
      <c r="E2555" s="807">
        <v>2</v>
      </c>
      <c r="P2555" s="806" t="s">
        <v>834</v>
      </c>
      <c r="Q2555" s="807">
        <v>33</v>
      </c>
      <c r="R2555" s="807">
        <v>87</v>
      </c>
      <c r="S2555" s="759" t="str">
        <f t="shared" si="78"/>
        <v>Vejez</v>
      </c>
      <c r="U2555" s="886"/>
      <c r="V2555" s="887"/>
      <c r="W2555" s="887"/>
      <c r="AI2555" s="806" t="s">
        <v>838</v>
      </c>
      <c r="AJ2555" s="807">
        <v>5</v>
      </c>
      <c r="AK2555" s="807">
        <v>47</v>
      </c>
      <c r="AL2555" s="759" t="str">
        <f t="shared" si="79"/>
        <v>Adulto</v>
      </c>
    </row>
    <row r="2556" spans="1:38" ht="15">
      <c r="A2556" s="806" t="s">
        <v>915</v>
      </c>
      <c r="B2556" s="806" t="s">
        <v>669</v>
      </c>
      <c r="C2556" s="806" t="s">
        <v>788</v>
      </c>
      <c r="D2556" s="806" t="s">
        <v>784</v>
      </c>
      <c r="E2556" s="807">
        <v>5</v>
      </c>
      <c r="P2556" s="806" t="s">
        <v>834</v>
      </c>
      <c r="Q2556" s="807">
        <v>26</v>
      </c>
      <c r="R2556" s="807">
        <v>88</v>
      </c>
      <c r="S2556" s="759" t="str">
        <f t="shared" si="78"/>
        <v>Vejez</v>
      </c>
      <c r="U2556" s="886"/>
      <c r="V2556" s="887"/>
      <c r="W2556" s="887"/>
      <c r="AI2556" s="806" t="s">
        <v>838</v>
      </c>
      <c r="AJ2556" s="807">
        <v>5</v>
      </c>
      <c r="AK2556" s="807">
        <v>48</v>
      </c>
      <c r="AL2556" s="759" t="str">
        <f t="shared" si="79"/>
        <v>Adulto</v>
      </c>
    </row>
    <row r="2557" spans="1:38" ht="15">
      <c r="A2557" s="806" t="s">
        <v>915</v>
      </c>
      <c r="B2557" s="806" t="s">
        <v>669</v>
      </c>
      <c r="C2557" s="806" t="s">
        <v>783</v>
      </c>
      <c r="D2557" s="806" t="s">
        <v>789</v>
      </c>
      <c r="E2557" s="807">
        <v>4</v>
      </c>
      <c r="P2557" s="806" t="s">
        <v>834</v>
      </c>
      <c r="Q2557" s="807">
        <v>29</v>
      </c>
      <c r="R2557" s="807">
        <v>89</v>
      </c>
      <c r="S2557" s="759" t="str">
        <f t="shared" si="78"/>
        <v>Vejez</v>
      </c>
      <c r="U2557" s="886"/>
      <c r="V2557" s="887"/>
      <c r="W2557" s="887"/>
      <c r="AI2557" s="806" t="s">
        <v>838</v>
      </c>
      <c r="AJ2557" s="807">
        <v>8</v>
      </c>
      <c r="AK2557" s="807">
        <v>49</v>
      </c>
      <c r="AL2557" s="759" t="str">
        <f t="shared" si="79"/>
        <v>Adulto</v>
      </c>
    </row>
    <row r="2558" spans="1:38" ht="15">
      <c r="A2558" s="806" t="s">
        <v>915</v>
      </c>
      <c r="B2558" s="806" t="s">
        <v>669</v>
      </c>
      <c r="C2558" s="806" t="s">
        <v>783</v>
      </c>
      <c r="D2558" s="806" t="s">
        <v>784</v>
      </c>
      <c r="E2558" s="807">
        <v>4</v>
      </c>
      <c r="P2558" s="806" t="s">
        <v>834</v>
      </c>
      <c r="Q2558" s="807">
        <v>22</v>
      </c>
      <c r="R2558" s="807">
        <v>90</v>
      </c>
      <c r="S2558" s="759" t="str">
        <f t="shared" si="78"/>
        <v>Vejez</v>
      </c>
      <c r="U2558" s="886"/>
      <c r="V2558" s="887"/>
      <c r="W2558" s="887"/>
      <c r="AI2558" s="806" t="s">
        <v>838</v>
      </c>
      <c r="AJ2558" s="807">
        <v>6</v>
      </c>
      <c r="AK2558" s="807">
        <v>50</v>
      </c>
      <c r="AL2558" s="759" t="str">
        <f t="shared" si="79"/>
        <v>Adulto</v>
      </c>
    </row>
    <row r="2559" spans="1:38" ht="15">
      <c r="A2559" s="806" t="s">
        <v>915</v>
      </c>
      <c r="B2559" s="806" t="s">
        <v>787</v>
      </c>
      <c r="C2559" s="806" t="s">
        <v>788</v>
      </c>
      <c r="D2559" s="806" t="s">
        <v>789</v>
      </c>
      <c r="E2559" s="807">
        <v>2</v>
      </c>
      <c r="P2559" s="806" t="s">
        <v>834</v>
      </c>
      <c r="Q2559" s="807">
        <v>17</v>
      </c>
      <c r="R2559" s="807">
        <v>91</v>
      </c>
      <c r="S2559" s="759" t="str">
        <f t="shared" si="78"/>
        <v>Vejez</v>
      </c>
      <c r="U2559" s="886"/>
      <c r="V2559" s="887"/>
      <c r="W2559" s="887"/>
      <c r="AI2559" s="806" t="s">
        <v>838</v>
      </c>
      <c r="AJ2559" s="807">
        <v>4</v>
      </c>
      <c r="AK2559" s="807">
        <v>51</v>
      </c>
      <c r="AL2559" s="759" t="str">
        <f t="shared" si="79"/>
        <v>Adulto</v>
      </c>
    </row>
    <row r="2560" spans="1:38" ht="15">
      <c r="A2560" s="806" t="s">
        <v>915</v>
      </c>
      <c r="B2560" s="806" t="s">
        <v>787</v>
      </c>
      <c r="C2560" s="806" t="s">
        <v>788</v>
      </c>
      <c r="D2560" s="806" t="s">
        <v>784</v>
      </c>
      <c r="E2560" s="807">
        <v>3</v>
      </c>
      <c r="P2560" s="806" t="s">
        <v>834</v>
      </c>
      <c r="Q2560" s="807">
        <v>8</v>
      </c>
      <c r="R2560" s="807">
        <v>92</v>
      </c>
      <c r="S2560" s="759" t="str">
        <f t="shared" si="78"/>
        <v>Vejez</v>
      </c>
      <c r="U2560" s="886"/>
      <c r="V2560" s="887"/>
      <c r="W2560" s="887"/>
      <c r="AI2560" s="806" t="s">
        <v>838</v>
      </c>
      <c r="AJ2560" s="807">
        <v>9</v>
      </c>
      <c r="AK2560" s="807">
        <v>52</v>
      </c>
      <c r="AL2560" s="759" t="str">
        <f t="shared" si="79"/>
        <v>Adulto</v>
      </c>
    </row>
    <row r="2561" spans="1:38" ht="15">
      <c r="A2561" s="806" t="s">
        <v>915</v>
      </c>
      <c r="B2561" s="806" t="s">
        <v>787</v>
      </c>
      <c r="C2561" s="806" t="s">
        <v>783</v>
      </c>
      <c r="D2561" s="806" t="s">
        <v>789</v>
      </c>
      <c r="E2561" s="807">
        <v>3</v>
      </c>
      <c r="P2561" s="806" t="s">
        <v>834</v>
      </c>
      <c r="Q2561" s="807">
        <v>9</v>
      </c>
      <c r="R2561" s="807">
        <v>93</v>
      </c>
      <c r="S2561" s="759" t="str">
        <f t="shared" si="78"/>
        <v>Vejez</v>
      </c>
      <c r="U2561" s="886"/>
      <c r="V2561" s="887"/>
      <c r="W2561" s="887"/>
      <c r="AI2561" s="806" t="s">
        <v>838</v>
      </c>
      <c r="AJ2561" s="807">
        <v>4</v>
      </c>
      <c r="AK2561" s="807">
        <v>53</v>
      </c>
      <c r="AL2561" s="759" t="str">
        <f t="shared" si="79"/>
        <v>Adulto</v>
      </c>
    </row>
    <row r="2562" spans="1:38" ht="15">
      <c r="A2562" s="806" t="s">
        <v>915</v>
      </c>
      <c r="B2562" s="806" t="s">
        <v>787</v>
      </c>
      <c r="C2562" s="806" t="s">
        <v>783</v>
      </c>
      <c r="D2562" s="806" t="s">
        <v>784</v>
      </c>
      <c r="E2562" s="807">
        <v>4</v>
      </c>
      <c r="P2562" s="806" t="s">
        <v>834</v>
      </c>
      <c r="Q2562" s="807">
        <v>15</v>
      </c>
      <c r="R2562" s="807">
        <v>94</v>
      </c>
      <c r="S2562" s="759" t="str">
        <f t="shared" si="78"/>
        <v>Vejez</v>
      </c>
      <c r="U2562" s="886"/>
      <c r="V2562" s="887"/>
      <c r="W2562" s="887"/>
      <c r="AI2562" s="806" t="s">
        <v>838</v>
      </c>
      <c r="AJ2562" s="807">
        <v>7</v>
      </c>
      <c r="AK2562" s="807">
        <v>54</v>
      </c>
      <c r="AL2562" s="759" t="str">
        <f t="shared" si="79"/>
        <v>Adulto</v>
      </c>
    </row>
    <row r="2563" spans="1:38" ht="15">
      <c r="A2563" s="806" t="s">
        <v>915</v>
      </c>
      <c r="B2563" s="806" t="s">
        <v>792</v>
      </c>
      <c r="C2563" s="806" t="s">
        <v>788</v>
      </c>
      <c r="D2563" s="806" t="s">
        <v>789</v>
      </c>
      <c r="E2563" s="807">
        <v>1</v>
      </c>
      <c r="P2563" s="806" t="s">
        <v>834</v>
      </c>
      <c r="Q2563" s="807">
        <v>6</v>
      </c>
      <c r="R2563" s="807">
        <v>95</v>
      </c>
      <c r="S2563" s="759" t="str">
        <f t="shared" ref="S2563:S2626" si="80">IF(P2563=0,"",IF(AND(R2563&gt;=0,R2563&lt;=5),"Primera Infancia",IF(AND(R2563&gt;=6,R2563&lt;=11),"Infancia",IF(AND(R2563&gt;=12,R2563&lt;=17),"Adolescente",IF(AND(R2563&gt;=18,R2563&lt;=28),"Juventud",IF(AND(R2563&gt;=29,R2563&lt;=59),"Adulto","Vejez"))))))</f>
        <v>Vejez</v>
      </c>
      <c r="U2563" s="886"/>
      <c r="V2563" s="887"/>
      <c r="W2563" s="887"/>
      <c r="AI2563" s="806" t="s">
        <v>838</v>
      </c>
      <c r="AJ2563" s="807">
        <v>10</v>
      </c>
      <c r="AK2563" s="807">
        <v>55</v>
      </c>
      <c r="AL2563" s="759" t="str">
        <f t="shared" ref="AL2563:AL2626" si="81">IF(AI2563=0,"",IF(AND(AK2563&gt;=0,AK2563&lt;=5),"Primera Infancia",IF(AND(AK2563&gt;=6,AK2563&lt;=11),"Infancia",IF(AND(AK2563&gt;=12,AK2563&lt;=17),"Adolescente",IF(AND(AK2563&gt;=18,AK2563&lt;=28),"Juventud",IF(AND(AK2563&gt;=29,AK2563&lt;=59),"Adulto","Vejez"))))))</f>
        <v>Adulto</v>
      </c>
    </row>
    <row r="2564" spans="1:38" ht="15">
      <c r="A2564" s="806" t="s">
        <v>915</v>
      </c>
      <c r="B2564" s="806" t="s">
        <v>792</v>
      </c>
      <c r="C2564" s="806" t="s">
        <v>788</v>
      </c>
      <c r="D2564" s="806" t="s">
        <v>784</v>
      </c>
      <c r="E2564" s="807">
        <v>1</v>
      </c>
      <c r="P2564" s="806" t="s">
        <v>834</v>
      </c>
      <c r="Q2564" s="807">
        <v>4</v>
      </c>
      <c r="R2564" s="807">
        <v>96</v>
      </c>
      <c r="S2564" s="759" t="str">
        <f t="shared" si="80"/>
        <v>Vejez</v>
      </c>
      <c r="U2564" s="886"/>
      <c r="V2564" s="887"/>
      <c r="W2564" s="887"/>
      <c r="AI2564" s="806" t="s">
        <v>838</v>
      </c>
      <c r="AJ2564" s="807">
        <v>9</v>
      </c>
      <c r="AK2564" s="807">
        <v>56</v>
      </c>
      <c r="AL2564" s="759" t="str">
        <f t="shared" si="81"/>
        <v>Adulto</v>
      </c>
    </row>
    <row r="2565" spans="1:38" ht="15">
      <c r="A2565" s="806" t="s">
        <v>915</v>
      </c>
      <c r="B2565" s="806" t="s">
        <v>792</v>
      </c>
      <c r="C2565" s="806" t="s">
        <v>783</v>
      </c>
      <c r="D2565" s="806" t="s">
        <v>789</v>
      </c>
      <c r="E2565" s="807">
        <v>1</v>
      </c>
      <c r="P2565" s="806" t="s">
        <v>834</v>
      </c>
      <c r="Q2565" s="807">
        <v>3</v>
      </c>
      <c r="R2565" s="807">
        <v>97</v>
      </c>
      <c r="S2565" s="759" t="str">
        <f t="shared" si="80"/>
        <v>Vejez</v>
      </c>
      <c r="U2565" s="886"/>
      <c r="V2565" s="887"/>
      <c r="W2565" s="887"/>
      <c r="AI2565" s="806" t="s">
        <v>838</v>
      </c>
      <c r="AJ2565" s="807">
        <v>2</v>
      </c>
      <c r="AK2565" s="807">
        <v>57</v>
      </c>
      <c r="AL2565" s="759" t="str">
        <f t="shared" si="81"/>
        <v>Adulto</v>
      </c>
    </row>
    <row r="2566" spans="1:38" ht="15">
      <c r="A2566" s="806" t="s">
        <v>915</v>
      </c>
      <c r="B2566" s="806" t="s">
        <v>796</v>
      </c>
      <c r="C2566" s="806" t="s">
        <v>788</v>
      </c>
      <c r="D2566" s="806" t="s">
        <v>789</v>
      </c>
      <c r="E2566" s="807">
        <v>1</v>
      </c>
      <c r="P2566" s="806" t="s">
        <v>834</v>
      </c>
      <c r="Q2566" s="807">
        <v>5</v>
      </c>
      <c r="R2566" s="807">
        <v>98</v>
      </c>
      <c r="S2566" s="759" t="str">
        <f t="shared" si="80"/>
        <v>Vejez</v>
      </c>
      <c r="U2566" s="886"/>
      <c r="V2566" s="887"/>
      <c r="W2566" s="887"/>
      <c r="AI2566" s="806" t="s">
        <v>838</v>
      </c>
      <c r="AJ2566" s="807">
        <v>4</v>
      </c>
      <c r="AK2566" s="807">
        <v>58</v>
      </c>
      <c r="AL2566" s="759" t="str">
        <f t="shared" si="81"/>
        <v>Adulto</v>
      </c>
    </row>
    <row r="2567" spans="1:38" ht="15">
      <c r="A2567" s="806" t="s">
        <v>915</v>
      </c>
      <c r="B2567" s="806" t="s">
        <v>796</v>
      </c>
      <c r="C2567" s="806" t="s">
        <v>788</v>
      </c>
      <c r="D2567" s="806" t="s">
        <v>784</v>
      </c>
      <c r="E2567" s="807">
        <v>3</v>
      </c>
      <c r="P2567" s="806" t="s">
        <v>834</v>
      </c>
      <c r="Q2567" s="807">
        <v>3</v>
      </c>
      <c r="R2567" s="807">
        <v>99</v>
      </c>
      <c r="S2567" s="759" t="str">
        <f t="shared" si="80"/>
        <v>Vejez</v>
      </c>
      <c r="U2567" s="886"/>
      <c r="V2567" s="887"/>
      <c r="W2567" s="887"/>
      <c r="AI2567" s="806" t="s">
        <v>838</v>
      </c>
      <c r="AJ2567" s="807">
        <v>3</v>
      </c>
      <c r="AK2567" s="807">
        <v>59</v>
      </c>
      <c r="AL2567" s="759" t="str">
        <f t="shared" si="81"/>
        <v>Adulto</v>
      </c>
    </row>
    <row r="2568" spans="1:38" ht="15">
      <c r="A2568" s="806" t="s">
        <v>915</v>
      </c>
      <c r="B2568" s="806" t="s">
        <v>815</v>
      </c>
      <c r="C2568" s="806" t="s">
        <v>788</v>
      </c>
      <c r="D2568" s="806" t="s">
        <v>789</v>
      </c>
      <c r="E2568" s="807">
        <v>1093</v>
      </c>
      <c r="P2568" s="806" t="s">
        <v>834</v>
      </c>
      <c r="Q2568" s="807">
        <v>1</v>
      </c>
      <c r="R2568" s="807">
        <v>101</v>
      </c>
      <c r="S2568" s="759" t="str">
        <f t="shared" si="80"/>
        <v>Vejez</v>
      </c>
      <c r="U2568" s="886"/>
      <c r="V2568" s="887"/>
      <c r="W2568" s="887"/>
      <c r="AI2568" s="806" t="s">
        <v>838</v>
      </c>
      <c r="AJ2568" s="807">
        <v>4</v>
      </c>
      <c r="AK2568" s="807">
        <v>60</v>
      </c>
      <c r="AL2568" s="759" t="str">
        <f t="shared" si="81"/>
        <v>Vejez</v>
      </c>
    </row>
    <row r="2569" spans="1:38" ht="15">
      <c r="A2569" s="806" t="s">
        <v>915</v>
      </c>
      <c r="B2569" s="806" t="s">
        <v>815</v>
      </c>
      <c r="C2569" s="806" t="s">
        <v>788</v>
      </c>
      <c r="D2569" s="806" t="s">
        <v>784</v>
      </c>
      <c r="E2569" s="807">
        <v>1739</v>
      </c>
      <c r="P2569" s="806" t="s">
        <v>834</v>
      </c>
      <c r="Q2569" s="807">
        <v>1</v>
      </c>
      <c r="R2569" s="807">
        <v>102</v>
      </c>
      <c r="S2569" s="759" t="str">
        <f t="shared" si="80"/>
        <v>Vejez</v>
      </c>
      <c r="U2569" s="886"/>
      <c r="V2569" s="887"/>
      <c r="W2569" s="887"/>
      <c r="AI2569" s="806" t="s">
        <v>838</v>
      </c>
      <c r="AJ2569" s="807">
        <v>6</v>
      </c>
      <c r="AK2569" s="807">
        <v>61</v>
      </c>
      <c r="AL2569" s="759" t="str">
        <f t="shared" si="81"/>
        <v>Vejez</v>
      </c>
    </row>
    <row r="2570" spans="1:38" ht="15">
      <c r="A2570" s="806" t="s">
        <v>915</v>
      </c>
      <c r="B2570" s="806" t="s">
        <v>815</v>
      </c>
      <c r="C2570" s="806" t="s">
        <v>783</v>
      </c>
      <c r="D2570" s="806" t="s">
        <v>789</v>
      </c>
      <c r="E2570" s="807">
        <v>1161</v>
      </c>
      <c r="P2570" s="806" t="s">
        <v>834</v>
      </c>
      <c r="Q2570" s="807">
        <v>1</v>
      </c>
      <c r="R2570" s="807">
        <v>103</v>
      </c>
      <c r="S2570" s="759" t="str">
        <f t="shared" si="80"/>
        <v>Vejez</v>
      </c>
      <c r="U2570" s="886"/>
      <c r="V2570" s="887"/>
      <c r="W2570" s="887"/>
      <c r="AI2570" s="806" t="s">
        <v>838</v>
      </c>
      <c r="AJ2570" s="807">
        <v>6</v>
      </c>
      <c r="AK2570" s="807">
        <v>62</v>
      </c>
      <c r="AL2570" s="759" t="str">
        <f t="shared" si="81"/>
        <v>Vejez</v>
      </c>
    </row>
    <row r="2571" spans="1:38" ht="15">
      <c r="A2571" s="806" t="s">
        <v>915</v>
      </c>
      <c r="B2571" s="806" t="s">
        <v>815</v>
      </c>
      <c r="C2571" s="806" t="s">
        <v>783</v>
      </c>
      <c r="D2571" s="806" t="s">
        <v>784</v>
      </c>
      <c r="E2571" s="807">
        <v>1531</v>
      </c>
      <c r="P2571" s="806" t="s">
        <v>834</v>
      </c>
      <c r="Q2571" s="807">
        <v>2</v>
      </c>
      <c r="R2571" s="807">
        <v>104</v>
      </c>
      <c r="S2571" s="759" t="str">
        <f t="shared" si="80"/>
        <v>Vejez</v>
      </c>
      <c r="U2571" s="886"/>
      <c r="V2571" s="887"/>
      <c r="W2571" s="887"/>
      <c r="AI2571" s="806" t="s">
        <v>838</v>
      </c>
      <c r="AJ2571" s="807">
        <v>8</v>
      </c>
      <c r="AK2571" s="807">
        <v>63</v>
      </c>
      <c r="AL2571" s="759" t="str">
        <f t="shared" si="81"/>
        <v>Vejez</v>
      </c>
    </row>
    <row r="2572" spans="1:38" ht="15">
      <c r="A2572" s="806" t="s">
        <v>915</v>
      </c>
      <c r="B2572" s="806" t="s">
        <v>818</v>
      </c>
      <c r="C2572" s="806" t="s">
        <v>788</v>
      </c>
      <c r="D2572" s="806" t="s">
        <v>789</v>
      </c>
      <c r="E2572" s="807">
        <v>2</v>
      </c>
      <c r="P2572" s="806" t="s">
        <v>834</v>
      </c>
      <c r="Q2572" s="807">
        <v>3</v>
      </c>
      <c r="R2572" s="807">
        <v>106</v>
      </c>
      <c r="S2572" s="759" t="str">
        <f t="shared" si="80"/>
        <v>Vejez</v>
      </c>
      <c r="U2572" s="886"/>
      <c r="V2572" s="887"/>
      <c r="W2572" s="887"/>
      <c r="AI2572" s="806" t="s">
        <v>838</v>
      </c>
      <c r="AJ2572" s="807">
        <v>3</v>
      </c>
      <c r="AK2572" s="807">
        <v>64</v>
      </c>
      <c r="AL2572" s="759" t="str">
        <f t="shared" si="81"/>
        <v>Vejez</v>
      </c>
    </row>
    <row r="2573" spans="1:38" ht="15">
      <c r="A2573" s="806" t="s">
        <v>915</v>
      </c>
      <c r="B2573" s="806" t="s">
        <v>818</v>
      </c>
      <c r="C2573" s="806" t="s">
        <v>788</v>
      </c>
      <c r="D2573" s="806" t="s">
        <v>784</v>
      </c>
      <c r="E2573" s="807">
        <v>42</v>
      </c>
      <c r="P2573" s="806" t="s">
        <v>834</v>
      </c>
      <c r="Q2573" s="807">
        <v>1</v>
      </c>
      <c r="R2573" s="807">
        <v>111</v>
      </c>
      <c r="S2573" s="759" t="str">
        <f t="shared" si="80"/>
        <v>Vejez</v>
      </c>
      <c r="U2573" s="886"/>
      <c r="V2573" s="887"/>
      <c r="W2573" s="887"/>
      <c r="AI2573" s="806" t="s">
        <v>838</v>
      </c>
      <c r="AJ2573" s="807">
        <v>3</v>
      </c>
      <c r="AK2573" s="807">
        <v>65</v>
      </c>
      <c r="AL2573" s="759" t="str">
        <f t="shared" si="81"/>
        <v>Vejez</v>
      </c>
    </row>
    <row r="2574" spans="1:38" ht="30">
      <c r="A2574" s="806" t="s">
        <v>915</v>
      </c>
      <c r="B2574" s="806" t="s">
        <v>818</v>
      </c>
      <c r="C2574" s="806" t="s">
        <v>783</v>
      </c>
      <c r="D2574" s="806" t="s">
        <v>789</v>
      </c>
      <c r="E2574" s="807">
        <v>8</v>
      </c>
      <c r="P2574" s="806" t="s">
        <v>835</v>
      </c>
      <c r="Q2574" s="807">
        <v>87</v>
      </c>
      <c r="R2574" s="807">
        <v>0</v>
      </c>
      <c r="S2574" s="759" t="str">
        <f t="shared" si="80"/>
        <v>Primera Infancia</v>
      </c>
      <c r="U2574" s="886"/>
      <c r="V2574" s="887"/>
      <c r="W2574" s="887"/>
      <c r="AI2574" s="806" t="s">
        <v>838</v>
      </c>
      <c r="AJ2574" s="807">
        <v>1</v>
      </c>
      <c r="AK2574" s="807">
        <v>66</v>
      </c>
      <c r="AL2574" s="759" t="str">
        <f t="shared" si="81"/>
        <v>Vejez</v>
      </c>
    </row>
    <row r="2575" spans="1:38" ht="30">
      <c r="A2575" s="806" t="s">
        <v>915</v>
      </c>
      <c r="B2575" s="806" t="s">
        <v>818</v>
      </c>
      <c r="C2575" s="806" t="s">
        <v>783</v>
      </c>
      <c r="D2575" s="806" t="s">
        <v>784</v>
      </c>
      <c r="E2575" s="807">
        <v>34</v>
      </c>
      <c r="P2575" s="806" t="s">
        <v>835</v>
      </c>
      <c r="Q2575" s="807">
        <v>80</v>
      </c>
      <c r="R2575" s="807">
        <v>1</v>
      </c>
      <c r="S2575" s="759" t="str">
        <f t="shared" si="80"/>
        <v>Primera Infancia</v>
      </c>
      <c r="U2575" s="886"/>
      <c r="V2575" s="887"/>
      <c r="W2575" s="887"/>
      <c r="AI2575" s="806" t="s">
        <v>838</v>
      </c>
      <c r="AJ2575" s="807">
        <v>3</v>
      </c>
      <c r="AK2575" s="807">
        <v>67</v>
      </c>
      <c r="AL2575" s="759" t="str">
        <f t="shared" si="81"/>
        <v>Vejez</v>
      </c>
    </row>
    <row r="2576" spans="1:38" ht="30">
      <c r="A2576" s="806" t="s">
        <v>916</v>
      </c>
      <c r="B2576" s="806" t="s">
        <v>662</v>
      </c>
      <c r="C2576" s="806" t="s">
        <v>788</v>
      </c>
      <c r="D2576" s="806" t="s">
        <v>789</v>
      </c>
      <c r="E2576" s="807">
        <v>1463</v>
      </c>
      <c r="P2576" s="806" t="s">
        <v>835</v>
      </c>
      <c r="Q2576" s="807">
        <v>97</v>
      </c>
      <c r="R2576" s="807">
        <v>2</v>
      </c>
      <c r="S2576" s="759" t="str">
        <f t="shared" si="80"/>
        <v>Primera Infancia</v>
      </c>
      <c r="U2576" s="886"/>
      <c r="V2576" s="887"/>
      <c r="W2576" s="887"/>
      <c r="AI2576" s="806" t="s">
        <v>838</v>
      </c>
      <c r="AJ2576" s="807">
        <v>5</v>
      </c>
      <c r="AK2576" s="807">
        <v>68</v>
      </c>
      <c r="AL2576" s="759" t="str">
        <f t="shared" si="81"/>
        <v>Vejez</v>
      </c>
    </row>
    <row r="2577" spans="1:38" ht="30">
      <c r="A2577" s="806" t="s">
        <v>916</v>
      </c>
      <c r="B2577" s="806" t="s">
        <v>662</v>
      </c>
      <c r="C2577" s="806" t="s">
        <v>788</v>
      </c>
      <c r="D2577" s="806" t="s">
        <v>784</v>
      </c>
      <c r="E2577" s="807">
        <v>7511</v>
      </c>
      <c r="P2577" s="806" t="s">
        <v>835</v>
      </c>
      <c r="Q2577" s="807">
        <v>80</v>
      </c>
      <c r="R2577" s="807">
        <v>3</v>
      </c>
      <c r="S2577" s="759" t="str">
        <f t="shared" si="80"/>
        <v>Primera Infancia</v>
      </c>
      <c r="U2577" s="886"/>
      <c r="V2577" s="887"/>
      <c r="W2577" s="887"/>
      <c r="AI2577" s="806" t="s">
        <v>838</v>
      </c>
      <c r="AJ2577" s="807">
        <v>4</v>
      </c>
      <c r="AK2577" s="807">
        <v>69</v>
      </c>
      <c r="AL2577" s="759" t="str">
        <f t="shared" si="81"/>
        <v>Vejez</v>
      </c>
    </row>
    <row r="2578" spans="1:38" ht="30">
      <c r="A2578" s="806" t="s">
        <v>916</v>
      </c>
      <c r="B2578" s="806" t="s">
        <v>662</v>
      </c>
      <c r="C2578" s="806" t="s">
        <v>783</v>
      </c>
      <c r="D2578" s="806" t="s">
        <v>789</v>
      </c>
      <c r="E2578" s="807">
        <v>1747</v>
      </c>
      <c r="P2578" s="806" t="s">
        <v>835</v>
      </c>
      <c r="Q2578" s="807">
        <v>116</v>
      </c>
      <c r="R2578" s="807">
        <v>4</v>
      </c>
      <c r="S2578" s="759" t="str">
        <f t="shared" si="80"/>
        <v>Primera Infancia</v>
      </c>
      <c r="U2578" s="886"/>
      <c r="V2578" s="887"/>
      <c r="W2578" s="887"/>
      <c r="AI2578" s="806" t="s">
        <v>838</v>
      </c>
      <c r="AJ2578" s="807">
        <v>3</v>
      </c>
      <c r="AK2578" s="807">
        <v>71</v>
      </c>
      <c r="AL2578" s="759" t="str">
        <f t="shared" si="81"/>
        <v>Vejez</v>
      </c>
    </row>
    <row r="2579" spans="1:38" ht="30">
      <c r="A2579" s="806" t="s">
        <v>916</v>
      </c>
      <c r="B2579" s="806" t="s">
        <v>662</v>
      </c>
      <c r="C2579" s="806" t="s">
        <v>783</v>
      </c>
      <c r="D2579" s="806" t="s">
        <v>784</v>
      </c>
      <c r="E2579" s="807">
        <v>6077</v>
      </c>
      <c r="P2579" s="806" t="s">
        <v>835</v>
      </c>
      <c r="Q2579" s="807">
        <v>113</v>
      </c>
      <c r="R2579" s="807">
        <v>5</v>
      </c>
      <c r="S2579" s="759" t="str">
        <f t="shared" si="80"/>
        <v>Primera Infancia</v>
      </c>
      <c r="U2579" s="886"/>
      <c r="V2579" s="887"/>
      <c r="W2579" s="887"/>
      <c r="AI2579" s="806" t="s">
        <v>838</v>
      </c>
      <c r="AJ2579" s="807">
        <v>1</v>
      </c>
      <c r="AK2579" s="807">
        <v>72</v>
      </c>
      <c r="AL2579" s="759" t="str">
        <f t="shared" si="81"/>
        <v>Vejez</v>
      </c>
    </row>
    <row r="2580" spans="1:38" ht="15">
      <c r="A2580" s="806" t="s">
        <v>916</v>
      </c>
      <c r="B2580" s="806" t="s">
        <v>666</v>
      </c>
      <c r="C2580" s="806" t="s">
        <v>788</v>
      </c>
      <c r="D2580" s="806" t="s">
        <v>789</v>
      </c>
      <c r="E2580" s="807">
        <v>68</v>
      </c>
      <c r="P2580" s="806" t="s">
        <v>835</v>
      </c>
      <c r="Q2580" s="807">
        <v>101</v>
      </c>
      <c r="R2580" s="807">
        <v>6</v>
      </c>
      <c r="S2580" s="759" t="str">
        <f t="shared" si="80"/>
        <v>Infancia</v>
      </c>
      <c r="U2580" s="886"/>
      <c r="V2580" s="887"/>
      <c r="W2580" s="887"/>
      <c r="AI2580" s="806" t="s">
        <v>838</v>
      </c>
      <c r="AJ2580" s="807">
        <v>2</v>
      </c>
      <c r="AK2580" s="807">
        <v>73</v>
      </c>
      <c r="AL2580" s="759" t="str">
        <f t="shared" si="81"/>
        <v>Vejez</v>
      </c>
    </row>
    <row r="2581" spans="1:38" ht="15">
      <c r="A2581" s="806" t="s">
        <v>916</v>
      </c>
      <c r="B2581" s="806" t="s">
        <v>666</v>
      </c>
      <c r="C2581" s="806" t="s">
        <v>788</v>
      </c>
      <c r="D2581" s="806" t="s">
        <v>784</v>
      </c>
      <c r="E2581" s="807">
        <v>390</v>
      </c>
      <c r="P2581" s="806" t="s">
        <v>835</v>
      </c>
      <c r="Q2581" s="807">
        <v>99</v>
      </c>
      <c r="R2581" s="807">
        <v>7</v>
      </c>
      <c r="S2581" s="759" t="str">
        <f t="shared" si="80"/>
        <v>Infancia</v>
      </c>
      <c r="U2581" s="886"/>
      <c r="V2581" s="887"/>
      <c r="W2581" s="887"/>
      <c r="AI2581" s="806" t="s">
        <v>838</v>
      </c>
      <c r="AJ2581" s="807">
        <v>3</v>
      </c>
      <c r="AK2581" s="807">
        <v>74</v>
      </c>
      <c r="AL2581" s="759" t="str">
        <f t="shared" si="81"/>
        <v>Vejez</v>
      </c>
    </row>
    <row r="2582" spans="1:38" ht="15">
      <c r="A2582" s="806" t="s">
        <v>916</v>
      </c>
      <c r="B2582" s="806" t="s">
        <v>666</v>
      </c>
      <c r="C2582" s="806" t="s">
        <v>783</v>
      </c>
      <c r="D2582" s="806" t="s">
        <v>789</v>
      </c>
      <c r="E2582" s="807">
        <v>78</v>
      </c>
      <c r="P2582" s="806" t="s">
        <v>835</v>
      </c>
      <c r="Q2582" s="807">
        <v>87</v>
      </c>
      <c r="R2582" s="807">
        <v>8</v>
      </c>
      <c r="S2582" s="759" t="str">
        <f t="shared" si="80"/>
        <v>Infancia</v>
      </c>
      <c r="U2582" s="886"/>
      <c r="V2582" s="887"/>
      <c r="W2582" s="887"/>
      <c r="AI2582" s="806" t="s">
        <v>838</v>
      </c>
      <c r="AJ2582" s="807">
        <v>1</v>
      </c>
      <c r="AK2582" s="807">
        <v>75</v>
      </c>
      <c r="AL2582" s="759" t="str">
        <f t="shared" si="81"/>
        <v>Vejez</v>
      </c>
    </row>
    <row r="2583" spans="1:38" ht="15">
      <c r="A2583" s="806" t="s">
        <v>916</v>
      </c>
      <c r="B2583" s="806" t="s">
        <v>666</v>
      </c>
      <c r="C2583" s="806" t="s">
        <v>783</v>
      </c>
      <c r="D2583" s="806" t="s">
        <v>784</v>
      </c>
      <c r="E2583" s="807">
        <v>322</v>
      </c>
      <c r="P2583" s="806" t="s">
        <v>835</v>
      </c>
      <c r="Q2583" s="807">
        <v>108</v>
      </c>
      <c r="R2583" s="807">
        <v>9</v>
      </c>
      <c r="S2583" s="759" t="str">
        <f t="shared" si="80"/>
        <v>Infancia</v>
      </c>
      <c r="U2583" s="886"/>
      <c r="V2583" s="887"/>
      <c r="W2583" s="887"/>
      <c r="AI2583" s="806" t="s">
        <v>838</v>
      </c>
      <c r="AJ2583" s="807">
        <v>5</v>
      </c>
      <c r="AK2583" s="807">
        <v>77</v>
      </c>
      <c r="AL2583" s="759" t="str">
        <f t="shared" si="81"/>
        <v>Vejez</v>
      </c>
    </row>
    <row r="2584" spans="1:38" ht="15">
      <c r="A2584" s="806" t="s">
        <v>916</v>
      </c>
      <c r="B2584" s="806" t="s">
        <v>669</v>
      </c>
      <c r="C2584" s="806" t="s">
        <v>788</v>
      </c>
      <c r="D2584" s="806" t="s">
        <v>784</v>
      </c>
      <c r="E2584" s="807">
        <v>1</v>
      </c>
      <c r="P2584" s="806" t="s">
        <v>835</v>
      </c>
      <c r="Q2584" s="807">
        <v>107</v>
      </c>
      <c r="R2584" s="807">
        <v>10</v>
      </c>
      <c r="S2584" s="759" t="str">
        <f t="shared" si="80"/>
        <v>Infancia</v>
      </c>
      <c r="U2584" s="886"/>
      <c r="V2584" s="887"/>
      <c r="W2584" s="887"/>
      <c r="AI2584" s="806" t="s">
        <v>838</v>
      </c>
      <c r="AJ2584" s="807">
        <v>2</v>
      </c>
      <c r="AK2584" s="807">
        <v>78</v>
      </c>
      <c r="AL2584" s="759" t="str">
        <f t="shared" si="81"/>
        <v>Vejez</v>
      </c>
    </row>
    <row r="2585" spans="1:38" ht="15">
      <c r="A2585" s="806" t="s">
        <v>916</v>
      </c>
      <c r="B2585" s="806" t="s">
        <v>669</v>
      </c>
      <c r="C2585" s="806" t="s">
        <v>783</v>
      </c>
      <c r="D2585" s="806" t="s">
        <v>789</v>
      </c>
      <c r="E2585" s="807">
        <v>1</v>
      </c>
      <c r="P2585" s="806" t="s">
        <v>835</v>
      </c>
      <c r="Q2585" s="807">
        <v>103</v>
      </c>
      <c r="R2585" s="807">
        <v>11</v>
      </c>
      <c r="S2585" s="759" t="str">
        <f t="shared" si="80"/>
        <v>Infancia</v>
      </c>
      <c r="U2585" s="886"/>
      <c r="V2585" s="887"/>
      <c r="W2585" s="887"/>
      <c r="AI2585" s="806" t="s">
        <v>838</v>
      </c>
      <c r="AJ2585" s="807">
        <v>3</v>
      </c>
      <c r="AK2585" s="807">
        <v>79</v>
      </c>
      <c r="AL2585" s="759" t="str">
        <f t="shared" si="81"/>
        <v>Vejez</v>
      </c>
    </row>
    <row r="2586" spans="1:38" ht="30">
      <c r="A2586" s="806" t="s">
        <v>916</v>
      </c>
      <c r="B2586" s="806" t="s">
        <v>787</v>
      </c>
      <c r="C2586" s="806" t="s">
        <v>788</v>
      </c>
      <c r="D2586" s="806" t="s">
        <v>789</v>
      </c>
      <c r="E2586" s="807">
        <v>5</v>
      </c>
      <c r="P2586" s="806" t="s">
        <v>835</v>
      </c>
      <c r="Q2586" s="807">
        <v>104</v>
      </c>
      <c r="R2586" s="807">
        <v>12</v>
      </c>
      <c r="S2586" s="759" t="str">
        <f t="shared" si="80"/>
        <v>Adolescente</v>
      </c>
      <c r="U2586" s="886"/>
      <c r="V2586" s="887"/>
      <c r="W2586" s="887"/>
      <c r="AI2586" s="806" t="s">
        <v>838</v>
      </c>
      <c r="AJ2586" s="807">
        <v>1</v>
      </c>
      <c r="AK2586" s="807">
        <v>80</v>
      </c>
      <c r="AL2586" s="759" t="str">
        <f t="shared" si="81"/>
        <v>Vejez</v>
      </c>
    </row>
    <row r="2587" spans="1:38" ht="30">
      <c r="A2587" s="806" t="s">
        <v>916</v>
      </c>
      <c r="B2587" s="806" t="s">
        <v>787</v>
      </c>
      <c r="C2587" s="806" t="s">
        <v>788</v>
      </c>
      <c r="D2587" s="806" t="s">
        <v>784</v>
      </c>
      <c r="E2587" s="807">
        <v>18</v>
      </c>
      <c r="P2587" s="806" t="s">
        <v>835</v>
      </c>
      <c r="Q2587" s="807">
        <v>121</v>
      </c>
      <c r="R2587" s="807">
        <v>13</v>
      </c>
      <c r="S2587" s="759" t="str">
        <f t="shared" si="80"/>
        <v>Adolescente</v>
      </c>
      <c r="U2587" s="886"/>
      <c r="V2587" s="887"/>
      <c r="W2587" s="887"/>
      <c r="AI2587" s="806" t="s">
        <v>838</v>
      </c>
      <c r="AJ2587" s="807">
        <v>2</v>
      </c>
      <c r="AK2587" s="807">
        <v>81</v>
      </c>
      <c r="AL2587" s="759" t="str">
        <f t="shared" si="81"/>
        <v>Vejez</v>
      </c>
    </row>
    <row r="2588" spans="1:38" ht="30">
      <c r="A2588" s="806" t="s">
        <v>916</v>
      </c>
      <c r="B2588" s="806" t="s">
        <v>787</v>
      </c>
      <c r="C2588" s="806" t="s">
        <v>783</v>
      </c>
      <c r="D2588" s="806" t="s">
        <v>789</v>
      </c>
      <c r="E2588" s="807">
        <v>12</v>
      </c>
      <c r="P2588" s="806" t="s">
        <v>835</v>
      </c>
      <c r="Q2588" s="807">
        <v>138</v>
      </c>
      <c r="R2588" s="807">
        <v>14</v>
      </c>
      <c r="S2588" s="759" t="str">
        <f t="shared" si="80"/>
        <v>Adolescente</v>
      </c>
      <c r="U2588" s="886"/>
      <c r="V2588" s="887"/>
      <c r="W2588" s="887"/>
      <c r="AI2588" s="806" t="s">
        <v>838</v>
      </c>
      <c r="AJ2588" s="807">
        <v>4</v>
      </c>
      <c r="AK2588" s="807">
        <v>82</v>
      </c>
      <c r="AL2588" s="759" t="str">
        <f t="shared" si="81"/>
        <v>Vejez</v>
      </c>
    </row>
    <row r="2589" spans="1:38" ht="30">
      <c r="A2589" s="806" t="s">
        <v>916</v>
      </c>
      <c r="B2589" s="806" t="s">
        <v>787</v>
      </c>
      <c r="C2589" s="806" t="s">
        <v>783</v>
      </c>
      <c r="D2589" s="806" t="s">
        <v>784</v>
      </c>
      <c r="E2589" s="807">
        <v>28</v>
      </c>
      <c r="P2589" s="806" t="s">
        <v>835</v>
      </c>
      <c r="Q2589" s="807">
        <v>134</v>
      </c>
      <c r="R2589" s="807">
        <v>15</v>
      </c>
      <c r="S2589" s="759" t="str">
        <f t="shared" si="80"/>
        <v>Adolescente</v>
      </c>
      <c r="U2589" s="886"/>
      <c r="V2589" s="887"/>
      <c r="W2589" s="887"/>
      <c r="AI2589" s="806" t="s">
        <v>838</v>
      </c>
      <c r="AJ2589" s="807">
        <v>1</v>
      </c>
      <c r="AK2589" s="807">
        <v>83</v>
      </c>
      <c r="AL2589" s="759" t="str">
        <f t="shared" si="81"/>
        <v>Vejez</v>
      </c>
    </row>
    <row r="2590" spans="1:38" ht="30">
      <c r="A2590" s="806" t="s">
        <v>916</v>
      </c>
      <c r="B2590" s="806" t="s">
        <v>792</v>
      </c>
      <c r="C2590" s="806" t="s">
        <v>788</v>
      </c>
      <c r="D2590" s="806" t="s">
        <v>784</v>
      </c>
      <c r="E2590" s="807">
        <v>3</v>
      </c>
      <c r="P2590" s="806" t="s">
        <v>835</v>
      </c>
      <c r="Q2590" s="807">
        <v>134</v>
      </c>
      <c r="R2590" s="807">
        <v>16</v>
      </c>
      <c r="S2590" s="759" t="str">
        <f t="shared" si="80"/>
        <v>Adolescente</v>
      </c>
      <c r="U2590" s="886"/>
      <c r="V2590" s="887"/>
      <c r="W2590" s="887"/>
      <c r="AI2590" s="806" t="s">
        <v>838</v>
      </c>
      <c r="AJ2590" s="807">
        <v>2</v>
      </c>
      <c r="AK2590" s="807">
        <v>85</v>
      </c>
      <c r="AL2590" s="759" t="str">
        <f t="shared" si="81"/>
        <v>Vejez</v>
      </c>
    </row>
    <row r="2591" spans="1:38" ht="30">
      <c r="A2591" s="806" t="s">
        <v>916</v>
      </c>
      <c r="B2591" s="806" t="s">
        <v>792</v>
      </c>
      <c r="C2591" s="806" t="s">
        <v>783</v>
      </c>
      <c r="D2591" s="806" t="s">
        <v>789</v>
      </c>
      <c r="E2591" s="807">
        <v>2</v>
      </c>
      <c r="P2591" s="806" t="s">
        <v>835</v>
      </c>
      <c r="Q2591" s="807">
        <v>148</v>
      </c>
      <c r="R2591" s="807">
        <v>17</v>
      </c>
      <c r="S2591" s="759" t="str">
        <f t="shared" si="80"/>
        <v>Adolescente</v>
      </c>
      <c r="U2591" s="886"/>
      <c r="V2591" s="887"/>
      <c r="W2591" s="887"/>
      <c r="AI2591" s="806" t="s">
        <v>838</v>
      </c>
      <c r="AJ2591" s="807">
        <v>1</v>
      </c>
      <c r="AK2591" s="807">
        <v>86</v>
      </c>
      <c r="AL2591" s="759" t="str">
        <f t="shared" si="81"/>
        <v>Vejez</v>
      </c>
    </row>
    <row r="2592" spans="1:38" ht="30">
      <c r="A2592" s="806" t="s">
        <v>916</v>
      </c>
      <c r="B2592" s="806" t="s">
        <v>792</v>
      </c>
      <c r="C2592" s="806" t="s">
        <v>783</v>
      </c>
      <c r="D2592" s="806" t="s">
        <v>784</v>
      </c>
      <c r="E2592" s="807">
        <v>1</v>
      </c>
      <c r="P2592" s="806" t="s">
        <v>835</v>
      </c>
      <c r="Q2592" s="807">
        <v>154</v>
      </c>
      <c r="R2592" s="807">
        <v>18</v>
      </c>
      <c r="S2592" s="759" t="str">
        <f t="shared" si="80"/>
        <v>Juventud</v>
      </c>
      <c r="U2592" s="886"/>
      <c r="V2592" s="887"/>
      <c r="W2592" s="887"/>
      <c r="AI2592" s="806" t="s">
        <v>839</v>
      </c>
      <c r="AJ2592" s="807">
        <v>29</v>
      </c>
      <c r="AK2592" s="807">
        <v>0</v>
      </c>
      <c r="AL2592" s="759" t="str">
        <f t="shared" si="81"/>
        <v>Primera Infancia</v>
      </c>
    </row>
    <row r="2593" spans="1:38" ht="30">
      <c r="A2593" s="806" t="s">
        <v>916</v>
      </c>
      <c r="B2593" s="806" t="s">
        <v>815</v>
      </c>
      <c r="C2593" s="806" t="s">
        <v>788</v>
      </c>
      <c r="D2593" s="806" t="s">
        <v>789</v>
      </c>
      <c r="E2593" s="807">
        <v>976</v>
      </c>
      <c r="P2593" s="806" t="s">
        <v>835</v>
      </c>
      <c r="Q2593" s="807">
        <v>125</v>
      </c>
      <c r="R2593" s="807">
        <v>19</v>
      </c>
      <c r="S2593" s="759" t="str">
        <f t="shared" si="80"/>
        <v>Juventud</v>
      </c>
      <c r="U2593" s="886"/>
      <c r="V2593" s="887"/>
      <c r="W2593" s="887"/>
      <c r="AI2593" s="806" t="s">
        <v>839</v>
      </c>
      <c r="AJ2593" s="807">
        <v>22</v>
      </c>
      <c r="AK2593" s="807">
        <v>1</v>
      </c>
      <c r="AL2593" s="759" t="str">
        <f t="shared" si="81"/>
        <v>Primera Infancia</v>
      </c>
    </row>
    <row r="2594" spans="1:38" ht="30">
      <c r="A2594" s="806" t="s">
        <v>916</v>
      </c>
      <c r="B2594" s="806" t="s">
        <v>815</v>
      </c>
      <c r="C2594" s="806" t="s">
        <v>788</v>
      </c>
      <c r="D2594" s="806" t="s">
        <v>784</v>
      </c>
      <c r="E2594" s="807">
        <v>2760</v>
      </c>
      <c r="P2594" s="806" t="s">
        <v>835</v>
      </c>
      <c r="Q2594" s="807">
        <v>132</v>
      </c>
      <c r="R2594" s="807">
        <v>20</v>
      </c>
      <c r="S2594" s="759" t="str">
        <f t="shared" si="80"/>
        <v>Juventud</v>
      </c>
      <c r="U2594" s="886"/>
      <c r="V2594" s="887"/>
      <c r="W2594" s="887"/>
      <c r="AI2594" s="806" t="s">
        <v>839</v>
      </c>
      <c r="AJ2594" s="807">
        <v>36</v>
      </c>
      <c r="AK2594" s="807">
        <v>2</v>
      </c>
      <c r="AL2594" s="759" t="str">
        <f t="shared" si="81"/>
        <v>Primera Infancia</v>
      </c>
    </row>
    <row r="2595" spans="1:38" ht="30">
      <c r="A2595" s="806" t="s">
        <v>916</v>
      </c>
      <c r="B2595" s="806" t="s">
        <v>815</v>
      </c>
      <c r="C2595" s="806" t="s">
        <v>783</v>
      </c>
      <c r="D2595" s="806" t="s">
        <v>789</v>
      </c>
      <c r="E2595" s="807">
        <v>983</v>
      </c>
      <c r="P2595" s="806" t="s">
        <v>835</v>
      </c>
      <c r="Q2595" s="807">
        <v>140</v>
      </c>
      <c r="R2595" s="807">
        <v>21</v>
      </c>
      <c r="S2595" s="759" t="str">
        <f t="shared" si="80"/>
        <v>Juventud</v>
      </c>
      <c r="U2595" s="886"/>
      <c r="V2595" s="887"/>
      <c r="W2595" s="887"/>
      <c r="AI2595" s="806" t="s">
        <v>839</v>
      </c>
      <c r="AJ2595" s="807">
        <v>32</v>
      </c>
      <c r="AK2595" s="807">
        <v>3</v>
      </c>
      <c r="AL2595" s="759" t="str">
        <f t="shared" si="81"/>
        <v>Primera Infancia</v>
      </c>
    </row>
    <row r="2596" spans="1:38" ht="30">
      <c r="A2596" s="806" t="s">
        <v>916</v>
      </c>
      <c r="B2596" s="806" t="s">
        <v>815</v>
      </c>
      <c r="C2596" s="806" t="s">
        <v>783</v>
      </c>
      <c r="D2596" s="806" t="s">
        <v>784</v>
      </c>
      <c r="E2596" s="807">
        <v>1921</v>
      </c>
      <c r="P2596" s="806" t="s">
        <v>835</v>
      </c>
      <c r="Q2596" s="807">
        <v>131</v>
      </c>
      <c r="R2596" s="807">
        <v>22</v>
      </c>
      <c r="S2596" s="759" t="str">
        <f t="shared" si="80"/>
        <v>Juventud</v>
      </c>
      <c r="U2596" s="886"/>
      <c r="V2596" s="887"/>
      <c r="W2596" s="887"/>
      <c r="AI2596" s="806" t="s">
        <v>839</v>
      </c>
      <c r="AJ2596" s="807">
        <v>38</v>
      </c>
      <c r="AK2596" s="807">
        <v>4</v>
      </c>
      <c r="AL2596" s="759" t="str">
        <f t="shared" si="81"/>
        <v>Primera Infancia</v>
      </c>
    </row>
    <row r="2597" spans="1:38" ht="30">
      <c r="A2597" s="806" t="s">
        <v>916</v>
      </c>
      <c r="B2597" s="806" t="s">
        <v>818</v>
      </c>
      <c r="C2597" s="806" t="s">
        <v>788</v>
      </c>
      <c r="D2597" s="806" t="s">
        <v>789</v>
      </c>
      <c r="E2597" s="807">
        <v>6</v>
      </c>
      <c r="P2597" s="806" t="s">
        <v>835</v>
      </c>
      <c r="Q2597" s="807">
        <v>113</v>
      </c>
      <c r="R2597" s="807">
        <v>23</v>
      </c>
      <c r="S2597" s="759" t="str">
        <f t="shared" si="80"/>
        <v>Juventud</v>
      </c>
      <c r="U2597" s="886"/>
      <c r="V2597" s="887"/>
      <c r="W2597" s="887"/>
      <c r="AI2597" s="806" t="s">
        <v>839</v>
      </c>
      <c r="AJ2597" s="807">
        <v>37</v>
      </c>
      <c r="AK2597" s="807">
        <v>5</v>
      </c>
      <c r="AL2597" s="759" t="str">
        <f t="shared" si="81"/>
        <v>Primera Infancia</v>
      </c>
    </row>
    <row r="2598" spans="1:38" ht="15">
      <c r="A2598" s="806" t="s">
        <v>916</v>
      </c>
      <c r="B2598" s="806" t="s">
        <v>818</v>
      </c>
      <c r="C2598" s="806" t="s">
        <v>788</v>
      </c>
      <c r="D2598" s="806" t="s">
        <v>784</v>
      </c>
      <c r="E2598" s="807">
        <v>8</v>
      </c>
      <c r="P2598" s="806" t="s">
        <v>835</v>
      </c>
      <c r="Q2598" s="807">
        <v>104</v>
      </c>
      <c r="R2598" s="807">
        <v>24</v>
      </c>
      <c r="S2598" s="759" t="str">
        <f t="shared" si="80"/>
        <v>Juventud</v>
      </c>
      <c r="U2598" s="886"/>
      <c r="V2598" s="887"/>
      <c r="W2598" s="887"/>
      <c r="AI2598" s="806" t="s">
        <v>839</v>
      </c>
      <c r="AJ2598" s="807">
        <v>33</v>
      </c>
      <c r="AK2598" s="807">
        <v>6</v>
      </c>
      <c r="AL2598" s="759" t="str">
        <f t="shared" si="81"/>
        <v>Infancia</v>
      </c>
    </row>
    <row r="2599" spans="1:38" ht="15">
      <c r="A2599" s="806" t="s">
        <v>916</v>
      </c>
      <c r="B2599" s="806" t="s">
        <v>818</v>
      </c>
      <c r="C2599" s="806" t="s">
        <v>783</v>
      </c>
      <c r="D2599" s="806" t="s">
        <v>789</v>
      </c>
      <c r="E2599" s="807">
        <v>5</v>
      </c>
      <c r="P2599" s="806" t="s">
        <v>835</v>
      </c>
      <c r="Q2599" s="807">
        <v>113</v>
      </c>
      <c r="R2599" s="807">
        <v>25</v>
      </c>
      <c r="S2599" s="759" t="str">
        <f t="shared" si="80"/>
        <v>Juventud</v>
      </c>
      <c r="U2599" s="886"/>
      <c r="V2599" s="887"/>
      <c r="W2599" s="887"/>
      <c r="AI2599" s="806" t="s">
        <v>839</v>
      </c>
      <c r="AJ2599" s="807">
        <v>19</v>
      </c>
      <c r="AK2599" s="807">
        <v>7</v>
      </c>
      <c r="AL2599" s="759" t="str">
        <f t="shared" si="81"/>
        <v>Infancia</v>
      </c>
    </row>
    <row r="2600" spans="1:38" ht="15">
      <c r="A2600" s="806" t="s">
        <v>916</v>
      </c>
      <c r="B2600" s="806" t="s">
        <v>818</v>
      </c>
      <c r="C2600" s="806" t="s">
        <v>783</v>
      </c>
      <c r="D2600" s="806" t="s">
        <v>784</v>
      </c>
      <c r="E2600" s="807">
        <v>12</v>
      </c>
      <c r="P2600" s="806" t="s">
        <v>835</v>
      </c>
      <c r="Q2600" s="807">
        <v>112</v>
      </c>
      <c r="R2600" s="807">
        <v>26</v>
      </c>
      <c r="S2600" s="759" t="str">
        <f t="shared" si="80"/>
        <v>Juventud</v>
      </c>
      <c r="U2600" s="886"/>
      <c r="V2600" s="887"/>
      <c r="W2600" s="887"/>
      <c r="AI2600" s="806" t="s">
        <v>839</v>
      </c>
      <c r="AJ2600" s="807">
        <v>27</v>
      </c>
      <c r="AK2600" s="807">
        <v>8</v>
      </c>
      <c r="AL2600" s="759" t="str">
        <f t="shared" si="81"/>
        <v>Infancia</v>
      </c>
    </row>
    <row r="2601" spans="1:38" ht="15">
      <c r="A2601" s="806" t="s">
        <v>917</v>
      </c>
      <c r="B2601" s="806" t="s">
        <v>662</v>
      </c>
      <c r="C2601" s="806" t="s">
        <v>788</v>
      </c>
      <c r="D2601" s="806" t="s">
        <v>789</v>
      </c>
      <c r="E2601" s="807">
        <v>2707</v>
      </c>
      <c r="P2601" s="806" t="s">
        <v>835</v>
      </c>
      <c r="Q2601" s="807">
        <v>95</v>
      </c>
      <c r="R2601" s="807">
        <v>27</v>
      </c>
      <c r="S2601" s="759" t="str">
        <f t="shared" si="80"/>
        <v>Juventud</v>
      </c>
      <c r="U2601" s="886"/>
      <c r="V2601" s="887"/>
      <c r="W2601" s="887"/>
      <c r="AI2601" s="806" t="s">
        <v>839</v>
      </c>
      <c r="AJ2601" s="807">
        <v>23</v>
      </c>
      <c r="AK2601" s="807">
        <v>9</v>
      </c>
      <c r="AL2601" s="759" t="str">
        <f t="shared" si="81"/>
        <v>Infancia</v>
      </c>
    </row>
    <row r="2602" spans="1:38" ht="15">
      <c r="A2602" s="806" t="s">
        <v>917</v>
      </c>
      <c r="B2602" s="806" t="s">
        <v>662</v>
      </c>
      <c r="C2602" s="806" t="s">
        <v>788</v>
      </c>
      <c r="D2602" s="806" t="s">
        <v>784</v>
      </c>
      <c r="E2602" s="807">
        <v>2615</v>
      </c>
      <c r="P2602" s="806" t="s">
        <v>835</v>
      </c>
      <c r="Q2602" s="807">
        <v>96</v>
      </c>
      <c r="R2602" s="807">
        <v>28</v>
      </c>
      <c r="S2602" s="759" t="str">
        <f t="shared" si="80"/>
        <v>Juventud</v>
      </c>
      <c r="U2602" s="886"/>
      <c r="V2602" s="887"/>
      <c r="W2602" s="887"/>
      <c r="AI2602" s="806" t="s">
        <v>839</v>
      </c>
      <c r="AJ2602" s="807">
        <v>32</v>
      </c>
      <c r="AK2602" s="807">
        <v>10</v>
      </c>
      <c r="AL2602" s="759" t="str">
        <f t="shared" si="81"/>
        <v>Infancia</v>
      </c>
    </row>
    <row r="2603" spans="1:38" ht="15">
      <c r="A2603" s="806" t="s">
        <v>917</v>
      </c>
      <c r="B2603" s="806" t="s">
        <v>662</v>
      </c>
      <c r="C2603" s="806" t="s">
        <v>783</v>
      </c>
      <c r="D2603" s="806" t="s">
        <v>789</v>
      </c>
      <c r="E2603" s="807">
        <v>2965</v>
      </c>
      <c r="P2603" s="806" t="s">
        <v>835</v>
      </c>
      <c r="Q2603" s="807">
        <v>112</v>
      </c>
      <c r="R2603" s="807">
        <v>29</v>
      </c>
      <c r="S2603" s="759" t="str">
        <f t="shared" si="80"/>
        <v>Adulto</v>
      </c>
      <c r="U2603" s="886"/>
      <c r="V2603" s="887"/>
      <c r="W2603" s="887"/>
      <c r="AI2603" s="806" t="s">
        <v>839</v>
      </c>
      <c r="AJ2603" s="807">
        <v>32</v>
      </c>
      <c r="AK2603" s="807">
        <v>11</v>
      </c>
      <c r="AL2603" s="759" t="str">
        <f t="shared" si="81"/>
        <v>Infancia</v>
      </c>
    </row>
    <row r="2604" spans="1:38" ht="30">
      <c r="A2604" s="806" t="s">
        <v>917</v>
      </c>
      <c r="B2604" s="806" t="s">
        <v>662</v>
      </c>
      <c r="C2604" s="806" t="s">
        <v>783</v>
      </c>
      <c r="D2604" s="806" t="s">
        <v>784</v>
      </c>
      <c r="E2604" s="807">
        <v>2470</v>
      </c>
      <c r="P2604" s="806" t="s">
        <v>835</v>
      </c>
      <c r="Q2604" s="807">
        <v>105</v>
      </c>
      <c r="R2604" s="807">
        <v>30</v>
      </c>
      <c r="S2604" s="759" t="str">
        <f t="shared" si="80"/>
        <v>Adulto</v>
      </c>
      <c r="U2604" s="886"/>
      <c r="V2604" s="887"/>
      <c r="W2604" s="887"/>
      <c r="AI2604" s="806" t="s">
        <v>839</v>
      </c>
      <c r="AJ2604" s="807">
        <v>28</v>
      </c>
      <c r="AK2604" s="807">
        <v>12</v>
      </c>
      <c r="AL2604" s="759" t="str">
        <f t="shared" si="81"/>
        <v>Adolescente</v>
      </c>
    </row>
    <row r="2605" spans="1:38" ht="30">
      <c r="A2605" s="806" t="s">
        <v>917</v>
      </c>
      <c r="B2605" s="806" t="s">
        <v>666</v>
      </c>
      <c r="C2605" s="806" t="s">
        <v>788</v>
      </c>
      <c r="D2605" s="806" t="s">
        <v>789</v>
      </c>
      <c r="E2605" s="807">
        <v>571</v>
      </c>
      <c r="P2605" s="806" t="s">
        <v>835</v>
      </c>
      <c r="Q2605" s="807">
        <v>102</v>
      </c>
      <c r="R2605" s="807">
        <v>31</v>
      </c>
      <c r="S2605" s="759" t="str">
        <f t="shared" si="80"/>
        <v>Adulto</v>
      </c>
      <c r="U2605" s="886"/>
      <c r="V2605" s="887"/>
      <c r="W2605" s="887"/>
      <c r="AI2605" s="806" t="s">
        <v>839</v>
      </c>
      <c r="AJ2605" s="807">
        <v>24</v>
      </c>
      <c r="AK2605" s="807">
        <v>13</v>
      </c>
      <c r="AL2605" s="759" t="str">
        <f t="shared" si="81"/>
        <v>Adolescente</v>
      </c>
    </row>
    <row r="2606" spans="1:38" ht="30">
      <c r="A2606" s="806" t="s">
        <v>917</v>
      </c>
      <c r="B2606" s="806" t="s">
        <v>666</v>
      </c>
      <c r="C2606" s="806" t="s">
        <v>788</v>
      </c>
      <c r="D2606" s="806" t="s">
        <v>784</v>
      </c>
      <c r="E2606" s="807">
        <v>789</v>
      </c>
      <c r="P2606" s="806" t="s">
        <v>835</v>
      </c>
      <c r="Q2606" s="807">
        <v>101</v>
      </c>
      <c r="R2606" s="807">
        <v>32</v>
      </c>
      <c r="S2606" s="759" t="str">
        <f t="shared" si="80"/>
        <v>Adulto</v>
      </c>
      <c r="U2606" s="886"/>
      <c r="V2606" s="887"/>
      <c r="W2606" s="887"/>
      <c r="AI2606" s="806" t="s">
        <v>839</v>
      </c>
      <c r="AJ2606" s="807">
        <v>33</v>
      </c>
      <c r="AK2606" s="807">
        <v>14</v>
      </c>
      <c r="AL2606" s="759" t="str">
        <f t="shared" si="81"/>
        <v>Adolescente</v>
      </c>
    </row>
    <row r="2607" spans="1:38" ht="30">
      <c r="A2607" s="806" t="s">
        <v>917</v>
      </c>
      <c r="B2607" s="806" t="s">
        <v>666</v>
      </c>
      <c r="C2607" s="806" t="s">
        <v>783</v>
      </c>
      <c r="D2607" s="806" t="s">
        <v>789</v>
      </c>
      <c r="E2607" s="807">
        <v>663</v>
      </c>
      <c r="P2607" s="806" t="s">
        <v>835</v>
      </c>
      <c r="Q2607" s="807">
        <v>106</v>
      </c>
      <c r="R2607" s="807">
        <v>33</v>
      </c>
      <c r="S2607" s="759" t="str">
        <f t="shared" si="80"/>
        <v>Adulto</v>
      </c>
      <c r="U2607" s="886"/>
      <c r="V2607" s="887"/>
      <c r="W2607" s="887"/>
      <c r="AI2607" s="806" t="s">
        <v>839</v>
      </c>
      <c r="AJ2607" s="807">
        <v>34</v>
      </c>
      <c r="AK2607" s="807">
        <v>15</v>
      </c>
      <c r="AL2607" s="759" t="str">
        <f t="shared" si="81"/>
        <v>Adolescente</v>
      </c>
    </row>
    <row r="2608" spans="1:38" ht="30">
      <c r="A2608" s="806" t="s">
        <v>917</v>
      </c>
      <c r="B2608" s="806" t="s">
        <v>666</v>
      </c>
      <c r="C2608" s="806" t="s">
        <v>783</v>
      </c>
      <c r="D2608" s="806" t="s">
        <v>784</v>
      </c>
      <c r="E2608" s="807">
        <v>629</v>
      </c>
      <c r="P2608" s="806" t="s">
        <v>835</v>
      </c>
      <c r="Q2608" s="807">
        <v>110</v>
      </c>
      <c r="R2608" s="807">
        <v>34</v>
      </c>
      <c r="S2608" s="759" t="str">
        <f t="shared" si="80"/>
        <v>Adulto</v>
      </c>
      <c r="U2608" s="886"/>
      <c r="V2608" s="887"/>
      <c r="W2608" s="887"/>
      <c r="AI2608" s="806" t="s">
        <v>839</v>
      </c>
      <c r="AJ2608" s="807">
        <v>30</v>
      </c>
      <c r="AK2608" s="807">
        <v>16</v>
      </c>
      <c r="AL2608" s="759" t="str">
        <f t="shared" si="81"/>
        <v>Adolescente</v>
      </c>
    </row>
    <row r="2609" spans="1:38" ht="30">
      <c r="A2609" s="806" t="s">
        <v>917</v>
      </c>
      <c r="B2609" s="806" t="s">
        <v>669</v>
      </c>
      <c r="C2609" s="806" t="s">
        <v>788</v>
      </c>
      <c r="D2609" s="806" t="s">
        <v>789</v>
      </c>
      <c r="E2609" s="807">
        <v>1</v>
      </c>
      <c r="P2609" s="806" t="s">
        <v>835</v>
      </c>
      <c r="Q2609" s="807">
        <v>86</v>
      </c>
      <c r="R2609" s="807">
        <v>35</v>
      </c>
      <c r="S2609" s="759" t="str">
        <f t="shared" si="80"/>
        <v>Adulto</v>
      </c>
      <c r="U2609" s="886"/>
      <c r="V2609" s="887"/>
      <c r="W2609" s="887"/>
      <c r="AI2609" s="806" t="s">
        <v>839</v>
      </c>
      <c r="AJ2609" s="807">
        <v>31</v>
      </c>
      <c r="AK2609" s="807">
        <v>17</v>
      </c>
      <c r="AL2609" s="759" t="str">
        <f t="shared" si="81"/>
        <v>Adolescente</v>
      </c>
    </row>
    <row r="2610" spans="1:38" ht="15">
      <c r="A2610" s="806" t="s">
        <v>917</v>
      </c>
      <c r="B2610" s="806" t="s">
        <v>669</v>
      </c>
      <c r="C2610" s="806" t="s">
        <v>788</v>
      </c>
      <c r="D2610" s="806" t="s">
        <v>784</v>
      </c>
      <c r="E2610" s="807">
        <v>2</v>
      </c>
      <c r="P2610" s="806" t="s">
        <v>835</v>
      </c>
      <c r="Q2610" s="807">
        <v>82</v>
      </c>
      <c r="R2610" s="807">
        <v>36</v>
      </c>
      <c r="S2610" s="759" t="str">
        <f t="shared" si="80"/>
        <v>Adulto</v>
      </c>
      <c r="U2610" s="886"/>
      <c r="V2610" s="887"/>
      <c r="W2610" s="887"/>
      <c r="AI2610" s="806" t="s">
        <v>839</v>
      </c>
      <c r="AJ2610" s="807">
        <v>44</v>
      </c>
      <c r="AK2610" s="807">
        <v>18</v>
      </c>
      <c r="AL2610" s="759" t="str">
        <f t="shared" si="81"/>
        <v>Juventud</v>
      </c>
    </row>
    <row r="2611" spans="1:38" ht="15">
      <c r="A2611" s="806" t="s">
        <v>917</v>
      </c>
      <c r="B2611" s="806" t="s">
        <v>669</v>
      </c>
      <c r="C2611" s="806" t="s">
        <v>783</v>
      </c>
      <c r="D2611" s="806" t="s">
        <v>789</v>
      </c>
      <c r="E2611" s="807">
        <v>2</v>
      </c>
      <c r="P2611" s="806" t="s">
        <v>835</v>
      </c>
      <c r="Q2611" s="807">
        <v>84</v>
      </c>
      <c r="R2611" s="807">
        <v>37</v>
      </c>
      <c r="S2611" s="759" t="str">
        <f t="shared" si="80"/>
        <v>Adulto</v>
      </c>
      <c r="U2611" s="886"/>
      <c r="V2611" s="887"/>
      <c r="W2611" s="887"/>
      <c r="AI2611" s="806" t="s">
        <v>839</v>
      </c>
      <c r="AJ2611" s="807">
        <v>67</v>
      </c>
      <c r="AK2611" s="807">
        <v>19</v>
      </c>
      <c r="AL2611" s="759" t="str">
        <f t="shared" si="81"/>
        <v>Juventud</v>
      </c>
    </row>
    <row r="2612" spans="1:38" ht="15">
      <c r="A2612" s="806" t="s">
        <v>917</v>
      </c>
      <c r="B2612" s="806" t="s">
        <v>669</v>
      </c>
      <c r="C2612" s="806" t="s">
        <v>783</v>
      </c>
      <c r="D2612" s="806" t="s">
        <v>784</v>
      </c>
      <c r="E2612" s="807">
        <v>3</v>
      </c>
      <c r="P2612" s="806" t="s">
        <v>835</v>
      </c>
      <c r="Q2612" s="807">
        <v>88</v>
      </c>
      <c r="R2612" s="807">
        <v>38</v>
      </c>
      <c r="S2612" s="759" t="str">
        <f t="shared" si="80"/>
        <v>Adulto</v>
      </c>
      <c r="U2612" s="886"/>
      <c r="V2612" s="887"/>
      <c r="W2612" s="887"/>
      <c r="AI2612" s="806" t="s">
        <v>839</v>
      </c>
      <c r="AJ2612" s="807">
        <v>74</v>
      </c>
      <c r="AK2612" s="807">
        <v>20</v>
      </c>
      <c r="AL2612" s="759" t="str">
        <f t="shared" si="81"/>
        <v>Juventud</v>
      </c>
    </row>
    <row r="2613" spans="1:38" ht="15">
      <c r="A2613" s="806" t="s">
        <v>917</v>
      </c>
      <c r="B2613" s="806" t="s">
        <v>787</v>
      </c>
      <c r="C2613" s="806" t="s">
        <v>788</v>
      </c>
      <c r="D2613" s="806" t="s">
        <v>789</v>
      </c>
      <c r="E2613" s="807">
        <v>1</v>
      </c>
      <c r="P2613" s="806" t="s">
        <v>835</v>
      </c>
      <c r="Q2613" s="807">
        <v>95</v>
      </c>
      <c r="R2613" s="807">
        <v>39</v>
      </c>
      <c r="S2613" s="759" t="str">
        <f t="shared" si="80"/>
        <v>Adulto</v>
      </c>
      <c r="U2613" s="886"/>
      <c r="V2613" s="887"/>
      <c r="W2613" s="887"/>
      <c r="AI2613" s="806" t="s">
        <v>839</v>
      </c>
      <c r="AJ2613" s="807">
        <v>82</v>
      </c>
      <c r="AK2613" s="807">
        <v>21</v>
      </c>
      <c r="AL2613" s="759" t="str">
        <f t="shared" si="81"/>
        <v>Juventud</v>
      </c>
    </row>
    <row r="2614" spans="1:38" ht="15">
      <c r="A2614" s="806" t="s">
        <v>917</v>
      </c>
      <c r="B2614" s="806" t="s">
        <v>787</v>
      </c>
      <c r="C2614" s="806" t="s">
        <v>788</v>
      </c>
      <c r="D2614" s="806" t="s">
        <v>784</v>
      </c>
      <c r="E2614" s="807">
        <v>4</v>
      </c>
      <c r="P2614" s="806" t="s">
        <v>835</v>
      </c>
      <c r="Q2614" s="807">
        <v>113</v>
      </c>
      <c r="R2614" s="807">
        <v>40</v>
      </c>
      <c r="S2614" s="759" t="str">
        <f t="shared" si="80"/>
        <v>Adulto</v>
      </c>
      <c r="U2614" s="886"/>
      <c r="V2614" s="887"/>
      <c r="W2614" s="887"/>
      <c r="AI2614" s="806" t="s">
        <v>839</v>
      </c>
      <c r="AJ2614" s="807">
        <v>93</v>
      </c>
      <c r="AK2614" s="807">
        <v>22</v>
      </c>
      <c r="AL2614" s="759" t="str">
        <f t="shared" si="81"/>
        <v>Juventud</v>
      </c>
    </row>
    <row r="2615" spans="1:38" ht="15">
      <c r="A2615" s="806" t="s">
        <v>917</v>
      </c>
      <c r="B2615" s="806" t="s">
        <v>787</v>
      </c>
      <c r="C2615" s="806" t="s">
        <v>783</v>
      </c>
      <c r="D2615" s="806" t="s">
        <v>789</v>
      </c>
      <c r="E2615" s="807">
        <v>2</v>
      </c>
      <c r="P2615" s="806" t="s">
        <v>835</v>
      </c>
      <c r="Q2615" s="807">
        <v>102</v>
      </c>
      <c r="R2615" s="807">
        <v>41</v>
      </c>
      <c r="S2615" s="759" t="str">
        <f t="shared" si="80"/>
        <v>Adulto</v>
      </c>
      <c r="U2615" s="886"/>
      <c r="V2615" s="887"/>
      <c r="W2615" s="887"/>
      <c r="AI2615" s="806" t="s">
        <v>839</v>
      </c>
      <c r="AJ2615" s="807">
        <v>88</v>
      </c>
      <c r="AK2615" s="807">
        <v>23</v>
      </c>
      <c r="AL2615" s="759" t="str">
        <f t="shared" si="81"/>
        <v>Juventud</v>
      </c>
    </row>
    <row r="2616" spans="1:38" ht="15">
      <c r="A2616" s="806" t="s">
        <v>917</v>
      </c>
      <c r="B2616" s="806" t="s">
        <v>787</v>
      </c>
      <c r="C2616" s="806" t="s">
        <v>783</v>
      </c>
      <c r="D2616" s="806" t="s">
        <v>784</v>
      </c>
      <c r="E2616" s="807">
        <v>3</v>
      </c>
      <c r="P2616" s="806" t="s">
        <v>835</v>
      </c>
      <c r="Q2616" s="807">
        <v>101</v>
      </c>
      <c r="R2616" s="807">
        <v>42</v>
      </c>
      <c r="S2616" s="759" t="str">
        <f t="shared" si="80"/>
        <v>Adulto</v>
      </c>
      <c r="U2616" s="886"/>
      <c r="V2616" s="887"/>
      <c r="W2616" s="887"/>
      <c r="AI2616" s="806" t="s">
        <v>839</v>
      </c>
      <c r="AJ2616" s="807">
        <v>87</v>
      </c>
      <c r="AK2616" s="807">
        <v>24</v>
      </c>
      <c r="AL2616" s="759" t="str">
        <f t="shared" si="81"/>
        <v>Juventud</v>
      </c>
    </row>
    <row r="2617" spans="1:38" ht="15">
      <c r="A2617" s="806" t="s">
        <v>917</v>
      </c>
      <c r="B2617" s="806" t="s">
        <v>792</v>
      </c>
      <c r="C2617" s="806" t="s">
        <v>783</v>
      </c>
      <c r="D2617" s="806" t="s">
        <v>784</v>
      </c>
      <c r="E2617" s="807">
        <v>2</v>
      </c>
      <c r="P2617" s="806" t="s">
        <v>835</v>
      </c>
      <c r="Q2617" s="807">
        <v>89</v>
      </c>
      <c r="R2617" s="807">
        <v>43</v>
      </c>
      <c r="S2617" s="759" t="str">
        <f t="shared" si="80"/>
        <v>Adulto</v>
      </c>
      <c r="U2617" s="886"/>
      <c r="V2617" s="887"/>
      <c r="W2617" s="887"/>
      <c r="AI2617" s="806" t="s">
        <v>839</v>
      </c>
      <c r="AJ2617" s="807">
        <v>71</v>
      </c>
      <c r="AK2617" s="807">
        <v>25</v>
      </c>
      <c r="AL2617" s="759" t="str">
        <f t="shared" si="81"/>
        <v>Juventud</v>
      </c>
    </row>
    <row r="2618" spans="1:38" ht="15">
      <c r="A2618" s="806" t="s">
        <v>917</v>
      </c>
      <c r="B2618" s="806" t="s">
        <v>815</v>
      </c>
      <c r="C2618" s="806" t="s">
        <v>788</v>
      </c>
      <c r="D2618" s="806" t="s">
        <v>789</v>
      </c>
      <c r="E2618" s="807">
        <v>3054</v>
      </c>
      <c r="P2618" s="806" t="s">
        <v>835</v>
      </c>
      <c r="Q2618" s="807">
        <v>82</v>
      </c>
      <c r="R2618" s="807">
        <v>44</v>
      </c>
      <c r="S2618" s="759" t="str">
        <f t="shared" si="80"/>
        <v>Adulto</v>
      </c>
      <c r="U2618" s="886"/>
      <c r="V2618" s="887"/>
      <c r="W2618" s="887"/>
      <c r="AI2618" s="806" t="s">
        <v>839</v>
      </c>
      <c r="AJ2618" s="807">
        <v>76</v>
      </c>
      <c r="AK2618" s="807">
        <v>26</v>
      </c>
      <c r="AL2618" s="759" t="str">
        <f t="shared" si="81"/>
        <v>Juventud</v>
      </c>
    </row>
    <row r="2619" spans="1:38" ht="15">
      <c r="A2619" s="806" t="s">
        <v>917</v>
      </c>
      <c r="B2619" s="806" t="s">
        <v>815</v>
      </c>
      <c r="C2619" s="806" t="s">
        <v>788</v>
      </c>
      <c r="D2619" s="806" t="s">
        <v>784</v>
      </c>
      <c r="E2619" s="807">
        <v>1934</v>
      </c>
      <c r="P2619" s="806" t="s">
        <v>835</v>
      </c>
      <c r="Q2619" s="807">
        <v>86</v>
      </c>
      <c r="R2619" s="807">
        <v>45</v>
      </c>
      <c r="S2619" s="759" t="str">
        <f t="shared" si="80"/>
        <v>Adulto</v>
      </c>
      <c r="U2619" s="886"/>
      <c r="V2619" s="887"/>
      <c r="W2619" s="887"/>
      <c r="AI2619" s="806" t="s">
        <v>839</v>
      </c>
      <c r="AJ2619" s="807">
        <v>75</v>
      </c>
      <c r="AK2619" s="807">
        <v>27</v>
      </c>
      <c r="AL2619" s="759" t="str">
        <f t="shared" si="81"/>
        <v>Juventud</v>
      </c>
    </row>
    <row r="2620" spans="1:38" ht="15">
      <c r="A2620" s="806" t="s">
        <v>917</v>
      </c>
      <c r="B2620" s="806" t="s">
        <v>815</v>
      </c>
      <c r="C2620" s="806" t="s">
        <v>783</v>
      </c>
      <c r="D2620" s="806" t="s">
        <v>789</v>
      </c>
      <c r="E2620" s="807">
        <v>2851</v>
      </c>
      <c r="P2620" s="806" t="s">
        <v>835</v>
      </c>
      <c r="Q2620" s="807">
        <v>87</v>
      </c>
      <c r="R2620" s="807">
        <v>46</v>
      </c>
      <c r="S2620" s="759" t="str">
        <f t="shared" si="80"/>
        <v>Adulto</v>
      </c>
      <c r="U2620" s="886"/>
      <c r="V2620" s="887"/>
      <c r="W2620" s="887"/>
      <c r="AI2620" s="806" t="s">
        <v>839</v>
      </c>
      <c r="AJ2620" s="807">
        <v>63</v>
      </c>
      <c r="AK2620" s="807">
        <v>28</v>
      </c>
      <c r="AL2620" s="759" t="str">
        <f t="shared" si="81"/>
        <v>Juventud</v>
      </c>
    </row>
    <row r="2621" spans="1:38" ht="15">
      <c r="A2621" s="806" t="s">
        <v>917</v>
      </c>
      <c r="B2621" s="806" t="s">
        <v>815</v>
      </c>
      <c r="C2621" s="806" t="s">
        <v>783</v>
      </c>
      <c r="D2621" s="806" t="s">
        <v>784</v>
      </c>
      <c r="E2621" s="807">
        <v>1760</v>
      </c>
      <c r="P2621" s="806" t="s">
        <v>835</v>
      </c>
      <c r="Q2621" s="807">
        <v>81</v>
      </c>
      <c r="R2621" s="807">
        <v>47</v>
      </c>
      <c r="S2621" s="759" t="str">
        <f t="shared" si="80"/>
        <v>Adulto</v>
      </c>
      <c r="U2621" s="886"/>
      <c r="V2621" s="887"/>
      <c r="W2621" s="887"/>
      <c r="AI2621" s="806" t="s">
        <v>839</v>
      </c>
      <c r="AJ2621" s="807">
        <v>66</v>
      </c>
      <c r="AK2621" s="807">
        <v>29</v>
      </c>
      <c r="AL2621" s="759" t="str">
        <f t="shared" si="81"/>
        <v>Adulto</v>
      </c>
    </row>
    <row r="2622" spans="1:38" ht="15">
      <c r="A2622" s="806" t="s">
        <v>917</v>
      </c>
      <c r="B2622" s="806" t="s">
        <v>818</v>
      </c>
      <c r="C2622" s="806" t="s">
        <v>788</v>
      </c>
      <c r="D2622" s="806" t="s">
        <v>789</v>
      </c>
      <c r="E2622" s="807">
        <v>1</v>
      </c>
      <c r="P2622" s="806" t="s">
        <v>835</v>
      </c>
      <c r="Q2622" s="807">
        <v>74</v>
      </c>
      <c r="R2622" s="807">
        <v>48</v>
      </c>
      <c r="S2622" s="759" t="str">
        <f t="shared" si="80"/>
        <v>Adulto</v>
      </c>
      <c r="U2622" s="886"/>
      <c r="V2622" s="887"/>
      <c r="W2622" s="887"/>
      <c r="AI2622" s="806" t="s">
        <v>839</v>
      </c>
      <c r="AJ2622" s="807">
        <v>61</v>
      </c>
      <c r="AK2622" s="807">
        <v>30</v>
      </c>
      <c r="AL2622" s="759" t="str">
        <f t="shared" si="81"/>
        <v>Adulto</v>
      </c>
    </row>
    <row r="2623" spans="1:38" ht="15">
      <c r="A2623" s="806" t="s">
        <v>917</v>
      </c>
      <c r="B2623" s="806" t="s">
        <v>818</v>
      </c>
      <c r="C2623" s="806" t="s">
        <v>788</v>
      </c>
      <c r="D2623" s="806" t="s">
        <v>784</v>
      </c>
      <c r="E2623" s="807">
        <v>12</v>
      </c>
      <c r="P2623" s="806" t="s">
        <v>835</v>
      </c>
      <c r="Q2623" s="807">
        <v>76</v>
      </c>
      <c r="R2623" s="807">
        <v>49</v>
      </c>
      <c r="S2623" s="759" t="str">
        <f t="shared" si="80"/>
        <v>Adulto</v>
      </c>
      <c r="U2623" s="886"/>
      <c r="V2623" s="887"/>
      <c r="W2623" s="887"/>
      <c r="AI2623" s="806" t="s">
        <v>839</v>
      </c>
      <c r="AJ2623" s="807">
        <v>62</v>
      </c>
      <c r="AK2623" s="807">
        <v>31</v>
      </c>
      <c r="AL2623" s="759" t="str">
        <f t="shared" si="81"/>
        <v>Adulto</v>
      </c>
    </row>
    <row r="2624" spans="1:38" ht="15">
      <c r="A2624" s="806" t="s">
        <v>917</v>
      </c>
      <c r="B2624" s="806" t="s">
        <v>818</v>
      </c>
      <c r="C2624" s="806" t="s">
        <v>783</v>
      </c>
      <c r="D2624" s="806" t="s">
        <v>784</v>
      </c>
      <c r="E2624" s="807">
        <v>13</v>
      </c>
      <c r="P2624" s="806" t="s">
        <v>835</v>
      </c>
      <c r="Q2624" s="807">
        <v>71</v>
      </c>
      <c r="R2624" s="807">
        <v>50</v>
      </c>
      <c r="S2624" s="759" t="str">
        <f t="shared" si="80"/>
        <v>Adulto</v>
      </c>
      <c r="U2624" s="886"/>
      <c r="V2624" s="887"/>
      <c r="W2624" s="887"/>
      <c r="AI2624" s="806" t="s">
        <v>839</v>
      </c>
      <c r="AJ2624" s="807">
        <v>55</v>
      </c>
      <c r="AK2624" s="807">
        <v>32</v>
      </c>
      <c r="AL2624" s="759" t="str">
        <f t="shared" si="81"/>
        <v>Adulto</v>
      </c>
    </row>
    <row r="2625" spans="1:38" ht="15">
      <c r="A2625" s="806" t="s">
        <v>918</v>
      </c>
      <c r="B2625" s="806" t="s">
        <v>662</v>
      </c>
      <c r="C2625" s="806" t="s">
        <v>788</v>
      </c>
      <c r="D2625" s="806" t="s">
        <v>789</v>
      </c>
      <c r="E2625" s="807">
        <v>1414</v>
      </c>
      <c r="P2625" s="806" t="s">
        <v>835</v>
      </c>
      <c r="Q2625" s="807">
        <v>82</v>
      </c>
      <c r="R2625" s="807">
        <v>51</v>
      </c>
      <c r="S2625" s="759" t="str">
        <f t="shared" si="80"/>
        <v>Adulto</v>
      </c>
      <c r="U2625" s="886"/>
      <c r="V2625" s="887"/>
      <c r="W2625" s="887"/>
      <c r="AI2625" s="806" t="s">
        <v>839</v>
      </c>
      <c r="AJ2625" s="807">
        <v>64</v>
      </c>
      <c r="AK2625" s="807">
        <v>33</v>
      </c>
      <c r="AL2625" s="759" t="str">
        <f t="shared" si="81"/>
        <v>Adulto</v>
      </c>
    </row>
    <row r="2626" spans="1:38" ht="15">
      <c r="A2626" s="806" t="s">
        <v>918</v>
      </c>
      <c r="B2626" s="806" t="s">
        <v>662</v>
      </c>
      <c r="C2626" s="806" t="s">
        <v>788</v>
      </c>
      <c r="D2626" s="806" t="s">
        <v>784</v>
      </c>
      <c r="E2626" s="807">
        <v>1270</v>
      </c>
      <c r="P2626" s="806" t="s">
        <v>835</v>
      </c>
      <c r="Q2626" s="807">
        <v>77</v>
      </c>
      <c r="R2626" s="807">
        <v>52</v>
      </c>
      <c r="S2626" s="759" t="str">
        <f t="shared" si="80"/>
        <v>Adulto</v>
      </c>
      <c r="U2626" s="886"/>
      <c r="V2626" s="887"/>
      <c r="W2626" s="887"/>
      <c r="AI2626" s="806" t="s">
        <v>839</v>
      </c>
      <c r="AJ2626" s="807">
        <v>53</v>
      </c>
      <c r="AK2626" s="807">
        <v>34</v>
      </c>
      <c r="AL2626" s="759" t="str">
        <f t="shared" si="81"/>
        <v>Adulto</v>
      </c>
    </row>
    <row r="2627" spans="1:38" ht="15">
      <c r="A2627" s="806" t="s">
        <v>918</v>
      </c>
      <c r="B2627" s="806" t="s">
        <v>662</v>
      </c>
      <c r="C2627" s="806" t="s">
        <v>783</v>
      </c>
      <c r="D2627" s="806" t="s">
        <v>789</v>
      </c>
      <c r="E2627" s="807">
        <v>1454</v>
      </c>
      <c r="P2627" s="806" t="s">
        <v>835</v>
      </c>
      <c r="Q2627" s="807">
        <v>66</v>
      </c>
      <c r="R2627" s="807">
        <v>53</v>
      </c>
      <c r="S2627" s="759" t="str">
        <f t="shared" ref="S2627:S2690" si="82">IF(P2627=0,"",IF(AND(R2627&gt;=0,R2627&lt;=5),"Primera Infancia",IF(AND(R2627&gt;=6,R2627&lt;=11),"Infancia",IF(AND(R2627&gt;=12,R2627&lt;=17),"Adolescente",IF(AND(R2627&gt;=18,R2627&lt;=28),"Juventud",IF(AND(R2627&gt;=29,R2627&lt;=59),"Adulto","Vejez"))))))</f>
        <v>Adulto</v>
      </c>
      <c r="U2627" s="886"/>
      <c r="V2627" s="887"/>
      <c r="W2627" s="887"/>
      <c r="AI2627" s="806" t="s">
        <v>839</v>
      </c>
      <c r="AJ2627" s="807">
        <v>47</v>
      </c>
      <c r="AK2627" s="807">
        <v>35</v>
      </c>
      <c r="AL2627" s="759" t="str">
        <f t="shared" ref="AL2627:AL2690" si="83">IF(AI2627=0,"",IF(AND(AK2627&gt;=0,AK2627&lt;=5),"Primera Infancia",IF(AND(AK2627&gt;=6,AK2627&lt;=11),"Infancia",IF(AND(AK2627&gt;=12,AK2627&lt;=17),"Adolescente",IF(AND(AK2627&gt;=18,AK2627&lt;=28),"Juventud",IF(AND(AK2627&gt;=29,AK2627&lt;=59),"Adulto","Vejez"))))))</f>
        <v>Adulto</v>
      </c>
    </row>
    <row r="2628" spans="1:38" ht="15">
      <c r="A2628" s="806" t="s">
        <v>918</v>
      </c>
      <c r="B2628" s="806" t="s">
        <v>662</v>
      </c>
      <c r="C2628" s="806" t="s">
        <v>783</v>
      </c>
      <c r="D2628" s="806" t="s">
        <v>784</v>
      </c>
      <c r="E2628" s="807">
        <v>1230</v>
      </c>
      <c r="P2628" s="806" t="s">
        <v>835</v>
      </c>
      <c r="Q2628" s="807">
        <v>75</v>
      </c>
      <c r="R2628" s="807">
        <v>54</v>
      </c>
      <c r="S2628" s="759" t="str">
        <f t="shared" si="82"/>
        <v>Adulto</v>
      </c>
      <c r="U2628" s="886"/>
      <c r="V2628" s="887"/>
      <c r="W2628" s="887"/>
      <c r="AI2628" s="806" t="s">
        <v>839</v>
      </c>
      <c r="AJ2628" s="807">
        <v>55</v>
      </c>
      <c r="AK2628" s="807">
        <v>36</v>
      </c>
      <c r="AL2628" s="759" t="str">
        <f t="shared" si="83"/>
        <v>Adulto</v>
      </c>
    </row>
    <row r="2629" spans="1:38" ht="15">
      <c r="A2629" s="806" t="s">
        <v>918</v>
      </c>
      <c r="B2629" s="806" t="s">
        <v>666</v>
      </c>
      <c r="C2629" s="806" t="s">
        <v>788</v>
      </c>
      <c r="D2629" s="806" t="s">
        <v>789</v>
      </c>
      <c r="E2629" s="807">
        <v>285</v>
      </c>
      <c r="P2629" s="806" t="s">
        <v>835</v>
      </c>
      <c r="Q2629" s="807">
        <v>75</v>
      </c>
      <c r="R2629" s="807">
        <v>55</v>
      </c>
      <c r="S2629" s="759" t="str">
        <f t="shared" si="82"/>
        <v>Adulto</v>
      </c>
      <c r="U2629" s="886"/>
      <c r="V2629" s="887"/>
      <c r="W2629" s="887"/>
      <c r="AI2629" s="806" t="s">
        <v>839</v>
      </c>
      <c r="AJ2629" s="807">
        <v>29</v>
      </c>
      <c r="AK2629" s="807">
        <v>37</v>
      </c>
      <c r="AL2629" s="759" t="str">
        <f t="shared" si="83"/>
        <v>Adulto</v>
      </c>
    </row>
    <row r="2630" spans="1:38" ht="15">
      <c r="A2630" s="806" t="s">
        <v>918</v>
      </c>
      <c r="B2630" s="806" t="s">
        <v>666</v>
      </c>
      <c r="C2630" s="806" t="s">
        <v>788</v>
      </c>
      <c r="D2630" s="806" t="s">
        <v>784</v>
      </c>
      <c r="E2630" s="807">
        <v>264</v>
      </c>
      <c r="P2630" s="806" t="s">
        <v>835</v>
      </c>
      <c r="Q2630" s="807">
        <v>84</v>
      </c>
      <c r="R2630" s="807">
        <v>56</v>
      </c>
      <c r="S2630" s="759" t="str">
        <f t="shared" si="82"/>
        <v>Adulto</v>
      </c>
      <c r="U2630" s="886"/>
      <c r="V2630" s="887"/>
      <c r="W2630" s="887"/>
      <c r="AI2630" s="806" t="s">
        <v>839</v>
      </c>
      <c r="AJ2630" s="807">
        <v>42</v>
      </c>
      <c r="AK2630" s="807">
        <v>38</v>
      </c>
      <c r="AL2630" s="759" t="str">
        <f t="shared" si="83"/>
        <v>Adulto</v>
      </c>
    </row>
    <row r="2631" spans="1:38" ht="15">
      <c r="A2631" s="806" t="s">
        <v>918</v>
      </c>
      <c r="B2631" s="806" t="s">
        <v>666</v>
      </c>
      <c r="C2631" s="806" t="s">
        <v>783</v>
      </c>
      <c r="D2631" s="806" t="s">
        <v>789</v>
      </c>
      <c r="E2631" s="807">
        <v>347</v>
      </c>
      <c r="P2631" s="806" t="s">
        <v>835</v>
      </c>
      <c r="Q2631" s="807">
        <v>63</v>
      </c>
      <c r="R2631" s="807">
        <v>57</v>
      </c>
      <c r="S2631" s="759" t="str">
        <f t="shared" si="82"/>
        <v>Adulto</v>
      </c>
      <c r="U2631" s="886"/>
      <c r="V2631" s="887"/>
      <c r="W2631" s="887"/>
      <c r="AI2631" s="806" t="s">
        <v>839</v>
      </c>
      <c r="AJ2631" s="807">
        <v>42</v>
      </c>
      <c r="AK2631" s="807">
        <v>39</v>
      </c>
      <c r="AL2631" s="759" t="str">
        <f t="shared" si="83"/>
        <v>Adulto</v>
      </c>
    </row>
    <row r="2632" spans="1:38" ht="15">
      <c r="A2632" s="806" t="s">
        <v>918</v>
      </c>
      <c r="B2632" s="806" t="s">
        <v>666</v>
      </c>
      <c r="C2632" s="806" t="s">
        <v>783</v>
      </c>
      <c r="D2632" s="806" t="s">
        <v>784</v>
      </c>
      <c r="E2632" s="807">
        <v>294</v>
      </c>
      <c r="P2632" s="806" t="s">
        <v>835</v>
      </c>
      <c r="Q2632" s="807">
        <v>63</v>
      </c>
      <c r="R2632" s="807">
        <v>58</v>
      </c>
      <c r="S2632" s="759" t="str">
        <f t="shared" si="82"/>
        <v>Adulto</v>
      </c>
      <c r="U2632" s="886"/>
      <c r="V2632" s="887"/>
      <c r="W2632" s="887"/>
      <c r="AI2632" s="806" t="s">
        <v>839</v>
      </c>
      <c r="AJ2632" s="807">
        <v>55</v>
      </c>
      <c r="AK2632" s="807">
        <v>40</v>
      </c>
      <c r="AL2632" s="759" t="str">
        <f t="shared" si="83"/>
        <v>Adulto</v>
      </c>
    </row>
    <row r="2633" spans="1:38" ht="15">
      <c r="A2633" s="806" t="s">
        <v>918</v>
      </c>
      <c r="B2633" s="806" t="s">
        <v>669</v>
      </c>
      <c r="C2633" s="806" t="s">
        <v>783</v>
      </c>
      <c r="D2633" s="806" t="s">
        <v>789</v>
      </c>
      <c r="E2633" s="807">
        <v>1</v>
      </c>
      <c r="P2633" s="806" t="s">
        <v>835</v>
      </c>
      <c r="Q2633" s="807">
        <v>63</v>
      </c>
      <c r="R2633" s="807">
        <v>59</v>
      </c>
      <c r="S2633" s="759" t="str">
        <f t="shared" si="82"/>
        <v>Adulto</v>
      </c>
      <c r="U2633" s="886"/>
      <c r="V2633" s="887"/>
      <c r="W2633" s="887"/>
      <c r="AI2633" s="806" t="s">
        <v>839</v>
      </c>
      <c r="AJ2633" s="807">
        <v>43</v>
      </c>
      <c r="AK2633" s="807">
        <v>41</v>
      </c>
      <c r="AL2633" s="759" t="str">
        <f t="shared" si="83"/>
        <v>Adulto</v>
      </c>
    </row>
    <row r="2634" spans="1:38" ht="15">
      <c r="A2634" s="806" t="s">
        <v>918</v>
      </c>
      <c r="B2634" s="806" t="s">
        <v>787</v>
      </c>
      <c r="C2634" s="806" t="s">
        <v>788</v>
      </c>
      <c r="D2634" s="806" t="s">
        <v>789</v>
      </c>
      <c r="E2634" s="807">
        <v>3</v>
      </c>
      <c r="P2634" s="806" t="s">
        <v>835</v>
      </c>
      <c r="Q2634" s="807">
        <v>61</v>
      </c>
      <c r="R2634" s="807">
        <v>60</v>
      </c>
      <c r="S2634" s="759" t="str">
        <f t="shared" si="82"/>
        <v>Vejez</v>
      </c>
      <c r="U2634" s="886"/>
      <c r="V2634" s="887"/>
      <c r="W2634" s="887"/>
      <c r="AI2634" s="806" t="s">
        <v>839</v>
      </c>
      <c r="AJ2634" s="807">
        <v>39</v>
      </c>
      <c r="AK2634" s="807">
        <v>42</v>
      </c>
      <c r="AL2634" s="759" t="str">
        <f t="shared" si="83"/>
        <v>Adulto</v>
      </c>
    </row>
    <row r="2635" spans="1:38" ht="15">
      <c r="A2635" s="806" t="s">
        <v>918</v>
      </c>
      <c r="B2635" s="806" t="s">
        <v>787</v>
      </c>
      <c r="C2635" s="806" t="s">
        <v>788</v>
      </c>
      <c r="D2635" s="806" t="s">
        <v>784</v>
      </c>
      <c r="E2635" s="807">
        <v>8</v>
      </c>
      <c r="P2635" s="806" t="s">
        <v>835</v>
      </c>
      <c r="Q2635" s="807">
        <v>67</v>
      </c>
      <c r="R2635" s="807">
        <v>61</v>
      </c>
      <c r="S2635" s="759" t="str">
        <f t="shared" si="82"/>
        <v>Vejez</v>
      </c>
      <c r="U2635" s="886"/>
      <c r="V2635" s="887"/>
      <c r="W2635" s="887"/>
      <c r="AI2635" s="806" t="s">
        <v>839</v>
      </c>
      <c r="AJ2635" s="807">
        <v>37</v>
      </c>
      <c r="AK2635" s="807">
        <v>43</v>
      </c>
      <c r="AL2635" s="759" t="str">
        <f t="shared" si="83"/>
        <v>Adulto</v>
      </c>
    </row>
    <row r="2636" spans="1:38" ht="15">
      <c r="A2636" s="806" t="s">
        <v>918</v>
      </c>
      <c r="B2636" s="806" t="s">
        <v>787</v>
      </c>
      <c r="C2636" s="806" t="s">
        <v>783</v>
      </c>
      <c r="D2636" s="806" t="s">
        <v>789</v>
      </c>
      <c r="E2636" s="807">
        <v>5</v>
      </c>
      <c r="P2636" s="806" t="s">
        <v>835</v>
      </c>
      <c r="Q2636" s="807">
        <v>39</v>
      </c>
      <c r="R2636" s="807">
        <v>62</v>
      </c>
      <c r="S2636" s="759" t="str">
        <f t="shared" si="82"/>
        <v>Vejez</v>
      </c>
      <c r="U2636" s="886"/>
      <c r="V2636" s="887"/>
      <c r="W2636" s="887"/>
      <c r="AI2636" s="806" t="s">
        <v>839</v>
      </c>
      <c r="AJ2636" s="807">
        <v>26</v>
      </c>
      <c r="AK2636" s="807">
        <v>44</v>
      </c>
      <c r="AL2636" s="759" t="str">
        <f t="shared" si="83"/>
        <v>Adulto</v>
      </c>
    </row>
    <row r="2637" spans="1:38" ht="15">
      <c r="A2637" s="806" t="s">
        <v>918</v>
      </c>
      <c r="B2637" s="806" t="s">
        <v>787</v>
      </c>
      <c r="C2637" s="806" t="s">
        <v>783</v>
      </c>
      <c r="D2637" s="806" t="s">
        <v>784</v>
      </c>
      <c r="E2637" s="807">
        <v>21</v>
      </c>
      <c r="P2637" s="806" t="s">
        <v>835</v>
      </c>
      <c r="Q2637" s="807">
        <v>56</v>
      </c>
      <c r="R2637" s="807">
        <v>63</v>
      </c>
      <c r="S2637" s="759" t="str">
        <f t="shared" si="82"/>
        <v>Vejez</v>
      </c>
      <c r="U2637" s="886"/>
      <c r="V2637" s="887"/>
      <c r="W2637" s="887"/>
      <c r="AI2637" s="806" t="s">
        <v>839</v>
      </c>
      <c r="AJ2637" s="807">
        <v>34</v>
      </c>
      <c r="AK2637" s="807">
        <v>45</v>
      </c>
      <c r="AL2637" s="759" t="str">
        <f t="shared" si="83"/>
        <v>Adulto</v>
      </c>
    </row>
    <row r="2638" spans="1:38" ht="15">
      <c r="A2638" s="806" t="s">
        <v>918</v>
      </c>
      <c r="B2638" s="806" t="s">
        <v>792</v>
      </c>
      <c r="C2638" s="806" t="s">
        <v>788</v>
      </c>
      <c r="D2638" s="806" t="s">
        <v>784</v>
      </c>
      <c r="E2638" s="807">
        <v>2</v>
      </c>
      <c r="P2638" s="806" t="s">
        <v>835</v>
      </c>
      <c r="Q2638" s="807">
        <v>41</v>
      </c>
      <c r="R2638" s="807">
        <v>64</v>
      </c>
      <c r="S2638" s="759" t="str">
        <f t="shared" si="82"/>
        <v>Vejez</v>
      </c>
      <c r="U2638" s="886"/>
      <c r="V2638" s="887"/>
      <c r="W2638" s="887"/>
      <c r="AI2638" s="806" t="s">
        <v>839</v>
      </c>
      <c r="AJ2638" s="807">
        <v>27</v>
      </c>
      <c r="AK2638" s="807">
        <v>46</v>
      </c>
      <c r="AL2638" s="759" t="str">
        <f t="shared" si="83"/>
        <v>Adulto</v>
      </c>
    </row>
    <row r="2639" spans="1:38" ht="15">
      <c r="A2639" s="806" t="s">
        <v>918</v>
      </c>
      <c r="B2639" s="806" t="s">
        <v>792</v>
      </c>
      <c r="C2639" s="806" t="s">
        <v>783</v>
      </c>
      <c r="D2639" s="806" t="s">
        <v>784</v>
      </c>
      <c r="E2639" s="807">
        <v>3</v>
      </c>
      <c r="P2639" s="806" t="s">
        <v>835</v>
      </c>
      <c r="Q2639" s="807">
        <v>53</v>
      </c>
      <c r="R2639" s="807">
        <v>65</v>
      </c>
      <c r="S2639" s="759" t="str">
        <f t="shared" si="82"/>
        <v>Vejez</v>
      </c>
      <c r="U2639" s="886"/>
      <c r="V2639" s="887"/>
      <c r="W2639" s="887"/>
      <c r="AI2639" s="806" t="s">
        <v>839</v>
      </c>
      <c r="AJ2639" s="807">
        <v>29</v>
      </c>
      <c r="AK2639" s="807">
        <v>47</v>
      </c>
      <c r="AL2639" s="759" t="str">
        <f t="shared" si="83"/>
        <v>Adulto</v>
      </c>
    </row>
    <row r="2640" spans="1:38" ht="15">
      <c r="A2640" s="806" t="s">
        <v>918</v>
      </c>
      <c r="B2640" s="806" t="s">
        <v>815</v>
      </c>
      <c r="C2640" s="806" t="s">
        <v>788</v>
      </c>
      <c r="D2640" s="806" t="s">
        <v>789</v>
      </c>
      <c r="E2640" s="807">
        <v>304</v>
      </c>
      <c r="P2640" s="806" t="s">
        <v>835</v>
      </c>
      <c r="Q2640" s="807">
        <v>45</v>
      </c>
      <c r="R2640" s="807">
        <v>66</v>
      </c>
      <c r="S2640" s="759" t="str">
        <f t="shared" si="82"/>
        <v>Vejez</v>
      </c>
      <c r="U2640" s="886"/>
      <c r="V2640" s="887"/>
      <c r="W2640" s="887"/>
      <c r="AI2640" s="806" t="s">
        <v>839</v>
      </c>
      <c r="AJ2640" s="807">
        <v>27</v>
      </c>
      <c r="AK2640" s="807">
        <v>48</v>
      </c>
      <c r="AL2640" s="759" t="str">
        <f t="shared" si="83"/>
        <v>Adulto</v>
      </c>
    </row>
    <row r="2641" spans="1:38" ht="15">
      <c r="A2641" s="806" t="s">
        <v>918</v>
      </c>
      <c r="B2641" s="806" t="s">
        <v>815</v>
      </c>
      <c r="C2641" s="806" t="s">
        <v>788</v>
      </c>
      <c r="D2641" s="806" t="s">
        <v>784</v>
      </c>
      <c r="E2641" s="807">
        <v>345</v>
      </c>
      <c r="P2641" s="806" t="s">
        <v>835</v>
      </c>
      <c r="Q2641" s="807">
        <v>55</v>
      </c>
      <c r="R2641" s="807">
        <v>67</v>
      </c>
      <c r="S2641" s="759" t="str">
        <f t="shared" si="82"/>
        <v>Vejez</v>
      </c>
      <c r="U2641" s="886"/>
      <c r="V2641" s="887"/>
      <c r="W2641" s="887"/>
      <c r="AI2641" s="806" t="s">
        <v>839</v>
      </c>
      <c r="AJ2641" s="807">
        <v>36</v>
      </c>
      <c r="AK2641" s="807">
        <v>49</v>
      </c>
      <c r="AL2641" s="759" t="str">
        <f t="shared" si="83"/>
        <v>Adulto</v>
      </c>
    </row>
    <row r="2642" spans="1:38" ht="15">
      <c r="A2642" s="806" t="s">
        <v>918</v>
      </c>
      <c r="B2642" s="806" t="s">
        <v>815</v>
      </c>
      <c r="C2642" s="806" t="s">
        <v>783</v>
      </c>
      <c r="D2642" s="806" t="s">
        <v>789</v>
      </c>
      <c r="E2642" s="807">
        <v>253</v>
      </c>
      <c r="P2642" s="806" t="s">
        <v>835</v>
      </c>
      <c r="Q2642" s="807">
        <v>48</v>
      </c>
      <c r="R2642" s="807">
        <v>68</v>
      </c>
      <c r="S2642" s="759" t="str">
        <f t="shared" si="82"/>
        <v>Vejez</v>
      </c>
      <c r="U2642" s="886"/>
      <c r="V2642" s="887"/>
      <c r="W2642" s="887"/>
      <c r="AI2642" s="806" t="s">
        <v>839</v>
      </c>
      <c r="AJ2642" s="807">
        <v>35</v>
      </c>
      <c r="AK2642" s="807">
        <v>50</v>
      </c>
      <c r="AL2642" s="759" t="str">
        <f t="shared" si="83"/>
        <v>Adulto</v>
      </c>
    </row>
    <row r="2643" spans="1:38" ht="15">
      <c r="A2643" s="806" t="s">
        <v>918</v>
      </c>
      <c r="B2643" s="806" t="s">
        <v>815</v>
      </c>
      <c r="C2643" s="806" t="s">
        <v>783</v>
      </c>
      <c r="D2643" s="806" t="s">
        <v>784</v>
      </c>
      <c r="E2643" s="807">
        <v>300</v>
      </c>
      <c r="P2643" s="806" t="s">
        <v>835</v>
      </c>
      <c r="Q2643" s="807">
        <v>31</v>
      </c>
      <c r="R2643" s="807">
        <v>69</v>
      </c>
      <c r="S2643" s="759" t="str">
        <f t="shared" si="82"/>
        <v>Vejez</v>
      </c>
      <c r="U2643" s="886"/>
      <c r="V2643" s="887"/>
      <c r="W2643" s="887"/>
      <c r="AI2643" s="806" t="s">
        <v>839</v>
      </c>
      <c r="AJ2643" s="807">
        <v>25</v>
      </c>
      <c r="AK2643" s="807">
        <v>51</v>
      </c>
      <c r="AL2643" s="759" t="str">
        <f t="shared" si="83"/>
        <v>Adulto</v>
      </c>
    </row>
    <row r="2644" spans="1:38" ht="15">
      <c r="A2644" s="806" t="s">
        <v>918</v>
      </c>
      <c r="B2644" s="806" t="s">
        <v>818</v>
      </c>
      <c r="C2644" s="806" t="s">
        <v>788</v>
      </c>
      <c r="D2644" s="806" t="s">
        <v>789</v>
      </c>
      <c r="E2644" s="807">
        <v>2</v>
      </c>
      <c r="P2644" s="806" t="s">
        <v>835</v>
      </c>
      <c r="Q2644" s="807">
        <v>24</v>
      </c>
      <c r="R2644" s="807">
        <v>70</v>
      </c>
      <c r="S2644" s="759" t="str">
        <f t="shared" si="82"/>
        <v>Vejez</v>
      </c>
      <c r="U2644" s="886"/>
      <c r="V2644" s="887"/>
      <c r="W2644" s="887"/>
      <c r="AI2644" s="806" t="s">
        <v>839</v>
      </c>
      <c r="AJ2644" s="807">
        <v>28</v>
      </c>
      <c r="AK2644" s="807">
        <v>52</v>
      </c>
      <c r="AL2644" s="759" t="str">
        <f t="shared" si="83"/>
        <v>Adulto</v>
      </c>
    </row>
    <row r="2645" spans="1:38" ht="15">
      <c r="A2645" s="806" t="s">
        <v>918</v>
      </c>
      <c r="B2645" s="806" t="s">
        <v>818</v>
      </c>
      <c r="C2645" s="806" t="s">
        <v>788</v>
      </c>
      <c r="D2645" s="806" t="s">
        <v>784</v>
      </c>
      <c r="E2645" s="807">
        <v>5</v>
      </c>
      <c r="P2645" s="806" t="s">
        <v>835</v>
      </c>
      <c r="Q2645" s="807">
        <v>29</v>
      </c>
      <c r="R2645" s="807">
        <v>71</v>
      </c>
      <c r="S2645" s="759" t="str">
        <f t="shared" si="82"/>
        <v>Vejez</v>
      </c>
      <c r="U2645" s="886"/>
      <c r="V2645" s="887"/>
      <c r="W2645" s="887"/>
      <c r="AI2645" s="806" t="s">
        <v>839</v>
      </c>
      <c r="AJ2645" s="807">
        <v>28</v>
      </c>
      <c r="AK2645" s="807">
        <v>53</v>
      </c>
      <c r="AL2645" s="759" t="str">
        <f t="shared" si="83"/>
        <v>Adulto</v>
      </c>
    </row>
    <row r="2646" spans="1:38" ht="15">
      <c r="A2646" s="806" t="s">
        <v>918</v>
      </c>
      <c r="B2646" s="806" t="s">
        <v>818</v>
      </c>
      <c r="C2646" s="806" t="s">
        <v>783</v>
      </c>
      <c r="D2646" s="806" t="s">
        <v>789</v>
      </c>
      <c r="E2646" s="807">
        <v>6</v>
      </c>
      <c r="P2646" s="806" t="s">
        <v>835</v>
      </c>
      <c r="Q2646" s="807">
        <v>35</v>
      </c>
      <c r="R2646" s="807">
        <v>72</v>
      </c>
      <c r="S2646" s="759" t="str">
        <f t="shared" si="82"/>
        <v>Vejez</v>
      </c>
      <c r="U2646" s="886"/>
      <c r="V2646" s="887"/>
      <c r="W2646" s="887"/>
      <c r="AI2646" s="806" t="s">
        <v>839</v>
      </c>
      <c r="AJ2646" s="807">
        <v>21</v>
      </c>
      <c r="AK2646" s="807">
        <v>54</v>
      </c>
      <c r="AL2646" s="759" t="str">
        <f t="shared" si="83"/>
        <v>Adulto</v>
      </c>
    </row>
    <row r="2647" spans="1:38" ht="15">
      <c r="A2647" s="806" t="s">
        <v>918</v>
      </c>
      <c r="B2647" s="806" t="s">
        <v>818</v>
      </c>
      <c r="C2647" s="806" t="s">
        <v>783</v>
      </c>
      <c r="D2647" s="806" t="s">
        <v>784</v>
      </c>
      <c r="E2647" s="807">
        <v>8</v>
      </c>
      <c r="P2647" s="806" t="s">
        <v>835</v>
      </c>
      <c r="Q2647" s="807">
        <v>39</v>
      </c>
      <c r="R2647" s="807">
        <v>73</v>
      </c>
      <c r="S2647" s="759" t="str">
        <f t="shared" si="82"/>
        <v>Vejez</v>
      </c>
      <c r="U2647" s="886"/>
      <c r="V2647" s="887"/>
      <c r="W2647" s="887"/>
      <c r="AI2647" s="806" t="s">
        <v>839</v>
      </c>
      <c r="AJ2647" s="807">
        <v>20</v>
      </c>
      <c r="AK2647" s="807">
        <v>55</v>
      </c>
      <c r="AL2647" s="759" t="str">
        <f t="shared" si="83"/>
        <v>Adulto</v>
      </c>
    </row>
    <row r="2648" spans="1:38" ht="15">
      <c r="A2648" s="806" t="s">
        <v>919</v>
      </c>
      <c r="B2648" s="806" t="s">
        <v>782</v>
      </c>
      <c r="C2648" s="806" t="s">
        <v>788</v>
      </c>
      <c r="D2648" s="806" t="s">
        <v>789</v>
      </c>
      <c r="E2648" s="807">
        <v>3</v>
      </c>
      <c r="P2648" s="806" t="s">
        <v>835</v>
      </c>
      <c r="Q2648" s="807">
        <v>35</v>
      </c>
      <c r="R2648" s="807">
        <v>74</v>
      </c>
      <c r="S2648" s="759" t="str">
        <f t="shared" si="82"/>
        <v>Vejez</v>
      </c>
      <c r="U2648" s="886"/>
      <c r="V2648" s="887"/>
      <c r="W2648" s="887"/>
      <c r="AI2648" s="806" t="s">
        <v>839</v>
      </c>
      <c r="AJ2648" s="807">
        <v>22</v>
      </c>
      <c r="AK2648" s="807">
        <v>56</v>
      </c>
      <c r="AL2648" s="759" t="str">
        <f t="shared" si="83"/>
        <v>Adulto</v>
      </c>
    </row>
    <row r="2649" spans="1:38" ht="15">
      <c r="A2649" s="806" t="s">
        <v>919</v>
      </c>
      <c r="B2649" s="806" t="s">
        <v>782</v>
      </c>
      <c r="C2649" s="806" t="s">
        <v>788</v>
      </c>
      <c r="D2649" s="806" t="s">
        <v>784</v>
      </c>
      <c r="E2649" s="807">
        <v>3</v>
      </c>
      <c r="P2649" s="806" t="s">
        <v>835</v>
      </c>
      <c r="Q2649" s="807">
        <v>16</v>
      </c>
      <c r="R2649" s="807">
        <v>75</v>
      </c>
      <c r="S2649" s="759" t="str">
        <f t="shared" si="82"/>
        <v>Vejez</v>
      </c>
      <c r="U2649" s="886"/>
      <c r="V2649" s="887"/>
      <c r="W2649" s="887"/>
      <c r="AI2649" s="806" t="s">
        <v>839</v>
      </c>
      <c r="AJ2649" s="807">
        <v>19</v>
      </c>
      <c r="AK2649" s="807">
        <v>57</v>
      </c>
      <c r="AL2649" s="759" t="str">
        <f t="shared" si="83"/>
        <v>Adulto</v>
      </c>
    </row>
    <row r="2650" spans="1:38" ht="15">
      <c r="A2650" s="806" t="s">
        <v>919</v>
      </c>
      <c r="B2650" s="806" t="s">
        <v>782</v>
      </c>
      <c r="C2650" s="806" t="s">
        <v>783</v>
      </c>
      <c r="D2650" s="806" t="s">
        <v>789</v>
      </c>
      <c r="E2650" s="807">
        <v>4</v>
      </c>
      <c r="P2650" s="806" t="s">
        <v>835</v>
      </c>
      <c r="Q2650" s="807">
        <v>32</v>
      </c>
      <c r="R2650" s="807">
        <v>76</v>
      </c>
      <c r="S2650" s="759" t="str">
        <f t="shared" si="82"/>
        <v>Vejez</v>
      </c>
      <c r="U2650" s="886"/>
      <c r="V2650" s="887"/>
      <c r="W2650" s="887"/>
      <c r="AI2650" s="806" t="s">
        <v>839</v>
      </c>
      <c r="AJ2650" s="807">
        <v>13</v>
      </c>
      <c r="AK2650" s="807">
        <v>58</v>
      </c>
      <c r="AL2650" s="759" t="str">
        <f t="shared" si="83"/>
        <v>Adulto</v>
      </c>
    </row>
    <row r="2651" spans="1:38" ht="15">
      <c r="A2651" s="806" t="s">
        <v>919</v>
      </c>
      <c r="B2651" s="806" t="s">
        <v>782</v>
      </c>
      <c r="C2651" s="806" t="s">
        <v>783</v>
      </c>
      <c r="D2651" s="806" t="s">
        <v>784</v>
      </c>
      <c r="E2651" s="807">
        <v>4</v>
      </c>
      <c r="P2651" s="806" t="s">
        <v>835</v>
      </c>
      <c r="Q2651" s="807">
        <v>22</v>
      </c>
      <c r="R2651" s="807">
        <v>77</v>
      </c>
      <c r="S2651" s="759" t="str">
        <f t="shared" si="82"/>
        <v>Vejez</v>
      </c>
      <c r="U2651" s="886"/>
      <c r="V2651" s="887"/>
      <c r="W2651" s="887"/>
      <c r="AI2651" s="806" t="s">
        <v>839</v>
      </c>
      <c r="AJ2651" s="807">
        <v>29</v>
      </c>
      <c r="AK2651" s="807">
        <v>59</v>
      </c>
      <c r="AL2651" s="759" t="str">
        <f t="shared" si="83"/>
        <v>Adulto</v>
      </c>
    </row>
    <row r="2652" spans="1:38" ht="15">
      <c r="A2652" s="806" t="s">
        <v>919</v>
      </c>
      <c r="B2652" s="806" t="s">
        <v>662</v>
      </c>
      <c r="C2652" s="806" t="s">
        <v>788</v>
      </c>
      <c r="D2652" s="806" t="s">
        <v>789</v>
      </c>
      <c r="E2652" s="807">
        <v>2174</v>
      </c>
      <c r="P2652" s="806" t="s">
        <v>835</v>
      </c>
      <c r="Q2652" s="807">
        <v>22</v>
      </c>
      <c r="R2652" s="807">
        <v>78</v>
      </c>
      <c r="S2652" s="759" t="str">
        <f t="shared" si="82"/>
        <v>Vejez</v>
      </c>
      <c r="U2652" s="886"/>
      <c r="V2652" s="887"/>
      <c r="W2652" s="887"/>
      <c r="AI2652" s="806" t="s">
        <v>839</v>
      </c>
      <c r="AJ2652" s="807">
        <v>23</v>
      </c>
      <c r="AK2652" s="807">
        <v>60</v>
      </c>
      <c r="AL2652" s="759" t="str">
        <f t="shared" si="83"/>
        <v>Vejez</v>
      </c>
    </row>
    <row r="2653" spans="1:38" ht="15">
      <c r="A2653" s="806" t="s">
        <v>919</v>
      </c>
      <c r="B2653" s="806" t="s">
        <v>662</v>
      </c>
      <c r="C2653" s="806" t="s">
        <v>788</v>
      </c>
      <c r="D2653" s="806" t="s">
        <v>784</v>
      </c>
      <c r="E2653" s="807">
        <v>1601</v>
      </c>
      <c r="P2653" s="806" t="s">
        <v>835</v>
      </c>
      <c r="Q2653" s="807">
        <v>21</v>
      </c>
      <c r="R2653" s="807">
        <v>79</v>
      </c>
      <c r="S2653" s="759" t="str">
        <f t="shared" si="82"/>
        <v>Vejez</v>
      </c>
      <c r="U2653" s="886"/>
      <c r="V2653" s="887"/>
      <c r="W2653" s="887"/>
      <c r="AI2653" s="806" t="s">
        <v>839</v>
      </c>
      <c r="AJ2653" s="807">
        <v>17</v>
      </c>
      <c r="AK2653" s="807">
        <v>61</v>
      </c>
      <c r="AL2653" s="759" t="str">
        <f t="shared" si="83"/>
        <v>Vejez</v>
      </c>
    </row>
    <row r="2654" spans="1:38" ht="15">
      <c r="A2654" s="806" t="s">
        <v>919</v>
      </c>
      <c r="B2654" s="806" t="s">
        <v>662</v>
      </c>
      <c r="C2654" s="806" t="s">
        <v>783</v>
      </c>
      <c r="D2654" s="806" t="s">
        <v>789</v>
      </c>
      <c r="E2654" s="807">
        <v>1946</v>
      </c>
      <c r="P2654" s="806" t="s">
        <v>835</v>
      </c>
      <c r="Q2654" s="807">
        <v>24</v>
      </c>
      <c r="R2654" s="807">
        <v>80</v>
      </c>
      <c r="S2654" s="759" t="str">
        <f t="shared" si="82"/>
        <v>Vejez</v>
      </c>
      <c r="U2654" s="886"/>
      <c r="V2654" s="887"/>
      <c r="W2654" s="887"/>
      <c r="AI2654" s="806" t="s">
        <v>839</v>
      </c>
      <c r="AJ2654" s="807">
        <v>15</v>
      </c>
      <c r="AK2654" s="807">
        <v>62</v>
      </c>
      <c r="AL2654" s="759" t="str">
        <f t="shared" si="83"/>
        <v>Vejez</v>
      </c>
    </row>
    <row r="2655" spans="1:38" ht="15">
      <c r="A2655" s="806" t="s">
        <v>919</v>
      </c>
      <c r="B2655" s="806" t="s">
        <v>662</v>
      </c>
      <c r="C2655" s="806" t="s">
        <v>783</v>
      </c>
      <c r="D2655" s="806" t="s">
        <v>784</v>
      </c>
      <c r="E2655" s="807">
        <v>1380</v>
      </c>
      <c r="P2655" s="806" t="s">
        <v>835</v>
      </c>
      <c r="Q2655" s="807">
        <v>17</v>
      </c>
      <c r="R2655" s="807">
        <v>81</v>
      </c>
      <c r="S2655" s="759" t="str">
        <f t="shared" si="82"/>
        <v>Vejez</v>
      </c>
      <c r="U2655" s="886"/>
      <c r="V2655" s="887"/>
      <c r="W2655" s="887"/>
      <c r="AI2655" s="806" t="s">
        <v>839</v>
      </c>
      <c r="AJ2655" s="807">
        <v>13</v>
      </c>
      <c r="AK2655" s="807">
        <v>63</v>
      </c>
      <c r="AL2655" s="759" t="str">
        <f t="shared" si="83"/>
        <v>Vejez</v>
      </c>
    </row>
    <row r="2656" spans="1:38" ht="15">
      <c r="A2656" s="806" t="s">
        <v>919</v>
      </c>
      <c r="B2656" s="806" t="s">
        <v>666</v>
      </c>
      <c r="C2656" s="806" t="s">
        <v>788</v>
      </c>
      <c r="D2656" s="806" t="s">
        <v>789</v>
      </c>
      <c r="E2656" s="807">
        <v>141</v>
      </c>
      <c r="P2656" s="806" t="s">
        <v>835</v>
      </c>
      <c r="Q2656" s="807">
        <v>16</v>
      </c>
      <c r="R2656" s="807">
        <v>82</v>
      </c>
      <c r="S2656" s="759" t="str">
        <f t="shared" si="82"/>
        <v>Vejez</v>
      </c>
      <c r="U2656" s="886"/>
      <c r="V2656" s="887"/>
      <c r="W2656" s="887"/>
      <c r="AI2656" s="806" t="s">
        <v>839</v>
      </c>
      <c r="AJ2656" s="807">
        <v>18</v>
      </c>
      <c r="AK2656" s="807">
        <v>64</v>
      </c>
      <c r="AL2656" s="759" t="str">
        <f t="shared" si="83"/>
        <v>Vejez</v>
      </c>
    </row>
    <row r="2657" spans="1:38" ht="15">
      <c r="A2657" s="806" t="s">
        <v>919</v>
      </c>
      <c r="B2657" s="806" t="s">
        <v>666</v>
      </c>
      <c r="C2657" s="806" t="s">
        <v>788</v>
      </c>
      <c r="D2657" s="806" t="s">
        <v>784</v>
      </c>
      <c r="E2657" s="807">
        <v>202</v>
      </c>
      <c r="P2657" s="806" t="s">
        <v>835</v>
      </c>
      <c r="Q2657" s="807">
        <v>13</v>
      </c>
      <c r="R2657" s="807">
        <v>83</v>
      </c>
      <c r="S2657" s="759" t="str">
        <f t="shared" si="82"/>
        <v>Vejez</v>
      </c>
      <c r="U2657" s="886"/>
      <c r="V2657" s="887"/>
      <c r="W2657" s="887"/>
      <c r="AI2657" s="806" t="s">
        <v>839</v>
      </c>
      <c r="AJ2657" s="807">
        <v>10</v>
      </c>
      <c r="AK2657" s="807">
        <v>65</v>
      </c>
      <c r="AL2657" s="759" t="str">
        <f t="shared" si="83"/>
        <v>Vejez</v>
      </c>
    </row>
    <row r="2658" spans="1:38" ht="15">
      <c r="A2658" s="806" t="s">
        <v>919</v>
      </c>
      <c r="B2658" s="806" t="s">
        <v>666</v>
      </c>
      <c r="C2658" s="806" t="s">
        <v>783</v>
      </c>
      <c r="D2658" s="806" t="s">
        <v>789</v>
      </c>
      <c r="E2658" s="807">
        <v>196</v>
      </c>
      <c r="P2658" s="806" t="s">
        <v>835</v>
      </c>
      <c r="Q2658" s="807">
        <v>12</v>
      </c>
      <c r="R2658" s="807">
        <v>84</v>
      </c>
      <c r="S2658" s="759" t="str">
        <f t="shared" si="82"/>
        <v>Vejez</v>
      </c>
      <c r="U2658" s="886"/>
      <c r="V2658" s="887"/>
      <c r="W2658" s="887"/>
      <c r="AI2658" s="806" t="s">
        <v>839</v>
      </c>
      <c r="AJ2658" s="807">
        <v>12</v>
      </c>
      <c r="AK2658" s="807">
        <v>66</v>
      </c>
      <c r="AL2658" s="759" t="str">
        <f t="shared" si="83"/>
        <v>Vejez</v>
      </c>
    </row>
    <row r="2659" spans="1:38" ht="15">
      <c r="A2659" s="806" t="s">
        <v>919</v>
      </c>
      <c r="B2659" s="806" t="s">
        <v>666</v>
      </c>
      <c r="C2659" s="806" t="s">
        <v>783</v>
      </c>
      <c r="D2659" s="806" t="s">
        <v>784</v>
      </c>
      <c r="E2659" s="807">
        <v>199</v>
      </c>
      <c r="P2659" s="806" t="s">
        <v>835</v>
      </c>
      <c r="Q2659" s="807">
        <v>8</v>
      </c>
      <c r="R2659" s="807">
        <v>85</v>
      </c>
      <c r="S2659" s="759" t="str">
        <f t="shared" si="82"/>
        <v>Vejez</v>
      </c>
      <c r="U2659" s="886"/>
      <c r="V2659" s="887"/>
      <c r="W2659" s="887"/>
      <c r="AI2659" s="806" t="s">
        <v>839</v>
      </c>
      <c r="AJ2659" s="807">
        <v>14</v>
      </c>
      <c r="AK2659" s="807">
        <v>67</v>
      </c>
      <c r="AL2659" s="759" t="str">
        <f t="shared" si="83"/>
        <v>Vejez</v>
      </c>
    </row>
    <row r="2660" spans="1:38" ht="15">
      <c r="A2660" s="806" t="s">
        <v>919</v>
      </c>
      <c r="B2660" s="806" t="s">
        <v>669</v>
      </c>
      <c r="C2660" s="806" t="s">
        <v>788</v>
      </c>
      <c r="D2660" s="806" t="s">
        <v>789</v>
      </c>
      <c r="E2660" s="807">
        <v>4</v>
      </c>
      <c r="P2660" s="806" t="s">
        <v>835</v>
      </c>
      <c r="Q2660" s="807">
        <v>6</v>
      </c>
      <c r="R2660" s="807">
        <v>86</v>
      </c>
      <c r="S2660" s="759" t="str">
        <f t="shared" si="82"/>
        <v>Vejez</v>
      </c>
      <c r="U2660" s="886"/>
      <c r="V2660" s="887"/>
      <c r="W2660" s="887"/>
      <c r="AI2660" s="806" t="s">
        <v>839</v>
      </c>
      <c r="AJ2660" s="807">
        <v>4</v>
      </c>
      <c r="AK2660" s="807">
        <v>68</v>
      </c>
      <c r="AL2660" s="759" t="str">
        <f t="shared" si="83"/>
        <v>Vejez</v>
      </c>
    </row>
    <row r="2661" spans="1:38" ht="15">
      <c r="A2661" s="806" t="s">
        <v>919</v>
      </c>
      <c r="B2661" s="806" t="s">
        <v>669</v>
      </c>
      <c r="C2661" s="806" t="s">
        <v>788</v>
      </c>
      <c r="D2661" s="806" t="s">
        <v>784</v>
      </c>
      <c r="E2661" s="807">
        <v>9</v>
      </c>
      <c r="P2661" s="806" t="s">
        <v>835</v>
      </c>
      <c r="Q2661" s="807">
        <v>9</v>
      </c>
      <c r="R2661" s="807">
        <v>87</v>
      </c>
      <c r="S2661" s="759" t="str">
        <f t="shared" si="82"/>
        <v>Vejez</v>
      </c>
      <c r="U2661" s="886"/>
      <c r="V2661" s="887"/>
      <c r="W2661" s="887"/>
      <c r="AI2661" s="806" t="s">
        <v>839</v>
      </c>
      <c r="AJ2661" s="807">
        <v>9</v>
      </c>
      <c r="AK2661" s="807">
        <v>69</v>
      </c>
      <c r="AL2661" s="759" t="str">
        <f t="shared" si="83"/>
        <v>Vejez</v>
      </c>
    </row>
    <row r="2662" spans="1:38" ht="15">
      <c r="A2662" s="806" t="s">
        <v>919</v>
      </c>
      <c r="B2662" s="806" t="s">
        <v>669</v>
      </c>
      <c r="C2662" s="806" t="s">
        <v>783</v>
      </c>
      <c r="D2662" s="806" t="s">
        <v>789</v>
      </c>
      <c r="E2662" s="807">
        <v>6</v>
      </c>
      <c r="P2662" s="806" t="s">
        <v>835</v>
      </c>
      <c r="Q2662" s="807">
        <v>10</v>
      </c>
      <c r="R2662" s="807">
        <v>88</v>
      </c>
      <c r="S2662" s="759" t="str">
        <f t="shared" si="82"/>
        <v>Vejez</v>
      </c>
      <c r="U2662" s="886"/>
      <c r="V2662" s="887"/>
      <c r="W2662" s="887"/>
      <c r="AI2662" s="806" t="s">
        <v>839</v>
      </c>
      <c r="AJ2662" s="807">
        <v>4</v>
      </c>
      <c r="AK2662" s="807">
        <v>70</v>
      </c>
      <c r="AL2662" s="759" t="str">
        <f t="shared" si="83"/>
        <v>Vejez</v>
      </c>
    </row>
    <row r="2663" spans="1:38" ht="15">
      <c r="A2663" s="806" t="s">
        <v>919</v>
      </c>
      <c r="B2663" s="806" t="s">
        <v>669</v>
      </c>
      <c r="C2663" s="806" t="s">
        <v>783</v>
      </c>
      <c r="D2663" s="806" t="s">
        <v>784</v>
      </c>
      <c r="E2663" s="807">
        <v>7</v>
      </c>
      <c r="P2663" s="806" t="s">
        <v>835</v>
      </c>
      <c r="Q2663" s="807">
        <v>5</v>
      </c>
      <c r="R2663" s="807">
        <v>89</v>
      </c>
      <c r="S2663" s="759" t="str">
        <f t="shared" si="82"/>
        <v>Vejez</v>
      </c>
      <c r="U2663" s="886"/>
      <c r="V2663" s="887"/>
      <c r="W2663" s="887"/>
      <c r="AI2663" s="806" t="s">
        <v>839</v>
      </c>
      <c r="AJ2663" s="807">
        <v>10</v>
      </c>
      <c r="AK2663" s="807">
        <v>71</v>
      </c>
      <c r="AL2663" s="759" t="str">
        <f t="shared" si="83"/>
        <v>Vejez</v>
      </c>
    </row>
    <row r="2664" spans="1:38" ht="15">
      <c r="A2664" s="806" t="s">
        <v>919</v>
      </c>
      <c r="B2664" s="806" t="s">
        <v>787</v>
      </c>
      <c r="C2664" s="806" t="s">
        <v>788</v>
      </c>
      <c r="D2664" s="806" t="s">
        <v>784</v>
      </c>
      <c r="E2664" s="807">
        <v>1</v>
      </c>
      <c r="P2664" s="806" t="s">
        <v>835</v>
      </c>
      <c r="Q2664" s="807">
        <v>3</v>
      </c>
      <c r="R2664" s="807">
        <v>90</v>
      </c>
      <c r="S2664" s="759" t="str">
        <f t="shared" si="82"/>
        <v>Vejez</v>
      </c>
      <c r="U2664" s="886"/>
      <c r="V2664" s="887"/>
      <c r="W2664" s="887"/>
      <c r="AI2664" s="806" t="s">
        <v>839</v>
      </c>
      <c r="AJ2664" s="807">
        <v>8</v>
      </c>
      <c r="AK2664" s="807">
        <v>72</v>
      </c>
      <c r="AL2664" s="759" t="str">
        <f t="shared" si="83"/>
        <v>Vejez</v>
      </c>
    </row>
    <row r="2665" spans="1:38" ht="15">
      <c r="A2665" s="806" t="s">
        <v>919</v>
      </c>
      <c r="B2665" s="806" t="s">
        <v>787</v>
      </c>
      <c r="C2665" s="806" t="s">
        <v>783</v>
      </c>
      <c r="D2665" s="806" t="s">
        <v>789</v>
      </c>
      <c r="E2665" s="807">
        <v>2</v>
      </c>
      <c r="P2665" s="806" t="s">
        <v>835</v>
      </c>
      <c r="Q2665" s="807">
        <v>6</v>
      </c>
      <c r="R2665" s="807">
        <v>91</v>
      </c>
      <c r="S2665" s="759" t="str">
        <f t="shared" si="82"/>
        <v>Vejez</v>
      </c>
      <c r="U2665" s="886"/>
      <c r="V2665" s="887"/>
      <c r="W2665" s="887"/>
      <c r="AI2665" s="806" t="s">
        <v>839</v>
      </c>
      <c r="AJ2665" s="807">
        <v>5</v>
      </c>
      <c r="AK2665" s="807">
        <v>73</v>
      </c>
      <c r="AL2665" s="759" t="str">
        <f t="shared" si="83"/>
        <v>Vejez</v>
      </c>
    </row>
    <row r="2666" spans="1:38" ht="15">
      <c r="A2666" s="806" t="s">
        <v>919</v>
      </c>
      <c r="B2666" s="806" t="s">
        <v>787</v>
      </c>
      <c r="C2666" s="806" t="s">
        <v>783</v>
      </c>
      <c r="D2666" s="806" t="s">
        <v>784</v>
      </c>
      <c r="E2666" s="807">
        <v>2</v>
      </c>
      <c r="P2666" s="806" t="s">
        <v>835</v>
      </c>
      <c r="Q2666" s="807">
        <v>5</v>
      </c>
      <c r="R2666" s="807">
        <v>92</v>
      </c>
      <c r="S2666" s="759" t="str">
        <f t="shared" si="82"/>
        <v>Vejez</v>
      </c>
      <c r="U2666" s="886"/>
      <c r="V2666" s="887"/>
      <c r="W2666" s="887"/>
      <c r="AI2666" s="806" t="s">
        <v>839</v>
      </c>
      <c r="AJ2666" s="807">
        <v>9</v>
      </c>
      <c r="AK2666" s="807">
        <v>74</v>
      </c>
      <c r="AL2666" s="759" t="str">
        <f t="shared" si="83"/>
        <v>Vejez</v>
      </c>
    </row>
    <row r="2667" spans="1:38" ht="15">
      <c r="A2667" s="806" t="s">
        <v>919</v>
      </c>
      <c r="B2667" s="806" t="s">
        <v>792</v>
      </c>
      <c r="C2667" s="806" t="s">
        <v>783</v>
      </c>
      <c r="D2667" s="806" t="s">
        <v>789</v>
      </c>
      <c r="E2667" s="807">
        <v>1</v>
      </c>
      <c r="P2667" s="806" t="s">
        <v>835</v>
      </c>
      <c r="Q2667" s="807">
        <v>2</v>
      </c>
      <c r="R2667" s="807">
        <v>93</v>
      </c>
      <c r="S2667" s="759" t="str">
        <f t="shared" si="82"/>
        <v>Vejez</v>
      </c>
      <c r="U2667" s="886"/>
      <c r="V2667" s="887"/>
      <c r="W2667" s="887"/>
      <c r="AI2667" s="806" t="s">
        <v>839</v>
      </c>
      <c r="AJ2667" s="807">
        <v>3</v>
      </c>
      <c r="AK2667" s="807">
        <v>75</v>
      </c>
      <c r="AL2667" s="759" t="str">
        <f t="shared" si="83"/>
        <v>Vejez</v>
      </c>
    </row>
    <row r="2668" spans="1:38" ht="15">
      <c r="A2668" s="806" t="s">
        <v>919</v>
      </c>
      <c r="B2668" s="806" t="s">
        <v>815</v>
      </c>
      <c r="C2668" s="806" t="s">
        <v>788</v>
      </c>
      <c r="D2668" s="806" t="s">
        <v>789</v>
      </c>
      <c r="E2668" s="807">
        <v>434</v>
      </c>
      <c r="P2668" s="806" t="s">
        <v>835</v>
      </c>
      <c r="Q2668" s="807">
        <v>3</v>
      </c>
      <c r="R2668" s="807">
        <v>94</v>
      </c>
      <c r="S2668" s="759" t="str">
        <f t="shared" si="82"/>
        <v>Vejez</v>
      </c>
      <c r="U2668" s="886"/>
      <c r="V2668" s="887"/>
      <c r="W2668" s="887"/>
      <c r="AI2668" s="806" t="s">
        <v>839</v>
      </c>
      <c r="AJ2668" s="807">
        <v>7</v>
      </c>
      <c r="AK2668" s="807">
        <v>76</v>
      </c>
      <c r="AL2668" s="759" t="str">
        <f t="shared" si="83"/>
        <v>Vejez</v>
      </c>
    </row>
    <row r="2669" spans="1:38" ht="15">
      <c r="A2669" s="806" t="s">
        <v>919</v>
      </c>
      <c r="B2669" s="806" t="s">
        <v>815</v>
      </c>
      <c r="C2669" s="806" t="s">
        <v>788</v>
      </c>
      <c r="D2669" s="806" t="s">
        <v>784</v>
      </c>
      <c r="E2669" s="807">
        <v>300</v>
      </c>
      <c r="P2669" s="806" t="s">
        <v>835</v>
      </c>
      <c r="Q2669" s="807">
        <v>1</v>
      </c>
      <c r="R2669" s="807">
        <v>95</v>
      </c>
      <c r="S2669" s="759" t="str">
        <f t="shared" si="82"/>
        <v>Vejez</v>
      </c>
      <c r="U2669" s="886"/>
      <c r="V2669" s="887"/>
      <c r="W2669" s="887"/>
      <c r="AI2669" s="806" t="s">
        <v>839</v>
      </c>
      <c r="AJ2669" s="807">
        <v>4</v>
      </c>
      <c r="AK2669" s="807">
        <v>77</v>
      </c>
      <c r="AL2669" s="759" t="str">
        <f t="shared" si="83"/>
        <v>Vejez</v>
      </c>
    </row>
    <row r="2670" spans="1:38" ht="15">
      <c r="A2670" s="806" t="s">
        <v>919</v>
      </c>
      <c r="B2670" s="806" t="s">
        <v>815</v>
      </c>
      <c r="C2670" s="806" t="s">
        <v>783</v>
      </c>
      <c r="D2670" s="806" t="s">
        <v>789</v>
      </c>
      <c r="E2670" s="807">
        <v>326</v>
      </c>
      <c r="P2670" s="806" t="s">
        <v>835</v>
      </c>
      <c r="Q2670" s="807">
        <v>1</v>
      </c>
      <c r="R2670" s="807">
        <v>96</v>
      </c>
      <c r="S2670" s="759" t="str">
        <f t="shared" si="82"/>
        <v>Vejez</v>
      </c>
      <c r="U2670" s="886"/>
      <c r="V2670" s="887"/>
      <c r="W2670" s="887"/>
      <c r="AI2670" s="806" t="s">
        <v>839</v>
      </c>
      <c r="AJ2670" s="807">
        <v>6</v>
      </c>
      <c r="AK2670" s="807">
        <v>78</v>
      </c>
      <c r="AL2670" s="759" t="str">
        <f t="shared" si="83"/>
        <v>Vejez</v>
      </c>
    </row>
    <row r="2671" spans="1:38" ht="15">
      <c r="A2671" s="806" t="s">
        <v>919</v>
      </c>
      <c r="B2671" s="806" t="s">
        <v>815</v>
      </c>
      <c r="C2671" s="806" t="s">
        <v>783</v>
      </c>
      <c r="D2671" s="806" t="s">
        <v>784</v>
      </c>
      <c r="E2671" s="807">
        <v>240</v>
      </c>
      <c r="P2671" s="806" t="s">
        <v>835</v>
      </c>
      <c r="Q2671" s="807">
        <v>1</v>
      </c>
      <c r="R2671" s="807">
        <v>102</v>
      </c>
      <c r="S2671" s="759" t="str">
        <f t="shared" si="82"/>
        <v>Vejez</v>
      </c>
      <c r="U2671" s="886"/>
      <c r="V2671" s="887"/>
      <c r="W2671" s="887"/>
      <c r="AI2671" s="806" t="s">
        <v>839</v>
      </c>
      <c r="AJ2671" s="807">
        <v>7</v>
      </c>
      <c r="AK2671" s="807">
        <v>79</v>
      </c>
      <c r="AL2671" s="759" t="str">
        <f t="shared" si="83"/>
        <v>Vejez</v>
      </c>
    </row>
    <row r="2672" spans="1:38" ht="15">
      <c r="A2672" s="806" t="s">
        <v>919</v>
      </c>
      <c r="B2672" s="806" t="s">
        <v>818</v>
      </c>
      <c r="C2672" s="806" t="s">
        <v>788</v>
      </c>
      <c r="D2672" s="806" t="s">
        <v>784</v>
      </c>
      <c r="E2672" s="807">
        <v>1</v>
      </c>
      <c r="P2672" s="806" t="s">
        <v>835</v>
      </c>
      <c r="Q2672" s="807">
        <v>1</v>
      </c>
      <c r="R2672" s="807">
        <v>103</v>
      </c>
      <c r="S2672" s="759" t="str">
        <f t="shared" si="82"/>
        <v>Vejez</v>
      </c>
      <c r="U2672" s="886"/>
      <c r="V2672" s="887"/>
      <c r="W2672" s="887"/>
      <c r="AI2672" s="806" t="s">
        <v>839</v>
      </c>
      <c r="AJ2672" s="807">
        <v>8</v>
      </c>
      <c r="AK2672" s="807">
        <v>80</v>
      </c>
      <c r="AL2672" s="759" t="str">
        <f t="shared" si="83"/>
        <v>Vejez</v>
      </c>
    </row>
    <row r="2673" spans="1:38" ht="30">
      <c r="A2673" s="806" t="s">
        <v>919</v>
      </c>
      <c r="B2673" s="806" t="s">
        <v>818</v>
      </c>
      <c r="C2673" s="806" t="s">
        <v>783</v>
      </c>
      <c r="D2673" s="806" t="s">
        <v>784</v>
      </c>
      <c r="E2673" s="807">
        <v>1</v>
      </c>
      <c r="P2673" s="806" t="s">
        <v>837</v>
      </c>
      <c r="Q2673" s="807">
        <v>178</v>
      </c>
      <c r="R2673" s="807">
        <v>0</v>
      </c>
      <c r="S2673" s="759" t="str">
        <f t="shared" si="82"/>
        <v>Primera Infancia</v>
      </c>
      <c r="U2673" s="886"/>
      <c r="V2673" s="887"/>
      <c r="W2673" s="887"/>
      <c r="AI2673" s="806" t="s">
        <v>839</v>
      </c>
      <c r="AJ2673" s="807">
        <v>3</v>
      </c>
      <c r="AK2673" s="807">
        <v>82</v>
      </c>
      <c r="AL2673" s="759" t="str">
        <f t="shared" si="83"/>
        <v>Vejez</v>
      </c>
    </row>
    <row r="2674" spans="1:38" ht="30">
      <c r="A2674" s="806" t="s">
        <v>894</v>
      </c>
      <c r="B2674" s="806" t="s">
        <v>782</v>
      </c>
      <c r="C2674" s="806" t="s">
        <v>788</v>
      </c>
      <c r="D2674" s="806" t="s">
        <v>789</v>
      </c>
      <c r="E2674" s="807">
        <v>20</v>
      </c>
      <c r="P2674" s="806" t="s">
        <v>837</v>
      </c>
      <c r="Q2674" s="807">
        <v>190</v>
      </c>
      <c r="R2674" s="807">
        <v>1</v>
      </c>
      <c r="S2674" s="759" t="str">
        <f t="shared" si="82"/>
        <v>Primera Infancia</v>
      </c>
      <c r="U2674" s="886"/>
      <c r="V2674" s="887"/>
      <c r="W2674" s="887"/>
      <c r="AI2674" s="806" t="s">
        <v>839</v>
      </c>
      <c r="AJ2674" s="807">
        <v>3</v>
      </c>
      <c r="AK2674" s="807">
        <v>83</v>
      </c>
      <c r="AL2674" s="759" t="str">
        <f t="shared" si="83"/>
        <v>Vejez</v>
      </c>
    </row>
    <row r="2675" spans="1:38" ht="30">
      <c r="A2675" s="806" t="s">
        <v>894</v>
      </c>
      <c r="B2675" s="806" t="s">
        <v>782</v>
      </c>
      <c r="C2675" s="806" t="s">
        <v>788</v>
      </c>
      <c r="D2675" s="806" t="s">
        <v>784</v>
      </c>
      <c r="E2675" s="807">
        <v>17</v>
      </c>
      <c r="P2675" s="806" t="s">
        <v>837</v>
      </c>
      <c r="Q2675" s="807">
        <v>196</v>
      </c>
      <c r="R2675" s="807">
        <v>2</v>
      </c>
      <c r="S2675" s="759" t="str">
        <f t="shared" si="82"/>
        <v>Primera Infancia</v>
      </c>
      <c r="U2675" s="886"/>
      <c r="V2675" s="887"/>
      <c r="W2675" s="887"/>
      <c r="AI2675" s="806" t="s">
        <v>839</v>
      </c>
      <c r="AJ2675" s="807">
        <v>5</v>
      </c>
      <c r="AK2675" s="807">
        <v>84</v>
      </c>
      <c r="AL2675" s="759" t="str">
        <f t="shared" si="83"/>
        <v>Vejez</v>
      </c>
    </row>
    <row r="2676" spans="1:38" ht="30">
      <c r="A2676" s="806" t="s">
        <v>894</v>
      </c>
      <c r="B2676" s="806" t="s">
        <v>782</v>
      </c>
      <c r="C2676" s="806" t="s">
        <v>783</v>
      </c>
      <c r="D2676" s="806" t="s">
        <v>789</v>
      </c>
      <c r="E2676" s="807">
        <v>60</v>
      </c>
      <c r="P2676" s="806" t="s">
        <v>837</v>
      </c>
      <c r="Q2676" s="807">
        <v>136</v>
      </c>
      <c r="R2676" s="807">
        <v>3</v>
      </c>
      <c r="S2676" s="759" t="str">
        <f t="shared" si="82"/>
        <v>Primera Infancia</v>
      </c>
      <c r="U2676" s="886"/>
      <c r="V2676" s="887"/>
      <c r="W2676" s="887"/>
      <c r="AI2676" s="806" t="s">
        <v>839</v>
      </c>
      <c r="AJ2676" s="807">
        <v>2</v>
      </c>
      <c r="AK2676" s="807">
        <v>85</v>
      </c>
      <c r="AL2676" s="759" t="str">
        <f t="shared" si="83"/>
        <v>Vejez</v>
      </c>
    </row>
    <row r="2677" spans="1:38" ht="30">
      <c r="A2677" s="806" t="s">
        <v>894</v>
      </c>
      <c r="B2677" s="806" t="s">
        <v>782</v>
      </c>
      <c r="C2677" s="806" t="s">
        <v>783</v>
      </c>
      <c r="D2677" s="806" t="s">
        <v>784</v>
      </c>
      <c r="E2677" s="807">
        <v>41</v>
      </c>
      <c r="P2677" s="806" t="s">
        <v>837</v>
      </c>
      <c r="Q2677" s="807">
        <v>136</v>
      </c>
      <c r="R2677" s="807">
        <v>4</v>
      </c>
      <c r="S2677" s="759" t="str">
        <f t="shared" si="82"/>
        <v>Primera Infancia</v>
      </c>
      <c r="U2677" s="886"/>
      <c r="V2677" s="887"/>
      <c r="W2677" s="887"/>
      <c r="AI2677" s="806" t="s">
        <v>839</v>
      </c>
      <c r="AJ2677" s="807">
        <v>4</v>
      </c>
      <c r="AK2677" s="807">
        <v>86</v>
      </c>
      <c r="AL2677" s="759" t="str">
        <f t="shared" si="83"/>
        <v>Vejez</v>
      </c>
    </row>
    <row r="2678" spans="1:38" ht="30">
      <c r="A2678" s="806" t="s">
        <v>894</v>
      </c>
      <c r="B2678" s="806" t="s">
        <v>662</v>
      </c>
      <c r="C2678" s="806" t="s">
        <v>788</v>
      </c>
      <c r="D2678" s="806" t="s">
        <v>789</v>
      </c>
      <c r="E2678" s="807">
        <v>2025</v>
      </c>
      <c r="P2678" s="806" t="s">
        <v>837</v>
      </c>
      <c r="Q2678" s="807">
        <v>138</v>
      </c>
      <c r="R2678" s="807">
        <v>5</v>
      </c>
      <c r="S2678" s="759" t="str">
        <f t="shared" si="82"/>
        <v>Primera Infancia</v>
      </c>
      <c r="U2678" s="886"/>
      <c r="V2678" s="887"/>
      <c r="W2678" s="887"/>
      <c r="AI2678" s="806" t="s">
        <v>839</v>
      </c>
      <c r="AJ2678" s="807">
        <v>3</v>
      </c>
      <c r="AK2678" s="807">
        <v>87</v>
      </c>
      <c r="AL2678" s="759" t="str">
        <f t="shared" si="83"/>
        <v>Vejez</v>
      </c>
    </row>
    <row r="2679" spans="1:38" ht="15">
      <c r="A2679" s="806" t="s">
        <v>894</v>
      </c>
      <c r="B2679" s="806" t="s">
        <v>662</v>
      </c>
      <c r="C2679" s="806" t="s">
        <v>788</v>
      </c>
      <c r="D2679" s="806" t="s">
        <v>784</v>
      </c>
      <c r="E2679" s="807">
        <v>3224</v>
      </c>
      <c r="P2679" s="806" t="s">
        <v>837</v>
      </c>
      <c r="Q2679" s="807">
        <v>138</v>
      </c>
      <c r="R2679" s="807">
        <v>6</v>
      </c>
      <c r="S2679" s="759" t="str">
        <f t="shared" si="82"/>
        <v>Infancia</v>
      </c>
      <c r="U2679" s="886"/>
      <c r="V2679" s="887"/>
      <c r="W2679" s="887"/>
      <c r="AI2679" s="806" t="s">
        <v>839</v>
      </c>
      <c r="AJ2679" s="807">
        <v>1</v>
      </c>
      <c r="AK2679" s="807">
        <v>88</v>
      </c>
      <c r="AL2679" s="759" t="str">
        <f t="shared" si="83"/>
        <v>Vejez</v>
      </c>
    </row>
    <row r="2680" spans="1:38" ht="15">
      <c r="A2680" s="806" t="s">
        <v>894</v>
      </c>
      <c r="B2680" s="806" t="s">
        <v>662</v>
      </c>
      <c r="C2680" s="806" t="s">
        <v>783</v>
      </c>
      <c r="D2680" s="806" t="s">
        <v>789</v>
      </c>
      <c r="E2680" s="807">
        <v>2625</v>
      </c>
      <c r="P2680" s="806" t="s">
        <v>837</v>
      </c>
      <c r="Q2680" s="807">
        <v>136</v>
      </c>
      <c r="R2680" s="807">
        <v>7</v>
      </c>
      <c r="S2680" s="759" t="str">
        <f t="shared" si="82"/>
        <v>Infancia</v>
      </c>
      <c r="U2680" s="886"/>
      <c r="V2680" s="887"/>
      <c r="W2680" s="887"/>
      <c r="AI2680" s="806" t="s">
        <v>839</v>
      </c>
      <c r="AJ2680" s="807">
        <v>2</v>
      </c>
      <c r="AK2680" s="807">
        <v>89</v>
      </c>
      <c r="AL2680" s="759" t="str">
        <f t="shared" si="83"/>
        <v>Vejez</v>
      </c>
    </row>
    <row r="2681" spans="1:38" ht="15">
      <c r="A2681" s="806" t="s">
        <v>894</v>
      </c>
      <c r="B2681" s="806" t="s">
        <v>662</v>
      </c>
      <c r="C2681" s="806" t="s">
        <v>783</v>
      </c>
      <c r="D2681" s="806" t="s">
        <v>784</v>
      </c>
      <c r="E2681" s="807">
        <v>3623</v>
      </c>
      <c r="P2681" s="806" t="s">
        <v>837</v>
      </c>
      <c r="Q2681" s="807">
        <v>175</v>
      </c>
      <c r="R2681" s="807">
        <v>8</v>
      </c>
      <c r="S2681" s="759" t="str">
        <f t="shared" si="82"/>
        <v>Infancia</v>
      </c>
      <c r="U2681" s="886"/>
      <c r="V2681" s="887"/>
      <c r="W2681" s="887"/>
      <c r="AI2681" s="806" t="s">
        <v>839</v>
      </c>
      <c r="AJ2681" s="807">
        <v>1</v>
      </c>
      <c r="AK2681" s="807">
        <v>90</v>
      </c>
      <c r="AL2681" s="759" t="str">
        <f t="shared" si="83"/>
        <v>Vejez</v>
      </c>
    </row>
    <row r="2682" spans="1:38" ht="15">
      <c r="A2682" s="806" t="s">
        <v>894</v>
      </c>
      <c r="B2682" s="806" t="s">
        <v>666</v>
      </c>
      <c r="C2682" s="806" t="s">
        <v>788</v>
      </c>
      <c r="D2682" s="806" t="s">
        <v>789</v>
      </c>
      <c r="E2682" s="807">
        <v>39</v>
      </c>
      <c r="P2682" s="806" t="s">
        <v>837</v>
      </c>
      <c r="Q2682" s="807">
        <v>143</v>
      </c>
      <c r="R2682" s="807">
        <v>9</v>
      </c>
      <c r="S2682" s="759" t="str">
        <f t="shared" si="82"/>
        <v>Infancia</v>
      </c>
      <c r="U2682" s="886"/>
      <c r="V2682" s="887"/>
      <c r="W2682" s="887"/>
      <c r="AI2682" s="806" t="s">
        <v>839</v>
      </c>
      <c r="AJ2682" s="807">
        <v>2</v>
      </c>
      <c r="AK2682" s="807">
        <v>92</v>
      </c>
      <c r="AL2682" s="759" t="str">
        <f t="shared" si="83"/>
        <v>Vejez</v>
      </c>
    </row>
    <row r="2683" spans="1:38" ht="15">
      <c r="A2683" s="806" t="s">
        <v>894</v>
      </c>
      <c r="B2683" s="806" t="s">
        <v>666</v>
      </c>
      <c r="C2683" s="806" t="s">
        <v>788</v>
      </c>
      <c r="D2683" s="806" t="s">
        <v>784</v>
      </c>
      <c r="E2683" s="807">
        <v>91</v>
      </c>
      <c r="P2683" s="806" t="s">
        <v>837</v>
      </c>
      <c r="Q2683" s="807">
        <v>146</v>
      </c>
      <c r="R2683" s="807">
        <v>10</v>
      </c>
      <c r="S2683" s="759" t="str">
        <f t="shared" si="82"/>
        <v>Infancia</v>
      </c>
      <c r="U2683" s="886"/>
      <c r="V2683" s="887"/>
      <c r="W2683" s="887"/>
      <c r="AI2683" s="806" t="s">
        <v>839</v>
      </c>
      <c r="AJ2683" s="807">
        <v>1</v>
      </c>
      <c r="AK2683" s="807">
        <v>93</v>
      </c>
      <c r="AL2683" s="759" t="str">
        <f t="shared" si="83"/>
        <v>Vejez</v>
      </c>
    </row>
    <row r="2684" spans="1:38" ht="15">
      <c r="A2684" s="806" t="s">
        <v>894</v>
      </c>
      <c r="B2684" s="806" t="s">
        <v>666</v>
      </c>
      <c r="C2684" s="806" t="s">
        <v>783</v>
      </c>
      <c r="D2684" s="806" t="s">
        <v>789</v>
      </c>
      <c r="E2684" s="807">
        <v>63</v>
      </c>
      <c r="P2684" s="806" t="s">
        <v>837</v>
      </c>
      <c r="Q2684" s="807">
        <v>156</v>
      </c>
      <c r="R2684" s="807">
        <v>11</v>
      </c>
      <c r="S2684" s="759" t="str">
        <f t="shared" si="82"/>
        <v>Infancia</v>
      </c>
      <c r="U2684" s="886"/>
      <c r="V2684" s="887"/>
      <c r="W2684" s="887"/>
      <c r="AI2684" s="806" t="s">
        <v>839</v>
      </c>
      <c r="AJ2684" s="807">
        <v>1</v>
      </c>
      <c r="AK2684" s="807">
        <v>95</v>
      </c>
      <c r="AL2684" s="759" t="str">
        <f t="shared" si="83"/>
        <v>Vejez</v>
      </c>
    </row>
    <row r="2685" spans="1:38" ht="30">
      <c r="A2685" s="806" t="s">
        <v>894</v>
      </c>
      <c r="B2685" s="806" t="s">
        <v>666</v>
      </c>
      <c r="C2685" s="806" t="s">
        <v>783</v>
      </c>
      <c r="D2685" s="806" t="s">
        <v>784</v>
      </c>
      <c r="E2685" s="807">
        <v>145</v>
      </c>
      <c r="P2685" s="806" t="s">
        <v>837</v>
      </c>
      <c r="Q2685" s="807">
        <v>184</v>
      </c>
      <c r="R2685" s="807">
        <v>12</v>
      </c>
      <c r="S2685" s="759" t="str">
        <f t="shared" si="82"/>
        <v>Adolescente</v>
      </c>
      <c r="U2685" s="886"/>
      <c r="V2685" s="887"/>
      <c r="W2685" s="887"/>
      <c r="AI2685" s="806" t="s">
        <v>839</v>
      </c>
      <c r="AJ2685" s="807">
        <v>1</v>
      </c>
      <c r="AK2685" s="807">
        <v>96</v>
      </c>
      <c r="AL2685" s="759" t="str">
        <f t="shared" si="83"/>
        <v>Vejez</v>
      </c>
    </row>
    <row r="2686" spans="1:38" ht="30">
      <c r="A2686" s="806" t="s">
        <v>894</v>
      </c>
      <c r="B2686" s="806" t="s">
        <v>787</v>
      </c>
      <c r="C2686" s="806" t="s">
        <v>783</v>
      </c>
      <c r="D2686" s="806" t="s">
        <v>789</v>
      </c>
      <c r="E2686" s="807">
        <v>1</v>
      </c>
      <c r="P2686" s="806" t="s">
        <v>837</v>
      </c>
      <c r="Q2686" s="807">
        <v>186</v>
      </c>
      <c r="R2686" s="807">
        <v>13</v>
      </c>
      <c r="S2686" s="759" t="str">
        <f t="shared" si="82"/>
        <v>Adolescente</v>
      </c>
      <c r="U2686" s="886"/>
      <c r="V2686" s="887"/>
      <c r="W2686" s="887"/>
      <c r="AI2686" s="806" t="s">
        <v>785</v>
      </c>
      <c r="AJ2686" s="807">
        <v>4</v>
      </c>
      <c r="AK2686" s="807">
        <v>0</v>
      </c>
      <c r="AL2686" s="759" t="str">
        <f t="shared" si="83"/>
        <v>Primera Infancia</v>
      </c>
    </row>
    <row r="2687" spans="1:38" ht="30">
      <c r="A2687" s="806" t="s">
        <v>894</v>
      </c>
      <c r="B2687" s="806" t="s">
        <v>815</v>
      </c>
      <c r="C2687" s="806" t="s">
        <v>788</v>
      </c>
      <c r="D2687" s="806" t="s">
        <v>789</v>
      </c>
      <c r="E2687" s="807">
        <v>3188</v>
      </c>
      <c r="P2687" s="806" t="s">
        <v>837</v>
      </c>
      <c r="Q2687" s="807">
        <v>253</v>
      </c>
      <c r="R2687" s="807">
        <v>14</v>
      </c>
      <c r="S2687" s="759" t="str">
        <f t="shared" si="82"/>
        <v>Adolescente</v>
      </c>
      <c r="U2687" s="886"/>
      <c r="V2687" s="887"/>
      <c r="W2687" s="887"/>
      <c r="AI2687" s="806" t="s">
        <v>785</v>
      </c>
      <c r="AJ2687" s="807">
        <v>7</v>
      </c>
      <c r="AK2687" s="807">
        <v>1</v>
      </c>
      <c r="AL2687" s="759" t="str">
        <f t="shared" si="83"/>
        <v>Primera Infancia</v>
      </c>
    </row>
    <row r="2688" spans="1:38" ht="30">
      <c r="A2688" s="806" t="s">
        <v>894</v>
      </c>
      <c r="B2688" s="806" t="s">
        <v>815</v>
      </c>
      <c r="C2688" s="806" t="s">
        <v>788</v>
      </c>
      <c r="D2688" s="806" t="s">
        <v>784</v>
      </c>
      <c r="E2688" s="807">
        <v>4772</v>
      </c>
      <c r="P2688" s="806" t="s">
        <v>837</v>
      </c>
      <c r="Q2688" s="807">
        <v>237</v>
      </c>
      <c r="R2688" s="807">
        <v>15</v>
      </c>
      <c r="S2688" s="759" t="str">
        <f t="shared" si="82"/>
        <v>Adolescente</v>
      </c>
      <c r="U2688" s="886"/>
      <c r="V2688" s="887"/>
      <c r="W2688" s="887"/>
      <c r="AI2688" s="806" t="s">
        <v>785</v>
      </c>
      <c r="AJ2688" s="807">
        <v>10</v>
      </c>
      <c r="AK2688" s="807">
        <v>2</v>
      </c>
      <c r="AL2688" s="759" t="str">
        <f t="shared" si="83"/>
        <v>Primera Infancia</v>
      </c>
    </row>
    <row r="2689" spans="1:38" ht="30">
      <c r="A2689" s="806" t="s">
        <v>894</v>
      </c>
      <c r="B2689" s="806" t="s">
        <v>815</v>
      </c>
      <c r="C2689" s="806" t="s">
        <v>783</v>
      </c>
      <c r="D2689" s="806" t="s">
        <v>789</v>
      </c>
      <c r="E2689" s="807">
        <v>2805</v>
      </c>
      <c r="P2689" s="806" t="s">
        <v>837</v>
      </c>
      <c r="Q2689" s="807">
        <v>243</v>
      </c>
      <c r="R2689" s="807">
        <v>16</v>
      </c>
      <c r="S2689" s="759" t="str">
        <f t="shared" si="82"/>
        <v>Adolescente</v>
      </c>
      <c r="U2689" s="886"/>
      <c r="V2689" s="887"/>
      <c r="W2689" s="887"/>
      <c r="AI2689" s="806" t="s">
        <v>785</v>
      </c>
      <c r="AJ2689" s="807">
        <v>3</v>
      </c>
      <c r="AK2689" s="807">
        <v>3</v>
      </c>
      <c r="AL2689" s="759" t="str">
        <f t="shared" si="83"/>
        <v>Primera Infancia</v>
      </c>
    </row>
    <row r="2690" spans="1:38" ht="30">
      <c r="A2690" s="806" t="s">
        <v>894</v>
      </c>
      <c r="B2690" s="806" t="s">
        <v>815</v>
      </c>
      <c r="C2690" s="806" t="s">
        <v>783</v>
      </c>
      <c r="D2690" s="806" t="s">
        <v>784</v>
      </c>
      <c r="E2690" s="807">
        <v>3771</v>
      </c>
      <c r="P2690" s="806" t="s">
        <v>837</v>
      </c>
      <c r="Q2690" s="807">
        <v>253</v>
      </c>
      <c r="R2690" s="807">
        <v>17</v>
      </c>
      <c r="S2690" s="759" t="str">
        <f t="shared" si="82"/>
        <v>Adolescente</v>
      </c>
      <c r="U2690" s="886"/>
      <c r="V2690" s="887"/>
      <c r="W2690" s="887"/>
      <c r="AI2690" s="806" t="s">
        <v>785</v>
      </c>
      <c r="AJ2690" s="807">
        <v>7</v>
      </c>
      <c r="AK2690" s="807">
        <v>4</v>
      </c>
      <c r="AL2690" s="759" t="str">
        <f t="shared" si="83"/>
        <v>Primera Infancia</v>
      </c>
    </row>
    <row r="2691" spans="1:38" ht="30">
      <c r="A2691" s="806" t="s">
        <v>894</v>
      </c>
      <c r="B2691" s="806" t="s">
        <v>818</v>
      </c>
      <c r="C2691" s="806" t="s">
        <v>783</v>
      </c>
      <c r="D2691" s="806" t="s">
        <v>789</v>
      </c>
      <c r="E2691" s="807">
        <v>3</v>
      </c>
      <c r="P2691" s="806" t="s">
        <v>837</v>
      </c>
      <c r="Q2691" s="807">
        <v>231</v>
      </c>
      <c r="R2691" s="807">
        <v>18</v>
      </c>
      <c r="S2691" s="759" t="str">
        <f t="shared" ref="S2691:S2754" si="84">IF(P2691=0,"",IF(AND(R2691&gt;=0,R2691&lt;=5),"Primera Infancia",IF(AND(R2691&gt;=6,R2691&lt;=11),"Infancia",IF(AND(R2691&gt;=12,R2691&lt;=17),"Adolescente",IF(AND(R2691&gt;=18,R2691&lt;=28),"Juventud",IF(AND(R2691&gt;=29,R2691&lt;=59),"Adulto","Vejez"))))))</f>
        <v>Juventud</v>
      </c>
      <c r="U2691" s="886"/>
      <c r="V2691" s="887"/>
      <c r="W2691" s="887"/>
      <c r="AI2691" s="806" t="s">
        <v>785</v>
      </c>
      <c r="AJ2691" s="807">
        <v>4</v>
      </c>
      <c r="AK2691" s="807">
        <v>5</v>
      </c>
      <c r="AL2691" s="759" t="str">
        <f t="shared" ref="AL2691:AL2754" si="85">IF(AI2691=0,"",IF(AND(AK2691&gt;=0,AK2691&lt;=5),"Primera Infancia",IF(AND(AK2691&gt;=6,AK2691&lt;=11),"Infancia",IF(AND(AK2691&gt;=12,AK2691&lt;=17),"Adolescente",IF(AND(AK2691&gt;=18,AK2691&lt;=28),"Juventud",IF(AND(AK2691&gt;=29,AK2691&lt;=59),"Adulto","Vejez"))))))</f>
        <v>Primera Infancia</v>
      </c>
    </row>
    <row r="2692" spans="1:38" ht="15">
      <c r="A2692" s="806" t="s">
        <v>894</v>
      </c>
      <c r="B2692" s="806" t="s">
        <v>818</v>
      </c>
      <c r="C2692" s="806" t="s">
        <v>783</v>
      </c>
      <c r="D2692" s="806" t="s">
        <v>784</v>
      </c>
      <c r="E2692" s="807">
        <v>1</v>
      </c>
      <c r="P2692" s="806" t="s">
        <v>837</v>
      </c>
      <c r="Q2692" s="807">
        <v>181</v>
      </c>
      <c r="R2692" s="807">
        <v>19</v>
      </c>
      <c r="S2692" s="759" t="str">
        <f t="shared" si="84"/>
        <v>Juventud</v>
      </c>
      <c r="U2692" s="886"/>
      <c r="V2692" s="887"/>
      <c r="W2692" s="887"/>
      <c r="AI2692" s="806" t="s">
        <v>785</v>
      </c>
      <c r="AJ2692" s="807">
        <v>10</v>
      </c>
      <c r="AK2692" s="807">
        <v>6</v>
      </c>
      <c r="AL2692" s="759" t="str">
        <f t="shared" si="85"/>
        <v>Infancia</v>
      </c>
    </row>
    <row r="2693" spans="1:38" ht="15">
      <c r="A2693" s="806" t="s">
        <v>920</v>
      </c>
      <c r="B2693" s="806" t="s">
        <v>782</v>
      </c>
      <c r="C2693" s="806" t="s">
        <v>783</v>
      </c>
      <c r="D2693" s="806" t="s">
        <v>789</v>
      </c>
      <c r="E2693" s="807">
        <v>1</v>
      </c>
      <c r="P2693" s="806" t="s">
        <v>837</v>
      </c>
      <c r="Q2693" s="807">
        <v>177</v>
      </c>
      <c r="R2693" s="807">
        <v>20</v>
      </c>
      <c r="S2693" s="759" t="str">
        <f t="shared" si="84"/>
        <v>Juventud</v>
      </c>
      <c r="U2693" s="886"/>
      <c r="V2693" s="887"/>
      <c r="W2693" s="887"/>
      <c r="AI2693" s="806" t="s">
        <v>785</v>
      </c>
      <c r="AJ2693" s="807">
        <v>11</v>
      </c>
      <c r="AK2693" s="807">
        <v>7</v>
      </c>
      <c r="AL2693" s="759" t="str">
        <f t="shared" si="85"/>
        <v>Infancia</v>
      </c>
    </row>
    <row r="2694" spans="1:38" ht="15">
      <c r="A2694" s="806" t="s">
        <v>920</v>
      </c>
      <c r="B2694" s="806" t="s">
        <v>662</v>
      </c>
      <c r="C2694" s="806" t="s">
        <v>788</v>
      </c>
      <c r="D2694" s="806" t="s">
        <v>789</v>
      </c>
      <c r="E2694" s="807">
        <v>538</v>
      </c>
      <c r="P2694" s="806" t="s">
        <v>837</v>
      </c>
      <c r="Q2694" s="807">
        <v>187</v>
      </c>
      <c r="R2694" s="807">
        <v>21</v>
      </c>
      <c r="S2694" s="759" t="str">
        <f t="shared" si="84"/>
        <v>Juventud</v>
      </c>
      <c r="U2694" s="886"/>
      <c r="V2694" s="887"/>
      <c r="W2694" s="887"/>
      <c r="AI2694" s="806" t="s">
        <v>785</v>
      </c>
      <c r="AJ2694" s="807">
        <v>13</v>
      </c>
      <c r="AK2694" s="807">
        <v>8</v>
      </c>
      <c r="AL2694" s="759" t="str">
        <f t="shared" si="85"/>
        <v>Infancia</v>
      </c>
    </row>
    <row r="2695" spans="1:38" ht="15">
      <c r="A2695" s="806" t="s">
        <v>920</v>
      </c>
      <c r="B2695" s="806" t="s">
        <v>662</v>
      </c>
      <c r="C2695" s="806" t="s">
        <v>788</v>
      </c>
      <c r="D2695" s="806" t="s">
        <v>784</v>
      </c>
      <c r="E2695" s="807">
        <v>648</v>
      </c>
      <c r="P2695" s="806" t="s">
        <v>837</v>
      </c>
      <c r="Q2695" s="807">
        <v>232</v>
      </c>
      <c r="R2695" s="807">
        <v>22</v>
      </c>
      <c r="S2695" s="759" t="str">
        <f t="shared" si="84"/>
        <v>Juventud</v>
      </c>
      <c r="U2695" s="886"/>
      <c r="V2695" s="887"/>
      <c r="W2695" s="887"/>
      <c r="AI2695" s="806" t="s">
        <v>785</v>
      </c>
      <c r="AJ2695" s="807">
        <v>12</v>
      </c>
      <c r="AK2695" s="807">
        <v>9</v>
      </c>
      <c r="AL2695" s="759" t="str">
        <f t="shared" si="85"/>
        <v>Infancia</v>
      </c>
    </row>
    <row r="2696" spans="1:38" ht="15">
      <c r="A2696" s="806" t="s">
        <v>920</v>
      </c>
      <c r="B2696" s="806" t="s">
        <v>662</v>
      </c>
      <c r="C2696" s="806" t="s">
        <v>783</v>
      </c>
      <c r="D2696" s="806" t="s">
        <v>789</v>
      </c>
      <c r="E2696" s="807">
        <v>493</v>
      </c>
      <c r="P2696" s="806" t="s">
        <v>837</v>
      </c>
      <c r="Q2696" s="807">
        <v>203</v>
      </c>
      <c r="R2696" s="807">
        <v>23</v>
      </c>
      <c r="S2696" s="759" t="str">
        <f t="shared" si="84"/>
        <v>Juventud</v>
      </c>
      <c r="U2696" s="886"/>
      <c r="V2696" s="887"/>
      <c r="W2696" s="887"/>
      <c r="AI2696" s="806" t="s">
        <v>785</v>
      </c>
      <c r="AJ2696" s="807">
        <v>14</v>
      </c>
      <c r="AK2696" s="807">
        <v>10</v>
      </c>
      <c r="AL2696" s="759" t="str">
        <f t="shared" si="85"/>
        <v>Infancia</v>
      </c>
    </row>
    <row r="2697" spans="1:38" ht="15">
      <c r="A2697" s="806" t="s">
        <v>920</v>
      </c>
      <c r="B2697" s="806" t="s">
        <v>662</v>
      </c>
      <c r="C2697" s="806" t="s">
        <v>783</v>
      </c>
      <c r="D2697" s="806" t="s">
        <v>784</v>
      </c>
      <c r="E2697" s="807">
        <v>449</v>
      </c>
      <c r="P2697" s="806" t="s">
        <v>837</v>
      </c>
      <c r="Q2697" s="807">
        <v>227</v>
      </c>
      <c r="R2697" s="807">
        <v>24</v>
      </c>
      <c r="S2697" s="759" t="str">
        <f t="shared" si="84"/>
        <v>Juventud</v>
      </c>
      <c r="U2697" s="886"/>
      <c r="V2697" s="887"/>
      <c r="W2697" s="887"/>
      <c r="AI2697" s="806" t="s">
        <v>785</v>
      </c>
      <c r="AJ2697" s="807">
        <v>8</v>
      </c>
      <c r="AK2697" s="807">
        <v>11</v>
      </c>
      <c r="AL2697" s="759" t="str">
        <f t="shared" si="85"/>
        <v>Infancia</v>
      </c>
    </row>
    <row r="2698" spans="1:38" ht="30">
      <c r="A2698" s="806" t="s">
        <v>920</v>
      </c>
      <c r="B2698" s="806" t="s">
        <v>666</v>
      </c>
      <c r="C2698" s="806" t="s">
        <v>788</v>
      </c>
      <c r="D2698" s="806" t="s">
        <v>789</v>
      </c>
      <c r="E2698" s="807">
        <v>192</v>
      </c>
      <c r="P2698" s="806" t="s">
        <v>837</v>
      </c>
      <c r="Q2698" s="807">
        <v>286</v>
      </c>
      <c r="R2698" s="807">
        <v>25</v>
      </c>
      <c r="S2698" s="759" t="str">
        <f t="shared" si="84"/>
        <v>Juventud</v>
      </c>
      <c r="U2698" s="886"/>
      <c r="V2698" s="887"/>
      <c r="W2698" s="887"/>
      <c r="AI2698" s="806" t="s">
        <v>785</v>
      </c>
      <c r="AJ2698" s="807">
        <v>10</v>
      </c>
      <c r="AK2698" s="807">
        <v>12</v>
      </c>
      <c r="AL2698" s="759" t="str">
        <f t="shared" si="85"/>
        <v>Adolescente</v>
      </c>
    </row>
    <row r="2699" spans="1:38" ht="30">
      <c r="A2699" s="806" t="s">
        <v>920</v>
      </c>
      <c r="B2699" s="806" t="s">
        <v>666</v>
      </c>
      <c r="C2699" s="806" t="s">
        <v>788</v>
      </c>
      <c r="D2699" s="806" t="s">
        <v>784</v>
      </c>
      <c r="E2699" s="807">
        <v>114</v>
      </c>
      <c r="P2699" s="806" t="s">
        <v>837</v>
      </c>
      <c r="Q2699" s="807">
        <v>289</v>
      </c>
      <c r="R2699" s="807">
        <v>26</v>
      </c>
      <c r="S2699" s="759" t="str">
        <f t="shared" si="84"/>
        <v>Juventud</v>
      </c>
      <c r="U2699" s="886"/>
      <c r="V2699" s="887"/>
      <c r="W2699" s="887"/>
      <c r="AI2699" s="806" t="s">
        <v>785</v>
      </c>
      <c r="AJ2699" s="807">
        <v>11</v>
      </c>
      <c r="AK2699" s="807">
        <v>13</v>
      </c>
      <c r="AL2699" s="759" t="str">
        <f t="shared" si="85"/>
        <v>Adolescente</v>
      </c>
    </row>
    <row r="2700" spans="1:38" ht="30">
      <c r="A2700" s="806" t="s">
        <v>920</v>
      </c>
      <c r="B2700" s="806" t="s">
        <v>666</v>
      </c>
      <c r="C2700" s="806" t="s">
        <v>783</v>
      </c>
      <c r="D2700" s="806" t="s">
        <v>789</v>
      </c>
      <c r="E2700" s="807">
        <v>149</v>
      </c>
      <c r="P2700" s="806" t="s">
        <v>837</v>
      </c>
      <c r="Q2700" s="807">
        <v>309</v>
      </c>
      <c r="R2700" s="807">
        <v>27</v>
      </c>
      <c r="S2700" s="759" t="str">
        <f t="shared" si="84"/>
        <v>Juventud</v>
      </c>
      <c r="U2700" s="886"/>
      <c r="V2700" s="887"/>
      <c r="W2700" s="887"/>
      <c r="AI2700" s="806" t="s">
        <v>785</v>
      </c>
      <c r="AJ2700" s="807">
        <v>6</v>
      </c>
      <c r="AK2700" s="807">
        <v>14</v>
      </c>
      <c r="AL2700" s="759" t="str">
        <f t="shared" si="85"/>
        <v>Adolescente</v>
      </c>
    </row>
    <row r="2701" spans="1:38" ht="30">
      <c r="A2701" s="806" t="s">
        <v>920</v>
      </c>
      <c r="B2701" s="806" t="s">
        <v>666</v>
      </c>
      <c r="C2701" s="806" t="s">
        <v>783</v>
      </c>
      <c r="D2701" s="806" t="s">
        <v>784</v>
      </c>
      <c r="E2701" s="807">
        <v>106</v>
      </c>
      <c r="P2701" s="806" t="s">
        <v>837</v>
      </c>
      <c r="Q2701" s="807">
        <v>241</v>
      </c>
      <c r="R2701" s="807">
        <v>28</v>
      </c>
      <c r="S2701" s="759" t="str">
        <f t="shared" si="84"/>
        <v>Juventud</v>
      </c>
      <c r="U2701" s="886"/>
      <c r="V2701" s="887"/>
      <c r="W2701" s="887"/>
      <c r="AI2701" s="806" t="s">
        <v>785</v>
      </c>
      <c r="AJ2701" s="807">
        <v>9</v>
      </c>
      <c r="AK2701" s="807">
        <v>15</v>
      </c>
      <c r="AL2701" s="759" t="str">
        <f t="shared" si="85"/>
        <v>Adolescente</v>
      </c>
    </row>
    <row r="2702" spans="1:38" ht="30">
      <c r="A2702" s="806" t="s">
        <v>920</v>
      </c>
      <c r="B2702" s="806" t="s">
        <v>669</v>
      </c>
      <c r="C2702" s="806" t="s">
        <v>788</v>
      </c>
      <c r="D2702" s="806" t="s">
        <v>789</v>
      </c>
      <c r="E2702" s="807">
        <v>3</v>
      </c>
      <c r="P2702" s="806" t="s">
        <v>837</v>
      </c>
      <c r="Q2702" s="807">
        <v>274</v>
      </c>
      <c r="R2702" s="807">
        <v>29</v>
      </c>
      <c r="S2702" s="759" t="str">
        <f t="shared" si="84"/>
        <v>Adulto</v>
      </c>
      <c r="U2702" s="886"/>
      <c r="V2702" s="887"/>
      <c r="W2702" s="887"/>
      <c r="AI2702" s="806" t="s">
        <v>785</v>
      </c>
      <c r="AJ2702" s="807">
        <v>17</v>
      </c>
      <c r="AK2702" s="807">
        <v>16</v>
      </c>
      <c r="AL2702" s="759" t="str">
        <f t="shared" si="85"/>
        <v>Adolescente</v>
      </c>
    </row>
    <row r="2703" spans="1:38" ht="30">
      <c r="A2703" s="806" t="s">
        <v>920</v>
      </c>
      <c r="B2703" s="806" t="s">
        <v>669</v>
      </c>
      <c r="C2703" s="806" t="s">
        <v>788</v>
      </c>
      <c r="D2703" s="806" t="s">
        <v>784</v>
      </c>
      <c r="E2703" s="807">
        <v>10</v>
      </c>
      <c r="P2703" s="806" t="s">
        <v>837</v>
      </c>
      <c r="Q2703" s="807">
        <v>244</v>
      </c>
      <c r="R2703" s="807">
        <v>30</v>
      </c>
      <c r="S2703" s="759" t="str">
        <f t="shared" si="84"/>
        <v>Adulto</v>
      </c>
      <c r="U2703" s="886"/>
      <c r="V2703" s="887"/>
      <c r="W2703" s="887"/>
      <c r="AI2703" s="806" t="s">
        <v>785</v>
      </c>
      <c r="AJ2703" s="807">
        <v>14</v>
      </c>
      <c r="AK2703" s="807">
        <v>17</v>
      </c>
      <c r="AL2703" s="759" t="str">
        <f t="shared" si="85"/>
        <v>Adolescente</v>
      </c>
    </row>
    <row r="2704" spans="1:38" ht="15">
      <c r="A2704" s="806" t="s">
        <v>920</v>
      </c>
      <c r="B2704" s="806" t="s">
        <v>669</v>
      </c>
      <c r="C2704" s="806" t="s">
        <v>783</v>
      </c>
      <c r="D2704" s="806" t="s">
        <v>789</v>
      </c>
      <c r="E2704" s="807">
        <v>3</v>
      </c>
      <c r="P2704" s="806" t="s">
        <v>837</v>
      </c>
      <c r="Q2704" s="807">
        <v>227</v>
      </c>
      <c r="R2704" s="807">
        <v>31</v>
      </c>
      <c r="S2704" s="759" t="str">
        <f t="shared" si="84"/>
        <v>Adulto</v>
      </c>
      <c r="U2704" s="886"/>
      <c r="V2704" s="887"/>
      <c r="W2704" s="887"/>
      <c r="AI2704" s="806" t="s">
        <v>785</v>
      </c>
      <c r="AJ2704" s="807">
        <v>8</v>
      </c>
      <c r="AK2704" s="807">
        <v>18</v>
      </c>
      <c r="AL2704" s="759" t="str">
        <f t="shared" si="85"/>
        <v>Juventud</v>
      </c>
    </row>
    <row r="2705" spans="1:38" ht="15">
      <c r="A2705" s="806" t="s">
        <v>920</v>
      </c>
      <c r="B2705" s="806" t="s">
        <v>669</v>
      </c>
      <c r="C2705" s="806" t="s">
        <v>783</v>
      </c>
      <c r="D2705" s="806" t="s">
        <v>784</v>
      </c>
      <c r="E2705" s="807">
        <v>4</v>
      </c>
      <c r="P2705" s="806" t="s">
        <v>837</v>
      </c>
      <c r="Q2705" s="807">
        <v>227</v>
      </c>
      <c r="R2705" s="807">
        <v>32</v>
      </c>
      <c r="S2705" s="759" t="str">
        <f t="shared" si="84"/>
        <v>Adulto</v>
      </c>
      <c r="U2705" s="886"/>
      <c r="V2705" s="887"/>
      <c r="W2705" s="887"/>
      <c r="AI2705" s="806" t="s">
        <v>785</v>
      </c>
      <c r="AJ2705" s="807">
        <v>10</v>
      </c>
      <c r="AK2705" s="807">
        <v>19</v>
      </c>
      <c r="AL2705" s="759" t="str">
        <f t="shared" si="85"/>
        <v>Juventud</v>
      </c>
    </row>
    <row r="2706" spans="1:38" ht="15">
      <c r="A2706" s="806" t="s">
        <v>920</v>
      </c>
      <c r="B2706" s="806" t="s">
        <v>787</v>
      </c>
      <c r="C2706" s="806" t="s">
        <v>788</v>
      </c>
      <c r="D2706" s="806" t="s">
        <v>784</v>
      </c>
      <c r="E2706" s="807">
        <v>1</v>
      </c>
      <c r="P2706" s="806" t="s">
        <v>837</v>
      </c>
      <c r="Q2706" s="807">
        <v>234</v>
      </c>
      <c r="R2706" s="807">
        <v>33</v>
      </c>
      <c r="S2706" s="759" t="str">
        <f t="shared" si="84"/>
        <v>Adulto</v>
      </c>
      <c r="U2706" s="886"/>
      <c r="V2706" s="887"/>
      <c r="W2706" s="887"/>
      <c r="AI2706" s="806" t="s">
        <v>785</v>
      </c>
      <c r="AJ2706" s="807">
        <v>13</v>
      </c>
      <c r="AK2706" s="807">
        <v>20</v>
      </c>
      <c r="AL2706" s="759" t="str">
        <f t="shared" si="85"/>
        <v>Juventud</v>
      </c>
    </row>
    <row r="2707" spans="1:38" ht="15">
      <c r="A2707" s="806" t="s">
        <v>920</v>
      </c>
      <c r="B2707" s="806" t="s">
        <v>787</v>
      </c>
      <c r="C2707" s="806" t="s">
        <v>783</v>
      </c>
      <c r="D2707" s="806" t="s">
        <v>789</v>
      </c>
      <c r="E2707" s="807">
        <v>4</v>
      </c>
      <c r="P2707" s="806" t="s">
        <v>837</v>
      </c>
      <c r="Q2707" s="807">
        <v>220</v>
      </c>
      <c r="R2707" s="807">
        <v>34</v>
      </c>
      <c r="S2707" s="759" t="str">
        <f t="shared" si="84"/>
        <v>Adulto</v>
      </c>
      <c r="U2707" s="886"/>
      <c r="V2707" s="887"/>
      <c r="W2707" s="887"/>
      <c r="AI2707" s="806" t="s">
        <v>785</v>
      </c>
      <c r="AJ2707" s="807">
        <v>8</v>
      </c>
      <c r="AK2707" s="807">
        <v>21</v>
      </c>
      <c r="AL2707" s="759" t="str">
        <f t="shared" si="85"/>
        <v>Juventud</v>
      </c>
    </row>
    <row r="2708" spans="1:38" ht="15">
      <c r="A2708" s="806" t="s">
        <v>920</v>
      </c>
      <c r="B2708" s="806" t="s">
        <v>787</v>
      </c>
      <c r="C2708" s="806" t="s">
        <v>783</v>
      </c>
      <c r="D2708" s="806" t="s">
        <v>784</v>
      </c>
      <c r="E2708" s="807">
        <v>5</v>
      </c>
      <c r="P2708" s="806" t="s">
        <v>837</v>
      </c>
      <c r="Q2708" s="807">
        <v>210</v>
      </c>
      <c r="R2708" s="807">
        <v>35</v>
      </c>
      <c r="S2708" s="759" t="str">
        <f t="shared" si="84"/>
        <v>Adulto</v>
      </c>
      <c r="U2708" s="886"/>
      <c r="V2708" s="887"/>
      <c r="W2708" s="887"/>
      <c r="AI2708" s="806" t="s">
        <v>785</v>
      </c>
      <c r="AJ2708" s="807">
        <v>12</v>
      </c>
      <c r="AK2708" s="807">
        <v>22</v>
      </c>
      <c r="AL2708" s="759" t="str">
        <f t="shared" si="85"/>
        <v>Juventud</v>
      </c>
    </row>
    <row r="2709" spans="1:38" ht="15">
      <c r="A2709" s="806" t="s">
        <v>920</v>
      </c>
      <c r="B2709" s="806" t="s">
        <v>792</v>
      </c>
      <c r="C2709" s="806" t="s">
        <v>788</v>
      </c>
      <c r="D2709" s="806" t="s">
        <v>784</v>
      </c>
      <c r="E2709" s="807">
        <v>1</v>
      </c>
      <c r="P2709" s="806" t="s">
        <v>837</v>
      </c>
      <c r="Q2709" s="807">
        <v>190</v>
      </c>
      <c r="R2709" s="807">
        <v>36</v>
      </c>
      <c r="S2709" s="759" t="str">
        <f t="shared" si="84"/>
        <v>Adulto</v>
      </c>
      <c r="U2709" s="886"/>
      <c r="V2709" s="887"/>
      <c r="W2709" s="887"/>
      <c r="AI2709" s="806" t="s">
        <v>785</v>
      </c>
      <c r="AJ2709" s="807">
        <v>18</v>
      </c>
      <c r="AK2709" s="807">
        <v>23</v>
      </c>
      <c r="AL2709" s="759" t="str">
        <f t="shared" si="85"/>
        <v>Juventud</v>
      </c>
    </row>
    <row r="2710" spans="1:38" ht="15">
      <c r="A2710" s="806" t="s">
        <v>920</v>
      </c>
      <c r="B2710" s="806" t="s">
        <v>815</v>
      </c>
      <c r="C2710" s="806" t="s">
        <v>788</v>
      </c>
      <c r="D2710" s="806" t="s">
        <v>789</v>
      </c>
      <c r="E2710" s="807">
        <v>57</v>
      </c>
      <c r="P2710" s="806" t="s">
        <v>837</v>
      </c>
      <c r="Q2710" s="807">
        <v>211</v>
      </c>
      <c r="R2710" s="807">
        <v>37</v>
      </c>
      <c r="S2710" s="759" t="str">
        <f t="shared" si="84"/>
        <v>Adulto</v>
      </c>
      <c r="U2710" s="886"/>
      <c r="V2710" s="887"/>
      <c r="W2710" s="887"/>
      <c r="AI2710" s="806" t="s">
        <v>785</v>
      </c>
      <c r="AJ2710" s="807">
        <v>8</v>
      </c>
      <c r="AK2710" s="807">
        <v>24</v>
      </c>
      <c r="AL2710" s="759" t="str">
        <f t="shared" si="85"/>
        <v>Juventud</v>
      </c>
    </row>
    <row r="2711" spans="1:38" ht="15">
      <c r="A2711" s="806" t="s">
        <v>920</v>
      </c>
      <c r="B2711" s="806" t="s">
        <v>815</v>
      </c>
      <c r="C2711" s="806" t="s">
        <v>788</v>
      </c>
      <c r="D2711" s="806" t="s">
        <v>784</v>
      </c>
      <c r="E2711" s="807">
        <v>87</v>
      </c>
      <c r="P2711" s="806" t="s">
        <v>837</v>
      </c>
      <c r="Q2711" s="807">
        <v>201</v>
      </c>
      <c r="R2711" s="807">
        <v>38</v>
      </c>
      <c r="S2711" s="759" t="str">
        <f t="shared" si="84"/>
        <v>Adulto</v>
      </c>
      <c r="U2711" s="886"/>
      <c r="V2711" s="887"/>
      <c r="W2711" s="887"/>
      <c r="AI2711" s="806" t="s">
        <v>785</v>
      </c>
      <c r="AJ2711" s="807">
        <v>10</v>
      </c>
      <c r="AK2711" s="807">
        <v>25</v>
      </c>
      <c r="AL2711" s="759" t="str">
        <f t="shared" si="85"/>
        <v>Juventud</v>
      </c>
    </row>
    <row r="2712" spans="1:38" ht="15">
      <c r="A2712" s="806" t="s">
        <v>920</v>
      </c>
      <c r="B2712" s="806" t="s">
        <v>815</v>
      </c>
      <c r="C2712" s="806" t="s">
        <v>783</v>
      </c>
      <c r="D2712" s="806" t="s">
        <v>789</v>
      </c>
      <c r="E2712" s="807">
        <v>49</v>
      </c>
      <c r="P2712" s="806" t="s">
        <v>837</v>
      </c>
      <c r="Q2712" s="807">
        <v>202</v>
      </c>
      <c r="R2712" s="807">
        <v>39</v>
      </c>
      <c r="S2712" s="759" t="str">
        <f t="shared" si="84"/>
        <v>Adulto</v>
      </c>
      <c r="U2712" s="886"/>
      <c r="V2712" s="887"/>
      <c r="W2712" s="887"/>
      <c r="AI2712" s="806" t="s">
        <v>785</v>
      </c>
      <c r="AJ2712" s="807">
        <v>17</v>
      </c>
      <c r="AK2712" s="807">
        <v>26</v>
      </c>
      <c r="AL2712" s="759" t="str">
        <f t="shared" si="85"/>
        <v>Juventud</v>
      </c>
    </row>
    <row r="2713" spans="1:38" ht="15">
      <c r="A2713" s="806" t="s">
        <v>920</v>
      </c>
      <c r="B2713" s="806" t="s">
        <v>815</v>
      </c>
      <c r="C2713" s="806" t="s">
        <v>783</v>
      </c>
      <c r="D2713" s="806" t="s">
        <v>784</v>
      </c>
      <c r="E2713" s="807">
        <v>62</v>
      </c>
      <c r="P2713" s="806" t="s">
        <v>837</v>
      </c>
      <c r="Q2713" s="807">
        <v>203</v>
      </c>
      <c r="R2713" s="807">
        <v>40</v>
      </c>
      <c r="S2713" s="759" t="str">
        <f t="shared" si="84"/>
        <v>Adulto</v>
      </c>
      <c r="U2713" s="886"/>
      <c r="V2713" s="887"/>
      <c r="W2713" s="887"/>
      <c r="AI2713" s="806" t="s">
        <v>785</v>
      </c>
      <c r="AJ2713" s="807">
        <v>16</v>
      </c>
      <c r="AK2713" s="807">
        <v>27</v>
      </c>
      <c r="AL2713" s="759" t="str">
        <f t="shared" si="85"/>
        <v>Juventud</v>
      </c>
    </row>
    <row r="2714" spans="1:38" ht="15">
      <c r="A2714" s="806" t="s">
        <v>920</v>
      </c>
      <c r="B2714" s="806" t="s">
        <v>818</v>
      </c>
      <c r="C2714" s="806" t="s">
        <v>788</v>
      </c>
      <c r="D2714" s="806" t="s">
        <v>784</v>
      </c>
      <c r="E2714" s="807">
        <v>11</v>
      </c>
      <c r="P2714" s="806" t="s">
        <v>837</v>
      </c>
      <c r="Q2714" s="807">
        <v>217</v>
      </c>
      <c r="R2714" s="807">
        <v>41</v>
      </c>
      <c r="S2714" s="759" t="str">
        <f t="shared" si="84"/>
        <v>Adulto</v>
      </c>
      <c r="U2714" s="886"/>
      <c r="V2714" s="887"/>
      <c r="W2714" s="887"/>
      <c r="AI2714" s="806" t="s">
        <v>785</v>
      </c>
      <c r="AJ2714" s="807">
        <v>17</v>
      </c>
      <c r="AK2714" s="807">
        <v>28</v>
      </c>
      <c r="AL2714" s="759" t="str">
        <f t="shared" si="85"/>
        <v>Juventud</v>
      </c>
    </row>
    <row r="2715" spans="1:38" ht="15">
      <c r="A2715" s="806" t="s">
        <v>920</v>
      </c>
      <c r="B2715" s="806" t="s">
        <v>818</v>
      </c>
      <c r="C2715" s="806" t="s">
        <v>783</v>
      </c>
      <c r="D2715" s="806" t="s">
        <v>784</v>
      </c>
      <c r="E2715" s="807">
        <v>3</v>
      </c>
      <c r="P2715" s="806" t="s">
        <v>837</v>
      </c>
      <c r="Q2715" s="807">
        <v>237</v>
      </c>
      <c r="R2715" s="807">
        <v>42</v>
      </c>
      <c r="S2715" s="759" t="str">
        <f t="shared" si="84"/>
        <v>Adulto</v>
      </c>
      <c r="U2715" s="886"/>
      <c r="V2715" s="887"/>
      <c r="W2715" s="887"/>
      <c r="AI2715" s="806" t="s">
        <v>785</v>
      </c>
      <c r="AJ2715" s="807">
        <v>14</v>
      </c>
      <c r="AK2715" s="807">
        <v>29</v>
      </c>
      <c r="AL2715" s="759" t="str">
        <f t="shared" si="85"/>
        <v>Adulto</v>
      </c>
    </row>
    <row r="2716" spans="1:38" ht="15">
      <c r="A2716" s="806" t="s">
        <v>921</v>
      </c>
      <c r="B2716" s="806" t="s">
        <v>662</v>
      </c>
      <c r="C2716" s="806" t="s">
        <v>788</v>
      </c>
      <c r="D2716" s="806" t="s">
        <v>789</v>
      </c>
      <c r="E2716" s="807">
        <v>437</v>
      </c>
      <c r="P2716" s="806" t="s">
        <v>837</v>
      </c>
      <c r="Q2716" s="807">
        <v>208</v>
      </c>
      <c r="R2716" s="807">
        <v>43</v>
      </c>
      <c r="S2716" s="759" t="str">
        <f t="shared" si="84"/>
        <v>Adulto</v>
      </c>
      <c r="U2716" s="886"/>
      <c r="V2716" s="887"/>
      <c r="W2716" s="887"/>
      <c r="AI2716" s="806" t="s">
        <v>785</v>
      </c>
      <c r="AJ2716" s="807">
        <v>18</v>
      </c>
      <c r="AK2716" s="807">
        <v>30</v>
      </c>
      <c r="AL2716" s="759" t="str">
        <f t="shared" si="85"/>
        <v>Adulto</v>
      </c>
    </row>
    <row r="2717" spans="1:38" ht="15">
      <c r="A2717" s="806" t="s">
        <v>921</v>
      </c>
      <c r="B2717" s="806" t="s">
        <v>662</v>
      </c>
      <c r="C2717" s="806" t="s">
        <v>788</v>
      </c>
      <c r="D2717" s="806" t="s">
        <v>784</v>
      </c>
      <c r="E2717" s="807">
        <v>437</v>
      </c>
      <c r="P2717" s="806" t="s">
        <v>837</v>
      </c>
      <c r="Q2717" s="807">
        <v>185</v>
      </c>
      <c r="R2717" s="807">
        <v>44</v>
      </c>
      <c r="S2717" s="759" t="str">
        <f t="shared" si="84"/>
        <v>Adulto</v>
      </c>
      <c r="U2717" s="886"/>
      <c r="V2717" s="887"/>
      <c r="W2717" s="887"/>
      <c r="AI2717" s="806" t="s">
        <v>785</v>
      </c>
      <c r="AJ2717" s="807">
        <v>18</v>
      </c>
      <c r="AK2717" s="807">
        <v>31</v>
      </c>
      <c r="AL2717" s="759" t="str">
        <f t="shared" si="85"/>
        <v>Adulto</v>
      </c>
    </row>
    <row r="2718" spans="1:38" ht="15">
      <c r="A2718" s="806" t="s">
        <v>921</v>
      </c>
      <c r="B2718" s="806" t="s">
        <v>662</v>
      </c>
      <c r="C2718" s="806" t="s">
        <v>783</v>
      </c>
      <c r="D2718" s="806" t="s">
        <v>789</v>
      </c>
      <c r="E2718" s="807">
        <v>370</v>
      </c>
      <c r="P2718" s="806" t="s">
        <v>837</v>
      </c>
      <c r="Q2718" s="807">
        <v>192</v>
      </c>
      <c r="R2718" s="807">
        <v>45</v>
      </c>
      <c r="S2718" s="759" t="str">
        <f t="shared" si="84"/>
        <v>Adulto</v>
      </c>
      <c r="U2718" s="886"/>
      <c r="V2718" s="887"/>
      <c r="W2718" s="887"/>
      <c r="AI2718" s="806" t="s">
        <v>785</v>
      </c>
      <c r="AJ2718" s="807">
        <v>11</v>
      </c>
      <c r="AK2718" s="807">
        <v>32</v>
      </c>
      <c r="AL2718" s="759" t="str">
        <f t="shared" si="85"/>
        <v>Adulto</v>
      </c>
    </row>
    <row r="2719" spans="1:38" ht="15">
      <c r="A2719" s="806" t="s">
        <v>921</v>
      </c>
      <c r="B2719" s="806" t="s">
        <v>662</v>
      </c>
      <c r="C2719" s="806" t="s">
        <v>783</v>
      </c>
      <c r="D2719" s="806" t="s">
        <v>784</v>
      </c>
      <c r="E2719" s="807">
        <v>440</v>
      </c>
      <c r="P2719" s="806" t="s">
        <v>837</v>
      </c>
      <c r="Q2719" s="807">
        <v>167</v>
      </c>
      <c r="R2719" s="807">
        <v>46</v>
      </c>
      <c r="S2719" s="759" t="str">
        <f t="shared" si="84"/>
        <v>Adulto</v>
      </c>
      <c r="U2719" s="886"/>
      <c r="V2719" s="887"/>
      <c r="W2719" s="887"/>
      <c r="AI2719" s="806" t="s">
        <v>785</v>
      </c>
      <c r="AJ2719" s="807">
        <v>13</v>
      </c>
      <c r="AK2719" s="807">
        <v>33</v>
      </c>
      <c r="AL2719" s="759" t="str">
        <f t="shared" si="85"/>
        <v>Adulto</v>
      </c>
    </row>
    <row r="2720" spans="1:38" ht="15">
      <c r="A2720" s="806" t="s">
        <v>921</v>
      </c>
      <c r="B2720" s="806" t="s">
        <v>666</v>
      </c>
      <c r="C2720" s="806" t="s">
        <v>788</v>
      </c>
      <c r="D2720" s="806" t="s">
        <v>789</v>
      </c>
      <c r="E2720" s="807">
        <v>484</v>
      </c>
      <c r="P2720" s="806" t="s">
        <v>837</v>
      </c>
      <c r="Q2720" s="807">
        <v>188</v>
      </c>
      <c r="R2720" s="807">
        <v>47</v>
      </c>
      <c r="S2720" s="759" t="str">
        <f t="shared" si="84"/>
        <v>Adulto</v>
      </c>
      <c r="U2720" s="886"/>
      <c r="V2720" s="887"/>
      <c r="W2720" s="887"/>
      <c r="AI2720" s="806" t="s">
        <v>785</v>
      </c>
      <c r="AJ2720" s="807">
        <v>12</v>
      </c>
      <c r="AK2720" s="807">
        <v>34</v>
      </c>
      <c r="AL2720" s="759" t="str">
        <f t="shared" si="85"/>
        <v>Adulto</v>
      </c>
    </row>
    <row r="2721" spans="1:38" ht="15">
      <c r="A2721" s="806" t="s">
        <v>921</v>
      </c>
      <c r="B2721" s="806" t="s">
        <v>666</v>
      </c>
      <c r="C2721" s="806" t="s">
        <v>788</v>
      </c>
      <c r="D2721" s="806" t="s">
        <v>784</v>
      </c>
      <c r="E2721" s="807">
        <v>309</v>
      </c>
      <c r="P2721" s="806" t="s">
        <v>837</v>
      </c>
      <c r="Q2721" s="807">
        <v>202</v>
      </c>
      <c r="R2721" s="807">
        <v>48</v>
      </c>
      <c r="S2721" s="759" t="str">
        <f t="shared" si="84"/>
        <v>Adulto</v>
      </c>
      <c r="U2721" s="886"/>
      <c r="V2721" s="887"/>
      <c r="W2721" s="887"/>
      <c r="AI2721" s="806" t="s">
        <v>785</v>
      </c>
      <c r="AJ2721" s="807">
        <v>12</v>
      </c>
      <c r="AK2721" s="807">
        <v>35</v>
      </c>
      <c r="AL2721" s="759" t="str">
        <f t="shared" si="85"/>
        <v>Adulto</v>
      </c>
    </row>
    <row r="2722" spans="1:38" ht="15">
      <c r="A2722" s="806" t="s">
        <v>921</v>
      </c>
      <c r="B2722" s="806" t="s">
        <v>666</v>
      </c>
      <c r="C2722" s="806" t="s">
        <v>783</v>
      </c>
      <c r="D2722" s="806" t="s">
        <v>789</v>
      </c>
      <c r="E2722" s="807">
        <v>367</v>
      </c>
      <c r="P2722" s="806" t="s">
        <v>837</v>
      </c>
      <c r="Q2722" s="807">
        <v>220</v>
      </c>
      <c r="R2722" s="807">
        <v>49</v>
      </c>
      <c r="S2722" s="759" t="str">
        <f t="shared" si="84"/>
        <v>Adulto</v>
      </c>
      <c r="U2722" s="886"/>
      <c r="V2722" s="887"/>
      <c r="W2722" s="887"/>
      <c r="AI2722" s="806" t="s">
        <v>785</v>
      </c>
      <c r="AJ2722" s="807">
        <v>14</v>
      </c>
      <c r="AK2722" s="807">
        <v>36</v>
      </c>
      <c r="AL2722" s="759" t="str">
        <f t="shared" si="85"/>
        <v>Adulto</v>
      </c>
    </row>
    <row r="2723" spans="1:38" ht="15">
      <c r="A2723" s="806" t="s">
        <v>921</v>
      </c>
      <c r="B2723" s="806" t="s">
        <v>666</v>
      </c>
      <c r="C2723" s="806" t="s">
        <v>783</v>
      </c>
      <c r="D2723" s="806" t="s">
        <v>784</v>
      </c>
      <c r="E2723" s="807">
        <v>210</v>
      </c>
      <c r="P2723" s="806" t="s">
        <v>837</v>
      </c>
      <c r="Q2723" s="807">
        <v>198</v>
      </c>
      <c r="R2723" s="807">
        <v>50</v>
      </c>
      <c r="S2723" s="759" t="str">
        <f t="shared" si="84"/>
        <v>Adulto</v>
      </c>
      <c r="U2723" s="886"/>
      <c r="V2723" s="887"/>
      <c r="W2723" s="887"/>
      <c r="AI2723" s="806" t="s">
        <v>785</v>
      </c>
      <c r="AJ2723" s="807">
        <v>18</v>
      </c>
      <c r="AK2723" s="807">
        <v>37</v>
      </c>
      <c r="AL2723" s="759" t="str">
        <f t="shared" si="85"/>
        <v>Adulto</v>
      </c>
    </row>
    <row r="2724" spans="1:38" ht="15">
      <c r="A2724" s="806" t="s">
        <v>921</v>
      </c>
      <c r="B2724" s="806" t="s">
        <v>787</v>
      </c>
      <c r="C2724" s="806" t="s">
        <v>788</v>
      </c>
      <c r="D2724" s="806" t="s">
        <v>789</v>
      </c>
      <c r="E2724" s="807">
        <v>1</v>
      </c>
      <c r="P2724" s="806" t="s">
        <v>837</v>
      </c>
      <c r="Q2724" s="807">
        <v>243</v>
      </c>
      <c r="R2724" s="807">
        <v>51</v>
      </c>
      <c r="S2724" s="759" t="str">
        <f t="shared" si="84"/>
        <v>Adulto</v>
      </c>
      <c r="U2724" s="886"/>
      <c r="V2724" s="887"/>
      <c r="W2724" s="887"/>
      <c r="AI2724" s="806" t="s">
        <v>785</v>
      </c>
      <c r="AJ2724" s="807">
        <v>9</v>
      </c>
      <c r="AK2724" s="807">
        <v>38</v>
      </c>
      <c r="AL2724" s="759" t="str">
        <f t="shared" si="85"/>
        <v>Adulto</v>
      </c>
    </row>
    <row r="2725" spans="1:38" ht="15">
      <c r="A2725" s="806" t="s">
        <v>921</v>
      </c>
      <c r="B2725" s="806" t="s">
        <v>787</v>
      </c>
      <c r="C2725" s="806" t="s">
        <v>788</v>
      </c>
      <c r="D2725" s="806" t="s">
        <v>784</v>
      </c>
      <c r="E2725" s="807">
        <v>2</v>
      </c>
      <c r="P2725" s="806" t="s">
        <v>837</v>
      </c>
      <c r="Q2725" s="807">
        <v>247</v>
      </c>
      <c r="R2725" s="807">
        <v>52</v>
      </c>
      <c r="S2725" s="759" t="str">
        <f t="shared" si="84"/>
        <v>Adulto</v>
      </c>
      <c r="U2725" s="886"/>
      <c r="V2725" s="887"/>
      <c r="W2725" s="887"/>
      <c r="AI2725" s="806" t="s">
        <v>785</v>
      </c>
      <c r="AJ2725" s="807">
        <v>17</v>
      </c>
      <c r="AK2725" s="807">
        <v>39</v>
      </c>
      <c r="AL2725" s="759" t="str">
        <f t="shared" si="85"/>
        <v>Adulto</v>
      </c>
    </row>
    <row r="2726" spans="1:38" ht="15">
      <c r="A2726" s="806" t="s">
        <v>921</v>
      </c>
      <c r="B2726" s="806" t="s">
        <v>787</v>
      </c>
      <c r="C2726" s="806" t="s">
        <v>783</v>
      </c>
      <c r="D2726" s="806" t="s">
        <v>784</v>
      </c>
      <c r="E2726" s="807">
        <v>2</v>
      </c>
      <c r="P2726" s="806" t="s">
        <v>837</v>
      </c>
      <c r="Q2726" s="807">
        <v>234</v>
      </c>
      <c r="R2726" s="807">
        <v>53</v>
      </c>
      <c r="S2726" s="759" t="str">
        <f t="shared" si="84"/>
        <v>Adulto</v>
      </c>
      <c r="U2726" s="886"/>
      <c r="V2726" s="887"/>
      <c r="W2726" s="887"/>
      <c r="AI2726" s="806" t="s">
        <v>785</v>
      </c>
      <c r="AJ2726" s="807">
        <v>6</v>
      </c>
      <c r="AK2726" s="807">
        <v>40</v>
      </c>
      <c r="AL2726" s="759" t="str">
        <f t="shared" si="85"/>
        <v>Adulto</v>
      </c>
    </row>
    <row r="2727" spans="1:38" ht="15">
      <c r="A2727" s="806" t="s">
        <v>921</v>
      </c>
      <c r="B2727" s="806" t="s">
        <v>792</v>
      </c>
      <c r="C2727" s="806" t="s">
        <v>783</v>
      </c>
      <c r="D2727" s="806" t="s">
        <v>789</v>
      </c>
      <c r="E2727" s="807">
        <v>1</v>
      </c>
      <c r="P2727" s="806" t="s">
        <v>837</v>
      </c>
      <c r="Q2727" s="807">
        <v>252</v>
      </c>
      <c r="R2727" s="807">
        <v>54</v>
      </c>
      <c r="S2727" s="759" t="str">
        <f t="shared" si="84"/>
        <v>Adulto</v>
      </c>
      <c r="U2727" s="886"/>
      <c r="V2727" s="887"/>
      <c r="W2727" s="887"/>
      <c r="AI2727" s="806" t="s">
        <v>785</v>
      </c>
      <c r="AJ2727" s="807">
        <v>11</v>
      </c>
      <c r="AK2727" s="807">
        <v>41</v>
      </c>
      <c r="AL2727" s="759" t="str">
        <f t="shared" si="85"/>
        <v>Adulto</v>
      </c>
    </row>
    <row r="2728" spans="1:38" ht="15">
      <c r="A2728" s="806" t="s">
        <v>921</v>
      </c>
      <c r="B2728" s="806" t="s">
        <v>815</v>
      </c>
      <c r="C2728" s="806" t="s">
        <v>788</v>
      </c>
      <c r="D2728" s="806" t="s">
        <v>789</v>
      </c>
      <c r="E2728" s="807">
        <v>87</v>
      </c>
      <c r="P2728" s="806" t="s">
        <v>837</v>
      </c>
      <c r="Q2728" s="807">
        <v>270</v>
      </c>
      <c r="R2728" s="807">
        <v>55</v>
      </c>
      <c r="S2728" s="759" t="str">
        <f t="shared" si="84"/>
        <v>Adulto</v>
      </c>
      <c r="U2728" s="886"/>
      <c r="V2728" s="887"/>
      <c r="W2728" s="887"/>
      <c r="AI2728" s="806" t="s">
        <v>785</v>
      </c>
      <c r="AJ2728" s="807">
        <v>7</v>
      </c>
      <c r="AK2728" s="807">
        <v>42</v>
      </c>
      <c r="AL2728" s="759" t="str">
        <f t="shared" si="85"/>
        <v>Adulto</v>
      </c>
    </row>
    <row r="2729" spans="1:38" ht="15">
      <c r="A2729" s="806" t="s">
        <v>921</v>
      </c>
      <c r="B2729" s="806" t="s">
        <v>815</v>
      </c>
      <c r="C2729" s="806" t="s">
        <v>788</v>
      </c>
      <c r="D2729" s="806" t="s">
        <v>784</v>
      </c>
      <c r="E2729" s="807">
        <v>86</v>
      </c>
      <c r="P2729" s="806" t="s">
        <v>837</v>
      </c>
      <c r="Q2729" s="807">
        <v>271</v>
      </c>
      <c r="R2729" s="807">
        <v>56</v>
      </c>
      <c r="S2729" s="759" t="str">
        <f t="shared" si="84"/>
        <v>Adulto</v>
      </c>
      <c r="U2729" s="886"/>
      <c r="V2729" s="887"/>
      <c r="W2729" s="887"/>
      <c r="AI2729" s="806" t="s">
        <v>785</v>
      </c>
      <c r="AJ2729" s="807">
        <v>12</v>
      </c>
      <c r="AK2729" s="807">
        <v>43</v>
      </c>
      <c r="AL2729" s="759" t="str">
        <f t="shared" si="85"/>
        <v>Adulto</v>
      </c>
    </row>
    <row r="2730" spans="1:38" ht="15">
      <c r="A2730" s="806" t="s">
        <v>921</v>
      </c>
      <c r="B2730" s="806" t="s">
        <v>815</v>
      </c>
      <c r="C2730" s="806" t="s">
        <v>783</v>
      </c>
      <c r="D2730" s="806" t="s">
        <v>789</v>
      </c>
      <c r="E2730" s="807">
        <v>78</v>
      </c>
      <c r="P2730" s="806" t="s">
        <v>837</v>
      </c>
      <c r="Q2730" s="807">
        <v>289</v>
      </c>
      <c r="R2730" s="807">
        <v>57</v>
      </c>
      <c r="S2730" s="759" t="str">
        <f t="shared" si="84"/>
        <v>Adulto</v>
      </c>
      <c r="U2730" s="886"/>
      <c r="V2730" s="887"/>
      <c r="W2730" s="887"/>
      <c r="AI2730" s="806" t="s">
        <v>785</v>
      </c>
      <c r="AJ2730" s="807">
        <v>12</v>
      </c>
      <c r="AK2730" s="807">
        <v>44</v>
      </c>
      <c r="AL2730" s="759" t="str">
        <f t="shared" si="85"/>
        <v>Adulto</v>
      </c>
    </row>
    <row r="2731" spans="1:38" ht="15">
      <c r="A2731" s="806" t="s">
        <v>921</v>
      </c>
      <c r="B2731" s="806" t="s">
        <v>815</v>
      </c>
      <c r="C2731" s="806" t="s">
        <v>783</v>
      </c>
      <c r="D2731" s="806" t="s">
        <v>784</v>
      </c>
      <c r="E2731" s="807">
        <v>81</v>
      </c>
      <c r="P2731" s="806" t="s">
        <v>837</v>
      </c>
      <c r="Q2731" s="807">
        <v>276</v>
      </c>
      <c r="R2731" s="807">
        <v>58</v>
      </c>
      <c r="S2731" s="759" t="str">
        <f t="shared" si="84"/>
        <v>Adulto</v>
      </c>
      <c r="U2731" s="886"/>
      <c r="V2731" s="887"/>
      <c r="W2731" s="887"/>
      <c r="AI2731" s="806" t="s">
        <v>785</v>
      </c>
      <c r="AJ2731" s="807">
        <v>6</v>
      </c>
      <c r="AK2731" s="807">
        <v>45</v>
      </c>
      <c r="AL2731" s="759" t="str">
        <f t="shared" si="85"/>
        <v>Adulto</v>
      </c>
    </row>
    <row r="2732" spans="1:38" ht="15">
      <c r="A2732" s="806" t="s">
        <v>921</v>
      </c>
      <c r="B2732" s="806" t="s">
        <v>818</v>
      </c>
      <c r="C2732" s="806" t="s">
        <v>788</v>
      </c>
      <c r="D2732" s="806" t="s">
        <v>789</v>
      </c>
      <c r="E2732" s="807">
        <v>4</v>
      </c>
      <c r="P2732" s="806" t="s">
        <v>837</v>
      </c>
      <c r="Q2732" s="807">
        <v>334</v>
      </c>
      <c r="R2732" s="807">
        <v>59</v>
      </c>
      <c r="S2732" s="759" t="str">
        <f t="shared" si="84"/>
        <v>Adulto</v>
      </c>
      <c r="U2732" s="886"/>
      <c r="V2732" s="887"/>
      <c r="W2732" s="887"/>
      <c r="AI2732" s="806" t="s">
        <v>785</v>
      </c>
      <c r="AJ2732" s="807">
        <v>14</v>
      </c>
      <c r="AK2732" s="807">
        <v>46</v>
      </c>
      <c r="AL2732" s="759" t="str">
        <f t="shared" si="85"/>
        <v>Adulto</v>
      </c>
    </row>
    <row r="2733" spans="1:38" ht="15">
      <c r="A2733" s="806" t="s">
        <v>921</v>
      </c>
      <c r="B2733" s="806" t="s">
        <v>818</v>
      </c>
      <c r="C2733" s="806" t="s">
        <v>788</v>
      </c>
      <c r="D2733" s="806" t="s">
        <v>784</v>
      </c>
      <c r="E2733" s="807">
        <v>7</v>
      </c>
      <c r="P2733" s="806" t="s">
        <v>837</v>
      </c>
      <c r="Q2733" s="807">
        <v>278</v>
      </c>
      <c r="R2733" s="807">
        <v>60</v>
      </c>
      <c r="S2733" s="759" t="str">
        <f t="shared" si="84"/>
        <v>Vejez</v>
      </c>
      <c r="U2733" s="886"/>
      <c r="V2733" s="887"/>
      <c r="W2733" s="887"/>
      <c r="AI2733" s="806" t="s">
        <v>785</v>
      </c>
      <c r="AJ2733" s="807">
        <v>9</v>
      </c>
      <c r="AK2733" s="807">
        <v>47</v>
      </c>
      <c r="AL2733" s="759" t="str">
        <f t="shared" si="85"/>
        <v>Adulto</v>
      </c>
    </row>
    <row r="2734" spans="1:38" ht="15">
      <c r="A2734" s="806" t="s">
        <v>921</v>
      </c>
      <c r="B2734" s="806" t="s">
        <v>818</v>
      </c>
      <c r="C2734" s="806" t="s">
        <v>783</v>
      </c>
      <c r="D2734" s="806" t="s">
        <v>789</v>
      </c>
      <c r="E2734" s="807">
        <v>4</v>
      </c>
      <c r="P2734" s="806" t="s">
        <v>837</v>
      </c>
      <c r="Q2734" s="807">
        <v>254</v>
      </c>
      <c r="R2734" s="807">
        <v>61</v>
      </c>
      <c r="S2734" s="759" t="str">
        <f t="shared" si="84"/>
        <v>Vejez</v>
      </c>
      <c r="U2734" s="886"/>
      <c r="V2734" s="887"/>
      <c r="W2734" s="887"/>
      <c r="AI2734" s="806" t="s">
        <v>785</v>
      </c>
      <c r="AJ2734" s="807">
        <v>7</v>
      </c>
      <c r="AK2734" s="807">
        <v>48</v>
      </c>
      <c r="AL2734" s="759" t="str">
        <f t="shared" si="85"/>
        <v>Adulto</v>
      </c>
    </row>
    <row r="2735" spans="1:38" ht="15">
      <c r="A2735" s="806" t="s">
        <v>921</v>
      </c>
      <c r="B2735" s="806" t="s">
        <v>818</v>
      </c>
      <c r="C2735" s="806" t="s">
        <v>783</v>
      </c>
      <c r="D2735" s="806" t="s">
        <v>784</v>
      </c>
      <c r="E2735" s="807">
        <v>3</v>
      </c>
      <c r="P2735" s="806" t="s">
        <v>837</v>
      </c>
      <c r="Q2735" s="807">
        <v>253</v>
      </c>
      <c r="R2735" s="807">
        <v>62</v>
      </c>
      <c r="S2735" s="759" t="str">
        <f t="shared" si="84"/>
        <v>Vejez</v>
      </c>
      <c r="U2735" s="886"/>
      <c r="V2735" s="887"/>
      <c r="W2735" s="887"/>
      <c r="AI2735" s="806" t="s">
        <v>785</v>
      </c>
      <c r="AJ2735" s="807">
        <v>8</v>
      </c>
      <c r="AK2735" s="807">
        <v>49</v>
      </c>
      <c r="AL2735" s="759" t="str">
        <f t="shared" si="85"/>
        <v>Adulto</v>
      </c>
    </row>
    <row r="2736" spans="1:38" ht="15">
      <c r="A2736" s="806" t="s">
        <v>922</v>
      </c>
      <c r="B2736" s="806" t="s">
        <v>782</v>
      </c>
      <c r="C2736" s="806" t="s">
        <v>788</v>
      </c>
      <c r="D2736" s="806" t="s">
        <v>789</v>
      </c>
      <c r="E2736" s="807">
        <v>1</v>
      </c>
      <c r="P2736" s="806" t="s">
        <v>837</v>
      </c>
      <c r="Q2736" s="807">
        <v>238</v>
      </c>
      <c r="R2736" s="807">
        <v>63</v>
      </c>
      <c r="S2736" s="759" t="str">
        <f t="shared" si="84"/>
        <v>Vejez</v>
      </c>
      <c r="U2736" s="886"/>
      <c r="V2736" s="887"/>
      <c r="W2736" s="887"/>
      <c r="AI2736" s="806" t="s">
        <v>785</v>
      </c>
      <c r="AJ2736" s="807">
        <v>5</v>
      </c>
      <c r="AK2736" s="807">
        <v>50</v>
      </c>
      <c r="AL2736" s="759" t="str">
        <f t="shared" si="85"/>
        <v>Adulto</v>
      </c>
    </row>
    <row r="2737" spans="1:38" ht="15">
      <c r="A2737" s="806" t="s">
        <v>922</v>
      </c>
      <c r="B2737" s="806" t="s">
        <v>782</v>
      </c>
      <c r="C2737" s="806" t="s">
        <v>783</v>
      </c>
      <c r="D2737" s="806" t="s">
        <v>789</v>
      </c>
      <c r="E2737" s="807">
        <v>2</v>
      </c>
      <c r="P2737" s="806" t="s">
        <v>837</v>
      </c>
      <c r="Q2737" s="807">
        <v>264</v>
      </c>
      <c r="R2737" s="807">
        <v>64</v>
      </c>
      <c r="S2737" s="759" t="str">
        <f t="shared" si="84"/>
        <v>Vejez</v>
      </c>
      <c r="U2737" s="886"/>
      <c r="V2737" s="887"/>
      <c r="W2737" s="887"/>
      <c r="AI2737" s="806" t="s">
        <v>785</v>
      </c>
      <c r="AJ2737" s="807">
        <v>7</v>
      </c>
      <c r="AK2737" s="807">
        <v>51</v>
      </c>
      <c r="AL2737" s="759" t="str">
        <f t="shared" si="85"/>
        <v>Adulto</v>
      </c>
    </row>
    <row r="2738" spans="1:38" ht="15">
      <c r="A2738" s="806" t="s">
        <v>922</v>
      </c>
      <c r="B2738" s="806" t="s">
        <v>662</v>
      </c>
      <c r="C2738" s="806" t="s">
        <v>788</v>
      </c>
      <c r="D2738" s="806" t="s">
        <v>789</v>
      </c>
      <c r="E2738" s="807">
        <v>676</v>
      </c>
      <c r="P2738" s="806" t="s">
        <v>837</v>
      </c>
      <c r="Q2738" s="807">
        <v>211</v>
      </c>
      <c r="R2738" s="807">
        <v>65</v>
      </c>
      <c r="S2738" s="759" t="str">
        <f t="shared" si="84"/>
        <v>Vejez</v>
      </c>
      <c r="U2738" s="886"/>
      <c r="V2738" s="887"/>
      <c r="W2738" s="887"/>
      <c r="AI2738" s="806" t="s">
        <v>785</v>
      </c>
      <c r="AJ2738" s="807">
        <v>11</v>
      </c>
      <c r="AK2738" s="807">
        <v>52</v>
      </c>
      <c r="AL2738" s="759" t="str">
        <f t="shared" si="85"/>
        <v>Adulto</v>
      </c>
    </row>
    <row r="2739" spans="1:38" ht="15">
      <c r="A2739" s="806" t="s">
        <v>922</v>
      </c>
      <c r="B2739" s="806" t="s">
        <v>662</v>
      </c>
      <c r="C2739" s="806" t="s">
        <v>788</v>
      </c>
      <c r="D2739" s="806" t="s">
        <v>784</v>
      </c>
      <c r="E2739" s="807">
        <v>253</v>
      </c>
      <c r="P2739" s="806" t="s">
        <v>837</v>
      </c>
      <c r="Q2739" s="807">
        <v>192</v>
      </c>
      <c r="R2739" s="807">
        <v>66</v>
      </c>
      <c r="S2739" s="759" t="str">
        <f t="shared" si="84"/>
        <v>Vejez</v>
      </c>
      <c r="U2739" s="886"/>
      <c r="V2739" s="887"/>
      <c r="W2739" s="887"/>
      <c r="AI2739" s="806" t="s">
        <v>785</v>
      </c>
      <c r="AJ2739" s="807">
        <v>12</v>
      </c>
      <c r="AK2739" s="807">
        <v>53</v>
      </c>
      <c r="AL2739" s="759" t="str">
        <f t="shared" si="85"/>
        <v>Adulto</v>
      </c>
    </row>
    <row r="2740" spans="1:38" ht="15">
      <c r="A2740" s="806" t="s">
        <v>922</v>
      </c>
      <c r="B2740" s="806" t="s">
        <v>662</v>
      </c>
      <c r="C2740" s="806" t="s">
        <v>783</v>
      </c>
      <c r="D2740" s="806" t="s">
        <v>789</v>
      </c>
      <c r="E2740" s="807">
        <v>852</v>
      </c>
      <c r="P2740" s="806" t="s">
        <v>837</v>
      </c>
      <c r="Q2740" s="807">
        <v>208</v>
      </c>
      <c r="R2740" s="807">
        <v>67</v>
      </c>
      <c r="S2740" s="759" t="str">
        <f t="shared" si="84"/>
        <v>Vejez</v>
      </c>
      <c r="U2740" s="886"/>
      <c r="V2740" s="887"/>
      <c r="W2740" s="887"/>
      <c r="AI2740" s="806" t="s">
        <v>785</v>
      </c>
      <c r="AJ2740" s="807">
        <v>19</v>
      </c>
      <c r="AK2740" s="807">
        <v>54</v>
      </c>
      <c r="AL2740" s="759" t="str">
        <f t="shared" si="85"/>
        <v>Adulto</v>
      </c>
    </row>
    <row r="2741" spans="1:38" ht="15">
      <c r="A2741" s="806" t="s">
        <v>922</v>
      </c>
      <c r="B2741" s="806" t="s">
        <v>662</v>
      </c>
      <c r="C2741" s="806" t="s">
        <v>783</v>
      </c>
      <c r="D2741" s="806" t="s">
        <v>784</v>
      </c>
      <c r="E2741" s="807">
        <v>292</v>
      </c>
      <c r="P2741" s="806" t="s">
        <v>837</v>
      </c>
      <c r="Q2741" s="807">
        <v>189</v>
      </c>
      <c r="R2741" s="807">
        <v>68</v>
      </c>
      <c r="S2741" s="759" t="str">
        <f t="shared" si="84"/>
        <v>Vejez</v>
      </c>
      <c r="U2741" s="886"/>
      <c r="V2741" s="887"/>
      <c r="W2741" s="887"/>
      <c r="AI2741" s="806" t="s">
        <v>785</v>
      </c>
      <c r="AJ2741" s="807">
        <v>14</v>
      </c>
      <c r="AK2741" s="807">
        <v>55</v>
      </c>
      <c r="AL2741" s="759" t="str">
        <f t="shared" si="85"/>
        <v>Adulto</v>
      </c>
    </row>
    <row r="2742" spans="1:38" ht="15">
      <c r="A2742" s="806" t="s">
        <v>922</v>
      </c>
      <c r="B2742" s="806" t="s">
        <v>666</v>
      </c>
      <c r="C2742" s="806" t="s">
        <v>788</v>
      </c>
      <c r="D2742" s="806" t="s">
        <v>789</v>
      </c>
      <c r="E2742" s="807">
        <v>77</v>
      </c>
      <c r="P2742" s="806" t="s">
        <v>837</v>
      </c>
      <c r="Q2742" s="807">
        <v>159</v>
      </c>
      <c r="R2742" s="807">
        <v>69</v>
      </c>
      <c r="S2742" s="759" t="str">
        <f t="shared" si="84"/>
        <v>Vejez</v>
      </c>
      <c r="U2742" s="886"/>
      <c r="V2742" s="887"/>
      <c r="W2742" s="887"/>
      <c r="AI2742" s="806" t="s">
        <v>785</v>
      </c>
      <c r="AJ2742" s="807">
        <v>11</v>
      </c>
      <c r="AK2742" s="807">
        <v>56</v>
      </c>
      <c r="AL2742" s="759" t="str">
        <f t="shared" si="85"/>
        <v>Adulto</v>
      </c>
    </row>
    <row r="2743" spans="1:38" ht="15">
      <c r="A2743" s="806" t="s">
        <v>922</v>
      </c>
      <c r="B2743" s="806" t="s">
        <v>666</v>
      </c>
      <c r="C2743" s="806" t="s">
        <v>788</v>
      </c>
      <c r="D2743" s="806" t="s">
        <v>784</v>
      </c>
      <c r="E2743" s="807">
        <v>36</v>
      </c>
      <c r="P2743" s="806" t="s">
        <v>837</v>
      </c>
      <c r="Q2743" s="807">
        <v>157</v>
      </c>
      <c r="R2743" s="807">
        <v>70</v>
      </c>
      <c r="S2743" s="759" t="str">
        <f t="shared" si="84"/>
        <v>Vejez</v>
      </c>
      <c r="U2743" s="886"/>
      <c r="V2743" s="887"/>
      <c r="W2743" s="887"/>
      <c r="AI2743" s="806" t="s">
        <v>785</v>
      </c>
      <c r="AJ2743" s="807">
        <v>13</v>
      </c>
      <c r="AK2743" s="807">
        <v>57</v>
      </c>
      <c r="AL2743" s="759" t="str">
        <f t="shared" si="85"/>
        <v>Adulto</v>
      </c>
    </row>
    <row r="2744" spans="1:38" ht="15">
      <c r="A2744" s="806" t="s">
        <v>922</v>
      </c>
      <c r="B2744" s="806" t="s">
        <v>666</v>
      </c>
      <c r="C2744" s="806" t="s">
        <v>783</v>
      </c>
      <c r="D2744" s="806" t="s">
        <v>789</v>
      </c>
      <c r="E2744" s="807">
        <v>128</v>
      </c>
      <c r="P2744" s="806" t="s">
        <v>837</v>
      </c>
      <c r="Q2744" s="807">
        <v>153</v>
      </c>
      <c r="R2744" s="807">
        <v>71</v>
      </c>
      <c r="S2744" s="759" t="str">
        <f t="shared" si="84"/>
        <v>Vejez</v>
      </c>
      <c r="U2744" s="886"/>
      <c r="V2744" s="887"/>
      <c r="W2744" s="887"/>
      <c r="AI2744" s="806" t="s">
        <v>785</v>
      </c>
      <c r="AJ2744" s="807">
        <v>16</v>
      </c>
      <c r="AK2744" s="807">
        <v>58</v>
      </c>
      <c r="AL2744" s="759" t="str">
        <f t="shared" si="85"/>
        <v>Adulto</v>
      </c>
    </row>
    <row r="2745" spans="1:38" ht="15">
      <c r="A2745" s="806" t="s">
        <v>922</v>
      </c>
      <c r="B2745" s="806" t="s">
        <v>666</v>
      </c>
      <c r="C2745" s="806" t="s">
        <v>783</v>
      </c>
      <c r="D2745" s="806" t="s">
        <v>784</v>
      </c>
      <c r="E2745" s="807">
        <v>46</v>
      </c>
      <c r="P2745" s="806" t="s">
        <v>837</v>
      </c>
      <c r="Q2745" s="807">
        <v>127</v>
      </c>
      <c r="R2745" s="807">
        <v>72</v>
      </c>
      <c r="S2745" s="759" t="str">
        <f t="shared" si="84"/>
        <v>Vejez</v>
      </c>
      <c r="U2745" s="886"/>
      <c r="V2745" s="887"/>
      <c r="W2745" s="887"/>
      <c r="AI2745" s="806" t="s">
        <v>785</v>
      </c>
      <c r="AJ2745" s="807">
        <v>12</v>
      </c>
      <c r="AK2745" s="807">
        <v>59</v>
      </c>
      <c r="AL2745" s="759" t="str">
        <f t="shared" si="85"/>
        <v>Adulto</v>
      </c>
    </row>
    <row r="2746" spans="1:38" ht="15">
      <c r="A2746" s="806" t="s">
        <v>922</v>
      </c>
      <c r="B2746" s="806" t="s">
        <v>787</v>
      </c>
      <c r="C2746" s="806" t="s">
        <v>788</v>
      </c>
      <c r="D2746" s="806" t="s">
        <v>789</v>
      </c>
      <c r="E2746" s="807">
        <v>1</v>
      </c>
      <c r="P2746" s="806" t="s">
        <v>837</v>
      </c>
      <c r="Q2746" s="807">
        <v>138</v>
      </c>
      <c r="R2746" s="807">
        <v>73</v>
      </c>
      <c r="S2746" s="759" t="str">
        <f t="shared" si="84"/>
        <v>Vejez</v>
      </c>
      <c r="U2746" s="886"/>
      <c r="V2746" s="887"/>
      <c r="W2746" s="887"/>
      <c r="AI2746" s="806" t="s">
        <v>785</v>
      </c>
      <c r="AJ2746" s="807">
        <v>12</v>
      </c>
      <c r="AK2746" s="807">
        <v>60</v>
      </c>
      <c r="AL2746" s="759" t="str">
        <f t="shared" si="85"/>
        <v>Vejez</v>
      </c>
    </row>
    <row r="2747" spans="1:38" ht="15">
      <c r="A2747" s="806" t="s">
        <v>922</v>
      </c>
      <c r="B2747" s="806" t="s">
        <v>787</v>
      </c>
      <c r="C2747" s="806" t="s">
        <v>788</v>
      </c>
      <c r="D2747" s="806" t="s">
        <v>784</v>
      </c>
      <c r="E2747" s="807">
        <v>1</v>
      </c>
      <c r="P2747" s="806" t="s">
        <v>837</v>
      </c>
      <c r="Q2747" s="807">
        <v>108</v>
      </c>
      <c r="R2747" s="807">
        <v>74</v>
      </c>
      <c r="S2747" s="759" t="str">
        <f t="shared" si="84"/>
        <v>Vejez</v>
      </c>
      <c r="U2747" s="886"/>
      <c r="V2747" s="887"/>
      <c r="W2747" s="887"/>
      <c r="AI2747" s="806" t="s">
        <v>785</v>
      </c>
      <c r="AJ2747" s="807">
        <v>16</v>
      </c>
      <c r="AK2747" s="807">
        <v>61</v>
      </c>
      <c r="AL2747" s="759" t="str">
        <f t="shared" si="85"/>
        <v>Vejez</v>
      </c>
    </row>
    <row r="2748" spans="1:38" ht="15">
      <c r="A2748" s="806" t="s">
        <v>922</v>
      </c>
      <c r="B2748" s="806" t="s">
        <v>787</v>
      </c>
      <c r="C2748" s="806" t="s">
        <v>783</v>
      </c>
      <c r="D2748" s="806" t="s">
        <v>784</v>
      </c>
      <c r="E2748" s="807">
        <v>1</v>
      </c>
      <c r="P2748" s="806" t="s">
        <v>837</v>
      </c>
      <c r="Q2748" s="807">
        <v>106</v>
      </c>
      <c r="R2748" s="807">
        <v>75</v>
      </c>
      <c r="S2748" s="759" t="str">
        <f t="shared" si="84"/>
        <v>Vejez</v>
      </c>
      <c r="U2748" s="886"/>
      <c r="V2748" s="887"/>
      <c r="W2748" s="887"/>
      <c r="AI2748" s="806" t="s">
        <v>785</v>
      </c>
      <c r="AJ2748" s="807">
        <v>6</v>
      </c>
      <c r="AK2748" s="807">
        <v>62</v>
      </c>
      <c r="AL2748" s="759" t="str">
        <f t="shared" si="85"/>
        <v>Vejez</v>
      </c>
    </row>
    <row r="2749" spans="1:38" ht="15">
      <c r="A2749" s="806" t="s">
        <v>922</v>
      </c>
      <c r="B2749" s="806" t="s">
        <v>815</v>
      </c>
      <c r="C2749" s="806" t="s">
        <v>788</v>
      </c>
      <c r="D2749" s="806" t="s">
        <v>789</v>
      </c>
      <c r="E2749" s="807">
        <v>499</v>
      </c>
      <c r="P2749" s="806" t="s">
        <v>837</v>
      </c>
      <c r="Q2749" s="807">
        <v>88</v>
      </c>
      <c r="R2749" s="807">
        <v>76</v>
      </c>
      <c r="S2749" s="759" t="str">
        <f t="shared" si="84"/>
        <v>Vejez</v>
      </c>
      <c r="U2749" s="886"/>
      <c r="V2749" s="887"/>
      <c r="W2749" s="887"/>
      <c r="AI2749" s="806" t="s">
        <v>785</v>
      </c>
      <c r="AJ2749" s="807">
        <v>7</v>
      </c>
      <c r="AK2749" s="807">
        <v>63</v>
      </c>
      <c r="AL2749" s="759" t="str">
        <f t="shared" si="85"/>
        <v>Vejez</v>
      </c>
    </row>
    <row r="2750" spans="1:38" ht="15">
      <c r="A2750" s="806" t="s">
        <v>922</v>
      </c>
      <c r="B2750" s="806" t="s">
        <v>815</v>
      </c>
      <c r="C2750" s="806" t="s">
        <v>788</v>
      </c>
      <c r="D2750" s="806" t="s">
        <v>784</v>
      </c>
      <c r="E2750" s="807">
        <v>228</v>
      </c>
      <c r="P2750" s="806" t="s">
        <v>837</v>
      </c>
      <c r="Q2750" s="807">
        <v>101</v>
      </c>
      <c r="R2750" s="807">
        <v>77</v>
      </c>
      <c r="S2750" s="759" t="str">
        <f t="shared" si="84"/>
        <v>Vejez</v>
      </c>
      <c r="U2750" s="886"/>
      <c r="V2750" s="887"/>
      <c r="W2750" s="887"/>
      <c r="AI2750" s="806" t="s">
        <v>785</v>
      </c>
      <c r="AJ2750" s="807">
        <v>8</v>
      </c>
      <c r="AK2750" s="807">
        <v>64</v>
      </c>
      <c r="AL2750" s="759" t="str">
        <f t="shared" si="85"/>
        <v>Vejez</v>
      </c>
    </row>
    <row r="2751" spans="1:38" ht="15">
      <c r="A2751" s="806" t="s">
        <v>922</v>
      </c>
      <c r="B2751" s="806" t="s">
        <v>815</v>
      </c>
      <c r="C2751" s="806" t="s">
        <v>783</v>
      </c>
      <c r="D2751" s="806" t="s">
        <v>789</v>
      </c>
      <c r="E2751" s="807">
        <v>537</v>
      </c>
      <c r="P2751" s="806" t="s">
        <v>837</v>
      </c>
      <c r="Q2751" s="807">
        <v>83</v>
      </c>
      <c r="R2751" s="807">
        <v>78</v>
      </c>
      <c r="S2751" s="759" t="str">
        <f t="shared" si="84"/>
        <v>Vejez</v>
      </c>
      <c r="U2751" s="886"/>
      <c r="V2751" s="887"/>
      <c r="W2751" s="887"/>
      <c r="AI2751" s="806" t="s">
        <v>785</v>
      </c>
      <c r="AJ2751" s="807">
        <v>9</v>
      </c>
      <c r="AK2751" s="807">
        <v>65</v>
      </c>
      <c r="AL2751" s="759" t="str">
        <f t="shared" si="85"/>
        <v>Vejez</v>
      </c>
    </row>
    <row r="2752" spans="1:38" ht="15">
      <c r="A2752" s="806" t="s">
        <v>922</v>
      </c>
      <c r="B2752" s="806" t="s">
        <v>815</v>
      </c>
      <c r="C2752" s="806" t="s">
        <v>783</v>
      </c>
      <c r="D2752" s="806" t="s">
        <v>784</v>
      </c>
      <c r="E2752" s="807">
        <v>206</v>
      </c>
      <c r="P2752" s="806" t="s">
        <v>837</v>
      </c>
      <c r="Q2752" s="807">
        <v>69</v>
      </c>
      <c r="R2752" s="807">
        <v>79</v>
      </c>
      <c r="S2752" s="759" t="str">
        <f t="shared" si="84"/>
        <v>Vejez</v>
      </c>
      <c r="U2752" s="886"/>
      <c r="V2752" s="887"/>
      <c r="W2752" s="887"/>
      <c r="AI2752" s="806" t="s">
        <v>785</v>
      </c>
      <c r="AJ2752" s="807">
        <v>8</v>
      </c>
      <c r="AK2752" s="807">
        <v>66</v>
      </c>
      <c r="AL2752" s="759" t="str">
        <f t="shared" si="85"/>
        <v>Vejez</v>
      </c>
    </row>
    <row r="2753" spans="1:38" ht="15">
      <c r="A2753" s="806" t="s">
        <v>923</v>
      </c>
      <c r="B2753" s="806" t="s">
        <v>782</v>
      </c>
      <c r="C2753" s="806" t="s">
        <v>783</v>
      </c>
      <c r="D2753" s="806" t="s">
        <v>789</v>
      </c>
      <c r="E2753" s="807">
        <v>1</v>
      </c>
      <c r="P2753" s="806" t="s">
        <v>837</v>
      </c>
      <c r="Q2753" s="807">
        <v>75</v>
      </c>
      <c r="R2753" s="807">
        <v>80</v>
      </c>
      <c r="S2753" s="759" t="str">
        <f t="shared" si="84"/>
        <v>Vejez</v>
      </c>
      <c r="U2753" s="886"/>
      <c r="V2753" s="887"/>
      <c r="W2753" s="887"/>
      <c r="AI2753" s="806" t="s">
        <v>785</v>
      </c>
      <c r="AJ2753" s="807">
        <v>10</v>
      </c>
      <c r="AK2753" s="807">
        <v>67</v>
      </c>
      <c r="AL2753" s="759" t="str">
        <f t="shared" si="85"/>
        <v>Vejez</v>
      </c>
    </row>
    <row r="2754" spans="1:38" ht="15">
      <c r="A2754" s="806" t="s">
        <v>923</v>
      </c>
      <c r="B2754" s="806" t="s">
        <v>662</v>
      </c>
      <c r="C2754" s="806" t="s">
        <v>788</v>
      </c>
      <c r="D2754" s="806" t="s">
        <v>789</v>
      </c>
      <c r="E2754" s="807">
        <v>5061</v>
      </c>
      <c r="P2754" s="806" t="s">
        <v>837</v>
      </c>
      <c r="Q2754" s="807">
        <v>57</v>
      </c>
      <c r="R2754" s="807">
        <v>81</v>
      </c>
      <c r="S2754" s="759" t="str">
        <f t="shared" si="84"/>
        <v>Vejez</v>
      </c>
      <c r="U2754" s="886"/>
      <c r="V2754" s="887"/>
      <c r="W2754" s="887"/>
      <c r="AI2754" s="806" t="s">
        <v>785</v>
      </c>
      <c r="AJ2754" s="807">
        <v>5</v>
      </c>
      <c r="AK2754" s="807">
        <v>68</v>
      </c>
      <c r="AL2754" s="759" t="str">
        <f t="shared" si="85"/>
        <v>Vejez</v>
      </c>
    </row>
    <row r="2755" spans="1:38" ht="15">
      <c r="A2755" s="806" t="s">
        <v>923</v>
      </c>
      <c r="B2755" s="806" t="s">
        <v>662</v>
      </c>
      <c r="C2755" s="806" t="s">
        <v>788</v>
      </c>
      <c r="D2755" s="806" t="s">
        <v>784</v>
      </c>
      <c r="E2755" s="807">
        <v>11390</v>
      </c>
      <c r="P2755" s="806" t="s">
        <v>837</v>
      </c>
      <c r="Q2755" s="807">
        <v>53</v>
      </c>
      <c r="R2755" s="807">
        <v>82</v>
      </c>
      <c r="S2755" s="759" t="str">
        <f t="shared" ref="S2755:S2818" si="86">IF(P2755=0,"",IF(AND(R2755&gt;=0,R2755&lt;=5),"Primera Infancia",IF(AND(R2755&gt;=6,R2755&lt;=11),"Infancia",IF(AND(R2755&gt;=12,R2755&lt;=17),"Adolescente",IF(AND(R2755&gt;=18,R2755&lt;=28),"Juventud",IF(AND(R2755&gt;=29,R2755&lt;=59),"Adulto","Vejez"))))))</f>
        <v>Vejez</v>
      </c>
      <c r="U2755" s="886"/>
      <c r="V2755" s="887"/>
      <c r="W2755" s="887"/>
      <c r="AI2755" s="806" t="s">
        <v>785</v>
      </c>
      <c r="AJ2755" s="807">
        <v>4</v>
      </c>
      <c r="AK2755" s="807">
        <v>69</v>
      </c>
      <c r="AL2755" s="759" t="str">
        <f t="shared" ref="AL2755:AL2818" si="87">IF(AI2755=0,"",IF(AND(AK2755&gt;=0,AK2755&lt;=5),"Primera Infancia",IF(AND(AK2755&gt;=6,AK2755&lt;=11),"Infancia",IF(AND(AK2755&gt;=12,AK2755&lt;=17),"Adolescente",IF(AND(AK2755&gt;=18,AK2755&lt;=28),"Juventud",IF(AND(AK2755&gt;=29,AK2755&lt;=59),"Adulto","Vejez"))))))</f>
        <v>Vejez</v>
      </c>
    </row>
    <row r="2756" spans="1:38" ht="15">
      <c r="A2756" s="806" t="s">
        <v>923</v>
      </c>
      <c r="B2756" s="806" t="s">
        <v>662</v>
      </c>
      <c r="C2756" s="806" t="s">
        <v>783</v>
      </c>
      <c r="D2756" s="806" t="s">
        <v>789</v>
      </c>
      <c r="E2756" s="807">
        <v>5238</v>
      </c>
      <c r="P2756" s="806" t="s">
        <v>837</v>
      </c>
      <c r="Q2756" s="807">
        <v>49</v>
      </c>
      <c r="R2756" s="807">
        <v>83</v>
      </c>
      <c r="S2756" s="759" t="str">
        <f t="shared" si="86"/>
        <v>Vejez</v>
      </c>
      <c r="U2756" s="886"/>
      <c r="V2756" s="887"/>
      <c r="W2756" s="887"/>
      <c r="AI2756" s="806" t="s">
        <v>785</v>
      </c>
      <c r="AJ2756" s="807">
        <v>10</v>
      </c>
      <c r="AK2756" s="807">
        <v>70</v>
      </c>
      <c r="AL2756" s="759" t="str">
        <f t="shared" si="87"/>
        <v>Vejez</v>
      </c>
    </row>
    <row r="2757" spans="1:38" ht="15">
      <c r="A2757" s="806" t="s">
        <v>923</v>
      </c>
      <c r="B2757" s="806" t="s">
        <v>662</v>
      </c>
      <c r="C2757" s="806" t="s">
        <v>783</v>
      </c>
      <c r="D2757" s="806" t="s">
        <v>784</v>
      </c>
      <c r="E2757" s="807">
        <v>11855</v>
      </c>
      <c r="P2757" s="806" t="s">
        <v>837</v>
      </c>
      <c r="Q2757" s="807">
        <v>47</v>
      </c>
      <c r="R2757" s="807">
        <v>84</v>
      </c>
      <c r="S2757" s="759" t="str">
        <f t="shared" si="86"/>
        <v>Vejez</v>
      </c>
      <c r="U2757" s="886"/>
      <c r="V2757" s="887"/>
      <c r="W2757" s="887"/>
      <c r="AI2757" s="806" t="s">
        <v>785</v>
      </c>
      <c r="AJ2757" s="807">
        <v>6</v>
      </c>
      <c r="AK2757" s="807">
        <v>71</v>
      </c>
      <c r="AL2757" s="759" t="str">
        <f t="shared" si="87"/>
        <v>Vejez</v>
      </c>
    </row>
    <row r="2758" spans="1:38" ht="15">
      <c r="A2758" s="806" t="s">
        <v>923</v>
      </c>
      <c r="B2758" s="806" t="s">
        <v>666</v>
      </c>
      <c r="C2758" s="806" t="s">
        <v>788</v>
      </c>
      <c r="D2758" s="806" t="s">
        <v>789</v>
      </c>
      <c r="E2758" s="807">
        <v>286</v>
      </c>
      <c r="P2758" s="806" t="s">
        <v>837</v>
      </c>
      <c r="Q2758" s="807">
        <v>34</v>
      </c>
      <c r="R2758" s="807">
        <v>85</v>
      </c>
      <c r="S2758" s="759" t="str">
        <f t="shared" si="86"/>
        <v>Vejez</v>
      </c>
      <c r="U2758" s="886"/>
      <c r="V2758" s="887"/>
      <c r="W2758" s="887"/>
      <c r="AI2758" s="806" t="s">
        <v>785</v>
      </c>
      <c r="AJ2758" s="807">
        <v>8</v>
      </c>
      <c r="AK2758" s="807">
        <v>72</v>
      </c>
      <c r="AL2758" s="759" t="str">
        <f t="shared" si="87"/>
        <v>Vejez</v>
      </c>
    </row>
    <row r="2759" spans="1:38" ht="15">
      <c r="A2759" s="806" t="s">
        <v>923</v>
      </c>
      <c r="B2759" s="806" t="s">
        <v>666</v>
      </c>
      <c r="C2759" s="806" t="s">
        <v>788</v>
      </c>
      <c r="D2759" s="806" t="s">
        <v>784</v>
      </c>
      <c r="E2759" s="807">
        <v>694</v>
      </c>
      <c r="P2759" s="806" t="s">
        <v>837</v>
      </c>
      <c r="Q2759" s="807">
        <v>46</v>
      </c>
      <c r="R2759" s="807">
        <v>86</v>
      </c>
      <c r="S2759" s="759" t="str">
        <f t="shared" si="86"/>
        <v>Vejez</v>
      </c>
      <c r="U2759" s="886"/>
      <c r="V2759" s="887"/>
      <c r="W2759" s="887"/>
      <c r="AI2759" s="806" t="s">
        <v>785</v>
      </c>
      <c r="AJ2759" s="807">
        <v>3</v>
      </c>
      <c r="AK2759" s="807">
        <v>73</v>
      </c>
      <c r="AL2759" s="759" t="str">
        <f t="shared" si="87"/>
        <v>Vejez</v>
      </c>
    </row>
    <row r="2760" spans="1:38" ht="15">
      <c r="A2760" s="806" t="s">
        <v>923</v>
      </c>
      <c r="B2760" s="806" t="s">
        <v>666</v>
      </c>
      <c r="C2760" s="806" t="s">
        <v>783</v>
      </c>
      <c r="D2760" s="806" t="s">
        <v>789</v>
      </c>
      <c r="E2760" s="807">
        <v>323</v>
      </c>
      <c r="P2760" s="806" t="s">
        <v>837</v>
      </c>
      <c r="Q2760" s="807">
        <v>34</v>
      </c>
      <c r="R2760" s="807">
        <v>87</v>
      </c>
      <c r="S2760" s="759" t="str">
        <f t="shared" si="86"/>
        <v>Vejez</v>
      </c>
      <c r="U2760" s="886"/>
      <c r="V2760" s="887"/>
      <c r="W2760" s="887"/>
      <c r="AI2760" s="806" t="s">
        <v>785</v>
      </c>
      <c r="AJ2760" s="807">
        <v>7</v>
      </c>
      <c r="AK2760" s="807">
        <v>74</v>
      </c>
      <c r="AL2760" s="759" t="str">
        <f t="shared" si="87"/>
        <v>Vejez</v>
      </c>
    </row>
    <row r="2761" spans="1:38" ht="15">
      <c r="A2761" s="806" t="s">
        <v>923</v>
      </c>
      <c r="B2761" s="806" t="s">
        <v>666</v>
      </c>
      <c r="C2761" s="806" t="s">
        <v>783</v>
      </c>
      <c r="D2761" s="806" t="s">
        <v>784</v>
      </c>
      <c r="E2761" s="807">
        <v>704</v>
      </c>
      <c r="P2761" s="806" t="s">
        <v>837</v>
      </c>
      <c r="Q2761" s="807">
        <v>26</v>
      </c>
      <c r="R2761" s="807">
        <v>88</v>
      </c>
      <c r="S2761" s="759" t="str">
        <f t="shared" si="86"/>
        <v>Vejez</v>
      </c>
      <c r="U2761" s="886"/>
      <c r="V2761" s="887"/>
      <c r="W2761" s="887"/>
      <c r="AI2761" s="806" t="s">
        <v>785</v>
      </c>
      <c r="AJ2761" s="807">
        <v>5</v>
      </c>
      <c r="AK2761" s="807">
        <v>75</v>
      </c>
      <c r="AL2761" s="759" t="str">
        <f t="shared" si="87"/>
        <v>Vejez</v>
      </c>
    </row>
    <row r="2762" spans="1:38" ht="15">
      <c r="A2762" s="806" t="s">
        <v>923</v>
      </c>
      <c r="B2762" s="806" t="s">
        <v>669</v>
      </c>
      <c r="C2762" s="806" t="s">
        <v>788</v>
      </c>
      <c r="D2762" s="806" t="s">
        <v>789</v>
      </c>
      <c r="E2762" s="807">
        <v>3</v>
      </c>
      <c r="P2762" s="806" t="s">
        <v>837</v>
      </c>
      <c r="Q2762" s="807">
        <v>21</v>
      </c>
      <c r="R2762" s="807">
        <v>89</v>
      </c>
      <c r="S2762" s="759" t="str">
        <f t="shared" si="86"/>
        <v>Vejez</v>
      </c>
      <c r="U2762" s="886"/>
      <c r="V2762" s="887"/>
      <c r="W2762" s="887"/>
      <c r="AI2762" s="806" t="s">
        <v>785</v>
      </c>
      <c r="AJ2762" s="807">
        <v>7</v>
      </c>
      <c r="AK2762" s="807">
        <v>76</v>
      </c>
      <c r="AL2762" s="759" t="str">
        <f t="shared" si="87"/>
        <v>Vejez</v>
      </c>
    </row>
    <row r="2763" spans="1:38" ht="15">
      <c r="A2763" s="806" t="s">
        <v>923</v>
      </c>
      <c r="B2763" s="806" t="s">
        <v>669</v>
      </c>
      <c r="C2763" s="806" t="s">
        <v>788</v>
      </c>
      <c r="D2763" s="806" t="s">
        <v>784</v>
      </c>
      <c r="E2763" s="807">
        <v>2</v>
      </c>
      <c r="P2763" s="806" t="s">
        <v>837</v>
      </c>
      <c r="Q2763" s="807">
        <v>22</v>
      </c>
      <c r="R2763" s="807">
        <v>90</v>
      </c>
      <c r="S2763" s="759" t="str">
        <f t="shared" si="86"/>
        <v>Vejez</v>
      </c>
      <c r="U2763" s="886"/>
      <c r="V2763" s="887"/>
      <c r="W2763" s="887"/>
      <c r="AI2763" s="806" t="s">
        <v>785</v>
      </c>
      <c r="AJ2763" s="807">
        <v>3</v>
      </c>
      <c r="AK2763" s="807">
        <v>77</v>
      </c>
      <c r="AL2763" s="759" t="str">
        <f t="shared" si="87"/>
        <v>Vejez</v>
      </c>
    </row>
    <row r="2764" spans="1:38" ht="15">
      <c r="A2764" s="806" t="s">
        <v>923</v>
      </c>
      <c r="B2764" s="806" t="s">
        <v>669</v>
      </c>
      <c r="C2764" s="806" t="s">
        <v>783</v>
      </c>
      <c r="D2764" s="806" t="s">
        <v>789</v>
      </c>
      <c r="E2764" s="807">
        <v>3</v>
      </c>
      <c r="P2764" s="806" t="s">
        <v>837</v>
      </c>
      <c r="Q2764" s="807">
        <v>14</v>
      </c>
      <c r="R2764" s="807">
        <v>91</v>
      </c>
      <c r="S2764" s="759" t="str">
        <f t="shared" si="86"/>
        <v>Vejez</v>
      </c>
      <c r="U2764" s="886"/>
      <c r="V2764" s="887"/>
      <c r="W2764" s="887"/>
      <c r="AI2764" s="806" t="s">
        <v>785</v>
      </c>
      <c r="AJ2764" s="807">
        <v>7</v>
      </c>
      <c r="AK2764" s="807">
        <v>78</v>
      </c>
      <c r="AL2764" s="759" t="str">
        <f t="shared" si="87"/>
        <v>Vejez</v>
      </c>
    </row>
    <row r="2765" spans="1:38" ht="15">
      <c r="A2765" s="806" t="s">
        <v>923</v>
      </c>
      <c r="B2765" s="806" t="s">
        <v>787</v>
      </c>
      <c r="C2765" s="806" t="s">
        <v>788</v>
      </c>
      <c r="D2765" s="806" t="s">
        <v>789</v>
      </c>
      <c r="E2765" s="807">
        <v>12</v>
      </c>
      <c r="P2765" s="806" t="s">
        <v>837</v>
      </c>
      <c r="Q2765" s="807">
        <v>14</v>
      </c>
      <c r="R2765" s="807">
        <v>92</v>
      </c>
      <c r="S2765" s="759" t="str">
        <f t="shared" si="86"/>
        <v>Vejez</v>
      </c>
      <c r="U2765" s="886"/>
      <c r="V2765" s="887"/>
      <c r="W2765" s="887"/>
      <c r="AI2765" s="806" t="s">
        <v>785</v>
      </c>
      <c r="AJ2765" s="807">
        <v>3</v>
      </c>
      <c r="AK2765" s="807">
        <v>79</v>
      </c>
      <c r="AL2765" s="759" t="str">
        <f t="shared" si="87"/>
        <v>Vejez</v>
      </c>
    </row>
    <row r="2766" spans="1:38" ht="15">
      <c r="A2766" s="806" t="s">
        <v>923</v>
      </c>
      <c r="B2766" s="806" t="s">
        <v>787</v>
      </c>
      <c r="C2766" s="806" t="s">
        <v>788</v>
      </c>
      <c r="D2766" s="806" t="s">
        <v>784</v>
      </c>
      <c r="E2766" s="807">
        <v>35</v>
      </c>
      <c r="P2766" s="806" t="s">
        <v>837</v>
      </c>
      <c r="Q2766" s="807">
        <v>10</v>
      </c>
      <c r="R2766" s="807">
        <v>93</v>
      </c>
      <c r="S2766" s="759" t="str">
        <f t="shared" si="86"/>
        <v>Vejez</v>
      </c>
      <c r="U2766" s="886"/>
      <c r="V2766" s="887"/>
      <c r="W2766" s="887"/>
      <c r="AI2766" s="806" t="s">
        <v>785</v>
      </c>
      <c r="AJ2766" s="807">
        <v>4</v>
      </c>
      <c r="AK2766" s="807">
        <v>80</v>
      </c>
      <c r="AL2766" s="759" t="str">
        <f t="shared" si="87"/>
        <v>Vejez</v>
      </c>
    </row>
    <row r="2767" spans="1:38" ht="15">
      <c r="A2767" s="806" t="s">
        <v>923</v>
      </c>
      <c r="B2767" s="806" t="s">
        <v>787</v>
      </c>
      <c r="C2767" s="806" t="s">
        <v>783</v>
      </c>
      <c r="D2767" s="806" t="s">
        <v>789</v>
      </c>
      <c r="E2767" s="807">
        <v>50</v>
      </c>
      <c r="P2767" s="806" t="s">
        <v>837</v>
      </c>
      <c r="Q2767" s="807">
        <v>10</v>
      </c>
      <c r="R2767" s="807">
        <v>94</v>
      </c>
      <c r="S2767" s="759" t="str">
        <f t="shared" si="86"/>
        <v>Vejez</v>
      </c>
      <c r="U2767" s="886"/>
      <c r="V2767" s="887"/>
      <c r="W2767" s="887"/>
      <c r="AI2767" s="806" t="s">
        <v>785</v>
      </c>
      <c r="AJ2767" s="807">
        <v>3</v>
      </c>
      <c r="AK2767" s="807">
        <v>81</v>
      </c>
      <c r="AL2767" s="759" t="str">
        <f t="shared" si="87"/>
        <v>Vejez</v>
      </c>
    </row>
    <row r="2768" spans="1:38" ht="15">
      <c r="A2768" s="806" t="s">
        <v>923</v>
      </c>
      <c r="B2768" s="806" t="s">
        <v>787</v>
      </c>
      <c r="C2768" s="806" t="s">
        <v>783</v>
      </c>
      <c r="D2768" s="806" t="s">
        <v>784</v>
      </c>
      <c r="E2768" s="807">
        <v>78</v>
      </c>
      <c r="P2768" s="806" t="s">
        <v>837</v>
      </c>
      <c r="Q2768" s="807">
        <v>8</v>
      </c>
      <c r="R2768" s="807">
        <v>95</v>
      </c>
      <c r="S2768" s="759" t="str">
        <f t="shared" si="86"/>
        <v>Vejez</v>
      </c>
      <c r="U2768" s="886"/>
      <c r="V2768" s="887"/>
      <c r="W2768" s="887"/>
      <c r="AI2768" s="806" t="s">
        <v>785</v>
      </c>
      <c r="AJ2768" s="807">
        <v>4</v>
      </c>
      <c r="AK2768" s="807">
        <v>82</v>
      </c>
      <c r="AL2768" s="759" t="str">
        <f t="shared" si="87"/>
        <v>Vejez</v>
      </c>
    </row>
    <row r="2769" spans="1:38" ht="15">
      <c r="A2769" s="806" t="s">
        <v>923</v>
      </c>
      <c r="B2769" s="806" t="s">
        <v>792</v>
      </c>
      <c r="C2769" s="806" t="s">
        <v>788</v>
      </c>
      <c r="D2769" s="806" t="s">
        <v>789</v>
      </c>
      <c r="E2769" s="807">
        <v>1</v>
      </c>
      <c r="P2769" s="806" t="s">
        <v>837</v>
      </c>
      <c r="Q2769" s="807">
        <v>6</v>
      </c>
      <c r="R2769" s="807">
        <v>96</v>
      </c>
      <c r="S2769" s="759" t="str">
        <f t="shared" si="86"/>
        <v>Vejez</v>
      </c>
      <c r="U2769" s="886"/>
      <c r="V2769" s="887"/>
      <c r="W2769" s="887"/>
      <c r="AI2769" s="806" t="s">
        <v>785</v>
      </c>
      <c r="AJ2769" s="807">
        <v>2</v>
      </c>
      <c r="AK2769" s="807">
        <v>83</v>
      </c>
      <c r="AL2769" s="759" t="str">
        <f t="shared" si="87"/>
        <v>Vejez</v>
      </c>
    </row>
    <row r="2770" spans="1:38" ht="15">
      <c r="A2770" s="806" t="s">
        <v>923</v>
      </c>
      <c r="B2770" s="806" t="s">
        <v>792</v>
      </c>
      <c r="C2770" s="806" t="s">
        <v>788</v>
      </c>
      <c r="D2770" s="806" t="s">
        <v>784</v>
      </c>
      <c r="E2770" s="807">
        <v>1</v>
      </c>
      <c r="P2770" s="806" t="s">
        <v>837</v>
      </c>
      <c r="Q2770" s="807">
        <v>2</v>
      </c>
      <c r="R2770" s="807">
        <v>97</v>
      </c>
      <c r="S2770" s="759" t="str">
        <f t="shared" si="86"/>
        <v>Vejez</v>
      </c>
      <c r="U2770" s="886"/>
      <c r="V2770" s="887"/>
      <c r="W2770" s="887"/>
      <c r="AI2770" s="806" t="s">
        <v>785</v>
      </c>
      <c r="AJ2770" s="807">
        <v>4</v>
      </c>
      <c r="AK2770" s="807">
        <v>84</v>
      </c>
      <c r="AL2770" s="759" t="str">
        <f t="shared" si="87"/>
        <v>Vejez</v>
      </c>
    </row>
    <row r="2771" spans="1:38" ht="15">
      <c r="A2771" s="806" t="s">
        <v>923</v>
      </c>
      <c r="B2771" s="806" t="s">
        <v>792</v>
      </c>
      <c r="C2771" s="806" t="s">
        <v>783</v>
      </c>
      <c r="D2771" s="806" t="s">
        <v>784</v>
      </c>
      <c r="E2771" s="807">
        <v>1</v>
      </c>
      <c r="P2771" s="806" t="s">
        <v>837</v>
      </c>
      <c r="Q2771" s="807">
        <v>2</v>
      </c>
      <c r="R2771" s="807">
        <v>98</v>
      </c>
      <c r="S2771" s="759" t="str">
        <f t="shared" si="86"/>
        <v>Vejez</v>
      </c>
      <c r="U2771" s="886"/>
      <c r="V2771" s="887"/>
      <c r="W2771" s="887"/>
      <c r="AI2771" s="806" t="s">
        <v>785</v>
      </c>
      <c r="AJ2771" s="807">
        <v>4</v>
      </c>
      <c r="AK2771" s="807">
        <v>86</v>
      </c>
      <c r="AL2771" s="759" t="str">
        <f t="shared" si="87"/>
        <v>Vejez</v>
      </c>
    </row>
    <row r="2772" spans="1:38" ht="15">
      <c r="A2772" s="806" t="s">
        <v>923</v>
      </c>
      <c r="B2772" s="806" t="s">
        <v>796</v>
      </c>
      <c r="C2772" s="806" t="s">
        <v>788</v>
      </c>
      <c r="D2772" s="806" t="s">
        <v>789</v>
      </c>
      <c r="E2772" s="807">
        <v>1</v>
      </c>
      <c r="P2772" s="806" t="s">
        <v>837</v>
      </c>
      <c r="Q2772" s="807">
        <v>3</v>
      </c>
      <c r="R2772" s="807">
        <v>99</v>
      </c>
      <c r="S2772" s="759" t="str">
        <f t="shared" si="86"/>
        <v>Vejez</v>
      </c>
      <c r="U2772" s="886"/>
      <c r="V2772" s="887"/>
      <c r="W2772" s="887"/>
      <c r="AI2772" s="806" t="s">
        <v>785</v>
      </c>
      <c r="AJ2772" s="807">
        <v>2</v>
      </c>
      <c r="AK2772" s="807">
        <v>87</v>
      </c>
      <c r="AL2772" s="759" t="str">
        <f t="shared" si="87"/>
        <v>Vejez</v>
      </c>
    </row>
    <row r="2773" spans="1:38" ht="15">
      <c r="A2773" s="806" t="s">
        <v>923</v>
      </c>
      <c r="B2773" s="806" t="s">
        <v>796</v>
      </c>
      <c r="C2773" s="806" t="s">
        <v>788</v>
      </c>
      <c r="D2773" s="806" t="s">
        <v>784</v>
      </c>
      <c r="E2773" s="807">
        <v>4</v>
      </c>
      <c r="P2773" s="806" t="s">
        <v>837</v>
      </c>
      <c r="Q2773" s="807">
        <v>6</v>
      </c>
      <c r="R2773" s="807">
        <v>100</v>
      </c>
      <c r="S2773" s="759" t="str">
        <f t="shared" si="86"/>
        <v>Vejez</v>
      </c>
      <c r="U2773" s="886"/>
      <c r="V2773" s="887"/>
      <c r="W2773" s="887"/>
      <c r="AI2773" s="806" t="s">
        <v>785</v>
      </c>
      <c r="AJ2773" s="807">
        <v>2</v>
      </c>
      <c r="AK2773" s="807">
        <v>89</v>
      </c>
      <c r="AL2773" s="759" t="str">
        <f t="shared" si="87"/>
        <v>Vejez</v>
      </c>
    </row>
    <row r="2774" spans="1:38" ht="15">
      <c r="A2774" s="806" t="s">
        <v>923</v>
      </c>
      <c r="B2774" s="806" t="s">
        <v>796</v>
      </c>
      <c r="C2774" s="806" t="s">
        <v>783</v>
      </c>
      <c r="D2774" s="806" t="s">
        <v>789</v>
      </c>
      <c r="E2774" s="807">
        <v>1</v>
      </c>
      <c r="P2774" s="806" t="s">
        <v>837</v>
      </c>
      <c r="Q2774" s="807">
        <v>1</v>
      </c>
      <c r="R2774" s="807">
        <v>101</v>
      </c>
      <c r="S2774" s="759" t="str">
        <f t="shared" si="86"/>
        <v>Vejez</v>
      </c>
      <c r="U2774" s="886"/>
      <c r="V2774" s="887"/>
      <c r="W2774" s="887"/>
      <c r="AI2774" s="806" t="s">
        <v>785</v>
      </c>
      <c r="AJ2774" s="807">
        <v>1</v>
      </c>
      <c r="AK2774" s="807">
        <v>90</v>
      </c>
      <c r="AL2774" s="759" t="str">
        <f t="shared" si="87"/>
        <v>Vejez</v>
      </c>
    </row>
    <row r="2775" spans="1:38" ht="15">
      <c r="A2775" s="806" t="s">
        <v>923</v>
      </c>
      <c r="B2775" s="806" t="s">
        <v>796</v>
      </c>
      <c r="C2775" s="806" t="s">
        <v>783</v>
      </c>
      <c r="D2775" s="806" t="s">
        <v>784</v>
      </c>
      <c r="E2775" s="807">
        <v>10</v>
      </c>
      <c r="P2775" s="806" t="s">
        <v>837</v>
      </c>
      <c r="Q2775" s="807">
        <v>1</v>
      </c>
      <c r="R2775" s="807">
        <v>103</v>
      </c>
      <c r="S2775" s="759" t="str">
        <f t="shared" si="86"/>
        <v>Vejez</v>
      </c>
      <c r="U2775" s="886"/>
      <c r="V2775" s="887"/>
      <c r="W2775" s="887"/>
      <c r="AI2775" s="806" t="s">
        <v>785</v>
      </c>
      <c r="AJ2775" s="807">
        <v>1</v>
      </c>
      <c r="AK2775" s="807">
        <v>92</v>
      </c>
      <c r="AL2775" s="759" t="str">
        <f t="shared" si="87"/>
        <v>Vejez</v>
      </c>
    </row>
    <row r="2776" spans="1:38" ht="30">
      <c r="A2776" s="806" t="s">
        <v>923</v>
      </c>
      <c r="B2776" s="806" t="s">
        <v>815</v>
      </c>
      <c r="C2776" s="806" t="s">
        <v>788</v>
      </c>
      <c r="D2776" s="806" t="s">
        <v>789</v>
      </c>
      <c r="E2776" s="807">
        <v>12537</v>
      </c>
      <c r="P2776" s="806" t="s">
        <v>838</v>
      </c>
      <c r="Q2776" s="807">
        <v>64</v>
      </c>
      <c r="R2776" s="807">
        <v>0</v>
      </c>
      <c r="S2776" s="759" t="str">
        <f t="shared" si="86"/>
        <v>Primera Infancia</v>
      </c>
      <c r="U2776" s="886"/>
      <c r="V2776" s="887"/>
      <c r="W2776" s="887"/>
      <c r="AI2776" s="806" t="s">
        <v>785</v>
      </c>
      <c r="AJ2776" s="807">
        <v>3</v>
      </c>
      <c r="AK2776" s="807">
        <v>93</v>
      </c>
      <c r="AL2776" s="759" t="str">
        <f t="shared" si="87"/>
        <v>Vejez</v>
      </c>
    </row>
    <row r="2777" spans="1:38" ht="30">
      <c r="A2777" s="806" t="s">
        <v>923</v>
      </c>
      <c r="B2777" s="806" t="s">
        <v>815</v>
      </c>
      <c r="C2777" s="806" t="s">
        <v>788</v>
      </c>
      <c r="D2777" s="806" t="s">
        <v>784</v>
      </c>
      <c r="E2777" s="807">
        <v>20865</v>
      </c>
      <c r="P2777" s="806" t="s">
        <v>838</v>
      </c>
      <c r="Q2777" s="807">
        <v>69</v>
      </c>
      <c r="R2777" s="807">
        <v>1</v>
      </c>
      <c r="S2777" s="759" t="str">
        <f t="shared" si="86"/>
        <v>Primera Infancia</v>
      </c>
      <c r="U2777" s="886"/>
      <c r="V2777" s="887"/>
      <c r="W2777" s="887"/>
      <c r="AI2777" s="806" t="s">
        <v>785</v>
      </c>
      <c r="AJ2777" s="807">
        <v>1</v>
      </c>
      <c r="AK2777" s="807">
        <v>94</v>
      </c>
      <c r="AL2777" s="759" t="str">
        <f t="shared" si="87"/>
        <v>Vejez</v>
      </c>
    </row>
    <row r="2778" spans="1:38" ht="30">
      <c r="A2778" s="806" t="s">
        <v>923</v>
      </c>
      <c r="B2778" s="806" t="s">
        <v>815</v>
      </c>
      <c r="C2778" s="806" t="s">
        <v>783</v>
      </c>
      <c r="D2778" s="806" t="s">
        <v>789</v>
      </c>
      <c r="E2778" s="807">
        <v>11431</v>
      </c>
      <c r="P2778" s="806" t="s">
        <v>838</v>
      </c>
      <c r="Q2778" s="807">
        <v>86</v>
      </c>
      <c r="R2778" s="807">
        <v>2</v>
      </c>
      <c r="S2778" s="759" t="str">
        <f t="shared" si="86"/>
        <v>Primera Infancia</v>
      </c>
      <c r="U2778" s="886"/>
      <c r="V2778" s="887"/>
      <c r="W2778" s="887"/>
      <c r="AI2778" s="806" t="s">
        <v>785</v>
      </c>
      <c r="AJ2778" s="807">
        <v>1</v>
      </c>
      <c r="AK2778" s="807">
        <v>96</v>
      </c>
      <c r="AL2778" s="759" t="str">
        <f t="shared" si="87"/>
        <v>Vejez</v>
      </c>
    </row>
    <row r="2779" spans="1:38" ht="30">
      <c r="A2779" s="806" t="s">
        <v>923</v>
      </c>
      <c r="B2779" s="806" t="s">
        <v>815</v>
      </c>
      <c r="C2779" s="806" t="s">
        <v>783</v>
      </c>
      <c r="D2779" s="806" t="s">
        <v>784</v>
      </c>
      <c r="E2779" s="807">
        <v>16714</v>
      </c>
      <c r="P2779" s="806" t="s">
        <v>838</v>
      </c>
      <c r="Q2779" s="807">
        <v>89</v>
      </c>
      <c r="R2779" s="807">
        <v>3</v>
      </c>
      <c r="S2779" s="759" t="str">
        <f t="shared" si="86"/>
        <v>Primera Infancia</v>
      </c>
      <c r="U2779" s="886"/>
      <c r="V2779" s="887"/>
      <c r="W2779" s="887"/>
      <c r="AI2779" s="806" t="s">
        <v>840</v>
      </c>
      <c r="AJ2779" s="807">
        <v>8</v>
      </c>
      <c r="AK2779" s="807">
        <v>0</v>
      </c>
      <c r="AL2779" s="759" t="str">
        <f t="shared" si="87"/>
        <v>Primera Infancia</v>
      </c>
    </row>
    <row r="2780" spans="1:38" ht="30">
      <c r="A2780" s="806" t="s">
        <v>923</v>
      </c>
      <c r="B2780" s="806" t="s">
        <v>818</v>
      </c>
      <c r="C2780" s="806" t="s">
        <v>788</v>
      </c>
      <c r="D2780" s="806" t="s">
        <v>789</v>
      </c>
      <c r="E2780" s="807">
        <v>109</v>
      </c>
      <c r="P2780" s="806" t="s">
        <v>838</v>
      </c>
      <c r="Q2780" s="807">
        <v>65</v>
      </c>
      <c r="R2780" s="807">
        <v>4</v>
      </c>
      <c r="S2780" s="759" t="str">
        <f t="shared" si="86"/>
        <v>Primera Infancia</v>
      </c>
      <c r="U2780" s="886"/>
      <c r="V2780" s="887"/>
      <c r="W2780" s="887"/>
      <c r="AI2780" s="806" t="s">
        <v>840</v>
      </c>
      <c r="AJ2780" s="807">
        <v>8</v>
      </c>
      <c r="AK2780" s="807">
        <v>1</v>
      </c>
      <c r="AL2780" s="759" t="str">
        <f t="shared" si="87"/>
        <v>Primera Infancia</v>
      </c>
    </row>
    <row r="2781" spans="1:38" ht="30">
      <c r="A2781" s="806" t="s">
        <v>923</v>
      </c>
      <c r="B2781" s="806" t="s">
        <v>818</v>
      </c>
      <c r="C2781" s="806" t="s">
        <v>788</v>
      </c>
      <c r="D2781" s="806" t="s">
        <v>784</v>
      </c>
      <c r="E2781" s="807">
        <v>205</v>
      </c>
      <c r="P2781" s="806" t="s">
        <v>838</v>
      </c>
      <c r="Q2781" s="807">
        <v>68</v>
      </c>
      <c r="R2781" s="807">
        <v>5</v>
      </c>
      <c r="S2781" s="759" t="str">
        <f t="shared" si="86"/>
        <v>Primera Infancia</v>
      </c>
      <c r="U2781" s="886"/>
      <c r="V2781" s="887"/>
      <c r="W2781" s="887"/>
      <c r="AI2781" s="806" t="s">
        <v>840</v>
      </c>
      <c r="AJ2781" s="807">
        <v>7</v>
      </c>
      <c r="AK2781" s="807">
        <v>2</v>
      </c>
      <c r="AL2781" s="759" t="str">
        <f t="shared" si="87"/>
        <v>Primera Infancia</v>
      </c>
    </row>
    <row r="2782" spans="1:38" ht="30">
      <c r="A2782" s="806" t="s">
        <v>923</v>
      </c>
      <c r="B2782" s="806" t="s">
        <v>818</v>
      </c>
      <c r="C2782" s="806" t="s">
        <v>783</v>
      </c>
      <c r="D2782" s="806" t="s">
        <v>789</v>
      </c>
      <c r="E2782" s="807">
        <v>228</v>
      </c>
      <c r="P2782" s="806" t="s">
        <v>838</v>
      </c>
      <c r="Q2782" s="807">
        <v>85</v>
      </c>
      <c r="R2782" s="807">
        <v>6</v>
      </c>
      <c r="S2782" s="759" t="str">
        <f t="shared" si="86"/>
        <v>Infancia</v>
      </c>
      <c r="U2782" s="886"/>
      <c r="V2782" s="887"/>
      <c r="W2782" s="887"/>
      <c r="AI2782" s="806" t="s">
        <v>840</v>
      </c>
      <c r="AJ2782" s="807">
        <v>7</v>
      </c>
      <c r="AK2782" s="807">
        <v>3</v>
      </c>
      <c r="AL2782" s="759" t="str">
        <f t="shared" si="87"/>
        <v>Primera Infancia</v>
      </c>
    </row>
    <row r="2783" spans="1:38" ht="30">
      <c r="A2783" s="806" t="s">
        <v>923</v>
      </c>
      <c r="B2783" s="806" t="s">
        <v>818</v>
      </c>
      <c r="C2783" s="806" t="s">
        <v>783</v>
      </c>
      <c r="D2783" s="806" t="s">
        <v>784</v>
      </c>
      <c r="E2783" s="807">
        <v>467</v>
      </c>
      <c r="P2783" s="806" t="s">
        <v>838</v>
      </c>
      <c r="Q2783" s="807">
        <v>90</v>
      </c>
      <c r="R2783" s="807">
        <v>7</v>
      </c>
      <c r="S2783" s="759" t="str">
        <f t="shared" si="86"/>
        <v>Infancia</v>
      </c>
      <c r="U2783" s="886"/>
      <c r="V2783" s="887"/>
      <c r="W2783" s="887"/>
      <c r="AI2783" s="806" t="s">
        <v>840</v>
      </c>
      <c r="AJ2783" s="807">
        <v>6</v>
      </c>
      <c r="AK2783" s="807">
        <v>4</v>
      </c>
      <c r="AL2783" s="759" t="str">
        <f t="shared" si="87"/>
        <v>Primera Infancia</v>
      </c>
    </row>
    <row r="2784" spans="1:38" ht="30">
      <c r="A2784" s="806" t="s">
        <v>924</v>
      </c>
      <c r="B2784" s="806" t="s">
        <v>662</v>
      </c>
      <c r="C2784" s="806" t="s">
        <v>788</v>
      </c>
      <c r="D2784" s="806" t="s">
        <v>789</v>
      </c>
      <c r="E2784" s="807">
        <v>600</v>
      </c>
      <c r="P2784" s="806" t="s">
        <v>838</v>
      </c>
      <c r="Q2784" s="807">
        <v>105</v>
      </c>
      <c r="R2784" s="807">
        <v>8</v>
      </c>
      <c r="S2784" s="759" t="str">
        <f t="shared" si="86"/>
        <v>Infancia</v>
      </c>
      <c r="U2784" s="886"/>
      <c r="V2784" s="887"/>
      <c r="W2784" s="887"/>
      <c r="AI2784" s="806" t="s">
        <v>840</v>
      </c>
      <c r="AJ2784" s="807">
        <v>8</v>
      </c>
      <c r="AK2784" s="807">
        <v>5</v>
      </c>
      <c r="AL2784" s="759" t="str">
        <f t="shared" si="87"/>
        <v>Primera Infancia</v>
      </c>
    </row>
    <row r="2785" spans="1:38" ht="15">
      <c r="A2785" s="806" t="s">
        <v>924</v>
      </c>
      <c r="B2785" s="806" t="s">
        <v>662</v>
      </c>
      <c r="C2785" s="806" t="s">
        <v>788</v>
      </c>
      <c r="D2785" s="806" t="s">
        <v>784</v>
      </c>
      <c r="E2785" s="807">
        <v>188</v>
      </c>
      <c r="P2785" s="806" t="s">
        <v>838</v>
      </c>
      <c r="Q2785" s="807">
        <v>123</v>
      </c>
      <c r="R2785" s="807">
        <v>9</v>
      </c>
      <c r="S2785" s="759" t="str">
        <f t="shared" si="86"/>
        <v>Infancia</v>
      </c>
      <c r="U2785" s="886"/>
      <c r="V2785" s="887"/>
      <c r="W2785" s="887"/>
      <c r="AI2785" s="806" t="s">
        <v>840</v>
      </c>
      <c r="AJ2785" s="807">
        <v>5</v>
      </c>
      <c r="AK2785" s="807">
        <v>6</v>
      </c>
      <c r="AL2785" s="759" t="str">
        <f t="shared" si="87"/>
        <v>Infancia</v>
      </c>
    </row>
    <row r="2786" spans="1:38" ht="15">
      <c r="A2786" s="806" t="s">
        <v>924</v>
      </c>
      <c r="B2786" s="806" t="s">
        <v>662</v>
      </c>
      <c r="C2786" s="806" t="s">
        <v>783</v>
      </c>
      <c r="D2786" s="806" t="s">
        <v>789</v>
      </c>
      <c r="E2786" s="807">
        <v>750</v>
      </c>
      <c r="P2786" s="806" t="s">
        <v>838</v>
      </c>
      <c r="Q2786" s="807">
        <v>103</v>
      </c>
      <c r="R2786" s="807">
        <v>10</v>
      </c>
      <c r="S2786" s="759" t="str">
        <f t="shared" si="86"/>
        <v>Infancia</v>
      </c>
      <c r="U2786" s="886"/>
      <c r="V2786" s="887"/>
      <c r="W2786" s="887"/>
      <c r="AI2786" s="806" t="s">
        <v>840</v>
      </c>
      <c r="AJ2786" s="807">
        <v>9</v>
      </c>
      <c r="AK2786" s="807">
        <v>7</v>
      </c>
      <c r="AL2786" s="759" t="str">
        <f t="shared" si="87"/>
        <v>Infancia</v>
      </c>
    </row>
    <row r="2787" spans="1:38" ht="15">
      <c r="A2787" s="806" t="s">
        <v>924</v>
      </c>
      <c r="B2787" s="806" t="s">
        <v>662</v>
      </c>
      <c r="C2787" s="806" t="s">
        <v>783</v>
      </c>
      <c r="D2787" s="806" t="s">
        <v>784</v>
      </c>
      <c r="E2787" s="807">
        <v>178</v>
      </c>
      <c r="P2787" s="806" t="s">
        <v>838</v>
      </c>
      <c r="Q2787" s="807">
        <v>112</v>
      </c>
      <c r="R2787" s="807">
        <v>11</v>
      </c>
      <c r="S2787" s="759" t="str">
        <f t="shared" si="86"/>
        <v>Infancia</v>
      </c>
      <c r="U2787" s="886"/>
      <c r="V2787" s="887"/>
      <c r="W2787" s="887"/>
      <c r="AI2787" s="806" t="s">
        <v>840</v>
      </c>
      <c r="AJ2787" s="807">
        <v>8</v>
      </c>
      <c r="AK2787" s="807">
        <v>8</v>
      </c>
      <c r="AL2787" s="759" t="str">
        <f t="shared" si="87"/>
        <v>Infancia</v>
      </c>
    </row>
    <row r="2788" spans="1:38" ht="30">
      <c r="A2788" s="806" t="s">
        <v>924</v>
      </c>
      <c r="B2788" s="806" t="s">
        <v>666</v>
      </c>
      <c r="C2788" s="806" t="s">
        <v>788</v>
      </c>
      <c r="D2788" s="806" t="s">
        <v>789</v>
      </c>
      <c r="E2788" s="807">
        <v>17</v>
      </c>
      <c r="P2788" s="806" t="s">
        <v>838</v>
      </c>
      <c r="Q2788" s="807">
        <v>133</v>
      </c>
      <c r="R2788" s="807">
        <v>12</v>
      </c>
      <c r="S2788" s="759" t="str">
        <f t="shared" si="86"/>
        <v>Adolescente</v>
      </c>
      <c r="U2788" s="886"/>
      <c r="V2788" s="887"/>
      <c r="W2788" s="887"/>
      <c r="AI2788" s="806" t="s">
        <v>840</v>
      </c>
      <c r="AJ2788" s="807">
        <v>6</v>
      </c>
      <c r="AK2788" s="807">
        <v>9</v>
      </c>
      <c r="AL2788" s="759" t="str">
        <f t="shared" si="87"/>
        <v>Infancia</v>
      </c>
    </row>
    <row r="2789" spans="1:38" ht="30">
      <c r="A2789" s="806" t="s">
        <v>924</v>
      </c>
      <c r="B2789" s="806" t="s">
        <v>666</v>
      </c>
      <c r="C2789" s="806" t="s">
        <v>788</v>
      </c>
      <c r="D2789" s="806" t="s">
        <v>784</v>
      </c>
      <c r="E2789" s="807">
        <v>13</v>
      </c>
      <c r="P2789" s="806" t="s">
        <v>838</v>
      </c>
      <c r="Q2789" s="807">
        <v>126</v>
      </c>
      <c r="R2789" s="807">
        <v>13</v>
      </c>
      <c r="S2789" s="759" t="str">
        <f t="shared" si="86"/>
        <v>Adolescente</v>
      </c>
      <c r="U2789" s="886"/>
      <c r="V2789" s="887"/>
      <c r="W2789" s="887"/>
      <c r="AI2789" s="806" t="s">
        <v>840</v>
      </c>
      <c r="AJ2789" s="807">
        <v>16</v>
      </c>
      <c r="AK2789" s="807">
        <v>10</v>
      </c>
      <c r="AL2789" s="759" t="str">
        <f t="shared" si="87"/>
        <v>Infancia</v>
      </c>
    </row>
    <row r="2790" spans="1:38" ht="30">
      <c r="A2790" s="806" t="s">
        <v>924</v>
      </c>
      <c r="B2790" s="806" t="s">
        <v>666</v>
      </c>
      <c r="C2790" s="806" t="s">
        <v>783</v>
      </c>
      <c r="D2790" s="806" t="s">
        <v>789</v>
      </c>
      <c r="E2790" s="807">
        <v>23</v>
      </c>
      <c r="P2790" s="806" t="s">
        <v>838</v>
      </c>
      <c r="Q2790" s="807">
        <v>161</v>
      </c>
      <c r="R2790" s="807">
        <v>14</v>
      </c>
      <c r="S2790" s="759" t="str">
        <f t="shared" si="86"/>
        <v>Adolescente</v>
      </c>
      <c r="U2790" s="886"/>
      <c r="V2790" s="887"/>
      <c r="W2790" s="887"/>
      <c r="AI2790" s="806" t="s">
        <v>840</v>
      </c>
      <c r="AJ2790" s="807">
        <v>9</v>
      </c>
      <c r="AK2790" s="807">
        <v>11</v>
      </c>
      <c r="AL2790" s="759" t="str">
        <f t="shared" si="87"/>
        <v>Infancia</v>
      </c>
    </row>
    <row r="2791" spans="1:38" ht="30">
      <c r="A2791" s="806" t="s">
        <v>924</v>
      </c>
      <c r="B2791" s="806" t="s">
        <v>666</v>
      </c>
      <c r="C2791" s="806" t="s">
        <v>783</v>
      </c>
      <c r="D2791" s="806" t="s">
        <v>784</v>
      </c>
      <c r="E2791" s="807">
        <v>21</v>
      </c>
      <c r="P2791" s="806" t="s">
        <v>838</v>
      </c>
      <c r="Q2791" s="807">
        <v>117</v>
      </c>
      <c r="R2791" s="807">
        <v>15</v>
      </c>
      <c r="S2791" s="759" t="str">
        <f t="shared" si="86"/>
        <v>Adolescente</v>
      </c>
      <c r="U2791" s="886"/>
      <c r="V2791" s="887"/>
      <c r="W2791" s="887"/>
      <c r="AI2791" s="806" t="s">
        <v>840</v>
      </c>
      <c r="AJ2791" s="807">
        <v>9</v>
      </c>
      <c r="AK2791" s="807">
        <v>12</v>
      </c>
      <c r="AL2791" s="759" t="str">
        <f t="shared" si="87"/>
        <v>Adolescente</v>
      </c>
    </row>
    <row r="2792" spans="1:38" ht="30">
      <c r="A2792" s="806" t="s">
        <v>924</v>
      </c>
      <c r="B2792" s="806" t="s">
        <v>787</v>
      </c>
      <c r="C2792" s="806" t="s">
        <v>783</v>
      </c>
      <c r="D2792" s="806" t="s">
        <v>789</v>
      </c>
      <c r="E2792" s="807">
        <v>1</v>
      </c>
      <c r="P2792" s="806" t="s">
        <v>838</v>
      </c>
      <c r="Q2792" s="807">
        <v>164</v>
      </c>
      <c r="R2792" s="807">
        <v>16</v>
      </c>
      <c r="S2792" s="759" t="str">
        <f t="shared" si="86"/>
        <v>Adolescente</v>
      </c>
      <c r="U2792" s="886"/>
      <c r="V2792" s="887"/>
      <c r="W2792" s="887"/>
      <c r="AI2792" s="806" t="s">
        <v>840</v>
      </c>
      <c r="AJ2792" s="807">
        <v>11</v>
      </c>
      <c r="AK2792" s="807">
        <v>13</v>
      </c>
      <c r="AL2792" s="759" t="str">
        <f t="shared" si="87"/>
        <v>Adolescente</v>
      </c>
    </row>
    <row r="2793" spans="1:38" ht="30">
      <c r="A2793" s="806" t="s">
        <v>924</v>
      </c>
      <c r="B2793" s="806" t="s">
        <v>815</v>
      </c>
      <c r="C2793" s="806" t="s">
        <v>788</v>
      </c>
      <c r="D2793" s="806" t="s">
        <v>789</v>
      </c>
      <c r="E2793" s="807">
        <v>1394</v>
      </c>
      <c r="P2793" s="806" t="s">
        <v>838</v>
      </c>
      <c r="Q2793" s="807">
        <v>133</v>
      </c>
      <c r="R2793" s="807">
        <v>17</v>
      </c>
      <c r="S2793" s="759" t="str">
        <f t="shared" si="86"/>
        <v>Adolescente</v>
      </c>
      <c r="U2793" s="886"/>
      <c r="V2793" s="887"/>
      <c r="W2793" s="887"/>
      <c r="AI2793" s="806" t="s">
        <v>840</v>
      </c>
      <c r="AJ2793" s="807">
        <v>3</v>
      </c>
      <c r="AK2793" s="807">
        <v>14</v>
      </c>
      <c r="AL2793" s="759" t="str">
        <f t="shared" si="87"/>
        <v>Adolescente</v>
      </c>
    </row>
    <row r="2794" spans="1:38" ht="30">
      <c r="A2794" s="806" t="s">
        <v>924</v>
      </c>
      <c r="B2794" s="806" t="s">
        <v>815</v>
      </c>
      <c r="C2794" s="806" t="s">
        <v>788</v>
      </c>
      <c r="D2794" s="806" t="s">
        <v>784</v>
      </c>
      <c r="E2794" s="807">
        <v>464</v>
      </c>
      <c r="P2794" s="806" t="s">
        <v>838</v>
      </c>
      <c r="Q2794" s="807">
        <v>138</v>
      </c>
      <c r="R2794" s="807">
        <v>18</v>
      </c>
      <c r="S2794" s="759" t="str">
        <f t="shared" si="86"/>
        <v>Juventud</v>
      </c>
      <c r="U2794" s="886"/>
      <c r="V2794" s="887"/>
      <c r="W2794" s="887"/>
      <c r="AI2794" s="806" t="s">
        <v>840</v>
      </c>
      <c r="AJ2794" s="807">
        <v>12</v>
      </c>
      <c r="AK2794" s="807">
        <v>15</v>
      </c>
      <c r="AL2794" s="759" t="str">
        <f t="shared" si="87"/>
        <v>Adolescente</v>
      </c>
    </row>
    <row r="2795" spans="1:38" ht="30">
      <c r="A2795" s="806" t="s">
        <v>924</v>
      </c>
      <c r="B2795" s="806" t="s">
        <v>815</v>
      </c>
      <c r="C2795" s="806" t="s">
        <v>783</v>
      </c>
      <c r="D2795" s="806" t="s">
        <v>789</v>
      </c>
      <c r="E2795" s="807">
        <v>1346</v>
      </c>
      <c r="P2795" s="806" t="s">
        <v>838</v>
      </c>
      <c r="Q2795" s="807">
        <v>125</v>
      </c>
      <c r="R2795" s="807">
        <v>19</v>
      </c>
      <c r="S2795" s="759" t="str">
        <f t="shared" si="86"/>
        <v>Juventud</v>
      </c>
      <c r="U2795" s="886"/>
      <c r="V2795" s="887"/>
      <c r="W2795" s="887"/>
      <c r="AI2795" s="806" t="s">
        <v>840</v>
      </c>
      <c r="AJ2795" s="807">
        <v>10</v>
      </c>
      <c r="AK2795" s="807">
        <v>16</v>
      </c>
      <c r="AL2795" s="759" t="str">
        <f t="shared" si="87"/>
        <v>Adolescente</v>
      </c>
    </row>
    <row r="2796" spans="1:38" ht="30">
      <c r="A2796" s="806" t="s">
        <v>924</v>
      </c>
      <c r="B2796" s="806" t="s">
        <v>815</v>
      </c>
      <c r="C2796" s="806" t="s">
        <v>783</v>
      </c>
      <c r="D2796" s="806" t="s">
        <v>784</v>
      </c>
      <c r="E2796" s="807">
        <v>327</v>
      </c>
      <c r="P2796" s="806" t="s">
        <v>838</v>
      </c>
      <c r="Q2796" s="807">
        <v>136</v>
      </c>
      <c r="R2796" s="807">
        <v>20</v>
      </c>
      <c r="S2796" s="759" t="str">
        <f t="shared" si="86"/>
        <v>Juventud</v>
      </c>
      <c r="U2796" s="886"/>
      <c r="V2796" s="887"/>
      <c r="W2796" s="887"/>
      <c r="AI2796" s="806" t="s">
        <v>840</v>
      </c>
      <c r="AJ2796" s="807">
        <v>10</v>
      </c>
      <c r="AK2796" s="807">
        <v>17</v>
      </c>
      <c r="AL2796" s="759" t="str">
        <f t="shared" si="87"/>
        <v>Adolescente</v>
      </c>
    </row>
    <row r="2797" spans="1:38" ht="15">
      <c r="A2797" s="806" t="s">
        <v>924</v>
      </c>
      <c r="B2797" s="806" t="s">
        <v>818</v>
      </c>
      <c r="C2797" s="806" t="s">
        <v>788</v>
      </c>
      <c r="D2797" s="806" t="s">
        <v>789</v>
      </c>
      <c r="E2797" s="807">
        <v>1</v>
      </c>
      <c r="P2797" s="806" t="s">
        <v>838</v>
      </c>
      <c r="Q2797" s="807">
        <v>126</v>
      </c>
      <c r="R2797" s="807">
        <v>21</v>
      </c>
      <c r="S2797" s="759" t="str">
        <f t="shared" si="86"/>
        <v>Juventud</v>
      </c>
      <c r="U2797" s="886"/>
      <c r="V2797" s="887"/>
      <c r="W2797" s="887"/>
      <c r="AI2797" s="806" t="s">
        <v>840</v>
      </c>
      <c r="AJ2797" s="807">
        <v>10</v>
      </c>
      <c r="AK2797" s="807">
        <v>18</v>
      </c>
      <c r="AL2797" s="759" t="str">
        <f t="shared" si="87"/>
        <v>Juventud</v>
      </c>
    </row>
    <row r="2798" spans="1:38" ht="15">
      <c r="A2798" s="806" t="s">
        <v>925</v>
      </c>
      <c r="B2798" s="806" t="s">
        <v>662</v>
      </c>
      <c r="C2798" s="806" t="s">
        <v>788</v>
      </c>
      <c r="D2798" s="806" t="s">
        <v>789</v>
      </c>
      <c r="E2798" s="807">
        <v>1691</v>
      </c>
      <c r="P2798" s="806" t="s">
        <v>838</v>
      </c>
      <c r="Q2798" s="807">
        <v>121</v>
      </c>
      <c r="R2798" s="807">
        <v>22</v>
      </c>
      <c r="S2798" s="759" t="str">
        <f t="shared" si="86"/>
        <v>Juventud</v>
      </c>
      <c r="U2798" s="886"/>
      <c r="V2798" s="887"/>
      <c r="W2798" s="887"/>
      <c r="AI2798" s="806" t="s">
        <v>840</v>
      </c>
      <c r="AJ2798" s="807">
        <v>12</v>
      </c>
      <c r="AK2798" s="807">
        <v>19</v>
      </c>
      <c r="AL2798" s="759" t="str">
        <f t="shared" si="87"/>
        <v>Juventud</v>
      </c>
    </row>
    <row r="2799" spans="1:38" ht="15">
      <c r="A2799" s="806" t="s">
        <v>925</v>
      </c>
      <c r="B2799" s="806" t="s">
        <v>662</v>
      </c>
      <c r="C2799" s="806" t="s">
        <v>788</v>
      </c>
      <c r="D2799" s="806" t="s">
        <v>784</v>
      </c>
      <c r="E2799" s="807">
        <v>1462</v>
      </c>
      <c r="P2799" s="806" t="s">
        <v>838</v>
      </c>
      <c r="Q2799" s="807">
        <v>113</v>
      </c>
      <c r="R2799" s="807">
        <v>23</v>
      </c>
      <c r="S2799" s="759" t="str">
        <f t="shared" si="86"/>
        <v>Juventud</v>
      </c>
      <c r="U2799" s="886"/>
      <c r="V2799" s="887"/>
      <c r="W2799" s="887"/>
      <c r="AI2799" s="806" t="s">
        <v>840</v>
      </c>
      <c r="AJ2799" s="807">
        <v>15</v>
      </c>
      <c r="AK2799" s="807">
        <v>20</v>
      </c>
      <c r="AL2799" s="759" t="str">
        <f t="shared" si="87"/>
        <v>Juventud</v>
      </c>
    </row>
    <row r="2800" spans="1:38" ht="15">
      <c r="A2800" s="806" t="s">
        <v>925</v>
      </c>
      <c r="B2800" s="806" t="s">
        <v>662</v>
      </c>
      <c r="C2800" s="806" t="s">
        <v>783</v>
      </c>
      <c r="D2800" s="806" t="s">
        <v>789</v>
      </c>
      <c r="E2800" s="807">
        <v>1764</v>
      </c>
      <c r="P2800" s="806" t="s">
        <v>838</v>
      </c>
      <c r="Q2800" s="807">
        <v>96</v>
      </c>
      <c r="R2800" s="807">
        <v>24</v>
      </c>
      <c r="S2800" s="759" t="str">
        <f t="shared" si="86"/>
        <v>Juventud</v>
      </c>
      <c r="U2800" s="886"/>
      <c r="V2800" s="887"/>
      <c r="W2800" s="887"/>
      <c r="AI2800" s="806" t="s">
        <v>840</v>
      </c>
      <c r="AJ2800" s="807">
        <v>16</v>
      </c>
      <c r="AK2800" s="807">
        <v>21</v>
      </c>
      <c r="AL2800" s="759" t="str">
        <f t="shared" si="87"/>
        <v>Juventud</v>
      </c>
    </row>
    <row r="2801" spans="1:38" ht="15">
      <c r="A2801" s="806" t="s">
        <v>925</v>
      </c>
      <c r="B2801" s="806" t="s">
        <v>662</v>
      </c>
      <c r="C2801" s="806" t="s">
        <v>783</v>
      </c>
      <c r="D2801" s="806" t="s">
        <v>784</v>
      </c>
      <c r="E2801" s="807">
        <v>1487</v>
      </c>
      <c r="P2801" s="806" t="s">
        <v>838</v>
      </c>
      <c r="Q2801" s="807">
        <v>93</v>
      </c>
      <c r="R2801" s="807">
        <v>25</v>
      </c>
      <c r="S2801" s="759" t="str">
        <f t="shared" si="86"/>
        <v>Juventud</v>
      </c>
      <c r="U2801" s="886"/>
      <c r="V2801" s="887"/>
      <c r="W2801" s="887"/>
      <c r="AI2801" s="806" t="s">
        <v>840</v>
      </c>
      <c r="AJ2801" s="807">
        <v>20</v>
      </c>
      <c r="AK2801" s="807">
        <v>22</v>
      </c>
      <c r="AL2801" s="759" t="str">
        <f t="shared" si="87"/>
        <v>Juventud</v>
      </c>
    </row>
    <row r="2802" spans="1:38" ht="15">
      <c r="A2802" s="806" t="s">
        <v>925</v>
      </c>
      <c r="B2802" s="806" t="s">
        <v>666</v>
      </c>
      <c r="C2802" s="806" t="s">
        <v>788</v>
      </c>
      <c r="D2802" s="806" t="s">
        <v>789</v>
      </c>
      <c r="E2802" s="807">
        <v>203</v>
      </c>
      <c r="P2802" s="806" t="s">
        <v>838</v>
      </c>
      <c r="Q2802" s="807">
        <v>100</v>
      </c>
      <c r="R2802" s="807">
        <v>26</v>
      </c>
      <c r="S2802" s="759" t="str">
        <f t="shared" si="86"/>
        <v>Juventud</v>
      </c>
      <c r="U2802" s="886"/>
      <c r="V2802" s="887"/>
      <c r="W2802" s="887"/>
      <c r="AI2802" s="806" t="s">
        <v>840</v>
      </c>
      <c r="AJ2802" s="807">
        <v>18</v>
      </c>
      <c r="AK2802" s="807">
        <v>23</v>
      </c>
      <c r="AL2802" s="759" t="str">
        <f t="shared" si="87"/>
        <v>Juventud</v>
      </c>
    </row>
    <row r="2803" spans="1:38" ht="15">
      <c r="A2803" s="806" t="s">
        <v>925</v>
      </c>
      <c r="B2803" s="806" t="s">
        <v>666</v>
      </c>
      <c r="C2803" s="806" t="s">
        <v>788</v>
      </c>
      <c r="D2803" s="806" t="s">
        <v>784</v>
      </c>
      <c r="E2803" s="807">
        <v>461</v>
      </c>
      <c r="P2803" s="806" t="s">
        <v>838</v>
      </c>
      <c r="Q2803" s="807">
        <v>95</v>
      </c>
      <c r="R2803" s="807">
        <v>27</v>
      </c>
      <c r="S2803" s="759" t="str">
        <f t="shared" si="86"/>
        <v>Juventud</v>
      </c>
      <c r="U2803" s="886"/>
      <c r="V2803" s="887"/>
      <c r="W2803" s="887"/>
      <c r="AI2803" s="806" t="s">
        <v>840</v>
      </c>
      <c r="AJ2803" s="807">
        <v>13</v>
      </c>
      <c r="AK2803" s="807">
        <v>24</v>
      </c>
      <c r="AL2803" s="759" t="str">
        <f t="shared" si="87"/>
        <v>Juventud</v>
      </c>
    </row>
    <row r="2804" spans="1:38" ht="15">
      <c r="A2804" s="806" t="s">
        <v>925</v>
      </c>
      <c r="B2804" s="806" t="s">
        <v>666</v>
      </c>
      <c r="C2804" s="806" t="s">
        <v>783</v>
      </c>
      <c r="D2804" s="806" t="s">
        <v>789</v>
      </c>
      <c r="E2804" s="807">
        <v>297</v>
      </c>
      <c r="P2804" s="806" t="s">
        <v>838</v>
      </c>
      <c r="Q2804" s="807">
        <v>90</v>
      </c>
      <c r="R2804" s="807">
        <v>28</v>
      </c>
      <c r="S2804" s="759" t="str">
        <f t="shared" si="86"/>
        <v>Juventud</v>
      </c>
      <c r="U2804" s="886"/>
      <c r="V2804" s="887"/>
      <c r="W2804" s="887"/>
      <c r="AI2804" s="806" t="s">
        <v>840</v>
      </c>
      <c r="AJ2804" s="807">
        <v>12</v>
      </c>
      <c r="AK2804" s="807">
        <v>25</v>
      </c>
      <c r="AL2804" s="759" t="str">
        <f t="shared" si="87"/>
        <v>Juventud</v>
      </c>
    </row>
    <row r="2805" spans="1:38" ht="15">
      <c r="A2805" s="806" t="s">
        <v>925</v>
      </c>
      <c r="B2805" s="806" t="s">
        <v>666</v>
      </c>
      <c r="C2805" s="806" t="s">
        <v>783</v>
      </c>
      <c r="D2805" s="806" t="s">
        <v>784</v>
      </c>
      <c r="E2805" s="807">
        <v>513</v>
      </c>
      <c r="P2805" s="806" t="s">
        <v>838</v>
      </c>
      <c r="Q2805" s="807">
        <v>86</v>
      </c>
      <c r="R2805" s="807">
        <v>29</v>
      </c>
      <c r="S2805" s="759" t="str">
        <f t="shared" si="86"/>
        <v>Adulto</v>
      </c>
      <c r="U2805" s="886"/>
      <c r="V2805" s="887"/>
      <c r="W2805" s="887"/>
      <c r="AI2805" s="806" t="s">
        <v>840</v>
      </c>
      <c r="AJ2805" s="807">
        <v>13</v>
      </c>
      <c r="AK2805" s="807">
        <v>26</v>
      </c>
      <c r="AL2805" s="759" t="str">
        <f t="shared" si="87"/>
        <v>Juventud</v>
      </c>
    </row>
    <row r="2806" spans="1:38" ht="15">
      <c r="A2806" s="806" t="s">
        <v>925</v>
      </c>
      <c r="B2806" s="806" t="s">
        <v>787</v>
      </c>
      <c r="C2806" s="806" t="s">
        <v>788</v>
      </c>
      <c r="D2806" s="806" t="s">
        <v>789</v>
      </c>
      <c r="E2806" s="807">
        <v>1</v>
      </c>
      <c r="P2806" s="806" t="s">
        <v>838</v>
      </c>
      <c r="Q2806" s="807">
        <v>96</v>
      </c>
      <c r="R2806" s="807">
        <v>30</v>
      </c>
      <c r="S2806" s="759" t="str">
        <f t="shared" si="86"/>
        <v>Adulto</v>
      </c>
      <c r="U2806" s="886"/>
      <c r="V2806" s="887"/>
      <c r="W2806" s="887"/>
      <c r="AI2806" s="806" t="s">
        <v>840</v>
      </c>
      <c r="AJ2806" s="807">
        <v>17</v>
      </c>
      <c r="AK2806" s="807">
        <v>27</v>
      </c>
      <c r="AL2806" s="759" t="str">
        <f t="shared" si="87"/>
        <v>Juventud</v>
      </c>
    </row>
    <row r="2807" spans="1:38" ht="15">
      <c r="A2807" s="806" t="s">
        <v>925</v>
      </c>
      <c r="B2807" s="806" t="s">
        <v>787</v>
      </c>
      <c r="C2807" s="806" t="s">
        <v>783</v>
      </c>
      <c r="D2807" s="806" t="s">
        <v>789</v>
      </c>
      <c r="E2807" s="807">
        <v>1</v>
      </c>
      <c r="P2807" s="806" t="s">
        <v>838</v>
      </c>
      <c r="Q2807" s="807">
        <v>78</v>
      </c>
      <c r="R2807" s="807">
        <v>31</v>
      </c>
      <c r="S2807" s="759" t="str">
        <f t="shared" si="86"/>
        <v>Adulto</v>
      </c>
      <c r="U2807" s="886"/>
      <c r="V2807" s="887"/>
      <c r="W2807" s="887"/>
      <c r="AI2807" s="806" t="s">
        <v>840</v>
      </c>
      <c r="AJ2807" s="807">
        <v>13</v>
      </c>
      <c r="AK2807" s="807">
        <v>28</v>
      </c>
      <c r="AL2807" s="759" t="str">
        <f t="shared" si="87"/>
        <v>Juventud</v>
      </c>
    </row>
    <row r="2808" spans="1:38" ht="15">
      <c r="A2808" s="806" t="s">
        <v>925</v>
      </c>
      <c r="B2808" s="806" t="s">
        <v>815</v>
      </c>
      <c r="C2808" s="806" t="s">
        <v>788</v>
      </c>
      <c r="D2808" s="806" t="s">
        <v>789</v>
      </c>
      <c r="E2808" s="807">
        <v>5195</v>
      </c>
      <c r="P2808" s="806" t="s">
        <v>838</v>
      </c>
      <c r="Q2808" s="807">
        <v>72</v>
      </c>
      <c r="R2808" s="807">
        <v>32</v>
      </c>
      <c r="S2808" s="759" t="str">
        <f t="shared" si="86"/>
        <v>Adulto</v>
      </c>
      <c r="U2808" s="886"/>
      <c r="V2808" s="887"/>
      <c r="W2808" s="887"/>
      <c r="AI2808" s="806" t="s">
        <v>840</v>
      </c>
      <c r="AJ2808" s="807">
        <v>16</v>
      </c>
      <c r="AK2808" s="807">
        <v>29</v>
      </c>
      <c r="AL2808" s="759" t="str">
        <f t="shared" si="87"/>
        <v>Adulto</v>
      </c>
    </row>
    <row r="2809" spans="1:38" ht="15">
      <c r="A2809" s="806" t="s">
        <v>925</v>
      </c>
      <c r="B2809" s="806" t="s">
        <v>815</v>
      </c>
      <c r="C2809" s="806" t="s">
        <v>788</v>
      </c>
      <c r="D2809" s="806" t="s">
        <v>784</v>
      </c>
      <c r="E2809" s="807">
        <v>3174</v>
      </c>
      <c r="P2809" s="806" t="s">
        <v>838</v>
      </c>
      <c r="Q2809" s="807">
        <v>94</v>
      </c>
      <c r="R2809" s="807">
        <v>33</v>
      </c>
      <c r="S2809" s="759" t="str">
        <f t="shared" si="86"/>
        <v>Adulto</v>
      </c>
      <c r="U2809" s="886"/>
      <c r="V2809" s="887"/>
      <c r="W2809" s="887"/>
      <c r="AI2809" s="806" t="s">
        <v>840</v>
      </c>
      <c r="AJ2809" s="807">
        <v>13</v>
      </c>
      <c r="AK2809" s="807">
        <v>30</v>
      </c>
      <c r="AL2809" s="759" t="str">
        <f t="shared" si="87"/>
        <v>Adulto</v>
      </c>
    </row>
    <row r="2810" spans="1:38" ht="15">
      <c r="A2810" s="806" t="s">
        <v>925</v>
      </c>
      <c r="B2810" s="806" t="s">
        <v>815</v>
      </c>
      <c r="C2810" s="806" t="s">
        <v>783</v>
      </c>
      <c r="D2810" s="806" t="s">
        <v>789</v>
      </c>
      <c r="E2810" s="807">
        <v>5261</v>
      </c>
      <c r="P2810" s="806" t="s">
        <v>838</v>
      </c>
      <c r="Q2810" s="807">
        <v>85</v>
      </c>
      <c r="R2810" s="807">
        <v>34</v>
      </c>
      <c r="S2810" s="759" t="str">
        <f t="shared" si="86"/>
        <v>Adulto</v>
      </c>
      <c r="U2810" s="886"/>
      <c r="V2810" s="887"/>
      <c r="W2810" s="887"/>
      <c r="AI2810" s="806" t="s">
        <v>840</v>
      </c>
      <c r="AJ2810" s="807">
        <v>19</v>
      </c>
      <c r="AK2810" s="807">
        <v>31</v>
      </c>
      <c r="AL2810" s="759" t="str">
        <f t="shared" si="87"/>
        <v>Adulto</v>
      </c>
    </row>
    <row r="2811" spans="1:38" ht="15">
      <c r="A2811" s="806" t="s">
        <v>925</v>
      </c>
      <c r="B2811" s="806" t="s">
        <v>815</v>
      </c>
      <c r="C2811" s="806" t="s">
        <v>783</v>
      </c>
      <c r="D2811" s="806" t="s">
        <v>784</v>
      </c>
      <c r="E2811" s="807">
        <v>2819</v>
      </c>
      <c r="P2811" s="806" t="s">
        <v>838</v>
      </c>
      <c r="Q2811" s="807">
        <v>79</v>
      </c>
      <c r="R2811" s="807">
        <v>35</v>
      </c>
      <c r="S2811" s="759" t="str">
        <f t="shared" si="86"/>
        <v>Adulto</v>
      </c>
      <c r="U2811" s="886"/>
      <c r="V2811" s="887"/>
      <c r="W2811" s="887"/>
      <c r="AI2811" s="806" t="s">
        <v>840</v>
      </c>
      <c r="AJ2811" s="807">
        <v>18</v>
      </c>
      <c r="AK2811" s="807">
        <v>32</v>
      </c>
      <c r="AL2811" s="759" t="str">
        <f t="shared" si="87"/>
        <v>Adulto</v>
      </c>
    </row>
    <row r="2812" spans="1:38" ht="15">
      <c r="A2812" s="806" t="s">
        <v>925</v>
      </c>
      <c r="B2812" s="806" t="s">
        <v>818</v>
      </c>
      <c r="C2812" s="806" t="s">
        <v>788</v>
      </c>
      <c r="D2812" s="806" t="s">
        <v>784</v>
      </c>
      <c r="E2812" s="807">
        <v>1</v>
      </c>
      <c r="P2812" s="806" t="s">
        <v>838</v>
      </c>
      <c r="Q2812" s="807">
        <v>72</v>
      </c>
      <c r="R2812" s="807">
        <v>36</v>
      </c>
      <c r="S2812" s="759" t="str">
        <f t="shared" si="86"/>
        <v>Adulto</v>
      </c>
      <c r="U2812" s="886"/>
      <c r="V2812" s="887"/>
      <c r="W2812" s="887"/>
      <c r="AI2812" s="806" t="s">
        <v>840</v>
      </c>
      <c r="AJ2812" s="807">
        <v>19</v>
      </c>
      <c r="AK2812" s="807">
        <v>33</v>
      </c>
      <c r="AL2812" s="759" t="str">
        <f t="shared" si="87"/>
        <v>Adulto</v>
      </c>
    </row>
    <row r="2813" spans="1:38" ht="15">
      <c r="A2813" s="806" t="s">
        <v>925</v>
      </c>
      <c r="B2813" s="806" t="s">
        <v>818</v>
      </c>
      <c r="C2813" s="806" t="s">
        <v>783</v>
      </c>
      <c r="D2813" s="806" t="s">
        <v>784</v>
      </c>
      <c r="E2813" s="807">
        <v>3</v>
      </c>
      <c r="P2813" s="806" t="s">
        <v>838</v>
      </c>
      <c r="Q2813" s="807">
        <v>98</v>
      </c>
      <c r="R2813" s="807">
        <v>37</v>
      </c>
      <c r="S2813" s="759" t="str">
        <f t="shared" si="86"/>
        <v>Adulto</v>
      </c>
      <c r="U2813" s="886"/>
      <c r="V2813" s="887"/>
      <c r="W2813" s="887"/>
      <c r="AI2813" s="806" t="s">
        <v>840</v>
      </c>
      <c r="AJ2813" s="807">
        <v>11</v>
      </c>
      <c r="AK2813" s="807">
        <v>34</v>
      </c>
      <c r="AL2813" s="759" t="str">
        <f t="shared" si="87"/>
        <v>Adulto</v>
      </c>
    </row>
    <row r="2814" spans="1:38" ht="15">
      <c r="A2814" s="806" t="s">
        <v>926</v>
      </c>
      <c r="B2814" s="806" t="s">
        <v>662</v>
      </c>
      <c r="C2814" s="806" t="s">
        <v>788</v>
      </c>
      <c r="D2814" s="806" t="s">
        <v>789</v>
      </c>
      <c r="E2814" s="807">
        <v>2106</v>
      </c>
      <c r="P2814" s="806" t="s">
        <v>838</v>
      </c>
      <c r="Q2814" s="807">
        <v>68</v>
      </c>
      <c r="R2814" s="807">
        <v>38</v>
      </c>
      <c r="S2814" s="759" t="str">
        <f t="shared" si="86"/>
        <v>Adulto</v>
      </c>
      <c r="U2814" s="886"/>
      <c r="V2814" s="887"/>
      <c r="W2814" s="887"/>
      <c r="AI2814" s="806" t="s">
        <v>840</v>
      </c>
      <c r="AJ2814" s="807">
        <v>13</v>
      </c>
      <c r="AK2814" s="807">
        <v>35</v>
      </c>
      <c r="AL2814" s="759" t="str">
        <f t="shared" si="87"/>
        <v>Adulto</v>
      </c>
    </row>
    <row r="2815" spans="1:38" ht="15">
      <c r="A2815" s="806" t="s">
        <v>926</v>
      </c>
      <c r="B2815" s="806" t="s">
        <v>662</v>
      </c>
      <c r="C2815" s="806" t="s">
        <v>788</v>
      </c>
      <c r="D2815" s="806" t="s">
        <v>784</v>
      </c>
      <c r="E2815" s="807">
        <v>847</v>
      </c>
      <c r="P2815" s="806" t="s">
        <v>838</v>
      </c>
      <c r="Q2815" s="807">
        <v>82</v>
      </c>
      <c r="R2815" s="807">
        <v>39</v>
      </c>
      <c r="S2815" s="759" t="str">
        <f t="shared" si="86"/>
        <v>Adulto</v>
      </c>
      <c r="U2815" s="886"/>
      <c r="V2815" s="887"/>
      <c r="W2815" s="887"/>
      <c r="AI2815" s="806" t="s">
        <v>840</v>
      </c>
      <c r="AJ2815" s="807">
        <v>11</v>
      </c>
      <c r="AK2815" s="807">
        <v>36</v>
      </c>
      <c r="AL2815" s="759" t="str">
        <f t="shared" si="87"/>
        <v>Adulto</v>
      </c>
    </row>
    <row r="2816" spans="1:38" ht="15">
      <c r="A2816" s="806" t="s">
        <v>926</v>
      </c>
      <c r="B2816" s="806" t="s">
        <v>662</v>
      </c>
      <c r="C2816" s="806" t="s">
        <v>783</v>
      </c>
      <c r="D2816" s="806" t="s">
        <v>789</v>
      </c>
      <c r="E2816" s="807">
        <v>2610</v>
      </c>
      <c r="P2816" s="806" t="s">
        <v>838</v>
      </c>
      <c r="Q2816" s="807">
        <v>77</v>
      </c>
      <c r="R2816" s="807">
        <v>40</v>
      </c>
      <c r="S2816" s="759" t="str">
        <f t="shared" si="86"/>
        <v>Adulto</v>
      </c>
      <c r="U2816" s="886"/>
      <c r="V2816" s="887"/>
      <c r="W2816" s="887"/>
      <c r="AI2816" s="806" t="s">
        <v>840</v>
      </c>
      <c r="AJ2816" s="807">
        <v>3</v>
      </c>
      <c r="AK2816" s="807">
        <v>37</v>
      </c>
      <c r="AL2816" s="759" t="str">
        <f t="shared" si="87"/>
        <v>Adulto</v>
      </c>
    </row>
    <row r="2817" spans="1:38" ht="15">
      <c r="A2817" s="806" t="s">
        <v>926</v>
      </c>
      <c r="B2817" s="806" t="s">
        <v>662</v>
      </c>
      <c r="C2817" s="806" t="s">
        <v>783</v>
      </c>
      <c r="D2817" s="806" t="s">
        <v>784</v>
      </c>
      <c r="E2817" s="807">
        <v>952</v>
      </c>
      <c r="P2817" s="806" t="s">
        <v>838</v>
      </c>
      <c r="Q2817" s="807">
        <v>80</v>
      </c>
      <c r="R2817" s="807">
        <v>41</v>
      </c>
      <c r="S2817" s="759" t="str">
        <f t="shared" si="86"/>
        <v>Adulto</v>
      </c>
      <c r="U2817" s="886"/>
      <c r="V2817" s="887"/>
      <c r="W2817" s="887"/>
      <c r="AI2817" s="806" t="s">
        <v>840</v>
      </c>
      <c r="AJ2817" s="807">
        <v>19</v>
      </c>
      <c r="AK2817" s="807">
        <v>38</v>
      </c>
      <c r="AL2817" s="759" t="str">
        <f t="shared" si="87"/>
        <v>Adulto</v>
      </c>
    </row>
    <row r="2818" spans="1:38" ht="15">
      <c r="A2818" s="806" t="s">
        <v>926</v>
      </c>
      <c r="B2818" s="806" t="s">
        <v>666</v>
      </c>
      <c r="C2818" s="806" t="s">
        <v>788</v>
      </c>
      <c r="D2818" s="806" t="s">
        <v>789</v>
      </c>
      <c r="E2818" s="807">
        <v>62</v>
      </c>
      <c r="P2818" s="806" t="s">
        <v>838</v>
      </c>
      <c r="Q2818" s="807">
        <v>68</v>
      </c>
      <c r="R2818" s="807">
        <v>42</v>
      </c>
      <c r="S2818" s="759" t="str">
        <f t="shared" si="86"/>
        <v>Adulto</v>
      </c>
      <c r="U2818" s="886"/>
      <c r="V2818" s="887"/>
      <c r="W2818" s="887"/>
      <c r="AI2818" s="806" t="s">
        <v>840</v>
      </c>
      <c r="AJ2818" s="807">
        <v>22</v>
      </c>
      <c r="AK2818" s="807">
        <v>39</v>
      </c>
      <c r="AL2818" s="759" t="str">
        <f t="shared" si="87"/>
        <v>Adulto</v>
      </c>
    </row>
    <row r="2819" spans="1:38" ht="15">
      <c r="A2819" s="806" t="s">
        <v>926</v>
      </c>
      <c r="B2819" s="806" t="s">
        <v>666</v>
      </c>
      <c r="C2819" s="806" t="s">
        <v>788</v>
      </c>
      <c r="D2819" s="806" t="s">
        <v>784</v>
      </c>
      <c r="E2819" s="807">
        <v>36</v>
      </c>
      <c r="P2819" s="806" t="s">
        <v>838</v>
      </c>
      <c r="Q2819" s="807">
        <v>79</v>
      </c>
      <c r="R2819" s="807">
        <v>43</v>
      </c>
      <c r="S2819" s="759" t="str">
        <f t="shared" ref="S2819:S2882" si="88">IF(P2819=0,"",IF(AND(R2819&gt;=0,R2819&lt;=5),"Primera Infancia",IF(AND(R2819&gt;=6,R2819&lt;=11),"Infancia",IF(AND(R2819&gt;=12,R2819&lt;=17),"Adolescente",IF(AND(R2819&gt;=18,R2819&lt;=28),"Juventud",IF(AND(R2819&gt;=29,R2819&lt;=59),"Adulto","Vejez"))))))</f>
        <v>Adulto</v>
      </c>
      <c r="U2819" s="886"/>
      <c r="V2819" s="887"/>
      <c r="W2819" s="887"/>
      <c r="AI2819" s="806" t="s">
        <v>840</v>
      </c>
      <c r="AJ2819" s="807">
        <v>10</v>
      </c>
      <c r="AK2819" s="807">
        <v>40</v>
      </c>
      <c r="AL2819" s="759" t="str">
        <f t="shared" ref="AL2819:AL2882" si="89">IF(AI2819=0,"",IF(AND(AK2819&gt;=0,AK2819&lt;=5),"Primera Infancia",IF(AND(AK2819&gt;=6,AK2819&lt;=11),"Infancia",IF(AND(AK2819&gt;=12,AK2819&lt;=17),"Adolescente",IF(AND(AK2819&gt;=18,AK2819&lt;=28),"Juventud",IF(AND(AK2819&gt;=29,AK2819&lt;=59),"Adulto","Vejez"))))))</f>
        <v>Adulto</v>
      </c>
    </row>
    <row r="2820" spans="1:38" ht="15">
      <c r="A2820" s="806" t="s">
        <v>926</v>
      </c>
      <c r="B2820" s="806" t="s">
        <v>666</v>
      </c>
      <c r="C2820" s="806" t="s">
        <v>783</v>
      </c>
      <c r="D2820" s="806" t="s">
        <v>789</v>
      </c>
      <c r="E2820" s="807">
        <v>87</v>
      </c>
      <c r="P2820" s="806" t="s">
        <v>838</v>
      </c>
      <c r="Q2820" s="807">
        <v>79</v>
      </c>
      <c r="R2820" s="807">
        <v>44</v>
      </c>
      <c r="S2820" s="759" t="str">
        <f t="shared" si="88"/>
        <v>Adulto</v>
      </c>
      <c r="U2820" s="886"/>
      <c r="V2820" s="887"/>
      <c r="W2820" s="887"/>
      <c r="AI2820" s="806" t="s">
        <v>840</v>
      </c>
      <c r="AJ2820" s="807">
        <v>17</v>
      </c>
      <c r="AK2820" s="807">
        <v>41</v>
      </c>
      <c r="AL2820" s="759" t="str">
        <f t="shared" si="89"/>
        <v>Adulto</v>
      </c>
    </row>
    <row r="2821" spans="1:38" ht="15">
      <c r="A2821" s="806" t="s">
        <v>926</v>
      </c>
      <c r="B2821" s="806" t="s">
        <v>666</v>
      </c>
      <c r="C2821" s="806" t="s">
        <v>783</v>
      </c>
      <c r="D2821" s="806" t="s">
        <v>784</v>
      </c>
      <c r="E2821" s="807">
        <v>41</v>
      </c>
      <c r="P2821" s="806" t="s">
        <v>838</v>
      </c>
      <c r="Q2821" s="807">
        <v>71</v>
      </c>
      <c r="R2821" s="807">
        <v>45</v>
      </c>
      <c r="S2821" s="759" t="str">
        <f t="shared" si="88"/>
        <v>Adulto</v>
      </c>
      <c r="U2821" s="886"/>
      <c r="V2821" s="887"/>
      <c r="W2821" s="887"/>
      <c r="AI2821" s="806" t="s">
        <v>840</v>
      </c>
      <c r="AJ2821" s="807">
        <v>14</v>
      </c>
      <c r="AK2821" s="807">
        <v>42</v>
      </c>
      <c r="AL2821" s="759" t="str">
        <f t="shared" si="89"/>
        <v>Adulto</v>
      </c>
    </row>
    <row r="2822" spans="1:38" ht="15">
      <c r="A2822" s="806" t="s">
        <v>926</v>
      </c>
      <c r="B2822" s="806" t="s">
        <v>669</v>
      </c>
      <c r="C2822" s="806" t="s">
        <v>788</v>
      </c>
      <c r="D2822" s="806" t="s">
        <v>784</v>
      </c>
      <c r="E2822" s="807">
        <v>1</v>
      </c>
      <c r="P2822" s="806" t="s">
        <v>838</v>
      </c>
      <c r="Q2822" s="807">
        <v>56</v>
      </c>
      <c r="R2822" s="807">
        <v>46</v>
      </c>
      <c r="S2822" s="759" t="str">
        <f t="shared" si="88"/>
        <v>Adulto</v>
      </c>
      <c r="U2822" s="886"/>
      <c r="V2822" s="887"/>
      <c r="W2822" s="887"/>
      <c r="AI2822" s="806" t="s">
        <v>840</v>
      </c>
      <c r="AJ2822" s="807">
        <v>12</v>
      </c>
      <c r="AK2822" s="807">
        <v>43</v>
      </c>
      <c r="AL2822" s="759" t="str">
        <f t="shared" si="89"/>
        <v>Adulto</v>
      </c>
    </row>
    <row r="2823" spans="1:38" ht="15">
      <c r="A2823" s="806" t="s">
        <v>926</v>
      </c>
      <c r="B2823" s="806" t="s">
        <v>669</v>
      </c>
      <c r="C2823" s="806" t="s">
        <v>783</v>
      </c>
      <c r="D2823" s="806" t="s">
        <v>789</v>
      </c>
      <c r="E2823" s="807">
        <v>1</v>
      </c>
      <c r="P2823" s="806" t="s">
        <v>838</v>
      </c>
      <c r="Q2823" s="807">
        <v>66</v>
      </c>
      <c r="R2823" s="807">
        <v>47</v>
      </c>
      <c r="S2823" s="759" t="str">
        <f t="shared" si="88"/>
        <v>Adulto</v>
      </c>
      <c r="U2823" s="886"/>
      <c r="V2823" s="887"/>
      <c r="W2823" s="887"/>
      <c r="AI2823" s="806" t="s">
        <v>840</v>
      </c>
      <c r="AJ2823" s="807">
        <v>9</v>
      </c>
      <c r="AK2823" s="807">
        <v>44</v>
      </c>
      <c r="AL2823" s="759" t="str">
        <f t="shared" si="89"/>
        <v>Adulto</v>
      </c>
    </row>
    <row r="2824" spans="1:38" ht="15">
      <c r="A2824" s="806" t="s">
        <v>926</v>
      </c>
      <c r="B2824" s="806" t="s">
        <v>669</v>
      </c>
      <c r="C2824" s="806" t="s">
        <v>783</v>
      </c>
      <c r="D2824" s="806" t="s">
        <v>784</v>
      </c>
      <c r="E2824" s="807">
        <v>1</v>
      </c>
      <c r="P2824" s="806" t="s">
        <v>838</v>
      </c>
      <c r="Q2824" s="807">
        <v>78</v>
      </c>
      <c r="R2824" s="807">
        <v>48</v>
      </c>
      <c r="S2824" s="759" t="str">
        <f t="shared" si="88"/>
        <v>Adulto</v>
      </c>
      <c r="U2824" s="886"/>
      <c r="V2824" s="887"/>
      <c r="W2824" s="887"/>
      <c r="AI2824" s="806" t="s">
        <v>840</v>
      </c>
      <c r="AJ2824" s="807">
        <v>12</v>
      </c>
      <c r="AK2824" s="807">
        <v>45</v>
      </c>
      <c r="AL2824" s="759" t="str">
        <f t="shared" si="89"/>
        <v>Adulto</v>
      </c>
    </row>
    <row r="2825" spans="1:38" ht="15">
      <c r="A2825" s="806" t="s">
        <v>926</v>
      </c>
      <c r="B2825" s="806" t="s">
        <v>787</v>
      </c>
      <c r="C2825" s="806" t="s">
        <v>788</v>
      </c>
      <c r="D2825" s="806" t="s">
        <v>789</v>
      </c>
      <c r="E2825" s="807">
        <v>10</v>
      </c>
      <c r="P2825" s="806" t="s">
        <v>838</v>
      </c>
      <c r="Q2825" s="807">
        <v>74</v>
      </c>
      <c r="R2825" s="807">
        <v>49</v>
      </c>
      <c r="S2825" s="759" t="str">
        <f t="shared" si="88"/>
        <v>Adulto</v>
      </c>
      <c r="U2825" s="886"/>
      <c r="V2825" s="887"/>
      <c r="W2825" s="887"/>
      <c r="AI2825" s="806" t="s">
        <v>840</v>
      </c>
      <c r="AJ2825" s="807">
        <v>8</v>
      </c>
      <c r="AK2825" s="807">
        <v>46</v>
      </c>
      <c r="AL2825" s="759" t="str">
        <f t="shared" si="89"/>
        <v>Adulto</v>
      </c>
    </row>
    <row r="2826" spans="1:38" ht="15">
      <c r="A2826" s="806" t="s">
        <v>926</v>
      </c>
      <c r="B2826" s="806" t="s">
        <v>787</v>
      </c>
      <c r="C2826" s="806" t="s">
        <v>788</v>
      </c>
      <c r="D2826" s="806" t="s">
        <v>784</v>
      </c>
      <c r="E2826" s="807">
        <v>2</v>
      </c>
      <c r="P2826" s="806" t="s">
        <v>838</v>
      </c>
      <c r="Q2826" s="807">
        <v>63</v>
      </c>
      <c r="R2826" s="807">
        <v>50</v>
      </c>
      <c r="S2826" s="759" t="str">
        <f t="shared" si="88"/>
        <v>Adulto</v>
      </c>
      <c r="U2826" s="886"/>
      <c r="V2826" s="887"/>
      <c r="W2826" s="887"/>
      <c r="AI2826" s="806" t="s">
        <v>840</v>
      </c>
      <c r="AJ2826" s="807">
        <v>8</v>
      </c>
      <c r="AK2826" s="807">
        <v>47</v>
      </c>
      <c r="AL2826" s="759" t="str">
        <f t="shared" si="89"/>
        <v>Adulto</v>
      </c>
    </row>
    <row r="2827" spans="1:38" ht="15">
      <c r="A2827" s="806" t="s">
        <v>926</v>
      </c>
      <c r="B2827" s="806" t="s">
        <v>787</v>
      </c>
      <c r="C2827" s="806" t="s">
        <v>783</v>
      </c>
      <c r="D2827" s="806" t="s">
        <v>789</v>
      </c>
      <c r="E2827" s="807">
        <v>49</v>
      </c>
      <c r="P2827" s="806" t="s">
        <v>838</v>
      </c>
      <c r="Q2827" s="807">
        <v>69</v>
      </c>
      <c r="R2827" s="807">
        <v>51</v>
      </c>
      <c r="S2827" s="759" t="str">
        <f t="shared" si="88"/>
        <v>Adulto</v>
      </c>
      <c r="U2827" s="886"/>
      <c r="V2827" s="887"/>
      <c r="W2827" s="887"/>
      <c r="AI2827" s="806" t="s">
        <v>840</v>
      </c>
      <c r="AJ2827" s="807">
        <v>7</v>
      </c>
      <c r="AK2827" s="807">
        <v>48</v>
      </c>
      <c r="AL2827" s="759" t="str">
        <f t="shared" si="89"/>
        <v>Adulto</v>
      </c>
    </row>
    <row r="2828" spans="1:38" ht="15">
      <c r="A2828" s="806" t="s">
        <v>926</v>
      </c>
      <c r="B2828" s="806" t="s">
        <v>787</v>
      </c>
      <c r="C2828" s="806" t="s">
        <v>783</v>
      </c>
      <c r="D2828" s="806" t="s">
        <v>784</v>
      </c>
      <c r="E2828" s="807">
        <v>9</v>
      </c>
      <c r="P2828" s="806" t="s">
        <v>838</v>
      </c>
      <c r="Q2828" s="807">
        <v>68</v>
      </c>
      <c r="R2828" s="807">
        <v>52</v>
      </c>
      <c r="S2828" s="759" t="str">
        <f t="shared" si="88"/>
        <v>Adulto</v>
      </c>
      <c r="U2828" s="886"/>
      <c r="V2828" s="887"/>
      <c r="W2828" s="887"/>
      <c r="AI2828" s="806" t="s">
        <v>840</v>
      </c>
      <c r="AJ2828" s="807">
        <v>9</v>
      </c>
      <c r="AK2828" s="807">
        <v>49</v>
      </c>
      <c r="AL2828" s="759" t="str">
        <f t="shared" si="89"/>
        <v>Adulto</v>
      </c>
    </row>
    <row r="2829" spans="1:38" ht="15">
      <c r="A2829" s="806" t="s">
        <v>926</v>
      </c>
      <c r="B2829" s="806" t="s">
        <v>792</v>
      </c>
      <c r="C2829" s="806" t="s">
        <v>783</v>
      </c>
      <c r="D2829" s="806" t="s">
        <v>789</v>
      </c>
      <c r="E2829" s="807">
        <v>2</v>
      </c>
      <c r="P2829" s="806" t="s">
        <v>838</v>
      </c>
      <c r="Q2829" s="807">
        <v>50</v>
      </c>
      <c r="R2829" s="807">
        <v>53</v>
      </c>
      <c r="S2829" s="759" t="str">
        <f t="shared" si="88"/>
        <v>Adulto</v>
      </c>
      <c r="U2829" s="886"/>
      <c r="V2829" s="887"/>
      <c r="W2829" s="887"/>
      <c r="AI2829" s="806" t="s">
        <v>840</v>
      </c>
      <c r="AJ2829" s="807">
        <v>8</v>
      </c>
      <c r="AK2829" s="807">
        <v>50</v>
      </c>
      <c r="AL2829" s="759" t="str">
        <f t="shared" si="89"/>
        <v>Adulto</v>
      </c>
    </row>
    <row r="2830" spans="1:38" ht="15">
      <c r="A2830" s="806" t="s">
        <v>926</v>
      </c>
      <c r="B2830" s="806" t="s">
        <v>792</v>
      </c>
      <c r="C2830" s="806" t="s">
        <v>783</v>
      </c>
      <c r="D2830" s="806" t="s">
        <v>784</v>
      </c>
      <c r="E2830" s="807">
        <v>2</v>
      </c>
      <c r="P2830" s="806" t="s">
        <v>838</v>
      </c>
      <c r="Q2830" s="807">
        <v>65</v>
      </c>
      <c r="R2830" s="807">
        <v>54</v>
      </c>
      <c r="S2830" s="759" t="str">
        <f t="shared" si="88"/>
        <v>Adulto</v>
      </c>
      <c r="U2830" s="886"/>
      <c r="V2830" s="887"/>
      <c r="W2830" s="887"/>
      <c r="AI2830" s="806" t="s">
        <v>840</v>
      </c>
      <c r="AJ2830" s="807">
        <v>7</v>
      </c>
      <c r="AK2830" s="807">
        <v>51</v>
      </c>
      <c r="AL2830" s="759" t="str">
        <f t="shared" si="89"/>
        <v>Adulto</v>
      </c>
    </row>
    <row r="2831" spans="1:38" ht="15">
      <c r="A2831" s="806" t="s">
        <v>926</v>
      </c>
      <c r="B2831" s="806" t="s">
        <v>796</v>
      </c>
      <c r="C2831" s="806" t="s">
        <v>783</v>
      </c>
      <c r="D2831" s="806" t="s">
        <v>789</v>
      </c>
      <c r="E2831" s="807">
        <v>1</v>
      </c>
      <c r="P2831" s="806" t="s">
        <v>838</v>
      </c>
      <c r="Q2831" s="807">
        <v>66</v>
      </c>
      <c r="R2831" s="807">
        <v>55</v>
      </c>
      <c r="S2831" s="759" t="str">
        <f t="shared" si="88"/>
        <v>Adulto</v>
      </c>
      <c r="U2831" s="886"/>
      <c r="V2831" s="887"/>
      <c r="W2831" s="887"/>
      <c r="AI2831" s="806" t="s">
        <v>840</v>
      </c>
      <c r="AJ2831" s="807">
        <v>4</v>
      </c>
      <c r="AK2831" s="807">
        <v>52</v>
      </c>
      <c r="AL2831" s="759" t="str">
        <f t="shared" si="89"/>
        <v>Adulto</v>
      </c>
    </row>
    <row r="2832" spans="1:38" ht="15">
      <c r="A2832" s="806" t="s">
        <v>926</v>
      </c>
      <c r="B2832" s="806" t="s">
        <v>815</v>
      </c>
      <c r="C2832" s="806" t="s">
        <v>788</v>
      </c>
      <c r="D2832" s="806" t="s">
        <v>789</v>
      </c>
      <c r="E2832" s="807">
        <v>2375</v>
      </c>
      <c r="P2832" s="806" t="s">
        <v>838</v>
      </c>
      <c r="Q2832" s="807">
        <v>57</v>
      </c>
      <c r="R2832" s="807">
        <v>56</v>
      </c>
      <c r="S2832" s="759" t="str">
        <f t="shared" si="88"/>
        <v>Adulto</v>
      </c>
      <c r="U2832" s="886"/>
      <c r="V2832" s="887"/>
      <c r="W2832" s="887"/>
      <c r="AI2832" s="806" t="s">
        <v>840</v>
      </c>
      <c r="AJ2832" s="807">
        <v>13</v>
      </c>
      <c r="AK2832" s="807">
        <v>53</v>
      </c>
      <c r="AL2832" s="759" t="str">
        <f t="shared" si="89"/>
        <v>Adulto</v>
      </c>
    </row>
    <row r="2833" spans="1:38" ht="15">
      <c r="A2833" s="806" t="s">
        <v>926</v>
      </c>
      <c r="B2833" s="806" t="s">
        <v>815</v>
      </c>
      <c r="C2833" s="806" t="s">
        <v>788</v>
      </c>
      <c r="D2833" s="806" t="s">
        <v>784</v>
      </c>
      <c r="E2833" s="807">
        <v>1125</v>
      </c>
      <c r="P2833" s="806" t="s">
        <v>838</v>
      </c>
      <c r="Q2833" s="807">
        <v>69</v>
      </c>
      <c r="R2833" s="807">
        <v>57</v>
      </c>
      <c r="S2833" s="759" t="str">
        <f t="shared" si="88"/>
        <v>Adulto</v>
      </c>
      <c r="U2833" s="886"/>
      <c r="V2833" s="887"/>
      <c r="W2833" s="887"/>
      <c r="AI2833" s="806" t="s">
        <v>840</v>
      </c>
      <c r="AJ2833" s="807">
        <v>12</v>
      </c>
      <c r="AK2833" s="807">
        <v>54</v>
      </c>
      <c r="AL2833" s="759" t="str">
        <f t="shared" si="89"/>
        <v>Adulto</v>
      </c>
    </row>
    <row r="2834" spans="1:38" ht="15">
      <c r="A2834" s="806" t="s">
        <v>926</v>
      </c>
      <c r="B2834" s="806" t="s">
        <v>815</v>
      </c>
      <c r="C2834" s="806" t="s">
        <v>783</v>
      </c>
      <c r="D2834" s="806" t="s">
        <v>789</v>
      </c>
      <c r="E2834" s="807">
        <v>2084</v>
      </c>
      <c r="P2834" s="806" t="s">
        <v>838</v>
      </c>
      <c r="Q2834" s="807">
        <v>62</v>
      </c>
      <c r="R2834" s="807">
        <v>58</v>
      </c>
      <c r="S2834" s="759" t="str">
        <f t="shared" si="88"/>
        <v>Adulto</v>
      </c>
      <c r="U2834" s="886"/>
      <c r="V2834" s="887"/>
      <c r="W2834" s="887"/>
      <c r="AI2834" s="806" t="s">
        <v>840</v>
      </c>
      <c r="AJ2834" s="807">
        <v>13</v>
      </c>
      <c r="AK2834" s="807">
        <v>55</v>
      </c>
      <c r="AL2834" s="759" t="str">
        <f t="shared" si="89"/>
        <v>Adulto</v>
      </c>
    </row>
    <row r="2835" spans="1:38" ht="15">
      <c r="A2835" s="806" t="s">
        <v>926</v>
      </c>
      <c r="B2835" s="806" t="s">
        <v>815</v>
      </c>
      <c r="C2835" s="806" t="s">
        <v>783</v>
      </c>
      <c r="D2835" s="806" t="s">
        <v>784</v>
      </c>
      <c r="E2835" s="807">
        <v>941</v>
      </c>
      <c r="P2835" s="806" t="s">
        <v>838</v>
      </c>
      <c r="Q2835" s="807">
        <v>73</v>
      </c>
      <c r="R2835" s="807">
        <v>59</v>
      </c>
      <c r="S2835" s="759" t="str">
        <f t="shared" si="88"/>
        <v>Adulto</v>
      </c>
      <c r="U2835" s="886"/>
      <c r="V2835" s="887"/>
      <c r="W2835" s="887"/>
      <c r="AI2835" s="806" t="s">
        <v>840</v>
      </c>
      <c r="AJ2835" s="807">
        <v>8</v>
      </c>
      <c r="AK2835" s="807">
        <v>56</v>
      </c>
      <c r="AL2835" s="759" t="str">
        <f t="shared" si="89"/>
        <v>Adulto</v>
      </c>
    </row>
    <row r="2836" spans="1:38" ht="15">
      <c r="A2836" s="806" t="s">
        <v>926</v>
      </c>
      <c r="B2836" s="806" t="s">
        <v>818</v>
      </c>
      <c r="C2836" s="806" t="s">
        <v>788</v>
      </c>
      <c r="D2836" s="806" t="s">
        <v>789</v>
      </c>
      <c r="E2836" s="807">
        <v>6</v>
      </c>
      <c r="P2836" s="806" t="s">
        <v>838</v>
      </c>
      <c r="Q2836" s="807">
        <v>54</v>
      </c>
      <c r="R2836" s="807">
        <v>60</v>
      </c>
      <c r="S2836" s="759" t="str">
        <f t="shared" si="88"/>
        <v>Vejez</v>
      </c>
      <c r="U2836" s="886"/>
      <c r="V2836" s="887"/>
      <c r="W2836" s="887"/>
      <c r="AI2836" s="806" t="s">
        <v>840</v>
      </c>
      <c r="AJ2836" s="807">
        <v>5</v>
      </c>
      <c r="AK2836" s="807">
        <v>57</v>
      </c>
      <c r="AL2836" s="759" t="str">
        <f t="shared" si="89"/>
        <v>Adulto</v>
      </c>
    </row>
    <row r="2837" spans="1:38" ht="15">
      <c r="A2837" s="806" t="s">
        <v>926</v>
      </c>
      <c r="B2837" s="806" t="s">
        <v>818</v>
      </c>
      <c r="C2837" s="806" t="s">
        <v>788</v>
      </c>
      <c r="D2837" s="806" t="s">
        <v>784</v>
      </c>
      <c r="E2837" s="807">
        <v>2</v>
      </c>
      <c r="P2837" s="806" t="s">
        <v>838</v>
      </c>
      <c r="Q2837" s="807">
        <v>59</v>
      </c>
      <c r="R2837" s="807">
        <v>61</v>
      </c>
      <c r="S2837" s="759" t="str">
        <f t="shared" si="88"/>
        <v>Vejez</v>
      </c>
      <c r="U2837" s="886"/>
      <c r="V2837" s="887"/>
      <c r="W2837" s="887"/>
      <c r="AI2837" s="806" t="s">
        <v>840</v>
      </c>
      <c r="AJ2837" s="807">
        <v>4</v>
      </c>
      <c r="AK2837" s="807">
        <v>58</v>
      </c>
      <c r="AL2837" s="759" t="str">
        <f t="shared" si="89"/>
        <v>Adulto</v>
      </c>
    </row>
    <row r="2838" spans="1:38" ht="15">
      <c r="A2838" s="806" t="s">
        <v>926</v>
      </c>
      <c r="B2838" s="806" t="s">
        <v>818</v>
      </c>
      <c r="C2838" s="806" t="s">
        <v>783</v>
      </c>
      <c r="D2838" s="806" t="s">
        <v>789</v>
      </c>
      <c r="E2838" s="807">
        <v>9</v>
      </c>
      <c r="P2838" s="806" t="s">
        <v>838</v>
      </c>
      <c r="Q2838" s="807">
        <v>60</v>
      </c>
      <c r="R2838" s="807">
        <v>62</v>
      </c>
      <c r="S2838" s="759" t="str">
        <f t="shared" si="88"/>
        <v>Vejez</v>
      </c>
      <c r="U2838" s="886"/>
      <c r="V2838" s="887"/>
      <c r="W2838" s="887"/>
      <c r="AI2838" s="806" t="s">
        <v>840</v>
      </c>
      <c r="AJ2838" s="807">
        <v>6</v>
      </c>
      <c r="AK2838" s="807">
        <v>59</v>
      </c>
      <c r="AL2838" s="759" t="str">
        <f t="shared" si="89"/>
        <v>Adulto</v>
      </c>
    </row>
    <row r="2839" spans="1:38" ht="15">
      <c r="A2839" s="806" t="s">
        <v>926</v>
      </c>
      <c r="B2839" s="806" t="s">
        <v>818</v>
      </c>
      <c r="C2839" s="806" t="s">
        <v>783</v>
      </c>
      <c r="D2839" s="806" t="s">
        <v>784</v>
      </c>
      <c r="E2839" s="807">
        <v>1</v>
      </c>
      <c r="P2839" s="806" t="s">
        <v>838</v>
      </c>
      <c r="Q2839" s="807">
        <v>57</v>
      </c>
      <c r="R2839" s="807">
        <v>63</v>
      </c>
      <c r="S2839" s="759" t="str">
        <f t="shared" si="88"/>
        <v>Vejez</v>
      </c>
      <c r="U2839" s="886"/>
      <c r="V2839" s="887"/>
      <c r="W2839" s="887"/>
      <c r="AI2839" s="806" t="s">
        <v>840</v>
      </c>
      <c r="AJ2839" s="807">
        <v>5</v>
      </c>
      <c r="AK2839" s="807">
        <v>60</v>
      </c>
      <c r="AL2839" s="759" t="str">
        <f t="shared" si="89"/>
        <v>Vejez</v>
      </c>
    </row>
    <row r="2840" spans="1:38" ht="15">
      <c r="A2840" s="806" t="s">
        <v>927</v>
      </c>
      <c r="B2840" s="806" t="s">
        <v>782</v>
      </c>
      <c r="C2840" s="806" t="s">
        <v>788</v>
      </c>
      <c r="D2840" s="806" t="s">
        <v>789</v>
      </c>
      <c r="E2840" s="807">
        <v>8</v>
      </c>
      <c r="P2840" s="806" t="s">
        <v>838</v>
      </c>
      <c r="Q2840" s="807">
        <v>49</v>
      </c>
      <c r="R2840" s="807">
        <v>64</v>
      </c>
      <c r="S2840" s="759" t="str">
        <f t="shared" si="88"/>
        <v>Vejez</v>
      </c>
      <c r="U2840" s="886"/>
      <c r="V2840" s="887"/>
      <c r="W2840" s="887"/>
      <c r="AI2840" s="806" t="s">
        <v>840</v>
      </c>
      <c r="AJ2840" s="807">
        <v>13</v>
      </c>
      <c r="AK2840" s="807">
        <v>62</v>
      </c>
      <c r="AL2840" s="759" t="str">
        <f t="shared" si="89"/>
        <v>Vejez</v>
      </c>
    </row>
    <row r="2841" spans="1:38" ht="15">
      <c r="A2841" s="806" t="s">
        <v>927</v>
      </c>
      <c r="B2841" s="806" t="s">
        <v>782</v>
      </c>
      <c r="C2841" s="806" t="s">
        <v>788</v>
      </c>
      <c r="D2841" s="806" t="s">
        <v>784</v>
      </c>
      <c r="E2841" s="807">
        <v>4</v>
      </c>
      <c r="P2841" s="806" t="s">
        <v>838</v>
      </c>
      <c r="Q2841" s="807">
        <v>38</v>
      </c>
      <c r="R2841" s="807">
        <v>65</v>
      </c>
      <c r="S2841" s="759" t="str">
        <f t="shared" si="88"/>
        <v>Vejez</v>
      </c>
      <c r="U2841" s="886"/>
      <c r="V2841" s="887"/>
      <c r="W2841" s="887"/>
      <c r="AI2841" s="806" t="s">
        <v>840</v>
      </c>
      <c r="AJ2841" s="807">
        <v>13</v>
      </c>
      <c r="AK2841" s="807">
        <v>63</v>
      </c>
      <c r="AL2841" s="759" t="str">
        <f t="shared" si="89"/>
        <v>Vejez</v>
      </c>
    </row>
    <row r="2842" spans="1:38" ht="15">
      <c r="A2842" s="806" t="s">
        <v>927</v>
      </c>
      <c r="B2842" s="806" t="s">
        <v>782</v>
      </c>
      <c r="C2842" s="806" t="s">
        <v>783</v>
      </c>
      <c r="D2842" s="806" t="s">
        <v>789</v>
      </c>
      <c r="E2842" s="807">
        <v>13</v>
      </c>
      <c r="P2842" s="806" t="s">
        <v>838</v>
      </c>
      <c r="Q2842" s="807">
        <v>45</v>
      </c>
      <c r="R2842" s="807">
        <v>66</v>
      </c>
      <c r="S2842" s="759" t="str">
        <f t="shared" si="88"/>
        <v>Vejez</v>
      </c>
      <c r="U2842" s="886"/>
      <c r="V2842" s="887"/>
      <c r="W2842" s="887"/>
      <c r="AI2842" s="806" t="s">
        <v>840</v>
      </c>
      <c r="AJ2842" s="807">
        <v>8</v>
      </c>
      <c r="AK2842" s="807">
        <v>64</v>
      </c>
      <c r="AL2842" s="759" t="str">
        <f t="shared" si="89"/>
        <v>Vejez</v>
      </c>
    </row>
    <row r="2843" spans="1:38" ht="15">
      <c r="A2843" s="806" t="s">
        <v>927</v>
      </c>
      <c r="B2843" s="806" t="s">
        <v>782</v>
      </c>
      <c r="C2843" s="806" t="s">
        <v>783</v>
      </c>
      <c r="D2843" s="806" t="s">
        <v>784</v>
      </c>
      <c r="E2843" s="807">
        <v>7</v>
      </c>
      <c r="P2843" s="806" t="s">
        <v>838</v>
      </c>
      <c r="Q2843" s="807">
        <v>52</v>
      </c>
      <c r="R2843" s="807">
        <v>67</v>
      </c>
      <c r="S2843" s="759" t="str">
        <f t="shared" si="88"/>
        <v>Vejez</v>
      </c>
      <c r="U2843" s="886"/>
      <c r="V2843" s="887"/>
      <c r="W2843" s="887"/>
      <c r="AI2843" s="806" t="s">
        <v>840</v>
      </c>
      <c r="AJ2843" s="807">
        <v>9</v>
      </c>
      <c r="AK2843" s="807">
        <v>65</v>
      </c>
      <c r="AL2843" s="759" t="str">
        <f t="shared" si="89"/>
        <v>Vejez</v>
      </c>
    </row>
    <row r="2844" spans="1:38" ht="15">
      <c r="A2844" s="806" t="s">
        <v>927</v>
      </c>
      <c r="B2844" s="806" t="s">
        <v>662</v>
      </c>
      <c r="C2844" s="806" t="s">
        <v>788</v>
      </c>
      <c r="D2844" s="806" t="s">
        <v>789</v>
      </c>
      <c r="E2844" s="807">
        <v>399</v>
      </c>
      <c r="P2844" s="806" t="s">
        <v>838</v>
      </c>
      <c r="Q2844" s="807">
        <v>35</v>
      </c>
      <c r="R2844" s="807">
        <v>68</v>
      </c>
      <c r="S2844" s="759" t="str">
        <f t="shared" si="88"/>
        <v>Vejez</v>
      </c>
      <c r="U2844" s="886"/>
      <c r="V2844" s="887"/>
      <c r="W2844" s="887"/>
      <c r="AI2844" s="806" t="s">
        <v>840</v>
      </c>
      <c r="AJ2844" s="807">
        <v>4</v>
      </c>
      <c r="AK2844" s="807">
        <v>66</v>
      </c>
      <c r="AL2844" s="759" t="str">
        <f t="shared" si="89"/>
        <v>Vejez</v>
      </c>
    </row>
    <row r="2845" spans="1:38" ht="15">
      <c r="A2845" s="806" t="s">
        <v>927</v>
      </c>
      <c r="B2845" s="806" t="s">
        <v>662</v>
      </c>
      <c r="C2845" s="806" t="s">
        <v>788</v>
      </c>
      <c r="D2845" s="806" t="s">
        <v>784</v>
      </c>
      <c r="E2845" s="807">
        <v>557</v>
      </c>
      <c r="P2845" s="806" t="s">
        <v>838</v>
      </c>
      <c r="Q2845" s="807">
        <v>48</v>
      </c>
      <c r="R2845" s="807">
        <v>69</v>
      </c>
      <c r="S2845" s="759" t="str">
        <f t="shared" si="88"/>
        <v>Vejez</v>
      </c>
      <c r="U2845" s="886"/>
      <c r="V2845" s="887"/>
      <c r="W2845" s="887"/>
      <c r="AI2845" s="806" t="s">
        <v>840</v>
      </c>
      <c r="AJ2845" s="807">
        <v>14</v>
      </c>
      <c r="AK2845" s="807">
        <v>67</v>
      </c>
      <c r="AL2845" s="759" t="str">
        <f t="shared" si="89"/>
        <v>Vejez</v>
      </c>
    </row>
    <row r="2846" spans="1:38" ht="15">
      <c r="A2846" s="806" t="s">
        <v>927</v>
      </c>
      <c r="B2846" s="806" t="s">
        <v>662</v>
      </c>
      <c r="C2846" s="806" t="s">
        <v>783</v>
      </c>
      <c r="D2846" s="806" t="s">
        <v>789</v>
      </c>
      <c r="E2846" s="807">
        <v>322</v>
      </c>
      <c r="P2846" s="806" t="s">
        <v>838</v>
      </c>
      <c r="Q2846" s="807">
        <v>34</v>
      </c>
      <c r="R2846" s="807">
        <v>70</v>
      </c>
      <c r="S2846" s="759" t="str">
        <f t="shared" si="88"/>
        <v>Vejez</v>
      </c>
      <c r="U2846" s="886"/>
      <c r="V2846" s="887"/>
      <c r="W2846" s="887"/>
      <c r="AI2846" s="806" t="s">
        <v>840</v>
      </c>
      <c r="AJ2846" s="807">
        <v>2</v>
      </c>
      <c r="AK2846" s="807">
        <v>68</v>
      </c>
      <c r="AL2846" s="759" t="str">
        <f t="shared" si="89"/>
        <v>Vejez</v>
      </c>
    </row>
    <row r="2847" spans="1:38" ht="15">
      <c r="A2847" s="806" t="s">
        <v>927</v>
      </c>
      <c r="B2847" s="806" t="s">
        <v>662</v>
      </c>
      <c r="C2847" s="806" t="s">
        <v>783</v>
      </c>
      <c r="D2847" s="806" t="s">
        <v>784</v>
      </c>
      <c r="E2847" s="807">
        <v>475</v>
      </c>
      <c r="P2847" s="806" t="s">
        <v>838</v>
      </c>
      <c r="Q2847" s="807">
        <v>22</v>
      </c>
      <c r="R2847" s="807">
        <v>71</v>
      </c>
      <c r="S2847" s="759" t="str">
        <f t="shared" si="88"/>
        <v>Vejez</v>
      </c>
      <c r="U2847" s="886"/>
      <c r="V2847" s="887"/>
      <c r="W2847" s="887"/>
      <c r="AI2847" s="806" t="s">
        <v>840</v>
      </c>
      <c r="AJ2847" s="807">
        <v>6</v>
      </c>
      <c r="AK2847" s="807">
        <v>69</v>
      </c>
      <c r="AL2847" s="759" t="str">
        <f t="shared" si="89"/>
        <v>Vejez</v>
      </c>
    </row>
    <row r="2848" spans="1:38" ht="15">
      <c r="A2848" s="806" t="s">
        <v>927</v>
      </c>
      <c r="B2848" s="806" t="s">
        <v>666</v>
      </c>
      <c r="C2848" s="806" t="s">
        <v>788</v>
      </c>
      <c r="D2848" s="806" t="s">
        <v>789</v>
      </c>
      <c r="E2848" s="807">
        <v>130</v>
      </c>
      <c r="P2848" s="806" t="s">
        <v>838</v>
      </c>
      <c r="Q2848" s="807">
        <v>32</v>
      </c>
      <c r="R2848" s="807">
        <v>72</v>
      </c>
      <c r="S2848" s="759" t="str">
        <f t="shared" si="88"/>
        <v>Vejez</v>
      </c>
      <c r="U2848" s="886"/>
      <c r="V2848" s="887"/>
      <c r="W2848" s="887"/>
      <c r="AI2848" s="806" t="s">
        <v>840</v>
      </c>
      <c r="AJ2848" s="807">
        <v>2</v>
      </c>
      <c r="AK2848" s="807">
        <v>70</v>
      </c>
      <c r="AL2848" s="759" t="str">
        <f t="shared" si="89"/>
        <v>Vejez</v>
      </c>
    </row>
    <row r="2849" spans="1:38" ht="15">
      <c r="A2849" s="806" t="s">
        <v>927</v>
      </c>
      <c r="B2849" s="806" t="s">
        <v>666</v>
      </c>
      <c r="C2849" s="806" t="s">
        <v>788</v>
      </c>
      <c r="D2849" s="806" t="s">
        <v>784</v>
      </c>
      <c r="E2849" s="807">
        <v>179</v>
      </c>
      <c r="P2849" s="806" t="s">
        <v>838</v>
      </c>
      <c r="Q2849" s="807">
        <v>33</v>
      </c>
      <c r="R2849" s="807">
        <v>73</v>
      </c>
      <c r="S2849" s="759" t="str">
        <f t="shared" si="88"/>
        <v>Vejez</v>
      </c>
      <c r="U2849" s="886"/>
      <c r="V2849" s="887"/>
      <c r="W2849" s="887"/>
      <c r="AI2849" s="806" t="s">
        <v>840</v>
      </c>
      <c r="AJ2849" s="807">
        <v>5</v>
      </c>
      <c r="AK2849" s="807">
        <v>71</v>
      </c>
      <c r="AL2849" s="759" t="str">
        <f t="shared" si="89"/>
        <v>Vejez</v>
      </c>
    </row>
    <row r="2850" spans="1:38" ht="15">
      <c r="A2850" s="806" t="s">
        <v>927</v>
      </c>
      <c r="B2850" s="806" t="s">
        <v>666</v>
      </c>
      <c r="C2850" s="806" t="s">
        <v>783</v>
      </c>
      <c r="D2850" s="806" t="s">
        <v>789</v>
      </c>
      <c r="E2850" s="807">
        <v>151</v>
      </c>
      <c r="P2850" s="806" t="s">
        <v>838</v>
      </c>
      <c r="Q2850" s="807">
        <v>38</v>
      </c>
      <c r="R2850" s="807">
        <v>74</v>
      </c>
      <c r="S2850" s="759" t="str">
        <f t="shared" si="88"/>
        <v>Vejez</v>
      </c>
      <c r="U2850" s="886"/>
      <c r="V2850" s="887"/>
      <c r="W2850" s="887"/>
      <c r="AI2850" s="806" t="s">
        <v>840</v>
      </c>
      <c r="AJ2850" s="807">
        <v>4</v>
      </c>
      <c r="AK2850" s="807">
        <v>72</v>
      </c>
      <c r="AL2850" s="759" t="str">
        <f t="shared" si="89"/>
        <v>Vejez</v>
      </c>
    </row>
    <row r="2851" spans="1:38" ht="15">
      <c r="A2851" s="806" t="s">
        <v>927</v>
      </c>
      <c r="B2851" s="806" t="s">
        <v>666</v>
      </c>
      <c r="C2851" s="806" t="s">
        <v>783</v>
      </c>
      <c r="D2851" s="806" t="s">
        <v>784</v>
      </c>
      <c r="E2851" s="807">
        <v>167</v>
      </c>
      <c r="P2851" s="806" t="s">
        <v>838</v>
      </c>
      <c r="Q2851" s="807">
        <v>27</v>
      </c>
      <c r="R2851" s="807">
        <v>75</v>
      </c>
      <c r="S2851" s="759" t="str">
        <f t="shared" si="88"/>
        <v>Vejez</v>
      </c>
      <c r="U2851" s="886"/>
      <c r="V2851" s="887"/>
      <c r="W2851" s="887"/>
      <c r="AI2851" s="806" t="s">
        <v>840</v>
      </c>
      <c r="AJ2851" s="807">
        <v>5</v>
      </c>
      <c r="AK2851" s="807">
        <v>73</v>
      </c>
      <c r="AL2851" s="759" t="str">
        <f t="shared" si="89"/>
        <v>Vejez</v>
      </c>
    </row>
    <row r="2852" spans="1:38" ht="15">
      <c r="A2852" s="806" t="s">
        <v>927</v>
      </c>
      <c r="B2852" s="806" t="s">
        <v>669</v>
      </c>
      <c r="C2852" s="806" t="s">
        <v>783</v>
      </c>
      <c r="D2852" s="806" t="s">
        <v>784</v>
      </c>
      <c r="E2852" s="807">
        <v>1</v>
      </c>
      <c r="P2852" s="806" t="s">
        <v>838</v>
      </c>
      <c r="Q2852" s="807">
        <v>21</v>
      </c>
      <c r="R2852" s="807">
        <v>76</v>
      </c>
      <c r="S2852" s="759" t="str">
        <f t="shared" si="88"/>
        <v>Vejez</v>
      </c>
      <c r="U2852" s="886"/>
      <c r="V2852" s="887"/>
      <c r="W2852" s="887"/>
      <c r="AI2852" s="806" t="s">
        <v>840</v>
      </c>
      <c r="AJ2852" s="807">
        <v>3</v>
      </c>
      <c r="AK2852" s="807">
        <v>74</v>
      </c>
      <c r="AL2852" s="759" t="str">
        <f t="shared" si="89"/>
        <v>Vejez</v>
      </c>
    </row>
    <row r="2853" spans="1:38" ht="15">
      <c r="A2853" s="806" t="s">
        <v>927</v>
      </c>
      <c r="B2853" s="806" t="s">
        <v>787</v>
      </c>
      <c r="C2853" s="806" t="s">
        <v>788</v>
      </c>
      <c r="D2853" s="806" t="s">
        <v>784</v>
      </c>
      <c r="E2853" s="807">
        <v>2</v>
      </c>
      <c r="P2853" s="806" t="s">
        <v>838</v>
      </c>
      <c r="Q2853" s="807">
        <v>20</v>
      </c>
      <c r="R2853" s="807">
        <v>77</v>
      </c>
      <c r="S2853" s="759" t="str">
        <f t="shared" si="88"/>
        <v>Vejez</v>
      </c>
      <c r="U2853" s="886"/>
      <c r="V2853" s="887"/>
      <c r="W2853" s="887"/>
      <c r="AI2853" s="806" t="s">
        <v>840</v>
      </c>
      <c r="AJ2853" s="807">
        <v>2</v>
      </c>
      <c r="AK2853" s="807">
        <v>75</v>
      </c>
      <c r="AL2853" s="759" t="str">
        <f t="shared" si="89"/>
        <v>Vejez</v>
      </c>
    </row>
    <row r="2854" spans="1:38" ht="15">
      <c r="A2854" s="806" t="s">
        <v>927</v>
      </c>
      <c r="B2854" s="806" t="s">
        <v>787</v>
      </c>
      <c r="C2854" s="806" t="s">
        <v>783</v>
      </c>
      <c r="D2854" s="806" t="s">
        <v>784</v>
      </c>
      <c r="E2854" s="807">
        <v>2</v>
      </c>
      <c r="P2854" s="806" t="s">
        <v>838</v>
      </c>
      <c r="Q2854" s="807">
        <v>20</v>
      </c>
      <c r="R2854" s="807">
        <v>78</v>
      </c>
      <c r="S2854" s="759" t="str">
        <f t="shared" si="88"/>
        <v>Vejez</v>
      </c>
      <c r="U2854" s="886"/>
      <c r="V2854" s="887"/>
      <c r="W2854" s="887"/>
      <c r="AI2854" s="806" t="s">
        <v>840</v>
      </c>
      <c r="AJ2854" s="807">
        <v>1</v>
      </c>
      <c r="AK2854" s="807">
        <v>76</v>
      </c>
      <c r="AL2854" s="759" t="str">
        <f t="shared" si="89"/>
        <v>Vejez</v>
      </c>
    </row>
    <row r="2855" spans="1:38" ht="15">
      <c r="A2855" s="806" t="s">
        <v>927</v>
      </c>
      <c r="B2855" s="806" t="s">
        <v>792</v>
      </c>
      <c r="C2855" s="806" t="s">
        <v>788</v>
      </c>
      <c r="D2855" s="806" t="s">
        <v>784</v>
      </c>
      <c r="E2855" s="807">
        <v>1</v>
      </c>
      <c r="P2855" s="806" t="s">
        <v>838</v>
      </c>
      <c r="Q2855" s="807">
        <v>26</v>
      </c>
      <c r="R2855" s="807">
        <v>79</v>
      </c>
      <c r="S2855" s="759" t="str">
        <f t="shared" si="88"/>
        <v>Vejez</v>
      </c>
      <c r="U2855" s="886"/>
      <c r="V2855" s="887"/>
      <c r="W2855" s="887"/>
      <c r="AI2855" s="806" t="s">
        <v>840</v>
      </c>
      <c r="AJ2855" s="807">
        <v>4</v>
      </c>
      <c r="AK2855" s="807">
        <v>77</v>
      </c>
      <c r="AL2855" s="759" t="str">
        <f t="shared" si="89"/>
        <v>Vejez</v>
      </c>
    </row>
    <row r="2856" spans="1:38" ht="15">
      <c r="A2856" s="806" t="s">
        <v>927</v>
      </c>
      <c r="B2856" s="806" t="s">
        <v>815</v>
      </c>
      <c r="C2856" s="806" t="s">
        <v>788</v>
      </c>
      <c r="D2856" s="806" t="s">
        <v>789</v>
      </c>
      <c r="E2856" s="807">
        <v>161</v>
      </c>
      <c r="P2856" s="806" t="s">
        <v>838</v>
      </c>
      <c r="Q2856" s="807">
        <v>22</v>
      </c>
      <c r="R2856" s="807">
        <v>80</v>
      </c>
      <c r="S2856" s="759" t="str">
        <f t="shared" si="88"/>
        <v>Vejez</v>
      </c>
      <c r="U2856" s="886"/>
      <c r="V2856" s="887"/>
      <c r="W2856" s="887"/>
      <c r="AI2856" s="806" t="s">
        <v>840</v>
      </c>
      <c r="AJ2856" s="807">
        <v>5</v>
      </c>
      <c r="AK2856" s="807">
        <v>78</v>
      </c>
      <c r="AL2856" s="759" t="str">
        <f t="shared" si="89"/>
        <v>Vejez</v>
      </c>
    </row>
    <row r="2857" spans="1:38" ht="15">
      <c r="A2857" s="806" t="s">
        <v>927</v>
      </c>
      <c r="B2857" s="806" t="s">
        <v>815</v>
      </c>
      <c r="C2857" s="806" t="s">
        <v>788</v>
      </c>
      <c r="D2857" s="806" t="s">
        <v>784</v>
      </c>
      <c r="E2857" s="807">
        <v>119</v>
      </c>
      <c r="P2857" s="806" t="s">
        <v>838</v>
      </c>
      <c r="Q2857" s="807">
        <v>12</v>
      </c>
      <c r="R2857" s="807">
        <v>81</v>
      </c>
      <c r="S2857" s="759" t="str">
        <f t="shared" si="88"/>
        <v>Vejez</v>
      </c>
      <c r="U2857" s="886"/>
      <c r="V2857" s="887"/>
      <c r="W2857" s="887"/>
      <c r="AI2857" s="806" t="s">
        <v>840</v>
      </c>
      <c r="AJ2857" s="807">
        <v>2</v>
      </c>
      <c r="AK2857" s="807">
        <v>79</v>
      </c>
      <c r="AL2857" s="759" t="str">
        <f t="shared" si="89"/>
        <v>Vejez</v>
      </c>
    </row>
    <row r="2858" spans="1:38" ht="15">
      <c r="A2858" s="806" t="s">
        <v>927</v>
      </c>
      <c r="B2858" s="806" t="s">
        <v>815</v>
      </c>
      <c r="C2858" s="806" t="s">
        <v>783</v>
      </c>
      <c r="D2858" s="806" t="s">
        <v>789</v>
      </c>
      <c r="E2858" s="807">
        <v>143</v>
      </c>
      <c r="P2858" s="806" t="s">
        <v>838</v>
      </c>
      <c r="Q2858" s="807">
        <v>14</v>
      </c>
      <c r="R2858" s="807">
        <v>82</v>
      </c>
      <c r="S2858" s="759" t="str">
        <f t="shared" si="88"/>
        <v>Vejez</v>
      </c>
      <c r="U2858" s="886"/>
      <c r="V2858" s="887"/>
      <c r="W2858" s="887"/>
      <c r="AI2858" s="806" t="s">
        <v>840</v>
      </c>
      <c r="AJ2858" s="807">
        <v>2</v>
      </c>
      <c r="AK2858" s="807">
        <v>80</v>
      </c>
      <c r="AL2858" s="759" t="str">
        <f t="shared" si="89"/>
        <v>Vejez</v>
      </c>
    </row>
    <row r="2859" spans="1:38" ht="15">
      <c r="A2859" s="806" t="s">
        <v>927</v>
      </c>
      <c r="B2859" s="806" t="s">
        <v>815</v>
      </c>
      <c r="C2859" s="806" t="s">
        <v>783</v>
      </c>
      <c r="D2859" s="806" t="s">
        <v>784</v>
      </c>
      <c r="E2859" s="807">
        <v>95</v>
      </c>
      <c r="P2859" s="806" t="s">
        <v>838</v>
      </c>
      <c r="Q2859" s="807">
        <v>13</v>
      </c>
      <c r="R2859" s="807">
        <v>83</v>
      </c>
      <c r="S2859" s="759" t="str">
        <f t="shared" si="88"/>
        <v>Vejez</v>
      </c>
      <c r="U2859" s="886"/>
      <c r="V2859" s="887"/>
      <c r="W2859" s="887"/>
      <c r="AI2859" s="806" t="s">
        <v>840</v>
      </c>
      <c r="AJ2859" s="807">
        <v>1</v>
      </c>
      <c r="AK2859" s="807">
        <v>81</v>
      </c>
      <c r="AL2859" s="759" t="str">
        <f t="shared" si="89"/>
        <v>Vejez</v>
      </c>
    </row>
    <row r="2860" spans="1:38" ht="15">
      <c r="A2860" s="806" t="s">
        <v>927</v>
      </c>
      <c r="B2860" s="806" t="s">
        <v>818</v>
      </c>
      <c r="C2860" s="806" t="s">
        <v>788</v>
      </c>
      <c r="D2860" s="806" t="s">
        <v>789</v>
      </c>
      <c r="E2860" s="807">
        <v>3</v>
      </c>
      <c r="P2860" s="806" t="s">
        <v>838</v>
      </c>
      <c r="Q2860" s="807">
        <v>18</v>
      </c>
      <c r="R2860" s="807">
        <v>84</v>
      </c>
      <c r="S2860" s="759" t="str">
        <f t="shared" si="88"/>
        <v>Vejez</v>
      </c>
      <c r="U2860" s="886"/>
      <c r="V2860" s="887"/>
      <c r="W2860" s="887"/>
      <c r="AI2860" s="806" t="s">
        <v>840</v>
      </c>
      <c r="AJ2860" s="807">
        <v>2</v>
      </c>
      <c r="AK2860" s="807">
        <v>82</v>
      </c>
      <c r="AL2860" s="759" t="str">
        <f t="shared" si="89"/>
        <v>Vejez</v>
      </c>
    </row>
    <row r="2861" spans="1:38" ht="15">
      <c r="A2861" s="806" t="s">
        <v>927</v>
      </c>
      <c r="B2861" s="806" t="s">
        <v>818</v>
      </c>
      <c r="C2861" s="806" t="s">
        <v>788</v>
      </c>
      <c r="D2861" s="806" t="s">
        <v>784</v>
      </c>
      <c r="E2861" s="807">
        <v>6</v>
      </c>
      <c r="P2861" s="806" t="s">
        <v>838</v>
      </c>
      <c r="Q2861" s="807">
        <v>8</v>
      </c>
      <c r="R2861" s="807">
        <v>85</v>
      </c>
      <c r="S2861" s="759" t="str">
        <f t="shared" si="88"/>
        <v>Vejez</v>
      </c>
      <c r="U2861" s="886"/>
      <c r="V2861" s="887"/>
      <c r="W2861" s="887"/>
      <c r="AI2861" s="806" t="s">
        <v>840</v>
      </c>
      <c r="AJ2861" s="807">
        <v>2</v>
      </c>
      <c r="AK2861" s="807">
        <v>83</v>
      </c>
      <c r="AL2861" s="759" t="str">
        <f t="shared" si="89"/>
        <v>Vejez</v>
      </c>
    </row>
    <row r="2862" spans="1:38" ht="15">
      <c r="A2862" s="806" t="s">
        <v>927</v>
      </c>
      <c r="B2862" s="806" t="s">
        <v>818</v>
      </c>
      <c r="C2862" s="806" t="s">
        <v>783</v>
      </c>
      <c r="D2862" s="806" t="s">
        <v>789</v>
      </c>
      <c r="E2862" s="807">
        <v>3</v>
      </c>
      <c r="P2862" s="806" t="s">
        <v>838</v>
      </c>
      <c r="Q2862" s="807">
        <v>7</v>
      </c>
      <c r="R2862" s="807">
        <v>86</v>
      </c>
      <c r="S2862" s="759" t="str">
        <f t="shared" si="88"/>
        <v>Vejez</v>
      </c>
      <c r="U2862" s="886"/>
      <c r="V2862" s="887"/>
      <c r="W2862" s="887"/>
      <c r="AI2862" s="806" t="s">
        <v>840</v>
      </c>
      <c r="AJ2862" s="807">
        <v>1</v>
      </c>
      <c r="AK2862" s="807">
        <v>84</v>
      </c>
      <c r="AL2862" s="759" t="str">
        <f t="shared" si="89"/>
        <v>Vejez</v>
      </c>
    </row>
    <row r="2863" spans="1:38" ht="15">
      <c r="A2863" s="806" t="s">
        <v>927</v>
      </c>
      <c r="B2863" s="806" t="s">
        <v>818</v>
      </c>
      <c r="C2863" s="806" t="s">
        <v>783</v>
      </c>
      <c r="D2863" s="806" t="s">
        <v>784</v>
      </c>
      <c r="E2863" s="807">
        <v>9</v>
      </c>
      <c r="P2863" s="806" t="s">
        <v>838</v>
      </c>
      <c r="Q2863" s="807">
        <v>8</v>
      </c>
      <c r="R2863" s="807">
        <v>87</v>
      </c>
      <c r="S2863" s="759" t="str">
        <f t="shared" si="88"/>
        <v>Vejez</v>
      </c>
      <c r="U2863" s="886"/>
      <c r="V2863" s="887"/>
      <c r="W2863" s="887"/>
      <c r="AI2863" s="806" t="s">
        <v>840</v>
      </c>
      <c r="AJ2863" s="807">
        <v>4</v>
      </c>
      <c r="AK2863" s="807">
        <v>86</v>
      </c>
      <c r="AL2863" s="759" t="str">
        <f t="shared" si="89"/>
        <v>Vejez</v>
      </c>
    </row>
    <row r="2864" spans="1:38" ht="15">
      <c r="A2864" s="806" t="s">
        <v>928</v>
      </c>
      <c r="B2864" s="806" t="s">
        <v>782</v>
      </c>
      <c r="C2864" s="806" t="s">
        <v>788</v>
      </c>
      <c r="D2864" s="806" t="s">
        <v>784</v>
      </c>
      <c r="E2864" s="807">
        <v>2</v>
      </c>
      <c r="P2864" s="806" t="s">
        <v>838</v>
      </c>
      <c r="Q2864" s="807">
        <v>9</v>
      </c>
      <c r="R2864" s="807">
        <v>88</v>
      </c>
      <c r="S2864" s="759" t="str">
        <f t="shared" si="88"/>
        <v>Vejez</v>
      </c>
      <c r="U2864" s="886"/>
      <c r="V2864" s="887"/>
      <c r="W2864" s="887"/>
      <c r="AI2864" s="806" t="s">
        <v>840</v>
      </c>
      <c r="AJ2864" s="807">
        <v>3</v>
      </c>
      <c r="AK2864" s="807">
        <v>87</v>
      </c>
      <c r="AL2864" s="759" t="str">
        <f t="shared" si="89"/>
        <v>Vejez</v>
      </c>
    </row>
    <row r="2865" spans="1:38" ht="15">
      <c r="A2865" s="806" t="s">
        <v>928</v>
      </c>
      <c r="B2865" s="806" t="s">
        <v>782</v>
      </c>
      <c r="C2865" s="806" t="s">
        <v>783</v>
      </c>
      <c r="D2865" s="806" t="s">
        <v>784</v>
      </c>
      <c r="E2865" s="807">
        <v>5</v>
      </c>
      <c r="P2865" s="806" t="s">
        <v>838</v>
      </c>
      <c r="Q2865" s="807">
        <v>10</v>
      </c>
      <c r="R2865" s="807">
        <v>89</v>
      </c>
      <c r="S2865" s="759" t="str">
        <f t="shared" si="88"/>
        <v>Vejez</v>
      </c>
      <c r="U2865" s="886"/>
      <c r="V2865" s="887"/>
      <c r="W2865" s="887"/>
      <c r="AI2865" s="806" t="s">
        <v>840</v>
      </c>
      <c r="AJ2865" s="807">
        <v>1</v>
      </c>
      <c r="AK2865" s="807">
        <v>88</v>
      </c>
      <c r="AL2865" s="759" t="str">
        <f t="shared" si="89"/>
        <v>Vejez</v>
      </c>
    </row>
    <row r="2866" spans="1:38" ht="15">
      <c r="A2866" s="806" t="s">
        <v>928</v>
      </c>
      <c r="B2866" s="806" t="s">
        <v>662</v>
      </c>
      <c r="C2866" s="806" t="s">
        <v>788</v>
      </c>
      <c r="D2866" s="806" t="s">
        <v>789</v>
      </c>
      <c r="E2866" s="807">
        <v>1513</v>
      </c>
      <c r="P2866" s="806" t="s">
        <v>838</v>
      </c>
      <c r="Q2866" s="807">
        <v>3</v>
      </c>
      <c r="R2866" s="807">
        <v>90</v>
      </c>
      <c r="S2866" s="759" t="str">
        <f t="shared" si="88"/>
        <v>Vejez</v>
      </c>
      <c r="U2866" s="886"/>
      <c r="V2866" s="887"/>
      <c r="W2866" s="887"/>
      <c r="AI2866" s="806" t="s">
        <v>840</v>
      </c>
      <c r="AJ2866" s="807">
        <v>1</v>
      </c>
      <c r="AK2866" s="807">
        <v>90</v>
      </c>
      <c r="AL2866" s="759" t="str">
        <f t="shared" si="89"/>
        <v>Vejez</v>
      </c>
    </row>
    <row r="2867" spans="1:38" ht="15">
      <c r="A2867" s="806" t="s">
        <v>928</v>
      </c>
      <c r="B2867" s="806" t="s">
        <v>662</v>
      </c>
      <c r="C2867" s="806" t="s">
        <v>788</v>
      </c>
      <c r="D2867" s="806" t="s">
        <v>784</v>
      </c>
      <c r="E2867" s="807">
        <v>1844</v>
      </c>
      <c r="P2867" s="806" t="s">
        <v>838</v>
      </c>
      <c r="Q2867" s="807">
        <v>2</v>
      </c>
      <c r="R2867" s="807">
        <v>91</v>
      </c>
      <c r="S2867" s="759" t="str">
        <f t="shared" si="88"/>
        <v>Vejez</v>
      </c>
      <c r="U2867" s="886"/>
      <c r="V2867" s="887"/>
      <c r="W2867" s="887"/>
      <c r="AI2867" s="806" t="s">
        <v>840</v>
      </c>
      <c r="AJ2867" s="807">
        <v>1</v>
      </c>
      <c r="AK2867" s="807">
        <v>91</v>
      </c>
      <c r="AL2867" s="759" t="str">
        <f t="shared" si="89"/>
        <v>Vejez</v>
      </c>
    </row>
    <row r="2868" spans="1:38" ht="15">
      <c r="A2868" s="806" t="s">
        <v>928</v>
      </c>
      <c r="B2868" s="806" t="s">
        <v>662</v>
      </c>
      <c r="C2868" s="806" t="s">
        <v>783</v>
      </c>
      <c r="D2868" s="806" t="s">
        <v>789</v>
      </c>
      <c r="E2868" s="807">
        <v>1682</v>
      </c>
      <c r="P2868" s="806" t="s">
        <v>838</v>
      </c>
      <c r="Q2868" s="807">
        <v>2</v>
      </c>
      <c r="R2868" s="807">
        <v>92</v>
      </c>
      <c r="S2868" s="759" t="str">
        <f t="shared" si="88"/>
        <v>Vejez</v>
      </c>
      <c r="U2868" s="886"/>
      <c r="V2868" s="887"/>
      <c r="W2868" s="887"/>
      <c r="AI2868" s="806" t="s">
        <v>840</v>
      </c>
      <c r="AJ2868" s="807">
        <v>3</v>
      </c>
      <c r="AK2868" s="807">
        <v>94</v>
      </c>
      <c r="AL2868" s="759" t="str">
        <f t="shared" si="89"/>
        <v>Vejez</v>
      </c>
    </row>
    <row r="2869" spans="1:38" ht="15">
      <c r="A2869" s="806" t="s">
        <v>928</v>
      </c>
      <c r="B2869" s="806" t="s">
        <v>662</v>
      </c>
      <c r="C2869" s="806" t="s">
        <v>783</v>
      </c>
      <c r="D2869" s="806" t="s">
        <v>784</v>
      </c>
      <c r="E2869" s="807">
        <v>1852</v>
      </c>
      <c r="P2869" s="806" t="s">
        <v>838</v>
      </c>
      <c r="Q2869" s="807">
        <v>2</v>
      </c>
      <c r="R2869" s="807">
        <v>93</v>
      </c>
      <c r="S2869" s="759" t="str">
        <f t="shared" si="88"/>
        <v>Vejez</v>
      </c>
      <c r="U2869" s="886"/>
      <c r="V2869" s="887"/>
      <c r="W2869" s="887"/>
      <c r="AI2869" s="806" t="s">
        <v>840</v>
      </c>
      <c r="AJ2869" s="807">
        <v>1</v>
      </c>
      <c r="AK2869" s="807">
        <v>98</v>
      </c>
      <c r="AL2869" s="759" t="str">
        <f t="shared" si="89"/>
        <v>Vejez</v>
      </c>
    </row>
    <row r="2870" spans="1:38" ht="30">
      <c r="A2870" s="806" t="s">
        <v>928</v>
      </c>
      <c r="B2870" s="806" t="s">
        <v>666</v>
      </c>
      <c r="C2870" s="806" t="s">
        <v>788</v>
      </c>
      <c r="D2870" s="806" t="s">
        <v>789</v>
      </c>
      <c r="E2870" s="807">
        <v>207</v>
      </c>
      <c r="P2870" s="806" t="s">
        <v>838</v>
      </c>
      <c r="Q2870" s="807">
        <v>1</v>
      </c>
      <c r="R2870" s="807">
        <v>94</v>
      </c>
      <c r="S2870" s="759" t="str">
        <f t="shared" si="88"/>
        <v>Vejez</v>
      </c>
      <c r="U2870" s="886"/>
      <c r="V2870" s="887"/>
      <c r="W2870" s="887"/>
      <c r="AI2870" s="806" t="s">
        <v>841</v>
      </c>
      <c r="AJ2870" s="807">
        <v>446</v>
      </c>
      <c r="AK2870" s="807">
        <v>0</v>
      </c>
      <c r="AL2870" s="759" t="str">
        <f t="shared" si="89"/>
        <v>Primera Infancia</v>
      </c>
    </row>
    <row r="2871" spans="1:38" ht="30">
      <c r="A2871" s="806" t="s">
        <v>928</v>
      </c>
      <c r="B2871" s="806" t="s">
        <v>666</v>
      </c>
      <c r="C2871" s="806" t="s">
        <v>788</v>
      </c>
      <c r="D2871" s="806" t="s">
        <v>784</v>
      </c>
      <c r="E2871" s="807">
        <v>486</v>
      </c>
      <c r="P2871" s="806" t="s">
        <v>838</v>
      </c>
      <c r="Q2871" s="807">
        <v>2</v>
      </c>
      <c r="R2871" s="807">
        <v>95</v>
      </c>
      <c r="S2871" s="759" t="str">
        <f t="shared" si="88"/>
        <v>Vejez</v>
      </c>
      <c r="U2871" s="886"/>
      <c r="V2871" s="887"/>
      <c r="W2871" s="887"/>
      <c r="AI2871" s="806" t="s">
        <v>841</v>
      </c>
      <c r="AJ2871" s="807">
        <v>439</v>
      </c>
      <c r="AK2871" s="807">
        <v>1</v>
      </c>
      <c r="AL2871" s="759" t="str">
        <f t="shared" si="89"/>
        <v>Primera Infancia</v>
      </c>
    </row>
    <row r="2872" spans="1:38" ht="30">
      <c r="A2872" s="806" t="s">
        <v>928</v>
      </c>
      <c r="B2872" s="806" t="s">
        <v>666</v>
      </c>
      <c r="C2872" s="806" t="s">
        <v>783</v>
      </c>
      <c r="D2872" s="806" t="s">
        <v>789</v>
      </c>
      <c r="E2872" s="807">
        <v>233</v>
      </c>
      <c r="P2872" s="806" t="s">
        <v>838</v>
      </c>
      <c r="Q2872" s="807">
        <v>2</v>
      </c>
      <c r="R2872" s="807">
        <v>97</v>
      </c>
      <c r="S2872" s="759" t="str">
        <f t="shared" si="88"/>
        <v>Vejez</v>
      </c>
      <c r="U2872" s="886"/>
      <c r="V2872" s="887"/>
      <c r="W2872" s="887"/>
      <c r="AI2872" s="806" t="s">
        <v>841</v>
      </c>
      <c r="AJ2872" s="807">
        <v>435</v>
      </c>
      <c r="AK2872" s="807">
        <v>2</v>
      </c>
      <c r="AL2872" s="759" t="str">
        <f t="shared" si="89"/>
        <v>Primera Infancia</v>
      </c>
    </row>
    <row r="2873" spans="1:38" ht="30">
      <c r="A2873" s="806" t="s">
        <v>928</v>
      </c>
      <c r="B2873" s="806" t="s">
        <v>666</v>
      </c>
      <c r="C2873" s="806" t="s">
        <v>783</v>
      </c>
      <c r="D2873" s="806" t="s">
        <v>784</v>
      </c>
      <c r="E2873" s="807">
        <v>497</v>
      </c>
      <c r="P2873" s="806" t="s">
        <v>838</v>
      </c>
      <c r="Q2873" s="807">
        <v>1</v>
      </c>
      <c r="R2873" s="807">
        <v>98</v>
      </c>
      <c r="S2873" s="759" t="str">
        <f t="shared" si="88"/>
        <v>Vejez</v>
      </c>
      <c r="U2873" s="886"/>
      <c r="V2873" s="887"/>
      <c r="W2873" s="887"/>
      <c r="AI2873" s="806" t="s">
        <v>841</v>
      </c>
      <c r="AJ2873" s="807">
        <v>493</v>
      </c>
      <c r="AK2873" s="807">
        <v>3</v>
      </c>
      <c r="AL2873" s="759" t="str">
        <f t="shared" si="89"/>
        <v>Primera Infancia</v>
      </c>
    </row>
    <row r="2874" spans="1:38" ht="30">
      <c r="A2874" s="806" t="s">
        <v>928</v>
      </c>
      <c r="B2874" s="806" t="s">
        <v>669</v>
      </c>
      <c r="C2874" s="806" t="s">
        <v>788</v>
      </c>
      <c r="D2874" s="806" t="s">
        <v>789</v>
      </c>
      <c r="E2874" s="807">
        <v>6</v>
      </c>
      <c r="P2874" s="806" t="s">
        <v>839</v>
      </c>
      <c r="Q2874" s="807">
        <v>132</v>
      </c>
      <c r="R2874" s="807">
        <v>0</v>
      </c>
      <c r="S2874" s="759" t="str">
        <f t="shared" si="88"/>
        <v>Primera Infancia</v>
      </c>
      <c r="U2874" s="886"/>
      <c r="V2874" s="887"/>
      <c r="W2874" s="887"/>
      <c r="AI2874" s="806" t="s">
        <v>841</v>
      </c>
      <c r="AJ2874" s="807">
        <v>445</v>
      </c>
      <c r="AK2874" s="807">
        <v>4</v>
      </c>
      <c r="AL2874" s="759" t="str">
        <f t="shared" si="89"/>
        <v>Primera Infancia</v>
      </c>
    </row>
    <row r="2875" spans="1:38" ht="30">
      <c r="A2875" s="806" t="s">
        <v>928</v>
      </c>
      <c r="B2875" s="806" t="s">
        <v>669</v>
      </c>
      <c r="C2875" s="806" t="s">
        <v>788</v>
      </c>
      <c r="D2875" s="806" t="s">
        <v>784</v>
      </c>
      <c r="E2875" s="807">
        <v>2</v>
      </c>
      <c r="P2875" s="806" t="s">
        <v>839</v>
      </c>
      <c r="Q2875" s="807">
        <v>141</v>
      </c>
      <c r="R2875" s="807">
        <v>1</v>
      </c>
      <c r="S2875" s="759" t="str">
        <f t="shared" si="88"/>
        <v>Primera Infancia</v>
      </c>
      <c r="U2875" s="886"/>
      <c r="V2875" s="887"/>
      <c r="W2875" s="887"/>
      <c r="AI2875" s="806" t="s">
        <v>841</v>
      </c>
      <c r="AJ2875" s="807">
        <v>454</v>
      </c>
      <c r="AK2875" s="807">
        <v>5</v>
      </c>
      <c r="AL2875" s="759" t="str">
        <f t="shared" si="89"/>
        <v>Primera Infancia</v>
      </c>
    </row>
    <row r="2876" spans="1:38" ht="30">
      <c r="A2876" s="806" t="s">
        <v>928</v>
      </c>
      <c r="B2876" s="806" t="s">
        <v>669</v>
      </c>
      <c r="C2876" s="806" t="s">
        <v>783</v>
      </c>
      <c r="D2876" s="806" t="s">
        <v>789</v>
      </c>
      <c r="E2876" s="807">
        <v>11</v>
      </c>
      <c r="P2876" s="806" t="s">
        <v>839</v>
      </c>
      <c r="Q2876" s="807">
        <v>139</v>
      </c>
      <c r="R2876" s="807">
        <v>2</v>
      </c>
      <c r="S2876" s="759" t="str">
        <f t="shared" si="88"/>
        <v>Primera Infancia</v>
      </c>
      <c r="U2876" s="886"/>
      <c r="V2876" s="887"/>
      <c r="W2876" s="887"/>
      <c r="AI2876" s="806" t="s">
        <v>841</v>
      </c>
      <c r="AJ2876" s="807">
        <v>442</v>
      </c>
      <c r="AK2876" s="807">
        <v>6</v>
      </c>
      <c r="AL2876" s="759" t="str">
        <f t="shared" si="89"/>
        <v>Infancia</v>
      </c>
    </row>
    <row r="2877" spans="1:38" ht="30">
      <c r="A2877" s="806" t="s">
        <v>928</v>
      </c>
      <c r="B2877" s="806" t="s">
        <v>669</v>
      </c>
      <c r="C2877" s="806" t="s">
        <v>783</v>
      </c>
      <c r="D2877" s="806" t="s">
        <v>784</v>
      </c>
      <c r="E2877" s="807">
        <v>2</v>
      </c>
      <c r="P2877" s="806" t="s">
        <v>839</v>
      </c>
      <c r="Q2877" s="807">
        <v>109</v>
      </c>
      <c r="R2877" s="807">
        <v>3</v>
      </c>
      <c r="S2877" s="759" t="str">
        <f t="shared" si="88"/>
        <v>Primera Infancia</v>
      </c>
      <c r="U2877" s="886"/>
      <c r="V2877" s="887"/>
      <c r="W2877" s="887"/>
      <c r="AI2877" s="806" t="s">
        <v>841</v>
      </c>
      <c r="AJ2877" s="807">
        <v>444</v>
      </c>
      <c r="AK2877" s="807">
        <v>7</v>
      </c>
      <c r="AL2877" s="759" t="str">
        <f t="shared" si="89"/>
        <v>Infancia</v>
      </c>
    </row>
    <row r="2878" spans="1:38" ht="30">
      <c r="A2878" s="806" t="s">
        <v>928</v>
      </c>
      <c r="B2878" s="806" t="s">
        <v>787</v>
      </c>
      <c r="C2878" s="806" t="s">
        <v>788</v>
      </c>
      <c r="D2878" s="806" t="s">
        <v>784</v>
      </c>
      <c r="E2878" s="807">
        <v>7</v>
      </c>
      <c r="P2878" s="806" t="s">
        <v>839</v>
      </c>
      <c r="Q2878" s="807">
        <v>135</v>
      </c>
      <c r="R2878" s="807">
        <v>4</v>
      </c>
      <c r="S2878" s="759" t="str">
        <f t="shared" si="88"/>
        <v>Primera Infancia</v>
      </c>
      <c r="U2878" s="886"/>
      <c r="V2878" s="887"/>
      <c r="W2878" s="887"/>
      <c r="AI2878" s="806" t="s">
        <v>841</v>
      </c>
      <c r="AJ2878" s="807">
        <v>378</v>
      </c>
      <c r="AK2878" s="807">
        <v>8</v>
      </c>
      <c r="AL2878" s="759" t="str">
        <f t="shared" si="89"/>
        <v>Infancia</v>
      </c>
    </row>
    <row r="2879" spans="1:38" ht="30">
      <c r="A2879" s="806" t="s">
        <v>928</v>
      </c>
      <c r="B2879" s="806" t="s">
        <v>787</v>
      </c>
      <c r="C2879" s="806" t="s">
        <v>783</v>
      </c>
      <c r="D2879" s="806" t="s">
        <v>784</v>
      </c>
      <c r="E2879" s="807">
        <v>9</v>
      </c>
      <c r="P2879" s="806" t="s">
        <v>839</v>
      </c>
      <c r="Q2879" s="807">
        <v>157</v>
      </c>
      <c r="R2879" s="807">
        <v>5</v>
      </c>
      <c r="S2879" s="759" t="str">
        <f t="shared" si="88"/>
        <v>Primera Infancia</v>
      </c>
      <c r="U2879" s="886"/>
      <c r="V2879" s="887"/>
      <c r="W2879" s="887"/>
      <c r="AI2879" s="806" t="s">
        <v>841</v>
      </c>
      <c r="AJ2879" s="807">
        <v>477</v>
      </c>
      <c r="AK2879" s="807">
        <v>9</v>
      </c>
      <c r="AL2879" s="759" t="str">
        <f t="shared" si="89"/>
        <v>Infancia</v>
      </c>
    </row>
    <row r="2880" spans="1:38" ht="15">
      <c r="A2880" s="806" t="s">
        <v>928</v>
      </c>
      <c r="B2880" s="806" t="s">
        <v>792</v>
      </c>
      <c r="C2880" s="806" t="s">
        <v>783</v>
      </c>
      <c r="D2880" s="806" t="s">
        <v>784</v>
      </c>
      <c r="E2880" s="807">
        <v>1</v>
      </c>
      <c r="P2880" s="806" t="s">
        <v>839</v>
      </c>
      <c r="Q2880" s="807">
        <v>133</v>
      </c>
      <c r="R2880" s="807">
        <v>6</v>
      </c>
      <c r="S2880" s="759" t="str">
        <f t="shared" si="88"/>
        <v>Infancia</v>
      </c>
      <c r="U2880" s="886"/>
      <c r="V2880" s="887"/>
      <c r="W2880" s="887"/>
      <c r="AI2880" s="806" t="s">
        <v>841</v>
      </c>
      <c r="AJ2880" s="807">
        <v>467</v>
      </c>
      <c r="AK2880" s="807">
        <v>10</v>
      </c>
      <c r="AL2880" s="759" t="str">
        <f t="shared" si="89"/>
        <v>Infancia</v>
      </c>
    </row>
    <row r="2881" spans="1:38" ht="15">
      <c r="A2881" s="806" t="s">
        <v>928</v>
      </c>
      <c r="B2881" s="806" t="s">
        <v>815</v>
      </c>
      <c r="C2881" s="806" t="s">
        <v>788</v>
      </c>
      <c r="D2881" s="806" t="s">
        <v>789</v>
      </c>
      <c r="E2881" s="807">
        <v>515</v>
      </c>
      <c r="P2881" s="806" t="s">
        <v>839</v>
      </c>
      <c r="Q2881" s="807">
        <v>147</v>
      </c>
      <c r="R2881" s="807">
        <v>7</v>
      </c>
      <c r="S2881" s="759" t="str">
        <f t="shared" si="88"/>
        <v>Infancia</v>
      </c>
      <c r="U2881" s="886"/>
      <c r="V2881" s="887"/>
      <c r="W2881" s="887"/>
      <c r="AI2881" s="806" t="s">
        <v>841</v>
      </c>
      <c r="AJ2881" s="807">
        <v>449</v>
      </c>
      <c r="AK2881" s="807">
        <v>11</v>
      </c>
      <c r="AL2881" s="759" t="str">
        <f t="shared" si="89"/>
        <v>Infancia</v>
      </c>
    </row>
    <row r="2882" spans="1:38" ht="30">
      <c r="A2882" s="806" t="s">
        <v>928</v>
      </c>
      <c r="B2882" s="806" t="s">
        <v>815</v>
      </c>
      <c r="C2882" s="806" t="s">
        <v>788</v>
      </c>
      <c r="D2882" s="806" t="s">
        <v>784</v>
      </c>
      <c r="E2882" s="807">
        <v>878</v>
      </c>
      <c r="P2882" s="806" t="s">
        <v>839</v>
      </c>
      <c r="Q2882" s="807">
        <v>166</v>
      </c>
      <c r="R2882" s="807">
        <v>8</v>
      </c>
      <c r="S2882" s="759" t="str">
        <f t="shared" si="88"/>
        <v>Infancia</v>
      </c>
      <c r="U2882" s="886"/>
      <c r="V2882" s="887"/>
      <c r="W2882" s="887"/>
      <c r="AI2882" s="806" t="s">
        <v>841</v>
      </c>
      <c r="AJ2882" s="807">
        <v>502</v>
      </c>
      <c r="AK2882" s="807">
        <v>12</v>
      </c>
      <c r="AL2882" s="759" t="str">
        <f t="shared" si="89"/>
        <v>Adolescente</v>
      </c>
    </row>
    <row r="2883" spans="1:38" ht="30">
      <c r="A2883" s="806" t="s">
        <v>928</v>
      </c>
      <c r="B2883" s="806" t="s">
        <v>815</v>
      </c>
      <c r="C2883" s="806" t="s">
        <v>783</v>
      </c>
      <c r="D2883" s="806" t="s">
        <v>789</v>
      </c>
      <c r="E2883" s="807">
        <v>424</v>
      </c>
      <c r="P2883" s="806" t="s">
        <v>839</v>
      </c>
      <c r="Q2883" s="807">
        <v>164</v>
      </c>
      <c r="R2883" s="807">
        <v>9</v>
      </c>
      <c r="S2883" s="759" t="str">
        <f t="shared" ref="S2883:S2946" si="90">IF(P2883=0,"",IF(AND(R2883&gt;=0,R2883&lt;=5),"Primera Infancia",IF(AND(R2883&gt;=6,R2883&lt;=11),"Infancia",IF(AND(R2883&gt;=12,R2883&lt;=17),"Adolescente",IF(AND(R2883&gt;=18,R2883&lt;=28),"Juventud",IF(AND(R2883&gt;=29,R2883&lt;=59),"Adulto","Vejez"))))))</f>
        <v>Infancia</v>
      </c>
      <c r="U2883" s="886"/>
      <c r="V2883" s="887"/>
      <c r="W2883" s="887"/>
      <c r="AI2883" s="806" t="s">
        <v>841</v>
      </c>
      <c r="AJ2883" s="807">
        <v>534</v>
      </c>
      <c r="AK2883" s="807">
        <v>13</v>
      </c>
      <c r="AL2883" s="759" t="str">
        <f t="shared" ref="AL2883:AL2946" si="91">IF(AI2883=0,"",IF(AND(AK2883&gt;=0,AK2883&lt;=5),"Primera Infancia",IF(AND(AK2883&gt;=6,AK2883&lt;=11),"Infancia",IF(AND(AK2883&gt;=12,AK2883&lt;=17),"Adolescente",IF(AND(AK2883&gt;=18,AK2883&lt;=28),"Juventud",IF(AND(AK2883&gt;=29,AK2883&lt;=59),"Adulto","Vejez"))))))</f>
        <v>Adolescente</v>
      </c>
    </row>
    <row r="2884" spans="1:38" ht="30">
      <c r="A2884" s="806" t="s">
        <v>928</v>
      </c>
      <c r="B2884" s="806" t="s">
        <v>815</v>
      </c>
      <c r="C2884" s="806" t="s">
        <v>783</v>
      </c>
      <c r="D2884" s="806" t="s">
        <v>784</v>
      </c>
      <c r="E2884" s="807">
        <v>705</v>
      </c>
      <c r="P2884" s="806" t="s">
        <v>839</v>
      </c>
      <c r="Q2884" s="807">
        <v>158</v>
      </c>
      <c r="R2884" s="807">
        <v>10</v>
      </c>
      <c r="S2884" s="759" t="str">
        <f t="shared" si="90"/>
        <v>Infancia</v>
      </c>
      <c r="U2884" s="886"/>
      <c r="V2884" s="887"/>
      <c r="W2884" s="887"/>
      <c r="AI2884" s="806" t="s">
        <v>841</v>
      </c>
      <c r="AJ2884" s="807">
        <v>583</v>
      </c>
      <c r="AK2884" s="807">
        <v>14</v>
      </c>
      <c r="AL2884" s="759" t="str">
        <f t="shared" si="91"/>
        <v>Adolescente</v>
      </c>
    </row>
    <row r="2885" spans="1:38" ht="30">
      <c r="A2885" s="806" t="s">
        <v>928</v>
      </c>
      <c r="B2885" s="806" t="s">
        <v>818</v>
      </c>
      <c r="C2885" s="806" t="s">
        <v>788</v>
      </c>
      <c r="D2885" s="806" t="s">
        <v>784</v>
      </c>
      <c r="E2885" s="807">
        <v>6</v>
      </c>
      <c r="P2885" s="806" t="s">
        <v>839</v>
      </c>
      <c r="Q2885" s="807">
        <v>167</v>
      </c>
      <c r="R2885" s="807">
        <v>11</v>
      </c>
      <c r="S2885" s="759" t="str">
        <f t="shared" si="90"/>
        <v>Infancia</v>
      </c>
      <c r="U2885" s="886"/>
      <c r="V2885" s="887"/>
      <c r="W2885" s="887"/>
      <c r="AI2885" s="806" t="s">
        <v>841</v>
      </c>
      <c r="AJ2885" s="807">
        <v>565</v>
      </c>
      <c r="AK2885" s="807">
        <v>15</v>
      </c>
      <c r="AL2885" s="759" t="str">
        <f t="shared" si="91"/>
        <v>Adolescente</v>
      </c>
    </row>
    <row r="2886" spans="1:38" ht="30">
      <c r="A2886" s="806" t="s">
        <v>928</v>
      </c>
      <c r="B2886" s="806" t="s">
        <v>818</v>
      </c>
      <c r="C2886" s="806" t="s">
        <v>783</v>
      </c>
      <c r="D2886" s="806" t="s">
        <v>789</v>
      </c>
      <c r="E2886" s="807">
        <v>1</v>
      </c>
      <c r="P2886" s="806" t="s">
        <v>839</v>
      </c>
      <c r="Q2886" s="807">
        <v>161</v>
      </c>
      <c r="R2886" s="807">
        <v>12</v>
      </c>
      <c r="S2886" s="759" t="str">
        <f t="shared" si="90"/>
        <v>Adolescente</v>
      </c>
      <c r="U2886" s="886"/>
      <c r="V2886" s="887"/>
      <c r="W2886" s="887"/>
      <c r="AI2886" s="806" t="s">
        <v>841</v>
      </c>
      <c r="AJ2886" s="807">
        <v>561</v>
      </c>
      <c r="AK2886" s="807">
        <v>16</v>
      </c>
      <c r="AL2886" s="759" t="str">
        <f t="shared" si="91"/>
        <v>Adolescente</v>
      </c>
    </row>
    <row r="2887" spans="1:38" ht="30">
      <c r="A2887" s="806" t="s">
        <v>928</v>
      </c>
      <c r="B2887" s="806" t="s">
        <v>818</v>
      </c>
      <c r="C2887" s="806" t="s">
        <v>783</v>
      </c>
      <c r="D2887" s="806" t="s">
        <v>784</v>
      </c>
      <c r="E2887" s="807">
        <v>4</v>
      </c>
      <c r="P2887" s="806" t="s">
        <v>839</v>
      </c>
      <c r="Q2887" s="807">
        <v>179</v>
      </c>
      <c r="R2887" s="807">
        <v>13</v>
      </c>
      <c r="S2887" s="759" t="str">
        <f t="shared" si="90"/>
        <v>Adolescente</v>
      </c>
      <c r="U2887" s="886"/>
      <c r="V2887" s="887"/>
      <c r="W2887" s="887"/>
      <c r="AI2887" s="806" t="s">
        <v>841</v>
      </c>
      <c r="AJ2887" s="807">
        <v>584</v>
      </c>
      <c r="AK2887" s="807">
        <v>17</v>
      </c>
      <c r="AL2887" s="759" t="str">
        <f t="shared" si="91"/>
        <v>Adolescente</v>
      </c>
    </row>
    <row r="2888" spans="1:38" ht="30">
      <c r="A2888" s="806" t="s">
        <v>929</v>
      </c>
      <c r="B2888" s="806" t="s">
        <v>782</v>
      </c>
      <c r="C2888" s="806" t="s">
        <v>788</v>
      </c>
      <c r="D2888" s="806" t="s">
        <v>789</v>
      </c>
      <c r="E2888" s="807">
        <v>1</v>
      </c>
      <c r="P2888" s="806" t="s">
        <v>839</v>
      </c>
      <c r="Q2888" s="807">
        <v>207</v>
      </c>
      <c r="R2888" s="807">
        <v>14</v>
      </c>
      <c r="S2888" s="759" t="str">
        <f t="shared" si="90"/>
        <v>Adolescente</v>
      </c>
      <c r="U2888" s="886"/>
      <c r="V2888" s="887"/>
      <c r="W2888" s="887"/>
      <c r="AI2888" s="806" t="s">
        <v>841</v>
      </c>
      <c r="AJ2888" s="807">
        <v>577</v>
      </c>
      <c r="AK2888" s="807">
        <v>18</v>
      </c>
      <c r="AL2888" s="759" t="str">
        <f t="shared" si="91"/>
        <v>Juventud</v>
      </c>
    </row>
    <row r="2889" spans="1:38" ht="30">
      <c r="A2889" s="806" t="s">
        <v>929</v>
      </c>
      <c r="B2889" s="806" t="s">
        <v>782</v>
      </c>
      <c r="C2889" s="806" t="s">
        <v>788</v>
      </c>
      <c r="D2889" s="806" t="s">
        <v>784</v>
      </c>
      <c r="E2889" s="807">
        <v>5</v>
      </c>
      <c r="P2889" s="806" t="s">
        <v>839</v>
      </c>
      <c r="Q2889" s="807">
        <v>195</v>
      </c>
      <c r="R2889" s="807">
        <v>15</v>
      </c>
      <c r="S2889" s="759" t="str">
        <f t="shared" si="90"/>
        <v>Adolescente</v>
      </c>
      <c r="U2889" s="886"/>
      <c r="V2889" s="887"/>
      <c r="W2889" s="887"/>
      <c r="AI2889" s="806" t="s">
        <v>841</v>
      </c>
      <c r="AJ2889" s="807">
        <v>557</v>
      </c>
      <c r="AK2889" s="807">
        <v>19</v>
      </c>
      <c r="AL2889" s="759" t="str">
        <f t="shared" si="91"/>
        <v>Juventud</v>
      </c>
    </row>
    <row r="2890" spans="1:38" ht="30">
      <c r="A2890" s="806" t="s">
        <v>929</v>
      </c>
      <c r="B2890" s="806" t="s">
        <v>782</v>
      </c>
      <c r="C2890" s="806" t="s">
        <v>783</v>
      </c>
      <c r="D2890" s="806" t="s">
        <v>789</v>
      </c>
      <c r="E2890" s="807">
        <v>5</v>
      </c>
      <c r="P2890" s="806" t="s">
        <v>839</v>
      </c>
      <c r="Q2890" s="807">
        <v>237</v>
      </c>
      <c r="R2890" s="807">
        <v>16</v>
      </c>
      <c r="S2890" s="759" t="str">
        <f t="shared" si="90"/>
        <v>Adolescente</v>
      </c>
      <c r="U2890" s="886"/>
      <c r="V2890" s="887"/>
      <c r="W2890" s="887"/>
      <c r="AI2890" s="806" t="s">
        <v>841</v>
      </c>
      <c r="AJ2890" s="807">
        <v>592</v>
      </c>
      <c r="AK2890" s="807">
        <v>20</v>
      </c>
      <c r="AL2890" s="759" t="str">
        <f t="shared" si="91"/>
        <v>Juventud</v>
      </c>
    </row>
    <row r="2891" spans="1:38" ht="30">
      <c r="A2891" s="806" t="s">
        <v>929</v>
      </c>
      <c r="B2891" s="806" t="s">
        <v>782</v>
      </c>
      <c r="C2891" s="806" t="s">
        <v>783</v>
      </c>
      <c r="D2891" s="806" t="s">
        <v>784</v>
      </c>
      <c r="E2891" s="807">
        <v>2</v>
      </c>
      <c r="P2891" s="806" t="s">
        <v>839</v>
      </c>
      <c r="Q2891" s="807">
        <v>238</v>
      </c>
      <c r="R2891" s="807">
        <v>17</v>
      </c>
      <c r="S2891" s="759" t="str">
        <f t="shared" si="90"/>
        <v>Adolescente</v>
      </c>
      <c r="U2891" s="886"/>
      <c r="V2891" s="887"/>
      <c r="W2891" s="887"/>
      <c r="AI2891" s="806" t="s">
        <v>841</v>
      </c>
      <c r="AJ2891" s="807">
        <v>655</v>
      </c>
      <c r="AK2891" s="807">
        <v>21</v>
      </c>
      <c r="AL2891" s="759" t="str">
        <f t="shared" si="91"/>
        <v>Juventud</v>
      </c>
    </row>
    <row r="2892" spans="1:38" ht="15">
      <c r="A2892" s="806" t="s">
        <v>929</v>
      </c>
      <c r="B2892" s="806" t="s">
        <v>662</v>
      </c>
      <c r="C2892" s="806" t="s">
        <v>788</v>
      </c>
      <c r="D2892" s="806" t="s">
        <v>789</v>
      </c>
      <c r="E2892" s="807">
        <v>726</v>
      </c>
      <c r="P2892" s="806" t="s">
        <v>839</v>
      </c>
      <c r="Q2892" s="807">
        <v>185</v>
      </c>
      <c r="R2892" s="807">
        <v>18</v>
      </c>
      <c r="S2892" s="759" t="str">
        <f t="shared" si="90"/>
        <v>Juventud</v>
      </c>
      <c r="U2892" s="886"/>
      <c r="V2892" s="887"/>
      <c r="W2892" s="887"/>
      <c r="AI2892" s="806" t="s">
        <v>841</v>
      </c>
      <c r="AJ2892" s="807">
        <v>592</v>
      </c>
      <c r="AK2892" s="807">
        <v>22</v>
      </c>
      <c r="AL2892" s="759" t="str">
        <f t="shared" si="91"/>
        <v>Juventud</v>
      </c>
    </row>
    <row r="2893" spans="1:38" ht="15">
      <c r="A2893" s="806" t="s">
        <v>929</v>
      </c>
      <c r="B2893" s="806" t="s">
        <v>662</v>
      </c>
      <c r="C2893" s="806" t="s">
        <v>788</v>
      </c>
      <c r="D2893" s="806" t="s">
        <v>784</v>
      </c>
      <c r="E2893" s="807">
        <v>1003</v>
      </c>
      <c r="P2893" s="806" t="s">
        <v>839</v>
      </c>
      <c r="Q2893" s="807">
        <v>167</v>
      </c>
      <c r="R2893" s="807">
        <v>19</v>
      </c>
      <c r="S2893" s="759" t="str">
        <f t="shared" si="90"/>
        <v>Juventud</v>
      </c>
      <c r="U2893" s="886"/>
      <c r="V2893" s="887"/>
      <c r="W2893" s="887"/>
      <c r="AI2893" s="806" t="s">
        <v>841</v>
      </c>
      <c r="AJ2893" s="807">
        <v>537</v>
      </c>
      <c r="AK2893" s="807">
        <v>23</v>
      </c>
      <c r="AL2893" s="759" t="str">
        <f t="shared" si="91"/>
        <v>Juventud</v>
      </c>
    </row>
    <row r="2894" spans="1:38" ht="15">
      <c r="A2894" s="806" t="s">
        <v>929</v>
      </c>
      <c r="B2894" s="806" t="s">
        <v>662</v>
      </c>
      <c r="C2894" s="806" t="s">
        <v>783</v>
      </c>
      <c r="D2894" s="806" t="s">
        <v>789</v>
      </c>
      <c r="E2894" s="807">
        <v>616</v>
      </c>
      <c r="P2894" s="806" t="s">
        <v>839</v>
      </c>
      <c r="Q2894" s="807">
        <v>166</v>
      </c>
      <c r="R2894" s="807">
        <v>20</v>
      </c>
      <c r="S2894" s="759" t="str">
        <f t="shared" si="90"/>
        <v>Juventud</v>
      </c>
      <c r="U2894" s="886"/>
      <c r="V2894" s="887"/>
      <c r="W2894" s="887"/>
      <c r="AI2894" s="806" t="s">
        <v>841</v>
      </c>
      <c r="AJ2894" s="807">
        <v>555</v>
      </c>
      <c r="AK2894" s="807">
        <v>24</v>
      </c>
      <c r="AL2894" s="759" t="str">
        <f t="shared" si="91"/>
        <v>Juventud</v>
      </c>
    </row>
    <row r="2895" spans="1:38" ht="15">
      <c r="A2895" s="806" t="s">
        <v>929</v>
      </c>
      <c r="B2895" s="806" t="s">
        <v>662</v>
      </c>
      <c r="C2895" s="806" t="s">
        <v>783</v>
      </c>
      <c r="D2895" s="806" t="s">
        <v>784</v>
      </c>
      <c r="E2895" s="807">
        <v>840</v>
      </c>
      <c r="P2895" s="806" t="s">
        <v>839</v>
      </c>
      <c r="Q2895" s="807">
        <v>153</v>
      </c>
      <c r="R2895" s="807">
        <v>21</v>
      </c>
      <c r="S2895" s="759" t="str">
        <f t="shared" si="90"/>
        <v>Juventud</v>
      </c>
      <c r="U2895" s="886"/>
      <c r="V2895" s="887"/>
      <c r="W2895" s="887"/>
      <c r="AI2895" s="806" t="s">
        <v>841</v>
      </c>
      <c r="AJ2895" s="807">
        <v>475</v>
      </c>
      <c r="AK2895" s="807">
        <v>25</v>
      </c>
      <c r="AL2895" s="759" t="str">
        <f t="shared" si="91"/>
        <v>Juventud</v>
      </c>
    </row>
    <row r="2896" spans="1:38" ht="15">
      <c r="A2896" s="806" t="s">
        <v>929</v>
      </c>
      <c r="B2896" s="806" t="s">
        <v>666</v>
      </c>
      <c r="C2896" s="806" t="s">
        <v>788</v>
      </c>
      <c r="D2896" s="806" t="s">
        <v>789</v>
      </c>
      <c r="E2896" s="807">
        <v>495</v>
      </c>
      <c r="P2896" s="806" t="s">
        <v>839</v>
      </c>
      <c r="Q2896" s="807">
        <v>155</v>
      </c>
      <c r="R2896" s="807">
        <v>22</v>
      </c>
      <c r="S2896" s="759" t="str">
        <f t="shared" si="90"/>
        <v>Juventud</v>
      </c>
      <c r="U2896" s="886"/>
      <c r="V2896" s="887"/>
      <c r="W2896" s="887"/>
      <c r="AI2896" s="806" t="s">
        <v>841</v>
      </c>
      <c r="AJ2896" s="807">
        <v>493</v>
      </c>
      <c r="AK2896" s="807">
        <v>26</v>
      </c>
      <c r="AL2896" s="759" t="str">
        <f t="shared" si="91"/>
        <v>Juventud</v>
      </c>
    </row>
    <row r="2897" spans="1:38" ht="15">
      <c r="A2897" s="806" t="s">
        <v>929</v>
      </c>
      <c r="B2897" s="806" t="s">
        <v>666</v>
      </c>
      <c r="C2897" s="806" t="s">
        <v>788</v>
      </c>
      <c r="D2897" s="806" t="s">
        <v>784</v>
      </c>
      <c r="E2897" s="807">
        <v>527</v>
      </c>
      <c r="P2897" s="806" t="s">
        <v>839</v>
      </c>
      <c r="Q2897" s="807">
        <v>161</v>
      </c>
      <c r="R2897" s="807">
        <v>23</v>
      </c>
      <c r="S2897" s="759" t="str">
        <f t="shared" si="90"/>
        <v>Juventud</v>
      </c>
      <c r="U2897" s="886"/>
      <c r="V2897" s="887"/>
      <c r="W2897" s="887"/>
      <c r="AI2897" s="806" t="s">
        <v>841</v>
      </c>
      <c r="AJ2897" s="807">
        <v>528</v>
      </c>
      <c r="AK2897" s="807">
        <v>27</v>
      </c>
      <c r="AL2897" s="759" t="str">
        <f t="shared" si="91"/>
        <v>Juventud</v>
      </c>
    </row>
    <row r="2898" spans="1:38" ht="15">
      <c r="A2898" s="806" t="s">
        <v>929</v>
      </c>
      <c r="B2898" s="806" t="s">
        <v>666</v>
      </c>
      <c r="C2898" s="806" t="s">
        <v>783</v>
      </c>
      <c r="D2898" s="806" t="s">
        <v>789</v>
      </c>
      <c r="E2898" s="807">
        <v>386</v>
      </c>
      <c r="P2898" s="806" t="s">
        <v>839</v>
      </c>
      <c r="Q2898" s="807">
        <v>140</v>
      </c>
      <c r="R2898" s="807">
        <v>24</v>
      </c>
      <c r="S2898" s="759" t="str">
        <f t="shared" si="90"/>
        <v>Juventud</v>
      </c>
      <c r="U2898" s="886"/>
      <c r="V2898" s="887"/>
      <c r="W2898" s="887"/>
      <c r="AI2898" s="806" t="s">
        <v>841</v>
      </c>
      <c r="AJ2898" s="807">
        <v>515</v>
      </c>
      <c r="AK2898" s="807">
        <v>28</v>
      </c>
      <c r="AL2898" s="759" t="str">
        <f t="shared" si="91"/>
        <v>Juventud</v>
      </c>
    </row>
    <row r="2899" spans="1:38" ht="15">
      <c r="A2899" s="806" t="s">
        <v>929</v>
      </c>
      <c r="B2899" s="806" t="s">
        <v>666</v>
      </c>
      <c r="C2899" s="806" t="s">
        <v>783</v>
      </c>
      <c r="D2899" s="806" t="s">
        <v>784</v>
      </c>
      <c r="E2899" s="807">
        <v>404</v>
      </c>
      <c r="P2899" s="806" t="s">
        <v>839</v>
      </c>
      <c r="Q2899" s="807">
        <v>136</v>
      </c>
      <c r="R2899" s="807">
        <v>25</v>
      </c>
      <c r="S2899" s="759" t="str">
        <f t="shared" si="90"/>
        <v>Juventud</v>
      </c>
      <c r="U2899" s="886"/>
      <c r="V2899" s="887"/>
      <c r="W2899" s="887"/>
      <c r="AI2899" s="806" t="s">
        <v>841</v>
      </c>
      <c r="AJ2899" s="807">
        <v>527</v>
      </c>
      <c r="AK2899" s="807">
        <v>29</v>
      </c>
      <c r="AL2899" s="759" t="str">
        <f t="shared" si="91"/>
        <v>Adulto</v>
      </c>
    </row>
    <row r="2900" spans="1:38" ht="15">
      <c r="A2900" s="806" t="s">
        <v>929</v>
      </c>
      <c r="B2900" s="806" t="s">
        <v>787</v>
      </c>
      <c r="C2900" s="806" t="s">
        <v>783</v>
      </c>
      <c r="D2900" s="806" t="s">
        <v>789</v>
      </c>
      <c r="E2900" s="807">
        <v>2</v>
      </c>
      <c r="P2900" s="806" t="s">
        <v>839</v>
      </c>
      <c r="Q2900" s="807">
        <v>161</v>
      </c>
      <c r="R2900" s="807">
        <v>26</v>
      </c>
      <c r="S2900" s="759" t="str">
        <f t="shared" si="90"/>
        <v>Juventud</v>
      </c>
      <c r="U2900" s="886"/>
      <c r="V2900" s="887"/>
      <c r="W2900" s="887"/>
      <c r="AI2900" s="806" t="s">
        <v>841</v>
      </c>
      <c r="AJ2900" s="807">
        <v>496</v>
      </c>
      <c r="AK2900" s="807">
        <v>30</v>
      </c>
      <c r="AL2900" s="759" t="str">
        <f t="shared" si="91"/>
        <v>Adulto</v>
      </c>
    </row>
    <row r="2901" spans="1:38" ht="15">
      <c r="A2901" s="806" t="s">
        <v>929</v>
      </c>
      <c r="B2901" s="806" t="s">
        <v>787</v>
      </c>
      <c r="C2901" s="806" t="s">
        <v>783</v>
      </c>
      <c r="D2901" s="806" t="s">
        <v>784</v>
      </c>
      <c r="E2901" s="807">
        <v>1</v>
      </c>
      <c r="P2901" s="806" t="s">
        <v>839</v>
      </c>
      <c r="Q2901" s="807">
        <v>129</v>
      </c>
      <c r="R2901" s="807">
        <v>27</v>
      </c>
      <c r="S2901" s="759" t="str">
        <f t="shared" si="90"/>
        <v>Juventud</v>
      </c>
      <c r="U2901" s="886"/>
      <c r="V2901" s="887"/>
      <c r="W2901" s="887"/>
      <c r="AI2901" s="806" t="s">
        <v>841</v>
      </c>
      <c r="AJ2901" s="807">
        <v>534</v>
      </c>
      <c r="AK2901" s="807">
        <v>31</v>
      </c>
      <c r="AL2901" s="759" t="str">
        <f t="shared" si="91"/>
        <v>Adulto</v>
      </c>
    </row>
    <row r="2902" spans="1:38" ht="15">
      <c r="A2902" s="806" t="s">
        <v>929</v>
      </c>
      <c r="B2902" s="806" t="s">
        <v>815</v>
      </c>
      <c r="C2902" s="806" t="s">
        <v>788</v>
      </c>
      <c r="D2902" s="806" t="s">
        <v>789</v>
      </c>
      <c r="E2902" s="807">
        <v>150</v>
      </c>
      <c r="P2902" s="806" t="s">
        <v>839</v>
      </c>
      <c r="Q2902" s="807">
        <v>150</v>
      </c>
      <c r="R2902" s="807">
        <v>28</v>
      </c>
      <c r="S2902" s="759" t="str">
        <f t="shared" si="90"/>
        <v>Juventud</v>
      </c>
      <c r="U2902" s="886"/>
      <c r="V2902" s="887"/>
      <c r="W2902" s="887"/>
      <c r="AI2902" s="806" t="s">
        <v>841</v>
      </c>
      <c r="AJ2902" s="807">
        <v>521</v>
      </c>
      <c r="AK2902" s="807">
        <v>32</v>
      </c>
      <c r="AL2902" s="759" t="str">
        <f t="shared" si="91"/>
        <v>Adulto</v>
      </c>
    </row>
    <row r="2903" spans="1:38" ht="15">
      <c r="A2903" s="806" t="s">
        <v>929</v>
      </c>
      <c r="B2903" s="806" t="s">
        <v>815</v>
      </c>
      <c r="C2903" s="806" t="s">
        <v>788</v>
      </c>
      <c r="D2903" s="806" t="s">
        <v>784</v>
      </c>
      <c r="E2903" s="807">
        <v>179</v>
      </c>
      <c r="P2903" s="806" t="s">
        <v>839</v>
      </c>
      <c r="Q2903" s="807">
        <v>113</v>
      </c>
      <c r="R2903" s="807">
        <v>29</v>
      </c>
      <c r="S2903" s="759" t="str">
        <f t="shared" si="90"/>
        <v>Adulto</v>
      </c>
      <c r="U2903" s="886"/>
      <c r="V2903" s="887"/>
      <c r="W2903" s="887"/>
      <c r="AI2903" s="806" t="s">
        <v>841</v>
      </c>
      <c r="AJ2903" s="807">
        <v>507</v>
      </c>
      <c r="AK2903" s="807">
        <v>33</v>
      </c>
      <c r="AL2903" s="759" t="str">
        <f t="shared" si="91"/>
        <v>Adulto</v>
      </c>
    </row>
    <row r="2904" spans="1:38" ht="15">
      <c r="A2904" s="806" t="s">
        <v>929</v>
      </c>
      <c r="B2904" s="806" t="s">
        <v>815</v>
      </c>
      <c r="C2904" s="806" t="s">
        <v>783</v>
      </c>
      <c r="D2904" s="806" t="s">
        <v>789</v>
      </c>
      <c r="E2904" s="807">
        <v>106</v>
      </c>
      <c r="P2904" s="806" t="s">
        <v>839</v>
      </c>
      <c r="Q2904" s="807">
        <v>144</v>
      </c>
      <c r="R2904" s="807">
        <v>30</v>
      </c>
      <c r="S2904" s="759" t="str">
        <f t="shared" si="90"/>
        <v>Adulto</v>
      </c>
      <c r="U2904" s="886"/>
      <c r="V2904" s="887"/>
      <c r="W2904" s="887"/>
      <c r="AI2904" s="806" t="s">
        <v>841</v>
      </c>
      <c r="AJ2904" s="807">
        <v>540</v>
      </c>
      <c r="AK2904" s="807">
        <v>34</v>
      </c>
      <c r="AL2904" s="759" t="str">
        <f t="shared" si="91"/>
        <v>Adulto</v>
      </c>
    </row>
    <row r="2905" spans="1:38" ht="15">
      <c r="A2905" s="806" t="s">
        <v>929</v>
      </c>
      <c r="B2905" s="806" t="s">
        <v>815</v>
      </c>
      <c r="C2905" s="806" t="s">
        <v>783</v>
      </c>
      <c r="D2905" s="806" t="s">
        <v>784</v>
      </c>
      <c r="E2905" s="807">
        <v>148</v>
      </c>
      <c r="P2905" s="806" t="s">
        <v>839</v>
      </c>
      <c r="Q2905" s="807">
        <v>138</v>
      </c>
      <c r="R2905" s="807">
        <v>31</v>
      </c>
      <c r="S2905" s="759" t="str">
        <f t="shared" si="90"/>
        <v>Adulto</v>
      </c>
      <c r="U2905" s="886"/>
      <c r="V2905" s="887"/>
      <c r="W2905" s="887"/>
      <c r="AI2905" s="806" t="s">
        <v>841</v>
      </c>
      <c r="AJ2905" s="807">
        <v>478</v>
      </c>
      <c r="AK2905" s="807">
        <v>35</v>
      </c>
      <c r="AL2905" s="759" t="str">
        <f t="shared" si="91"/>
        <v>Adulto</v>
      </c>
    </row>
    <row r="2906" spans="1:38" ht="15">
      <c r="A2906" s="806" t="s">
        <v>929</v>
      </c>
      <c r="B2906" s="806" t="s">
        <v>818</v>
      </c>
      <c r="C2906" s="806" t="s">
        <v>783</v>
      </c>
      <c r="D2906" s="806" t="s">
        <v>789</v>
      </c>
      <c r="E2906" s="807">
        <v>3</v>
      </c>
      <c r="P2906" s="806" t="s">
        <v>839</v>
      </c>
      <c r="Q2906" s="807">
        <v>136</v>
      </c>
      <c r="R2906" s="807">
        <v>32</v>
      </c>
      <c r="S2906" s="759" t="str">
        <f t="shared" si="90"/>
        <v>Adulto</v>
      </c>
      <c r="U2906" s="886"/>
      <c r="V2906" s="887"/>
      <c r="W2906" s="887"/>
      <c r="AI2906" s="806" t="s">
        <v>841</v>
      </c>
      <c r="AJ2906" s="807">
        <v>488</v>
      </c>
      <c r="AK2906" s="807">
        <v>36</v>
      </c>
      <c r="AL2906" s="759" t="str">
        <f t="shared" si="91"/>
        <v>Adulto</v>
      </c>
    </row>
    <row r="2907" spans="1:38" ht="15">
      <c r="A2907" s="806" t="s">
        <v>929</v>
      </c>
      <c r="B2907" s="806" t="s">
        <v>818</v>
      </c>
      <c r="C2907" s="806" t="s">
        <v>783</v>
      </c>
      <c r="D2907" s="806" t="s">
        <v>784</v>
      </c>
      <c r="E2907" s="807">
        <v>4</v>
      </c>
      <c r="P2907" s="806" t="s">
        <v>839</v>
      </c>
      <c r="Q2907" s="807">
        <v>116</v>
      </c>
      <c r="R2907" s="807">
        <v>33</v>
      </c>
      <c r="S2907" s="759" t="str">
        <f t="shared" si="90"/>
        <v>Adulto</v>
      </c>
      <c r="U2907" s="886"/>
      <c r="V2907" s="887"/>
      <c r="W2907" s="887"/>
      <c r="AI2907" s="806" t="s">
        <v>841</v>
      </c>
      <c r="AJ2907" s="807">
        <v>463</v>
      </c>
      <c r="AK2907" s="807">
        <v>37</v>
      </c>
      <c r="AL2907" s="759" t="str">
        <f t="shared" si="91"/>
        <v>Adulto</v>
      </c>
    </row>
    <row r="2908" spans="1:38" ht="15">
      <c r="A2908" s="806" t="s">
        <v>930</v>
      </c>
      <c r="B2908" s="806" t="s">
        <v>782</v>
      </c>
      <c r="C2908" s="806" t="s">
        <v>788</v>
      </c>
      <c r="D2908" s="806" t="s">
        <v>789</v>
      </c>
      <c r="E2908" s="807">
        <v>2</v>
      </c>
      <c r="P2908" s="806" t="s">
        <v>839</v>
      </c>
      <c r="Q2908" s="807">
        <v>120</v>
      </c>
      <c r="R2908" s="807">
        <v>34</v>
      </c>
      <c r="S2908" s="759" t="str">
        <f t="shared" si="90"/>
        <v>Adulto</v>
      </c>
      <c r="U2908" s="886"/>
      <c r="V2908" s="887"/>
      <c r="W2908" s="887"/>
      <c r="AI2908" s="806" t="s">
        <v>841</v>
      </c>
      <c r="AJ2908" s="807">
        <v>448</v>
      </c>
      <c r="AK2908" s="807">
        <v>38</v>
      </c>
      <c r="AL2908" s="759" t="str">
        <f t="shared" si="91"/>
        <v>Adulto</v>
      </c>
    </row>
    <row r="2909" spans="1:38" ht="15">
      <c r="A2909" s="806" t="s">
        <v>930</v>
      </c>
      <c r="B2909" s="806" t="s">
        <v>662</v>
      </c>
      <c r="C2909" s="806" t="s">
        <v>788</v>
      </c>
      <c r="D2909" s="806" t="s">
        <v>789</v>
      </c>
      <c r="E2909" s="807">
        <v>250</v>
      </c>
      <c r="P2909" s="806" t="s">
        <v>839</v>
      </c>
      <c r="Q2909" s="807">
        <v>124</v>
      </c>
      <c r="R2909" s="807">
        <v>35</v>
      </c>
      <c r="S2909" s="759" t="str">
        <f t="shared" si="90"/>
        <v>Adulto</v>
      </c>
      <c r="U2909" s="886"/>
      <c r="V2909" s="887"/>
      <c r="W2909" s="887"/>
      <c r="AI2909" s="806" t="s">
        <v>841</v>
      </c>
      <c r="AJ2909" s="807">
        <v>440</v>
      </c>
      <c r="AK2909" s="807">
        <v>39</v>
      </c>
      <c r="AL2909" s="759" t="str">
        <f t="shared" si="91"/>
        <v>Adulto</v>
      </c>
    </row>
    <row r="2910" spans="1:38" ht="15">
      <c r="A2910" s="806" t="s">
        <v>930</v>
      </c>
      <c r="B2910" s="806" t="s">
        <v>662</v>
      </c>
      <c r="C2910" s="806" t="s">
        <v>788</v>
      </c>
      <c r="D2910" s="806" t="s">
        <v>784</v>
      </c>
      <c r="E2910" s="807">
        <v>866</v>
      </c>
      <c r="P2910" s="806" t="s">
        <v>839</v>
      </c>
      <c r="Q2910" s="807">
        <v>100</v>
      </c>
      <c r="R2910" s="807">
        <v>36</v>
      </c>
      <c r="S2910" s="759" t="str">
        <f t="shared" si="90"/>
        <v>Adulto</v>
      </c>
      <c r="U2910" s="886"/>
      <c r="V2910" s="887"/>
      <c r="W2910" s="887"/>
      <c r="AI2910" s="806" t="s">
        <v>841</v>
      </c>
      <c r="AJ2910" s="807">
        <v>482</v>
      </c>
      <c r="AK2910" s="807">
        <v>40</v>
      </c>
      <c r="AL2910" s="759" t="str">
        <f t="shared" si="91"/>
        <v>Adulto</v>
      </c>
    </row>
    <row r="2911" spans="1:38" ht="15">
      <c r="A2911" s="806" t="s">
        <v>930</v>
      </c>
      <c r="B2911" s="806" t="s">
        <v>662</v>
      </c>
      <c r="C2911" s="806" t="s">
        <v>783</v>
      </c>
      <c r="D2911" s="806" t="s">
        <v>789</v>
      </c>
      <c r="E2911" s="807">
        <v>310</v>
      </c>
      <c r="P2911" s="806" t="s">
        <v>839</v>
      </c>
      <c r="Q2911" s="807">
        <v>124</v>
      </c>
      <c r="R2911" s="807">
        <v>37</v>
      </c>
      <c r="S2911" s="759" t="str">
        <f t="shared" si="90"/>
        <v>Adulto</v>
      </c>
      <c r="U2911" s="886"/>
      <c r="V2911" s="887"/>
      <c r="W2911" s="887"/>
      <c r="AI2911" s="806" t="s">
        <v>841</v>
      </c>
      <c r="AJ2911" s="807">
        <v>452</v>
      </c>
      <c r="AK2911" s="807">
        <v>41</v>
      </c>
      <c r="AL2911" s="759" t="str">
        <f t="shared" si="91"/>
        <v>Adulto</v>
      </c>
    </row>
    <row r="2912" spans="1:38" ht="15">
      <c r="A2912" s="806" t="s">
        <v>930</v>
      </c>
      <c r="B2912" s="806" t="s">
        <v>662</v>
      </c>
      <c r="C2912" s="806" t="s">
        <v>783</v>
      </c>
      <c r="D2912" s="806" t="s">
        <v>784</v>
      </c>
      <c r="E2912" s="807">
        <v>965</v>
      </c>
      <c r="P2912" s="806" t="s">
        <v>839</v>
      </c>
      <c r="Q2912" s="807">
        <v>119</v>
      </c>
      <c r="R2912" s="807">
        <v>38</v>
      </c>
      <c r="S2912" s="759" t="str">
        <f t="shared" si="90"/>
        <v>Adulto</v>
      </c>
      <c r="U2912" s="886"/>
      <c r="V2912" s="887"/>
      <c r="W2912" s="887"/>
      <c r="AI2912" s="806" t="s">
        <v>841</v>
      </c>
      <c r="AJ2912" s="807">
        <v>440</v>
      </c>
      <c r="AK2912" s="807">
        <v>42</v>
      </c>
      <c r="AL2912" s="759" t="str">
        <f t="shared" si="91"/>
        <v>Adulto</v>
      </c>
    </row>
    <row r="2913" spans="1:38" ht="15">
      <c r="A2913" s="806" t="s">
        <v>930</v>
      </c>
      <c r="B2913" s="806" t="s">
        <v>666</v>
      </c>
      <c r="C2913" s="806" t="s">
        <v>788</v>
      </c>
      <c r="D2913" s="806" t="s">
        <v>784</v>
      </c>
      <c r="E2913" s="807">
        <v>18</v>
      </c>
      <c r="P2913" s="806" t="s">
        <v>839</v>
      </c>
      <c r="Q2913" s="807">
        <v>137</v>
      </c>
      <c r="R2913" s="807">
        <v>39</v>
      </c>
      <c r="S2913" s="759" t="str">
        <f t="shared" si="90"/>
        <v>Adulto</v>
      </c>
      <c r="U2913" s="886"/>
      <c r="V2913" s="887"/>
      <c r="W2913" s="887"/>
      <c r="AI2913" s="806" t="s">
        <v>841</v>
      </c>
      <c r="AJ2913" s="807">
        <v>397</v>
      </c>
      <c r="AK2913" s="807">
        <v>43</v>
      </c>
      <c r="AL2913" s="759" t="str">
        <f t="shared" si="91"/>
        <v>Adulto</v>
      </c>
    </row>
    <row r="2914" spans="1:38" ht="15">
      <c r="A2914" s="806" t="s">
        <v>930</v>
      </c>
      <c r="B2914" s="806" t="s">
        <v>666</v>
      </c>
      <c r="C2914" s="806" t="s">
        <v>783</v>
      </c>
      <c r="D2914" s="806" t="s">
        <v>789</v>
      </c>
      <c r="E2914" s="807">
        <v>4</v>
      </c>
      <c r="P2914" s="806" t="s">
        <v>839</v>
      </c>
      <c r="Q2914" s="807">
        <v>135</v>
      </c>
      <c r="R2914" s="807">
        <v>40</v>
      </c>
      <c r="S2914" s="759" t="str">
        <f t="shared" si="90"/>
        <v>Adulto</v>
      </c>
      <c r="U2914" s="886"/>
      <c r="V2914" s="887"/>
      <c r="W2914" s="887"/>
      <c r="AI2914" s="806" t="s">
        <v>841</v>
      </c>
      <c r="AJ2914" s="807">
        <v>327</v>
      </c>
      <c r="AK2914" s="807">
        <v>44</v>
      </c>
      <c r="AL2914" s="759" t="str">
        <f t="shared" si="91"/>
        <v>Adulto</v>
      </c>
    </row>
    <row r="2915" spans="1:38" ht="15">
      <c r="A2915" s="806" t="s">
        <v>930</v>
      </c>
      <c r="B2915" s="806" t="s">
        <v>666</v>
      </c>
      <c r="C2915" s="806" t="s">
        <v>783</v>
      </c>
      <c r="D2915" s="806" t="s">
        <v>784</v>
      </c>
      <c r="E2915" s="807">
        <v>15</v>
      </c>
      <c r="P2915" s="806" t="s">
        <v>839</v>
      </c>
      <c r="Q2915" s="807">
        <v>120</v>
      </c>
      <c r="R2915" s="807">
        <v>41</v>
      </c>
      <c r="S2915" s="759" t="str">
        <f t="shared" si="90"/>
        <v>Adulto</v>
      </c>
      <c r="U2915" s="886"/>
      <c r="V2915" s="887"/>
      <c r="W2915" s="887"/>
      <c r="AI2915" s="806" t="s">
        <v>841</v>
      </c>
      <c r="AJ2915" s="807">
        <v>338</v>
      </c>
      <c r="AK2915" s="807">
        <v>45</v>
      </c>
      <c r="AL2915" s="759" t="str">
        <f t="shared" si="91"/>
        <v>Adulto</v>
      </c>
    </row>
    <row r="2916" spans="1:38" ht="15">
      <c r="A2916" s="806" t="s">
        <v>930</v>
      </c>
      <c r="B2916" s="806" t="s">
        <v>669</v>
      </c>
      <c r="C2916" s="806" t="s">
        <v>788</v>
      </c>
      <c r="D2916" s="806" t="s">
        <v>789</v>
      </c>
      <c r="E2916" s="807">
        <v>36</v>
      </c>
      <c r="P2916" s="806" t="s">
        <v>839</v>
      </c>
      <c r="Q2916" s="807">
        <v>141</v>
      </c>
      <c r="R2916" s="807">
        <v>42</v>
      </c>
      <c r="S2916" s="759" t="str">
        <f t="shared" si="90"/>
        <v>Adulto</v>
      </c>
      <c r="U2916" s="886"/>
      <c r="V2916" s="887"/>
      <c r="W2916" s="887"/>
      <c r="AI2916" s="806" t="s">
        <v>841</v>
      </c>
      <c r="AJ2916" s="807">
        <v>339</v>
      </c>
      <c r="AK2916" s="807">
        <v>46</v>
      </c>
      <c r="AL2916" s="759" t="str">
        <f t="shared" si="91"/>
        <v>Adulto</v>
      </c>
    </row>
    <row r="2917" spans="1:38" ht="15">
      <c r="A2917" s="806" t="s">
        <v>930</v>
      </c>
      <c r="B2917" s="806" t="s">
        <v>669</v>
      </c>
      <c r="C2917" s="806" t="s">
        <v>783</v>
      </c>
      <c r="D2917" s="806" t="s">
        <v>789</v>
      </c>
      <c r="E2917" s="807">
        <v>28</v>
      </c>
      <c r="P2917" s="806" t="s">
        <v>839</v>
      </c>
      <c r="Q2917" s="807">
        <v>114</v>
      </c>
      <c r="R2917" s="807">
        <v>43</v>
      </c>
      <c r="S2917" s="759" t="str">
        <f t="shared" si="90"/>
        <v>Adulto</v>
      </c>
      <c r="U2917" s="886"/>
      <c r="V2917" s="887"/>
      <c r="W2917" s="887"/>
      <c r="AI2917" s="806" t="s">
        <v>841</v>
      </c>
      <c r="AJ2917" s="807">
        <v>299</v>
      </c>
      <c r="AK2917" s="807">
        <v>47</v>
      </c>
      <c r="AL2917" s="759" t="str">
        <f t="shared" si="91"/>
        <v>Adulto</v>
      </c>
    </row>
    <row r="2918" spans="1:38" ht="15">
      <c r="A2918" s="806" t="s">
        <v>930</v>
      </c>
      <c r="B2918" s="806" t="s">
        <v>669</v>
      </c>
      <c r="C2918" s="806" t="s">
        <v>783</v>
      </c>
      <c r="D2918" s="806" t="s">
        <v>784</v>
      </c>
      <c r="E2918" s="807">
        <v>1</v>
      </c>
      <c r="P2918" s="806" t="s">
        <v>839</v>
      </c>
      <c r="Q2918" s="807">
        <v>124</v>
      </c>
      <c r="R2918" s="807">
        <v>44</v>
      </c>
      <c r="S2918" s="759" t="str">
        <f t="shared" si="90"/>
        <v>Adulto</v>
      </c>
      <c r="U2918" s="886"/>
      <c r="V2918" s="887"/>
      <c r="W2918" s="887"/>
      <c r="AI2918" s="806" t="s">
        <v>841</v>
      </c>
      <c r="AJ2918" s="807">
        <v>273</v>
      </c>
      <c r="AK2918" s="807">
        <v>48</v>
      </c>
      <c r="AL2918" s="759" t="str">
        <f t="shared" si="91"/>
        <v>Adulto</v>
      </c>
    </row>
    <row r="2919" spans="1:38" ht="15">
      <c r="A2919" s="806" t="s">
        <v>930</v>
      </c>
      <c r="B2919" s="806" t="s">
        <v>787</v>
      </c>
      <c r="C2919" s="806" t="s">
        <v>788</v>
      </c>
      <c r="D2919" s="806" t="s">
        <v>789</v>
      </c>
      <c r="E2919" s="807">
        <v>7</v>
      </c>
      <c r="P2919" s="806" t="s">
        <v>839</v>
      </c>
      <c r="Q2919" s="807">
        <v>115</v>
      </c>
      <c r="R2919" s="807">
        <v>45</v>
      </c>
      <c r="S2919" s="759" t="str">
        <f t="shared" si="90"/>
        <v>Adulto</v>
      </c>
      <c r="U2919" s="886"/>
      <c r="V2919" s="887"/>
      <c r="W2919" s="887"/>
      <c r="AI2919" s="806" t="s">
        <v>841</v>
      </c>
      <c r="AJ2919" s="807">
        <v>313</v>
      </c>
      <c r="AK2919" s="807">
        <v>49</v>
      </c>
      <c r="AL2919" s="759" t="str">
        <f t="shared" si="91"/>
        <v>Adulto</v>
      </c>
    </row>
    <row r="2920" spans="1:38" ht="15">
      <c r="A2920" s="806" t="s">
        <v>930</v>
      </c>
      <c r="B2920" s="806" t="s">
        <v>787</v>
      </c>
      <c r="C2920" s="806" t="s">
        <v>783</v>
      </c>
      <c r="D2920" s="806" t="s">
        <v>789</v>
      </c>
      <c r="E2920" s="807">
        <v>11</v>
      </c>
      <c r="P2920" s="806" t="s">
        <v>839</v>
      </c>
      <c r="Q2920" s="807">
        <v>97</v>
      </c>
      <c r="R2920" s="807">
        <v>46</v>
      </c>
      <c r="S2920" s="759" t="str">
        <f t="shared" si="90"/>
        <v>Adulto</v>
      </c>
      <c r="U2920" s="886"/>
      <c r="V2920" s="887"/>
      <c r="W2920" s="887"/>
      <c r="AI2920" s="806" t="s">
        <v>841</v>
      </c>
      <c r="AJ2920" s="807">
        <v>302</v>
      </c>
      <c r="AK2920" s="807">
        <v>50</v>
      </c>
      <c r="AL2920" s="759" t="str">
        <f t="shared" si="91"/>
        <v>Adulto</v>
      </c>
    </row>
    <row r="2921" spans="1:38" ht="15">
      <c r="A2921" s="806" t="s">
        <v>930</v>
      </c>
      <c r="B2921" s="806" t="s">
        <v>792</v>
      </c>
      <c r="C2921" s="806" t="s">
        <v>783</v>
      </c>
      <c r="D2921" s="806" t="s">
        <v>784</v>
      </c>
      <c r="E2921" s="807">
        <v>1</v>
      </c>
      <c r="P2921" s="806" t="s">
        <v>839</v>
      </c>
      <c r="Q2921" s="807">
        <v>115</v>
      </c>
      <c r="R2921" s="807">
        <v>47</v>
      </c>
      <c r="S2921" s="759" t="str">
        <f t="shared" si="90"/>
        <v>Adulto</v>
      </c>
      <c r="U2921" s="886"/>
      <c r="V2921" s="887"/>
      <c r="W2921" s="887"/>
      <c r="AI2921" s="806" t="s">
        <v>841</v>
      </c>
      <c r="AJ2921" s="807">
        <v>279</v>
      </c>
      <c r="AK2921" s="807">
        <v>51</v>
      </c>
      <c r="AL2921" s="759" t="str">
        <f t="shared" si="91"/>
        <v>Adulto</v>
      </c>
    </row>
    <row r="2922" spans="1:38" ht="15">
      <c r="A2922" s="806" t="s">
        <v>930</v>
      </c>
      <c r="B2922" s="806" t="s">
        <v>796</v>
      </c>
      <c r="C2922" s="806" t="s">
        <v>783</v>
      </c>
      <c r="D2922" s="806" t="s">
        <v>789</v>
      </c>
      <c r="E2922" s="807">
        <v>1</v>
      </c>
      <c r="P2922" s="806" t="s">
        <v>839</v>
      </c>
      <c r="Q2922" s="807">
        <v>130</v>
      </c>
      <c r="R2922" s="807">
        <v>48</v>
      </c>
      <c r="S2922" s="759" t="str">
        <f t="shared" si="90"/>
        <v>Adulto</v>
      </c>
      <c r="U2922" s="886"/>
      <c r="V2922" s="887"/>
      <c r="W2922" s="887"/>
      <c r="AI2922" s="806" t="s">
        <v>841</v>
      </c>
      <c r="AJ2922" s="807">
        <v>270</v>
      </c>
      <c r="AK2922" s="807">
        <v>52</v>
      </c>
      <c r="AL2922" s="759" t="str">
        <f t="shared" si="91"/>
        <v>Adulto</v>
      </c>
    </row>
    <row r="2923" spans="1:38" ht="15">
      <c r="A2923" s="806" t="s">
        <v>930</v>
      </c>
      <c r="B2923" s="806" t="s">
        <v>815</v>
      </c>
      <c r="C2923" s="806" t="s">
        <v>788</v>
      </c>
      <c r="D2923" s="806" t="s">
        <v>789</v>
      </c>
      <c r="E2923" s="807">
        <v>950</v>
      </c>
      <c r="P2923" s="806" t="s">
        <v>839</v>
      </c>
      <c r="Q2923" s="807">
        <v>115</v>
      </c>
      <c r="R2923" s="807">
        <v>49</v>
      </c>
      <c r="S2923" s="759" t="str">
        <f t="shared" si="90"/>
        <v>Adulto</v>
      </c>
      <c r="U2923" s="886"/>
      <c r="V2923" s="887"/>
      <c r="W2923" s="887"/>
      <c r="AI2923" s="806" t="s">
        <v>841</v>
      </c>
      <c r="AJ2923" s="807">
        <v>263</v>
      </c>
      <c r="AK2923" s="807">
        <v>53</v>
      </c>
      <c r="AL2923" s="759" t="str">
        <f t="shared" si="91"/>
        <v>Adulto</v>
      </c>
    </row>
    <row r="2924" spans="1:38" ht="15">
      <c r="A2924" s="806" t="s">
        <v>930</v>
      </c>
      <c r="B2924" s="806" t="s">
        <v>815</v>
      </c>
      <c r="C2924" s="806" t="s">
        <v>788</v>
      </c>
      <c r="D2924" s="806" t="s">
        <v>784</v>
      </c>
      <c r="E2924" s="807">
        <v>1589</v>
      </c>
      <c r="P2924" s="806" t="s">
        <v>839</v>
      </c>
      <c r="Q2924" s="807">
        <v>128</v>
      </c>
      <c r="R2924" s="807">
        <v>50</v>
      </c>
      <c r="S2924" s="759" t="str">
        <f t="shared" si="90"/>
        <v>Adulto</v>
      </c>
      <c r="U2924" s="886"/>
      <c r="V2924" s="887"/>
      <c r="W2924" s="887"/>
      <c r="AI2924" s="806" t="s">
        <v>841</v>
      </c>
      <c r="AJ2924" s="807">
        <v>228</v>
      </c>
      <c r="AK2924" s="807">
        <v>54</v>
      </c>
      <c r="AL2924" s="759" t="str">
        <f t="shared" si="91"/>
        <v>Adulto</v>
      </c>
    </row>
    <row r="2925" spans="1:38" ht="15">
      <c r="A2925" s="806" t="s">
        <v>930</v>
      </c>
      <c r="B2925" s="806" t="s">
        <v>815</v>
      </c>
      <c r="C2925" s="806" t="s">
        <v>783</v>
      </c>
      <c r="D2925" s="806" t="s">
        <v>789</v>
      </c>
      <c r="E2925" s="807">
        <v>935</v>
      </c>
      <c r="P2925" s="806" t="s">
        <v>839</v>
      </c>
      <c r="Q2925" s="807">
        <v>138</v>
      </c>
      <c r="R2925" s="807">
        <v>51</v>
      </c>
      <c r="S2925" s="759" t="str">
        <f t="shared" si="90"/>
        <v>Adulto</v>
      </c>
      <c r="U2925" s="886"/>
      <c r="V2925" s="887"/>
      <c r="W2925" s="887"/>
      <c r="AI2925" s="806" t="s">
        <v>841</v>
      </c>
      <c r="AJ2925" s="807">
        <v>211</v>
      </c>
      <c r="AK2925" s="807">
        <v>55</v>
      </c>
      <c r="AL2925" s="759" t="str">
        <f t="shared" si="91"/>
        <v>Adulto</v>
      </c>
    </row>
    <row r="2926" spans="1:38" ht="15">
      <c r="A2926" s="806" t="s">
        <v>930</v>
      </c>
      <c r="B2926" s="806" t="s">
        <v>815</v>
      </c>
      <c r="C2926" s="806" t="s">
        <v>783</v>
      </c>
      <c r="D2926" s="806" t="s">
        <v>784</v>
      </c>
      <c r="E2926" s="807">
        <v>1423</v>
      </c>
      <c r="P2926" s="806" t="s">
        <v>839</v>
      </c>
      <c r="Q2926" s="807">
        <v>131</v>
      </c>
      <c r="R2926" s="807">
        <v>52</v>
      </c>
      <c r="S2926" s="759" t="str">
        <f t="shared" si="90"/>
        <v>Adulto</v>
      </c>
      <c r="U2926" s="886"/>
      <c r="V2926" s="887"/>
      <c r="W2926" s="887"/>
      <c r="AI2926" s="806" t="s">
        <v>841</v>
      </c>
      <c r="AJ2926" s="807">
        <v>219</v>
      </c>
      <c r="AK2926" s="807">
        <v>56</v>
      </c>
      <c r="AL2926" s="759" t="str">
        <f t="shared" si="91"/>
        <v>Adulto</v>
      </c>
    </row>
    <row r="2927" spans="1:38" ht="15">
      <c r="A2927" s="806" t="s">
        <v>930</v>
      </c>
      <c r="B2927" s="806" t="s">
        <v>818</v>
      </c>
      <c r="C2927" s="806" t="s">
        <v>788</v>
      </c>
      <c r="D2927" s="806" t="s">
        <v>789</v>
      </c>
      <c r="E2927" s="807">
        <v>1</v>
      </c>
      <c r="P2927" s="806" t="s">
        <v>839</v>
      </c>
      <c r="Q2927" s="807">
        <v>116</v>
      </c>
      <c r="R2927" s="807">
        <v>53</v>
      </c>
      <c r="S2927" s="759" t="str">
        <f t="shared" si="90"/>
        <v>Adulto</v>
      </c>
      <c r="U2927" s="886"/>
      <c r="V2927" s="887"/>
      <c r="W2927" s="887"/>
      <c r="AI2927" s="806" t="s">
        <v>841</v>
      </c>
      <c r="AJ2927" s="807">
        <v>228</v>
      </c>
      <c r="AK2927" s="807">
        <v>57</v>
      </c>
      <c r="AL2927" s="759" t="str">
        <f t="shared" si="91"/>
        <v>Adulto</v>
      </c>
    </row>
    <row r="2928" spans="1:38" ht="15">
      <c r="A2928" s="806" t="s">
        <v>930</v>
      </c>
      <c r="B2928" s="806" t="s">
        <v>818</v>
      </c>
      <c r="C2928" s="806" t="s">
        <v>783</v>
      </c>
      <c r="D2928" s="806" t="s">
        <v>789</v>
      </c>
      <c r="E2928" s="807">
        <v>3</v>
      </c>
      <c r="P2928" s="806" t="s">
        <v>839</v>
      </c>
      <c r="Q2928" s="807">
        <v>123</v>
      </c>
      <c r="R2928" s="807">
        <v>54</v>
      </c>
      <c r="S2928" s="759" t="str">
        <f t="shared" si="90"/>
        <v>Adulto</v>
      </c>
      <c r="U2928" s="886"/>
      <c r="V2928" s="887"/>
      <c r="W2928" s="887"/>
      <c r="AI2928" s="806" t="s">
        <v>841</v>
      </c>
      <c r="AJ2928" s="807">
        <v>218</v>
      </c>
      <c r="AK2928" s="807">
        <v>58</v>
      </c>
      <c r="AL2928" s="759" t="str">
        <f t="shared" si="91"/>
        <v>Adulto</v>
      </c>
    </row>
    <row r="2929" spans="1:38" ht="15">
      <c r="A2929" s="806" t="s">
        <v>930</v>
      </c>
      <c r="B2929" s="806" t="s">
        <v>818</v>
      </c>
      <c r="C2929" s="806" t="s">
        <v>783</v>
      </c>
      <c r="D2929" s="806" t="s">
        <v>784</v>
      </c>
      <c r="E2929" s="807">
        <v>2</v>
      </c>
      <c r="P2929" s="806" t="s">
        <v>839</v>
      </c>
      <c r="Q2929" s="807">
        <v>128</v>
      </c>
      <c r="R2929" s="807">
        <v>55</v>
      </c>
      <c r="S2929" s="759" t="str">
        <f t="shared" si="90"/>
        <v>Adulto</v>
      </c>
      <c r="U2929" s="886"/>
      <c r="V2929" s="887"/>
      <c r="W2929" s="887"/>
      <c r="AI2929" s="806" t="s">
        <v>841</v>
      </c>
      <c r="AJ2929" s="807">
        <v>244</v>
      </c>
      <c r="AK2929" s="807">
        <v>59</v>
      </c>
      <c r="AL2929" s="759" t="str">
        <f t="shared" si="91"/>
        <v>Adulto</v>
      </c>
    </row>
    <row r="2930" spans="1:38" ht="15">
      <c r="A2930" s="806" t="s">
        <v>931</v>
      </c>
      <c r="B2930" s="806" t="s">
        <v>782</v>
      </c>
      <c r="C2930" s="806" t="s">
        <v>788</v>
      </c>
      <c r="D2930" s="806" t="s">
        <v>789</v>
      </c>
      <c r="E2930" s="807">
        <v>34</v>
      </c>
      <c r="P2930" s="806" t="s">
        <v>839</v>
      </c>
      <c r="Q2930" s="807">
        <v>126</v>
      </c>
      <c r="R2930" s="807">
        <v>56</v>
      </c>
      <c r="S2930" s="759" t="str">
        <f t="shared" si="90"/>
        <v>Adulto</v>
      </c>
      <c r="U2930" s="886"/>
      <c r="V2930" s="887"/>
      <c r="W2930" s="887"/>
      <c r="AI2930" s="806" t="s">
        <v>841</v>
      </c>
      <c r="AJ2930" s="807">
        <v>190</v>
      </c>
      <c r="AK2930" s="807">
        <v>60</v>
      </c>
      <c r="AL2930" s="759" t="str">
        <f t="shared" si="91"/>
        <v>Vejez</v>
      </c>
    </row>
    <row r="2931" spans="1:38" ht="15">
      <c r="A2931" s="806" t="s">
        <v>931</v>
      </c>
      <c r="B2931" s="806" t="s">
        <v>782</v>
      </c>
      <c r="C2931" s="806" t="s">
        <v>788</v>
      </c>
      <c r="D2931" s="806" t="s">
        <v>784</v>
      </c>
      <c r="E2931" s="807">
        <v>13</v>
      </c>
      <c r="P2931" s="806" t="s">
        <v>839</v>
      </c>
      <c r="Q2931" s="807">
        <v>140</v>
      </c>
      <c r="R2931" s="807">
        <v>57</v>
      </c>
      <c r="S2931" s="759" t="str">
        <f t="shared" si="90"/>
        <v>Adulto</v>
      </c>
      <c r="U2931" s="886"/>
      <c r="V2931" s="887"/>
      <c r="W2931" s="887"/>
      <c r="AI2931" s="806" t="s">
        <v>841</v>
      </c>
      <c r="AJ2931" s="807">
        <v>182</v>
      </c>
      <c r="AK2931" s="807">
        <v>61</v>
      </c>
      <c r="AL2931" s="759" t="str">
        <f t="shared" si="91"/>
        <v>Vejez</v>
      </c>
    </row>
    <row r="2932" spans="1:38" ht="15">
      <c r="A2932" s="806" t="s">
        <v>931</v>
      </c>
      <c r="B2932" s="806" t="s">
        <v>782</v>
      </c>
      <c r="C2932" s="806" t="s">
        <v>783</v>
      </c>
      <c r="D2932" s="806" t="s">
        <v>789</v>
      </c>
      <c r="E2932" s="807">
        <v>31</v>
      </c>
      <c r="P2932" s="806" t="s">
        <v>839</v>
      </c>
      <c r="Q2932" s="807">
        <v>145</v>
      </c>
      <c r="R2932" s="807">
        <v>58</v>
      </c>
      <c r="S2932" s="759" t="str">
        <f t="shared" si="90"/>
        <v>Adulto</v>
      </c>
      <c r="U2932" s="886"/>
      <c r="V2932" s="887"/>
      <c r="W2932" s="887"/>
      <c r="AI2932" s="806" t="s">
        <v>841</v>
      </c>
      <c r="AJ2932" s="807">
        <v>173</v>
      </c>
      <c r="AK2932" s="807">
        <v>62</v>
      </c>
      <c r="AL2932" s="759" t="str">
        <f t="shared" si="91"/>
        <v>Vejez</v>
      </c>
    </row>
    <row r="2933" spans="1:38" ht="15">
      <c r="A2933" s="806" t="s">
        <v>931</v>
      </c>
      <c r="B2933" s="806" t="s">
        <v>782</v>
      </c>
      <c r="C2933" s="806" t="s">
        <v>783</v>
      </c>
      <c r="D2933" s="806" t="s">
        <v>784</v>
      </c>
      <c r="E2933" s="807">
        <v>5</v>
      </c>
      <c r="P2933" s="806" t="s">
        <v>839</v>
      </c>
      <c r="Q2933" s="807">
        <v>138</v>
      </c>
      <c r="R2933" s="807">
        <v>59</v>
      </c>
      <c r="S2933" s="759" t="str">
        <f t="shared" si="90"/>
        <v>Adulto</v>
      </c>
      <c r="U2933" s="886"/>
      <c r="V2933" s="887"/>
      <c r="W2933" s="887"/>
      <c r="AI2933" s="806" t="s">
        <v>841</v>
      </c>
      <c r="AJ2933" s="807">
        <v>150</v>
      </c>
      <c r="AK2933" s="807">
        <v>63</v>
      </c>
      <c r="AL2933" s="759" t="str">
        <f t="shared" si="91"/>
        <v>Vejez</v>
      </c>
    </row>
    <row r="2934" spans="1:38" ht="15">
      <c r="A2934" s="806" t="s">
        <v>931</v>
      </c>
      <c r="B2934" s="806" t="s">
        <v>662</v>
      </c>
      <c r="C2934" s="806" t="s">
        <v>788</v>
      </c>
      <c r="D2934" s="806" t="s">
        <v>789</v>
      </c>
      <c r="E2934" s="807">
        <v>963</v>
      </c>
      <c r="P2934" s="806" t="s">
        <v>839</v>
      </c>
      <c r="Q2934" s="807">
        <v>119</v>
      </c>
      <c r="R2934" s="807">
        <v>60</v>
      </c>
      <c r="S2934" s="759" t="str">
        <f t="shared" si="90"/>
        <v>Vejez</v>
      </c>
      <c r="U2934" s="886"/>
      <c r="V2934" s="887"/>
      <c r="W2934" s="887"/>
      <c r="AI2934" s="806" t="s">
        <v>841</v>
      </c>
      <c r="AJ2934" s="807">
        <v>119</v>
      </c>
      <c r="AK2934" s="807">
        <v>64</v>
      </c>
      <c r="AL2934" s="759" t="str">
        <f t="shared" si="91"/>
        <v>Vejez</v>
      </c>
    </row>
    <row r="2935" spans="1:38" ht="15">
      <c r="A2935" s="806" t="s">
        <v>931</v>
      </c>
      <c r="B2935" s="806" t="s">
        <v>662</v>
      </c>
      <c r="C2935" s="806" t="s">
        <v>788</v>
      </c>
      <c r="D2935" s="806" t="s">
        <v>784</v>
      </c>
      <c r="E2935" s="807">
        <v>823</v>
      </c>
      <c r="P2935" s="806" t="s">
        <v>839</v>
      </c>
      <c r="Q2935" s="807">
        <v>111</v>
      </c>
      <c r="R2935" s="807">
        <v>61</v>
      </c>
      <c r="S2935" s="759" t="str">
        <f t="shared" si="90"/>
        <v>Vejez</v>
      </c>
      <c r="U2935" s="886"/>
      <c r="V2935" s="887"/>
      <c r="W2935" s="887"/>
      <c r="AI2935" s="806" t="s">
        <v>841</v>
      </c>
      <c r="AJ2935" s="807">
        <v>103</v>
      </c>
      <c r="AK2935" s="807">
        <v>65</v>
      </c>
      <c r="AL2935" s="759" t="str">
        <f t="shared" si="91"/>
        <v>Vejez</v>
      </c>
    </row>
    <row r="2936" spans="1:38" ht="15">
      <c r="A2936" s="806" t="s">
        <v>931</v>
      </c>
      <c r="B2936" s="806" t="s">
        <v>662</v>
      </c>
      <c r="C2936" s="806" t="s">
        <v>783</v>
      </c>
      <c r="D2936" s="806" t="s">
        <v>789</v>
      </c>
      <c r="E2936" s="807">
        <v>1170</v>
      </c>
      <c r="P2936" s="806" t="s">
        <v>839</v>
      </c>
      <c r="Q2936" s="807">
        <v>149</v>
      </c>
      <c r="R2936" s="807">
        <v>62</v>
      </c>
      <c r="S2936" s="759" t="str">
        <f t="shared" si="90"/>
        <v>Vejez</v>
      </c>
      <c r="U2936" s="886"/>
      <c r="V2936" s="887"/>
      <c r="W2936" s="887"/>
      <c r="AI2936" s="806" t="s">
        <v>841</v>
      </c>
      <c r="AJ2936" s="807">
        <v>104</v>
      </c>
      <c r="AK2936" s="807">
        <v>66</v>
      </c>
      <c r="AL2936" s="759" t="str">
        <f t="shared" si="91"/>
        <v>Vejez</v>
      </c>
    </row>
    <row r="2937" spans="1:38" ht="15">
      <c r="A2937" s="806" t="s">
        <v>931</v>
      </c>
      <c r="B2937" s="806" t="s">
        <v>662</v>
      </c>
      <c r="C2937" s="806" t="s">
        <v>783</v>
      </c>
      <c r="D2937" s="806" t="s">
        <v>784</v>
      </c>
      <c r="E2937" s="807">
        <v>870</v>
      </c>
      <c r="P2937" s="806" t="s">
        <v>839</v>
      </c>
      <c r="Q2937" s="807">
        <v>129</v>
      </c>
      <c r="R2937" s="807">
        <v>63</v>
      </c>
      <c r="S2937" s="759" t="str">
        <f t="shared" si="90"/>
        <v>Vejez</v>
      </c>
      <c r="U2937" s="886"/>
      <c r="V2937" s="887"/>
      <c r="W2937" s="887"/>
      <c r="AI2937" s="806" t="s">
        <v>841</v>
      </c>
      <c r="AJ2937" s="807">
        <v>95</v>
      </c>
      <c r="AK2937" s="807">
        <v>67</v>
      </c>
      <c r="AL2937" s="759" t="str">
        <f t="shared" si="91"/>
        <v>Vejez</v>
      </c>
    </row>
    <row r="2938" spans="1:38" ht="15">
      <c r="A2938" s="806" t="s">
        <v>931</v>
      </c>
      <c r="B2938" s="806" t="s">
        <v>666</v>
      </c>
      <c r="C2938" s="806" t="s">
        <v>788</v>
      </c>
      <c r="D2938" s="806" t="s">
        <v>789</v>
      </c>
      <c r="E2938" s="807">
        <v>81</v>
      </c>
      <c r="P2938" s="806" t="s">
        <v>839</v>
      </c>
      <c r="Q2938" s="807">
        <v>119</v>
      </c>
      <c r="R2938" s="807">
        <v>64</v>
      </c>
      <c r="S2938" s="759" t="str">
        <f t="shared" si="90"/>
        <v>Vejez</v>
      </c>
      <c r="U2938" s="886"/>
      <c r="V2938" s="887"/>
      <c r="W2938" s="887"/>
      <c r="AI2938" s="806" t="s">
        <v>841</v>
      </c>
      <c r="AJ2938" s="807">
        <v>77</v>
      </c>
      <c r="AK2938" s="807">
        <v>68</v>
      </c>
      <c r="AL2938" s="759" t="str">
        <f t="shared" si="91"/>
        <v>Vejez</v>
      </c>
    </row>
    <row r="2939" spans="1:38" ht="15">
      <c r="A2939" s="806" t="s">
        <v>931</v>
      </c>
      <c r="B2939" s="806" t="s">
        <v>666</v>
      </c>
      <c r="C2939" s="806" t="s">
        <v>788</v>
      </c>
      <c r="D2939" s="806" t="s">
        <v>784</v>
      </c>
      <c r="E2939" s="807">
        <v>163</v>
      </c>
      <c r="P2939" s="806" t="s">
        <v>839</v>
      </c>
      <c r="Q2939" s="807">
        <v>114</v>
      </c>
      <c r="R2939" s="807">
        <v>65</v>
      </c>
      <c r="S2939" s="759" t="str">
        <f t="shared" si="90"/>
        <v>Vejez</v>
      </c>
      <c r="U2939" s="886"/>
      <c r="V2939" s="887"/>
      <c r="W2939" s="887"/>
      <c r="AI2939" s="806" t="s">
        <v>841</v>
      </c>
      <c r="AJ2939" s="807">
        <v>77</v>
      </c>
      <c r="AK2939" s="807">
        <v>69</v>
      </c>
      <c r="AL2939" s="759" t="str">
        <f t="shared" si="91"/>
        <v>Vejez</v>
      </c>
    </row>
    <row r="2940" spans="1:38" ht="15">
      <c r="A2940" s="806" t="s">
        <v>931</v>
      </c>
      <c r="B2940" s="806" t="s">
        <v>666</v>
      </c>
      <c r="C2940" s="806" t="s">
        <v>783</v>
      </c>
      <c r="D2940" s="806" t="s">
        <v>789</v>
      </c>
      <c r="E2940" s="807">
        <v>141</v>
      </c>
      <c r="P2940" s="806" t="s">
        <v>839</v>
      </c>
      <c r="Q2940" s="807">
        <v>114</v>
      </c>
      <c r="R2940" s="807">
        <v>66</v>
      </c>
      <c r="S2940" s="759" t="str">
        <f t="shared" si="90"/>
        <v>Vejez</v>
      </c>
      <c r="U2940" s="886"/>
      <c r="V2940" s="887"/>
      <c r="W2940" s="887"/>
      <c r="AI2940" s="806" t="s">
        <v>841</v>
      </c>
      <c r="AJ2940" s="807">
        <v>47</v>
      </c>
      <c r="AK2940" s="807">
        <v>70</v>
      </c>
      <c r="AL2940" s="759" t="str">
        <f t="shared" si="91"/>
        <v>Vejez</v>
      </c>
    </row>
    <row r="2941" spans="1:38" ht="15">
      <c r="A2941" s="806" t="s">
        <v>931</v>
      </c>
      <c r="B2941" s="806" t="s">
        <v>666</v>
      </c>
      <c r="C2941" s="806" t="s">
        <v>783</v>
      </c>
      <c r="D2941" s="806" t="s">
        <v>784</v>
      </c>
      <c r="E2941" s="807">
        <v>146</v>
      </c>
      <c r="P2941" s="806" t="s">
        <v>839</v>
      </c>
      <c r="Q2941" s="807">
        <v>117</v>
      </c>
      <c r="R2941" s="807">
        <v>67</v>
      </c>
      <c r="S2941" s="759" t="str">
        <f t="shared" si="90"/>
        <v>Vejez</v>
      </c>
      <c r="U2941" s="886"/>
      <c r="V2941" s="887"/>
      <c r="W2941" s="887"/>
      <c r="AI2941" s="806" t="s">
        <v>841</v>
      </c>
      <c r="AJ2941" s="807">
        <v>49</v>
      </c>
      <c r="AK2941" s="807">
        <v>71</v>
      </c>
      <c r="AL2941" s="759" t="str">
        <f t="shared" si="91"/>
        <v>Vejez</v>
      </c>
    </row>
    <row r="2942" spans="1:38" ht="15">
      <c r="A2942" s="806" t="s">
        <v>931</v>
      </c>
      <c r="B2942" s="806" t="s">
        <v>669</v>
      </c>
      <c r="C2942" s="806" t="s">
        <v>788</v>
      </c>
      <c r="D2942" s="806" t="s">
        <v>784</v>
      </c>
      <c r="E2942" s="807">
        <v>1</v>
      </c>
      <c r="P2942" s="806" t="s">
        <v>839</v>
      </c>
      <c r="Q2942" s="807">
        <v>111</v>
      </c>
      <c r="R2942" s="807">
        <v>68</v>
      </c>
      <c r="S2942" s="759" t="str">
        <f t="shared" si="90"/>
        <v>Vejez</v>
      </c>
      <c r="U2942" s="886"/>
      <c r="V2942" s="887"/>
      <c r="W2942" s="887"/>
      <c r="AI2942" s="806" t="s">
        <v>841</v>
      </c>
      <c r="AJ2942" s="807">
        <v>41</v>
      </c>
      <c r="AK2942" s="807">
        <v>72</v>
      </c>
      <c r="AL2942" s="759" t="str">
        <f t="shared" si="91"/>
        <v>Vejez</v>
      </c>
    </row>
    <row r="2943" spans="1:38" ht="15">
      <c r="A2943" s="806" t="s">
        <v>931</v>
      </c>
      <c r="B2943" s="806" t="s">
        <v>787</v>
      </c>
      <c r="C2943" s="806" t="s">
        <v>788</v>
      </c>
      <c r="D2943" s="806" t="s">
        <v>789</v>
      </c>
      <c r="E2943" s="807">
        <v>1</v>
      </c>
      <c r="P2943" s="806" t="s">
        <v>839</v>
      </c>
      <c r="Q2943" s="807">
        <v>90</v>
      </c>
      <c r="R2943" s="807">
        <v>69</v>
      </c>
      <c r="S2943" s="759" t="str">
        <f t="shared" si="90"/>
        <v>Vejez</v>
      </c>
      <c r="U2943" s="886"/>
      <c r="V2943" s="887"/>
      <c r="W2943" s="887"/>
      <c r="AI2943" s="806" t="s">
        <v>841</v>
      </c>
      <c r="AJ2943" s="807">
        <v>41</v>
      </c>
      <c r="AK2943" s="807">
        <v>73</v>
      </c>
      <c r="AL2943" s="759" t="str">
        <f t="shared" si="91"/>
        <v>Vejez</v>
      </c>
    </row>
    <row r="2944" spans="1:38" ht="15">
      <c r="A2944" s="806" t="s">
        <v>931</v>
      </c>
      <c r="B2944" s="806" t="s">
        <v>787</v>
      </c>
      <c r="C2944" s="806" t="s">
        <v>788</v>
      </c>
      <c r="D2944" s="806" t="s">
        <v>784</v>
      </c>
      <c r="E2944" s="807">
        <v>3</v>
      </c>
      <c r="P2944" s="806" t="s">
        <v>839</v>
      </c>
      <c r="Q2944" s="807">
        <v>88</v>
      </c>
      <c r="R2944" s="807">
        <v>70</v>
      </c>
      <c r="S2944" s="759" t="str">
        <f t="shared" si="90"/>
        <v>Vejez</v>
      </c>
      <c r="U2944" s="886"/>
      <c r="V2944" s="887"/>
      <c r="W2944" s="887"/>
      <c r="AI2944" s="806" t="s">
        <v>841</v>
      </c>
      <c r="AJ2944" s="807">
        <v>45</v>
      </c>
      <c r="AK2944" s="807">
        <v>74</v>
      </c>
      <c r="AL2944" s="759" t="str">
        <f t="shared" si="91"/>
        <v>Vejez</v>
      </c>
    </row>
    <row r="2945" spans="1:38" ht="15">
      <c r="A2945" s="806" t="s">
        <v>931</v>
      </c>
      <c r="B2945" s="806" t="s">
        <v>787</v>
      </c>
      <c r="C2945" s="806" t="s">
        <v>783</v>
      </c>
      <c r="D2945" s="806" t="s">
        <v>789</v>
      </c>
      <c r="E2945" s="807">
        <v>13</v>
      </c>
      <c r="P2945" s="806" t="s">
        <v>839</v>
      </c>
      <c r="Q2945" s="807">
        <v>78</v>
      </c>
      <c r="R2945" s="807">
        <v>71</v>
      </c>
      <c r="S2945" s="759" t="str">
        <f t="shared" si="90"/>
        <v>Vejez</v>
      </c>
      <c r="U2945" s="886"/>
      <c r="V2945" s="887"/>
      <c r="W2945" s="887"/>
      <c r="AI2945" s="806" t="s">
        <v>841</v>
      </c>
      <c r="AJ2945" s="807">
        <v>33</v>
      </c>
      <c r="AK2945" s="807">
        <v>75</v>
      </c>
      <c r="AL2945" s="759" t="str">
        <f t="shared" si="91"/>
        <v>Vejez</v>
      </c>
    </row>
    <row r="2946" spans="1:38" ht="15">
      <c r="A2946" s="806" t="s">
        <v>931</v>
      </c>
      <c r="B2946" s="806" t="s">
        <v>787</v>
      </c>
      <c r="C2946" s="806" t="s">
        <v>783</v>
      </c>
      <c r="D2946" s="806" t="s">
        <v>784</v>
      </c>
      <c r="E2946" s="807">
        <v>6</v>
      </c>
      <c r="P2946" s="806" t="s">
        <v>839</v>
      </c>
      <c r="Q2946" s="807">
        <v>79</v>
      </c>
      <c r="R2946" s="807">
        <v>72</v>
      </c>
      <c r="S2946" s="759" t="str">
        <f t="shared" si="90"/>
        <v>Vejez</v>
      </c>
      <c r="U2946" s="886"/>
      <c r="V2946" s="887"/>
      <c r="W2946" s="887"/>
      <c r="AI2946" s="806" t="s">
        <v>841</v>
      </c>
      <c r="AJ2946" s="807">
        <v>26</v>
      </c>
      <c r="AK2946" s="807">
        <v>76</v>
      </c>
      <c r="AL2946" s="759" t="str">
        <f t="shared" si="91"/>
        <v>Vejez</v>
      </c>
    </row>
    <row r="2947" spans="1:38" ht="15">
      <c r="A2947" s="806" t="s">
        <v>931</v>
      </c>
      <c r="B2947" s="806" t="s">
        <v>792</v>
      </c>
      <c r="C2947" s="806" t="s">
        <v>788</v>
      </c>
      <c r="D2947" s="806" t="s">
        <v>784</v>
      </c>
      <c r="E2947" s="807">
        <v>2</v>
      </c>
      <c r="P2947" s="806" t="s">
        <v>839</v>
      </c>
      <c r="Q2947" s="807">
        <v>72</v>
      </c>
      <c r="R2947" s="807">
        <v>73</v>
      </c>
      <c r="S2947" s="759" t="str">
        <f t="shared" ref="S2947:S3010" si="92">IF(P2947=0,"",IF(AND(R2947&gt;=0,R2947&lt;=5),"Primera Infancia",IF(AND(R2947&gt;=6,R2947&lt;=11),"Infancia",IF(AND(R2947&gt;=12,R2947&lt;=17),"Adolescente",IF(AND(R2947&gt;=18,R2947&lt;=28),"Juventud",IF(AND(R2947&gt;=29,R2947&lt;=59),"Adulto","Vejez"))))))</f>
        <v>Vejez</v>
      </c>
      <c r="U2947" s="886"/>
      <c r="V2947" s="887"/>
      <c r="W2947" s="887"/>
      <c r="AI2947" s="806" t="s">
        <v>841</v>
      </c>
      <c r="AJ2947" s="807">
        <v>17</v>
      </c>
      <c r="AK2947" s="807">
        <v>77</v>
      </c>
      <c r="AL2947" s="759" t="str">
        <f t="shared" ref="AL2947:AL3010" si="93">IF(AI2947=0,"",IF(AND(AK2947&gt;=0,AK2947&lt;=5),"Primera Infancia",IF(AND(AK2947&gt;=6,AK2947&lt;=11),"Infancia",IF(AND(AK2947&gt;=12,AK2947&lt;=17),"Adolescente",IF(AND(AK2947&gt;=18,AK2947&lt;=28),"Juventud",IF(AND(AK2947&gt;=29,AK2947&lt;=59),"Adulto","Vejez"))))))</f>
        <v>Vejez</v>
      </c>
    </row>
    <row r="2948" spans="1:38" ht="15">
      <c r="A2948" s="806" t="s">
        <v>931</v>
      </c>
      <c r="B2948" s="806" t="s">
        <v>792</v>
      </c>
      <c r="C2948" s="806" t="s">
        <v>783</v>
      </c>
      <c r="D2948" s="806" t="s">
        <v>789</v>
      </c>
      <c r="E2948" s="807">
        <v>1</v>
      </c>
      <c r="P2948" s="806" t="s">
        <v>839</v>
      </c>
      <c r="Q2948" s="807">
        <v>74</v>
      </c>
      <c r="R2948" s="807">
        <v>74</v>
      </c>
      <c r="S2948" s="759" t="str">
        <f t="shared" si="92"/>
        <v>Vejez</v>
      </c>
      <c r="U2948" s="886"/>
      <c r="V2948" s="887"/>
      <c r="W2948" s="887"/>
      <c r="AI2948" s="806" t="s">
        <v>841</v>
      </c>
      <c r="AJ2948" s="807">
        <v>24</v>
      </c>
      <c r="AK2948" s="807">
        <v>78</v>
      </c>
      <c r="AL2948" s="759" t="str">
        <f t="shared" si="93"/>
        <v>Vejez</v>
      </c>
    </row>
    <row r="2949" spans="1:38" ht="15">
      <c r="A2949" s="806" t="s">
        <v>931</v>
      </c>
      <c r="B2949" s="806" t="s">
        <v>815</v>
      </c>
      <c r="C2949" s="806" t="s">
        <v>788</v>
      </c>
      <c r="D2949" s="806" t="s">
        <v>789</v>
      </c>
      <c r="E2949" s="807">
        <v>257</v>
      </c>
      <c r="P2949" s="806" t="s">
        <v>839</v>
      </c>
      <c r="Q2949" s="807">
        <v>61</v>
      </c>
      <c r="R2949" s="807">
        <v>75</v>
      </c>
      <c r="S2949" s="759" t="str">
        <f t="shared" si="92"/>
        <v>Vejez</v>
      </c>
      <c r="U2949" s="886"/>
      <c r="V2949" s="887"/>
      <c r="W2949" s="887"/>
      <c r="AI2949" s="806" t="s">
        <v>841</v>
      </c>
      <c r="AJ2949" s="807">
        <v>19</v>
      </c>
      <c r="AK2949" s="807">
        <v>79</v>
      </c>
      <c r="AL2949" s="759" t="str">
        <f t="shared" si="93"/>
        <v>Vejez</v>
      </c>
    </row>
    <row r="2950" spans="1:38" ht="15">
      <c r="A2950" s="806" t="s">
        <v>931</v>
      </c>
      <c r="B2950" s="806" t="s">
        <v>815</v>
      </c>
      <c r="C2950" s="806" t="s">
        <v>788</v>
      </c>
      <c r="D2950" s="806" t="s">
        <v>784</v>
      </c>
      <c r="E2950" s="807">
        <v>268</v>
      </c>
      <c r="P2950" s="806" t="s">
        <v>839</v>
      </c>
      <c r="Q2950" s="807">
        <v>71</v>
      </c>
      <c r="R2950" s="807">
        <v>76</v>
      </c>
      <c r="S2950" s="759" t="str">
        <f t="shared" si="92"/>
        <v>Vejez</v>
      </c>
      <c r="U2950" s="886"/>
      <c r="V2950" s="887"/>
      <c r="W2950" s="887"/>
      <c r="AI2950" s="806" t="s">
        <v>841</v>
      </c>
      <c r="AJ2950" s="807">
        <v>22</v>
      </c>
      <c r="AK2950" s="807">
        <v>80</v>
      </c>
      <c r="AL2950" s="759" t="str">
        <f t="shared" si="93"/>
        <v>Vejez</v>
      </c>
    </row>
    <row r="2951" spans="1:38" ht="15">
      <c r="A2951" s="806" t="s">
        <v>931</v>
      </c>
      <c r="B2951" s="806" t="s">
        <v>815</v>
      </c>
      <c r="C2951" s="806" t="s">
        <v>783</v>
      </c>
      <c r="D2951" s="806" t="s">
        <v>789</v>
      </c>
      <c r="E2951" s="807">
        <v>249</v>
      </c>
      <c r="P2951" s="806" t="s">
        <v>839</v>
      </c>
      <c r="Q2951" s="807">
        <v>63</v>
      </c>
      <c r="R2951" s="807">
        <v>77</v>
      </c>
      <c r="S2951" s="759" t="str">
        <f t="shared" si="92"/>
        <v>Vejez</v>
      </c>
      <c r="U2951" s="886"/>
      <c r="V2951" s="887"/>
      <c r="W2951" s="887"/>
      <c r="AI2951" s="806" t="s">
        <v>841</v>
      </c>
      <c r="AJ2951" s="807">
        <v>22</v>
      </c>
      <c r="AK2951" s="807">
        <v>81</v>
      </c>
      <c r="AL2951" s="759" t="str">
        <f t="shared" si="93"/>
        <v>Vejez</v>
      </c>
    </row>
    <row r="2952" spans="1:38" ht="15">
      <c r="A2952" s="806" t="s">
        <v>931</v>
      </c>
      <c r="B2952" s="806" t="s">
        <v>815</v>
      </c>
      <c r="C2952" s="806" t="s">
        <v>783</v>
      </c>
      <c r="D2952" s="806" t="s">
        <v>784</v>
      </c>
      <c r="E2952" s="807">
        <v>198</v>
      </c>
      <c r="P2952" s="806" t="s">
        <v>839</v>
      </c>
      <c r="Q2952" s="807">
        <v>51</v>
      </c>
      <c r="R2952" s="807">
        <v>78</v>
      </c>
      <c r="S2952" s="759" t="str">
        <f t="shared" si="92"/>
        <v>Vejez</v>
      </c>
      <c r="U2952" s="886"/>
      <c r="V2952" s="887"/>
      <c r="W2952" s="887"/>
      <c r="AI2952" s="806" t="s">
        <v>841</v>
      </c>
      <c r="AJ2952" s="807">
        <v>16</v>
      </c>
      <c r="AK2952" s="807">
        <v>82</v>
      </c>
      <c r="AL2952" s="759" t="str">
        <f t="shared" si="93"/>
        <v>Vejez</v>
      </c>
    </row>
    <row r="2953" spans="1:38" ht="15">
      <c r="A2953" s="806" t="s">
        <v>931</v>
      </c>
      <c r="B2953" s="806" t="s">
        <v>818</v>
      </c>
      <c r="C2953" s="806" t="s">
        <v>788</v>
      </c>
      <c r="D2953" s="806" t="s">
        <v>789</v>
      </c>
      <c r="E2953" s="807">
        <v>1</v>
      </c>
      <c r="P2953" s="806" t="s">
        <v>839</v>
      </c>
      <c r="Q2953" s="807">
        <v>56</v>
      </c>
      <c r="R2953" s="807">
        <v>79</v>
      </c>
      <c r="S2953" s="759" t="str">
        <f t="shared" si="92"/>
        <v>Vejez</v>
      </c>
      <c r="U2953" s="886"/>
      <c r="V2953" s="887"/>
      <c r="W2953" s="887"/>
      <c r="AI2953" s="806" t="s">
        <v>841</v>
      </c>
      <c r="AJ2953" s="807">
        <v>11</v>
      </c>
      <c r="AK2953" s="807">
        <v>83</v>
      </c>
      <c r="AL2953" s="759" t="str">
        <f t="shared" si="93"/>
        <v>Vejez</v>
      </c>
    </row>
    <row r="2954" spans="1:38" ht="15">
      <c r="A2954" s="806" t="s">
        <v>931</v>
      </c>
      <c r="B2954" s="806" t="s">
        <v>818</v>
      </c>
      <c r="C2954" s="806" t="s">
        <v>788</v>
      </c>
      <c r="D2954" s="806" t="s">
        <v>784</v>
      </c>
      <c r="E2954" s="807">
        <v>2</v>
      </c>
      <c r="P2954" s="806" t="s">
        <v>839</v>
      </c>
      <c r="Q2954" s="807">
        <v>47</v>
      </c>
      <c r="R2954" s="807">
        <v>80</v>
      </c>
      <c r="S2954" s="759" t="str">
        <f t="shared" si="92"/>
        <v>Vejez</v>
      </c>
      <c r="U2954" s="886"/>
      <c r="V2954" s="887"/>
      <c r="W2954" s="887"/>
      <c r="AI2954" s="806" t="s">
        <v>841</v>
      </c>
      <c r="AJ2954" s="807">
        <v>11</v>
      </c>
      <c r="AK2954" s="807">
        <v>84</v>
      </c>
      <c r="AL2954" s="759" t="str">
        <f t="shared" si="93"/>
        <v>Vejez</v>
      </c>
    </row>
    <row r="2955" spans="1:38" ht="15">
      <c r="A2955" s="806" t="s">
        <v>931</v>
      </c>
      <c r="B2955" s="806" t="s">
        <v>818</v>
      </c>
      <c r="C2955" s="806" t="s">
        <v>783</v>
      </c>
      <c r="D2955" s="806" t="s">
        <v>789</v>
      </c>
      <c r="E2955" s="807">
        <v>6</v>
      </c>
      <c r="P2955" s="806" t="s">
        <v>839</v>
      </c>
      <c r="Q2955" s="807">
        <v>47</v>
      </c>
      <c r="R2955" s="807">
        <v>81</v>
      </c>
      <c r="S2955" s="759" t="str">
        <f t="shared" si="92"/>
        <v>Vejez</v>
      </c>
      <c r="U2955" s="886"/>
      <c r="V2955" s="887"/>
      <c r="W2955" s="887"/>
      <c r="AI2955" s="806" t="s">
        <v>841</v>
      </c>
      <c r="AJ2955" s="807">
        <v>9</v>
      </c>
      <c r="AK2955" s="807">
        <v>85</v>
      </c>
      <c r="AL2955" s="759" t="str">
        <f t="shared" si="93"/>
        <v>Vejez</v>
      </c>
    </row>
    <row r="2956" spans="1:38" ht="15">
      <c r="A2956" s="806" t="s">
        <v>931</v>
      </c>
      <c r="B2956" s="806" t="s">
        <v>818</v>
      </c>
      <c r="C2956" s="806" t="s">
        <v>783</v>
      </c>
      <c r="D2956" s="806" t="s">
        <v>784</v>
      </c>
      <c r="E2956" s="807">
        <v>6</v>
      </c>
      <c r="P2956" s="806" t="s">
        <v>839</v>
      </c>
      <c r="Q2956" s="807">
        <v>35</v>
      </c>
      <c r="R2956" s="807">
        <v>82</v>
      </c>
      <c r="S2956" s="759" t="str">
        <f t="shared" si="92"/>
        <v>Vejez</v>
      </c>
      <c r="U2956" s="886"/>
      <c r="V2956" s="887"/>
      <c r="W2956" s="887"/>
      <c r="AI2956" s="806" t="s">
        <v>841</v>
      </c>
      <c r="AJ2956" s="807">
        <v>12</v>
      </c>
      <c r="AK2956" s="807">
        <v>86</v>
      </c>
      <c r="AL2956" s="759" t="str">
        <f t="shared" si="93"/>
        <v>Vejez</v>
      </c>
    </row>
    <row r="2957" spans="1:38" ht="15">
      <c r="A2957" s="806" t="s">
        <v>932</v>
      </c>
      <c r="B2957" s="806" t="s">
        <v>782</v>
      </c>
      <c r="C2957" s="806" t="s">
        <v>788</v>
      </c>
      <c r="D2957" s="806" t="s">
        <v>789</v>
      </c>
      <c r="E2957" s="807">
        <v>1</v>
      </c>
      <c r="P2957" s="806" t="s">
        <v>839</v>
      </c>
      <c r="Q2957" s="807">
        <v>35</v>
      </c>
      <c r="R2957" s="807">
        <v>83</v>
      </c>
      <c r="S2957" s="759" t="str">
        <f t="shared" si="92"/>
        <v>Vejez</v>
      </c>
      <c r="U2957" s="886"/>
      <c r="V2957" s="887"/>
      <c r="W2957" s="887"/>
      <c r="AI2957" s="806" t="s">
        <v>841</v>
      </c>
      <c r="AJ2957" s="807">
        <v>4</v>
      </c>
      <c r="AK2957" s="807">
        <v>87</v>
      </c>
      <c r="AL2957" s="759" t="str">
        <f t="shared" si="93"/>
        <v>Vejez</v>
      </c>
    </row>
    <row r="2958" spans="1:38" ht="15">
      <c r="A2958" s="806" t="s">
        <v>932</v>
      </c>
      <c r="B2958" s="806" t="s">
        <v>782</v>
      </c>
      <c r="C2958" s="806" t="s">
        <v>788</v>
      </c>
      <c r="D2958" s="806" t="s">
        <v>784</v>
      </c>
      <c r="E2958" s="807">
        <v>2</v>
      </c>
      <c r="P2958" s="806" t="s">
        <v>839</v>
      </c>
      <c r="Q2958" s="807">
        <v>32</v>
      </c>
      <c r="R2958" s="807">
        <v>84</v>
      </c>
      <c r="S2958" s="759" t="str">
        <f t="shared" si="92"/>
        <v>Vejez</v>
      </c>
      <c r="U2958" s="886"/>
      <c r="V2958" s="887"/>
      <c r="W2958" s="887"/>
      <c r="AI2958" s="806" t="s">
        <v>841</v>
      </c>
      <c r="AJ2958" s="807">
        <v>9</v>
      </c>
      <c r="AK2958" s="807">
        <v>88</v>
      </c>
      <c r="AL2958" s="759" t="str">
        <f t="shared" si="93"/>
        <v>Vejez</v>
      </c>
    </row>
    <row r="2959" spans="1:38" ht="15">
      <c r="A2959" s="806" t="s">
        <v>932</v>
      </c>
      <c r="B2959" s="806" t="s">
        <v>782</v>
      </c>
      <c r="C2959" s="806" t="s">
        <v>783</v>
      </c>
      <c r="D2959" s="806" t="s">
        <v>784</v>
      </c>
      <c r="E2959" s="807">
        <v>1</v>
      </c>
      <c r="P2959" s="806" t="s">
        <v>839</v>
      </c>
      <c r="Q2959" s="807">
        <v>36</v>
      </c>
      <c r="R2959" s="807">
        <v>85</v>
      </c>
      <c r="S2959" s="759" t="str">
        <f t="shared" si="92"/>
        <v>Vejez</v>
      </c>
      <c r="U2959" s="886"/>
      <c r="V2959" s="887"/>
      <c r="W2959" s="887"/>
      <c r="AI2959" s="806" t="s">
        <v>841</v>
      </c>
      <c r="AJ2959" s="807">
        <v>3</v>
      </c>
      <c r="AK2959" s="807">
        <v>89</v>
      </c>
      <c r="AL2959" s="759" t="str">
        <f t="shared" si="93"/>
        <v>Vejez</v>
      </c>
    </row>
    <row r="2960" spans="1:38" ht="15">
      <c r="A2960" s="806" t="s">
        <v>932</v>
      </c>
      <c r="B2960" s="806" t="s">
        <v>662</v>
      </c>
      <c r="C2960" s="806" t="s">
        <v>788</v>
      </c>
      <c r="D2960" s="806" t="s">
        <v>789</v>
      </c>
      <c r="E2960" s="807">
        <v>2962</v>
      </c>
      <c r="P2960" s="806" t="s">
        <v>839</v>
      </c>
      <c r="Q2960" s="807">
        <v>24</v>
      </c>
      <c r="R2960" s="807">
        <v>86</v>
      </c>
      <c r="S2960" s="759" t="str">
        <f t="shared" si="92"/>
        <v>Vejez</v>
      </c>
      <c r="U2960" s="886"/>
      <c r="V2960" s="887"/>
      <c r="W2960" s="887"/>
      <c r="AI2960" s="806" t="s">
        <v>841</v>
      </c>
      <c r="AJ2960" s="807">
        <v>1</v>
      </c>
      <c r="AK2960" s="807">
        <v>90</v>
      </c>
      <c r="AL2960" s="759" t="str">
        <f t="shared" si="93"/>
        <v>Vejez</v>
      </c>
    </row>
    <row r="2961" spans="1:38" ht="15">
      <c r="A2961" s="806" t="s">
        <v>932</v>
      </c>
      <c r="B2961" s="806" t="s">
        <v>662</v>
      </c>
      <c r="C2961" s="806" t="s">
        <v>788</v>
      </c>
      <c r="D2961" s="806" t="s">
        <v>784</v>
      </c>
      <c r="E2961" s="807">
        <v>5252</v>
      </c>
      <c r="P2961" s="806" t="s">
        <v>839</v>
      </c>
      <c r="Q2961" s="807">
        <v>22</v>
      </c>
      <c r="R2961" s="807">
        <v>87</v>
      </c>
      <c r="S2961" s="759" t="str">
        <f t="shared" si="92"/>
        <v>Vejez</v>
      </c>
      <c r="U2961" s="886"/>
      <c r="V2961" s="887"/>
      <c r="W2961" s="887"/>
      <c r="AI2961" s="806" t="s">
        <v>841</v>
      </c>
      <c r="AJ2961" s="807">
        <v>1</v>
      </c>
      <c r="AK2961" s="807">
        <v>91</v>
      </c>
      <c r="AL2961" s="759" t="str">
        <f t="shared" si="93"/>
        <v>Vejez</v>
      </c>
    </row>
    <row r="2962" spans="1:38" ht="15">
      <c r="A2962" s="806" t="s">
        <v>932</v>
      </c>
      <c r="B2962" s="806" t="s">
        <v>662</v>
      </c>
      <c r="C2962" s="806" t="s">
        <v>783</v>
      </c>
      <c r="D2962" s="806" t="s">
        <v>789</v>
      </c>
      <c r="E2962" s="807">
        <v>3060</v>
      </c>
      <c r="P2962" s="806" t="s">
        <v>839</v>
      </c>
      <c r="Q2962" s="807">
        <v>19</v>
      </c>
      <c r="R2962" s="807">
        <v>88</v>
      </c>
      <c r="S2962" s="759" t="str">
        <f t="shared" si="92"/>
        <v>Vejez</v>
      </c>
      <c r="U2962" s="886"/>
      <c r="V2962" s="887"/>
      <c r="W2962" s="887"/>
      <c r="AI2962" s="806" t="s">
        <v>841</v>
      </c>
      <c r="AJ2962" s="807">
        <v>4</v>
      </c>
      <c r="AK2962" s="807">
        <v>92</v>
      </c>
      <c r="AL2962" s="759" t="str">
        <f t="shared" si="93"/>
        <v>Vejez</v>
      </c>
    </row>
    <row r="2963" spans="1:38" ht="15">
      <c r="A2963" s="806" t="s">
        <v>932</v>
      </c>
      <c r="B2963" s="806" t="s">
        <v>662</v>
      </c>
      <c r="C2963" s="806" t="s">
        <v>783</v>
      </c>
      <c r="D2963" s="806" t="s">
        <v>784</v>
      </c>
      <c r="E2963" s="807">
        <v>4789</v>
      </c>
      <c r="P2963" s="806" t="s">
        <v>839</v>
      </c>
      <c r="Q2963" s="807">
        <v>20</v>
      </c>
      <c r="R2963" s="807">
        <v>89</v>
      </c>
      <c r="S2963" s="759" t="str">
        <f t="shared" si="92"/>
        <v>Vejez</v>
      </c>
      <c r="U2963" s="886"/>
      <c r="V2963" s="887"/>
      <c r="W2963" s="887"/>
      <c r="AI2963" s="806" t="s">
        <v>841</v>
      </c>
      <c r="AJ2963" s="807">
        <v>3</v>
      </c>
      <c r="AK2963" s="807">
        <v>93</v>
      </c>
      <c r="AL2963" s="759" t="str">
        <f t="shared" si="93"/>
        <v>Vejez</v>
      </c>
    </row>
    <row r="2964" spans="1:38" ht="15">
      <c r="A2964" s="806" t="s">
        <v>932</v>
      </c>
      <c r="B2964" s="806" t="s">
        <v>666</v>
      </c>
      <c r="C2964" s="806" t="s">
        <v>788</v>
      </c>
      <c r="D2964" s="806" t="s">
        <v>789</v>
      </c>
      <c r="E2964" s="807">
        <v>708</v>
      </c>
      <c r="P2964" s="806" t="s">
        <v>839</v>
      </c>
      <c r="Q2964" s="807">
        <v>11</v>
      </c>
      <c r="R2964" s="807">
        <v>90</v>
      </c>
      <c r="S2964" s="759" t="str">
        <f t="shared" si="92"/>
        <v>Vejez</v>
      </c>
      <c r="U2964" s="886"/>
      <c r="V2964" s="887"/>
      <c r="W2964" s="887"/>
      <c r="AI2964" s="806" t="s">
        <v>841</v>
      </c>
      <c r="AJ2964" s="807">
        <v>2</v>
      </c>
      <c r="AK2964" s="807">
        <v>94</v>
      </c>
      <c r="AL2964" s="759" t="str">
        <f t="shared" si="93"/>
        <v>Vejez</v>
      </c>
    </row>
    <row r="2965" spans="1:38" ht="15">
      <c r="A2965" s="806" t="s">
        <v>932</v>
      </c>
      <c r="B2965" s="806" t="s">
        <v>666</v>
      </c>
      <c r="C2965" s="806" t="s">
        <v>788</v>
      </c>
      <c r="D2965" s="806" t="s">
        <v>784</v>
      </c>
      <c r="E2965" s="807">
        <v>1101</v>
      </c>
      <c r="P2965" s="806" t="s">
        <v>839</v>
      </c>
      <c r="Q2965" s="807">
        <v>17</v>
      </c>
      <c r="R2965" s="807">
        <v>91</v>
      </c>
      <c r="S2965" s="759" t="str">
        <f t="shared" si="92"/>
        <v>Vejez</v>
      </c>
      <c r="U2965" s="886"/>
      <c r="V2965" s="887"/>
      <c r="W2965" s="887"/>
      <c r="AI2965" s="806" t="s">
        <v>841</v>
      </c>
      <c r="AJ2965" s="807">
        <v>1</v>
      </c>
      <c r="AK2965" s="807">
        <v>95</v>
      </c>
      <c r="AL2965" s="759" t="str">
        <f t="shared" si="93"/>
        <v>Vejez</v>
      </c>
    </row>
    <row r="2966" spans="1:38" ht="15">
      <c r="A2966" s="806" t="s">
        <v>932</v>
      </c>
      <c r="B2966" s="806" t="s">
        <v>666</v>
      </c>
      <c r="C2966" s="806" t="s">
        <v>783</v>
      </c>
      <c r="D2966" s="806" t="s">
        <v>789</v>
      </c>
      <c r="E2966" s="807">
        <v>852</v>
      </c>
      <c r="P2966" s="806" t="s">
        <v>839</v>
      </c>
      <c r="Q2966" s="807">
        <v>12</v>
      </c>
      <c r="R2966" s="807">
        <v>92</v>
      </c>
      <c r="S2966" s="759" t="str">
        <f t="shared" si="92"/>
        <v>Vejez</v>
      </c>
      <c r="U2966" s="886"/>
      <c r="V2966" s="887"/>
      <c r="W2966" s="887"/>
      <c r="AI2966" s="806" t="s">
        <v>841</v>
      </c>
      <c r="AJ2966" s="807">
        <v>1</v>
      </c>
      <c r="AK2966" s="807">
        <v>98</v>
      </c>
      <c r="AL2966" s="759" t="str">
        <f t="shared" si="93"/>
        <v>Vejez</v>
      </c>
    </row>
    <row r="2967" spans="1:38" ht="30">
      <c r="A2967" s="806" t="s">
        <v>932</v>
      </c>
      <c r="B2967" s="806" t="s">
        <v>666</v>
      </c>
      <c r="C2967" s="806" t="s">
        <v>783</v>
      </c>
      <c r="D2967" s="806" t="s">
        <v>784</v>
      </c>
      <c r="E2967" s="807">
        <v>1046</v>
      </c>
      <c r="P2967" s="806" t="s">
        <v>839</v>
      </c>
      <c r="Q2967" s="807">
        <v>9</v>
      </c>
      <c r="R2967" s="807">
        <v>93</v>
      </c>
      <c r="S2967" s="759" t="str">
        <f t="shared" si="92"/>
        <v>Vejez</v>
      </c>
      <c r="U2967" s="886"/>
      <c r="V2967" s="887"/>
      <c r="W2967" s="887"/>
      <c r="AI2967" s="806" t="s">
        <v>842</v>
      </c>
      <c r="AJ2967" s="807">
        <v>353</v>
      </c>
      <c r="AK2967" s="807">
        <v>0</v>
      </c>
      <c r="AL2967" s="759" t="str">
        <f t="shared" si="93"/>
        <v>Primera Infancia</v>
      </c>
    </row>
    <row r="2968" spans="1:38" ht="30">
      <c r="A2968" s="806" t="s">
        <v>932</v>
      </c>
      <c r="B2968" s="806" t="s">
        <v>669</v>
      </c>
      <c r="C2968" s="806" t="s">
        <v>788</v>
      </c>
      <c r="D2968" s="806" t="s">
        <v>784</v>
      </c>
      <c r="E2968" s="807">
        <v>1</v>
      </c>
      <c r="P2968" s="806" t="s">
        <v>839</v>
      </c>
      <c r="Q2968" s="807">
        <v>3</v>
      </c>
      <c r="R2968" s="807">
        <v>94</v>
      </c>
      <c r="S2968" s="759" t="str">
        <f t="shared" si="92"/>
        <v>Vejez</v>
      </c>
      <c r="U2968" s="886"/>
      <c r="V2968" s="887"/>
      <c r="W2968" s="887"/>
      <c r="AI2968" s="806" t="s">
        <v>842</v>
      </c>
      <c r="AJ2968" s="807">
        <v>370</v>
      </c>
      <c r="AK2968" s="807">
        <v>1</v>
      </c>
      <c r="AL2968" s="759" t="str">
        <f t="shared" si="93"/>
        <v>Primera Infancia</v>
      </c>
    </row>
    <row r="2969" spans="1:38" ht="30">
      <c r="A2969" s="806" t="s">
        <v>932</v>
      </c>
      <c r="B2969" s="806" t="s">
        <v>669</v>
      </c>
      <c r="C2969" s="806" t="s">
        <v>783</v>
      </c>
      <c r="D2969" s="806" t="s">
        <v>789</v>
      </c>
      <c r="E2969" s="807">
        <v>1</v>
      </c>
      <c r="P2969" s="806" t="s">
        <v>839</v>
      </c>
      <c r="Q2969" s="807">
        <v>6</v>
      </c>
      <c r="R2969" s="807">
        <v>95</v>
      </c>
      <c r="S2969" s="759" t="str">
        <f t="shared" si="92"/>
        <v>Vejez</v>
      </c>
      <c r="U2969" s="886"/>
      <c r="V2969" s="887"/>
      <c r="W2969" s="887"/>
      <c r="AI2969" s="806" t="s">
        <v>842</v>
      </c>
      <c r="AJ2969" s="807">
        <v>380</v>
      </c>
      <c r="AK2969" s="807">
        <v>2</v>
      </c>
      <c r="AL2969" s="759" t="str">
        <f t="shared" si="93"/>
        <v>Primera Infancia</v>
      </c>
    </row>
    <row r="2970" spans="1:38" ht="30">
      <c r="A2970" s="806" t="s">
        <v>932</v>
      </c>
      <c r="B2970" s="806" t="s">
        <v>669</v>
      </c>
      <c r="C2970" s="806" t="s">
        <v>783</v>
      </c>
      <c r="D2970" s="806" t="s">
        <v>784</v>
      </c>
      <c r="E2970" s="807">
        <v>1</v>
      </c>
      <c r="P2970" s="806" t="s">
        <v>839</v>
      </c>
      <c r="Q2970" s="807">
        <v>7</v>
      </c>
      <c r="R2970" s="807">
        <v>96</v>
      </c>
      <c r="S2970" s="759" t="str">
        <f t="shared" si="92"/>
        <v>Vejez</v>
      </c>
      <c r="U2970" s="886"/>
      <c r="V2970" s="887"/>
      <c r="W2970" s="887"/>
      <c r="AI2970" s="806" t="s">
        <v>842</v>
      </c>
      <c r="AJ2970" s="807">
        <v>430</v>
      </c>
      <c r="AK2970" s="807">
        <v>3</v>
      </c>
      <c r="AL2970" s="759" t="str">
        <f t="shared" si="93"/>
        <v>Primera Infancia</v>
      </c>
    </row>
    <row r="2971" spans="1:38" ht="30">
      <c r="A2971" s="806" t="s">
        <v>932</v>
      </c>
      <c r="B2971" s="806" t="s">
        <v>787</v>
      </c>
      <c r="C2971" s="806" t="s">
        <v>788</v>
      </c>
      <c r="D2971" s="806" t="s">
        <v>784</v>
      </c>
      <c r="E2971" s="807">
        <v>1</v>
      </c>
      <c r="P2971" s="806" t="s">
        <v>839</v>
      </c>
      <c r="Q2971" s="807">
        <v>5</v>
      </c>
      <c r="R2971" s="807">
        <v>97</v>
      </c>
      <c r="S2971" s="759" t="str">
        <f t="shared" si="92"/>
        <v>Vejez</v>
      </c>
      <c r="U2971" s="886"/>
      <c r="V2971" s="887"/>
      <c r="W2971" s="887"/>
      <c r="AI2971" s="806" t="s">
        <v>842</v>
      </c>
      <c r="AJ2971" s="807">
        <v>461</v>
      </c>
      <c r="AK2971" s="807">
        <v>4</v>
      </c>
      <c r="AL2971" s="759" t="str">
        <f t="shared" si="93"/>
        <v>Primera Infancia</v>
      </c>
    </row>
    <row r="2972" spans="1:38" ht="30">
      <c r="A2972" s="806" t="s">
        <v>932</v>
      </c>
      <c r="B2972" s="806" t="s">
        <v>787</v>
      </c>
      <c r="C2972" s="806" t="s">
        <v>783</v>
      </c>
      <c r="D2972" s="806" t="s">
        <v>789</v>
      </c>
      <c r="E2972" s="807">
        <v>1</v>
      </c>
      <c r="P2972" s="806" t="s">
        <v>839</v>
      </c>
      <c r="Q2972" s="807">
        <v>4</v>
      </c>
      <c r="R2972" s="807">
        <v>98</v>
      </c>
      <c r="S2972" s="759" t="str">
        <f t="shared" si="92"/>
        <v>Vejez</v>
      </c>
      <c r="U2972" s="886"/>
      <c r="V2972" s="887"/>
      <c r="W2972" s="887"/>
      <c r="AI2972" s="806" t="s">
        <v>842</v>
      </c>
      <c r="AJ2972" s="807">
        <v>468</v>
      </c>
      <c r="AK2972" s="807">
        <v>5</v>
      </c>
      <c r="AL2972" s="759" t="str">
        <f t="shared" si="93"/>
        <v>Primera Infancia</v>
      </c>
    </row>
    <row r="2973" spans="1:38" ht="15">
      <c r="A2973" s="806" t="s">
        <v>932</v>
      </c>
      <c r="B2973" s="806" t="s">
        <v>787</v>
      </c>
      <c r="C2973" s="806" t="s">
        <v>783</v>
      </c>
      <c r="D2973" s="806" t="s">
        <v>784</v>
      </c>
      <c r="E2973" s="807">
        <v>4</v>
      </c>
      <c r="P2973" s="806" t="s">
        <v>839</v>
      </c>
      <c r="Q2973" s="807">
        <v>3</v>
      </c>
      <c r="R2973" s="807">
        <v>99</v>
      </c>
      <c r="S2973" s="759" t="str">
        <f t="shared" si="92"/>
        <v>Vejez</v>
      </c>
      <c r="U2973" s="886"/>
      <c r="V2973" s="887"/>
      <c r="W2973" s="887"/>
      <c r="AI2973" s="806" t="s">
        <v>842</v>
      </c>
      <c r="AJ2973" s="807">
        <v>385</v>
      </c>
      <c r="AK2973" s="807">
        <v>6</v>
      </c>
      <c r="AL2973" s="759" t="str">
        <f t="shared" si="93"/>
        <v>Infancia</v>
      </c>
    </row>
    <row r="2974" spans="1:38" ht="15">
      <c r="A2974" s="806" t="s">
        <v>932</v>
      </c>
      <c r="B2974" s="806" t="s">
        <v>792</v>
      </c>
      <c r="C2974" s="806" t="s">
        <v>788</v>
      </c>
      <c r="D2974" s="806" t="s">
        <v>784</v>
      </c>
      <c r="E2974" s="807">
        <v>1</v>
      </c>
      <c r="P2974" s="806" t="s">
        <v>839</v>
      </c>
      <c r="Q2974" s="807">
        <v>3</v>
      </c>
      <c r="R2974" s="807">
        <v>100</v>
      </c>
      <c r="S2974" s="759" t="str">
        <f t="shared" si="92"/>
        <v>Vejez</v>
      </c>
      <c r="U2974" s="886"/>
      <c r="V2974" s="887"/>
      <c r="W2974" s="887"/>
      <c r="AI2974" s="806" t="s">
        <v>842</v>
      </c>
      <c r="AJ2974" s="807">
        <v>435</v>
      </c>
      <c r="AK2974" s="807">
        <v>7</v>
      </c>
      <c r="AL2974" s="759" t="str">
        <f t="shared" si="93"/>
        <v>Infancia</v>
      </c>
    </row>
    <row r="2975" spans="1:38" ht="15">
      <c r="A2975" s="806" t="s">
        <v>932</v>
      </c>
      <c r="B2975" s="806" t="s">
        <v>792</v>
      </c>
      <c r="C2975" s="806" t="s">
        <v>783</v>
      </c>
      <c r="D2975" s="806" t="s">
        <v>789</v>
      </c>
      <c r="E2975" s="807">
        <v>2</v>
      </c>
      <c r="P2975" s="806" t="s">
        <v>839</v>
      </c>
      <c r="Q2975" s="807">
        <v>6</v>
      </c>
      <c r="R2975" s="807">
        <v>101</v>
      </c>
      <c r="S2975" s="759" t="str">
        <f t="shared" si="92"/>
        <v>Vejez</v>
      </c>
      <c r="U2975" s="886"/>
      <c r="V2975" s="887"/>
      <c r="W2975" s="887"/>
      <c r="AI2975" s="806" t="s">
        <v>842</v>
      </c>
      <c r="AJ2975" s="807">
        <v>419</v>
      </c>
      <c r="AK2975" s="807">
        <v>8</v>
      </c>
      <c r="AL2975" s="759" t="str">
        <f t="shared" si="93"/>
        <v>Infancia</v>
      </c>
    </row>
    <row r="2976" spans="1:38" ht="15">
      <c r="A2976" s="806" t="s">
        <v>932</v>
      </c>
      <c r="B2976" s="806" t="s">
        <v>815</v>
      </c>
      <c r="C2976" s="806" t="s">
        <v>788</v>
      </c>
      <c r="D2976" s="806" t="s">
        <v>789</v>
      </c>
      <c r="E2976" s="807">
        <v>1252</v>
      </c>
      <c r="P2976" s="806" t="s">
        <v>839</v>
      </c>
      <c r="Q2976" s="807">
        <v>1</v>
      </c>
      <c r="R2976" s="807">
        <v>106</v>
      </c>
      <c r="S2976" s="759" t="str">
        <f t="shared" si="92"/>
        <v>Vejez</v>
      </c>
      <c r="U2976" s="886"/>
      <c r="V2976" s="887"/>
      <c r="W2976" s="887"/>
      <c r="AI2976" s="806" t="s">
        <v>842</v>
      </c>
      <c r="AJ2976" s="807">
        <v>409</v>
      </c>
      <c r="AK2976" s="807">
        <v>9</v>
      </c>
      <c r="AL2976" s="759" t="str">
        <f t="shared" si="93"/>
        <v>Infancia</v>
      </c>
    </row>
    <row r="2977" spans="1:38" ht="15">
      <c r="A2977" s="806" t="s">
        <v>932</v>
      </c>
      <c r="B2977" s="806" t="s">
        <v>815</v>
      </c>
      <c r="C2977" s="806" t="s">
        <v>788</v>
      </c>
      <c r="D2977" s="806" t="s">
        <v>784</v>
      </c>
      <c r="E2977" s="807">
        <v>2311</v>
      </c>
      <c r="P2977" s="806" t="s">
        <v>839</v>
      </c>
      <c r="Q2977" s="807">
        <v>2</v>
      </c>
      <c r="R2977" s="807">
        <v>107</v>
      </c>
      <c r="S2977" s="759" t="str">
        <f t="shared" si="92"/>
        <v>Vejez</v>
      </c>
      <c r="U2977" s="886"/>
      <c r="V2977" s="887"/>
      <c r="W2977" s="887"/>
      <c r="AI2977" s="806" t="s">
        <v>842</v>
      </c>
      <c r="AJ2977" s="807">
        <v>451</v>
      </c>
      <c r="AK2977" s="807">
        <v>10</v>
      </c>
      <c r="AL2977" s="759" t="str">
        <f t="shared" si="93"/>
        <v>Infancia</v>
      </c>
    </row>
    <row r="2978" spans="1:38" ht="30">
      <c r="A2978" s="806" t="s">
        <v>932</v>
      </c>
      <c r="B2978" s="806" t="s">
        <v>815</v>
      </c>
      <c r="C2978" s="806" t="s">
        <v>783</v>
      </c>
      <c r="D2978" s="806" t="s">
        <v>789</v>
      </c>
      <c r="E2978" s="807">
        <v>1081</v>
      </c>
      <c r="P2978" s="806" t="s">
        <v>785</v>
      </c>
      <c r="Q2978" s="807">
        <v>31</v>
      </c>
      <c r="R2978" s="807">
        <v>0</v>
      </c>
      <c r="S2978" s="759" t="str">
        <f t="shared" si="92"/>
        <v>Primera Infancia</v>
      </c>
      <c r="U2978" s="886"/>
      <c r="V2978" s="887"/>
      <c r="W2978" s="887"/>
      <c r="AI2978" s="806" t="s">
        <v>842</v>
      </c>
      <c r="AJ2978" s="807">
        <v>443</v>
      </c>
      <c r="AK2978" s="807">
        <v>11</v>
      </c>
      <c r="AL2978" s="759" t="str">
        <f t="shared" si="93"/>
        <v>Infancia</v>
      </c>
    </row>
    <row r="2979" spans="1:38" ht="30">
      <c r="A2979" s="806" t="s">
        <v>932</v>
      </c>
      <c r="B2979" s="806" t="s">
        <v>815</v>
      </c>
      <c r="C2979" s="806" t="s">
        <v>783</v>
      </c>
      <c r="D2979" s="806" t="s">
        <v>784</v>
      </c>
      <c r="E2979" s="807">
        <v>1760</v>
      </c>
      <c r="P2979" s="806" t="s">
        <v>785</v>
      </c>
      <c r="Q2979" s="807">
        <v>37</v>
      </c>
      <c r="R2979" s="807">
        <v>1</v>
      </c>
      <c r="S2979" s="759" t="str">
        <f t="shared" si="92"/>
        <v>Primera Infancia</v>
      </c>
      <c r="U2979" s="886"/>
      <c r="V2979" s="887"/>
      <c r="W2979" s="887"/>
      <c r="AI2979" s="806" t="s">
        <v>842</v>
      </c>
      <c r="AJ2979" s="807">
        <v>466</v>
      </c>
      <c r="AK2979" s="807">
        <v>12</v>
      </c>
      <c r="AL2979" s="759" t="str">
        <f t="shared" si="93"/>
        <v>Adolescente</v>
      </c>
    </row>
    <row r="2980" spans="1:38" ht="30">
      <c r="A2980" s="806" t="s">
        <v>932</v>
      </c>
      <c r="B2980" s="806" t="s">
        <v>818</v>
      </c>
      <c r="C2980" s="806" t="s">
        <v>788</v>
      </c>
      <c r="D2980" s="806" t="s">
        <v>789</v>
      </c>
      <c r="E2980" s="807">
        <v>1</v>
      </c>
      <c r="P2980" s="806" t="s">
        <v>785</v>
      </c>
      <c r="Q2980" s="807">
        <v>31</v>
      </c>
      <c r="R2980" s="807">
        <v>2</v>
      </c>
      <c r="S2980" s="759" t="str">
        <f t="shared" si="92"/>
        <v>Primera Infancia</v>
      </c>
      <c r="U2980" s="886"/>
      <c r="V2980" s="887"/>
      <c r="W2980" s="887"/>
      <c r="AI2980" s="806" t="s">
        <v>842</v>
      </c>
      <c r="AJ2980" s="807">
        <v>464</v>
      </c>
      <c r="AK2980" s="807">
        <v>13</v>
      </c>
      <c r="AL2980" s="759" t="str">
        <f t="shared" si="93"/>
        <v>Adolescente</v>
      </c>
    </row>
    <row r="2981" spans="1:38" ht="30">
      <c r="A2981" s="806" t="s">
        <v>932</v>
      </c>
      <c r="B2981" s="806" t="s">
        <v>818</v>
      </c>
      <c r="C2981" s="806" t="s">
        <v>788</v>
      </c>
      <c r="D2981" s="806" t="s">
        <v>784</v>
      </c>
      <c r="E2981" s="807">
        <v>8</v>
      </c>
      <c r="P2981" s="806" t="s">
        <v>785</v>
      </c>
      <c r="Q2981" s="807">
        <v>27</v>
      </c>
      <c r="R2981" s="807">
        <v>3</v>
      </c>
      <c r="S2981" s="759" t="str">
        <f t="shared" si="92"/>
        <v>Primera Infancia</v>
      </c>
      <c r="U2981" s="886"/>
      <c r="V2981" s="887"/>
      <c r="W2981" s="887"/>
      <c r="AI2981" s="806" t="s">
        <v>842</v>
      </c>
      <c r="AJ2981" s="807">
        <v>541</v>
      </c>
      <c r="AK2981" s="807">
        <v>14</v>
      </c>
      <c r="AL2981" s="759" t="str">
        <f t="shared" si="93"/>
        <v>Adolescente</v>
      </c>
    </row>
    <row r="2982" spans="1:38" ht="30">
      <c r="A2982" s="806" t="s">
        <v>932</v>
      </c>
      <c r="B2982" s="806" t="s">
        <v>818</v>
      </c>
      <c r="C2982" s="806" t="s">
        <v>783</v>
      </c>
      <c r="D2982" s="806" t="s">
        <v>789</v>
      </c>
      <c r="E2982" s="807">
        <v>1</v>
      </c>
      <c r="P2982" s="806" t="s">
        <v>785</v>
      </c>
      <c r="Q2982" s="807">
        <v>32</v>
      </c>
      <c r="R2982" s="807">
        <v>4</v>
      </c>
      <c r="S2982" s="759" t="str">
        <f t="shared" si="92"/>
        <v>Primera Infancia</v>
      </c>
      <c r="U2982" s="886"/>
      <c r="V2982" s="887"/>
      <c r="W2982" s="887"/>
      <c r="AI2982" s="806" t="s">
        <v>842</v>
      </c>
      <c r="AJ2982" s="807">
        <v>512</v>
      </c>
      <c r="AK2982" s="807">
        <v>15</v>
      </c>
      <c r="AL2982" s="759" t="str">
        <f t="shared" si="93"/>
        <v>Adolescente</v>
      </c>
    </row>
    <row r="2983" spans="1:38" ht="30">
      <c r="A2983" s="806" t="s">
        <v>932</v>
      </c>
      <c r="B2983" s="806" t="s">
        <v>818</v>
      </c>
      <c r="C2983" s="806" t="s">
        <v>783</v>
      </c>
      <c r="D2983" s="806" t="s">
        <v>784</v>
      </c>
      <c r="E2983" s="807">
        <v>12</v>
      </c>
      <c r="P2983" s="806" t="s">
        <v>785</v>
      </c>
      <c r="Q2983" s="807">
        <v>47</v>
      </c>
      <c r="R2983" s="807">
        <v>5</v>
      </c>
      <c r="S2983" s="759" t="str">
        <f t="shared" si="92"/>
        <v>Primera Infancia</v>
      </c>
      <c r="U2983" s="886"/>
      <c r="V2983" s="887"/>
      <c r="W2983" s="887"/>
      <c r="AI2983" s="806" t="s">
        <v>842</v>
      </c>
      <c r="AJ2983" s="807">
        <v>507</v>
      </c>
      <c r="AK2983" s="807">
        <v>16</v>
      </c>
      <c r="AL2983" s="759" t="str">
        <f t="shared" si="93"/>
        <v>Adolescente</v>
      </c>
    </row>
    <row r="2984" spans="1:38" ht="30">
      <c r="A2984" s="806" t="s">
        <v>933</v>
      </c>
      <c r="B2984" s="806" t="s">
        <v>782</v>
      </c>
      <c r="C2984" s="806" t="s">
        <v>788</v>
      </c>
      <c r="D2984" s="806" t="s">
        <v>789</v>
      </c>
      <c r="E2984" s="807">
        <v>2</v>
      </c>
      <c r="P2984" s="806" t="s">
        <v>785</v>
      </c>
      <c r="Q2984" s="807">
        <v>30</v>
      </c>
      <c r="R2984" s="807">
        <v>6</v>
      </c>
      <c r="S2984" s="759" t="str">
        <f t="shared" si="92"/>
        <v>Infancia</v>
      </c>
      <c r="U2984" s="886"/>
      <c r="V2984" s="887"/>
      <c r="W2984" s="887"/>
      <c r="AI2984" s="806" t="s">
        <v>842</v>
      </c>
      <c r="AJ2984" s="807">
        <v>519</v>
      </c>
      <c r="AK2984" s="807">
        <v>17</v>
      </c>
      <c r="AL2984" s="759" t="str">
        <f t="shared" si="93"/>
        <v>Adolescente</v>
      </c>
    </row>
    <row r="2985" spans="1:38" ht="15">
      <c r="A2985" s="806" t="s">
        <v>933</v>
      </c>
      <c r="B2985" s="806" t="s">
        <v>782</v>
      </c>
      <c r="C2985" s="806" t="s">
        <v>783</v>
      </c>
      <c r="D2985" s="806" t="s">
        <v>784</v>
      </c>
      <c r="E2985" s="807">
        <v>1</v>
      </c>
      <c r="P2985" s="806" t="s">
        <v>785</v>
      </c>
      <c r="Q2985" s="807">
        <v>29</v>
      </c>
      <c r="R2985" s="807">
        <v>7</v>
      </c>
      <c r="S2985" s="759" t="str">
        <f t="shared" si="92"/>
        <v>Infancia</v>
      </c>
      <c r="U2985" s="886"/>
      <c r="V2985" s="887"/>
      <c r="W2985" s="887"/>
      <c r="AI2985" s="806" t="s">
        <v>842</v>
      </c>
      <c r="AJ2985" s="807">
        <v>572</v>
      </c>
      <c r="AK2985" s="807">
        <v>18</v>
      </c>
      <c r="AL2985" s="759" t="str">
        <f t="shared" si="93"/>
        <v>Juventud</v>
      </c>
    </row>
    <row r="2986" spans="1:38" ht="15">
      <c r="A2986" s="806" t="s">
        <v>933</v>
      </c>
      <c r="B2986" s="806" t="s">
        <v>662</v>
      </c>
      <c r="C2986" s="806" t="s">
        <v>788</v>
      </c>
      <c r="D2986" s="806" t="s">
        <v>789</v>
      </c>
      <c r="E2986" s="807">
        <v>2747</v>
      </c>
      <c r="P2986" s="806" t="s">
        <v>785</v>
      </c>
      <c r="Q2986" s="807">
        <v>47</v>
      </c>
      <c r="R2986" s="807">
        <v>8</v>
      </c>
      <c r="S2986" s="759" t="str">
        <f t="shared" si="92"/>
        <v>Infancia</v>
      </c>
      <c r="U2986" s="886"/>
      <c r="V2986" s="887"/>
      <c r="W2986" s="887"/>
      <c r="AI2986" s="806" t="s">
        <v>842</v>
      </c>
      <c r="AJ2986" s="807">
        <v>603</v>
      </c>
      <c r="AK2986" s="807">
        <v>19</v>
      </c>
      <c r="AL2986" s="759" t="str">
        <f t="shared" si="93"/>
        <v>Juventud</v>
      </c>
    </row>
    <row r="2987" spans="1:38" ht="15">
      <c r="A2987" s="806" t="s">
        <v>933</v>
      </c>
      <c r="B2987" s="806" t="s">
        <v>662</v>
      </c>
      <c r="C2987" s="806" t="s">
        <v>788</v>
      </c>
      <c r="D2987" s="806" t="s">
        <v>784</v>
      </c>
      <c r="E2987" s="807">
        <v>1727</v>
      </c>
      <c r="P2987" s="806" t="s">
        <v>785</v>
      </c>
      <c r="Q2987" s="807">
        <v>40</v>
      </c>
      <c r="R2987" s="807">
        <v>9</v>
      </c>
      <c r="S2987" s="759" t="str">
        <f t="shared" si="92"/>
        <v>Infancia</v>
      </c>
      <c r="U2987" s="886"/>
      <c r="V2987" s="887"/>
      <c r="W2987" s="887"/>
      <c r="AI2987" s="806" t="s">
        <v>842</v>
      </c>
      <c r="AJ2987" s="807">
        <v>685</v>
      </c>
      <c r="AK2987" s="807">
        <v>20</v>
      </c>
      <c r="AL2987" s="759" t="str">
        <f t="shared" si="93"/>
        <v>Juventud</v>
      </c>
    </row>
    <row r="2988" spans="1:38" ht="15">
      <c r="A2988" s="806" t="s">
        <v>933</v>
      </c>
      <c r="B2988" s="806" t="s">
        <v>662</v>
      </c>
      <c r="C2988" s="806" t="s">
        <v>783</v>
      </c>
      <c r="D2988" s="806" t="s">
        <v>789</v>
      </c>
      <c r="E2988" s="807">
        <v>3149</v>
      </c>
      <c r="P2988" s="806" t="s">
        <v>785</v>
      </c>
      <c r="Q2988" s="807">
        <v>41</v>
      </c>
      <c r="R2988" s="807">
        <v>10</v>
      </c>
      <c r="S2988" s="759" t="str">
        <f t="shared" si="92"/>
        <v>Infancia</v>
      </c>
      <c r="U2988" s="886"/>
      <c r="V2988" s="887"/>
      <c r="W2988" s="887"/>
      <c r="AI2988" s="806" t="s">
        <v>842</v>
      </c>
      <c r="AJ2988" s="807">
        <v>706</v>
      </c>
      <c r="AK2988" s="807">
        <v>21</v>
      </c>
      <c r="AL2988" s="759" t="str">
        <f t="shared" si="93"/>
        <v>Juventud</v>
      </c>
    </row>
    <row r="2989" spans="1:38" ht="15">
      <c r="A2989" s="806" t="s">
        <v>933</v>
      </c>
      <c r="B2989" s="806" t="s">
        <v>662</v>
      </c>
      <c r="C2989" s="806" t="s">
        <v>783</v>
      </c>
      <c r="D2989" s="806" t="s">
        <v>784</v>
      </c>
      <c r="E2989" s="807">
        <v>1786</v>
      </c>
      <c r="P2989" s="806" t="s">
        <v>785</v>
      </c>
      <c r="Q2989" s="807">
        <v>47</v>
      </c>
      <c r="R2989" s="807">
        <v>11</v>
      </c>
      <c r="S2989" s="759" t="str">
        <f t="shared" si="92"/>
        <v>Infancia</v>
      </c>
      <c r="U2989" s="886"/>
      <c r="V2989" s="887"/>
      <c r="W2989" s="887"/>
      <c r="AI2989" s="806" t="s">
        <v>842</v>
      </c>
      <c r="AJ2989" s="807">
        <v>754</v>
      </c>
      <c r="AK2989" s="807">
        <v>22</v>
      </c>
      <c r="AL2989" s="759" t="str">
        <f t="shared" si="93"/>
        <v>Juventud</v>
      </c>
    </row>
    <row r="2990" spans="1:38" ht="30">
      <c r="A2990" s="806" t="s">
        <v>933</v>
      </c>
      <c r="B2990" s="806" t="s">
        <v>666</v>
      </c>
      <c r="C2990" s="806" t="s">
        <v>788</v>
      </c>
      <c r="D2990" s="806" t="s">
        <v>789</v>
      </c>
      <c r="E2990" s="807">
        <v>512</v>
      </c>
      <c r="P2990" s="806" t="s">
        <v>785</v>
      </c>
      <c r="Q2990" s="807">
        <v>52</v>
      </c>
      <c r="R2990" s="807">
        <v>12</v>
      </c>
      <c r="S2990" s="759" t="str">
        <f t="shared" si="92"/>
        <v>Adolescente</v>
      </c>
      <c r="U2990" s="886"/>
      <c r="V2990" s="887"/>
      <c r="W2990" s="887"/>
      <c r="AI2990" s="806" t="s">
        <v>842</v>
      </c>
      <c r="AJ2990" s="807">
        <v>756</v>
      </c>
      <c r="AK2990" s="807">
        <v>23</v>
      </c>
      <c r="AL2990" s="759" t="str">
        <f t="shared" si="93"/>
        <v>Juventud</v>
      </c>
    </row>
    <row r="2991" spans="1:38" ht="30">
      <c r="A2991" s="806" t="s">
        <v>933</v>
      </c>
      <c r="B2991" s="806" t="s">
        <v>666</v>
      </c>
      <c r="C2991" s="806" t="s">
        <v>788</v>
      </c>
      <c r="D2991" s="806" t="s">
        <v>784</v>
      </c>
      <c r="E2991" s="807">
        <v>372</v>
      </c>
      <c r="P2991" s="806" t="s">
        <v>785</v>
      </c>
      <c r="Q2991" s="807">
        <v>38</v>
      </c>
      <c r="R2991" s="807">
        <v>13</v>
      </c>
      <c r="S2991" s="759" t="str">
        <f t="shared" si="92"/>
        <v>Adolescente</v>
      </c>
      <c r="U2991" s="886"/>
      <c r="V2991" s="887"/>
      <c r="W2991" s="887"/>
      <c r="AI2991" s="806" t="s">
        <v>842</v>
      </c>
      <c r="AJ2991" s="807">
        <v>712</v>
      </c>
      <c r="AK2991" s="807">
        <v>24</v>
      </c>
      <c r="AL2991" s="759" t="str">
        <f t="shared" si="93"/>
        <v>Juventud</v>
      </c>
    </row>
    <row r="2992" spans="1:38" ht="30">
      <c r="A2992" s="806" t="s">
        <v>933</v>
      </c>
      <c r="B2992" s="806" t="s">
        <v>666</v>
      </c>
      <c r="C2992" s="806" t="s">
        <v>783</v>
      </c>
      <c r="D2992" s="806" t="s">
        <v>789</v>
      </c>
      <c r="E2992" s="807">
        <v>633</v>
      </c>
      <c r="P2992" s="806" t="s">
        <v>785</v>
      </c>
      <c r="Q2992" s="807">
        <v>47</v>
      </c>
      <c r="R2992" s="807">
        <v>14</v>
      </c>
      <c r="S2992" s="759" t="str">
        <f t="shared" si="92"/>
        <v>Adolescente</v>
      </c>
      <c r="U2992" s="886"/>
      <c r="V2992" s="887"/>
      <c r="W2992" s="887"/>
      <c r="AI2992" s="806" t="s">
        <v>842</v>
      </c>
      <c r="AJ2992" s="807">
        <v>707</v>
      </c>
      <c r="AK2992" s="807">
        <v>25</v>
      </c>
      <c r="AL2992" s="759" t="str">
        <f t="shared" si="93"/>
        <v>Juventud</v>
      </c>
    </row>
    <row r="2993" spans="1:38" ht="30">
      <c r="A2993" s="806" t="s">
        <v>933</v>
      </c>
      <c r="B2993" s="806" t="s">
        <v>666</v>
      </c>
      <c r="C2993" s="806" t="s">
        <v>783</v>
      </c>
      <c r="D2993" s="806" t="s">
        <v>784</v>
      </c>
      <c r="E2993" s="807">
        <v>396</v>
      </c>
      <c r="P2993" s="806" t="s">
        <v>785</v>
      </c>
      <c r="Q2993" s="807">
        <v>43</v>
      </c>
      <c r="R2993" s="807">
        <v>15</v>
      </c>
      <c r="S2993" s="759" t="str">
        <f t="shared" si="92"/>
        <v>Adolescente</v>
      </c>
      <c r="U2993" s="886"/>
      <c r="V2993" s="887"/>
      <c r="W2993" s="887"/>
      <c r="AI2993" s="806" t="s">
        <v>842</v>
      </c>
      <c r="AJ2993" s="807">
        <v>682</v>
      </c>
      <c r="AK2993" s="807">
        <v>26</v>
      </c>
      <c r="AL2993" s="759" t="str">
        <f t="shared" si="93"/>
        <v>Juventud</v>
      </c>
    </row>
    <row r="2994" spans="1:38" ht="30">
      <c r="A2994" s="806" t="s">
        <v>933</v>
      </c>
      <c r="B2994" s="806" t="s">
        <v>669</v>
      </c>
      <c r="C2994" s="806" t="s">
        <v>788</v>
      </c>
      <c r="D2994" s="806" t="s">
        <v>789</v>
      </c>
      <c r="E2994" s="807">
        <v>2</v>
      </c>
      <c r="P2994" s="806" t="s">
        <v>785</v>
      </c>
      <c r="Q2994" s="807">
        <v>57</v>
      </c>
      <c r="R2994" s="807">
        <v>16</v>
      </c>
      <c r="S2994" s="759" t="str">
        <f t="shared" si="92"/>
        <v>Adolescente</v>
      </c>
      <c r="U2994" s="886"/>
      <c r="V2994" s="887"/>
      <c r="W2994" s="887"/>
      <c r="AI2994" s="806" t="s">
        <v>842</v>
      </c>
      <c r="AJ2994" s="807">
        <v>691</v>
      </c>
      <c r="AK2994" s="807">
        <v>27</v>
      </c>
      <c r="AL2994" s="759" t="str">
        <f t="shared" si="93"/>
        <v>Juventud</v>
      </c>
    </row>
    <row r="2995" spans="1:38" ht="30">
      <c r="A2995" s="806" t="s">
        <v>933</v>
      </c>
      <c r="B2995" s="806" t="s">
        <v>669</v>
      </c>
      <c r="C2995" s="806" t="s">
        <v>788</v>
      </c>
      <c r="D2995" s="806" t="s">
        <v>784</v>
      </c>
      <c r="E2995" s="807">
        <v>5</v>
      </c>
      <c r="P2995" s="806" t="s">
        <v>785</v>
      </c>
      <c r="Q2995" s="807">
        <v>61</v>
      </c>
      <c r="R2995" s="807">
        <v>17</v>
      </c>
      <c r="S2995" s="759" t="str">
        <f t="shared" si="92"/>
        <v>Adolescente</v>
      </c>
      <c r="U2995" s="886"/>
      <c r="V2995" s="887"/>
      <c r="W2995" s="887"/>
      <c r="AI2995" s="806" t="s">
        <v>842</v>
      </c>
      <c r="AJ2995" s="807">
        <v>683</v>
      </c>
      <c r="AK2995" s="807">
        <v>28</v>
      </c>
      <c r="AL2995" s="759" t="str">
        <f t="shared" si="93"/>
        <v>Juventud</v>
      </c>
    </row>
    <row r="2996" spans="1:38" ht="15">
      <c r="A2996" s="806" t="s">
        <v>933</v>
      </c>
      <c r="B2996" s="806" t="s">
        <v>669</v>
      </c>
      <c r="C2996" s="806" t="s">
        <v>783</v>
      </c>
      <c r="D2996" s="806" t="s">
        <v>789</v>
      </c>
      <c r="E2996" s="807">
        <v>1</v>
      </c>
      <c r="P2996" s="806" t="s">
        <v>785</v>
      </c>
      <c r="Q2996" s="807">
        <v>43</v>
      </c>
      <c r="R2996" s="807">
        <v>18</v>
      </c>
      <c r="S2996" s="759" t="str">
        <f t="shared" si="92"/>
        <v>Juventud</v>
      </c>
      <c r="U2996" s="886"/>
      <c r="V2996" s="887"/>
      <c r="W2996" s="887"/>
      <c r="AI2996" s="806" t="s">
        <v>842</v>
      </c>
      <c r="AJ2996" s="807">
        <v>679</v>
      </c>
      <c r="AK2996" s="807">
        <v>29</v>
      </c>
      <c r="AL2996" s="759" t="str">
        <f t="shared" si="93"/>
        <v>Adulto</v>
      </c>
    </row>
    <row r="2997" spans="1:38" ht="15">
      <c r="A2997" s="806" t="s">
        <v>933</v>
      </c>
      <c r="B2997" s="806" t="s">
        <v>669</v>
      </c>
      <c r="C2997" s="806" t="s">
        <v>783</v>
      </c>
      <c r="D2997" s="806" t="s">
        <v>784</v>
      </c>
      <c r="E2997" s="807">
        <v>5</v>
      </c>
      <c r="P2997" s="806" t="s">
        <v>785</v>
      </c>
      <c r="Q2997" s="807">
        <v>40</v>
      </c>
      <c r="R2997" s="807">
        <v>19</v>
      </c>
      <c r="S2997" s="759" t="str">
        <f t="shared" si="92"/>
        <v>Juventud</v>
      </c>
      <c r="U2997" s="886"/>
      <c r="V2997" s="887"/>
      <c r="W2997" s="887"/>
      <c r="AI2997" s="806" t="s">
        <v>842</v>
      </c>
      <c r="AJ2997" s="807">
        <v>674</v>
      </c>
      <c r="AK2997" s="807">
        <v>30</v>
      </c>
      <c r="AL2997" s="759" t="str">
        <f t="shared" si="93"/>
        <v>Adulto</v>
      </c>
    </row>
    <row r="2998" spans="1:38" ht="15">
      <c r="A2998" s="806" t="s">
        <v>933</v>
      </c>
      <c r="B2998" s="806" t="s">
        <v>787</v>
      </c>
      <c r="C2998" s="806" t="s">
        <v>788</v>
      </c>
      <c r="D2998" s="806" t="s">
        <v>789</v>
      </c>
      <c r="E2998" s="807">
        <v>4</v>
      </c>
      <c r="P2998" s="806" t="s">
        <v>785</v>
      </c>
      <c r="Q2998" s="807">
        <v>40</v>
      </c>
      <c r="R2998" s="807">
        <v>20</v>
      </c>
      <c r="S2998" s="759" t="str">
        <f t="shared" si="92"/>
        <v>Juventud</v>
      </c>
      <c r="U2998" s="886"/>
      <c r="V2998" s="887"/>
      <c r="W2998" s="887"/>
      <c r="AI2998" s="806" t="s">
        <v>842</v>
      </c>
      <c r="AJ2998" s="807">
        <v>630</v>
      </c>
      <c r="AK2998" s="807">
        <v>31</v>
      </c>
      <c r="AL2998" s="759" t="str">
        <f t="shared" si="93"/>
        <v>Adulto</v>
      </c>
    </row>
    <row r="2999" spans="1:38" ht="15">
      <c r="A2999" s="806" t="s">
        <v>933</v>
      </c>
      <c r="B2999" s="806" t="s">
        <v>787</v>
      </c>
      <c r="C2999" s="806" t="s">
        <v>788</v>
      </c>
      <c r="D2999" s="806" t="s">
        <v>784</v>
      </c>
      <c r="E2999" s="807">
        <v>3</v>
      </c>
      <c r="P2999" s="806" t="s">
        <v>785</v>
      </c>
      <c r="Q2999" s="807">
        <v>40</v>
      </c>
      <c r="R2999" s="807">
        <v>21</v>
      </c>
      <c r="S2999" s="759" t="str">
        <f t="shared" si="92"/>
        <v>Juventud</v>
      </c>
      <c r="U2999" s="886"/>
      <c r="V2999" s="887"/>
      <c r="W2999" s="887"/>
      <c r="AI2999" s="806" t="s">
        <v>842</v>
      </c>
      <c r="AJ2999" s="807">
        <v>655</v>
      </c>
      <c r="AK2999" s="807">
        <v>32</v>
      </c>
      <c r="AL2999" s="759" t="str">
        <f t="shared" si="93"/>
        <v>Adulto</v>
      </c>
    </row>
    <row r="3000" spans="1:38" ht="15">
      <c r="A3000" s="806" t="s">
        <v>933</v>
      </c>
      <c r="B3000" s="806" t="s">
        <v>787</v>
      </c>
      <c r="C3000" s="806" t="s">
        <v>783</v>
      </c>
      <c r="D3000" s="806" t="s">
        <v>789</v>
      </c>
      <c r="E3000" s="807">
        <v>20</v>
      </c>
      <c r="P3000" s="806" t="s">
        <v>785</v>
      </c>
      <c r="Q3000" s="807">
        <v>45</v>
      </c>
      <c r="R3000" s="807">
        <v>22</v>
      </c>
      <c r="S3000" s="759" t="str">
        <f t="shared" si="92"/>
        <v>Juventud</v>
      </c>
      <c r="U3000" s="886"/>
      <c r="V3000" s="887"/>
      <c r="W3000" s="887"/>
      <c r="AI3000" s="806" t="s">
        <v>842</v>
      </c>
      <c r="AJ3000" s="807">
        <v>611</v>
      </c>
      <c r="AK3000" s="807">
        <v>33</v>
      </c>
      <c r="AL3000" s="759" t="str">
        <f t="shared" si="93"/>
        <v>Adulto</v>
      </c>
    </row>
    <row r="3001" spans="1:38" ht="15">
      <c r="A3001" s="806" t="s">
        <v>933</v>
      </c>
      <c r="B3001" s="806" t="s">
        <v>787</v>
      </c>
      <c r="C3001" s="806" t="s">
        <v>783</v>
      </c>
      <c r="D3001" s="806" t="s">
        <v>784</v>
      </c>
      <c r="E3001" s="807">
        <v>9</v>
      </c>
      <c r="P3001" s="806" t="s">
        <v>785</v>
      </c>
      <c r="Q3001" s="807">
        <v>42</v>
      </c>
      <c r="R3001" s="807">
        <v>23</v>
      </c>
      <c r="S3001" s="759" t="str">
        <f t="shared" si="92"/>
        <v>Juventud</v>
      </c>
      <c r="U3001" s="886"/>
      <c r="V3001" s="887"/>
      <c r="W3001" s="887"/>
      <c r="AI3001" s="806" t="s">
        <v>842</v>
      </c>
      <c r="AJ3001" s="807">
        <v>585</v>
      </c>
      <c r="AK3001" s="807">
        <v>34</v>
      </c>
      <c r="AL3001" s="759" t="str">
        <f t="shared" si="93"/>
        <v>Adulto</v>
      </c>
    </row>
    <row r="3002" spans="1:38" ht="15">
      <c r="A3002" s="806" t="s">
        <v>933</v>
      </c>
      <c r="B3002" s="806" t="s">
        <v>792</v>
      </c>
      <c r="C3002" s="806" t="s">
        <v>788</v>
      </c>
      <c r="D3002" s="806" t="s">
        <v>789</v>
      </c>
      <c r="E3002" s="807">
        <v>1</v>
      </c>
      <c r="P3002" s="806" t="s">
        <v>785</v>
      </c>
      <c r="Q3002" s="807">
        <v>38</v>
      </c>
      <c r="R3002" s="807">
        <v>24</v>
      </c>
      <c r="S3002" s="759" t="str">
        <f t="shared" si="92"/>
        <v>Juventud</v>
      </c>
      <c r="U3002" s="886"/>
      <c r="V3002" s="887"/>
      <c r="W3002" s="887"/>
      <c r="AI3002" s="806" t="s">
        <v>842</v>
      </c>
      <c r="AJ3002" s="807">
        <v>556</v>
      </c>
      <c r="AK3002" s="807">
        <v>35</v>
      </c>
      <c r="AL3002" s="759" t="str">
        <f t="shared" si="93"/>
        <v>Adulto</v>
      </c>
    </row>
    <row r="3003" spans="1:38" ht="15">
      <c r="A3003" s="806" t="s">
        <v>933</v>
      </c>
      <c r="B3003" s="806" t="s">
        <v>792</v>
      </c>
      <c r="C3003" s="806" t="s">
        <v>783</v>
      </c>
      <c r="D3003" s="806" t="s">
        <v>789</v>
      </c>
      <c r="E3003" s="807">
        <v>4</v>
      </c>
      <c r="P3003" s="806" t="s">
        <v>785</v>
      </c>
      <c r="Q3003" s="807">
        <v>36</v>
      </c>
      <c r="R3003" s="807">
        <v>25</v>
      </c>
      <c r="S3003" s="759" t="str">
        <f t="shared" si="92"/>
        <v>Juventud</v>
      </c>
      <c r="U3003" s="886"/>
      <c r="V3003" s="887"/>
      <c r="W3003" s="887"/>
      <c r="AI3003" s="806" t="s">
        <v>842</v>
      </c>
      <c r="AJ3003" s="807">
        <v>594</v>
      </c>
      <c r="AK3003" s="807">
        <v>36</v>
      </c>
      <c r="AL3003" s="759" t="str">
        <f t="shared" si="93"/>
        <v>Adulto</v>
      </c>
    </row>
    <row r="3004" spans="1:38" ht="15">
      <c r="A3004" s="806" t="s">
        <v>933</v>
      </c>
      <c r="B3004" s="806" t="s">
        <v>792</v>
      </c>
      <c r="C3004" s="806" t="s">
        <v>783</v>
      </c>
      <c r="D3004" s="806" t="s">
        <v>784</v>
      </c>
      <c r="E3004" s="807">
        <v>2</v>
      </c>
      <c r="P3004" s="806" t="s">
        <v>785</v>
      </c>
      <c r="Q3004" s="807">
        <v>43</v>
      </c>
      <c r="R3004" s="807">
        <v>26</v>
      </c>
      <c r="S3004" s="759" t="str">
        <f t="shared" si="92"/>
        <v>Juventud</v>
      </c>
      <c r="U3004" s="886"/>
      <c r="V3004" s="887"/>
      <c r="W3004" s="887"/>
      <c r="AI3004" s="806" t="s">
        <v>842</v>
      </c>
      <c r="AJ3004" s="807">
        <v>552</v>
      </c>
      <c r="AK3004" s="807">
        <v>37</v>
      </c>
      <c r="AL3004" s="759" t="str">
        <f t="shared" si="93"/>
        <v>Adulto</v>
      </c>
    </row>
    <row r="3005" spans="1:38" ht="15">
      <c r="A3005" s="806" t="s">
        <v>933</v>
      </c>
      <c r="B3005" s="806" t="s">
        <v>796</v>
      </c>
      <c r="C3005" s="806" t="s">
        <v>788</v>
      </c>
      <c r="D3005" s="806" t="s">
        <v>789</v>
      </c>
      <c r="E3005" s="807">
        <v>1</v>
      </c>
      <c r="P3005" s="806" t="s">
        <v>785</v>
      </c>
      <c r="Q3005" s="807">
        <v>39</v>
      </c>
      <c r="R3005" s="807">
        <v>27</v>
      </c>
      <c r="S3005" s="759" t="str">
        <f t="shared" si="92"/>
        <v>Juventud</v>
      </c>
      <c r="U3005" s="886"/>
      <c r="V3005" s="887"/>
      <c r="W3005" s="887"/>
      <c r="AI3005" s="806" t="s">
        <v>842</v>
      </c>
      <c r="AJ3005" s="807">
        <v>581</v>
      </c>
      <c r="AK3005" s="807">
        <v>38</v>
      </c>
      <c r="AL3005" s="759" t="str">
        <f t="shared" si="93"/>
        <v>Adulto</v>
      </c>
    </row>
    <row r="3006" spans="1:38" ht="15">
      <c r="A3006" s="806" t="s">
        <v>933</v>
      </c>
      <c r="B3006" s="806" t="s">
        <v>815</v>
      </c>
      <c r="C3006" s="806" t="s">
        <v>788</v>
      </c>
      <c r="D3006" s="806" t="s">
        <v>789</v>
      </c>
      <c r="E3006" s="807">
        <v>947</v>
      </c>
      <c r="P3006" s="806" t="s">
        <v>785</v>
      </c>
      <c r="Q3006" s="807">
        <v>40</v>
      </c>
      <c r="R3006" s="807">
        <v>28</v>
      </c>
      <c r="S3006" s="759" t="str">
        <f t="shared" si="92"/>
        <v>Juventud</v>
      </c>
      <c r="U3006" s="886"/>
      <c r="V3006" s="887"/>
      <c r="W3006" s="887"/>
      <c r="AI3006" s="806" t="s">
        <v>842</v>
      </c>
      <c r="AJ3006" s="807">
        <v>567</v>
      </c>
      <c r="AK3006" s="807">
        <v>39</v>
      </c>
      <c r="AL3006" s="759" t="str">
        <f t="shared" si="93"/>
        <v>Adulto</v>
      </c>
    </row>
    <row r="3007" spans="1:38" ht="15">
      <c r="A3007" s="806" t="s">
        <v>933</v>
      </c>
      <c r="B3007" s="806" t="s">
        <v>815</v>
      </c>
      <c r="C3007" s="806" t="s">
        <v>788</v>
      </c>
      <c r="D3007" s="806" t="s">
        <v>784</v>
      </c>
      <c r="E3007" s="807">
        <v>874</v>
      </c>
      <c r="P3007" s="806" t="s">
        <v>785</v>
      </c>
      <c r="Q3007" s="807">
        <v>32</v>
      </c>
      <c r="R3007" s="807">
        <v>29</v>
      </c>
      <c r="S3007" s="759" t="str">
        <f t="shared" si="92"/>
        <v>Adulto</v>
      </c>
      <c r="U3007" s="886"/>
      <c r="V3007" s="887"/>
      <c r="W3007" s="887"/>
      <c r="AI3007" s="806" t="s">
        <v>842</v>
      </c>
      <c r="AJ3007" s="807">
        <v>558</v>
      </c>
      <c r="AK3007" s="807">
        <v>40</v>
      </c>
      <c r="AL3007" s="759" t="str">
        <f t="shared" si="93"/>
        <v>Adulto</v>
      </c>
    </row>
    <row r="3008" spans="1:38" ht="15">
      <c r="A3008" s="806" t="s">
        <v>933</v>
      </c>
      <c r="B3008" s="806" t="s">
        <v>815</v>
      </c>
      <c r="C3008" s="806" t="s">
        <v>783</v>
      </c>
      <c r="D3008" s="806" t="s">
        <v>789</v>
      </c>
      <c r="E3008" s="807">
        <v>937</v>
      </c>
      <c r="P3008" s="806" t="s">
        <v>785</v>
      </c>
      <c r="Q3008" s="807">
        <v>38</v>
      </c>
      <c r="R3008" s="807">
        <v>30</v>
      </c>
      <c r="S3008" s="759" t="str">
        <f t="shared" si="92"/>
        <v>Adulto</v>
      </c>
      <c r="U3008" s="886"/>
      <c r="V3008" s="887"/>
      <c r="W3008" s="887"/>
      <c r="AI3008" s="806" t="s">
        <v>842</v>
      </c>
      <c r="AJ3008" s="807">
        <v>581</v>
      </c>
      <c r="AK3008" s="807">
        <v>41</v>
      </c>
      <c r="AL3008" s="759" t="str">
        <f t="shared" si="93"/>
        <v>Adulto</v>
      </c>
    </row>
    <row r="3009" spans="1:38" ht="15">
      <c r="A3009" s="806" t="s">
        <v>933</v>
      </c>
      <c r="B3009" s="806" t="s">
        <v>815</v>
      </c>
      <c r="C3009" s="806" t="s">
        <v>783</v>
      </c>
      <c r="D3009" s="806" t="s">
        <v>784</v>
      </c>
      <c r="E3009" s="807">
        <v>737</v>
      </c>
      <c r="P3009" s="806" t="s">
        <v>785</v>
      </c>
      <c r="Q3009" s="807">
        <v>39</v>
      </c>
      <c r="R3009" s="807">
        <v>31</v>
      </c>
      <c r="S3009" s="759" t="str">
        <f t="shared" si="92"/>
        <v>Adulto</v>
      </c>
      <c r="U3009" s="886"/>
      <c r="V3009" s="887"/>
      <c r="W3009" s="887"/>
      <c r="AI3009" s="806" t="s">
        <v>842</v>
      </c>
      <c r="AJ3009" s="807">
        <v>572</v>
      </c>
      <c r="AK3009" s="807">
        <v>42</v>
      </c>
      <c r="AL3009" s="759" t="str">
        <f t="shared" si="93"/>
        <v>Adulto</v>
      </c>
    </row>
    <row r="3010" spans="1:38" ht="15">
      <c r="A3010" s="806" t="s">
        <v>933</v>
      </c>
      <c r="B3010" s="806" t="s">
        <v>818</v>
      </c>
      <c r="C3010" s="806" t="s">
        <v>788</v>
      </c>
      <c r="D3010" s="806" t="s">
        <v>789</v>
      </c>
      <c r="E3010" s="807">
        <v>5</v>
      </c>
      <c r="P3010" s="806" t="s">
        <v>785</v>
      </c>
      <c r="Q3010" s="807">
        <v>34</v>
      </c>
      <c r="R3010" s="807">
        <v>32</v>
      </c>
      <c r="S3010" s="759" t="str">
        <f t="shared" si="92"/>
        <v>Adulto</v>
      </c>
      <c r="U3010" s="886"/>
      <c r="V3010" s="887"/>
      <c r="W3010" s="887"/>
      <c r="AI3010" s="806" t="s">
        <v>842</v>
      </c>
      <c r="AJ3010" s="807">
        <v>521</v>
      </c>
      <c r="AK3010" s="807">
        <v>43</v>
      </c>
      <c r="AL3010" s="759" t="str">
        <f t="shared" si="93"/>
        <v>Adulto</v>
      </c>
    </row>
    <row r="3011" spans="1:38" ht="15">
      <c r="A3011" s="806" t="s">
        <v>933</v>
      </c>
      <c r="B3011" s="806" t="s">
        <v>818</v>
      </c>
      <c r="C3011" s="806" t="s">
        <v>788</v>
      </c>
      <c r="D3011" s="806" t="s">
        <v>784</v>
      </c>
      <c r="E3011" s="807">
        <v>3</v>
      </c>
      <c r="P3011" s="806" t="s">
        <v>785</v>
      </c>
      <c r="Q3011" s="807">
        <v>27</v>
      </c>
      <c r="R3011" s="807">
        <v>33</v>
      </c>
      <c r="S3011" s="759" t="str">
        <f t="shared" ref="S3011:S3074" si="94">IF(P3011=0,"",IF(AND(R3011&gt;=0,R3011&lt;=5),"Primera Infancia",IF(AND(R3011&gt;=6,R3011&lt;=11),"Infancia",IF(AND(R3011&gt;=12,R3011&lt;=17),"Adolescente",IF(AND(R3011&gt;=18,R3011&lt;=28),"Juventud",IF(AND(R3011&gt;=29,R3011&lt;=59),"Adulto","Vejez"))))))</f>
        <v>Adulto</v>
      </c>
      <c r="U3011" s="886"/>
      <c r="V3011" s="887"/>
      <c r="W3011" s="887"/>
      <c r="AI3011" s="806" t="s">
        <v>842</v>
      </c>
      <c r="AJ3011" s="807">
        <v>517</v>
      </c>
      <c r="AK3011" s="807">
        <v>44</v>
      </c>
      <c r="AL3011" s="759" t="str">
        <f t="shared" ref="AL3011:AL3074" si="95">IF(AI3011=0,"",IF(AND(AK3011&gt;=0,AK3011&lt;=5),"Primera Infancia",IF(AND(AK3011&gt;=6,AK3011&lt;=11),"Infancia",IF(AND(AK3011&gt;=12,AK3011&lt;=17),"Adolescente",IF(AND(AK3011&gt;=18,AK3011&lt;=28),"Juventud",IF(AND(AK3011&gt;=29,AK3011&lt;=59),"Adulto","Vejez"))))))</f>
        <v>Adulto</v>
      </c>
    </row>
    <row r="3012" spans="1:38" ht="15">
      <c r="A3012" s="806" t="s">
        <v>933</v>
      </c>
      <c r="B3012" s="806" t="s">
        <v>818</v>
      </c>
      <c r="C3012" s="806" t="s">
        <v>783</v>
      </c>
      <c r="D3012" s="806" t="s">
        <v>789</v>
      </c>
      <c r="E3012" s="807">
        <v>8</v>
      </c>
      <c r="P3012" s="806" t="s">
        <v>785</v>
      </c>
      <c r="Q3012" s="807">
        <v>27</v>
      </c>
      <c r="R3012" s="807">
        <v>34</v>
      </c>
      <c r="S3012" s="759" t="str">
        <f t="shared" si="94"/>
        <v>Adulto</v>
      </c>
      <c r="U3012" s="886"/>
      <c r="V3012" s="887"/>
      <c r="W3012" s="887"/>
      <c r="AI3012" s="806" t="s">
        <v>842</v>
      </c>
      <c r="AJ3012" s="807">
        <v>494</v>
      </c>
      <c r="AK3012" s="807">
        <v>45</v>
      </c>
      <c r="AL3012" s="759" t="str">
        <f t="shared" si="95"/>
        <v>Adulto</v>
      </c>
    </row>
    <row r="3013" spans="1:38" ht="15">
      <c r="A3013" s="806" t="s">
        <v>933</v>
      </c>
      <c r="B3013" s="806" t="s">
        <v>818</v>
      </c>
      <c r="C3013" s="806" t="s">
        <v>783</v>
      </c>
      <c r="D3013" s="806" t="s">
        <v>784</v>
      </c>
      <c r="E3013" s="807">
        <v>12</v>
      </c>
      <c r="P3013" s="806" t="s">
        <v>785</v>
      </c>
      <c r="Q3013" s="807">
        <v>33</v>
      </c>
      <c r="R3013" s="807">
        <v>35</v>
      </c>
      <c r="S3013" s="759" t="str">
        <f t="shared" si="94"/>
        <v>Adulto</v>
      </c>
      <c r="U3013" s="886"/>
      <c r="V3013" s="887"/>
      <c r="W3013" s="887"/>
      <c r="AI3013" s="806" t="s">
        <v>842</v>
      </c>
      <c r="AJ3013" s="807">
        <v>466</v>
      </c>
      <c r="AK3013" s="807">
        <v>46</v>
      </c>
      <c r="AL3013" s="759" t="str">
        <f t="shared" si="95"/>
        <v>Adulto</v>
      </c>
    </row>
    <row r="3014" spans="1:38" ht="15">
      <c r="A3014" s="806" t="s">
        <v>853</v>
      </c>
      <c r="B3014" s="806" t="s">
        <v>782</v>
      </c>
      <c r="C3014" s="806" t="s">
        <v>788</v>
      </c>
      <c r="D3014" s="806" t="s">
        <v>789</v>
      </c>
      <c r="E3014" s="807">
        <v>9</v>
      </c>
      <c r="P3014" s="806" t="s">
        <v>785</v>
      </c>
      <c r="Q3014" s="807">
        <v>44</v>
      </c>
      <c r="R3014" s="807">
        <v>36</v>
      </c>
      <c r="S3014" s="759" t="str">
        <f t="shared" si="94"/>
        <v>Adulto</v>
      </c>
      <c r="U3014" s="886"/>
      <c r="V3014" s="887"/>
      <c r="W3014" s="887"/>
      <c r="AI3014" s="806" t="s">
        <v>842</v>
      </c>
      <c r="AJ3014" s="807">
        <v>434</v>
      </c>
      <c r="AK3014" s="807">
        <v>47</v>
      </c>
      <c r="AL3014" s="759" t="str">
        <f t="shared" si="95"/>
        <v>Adulto</v>
      </c>
    </row>
    <row r="3015" spans="1:38" ht="15">
      <c r="A3015" s="806" t="s">
        <v>853</v>
      </c>
      <c r="B3015" s="806" t="s">
        <v>782</v>
      </c>
      <c r="C3015" s="806" t="s">
        <v>788</v>
      </c>
      <c r="D3015" s="806" t="s">
        <v>784</v>
      </c>
      <c r="E3015" s="807">
        <v>8</v>
      </c>
      <c r="P3015" s="806" t="s">
        <v>785</v>
      </c>
      <c r="Q3015" s="807">
        <v>18</v>
      </c>
      <c r="R3015" s="807">
        <v>37</v>
      </c>
      <c r="S3015" s="759" t="str">
        <f t="shared" si="94"/>
        <v>Adulto</v>
      </c>
      <c r="U3015" s="886"/>
      <c r="V3015" s="887"/>
      <c r="W3015" s="887"/>
      <c r="AI3015" s="806" t="s">
        <v>842</v>
      </c>
      <c r="AJ3015" s="807">
        <v>411</v>
      </c>
      <c r="AK3015" s="807">
        <v>48</v>
      </c>
      <c r="AL3015" s="759" t="str">
        <f t="shared" si="95"/>
        <v>Adulto</v>
      </c>
    </row>
    <row r="3016" spans="1:38" ht="15">
      <c r="A3016" s="806" t="s">
        <v>853</v>
      </c>
      <c r="B3016" s="806" t="s">
        <v>782</v>
      </c>
      <c r="C3016" s="806" t="s">
        <v>783</v>
      </c>
      <c r="D3016" s="806" t="s">
        <v>789</v>
      </c>
      <c r="E3016" s="807">
        <v>8</v>
      </c>
      <c r="P3016" s="806" t="s">
        <v>785</v>
      </c>
      <c r="Q3016" s="807">
        <v>35</v>
      </c>
      <c r="R3016" s="807">
        <v>38</v>
      </c>
      <c r="S3016" s="759" t="str">
        <f t="shared" si="94"/>
        <v>Adulto</v>
      </c>
      <c r="U3016" s="886"/>
      <c r="V3016" s="887"/>
      <c r="W3016" s="887"/>
      <c r="AI3016" s="806" t="s">
        <v>842</v>
      </c>
      <c r="AJ3016" s="807">
        <v>414</v>
      </c>
      <c r="AK3016" s="807">
        <v>49</v>
      </c>
      <c r="AL3016" s="759" t="str">
        <f t="shared" si="95"/>
        <v>Adulto</v>
      </c>
    </row>
    <row r="3017" spans="1:38" ht="15">
      <c r="A3017" s="806" t="s">
        <v>853</v>
      </c>
      <c r="B3017" s="806" t="s">
        <v>782</v>
      </c>
      <c r="C3017" s="806" t="s">
        <v>783</v>
      </c>
      <c r="D3017" s="806" t="s">
        <v>784</v>
      </c>
      <c r="E3017" s="807">
        <v>6</v>
      </c>
      <c r="P3017" s="806" t="s">
        <v>785</v>
      </c>
      <c r="Q3017" s="807">
        <v>30</v>
      </c>
      <c r="R3017" s="807">
        <v>39</v>
      </c>
      <c r="S3017" s="759" t="str">
        <f t="shared" si="94"/>
        <v>Adulto</v>
      </c>
      <c r="U3017" s="886"/>
      <c r="V3017" s="887"/>
      <c r="W3017" s="887"/>
      <c r="AI3017" s="806" t="s">
        <v>842</v>
      </c>
      <c r="AJ3017" s="807">
        <v>358</v>
      </c>
      <c r="AK3017" s="807">
        <v>50</v>
      </c>
      <c r="AL3017" s="759" t="str">
        <f t="shared" si="95"/>
        <v>Adulto</v>
      </c>
    </row>
    <row r="3018" spans="1:38" ht="15">
      <c r="A3018" s="806" t="s">
        <v>853</v>
      </c>
      <c r="B3018" s="806" t="s">
        <v>662</v>
      </c>
      <c r="C3018" s="806" t="s">
        <v>788</v>
      </c>
      <c r="D3018" s="806" t="s">
        <v>789</v>
      </c>
      <c r="E3018" s="807">
        <v>1192</v>
      </c>
      <c r="P3018" s="806" t="s">
        <v>785</v>
      </c>
      <c r="Q3018" s="807">
        <v>40</v>
      </c>
      <c r="R3018" s="807">
        <v>40</v>
      </c>
      <c r="S3018" s="759" t="str">
        <f t="shared" si="94"/>
        <v>Adulto</v>
      </c>
      <c r="U3018" s="886"/>
      <c r="V3018" s="887"/>
      <c r="W3018" s="887"/>
      <c r="AI3018" s="806" t="s">
        <v>842</v>
      </c>
      <c r="AJ3018" s="807">
        <v>383</v>
      </c>
      <c r="AK3018" s="807">
        <v>51</v>
      </c>
      <c r="AL3018" s="759" t="str">
        <f t="shared" si="95"/>
        <v>Adulto</v>
      </c>
    </row>
    <row r="3019" spans="1:38" ht="15">
      <c r="A3019" s="806" t="s">
        <v>853</v>
      </c>
      <c r="B3019" s="806" t="s">
        <v>662</v>
      </c>
      <c r="C3019" s="806" t="s">
        <v>788</v>
      </c>
      <c r="D3019" s="806" t="s">
        <v>784</v>
      </c>
      <c r="E3019" s="807">
        <v>1335</v>
      </c>
      <c r="P3019" s="806" t="s">
        <v>785</v>
      </c>
      <c r="Q3019" s="807">
        <v>32</v>
      </c>
      <c r="R3019" s="807">
        <v>41</v>
      </c>
      <c r="S3019" s="759" t="str">
        <f t="shared" si="94"/>
        <v>Adulto</v>
      </c>
      <c r="U3019" s="886"/>
      <c r="V3019" s="887"/>
      <c r="W3019" s="887"/>
      <c r="AI3019" s="806" t="s">
        <v>842</v>
      </c>
      <c r="AJ3019" s="807">
        <v>424</v>
      </c>
      <c r="AK3019" s="807">
        <v>52</v>
      </c>
      <c r="AL3019" s="759" t="str">
        <f t="shared" si="95"/>
        <v>Adulto</v>
      </c>
    </row>
    <row r="3020" spans="1:38" ht="15">
      <c r="A3020" s="806" t="s">
        <v>853</v>
      </c>
      <c r="B3020" s="806" t="s">
        <v>662</v>
      </c>
      <c r="C3020" s="806" t="s">
        <v>783</v>
      </c>
      <c r="D3020" s="806" t="s">
        <v>789</v>
      </c>
      <c r="E3020" s="807">
        <v>1445</v>
      </c>
      <c r="P3020" s="806" t="s">
        <v>785</v>
      </c>
      <c r="Q3020" s="807">
        <v>41</v>
      </c>
      <c r="R3020" s="807">
        <v>42</v>
      </c>
      <c r="S3020" s="759" t="str">
        <f t="shared" si="94"/>
        <v>Adulto</v>
      </c>
      <c r="U3020" s="886"/>
      <c r="V3020" s="887"/>
      <c r="W3020" s="887"/>
      <c r="AI3020" s="806" t="s">
        <v>842</v>
      </c>
      <c r="AJ3020" s="807">
        <v>365</v>
      </c>
      <c r="AK3020" s="807">
        <v>53</v>
      </c>
      <c r="AL3020" s="759" t="str">
        <f t="shared" si="95"/>
        <v>Adulto</v>
      </c>
    </row>
    <row r="3021" spans="1:38" ht="15">
      <c r="A3021" s="806" t="s">
        <v>853</v>
      </c>
      <c r="B3021" s="806" t="s">
        <v>662</v>
      </c>
      <c r="C3021" s="806" t="s">
        <v>783</v>
      </c>
      <c r="D3021" s="806" t="s">
        <v>784</v>
      </c>
      <c r="E3021" s="807">
        <v>1395</v>
      </c>
      <c r="P3021" s="806" t="s">
        <v>785</v>
      </c>
      <c r="Q3021" s="807">
        <v>34</v>
      </c>
      <c r="R3021" s="807">
        <v>43</v>
      </c>
      <c r="S3021" s="759" t="str">
        <f t="shared" si="94"/>
        <v>Adulto</v>
      </c>
      <c r="U3021" s="886"/>
      <c r="V3021" s="887"/>
      <c r="W3021" s="887"/>
      <c r="AI3021" s="806" t="s">
        <v>842</v>
      </c>
      <c r="AJ3021" s="807">
        <v>409</v>
      </c>
      <c r="AK3021" s="807">
        <v>54</v>
      </c>
      <c r="AL3021" s="759" t="str">
        <f t="shared" si="95"/>
        <v>Adulto</v>
      </c>
    </row>
    <row r="3022" spans="1:38" ht="15">
      <c r="A3022" s="806" t="s">
        <v>853</v>
      </c>
      <c r="B3022" s="806" t="s">
        <v>666</v>
      </c>
      <c r="C3022" s="806" t="s">
        <v>788</v>
      </c>
      <c r="D3022" s="806" t="s">
        <v>789</v>
      </c>
      <c r="E3022" s="807">
        <v>36</v>
      </c>
      <c r="P3022" s="806" t="s">
        <v>785</v>
      </c>
      <c r="Q3022" s="807">
        <v>35</v>
      </c>
      <c r="R3022" s="807">
        <v>44</v>
      </c>
      <c r="S3022" s="759" t="str">
        <f t="shared" si="94"/>
        <v>Adulto</v>
      </c>
      <c r="U3022" s="886"/>
      <c r="V3022" s="887"/>
      <c r="W3022" s="887"/>
      <c r="AI3022" s="806" t="s">
        <v>842</v>
      </c>
      <c r="AJ3022" s="807">
        <v>381</v>
      </c>
      <c r="AK3022" s="807">
        <v>55</v>
      </c>
      <c r="AL3022" s="759" t="str">
        <f t="shared" si="95"/>
        <v>Adulto</v>
      </c>
    </row>
    <row r="3023" spans="1:38" ht="15">
      <c r="A3023" s="806" t="s">
        <v>853</v>
      </c>
      <c r="B3023" s="806" t="s">
        <v>666</v>
      </c>
      <c r="C3023" s="806" t="s">
        <v>788</v>
      </c>
      <c r="D3023" s="806" t="s">
        <v>784</v>
      </c>
      <c r="E3023" s="807">
        <v>82</v>
      </c>
      <c r="P3023" s="806" t="s">
        <v>785</v>
      </c>
      <c r="Q3023" s="807">
        <v>24</v>
      </c>
      <c r="R3023" s="807">
        <v>45</v>
      </c>
      <c r="S3023" s="759" t="str">
        <f t="shared" si="94"/>
        <v>Adulto</v>
      </c>
      <c r="U3023" s="886"/>
      <c r="V3023" s="887"/>
      <c r="W3023" s="887"/>
      <c r="AI3023" s="806" t="s">
        <v>842</v>
      </c>
      <c r="AJ3023" s="807">
        <v>363</v>
      </c>
      <c r="AK3023" s="807">
        <v>56</v>
      </c>
      <c r="AL3023" s="759" t="str">
        <f t="shared" si="95"/>
        <v>Adulto</v>
      </c>
    </row>
    <row r="3024" spans="1:38" ht="15">
      <c r="A3024" s="806" t="s">
        <v>853</v>
      </c>
      <c r="B3024" s="806" t="s">
        <v>666</v>
      </c>
      <c r="C3024" s="806" t="s">
        <v>783</v>
      </c>
      <c r="D3024" s="806" t="s">
        <v>789</v>
      </c>
      <c r="E3024" s="807">
        <v>71</v>
      </c>
      <c r="P3024" s="806" t="s">
        <v>785</v>
      </c>
      <c r="Q3024" s="807">
        <v>30</v>
      </c>
      <c r="R3024" s="807">
        <v>46</v>
      </c>
      <c r="S3024" s="759" t="str">
        <f t="shared" si="94"/>
        <v>Adulto</v>
      </c>
      <c r="U3024" s="886"/>
      <c r="V3024" s="887"/>
      <c r="W3024" s="887"/>
      <c r="AI3024" s="806" t="s">
        <v>842</v>
      </c>
      <c r="AJ3024" s="807">
        <v>369</v>
      </c>
      <c r="AK3024" s="807">
        <v>57</v>
      </c>
      <c r="AL3024" s="759" t="str">
        <f t="shared" si="95"/>
        <v>Adulto</v>
      </c>
    </row>
    <row r="3025" spans="1:38" ht="15">
      <c r="A3025" s="806" t="s">
        <v>853</v>
      </c>
      <c r="B3025" s="806" t="s">
        <v>666</v>
      </c>
      <c r="C3025" s="806" t="s">
        <v>783</v>
      </c>
      <c r="D3025" s="806" t="s">
        <v>784</v>
      </c>
      <c r="E3025" s="807">
        <v>65</v>
      </c>
      <c r="P3025" s="806" t="s">
        <v>785</v>
      </c>
      <c r="Q3025" s="807">
        <v>31</v>
      </c>
      <c r="R3025" s="807">
        <v>47</v>
      </c>
      <c r="S3025" s="759" t="str">
        <f t="shared" si="94"/>
        <v>Adulto</v>
      </c>
      <c r="U3025" s="886"/>
      <c r="V3025" s="887"/>
      <c r="W3025" s="887"/>
      <c r="AI3025" s="806" t="s">
        <v>842</v>
      </c>
      <c r="AJ3025" s="807">
        <v>326</v>
      </c>
      <c r="AK3025" s="807">
        <v>58</v>
      </c>
      <c r="AL3025" s="759" t="str">
        <f t="shared" si="95"/>
        <v>Adulto</v>
      </c>
    </row>
    <row r="3026" spans="1:38" ht="15">
      <c r="A3026" s="806" t="s">
        <v>853</v>
      </c>
      <c r="B3026" s="806" t="s">
        <v>787</v>
      </c>
      <c r="C3026" s="806" t="s">
        <v>788</v>
      </c>
      <c r="D3026" s="806" t="s">
        <v>784</v>
      </c>
      <c r="E3026" s="807">
        <v>1</v>
      </c>
      <c r="P3026" s="806" t="s">
        <v>785</v>
      </c>
      <c r="Q3026" s="807">
        <v>34</v>
      </c>
      <c r="R3026" s="807">
        <v>48</v>
      </c>
      <c r="S3026" s="759" t="str">
        <f t="shared" si="94"/>
        <v>Adulto</v>
      </c>
      <c r="U3026" s="886"/>
      <c r="V3026" s="887"/>
      <c r="W3026" s="887"/>
      <c r="AI3026" s="806" t="s">
        <v>842</v>
      </c>
      <c r="AJ3026" s="807">
        <v>359</v>
      </c>
      <c r="AK3026" s="807">
        <v>59</v>
      </c>
      <c r="AL3026" s="759" t="str">
        <f t="shared" si="95"/>
        <v>Adulto</v>
      </c>
    </row>
    <row r="3027" spans="1:38" ht="15">
      <c r="A3027" s="806" t="s">
        <v>853</v>
      </c>
      <c r="B3027" s="806" t="s">
        <v>787</v>
      </c>
      <c r="C3027" s="806" t="s">
        <v>783</v>
      </c>
      <c r="D3027" s="806" t="s">
        <v>789</v>
      </c>
      <c r="E3027" s="807">
        <v>1</v>
      </c>
      <c r="P3027" s="806" t="s">
        <v>785</v>
      </c>
      <c r="Q3027" s="807">
        <v>37</v>
      </c>
      <c r="R3027" s="807">
        <v>49</v>
      </c>
      <c r="S3027" s="759" t="str">
        <f t="shared" si="94"/>
        <v>Adulto</v>
      </c>
      <c r="U3027" s="886"/>
      <c r="V3027" s="887"/>
      <c r="W3027" s="887"/>
      <c r="AI3027" s="806" t="s">
        <v>842</v>
      </c>
      <c r="AJ3027" s="807">
        <v>314</v>
      </c>
      <c r="AK3027" s="807">
        <v>60</v>
      </c>
      <c r="AL3027" s="759" t="str">
        <f t="shared" si="95"/>
        <v>Vejez</v>
      </c>
    </row>
    <row r="3028" spans="1:38" ht="15">
      <c r="A3028" s="806" t="s">
        <v>853</v>
      </c>
      <c r="B3028" s="806" t="s">
        <v>787</v>
      </c>
      <c r="C3028" s="806" t="s">
        <v>783</v>
      </c>
      <c r="D3028" s="806" t="s">
        <v>784</v>
      </c>
      <c r="E3028" s="807">
        <v>8</v>
      </c>
      <c r="P3028" s="806" t="s">
        <v>785</v>
      </c>
      <c r="Q3028" s="807">
        <v>36</v>
      </c>
      <c r="R3028" s="807">
        <v>50</v>
      </c>
      <c r="S3028" s="759" t="str">
        <f t="shared" si="94"/>
        <v>Adulto</v>
      </c>
      <c r="U3028" s="886"/>
      <c r="V3028" s="887"/>
      <c r="W3028" s="887"/>
      <c r="AI3028" s="806" t="s">
        <v>842</v>
      </c>
      <c r="AJ3028" s="807">
        <v>312</v>
      </c>
      <c r="AK3028" s="807">
        <v>61</v>
      </c>
      <c r="AL3028" s="759" t="str">
        <f t="shared" si="95"/>
        <v>Vejez</v>
      </c>
    </row>
    <row r="3029" spans="1:38" ht="15">
      <c r="A3029" s="806" t="s">
        <v>853</v>
      </c>
      <c r="B3029" s="806" t="s">
        <v>792</v>
      </c>
      <c r="C3029" s="806" t="s">
        <v>788</v>
      </c>
      <c r="D3029" s="806" t="s">
        <v>784</v>
      </c>
      <c r="E3029" s="807">
        <v>1</v>
      </c>
      <c r="P3029" s="806" t="s">
        <v>785</v>
      </c>
      <c r="Q3029" s="807">
        <v>44</v>
      </c>
      <c r="R3029" s="807">
        <v>51</v>
      </c>
      <c r="S3029" s="759" t="str">
        <f t="shared" si="94"/>
        <v>Adulto</v>
      </c>
      <c r="U3029" s="886"/>
      <c r="V3029" s="887"/>
      <c r="W3029" s="887"/>
      <c r="AI3029" s="806" t="s">
        <v>842</v>
      </c>
      <c r="AJ3029" s="807">
        <v>333</v>
      </c>
      <c r="AK3029" s="807">
        <v>62</v>
      </c>
      <c r="AL3029" s="759" t="str">
        <f t="shared" si="95"/>
        <v>Vejez</v>
      </c>
    </row>
    <row r="3030" spans="1:38" ht="15">
      <c r="A3030" s="806" t="s">
        <v>853</v>
      </c>
      <c r="B3030" s="806" t="s">
        <v>815</v>
      </c>
      <c r="C3030" s="806" t="s">
        <v>788</v>
      </c>
      <c r="D3030" s="806" t="s">
        <v>789</v>
      </c>
      <c r="E3030" s="807">
        <v>947</v>
      </c>
      <c r="P3030" s="806" t="s">
        <v>785</v>
      </c>
      <c r="Q3030" s="807">
        <v>42</v>
      </c>
      <c r="R3030" s="807">
        <v>52</v>
      </c>
      <c r="S3030" s="759" t="str">
        <f t="shared" si="94"/>
        <v>Adulto</v>
      </c>
      <c r="U3030" s="886"/>
      <c r="V3030" s="887"/>
      <c r="W3030" s="887"/>
      <c r="AI3030" s="806" t="s">
        <v>842</v>
      </c>
      <c r="AJ3030" s="807">
        <v>266</v>
      </c>
      <c r="AK3030" s="807">
        <v>63</v>
      </c>
      <c r="AL3030" s="759" t="str">
        <f t="shared" si="95"/>
        <v>Vejez</v>
      </c>
    </row>
    <row r="3031" spans="1:38" ht="15">
      <c r="A3031" s="806" t="s">
        <v>853</v>
      </c>
      <c r="B3031" s="806" t="s">
        <v>815</v>
      </c>
      <c r="C3031" s="806" t="s">
        <v>788</v>
      </c>
      <c r="D3031" s="806" t="s">
        <v>784</v>
      </c>
      <c r="E3031" s="807">
        <v>1179</v>
      </c>
      <c r="P3031" s="806" t="s">
        <v>785</v>
      </c>
      <c r="Q3031" s="807">
        <v>32</v>
      </c>
      <c r="R3031" s="807">
        <v>53</v>
      </c>
      <c r="S3031" s="759" t="str">
        <f t="shared" si="94"/>
        <v>Adulto</v>
      </c>
      <c r="U3031" s="886"/>
      <c r="V3031" s="887"/>
      <c r="W3031" s="887"/>
      <c r="AI3031" s="806" t="s">
        <v>842</v>
      </c>
      <c r="AJ3031" s="807">
        <v>276</v>
      </c>
      <c r="AK3031" s="807">
        <v>64</v>
      </c>
      <c r="AL3031" s="759" t="str">
        <f t="shared" si="95"/>
        <v>Vejez</v>
      </c>
    </row>
    <row r="3032" spans="1:38" ht="15">
      <c r="A3032" s="806" t="s">
        <v>853</v>
      </c>
      <c r="B3032" s="806" t="s">
        <v>815</v>
      </c>
      <c r="C3032" s="806" t="s">
        <v>783</v>
      </c>
      <c r="D3032" s="806" t="s">
        <v>789</v>
      </c>
      <c r="E3032" s="807">
        <v>948</v>
      </c>
      <c r="P3032" s="806" t="s">
        <v>785</v>
      </c>
      <c r="Q3032" s="807">
        <v>46</v>
      </c>
      <c r="R3032" s="807">
        <v>54</v>
      </c>
      <c r="S3032" s="759" t="str">
        <f t="shared" si="94"/>
        <v>Adulto</v>
      </c>
      <c r="U3032" s="886"/>
      <c r="V3032" s="887"/>
      <c r="W3032" s="887"/>
      <c r="AI3032" s="806" t="s">
        <v>842</v>
      </c>
      <c r="AJ3032" s="807">
        <v>221</v>
      </c>
      <c r="AK3032" s="807">
        <v>65</v>
      </c>
      <c r="AL3032" s="759" t="str">
        <f t="shared" si="95"/>
        <v>Vejez</v>
      </c>
    </row>
    <row r="3033" spans="1:38" ht="15">
      <c r="A3033" s="806" t="s">
        <v>853</v>
      </c>
      <c r="B3033" s="806" t="s">
        <v>815</v>
      </c>
      <c r="C3033" s="806" t="s">
        <v>783</v>
      </c>
      <c r="D3033" s="806" t="s">
        <v>784</v>
      </c>
      <c r="E3033" s="807">
        <v>1009</v>
      </c>
      <c r="P3033" s="806" t="s">
        <v>785</v>
      </c>
      <c r="Q3033" s="807">
        <v>37</v>
      </c>
      <c r="R3033" s="807">
        <v>55</v>
      </c>
      <c r="S3033" s="759" t="str">
        <f t="shared" si="94"/>
        <v>Adulto</v>
      </c>
      <c r="U3033" s="886"/>
      <c r="V3033" s="887"/>
      <c r="W3033" s="887"/>
      <c r="AI3033" s="806" t="s">
        <v>842</v>
      </c>
      <c r="AJ3033" s="807">
        <v>230</v>
      </c>
      <c r="AK3033" s="807">
        <v>66</v>
      </c>
      <c r="AL3033" s="759" t="str">
        <f t="shared" si="95"/>
        <v>Vejez</v>
      </c>
    </row>
    <row r="3034" spans="1:38" ht="15">
      <c r="A3034" s="806" t="s">
        <v>853</v>
      </c>
      <c r="B3034" s="806" t="s">
        <v>818</v>
      </c>
      <c r="C3034" s="806" t="s">
        <v>788</v>
      </c>
      <c r="D3034" s="806" t="s">
        <v>784</v>
      </c>
      <c r="E3034" s="807">
        <v>6</v>
      </c>
      <c r="P3034" s="806" t="s">
        <v>785</v>
      </c>
      <c r="Q3034" s="807">
        <v>53</v>
      </c>
      <c r="R3034" s="807">
        <v>56</v>
      </c>
      <c r="S3034" s="759" t="str">
        <f t="shared" si="94"/>
        <v>Adulto</v>
      </c>
      <c r="U3034" s="886"/>
      <c r="V3034" s="887"/>
      <c r="W3034" s="887"/>
      <c r="AI3034" s="806" t="s">
        <v>842</v>
      </c>
      <c r="AJ3034" s="807">
        <v>256</v>
      </c>
      <c r="AK3034" s="807">
        <v>67</v>
      </c>
      <c r="AL3034" s="759" t="str">
        <f t="shared" si="95"/>
        <v>Vejez</v>
      </c>
    </row>
    <row r="3035" spans="1:38" ht="15">
      <c r="A3035" s="806" t="s">
        <v>853</v>
      </c>
      <c r="B3035" s="806" t="s">
        <v>818</v>
      </c>
      <c r="C3035" s="806" t="s">
        <v>783</v>
      </c>
      <c r="D3035" s="806" t="s">
        <v>789</v>
      </c>
      <c r="E3035" s="807">
        <v>2</v>
      </c>
      <c r="P3035" s="806" t="s">
        <v>785</v>
      </c>
      <c r="Q3035" s="807">
        <v>32</v>
      </c>
      <c r="R3035" s="807">
        <v>57</v>
      </c>
      <c r="S3035" s="759" t="str">
        <f t="shared" si="94"/>
        <v>Adulto</v>
      </c>
      <c r="U3035" s="886"/>
      <c r="V3035" s="887"/>
      <c r="W3035" s="887"/>
      <c r="AI3035" s="806" t="s">
        <v>842</v>
      </c>
      <c r="AJ3035" s="807">
        <v>186</v>
      </c>
      <c r="AK3035" s="807">
        <v>68</v>
      </c>
      <c r="AL3035" s="759" t="str">
        <f t="shared" si="95"/>
        <v>Vejez</v>
      </c>
    </row>
    <row r="3036" spans="1:38" ht="15">
      <c r="A3036" s="806" t="s">
        <v>853</v>
      </c>
      <c r="B3036" s="806" t="s">
        <v>818</v>
      </c>
      <c r="C3036" s="806" t="s">
        <v>783</v>
      </c>
      <c r="D3036" s="806" t="s">
        <v>784</v>
      </c>
      <c r="E3036" s="807">
        <v>10</v>
      </c>
      <c r="P3036" s="806" t="s">
        <v>785</v>
      </c>
      <c r="Q3036" s="807">
        <v>46</v>
      </c>
      <c r="R3036" s="807">
        <v>58</v>
      </c>
      <c r="S3036" s="759" t="str">
        <f t="shared" si="94"/>
        <v>Adulto</v>
      </c>
      <c r="U3036" s="886"/>
      <c r="V3036" s="887"/>
      <c r="W3036" s="887"/>
      <c r="AI3036" s="806" t="s">
        <v>842</v>
      </c>
      <c r="AJ3036" s="807">
        <v>191</v>
      </c>
      <c r="AK3036" s="807">
        <v>69</v>
      </c>
      <c r="AL3036" s="759" t="str">
        <f t="shared" si="95"/>
        <v>Vejez</v>
      </c>
    </row>
    <row r="3037" spans="1:38" ht="15">
      <c r="A3037" s="806" t="s">
        <v>900</v>
      </c>
      <c r="B3037" s="806" t="s">
        <v>782</v>
      </c>
      <c r="C3037" s="806" t="s">
        <v>788</v>
      </c>
      <c r="D3037" s="806" t="s">
        <v>789</v>
      </c>
      <c r="E3037" s="807">
        <v>4</v>
      </c>
      <c r="P3037" s="806" t="s">
        <v>785</v>
      </c>
      <c r="Q3037" s="807">
        <v>47</v>
      </c>
      <c r="R3037" s="807">
        <v>59</v>
      </c>
      <c r="S3037" s="759" t="str">
        <f t="shared" si="94"/>
        <v>Adulto</v>
      </c>
      <c r="U3037" s="886"/>
      <c r="V3037" s="887"/>
      <c r="W3037" s="887"/>
      <c r="AI3037" s="806" t="s">
        <v>842</v>
      </c>
      <c r="AJ3037" s="807">
        <v>173</v>
      </c>
      <c r="AK3037" s="807">
        <v>70</v>
      </c>
      <c r="AL3037" s="759" t="str">
        <f t="shared" si="95"/>
        <v>Vejez</v>
      </c>
    </row>
    <row r="3038" spans="1:38" ht="15">
      <c r="A3038" s="806" t="s">
        <v>900</v>
      </c>
      <c r="B3038" s="806" t="s">
        <v>782</v>
      </c>
      <c r="C3038" s="806" t="s">
        <v>788</v>
      </c>
      <c r="D3038" s="806" t="s">
        <v>784</v>
      </c>
      <c r="E3038" s="807">
        <v>1</v>
      </c>
      <c r="P3038" s="806" t="s">
        <v>785</v>
      </c>
      <c r="Q3038" s="807">
        <v>42</v>
      </c>
      <c r="R3038" s="807">
        <v>60</v>
      </c>
      <c r="S3038" s="759" t="str">
        <f t="shared" si="94"/>
        <v>Vejez</v>
      </c>
      <c r="U3038" s="886"/>
      <c r="V3038" s="887"/>
      <c r="W3038" s="887"/>
      <c r="AI3038" s="806" t="s">
        <v>842</v>
      </c>
      <c r="AJ3038" s="807">
        <v>171</v>
      </c>
      <c r="AK3038" s="807">
        <v>71</v>
      </c>
      <c r="AL3038" s="759" t="str">
        <f t="shared" si="95"/>
        <v>Vejez</v>
      </c>
    </row>
    <row r="3039" spans="1:38" ht="15">
      <c r="A3039" s="806" t="s">
        <v>900</v>
      </c>
      <c r="B3039" s="806" t="s">
        <v>662</v>
      </c>
      <c r="C3039" s="806" t="s">
        <v>788</v>
      </c>
      <c r="D3039" s="806" t="s">
        <v>789</v>
      </c>
      <c r="E3039" s="807">
        <v>3328</v>
      </c>
      <c r="P3039" s="806" t="s">
        <v>785</v>
      </c>
      <c r="Q3039" s="807">
        <v>51</v>
      </c>
      <c r="R3039" s="807">
        <v>61</v>
      </c>
      <c r="S3039" s="759" t="str">
        <f t="shared" si="94"/>
        <v>Vejez</v>
      </c>
      <c r="U3039" s="886"/>
      <c r="V3039" s="887"/>
      <c r="W3039" s="887"/>
      <c r="AI3039" s="806" t="s">
        <v>842</v>
      </c>
      <c r="AJ3039" s="807">
        <v>162</v>
      </c>
      <c r="AK3039" s="807">
        <v>72</v>
      </c>
      <c r="AL3039" s="759" t="str">
        <f t="shared" si="95"/>
        <v>Vejez</v>
      </c>
    </row>
    <row r="3040" spans="1:38" ht="15">
      <c r="A3040" s="806" t="s">
        <v>900</v>
      </c>
      <c r="B3040" s="806" t="s">
        <v>662</v>
      </c>
      <c r="C3040" s="806" t="s">
        <v>788</v>
      </c>
      <c r="D3040" s="806" t="s">
        <v>784</v>
      </c>
      <c r="E3040" s="807">
        <v>3776</v>
      </c>
      <c r="P3040" s="806" t="s">
        <v>785</v>
      </c>
      <c r="Q3040" s="807">
        <v>47</v>
      </c>
      <c r="R3040" s="807">
        <v>62</v>
      </c>
      <c r="S3040" s="759" t="str">
        <f t="shared" si="94"/>
        <v>Vejez</v>
      </c>
      <c r="U3040" s="886"/>
      <c r="V3040" s="887"/>
      <c r="W3040" s="887"/>
      <c r="AI3040" s="806" t="s">
        <v>842</v>
      </c>
      <c r="AJ3040" s="807">
        <v>155</v>
      </c>
      <c r="AK3040" s="807">
        <v>73</v>
      </c>
      <c r="AL3040" s="759" t="str">
        <f t="shared" si="95"/>
        <v>Vejez</v>
      </c>
    </row>
    <row r="3041" spans="1:38" ht="15">
      <c r="A3041" s="806" t="s">
        <v>900</v>
      </c>
      <c r="B3041" s="806" t="s">
        <v>662</v>
      </c>
      <c r="C3041" s="806" t="s">
        <v>783</v>
      </c>
      <c r="D3041" s="806" t="s">
        <v>789</v>
      </c>
      <c r="E3041" s="807">
        <v>3508</v>
      </c>
      <c r="P3041" s="806" t="s">
        <v>785</v>
      </c>
      <c r="Q3041" s="807">
        <v>39</v>
      </c>
      <c r="R3041" s="807">
        <v>63</v>
      </c>
      <c r="S3041" s="759" t="str">
        <f t="shared" si="94"/>
        <v>Vejez</v>
      </c>
      <c r="U3041" s="886"/>
      <c r="V3041" s="887"/>
      <c r="W3041" s="887"/>
      <c r="AI3041" s="806" t="s">
        <v>842</v>
      </c>
      <c r="AJ3041" s="807">
        <v>144</v>
      </c>
      <c r="AK3041" s="807">
        <v>74</v>
      </c>
      <c r="AL3041" s="759" t="str">
        <f t="shared" si="95"/>
        <v>Vejez</v>
      </c>
    </row>
    <row r="3042" spans="1:38" ht="15">
      <c r="A3042" s="806" t="s">
        <v>900</v>
      </c>
      <c r="B3042" s="806" t="s">
        <v>662</v>
      </c>
      <c r="C3042" s="806" t="s">
        <v>783</v>
      </c>
      <c r="D3042" s="806" t="s">
        <v>784</v>
      </c>
      <c r="E3042" s="807">
        <v>3746</v>
      </c>
      <c r="P3042" s="806" t="s">
        <v>785</v>
      </c>
      <c r="Q3042" s="807">
        <v>40</v>
      </c>
      <c r="R3042" s="807">
        <v>64</v>
      </c>
      <c r="S3042" s="759" t="str">
        <f t="shared" si="94"/>
        <v>Vejez</v>
      </c>
      <c r="U3042" s="886"/>
      <c r="V3042" s="887"/>
      <c r="W3042" s="887"/>
      <c r="AI3042" s="806" t="s">
        <v>842</v>
      </c>
      <c r="AJ3042" s="807">
        <v>125</v>
      </c>
      <c r="AK3042" s="807">
        <v>75</v>
      </c>
      <c r="AL3042" s="759" t="str">
        <f t="shared" si="95"/>
        <v>Vejez</v>
      </c>
    </row>
    <row r="3043" spans="1:38" ht="15">
      <c r="A3043" s="806" t="s">
        <v>900</v>
      </c>
      <c r="B3043" s="806" t="s">
        <v>666</v>
      </c>
      <c r="C3043" s="806" t="s">
        <v>788</v>
      </c>
      <c r="D3043" s="806" t="s">
        <v>789</v>
      </c>
      <c r="E3043" s="807">
        <v>46</v>
      </c>
      <c r="P3043" s="806" t="s">
        <v>785</v>
      </c>
      <c r="Q3043" s="807">
        <v>31</v>
      </c>
      <c r="R3043" s="807">
        <v>65</v>
      </c>
      <c r="S3043" s="759" t="str">
        <f t="shared" si="94"/>
        <v>Vejez</v>
      </c>
      <c r="U3043" s="886"/>
      <c r="V3043" s="887"/>
      <c r="W3043" s="887"/>
      <c r="AI3043" s="806" t="s">
        <v>842</v>
      </c>
      <c r="AJ3043" s="807">
        <v>94</v>
      </c>
      <c r="AK3043" s="807">
        <v>76</v>
      </c>
      <c r="AL3043" s="759" t="str">
        <f t="shared" si="95"/>
        <v>Vejez</v>
      </c>
    </row>
    <row r="3044" spans="1:38" ht="15">
      <c r="A3044" s="806" t="s">
        <v>900</v>
      </c>
      <c r="B3044" s="806" t="s">
        <v>666</v>
      </c>
      <c r="C3044" s="806" t="s">
        <v>788</v>
      </c>
      <c r="D3044" s="806" t="s">
        <v>784</v>
      </c>
      <c r="E3044" s="807">
        <v>223</v>
      </c>
      <c r="P3044" s="806" t="s">
        <v>785</v>
      </c>
      <c r="Q3044" s="807">
        <v>21</v>
      </c>
      <c r="R3044" s="807">
        <v>66</v>
      </c>
      <c r="S3044" s="759" t="str">
        <f t="shared" si="94"/>
        <v>Vejez</v>
      </c>
      <c r="U3044" s="886"/>
      <c r="V3044" s="887"/>
      <c r="W3044" s="887"/>
      <c r="AI3044" s="806" t="s">
        <v>842</v>
      </c>
      <c r="AJ3044" s="807">
        <v>86</v>
      </c>
      <c r="AK3044" s="807">
        <v>77</v>
      </c>
      <c r="AL3044" s="759" t="str">
        <f t="shared" si="95"/>
        <v>Vejez</v>
      </c>
    </row>
    <row r="3045" spans="1:38" ht="15">
      <c r="A3045" s="806" t="s">
        <v>900</v>
      </c>
      <c r="B3045" s="806" t="s">
        <v>666</v>
      </c>
      <c r="C3045" s="806" t="s">
        <v>783</v>
      </c>
      <c r="D3045" s="806" t="s">
        <v>789</v>
      </c>
      <c r="E3045" s="807">
        <v>62</v>
      </c>
      <c r="P3045" s="806" t="s">
        <v>785</v>
      </c>
      <c r="Q3045" s="807">
        <v>31</v>
      </c>
      <c r="R3045" s="807">
        <v>67</v>
      </c>
      <c r="S3045" s="759" t="str">
        <f t="shared" si="94"/>
        <v>Vejez</v>
      </c>
      <c r="U3045" s="886"/>
      <c r="V3045" s="887"/>
      <c r="W3045" s="887"/>
      <c r="AI3045" s="806" t="s">
        <v>842</v>
      </c>
      <c r="AJ3045" s="807">
        <v>78</v>
      </c>
      <c r="AK3045" s="807">
        <v>78</v>
      </c>
      <c r="AL3045" s="759" t="str">
        <f t="shared" si="95"/>
        <v>Vejez</v>
      </c>
    </row>
    <row r="3046" spans="1:38" ht="15">
      <c r="A3046" s="806" t="s">
        <v>900</v>
      </c>
      <c r="B3046" s="806" t="s">
        <v>666</v>
      </c>
      <c r="C3046" s="806" t="s">
        <v>783</v>
      </c>
      <c r="D3046" s="806" t="s">
        <v>784</v>
      </c>
      <c r="E3046" s="807">
        <v>236</v>
      </c>
      <c r="P3046" s="806" t="s">
        <v>785</v>
      </c>
      <c r="Q3046" s="807">
        <v>27</v>
      </c>
      <c r="R3046" s="807">
        <v>68</v>
      </c>
      <c r="S3046" s="759" t="str">
        <f t="shared" si="94"/>
        <v>Vejez</v>
      </c>
      <c r="U3046" s="886"/>
      <c r="V3046" s="887"/>
      <c r="W3046" s="887"/>
      <c r="AI3046" s="806" t="s">
        <v>842</v>
      </c>
      <c r="AJ3046" s="807">
        <v>80</v>
      </c>
      <c r="AK3046" s="807">
        <v>79</v>
      </c>
      <c r="AL3046" s="759" t="str">
        <f t="shared" si="95"/>
        <v>Vejez</v>
      </c>
    </row>
    <row r="3047" spans="1:38" ht="15">
      <c r="A3047" s="806" t="s">
        <v>900</v>
      </c>
      <c r="B3047" s="806" t="s">
        <v>669</v>
      </c>
      <c r="C3047" s="806" t="s">
        <v>788</v>
      </c>
      <c r="D3047" s="806" t="s">
        <v>789</v>
      </c>
      <c r="E3047" s="807">
        <v>23</v>
      </c>
      <c r="P3047" s="806" t="s">
        <v>785</v>
      </c>
      <c r="Q3047" s="807">
        <v>29</v>
      </c>
      <c r="R3047" s="807">
        <v>69</v>
      </c>
      <c r="S3047" s="759" t="str">
        <f t="shared" si="94"/>
        <v>Vejez</v>
      </c>
      <c r="U3047" s="886"/>
      <c r="V3047" s="887"/>
      <c r="W3047" s="887"/>
      <c r="AI3047" s="806" t="s">
        <v>842</v>
      </c>
      <c r="AJ3047" s="807">
        <v>71</v>
      </c>
      <c r="AK3047" s="807">
        <v>80</v>
      </c>
      <c r="AL3047" s="759" t="str">
        <f t="shared" si="95"/>
        <v>Vejez</v>
      </c>
    </row>
    <row r="3048" spans="1:38" ht="15">
      <c r="A3048" s="806" t="s">
        <v>900</v>
      </c>
      <c r="B3048" s="806" t="s">
        <v>669</v>
      </c>
      <c r="C3048" s="806" t="s">
        <v>788</v>
      </c>
      <c r="D3048" s="806" t="s">
        <v>784</v>
      </c>
      <c r="E3048" s="807">
        <v>18</v>
      </c>
      <c r="P3048" s="806" t="s">
        <v>785</v>
      </c>
      <c r="Q3048" s="807">
        <v>23</v>
      </c>
      <c r="R3048" s="807">
        <v>70</v>
      </c>
      <c r="S3048" s="759" t="str">
        <f t="shared" si="94"/>
        <v>Vejez</v>
      </c>
      <c r="U3048" s="886"/>
      <c r="V3048" s="887"/>
      <c r="W3048" s="887"/>
      <c r="AI3048" s="806" t="s">
        <v>842</v>
      </c>
      <c r="AJ3048" s="807">
        <v>56</v>
      </c>
      <c r="AK3048" s="807">
        <v>81</v>
      </c>
      <c r="AL3048" s="759" t="str">
        <f t="shared" si="95"/>
        <v>Vejez</v>
      </c>
    </row>
    <row r="3049" spans="1:38" ht="15">
      <c r="A3049" s="806" t="s">
        <v>900</v>
      </c>
      <c r="B3049" s="806" t="s">
        <v>669</v>
      </c>
      <c r="C3049" s="806" t="s">
        <v>783</v>
      </c>
      <c r="D3049" s="806" t="s">
        <v>789</v>
      </c>
      <c r="E3049" s="807">
        <v>33</v>
      </c>
      <c r="P3049" s="806" t="s">
        <v>785</v>
      </c>
      <c r="Q3049" s="807">
        <v>25</v>
      </c>
      <c r="R3049" s="807">
        <v>71</v>
      </c>
      <c r="S3049" s="759" t="str">
        <f t="shared" si="94"/>
        <v>Vejez</v>
      </c>
      <c r="U3049" s="886"/>
      <c r="V3049" s="887"/>
      <c r="W3049" s="887"/>
      <c r="AI3049" s="806" t="s">
        <v>842</v>
      </c>
      <c r="AJ3049" s="807">
        <v>60</v>
      </c>
      <c r="AK3049" s="807">
        <v>82</v>
      </c>
      <c r="AL3049" s="759" t="str">
        <f t="shared" si="95"/>
        <v>Vejez</v>
      </c>
    </row>
    <row r="3050" spans="1:38" ht="15">
      <c r="A3050" s="806" t="s">
        <v>900</v>
      </c>
      <c r="B3050" s="806" t="s">
        <v>669</v>
      </c>
      <c r="C3050" s="806" t="s">
        <v>783</v>
      </c>
      <c r="D3050" s="806" t="s">
        <v>784</v>
      </c>
      <c r="E3050" s="807">
        <v>19</v>
      </c>
      <c r="P3050" s="806" t="s">
        <v>785</v>
      </c>
      <c r="Q3050" s="807">
        <v>18</v>
      </c>
      <c r="R3050" s="807">
        <v>72</v>
      </c>
      <c r="S3050" s="759" t="str">
        <f t="shared" si="94"/>
        <v>Vejez</v>
      </c>
      <c r="U3050" s="886"/>
      <c r="V3050" s="887"/>
      <c r="W3050" s="887"/>
      <c r="AI3050" s="806" t="s">
        <v>842</v>
      </c>
      <c r="AJ3050" s="807">
        <v>42</v>
      </c>
      <c r="AK3050" s="807">
        <v>83</v>
      </c>
      <c r="AL3050" s="759" t="str">
        <f t="shared" si="95"/>
        <v>Vejez</v>
      </c>
    </row>
    <row r="3051" spans="1:38" ht="15">
      <c r="A3051" s="806" t="s">
        <v>900</v>
      </c>
      <c r="B3051" s="806" t="s">
        <v>787</v>
      </c>
      <c r="C3051" s="806" t="s">
        <v>788</v>
      </c>
      <c r="D3051" s="806" t="s">
        <v>789</v>
      </c>
      <c r="E3051" s="807">
        <v>3</v>
      </c>
      <c r="P3051" s="806" t="s">
        <v>785</v>
      </c>
      <c r="Q3051" s="807">
        <v>26</v>
      </c>
      <c r="R3051" s="807">
        <v>73</v>
      </c>
      <c r="S3051" s="759" t="str">
        <f t="shared" si="94"/>
        <v>Vejez</v>
      </c>
      <c r="U3051" s="886"/>
      <c r="V3051" s="887"/>
      <c r="W3051" s="887"/>
      <c r="AI3051" s="806" t="s">
        <v>842</v>
      </c>
      <c r="AJ3051" s="807">
        <v>32</v>
      </c>
      <c r="AK3051" s="807">
        <v>84</v>
      </c>
      <c r="AL3051" s="759" t="str">
        <f t="shared" si="95"/>
        <v>Vejez</v>
      </c>
    </row>
    <row r="3052" spans="1:38" ht="15">
      <c r="A3052" s="806" t="s">
        <v>900</v>
      </c>
      <c r="B3052" s="806" t="s">
        <v>787</v>
      </c>
      <c r="C3052" s="806" t="s">
        <v>788</v>
      </c>
      <c r="D3052" s="806" t="s">
        <v>784</v>
      </c>
      <c r="E3052" s="807">
        <v>4</v>
      </c>
      <c r="P3052" s="806" t="s">
        <v>785</v>
      </c>
      <c r="Q3052" s="807">
        <v>23</v>
      </c>
      <c r="R3052" s="807">
        <v>74</v>
      </c>
      <c r="S3052" s="759" t="str">
        <f t="shared" si="94"/>
        <v>Vejez</v>
      </c>
      <c r="U3052" s="886"/>
      <c r="V3052" s="887"/>
      <c r="W3052" s="887"/>
      <c r="AI3052" s="806" t="s">
        <v>842</v>
      </c>
      <c r="AJ3052" s="807">
        <v>33</v>
      </c>
      <c r="AK3052" s="807">
        <v>85</v>
      </c>
      <c r="AL3052" s="759" t="str">
        <f t="shared" si="95"/>
        <v>Vejez</v>
      </c>
    </row>
    <row r="3053" spans="1:38" ht="15">
      <c r="A3053" s="806" t="s">
        <v>900</v>
      </c>
      <c r="B3053" s="806" t="s">
        <v>787</v>
      </c>
      <c r="C3053" s="806" t="s">
        <v>783</v>
      </c>
      <c r="D3053" s="806" t="s">
        <v>789</v>
      </c>
      <c r="E3053" s="807">
        <v>11</v>
      </c>
      <c r="P3053" s="806" t="s">
        <v>785</v>
      </c>
      <c r="Q3053" s="807">
        <v>26</v>
      </c>
      <c r="R3053" s="807">
        <v>75</v>
      </c>
      <c r="S3053" s="759" t="str">
        <f t="shared" si="94"/>
        <v>Vejez</v>
      </c>
      <c r="U3053" s="886"/>
      <c r="V3053" s="887"/>
      <c r="W3053" s="887"/>
      <c r="AI3053" s="806" t="s">
        <v>842</v>
      </c>
      <c r="AJ3053" s="807">
        <v>41</v>
      </c>
      <c r="AK3053" s="807">
        <v>86</v>
      </c>
      <c r="AL3053" s="759" t="str">
        <f t="shared" si="95"/>
        <v>Vejez</v>
      </c>
    </row>
    <row r="3054" spans="1:38" ht="15">
      <c r="A3054" s="806" t="s">
        <v>900</v>
      </c>
      <c r="B3054" s="806" t="s">
        <v>787</v>
      </c>
      <c r="C3054" s="806" t="s">
        <v>783</v>
      </c>
      <c r="D3054" s="806" t="s">
        <v>784</v>
      </c>
      <c r="E3054" s="807">
        <v>8</v>
      </c>
      <c r="P3054" s="806" t="s">
        <v>785</v>
      </c>
      <c r="Q3054" s="807">
        <v>18</v>
      </c>
      <c r="R3054" s="807">
        <v>76</v>
      </c>
      <c r="S3054" s="759" t="str">
        <f t="shared" si="94"/>
        <v>Vejez</v>
      </c>
      <c r="U3054" s="886"/>
      <c r="V3054" s="887"/>
      <c r="W3054" s="887"/>
      <c r="AI3054" s="806" t="s">
        <v>842</v>
      </c>
      <c r="AJ3054" s="807">
        <v>29</v>
      </c>
      <c r="AK3054" s="807">
        <v>87</v>
      </c>
      <c r="AL3054" s="759" t="str">
        <f t="shared" si="95"/>
        <v>Vejez</v>
      </c>
    </row>
    <row r="3055" spans="1:38" ht="15">
      <c r="A3055" s="806" t="s">
        <v>900</v>
      </c>
      <c r="B3055" s="806" t="s">
        <v>792</v>
      </c>
      <c r="C3055" s="806" t="s">
        <v>788</v>
      </c>
      <c r="D3055" s="806" t="s">
        <v>784</v>
      </c>
      <c r="E3055" s="807">
        <v>1</v>
      </c>
      <c r="P3055" s="806" t="s">
        <v>785</v>
      </c>
      <c r="Q3055" s="807">
        <v>20</v>
      </c>
      <c r="R3055" s="807">
        <v>77</v>
      </c>
      <c r="S3055" s="759" t="str">
        <f t="shared" si="94"/>
        <v>Vejez</v>
      </c>
      <c r="U3055" s="886"/>
      <c r="V3055" s="887"/>
      <c r="W3055" s="887"/>
      <c r="AI3055" s="806" t="s">
        <v>842</v>
      </c>
      <c r="AJ3055" s="807">
        <v>21</v>
      </c>
      <c r="AK3055" s="807">
        <v>88</v>
      </c>
      <c r="AL3055" s="759" t="str">
        <f t="shared" si="95"/>
        <v>Vejez</v>
      </c>
    </row>
    <row r="3056" spans="1:38" ht="15">
      <c r="A3056" s="806" t="s">
        <v>900</v>
      </c>
      <c r="B3056" s="806" t="s">
        <v>796</v>
      </c>
      <c r="C3056" s="806" t="s">
        <v>788</v>
      </c>
      <c r="D3056" s="806" t="s">
        <v>784</v>
      </c>
      <c r="E3056" s="807">
        <v>1</v>
      </c>
      <c r="P3056" s="806" t="s">
        <v>785</v>
      </c>
      <c r="Q3056" s="807">
        <v>28</v>
      </c>
      <c r="R3056" s="807">
        <v>78</v>
      </c>
      <c r="S3056" s="759" t="str">
        <f t="shared" si="94"/>
        <v>Vejez</v>
      </c>
      <c r="U3056" s="886"/>
      <c r="V3056" s="887"/>
      <c r="W3056" s="887"/>
      <c r="AI3056" s="806" t="s">
        <v>842</v>
      </c>
      <c r="AJ3056" s="807">
        <v>16</v>
      </c>
      <c r="AK3056" s="807">
        <v>89</v>
      </c>
      <c r="AL3056" s="759" t="str">
        <f t="shared" si="95"/>
        <v>Vejez</v>
      </c>
    </row>
    <row r="3057" spans="1:38" ht="15">
      <c r="A3057" s="806" t="s">
        <v>900</v>
      </c>
      <c r="B3057" s="806" t="s">
        <v>815</v>
      </c>
      <c r="C3057" s="806" t="s">
        <v>788</v>
      </c>
      <c r="D3057" s="806" t="s">
        <v>789</v>
      </c>
      <c r="E3057" s="807">
        <v>2368</v>
      </c>
      <c r="P3057" s="806" t="s">
        <v>785</v>
      </c>
      <c r="Q3057" s="807">
        <v>20</v>
      </c>
      <c r="R3057" s="807">
        <v>79</v>
      </c>
      <c r="S3057" s="759" t="str">
        <f t="shared" si="94"/>
        <v>Vejez</v>
      </c>
      <c r="U3057" s="886"/>
      <c r="V3057" s="887"/>
      <c r="W3057" s="887"/>
      <c r="AI3057" s="806" t="s">
        <v>842</v>
      </c>
      <c r="AJ3057" s="807">
        <v>12</v>
      </c>
      <c r="AK3057" s="807">
        <v>90</v>
      </c>
      <c r="AL3057" s="759" t="str">
        <f t="shared" si="95"/>
        <v>Vejez</v>
      </c>
    </row>
    <row r="3058" spans="1:38" ht="15">
      <c r="A3058" s="806" t="s">
        <v>900</v>
      </c>
      <c r="B3058" s="806" t="s">
        <v>815</v>
      </c>
      <c r="C3058" s="806" t="s">
        <v>788</v>
      </c>
      <c r="D3058" s="806" t="s">
        <v>784</v>
      </c>
      <c r="E3058" s="807">
        <v>2246</v>
      </c>
      <c r="P3058" s="806" t="s">
        <v>785</v>
      </c>
      <c r="Q3058" s="807">
        <v>15</v>
      </c>
      <c r="R3058" s="807">
        <v>80</v>
      </c>
      <c r="S3058" s="759" t="str">
        <f t="shared" si="94"/>
        <v>Vejez</v>
      </c>
      <c r="U3058" s="886"/>
      <c r="V3058" s="887"/>
      <c r="W3058" s="887"/>
      <c r="AI3058" s="806" t="s">
        <v>842</v>
      </c>
      <c r="AJ3058" s="807">
        <v>9</v>
      </c>
      <c r="AK3058" s="807">
        <v>91</v>
      </c>
      <c r="AL3058" s="759" t="str">
        <f t="shared" si="95"/>
        <v>Vejez</v>
      </c>
    </row>
    <row r="3059" spans="1:38" ht="15">
      <c r="A3059" s="806" t="s">
        <v>900</v>
      </c>
      <c r="B3059" s="806" t="s">
        <v>815</v>
      </c>
      <c r="C3059" s="806" t="s">
        <v>783</v>
      </c>
      <c r="D3059" s="806" t="s">
        <v>789</v>
      </c>
      <c r="E3059" s="807">
        <v>2255</v>
      </c>
      <c r="P3059" s="806" t="s">
        <v>785</v>
      </c>
      <c r="Q3059" s="807">
        <v>8</v>
      </c>
      <c r="R3059" s="807">
        <v>81</v>
      </c>
      <c r="S3059" s="759" t="str">
        <f t="shared" si="94"/>
        <v>Vejez</v>
      </c>
      <c r="U3059" s="886"/>
      <c r="V3059" s="887"/>
      <c r="W3059" s="887"/>
      <c r="AI3059" s="806" t="s">
        <v>842</v>
      </c>
      <c r="AJ3059" s="807">
        <v>14</v>
      </c>
      <c r="AK3059" s="807">
        <v>92</v>
      </c>
      <c r="AL3059" s="759" t="str">
        <f t="shared" si="95"/>
        <v>Vejez</v>
      </c>
    </row>
    <row r="3060" spans="1:38" ht="15">
      <c r="A3060" s="806" t="s">
        <v>900</v>
      </c>
      <c r="B3060" s="806" t="s">
        <v>815</v>
      </c>
      <c r="C3060" s="806" t="s">
        <v>783</v>
      </c>
      <c r="D3060" s="806" t="s">
        <v>784</v>
      </c>
      <c r="E3060" s="807">
        <v>1817</v>
      </c>
      <c r="P3060" s="806" t="s">
        <v>785</v>
      </c>
      <c r="Q3060" s="807">
        <v>11</v>
      </c>
      <c r="R3060" s="807">
        <v>82</v>
      </c>
      <c r="S3060" s="759" t="str">
        <f t="shared" si="94"/>
        <v>Vejez</v>
      </c>
      <c r="U3060" s="886"/>
      <c r="V3060" s="887"/>
      <c r="W3060" s="887"/>
      <c r="AI3060" s="806" t="s">
        <v>842</v>
      </c>
      <c r="AJ3060" s="807">
        <v>13</v>
      </c>
      <c r="AK3060" s="807">
        <v>93</v>
      </c>
      <c r="AL3060" s="759" t="str">
        <f t="shared" si="95"/>
        <v>Vejez</v>
      </c>
    </row>
    <row r="3061" spans="1:38" ht="15">
      <c r="A3061" s="806" t="s">
        <v>900</v>
      </c>
      <c r="B3061" s="806" t="s">
        <v>818</v>
      </c>
      <c r="C3061" s="806" t="s">
        <v>788</v>
      </c>
      <c r="D3061" s="806" t="s">
        <v>789</v>
      </c>
      <c r="E3061" s="807">
        <v>4</v>
      </c>
      <c r="P3061" s="806" t="s">
        <v>785</v>
      </c>
      <c r="Q3061" s="807">
        <v>12</v>
      </c>
      <c r="R3061" s="807">
        <v>83</v>
      </c>
      <c r="S3061" s="759" t="str">
        <f t="shared" si="94"/>
        <v>Vejez</v>
      </c>
      <c r="U3061" s="886"/>
      <c r="V3061" s="887"/>
      <c r="W3061" s="887"/>
      <c r="AI3061" s="806" t="s">
        <v>842</v>
      </c>
      <c r="AJ3061" s="807">
        <v>4</v>
      </c>
      <c r="AK3061" s="807">
        <v>94</v>
      </c>
      <c r="AL3061" s="759" t="str">
        <f t="shared" si="95"/>
        <v>Vejez</v>
      </c>
    </row>
    <row r="3062" spans="1:38" ht="15">
      <c r="A3062" s="806" t="s">
        <v>900</v>
      </c>
      <c r="B3062" s="806" t="s">
        <v>818</v>
      </c>
      <c r="C3062" s="806" t="s">
        <v>788</v>
      </c>
      <c r="D3062" s="806" t="s">
        <v>784</v>
      </c>
      <c r="E3062" s="807">
        <v>1</v>
      </c>
      <c r="P3062" s="806" t="s">
        <v>785</v>
      </c>
      <c r="Q3062" s="807">
        <v>13</v>
      </c>
      <c r="R3062" s="807">
        <v>84</v>
      </c>
      <c r="S3062" s="759" t="str">
        <f t="shared" si="94"/>
        <v>Vejez</v>
      </c>
      <c r="U3062" s="886"/>
      <c r="V3062" s="887"/>
      <c r="W3062" s="887"/>
      <c r="AI3062" s="806" t="s">
        <v>842</v>
      </c>
      <c r="AJ3062" s="807">
        <v>4</v>
      </c>
      <c r="AK3062" s="807">
        <v>95</v>
      </c>
      <c r="AL3062" s="759" t="str">
        <f t="shared" si="95"/>
        <v>Vejez</v>
      </c>
    </row>
    <row r="3063" spans="1:38" ht="15">
      <c r="A3063" s="806" t="s">
        <v>900</v>
      </c>
      <c r="B3063" s="806" t="s">
        <v>818</v>
      </c>
      <c r="C3063" s="806" t="s">
        <v>783</v>
      </c>
      <c r="D3063" s="806" t="s">
        <v>789</v>
      </c>
      <c r="E3063" s="807">
        <v>9</v>
      </c>
      <c r="P3063" s="806" t="s">
        <v>785</v>
      </c>
      <c r="Q3063" s="807">
        <v>9</v>
      </c>
      <c r="R3063" s="807">
        <v>85</v>
      </c>
      <c r="S3063" s="759" t="str">
        <f t="shared" si="94"/>
        <v>Vejez</v>
      </c>
      <c r="U3063" s="886"/>
      <c r="V3063" s="887"/>
      <c r="W3063" s="887"/>
      <c r="AI3063" s="806" t="s">
        <v>842</v>
      </c>
      <c r="AJ3063" s="807">
        <v>2</v>
      </c>
      <c r="AK3063" s="807">
        <v>96</v>
      </c>
      <c r="AL3063" s="759" t="str">
        <f t="shared" si="95"/>
        <v>Vejez</v>
      </c>
    </row>
    <row r="3064" spans="1:38" ht="15">
      <c r="A3064" s="806" t="s">
        <v>900</v>
      </c>
      <c r="B3064" s="806" t="s">
        <v>818</v>
      </c>
      <c r="C3064" s="806" t="s">
        <v>783</v>
      </c>
      <c r="D3064" s="806" t="s">
        <v>784</v>
      </c>
      <c r="E3064" s="807">
        <v>7</v>
      </c>
      <c r="P3064" s="806" t="s">
        <v>785</v>
      </c>
      <c r="Q3064" s="807">
        <v>6</v>
      </c>
      <c r="R3064" s="807">
        <v>86</v>
      </c>
      <c r="S3064" s="759" t="str">
        <f t="shared" si="94"/>
        <v>Vejez</v>
      </c>
      <c r="U3064" s="886"/>
      <c r="V3064" s="887"/>
      <c r="W3064" s="887"/>
      <c r="AI3064" s="806" t="s">
        <v>842</v>
      </c>
      <c r="AJ3064" s="807">
        <v>3</v>
      </c>
      <c r="AK3064" s="807">
        <v>97</v>
      </c>
      <c r="AL3064" s="759" t="str">
        <f t="shared" si="95"/>
        <v>Vejez</v>
      </c>
    </row>
    <row r="3065" spans="1:38" ht="15">
      <c r="A3065" s="888"/>
      <c r="B3065" s="888"/>
      <c r="C3065" s="888"/>
      <c r="D3065" s="888"/>
      <c r="E3065" s="889"/>
      <c r="P3065" s="806" t="s">
        <v>785</v>
      </c>
      <c r="Q3065" s="807">
        <v>9</v>
      </c>
      <c r="R3065" s="807">
        <v>87</v>
      </c>
      <c r="S3065" s="759" t="str">
        <f t="shared" si="94"/>
        <v>Vejez</v>
      </c>
      <c r="U3065" s="886"/>
      <c r="V3065" s="887"/>
      <c r="W3065" s="887"/>
      <c r="AI3065" s="806" t="s">
        <v>842</v>
      </c>
      <c r="AJ3065" s="807">
        <v>2</v>
      </c>
      <c r="AK3065" s="807">
        <v>98</v>
      </c>
      <c r="AL3065" s="759" t="str">
        <f t="shared" si="95"/>
        <v>Vejez</v>
      </c>
    </row>
    <row r="3066" spans="1:38" ht="15">
      <c r="A3066" s="888"/>
      <c r="B3066" s="888"/>
      <c r="C3066" s="888"/>
      <c r="D3066" s="888"/>
      <c r="E3066" s="889"/>
      <c r="P3066" s="806" t="s">
        <v>785</v>
      </c>
      <c r="Q3066" s="807">
        <v>9</v>
      </c>
      <c r="R3066" s="807">
        <v>88</v>
      </c>
      <c r="S3066" s="759" t="str">
        <f t="shared" si="94"/>
        <v>Vejez</v>
      </c>
      <c r="U3066" s="886"/>
      <c r="V3066" s="887"/>
      <c r="W3066" s="887"/>
      <c r="AI3066" s="806" t="s">
        <v>842</v>
      </c>
      <c r="AJ3066" s="807">
        <v>1</v>
      </c>
      <c r="AK3066" s="807">
        <v>99</v>
      </c>
      <c r="AL3066" s="759" t="str">
        <f t="shared" si="95"/>
        <v>Vejez</v>
      </c>
    </row>
    <row r="3067" spans="1:38" ht="15">
      <c r="A3067" s="888"/>
      <c r="B3067" s="888"/>
      <c r="C3067" s="888"/>
      <c r="D3067" s="888"/>
      <c r="E3067" s="889"/>
      <c r="P3067" s="806" t="s">
        <v>785</v>
      </c>
      <c r="Q3067" s="807">
        <v>3</v>
      </c>
      <c r="R3067" s="807">
        <v>89</v>
      </c>
      <c r="S3067" s="759" t="str">
        <f t="shared" si="94"/>
        <v>Vejez</v>
      </c>
      <c r="U3067" s="886"/>
      <c r="V3067" s="887"/>
      <c r="W3067" s="887"/>
      <c r="AI3067" s="806" t="s">
        <v>842</v>
      </c>
      <c r="AJ3067" s="807">
        <v>1</v>
      </c>
      <c r="AK3067" s="807">
        <v>100</v>
      </c>
      <c r="AL3067" s="759" t="str">
        <f t="shared" si="95"/>
        <v>Vejez</v>
      </c>
    </row>
    <row r="3068" spans="1:38" ht="30">
      <c r="A3068" s="888"/>
      <c r="B3068" s="888"/>
      <c r="C3068" s="888"/>
      <c r="D3068" s="888"/>
      <c r="E3068" s="889"/>
      <c r="P3068" s="806" t="s">
        <v>785</v>
      </c>
      <c r="Q3068" s="807">
        <v>2</v>
      </c>
      <c r="R3068" s="807">
        <v>90</v>
      </c>
      <c r="S3068" s="759" t="str">
        <f t="shared" si="94"/>
        <v>Vejez</v>
      </c>
      <c r="U3068" s="886"/>
      <c r="V3068" s="887"/>
      <c r="W3068" s="887"/>
      <c r="AI3068" s="806" t="s">
        <v>843</v>
      </c>
      <c r="AJ3068" s="807">
        <v>5</v>
      </c>
      <c r="AK3068" s="807">
        <v>0</v>
      </c>
      <c r="AL3068" s="759" t="str">
        <f t="shared" si="95"/>
        <v>Primera Infancia</v>
      </c>
    </row>
    <row r="3069" spans="1:38" ht="30">
      <c r="A3069" s="888"/>
      <c r="B3069" s="888"/>
      <c r="C3069" s="888"/>
      <c r="D3069" s="888"/>
      <c r="E3069" s="889"/>
      <c r="P3069" s="806" t="s">
        <v>785</v>
      </c>
      <c r="Q3069" s="807">
        <v>4</v>
      </c>
      <c r="R3069" s="807">
        <v>91</v>
      </c>
      <c r="S3069" s="759" t="str">
        <f t="shared" si="94"/>
        <v>Vejez</v>
      </c>
      <c r="U3069" s="886"/>
      <c r="V3069" s="887"/>
      <c r="W3069" s="887"/>
      <c r="AI3069" s="806" t="s">
        <v>843</v>
      </c>
      <c r="AJ3069" s="807">
        <v>4</v>
      </c>
      <c r="AK3069" s="807">
        <v>1</v>
      </c>
      <c r="AL3069" s="759" t="str">
        <f t="shared" si="95"/>
        <v>Primera Infancia</v>
      </c>
    </row>
    <row r="3070" spans="1:38" ht="30">
      <c r="A3070" s="888"/>
      <c r="B3070" s="888"/>
      <c r="C3070" s="888"/>
      <c r="D3070" s="888"/>
      <c r="E3070" s="889"/>
      <c r="P3070" s="806" t="s">
        <v>785</v>
      </c>
      <c r="Q3070" s="807">
        <v>3</v>
      </c>
      <c r="R3070" s="807">
        <v>92</v>
      </c>
      <c r="S3070" s="759" t="str">
        <f t="shared" si="94"/>
        <v>Vejez</v>
      </c>
      <c r="U3070" s="886"/>
      <c r="V3070" s="887"/>
      <c r="W3070" s="887"/>
      <c r="AI3070" s="806" t="s">
        <v>843</v>
      </c>
      <c r="AJ3070" s="807">
        <v>9</v>
      </c>
      <c r="AK3070" s="807">
        <v>2</v>
      </c>
      <c r="AL3070" s="759" t="str">
        <f t="shared" si="95"/>
        <v>Primera Infancia</v>
      </c>
    </row>
    <row r="3071" spans="1:38" ht="30">
      <c r="P3071" s="806" t="s">
        <v>785</v>
      </c>
      <c r="Q3071" s="807">
        <v>3</v>
      </c>
      <c r="R3071" s="807">
        <v>93</v>
      </c>
      <c r="S3071" s="759" t="str">
        <f t="shared" si="94"/>
        <v>Vejez</v>
      </c>
      <c r="U3071" s="886"/>
      <c r="V3071" s="887"/>
      <c r="W3071" s="887"/>
      <c r="AI3071" s="806" t="s">
        <v>843</v>
      </c>
      <c r="AJ3071" s="807">
        <v>10</v>
      </c>
      <c r="AK3071" s="807">
        <v>3</v>
      </c>
      <c r="AL3071" s="759" t="str">
        <f t="shared" si="95"/>
        <v>Primera Infancia</v>
      </c>
    </row>
    <row r="3072" spans="1:38" ht="30">
      <c r="P3072" s="806" t="s">
        <v>785</v>
      </c>
      <c r="Q3072" s="807">
        <v>3</v>
      </c>
      <c r="R3072" s="807">
        <v>94</v>
      </c>
      <c r="S3072" s="759" t="str">
        <f t="shared" si="94"/>
        <v>Vejez</v>
      </c>
      <c r="U3072" s="886"/>
      <c r="V3072" s="887"/>
      <c r="W3072" s="887"/>
      <c r="AI3072" s="806" t="s">
        <v>843</v>
      </c>
      <c r="AJ3072" s="807">
        <v>10</v>
      </c>
      <c r="AK3072" s="807">
        <v>4</v>
      </c>
      <c r="AL3072" s="759" t="str">
        <f t="shared" si="95"/>
        <v>Primera Infancia</v>
      </c>
    </row>
    <row r="3073" spans="16:38" ht="30">
      <c r="P3073" s="806" t="s">
        <v>785</v>
      </c>
      <c r="Q3073" s="807">
        <v>1</v>
      </c>
      <c r="R3073" s="807">
        <v>95</v>
      </c>
      <c r="S3073" s="759" t="str">
        <f t="shared" si="94"/>
        <v>Vejez</v>
      </c>
      <c r="U3073" s="886"/>
      <c r="V3073" s="887"/>
      <c r="W3073" s="887"/>
      <c r="AI3073" s="806" t="s">
        <v>843</v>
      </c>
      <c r="AJ3073" s="807">
        <v>8</v>
      </c>
      <c r="AK3073" s="807">
        <v>5</v>
      </c>
      <c r="AL3073" s="759" t="str">
        <f t="shared" si="95"/>
        <v>Primera Infancia</v>
      </c>
    </row>
    <row r="3074" spans="16:38" ht="15">
      <c r="P3074" s="806" t="s">
        <v>785</v>
      </c>
      <c r="Q3074" s="807">
        <v>1</v>
      </c>
      <c r="R3074" s="807">
        <v>96</v>
      </c>
      <c r="S3074" s="759" t="str">
        <f t="shared" si="94"/>
        <v>Vejez</v>
      </c>
      <c r="U3074" s="886"/>
      <c r="V3074" s="887"/>
      <c r="W3074" s="887"/>
      <c r="AI3074" s="806" t="s">
        <v>843</v>
      </c>
      <c r="AJ3074" s="807">
        <v>3</v>
      </c>
      <c r="AK3074" s="807">
        <v>6</v>
      </c>
      <c r="AL3074" s="759" t="str">
        <f t="shared" si="95"/>
        <v>Infancia</v>
      </c>
    </row>
    <row r="3075" spans="16:38" ht="15">
      <c r="P3075" s="806" t="s">
        <v>785</v>
      </c>
      <c r="Q3075" s="807">
        <v>1</v>
      </c>
      <c r="R3075" s="807">
        <v>97</v>
      </c>
      <c r="S3075" s="759" t="str">
        <f t="shared" ref="S3075:S3138" si="96">IF(P3075=0,"",IF(AND(R3075&gt;=0,R3075&lt;=5),"Primera Infancia",IF(AND(R3075&gt;=6,R3075&lt;=11),"Infancia",IF(AND(R3075&gt;=12,R3075&lt;=17),"Adolescente",IF(AND(R3075&gt;=18,R3075&lt;=28),"Juventud",IF(AND(R3075&gt;=29,R3075&lt;=59),"Adulto","Vejez"))))))</f>
        <v>Vejez</v>
      </c>
      <c r="U3075" s="886"/>
      <c r="V3075" s="887"/>
      <c r="W3075" s="887"/>
      <c r="AI3075" s="806" t="s">
        <v>843</v>
      </c>
      <c r="AJ3075" s="807">
        <v>10</v>
      </c>
      <c r="AK3075" s="807">
        <v>7</v>
      </c>
      <c r="AL3075" s="759" t="str">
        <f t="shared" ref="AL3075:AL3138" si="97">IF(AI3075=0,"",IF(AND(AK3075&gt;=0,AK3075&lt;=5),"Primera Infancia",IF(AND(AK3075&gt;=6,AK3075&lt;=11),"Infancia",IF(AND(AK3075&gt;=12,AK3075&lt;=17),"Adolescente",IF(AND(AK3075&gt;=18,AK3075&lt;=28),"Juventud",IF(AND(AK3075&gt;=29,AK3075&lt;=59),"Adulto","Vejez"))))))</f>
        <v>Infancia</v>
      </c>
    </row>
    <row r="3076" spans="16:38" ht="15">
      <c r="P3076" s="806" t="s">
        <v>785</v>
      </c>
      <c r="Q3076" s="807">
        <v>1</v>
      </c>
      <c r="R3076" s="807">
        <v>98</v>
      </c>
      <c r="S3076" s="759" t="str">
        <f t="shared" si="96"/>
        <v>Vejez</v>
      </c>
      <c r="U3076" s="886"/>
      <c r="V3076" s="887"/>
      <c r="W3076" s="887"/>
      <c r="AI3076" s="806" t="s">
        <v>843</v>
      </c>
      <c r="AJ3076" s="807">
        <v>13</v>
      </c>
      <c r="AK3076" s="807">
        <v>8</v>
      </c>
      <c r="AL3076" s="759" t="str">
        <f t="shared" si="97"/>
        <v>Infancia</v>
      </c>
    </row>
    <row r="3077" spans="16:38" ht="15">
      <c r="P3077" s="806" t="s">
        <v>785</v>
      </c>
      <c r="Q3077" s="807">
        <v>1</v>
      </c>
      <c r="R3077" s="807">
        <v>99</v>
      </c>
      <c r="S3077" s="759" t="str">
        <f t="shared" si="96"/>
        <v>Vejez</v>
      </c>
      <c r="U3077" s="886"/>
      <c r="V3077" s="887"/>
      <c r="W3077" s="887"/>
      <c r="AI3077" s="806" t="s">
        <v>843</v>
      </c>
      <c r="AJ3077" s="807">
        <v>10</v>
      </c>
      <c r="AK3077" s="807">
        <v>9</v>
      </c>
      <c r="AL3077" s="759" t="str">
        <f t="shared" si="97"/>
        <v>Infancia</v>
      </c>
    </row>
    <row r="3078" spans="16:38" ht="15">
      <c r="P3078" s="806" t="s">
        <v>785</v>
      </c>
      <c r="Q3078" s="807">
        <v>2</v>
      </c>
      <c r="R3078" s="807">
        <v>101</v>
      </c>
      <c r="S3078" s="759" t="str">
        <f t="shared" si="96"/>
        <v>Vejez</v>
      </c>
      <c r="U3078" s="886"/>
      <c r="V3078" s="887"/>
      <c r="W3078" s="887"/>
      <c r="AI3078" s="806" t="s">
        <v>843</v>
      </c>
      <c r="AJ3078" s="807">
        <v>11</v>
      </c>
      <c r="AK3078" s="807">
        <v>10</v>
      </c>
      <c r="AL3078" s="759" t="str">
        <f t="shared" si="97"/>
        <v>Infancia</v>
      </c>
    </row>
    <row r="3079" spans="16:38" ht="15">
      <c r="P3079" s="806" t="s">
        <v>785</v>
      </c>
      <c r="Q3079" s="807">
        <v>1</v>
      </c>
      <c r="R3079" s="807">
        <v>104</v>
      </c>
      <c r="S3079" s="759" t="str">
        <f t="shared" si="96"/>
        <v>Vejez</v>
      </c>
      <c r="U3079" s="886"/>
      <c r="V3079" s="887"/>
      <c r="W3079" s="887"/>
      <c r="AI3079" s="806" t="s">
        <v>843</v>
      </c>
      <c r="AJ3079" s="807">
        <v>13</v>
      </c>
      <c r="AK3079" s="807">
        <v>11</v>
      </c>
      <c r="AL3079" s="759" t="str">
        <f t="shared" si="97"/>
        <v>Infancia</v>
      </c>
    </row>
    <row r="3080" spans="16:38" ht="30">
      <c r="P3080" s="806" t="s">
        <v>840</v>
      </c>
      <c r="Q3080" s="807">
        <v>35</v>
      </c>
      <c r="R3080" s="807">
        <v>0</v>
      </c>
      <c r="S3080" s="759" t="str">
        <f t="shared" si="96"/>
        <v>Primera Infancia</v>
      </c>
      <c r="U3080" s="886"/>
      <c r="V3080" s="887"/>
      <c r="W3080" s="887"/>
      <c r="AI3080" s="806" t="s">
        <v>843</v>
      </c>
      <c r="AJ3080" s="807">
        <v>12</v>
      </c>
      <c r="AK3080" s="807">
        <v>12</v>
      </c>
      <c r="AL3080" s="759" t="str">
        <f t="shared" si="97"/>
        <v>Adolescente</v>
      </c>
    </row>
    <row r="3081" spans="16:38" ht="30">
      <c r="P3081" s="806" t="s">
        <v>840</v>
      </c>
      <c r="Q3081" s="807">
        <v>28</v>
      </c>
      <c r="R3081" s="807">
        <v>1</v>
      </c>
      <c r="S3081" s="759" t="str">
        <f t="shared" si="96"/>
        <v>Primera Infancia</v>
      </c>
      <c r="U3081" s="886"/>
      <c r="V3081" s="887"/>
      <c r="W3081" s="887"/>
      <c r="AI3081" s="806" t="s">
        <v>843</v>
      </c>
      <c r="AJ3081" s="807">
        <v>11</v>
      </c>
      <c r="AK3081" s="807">
        <v>13</v>
      </c>
      <c r="AL3081" s="759" t="str">
        <f t="shared" si="97"/>
        <v>Adolescente</v>
      </c>
    </row>
    <row r="3082" spans="16:38" ht="30">
      <c r="P3082" s="806" t="s">
        <v>840</v>
      </c>
      <c r="Q3082" s="807">
        <v>35</v>
      </c>
      <c r="R3082" s="807">
        <v>2</v>
      </c>
      <c r="S3082" s="759" t="str">
        <f t="shared" si="96"/>
        <v>Primera Infancia</v>
      </c>
      <c r="U3082" s="886"/>
      <c r="V3082" s="887"/>
      <c r="W3082" s="887"/>
      <c r="AI3082" s="806" t="s">
        <v>843</v>
      </c>
      <c r="AJ3082" s="807">
        <v>19</v>
      </c>
      <c r="AK3082" s="807">
        <v>14</v>
      </c>
      <c r="AL3082" s="759" t="str">
        <f t="shared" si="97"/>
        <v>Adolescente</v>
      </c>
    </row>
    <row r="3083" spans="16:38" ht="30">
      <c r="P3083" s="806" t="s">
        <v>840</v>
      </c>
      <c r="Q3083" s="807">
        <v>30</v>
      </c>
      <c r="R3083" s="807">
        <v>3</v>
      </c>
      <c r="S3083" s="759" t="str">
        <f t="shared" si="96"/>
        <v>Primera Infancia</v>
      </c>
      <c r="U3083" s="886"/>
      <c r="V3083" s="887"/>
      <c r="W3083" s="887"/>
      <c r="AI3083" s="806" t="s">
        <v>843</v>
      </c>
      <c r="AJ3083" s="807">
        <v>13</v>
      </c>
      <c r="AK3083" s="807">
        <v>15</v>
      </c>
      <c r="AL3083" s="759" t="str">
        <f t="shared" si="97"/>
        <v>Adolescente</v>
      </c>
    </row>
    <row r="3084" spans="16:38" ht="30">
      <c r="P3084" s="806" t="s">
        <v>840</v>
      </c>
      <c r="Q3084" s="807">
        <v>31</v>
      </c>
      <c r="R3084" s="807">
        <v>4</v>
      </c>
      <c r="S3084" s="759" t="str">
        <f t="shared" si="96"/>
        <v>Primera Infancia</v>
      </c>
      <c r="U3084" s="886"/>
      <c r="V3084" s="887"/>
      <c r="W3084" s="887"/>
      <c r="AI3084" s="806" t="s">
        <v>843</v>
      </c>
      <c r="AJ3084" s="807">
        <v>21</v>
      </c>
      <c r="AK3084" s="807">
        <v>16</v>
      </c>
      <c r="AL3084" s="759" t="str">
        <f t="shared" si="97"/>
        <v>Adolescente</v>
      </c>
    </row>
    <row r="3085" spans="16:38" ht="30">
      <c r="P3085" s="806" t="s">
        <v>840</v>
      </c>
      <c r="Q3085" s="807">
        <v>43</v>
      </c>
      <c r="R3085" s="807">
        <v>5</v>
      </c>
      <c r="S3085" s="759" t="str">
        <f t="shared" si="96"/>
        <v>Primera Infancia</v>
      </c>
      <c r="U3085" s="886"/>
      <c r="V3085" s="887"/>
      <c r="W3085" s="887"/>
      <c r="AI3085" s="806" t="s">
        <v>843</v>
      </c>
      <c r="AJ3085" s="807">
        <v>22</v>
      </c>
      <c r="AK3085" s="807">
        <v>17</v>
      </c>
      <c r="AL3085" s="759" t="str">
        <f t="shared" si="97"/>
        <v>Adolescente</v>
      </c>
    </row>
    <row r="3086" spans="16:38" ht="15">
      <c r="P3086" s="806" t="s">
        <v>840</v>
      </c>
      <c r="Q3086" s="807">
        <v>24</v>
      </c>
      <c r="R3086" s="807">
        <v>6</v>
      </c>
      <c r="S3086" s="759" t="str">
        <f t="shared" si="96"/>
        <v>Infancia</v>
      </c>
      <c r="U3086" s="886"/>
      <c r="V3086" s="887"/>
      <c r="W3086" s="887"/>
      <c r="AI3086" s="806" t="s">
        <v>843</v>
      </c>
      <c r="AJ3086" s="807">
        <v>23</v>
      </c>
      <c r="AK3086" s="807">
        <v>18</v>
      </c>
      <c r="AL3086" s="759" t="str">
        <f t="shared" si="97"/>
        <v>Juventud</v>
      </c>
    </row>
    <row r="3087" spans="16:38" ht="15">
      <c r="P3087" s="806" t="s">
        <v>840</v>
      </c>
      <c r="Q3087" s="807">
        <v>29</v>
      </c>
      <c r="R3087" s="807">
        <v>7</v>
      </c>
      <c r="S3087" s="759" t="str">
        <f t="shared" si="96"/>
        <v>Infancia</v>
      </c>
      <c r="U3087" s="886"/>
      <c r="V3087" s="887"/>
      <c r="W3087" s="887"/>
      <c r="AI3087" s="806" t="s">
        <v>843</v>
      </c>
      <c r="AJ3087" s="807">
        <v>22</v>
      </c>
      <c r="AK3087" s="807">
        <v>19</v>
      </c>
      <c r="AL3087" s="759" t="str">
        <f t="shared" si="97"/>
        <v>Juventud</v>
      </c>
    </row>
    <row r="3088" spans="16:38" ht="15">
      <c r="P3088" s="806" t="s">
        <v>840</v>
      </c>
      <c r="Q3088" s="807">
        <v>39</v>
      </c>
      <c r="R3088" s="807">
        <v>8</v>
      </c>
      <c r="S3088" s="759" t="str">
        <f t="shared" si="96"/>
        <v>Infancia</v>
      </c>
      <c r="U3088" s="886"/>
      <c r="V3088" s="887"/>
      <c r="W3088" s="887"/>
      <c r="AI3088" s="806" t="s">
        <v>843</v>
      </c>
      <c r="AJ3088" s="807">
        <v>22</v>
      </c>
      <c r="AK3088" s="807">
        <v>20</v>
      </c>
      <c r="AL3088" s="759" t="str">
        <f t="shared" si="97"/>
        <v>Juventud</v>
      </c>
    </row>
    <row r="3089" spans="16:38" ht="15">
      <c r="P3089" s="806" t="s">
        <v>840</v>
      </c>
      <c r="Q3089" s="807">
        <v>39</v>
      </c>
      <c r="R3089" s="807">
        <v>9</v>
      </c>
      <c r="S3089" s="759" t="str">
        <f t="shared" si="96"/>
        <v>Infancia</v>
      </c>
      <c r="U3089" s="886"/>
      <c r="V3089" s="887"/>
      <c r="W3089" s="887"/>
      <c r="AI3089" s="806" t="s">
        <v>843</v>
      </c>
      <c r="AJ3089" s="807">
        <v>21</v>
      </c>
      <c r="AK3089" s="807">
        <v>21</v>
      </c>
      <c r="AL3089" s="759" t="str">
        <f t="shared" si="97"/>
        <v>Juventud</v>
      </c>
    </row>
    <row r="3090" spans="16:38" ht="15">
      <c r="P3090" s="806" t="s">
        <v>840</v>
      </c>
      <c r="Q3090" s="807">
        <v>50</v>
      </c>
      <c r="R3090" s="807">
        <v>10</v>
      </c>
      <c r="S3090" s="759" t="str">
        <f t="shared" si="96"/>
        <v>Infancia</v>
      </c>
      <c r="U3090" s="886"/>
      <c r="V3090" s="887"/>
      <c r="W3090" s="887"/>
      <c r="AI3090" s="806" t="s">
        <v>843</v>
      </c>
      <c r="AJ3090" s="807">
        <v>18</v>
      </c>
      <c r="AK3090" s="807">
        <v>22</v>
      </c>
      <c r="AL3090" s="759" t="str">
        <f t="shared" si="97"/>
        <v>Juventud</v>
      </c>
    </row>
    <row r="3091" spans="16:38" ht="15">
      <c r="P3091" s="806" t="s">
        <v>840</v>
      </c>
      <c r="Q3091" s="807">
        <v>59</v>
      </c>
      <c r="R3091" s="807">
        <v>11</v>
      </c>
      <c r="S3091" s="759" t="str">
        <f t="shared" si="96"/>
        <v>Infancia</v>
      </c>
      <c r="U3091" s="886"/>
      <c r="V3091" s="887"/>
      <c r="W3091" s="887"/>
      <c r="AI3091" s="806" t="s">
        <v>843</v>
      </c>
      <c r="AJ3091" s="807">
        <v>14</v>
      </c>
      <c r="AK3091" s="807">
        <v>23</v>
      </c>
      <c r="AL3091" s="759" t="str">
        <f t="shared" si="97"/>
        <v>Juventud</v>
      </c>
    </row>
    <row r="3092" spans="16:38" ht="30">
      <c r="P3092" s="806" t="s">
        <v>840</v>
      </c>
      <c r="Q3092" s="807">
        <v>57</v>
      </c>
      <c r="R3092" s="807">
        <v>12</v>
      </c>
      <c r="S3092" s="759" t="str">
        <f t="shared" si="96"/>
        <v>Adolescente</v>
      </c>
      <c r="U3092" s="886"/>
      <c r="V3092" s="887"/>
      <c r="W3092" s="887"/>
      <c r="AI3092" s="806" t="s">
        <v>843</v>
      </c>
      <c r="AJ3092" s="807">
        <v>16</v>
      </c>
      <c r="AK3092" s="807">
        <v>24</v>
      </c>
      <c r="AL3092" s="759" t="str">
        <f t="shared" si="97"/>
        <v>Juventud</v>
      </c>
    </row>
    <row r="3093" spans="16:38" ht="30">
      <c r="P3093" s="806" t="s">
        <v>840</v>
      </c>
      <c r="Q3093" s="807">
        <v>55</v>
      </c>
      <c r="R3093" s="807">
        <v>13</v>
      </c>
      <c r="S3093" s="759" t="str">
        <f t="shared" si="96"/>
        <v>Adolescente</v>
      </c>
      <c r="U3093" s="886"/>
      <c r="V3093" s="887"/>
      <c r="W3093" s="887"/>
      <c r="AI3093" s="806" t="s">
        <v>843</v>
      </c>
      <c r="AJ3093" s="807">
        <v>16</v>
      </c>
      <c r="AK3093" s="807">
        <v>25</v>
      </c>
      <c r="AL3093" s="759" t="str">
        <f t="shared" si="97"/>
        <v>Juventud</v>
      </c>
    </row>
    <row r="3094" spans="16:38" ht="30">
      <c r="P3094" s="806" t="s">
        <v>840</v>
      </c>
      <c r="Q3094" s="807">
        <v>59</v>
      </c>
      <c r="R3094" s="807">
        <v>14</v>
      </c>
      <c r="S3094" s="759" t="str">
        <f t="shared" si="96"/>
        <v>Adolescente</v>
      </c>
      <c r="U3094" s="886"/>
      <c r="V3094" s="887"/>
      <c r="W3094" s="887"/>
      <c r="AI3094" s="806" t="s">
        <v>843</v>
      </c>
      <c r="AJ3094" s="807">
        <v>16</v>
      </c>
      <c r="AK3094" s="807">
        <v>26</v>
      </c>
      <c r="AL3094" s="759" t="str">
        <f t="shared" si="97"/>
        <v>Juventud</v>
      </c>
    </row>
    <row r="3095" spans="16:38" ht="30">
      <c r="P3095" s="806" t="s">
        <v>840</v>
      </c>
      <c r="Q3095" s="807">
        <v>59</v>
      </c>
      <c r="R3095" s="807">
        <v>15</v>
      </c>
      <c r="S3095" s="759" t="str">
        <f t="shared" si="96"/>
        <v>Adolescente</v>
      </c>
      <c r="U3095" s="886"/>
      <c r="V3095" s="887"/>
      <c r="W3095" s="887"/>
      <c r="AI3095" s="806" t="s">
        <v>843</v>
      </c>
      <c r="AJ3095" s="807">
        <v>16</v>
      </c>
      <c r="AK3095" s="807">
        <v>27</v>
      </c>
      <c r="AL3095" s="759" t="str">
        <f t="shared" si="97"/>
        <v>Juventud</v>
      </c>
    </row>
    <row r="3096" spans="16:38" ht="30">
      <c r="P3096" s="806" t="s">
        <v>840</v>
      </c>
      <c r="Q3096" s="807">
        <v>74</v>
      </c>
      <c r="R3096" s="807">
        <v>16</v>
      </c>
      <c r="S3096" s="759" t="str">
        <f t="shared" si="96"/>
        <v>Adolescente</v>
      </c>
      <c r="U3096" s="886"/>
      <c r="V3096" s="887"/>
      <c r="W3096" s="887"/>
      <c r="AI3096" s="806" t="s">
        <v>843</v>
      </c>
      <c r="AJ3096" s="807">
        <v>22</v>
      </c>
      <c r="AK3096" s="807">
        <v>28</v>
      </c>
      <c r="AL3096" s="759" t="str">
        <f t="shared" si="97"/>
        <v>Juventud</v>
      </c>
    </row>
    <row r="3097" spans="16:38" ht="30">
      <c r="P3097" s="806" t="s">
        <v>840</v>
      </c>
      <c r="Q3097" s="807">
        <v>87</v>
      </c>
      <c r="R3097" s="807">
        <v>17</v>
      </c>
      <c r="S3097" s="759" t="str">
        <f t="shared" si="96"/>
        <v>Adolescente</v>
      </c>
      <c r="U3097" s="886"/>
      <c r="V3097" s="887"/>
      <c r="W3097" s="887"/>
      <c r="AI3097" s="806" t="s">
        <v>843</v>
      </c>
      <c r="AJ3097" s="807">
        <v>14</v>
      </c>
      <c r="AK3097" s="807">
        <v>29</v>
      </c>
      <c r="AL3097" s="759" t="str">
        <f t="shared" si="97"/>
        <v>Adulto</v>
      </c>
    </row>
    <row r="3098" spans="16:38" ht="15">
      <c r="P3098" s="806" t="s">
        <v>840</v>
      </c>
      <c r="Q3098" s="807">
        <v>65</v>
      </c>
      <c r="R3098" s="807">
        <v>18</v>
      </c>
      <c r="S3098" s="759" t="str">
        <f t="shared" si="96"/>
        <v>Juventud</v>
      </c>
      <c r="U3098" s="886"/>
      <c r="V3098" s="887"/>
      <c r="W3098" s="887"/>
      <c r="AI3098" s="806" t="s">
        <v>843</v>
      </c>
      <c r="AJ3098" s="807">
        <v>15</v>
      </c>
      <c r="AK3098" s="807">
        <v>30</v>
      </c>
      <c r="AL3098" s="759" t="str">
        <f t="shared" si="97"/>
        <v>Adulto</v>
      </c>
    </row>
    <row r="3099" spans="16:38" ht="15">
      <c r="P3099" s="806" t="s">
        <v>840</v>
      </c>
      <c r="Q3099" s="807">
        <v>46</v>
      </c>
      <c r="R3099" s="807">
        <v>19</v>
      </c>
      <c r="S3099" s="759" t="str">
        <f t="shared" si="96"/>
        <v>Juventud</v>
      </c>
      <c r="U3099" s="886"/>
      <c r="V3099" s="887"/>
      <c r="W3099" s="887"/>
      <c r="AI3099" s="806" t="s">
        <v>843</v>
      </c>
      <c r="AJ3099" s="807">
        <v>13</v>
      </c>
      <c r="AK3099" s="807">
        <v>31</v>
      </c>
      <c r="AL3099" s="759" t="str">
        <f t="shared" si="97"/>
        <v>Adulto</v>
      </c>
    </row>
    <row r="3100" spans="16:38" ht="15">
      <c r="P3100" s="806" t="s">
        <v>840</v>
      </c>
      <c r="Q3100" s="807">
        <v>49</v>
      </c>
      <c r="R3100" s="807">
        <v>20</v>
      </c>
      <c r="S3100" s="759" t="str">
        <f t="shared" si="96"/>
        <v>Juventud</v>
      </c>
      <c r="U3100" s="886"/>
      <c r="V3100" s="887"/>
      <c r="W3100" s="887"/>
      <c r="AI3100" s="806" t="s">
        <v>843</v>
      </c>
      <c r="AJ3100" s="807">
        <v>21</v>
      </c>
      <c r="AK3100" s="807">
        <v>32</v>
      </c>
      <c r="AL3100" s="759" t="str">
        <f t="shared" si="97"/>
        <v>Adulto</v>
      </c>
    </row>
    <row r="3101" spans="16:38" ht="15">
      <c r="P3101" s="806" t="s">
        <v>840</v>
      </c>
      <c r="Q3101" s="807">
        <v>44</v>
      </c>
      <c r="R3101" s="807">
        <v>21</v>
      </c>
      <c r="S3101" s="759" t="str">
        <f t="shared" si="96"/>
        <v>Juventud</v>
      </c>
      <c r="U3101" s="886"/>
      <c r="V3101" s="887"/>
      <c r="W3101" s="887"/>
      <c r="AI3101" s="806" t="s">
        <v>843</v>
      </c>
      <c r="AJ3101" s="807">
        <v>12</v>
      </c>
      <c r="AK3101" s="807">
        <v>33</v>
      </c>
      <c r="AL3101" s="759" t="str">
        <f t="shared" si="97"/>
        <v>Adulto</v>
      </c>
    </row>
    <row r="3102" spans="16:38" ht="15">
      <c r="P3102" s="806" t="s">
        <v>840</v>
      </c>
      <c r="Q3102" s="807">
        <v>37</v>
      </c>
      <c r="R3102" s="807">
        <v>22</v>
      </c>
      <c r="S3102" s="759" t="str">
        <f t="shared" si="96"/>
        <v>Juventud</v>
      </c>
      <c r="U3102" s="886"/>
      <c r="V3102" s="887"/>
      <c r="W3102" s="887"/>
      <c r="AI3102" s="806" t="s">
        <v>843</v>
      </c>
      <c r="AJ3102" s="807">
        <v>13</v>
      </c>
      <c r="AK3102" s="807">
        <v>34</v>
      </c>
      <c r="AL3102" s="759" t="str">
        <f t="shared" si="97"/>
        <v>Adulto</v>
      </c>
    </row>
    <row r="3103" spans="16:38" ht="15">
      <c r="P3103" s="806" t="s">
        <v>840</v>
      </c>
      <c r="Q3103" s="807">
        <v>39</v>
      </c>
      <c r="R3103" s="807">
        <v>23</v>
      </c>
      <c r="S3103" s="759" t="str">
        <f t="shared" si="96"/>
        <v>Juventud</v>
      </c>
      <c r="U3103" s="886"/>
      <c r="V3103" s="887"/>
      <c r="W3103" s="887"/>
      <c r="AI3103" s="806" t="s">
        <v>843</v>
      </c>
      <c r="AJ3103" s="807">
        <v>12</v>
      </c>
      <c r="AK3103" s="807">
        <v>35</v>
      </c>
      <c r="AL3103" s="759" t="str">
        <f t="shared" si="97"/>
        <v>Adulto</v>
      </c>
    </row>
    <row r="3104" spans="16:38" ht="15">
      <c r="P3104" s="806" t="s">
        <v>840</v>
      </c>
      <c r="Q3104" s="807">
        <v>51</v>
      </c>
      <c r="R3104" s="807">
        <v>24</v>
      </c>
      <c r="S3104" s="759" t="str">
        <f t="shared" si="96"/>
        <v>Juventud</v>
      </c>
      <c r="U3104" s="886"/>
      <c r="V3104" s="887"/>
      <c r="W3104" s="887"/>
      <c r="AI3104" s="806" t="s">
        <v>843</v>
      </c>
      <c r="AJ3104" s="807">
        <v>19</v>
      </c>
      <c r="AK3104" s="807">
        <v>36</v>
      </c>
      <c r="AL3104" s="759" t="str">
        <f t="shared" si="97"/>
        <v>Adulto</v>
      </c>
    </row>
    <row r="3105" spans="16:38" ht="15">
      <c r="P3105" s="806" t="s">
        <v>840</v>
      </c>
      <c r="Q3105" s="807">
        <v>27</v>
      </c>
      <c r="R3105" s="807">
        <v>25</v>
      </c>
      <c r="S3105" s="759" t="str">
        <f t="shared" si="96"/>
        <v>Juventud</v>
      </c>
      <c r="U3105" s="886"/>
      <c r="V3105" s="887"/>
      <c r="W3105" s="887"/>
      <c r="AI3105" s="806" t="s">
        <v>843</v>
      </c>
      <c r="AJ3105" s="807">
        <v>17</v>
      </c>
      <c r="AK3105" s="807">
        <v>37</v>
      </c>
      <c r="AL3105" s="759" t="str">
        <f t="shared" si="97"/>
        <v>Adulto</v>
      </c>
    </row>
    <row r="3106" spans="16:38" ht="15">
      <c r="P3106" s="806" t="s">
        <v>840</v>
      </c>
      <c r="Q3106" s="807">
        <v>42</v>
      </c>
      <c r="R3106" s="807">
        <v>26</v>
      </c>
      <c r="S3106" s="759" t="str">
        <f t="shared" si="96"/>
        <v>Juventud</v>
      </c>
      <c r="U3106" s="886"/>
      <c r="V3106" s="887"/>
      <c r="W3106" s="887"/>
      <c r="AI3106" s="806" t="s">
        <v>843</v>
      </c>
      <c r="AJ3106" s="807">
        <v>19</v>
      </c>
      <c r="AK3106" s="807">
        <v>38</v>
      </c>
      <c r="AL3106" s="759" t="str">
        <f t="shared" si="97"/>
        <v>Adulto</v>
      </c>
    </row>
    <row r="3107" spans="16:38" ht="15">
      <c r="P3107" s="806" t="s">
        <v>840</v>
      </c>
      <c r="Q3107" s="807">
        <v>46</v>
      </c>
      <c r="R3107" s="807">
        <v>27</v>
      </c>
      <c r="S3107" s="759" t="str">
        <f t="shared" si="96"/>
        <v>Juventud</v>
      </c>
      <c r="U3107" s="886"/>
      <c r="V3107" s="887"/>
      <c r="W3107" s="887"/>
      <c r="AI3107" s="806" t="s">
        <v>843</v>
      </c>
      <c r="AJ3107" s="807">
        <v>16</v>
      </c>
      <c r="AK3107" s="807">
        <v>39</v>
      </c>
      <c r="AL3107" s="759" t="str">
        <f t="shared" si="97"/>
        <v>Adulto</v>
      </c>
    </row>
    <row r="3108" spans="16:38" ht="15">
      <c r="P3108" s="806" t="s">
        <v>840</v>
      </c>
      <c r="Q3108" s="807">
        <v>32</v>
      </c>
      <c r="R3108" s="807">
        <v>28</v>
      </c>
      <c r="S3108" s="759" t="str">
        <f t="shared" si="96"/>
        <v>Juventud</v>
      </c>
      <c r="U3108" s="886"/>
      <c r="V3108" s="887"/>
      <c r="W3108" s="887"/>
      <c r="AI3108" s="806" t="s">
        <v>843</v>
      </c>
      <c r="AJ3108" s="807">
        <v>15</v>
      </c>
      <c r="AK3108" s="807">
        <v>40</v>
      </c>
      <c r="AL3108" s="759" t="str">
        <f t="shared" si="97"/>
        <v>Adulto</v>
      </c>
    </row>
    <row r="3109" spans="16:38" ht="15">
      <c r="P3109" s="806" t="s">
        <v>840</v>
      </c>
      <c r="Q3109" s="807">
        <v>35</v>
      </c>
      <c r="R3109" s="807">
        <v>29</v>
      </c>
      <c r="S3109" s="759" t="str">
        <f t="shared" si="96"/>
        <v>Adulto</v>
      </c>
      <c r="U3109" s="886"/>
      <c r="V3109" s="887"/>
      <c r="W3109" s="887"/>
      <c r="AI3109" s="806" t="s">
        <v>843</v>
      </c>
      <c r="AJ3109" s="807">
        <v>24</v>
      </c>
      <c r="AK3109" s="807">
        <v>41</v>
      </c>
      <c r="AL3109" s="759" t="str">
        <f t="shared" si="97"/>
        <v>Adulto</v>
      </c>
    </row>
    <row r="3110" spans="16:38" ht="15">
      <c r="P3110" s="806" t="s">
        <v>840</v>
      </c>
      <c r="Q3110" s="807">
        <v>45</v>
      </c>
      <c r="R3110" s="807">
        <v>30</v>
      </c>
      <c r="S3110" s="759" t="str">
        <f t="shared" si="96"/>
        <v>Adulto</v>
      </c>
      <c r="U3110" s="886"/>
      <c r="V3110" s="887"/>
      <c r="W3110" s="887"/>
      <c r="AI3110" s="806" t="s">
        <v>843</v>
      </c>
      <c r="AJ3110" s="807">
        <v>14</v>
      </c>
      <c r="AK3110" s="807">
        <v>42</v>
      </c>
      <c r="AL3110" s="759" t="str">
        <f t="shared" si="97"/>
        <v>Adulto</v>
      </c>
    </row>
    <row r="3111" spans="16:38" ht="15">
      <c r="P3111" s="806" t="s">
        <v>840</v>
      </c>
      <c r="Q3111" s="807">
        <v>47</v>
      </c>
      <c r="R3111" s="807">
        <v>31</v>
      </c>
      <c r="S3111" s="759" t="str">
        <f t="shared" si="96"/>
        <v>Adulto</v>
      </c>
      <c r="U3111" s="886"/>
      <c r="V3111" s="887"/>
      <c r="W3111" s="887"/>
      <c r="AI3111" s="806" t="s">
        <v>843</v>
      </c>
      <c r="AJ3111" s="807">
        <v>20</v>
      </c>
      <c r="AK3111" s="807">
        <v>43</v>
      </c>
      <c r="AL3111" s="759" t="str">
        <f t="shared" si="97"/>
        <v>Adulto</v>
      </c>
    </row>
    <row r="3112" spans="16:38" ht="15">
      <c r="P3112" s="806" t="s">
        <v>840</v>
      </c>
      <c r="Q3112" s="807">
        <v>32</v>
      </c>
      <c r="R3112" s="807">
        <v>32</v>
      </c>
      <c r="S3112" s="759" t="str">
        <f t="shared" si="96"/>
        <v>Adulto</v>
      </c>
      <c r="U3112" s="886"/>
      <c r="V3112" s="887"/>
      <c r="W3112" s="887"/>
      <c r="AI3112" s="806" t="s">
        <v>843</v>
      </c>
      <c r="AJ3112" s="807">
        <v>15</v>
      </c>
      <c r="AK3112" s="807">
        <v>44</v>
      </c>
      <c r="AL3112" s="759" t="str">
        <f t="shared" si="97"/>
        <v>Adulto</v>
      </c>
    </row>
    <row r="3113" spans="16:38" ht="15">
      <c r="P3113" s="806" t="s">
        <v>840</v>
      </c>
      <c r="Q3113" s="807">
        <v>50</v>
      </c>
      <c r="R3113" s="807">
        <v>33</v>
      </c>
      <c r="S3113" s="759" t="str">
        <f t="shared" si="96"/>
        <v>Adulto</v>
      </c>
      <c r="U3113" s="886"/>
      <c r="V3113" s="887"/>
      <c r="W3113" s="887"/>
      <c r="AI3113" s="806" t="s">
        <v>843</v>
      </c>
      <c r="AJ3113" s="807">
        <v>25</v>
      </c>
      <c r="AK3113" s="807">
        <v>45</v>
      </c>
      <c r="AL3113" s="759" t="str">
        <f t="shared" si="97"/>
        <v>Adulto</v>
      </c>
    </row>
    <row r="3114" spans="16:38" ht="15">
      <c r="P3114" s="806" t="s">
        <v>840</v>
      </c>
      <c r="Q3114" s="807">
        <v>41</v>
      </c>
      <c r="R3114" s="807">
        <v>34</v>
      </c>
      <c r="S3114" s="759" t="str">
        <f t="shared" si="96"/>
        <v>Adulto</v>
      </c>
      <c r="U3114" s="886"/>
      <c r="V3114" s="887"/>
      <c r="W3114" s="887"/>
      <c r="AI3114" s="806" t="s">
        <v>843</v>
      </c>
      <c r="AJ3114" s="807">
        <v>18</v>
      </c>
      <c r="AK3114" s="807">
        <v>46</v>
      </c>
      <c r="AL3114" s="759" t="str">
        <f t="shared" si="97"/>
        <v>Adulto</v>
      </c>
    </row>
    <row r="3115" spans="16:38" ht="15">
      <c r="P3115" s="806" t="s">
        <v>840</v>
      </c>
      <c r="Q3115" s="807">
        <v>47</v>
      </c>
      <c r="R3115" s="807">
        <v>35</v>
      </c>
      <c r="S3115" s="759" t="str">
        <f t="shared" si="96"/>
        <v>Adulto</v>
      </c>
      <c r="U3115" s="886"/>
      <c r="V3115" s="887"/>
      <c r="W3115" s="887"/>
      <c r="AI3115" s="806" t="s">
        <v>843</v>
      </c>
      <c r="AJ3115" s="807">
        <v>22</v>
      </c>
      <c r="AK3115" s="807">
        <v>47</v>
      </c>
      <c r="AL3115" s="759" t="str">
        <f t="shared" si="97"/>
        <v>Adulto</v>
      </c>
    </row>
    <row r="3116" spans="16:38" ht="15">
      <c r="P3116" s="806" t="s">
        <v>840</v>
      </c>
      <c r="Q3116" s="807">
        <v>37</v>
      </c>
      <c r="R3116" s="807">
        <v>36</v>
      </c>
      <c r="S3116" s="759" t="str">
        <f t="shared" si="96"/>
        <v>Adulto</v>
      </c>
      <c r="U3116" s="886"/>
      <c r="V3116" s="887"/>
      <c r="W3116" s="887"/>
      <c r="AI3116" s="806" t="s">
        <v>843</v>
      </c>
      <c r="AJ3116" s="807">
        <v>22</v>
      </c>
      <c r="AK3116" s="807">
        <v>48</v>
      </c>
      <c r="AL3116" s="759" t="str">
        <f t="shared" si="97"/>
        <v>Adulto</v>
      </c>
    </row>
    <row r="3117" spans="16:38" ht="15">
      <c r="P3117" s="806" t="s">
        <v>840</v>
      </c>
      <c r="Q3117" s="807">
        <v>35</v>
      </c>
      <c r="R3117" s="807">
        <v>37</v>
      </c>
      <c r="S3117" s="759" t="str">
        <f t="shared" si="96"/>
        <v>Adulto</v>
      </c>
      <c r="U3117" s="886"/>
      <c r="V3117" s="887"/>
      <c r="W3117" s="887"/>
      <c r="AI3117" s="806" t="s">
        <v>843</v>
      </c>
      <c r="AJ3117" s="807">
        <v>18</v>
      </c>
      <c r="AK3117" s="807">
        <v>49</v>
      </c>
      <c r="AL3117" s="759" t="str">
        <f t="shared" si="97"/>
        <v>Adulto</v>
      </c>
    </row>
    <row r="3118" spans="16:38" ht="15">
      <c r="P3118" s="806" t="s">
        <v>840</v>
      </c>
      <c r="Q3118" s="807">
        <v>43</v>
      </c>
      <c r="R3118" s="807">
        <v>38</v>
      </c>
      <c r="S3118" s="759" t="str">
        <f t="shared" si="96"/>
        <v>Adulto</v>
      </c>
      <c r="U3118" s="886"/>
      <c r="V3118" s="887"/>
      <c r="W3118" s="887"/>
      <c r="AI3118" s="806" t="s">
        <v>843</v>
      </c>
      <c r="AJ3118" s="807">
        <v>19</v>
      </c>
      <c r="AK3118" s="807">
        <v>50</v>
      </c>
      <c r="AL3118" s="759" t="str">
        <f t="shared" si="97"/>
        <v>Adulto</v>
      </c>
    </row>
    <row r="3119" spans="16:38" ht="15">
      <c r="P3119" s="806" t="s">
        <v>840</v>
      </c>
      <c r="Q3119" s="807">
        <v>47</v>
      </c>
      <c r="R3119" s="807">
        <v>39</v>
      </c>
      <c r="S3119" s="759" t="str">
        <f t="shared" si="96"/>
        <v>Adulto</v>
      </c>
      <c r="U3119" s="886"/>
      <c r="V3119" s="887"/>
      <c r="W3119" s="887"/>
      <c r="AI3119" s="806" t="s">
        <v>843</v>
      </c>
      <c r="AJ3119" s="807">
        <v>29</v>
      </c>
      <c r="AK3119" s="807">
        <v>51</v>
      </c>
      <c r="AL3119" s="759" t="str">
        <f t="shared" si="97"/>
        <v>Adulto</v>
      </c>
    </row>
    <row r="3120" spans="16:38" ht="15">
      <c r="P3120" s="806" t="s">
        <v>840</v>
      </c>
      <c r="Q3120" s="807">
        <v>46</v>
      </c>
      <c r="R3120" s="807">
        <v>40</v>
      </c>
      <c r="S3120" s="759" t="str">
        <f t="shared" si="96"/>
        <v>Adulto</v>
      </c>
      <c r="U3120" s="886"/>
      <c r="V3120" s="887"/>
      <c r="W3120" s="887"/>
      <c r="AI3120" s="806" t="s">
        <v>843</v>
      </c>
      <c r="AJ3120" s="807">
        <v>17</v>
      </c>
      <c r="AK3120" s="807">
        <v>52</v>
      </c>
      <c r="AL3120" s="759" t="str">
        <f t="shared" si="97"/>
        <v>Adulto</v>
      </c>
    </row>
    <row r="3121" spans="16:38" ht="15">
      <c r="P3121" s="806" t="s">
        <v>840</v>
      </c>
      <c r="Q3121" s="807">
        <v>45</v>
      </c>
      <c r="R3121" s="807">
        <v>41</v>
      </c>
      <c r="S3121" s="759" t="str">
        <f t="shared" si="96"/>
        <v>Adulto</v>
      </c>
      <c r="U3121" s="886"/>
      <c r="V3121" s="887"/>
      <c r="W3121" s="887"/>
      <c r="AI3121" s="806" t="s">
        <v>843</v>
      </c>
      <c r="AJ3121" s="807">
        <v>19</v>
      </c>
      <c r="AK3121" s="807">
        <v>53</v>
      </c>
      <c r="AL3121" s="759" t="str">
        <f t="shared" si="97"/>
        <v>Adulto</v>
      </c>
    </row>
    <row r="3122" spans="16:38" ht="15">
      <c r="P3122" s="806" t="s">
        <v>840</v>
      </c>
      <c r="Q3122" s="807">
        <v>51</v>
      </c>
      <c r="R3122" s="807">
        <v>42</v>
      </c>
      <c r="S3122" s="759" t="str">
        <f t="shared" si="96"/>
        <v>Adulto</v>
      </c>
      <c r="U3122" s="886"/>
      <c r="V3122" s="887"/>
      <c r="W3122" s="887"/>
      <c r="AI3122" s="806" t="s">
        <v>843</v>
      </c>
      <c r="AJ3122" s="807">
        <v>18</v>
      </c>
      <c r="AK3122" s="807">
        <v>54</v>
      </c>
      <c r="AL3122" s="759" t="str">
        <f t="shared" si="97"/>
        <v>Adulto</v>
      </c>
    </row>
    <row r="3123" spans="16:38" ht="15">
      <c r="P3123" s="806" t="s">
        <v>840</v>
      </c>
      <c r="Q3123" s="807">
        <v>54</v>
      </c>
      <c r="R3123" s="807">
        <v>43</v>
      </c>
      <c r="S3123" s="759" t="str">
        <f t="shared" si="96"/>
        <v>Adulto</v>
      </c>
      <c r="U3123" s="886"/>
      <c r="V3123" s="887"/>
      <c r="W3123" s="887"/>
      <c r="AI3123" s="806" t="s">
        <v>843</v>
      </c>
      <c r="AJ3123" s="807">
        <v>22</v>
      </c>
      <c r="AK3123" s="807">
        <v>55</v>
      </c>
      <c r="AL3123" s="759" t="str">
        <f t="shared" si="97"/>
        <v>Adulto</v>
      </c>
    </row>
    <row r="3124" spans="16:38" ht="15">
      <c r="P3124" s="806" t="s">
        <v>840</v>
      </c>
      <c r="Q3124" s="807">
        <v>32</v>
      </c>
      <c r="R3124" s="807">
        <v>44</v>
      </c>
      <c r="S3124" s="759" t="str">
        <f t="shared" si="96"/>
        <v>Adulto</v>
      </c>
      <c r="U3124" s="886"/>
      <c r="V3124" s="887"/>
      <c r="W3124" s="887"/>
      <c r="AI3124" s="806" t="s">
        <v>843</v>
      </c>
      <c r="AJ3124" s="807">
        <v>22</v>
      </c>
      <c r="AK3124" s="807">
        <v>56</v>
      </c>
      <c r="AL3124" s="759" t="str">
        <f t="shared" si="97"/>
        <v>Adulto</v>
      </c>
    </row>
    <row r="3125" spans="16:38" ht="15">
      <c r="P3125" s="806" t="s">
        <v>840</v>
      </c>
      <c r="Q3125" s="807">
        <v>39</v>
      </c>
      <c r="R3125" s="807">
        <v>45</v>
      </c>
      <c r="S3125" s="759" t="str">
        <f t="shared" si="96"/>
        <v>Adulto</v>
      </c>
      <c r="U3125" s="886"/>
      <c r="V3125" s="887"/>
      <c r="W3125" s="887"/>
      <c r="AI3125" s="806" t="s">
        <v>843</v>
      </c>
      <c r="AJ3125" s="807">
        <v>23</v>
      </c>
      <c r="AK3125" s="807">
        <v>57</v>
      </c>
      <c r="AL3125" s="759" t="str">
        <f t="shared" si="97"/>
        <v>Adulto</v>
      </c>
    </row>
    <row r="3126" spans="16:38" ht="15">
      <c r="P3126" s="806" t="s">
        <v>840</v>
      </c>
      <c r="Q3126" s="807">
        <v>41</v>
      </c>
      <c r="R3126" s="807">
        <v>46</v>
      </c>
      <c r="S3126" s="759" t="str">
        <f t="shared" si="96"/>
        <v>Adulto</v>
      </c>
      <c r="U3126" s="886"/>
      <c r="V3126" s="887"/>
      <c r="W3126" s="887"/>
      <c r="AI3126" s="806" t="s">
        <v>843</v>
      </c>
      <c r="AJ3126" s="807">
        <v>25</v>
      </c>
      <c r="AK3126" s="807">
        <v>58</v>
      </c>
      <c r="AL3126" s="759" t="str">
        <f t="shared" si="97"/>
        <v>Adulto</v>
      </c>
    </row>
    <row r="3127" spans="16:38" ht="15">
      <c r="P3127" s="806" t="s">
        <v>840</v>
      </c>
      <c r="Q3127" s="807">
        <v>43</v>
      </c>
      <c r="R3127" s="807">
        <v>47</v>
      </c>
      <c r="S3127" s="759" t="str">
        <f t="shared" si="96"/>
        <v>Adulto</v>
      </c>
      <c r="U3127" s="886"/>
      <c r="V3127" s="887"/>
      <c r="W3127" s="887"/>
      <c r="AI3127" s="806" t="s">
        <v>843</v>
      </c>
      <c r="AJ3127" s="807">
        <v>21</v>
      </c>
      <c r="AK3127" s="807">
        <v>59</v>
      </c>
      <c r="AL3127" s="759" t="str">
        <f t="shared" si="97"/>
        <v>Adulto</v>
      </c>
    </row>
    <row r="3128" spans="16:38" ht="15">
      <c r="P3128" s="806" t="s">
        <v>840</v>
      </c>
      <c r="Q3128" s="807">
        <v>31</v>
      </c>
      <c r="R3128" s="807">
        <v>48</v>
      </c>
      <c r="S3128" s="759" t="str">
        <f t="shared" si="96"/>
        <v>Adulto</v>
      </c>
      <c r="U3128" s="886"/>
      <c r="V3128" s="887"/>
      <c r="W3128" s="887"/>
      <c r="AI3128" s="806" t="s">
        <v>843</v>
      </c>
      <c r="AJ3128" s="807">
        <v>19</v>
      </c>
      <c r="AK3128" s="807">
        <v>60</v>
      </c>
      <c r="AL3128" s="759" t="str">
        <f t="shared" si="97"/>
        <v>Vejez</v>
      </c>
    </row>
    <row r="3129" spans="16:38" ht="15">
      <c r="P3129" s="806" t="s">
        <v>840</v>
      </c>
      <c r="Q3129" s="807">
        <v>46</v>
      </c>
      <c r="R3129" s="807">
        <v>49</v>
      </c>
      <c r="S3129" s="759" t="str">
        <f t="shared" si="96"/>
        <v>Adulto</v>
      </c>
      <c r="U3129" s="886"/>
      <c r="V3129" s="887"/>
      <c r="W3129" s="887"/>
      <c r="AI3129" s="806" t="s">
        <v>843</v>
      </c>
      <c r="AJ3129" s="807">
        <v>14</v>
      </c>
      <c r="AK3129" s="807">
        <v>61</v>
      </c>
      <c r="AL3129" s="759" t="str">
        <f t="shared" si="97"/>
        <v>Vejez</v>
      </c>
    </row>
    <row r="3130" spans="16:38" ht="15">
      <c r="P3130" s="806" t="s">
        <v>840</v>
      </c>
      <c r="Q3130" s="807">
        <v>51</v>
      </c>
      <c r="R3130" s="807">
        <v>50</v>
      </c>
      <c r="S3130" s="759" t="str">
        <f t="shared" si="96"/>
        <v>Adulto</v>
      </c>
      <c r="U3130" s="886"/>
      <c r="V3130" s="887"/>
      <c r="W3130" s="887"/>
      <c r="AI3130" s="806" t="s">
        <v>843</v>
      </c>
      <c r="AJ3130" s="807">
        <v>15</v>
      </c>
      <c r="AK3130" s="807">
        <v>62</v>
      </c>
      <c r="AL3130" s="759" t="str">
        <f t="shared" si="97"/>
        <v>Vejez</v>
      </c>
    </row>
    <row r="3131" spans="16:38" ht="15">
      <c r="P3131" s="806" t="s">
        <v>840</v>
      </c>
      <c r="Q3131" s="807">
        <v>44</v>
      </c>
      <c r="R3131" s="807">
        <v>51</v>
      </c>
      <c r="S3131" s="759" t="str">
        <f t="shared" si="96"/>
        <v>Adulto</v>
      </c>
      <c r="U3131" s="886"/>
      <c r="V3131" s="887"/>
      <c r="W3131" s="887"/>
      <c r="AI3131" s="806" t="s">
        <v>843</v>
      </c>
      <c r="AJ3131" s="807">
        <v>16</v>
      </c>
      <c r="AK3131" s="807">
        <v>63</v>
      </c>
      <c r="AL3131" s="759" t="str">
        <f t="shared" si="97"/>
        <v>Vejez</v>
      </c>
    </row>
    <row r="3132" spans="16:38" ht="15">
      <c r="P3132" s="806" t="s">
        <v>840</v>
      </c>
      <c r="Q3132" s="807">
        <v>50</v>
      </c>
      <c r="R3132" s="807">
        <v>52</v>
      </c>
      <c r="S3132" s="759" t="str">
        <f t="shared" si="96"/>
        <v>Adulto</v>
      </c>
      <c r="U3132" s="886"/>
      <c r="V3132" s="887"/>
      <c r="W3132" s="887"/>
      <c r="AI3132" s="806" t="s">
        <v>843</v>
      </c>
      <c r="AJ3132" s="807">
        <v>13</v>
      </c>
      <c r="AK3132" s="807">
        <v>64</v>
      </c>
      <c r="AL3132" s="759" t="str">
        <f t="shared" si="97"/>
        <v>Vejez</v>
      </c>
    </row>
    <row r="3133" spans="16:38" ht="15">
      <c r="P3133" s="806" t="s">
        <v>840</v>
      </c>
      <c r="Q3133" s="807">
        <v>50</v>
      </c>
      <c r="R3133" s="807">
        <v>53</v>
      </c>
      <c r="S3133" s="759" t="str">
        <f t="shared" si="96"/>
        <v>Adulto</v>
      </c>
      <c r="U3133" s="886"/>
      <c r="V3133" s="887"/>
      <c r="W3133" s="887"/>
      <c r="AI3133" s="806" t="s">
        <v>843</v>
      </c>
      <c r="AJ3133" s="807">
        <v>11</v>
      </c>
      <c r="AK3133" s="807">
        <v>65</v>
      </c>
      <c r="AL3133" s="759" t="str">
        <f t="shared" si="97"/>
        <v>Vejez</v>
      </c>
    </row>
    <row r="3134" spans="16:38" ht="15">
      <c r="P3134" s="806" t="s">
        <v>840</v>
      </c>
      <c r="Q3134" s="807">
        <v>52</v>
      </c>
      <c r="R3134" s="807">
        <v>54</v>
      </c>
      <c r="S3134" s="759" t="str">
        <f t="shared" si="96"/>
        <v>Adulto</v>
      </c>
      <c r="U3134" s="886"/>
      <c r="V3134" s="887"/>
      <c r="W3134" s="887"/>
      <c r="AI3134" s="806" t="s">
        <v>843</v>
      </c>
      <c r="AJ3134" s="807">
        <v>10</v>
      </c>
      <c r="AK3134" s="807">
        <v>66</v>
      </c>
      <c r="AL3134" s="759" t="str">
        <f t="shared" si="97"/>
        <v>Vejez</v>
      </c>
    </row>
    <row r="3135" spans="16:38" ht="15">
      <c r="P3135" s="806" t="s">
        <v>840</v>
      </c>
      <c r="Q3135" s="807">
        <v>49</v>
      </c>
      <c r="R3135" s="807">
        <v>55</v>
      </c>
      <c r="S3135" s="759" t="str">
        <f t="shared" si="96"/>
        <v>Adulto</v>
      </c>
      <c r="U3135" s="886"/>
      <c r="V3135" s="887"/>
      <c r="W3135" s="887"/>
      <c r="AI3135" s="806" t="s">
        <v>843</v>
      </c>
      <c r="AJ3135" s="807">
        <v>8</v>
      </c>
      <c r="AK3135" s="807">
        <v>67</v>
      </c>
      <c r="AL3135" s="759" t="str">
        <f t="shared" si="97"/>
        <v>Vejez</v>
      </c>
    </row>
    <row r="3136" spans="16:38" ht="15">
      <c r="P3136" s="806" t="s">
        <v>840</v>
      </c>
      <c r="Q3136" s="807">
        <v>46</v>
      </c>
      <c r="R3136" s="807">
        <v>56</v>
      </c>
      <c r="S3136" s="759" t="str">
        <f t="shared" si="96"/>
        <v>Adulto</v>
      </c>
      <c r="U3136" s="886"/>
      <c r="V3136" s="887"/>
      <c r="W3136" s="887"/>
      <c r="AI3136" s="806" t="s">
        <v>843</v>
      </c>
      <c r="AJ3136" s="807">
        <v>10</v>
      </c>
      <c r="AK3136" s="807">
        <v>68</v>
      </c>
      <c r="AL3136" s="759" t="str">
        <f t="shared" si="97"/>
        <v>Vejez</v>
      </c>
    </row>
    <row r="3137" spans="16:38" ht="15">
      <c r="P3137" s="806" t="s">
        <v>840</v>
      </c>
      <c r="Q3137" s="807">
        <v>53</v>
      </c>
      <c r="R3137" s="807">
        <v>57</v>
      </c>
      <c r="S3137" s="759" t="str">
        <f t="shared" si="96"/>
        <v>Adulto</v>
      </c>
      <c r="U3137" s="886"/>
      <c r="V3137" s="887"/>
      <c r="W3137" s="887"/>
      <c r="AI3137" s="806" t="s">
        <v>843</v>
      </c>
      <c r="AJ3137" s="807">
        <v>7</v>
      </c>
      <c r="AK3137" s="807">
        <v>69</v>
      </c>
      <c r="AL3137" s="759" t="str">
        <f t="shared" si="97"/>
        <v>Vejez</v>
      </c>
    </row>
    <row r="3138" spans="16:38" ht="15">
      <c r="P3138" s="806" t="s">
        <v>840</v>
      </c>
      <c r="Q3138" s="807">
        <v>50</v>
      </c>
      <c r="R3138" s="807">
        <v>58</v>
      </c>
      <c r="S3138" s="759" t="str">
        <f t="shared" si="96"/>
        <v>Adulto</v>
      </c>
      <c r="U3138" s="886"/>
      <c r="V3138" s="887"/>
      <c r="W3138" s="887"/>
      <c r="AI3138" s="806" t="s">
        <v>843</v>
      </c>
      <c r="AJ3138" s="807">
        <v>7</v>
      </c>
      <c r="AK3138" s="807">
        <v>70</v>
      </c>
      <c r="AL3138" s="759" t="str">
        <f t="shared" si="97"/>
        <v>Vejez</v>
      </c>
    </row>
    <row r="3139" spans="16:38" ht="15">
      <c r="P3139" s="806" t="s">
        <v>840</v>
      </c>
      <c r="Q3139" s="807">
        <v>47</v>
      </c>
      <c r="R3139" s="807">
        <v>59</v>
      </c>
      <c r="S3139" s="759" t="str">
        <f t="shared" ref="S3139:S3202" si="98">IF(P3139=0,"",IF(AND(R3139&gt;=0,R3139&lt;=5),"Primera Infancia",IF(AND(R3139&gt;=6,R3139&lt;=11),"Infancia",IF(AND(R3139&gt;=12,R3139&lt;=17),"Adolescente",IF(AND(R3139&gt;=18,R3139&lt;=28),"Juventud",IF(AND(R3139&gt;=29,R3139&lt;=59),"Adulto","Vejez"))))))</f>
        <v>Adulto</v>
      </c>
      <c r="U3139" s="886"/>
      <c r="V3139" s="887"/>
      <c r="W3139" s="887"/>
      <c r="AI3139" s="806" t="s">
        <v>843</v>
      </c>
      <c r="AJ3139" s="807">
        <v>5</v>
      </c>
      <c r="AK3139" s="807">
        <v>71</v>
      </c>
      <c r="AL3139" s="759" t="str">
        <f t="shared" ref="AL3139:AL3202" si="99">IF(AI3139=0,"",IF(AND(AK3139&gt;=0,AK3139&lt;=5),"Primera Infancia",IF(AND(AK3139&gt;=6,AK3139&lt;=11),"Infancia",IF(AND(AK3139&gt;=12,AK3139&lt;=17),"Adolescente",IF(AND(AK3139&gt;=18,AK3139&lt;=28),"Juventud",IF(AND(AK3139&gt;=29,AK3139&lt;=59),"Adulto","Vejez"))))))</f>
        <v>Vejez</v>
      </c>
    </row>
    <row r="3140" spans="16:38" ht="15">
      <c r="P3140" s="806" t="s">
        <v>840</v>
      </c>
      <c r="Q3140" s="807">
        <v>51</v>
      </c>
      <c r="R3140" s="807">
        <v>60</v>
      </c>
      <c r="S3140" s="759" t="str">
        <f t="shared" si="98"/>
        <v>Vejez</v>
      </c>
      <c r="U3140" s="886"/>
      <c r="V3140" s="887"/>
      <c r="W3140" s="887"/>
      <c r="AI3140" s="806" t="s">
        <v>843</v>
      </c>
      <c r="AJ3140" s="807">
        <v>3</v>
      </c>
      <c r="AK3140" s="807">
        <v>72</v>
      </c>
      <c r="AL3140" s="759" t="str">
        <f t="shared" si="99"/>
        <v>Vejez</v>
      </c>
    </row>
    <row r="3141" spans="16:38" ht="15">
      <c r="P3141" s="806" t="s">
        <v>840</v>
      </c>
      <c r="Q3141" s="807">
        <v>50</v>
      </c>
      <c r="R3141" s="807">
        <v>61</v>
      </c>
      <c r="S3141" s="759" t="str">
        <f t="shared" si="98"/>
        <v>Vejez</v>
      </c>
      <c r="U3141" s="886"/>
      <c r="V3141" s="887"/>
      <c r="W3141" s="887"/>
      <c r="AI3141" s="806" t="s">
        <v>843</v>
      </c>
      <c r="AJ3141" s="807">
        <v>13</v>
      </c>
      <c r="AK3141" s="807">
        <v>73</v>
      </c>
      <c r="AL3141" s="759" t="str">
        <f t="shared" si="99"/>
        <v>Vejez</v>
      </c>
    </row>
    <row r="3142" spans="16:38" ht="15">
      <c r="P3142" s="806" t="s">
        <v>840</v>
      </c>
      <c r="Q3142" s="807">
        <v>49</v>
      </c>
      <c r="R3142" s="807">
        <v>62</v>
      </c>
      <c r="S3142" s="759" t="str">
        <f t="shared" si="98"/>
        <v>Vejez</v>
      </c>
      <c r="U3142" s="886"/>
      <c r="V3142" s="887"/>
      <c r="W3142" s="887"/>
      <c r="AI3142" s="806" t="s">
        <v>843</v>
      </c>
      <c r="AJ3142" s="807">
        <v>6</v>
      </c>
      <c r="AK3142" s="807">
        <v>74</v>
      </c>
      <c r="AL3142" s="759" t="str">
        <f t="shared" si="99"/>
        <v>Vejez</v>
      </c>
    </row>
    <row r="3143" spans="16:38" ht="15">
      <c r="P3143" s="806" t="s">
        <v>840</v>
      </c>
      <c r="Q3143" s="807">
        <v>49</v>
      </c>
      <c r="R3143" s="807">
        <v>63</v>
      </c>
      <c r="S3143" s="759" t="str">
        <f t="shared" si="98"/>
        <v>Vejez</v>
      </c>
      <c r="U3143" s="886"/>
      <c r="V3143" s="887"/>
      <c r="W3143" s="887"/>
      <c r="AI3143" s="806" t="s">
        <v>843</v>
      </c>
      <c r="AJ3143" s="807">
        <v>6</v>
      </c>
      <c r="AK3143" s="807">
        <v>75</v>
      </c>
      <c r="AL3143" s="759" t="str">
        <f t="shared" si="99"/>
        <v>Vejez</v>
      </c>
    </row>
    <row r="3144" spans="16:38" ht="15">
      <c r="P3144" s="806" t="s">
        <v>840</v>
      </c>
      <c r="Q3144" s="807">
        <v>43</v>
      </c>
      <c r="R3144" s="807">
        <v>64</v>
      </c>
      <c r="S3144" s="759" t="str">
        <f t="shared" si="98"/>
        <v>Vejez</v>
      </c>
      <c r="U3144" s="886"/>
      <c r="V3144" s="887"/>
      <c r="W3144" s="887"/>
      <c r="AI3144" s="806" t="s">
        <v>843</v>
      </c>
      <c r="AJ3144" s="807">
        <v>4</v>
      </c>
      <c r="AK3144" s="807">
        <v>76</v>
      </c>
      <c r="AL3144" s="759" t="str">
        <f t="shared" si="99"/>
        <v>Vejez</v>
      </c>
    </row>
    <row r="3145" spans="16:38" ht="15">
      <c r="P3145" s="806" t="s">
        <v>840</v>
      </c>
      <c r="Q3145" s="807">
        <v>42</v>
      </c>
      <c r="R3145" s="807">
        <v>65</v>
      </c>
      <c r="S3145" s="759" t="str">
        <f t="shared" si="98"/>
        <v>Vejez</v>
      </c>
      <c r="U3145" s="886"/>
      <c r="V3145" s="887"/>
      <c r="W3145" s="887"/>
      <c r="AI3145" s="806" t="s">
        <v>843</v>
      </c>
      <c r="AJ3145" s="807">
        <v>7</v>
      </c>
      <c r="AK3145" s="807">
        <v>77</v>
      </c>
      <c r="AL3145" s="759" t="str">
        <f t="shared" si="99"/>
        <v>Vejez</v>
      </c>
    </row>
    <row r="3146" spans="16:38" ht="15">
      <c r="P3146" s="806" t="s">
        <v>840</v>
      </c>
      <c r="Q3146" s="807">
        <v>48</v>
      </c>
      <c r="R3146" s="807">
        <v>66</v>
      </c>
      <c r="S3146" s="759" t="str">
        <f t="shared" si="98"/>
        <v>Vejez</v>
      </c>
      <c r="U3146" s="886"/>
      <c r="V3146" s="887"/>
      <c r="W3146" s="887"/>
      <c r="AI3146" s="806" t="s">
        <v>843</v>
      </c>
      <c r="AJ3146" s="807">
        <v>8</v>
      </c>
      <c r="AK3146" s="807">
        <v>78</v>
      </c>
      <c r="AL3146" s="759" t="str">
        <f t="shared" si="99"/>
        <v>Vejez</v>
      </c>
    </row>
    <row r="3147" spans="16:38" ht="15">
      <c r="P3147" s="806" t="s">
        <v>840</v>
      </c>
      <c r="Q3147" s="807">
        <v>48</v>
      </c>
      <c r="R3147" s="807">
        <v>67</v>
      </c>
      <c r="S3147" s="759" t="str">
        <f t="shared" si="98"/>
        <v>Vejez</v>
      </c>
      <c r="U3147" s="886"/>
      <c r="V3147" s="887"/>
      <c r="W3147" s="887"/>
      <c r="AI3147" s="806" t="s">
        <v>843</v>
      </c>
      <c r="AJ3147" s="807">
        <v>4</v>
      </c>
      <c r="AK3147" s="807">
        <v>79</v>
      </c>
      <c r="AL3147" s="759" t="str">
        <f t="shared" si="99"/>
        <v>Vejez</v>
      </c>
    </row>
    <row r="3148" spans="16:38" ht="15">
      <c r="P3148" s="806" t="s">
        <v>840</v>
      </c>
      <c r="Q3148" s="807">
        <v>36</v>
      </c>
      <c r="R3148" s="807">
        <v>68</v>
      </c>
      <c r="S3148" s="759" t="str">
        <f t="shared" si="98"/>
        <v>Vejez</v>
      </c>
      <c r="U3148" s="886"/>
      <c r="V3148" s="887"/>
      <c r="W3148" s="887"/>
      <c r="AI3148" s="806" t="s">
        <v>843</v>
      </c>
      <c r="AJ3148" s="807">
        <v>3</v>
      </c>
      <c r="AK3148" s="807">
        <v>80</v>
      </c>
      <c r="AL3148" s="759" t="str">
        <f t="shared" si="99"/>
        <v>Vejez</v>
      </c>
    </row>
    <row r="3149" spans="16:38" ht="15">
      <c r="P3149" s="806" t="s">
        <v>840</v>
      </c>
      <c r="Q3149" s="807">
        <v>37</v>
      </c>
      <c r="R3149" s="807">
        <v>69</v>
      </c>
      <c r="S3149" s="759" t="str">
        <f t="shared" si="98"/>
        <v>Vejez</v>
      </c>
      <c r="U3149" s="886"/>
      <c r="V3149" s="887"/>
      <c r="W3149" s="887"/>
      <c r="AI3149" s="806" t="s">
        <v>843</v>
      </c>
      <c r="AJ3149" s="807">
        <v>3</v>
      </c>
      <c r="AK3149" s="807">
        <v>81</v>
      </c>
      <c r="AL3149" s="759" t="str">
        <f t="shared" si="99"/>
        <v>Vejez</v>
      </c>
    </row>
    <row r="3150" spans="16:38" ht="15">
      <c r="P3150" s="806" t="s">
        <v>840</v>
      </c>
      <c r="Q3150" s="807">
        <v>30</v>
      </c>
      <c r="R3150" s="807">
        <v>70</v>
      </c>
      <c r="S3150" s="759" t="str">
        <f t="shared" si="98"/>
        <v>Vejez</v>
      </c>
      <c r="U3150" s="886"/>
      <c r="V3150" s="887"/>
      <c r="W3150" s="887"/>
      <c r="AI3150" s="806" t="s">
        <v>843</v>
      </c>
      <c r="AJ3150" s="807">
        <v>5</v>
      </c>
      <c r="AK3150" s="807">
        <v>82</v>
      </c>
      <c r="AL3150" s="759" t="str">
        <f t="shared" si="99"/>
        <v>Vejez</v>
      </c>
    </row>
    <row r="3151" spans="16:38" ht="15">
      <c r="P3151" s="806" t="s">
        <v>840</v>
      </c>
      <c r="Q3151" s="807">
        <v>33</v>
      </c>
      <c r="R3151" s="807">
        <v>71</v>
      </c>
      <c r="S3151" s="759" t="str">
        <f t="shared" si="98"/>
        <v>Vejez</v>
      </c>
      <c r="U3151" s="886"/>
      <c r="V3151" s="887"/>
      <c r="W3151" s="887"/>
      <c r="AI3151" s="806" t="s">
        <v>843</v>
      </c>
      <c r="AJ3151" s="807">
        <v>6</v>
      </c>
      <c r="AK3151" s="807">
        <v>83</v>
      </c>
      <c r="AL3151" s="759" t="str">
        <f t="shared" si="99"/>
        <v>Vejez</v>
      </c>
    </row>
    <row r="3152" spans="16:38" ht="15">
      <c r="P3152" s="806" t="s">
        <v>840</v>
      </c>
      <c r="Q3152" s="807">
        <v>20</v>
      </c>
      <c r="R3152" s="807">
        <v>72</v>
      </c>
      <c r="S3152" s="759" t="str">
        <f t="shared" si="98"/>
        <v>Vejez</v>
      </c>
      <c r="U3152" s="886"/>
      <c r="V3152" s="887"/>
      <c r="W3152" s="887"/>
      <c r="AI3152" s="806" t="s">
        <v>843</v>
      </c>
      <c r="AJ3152" s="807">
        <v>6</v>
      </c>
      <c r="AK3152" s="807">
        <v>84</v>
      </c>
      <c r="AL3152" s="759" t="str">
        <f t="shared" si="99"/>
        <v>Vejez</v>
      </c>
    </row>
    <row r="3153" spans="16:38" ht="15">
      <c r="P3153" s="806" t="s">
        <v>840</v>
      </c>
      <c r="Q3153" s="807">
        <v>26</v>
      </c>
      <c r="R3153" s="807">
        <v>73</v>
      </c>
      <c r="S3153" s="759" t="str">
        <f t="shared" si="98"/>
        <v>Vejez</v>
      </c>
      <c r="U3153" s="886"/>
      <c r="V3153" s="887"/>
      <c r="W3153" s="887"/>
      <c r="AI3153" s="806" t="s">
        <v>843</v>
      </c>
      <c r="AJ3153" s="807">
        <v>4</v>
      </c>
      <c r="AK3153" s="807">
        <v>85</v>
      </c>
      <c r="AL3153" s="759" t="str">
        <f t="shared" si="99"/>
        <v>Vejez</v>
      </c>
    </row>
    <row r="3154" spans="16:38" ht="15">
      <c r="P3154" s="806" t="s">
        <v>840</v>
      </c>
      <c r="Q3154" s="807">
        <v>33</v>
      </c>
      <c r="R3154" s="807">
        <v>74</v>
      </c>
      <c r="S3154" s="759" t="str">
        <f t="shared" si="98"/>
        <v>Vejez</v>
      </c>
      <c r="U3154" s="886"/>
      <c r="V3154" s="887"/>
      <c r="W3154" s="887"/>
      <c r="AI3154" s="806" t="s">
        <v>843</v>
      </c>
      <c r="AJ3154" s="807">
        <v>2</v>
      </c>
      <c r="AK3154" s="807">
        <v>86</v>
      </c>
      <c r="AL3154" s="759" t="str">
        <f t="shared" si="99"/>
        <v>Vejez</v>
      </c>
    </row>
    <row r="3155" spans="16:38" ht="15">
      <c r="P3155" s="806" t="s">
        <v>840</v>
      </c>
      <c r="Q3155" s="807">
        <v>26</v>
      </c>
      <c r="R3155" s="807">
        <v>75</v>
      </c>
      <c r="S3155" s="759" t="str">
        <f t="shared" si="98"/>
        <v>Vejez</v>
      </c>
      <c r="U3155" s="886"/>
      <c r="V3155" s="887"/>
      <c r="W3155" s="887"/>
      <c r="AI3155" s="806" t="s">
        <v>843</v>
      </c>
      <c r="AJ3155" s="807">
        <v>2</v>
      </c>
      <c r="AK3155" s="807">
        <v>87</v>
      </c>
      <c r="AL3155" s="759" t="str">
        <f t="shared" si="99"/>
        <v>Vejez</v>
      </c>
    </row>
    <row r="3156" spans="16:38" ht="15">
      <c r="P3156" s="806" t="s">
        <v>840</v>
      </c>
      <c r="Q3156" s="807">
        <v>26</v>
      </c>
      <c r="R3156" s="807">
        <v>76</v>
      </c>
      <c r="S3156" s="759" t="str">
        <f t="shared" si="98"/>
        <v>Vejez</v>
      </c>
      <c r="U3156" s="886"/>
      <c r="V3156" s="887"/>
      <c r="W3156" s="887"/>
      <c r="AI3156" s="806" t="s">
        <v>843</v>
      </c>
      <c r="AJ3156" s="807">
        <v>2</v>
      </c>
      <c r="AK3156" s="807">
        <v>88</v>
      </c>
      <c r="AL3156" s="759" t="str">
        <f t="shared" si="99"/>
        <v>Vejez</v>
      </c>
    </row>
    <row r="3157" spans="16:38" ht="15">
      <c r="P3157" s="806" t="s">
        <v>840</v>
      </c>
      <c r="Q3157" s="807">
        <v>16</v>
      </c>
      <c r="R3157" s="807">
        <v>77</v>
      </c>
      <c r="S3157" s="759" t="str">
        <f t="shared" si="98"/>
        <v>Vejez</v>
      </c>
      <c r="U3157" s="886"/>
      <c r="V3157" s="887"/>
      <c r="W3157" s="887"/>
      <c r="AI3157" s="806" t="s">
        <v>843</v>
      </c>
      <c r="AJ3157" s="807">
        <v>2</v>
      </c>
      <c r="AK3157" s="807">
        <v>89</v>
      </c>
      <c r="AL3157" s="759" t="str">
        <f t="shared" si="99"/>
        <v>Vejez</v>
      </c>
    </row>
    <row r="3158" spans="16:38" ht="15">
      <c r="P3158" s="806" t="s">
        <v>840</v>
      </c>
      <c r="Q3158" s="807">
        <v>20</v>
      </c>
      <c r="R3158" s="807">
        <v>78</v>
      </c>
      <c r="S3158" s="759" t="str">
        <f t="shared" si="98"/>
        <v>Vejez</v>
      </c>
      <c r="U3158" s="886"/>
      <c r="V3158" s="887"/>
      <c r="W3158" s="887"/>
      <c r="AI3158" s="806" t="s">
        <v>843</v>
      </c>
      <c r="AJ3158" s="807">
        <v>2</v>
      </c>
      <c r="AK3158" s="807">
        <v>90</v>
      </c>
      <c r="AL3158" s="759" t="str">
        <f t="shared" si="99"/>
        <v>Vejez</v>
      </c>
    </row>
    <row r="3159" spans="16:38" ht="15">
      <c r="P3159" s="806" t="s">
        <v>840</v>
      </c>
      <c r="Q3159" s="807">
        <v>15</v>
      </c>
      <c r="R3159" s="807">
        <v>79</v>
      </c>
      <c r="S3159" s="759" t="str">
        <f t="shared" si="98"/>
        <v>Vejez</v>
      </c>
      <c r="U3159" s="886"/>
      <c r="V3159" s="887"/>
      <c r="W3159" s="887"/>
      <c r="AI3159" s="806" t="s">
        <v>843</v>
      </c>
      <c r="AJ3159" s="807">
        <v>2</v>
      </c>
      <c r="AK3159" s="807">
        <v>92</v>
      </c>
      <c r="AL3159" s="759" t="str">
        <f t="shared" si="99"/>
        <v>Vejez</v>
      </c>
    </row>
    <row r="3160" spans="16:38" ht="15">
      <c r="P3160" s="806" t="s">
        <v>840</v>
      </c>
      <c r="Q3160" s="807">
        <v>9</v>
      </c>
      <c r="R3160" s="807">
        <v>80</v>
      </c>
      <c r="S3160" s="759" t="str">
        <f t="shared" si="98"/>
        <v>Vejez</v>
      </c>
      <c r="U3160" s="886"/>
      <c r="V3160" s="887"/>
      <c r="W3160" s="887"/>
      <c r="AI3160" s="806" t="s">
        <v>843</v>
      </c>
      <c r="AJ3160" s="807">
        <v>3</v>
      </c>
      <c r="AK3160" s="807">
        <v>93</v>
      </c>
      <c r="AL3160" s="759" t="str">
        <f t="shared" si="99"/>
        <v>Vejez</v>
      </c>
    </row>
    <row r="3161" spans="16:38" ht="15">
      <c r="P3161" s="806" t="s">
        <v>840</v>
      </c>
      <c r="Q3161" s="807">
        <v>14</v>
      </c>
      <c r="R3161" s="807">
        <v>81</v>
      </c>
      <c r="S3161" s="759" t="str">
        <f t="shared" si="98"/>
        <v>Vejez</v>
      </c>
      <c r="U3161" s="886"/>
      <c r="V3161" s="887"/>
      <c r="W3161" s="887"/>
      <c r="AI3161" s="806" t="s">
        <v>843</v>
      </c>
      <c r="AJ3161" s="807">
        <v>1</v>
      </c>
      <c r="AK3161" s="807">
        <v>94</v>
      </c>
      <c r="AL3161" s="759" t="str">
        <f t="shared" si="99"/>
        <v>Vejez</v>
      </c>
    </row>
    <row r="3162" spans="16:38" ht="15">
      <c r="P3162" s="806" t="s">
        <v>840</v>
      </c>
      <c r="Q3162" s="807">
        <v>7</v>
      </c>
      <c r="R3162" s="807">
        <v>82</v>
      </c>
      <c r="S3162" s="759" t="str">
        <f t="shared" si="98"/>
        <v>Vejez</v>
      </c>
      <c r="U3162" s="886"/>
      <c r="V3162" s="887"/>
      <c r="W3162" s="887"/>
      <c r="AI3162" s="806" t="s">
        <v>843</v>
      </c>
      <c r="AJ3162" s="807">
        <v>1</v>
      </c>
      <c r="AK3162" s="807">
        <v>95</v>
      </c>
      <c r="AL3162" s="759" t="str">
        <f t="shared" si="99"/>
        <v>Vejez</v>
      </c>
    </row>
    <row r="3163" spans="16:38" ht="15">
      <c r="P3163" s="806" t="s">
        <v>840</v>
      </c>
      <c r="Q3163" s="807">
        <v>9</v>
      </c>
      <c r="R3163" s="807">
        <v>83</v>
      </c>
      <c r="S3163" s="759" t="str">
        <f t="shared" si="98"/>
        <v>Vejez</v>
      </c>
      <c r="U3163" s="886"/>
      <c r="V3163" s="887"/>
      <c r="W3163" s="887"/>
      <c r="AI3163" s="806" t="s">
        <v>843</v>
      </c>
      <c r="AJ3163" s="807">
        <v>1</v>
      </c>
      <c r="AK3163" s="807">
        <v>99</v>
      </c>
      <c r="AL3163" s="759" t="str">
        <f t="shared" si="99"/>
        <v>Vejez</v>
      </c>
    </row>
    <row r="3164" spans="16:38" ht="15">
      <c r="P3164" s="806" t="s">
        <v>840</v>
      </c>
      <c r="Q3164" s="807">
        <v>8</v>
      </c>
      <c r="R3164" s="807">
        <v>84</v>
      </c>
      <c r="S3164" s="759" t="str">
        <f t="shared" si="98"/>
        <v>Vejez</v>
      </c>
      <c r="U3164" s="886"/>
      <c r="V3164" s="887"/>
      <c r="W3164" s="887"/>
      <c r="AI3164" s="806" t="s">
        <v>843</v>
      </c>
      <c r="AJ3164" s="807">
        <v>1</v>
      </c>
      <c r="AK3164" s="807">
        <v>100</v>
      </c>
      <c r="AL3164" s="759" t="str">
        <f t="shared" si="99"/>
        <v>Vejez</v>
      </c>
    </row>
    <row r="3165" spans="16:38" ht="30">
      <c r="P3165" s="806" t="s">
        <v>840</v>
      </c>
      <c r="Q3165" s="807">
        <v>9</v>
      </c>
      <c r="R3165" s="807">
        <v>85</v>
      </c>
      <c r="S3165" s="759" t="str">
        <f t="shared" si="98"/>
        <v>Vejez</v>
      </c>
      <c r="U3165" s="886"/>
      <c r="V3165" s="887"/>
      <c r="W3165" s="887"/>
      <c r="AI3165" s="806" t="s">
        <v>844</v>
      </c>
      <c r="AJ3165" s="807">
        <v>250</v>
      </c>
      <c r="AK3165" s="807">
        <v>0</v>
      </c>
      <c r="AL3165" s="759" t="str">
        <f t="shared" si="99"/>
        <v>Primera Infancia</v>
      </c>
    </row>
    <row r="3166" spans="16:38" ht="30">
      <c r="P3166" s="806" t="s">
        <v>840</v>
      </c>
      <c r="Q3166" s="807">
        <v>10</v>
      </c>
      <c r="R3166" s="807">
        <v>86</v>
      </c>
      <c r="S3166" s="759" t="str">
        <f t="shared" si="98"/>
        <v>Vejez</v>
      </c>
      <c r="U3166" s="886"/>
      <c r="V3166" s="887"/>
      <c r="W3166" s="887"/>
      <c r="AI3166" s="806" t="s">
        <v>844</v>
      </c>
      <c r="AJ3166" s="807">
        <v>235</v>
      </c>
      <c r="AK3166" s="807">
        <v>1</v>
      </c>
      <c r="AL3166" s="759" t="str">
        <f t="shared" si="99"/>
        <v>Primera Infancia</v>
      </c>
    </row>
    <row r="3167" spans="16:38" ht="30">
      <c r="P3167" s="806" t="s">
        <v>840</v>
      </c>
      <c r="Q3167" s="807">
        <v>3</v>
      </c>
      <c r="R3167" s="807">
        <v>87</v>
      </c>
      <c r="S3167" s="759" t="str">
        <f t="shared" si="98"/>
        <v>Vejez</v>
      </c>
      <c r="U3167" s="886"/>
      <c r="V3167" s="887"/>
      <c r="W3167" s="887"/>
      <c r="AI3167" s="806" t="s">
        <v>844</v>
      </c>
      <c r="AJ3167" s="807">
        <v>261</v>
      </c>
      <c r="AK3167" s="807">
        <v>2</v>
      </c>
      <c r="AL3167" s="759" t="str">
        <f t="shared" si="99"/>
        <v>Primera Infancia</v>
      </c>
    </row>
    <row r="3168" spans="16:38" ht="30">
      <c r="P3168" s="806" t="s">
        <v>840</v>
      </c>
      <c r="Q3168" s="807">
        <v>9</v>
      </c>
      <c r="R3168" s="807">
        <v>88</v>
      </c>
      <c r="S3168" s="759" t="str">
        <f t="shared" si="98"/>
        <v>Vejez</v>
      </c>
      <c r="U3168" s="886"/>
      <c r="V3168" s="887"/>
      <c r="W3168" s="887"/>
      <c r="AI3168" s="806" t="s">
        <v>844</v>
      </c>
      <c r="AJ3168" s="807">
        <v>293</v>
      </c>
      <c r="AK3168" s="807">
        <v>3</v>
      </c>
      <c r="AL3168" s="759" t="str">
        <f t="shared" si="99"/>
        <v>Primera Infancia</v>
      </c>
    </row>
    <row r="3169" spans="16:38" ht="30">
      <c r="P3169" s="806" t="s">
        <v>840</v>
      </c>
      <c r="Q3169" s="807">
        <v>2</v>
      </c>
      <c r="R3169" s="807">
        <v>89</v>
      </c>
      <c r="S3169" s="759" t="str">
        <f t="shared" si="98"/>
        <v>Vejez</v>
      </c>
      <c r="U3169" s="886"/>
      <c r="V3169" s="887"/>
      <c r="W3169" s="887"/>
      <c r="AI3169" s="806" t="s">
        <v>844</v>
      </c>
      <c r="AJ3169" s="807">
        <v>348</v>
      </c>
      <c r="AK3169" s="807">
        <v>4</v>
      </c>
      <c r="AL3169" s="759" t="str">
        <f t="shared" si="99"/>
        <v>Primera Infancia</v>
      </c>
    </row>
    <row r="3170" spans="16:38" ht="30">
      <c r="P3170" s="806" t="s">
        <v>840</v>
      </c>
      <c r="Q3170" s="807">
        <v>2</v>
      </c>
      <c r="R3170" s="807">
        <v>90</v>
      </c>
      <c r="S3170" s="759" t="str">
        <f t="shared" si="98"/>
        <v>Vejez</v>
      </c>
      <c r="U3170" s="886"/>
      <c r="V3170" s="887"/>
      <c r="W3170" s="887"/>
      <c r="AI3170" s="806" t="s">
        <v>844</v>
      </c>
      <c r="AJ3170" s="807">
        <v>316</v>
      </c>
      <c r="AK3170" s="807">
        <v>5</v>
      </c>
      <c r="AL3170" s="759" t="str">
        <f t="shared" si="99"/>
        <v>Primera Infancia</v>
      </c>
    </row>
    <row r="3171" spans="16:38" ht="15">
      <c r="P3171" s="806" t="s">
        <v>840</v>
      </c>
      <c r="Q3171" s="807">
        <v>3</v>
      </c>
      <c r="R3171" s="807">
        <v>91</v>
      </c>
      <c r="S3171" s="759" t="str">
        <f t="shared" si="98"/>
        <v>Vejez</v>
      </c>
      <c r="U3171" s="886"/>
      <c r="V3171" s="887"/>
      <c r="W3171" s="887"/>
      <c r="AI3171" s="806" t="s">
        <v>844</v>
      </c>
      <c r="AJ3171" s="807">
        <v>361</v>
      </c>
      <c r="AK3171" s="807">
        <v>6</v>
      </c>
      <c r="AL3171" s="759" t="str">
        <f t="shared" si="99"/>
        <v>Infancia</v>
      </c>
    </row>
    <row r="3172" spans="16:38" ht="15">
      <c r="P3172" s="806" t="s">
        <v>840</v>
      </c>
      <c r="Q3172" s="807">
        <v>2</v>
      </c>
      <c r="R3172" s="807">
        <v>92</v>
      </c>
      <c r="S3172" s="759" t="str">
        <f t="shared" si="98"/>
        <v>Vejez</v>
      </c>
      <c r="U3172" s="886"/>
      <c r="V3172" s="887"/>
      <c r="W3172" s="887"/>
      <c r="AI3172" s="806" t="s">
        <v>844</v>
      </c>
      <c r="AJ3172" s="807">
        <v>312</v>
      </c>
      <c r="AK3172" s="807">
        <v>7</v>
      </c>
      <c r="AL3172" s="759" t="str">
        <f t="shared" si="99"/>
        <v>Infancia</v>
      </c>
    </row>
    <row r="3173" spans="16:38" ht="15">
      <c r="P3173" s="806" t="s">
        <v>840</v>
      </c>
      <c r="Q3173" s="807">
        <v>3</v>
      </c>
      <c r="R3173" s="807">
        <v>93</v>
      </c>
      <c r="S3173" s="759" t="str">
        <f t="shared" si="98"/>
        <v>Vejez</v>
      </c>
      <c r="U3173" s="886"/>
      <c r="V3173" s="887"/>
      <c r="W3173" s="887"/>
      <c r="AI3173" s="806" t="s">
        <v>844</v>
      </c>
      <c r="AJ3173" s="807">
        <v>332</v>
      </c>
      <c r="AK3173" s="807">
        <v>8</v>
      </c>
      <c r="AL3173" s="759" t="str">
        <f t="shared" si="99"/>
        <v>Infancia</v>
      </c>
    </row>
    <row r="3174" spans="16:38" ht="15">
      <c r="P3174" s="806" t="s">
        <v>840</v>
      </c>
      <c r="Q3174" s="807">
        <v>3</v>
      </c>
      <c r="R3174" s="807">
        <v>94</v>
      </c>
      <c r="S3174" s="759" t="str">
        <f t="shared" si="98"/>
        <v>Vejez</v>
      </c>
      <c r="U3174" s="886"/>
      <c r="V3174" s="887"/>
      <c r="W3174" s="887"/>
      <c r="AI3174" s="806" t="s">
        <v>844</v>
      </c>
      <c r="AJ3174" s="807">
        <v>351</v>
      </c>
      <c r="AK3174" s="807">
        <v>9</v>
      </c>
      <c r="AL3174" s="759" t="str">
        <f t="shared" si="99"/>
        <v>Infancia</v>
      </c>
    </row>
    <row r="3175" spans="16:38" ht="15">
      <c r="P3175" s="806" t="s">
        <v>840</v>
      </c>
      <c r="Q3175" s="807">
        <v>1</v>
      </c>
      <c r="R3175" s="807">
        <v>95</v>
      </c>
      <c r="S3175" s="759" t="str">
        <f t="shared" si="98"/>
        <v>Vejez</v>
      </c>
      <c r="U3175" s="886"/>
      <c r="V3175" s="887"/>
      <c r="W3175" s="887"/>
      <c r="AI3175" s="806" t="s">
        <v>844</v>
      </c>
      <c r="AJ3175" s="807">
        <v>330</v>
      </c>
      <c r="AK3175" s="807">
        <v>10</v>
      </c>
      <c r="AL3175" s="759" t="str">
        <f t="shared" si="99"/>
        <v>Infancia</v>
      </c>
    </row>
    <row r="3176" spans="16:38" ht="15">
      <c r="P3176" s="806" t="s">
        <v>840</v>
      </c>
      <c r="Q3176" s="807">
        <v>1</v>
      </c>
      <c r="R3176" s="807">
        <v>96</v>
      </c>
      <c r="S3176" s="759" t="str">
        <f t="shared" si="98"/>
        <v>Vejez</v>
      </c>
      <c r="U3176" s="886"/>
      <c r="V3176" s="887"/>
      <c r="W3176" s="887"/>
      <c r="AI3176" s="806" t="s">
        <v>844</v>
      </c>
      <c r="AJ3176" s="807">
        <v>317</v>
      </c>
      <c r="AK3176" s="807">
        <v>11</v>
      </c>
      <c r="AL3176" s="759" t="str">
        <f t="shared" si="99"/>
        <v>Infancia</v>
      </c>
    </row>
    <row r="3177" spans="16:38" ht="30">
      <c r="P3177" s="806" t="s">
        <v>841</v>
      </c>
      <c r="Q3177" s="807">
        <v>531</v>
      </c>
      <c r="R3177" s="807">
        <v>0</v>
      </c>
      <c r="S3177" s="759" t="str">
        <f t="shared" si="98"/>
        <v>Primera Infancia</v>
      </c>
      <c r="U3177" s="886"/>
      <c r="V3177" s="887"/>
      <c r="W3177" s="887"/>
      <c r="AI3177" s="806" t="s">
        <v>844</v>
      </c>
      <c r="AJ3177" s="807">
        <v>339</v>
      </c>
      <c r="AK3177" s="807">
        <v>12</v>
      </c>
      <c r="AL3177" s="759" t="str">
        <f t="shared" si="99"/>
        <v>Adolescente</v>
      </c>
    </row>
    <row r="3178" spans="16:38" ht="30">
      <c r="P3178" s="806" t="s">
        <v>841</v>
      </c>
      <c r="Q3178" s="807">
        <v>509</v>
      </c>
      <c r="R3178" s="807">
        <v>1</v>
      </c>
      <c r="S3178" s="759" t="str">
        <f t="shared" si="98"/>
        <v>Primera Infancia</v>
      </c>
      <c r="U3178" s="886"/>
      <c r="V3178" s="887"/>
      <c r="W3178" s="887"/>
      <c r="AI3178" s="806" t="s">
        <v>844</v>
      </c>
      <c r="AJ3178" s="807">
        <v>358</v>
      </c>
      <c r="AK3178" s="807">
        <v>13</v>
      </c>
      <c r="AL3178" s="759" t="str">
        <f t="shared" si="99"/>
        <v>Adolescente</v>
      </c>
    </row>
    <row r="3179" spans="16:38" ht="30">
      <c r="P3179" s="806" t="s">
        <v>841</v>
      </c>
      <c r="Q3179" s="807">
        <v>505</v>
      </c>
      <c r="R3179" s="807">
        <v>2</v>
      </c>
      <c r="S3179" s="759" t="str">
        <f t="shared" si="98"/>
        <v>Primera Infancia</v>
      </c>
      <c r="U3179" s="886"/>
      <c r="V3179" s="887"/>
      <c r="W3179" s="887"/>
      <c r="AI3179" s="806" t="s">
        <v>844</v>
      </c>
      <c r="AJ3179" s="807">
        <v>372</v>
      </c>
      <c r="AK3179" s="807">
        <v>14</v>
      </c>
      <c r="AL3179" s="759" t="str">
        <f t="shared" si="99"/>
        <v>Adolescente</v>
      </c>
    </row>
    <row r="3180" spans="16:38" ht="30">
      <c r="P3180" s="806" t="s">
        <v>841</v>
      </c>
      <c r="Q3180" s="807">
        <v>450</v>
      </c>
      <c r="R3180" s="807">
        <v>3</v>
      </c>
      <c r="S3180" s="759" t="str">
        <f t="shared" si="98"/>
        <v>Primera Infancia</v>
      </c>
      <c r="U3180" s="886"/>
      <c r="V3180" s="887"/>
      <c r="W3180" s="887"/>
      <c r="AI3180" s="806" t="s">
        <v>844</v>
      </c>
      <c r="AJ3180" s="807">
        <v>385</v>
      </c>
      <c r="AK3180" s="807">
        <v>15</v>
      </c>
      <c r="AL3180" s="759" t="str">
        <f t="shared" si="99"/>
        <v>Adolescente</v>
      </c>
    </row>
    <row r="3181" spans="16:38" ht="30">
      <c r="P3181" s="806" t="s">
        <v>841</v>
      </c>
      <c r="Q3181" s="807">
        <v>440</v>
      </c>
      <c r="R3181" s="807">
        <v>4</v>
      </c>
      <c r="S3181" s="759" t="str">
        <f t="shared" si="98"/>
        <v>Primera Infancia</v>
      </c>
      <c r="U3181" s="886"/>
      <c r="V3181" s="887"/>
      <c r="W3181" s="887"/>
      <c r="AI3181" s="806" t="s">
        <v>844</v>
      </c>
      <c r="AJ3181" s="807">
        <v>387</v>
      </c>
      <c r="AK3181" s="807">
        <v>16</v>
      </c>
      <c r="AL3181" s="759" t="str">
        <f t="shared" si="99"/>
        <v>Adolescente</v>
      </c>
    </row>
    <row r="3182" spans="16:38" ht="30">
      <c r="P3182" s="806" t="s">
        <v>841</v>
      </c>
      <c r="Q3182" s="807">
        <v>414</v>
      </c>
      <c r="R3182" s="807">
        <v>5</v>
      </c>
      <c r="S3182" s="759" t="str">
        <f t="shared" si="98"/>
        <v>Primera Infancia</v>
      </c>
      <c r="U3182" s="886"/>
      <c r="V3182" s="887"/>
      <c r="W3182" s="887"/>
      <c r="AI3182" s="806" t="s">
        <v>844</v>
      </c>
      <c r="AJ3182" s="807">
        <v>393</v>
      </c>
      <c r="AK3182" s="807">
        <v>17</v>
      </c>
      <c r="AL3182" s="759" t="str">
        <f t="shared" si="99"/>
        <v>Adolescente</v>
      </c>
    </row>
    <row r="3183" spans="16:38" ht="15">
      <c r="P3183" s="806" t="s">
        <v>841</v>
      </c>
      <c r="Q3183" s="807">
        <v>444</v>
      </c>
      <c r="R3183" s="807">
        <v>6</v>
      </c>
      <c r="S3183" s="759" t="str">
        <f t="shared" si="98"/>
        <v>Infancia</v>
      </c>
      <c r="U3183" s="886"/>
      <c r="V3183" s="887"/>
      <c r="W3183" s="887"/>
      <c r="AI3183" s="806" t="s">
        <v>844</v>
      </c>
      <c r="AJ3183" s="807">
        <v>338</v>
      </c>
      <c r="AK3183" s="807">
        <v>18</v>
      </c>
      <c r="AL3183" s="759" t="str">
        <f t="shared" si="99"/>
        <v>Juventud</v>
      </c>
    </row>
    <row r="3184" spans="16:38" ht="15">
      <c r="P3184" s="806" t="s">
        <v>841</v>
      </c>
      <c r="Q3184" s="807">
        <v>449</v>
      </c>
      <c r="R3184" s="807">
        <v>7</v>
      </c>
      <c r="S3184" s="759" t="str">
        <f t="shared" si="98"/>
        <v>Infancia</v>
      </c>
      <c r="U3184" s="886"/>
      <c r="V3184" s="887"/>
      <c r="W3184" s="887"/>
      <c r="AI3184" s="806" t="s">
        <v>844</v>
      </c>
      <c r="AJ3184" s="807">
        <v>378</v>
      </c>
      <c r="AK3184" s="807">
        <v>19</v>
      </c>
      <c r="AL3184" s="759" t="str">
        <f t="shared" si="99"/>
        <v>Juventud</v>
      </c>
    </row>
    <row r="3185" spans="16:38" ht="15">
      <c r="P3185" s="806" t="s">
        <v>841</v>
      </c>
      <c r="Q3185" s="807">
        <v>490</v>
      </c>
      <c r="R3185" s="807">
        <v>8</v>
      </c>
      <c r="S3185" s="759" t="str">
        <f t="shared" si="98"/>
        <v>Infancia</v>
      </c>
      <c r="U3185" s="886"/>
      <c r="V3185" s="887"/>
      <c r="W3185" s="887"/>
      <c r="AI3185" s="806" t="s">
        <v>844</v>
      </c>
      <c r="AJ3185" s="807">
        <v>425</v>
      </c>
      <c r="AK3185" s="807">
        <v>20</v>
      </c>
      <c r="AL3185" s="759" t="str">
        <f t="shared" si="99"/>
        <v>Juventud</v>
      </c>
    </row>
    <row r="3186" spans="16:38" ht="15">
      <c r="P3186" s="806" t="s">
        <v>841</v>
      </c>
      <c r="Q3186" s="807">
        <v>446</v>
      </c>
      <c r="R3186" s="807">
        <v>9</v>
      </c>
      <c r="S3186" s="759" t="str">
        <f t="shared" si="98"/>
        <v>Infancia</v>
      </c>
      <c r="U3186" s="886"/>
      <c r="V3186" s="887"/>
      <c r="W3186" s="887"/>
      <c r="AI3186" s="806" t="s">
        <v>844</v>
      </c>
      <c r="AJ3186" s="807">
        <v>402</v>
      </c>
      <c r="AK3186" s="807">
        <v>21</v>
      </c>
      <c r="AL3186" s="759" t="str">
        <f t="shared" si="99"/>
        <v>Juventud</v>
      </c>
    </row>
    <row r="3187" spans="16:38" ht="15">
      <c r="P3187" s="806" t="s">
        <v>841</v>
      </c>
      <c r="Q3187" s="807">
        <v>555</v>
      </c>
      <c r="R3187" s="807">
        <v>10</v>
      </c>
      <c r="S3187" s="759" t="str">
        <f t="shared" si="98"/>
        <v>Infancia</v>
      </c>
      <c r="U3187" s="886"/>
      <c r="V3187" s="887"/>
      <c r="W3187" s="887"/>
      <c r="AI3187" s="806" t="s">
        <v>844</v>
      </c>
      <c r="AJ3187" s="807">
        <v>444</v>
      </c>
      <c r="AK3187" s="807">
        <v>22</v>
      </c>
      <c r="AL3187" s="759" t="str">
        <f t="shared" si="99"/>
        <v>Juventud</v>
      </c>
    </row>
    <row r="3188" spans="16:38" ht="15">
      <c r="P3188" s="806" t="s">
        <v>841</v>
      </c>
      <c r="Q3188" s="807">
        <v>492</v>
      </c>
      <c r="R3188" s="807">
        <v>11</v>
      </c>
      <c r="S3188" s="759" t="str">
        <f t="shared" si="98"/>
        <v>Infancia</v>
      </c>
      <c r="U3188" s="886"/>
      <c r="V3188" s="887"/>
      <c r="W3188" s="887"/>
      <c r="AI3188" s="806" t="s">
        <v>844</v>
      </c>
      <c r="AJ3188" s="807">
        <v>446</v>
      </c>
      <c r="AK3188" s="807">
        <v>23</v>
      </c>
      <c r="AL3188" s="759" t="str">
        <f t="shared" si="99"/>
        <v>Juventud</v>
      </c>
    </row>
    <row r="3189" spans="16:38" ht="30">
      <c r="P3189" s="806" t="s">
        <v>841</v>
      </c>
      <c r="Q3189" s="807">
        <v>563</v>
      </c>
      <c r="R3189" s="807">
        <v>12</v>
      </c>
      <c r="S3189" s="759" t="str">
        <f t="shared" si="98"/>
        <v>Adolescente</v>
      </c>
      <c r="U3189" s="886"/>
      <c r="V3189" s="887"/>
      <c r="W3189" s="887"/>
      <c r="AI3189" s="806" t="s">
        <v>844</v>
      </c>
      <c r="AJ3189" s="807">
        <v>454</v>
      </c>
      <c r="AK3189" s="807">
        <v>24</v>
      </c>
      <c r="AL3189" s="759" t="str">
        <f t="shared" si="99"/>
        <v>Juventud</v>
      </c>
    </row>
    <row r="3190" spans="16:38" ht="30">
      <c r="P3190" s="806" t="s">
        <v>841</v>
      </c>
      <c r="Q3190" s="807">
        <v>543</v>
      </c>
      <c r="R3190" s="807">
        <v>13</v>
      </c>
      <c r="S3190" s="759" t="str">
        <f t="shared" si="98"/>
        <v>Adolescente</v>
      </c>
      <c r="U3190" s="886"/>
      <c r="V3190" s="887"/>
      <c r="W3190" s="887"/>
      <c r="AI3190" s="806" t="s">
        <v>844</v>
      </c>
      <c r="AJ3190" s="807">
        <v>485</v>
      </c>
      <c r="AK3190" s="807">
        <v>25</v>
      </c>
      <c r="AL3190" s="759" t="str">
        <f t="shared" si="99"/>
        <v>Juventud</v>
      </c>
    </row>
    <row r="3191" spans="16:38" ht="30">
      <c r="P3191" s="806" t="s">
        <v>841</v>
      </c>
      <c r="Q3191" s="807">
        <v>583</v>
      </c>
      <c r="R3191" s="807">
        <v>14</v>
      </c>
      <c r="S3191" s="759" t="str">
        <f t="shared" si="98"/>
        <v>Adolescente</v>
      </c>
      <c r="U3191" s="886"/>
      <c r="V3191" s="887"/>
      <c r="W3191" s="887"/>
      <c r="AI3191" s="806" t="s">
        <v>844</v>
      </c>
      <c r="AJ3191" s="807">
        <v>480</v>
      </c>
      <c r="AK3191" s="807">
        <v>26</v>
      </c>
      <c r="AL3191" s="759" t="str">
        <f t="shared" si="99"/>
        <v>Juventud</v>
      </c>
    </row>
    <row r="3192" spans="16:38" ht="30">
      <c r="P3192" s="806" t="s">
        <v>841</v>
      </c>
      <c r="Q3192" s="807">
        <v>599</v>
      </c>
      <c r="R3192" s="807">
        <v>15</v>
      </c>
      <c r="S3192" s="759" t="str">
        <f t="shared" si="98"/>
        <v>Adolescente</v>
      </c>
      <c r="U3192" s="886"/>
      <c r="V3192" s="887"/>
      <c r="W3192" s="887"/>
      <c r="AI3192" s="806" t="s">
        <v>844</v>
      </c>
      <c r="AJ3192" s="807">
        <v>501</v>
      </c>
      <c r="AK3192" s="807">
        <v>27</v>
      </c>
      <c r="AL3192" s="759" t="str">
        <f t="shared" si="99"/>
        <v>Juventud</v>
      </c>
    </row>
    <row r="3193" spans="16:38" ht="30">
      <c r="P3193" s="806" t="s">
        <v>841</v>
      </c>
      <c r="Q3193" s="807">
        <v>630</v>
      </c>
      <c r="R3193" s="807">
        <v>16</v>
      </c>
      <c r="S3193" s="759" t="str">
        <f t="shared" si="98"/>
        <v>Adolescente</v>
      </c>
      <c r="U3193" s="886"/>
      <c r="V3193" s="887"/>
      <c r="W3193" s="887"/>
      <c r="AI3193" s="806" t="s">
        <v>844</v>
      </c>
      <c r="AJ3193" s="807">
        <v>475</v>
      </c>
      <c r="AK3193" s="807">
        <v>28</v>
      </c>
      <c r="AL3193" s="759" t="str">
        <f t="shared" si="99"/>
        <v>Juventud</v>
      </c>
    </row>
    <row r="3194" spans="16:38" ht="30">
      <c r="P3194" s="806" t="s">
        <v>841</v>
      </c>
      <c r="Q3194" s="807">
        <v>635</v>
      </c>
      <c r="R3194" s="807">
        <v>17</v>
      </c>
      <c r="S3194" s="759" t="str">
        <f t="shared" si="98"/>
        <v>Adolescente</v>
      </c>
      <c r="U3194" s="886"/>
      <c r="V3194" s="887"/>
      <c r="W3194" s="887"/>
      <c r="AI3194" s="806" t="s">
        <v>844</v>
      </c>
      <c r="AJ3194" s="807">
        <v>492</v>
      </c>
      <c r="AK3194" s="807">
        <v>29</v>
      </c>
      <c r="AL3194" s="759" t="str">
        <f t="shared" si="99"/>
        <v>Adulto</v>
      </c>
    </row>
    <row r="3195" spans="16:38" ht="15">
      <c r="P3195" s="806" t="s">
        <v>841</v>
      </c>
      <c r="Q3195" s="807">
        <v>614</v>
      </c>
      <c r="R3195" s="807">
        <v>18</v>
      </c>
      <c r="S3195" s="759" t="str">
        <f t="shared" si="98"/>
        <v>Juventud</v>
      </c>
      <c r="U3195" s="886"/>
      <c r="V3195" s="887"/>
      <c r="W3195" s="887"/>
      <c r="AI3195" s="806" t="s">
        <v>844</v>
      </c>
      <c r="AJ3195" s="807">
        <v>477</v>
      </c>
      <c r="AK3195" s="807">
        <v>30</v>
      </c>
      <c r="AL3195" s="759" t="str">
        <f t="shared" si="99"/>
        <v>Adulto</v>
      </c>
    </row>
    <row r="3196" spans="16:38" ht="15">
      <c r="P3196" s="806" t="s">
        <v>841</v>
      </c>
      <c r="Q3196" s="807">
        <v>496</v>
      </c>
      <c r="R3196" s="807">
        <v>19</v>
      </c>
      <c r="S3196" s="759" t="str">
        <f t="shared" si="98"/>
        <v>Juventud</v>
      </c>
      <c r="U3196" s="886"/>
      <c r="V3196" s="887"/>
      <c r="W3196" s="887"/>
      <c r="AI3196" s="806" t="s">
        <v>844</v>
      </c>
      <c r="AJ3196" s="807">
        <v>518</v>
      </c>
      <c r="AK3196" s="807">
        <v>31</v>
      </c>
      <c r="AL3196" s="759" t="str">
        <f t="shared" si="99"/>
        <v>Adulto</v>
      </c>
    </row>
    <row r="3197" spans="16:38" ht="15">
      <c r="P3197" s="806" t="s">
        <v>841</v>
      </c>
      <c r="Q3197" s="807">
        <v>524</v>
      </c>
      <c r="R3197" s="807">
        <v>20</v>
      </c>
      <c r="S3197" s="759" t="str">
        <f t="shared" si="98"/>
        <v>Juventud</v>
      </c>
      <c r="U3197" s="886"/>
      <c r="V3197" s="887"/>
      <c r="W3197" s="887"/>
      <c r="AI3197" s="806" t="s">
        <v>844</v>
      </c>
      <c r="AJ3197" s="807">
        <v>540</v>
      </c>
      <c r="AK3197" s="807">
        <v>32</v>
      </c>
      <c r="AL3197" s="759" t="str">
        <f t="shared" si="99"/>
        <v>Adulto</v>
      </c>
    </row>
    <row r="3198" spans="16:38" ht="15">
      <c r="P3198" s="806" t="s">
        <v>841</v>
      </c>
      <c r="Q3198" s="807">
        <v>564</v>
      </c>
      <c r="R3198" s="807">
        <v>21</v>
      </c>
      <c r="S3198" s="759" t="str">
        <f t="shared" si="98"/>
        <v>Juventud</v>
      </c>
      <c r="U3198" s="886"/>
      <c r="V3198" s="887"/>
      <c r="W3198" s="887"/>
      <c r="AI3198" s="806" t="s">
        <v>844</v>
      </c>
      <c r="AJ3198" s="807">
        <v>484</v>
      </c>
      <c r="AK3198" s="807">
        <v>33</v>
      </c>
      <c r="AL3198" s="759" t="str">
        <f t="shared" si="99"/>
        <v>Adulto</v>
      </c>
    </row>
    <row r="3199" spans="16:38" ht="15">
      <c r="P3199" s="806" t="s">
        <v>841</v>
      </c>
      <c r="Q3199" s="807">
        <v>578</v>
      </c>
      <c r="R3199" s="807">
        <v>22</v>
      </c>
      <c r="S3199" s="759" t="str">
        <f t="shared" si="98"/>
        <v>Juventud</v>
      </c>
      <c r="U3199" s="886"/>
      <c r="V3199" s="887"/>
      <c r="W3199" s="887"/>
      <c r="AI3199" s="806" t="s">
        <v>844</v>
      </c>
      <c r="AJ3199" s="807">
        <v>469</v>
      </c>
      <c r="AK3199" s="807">
        <v>34</v>
      </c>
      <c r="AL3199" s="759" t="str">
        <f t="shared" si="99"/>
        <v>Adulto</v>
      </c>
    </row>
    <row r="3200" spans="16:38" ht="15">
      <c r="P3200" s="806" t="s">
        <v>841</v>
      </c>
      <c r="Q3200" s="807">
        <v>458</v>
      </c>
      <c r="R3200" s="807">
        <v>23</v>
      </c>
      <c r="S3200" s="759" t="str">
        <f t="shared" si="98"/>
        <v>Juventud</v>
      </c>
      <c r="U3200" s="886"/>
      <c r="V3200" s="887"/>
      <c r="W3200" s="887"/>
      <c r="AI3200" s="806" t="s">
        <v>844</v>
      </c>
      <c r="AJ3200" s="807">
        <v>491</v>
      </c>
      <c r="AK3200" s="807">
        <v>35</v>
      </c>
      <c r="AL3200" s="759" t="str">
        <f t="shared" si="99"/>
        <v>Adulto</v>
      </c>
    </row>
    <row r="3201" spans="16:38" ht="15">
      <c r="P3201" s="806" t="s">
        <v>841</v>
      </c>
      <c r="Q3201" s="807">
        <v>491</v>
      </c>
      <c r="R3201" s="807">
        <v>24</v>
      </c>
      <c r="S3201" s="759" t="str">
        <f t="shared" si="98"/>
        <v>Juventud</v>
      </c>
      <c r="U3201" s="886"/>
      <c r="V3201" s="887"/>
      <c r="W3201" s="887"/>
      <c r="AI3201" s="806" t="s">
        <v>844</v>
      </c>
      <c r="AJ3201" s="807">
        <v>497</v>
      </c>
      <c r="AK3201" s="807">
        <v>36</v>
      </c>
      <c r="AL3201" s="759" t="str">
        <f t="shared" si="99"/>
        <v>Adulto</v>
      </c>
    </row>
    <row r="3202" spans="16:38" ht="15">
      <c r="P3202" s="806" t="s">
        <v>841</v>
      </c>
      <c r="Q3202" s="807">
        <v>539</v>
      </c>
      <c r="R3202" s="807">
        <v>25</v>
      </c>
      <c r="S3202" s="759" t="str">
        <f t="shared" si="98"/>
        <v>Juventud</v>
      </c>
      <c r="U3202" s="886"/>
      <c r="V3202" s="887"/>
      <c r="W3202" s="887"/>
      <c r="AI3202" s="806" t="s">
        <v>844</v>
      </c>
      <c r="AJ3202" s="807">
        <v>480</v>
      </c>
      <c r="AK3202" s="807">
        <v>37</v>
      </c>
      <c r="AL3202" s="759" t="str">
        <f t="shared" si="99"/>
        <v>Adulto</v>
      </c>
    </row>
    <row r="3203" spans="16:38" ht="15">
      <c r="P3203" s="806" t="s">
        <v>841</v>
      </c>
      <c r="Q3203" s="807">
        <v>511</v>
      </c>
      <c r="R3203" s="807">
        <v>26</v>
      </c>
      <c r="S3203" s="759" t="str">
        <f t="shared" ref="S3203:S3266" si="100">IF(P3203=0,"",IF(AND(R3203&gt;=0,R3203&lt;=5),"Primera Infancia",IF(AND(R3203&gt;=6,R3203&lt;=11),"Infancia",IF(AND(R3203&gt;=12,R3203&lt;=17),"Adolescente",IF(AND(R3203&gt;=18,R3203&lt;=28),"Juventud",IF(AND(R3203&gt;=29,R3203&lt;=59),"Adulto","Vejez"))))))</f>
        <v>Juventud</v>
      </c>
      <c r="U3203" s="886"/>
      <c r="V3203" s="887"/>
      <c r="W3203" s="887"/>
      <c r="AI3203" s="806" t="s">
        <v>844</v>
      </c>
      <c r="AJ3203" s="807">
        <v>444</v>
      </c>
      <c r="AK3203" s="807">
        <v>38</v>
      </c>
      <c r="AL3203" s="759" t="str">
        <f t="shared" ref="AL3203:AL3266" si="101">IF(AI3203=0,"",IF(AND(AK3203&gt;=0,AK3203&lt;=5),"Primera Infancia",IF(AND(AK3203&gt;=6,AK3203&lt;=11),"Infancia",IF(AND(AK3203&gt;=12,AK3203&lt;=17),"Adolescente",IF(AND(AK3203&gt;=18,AK3203&lt;=28),"Juventud",IF(AND(AK3203&gt;=29,AK3203&lt;=59),"Adulto","Vejez"))))))</f>
        <v>Adulto</v>
      </c>
    </row>
    <row r="3204" spans="16:38" ht="15">
      <c r="P3204" s="806" t="s">
        <v>841</v>
      </c>
      <c r="Q3204" s="807">
        <v>514</v>
      </c>
      <c r="R3204" s="807">
        <v>27</v>
      </c>
      <c r="S3204" s="759" t="str">
        <f t="shared" si="100"/>
        <v>Juventud</v>
      </c>
      <c r="U3204" s="886"/>
      <c r="V3204" s="887"/>
      <c r="W3204" s="887"/>
      <c r="AI3204" s="806" t="s">
        <v>844</v>
      </c>
      <c r="AJ3204" s="807">
        <v>446</v>
      </c>
      <c r="AK3204" s="807">
        <v>39</v>
      </c>
      <c r="AL3204" s="759" t="str">
        <f t="shared" si="101"/>
        <v>Adulto</v>
      </c>
    </row>
    <row r="3205" spans="16:38" ht="15">
      <c r="P3205" s="806" t="s">
        <v>841</v>
      </c>
      <c r="Q3205" s="807">
        <v>457</v>
      </c>
      <c r="R3205" s="807">
        <v>28</v>
      </c>
      <c r="S3205" s="759" t="str">
        <f t="shared" si="100"/>
        <v>Juventud</v>
      </c>
      <c r="U3205" s="886"/>
      <c r="V3205" s="887"/>
      <c r="W3205" s="887"/>
      <c r="AI3205" s="806" t="s">
        <v>844</v>
      </c>
      <c r="AJ3205" s="807">
        <v>437</v>
      </c>
      <c r="AK3205" s="807">
        <v>40</v>
      </c>
      <c r="AL3205" s="759" t="str">
        <f t="shared" si="101"/>
        <v>Adulto</v>
      </c>
    </row>
    <row r="3206" spans="16:38" ht="15">
      <c r="P3206" s="806" t="s">
        <v>841</v>
      </c>
      <c r="Q3206" s="807">
        <v>472</v>
      </c>
      <c r="R3206" s="807">
        <v>29</v>
      </c>
      <c r="S3206" s="759" t="str">
        <f t="shared" si="100"/>
        <v>Adulto</v>
      </c>
      <c r="U3206" s="886"/>
      <c r="V3206" s="887"/>
      <c r="W3206" s="887"/>
      <c r="AI3206" s="806" t="s">
        <v>844</v>
      </c>
      <c r="AJ3206" s="807">
        <v>379</v>
      </c>
      <c r="AK3206" s="807">
        <v>41</v>
      </c>
      <c r="AL3206" s="759" t="str">
        <f t="shared" si="101"/>
        <v>Adulto</v>
      </c>
    </row>
    <row r="3207" spans="16:38" ht="15">
      <c r="P3207" s="806" t="s">
        <v>841</v>
      </c>
      <c r="Q3207" s="807">
        <v>480</v>
      </c>
      <c r="R3207" s="807">
        <v>30</v>
      </c>
      <c r="S3207" s="759" t="str">
        <f t="shared" si="100"/>
        <v>Adulto</v>
      </c>
      <c r="U3207" s="886"/>
      <c r="V3207" s="887"/>
      <c r="W3207" s="887"/>
      <c r="AI3207" s="806" t="s">
        <v>844</v>
      </c>
      <c r="AJ3207" s="807">
        <v>403</v>
      </c>
      <c r="AK3207" s="807">
        <v>42</v>
      </c>
      <c r="AL3207" s="759" t="str">
        <f t="shared" si="101"/>
        <v>Adulto</v>
      </c>
    </row>
    <row r="3208" spans="16:38" ht="15">
      <c r="P3208" s="806" t="s">
        <v>841</v>
      </c>
      <c r="Q3208" s="807">
        <v>426</v>
      </c>
      <c r="R3208" s="807">
        <v>31</v>
      </c>
      <c r="S3208" s="759" t="str">
        <f t="shared" si="100"/>
        <v>Adulto</v>
      </c>
      <c r="U3208" s="886"/>
      <c r="V3208" s="887"/>
      <c r="W3208" s="887"/>
      <c r="AI3208" s="806" t="s">
        <v>844</v>
      </c>
      <c r="AJ3208" s="807">
        <v>359</v>
      </c>
      <c r="AK3208" s="807">
        <v>43</v>
      </c>
      <c r="AL3208" s="759" t="str">
        <f t="shared" si="101"/>
        <v>Adulto</v>
      </c>
    </row>
    <row r="3209" spans="16:38" ht="15">
      <c r="P3209" s="806" t="s">
        <v>841</v>
      </c>
      <c r="Q3209" s="807">
        <v>432</v>
      </c>
      <c r="R3209" s="807">
        <v>32</v>
      </c>
      <c r="S3209" s="759" t="str">
        <f t="shared" si="100"/>
        <v>Adulto</v>
      </c>
      <c r="U3209" s="886"/>
      <c r="V3209" s="887"/>
      <c r="W3209" s="887"/>
      <c r="AI3209" s="806" t="s">
        <v>844</v>
      </c>
      <c r="AJ3209" s="807">
        <v>339</v>
      </c>
      <c r="AK3209" s="807">
        <v>44</v>
      </c>
      <c r="AL3209" s="759" t="str">
        <f t="shared" si="101"/>
        <v>Adulto</v>
      </c>
    </row>
    <row r="3210" spans="16:38" ht="15">
      <c r="P3210" s="806" t="s">
        <v>841</v>
      </c>
      <c r="Q3210" s="807">
        <v>385</v>
      </c>
      <c r="R3210" s="807">
        <v>33</v>
      </c>
      <c r="S3210" s="759" t="str">
        <f t="shared" si="100"/>
        <v>Adulto</v>
      </c>
      <c r="U3210" s="886"/>
      <c r="V3210" s="887"/>
      <c r="W3210" s="887"/>
      <c r="AI3210" s="806" t="s">
        <v>844</v>
      </c>
      <c r="AJ3210" s="807">
        <v>302</v>
      </c>
      <c r="AK3210" s="807">
        <v>45</v>
      </c>
      <c r="AL3210" s="759" t="str">
        <f t="shared" si="101"/>
        <v>Adulto</v>
      </c>
    </row>
    <row r="3211" spans="16:38" ht="15">
      <c r="P3211" s="806" t="s">
        <v>841</v>
      </c>
      <c r="Q3211" s="807">
        <v>374</v>
      </c>
      <c r="R3211" s="807">
        <v>34</v>
      </c>
      <c r="S3211" s="759" t="str">
        <f t="shared" si="100"/>
        <v>Adulto</v>
      </c>
      <c r="U3211" s="886"/>
      <c r="V3211" s="887"/>
      <c r="W3211" s="887"/>
      <c r="AI3211" s="806" t="s">
        <v>844</v>
      </c>
      <c r="AJ3211" s="807">
        <v>294</v>
      </c>
      <c r="AK3211" s="807">
        <v>46</v>
      </c>
      <c r="AL3211" s="759" t="str">
        <f t="shared" si="101"/>
        <v>Adulto</v>
      </c>
    </row>
    <row r="3212" spans="16:38" ht="15">
      <c r="P3212" s="806" t="s">
        <v>841</v>
      </c>
      <c r="Q3212" s="807">
        <v>412</v>
      </c>
      <c r="R3212" s="807">
        <v>35</v>
      </c>
      <c r="S3212" s="759" t="str">
        <f t="shared" si="100"/>
        <v>Adulto</v>
      </c>
      <c r="U3212" s="886"/>
      <c r="V3212" s="887"/>
      <c r="W3212" s="887"/>
      <c r="AI3212" s="806" t="s">
        <v>844</v>
      </c>
      <c r="AJ3212" s="807">
        <v>291</v>
      </c>
      <c r="AK3212" s="807">
        <v>47</v>
      </c>
      <c r="AL3212" s="759" t="str">
        <f t="shared" si="101"/>
        <v>Adulto</v>
      </c>
    </row>
    <row r="3213" spans="16:38" ht="15">
      <c r="P3213" s="806" t="s">
        <v>841</v>
      </c>
      <c r="Q3213" s="807">
        <v>388</v>
      </c>
      <c r="R3213" s="807">
        <v>36</v>
      </c>
      <c r="S3213" s="759" t="str">
        <f t="shared" si="100"/>
        <v>Adulto</v>
      </c>
      <c r="U3213" s="886"/>
      <c r="V3213" s="887"/>
      <c r="W3213" s="887"/>
      <c r="AI3213" s="806" t="s">
        <v>844</v>
      </c>
      <c r="AJ3213" s="807">
        <v>276</v>
      </c>
      <c r="AK3213" s="807">
        <v>48</v>
      </c>
      <c r="AL3213" s="759" t="str">
        <f t="shared" si="101"/>
        <v>Adulto</v>
      </c>
    </row>
    <row r="3214" spans="16:38" ht="15">
      <c r="P3214" s="806" t="s">
        <v>841</v>
      </c>
      <c r="Q3214" s="807">
        <v>378</v>
      </c>
      <c r="R3214" s="807">
        <v>37</v>
      </c>
      <c r="S3214" s="759" t="str">
        <f t="shared" si="100"/>
        <v>Adulto</v>
      </c>
      <c r="U3214" s="886"/>
      <c r="V3214" s="887"/>
      <c r="W3214" s="887"/>
      <c r="AI3214" s="806" t="s">
        <v>844</v>
      </c>
      <c r="AJ3214" s="807">
        <v>288</v>
      </c>
      <c r="AK3214" s="807">
        <v>49</v>
      </c>
      <c r="AL3214" s="759" t="str">
        <f t="shared" si="101"/>
        <v>Adulto</v>
      </c>
    </row>
    <row r="3215" spans="16:38" ht="15">
      <c r="P3215" s="806" t="s">
        <v>841</v>
      </c>
      <c r="Q3215" s="807">
        <v>360</v>
      </c>
      <c r="R3215" s="807">
        <v>38</v>
      </c>
      <c r="S3215" s="759" t="str">
        <f t="shared" si="100"/>
        <v>Adulto</v>
      </c>
      <c r="U3215" s="886"/>
      <c r="V3215" s="887"/>
      <c r="W3215" s="887"/>
      <c r="AI3215" s="806" t="s">
        <v>844</v>
      </c>
      <c r="AJ3215" s="807">
        <v>274</v>
      </c>
      <c r="AK3215" s="807">
        <v>50</v>
      </c>
      <c r="AL3215" s="759" t="str">
        <f t="shared" si="101"/>
        <v>Adulto</v>
      </c>
    </row>
    <row r="3216" spans="16:38" ht="15">
      <c r="P3216" s="806" t="s">
        <v>841</v>
      </c>
      <c r="Q3216" s="807">
        <v>379</v>
      </c>
      <c r="R3216" s="807">
        <v>39</v>
      </c>
      <c r="S3216" s="759" t="str">
        <f t="shared" si="100"/>
        <v>Adulto</v>
      </c>
      <c r="U3216" s="886"/>
      <c r="V3216" s="887"/>
      <c r="W3216" s="887"/>
      <c r="AI3216" s="806" t="s">
        <v>844</v>
      </c>
      <c r="AJ3216" s="807">
        <v>269</v>
      </c>
      <c r="AK3216" s="807">
        <v>51</v>
      </c>
      <c r="AL3216" s="759" t="str">
        <f t="shared" si="101"/>
        <v>Adulto</v>
      </c>
    </row>
    <row r="3217" spans="16:38" ht="15">
      <c r="P3217" s="806" t="s">
        <v>841</v>
      </c>
      <c r="Q3217" s="807">
        <v>364</v>
      </c>
      <c r="R3217" s="807">
        <v>40</v>
      </c>
      <c r="S3217" s="759" t="str">
        <f t="shared" si="100"/>
        <v>Adulto</v>
      </c>
      <c r="U3217" s="886"/>
      <c r="V3217" s="887"/>
      <c r="W3217" s="887"/>
      <c r="AI3217" s="806" t="s">
        <v>844</v>
      </c>
      <c r="AJ3217" s="807">
        <v>257</v>
      </c>
      <c r="AK3217" s="807">
        <v>52</v>
      </c>
      <c r="AL3217" s="759" t="str">
        <f t="shared" si="101"/>
        <v>Adulto</v>
      </c>
    </row>
    <row r="3218" spans="16:38" ht="15">
      <c r="P3218" s="806" t="s">
        <v>841</v>
      </c>
      <c r="Q3218" s="807">
        <v>336</v>
      </c>
      <c r="R3218" s="807">
        <v>41</v>
      </c>
      <c r="S3218" s="759" t="str">
        <f t="shared" si="100"/>
        <v>Adulto</v>
      </c>
      <c r="U3218" s="886"/>
      <c r="V3218" s="887"/>
      <c r="W3218" s="887"/>
      <c r="AI3218" s="806" t="s">
        <v>844</v>
      </c>
      <c r="AJ3218" s="807">
        <v>233</v>
      </c>
      <c r="AK3218" s="807">
        <v>53</v>
      </c>
      <c r="AL3218" s="759" t="str">
        <f t="shared" si="101"/>
        <v>Adulto</v>
      </c>
    </row>
    <row r="3219" spans="16:38" ht="15">
      <c r="P3219" s="806" t="s">
        <v>841</v>
      </c>
      <c r="Q3219" s="807">
        <v>351</v>
      </c>
      <c r="R3219" s="807">
        <v>42</v>
      </c>
      <c r="S3219" s="759" t="str">
        <f t="shared" si="100"/>
        <v>Adulto</v>
      </c>
      <c r="U3219" s="886"/>
      <c r="V3219" s="887"/>
      <c r="W3219" s="887"/>
      <c r="AI3219" s="806" t="s">
        <v>844</v>
      </c>
      <c r="AJ3219" s="807">
        <v>229</v>
      </c>
      <c r="AK3219" s="807">
        <v>54</v>
      </c>
      <c r="AL3219" s="759" t="str">
        <f t="shared" si="101"/>
        <v>Adulto</v>
      </c>
    </row>
    <row r="3220" spans="16:38" ht="15">
      <c r="P3220" s="806" t="s">
        <v>841</v>
      </c>
      <c r="Q3220" s="807">
        <v>297</v>
      </c>
      <c r="R3220" s="807">
        <v>43</v>
      </c>
      <c r="S3220" s="759" t="str">
        <f t="shared" si="100"/>
        <v>Adulto</v>
      </c>
      <c r="U3220" s="886"/>
      <c r="V3220" s="887"/>
      <c r="W3220" s="887"/>
      <c r="AI3220" s="806" t="s">
        <v>844</v>
      </c>
      <c r="AJ3220" s="807">
        <v>230</v>
      </c>
      <c r="AK3220" s="807">
        <v>55</v>
      </c>
      <c r="AL3220" s="759" t="str">
        <f t="shared" si="101"/>
        <v>Adulto</v>
      </c>
    </row>
    <row r="3221" spans="16:38" ht="15">
      <c r="P3221" s="806" t="s">
        <v>841</v>
      </c>
      <c r="Q3221" s="807">
        <v>276</v>
      </c>
      <c r="R3221" s="807">
        <v>44</v>
      </c>
      <c r="S3221" s="759" t="str">
        <f t="shared" si="100"/>
        <v>Adulto</v>
      </c>
      <c r="U3221" s="886"/>
      <c r="V3221" s="887"/>
      <c r="W3221" s="887"/>
      <c r="AI3221" s="806" t="s">
        <v>844</v>
      </c>
      <c r="AJ3221" s="807">
        <v>210</v>
      </c>
      <c r="AK3221" s="807">
        <v>56</v>
      </c>
      <c r="AL3221" s="759" t="str">
        <f t="shared" si="101"/>
        <v>Adulto</v>
      </c>
    </row>
    <row r="3222" spans="16:38" ht="15">
      <c r="P3222" s="806" t="s">
        <v>841</v>
      </c>
      <c r="Q3222" s="807">
        <v>243</v>
      </c>
      <c r="R3222" s="807">
        <v>45</v>
      </c>
      <c r="S3222" s="759" t="str">
        <f t="shared" si="100"/>
        <v>Adulto</v>
      </c>
      <c r="U3222" s="886"/>
      <c r="V3222" s="887"/>
      <c r="W3222" s="887"/>
      <c r="AI3222" s="806" t="s">
        <v>844</v>
      </c>
      <c r="AJ3222" s="807">
        <v>206</v>
      </c>
      <c r="AK3222" s="807">
        <v>57</v>
      </c>
      <c r="AL3222" s="759" t="str">
        <f t="shared" si="101"/>
        <v>Adulto</v>
      </c>
    </row>
    <row r="3223" spans="16:38" ht="15">
      <c r="P3223" s="806" t="s">
        <v>841</v>
      </c>
      <c r="Q3223" s="807">
        <v>278</v>
      </c>
      <c r="R3223" s="807">
        <v>46</v>
      </c>
      <c r="S3223" s="759" t="str">
        <f t="shared" si="100"/>
        <v>Adulto</v>
      </c>
      <c r="U3223" s="886"/>
      <c r="V3223" s="887"/>
      <c r="W3223" s="887"/>
      <c r="AI3223" s="806" t="s">
        <v>844</v>
      </c>
      <c r="AJ3223" s="807">
        <v>210</v>
      </c>
      <c r="AK3223" s="807">
        <v>58</v>
      </c>
      <c r="AL3223" s="759" t="str">
        <f t="shared" si="101"/>
        <v>Adulto</v>
      </c>
    </row>
    <row r="3224" spans="16:38" ht="15">
      <c r="P3224" s="806" t="s">
        <v>841</v>
      </c>
      <c r="Q3224" s="807">
        <v>259</v>
      </c>
      <c r="R3224" s="807">
        <v>47</v>
      </c>
      <c r="S3224" s="759" t="str">
        <f t="shared" si="100"/>
        <v>Adulto</v>
      </c>
      <c r="U3224" s="886"/>
      <c r="V3224" s="887"/>
      <c r="W3224" s="887"/>
      <c r="AI3224" s="806" t="s">
        <v>844</v>
      </c>
      <c r="AJ3224" s="807">
        <v>197</v>
      </c>
      <c r="AK3224" s="807">
        <v>59</v>
      </c>
      <c r="AL3224" s="759" t="str">
        <f t="shared" si="101"/>
        <v>Adulto</v>
      </c>
    </row>
    <row r="3225" spans="16:38" ht="15">
      <c r="P3225" s="806" t="s">
        <v>841</v>
      </c>
      <c r="Q3225" s="807">
        <v>233</v>
      </c>
      <c r="R3225" s="807">
        <v>48</v>
      </c>
      <c r="S3225" s="759" t="str">
        <f t="shared" si="100"/>
        <v>Adulto</v>
      </c>
      <c r="U3225" s="886"/>
      <c r="V3225" s="887"/>
      <c r="W3225" s="887"/>
      <c r="AI3225" s="806" t="s">
        <v>844</v>
      </c>
      <c r="AJ3225" s="807">
        <v>155</v>
      </c>
      <c r="AK3225" s="807">
        <v>60</v>
      </c>
      <c r="AL3225" s="759" t="str">
        <f t="shared" si="101"/>
        <v>Vejez</v>
      </c>
    </row>
    <row r="3226" spans="16:38" ht="15">
      <c r="P3226" s="806" t="s">
        <v>841</v>
      </c>
      <c r="Q3226" s="807">
        <v>255</v>
      </c>
      <c r="R3226" s="807">
        <v>49</v>
      </c>
      <c r="S3226" s="759" t="str">
        <f t="shared" si="100"/>
        <v>Adulto</v>
      </c>
      <c r="U3226" s="886"/>
      <c r="V3226" s="887"/>
      <c r="W3226" s="887"/>
      <c r="AI3226" s="806" t="s">
        <v>844</v>
      </c>
      <c r="AJ3226" s="807">
        <v>141</v>
      </c>
      <c r="AK3226" s="807">
        <v>61</v>
      </c>
      <c r="AL3226" s="759" t="str">
        <f t="shared" si="101"/>
        <v>Vejez</v>
      </c>
    </row>
    <row r="3227" spans="16:38" ht="15">
      <c r="P3227" s="806" t="s">
        <v>841</v>
      </c>
      <c r="Q3227" s="807">
        <v>215</v>
      </c>
      <c r="R3227" s="807">
        <v>50</v>
      </c>
      <c r="S3227" s="759" t="str">
        <f t="shared" si="100"/>
        <v>Adulto</v>
      </c>
      <c r="U3227" s="886"/>
      <c r="V3227" s="887"/>
      <c r="W3227" s="887"/>
      <c r="AI3227" s="806" t="s">
        <v>844</v>
      </c>
      <c r="AJ3227" s="807">
        <v>138</v>
      </c>
      <c r="AK3227" s="807">
        <v>62</v>
      </c>
      <c r="AL3227" s="759" t="str">
        <f t="shared" si="101"/>
        <v>Vejez</v>
      </c>
    </row>
    <row r="3228" spans="16:38" ht="15">
      <c r="P3228" s="806" t="s">
        <v>841</v>
      </c>
      <c r="Q3228" s="807">
        <v>247</v>
      </c>
      <c r="R3228" s="807">
        <v>51</v>
      </c>
      <c r="S3228" s="759" t="str">
        <f t="shared" si="100"/>
        <v>Adulto</v>
      </c>
      <c r="U3228" s="886"/>
      <c r="V3228" s="887"/>
      <c r="W3228" s="887"/>
      <c r="AI3228" s="806" t="s">
        <v>844</v>
      </c>
      <c r="AJ3228" s="807">
        <v>120</v>
      </c>
      <c r="AK3228" s="807">
        <v>63</v>
      </c>
      <c r="AL3228" s="759" t="str">
        <f t="shared" si="101"/>
        <v>Vejez</v>
      </c>
    </row>
    <row r="3229" spans="16:38" ht="15">
      <c r="P3229" s="806" t="s">
        <v>841</v>
      </c>
      <c r="Q3229" s="807">
        <v>232</v>
      </c>
      <c r="R3229" s="807">
        <v>52</v>
      </c>
      <c r="S3229" s="759" t="str">
        <f t="shared" si="100"/>
        <v>Adulto</v>
      </c>
      <c r="U3229" s="886"/>
      <c r="V3229" s="887"/>
      <c r="W3229" s="887"/>
      <c r="AI3229" s="806" t="s">
        <v>844</v>
      </c>
      <c r="AJ3229" s="807">
        <v>123</v>
      </c>
      <c r="AK3229" s="807">
        <v>64</v>
      </c>
      <c r="AL3229" s="759" t="str">
        <f t="shared" si="101"/>
        <v>Vejez</v>
      </c>
    </row>
    <row r="3230" spans="16:38" ht="15">
      <c r="P3230" s="806" t="s">
        <v>841</v>
      </c>
      <c r="Q3230" s="807">
        <v>239</v>
      </c>
      <c r="R3230" s="807">
        <v>53</v>
      </c>
      <c r="S3230" s="759" t="str">
        <f t="shared" si="100"/>
        <v>Adulto</v>
      </c>
      <c r="U3230" s="886"/>
      <c r="V3230" s="887"/>
      <c r="W3230" s="887"/>
      <c r="AI3230" s="806" t="s">
        <v>844</v>
      </c>
      <c r="AJ3230" s="807">
        <v>102</v>
      </c>
      <c r="AK3230" s="807">
        <v>65</v>
      </c>
      <c r="AL3230" s="759" t="str">
        <f t="shared" si="101"/>
        <v>Vejez</v>
      </c>
    </row>
    <row r="3231" spans="16:38" ht="15">
      <c r="P3231" s="806" t="s">
        <v>841</v>
      </c>
      <c r="Q3231" s="807">
        <v>229</v>
      </c>
      <c r="R3231" s="807">
        <v>54</v>
      </c>
      <c r="S3231" s="759" t="str">
        <f t="shared" si="100"/>
        <v>Adulto</v>
      </c>
      <c r="U3231" s="886"/>
      <c r="V3231" s="887"/>
      <c r="W3231" s="887"/>
      <c r="AI3231" s="806" t="s">
        <v>844</v>
      </c>
      <c r="AJ3231" s="807">
        <v>86</v>
      </c>
      <c r="AK3231" s="807">
        <v>66</v>
      </c>
      <c r="AL3231" s="759" t="str">
        <f t="shared" si="101"/>
        <v>Vejez</v>
      </c>
    </row>
    <row r="3232" spans="16:38" ht="15">
      <c r="P3232" s="806" t="s">
        <v>841</v>
      </c>
      <c r="Q3232" s="807">
        <v>257</v>
      </c>
      <c r="R3232" s="807">
        <v>55</v>
      </c>
      <c r="S3232" s="759" t="str">
        <f t="shared" si="100"/>
        <v>Adulto</v>
      </c>
      <c r="U3232" s="886"/>
      <c r="V3232" s="887"/>
      <c r="W3232" s="887"/>
      <c r="AI3232" s="806" t="s">
        <v>844</v>
      </c>
      <c r="AJ3232" s="807">
        <v>92</v>
      </c>
      <c r="AK3232" s="807">
        <v>67</v>
      </c>
      <c r="AL3232" s="759" t="str">
        <f t="shared" si="101"/>
        <v>Vejez</v>
      </c>
    </row>
    <row r="3233" spans="16:38" ht="15">
      <c r="P3233" s="806" t="s">
        <v>841</v>
      </c>
      <c r="Q3233" s="807">
        <v>228</v>
      </c>
      <c r="R3233" s="807">
        <v>56</v>
      </c>
      <c r="S3233" s="759" t="str">
        <f t="shared" si="100"/>
        <v>Adulto</v>
      </c>
      <c r="U3233" s="886"/>
      <c r="V3233" s="887"/>
      <c r="W3233" s="887"/>
      <c r="AI3233" s="806" t="s">
        <v>844</v>
      </c>
      <c r="AJ3233" s="807">
        <v>60</v>
      </c>
      <c r="AK3233" s="807">
        <v>68</v>
      </c>
      <c r="AL3233" s="759" t="str">
        <f t="shared" si="101"/>
        <v>Vejez</v>
      </c>
    </row>
    <row r="3234" spans="16:38" ht="15">
      <c r="P3234" s="806" t="s">
        <v>841</v>
      </c>
      <c r="Q3234" s="807">
        <v>220</v>
      </c>
      <c r="R3234" s="807">
        <v>57</v>
      </c>
      <c r="S3234" s="759" t="str">
        <f t="shared" si="100"/>
        <v>Adulto</v>
      </c>
      <c r="U3234" s="886"/>
      <c r="V3234" s="887"/>
      <c r="W3234" s="887"/>
      <c r="AI3234" s="806" t="s">
        <v>844</v>
      </c>
      <c r="AJ3234" s="807">
        <v>72</v>
      </c>
      <c r="AK3234" s="807">
        <v>69</v>
      </c>
      <c r="AL3234" s="759" t="str">
        <f t="shared" si="101"/>
        <v>Vejez</v>
      </c>
    </row>
    <row r="3235" spans="16:38" ht="15">
      <c r="P3235" s="806" t="s">
        <v>841</v>
      </c>
      <c r="Q3235" s="807">
        <v>230</v>
      </c>
      <c r="R3235" s="807">
        <v>58</v>
      </c>
      <c r="S3235" s="759" t="str">
        <f t="shared" si="100"/>
        <v>Adulto</v>
      </c>
      <c r="U3235" s="886"/>
      <c r="V3235" s="887"/>
      <c r="W3235" s="887"/>
      <c r="AI3235" s="806" t="s">
        <v>844</v>
      </c>
      <c r="AJ3235" s="807">
        <v>61</v>
      </c>
      <c r="AK3235" s="807">
        <v>70</v>
      </c>
      <c r="AL3235" s="759" t="str">
        <f t="shared" si="101"/>
        <v>Vejez</v>
      </c>
    </row>
    <row r="3236" spans="16:38" ht="15">
      <c r="P3236" s="806" t="s">
        <v>841</v>
      </c>
      <c r="Q3236" s="807">
        <v>249</v>
      </c>
      <c r="R3236" s="807">
        <v>59</v>
      </c>
      <c r="S3236" s="759" t="str">
        <f t="shared" si="100"/>
        <v>Adulto</v>
      </c>
      <c r="U3236" s="886"/>
      <c r="V3236" s="887"/>
      <c r="W3236" s="887"/>
      <c r="AI3236" s="806" t="s">
        <v>844</v>
      </c>
      <c r="AJ3236" s="807">
        <v>65</v>
      </c>
      <c r="AK3236" s="807">
        <v>71</v>
      </c>
      <c r="AL3236" s="759" t="str">
        <f t="shared" si="101"/>
        <v>Vejez</v>
      </c>
    </row>
    <row r="3237" spans="16:38" ht="15">
      <c r="P3237" s="806" t="s">
        <v>841</v>
      </c>
      <c r="Q3237" s="807">
        <v>209</v>
      </c>
      <c r="R3237" s="807">
        <v>60</v>
      </c>
      <c r="S3237" s="759" t="str">
        <f t="shared" si="100"/>
        <v>Vejez</v>
      </c>
      <c r="U3237" s="886"/>
      <c r="V3237" s="887"/>
      <c r="W3237" s="887"/>
      <c r="AI3237" s="806" t="s">
        <v>844</v>
      </c>
      <c r="AJ3237" s="807">
        <v>49</v>
      </c>
      <c r="AK3237" s="807">
        <v>72</v>
      </c>
      <c r="AL3237" s="759" t="str">
        <f t="shared" si="101"/>
        <v>Vejez</v>
      </c>
    </row>
    <row r="3238" spans="16:38" ht="15">
      <c r="P3238" s="806" t="s">
        <v>841</v>
      </c>
      <c r="Q3238" s="807">
        <v>196</v>
      </c>
      <c r="R3238" s="807">
        <v>61</v>
      </c>
      <c r="S3238" s="759" t="str">
        <f t="shared" si="100"/>
        <v>Vejez</v>
      </c>
      <c r="U3238" s="886"/>
      <c r="V3238" s="887"/>
      <c r="W3238" s="887"/>
      <c r="AI3238" s="806" t="s">
        <v>844</v>
      </c>
      <c r="AJ3238" s="807">
        <v>42</v>
      </c>
      <c r="AK3238" s="807">
        <v>73</v>
      </c>
      <c r="AL3238" s="759" t="str">
        <f t="shared" si="101"/>
        <v>Vejez</v>
      </c>
    </row>
    <row r="3239" spans="16:38" ht="15">
      <c r="P3239" s="806" t="s">
        <v>841</v>
      </c>
      <c r="Q3239" s="807">
        <v>160</v>
      </c>
      <c r="R3239" s="807">
        <v>62</v>
      </c>
      <c r="S3239" s="759" t="str">
        <f t="shared" si="100"/>
        <v>Vejez</v>
      </c>
      <c r="U3239" s="886"/>
      <c r="V3239" s="887"/>
      <c r="W3239" s="887"/>
      <c r="AI3239" s="806" t="s">
        <v>844</v>
      </c>
      <c r="AJ3239" s="807">
        <v>42</v>
      </c>
      <c r="AK3239" s="807">
        <v>74</v>
      </c>
      <c r="AL3239" s="759" t="str">
        <f t="shared" si="101"/>
        <v>Vejez</v>
      </c>
    </row>
    <row r="3240" spans="16:38" ht="15">
      <c r="P3240" s="806" t="s">
        <v>841</v>
      </c>
      <c r="Q3240" s="807">
        <v>182</v>
      </c>
      <c r="R3240" s="807">
        <v>63</v>
      </c>
      <c r="S3240" s="759" t="str">
        <f t="shared" si="100"/>
        <v>Vejez</v>
      </c>
      <c r="U3240" s="886"/>
      <c r="V3240" s="887"/>
      <c r="W3240" s="887"/>
      <c r="AI3240" s="806" t="s">
        <v>844</v>
      </c>
      <c r="AJ3240" s="807">
        <v>37</v>
      </c>
      <c r="AK3240" s="807">
        <v>75</v>
      </c>
      <c r="AL3240" s="759" t="str">
        <f t="shared" si="101"/>
        <v>Vejez</v>
      </c>
    </row>
    <row r="3241" spans="16:38" ht="15">
      <c r="P3241" s="806" t="s">
        <v>841</v>
      </c>
      <c r="Q3241" s="807">
        <v>158</v>
      </c>
      <c r="R3241" s="807">
        <v>64</v>
      </c>
      <c r="S3241" s="759" t="str">
        <f t="shared" si="100"/>
        <v>Vejez</v>
      </c>
      <c r="U3241" s="886"/>
      <c r="V3241" s="887"/>
      <c r="W3241" s="887"/>
      <c r="AI3241" s="806" t="s">
        <v>844</v>
      </c>
      <c r="AJ3241" s="807">
        <v>24</v>
      </c>
      <c r="AK3241" s="807">
        <v>76</v>
      </c>
      <c r="AL3241" s="759" t="str">
        <f t="shared" si="101"/>
        <v>Vejez</v>
      </c>
    </row>
    <row r="3242" spans="16:38" ht="15">
      <c r="P3242" s="806" t="s">
        <v>841</v>
      </c>
      <c r="Q3242" s="807">
        <v>165</v>
      </c>
      <c r="R3242" s="807">
        <v>65</v>
      </c>
      <c r="S3242" s="759" t="str">
        <f t="shared" si="100"/>
        <v>Vejez</v>
      </c>
      <c r="U3242" s="886"/>
      <c r="V3242" s="887"/>
      <c r="W3242" s="887"/>
      <c r="AI3242" s="806" t="s">
        <v>844</v>
      </c>
      <c r="AJ3242" s="807">
        <v>21</v>
      </c>
      <c r="AK3242" s="807">
        <v>77</v>
      </c>
      <c r="AL3242" s="759" t="str">
        <f t="shared" si="101"/>
        <v>Vejez</v>
      </c>
    </row>
    <row r="3243" spans="16:38" ht="15">
      <c r="P3243" s="806" t="s">
        <v>841</v>
      </c>
      <c r="Q3243" s="807">
        <v>154</v>
      </c>
      <c r="R3243" s="807">
        <v>66</v>
      </c>
      <c r="S3243" s="759" t="str">
        <f t="shared" si="100"/>
        <v>Vejez</v>
      </c>
      <c r="U3243" s="886"/>
      <c r="V3243" s="887"/>
      <c r="W3243" s="887"/>
      <c r="AI3243" s="806" t="s">
        <v>844</v>
      </c>
      <c r="AJ3243" s="807">
        <v>23</v>
      </c>
      <c r="AK3243" s="807">
        <v>78</v>
      </c>
      <c r="AL3243" s="759" t="str">
        <f t="shared" si="101"/>
        <v>Vejez</v>
      </c>
    </row>
    <row r="3244" spans="16:38" ht="15">
      <c r="P3244" s="806" t="s">
        <v>841</v>
      </c>
      <c r="Q3244" s="807">
        <v>138</v>
      </c>
      <c r="R3244" s="807">
        <v>67</v>
      </c>
      <c r="S3244" s="759" t="str">
        <f t="shared" si="100"/>
        <v>Vejez</v>
      </c>
      <c r="U3244" s="886"/>
      <c r="V3244" s="887"/>
      <c r="W3244" s="887"/>
      <c r="AI3244" s="806" t="s">
        <v>844</v>
      </c>
      <c r="AJ3244" s="807">
        <v>22</v>
      </c>
      <c r="AK3244" s="807">
        <v>79</v>
      </c>
      <c r="AL3244" s="759" t="str">
        <f t="shared" si="101"/>
        <v>Vejez</v>
      </c>
    </row>
    <row r="3245" spans="16:38" ht="15">
      <c r="P3245" s="806" t="s">
        <v>841</v>
      </c>
      <c r="Q3245" s="807">
        <v>145</v>
      </c>
      <c r="R3245" s="807">
        <v>68</v>
      </c>
      <c r="S3245" s="759" t="str">
        <f t="shared" si="100"/>
        <v>Vejez</v>
      </c>
      <c r="U3245" s="886"/>
      <c r="V3245" s="887"/>
      <c r="W3245" s="887"/>
      <c r="AI3245" s="806" t="s">
        <v>844</v>
      </c>
      <c r="AJ3245" s="807">
        <v>31</v>
      </c>
      <c r="AK3245" s="807">
        <v>80</v>
      </c>
      <c r="AL3245" s="759" t="str">
        <f t="shared" si="101"/>
        <v>Vejez</v>
      </c>
    </row>
    <row r="3246" spans="16:38" ht="15">
      <c r="P3246" s="806" t="s">
        <v>841</v>
      </c>
      <c r="Q3246" s="807">
        <v>134</v>
      </c>
      <c r="R3246" s="807">
        <v>69</v>
      </c>
      <c r="S3246" s="759" t="str">
        <f t="shared" si="100"/>
        <v>Vejez</v>
      </c>
      <c r="U3246" s="886"/>
      <c r="V3246" s="887"/>
      <c r="W3246" s="887"/>
      <c r="AI3246" s="806" t="s">
        <v>844</v>
      </c>
      <c r="AJ3246" s="807">
        <v>24</v>
      </c>
      <c r="AK3246" s="807">
        <v>81</v>
      </c>
      <c r="AL3246" s="759" t="str">
        <f t="shared" si="101"/>
        <v>Vejez</v>
      </c>
    </row>
    <row r="3247" spans="16:38" ht="15">
      <c r="P3247" s="806" t="s">
        <v>841</v>
      </c>
      <c r="Q3247" s="807">
        <v>112</v>
      </c>
      <c r="R3247" s="807">
        <v>70</v>
      </c>
      <c r="S3247" s="759" t="str">
        <f t="shared" si="100"/>
        <v>Vejez</v>
      </c>
      <c r="U3247" s="886"/>
      <c r="V3247" s="887"/>
      <c r="W3247" s="887"/>
      <c r="AI3247" s="806" t="s">
        <v>844</v>
      </c>
      <c r="AJ3247" s="807">
        <v>17</v>
      </c>
      <c r="AK3247" s="807">
        <v>82</v>
      </c>
      <c r="AL3247" s="759" t="str">
        <f t="shared" si="101"/>
        <v>Vejez</v>
      </c>
    </row>
    <row r="3248" spans="16:38" ht="15">
      <c r="P3248" s="806" t="s">
        <v>841</v>
      </c>
      <c r="Q3248" s="807">
        <v>121</v>
      </c>
      <c r="R3248" s="807">
        <v>71</v>
      </c>
      <c r="S3248" s="759" t="str">
        <f t="shared" si="100"/>
        <v>Vejez</v>
      </c>
      <c r="U3248" s="886"/>
      <c r="V3248" s="887"/>
      <c r="W3248" s="887"/>
      <c r="AI3248" s="806" t="s">
        <v>844</v>
      </c>
      <c r="AJ3248" s="807">
        <v>15</v>
      </c>
      <c r="AK3248" s="807">
        <v>83</v>
      </c>
      <c r="AL3248" s="759" t="str">
        <f t="shared" si="101"/>
        <v>Vejez</v>
      </c>
    </row>
    <row r="3249" spans="16:38" ht="15">
      <c r="P3249" s="806" t="s">
        <v>841</v>
      </c>
      <c r="Q3249" s="807">
        <v>104</v>
      </c>
      <c r="R3249" s="807">
        <v>72</v>
      </c>
      <c r="S3249" s="759" t="str">
        <f t="shared" si="100"/>
        <v>Vejez</v>
      </c>
      <c r="U3249" s="886"/>
      <c r="V3249" s="887"/>
      <c r="W3249" s="887"/>
      <c r="AI3249" s="806" t="s">
        <v>844</v>
      </c>
      <c r="AJ3249" s="807">
        <v>12</v>
      </c>
      <c r="AK3249" s="807">
        <v>84</v>
      </c>
      <c r="AL3249" s="759" t="str">
        <f t="shared" si="101"/>
        <v>Vejez</v>
      </c>
    </row>
    <row r="3250" spans="16:38" ht="15">
      <c r="P3250" s="806" t="s">
        <v>841</v>
      </c>
      <c r="Q3250" s="807">
        <v>105</v>
      </c>
      <c r="R3250" s="807">
        <v>73</v>
      </c>
      <c r="S3250" s="759" t="str">
        <f t="shared" si="100"/>
        <v>Vejez</v>
      </c>
      <c r="U3250" s="886"/>
      <c r="V3250" s="887"/>
      <c r="W3250" s="887"/>
      <c r="AI3250" s="806" t="s">
        <v>844</v>
      </c>
      <c r="AJ3250" s="807">
        <v>11</v>
      </c>
      <c r="AK3250" s="807">
        <v>85</v>
      </c>
      <c r="AL3250" s="759" t="str">
        <f t="shared" si="101"/>
        <v>Vejez</v>
      </c>
    </row>
    <row r="3251" spans="16:38" ht="15">
      <c r="P3251" s="806" t="s">
        <v>841</v>
      </c>
      <c r="Q3251" s="807">
        <v>89</v>
      </c>
      <c r="R3251" s="807">
        <v>74</v>
      </c>
      <c r="S3251" s="759" t="str">
        <f t="shared" si="100"/>
        <v>Vejez</v>
      </c>
      <c r="U3251" s="886"/>
      <c r="V3251" s="887"/>
      <c r="W3251" s="887"/>
      <c r="AI3251" s="806" t="s">
        <v>844</v>
      </c>
      <c r="AJ3251" s="807">
        <v>9</v>
      </c>
      <c r="AK3251" s="807">
        <v>86</v>
      </c>
      <c r="AL3251" s="759" t="str">
        <f t="shared" si="101"/>
        <v>Vejez</v>
      </c>
    </row>
    <row r="3252" spans="16:38" ht="15">
      <c r="P3252" s="806" t="s">
        <v>841</v>
      </c>
      <c r="Q3252" s="807">
        <v>88</v>
      </c>
      <c r="R3252" s="807">
        <v>75</v>
      </c>
      <c r="S3252" s="759" t="str">
        <f t="shared" si="100"/>
        <v>Vejez</v>
      </c>
      <c r="U3252" s="886"/>
      <c r="V3252" s="887"/>
      <c r="W3252" s="887"/>
      <c r="AI3252" s="806" t="s">
        <v>844</v>
      </c>
      <c r="AJ3252" s="807">
        <v>8</v>
      </c>
      <c r="AK3252" s="807">
        <v>87</v>
      </c>
      <c r="AL3252" s="759" t="str">
        <f t="shared" si="101"/>
        <v>Vejez</v>
      </c>
    </row>
    <row r="3253" spans="16:38" ht="15">
      <c r="P3253" s="806" t="s">
        <v>841</v>
      </c>
      <c r="Q3253" s="807">
        <v>84</v>
      </c>
      <c r="R3253" s="807">
        <v>76</v>
      </c>
      <c r="S3253" s="759" t="str">
        <f t="shared" si="100"/>
        <v>Vejez</v>
      </c>
      <c r="U3253" s="886"/>
      <c r="V3253" s="887"/>
      <c r="W3253" s="887"/>
      <c r="AI3253" s="806" t="s">
        <v>844</v>
      </c>
      <c r="AJ3253" s="807">
        <v>14</v>
      </c>
      <c r="AK3253" s="807">
        <v>88</v>
      </c>
      <c r="AL3253" s="759" t="str">
        <f t="shared" si="101"/>
        <v>Vejez</v>
      </c>
    </row>
    <row r="3254" spans="16:38" ht="15">
      <c r="P3254" s="806" t="s">
        <v>841</v>
      </c>
      <c r="Q3254" s="807">
        <v>54</v>
      </c>
      <c r="R3254" s="807">
        <v>77</v>
      </c>
      <c r="S3254" s="759" t="str">
        <f t="shared" si="100"/>
        <v>Vejez</v>
      </c>
      <c r="U3254" s="886"/>
      <c r="V3254" s="887"/>
      <c r="W3254" s="887"/>
      <c r="AI3254" s="806" t="s">
        <v>844</v>
      </c>
      <c r="AJ3254" s="807">
        <v>6</v>
      </c>
      <c r="AK3254" s="807">
        <v>89</v>
      </c>
      <c r="AL3254" s="759" t="str">
        <f t="shared" si="101"/>
        <v>Vejez</v>
      </c>
    </row>
    <row r="3255" spans="16:38" ht="15">
      <c r="P3255" s="806" t="s">
        <v>841</v>
      </c>
      <c r="Q3255" s="807">
        <v>59</v>
      </c>
      <c r="R3255" s="807">
        <v>78</v>
      </c>
      <c r="S3255" s="759" t="str">
        <f t="shared" si="100"/>
        <v>Vejez</v>
      </c>
      <c r="U3255" s="886"/>
      <c r="V3255" s="887"/>
      <c r="W3255" s="887"/>
      <c r="AI3255" s="806" t="s">
        <v>844</v>
      </c>
      <c r="AJ3255" s="807">
        <v>7</v>
      </c>
      <c r="AK3255" s="807">
        <v>90</v>
      </c>
      <c r="AL3255" s="759" t="str">
        <f t="shared" si="101"/>
        <v>Vejez</v>
      </c>
    </row>
    <row r="3256" spans="16:38" ht="15">
      <c r="P3256" s="806" t="s">
        <v>841</v>
      </c>
      <c r="Q3256" s="807">
        <v>59</v>
      </c>
      <c r="R3256" s="807">
        <v>79</v>
      </c>
      <c r="S3256" s="759" t="str">
        <f t="shared" si="100"/>
        <v>Vejez</v>
      </c>
      <c r="U3256" s="886"/>
      <c r="V3256" s="887"/>
      <c r="W3256" s="887"/>
      <c r="AI3256" s="806" t="s">
        <v>844</v>
      </c>
      <c r="AJ3256" s="807">
        <v>2</v>
      </c>
      <c r="AK3256" s="807">
        <v>91</v>
      </c>
      <c r="AL3256" s="759" t="str">
        <f t="shared" si="101"/>
        <v>Vejez</v>
      </c>
    </row>
    <row r="3257" spans="16:38" ht="15">
      <c r="P3257" s="806" t="s">
        <v>841</v>
      </c>
      <c r="Q3257" s="807">
        <v>78</v>
      </c>
      <c r="R3257" s="807">
        <v>80</v>
      </c>
      <c r="S3257" s="759" t="str">
        <f t="shared" si="100"/>
        <v>Vejez</v>
      </c>
      <c r="U3257" s="886"/>
      <c r="V3257" s="887"/>
      <c r="W3257" s="887"/>
      <c r="AI3257" s="806" t="s">
        <v>844</v>
      </c>
      <c r="AJ3257" s="807">
        <v>1</v>
      </c>
      <c r="AK3257" s="807">
        <v>92</v>
      </c>
      <c r="AL3257" s="759" t="str">
        <f t="shared" si="101"/>
        <v>Vejez</v>
      </c>
    </row>
    <row r="3258" spans="16:38" ht="15">
      <c r="P3258" s="806" t="s">
        <v>841</v>
      </c>
      <c r="Q3258" s="807">
        <v>73</v>
      </c>
      <c r="R3258" s="807">
        <v>81</v>
      </c>
      <c r="S3258" s="759" t="str">
        <f t="shared" si="100"/>
        <v>Vejez</v>
      </c>
      <c r="U3258" s="886"/>
      <c r="V3258" s="887"/>
      <c r="W3258" s="887"/>
      <c r="AI3258" s="806" t="s">
        <v>844</v>
      </c>
      <c r="AJ3258" s="807">
        <v>2</v>
      </c>
      <c r="AK3258" s="807">
        <v>93</v>
      </c>
      <c r="AL3258" s="759" t="str">
        <f t="shared" si="101"/>
        <v>Vejez</v>
      </c>
    </row>
    <row r="3259" spans="16:38" ht="15">
      <c r="P3259" s="806" t="s">
        <v>841</v>
      </c>
      <c r="Q3259" s="807">
        <v>65</v>
      </c>
      <c r="R3259" s="807">
        <v>82</v>
      </c>
      <c r="S3259" s="759" t="str">
        <f t="shared" si="100"/>
        <v>Vejez</v>
      </c>
      <c r="U3259" s="886"/>
      <c r="V3259" s="887"/>
      <c r="W3259" s="887"/>
      <c r="AI3259" s="806" t="s">
        <v>844</v>
      </c>
      <c r="AJ3259" s="807">
        <v>2</v>
      </c>
      <c r="AK3259" s="807">
        <v>95</v>
      </c>
      <c r="AL3259" s="759" t="str">
        <f t="shared" si="101"/>
        <v>Vejez</v>
      </c>
    </row>
    <row r="3260" spans="16:38" ht="15">
      <c r="P3260" s="806" t="s">
        <v>841</v>
      </c>
      <c r="Q3260" s="807">
        <v>46</v>
      </c>
      <c r="R3260" s="807">
        <v>83</v>
      </c>
      <c r="S3260" s="759" t="str">
        <f t="shared" si="100"/>
        <v>Vejez</v>
      </c>
      <c r="U3260" s="886"/>
      <c r="V3260" s="887"/>
      <c r="W3260" s="887"/>
      <c r="AI3260" s="806" t="s">
        <v>844</v>
      </c>
      <c r="AJ3260" s="807">
        <v>2</v>
      </c>
      <c r="AK3260" s="807">
        <v>96</v>
      </c>
      <c r="AL3260" s="759" t="str">
        <f t="shared" si="101"/>
        <v>Vejez</v>
      </c>
    </row>
    <row r="3261" spans="16:38" ht="15">
      <c r="P3261" s="806" t="s">
        <v>841</v>
      </c>
      <c r="Q3261" s="807">
        <v>48</v>
      </c>
      <c r="R3261" s="807">
        <v>84</v>
      </c>
      <c r="S3261" s="759" t="str">
        <f t="shared" si="100"/>
        <v>Vejez</v>
      </c>
      <c r="U3261" s="886"/>
      <c r="V3261" s="887"/>
      <c r="W3261" s="887"/>
      <c r="AI3261" s="806" t="s">
        <v>844</v>
      </c>
      <c r="AJ3261" s="807">
        <v>1</v>
      </c>
      <c r="AK3261" s="807">
        <v>98</v>
      </c>
      <c r="AL3261" s="759" t="str">
        <f t="shared" si="101"/>
        <v>Vejez</v>
      </c>
    </row>
    <row r="3262" spans="16:38" ht="15">
      <c r="P3262" s="806" t="s">
        <v>841</v>
      </c>
      <c r="Q3262" s="807">
        <v>48</v>
      </c>
      <c r="R3262" s="807">
        <v>85</v>
      </c>
      <c r="S3262" s="759" t="str">
        <f t="shared" si="100"/>
        <v>Vejez</v>
      </c>
      <c r="U3262" s="886"/>
      <c r="V3262" s="887"/>
      <c r="W3262" s="887"/>
      <c r="AI3262" s="806" t="s">
        <v>844</v>
      </c>
      <c r="AJ3262" s="807">
        <v>3</v>
      </c>
      <c r="AK3262" s="807">
        <v>101</v>
      </c>
      <c r="AL3262" s="759" t="str">
        <f t="shared" si="101"/>
        <v>Vejez</v>
      </c>
    </row>
    <row r="3263" spans="16:38" ht="30">
      <c r="P3263" s="806" t="s">
        <v>841</v>
      </c>
      <c r="Q3263" s="807">
        <v>42</v>
      </c>
      <c r="R3263" s="807">
        <v>86</v>
      </c>
      <c r="S3263" s="759" t="str">
        <f t="shared" si="100"/>
        <v>Vejez</v>
      </c>
      <c r="U3263" s="886"/>
      <c r="V3263" s="887"/>
      <c r="W3263" s="887"/>
      <c r="AI3263" s="806" t="s">
        <v>846</v>
      </c>
      <c r="AJ3263" s="807">
        <v>480</v>
      </c>
      <c r="AK3263" s="807">
        <v>0</v>
      </c>
      <c r="AL3263" s="759" t="str">
        <f t="shared" si="101"/>
        <v>Primera Infancia</v>
      </c>
    </row>
    <row r="3264" spans="16:38" ht="30">
      <c r="P3264" s="806" t="s">
        <v>841</v>
      </c>
      <c r="Q3264" s="807">
        <v>36</v>
      </c>
      <c r="R3264" s="807">
        <v>87</v>
      </c>
      <c r="S3264" s="759" t="str">
        <f t="shared" si="100"/>
        <v>Vejez</v>
      </c>
      <c r="U3264" s="886"/>
      <c r="V3264" s="887"/>
      <c r="W3264" s="887"/>
      <c r="AI3264" s="806" t="s">
        <v>846</v>
      </c>
      <c r="AJ3264" s="807">
        <v>495</v>
      </c>
      <c r="AK3264" s="807">
        <v>1</v>
      </c>
      <c r="AL3264" s="759" t="str">
        <f t="shared" si="101"/>
        <v>Primera Infancia</v>
      </c>
    </row>
    <row r="3265" spans="16:38" ht="30">
      <c r="P3265" s="806" t="s">
        <v>841</v>
      </c>
      <c r="Q3265" s="807">
        <v>18</v>
      </c>
      <c r="R3265" s="807">
        <v>88</v>
      </c>
      <c r="S3265" s="759" t="str">
        <f t="shared" si="100"/>
        <v>Vejez</v>
      </c>
      <c r="U3265" s="886"/>
      <c r="V3265" s="887"/>
      <c r="W3265" s="887"/>
      <c r="AI3265" s="806" t="s">
        <v>846</v>
      </c>
      <c r="AJ3265" s="807">
        <v>496</v>
      </c>
      <c r="AK3265" s="807">
        <v>2</v>
      </c>
      <c r="AL3265" s="759" t="str">
        <f t="shared" si="101"/>
        <v>Primera Infancia</v>
      </c>
    </row>
    <row r="3266" spans="16:38" ht="30">
      <c r="P3266" s="806" t="s">
        <v>841</v>
      </c>
      <c r="Q3266" s="807">
        <v>21</v>
      </c>
      <c r="R3266" s="807">
        <v>89</v>
      </c>
      <c r="S3266" s="759" t="str">
        <f t="shared" si="100"/>
        <v>Vejez</v>
      </c>
      <c r="U3266" s="886"/>
      <c r="V3266" s="887"/>
      <c r="W3266" s="887"/>
      <c r="AI3266" s="806" t="s">
        <v>846</v>
      </c>
      <c r="AJ3266" s="807">
        <v>482</v>
      </c>
      <c r="AK3266" s="807">
        <v>3</v>
      </c>
      <c r="AL3266" s="759" t="str">
        <f t="shared" si="101"/>
        <v>Primera Infancia</v>
      </c>
    </row>
    <row r="3267" spans="16:38" ht="30">
      <c r="P3267" s="806" t="s">
        <v>841</v>
      </c>
      <c r="Q3267" s="807">
        <v>22</v>
      </c>
      <c r="R3267" s="807">
        <v>90</v>
      </c>
      <c r="S3267" s="759" t="str">
        <f t="shared" ref="S3267:S3330" si="102">IF(P3267=0,"",IF(AND(R3267&gt;=0,R3267&lt;=5),"Primera Infancia",IF(AND(R3267&gt;=6,R3267&lt;=11),"Infancia",IF(AND(R3267&gt;=12,R3267&lt;=17),"Adolescente",IF(AND(R3267&gt;=18,R3267&lt;=28),"Juventud",IF(AND(R3267&gt;=29,R3267&lt;=59),"Adulto","Vejez"))))))</f>
        <v>Vejez</v>
      </c>
      <c r="U3267" s="886"/>
      <c r="V3267" s="887"/>
      <c r="W3267" s="887"/>
      <c r="AI3267" s="806" t="s">
        <v>846</v>
      </c>
      <c r="AJ3267" s="807">
        <v>542</v>
      </c>
      <c r="AK3267" s="807">
        <v>4</v>
      </c>
      <c r="AL3267" s="759" t="str">
        <f t="shared" ref="AL3267:AL3330" si="103">IF(AI3267=0,"",IF(AND(AK3267&gt;=0,AK3267&lt;=5),"Primera Infancia",IF(AND(AK3267&gt;=6,AK3267&lt;=11),"Infancia",IF(AND(AK3267&gt;=12,AK3267&lt;=17),"Adolescente",IF(AND(AK3267&gt;=18,AK3267&lt;=28),"Juventud",IF(AND(AK3267&gt;=29,AK3267&lt;=59),"Adulto","Vejez"))))))</f>
        <v>Primera Infancia</v>
      </c>
    </row>
    <row r="3268" spans="16:38" ht="30">
      <c r="P3268" s="806" t="s">
        <v>841</v>
      </c>
      <c r="Q3268" s="807">
        <v>20</v>
      </c>
      <c r="R3268" s="807">
        <v>91</v>
      </c>
      <c r="S3268" s="759" t="str">
        <f t="shared" si="102"/>
        <v>Vejez</v>
      </c>
      <c r="U3268" s="886"/>
      <c r="V3268" s="887"/>
      <c r="W3268" s="887"/>
      <c r="AI3268" s="806" t="s">
        <v>846</v>
      </c>
      <c r="AJ3268" s="807">
        <v>478</v>
      </c>
      <c r="AK3268" s="807">
        <v>5</v>
      </c>
      <c r="AL3268" s="759" t="str">
        <f t="shared" si="103"/>
        <v>Primera Infancia</v>
      </c>
    </row>
    <row r="3269" spans="16:38" ht="15">
      <c r="P3269" s="806" t="s">
        <v>841</v>
      </c>
      <c r="Q3269" s="807">
        <v>8</v>
      </c>
      <c r="R3269" s="807">
        <v>92</v>
      </c>
      <c r="S3269" s="759" t="str">
        <f t="shared" si="102"/>
        <v>Vejez</v>
      </c>
      <c r="U3269" s="886"/>
      <c r="V3269" s="887"/>
      <c r="W3269" s="887"/>
      <c r="AI3269" s="806" t="s">
        <v>846</v>
      </c>
      <c r="AJ3269" s="807">
        <v>518</v>
      </c>
      <c r="AK3269" s="807">
        <v>6</v>
      </c>
      <c r="AL3269" s="759" t="str">
        <f t="shared" si="103"/>
        <v>Infancia</v>
      </c>
    </row>
    <row r="3270" spans="16:38" ht="15">
      <c r="P3270" s="806" t="s">
        <v>841</v>
      </c>
      <c r="Q3270" s="807">
        <v>10</v>
      </c>
      <c r="R3270" s="807">
        <v>93</v>
      </c>
      <c r="S3270" s="759" t="str">
        <f t="shared" si="102"/>
        <v>Vejez</v>
      </c>
      <c r="U3270" s="886"/>
      <c r="V3270" s="887"/>
      <c r="W3270" s="887"/>
      <c r="AI3270" s="806" t="s">
        <v>846</v>
      </c>
      <c r="AJ3270" s="807">
        <v>508</v>
      </c>
      <c r="AK3270" s="807">
        <v>7</v>
      </c>
      <c r="AL3270" s="759" t="str">
        <f t="shared" si="103"/>
        <v>Infancia</v>
      </c>
    </row>
    <row r="3271" spans="16:38" ht="15">
      <c r="P3271" s="806" t="s">
        <v>841</v>
      </c>
      <c r="Q3271" s="807">
        <v>11</v>
      </c>
      <c r="R3271" s="807">
        <v>94</v>
      </c>
      <c r="S3271" s="759" t="str">
        <f t="shared" si="102"/>
        <v>Vejez</v>
      </c>
      <c r="U3271" s="886"/>
      <c r="V3271" s="887"/>
      <c r="W3271" s="887"/>
      <c r="AI3271" s="806" t="s">
        <v>846</v>
      </c>
      <c r="AJ3271" s="807">
        <v>534</v>
      </c>
      <c r="AK3271" s="807">
        <v>8</v>
      </c>
      <c r="AL3271" s="759" t="str">
        <f t="shared" si="103"/>
        <v>Infancia</v>
      </c>
    </row>
    <row r="3272" spans="16:38" ht="15">
      <c r="P3272" s="806" t="s">
        <v>841</v>
      </c>
      <c r="Q3272" s="807">
        <v>5</v>
      </c>
      <c r="R3272" s="807">
        <v>96</v>
      </c>
      <c r="S3272" s="759" t="str">
        <f t="shared" si="102"/>
        <v>Vejez</v>
      </c>
      <c r="U3272" s="886"/>
      <c r="V3272" s="887"/>
      <c r="W3272" s="887"/>
      <c r="AI3272" s="806" t="s">
        <v>846</v>
      </c>
      <c r="AJ3272" s="807">
        <v>548</v>
      </c>
      <c r="AK3272" s="807">
        <v>9</v>
      </c>
      <c r="AL3272" s="759" t="str">
        <f t="shared" si="103"/>
        <v>Infancia</v>
      </c>
    </row>
    <row r="3273" spans="16:38" ht="15">
      <c r="P3273" s="806" t="s">
        <v>841</v>
      </c>
      <c r="Q3273" s="807">
        <v>5</v>
      </c>
      <c r="R3273" s="807">
        <v>97</v>
      </c>
      <c r="S3273" s="759" t="str">
        <f t="shared" si="102"/>
        <v>Vejez</v>
      </c>
      <c r="U3273" s="886"/>
      <c r="V3273" s="887"/>
      <c r="W3273" s="887"/>
      <c r="AI3273" s="806" t="s">
        <v>846</v>
      </c>
      <c r="AJ3273" s="807">
        <v>532</v>
      </c>
      <c r="AK3273" s="807">
        <v>10</v>
      </c>
      <c r="AL3273" s="759" t="str">
        <f t="shared" si="103"/>
        <v>Infancia</v>
      </c>
    </row>
    <row r="3274" spans="16:38" ht="15">
      <c r="P3274" s="806" t="s">
        <v>841</v>
      </c>
      <c r="Q3274" s="807">
        <v>3</v>
      </c>
      <c r="R3274" s="807">
        <v>98</v>
      </c>
      <c r="S3274" s="759" t="str">
        <f t="shared" si="102"/>
        <v>Vejez</v>
      </c>
      <c r="U3274" s="886"/>
      <c r="V3274" s="887"/>
      <c r="W3274" s="887"/>
      <c r="AI3274" s="806" t="s">
        <v>846</v>
      </c>
      <c r="AJ3274" s="807">
        <v>547</v>
      </c>
      <c r="AK3274" s="807">
        <v>11</v>
      </c>
      <c r="AL3274" s="759" t="str">
        <f t="shared" si="103"/>
        <v>Infancia</v>
      </c>
    </row>
    <row r="3275" spans="16:38" ht="30">
      <c r="P3275" s="806" t="s">
        <v>841</v>
      </c>
      <c r="Q3275" s="807">
        <v>1</v>
      </c>
      <c r="R3275" s="807">
        <v>99</v>
      </c>
      <c r="S3275" s="759" t="str">
        <f t="shared" si="102"/>
        <v>Vejez</v>
      </c>
      <c r="U3275" s="886"/>
      <c r="V3275" s="887"/>
      <c r="W3275" s="887"/>
      <c r="AI3275" s="806" t="s">
        <v>846</v>
      </c>
      <c r="AJ3275" s="807">
        <v>639</v>
      </c>
      <c r="AK3275" s="807">
        <v>12</v>
      </c>
      <c r="AL3275" s="759" t="str">
        <f t="shared" si="103"/>
        <v>Adolescente</v>
      </c>
    </row>
    <row r="3276" spans="16:38" ht="30">
      <c r="P3276" s="806" t="s">
        <v>841</v>
      </c>
      <c r="Q3276" s="807">
        <v>1</v>
      </c>
      <c r="R3276" s="807">
        <v>100</v>
      </c>
      <c r="S3276" s="759" t="str">
        <f t="shared" si="102"/>
        <v>Vejez</v>
      </c>
      <c r="U3276" s="886"/>
      <c r="V3276" s="887"/>
      <c r="W3276" s="887"/>
      <c r="AI3276" s="806" t="s">
        <v>846</v>
      </c>
      <c r="AJ3276" s="807">
        <v>672</v>
      </c>
      <c r="AK3276" s="807">
        <v>13</v>
      </c>
      <c r="AL3276" s="759" t="str">
        <f t="shared" si="103"/>
        <v>Adolescente</v>
      </c>
    </row>
    <row r="3277" spans="16:38" ht="30">
      <c r="P3277" s="806" t="s">
        <v>841</v>
      </c>
      <c r="Q3277" s="807">
        <v>2</v>
      </c>
      <c r="R3277" s="807">
        <v>101</v>
      </c>
      <c r="S3277" s="759" t="str">
        <f t="shared" si="102"/>
        <v>Vejez</v>
      </c>
      <c r="U3277" s="886"/>
      <c r="V3277" s="887"/>
      <c r="W3277" s="887"/>
      <c r="AI3277" s="806" t="s">
        <v>846</v>
      </c>
      <c r="AJ3277" s="807">
        <v>689</v>
      </c>
      <c r="AK3277" s="807">
        <v>14</v>
      </c>
      <c r="AL3277" s="759" t="str">
        <f t="shared" si="103"/>
        <v>Adolescente</v>
      </c>
    </row>
    <row r="3278" spans="16:38" ht="30">
      <c r="P3278" s="806" t="s">
        <v>841</v>
      </c>
      <c r="Q3278" s="807">
        <v>3</v>
      </c>
      <c r="R3278" s="807">
        <v>102</v>
      </c>
      <c r="S3278" s="759" t="str">
        <f t="shared" si="102"/>
        <v>Vejez</v>
      </c>
      <c r="U3278" s="886"/>
      <c r="V3278" s="887"/>
      <c r="W3278" s="887"/>
      <c r="AI3278" s="806" t="s">
        <v>846</v>
      </c>
      <c r="AJ3278" s="807">
        <v>695</v>
      </c>
      <c r="AK3278" s="807">
        <v>15</v>
      </c>
      <c r="AL3278" s="759" t="str">
        <f t="shared" si="103"/>
        <v>Adolescente</v>
      </c>
    </row>
    <row r="3279" spans="16:38" ht="30">
      <c r="P3279" s="806" t="s">
        <v>841</v>
      </c>
      <c r="Q3279" s="807">
        <v>1</v>
      </c>
      <c r="R3279" s="807">
        <v>104</v>
      </c>
      <c r="S3279" s="759" t="str">
        <f t="shared" si="102"/>
        <v>Vejez</v>
      </c>
      <c r="U3279" s="886"/>
      <c r="V3279" s="887"/>
      <c r="W3279" s="887"/>
      <c r="AI3279" s="806" t="s">
        <v>846</v>
      </c>
      <c r="AJ3279" s="807">
        <v>705</v>
      </c>
      <c r="AK3279" s="807">
        <v>16</v>
      </c>
      <c r="AL3279" s="759" t="str">
        <f t="shared" si="103"/>
        <v>Adolescente</v>
      </c>
    </row>
    <row r="3280" spans="16:38" ht="30">
      <c r="P3280" s="806" t="s">
        <v>841</v>
      </c>
      <c r="Q3280" s="807">
        <v>3</v>
      </c>
      <c r="R3280" s="807">
        <v>107</v>
      </c>
      <c r="S3280" s="759" t="str">
        <f t="shared" si="102"/>
        <v>Vejez</v>
      </c>
      <c r="U3280" s="886"/>
      <c r="V3280" s="887"/>
      <c r="W3280" s="887"/>
      <c r="AI3280" s="806" t="s">
        <v>846</v>
      </c>
      <c r="AJ3280" s="807">
        <v>685</v>
      </c>
      <c r="AK3280" s="807">
        <v>17</v>
      </c>
      <c r="AL3280" s="759" t="str">
        <f t="shared" si="103"/>
        <v>Adolescente</v>
      </c>
    </row>
    <row r="3281" spans="16:38" ht="15">
      <c r="P3281" s="806" t="s">
        <v>841</v>
      </c>
      <c r="Q3281" s="807">
        <v>2</v>
      </c>
      <c r="R3281" s="807">
        <v>109</v>
      </c>
      <c r="S3281" s="759" t="str">
        <f t="shared" si="102"/>
        <v>Vejez</v>
      </c>
      <c r="U3281" s="886"/>
      <c r="V3281" s="887"/>
      <c r="W3281" s="887"/>
      <c r="AI3281" s="806" t="s">
        <v>846</v>
      </c>
      <c r="AJ3281" s="807">
        <v>664</v>
      </c>
      <c r="AK3281" s="807">
        <v>18</v>
      </c>
      <c r="AL3281" s="759" t="str">
        <f t="shared" si="103"/>
        <v>Juventud</v>
      </c>
    </row>
    <row r="3282" spans="16:38" ht="15">
      <c r="P3282" s="806" t="s">
        <v>841</v>
      </c>
      <c r="Q3282" s="807">
        <v>1</v>
      </c>
      <c r="R3282" s="807">
        <v>110</v>
      </c>
      <c r="S3282" s="759" t="str">
        <f t="shared" si="102"/>
        <v>Vejez</v>
      </c>
      <c r="U3282" s="886"/>
      <c r="V3282" s="887"/>
      <c r="W3282" s="887"/>
      <c r="AI3282" s="806" t="s">
        <v>846</v>
      </c>
      <c r="AJ3282" s="807">
        <v>636</v>
      </c>
      <c r="AK3282" s="807">
        <v>19</v>
      </c>
      <c r="AL3282" s="759" t="str">
        <f t="shared" si="103"/>
        <v>Juventud</v>
      </c>
    </row>
    <row r="3283" spans="16:38" ht="30">
      <c r="P3283" s="806" t="s">
        <v>842</v>
      </c>
      <c r="Q3283" s="807">
        <v>224</v>
      </c>
      <c r="R3283" s="807">
        <v>0</v>
      </c>
      <c r="S3283" s="759" t="str">
        <f t="shared" si="102"/>
        <v>Primera Infancia</v>
      </c>
      <c r="U3283" s="886"/>
      <c r="V3283" s="887"/>
      <c r="W3283" s="887"/>
      <c r="AI3283" s="806" t="s">
        <v>846</v>
      </c>
      <c r="AJ3283" s="807">
        <v>670</v>
      </c>
      <c r="AK3283" s="807">
        <v>20</v>
      </c>
      <c r="AL3283" s="759" t="str">
        <f t="shared" si="103"/>
        <v>Juventud</v>
      </c>
    </row>
    <row r="3284" spans="16:38" ht="30">
      <c r="P3284" s="806" t="s">
        <v>842</v>
      </c>
      <c r="Q3284" s="807">
        <v>265</v>
      </c>
      <c r="R3284" s="807">
        <v>1</v>
      </c>
      <c r="S3284" s="759" t="str">
        <f t="shared" si="102"/>
        <v>Primera Infancia</v>
      </c>
      <c r="U3284" s="886"/>
      <c r="V3284" s="887"/>
      <c r="W3284" s="887"/>
      <c r="AI3284" s="806" t="s">
        <v>846</v>
      </c>
      <c r="AJ3284" s="807">
        <v>718</v>
      </c>
      <c r="AK3284" s="807">
        <v>21</v>
      </c>
      <c r="AL3284" s="759" t="str">
        <f t="shared" si="103"/>
        <v>Juventud</v>
      </c>
    </row>
    <row r="3285" spans="16:38" ht="30">
      <c r="P3285" s="806" t="s">
        <v>842</v>
      </c>
      <c r="Q3285" s="807">
        <v>249</v>
      </c>
      <c r="R3285" s="807">
        <v>2</v>
      </c>
      <c r="S3285" s="759" t="str">
        <f t="shared" si="102"/>
        <v>Primera Infancia</v>
      </c>
      <c r="U3285" s="886"/>
      <c r="V3285" s="887"/>
      <c r="W3285" s="887"/>
      <c r="AI3285" s="806" t="s">
        <v>846</v>
      </c>
      <c r="AJ3285" s="807">
        <v>723</v>
      </c>
      <c r="AK3285" s="807">
        <v>22</v>
      </c>
      <c r="AL3285" s="759" t="str">
        <f t="shared" si="103"/>
        <v>Juventud</v>
      </c>
    </row>
    <row r="3286" spans="16:38" ht="30">
      <c r="P3286" s="806" t="s">
        <v>842</v>
      </c>
      <c r="Q3286" s="807">
        <v>230</v>
      </c>
      <c r="R3286" s="807">
        <v>3</v>
      </c>
      <c r="S3286" s="759" t="str">
        <f t="shared" si="102"/>
        <v>Primera Infancia</v>
      </c>
      <c r="U3286" s="886"/>
      <c r="V3286" s="887"/>
      <c r="W3286" s="887"/>
      <c r="AI3286" s="806" t="s">
        <v>846</v>
      </c>
      <c r="AJ3286" s="807">
        <v>617</v>
      </c>
      <c r="AK3286" s="807">
        <v>23</v>
      </c>
      <c r="AL3286" s="759" t="str">
        <f t="shared" si="103"/>
        <v>Juventud</v>
      </c>
    </row>
    <row r="3287" spans="16:38" ht="30">
      <c r="P3287" s="806" t="s">
        <v>842</v>
      </c>
      <c r="Q3287" s="807">
        <v>221</v>
      </c>
      <c r="R3287" s="807">
        <v>4</v>
      </c>
      <c r="S3287" s="759" t="str">
        <f t="shared" si="102"/>
        <v>Primera Infancia</v>
      </c>
      <c r="U3287" s="886"/>
      <c r="V3287" s="887"/>
      <c r="W3287" s="887"/>
      <c r="AI3287" s="806" t="s">
        <v>846</v>
      </c>
      <c r="AJ3287" s="807">
        <v>608</v>
      </c>
      <c r="AK3287" s="807">
        <v>24</v>
      </c>
      <c r="AL3287" s="759" t="str">
        <f t="shared" si="103"/>
        <v>Juventud</v>
      </c>
    </row>
    <row r="3288" spans="16:38" ht="30">
      <c r="P3288" s="806" t="s">
        <v>842</v>
      </c>
      <c r="Q3288" s="807">
        <v>232</v>
      </c>
      <c r="R3288" s="807">
        <v>5</v>
      </c>
      <c r="S3288" s="759" t="str">
        <f t="shared" si="102"/>
        <v>Primera Infancia</v>
      </c>
      <c r="U3288" s="886"/>
      <c r="V3288" s="887"/>
      <c r="W3288" s="887"/>
      <c r="AI3288" s="806" t="s">
        <v>846</v>
      </c>
      <c r="AJ3288" s="807">
        <v>602</v>
      </c>
      <c r="AK3288" s="807">
        <v>25</v>
      </c>
      <c r="AL3288" s="759" t="str">
        <f t="shared" si="103"/>
        <v>Juventud</v>
      </c>
    </row>
    <row r="3289" spans="16:38" ht="15">
      <c r="P3289" s="806" t="s">
        <v>842</v>
      </c>
      <c r="Q3289" s="807">
        <v>203</v>
      </c>
      <c r="R3289" s="807">
        <v>6</v>
      </c>
      <c r="S3289" s="759" t="str">
        <f t="shared" si="102"/>
        <v>Infancia</v>
      </c>
      <c r="U3289" s="886"/>
      <c r="V3289" s="887"/>
      <c r="W3289" s="887"/>
      <c r="AI3289" s="806" t="s">
        <v>846</v>
      </c>
      <c r="AJ3289" s="807">
        <v>572</v>
      </c>
      <c r="AK3289" s="807">
        <v>26</v>
      </c>
      <c r="AL3289" s="759" t="str">
        <f t="shared" si="103"/>
        <v>Juventud</v>
      </c>
    </row>
    <row r="3290" spans="16:38" ht="15">
      <c r="P3290" s="806" t="s">
        <v>842</v>
      </c>
      <c r="Q3290" s="807">
        <v>234</v>
      </c>
      <c r="R3290" s="807">
        <v>7</v>
      </c>
      <c r="S3290" s="759" t="str">
        <f t="shared" si="102"/>
        <v>Infancia</v>
      </c>
      <c r="U3290" s="886"/>
      <c r="V3290" s="887"/>
      <c r="W3290" s="887"/>
      <c r="AI3290" s="806" t="s">
        <v>846</v>
      </c>
      <c r="AJ3290" s="807">
        <v>657</v>
      </c>
      <c r="AK3290" s="807">
        <v>27</v>
      </c>
      <c r="AL3290" s="759" t="str">
        <f t="shared" si="103"/>
        <v>Juventud</v>
      </c>
    </row>
    <row r="3291" spans="16:38" ht="15">
      <c r="P3291" s="806" t="s">
        <v>842</v>
      </c>
      <c r="Q3291" s="807">
        <v>238</v>
      </c>
      <c r="R3291" s="807">
        <v>8</v>
      </c>
      <c r="S3291" s="759" t="str">
        <f t="shared" si="102"/>
        <v>Infancia</v>
      </c>
      <c r="U3291" s="886"/>
      <c r="V3291" s="887"/>
      <c r="W3291" s="887"/>
      <c r="AI3291" s="806" t="s">
        <v>846</v>
      </c>
      <c r="AJ3291" s="807">
        <v>621</v>
      </c>
      <c r="AK3291" s="807">
        <v>28</v>
      </c>
      <c r="AL3291" s="759" t="str">
        <f t="shared" si="103"/>
        <v>Juventud</v>
      </c>
    </row>
    <row r="3292" spans="16:38" ht="15">
      <c r="P3292" s="806" t="s">
        <v>842</v>
      </c>
      <c r="Q3292" s="807">
        <v>220</v>
      </c>
      <c r="R3292" s="807">
        <v>9</v>
      </c>
      <c r="S3292" s="759" t="str">
        <f t="shared" si="102"/>
        <v>Infancia</v>
      </c>
      <c r="U3292" s="886"/>
      <c r="V3292" s="887"/>
      <c r="W3292" s="887"/>
      <c r="AI3292" s="806" t="s">
        <v>846</v>
      </c>
      <c r="AJ3292" s="807">
        <v>578</v>
      </c>
      <c r="AK3292" s="807">
        <v>29</v>
      </c>
      <c r="AL3292" s="759" t="str">
        <f t="shared" si="103"/>
        <v>Adulto</v>
      </c>
    </row>
    <row r="3293" spans="16:38" ht="15">
      <c r="P3293" s="806" t="s">
        <v>842</v>
      </c>
      <c r="Q3293" s="807">
        <v>202</v>
      </c>
      <c r="R3293" s="807">
        <v>10</v>
      </c>
      <c r="S3293" s="759" t="str">
        <f t="shared" si="102"/>
        <v>Infancia</v>
      </c>
      <c r="U3293" s="886"/>
      <c r="V3293" s="887"/>
      <c r="W3293" s="887"/>
      <c r="AI3293" s="806" t="s">
        <v>846</v>
      </c>
      <c r="AJ3293" s="807">
        <v>621</v>
      </c>
      <c r="AK3293" s="807">
        <v>30</v>
      </c>
      <c r="AL3293" s="759" t="str">
        <f t="shared" si="103"/>
        <v>Adulto</v>
      </c>
    </row>
    <row r="3294" spans="16:38" ht="15">
      <c r="P3294" s="806" t="s">
        <v>842</v>
      </c>
      <c r="Q3294" s="807">
        <v>216</v>
      </c>
      <c r="R3294" s="807">
        <v>11</v>
      </c>
      <c r="S3294" s="759" t="str">
        <f t="shared" si="102"/>
        <v>Infancia</v>
      </c>
      <c r="U3294" s="886"/>
      <c r="V3294" s="887"/>
      <c r="W3294" s="887"/>
      <c r="AI3294" s="806" t="s">
        <v>846</v>
      </c>
      <c r="AJ3294" s="807">
        <v>609</v>
      </c>
      <c r="AK3294" s="807">
        <v>31</v>
      </c>
      <c r="AL3294" s="759" t="str">
        <f t="shared" si="103"/>
        <v>Adulto</v>
      </c>
    </row>
    <row r="3295" spans="16:38" ht="30">
      <c r="P3295" s="806" t="s">
        <v>842</v>
      </c>
      <c r="Q3295" s="807">
        <v>244</v>
      </c>
      <c r="R3295" s="807">
        <v>12</v>
      </c>
      <c r="S3295" s="759" t="str">
        <f t="shared" si="102"/>
        <v>Adolescente</v>
      </c>
      <c r="U3295" s="886"/>
      <c r="V3295" s="887"/>
      <c r="W3295" s="887"/>
      <c r="AI3295" s="806" t="s">
        <v>846</v>
      </c>
      <c r="AJ3295" s="807">
        <v>637</v>
      </c>
      <c r="AK3295" s="807">
        <v>32</v>
      </c>
      <c r="AL3295" s="759" t="str">
        <f t="shared" si="103"/>
        <v>Adulto</v>
      </c>
    </row>
    <row r="3296" spans="16:38" ht="30">
      <c r="P3296" s="806" t="s">
        <v>842</v>
      </c>
      <c r="Q3296" s="807">
        <v>221</v>
      </c>
      <c r="R3296" s="807">
        <v>13</v>
      </c>
      <c r="S3296" s="759" t="str">
        <f t="shared" si="102"/>
        <v>Adolescente</v>
      </c>
      <c r="U3296" s="886"/>
      <c r="V3296" s="887"/>
      <c r="W3296" s="887"/>
      <c r="AI3296" s="806" t="s">
        <v>846</v>
      </c>
      <c r="AJ3296" s="807">
        <v>615</v>
      </c>
      <c r="AK3296" s="807">
        <v>33</v>
      </c>
      <c r="AL3296" s="759" t="str">
        <f t="shared" si="103"/>
        <v>Adulto</v>
      </c>
    </row>
    <row r="3297" spans="16:38" ht="30">
      <c r="P3297" s="806" t="s">
        <v>842</v>
      </c>
      <c r="Q3297" s="807">
        <v>249</v>
      </c>
      <c r="R3297" s="807">
        <v>14</v>
      </c>
      <c r="S3297" s="759" t="str">
        <f t="shared" si="102"/>
        <v>Adolescente</v>
      </c>
      <c r="U3297" s="886"/>
      <c r="V3297" s="887"/>
      <c r="W3297" s="887"/>
      <c r="AI3297" s="806" t="s">
        <v>846</v>
      </c>
      <c r="AJ3297" s="807">
        <v>606</v>
      </c>
      <c r="AK3297" s="807">
        <v>34</v>
      </c>
      <c r="AL3297" s="759" t="str">
        <f t="shared" si="103"/>
        <v>Adulto</v>
      </c>
    </row>
    <row r="3298" spans="16:38" ht="30">
      <c r="P3298" s="806" t="s">
        <v>842</v>
      </c>
      <c r="Q3298" s="807">
        <v>283</v>
      </c>
      <c r="R3298" s="807">
        <v>15</v>
      </c>
      <c r="S3298" s="759" t="str">
        <f t="shared" si="102"/>
        <v>Adolescente</v>
      </c>
      <c r="U3298" s="886"/>
      <c r="V3298" s="887"/>
      <c r="W3298" s="887"/>
      <c r="AI3298" s="806" t="s">
        <v>846</v>
      </c>
      <c r="AJ3298" s="807">
        <v>597</v>
      </c>
      <c r="AK3298" s="807">
        <v>35</v>
      </c>
      <c r="AL3298" s="759" t="str">
        <f t="shared" si="103"/>
        <v>Adulto</v>
      </c>
    </row>
    <row r="3299" spans="16:38" ht="30">
      <c r="P3299" s="806" t="s">
        <v>842</v>
      </c>
      <c r="Q3299" s="807">
        <v>299</v>
      </c>
      <c r="R3299" s="807">
        <v>16</v>
      </c>
      <c r="S3299" s="759" t="str">
        <f t="shared" si="102"/>
        <v>Adolescente</v>
      </c>
      <c r="U3299" s="886"/>
      <c r="V3299" s="887"/>
      <c r="W3299" s="887"/>
      <c r="AI3299" s="806" t="s">
        <v>846</v>
      </c>
      <c r="AJ3299" s="807">
        <v>636</v>
      </c>
      <c r="AK3299" s="807">
        <v>36</v>
      </c>
      <c r="AL3299" s="759" t="str">
        <f t="shared" si="103"/>
        <v>Adulto</v>
      </c>
    </row>
    <row r="3300" spans="16:38" ht="30">
      <c r="P3300" s="806" t="s">
        <v>842</v>
      </c>
      <c r="Q3300" s="807">
        <v>263</v>
      </c>
      <c r="R3300" s="807">
        <v>17</v>
      </c>
      <c r="S3300" s="759" t="str">
        <f t="shared" si="102"/>
        <v>Adolescente</v>
      </c>
      <c r="U3300" s="886"/>
      <c r="V3300" s="887"/>
      <c r="W3300" s="887"/>
      <c r="AI3300" s="806" t="s">
        <v>846</v>
      </c>
      <c r="AJ3300" s="807">
        <v>551</v>
      </c>
      <c r="AK3300" s="807">
        <v>37</v>
      </c>
      <c r="AL3300" s="759" t="str">
        <f t="shared" si="103"/>
        <v>Adulto</v>
      </c>
    </row>
    <row r="3301" spans="16:38" ht="15">
      <c r="P3301" s="806" t="s">
        <v>842</v>
      </c>
      <c r="Q3301" s="807">
        <v>267</v>
      </c>
      <c r="R3301" s="807">
        <v>18</v>
      </c>
      <c r="S3301" s="759" t="str">
        <f t="shared" si="102"/>
        <v>Juventud</v>
      </c>
      <c r="U3301" s="886"/>
      <c r="V3301" s="887"/>
      <c r="W3301" s="887"/>
      <c r="AI3301" s="806" t="s">
        <v>846</v>
      </c>
      <c r="AJ3301" s="807">
        <v>512</v>
      </c>
      <c r="AK3301" s="807">
        <v>38</v>
      </c>
      <c r="AL3301" s="759" t="str">
        <f t="shared" si="103"/>
        <v>Adulto</v>
      </c>
    </row>
    <row r="3302" spans="16:38" ht="15">
      <c r="P3302" s="806" t="s">
        <v>842</v>
      </c>
      <c r="Q3302" s="807">
        <v>212</v>
      </c>
      <c r="R3302" s="807">
        <v>19</v>
      </c>
      <c r="S3302" s="759" t="str">
        <f t="shared" si="102"/>
        <v>Juventud</v>
      </c>
      <c r="U3302" s="886"/>
      <c r="V3302" s="887"/>
      <c r="W3302" s="887"/>
      <c r="AI3302" s="806" t="s">
        <v>846</v>
      </c>
      <c r="AJ3302" s="807">
        <v>592</v>
      </c>
      <c r="AK3302" s="807">
        <v>39</v>
      </c>
      <c r="AL3302" s="759" t="str">
        <f t="shared" si="103"/>
        <v>Adulto</v>
      </c>
    </row>
    <row r="3303" spans="16:38" ht="15">
      <c r="P3303" s="806" t="s">
        <v>842</v>
      </c>
      <c r="Q3303" s="807">
        <v>227</v>
      </c>
      <c r="R3303" s="807">
        <v>20</v>
      </c>
      <c r="S3303" s="759" t="str">
        <f t="shared" si="102"/>
        <v>Juventud</v>
      </c>
      <c r="U3303" s="886"/>
      <c r="V3303" s="887"/>
      <c r="W3303" s="887"/>
      <c r="AI3303" s="806" t="s">
        <v>846</v>
      </c>
      <c r="AJ3303" s="807">
        <v>567</v>
      </c>
      <c r="AK3303" s="807">
        <v>40</v>
      </c>
      <c r="AL3303" s="759" t="str">
        <f t="shared" si="103"/>
        <v>Adulto</v>
      </c>
    </row>
    <row r="3304" spans="16:38" ht="15">
      <c r="P3304" s="806" t="s">
        <v>842</v>
      </c>
      <c r="Q3304" s="807">
        <v>268</v>
      </c>
      <c r="R3304" s="807">
        <v>21</v>
      </c>
      <c r="S3304" s="759" t="str">
        <f t="shared" si="102"/>
        <v>Juventud</v>
      </c>
      <c r="U3304" s="886"/>
      <c r="V3304" s="887"/>
      <c r="W3304" s="887"/>
      <c r="AI3304" s="806" t="s">
        <v>846</v>
      </c>
      <c r="AJ3304" s="807">
        <v>534</v>
      </c>
      <c r="AK3304" s="807">
        <v>41</v>
      </c>
      <c r="AL3304" s="759" t="str">
        <f t="shared" si="103"/>
        <v>Adulto</v>
      </c>
    </row>
    <row r="3305" spans="16:38" ht="15">
      <c r="P3305" s="806" t="s">
        <v>842</v>
      </c>
      <c r="Q3305" s="807">
        <v>244</v>
      </c>
      <c r="R3305" s="807">
        <v>22</v>
      </c>
      <c r="S3305" s="759" t="str">
        <f t="shared" si="102"/>
        <v>Juventud</v>
      </c>
      <c r="U3305" s="886"/>
      <c r="V3305" s="887"/>
      <c r="W3305" s="887"/>
      <c r="AI3305" s="806" t="s">
        <v>846</v>
      </c>
      <c r="AJ3305" s="807">
        <v>526</v>
      </c>
      <c r="AK3305" s="807">
        <v>42</v>
      </c>
      <c r="AL3305" s="759" t="str">
        <f t="shared" si="103"/>
        <v>Adulto</v>
      </c>
    </row>
    <row r="3306" spans="16:38" ht="15">
      <c r="P3306" s="806" t="s">
        <v>842</v>
      </c>
      <c r="Q3306" s="807">
        <v>236</v>
      </c>
      <c r="R3306" s="807">
        <v>23</v>
      </c>
      <c r="S3306" s="759" t="str">
        <f t="shared" si="102"/>
        <v>Juventud</v>
      </c>
      <c r="U3306" s="886"/>
      <c r="V3306" s="887"/>
      <c r="W3306" s="887"/>
      <c r="AI3306" s="806" t="s">
        <v>846</v>
      </c>
      <c r="AJ3306" s="807">
        <v>511</v>
      </c>
      <c r="AK3306" s="807">
        <v>43</v>
      </c>
      <c r="AL3306" s="759" t="str">
        <f t="shared" si="103"/>
        <v>Adulto</v>
      </c>
    </row>
    <row r="3307" spans="16:38" ht="15">
      <c r="P3307" s="806" t="s">
        <v>842</v>
      </c>
      <c r="Q3307" s="807">
        <v>210</v>
      </c>
      <c r="R3307" s="807">
        <v>24</v>
      </c>
      <c r="S3307" s="759" t="str">
        <f t="shared" si="102"/>
        <v>Juventud</v>
      </c>
      <c r="U3307" s="886"/>
      <c r="V3307" s="887"/>
      <c r="W3307" s="887"/>
      <c r="AI3307" s="806" t="s">
        <v>846</v>
      </c>
      <c r="AJ3307" s="807">
        <v>465</v>
      </c>
      <c r="AK3307" s="807">
        <v>44</v>
      </c>
      <c r="AL3307" s="759" t="str">
        <f t="shared" si="103"/>
        <v>Adulto</v>
      </c>
    </row>
    <row r="3308" spans="16:38" ht="15">
      <c r="P3308" s="806" t="s">
        <v>842</v>
      </c>
      <c r="Q3308" s="807">
        <v>261</v>
      </c>
      <c r="R3308" s="807">
        <v>25</v>
      </c>
      <c r="S3308" s="759" t="str">
        <f t="shared" si="102"/>
        <v>Juventud</v>
      </c>
      <c r="U3308" s="886"/>
      <c r="V3308" s="887"/>
      <c r="W3308" s="887"/>
      <c r="AI3308" s="806" t="s">
        <v>846</v>
      </c>
      <c r="AJ3308" s="807">
        <v>437</v>
      </c>
      <c r="AK3308" s="807">
        <v>45</v>
      </c>
      <c r="AL3308" s="759" t="str">
        <f t="shared" si="103"/>
        <v>Adulto</v>
      </c>
    </row>
    <row r="3309" spans="16:38" ht="15">
      <c r="P3309" s="806" t="s">
        <v>842</v>
      </c>
      <c r="Q3309" s="807">
        <v>284</v>
      </c>
      <c r="R3309" s="807">
        <v>26</v>
      </c>
      <c r="S3309" s="759" t="str">
        <f t="shared" si="102"/>
        <v>Juventud</v>
      </c>
      <c r="U3309" s="886"/>
      <c r="V3309" s="887"/>
      <c r="W3309" s="887"/>
      <c r="AI3309" s="806" t="s">
        <v>846</v>
      </c>
      <c r="AJ3309" s="807">
        <v>432</v>
      </c>
      <c r="AK3309" s="807">
        <v>46</v>
      </c>
      <c r="AL3309" s="759" t="str">
        <f t="shared" si="103"/>
        <v>Adulto</v>
      </c>
    </row>
    <row r="3310" spans="16:38" ht="15">
      <c r="P3310" s="806" t="s">
        <v>842</v>
      </c>
      <c r="Q3310" s="807">
        <v>287</v>
      </c>
      <c r="R3310" s="807">
        <v>27</v>
      </c>
      <c r="S3310" s="759" t="str">
        <f t="shared" si="102"/>
        <v>Juventud</v>
      </c>
      <c r="U3310" s="886"/>
      <c r="V3310" s="887"/>
      <c r="W3310" s="887"/>
      <c r="AI3310" s="806" t="s">
        <v>846</v>
      </c>
      <c r="AJ3310" s="807">
        <v>394</v>
      </c>
      <c r="AK3310" s="807">
        <v>47</v>
      </c>
      <c r="AL3310" s="759" t="str">
        <f t="shared" si="103"/>
        <v>Adulto</v>
      </c>
    </row>
    <row r="3311" spans="16:38" ht="15">
      <c r="P3311" s="806" t="s">
        <v>842</v>
      </c>
      <c r="Q3311" s="807">
        <v>241</v>
      </c>
      <c r="R3311" s="807">
        <v>28</v>
      </c>
      <c r="S3311" s="759" t="str">
        <f t="shared" si="102"/>
        <v>Juventud</v>
      </c>
      <c r="U3311" s="886"/>
      <c r="V3311" s="887"/>
      <c r="W3311" s="887"/>
      <c r="AI3311" s="806" t="s">
        <v>846</v>
      </c>
      <c r="AJ3311" s="807">
        <v>341</v>
      </c>
      <c r="AK3311" s="807">
        <v>48</v>
      </c>
      <c r="AL3311" s="759" t="str">
        <f t="shared" si="103"/>
        <v>Adulto</v>
      </c>
    </row>
    <row r="3312" spans="16:38" ht="15">
      <c r="P3312" s="806" t="s">
        <v>842</v>
      </c>
      <c r="Q3312" s="807">
        <v>252</v>
      </c>
      <c r="R3312" s="807">
        <v>29</v>
      </c>
      <c r="S3312" s="759" t="str">
        <f t="shared" si="102"/>
        <v>Adulto</v>
      </c>
      <c r="U3312" s="886"/>
      <c r="V3312" s="887"/>
      <c r="W3312" s="887"/>
      <c r="AI3312" s="806" t="s">
        <v>846</v>
      </c>
      <c r="AJ3312" s="807">
        <v>391</v>
      </c>
      <c r="AK3312" s="807">
        <v>49</v>
      </c>
      <c r="AL3312" s="759" t="str">
        <f t="shared" si="103"/>
        <v>Adulto</v>
      </c>
    </row>
    <row r="3313" spans="16:38" ht="15">
      <c r="P3313" s="806" t="s">
        <v>842</v>
      </c>
      <c r="Q3313" s="807">
        <v>246</v>
      </c>
      <c r="R3313" s="807">
        <v>30</v>
      </c>
      <c r="S3313" s="759" t="str">
        <f t="shared" si="102"/>
        <v>Adulto</v>
      </c>
      <c r="U3313" s="886"/>
      <c r="V3313" s="887"/>
      <c r="W3313" s="887"/>
      <c r="AI3313" s="806" t="s">
        <v>846</v>
      </c>
      <c r="AJ3313" s="807">
        <v>366</v>
      </c>
      <c r="AK3313" s="807">
        <v>50</v>
      </c>
      <c r="AL3313" s="759" t="str">
        <f t="shared" si="103"/>
        <v>Adulto</v>
      </c>
    </row>
    <row r="3314" spans="16:38" ht="15">
      <c r="P3314" s="806" t="s">
        <v>842</v>
      </c>
      <c r="Q3314" s="807">
        <v>206</v>
      </c>
      <c r="R3314" s="807">
        <v>31</v>
      </c>
      <c r="S3314" s="759" t="str">
        <f t="shared" si="102"/>
        <v>Adulto</v>
      </c>
      <c r="U3314" s="886"/>
      <c r="V3314" s="887"/>
      <c r="W3314" s="887"/>
      <c r="AI3314" s="806" t="s">
        <v>846</v>
      </c>
      <c r="AJ3314" s="807">
        <v>385</v>
      </c>
      <c r="AK3314" s="807">
        <v>51</v>
      </c>
      <c r="AL3314" s="759" t="str">
        <f t="shared" si="103"/>
        <v>Adulto</v>
      </c>
    </row>
    <row r="3315" spans="16:38" ht="15">
      <c r="P3315" s="806" t="s">
        <v>842</v>
      </c>
      <c r="Q3315" s="807">
        <v>231</v>
      </c>
      <c r="R3315" s="807">
        <v>32</v>
      </c>
      <c r="S3315" s="759" t="str">
        <f t="shared" si="102"/>
        <v>Adulto</v>
      </c>
      <c r="U3315" s="886"/>
      <c r="V3315" s="887"/>
      <c r="W3315" s="887"/>
      <c r="AI3315" s="806" t="s">
        <v>846</v>
      </c>
      <c r="AJ3315" s="807">
        <v>367</v>
      </c>
      <c r="AK3315" s="807">
        <v>52</v>
      </c>
      <c r="AL3315" s="759" t="str">
        <f t="shared" si="103"/>
        <v>Adulto</v>
      </c>
    </row>
    <row r="3316" spans="16:38" ht="15">
      <c r="P3316" s="806" t="s">
        <v>842</v>
      </c>
      <c r="Q3316" s="807">
        <v>222</v>
      </c>
      <c r="R3316" s="807">
        <v>33</v>
      </c>
      <c r="S3316" s="759" t="str">
        <f t="shared" si="102"/>
        <v>Adulto</v>
      </c>
      <c r="U3316" s="886"/>
      <c r="V3316" s="887"/>
      <c r="W3316" s="887"/>
      <c r="AI3316" s="806" t="s">
        <v>846</v>
      </c>
      <c r="AJ3316" s="807">
        <v>349</v>
      </c>
      <c r="AK3316" s="807">
        <v>53</v>
      </c>
      <c r="AL3316" s="759" t="str">
        <f t="shared" si="103"/>
        <v>Adulto</v>
      </c>
    </row>
    <row r="3317" spans="16:38" ht="15">
      <c r="P3317" s="806" t="s">
        <v>842</v>
      </c>
      <c r="Q3317" s="807">
        <v>213</v>
      </c>
      <c r="R3317" s="807">
        <v>34</v>
      </c>
      <c r="S3317" s="759" t="str">
        <f t="shared" si="102"/>
        <v>Adulto</v>
      </c>
      <c r="U3317" s="886"/>
      <c r="V3317" s="887"/>
      <c r="W3317" s="887"/>
      <c r="AI3317" s="806" t="s">
        <v>846</v>
      </c>
      <c r="AJ3317" s="807">
        <v>329</v>
      </c>
      <c r="AK3317" s="807">
        <v>54</v>
      </c>
      <c r="AL3317" s="759" t="str">
        <f t="shared" si="103"/>
        <v>Adulto</v>
      </c>
    </row>
    <row r="3318" spans="16:38" ht="15">
      <c r="P3318" s="806" t="s">
        <v>842</v>
      </c>
      <c r="Q3318" s="807">
        <v>216</v>
      </c>
      <c r="R3318" s="807">
        <v>35</v>
      </c>
      <c r="S3318" s="759" t="str">
        <f t="shared" si="102"/>
        <v>Adulto</v>
      </c>
      <c r="U3318" s="886"/>
      <c r="V3318" s="887"/>
      <c r="W3318" s="887"/>
      <c r="AI3318" s="806" t="s">
        <v>846</v>
      </c>
      <c r="AJ3318" s="807">
        <v>315</v>
      </c>
      <c r="AK3318" s="807">
        <v>55</v>
      </c>
      <c r="AL3318" s="759" t="str">
        <f t="shared" si="103"/>
        <v>Adulto</v>
      </c>
    </row>
    <row r="3319" spans="16:38" ht="15">
      <c r="P3319" s="806" t="s">
        <v>842</v>
      </c>
      <c r="Q3319" s="807">
        <v>211</v>
      </c>
      <c r="R3319" s="807">
        <v>36</v>
      </c>
      <c r="S3319" s="759" t="str">
        <f t="shared" si="102"/>
        <v>Adulto</v>
      </c>
      <c r="U3319" s="886"/>
      <c r="V3319" s="887"/>
      <c r="W3319" s="887"/>
      <c r="AI3319" s="806" t="s">
        <v>846</v>
      </c>
      <c r="AJ3319" s="807">
        <v>311</v>
      </c>
      <c r="AK3319" s="807">
        <v>56</v>
      </c>
      <c r="AL3319" s="759" t="str">
        <f t="shared" si="103"/>
        <v>Adulto</v>
      </c>
    </row>
    <row r="3320" spans="16:38" ht="15">
      <c r="P3320" s="806" t="s">
        <v>842</v>
      </c>
      <c r="Q3320" s="807">
        <v>173</v>
      </c>
      <c r="R3320" s="807">
        <v>37</v>
      </c>
      <c r="S3320" s="759" t="str">
        <f t="shared" si="102"/>
        <v>Adulto</v>
      </c>
      <c r="U3320" s="886"/>
      <c r="V3320" s="887"/>
      <c r="W3320" s="887"/>
      <c r="AI3320" s="806" t="s">
        <v>846</v>
      </c>
      <c r="AJ3320" s="807">
        <v>288</v>
      </c>
      <c r="AK3320" s="807">
        <v>57</v>
      </c>
      <c r="AL3320" s="759" t="str">
        <f t="shared" si="103"/>
        <v>Adulto</v>
      </c>
    </row>
    <row r="3321" spans="16:38" ht="15">
      <c r="P3321" s="806" t="s">
        <v>842</v>
      </c>
      <c r="Q3321" s="807">
        <v>181</v>
      </c>
      <c r="R3321" s="807">
        <v>38</v>
      </c>
      <c r="S3321" s="759" t="str">
        <f t="shared" si="102"/>
        <v>Adulto</v>
      </c>
      <c r="U3321" s="886"/>
      <c r="V3321" s="887"/>
      <c r="W3321" s="887"/>
      <c r="AI3321" s="806" t="s">
        <v>846</v>
      </c>
      <c r="AJ3321" s="807">
        <v>232</v>
      </c>
      <c r="AK3321" s="807">
        <v>58</v>
      </c>
      <c r="AL3321" s="759" t="str">
        <f t="shared" si="103"/>
        <v>Adulto</v>
      </c>
    </row>
    <row r="3322" spans="16:38" ht="15">
      <c r="P3322" s="806" t="s">
        <v>842</v>
      </c>
      <c r="Q3322" s="807">
        <v>186</v>
      </c>
      <c r="R3322" s="807">
        <v>39</v>
      </c>
      <c r="S3322" s="759" t="str">
        <f t="shared" si="102"/>
        <v>Adulto</v>
      </c>
      <c r="U3322" s="886"/>
      <c r="V3322" s="887"/>
      <c r="W3322" s="887"/>
      <c r="AI3322" s="806" t="s">
        <v>846</v>
      </c>
      <c r="AJ3322" s="807">
        <v>270</v>
      </c>
      <c r="AK3322" s="807">
        <v>59</v>
      </c>
      <c r="AL3322" s="759" t="str">
        <f t="shared" si="103"/>
        <v>Adulto</v>
      </c>
    </row>
    <row r="3323" spans="16:38" ht="15">
      <c r="P3323" s="806" t="s">
        <v>842</v>
      </c>
      <c r="Q3323" s="807">
        <v>203</v>
      </c>
      <c r="R3323" s="807">
        <v>40</v>
      </c>
      <c r="S3323" s="759" t="str">
        <f t="shared" si="102"/>
        <v>Adulto</v>
      </c>
      <c r="U3323" s="886"/>
      <c r="V3323" s="887"/>
      <c r="W3323" s="887"/>
      <c r="AI3323" s="806" t="s">
        <v>846</v>
      </c>
      <c r="AJ3323" s="807">
        <v>230</v>
      </c>
      <c r="AK3323" s="807">
        <v>60</v>
      </c>
      <c r="AL3323" s="759" t="str">
        <f t="shared" si="103"/>
        <v>Vejez</v>
      </c>
    </row>
    <row r="3324" spans="16:38" ht="15">
      <c r="P3324" s="806" t="s">
        <v>842</v>
      </c>
      <c r="Q3324" s="807">
        <v>233</v>
      </c>
      <c r="R3324" s="807">
        <v>41</v>
      </c>
      <c r="S3324" s="759" t="str">
        <f t="shared" si="102"/>
        <v>Adulto</v>
      </c>
      <c r="U3324" s="886"/>
      <c r="V3324" s="887"/>
      <c r="W3324" s="887"/>
      <c r="AI3324" s="806" t="s">
        <v>846</v>
      </c>
      <c r="AJ3324" s="807">
        <v>226</v>
      </c>
      <c r="AK3324" s="807">
        <v>61</v>
      </c>
      <c r="AL3324" s="759" t="str">
        <f t="shared" si="103"/>
        <v>Vejez</v>
      </c>
    </row>
    <row r="3325" spans="16:38" ht="15">
      <c r="P3325" s="806" t="s">
        <v>842</v>
      </c>
      <c r="Q3325" s="807">
        <v>220</v>
      </c>
      <c r="R3325" s="807">
        <v>42</v>
      </c>
      <c r="S3325" s="759" t="str">
        <f t="shared" si="102"/>
        <v>Adulto</v>
      </c>
      <c r="U3325" s="886"/>
      <c r="V3325" s="887"/>
      <c r="W3325" s="887"/>
      <c r="AI3325" s="806" t="s">
        <v>846</v>
      </c>
      <c r="AJ3325" s="807">
        <v>195</v>
      </c>
      <c r="AK3325" s="807">
        <v>62</v>
      </c>
      <c r="AL3325" s="759" t="str">
        <f t="shared" si="103"/>
        <v>Vejez</v>
      </c>
    </row>
    <row r="3326" spans="16:38" ht="15">
      <c r="P3326" s="806" t="s">
        <v>842</v>
      </c>
      <c r="Q3326" s="807">
        <v>202</v>
      </c>
      <c r="R3326" s="807">
        <v>43</v>
      </c>
      <c r="S3326" s="759" t="str">
        <f t="shared" si="102"/>
        <v>Adulto</v>
      </c>
      <c r="U3326" s="886"/>
      <c r="V3326" s="887"/>
      <c r="W3326" s="887"/>
      <c r="AI3326" s="806" t="s">
        <v>846</v>
      </c>
      <c r="AJ3326" s="807">
        <v>153</v>
      </c>
      <c r="AK3326" s="807">
        <v>63</v>
      </c>
      <c r="AL3326" s="759" t="str">
        <f t="shared" si="103"/>
        <v>Vejez</v>
      </c>
    </row>
    <row r="3327" spans="16:38" ht="15">
      <c r="P3327" s="806" t="s">
        <v>842</v>
      </c>
      <c r="Q3327" s="807">
        <v>193</v>
      </c>
      <c r="R3327" s="807">
        <v>44</v>
      </c>
      <c r="S3327" s="759" t="str">
        <f t="shared" si="102"/>
        <v>Adulto</v>
      </c>
      <c r="U3327" s="886"/>
      <c r="V3327" s="887"/>
      <c r="W3327" s="887"/>
      <c r="AI3327" s="806" t="s">
        <v>846</v>
      </c>
      <c r="AJ3327" s="807">
        <v>172</v>
      </c>
      <c r="AK3327" s="807">
        <v>64</v>
      </c>
      <c r="AL3327" s="759" t="str">
        <f t="shared" si="103"/>
        <v>Vejez</v>
      </c>
    </row>
    <row r="3328" spans="16:38" ht="15">
      <c r="P3328" s="806" t="s">
        <v>842</v>
      </c>
      <c r="Q3328" s="807">
        <v>204</v>
      </c>
      <c r="R3328" s="807">
        <v>45</v>
      </c>
      <c r="S3328" s="759" t="str">
        <f t="shared" si="102"/>
        <v>Adulto</v>
      </c>
      <c r="U3328" s="886"/>
      <c r="V3328" s="887"/>
      <c r="W3328" s="887"/>
      <c r="AI3328" s="806" t="s">
        <v>846</v>
      </c>
      <c r="AJ3328" s="807">
        <v>135</v>
      </c>
      <c r="AK3328" s="807">
        <v>65</v>
      </c>
      <c r="AL3328" s="759" t="str">
        <f t="shared" si="103"/>
        <v>Vejez</v>
      </c>
    </row>
    <row r="3329" spans="16:38" ht="15">
      <c r="P3329" s="806" t="s">
        <v>842</v>
      </c>
      <c r="Q3329" s="807">
        <v>179</v>
      </c>
      <c r="R3329" s="807">
        <v>46</v>
      </c>
      <c r="S3329" s="759" t="str">
        <f t="shared" si="102"/>
        <v>Adulto</v>
      </c>
      <c r="U3329" s="886"/>
      <c r="V3329" s="887"/>
      <c r="W3329" s="887"/>
      <c r="AI3329" s="806" t="s">
        <v>846</v>
      </c>
      <c r="AJ3329" s="807">
        <v>116</v>
      </c>
      <c r="AK3329" s="807">
        <v>66</v>
      </c>
      <c r="AL3329" s="759" t="str">
        <f t="shared" si="103"/>
        <v>Vejez</v>
      </c>
    </row>
    <row r="3330" spans="16:38" ht="15">
      <c r="P3330" s="806" t="s">
        <v>842</v>
      </c>
      <c r="Q3330" s="807">
        <v>173</v>
      </c>
      <c r="R3330" s="807">
        <v>47</v>
      </c>
      <c r="S3330" s="759" t="str">
        <f t="shared" si="102"/>
        <v>Adulto</v>
      </c>
      <c r="U3330" s="886"/>
      <c r="V3330" s="887"/>
      <c r="W3330" s="887"/>
      <c r="AI3330" s="806" t="s">
        <v>846</v>
      </c>
      <c r="AJ3330" s="807">
        <v>110</v>
      </c>
      <c r="AK3330" s="807">
        <v>67</v>
      </c>
      <c r="AL3330" s="759" t="str">
        <f t="shared" si="103"/>
        <v>Vejez</v>
      </c>
    </row>
    <row r="3331" spans="16:38" ht="15">
      <c r="P3331" s="806" t="s">
        <v>842</v>
      </c>
      <c r="Q3331" s="807">
        <v>185</v>
      </c>
      <c r="R3331" s="807">
        <v>48</v>
      </c>
      <c r="S3331" s="759" t="str">
        <f t="shared" ref="S3331:S3394" si="104">IF(P3331=0,"",IF(AND(R3331&gt;=0,R3331&lt;=5),"Primera Infancia",IF(AND(R3331&gt;=6,R3331&lt;=11),"Infancia",IF(AND(R3331&gt;=12,R3331&lt;=17),"Adolescente",IF(AND(R3331&gt;=18,R3331&lt;=28),"Juventud",IF(AND(R3331&gt;=29,R3331&lt;=59),"Adulto","Vejez"))))))</f>
        <v>Adulto</v>
      </c>
      <c r="U3331" s="886"/>
      <c r="V3331" s="887"/>
      <c r="W3331" s="887"/>
      <c r="AI3331" s="806" t="s">
        <v>846</v>
      </c>
      <c r="AJ3331" s="807">
        <v>103</v>
      </c>
      <c r="AK3331" s="807">
        <v>68</v>
      </c>
      <c r="AL3331" s="759" t="str">
        <f t="shared" ref="AL3331:AL3394" si="105">IF(AI3331=0,"",IF(AND(AK3331&gt;=0,AK3331&lt;=5),"Primera Infancia",IF(AND(AK3331&gt;=6,AK3331&lt;=11),"Infancia",IF(AND(AK3331&gt;=12,AK3331&lt;=17),"Adolescente",IF(AND(AK3331&gt;=18,AK3331&lt;=28),"Juventud",IF(AND(AK3331&gt;=29,AK3331&lt;=59),"Adulto","Vejez"))))))</f>
        <v>Vejez</v>
      </c>
    </row>
    <row r="3332" spans="16:38" ht="15">
      <c r="P3332" s="806" t="s">
        <v>842</v>
      </c>
      <c r="Q3332" s="807">
        <v>187</v>
      </c>
      <c r="R3332" s="807">
        <v>49</v>
      </c>
      <c r="S3332" s="759" t="str">
        <f t="shared" si="104"/>
        <v>Adulto</v>
      </c>
      <c r="U3332" s="886"/>
      <c r="V3332" s="887"/>
      <c r="W3332" s="887"/>
      <c r="AI3332" s="806" t="s">
        <v>846</v>
      </c>
      <c r="AJ3332" s="807">
        <v>103</v>
      </c>
      <c r="AK3332" s="807">
        <v>69</v>
      </c>
      <c r="AL3332" s="759" t="str">
        <f t="shared" si="105"/>
        <v>Vejez</v>
      </c>
    </row>
    <row r="3333" spans="16:38" ht="15">
      <c r="P3333" s="806" t="s">
        <v>842</v>
      </c>
      <c r="Q3333" s="807">
        <v>206</v>
      </c>
      <c r="R3333" s="807">
        <v>50</v>
      </c>
      <c r="S3333" s="759" t="str">
        <f t="shared" si="104"/>
        <v>Adulto</v>
      </c>
      <c r="U3333" s="886"/>
      <c r="V3333" s="887"/>
      <c r="W3333" s="887"/>
      <c r="AI3333" s="806" t="s">
        <v>846</v>
      </c>
      <c r="AJ3333" s="807">
        <v>78</v>
      </c>
      <c r="AK3333" s="807">
        <v>70</v>
      </c>
      <c r="AL3333" s="759" t="str">
        <f t="shared" si="105"/>
        <v>Vejez</v>
      </c>
    </row>
    <row r="3334" spans="16:38" ht="15">
      <c r="P3334" s="806" t="s">
        <v>842</v>
      </c>
      <c r="Q3334" s="807">
        <v>188</v>
      </c>
      <c r="R3334" s="807">
        <v>51</v>
      </c>
      <c r="S3334" s="759" t="str">
        <f t="shared" si="104"/>
        <v>Adulto</v>
      </c>
      <c r="U3334" s="886"/>
      <c r="V3334" s="887"/>
      <c r="W3334" s="887"/>
      <c r="AI3334" s="806" t="s">
        <v>846</v>
      </c>
      <c r="AJ3334" s="807">
        <v>69</v>
      </c>
      <c r="AK3334" s="807">
        <v>71</v>
      </c>
      <c r="AL3334" s="759" t="str">
        <f t="shared" si="105"/>
        <v>Vejez</v>
      </c>
    </row>
    <row r="3335" spans="16:38" ht="15">
      <c r="P3335" s="806" t="s">
        <v>842</v>
      </c>
      <c r="Q3335" s="807">
        <v>168</v>
      </c>
      <c r="R3335" s="807">
        <v>52</v>
      </c>
      <c r="S3335" s="759" t="str">
        <f t="shared" si="104"/>
        <v>Adulto</v>
      </c>
      <c r="U3335" s="886"/>
      <c r="V3335" s="887"/>
      <c r="W3335" s="887"/>
      <c r="AI3335" s="806" t="s">
        <v>846</v>
      </c>
      <c r="AJ3335" s="807">
        <v>70</v>
      </c>
      <c r="AK3335" s="807">
        <v>72</v>
      </c>
      <c r="AL3335" s="759" t="str">
        <f t="shared" si="105"/>
        <v>Vejez</v>
      </c>
    </row>
    <row r="3336" spans="16:38" ht="15">
      <c r="P3336" s="806" t="s">
        <v>842</v>
      </c>
      <c r="Q3336" s="807">
        <v>165</v>
      </c>
      <c r="R3336" s="807">
        <v>53</v>
      </c>
      <c r="S3336" s="759" t="str">
        <f t="shared" si="104"/>
        <v>Adulto</v>
      </c>
      <c r="U3336" s="886"/>
      <c r="V3336" s="887"/>
      <c r="W3336" s="887"/>
      <c r="AI3336" s="806" t="s">
        <v>846</v>
      </c>
      <c r="AJ3336" s="807">
        <v>66</v>
      </c>
      <c r="AK3336" s="807">
        <v>73</v>
      </c>
      <c r="AL3336" s="759" t="str">
        <f t="shared" si="105"/>
        <v>Vejez</v>
      </c>
    </row>
    <row r="3337" spans="16:38" ht="15">
      <c r="P3337" s="806" t="s">
        <v>842</v>
      </c>
      <c r="Q3337" s="807">
        <v>187</v>
      </c>
      <c r="R3337" s="807">
        <v>54</v>
      </c>
      <c r="S3337" s="759" t="str">
        <f t="shared" si="104"/>
        <v>Adulto</v>
      </c>
      <c r="U3337" s="886"/>
      <c r="V3337" s="887"/>
      <c r="W3337" s="887"/>
      <c r="AI3337" s="806" t="s">
        <v>846</v>
      </c>
      <c r="AJ3337" s="807">
        <v>54</v>
      </c>
      <c r="AK3337" s="807">
        <v>74</v>
      </c>
      <c r="AL3337" s="759" t="str">
        <f t="shared" si="105"/>
        <v>Vejez</v>
      </c>
    </row>
    <row r="3338" spans="16:38" ht="15">
      <c r="P3338" s="806" t="s">
        <v>842</v>
      </c>
      <c r="Q3338" s="807">
        <v>189</v>
      </c>
      <c r="R3338" s="807">
        <v>55</v>
      </c>
      <c r="S3338" s="759" t="str">
        <f t="shared" si="104"/>
        <v>Adulto</v>
      </c>
      <c r="U3338" s="886"/>
      <c r="V3338" s="887"/>
      <c r="W3338" s="887"/>
      <c r="AI3338" s="806" t="s">
        <v>846</v>
      </c>
      <c r="AJ3338" s="807">
        <v>36</v>
      </c>
      <c r="AK3338" s="807">
        <v>75</v>
      </c>
      <c r="AL3338" s="759" t="str">
        <f t="shared" si="105"/>
        <v>Vejez</v>
      </c>
    </row>
    <row r="3339" spans="16:38" ht="15">
      <c r="P3339" s="806" t="s">
        <v>842</v>
      </c>
      <c r="Q3339" s="807">
        <v>181</v>
      </c>
      <c r="R3339" s="807">
        <v>56</v>
      </c>
      <c r="S3339" s="759" t="str">
        <f t="shared" si="104"/>
        <v>Adulto</v>
      </c>
      <c r="U3339" s="886"/>
      <c r="V3339" s="887"/>
      <c r="W3339" s="887"/>
      <c r="AI3339" s="806" t="s">
        <v>846</v>
      </c>
      <c r="AJ3339" s="807">
        <v>35</v>
      </c>
      <c r="AK3339" s="807">
        <v>76</v>
      </c>
      <c r="AL3339" s="759" t="str">
        <f t="shared" si="105"/>
        <v>Vejez</v>
      </c>
    </row>
    <row r="3340" spans="16:38" ht="15">
      <c r="P3340" s="806" t="s">
        <v>842</v>
      </c>
      <c r="Q3340" s="807">
        <v>173</v>
      </c>
      <c r="R3340" s="807">
        <v>57</v>
      </c>
      <c r="S3340" s="759" t="str">
        <f t="shared" si="104"/>
        <v>Adulto</v>
      </c>
      <c r="U3340" s="886"/>
      <c r="V3340" s="887"/>
      <c r="W3340" s="887"/>
      <c r="AI3340" s="806" t="s">
        <v>846</v>
      </c>
      <c r="AJ3340" s="807">
        <v>29</v>
      </c>
      <c r="AK3340" s="807">
        <v>77</v>
      </c>
      <c r="AL3340" s="759" t="str">
        <f t="shared" si="105"/>
        <v>Vejez</v>
      </c>
    </row>
    <row r="3341" spans="16:38" ht="15">
      <c r="P3341" s="806" t="s">
        <v>842</v>
      </c>
      <c r="Q3341" s="807">
        <v>184</v>
      </c>
      <c r="R3341" s="807">
        <v>58</v>
      </c>
      <c r="S3341" s="759" t="str">
        <f t="shared" si="104"/>
        <v>Adulto</v>
      </c>
      <c r="U3341" s="886"/>
      <c r="V3341" s="887"/>
      <c r="W3341" s="887"/>
      <c r="AI3341" s="806" t="s">
        <v>846</v>
      </c>
      <c r="AJ3341" s="807">
        <v>37</v>
      </c>
      <c r="AK3341" s="807">
        <v>78</v>
      </c>
      <c r="AL3341" s="759" t="str">
        <f t="shared" si="105"/>
        <v>Vejez</v>
      </c>
    </row>
    <row r="3342" spans="16:38" ht="15">
      <c r="P3342" s="806" t="s">
        <v>842</v>
      </c>
      <c r="Q3342" s="807">
        <v>192</v>
      </c>
      <c r="R3342" s="807">
        <v>59</v>
      </c>
      <c r="S3342" s="759" t="str">
        <f t="shared" si="104"/>
        <v>Adulto</v>
      </c>
      <c r="U3342" s="886"/>
      <c r="V3342" s="887"/>
      <c r="W3342" s="887"/>
      <c r="AI3342" s="806" t="s">
        <v>846</v>
      </c>
      <c r="AJ3342" s="807">
        <v>28</v>
      </c>
      <c r="AK3342" s="807">
        <v>79</v>
      </c>
      <c r="AL3342" s="759" t="str">
        <f t="shared" si="105"/>
        <v>Vejez</v>
      </c>
    </row>
    <row r="3343" spans="16:38" ht="15">
      <c r="P3343" s="806" t="s">
        <v>842</v>
      </c>
      <c r="Q3343" s="807">
        <v>174</v>
      </c>
      <c r="R3343" s="807">
        <v>60</v>
      </c>
      <c r="S3343" s="759" t="str">
        <f t="shared" si="104"/>
        <v>Vejez</v>
      </c>
      <c r="U3343" s="886"/>
      <c r="V3343" s="887"/>
      <c r="W3343" s="887"/>
      <c r="AI3343" s="806" t="s">
        <v>846</v>
      </c>
      <c r="AJ3343" s="807">
        <v>26</v>
      </c>
      <c r="AK3343" s="807">
        <v>80</v>
      </c>
      <c r="AL3343" s="759" t="str">
        <f t="shared" si="105"/>
        <v>Vejez</v>
      </c>
    </row>
    <row r="3344" spans="16:38" ht="15">
      <c r="P3344" s="806" t="s">
        <v>842</v>
      </c>
      <c r="Q3344" s="807">
        <v>155</v>
      </c>
      <c r="R3344" s="807">
        <v>61</v>
      </c>
      <c r="S3344" s="759" t="str">
        <f t="shared" si="104"/>
        <v>Vejez</v>
      </c>
      <c r="U3344" s="886"/>
      <c r="V3344" s="887"/>
      <c r="W3344" s="887"/>
      <c r="AI3344" s="806" t="s">
        <v>846</v>
      </c>
      <c r="AJ3344" s="807">
        <v>33</v>
      </c>
      <c r="AK3344" s="807">
        <v>81</v>
      </c>
      <c r="AL3344" s="759" t="str">
        <f t="shared" si="105"/>
        <v>Vejez</v>
      </c>
    </row>
    <row r="3345" spans="16:38" ht="15">
      <c r="P3345" s="806" t="s">
        <v>842</v>
      </c>
      <c r="Q3345" s="807">
        <v>138</v>
      </c>
      <c r="R3345" s="807">
        <v>62</v>
      </c>
      <c r="S3345" s="759" t="str">
        <f t="shared" si="104"/>
        <v>Vejez</v>
      </c>
      <c r="U3345" s="886"/>
      <c r="V3345" s="887"/>
      <c r="W3345" s="887"/>
      <c r="AI3345" s="806" t="s">
        <v>846</v>
      </c>
      <c r="AJ3345" s="807">
        <v>15</v>
      </c>
      <c r="AK3345" s="807">
        <v>82</v>
      </c>
      <c r="AL3345" s="759" t="str">
        <f t="shared" si="105"/>
        <v>Vejez</v>
      </c>
    </row>
    <row r="3346" spans="16:38" ht="15">
      <c r="P3346" s="806" t="s">
        <v>842</v>
      </c>
      <c r="Q3346" s="807">
        <v>147</v>
      </c>
      <c r="R3346" s="807">
        <v>63</v>
      </c>
      <c r="S3346" s="759" t="str">
        <f t="shared" si="104"/>
        <v>Vejez</v>
      </c>
      <c r="U3346" s="886"/>
      <c r="V3346" s="887"/>
      <c r="W3346" s="887"/>
      <c r="AI3346" s="806" t="s">
        <v>846</v>
      </c>
      <c r="AJ3346" s="807">
        <v>19</v>
      </c>
      <c r="AK3346" s="807">
        <v>83</v>
      </c>
      <c r="AL3346" s="759" t="str">
        <f t="shared" si="105"/>
        <v>Vejez</v>
      </c>
    </row>
    <row r="3347" spans="16:38" ht="15">
      <c r="P3347" s="806" t="s">
        <v>842</v>
      </c>
      <c r="Q3347" s="807">
        <v>140</v>
      </c>
      <c r="R3347" s="807">
        <v>64</v>
      </c>
      <c r="S3347" s="759" t="str">
        <f t="shared" si="104"/>
        <v>Vejez</v>
      </c>
      <c r="U3347" s="886"/>
      <c r="V3347" s="887"/>
      <c r="W3347" s="887"/>
      <c r="AI3347" s="806" t="s">
        <v>846</v>
      </c>
      <c r="AJ3347" s="807">
        <v>16</v>
      </c>
      <c r="AK3347" s="807">
        <v>84</v>
      </c>
      <c r="AL3347" s="759" t="str">
        <f t="shared" si="105"/>
        <v>Vejez</v>
      </c>
    </row>
    <row r="3348" spans="16:38" ht="15">
      <c r="P3348" s="806" t="s">
        <v>842</v>
      </c>
      <c r="Q3348" s="807">
        <v>143</v>
      </c>
      <c r="R3348" s="807">
        <v>65</v>
      </c>
      <c r="S3348" s="759" t="str">
        <f t="shared" si="104"/>
        <v>Vejez</v>
      </c>
      <c r="U3348" s="886"/>
      <c r="V3348" s="887"/>
      <c r="W3348" s="887"/>
      <c r="AI3348" s="806" t="s">
        <v>846</v>
      </c>
      <c r="AJ3348" s="807">
        <v>16</v>
      </c>
      <c r="AK3348" s="807">
        <v>85</v>
      </c>
      <c r="AL3348" s="759" t="str">
        <f t="shared" si="105"/>
        <v>Vejez</v>
      </c>
    </row>
    <row r="3349" spans="16:38" ht="15">
      <c r="P3349" s="806" t="s">
        <v>842</v>
      </c>
      <c r="Q3349" s="807">
        <v>137</v>
      </c>
      <c r="R3349" s="807">
        <v>66</v>
      </c>
      <c r="S3349" s="759" t="str">
        <f t="shared" si="104"/>
        <v>Vejez</v>
      </c>
      <c r="U3349" s="886"/>
      <c r="V3349" s="887"/>
      <c r="W3349" s="887"/>
      <c r="AI3349" s="806" t="s">
        <v>846</v>
      </c>
      <c r="AJ3349" s="807">
        <v>9</v>
      </c>
      <c r="AK3349" s="807">
        <v>86</v>
      </c>
      <c r="AL3349" s="759" t="str">
        <f t="shared" si="105"/>
        <v>Vejez</v>
      </c>
    </row>
    <row r="3350" spans="16:38" ht="15">
      <c r="P3350" s="806" t="s">
        <v>842</v>
      </c>
      <c r="Q3350" s="807">
        <v>134</v>
      </c>
      <c r="R3350" s="807">
        <v>67</v>
      </c>
      <c r="S3350" s="759" t="str">
        <f t="shared" si="104"/>
        <v>Vejez</v>
      </c>
      <c r="U3350" s="886"/>
      <c r="V3350" s="887"/>
      <c r="W3350" s="887"/>
      <c r="AI3350" s="806" t="s">
        <v>846</v>
      </c>
      <c r="AJ3350" s="807">
        <v>8</v>
      </c>
      <c r="AK3350" s="807">
        <v>87</v>
      </c>
      <c r="AL3350" s="759" t="str">
        <f t="shared" si="105"/>
        <v>Vejez</v>
      </c>
    </row>
    <row r="3351" spans="16:38" ht="15">
      <c r="P3351" s="806" t="s">
        <v>842</v>
      </c>
      <c r="Q3351" s="807">
        <v>121</v>
      </c>
      <c r="R3351" s="807">
        <v>68</v>
      </c>
      <c r="S3351" s="759" t="str">
        <f t="shared" si="104"/>
        <v>Vejez</v>
      </c>
      <c r="U3351" s="886"/>
      <c r="V3351" s="887"/>
      <c r="W3351" s="887"/>
      <c r="AI3351" s="806" t="s">
        <v>846</v>
      </c>
      <c r="AJ3351" s="807">
        <v>5</v>
      </c>
      <c r="AK3351" s="807">
        <v>88</v>
      </c>
      <c r="AL3351" s="759" t="str">
        <f t="shared" si="105"/>
        <v>Vejez</v>
      </c>
    </row>
    <row r="3352" spans="16:38" ht="15">
      <c r="P3352" s="806" t="s">
        <v>842</v>
      </c>
      <c r="Q3352" s="807">
        <v>105</v>
      </c>
      <c r="R3352" s="807">
        <v>69</v>
      </c>
      <c r="S3352" s="759" t="str">
        <f t="shared" si="104"/>
        <v>Vejez</v>
      </c>
      <c r="U3352" s="886"/>
      <c r="V3352" s="887"/>
      <c r="W3352" s="887"/>
      <c r="AI3352" s="806" t="s">
        <v>846</v>
      </c>
      <c r="AJ3352" s="807">
        <v>8</v>
      </c>
      <c r="AK3352" s="807">
        <v>89</v>
      </c>
      <c r="AL3352" s="759" t="str">
        <f t="shared" si="105"/>
        <v>Vejez</v>
      </c>
    </row>
    <row r="3353" spans="16:38" ht="15">
      <c r="P3353" s="806" t="s">
        <v>842</v>
      </c>
      <c r="Q3353" s="807">
        <v>96</v>
      </c>
      <c r="R3353" s="807">
        <v>70</v>
      </c>
      <c r="S3353" s="759" t="str">
        <f t="shared" si="104"/>
        <v>Vejez</v>
      </c>
      <c r="U3353" s="886"/>
      <c r="V3353" s="887"/>
      <c r="W3353" s="887"/>
      <c r="AI3353" s="806" t="s">
        <v>846</v>
      </c>
      <c r="AJ3353" s="807">
        <v>1</v>
      </c>
      <c r="AK3353" s="807">
        <v>90</v>
      </c>
      <c r="AL3353" s="759" t="str">
        <f t="shared" si="105"/>
        <v>Vejez</v>
      </c>
    </row>
    <row r="3354" spans="16:38" ht="15">
      <c r="P3354" s="806" t="s">
        <v>842</v>
      </c>
      <c r="Q3354" s="807">
        <v>93</v>
      </c>
      <c r="R3354" s="807">
        <v>71</v>
      </c>
      <c r="S3354" s="759" t="str">
        <f t="shared" si="104"/>
        <v>Vejez</v>
      </c>
      <c r="U3354" s="886"/>
      <c r="V3354" s="887"/>
      <c r="W3354" s="887"/>
      <c r="AI3354" s="806" t="s">
        <v>846</v>
      </c>
      <c r="AJ3354" s="807">
        <v>7</v>
      </c>
      <c r="AK3354" s="807">
        <v>91</v>
      </c>
      <c r="AL3354" s="759" t="str">
        <f t="shared" si="105"/>
        <v>Vejez</v>
      </c>
    </row>
    <row r="3355" spans="16:38" ht="15">
      <c r="P3355" s="806" t="s">
        <v>842</v>
      </c>
      <c r="Q3355" s="807">
        <v>123</v>
      </c>
      <c r="R3355" s="807">
        <v>72</v>
      </c>
      <c r="S3355" s="759" t="str">
        <f t="shared" si="104"/>
        <v>Vejez</v>
      </c>
      <c r="U3355" s="886"/>
      <c r="V3355" s="887"/>
      <c r="W3355" s="887"/>
      <c r="AI3355" s="806" t="s">
        <v>846</v>
      </c>
      <c r="AJ3355" s="807">
        <v>1</v>
      </c>
      <c r="AK3355" s="807">
        <v>92</v>
      </c>
      <c r="AL3355" s="759" t="str">
        <f t="shared" si="105"/>
        <v>Vejez</v>
      </c>
    </row>
    <row r="3356" spans="16:38" ht="15">
      <c r="P3356" s="806" t="s">
        <v>842</v>
      </c>
      <c r="Q3356" s="807">
        <v>84</v>
      </c>
      <c r="R3356" s="807">
        <v>73</v>
      </c>
      <c r="S3356" s="759" t="str">
        <f t="shared" si="104"/>
        <v>Vejez</v>
      </c>
      <c r="U3356" s="886"/>
      <c r="V3356" s="887"/>
      <c r="W3356" s="887"/>
      <c r="AI3356" s="806" t="s">
        <v>846</v>
      </c>
      <c r="AJ3356" s="807">
        <v>1</v>
      </c>
      <c r="AK3356" s="807">
        <v>93</v>
      </c>
      <c r="AL3356" s="759" t="str">
        <f t="shared" si="105"/>
        <v>Vejez</v>
      </c>
    </row>
    <row r="3357" spans="16:38" ht="15">
      <c r="P3357" s="806" t="s">
        <v>842</v>
      </c>
      <c r="Q3357" s="807">
        <v>82</v>
      </c>
      <c r="R3357" s="807">
        <v>74</v>
      </c>
      <c r="S3357" s="759" t="str">
        <f t="shared" si="104"/>
        <v>Vejez</v>
      </c>
      <c r="U3357" s="886"/>
      <c r="V3357" s="887"/>
      <c r="W3357" s="887"/>
      <c r="AI3357" s="806" t="s">
        <v>846</v>
      </c>
      <c r="AJ3357" s="807">
        <v>2</v>
      </c>
      <c r="AK3357" s="807">
        <v>94</v>
      </c>
      <c r="AL3357" s="759" t="str">
        <f t="shared" si="105"/>
        <v>Vejez</v>
      </c>
    </row>
    <row r="3358" spans="16:38" ht="15">
      <c r="P3358" s="806" t="s">
        <v>842</v>
      </c>
      <c r="Q3358" s="807">
        <v>74</v>
      </c>
      <c r="R3358" s="807">
        <v>75</v>
      </c>
      <c r="S3358" s="759" t="str">
        <f t="shared" si="104"/>
        <v>Vejez</v>
      </c>
      <c r="U3358" s="886"/>
      <c r="V3358" s="887"/>
      <c r="W3358" s="887"/>
      <c r="AI3358" s="806" t="s">
        <v>846</v>
      </c>
      <c r="AJ3358" s="807">
        <v>1</v>
      </c>
      <c r="AK3358" s="807">
        <v>96</v>
      </c>
      <c r="AL3358" s="759" t="str">
        <f t="shared" si="105"/>
        <v>Vejez</v>
      </c>
    </row>
    <row r="3359" spans="16:38" ht="15">
      <c r="P3359" s="806" t="s">
        <v>842</v>
      </c>
      <c r="Q3359" s="807">
        <v>71</v>
      </c>
      <c r="R3359" s="807">
        <v>76</v>
      </c>
      <c r="S3359" s="759" t="str">
        <f t="shared" si="104"/>
        <v>Vejez</v>
      </c>
      <c r="U3359" s="886"/>
      <c r="V3359" s="887"/>
      <c r="W3359" s="887"/>
      <c r="AI3359" s="806" t="s">
        <v>846</v>
      </c>
      <c r="AJ3359" s="807">
        <v>1</v>
      </c>
      <c r="AK3359" s="807">
        <v>97</v>
      </c>
      <c r="AL3359" s="759" t="str">
        <f t="shared" si="105"/>
        <v>Vejez</v>
      </c>
    </row>
    <row r="3360" spans="16:38" ht="15">
      <c r="P3360" s="806" t="s">
        <v>842</v>
      </c>
      <c r="Q3360" s="807">
        <v>64</v>
      </c>
      <c r="R3360" s="807">
        <v>77</v>
      </c>
      <c r="S3360" s="759" t="str">
        <f t="shared" si="104"/>
        <v>Vejez</v>
      </c>
      <c r="U3360" s="886"/>
      <c r="V3360" s="887"/>
      <c r="W3360" s="887"/>
      <c r="AI3360" s="806" t="s">
        <v>846</v>
      </c>
      <c r="AJ3360" s="807">
        <v>2</v>
      </c>
      <c r="AK3360" s="807">
        <v>98</v>
      </c>
      <c r="AL3360" s="759" t="str">
        <f t="shared" si="105"/>
        <v>Vejez</v>
      </c>
    </row>
    <row r="3361" spans="16:38" ht="15">
      <c r="P3361" s="806" t="s">
        <v>842</v>
      </c>
      <c r="Q3361" s="807">
        <v>58</v>
      </c>
      <c r="R3361" s="807">
        <v>78</v>
      </c>
      <c r="S3361" s="759" t="str">
        <f t="shared" si="104"/>
        <v>Vejez</v>
      </c>
      <c r="U3361" s="886"/>
      <c r="V3361" s="887"/>
      <c r="W3361" s="887"/>
      <c r="AI3361" s="806" t="s">
        <v>846</v>
      </c>
      <c r="AJ3361" s="807">
        <v>1</v>
      </c>
      <c r="AK3361" s="807">
        <v>99</v>
      </c>
      <c r="AL3361" s="759" t="str">
        <f t="shared" si="105"/>
        <v>Vejez</v>
      </c>
    </row>
    <row r="3362" spans="16:38" ht="15">
      <c r="P3362" s="806" t="s">
        <v>842</v>
      </c>
      <c r="Q3362" s="807">
        <v>58</v>
      </c>
      <c r="R3362" s="807">
        <v>79</v>
      </c>
      <c r="S3362" s="759" t="str">
        <f t="shared" si="104"/>
        <v>Vejez</v>
      </c>
      <c r="U3362" s="886"/>
      <c r="V3362" s="887"/>
      <c r="W3362" s="887"/>
      <c r="AI3362" s="806" t="s">
        <v>846</v>
      </c>
      <c r="AJ3362" s="807">
        <v>1</v>
      </c>
      <c r="AK3362" s="807">
        <v>102</v>
      </c>
      <c r="AL3362" s="759" t="str">
        <f t="shared" si="105"/>
        <v>Vejez</v>
      </c>
    </row>
    <row r="3363" spans="16:38" ht="30">
      <c r="P3363" s="806" t="s">
        <v>842</v>
      </c>
      <c r="Q3363" s="807">
        <v>63</v>
      </c>
      <c r="R3363" s="807">
        <v>80</v>
      </c>
      <c r="S3363" s="759" t="str">
        <f t="shared" si="104"/>
        <v>Vejez</v>
      </c>
      <c r="U3363" s="886"/>
      <c r="V3363" s="887"/>
      <c r="W3363" s="887"/>
      <c r="AI3363" s="806" t="s">
        <v>847</v>
      </c>
      <c r="AJ3363" s="807">
        <v>18</v>
      </c>
      <c r="AK3363" s="807">
        <v>0</v>
      </c>
      <c r="AL3363" s="759" t="str">
        <f t="shared" si="105"/>
        <v>Primera Infancia</v>
      </c>
    </row>
    <row r="3364" spans="16:38" ht="30">
      <c r="P3364" s="806" t="s">
        <v>842</v>
      </c>
      <c r="Q3364" s="807">
        <v>66</v>
      </c>
      <c r="R3364" s="807">
        <v>81</v>
      </c>
      <c r="S3364" s="759" t="str">
        <f t="shared" si="104"/>
        <v>Vejez</v>
      </c>
      <c r="U3364" s="886"/>
      <c r="V3364" s="887"/>
      <c r="W3364" s="887"/>
      <c r="AI3364" s="806" t="s">
        <v>847</v>
      </c>
      <c r="AJ3364" s="807">
        <v>37</v>
      </c>
      <c r="AK3364" s="807">
        <v>1</v>
      </c>
      <c r="AL3364" s="759" t="str">
        <f t="shared" si="105"/>
        <v>Primera Infancia</v>
      </c>
    </row>
    <row r="3365" spans="16:38" ht="30">
      <c r="P3365" s="806" t="s">
        <v>842</v>
      </c>
      <c r="Q3365" s="807">
        <v>50</v>
      </c>
      <c r="R3365" s="807">
        <v>82</v>
      </c>
      <c r="S3365" s="759" t="str">
        <f t="shared" si="104"/>
        <v>Vejez</v>
      </c>
      <c r="U3365" s="886"/>
      <c r="V3365" s="887"/>
      <c r="W3365" s="887"/>
      <c r="AI3365" s="806" t="s">
        <v>847</v>
      </c>
      <c r="AJ3365" s="807">
        <v>30</v>
      </c>
      <c r="AK3365" s="807">
        <v>2</v>
      </c>
      <c r="AL3365" s="759" t="str">
        <f t="shared" si="105"/>
        <v>Primera Infancia</v>
      </c>
    </row>
    <row r="3366" spans="16:38" ht="30">
      <c r="P3366" s="806" t="s">
        <v>842</v>
      </c>
      <c r="Q3366" s="807">
        <v>53</v>
      </c>
      <c r="R3366" s="807">
        <v>83</v>
      </c>
      <c r="S3366" s="759" t="str">
        <f t="shared" si="104"/>
        <v>Vejez</v>
      </c>
      <c r="U3366" s="886"/>
      <c r="V3366" s="887"/>
      <c r="W3366" s="887"/>
      <c r="AI3366" s="806" t="s">
        <v>847</v>
      </c>
      <c r="AJ3366" s="807">
        <v>45</v>
      </c>
      <c r="AK3366" s="807">
        <v>3</v>
      </c>
      <c r="AL3366" s="759" t="str">
        <f t="shared" si="105"/>
        <v>Primera Infancia</v>
      </c>
    </row>
    <row r="3367" spans="16:38" ht="30">
      <c r="P3367" s="806" t="s">
        <v>842</v>
      </c>
      <c r="Q3367" s="807">
        <v>31</v>
      </c>
      <c r="R3367" s="807">
        <v>84</v>
      </c>
      <c r="S3367" s="759" t="str">
        <f t="shared" si="104"/>
        <v>Vejez</v>
      </c>
      <c r="U3367" s="886"/>
      <c r="V3367" s="887"/>
      <c r="W3367" s="887"/>
      <c r="AI3367" s="806" t="s">
        <v>847</v>
      </c>
      <c r="AJ3367" s="807">
        <v>33</v>
      </c>
      <c r="AK3367" s="807">
        <v>4</v>
      </c>
      <c r="AL3367" s="759" t="str">
        <f t="shared" si="105"/>
        <v>Primera Infancia</v>
      </c>
    </row>
    <row r="3368" spans="16:38" ht="30">
      <c r="P3368" s="806" t="s">
        <v>842</v>
      </c>
      <c r="Q3368" s="807">
        <v>32</v>
      </c>
      <c r="R3368" s="807">
        <v>85</v>
      </c>
      <c r="S3368" s="759" t="str">
        <f t="shared" si="104"/>
        <v>Vejez</v>
      </c>
      <c r="U3368" s="886"/>
      <c r="V3368" s="887"/>
      <c r="W3368" s="887"/>
      <c r="AI3368" s="806" t="s">
        <v>847</v>
      </c>
      <c r="AJ3368" s="807">
        <v>34</v>
      </c>
      <c r="AK3368" s="807">
        <v>5</v>
      </c>
      <c r="AL3368" s="759" t="str">
        <f t="shared" si="105"/>
        <v>Primera Infancia</v>
      </c>
    </row>
    <row r="3369" spans="16:38" ht="15">
      <c r="P3369" s="806" t="s">
        <v>842</v>
      </c>
      <c r="Q3369" s="807">
        <v>32</v>
      </c>
      <c r="R3369" s="807">
        <v>86</v>
      </c>
      <c r="S3369" s="759" t="str">
        <f t="shared" si="104"/>
        <v>Vejez</v>
      </c>
      <c r="U3369" s="886"/>
      <c r="V3369" s="887"/>
      <c r="W3369" s="887"/>
      <c r="AI3369" s="806" t="s">
        <v>847</v>
      </c>
      <c r="AJ3369" s="807">
        <v>32</v>
      </c>
      <c r="AK3369" s="807">
        <v>6</v>
      </c>
      <c r="AL3369" s="759" t="str">
        <f t="shared" si="105"/>
        <v>Infancia</v>
      </c>
    </row>
    <row r="3370" spans="16:38" ht="15">
      <c r="P3370" s="806" t="s">
        <v>842</v>
      </c>
      <c r="Q3370" s="807">
        <v>25</v>
      </c>
      <c r="R3370" s="807">
        <v>87</v>
      </c>
      <c r="S3370" s="759" t="str">
        <f t="shared" si="104"/>
        <v>Vejez</v>
      </c>
      <c r="U3370" s="886"/>
      <c r="V3370" s="887"/>
      <c r="W3370" s="887"/>
      <c r="AI3370" s="806" t="s">
        <v>847</v>
      </c>
      <c r="AJ3370" s="807">
        <v>38</v>
      </c>
      <c r="AK3370" s="807">
        <v>7</v>
      </c>
      <c r="AL3370" s="759" t="str">
        <f t="shared" si="105"/>
        <v>Infancia</v>
      </c>
    </row>
    <row r="3371" spans="16:38" ht="15">
      <c r="P3371" s="806" t="s">
        <v>842</v>
      </c>
      <c r="Q3371" s="807">
        <v>26</v>
      </c>
      <c r="R3371" s="807">
        <v>88</v>
      </c>
      <c r="S3371" s="759" t="str">
        <f t="shared" si="104"/>
        <v>Vejez</v>
      </c>
      <c r="U3371" s="886"/>
      <c r="V3371" s="887"/>
      <c r="W3371" s="887"/>
      <c r="AI3371" s="806" t="s">
        <v>847</v>
      </c>
      <c r="AJ3371" s="807">
        <v>44</v>
      </c>
      <c r="AK3371" s="807">
        <v>8</v>
      </c>
      <c r="AL3371" s="759" t="str">
        <f t="shared" si="105"/>
        <v>Infancia</v>
      </c>
    </row>
    <row r="3372" spans="16:38" ht="15">
      <c r="P3372" s="806" t="s">
        <v>842</v>
      </c>
      <c r="Q3372" s="807">
        <v>18</v>
      </c>
      <c r="R3372" s="807">
        <v>89</v>
      </c>
      <c r="S3372" s="759" t="str">
        <f t="shared" si="104"/>
        <v>Vejez</v>
      </c>
      <c r="U3372" s="886"/>
      <c r="V3372" s="887"/>
      <c r="W3372" s="887"/>
      <c r="AI3372" s="806" t="s">
        <v>847</v>
      </c>
      <c r="AJ3372" s="807">
        <v>35</v>
      </c>
      <c r="AK3372" s="807">
        <v>9</v>
      </c>
      <c r="AL3372" s="759" t="str">
        <f t="shared" si="105"/>
        <v>Infancia</v>
      </c>
    </row>
    <row r="3373" spans="16:38" ht="15">
      <c r="P3373" s="806" t="s">
        <v>842</v>
      </c>
      <c r="Q3373" s="807">
        <v>12</v>
      </c>
      <c r="R3373" s="807">
        <v>90</v>
      </c>
      <c r="S3373" s="759" t="str">
        <f t="shared" si="104"/>
        <v>Vejez</v>
      </c>
      <c r="U3373" s="886"/>
      <c r="V3373" s="887"/>
      <c r="W3373" s="887"/>
      <c r="AI3373" s="806" t="s">
        <v>847</v>
      </c>
      <c r="AJ3373" s="807">
        <v>30</v>
      </c>
      <c r="AK3373" s="807">
        <v>10</v>
      </c>
      <c r="AL3373" s="759" t="str">
        <f t="shared" si="105"/>
        <v>Infancia</v>
      </c>
    </row>
    <row r="3374" spans="16:38" ht="15">
      <c r="P3374" s="806" t="s">
        <v>842</v>
      </c>
      <c r="Q3374" s="807">
        <v>15</v>
      </c>
      <c r="R3374" s="807">
        <v>91</v>
      </c>
      <c r="S3374" s="759" t="str">
        <f t="shared" si="104"/>
        <v>Vejez</v>
      </c>
      <c r="U3374" s="886"/>
      <c r="V3374" s="887"/>
      <c r="W3374" s="887"/>
      <c r="AI3374" s="806" t="s">
        <v>847</v>
      </c>
      <c r="AJ3374" s="807">
        <v>41</v>
      </c>
      <c r="AK3374" s="807">
        <v>11</v>
      </c>
      <c r="AL3374" s="759" t="str">
        <f t="shared" si="105"/>
        <v>Infancia</v>
      </c>
    </row>
    <row r="3375" spans="16:38" ht="30">
      <c r="P3375" s="806" t="s">
        <v>842</v>
      </c>
      <c r="Q3375" s="807">
        <v>9</v>
      </c>
      <c r="R3375" s="807">
        <v>92</v>
      </c>
      <c r="S3375" s="759" t="str">
        <f t="shared" si="104"/>
        <v>Vejez</v>
      </c>
      <c r="U3375" s="886"/>
      <c r="V3375" s="887"/>
      <c r="W3375" s="887"/>
      <c r="AI3375" s="806" t="s">
        <v>847</v>
      </c>
      <c r="AJ3375" s="807">
        <v>41</v>
      </c>
      <c r="AK3375" s="807">
        <v>12</v>
      </c>
      <c r="AL3375" s="759" t="str">
        <f t="shared" si="105"/>
        <v>Adolescente</v>
      </c>
    </row>
    <row r="3376" spans="16:38" ht="30">
      <c r="P3376" s="806" t="s">
        <v>842</v>
      </c>
      <c r="Q3376" s="807">
        <v>13</v>
      </c>
      <c r="R3376" s="807">
        <v>93</v>
      </c>
      <c r="S3376" s="759" t="str">
        <f t="shared" si="104"/>
        <v>Vejez</v>
      </c>
      <c r="U3376" s="886"/>
      <c r="V3376" s="887"/>
      <c r="W3376" s="887"/>
      <c r="AI3376" s="806" t="s">
        <v>847</v>
      </c>
      <c r="AJ3376" s="807">
        <v>53</v>
      </c>
      <c r="AK3376" s="807">
        <v>13</v>
      </c>
      <c r="AL3376" s="759" t="str">
        <f t="shared" si="105"/>
        <v>Adolescente</v>
      </c>
    </row>
    <row r="3377" spans="16:38" ht="30">
      <c r="P3377" s="806" t="s">
        <v>842</v>
      </c>
      <c r="Q3377" s="807">
        <v>9</v>
      </c>
      <c r="R3377" s="807">
        <v>94</v>
      </c>
      <c r="S3377" s="759" t="str">
        <f t="shared" si="104"/>
        <v>Vejez</v>
      </c>
      <c r="U3377" s="886"/>
      <c r="V3377" s="887"/>
      <c r="W3377" s="887"/>
      <c r="AI3377" s="806" t="s">
        <v>847</v>
      </c>
      <c r="AJ3377" s="807">
        <v>45</v>
      </c>
      <c r="AK3377" s="807">
        <v>14</v>
      </c>
      <c r="AL3377" s="759" t="str">
        <f t="shared" si="105"/>
        <v>Adolescente</v>
      </c>
    </row>
    <row r="3378" spans="16:38" ht="30">
      <c r="P3378" s="806" t="s">
        <v>842</v>
      </c>
      <c r="Q3378" s="807">
        <v>8</v>
      </c>
      <c r="R3378" s="807">
        <v>95</v>
      </c>
      <c r="S3378" s="759" t="str">
        <f t="shared" si="104"/>
        <v>Vejez</v>
      </c>
      <c r="U3378" s="886"/>
      <c r="V3378" s="887"/>
      <c r="W3378" s="887"/>
      <c r="AI3378" s="806" t="s">
        <v>847</v>
      </c>
      <c r="AJ3378" s="807">
        <v>49</v>
      </c>
      <c r="AK3378" s="807">
        <v>15</v>
      </c>
      <c r="AL3378" s="759" t="str">
        <f t="shared" si="105"/>
        <v>Adolescente</v>
      </c>
    </row>
    <row r="3379" spans="16:38" ht="30">
      <c r="P3379" s="806" t="s">
        <v>842</v>
      </c>
      <c r="Q3379" s="807">
        <v>4</v>
      </c>
      <c r="R3379" s="807">
        <v>96</v>
      </c>
      <c r="S3379" s="759" t="str">
        <f t="shared" si="104"/>
        <v>Vejez</v>
      </c>
      <c r="U3379" s="886"/>
      <c r="V3379" s="887"/>
      <c r="W3379" s="887"/>
      <c r="AI3379" s="806" t="s">
        <v>847</v>
      </c>
      <c r="AJ3379" s="807">
        <v>39</v>
      </c>
      <c r="AK3379" s="807">
        <v>16</v>
      </c>
      <c r="AL3379" s="759" t="str">
        <f t="shared" si="105"/>
        <v>Adolescente</v>
      </c>
    </row>
    <row r="3380" spans="16:38" ht="30">
      <c r="P3380" s="806" t="s">
        <v>842</v>
      </c>
      <c r="Q3380" s="807">
        <v>6</v>
      </c>
      <c r="R3380" s="807">
        <v>97</v>
      </c>
      <c r="S3380" s="759" t="str">
        <f t="shared" si="104"/>
        <v>Vejez</v>
      </c>
      <c r="U3380" s="886"/>
      <c r="V3380" s="887"/>
      <c r="W3380" s="887"/>
      <c r="AI3380" s="806" t="s">
        <v>847</v>
      </c>
      <c r="AJ3380" s="807">
        <v>50</v>
      </c>
      <c r="AK3380" s="807">
        <v>17</v>
      </c>
      <c r="AL3380" s="759" t="str">
        <f t="shared" si="105"/>
        <v>Adolescente</v>
      </c>
    </row>
    <row r="3381" spans="16:38" ht="15">
      <c r="P3381" s="806" t="s">
        <v>842</v>
      </c>
      <c r="Q3381" s="807">
        <v>3</v>
      </c>
      <c r="R3381" s="807">
        <v>98</v>
      </c>
      <c r="S3381" s="759" t="str">
        <f t="shared" si="104"/>
        <v>Vejez</v>
      </c>
      <c r="U3381" s="886"/>
      <c r="V3381" s="887"/>
      <c r="W3381" s="887"/>
      <c r="AI3381" s="806" t="s">
        <v>847</v>
      </c>
      <c r="AJ3381" s="807">
        <v>54</v>
      </c>
      <c r="AK3381" s="807">
        <v>18</v>
      </c>
      <c r="AL3381" s="759" t="str">
        <f t="shared" si="105"/>
        <v>Juventud</v>
      </c>
    </row>
    <row r="3382" spans="16:38" ht="15">
      <c r="P3382" s="806" t="s">
        <v>842</v>
      </c>
      <c r="Q3382" s="807">
        <v>1</v>
      </c>
      <c r="R3382" s="807">
        <v>99</v>
      </c>
      <c r="S3382" s="759" t="str">
        <f t="shared" si="104"/>
        <v>Vejez</v>
      </c>
      <c r="U3382" s="886"/>
      <c r="V3382" s="887"/>
      <c r="W3382" s="887"/>
      <c r="AI3382" s="806" t="s">
        <v>847</v>
      </c>
      <c r="AJ3382" s="807">
        <v>45</v>
      </c>
      <c r="AK3382" s="807">
        <v>19</v>
      </c>
      <c r="AL3382" s="759" t="str">
        <f t="shared" si="105"/>
        <v>Juventud</v>
      </c>
    </row>
    <row r="3383" spans="16:38" ht="15">
      <c r="P3383" s="806" t="s">
        <v>842</v>
      </c>
      <c r="Q3383" s="807">
        <v>1</v>
      </c>
      <c r="R3383" s="807">
        <v>100</v>
      </c>
      <c r="S3383" s="759" t="str">
        <f t="shared" si="104"/>
        <v>Vejez</v>
      </c>
      <c r="U3383" s="886"/>
      <c r="V3383" s="887"/>
      <c r="W3383" s="887"/>
      <c r="AI3383" s="806" t="s">
        <v>847</v>
      </c>
      <c r="AJ3383" s="807">
        <v>53</v>
      </c>
      <c r="AK3383" s="807">
        <v>20</v>
      </c>
      <c r="AL3383" s="759" t="str">
        <f t="shared" si="105"/>
        <v>Juventud</v>
      </c>
    </row>
    <row r="3384" spans="16:38" ht="15">
      <c r="P3384" s="806" t="s">
        <v>842</v>
      </c>
      <c r="Q3384" s="807">
        <v>1</v>
      </c>
      <c r="R3384" s="807">
        <v>101</v>
      </c>
      <c r="S3384" s="759" t="str">
        <f t="shared" si="104"/>
        <v>Vejez</v>
      </c>
      <c r="U3384" s="886"/>
      <c r="V3384" s="887"/>
      <c r="W3384" s="887"/>
      <c r="AI3384" s="806" t="s">
        <v>847</v>
      </c>
      <c r="AJ3384" s="807">
        <v>71</v>
      </c>
      <c r="AK3384" s="807">
        <v>21</v>
      </c>
      <c r="AL3384" s="759" t="str">
        <f t="shared" si="105"/>
        <v>Juventud</v>
      </c>
    </row>
    <row r="3385" spans="16:38" ht="15">
      <c r="P3385" s="806" t="s">
        <v>842</v>
      </c>
      <c r="Q3385" s="807">
        <v>2</v>
      </c>
      <c r="R3385" s="807">
        <v>102</v>
      </c>
      <c r="S3385" s="759" t="str">
        <f t="shared" si="104"/>
        <v>Vejez</v>
      </c>
      <c r="U3385" s="886"/>
      <c r="V3385" s="887"/>
      <c r="W3385" s="887"/>
      <c r="AI3385" s="806" t="s">
        <v>847</v>
      </c>
      <c r="AJ3385" s="807">
        <v>71</v>
      </c>
      <c r="AK3385" s="807">
        <v>22</v>
      </c>
      <c r="AL3385" s="759" t="str">
        <f t="shared" si="105"/>
        <v>Juventud</v>
      </c>
    </row>
    <row r="3386" spans="16:38" ht="15">
      <c r="P3386" s="806" t="s">
        <v>842</v>
      </c>
      <c r="Q3386" s="807">
        <v>2</v>
      </c>
      <c r="R3386" s="807">
        <v>103</v>
      </c>
      <c r="S3386" s="759" t="str">
        <f t="shared" si="104"/>
        <v>Vejez</v>
      </c>
      <c r="U3386" s="886"/>
      <c r="V3386" s="887"/>
      <c r="W3386" s="887"/>
      <c r="AI3386" s="806" t="s">
        <v>847</v>
      </c>
      <c r="AJ3386" s="807">
        <v>61</v>
      </c>
      <c r="AK3386" s="807">
        <v>23</v>
      </c>
      <c r="AL3386" s="759" t="str">
        <f t="shared" si="105"/>
        <v>Juventud</v>
      </c>
    </row>
    <row r="3387" spans="16:38" ht="15">
      <c r="P3387" s="806" t="s">
        <v>842</v>
      </c>
      <c r="Q3387" s="807">
        <v>1</v>
      </c>
      <c r="R3387" s="807">
        <v>108</v>
      </c>
      <c r="S3387" s="759" t="str">
        <f t="shared" si="104"/>
        <v>Vejez</v>
      </c>
      <c r="U3387" s="886"/>
      <c r="V3387" s="887"/>
      <c r="W3387" s="887"/>
      <c r="AI3387" s="806" t="s">
        <v>847</v>
      </c>
      <c r="AJ3387" s="807">
        <v>75</v>
      </c>
      <c r="AK3387" s="807">
        <v>24</v>
      </c>
      <c r="AL3387" s="759" t="str">
        <f t="shared" si="105"/>
        <v>Juventud</v>
      </c>
    </row>
    <row r="3388" spans="16:38" ht="30">
      <c r="P3388" s="806" t="s">
        <v>843</v>
      </c>
      <c r="Q3388" s="807">
        <v>6</v>
      </c>
      <c r="R3388" s="807">
        <v>0</v>
      </c>
      <c r="S3388" s="759" t="str">
        <f t="shared" si="104"/>
        <v>Primera Infancia</v>
      </c>
      <c r="U3388" s="886"/>
      <c r="V3388" s="887"/>
      <c r="W3388" s="887"/>
      <c r="AI3388" s="806" t="s">
        <v>847</v>
      </c>
      <c r="AJ3388" s="807">
        <v>69</v>
      </c>
      <c r="AK3388" s="807">
        <v>25</v>
      </c>
      <c r="AL3388" s="759" t="str">
        <f t="shared" si="105"/>
        <v>Juventud</v>
      </c>
    </row>
    <row r="3389" spans="16:38" ht="30">
      <c r="P3389" s="806" t="s">
        <v>843</v>
      </c>
      <c r="Q3389" s="807">
        <v>11</v>
      </c>
      <c r="R3389" s="807">
        <v>1</v>
      </c>
      <c r="S3389" s="759" t="str">
        <f t="shared" si="104"/>
        <v>Primera Infancia</v>
      </c>
      <c r="U3389" s="886"/>
      <c r="V3389" s="887"/>
      <c r="W3389" s="887"/>
      <c r="AI3389" s="806" t="s">
        <v>847</v>
      </c>
      <c r="AJ3389" s="807">
        <v>67</v>
      </c>
      <c r="AK3389" s="807">
        <v>26</v>
      </c>
      <c r="AL3389" s="759" t="str">
        <f t="shared" si="105"/>
        <v>Juventud</v>
      </c>
    </row>
    <row r="3390" spans="16:38" ht="30">
      <c r="P3390" s="806" t="s">
        <v>843</v>
      </c>
      <c r="Q3390" s="807">
        <v>19</v>
      </c>
      <c r="R3390" s="807">
        <v>2</v>
      </c>
      <c r="S3390" s="759" t="str">
        <f t="shared" si="104"/>
        <v>Primera Infancia</v>
      </c>
      <c r="U3390" s="886"/>
      <c r="V3390" s="887"/>
      <c r="W3390" s="887"/>
      <c r="AI3390" s="806" t="s">
        <v>847</v>
      </c>
      <c r="AJ3390" s="807">
        <v>61</v>
      </c>
      <c r="AK3390" s="807">
        <v>27</v>
      </c>
      <c r="AL3390" s="759" t="str">
        <f t="shared" si="105"/>
        <v>Juventud</v>
      </c>
    </row>
    <row r="3391" spans="16:38" ht="30">
      <c r="P3391" s="806" t="s">
        <v>843</v>
      </c>
      <c r="Q3391" s="807">
        <v>11</v>
      </c>
      <c r="R3391" s="807">
        <v>3</v>
      </c>
      <c r="S3391" s="759" t="str">
        <f t="shared" si="104"/>
        <v>Primera Infancia</v>
      </c>
      <c r="U3391" s="886"/>
      <c r="V3391" s="887"/>
      <c r="W3391" s="887"/>
      <c r="AI3391" s="806" t="s">
        <v>847</v>
      </c>
      <c r="AJ3391" s="807">
        <v>69</v>
      </c>
      <c r="AK3391" s="807">
        <v>28</v>
      </c>
      <c r="AL3391" s="759" t="str">
        <f t="shared" si="105"/>
        <v>Juventud</v>
      </c>
    </row>
    <row r="3392" spans="16:38" ht="30">
      <c r="P3392" s="806" t="s">
        <v>843</v>
      </c>
      <c r="Q3392" s="807">
        <v>17</v>
      </c>
      <c r="R3392" s="807">
        <v>4</v>
      </c>
      <c r="S3392" s="759" t="str">
        <f t="shared" si="104"/>
        <v>Primera Infancia</v>
      </c>
      <c r="U3392" s="886"/>
      <c r="V3392" s="887"/>
      <c r="W3392" s="887"/>
      <c r="AI3392" s="806" t="s">
        <v>847</v>
      </c>
      <c r="AJ3392" s="807">
        <v>62</v>
      </c>
      <c r="AK3392" s="807">
        <v>29</v>
      </c>
      <c r="AL3392" s="759" t="str">
        <f t="shared" si="105"/>
        <v>Adulto</v>
      </c>
    </row>
    <row r="3393" spans="16:38" ht="30">
      <c r="P3393" s="806" t="s">
        <v>843</v>
      </c>
      <c r="Q3393" s="807">
        <v>16</v>
      </c>
      <c r="R3393" s="807">
        <v>5</v>
      </c>
      <c r="S3393" s="759" t="str">
        <f t="shared" si="104"/>
        <v>Primera Infancia</v>
      </c>
      <c r="U3393" s="886"/>
      <c r="V3393" s="887"/>
      <c r="W3393" s="887"/>
      <c r="AI3393" s="806" t="s">
        <v>847</v>
      </c>
      <c r="AJ3393" s="807">
        <v>66</v>
      </c>
      <c r="AK3393" s="807">
        <v>30</v>
      </c>
      <c r="AL3393" s="759" t="str">
        <f t="shared" si="105"/>
        <v>Adulto</v>
      </c>
    </row>
    <row r="3394" spans="16:38" ht="15">
      <c r="P3394" s="806" t="s">
        <v>843</v>
      </c>
      <c r="Q3394" s="807">
        <v>12</v>
      </c>
      <c r="R3394" s="807">
        <v>6</v>
      </c>
      <c r="S3394" s="759" t="str">
        <f t="shared" si="104"/>
        <v>Infancia</v>
      </c>
      <c r="U3394" s="886"/>
      <c r="V3394" s="887"/>
      <c r="W3394" s="887"/>
      <c r="AI3394" s="806" t="s">
        <v>847</v>
      </c>
      <c r="AJ3394" s="807">
        <v>65</v>
      </c>
      <c r="AK3394" s="807">
        <v>31</v>
      </c>
      <c r="AL3394" s="759" t="str">
        <f t="shared" si="105"/>
        <v>Adulto</v>
      </c>
    </row>
    <row r="3395" spans="16:38" ht="15">
      <c r="P3395" s="806" t="s">
        <v>843</v>
      </c>
      <c r="Q3395" s="807">
        <v>11</v>
      </c>
      <c r="R3395" s="807">
        <v>7</v>
      </c>
      <c r="S3395" s="759" t="str">
        <f t="shared" ref="S3395:S3458" si="106">IF(P3395=0,"",IF(AND(R3395&gt;=0,R3395&lt;=5),"Primera Infancia",IF(AND(R3395&gt;=6,R3395&lt;=11),"Infancia",IF(AND(R3395&gt;=12,R3395&lt;=17),"Adolescente",IF(AND(R3395&gt;=18,R3395&lt;=28),"Juventud",IF(AND(R3395&gt;=29,R3395&lt;=59),"Adulto","Vejez"))))))</f>
        <v>Infancia</v>
      </c>
      <c r="U3395" s="886"/>
      <c r="V3395" s="887"/>
      <c r="W3395" s="887"/>
      <c r="AI3395" s="806" t="s">
        <v>847</v>
      </c>
      <c r="AJ3395" s="807">
        <v>77</v>
      </c>
      <c r="AK3395" s="807">
        <v>32</v>
      </c>
      <c r="AL3395" s="759" t="str">
        <f t="shared" ref="AL3395:AL3458" si="107">IF(AI3395=0,"",IF(AND(AK3395&gt;=0,AK3395&lt;=5),"Primera Infancia",IF(AND(AK3395&gt;=6,AK3395&lt;=11),"Infancia",IF(AND(AK3395&gt;=12,AK3395&lt;=17),"Adolescente",IF(AND(AK3395&gt;=18,AK3395&lt;=28),"Juventud",IF(AND(AK3395&gt;=29,AK3395&lt;=59),"Adulto","Vejez"))))))</f>
        <v>Adulto</v>
      </c>
    </row>
    <row r="3396" spans="16:38" ht="15">
      <c r="P3396" s="806" t="s">
        <v>843</v>
      </c>
      <c r="Q3396" s="807">
        <v>22</v>
      </c>
      <c r="R3396" s="807">
        <v>8</v>
      </c>
      <c r="S3396" s="759" t="str">
        <f t="shared" si="106"/>
        <v>Infancia</v>
      </c>
      <c r="U3396" s="886"/>
      <c r="V3396" s="887"/>
      <c r="W3396" s="887"/>
      <c r="AI3396" s="806" t="s">
        <v>847</v>
      </c>
      <c r="AJ3396" s="807">
        <v>69</v>
      </c>
      <c r="AK3396" s="807">
        <v>33</v>
      </c>
      <c r="AL3396" s="759" t="str">
        <f t="shared" si="107"/>
        <v>Adulto</v>
      </c>
    </row>
    <row r="3397" spans="16:38" ht="15">
      <c r="P3397" s="806" t="s">
        <v>843</v>
      </c>
      <c r="Q3397" s="807">
        <v>12</v>
      </c>
      <c r="R3397" s="807">
        <v>9</v>
      </c>
      <c r="S3397" s="759" t="str">
        <f t="shared" si="106"/>
        <v>Infancia</v>
      </c>
      <c r="U3397" s="886"/>
      <c r="V3397" s="887"/>
      <c r="W3397" s="887"/>
      <c r="AI3397" s="806" t="s">
        <v>847</v>
      </c>
      <c r="AJ3397" s="807">
        <v>52</v>
      </c>
      <c r="AK3397" s="807">
        <v>34</v>
      </c>
      <c r="AL3397" s="759" t="str">
        <f t="shared" si="107"/>
        <v>Adulto</v>
      </c>
    </row>
    <row r="3398" spans="16:38" ht="15">
      <c r="P3398" s="806" t="s">
        <v>843</v>
      </c>
      <c r="Q3398" s="807">
        <v>18</v>
      </c>
      <c r="R3398" s="807">
        <v>10</v>
      </c>
      <c r="S3398" s="759" t="str">
        <f t="shared" si="106"/>
        <v>Infancia</v>
      </c>
      <c r="U3398" s="886"/>
      <c r="V3398" s="887"/>
      <c r="W3398" s="887"/>
      <c r="AI3398" s="806" t="s">
        <v>847</v>
      </c>
      <c r="AJ3398" s="807">
        <v>67</v>
      </c>
      <c r="AK3398" s="807">
        <v>35</v>
      </c>
      <c r="AL3398" s="759" t="str">
        <f t="shared" si="107"/>
        <v>Adulto</v>
      </c>
    </row>
    <row r="3399" spans="16:38" ht="15">
      <c r="P3399" s="806" t="s">
        <v>843</v>
      </c>
      <c r="Q3399" s="807">
        <v>15</v>
      </c>
      <c r="R3399" s="807">
        <v>11</v>
      </c>
      <c r="S3399" s="759" t="str">
        <f t="shared" si="106"/>
        <v>Infancia</v>
      </c>
      <c r="U3399" s="886"/>
      <c r="V3399" s="887"/>
      <c r="W3399" s="887"/>
      <c r="AI3399" s="806" t="s">
        <v>847</v>
      </c>
      <c r="AJ3399" s="807">
        <v>46</v>
      </c>
      <c r="AK3399" s="807">
        <v>36</v>
      </c>
      <c r="AL3399" s="759" t="str">
        <f t="shared" si="107"/>
        <v>Adulto</v>
      </c>
    </row>
    <row r="3400" spans="16:38" ht="30">
      <c r="P3400" s="806" t="s">
        <v>843</v>
      </c>
      <c r="Q3400" s="807">
        <v>15</v>
      </c>
      <c r="R3400" s="807">
        <v>12</v>
      </c>
      <c r="S3400" s="759" t="str">
        <f t="shared" si="106"/>
        <v>Adolescente</v>
      </c>
      <c r="U3400" s="886"/>
      <c r="V3400" s="887"/>
      <c r="W3400" s="887"/>
      <c r="AI3400" s="806" t="s">
        <v>847</v>
      </c>
      <c r="AJ3400" s="807">
        <v>45</v>
      </c>
      <c r="AK3400" s="807">
        <v>37</v>
      </c>
      <c r="AL3400" s="759" t="str">
        <f t="shared" si="107"/>
        <v>Adulto</v>
      </c>
    </row>
    <row r="3401" spans="16:38" ht="30">
      <c r="P3401" s="806" t="s">
        <v>843</v>
      </c>
      <c r="Q3401" s="807">
        <v>22</v>
      </c>
      <c r="R3401" s="807">
        <v>13</v>
      </c>
      <c r="S3401" s="759" t="str">
        <f t="shared" si="106"/>
        <v>Adolescente</v>
      </c>
      <c r="U3401" s="886"/>
      <c r="V3401" s="887"/>
      <c r="W3401" s="887"/>
      <c r="AI3401" s="806" t="s">
        <v>847</v>
      </c>
      <c r="AJ3401" s="807">
        <v>44</v>
      </c>
      <c r="AK3401" s="807">
        <v>38</v>
      </c>
      <c r="AL3401" s="759" t="str">
        <f t="shared" si="107"/>
        <v>Adulto</v>
      </c>
    </row>
    <row r="3402" spans="16:38" ht="30">
      <c r="P3402" s="806" t="s">
        <v>843</v>
      </c>
      <c r="Q3402" s="807">
        <v>17</v>
      </c>
      <c r="R3402" s="807">
        <v>14</v>
      </c>
      <c r="S3402" s="759" t="str">
        <f t="shared" si="106"/>
        <v>Adolescente</v>
      </c>
      <c r="U3402" s="886"/>
      <c r="V3402" s="887"/>
      <c r="W3402" s="887"/>
      <c r="AI3402" s="806" t="s">
        <v>847</v>
      </c>
      <c r="AJ3402" s="807">
        <v>61</v>
      </c>
      <c r="AK3402" s="807">
        <v>39</v>
      </c>
      <c r="AL3402" s="759" t="str">
        <f t="shared" si="107"/>
        <v>Adulto</v>
      </c>
    </row>
    <row r="3403" spans="16:38" ht="30">
      <c r="P3403" s="806" t="s">
        <v>843</v>
      </c>
      <c r="Q3403" s="807">
        <v>22</v>
      </c>
      <c r="R3403" s="807">
        <v>15</v>
      </c>
      <c r="S3403" s="759" t="str">
        <f t="shared" si="106"/>
        <v>Adolescente</v>
      </c>
      <c r="U3403" s="886"/>
      <c r="V3403" s="887"/>
      <c r="W3403" s="887"/>
      <c r="AI3403" s="806" t="s">
        <v>847</v>
      </c>
      <c r="AJ3403" s="807">
        <v>63</v>
      </c>
      <c r="AK3403" s="807">
        <v>40</v>
      </c>
      <c r="AL3403" s="759" t="str">
        <f t="shared" si="107"/>
        <v>Adulto</v>
      </c>
    </row>
    <row r="3404" spans="16:38" ht="30">
      <c r="P3404" s="806" t="s">
        <v>843</v>
      </c>
      <c r="Q3404" s="807">
        <v>23</v>
      </c>
      <c r="R3404" s="807">
        <v>16</v>
      </c>
      <c r="S3404" s="759" t="str">
        <f t="shared" si="106"/>
        <v>Adolescente</v>
      </c>
      <c r="U3404" s="886"/>
      <c r="V3404" s="887"/>
      <c r="W3404" s="887"/>
      <c r="AI3404" s="806" t="s">
        <v>847</v>
      </c>
      <c r="AJ3404" s="807">
        <v>45</v>
      </c>
      <c r="AK3404" s="807">
        <v>41</v>
      </c>
      <c r="AL3404" s="759" t="str">
        <f t="shared" si="107"/>
        <v>Adulto</v>
      </c>
    </row>
    <row r="3405" spans="16:38" ht="30">
      <c r="P3405" s="806" t="s">
        <v>843</v>
      </c>
      <c r="Q3405" s="807">
        <v>35</v>
      </c>
      <c r="R3405" s="807">
        <v>17</v>
      </c>
      <c r="S3405" s="759" t="str">
        <f t="shared" si="106"/>
        <v>Adolescente</v>
      </c>
      <c r="U3405" s="886"/>
      <c r="V3405" s="887"/>
      <c r="W3405" s="887"/>
      <c r="AI3405" s="806" t="s">
        <v>847</v>
      </c>
      <c r="AJ3405" s="807">
        <v>57</v>
      </c>
      <c r="AK3405" s="807">
        <v>42</v>
      </c>
      <c r="AL3405" s="759" t="str">
        <f t="shared" si="107"/>
        <v>Adulto</v>
      </c>
    </row>
    <row r="3406" spans="16:38" ht="15">
      <c r="P3406" s="806" t="s">
        <v>843</v>
      </c>
      <c r="Q3406" s="807">
        <v>24</v>
      </c>
      <c r="R3406" s="807">
        <v>18</v>
      </c>
      <c r="S3406" s="759" t="str">
        <f t="shared" si="106"/>
        <v>Juventud</v>
      </c>
      <c r="U3406" s="886"/>
      <c r="V3406" s="887"/>
      <c r="W3406" s="887"/>
      <c r="AI3406" s="806" t="s">
        <v>847</v>
      </c>
      <c r="AJ3406" s="807">
        <v>59</v>
      </c>
      <c r="AK3406" s="807">
        <v>43</v>
      </c>
      <c r="AL3406" s="759" t="str">
        <f t="shared" si="107"/>
        <v>Adulto</v>
      </c>
    </row>
    <row r="3407" spans="16:38" ht="15">
      <c r="P3407" s="806" t="s">
        <v>843</v>
      </c>
      <c r="Q3407" s="807">
        <v>34</v>
      </c>
      <c r="R3407" s="807">
        <v>19</v>
      </c>
      <c r="S3407" s="759" t="str">
        <f t="shared" si="106"/>
        <v>Juventud</v>
      </c>
      <c r="U3407" s="886"/>
      <c r="V3407" s="887"/>
      <c r="W3407" s="887"/>
      <c r="AI3407" s="806" t="s">
        <v>847</v>
      </c>
      <c r="AJ3407" s="807">
        <v>53</v>
      </c>
      <c r="AK3407" s="807">
        <v>44</v>
      </c>
      <c r="AL3407" s="759" t="str">
        <f t="shared" si="107"/>
        <v>Adulto</v>
      </c>
    </row>
    <row r="3408" spans="16:38" ht="15">
      <c r="P3408" s="806" t="s">
        <v>843</v>
      </c>
      <c r="Q3408" s="807">
        <v>24</v>
      </c>
      <c r="R3408" s="807">
        <v>20</v>
      </c>
      <c r="S3408" s="759" t="str">
        <f t="shared" si="106"/>
        <v>Juventud</v>
      </c>
      <c r="U3408" s="886"/>
      <c r="V3408" s="887"/>
      <c r="W3408" s="887"/>
      <c r="AI3408" s="806" t="s">
        <v>847</v>
      </c>
      <c r="AJ3408" s="807">
        <v>44</v>
      </c>
      <c r="AK3408" s="807">
        <v>45</v>
      </c>
      <c r="AL3408" s="759" t="str">
        <f t="shared" si="107"/>
        <v>Adulto</v>
      </c>
    </row>
    <row r="3409" spans="16:38" ht="15">
      <c r="P3409" s="806" t="s">
        <v>843</v>
      </c>
      <c r="Q3409" s="807">
        <v>22</v>
      </c>
      <c r="R3409" s="807">
        <v>21</v>
      </c>
      <c r="S3409" s="759" t="str">
        <f t="shared" si="106"/>
        <v>Juventud</v>
      </c>
      <c r="U3409" s="886"/>
      <c r="V3409" s="887"/>
      <c r="W3409" s="887"/>
      <c r="AI3409" s="806" t="s">
        <v>847</v>
      </c>
      <c r="AJ3409" s="807">
        <v>47</v>
      </c>
      <c r="AK3409" s="807">
        <v>46</v>
      </c>
      <c r="AL3409" s="759" t="str">
        <f t="shared" si="107"/>
        <v>Adulto</v>
      </c>
    </row>
    <row r="3410" spans="16:38" ht="15">
      <c r="P3410" s="806" t="s">
        <v>843</v>
      </c>
      <c r="Q3410" s="807">
        <v>20</v>
      </c>
      <c r="R3410" s="807">
        <v>22</v>
      </c>
      <c r="S3410" s="759" t="str">
        <f t="shared" si="106"/>
        <v>Juventud</v>
      </c>
      <c r="U3410" s="886"/>
      <c r="V3410" s="887"/>
      <c r="W3410" s="887"/>
      <c r="AI3410" s="806" t="s">
        <v>847</v>
      </c>
      <c r="AJ3410" s="807">
        <v>37</v>
      </c>
      <c r="AK3410" s="807">
        <v>47</v>
      </c>
      <c r="AL3410" s="759" t="str">
        <f t="shared" si="107"/>
        <v>Adulto</v>
      </c>
    </row>
    <row r="3411" spans="16:38" ht="15">
      <c r="P3411" s="806" t="s">
        <v>843</v>
      </c>
      <c r="Q3411" s="807">
        <v>21</v>
      </c>
      <c r="R3411" s="807">
        <v>23</v>
      </c>
      <c r="S3411" s="759" t="str">
        <f t="shared" si="106"/>
        <v>Juventud</v>
      </c>
      <c r="U3411" s="886"/>
      <c r="V3411" s="887"/>
      <c r="W3411" s="887"/>
      <c r="AI3411" s="806" t="s">
        <v>847</v>
      </c>
      <c r="AJ3411" s="807">
        <v>40</v>
      </c>
      <c r="AK3411" s="807">
        <v>48</v>
      </c>
      <c r="AL3411" s="759" t="str">
        <f t="shared" si="107"/>
        <v>Adulto</v>
      </c>
    </row>
    <row r="3412" spans="16:38" ht="15">
      <c r="P3412" s="806" t="s">
        <v>843</v>
      </c>
      <c r="Q3412" s="807">
        <v>21</v>
      </c>
      <c r="R3412" s="807">
        <v>24</v>
      </c>
      <c r="S3412" s="759" t="str">
        <f t="shared" si="106"/>
        <v>Juventud</v>
      </c>
      <c r="U3412" s="886"/>
      <c r="V3412" s="887"/>
      <c r="W3412" s="887"/>
      <c r="AI3412" s="806" t="s">
        <v>847</v>
      </c>
      <c r="AJ3412" s="807">
        <v>45</v>
      </c>
      <c r="AK3412" s="807">
        <v>49</v>
      </c>
      <c r="AL3412" s="759" t="str">
        <f t="shared" si="107"/>
        <v>Adulto</v>
      </c>
    </row>
    <row r="3413" spans="16:38" ht="15">
      <c r="P3413" s="806" t="s">
        <v>843</v>
      </c>
      <c r="Q3413" s="807">
        <v>12</v>
      </c>
      <c r="R3413" s="807">
        <v>25</v>
      </c>
      <c r="S3413" s="759" t="str">
        <f t="shared" si="106"/>
        <v>Juventud</v>
      </c>
      <c r="U3413" s="886"/>
      <c r="V3413" s="887"/>
      <c r="W3413" s="887"/>
      <c r="AI3413" s="806" t="s">
        <v>847</v>
      </c>
      <c r="AJ3413" s="807">
        <v>40</v>
      </c>
      <c r="AK3413" s="807">
        <v>50</v>
      </c>
      <c r="AL3413" s="759" t="str">
        <f t="shared" si="107"/>
        <v>Adulto</v>
      </c>
    </row>
    <row r="3414" spans="16:38" ht="15">
      <c r="P3414" s="806" t="s">
        <v>843</v>
      </c>
      <c r="Q3414" s="807">
        <v>18</v>
      </c>
      <c r="R3414" s="807">
        <v>26</v>
      </c>
      <c r="S3414" s="759" t="str">
        <f t="shared" si="106"/>
        <v>Juventud</v>
      </c>
      <c r="U3414" s="886"/>
      <c r="V3414" s="887"/>
      <c r="W3414" s="887"/>
      <c r="AI3414" s="806" t="s">
        <v>847</v>
      </c>
      <c r="AJ3414" s="807">
        <v>35</v>
      </c>
      <c r="AK3414" s="807">
        <v>51</v>
      </c>
      <c r="AL3414" s="759" t="str">
        <f t="shared" si="107"/>
        <v>Adulto</v>
      </c>
    </row>
    <row r="3415" spans="16:38" ht="15">
      <c r="P3415" s="806" t="s">
        <v>843</v>
      </c>
      <c r="Q3415" s="807">
        <v>22</v>
      </c>
      <c r="R3415" s="807">
        <v>27</v>
      </c>
      <c r="S3415" s="759" t="str">
        <f t="shared" si="106"/>
        <v>Juventud</v>
      </c>
      <c r="U3415" s="886"/>
      <c r="V3415" s="887"/>
      <c r="W3415" s="887"/>
      <c r="AI3415" s="806" t="s">
        <v>847</v>
      </c>
      <c r="AJ3415" s="807">
        <v>42</v>
      </c>
      <c r="AK3415" s="807">
        <v>52</v>
      </c>
      <c r="AL3415" s="759" t="str">
        <f t="shared" si="107"/>
        <v>Adulto</v>
      </c>
    </row>
    <row r="3416" spans="16:38" ht="15">
      <c r="P3416" s="806" t="s">
        <v>843</v>
      </c>
      <c r="Q3416" s="807">
        <v>16</v>
      </c>
      <c r="R3416" s="807">
        <v>28</v>
      </c>
      <c r="S3416" s="759" t="str">
        <f t="shared" si="106"/>
        <v>Juventud</v>
      </c>
      <c r="U3416" s="886"/>
      <c r="V3416" s="887"/>
      <c r="W3416" s="887"/>
      <c r="AI3416" s="806" t="s">
        <v>847</v>
      </c>
      <c r="AJ3416" s="807">
        <v>34</v>
      </c>
      <c r="AK3416" s="807">
        <v>53</v>
      </c>
      <c r="AL3416" s="759" t="str">
        <f t="shared" si="107"/>
        <v>Adulto</v>
      </c>
    </row>
    <row r="3417" spans="16:38" ht="15">
      <c r="P3417" s="806" t="s">
        <v>843</v>
      </c>
      <c r="Q3417" s="807">
        <v>15</v>
      </c>
      <c r="R3417" s="807">
        <v>29</v>
      </c>
      <c r="S3417" s="759" t="str">
        <f t="shared" si="106"/>
        <v>Adulto</v>
      </c>
      <c r="U3417" s="886"/>
      <c r="V3417" s="887"/>
      <c r="W3417" s="887"/>
      <c r="AI3417" s="806" t="s">
        <v>847</v>
      </c>
      <c r="AJ3417" s="807">
        <v>39</v>
      </c>
      <c r="AK3417" s="807">
        <v>54</v>
      </c>
      <c r="AL3417" s="759" t="str">
        <f t="shared" si="107"/>
        <v>Adulto</v>
      </c>
    </row>
    <row r="3418" spans="16:38" ht="15">
      <c r="P3418" s="806" t="s">
        <v>843</v>
      </c>
      <c r="Q3418" s="807">
        <v>25</v>
      </c>
      <c r="R3418" s="807">
        <v>30</v>
      </c>
      <c r="S3418" s="759" t="str">
        <f t="shared" si="106"/>
        <v>Adulto</v>
      </c>
      <c r="U3418" s="886"/>
      <c r="V3418" s="887"/>
      <c r="W3418" s="887"/>
      <c r="AI3418" s="806" t="s">
        <v>847</v>
      </c>
      <c r="AJ3418" s="807">
        <v>33</v>
      </c>
      <c r="AK3418" s="807">
        <v>55</v>
      </c>
      <c r="AL3418" s="759" t="str">
        <f t="shared" si="107"/>
        <v>Adulto</v>
      </c>
    </row>
    <row r="3419" spans="16:38" ht="15">
      <c r="P3419" s="806" t="s">
        <v>843</v>
      </c>
      <c r="Q3419" s="807">
        <v>19</v>
      </c>
      <c r="R3419" s="807">
        <v>31</v>
      </c>
      <c r="S3419" s="759" t="str">
        <f t="shared" si="106"/>
        <v>Adulto</v>
      </c>
      <c r="U3419" s="886"/>
      <c r="V3419" s="887"/>
      <c r="W3419" s="887"/>
      <c r="AI3419" s="806" t="s">
        <v>847</v>
      </c>
      <c r="AJ3419" s="807">
        <v>30</v>
      </c>
      <c r="AK3419" s="807">
        <v>56</v>
      </c>
      <c r="AL3419" s="759" t="str">
        <f t="shared" si="107"/>
        <v>Adulto</v>
      </c>
    </row>
    <row r="3420" spans="16:38" ht="15">
      <c r="P3420" s="806" t="s">
        <v>843</v>
      </c>
      <c r="Q3420" s="807">
        <v>19</v>
      </c>
      <c r="R3420" s="807">
        <v>32</v>
      </c>
      <c r="S3420" s="759" t="str">
        <f t="shared" si="106"/>
        <v>Adulto</v>
      </c>
      <c r="U3420" s="886"/>
      <c r="V3420" s="887"/>
      <c r="W3420" s="887"/>
      <c r="AI3420" s="806" t="s">
        <v>847</v>
      </c>
      <c r="AJ3420" s="807">
        <v>32</v>
      </c>
      <c r="AK3420" s="807">
        <v>57</v>
      </c>
      <c r="AL3420" s="759" t="str">
        <f t="shared" si="107"/>
        <v>Adulto</v>
      </c>
    </row>
    <row r="3421" spans="16:38" ht="15">
      <c r="P3421" s="806" t="s">
        <v>843</v>
      </c>
      <c r="Q3421" s="807">
        <v>15</v>
      </c>
      <c r="R3421" s="807">
        <v>33</v>
      </c>
      <c r="S3421" s="759" t="str">
        <f t="shared" si="106"/>
        <v>Adulto</v>
      </c>
      <c r="U3421" s="886"/>
      <c r="V3421" s="887"/>
      <c r="W3421" s="887"/>
      <c r="AI3421" s="806" t="s">
        <v>847</v>
      </c>
      <c r="AJ3421" s="807">
        <v>32</v>
      </c>
      <c r="AK3421" s="807">
        <v>58</v>
      </c>
      <c r="AL3421" s="759" t="str">
        <f t="shared" si="107"/>
        <v>Adulto</v>
      </c>
    </row>
    <row r="3422" spans="16:38" ht="15">
      <c r="P3422" s="806" t="s">
        <v>843</v>
      </c>
      <c r="Q3422" s="807">
        <v>16</v>
      </c>
      <c r="R3422" s="807">
        <v>34</v>
      </c>
      <c r="S3422" s="759" t="str">
        <f t="shared" si="106"/>
        <v>Adulto</v>
      </c>
      <c r="U3422" s="886"/>
      <c r="V3422" s="887"/>
      <c r="W3422" s="887"/>
      <c r="AI3422" s="806" t="s">
        <v>847</v>
      </c>
      <c r="AJ3422" s="807">
        <v>31</v>
      </c>
      <c r="AK3422" s="807">
        <v>59</v>
      </c>
      <c r="AL3422" s="759" t="str">
        <f t="shared" si="107"/>
        <v>Adulto</v>
      </c>
    </row>
    <row r="3423" spans="16:38" ht="15">
      <c r="P3423" s="806" t="s">
        <v>843</v>
      </c>
      <c r="Q3423" s="807">
        <v>19</v>
      </c>
      <c r="R3423" s="807">
        <v>35</v>
      </c>
      <c r="S3423" s="759" t="str">
        <f t="shared" si="106"/>
        <v>Adulto</v>
      </c>
      <c r="U3423" s="886"/>
      <c r="V3423" s="887"/>
      <c r="W3423" s="887"/>
      <c r="AI3423" s="806" t="s">
        <v>847</v>
      </c>
      <c r="AJ3423" s="807">
        <v>36</v>
      </c>
      <c r="AK3423" s="807">
        <v>60</v>
      </c>
      <c r="AL3423" s="759" t="str">
        <f t="shared" si="107"/>
        <v>Vejez</v>
      </c>
    </row>
    <row r="3424" spans="16:38" ht="15">
      <c r="P3424" s="806" t="s">
        <v>843</v>
      </c>
      <c r="Q3424" s="807">
        <v>12</v>
      </c>
      <c r="R3424" s="807">
        <v>36</v>
      </c>
      <c r="S3424" s="759" t="str">
        <f t="shared" si="106"/>
        <v>Adulto</v>
      </c>
      <c r="U3424" s="886"/>
      <c r="V3424" s="887"/>
      <c r="W3424" s="887"/>
      <c r="AI3424" s="806" t="s">
        <v>847</v>
      </c>
      <c r="AJ3424" s="807">
        <v>32</v>
      </c>
      <c r="AK3424" s="807">
        <v>61</v>
      </c>
      <c r="AL3424" s="759" t="str">
        <f t="shared" si="107"/>
        <v>Vejez</v>
      </c>
    </row>
    <row r="3425" spans="16:38" ht="15">
      <c r="P3425" s="806" t="s">
        <v>843</v>
      </c>
      <c r="Q3425" s="807">
        <v>16</v>
      </c>
      <c r="R3425" s="807">
        <v>37</v>
      </c>
      <c r="S3425" s="759" t="str">
        <f t="shared" si="106"/>
        <v>Adulto</v>
      </c>
      <c r="U3425" s="886"/>
      <c r="V3425" s="887"/>
      <c r="W3425" s="887"/>
      <c r="AI3425" s="806" t="s">
        <v>847</v>
      </c>
      <c r="AJ3425" s="807">
        <v>18</v>
      </c>
      <c r="AK3425" s="807">
        <v>62</v>
      </c>
      <c r="AL3425" s="759" t="str">
        <f t="shared" si="107"/>
        <v>Vejez</v>
      </c>
    </row>
    <row r="3426" spans="16:38" ht="15">
      <c r="P3426" s="806" t="s">
        <v>843</v>
      </c>
      <c r="Q3426" s="807">
        <v>18</v>
      </c>
      <c r="R3426" s="807">
        <v>38</v>
      </c>
      <c r="S3426" s="759" t="str">
        <f t="shared" si="106"/>
        <v>Adulto</v>
      </c>
      <c r="U3426" s="886"/>
      <c r="V3426" s="887"/>
      <c r="W3426" s="887"/>
      <c r="AI3426" s="806" t="s">
        <v>847</v>
      </c>
      <c r="AJ3426" s="807">
        <v>37</v>
      </c>
      <c r="AK3426" s="807">
        <v>63</v>
      </c>
      <c r="AL3426" s="759" t="str">
        <f t="shared" si="107"/>
        <v>Vejez</v>
      </c>
    </row>
    <row r="3427" spans="16:38" ht="15">
      <c r="P3427" s="806" t="s">
        <v>843</v>
      </c>
      <c r="Q3427" s="807">
        <v>20</v>
      </c>
      <c r="R3427" s="807">
        <v>39</v>
      </c>
      <c r="S3427" s="759" t="str">
        <f t="shared" si="106"/>
        <v>Adulto</v>
      </c>
      <c r="U3427" s="886"/>
      <c r="V3427" s="887"/>
      <c r="W3427" s="887"/>
      <c r="AI3427" s="806" t="s">
        <v>847</v>
      </c>
      <c r="AJ3427" s="807">
        <v>28</v>
      </c>
      <c r="AK3427" s="807">
        <v>64</v>
      </c>
      <c r="AL3427" s="759" t="str">
        <f t="shared" si="107"/>
        <v>Vejez</v>
      </c>
    </row>
    <row r="3428" spans="16:38" ht="15">
      <c r="P3428" s="806" t="s">
        <v>843</v>
      </c>
      <c r="Q3428" s="807">
        <v>12</v>
      </c>
      <c r="R3428" s="807">
        <v>40</v>
      </c>
      <c r="S3428" s="759" t="str">
        <f t="shared" si="106"/>
        <v>Adulto</v>
      </c>
      <c r="U3428" s="886"/>
      <c r="V3428" s="887"/>
      <c r="W3428" s="887"/>
      <c r="AI3428" s="806" t="s">
        <v>847</v>
      </c>
      <c r="AJ3428" s="807">
        <v>23</v>
      </c>
      <c r="AK3428" s="807">
        <v>65</v>
      </c>
      <c r="AL3428" s="759" t="str">
        <f t="shared" si="107"/>
        <v>Vejez</v>
      </c>
    </row>
    <row r="3429" spans="16:38" ht="15">
      <c r="P3429" s="806" t="s">
        <v>843</v>
      </c>
      <c r="Q3429" s="807">
        <v>17</v>
      </c>
      <c r="R3429" s="807">
        <v>41</v>
      </c>
      <c r="S3429" s="759" t="str">
        <f t="shared" si="106"/>
        <v>Adulto</v>
      </c>
      <c r="U3429" s="886"/>
      <c r="V3429" s="887"/>
      <c r="W3429" s="887"/>
      <c r="AI3429" s="806" t="s">
        <v>847</v>
      </c>
      <c r="AJ3429" s="807">
        <v>24</v>
      </c>
      <c r="AK3429" s="807">
        <v>66</v>
      </c>
      <c r="AL3429" s="759" t="str">
        <f t="shared" si="107"/>
        <v>Vejez</v>
      </c>
    </row>
    <row r="3430" spans="16:38" ht="15">
      <c r="P3430" s="806" t="s">
        <v>843</v>
      </c>
      <c r="Q3430" s="807">
        <v>25</v>
      </c>
      <c r="R3430" s="807">
        <v>42</v>
      </c>
      <c r="S3430" s="759" t="str">
        <f t="shared" si="106"/>
        <v>Adulto</v>
      </c>
      <c r="U3430" s="886"/>
      <c r="V3430" s="887"/>
      <c r="W3430" s="887"/>
      <c r="AI3430" s="806" t="s">
        <v>847</v>
      </c>
      <c r="AJ3430" s="807">
        <v>19</v>
      </c>
      <c r="AK3430" s="807">
        <v>67</v>
      </c>
      <c r="AL3430" s="759" t="str">
        <f t="shared" si="107"/>
        <v>Vejez</v>
      </c>
    </row>
    <row r="3431" spans="16:38" ht="15">
      <c r="P3431" s="806" t="s">
        <v>843</v>
      </c>
      <c r="Q3431" s="807">
        <v>14</v>
      </c>
      <c r="R3431" s="807">
        <v>43</v>
      </c>
      <c r="S3431" s="759" t="str">
        <f t="shared" si="106"/>
        <v>Adulto</v>
      </c>
      <c r="U3431" s="886"/>
      <c r="V3431" s="887"/>
      <c r="W3431" s="887"/>
      <c r="AI3431" s="806" t="s">
        <v>847</v>
      </c>
      <c r="AJ3431" s="807">
        <v>18</v>
      </c>
      <c r="AK3431" s="807">
        <v>68</v>
      </c>
      <c r="AL3431" s="759" t="str">
        <f t="shared" si="107"/>
        <v>Vejez</v>
      </c>
    </row>
    <row r="3432" spans="16:38" ht="15">
      <c r="P3432" s="806" t="s">
        <v>843</v>
      </c>
      <c r="Q3432" s="807">
        <v>17</v>
      </c>
      <c r="R3432" s="807">
        <v>44</v>
      </c>
      <c r="S3432" s="759" t="str">
        <f t="shared" si="106"/>
        <v>Adulto</v>
      </c>
      <c r="U3432" s="886"/>
      <c r="V3432" s="887"/>
      <c r="W3432" s="887"/>
      <c r="AI3432" s="806" t="s">
        <v>847</v>
      </c>
      <c r="AJ3432" s="807">
        <v>19</v>
      </c>
      <c r="AK3432" s="807">
        <v>69</v>
      </c>
      <c r="AL3432" s="759" t="str">
        <f t="shared" si="107"/>
        <v>Vejez</v>
      </c>
    </row>
    <row r="3433" spans="16:38" ht="15">
      <c r="P3433" s="806" t="s">
        <v>843</v>
      </c>
      <c r="Q3433" s="807">
        <v>15</v>
      </c>
      <c r="R3433" s="807">
        <v>45</v>
      </c>
      <c r="S3433" s="759" t="str">
        <f t="shared" si="106"/>
        <v>Adulto</v>
      </c>
      <c r="U3433" s="886"/>
      <c r="V3433" s="887"/>
      <c r="W3433" s="887"/>
      <c r="AI3433" s="806" t="s">
        <v>847</v>
      </c>
      <c r="AJ3433" s="807">
        <v>21</v>
      </c>
      <c r="AK3433" s="807">
        <v>70</v>
      </c>
      <c r="AL3433" s="759" t="str">
        <f t="shared" si="107"/>
        <v>Vejez</v>
      </c>
    </row>
    <row r="3434" spans="16:38" ht="15">
      <c r="P3434" s="806" t="s">
        <v>843</v>
      </c>
      <c r="Q3434" s="807">
        <v>15</v>
      </c>
      <c r="R3434" s="807">
        <v>46</v>
      </c>
      <c r="S3434" s="759" t="str">
        <f t="shared" si="106"/>
        <v>Adulto</v>
      </c>
      <c r="U3434" s="886"/>
      <c r="V3434" s="887"/>
      <c r="W3434" s="887"/>
      <c r="AI3434" s="806" t="s">
        <v>847</v>
      </c>
      <c r="AJ3434" s="807">
        <v>17</v>
      </c>
      <c r="AK3434" s="807">
        <v>71</v>
      </c>
      <c r="AL3434" s="759" t="str">
        <f t="shared" si="107"/>
        <v>Vejez</v>
      </c>
    </row>
    <row r="3435" spans="16:38" ht="15">
      <c r="P3435" s="806" t="s">
        <v>843</v>
      </c>
      <c r="Q3435" s="807">
        <v>20</v>
      </c>
      <c r="R3435" s="807">
        <v>47</v>
      </c>
      <c r="S3435" s="759" t="str">
        <f t="shared" si="106"/>
        <v>Adulto</v>
      </c>
      <c r="U3435" s="886"/>
      <c r="V3435" s="887"/>
      <c r="W3435" s="887"/>
      <c r="AI3435" s="806" t="s">
        <v>847</v>
      </c>
      <c r="AJ3435" s="807">
        <v>23</v>
      </c>
      <c r="AK3435" s="807">
        <v>72</v>
      </c>
      <c r="AL3435" s="759" t="str">
        <f t="shared" si="107"/>
        <v>Vejez</v>
      </c>
    </row>
    <row r="3436" spans="16:38" ht="15">
      <c r="P3436" s="806" t="s">
        <v>843</v>
      </c>
      <c r="Q3436" s="807">
        <v>20</v>
      </c>
      <c r="R3436" s="807">
        <v>48</v>
      </c>
      <c r="S3436" s="759" t="str">
        <f t="shared" si="106"/>
        <v>Adulto</v>
      </c>
      <c r="U3436" s="886"/>
      <c r="V3436" s="887"/>
      <c r="W3436" s="887"/>
      <c r="AI3436" s="806" t="s">
        <v>847</v>
      </c>
      <c r="AJ3436" s="807">
        <v>15</v>
      </c>
      <c r="AK3436" s="807">
        <v>73</v>
      </c>
      <c r="AL3436" s="759" t="str">
        <f t="shared" si="107"/>
        <v>Vejez</v>
      </c>
    </row>
    <row r="3437" spans="16:38" ht="15">
      <c r="P3437" s="806" t="s">
        <v>843</v>
      </c>
      <c r="Q3437" s="807">
        <v>23</v>
      </c>
      <c r="R3437" s="807">
        <v>49</v>
      </c>
      <c r="S3437" s="759" t="str">
        <f t="shared" si="106"/>
        <v>Adulto</v>
      </c>
      <c r="U3437" s="886"/>
      <c r="V3437" s="887"/>
      <c r="W3437" s="887"/>
      <c r="AI3437" s="806" t="s">
        <v>847</v>
      </c>
      <c r="AJ3437" s="807">
        <v>15</v>
      </c>
      <c r="AK3437" s="807">
        <v>74</v>
      </c>
      <c r="AL3437" s="759" t="str">
        <f t="shared" si="107"/>
        <v>Vejez</v>
      </c>
    </row>
    <row r="3438" spans="16:38" ht="15">
      <c r="P3438" s="806" t="s">
        <v>843</v>
      </c>
      <c r="Q3438" s="807">
        <v>20</v>
      </c>
      <c r="R3438" s="807">
        <v>50</v>
      </c>
      <c r="S3438" s="759" t="str">
        <f t="shared" si="106"/>
        <v>Adulto</v>
      </c>
      <c r="U3438" s="886"/>
      <c r="V3438" s="887"/>
      <c r="W3438" s="887"/>
      <c r="AI3438" s="806" t="s">
        <v>847</v>
      </c>
      <c r="AJ3438" s="807">
        <v>10</v>
      </c>
      <c r="AK3438" s="807">
        <v>75</v>
      </c>
      <c r="AL3438" s="759" t="str">
        <f t="shared" si="107"/>
        <v>Vejez</v>
      </c>
    </row>
    <row r="3439" spans="16:38" ht="15">
      <c r="P3439" s="806" t="s">
        <v>843</v>
      </c>
      <c r="Q3439" s="807">
        <v>14</v>
      </c>
      <c r="R3439" s="807">
        <v>51</v>
      </c>
      <c r="S3439" s="759" t="str">
        <f t="shared" si="106"/>
        <v>Adulto</v>
      </c>
      <c r="U3439" s="886"/>
      <c r="V3439" s="887"/>
      <c r="W3439" s="887"/>
      <c r="AI3439" s="806" t="s">
        <v>847</v>
      </c>
      <c r="AJ3439" s="807">
        <v>19</v>
      </c>
      <c r="AK3439" s="807">
        <v>76</v>
      </c>
      <c r="AL3439" s="759" t="str">
        <f t="shared" si="107"/>
        <v>Vejez</v>
      </c>
    </row>
    <row r="3440" spans="16:38" ht="15">
      <c r="P3440" s="806" t="s">
        <v>843</v>
      </c>
      <c r="Q3440" s="807">
        <v>21</v>
      </c>
      <c r="R3440" s="807">
        <v>52</v>
      </c>
      <c r="S3440" s="759" t="str">
        <f t="shared" si="106"/>
        <v>Adulto</v>
      </c>
      <c r="U3440" s="886"/>
      <c r="V3440" s="887"/>
      <c r="W3440" s="887"/>
      <c r="AI3440" s="806" t="s">
        <v>847</v>
      </c>
      <c r="AJ3440" s="807">
        <v>6</v>
      </c>
      <c r="AK3440" s="807">
        <v>77</v>
      </c>
      <c r="AL3440" s="759" t="str">
        <f t="shared" si="107"/>
        <v>Vejez</v>
      </c>
    </row>
    <row r="3441" spans="16:38" ht="15">
      <c r="P3441" s="806" t="s">
        <v>843</v>
      </c>
      <c r="Q3441" s="807">
        <v>26</v>
      </c>
      <c r="R3441" s="807">
        <v>53</v>
      </c>
      <c r="S3441" s="759" t="str">
        <f t="shared" si="106"/>
        <v>Adulto</v>
      </c>
      <c r="U3441" s="886"/>
      <c r="V3441" s="887"/>
      <c r="W3441" s="887"/>
      <c r="AI3441" s="806" t="s">
        <v>847</v>
      </c>
      <c r="AJ3441" s="807">
        <v>14</v>
      </c>
      <c r="AK3441" s="807">
        <v>78</v>
      </c>
      <c r="AL3441" s="759" t="str">
        <f t="shared" si="107"/>
        <v>Vejez</v>
      </c>
    </row>
    <row r="3442" spans="16:38" ht="15">
      <c r="P3442" s="806" t="s">
        <v>843</v>
      </c>
      <c r="Q3442" s="807">
        <v>20</v>
      </c>
      <c r="R3442" s="807">
        <v>54</v>
      </c>
      <c r="S3442" s="759" t="str">
        <f t="shared" si="106"/>
        <v>Adulto</v>
      </c>
      <c r="U3442" s="886"/>
      <c r="V3442" s="887"/>
      <c r="W3442" s="887"/>
      <c r="AI3442" s="806" t="s">
        <v>847</v>
      </c>
      <c r="AJ3442" s="807">
        <v>7</v>
      </c>
      <c r="AK3442" s="807">
        <v>79</v>
      </c>
      <c r="AL3442" s="759" t="str">
        <f t="shared" si="107"/>
        <v>Vejez</v>
      </c>
    </row>
    <row r="3443" spans="16:38" ht="15">
      <c r="P3443" s="806" t="s">
        <v>843</v>
      </c>
      <c r="Q3443" s="807">
        <v>38</v>
      </c>
      <c r="R3443" s="807">
        <v>55</v>
      </c>
      <c r="S3443" s="759" t="str">
        <f t="shared" si="106"/>
        <v>Adulto</v>
      </c>
      <c r="U3443" s="886"/>
      <c r="V3443" s="887"/>
      <c r="W3443" s="887"/>
      <c r="AI3443" s="806" t="s">
        <v>847</v>
      </c>
      <c r="AJ3443" s="807">
        <v>9</v>
      </c>
      <c r="AK3443" s="807">
        <v>80</v>
      </c>
      <c r="AL3443" s="759" t="str">
        <f t="shared" si="107"/>
        <v>Vejez</v>
      </c>
    </row>
    <row r="3444" spans="16:38" ht="15">
      <c r="P3444" s="806" t="s">
        <v>843</v>
      </c>
      <c r="Q3444" s="807">
        <v>23</v>
      </c>
      <c r="R3444" s="807">
        <v>56</v>
      </c>
      <c r="S3444" s="759" t="str">
        <f t="shared" si="106"/>
        <v>Adulto</v>
      </c>
      <c r="U3444" s="886"/>
      <c r="V3444" s="887"/>
      <c r="W3444" s="887"/>
      <c r="AI3444" s="806" t="s">
        <v>847</v>
      </c>
      <c r="AJ3444" s="807">
        <v>6</v>
      </c>
      <c r="AK3444" s="807">
        <v>81</v>
      </c>
      <c r="AL3444" s="759" t="str">
        <f t="shared" si="107"/>
        <v>Vejez</v>
      </c>
    </row>
    <row r="3445" spans="16:38" ht="15">
      <c r="P3445" s="806" t="s">
        <v>843</v>
      </c>
      <c r="Q3445" s="807">
        <v>27</v>
      </c>
      <c r="R3445" s="807">
        <v>57</v>
      </c>
      <c r="S3445" s="759" t="str">
        <f t="shared" si="106"/>
        <v>Adulto</v>
      </c>
      <c r="U3445" s="886"/>
      <c r="V3445" s="887"/>
      <c r="W3445" s="887"/>
      <c r="AI3445" s="806" t="s">
        <v>847</v>
      </c>
      <c r="AJ3445" s="807">
        <v>20</v>
      </c>
      <c r="AK3445" s="807">
        <v>82</v>
      </c>
      <c r="AL3445" s="759" t="str">
        <f t="shared" si="107"/>
        <v>Vejez</v>
      </c>
    </row>
    <row r="3446" spans="16:38" ht="15">
      <c r="P3446" s="806" t="s">
        <v>843</v>
      </c>
      <c r="Q3446" s="807">
        <v>25</v>
      </c>
      <c r="R3446" s="807">
        <v>58</v>
      </c>
      <c r="S3446" s="759" t="str">
        <f t="shared" si="106"/>
        <v>Adulto</v>
      </c>
      <c r="U3446" s="886"/>
      <c r="V3446" s="887"/>
      <c r="W3446" s="887"/>
      <c r="AI3446" s="806" t="s">
        <v>847</v>
      </c>
      <c r="AJ3446" s="807">
        <v>11</v>
      </c>
      <c r="AK3446" s="807">
        <v>83</v>
      </c>
      <c r="AL3446" s="759" t="str">
        <f t="shared" si="107"/>
        <v>Vejez</v>
      </c>
    </row>
    <row r="3447" spans="16:38" ht="15">
      <c r="P3447" s="806" t="s">
        <v>843</v>
      </c>
      <c r="Q3447" s="807">
        <v>24</v>
      </c>
      <c r="R3447" s="807">
        <v>59</v>
      </c>
      <c r="S3447" s="759" t="str">
        <f t="shared" si="106"/>
        <v>Adulto</v>
      </c>
      <c r="U3447" s="886"/>
      <c r="V3447" s="887"/>
      <c r="W3447" s="887"/>
      <c r="AI3447" s="806" t="s">
        <v>847</v>
      </c>
      <c r="AJ3447" s="807">
        <v>5</v>
      </c>
      <c r="AK3447" s="807">
        <v>84</v>
      </c>
      <c r="AL3447" s="759" t="str">
        <f t="shared" si="107"/>
        <v>Vejez</v>
      </c>
    </row>
    <row r="3448" spans="16:38" ht="15">
      <c r="P3448" s="806" t="s">
        <v>843</v>
      </c>
      <c r="Q3448" s="807">
        <v>29</v>
      </c>
      <c r="R3448" s="807">
        <v>60</v>
      </c>
      <c r="S3448" s="759" t="str">
        <f t="shared" si="106"/>
        <v>Vejez</v>
      </c>
      <c r="U3448" s="886"/>
      <c r="V3448" s="887"/>
      <c r="W3448" s="887"/>
      <c r="AI3448" s="806" t="s">
        <v>847</v>
      </c>
      <c r="AJ3448" s="807">
        <v>10</v>
      </c>
      <c r="AK3448" s="807">
        <v>85</v>
      </c>
      <c r="AL3448" s="759" t="str">
        <f t="shared" si="107"/>
        <v>Vejez</v>
      </c>
    </row>
    <row r="3449" spans="16:38" ht="15">
      <c r="P3449" s="806" t="s">
        <v>843</v>
      </c>
      <c r="Q3449" s="807">
        <v>14</v>
      </c>
      <c r="R3449" s="807">
        <v>61</v>
      </c>
      <c r="S3449" s="759" t="str">
        <f t="shared" si="106"/>
        <v>Vejez</v>
      </c>
      <c r="U3449" s="886"/>
      <c r="V3449" s="887"/>
      <c r="W3449" s="887"/>
      <c r="AI3449" s="806" t="s">
        <v>847</v>
      </c>
      <c r="AJ3449" s="807">
        <v>10</v>
      </c>
      <c r="AK3449" s="807">
        <v>86</v>
      </c>
      <c r="AL3449" s="759" t="str">
        <f t="shared" si="107"/>
        <v>Vejez</v>
      </c>
    </row>
    <row r="3450" spans="16:38" ht="15">
      <c r="P3450" s="806" t="s">
        <v>843</v>
      </c>
      <c r="Q3450" s="807">
        <v>24</v>
      </c>
      <c r="R3450" s="807">
        <v>62</v>
      </c>
      <c r="S3450" s="759" t="str">
        <f t="shared" si="106"/>
        <v>Vejez</v>
      </c>
      <c r="U3450" s="886"/>
      <c r="V3450" s="887"/>
      <c r="W3450" s="887"/>
      <c r="AI3450" s="806" t="s">
        <v>847</v>
      </c>
      <c r="AJ3450" s="807">
        <v>6</v>
      </c>
      <c r="AK3450" s="807">
        <v>87</v>
      </c>
      <c r="AL3450" s="759" t="str">
        <f t="shared" si="107"/>
        <v>Vejez</v>
      </c>
    </row>
    <row r="3451" spans="16:38" ht="15">
      <c r="P3451" s="806" t="s">
        <v>843</v>
      </c>
      <c r="Q3451" s="807">
        <v>22</v>
      </c>
      <c r="R3451" s="807">
        <v>63</v>
      </c>
      <c r="S3451" s="759" t="str">
        <f t="shared" si="106"/>
        <v>Vejez</v>
      </c>
      <c r="U3451" s="886"/>
      <c r="V3451" s="887"/>
      <c r="W3451" s="887"/>
      <c r="AI3451" s="806" t="s">
        <v>847</v>
      </c>
      <c r="AJ3451" s="807">
        <v>5</v>
      </c>
      <c r="AK3451" s="807">
        <v>88</v>
      </c>
      <c r="AL3451" s="759" t="str">
        <f t="shared" si="107"/>
        <v>Vejez</v>
      </c>
    </row>
    <row r="3452" spans="16:38" ht="15">
      <c r="P3452" s="806" t="s">
        <v>843</v>
      </c>
      <c r="Q3452" s="807">
        <v>24</v>
      </c>
      <c r="R3452" s="807">
        <v>64</v>
      </c>
      <c r="S3452" s="759" t="str">
        <f t="shared" si="106"/>
        <v>Vejez</v>
      </c>
      <c r="U3452" s="886"/>
      <c r="V3452" s="887"/>
      <c r="W3452" s="887"/>
      <c r="AI3452" s="806" t="s">
        <v>847</v>
      </c>
      <c r="AJ3452" s="807">
        <v>7</v>
      </c>
      <c r="AK3452" s="807">
        <v>89</v>
      </c>
      <c r="AL3452" s="759" t="str">
        <f t="shared" si="107"/>
        <v>Vejez</v>
      </c>
    </row>
    <row r="3453" spans="16:38" ht="15">
      <c r="P3453" s="806" t="s">
        <v>843</v>
      </c>
      <c r="Q3453" s="807">
        <v>25</v>
      </c>
      <c r="R3453" s="807">
        <v>65</v>
      </c>
      <c r="S3453" s="759" t="str">
        <f t="shared" si="106"/>
        <v>Vejez</v>
      </c>
      <c r="U3453" s="886"/>
      <c r="V3453" s="887"/>
      <c r="W3453" s="887"/>
      <c r="AI3453" s="806" t="s">
        <v>847</v>
      </c>
      <c r="AJ3453" s="807">
        <v>1</v>
      </c>
      <c r="AK3453" s="807">
        <v>90</v>
      </c>
      <c r="AL3453" s="759" t="str">
        <f t="shared" si="107"/>
        <v>Vejez</v>
      </c>
    </row>
    <row r="3454" spans="16:38" ht="15">
      <c r="P3454" s="806" t="s">
        <v>843</v>
      </c>
      <c r="Q3454" s="807">
        <v>16</v>
      </c>
      <c r="R3454" s="807">
        <v>66</v>
      </c>
      <c r="S3454" s="759" t="str">
        <f t="shared" si="106"/>
        <v>Vejez</v>
      </c>
      <c r="U3454" s="886"/>
      <c r="V3454" s="887"/>
      <c r="W3454" s="887"/>
      <c r="AI3454" s="806" t="s">
        <v>847</v>
      </c>
      <c r="AJ3454" s="807">
        <v>4</v>
      </c>
      <c r="AK3454" s="807">
        <v>91</v>
      </c>
      <c r="AL3454" s="759" t="str">
        <f t="shared" si="107"/>
        <v>Vejez</v>
      </c>
    </row>
    <row r="3455" spans="16:38" ht="15">
      <c r="P3455" s="806" t="s">
        <v>843</v>
      </c>
      <c r="Q3455" s="807">
        <v>18</v>
      </c>
      <c r="R3455" s="807">
        <v>67</v>
      </c>
      <c r="S3455" s="759" t="str">
        <f t="shared" si="106"/>
        <v>Vejez</v>
      </c>
      <c r="U3455" s="886"/>
      <c r="V3455" s="887"/>
      <c r="W3455" s="887"/>
      <c r="AI3455" s="806" t="s">
        <v>847</v>
      </c>
      <c r="AJ3455" s="807">
        <v>3</v>
      </c>
      <c r="AK3455" s="807">
        <v>92</v>
      </c>
      <c r="AL3455" s="759" t="str">
        <f t="shared" si="107"/>
        <v>Vejez</v>
      </c>
    </row>
    <row r="3456" spans="16:38" ht="15">
      <c r="P3456" s="806" t="s">
        <v>843</v>
      </c>
      <c r="Q3456" s="807">
        <v>21</v>
      </c>
      <c r="R3456" s="807">
        <v>68</v>
      </c>
      <c r="S3456" s="759" t="str">
        <f t="shared" si="106"/>
        <v>Vejez</v>
      </c>
      <c r="U3456" s="886"/>
      <c r="V3456" s="887"/>
      <c r="W3456" s="887"/>
      <c r="AI3456" s="806" t="s">
        <v>847</v>
      </c>
      <c r="AJ3456" s="807">
        <v>1</v>
      </c>
      <c r="AK3456" s="807">
        <v>93</v>
      </c>
      <c r="AL3456" s="759" t="str">
        <f t="shared" si="107"/>
        <v>Vejez</v>
      </c>
    </row>
    <row r="3457" spans="16:38" ht="15">
      <c r="P3457" s="806" t="s">
        <v>843</v>
      </c>
      <c r="Q3457" s="807">
        <v>18</v>
      </c>
      <c r="R3457" s="807">
        <v>69</v>
      </c>
      <c r="S3457" s="759" t="str">
        <f t="shared" si="106"/>
        <v>Vejez</v>
      </c>
      <c r="U3457" s="886"/>
      <c r="V3457" s="887"/>
      <c r="W3457" s="887"/>
      <c r="AI3457" s="806" t="s">
        <v>847</v>
      </c>
      <c r="AJ3457" s="807">
        <v>3</v>
      </c>
      <c r="AK3457" s="807">
        <v>94</v>
      </c>
      <c r="AL3457" s="759" t="str">
        <f t="shared" si="107"/>
        <v>Vejez</v>
      </c>
    </row>
    <row r="3458" spans="16:38" ht="15">
      <c r="P3458" s="806" t="s">
        <v>843</v>
      </c>
      <c r="Q3458" s="807">
        <v>13</v>
      </c>
      <c r="R3458" s="807">
        <v>70</v>
      </c>
      <c r="S3458" s="759" t="str">
        <f t="shared" si="106"/>
        <v>Vejez</v>
      </c>
      <c r="U3458" s="886"/>
      <c r="V3458" s="887"/>
      <c r="W3458" s="887"/>
      <c r="AI3458" s="806" t="s">
        <v>847</v>
      </c>
      <c r="AJ3458" s="807">
        <v>1</v>
      </c>
      <c r="AK3458" s="807">
        <v>95</v>
      </c>
      <c r="AL3458" s="759" t="str">
        <f t="shared" si="107"/>
        <v>Vejez</v>
      </c>
    </row>
    <row r="3459" spans="16:38" ht="15">
      <c r="P3459" s="806" t="s">
        <v>843</v>
      </c>
      <c r="Q3459" s="807">
        <v>16</v>
      </c>
      <c r="R3459" s="807">
        <v>71</v>
      </c>
      <c r="S3459" s="759" t="str">
        <f t="shared" ref="S3459:S3522" si="108">IF(P3459=0,"",IF(AND(R3459&gt;=0,R3459&lt;=5),"Primera Infancia",IF(AND(R3459&gt;=6,R3459&lt;=11),"Infancia",IF(AND(R3459&gt;=12,R3459&lt;=17),"Adolescente",IF(AND(R3459&gt;=18,R3459&lt;=28),"Juventud",IF(AND(R3459&gt;=29,R3459&lt;=59),"Adulto","Vejez"))))))</f>
        <v>Vejez</v>
      </c>
      <c r="U3459" s="886"/>
      <c r="V3459" s="887"/>
      <c r="W3459" s="887"/>
      <c r="AI3459" s="806" t="s">
        <v>847</v>
      </c>
      <c r="AJ3459" s="807">
        <v>1</v>
      </c>
      <c r="AK3459" s="807">
        <v>97</v>
      </c>
      <c r="AL3459" s="759" t="str">
        <f t="shared" ref="AL3459:AL3522" si="109">IF(AI3459=0,"",IF(AND(AK3459&gt;=0,AK3459&lt;=5),"Primera Infancia",IF(AND(AK3459&gt;=6,AK3459&lt;=11),"Infancia",IF(AND(AK3459&gt;=12,AK3459&lt;=17),"Adolescente",IF(AND(AK3459&gt;=18,AK3459&lt;=28),"Juventud",IF(AND(AK3459&gt;=29,AK3459&lt;=59),"Adulto","Vejez"))))))</f>
        <v>Vejez</v>
      </c>
    </row>
    <row r="3460" spans="16:38" ht="15">
      <c r="P3460" s="806" t="s">
        <v>843</v>
      </c>
      <c r="Q3460" s="807">
        <v>10</v>
      </c>
      <c r="R3460" s="807">
        <v>72</v>
      </c>
      <c r="S3460" s="759" t="str">
        <f t="shared" si="108"/>
        <v>Vejez</v>
      </c>
      <c r="U3460" s="886"/>
      <c r="V3460" s="887"/>
      <c r="W3460" s="887"/>
      <c r="AI3460" s="806" t="s">
        <v>847</v>
      </c>
      <c r="AJ3460" s="807">
        <v>1</v>
      </c>
      <c r="AK3460" s="807">
        <v>99</v>
      </c>
      <c r="AL3460" s="759" t="str">
        <f t="shared" si="109"/>
        <v>Vejez</v>
      </c>
    </row>
    <row r="3461" spans="16:38" ht="15">
      <c r="P3461" s="806" t="s">
        <v>843</v>
      </c>
      <c r="Q3461" s="807">
        <v>11</v>
      </c>
      <c r="R3461" s="807">
        <v>73</v>
      </c>
      <c r="S3461" s="759" t="str">
        <f t="shared" si="108"/>
        <v>Vejez</v>
      </c>
      <c r="U3461" s="886"/>
      <c r="V3461" s="887"/>
      <c r="W3461" s="887"/>
      <c r="AI3461" s="806" t="s">
        <v>847</v>
      </c>
      <c r="AJ3461" s="807">
        <v>1</v>
      </c>
      <c r="AK3461" s="807">
        <v>102</v>
      </c>
      <c r="AL3461" s="759" t="str">
        <f t="shared" si="109"/>
        <v>Vejez</v>
      </c>
    </row>
    <row r="3462" spans="16:38" ht="15">
      <c r="P3462" s="806" t="s">
        <v>843</v>
      </c>
      <c r="Q3462" s="807">
        <v>16</v>
      </c>
      <c r="R3462" s="807">
        <v>74</v>
      </c>
      <c r="S3462" s="759" t="str">
        <f t="shared" si="108"/>
        <v>Vejez</v>
      </c>
      <c r="U3462" s="886"/>
      <c r="V3462" s="887"/>
      <c r="W3462" s="887"/>
      <c r="AI3462" s="806" t="s">
        <v>847</v>
      </c>
      <c r="AJ3462" s="807">
        <v>1</v>
      </c>
      <c r="AK3462" s="807">
        <v>107</v>
      </c>
      <c r="AL3462" s="759" t="str">
        <f t="shared" si="109"/>
        <v>Vejez</v>
      </c>
    </row>
    <row r="3463" spans="16:38" ht="30">
      <c r="P3463" s="806" t="s">
        <v>843</v>
      </c>
      <c r="Q3463" s="807">
        <v>15</v>
      </c>
      <c r="R3463" s="807">
        <v>75</v>
      </c>
      <c r="S3463" s="759" t="str">
        <f t="shared" si="108"/>
        <v>Vejez</v>
      </c>
      <c r="U3463" s="886"/>
      <c r="V3463" s="887"/>
      <c r="W3463" s="887"/>
      <c r="AI3463" s="806" t="s">
        <v>848</v>
      </c>
      <c r="AJ3463" s="807">
        <v>24</v>
      </c>
      <c r="AK3463" s="807">
        <v>0</v>
      </c>
      <c r="AL3463" s="759" t="str">
        <f t="shared" si="109"/>
        <v>Primera Infancia</v>
      </c>
    </row>
    <row r="3464" spans="16:38" ht="30">
      <c r="P3464" s="806" t="s">
        <v>843</v>
      </c>
      <c r="Q3464" s="807">
        <v>12</v>
      </c>
      <c r="R3464" s="807">
        <v>76</v>
      </c>
      <c r="S3464" s="759" t="str">
        <f t="shared" si="108"/>
        <v>Vejez</v>
      </c>
      <c r="U3464" s="886"/>
      <c r="V3464" s="887"/>
      <c r="W3464" s="887"/>
      <c r="AI3464" s="806" t="s">
        <v>848</v>
      </c>
      <c r="AJ3464" s="807">
        <v>38</v>
      </c>
      <c r="AK3464" s="807">
        <v>1</v>
      </c>
      <c r="AL3464" s="759" t="str">
        <f t="shared" si="109"/>
        <v>Primera Infancia</v>
      </c>
    </row>
    <row r="3465" spans="16:38" ht="30">
      <c r="P3465" s="806" t="s">
        <v>843</v>
      </c>
      <c r="Q3465" s="807">
        <v>11</v>
      </c>
      <c r="R3465" s="807">
        <v>77</v>
      </c>
      <c r="S3465" s="759" t="str">
        <f t="shared" si="108"/>
        <v>Vejez</v>
      </c>
      <c r="U3465" s="886"/>
      <c r="V3465" s="887"/>
      <c r="W3465" s="887"/>
      <c r="AI3465" s="806" t="s">
        <v>848</v>
      </c>
      <c r="AJ3465" s="807">
        <v>39</v>
      </c>
      <c r="AK3465" s="807">
        <v>2</v>
      </c>
      <c r="AL3465" s="759" t="str">
        <f t="shared" si="109"/>
        <v>Primera Infancia</v>
      </c>
    </row>
    <row r="3466" spans="16:38" ht="30">
      <c r="P3466" s="806" t="s">
        <v>843</v>
      </c>
      <c r="Q3466" s="807">
        <v>15</v>
      </c>
      <c r="R3466" s="807">
        <v>78</v>
      </c>
      <c r="S3466" s="759" t="str">
        <f t="shared" si="108"/>
        <v>Vejez</v>
      </c>
      <c r="U3466" s="886"/>
      <c r="V3466" s="887"/>
      <c r="W3466" s="887"/>
      <c r="AI3466" s="806" t="s">
        <v>848</v>
      </c>
      <c r="AJ3466" s="807">
        <v>49</v>
      </c>
      <c r="AK3466" s="807">
        <v>3</v>
      </c>
      <c r="AL3466" s="759" t="str">
        <f t="shared" si="109"/>
        <v>Primera Infancia</v>
      </c>
    </row>
    <row r="3467" spans="16:38" ht="30">
      <c r="P3467" s="806" t="s">
        <v>843</v>
      </c>
      <c r="Q3467" s="807">
        <v>8</v>
      </c>
      <c r="R3467" s="807">
        <v>79</v>
      </c>
      <c r="S3467" s="759" t="str">
        <f t="shared" si="108"/>
        <v>Vejez</v>
      </c>
      <c r="U3467" s="886"/>
      <c r="V3467" s="887"/>
      <c r="W3467" s="887"/>
      <c r="AI3467" s="806" t="s">
        <v>848</v>
      </c>
      <c r="AJ3467" s="807">
        <v>46</v>
      </c>
      <c r="AK3467" s="807">
        <v>4</v>
      </c>
      <c r="AL3467" s="759" t="str">
        <f t="shared" si="109"/>
        <v>Primera Infancia</v>
      </c>
    </row>
    <row r="3468" spans="16:38" ht="30">
      <c r="P3468" s="806" t="s">
        <v>843</v>
      </c>
      <c r="Q3468" s="807">
        <v>5</v>
      </c>
      <c r="R3468" s="807">
        <v>80</v>
      </c>
      <c r="S3468" s="759" t="str">
        <f t="shared" si="108"/>
        <v>Vejez</v>
      </c>
      <c r="U3468" s="886"/>
      <c r="V3468" s="887"/>
      <c r="W3468" s="887"/>
      <c r="AI3468" s="806" t="s">
        <v>848</v>
      </c>
      <c r="AJ3468" s="807">
        <v>43</v>
      </c>
      <c r="AK3468" s="807">
        <v>5</v>
      </c>
      <c r="AL3468" s="759" t="str">
        <f t="shared" si="109"/>
        <v>Primera Infancia</v>
      </c>
    </row>
    <row r="3469" spans="16:38" ht="15">
      <c r="P3469" s="806" t="s">
        <v>843</v>
      </c>
      <c r="Q3469" s="807">
        <v>13</v>
      </c>
      <c r="R3469" s="807">
        <v>81</v>
      </c>
      <c r="S3469" s="759" t="str">
        <f t="shared" si="108"/>
        <v>Vejez</v>
      </c>
      <c r="U3469" s="886"/>
      <c r="V3469" s="887"/>
      <c r="W3469" s="887"/>
      <c r="AI3469" s="806" t="s">
        <v>848</v>
      </c>
      <c r="AJ3469" s="807">
        <v>38</v>
      </c>
      <c r="AK3469" s="807">
        <v>6</v>
      </c>
      <c r="AL3469" s="759" t="str">
        <f t="shared" si="109"/>
        <v>Infancia</v>
      </c>
    </row>
    <row r="3470" spans="16:38" ht="15">
      <c r="P3470" s="806" t="s">
        <v>843</v>
      </c>
      <c r="Q3470" s="807">
        <v>7</v>
      </c>
      <c r="R3470" s="807">
        <v>82</v>
      </c>
      <c r="S3470" s="759" t="str">
        <f t="shared" si="108"/>
        <v>Vejez</v>
      </c>
      <c r="U3470" s="886"/>
      <c r="V3470" s="887"/>
      <c r="W3470" s="887"/>
      <c r="AI3470" s="806" t="s">
        <v>848</v>
      </c>
      <c r="AJ3470" s="807">
        <v>32</v>
      </c>
      <c r="AK3470" s="807">
        <v>7</v>
      </c>
      <c r="AL3470" s="759" t="str">
        <f t="shared" si="109"/>
        <v>Infancia</v>
      </c>
    </row>
    <row r="3471" spans="16:38" ht="15">
      <c r="P3471" s="806" t="s">
        <v>843</v>
      </c>
      <c r="Q3471" s="807">
        <v>1</v>
      </c>
      <c r="R3471" s="807">
        <v>83</v>
      </c>
      <c r="S3471" s="759" t="str">
        <f t="shared" si="108"/>
        <v>Vejez</v>
      </c>
      <c r="U3471" s="886"/>
      <c r="V3471" s="887"/>
      <c r="W3471" s="887"/>
      <c r="AI3471" s="806" t="s">
        <v>848</v>
      </c>
      <c r="AJ3471" s="807">
        <v>45</v>
      </c>
      <c r="AK3471" s="807">
        <v>8</v>
      </c>
      <c r="AL3471" s="759" t="str">
        <f t="shared" si="109"/>
        <v>Infancia</v>
      </c>
    </row>
    <row r="3472" spans="16:38" ht="15">
      <c r="P3472" s="806" t="s">
        <v>843</v>
      </c>
      <c r="Q3472" s="807">
        <v>7</v>
      </c>
      <c r="R3472" s="807">
        <v>84</v>
      </c>
      <c r="S3472" s="759" t="str">
        <f t="shared" si="108"/>
        <v>Vejez</v>
      </c>
      <c r="U3472" s="886"/>
      <c r="V3472" s="887"/>
      <c r="W3472" s="887"/>
      <c r="AI3472" s="806" t="s">
        <v>848</v>
      </c>
      <c r="AJ3472" s="807">
        <v>39</v>
      </c>
      <c r="AK3472" s="807">
        <v>9</v>
      </c>
      <c r="AL3472" s="759" t="str">
        <f t="shared" si="109"/>
        <v>Infancia</v>
      </c>
    </row>
    <row r="3473" spans="16:38" ht="15">
      <c r="P3473" s="806" t="s">
        <v>843</v>
      </c>
      <c r="Q3473" s="807">
        <v>1</v>
      </c>
      <c r="R3473" s="807">
        <v>85</v>
      </c>
      <c r="S3473" s="759" t="str">
        <f t="shared" si="108"/>
        <v>Vejez</v>
      </c>
      <c r="U3473" s="886"/>
      <c r="V3473" s="887"/>
      <c r="W3473" s="887"/>
      <c r="AI3473" s="806" t="s">
        <v>848</v>
      </c>
      <c r="AJ3473" s="807">
        <v>39</v>
      </c>
      <c r="AK3473" s="807">
        <v>10</v>
      </c>
      <c r="AL3473" s="759" t="str">
        <f t="shared" si="109"/>
        <v>Infancia</v>
      </c>
    </row>
    <row r="3474" spans="16:38" ht="15">
      <c r="P3474" s="806" t="s">
        <v>843</v>
      </c>
      <c r="Q3474" s="807">
        <v>4</v>
      </c>
      <c r="R3474" s="807">
        <v>86</v>
      </c>
      <c r="S3474" s="759" t="str">
        <f t="shared" si="108"/>
        <v>Vejez</v>
      </c>
      <c r="U3474" s="886"/>
      <c r="V3474" s="887"/>
      <c r="W3474" s="887"/>
      <c r="AI3474" s="806" t="s">
        <v>848</v>
      </c>
      <c r="AJ3474" s="807">
        <v>43</v>
      </c>
      <c r="AK3474" s="807">
        <v>11</v>
      </c>
      <c r="AL3474" s="759" t="str">
        <f t="shared" si="109"/>
        <v>Infancia</v>
      </c>
    </row>
    <row r="3475" spans="16:38" ht="30">
      <c r="P3475" s="806" t="s">
        <v>843</v>
      </c>
      <c r="Q3475" s="807">
        <v>2</v>
      </c>
      <c r="R3475" s="807">
        <v>87</v>
      </c>
      <c r="S3475" s="759" t="str">
        <f t="shared" si="108"/>
        <v>Vejez</v>
      </c>
      <c r="U3475" s="886"/>
      <c r="V3475" s="887"/>
      <c r="W3475" s="887"/>
      <c r="AI3475" s="806" t="s">
        <v>848</v>
      </c>
      <c r="AJ3475" s="807">
        <v>31</v>
      </c>
      <c r="AK3475" s="807">
        <v>12</v>
      </c>
      <c r="AL3475" s="759" t="str">
        <f t="shared" si="109"/>
        <v>Adolescente</v>
      </c>
    </row>
    <row r="3476" spans="16:38" ht="30">
      <c r="P3476" s="806" t="s">
        <v>843</v>
      </c>
      <c r="Q3476" s="807">
        <v>2</v>
      </c>
      <c r="R3476" s="807">
        <v>88</v>
      </c>
      <c r="S3476" s="759" t="str">
        <f t="shared" si="108"/>
        <v>Vejez</v>
      </c>
      <c r="U3476" s="886"/>
      <c r="V3476" s="887"/>
      <c r="W3476" s="887"/>
      <c r="AI3476" s="806" t="s">
        <v>848</v>
      </c>
      <c r="AJ3476" s="807">
        <v>38</v>
      </c>
      <c r="AK3476" s="807">
        <v>13</v>
      </c>
      <c r="AL3476" s="759" t="str">
        <f t="shared" si="109"/>
        <v>Adolescente</v>
      </c>
    </row>
    <row r="3477" spans="16:38" ht="30">
      <c r="P3477" s="806" t="s">
        <v>843</v>
      </c>
      <c r="Q3477" s="807">
        <v>4</v>
      </c>
      <c r="R3477" s="807">
        <v>89</v>
      </c>
      <c r="S3477" s="759" t="str">
        <f t="shared" si="108"/>
        <v>Vejez</v>
      </c>
      <c r="U3477" s="886"/>
      <c r="V3477" s="887"/>
      <c r="W3477" s="887"/>
      <c r="AI3477" s="806" t="s">
        <v>848</v>
      </c>
      <c r="AJ3477" s="807">
        <v>35</v>
      </c>
      <c r="AK3477" s="807">
        <v>14</v>
      </c>
      <c r="AL3477" s="759" t="str">
        <f t="shared" si="109"/>
        <v>Adolescente</v>
      </c>
    </row>
    <row r="3478" spans="16:38" ht="30">
      <c r="P3478" s="806" t="s">
        <v>843</v>
      </c>
      <c r="Q3478" s="807">
        <v>4</v>
      </c>
      <c r="R3478" s="807">
        <v>90</v>
      </c>
      <c r="S3478" s="759" t="str">
        <f t="shared" si="108"/>
        <v>Vejez</v>
      </c>
      <c r="U3478" s="886"/>
      <c r="V3478" s="887"/>
      <c r="W3478" s="887"/>
      <c r="AI3478" s="806" t="s">
        <v>848</v>
      </c>
      <c r="AJ3478" s="807">
        <v>42</v>
      </c>
      <c r="AK3478" s="807">
        <v>15</v>
      </c>
      <c r="AL3478" s="759" t="str">
        <f t="shared" si="109"/>
        <v>Adolescente</v>
      </c>
    </row>
    <row r="3479" spans="16:38" ht="30">
      <c r="P3479" s="806" t="s">
        <v>843</v>
      </c>
      <c r="Q3479" s="807">
        <v>3</v>
      </c>
      <c r="R3479" s="807">
        <v>91</v>
      </c>
      <c r="S3479" s="759" t="str">
        <f t="shared" si="108"/>
        <v>Vejez</v>
      </c>
      <c r="U3479" s="886"/>
      <c r="V3479" s="887"/>
      <c r="W3479" s="887"/>
      <c r="AI3479" s="806" t="s">
        <v>848</v>
      </c>
      <c r="AJ3479" s="807">
        <v>33</v>
      </c>
      <c r="AK3479" s="807">
        <v>16</v>
      </c>
      <c r="AL3479" s="759" t="str">
        <f t="shared" si="109"/>
        <v>Adolescente</v>
      </c>
    </row>
    <row r="3480" spans="16:38" ht="30">
      <c r="P3480" s="806" t="s">
        <v>843</v>
      </c>
      <c r="Q3480" s="807">
        <v>1</v>
      </c>
      <c r="R3480" s="807">
        <v>92</v>
      </c>
      <c r="S3480" s="759" t="str">
        <f t="shared" si="108"/>
        <v>Vejez</v>
      </c>
      <c r="U3480" s="886"/>
      <c r="V3480" s="887"/>
      <c r="W3480" s="887"/>
      <c r="AI3480" s="806" t="s">
        <v>848</v>
      </c>
      <c r="AJ3480" s="807">
        <v>45</v>
      </c>
      <c r="AK3480" s="807">
        <v>17</v>
      </c>
      <c r="AL3480" s="759" t="str">
        <f t="shared" si="109"/>
        <v>Adolescente</v>
      </c>
    </row>
    <row r="3481" spans="16:38" ht="15">
      <c r="P3481" s="806" t="s">
        <v>843</v>
      </c>
      <c r="Q3481" s="807">
        <v>3</v>
      </c>
      <c r="R3481" s="807">
        <v>93</v>
      </c>
      <c r="S3481" s="759" t="str">
        <f t="shared" si="108"/>
        <v>Vejez</v>
      </c>
      <c r="U3481" s="886"/>
      <c r="V3481" s="887"/>
      <c r="W3481" s="887"/>
      <c r="AI3481" s="806" t="s">
        <v>848</v>
      </c>
      <c r="AJ3481" s="807">
        <v>49</v>
      </c>
      <c r="AK3481" s="807">
        <v>18</v>
      </c>
      <c r="AL3481" s="759" t="str">
        <f t="shared" si="109"/>
        <v>Juventud</v>
      </c>
    </row>
    <row r="3482" spans="16:38" ht="15">
      <c r="P3482" s="806" t="s">
        <v>843</v>
      </c>
      <c r="Q3482" s="807">
        <v>3</v>
      </c>
      <c r="R3482" s="807">
        <v>94</v>
      </c>
      <c r="S3482" s="759" t="str">
        <f t="shared" si="108"/>
        <v>Vejez</v>
      </c>
      <c r="U3482" s="886"/>
      <c r="V3482" s="887"/>
      <c r="W3482" s="887"/>
      <c r="AI3482" s="806" t="s">
        <v>848</v>
      </c>
      <c r="AJ3482" s="807">
        <v>56</v>
      </c>
      <c r="AK3482" s="807">
        <v>19</v>
      </c>
      <c r="AL3482" s="759" t="str">
        <f t="shared" si="109"/>
        <v>Juventud</v>
      </c>
    </row>
    <row r="3483" spans="16:38" ht="15">
      <c r="P3483" s="806" t="s">
        <v>843</v>
      </c>
      <c r="Q3483" s="807">
        <v>2</v>
      </c>
      <c r="R3483" s="807">
        <v>95</v>
      </c>
      <c r="S3483" s="759" t="str">
        <f t="shared" si="108"/>
        <v>Vejez</v>
      </c>
      <c r="U3483" s="886"/>
      <c r="V3483" s="887"/>
      <c r="W3483" s="887"/>
      <c r="AI3483" s="806" t="s">
        <v>848</v>
      </c>
      <c r="AJ3483" s="807">
        <v>52</v>
      </c>
      <c r="AK3483" s="807">
        <v>20</v>
      </c>
      <c r="AL3483" s="759" t="str">
        <f t="shared" si="109"/>
        <v>Juventud</v>
      </c>
    </row>
    <row r="3484" spans="16:38" ht="15">
      <c r="P3484" s="806" t="s">
        <v>843</v>
      </c>
      <c r="Q3484" s="807">
        <v>1</v>
      </c>
      <c r="R3484" s="807">
        <v>96</v>
      </c>
      <c r="S3484" s="759" t="str">
        <f t="shared" si="108"/>
        <v>Vejez</v>
      </c>
      <c r="U3484" s="886"/>
      <c r="V3484" s="887"/>
      <c r="W3484" s="887"/>
      <c r="AI3484" s="806" t="s">
        <v>848</v>
      </c>
      <c r="AJ3484" s="807">
        <v>71</v>
      </c>
      <c r="AK3484" s="807">
        <v>21</v>
      </c>
      <c r="AL3484" s="759" t="str">
        <f t="shared" si="109"/>
        <v>Juventud</v>
      </c>
    </row>
    <row r="3485" spans="16:38" ht="15">
      <c r="P3485" s="806" t="s">
        <v>843</v>
      </c>
      <c r="Q3485" s="807">
        <v>1</v>
      </c>
      <c r="R3485" s="807">
        <v>98</v>
      </c>
      <c r="S3485" s="759" t="str">
        <f t="shared" si="108"/>
        <v>Vejez</v>
      </c>
      <c r="U3485" s="886"/>
      <c r="V3485" s="887"/>
      <c r="W3485" s="887"/>
      <c r="AI3485" s="806" t="s">
        <v>848</v>
      </c>
      <c r="AJ3485" s="807">
        <v>59</v>
      </c>
      <c r="AK3485" s="807">
        <v>22</v>
      </c>
      <c r="AL3485" s="759" t="str">
        <f t="shared" si="109"/>
        <v>Juventud</v>
      </c>
    </row>
    <row r="3486" spans="16:38" ht="15">
      <c r="P3486" s="806" t="s">
        <v>843</v>
      </c>
      <c r="Q3486" s="807">
        <v>1</v>
      </c>
      <c r="R3486" s="807">
        <v>100</v>
      </c>
      <c r="S3486" s="759" t="str">
        <f t="shared" si="108"/>
        <v>Vejez</v>
      </c>
      <c r="U3486" s="886"/>
      <c r="V3486" s="887"/>
      <c r="W3486" s="887"/>
      <c r="AI3486" s="806" t="s">
        <v>848</v>
      </c>
      <c r="AJ3486" s="807">
        <v>73</v>
      </c>
      <c r="AK3486" s="807">
        <v>23</v>
      </c>
      <c r="AL3486" s="759" t="str">
        <f t="shared" si="109"/>
        <v>Juventud</v>
      </c>
    </row>
    <row r="3487" spans="16:38" ht="30">
      <c r="P3487" s="806" t="s">
        <v>844</v>
      </c>
      <c r="Q3487" s="807">
        <v>1172</v>
      </c>
      <c r="R3487" s="807">
        <v>0</v>
      </c>
      <c r="S3487" s="759" t="str">
        <f t="shared" si="108"/>
        <v>Primera Infancia</v>
      </c>
      <c r="U3487" s="886"/>
      <c r="V3487" s="887"/>
      <c r="W3487" s="887"/>
      <c r="AI3487" s="806" t="s">
        <v>848</v>
      </c>
      <c r="AJ3487" s="807">
        <v>50</v>
      </c>
      <c r="AK3487" s="807">
        <v>24</v>
      </c>
      <c r="AL3487" s="759" t="str">
        <f t="shared" si="109"/>
        <v>Juventud</v>
      </c>
    </row>
    <row r="3488" spans="16:38" ht="30">
      <c r="P3488" s="806" t="s">
        <v>844</v>
      </c>
      <c r="Q3488" s="807">
        <v>1114</v>
      </c>
      <c r="R3488" s="807">
        <v>1</v>
      </c>
      <c r="S3488" s="759" t="str">
        <f t="shared" si="108"/>
        <v>Primera Infancia</v>
      </c>
      <c r="U3488" s="886"/>
      <c r="V3488" s="887"/>
      <c r="W3488" s="887"/>
      <c r="AI3488" s="806" t="s">
        <v>848</v>
      </c>
      <c r="AJ3488" s="807">
        <v>60</v>
      </c>
      <c r="AK3488" s="807">
        <v>25</v>
      </c>
      <c r="AL3488" s="759" t="str">
        <f t="shared" si="109"/>
        <v>Juventud</v>
      </c>
    </row>
    <row r="3489" spans="16:38" ht="30">
      <c r="P3489" s="806" t="s">
        <v>844</v>
      </c>
      <c r="Q3489" s="807">
        <v>1262</v>
      </c>
      <c r="R3489" s="807">
        <v>2</v>
      </c>
      <c r="S3489" s="759" t="str">
        <f t="shared" si="108"/>
        <v>Primera Infancia</v>
      </c>
      <c r="U3489" s="886"/>
      <c r="V3489" s="887"/>
      <c r="W3489" s="887"/>
      <c r="AI3489" s="806" t="s">
        <v>848</v>
      </c>
      <c r="AJ3489" s="807">
        <v>67</v>
      </c>
      <c r="AK3489" s="807">
        <v>26</v>
      </c>
      <c r="AL3489" s="759" t="str">
        <f t="shared" si="109"/>
        <v>Juventud</v>
      </c>
    </row>
    <row r="3490" spans="16:38" ht="30">
      <c r="P3490" s="806" t="s">
        <v>844</v>
      </c>
      <c r="Q3490" s="807">
        <v>1395</v>
      </c>
      <c r="R3490" s="807">
        <v>3</v>
      </c>
      <c r="S3490" s="759" t="str">
        <f t="shared" si="108"/>
        <v>Primera Infancia</v>
      </c>
      <c r="U3490" s="886"/>
      <c r="V3490" s="887"/>
      <c r="W3490" s="887"/>
      <c r="AI3490" s="806" t="s">
        <v>848</v>
      </c>
      <c r="AJ3490" s="807">
        <v>71</v>
      </c>
      <c r="AK3490" s="807">
        <v>27</v>
      </c>
      <c r="AL3490" s="759" t="str">
        <f t="shared" si="109"/>
        <v>Juventud</v>
      </c>
    </row>
    <row r="3491" spans="16:38" ht="30">
      <c r="P3491" s="806" t="s">
        <v>844</v>
      </c>
      <c r="Q3491" s="807">
        <v>1385</v>
      </c>
      <c r="R3491" s="807">
        <v>4</v>
      </c>
      <c r="S3491" s="759" t="str">
        <f t="shared" si="108"/>
        <v>Primera Infancia</v>
      </c>
      <c r="U3491" s="886"/>
      <c r="V3491" s="887"/>
      <c r="W3491" s="887"/>
      <c r="AI3491" s="806" t="s">
        <v>848</v>
      </c>
      <c r="AJ3491" s="807">
        <v>54</v>
      </c>
      <c r="AK3491" s="807">
        <v>28</v>
      </c>
      <c r="AL3491" s="759" t="str">
        <f t="shared" si="109"/>
        <v>Juventud</v>
      </c>
    </row>
    <row r="3492" spans="16:38" ht="30">
      <c r="P3492" s="806" t="s">
        <v>844</v>
      </c>
      <c r="Q3492" s="807">
        <v>1243</v>
      </c>
      <c r="R3492" s="807">
        <v>5</v>
      </c>
      <c r="S3492" s="759" t="str">
        <f t="shared" si="108"/>
        <v>Primera Infancia</v>
      </c>
      <c r="U3492" s="886"/>
      <c r="V3492" s="887"/>
      <c r="W3492" s="887"/>
      <c r="AI3492" s="806" t="s">
        <v>848</v>
      </c>
      <c r="AJ3492" s="807">
        <v>51</v>
      </c>
      <c r="AK3492" s="807">
        <v>29</v>
      </c>
      <c r="AL3492" s="759" t="str">
        <f t="shared" si="109"/>
        <v>Adulto</v>
      </c>
    </row>
    <row r="3493" spans="16:38" ht="15">
      <c r="P3493" s="806" t="s">
        <v>844</v>
      </c>
      <c r="Q3493" s="807">
        <v>1196</v>
      </c>
      <c r="R3493" s="807">
        <v>6</v>
      </c>
      <c r="S3493" s="759" t="str">
        <f t="shared" si="108"/>
        <v>Infancia</v>
      </c>
      <c r="U3493" s="886"/>
      <c r="V3493" s="887"/>
      <c r="W3493" s="887"/>
      <c r="AI3493" s="806" t="s">
        <v>848</v>
      </c>
      <c r="AJ3493" s="807">
        <v>51</v>
      </c>
      <c r="AK3493" s="807">
        <v>30</v>
      </c>
      <c r="AL3493" s="759" t="str">
        <f t="shared" si="109"/>
        <v>Adulto</v>
      </c>
    </row>
    <row r="3494" spans="16:38" ht="15">
      <c r="P3494" s="806" t="s">
        <v>844</v>
      </c>
      <c r="Q3494" s="807">
        <v>1315</v>
      </c>
      <c r="R3494" s="807">
        <v>7</v>
      </c>
      <c r="S3494" s="759" t="str">
        <f t="shared" si="108"/>
        <v>Infancia</v>
      </c>
      <c r="U3494" s="886"/>
      <c r="V3494" s="887"/>
      <c r="W3494" s="887"/>
      <c r="AI3494" s="806" t="s">
        <v>848</v>
      </c>
      <c r="AJ3494" s="807">
        <v>54</v>
      </c>
      <c r="AK3494" s="807">
        <v>31</v>
      </c>
      <c r="AL3494" s="759" t="str">
        <f t="shared" si="109"/>
        <v>Adulto</v>
      </c>
    </row>
    <row r="3495" spans="16:38" ht="15">
      <c r="P3495" s="806" t="s">
        <v>844</v>
      </c>
      <c r="Q3495" s="807">
        <v>1425</v>
      </c>
      <c r="R3495" s="807">
        <v>8</v>
      </c>
      <c r="S3495" s="759" t="str">
        <f t="shared" si="108"/>
        <v>Infancia</v>
      </c>
      <c r="U3495" s="886"/>
      <c r="V3495" s="887"/>
      <c r="W3495" s="887"/>
      <c r="AI3495" s="806" t="s">
        <v>848</v>
      </c>
      <c r="AJ3495" s="807">
        <v>45</v>
      </c>
      <c r="AK3495" s="807">
        <v>32</v>
      </c>
      <c r="AL3495" s="759" t="str">
        <f t="shared" si="109"/>
        <v>Adulto</v>
      </c>
    </row>
    <row r="3496" spans="16:38" ht="15">
      <c r="P3496" s="806" t="s">
        <v>844</v>
      </c>
      <c r="Q3496" s="807">
        <v>1315</v>
      </c>
      <c r="R3496" s="807">
        <v>9</v>
      </c>
      <c r="S3496" s="759" t="str">
        <f t="shared" si="108"/>
        <v>Infancia</v>
      </c>
      <c r="U3496" s="886"/>
      <c r="V3496" s="887"/>
      <c r="W3496" s="887"/>
      <c r="AI3496" s="806" t="s">
        <v>848</v>
      </c>
      <c r="AJ3496" s="807">
        <v>51</v>
      </c>
      <c r="AK3496" s="807">
        <v>33</v>
      </c>
      <c r="AL3496" s="759" t="str">
        <f t="shared" si="109"/>
        <v>Adulto</v>
      </c>
    </row>
    <row r="3497" spans="16:38" ht="15">
      <c r="P3497" s="806" t="s">
        <v>844</v>
      </c>
      <c r="Q3497" s="807">
        <v>1323</v>
      </c>
      <c r="R3497" s="807">
        <v>10</v>
      </c>
      <c r="S3497" s="759" t="str">
        <f t="shared" si="108"/>
        <v>Infancia</v>
      </c>
      <c r="U3497" s="886"/>
      <c r="V3497" s="887"/>
      <c r="W3497" s="887"/>
      <c r="AI3497" s="806" t="s">
        <v>848</v>
      </c>
      <c r="AJ3497" s="807">
        <v>44</v>
      </c>
      <c r="AK3497" s="807">
        <v>34</v>
      </c>
      <c r="AL3497" s="759" t="str">
        <f t="shared" si="109"/>
        <v>Adulto</v>
      </c>
    </row>
    <row r="3498" spans="16:38" ht="15">
      <c r="P3498" s="806" t="s">
        <v>844</v>
      </c>
      <c r="Q3498" s="807">
        <v>1356</v>
      </c>
      <c r="R3498" s="807">
        <v>11</v>
      </c>
      <c r="S3498" s="759" t="str">
        <f t="shared" si="108"/>
        <v>Infancia</v>
      </c>
      <c r="U3498" s="886"/>
      <c r="V3498" s="887"/>
      <c r="W3498" s="887"/>
      <c r="AI3498" s="806" t="s">
        <v>848</v>
      </c>
      <c r="AJ3498" s="807">
        <v>20</v>
      </c>
      <c r="AK3498" s="807">
        <v>35</v>
      </c>
      <c r="AL3498" s="759" t="str">
        <f t="shared" si="109"/>
        <v>Adulto</v>
      </c>
    </row>
    <row r="3499" spans="16:38" ht="30">
      <c r="P3499" s="806" t="s">
        <v>844</v>
      </c>
      <c r="Q3499" s="807">
        <v>1575</v>
      </c>
      <c r="R3499" s="807">
        <v>12</v>
      </c>
      <c r="S3499" s="759" t="str">
        <f t="shared" si="108"/>
        <v>Adolescente</v>
      </c>
      <c r="U3499" s="886"/>
      <c r="V3499" s="887"/>
      <c r="W3499" s="887"/>
      <c r="AI3499" s="806" t="s">
        <v>848</v>
      </c>
      <c r="AJ3499" s="807">
        <v>41</v>
      </c>
      <c r="AK3499" s="807">
        <v>36</v>
      </c>
      <c r="AL3499" s="759" t="str">
        <f t="shared" si="109"/>
        <v>Adulto</v>
      </c>
    </row>
    <row r="3500" spans="16:38" ht="30">
      <c r="P3500" s="806" t="s">
        <v>844</v>
      </c>
      <c r="Q3500" s="807">
        <v>1658</v>
      </c>
      <c r="R3500" s="807">
        <v>13</v>
      </c>
      <c r="S3500" s="759" t="str">
        <f t="shared" si="108"/>
        <v>Adolescente</v>
      </c>
      <c r="U3500" s="886"/>
      <c r="V3500" s="887"/>
      <c r="W3500" s="887"/>
      <c r="AI3500" s="806" t="s">
        <v>848</v>
      </c>
      <c r="AJ3500" s="807">
        <v>36</v>
      </c>
      <c r="AK3500" s="807">
        <v>37</v>
      </c>
      <c r="AL3500" s="759" t="str">
        <f t="shared" si="109"/>
        <v>Adulto</v>
      </c>
    </row>
    <row r="3501" spans="16:38" ht="30">
      <c r="P3501" s="806" t="s">
        <v>844</v>
      </c>
      <c r="Q3501" s="807">
        <v>1647</v>
      </c>
      <c r="R3501" s="807">
        <v>14</v>
      </c>
      <c r="S3501" s="759" t="str">
        <f t="shared" si="108"/>
        <v>Adolescente</v>
      </c>
      <c r="U3501" s="886"/>
      <c r="V3501" s="887"/>
      <c r="W3501" s="887"/>
      <c r="AI3501" s="806" t="s">
        <v>848</v>
      </c>
      <c r="AJ3501" s="807">
        <v>35</v>
      </c>
      <c r="AK3501" s="807">
        <v>38</v>
      </c>
      <c r="AL3501" s="759" t="str">
        <f t="shared" si="109"/>
        <v>Adulto</v>
      </c>
    </row>
    <row r="3502" spans="16:38" ht="30">
      <c r="P3502" s="806" t="s">
        <v>844</v>
      </c>
      <c r="Q3502" s="807">
        <v>1682</v>
      </c>
      <c r="R3502" s="807">
        <v>15</v>
      </c>
      <c r="S3502" s="759" t="str">
        <f t="shared" si="108"/>
        <v>Adolescente</v>
      </c>
      <c r="U3502" s="886"/>
      <c r="V3502" s="887"/>
      <c r="W3502" s="887"/>
      <c r="AI3502" s="806" t="s">
        <v>848</v>
      </c>
      <c r="AJ3502" s="807">
        <v>47</v>
      </c>
      <c r="AK3502" s="807">
        <v>39</v>
      </c>
      <c r="AL3502" s="759" t="str">
        <f t="shared" si="109"/>
        <v>Adulto</v>
      </c>
    </row>
    <row r="3503" spans="16:38" ht="30">
      <c r="P3503" s="806" t="s">
        <v>844</v>
      </c>
      <c r="Q3503" s="807">
        <v>1736</v>
      </c>
      <c r="R3503" s="807">
        <v>16</v>
      </c>
      <c r="S3503" s="759" t="str">
        <f t="shared" si="108"/>
        <v>Adolescente</v>
      </c>
      <c r="U3503" s="886"/>
      <c r="V3503" s="887"/>
      <c r="W3503" s="887"/>
      <c r="AI3503" s="806" t="s">
        <v>848</v>
      </c>
      <c r="AJ3503" s="807">
        <v>41</v>
      </c>
      <c r="AK3503" s="807">
        <v>40</v>
      </c>
      <c r="AL3503" s="759" t="str">
        <f t="shared" si="109"/>
        <v>Adulto</v>
      </c>
    </row>
    <row r="3504" spans="16:38" ht="30">
      <c r="P3504" s="806" t="s">
        <v>844</v>
      </c>
      <c r="Q3504" s="807">
        <v>1682</v>
      </c>
      <c r="R3504" s="807">
        <v>17</v>
      </c>
      <c r="S3504" s="759" t="str">
        <f t="shared" si="108"/>
        <v>Adolescente</v>
      </c>
      <c r="U3504" s="886"/>
      <c r="V3504" s="887"/>
      <c r="W3504" s="887"/>
      <c r="AI3504" s="806" t="s">
        <v>848</v>
      </c>
      <c r="AJ3504" s="807">
        <v>47</v>
      </c>
      <c r="AK3504" s="807">
        <v>41</v>
      </c>
      <c r="AL3504" s="759" t="str">
        <f t="shared" si="109"/>
        <v>Adulto</v>
      </c>
    </row>
    <row r="3505" spans="16:38" ht="15">
      <c r="P3505" s="806" t="s">
        <v>844</v>
      </c>
      <c r="Q3505" s="807">
        <v>1557</v>
      </c>
      <c r="R3505" s="807">
        <v>18</v>
      </c>
      <c r="S3505" s="759" t="str">
        <f t="shared" si="108"/>
        <v>Juventud</v>
      </c>
      <c r="U3505" s="886"/>
      <c r="V3505" s="887"/>
      <c r="W3505" s="887"/>
      <c r="AI3505" s="806" t="s">
        <v>848</v>
      </c>
      <c r="AJ3505" s="807">
        <v>40</v>
      </c>
      <c r="AK3505" s="807">
        <v>42</v>
      </c>
      <c r="AL3505" s="759" t="str">
        <f t="shared" si="109"/>
        <v>Adulto</v>
      </c>
    </row>
    <row r="3506" spans="16:38" ht="15">
      <c r="P3506" s="806" t="s">
        <v>844</v>
      </c>
      <c r="Q3506" s="807">
        <v>1370</v>
      </c>
      <c r="R3506" s="807">
        <v>19</v>
      </c>
      <c r="S3506" s="759" t="str">
        <f t="shared" si="108"/>
        <v>Juventud</v>
      </c>
      <c r="U3506" s="886"/>
      <c r="V3506" s="887"/>
      <c r="W3506" s="887"/>
      <c r="AI3506" s="806" t="s">
        <v>848</v>
      </c>
      <c r="AJ3506" s="807">
        <v>34</v>
      </c>
      <c r="AK3506" s="807">
        <v>43</v>
      </c>
      <c r="AL3506" s="759" t="str">
        <f t="shared" si="109"/>
        <v>Adulto</v>
      </c>
    </row>
    <row r="3507" spans="16:38" ht="15">
      <c r="P3507" s="806" t="s">
        <v>844</v>
      </c>
      <c r="Q3507" s="807">
        <v>1268</v>
      </c>
      <c r="R3507" s="807">
        <v>20</v>
      </c>
      <c r="S3507" s="759" t="str">
        <f t="shared" si="108"/>
        <v>Juventud</v>
      </c>
      <c r="U3507" s="886"/>
      <c r="V3507" s="887"/>
      <c r="W3507" s="887"/>
      <c r="AI3507" s="806" t="s">
        <v>848</v>
      </c>
      <c r="AJ3507" s="807">
        <v>40</v>
      </c>
      <c r="AK3507" s="807">
        <v>44</v>
      </c>
      <c r="AL3507" s="759" t="str">
        <f t="shared" si="109"/>
        <v>Adulto</v>
      </c>
    </row>
    <row r="3508" spans="16:38" ht="15">
      <c r="P3508" s="806" t="s">
        <v>844</v>
      </c>
      <c r="Q3508" s="807">
        <v>1364</v>
      </c>
      <c r="R3508" s="807">
        <v>21</v>
      </c>
      <c r="S3508" s="759" t="str">
        <f t="shared" si="108"/>
        <v>Juventud</v>
      </c>
      <c r="U3508" s="886"/>
      <c r="V3508" s="887"/>
      <c r="W3508" s="887"/>
      <c r="AI3508" s="806" t="s">
        <v>848</v>
      </c>
      <c r="AJ3508" s="807">
        <v>17</v>
      </c>
      <c r="AK3508" s="807">
        <v>45</v>
      </c>
      <c r="AL3508" s="759" t="str">
        <f t="shared" si="109"/>
        <v>Adulto</v>
      </c>
    </row>
    <row r="3509" spans="16:38" ht="15">
      <c r="P3509" s="806" t="s">
        <v>844</v>
      </c>
      <c r="Q3509" s="807">
        <v>1178</v>
      </c>
      <c r="R3509" s="807">
        <v>22</v>
      </c>
      <c r="S3509" s="759" t="str">
        <f t="shared" si="108"/>
        <v>Juventud</v>
      </c>
      <c r="U3509" s="886"/>
      <c r="V3509" s="887"/>
      <c r="W3509" s="887"/>
      <c r="AI3509" s="806" t="s">
        <v>848</v>
      </c>
      <c r="AJ3509" s="807">
        <v>26</v>
      </c>
      <c r="AK3509" s="807">
        <v>46</v>
      </c>
      <c r="AL3509" s="759" t="str">
        <f t="shared" si="109"/>
        <v>Adulto</v>
      </c>
    </row>
    <row r="3510" spans="16:38" ht="15">
      <c r="P3510" s="806" t="s">
        <v>844</v>
      </c>
      <c r="Q3510" s="807">
        <v>1040</v>
      </c>
      <c r="R3510" s="807">
        <v>23</v>
      </c>
      <c r="S3510" s="759" t="str">
        <f t="shared" si="108"/>
        <v>Juventud</v>
      </c>
      <c r="U3510" s="886"/>
      <c r="V3510" s="887"/>
      <c r="W3510" s="887"/>
      <c r="AI3510" s="806" t="s">
        <v>848</v>
      </c>
      <c r="AJ3510" s="807">
        <v>28</v>
      </c>
      <c r="AK3510" s="807">
        <v>47</v>
      </c>
      <c r="AL3510" s="759" t="str">
        <f t="shared" si="109"/>
        <v>Adulto</v>
      </c>
    </row>
    <row r="3511" spans="16:38" ht="15">
      <c r="P3511" s="806" t="s">
        <v>844</v>
      </c>
      <c r="Q3511" s="807">
        <v>1088</v>
      </c>
      <c r="R3511" s="807">
        <v>24</v>
      </c>
      <c r="S3511" s="759" t="str">
        <f t="shared" si="108"/>
        <v>Juventud</v>
      </c>
      <c r="U3511" s="886"/>
      <c r="V3511" s="887"/>
      <c r="W3511" s="887"/>
      <c r="AI3511" s="806" t="s">
        <v>848</v>
      </c>
      <c r="AJ3511" s="807">
        <v>20</v>
      </c>
      <c r="AK3511" s="807">
        <v>48</v>
      </c>
      <c r="AL3511" s="759" t="str">
        <f t="shared" si="109"/>
        <v>Adulto</v>
      </c>
    </row>
    <row r="3512" spans="16:38" ht="15">
      <c r="P3512" s="806" t="s">
        <v>844</v>
      </c>
      <c r="Q3512" s="807">
        <v>1121</v>
      </c>
      <c r="R3512" s="807">
        <v>25</v>
      </c>
      <c r="S3512" s="759" t="str">
        <f t="shared" si="108"/>
        <v>Juventud</v>
      </c>
      <c r="U3512" s="886"/>
      <c r="V3512" s="887"/>
      <c r="W3512" s="887"/>
      <c r="AI3512" s="806" t="s">
        <v>848</v>
      </c>
      <c r="AJ3512" s="807">
        <v>34</v>
      </c>
      <c r="AK3512" s="807">
        <v>49</v>
      </c>
      <c r="AL3512" s="759" t="str">
        <f t="shared" si="109"/>
        <v>Adulto</v>
      </c>
    </row>
    <row r="3513" spans="16:38" ht="15">
      <c r="P3513" s="806" t="s">
        <v>844</v>
      </c>
      <c r="Q3513" s="807">
        <v>1093</v>
      </c>
      <c r="R3513" s="807">
        <v>26</v>
      </c>
      <c r="S3513" s="759" t="str">
        <f t="shared" si="108"/>
        <v>Juventud</v>
      </c>
      <c r="U3513" s="886"/>
      <c r="V3513" s="887"/>
      <c r="W3513" s="887"/>
      <c r="AI3513" s="806" t="s">
        <v>848</v>
      </c>
      <c r="AJ3513" s="807">
        <v>26</v>
      </c>
      <c r="AK3513" s="807">
        <v>50</v>
      </c>
      <c r="AL3513" s="759" t="str">
        <f t="shared" si="109"/>
        <v>Adulto</v>
      </c>
    </row>
    <row r="3514" spans="16:38" ht="15">
      <c r="P3514" s="806" t="s">
        <v>844</v>
      </c>
      <c r="Q3514" s="807">
        <v>1066</v>
      </c>
      <c r="R3514" s="807">
        <v>27</v>
      </c>
      <c r="S3514" s="759" t="str">
        <f t="shared" si="108"/>
        <v>Juventud</v>
      </c>
      <c r="U3514" s="886"/>
      <c r="V3514" s="887"/>
      <c r="W3514" s="887"/>
      <c r="AI3514" s="806" t="s">
        <v>848</v>
      </c>
      <c r="AJ3514" s="807">
        <v>25</v>
      </c>
      <c r="AK3514" s="807">
        <v>51</v>
      </c>
      <c r="AL3514" s="759" t="str">
        <f t="shared" si="109"/>
        <v>Adulto</v>
      </c>
    </row>
    <row r="3515" spans="16:38" ht="15">
      <c r="P3515" s="806" t="s">
        <v>844</v>
      </c>
      <c r="Q3515" s="807">
        <v>970</v>
      </c>
      <c r="R3515" s="807">
        <v>28</v>
      </c>
      <c r="S3515" s="759" t="str">
        <f t="shared" si="108"/>
        <v>Juventud</v>
      </c>
      <c r="U3515" s="886"/>
      <c r="V3515" s="887"/>
      <c r="W3515" s="887"/>
      <c r="AI3515" s="806" t="s">
        <v>848</v>
      </c>
      <c r="AJ3515" s="807">
        <v>30</v>
      </c>
      <c r="AK3515" s="807">
        <v>52</v>
      </c>
      <c r="AL3515" s="759" t="str">
        <f t="shared" si="109"/>
        <v>Adulto</v>
      </c>
    </row>
    <row r="3516" spans="16:38" ht="15">
      <c r="P3516" s="806" t="s">
        <v>844</v>
      </c>
      <c r="Q3516" s="807">
        <v>989</v>
      </c>
      <c r="R3516" s="807">
        <v>29</v>
      </c>
      <c r="S3516" s="759" t="str">
        <f t="shared" si="108"/>
        <v>Adulto</v>
      </c>
      <c r="U3516" s="886"/>
      <c r="V3516" s="887"/>
      <c r="W3516" s="887"/>
      <c r="AI3516" s="806" t="s">
        <v>848</v>
      </c>
      <c r="AJ3516" s="807">
        <v>26</v>
      </c>
      <c r="AK3516" s="807">
        <v>53</v>
      </c>
      <c r="AL3516" s="759" t="str">
        <f t="shared" si="109"/>
        <v>Adulto</v>
      </c>
    </row>
    <row r="3517" spans="16:38" ht="15">
      <c r="P3517" s="806" t="s">
        <v>844</v>
      </c>
      <c r="Q3517" s="807">
        <v>996</v>
      </c>
      <c r="R3517" s="807">
        <v>30</v>
      </c>
      <c r="S3517" s="759" t="str">
        <f t="shared" si="108"/>
        <v>Adulto</v>
      </c>
      <c r="U3517" s="886"/>
      <c r="V3517" s="887"/>
      <c r="W3517" s="887"/>
      <c r="AI3517" s="806" t="s">
        <v>848</v>
      </c>
      <c r="AJ3517" s="807">
        <v>32</v>
      </c>
      <c r="AK3517" s="807">
        <v>54</v>
      </c>
      <c r="AL3517" s="759" t="str">
        <f t="shared" si="109"/>
        <v>Adulto</v>
      </c>
    </row>
    <row r="3518" spans="16:38" ht="15">
      <c r="P3518" s="806" t="s">
        <v>844</v>
      </c>
      <c r="Q3518" s="807">
        <v>996</v>
      </c>
      <c r="R3518" s="807">
        <v>31</v>
      </c>
      <c r="S3518" s="759" t="str">
        <f t="shared" si="108"/>
        <v>Adulto</v>
      </c>
      <c r="U3518" s="886"/>
      <c r="V3518" s="887"/>
      <c r="W3518" s="887"/>
      <c r="AI3518" s="806" t="s">
        <v>848</v>
      </c>
      <c r="AJ3518" s="807">
        <v>24</v>
      </c>
      <c r="AK3518" s="807">
        <v>55</v>
      </c>
      <c r="AL3518" s="759" t="str">
        <f t="shared" si="109"/>
        <v>Adulto</v>
      </c>
    </row>
    <row r="3519" spans="16:38" ht="15">
      <c r="P3519" s="806" t="s">
        <v>844</v>
      </c>
      <c r="Q3519" s="807">
        <v>1043</v>
      </c>
      <c r="R3519" s="807">
        <v>32</v>
      </c>
      <c r="S3519" s="759" t="str">
        <f t="shared" si="108"/>
        <v>Adulto</v>
      </c>
      <c r="U3519" s="886"/>
      <c r="V3519" s="887"/>
      <c r="W3519" s="887"/>
      <c r="AI3519" s="806" t="s">
        <v>848</v>
      </c>
      <c r="AJ3519" s="807">
        <v>21</v>
      </c>
      <c r="AK3519" s="807">
        <v>56</v>
      </c>
      <c r="AL3519" s="759" t="str">
        <f t="shared" si="109"/>
        <v>Adulto</v>
      </c>
    </row>
    <row r="3520" spans="16:38" ht="15">
      <c r="P3520" s="806" t="s">
        <v>844</v>
      </c>
      <c r="Q3520" s="807">
        <v>1004</v>
      </c>
      <c r="R3520" s="807">
        <v>33</v>
      </c>
      <c r="S3520" s="759" t="str">
        <f t="shared" si="108"/>
        <v>Adulto</v>
      </c>
      <c r="U3520" s="886"/>
      <c r="V3520" s="887"/>
      <c r="W3520" s="887"/>
      <c r="AI3520" s="806" t="s">
        <v>848</v>
      </c>
      <c r="AJ3520" s="807">
        <v>28</v>
      </c>
      <c r="AK3520" s="807">
        <v>57</v>
      </c>
      <c r="AL3520" s="759" t="str">
        <f t="shared" si="109"/>
        <v>Adulto</v>
      </c>
    </row>
    <row r="3521" spans="16:38" ht="15">
      <c r="P3521" s="806" t="s">
        <v>844</v>
      </c>
      <c r="Q3521" s="807">
        <v>974</v>
      </c>
      <c r="R3521" s="807">
        <v>34</v>
      </c>
      <c r="S3521" s="759" t="str">
        <f t="shared" si="108"/>
        <v>Adulto</v>
      </c>
      <c r="U3521" s="886"/>
      <c r="V3521" s="887"/>
      <c r="W3521" s="887"/>
      <c r="AI3521" s="806" t="s">
        <v>848</v>
      </c>
      <c r="AJ3521" s="807">
        <v>19</v>
      </c>
      <c r="AK3521" s="807">
        <v>58</v>
      </c>
      <c r="AL3521" s="759" t="str">
        <f t="shared" si="109"/>
        <v>Adulto</v>
      </c>
    </row>
    <row r="3522" spans="16:38" ht="15">
      <c r="P3522" s="806" t="s">
        <v>844</v>
      </c>
      <c r="Q3522" s="807">
        <v>958</v>
      </c>
      <c r="R3522" s="807">
        <v>35</v>
      </c>
      <c r="S3522" s="759" t="str">
        <f t="shared" si="108"/>
        <v>Adulto</v>
      </c>
      <c r="U3522" s="886"/>
      <c r="V3522" s="887"/>
      <c r="W3522" s="887"/>
      <c r="AI3522" s="806" t="s">
        <v>848</v>
      </c>
      <c r="AJ3522" s="807">
        <v>21</v>
      </c>
      <c r="AK3522" s="807">
        <v>59</v>
      </c>
      <c r="AL3522" s="759" t="str">
        <f t="shared" si="109"/>
        <v>Adulto</v>
      </c>
    </row>
    <row r="3523" spans="16:38" ht="15">
      <c r="P3523" s="806" t="s">
        <v>844</v>
      </c>
      <c r="Q3523" s="807">
        <v>965</v>
      </c>
      <c r="R3523" s="807">
        <v>36</v>
      </c>
      <c r="S3523" s="759" t="str">
        <f t="shared" ref="S3523:S3586" si="110">IF(P3523=0,"",IF(AND(R3523&gt;=0,R3523&lt;=5),"Primera Infancia",IF(AND(R3523&gt;=6,R3523&lt;=11),"Infancia",IF(AND(R3523&gt;=12,R3523&lt;=17),"Adolescente",IF(AND(R3523&gt;=18,R3523&lt;=28),"Juventud",IF(AND(R3523&gt;=29,R3523&lt;=59),"Adulto","Vejez"))))))</f>
        <v>Adulto</v>
      </c>
      <c r="U3523" s="886"/>
      <c r="V3523" s="887"/>
      <c r="W3523" s="887"/>
      <c r="AI3523" s="806" t="s">
        <v>848</v>
      </c>
      <c r="AJ3523" s="807">
        <v>14</v>
      </c>
      <c r="AK3523" s="807">
        <v>60</v>
      </c>
      <c r="AL3523" s="759" t="str">
        <f t="shared" ref="AL3523:AL3586" si="111">IF(AI3523=0,"",IF(AND(AK3523&gt;=0,AK3523&lt;=5),"Primera Infancia",IF(AND(AK3523&gt;=6,AK3523&lt;=11),"Infancia",IF(AND(AK3523&gt;=12,AK3523&lt;=17),"Adolescente",IF(AND(AK3523&gt;=18,AK3523&lt;=28),"Juventud",IF(AND(AK3523&gt;=29,AK3523&lt;=59),"Adulto","Vejez"))))))</f>
        <v>Vejez</v>
      </c>
    </row>
    <row r="3524" spans="16:38" ht="15">
      <c r="P3524" s="806" t="s">
        <v>844</v>
      </c>
      <c r="Q3524" s="807">
        <v>968</v>
      </c>
      <c r="R3524" s="807">
        <v>37</v>
      </c>
      <c r="S3524" s="759" t="str">
        <f t="shared" si="110"/>
        <v>Adulto</v>
      </c>
      <c r="U3524" s="886"/>
      <c r="V3524" s="887"/>
      <c r="W3524" s="887"/>
      <c r="AI3524" s="806" t="s">
        <v>848</v>
      </c>
      <c r="AJ3524" s="807">
        <v>24</v>
      </c>
      <c r="AK3524" s="807">
        <v>61</v>
      </c>
      <c r="AL3524" s="759" t="str">
        <f t="shared" si="111"/>
        <v>Vejez</v>
      </c>
    </row>
    <row r="3525" spans="16:38" ht="15">
      <c r="P3525" s="806" t="s">
        <v>844</v>
      </c>
      <c r="Q3525" s="807">
        <v>888</v>
      </c>
      <c r="R3525" s="807">
        <v>38</v>
      </c>
      <c r="S3525" s="759" t="str">
        <f t="shared" si="110"/>
        <v>Adulto</v>
      </c>
      <c r="U3525" s="886"/>
      <c r="V3525" s="887"/>
      <c r="W3525" s="887"/>
      <c r="AI3525" s="806" t="s">
        <v>848</v>
      </c>
      <c r="AJ3525" s="807">
        <v>17</v>
      </c>
      <c r="AK3525" s="807">
        <v>62</v>
      </c>
      <c r="AL3525" s="759" t="str">
        <f t="shared" si="111"/>
        <v>Vejez</v>
      </c>
    </row>
    <row r="3526" spans="16:38" ht="15">
      <c r="P3526" s="806" t="s">
        <v>844</v>
      </c>
      <c r="Q3526" s="807">
        <v>942</v>
      </c>
      <c r="R3526" s="807">
        <v>39</v>
      </c>
      <c r="S3526" s="759" t="str">
        <f t="shared" si="110"/>
        <v>Adulto</v>
      </c>
      <c r="U3526" s="886"/>
      <c r="V3526" s="887"/>
      <c r="W3526" s="887"/>
      <c r="AI3526" s="806" t="s">
        <v>848</v>
      </c>
      <c r="AJ3526" s="807">
        <v>9</v>
      </c>
      <c r="AK3526" s="807">
        <v>63</v>
      </c>
      <c r="AL3526" s="759" t="str">
        <f t="shared" si="111"/>
        <v>Vejez</v>
      </c>
    </row>
    <row r="3527" spans="16:38" ht="15">
      <c r="P3527" s="806" t="s">
        <v>844</v>
      </c>
      <c r="Q3527" s="807">
        <v>865</v>
      </c>
      <c r="R3527" s="807">
        <v>40</v>
      </c>
      <c r="S3527" s="759" t="str">
        <f t="shared" si="110"/>
        <v>Adulto</v>
      </c>
      <c r="U3527" s="886"/>
      <c r="V3527" s="887"/>
      <c r="W3527" s="887"/>
      <c r="AI3527" s="806" t="s">
        <v>848</v>
      </c>
      <c r="AJ3527" s="807">
        <v>18</v>
      </c>
      <c r="AK3527" s="807">
        <v>64</v>
      </c>
      <c r="AL3527" s="759" t="str">
        <f t="shared" si="111"/>
        <v>Vejez</v>
      </c>
    </row>
    <row r="3528" spans="16:38" ht="15">
      <c r="P3528" s="806" t="s">
        <v>844</v>
      </c>
      <c r="Q3528" s="807">
        <v>924</v>
      </c>
      <c r="R3528" s="807">
        <v>41</v>
      </c>
      <c r="S3528" s="759" t="str">
        <f t="shared" si="110"/>
        <v>Adulto</v>
      </c>
      <c r="U3528" s="886"/>
      <c r="V3528" s="887"/>
      <c r="W3528" s="887"/>
      <c r="AI3528" s="806" t="s">
        <v>848</v>
      </c>
      <c r="AJ3528" s="807">
        <v>20</v>
      </c>
      <c r="AK3528" s="807">
        <v>65</v>
      </c>
      <c r="AL3528" s="759" t="str">
        <f t="shared" si="111"/>
        <v>Vejez</v>
      </c>
    </row>
    <row r="3529" spans="16:38" ht="15">
      <c r="P3529" s="806" t="s">
        <v>844</v>
      </c>
      <c r="Q3529" s="807">
        <v>899</v>
      </c>
      <c r="R3529" s="807">
        <v>42</v>
      </c>
      <c r="S3529" s="759" t="str">
        <f t="shared" si="110"/>
        <v>Adulto</v>
      </c>
      <c r="U3529" s="886"/>
      <c r="V3529" s="887"/>
      <c r="W3529" s="887"/>
      <c r="AI3529" s="806" t="s">
        <v>848</v>
      </c>
      <c r="AJ3529" s="807">
        <v>8</v>
      </c>
      <c r="AK3529" s="807">
        <v>66</v>
      </c>
      <c r="AL3529" s="759" t="str">
        <f t="shared" si="111"/>
        <v>Vejez</v>
      </c>
    </row>
    <row r="3530" spans="16:38" ht="15">
      <c r="P3530" s="806" t="s">
        <v>844</v>
      </c>
      <c r="Q3530" s="807">
        <v>819</v>
      </c>
      <c r="R3530" s="807">
        <v>43</v>
      </c>
      <c r="S3530" s="759" t="str">
        <f t="shared" si="110"/>
        <v>Adulto</v>
      </c>
      <c r="U3530" s="886"/>
      <c r="V3530" s="887"/>
      <c r="W3530" s="887"/>
      <c r="AI3530" s="806" t="s">
        <v>848</v>
      </c>
      <c r="AJ3530" s="807">
        <v>9</v>
      </c>
      <c r="AK3530" s="807">
        <v>67</v>
      </c>
      <c r="AL3530" s="759" t="str">
        <f t="shared" si="111"/>
        <v>Vejez</v>
      </c>
    </row>
    <row r="3531" spans="16:38" ht="15">
      <c r="P3531" s="806" t="s">
        <v>844</v>
      </c>
      <c r="Q3531" s="807">
        <v>794</v>
      </c>
      <c r="R3531" s="807">
        <v>44</v>
      </c>
      <c r="S3531" s="759" t="str">
        <f t="shared" si="110"/>
        <v>Adulto</v>
      </c>
      <c r="U3531" s="886"/>
      <c r="V3531" s="887"/>
      <c r="W3531" s="887"/>
      <c r="AI3531" s="806" t="s">
        <v>848</v>
      </c>
      <c r="AJ3531" s="807">
        <v>13</v>
      </c>
      <c r="AK3531" s="807">
        <v>68</v>
      </c>
      <c r="AL3531" s="759" t="str">
        <f t="shared" si="111"/>
        <v>Vejez</v>
      </c>
    </row>
    <row r="3532" spans="16:38" ht="15">
      <c r="P3532" s="806" t="s">
        <v>844</v>
      </c>
      <c r="Q3532" s="807">
        <v>770</v>
      </c>
      <c r="R3532" s="807">
        <v>45</v>
      </c>
      <c r="S3532" s="759" t="str">
        <f t="shared" si="110"/>
        <v>Adulto</v>
      </c>
      <c r="U3532" s="886"/>
      <c r="V3532" s="887"/>
      <c r="W3532" s="887"/>
      <c r="AI3532" s="806" t="s">
        <v>848</v>
      </c>
      <c r="AJ3532" s="807">
        <v>10</v>
      </c>
      <c r="AK3532" s="807">
        <v>69</v>
      </c>
      <c r="AL3532" s="759" t="str">
        <f t="shared" si="111"/>
        <v>Vejez</v>
      </c>
    </row>
    <row r="3533" spans="16:38" ht="15">
      <c r="P3533" s="806" t="s">
        <v>844</v>
      </c>
      <c r="Q3533" s="807">
        <v>735</v>
      </c>
      <c r="R3533" s="807">
        <v>46</v>
      </c>
      <c r="S3533" s="759" t="str">
        <f t="shared" si="110"/>
        <v>Adulto</v>
      </c>
      <c r="U3533" s="886"/>
      <c r="V3533" s="887"/>
      <c r="W3533" s="887"/>
      <c r="AI3533" s="806" t="s">
        <v>848</v>
      </c>
      <c r="AJ3533" s="807">
        <v>16</v>
      </c>
      <c r="AK3533" s="807">
        <v>70</v>
      </c>
      <c r="AL3533" s="759" t="str">
        <f t="shared" si="111"/>
        <v>Vejez</v>
      </c>
    </row>
    <row r="3534" spans="16:38" ht="15">
      <c r="P3534" s="806" t="s">
        <v>844</v>
      </c>
      <c r="Q3534" s="807">
        <v>805</v>
      </c>
      <c r="R3534" s="807">
        <v>47</v>
      </c>
      <c r="S3534" s="759" t="str">
        <f t="shared" si="110"/>
        <v>Adulto</v>
      </c>
      <c r="U3534" s="886"/>
      <c r="V3534" s="887"/>
      <c r="W3534" s="887"/>
      <c r="AI3534" s="806" t="s">
        <v>848</v>
      </c>
      <c r="AJ3534" s="807">
        <v>9</v>
      </c>
      <c r="AK3534" s="807">
        <v>71</v>
      </c>
      <c r="AL3534" s="759" t="str">
        <f t="shared" si="111"/>
        <v>Vejez</v>
      </c>
    </row>
    <row r="3535" spans="16:38" ht="15">
      <c r="P3535" s="806" t="s">
        <v>844</v>
      </c>
      <c r="Q3535" s="807">
        <v>759</v>
      </c>
      <c r="R3535" s="807">
        <v>48</v>
      </c>
      <c r="S3535" s="759" t="str">
        <f t="shared" si="110"/>
        <v>Adulto</v>
      </c>
      <c r="U3535" s="886"/>
      <c r="V3535" s="887"/>
      <c r="W3535" s="887"/>
      <c r="AI3535" s="806" t="s">
        <v>848</v>
      </c>
      <c r="AJ3535" s="807">
        <v>14</v>
      </c>
      <c r="AK3535" s="807">
        <v>72</v>
      </c>
      <c r="AL3535" s="759" t="str">
        <f t="shared" si="111"/>
        <v>Vejez</v>
      </c>
    </row>
    <row r="3536" spans="16:38" ht="15">
      <c r="P3536" s="806" t="s">
        <v>844</v>
      </c>
      <c r="Q3536" s="807">
        <v>790</v>
      </c>
      <c r="R3536" s="807">
        <v>49</v>
      </c>
      <c r="S3536" s="759" t="str">
        <f t="shared" si="110"/>
        <v>Adulto</v>
      </c>
      <c r="U3536" s="886"/>
      <c r="V3536" s="887"/>
      <c r="W3536" s="887"/>
      <c r="AI3536" s="806" t="s">
        <v>848</v>
      </c>
      <c r="AJ3536" s="807">
        <v>4</v>
      </c>
      <c r="AK3536" s="807">
        <v>73</v>
      </c>
      <c r="AL3536" s="759" t="str">
        <f t="shared" si="111"/>
        <v>Vejez</v>
      </c>
    </row>
    <row r="3537" spans="16:38" ht="15">
      <c r="P3537" s="806" t="s">
        <v>844</v>
      </c>
      <c r="Q3537" s="807">
        <v>784</v>
      </c>
      <c r="R3537" s="807">
        <v>50</v>
      </c>
      <c r="S3537" s="759" t="str">
        <f t="shared" si="110"/>
        <v>Adulto</v>
      </c>
      <c r="U3537" s="886"/>
      <c r="V3537" s="887"/>
      <c r="W3537" s="887"/>
      <c r="AI3537" s="806" t="s">
        <v>848</v>
      </c>
      <c r="AJ3537" s="807">
        <v>9</v>
      </c>
      <c r="AK3537" s="807">
        <v>74</v>
      </c>
      <c r="AL3537" s="759" t="str">
        <f t="shared" si="111"/>
        <v>Vejez</v>
      </c>
    </row>
    <row r="3538" spans="16:38" ht="15">
      <c r="P3538" s="806" t="s">
        <v>844</v>
      </c>
      <c r="Q3538" s="807">
        <v>777</v>
      </c>
      <c r="R3538" s="807">
        <v>51</v>
      </c>
      <c r="S3538" s="759" t="str">
        <f t="shared" si="110"/>
        <v>Adulto</v>
      </c>
      <c r="U3538" s="886"/>
      <c r="V3538" s="887"/>
      <c r="W3538" s="887"/>
      <c r="AI3538" s="806" t="s">
        <v>848</v>
      </c>
      <c r="AJ3538" s="807">
        <v>10</v>
      </c>
      <c r="AK3538" s="807">
        <v>75</v>
      </c>
      <c r="AL3538" s="759" t="str">
        <f t="shared" si="111"/>
        <v>Vejez</v>
      </c>
    </row>
    <row r="3539" spans="16:38" ht="15">
      <c r="P3539" s="806" t="s">
        <v>844</v>
      </c>
      <c r="Q3539" s="807">
        <v>800</v>
      </c>
      <c r="R3539" s="807">
        <v>52</v>
      </c>
      <c r="S3539" s="759" t="str">
        <f t="shared" si="110"/>
        <v>Adulto</v>
      </c>
      <c r="U3539" s="886"/>
      <c r="V3539" s="887"/>
      <c r="W3539" s="887"/>
      <c r="AI3539" s="806" t="s">
        <v>848</v>
      </c>
      <c r="AJ3539" s="807">
        <v>7</v>
      </c>
      <c r="AK3539" s="807">
        <v>76</v>
      </c>
      <c r="AL3539" s="759" t="str">
        <f t="shared" si="111"/>
        <v>Vejez</v>
      </c>
    </row>
    <row r="3540" spans="16:38" ht="15">
      <c r="P3540" s="806" t="s">
        <v>844</v>
      </c>
      <c r="Q3540" s="807">
        <v>778</v>
      </c>
      <c r="R3540" s="807">
        <v>53</v>
      </c>
      <c r="S3540" s="759" t="str">
        <f t="shared" si="110"/>
        <v>Adulto</v>
      </c>
      <c r="U3540" s="886"/>
      <c r="V3540" s="887"/>
      <c r="W3540" s="887"/>
      <c r="AI3540" s="806" t="s">
        <v>848</v>
      </c>
      <c r="AJ3540" s="807">
        <v>7</v>
      </c>
      <c r="AK3540" s="807">
        <v>77</v>
      </c>
      <c r="AL3540" s="759" t="str">
        <f t="shared" si="111"/>
        <v>Vejez</v>
      </c>
    </row>
    <row r="3541" spans="16:38" ht="15">
      <c r="P3541" s="806" t="s">
        <v>844</v>
      </c>
      <c r="Q3541" s="807">
        <v>799</v>
      </c>
      <c r="R3541" s="807">
        <v>54</v>
      </c>
      <c r="S3541" s="759" t="str">
        <f t="shared" si="110"/>
        <v>Adulto</v>
      </c>
      <c r="U3541" s="886"/>
      <c r="V3541" s="887"/>
      <c r="W3541" s="887"/>
      <c r="AI3541" s="806" t="s">
        <v>848</v>
      </c>
      <c r="AJ3541" s="807">
        <v>4</v>
      </c>
      <c r="AK3541" s="807">
        <v>78</v>
      </c>
      <c r="AL3541" s="759" t="str">
        <f t="shared" si="111"/>
        <v>Vejez</v>
      </c>
    </row>
    <row r="3542" spans="16:38" ht="15">
      <c r="P3542" s="806" t="s">
        <v>844</v>
      </c>
      <c r="Q3542" s="807">
        <v>747</v>
      </c>
      <c r="R3542" s="807">
        <v>55</v>
      </c>
      <c r="S3542" s="759" t="str">
        <f t="shared" si="110"/>
        <v>Adulto</v>
      </c>
      <c r="U3542" s="886"/>
      <c r="V3542" s="887"/>
      <c r="W3542" s="887"/>
      <c r="AI3542" s="806" t="s">
        <v>848</v>
      </c>
      <c r="AJ3542" s="807">
        <v>7</v>
      </c>
      <c r="AK3542" s="807">
        <v>79</v>
      </c>
      <c r="AL3542" s="759" t="str">
        <f t="shared" si="111"/>
        <v>Vejez</v>
      </c>
    </row>
    <row r="3543" spans="16:38" ht="15">
      <c r="P3543" s="806" t="s">
        <v>844</v>
      </c>
      <c r="Q3543" s="807">
        <v>825</v>
      </c>
      <c r="R3543" s="807">
        <v>56</v>
      </c>
      <c r="S3543" s="759" t="str">
        <f t="shared" si="110"/>
        <v>Adulto</v>
      </c>
      <c r="U3543" s="886"/>
      <c r="V3543" s="887"/>
      <c r="W3543" s="887"/>
      <c r="AI3543" s="806" t="s">
        <v>848</v>
      </c>
      <c r="AJ3543" s="807">
        <v>3</v>
      </c>
      <c r="AK3543" s="807">
        <v>80</v>
      </c>
      <c r="AL3543" s="759" t="str">
        <f t="shared" si="111"/>
        <v>Vejez</v>
      </c>
    </row>
    <row r="3544" spans="16:38" ht="15">
      <c r="P3544" s="806" t="s">
        <v>844</v>
      </c>
      <c r="Q3544" s="807">
        <v>734</v>
      </c>
      <c r="R3544" s="807">
        <v>57</v>
      </c>
      <c r="S3544" s="759" t="str">
        <f t="shared" si="110"/>
        <v>Adulto</v>
      </c>
      <c r="U3544" s="886"/>
      <c r="V3544" s="887"/>
      <c r="W3544" s="887"/>
      <c r="AI3544" s="806" t="s">
        <v>848</v>
      </c>
      <c r="AJ3544" s="807">
        <v>8</v>
      </c>
      <c r="AK3544" s="807">
        <v>81</v>
      </c>
      <c r="AL3544" s="759" t="str">
        <f t="shared" si="111"/>
        <v>Vejez</v>
      </c>
    </row>
    <row r="3545" spans="16:38" ht="15">
      <c r="P3545" s="806" t="s">
        <v>844</v>
      </c>
      <c r="Q3545" s="807">
        <v>702</v>
      </c>
      <c r="R3545" s="807">
        <v>58</v>
      </c>
      <c r="S3545" s="759" t="str">
        <f t="shared" si="110"/>
        <v>Adulto</v>
      </c>
      <c r="U3545" s="886"/>
      <c r="V3545" s="887"/>
      <c r="W3545" s="887"/>
      <c r="AI3545" s="806" t="s">
        <v>848</v>
      </c>
      <c r="AJ3545" s="807">
        <v>6</v>
      </c>
      <c r="AK3545" s="807">
        <v>82</v>
      </c>
      <c r="AL3545" s="759" t="str">
        <f t="shared" si="111"/>
        <v>Vejez</v>
      </c>
    </row>
    <row r="3546" spans="16:38" ht="15">
      <c r="P3546" s="806" t="s">
        <v>844</v>
      </c>
      <c r="Q3546" s="807">
        <v>687</v>
      </c>
      <c r="R3546" s="807">
        <v>59</v>
      </c>
      <c r="S3546" s="759" t="str">
        <f t="shared" si="110"/>
        <v>Adulto</v>
      </c>
      <c r="U3546" s="886"/>
      <c r="V3546" s="887"/>
      <c r="W3546" s="887"/>
      <c r="AI3546" s="806" t="s">
        <v>848</v>
      </c>
      <c r="AJ3546" s="807">
        <v>3</v>
      </c>
      <c r="AK3546" s="807">
        <v>83</v>
      </c>
      <c r="AL3546" s="759" t="str">
        <f t="shared" si="111"/>
        <v>Vejez</v>
      </c>
    </row>
    <row r="3547" spans="16:38" ht="15">
      <c r="P3547" s="806" t="s">
        <v>844</v>
      </c>
      <c r="Q3547" s="807">
        <v>683</v>
      </c>
      <c r="R3547" s="807">
        <v>60</v>
      </c>
      <c r="S3547" s="759" t="str">
        <f t="shared" si="110"/>
        <v>Vejez</v>
      </c>
      <c r="U3547" s="886"/>
      <c r="V3547" s="887"/>
      <c r="W3547" s="887"/>
      <c r="AI3547" s="806" t="s">
        <v>848</v>
      </c>
      <c r="AJ3547" s="807">
        <v>8</v>
      </c>
      <c r="AK3547" s="807">
        <v>84</v>
      </c>
      <c r="AL3547" s="759" t="str">
        <f t="shared" si="111"/>
        <v>Vejez</v>
      </c>
    </row>
    <row r="3548" spans="16:38" ht="15">
      <c r="P3548" s="806" t="s">
        <v>844</v>
      </c>
      <c r="Q3548" s="807">
        <v>704</v>
      </c>
      <c r="R3548" s="807">
        <v>61</v>
      </c>
      <c r="S3548" s="759" t="str">
        <f t="shared" si="110"/>
        <v>Vejez</v>
      </c>
      <c r="U3548" s="886"/>
      <c r="V3548" s="887"/>
      <c r="W3548" s="887"/>
      <c r="AI3548" s="806" t="s">
        <v>848</v>
      </c>
      <c r="AJ3548" s="807">
        <v>5</v>
      </c>
      <c r="AK3548" s="807">
        <v>85</v>
      </c>
      <c r="AL3548" s="759" t="str">
        <f t="shared" si="111"/>
        <v>Vejez</v>
      </c>
    </row>
    <row r="3549" spans="16:38" ht="15">
      <c r="P3549" s="806" t="s">
        <v>844</v>
      </c>
      <c r="Q3549" s="807">
        <v>646</v>
      </c>
      <c r="R3549" s="807">
        <v>62</v>
      </c>
      <c r="S3549" s="759" t="str">
        <f t="shared" si="110"/>
        <v>Vejez</v>
      </c>
      <c r="U3549" s="886"/>
      <c r="V3549" s="887"/>
      <c r="W3549" s="887"/>
      <c r="AI3549" s="806" t="s">
        <v>848</v>
      </c>
      <c r="AJ3549" s="807">
        <v>3</v>
      </c>
      <c r="AK3549" s="807">
        <v>86</v>
      </c>
      <c r="AL3549" s="759" t="str">
        <f t="shared" si="111"/>
        <v>Vejez</v>
      </c>
    </row>
    <row r="3550" spans="16:38" ht="15">
      <c r="P3550" s="806" t="s">
        <v>844</v>
      </c>
      <c r="Q3550" s="807">
        <v>632</v>
      </c>
      <c r="R3550" s="807">
        <v>63</v>
      </c>
      <c r="S3550" s="759" t="str">
        <f t="shared" si="110"/>
        <v>Vejez</v>
      </c>
      <c r="U3550" s="886"/>
      <c r="V3550" s="887"/>
      <c r="W3550" s="887"/>
      <c r="AI3550" s="806" t="s">
        <v>848</v>
      </c>
      <c r="AJ3550" s="807">
        <v>7</v>
      </c>
      <c r="AK3550" s="807">
        <v>87</v>
      </c>
      <c r="AL3550" s="759" t="str">
        <f t="shared" si="111"/>
        <v>Vejez</v>
      </c>
    </row>
    <row r="3551" spans="16:38" ht="15">
      <c r="P3551" s="806" t="s">
        <v>844</v>
      </c>
      <c r="Q3551" s="807">
        <v>558</v>
      </c>
      <c r="R3551" s="807">
        <v>64</v>
      </c>
      <c r="S3551" s="759" t="str">
        <f t="shared" si="110"/>
        <v>Vejez</v>
      </c>
      <c r="U3551" s="886"/>
      <c r="V3551" s="887"/>
      <c r="W3551" s="887"/>
      <c r="AI3551" s="806" t="s">
        <v>848</v>
      </c>
      <c r="AJ3551" s="807">
        <v>3</v>
      </c>
      <c r="AK3551" s="807">
        <v>88</v>
      </c>
      <c r="AL3551" s="759" t="str">
        <f t="shared" si="111"/>
        <v>Vejez</v>
      </c>
    </row>
    <row r="3552" spans="16:38" ht="15">
      <c r="P3552" s="806" t="s">
        <v>844</v>
      </c>
      <c r="Q3552" s="807">
        <v>541</v>
      </c>
      <c r="R3552" s="807">
        <v>65</v>
      </c>
      <c r="S3552" s="759" t="str">
        <f t="shared" si="110"/>
        <v>Vejez</v>
      </c>
      <c r="U3552" s="886"/>
      <c r="V3552" s="887"/>
      <c r="W3552" s="887"/>
      <c r="AI3552" s="806" t="s">
        <v>848</v>
      </c>
      <c r="AJ3552" s="807">
        <v>2</v>
      </c>
      <c r="AK3552" s="807">
        <v>89</v>
      </c>
      <c r="AL3552" s="759" t="str">
        <f t="shared" si="111"/>
        <v>Vejez</v>
      </c>
    </row>
    <row r="3553" spans="16:38" ht="15">
      <c r="P3553" s="806" t="s">
        <v>844</v>
      </c>
      <c r="Q3553" s="807">
        <v>489</v>
      </c>
      <c r="R3553" s="807">
        <v>66</v>
      </c>
      <c r="S3553" s="759" t="str">
        <f t="shared" si="110"/>
        <v>Vejez</v>
      </c>
      <c r="U3553" s="886"/>
      <c r="V3553" s="887"/>
      <c r="W3553" s="887"/>
      <c r="AI3553" s="806" t="s">
        <v>848</v>
      </c>
      <c r="AJ3553" s="807">
        <v>1</v>
      </c>
      <c r="AK3553" s="807">
        <v>90</v>
      </c>
      <c r="AL3553" s="759" t="str">
        <f t="shared" si="111"/>
        <v>Vejez</v>
      </c>
    </row>
    <row r="3554" spans="16:38" ht="15">
      <c r="P3554" s="806" t="s">
        <v>844</v>
      </c>
      <c r="Q3554" s="807">
        <v>446</v>
      </c>
      <c r="R3554" s="807">
        <v>67</v>
      </c>
      <c r="S3554" s="759" t="str">
        <f t="shared" si="110"/>
        <v>Vejez</v>
      </c>
      <c r="U3554" s="886"/>
      <c r="V3554" s="887"/>
      <c r="W3554" s="887"/>
      <c r="AI3554" s="806" t="s">
        <v>848</v>
      </c>
      <c r="AJ3554" s="807">
        <v>2</v>
      </c>
      <c r="AK3554" s="807">
        <v>91</v>
      </c>
      <c r="AL3554" s="759" t="str">
        <f t="shared" si="111"/>
        <v>Vejez</v>
      </c>
    </row>
    <row r="3555" spans="16:38" ht="15">
      <c r="P3555" s="806" t="s">
        <v>844</v>
      </c>
      <c r="Q3555" s="807">
        <v>440</v>
      </c>
      <c r="R3555" s="807">
        <v>68</v>
      </c>
      <c r="S3555" s="759" t="str">
        <f t="shared" si="110"/>
        <v>Vejez</v>
      </c>
      <c r="U3555" s="886"/>
      <c r="V3555" s="887"/>
      <c r="W3555" s="887"/>
      <c r="AI3555" s="806" t="s">
        <v>848</v>
      </c>
      <c r="AJ3555" s="807">
        <v>2</v>
      </c>
      <c r="AK3555" s="807">
        <v>92</v>
      </c>
      <c r="AL3555" s="759" t="str">
        <f t="shared" si="111"/>
        <v>Vejez</v>
      </c>
    </row>
    <row r="3556" spans="16:38" ht="15">
      <c r="P3556" s="806" t="s">
        <v>844</v>
      </c>
      <c r="Q3556" s="807">
        <v>449</v>
      </c>
      <c r="R3556" s="807">
        <v>69</v>
      </c>
      <c r="S3556" s="759" t="str">
        <f t="shared" si="110"/>
        <v>Vejez</v>
      </c>
      <c r="U3556" s="886"/>
      <c r="V3556" s="887"/>
      <c r="W3556" s="887"/>
      <c r="AI3556" s="806" t="s">
        <v>848</v>
      </c>
      <c r="AJ3556" s="807">
        <v>2</v>
      </c>
      <c r="AK3556" s="807">
        <v>93</v>
      </c>
      <c r="AL3556" s="759" t="str">
        <f t="shared" si="111"/>
        <v>Vejez</v>
      </c>
    </row>
    <row r="3557" spans="16:38" ht="15">
      <c r="P3557" s="806" t="s">
        <v>844</v>
      </c>
      <c r="Q3557" s="807">
        <v>404</v>
      </c>
      <c r="R3557" s="807">
        <v>70</v>
      </c>
      <c r="S3557" s="759" t="str">
        <f t="shared" si="110"/>
        <v>Vejez</v>
      </c>
      <c r="U3557" s="886"/>
      <c r="V3557" s="887"/>
      <c r="W3557" s="887"/>
      <c r="AI3557" s="806" t="s">
        <v>848</v>
      </c>
      <c r="AJ3557" s="807">
        <v>3</v>
      </c>
      <c r="AK3557" s="807">
        <v>94</v>
      </c>
      <c r="AL3557" s="759" t="str">
        <f t="shared" si="111"/>
        <v>Vejez</v>
      </c>
    </row>
    <row r="3558" spans="16:38" ht="15">
      <c r="P3558" s="806" t="s">
        <v>844</v>
      </c>
      <c r="Q3558" s="807">
        <v>387</v>
      </c>
      <c r="R3558" s="807">
        <v>71</v>
      </c>
      <c r="S3558" s="759" t="str">
        <f t="shared" si="110"/>
        <v>Vejez</v>
      </c>
      <c r="U3558" s="886"/>
      <c r="V3558" s="887"/>
      <c r="W3558" s="887"/>
      <c r="AI3558" s="806" t="s">
        <v>848</v>
      </c>
      <c r="AJ3558" s="807">
        <v>1</v>
      </c>
      <c r="AK3558" s="807">
        <v>95</v>
      </c>
      <c r="AL3558" s="759" t="str">
        <f t="shared" si="111"/>
        <v>Vejez</v>
      </c>
    </row>
    <row r="3559" spans="16:38" ht="15">
      <c r="P3559" s="806" t="s">
        <v>844</v>
      </c>
      <c r="Q3559" s="807">
        <v>330</v>
      </c>
      <c r="R3559" s="807">
        <v>72</v>
      </c>
      <c r="S3559" s="759" t="str">
        <f t="shared" si="110"/>
        <v>Vejez</v>
      </c>
      <c r="U3559" s="886"/>
      <c r="V3559" s="887"/>
      <c r="W3559" s="887"/>
      <c r="AI3559" s="806" t="s">
        <v>848</v>
      </c>
      <c r="AJ3559" s="807">
        <v>1</v>
      </c>
      <c r="AK3559" s="807">
        <v>96</v>
      </c>
      <c r="AL3559" s="759" t="str">
        <f t="shared" si="111"/>
        <v>Vejez</v>
      </c>
    </row>
    <row r="3560" spans="16:38" ht="15">
      <c r="P3560" s="806" t="s">
        <v>844</v>
      </c>
      <c r="Q3560" s="807">
        <v>304</v>
      </c>
      <c r="R3560" s="807">
        <v>73</v>
      </c>
      <c r="S3560" s="759" t="str">
        <f t="shared" si="110"/>
        <v>Vejez</v>
      </c>
      <c r="U3560" s="886"/>
      <c r="V3560" s="887"/>
      <c r="W3560" s="887"/>
      <c r="AI3560" s="806" t="s">
        <v>848</v>
      </c>
      <c r="AJ3560" s="807">
        <v>1</v>
      </c>
      <c r="AK3560" s="807">
        <v>101</v>
      </c>
      <c r="AL3560" s="759" t="str">
        <f t="shared" si="111"/>
        <v>Vejez</v>
      </c>
    </row>
    <row r="3561" spans="16:38" ht="30">
      <c r="P3561" s="806" t="s">
        <v>844</v>
      </c>
      <c r="Q3561" s="807">
        <v>269</v>
      </c>
      <c r="R3561" s="807">
        <v>74</v>
      </c>
      <c r="S3561" s="759" t="str">
        <f t="shared" si="110"/>
        <v>Vejez</v>
      </c>
      <c r="U3561" s="886"/>
      <c r="V3561" s="887"/>
      <c r="W3561" s="887"/>
      <c r="AI3561" s="806" t="s">
        <v>849</v>
      </c>
      <c r="AJ3561" s="807">
        <v>3</v>
      </c>
      <c r="AK3561" s="807">
        <v>0</v>
      </c>
      <c r="AL3561" s="759" t="str">
        <f t="shared" si="111"/>
        <v>Primera Infancia</v>
      </c>
    </row>
    <row r="3562" spans="16:38" ht="30">
      <c r="P3562" s="806" t="s">
        <v>844</v>
      </c>
      <c r="Q3562" s="807">
        <v>246</v>
      </c>
      <c r="R3562" s="807">
        <v>75</v>
      </c>
      <c r="S3562" s="759" t="str">
        <f t="shared" si="110"/>
        <v>Vejez</v>
      </c>
      <c r="U3562" s="886"/>
      <c r="V3562" s="887"/>
      <c r="W3562" s="887"/>
      <c r="AI3562" s="806" t="s">
        <v>849</v>
      </c>
      <c r="AJ3562" s="807">
        <v>8</v>
      </c>
      <c r="AK3562" s="807">
        <v>1</v>
      </c>
      <c r="AL3562" s="759" t="str">
        <f t="shared" si="111"/>
        <v>Primera Infancia</v>
      </c>
    </row>
    <row r="3563" spans="16:38" ht="30">
      <c r="P3563" s="806" t="s">
        <v>844</v>
      </c>
      <c r="Q3563" s="807">
        <v>216</v>
      </c>
      <c r="R3563" s="807">
        <v>76</v>
      </c>
      <c r="S3563" s="759" t="str">
        <f t="shared" si="110"/>
        <v>Vejez</v>
      </c>
      <c r="U3563" s="886"/>
      <c r="V3563" s="887"/>
      <c r="W3563" s="887"/>
      <c r="AI3563" s="806" t="s">
        <v>849</v>
      </c>
      <c r="AJ3563" s="807">
        <v>2</v>
      </c>
      <c r="AK3563" s="807">
        <v>2</v>
      </c>
      <c r="AL3563" s="759" t="str">
        <f t="shared" si="111"/>
        <v>Primera Infancia</v>
      </c>
    </row>
    <row r="3564" spans="16:38" ht="30">
      <c r="P3564" s="806" t="s">
        <v>844</v>
      </c>
      <c r="Q3564" s="807">
        <v>207</v>
      </c>
      <c r="R3564" s="807">
        <v>77</v>
      </c>
      <c r="S3564" s="759" t="str">
        <f t="shared" si="110"/>
        <v>Vejez</v>
      </c>
      <c r="U3564" s="886"/>
      <c r="V3564" s="887"/>
      <c r="W3564" s="887"/>
      <c r="AI3564" s="806" t="s">
        <v>849</v>
      </c>
      <c r="AJ3564" s="807">
        <v>5</v>
      </c>
      <c r="AK3564" s="807">
        <v>3</v>
      </c>
      <c r="AL3564" s="759" t="str">
        <f t="shared" si="111"/>
        <v>Primera Infancia</v>
      </c>
    </row>
    <row r="3565" spans="16:38" ht="30">
      <c r="P3565" s="806" t="s">
        <v>844</v>
      </c>
      <c r="Q3565" s="807">
        <v>207</v>
      </c>
      <c r="R3565" s="807">
        <v>78</v>
      </c>
      <c r="S3565" s="759" t="str">
        <f t="shared" si="110"/>
        <v>Vejez</v>
      </c>
      <c r="U3565" s="886"/>
      <c r="V3565" s="887"/>
      <c r="W3565" s="887"/>
      <c r="AI3565" s="806" t="s">
        <v>849</v>
      </c>
      <c r="AJ3565" s="807">
        <v>3</v>
      </c>
      <c r="AK3565" s="807">
        <v>4</v>
      </c>
      <c r="AL3565" s="759" t="str">
        <f t="shared" si="111"/>
        <v>Primera Infancia</v>
      </c>
    </row>
    <row r="3566" spans="16:38" ht="30">
      <c r="P3566" s="806" t="s">
        <v>844</v>
      </c>
      <c r="Q3566" s="807">
        <v>193</v>
      </c>
      <c r="R3566" s="807">
        <v>79</v>
      </c>
      <c r="S3566" s="759" t="str">
        <f t="shared" si="110"/>
        <v>Vejez</v>
      </c>
      <c r="U3566" s="886"/>
      <c r="V3566" s="887"/>
      <c r="W3566" s="887"/>
      <c r="AI3566" s="806" t="s">
        <v>849</v>
      </c>
      <c r="AJ3566" s="807">
        <v>6</v>
      </c>
      <c r="AK3566" s="807">
        <v>5</v>
      </c>
      <c r="AL3566" s="759" t="str">
        <f t="shared" si="111"/>
        <v>Primera Infancia</v>
      </c>
    </row>
    <row r="3567" spans="16:38" ht="15">
      <c r="P3567" s="806" t="s">
        <v>844</v>
      </c>
      <c r="Q3567" s="807">
        <v>169</v>
      </c>
      <c r="R3567" s="807">
        <v>80</v>
      </c>
      <c r="S3567" s="759" t="str">
        <f t="shared" si="110"/>
        <v>Vejez</v>
      </c>
      <c r="U3567" s="886"/>
      <c r="V3567" s="887"/>
      <c r="W3567" s="887"/>
      <c r="AI3567" s="806" t="s">
        <v>849</v>
      </c>
      <c r="AJ3567" s="807">
        <v>10</v>
      </c>
      <c r="AK3567" s="807">
        <v>6</v>
      </c>
      <c r="AL3567" s="759" t="str">
        <f t="shared" si="111"/>
        <v>Infancia</v>
      </c>
    </row>
    <row r="3568" spans="16:38" ht="15">
      <c r="P3568" s="806" t="s">
        <v>844</v>
      </c>
      <c r="Q3568" s="807">
        <v>226</v>
      </c>
      <c r="R3568" s="807">
        <v>81</v>
      </c>
      <c r="S3568" s="759" t="str">
        <f t="shared" si="110"/>
        <v>Vejez</v>
      </c>
      <c r="U3568" s="886"/>
      <c r="V3568" s="887"/>
      <c r="W3568" s="887"/>
      <c r="AI3568" s="806" t="s">
        <v>849</v>
      </c>
      <c r="AJ3568" s="807">
        <v>7</v>
      </c>
      <c r="AK3568" s="807">
        <v>7</v>
      </c>
      <c r="AL3568" s="759" t="str">
        <f t="shared" si="111"/>
        <v>Infancia</v>
      </c>
    </row>
    <row r="3569" spans="16:38" ht="15">
      <c r="P3569" s="806" t="s">
        <v>844</v>
      </c>
      <c r="Q3569" s="807">
        <v>153</v>
      </c>
      <c r="R3569" s="807">
        <v>82</v>
      </c>
      <c r="S3569" s="759" t="str">
        <f t="shared" si="110"/>
        <v>Vejez</v>
      </c>
      <c r="U3569" s="886"/>
      <c r="V3569" s="887"/>
      <c r="W3569" s="887"/>
      <c r="AI3569" s="806" t="s">
        <v>849</v>
      </c>
      <c r="AJ3569" s="807">
        <v>7</v>
      </c>
      <c r="AK3569" s="807">
        <v>8</v>
      </c>
      <c r="AL3569" s="759" t="str">
        <f t="shared" si="111"/>
        <v>Infancia</v>
      </c>
    </row>
    <row r="3570" spans="16:38" ht="15">
      <c r="P3570" s="806" t="s">
        <v>844</v>
      </c>
      <c r="Q3570" s="807">
        <v>146</v>
      </c>
      <c r="R3570" s="807">
        <v>83</v>
      </c>
      <c r="S3570" s="759" t="str">
        <f t="shared" si="110"/>
        <v>Vejez</v>
      </c>
      <c r="U3570" s="886"/>
      <c r="V3570" s="887"/>
      <c r="W3570" s="887"/>
      <c r="AI3570" s="806" t="s">
        <v>849</v>
      </c>
      <c r="AJ3570" s="807">
        <v>5</v>
      </c>
      <c r="AK3570" s="807">
        <v>9</v>
      </c>
      <c r="AL3570" s="759" t="str">
        <f t="shared" si="111"/>
        <v>Infancia</v>
      </c>
    </row>
    <row r="3571" spans="16:38" ht="15">
      <c r="P3571" s="806" t="s">
        <v>844</v>
      </c>
      <c r="Q3571" s="807">
        <v>126</v>
      </c>
      <c r="R3571" s="807">
        <v>84</v>
      </c>
      <c r="S3571" s="759" t="str">
        <f t="shared" si="110"/>
        <v>Vejez</v>
      </c>
      <c r="U3571" s="886"/>
      <c r="V3571" s="887"/>
      <c r="W3571" s="887"/>
      <c r="AI3571" s="806" t="s">
        <v>849</v>
      </c>
      <c r="AJ3571" s="807">
        <v>13</v>
      </c>
      <c r="AK3571" s="807">
        <v>10</v>
      </c>
      <c r="AL3571" s="759" t="str">
        <f t="shared" si="111"/>
        <v>Infancia</v>
      </c>
    </row>
    <row r="3572" spans="16:38" ht="15">
      <c r="P3572" s="806" t="s">
        <v>844</v>
      </c>
      <c r="Q3572" s="807">
        <v>99</v>
      </c>
      <c r="R3572" s="807">
        <v>85</v>
      </c>
      <c r="S3572" s="759" t="str">
        <f t="shared" si="110"/>
        <v>Vejez</v>
      </c>
      <c r="U3572" s="886"/>
      <c r="V3572" s="887"/>
      <c r="W3572" s="887"/>
      <c r="AI3572" s="806" t="s">
        <v>849</v>
      </c>
      <c r="AJ3572" s="807">
        <v>10</v>
      </c>
      <c r="AK3572" s="807">
        <v>11</v>
      </c>
      <c r="AL3572" s="759" t="str">
        <f t="shared" si="111"/>
        <v>Infancia</v>
      </c>
    </row>
    <row r="3573" spans="16:38" ht="30">
      <c r="P3573" s="806" t="s">
        <v>844</v>
      </c>
      <c r="Q3573" s="807">
        <v>132</v>
      </c>
      <c r="R3573" s="807">
        <v>86</v>
      </c>
      <c r="S3573" s="759" t="str">
        <f t="shared" si="110"/>
        <v>Vejez</v>
      </c>
      <c r="U3573" s="886"/>
      <c r="V3573" s="887"/>
      <c r="W3573" s="887"/>
      <c r="AI3573" s="806" t="s">
        <v>849</v>
      </c>
      <c r="AJ3573" s="807">
        <v>5</v>
      </c>
      <c r="AK3573" s="807">
        <v>12</v>
      </c>
      <c r="AL3573" s="759" t="str">
        <f t="shared" si="111"/>
        <v>Adolescente</v>
      </c>
    </row>
    <row r="3574" spans="16:38" ht="30">
      <c r="P3574" s="806" t="s">
        <v>844</v>
      </c>
      <c r="Q3574" s="807">
        <v>69</v>
      </c>
      <c r="R3574" s="807">
        <v>87</v>
      </c>
      <c r="S3574" s="759" t="str">
        <f t="shared" si="110"/>
        <v>Vejez</v>
      </c>
      <c r="U3574" s="886"/>
      <c r="V3574" s="887"/>
      <c r="W3574" s="887"/>
      <c r="AI3574" s="806" t="s">
        <v>849</v>
      </c>
      <c r="AJ3574" s="807">
        <v>11</v>
      </c>
      <c r="AK3574" s="807">
        <v>13</v>
      </c>
      <c r="AL3574" s="759" t="str">
        <f t="shared" si="111"/>
        <v>Adolescente</v>
      </c>
    </row>
    <row r="3575" spans="16:38" ht="30">
      <c r="P3575" s="806" t="s">
        <v>844</v>
      </c>
      <c r="Q3575" s="807">
        <v>92</v>
      </c>
      <c r="R3575" s="807">
        <v>88</v>
      </c>
      <c r="S3575" s="759" t="str">
        <f t="shared" si="110"/>
        <v>Vejez</v>
      </c>
      <c r="U3575" s="886"/>
      <c r="V3575" s="887"/>
      <c r="W3575" s="887"/>
      <c r="AI3575" s="806" t="s">
        <v>849</v>
      </c>
      <c r="AJ3575" s="807">
        <v>13</v>
      </c>
      <c r="AK3575" s="807">
        <v>14</v>
      </c>
      <c r="AL3575" s="759" t="str">
        <f t="shared" si="111"/>
        <v>Adolescente</v>
      </c>
    </row>
    <row r="3576" spans="16:38" ht="30">
      <c r="P3576" s="806" t="s">
        <v>844</v>
      </c>
      <c r="Q3576" s="807">
        <v>53</v>
      </c>
      <c r="R3576" s="807">
        <v>89</v>
      </c>
      <c r="S3576" s="759" t="str">
        <f t="shared" si="110"/>
        <v>Vejez</v>
      </c>
      <c r="U3576" s="886"/>
      <c r="V3576" s="887"/>
      <c r="W3576" s="887"/>
      <c r="AI3576" s="806" t="s">
        <v>849</v>
      </c>
      <c r="AJ3576" s="807">
        <v>8</v>
      </c>
      <c r="AK3576" s="807">
        <v>15</v>
      </c>
      <c r="AL3576" s="759" t="str">
        <f t="shared" si="111"/>
        <v>Adolescente</v>
      </c>
    </row>
    <row r="3577" spans="16:38" ht="30">
      <c r="P3577" s="806" t="s">
        <v>844</v>
      </c>
      <c r="Q3577" s="807">
        <v>49</v>
      </c>
      <c r="R3577" s="807">
        <v>90</v>
      </c>
      <c r="S3577" s="759" t="str">
        <f t="shared" si="110"/>
        <v>Vejez</v>
      </c>
      <c r="U3577" s="886"/>
      <c r="V3577" s="887"/>
      <c r="W3577" s="887"/>
      <c r="AI3577" s="806" t="s">
        <v>849</v>
      </c>
      <c r="AJ3577" s="807">
        <v>11</v>
      </c>
      <c r="AK3577" s="807">
        <v>16</v>
      </c>
      <c r="AL3577" s="759" t="str">
        <f t="shared" si="111"/>
        <v>Adolescente</v>
      </c>
    </row>
    <row r="3578" spans="16:38" ht="30">
      <c r="P3578" s="806" t="s">
        <v>844</v>
      </c>
      <c r="Q3578" s="807">
        <v>59</v>
      </c>
      <c r="R3578" s="807">
        <v>91</v>
      </c>
      <c r="S3578" s="759" t="str">
        <f t="shared" si="110"/>
        <v>Vejez</v>
      </c>
      <c r="U3578" s="886"/>
      <c r="V3578" s="887"/>
      <c r="W3578" s="887"/>
      <c r="AI3578" s="806" t="s">
        <v>849</v>
      </c>
      <c r="AJ3578" s="807">
        <v>12</v>
      </c>
      <c r="AK3578" s="807">
        <v>17</v>
      </c>
      <c r="AL3578" s="759" t="str">
        <f t="shared" si="111"/>
        <v>Adolescente</v>
      </c>
    </row>
    <row r="3579" spans="16:38" ht="15">
      <c r="P3579" s="806" t="s">
        <v>844</v>
      </c>
      <c r="Q3579" s="807">
        <v>37</v>
      </c>
      <c r="R3579" s="807">
        <v>92</v>
      </c>
      <c r="S3579" s="759" t="str">
        <f t="shared" si="110"/>
        <v>Vejez</v>
      </c>
      <c r="U3579" s="886"/>
      <c r="V3579" s="887"/>
      <c r="W3579" s="887"/>
      <c r="AI3579" s="806" t="s">
        <v>849</v>
      </c>
      <c r="AJ3579" s="807">
        <v>12</v>
      </c>
      <c r="AK3579" s="807">
        <v>18</v>
      </c>
      <c r="AL3579" s="759" t="str">
        <f t="shared" si="111"/>
        <v>Juventud</v>
      </c>
    </row>
    <row r="3580" spans="16:38" ht="15">
      <c r="P3580" s="806" t="s">
        <v>844</v>
      </c>
      <c r="Q3580" s="807">
        <v>36</v>
      </c>
      <c r="R3580" s="807">
        <v>93</v>
      </c>
      <c r="S3580" s="759" t="str">
        <f t="shared" si="110"/>
        <v>Vejez</v>
      </c>
      <c r="U3580" s="886"/>
      <c r="V3580" s="887"/>
      <c r="W3580" s="887"/>
      <c r="AI3580" s="806" t="s">
        <v>849</v>
      </c>
      <c r="AJ3580" s="807">
        <v>13</v>
      </c>
      <c r="AK3580" s="807">
        <v>19</v>
      </c>
      <c r="AL3580" s="759" t="str">
        <f t="shared" si="111"/>
        <v>Juventud</v>
      </c>
    </row>
    <row r="3581" spans="16:38" ht="15">
      <c r="P3581" s="806" t="s">
        <v>844</v>
      </c>
      <c r="Q3581" s="807">
        <v>24</v>
      </c>
      <c r="R3581" s="807">
        <v>94</v>
      </c>
      <c r="S3581" s="759" t="str">
        <f t="shared" si="110"/>
        <v>Vejez</v>
      </c>
      <c r="U3581" s="886"/>
      <c r="V3581" s="887"/>
      <c r="W3581" s="887"/>
      <c r="AI3581" s="806" t="s">
        <v>849</v>
      </c>
      <c r="AJ3581" s="807">
        <v>5</v>
      </c>
      <c r="AK3581" s="807">
        <v>20</v>
      </c>
      <c r="AL3581" s="759" t="str">
        <f t="shared" si="111"/>
        <v>Juventud</v>
      </c>
    </row>
    <row r="3582" spans="16:38" ht="15">
      <c r="P3582" s="806" t="s">
        <v>844</v>
      </c>
      <c r="Q3582" s="807">
        <v>24</v>
      </c>
      <c r="R3582" s="807">
        <v>95</v>
      </c>
      <c r="S3582" s="759" t="str">
        <f t="shared" si="110"/>
        <v>Vejez</v>
      </c>
      <c r="U3582" s="886"/>
      <c r="V3582" s="887"/>
      <c r="W3582" s="887"/>
      <c r="AI3582" s="806" t="s">
        <v>849</v>
      </c>
      <c r="AJ3582" s="807">
        <v>10</v>
      </c>
      <c r="AK3582" s="807">
        <v>21</v>
      </c>
      <c r="AL3582" s="759" t="str">
        <f t="shared" si="111"/>
        <v>Juventud</v>
      </c>
    </row>
    <row r="3583" spans="16:38" ht="15">
      <c r="P3583" s="806" t="s">
        <v>844</v>
      </c>
      <c r="Q3583" s="807">
        <v>18</v>
      </c>
      <c r="R3583" s="807">
        <v>96</v>
      </c>
      <c r="S3583" s="759" t="str">
        <f t="shared" si="110"/>
        <v>Vejez</v>
      </c>
      <c r="U3583" s="886"/>
      <c r="V3583" s="887"/>
      <c r="W3583" s="887"/>
      <c r="AI3583" s="806" t="s">
        <v>849</v>
      </c>
      <c r="AJ3583" s="807">
        <v>8</v>
      </c>
      <c r="AK3583" s="807">
        <v>22</v>
      </c>
      <c r="AL3583" s="759" t="str">
        <f t="shared" si="111"/>
        <v>Juventud</v>
      </c>
    </row>
    <row r="3584" spans="16:38" ht="15">
      <c r="P3584" s="806" t="s">
        <v>844</v>
      </c>
      <c r="Q3584" s="807">
        <v>12</v>
      </c>
      <c r="R3584" s="807">
        <v>97</v>
      </c>
      <c r="S3584" s="759" t="str">
        <f t="shared" si="110"/>
        <v>Vejez</v>
      </c>
      <c r="U3584" s="886"/>
      <c r="V3584" s="887"/>
      <c r="W3584" s="887"/>
      <c r="AI3584" s="806" t="s">
        <v>849</v>
      </c>
      <c r="AJ3584" s="807">
        <v>15</v>
      </c>
      <c r="AK3584" s="807">
        <v>23</v>
      </c>
      <c r="AL3584" s="759" t="str">
        <f t="shared" si="111"/>
        <v>Juventud</v>
      </c>
    </row>
    <row r="3585" spans="16:38" ht="15">
      <c r="P3585" s="806" t="s">
        <v>844</v>
      </c>
      <c r="Q3585" s="807">
        <v>12</v>
      </c>
      <c r="R3585" s="807">
        <v>98</v>
      </c>
      <c r="S3585" s="759" t="str">
        <f t="shared" si="110"/>
        <v>Vejez</v>
      </c>
      <c r="U3585" s="886"/>
      <c r="V3585" s="887"/>
      <c r="W3585" s="887"/>
      <c r="AI3585" s="806" t="s">
        <v>849</v>
      </c>
      <c r="AJ3585" s="807">
        <v>12</v>
      </c>
      <c r="AK3585" s="807">
        <v>24</v>
      </c>
      <c r="AL3585" s="759" t="str">
        <f t="shared" si="111"/>
        <v>Juventud</v>
      </c>
    </row>
    <row r="3586" spans="16:38" ht="15">
      <c r="P3586" s="806" t="s">
        <v>844</v>
      </c>
      <c r="Q3586" s="807">
        <v>8</v>
      </c>
      <c r="R3586" s="807">
        <v>99</v>
      </c>
      <c r="S3586" s="759" t="str">
        <f t="shared" si="110"/>
        <v>Vejez</v>
      </c>
      <c r="U3586" s="886"/>
      <c r="V3586" s="887"/>
      <c r="W3586" s="887"/>
      <c r="AI3586" s="806" t="s">
        <v>849</v>
      </c>
      <c r="AJ3586" s="807">
        <v>10</v>
      </c>
      <c r="AK3586" s="807">
        <v>25</v>
      </c>
      <c r="AL3586" s="759" t="str">
        <f t="shared" si="111"/>
        <v>Juventud</v>
      </c>
    </row>
    <row r="3587" spans="16:38" ht="15">
      <c r="P3587" s="806" t="s">
        <v>844</v>
      </c>
      <c r="Q3587" s="807">
        <v>6</v>
      </c>
      <c r="R3587" s="807">
        <v>100</v>
      </c>
      <c r="S3587" s="759" t="str">
        <f t="shared" ref="S3587:S3650" si="112">IF(P3587=0,"",IF(AND(R3587&gt;=0,R3587&lt;=5),"Primera Infancia",IF(AND(R3587&gt;=6,R3587&lt;=11),"Infancia",IF(AND(R3587&gt;=12,R3587&lt;=17),"Adolescente",IF(AND(R3587&gt;=18,R3587&lt;=28),"Juventud",IF(AND(R3587&gt;=29,R3587&lt;=59),"Adulto","Vejez"))))))</f>
        <v>Vejez</v>
      </c>
      <c r="U3587" s="886"/>
      <c r="V3587" s="887"/>
      <c r="W3587" s="887"/>
      <c r="AI3587" s="806" t="s">
        <v>849</v>
      </c>
      <c r="AJ3587" s="807">
        <v>13</v>
      </c>
      <c r="AK3587" s="807">
        <v>26</v>
      </c>
      <c r="AL3587" s="759" t="str">
        <f t="shared" ref="AL3587:AL3650" si="113">IF(AI3587=0,"",IF(AND(AK3587&gt;=0,AK3587&lt;=5),"Primera Infancia",IF(AND(AK3587&gt;=6,AK3587&lt;=11),"Infancia",IF(AND(AK3587&gt;=12,AK3587&lt;=17),"Adolescente",IF(AND(AK3587&gt;=18,AK3587&lt;=28),"Juventud",IF(AND(AK3587&gt;=29,AK3587&lt;=59),"Adulto","Vejez"))))))</f>
        <v>Juventud</v>
      </c>
    </row>
    <row r="3588" spans="16:38" ht="15">
      <c r="P3588" s="806" t="s">
        <v>844</v>
      </c>
      <c r="Q3588" s="807">
        <v>3</v>
      </c>
      <c r="R3588" s="807">
        <v>101</v>
      </c>
      <c r="S3588" s="759" t="str">
        <f t="shared" si="112"/>
        <v>Vejez</v>
      </c>
      <c r="U3588" s="886"/>
      <c r="V3588" s="887"/>
      <c r="W3588" s="887"/>
      <c r="AI3588" s="806" t="s">
        <v>849</v>
      </c>
      <c r="AJ3588" s="807">
        <v>9</v>
      </c>
      <c r="AK3588" s="807">
        <v>27</v>
      </c>
      <c r="AL3588" s="759" t="str">
        <f t="shared" si="113"/>
        <v>Juventud</v>
      </c>
    </row>
    <row r="3589" spans="16:38" ht="15">
      <c r="P3589" s="806" t="s">
        <v>844</v>
      </c>
      <c r="Q3589" s="807">
        <v>1</v>
      </c>
      <c r="R3589" s="807">
        <v>102</v>
      </c>
      <c r="S3589" s="759" t="str">
        <f t="shared" si="112"/>
        <v>Vejez</v>
      </c>
      <c r="U3589" s="886"/>
      <c r="V3589" s="887"/>
      <c r="W3589" s="887"/>
      <c r="AI3589" s="806" t="s">
        <v>849</v>
      </c>
      <c r="AJ3589" s="807">
        <v>10</v>
      </c>
      <c r="AK3589" s="807">
        <v>28</v>
      </c>
      <c r="AL3589" s="759" t="str">
        <f t="shared" si="113"/>
        <v>Juventud</v>
      </c>
    </row>
    <row r="3590" spans="16:38" ht="15">
      <c r="P3590" s="806" t="s">
        <v>844</v>
      </c>
      <c r="Q3590" s="807">
        <v>3</v>
      </c>
      <c r="R3590" s="807">
        <v>103</v>
      </c>
      <c r="S3590" s="759" t="str">
        <f t="shared" si="112"/>
        <v>Vejez</v>
      </c>
      <c r="U3590" s="886"/>
      <c r="V3590" s="887"/>
      <c r="W3590" s="887"/>
      <c r="AI3590" s="806" t="s">
        <v>849</v>
      </c>
      <c r="AJ3590" s="807">
        <v>14</v>
      </c>
      <c r="AK3590" s="807">
        <v>29</v>
      </c>
      <c r="AL3590" s="759" t="str">
        <f t="shared" si="113"/>
        <v>Adulto</v>
      </c>
    </row>
    <row r="3591" spans="16:38" ht="15">
      <c r="P3591" s="806" t="s">
        <v>844</v>
      </c>
      <c r="Q3591" s="807">
        <v>5</v>
      </c>
      <c r="R3591" s="807">
        <v>104</v>
      </c>
      <c r="S3591" s="759" t="str">
        <f t="shared" si="112"/>
        <v>Vejez</v>
      </c>
      <c r="U3591" s="886"/>
      <c r="V3591" s="887"/>
      <c r="W3591" s="887"/>
      <c r="AI3591" s="806" t="s">
        <v>849</v>
      </c>
      <c r="AJ3591" s="807">
        <v>7</v>
      </c>
      <c r="AK3591" s="807">
        <v>30</v>
      </c>
      <c r="AL3591" s="759" t="str">
        <f t="shared" si="113"/>
        <v>Adulto</v>
      </c>
    </row>
    <row r="3592" spans="16:38" ht="15">
      <c r="P3592" s="806" t="s">
        <v>844</v>
      </c>
      <c r="Q3592" s="807">
        <v>3</v>
      </c>
      <c r="R3592" s="807">
        <v>105</v>
      </c>
      <c r="S3592" s="759" t="str">
        <f t="shared" si="112"/>
        <v>Vejez</v>
      </c>
      <c r="U3592" s="886"/>
      <c r="V3592" s="887"/>
      <c r="W3592" s="887"/>
      <c r="AI3592" s="806" t="s">
        <v>849</v>
      </c>
      <c r="AJ3592" s="807">
        <v>15</v>
      </c>
      <c r="AK3592" s="807">
        <v>31</v>
      </c>
      <c r="AL3592" s="759" t="str">
        <f t="shared" si="113"/>
        <v>Adulto</v>
      </c>
    </row>
    <row r="3593" spans="16:38" ht="15">
      <c r="P3593" s="806" t="s">
        <v>844</v>
      </c>
      <c r="Q3593" s="807">
        <v>1</v>
      </c>
      <c r="R3593" s="807">
        <v>106</v>
      </c>
      <c r="S3593" s="759" t="str">
        <f t="shared" si="112"/>
        <v>Vejez</v>
      </c>
      <c r="U3593" s="886"/>
      <c r="V3593" s="887"/>
      <c r="W3593" s="887"/>
      <c r="AI3593" s="806" t="s">
        <v>849</v>
      </c>
      <c r="AJ3593" s="807">
        <v>13</v>
      </c>
      <c r="AK3593" s="807">
        <v>32</v>
      </c>
      <c r="AL3593" s="759" t="str">
        <f t="shared" si="113"/>
        <v>Adulto</v>
      </c>
    </row>
    <row r="3594" spans="16:38" ht="15">
      <c r="P3594" s="806" t="s">
        <v>844</v>
      </c>
      <c r="Q3594" s="807">
        <v>1</v>
      </c>
      <c r="R3594" s="807">
        <v>107</v>
      </c>
      <c r="S3594" s="759" t="str">
        <f t="shared" si="112"/>
        <v>Vejez</v>
      </c>
      <c r="U3594" s="886"/>
      <c r="V3594" s="887"/>
      <c r="W3594" s="887"/>
      <c r="AI3594" s="806" t="s">
        <v>849</v>
      </c>
      <c r="AJ3594" s="807">
        <v>4</v>
      </c>
      <c r="AK3594" s="807">
        <v>33</v>
      </c>
      <c r="AL3594" s="759" t="str">
        <f t="shared" si="113"/>
        <v>Adulto</v>
      </c>
    </row>
    <row r="3595" spans="16:38" ht="15">
      <c r="P3595" s="806" t="s">
        <v>844</v>
      </c>
      <c r="Q3595" s="807">
        <v>2</v>
      </c>
      <c r="R3595" s="807">
        <v>108</v>
      </c>
      <c r="S3595" s="759" t="str">
        <f t="shared" si="112"/>
        <v>Vejez</v>
      </c>
      <c r="U3595" s="886"/>
      <c r="V3595" s="887"/>
      <c r="W3595" s="887"/>
      <c r="AI3595" s="806" t="s">
        <v>849</v>
      </c>
      <c r="AJ3595" s="807">
        <v>12</v>
      </c>
      <c r="AK3595" s="807">
        <v>34</v>
      </c>
      <c r="AL3595" s="759" t="str">
        <f t="shared" si="113"/>
        <v>Adulto</v>
      </c>
    </row>
    <row r="3596" spans="16:38" ht="15">
      <c r="P3596" s="806" t="s">
        <v>844</v>
      </c>
      <c r="Q3596" s="807">
        <v>4</v>
      </c>
      <c r="R3596" s="807">
        <v>111</v>
      </c>
      <c r="S3596" s="759" t="str">
        <f t="shared" si="112"/>
        <v>Vejez</v>
      </c>
      <c r="U3596" s="886"/>
      <c r="V3596" s="887"/>
      <c r="W3596" s="887"/>
      <c r="AI3596" s="806" t="s">
        <v>849</v>
      </c>
      <c r="AJ3596" s="807">
        <v>8</v>
      </c>
      <c r="AK3596" s="807">
        <v>35</v>
      </c>
      <c r="AL3596" s="759" t="str">
        <f t="shared" si="113"/>
        <v>Adulto</v>
      </c>
    </row>
    <row r="3597" spans="16:38" ht="30">
      <c r="P3597" s="806" t="s">
        <v>846</v>
      </c>
      <c r="Q3597" s="807">
        <v>729</v>
      </c>
      <c r="R3597" s="807">
        <v>0</v>
      </c>
      <c r="S3597" s="759" t="str">
        <f t="shared" si="112"/>
        <v>Primera Infancia</v>
      </c>
      <c r="U3597" s="886"/>
      <c r="V3597" s="887"/>
      <c r="W3597" s="887"/>
      <c r="AI3597" s="806" t="s">
        <v>849</v>
      </c>
      <c r="AJ3597" s="807">
        <v>9</v>
      </c>
      <c r="AK3597" s="807">
        <v>36</v>
      </c>
      <c r="AL3597" s="759" t="str">
        <f t="shared" si="113"/>
        <v>Adulto</v>
      </c>
    </row>
    <row r="3598" spans="16:38" ht="30">
      <c r="P3598" s="806" t="s">
        <v>846</v>
      </c>
      <c r="Q3598" s="807">
        <v>688</v>
      </c>
      <c r="R3598" s="807">
        <v>1</v>
      </c>
      <c r="S3598" s="759" t="str">
        <f t="shared" si="112"/>
        <v>Primera Infancia</v>
      </c>
      <c r="U3598" s="886"/>
      <c r="V3598" s="887"/>
      <c r="W3598" s="887"/>
      <c r="AI3598" s="806" t="s">
        <v>849</v>
      </c>
      <c r="AJ3598" s="807">
        <v>9</v>
      </c>
      <c r="AK3598" s="807">
        <v>37</v>
      </c>
      <c r="AL3598" s="759" t="str">
        <f t="shared" si="113"/>
        <v>Adulto</v>
      </c>
    </row>
    <row r="3599" spans="16:38" ht="30">
      <c r="P3599" s="806" t="s">
        <v>846</v>
      </c>
      <c r="Q3599" s="807">
        <v>691</v>
      </c>
      <c r="R3599" s="807">
        <v>2</v>
      </c>
      <c r="S3599" s="759" t="str">
        <f t="shared" si="112"/>
        <v>Primera Infancia</v>
      </c>
      <c r="U3599" s="886"/>
      <c r="V3599" s="887"/>
      <c r="W3599" s="887"/>
      <c r="AI3599" s="806" t="s">
        <v>849</v>
      </c>
      <c r="AJ3599" s="807">
        <v>9</v>
      </c>
      <c r="AK3599" s="807">
        <v>38</v>
      </c>
      <c r="AL3599" s="759" t="str">
        <f t="shared" si="113"/>
        <v>Adulto</v>
      </c>
    </row>
    <row r="3600" spans="16:38" ht="30">
      <c r="P3600" s="806" t="s">
        <v>846</v>
      </c>
      <c r="Q3600" s="807">
        <v>689</v>
      </c>
      <c r="R3600" s="807">
        <v>3</v>
      </c>
      <c r="S3600" s="759" t="str">
        <f t="shared" si="112"/>
        <v>Primera Infancia</v>
      </c>
      <c r="U3600" s="886"/>
      <c r="V3600" s="887"/>
      <c r="W3600" s="887"/>
      <c r="AI3600" s="806" t="s">
        <v>849</v>
      </c>
      <c r="AJ3600" s="807">
        <v>16</v>
      </c>
      <c r="AK3600" s="807">
        <v>39</v>
      </c>
      <c r="AL3600" s="759" t="str">
        <f t="shared" si="113"/>
        <v>Adulto</v>
      </c>
    </row>
    <row r="3601" spans="16:38" ht="30">
      <c r="P3601" s="806" t="s">
        <v>846</v>
      </c>
      <c r="Q3601" s="807">
        <v>631</v>
      </c>
      <c r="R3601" s="807">
        <v>4</v>
      </c>
      <c r="S3601" s="759" t="str">
        <f t="shared" si="112"/>
        <v>Primera Infancia</v>
      </c>
      <c r="U3601" s="886"/>
      <c r="V3601" s="887"/>
      <c r="W3601" s="887"/>
      <c r="AI3601" s="806" t="s">
        <v>849</v>
      </c>
      <c r="AJ3601" s="807">
        <v>11</v>
      </c>
      <c r="AK3601" s="807">
        <v>40</v>
      </c>
      <c r="AL3601" s="759" t="str">
        <f t="shared" si="113"/>
        <v>Adulto</v>
      </c>
    </row>
    <row r="3602" spans="16:38" ht="30">
      <c r="P3602" s="806" t="s">
        <v>846</v>
      </c>
      <c r="Q3602" s="807">
        <v>597</v>
      </c>
      <c r="R3602" s="807">
        <v>5</v>
      </c>
      <c r="S3602" s="759" t="str">
        <f t="shared" si="112"/>
        <v>Primera Infancia</v>
      </c>
      <c r="U3602" s="886"/>
      <c r="V3602" s="887"/>
      <c r="W3602" s="887"/>
      <c r="AI3602" s="806" t="s">
        <v>849</v>
      </c>
      <c r="AJ3602" s="807">
        <v>15</v>
      </c>
      <c r="AK3602" s="807">
        <v>41</v>
      </c>
      <c r="AL3602" s="759" t="str">
        <f t="shared" si="113"/>
        <v>Adulto</v>
      </c>
    </row>
    <row r="3603" spans="16:38" ht="15">
      <c r="P3603" s="806" t="s">
        <v>846</v>
      </c>
      <c r="Q3603" s="807">
        <v>688</v>
      </c>
      <c r="R3603" s="807">
        <v>6</v>
      </c>
      <c r="S3603" s="759" t="str">
        <f t="shared" si="112"/>
        <v>Infancia</v>
      </c>
      <c r="U3603" s="886"/>
      <c r="V3603" s="887"/>
      <c r="W3603" s="887"/>
      <c r="AI3603" s="806" t="s">
        <v>849</v>
      </c>
      <c r="AJ3603" s="807">
        <v>6</v>
      </c>
      <c r="AK3603" s="807">
        <v>42</v>
      </c>
      <c r="AL3603" s="759" t="str">
        <f t="shared" si="113"/>
        <v>Adulto</v>
      </c>
    </row>
    <row r="3604" spans="16:38" ht="15">
      <c r="P3604" s="806" t="s">
        <v>846</v>
      </c>
      <c r="Q3604" s="807">
        <v>715</v>
      </c>
      <c r="R3604" s="807">
        <v>7</v>
      </c>
      <c r="S3604" s="759" t="str">
        <f t="shared" si="112"/>
        <v>Infancia</v>
      </c>
      <c r="U3604" s="886"/>
      <c r="V3604" s="887"/>
      <c r="W3604" s="887"/>
      <c r="AI3604" s="806" t="s">
        <v>849</v>
      </c>
      <c r="AJ3604" s="807">
        <v>13</v>
      </c>
      <c r="AK3604" s="807">
        <v>43</v>
      </c>
      <c r="AL3604" s="759" t="str">
        <f t="shared" si="113"/>
        <v>Adulto</v>
      </c>
    </row>
    <row r="3605" spans="16:38" ht="15">
      <c r="P3605" s="806" t="s">
        <v>846</v>
      </c>
      <c r="Q3605" s="807">
        <v>640</v>
      </c>
      <c r="R3605" s="807">
        <v>8</v>
      </c>
      <c r="S3605" s="759" t="str">
        <f t="shared" si="112"/>
        <v>Infancia</v>
      </c>
      <c r="U3605" s="886"/>
      <c r="V3605" s="887"/>
      <c r="W3605" s="887"/>
      <c r="AI3605" s="806" t="s">
        <v>849</v>
      </c>
      <c r="AJ3605" s="807">
        <v>6</v>
      </c>
      <c r="AK3605" s="807">
        <v>44</v>
      </c>
      <c r="AL3605" s="759" t="str">
        <f t="shared" si="113"/>
        <v>Adulto</v>
      </c>
    </row>
    <row r="3606" spans="16:38" ht="15">
      <c r="P3606" s="806" t="s">
        <v>846</v>
      </c>
      <c r="Q3606" s="807">
        <v>724</v>
      </c>
      <c r="R3606" s="807">
        <v>9</v>
      </c>
      <c r="S3606" s="759" t="str">
        <f t="shared" si="112"/>
        <v>Infancia</v>
      </c>
      <c r="U3606" s="886"/>
      <c r="V3606" s="887"/>
      <c r="W3606" s="887"/>
      <c r="AI3606" s="806" t="s">
        <v>849</v>
      </c>
      <c r="AJ3606" s="807">
        <v>19</v>
      </c>
      <c r="AK3606" s="807">
        <v>45</v>
      </c>
      <c r="AL3606" s="759" t="str">
        <f t="shared" si="113"/>
        <v>Adulto</v>
      </c>
    </row>
    <row r="3607" spans="16:38" ht="15">
      <c r="P3607" s="806" t="s">
        <v>846</v>
      </c>
      <c r="Q3607" s="807">
        <v>751</v>
      </c>
      <c r="R3607" s="807">
        <v>10</v>
      </c>
      <c r="S3607" s="759" t="str">
        <f t="shared" si="112"/>
        <v>Infancia</v>
      </c>
      <c r="U3607" s="886"/>
      <c r="V3607" s="887"/>
      <c r="W3607" s="887"/>
      <c r="AI3607" s="806" t="s">
        <v>849</v>
      </c>
      <c r="AJ3607" s="807">
        <v>6</v>
      </c>
      <c r="AK3607" s="807">
        <v>46</v>
      </c>
      <c r="AL3607" s="759" t="str">
        <f t="shared" si="113"/>
        <v>Adulto</v>
      </c>
    </row>
    <row r="3608" spans="16:38" ht="15">
      <c r="P3608" s="806" t="s">
        <v>846</v>
      </c>
      <c r="Q3608" s="807">
        <v>680</v>
      </c>
      <c r="R3608" s="807">
        <v>11</v>
      </c>
      <c r="S3608" s="759" t="str">
        <f t="shared" si="112"/>
        <v>Infancia</v>
      </c>
      <c r="U3608" s="886"/>
      <c r="V3608" s="887"/>
      <c r="W3608" s="887"/>
      <c r="AI3608" s="806" t="s">
        <v>849</v>
      </c>
      <c r="AJ3608" s="807">
        <v>10</v>
      </c>
      <c r="AK3608" s="807">
        <v>47</v>
      </c>
      <c r="AL3608" s="759" t="str">
        <f t="shared" si="113"/>
        <v>Adulto</v>
      </c>
    </row>
    <row r="3609" spans="16:38" ht="30">
      <c r="P3609" s="806" t="s">
        <v>846</v>
      </c>
      <c r="Q3609" s="807">
        <v>733</v>
      </c>
      <c r="R3609" s="807">
        <v>12</v>
      </c>
      <c r="S3609" s="759" t="str">
        <f t="shared" si="112"/>
        <v>Adolescente</v>
      </c>
      <c r="U3609" s="886"/>
      <c r="V3609" s="887"/>
      <c r="W3609" s="887"/>
      <c r="AI3609" s="806" t="s">
        <v>849</v>
      </c>
      <c r="AJ3609" s="807">
        <v>11</v>
      </c>
      <c r="AK3609" s="807">
        <v>48</v>
      </c>
      <c r="AL3609" s="759" t="str">
        <f t="shared" si="113"/>
        <v>Adulto</v>
      </c>
    </row>
    <row r="3610" spans="16:38" ht="30">
      <c r="P3610" s="806" t="s">
        <v>846</v>
      </c>
      <c r="Q3610" s="807">
        <v>863</v>
      </c>
      <c r="R3610" s="807">
        <v>13</v>
      </c>
      <c r="S3610" s="759" t="str">
        <f t="shared" si="112"/>
        <v>Adolescente</v>
      </c>
      <c r="U3610" s="886"/>
      <c r="V3610" s="887"/>
      <c r="W3610" s="887"/>
      <c r="AI3610" s="806" t="s">
        <v>849</v>
      </c>
      <c r="AJ3610" s="807">
        <v>10</v>
      </c>
      <c r="AK3610" s="807">
        <v>49</v>
      </c>
      <c r="AL3610" s="759" t="str">
        <f t="shared" si="113"/>
        <v>Adulto</v>
      </c>
    </row>
    <row r="3611" spans="16:38" ht="30">
      <c r="P3611" s="806" t="s">
        <v>846</v>
      </c>
      <c r="Q3611" s="807">
        <v>774</v>
      </c>
      <c r="R3611" s="807">
        <v>14</v>
      </c>
      <c r="S3611" s="759" t="str">
        <f t="shared" si="112"/>
        <v>Adolescente</v>
      </c>
      <c r="U3611" s="886"/>
      <c r="V3611" s="887"/>
      <c r="W3611" s="887"/>
      <c r="AI3611" s="806" t="s">
        <v>849</v>
      </c>
      <c r="AJ3611" s="807">
        <v>9</v>
      </c>
      <c r="AK3611" s="807">
        <v>50</v>
      </c>
      <c r="AL3611" s="759" t="str">
        <f t="shared" si="113"/>
        <v>Adulto</v>
      </c>
    </row>
    <row r="3612" spans="16:38" ht="30">
      <c r="P3612" s="806" t="s">
        <v>846</v>
      </c>
      <c r="Q3612" s="807">
        <v>877</v>
      </c>
      <c r="R3612" s="807">
        <v>15</v>
      </c>
      <c r="S3612" s="759" t="str">
        <f t="shared" si="112"/>
        <v>Adolescente</v>
      </c>
      <c r="U3612" s="886"/>
      <c r="V3612" s="887"/>
      <c r="W3612" s="887"/>
      <c r="AI3612" s="806" t="s">
        <v>849</v>
      </c>
      <c r="AJ3612" s="807">
        <v>7</v>
      </c>
      <c r="AK3612" s="807">
        <v>51</v>
      </c>
      <c r="AL3612" s="759" t="str">
        <f t="shared" si="113"/>
        <v>Adulto</v>
      </c>
    </row>
    <row r="3613" spans="16:38" ht="30">
      <c r="P3613" s="806" t="s">
        <v>846</v>
      </c>
      <c r="Q3613" s="807">
        <v>837</v>
      </c>
      <c r="R3613" s="807">
        <v>16</v>
      </c>
      <c r="S3613" s="759" t="str">
        <f t="shared" si="112"/>
        <v>Adolescente</v>
      </c>
      <c r="U3613" s="886"/>
      <c r="V3613" s="887"/>
      <c r="W3613" s="887"/>
      <c r="AI3613" s="806" t="s">
        <v>849</v>
      </c>
      <c r="AJ3613" s="807">
        <v>4</v>
      </c>
      <c r="AK3613" s="807">
        <v>52</v>
      </c>
      <c r="AL3613" s="759" t="str">
        <f t="shared" si="113"/>
        <v>Adulto</v>
      </c>
    </row>
    <row r="3614" spans="16:38" ht="30">
      <c r="P3614" s="806" t="s">
        <v>846</v>
      </c>
      <c r="Q3614" s="807">
        <v>952</v>
      </c>
      <c r="R3614" s="807">
        <v>17</v>
      </c>
      <c r="S3614" s="759" t="str">
        <f t="shared" si="112"/>
        <v>Adolescente</v>
      </c>
      <c r="U3614" s="886"/>
      <c r="V3614" s="887"/>
      <c r="W3614" s="887"/>
      <c r="AI3614" s="806" t="s">
        <v>849</v>
      </c>
      <c r="AJ3614" s="807">
        <v>3</v>
      </c>
      <c r="AK3614" s="807">
        <v>53</v>
      </c>
      <c r="AL3614" s="759" t="str">
        <f t="shared" si="113"/>
        <v>Adulto</v>
      </c>
    </row>
    <row r="3615" spans="16:38" ht="15">
      <c r="P3615" s="806" t="s">
        <v>846</v>
      </c>
      <c r="Q3615" s="807">
        <v>805</v>
      </c>
      <c r="R3615" s="807">
        <v>18</v>
      </c>
      <c r="S3615" s="759" t="str">
        <f t="shared" si="112"/>
        <v>Juventud</v>
      </c>
      <c r="U3615" s="886"/>
      <c r="V3615" s="887"/>
      <c r="W3615" s="887"/>
      <c r="AI3615" s="806" t="s">
        <v>849</v>
      </c>
      <c r="AJ3615" s="807">
        <v>10</v>
      </c>
      <c r="AK3615" s="807">
        <v>54</v>
      </c>
      <c r="AL3615" s="759" t="str">
        <f t="shared" si="113"/>
        <v>Adulto</v>
      </c>
    </row>
    <row r="3616" spans="16:38" ht="15">
      <c r="P3616" s="806" t="s">
        <v>846</v>
      </c>
      <c r="Q3616" s="807">
        <v>696</v>
      </c>
      <c r="R3616" s="807">
        <v>19</v>
      </c>
      <c r="S3616" s="759" t="str">
        <f t="shared" si="112"/>
        <v>Juventud</v>
      </c>
      <c r="U3616" s="886"/>
      <c r="V3616" s="887"/>
      <c r="W3616" s="887"/>
      <c r="AI3616" s="806" t="s">
        <v>849</v>
      </c>
      <c r="AJ3616" s="807">
        <v>15</v>
      </c>
      <c r="AK3616" s="807">
        <v>55</v>
      </c>
      <c r="AL3616" s="759" t="str">
        <f t="shared" si="113"/>
        <v>Adulto</v>
      </c>
    </row>
    <row r="3617" spans="16:38" ht="15">
      <c r="P3617" s="806" t="s">
        <v>846</v>
      </c>
      <c r="Q3617" s="807">
        <v>668</v>
      </c>
      <c r="R3617" s="807">
        <v>20</v>
      </c>
      <c r="S3617" s="759" t="str">
        <f t="shared" si="112"/>
        <v>Juventud</v>
      </c>
      <c r="U3617" s="886"/>
      <c r="V3617" s="887"/>
      <c r="W3617" s="887"/>
      <c r="AI3617" s="806" t="s">
        <v>849</v>
      </c>
      <c r="AJ3617" s="807">
        <v>13</v>
      </c>
      <c r="AK3617" s="807">
        <v>56</v>
      </c>
      <c r="AL3617" s="759" t="str">
        <f t="shared" si="113"/>
        <v>Adulto</v>
      </c>
    </row>
    <row r="3618" spans="16:38" ht="15">
      <c r="P3618" s="806" t="s">
        <v>846</v>
      </c>
      <c r="Q3618" s="807">
        <v>749</v>
      </c>
      <c r="R3618" s="807">
        <v>21</v>
      </c>
      <c r="S3618" s="759" t="str">
        <f t="shared" si="112"/>
        <v>Juventud</v>
      </c>
      <c r="U3618" s="886"/>
      <c r="V3618" s="887"/>
      <c r="W3618" s="887"/>
      <c r="AI3618" s="806" t="s">
        <v>849</v>
      </c>
      <c r="AJ3618" s="807">
        <v>12</v>
      </c>
      <c r="AK3618" s="807">
        <v>57</v>
      </c>
      <c r="AL3618" s="759" t="str">
        <f t="shared" si="113"/>
        <v>Adulto</v>
      </c>
    </row>
    <row r="3619" spans="16:38" ht="15">
      <c r="P3619" s="806" t="s">
        <v>846</v>
      </c>
      <c r="Q3619" s="807">
        <v>685</v>
      </c>
      <c r="R3619" s="807">
        <v>22</v>
      </c>
      <c r="S3619" s="759" t="str">
        <f t="shared" si="112"/>
        <v>Juventud</v>
      </c>
      <c r="U3619" s="886"/>
      <c r="V3619" s="887"/>
      <c r="W3619" s="887"/>
      <c r="AI3619" s="806" t="s">
        <v>849</v>
      </c>
      <c r="AJ3619" s="807">
        <v>1</v>
      </c>
      <c r="AK3619" s="807">
        <v>58</v>
      </c>
      <c r="AL3619" s="759" t="str">
        <f t="shared" si="113"/>
        <v>Adulto</v>
      </c>
    </row>
    <row r="3620" spans="16:38" ht="15">
      <c r="P3620" s="806" t="s">
        <v>846</v>
      </c>
      <c r="Q3620" s="807">
        <v>654</v>
      </c>
      <c r="R3620" s="807">
        <v>23</v>
      </c>
      <c r="S3620" s="759" t="str">
        <f t="shared" si="112"/>
        <v>Juventud</v>
      </c>
      <c r="U3620" s="886"/>
      <c r="V3620" s="887"/>
      <c r="W3620" s="887"/>
      <c r="AI3620" s="806" t="s">
        <v>849</v>
      </c>
      <c r="AJ3620" s="807">
        <v>5</v>
      </c>
      <c r="AK3620" s="807">
        <v>59</v>
      </c>
      <c r="AL3620" s="759" t="str">
        <f t="shared" si="113"/>
        <v>Adulto</v>
      </c>
    </row>
    <row r="3621" spans="16:38" ht="15">
      <c r="P3621" s="806" t="s">
        <v>846</v>
      </c>
      <c r="Q3621" s="807">
        <v>623</v>
      </c>
      <c r="R3621" s="807">
        <v>24</v>
      </c>
      <c r="S3621" s="759" t="str">
        <f t="shared" si="112"/>
        <v>Juventud</v>
      </c>
      <c r="U3621" s="886"/>
      <c r="V3621" s="887"/>
      <c r="W3621" s="887"/>
      <c r="AI3621" s="806" t="s">
        <v>849</v>
      </c>
      <c r="AJ3621" s="807">
        <v>11</v>
      </c>
      <c r="AK3621" s="807">
        <v>60</v>
      </c>
      <c r="AL3621" s="759" t="str">
        <f t="shared" si="113"/>
        <v>Vejez</v>
      </c>
    </row>
    <row r="3622" spans="16:38" ht="15">
      <c r="P3622" s="806" t="s">
        <v>846</v>
      </c>
      <c r="Q3622" s="807">
        <v>676</v>
      </c>
      <c r="R3622" s="807">
        <v>25</v>
      </c>
      <c r="S3622" s="759" t="str">
        <f t="shared" si="112"/>
        <v>Juventud</v>
      </c>
      <c r="U3622" s="886"/>
      <c r="V3622" s="887"/>
      <c r="W3622" s="887"/>
      <c r="AI3622" s="806" t="s">
        <v>849</v>
      </c>
      <c r="AJ3622" s="807">
        <v>7</v>
      </c>
      <c r="AK3622" s="807">
        <v>61</v>
      </c>
      <c r="AL3622" s="759" t="str">
        <f t="shared" si="113"/>
        <v>Vejez</v>
      </c>
    </row>
    <row r="3623" spans="16:38" ht="15">
      <c r="P3623" s="806" t="s">
        <v>846</v>
      </c>
      <c r="Q3623" s="807">
        <v>677</v>
      </c>
      <c r="R3623" s="807">
        <v>26</v>
      </c>
      <c r="S3623" s="759" t="str">
        <f t="shared" si="112"/>
        <v>Juventud</v>
      </c>
      <c r="U3623" s="886"/>
      <c r="V3623" s="887"/>
      <c r="W3623" s="887"/>
      <c r="AI3623" s="806" t="s">
        <v>849</v>
      </c>
      <c r="AJ3623" s="807">
        <v>6</v>
      </c>
      <c r="AK3623" s="807">
        <v>62</v>
      </c>
      <c r="AL3623" s="759" t="str">
        <f t="shared" si="113"/>
        <v>Vejez</v>
      </c>
    </row>
    <row r="3624" spans="16:38" ht="15">
      <c r="P3624" s="806" t="s">
        <v>846</v>
      </c>
      <c r="Q3624" s="807">
        <v>691</v>
      </c>
      <c r="R3624" s="807">
        <v>27</v>
      </c>
      <c r="S3624" s="759" t="str">
        <f t="shared" si="112"/>
        <v>Juventud</v>
      </c>
      <c r="U3624" s="886"/>
      <c r="V3624" s="887"/>
      <c r="W3624" s="887"/>
      <c r="AI3624" s="806" t="s">
        <v>849</v>
      </c>
      <c r="AJ3624" s="807">
        <v>8</v>
      </c>
      <c r="AK3624" s="807">
        <v>63</v>
      </c>
      <c r="AL3624" s="759" t="str">
        <f t="shared" si="113"/>
        <v>Vejez</v>
      </c>
    </row>
    <row r="3625" spans="16:38" ht="15">
      <c r="P3625" s="806" t="s">
        <v>846</v>
      </c>
      <c r="Q3625" s="807">
        <v>631</v>
      </c>
      <c r="R3625" s="807">
        <v>28</v>
      </c>
      <c r="S3625" s="759" t="str">
        <f t="shared" si="112"/>
        <v>Juventud</v>
      </c>
      <c r="U3625" s="886"/>
      <c r="V3625" s="887"/>
      <c r="W3625" s="887"/>
      <c r="AI3625" s="806" t="s">
        <v>849</v>
      </c>
      <c r="AJ3625" s="807">
        <v>8</v>
      </c>
      <c r="AK3625" s="807">
        <v>64</v>
      </c>
      <c r="AL3625" s="759" t="str">
        <f t="shared" si="113"/>
        <v>Vejez</v>
      </c>
    </row>
    <row r="3626" spans="16:38" ht="15">
      <c r="P3626" s="806" t="s">
        <v>846</v>
      </c>
      <c r="Q3626" s="807">
        <v>581</v>
      </c>
      <c r="R3626" s="807">
        <v>29</v>
      </c>
      <c r="S3626" s="759" t="str">
        <f t="shared" si="112"/>
        <v>Adulto</v>
      </c>
      <c r="U3626" s="886"/>
      <c r="V3626" s="887"/>
      <c r="W3626" s="887"/>
      <c r="AI3626" s="806" t="s">
        <v>849</v>
      </c>
      <c r="AJ3626" s="807">
        <v>3</v>
      </c>
      <c r="AK3626" s="807">
        <v>65</v>
      </c>
      <c r="AL3626" s="759" t="str">
        <f t="shared" si="113"/>
        <v>Vejez</v>
      </c>
    </row>
    <row r="3627" spans="16:38" ht="15">
      <c r="P3627" s="806" t="s">
        <v>846</v>
      </c>
      <c r="Q3627" s="807">
        <v>558</v>
      </c>
      <c r="R3627" s="807">
        <v>30</v>
      </c>
      <c r="S3627" s="759" t="str">
        <f t="shared" si="112"/>
        <v>Adulto</v>
      </c>
      <c r="U3627" s="886"/>
      <c r="V3627" s="887"/>
      <c r="W3627" s="887"/>
      <c r="AI3627" s="806" t="s">
        <v>849</v>
      </c>
      <c r="AJ3627" s="807">
        <v>4</v>
      </c>
      <c r="AK3627" s="807">
        <v>66</v>
      </c>
      <c r="AL3627" s="759" t="str">
        <f t="shared" si="113"/>
        <v>Vejez</v>
      </c>
    </row>
    <row r="3628" spans="16:38" ht="15">
      <c r="P3628" s="806" t="s">
        <v>846</v>
      </c>
      <c r="Q3628" s="807">
        <v>560</v>
      </c>
      <c r="R3628" s="807">
        <v>31</v>
      </c>
      <c r="S3628" s="759" t="str">
        <f t="shared" si="112"/>
        <v>Adulto</v>
      </c>
      <c r="U3628" s="886"/>
      <c r="V3628" s="887"/>
      <c r="W3628" s="887"/>
      <c r="AI3628" s="806" t="s">
        <v>849</v>
      </c>
      <c r="AJ3628" s="807">
        <v>7</v>
      </c>
      <c r="AK3628" s="807">
        <v>67</v>
      </c>
      <c r="AL3628" s="759" t="str">
        <f t="shared" si="113"/>
        <v>Vejez</v>
      </c>
    </row>
    <row r="3629" spans="16:38" ht="15">
      <c r="P3629" s="806" t="s">
        <v>846</v>
      </c>
      <c r="Q3629" s="807">
        <v>569</v>
      </c>
      <c r="R3629" s="807">
        <v>32</v>
      </c>
      <c r="S3629" s="759" t="str">
        <f t="shared" si="112"/>
        <v>Adulto</v>
      </c>
      <c r="U3629" s="886"/>
      <c r="V3629" s="887"/>
      <c r="W3629" s="887"/>
      <c r="AI3629" s="806" t="s">
        <v>849</v>
      </c>
      <c r="AJ3629" s="807">
        <v>4</v>
      </c>
      <c r="AK3629" s="807">
        <v>68</v>
      </c>
      <c r="AL3629" s="759" t="str">
        <f t="shared" si="113"/>
        <v>Vejez</v>
      </c>
    </row>
    <row r="3630" spans="16:38" ht="15">
      <c r="P3630" s="806" t="s">
        <v>846</v>
      </c>
      <c r="Q3630" s="807">
        <v>559</v>
      </c>
      <c r="R3630" s="807">
        <v>33</v>
      </c>
      <c r="S3630" s="759" t="str">
        <f t="shared" si="112"/>
        <v>Adulto</v>
      </c>
      <c r="U3630" s="886"/>
      <c r="V3630" s="887"/>
      <c r="W3630" s="887"/>
      <c r="AI3630" s="806" t="s">
        <v>849</v>
      </c>
      <c r="AJ3630" s="807">
        <v>3</v>
      </c>
      <c r="AK3630" s="807">
        <v>69</v>
      </c>
      <c r="AL3630" s="759" t="str">
        <f t="shared" si="113"/>
        <v>Vejez</v>
      </c>
    </row>
    <row r="3631" spans="16:38" ht="15">
      <c r="P3631" s="806" t="s">
        <v>846</v>
      </c>
      <c r="Q3631" s="807">
        <v>505</v>
      </c>
      <c r="R3631" s="807">
        <v>34</v>
      </c>
      <c r="S3631" s="759" t="str">
        <f t="shared" si="112"/>
        <v>Adulto</v>
      </c>
      <c r="U3631" s="886"/>
      <c r="V3631" s="887"/>
      <c r="W3631" s="887"/>
      <c r="AI3631" s="806" t="s">
        <v>849</v>
      </c>
      <c r="AJ3631" s="807">
        <v>3</v>
      </c>
      <c r="AK3631" s="807">
        <v>70</v>
      </c>
      <c r="AL3631" s="759" t="str">
        <f t="shared" si="113"/>
        <v>Vejez</v>
      </c>
    </row>
    <row r="3632" spans="16:38" ht="15">
      <c r="P3632" s="806" t="s">
        <v>846</v>
      </c>
      <c r="Q3632" s="807">
        <v>446</v>
      </c>
      <c r="R3632" s="807">
        <v>35</v>
      </c>
      <c r="S3632" s="759" t="str">
        <f t="shared" si="112"/>
        <v>Adulto</v>
      </c>
      <c r="U3632" s="886"/>
      <c r="V3632" s="887"/>
      <c r="W3632" s="887"/>
      <c r="AI3632" s="806" t="s">
        <v>849</v>
      </c>
      <c r="AJ3632" s="807">
        <v>4</v>
      </c>
      <c r="AK3632" s="807">
        <v>71</v>
      </c>
      <c r="AL3632" s="759" t="str">
        <f t="shared" si="113"/>
        <v>Vejez</v>
      </c>
    </row>
    <row r="3633" spans="16:38" ht="15">
      <c r="P3633" s="806" t="s">
        <v>846</v>
      </c>
      <c r="Q3633" s="807">
        <v>480</v>
      </c>
      <c r="R3633" s="807">
        <v>36</v>
      </c>
      <c r="S3633" s="759" t="str">
        <f t="shared" si="112"/>
        <v>Adulto</v>
      </c>
      <c r="U3633" s="886"/>
      <c r="V3633" s="887"/>
      <c r="W3633" s="887"/>
      <c r="AI3633" s="806" t="s">
        <v>849</v>
      </c>
      <c r="AJ3633" s="807">
        <v>5</v>
      </c>
      <c r="AK3633" s="807">
        <v>72</v>
      </c>
      <c r="AL3633" s="759" t="str">
        <f t="shared" si="113"/>
        <v>Vejez</v>
      </c>
    </row>
    <row r="3634" spans="16:38" ht="15">
      <c r="P3634" s="806" t="s">
        <v>846</v>
      </c>
      <c r="Q3634" s="807">
        <v>458</v>
      </c>
      <c r="R3634" s="807">
        <v>37</v>
      </c>
      <c r="S3634" s="759" t="str">
        <f t="shared" si="112"/>
        <v>Adulto</v>
      </c>
      <c r="U3634" s="886"/>
      <c r="V3634" s="887"/>
      <c r="W3634" s="887"/>
      <c r="AI3634" s="806" t="s">
        <v>849</v>
      </c>
      <c r="AJ3634" s="807">
        <v>4</v>
      </c>
      <c r="AK3634" s="807">
        <v>73</v>
      </c>
      <c r="AL3634" s="759" t="str">
        <f t="shared" si="113"/>
        <v>Vejez</v>
      </c>
    </row>
    <row r="3635" spans="16:38" ht="15">
      <c r="P3635" s="806" t="s">
        <v>846</v>
      </c>
      <c r="Q3635" s="807">
        <v>447</v>
      </c>
      <c r="R3635" s="807">
        <v>38</v>
      </c>
      <c r="S3635" s="759" t="str">
        <f t="shared" si="112"/>
        <v>Adulto</v>
      </c>
      <c r="U3635" s="886"/>
      <c r="V3635" s="887"/>
      <c r="W3635" s="887"/>
      <c r="AI3635" s="806" t="s">
        <v>849</v>
      </c>
      <c r="AJ3635" s="807">
        <v>3</v>
      </c>
      <c r="AK3635" s="807">
        <v>74</v>
      </c>
      <c r="AL3635" s="759" t="str">
        <f t="shared" si="113"/>
        <v>Vejez</v>
      </c>
    </row>
    <row r="3636" spans="16:38" ht="15">
      <c r="P3636" s="806" t="s">
        <v>846</v>
      </c>
      <c r="Q3636" s="807">
        <v>449</v>
      </c>
      <c r="R3636" s="807">
        <v>39</v>
      </c>
      <c r="S3636" s="759" t="str">
        <f t="shared" si="112"/>
        <v>Adulto</v>
      </c>
      <c r="U3636" s="886"/>
      <c r="V3636" s="887"/>
      <c r="W3636" s="887"/>
      <c r="AI3636" s="806" t="s">
        <v>849</v>
      </c>
      <c r="AJ3636" s="807">
        <v>4</v>
      </c>
      <c r="AK3636" s="807">
        <v>75</v>
      </c>
      <c r="AL3636" s="759" t="str">
        <f t="shared" si="113"/>
        <v>Vejez</v>
      </c>
    </row>
    <row r="3637" spans="16:38" ht="15">
      <c r="P3637" s="806" t="s">
        <v>846</v>
      </c>
      <c r="Q3637" s="807">
        <v>435</v>
      </c>
      <c r="R3637" s="807">
        <v>40</v>
      </c>
      <c r="S3637" s="759" t="str">
        <f t="shared" si="112"/>
        <v>Adulto</v>
      </c>
      <c r="U3637" s="886"/>
      <c r="V3637" s="887"/>
      <c r="W3637" s="887"/>
      <c r="AI3637" s="806" t="s">
        <v>849</v>
      </c>
      <c r="AJ3637" s="807">
        <v>3</v>
      </c>
      <c r="AK3637" s="807">
        <v>76</v>
      </c>
      <c r="AL3637" s="759" t="str">
        <f t="shared" si="113"/>
        <v>Vejez</v>
      </c>
    </row>
    <row r="3638" spans="16:38" ht="15">
      <c r="P3638" s="806" t="s">
        <v>846</v>
      </c>
      <c r="Q3638" s="807">
        <v>434</v>
      </c>
      <c r="R3638" s="807">
        <v>41</v>
      </c>
      <c r="S3638" s="759" t="str">
        <f t="shared" si="112"/>
        <v>Adulto</v>
      </c>
      <c r="U3638" s="886"/>
      <c r="V3638" s="887"/>
      <c r="W3638" s="887"/>
      <c r="AI3638" s="806" t="s">
        <v>849</v>
      </c>
      <c r="AJ3638" s="807">
        <v>1</v>
      </c>
      <c r="AK3638" s="807">
        <v>78</v>
      </c>
      <c r="AL3638" s="759" t="str">
        <f t="shared" si="113"/>
        <v>Vejez</v>
      </c>
    </row>
    <row r="3639" spans="16:38" ht="15">
      <c r="P3639" s="806" t="s">
        <v>846</v>
      </c>
      <c r="Q3639" s="807">
        <v>424</v>
      </c>
      <c r="R3639" s="807">
        <v>42</v>
      </c>
      <c r="S3639" s="759" t="str">
        <f t="shared" si="112"/>
        <v>Adulto</v>
      </c>
      <c r="U3639" s="886"/>
      <c r="V3639" s="887"/>
      <c r="W3639" s="887"/>
      <c r="AI3639" s="806" t="s">
        <v>849</v>
      </c>
      <c r="AJ3639" s="807">
        <v>1</v>
      </c>
      <c r="AK3639" s="807">
        <v>80</v>
      </c>
      <c r="AL3639" s="759" t="str">
        <f t="shared" si="113"/>
        <v>Vejez</v>
      </c>
    </row>
    <row r="3640" spans="16:38" ht="15">
      <c r="P3640" s="806" t="s">
        <v>846</v>
      </c>
      <c r="Q3640" s="807">
        <v>393</v>
      </c>
      <c r="R3640" s="807">
        <v>43</v>
      </c>
      <c r="S3640" s="759" t="str">
        <f t="shared" si="112"/>
        <v>Adulto</v>
      </c>
      <c r="U3640" s="886"/>
      <c r="V3640" s="887"/>
      <c r="W3640" s="887"/>
      <c r="AI3640" s="806" t="s">
        <v>849</v>
      </c>
      <c r="AJ3640" s="807">
        <v>2</v>
      </c>
      <c r="AK3640" s="807">
        <v>81</v>
      </c>
      <c r="AL3640" s="759" t="str">
        <f t="shared" si="113"/>
        <v>Vejez</v>
      </c>
    </row>
    <row r="3641" spans="16:38" ht="15">
      <c r="P3641" s="806" t="s">
        <v>846</v>
      </c>
      <c r="Q3641" s="807">
        <v>386</v>
      </c>
      <c r="R3641" s="807">
        <v>44</v>
      </c>
      <c r="S3641" s="759" t="str">
        <f t="shared" si="112"/>
        <v>Adulto</v>
      </c>
      <c r="U3641" s="886"/>
      <c r="V3641" s="887"/>
      <c r="W3641" s="887"/>
      <c r="AI3641" s="806" t="s">
        <v>849</v>
      </c>
      <c r="AJ3641" s="807">
        <v>1</v>
      </c>
      <c r="AK3641" s="807">
        <v>82</v>
      </c>
      <c r="AL3641" s="759" t="str">
        <f t="shared" si="113"/>
        <v>Vejez</v>
      </c>
    </row>
    <row r="3642" spans="16:38" ht="15">
      <c r="P3642" s="806" t="s">
        <v>846</v>
      </c>
      <c r="Q3642" s="807">
        <v>336</v>
      </c>
      <c r="R3642" s="807">
        <v>45</v>
      </c>
      <c r="S3642" s="759" t="str">
        <f t="shared" si="112"/>
        <v>Adulto</v>
      </c>
      <c r="U3642" s="886"/>
      <c r="V3642" s="887"/>
      <c r="W3642" s="887"/>
      <c r="AI3642" s="806" t="s">
        <v>849</v>
      </c>
      <c r="AJ3642" s="807">
        <v>3</v>
      </c>
      <c r="AK3642" s="807">
        <v>83</v>
      </c>
      <c r="AL3642" s="759" t="str">
        <f t="shared" si="113"/>
        <v>Vejez</v>
      </c>
    </row>
    <row r="3643" spans="16:38" ht="15">
      <c r="P3643" s="806" t="s">
        <v>846</v>
      </c>
      <c r="Q3643" s="807">
        <v>367</v>
      </c>
      <c r="R3643" s="807">
        <v>46</v>
      </c>
      <c r="S3643" s="759" t="str">
        <f t="shared" si="112"/>
        <v>Adulto</v>
      </c>
      <c r="U3643" s="886"/>
      <c r="V3643" s="887"/>
      <c r="W3643" s="887"/>
      <c r="AI3643" s="806" t="s">
        <v>849</v>
      </c>
      <c r="AJ3643" s="807">
        <v>2</v>
      </c>
      <c r="AK3643" s="807">
        <v>85</v>
      </c>
      <c r="AL3643" s="759" t="str">
        <f t="shared" si="113"/>
        <v>Vejez</v>
      </c>
    </row>
    <row r="3644" spans="16:38" ht="15">
      <c r="P3644" s="806" t="s">
        <v>846</v>
      </c>
      <c r="Q3644" s="807">
        <v>352</v>
      </c>
      <c r="R3644" s="807">
        <v>47</v>
      </c>
      <c r="S3644" s="759" t="str">
        <f t="shared" si="112"/>
        <v>Adulto</v>
      </c>
      <c r="U3644" s="886"/>
      <c r="V3644" s="887"/>
      <c r="W3644" s="887"/>
      <c r="AI3644" s="806" t="s">
        <v>849</v>
      </c>
      <c r="AJ3644" s="807">
        <v>1</v>
      </c>
      <c r="AK3644" s="807">
        <v>86</v>
      </c>
      <c r="AL3644" s="759" t="str">
        <f t="shared" si="113"/>
        <v>Vejez</v>
      </c>
    </row>
    <row r="3645" spans="16:38" ht="15">
      <c r="P3645" s="806" t="s">
        <v>846</v>
      </c>
      <c r="Q3645" s="807">
        <v>311</v>
      </c>
      <c r="R3645" s="807">
        <v>48</v>
      </c>
      <c r="S3645" s="759" t="str">
        <f t="shared" si="112"/>
        <v>Adulto</v>
      </c>
      <c r="U3645" s="886"/>
      <c r="V3645" s="887"/>
      <c r="W3645" s="887"/>
      <c r="AI3645" s="806" t="s">
        <v>849</v>
      </c>
      <c r="AJ3645" s="807">
        <v>1</v>
      </c>
      <c r="AK3645" s="807">
        <v>87</v>
      </c>
      <c r="AL3645" s="759" t="str">
        <f t="shared" si="113"/>
        <v>Vejez</v>
      </c>
    </row>
    <row r="3646" spans="16:38" ht="15">
      <c r="P3646" s="806" t="s">
        <v>846</v>
      </c>
      <c r="Q3646" s="807">
        <v>326</v>
      </c>
      <c r="R3646" s="807">
        <v>49</v>
      </c>
      <c r="S3646" s="759" t="str">
        <f t="shared" si="112"/>
        <v>Adulto</v>
      </c>
      <c r="U3646" s="886"/>
      <c r="V3646" s="887"/>
      <c r="W3646" s="887"/>
      <c r="AI3646" s="806" t="s">
        <v>849</v>
      </c>
      <c r="AJ3646" s="807">
        <v>2</v>
      </c>
      <c r="AK3646" s="807">
        <v>88</v>
      </c>
      <c r="AL3646" s="759" t="str">
        <f t="shared" si="113"/>
        <v>Vejez</v>
      </c>
    </row>
    <row r="3647" spans="16:38" ht="15">
      <c r="P3647" s="806" t="s">
        <v>846</v>
      </c>
      <c r="Q3647" s="807">
        <v>339</v>
      </c>
      <c r="R3647" s="807">
        <v>50</v>
      </c>
      <c r="S3647" s="759" t="str">
        <f t="shared" si="112"/>
        <v>Adulto</v>
      </c>
      <c r="U3647" s="886"/>
      <c r="V3647" s="887"/>
      <c r="W3647" s="887"/>
      <c r="AI3647" s="806" t="s">
        <v>849</v>
      </c>
      <c r="AJ3647" s="807">
        <v>2</v>
      </c>
      <c r="AK3647" s="807">
        <v>89</v>
      </c>
      <c r="AL3647" s="759" t="str">
        <f t="shared" si="113"/>
        <v>Vejez</v>
      </c>
    </row>
    <row r="3648" spans="16:38" ht="15">
      <c r="P3648" s="806" t="s">
        <v>846</v>
      </c>
      <c r="Q3648" s="807">
        <v>362</v>
      </c>
      <c r="R3648" s="807">
        <v>51</v>
      </c>
      <c r="S3648" s="759" t="str">
        <f t="shared" si="112"/>
        <v>Adulto</v>
      </c>
      <c r="U3648" s="886"/>
      <c r="V3648" s="887"/>
      <c r="W3648" s="887"/>
      <c r="AI3648" s="806" t="s">
        <v>849</v>
      </c>
      <c r="AJ3648" s="807">
        <v>1</v>
      </c>
      <c r="AK3648" s="807">
        <v>90</v>
      </c>
      <c r="AL3648" s="759" t="str">
        <f t="shared" si="113"/>
        <v>Vejez</v>
      </c>
    </row>
    <row r="3649" spans="16:38" ht="15">
      <c r="P3649" s="806" t="s">
        <v>846</v>
      </c>
      <c r="Q3649" s="807">
        <v>325</v>
      </c>
      <c r="R3649" s="807">
        <v>52</v>
      </c>
      <c r="S3649" s="759" t="str">
        <f t="shared" si="112"/>
        <v>Adulto</v>
      </c>
      <c r="U3649" s="886"/>
      <c r="V3649" s="887"/>
      <c r="W3649" s="887"/>
      <c r="AI3649" s="806" t="s">
        <v>849</v>
      </c>
      <c r="AJ3649" s="807">
        <v>1</v>
      </c>
      <c r="AK3649" s="807">
        <v>91</v>
      </c>
      <c r="AL3649" s="759" t="str">
        <f t="shared" si="113"/>
        <v>Vejez</v>
      </c>
    </row>
    <row r="3650" spans="16:38" ht="15">
      <c r="P3650" s="806" t="s">
        <v>846</v>
      </c>
      <c r="Q3650" s="807">
        <v>342</v>
      </c>
      <c r="R3650" s="807">
        <v>53</v>
      </c>
      <c r="S3650" s="759" t="str">
        <f t="shared" si="112"/>
        <v>Adulto</v>
      </c>
      <c r="U3650" s="886"/>
      <c r="V3650" s="887"/>
      <c r="W3650" s="887"/>
      <c r="AI3650" s="806" t="s">
        <v>849</v>
      </c>
      <c r="AJ3650" s="807">
        <v>1</v>
      </c>
      <c r="AK3650" s="807">
        <v>92</v>
      </c>
      <c r="AL3650" s="759" t="str">
        <f t="shared" si="113"/>
        <v>Vejez</v>
      </c>
    </row>
    <row r="3651" spans="16:38" ht="15">
      <c r="P3651" s="806" t="s">
        <v>846</v>
      </c>
      <c r="Q3651" s="807">
        <v>324</v>
      </c>
      <c r="R3651" s="807">
        <v>54</v>
      </c>
      <c r="S3651" s="759" t="str">
        <f t="shared" ref="S3651:S3714" si="114">IF(P3651=0,"",IF(AND(R3651&gt;=0,R3651&lt;=5),"Primera Infancia",IF(AND(R3651&gt;=6,R3651&lt;=11),"Infancia",IF(AND(R3651&gt;=12,R3651&lt;=17),"Adolescente",IF(AND(R3651&gt;=18,R3651&lt;=28),"Juventud",IF(AND(R3651&gt;=29,R3651&lt;=59),"Adulto","Vejez"))))))</f>
        <v>Adulto</v>
      </c>
      <c r="U3651" s="886"/>
      <c r="V3651" s="887"/>
      <c r="W3651" s="887"/>
      <c r="AI3651" s="806" t="s">
        <v>849</v>
      </c>
      <c r="AJ3651" s="807">
        <v>1</v>
      </c>
      <c r="AK3651" s="807">
        <v>94</v>
      </c>
      <c r="AL3651" s="759" t="str">
        <f t="shared" ref="AL3651:AL3714" si="115">IF(AI3651=0,"",IF(AND(AK3651&gt;=0,AK3651&lt;=5),"Primera Infancia",IF(AND(AK3651&gt;=6,AK3651&lt;=11),"Infancia",IF(AND(AK3651&gt;=12,AK3651&lt;=17),"Adolescente",IF(AND(AK3651&gt;=18,AK3651&lt;=28),"Juventud",IF(AND(AK3651&gt;=29,AK3651&lt;=59),"Adulto","Vejez"))))))</f>
        <v>Vejez</v>
      </c>
    </row>
    <row r="3652" spans="16:38" ht="15">
      <c r="P3652" s="806" t="s">
        <v>846</v>
      </c>
      <c r="Q3652" s="807">
        <v>334</v>
      </c>
      <c r="R3652" s="807">
        <v>55</v>
      </c>
      <c r="S3652" s="759" t="str">
        <f t="shared" si="114"/>
        <v>Adulto</v>
      </c>
      <c r="U3652" s="886"/>
      <c r="V3652" s="887"/>
      <c r="W3652" s="887"/>
      <c r="AI3652" s="806" t="s">
        <v>849</v>
      </c>
      <c r="AJ3652" s="807">
        <v>1</v>
      </c>
      <c r="AK3652" s="807">
        <v>95</v>
      </c>
      <c r="AL3652" s="759" t="str">
        <f t="shared" si="115"/>
        <v>Vejez</v>
      </c>
    </row>
    <row r="3653" spans="16:38" ht="15">
      <c r="P3653" s="806" t="s">
        <v>846</v>
      </c>
      <c r="Q3653" s="807">
        <v>337</v>
      </c>
      <c r="R3653" s="807">
        <v>56</v>
      </c>
      <c r="S3653" s="759" t="str">
        <f t="shared" si="114"/>
        <v>Adulto</v>
      </c>
      <c r="U3653" s="886"/>
      <c r="V3653" s="887"/>
      <c r="W3653" s="887"/>
      <c r="AI3653" s="806" t="s">
        <v>849</v>
      </c>
      <c r="AJ3653" s="807">
        <v>1</v>
      </c>
      <c r="AK3653" s="807">
        <v>100</v>
      </c>
      <c r="AL3653" s="759" t="str">
        <f t="shared" si="115"/>
        <v>Vejez</v>
      </c>
    </row>
    <row r="3654" spans="16:38" ht="30">
      <c r="P3654" s="806" t="s">
        <v>846</v>
      </c>
      <c r="Q3654" s="807">
        <v>307</v>
      </c>
      <c r="R3654" s="807">
        <v>57</v>
      </c>
      <c r="S3654" s="759" t="str">
        <f t="shared" si="114"/>
        <v>Adulto</v>
      </c>
      <c r="U3654" s="886"/>
      <c r="V3654" s="887"/>
      <c r="W3654" s="887"/>
      <c r="AI3654" s="806" t="s">
        <v>850</v>
      </c>
      <c r="AJ3654" s="807">
        <v>29</v>
      </c>
      <c r="AK3654" s="807">
        <v>0</v>
      </c>
      <c r="AL3654" s="759" t="str">
        <f t="shared" si="115"/>
        <v>Primera Infancia</v>
      </c>
    </row>
    <row r="3655" spans="16:38" ht="30">
      <c r="P3655" s="806" t="s">
        <v>846</v>
      </c>
      <c r="Q3655" s="807">
        <v>311</v>
      </c>
      <c r="R3655" s="807">
        <v>58</v>
      </c>
      <c r="S3655" s="759" t="str">
        <f t="shared" si="114"/>
        <v>Adulto</v>
      </c>
      <c r="U3655" s="886"/>
      <c r="V3655" s="887"/>
      <c r="W3655" s="887"/>
      <c r="AI3655" s="806" t="s">
        <v>850</v>
      </c>
      <c r="AJ3655" s="807">
        <v>29</v>
      </c>
      <c r="AK3655" s="807">
        <v>1</v>
      </c>
      <c r="AL3655" s="759" t="str">
        <f t="shared" si="115"/>
        <v>Primera Infancia</v>
      </c>
    </row>
    <row r="3656" spans="16:38" ht="30">
      <c r="P3656" s="806" t="s">
        <v>846</v>
      </c>
      <c r="Q3656" s="807">
        <v>283</v>
      </c>
      <c r="R3656" s="807">
        <v>59</v>
      </c>
      <c r="S3656" s="759" t="str">
        <f t="shared" si="114"/>
        <v>Adulto</v>
      </c>
      <c r="U3656" s="886"/>
      <c r="V3656" s="887"/>
      <c r="W3656" s="887"/>
      <c r="AI3656" s="806" t="s">
        <v>850</v>
      </c>
      <c r="AJ3656" s="807">
        <v>36</v>
      </c>
      <c r="AK3656" s="807">
        <v>2</v>
      </c>
      <c r="AL3656" s="759" t="str">
        <f t="shared" si="115"/>
        <v>Primera Infancia</v>
      </c>
    </row>
    <row r="3657" spans="16:38" ht="30">
      <c r="P3657" s="806" t="s">
        <v>846</v>
      </c>
      <c r="Q3657" s="807">
        <v>294</v>
      </c>
      <c r="R3657" s="807">
        <v>60</v>
      </c>
      <c r="S3657" s="759" t="str">
        <f t="shared" si="114"/>
        <v>Vejez</v>
      </c>
      <c r="U3657" s="886"/>
      <c r="V3657" s="887"/>
      <c r="W3657" s="887"/>
      <c r="AI3657" s="806" t="s">
        <v>850</v>
      </c>
      <c r="AJ3657" s="807">
        <v>42</v>
      </c>
      <c r="AK3657" s="807">
        <v>3</v>
      </c>
      <c r="AL3657" s="759" t="str">
        <f t="shared" si="115"/>
        <v>Primera Infancia</v>
      </c>
    </row>
    <row r="3658" spans="16:38" ht="30">
      <c r="P3658" s="806" t="s">
        <v>846</v>
      </c>
      <c r="Q3658" s="807">
        <v>270</v>
      </c>
      <c r="R3658" s="807">
        <v>61</v>
      </c>
      <c r="S3658" s="759" t="str">
        <f t="shared" si="114"/>
        <v>Vejez</v>
      </c>
      <c r="U3658" s="886"/>
      <c r="V3658" s="887"/>
      <c r="W3658" s="887"/>
      <c r="AI3658" s="806" t="s">
        <v>850</v>
      </c>
      <c r="AJ3658" s="807">
        <v>38</v>
      </c>
      <c r="AK3658" s="807">
        <v>4</v>
      </c>
      <c r="AL3658" s="759" t="str">
        <f t="shared" si="115"/>
        <v>Primera Infancia</v>
      </c>
    </row>
    <row r="3659" spans="16:38" ht="30">
      <c r="P3659" s="806" t="s">
        <v>846</v>
      </c>
      <c r="Q3659" s="807">
        <v>274</v>
      </c>
      <c r="R3659" s="807">
        <v>62</v>
      </c>
      <c r="S3659" s="759" t="str">
        <f t="shared" si="114"/>
        <v>Vejez</v>
      </c>
      <c r="U3659" s="886"/>
      <c r="V3659" s="887"/>
      <c r="W3659" s="887"/>
      <c r="AI3659" s="806" t="s">
        <v>850</v>
      </c>
      <c r="AJ3659" s="807">
        <v>29</v>
      </c>
      <c r="AK3659" s="807">
        <v>5</v>
      </c>
      <c r="AL3659" s="759" t="str">
        <f t="shared" si="115"/>
        <v>Primera Infancia</v>
      </c>
    </row>
    <row r="3660" spans="16:38" ht="15">
      <c r="P3660" s="806" t="s">
        <v>846</v>
      </c>
      <c r="Q3660" s="807">
        <v>255</v>
      </c>
      <c r="R3660" s="807">
        <v>63</v>
      </c>
      <c r="S3660" s="759" t="str">
        <f t="shared" si="114"/>
        <v>Vejez</v>
      </c>
      <c r="U3660" s="886"/>
      <c r="V3660" s="887"/>
      <c r="W3660" s="887"/>
      <c r="AI3660" s="806" t="s">
        <v>850</v>
      </c>
      <c r="AJ3660" s="807">
        <v>32</v>
      </c>
      <c r="AK3660" s="807">
        <v>6</v>
      </c>
      <c r="AL3660" s="759" t="str">
        <f t="shared" si="115"/>
        <v>Infancia</v>
      </c>
    </row>
    <row r="3661" spans="16:38" ht="15">
      <c r="P3661" s="806" t="s">
        <v>846</v>
      </c>
      <c r="Q3661" s="807">
        <v>262</v>
      </c>
      <c r="R3661" s="807">
        <v>64</v>
      </c>
      <c r="S3661" s="759" t="str">
        <f t="shared" si="114"/>
        <v>Vejez</v>
      </c>
      <c r="U3661" s="886"/>
      <c r="V3661" s="887"/>
      <c r="W3661" s="887"/>
      <c r="AI3661" s="806" t="s">
        <v>850</v>
      </c>
      <c r="AJ3661" s="807">
        <v>37</v>
      </c>
      <c r="AK3661" s="807">
        <v>7</v>
      </c>
      <c r="AL3661" s="759" t="str">
        <f t="shared" si="115"/>
        <v>Infancia</v>
      </c>
    </row>
    <row r="3662" spans="16:38" ht="15">
      <c r="P3662" s="806" t="s">
        <v>846</v>
      </c>
      <c r="Q3662" s="807">
        <v>249</v>
      </c>
      <c r="R3662" s="807">
        <v>65</v>
      </c>
      <c r="S3662" s="759" t="str">
        <f t="shared" si="114"/>
        <v>Vejez</v>
      </c>
      <c r="U3662" s="886"/>
      <c r="V3662" s="887"/>
      <c r="W3662" s="887"/>
      <c r="AI3662" s="806" t="s">
        <v>850</v>
      </c>
      <c r="AJ3662" s="807">
        <v>31</v>
      </c>
      <c r="AK3662" s="807">
        <v>8</v>
      </c>
      <c r="AL3662" s="759" t="str">
        <f t="shared" si="115"/>
        <v>Infancia</v>
      </c>
    </row>
    <row r="3663" spans="16:38" ht="15">
      <c r="P3663" s="806" t="s">
        <v>846</v>
      </c>
      <c r="Q3663" s="807">
        <v>186</v>
      </c>
      <c r="R3663" s="807">
        <v>66</v>
      </c>
      <c r="S3663" s="759" t="str">
        <f t="shared" si="114"/>
        <v>Vejez</v>
      </c>
      <c r="U3663" s="886"/>
      <c r="V3663" s="887"/>
      <c r="W3663" s="887"/>
      <c r="AI3663" s="806" t="s">
        <v>850</v>
      </c>
      <c r="AJ3663" s="807">
        <v>35</v>
      </c>
      <c r="AK3663" s="807">
        <v>9</v>
      </c>
      <c r="AL3663" s="759" t="str">
        <f t="shared" si="115"/>
        <v>Infancia</v>
      </c>
    </row>
    <row r="3664" spans="16:38" ht="15">
      <c r="P3664" s="806" t="s">
        <v>846</v>
      </c>
      <c r="Q3664" s="807">
        <v>205</v>
      </c>
      <c r="R3664" s="807">
        <v>67</v>
      </c>
      <c r="S3664" s="759" t="str">
        <f t="shared" si="114"/>
        <v>Vejez</v>
      </c>
      <c r="U3664" s="886"/>
      <c r="V3664" s="887"/>
      <c r="W3664" s="887"/>
      <c r="AI3664" s="806" t="s">
        <v>850</v>
      </c>
      <c r="AJ3664" s="807">
        <v>34</v>
      </c>
      <c r="AK3664" s="807">
        <v>10</v>
      </c>
      <c r="AL3664" s="759" t="str">
        <f t="shared" si="115"/>
        <v>Infancia</v>
      </c>
    </row>
    <row r="3665" spans="16:38" ht="15">
      <c r="P3665" s="806" t="s">
        <v>846</v>
      </c>
      <c r="Q3665" s="807">
        <v>177</v>
      </c>
      <c r="R3665" s="807">
        <v>68</v>
      </c>
      <c r="S3665" s="759" t="str">
        <f t="shared" si="114"/>
        <v>Vejez</v>
      </c>
      <c r="U3665" s="886"/>
      <c r="V3665" s="887"/>
      <c r="W3665" s="887"/>
      <c r="AI3665" s="806" t="s">
        <v>850</v>
      </c>
      <c r="AJ3665" s="807">
        <v>38</v>
      </c>
      <c r="AK3665" s="807">
        <v>11</v>
      </c>
      <c r="AL3665" s="759" t="str">
        <f t="shared" si="115"/>
        <v>Infancia</v>
      </c>
    </row>
    <row r="3666" spans="16:38" ht="30">
      <c r="P3666" s="806" t="s">
        <v>846</v>
      </c>
      <c r="Q3666" s="807">
        <v>167</v>
      </c>
      <c r="R3666" s="807">
        <v>69</v>
      </c>
      <c r="S3666" s="759" t="str">
        <f t="shared" si="114"/>
        <v>Vejez</v>
      </c>
      <c r="U3666" s="886"/>
      <c r="V3666" s="887"/>
      <c r="W3666" s="887"/>
      <c r="AI3666" s="806" t="s">
        <v>850</v>
      </c>
      <c r="AJ3666" s="807">
        <v>33</v>
      </c>
      <c r="AK3666" s="807">
        <v>12</v>
      </c>
      <c r="AL3666" s="759" t="str">
        <f t="shared" si="115"/>
        <v>Adolescente</v>
      </c>
    </row>
    <row r="3667" spans="16:38" ht="30">
      <c r="P3667" s="806" t="s">
        <v>846</v>
      </c>
      <c r="Q3667" s="807">
        <v>171</v>
      </c>
      <c r="R3667" s="807">
        <v>70</v>
      </c>
      <c r="S3667" s="759" t="str">
        <f t="shared" si="114"/>
        <v>Vejez</v>
      </c>
      <c r="U3667" s="886"/>
      <c r="V3667" s="887"/>
      <c r="W3667" s="887"/>
      <c r="AI3667" s="806" t="s">
        <v>850</v>
      </c>
      <c r="AJ3667" s="807">
        <v>43</v>
      </c>
      <c r="AK3667" s="807">
        <v>13</v>
      </c>
      <c r="AL3667" s="759" t="str">
        <f t="shared" si="115"/>
        <v>Adolescente</v>
      </c>
    </row>
    <row r="3668" spans="16:38" ht="30">
      <c r="P3668" s="806" t="s">
        <v>846</v>
      </c>
      <c r="Q3668" s="807">
        <v>181</v>
      </c>
      <c r="R3668" s="807">
        <v>71</v>
      </c>
      <c r="S3668" s="759" t="str">
        <f t="shared" si="114"/>
        <v>Vejez</v>
      </c>
      <c r="U3668" s="886"/>
      <c r="V3668" s="887"/>
      <c r="W3668" s="887"/>
      <c r="AI3668" s="806" t="s">
        <v>850</v>
      </c>
      <c r="AJ3668" s="807">
        <v>56</v>
      </c>
      <c r="AK3668" s="807">
        <v>14</v>
      </c>
      <c r="AL3668" s="759" t="str">
        <f t="shared" si="115"/>
        <v>Adolescente</v>
      </c>
    </row>
    <row r="3669" spans="16:38" ht="30">
      <c r="P3669" s="806" t="s">
        <v>846</v>
      </c>
      <c r="Q3669" s="807">
        <v>157</v>
      </c>
      <c r="R3669" s="807">
        <v>72</v>
      </c>
      <c r="S3669" s="759" t="str">
        <f t="shared" si="114"/>
        <v>Vejez</v>
      </c>
      <c r="U3669" s="886"/>
      <c r="V3669" s="887"/>
      <c r="W3669" s="887"/>
      <c r="AI3669" s="806" t="s">
        <v>850</v>
      </c>
      <c r="AJ3669" s="807">
        <v>42</v>
      </c>
      <c r="AK3669" s="807">
        <v>15</v>
      </c>
      <c r="AL3669" s="759" t="str">
        <f t="shared" si="115"/>
        <v>Adolescente</v>
      </c>
    </row>
    <row r="3670" spans="16:38" ht="30">
      <c r="P3670" s="806" t="s">
        <v>846</v>
      </c>
      <c r="Q3670" s="807">
        <v>136</v>
      </c>
      <c r="R3670" s="807">
        <v>73</v>
      </c>
      <c r="S3670" s="759" t="str">
        <f t="shared" si="114"/>
        <v>Vejez</v>
      </c>
      <c r="U3670" s="886"/>
      <c r="V3670" s="887"/>
      <c r="W3670" s="887"/>
      <c r="AI3670" s="806" t="s">
        <v>850</v>
      </c>
      <c r="AJ3670" s="807">
        <v>49</v>
      </c>
      <c r="AK3670" s="807">
        <v>16</v>
      </c>
      <c r="AL3670" s="759" t="str">
        <f t="shared" si="115"/>
        <v>Adolescente</v>
      </c>
    </row>
    <row r="3671" spans="16:38" ht="30">
      <c r="P3671" s="806" t="s">
        <v>846</v>
      </c>
      <c r="Q3671" s="807">
        <v>152</v>
      </c>
      <c r="R3671" s="807">
        <v>74</v>
      </c>
      <c r="S3671" s="759" t="str">
        <f t="shared" si="114"/>
        <v>Vejez</v>
      </c>
      <c r="U3671" s="886"/>
      <c r="V3671" s="887"/>
      <c r="W3671" s="887"/>
      <c r="AI3671" s="806" t="s">
        <v>850</v>
      </c>
      <c r="AJ3671" s="807">
        <v>50</v>
      </c>
      <c r="AK3671" s="807">
        <v>17</v>
      </c>
      <c r="AL3671" s="759" t="str">
        <f t="shared" si="115"/>
        <v>Adolescente</v>
      </c>
    </row>
    <row r="3672" spans="16:38" ht="15">
      <c r="P3672" s="806" t="s">
        <v>846</v>
      </c>
      <c r="Q3672" s="807">
        <v>127</v>
      </c>
      <c r="R3672" s="807">
        <v>75</v>
      </c>
      <c r="S3672" s="759" t="str">
        <f t="shared" si="114"/>
        <v>Vejez</v>
      </c>
      <c r="U3672" s="886"/>
      <c r="V3672" s="887"/>
      <c r="W3672" s="887"/>
      <c r="AI3672" s="806" t="s">
        <v>850</v>
      </c>
      <c r="AJ3672" s="807">
        <v>49</v>
      </c>
      <c r="AK3672" s="807">
        <v>18</v>
      </c>
      <c r="AL3672" s="759" t="str">
        <f t="shared" si="115"/>
        <v>Juventud</v>
      </c>
    </row>
    <row r="3673" spans="16:38" ht="15">
      <c r="P3673" s="806" t="s">
        <v>846</v>
      </c>
      <c r="Q3673" s="807">
        <v>128</v>
      </c>
      <c r="R3673" s="807">
        <v>76</v>
      </c>
      <c r="S3673" s="759" t="str">
        <f t="shared" si="114"/>
        <v>Vejez</v>
      </c>
      <c r="U3673" s="886"/>
      <c r="V3673" s="887"/>
      <c r="W3673" s="887"/>
      <c r="AI3673" s="806" t="s">
        <v>850</v>
      </c>
      <c r="AJ3673" s="807">
        <v>34</v>
      </c>
      <c r="AK3673" s="807">
        <v>19</v>
      </c>
      <c r="AL3673" s="759" t="str">
        <f t="shared" si="115"/>
        <v>Juventud</v>
      </c>
    </row>
    <row r="3674" spans="16:38" ht="15">
      <c r="P3674" s="806" t="s">
        <v>846</v>
      </c>
      <c r="Q3674" s="807">
        <v>126</v>
      </c>
      <c r="R3674" s="807">
        <v>77</v>
      </c>
      <c r="S3674" s="759" t="str">
        <f t="shared" si="114"/>
        <v>Vejez</v>
      </c>
      <c r="U3674" s="886"/>
      <c r="V3674" s="887"/>
      <c r="W3674" s="887"/>
      <c r="AI3674" s="806" t="s">
        <v>850</v>
      </c>
      <c r="AJ3674" s="807">
        <v>49</v>
      </c>
      <c r="AK3674" s="807">
        <v>20</v>
      </c>
      <c r="AL3674" s="759" t="str">
        <f t="shared" si="115"/>
        <v>Juventud</v>
      </c>
    </row>
    <row r="3675" spans="16:38" ht="15">
      <c r="P3675" s="806" t="s">
        <v>846</v>
      </c>
      <c r="Q3675" s="807">
        <v>88</v>
      </c>
      <c r="R3675" s="807">
        <v>78</v>
      </c>
      <c r="S3675" s="759" t="str">
        <f t="shared" si="114"/>
        <v>Vejez</v>
      </c>
      <c r="U3675" s="886"/>
      <c r="V3675" s="887"/>
      <c r="W3675" s="887"/>
      <c r="AI3675" s="806" t="s">
        <v>850</v>
      </c>
      <c r="AJ3675" s="807">
        <v>50</v>
      </c>
      <c r="AK3675" s="807">
        <v>21</v>
      </c>
      <c r="AL3675" s="759" t="str">
        <f t="shared" si="115"/>
        <v>Juventud</v>
      </c>
    </row>
    <row r="3676" spans="16:38" ht="15">
      <c r="P3676" s="806" t="s">
        <v>846</v>
      </c>
      <c r="Q3676" s="807">
        <v>89</v>
      </c>
      <c r="R3676" s="807">
        <v>79</v>
      </c>
      <c r="S3676" s="759" t="str">
        <f t="shared" si="114"/>
        <v>Vejez</v>
      </c>
      <c r="U3676" s="886"/>
      <c r="V3676" s="887"/>
      <c r="W3676" s="887"/>
      <c r="AI3676" s="806" t="s">
        <v>850</v>
      </c>
      <c r="AJ3676" s="807">
        <v>74</v>
      </c>
      <c r="AK3676" s="807">
        <v>22</v>
      </c>
      <c r="AL3676" s="759" t="str">
        <f t="shared" si="115"/>
        <v>Juventud</v>
      </c>
    </row>
    <row r="3677" spans="16:38" ht="15">
      <c r="P3677" s="806" t="s">
        <v>846</v>
      </c>
      <c r="Q3677" s="807">
        <v>77</v>
      </c>
      <c r="R3677" s="807">
        <v>80</v>
      </c>
      <c r="S3677" s="759" t="str">
        <f t="shared" si="114"/>
        <v>Vejez</v>
      </c>
      <c r="U3677" s="886"/>
      <c r="V3677" s="887"/>
      <c r="W3677" s="887"/>
      <c r="AI3677" s="806" t="s">
        <v>850</v>
      </c>
      <c r="AJ3677" s="807">
        <v>43</v>
      </c>
      <c r="AK3677" s="807">
        <v>23</v>
      </c>
      <c r="AL3677" s="759" t="str">
        <f t="shared" si="115"/>
        <v>Juventud</v>
      </c>
    </row>
    <row r="3678" spans="16:38" ht="15">
      <c r="P3678" s="806" t="s">
        <v>846</v>
      </c>
      <c r="Q3678" s="807">
        <v>106</v>
      </c>
      <c r="R3678" s="807">
        <v>81</v>
      </c>
      <c r="S3678" s="759" t="str">
        <f t="shared" si="114"/>
        <v>Vejez</v>
      </c>
      <c r="U3678" s="886"/>
      <c r="V3678" s="887"/>
      <c r="W3678" s="887"/>
      <c r="AI3678" s="806" t="s">
        <v>850</v>
      </c>
      <c r="AJ3678" s="807">
        <v>62</v>
      </c>
      <c r="AK3678" s="807">
        <v>24</v>
      </c>
      <c r="AL3678" s="759" t="str">
        <f t="shared" si="115"/>
        <v>Juventud</v>
      </c>
    </row>
    <row r="3679" spans="16:38" ht="15">
      <c r="P3679" s="806" t="s">
        <v>846</v>
      </c>
      <c r="Q3679" s="807">
        <v>104</v>
      </c>
      <c r="R3679" s="807">
        <v>82</v>
      </c>
      <c r="S3679" s="759" t="str">
        <f t="shared" si="114"/>
        <v>Vejez</v>
      </c>
      <c r="U3679" s="886"/>
      <c r="V3679" s="887"/>
      <c r="W3679" s="887"/>
      <c r="AI3679" s="806" t="s">
        <v>850</v>
      </c>
      <c r="AJ3679" s="807">
        <v>48</v>
      </c>
      <c r="AK3679" s="807">
        <v>25</v>
      </c>
      <c r="AL3679" s="759" t="str">
        <f t="shared" si="115"/>
        <v>Juventud</v>
      </c>
    </row>
    <row r="3680" spans="16:38" ht="15">
      <c r="P3680" s="806" t="s">
        <v>846</v>
      </c>
      <c r="Q3680" s="807">
        <v>100</v>
      </c>
      <c r="R3680" s="807">
        <v>83</v>
      </c>
      <c r="S3680" s="759" t="str">
        <f t="shared" si="114"/>
        <v>Vejez</v>
      </c>
      <c r="U3680" s="886"/>
      <c r="V3680" s="887"/>
      <c r="W3680" s="887"/>
      <c r="AI3680" s="806" t="s">
        <v>850</v>
      </c>
      <c r="AJ3680" s="807">
        <v>54</v>
      </c>
      <c r="AK3680" s="807">
        <v>26</v>
      </c>
      <c r="AL3680" s="759" t="str">
        <f t="shared" si="115"/>
        <v>Juventud</v>
      </c>
    </row>
    <row r="3681" spans="16:38" ht="15">
      <c r="P3681" s="806" t="s">
        <v>846</v>
      </c>
      <c r="Q3681" s="807">
        <v>76</v>
      </c>
      <c r="R3681" s="807">
        <v>84</v>
      </c>
      <c r="S3681" s="759" t="str">
        <f t="shared" si="114"/>
        <v>Vejez</v>
      </c>
      <c r="U3681" s="886"/>
      <c r="V3681" s="887"/>
      <c r="W3681" s="887"/>
      <c r="AI3681" s="806" t="s">
        <v>850</v>
      </c>
      <c r="AJ3681" s="807">
        <v>54</v>
      </c>
      <c r="AK3681" s="807">
        <v>27</v>
      </c>
      <c r="AL3681" s="759" t="str">
        <f t="shared" si="115"/>
        <v>Juventud</v>
      </c>
    </row>
    <row r="3682" spans="16:38" ht="15">
      <c r="P3682" s="806" t="s">
        <v>846</v>
      </c>
      <c r="Q3682" s="807">
        <v>49</v>
      </c>
      <c r="R3682" s="807">
        <v>85</v>
      </c>
      <c r="S3682" s="759" t="str">
        <f t="shared" si="114"/>
        <v>Vejez</v>
      </c>
      <c r="U3682" s="886"/>
      <c r="V3682" s="887"/>
      <c r="W3682" s="887"/>
      <c r="AI3682" s="806" t="s">
        <v>850</v>
      </c>
      <c r="AJ3682" s="807">
        <v>54</v>
      </c>
      <c r="AK3682" s="807">
        <v>28</v>
      </c>
      <c r="AL3682" s="759" t="str">
        <f t="shared" si="115"/>
        <v>Juventud</v>
      </c>
    </row>
    <row r="3683" spans="16:38" ht="15">
      <c r="P3683" s="806" t="s">
        <v>846</v>
      </c>
      <c r="Q3683" s="807">
        <v>53</v>
      </c>
      <c r="R3683" s="807">
        <v>86</v>
      </c>
      <c r="S3683" s="759" t="str">
        <f t="shared" si="114"/>
        <v>Vejez</v>
      </c>
      <c r="U3683" s="886"/>
      <c r="V3683" s="887"/>
      <c r="W3683" s="887"/>
      <c r="AI3683" s="806" t="s">
        <v>850</v>
      </c>
      <c r="AJ3683" s="807">
        <v>66</v>
      </c>
      <c r="AK3683" s="807">
        <v>29</v>
      </c>
      <c r="AL3683" s="759" t="str">
        <f t="shared" si="115"/>
        <v>Adulto</v>
      </c>
    </row>
    <row r="3684" spans="16:38" ht="15">
      <c r="P3684" s="806" t="s">
        <v>846</v>
      </c>
      <c r="Q3684" s="807">
        <v>51</v>
      </c>
      <c r="R3684" s="807">
        <v>87</v>
      </c>
      <c r="S3684" s="759" t="str">
        <f t="shared" si="114"/>
        <v>Vejez</v>
      </c>
      <c r="U3684" s="886"/>
      <c r="V3684" s="887"/>
      <c r="W3684" s="887"/>
      <c r="AI3684" s="806" t="s">
        <v>850</v>
      </c>
      <c r="AJ3684" s="807">
        <v>57</v>
      </c>
      <c r="AK3684" s="807">
        <v>30</v>
      </c>
      <c r="AL3684" s="759" t="str">
        <f t="shared" si="115"/>
        <v>Adulto</v>
      </c>
    </row>
    <row r="3685" spans="16:38" ht="15">
      <c r="P3685" s="806" t="s">
        <v>846</v>
      </c>
      <c r="Q3685" s="807">
        <v>32</v>
      </c>
      <c r="R3685" s="807">
        <v>88</v>
      </c>
      <c r="S3685" s="759" t="str">
        <f t="shared" si="114"/>
        <v>Vejez</v>
      </c>
      <c r="U3685" s="886"/>
      <c r="V3685" s="887"/>
      <c r="W3685" s="887"/>
      <c r="AI3685" s="806" t="s">
        <v>850</v>
      </c>
      <c r="AJ3685" s="807">
        <v>51</v>
      </c>
      <c r="AK3685" s="807">
        <v>31</v>
      </c>
      <c r="AL3685" s="759" t="str">
        <f t="shared" si="115"/>
        <v>Adulto</v>
      </c>
    </row>
    <row r="3686" spans="16:38" ht="15">
      <c r="P3686" s="806" t="s">
        <v>846</v>
      </c>
      <c r="Q3686" s="807">
        <v>35</v>
      </c>
      <c r="R3686" s="807">
        <v>89</v>
      </c>
      <c r="S3686" s="759" t="str">
        <f t="shared" si="114"/>
        <v>Vejez</v>
      </c>
      <c r="U3686" s="886"/>
      <c r="V3686" s="887"/>
      <c r="W3686" s="887"/>
      <c r="AI3686" s="806" t="s">
        <v>850</v>
      </c>
      <c r="AJ3686" s="807">
        <v>57</v>
      </c>
      <c r="AK3686" s="807">
        <v>32</v>
      </c>
      <c r="AL3686" s="759" t="str">
        <f t="shared" si="115"/>
        <v>Adulto</v>
      </c>
    </row>
    <row r="3687" spans="16:38" ht="15">
      <c r="P3687" s="806" t="s">
        <v>846</v>
      </c>
      <c r="Q3687" s="807">
        <v>21</v>
      </c>
      <c r="R3687" s="807">
        <v>90</v>
      </c>
      <c r="S3687" s="759" t="str">
        <f t="shared" si="114"/>
        <v>Vejez</v>
      </c>
      <c r="U3687" s="886"/>
      <c r="V3687" s="887"/>
      <c r="W3687" s="887"/>
      <c r="AI3687" s="806" t="s">
        <v>850</v>
      </c>
      <c r="AJ3687" s="807">
        <v>61</v>
      </c>
      <c r="AK3687" s="807">
        <v>33</v>
      </c>
      <c r="AL3687" s="759" t="str">
        <f t="shared" si="115"/>
        <v>Adulto</v>
      </c>
    </row>
    <row r="3688" spans="16:38" ht="15">
      <c r="P3688" s="806" t="s">
        <v>846</v>
      </c>
      <c r="Q3688" s="807">
        <v>43</v>
      </c>
      <c r="R3688" s="807">
        <v>91</v>
      </c>
      <c r="S3688" s="759" t="str">
        <f t="shared" si="114"/>
        <v>Vejez</v>
      </c>
      <c r="U3688" s="886"/>
      <c r="V3688" s="887"/>
      <c r="W3688" s="887"/>
      <c r="AI3688" s="806" t="s">
        <v>850</v>
      </c>
      <c r="AJ3688" s="807">
        <v>65</v>
      </c>
      <c r="AK3688" s="807">
        <v>34</v>
      </c>
      <c r="AL3688" s="759" t="str">
        <f t="shared" si="115"/>
        <v>Adulto</v>
      </c>
    </row>
    <row r="3689" spans="16:38" ht="15">
      <c r="P3689" s="806" t="s">
        <v>846</v>
      </c>
      <c r="Q3689" s="807">
        <v>17</v>
      </c>
      <c r="R3689" s="807">
        <v>92</v>
      </c>
      <c r="S3689" s="759" t="str">
        <f t="shared" si="114"/>
        <v>Vejez</v>
      </c>
      <c r="U3689" s="886"/>
      <c r="V3689" s="887"/>
      <c r="W3689" s="887"/>
      <c r="AI3689" s="806" t="s">
        <v>850</v>
      </c>
      <c r="AJ3689" s="807">
        <v>50</v>
      </c>
      <c r="AK3689" s="807">
        <v>35</v>
      </c>
      <c r="AL3689" s="759" t="str">
        <f t="shared" si="115"/>
        <v>Adulto</v>
      </c>
    </row>
    <row r="3690" spans="16:38" ht="15">
      <c r="P3690" s="806" t="s">
        <v>846</v>
      </c>
      <c r="Q3690" s="807">
        <v>14</v>
      </c>
      <c r="R3690" s="807">
        <v>93</v>
      </c>
      <c r="S3690" s="759" t="str">
        <f t="shared" si="114"/>
        <v>Vejez</v>
      </c>
      <c r="U3690" s="886"/>
      <c r="V3690" s="887"/>
      <c r="W3690" s="887"/>
      <c r="AI3690" s="806" t="s">
        <v>850</v>
      </c>
      <c r="AJ3690" s="807">
        <v>57</v>
      </c>
      <c r="AK3690" s="807">
        <v>36</v>
      </c>
      <c r="AL3690" s="759" t="str">
        <f t="shared" si="115"/>
        <v>Adulto</v>
      </c>
    </row>
    <row r="3691" spans="16:38" ht="15">
      <c r="P3691" s="806" t="s">
        <v>846</v>
      </c>
      <c r="Q3691" s="807">
        <v>20</v>
      </c>
      <c r="R3691" s="807">
        <v>94</v>
      </c>
      <c r="S3691" s="759" t="str">
        <f t="shared" si="114"/>
        <v>Vejez</v>
      </c>
      <c r="U3691" s="886"/>
      <c r="V3691" s="887"/>
      <c r="W3691" s="887"/>
      <c r="AI3691" s="806" t="s">
        <v>850</v>
      </c>
      <c r="AJ3691" s="807">
        <v>41</v>
      </c>
      <c r="AK3691" s="807">
        <v>37</v>
      </c>
      <c r="AL3691" s="759" t="str">
        <f t="shared" si="115"/>
        <v>Adulto</v>
      </c>
    </row>
    <row r="3692" spans="16:38" ht="15">
      <c r="P3692" s="806" t="s">
        <v>846</v>
      </c>
      <c r="Q3692" s="807">
        <v>16</v>
      </c>
      <c r="R3692" s="807">
        <v>95</v>
      </c>
      <c r="S3692" s="759" t="str">
        <f t="shared" si="114"/>
        <v>Vejez</v>
      </c>
      <c r="U3692" s="886"/>
      <c r="V3692" s="887"/>
      <c r="W3692" s="887"/>
      <c r="AI3692" s="806" t="s">
        <v>850</v>
      </c>
      <c r="AJ3692" s="807">
        <v>48</v>
      </c>
      <c r="AK3692" s="807">
        <v>38</v>
      </c>
      <c r="AL3692" s="759" t="str">
        <f t="shared" si="115"/>
        <v>Adulto</v>
      </c>
    </row>
    <row r="3693" spans="16:38" ht="15">
      <c r="P3693" s="806" t="s">
        <v>846</v>
      </c>
      <c r="Q3693" s="807">
        <v>9</v>
      </c>
      <c r="R3693" s="807">
        <v>96</v>
      </c>
      <c r="S3693" s="759" t="str">
        <f t="shared" si="114"/>
        <v>Vejez</v>
      </c>
      <c r="U3693" s="886"/>
      <c r="V3693" s="887"/>
      <c r="W3693" s="887"/>
      <c r="AI3693" s="806" t="s">
        <v>850</v>
      </c>
      <c r="AJ3693" s="807">
        <v>52</v>
      </c>
      <c r="AK3693" s="807">
        <v>39</v>
      </c>
      <c r="AL3693" s="759" t="str">
        <f t="shared" si="115"/>
        <v>Adulto</v>
      </c>
    </row>
    <row r="3694" spans="16:38" ht="15">
      <c r="P3694" s="806" t="s">
        <v>846</v>
      </c>
      <c r="Q3694" s="807">
        <v>10</v>
      </c>
      <c r="R3694" s="807">
        <v>97</v>
      </c>
      <c r="S3694" s="759" t="str">
        <f t="shared" si="114"/>
        <v>Vejez</v>
      </c>
      <c r="U3694" s="886"/>
      <c r="V3694" s="887"/>
      <c r="W3694" s="887"/>
      <c r="AI3694" s="806" t="s">
        <v>850</v>
      </c>
      <c r="AJ3694" s="807">
        <v>56</v>
      </c>
      <c r="AK3694" s="807">
        <v>40</v>
      </c>
      <c r="AL3694" s="759" t="str">
        <f t="shared" si="115"/>
        <v>Adulto</v>
      </c>
    </row>
    <row r="3695" spans="16:38" ht="15">
      <c r="P3695" s="806" t="s">
        <v>846</v>
      </c>
      <c r="Q3695" s="807">
        <v>4</v>
      </c>
      <c r="R3695" s="807">
        <v>98</v>
      </c>
      <c r="S3695" s="759" t="str">
        <f t="shared" si="114"/>
        <v>Vejez</v>
      </c>
      <c r="U3695" s="886"/>
      <c r="V3695" s="887"/>
      <c r="W3695" s="887"/>
      <c r="AI3695" s="806" t="s">
        <v>850</v>
      </c>
      <c r="AJ3695" s="807">
        <v>50</v>
      </c>
      <c r="AK3695" s="807">
        <v>41</v>
      </c>
      <c r="AL3695" s="759" t="str">
        <f t="shared" si="115"/>
        <v>Adulto</v>
      </c>
    </row>
    <row r="3696" spans="16:38" ht="15">
      <c r="P3696" s="806" t="s">
        <v>846</v>
      </c>
      <c r="Q3696" s="807">
        <v>5</v>
      </c>
      <c r="R3696" s="807">
        <v>99</v>
      </c>
      <c r="S3696" s="759" t="str">
        <f t="shared" si="114"/>
        <v>Vejez</v>
      </c>
      <c r="U3696" s="886"/>
      <c r="V3696" s="887"/>
      <c r="W3696" s="887"/>
      <c r="AI3696" s="806" t="s">
        <v>850</v>
      </c>
      <c r="AJ3696" s="807">
        <v>54</v>
      </c>
      <c r="AK3696" s="807">
        <v>42</v>
      </c>
      <c r="AL3696" s="759" t="str">
        <f t="shared" si="115"/>
        <v>Adulto</v>
      </c>
    </row>
    <row r="3697" spans="16:38" ht="15">
      <c r="P3697" s="806" t="s">
        <v>846</v>
      </c>
      <c r="Q3697" s="807">
        <v>2</v>
      </c>
      <c r="R3697" s="807">
        <v>100</v>
      </c>
      <c r="S3697" s="759" t="str">
        <f t="shared" si="114"/>
        <v>Vejez</v>
      </c>
      <c r="U3697" s="886"/>
      <c r="V3697" s="887"/>
      <c r="W3697" s="887"/>
      <c r="AI3697" s="806" t="s">
        <v>850</v>
      </c>
      <c r="AJ3697" s="807">
        <v>36</v>
      </c>
      <c r="AK3697" s="807">
        <v>43</v>
      </c>
      <c r="AL3697" s="759" t="str">
        <f t="shared" si="115"/>
        <v>Adulto</v>
      </c>
    </row>
    <row r="3698" spans="16:38" ht="15">
      <c r="P3698" s="806" t="s">
        <v>846</v>
      </c>
      <c r="Q3698" s="807">
        <v>4</v>
      </c>
      <c r="R3698" s="807">
        <v>101</v>
      </c>
      <c r="S3698" s="759" t="str">
        <f t="shared" si="114"/>
        <v>Vejez</v>
      </c>
      <c r="U3698" s="886"/>
      <c r="V3698" s="887"/>
      <c r="W3698" s="887"/>
      <c r="AI3698" s="806" t="s">
        <v>850</v>
      </c>
      <c r="AJ3698" s="807">
        <v>46</v>
      </c>
      <c r="AK3698" s="807">
        <v>44</v>
      </c>
      <c r="AL3698" s="759" t="str">
        <f t="shared" si="115"/>
        <v>Adulto</v>
      </c>
    </row>
    <row r="3699" spans="16:38" ht="15">
      <c r="P3699" s="806" t="s">
        <v>846</v>
      </c>
      <c r="Q3699" s="807">
        <v>1</v>
      </c>
      <c r="R3699" s="807">
        <v>102</v>
      </c>
      <c r="S3699" s="759" t="str">
        <f t="shared" si="114"/>
        <v>Vejez</v>
      </c>
      <c r="U3699" s="886"/>
      <c r="V3699" s="887"/>
      <c r="W3699" s="887"/>
      <c r="AI3699" s="806" t="s">
        <v>850</v>
      </c>
      <c r="AJ3699" s="807">
        <v>44</v>
      </c>
      <c r="AK3699" s="807">
        <v>45</v>
      </c>
      <c r="AL3699" s="759" t="str">
        <f t="shared" si="115"/>
        <v>Adulto</v>
      </c>
    </row>
    <row r="3700" spans="16:38" ht="15">
      <c r="P3700" s="806" t="s">
        <v>846</v>
      </c>
      <c r="Q3700" s="807">
        <v>2</v>
      </c>
      <c r="R3700" s="807">
        <v>103</v>
      </c>
      <c r="S3700" s="759" t="str">
        <f t="shared" si="114"/>
        <v>Vejez</v>
      </c>
      <c r="U3700" s="886"/>
      <c r="V3700" s="887"/>
      <c r="W3700" s="887"/>
      <c r="AI3700" s="806" t="s">
        <v>850</v>
      </c>
      <c r="AJ3700" s="807">
        <v>42</v>
      </c>
      <c r="AK3700" s="807">
        <v>46</v>
      </c>
      <c r="AL3700" s="759" t="str">
        <f t="shared" si="115"/>
        <v>Adulto</v>
      </c>
    </row>
    <row r="3701" spans="16:38" ht="15">
      <c r="P3701" s="806" t="s">
        <v>846</v>
      </c>
      <c r="Q3701" s="807">
        <v>1</v>
      </c>
      <c r="R3701" s="807">
        <v>105</v>
      </c>
      <c r="S3701" s="759" t="str">
        <f t="shared" si="114"/>
        <v>Vejez</v>
      </c>
      <c r="U3701" s="886"/>
      <c r="V3701" s="887"/>
      <c r="W3701" s="887"/>
      <c r="AI3701" s="806" t="s">
        <v>850</v>
      </c>
      <c r="AJ3701" s="807">
        <v>42</v>
      </c>
      <c r="AK3701" s="807">
        <v>47</v>
      </c>
      <c r="AL3701" s="759" t="str">
        <f t="shared" si="115"/>
        <v>Adulto</v>
      </c>
    </row>
    <row r="3702" spans="16:38" ht="15">
      <c r="P3702" s="806" t="s">
        <v>846</v>
      </c>
      <c r="Q3702" s="807">
        <v>2</v>
      </c>
      <c r="R3702" s="807">
        <v>107</v>
      </c>
      <c r="S3702" s="759" t="str">
        <f t="shared" si="114"/>
        <v>Vejez</v>
      </c>
      <c r="U3702" s="886"/>
      <c r="V3702" s="887"/>
      <c r="W3702" s="887"/>
      <c r="AI3702" s="806" t="s">
        <v>850</v>
      </c>
      <c r="AJ3702" s="807">
        <v>46</v>
      </c>
      <c r="AK3702" s="807">
        <v>48</v>
      </c>
      <c r="AL3702" s="759" t="str">
        <f t="shared" si="115"/>
        <v>Adulto</v>
      </c>
    </row>
    <row r="3703" spans="16:38" ht="15">
      <c r="P3703" s="806" t="s">
        <v>846</v>
      </c>
      <c r="Q3703" s="807">
        <v>1</v>
      </c>
      <c r="R3703" s="807">
        <v>108</v>
      </c>
      <c r="S3703" s="759" t="str">
        <f t="shared" si="114"/>
        <v>Vejez</v>
      </c>
      <c r="U3703" s="886"/>
      <c r="V3703" s="887"/>
      <c r="W3703" s="887"/>
      <c r="AI3703" s="806" t="s">
        <v>850</v>
      </c>
      <c r="AJ3703" s="807">
        <v>42</v>
      </c>
      <c r="AK3703" s="807">
        <v>49</v>
      </c>
      <c r="AL3703" s="759" t="str">
        <f t="shared" si="115"/>
        <v>Adulto</v>
      </c>
    </row>
    <row r="3704" spans="16:38" ht="15">
      <c r="P3704" s="806" t="s">
        <v>846</v>
      </c>
      <c r="Q3704" s="807">
        <v>2</v>
      </c>
      <c r="R3704" s="807">
        <v>109</v>
      </c>
      <c r="S3704" s="759" t="str">
        <f t="shared" si="114"/>
        <v>Vejez</v>
      </c>
      <c r="U3704" s="886"/>
      <c r="V3704" s="887"/>
      <c r="W3704" s="887"/>
      <c r="AI3704" s="806" t="s">
        <v>850</v>
      </c>
      <c r="AJ3704" s="807">
        <v>45</v>
      </c>
      <c r="AK3704" s="807">
        <v>50</v>
      </c>
      <c r="AL3704" s="759" t="str">
        <f t="shared" si="115"/>
        <v>Adulto</v>
      </c>
    </row>
    <row r="3705" spans="16:38" ht="15">
      <c r="P3705" s="806" t="s">
        <v>846</v>
      </c>
      <c r="Q3705" s="807">
        <v>2</v>
      </c>
      <c r="R3705" s="807">
        <v>110</v>
      </c>
      <c r="S3705" s="759" t="str">
        <f t="shared" si="114"/>
        <v>Vejez</v>
      </c>
      <c r="U3705" s="886"/>
      <c r="V3705" s="887"/>
      <c r="W3705" s="887"/>
      <c r="AI3705" s="806" t="s">
        <v>850</v>
      </c>
      <c r="AJ3705" s="807">
        <v>45</v>
      </c>
      <c r="AK3705" s="807">
        <v>51</v>
      </c>
      <c r="AL3705" s="759" t="str">
        <f t="shared" si="115"/>
        <v>Adulto</v>
      </c>
    </row>
    <row r="3706" spans="16:38" ht="30">
      <c r="P3706" s="806" t="s">
        <v>847</v>
      </c>
      <c r="Q3706" s="807">
        <v>71</v>
      </c>
      <c r="R3706" s="807">
        <v>0</v>
      </c>
      <c r="S3706" s="759" t="str">
        <f t="shared" si="114"/>
        <v>Primera Infancia</v>
      </c>
      <c r="U3706" s="886"/>
      <c r="V3706" s="887"/>
      <c r="W3706" s="887"/>
      <c r="AI3706" s="806" t="s">
        <v>850</v>
      </c>
      <c r="AJ3706" s="807">
        <v>54</v>
      </c>
      <c r="AK3706" s="807">
        <v>52</v>
      </c>
      <c r="AL3706" s="759" t="str">
        <f t="shared" si="115"/>
        <v>Adulto</v>
      </c>
    </row>
    <row r="3707" spans="16:38" ht="30">
      <c r="P3707" s="806" t="s">
        <v>847</v>
      </c>
      <c r="Q3707" s="807">
        <v>71</v>
      </c>
      <c r="R3707" s="807">
        <v>1</v>
      </c>
      <c r="S3707" s="759" t="str">
        <f t="shared" si="114"/>
        <v>Primera Infancia</v>
      </c>
      <c r="U3707" s="886"/>
      <c r="V3707" s="887"/>
      <c r="W3707" s="887"/>
      <c r="AI3707" s="806" t="s">
        <v>850</v>
      </c>
      <c r="AJ3707" s="807">
        <v>46</v>
      </c>
      <c r="AK3707" s="807">
        <v>53</v>
      </c>
      <c r="AL3707" s="759" t="str">
        <f t="shared" si="115"/>
        <v>Adulto</v>
      </c>
    </row>
    <row r="3708" spans="16:38" ht="30">
      <c r="P3708" s="806" t="s">
        <v>847</v>
      </c>
      <c r="Q3708" s="807">
        <v>79</v>
      </c>
      <c r="R3708" s="807">
        <v>2</v>
      </c>
      <c r="S3708" s="759" t="str">
        <f t="shared" si="114"/>
        <v>Primera Infancia</v>
      </c>
      <c r="U3708" s="886"/>
      <c r="V3708" s="887"/>
      <c r="W3708" s="887"/>
      <c r="AI3708" s="806" t="s">
        <v>850</v>
      </c>
      <c r="AJ3708" s="807">
        <v>44</v>
      </c>
      <c r="AK3708" s="807">
        <v>54</v>
      </c>
      <c r="AL3708" s="759" t="str">
        <f t="shared" si="115"/>
        <v>Adulto</v>
      </c>
    </row>
    <row r="3709" spans="16:38" ht="30">
      <c r="P3709" s="806" t="s">
        <v>847</v>
      </c>
      <c r="Q3709" s="807">
        <v>61</v>
      </c>
      <c r="R3709" s="807">
        <v>3</v>
      </c>
      <c r="S3709" s="759" t="str">
        <f t="shared" si="114"/>
        <v>Primera Infancia</v>
      </c>
      <c r="U3709" s="886"/>
      <c r="V3709" s="887"/>
      <c r="W3709" s="887"/>
      <c r="AI3709" s="806" t="s">
        <v>850</v>
      </c>
      <c r="AJ3709" s="807">
        <v>51</v>
      </c>
      <c r="AK3709" s="807">
        <v>55</v>
      </c>
      <c r="AL3709" s="759" t="str">
        <f t="shared" si="115"/>
        <v>Adulto</v>
      </c>
    </row>
    <row r="3710" spans="16:38" ht="30">
      <c r="P3710" s="806" t="s">
        <v>847</v>
      </c>
      <c r="Q3710" s="807">
        <v>88</v>
      </c>
      <c r="R3710" s="807">
        <v>4</v>
      </c>
      <c r="S3710" s="759" t="str">
        <f t="shared" si="114"/>
        <v>Primera Infancia</v>
      </c>
      <c r="U3710" s="886"/>
      <c r="V3710" s="887"/>
      <c r="W3710" s="887"/>
      <c r="AI3710" s="806" t="s">
        <v>850</v>
      </c>
      <c r="AJ3710" s="807">
        <v>45</v>
      </c>
      <c r="AK3710" s="807">
        <v>56</v>
      </c>
      <c r="AL3710" s="759" t="str">
        <f t="shared" si="115"/>
        <v>Adulto</v>
      </c>
    </row>
    <row r="3711" spans="16:38" ht="30">
      <c r="P3711" s="806" t="s">
        <v>847</v>
      </c>
      <c r="Q3711" s="807">
        <v>76</v>
      </c>
      <c r="R3711" s="807">
        <v>5</v>
      </c>
      <c r="S3711" s="759" t="str">
        <f t="shared" si="114"/>
        <v>Primera Infancia</v>
      </c>
      <c r="U3711" s="886"/>
      <c r="V3711" s="887"/>
      <c r="W3711" s="887"/>
      <c r="AI3711" s="806" t="s">
        <v>850</v>
      </c>
      <c r="AJ3711" s="807">
        <v>47</v>
      </c>
      <c r="AK3711" s="807">
        <v>57</v>
      </c>
      <c r="AL3711" s="759" t="str">
        <f t="shared" si="115"/>
        <v>Adulto</v>
      </c>
    </row>
    <row r="3712" spans="16:38" ht="15">
      <c r="P3712" s="806" t="s">
        <v>847</v>
      </c>
      <c r="Q3712" s="807">
        <v>66</v>
      </c>
      <c r="R3712" s="807">
        <v>6</v>
      </c>
      <c r="S3712" s="759" t="str">
        <f t="shared" si="114"/>
        <v>Infancia</v>
      </c>
      <c r="U3712" s="886"/>
      <c r="V3712" s="887"/>
      <c r="W3712" s="887"/>
      <c r="AI3712" s="806" t="s">
        <v>850</v>
      </c>
      <c r="AJ3712" s="807">
        <v>45</v>
      </c>
      <c r="AK3712" s="807">
        <v>58</v>
      </c>
      <c r="AL3712" s="759" t="str">
        <f t="shared" si="115"/>
        <v>Adulto</v>
      </c>
    </row>
    <row r="3713" spans="16:38" ht="15">
      <c r="P3713" s="806" t="s">
        <v>847</v>
      </c>
      <c r="Q3713" s="807">
        <v>81</v>
      </c>
      <c r="R3713" s="807">
        <v>7</v>
      </c>
      <c r="S3713" s="759" t="str">
        <f t="shared" si="114"/>
        <v>Infancia</v>
      </c>
      <c r="U3713" s="886"/>
      <c r="V3713" s="887"/>
      <c r="W3713" s="887"/>
      <c r="AI3713" s="806" t="s">
        <v>850</v>
      </c>
      <c r="AJ3713" s="807">
        <v>43</v>
      </c>
      <c r="AK3713" s="807">
        <v>59</v>
      </c>
      <c r="AL3713" s="759" t="str">
        <f t="shared" si="115"/>
        <v>Adulto</v>
      </c>
    </row>
    <row r="3714" spans="16:38" ht="15">
      <c r="P3714" s="806" t="s">
        <v>847</v>
      </c>
      <c r="Q3714" s="807">
        <v>68</v>
      </c>
      <c r="R3714" s="807">
        <v>8</v>
      </c>
      <c r="S3714" s="759" t="str">
        <f t="shared" si="114"/>
        <v>Infancia</v>
      </c>
      <c r="U3714" s="886"/>
      <c r="V3714" s="887"/>
      <c r="W3714" s="887"/>
      <c r="AI3714" s="806" t="s">
        <v>850</v>
      </c>
      <c r="AJ3714" s="807">
        <v>35</v>
      </c>
      <c r="AK3714" s="807">
        <v>60</v>
      </c>
      <c r="AL3714" s="759" t="str">
        <f t="shared" si="115"/>
        <v>Vejez</v>
      </c>
    </row>
    <row r="3715" spans="16:38" ht="15">
      <c r="P3715" s="806" t="s">
        <v>847</v>
      </c>
      <c r="Q3715" s="807">
        <v>71</v>
      </c>
      <c r="R3715" s="807">
        <v>9</v>
      </c>
      <c r="S3715" s="759" t="str">
        <f t="shared" ref="S3715:S3778" si="116">IF(P3715=0,"",IF(AND(R3715&gt;=0,R3715&lt;=5),"Primera Infancia",IF(AND(R3715&gt;=6,R3715&lt;=11),"Infancia",IF(AND(R3715&gt;=12,R3715&lt;=17),"Adolescente",IF(AND(R3715&gt;=18,R3715&lt;=28),"Juventud",IF(AND(R3715&gt;=29,R3715&lt;=59),"Adulto","Vejez"))))))</f>
        <v>Infancia</v>
      </c>
      <c r="U3715" s="886"/>
      <c r="V3715" s="887"/>
      <c r="W3715" s="887"/>
      <c r="AI3715" s="806" t="s">
        <v>850</v>
      </c>
      <c r="AJ3715" s="807">
        <v>31</v>
      </c>
      <c r="AK3715" s="807">
        <v>61</v>
      </c>
      <c r="AL3715" s="759" t="str">
        <f t="shared" ref="AL3715:AL3778" si="117">IF(AI3715=0,"",IF(AND(AK3715&gt;=0,AK3715&lt;=5),"Primera Infancia",IF(AND(AK3715&gt;=6,AK3715&lt;=11),"Infancia",IF(AND(AK3715&gt;=12,AK3715&lt;=17),"Adolescente",IF(AND(AK3715&gt;=18,AK3715&lt;=28),"Juventud",IF(AND(AK3715&gt;=29,AK3715&lt;=59),"Adulto","Vejez"))))))</f>
        <v>Vejez</v>
      </c>
    </row>
    <row r="3716" spans="16:38" ht="15">
      <c r="P3716" s="806" t="s">
        <v>847</v>
      </c>
      <c r="Q3716" s="807">
        <v>92</v>
      </c>
      <c r="R3716" s="807">
        <v>10</v>
      </c>
      <c r="S3716" s="759" t="str">
        <f t="shared" si="116"/>
        <v>Infancia</v>
      </c>
      <c r="U3716" s="886"/>
      <c r="V3716" s="887"/>
      <c r="W3716" s="887"/>
      <c r="AI3716" s="806" t="s">
        <v>850</v>
      </c>
      <c r="AJ3716" s="807">
        <v>27</v>
      </c>
      <c r="AK3716" s="807">
        <v>62</v>
      </c>
      <c r="AL3716" s="759" t="str">
        <f t="shared" si="117"/>
        <v>Vejez</v>
      </c>
    </row>
    <row r="3717" spans="16:38" ht="15">
      <c r="P3717" s="806" t="s">
        <v>847</v>
      </c>
      <c r="Q3717" s="807">
        <v>87</v>
      </c>
      <c r="R3717" s="807">
        <v>11</v>
      </c>
      <c r="S3717" s="759" t="str">
        <f t="shared" si="116"/>
        <v>Infancia</v>
      </c>
      <c r="U3717" s="886"/>
      <c r="V3717" s="887"/>
      <c r="W3717" s="887"/>
      <c r="AI3717" s="806" t="s">
        <v>850</v>
      </c>
      <c r="AJ3717" s="807">
        <v>30</v>
      </c>
      <c r="AK3717" s="807">
        <v>63</v>
      </c>
      <c r="AL3717" s="759" t="str">
        <f t="shared" si="117"/>
        <v>Vejez</v>
      </c>
    </row>
    <row r="3718" spans="16:38" ht="30">
      <c r="P3718" s="806" t="s">
        <v>847</v>
      </c>
      <c r="Q3718" s="807">
        <v>88</v>
      </c>
      <c r="R3718" s="807">
        <v>12</v>
      </c>
      <c r="S3718" s="759" t="str">
        <f t="shared" si="116"/>
        <v>Adolescente</v>
      </c>
      <c r="U3718" s="886"/>
      <c r="V3718" s="887"/>
      <c r="W3718" s="887"/>
      <c r="AI3718" s="806" t="s">
        <v>850</v>
      </c>
      <c r="AJ3718" s="807">
        <v>42</v>
      </c>
      <c r="AK3718" s="807">
        <v>64</v>
      </c>
      <c r="AL3718" s="759" t="str">
        <f t="shared" si="117"/>
        <v>Vejez</v>
      </c>
    </row>
    <row r="3719" spans="16:38" ht="30">
      <c r="P3719" s="806" t="s">
        <v>847</v>
      </c>
      <c r="Q3719" s="807">
        <v>97</v>
      </c>
      <c r="R3719" s="807">
        <v>13</v>
      </c>
      <c r="S3719" s="759" t="str">
        <f t="shared" si="116"/>
        <v>Adolescente</v>
      </c>
      <c r="U3719" s="886"/>
      <c r="V3719" s="887"/>
      <c r="W3719" s="887"/>
      <c r="AI3719" s="806" t="s">
        <v>850</v>
      </c>
      <c r="AJ3719" s="807">
        <v>26</v>
      </c>
      <c r="AK3719" s="807">
        <v>65</v>
      </c>
      <c r="AL3719" s="759" t="str">
        <f t="shared" si="117"/>
        <v>Vejez</v>
      </c>
    </row>
    <row r="3720" spans="16:38" ht="30">
      <c r="P3720" s="806" t="s">
        <v>847</v>
      </c>
      <c r="Q3720" s="807">
        <v>99</v>
      </c>
      <c r="R3720" s="807">
        <v>14</v>
      </c>
      <c r="S3720" s="759" t="str">
        <f t="shared" si="116"/>
        <v>Adolescente</v>
      </c>
      <c r="U3720" s="886"/>
      <c r="V3720" s="887"/>
      <c r="W3720" s="887"/>
      <c r="AI3720" s="806" t="s">
        <v>850</v>
      </c>
      <c r="AJ3720" s="807">
        <v>29</v>
      </c>
      <c r="AK3720" s="807">
        <v>66</v>
      </c>
      <c r="AL3720" s="759" t="str">
        <f t="shared" si="117"/>
        <v>Vejez</v>
      </c>
    </row>
    <row r="3721" spans="16:38" ht="30">
      <c r="P3721" s="806" t="s">
        <v>847</v>
      </c>
      <c r="Q3721" s="807">
        <v>102</v>
      </c>
      <c r="R3721" s="807">
        <v>15</v>
      </c>
      <c r="S3721" s="759" t="str">
        <f t="shared" si="116"/>
        <v>Adolescente</v>
      </c>
      <c r="U3721" s="886"/>
      <c r="V3721" s="887"/>
      <c r="W3721" s="887"/>
      <c r="AI3721" s="806" t="s">
        <v>850</v>
      </c>
      <c r="AJ3721" s="807">
        <v>29</v>
      </c>
      <c r="AK3721" s="807">
        <v>67</v>
      </c>
      <c r="AL3721" s="759" t="str">
        <f t="shared" si="117"/>
        <v>Vejez</v>
      </c>
    </row>
    <row r="3722" spans="16:38" ht="30">
      <c r="P3722" s="806" t="s">
        <v>847</v>
      </c>
      <c r="Q3722" s="807">
        <v>101</v>
      </c>
      <c r="R3722" s="807">
        <v>16</v>
      </c>
      <c r="S3722" s="759" t="str">
        <f t="shared" si="116"/>
        <v>Adolescente</v>
      </c>
      <c r="U3722" s="886"/>
      <c r="V3722" s="887"/>
      <c r="W3722" s="887"/>
      <c r="AI3722" s="806" t="s">
        <v>850</v>
      </c>
      <c r="AJ3722" s="807">
        <v>30</v>
      </c>
      <c r="AK3722" s="807">
        <v>68</v>
      </c>
      <c r="AL3722" s="759" t="str">
        <f t="shared" si="117"/>
        <v>Vejez</v>
      </c>
    </row>
    <row r="3723" spans="16:38" ht="30">
      <c r="P3723" s="806" t="s">
        <v>847</v>
      </c>
      <c r="Q3723" s="807">
        <v>110</v>
      </c>
      <c r="R3723" s="807">
        <v>17</v>
      </c>
      <c r="S3723" s="759" t="str">
        <f t="shared" si="116"/>
        <v>Adolescente</v>
      </c>
      <c r="U3723" s="886"/>
      <c r="V3723" s="887"/>
      <c r="W3723" s="887"/>
      <c r="AI3723" s="806" t="s">
        <v>850</v>
      </c>
      <c r="AJ3723" s="807">
        <v>23</v>
      </c>
      <c r="AK3723" s="807">
        <v>69</v>
      </c>
      <c r="AL3723" s="759" t="str">
        <f t="shared" si="117"/>
        <v>Vejez</v>
      </c>
    </row>
    <row r="3724" spans="16:38" ht="15">
      <c r="P3724" s="806" t="s">
        <v>847</v>
      </c>
      <c r="Q3724" s="807">
        <v>122</v>
      </c>
      <c r="R3724" s="807">
        <v>18</v>
      </c>
      <c r="S3724" s="759" t="str">
        <f t="shared" si="116"/>
        <v>Juventud</v>
      </c>
      <c r="U3724" s="886"/>
      <c r="V3724" s="887"/>
      <c r="W3724" s="887"/>
      <c r="AI3724" s="806" t="s">
        <v>850</v>
      </c>
      <c r="AJ3724" s="807">
        <v>33</v>
      </c>
      <c r="AK3724" s="807">
        <v>70</v>
      </c>
      <c r="AL3724" s="759" t="str">
        <f t="shared" si="117"/>
        <v>Vejez</v>
      </c>
    </row>
    <row r="3725" spans="16:38" ht="15">
      <c r="P3725" s="806" t="s">
        <v>847</v>
      </c>
      <c r="Q3725" s="807">
        <v>97</v>
      </c>
      <c r="R3725" s="807">
        <v>19</v>
      </c>
      <c r="S3725" s="759" t="str">
        <f t="shared" si="116"/>
        <v>Juventud</v>
      </c>
      <c r="U3725" s="886"/>
      <c r="V3725" s="887"/>
      <c r="W3725" s="887"/>
      <c r="AI3725" s="806" t="s">
        <v>850</v>
      </c>
      <c r="AJ3725" s="807">
        <v>13</v>
      </c>
      <c r="AK3725" s="807">
        <v>71</v>
      </c>
      <c r="AL3725" s="759" t="str">
        <f t="shared" si="117"/>
        <v>Vejez</v>
      </c>
    </row>
    <row r="3726" spans="16:38" ht="15">
      <c r="P3726" s="806" t="s">
        <v>847</v>
      </c>
      <c r="Q3726" s="807">
        <v>86</v>
      </c>
      <c r="R3726" s="807">
        <v>20</v>
      </c>
      <c r="S3726" s="759" t="str">
        <f t="shared" si="116"/>
        <v>Juventud</v>
      </c>
      <c r="U3726" s="886"/>
      <c r="V3726" s="887"/>
      <c r="W3726" s="887"/>
      <c r="AI3726" s="806" t="s">
        <v>850</v>
      </c>
      <c r="AJ3726" s="807">
        <v>32</v>
      </c>
      <c r="AK3726" s="807">
        <v>72</v>
      </c>
      <c r="AL3726" s="759" t="str">
        <f t="shared" si="117"/>
        <v>Vejez</v>
      </c>
    </row>
    <row r="3727" spans="16:38" ht="15">
      <c r="P3727" s="806" t="s">
        <v>847</v>
      </c>
      <c r="Q3727" s="807">
        <v>84</v>
      </c>
      <c r="R3727" s="807">
        <v>21</v>
      </c>
      <c r="S3727" s="759" t="str">
        <f t="shared" si="116"/>
        <v>Juventud</v>
      </c>
      <c r="U3727" s="886"/>
      <c r="V3727" s="887"/>
      <c r="W3727" s="887"/>
      <c r="AI3727" s="806" t="s">
        <v>850</v>
      </c>
      <c r="AJ3727" s="807">
        <v>15</v>
      </c>
      <c r="AK3727" s="807">
        <v>73</v>
      </c>
      <c r="AL3727" s="759" t="str">
        <f t="shared" si="117"/>
        <v>Vejez</v>
      </c>
    </row>
    <row r="3728" spans="16:38" ht="15">
      <c r="P3728" s="806" t="s">
        <v>847</v>
      </c>
      <c r="Q3728" s="807">
        <v>77</v>
      </c>
      <c r="R3728" s="807">
        <v>22</v>
      </c>
      <c r="S3728" s="759" t="str">
        <f t="shared" si="116"/>
        <v>Juventud</v>
      </c>
      <c r="U3728" s="886"/>
      <c r="V3728" s="887"/>
      <c r="W3728" s="887"/>
      <c r="AI3728" s="806" t="s">
        <v>850</v>
      </c>
      <c r="AJ3728" s="807">
        <v>14</v>
      </c>
      <c r="AK3728" s="807">
        <v>74</v>
      </c>
      <c r="AL3728" s="759" t="str">
        <f t="shared" si="117"/>
        <v>Vejez</v>
      </c>
    </row>
    <row r="3729" spans="16:38" ht="15">
      <c r="P3729" s="806" t="s">
        <v>847</v>
      </c>
      <c r="Q3729" s="807">
        <v>87</v>
      </c>
      <c r="R3729" s="807">
        <v>23</v>
      </c>
      <c r="S3729" s="759" t="str">
        <f t="shared" si="116"/>
        <v>Juventud</v>
      </c>
      <c r="U3729" s="886"/>
      <c r="V3729" s="887"/>
      <c r="W3729" s="887"/>
      <c r="AI3729" s="806" t="s">
        <v>850</v>
      </c>
      <c r="AJ3729" s="807">
        <v>13</v>
      </c>
      <c r="AK3729" s="807">
        <v>75</v>
      </c>
      <c r="AL3729" s="759" t="str">
        <f t="shared" si="117"/>
        <v>Vejez</v>
      </c>
    </row>
    <row r="3730" spans="16:38" ht="15">
      <c r="P3730" s="806" t="s">
        <v>847</v>
      </c>
      <c r="Q3730" s="807">
        <v>83</v>
      </c>
      <c r="R3730" s="807">
        <v>24</v>
      </c>
      <c r="S3730" s="759" t="str">
        <f t="shared" si="116"/>
        <v>Juventud</v>
      </c>
      <c r="U3730" s="886"/>
      <c r="V3730" s="887"/>
      <c r="W3730" s="887"/>
      <c r="AI3730" s="806" t="s">
        <v>850</v>
      </c>
      <c r="AJ3730" s="807">
        <v>21</v>
      </c>
      <c r="AK3730" s="807">
        <v>76</v>
      </c>
      <c r="AL3730" s="759" t="str">
        <f t="shared" si="117"/>
        <v>Vejez</v>
      </c>
    </row>
    <row r="3731" spans="16:38" ht="15">
      <c r="P3731" s="806" t="s">
        <v>847</v>
      </c>
      <c r="Q3731" s="807">
        <v>95</v>
      </c>
      <c r="R3731" s="807">
        <v>25</v>
      </c>
      <c r="S3731" s="759" t="str">
        <f t="shared" si="116"/>
        <v>Juventud</v>
      </c>
      <c r="U3731" s="886"/>
      <c r="V3731" s="887"/>
      <c r="W3731" s="887"/>
      <c r="AI3731" s="806" t="s">
        <v>850</v>
      </c>
      <c r="AJ3731" s="807">
        <v>17</v>
      </c>
      <c r="AK3731" s="807">
        <v>77</v>
      </c>
      <c r="AL3731" s="759" t="str">
        <f t="shared" si="117"/>
        <v>Vejez</v>
      </c>
    </row>
    <row r="3732" spans="16:38" ht="15">
      <c r="P3732" s="806" t="s">
        <v>847</v>
      </c>
      <c r="Q3732" s="807">
        <v>80</v>
      </c>
      <c r="R3732" s="807">
        <v>26</v>
      </c>
      <c r="S3732" s="759" t="str">
        <f t="shared" si="116"/>
        <v>Juventud</v>
      </c>
      <c r="U3732" s="886"/>
      <c r="V3732" s="887"/>
      <c r="W3732" s="887"/>
      <c r="AI3732" s="806" t="s">
        <v>850</v>
      </c>
      <c r="AJ3732" s="807">
        <v>10</v>
      </c>
      <c r="AK3732" s="807">
        <v>78</v>
      </c>
      <c r="AL3732" s="759" t="str">
        <f t="shared" si="117"/>
        <v>Vejez</v>
      </c>
    </row>
    <row r="3733" spans="16:38" ht="15">
      <c r="P3733" s="806" t="s">
        <v>847</v>
      </c>
      <c r="Q3733" s="807">
        <v>62</v>
      </c>
      <c r="R3733" s="807">
        <v>27</v>
      </c>
      <c r="S3733" s="759" t="str">
        <f t="shared" si="116"/>
        <v>Juventud</v>
      </c>
      <c r="U3733" s="886"/>
      <c r="V3733" s="887"/>
      <c r="W3733" s="887"/>
      <c r="AI3733" s="806" t="s">
        <v>850</v>
      </c>
      <c r="AJ3733" s="807">
        <v>13</v>
      </c>
      <c r="AK3733" s="807">
        <v>79</v>
      </c>
      <c r="AL3733" s="759" t="str">
        <f t="shared" si="117"/>
        <v>Vejez</v>
      </c>
    </row>
    <row r="3734" spans="16:38" ht="15">
      <c r="P3734" s="806" t="s">
        <v>847</v>
      </c>
      <c r="Q3734" s="807">
        <v>93</v>
      </c>
      <c r="R3734" s="807">
        <v>28</v>
      </c>
      <c r="S3734" s="759" t="str">
        <f t="shared" si="116"/>
        <v>Juventud</v>
      </c>
      <c r="U3734" s="886"/>
      <c r="V3734" s="887"/>
      <c r="W3734" s="887"/>
      <c r="AI3734" s="806" t="s">
        <v>850</v>
      </c>
      <c r="AJ3734" s="807">
        <v>9</v>
      </c>
      <c r="AK3734" s="807">
        <v>80</v>
      </c>
      <c r="AL3734" s="759" t="str">
        <f t="shared" si="117"/>
        <v>Vejez</v>
      </c>
    </row>
    <row r="3735" spans="16:38" ht="15">
      <c r="P3735" s="806" t="s">
        <v>847</v>
      </c>
      <c r="Q3735" s="807">
        <v>81</v>
      </c>
      <c r="R3735" s="807">
        <v>29</v>
      </c>
      <c r="S3735" s="759" t="str">
        <f t="shared" si="116"/>
        <v>Adulto</v>
      </c>
      <c r="U3735" s="886"/>
      <c r="V3735" s="887"/>
      <c r="W3735" s="887"/>
      <c r="AI3735" s="806" t="s">
        <v>850</v>
      </c>
      <c r="AJ3735" s="807">
        <v>5</v>
      </c>
      <c r="AK3735" s="807">
        <v>81</v>
      </c>
      <c r="AL3735" s="759" t="str">
        <f t="shared" si="117"/>
        <v>Vejez</v>
      </c>
    </row>
    <row r="3736" spans="16:38" ht="15">
      <c r="P3736" s="806" t="s">
        <v>847</v>
      </c>
      <c r="Q3736" s="807">
        <v>84</v>
      </c>
      <c r="R3736" s="807">
        <v>30</v>
      </c>
      <c r="S3736" s="759" t="str">
        <f t="shared" si="116"/>
        <v>Adulto</v>
      </c>
      <c r="U3736" s="886"/>
      <c r="V3736" s="887"/>
      <c r="W3736" s="887"/>
      <c r="AI3736" s="806" t="s">
        <v>850</v>
      </c>
      <c r="AJ3736" s="807">
        <v>11</v>
      </c>
      <c r="AK3736" s="807">
        <v>82</v>
      </c>
      <c r="AL3736" s="759" t="str">
        <f t="shared" si="117"/>
        <v>Vejez</v>
      </c>
    </row>
    <row r="3737" spans="16:38" ht="15">
      <c r="P3737" s="806" t="s">
        <v>847</v>
      </c>
      <c r="Q3737" s="807">
        <v>93</v>
      </c>
      <c r="R3737" s="807">
        <v>31</v>
      </c>
      <c r="S3737" s="759" t="str">
        <f t="shared" si="116"/>
        <v>Adulto</v>
      </c>
      <c r="U3737" s="886"/>
      <c r="V3737" s="887"/>
      <c r="W3737" s="887"/>
      <c r="AI3737" s="806" t="s">
        <v>850</v>
      </c>
      <c r="AJ3737" s="807">
        <v>8</v>
      </c>
      <c r="AK3737" s="807">
        <v>83</v>
      </c>
      <c r="AL3737" s="759" t="str">
        <f t="shared" si="117"/>
        <v>Vejez</v>
      </c>
    </row>
    <row r="3738" spans="16:38" ht="15">
      <c r="P3738" s="806" t="s">
        <v>847</v>
      </c>
      <c r="Q3738" s="807">
        <v>82</v>
      </c>
      <c r="R3738" s="807">
        <v>32</v>
      </c>
      <c r="S3738" s="759" t="str">
        <f t="shared" si="116"/>
        <v>Adulto</v>
      </c>
      <c r="U3738" s="886"/>
      <c r="V3738" s="887"/>
      <c r="W3738" s="887"/>
      <c r="AI3738" s="806" t="s">
        <v>850</v>
      </c>
      <c r="AJ3738" s="807">
        <v>9</v>
      </c>
      <c r="AK3738" s="807">
        <v>84</v>
      </c>
      <c r="AL3738" s="759" t="str">
        <f t="shared" si="117"/>
        <v>Vejez</v>
      </c>
    </row>
    <row r="3739" spans="16:38" ht="15">
      <c r="P3739" s="806" t="s">
        <v>847</v>
      </c>
      <c r="Q3739" s="807">
        <v>73</v>
      </c>
      <c r="R3739" s="807">
        <v>33</v>
      </c>
      <c r="S3739" s="759" t="str">
        <f t="shared" si="116"/>
        <v>Adulto</v>
      </c>
      <c r="U3739" s="886"/>
      <c r="V3739" s="887"/>
      <c r="W3739" s="887"/>
      <c r="AI3739" s="806" t="s">
        <v>850</v>
      </c>
      <c r="AJ3739" s="807">
        <v>5</v>
      </c>
      <c r="AK3739" s="807">
        <v>85</v>
      </c>
      <c r="AL3739" s="759" t="str">
        <f t="shared" si="117"/>
        <v>Vejez</v>
      </c>
    </row>
    <row r="3740" spans="16:38" ht="15">
      <c r="P3740" s="806" t="s">
        <v>847</v>
      </c>
      <c r="Q3740" s="807">
        <v>71</v>
      </c>
      <c r="R3740" s="807">
        <v>34</v>
      </c>
      <c r="S3740" s="759" t="str">
        <f t="shared" si="116"/>
        <v>Adulto</v>
      </c>
      <c r="U3740" s="886"/>
      <c r="V3740" s="887"/>
      <c r="W3740" s="887"/>
      <c r="AI3740" s="806" t="s">
        <v>850</v>
      </c>
      <c r="AJ3740" s="807">
        <v>5</v>
      </c>
      <c r="AK3740" s="807">
        <v>86</v>
      </c>
      <c r="AL3740" s="759" t="str">
        <f t="shared" si="117"/>
        <v>Vejez</v>
      </c>
    </row>
    <row r="3741" spans="16:38" ht="15">
      <c r="P3741" s="806" t="s">
        <v>847</v>
      </c>
      <c r="Q3741" s="807">
        <v>76</v>
      </c>
      <c r="R3741" s="807">
        <v>35</v>
      </c>
      <c r="S3741" s="759" t="str">
        <f t="shared" si="116"/>
        <v>Adulto</v>
      </c>
      <c r="U3741" s="886"/>
      <c r="V3741" s="887"/>
      <c r="W3741" s="887"/>
      <c r="AI3741" s="806" t="s">
        <v>850</v>
      </c>
      <c r="AJ3741" s="807">
        <v>2</v>
      </c>
      <c r="AK3741" s="807">
        <v>87</v>
      </c>
      <c r="AL3741" s="759" t="str">
        <f t="shared" si="117"/>
        <v>Vejez</v>
      </c>
    </row>
    <row r="3742" spans="16:38" ht="15">
      <c r="P3742" s="806" t="s">
        <v>847</v>
      </c>
      <c r="Q3742" s="807">
        <v>84</v>
      </c>
      <c r="R3742" s="807">
        <v>36</v>
      </c>
      <c r="S3742" s="759" t="str">
        <f t="shared" si="116"/>
        <v>Adulto</v>
      </c>
      <c r="U3742" s="886"/>
      <c r="V3742" s="887"/>
      <c r="W3742" s="887"/>
      <c r="AI3742" s="806" t="s">
        <v>850</v>
      </c>
      <c r="AJ3742" s="807">
        <v>2</v>
      </c>
      <c r="AK3742" s="807">
        <v>89</v>
      </c>
      <c r="AL3742" s="759" t="str">
        <f t="shared" si="117"/>
        <v>Vejez</v>
      </c>
    </row>
    <row r="3743" spans="16:38" ht="15">
      <c r="P3743" s="806" t="s">
        <v>847</v>
      </c>
      <c r="Q3743" s="807">
        <v>66</v>
      </c>
      <c r="R3743" s="807">
        <v>37</v>
      </c>
      <c r="S3743" s="759" t="str">
        <f t="shared" si="116"/>
        <v>Adulto</v>
      </c>
      <c r="U3743" s="886"/>
      <c r="V3743" s="887"/>
      <c r="W3743" s="887"/>
      <c r="AI3743" s="806" t="s">
        <v>850</v>
      </c>
      <c r="AJ3743" s="807">
        <v>2</v>
      </c>
      <c r="AK3743" s="807">
        <v>90</v>
      </c>
      <c r="AL3743" s="759" t="str">
        <f t="shared" si="117"/>
        <v>Vejez</v>
      </c>
    </row>
    <row r="3744" spans="16:38" ht="15">
      <c r="P3744" s="806" t="s">
        <v>847</v>
      </c>
      <c r="Q3744" s="807">
        <v>73</v>
      </c>
      <c r="R3744" s="807">
        <v>38</v>
      </c>
      <c r="S3744" s="759" t="str">
        <f t="shared" si="116"/>
        <v>Adulto</v>
      </c>
      <c r="U3744" s="886"/>
      <c r="V3744" s="887"/>
      <c r="W3744" s="887"/>
      <c r="AI3744" s="806" t="s">
        <v>850</v>
      </c>
      <c r="AJ3744" s="807">
        <v>2</v>
      </c>
      <c r="AK3744" s="807">
        <v>92</v>
      </c>
      <c r="AL3744" s="759" t="str">
        <f t="shared" si="117"/>
        <v>Vejez</v>
      </c>
    </row>
    <row r="3745" spans="16:38" ht="15">
      <c r="P3745" s="806" t="s">
        <v>847</v>
      </c>
      <c r="Q3745" s="807">
        <v>70</v>
      </c>
      <c r="R3745" s="807">
        <v>39</v>
      </c>
      <c r="S3745" s="759" t="str">
        <f t="shared" si="116"/>
        <v>Adulto</v>
      </c>
      <c r="U3745" s="886"/>
      <c r="V3745" s="887"/>
      <c r="W3745" s="887"/>
      <c r="AI3745" s="806" t="s">
        <v>850</v>
      </c>
      <c r="AJ3745" s="807">
        <v>1</v>
      </c>
      <c r="AK3745" s="807">
        <v>94</v>
      </c>
      <c r="AL3745" s="759" t="str">
        <f t="shared" si="117"/>
        <v>Vejez</v>
      </c>
    </row>
    <row r="3746" spans="16:38" ht="15">
      <c r="P3746" s="806" t="s">
        <v>847</v>
      </c>
      <c r="Q3746" s="807">
        <v>98</v>
      </c>
      <c r="R3746" s="807">
        <v>40</v>
      </c>
      <c r="S3746" s="759" t="str">
        <f t="shared" si="116"/>
        <v>Adulto</v>
      </c>
      <c r="U3746" s="886"/>
      <c r="V3746" s="887"/>
      <c r="W3746" s="887"/>
      <c r="AI3746" s="806" t="s">
        <v>850</v>
      </c>
      <c r="AJ3746" s="807">
        <v>2</v>
      </c>
      <c r="AK3746" s="807">
        <v>96</v>
      </c>
      <c r="AL3746" s="759" t="str">
        <f t="shared" si="117"/>
        <v>Vejez</v>
      </c>
    </row>
    <row r="3747" spans="16:38" ht="15">
      <c r="P3747" s="806" t="s">
        <v>847</v>
      </c>
      <c r="Q3747" s="807">
        <v>81</v>
      </c>
      <c r="R3747" s="807">
        <v>41</v>
      </c>
      <c r="S3747" s="759" t="str">
        <f t="shared" si="116"/>
        <v>Adulto</v>
      </c>
      <c r="U3747" s="886"/>
      <c r="V3747" s="887"/>
      <c r="W3747" s="887"/>
      <c r="AI3747" s="806" t="s">
        <v>850</v>
      </c>
      <c r="AJ3747" s="807">
        <v>2</v>
      </c>
      <c r="AK3747" s="807">
        <v>97</v>
      </c>
      <c r="AL3747" s="759" t="str">
        <f t="shared" si="117"/>
        <v>Vejez</v>
      </c>
    </row>
    <row r="3748" spans="16:38" ht="15">
      <c r="P3748" s="806" t="s">
        <v>847</v>
      </c>
      <c r="Q3748" s="807">
        <v>66</v>
      </c>
      <c r="R3748" s="807">
        <v>42</v>
      </c>
      <c r="S3748" s="759" t="str">
        <f t="shared" si="116"/>
        <v>Adulto</v>
      </c>
      <c r="U3748" s="886"/>
      <c r="V3748" s="887"/>
      <c r="W3748" s="887"/>
      <c r="AI3748" s="806" t="s">
        <v>850</v>
      </c>
      <c r="AJ3748" s="807">
        <v>1</v>
      </c>
      <c r="AK3748" s="807">
        <v>98</v>
      </c>
      <c r="AL3748" s="759" t="str">
        <f t="shared" si="117"/>
        <v>Vejez</v>
      </c>
    </row>
    <row r="3749" spans="16:38" ht="30">
      <c r="P3749" s="806" t="s">
        <v>847</v>
      </c>
      <c r="Q3749" s="807">
        <v>58</v>
      </c>
      <c r="R3749" s="807">
        <v>43</v>
      </c>
      <c r="S3749" s="759" t="str">
        <f t="shared" si="116"/>
        <v>Adulto</v>
      </c>
      <c r="U3749" s="886"/>
      <c r="V3749" s="887"/>
      <c r="W3749" s="887"/>
      <c r="AI3749" s="806" t="s">
        <v>851</v>
      </c>
      <c r="AJ3749" s="807">
        <v>342</v>
      </c>
      <c r="AK3749" s="807">
        <v>0</v>
      </c>
      <c r="AL3749" s="759" t="str">
        <f t="shared" si="117"/>
        <v>Primera Infancia</v>
      </c>
    </row>
    <row r="3750" spans="16:38" ht="30">
      <c r="P3750" s="806" t="s">
        <v>847</v>
      </c>
      <c r="Q3750" s="807">
        <v>85</v>
      </c>
      <c r="R3750" s="807">
        <v>44</v>
      </c>
      <c r="S3750" s="759" t="str">
        <f t="shared" si="116"/>
        <v>Adulto</v>
      </c>
      <c r="U3750" s="886"/>
      <c r="V3750" s="887"/>
      <c r="W3750" s="887"/>
      <c r="AI3750" s="806" t="s">
        <v>851</v>
      </c>
      <c r="AJ3750" s="807">
        <v>350</v>
      </c>
      <c r="AK3750" s="807">
        <v>1</v>
      </c>
      <c r="AL3750" s="759" t="str">
        <f t="shared" si="117"/>
        <v>Primera Infancia</v>
      </c>
    </row>
    <row r="3751" spans="16:38" ht="30">
      <c r="P3751" s="806" t="s">
        <v>847</v>
      </c>
      <c r="Q3751" s="807">
        <v>71</v>
      </c>
      <c r="R3751" s="807">
        <v>45</v>
      </c>
      <c r="S3751" s="759" t="str">
        <f t="shared" si="116"/>
        <v>Adulto</v>
      </c>
      <c r="U3751" s="886"/>
      <c r="V3751" s="887"/>
      <c r="W3751" s="887"/>
      <c r="AI3751" s="806" t="s">
        <v>851</v>
      </c>
      <c r="AJ3751" s="807">
        <v>384</v>
      </c>
      <c r="AK3751" s="807">
        <v>2</v>
      </c>
      <c r="AL3751" s="759" t="str">
        <f t="shared" si="117"/>
        <v>Primera Infancia</v>
      </c>
    </row>
    <row r="3752" spans="16:38" ht="30">
      <c r="P3752" s="806" t="s">
        <v>847</v>
      </c>
      <c r="Q3752" s="807">
        <v>70</v>
      </c>
      <c r="R3752" s="807">
        <v>46</v>
      </c>
      <c r="S3752" s="759" t="str">
        <f t="shared" si="116"/>
        <v>Adulto</v>
      </c>
      <c r="U3752" s="886"/>
      <c r="V3752" s="887"/>
      <c r="W3752" s="887"/>
      <c r="AI3752" s="806" t="s">
        <v>851</v>
      </c>
      <c r="AJ3752" s="807">
        <v>415</v>
      </c>
      <c r="AK3752" s="807">
        <v>3</v>
      </c>
      <c r="AL3752" s="759" t="str">
        <f t="shared" si="117"/>
        <v>Primera Infancia</v>
      </c>
    </row>
    <row r="3753" spans="16:38" ht="30">
      <c r="P3753" s="806" t="s">
        <v>847</v>
      </c>
      <c r="Q3753" s="807">
        <v>68</v>
      </c>
      <c r="R3753" s="807">
        <v>47</v>
      </c>
      <c r="S3753" s="759" t="str">
        <f t="shared" si="116"/>
        <v>Adulto</v>
      </c>
      <c r="U3753" s="886"/>
      <c r="V3753" s="887"/>
      <c r="W3753" s="887"/>
      <c r="AI3753" s="806" t="s">
        <v>851</v>
      </c>
      <c r="AJ3753" s="807">
        <v>493</v>
      </c>
      <c r="AK3753" s="807">
        <v>4</v>
      </c>
      <c r="AL3753" s="759" t="str">
        <f t="shared" si="117"/>
        <v>Primera Infancia</v>
      </c>
    </row>
    <row r="3754" spans="16:38" ht="30">
      <c r="P3754" s="806" t="s">
        <v>847</v>
      </c>
      <c r="Q3754" s="807">
        <v>70</v>
      </c>
      <c r="R3754" s="807">
        <v>48</v>
      </c>
      <c r="S3754" s="759" t="str">
        <f t="shared" si="116"/>
        <v>Adulto</v>
      </c>
      <c r="U3754" s="886"/>
      <c r="V3754" s="887"/>
      <c r="W3754" s="887"/>
      <c r="AI3754" s="806" t="s">
        <v>851</v>
      </c>
      <c r="AJ3754" s="807">
        <v>487</v>
      </c>
      <c r="AK3754" s="807">
        <v>5</v>
      </c>
      <c r="AL3754" s="759" t="str">
        <f t="shared" si="117"/>
        <v>Primera Infancia</v>
      </c>
    </row>
    <row r="3755" spans="16:38" ht="15">
      <c r="P3755" s="806" t="s">
        <v>847</v>
      </c>
      <c r="Q3755" s="807">
        <v>69</v>
      </c>
      <c r="R3755" s="807">
        <v>49</v>
      </c>
      <c r="S3755" s="759" t="str">
        <f t="shared" si="116"/>
        <v>Adulto</v>
      </c>
      <c r="U3755" s="886"/>
      <c r="V3755" s="887"/>
      <c r="W3755" s="887"/>
      <c r="AI3755" s="806" t="s">
        <v>851</v>
      </c>
      <c r="AJ3755" s="807">
        <v>484</v>
      </c>
      <c r="AK3755" s="807">
        <v>6</v>
      </c>
      <c r="AL3755" s="759" t="str">
        <f t="shared" si="117"/>
        <v>Infancia</v>
      </c>
    </row>
    <row r="3756" spans="16:38" ht="15">
      <c r="P3756" s="806" t="s">
        <v>847</v>
      </c>
      <c r="Q3756" s="807">
        <v>75</v>
      </c>
      <c r="R3756" s="807">
        <v>50</v>
      </c>
      <c r="S3756" s="759" t="str">
        <f t="shared" si="116"/>
        <v>Adulto</v>
      </c>
      <c r="U3756" s="886"/>
      <c r="V3756" s="887"/>
      <c r="W3756" s="887"/>
      <c r="AI3756" s="806" t="s">
        <v>851</v>
      </c>
      <c r="AJ3756" s="807">
        <v>482</v>
      </c>
      <c r="AK3756" s="807">
        <v>7</v>
      </c>
      <c r="AL3756" s="759" t="str">
        <f t="shared" si="117"/>
        <v>Infancia</v>
      </c>
    </row>
    <row r="3757" spans="16:38" ht="15">
      <c r="P3757" s="806" t="s">
        <v>847</v>
      </c>
      <c r="Q3757" s="807">
        <v>77</v>
      </c>
      <c r="R3757" s="807">
        <v>51</v>
      </c>
      <c r="S3757" s="759" t="str">
        <f t="shared" si="116"/>
        <v>Adulto</v>
      </c>
      <c r="U3757" s="886"/>
      <c r="V3757" s="887"/>
      <c r="W3757" s="887"/>
      <c r="AI3757" s="806" t="s">
        <v>851</v>
      </c>
      <c r="AJ3757" s="807">
        <v>483</v>
      </c>
      <c r="AK3757" s="807">
        <v>8</v>
      </c>
      <c r="AL3757" s="759" t="str">
        <f t="shared" si="117"/>
        <v>Infancia</v>
      </c>
    </row>
    <row r="3758" spans="16:38" ht="15">
      <c r="P3758" s="806" t="s">
        <v>847</v>
      </c>
      <c r="Q3758" s="807">
        <v>90</v>
      </c>
      <c r="R3758" s="807">
        <v>52</v>
      </c>
      <c r="S3758" s="759" t="str">
        <f t="shared" si="116"/>
        <v>Adulto</v>
      </c>
      <c r="U3758" s="886"/>
      <c r="V3758" s="887"/>
      <c r="W3758" s="887"/>
      <c r="AI3758" s="806" t="s">
        <v>851</v>
      </c>
      <c r="AJ3758" s="807">
        <v>500</v>
      </c>
      <c r="AK3758" s="807">
        <v>9</v>
      </c>
      <c r="AL3758" s="759" t="str">
        <f t="shared" si="117"/>
        <v>Infancia</v>
      </c>
    </row>
    <row r="3759" spans="16:38" ht="15">
      <c r="P3759" s="806" t="s">
        <v>847</v>
      </c>
      <c r="Q3759" s="807">
        <v>73</v>
      </c>
      <c r="R3759" s="807">
        <v>53</v>
      </c>
      <c r="S3759" s="759" t="str">
        <f t="shared" si="116"/>
        <v>Adulto</v>
      </c>
      <c r="U3759" s="898"/>
      <c r="V3759" s="898"/>
      <c r="W3759" s="898"/>
      <c r="AI3759" s="806" t="s">
        <v>851</v>
      </c>
      <c r="AJ3759" s="807">
        <v>490</v>
      </c>
      <c r="AK3759" s="807">
        <v>10</v>
      </c>
      <c r="AL3759" s="759" t="str">
        <f t="shared" si="117"/>
        <v>Infancia</v>
      </c>
    </row>
    <row r="3760" spans="16:38" ht="15">
      <c r="P3760" s="806" t="s">
        <v>847</v>
      </c>
      <c r="Q3760" s="807">
        <v>92</v>
      </c>
      <c r="R3760" s="807">
        <v>54</v>
      </c>
      <c r="S3760" s="759" t="str">
        <f t="shared" si="116"/>
        <v>Adulto</v>
      </c>
      <c r="U3760" s="898"/>
      <c r="V3760" s="898"/>
      <c r="W3760" s="898"/>
      <c r="AI3760" s="806" t="s">
        <v>851</v>
      </c>
      <c r="AJ3760" s="807">
        <v>491</v>
      </c>
      <c r="AK3760" s="807">
        <v>11</v>
      </c>
      <c r="AL3760" s="759" t="str">
        <f t="shared" si="117"/>
        <v>Infancia</v>
      </c>
    </row>
    <row r="3761" spans="16:38" ht="30">
      <c r="P3761" s="806" t="s">
        <v>847</v>
      </c>
      <c r="Q3761" s="807">
        <v>90</v>
      </c>
      <c r="R3761" s="807">
        <v>55</v>
      </c>
      <c r="S3761" s="759" t="str">
        <f t="shared" si="116"/>
        <v>Adulto</v>
      </c>
      <c r="U3761" s="898"/>
      <c r="V3761" s="898"/>
      <c r="W3761" s="898"/>
      <c r="AI3761" s="806" t="s">
        <v>851</v>
      </c>
      <c r="AJ3761" s="807">
        <v>540</v>
      </c>
      <c r="AK3761" s="807">
        <v>12</v>
      </c>
      <c r="AL3761" s="759" t="str">
        <f t="shared" si="117"/>
        <v>Adolescente</v>
      </c>
    </row>
    <row r="3762" spans="16:38" ht="30">
      <c r="P3762" s="806" t="s">
        <v>847</v>
      </c>
      <c r="Q3762" s="807">
        <v>95</v>
      </c>
      <c r="R3762" s="807">
        <v>56</v>
      </c>
      <c r="S3762" s="759" t="str">
        <f t="shared" si="116"/>
        <v>Adulto</v>
      </c>
      <c r="AI3762" s="806" t="s">
        <v>851</v>
      </c>
      <c r="AJ3762" s="807">
        <v>608</v>
      </c>
      <c r="AK3762" s="807">
        <v>13</v>
      </c>
      <c r="AL3762" s="759" t="str">
        <f t="shared" si="117"/>
        <v>Adolescente</v>
      </c>
    </row>
    <row r="3763" spans="16:38" ht="30">
      <c r="P3763" s="806" t="s">
        <v>847</v>
      </c>
      <c r="Q3763" s="807">
        <v>96</v>
      </c>
      <c r="R3763" s="807">
        <v>57</v>
      </c>
      <c r="S3763" s="759" t="str">
        <f t="shared" si="116"/>
        <v>Adulto</v>
      </c>
      <c r="AI3763" s="806" t="s">
        <v>851</v>
      </c>
      <c r="AJ3763" s="807">
        <v>568</v>
      </c>
      <c r="AK3763" s="807">
        <v>14</v>
      </c>
      <c r="AL3763" s="759" t="str">
        <f t="shared" si="117"/>
        <v>Adolescente</v>
      </c>
    </row>
    <row r="3764" spans="16:38" ht="30">
      <c r="P3764" s="806" t="s">
        <v>847</v>
      </c>
      <c r="Q3764" s="807">
        <v>91</v>
      </c>
      <c r="R3764" s="807">
        <v>58</v>
      </c>
      <c r="S3764" s="759" t="str">
        <f t="shared" si="116"/>
        <v>Adulto</v>
      </c>
      <c r="AI3764" s="806" t="s">
        <v>851</v>
      </c>
      <c r="AJ3764" s="807">
        <v>579</v>
      </c>
      <c r="AK3764" s="807">
        <v>15</v>
      </c>
      <c r="AL3764" s="759" t="str">
        <f t="shared" si="117"/>
        <v>Adolescente</v>
      </c>
    </row>
    <row r="3765" spans="16:38" ht="30">
      <c r="P3765" s="806" t="s">
        <v>847</v>
      </c>
      <c r="Q3765" s="807">
        <v>104</v>
      </c>
      <c r="R3765" s="807">
        <v>59</v>
      </c>
      <c r="S3765" s="759" t="str">
        <f t="shared" si="116"/>
        <v>Adulto</v>
      </c>
      <c r="AI3765" s="806" t="s">
        <v>851</v>
      </c>
      <c r="AJ3765" s="807">
        <v>604</v>
      </c>
      <c r="AK3765" s="807">
        <v>16</v>
      </c>
      <c r="AL3765" s="759" t="str">
        <f t="shared" si="117"/>
        <v>Adolescente</v>
      </c>
    </row>
    <row r="3766" spans="16:38" ht="30">
      <c r="P3766" s="806" t="s">
        <v>847</v>
      </c>
      <c r="Q3766" s="807">
        <v>84</v>
      </c>
      <c r="R3766" s="807">
        <v>60</v>
      </c>
      <c r="S3766" s="759" t="str">
        <f t="shared" si="116"/>
        <v>Vejez</v>
      </c>
      <c r="AI3766" s="806" t="s">
        <v>851</v>
      </c>
      <c r="AJ3766" s="807">
        <v>593</v>
      </c>
      <c r="AK3766" s="807">
        <v>17</v>
      </c>
      <c r="AL3766" s="759" t="str">
        <f t="shared" si="117"/>
        <v>Adolescente</v>
      </c>
    </row>
    <row r="3767" spans="16:38" ht="15">
      <c r="P3767" s="806" t="s">
        <v>847</v>
      </c>
      <c r="Q3767" s="807">
        <v>82</v>
      </c>
      <c r="R3767" s="807">
        <v>61</v>
      </c>
      <c r="S3767" s="759" t="str">
        <f t="shared" si="116"/>
        <v>Vejez</v>
      </c>
      <c r="AI3767" s="806" t="s">
        <v>851</v>
      </c>
      <c r="AJ3767" s="807">
        <v>626</v>
      </c>
      <c r="AK3767" s="807">
        <v>18</v>
      </c>
      <c r="AL3767" s="759" t="str">
        <f t="shared" si="117"/>
        <v>Juventud</v>
      </c>
    </row>
    <row r="3768" spans="16:38" ht="15">
      <c r="P3768" s="806" t="s">
        <v>847</v>
      </c>
      <c r="Q3768" s="807">
        <v>81</v>
      </c>
      <c r="R3768" s="807">
        <v>62</v>
      </c>
      <c r="S3768" s="759" t="str">
        <f t="shared" si="116"/>
        <v>Vejez</v>
      </c>
      <c r="AI3768" s="806" t="s">
        <v>851</v>
      </c>
      <c r="AJ3768" s="807">
        <v>685</v>
      </c>
      <c r="AK3768" s="807">
        <v>19</v>
      </c>
      <c r="AL3768" s="759" t="str">
        <f t="shared" si="117"/>
        <v>Juventud</v>
      </c>
    </row>
    <row r="3769" spans="16:38" ht="15">
      <c r="P3769" s="806" t="s">
        <v>847</v>
      </c>
      <c r="Q3769" s="807">
        <v>93</v>
      </c>
      <c r="R3769" s="807">
        <v>63</v>
      </c>
      <c r="S3769" s="759" t="str">
        <f t="shared" si="116"/>
        <v>Vejez</v>
      </c>
      <c r="AI3769" s="806" t="s">
        <v>851</v>
      </c>
      <c r="AJ3769" s="807">
        <v>718</v>
      </c>
      <c r="AK3769" s="807">
        <v>20</v>
      </c>
      <c r="AL3769" s="759" t="str">
        <f t="shared" si="117"/>
        <v>Juventud</v>
      </c>
    </row>
    <row r="3770" spans="16:38" ht="15">
      <c r="P3770" s="806" t="s">
        <v>847</v>
      </c>
      <c r="Q3770" s="807">
        <v>74</v>
      </c>
      <c r="R3770" s="807">
        <v>64</v>
      </c>
      <c r="S3770" s="759" t="str">
        <f t="shared" si="116"/>
        <v>Vejez</v>
      </c>
      <c r="AI3770" s="806" t="s">
        <v>851</v>
      </c>
      <c r="AJ3770" s="807">
        <v>827</v>
      </c>
      <c r="AK3770" s="807">
        <v>21</v>
      </c>
      <c r="AL3770" s="759" t="str">
        <f t="shared" si="117"/>
        <v>Juventud</v>
      </c>
    </row>
    <row r="3771" spans="16:38" ht="15">
      <c r="P3771" s="806" t="s">
        <v>847</v>
      </c>
      <c r="Q3771" s="807">
        <v>71</v>
      </c>
      <c r="R3771" s="807">
        <v>65</v>
      </c>
      <c r="S3771" s="759" t="str">
        <f t="shared" si="116"/>
        <v>Vejez</v>
      </c>
      <c r="AI3771" s="806" t="s">
        <v>851</v>
      </c>
      <c r="AJ3771" s="807">
        <v>924</v>
      </c>
      <c r="AK3771" s="807">
        <v>22</v>
      </c>
      <c r="AL3771" s="759" t="str">
        <f t="shared" si="117"/>
        <v>Juventud</v>
      </c>
    </row>
    <row r="3772" spans="16:38" ht="15">
      <c r="P3772" s="806" t="s">
        <v>847</v>
      </c>
      <c r="Q3772" s="807">
        <v>77</v>
      </c>
      <c r="R3772" s="807">
        <v>66</v>
      </c>
      <c r="S3772" s="759" t="str">
        <f t="shared" si="116"/>
        <v>Vejez</v>
      </c>
      <c r="AI3772" s="806" t="s">
        <v>851</v>
      </c>
      <c r="AJ3772" s="807">
        <v>911</v>
      </c>
      <c r="AK3772" s="807">
        <v>23</v>
      </c>
      <c r="AL3772" s="759" t="str">
        <f t="shared" si="117"/>
        <v>Juventud</v>
      </c>
    </row>
    <row r="3773" spans="16:38" ht="15">
      <c r="P3773" s="806" t="s">
        <v>847</v>
      </c>
      <c r="Q3773" s="807">
        <v>69</v>
      </c>
      <c r="R3773" s="807">
        <v>67</v>
      </c>
      <c r="S3773" s="759" t="str">
        <f t="shared" si="116"/>
        <v>Vejez</v>
      </c>
      <c r="AI3773" s="806" t="s">
        <v>851</v>
      </c>
      <c r="AJ3773" s="807">
        <v>997</v>
      </c>
      <c r="AK3773" s="807">
        <v>24</v>
      </c>
      <c r="AL3773" s="759" t="str">
        <f t="shared" si="117"/>
        <v>Juventud</v>
      </c>
    </row>
    <row r="3774" spans="16:38" ht="15">
      <c r="P3774" s="806" t="s">
        <v>847</v>
      </c>
      <c r="Q3774" s="807">
        <v>63</v>
      </c>
      <c r="R3774" s="807">
        <v>68</v>
      </c>
      <c r="S3774" s="759" t="str">
        <f t="shared" si="116"/>
        <v>Vejez</v>
      </c>
      <c r="AI3774" s="806" t="s">
        <v>851</v>
      </c>
      <c r="AJ3774" s="807">
        <v>1004</v>
      </c>
      <c r="AK3774" s="807">
        <v>25</v>
      </c>
      <c r="AL3774" s="759" t="str">
        <f t="shared" si="117"/>
        <v>Juventud</v>
      </c>
    </row>
    <row r="3775" spans="16:38" ht="15">
      <c r="P3775" s="806" t="s">
        <v>847</v>
      </c>
      <c r="Q3775" s="807">
        <v>58</v>
      </c>
      <c r="R3775" s="807">
        <v>69</v>
      </c>
      <c r="S3775" s="759" t="str">
        <f t="shared" si="116"/>
        <v>Vejez</v>
      </c>
      <c r="AI3775" s="806" t="s">
        <v>851</v>
      </c>
      <c r="AJ3775" s="807">
        <v>1031</v>
      </c>
      <c r="AK3775" s="807">
        <v>26</v>
      </c>
      <c r="AL3775" s="759" t="str">
        <f t="shared" si="117"/>
        <v>Juventud</v>
      </c>
    </row>
    <row r="3776" spans="16:38" ht="15">
      <c r="P3776" s="806" t="s">
        <v>847</v>
      </c>
      <c r="Q3776" s="807">
        <v>50</v>
      </c>
      <c r="R3776" s="807">
        <v>70</v>
      </c>
      <c r="S3776" s="759" t="str">
        <f t="shared" si="116"/>
        <v>Vejez</v>
      </c>
      <c r="AI3776" s="806" t="s">
        <v>851</v>
      </c>
      <c r="AJ3776" s="807">
        <v>991</v>
      </c>
      <c r="AK3776" s="807">
        <v>27</v>
      </c>
      <c r="AL3776" s="759" t="str">
        <f t="shared" si="117"/>
        <v>Juventud</v>
      </c>
    </row>
    <row r="3777" spans="16:38" ht="15">
      <c r="P3777" s="806" t="s">
        <v>847</v>
      </c>
      <c r="Q3777" s="807">
        <v>50</v>
      </c>
      <c r="R3777" s="807">
        <v>71</v>
      </c>
      <c r="S3777" s="759" t="str">
        <f t="shared" si="116"/>
        <v>Vejez</v>
      </c>
      <c r="AI3777" s="806" t="s">
        <v>851</v>
      </c>
      <c r="AJ3777" s="807">
        <v>981</v>
      </c>
      <c r="AK3777" s="807">
        <v>28</v>
      </c>
      <c r="AL3777" s="759" t="str">
        <f t="shared" si="117"/>
        <v>Juventud</v>
      </c>
    </row>
    <row r="3778" spans="16:38" ht="15">
      <c r="P3778" s="806" t="s">
        <v>847</v>
      </c>
      <c r="Q3778" s="807">
        <v>48</v>
      </c>
      <c r="R3778" s="807">
        <v>72</v>
      </c>
      <c r="S3778" s="759" t="str">
        <f t="shared" si="116"/>
        <v>Vejez</v>
      </c>
      <c r="AI3778" s="806" t="s">
        <v>851</v>
      </c>
      <c r="AJ3778" s="807">
        <v>1012</v>
      </c>
      <c r="AK3778" s="807">
        <v>29</v>
      </c>
      <c r="AL3778" s="759" t="str">
        <f t="shared" si="117"/>
        <v>Adulto</v>
      </c>
    </row>
    <row r="3779" spans="16:38" ht="15">
      <c r="P3779" s="806" t="s">
        <v>847</v>
      </c>
      <c r="Q3779" s="807">
        <v>54</v>
      </c>
      <c r="R3779" s="807">
        <v>73</v>
      </c>
      <c r="S3779" s="759" t="str">
        <f t="shared" ref="S3779:S3842" si="118">IF(P3779=0,"",IF(AND(R3779&gt;=0,R3779&lt;=5),"Primera Infancia",IF(AND(R3779&gt;=6,R3779&lt;=11),"Infancia",IF(AND(R3779&gt;=12,R3779&lt;=17),"Adolescente",IF(AND(R3779&gt;=18,R3779&lt;=28),"Juventud",IF(AND(R3779&gt;=29,R3779&lt;=59),"Adulto","Vejez"))))))</f>
        <v>Vejez</v>
      </c>
      <c r="AI3779" s="806" t="s">
        <v>851</v>
      </c>
      <c r="AJ3779" s="807">
        <v>973</v>
      </c>
      <c r="AK3779" s="807">
        <v>30</v>
      </c>
      <c r="AL3779" s="759" t="str">
        <f t="shared" ref="AL3779:AL3842" si="119">IF(AI3779=0,"",IF(AND(AK3779&gt;=0,AK3779&lt;=5),"Primera Infancia",IF(AND(AK3779&gt;=6,AK3779&lt;=11),"Infancia",IF(AND(AK3779&gt;=12,AK3779&lt;=17),"Adolescente",IF(AND(AK3779&gt;=18,AK3779&lt;=28),"Juventud",IF(AND(AK3779&gt;=29,AK3779&lt;=59),"Adulto","Vejez"))))))</f>
        <v>Adulto</v>
      </c>
    </row>
    <row r="3780" spans="16:38" ht="15">
      <c r="P3780" s="806" t="s">
        <v>847</v>
      </c>
      <c r="Q3780" s="807">
        <v>49</v>
      </c>
      <c r="R3780" s="807">
        <v>74</v>
      </c>
      <c r="S3780" s="759" t="str">
        <f t="shared" si="118"/>
        <v>Vejez</v>
      </c>
      <c r="AI3780" s="806" t="s">
        <v>851</v>
      </c>
      <c r="AJ3780" s="807">
        <v>928</v>
      </c>
      <c r="AK3780" s="807">
        <v>31</v>
      </c>
      <c r="AL3780" s="759" t="str">
        <f t="shared" si="119"/>
        <v>Adulto</v>
      </c>
    </row>
    <row r="3781" spans="16:38" ht="15">
      <c r="P3781" s="806" t="s">
        <v>847</v>
      </c>
      <c r="Q3781" s="807">
        <v>45</v>
      </c>
      <c r="R3781" s="807">
        <v>75</v>
      </c>
      <c r="S3781" s="759" t="str">
        <f t="shared" si="118"/>
        <v>Vejez</v>
      </c>
      <c r="AI3781" s="806" t="s">
        <v>851</v>
      </c>
      <c r="AJ3781" s="807">
        <v>900</v>
      </c>
      <c r="AK3781" s="807">
        <v>32</v>
      </c>
      <c r="AL3781" s="759" t="str">
        <f t="shared" si="119"/>
        <v>Adulto</v>
      </c>
    </row>
    <row r="3782" spans="16:38" ht="15">
      <c r="P3782" s="806" t="s">
        <v>847</v>
      </c>
      <c r="Q3782" s="807">
        <v>40</v>
      </c>
      <c r="R3782" s="807">
        <v>76</v>
      </c>
      <c r="S3782" s="759" t="str">
        <f t="shared" si="118"/>
        <v>Vejez</v>
      </c>
      <c r="AI3782" s="806" t="s">
        <v>851</v>
      </c>
      <c r="AJ3782" s="807">
        <v>867</v>
      </c>
      <c r="AK3782" s="807">
        <v>33</v>
      </c>
      <c r="AL3782" s="759" t="str">
        <f t="shared" si="119"/>
        <v>Adulto</v>
      </c>
    </row>
    <row r="3783" spans="16:38" ht="15">
      <c r="P3783" s="806" t="s">
        <v>847</v>
      </c>
      <c r="Q3783" s="807">
        <v>37</v>
      </c>
      <c r="R3783" s="807">
        <v>77</v>
      </c>
      <c r="S3783" s="759" t="str">
        <f t="shared" si="118"/>
        <v>Vejez</v>
      </c>
      <c r="AI3783" s="806" t="s">
        <v>851</v>
      </c>
      <c r="AJ3783" s="807">
        <v>848</v>
      </c>
      <c r="AK3783" s="807">
        <v>34</v>
      </c>
      <c r="AL3783" s="759" t="str">
        <f t="shared" si="119"/>
        <v>Adulto</v>
      </c>
    </row>
    <row r="3784" spans="16:38" ht="15">
      <c r="P3784" s="806" t="s">
        <v>847</v>
      </c>
      <c r="Q3784" s="807">
        <v>34</v>
      </c>
      <c r="R3784" s="807">
        <v>78</v>
      </c>
      <c r="S3784" s="759" t="str">
        <f t="shared" si="118"/>
        <v>Vejez</v>
      </c>
      <c r="AI3784" s="806" t="s">
        <v>851</v>
      </c>
      <c r="AJ3784" s="807">
        <v>905</v>
      </c>
      <c r="AK3784" s="807">
        <v>35</v>
      </c>
      <c r="AL3784" s="759" t="str">
        <f t="shared" si="119"/>
        <v>Adulto</v>
      </c>
    </row>
    <row r="3785" spans="16:38" ht="15">
      <c r="P3785" s="806" t="s">
        <v>847</v>
      </c>
      <c r="Q3785" s="807">
        <v>41</v>
      </c>
      <c r="R3785" s="807">
        <v>79</v>
      </c>
      <c r="S3785" s="759" t="str">
        <f t="shared" si="118"/>
        <v>Vejez</v>
      </c>
      <c r="AI3785" s="806" t="s">
        <v>851</v>
      </c>
      <c r="AJ3785" s="807">
        <v>847</v>
      </c>
      <c r="AK3785" s="807">
        <v>36</v>
      </c>
      <c r="AL3785" s="759" t="str">
        <f t="shared" si="119"/>
        <v>Adulto</v>
      </c>
    </row>
    <row r="3786" spans="16:38" ht="15">
      <c r="P3786" s="806" t="s">
        <v>847</v>
      </c>
      <c r="Q3786" s="807">
        <v>35</v>
      </c>
      <c r="R3786" s="807">
        <v>80</v>
      </c>
      <c r="S3786" s="759" t="str">
        <f t="shared" si="118"/>
        <v>Vejez</v>
      </c>
      <c r="AI3786" s="806" t="s">
        <v>851</v>
      </c>
      <c r="AJ3786" s="807">
        <v>792</v>
      </c>
      <c r="AK3786" s="807">
        <v>37</v>
      </c>
      <c r="AL3786" s="759" t="str">
        <f t="shared" si="119"/>
        <v>Adulto</v>
      </c>
    </row>
    <row r="3787" spans="16:38" ht="15">
      <c r="P3787" s="806" t="s">
        <v>847</v>
      </c>
      <c r="Q3787" s="807">
        <v>36</v>
      </c>
      <c r="R3787" s="807">
        <v>81</v>
      </c>
      <c r="S3787" s="759" t="str">
        <f t="shared" si="118"/>
        <v>Vejez</v>
      </c>
      <c r="AI3787" s="806" t="s">
        <v>851</v>
      </c>
      <c r="AJ3787" s="807">
        <v>759</v>
      </c>
      <c r="AK3787" s="807">
        <v>38</v>
      </c>
      <c r="AL3787" s="759" t="str">
        <f t="shared" si="119"/>
        <v>Adulto</v>
      </c>
    </row>
    <row r="3788" spans="16:38" ht="15">
      <c r="P3788" s="806" t="s">
        <v>847</v>
      </c>
      <c r="Q3788" s="807">
        <v>27</v>
      </c>
      <c r="R3788" s="807">
        <v>82</v>
      </c>
      <c r="S3788" s="759" t="str">
        <f t="shared" si="118"/>
        <v>Vejez</v>
      </c>
      <c r="AI3788" s="806" t="s">
        <v>851</v>
      </c>
      <c r="AJ3788" s="807">
        <v>805</v>
      </c>
      <c r="AK3788" s="807">
        <v>39</v>
      </c>
      <c r="AL3788" s="759" t="str">
        <f t="shared" si="119"/>
        <v>Adulto</v>
      </c>
    </row>
    <row r="3789" spans="16:38" ht="15">
      <c r="P3789" s="806" t="s">
        <v>847</v>
      </c>
      <c r="Q3789" s="807">
        <v>25</v>
      </c>
      <c r="R3789" s="807">
        <v>83</v>
      </c>
      <c r="S3789" s="759" t="str">
        <f t="shared" si="118"/>
        <v>Vejez</v>
      </c>
      <c r="AI3789" s="806" t="s">
        <v>851</v>
      </c>
      <c r="AJ3789" s="807">
        <v>798</v>
      </c>
      <c r="AK3789" s="807">
        <v>40</v>
      </c>
      <c r="AL3789" s="759" t="str">
        <f t="shared" si="119"/>
        <v>Adulto</v>
      </c>
    </row>
    <row r="3790" spans="16:38" ht="15">
      <c r="P3790" s="806" t="s">
        <v>847</v>
      </c>
      <c r="Q3790" s="807">
        <v>21</v>
      </c>
      <c r="R3790" s="807">
        <v>84</v>
      </c>
      <c r="S3790" s="759" t="str">
        <f t="shared" si="118"/>
        <v>Vejez</v>
      </c>
      <c r="AI3790" s="806" t="s">
        <v>851</v>
      </c>
      <c r="AJ3790" s="807">
        <v>751</v>
      </c>
      <c r="AK3790" s="807">
        <v>41</v>
      </c>
      <c r="AL3790" s="759" t="str">
        <f t="shared" si="119"/>
        <v>Adulto</v>
      </c>
    </row>
    <row r="3791" spans="16:38" ht="15">
      <c r="P3791" s="806" t="s">
        <v>847</v>
      </c>
      <c r="Q3791" s="807">
        <v>15</v>
      </c>
      <c r="R3791" s="807">
        <v>85</v>
      </c>
      <c r="S3791" s="759" t="str">
        <f t="shared" si="118"/>
        <v>Vejez</v>
      </c>
      <c r="AI3791" s="806" t="s">
        <v>851</v>
      </c>
      <c r="AJ3791" s="807">
        <v>735</v>
      </c>
      <c r="AK3791" s="807">
        <v>42</v>
      </c>
      <c r="AL3791" s="759" t="str">
        <f t="shared" si="119"/>
        <v>Adulto</v>
      </c>
    </row>
    <row r="3792" spans="16:38" ht="15">
      <c r="P3792" s="806" t="s">
        <v>847</v>
      </c>
      <c r="Q3792" s="807">
        <v>14</v>
      </c>
      <c r="R3792" s="807">
        <v>86</v>
      </c>
      <c r="S3792" s="759" t="str">
        <f t="shared" si="118"/>
        <v>Vejez</v>
      </c>
      <c r="AI3792" s="806" t="s">
        <v>851</v>
      </c>
      <c r="AJ3792" s="807">
        <v>725</v>
      </c>
      <c r="AK3792" s="807">
        <v>43</v>
      </c>
      <c r="AL3792" s="759" t="str">
        <f t="shared" si="119"/>
        <v>Adulto</v>
      </c>
    </row>
    <row r="3793" spans="16:38" ht="15">
      <c r="P3793" s="806" t="s">
        <v>847</v>
      </c>
      <c r="Q3793" s="807">
        <v>17</v>
      </c>
      <c r="R3793" s="807">
        <v>87</v>
      </c>
      <c r="S3793" s="759" t="str">
        <f t="shared" si="118"/>
        <v>Vejez</v>
      </c>
      <c r="AI3793" s="806" t="s">
        <v>851</v>
      </c>
      <c r="AJ3793" s="807">
        <v>634</v>
      </c>
      <c r="AK3793" s="807">
        <v>44</v>
      </c>
      <c r="AL3793" s="759" t="str">
        <f t="shared" si="119"/>
        <v>Adulto</v>
      </c>
    </row>
    <row r="3794" spans="16:38" ht="15">
      <c r="P3794" s="806" t="s">
        <v>847</v>
      </c>
      <c r="Q3794" s="807">
        <v>16</v>
      </c>
      <c r="R3794" s="807">
        <v>88</v>
      </c>
      <c r="S3794" s="759" t="str">
        <f t="shared" si="118"/>
        <v>Vejez</v>
      </c>
      <c r="AI3794" s="806" t="s">
        <v>851</v>
      </c>
      <c r="AJ3794" s="807">
        <v>618</v>
      </c>
      <c r="AK3794" s="807">
        <v>45</v>
      </c>
      <c r="AL3794" s="759" t="str">
        <f t="shared" si="119"/>
        <v>Adulto</v>
      </c>
    </row>
    <row r="3795" spans="16:38" ht="15">
      <c r="P3795" s="806" t="s">
        <v>847</v>
      </c>
      <c r="Q3795" s="807">
        <v>8</v>
      </c>
      <c r="R3795" s="807">
        <v>89</v>
      </c>
      <c r="S3795" s="759" t="str">
        <f t="shared" si="118"/>
        <v>Vejez</v>
      </c>
      <c r="AI3795" s="806" t="s">
        <v>851</v>
      </c>
      <c r="AJ3795" s="807">
        <v>649</v>
      </c>
      <c r="AK3795" s="807">
        <v>46</v>
      </c>
      <c r="AL3795" s="759" t="str">
        <f t="shared" si="119"/>
        <v>Adulto</v>
      </c>
    </row>
    <row r="3796" spans="16:38" ht="15">
      <c r="P3796" s="806" t="s">
        <v>847</v>
      </c>
      <c r="Q3796" s="807">
        <v>4</v>
      </c>
      <c r="R3796" s="807">
        <v>90</v>
      </c>
      <c r="S3796" s="759" t="str">
        <f t="shared" si="118"/>
        <v>Vejez</v>
      </c>
      <c r="AI3796" s="806" t="s">
        <v>851</v>
      </c>
      <c r="AJ3796" s="807">
        <v>592</v>
      </c>
      <c r="AK3796" s="807">
        <v>47</v>
      </c>
      <c r="AL3796" s="759" t="str">
        <f t="shared" si="119"/>
        <v>Adulto</v>
      </c>
    </row>
    <row r="3797" spans="16:38" ht="15">
      <c r="P3797" s="806" t="s">
        <v>847</v>
      </c>
      <c r="Q3797" s="807">
        <v>2</v>
      </c>
      <c r="R3797" s="807">
        <v>91</v>
      </c>
      <c r="S3797" s="759" t="str">
        <f t="shared" si="118"/>
        <v>Vejez</v>
      </c>
      <c r="AI3797" s="806" t="s">
        <v>851</v>
      </c>
      <c r="AJ3797" s="807">
        <v>615</v>
      </c>
      <c r="AK3797" s="807">
        <v>48</v>
      </c>
      <c r="AL3797" s="759" t="str">
        <f t="shared" si="119"/>
        <v>Adulto</v>
      </c>
    </row>
    <row r="3798" spans="16:38" ht="15">
      <c r="P3798" s="806" t="s">
        <v>847</v>
      </c>
      <c r="Q3798" s="807">
        <v>4</v>
      </c>
      <c r="R3798" s="807">
        <v>92</v>
      </c>
      <c r="S3798" s="759" t="str">
        <f t="shared" si="118"/>
        <v>Vejez</v>
      </c>
      <c r="AI3798" s="806" t="s">
        <v>851</v>
      </c>
      <c r="AJ3798" s="807">
        <v>681</v>
      </c>
      <c r="AK3798" s="807">
        <v>49</v>
      </c>
      <c r="AL3798" s="759" t="str">
        <f t="shared" si="119"/>
        <v>Adulto</v>
      </c>
    </row>
    <row r="3799" spans="16:38" ht="15">
      <c r="P3799" s="806" t="s">
        <v>847</v>
      </c>
      <c r="Q3799" s="807">
        <v>5</v>
      </c>
      <c r="R3799" s="807">
        <v>93</v>
      </c>
      <c r="S3799" s="759" t="str">
        <f t="shared" si="118"/>
        <v>Vejez</v>
      </c>
      <c r="AI3799" s="806" t="s">
        <v>851</v>
      </c>
      <c r="AJ3799" s="807">
        <v>683</v>
      </c>
      <c r="AK3799" s="807">
        <v>50</v>
      </c>
      <c r="AL3799" s="759" t="str">
        <f t="shared" si="119"/>
        <v>Adulto</v>
      </c>
    </row>
    <row r="3800" spans="16:38" ht="15">
      <c r="P3800" s="806" t="s">
        <v>847</v>
      </c>
      <c r="Q3800" s="807">
        <v>3</v>
      </c>
      <c r="R3800" s="807">
        <v>94</v>
      </c>
      <c r="S3800" s="759" t="str">
        <f t="shared" si="118"/>
        <v>Vejez</v>
      </c>
      <c r="AI3800" s="806" t="s">
        <v>851</v>
      </c>
      <c r="AJ3800" s="807">
        <v>711</v>
      </c>
      <c r="AK3800" s="807">
        <v>51</v>
      </c>
      <c r="AL3800" s="759" t="str">
        <f t="shared" si="119"/>
        <v>Adulto</v>
      </c>
    </row>
    <row r="3801" spans="16:38" ht="15">
      <c r="P3801" s="806" t="s">
        <v>847</v>
      </c>
      <c r="Q3801" s="807">
        <v>4</v>
      </c>
      <c r="R3801" s="807">
        <v>96</v>
      </c>
      <c r="S3801" s="759" t="str">
        <f t="shared" si="118"/>
        <v>Vejez</v>
      </c>
      <c r="AI3801" s="806" t="s">
        <v>851</v>
      </c>
      <c r="AJ3801" s="807">
        <v>711</v>
      </c>
      <c r="AK3801" s="807">
        <v>52</v>
      </c>
      <c r="AL3801" s="759" t="str">
        <f t="shared" si="119"/>
        <v>Adulto</v>
      </c>
    </row>
    <row r="3802" spans="16:38" ht="15">
      <c r="P3802" s="806" t="s">
        <v>847</v>
      </c>
      <c r="Q3802" s="807">
        <v>1</v>
      </c>
      <c r="R3802" s="807">
        <v>97</v>
      </c>
      <c r="S3802" s="759" t="str">
        <f t="shared" si="118"/>
        <v>Vejez</v>
      </c>
      <c r="AI3802" s="806" t="s">
        <v>851</v>
      </c>
      <c r="AJ3802" s="807">
        <v>660</v>
      </c>
      <c r="AK3802" s="807">
        <v>53</v>
      </c>
      <c r="AL3802" s="759" t="str">
        <f t="shared" si="119"/>
        <v>Adulto</v>
      </c>
    </row>
    <row r="3803" spans="16:38" ht="15">
      <c r="P3803" s="806" t="s">
        <v>847</v>
      </c>
      <c r="Q3803" s="807">
        <v>1</v>
      </c>
      <c r="R3803" s="807">
        <v>98</v>
      </c>
      <c r="S3803" s="759" t="str">
        <f t="shared" si="118"/>
        <v>Vejez</v>
      </c>
      <c r="AI3803" s="806" t="s">
        <v>851</v>
      </c>
      <c r="AJ3803" s="807">
        <v>728</v>
      </c>
      <c r="AK3803" s="807">
        <v>54</v>
      </c>
      <c r="AL3803" s="759" t="str">
        <f t="shared" si="119"/>
        <v>Adulto</v>
      </c>
    </row>
    <row r="3804" spans="16:38" ht="15">
      <c r="P3804" s="806" t="s">
        <v>847</v>
      </c>
      <c r="Q3804" s="807">
        <v>1</v>
      </c>
      <c r="R3804" s="807">
        <v>100</v>
      </c>
      <c r="S3804" s="759" t="str">
        <f t="shared" si="118"/>
        <v>Vejez</v>
      </c>
      <c r="AI3804" s="806" t="s">
        <v>851</v>
      </c>
      <c r="AJ3804" s="807">
        <v>714</v>
      </c>
      <c r="AK3804" s="807">
        <v>55</v>
      </c>
      <c r="AL3804" s="759" t="str">
        <f t="shared" si="119"/>
        <v>Adulto</v>
      </c>
    </row>
    <row r="3805" spans="16:38" ht="30">
      <c r="P3805" s="806" t="s">
        <v>848</v>
      </c>
      <c r="Q3805" s="807">
        <v>138</v>
      </c>
      <c r="R3805" s="807">
        <v>0</v>
      </c>
      <c r="S3805" s="759" t="str">
        <f t="shared" si="118"/>
        <v>Primera Infancia</v>
      </c>
      <c r="AI3805" s="806" t="s">
        <v>851</v>
      </c>
      <c r="AJ3805" s="807">
        <v>793</v>
      </c>
      <c r="AK3805" s="807">
        <v>56</v>
      </c>
      <c r="AL3805" s="759" t="str">
        <f t="shared" si="119"/>
        <v>Adulto</v>
      </c>
    </row>
    <row r="3806" spans="16:38" ht="30">
      <c r="P3806" s="806" t="s">
        <v>848</v>
      </c>
      <c r="Q3806" s="807">
        <v>146</v>
      </c>
      <c r="R3806" s="807">
        <v>1</v>
      </c>
      <c r="S3806" s="759" t="str">
        <f t="shared" si="118"/>
        <v>Primera Infancia</v>
      </c>
      <c r="AI3806" s="806" t="s">
        <v>851</v>
      </c>
      <c r="AJ3806" s="807">
        <v>740</v>
      </c>
      <c r="AK3806" s="807">
        <v>57</v>
      </c>
      <c r="AL3806" s="759" t="str">
        <f t="shared" si="119"/>
        <v>Adulto</v>
      </c>
    </row>
    <row r="3807" spans="16:38" ht="30">
      <c r="P3807" s="806" t="s">
        <v>848</v>
      </c>
      <c r="Q3807" s="807">
        <v>123</v>
      </c>
      <c r="R3807" s="807">
        <v>2</v>
      </c>
      <c r="S3807" s="759" t="str">
        <f t="shared" si="118"/>
        <v>Primera Infancia</v>
      </c>
      <c r="AI3807" s="806" t="s">
        <v>851</v>
      </c>
      <c r="AJ3807" s="807">
        <v>707</v>
      </c>
      <c r="AK3807" s="807">
        <v>58</v>
      </c>
      <c r="AL3807" s="759" t="str">
        <f t="shared" si="119"/>
        <v>Adulto</v>
      </c>
    </row>
    <row r="3808" spans="16:38" ht="30">
      <c r="P3808" s="806" t="s">
        <v>848</v>
      </c>
      <c r="Q3808" s="807">
        <v>134</v>
      </c>
      <c r="R3808" s="807">
        <v>3</v>
      </c>
      <c r="S3808" s="759" t="str">
        <f t="shared" si="118"/>
        <v>Primera Infancia</v>
      </c>
      <c r="AI3808" s="806" t="s">
        <v>851</v>
      </c>
      <c r="AJ3808" s="807">
        <v>709</v>
      </c>
      <c r="AK3808" s="807">
        <v>59</v>
      </c>
      <c r="AL3808" s="759" t="str">
        <f t="shared" si="119"/>
        <v>Adulto</v>
      </c>
    </row>
    <row r="3809" spans="16:38" ht="30">
      <c r="P3809" s="806" t="s">
        <v>848</v>
      </c>
      <c r="Q3809" s="807">
        <v>146</v>
      </c>
      <c r="R3809" s="807">
        <v>4</v>
      </c>
      <c r="S3809" s="759" t="str">
        <f t="shared" si="118"/>
        <v>Primera Infancia</v>
      </c>
      <c r="AI3809" s="806" t="s">
        <v>851</v>
      </c>
      <c r="AJ3809" s="807">
        <v>628</v>
      </c>
      <c r="AK3809" s="807">
        <v>60</v>
      </c>
      <c r="AL3809" s="759" t="str">
        <f t="shared" si="119"/>
        <v>Vejez</v>
      </c>
    </row>
    <row r="3810" spans="16:38" ht="30">
      <c r="P3810" s="806" t="s">
        <v>848</v>
      </c>
      <c r="Q3810" s="807">
        <v>142</v>
      </c>
      <c r="R3810" s="807">
        <v>5</v>
      </c>
      <c r="S3810" s="759" t="str">
        <f t="shared" si="118"/>
        <v>Primera Infancia</v>
      </c>
      <c r="AI3810" s="806" t="s">
        <v>851</v>
      </c>
      <c r="AJ3810" s="807">
        <v>577</v>
      </c>
      <c r="AK3810" s="807">
        <v>61</v>
      </c>
      <c r="AL3810" s="759" t="str">
        <f t="shared" si="119"/>
        <v>Vejez</v>
      </c>
    </row>
    <row r="3811" spans="16:38" ht="15">
      <c r="P3811" s="806" t="s">
        <v>848</v>
      </c>
      <c r="Q3811" s="807">
        <v>154</v>
      </c>
      <c r="R3811" s="807">
        <v>6</v>
      </c>
      <c r="S3811" s="759" t="str">
        <f t="shared" si="118"/>
        <v>Infancia</v>
      </c>
      <c r="AI3811" s="806" t="s">
        <v>851</v>
      </c>
      <c r="AJ3811" s="807">
        <v>574</v>
      </c>
      <c r="AK3811" s="807">
        <v>62</v>
      </c>
      <c r="AL3811" s="759" t="str">
        <f t="shared" si="119"/>
        <v>Vejez</v>
      </c>
    </row>
    <row r="3812" spans="16:38" ht="15">
      <c r="P3812" s="806" t="s">
        <v>848</v>
      </c>
      <c r="Q3812" s="807">
        <v>147</v>
      </c>
      <c r="R3812" s="807">
        <v>7</v>
      </c>
      <c r="S3812" s="759" t="str">
        <f t="shared" si="118"/>
        <v>Infancia</v>
      </c>
      <c r="AI3812" s="806" t="s">
        <v>851</v>
      </c>
      <c r="AJ3812" s="807">
        <v>511</v>
      </c>
      <c r="AK3812" s="807">
        <v>63</v>
      </c>
      <c r="AL3812" s="759" t="str">
        <f t="shared" si="119"/>
        <v>Vejez</v>
      </c>
    </row>
    <row r="3813" spans="16:38" ht="15">
      <c r="P3813" s="806" t="s">
        <v>848</v>
      </c>
      <c r="Q3813" s="807">
        <v>137</v>
      </c>
      <c r="R3813" s="807">
        <v>8</v>
      </c>
      <c r="S3813" s="759" t="str">
        <f t="shared" si="118"/>
        <v>Infancia</v>
      </c>
      <c r="AI3813" s="806" t="s">
        <v>851</v>
      </c>
      <c r="AJ3813" s="807">
        <v>529</v>
      </c>
      <c r="AK3813" s="807">
        <v>64</v>
      </c>
      <c r="AL3813" s="759" t="str">
        <f t="shared" si="119"/>
        <v>Vejez</v>
      </c>
    </row>
    <row r="3814" spans="16:38" ht="15">
      <c r="P3814" s="806" t="s">
        <v>848</v>
      </c>
      <c r="Q3814" s="807">
        <v>163</v>
      </c>
      <c r="R3814" s="807">
        <v>9</v>
      </c>
      <c r="S3814" s="759" t="str">
        <f t="shared" si="118"/>
        <v>Infancia</v>
      </c>
      <c r="AI3814" s="806" t="s">
        <v>851</v>
      </c>
      <c r="AJ3814" s="807">
        <v>473</v>
      </c>
      <c r="AK3814" s="807">
        <v>65</v>
      </c>
      <c r="AL3814" s="759" t="str">
        <f t="shared" si="119"/>
        <v>Vejez</v>
      </c>
    </row>
    <row r="3815" spans="16:38" ht="15">
      <c r="P3815" s="806" t="s">
        <v>848</v>
      </c>
      <c r="Q3815" s="807">
        <v>165</v>
      </c>
      <c r="R3815" s="807">
        <v>10</v>
      </c>
      <c r="S3815" s="759" t="str">
        <f t="shared" si="118"/>
        <v>Infancia</v>
      </c>
      <c r="AI3815" s="806" t="s">
        <v>851</v>
      </c>
      <c r="AJ3815" s="807">
        <v>445</v>
      </c>
      <c r="AK3815" s="807">
        <v>66</v>
      </c>
      <c r="AL3815" s="759" t="str">
        <f t="shared" si="119"/>
        <v>Vejez</v>
      </c>
    </row>
    <row r="3816" spans="16:38" ht="15">
      <c r="P3816" s="806" t="s">
        <v>848</v>
      </c>
      <c r="Q3816" s="807">
        <v>168</v>
      </c>
      <c r="R3816" s="807">
        <v>11</v>
      </c>
      <c r="S3816" s="759" t="str">
        <f t="shared" si="118"/>
        <v>Infancia</v>
      </c>
      <c r="AI3816" s="806" t="s">
        <v>851</v>
      </c>
      <c r="AJ3816" s="807">
        <v>419</v>
      </c>
      <c r="AK3816" s="807">
        <v>67</v>
      </c>
      <c r="AL3816" s="759" t="str">
        <f t="shared" si="119"/>
        <v>Vejez</v>
      </c>
    </row>
    <row r="3817" spans="16:38" ht="30">
      <c r="P3817" s="806" t="s">
        <v>848</v>
      </c>
      <c r="Q3817" s="807">
        <v>178</v>
      </c>
      <c r="R3817" s="807">
        <v>12</v>
      </c>
      <c r="S3817" s="759" t="str">
        <f t="shared" si="118"/>
        <v>Adolescente</v>
      </c>
      <c r="AI3817" s="806" t="s">
        <v>851</v>
      </c>
      <c r="AJ3817" s="807">
        <v>399</v>
      </c>
      <c r="AK3817" s="807">
        <v>68</v>
      </c>
      <c r="AL3817" s="759" t="str">
        <f t="shared" si="119"/>
        <v>Vejez</v>
      </c>
    </row>
    <row r="3818" spans="16:38" ht="30">
      <c r="P3818" s="806" t="s">
        <v>848</v>
      </c>
      <c r="Q3818" s="807">
        <v>205</v>
      </c>
      <c r="R3818" s="807">
        <v>13</v>
      </c>
      <c r="S3818" s="759" t="str">
        <f t="shared" si="118"/>
        <v>Adolescente</v>
      </c>
      <c r="AI3818" s="806" t="s">
        <v>851</v>
      </c>
      <c r="AJ3818" s="807">
        <v>344</v>
      </c>
      <c r="AK3818" s="807">
        <v>69</v>
      </c>
      <c r="AL3818" s="759" t="str">
        <f t="shared" si="119"/>
        <v>Vejez</v>
      </c>
    </row>
    <row r="3819" spans="16:38" ht="30">
      <c r="P3819" s="806" t="s">
        <v>848</v>
      </c>
      <c r="Q3819" s="807">
        <v>181</v>
      </c>
      <c r="R3819" s="807">
        <v>14</v>
      </c>
      <c r="S3819" s="759" t="str">
        <f t="shared" si="118"/>
        <v>Adolescente</v>
      </c>
      <c r="AI3819" s="806" t="s">
        <v>851</v>
      </c>
      <c r="AJ3819" s="807">
        <v>306</v>
      </c>
      <c r="AK3819" s="807">
        <v>70</v>
      </c>
      <c r="AL3819" s="759" t="str">
        <f t="shared" si="119"/>
        <v>Vejez</v>
      </c>
    </row>
    <row r="3820" spans="16:38" ht="30">
      <c r="P3820" s="806" t="s">
        <v>848</v>
      </c>
      <c r="Q3820" s="807">
        <v>192</v>
      </c>
      <c r="R3820" s="807">
        <v>15</v>
      </c>
      <c r="S3820" s="759" t="str">
        <f t="shared" si="118"/>
        <v>Adolescente</v>
      </c>
      <c r="AI3820" s="806" t="s">
        <v>851</v>
      </c>
      <c r="AJ3820" s="807">
        <v>332</v>
      </c>
      <c r="AK3820" s="807">
        <v>71</v>
      </c>
      <c r="AL3820" s="759" t="str">
        <f t="shared" si="119"/>
        <v>Vejez</v>
      </c>
    </row>
    <row r="3821" spans="16:38" ht="30">
      <c r="P3821" s="806" t="s">
        <v>848</v>
      </c>
      <c r="Q3821" s="807">
        <v>205</v>
      </c>
      <c r="R3821" s="807">
        <v>16</v>
      </c>
      <c r="S3821" s="759" t="str">
        <f t="shared" si="118"/>
        <v>Adolescente</v>
      </c>
      <c r="AI3821" s="806" t="s">
        <v>851</v>
      </c>
      <c r="AJ3821" s="807">
        <v>309</v>
      </c>
      <c r="AK3821" s="807">
        <v>72</v>
      </c>
      <c r="AL3821" s="759" t="str">
        <f t="shared" si="119"/>
        <v>Vejez</v>
      </c>
    </row>
    <row r="3822" spans="16:38" ht="30">
      <c r="P3822" s="806" t="s">
        <v>848</v>
      </c>
      <c r="Q3822" s="807">
        <v>194</v>
      </c>
      <c r="R3822" s="807">
        <v>17</v>
      </c>
      <c r="S3822" s="759" t="str">
        <f t="shared" si="118"/>
        <v>Adolescente</v>
      </c>
      <c r="AI3822" s="806" t="s">
        <v>851</v>
      </c>
      <c r="AJ3822" s="807">
        <v>276</v>
      </c>
      <c r="AK3822" s="807">
        <v>73</v>
      </c>
      <c r="AL3822" s="759" t="str">
        <f t="shared" si="119"/>
        <v>Vejez</v>
      </c>
    </row>
    <row r="3823" spans="16:38" ht="15">
      <c r="P3823" s="806" t="s">
        <v>848</v>
      </c>
      <c r="Q3823" s="807">
        <v>197</v>
      </c>
      <c r="R3823" s="807">
        <v>18</v>
      </c>
      <c r="S3823" s="759" t="str">
        <f t="shared" si="118"/>
        <v>Juventud</v>
      </c>
      <c r="AI3823" s="806" t="s">
        <v>851</v>
      </c>
      <c r="AJ3823" s="807">
        <v>266</v>
      </c>
      <c r="AK3823" s="807">
        <v>74</v>
      </c>
      <c r="AL3823" s="759" t="str">
        <f t="shared" si="119"/>
        <v>Vejez</v>
      </c>
    </row>
    <row r="3824" spans="16:38" ht="15">
      <c r="P3824" s="806" t="s">
        <v>848</v>
      </c>
      <c r="Q3824" s="807">
        <v>196</v>
      </c>
      <c r="R3824" s="807">
        <v>19</v>
      </c>
      <c r="S3824" s="759" t="str">
        <f t="shared" si="118"/>
        <v>Juventud</v>
      </c>
      <c r="AI3824" s="806" t="s">
        <v>851</v>
      </c>
      <c r="AJ3824" s="807">
        <v>224</v>
      </c>
      <c r="AK3824" s="807">
        <v>75</v>
      </c>
      <c r="AL3824" s="759" t="str">
        <f t="shared" si="119"/>
        <v>Vejez</v>
      </c>
    </row>
    <row r="3825" spans="16:38" ht="15">
      <c r="P3825" s="806" t="s">
        <v>848</v>
      </c>
      <c r="Q3825" s="807">
        <v>172</v>
      </c>
      <c r="R3825" s="807">
        <v>20</v>
      </c>
      <c r="S3825" s="759" t="str">
        <f t="shared" si="118"/>
        <v>Juventud</v>
      </c>
      <c r="AI3825" s="806" t="s">
        <v>851</v>
      </c>
      <c r="AJ3825" s="807">
        <v>228</v>
      </c>
      <c r="AK3825" s="807">
        <v>76</v>
      </c>
      <c r="AL3825" s="759" t="str">
        <f t="shared" si="119"/>
        <v>Vejez</v>
      </c>
    </row>
    <row r="3826" spans="16:38" ht="15">
      <c r="P3826" s="806" t="s">
        <v>848</v>
      </c>
      <c r="Q3826" s="807">
        <v>186</v>
      </c>
      <c r="R3826" s="807">
        <v>21</v>
      </c>
      <c r="S3826" s="759" t="str">
        <f t="shared" si="118"/>
        <v>Juventud</v>
      </c>
      <c r="AI3826" s="806" t="s">
        <v>851</v>
      </c>
      <c r="AJ3826" s="807">
        <v>195</v>
      </c>
      <c r="AK3826" s="807">
        <v>77</v>
      </c>
      <c r="AL3826" s="759" t="str">
        <f t="shared" si="119"/>
        <v>Vejez</v>
      </c>
    </row>
    <row r="3827" spans="16:38" ht="15">
      <c r="P3827" s="806" t="s">
        <v>848</v>
      </c>
      <c r="Q3827" s="807">
        <v>183</v>
      </c>
      <c r="R3827" s="807">
        <v>22</v>
      </c>
      <c r="S3827" s="759" t="str">
        <f t="shared" si="118"/>
        <v>Juventud</v>
      </c>
      <c r="AI3827" s="806" t="s">
        <v>851</v>
      </c>
      <c r="AJ3827" s="807">
        <v>169</v>
      </c>
      <c r="AK3827" s="807">
        <v>78</v>
      </c>
      <c r="AL3827" s="759" t="str">
        <f t="shared" si="119"/>
        <v>Vejez</v>
      </c>
    </row>
    <row r="3828" spans="16:38" ht="15">
      <c r="P3828" s="806" t="s">
        <v>848</v>
      </c>
      <c r="Q3828" s="807">
        <v>143</v>
      </c>
      <c r="R3828" s="807">
        <v>23</v>
      </c>
      <c r="S3828" s="759" t="str">
        <f t="shared" si="118"/>
        <v>Juventud</v>
      </c>
      <c r="AI3828" s="806" t="s">
        <v>851</v>
      </c>
      <c r="AJ3828" s="807">
        <v>158</v>
      </c>
      <c r="AK3828" s="807">
        <v>79</v>
      </c>
      <c r="AL3828" s="759" t="str">
        <f t="shared" si="119"/>
        <v>Vejez</v>
      </c>
    </row>
    <row r="3829" spans="16:38" ht="15">
      <c r="P3829" s="806" t="s">
        <v>848</v>
      </c>
      <c r="Q3829" s="807">
        <v>159</v>
      </c>
      <c r="R3829" s="807">
        <v>24</v>
      </c>
      <c r="S3829" s="759" t="str">
        <f t="shared" si="118"/>
        <v>Juventud</v>
      </c>
      <c r="AI3829" s="806" t="s">
        <v>851</v>
      </c>
      <c r="AJ3829" s="807">
        <v>137</v>
      </c>
      <c r="AK3829" s="807">
        <v>80</v>
      </c>
      <c r="AL3829" s="759" t="str">
        <f t="shared" si="119"/>
        <v>Vejez</v>
      </c>
    </row>
    <row r="3830" spans="16:38" ht="15">
      <c r="P3830" s="806" t="s">
        <v>848</v>
      </c>
      <c r="Q3830" s="807">
        <v>175</v>
      </c>
      <c r="R3830" s="807">
        <v>25</v>
      </c>
      <c r="S3830" s="759" t="str">
        <f t="shared" si="118"/>
        <v>Juventud</v>
      </c>
      <c r="AI3830" s="806" t="s">
        <v>851</v>
      </c>
      <c r="AJ3830" s="807">
        <v>134</v>
      </c>
      <c r="AK3830" s="807">
        <v>81</v>
      </c>
      <c r="AL3830" s="759" t="str">
        <f t="shared" si="119"/>
        <v>Vejez</v>
      </c>
    </row>
    <row r="3831" spans="16:38" ht="15">
      <c r="P3831" s="806" t="s">
        <v>848</v>
      </c>
      <c r="Q3831" s="807">
        <v>164</v>
      </c>
      <c r="R3831" s="807">
        <v>26</v>
      </c>
      <c r="S3831" s="759" t="str">
        <f t="shared" si="118"/>
        <v>Juventud</v>
      </c>
      <c r="AI3831" s="806" t="s">
        <v>851</v>
      </c>
      <c r="AJ3831" s="807">
        <v>133</v>
      </c>
      <c r="AK3831" s="807">
        <v>82</v>
      </c>
      <c r="AL3831" s="759" t="str">
        <f t="shared" si="119"/>
        <v>Vejez</v>
      </c>
    </row>
    <row r="3832" spans="16:38" ht="15">
      <c r="P3832" s="806" t="s">
        <v>848</v>
      </c>
      <c r="Q3832" s="807">
        <v>146</v>
      </c>
      <c r="R3832" s="807">
        <v>27</v>
      </c>
      <c r="S3832" s="759" t="str">
        <f t="shared" si="118"/>
        <v>Juventud</v>
      </c>
      <c r="AI3832" s="806" t="s">
        <v>851</v>
      </c>
      <c r="AJ3832" s="807">
        <v>109</v>
      </c>
      <c r="AK3832" s="807">
        <v>83</v>
      </c>
      <c r="AL3832" s="759" t="str">
        <f t="shared" si="119"/>
        <v>Vejez</v>
      </c>
    </row>
    <row r="3833" spans="16:38" ht="15">
      <c r="P3833" s="806" t="s">
        <v>848</v>
      </c>
      <c r="Q3833" s="807">
        <v>160</v>
      </c>
      <c r="R3833" s="807">
        <v>28</v>
      </c>
      <c r="S3833" s="759" t="str">
        <f t="shared" si="118"/>
        <v>Juventud</v>
      </c>
      <c r="AI3833" s="806" t="s">
        <v>851</v>
      </c>
      <c r="AJ3833" s="807">
        <v>98</v>
      </c>
      <c r="AK3833" s="807">
        <v>84</v>
      </c>
      <c r="AL3833" s="759" t="str">
        <f t="shared" si="119"/>
        <v>Vejez</v>
      </c>
    </row>
    <row r="3834" spans="16:38" ht="15">
      <c r="P3834" s="806" t="s">
        <v>848</v>
      </c>
      <c r="Q3834" s="807">
        <v>137</v>
      </c>
      <c r="R3834" s="807">
        <v>29</v>
      </c>
      <c r="S3834" s="759" t="str">
        <f t="shared" si="118"/>
        <v>Adulto</v>
      </c>
      <c r="AI3834" s="806" t="s">
        <v>851</v>
      </c>
      <c r="AJ3834" s="807">
        <v>82</v>
      </c>
      <c r="AK3834" s="807">
        <v>85</v>
      </c>
      <c r="AL3834" s="759" t="str">
        <f t="shared" si="119"/>
        <v>Vejez</v>
      </c>
    </row>
    <row r="3835" spans="16:38" ht="15">
      <c r="P3835" s="806" t="s">
        <v>848</v>
      </c>
      <c r="Q3835" s="807">
        <v>122</v>
      </c>
      <c r="R3835" s="807">
        <v>30</v>
      </c>
      <c r="S3835" s="759" t="str">
        <f t="shared" si="118"/>
        <v>Adulto</v>
      </c>
      <c r="AI3835" s="806" t="s">
        <v>851</v>
      </c>
      <c r="AJ3835" s="807">
        <v>80</v>
      </c>
      <c r="AK3835" s="807">
        <v>86</v>
      </c>
      <c r="AL3835" s="759" t="str">
        <f t="shared" si="119"/>
        <v>Vejez</v>
      </c>
    </row>
    <row r="3836" spans="16:38" ht="15">
      <c r="P3836" s="806" t="s">
        <v>848</v>
      </c>
      <c r="Q3836" s="807">
        <v>132</v>
      </c>
      <c r="R3836" s="807">
        <v>31</v>
      </c>
      <c r="S3836" s="759" t="str">
        <f t="shared" si="118"/>
        <v>Adulto</v>
      </c>
      <c r="AI3836" s="806" t="s">
        <v>851</v>
      </c>
      <c r="AJ3836" s="807">
        <v>87</v>
      </c>
      <c r="AK3836" s="807">
        <v>87</v>
      </c>
      <c r="AL3836" s="759" t="str">
        <f t="shared" si="119"/>
        <v>Vejez</v>
      </c>
    </row>
    <row r="3837" spans="16:38" ht="15">
      <c r="P3837" s="806" t="s">
        <v>848</v>
      </c>
      <c r="Q3837" s="807">
        <v>127</v>
      </c>
      <c r="R3837" s="807">
        <v>32</v>
      </c>
      <c r="S3837" s="759" t="str">
        <f t="shared" si="118"/>
        <v>Adulto</v>
      </c>
      <c r="AI3837" s="806" t="s">
        <v>851</v>
      </c>
      <c r="AJ3837" s="807">
        <v>66</v>
      </c>
      <c r="AK3837" s="807">
        <v>88</v>
      </c>
      <c r="AL3837" s="759" t="str">
        <f t="shared" si="119"/>
        <v>Vejez</v>
      </c>
    </row>
    <row r="3838" spans="16:38" ht="15">
      <c r="P3838" s="806" t="s">
        <v>848</v>
      </c>
      <c r="Q3838" s="807">
        <v>144</v>
      </c>
      <c r="R3838" s="807">
        <v>33</v>
      </c>
      <c r="S3838" s="759" t="str">
        <f t="shared" si="118"/>
        <v>Adulto</v>
      </c>
      <c r="AI3838" s="806" t="s">
        <v>851</v>
      </c>
      <c r="AJ3838" s="807">
        <v>53</v>
      </c>
      <c r="AK3838" s="807">
        <v>89</v>
      </c>
      <c r="AL3838" s="759" t="str">
        <f t="shared" si="119"/>
        <v>Vejez</v>
      </c>
    </row>
    <row r="3839" spans="16:38" ht="15">
      <c r="P3839" s="806" t="s">
        <v>848</v>
      </c>
      <c r="Q3839" s="807">
        <v>123</v>
      </c>
      <c r="R3839" s="807">
        <v>34</v>
      </c>
      <c r="S3839" s="759" t="str">
        <f t="shared" si="118"/>
        <v>Adulto</v>
      </c>
      <c r="AI3839" s="806" t="s">
        <v>851</v>
      </c>
      <c r="AJ3839" s="807">
        <v>43</v>
      </c>
      <c r="AK3839" s="807">
        <v>90</v>
      </c>
      <c r="AL3839" s="759" t="str">
        <f t="shared" si="119"/>
        <v>Vejez</v>
      </c>
    </row>
    <row r="3840" spans="16:38" ht="15">
      <c r="P3840" s="806" t="s">
        <v>848</v>
      </c>
      <c r="Q3840" s="807">
        <v>122</v>
      </c>
      <c r="R3840" s="807">
        <v>35</v>
      </c>
      <c r="S3840" s="759" t="str">
        <f t="shared" si="118"/>
        <v>Adulto</v>
      </c>
      <c r="AI3840" s="806" t="s">
        <v>851</v>
      </c>
      <c r="AJ3840" s="807">
        <v>42</v>
      </c>
      <c r="AK3840" s="807">
        <v>91</v>
      </c>
      <c r="AL3840" s="759" t="str">
        <f t="shared" si="119"/>
        <v>Vejez</v>
      </c>
    </row>
    <row r="3841" spans="16:38" ht="15">
      <c r="P3841" s="806" t="s">
        <v>848</v>
      </c>
      <c r="Q3841" s="807">
        <v>107</v>
      </c>
      <c r="R3841" s="807">
        <v>36</v>
      </c>
      <c r="S3841" s="759" t="str">
        <f t="shared" si="118"/>
        <v>Adulto</v>
      </c>
      <c r="AI3841" s="806" t="s">
        <v>851</v>
      </c>
      <c r="AJ3841" s="807">
        <v>34</v>
      </c>
      <c r="AK3841" s="807">
        <v>92</v>
      </c>
      <c r="AL3841" s="759" t="str">
        <f t="shared" si="119"/>
        <v>Vejez</v>
      </c>
    </row>
    <row r="3842" spans="16:38" ht="15">
      <c r="P3842" s="806" t="s">
        <v>848</v>
      </c>
      <c r="Q3842" s="807">
        <v>127</v>
      </c>
      <c r="R3842" s="807">
        <v>37</v>
      </c>
      <c r="S3842" s="759" t="str">
        <f t="shared" si="118"/>
        <v>Adulto</v>
      </c>
      <c r="AI3842" s="806" t="s">
        <v>851</v>
      </c>
      <c r="AJ3842" s="807">
        <v>17</v>
      </c>
      <c r="AK3842" s="807">
        <v>93</v>
      </c>
      <c r="AL3842" s="759" t="str">
        <f t="shared" si="119"/>
        <v>Vejez</v>
      </c>
    </row>
    <row r="3843" spans="16:38" ht="15">
      <c r="P3843" s="806" t="s">
        <v>848</v>
      </c>
      <c r="Q3843" s="807">
        <v>135</v>
      </c>
      <c r="R3843" s="807">
        <v>38</v>
      </c>
      <c r="S3843" s="759" t="str">
        <f t="shared" ref="S3843:S3906" si="120">IF(P3843=0,"",IF(AND(R3843&gt;=0,R3843&lt;=5),"Primera Infancia",IF(AND(R3843&gt;=6,R3843&lt;=11),"Infancia",IF(AND(R3843&gt;=12,R3843&lt;=17),"Adolescente",IF(AND(R3843&gt;=18,R3843&lt;=28),"Juventud",IF(AND(R3843&gt;=29,R3843&lt;=59),"Adulto","Vejez"))))))</f>
        <v>Adulto</v>
      </c>
      <c r="AI3843" s="806" t="s">
        <v>851</v>
      </c>
      <c r="AJ3843" s="807">
        <v>21</v>
      </c>
      <c r="AK3843" s="807">
        <v>94</v>
      </c>
      <c r="AL3843" s="759" t="str">
        <f t="shared" ref="AL3843:AL3906" si="121">IF(AI3843=0,"",IF(AND(AK3843&gt;=0,AK3843&lt;=5),"Primera Infancia",IF(AND(AK3843&gt;=6,AK3843&lt;=11),"Infancia",IF(AND(AK3843&gt;=12,AK3843&lt;=17),"Adolescente",IF(AND(AK3843&gt;=18,AK3843&lt;=28),"Juventud",IF(AND(AK3843&gt;=29,AK3843&lt;=59),"Adulto","Vejez"))))))</f>
        <v>Vejez</v>
      </c>
    </row>
    <row r="3844" spans="16:38" ht="15">
      <c r="P3844" s="806" t="s">
        <v>848</v>
      </c>
      <c r="Q3844" s="807">
        <v>121</v>
      </c>
      <c r="R3844" s="807">
        <v>39</v>
      </c>
      <c r="S3844" s="759" t="str">
        <f t="shared" si="120"/>
        <v>Adulto</v>
      </c>
      <c r="AI3844" s="806" t="s">
        <v>851</v>
      </c>
      <c r="AJ3844" s="807">
        <v>15</v>
      </c>
      <c r="AK3844" s="807">
        <v>95</v>
      </c>
      <c r="AL3844" s="759" t="str">
        <f t="shared" si="121"/>
        <v>Vejez</v>
      </c>
    </row>
    <row r="3845" spans="16:38" ht="15">
      <c r="P3845" s="806" t="s">
        <v>848</v>
      </c>
      <c r="Q3845" s="807">
        <v>163</v>
      </c>
      <c r="R3845" s="807">
        <v>40</v>
      </c>
      <c r="S3845" s="759" t="str">
        <f t="shared" si="120"/>
        <v>Adulto</v>
      </c>
      <c r="AI3845" s="806" t="s">
        <v>851</v>
      </c>
      <c r="AJ3845" s="807">
        <v>5</v>
      </c>
      <c r="AK3845" s="807">
        <v>96</v>
      </c>
      <c r="AL3845" s="759" t="str">
        <f t="shared" si="121"/>
        <v>Vejez</v>
      </c>
    </row>
    <row r="3846" spans="16:38" ht="15">
      <c r="P3846" s="806" t="s">
        <v>848</v>
      </c>
      <c r="Q3846" s="807">
        <v>138</v>
      </c>
      <c r="R3846" s="807">
        <v>41</v>
      </c>
      <c r="S3846" s="759" t="str">
        <f t="shared" si="120"/>
        <v>Adulto</v>
      </c>
      <c r="AI3846" s="806" t="s">
        <v>851</v>
      </c>
      <c r="AJ3846" s="807">
        <v>10</v>
      </c>
      <c r="AK3846" s="807">
        <v>97</v>
      </c>
      <c r="AL3846" s="759" t="str">
        <f t="shared" si="121"/>
        <v>Vejez</v>
      </c>
    </row>
    <row r="3847" spans="16:38" ht="15">
      <c r="P3847" s="806" t="s">
        <v>848</v>
      </c>
      <c r="Q3847" s="807">
        <v>141</v>
      </c>
      <c r="R3847" s="807">
        <v>42</v>
      </c>
      <c r="S3847" s="759" t="str">
        <f t="shared" si="120"/>
        <v>Adulto</v>
      </c>
      <c r="AI3847" s="806" t="s">
        <v>851</v>
      </c>
      <c r="AJ3847" s="807">
        <v>3</v>
      </c>
      <c r="AK3847" s="807">
        <v>98</v>
      </c>
      <c r="AL3847" s="759" t="str">
        <f t="shared" si="121"/>
        <v>Vejez</v>
      </c>
    </row>
    <row r="3848" spans="16:38" ht="15">
      <c r="P3848" s="806" t="s">
        <v>848</v>
      </c>
      <c r="Q3848" s="807">
        <v>150</v>
      </c>
      <c r="R3848" s="807">
        <v>43</v>
      </c>
      <c r="S3848" s="759" t="str">
        <f t="shared" si="120"/>
        <v>Adulto</v>
      </c>
      <c r="AI3848" s="806" t="s">
        <v>851</v>
      </c>
      <c r="AJ3848" s="807">
        <v>4</v>
      </c>
      <c r="AK3848" s="807">
        <v>99</v>
      </c>
      <c r="AL3848" s="759" t="str">
        <f t="shared" si="121"/>
        <v>Vejez</v>
      </c>
    </row>
    <row r="3849" spans="16:38" ht="15">
      <c r="P3849" s="806" t="s">
        <v>848</v>
      </c>
      <c r="Q3849" s="807">
        <v>129</v>
      </c>
      <c r="R3849" s="807">
        <v>44</v>
      </c>
      <c r="S3849" s="759" t="str">
        <f t="shared" si="120"/>
        <v>Adulto</v>
      </c>
      <c r="AI3849" s="806" t="s">
        <v>851</v>
      </c>
      <c r="AJ3849" s="807">
        <v>1</v>
      </c>
      <c r="AK3849" s="807">
        <v>100</v>
      </c>
      <c r="AL3849" s="759" t="str">
        <f t="shared" si="121"/>
        <v>Vejez</v>
      </c>
    </row>
    <row r="3850" spans="16:38" ht="15">
      <c r="P3850" s="806" t="s">
        <v>848</v>
      </c>
      <c r="Q3850" s="807">
        <v>116</v>
      </c>
      <c r="R3850" s="807">
        <v>45</v>
      </c>
      <c r="S3850" s="759" t="str">
        <f t="shared" si="120"/>
        <v>Adulto</v>
      </c>
      <c r="AI3850" s="806" t="s">
        <v>851</v>
      </c>
      <c r="AJ3850" s="807">
        <v>2</v>
      </c>
      <c r="AK3850" s="807">
        <v>105</v>
      </c>
      <c r="AL3850" s="759" t="str">
        <f t="shared" si="121"/>
        <v>Vejez</v>
      </c>
    </row>
    <row r="3851" spans="16:38" ht="30">
      <c r="P3851" s="806" t="s">
        <v>848</v>
      </c>
      <c r="Q3851" s="807">
        <v>107</v>
      </c>
      <c r="R3851" s="807">
        <v>46</v>
      </c>
      <c r="S3851" s="759" t="str">
        <f t="shared" si="120"/>
        <v>Adulto</v>
      </c>
      <c r="AI3851" s="806" t="s">
        <v>852</v>
      </c>
      <c r="AJ3851" s="807">
        <v>20</v>
      </c>
      <c r="AK3851" s="807">
        <v>0</v>
      </c>
      <c r="AL3851" s="759" t="str">
        <f t="shared" si="121"/>
        <v>Primera Infancia</v>
      </c>
    </row>
    <row r="3852" spans="16:38" ht="30">
      <c r="P3852" s="806" t="s">
        <v>848</v>
      </c>
      <c r="Q3852" s="807">
        <v>86</v>
      </c>
      <c r="R3852" s="807">
        <v>47</v>
      </c>
      <c r="S3852" s="759" t="str">
        <f t="shared" si="120"/>
        <v>Adulto</v>
      </c>
      <c r="AI3852" s="806" t="s">
        <v>852</v>
      </c>
      <c r="AJ3852" s="807">
        <v>26</v>
      </c>
      <c r="AK3852" s="807">
        <v>1</v>
      </c>
      <c r="AL3852" s="759" t="str">
        <f t="shared" si="121"/>
        <v>Primera Infancia</v>
      </c>
    </row>
    <row r="3853" spans="16:38" ht="30">
      <c r="P3853" s="806" t="s">
        <v>848</v>
      </c>
      <c r="Q3853" s="807">
        <v>136</v>
      </c>
      <c r="R3853" s="807">
        <v>48</v>
      </c>
      <c r="S3853" s="759" t="str">
        <f t="shared" si="120"/>
        <v>Adulto</v>
      </c>
      <c r="AI3853" s="806" t="s">
        <v>852</v>
      </c>
      <c r="AJ3853" s="807">
        <v>26</v>
      </c>
      <c r="AK3853" s="807">
        <v>2</v>
      </c>
      <c r="AL3853" s="759" t="str">
        <f t="shared" si="121"/>
        <v>Primera Infancia</v>
      </c>
    </row>
    <row r="3854" spans="16:38" ht="30">
      <c r="P3854" s="806" t="s">
        <v>848</v>
      </c>
      <c r="Q3854" s="807">
        <v>136</v>
      </c>
      <c r="R3854" s="807">
        <v>49</v>
      </c>
      <c r="S3854" s="759" t="str">
        <f t="shared" si="120"/>
        <v>Adulto</v>
      </c>
      <c r="AI3854" s="806" t="s">
        <v>852</v>
      </c>
      <c r="AJ3854" s="807">
        <v>22</v>
      </c>
      <c r="AK3854" s="807">
        <v>3</v>
      </c>
      <c r="AL3854" s="759" t="str">
        <f t="shared" si="121"/>
        <v>Primera Infancia</v>
      </c>
    </row>
    <row r="3855" spans="16:38" ht="30">
      <c r="P3855" s="806" t="s">
        <v>848</v>
      </c>
      <c r="Q3855" s="807">
        <v>138</v>
      </c>
      <c r="R3855" s="807">
        <v>50</v>
      </c>
      <c r="S3855" s="759" t="str">
        <f t="shared" si="120"/>
        <v>Adulto</v>
      </c>
      <c r="AI3855" s="806" t="s">
        <v>852</v>
      </c>
      <c r="AJ3855" s="807">
        <v>28</v>
      </c>
      <c r="AK3855" s="807">
        <v>4</v>
      </c>
      <c r="AL3855" s="759" t="str">
        <f t="shared" si="121"/>
        <v>Primera Infancia</v>
      </c>
    </row>
    <row r="3856" spans="16:38" ht="30">
      <c r="P3856" s="806" t="s">
        <v>848</v>
      </c>
      <c r="Q3856" s="807">
        <v>138</v>
      </c>
      <c r="R3856" s="807">
        <v>51</v>
      </c>
      <c r="S3856" s="759" t="str">
        <f t="shared" si="120"/>
        <v>Adulto</v>
      </c>
      <c r="AI3856" s="806" t="s">
        <v>852</v>
      </c>
      <c r="AJ3856" s="807">
        <v>18</v>
      </c>
      <c r="AK3856" s="807">
        <v>5</v>
      </c>
      <c r="AL3856" s="759" t="str">
        <f t="shared" si="121"/>
        <v>Primera Infancia</v>
      </c>
    </row>
    <row r="3857" spans="16:38" ht="15">
      <c r="P3857" s="806" t="s">
        <v>848</v>
      </c>
      <c r="Q3857" s="807">
        <v>127</v>
      </c>
      <c r="R3857" s="807">
        <v>52</v>
      </c>
      <c r="S3857" s="759" t="str">
        <f t="shared" si="120"/>
        <v>Adulto</v>
      </c>
      <c r="AI3857" s="806" t="s">
        <v>852</v>
      </c>
      <c r="AJ3857" s="807">
        <v>28</v>
      </c>
      <c r="AK3857" s="807">
        <v>6</v>
      </c>
      <c r="AL3857" s="759" t="str">
        <f t="shared" si="121"/>
        <v>Infancia</v>
      </c>
    </row>
    <row r="3858" spans="16:38" ht="15">
      <c r="P3858" s="806" t="s">
        <v>848</v>
      </c>
      <c r="Q3858" s="807">
        <v>141</v>
      </c>
      <c r="R3858" s="807">
        <v>53</v>
      </c>
      <c r="S3858" s="759" t="str">
        <f t="shared" si="120"/>
        <v>Adulto</v>
      </c>
      <c r="AI3858" s="806" t="s">
        <v>852</v>
      </c>
      <c r="AJ3858" s="807">
        <v>27</v>
      </c>
      <c r="AK3858" s="807">
        <v>7</v>
      </c>
      <c r="AL3858" s="759" t="str">
        <f t="shared" si="121"/>
        <v>Infancia</v>
      </c>
    </row>
    <row r="3859" spans="16:38" ht="15">
      <c r="P3859" s="806" t="s">
        <v>848</v>
      </c>
      <c r="Q3859" s="807">
        <v>117</v>
      </c>
      <c r="R3859" s="807">
        <v>54</v>
      </c>
      <c r="S3859" s="759" t="str">
        <f t="shared" si="120"/>
        <v>Adulto</v>
      </c>
      <c r="AI3859" s="806" t="s">
        <v>852</v>
      </c>
      <c r="AJ3859" s="807">
        <v>34</v>
      </c>
      <c r="AK3859" s="807">
        <v>8</v>
      </c>
      <c r="AL3859" s="759" t="str">
        <f t="shared" si="121"/>
        <v>Infancia</v>
      </c>
    </row>
    <row r="3860" spans="16:38" ht="15">
      <c r="P3860" s="806" t="s">
        <v>848</v>
      </c>
      <c r="Q3860" s="807">
        <v>129</v>
      </c>
      <c r="R3860" s="807">
        <v>55</v>
      </c>
      <c r="S3860" s="759" t="str">
        <f t="shared" si="120"/>
        <v>Adulto</v>
      </c>
      <c r="AI3860" s="806" t="s">
        <v>852</v>
      </c>
      <c r="AJ3860" s="807">
        <v>24</v>
      </c>
      <c r="AK3860" s="807">
        <v>9</v>
      </c>
      <c r="AL3860" s="759" t="str">
        <f t="shared" si="121"/>
        <v>Infancia</v>
      </c>
    </row>
    <row r="3861" spans="16:38" ht="15">
      <c r="P3861" s="806" t="s">
        <v>848</v>
      </c>
      <c r="Q3861" s="807">
        <v>140</v>
      </c>
      <c r="R3861" s="807">
        <v>56</v>
      </c>
      <c r="S3861" s="759" t="str">
        <f t="shared" si="120"/>
        <v>Adulto</v>
      </c>
      <c r="AI3861" s="806" t="s">
        <v>852</v>
      </c>
      <c r="AJ3861" s="807">
        <v>19</v>
      </c>
      <c r="AK3861" s="807">
        <v>10</v>
      </c>
      <c r="AL3861" s="759" t="str">
        <f t="shared" si="121"/>
        <v>Infancia</v>
      </c>
    </row>
    <row r="3862" spans="16:38" ht="15">
      <c r="P3862" s="806" t="s">
        <v>848</v>
      </c>
      <c r="Q3862" s="807">
        <v>145</v>
      </c>
      <c r="R3862" s="807">
        <v>57</v>
      </c>
      <c r="S3862" s="759" t="str">
        <f t="shared" si="120"/>
        <v>Adulto</v>
      </c>
      <c r="AI3862" s="806" t="s">
        <v>852</v>
      </c>
      <c r="AJ3862" s="807">
        <v>23</v>
      </c>
      <c r="AK3862" s="807">
        <v>11</v>
      </c>
      <c r="AL3862" s="759" t="str">
        <f t="shared" si="121"/>
        <v>Infancia</v>
      </c>
    </row>
    <row r="3863" spans="16:38" ht="30">
      <c r="P3863" s="806" t="s">
        <v>848</v>
      </c>
      <c r="Q3863" s="807">
        <v>163</v>
      </c>
      <c r="R3863" s="807">
        <v>58</v>
      </c>
      <c r="S3863" s="759" t="str">
        <f t="shared" si="120"/>
        <v>Adulto</v>
      </c>
      <c r="AI3863" s="806" t="s">
        <v>852</v>
      </c>
      <c r="AJ3863" s="807">
        <v>30</v>
      </c>
      <c r="AK3863" s="807">
        <v>12</v>
      </c>
      <c r="AL3863" s="759" t="str">
        <f t="shared" si="121"/>
        <v>Adolescente</v>
      </c>
    </row>
    <row r="3864" spans="16:38" ht="30">
      <c r="P3864" s="806" t="s">
        <v>848</v>
      </c>
      <c r="Q3864" s="807">
        <v>149</v>
      </c>
      <c r="R3864" s="807">
        <v>59</v>
      </c>
      <c r="S3864" s="759" t="str">
        <f t="shared" si="120"/>
        <v>Adulto</v>
      </c>
      <c r="AI3864" s="806" t="s">
        <v>852</v>
      </c>
      <c r="AJ3864" s="807">
        <v>39</v>
      </c>
      <c r="AK3864" s="807">
        <v>13</v>
      </c>
      <c r="AL3864" s="759" t="str">
        <f t="shared" si="121"/>
        <v>Adolescente</v>
      </c>
    </row>
    <row r="3865" spans="16:38" ht="30">
      <c r="P3865" s="806" t="s">
        <v>848</v>
      </c>
      <c r="Q3865" s="807">
        <v>152</v>
      </c>
      <c r="R3865" s="807">
        <v>60</v>
      </c>
      <c r="S3865" s="759" t="str">
        <f t="shared" si="120"/>
        <v>Vejez</v>
      </c>
      <c r="AI3865" s="806" t="s">
        <v>852</v>
      </c>
      <c r="AJ3865" s="807">
        <v>23</v>
      </c>
      <c r="AK3865" s="807">
        <v>14</v>
      </c>
      <c r="AL3865" s="759" t="str">
        <f t="shared" si="121"/>
        <v>Adolescente</v>
      </c>
    </row>
    <row r="3866" spans="16:38" ht="30">
      <c r="P3866" s="806" t="s">
        <v>848</v>
      </c>
      <c r="Q3866" s="807">
        <v>120</v>
      </c>
      <c r="R3866" s="807">
        <v>61</v>
      </c>
      <c r="S3866" s="759" t="str">
        <f t="shared" si="120"/>
        <v>Vejez</v>
      </c>
      <c r="AI3866" s="806" t="s">
        <v>852</v>
      </c>
      <c r="AJ3866" s="807">
        <v>32</v>
      </c>
      <c r="AK3866" s="807">
        <v>15</v>
      </c>
      <c r="AL3866" s="759" t="str">
        <f t="shared" si="121"/>
        <v>Adolescente</v>
      </c>
    </row>
    <row r="3867" spans="16:38" ht="30">
      <c r="P3867" s="806" t="s">
        <v>848</v>
      </c>
      <c r="Q3867" s="807">
        <v>130</v>
      </c>
      <c r="R3867" s="807">
        <v>62</v>
      </c>
      <c r="S3867" s="759" t="str">
        <f t="shared" si="120"/>
        <v>Vejez</v>
      </c>
      <c r="AI3867" s="806" t="s">
        <v>852</v>
      </c>
      <c r="AJ3867" s="807">
        <v>37</v>
      </c>
      <c r="AK3867" s="807">
        <v>16</v>
      </c>
      <c r="AL3867" s="759" t="str">
        <f t="shared" si="121"/>
        <v>Adolescente</v>
      </c>
    </row>
    <row r="3868" spans="16:38" ht="30">
      <c r="P3868" s="806" t="s">
        <v>848</v>
      </c>
      <c r="Q3868" s="807">
        <v>135</v>
      </c>
      <c r="R3868" s="807">
        <v>63</v>
      </c>
      <c r="S3868" s="759" t="str">
        <f t="shared" si="120"/>
        <v>Vejez</v>
      </c>
      <c r="AI3868" s="806" t="s">
        <v>852</v>
      </c>
      <c r="AJ3868" s="807">
        <v>24</v>
      </c>
      <c r="AK3868" s="807">
        <v>17</v>
      </c>
      <c r="AL3868" s="759" t="str">
        <f t="shared" si="121"/>
        <v>Adolescente</v>
      </c>
    </row>
    <row r="3869" spans="16:38" ht="15">
      <c r="P3869" s="806" t="s">
        <v>848</v>
      </c>
      <c r="Q3869" s="807">
        <v>107</v>
      </c>
      <c r="R3869" s="807">
        <v>64</v>
      </c>
      <c r="S3869" s="759" t="str">
        <f t="shared" si="120"/>
        <v>Vejez</v>
      </c>
      <c r="AI3869" s="806" t="s">
        <v>852</v>
      </c>
      <c r="AJ3869" s="807">
        <v>40</v>
      </c>
      <c r="AK3869" s="807">
        <v>18</v>
      </c>
      <c r="AL3869" s="759" t="str">
        <f t="shared" si="121"/>
        <v>Juventud</v>
      </c>
    </row>
    <row r="3870" spans="16:38" ht="15">
      <c r="P3870" s="806" t="s">
        <v>848</v>
      </c>
      <c r="Q3870" s="807">
        <v>120</v>
      </c>
      <c r="R3870" s="807">
        <v>65</v>
      </c>
      <c r="S3870" s="759" t="str">
        <f t="shared" si="120"/>
        <v>Vejez</v>
      </c>
      <c r="AI3870" s="806" t="s">
        <v>852</v>
      </c>
      <c r="AJ3870" s="807">
        <v>72</v>
      </c>
      <c r="AK3870" s="807">
        <v>19</v>
      </c>
      <c r="AL3870" s="759" t="str">
        <f t="shared" si="121"/>
        <v>Juventud</v>
      </c>
    </row>
    <row r="3871" spans="16:38" ht="15">
      <c r="P3871" s="806" t="s">
        <v>848</v>
      </c>
      <c r="Q3871" s="807">
        <v>96</v>
      </c>
      <c r="R3871" s="807">
        <v>66</v>
      </c>
      <c r="S3871" s="759" t="str">
        <f t="shared" si="120"/>
        <v>Vejez</v>
      </c>
      <c r="AI3871" s="806" t="s">
        <v>852</v>
      </c>
      <c r="AJ3871" s="807">
        <v>100</v>
      </c>
      <c r="AK3871" s="807">
        <v>20</v>
      </c>
      <c r="AL3871" s="759" t="str">
        <f t="shared" si="121"/>
        <v>Juventud</v>
      </c>
    </row>
    <row r="3872" spans="16:38" ht="15">
      <c r="P3872" s="806" t="s">
        <v>848</v>
      </c>
      <c r="Q3872" s="807">
        <v>119</v>
      </c>
      <c r="R3872" s="807">
        <v>67</v>
      </c>
      <c r="S3872" s="759" t="str">
        <f t="shared" si="120"/>
        <v>Vejez</v>
      </c>
      <c r="AI3872" s="806" t="s">
        <v>852</v>
      </c>
      <c r="AJ3872" s="807">
        <v>97</v>
      </c>
      <c r="AK3872" s="807">
        <v>21</v>
      </c>
      <c r="AL3872" s="759" t="str">
        <f t="shared" si="121"/>
        <v>Juventud</v>
      </c>
    </row>
    <row r="3873" spans="16:38" ht="15">
      <c r="P3873" s="806" t="s">
        <v>848</v>
      </c>
      <c r="Q3873" s="807">
        <v>107</v>
      </c>
      <c r="R3873" s="807">
        <v>68</v>
      </c>
      <c r="S3873" s="759" t="str">
        <f t="shared" si="120"/>
        <v>Vejez</v>
      </c>
      <c r="AI3873" s="806" t="s">
        <v>852</v>
      </c>
      <c r="AJ3873" s="807">
        <v>107</v>
      </c>
      <c r="AK3873" s="807">
        <v>22</v>
      </c>
      <c r="AL3873" s="759" t="str">
        <f t="shared" si="121"/>
        <v>Juventud</v>
      </c>
    </row>
    <row r="3874" spans="16:38" ht="15">
      <c r="P3874" s="806" t="s">
        <v>848</v>
      </c>
      <c r="Q3874" s="807">
        <v>93</v>
      </c>
      <c r="R3874" s="807">
        <v>69</v>
      </c>
      <c r="S3874" s="759" t="str">
        <f t="shared" si="120"/>
        <v>Vejez</v>
      </c>
      <c r="AI3874" s="806" t="s">
        <v>852</v>
      </c>
      <c r="AJ3874" s="807">
        <v>100</v>
      </c>
      <c r="AK3874" s="807">
        <v>23</v>
      </c>
      <c r="AL3874" s="759" t="str">
        <f t="shared" si="121"/>
        <v>Juventud</v>
      </c>
    </row>
    <row r="3875" spans="16:38" ht="15">
      <c r="P3875" s="806" t="s">
        <v>848</v>
      </c>
      <c r="Q3875" s="807">
        <v>94</v>
      </c>
      <c r="R3875" s="807">
        <v>70</v>
      </c>
      <c r="S3875" s="759" t="str">
        <f t="shared" si="120"/>
        <v>Vejez</v>
      </c>
      <c r="AI3875" s="806" t="s">
        <v>852</v>
      </c>
      <c r="AJ3875" s="807">
        <v>125</v>
      </c>
      <c r="AK3875" s="807">
        <v>24</v>
      </c>
      <c r="AL3875" s="759" t="str">
        <f t="shared" si="121"/>
        <v>Juventud</v>
      </c>
    </row>
    <row r="3876" spans="16:38" ht="15">
      <c r="P3876" s="806" t="s">
        <v>848</v>
      </c>
      <c r="Q3876" s="807">
        <v>68</v>
      </c>
      <c r="R3876" s="807">
        <v>71</v>
      </c>
      <c r="S3876" s="759" t="str">
        <f t="shared" si="120"/>
        <v>Vejez</v>
      </c>
      <c r="AI3876" s="806" t="s">
        <v>852</v>
      </c>
      <c r="AJ3876" s="807">
        <v>114</v>
      </c>
      <c r="AK3876" s="807">
        <v>25</v>
      </c>
      <c r="AL3876" s="759" t="str">
        <f t="shared" si="121"/>
        <v>Juventud</v>
      </c>
    </row>
    <row r="3877" spans="16:38" ht="15">
      <c r="P3877" s="806" t="s">
        <v>848</v>
      </c>
      <c r="Q3877" s="807">
        <v>88</v>
      </c>
      <c r="R3877" s="807">
        <v>72</v>
      </c>
      <c r="S3877" s="759" t="str">
        <f t="shared" si="120"/>
        <v>Vejez</v>
      </c>
      <c r="AI3877" s="806" t="s">
        <v>852</v>
      </c>
      <c r="AJ3877" s="807">
        <v>133</v>
      </c>
      <c r="AK3877" s="807">
        <v>26</v>
      </c>
      <c r="AL3877" s="759" t="str">
        <f t="shared" si="121"/>
        <v>Juventud</v>
      </c>
    </row>
    <row r="3878" spans="16:38" ht="15">
      <c r="P3878" s="806" t="s">
        <v>848</v>
      </c>
      <c r="Q3878" s="807">
        <v>77</v>
      </c>
      <c r="R3878" s="807">
        <v>73</v>
      </c>
      <c r="S3878" s="759" t="str">
        <f t="shared" si="120"/>
        <v>Vejez</v>
      </c>
      <c r="AI3878" s="806" t="s">
        <v>852</v>
      </c>
      <c r="AJ3878" s="807">
        <v>124</v>
      </c>
      <c r="AK3878" s="807">
        <v>27</v>
      </c>
      <c r="AL3878" s="759" t="str">
        <f t="shared" si="121"/>
        <v>Juventud</v>
      </c>
    </row>
    <row r="3879" spans="16:38" ht="15">
      <c r="P3879" s="806" t="s">
        <v>848</v>
      </c>
      <c r="Q3879" s="807">
        <v>73</v>
      </c>
      <c r="R3879" s="807">
        <v>74</v>
      </c>
      <c r="S3879" s="759" t="str">
        <f t="shared" si="120"/>
        <v>Vejez</v>
      </c>
      <c r="AI3879" s="806" t="s">
        <v>852</v>
      </c>
      <c r="AJ3879" s="807">
        <v>104</v>
      </c>
      <c r="AK3879" s="807">
        <v>28</v>
      </c>
      <c r="AL3879" s="759" t="str">
        <f t="shared" si="121"/>
        <v>Juventud</v>
      </c>
    </row>
    <row r="3880" spans="16:38" ht="15">
      <c r="P3880" s="806" t="s">
        <v>848</v>
      </c>
      <c r="Q3880" s="807">
        <v>66</v>
      </c>
      <c r="R3880" s="807">
        <v>75</v>
      </c>
      <c r="S3880" s="759" t="str">
        <f t="shared" si="120"/>
        <v>Vejez</v>
      </c>
      <c r="AI3880" s="806" t="s">
        <v>852</v>
      </c>
      <c r="AJ3880" s="807">
        <v>95</v>
      </c>
      <c r="AK3880" s="807">
        <v>29</v>
      </c>
      <c r="AL3880" s="759" t="str">
        <f t="shared" si="121"/>
        <v>Adulto</v>
      </c>
    </row>
    <row r="3881" spans="16:38" ht="15">
      <c r="P3881" s="806" t="s">
        <v>848</v>
      </c>
      <c r="Q3881" s="807">
        <v>77</v>
      </c>
      <c r="R3881" s="807">
        <v>76</v>
      </c>
      <c r="S3881" s="759" t="str">
        <f t="shared" si="120"/>
        <v>Vejez</v>
      </c>
      <c r="AI3881" s="806" t="s">
        <v>852</v>
      </c>
      <c r="AJ3881" s="807">
        <v>110</v>
      </c>
      <c r="AK3881" s="807">
        <v>30</v>
      </c>
      <c r="AL3881" s="759" t="str">
        <f t="shared" si="121"/>
        <v>Adulto</v>
      </c>
    </row>
    <row r="3882" spans="16:38" ht="15">
      <c r="P3882" s="806" t="s">
        <v>848</v>
      </c>
      <c r="Q3882" s="807">
        <v>58</v>
      </c>
      <c r="R3882" s="807">
        <v>77</v>
      </c>
      <c r="S3882" s="759" t="str">
        <f t="shared" si="120"/>
        <v>Vejez</v>
      </c>
      <c r="AI3882" s="806" t="s">
        <v>852</v>
      </c>
      <c r="AJ3882" s="807">
        <v>89</v>
      </c>
      <c r="AK3882" s="807">
        <v>31</v>
      </c>
      <c r="AL3882" s="759" t="str">
        <f t="shared" si="121"/>
        <v>Adulto</v>
      </c>
    </row>
    <row r="3883" spans="16:38" ht="15">
      <c r="P3883" s="806" t="s">
        <v>848</v>
      </c>
      <c r="Q3883" s="807">
        <v>48</v>
      </c>
      <c r="R3883" s="807">
        <v>78</v>
      </c>
      <c r="S3883" s="759" t="str">
        <f t="shared" si="120"/>
        <v>Vejez</v>
      </c>
      <c r="AI3883" s="806" t="s">
        <v>852</v>
      </c>
      <c r="AJ3883" s="807">
        <v>120</v>
      </c>
      <c r="AK3883" s="807">
        <v>32</v>
      </c>
      <c r="AL3883" s="759" t="str">
        <f t="shared" si="121"/>
        <v>Adulto</v>
      </c>
    </row>
    <row r="3884" spans="16:38" ht="15">
      <c r="P3884" s="806" t="s">
        <v>848</v>
      </c>
      <c r="Q3884" s="807">
        <v>52</v>
      </c>
      <c r="R3884" s="807">
        <v>79</v>
      </c>
      <c r="S3884" s="759" t="str">
        <f t="shared" si="120"/>
        <v>Vejez</v>
      </c>
      <c r="AI3884" s="806" t="s">
        <v>852</v>
      </c>
      <c r="AJ3884" s="807">
        <v>99</v>
      </c>
      <c r="AK3884" s="807">
        <v>33</v>
      </c>
      <c r="AL3884" s="759" t="str">
        <f t="shared" si="121"/>
        <v>Adulto</v>
      </c>
    </row>
    <row r="3885" spans="16:38" ht="15">
      <c r="P3885" s="806" t="s">
        <v>848</v>
      </c>
      <c r="Q3885" s="807">
        <v>58</v>
      </c>
      <c r="R3885" s="807">
        <v>80</v>
      </c>
      <c r="S3885" s="759" t="str">
        <f t="shared" si="120"/>
        <v>Vejez</v>
      </c>
      <c r="AI3885" s="806" t="s">
        <v>852</v>
      </c>
      <c r="AJ3885" s="807">
        <v>97</v>
      </c>
      <c r="AK3885" s="807">
        <v>34</v>
      </c>
      <c r="AL3885" s="759" t="str">
        <f t="shared" si="121"/>
        <v>Adulto</v>
      </c>
    </row>
    <row r="3886" spans="16:38" ht="15">
      <c r="P3886" s="806" t="s">
        <v>848</v>
      </c>
      <c r="Q3886" s="807">
        <v>44</v>
      </c>
      <c r="R3886" s="807">
        <v>81</v>
      </c>
      <c r="S3886" s="759" t="str">
        <f t="shared" si="120"/>
        <v>Vejez</v>
      </c>
      <c r="AI3886" s="806" t="s">
        <v>852</v>
      </c>
      <c r="AJ3886" s="807">
        <v>69</v>
      </c>
      <c r="AK3886" s="807">
        <v>35</v>
      </c>
      <c r="AL3886" s="759" t="str">
        <f t="shared" si="121"/>
        <v>Adulto</v>
      </c>
    </row>
    <row r="3887" spans="16:38" ht="15">
      <c r="P3887" s="806" t="s">
        <v>848</v>
      </c>
      <c r="Q3887" s="807">
        <v>46</v>
      </c>
      <c r="R3887" s="807">
        <v>82</v>
      </c>
      <c r="S3887" s="759" t="str">
        <f t="shared" si="120"/>
        <v>Vejez</v>
      </c>
      <c r="AI3887" s="806" t="s">
        <v>852</v>
      </c>
      <c r="AJ3887" s="807">
        <v>88</v>
      </c>
      <c r="AK3887" s="807">
        <v>36</v>
      </c>
      <c r="AL3887" s="759" t="str">
        <f t="shared" si="121"/>
        <v>Adulto</v>
      </c>
    </row>
    <row r="3888" spans="16:38" ht="15">
      <c r="P3888" s="806" t="s">
        <v>848</v>
      </c>
      <c r="Q3888" s="807">
        <v>42</v>
      </c>
      <c r="R3888" s="807">
        <v>83</v>
      </c>
      <c r="S3888" s="759" t="str">
        <f t="shared" si="120"/>
        <v>Vejez</v>
      </c>
      <c r="AI3888" s="806" t="s">
        <v>852</v>
      </c>
      <c r="AJ3888" s="807">
        <v>91</v>
      </c>
      <c r="AK3888" s="807">
        <v>37</v>
      </c>
      <c r="AL3888" s="759" t="str">
        <f t="shared" si="121"/>
        <v>Adulto</v>
      </c>
    </row>
    <row r="3889" spans="16:38" ht="15">
      <c r="P3889" s="806" t="s">
        <v>848</v>
      </c>
      <c r="Q3889" s="807">
        <v>45</v>
      </c>
      <c r="R3889" s="807">
        <v>84</v>
      </c>
      <c r="S3889" s="759" t="str">
        <f t="shared" si="120"/>
        <v>Vejez</v>
      </c>
      <c r="AI3889" s="806" t="s">
        <v>852</v>
      </c>
      <c r="AJ3889" s="807">
        <v>84</v>
      </c>
      <c r="AK3889" s="807">
        <v>38</v>
      </c>
      <c r="AL3889" s="759" t="str">
        <f t="shared" si="121"/>
        <v>Adulto</v>
      </c>
    </row>
    <row r="3890" spans="16:38" ht="15">
      <c r="P3890" s="806" t="s">
        <v>848</v>
      </c>
      <c r="Q3890" s="807">
        <v>38</v>
      </c>
      <c r="R3890" s="807">
        <v>85</v>
      </c>
      <c r="S3890" s="759" t="str">
        <f t="shared" si="120"/>
        <v>Vejez</v>
      </c>
      <c r="AI3890" s="806" t="s">
        <v>852</v>
      </c>
      <c r="AJ3890" s="807">
        <v>68</v>
      </c>
      <c r="AK3890" s="807">
        <v>39</v>
      </c>
      <c r="AL3890" s="759" t="str">
        <f t="shared" si="121"/>
        <v>Adulto</v>
      </c>
    </row>
    <row r="3891" spans="16:38" ht="15">
      <c r="P3891" s="806" t="s">
        <v>848</v>
      </c>
      <c r="Q3891" s="807">
        <v>26</v>
      </c>
      <c r="R3891" s="807">
        <v>86</v>
      </c>
      <c r="S3891" s="759" t="str">
        <f t="shared" si="120"/>
        <v>Vejez</v>
      </c>
      <c r="AI3891" s="806" t="s">
        <v>852</v>
      </c>
      <c r="AJ3891" s="807">
        <v>71</v>
      </c>
      <c r="AK3891" s="807">
        <v>40</v>
      </c>
      <c r="AL3891" s="759" t="str">
        <f t="shared" si="121"/>
        <v>Adulto</v>
      </c>
    </row>
    <row r="3892" spans="16:38" ht="15">
      <c r="P3892" s="806" t="s">
        <v>848</v>
      </c>
      <c r="Q3892" s="807">
        <v>18</v>
      </c>
      <c r="R3892" s="807">
        <v>87</v>
      </c>
      <c r="S3892" s="759" t="str">
        <f t="shared" si="120"/>
        <v>Vejez</v>
      </c>
      <c r="AI3892" s="806" t="s">
        <v>852</v>
      </c>
      <c r="AJ3892" s="807">
        <v>53</v>
      </c>
      <c r="AK3892" s="807">
        <v>41</v>
      </c>
      <c r="AL3892" s="759" t="str">
        <f t="shared" si="121"/>
        <v>Adulto</v>
      </c>
    </row>
    <row r="3893" spans="16:38" ht="15">
      <c r="P3893" s="806" t="s">
        <v>848</v>
      </c>
      <c r="Q3893" s="807">
        <v>21</v>
      </c>
      <c r="R3893" s="807">
        <v>88</v>
      </c>
      <c r="S3893" s="759" t="str">
        <f t="shared" si="120"/>
        <v>Vejez</v>
      </c>
      <c r="AI3893" s="806" t="s">
        <v>852</v>
      </c>
      <c r="AJ3893" s="807">
        <v>62</v>
      </c>
      <c r="AK3893" s="807">
        <v>42</v>
      </c>
      <c r="AL3893" s="759" t="str">
        <f t="shared" si="121"/>
        <v>Adulto</v>
      </c>
    </row>
    <row r="3894" spans="16:38" ht="15">
      <c r="P3894" s="806" t="s">
        <v>848</v>
      </c>
      <c r="Q3894" s="807">
        <v>14</v>
      </c>
      <c r="R3894" s="807">
        <v>89</v>
      </c>
      <c r="S3894" s="759" t="str">
        <f t="shared" si="120"/>
        <v>Vejez</v>
      </c>
      <c r="AI3894" s="806" t="s">
        <v>852</v>
      </c>
      <c r="AJ3894" s="807">
        <v>57</v>
      </c>
      <c r="AK3894" s="807">
        <v>43</v>
      </c>
      <c r="AL3894" s="759" t="str">
        <f t="shared" si="121"/>
        <v>Adulto</v>
      </c>
    </row>
    <row r="3895" spans="16:38" ht="15">
      <c r="P3895" s="806" t="s">
        <v>848</v>
      </c>
      <c r="Q3895" s="807">
        <v>17</v>
      </c>
      <c r="R3895" s="807">
        <v>90</v>
      </c>
      <c r="S3895" s="759" t="str">
        <f t="shared" si="120"/>
        <v>Vejez</v>
      </c>
      <c r="AI3895" s="806" t="s">
        <v>852</v>
      </c>
      <c r="AJ3895" s="807">
        <v>55</v>
      </c>
      <c r="AK3895" s="807">
        <v>44</v>
      </c>
      <c r="AL3895" s="759" t="str">
        <f t="shared" si="121"/>
        <v>Adulto</v>
      </c>
    </row>
    <row r="3896" spans="16:38" ht="15">
      <c r="P3896" s="806" t="s">
        <v>848</v>
      </c>
      <c r="Q3896" s="807">
        <v>13</v>
      </c>
      <c r="R3896" s="807">
        <v>91</v>
      </c>
      <c r="S3896" s="759" t="str">
        <f t="shared" si="120"/>
        <v>Vejez</v>
      </c>
      <c r="AI3896" s="806" t="s">
        <v>852</v>
      </c>
      <c r="AJ3896" s="807">
        <v>46</v>
      </c>
      <c r="AK3896" s="807">
        <v>45</v>
      </c>
      <c r="AL3896" s="759" t="str">
        <f t="shared" si="121"/>
        <v>Adulto</v>
      </c>
    </row>
    <row r="3897" spans="16:38" ht="15">
      <c r="P3897" s="806" t="s">
        <v>848</v>
      </c>
      <c r="Q3897" s="807">
        <v>5</v>
      </c>
      <c r="R3897" s="807">
        <v>92</v>
      </c>
      <c r="S3897" s="759" t="str">
        <f t="shared" si="120"/>
        <v>Vejez</v>
      </c>
      <c r="AI3897" s="806" t="s">
        <v>852</v>
      </c>
      <c r="AJ3897" s="807">
        <v>64</v>
      </c>
      <c r="AK3897" s="807">
        <v>46</v>
      </c>
      <c r="AL3897" s="759" t="str">
        <f t="shared" si="121"/>
        <v>Adulto</v>
      </c>
    </row>
    <row r="3898" spans="16:38" ht="15">
      <c r="P3898" s="806" t="s">
        <v>848</v>
      </c>
      <c r="Q3898" s="807">
        <v>14</v>
      </c>
      <c r="R3898" s="807">
        <v>93</v>
      </c>
      <c r="S3898" s="759" t="str">
        <f t="shared" si="120"/>
        <v>Vejez</v>
      </c>
      <c r="AI3898" s="806" t="s">
        <v>852</v>
      </c>
      <c r="AJ3898" s="807">
        <v>73</v>
      </c>
      <c r="AK3898" s="807">
        <v>47</v>
      </c>
      <c r="AL3898" s="759" t="str">
        <f t="shared" si="121"/>
        <v>Adulto</v>
      </c>
    </row>
    <row r="3899" spans="16:38" ht="15">
      <c r="P3899" s="806" t="s">
        <v>848</v>
      </c>
      <c r="Q3899" s="807">
        <v>6</v>
      </c>
      <c r="R3899" s="807">
        <v>94</v>
      </c>
      <c r="S3899" s="759" t="str">
        <f t="shared" si="120"/>
        <v>Vejez</v>
      </c>
      <c r="AI3899" s="806" t="s">
        <v>852</v>
      </c>
      <c r="AJ3899" s="807">
        <v>64</v>
      </c>
      <c r="AK3899" s="807">
        <v>48</v>
      </c>
      <c r="AL3899" s="759" t="str">
        <f t="shared" si="121"/>
        <v>Adulto</v>
      </c>
    </row>
    <row r="3900" spans="16:38" ht="15">
      <c r="P3900" s="806" t="s">
        <v>848</v>
      </c>
      <c r="Q3900" s="807">
        <v>3</v>
      </c>
      <c r="R3900" s="807">
        <v>95</v>
      </c>
      <c r="S3900" s="759" t="str">
        <f t="shared" si="120"/>
        <v>Vejez</v>
      </c>
      <c r="AI3900" s="806" t="s">
        <v>852</v>
      </c>
      <c r="AJ3900" s="807">
        <v>43</v>
      </c>
      <c r="AK3900" s="807">
        <v>49</v>
      </c>
      <c r="AL3900" s="759" t="str">
        <f t="shared" si="121"/>
        <v>Adulto</v>
      </c>
    </row>
    <row r="3901" spans="16:38" ht="15">
      <c r="P3901" s="806" t="s">
        <v>848</v>
      </c>
      <c r="Q3901" s="807">
        <v>4</v>
      </c>
      <c r="R3901" s="807">
        <v>96</v>
      </c>
      <c r="S3901" s="759" t="str">
        <f t="shared" si="120"/>
        <v>Vejez</v>
      </c>
      <c r="AI3901" s="806" t="s">
        <v>852</v>
      </c>
      <c r="AJ3901" s="807">
        <v>57</v>
      </c>
      <c r="AK3901" s="807">
        <v>50</v>
      </c>
      <c r="AL3901" s="759" t="str">
        <f t="shared" si="121"/>
        <v>Adulto</v>
      </c>
    </row>
    <row r="3902" spans="16:38" ht="15">
      <c r="P3902" s="806" t="s">
        <v>848</v>
      </c>
      <c r="Q3902" s="807">
        <v>2</v>
      </c>
      <c r="R3902" s="807">
        <v>98</v>
      </c>
      <c r="S3902" s="759" t="str">
        <f t="shared" si="120"/>
        <v>Vejez</v>
      </c>
      <c r="AI3902" s="806" t="s">
        <v>852</v>
      </c>
      <c r="AJ3902" s="807">
        <v>37</v>
      </c>
      <c r="AK3902" s="807">
        <v>51</v>
      </c>
      <c r="AL3902" s="759" t="str">
        <f t="shared" si="121"/>
        <v>Adulto</v>
      </c>
    </row>
    <row r="3903" spans="16:38" ht="15">
      <c r="P3903" s="806" t="s">
        <v>848</v>
      </c>
      <c r="Q3903" s="807">
        <v>3</v>
      </c>
      <c r="R3903" s="807">
        <v>99</v>
      </c>
      <c r="S3903" s="759" t="str">
        <f t="shared" si="120"/>
        <v>Vejez</v>
      </c>
      <c r="AI3903" s="806" t="s">
        <v>852</v>
      </c>
      <c r="AJ3903" s="807">
        <v>40</v>
      </c>
      <c r="AK3903" s="807">
        <v>52</v>
      </c>
      <c r="AL3903" s="759" t="str">
        <f t="shared" si="121"/>
        <v>Adulto</v>
      </c>
    </row>
    <row r="3904" spans="16:38" ht="15">
      <c r="P3904" s="806" t="s">
        <v>848</v>
      </c>
      <c r="Q3904" s="807">
        <v>1</v>
      </c>
      <c r="R3904" s="807">
        <v>100</v>
      </c>
      <c r="S3904" s="759" t="str">
        <f t="shared" si="120"/>
        <v>Vejez</v>
      </c>
      <c r="AI3904" s="806" t="s">
        <v>852</v>
      </c>
      <c r="AJ3904" s="807">
        <v>42</v>
      </c>
      <c r="AK3904" s="807">
        <v>53</v>
      </c>
      <c r="AL3904" s="759" t="str">
        <f t="shared" si="121"/>
        <v>Adulto</v>
      </c>
    </row>
    <row r="3905" spans="16:38" ht="15">
      <c r="P3905" s="806" t="s">
        <v>848</v>
      </c>
      <c r="Q3905" s="807">
        <v>2</v>
      </c>
      <c r="R3905" s="807">
        <v>101</v>
      </c>
      <c r="S3905" s="759" t="str">
        <f t="shared" si="120"/>
        <v>Vejez</v>
      </c>
      <c r="AI3905" s="806" t="s">
        <v>852</v>
      </c>
      <c r="AJ3905" s="807">
        <v>34</v>
      </c>
      <c r="AK3905" s="807">
        <v>54</v>
      </c>
      <c r="AL3905" s="759" t="str">
        <f t="shared" si="121"/>
        <v>Adulto</v>
      </c>
    </row>
    <row r="3906" spans="16:38" ht="15">
      <c r="P3906" s="806" t="s">
        <v>848</v>
      </c>
      <c r="Q3906" s="807">
        <v>1</v>
      </c>
      <c r="R3906" s="807">
        <v>102</v>
      </c>
      <c r="S3906" s="759" t="str">
        <f t="shared" si="120"/>
        <v>Vejez</v>
      </c>
      <c r="AI3906" s="806" t="s">
        <v>852</v>
      </c>
      <c r="AJ3906" s="807">
        <v>28</v>
      </c>
      <c r="AK3906" s="807">
        <v>55</v>
      </c>
      <c r="AL3906" s="759" t="str">
        <f t="shared" si="121"/>
        <v>Adulto</v>
      </c>
    </row>
    <row r="3907" spans="16:38" ht="15">
      <c r="P3907" s="806" t="s">
        <v>848</v>
      </c>
      <c r="Q3907" s="807">
        <v>1</v>
      </c>
      <c r="R3907" s="807">
        <v>103</v>
      </c>
      <c r="S3907" s="759" t="str">
        <f t="shared" ref="S3907:S3970" si="122">IF(P3907=0,"",IF(AND(R3907&gt;=0,R3907&lt;=5),"Primera Infancia",IF(AND(R3907&gt;=6,R3907&lt;=11),"Infancia",IF(AND(R3907&gt;=12,R3907&lt;=17),"Adolescente",IF(AND(R3907&gt;=18,R3907&lt;=28),"Juventud",IF(AND(R3907&gt;=29,R3907&lt;=59),"Adulto","Vejez"))))))</f>
        <v>Vejez</v>
      </c>
      <c r="AI3907" s="806" t="s">
        <v>852</v>
      </c>
      <c r="AJ3907" s="807">
        <v>23</v>
      </c>
      <c r="AK3907" s="807">
        <v>56</v>
      </c>
      <c r="AL3907" s="759" t="str">
        <f t="shared" ref="AL3907:AL3970" si="123">IF(AI3907=0,"",IF(AND(AK3907&gt;=0,AK3907&lt;=5),"Primera Infancia",IF(AND(AK3907&gt;=6,AK3907&lt;=11),"Infancia",IF(AND(AK3907&gt;=12,AK3907&lt;=17),"Adolescente",IF(AND(AK3907&gt;=18,AK3907&lt;=28),"Juventud",IF(AND(AK3907&gt;=29,AK3907&lt;=59),"Adulto","Vejez"))))))</f>
        <v>Adulto</v>
      </c>
    </row>
    <row r="3908" spans="16:38" ht="15">
      <c r="P3908" s="806" t="s">
        <v>848</v>
      </c>
      <c r="Q3908" s="807">
        <v>1</v>
      </c>
      <c r="R3908" s="807">
        <v>107</v>
      </c>
      <c r="S3908" s="759" t="str">
        <f t="shared" si="122"/>
        <v>Vejez</v>
      </c>
      <c r="AI3908" s="806" t="s">
        <v>852</v>
      </c>
      <c r="AJ3908" s="807">
        <v>28</v>
      </c>
      <c r="AK3908" s="807">
        <v>57</v>
      </c>
      <c r="AL3908" s="759" t="str">
        <f t="shared" si="123"/>
        <v>Adulto</v>
      </c>
    </row>
    <row r="3909" spans="16:38" ht="30">
      <c r="P3909" s="806" t="s">
        <v>849</v>
      </c>
      <c r="Q3909" s="807">
        <v>22</v>
      </c>
      <c r="R3909" s="807">
        <v>0</v>
      </c>
      <c r="S3909" s="759" t="str">
        <f t="shared" si="122"/>
        <v>Primera Infancia</v>
      </c>
      <c r="AI3909" s="806" t="s">
        <v>852</v>
      </c>
      <c r="AJ3909" s="807">
        <v>18</v>
      </c>
      <c r="AK3909" s="807">
        <v>58</v>
      </c>
      <c r="AL3909" s="759" t="str">
        <f t="shared" si="123"/>
        <v>Adulto</v>
      </c>
    </row>
    <row r="3910" spans="16:38" ht="30">
      <c r="P3910" s="806" t="s">
        <v>849</v>
      </c>
      <c r="Q3910" s="807">
        <v>29</v>
      </c>
      <c r="R3910" s="807">
        <v>1</v>
      </c>
      <c r="S3910" s="759" t="str">
        <f t="shared" si="122"/>
        <v>Primera Infancia</v>
      </c>
      <c r="AI3910" s="806" t="s">
        <v>852</v>
      </c>
      <c r="AJ3910" s="807">
        <v>22</v>
      </c>
      <c r="AK3910" s="807">
        <v>59</v>
      </c>
      <c r="AL3910" s="759" t="str">
        <f t="shared" si="123"/>
        <v>Adulto</v>
      </c>
    </row>
    <row r="3911" spans="16:38" ht="30">
      <c r="P3911" s="806" t="s">
        <v>849</v>
      </c>
      <c r="Q3911" s="807">
        <v>27</v>
      </c>
      <c r="R3911" s="807">
        <v>2</v>
      </c>
      <c r="S3911" s="759" t="str">
        <f t="shared" si="122"/>
        <v>Primera Infancia</v>
      </c>
      <c r="AI3911" s="806" t="s">
        <v>852</v>
      </c>
      <c r="AJ3911" s="807">
        <v>13</v>
      </c>
      <c r="AK3911" s="807">
        <v>60</v>
      </c>
      <c r="AL3911" s="759" t="str">
        <f t="shared" si="123"/>
        <v>Vejez</v>
      </c>
    </row>
    <row r="3912" spans="16:38" ht="30">
      <c r="P3912" s="806" t="s">
        <v>849</v>
      </c>
      <c r="Q3912" s="807">
        <v>28</v>
      </c>
      <c r="R3912" s="807">
        <v>3</v>
      </c>
      <c r="S3912" s="759" t="str">
        <f t="shared" si="122"/>
        <v>Primera Infancia</v>
      </c>
      <c r="AI3912" s="806" t="s">
        <v>852</v>
      </c>
      <c r="AJ3912" s="807">
        <v>12</v>
      </c>
      <c r="AK3912" s="807">
        <v>61</v>
      </c>
      <c r="AL3912" s="759" t="str">
        <f t="shared" si="123"/>
        <v>Vejez</v>
      </c>
    </row>
    <row r="3913" spans="16:38" ht="30">
      <c r="P3913" s="806" t="s">
        <v>849</v>
      </c>
      <c r="Q3913" s="807">
        <v>24</v>
      </c>
      <c r="R3913" s="807">
        <v>4</v>
      </c>
      <c r="S3913" s="759" t="str">
        <f t="shared" si="122"/>
        <v>Primera Infancia</v>
      </c>
      <c r="AI3913" s="806" t="s">
        <v>852</v>
      </c>
      <c r="AJ3913" s="807">
        <v>13</v>
      </c>
      <c r="AK3913" s="807">
        <v>62</v>
      </c>
      <c r="AL3913" s="759" t="str">
        <f t="shared" si="123"/>
        <v>Vejez</v>
      </c>
    </row>
    <row r="3914" spans="16:38" ht="30">
      <c r="P3914" s="806" t="s">
        <v>849</v>
      </c>
      <c r="Q3914" s="807">
        <v>37</v>
      </c>
      <c r="R3914" s="807">
        <v>5</v>
      </c>
      <c r="S3914" s="759" t="str">
        <f t="shared" si="122"/>
        <v>Primera Infancia</v>
      </c>
      <c r="AI3914" s="806" t="s">
        <v>852</v>
      </c>
      <c r="AJ3914" s="807">
        <v>8</v>
      </c>
      <c r="AK3914" s="807">
        <v>63</v>
      </c>
      <c r="AL3914" s="759" t="str">
        <f t="shared" si="123"/>
        <v>Vejez</v>
      </c>
    </row>
    <row r="3915" spans="16:38" ht="15">
      <c r="P3915" s="806" t="s">
        <v>849</v>
      </c>
      <c r="Q3915" s="807">
        <v>35</v>
      </c>
      <c r="R3915" s="807">
        <v>6</v>
      </c>
      <c r="S3915" s="759" t="str">
        <f t="shared" si="122"/>
        <v>Infancia</v>
      </c>
      <c r="AI3915" s="806" t="s">
        <v>852</v>
      </c>
      <c r="AJ3915" s="807">
        <v>9</v>
      </c>
      <c r="AK3915" s="807">
        <v>64</v>
      </c>
      <c r="AL3915" s="759" t="str">
        <f t="shared" si="123"/>
        <v>Vejez</v>
      </c>
    </row>
    <row r="3916" spans="16:38" ht="15">
      <c r="P3916" s="806" t="s">
        <v>849</v>
      </c>
      <c r="Q3916" s="807">
        <v>30</v>
      </c>
      <c r="R3916" s="807">
        <v>7</v>
      </c>
      <c r="S3916" s="759" t="str">
        <f t="shared" si="122"/>
        <v>Infancia</v>
      </c>
      <c r="AI3916" s="806" t="s">
        <v>852</v>
      </c>
      <c r="AJ3916" s="807">
        <v>11</v>
      </c>
      <c r="AK3916" s="807">
        <v>65</v>
      </c>
      <c r="AL3916" s="759" t="str">
        <f t="shared" si="123"/>
        <v>Vejez</v>
      </c>
    </row>
    <row r="3917" spans="16:38" ht="15">
      <c r="P3917" s="806" t="s">
        <v>849</v>
      </c>
      <c r="Q3917" s="807">
        <v>33</v>
      </c>
      <c r="R3917" s="807">
        <v>8</v>
      </c>
      <c r="S3917" s="759" t="str">
        <f t="shared" si="122"/>
        <v>Infancia</v>
      </c>
      <c r="AI3917" s="806" t="s">
        <v>852</v>
      </c>
      <c r="AJ3917" s="807">
        <v>6</v>
      </c>
      <c r="AK3917" s="807">
        <v>66</v>
      </c>
      <c r="AL3917" s="759" t="str">
        <f t="shared" si="123"/>
        <v>Vejez</v>
      </c>
    </row>
    <row r="3918" spans="16:38" ht="15">
      <c r="P3918" s="806" t="s">
        <v>849</v>
      </c>
      <c r="Q3918" s="807">
        <v>34</v>
      </c>
      <c r="R3918" s="807">
        <v>9</v>
      </c>
      <c r="S3918" s="759" t="str">
        <f t="shared" si="122"/>
        <v>Infancia</v>
      </c>
      <c r="AI3918" s="806" t="s">
        <v>852</v>
      </c>
      <c r="AJ3918" s="807">
        <v>3</v>
      </c>
      <c r="AK3918" s="807">
        <v>67</v>
      </c>
      <c r="AL3918" s="759" t="str">
        <f t="shared" si="123"/>
        <v>Vejez</v>
      </c>
    </row>
    <row r="3919" spans="16:38" ht="15">
      <c r="P3919" s="806" t="s">
        <v>849</v>
      </c>
      <c r="Q3919" s="807">
        <v>37</v>
      </c>
      <c r="R3919" s="807">
        <v>10</v>
      </c>
      <c r="S3919" s="759" t="str">
        <f t="shared" si="122"/>
        <v>Infancia</v>
      </c>
      <c r="AI3919" s="806" t="s">
        <v>852</v>
      </c>
      <c r="AJ3919" s="807">
        <v>4</v>
      </c>
      <c r="AK3919" s="807">
        <v>68</v>
      </c>
      <c r="AL3919" s="759" t="str">
        <f t="shared" si="123"/>
        <v>Vejez</v>
      </c>
    </row>
    <row r="3920" spans="16:38" ht="15">
      <c r="P3920" s="806" t="s">
        <v>849</v>
      </c>
      <c r="Q3920" s="807">
        <v>38</v>
      </c>
      <c r="R3920" s="807">
        <v>11</v>
      </c>
      <c r="S3920" s="759" t="str">
        <f t="shared" si="122"/>
        <v>Infancia</v>
      </c>
      <c r="AI3920" s="806" t="s">
        <v>852</v>
      </c>
      <c r="AJ3920" s="807">
        <v>4</v>
      </c>
      <c r="AK3920" s="807">
        <v>69</v>
      </c>
      <c r="AL3920" s="759" t="str">
        <f t="shared" si="123"/>
        <v>Vejez</v>
      </c>
    </row>
    <row r="3921" spans="16:38" ht="30">
      <c r="P3921" s="806" t="s">
        <v>849</v>
      </c>
      <c r="Q3921" s="807">
        <v>32</v>
      </c>
      <c r="R3921" s="807">
        <v>12</v>
      </c>
      <c r="S3921" s="759" t="str">
        <f t="shared" si="122"/>
        <v>Adolescente</v>
      </c>
      <c r="AI3921" s="806" t="s">
        <v>852</v>
      </c>
      <c r="AJ3921" s="807">
        <v>2</v>
      </c>
      <c r="AK3921" s="807">
        <v>70</v>
      </c>
      <c r="AL3921" s="759" t="str">
        <f t="shared" si="123"/>
        <v>Vejez</v>
      </c>
    </row>
    <row r="3922" spans="16:38" ht="30">
      <c r="P3922" s="806" t="s">
        <v>849</v>
      </c>
      <c r="Q3922" s="807">
        <v>49</v>
      </c>
      <c r="R3922" s="807">
        <v>13</v>
      </c>
      <c r="S3922" s="759" t="str">
        <f t="shared" si="122"/>
        <v>Adolescente</v>
      </c>
      <c r="AI3922" s="806" t="s">
        <v>852</v>
      </c>
      <c r="AJ3922" s="807">
        <v>7</v>
      </c>
      <c r="AK3922" s="807">
        <v>71</v>
      </c>
      <c r="AL3922" s="759" t="str">
        <f t="shared" si="123"/>
        <v>Vejez</v>
      </c>
    </row>
    <row r="3923" spans="16:38" ht="30">
      <c r="P3923" s="806" t="s">
        <v>849</v>
      </c>
      <c r="Q3923" s="807">
        <v>34</v>
      </c>
      <c r="R3923" s="807">
        <v>14</v>
      </c>
      <c r="S3923" s="759" t="str">
        <f t="shared" si="122"/>
        <v>Adolescente</v>
      </c>
      <c r="AI3923" s="806" t="s">
        <v>852</v>
      </c>
      <c r="AJ3923" s="807">
        <v>8</v>
      </c>
      <c r="AK3923" s="807">
        <v>72</v>
      </c>
      <c r="AL3923" s="759" t="str">
        <f t="shared" si="123"/>
        <v>Vejez</v>
      </c>
    </row>
    <row r="3924" spans="16:38" ht="30">
      <c r="P3924" s="806" t="s">
        <v>849</v>
      </c>
      <c r="Q3924" s="807">
        <v>36</v>
      </c>
      <c r="R3924" s="807">
        <v>15</v>
      </c>
      <c r="S3924" s="759" t="str">
        <f t="shared" si="122"/>
        <v>Adolescente</v>
      </c>
      <c r="AI3924" s="806" t="s">
        <v>852</v>
      </c>
      <c r="AJ3924" s="807">
        <v>6</v>
      </c>
      <c r="AK3924" s="807">
        <v>73</v>
      </c>
      <c r="AL3924" s="759" t="str">
        <f t="shared" si="123"/>
        <v>Vejez</v>
      </c>
    </row>
    <row r="3925" spans="16:38" ht="30">
      <c r="P3925" s="806" t="s">
        <v>849</v>
      </c>
      <c r="Q3925" s="807">
        <v>49</v>
      </c>
      <c r="R3925" s="807">
        <v>16</v>
      </c>
      <c r="S3925" s="759" t="str">
        <f t="shared" si="122"/>
        <v>Adolescente</v>
      </c>
      <c r="AI3925" s="806" t="s">
        <v>852</v>
      </c>
      <c r="AJ3925" s="807">
        <v>10</v>
      </c>
      <c r="AK3925" s="807">
        <v>74</v>
      </c>
      <c r="AL3925" s="759" t="str">
        <f t="shared" si="123"/>
        <v>Vejez</v>
      </c>
    </row>
    <row r="3926" spans="16:38" ht="30">
      <c r="P3926" s="806" t="s">
        <v>849</v>
      </c>
      <c r="Q3926" s="807">
        <v>47</v>
      </c>
      <c r="R3926" s="807">
        <v>17</v>
      </c>
      <c r="S3926" s="759" t="str">
        <f t="shared" si="122"/>
        <v>Adolescente</v>
      </c>
      <c r="AI3926" s="806" t="s">
        <v>852</v>
      </c>
      <c r="AJ3926" s="807">
        <v>1</v>
      </c>
      <c r="AK3926" s="807">
        <v>75</v>
      </c>
      <c r="AL3926" s="759" t="str">
        <f t="shared" si="123"/>
        <v>Vejez</v>
      </c>
    </row>
    <row r="3927" spans="16:38" ht="15">
      <c r="P3927" s="806" t="s">
        <v>849</v>
      </c>
      <c r="Q3927" s="807">
        <v>36</v>
      </c>
      <c r="R3927" s="807">
        <v>18</v>
      </c>
      <c r="S3927" s="759" t="str">
        <f t="shared" si="122"/>
        <v>Juventud</v>
      </c>
      <c r="AI3927" s="806" t="s">
        <v>852</v>
      </c>
      <c r="AJ3927" s="807">
        <v>1</v>
      </c>
      <c r="AK3927" s="807">
        <v>76</v>
      </c>
      <c r="AL3927" s="759" t="str">
        <f t="shared" si="123"/>
        <v>Vejez</v>
      </c>
    </row>
    <row r="3928" spans="16:38" ht="15">
      <c r="P3928" s="806" t="s">
        <v>849</v>
      </c>
      <c r="Q3928" s="807">
        <v>36</v>
      </c>
      <c r="R3928" s="807">
        <v>19</v>
      </c>
      <c r="S3928" s="759" t="str">
        <f t="shared" si="122"/>
        <v>Juventud</v>
      </c>
      <c r="AI3928" s="806" t="s">
        <v>852</v>
      </c>
      <c r="AJ3928" s="807">
        <v>1</v>
      </c>
      <c r="AK3928" s="807">
        <v>77</v>
      </c>
      <c r="AL3928" s="759" t="str">
        <f t="shared" si="123"/>
        <v>Vejez</v>
      </c>
    </row>
    <row r="3929" spans="16:38" ht="15">
      <c r="P3929" s="806" t="s">
        <v>849</v>
      </c>
      <c r="Q3929" s="807">
        <v>39</v>
      </c>
      <c r="R3929" s="807">
        <v>20</v>
      </c>
      <c r="S3929" s="759" t="str">
        <f t="shared" si="122"/>
        <v>Juventud</v>
      </c>
      <c r="AI3929" s="806" t="s">
        <v>852</v>
      </c>
      <c r="AJ3929" s="807">
        <v>3</v>
      </c>
      <c r="AK3929" s="807">
        <v>78</v>
      </c>
      <c r="AL3929" s="759" t="str">
        <f t="shared" si="123"/>
        <v>Vejez</v>
      </c>
    </row>
    <row r="3930" spans="16:38" ht="15">
      <c r="P3930" s="806" t="s">
        <v>849</v>
      </c>
      <c r="Q3930" s="807">
        <v>41</v>
      </c>
      <c r="R3930" s="807">
        <v>21</v>
      </c>
      <c r="S3930" s="759" t="str">
        <f t="shared" si="122"/>
        <v>Juventud</v>
      </c>
      <c r="AI3930" s="806" t="s">
        <v>852</v>
      </c>
      <c r="AJ3930" s="807">
        <v>4</v>
      </c>
      <c r="AK3930" s="807">
        <v>79</v>
      </c>
      <c r="AL3930" s="759" t="str">
        <f t="shared" si="123"/>
        <v>Vejez</v>
      </c>
    </row>
    <row r="3931" spans="16:38" ht="15">
      <c r="P3931" s="806" t="s">
        <v>849</v>
      </c>
      <c r="Q3931" s="807">
        <v>43</v>
      </c>
      <c r="R3931" s="807">
        <v>22</v>
      </c>
      <c r="S3931" s="759" t="str">
        <f t="shared" si="122"/>
        <v>Juventud</v>
      </c>
      <c r="AI3931" s="806" t="s">
        <v>852</v>
      </c>
      <c r="AJ3931" s="807">
        <v>4</v>
      </c>
      <c r="AK3931" s="807">
        <v>80</v>
      </c>
      <c r="AL3931" s="759" t="str">
        <f t="shared" si="123"/>
        <v>Vejez</v>
      </c>
    </row>
    <row r="3932" spans="16:38" ht="15">
      <c r="P3932" s="806" t="s">
        <v>849</v>
      </c>
      <c r="Q3932" s="807">
        <v>49</v>
      </c>
      <c r="R3932" s="807">
        <v>23</v>
      </c>
      <c r="S3932" s="759" t="str">
        <f t="shared" si="122"/>
        <v>Juventud</v>
      </c>
      <c r="AI3932" s="806" t="s">
        <v>852</v>
      </c>
      <c r="AJ3932" s="807">
        <v>2</v>
      </c>
      <c r="AK3932" s="807">
        <v>81</v>
      </c>
      <c r="AL3932" s="759" t="str">
        <f t="shared" si="123"/>
        <v>Vejez</v>
      </c>
    </row>
    <row r="3933" spans="16:38" ht="15">
      <c r="P3933" s="806" t="s">
        <v>849</v>
      </c>
      <c r="Q3933" s="807">
        <v>36</v>
      </c>
      <c r="R3933" s="807">
        <v>24</v>
      </c>
      <c r="S3933" s="759" t="str">
        <f t="shared" si="122"/>
        <v>Juventud</v>
      </c>
      <c r="AI3933" s="806" t="s">
        <v>852</v>
      </c>
      <c r="AJ3933" s="807">
        <v>1</v>
      </c>
      <c r="AK3933" s="807">
        <v>82</v>
      </c>
      <c r="AL3933" s="759" t="str">
        <f t="shared" si="123"/>
        <v>Vejez</v>
      </c>
    </row>
    <row r="3934" spans="16:38" ht="15">
      <c r="P3934" s="806" t="s">
        <v>849</v>
      </c>
      <c r="Q3934" s="807">
        <v>25</v>
      </c>
      <c r="R3934" s="807">
        <v>25</v>
      </c>
      <c r="S3934" s="759" t="str">
        <f t="shared" si="122"/>
        <v>Juventud</v>
      </c>
      <c r="AI3934" s="806" t="s">
        <v>852</v>
      </c>
      <c r="AJ3934" s="807">
        <v>4</v>
      </c>
      <c r="AK3934" s="807">
        <v>83</v>
      </c>
      <c r="AL3934" s="759" t="str">
        <f t="shared" si="123"/>
        <v>Vejez</v>
      </c>
    </row>
    <row r="3935" spans="16:38" ht="15">
      <c r="P3935" s="806" t="s">
        <v>849</v>
      </c>
      <c r="Q3935" s="807">
        <v>32</v>
      </c>
      <c r="R3935" s="807">
        <v>26</v>
      </c>
      <c r="S3935" s="759" t="str">
        <f t="shared" si="122"/>
        <v>Juventud</v>
      </c>
      <c r="AI3935" s="806" t="s">
        <v>852</v>
      </c>
      <c r="AJ3935" s="807">
        <v>4</v>
      </c>
      <c r="AK3935" s="807">
        <v>84</v>
      </c>
      <c r="AL3935" s="759" t="str">
        <f t="shared" si="123"/>
        <v>Vejez</v>
      </c>
    </row>
    <row r="3936" spans="16:38" ht="15">
      <c r="P3936" s="806" t="s">
        <v>849</v>
      </c>
      <c r="Q3936" s="807">
        <v>30</v>
      </c>
      <c r="R3936" s="807">
        <v>27</v>
      </c>
      <c r="S3936" s="759" t="str">
        <f t="shared" si="122"/>
        <v>Juventud</v>
      </c>
      <c r="AI3936" s="806" t="s">
        <v>852</v>
      </c>
      <c r="AJ3936" s="807">
        <v>1</v>
      </c>
      <c r="AK3936" s="807">
        <v>85</v>
      </c>
      <c r="AL3936" s="759" t="str">
        <f t="shared" si="123"/>
        <v>Vejez</v>
      </c>
    </row>
    <row r="3937" spans="16:38" ht="15">
      <c r="P3937" s="806" t="s">
        <v>849</v>
      </c>
      <c r="Q3937" s="807">
        <v>31</v>
      </c>
      <c r="R3937" s="807">
        <v>28</v>
      </c>
      <c r="S3937" s="759" t="str">
        <f t="shared" si="122"/>
        <v>Juventud</v>
      </c>
      <c r="AI3937" s="806" t="s">
        <v>852</v>
      </c>
      <c r="AJ3937" s="807">
        <v>3</v>
      </c>
      <c r="AK3937" s="807">
        <v>86</v>
      </c>
      <c r="AL3937" s="759" t="str">
        <f t="shared" si="123"/>
        <v>Vejez</v>
      </c>
    </row>
    <row r="3938" spans="16:38" ht="15">
      <c r="P3938" s="806" t="s">
        <v>849</v>
      </c>
      <c r="Q3938" s="807">
        <v>36</v>
      </c>
      <c r="R3938" s="807">
        <v>29</v>
      </c>
      <c r="S3938" s="759" t="str">
        <f t="shared" si="122"/>
        <v>Adulto</v>
      </c>
      <c r="AI3938" s="806" t="s">
        <v>852</v>
      </c>
      <c r="AJ3938" s="807">
        <v>1</v>
      </c>
      <c r="AK3938" s="807">
        <v>87</v>
      </c>
      <c r="AL3938" s="759" t="str">
        <f t="shared" si="123"/>
        <v>Vejez</v>
      </c>
    </row>
    <row r="3939" spans="16:38" ht="15">
      <c r="P3939" s="806" t="s">
        <v>849</v>
      </c>
      <c r="Q3939" s="807">
        <v>35</v>
      </c>
      <c r="R3939" s="807">
        <v>30</v>
      </c>
      <c r="S3939" s="759" t="str">
        <f t="shared" si="122"/>
        <v>Adulto</v>
      </c>
      <c r="AI3939" s="806" t="s">
        <v>852</v>
      </c>
      <c r="AJ3939" s="807">
        <v>1</v>
      </c>
      <c r="AK3939" s="807">
        <v>95</v>
      </c>
      <c r="AL3939" s="759" t="str">
        <f t="shared" si="123"/>
        <v>Vejez</v>
      </c>
    </row>
    <row r="3940" spans="16:38" ht="15">
      <c r="P3940" s="806" t="s">
        <v>849</v>
      </c>
      <c r="Q3940" s="807">
        <v>24</v>
      </c>
      <c r="R3940" s="807">
        <v>31</v>
      </c>
      <c r="S3940" s="759" t="str">
        <f t="shared" si="122"/>
        <v>Adulto</v>
      </c>
      <c r="AI3940" s="806" t="s">
        <v>852</v>
      </c>
      <c r="AJ3940" s="807">
        <v>1</v>
      </c>
      <c r="AK3940" s="807">
        <v>98</v>
      </c>
      <c r="AL3940" s="759" t="str">
        <f t="shared" si="123"/>
        <v>Vejez</v>
      </c>
    </row>
    <row r="3941" spans="16:38" ht="30">
      <c r="P3941" s="806" t="s">
        <v>849</v>
      </c>
      <c r="Q3941" s="807">
        <v>34</v>
      </c>
      <c r="R3941" s="807">
        <v>32</v>
      </c>
      <c r="S3941" s="759" t="str">
        <f t="shared" si="122"/>
        <v>Adulto</v>
      </c>
      <c r="AI3941" s="806" t="s">
        <v>854</v>
      </c>
      <c r="AJ3941" s="807">
        <v>136</v>
      </c>
      <c r="AK3941" s="807">
        <v>0</v>
      </c>
      <c r="AL3941" s="759" t="str">
        <f t="shared" si="123"/>
        <v>Primera Infancia</v>
      </c>
    </row>
    <row r="3942" spans="16:38" ht="30">
      <c r="P3942" s="806" t="s">
        <v>849</v>
      </c>
      <c r="Q3942" s="807">
        <v>30</v>
      </c>
      <c r="R3942" s="807">
        <v>33</v>
      </c>
      <c r="S3942" s="759" t="str">
        <f t="shared" si="122"/>
        <v>Adulto</v>
      </c>
      <c r="AI3942" s="806" t="s">
        <v>854</v>
      </c>
      <c r="AJ3942" s="807">
        <v>176</v>
      </c>
      <c r="AK3942" s="807">
        <v>1</v>
      </c>
      <c r="AL3942" s="759" t="str">
        <f t="shared" si="123"/>
        <v>Primera Infancia</v>
      </c>
    </row>
    <row r="3943" spans="16:38" ht="30">
      <c r="P3943" s="806" t="s">
        <v>849</v>
      </c>
      <c r="Q3943" s="807">
        <v>25</v>
      </c>
      <c r="R3943" s="807">
        <v>34</v>
      </c>
      <c r="S3943" s="759" t="str">
        <f t="shared" si="122"/>
        <v>Adulto</v>
      </c>
      <c r="AI3943" s="806" t="s">
        <v>854</v>
      </c>
      <c r="AJ3943" s="807">
        <v>183</v>
      </c>
      <c r="AK3943" s="807">
        <v>2</v>
      </c>
      <c r="AL3943" s="759" t="str">
        <f t="shared" si="123"/>
        <v>Primera Infancia</v>
      </c>
    </row>
    <row r="3944" spans="16:38" ht="30">
      <c r="P3944" s="806" t="s">
        <v>849</v>
      </c>
      <c r="Q3944" s="807">
        <v>25</v>
      </c>
      <c r="R3944" s="807">
        <v>35</v>
      </c>
      <c r="S3944" s="759" t="str">
        <f t="shared" si="122"/>
        <v>Adulto</v>
      </c>
      <c r="AI3944" s="806" t="s">
        <v>854</v>
      </c>
      <c r="AJ3944" s="807">
        <v>187</v>
      </c>
      <c r="AK3944" s="807">
        <v>3</v>
      </c>
      <c r="AL3944" s="759" t="str">
        <f t="shared" si="123"/>
        <v>Primera Infancia</v>
      </c>
    </row>
    <row r="3945" spans="16:38" ht="30">
      <c r="P3945" s="806" t="s">
        <v>849</v>
      </c>
      <c r="Q3945" s="807">
        <v>36</v>
      </c>
      <c r="R3945" s="807">
        <v>36</v>
      </c>
      <c r="S3945" s="759" t="str">
        <f t="shared" si="122"/>
        <v>Adulto</v>
      </c>
      <c r="AI3945" s="806" t="s">
        <v>854</v>
      </c>
      <c r="AJ3945" s="807">
        <v>198</v>
      </c>
      <c r="AK3945" s="807">
        <v>4</v>
      </c>
      <c r="AL3945" s="759" t="str">
        <f t="shared" si="123"/>
        <v>Primera Infancia</v>
      </c>
    </row>
    <row r="3946" spans="16:38" ht="30">
      <c r="P3946" s="806" t="s">
        <v>849</v>
      </c>
      <c r="Q3946" s="807">
        <v>28</v>
      </c>
      <c r="R3946" s="807">
        <v>37</v>
      </c>
      <c r="S3946" s="759" t="str">
        <f t="shared" si="122"/>
        <v>Adulto</v>
      </c>
      <c r="AI3946" s="806" t="s">
        <v>854</v>
      </c>
      <c r="AJ3946" s="807">
        <v>189</v>
      </c>
      <c r="AK3946" s="807">
        <v>5</v>
      </c>
      <c r="AL3946" s="759" t="str">
        <f t="shared" si="123"/>
        <v>Primera Infancia</v>
      </c>
    </row>
    <row r="3947" spans="16:38" ht="15">
      <c r="P3947" s="806" t="s">
        <v>849</v>
      </c>
      <c r="Q3947" s="807">
        <v>25</v>
      </c>
      <c r="R3947" s="807">
        <v>38</v>
      </c>
      <c r="S3947" s="759" t="str">
        <f t="shared" si="122"/>
        <v>Adulto</v>
      </c>
      <c r="AI3947" s="806" t="s">
        <v>854</v>
      </c>
      <c r="AJ3947" s="807">
        <v>190</v>
      </c>
      <c r="AK3947" s="807">
        <v>6</v>
      </c>
      <c r="AL3947" s="759" t="str">
        <f t="shared" si="123"/>
        <v>Infancia</v>
      </c>
    </row>
    <row r="3948" spans="16:38" ht="15">
      <c r="P3948" s="806" t="s">
        <v>849</v>
      </c>
      <c r="Q3948" s="807">
        <v>30</v>
      </c>
      <c r="R3948" s="807">
        <v>39</v>
      </c>
      <c r="S3948" s="759" t="str">
        <f t="shared" si="122"/>
        <v>Adulto</v>
      </c>
      <c r="AI3948" s="806" t="s">
        <v>854</v>
      </c>
      <c r="AJ3948" s="807">
        <v>163</v>
      </c>
      <c r="AK3948" s="807">
        <v>7</v>
      </c>
      <c r="AL3948" s="759" t="str">
        <f t="shared" si="123"/>
        <v>Infancia</v>
      </c>
    </row>
    <row r="3949" spans="16:38" ht="15">
      <c r="P3949" s="806" t="s">
        <v>849</v>
      </c>
      <c r="Q3949" s="807">
        <v>28</v>
      </c>
      <c r="R3949" s="807">
        <v>40</v>
      </c>
      <c r="S3949" s="759" t="str">
        <f t="shared" si="122"/>
        <v>Adulto</v>
      </c>
      <c r="AI3949" s="806" t="s">
        <v>854</v>
      </c>
      <c r="AJ3949" s="807">
        <v>214</v>
      </c>
      <c r="AK3949" s="807">
        <v>8</v>
      </c>
      <c r="AL3949" s="759" t="str">
        <f t="shared" si="123"/>
        <v>Infancia</v>
      </c>
    </row>
    <row r="3950" spans="16:38" ht="15">
      <c r="P3950" s="806" t="s">
        <v>849</v>
      </c>
      <c r="Q3950" s="807">
        <v>41</v>
      </c>
      <c r="R3950" s="807">
        <v>41</v>
      </c>
      <c r="S3950" s="759" t="str">
        <f t="shared" si="122"/>
        <v>Adulto</v>
      </c>
      <c r="AI3950" s="806" t="s">
        <v>854</v>
      </c>
      <c r="AJ3950" s="807">
        <v>191</v>
      </c>
      <c r="AK3950" s="807">
        <v>9</v>
      </c>
      <c r="AL3950" s="759" t="str">
        <f t="shared" si="123"/>
        <v>Infancia</v>
      </c>
    </row>
    <row r="3951" spans="16:38" ht="15">
      <c r="P3951" s="806" t="s">
        <v>849</v>
      </c>
      <c r="Q3951" s="807">
        <v>32</v>
      </c>
      <c r="R3951" s="807">
        <v>42</v>
      </c>
      <c r="S3951" s="759" t="str">
        <f t="shared" si="122"/>
        <v>Adulto</v>
      </c>
      <c r="AI3951" s="806" t="s">
        <v>854</v>
      </c>
      <c r="AJ3951" s="807">
        <v>179</v>
      </c>
      <c r="AK3951" s="807">
        <v>10</v>
      </c>
      <c r="AL3951" s="759" t="str">
        <f t="shared" si="123"/>
        <v>Infancia</v>
      </c>
    </row>
    <row r="3952" spans="16:38" ht="15">
      <c r="P3952" s="806" t="s">
        <v>849</v>
      </c>
      <c r="Q3952" s="807">
        <v>38</v>
      </c>
      <c r="R3952" s="807">
        <v>43</v>
      </c>
      <c r="S3952" s="759" t="str">
        <f t="shared" si="122"/>
        <v>Adulto</v>
      </c>
      <c r="AI3952" s="806" t="s">
        <v>854</v>
      </c>
      <c r="AJ3952" s="807">
        <v>209</v>
      </c>
      <c r="AK3952" s="807">
        <v>11</v>
      </c>
      <c r="AL3952" s="759" t="str">
        <f t="shared" si="123"/>
        <v>Infancia</v>
      </c>
    </row>
    <row r="3953" spans="16:38" ht="30">
      <c r="P3953" s="806" t="s">
        <v>849</v>
      </c>
      <c r="Q3953" s="807">
        <v>39</v>
      </c>
      <c r="R3953" s="807">
        <v>44</v>
      </c>
      <c r="S3953" s="759" t="str">
        <f t="shared" si="122"/>
        <v>Adulto</v>
      </c>
      <c r="AI3953" s="806" t="s">
        <v>854</v>
      </c>
      <c r="AJ3953" s="807">
        <v>197</v>
      </c>
      <c r="AK3953" s="807">
        <v>12</v>
      </c>
      <c r="AL3953" s="759" t="str">
        <f t="shared" si="123"/>
        <v>Adolescente</v>
      </c>
    </row>
    <row r="3954" spans="16:38" ht="30">
      <c r="P3954" s="806" t="s">
        <v>849</v>
      </c>
      <c r="Q3954" s="807">
        <v>38</v>
      </c>
      <c r="R3954" s="807">
        <v>45</v>
      </c>
      <c r="S3954" s="759" t="str">
        <f t="shared" si="122"/>
        <v>Adulto</v>
      </c>
      <c r="AI3954" s="806" t="s">
        <v>854</v>
      </c>
      <c r="AJ3954" s="807">
        <v>233</v>
      </c>
      <c r="AK3954" s="807">
        <v>13</v>
      </c>
      <c r="AL3954" s="759" t="str">
        <f t="shared" si="123"/>
        <v>Adolescente</v>
      </c>
    </row>
    <row r="3955" spans="16:38" ht="30">
      <c r="P3955" s="806" t="s">
        <v>849</v>
      </c>
      <c r="Q3955" s="807">
        <v>34</v>
      </c>
      <c r="R3955" s="807">
        <v>46</v>
      </c>
      <c r="S3955" s="759" t="str">
        <f t="shared" si="122"/>
        <v>Adulto</v>
      </c>
      <c r="AI3955" s="806" t="s">
        <v>854</v>
      </c>
      <c r="AJ3955" s="807">
        <v>231</v>
      </c>
      <c r="AK3955" s="807">
        <v>14</v>
      </c>
      <c r="AL3955" s="759" t="str">
        <f t="shared" si="123"/>
        <v>Adolescente</v>
      </c>
    </row>
    <row r="3956" spans="16:38" ht="30">
      <c r="P3956" s="806" t="s">
        <v>849</v>
      </c>
      <c r="Q3956" s="807">
        <v>32</v>
      </c>
      <c r="R3956" s="807">
        <v>47</v>
      </c>
      <c r="S3956" s="759" t="str">
        <f t="shared" si="122"/>
        <v>Adulto</v>
      </c>
      <c r="AI3956" s="806" t="s">
        <v>854</v>
      </c>
      <c r="AJ3956" s="807">
        <v>227</v>
      </c>
      <c r="AK3956" s="807">
        <v>15</v>
      </c>
      <c r="AL3956" s="759" t="str">
        <f t="shared" si="123"/>
        <v>Adolescente</v>
      </c>
    </row>
    <row r="3957" spans="16:38" ht="30">
      <c r="P3957" s="806" t="s">
        <v>849</v>
      </c>
      <c r="Q3957" s="807">
        <v>37</v>
      </c>
      <c r="R3957" s="807">
        <v>48</v>
      </c>
      <c r="S3957" s="759" t="str">
        <f t="shared" si="122"/>
        <v>Adulto</v>
      </c>
      <c r="AI3957" s="806" t="s">
        <v>854</v>
      </c>
      <c r="AJ3957" s="807">
        <v>244</v>
      </c>
      <c r="AK3957" s="807">
        <v>16</v>
      </c>
      <c r="AL3957" s="759" t="str">
        <f t="shared" si="123"/>
        <v>Adolescente</v>
      </c>
    </row>
    <row r="3958" spans="16:38" ht="30">
      <c r="P3958" s="806" t="s">
        <v>849</v>
      </c>
      <c r="Q3958" s="807">
        <v>28</v>
      </c>
      <c r="R3958" s="807">
        <v>49</v>
      </c>
      <c r="S3958" s="759" t="str">
        <f t="shared" si="122"/>
        <v>Adulto</v>
      </c>
      <c r="AI3958" s="806" t="s">
        <v>854</v>
      </c>
      <c r="AJ3958" s="807">
        <v>237</v>
      </c>
      <c r="AK3958" s="807">
        <v>17</v>
      </c>
      <c r="AL3958" s="759" t="str">
        <f t="shared" si="123"/>
        <v>Adolescente</v>
      </c>
    </row>
    <row r="3959" spans="16:38" ht="15">
      <c r="P3959" s="806" t="s">
        <v>849</v>
      </c>
      <c r="Q3959" s="807">
        <v>34</v>
      </c>
      <c r="R3959" s="807">
        <v>50</v>
      </c>
      <c r="S3959" s="759" t="str">
        <f t="shared" si="122"/>
        <v>Adulto</v>
      </c>
      <c r="AI3959" s="806" t="s">
        <v>854</v>
      </c>
      <c r="AJ3959" s="807">
        <v>247</v>
      </c>
      <c r="AK3959" s="807">
        <v>18</v>
      </c>
      <c r="AL3959" s="759" t="str">
        <f t="shared" si="123"/>
        <v>Juventud</v>
      </c>
    </row>
    <row r="3960" spans="16:38" ht="15">
      <c r="P3960" s="806" t="s">
        <v>849</v>
      </c>
      <c r="Q3960" s="807">
        <v>44</v>
      </c>
      <c r="R3960" s="807">
        <v>51</v>
      </c>
      <c r="S3960" s="759" t="str">
        <f t="shared" si="122"/>
        <v>Adulto</v>
      </c>
      <c r="AI3960" s="806" t="s">
        <v>854</v>
      </c>
      <c r="AJ3960" s="807">
        <v>260</v>
      </c>
      <c r="AK3960" s="807">
        <v>19</v>
      </c>
      <c r="AL3960" s="759" t="str">
        <f t="shared" si="123"/>
        <v>Juventud</v>
      </c>
    </row>
    <row r="3961" spans="16:38" ht="15">
      <c r="P3961" s="806" t="s">
        <v>849</v>
      </c>
      <c r="Q3961" s="807">
        <v>41</v>
      </c>
      <c r="R3961" s="807">
        <v>52</v>
      </c>
      <c r="S3961" s="759" t="str">
        <f t="shared" si="122"/>
        <v>Adulto</v>
      </c>
      <c r="AI3961" s="806" t="s">
        <v>854</v>
      </c>
      <c r="AJ3961" s="807">
        <v>287</v>
      </c>
      <c r="AK3961" s="807">
        <v>20</v>
      </c>
      <c r="AL3961" s="759" t="str">
        <f t="shared" si="123"/>
        <v>Juventud</v>
      </c>
    </row>
    <row r="3962" spans="16:38" ht="15">
      <c r="P3962" s="806" t="s">
        <v>849</v>
      </c>
      <c r="Q3962" s="807">
        <v>41</v>
      </c>
      <c r="R3962" s="807">
        <v>53</v>
      </c>
      <c r="S3962" s="759" t="str">
        <f t="shared" si="122"/>
        <v>Adulto</v>
      </c>
      <c r="AI3962" s="806" t="s">
        <v>854</v>
      </c>
      <c r="AJ3962" s="807">
        <v>283</v>
      </c>
      <c r="AK3962" s="807">
        <v>21</v>
      </c>
      <c r="AL3962" s="759" t="str">
        <f t="shared" si="123"/>
        <v>Juventud</v>
      </c>
    </row>
    <row r="3963" spans="16:38" ht="15">
      <c r="P3963" s="806" t="s">
        <v>849</v>
      </c>
      <c r="Q3963" s="807">
        <v>36</v>
      </c>
      <c r="R3963" s="807">
        <v>54</v>
      </c>
      <c r="S3963" s="759" t="str">
        <f t="shared" si="122"/>
        <v>Adulto</v>
      </c>
      <c r="AI3963" s="806" t="s">
        <v>854</v>
      </c>
      <c r="AJ3963" s="807">
        <v>327</v>
      </c>
      <c r="AK3963" s="807">
        <v>22</v>
      </c>
      <c r="AL3963" s="759" t="str">
        <f t="shared" si="123"/>
        <v>Juventud</v>
      </c>
    </row>
    <row r="3964" spans="16:38" ht="15">
      <c r="P3964" s="806" t="s">
        <v>849</v>
      </c>
      <c r="Q3964" s="807">
        <v>41</v>
      </c>
      <c r="R3964" s="807">
        <v>55</v>
      </c>
      <c r="S3964" s="759" t="str">
        <f t="shared" si="122"/>
        <v>Adulto</v>
      </c>
      <c r="AI3964" s="806" t="s">
        <v>854</v>
      </c>
      <c r="AJ3964" s="807">
        <v>336</v>
      </c>
      <c r="AK3964" s="807">
        <v>23</v>
      </c>
      <c r="AL3964" s="759" t="str">
        <f t="shared" si="123"/>
        <v>Juventud</v>
      </c>
    </row>
    <row r="3965" spans="16:38" ht="15">
      <c r="P3965" s="806" t="s">
        <v>849</v>
      </c>
      <c r="Q3965" s="807">
        <v>47</v>
      </c>
      <c r="R3965" s="807">
        <v>56</v>
      </c>
      <c r="S3965" s="759" t="str">
        <f t="shared" si="122"/>
        <v>Adulto</v>
      </c>
      <c r="AI3965" s="806" t="s">
        <v>854</v>
      </c>
      <c r="AJ3965" s="807">
        <v>321</v>
      </c>
      <c r="AK3965" s="807">
        <v>24</v>
      </c>
      <c r="AL3965" s="759" t="str">
        <f t="shared" si="123"/>
        <v>Juventud</v>
      </c>
    </row>
    <row r="3966" spans="16:38" ht="15">
      <c r="P3966" s="806" t="s">
        <v>849</v>
      </c>
      <c r="Q3966" s="807">
        <v>35</v>
      </c>
      <c r="R3966" s="807">
        <v>57</v>
      </c>
      <c r="S3966" s="759" t="str">
        <f t="shared" si="122"/>
        <v>Adulto</v>
      </c>
      <c r="AI3966" s="806" t="s">
        <v>854</v>
      </c>
      <c r="AJ3966" s="807">
        <v>283</v>
      </c>
      <c r="AK3966" s="807">
        <v>25</v>
      </c>
      <c r="AL3966" s="759" t="str">
        <f t="shared" si="123"/>
        <v>Juventud</v>
      </c>
    </row>
    <row r="3967" spans="16:38" ht="15">
      <c r="P3967" s="806" t="s">
        <v>849</v>
      </c>
      <c r="Q3967" s="807">
        <v>45</v>
      </c>
      <c r="R3967" s="807">
        <v>58</v>
      </c>
      <c r="S3967" s="759" t="str">
        <f t="shared" si="122"/>
        <v>Adulto</v>
      </c>
      <c r="AI3967" s="806" t="s">
        <v>854</v>
      </c>
      <c r="AJ3967" s="807">
        <v>298</v>
      </c>
      <c r="AK3967" s="807">
        <v>26</v>
      </c>
      <c r="AL3967" s="759" t="str">
        <f t="shared" si="123"/>
        <v>Juventud</v>
      </c>
    </row>
    <row r="3968" spans="16:38" ht="15">
      <c r="P3968" s="806" t="s">
        <v>849</v>
      </c>
      <c r="Q3968" s="807">
        <v>49</v>
      </c>
      <c r="R3968" s="807">
        <v>59</v>
      </c>
      <c r="S3968" s="759" t="str">
        <f t="shared" si="122"/>
        <v>Adulto</v>
      </c>
      <c r="AI3968" s="806" t="s">
        <v>854</v>
      </c>
      <c r="AJ3968" s="807">
        <v>278</v>
      </c>
      <c r="AK3968" s="807">
        <v>27</v>
      </c>
      <c r="AL3968" s="759" t="str">
        <f t="shared" si="123"/>
        <v>Juventud</v>
      </c>
    </row>
    <row r="3969" spans="16:38" ht="15">
      <c r="P3969" s="806" t="s">
        <v>849</v>
      </c>
      <c r="Q3969" s="807">
        <v>39</v>
      </c>
      <c r="R3969" s="807">
        <v>60</v>
      </c>
      <c r="S3969" s="759" t="str">
        <f t="shared" si="122"/>
        <v>Vejez</v>
      </c>
      <c r="AI3969" s="806" t="s">
        <v>854</v>
      </c>
      <c r="AJ3969" s="807">
        <v>277</v>
      </c>
      <c r="AK3969" s="807">
        <v>28</v>
      </c>
      <c r="AL3969" s="759" t="str">
        <f t="shared" si="123"/>
        <v>Juventud</v>
      </c>
    </row>
    <row r="3970" spans="16:38" ht="15">
      <c r="P3970" s="806" t="s">
        <v>849</v>
      </c>
      <c r="Q3970" s="807">
        <v>38</v>
      </c>
      <c r="R3970" s="807">
        <v>61</v>
      </c>
      <c r="S3970" s="759" t="str">
        <f t="shared" si="122"/>
        <v>Vejez</v>
      </c>
      <c r="AI3970" s="806" t="s">
        <v>854</v>
      </c>
      <c r="AJ3970" s="807">
        <v>261</v>
      </c>
      <c r="AK3970" s="807">
        <v>29</v>
      </c>
      <c r="AL3970" s="759" t="str">
        <f t="shared" si="123"/>
        <v>Adulto</v>
      </c>
    </row>
    <row r="3971" spans="16:38" ht="15">
      <c r="P3971" s="806" t="s">
        <v>849</v>
      </c>
      <c r="Q3971" s="807">
        <v>42</v>
      </c>
      <c r="R3971" s="807">
        <v>62</v>
      </c>
      <c r="S3971" s="759" t="str">
        <f t="shared" ref="S3971:S4034" si="124">IF(P3971=0,"",IF(AND(R3971&gt;=0,R3971&lt;=5),"Primera Infancia",IF(AND(R3971&gt;=6,R3971&lt;=11),"Infancia",IF(AND(R3971&gt;=12,R3971&lt;=17),"Adolescente",IF(AND(R3971&gt;=18,R3971&lt;=28),"Juventud",IF(AND(R3971&gt;=29,R3971&lt;=59),"Adulto","Vejez"))))))</f>
        <v>Vejez</v>
      </c>
      <c r="AI3971" s="806" t="s">
        <v>854</v>
      </c>
      <c r="AJ3971" s="807">
        <v>249</v>
      </c>
      <c r="AK3971" s="807">
        <v>30</v>
      </c>
      <c r="AL3971" s="759" t="str">
        <f t="shared" ref="AL3971:AL4034" si="125">IF(AI3971=0,"",IF(AND(AK3971&gt;=0,AK3971&lt;=5),"Primera Infancia",IF(AND(AK3971&gt;=6,AK3971&lt;=11),"Infancia",IF(AND(AK3971&gt;=12,AK3971&lt;=17),"Adolescente",IF(AND(AK3971&gt;=18,AK3971&lt;=28),"Juventud",IF(AND(AK3971&gt;=29,AK3971&lt;=59),"Adulto","Vejez"))))))</f>
        <v>Adulto</v>
      </c>
    </row>
    <row r="3972" spans="16:38" ht="15">
      <c r="P3972" s="806" t="s">
        <v>849</v>
      </c>
      <c r="Q3972" s="807">
        <v>39</v>
      </c>
      <c r="R3972" s="807">
        <v>63</v>
      </c>
      <c r="S3972" s="759" t="str">
        <f t="shared" si="124"/>
        <v>Vejez</v>
      </c>
      <c r="AI3972" s="806" t="s">
        <v>854</v>
      </c>
      <c r="AJ3972" s="807">
        <v>238</v>
      </c>
      <c r="AK3972" s="807">
        <v>31</v>
      </c>
      <c r="AL3972" s="759" t="str">
        <f t="shared" si="125"/>
        <v>Adulto</v>
      </c>
    </row>
    <row r="3973" spans="16:38" ht="15">
      <c r="P3973" s="806" t="s">
        <v>849</v>
      </c>
      <c r="Q3973" s="807">
        <v>27</v>
      </c>
      <c r="R3973" s="807">
        <v>64</v>
      </c>
      <c r="S3973" s="759" t="str">
        <f t="shared" si="124"/>
        <v>Vejez</v>
      </c>
      <c r="AI3973" s="806" t="s">
        <v>854</v>
      </c>
      <c r="AJ3973" s="807">
        <v>272</v>
      </c>
      <c r="AK3973" s="807">
        <v>32</v>
      </c>
      <c r="AL3973" s="759" t="str">
        <f t="shared" si="125"/>
        <v>Adulto</v>
      </c>
    </row>
    <row r="3974" spans="16:38" ht="15">
      <c r="P3974" s="806" t="s">
        <v>849</v>
      </c>
      <c r="Q3974" s="807">
        <v>25</v>
      </c>
      <c r="R3974" s="807">
        <v>65</v>
      </c>
      <c r="S3974" s="759" t="str">
        <f t="shared" si="124"/>
        <v>Vejez</v>
      </c>
      <c r="AI3974" s="806" t="s">
        <v>854</v>
      </c>
      <c r="AJ3974" s="807">
        <v>270</v>
      </c>
      <c r="AK3974" s="807">
        <v>33</v>
      </c>
      <c r="AL3974" s="759" t="str">
        <f t="shared" si="125"/>
        <v>Adulto</v>
      </c>
    </row>
    <row r="3975" spans="16:38" ht="15">
      <c r="P3975" s="806" t="s">
        <v>849</v>
      </c>
      <c r="Q3975" s="807">
        <v>28</v>
      </c>
      <c r="R3975" s="807">
        <v>66</v>
      </c>
      <c r="S3975" s="759" t="str">
        <f t="shared" si="124"/>
        <v>Vejez</v>
      </c>
      <c r="AI3975" s="806" t="s">
        <v>854</v>
      </c>
      <c r="AJ3975" s="807">
        <v>240</v>
      </c>
      <c r="AK3975" s="807">
        <v>34</v>
      </c>
      <c r="AL3975" s="759" t="str">
        <f t="shared" si="125"/>
        <v>Adulto</v>
      </c>
    </row>
    <row r="3976" spans="16:38" ht="15">
      <c r="P3976" s="806" t="s">
        <v>849</v>
      </c>
      <c r="Q3976" s="807">
        <v>25</v>
      </c>
      <c r="R3976" s="807">
        <v>67</v>
      </c>
      <c r="S3976" s="759" t="str">
        <f t="shared" si="124"/>
        <v>Vejez</v>
      </c>
      <c r="AI3976" s="806" t="s">
        <v>854</v>
      </c>
      <c r="AJ3976" s="807">
        <v>230</v>
      </c>
      <c r="AK3976" s="807">
        <v>35</v>
      </c>
      <c r="AL3976" s="759" t="str">
        <f t="shared" si="125"/>
        <v>Adulto</v>
      </c>
    </row>
    <row r="3977" spans="16:38" ht="15">
      <c r="P3977" s="806" t="s">
        <v>849</v>
      </c>
      <c r="Q3977" s="807">
        <v>36</v>
      </c>
      <c r="R3977" s="807">
        <v>68</v>
      </c>
      <c r="S3977" s="759" t="str">
        <f t="shared" si="124"/>
        <v>Vejez</v>
      </c>
      <c r="AI3977" s="806" t="s">
        <v>854</v>
      </c>
      <c r="AJ3977" s="807">
        <v>248</v>
      </c>
      <c r="AK3977" s="807">
        <v>36</v>
      </c>
      <c r="AL3977" s="759" t="str">
        <f t="shared" si="125"/>
        <v>Adulto</v>
      </c>
    </row>
    <row r="3978" spans="16:38" ht="15">
      <c r="P3978" s="806" t="s">
        <v>849</v>
      </c>
      <c r="Q3978" s="807">
        <v>32</v>
      </c>
      <c r="R3978" s="807">
        <v>69</v>
      </c>
      <c r="S3978" s="759" t="str">
        <f t="shared" si="124"/>
        <v>Vejez</v>
      </c>
      <c r="AI3978" s="806" t="s">
        <v>854</v>
      </c>
      <c r="AJ3978" s="807">
        <v>235</v>
      </c>
      <c r="AK3978" s="807">
        <v>37</v>
      </c>
      <c r="AL3978" s="759" t="str">
        <f t="shared" si="125"/>
        <v>Adulto</v>
      </c>
    </row>
    <row r="3979" spans="16:38" ht="15">
      <c r="P3979" s="806" t="s">
        <v>849</v>
      </c>
      <c r="Q3979" s="807">
        <v>27</v>
      </c>
      <c r="R3979" s="807">
        <v>70</v>
      </c>
      <c r="S3979" s="759" t="str">
        <f t="shared" si="124"/>
        <v>Vejez</v>
      </c>
      <c r="AI3979" s="806" t="s">
        <v>854</v>
      </c>
      <c r="AJ3979" s="807">
        <v>249</v>
      </c>
      <c r="AK3979" s="807">
        <v>38</v>
      </c>
      <c r="AL3979" s="759" t="str">
        <f t="shared" si="125"/>
        <v>Adulto</v>
      </c>
    </row>
    <row r="3980" spans="16:38" ht="15">
      <c r="P3980" s="806" t="s">
        <v>849</v>
      </c>
      <c r="Q3980" s="807">
        <v>19</v>
      </c>
      <c r="R3980" s="807">
        <v>71</v>
      </c>
      <c r="S3980" s="759" t="str">
        <f t="shared" si="124"/>
        <v>Vejez</v>
      </c>
      <c r="AI3980" s="806" t="s">
        <v>854</v>
      </c>
      <c r="AJ3980" s="807">
        <v>236</v>
      </c>
      <c r="AK3980" s="807">
        <v>39</v>
      </c>
      <c r="AL3980" s="759" t="str">
        <f t="shared" si="125"/>
        <v>Adulto</v>
      </c>
    </row>
    <row r="3981" spans="16:38" ht="15">
      <c r="P3981" s="806" t="s">
        <v>849</v>
      </c>
      <c r="Q3981" s="807">
        <v>12</v>
      </c>
      <c r="R3981" s="807">
        <v>72</v>
      </c>
      <c r="S3981" s="759" t="str">
        <f t="shared" si="124"/>
        <v>Vejez</v>
      </c>
      <c r="AI3981" s="806" t="s">
        <v>854</v>
      </c>
      <c r="AJ3981" s="807">
        <v>240</v>
      </c>
      <c r="AK3981" s="807">
        <v>40</v>
      </c>
      <c r="AL3981" s="759" t="str">
        <f t="shared" si="125"/>
        <v>Adulto</v>
      </c>
    </row>
    <row r="3982" spans="16:38" ht="15">
      <c r="P3982" s="806" t="s">
        <v>849</v>
      </c>
      <c r="Q3982" s="807">
        <v>26</v>
      </c>
      <c r="R3982" s="807">
        <v>73</v>
      </c>
      <c r="S3982" s="759" t="str">
        <f t="shared" si="124"/>
        <v>Vejez</v>
      </c>
      <c r="AI3982" s="806" t="s">
        <v>854</v>
      </c>
      <c r="AJ3982" s="807">
        <v>242</v>
      </c>
      <c r="AK3982" s="807">
        <v>41</v>
      </c>
      <c r="AL3982" s="759" t="str">
        <f t="shared" si="125"/>
        <v>Adulto</v>
      </c>
    </row>
    <row r="3983" spans="16:38" ht="15">
      <c r="P3983" s="806" t="s">
        <v>849</v>
      </c>
      <c r="Q3983" s="807">
        <v>11</v>
      </c>
      <c r="R3983" s="807">
        <v>74</v>
      </c>
      <c r="S3983" s="759" t="str">
        <f t="shared" si="124"/>
        <v>Vejez</v>
      </c>
      <c r="AI3983" s="806" t="s">
        <v>854</v>
      </c>
      <c r="AJ3983" s="807">
        <v>228</v>
      </c>
      <c r="AK3983" s="807">
        <v>42</v>
      </c>
      <c r="AL3983" s="759" t="str">
        <f t="shared" si="125"/>
        <v>Adulto</v>
      </c>
    </row>
    <row r="3984" spans="16:38" ht="15">
      <c r="P3984" s="806" t="s">
        <v>849</v>
      </c>
      <c r="Q3984" s="807">
        <v>10</v>
      </c>
      <c r="R3984" s="807">
        <v>75</v>
      </c>
      <c r="S3984" s="759" t="str">
        <f t="shared" si="124"/>
        <v>Vejez</v>
      </c>
      <c r="AI3984" s="806" t="s">
        <v>854</v>
      </c>
      <c r="AJ3984" s="807">
        <v>225</v>
      </c>
      <c r="AK3984" s="807">
        <v>43</v>
      </c>
      <c r="AL3984" s="759" t="str">
        <f t="shared" si="125"/>
        <v>Adulto</v>
      </c>
    </row>
    <row r="3985" spans="16:38" ht="15">
      <c r="P3985" s="806" t="s">
        <v>849</v>
      </c>
      <c r="Q3985" s="807">
        <v>20</v>
      </c>
      <c r="R3985" s="807">
        <v>76</v>
      </c>
      <c r="S3985" s="759" t="str">
        <f t="shared" si="124"/>
        <v>Vejez</v>
      </c>
      <c r="AI3985" s="806" t="s">
        <v>854</v>
      </c>
      <c r="AJ3985" s="807">
        <v>158</v>
      </c>
      <c r="AK3985" s="807">
        <v>44</v>
      </c>
      <c r="AL3985" s="759" t="str">
        <f t="shared" si="125"/>
        <v>Adulto</v>
      </c>
    </row>
    <row r="3986" spans="16:38" ht="15">
      <c r="P3986" s="806" t="s">
        <v>849</v>
      </c>
      <c r="Q3986" s="807">
        <v>17</v>
      </c>
      <c r="R3986" s="807">
        <v>77</v>
      </c>
      <c r="S3986" s="759" t="str">
        <f t="shared" si="124"/>
        <v>Vejez</v>
      </c>
      <c r="AI3986" s="806" t="s">
        <v>854</v>
      </c>
      <c r="AJ3986" s="807">
        <v>176</v>
      </c>
      <c r="AK3986" s="807">
        <v>45</v>
      </c>
      <c r="AL3986" s="759" t="str">
        <f t="shared" si="125"/>
        <v>Adulto</v>
      </c>
    </row>
    <row r="3987" spans="16:38" ht="15">
      <c r="P3987" s="806" t="s">
        <v>849</v>
      </c>
      <c r="Q3987" s="807">
        <v>17</v>
      </c>
      <c r="R3987" s="807">
        <v>78</v>
      </c>
      <c r="S3987" s="759" t="str">
        <f t="shared" si="124"/>
        <v>Vejez</v>
      </c>
      <c r="AI3987" s="806" t="s">
        <v>854</v>
      </c>
      <c r="AJ3987" s="807">
        <v>197</v>
      </c>
      <c r="AK3987" s="807">
        <v>46</v>
      </c>
      <c r="AL3987" s="759" t="str">
        <f t="shared" si="125"/>
        <v>Adulto</v>
      </c>
    </row>
    <row r="3988" spans="16:38" ht="15">
      <c r="P3988" s="806" t="s">
        <v>849</v>
      </c>
      <c r="Q3988" s="807">
        <v>12</v>
      </c>
      <c r="R3988" s="807">
        <v>79</v>
      </c>
      <c r="S3988" s="759" t="str">
        <f t="shared" si="124"/>
        <v>Vejez</v>
      </c>
      <c r="AI3988" s="806" t="s">
        <v>854</v>
      </c>
      <c r="AJ3988" s="807">
        <v>195</v>
      </c>
      <c r="AK3988" s="807">
        <v>47</v>
      </c>
      <c r="AL3988" s="759" t="str">
        <f t="shared" si="125"/>
        <v>Adulto</v>
      </c>
    </row>
    <row r="3989" spans="16:38" ht="15">
      <c r="P3989" s="806" t="s">
        <v>849</v>
      </c>
      <c r="Q3989" s="807">
        <v>11</v>
      </c>
      <c r="R3989" s="807">
        <v>80</v>
      </c>
      <c r="S3989" s="759" t="str">
        <f t="shared" si="124"/>
        <v>Vejez</v>
      </c>
      <c r="AI3989" s="806" t="s">
        <v>854</v>
      </c>
      <c r="AJ3989" s="807">
        <v>170</v>
      </c>
      <c r="AK3989" s="807">
        <v>48</v>
      </c>
      <c r="AL3989" s="759" t="str">
        <f t="shared" si="125"/>
        <v>Adulto</v>
      </c>
    </row>
    <row r="3990" spans="16:38" ht="15">
      <c r="P3990" s="806" t="s">
        <v>849</v>
      </c>
      <c r="Q3990" s="807">
        <v>14</v>
      </c>
      <c r="R3990" s="807">
        <v>81</v>
      </c>
      <c r="S3990" s="759" t="str">
        <f t="shared" si="124"/>
        <v>Vejez</v>
      </c>
      <c r="AI3990" s="806" t="s">
        <v>854</v>
      </c>
      <c r="AJ3990" s="807">
        <v>189</v>
      </c>
      <c r="AK3990" s="807">
        <v>49</v>
      </c>
      <c r="AL3990" s="759" t="str">
        <f t="shared" si="125"/>
        <v>Adulto</v>
      </c>
    </row>
    <row r="3991" spans="16:38" ht="15">
      <c r="P3991" s="806" t="s">
        <v>849</v>
      </c>
      <c r="Q3991" s="807">
        <v>16</v>
      </c>
      <c r="R3991" s="807">
        <v>82</v>
      </c>
      <c r="S3991" s="759" t="str">
        <f t="shared" si="124"/>
        <v>Vejez</v>
      </c>
      <c r="AI3991" s="806" t="s">
        <v>854</v>
      </c>
      <c r="AJ3991" s="807">
        <v>204</v>
      </c>
      <c r="AK3991" s="807">
        <v>50</v>
      </c>
      <c r="AL3991" s="759" t="str">
        <f t="shared" si="125"/>
        <v>Adulto</v>
      </c>
    </row>
    <row r="3992" spans="16:38" ht="15">
      <c r="P3992" s="806" t="s">
        <v>849</v>
      </c>
      <c r="Q3992" s="807">
        <v>8</v>
      </c>
      <c r="R3992" s="807">
        <v>83</v>
      </c>
      <c r="S3992" s="759" t="str">
        <f t="shared" si="124"/>
        <v>Vejez</v>
      </c>
      <c r="AI3992" s="806" t="s">
        <v>854</v>
      </c>
      <c r="AJ3992" s="807">
        <v>176</v>
      </c>
      <c r="AK3992" s="807">
        <v>51</v>
      </c>
      <c r="AL3992" s="759" t="str">
        <f t="shared" si="125"/>
        <v>Adulto</v>
      </c>
    </row>
    <row r="3993" spans="16:38" ht="15">
      <c r="P3993" s="806" t="s">
        <v>849</v>
      </c>
      <c r="Q3993" s="807">
        <v>11</v>
      </c>
      <c r="R3993" s="807">
        <v>84</v>
      </c>
      <c r="S3993" s="759" t="str">
        <f t="shared" si="124"/>
        <v>Vejez</v>
      </c>
      <c r="AI3993" s="806" t="s">
        <v>854</v>
      </c>
      <c r="AJ3993" s="807">
        <v>162</v>
      </c>
      <c r="AK3993" s="807">
        <v>52</v>
      </c>
      <c r="AL3993" s="759" t="str">
        <f t="shared" si="125"/>
        <v>Adulto</v>
      </c>
    </row>
    <row r="3994" spans="16:38" ht="15">
      <c r="P3994" s="806" t="s">
        <v>849</v>
      </c>
      <c r="Q3994" s="807">
        <v>7</v>
      </c>
      <c r="R3994" s="807">
        <v>85</v>
      </c>
      <c r="S3994" s="759" t="str">
        <f t="shared" si="124"/>
        <v>Vejez</v>
      </c>
      <c r="AI3994" s="806" t="s">
        <v>854</v>
      </c>
      <c r="AJ3994" s="807">
        <v>182</v>
      </c>
      <c r="AK3994" s="807">
        <v>53</v>
      </c>
      <c r="AL3994" s="759" t="str">
        <f t="shared" si="125"/>
        <v>Adulto</v>
      </c>
    </row>
    <row r="3995" spans="16:38" ht="15">
      <c r="P3995" s="806" t="s">
        <v>849</v>
      </c>
      <c r="Q3995" s="807">
        <v>6</v>
      </c>
      <c r="R3995" s="807">
        <v>86</v>
      </c>
      <c r="S3995" s="759" t="str">
        <f t="shared" si="124"/>
        <v>Vejez</v>
      </c>
      <c r="AI3995" s="806" t="s">
        <v>854</v>
      </c>
      <c r="AJ3995" s="807">
        <v>190</v>
      </c>
      <c r="AK3995" s="807">
        <v>54</v>
      </c>
      <c r="AL3995" s="759" t="str">
        <f t="shared" si="125"/>
        <v>Adulto</v>
      </c>
    </row>
    <row r="3996" spans="16:38" ht="15">
      <c r="P3996" s="806" t="s">
        <v>849</v>
      </c>
      <c r="Q3996" s="807">
        <v>11</v>
      </c>
      <c r="R3996" s="807">
        <v>87</v>
      </c>
      <c r="S3996" s="759" t="str">
        <f t="shared" si="124"/>
        <v>Vejez</v>
      </c>
      <c r="AI3996" s="806" t="s">
        <v>854</v>
      </c>
      <c r="AJ3996" s="807">
        <v>199</v>
      </c>
      <c r="AK3996" s="807">
        <v>55</v>
      </c>
      <c r="AL3996" s="759" t="str">
        <f t="shared" si="125"/>
        <v>Adulto</v>
      </c>
    </row>
    <row r="3997" spans="16:38" ht="15">
      <c r="P3997" s="806" t="s">
        <v>849</v>
      </c>
      <c r="Q3997" s="807">
        <v>8</v>
      </c>
      <c r="R3997" s="807">
        <v>88</v>
      </c>
      <c r="S3997" s="759" t="str">
        <f t="shared" si="124"/>
        <v>Vejez</v>
      </c>
      <c r="AI3997" s="806" t="s">
        <v>854</v>
      </c>
      <c r="AJ3997" s="807">
        <v>172</v>
      </c>
      <c r="AK3997" s="807">
        <v>56</v>
      </c>
      <c r="AL3997" s="759" t="str">
        <f t="shared" si="125"/>
        <v>Adulto</v>
      </c>
    </row>
    <row r="3998" spans="16:38" ht="15">
      <c r="P3998" s="806" t="s">
        <v>849</v>
      </c>
      <c r="Q3998" s="807">
        <v>5</v>
      </c>
      <c r="R3998" s="807">
        <v>89</v>
      </c>
      <c r="S3998" s="759" t="str">
        <f t="shared" si="124"/>
        <v>Vejez</v>
      </c>
      <c r="AI3998" s="806" t="s">
        <v>854</v>
      </c>
      <c r="AJ3998" s="807">
        <v>161</v>
      </c>
      <c r="AK3998" s="807">
        <v>57</v>
      </c>
      <c r="AL3998" s="759" t="str">
        <f t="shared" si="125"/>
        <v>Adulto</v>
      </c>
    </row>
    <row r="3999" spans="16:38" ht="15">
      <c r="P3999" s="806" t="s">
        <v>849</v>
      </c>
      <c r="Q3999" s="807">
        <v>1</v>
      </c>
      <c r="R3999" s="807">
        <v>90</v>
      </c>
      <c r="S3999" s="759" t="str">
        <f t="shared" si="124"/>
        <v>Vejez</v>
      </c>
      <c r="AI3999" s="806" t="s">
        <v>854</v>
      </c>
      <c r="AJ3999" s="807">
        <v>159</v>
      </c>
      <c r="AK3999" s="807">
        <v>58</v>
      </c>
      <c r="AL3999" s="759" t="str">
        <f t="shared" si="125"/>
        <v>Adulto</v>
      </c>
    </row>
    <row r="4000" spans="16:38" ht="15">
      <c r="P4000" s="806" t="s">
        <v>849</v>
      </c>
      <c r="Q4000" s="807">
        <v>6</v>
      </c>
      <c r="R4000" s="807">
        <v>91</v>
      </c>
      <c r="S4000" s="759" t="str">
        <f t="shared" si="124"/>
        <v>Vejez</v>
      </c>
      <c r="AI4000" s="806" t="s">
        <v>854</v>
      </c>
      <c r="AJ4000" s="807">
        <v>162</v>
      </c>
      <c r="AK4000" s="807">
        <v>59</v>
      </c>
      <c r="AL4000" s="759" t="str">
        <f t="shared" si="125"/>
        <v>Adulto</v>
      </c>
    </row>
    <row r="4001" spans="16:38" ht="15">
      <c r="P4001" s="806" t="s">
        <v>849</v>
      </c>
      <c r="Q4001" s="807">
        <v>2</v>
      </c>
      <c r="R4001" s="807">
        <v>92</v>
      </c>
      <c r="S4001" s="759" t="str">
        <f t="shared" si="124"/>
        <v>Vejez</v>
      </c>
      <c r="AI4001" s="806" t="s">
        <v>854</v>
      </c>
      <c r="AJ4001" s="807">
        <v>140</v>
      </c>
      <c r="AK4001" s="807">
        <v>60</v>
      </c>
      <c r="AL4001" s="759" t="str">
        <f t="shared" si="125"/>
        <v>Vejez</v>
      </c>
    </row>
    <row r="4002" spans="16:38" ht="15">
      <c r="P4002" s="806" t="s">
        <v>849</v>
      </c>
      <c r="Q4002" s="807">
        <v>1</v>
      </c>
      <c r="R4002" s="807">
        <v>93</v>
      </c>
      <c r="S4002" s="759" t="str">
        <f t="shared" si="124"/>
        <v>Vejez</v>
      </c>
      <c r="AI4002" s="806" t="s">
        <v>854</v>
      </c>
      <c r="AJ4002" s="807">
        <v>162</v>
      </c>
      <c r="AK4002" s="807">
        <v>61</v>
      </c>
      <c r="AL4002" s="759" t="str">
        <f t="shared" si="125"/>
        <v>Vejez</v>
      </c>
    </row>
    <row r="4003" spans="16:38" ht="15">
      <c r="P4003" s="806" t="s">
        <v>849</v>
      </c>
      <c r="Q4003" s="807">
        <v>1</v>
      </c>
      <c r="R4003" s="807">
        <v>95</v>
      </c>
      <c r="S4003" s="759" t="str">
        <f t="shared" si="124"/>
        <v>Vejez</v>
      </c>
      <c r="AI4003" s="806" t="s">
        <v>854</v>
      </c>
      <c r="AJ4003" s="807">
        <v>112</v>
      </c>
      <c r="AK4003" s="807">
        <v>62</v>
      </c>
      <c r="AL4003" s="759" t="str">
        <f t="shared" si="125"/>
        <v>Vejez</v>
      </c>
    </row>
    <row r="4004" spans="16:38" ht="15">
      <c r="P4004" s="806" t="s">
        <v>849</v>
      </c>
      <c r="Q4004" s="807">
        <v>2</v>
      </c>
      <c r="R4004" s="807">
        <v>96</v>
      </c>
      <c r="S4004" s="759" t="str">
        <f t="shared" si="124"/>
        <v>Vejez</v>
      </c>
      <c r="AI4004" s="806" t="s">
        <v>854</v>
      </c>
      <c r="AJ4004" s="807">
        <v>126</v>
      </c>
      <c r="AK4004" s="807">
        <v>63</v>
      </c>
      <c r="AL4004" s="759" t="str">
        <f t="shared" si="125"/>
        <v>Vejez</v>
      </c>
    </row>
    <row r="4005" spans="16:38" ht="15">
      <c r="P4005" s="806" t="s">
        <v>849</v>
      </c>
      <c r="Q4005" s="807">
        <v>1</v>
      </c>
      <c r="R4005" s="807">
        <v>99</v>
      </c>
      <c r="S4005" s="759" t="str">
        <f t="shared" si="124"/>
        <v>Vejez</v>
      </c>
      <c r="AI4005" s="806" t="s">
        <v>854</v>
      </c>
      <c r="AJ4005" s="807">
        <v>104</v>
      </c>
      <c r="AK4005" s="807">
        <v>64</v>
      </c>
      <c r="AL4005" s="759" t="str">
        <f t="shared" si="125"/>
        <v>Vejez</v>
      </c>
    </row>
    <row r="4006" spans="16:38" ht="15">
      <c r="P4006" s="806" t="s">
        <v>849</v>
      </c>
      <c r="Q4006" s="807">
        <v>1</v>
      </c>
      <c r="R4006" s="807">
        <v>100</v>
      </c>
      <c r="S4006" s="759" t="str">
        <f t="shared" si="124"/>
        <v>Vejez</v>
      </c>
      <c r="AI4006" s="806" t="s">
        <v>854</v>
      </c>
      <c r="AJ4006" s="807">
        <v>98</v>
      </c>
      <c r="AK4006" s="807">
        <v>65</v>
      </c>
      <c r="AL4006" s="759" t="str">
        <f t="shared" si="125"/>
        <v>Vejez</v>
      </c>
    </row>
    <row r="4007" spans="16:38" ht="15">
      <c r="P4007" s="806" t="s">
        <v>849</v>
      </c>
      <c r="Q4007" s="807">
        <v>1</v>
      </c>
      <c r="R4007" s="807">
        <v>102</v>
      </c>
      <c r="S4007" s="759" t="str">
        <f t="shared" si="124"/>
        <v>Vejez</v>
      </c>
      <c r="AI4007" s="806" t="s">
        <v>854</v>
      </c>
      <c r="AJ4007" s="807">
        <v>92</v>
      </c>
      <c r="AK4007" s="807">
        <v>66</v>
      </c>
      <c r="AL4007" s="759" t="str">
        <f t="shared" si="125"/>
        <v>Vejez</v>
      </c>
    </row>
    <row r="4008" spans="16:38" ht="30">
      <c r="P4008" s="806" t="s">
        <v>850</v>
      </c>
      <c r="Q4008" s="807">
        <v>175</v>
      </c>
      <c r="R4008" s="807">
        <v>0</v>
      </c>
      <c r="S4008" s="759" t="str">
        <f t="shared" si="124"/>
        <v>Primera Infancia</v>
      </c>
      <c r="AI4008" s="806" t="s">
        <v>854</v>
      </c>
      <c r="AJ4008" s="807">
        <v>86</v>
      </c>
      <c r="AK4008" s="807">
        <v>67</v>
      </c>
      <c r="AL4008" s="759" t="str">
        <f t="shared" si="125"/>
        <v>Vejez</v>
      </c>
    </row>
    <row r="4009" spans="16:38" ht="30">
      <c r="P4009" s="806" t="s">
        <v>850</v>
      </c>
      <c r="Q4009" s="807">
        <v>149</v>
      </c>
      <c r="R4009" s="807">
        <v>1</v>
      </c>
      <c r="S4009" s="759" t="str">
        <f t="shared" si="124"/>
        <v>Primera Infancia</v>
      </c>
      <c r="AI4009" s="806" t="s">
        <v>854</v>
      </c>
      <c r="AJ4009" s="807">
        <v>69</v>
      </c>
      <c r="AK4009" s="807">
        <v>68</v>
      </c>
      <c r="AL4009" s="759" t="str">
        <f t="shared" si="125"/>
        <v>Vejez</v>
      </c>
    </row>
    <row r="4010" spans="16:38" ht="30">
      <c r="P4010" s="806" t="s">
        <v>850</v>
      </c>
      <c r="Q4010" s="807">
        <v>167</v>
      </c>
      <c r="R4010" s="807">
        <v>2</v>
      </c>
      <c r="S4010" s="759" t="str">
        <f t="shared" si="124"/>
        <v>Primera Infancia</v>
      </c>
      <c r="AI4010" s="806" t="s">
        <v>854</v>
      </c>
      <c r="AJ4010" s="807">
        <v>62</v>
      </c>
      <c r="AK4010" s="807">
        <v>69</v>
      </c>
      <c r="AL4010" s="759" t="str">
        <f t="shared" si="125"/>
        <v>Vejez</v>
      </c>
    </row>
    <row r="4011" spans="16:38" ht="30">
      <c r="P4011" s="806" t="s">
        <v>850</v>
      </c>
      <c r="Q4011" s="807">
        <v>155</v>
      </c>
      <c r="R4011" s="807">
        <v>3</v>
      </c>
      <c r="S4011" s="759" t="str">
        <f t="shared" si="124"/>
        <v>Primera Infancia</v>
      </c>
      <c r="AI4011" s="806" t="s">
        <v>854</v>
      </c>
      <c r="AJ4011" s="807">
        <v>77</v>
      </c>
      <c r="AK4011" s="807">
        <v>70</v>
      </c>
      <c r="AL4011" s="759" t="str">
        <f t="shared" si="125"/>
        <v>Vejez</v>
      </c>
    </row>
    <row r="4012" spans="16:38" ht="30">
      <c r="P4012" s="806" t="s">
        <v>850</v>
      </c>
      <c r="Q4012" s="807">
        <v>165</v>
      </c>
      <c r="R4012" s="807">
        <v>4</v>
      </c>
      <c r="S4012" s="759" t="str">
        <f t="shared" si="124"/>
        <v>Primera Infancia</v>
      </c>
      <c r="AI4012" s="806" t="s">
        <v>854</v>
      </c>
      <c r="AJ4012" s="807">
        <v>53</v>
      </c>
      <c r="AK4012" s="807">
        <v>71</v>
      </c>
      <c r="AL4012" s="759" t="str">
        <f t="shared" si="125"/>
        <v>Vejez</v>
      </c>
    </row>
    <row r="4013" spans="16:38" ht="30">
      <c r="P4013" s="806" t="s">
        <v>850</v>
      </c>
      <c r="Q4013" s="807">
        <v>152</v>
      </c>
      <c r="R4013" s="807">
        <v>5</v>
      </c>
      <c r="S4013" s="759" t="str">
        <f t="shared" si="124"/>
        <v>Primera Infancia</v>
      </c>
      <c r="AI4013" s="806" t="s">
        <v>854</v>
      </c>
      <c r="AJ4013" s="807">
        <v>60</v>
      </c>
      <c r="AK4013" s="807">
        <v>72</v>
      </c>
      <c r="AL4013" s="759" t="str">
        <f t="shared" si="125"/>
        <v>Vejez</v>
      </c>
    </row>
    <row r="4014" spans="16:38" ht="15">
      <c r="P4014" s="806" t="s">
        <v>850</v>
      </c>
      <c r="Q4014" s="807">
        <v>171</v>
      </c>
      <c r="R4014" s="807">
        <v>6</v>
      </c>
      <c r="S4014" s="759" t="str">
        <f t="shared" si="124"/>
        <v>Infancia</v>
      </c>
      <c r="AI4014" s="806" t="s">
        <v>854</v>
      </c>
      <c r="AJ4014" s="807">
        <v>51</v>
      </c>
      <c r="AK4014" s="807">
        <v>73</v>
      </c>
      <c r="AL4014" s="759" t="str">
        <f t="shared" si="125"/>
        <v>Vejez</v>
      </c>
    </row>
    <row r="4015" spans="16:38" ht="15">
      <c r="P4015" s="806" t="s">
        <v>850</v>
      </c>
      <c r="Q4015" s="807">
        <v>158</v>
      </c>
      <c r="R4015" s="807">
        <v>7</v>
      </c>
      <c r="S4015" s="759" t="str">
        <f t="shared" si="124"/>
        <v>Infancia</v>
      </c>
      <c r="AI4015" s="806" t="s">
        <v>854</v>
      </c>
      <c r="AJ4015" s="807">
        <v>49</v>
      </c>
      <c r="AK4015" s="807">
        <v>74</v>
      </c>
      <c r="AL4015" s="759" t="str">
        <f t="shared" si="125"/>
        <v>Vejez</v>
      </c>
    </row>
    <row r="4016" spans="16:38" ht="15">
      <c r="P4016" s="806" t="s">
        <v>850</v>
      </c>
      <c r="Q4016" s="807">
        <v>167</v>
      </c>
      <c r="R4016" s="807">
        <v>8</v>
      </c>
      <c r="S4016" s="759" t="str">
        <f t="shared" si="124"/>
        <v>Infancia</v>
      </c>
      <c r="AI4016" s="806" t="s">
        <v>854</v>
      </c>
      <c r="AJ4016" s="807">
        <v>46</v>
      </c>
      <c r="AK4016" s="807">
        <v>75</v>
      </c>
      <c r="AL4016" s="759" t="str">
        <f t="shared" si="125"/>
        <v>Vejez</v>
      </c>
    </row>
    <row r="4017" spans="16:38" ht="15">
      <c r="P4017" s="806" t="s">
        <v>850</v>
      </c>
      <c r="Q4017" s="807">
        <v>173</v>
      </c>
      <c r="R4017" s="807">
        <v>9</v>
      </c>
      <c r="S4017" s="759" t="str">
        <f t="shared" si="124"/>
        <v>Infancia</v>
      </c>
      <c r="AI4017" s="806" t="s">
        <v>854</v>
      </c>
      <c r="AJ4017" s="807">
        <v>38</v>
      </c>
      <c r="AK4017" s="807">
        <v>76</v>
      </c>
      <c r="AL4017" s="759" t="str">
        <f t="shared" si="125"/>
        <v>Vejez</v>
      </c>
    </row>
    <row r="4018" spans="16:38" ht="15">
      <c r="P4018" s="806" t="s">
        <v>850</v>
      </c>
      <c r="Q4018" s="807">
        <v>180</v>
      </c>
      <c r="R4018" s="807">
        <v>10</v>
      </c>
      <c r="S4018" s="759" t="str">
        <f t="shared" si="124"/>
        <v>Infancia</v>
      </c>
      <c r="AI4018" s="806" t="s">
        <v>854</v>
      </c>
      <c r="AJ4018" s="807">
        <v>36</v>
      </c>
      <c r="AK4018" s="807">
        <v>77</v>
      </c>
      <c r="AL4018" s="759" t="str">
        <f t="shared" si="125"/>
        <v>Vejez</v>
      </c>
    </row>
    <row r="4019" spans="16:38" ht="15">
      <c r="P4019" s="806" t="s">
        <v>850</v>
      </c>
      <c r="Q4019" s="807">
        <v>175</v>
      </c>
      <c r="R4019" s="807">
        <v>11</v>
      </c>
      <c r="S4019" s="759" t="str">
        <f t="shared" si="124"/>
        <v>Infancia</v>
      </c>
      <c r="AI4019" s="806" t="s">
        <v>854</v>
      </c>
      <c r="AJ4019" s="807">
        <v>34</v>
      </c>
      <c r="AK4019" s="807">
        <v>78</v>
      </c>
      <c r="AL4019" s="759" t="str">
        <f t="shared" si="125"/>
        <v>Vejez</v>
      </c>
    </row>
    <row r="4020" spans="16:38" ht="30">
      <c r="P4020" s="806" t="s">
        <v>850</v>
      </c>
      <c r="Q4020" s="807">
        <v>186</v>
      </c>
      <c r="R4020" s="807">
        <v>12</v>
      </c>
      <c r="S4020" s="759" t="str">
        <f t="shared" si="124"/>
        <v>Adolescente</v>
      </c>
      <c r="AI4020" s="806" t="s">
        <v>854</v>
      </c>
      <c r="AJ4020" s="807">
        <v>30</v>
      </c>
      <c r="AK4020" s="807">
        <v>79</v>
      </c>
      <c r="AL4020" s="759" t="str">
        <f t="shared" si="125"/>
        <v>Vejez</v>
      </c>
    </row>
    <row r="4021" spans="16:38" ht="30">
      <c r="P4021" s="806" t="s">
        <v>850</v>
      </c>
      <c r="Q4021" s="807">
        <v>215</v>
      </c>
      <c r="R4021" s="807">
        <v>13</v>
      </c>
      <c r="S4021" s="759" t="str">
        <f t="shared" si="124"/>
        <v>Adolescente</v>
      </c>
      <c r="AI4021" s="806" t="s">
        <v>854</v>
      </c>
      <c r="AJ4021" s="807">
        <v>28</v>
      </c>
      <c r="AK4021" s="807">
        <v>80</v>
      </c>
      <c r="AL4021" s="759" t="str">
        <f t="shared" si="125"/>
        <v>Vejez</v>
      </c>
    </row>
    <row r="4022" spans="16:38" ht="30">
      <c r="P4022" s="806" t="s">
        <v>850</v>
      </c>
      <c r="Q4022" s="807">
        <v>212</v>
      </c>
      <c r="R4022" s="807">
        <v>14</v>
      </c>
      <c r="S4022" s="759" t="str">
        <f t="shared" si="124"/>
        <v>Adolescente</v>
      </c>
      <c r="AI4022" s="806" t="s">
        <v>854</v>
      </c>
      <c r="AJ4022" s="807">
        <v>25</v>
      </c>
      <c r="AK4022" s="807">
        <v>81</v>
      </c>
      <c r="AL4022" s="759" t="str">
        <f t="shared" si="125"/>
        <v>Vejez</v>
      </c>
    </row>
    <row r="4023" spans="16:38" ht="30">
      <c r="P4023" s="806" t="s">
        <v>850</v>
      </c>
      <c r="Q4023" s="807">
        <v>237</v>
      </c>
      <c r="R4023" s="807">
        <v>15</v>
      </c>
      <c r="S4023" s="759" t="str">
        <f t="shared" si="124"/>
        <v>Adolescente</v>
      </c>
      <c r="AI4023" s="806" t="s">
        <v>854</v>
      </c>
      <c r="AJ4023" s="807">
        <v>18</v>
      </c>
      <c r="AK4023" s="807">
        <v>82</v>
      </c>
      <c r="AL4023" s="759" t="str">
        <f t="shared" si="125"/>
        <v>Vejez</v>
      </c>
    </row>
    <row r="4024" spans="16:38" ht="30">
      <c r="P4024" s="806" t="s">
        <v>850</v>
      </c>
      <c r="Q4024" s="807">
        <v>242</v>
      </c>
      <c r="R4024" s="807">
        <v>16</v>
      </c>
      <c r="S4024" s="759" t="str">
        <f t="shared" si="124"/>
        <v>Adolescente</v>
      </c>
      <c r="AI4024" s="806" t="s">
        <v>854</v>
      </c>
      <c r="AJ4024" s="807">
        <v>15</v>
      </c>
      <c r="AK4024" s="807">
        <v>83</v>
      </c>
      <c r="AL4024" s="759" t="str">
        <f t="shared" si="125"/>
        <v>Vejez</v>
      </c>
    </row>
    <row r="4025" spans="16:38" ht="30">
      <c r="P4025" s="806" t="s">
        <v>850</v>
      </c>
      <c r="Q4025" s="807">
        <v>275</v>
      </c>
      <c r="R4025" s="807">
        <v>17</v>
      </c>
      <c r="S4025" s="759" t="str">
        <f t="shared" si="124"/>
        <v>Adolescente</v>
      </c>
      <c r="AI4025" s="806" t="s">
        <v>854</v>
      </c>
      <c r="AJ4025" s="807">
        <v>20</v>
      </c>
      <c r="AK4025" s="807">
        <v>84</v>
      </c>
      <c r="AL4025" s="759" t="str">
        <f t="shared" si="125"/>
        <v>Vejez</v>
      </c>
    </row>
    <row r="4026" spans="16:38" ht="15">
      <c r="P4026" s="806" t="s">
        <v>850</v>
      </c>
      <c r="Q4026" s="807">
        <v>260</v>
      </c>
      <c r="R4026" s="807">
        <v>18</v>
      </c>
      <c r="S4026" s="759" t="str">
        <f t="shared" si="124"/>
        <v>Juventud</v>
      </c>
      <c r="AI4026" s="806" t="s">
        <v>854</v>
      </c>
      <c r="AJ4026" s="807">
        <v>17</v>
      </c>
      <c r="AK4026" s="807">
        <v>85</v>
      </c>
      <c r="AL4026" s="759" t="str">
        <f t="shared" si="125"/>
        <v>Vejez</v>
      </c>
    </row>
    <row r="4027" spans="16:38" ht="15">
      <c r="P4027" s="806" t="s">
        <v>850</v>
      </c>
      <c r="Q4027" s="807">
        <v>226</v>
      </c>
      <c r="R4027" s="807">
        <v>19</v>
      </c>
      <c r="S4027" s="759" t="str">
        <f t="shared" si="124"/>
        <v>Juventud</v>
      </c>
      <c r="AI4027" s="806" t="s">
        <v>854</v>
      </c>
      <c r="AJ4027" s="807">
        <v>13</v>
      </c>
      <c r="AK4027" s="807">
        <v>86</v>
      </c>
      <c r="AL4027" s="759" t="str">
        <f t="shared" si="125"/>
        <v>Vejez</v>
      </c>
    </row>
    <row r="4028" spans="16:38" ht="15">
      <c r="P4028" s="806" t="s">
        <v>850</v>
      </c>
      <c r="Q4028" s="807">
        <v>231</v>
      </c>
      <c r="R4028" s="807">
        <v>20</v>
      </c>
      <c r="S4028" s="759" t="str">
        <f t="shared" si="124"/>
        <v>Juventud</v>
      </c>
      <c r="AI4028" s="806" t="s">
        <v>854</v>
      </c>
      <c r="AJ4028" s="807">
        <v>8</v>
      </c>
      <c r="AK4028" s="807">
        <v>87</v>
      </c>
      <c r="AL4028" s="759" t="str">
        <f t="shared" si="125"/>
        <v>Vejez</v>
      </c>
    </row>
    <row r="4029" spans="16:38" ht="15">
      <c r="P4029" s="806" t="s">
        <v>850</v>
      </c>
      <c r="Q4029" s="807">
        <v>223</v>
      </c>
      <c r="R4029" s="807">
        <v>21</v>
      </c>
      <c r="S4029" s="759" t="str">
        <f t="shared" si="124"/>
        <v>Juventud</v>
      </c>
      <c r="AI4029" s="806" t="s">
        <v>854</v>
      </c>
      <c r="AJ4029" s="807">
        <v>5</v>
      </c>
      <c r="AK4029" s="807">
        <v>88</v>
      </c>
      <c r="AL4029" s="759" t="str">
        <f t="shared" si="125"/>
        <v>Vejez</v>
      </c>
    </row>
    <row r="4030" spans="16:38" ht="15">
      <c r="P4030" s="806" t="s">
        <v>850</v>
      </c>
      <c r="Q4030" s="807">
        <v>231</v>
      </c>
      <c r="R4030" s="807">
        <v>22</v>
      </c>
      <c r="S4030" s="759" t="str">
        <f t="shared" si="124"/>
        <v>Juventud</v>
      </c>
      <c r="AI4030" s="806" t="s">
        <v>854</v>
      </c>
      <c r="AJ4030" s="807">
        <v>10</v>
      </c>
      <c r="AK4030" s="807">
        <v>89</v>
      </c>
      <c r="AL4030" s="759" t="str">
        <f t="shared" si="125"/>
        <v>Vejez</v>
      </c>
    </row>
    <row r="4031" spans="16:38" ht="15">
      <c r="P4031" s="806" t="s">
        <v>850</v>
      </c>
      <c r="Q4031" s="807">
        <v>183</v>
      </c>
      <c r="R4031" s="807">
        <v>23</v>
      </c>
      <c r="S4031" s="759" t="str">
        <f t="shared" si="124"/>
        <v>Juventud</v>
      </c>
      <c r="AI4031" s="806" t="s">
        <v>854</v>
      </c>
      <c r="AJ4031" s="807">
        <v>8</v>
      </c>
      <c r="AK4031" s="807">
        <v>90</v>
      </c>
      <c r="AL4031" s="759" t="str">
        <f t="shared" si="125"/>
        <v>Vejez</v>
      </c>
    </row>
    <row r="4032" spans="16:38" ht="15">
      <c r="P4032" s="806" t="s">
        <v>850</v>
      </c>
      <c r="Q4032" s="807">
        <v>214</v>
      </c>
      <c r="R4032" s="807">
        <v>24</v>
      </c>
      <c r="S4032" s="759" t="str">
        <f t="shared" si="124"/>
        <v>Juventud</v>
      </c>
      <c r="AI4032" s="806" t="s">
        <v>854</v>
      </c>
      <c r="AJ4032" s="807">
        <v>6</v>
      </c>
      <c r="AK4032" s="807">
        <v>91</v>
      </c>
      <c r="AL4032" s="759" t="str">
        <f t="shared" si="125"/>
        <v>Vejez</v>
      </c>
    </row>
    <row r="4033" spans="16:38" ht="15">
      <c r="P4033" s="806" t="s">
        <v>850</v>
      </c>
      <c r="Q4033" s="807">
        <v>209</v>
      </c>
      <c r="R4033" s="807">
        <v>25</v>
      </c>
      <c r="S4033" s="759" t="str">
        <f t="shared" si="124"/>
        <v>Juventud</v>
      </c>
      <c r="AI4033" s="806" t="s">
        <v>854</v>
      </c>
      <c r="AJ4033" s="807">
        <v>5</v>
      </c>
      <c r="AK4033" s="807">
        <v>92</v>
      </c>
      <c r="AL4033" s="759" t="str">
        <f t="shared" si="125"/>
        <v>Vejez</v>
      </c>
    </row>
    <row r="4034" spans="16:38" ht="15">
      <c r="P4034" s="806" t="s">
        <v>850</v>
      </c>
      <c r="Q4034" s="807">
        <v>207</v>
      </c>
      <c r="R4034" s="807">
        <v>26</v>
      </c>
      <c r="S4034" s="759" t="str">
        <f t="shared" si="124"/>
        <v>Juventud</v>
      </c>
      <c r="AI4034" s="806" t="s">
        <v>854</v>
      </c>
      <c r="AJ4034" s="807">
        <v>4</v>
      </c>
      <c r="AK4034" s="807">
        <v>93</v>
      </c>
      <c r="AL4034" s="759" t="str">
        <f t="shared" si="125"/>
        <v>Vejez</v>
      </c>
    </row>
    <row r="4035" spans="16:38" ht="15">
      <c r="P4035" s="806" t="s">
        <v>850</v>
      </c>
      <c r="Q4035" s="807">
        <v>201</v>
      </c>
      <c r="R4035" s="807">
        <v>27</v>
      </c>
      <c r="S4035" s="759" t="str">
        <f t="shared" ref="S4035:S4098" si="126">IF(P4035=0,"",IF(AND(R4035&gt;=0,R4035&lt;=5),"Primera Infancia",IF(AND(R4035&gt;=6,R4035&lt;=11),"Infancia",IF(AND(R4035&gt;=12,R4035&lt;=17),"Adolescente",IF(AND(R4035&gt;=18,R4035&lt;=28),"Juventud",IF(AND(R4035&gt;=29,R4035&lt;=59),"Adulto","Vejez"))))))</f>
        <v>Juventud</v>
      </c>
      <c r="AI4035" s="806" t="s">
        <v>854</v>
      </c>
      <c r="AJ4035" s="807">
        <v>3</v>
      </c>
      <c r="AK4035" s="807">
        <v>94</v>
      </c>
      <c r="AL4035" s="759" t="str">
        <f t="shared" ref="AL4035:AL4098" si="127">IF(AI4035=0,"",IF(AND(AK4035&gt;=0,AK4035&lt;=5),"Primera Infancia",IF(AND(AK4035&gt;=6,AK4035&lt;=11),"Infancia",IF(AND(AK4035&gt;=12,AK4035&lt;=17),"Adolescente",IF(AND(AK4035&gt;=18,AK4035&lt;=28),"Juventud",IF(AND(AK4035&gt;=29,AK4035&lt;=59),"Adulto","Vejez"))))))</f>
        <v>Vejez</v>
      </c>
    </row>
    <row r="4036" spans="16:38" ht="15">
      <c r="P4036" s="806" t="s">
        <v>850</v>
      </c>
      <c r="Q4036" s="807">
        <v>189</v>
      </c>
      <c r="R4036" s="807">
        <v>28</v>
      </c>
      <c r="S4036" s="759" t="str">
        <f t="shared" si="126"/>
        <v>Juventud</v>
      </c>
      <c r="AI4036" s="806" t="s">
        <v>854</v>
      </c>
      <c r="AJ4036" s="807">
        <v>3</v>
      </c>
      <c r="AK4036" s="807">
        <v>95</v>
      </c>
      <c r="AL4036" s="759" t="str">
        <f t="shared" si="127"/>
        <v>Vejez</v>
      </c>
    </row>
    <row r="4037" spans="16:38" ht="15">
      <c r="P4037" s="806" t="s">
        <v>850</v>
      </c>
      <c r="Q4037" s="807">
        <v>191</v>
      </c>
      <c r="R4037" s="807">
        <v>29</v>
      </c>
      <c r="S4037" s="759" t="str">
        <f t="shared" si="126"/>
        <v>Adulto</v>
      </c>
      <c r="AI4037" s="806" t="s">
        <v>854</v>
      </c>
      <c r="AJ4037" s="807">
        <v>2</v>
      </c>
      <c r="AK4037" s="807">
        <v>97</v>
      </c>
      <c r="AL4037" s="759" t="str">
        <f t="shared" si="127"/>
        <v>Vejez</v>
      </c>
    </row>
    <row r="4038" spans="16:38" ht="15">
      <c r="P4038" s="806" t="s">
        <v>850</v>
      </c>
      <c r="Q4038" s="807">
        <v>212</v>
      </c>
      <c r="R4038" s="807">
        <v>30</v>
      </c>
      <c r="S4038" s="759" t="str">
        <f t="shared" si="126"/>
        <v>Adulto</v>
      </c>
      <c r="AI4038" s="806" t="s">
        <v>854</v>
      </c>
      <c r="AJ4038" s="807">
        <v>1</v>
      </c>
      <c r="AK4038" s="807">
        <v>98</v>
      </c>
      <c r="AL4038" s="759" t="str">
        <f t="shared" si="127"/>
        <v>Vejez</v>
      </c>
    </row>
    <row r="4039" spans="16:38" ht="15">
      <c r="P4039" s="806" t="s">
        <v>850</v>
      </c>
      <c r="Q4039" s="807">
        <v>186</v>
      </c>
      <c r="R4039" s="807">
        <v>31</v>
      </c>
      <c r="S4039" s="759" t="str">
        <f t="shared" si="126"/>
        <v>Adulto</v>
      </c>
      <c r="AI4039" s="806" t="s">
        <v>854</v>
      </c>
      <c r="AJ4039" s="807">
        <v>1</v>
      </c>
      <c r="AK4039" s="807">
        <v>100</v>
      </c>
      <c r="AL4039" s="759" t="str">
        <f t="shared" si="127"/>
        <v>Vejez</v>
      </c>
    </row>
    <row r="4040" spans="16:38" ht="30">
      <c r="P4040" s="806" t="s">
        <v>850</v>
      </c>
      <c r="Q4040" s="807">
        <v>181</v>
      </c>
      <c r="R4040" s="807">
        <v>32</v>
      </c>
      <c r="S4040" s="759" t="str">
        <f t="shared" si="126"/>
        <v>Adulto</v>
      </c>
      <c r="AI4040" s="806" t="s">
        <v>855</v>
      </c>
      <c r="AJ4040" s="807">
        <v>14</v>
      </c>
      <c r="AK4040" s="807">
        <v>0</v>
      </c>
      <c r="AL4040" s="759" t="str">
        <f t="shared" si="127"/>
        <v>Primera Infancia</v>
      </c>
    </row>
    <row r="4041" spans="16:38" ht="30">
      <c r="P4041" s="806" t="s">
        <v>850</v>
      </c>
      <c r="Q4041" s="807">
        <v>189</v>
      </c>
      <c r="R4041" s="807">
        <v>33</v>
      </c>
      <c r="S4041" s="759" t="str">
        <f t="shared" si="126"/>
        <v>Adulto</v>
      </c>
      <c r="AI4041" s="806" t="s">
        <v>855</v>
      </c>
      <c r="AJ4041" s="807">
        <v>16</v>
      </c>
      <c r="AK4041" s="807">
        <v>1</v>
      </c>
      <c r="AL4041" s="759" t="str">
        <f t="shared" si="127"/>
        <v>Primera Infancia</v>
      </c>
    </row>
    <row r="4042" spans="16:38" ht="30">
      <c r="P4042" s="806" t="s">
        <v>850</v>
      </c>
      <c r="Q4042" s="807">
        <v>144</v>
      </c>
      <c r="R4042" s="807">
        <v>34</v>
      </c>
      <c r="S4042" s="759" t="str">
        <f t="shared" si="126"/>
        <v>Adulto</v>
      </c>
      <c r="AI4042" s="806" t="s">
        <v>855</v>
      </c>
      <c r="AJ4042" s="807">
        <v>17</v>
      </c>
      <c r="AK4042" s="807">
        <v>2</v>
      </c>
      <c r="AL4042" s="759" t="str">
        <f t="shared" si="127"/>
        <v>Primera Infancia</v>
      </c>
    </row>
    <row r="4043" spans="16:38" ht="30">
      <c r="P4043" s="806" t="s">
        <v>850</v>
      </c>
      <c r="Q4043" s="807">
        <v>181</v>
      </c>
      <c r="R4043" s="807">
        <v>35</v>
      </c>
      <c r="S4043" s="759" t="str">
        <f t="shared" si="126"/>
        <v>Adulto</v>
      </c>
      <c r="AI4043" s="806" t="s">
        <v>855</v>
      </c>
      <c r="AJ4043" s="807">
        <v>22</v>
      </c>
      <c r="AK4043" s="807">
        <v>3</v>
      </c>
      <c r="AL4043" s="759" t="str">
        <f t="shared" si="127"/>
        <v>Primera Infancia</v>
      </c>
    </row>
    <row r="4044" spans="16:38" ht="30">
      <c r="P4044" s="806" t="s">
        <v>850</v>
      </c>
      <c r="Q4044" s="807">
        <v>123</v>
      </c>
      <c r="R4044" s="807">
        <v>36</v>
      </c>
      <c r="S4044" s="759" t="str">
        <f t="shared" si="126"/>
        <v>Adulto</v>
      </c>
      <c r="AI4044" s="806" t="s">
        <v>855</v>
      </c>
      <c r="AJ4044" s="807">
        <v>13</v>
      </c>
      <c r="AK4044" s="807">
        <v>4</v>
      </c>
      <c r="AL4044" s="759" t="str">
        <f t="shared" si="127"/>
        <v>Primera Infancia</v>
      </c>
    </row>
    <row r="4045" spans="16:38" ht="30">
      <c r="P4045" s="806" t="s">
        <v>850</v>
      </c>
      <c r="Q4045" s="807">
        <v>163</v>
      </c>
      <c r="R4045" s="807">
        <v>37</v>
      </c>
      <c r="S4045" s="759" t="str">
        <f t="shared" si="126"/>
        <v>Adulto</v>
      </c>
      <c r="AI4045" s="806" t="s">
        <v>855</v>
      </c>
      <c r="AJ4045" s="807">
        <v>19</v>
      </c>
      <c r="AK4045" s="807">
        <v>5</v>
      </c>
      <c r="AL4045" s="759" t="str">
        <f t="shared" si="127"/>
        <v>Primera Infancia</v>
      </c>
    </row>
    <row r="4046" spans="16:38" ht="15">
      <c r="P4046" s="806" t="s">
        <v>850</v>
      </c>
      <c r="Q4046" s="807">
        <v>155</v>
      </c>
      <c r="R4046" s="807">
        <v>38</v>
      </c>
      <c r="S4046" s="759" t="str">
        <f t="shared" si="126"/>
        <v>Adulto</v>
      </c>
      <c r="AI4046" s="806" t="s">
        <v>855</v>
      </c>
      <c r="AJ4046" s="807">
        <v>21</v>
      </c>
      <c r="AK4046" s="807">
        <v>6</v>
      </c>
      <c r="AL4046" s="759" t="str">
        <f t="shared" si="127"/>
        <v>Infancia</v>
      </c>
    </row>
    <row r="4047" spans="16:38" ht="15">
      <c r="P4047" s="806" t="s">
        <v>850</v>
      </c>
      <c r="Q4047" s="807">
        <v>159</v>
      </c>
      <c r="R4047" s="807">
        <v>39</v>
      </c>
      <c r="S4047" s="759" t="str">
        <f t="shared" si="126"/>
        <v>Adulto</v>
      </c>
      <c r="AI4047" s="806" t="s">
        <v>855</v>
      </c>
      <c r="AJ4047" s="807">
        <v>18</v>
      </c>
      <c r="AK4047" s="807">
        <v>7</v>
      </c>
      <c r="AL4047" s="759" t="str">
        <f t="shared" si="127"/>
        <v>Infancia</v>
      </c>
    </row>
    <row r="4048" spans="16:38" ht="15">
      <c r="P4048" s="806" t="s">
        <v>850</v>
      </c>
      <c r="Q4048" s="807">
        <v>178</v>
      </c>
      <c r="R4048" s="807">
        <v>40</v>
      </c>
      <c r="S4048" s="759" t="str">
        <f t="shared" si="126"/>
        <v>Adulto</v>
      </c>
      <c r="AI4048" s="806" t="s">
        <v>855</v>
      </c>
      <c r="AJ4048" s="807">
        <v>11</v>
      </c>
      <c r="AK4048" s="807">
        <v>8</v>
      </c>
      <c r="AL4048" s="759" t="str">
        <f t="shared" si="127"/>
        <v>Infancia</v>
      </c>
    </row>
    <row r="4049" spans="16:38" ht="15">
      <c r="P4049" s="806" t="s">
        <v>850</v>
      </c>
      <c r="Q4049" s="807">
        <v>185</v>
      </c>
      <c r="R4049" s="807">
        <v>41</v>
      </c>
      <c r="S4049" s="759" t="str">
        <f t="shared" si="126"/>
        <v>Adulto</v>
      </c>
      <c r="AI4049" s="806" t="s">
        <v>855</v>
      </c>
      <c r="AJ4049" s="807">
        <v>31</v>
      </c>
      <c r="AK4049" s="807">
        <v>9</v>
      </c>
      <c r="AL4049" s="759" t="str">
        <f t="shared" si="127"/>
        <v>Infancia</v>
      </c>
    </row>
    <row r="4050" spans="16:38" ht="15">
      <c r="P4050" s="806" t="s">
        <v>850</v>
      </c>
      <c r="Q4050" s="807">
        <v>174</v>
      </c>
      <c r="R4050" s="807">
        <v>42</v>
      </c>
      <c r="S4050" s="759" t="str">
        <f t="shared" si="126"/>
        <v>Adulto</v>
      </c>
      <c r="AI4050" s="806" t="s">
        <v>855</v>
      </c>
      <c r="AJ4050" s="807">
        <v>28</v>
      </c>
      <c r="AK4050" s="807">
        <v>10</v>
      </c>
      <c r="AL4050" s="759" t="str">
        <f t="shared" si="127"/>
        <v>Infancia</v>
      </c>
    </row>
    <row r="4051" spans="16:38" ht="15">
      <c r="P4051" s="806" t="s">
        <v>850</v>
      </c>
      <c r="Q4051" s="807">
        <v>198</v>
      </c>
      <c r="R4051" s="807">
        <v>43</v>
      </c>
      <c r="S4051" s="759" t="str">
        <f t="shared" si="126"/>
        <v>Adulto</v>
      </c>
      <c r="AI4051" s="806" t="s">
        <v>855</v>
      </c>
      <c r="AJ4051" s="807">
        <v>18</v>
      </c>
      <c r="AK4051" s="807">
        <v>11</v>
      </c>
      <c r="AL4051" s="759" t="str">
        <f t="shared" si="127"/>
        <v>Infancia</v>
      </c>
    </row>
    <row r="4052" spans="16:38" ht="30">
      <c r="P4052" s="806" t="s">
        <v>850</v>
      </c>
      <c r="Q4052" s="807">
        <v>171</v>
      </c>
      <c r="R4052" s="807">
        <v>44</v>
      </c>
      <c r="S4052" s="759" t="str">
        <f t="shared" si="126"/>
        <v>Adulto</v>
      </c>
      <c r="AI4052" s="806" t="s">
        <v>855</v>
      </c>
      <c r="AJ4052" s="807">
        <v>27</v>
      </c>
      <c r="AK4052" s="807">
        <v>12</v>
      </c>
      <c r="AL4052" s="759" t="str">
        <f t="shared" si="127"/>
        <v>Adolescente</v>
      </c>
    </row>
    <row r="4053" spans="16:38" ht="30">
      <c r="P4053" s="806" t="s">
        <v>850</v>
      </c>
      <c r="Q4053" s="807">
        <v>171</v>
      </c>
      <c r="R4053" s="807">
        <v>45</v>
      </c>
      <c r="S4053" s="759" t="str">
        <f t="shared" si="126"/>
        <v>Adulto</v>
      </c>
      <c r="AI4053" s="806" t="s">
        <v>855</v>
      </c>
      <c r="AJ4053" s="807">
        <v>21</v>
      </c>
      <c r="AK4053" s="807">
        <v>13</v>
      </c>
      <c r="AL4053" s="759" t="str">
        <f t="shared" si="127"/>
        <v>Adolescente</v>
      </c>
    </row>
    <row r="4054" spans="16:38" ht="30">
      <c r="P4054" s="806" t="s">
        <v>850</v>
      </c>
      <c r="Q4054" s="807">
        <v>180</v>
      </c>
      <c r="R4054" s="807">
        <v>46</v>
      </c>
      <c r="S4054" s="759" t="str">
        <f t="shared" si="126"/>
        <v>Adulto</v>
      </c>
      <c r="AI4054" s="806" t="s">
        <v>855</v>
      </c>
      <c r="AJ4054" s="807">
        <v>28</v>
      </c>
      <c r="AK4054" s="807">
        <v>14</v>
      </c>
      <c r="AL4054" s="759" t="str">
        <f t="shared" si="127"/>
        <v>Adolescente</v>
      </c>
    </row>
    <row r="4055" spans="16:38" ht="30">
      <c r="P4055" s="806" t="s">
        <v>850</v>
      </c>
      <c r="Q4055" s="807">
        <v>170</v>
      </c>
      <c r="R4055" s="807">
        <v>47</v>
      </c>
      <c r="S4055" s="759" t="str">
        <f t="shared" si="126"/>
        <v>Adulto</v>
      </c>
      <c r="AI4055" s="806" t="s">
        <v>855</v>
      </c>
      <c r="AJ4055" s="807">
        <v>28</v>
      </c>
      <c r="AK4055" s="807">
        <v>15</v>
      </c>
      <c r="AL4055" s="759" t="str">
        <f t="shared" si="127"/>
        <v>Adolescente</v>
      </c>
    </row>
    <row r="4056" spans="16:38" ht="30">
      <c r="P4056" s="806" t="s">
        <v>850</v>
      </c>
      <c r="Q4056" s="807">
        <v>158</v>
      </c>
      <c r="R4056" s="807">
        <v>48</v>
      </c>
      <c r="S4056" s="759" t="str">
        <f t="shared" si="126"/>
        <v>Adulto</v>
      </c>
      <c r="AI4056" s="806" t="s">
        <v>855</v>
      </c>
      <c r="AJ4056" s="807">
        <v>26</v>
      </c>
      <c r="AK4056" s="807">
        <v>16</v>
      </c>
      <c r="AL4056" s="759" t="str">
        <f t="shared" si="127"/>
        <v>Adolescente</v>
      </c>
    </row>
    <row r="4057" spans="16:38" ht="30">
      <c r="P4057" s="806" t="s">
        <v>850</v>
      </c>
      <c r="Q4057" s="807">
        <v>165</v>
      </c>
      <c r="R4057" s="807">
        <v>49</v>
      </c>
      <c r="S4057" s="759" t="str">
        <f t="shared" si="126"/>
        <v>Adulto</v>
      </c>
      <c r="AI4057" s="806" t="s">
        <v>855</v>
      </c>
      <c r="AJ4057" s="807">
        <v>25</v>
      </c>
      <c r="AK4057" s="807">
        <v>17</v>
      </c>
      <c r="AL4057" s="759" t="str">
        <f t="shared" si="127"/>
        <v>Adolescente</v>
      </c>
    </row>
    <row r="4058" spans="16:38" ht="15">
      <c r="P4058" s="806" t="s">
        <v>850</v>
      </c>
      <c r="Q4058" s="807">
        <v>164</v>
      </c>
      <c r="R4058" s="807">
        <v>50</v>
      </c>
      <c r="S4058" s="759" t="str">
        <f t="shared" si="126"/>
        <v>Adulto</v>
      </c>
      <c r="AI4058" s="806" t="s">
        <v>855</v>
      </c>
      <c r="AJ4058" s="807">
        <v>26</v>
      </c>
      <c r="AK4058" s="807">
        <v>18</v>
      </c>
      <c r="AL4058" s="759" t="str">
        <f t="shared" si="127"/>
        <v>Juventud</v>
      </c>
    </row>
    <row r="4059" spans="16:38" ht="15">
      <c r="P4059" s="806" t="s">
        <v>850</v>
      </c>
      <c r="Q4059" s="807">
        <v>169</v>
      </c>
      <c r="R4059" s="807">
        <v>51</v>
      </c>
      <c r="S4059" s="759" t="str">
        <f t="shared" si="126"/>
        <v>Adulto</v>
      </c>
      <c r="AI4059" s="806" t="s">
        <v>855</v>
      </c>
      <c r="AJ4059" s="807">
        <v>40</v>
      </c>
      <c r="AK4059" s="807">
        <v>19</v>
      </c>
      <c r="AL4059" s="759" t="str">
        <f t="shared" si="127"/>
        <v>Juventud</v>
      </c>
    </row>
    <row r="4060" spans="16:38" ht="15">
      <c r="P4060" s="806" t="s">
        <v>850</v>
      </c>
      <c r="Q4060" s="807">
        <v>176</v>
      </c>
      <c r="R4060" s="807">
        <v>52</v>
      </c>
      <c r="S4060" s="759" t="str">
        <f t="shared" si="126"/>
        <v>Adulto</v>
      </c>
      <c r="AI4060" s="806" t="s">
        <v>855</v>
      </c>
      <c r="AJ4060" s="807">
        <v>35</v>
      </c>
      <c r="AK4060" s="807">
        <v>20</v>
      </c>
      <c r="AL4060" s="759" t="str">
        <f t="shared" si="127"/>
        <v>Juventud</v>
      </c>
    </row>
    <row r="4061" spans="16:38" ht="15">
      <c r="P4061" s="806" t="s">
        <v>850</v>
      </c>
      <c r="Q4061" s="807">
        <v>175</v>
      </c>
      <c r="R4061" s="807">
        <v>53</v>
      </c>
      <c r="S4061" s="759" t="str">
        <f t="shared" si="126"/>
        <v>Adulto</v>
      </c>
      <c r="AI4061" s="806" t="s">
        <v>855</v>
      </c>
      <c r="AJ4061" s="807">
        <v>36</v>
      </c>
      <c r="AK4061" s="807">
        <v>21</v>
      </c>
      <c r="AL4061" s="759" t="str">
        <f t="shared" si="127"/>
        <v>Juventud</v>
      </c>
    </row>
    <row r="4062" spans="16:38" ht="15">
      <c r="P4062" s="806" t="s">
        <v>850</v>
      </c>
      <c r="Q4062" s="807">
        <v>187</v>
      </c>
      <c r="R4062" s="807">
        <v>54</v>
      </c>
      <c r="S4062" s="759" t="str">
        <f t="shared" si="126"/>
        <v>Adulto</v>
      </c>
      <c r="AI4062" s="806" t="s">
        <v>855</v>
      </c>
      <c r="AJ4062" s="807">
        <v>37</v>
      </c>
      <c r="AK4062" s="807">
        <v>22</v>
      </c>
      <c r="AL4062" s="759" t="str">
        <f t="shared" si="127"/>
        <v>Juventud</v>
      </c>
    </row>
    <row r="4063" spans="16:38" ht="15">
      <c r="P4063" s="806" t="s">
        <v>850</v>
      </c>
      <c r="Q4063" s="807">
        <v>167</v>
      </c>
      <c r="R4063" s="807">
        <v>55</v>
      </c>
      <c r="S4063" s="759" t="str">
        <f t="shared" si="126"/>
        <v>Adulto</v>
      </c>
      <c r="AI4063" s="806" t="s">
        <v>855</v>
      </c>
      <c r="AJ4063" s="807">
        <v>32</v>
      </c>
      <c r="AK4063" s="807">
        <v>23</v>
      </c>
      <c r="AL4063" s="759" t="str">
        <f t="shared" si="127"/>
        <v>Juventud</v>
      </c>
    </row>
    <row r="4064" spans="16:38" ht="15">
      <c r="P4064" s="806" t="s">
        <v>850</v>
      </c>
      <c r="Q4064" s="807">
        <v>162</v>
      </c>
      <c r="R4064" s="807">
        <v>56</v>
      </c>
      <c r="S4064" s="759" t="str">
        <f t="shared" si="126"/>
        <v>Adulto</v>
      </c>
      <c r="AI4064" s="806" t="s">
        <v>855</v>
      </c>
      <c r="AJ4064" s="807">
        <v>35</v>
      </c>
      <c r="AK4064" s="807">
        <v>24</v>
      </c>
      <c r="AL4064" s="759" t="str">
        <f t="shared" si="127"/>
        <v>Juventud</v>
      </c>
    </row>
    <row r="4065" spans="16:38" ht="15">
      <c r="P4065" s="806" t="s">
        <v>850</v>
      </c>
      <c r="Q4065" s="807">
        <v>159</v>
      </c>
      <c r="R4065" s="807">
        <v>57</v>
      </c>
      <c r="S4065" s="759" t="str">
        <f t="shared" si="126"/>
        <v>Adulto</v>
      </c>
      <c r="AI4065" s="806" t="s">
        <v>855</v>
      </c>
      <c r="AJ4065" s="807">
        <v>20</v>
      </c>
      <c r="AK4065" s="807">
        <v>25</v>
      </c>
      <c r="AL4065" s="759" t="str">
        <f t="shared" si="127"/>
        <v>Juventud</v>
      </c>
    </row>
    <row r="4066" spans="16:38" ht="15">
      <c r="P4066" s="806" t="s">
        <v>850</v>
      </c>
      <c r="Q4066" s="807">
        <v>173</v>
      </c>
      <c r="R4066" s="807">
        <v>58</v>
      </c>
      <c r="S4066" s="759" t="str">
        <f t="shared" si="126"/>
        <v>Adulto</v>
      </c>
      <c r="AI4066" s="806" t="s">
        <v>855</v>
      </c>
      <c r="AJ4066" s="807">
        <v>24</v>
      </c>
      <c r="AK4066" s="807">
        <v>26</v>
      </c>
      <c r="AL4066" s="759" t="str">
        <f t="shared" si="127"/>
        <v>Juventud</v>
      </c>
    </row>
    <row r="4067" spans="16:38" ht="15">
      <c r="P4067" s="806" t="s">
        <v>850</v>
      </c>
      <c r="Q4067" s="807">
        <v>158</v>
      </c>
      <c r="R4067" s="807">
        <v>59</v>
      </c>
      <c r="S4067" s="759" t="str">
        <f t="shared" si="126"/>
        <v>Adulto</v>
      </c>
      <c r="AI4067" s="806" t="s">
        <v>855</v>
      </c>
      <c r="AJ4067" s="807">
        <v>36</v>
      </c>
      <c r="AK4067" s="807">
        <v>27</v>
      </c>
      <c r="AL4067" s="759" t="str">
        <f t="shared" si="127"/>
        <v>Juventud</v>
      </c>
    </row>
    <row r="4068" spans="16:38" ht="15">
      <c r="P4068" s="806" t="s">
        <v>850</v>
      </c>
      <c r="Q4068" s="807">
        <v>146</v>
      </c>
      <c r="R4068" s="807">
        <v>60</v>
      </c>
      <c r="S4068" s="759" t="str">
        <f t="shared" si="126"/>
        <v>Vejez</v>
      </c>
      <c r="AI4068" s="806" t="s">
        <v>855</v>
      </c>
      <c r="AJ4068" s="807">
        <v>29</v>
      </c>
      <c r="AK4068" s="807">
        <v>28</v>
      </c>
      <c r="AL4068" s="759" t="str">
        <f t="shared" si="127"/>
        <v>Juventud</v>
      </c>
    </row>
    <row r="4069" spans="16:38" ht="15">
      <c r="P4069" s="806" t="s">
        <v>850</v>
      </c>
      <c r="Q4069" s="807">
        <v>166</v>
      </c>
      <c r="R4069" s="807">
        <v>61</v>
      </c>
      <c r="S4069" s="759" t="str">
        <f t="shared" si="126"/>
        <v>Vejez</v>
      </c>
      <c r="AI4069" s="806" t="s">
        <v>855</v>
      </c>
      <c r="AJ4069" s="807">
        <v>24</v>
      </c>
      <c r="AK4069" s="807">
        <v>29</v>
      </c>
      <c r="AL4069" s="759" t="str">
        <f t="shared" si="127"/>
        <v>Adulto</v>
      </c>
    </row>
    <row r="4070" spans="16:38" ht="15">
      <c r="P4070" s="806" t="s">
        <v>850</v>
      </c>
      <c r="Q4070" s="807">
        <v>137</v>
      </c>
      <c r="R4070" s="807">
        <v>62</v>
      </c>
      <c r="S4070" s="759" t="str">
        <f t="shared" si="126"/>
        <v>Vejez</v>
      </c>
      <c r="AI4070" s="806" t="s">
        <v>855</v>
      </c>
      <c r="AJ4070" s="807">
        <v>24</v>
      </c>
      <c r="AK4070" s="807">
        <v>30</v>
      </c>
      <c r="AL4070" s="759" t="str">
        <f t="shared" si="127"/>
        <v>Adulto</v>
      </c>
    </row>
    <row r="4071" spans="16:38" ht="15">
      <c r="P4071" s="806" t="s">
        <v>850</v>
      </c>
      <c r="Q4071" s="807">
        <v>131</v>
      </c>
      <c r="R4071" s="807">
        <v>63</v>
      </c>
      <c r="S4071" s="759" t="str">
        <f t="shared" si="126"/>
        <v>Vejez</v>
      </c>
      <c r="AI4071" s="806" t="s">
        <v>855</v>
      </c>
      <c r="AJ4071" s="807">
        <v>33</v>
      </c>
      <c r="AK4071" s="807">
        <v>31</v>
      </c>
      <c r="AL4071" s="759" t="str">
        <f t="shared" si="127"/>
        <v>Adulto</v>
      </c>
    </row>
    <row r="4072" spans="16:38" ht="15">
      <c r="P4072" s="806" t="s">
        <v>850</v>
      </c>
      <c r="Q4072" s="807">
        <v>119</v>
      </c>
      <c r="R4072" s="807">
        <v>64</v>
      </c>
      <c r="S4072" s="759" t="str">
        <f t="shared" si="126"/>
        <v>Vejez</v>
      </c>
      <c r="AI4072" s="806" t="s">
        <v>855</v>
      </c>
      <c r="AJ4072" s="807">
        <v>26</v>
      </c>
      <c r="AK4072" s="807">
        <v>32</v>
      </c>
      <c r="AL4072" s="759" t="str">
        <f t="shared" si="127"/>
        <v>Adulto</v>
      </c>
    </row>
    <row r="4073" spans="16:38" ht="15">
      <c r="P4073" s="806" t="s">
        <v>850</v>
      </c>
      <c r="Q4073" s="807">
        <v>140</v>
      </c>
      <c r="R4073" s="807">
        <v>65</v>
      </c>
      <c r="S4073" s="759" t="str">
        <f t="shared" si="126"/>
        <v>Vejez</v>
      </c>
      <c r="AI4073" s="806" t="s">
        <v>855</v>
      </c>
      <c r="AJ4073" s="807">
        <v>24</v>
      </c>
      <c r="AK4073" s="807">
        <v>33</v>
      </c>
      <c r="AL4073" s="759" t="str">
        <f t="shared" si="127"/>
        <v>Adulto</v>
      </c>
    </row>
    <row r="4074" spans="16:38" ht="15">
      <c r="P4074" s="806" t="s">
        <v>850</v>
      </c>
      <c r="Q4074" s="807">
        <v>111</v>
      </c>
      <c r="R4074" s="807">
        <v>66</v>
      </c>
      <c r="S4074" s="759" t="str">
        <f t="shared" si="126"/>
        <v>Vejez</v>
      </c>
      <c r="AI4074" s="806" t="s">
        <v>855</v>
      </c>
      <c r="AJ4074" s="807">
        <v>18</v>
      </c>
      <c r="AK4074" s="807">
        <v>34</v>
      </c>
      <c r="AL4074" s="759" t="str">
        <f t="shared" si="127"/>
        <v>Adulto</v>
      </c>
    </row>
    <row r="4075" spans="16:38" ht="15">
      <c r="P4075" s="806" t="s">
        <v>850</v>
      </c>
      <c r="Q4075" s="807">
        <v>117</v>
      </c>
      <c r="R4075" s="807">
        <v>67</v>
      </c>
      <c r="S4075" s="759" t="str">
        <f t="shared" si="126"/>
        <v>Vejez</v>
      </c>
      <c r="AI4075" s="806" t="s">
        <v>855</v>
      </c>
      <c r="AJ4075" s="807">
        <v>25</v>
      </c>
      <c r="AK4075" s="807">
        <v>35</v>
      </c>
      <c r="AL4075" s="759" t="str">
        <f t="shared" si="127"/>
        <v>Adulto</v>
      </c>
    </row>
    <row r="4076" spans="16:38" ht="15">
      <c r="P4076" s="806" t="s">
        <v>850</v>
      </c>
      <c r="Q4076" s="807">
        <v>109</v>
      </c>
      <c r="R4076" s="807">
        <v>68</v>
      </c>
      <c r="S4076" s="759" t="str">
        <f t="shared" si="126"/>
        <v>Vejez</v>
      </c>
      <c r="AI4076" s="806" t="s">
        <v>855</v>
      </c>
      <c r="AJ4076" s="807">
        <v>29</v>
      </c>
      <c r="AK4076" s="807">
        <v>36</v>
      </c>
      <c r="AL4076" s="759" t="str">
        <f t="shared" si="127"/>
        <v>Adulto</v>
      </c>
    </row>
    <row r="4077" spans="16:38" ht="15">
      <c r="P4077" s="806" t="s">
        <v>850</v>
      </c>
      <c r="Q4077" s="807">
        <v>108</v>
      </c>
      <c r="R4077" s="807">
        <v>69</v>
      </c>
      <c r="S4077" s="759" t="str">
        <f t="shared" si="126"/>
        <v>Vejez</v>
      </c>
      <c r="AI4077" s="806" t="s">
        <v>855</v>
      </c>
      <c r="AJ4077" s="807">
        <v>19</v>
      </c>
      <c r="AK4077" s="807">
        <v>37</v>
      </c>
      <c r="AL4077" s="759" t="str">
        <f t="shared" si="127"/>
        <v>Adulto</v>
      </c>
    </row>
    <row r="4078" spans="16:38" ht="15">
      <c r="P4078" s="806" t="s">
        <v>850</v>
      </c>
      <c r="Q4078" s="807">
        <v>90</v>
      </c>
      <c r="R4078" s="807">
        <v>70</v>
      </c>
      <c r="S4078" s="759" t="str">
        <f t="shared" si="126"/>
        <v>Vejez</v>
      </c>
      <c r="AI4078" s="806" t="s">
        <v>855</v>
      </c>
      <c r="AJ4078" s="807">
        <v>32</v>
      </c>
      <c r="AK4078" s="807">
        <v>38</v>
      </c>
      <c r="AL4078" s="759" t="str">
        <f t="shared" si="127"/>
        <v>Adulto</v>
      </c>
    </row>
    <row r="4079" spans="16:38" ht="15">
      <c r="P4079" s="806" t="s">
        <v>850</v>
      </c>
      <c r="Q4079" s="807">
        <v>79</v>
      </c>
      <c r="R4079" s="807">
        <v>71</v>
      </c>
      <c r="S4079" s="759" t="str">
        <f t="shared" si="126"/>
        <v>Vejez</v>
      </c>
      <c r="AI4079" s="806" t="s">
        <v>855</v>
      </c>
      <c r="AJ4079" s="807">
        <v>28</v>
      </c>
      <c r="AK4079" s="807">
        <v>39</v>
      </c>
      <c r="AL4079" s="759" t="str">
        <f t="shared" si="127"/>
        <v>Adulto</v>
      </c>
    </row>
    <row r="4080" spans="16:38" ht="15">
      <c r="P4080" s="806" t="s">
        <v>850</v>
      </c>
      <c r="Q4080" s="807">
        <v>92</v>
      </c>
      <c r="R4080" s="807">
        <v>72</v>
      </c>
      <c r="S4080" s="759" t="str">
        <f t="shared" si="126"/>
        <v>Vejez</v>
      </c>
      <c r="AI4080" s="806" t="s">
        <v>855</v>
      </c>
      <c r="AJ4080" s="807">
        <v>29</v>
      </c>
      <c r="AK4080" s="807">
        <v>40</v>
      </c>
      <c r="AL4080" s="759" t="str">
        <f t="shared" si="127"/>
        <v>Adulto</v>
      </c>
    </row>
    <row r="4081" spans="16:38" ht="15">
      <c r="P4081" s="806" t="s">
        <v>850</v>
      </c>
      <c r="Q4081" s="807">
        <v>83</v>
      </c>
      <c r="R4081" s="807">
        <v>73</v>
      </c>
      <c r="S4081" s="759" t="str">
        <f t="shared" si="126"/>
        <v>Vejez</v>
      </c>
      <c r="AI4081" s="806" t="s">
        <v>855</v>
      </c>
      <c r="AJ4081" s="807">
        <v>27</v>
      </c>
      <c r="AK4081" s="807">
        <v>41</v>
      </c>
      <c r="AL4081" s="759" t="str">
        <f t="shared" si="127"/>
        <v>Adulto</v>
      </c>
    </row>
    <row r="4082" spans="16:38" ht="15">
      <c r="P4082" s="806" t="s">
        <v>850</v>
      </c>
      <c r="Q4082" s="807">
        <v>84</v>
      </c>
      <c r="R4082" s="807">
        <v>74</v>
      </c>
      <c r="S4082" s="759" t="str">
        <f t="shared" si="126"/>
        <v>Vejez</v>
      </c>
      <c r="AI4082" s="806" t="s">
        <v>855</v>
      </c>
      <c r="AJ4082" s="807">
        <v>40</v>
      </c>
      <c r="AK4082" s="807">
        <v>42</v>
      </c>
      <c r="AL4082" s="759" t="str">
        <f t="shared" si="127"/>
        <v>Adulto</v>
      </c>
    </row>
    <row r="4083" spans="16:38" ht="15">
      <c r="P4083" s="806" t="s">
        <v>850</v>
      </c>
      <c r="Q4083" s="807">
        <v>68</v>
      </c>
      <c r="R4083" s="807">
        <v>75</v>
      </c>
      <c r="S4083" s="759" t="str">
        <f t="shared" si="126"/>
        <v>Vejez</v>
      </c>
      <c r="AI4083" s="806" t="s">
        <v>855</v>
      </c>
      <c r="AJ4083" s="807">
        <v>23</v>
      </c>
      <c r="AK4083" s="807">
        <v>43</v>
      </c>
      <c r="AL4083" s="759" t="str">
        <f t="shared" si="127"/>
        <v>Adulto</v>
      </c>
    </row>
    <row r="4084" spans="16:38" ht="15">
      <c r="P4084" s="806" t="s">
        <v>850</v>
      </c>
      <c r="Q4084" s="807">
        <v>71</v>
      </c>
      <c r="R4084" s="807">
        <v>76</v>
      </c>
      <c r="S4084" s="759" t="str">
        <f t="shared" si="126"/>
        <v>Vejez</v>
      </c>
      <c r="AI4084" s="806" t="s">
        <v>855</v>
      </c>
      <c r="AJ4084" s="807">
        <v>24</v>
      </c>
      <c r="AK4084" s="807">
        <v>44</v>
      </c>
      <c r="AL4084" s="759" t="str">
        <f t="shared" si="127"/>
        <v>Adulto</v>
      </c>
    </row>
    <row r="4085" spans="16:38" ht="15">
      <c r="P4085" s="806" t="s">
        <v>850</v>
      </c>
      <c r="Q4085" s="807">
        <v>54</v>
      </c>
      <c r="R4085" s="807">
        <v>77</v>
      </c>
      <c r="S4085" s="759" t="str">
        <f t="shared" si="126"/>
        <v>Vejez</v>
      </c>
      <c r="AI4085" s="806" t="s">
        <v>855</v>
      </c>
      <c r="AJ4085" s="807">
        <v>25</v>
      </c>
      <c r="AK4085" s="807">
        <v>45</v>
      </c>
      <c r="AL4085" s="759" t="str">
        <f t="shared" si="127"/>
        <v>Adulto</v>
      </c>
    </row>
    <row r="4086" spans="16:38" ht="15">
      <c r="P4086" s="806" t="s">
        <v>850</v>
      </c>
      <c r="Q4086" s="807">
        <v>55</v>
      </c>
      <c r="R4086" s="807">
        <v>78</v>
      </c>
      <c r="S4086" s="759" t="str">
        <f t="shared" si="126"/>
        <v>Vejez</v>
      </c>
      <c r="AI4086" s="806" t="s">
        <v>855</v>
      </c>
      <c r="AJ4086" s="807">
        <v>24</v>
      </c>
      <c r="AK4086" s="807">
        <v>46</v>
      </c>
      <c r="AL4086" s="759" t="str">
        <f t="shared" si="127"/>
        <v>Adulto</v>
      </c>
    </row>
    <row r="4087" spans="16:38" ht="15">
      <c r="P4087" s="806" t="s">
        <v>850</v>
      </c>
      <c r="Q4087" s="807">
        <v>60</v>
      </c>
      <c r="R4087" s="807">
        <v>79</v>
      </c>
      <c r="S4087" s="759" t="str">
        <f t="shared" si="126"/>
        <v>Vejez</v>
      </c>
      <c r="AI4087" s="806" t="s">
        <v>855</v>
      </c>
      <c r="AJ4087" s="807">
        <v>21</v>
      </c>
      <c r="AK4087" s="807">
        <v>47</v>
      </c>
      <c r="AL4087" s="759" t="str">
        <f t="shared" si="127"/>
        <v>Adulto</v>
      </c>
    </row>
    <row r="4088" spans="16:38" ht="15">
      <c r="P4088" s="806" t="s">
        <v>850</v>
      </c>
      <c r="Q4088" s="807">
        <v>44</v>
      </c>
      <c r="R4088" s="807">
        <v>80</v>
      </c>
      <c r="S4088" s="759" t="str">
        <f t="shared" si="126"/>
        <v>Vejez</v>
      </c>
      <c r="AI4088" s="806" t="s">
        <v>855</v>
      </c>
      <c r="AJ4088" s="807">
        <v>24</v>
      </c>
      <c r="AK4088" s="807">
        <v>48</v>
      </c>
      <c r="AL4088" s="759" t="str">
        <f t="shared" si="127"/>
        <v>Adulto</v>
      </c>
    </row>
    <row r="4089" spans="16:38" ht="15">
      <c r="P4089" s="806" t="s">
        <v>850</v>
      </c>
      <c r="Q4089" s="807">
        <v>53</v>
      </c>
      <c r="R4089" s="807">
        <v>81</v>
      </c>
      <c r="S4089" s="759" t="str">
        <f t="shared" si="126"/>
        <v>Vejez</v>
      </c>
      <c r="AI4089" s="806" t="s">
        <v>855</v>
      </c>
      <c r="AJ4089" s="807">
        <v>29</v>
      </c>
      <c r="AK4089" s="807">
        <v>49</v>
      </c>
      <c r="AL4089" s="759" t="str">
        <f t="shared" si="127"/>
        <v>Adulto</v>
      </c>
    </row>
    <row r="4090" spans="16:38" ht="15">
      <c r="P4090" s="806" t="s">
        <v>850</v>
      </c>
      <c r="Q4090" s="807">
        <v>38</v>
      </c>
      <c r="R4090" s="807">
        <v>82</v>
      </c>
      <c r="S4090" s="759" t="str">
        <f t="shared" si="126"/>
        <v>Vejez</v>
      </c>
      <c r="AI4090" s="806" t="s">
        <v>855</v>
      </c>
      <c r="AJ4090" s="807">
        <v>25</v>
      </c>
      <c r="AK4090" s="807">
        <v>50</v>
      </c>
      <c r="AL4090" s="759" t="str">
        <f t="shared" si="127"/>
        <v>Adulto</v>
      </c>
    </row>
    <row r="4091" spans="16:38" ht="15">
      <c r="P4091" s="806" t="s">
        <v>850</v>
      </c>
      <c r="Q4091" s="807">
        <v>36</v>
      </c>
      <c r="R4091" s="807">
        <v>83</v>
      </c>
      <c r="S4091" s="759" t="str">
        <f t="shared" si="126"/>
        <v>Vejez</v>
      </c>
      <c r="AI4091" s="806" t="s">
        <v>855</v>
      </c>
      <c r="AJ4091" s="807">
        <v>22</v>
      </c>
      <c r="AK4091" s="807">
        <v>51</v>
      </c>
      <c r="AL4091" s="759" t="str">
        <f t="shared" si="127"/>
        <v>Adulto</v>
      </c>
    </row>
    <row r="4092" spans="16:38" ht="15">
      <c r="P4092" s="806" t="s">
        <v>850</v>
      </c>
      <c r="Q4092" s="807">
        <v>39</v>
      </c>
      <c r="R4092" s="807">
        <v>84</v>
      </c>
      <c r="S4092" s="759" t="str">
        <f t="shared" si="126"/>
        <v>Vejez</v>
      </c>
      <c r="AI4092" s="806" t="s">
        <v>855</v>
      </c>
      <c r="AJ4092" s="807">
        <v>32</v>
      </c>
      <c r="AK4092" s="807">
        <v>52</v>
      </c>
      <c r="AL4092" s="759" t="str">
        <f t="shared" si="127"/>
        <v>Adulto</v>
      </c>
    </row>
    <row r="4093" spans="16:38" ht="15">
      <c r="P4093" s="806" t="s">
        <v>850</v>
      </c>
      <c r="Q4093" s="807">
        <v>15</v>
      </c>
      <c r="R4093" s="807">
        <v>85</v>
      </c>
      <c r="S4093" s="759" t="str">
        <f t="shared" si="126"/>
        <v>Vejez</v>
      </c>
      <c r="AI4093" s="806" t="s">
        <v>855</v>
      </c>
      <c r="AJ4093" s="807">
        <v>27</v>
      </c>
      <c r="AK4093" s="807">
        <v>53</v>
      </c>
      <c r="AL4093" s="759" t="str">
        <f t="shared" si="127"/>
        <v>Adulto</v>
      </c>
    </row>
    <row r="4094" spans="16:38" ht="15">
      <c r="P4094" s="806" t="s">
        <v>850</v>
      </c>
      <c r="Q4094" s="807">
        <v>22</v>
      </c>
      <c r="R4094" s="807">
        <v>86</v>
      </c>
      <c r="S4094" s="759" t="str">
        <f t="shared" si="126"/>
        <v>Vejez</v>
      </c>
      <c r="AI4094" s="806" t="s">
        <v>855</v>
      </c>
      <c r="AJ4094" s="807">
        <v>27</v>
      </c>
      <c r="AK4094" s="807">
        <v>54</v>
      </c>
      <c r="AL4094" s="759" t="str">
        <f t="shared" si="127"/>
        <v>Adulto</v>
      </c>
    </row>
    <row r="4095" spans="16:38" ht="15">
      <c r="P4095" s="806" t="s">
        <v>850</v>
      </c>
      <c r="Q4095" s="807">
        <v>16</v>
      </c>
      <c r="R4095" s="807">
        <v>87</v>
      </c>
      <c r="S4095" s="759" t="str">
        <f t="shared" si="126"/>
        <v>Vejez</v>
      </c>
      <c r="AI4095" s="806" t="s">
        <v>855</v>
      </c>
      <c r="AJ4095" s="807">
        <v>22</v>
      </c>
      <c r="AK4095" s="807">
        <v>55</v>
      </c>
      <c r="AL4095" s="759" t="str">
        <f t="shared" si="127"/>
        <v>Adulto</v>
      </c>
    </row>
    <row r="4096" spans="16:38" ht="15">
      <c r="P4096" s="806" t="s">
        <v>850</v>
      </c>
      <c r="Q4096" s="807">
        <v>14</v>
      </c>
      <c r="R4096" s="807">
        <v>88</v>
      </c>
      <c r="S4096" s="759" t="str">
        <f t="shared" si="126"/>
        <v>Vejez</v>
      </c>
      <c r="AI4096" s="806" t="s">
        <v>855</v>
      </c>
      <c r="AJ4096" s="807">
        <v>24</v>
      </c>
      <c r="AK4096" s="807">
        <v>56</v>
      </c>
      <c r="AL4096" s="759" t="str">
        <f t="shared" si="127"/>
        <v>Adulto</v>
      </c>
    </row>
    <row r="4097" spans="16:38" ht="15">
      <c r="P4097" s="806" t="s">
        <v>850</v>
      </c>
      <c r="Q4097" s="807">
        <v>10</v>
      </c>
      <c r="R4097" s="807">
        <v>89</v>
      </c>
      <c r="S4097" s="759" t="str">
        <f t="shared" si="126"/>
        <v>Vejez</v>
      </c>
      <c r="AI4097" s="806" t="s">
        <v>855</v>
      </c>
      <c r="AJ4097" s="807">
        <v>22</v>
      </c>
      <c r="AK4097" s="807">
        <v>57</v>
      </c>
      <c r="AL4097" s="759" t="str">
        <f t="shared" si="127"/>
        <v>Adulto</v>
      </c>
    </row>
    <row r="4098" spans="16:38" ht="15">
      <c r="P4098" s="806" t="s">
        <v>850</v>
      </c>
      <c r="Q4098" s="807">
        <v>17</v>
      </c>
      <c r="R4098" s="807">
        <v>90</v>
      </c>
      <c r="S4098" s="759" t="str">
        <f t="shared" si="126"/>
        <v>Vejez</v>
      </c>
      <c r="AI4098" s="806" t="s">
        <v>855</v>
      </c>
      <c r="AJ4098" s="807">
        <v>28</v>
      </c>
      <c r="AK4098" s="807">
        <v>58</v>
      </c>
      <c r="AL4098" s="759" t="str">
        <f t="shared" si="127"/>
        <v>Adulto</v>
      </c>
    </row>
    <row r="4099" spans="16:38" ht="15">
      <c r="P4099" s="806" t="s">
        <v>850</v>
      </c>
      <c r="Q4099" s="807">
        <v>18</v>
      </c>
      <c r="R4099" s="807">
        <v>91</v>
      </c>
      <c r="S4099" s="759" t="str">
        <f t="shared" ref="S4099:S4162" si="128">IF(P4099=0,"",IF(AND(R4099&gt;=0,R4099&lt;=5),"Primera Infancia",IF(AND(R4099&gt;=6,R4099&lt;=11),"Infancia",IF(AND(R4099&gt;=12,R4099&lt;=17),"Adolescente",IF(AND(R4099&gt;=18,R4099&lt;=28),"Juventud",IF(AND(R4099&gt;=29,R4099&lt;=59),"Adulto","Vejez"))))))</f>
        <v>Vejez</v>
      </c>
      <c r="AI4099" s="806" t="s">
        <v>855</v>
      </c>
      <c r="AJ4099" s="807">
        <v>15</v>
      </c>
      <c r="AK4099" s="807">
        <v>59</v>
      </c>
      <c r="AL4099" s="759" t="str">
        <f t="shared" ref="AL4099:AL4162" si="129">IF(AI4099=0,"",IF(AND(AK4099&gt;=0,AK4099&lt;=5),"Primera Infancia",IF(AND(AK4099&gt;=6,AK4099&lt;=11),"Infancia",IF(AND(AK4099&gt;=12,AK4099&lt;=17),"Adolescente",IF(AND(AK4099&gt;=18,AK4099&lt;=28),"Juventud",IF(AND(AK4099&gt;=29,AK4099&lt;=59),"Adulto","Vejez"))))))</f>
        <v>Adulto</v>
      </c>
    </row>
    <row r="4100" spans="16:38" ht="15">
      <c r="P4100" s="806" t="s">
        <v>850</v>
      </c>
      <c r="Q4100" s="807">
        <v>7</v>
      </c>
      <c r="R4100" s="807">
        <v>92</v>
      </c>
      <c r="S4100" s="759" t="str">
        <f t="shared" si="128"/>
        <v>Vejez</v>
      </c>
      <c r="AI4100" s="806" t="s">
        <v>855</v>
      </c>
      <c r="AJ4100" s="807">
        <v>11</v>
      </c>
      <c r="AK4100" s="807">
        <v>60</v>
      </c>
      <c r="AL4100" s="759" t="str">
        <f t="shared" si="129"/>
        <v>Vejez</v>
      </c>
    </row>
    <row r="4101" spans="16:38" ht="15">
      <c r="P4101" s="806" t="s">
        <v>850</v>
      </c>
      <c r="Q4101" s="807">
        <v>5</v>
      </c>
      <c r="R4101" s="807">
        <v>93</v>
      </c>
      <c r="S4101" s="759" t="str">
        <f t="shared" si="128"/>
        <v>Vejez</v>
      </c>
      <c r="AI4101" s="806" t="s">
        <v>855</v>
      </c>
      <c r="AJ4101" s="807">
        <v>15</v>
      </c>
      <c r="AK4101" s="807">
        <v>61</v>
      </c>
      <c r="AL4101" s="759" t="str">
        <f t="shared" si="129"/>
        <v>Vejez</v>
      </c>
    </row>
    <row r="4102" spans="16:38" ht="15">
      <c r="P4102" s="806" t="s">
        <v>850</v>
      </c>
      <c r="Q4102" s="807">
        <v>5</v>
      </c>
      <c r="R4102" s="807">
        <v>94</v>
      </c>
      <c r="S4102" s="759" t="str">
        <f t="shared" si="128"/>
        <v>Vejez</v>
      </c>
      <c r="AI4102" s="806" t="s">
        <v>855</v>
      </c>
      <c r="AJ4102" s="807">
        <v>20</v>
      </c>
      <c r="AK4102" s="807">
        <v>62</v>
      </c>
      <c r="AL4102" s="759" t="str">
        <f t="shared" si="129"/>
        <v>Vejez</v>
      </c>
    </row>
    <row r="4103" spans="16:38" ht="15">
      <c r="P4103" s="806" t="s">
        <v>850</v>
      </c>
      <c r="Q4103" s="807">
        <v>6</v>
      </c>
      <c r="R4103" s="807">
        <v>95</v>
      </c>
      <c r="S4103" s="759" t="str">
        <f t="shared" si="128"/>
        <v>Vejez</v>
      </c>
      <c r="AI4103" s="806" t="s">
        <v>855</v>
      </c>
      <c r="AJ4103" s="807">
        <v>10</v>
      </c>
      <c r="AK4103" s="807">
        <v>63</v>
      </c>
      <c r="AL4103" s="759" t="str">
        <f t="shared" si="129"/>
        <v>Vejez</v>
      </c>
    </row>
    <row r="4104" spans="16:38" ht="15">
      <c r="P4104" s="806" t="s">
        <v>850</v>
      </c>
      <c r="Q4104" s="807">
        <v>3</v>
      </c>
      <c r="R4104" s="807">
        <v>96</v>
      </c>
      <c r="S4104" s="759" t="str">
        <f t="shared" si="128"/>
        <v>Vejez</v>
      </c>
      <c r="AI4104" s="806" t="s">
        <v>855</v>
      </c>
      <c r="AJ4104" s="807">
        <v>21</v>
      </c>
      <c r="AK4104" s="807">
        <v>64</v>
      </c>
      <c r="AL4104" s="759" t="str">
        <f t="shared" si="129"/>
        <v>Vejez</v>
      </c>
    </row>
    <row r="4105" spans="16:38" ht="15">
      <c r="P4105" s="806" t="s">
        <v>850</v>
      </c>
      <c r="Q4105" s="807">
        <v>1</v>
      </c>
      <c r="R4105" s="807">
        <v>98</v>
      </c>
      <c r="S4105" s="759" t="str">
        <f t="shared" si="128"/>
        <v>Vejez</v>
      </c>
      <c r="AI4105" s="806" t="s">
        <v>855</v>
      </c>
      <c r="AJ4105" s="807">
        <v>17</v>
      </c>
      <c r="AK4105" s="807">
        <v>65</v>
      </c>
      <c r="AL4105" s="759" t="str">
        <f t="shared" si="129"/>
        <v>Vejez</v>
      </c>
    </row>
    <row r="4106" spans="16:38" ht="15">
      <c r="P4106" s="806" t="s">
        <v>850</v>
      </c>
      <c r="Q4106" s="807">
        <v>2</v>
      </c>
      <c r="R4106" s="807">
        <v>99</v>
      </c>
      <c r="S4106" s="759" t="str">
        <f t="shared" si="128"/>
        <v>Vejez</v>
      </c>
      <c r="AI4106" s="806" t="s">
        <v>855</v>
      </c>
      <c r="AJ4106" s="807">
        <v>11</v>
      </c>
      <c r="AK4106" s="807">
        <v>66</v>
      </c>
      <c r="AL4106" s="759" t="str">
        <f t="shared" si="129"/>
        <v>Vejez</v>
      </c>
    </row>
    <row r="4107" spans="16:38" ht="15">
      <c r="P4107" s="806" t="s">
        <v>850</v>
      </c>
      <c r="Q4107" s="807">
        <v>1</v>
      </c>
      <c r="R4107" s="807">
        <v>101</v>
      </c>
      <c r="S4107" s="759" t="str">
        <f t="shared" si="128"/>
        <v>Vejez</v>
      </c>
      <c r="AI4107" s="806" t="s">
        <v>855</v>
      </c>
      <c r="AJ4107" s="807">
        <v>11</v>
      </c>
      <c r="AK4107" s="807">
        <v>67</v>
      </c>
      <c r="AL4107" s="759" t="str">
        <f t="shared" si="129"/>
        <v>Vejez</v>
      </c>
    </row>
    <row r="4108" spans="16:38" ht="15">
      <c r="P4108" s="806" t="s">
        <v>850</v>
      </c>
      <c r="Q4108" s="807">
        <v>1</v>
      </c>
      <c r="R4108" s="807">
        <v>102</v>
      </c>
      <c r="S4108" s="759" t="str">
        <f t="shared" si="128"/>
        <v>Vejez</v>
      </c>
      <c r="AI4108" s="806" t="s">
        <v>855</v>
      </c>
      <c r="AJ4108" s="807">
        <v>10</v>
      </c>
      <c r="AK4108" s="807">
        <v>68</v>
      </c>
      <c r="AL4108" s="759" t="str">
        <f t="shared" si="129"/>
        <v>Vejez</v>
      </c>
    </row>
    <row r="4109" spans="16:38" ht="30">
      <c r="P4109" s="806" t="s">
        <v>851</v>
      </c>
      <c r="Q4109" s="807">
        <v>160</v>
      </c>
      <c r="R4109" s="807">
        <v>0</v>
      </c>
      <c r="S4109" s="759" t="str">
        <f t="shared" si="128"/>
        <v>Primera Infancia</v>
      </c>
      <c r="AI4109" s="806" t="s">
        <v>855</v>
      </c>
      <c r="AJ4109" s="807">
        <v>17</v>
      </c>
      <c r="AK4109" s="807">
        <v>69</v>
      </c>
      <c r="AL4109" s="759" t="str">
        <f t="shared" si="129"/>
        <v>Vejez</v>
      </c>
    </row>
    <row r="4110" spans="16:38" ht="30">
      <c r="P4110" s="806" t="s">
        <v>851</v>
      </c>
      <c r="Q4110" s="807">
        <v>149</v>
      </c>
      <c r="R4110" s="807">
        <v>1</v>
      </c>
      <c r="S4110" s="759" t="str">
        <f t="shared" si="128"/>
        <v>Primera Infancia</v>
      </c>
      <c r="AI4110" s="806" t="s">
        <v>855</v>
      </c>
      <c r="AJ4110" s="807">
        <v>13</v>
      </c>
      <c r="AK4110" s="807">
        <v>70</v>
      </c>
      <c r="AL4110" s="759" t="str">
        <f t="shared" si="129"/>
        <v>Vejez</v>
      </c>
    </row>
    <row r="4111" spans="16:38" ht="30">
      <c r="P4111" s="806" t="s">
        <v>851</v>
      </c>
      <c r="Q4111" s="807">
        <v>156</v>
      </c>
      <c r="R4111" s="807">
        <v>2</v>
      </c>
      <c r="S4111" s="759" t="str">
        <f t="shared" si="128"/>
        <v>Primera Infancia</v>
      </c>
      <c r="AI4111" s="806" t="s">
        <v>855</v>
      </c>
      <c r="AJ4111" s="807">
        <v>10</v>
      </c>
      <c r="AK4111" s="807">
        <v>71</v>
      </c>
      <c r="AL4111" s="759" t="str">
        <f t="shared" si="129"/>
        <v>Vejez</v>
      </c>
    </row>
    <row r="4112" spans="16:38" ht="30">
      <c r="P4112" s="806" t="s">
        <v>851</v>
      </c>
      <c r="Q4112" s="807">
        <v>151</v>
      </c>
      <c r="R4112" s="807">
        <v>3</v>
      </c>
      <c r="S4112" s="759" t="str">
        <f t="shared" si="128"/>
        <v>Primera Infancia</v>
      </c>
      <c r="AI4112" s="806" t="s">
        <v>855</v>
      </c>
      <c r="AJ4112" s="807">
        <v>10</v>
      </c>
      <c r="AK4112" s="807">
        <v>72</v>
      </c>
      <c r="AL4112" s="759" t="str">
        <f t="shared" si="129"/>
        <v>Vejez</v>
      </c>
    </row>
    <row r="4113" spans="16:38" ht="30">
      <c r="P4113" s="806" t="s">
        <v>851</v>
      </c>
      <c r="Q4113" s="807">
        <v>176</v>
      </c>
      <c r="R4113" s="807">
        <v>4</v>
      </c>
      <c r="S4113" s="759" t="str">
        <f t="shared" si="128"/>
        <v>Primera Infancia</v>
      </c>
      <c r="AI4113" s="806" t="s">
        <v>855</v>
      </c>
      <c r="AJ4113" s="807">
        <v>12</v>
      </c>
      <c r="AK4113" s="807">
        <v>73</v>
      </c>
      <c r="AL4113" s="759" t="str">
        <f t="shared" si="129"/>
        <v>Vejez</v>
      </c>
    </row>
    <row r="4114" spans="16:38" ht="30">
      <c r="P4114" s="806" t="s">
        <v>851</v>
      </c>
      <c r="Q4114" s="807">
        <v>167</v>
      </c>
      <c r="R4114" s="807">
        <v>5</v>
      </c>
      <c r="S4114" s="759" t="str">
        <f t="shared" si="128"/>
        <v>Primera Infancia</v>
      </c>
      <c r="AI4114" s="806" t="s">
        <v>855</v>
      </c>
      <c r="AJ4114" s="807">
        <v>10</v>
      </c>
      <c r="AK4114" s="807">
        <v>74</v>
      </c>
      <c r="AL4114" s="759" t="str">
        <f t="shared" si="129"/>
        <v>Vejez</v>
      </c>
    </row>
    <row r="4115" spans="16:38" ht="15">
      <c r="P4115" s="806" t="s">
        <v>851</v>
      </c>
      <c r="Q4115" s="807">
        <v>172</v>
      </c>
      <c r="R4115" s="807">
        <v>6</v>
      </c>
      <c r="S4115" s="759" t="str">
        <f t="shared" si="128"/>
        <v>Infancia</v>
      </c>
      <c r="AI4115" s="806" t="s">
        <v>855</v>
      </c>
      <c r="AJ4115" s="807">
        <v>9</v>
      </c>
      <c r="AK4115" s="807">
        <v>75</v>
      </c>
      <c r="AL4115" s="759" t="str">
        <f t="shared" si="129"/>
        <v>Vejez</v>
      </c>
    </row>
    <row r="4116" spans="16:38" ht="15">
      <c r="P4116" s="806" t="s">
        <v>851</v>
      </c>
      <c r="Q4116" s="807">
        <v>149</v>
      </c>
      <c r="R4116" s="807">
        <v>7</v>
      </c>
      <c r="S4116" s="759" t="str">
        <f t="shared" si="128"/>
        <v>Infancia</v>
      </c>
      <c r="AI4116" s="806" t="s">
        <v>855</v>
      </c>
      <c r="AJ4116" s="807">
        <v>8</v>
      </c>
      <c r="AK4116" s="807">
        <v>76</v>
      </c>
      <c r="AL4116" s="759" t="str">
        <f t="shared" si="129"/>
        <v>Vejez</v>
      </c>
    </row>
    <row r="4117" spans="16:38" ht="15">
      <c r="P4117" s="806" t="s">
        <v>851</v>
      </c>
      <c r="Q4117" s="807">
        <v>165</v>
      </c>
      <c r="R4117" s="807">
        <v>8</v>
      </c>
      <c r="S4117" s="759" t="str">
        <f t="shared" si="128"/>
        <v>Infancia</v>
      </c>
      <c r="AI4117" s="806" t="s">
        <v>855</v>
      </c>
      <c r="AJ4117" s="807">
        <v>5</v>
      </c>
      <c r="AK4117" s="807">
        <v>77</v>
      </c>
      <c r="AL4117" s="759" t="str">
        <f t="shared" si="129"/>
        <v>Vejez</v>
      </c>
    </row>
    <row r="4118" spans="16:38" ht="15">
      <c r="P4118" s="806" t="s">
        <v>851</v>
      </c>
      <c r="Q4118" s="807">
        <v>186</v>
      </c>
      <c r="R4118" s="807">
        <v>9</v>
      </c>
      <c r="S4118" s="759" t="str">
        <f t="shared" si="128"/>
        <v>Infancia</v>
      </c>
      <c r="AI4118" s="806" t="s">
        <v>855</v>
      </c>
      <c r="AJ4118" s="807">
        <v>8</v>
      </c>
      <c r="AK4118" s="807">
        <v>78</v>
      </c>
      <c r="AL4118" s="759" t="str">
        <f t="shared" si="129"/>
        <v>Vejez</v>
      </c>
    </row>
    <row r="4119" spans="16:38" ht="15">
      <c r="P4119" s="806" t="s">
        <v>851</v>
      </c>
      <c r="Q4119" s="807">
        <v>189</v>
      </c>
      <c r="R4119" s="807">
        <v>10</v>
      </c>
      <c r="S4119" s="759" t="str">
        <f t="shared" si="128"/>
        <v>Infancia</v>
      </c>
      <c r="AI4119" s="806" t="s">
        <v>855</v>
      </c>
      <c r="AJ4119" s="807">
        <v>8</v>
      </c>
      <c r="AK4119" s="807">
        <v>79</v>
      </c>
      <c r="AL4119" s="759" t="str">
        <f t="shared" si="129"/>
        <v>Vejez</v>
      </c>
    </row>
    <row r="4120" spans="16:38" ht="15">
      <c r="P4120" s="806" t="s">
        <v>851</v>
      </c>
      <c r="Q4120" s="807">
        <v>167</v>
      </c>
      <c r="R4120" s="807">
        <v>11</v>
      </c>
      <c r="S4120" s="759" t="str">
        <f t="shared" si="128"/>
        <v>Infancia</v>
      </c>
      <c r="AI4120" s="806" t="s">
        <v>855</v>
      </c>
      <c r="AJ4120" s="807">
        <v>5</v>
      </c>
      <c r="AK4120" s="807">
        <v>80</v>
      </c>
      <c r="AL4120" s="759" t="str">
        <f t="shared" si="129"/>
        <v>Vejez</v>
      </c>
    </row>
    <row r="4121" spans="16:38" ht="30">
      <c r="P4121" s="806" t="s">
        <v>851</v>
      </c>
      <c r="Q4121" s="807">
        <v>232</v>
      </c>
      <c r="R4121" s="807">
        <v>12</v>
      </c>
      <c r="S4121" s="759" t="str">
        <f t="shared" si="128"/>
        <v>Adolescente</v>
      </c>
      <c r="AI4121" s="806" t="s">
        <v>855</v>
      </c>
      <c r="AJ4121" s="807">
        <v>7</v>
      </c>
      <c r="AK4121" s="807">
        <v>81</v>
      </c>
      <c r="AL4121" s="759" t="str">
        <f t="shared" si="129"/>
        <v>Vejez</v>
      </c>
    </row>
    <row r="4122" spans="16:38" ht="30">
      <c r="P4122" s="806" t="s">
        <v>851</v>
      </c>
      <c r="Q4122" s="807">
        <v>237</v>
      </c>
      <c r="R4122" s="807">
        <v>13</v>
      </c>
      <c r="S4122" s="759" t="str">
        <f t="shared" si="128"/>
        <v>Adolescente</v>
      </c>
      <c r="AI4122" s="806" t="s">
        <v>855</v>
      </c>
      <c r="AJ4122" s="807">
        <v>6</v>
      </c>
      <c r="AK4122" s="807">
        <v>82</v>
      </c>
      <c r="AL4122" s="759" t="str">
        <f t="shared" si="129"/>
        <v>Vejez</v>
      </c>
    </row>
    <row r="4123" spans="16:38" ht="30">
      <c r="P4123" s="806" t="s">
        <v>851</v>
      </c>
      <c r="Q4123" s="807">
        <v>236</v>
      </c>
      <c r="R4123" s="807">
        <v>14</v>
      </c>
      <c r="S4123" s="759" t="str">
        <f t="shared" si="128"/>
        <v>Adolescente</v>
      </c>
      <c r="AI4123" s="806" t="s">
        <v>855</v>
      </c>
      <c r="AJ4123" s="807">
        <v>2</v>
      </c>
      <c r="AK4123" s="807">
        <v>83</v>
      </c>
      <c r="AL4123" s="759" t="str">
        <f t="shared" si="129"/>
        <v>Vejez</v>
      </c>
    </row>
    <row r="4124" spans="16:38" ht="30">
      <c r="P4124" s="806" t="s">
        <v>851</v>
      </c>
      <c r="Q4124" s="807">
        <v>225</v>
      </c>
      <c r="R4124" s="807">
        <v>15</v>
      </c>
      <c r="S4124" s="759" t="str">
        <f t="shared" si="128"/>
        <v>Adolescente</v>
      </c>
      <c r="AI4124" s="806" t="s">
        <v>855</v>
      </c>
      <c r="AJ4124" s="807">
        <v>5</v>
      </c>
      <c r="AK4124" s="807">
        <v>84</v>
      </c>
      <c r="AL4124" s="759" t="str">
        <f t="shared" si="129"/>
        <v>Vejez</v>
      </c>
    </row>
    <row r="4125" spans="16:38" ht="30">
      <c r="P4125" s="806" t="s">
        <v>851</v>
      </c>
      <c r="Q4125" s="807">
        <v>279</v>
      </c>
      <c r="R4125" s="807">
        <v>16</v>
      </c>
      <c r="S4125" s="759" t="str">
        <f t="shared" si="128"/>
        <v>Adolescente</v>
      </c>
      <c r="AI4125" s="806" t="s">
        <v>855</v>
      </c>
      <c r="AJ4125" s="807">
        <v>4</v>
      </c>
      <c r="AK4125" s="807">
        <v>85</v>
      </c>
      <c r="AL4125" s="759" t="str">
        <f t="shared" si="129"/>
        <v>Vejez</v>
      </c>
    </row>
    <row r="4126" spans="16:38" ht="30">
      <c r="P4126" s="806" t="s">
        <v>851</v>
      </c>
      <c r="Q4126" s="807">
        <v>292</v>
      </c>
      <c r="R4126" s="807">
        <v>17</v>
      </c>
      <c r="S4126" s="759" t="str">
        <f t="shared" si="128"/>
        <v>Adolescente</v>
      </c>
      <c r="AI4126" s="806" t="s">
        <v>855</v>
      </c>
      <c r="AJ4126" s="807">
        <v>2</v>
      </c>
      <c r="AK4126" s="807">
        <v>87</v>
      </c>
      <c r="AL4126" s="759" t="str">
        <f t="shared" si="129"/>
        <v>Vejez</v>
      </c>
    </row>
    <row r="4127" spans="16:38" ht="15">
      <c r="P4127" s="806" t="s">
        <v>851</v>
      </c>
      <c r="Q4127" s="807">
        <v>253</v>
      </c>
      <c r="R4127" s="807">
        <v>18</v>
      </c>
      <c r="S4127" s="759" t="str">
        <f t="shared" si="128"/>
        <v>Juventud</v>
      </c>
      <c r="AI4127" s="806" t="s">
        <v>855</v>
      </c>
      <c r="AJ4127" s="807">
        <v>4</v>
      </c>
      <c r="AK4127" s="807">
        <v>88</v>
      </c>
      <c r="AL4127" s="759" t="str">
        <f t="shared" si="129"/>
        <v>Vejez</v>
      </c>
    </row>
    <row r="4128" spans="16:38" ht="15">
      <c r="P4128" s="806" t="s">
        <v>851</v>
      </c>
      <c r="Q4128" s="807">
        <v>235</v>
      </c>
      <c r="R4128" s="807">
        <v>19</v>
      </c>
      <c r="S4128" s="759" t="str">
        <f t="shared" si="128"/>
        <v>Juventud</v>
      </c>
      <c r="AI4128" s="806" t="s">
        <v>855</v>
      </c>
      <c r="AJ4128" s="807">
        <v>5</v>
      </c>
      <c r="AK4128" s="807">
        <v>89</v>
      </c>
      <c r="AL4128" s="759" t="str">
        <f t="shared" si="129"/>
        <v>Vejez</v>
      </c>
    </row>
    <row r="4129" spans="16:38" ht="15">
      <c r="P4129" s="806" t="s">
        <v>851</v>
      </c>
      <c r="Q4129" s="807">
        <v>215</v>
      </c>
      <c r="R4129" s="807">
        <v>20</v>
      </c>
      <c r="S4129" s="759" t="str">
        <f t="shared" si="128"/>
        <v>Juventud</v>
      </c>
      <c r="AI4129" s="806" t="s">
        <v>855</v>
      </c>
      <c r="AJ4129" s="807">
        <v>2</v>
      </c>
      <c r="AK4129" s="807">
        <v>90</v>
      </c>
      <c r="AL4129" s="759" t="str">
        <f t="shared" si="129"/>
        <v>Vejez</v>
      </c>
    </row>
    <row r="4130" spans="16:38" ht="15">
      <c r="P4130" s="806" t="s">
        <v>851</v>
      </c>
      <c r="Q4130" s="807">
        <v>234</v>
      </c>
      <c r="R4130" s="807">
        <v>21</v>
      </c>
      <c r="S4130" s="759" t="str">
        <f t="shared" si="128"/>
        <v>Juventud</v>
      </c>
      <c r="AI4130" s="806" t="s">
        <v>855</v>
      </c>
      <c r="AJ4130" s="807">
        <v>3</v>
      </c>
      <c r="AK4130" s="807">
        <v>91</v>
      </c>
      <c r="AL4130" s="759" t="str">
        <f t="shared" si="129"/>
        <v>Vejez</v>
      </c>
    </row>
    <row r="4131" spans="16:38" ht="15">
      <c r="P4131" s="806" t="s">
        <v>851</v>
      </c>
      <c r="Q4131" s="807">
        <v>244</v>
      </c>
      <c r="R4131" s="807">
        <v>22</v>
      </c>
      <c r="S4131" s="759" t="str">
        <f t="shared" si="128"/>
        <v>Juventud</v>
      </c>
      <c r="AI4131" s="806" t="s">
        <v>855</v>
      </c>
      <c r="AJ4131" s="807">
        <v>4</v>
      </c>
      <c r="AK4131" s="807">
        <v>92</v>
      </c>
      <c r="AL4131" s="759" t="str">
        <f t="shared" si="129"/>
        <v>Vejez</v>
      </c>
    </row>
    <row r="4132" spans="16:38" ht="15">
      <c r="P4132" s="806" t="s">
        <v>851</v>
      </c>
      <c r="Q4132" s="807">
        <v>237</v>
      </c>
      <c r="R4132" s="807">
        <v>23</v>
      </c>
      <c r="S4132" s="759" t="str">
        <f t="shared" si="128"/>
        <v>Juventud</v>
      </c>
      <c r="AI4132" s="806" t="s">
        <v>855</v>
      </c>
      <c r="AJ4132" s="807">
        <v>1</v>
      </c>
      <c r="AK4132" s="807">
        <v>94</v>
      </c>
      <c r="AL4132" s="759" t="str">
        <f t="shared" si="129"/>
        <v>Vejez</v>
      </c>
    </row>
    <row r="4133" spans="16:38" ht="15">
      <c r="P4133" s="806" t="s">
        <v>851</v>
      </c>
      <c r="Q4133" s="807">
        <v>232</v>
      </c>
      <c r="R4133" s="807">
        <v>24</v>
      </c>
      <c r="S4133" s="759" t="str">
        <f t="shared" si="128"/>
        <v>Juventud</v>
      </c>
      <c r="AI4133" s="806" t="s">
        <v>855</v>
      </c>
      <c r="AJ4133" s="807">
        <v>2</v>
      </c>
      <c r="AK4133" s="807">
        <v>95</v>
      </c>
      <c r="AL4133" s="759" t="str">
        <f t="shared" si="129"/>
        <v>Vejez</v>
      </c>
    </row>
    <row r="4134" spans="16:38" ht="15">
      <c r="P4134" s="806" t="s">
        <v>851</v>
      </c>
      <c r="Q4134" s="807">
        <v>309</v>
      </c>
      <c r="R4134" s="807">
        <v>25</v>
      </c>
      <c r="S4134" s="759" t="str">
        <f t="shared" si="128"/>
        <v>Juventud</v>
      </c>
      <c r="AI4134" s="806" t="s">
        <v>855</v>
      </c>
      <c r="AJ4134" s="807">
        <v>1</v>
      </c>
      <c r="AK4134" s="807">
        <v>96</v>
      </c>
      <c r="AL4134" s="759" t="str">
        <f t="shared" si="129"/>
        <v>Vejez</v>
      </c>
    </row>
    <row r="4135" spans="16:38" ht="30">
      <c r="P4135" s="806" t="s">
        <v>851</v>
      </c>
      <c r="Q4135" s="807">
        <v>295</v>
      </c>
      <c r="R4135" s="807">
        <v>26</v>
      </c>
      <c r="S4135" s="759" t="str">
        <f t="shared" si="128"/>
        <v>Juventud</v>
      </c>
      <c r="AI4135" s="806" t="s">
        <v>856</v>
      </c>
      <c r="AJ4135" s="807">
        <v>114</v>
      </c>
      <c r="AK4135" s="807">
        <v>0</v>
      </c>
      <c r="AL4135" s="759" t="str">
        <f t="shared" si="129"/>
        <v>Primera Infancia</v>
      </c>
    </row>
    <row r="4136" spans="16:38" ht="30">
      <c r="P4136" s="806" t="s">
        <v>851</v>
      </c>
      <c r="Q4136" s="807">
        <v>283</v>
      </c>
      <c r="R4136" s="807">
        <v>27</v>
      </c>
      <c r="S4136" s="759" t="str">
        <f t="shared" si="128"/>
        <v>Juventud</v>
      </c>
      <c r="AI4136" s="806" t="s">
        <v>856</v>
      </c>
      <c r="AJ4136" s="807">
        <v>119</v>
      </c>
      <c r="AK4136" s="807">
        <v>1</v>
      </c>
      <c r="AL4136" s="759" t="str">
        <f t="shared" si="129"/>
        <v>Primera Infancia</v>
      </c>
    </row>
    <row r="4137" spans="16:38" ht="30">
      <c r="P4137" s="806" t="s">
        <v>851</v>
      </c>
      <c r="Q4137" s="807">
        <v>268</v>
      </c>
      <c r="R4137" s="807">
        <v>28</v>
      </c>
      <c r="S4137" s="759" t="str">
        <f t="shared" si="128"/>
        <v>Juventud</v>
      </c>
      <c r="AI4137" s="806" t="s">
        <v>856</v>
      </c>
      <c r="AJ4137" s="807">
        <v>105</v>
      </c>
      <c r="AK4137" s="807">
        <v>2</v>
      </c>
      <c r="AL4137" s="759" t="str">
        <f t="shared" si="129"/>
        <v>Primera Infancia</v>
      </c>
    </row>
    <row r="4138" spans="16:38" ht="30">
      <c r="P4138" s="806" t="s">
        <v>851</v>
      </c>
      <c r="Q4138" s="807">
        <v>274</v>
      </c>
      <c r="R4138" s="807">
        <v>29</v>
      </c>
      <c r="S4138" s="759" t="str">
        <f t="shared" si="128"/>
        <v>Adulto</v>
      </c>
      <c r="AI4138" s="806" t="s">
        <v>856</v>
      </c>
      <c r="AJ4138" s="807">
        <v>134</v>
      </c>
      <c r="AK4138" s="807">
        <v>3</v>
      </c>
      <c r="AL4138" s="759" t="str">
        <f t="shared" si="129"/>
        <v>Primera Infancia</v>
      </c>
    </row>
    <row r="4139" spans="16:38" ht="30">
      <c r="P4139" s="806" t="s">
        <v>851</v>
      </c>
      <c r="Q4139" s="807">
        <v>294</v>
      </c>
      <c r="R4139" s="807">
        <v>30</v>
      </c>
      <c r="S4139" s="759" t="str">
        <f t="shared" si="128"/>
        <v>Adulto</v>
      </c>
      <c r="AI4139" s="806" t="s">
        <v>856</v>
      </c>
      <c r="AJ4139" s="807">
        <v>134</v>
      </c>
      <c r="AK4139" s="807">
        <v>4</v>
      </c>
      <c r="AL4139" s="759" t="str">
        <f t="shared" si="129"/>
        <v>Primera Infancia</v>
      </c>
    </row>
    <row r="4140" spans="16:38" ht="30">
      <c r="P4140" s="806" t="s">
        <v>851</v>
      </c>
      <c r="Q4140" s="807">
        <v>266</v>
      </c>
      <c r="R4140" s="807">
        <v>31</v>
      </c>
      <c r="S4140" s="759" t="str">
        <f t="shared" si="128"/>
        <v>Adulto</v>
      </c>
      <c r="AI4140" s="806" t="s">
        <v>856</v>
      </c>
      <c r="AJ4140" s="807">
        <v>143</v>
      </c>
      <c r="AK4140" s="807">
        <v>5</v>
      </c>
      <c r="AL4140" s="759" t="str">
        <f t="shared" si="129"/>
        <v>Primera Infancia</v>
      </c>
    </row>
    <row r="4141" spans="16:38" ht="15">
      <c r="P4141" s="806" t="s">
        <v>851</v>
      </c>
      <c r="Q4141" s="807">
        <v>240</v>
      </c>
      <c r="R4141" s="807">
        <v>32</v>
      </c>
      <c r="S4141" s="759" t="str">
        <f t="shared" si="128"/>
        <v>Adulto</v>
      </c>
      <c r="AI4141" s="806" t="s">
        <v>856</v>
      </c>
      <c r="AJ4141" s="807">
        <v>161</v>
      </c>
      <c r="AK4141" s="807">
        <v>6</v>
      </c>
      <c r="AL4141" s="759" t="str">
        <f t="shared" si="129"/>
        <v>Infancia</v>
      </c>
    </row>
    <row r="4142" spans="16:38" ht="15">
      <c r="P4142" s="806" t="s">
        <v>851</v>
      </c>
      <c r="Q4142" s="807">
        <v>252</v>
      </c>
      <c r="R4142" s="807">
        <v>33</v>
      </c>
      <c r="S4142" s="759" t="str">
        <f t="shared" si="128"/>
        <v>Adulto</v>
      </c>
      <c r="AI4142" s="806" t="s">
        <v>856</v>
      </c>
      <c r="AJ4142" s="807">
        <v>162</v>
      </c>
      <c r="AK4142" s="807">
        <v>7</v>
      </c>
      <c r="AL4142" s="759" t="str">
        <f t="shared" si="129"/>
        <v>Infancia</v>
      </c>
    </row>
    <row r="4143" spans="16:38" ht="15">
      <c r="P4143" s="806" t="s">
        <v>851</v>
      </c>
      <c r="Q4143" s="807">
        <v>227</v>
      </c>
      <c r="R4143" s="807">
        <v>34</v>
      </c>
      <c r="S4143" s="759" t="str">
        <f t="shared" si="128"/>
        <v>Adulto</v>
      </c>
      <c r="AI4143" s="806" t="s">
        <v>856</v>
      </c>
      <c r="AJ4143" s="807">
        <v>149</v>
      </c>
      <c r="AK4143" s="807">
        <v>8</v>
      </c>
      <c r="AL4143" s="759" t="str">
        <f t="shared" si="129"/>
        <v>Infancia</v>
      </c>
    </row>
    <row r="4144" spans="16:38" ht="15">
      <c r="P4144" s="806" t="s">
        <v>851</v>
      </c>
      <c r="Q4144" s="807">
        <v>257</v>
      </c>
      <c r="R4144" s="807">
        <v>35</v>
      </c>
      <c r="S4144" s="759" t="str">
        <f t="shared" si="128"/>
        <v>Adulto</v>
      </c>
      <c r="AI4144" s="806" t="s">
        <v>856</v>
      </c>
      <c r="AJ4144" s="807">
        <v>171</v>
      </c>
      <c r="AK4144" s="807">
        <v>9</v>
      </c>
      <c r="AL4144" s="759" t="str">
        <f t="shared" si="129"/>
        <v>Infancia</v>
      </c>
    </row>
    <row r="4145" spans="16:38" ht="15">
      <c r="P4145" s="806" t="s">
        <v>851</v>
      </c>
      <c r="Q4145" s="807">
        <v>214</v>
      </c>
      <c r="R4145" s="807">
        <v>36</v>
      </c>
      <c r="S4145" s="759" t="str">
        <f t="shared" si="128"/>
        <v>Adulto</v>
      </c>
      <c r="AI4145" s="806" t="s">
        <v>856</v>
      </c>
      <c r="AJ4145" s="807">
        <v>184</v>
      </c>
      <c r="AK4145" s="807">
        <v>10</v>
      </c>
      <c r="AL4145" s="759" t="str">
        <f t="shared" si="129"/>
        <v>Infancia</v>
      </c>
    </row>
    <row r="4146" spans="16:38" ht="15">
      <c r="P4146" s="806" t="s">
        <v>851</v>
      </c>
      <c r="Q4146" s="807">
        <v>233</v>
      </c>
      <c r="R4146" s="807">
        <v>37</v>
      </c>
      <c r="S4146" s="759" t="str">
        <f t="shared" si="128"/>
        <v>Adulto</v>
      </c>
      <c r="AI4146" s="806" t="s">
        <v>856</v>
      </c>
      <c r="AJ4146" s="807">
        <v>139</v>
      </c>
      <c r="AK4146" s="807">
        <v>11</v>
      </c>
      <c r="AL4146" s="759" t="str">
        <f t="shared" si="129"/>
        <v>Infancia</v>
      </c>
    </row>
    <row r="4147" spans="16:38" ht="30">
      <c r="P4147" s="806" t="s">
        <v>851</v>
      </c>
      <c r="Q4147" s="807">
        <v>202</v>
      </c>
      <c r="R4147" s="807">
        <v>38</v>
      </c>
      <c r="S4147" s="759" t="str">
        <f t="shared" si="128"/>
        <v>Adulto</v>
      </c>
      <c r="AI4147" s="806" t="s">
        <v>856</v>
      </c>
      <c r="AJ4147" s="807">
        <v>181</v>
      </c>
      <c r="AK4147" s="807">
        <v>12</v>
      </c>
      <c r="AL4147" s="759" t="str">
        <f t="shared" si="129"/>
        <v>Adolescente</v>
      </c>
    </row>
    <row r="4148" spans="16:38" ht="30">
      <c r="P4148" s="806" t="s">
        <v>851</v>
      </c>
      <c r="Q4148" s="807">
        <v>227</v>
      </c>
      <c r="R4148" s="807">
        <v>39</v>
      </c>
      <c r="S4148" s="759" t="str">
        <f t="shared" si="128"/>
        <v>Adulto</v>
      </c>
      <c r="AI4148" s="806" t="s">
        <v>856</v>
      </c>
      <c r="AJ4148" s="807">
        <v>206</v>
      </c>
      <c r="AK4148" s="807">
        <v>13</v>
      </c>
      <c r="AL4148" s="759" t="str">
        <f t="shared" si="129"/>
        <v>Adolescente</v>
      </c>
    </row>
    <row r="4149" spans="16:38" ht="30">
      <c r="P4149" s="806" t="s">
        <v>851</v>
      </c>
      <c r="Q4149" s="807">
        <v>212</v>
      </c>
      <c r="R4149" s="807">
        <v>40</v>
      </c>
      <c r="S4149" s="759" t="str">
        <f t="shared" si="128"/>
        <v>Adulto</v>
      </c>
      <c r="AI4149" s="806" t="s">
        <v>856</v>
      </c>
      <c r="AJ4149" s="807">
        <v>182</v>
      </c>
      <c r="AK4149" s="807">
        <v>14</v>
      </c>
      <c r="AL4149" s="759" t="str">
        <f t="shared" si="129"/>
        <v>Adolescente</v>
      </c>
    </row>
    <row r="4150" spans="16:38" ht="30">
      <c r="P4150" s="806" t="s">
        <v>851</v>
      </c>
      <c r="Q4150" s="807">
        <v>228</v>
      </c>
      <c r="R4150" s="807">
        <v>41</v>
      </c>
      <c r="S4150" s="759" t="str">
        <f t="shared" si="128"/>
        <v>Adulto</v>
      </c>
      <c r="AI4150" s="806" t="s">
        <v>856</v>
      </c>
      <c r="AJ4150" s="807">
        <v>175</v>
      </c>
      <c r="AK4150" s="807">
        <v>15</v>
      </c>
      <c r="AL4150" s="759" t="str">
        <f t="shared" si="129"/>
        <v>Adolescente</v>
      </c>
    </row>
    <row r="4151" spans="16:38" ht="30">
      <c r="P4151" s="806" t="s">
        <v>851</v>
      </c>
      <c r="Q4151" s="807">
        <v>236</v>
      </c>
      <c r="R4151" s="807">
        <v>42</v>
      </c>
      <c r="S4151" s="759" t="str">
        <f t="shared" si="128"/>
        <v>Adulto</v>
      </c>
      <c r="AI4151" s="806" t="s">
        <v>856</v>
      </c>
      <c r="AJ4151" s="807">
        <v>168</v>
      </c>
      <c r="AK4151" s="807">
        <v>16</v>
      </c>
      <c r="AL4151" s="759" t="str">
        <f t="shared" si="129"/>
        <v>Adolescente</v>
      </c>
    </row>
    <row r="4152" spans="16:38" ht="30">
      <c r="P4152" s="806" t="s">
        <v>851</v>
      </c>
      <c r="Q4152" s="807">
        <v>208</v>
      </c>
      <c r="R4152" s="807">
        <v>43</v>
      </c>
      <c r="S4152" s="759" t="str">
        <f t="shared" si="128"/>
        <v>Adulto</v>
      </c>
      <c r="AI4152" s="806" t="s">
        <v>856</v>
      </c>
      <c r="AJ4152" s="807">
        <v>183</v>
      </c>
      <c r="AK4152" s="807">
        <v>17</v>
      </c>
      <c r="AL4152" s="759" t="str">
        <f t="shared" si="129"/>
        <v>Adolescente</v>
      </c>
    </row>
    <row r="4153" spans="16:38" ht="15">
      <c r="P4153" s="806" t="s">
        <v>851</v>
      </c>
      <c r="Q4153" s="807">
        <v>208</v>
      </c>
      <c r="R4153" s="807">
        <v>44</v>
      </c>
      <c r="S4153" s="759" t="str">
        <f t="shared" si="128"/>
        <v>Adulto</v>
      </c>
      <c r="AI4153" s="806" t="s">
        <v>856</v>
      </c>
      <c r="AJ4153" s="807">
        <v>140</v>
      </c>
      <c r="AK4153" s="807">
        <v>18</v>
      </c>
      <c r="AL4153" s="759" t="str">
        <f t="shared" si="129"/>
        <v>Juventud</v>
      </c>
    </row>
    <row r="4154" spans="16:38" ht="15">
      <c r="P4154" s="806" t="s">
        <v>851</v>
      </c>
      <c r="Q4154" s="807">
        <v>189</v>
      </c>
      <c r="R4154" s="807">
        <v>45</v>
      </c>
      <c r="S4154" s="759" t="str">
        <f t="shared" si="128"/>
        <v>Adulto</v>
      </c>
      <c r="AI4154" s="806" t="s">
        <v>856</v>
      </c>
      <c r="AJ4154" s="807">
        <v>164</v>
      </c>
      <c r="AK4154" s="807">
        <v>19</v>
      </c>
      <c r="AL4154" s="759" t="str">
        <f t="shared" si="129"/>
        <v>Juventud</v>
      </c>
    </row>
    <row r="4155" spans="16:38" ht="15">
      <c r="P4155" s="806" t="s">
        <v>851</v>
      </c>
      <c r="Q4155" s="807">
        <v>216</v>
      </c>
      <c r="R4155" s="807">
        <v>46</v>
      </c>
      <c r="S4155" s="759" t="str">
        <f t="shared" si="128"/>
        <v>Adulto</v>
      </c>
      <c r="AI4155" s="806" t="s">
        <v>856</v>
      </c>
      <c r="AJ4155" s="807">
        <v>218</v>
      </c>
      <c r="AK4155" s="807">
        <v>20</v>
      </c>
      <c r="AL4155" s="759" t="str">
        <f t="shared" si="129"/>
        <v>Juventud</v>
      </c>
    </row>
    <row r="4156" spans="16:38" ht="15">
      <c r="P4156" s="806" t="s">
        <v>851</v>
      </c>
      <c r="Q4156" s="807">
        <v>200</v>
      </c>
      <c r="R4156" s="807">
        <v>47</v>
      </c>
      <c r="S4156" s="759" t="str">
        <f t="shared" si="128"/>
        <v>Adulto</v>
      </c>
      <c r="AI4156" s="806" t="s">
        <v>856</v>
      </c>
      <c r="AJ4156" s="807">
        <v>195</v>
      </c>
      <c r="AK4156" s="807">
        <v>21</v>
      </c>
      <c r="AL4156" s="759" t="str">
        <f t="shared" si="129"/>
        <v>Juventud</v>
      </c>
    </row>
    <row r="4157" spans="16:38" ht="15">
      <c r="P4157" s="806" t="s">
        <v>851</v>
      </c>
      <c r="Q4157" s="807">
        <v>190</v>
      </c>
      <c r="R4157" s="807">
        <v>48</v>
      </c>
      <c r="S4157" s="759" t="str">
        <f t="shared" si="128"/>
        <v>Adulto</v>
      </c>
      <c r="AI4157" s="806" t="s">
        <v>856</v>
      </c>
      <c r="AJ4157" s="807">
        <v>211</v>
      </c>
      <c r="AK4157" s="807">
        <v>22</v>
      </c>
      <c r="AL4157" s="759" t="str">
        <f t="shared" si="129"/>
        <v>Juventud</v>
      </c>
    </row>
    <row r="4158" spans="16:38" ht="15">
      <c r="P4158" s="806" t="s">
        <v>851</v>
      </c>
      <c r="Q4158" s="807">
        <v>231</v>
      </c>
      <c r="R4158" s="807">
        <v>49</v>
      </c>
      <c r="S4158" s="759" t="str">
        <f t="shared" si="128"/>
        <v>Adulto</v>
      </c>
      <c r="AI4158" s="806" t="s">
        <v>856</v>
      </c>
      <c r="AJ4158" s="807">
        <v>160</v>
      </c>
      <c r="AK4158" s="807">
        <v>23</v>
      </c>
      <c r="AL4158" s="759" t="str">
        <f t="shared" si="129"/>
        <v>Juventud</v>
      </c>
    </row>
    <row r="4159" spans="16:38" ht="15">
      <c r="P4159" s="806" t="s">
        <v>851</v>
      </c>
      <c r="Q4159" s="807">
        <v>233</v>
      </c>
      <c r="R4159" s="807">
        <v>50</v>
      </c>
      <c r="S4159" s="759" t="str">
        <f t="shared" si="128"/>
        <v>Adulto</v>
      </c>
      <c r="AI4159" s="806" t="s">
        <v>856</v>
      </c>
      <c r="AJ4159" s="807">
        <v>163</v>
      </c>
      <c r="AK4159" s="807">
        <v>24</v>
      </c>
      <c r="AL4159" s="759" t="str">
        <f t="shared" si="129"/>
        <v>Juventud</v>
      </c>
    </row>
    <row r="4160" spans="16:38" ht="15">
      <c r="P4160" s="806" t="s">
        <v>851</v>
      </c>
      <c r="Q4160" s="807">
        <v>218</v>
      </c>
      <c r="R4160" s="807">
        <v>51</v>
      </c>
      <c r="S4160" s="759" t="str">
        <f t="shared" si="128"/>
        <v>Adulto</v>
      </c>
      <c r="AI4160" s="806" t="s">
        <v>856</v>
      </c>
      <c r="AJ4160" s="807">
        <v>174</v>
      </c>
      <c r="AK4160" s="807">
        <v>25</v>
      </c>
      <c r="AL4160" s="759" t="str">
        <f t="shared" si="129"/>
        <v>Juventud</v>
      </c>
    </row>
    <row r="4161" spans="16:38" ht="15">
      <c r="P4161" s="806" t="s">
        <v>851</v>
      </c>
      <c r="Q4161" s="807">
        <v>247</v>
      </c>
      <c r="R4161" s="807">
        <v>52</v>
      </c>
      <c r="S4161" s="759" t="str">
        <f t="shared" si="128"/>
        <v>Adulto</v>
      </c>
      <c r="AI4161" s="806" t="s">
        <v>856</v>
      </c>
      <c r="AJ4161" s="807">
        <v>176</v>
      </c>
      <c r="AK4161" s="807">
        <v>26</v>
      </c>
      <c r="AL4161" s="759" t="str">
        <f t="shared" si="129"/>
        <v>Juventud</v>
      </c>
    </row>
    <row r="4162" spans="16:38" ht="15">
      <c r="P4162" s="806" t="s">
        <v>851</v>
      </c>
      <c r="Q4162" s="807">
        <v>250</v>
      </c>
      <c r="R4162" s="807">
        <v>53</v>
      </c>
      <c r="S4162" s="759" t="str">
        <f t="shared" si="128"/>
        <v>Adulto</v>
      </c>
      <c r="AI4162" s="806" t="s">
        <v>856</v>
      </c>
      <c r="AJ4162" s="807">
        <v>193</v>
      </c>
      <c r="AK4162" s="807">
        <v>27</v>
      </c>
      <c r="AL4162" s="759" t="str">
        <f t="shared" si="129"/>
        <v>Juventud</v>
      </c>
    </row>
    <row r="4163" spans="16:38" ht="15">
      <c r="P4163" s="806" t="s">
        <v>851</v>
      </c>
      <c r="Q4163" s="807">
        <v>237</v>
      </c>
      <c r="R4163" s="807">
        <v>54</v>
      </c>
      <c r="S4163" s="759" t="str">
        <f t="shared" ref="S4163:S4226" si="130">IF(P4163=0,"",IF(AND(R4163&gt;=0,R4163&lt;=5),"Primera Infancia",IF(AND(R4163&gt;=6,R4163&lt;=11),"Infancia",IF(AND(R4163&gt;=12,R4163&lt;=17),"Adolescente",IF(AND(R4163&gt;=18,R4163&lt;=28),"Juventud",IF(AND(R4163&gt;=29,R4163&lt;=59),"Adulto","Vejez"))))))</f>
        <v>Adulto</v>
      </c>
      <c r="AI4163" s="806" t="s">
        <v>856</v>
      </c>
      <c r="AJ4163" s="807">
        <v>218</v>
      </c>
      <c r="AK4163" s="807">
        <v>28</v>
      </c>
      <c r="AL4163" s="759" t="str">
        <f t="shared" ref="AL4163:AL4226" si="131">IF(AI4163=0,"",IF(AND(AK4163&gt;=0,AK4163&lt;=5),"Primera Infancia",IF(AND(AK4163&gt;=6,AK4163&lt;=11),"Infancia",IF(AND(AK4163&gt;=12,AK4163&lt;=17),"Adolescente",IF(AND(AK4163&gt;=18,AK4163&lt;=28),"Juventud",IF(AND(AK4163&gt;=29,AK4163&lt;=59),"Adulto","Vejez"))))))</f>
        <v>Juventud</v>
      </c>
    </row>
    <row r="4164" spans="16:38" ht="15">
      <c r="P4164" s="806" t="s">
        <v>851</v>
      </c>
      <c r="Q4164" s="807">
        <v>265</v>
      </c>
      <c r="R4164" s="807">
        <v>55</v>
      </c>
      <c r="S4164" s="759" t="str">
        <f t="shared" si="130"/>
        <v>Adulto</v>
      </c>
      <c r="AI4164" s="806" t="s">
        <v>856</v>
      </c>
      <c r="AJ4164" s="807">
        <v>214</v>
      </c>
      <c r="AK4164" s="807">
        <v>29</v>
      </c>
      <c r="AL4164" s="759" t="str">
        <f t="shared" si="131"/>
        <v>Adulto</v>
      </c>
    </row>
    <row r="4165" spans="16:38" ht="15">
      <c r="P4165" s="806" t="s">
        <v>851</v>
      </c>
      <c r="Q4165" s="807">
        <v>261</v>
      </c>
      <c r="R4165" s="807">
        <v>56</v>
      </c>
      <c r="S4165" s="759" t="str">
        <f t="shared" si="130"/>
        <v>Adulto</v>
      </c>
      <c r="AI4165" s="806" t="s">
        <v>856</v>
      </c>
      <c r="AJ4165" s="807">
        <v>182</v>
      </c>
      <c r="AK4165" s="807">
        <v>30</v>
      </c>
      <c r="AL4165" s="759" t="str">
        <f t="shared" si="131"/>
        <v>Adulto</v>
      </c>
    </row>
    <row r="4166" spans="16:38" ht="15">
      <c r="P4166" s="806" t="s">
        <v>851</v>
      </c>
      <c r="Q4166" s="807">
        <v>262</v>
      </c>
      <c r="R4166" s="807">
        <v>57</v>
      </c>
      <c r="S4166" s="759" t="str">
        <f t="shared" si="130"/>
        <v>Adulto</v>
      </c>
      <c r="AI4166" s="806" t="s">
        <v>856</v>
      </c>
      <c r="AJ4166" s="807">
        <v>228</v>
      </c>
      <c r="AK4166" s="807">
        <v>31</v>
      </c>
      <c r="AL4166" s="759" t="str">
        <f t="shared" si="131"/>
        <v>Adulto</v>
      </c>
    </row>
    <row r="4167" spans="16:38" ht="15">
      <c r="P4167" s="806" t="s">
        <v>851</v>
      </c>
      <c r="Q4167" s="807">
        <v>285</v>
      </c>
      <c r="R4167" s="807">
        <v>58</v>
      </c>
      <c r="S4167" s="759" t="str">
        <f t="shared" si="130"/>
        <v>Adulto</v>
      </c>
      <c r="AI4167" s="806" t="s">
        <v>856</v>
      </c>
      <c r="AJ4167" s="807">
        <v>234</v>
      </c>
      <c r="AK4167" s="807">
        <v>32</v>
      </c>
      <c r="AL4167" s="759" t="str">
        <f t="shared" si="131"/>
        <v>Adulto</v>
      </c>
    </row>
    <row r="4168" spans="16:38" ht="15">
      <c r="P4168" s="806" t="s">
        <v>851</v>
      </c>
      <c r="Q4168" s="807">
        <v>308</v>
      </c>
      <c r="R4168" s="807">
        <v>59</v>
      </c>
      <c r="S4168" s="759" t="str">
        <f t="shared" si="130"/>
        <v>Adulto</v>
      </c>
      <c r="AI4168" s="806" t="s">
        <v>856</v>
      </c>
      <c r="AJ4168" s="807">
        <v>245</v>
      </c>
      <c r="AK4168" s="807">
        <v>33</v>
      </c>
      <c r="AL4168" s="759" t="str">
        <f t="shared" si="131"/>
        <v>Adulto</v>
      </c>
    </row>
    <row r="4169" spans="16:38" ht="15">
      <c r="P4169" s="806" t="s">
        <v>851</v>
      </c>
      <c r="Q4169" s="807">
        <v>252</v>
      </c>
      <c r="R4169" s="807">
        <v>60</v>
      </c>
      <c r="S4169" s="759" t="str">
        <f t="shared" si="130"/>
        <v>Vejez</v>
      </c>
      <c r="AI4169" s="806" t="s">
        <v>856</v>
      </c>
      <c r="AJ4169" s="807">
        <v>220</v>
      </c>
      <c r="AK4169" s="807">
        <v>34</v>
      </c>
      <c r="AL4169" s="759" t="str">
        <f t="shared" si="131"/>
        <v>Adulto</v>
      </c>
    </row>
    <row r="4170" spans="16:38" ht="15">
      <c r="P4170" s="806" t="s">
        <v>851</v>
      </c>
      <c r="Q4170" s="807">
        <v>256</v>
      </c>
      <c r="R4170" s="807">
        <v>61</v>
      </c>
      <c r="S4170" s="759" t="str">
        <f t="shared" si="130"/>
        <v>Vejez</v>
      </c>
      <c r="AI4170" s="806" t="s">
        <v>856</v>
      </c>
      <c r="AJ4170" s="807">
        <v>216</v>
      </c>
      <c r="AK4170" s="807">
        <v>35</v>
      </c>
      <c r="AL4170" s="759" t="str">
        <f t="shared" si="131"/>
        <v>Adulto</v>
      </c>
    </row>
    <row r="4171" spans="16:38" ht="15">
      <c r="P4171" s="806" t="s">
        <v>851</v>
      </c>
      <c r="Q4171" s="807">
        <v>274</v>
      </c>
      <c r="R4171" s="807">
        <v>62</v>
      </c>
      <c r="S4171" s="759" t="str">
        <f t="shared" si="130"/>
        <v>Vejez</v>
      </c>
      <c r="AI4171" s="806" t="s">
        <v>856</v>
      </c>
      <c r="AJ4171" s="807">
        <v>240</v>
      </c>
      <c r="AK4171" s="807">
        <v>36</v>
      </c>
      <c r="AL4171" s="759" t="str">
        <f t="shared" si="131"/>
        <v>Adulto</v>
      </c>
    </row>
    <row r="4172" spans="16:38" ht="15">
      <c r="P4172" s="806" t="s">
        <v>851</v>
      </c>
      <c r="Q4172" s="807">
        <v>229</v>
      </c>
      <c r="R4172" s="807">
        <v>63</v>
      </c>
      <c r="S4172" s="759" t="str">
        <f t="shared" si="130"/>
        <v>Vejez</v>
      </c>
      <c r="AI4172" s="806" t="s">
        <v>856</v>
      </c>
      <c r="AJ4172" s="807">
        <v>182</v>
      </c>
      <c r="AK4172" s="807">
        <v>37</v>
      </c>
      <c r="AL4172" s="759" t="str">
        <f t="shared" si="131"/>
        <v>Adulto</v>
      </c>
    </row>
    <row r="4173" spans="16:38" ht="15">
      <c r="P4173" s="806" t="s">
        <v>851</v>
      </c>
      <c r="Q4173" s="807">
        <v>241</v>
      </c>
      <c r="R4173" s="807">
        <v>64</v>
      </c>
      <c r="S4173" s="759" t="str">
        <f t="shared" si="130"/>
        <v>Vejez</v>
      </c>
      <c r="AI4173" s="806" t="s">
        <v>856</v>
      </c>
      <c r="AJ4173" s="807">
        <v>191</v>
      </c>
      <c r="AK4173" s="807">
        <v>38</v>
      </c>
      <c r="AL4173" s="759" t="str">
        <f t="shared" si="131"/>
        <v>Adulto</v>
      </c>
    </row>
    <row r="4174" spans="16:38" ht="15">
      <c r="P4174" s="806" t="s">
        <v>851</v>
      </c>
      <c r="Q4174" s="807">
        <v>209</v>
      </c>
      <c r="R4174" s="807">
        <v>65</v>
      </c>
      <c r="S4174" s="759" t="str">
        <f t="shared" si="130"/>
        <v>Vejez</v>
      </c>
      <c r="AI4174" s="806" t="s">
        <v>856</v>
      </c>
      <c r="AJ4174" s="807">
        <v>177</v>
      </c>
      <c r="AK4174" s="807">
        <v>39</v>
      </c>
      <c r="AL4174" s="759" t="str">
        <f t="shared" si="131"/>
        <v>Adulto</v>
      </c>
    </row>
    <row r="4175" spans="16:38" ht="15">
      <c r="P4175" s="806" t="s">
        <v>851</v>
      </c>
      <c r="Q4175" s="807">
        <v>185</v>
      </c>
      <c r="R4175" s="807">
        <v>66</v>
      </c>
      <c r="S4175" s="759" t="str">
        <f t="shared" si="130"/>
        <v>Vejez</v>
      </c>
      <c r="AI4175" s="806" t="s">
        <v>856</v>
      </c>
      <c r="AJ4175" s="807">
        <v>174</v>
      </c>
      <c r="AK4175" s="807">
        <v>40</v>
      </c>
      <c r="AL4175" s="759" t="str">
        <f t="shared" si="131"/>
        <v>Adulto</v>
      </c>
    </row>
    <row r="4176" spans="16:38" ht="15">
      <c r="P4176" s="806" t="s">
        <v>851</v>
      </c>
      <c r="Q4176" s="807">
        <v>183</v>
      </c>
      <c r="R4176" s="807">
        <v>67</v>
      </c>
      <c r="S4176" s="759" t="str">
        <f t="shared" si="130"/>
        <v>Vejez</v>
      </c>
      <c r="AI4176" s="806" t="s">
        <v>856</v>
      </c>
      <c r="AJ4176" s="807">
        <v>192</v>
      </c>
      <c r="AK4176" s="807">
        <v>41</v>
      </c>
      <c r="AL4176" s="759" t="str">
        <f t="shared" si="131"/>
        <v>Adulto</v>
      </c>
    </row>
    <row r="4177" spans="16:38" ht="15">
      <c r="P4177" s="806" t="s">
        <v>851</v>
      </c>
      <c r="Q4177" s="807">
        <v>170</v>
      </c>
      <c r="R4177" s="807">
        <v>68</v>
      </c>
      <c r="S4177" s="759" t="str">
        <f t="shared" si="130"/>
        <v>Vejez</v>
      </c>
      <c r="AI4177" s="806" t="s">
        <v>856</v>
      </c>
      <c r="AJ4177" s="807">
        <v>142</v>
      </c>
      <c r="AK4177" s="807">
        <v>42</v>
      </c>
      <c r="AL4177" s="759" t="str">
        <f t="shared" si="131"/>
        <v>Adulto</v>
      </c>
    </row>
    <row r="4178" spans="16:38" ht="15">
      <c r="P4178" s="806" t="s">
        <v>851</v>
      </c>
      <c r="Q4178" s="807">
        <v>149</v>
      </c>
      <c r="R4178" s="807">
        <v>69</v>
      </c>
      <c r="S4178" s="759" t="str">
        <f t="shared" si="130"/>
        <v>Vejez</v>
      </c>
      <c r="AI4178" s="806" t="s">
        <v>856</v>
      </c>
      <c r="AJ4178" s="807">
        <v>107</v>
      </c>
      <c r="AK4178" s="807">
        <v>43</v>
      </c>
      <c r="AL4178" s="759" t="str">
        <f t="shared" si="131"/>
        <v>Adulto</v>
      </c>
    </row>
    <row r="4179" spans="16:38" ht="15">
      <c r="P4179" s="806" t="s">
        <v>851</v>
      </c>
      <c r="Q4179" s="807">
        <v>139</v>
      </c>
      <c r="R4179" s="807">
        <v>70</v>
      </c>
      <c r="S4179" s="759" t="str">
        <f t="shared" si="130"/>
        <v>Vejez</v>
      </c>
      <c r="AI4179" s="806" t="s">
        <v>856</v>
      </c>
      <c r="AJ4179" s="807">
        <v>121</v>
      </c>
      <c r="AK4179" s="807">
        <v>44</v>
      </c>
      <c r="AL4179" s="759" t="str">
        <f t="shared" si="131"/>
        <v>Adulto</v>
      </c>
    </row>
    <row r="4180" spans="16:38" ht="15">
      <c r="P4180" s="806" t="s">
        <v>851</v>
      </c>
      <c r="Q4180" s="807">
        <v>121</v>
      </c>
      <c r="R4180" s="807">
        <v>71</v>
      </c>
      <c r="S4180" s="759" t="str">
        <f t="shared" si="130"/>
        <v>Vejez</v>
      </c>
      <c r="AI4180" s="806" t="s">
        <v>856</v>
      </c>
      <c r="AJ4180" s="807">
        <v>109</v>
      </c>
      <c r="AK4180" s="807">
        <v>45</v>
      </c>
      <c r="AL4180" s="759" t="str">
        <f t="shared" si="131"/>
        <v>Adulto</v>
      </c>
    </row>
    <row r="4181" spans="16:38" ht="15">
      <c r="P4181" s="806" t="s">
        <v>851</v>
      </c>
      <c r="Q4181" s="807">
        <v>131</v>
      </c>
      <c r="R4181" s="807">
        <v>72</v>
      </c>
      <c r="S4181" s="759" t="str">
        <f t="shared" si="130"/>
        <v>Vejez</v>
      </c>
      <c r="AI4181" s="806" t="s">
        <v>856</v>
      </c>
      <c r="AJ4181" s="807">
        <v>105</v>
      </c>
      <c r="AK4181" s="807">
        <v>46</v>
      </c>
      <c r="AL4181" s="759" t="str">
        <f t="shared" si="131"/>
        <v>Adulto</v>
      </c>
    </row>
    <row r="4182" spans="16:38" ht="15">
      <c r="P4182" s="806" t="s">
        <v>851</v>
      </c>
      <c r="Q4182" s="807">
        <v>97</v>
      </c>
      <c r="R4182" s="807">
        <v>73</v>
      </c>
      <c r="S4182" s="759" t="str">
        <f t="shared" si="130"/>
        <v>Vejez</v>
      </c>
      <c r="AI4182" s="806" t="s">
        <v>856</v>
      </c>
      <c r="AJ4182" s="807">
        <v>97</v>
      </c>
      <c r="AK4182" s="807">
        <v>47</v>
      </c>
      <c r="AL4182" s="759" t="str">
        <f t="shared" si="131"/>
        <v>Adulto</v>
      </c>
    </row>
    <row r="4183" spans="16:38" ht="15">
      <c r="P4183" s="806" t="s">
        <v>851</v>
      </c>
      <c r="Q4183" s="807">
        <v>85</v>
      </c>
      <c r="R4183" s="807">
        <v>74</v>
      </c>
      <c r="S4183" s="759" t="str">
        <f t="shared" si="130"/>
        <v>Vejez</v>
      </c>
      <c r="AI4183" s="806" t="s">
        <v>856</v>
      </c>
      <c r="AJ4183" s="807">
        <v>66</v>
      </c>
      <c r="AK4183" s="807">
        <v>48</v>
      </c>
      <c r="AL4183" s="759" t="str">
        <f t="shared" si="131"/>
        <v>Adulto</v>
      </c>
    </row>
    <row r="4184" spans="16:38" ht="15">
      <c r="P4184" s="806" t="s">
        <v>851</v>
      </c>
      <c r="Q4184" s="807">
        <v>80</v>
      </c>
      <c r="R4184" s="807">
        <v>75</v>
      </c>
      <c r="S4184" s="759" t="str">
        <f t="shared" si="130"/>
        <v>Vejez</v>
      </c>
      <c r="AI4184" s="806" t="s">
        <v>856</v>
      </c>
      <c r="AJ4184" s="807">
        <v>81</v>
      </c>
      <c r="AK4184" s="807">
        <v>49</v>
      </c>
      <c r="AL4184" s="759" t="str">
        <f t="shared" si="131"/>
        <v>Adulto</v>
      </c>
    </row>
    <row r="4185" spans="16:38" ht="15">
      <c r="P4185" s="806" t="s">
        <v>851</v>
      </c>
      <c r="Q4185" s="807">
        <v>69</v>
      </c>
      <c r="R4185" s="807">
        <v>76</v>
      </c>
      <c r="S4185" s="759" t="str">
        <f t="shared" si="130"/>
        <v>Vejez</v>
      </c>
      <c r="AI4185" s="806" t="s">
        <v>856</v>
      </c>
      <c r="AJ4185" s="807">
        <v>88</v>
      </c>
      <c r="AK4185" s="807">
        <v>50</v>
      </c>
      <c r="AL4185" s="759" t="str">
        <f t="shared" si="131"/>
        <v>Adulto</v>
      </c>
    </row>
    <row r="4186" spans="16:38" ht="15">
      <c r="P4186" s="806" t="s">
        <v>851</v>
      </c>
      <c r="Q4186" s="807">
        <v>77</v>
      </c>
      <c r="R4186" s="807">
        <v>77</v>
      </c>
      <c r="S4186" s="759" t="str">
        <f t="shared" si="130"/>
        <v>Vejez</v>
      </c>
      <c r="AI4186" s="806" t="s">
        <v>856</v>
      </c>
      <c r="AJ4186" s="807">
        <v>88</v>
      </c>
      <c r="AK4186" s="807">
        <v>51</v>
      </c>
      <c r="AL4186" s="759" t="str">
        <f t="shared" si="131"/>
        <v>Adulto</v>
      </c>
    </row>
    <row r="4187" spans="16:38" ht="15">
      <c r="P4187" s="806" t="s">
        <v>851</v>
      </c>
      <c r="Q4187" s="807">
        <v>79</v>
      </c>
      <c r="R4187" s="807">
        <v>78</v>
      </c>
      <c r="S4187" s="759" t="str">
        <f t="shared" si="130"/>
        <v>Vejez</v>
      </c>
      <c r="AI4187" s="806" t="s">
        <v>856</v>
      </c>
      <c r="AJ4187" s="807">
        <v>93</v>
      </c>
      <c r="AK4187" s="807">
        <v>52</v>
      </c>
      <c r="AL4187" s="759" t="str">
        <f t="shared" si="131"/>
        <v>Adulto</v>
      </c>
    </row>
    <row r="4188" spans="16:38" ht="15">
      <c r="P4188" s="806" t="s">
        <v>851</v>
      </c>
      <c r="Q4188" s="807">
        <v>75</v>
      </c>
      <c r="R4188" s="807">
        <v>79</v>
      </c>
      <c r="S4188" s="759" t="str">
        <f t="shared" si="130"/>
        <v>Vejez</v>
      </c>
      <c r="AI4188" s="806" t="s">
        <v>856</v>
      </c>
      <c r="AJ4188" s="807">
        <v>100</v>
      </c>
      <c r="AK4188" s="807">
        <v>53</v>
      </c>
      <c r="AL4188" s="759" t="str">
        <f t="shared" si="131"/>
        <v>Adulto</v>
      </c>
    </row>
    <row r="4189" spans="16:38" ht="15">
      <c r="P4189" s="806" t="s">
        <v>851</v>
      </c>
      <c r="Q4189" s="807">
        <v>47</v>
      </c>
      <c r="R4189" s="807">
        <v>80</v>
      </c>
      <c r="S4189" s="759" t="str">
        <f t="shared" si="130"/>
        <v>Vejez</v>
      </c>
      <c r="AI4189" s="806" t="s">
        <v>856</v>
      </c>
      <c r="AJ4189" s="807">
        <v>68</v>
      </c>
      <c r="AK4189" s="807">
        <v>54</v>
      </c>
      <c r="AL4189" s="759" t="str">
        <f t="shared" si="131"/>
        <v>Adulto</v>
      </c>
    </row>
    <row r="4190" spans="16:38" ht="15">
      <c r="P4190" s="806" t="s">
        <v>851</v>
      </c>
      <c r="Q4190" s="807">
        <v>59</v>
      </c>
      <c r="R4190" s="807">
        <v>81</v>
      </c>
      <c r="S4190" s="759" t="str">
        <f t="shared" si="130"/>
        <v>Vejez</v>
      </c>
      <c r="AI4190" s="806" t="s">
        <v>856</v>
      </c>
      <c r="AJ4190" s="807">
        <v>85</v>
      </c>
      <c r="AK4190" s="807">
        <v>55</v>
      </c>
      <c r="AL4190" s="759" t="str">
        <f t="shared" si="131"/>
        <v>Adulto</v>
      </c>
    </row>
    <row r="4191" spans="16:38" ht="15">
      <c r="P4191" s="806" t="s">
        <v>851</v>
      </c>
      <c r="Q4191" s="807">
        <v>58</v>
      </c>
      <c r="R4191" s="807">
        <v>82</v>
      </c>
      <c r="S4191" s="759" t="str">
        <f t="shared" si="130"/>
        <v>Vejez</v>
      </c>
      <c r="AI4191" s="806" t="s">
        <v>856</v>
      </c>
      <c r="AJ4191" s="807">
        <v>77</v>
      </c>
      <c r="AK4191" s="807">
        <v>56</v>
      </c>
      <c r="AL4191" s="759" t="str">
        <f t="shared" si="131"/>
        <v>Adulto</v>
      </c>
    </row>
    <row r="4192" spans="16:38" ht="15">
      <c r="P4192" s="806" t="s">
        <v>851</v>
      </c>
      <c r="Q4192" s="807">
        <v>56</v>
      </c>
      <c r="R4192" s="807">
        <v>83</v>
      </c>
      <c r="S4192" s="759" t="str">
        <f t="shared" si="130"/>
        <v>Vejez</v>
      </c>
      <c r="AI4192" s="806" t="s">
        <v>856</v>
      </c>
      <c r="AJ4192" s="807">
        <v>71</v>
      </c>
      <c r="AK4192" s="807">
        <v>57</v>
      </c>
      <c r="AL4192" s="759" t="str">
        <f t="shared" si="131"/>
        <v>Adulto</v>
      </c>
    </row>
    <row r="4193" spans="16:38" ht="15">
      <c r="P4193" s="806" t="s">
        <v>851</v>
      </c>
      <c r="Q4193" s="807">
        <v>50</v>
      </c>
      <c r="R4193" s="807">
        <v>84</v>
      </c>
      <c r="S4193" s="759" t="str">
        <f t="shared" si="130"/>
        <v>Vejez</v>
      </c>
      <c r="AI4193" s="806" t="s">
        <v>856</v>
      </c>
      <c r="AJ4193" s="807">
        <v>61</v>
      </c>
      <c r="AK4193" s="807">
        <v>58</v>
      </c>
      <c r="AL4193" s="759" t="str">
        <f t="shared" si="131"/>
        <v>Adulto</v>
      </c>
    </row>
    <row r="4194" spans="16:38" ht="15">
      <c r="P4194" s="806" t="s">
        <v>851</v>
      </c>
      <c r="Q4194" s="807">
        <v>47</v>
      </c>
      <c r="R4194" s="807">
        <v>85</v>
      </c>
      <c r="S4194" s="759" t="str">
        <f t="shared" si="130"/>
        <v>Vejez</v>
      </c>
      <c r="AI4194" s="806" t="s">
        <v>856</v>
      </c>
      <c r="AJ4194" s="807">
        <v>73</v>
      </c>
      <c r="AK4194" s="807">
        <v>59</v>
      </c>
      <c r="AL4194" s="759" t="str">
        <f t="shared" si="131"/>
        <v>Adulto</v>
      </c>
    </row>
    <row r="4195" spans="16:38" ht="15">
      <c r="P4195" s="806" t="s">
        <v>851</v>
      </c>
      <c r="Q4195" s="807">
        <v>39</v>
      </c>
      <c r="R4195" s="807">
        <v>86</v>
      </c>
      <c r="S4195" s="759" t="str">
        <f t="shared" si="130"/>
        <v>Vejez</v>
      </c>
      <c r="AI4195" s="806" t="s">
        <v>856</v>
      </c>
      <c r="AJ4195" s="807">
        <v>42</v>
      </c>
      <c r="AK4195" s="807">
        <v>60</v>
      </c>
      <c r="AL4195" s="759" t="str">
        <f t="shared" si="131"/>
        <v>Vejez</v>
      </c>
    </row>
    <row r="4196" spans="16:38" ht="15">
      <c r="P4196" s="806" t="s">
        <v>851</v>
      </c>
      <c r="Q4196" s="807">
        <v>28</v>
      </c>
      <c r="R4196" s="807">
        <v>87</v>
      </c>
      <c r="S4196" s="759" t="str">
        <f t="shared" si="130"/>
        <v>Vejez</v>
      </c>
      <c r="AI4196" s="806" t="s">
        <v>856</v>
      </c>
      <c r="AJ4196" s="807">
        <v>53</v>
      </c>
      <c r="AK4196" s="807">
        <v>61</v>
      </c>
      <c r="AL4196" s="759" t="str">
        <f t="shared" si="131"/>
        <v>Vejez</v>
      </c>
    </row>
    <row r="4197" spans="16:38" ht="15">
      <c r="P4197" s="806" t="s">
        <v>851</v>
      </c>
      <c r="Q4197" s="807">
        <v>27</v>
      </c>
      <c r="R4197" s="807">
        <v>88</v>
      </c>
      <c r="S4197" s="759" t="str">
        <f t="shared" si="130"/>
        <v>Vejez</v>
      </c>
      <c r="AI4197" s="806" t="s">
        <v>856</v>
      </c>
      <c r="AJ4197" s="807">
        <v>55</v>
      </c>
      <c r="AK4197" s="807">
        <v>62</v>
      </c>
      <c r="AL4197" s="759" t="str">
        <f t="shared" si="131"/>
        <v>Vejez</v>
      </c>
    </row>
    <row r="4198" spans="16:38" ht="15">
      <c r="P4198" s="806" t="s">
        <v>851</v>
      </c>
      <c r="Q4198" s="807">
        <v>26</v>
      </c>
      <c r="R4198" s="807">
        <v>89</v>
      </c>
      <c r="S4198" s="759" t="str">
        <f t="shared" si="130"/>
        <v>Vejez</v>
      </c>
      <c r="AI4198" s="806" t="s">
        <v>856</v>
      </c>
      <c r="AJ4198" s="807">
        <v>46</v>
      </c>
      <c r="AK4198" s="807">
        <v>63</v>
      </c>
      <c r="AL4198" s="759" t="str">
        <f t="shared" si="131"/>
        <v>Vejez</v>
      </c>
    </row>
    <row r="4199" spans="16:38" ht="15">
      <c r="P4199" s="806" t="s">
        <v>851</v>
      </c>
      <c r="Q4199" s="807">
        <v>22</v>
      </c>
      <c r="R4199" s="807">
        <v>90</v>
      </c>
      <c r="S4199" s="759" t="str">
        <f t="shared" si="130"/>
        <v>Vejez</v>
      </c>
      <c r="AI4199" s="806" t="s">
        <v>856</v>
      </c>
      <c r="AJ4199" s="807">
        <v>42</v>
      </c>
      <c r="AK4199" s="807">
        <v>64</v>
      </c>
      <c r="AL4199" s="759" t="str">
        <f t="shared" si="131"/>
        <v>Vejez</v>
      </c>
    </row>
    <row r="4200" spans="16:38" ht="15">
      <c r="P4200" s="806" t="s">
        <v>851</v>
      </c>
      <c r="Q4200" s="807">
        <v>24</v>
      </c>
      <c r="R4200" s="807">
        <v>91</v>
      </c>
      <c r="S4200" s="759" t="str">
        <f t="shared" si="130"/>
        <v>Vejez</v>
      </c>
      <c r="AI4200" s="806" t="s">
        <v>856</v>
      </c>
      <c r="AJ4200" s="807">
        <v>42</v>
      </c>
      <c r="AK4200" s="807">
        <v>65</v>
      </c>
      <c r="AL4200" s="759" t="str">
        <f t="shared" si="131"/>
        <v>Vejez</v>
      </c>
    </row>
    <row r="4201" spans="16:38" ht="15">
      <c r="P4201" s="806" t="s">
        <v>851</v>
      </c>
      <c r="Q4201" s="807">
        <v>14</v>
      </c>
      <c r="R4201" s="807">
        <v>92</v>
      </c>
      <c r="S4201" s="759" t="str">
        <f t="shared" si="130"/>
        <v>Vejez</v>
      </c>
      <c r="AI4201" s="806" t="s">
        <v>856</v>
      </c>
      <c r="AJ4201" s="807">
        <v>27</v>
      </c>
      <c r="AK4201" s="807">
        <v>66</v>
      </c>
      <c r="AL4201" s="759" t="str">
        <f t="shared" si="131"/>
        <v>Vejez</v>
      </c>
    </row>
    <row r="4202" spans="16:38" ht="15">
      <c r="P4202" s="806" t="s">
        <v>851</v>
      </c>
      <c r="Q4202" s="807">
        <v>8</v>
      </c>
      <c r="R4202" s="807">
        <v>93</v>
      </c>
      <c r="S4202" s="759" t="str">
        <f t="shared" si="130"/>
        <v>Vejez</v>
      </c>
      <c r="AI4202" s="806" t="s">
        <v>856</v>
      </c>
      <c r="AJ4202" s="807">
        <v>25</v>
      </c>
      <c r="AK4202" s="807">
        <v>67</v>
      </c>
      <c r="AL4202" s="759" t="str">
        <f t="shared" si="131"/>
        <v>Vejez</v>
      </c>
    </row>
    <row r="4203" spans="16:38" ht="15">
      <c r="P4203" s="806" t="s">
        <v>851</v>
      </c>
      <c r="Q4203" s="807">
        <v>12</v>
      </c>
      <c r="R4203" s="807">
        <v>94</v>
      </c>
      <c r="S4203" s="759" t="str">
        <f t="shared" si="130"/>
        <v>Vejez</v>
      </c>
      <c r="AI4203" s="806" t="s">
        <v>856</v>
      </c>
      <c r="AJ4203" s="807">
        <v>32</v>
      </c>
      <c r="AK4203" s="807">
        <v>68</v>
      </c>
      <c r="AL4203" s="759" t="str">
        <f t="shared" si="131"/>
        <v>Vejez</v>
      </c>
    </row>
    <row r="4204" spans="16:38" ht="15">
      <c r="P4204" s="806" t="s">
        <v>851</v>
      </c>
      <c r="Q4204" s="807">
        <v>8</v>
      </c>
      <c r="R4204" s="807">
        <v>95</v>
      </c>
      <c r="S4204" s="759" t="str">
        <f t="shared" si="130"/>
        <v>Vejez</v>
      </c>
      <c r="AI4204" s="806" t="s">
        <v>856</v>
      </c>
      <c r="AJ4204" s="807">
        <v>18</v>
      </c>
      <c r="AK4204" s="807">
        <v>69</v>
      </c>
      <c r="AL4204" s="759" t="str">
        <f t="shared" si="131"/>
        <v>Vejez</v>
      </c>
    </row>
    <row r="4205" spans="16:38" ht="15">
      <c r="P4205" s="806" t="s">
        <v>851</v>
      </c>
      <c r="Q4205" s="807">
        <v>8</v>
      </c>
      <c r="R4205" s="807">
        <v>96</v>
      </c>
      <c r="S4205" s="759" t="str">
        <f t="shared" si="130"/>
        <v>Vejez</v>
      </c>
      <c r="AI4205" s="806" t="s">
        <v>856</v>
      </c>
      <c r="AJ4205" s="807">
        <v>20</v>
      </c>
      <c r="AK4205" s="807">
        <v>70</v>
      </c>
      <c r="AL4205" s="759" t="str">
        <f t="shared" si="131"/>
        <v>Vejez</v>
      </c>
    </row>
    <row r="4206" spans="16:38" ht="15">
      <c r="P4206" s="806" t="s">
        <v>851</v>
      </c>
      <c r="Q4206" s="807">
        <v>2</v>
      </c>
      <c r="R4206" s="807">
        <v>97</v>
      </c>
      <c r="S4206" s="759" t="str">
        <f t="shared" si="130"/>
        <v>Vejez</v>
      </c>
      <c r="AI4206" s="806" t="s">
        <v>856</v>
      </c>
      <c r="AJ4206" s="807">
        <v>19</v>
      </c>
      <c r="AK4206" s="807">
        <v>71</v>
      </c>
      <c r="AL4206" s="759" t="str">
        <f t="shared" si="131"/>
        <v>Vejez</v>
      </c>
    </row>
    <row r="4207" spans="16:38" ht="15">
      <c r="P4207" s="806" t="s">
        <v>851</v>
      </c>
      <c r="Q4207" s="807">
        <v>4</v>
      </c>
      <c r="R4207" s="807">
        <v>98</v>
      </c>
      <c r="S4207" s="759" t="str">
        <f t="shared" si="130"/>
        <v>Vejez</v>
      </c>
      <c r="AI4207" s="806" t="s">
        <v>856</v>
      </c>
      <c r="AJ4207" s="807">
        <v>14</v>
      </c>
      <c r="AK4207" s="807">
        <v>72</v>
      </c>
      <c r="AL4207" s="759" t="str">
        <f t="shared" si="131"/>
        <v>Vejez</v>
      </c>
    </row>
    <row r="4208" spans="16:38" ht="15">
      <c r="P4208" s="806" t="s">
        <v>851</v>
      </c>
      <c r="Q4208" s="807">
        <v>2</v>
      </c>
      <c r="R4208" s="807">
        <v>99</v>
      </c>
      <c r="S4208" s="759" t="str">
        <f t="shared" si="130"/>
        <v>Vejez</v>
      </c>
      <c r="AI4208" s="806" t="s">
        <v>856</v>
      </c>
      <c r="AJ4208" s="807">
        <v>11</v>
      </c>
      <c r="AK4208" s="807">
        <v>73</v>
      </c>
      <c r="AL4208" s="759" t="str">
        <f t="shared" si="131"/>
        <v>Vejez</v>
      </c>
    </row>
    <row r="4209" spans="16:38" ht="15">
      <c r="P4209" s="806" t="s">
        <v>851</v>
      </c>
      <c r="Q4209" s="807">
        <v>5</v>
      </c>
      <c r="R4209" s="807">
        <v>100</v>
      </c>
      <c r="S4209" s="759" t="str">
        <f t="shared" si="130"/>
        <v>Vejez</v>
      </c>
      <c r="AI4209" s="806" t="s">
        <v>856</v>
      </c>
      <c r="AJ4209" s="807">
        <v>13</v>
      </c>
      <c r="AK4209" s="807">
        <v>74</v>
      </c>
      <c r="AL4209" s="759" t="str">
        <f t="shared" si="131"/>
        <v>Vejez</v>
      </c>
    </row>
    <row r="4210" spans="16:38" ht="15">
      <c r="P4210" s="806" t="s">
        <v>851</v>
      </c>
      <c r="Q4210" s="807">
        <v>1</v>
      </c>
      <c r="R4210" s="807">
        <v>101</v>
      </c>
      <c r="S4210" s="759" t="str">
        <f t="shared" si="130"/>
        <v>Vejez</v>
      </c>
      <c r="AI4210" s="806" t="s">
        <v>856</v>
      </c>
      <c r="AJ4210" s="807">
        <v>13</v>
      </c>
      <c r="AK4210" s="807">
        <v>75</v>
      </c>
      <c r="AL4210" s="759" t="str">
        <f t="shared" si="131"/>
        <v>Vejez</v>
      </c>
    </row>
    <row r="4211" spans="16:38" ht="15">
      <c r="P4211" s="806" t="s">
        <v>851</v>
      </c>
      <c r="Q4211" s="807">
        <v>1</v>
      </c>
      <c r="R4211" s="807">
        <v>102</v>
      </c>
      <c r="S4211" s="759" t="str">
        <f t="shared" si="130"/>
        <v>Vejez</v>
      </c>
      <c r="AI4211" s="806" t="s">
        <v>856</v>
      </c>
      <c r="AJ4211" s="807">
        <v>16</v>
      </c>
      <c r="AK4211" s="807">
        <v>76</v>
      </c>
      <c r="AL4211" s="759" t="str">
        <f t="shared" si="131"/>
        <v>Vejez</v>
      </c>
    </row>
    <row r="4212" spans="16:38" ht="15">
      <c r="P4212" s="806" t="s">
        <v>851</v>
      </c>
      <c r="Q4212" s="807">
        <v>1</v>
      </c>
      <c r="R4212" s="807">
        <v>110</v>
      </c>
      <c r="S4212" s="759" t="str">
        <f t="shared" si="130"/>
        <v>Vejez</v>
      </c>
      <c r="AI4212" s="806" t="s">
        <v>856</v>
      </c>
      <c r="AJ4212" s="807">
        <v>10</v>
      </c>
      <c r="AK4212" s="807">
        <v>77</v>
      </c>
      <c r="AL4212" s="759" t="str">
        <f t="shared" si="131"/>
        <v>Vejez</v>
      </c>
    </row>
    <row r="4213" spans="16:38" ht="30">
      <c r="P4213" s="806" t="s">
        <v>852</v>
      </c>
      <c r="Q4213" s="807">
        <v>300</v>
      </c>
      <c r="R4213" s="807">
        <v>0</v>
      </c>
      <c r="S4213" s="759" t="str">
        <f t="shared" si="130"/>
        <v>Primera Infancia</v>
      </c>
      <c r="AI4213" s="806" t="s">
        <v>856</v>
      </c>
      <c r="AJ4213" s="807">
        <v>8</v>
      </c>
      <c r="AK4213" s="807">
        <v>78</v>
      </c>
      <c r="AL4213" s="759" t="str">
        <f t="shared" si="131"/>
        <v>Vejez</v>
      </c>
    </row>
    <row r="4214" spans="16:38" ht="30">
      <c r="P4214" s="806" t="s">
        <v>852</v>
      </c>
      <c r="Q4214" s="807">
        <v>365</v>
      </c>
      <c r="R4214" s="807">
        <v>1</v>
      </c>
      <c r="S4214" s="759" t="str">
        <f t="shared" si="130"/>
        <v>Primera Infancia</v>
      </c>
      <c r="AI4214" s="806" t="s">
        <v>856</v>
      </c>
      <c r="AJ4214" s="807">
        <v>10</v>
      </c>
      <c r="AK4214" s="807">
        <v>79</v>
      </c>
      <c r="AL4214" s="759" t="str">
        <f t="shared" si="131"/>
        <v>Vejez</v>
      </c>
    </row>
    <row r="4215" spans="16:38" ht="30">
      <c r="P4215" s="806" t="s">
        <v>852</v>
      </c>
      <c r="Q4215" s="807">
        <v>358</v>
      </c>
      <c r="R4215" s="807">
        <v>2</v>
      </c>
      <c r="S4215" s="759" t="str">
        <f t="shared" si="130"/>
        <v>Primera Infancia</v>
      </c>
      <c r="AI4215" s="806" t="s">
        <v>856</v>
      </c>
      <c r="AJ4215" s="807">
        <v>10</v>
      </c>
      <c r="AK4215" s="807">
        <v>80</v>
      </c>
      <c r="AL4215" s="759" t="str">
        <f t="shared" si="131"/>
        <v>Vejez</v>
      </c>
    </row>
    <row r="4216" spans="16:38" ht="30">
      <c r="P4216" s="806" t="s">
        <v>852</v>
      </c>
      <c r="Q4216" s="807">
        <v>424</v>
      </c>
      <c r="R4216" s="807">
        <v>3</v>
      </c>
      <c r="S4216" s="759" t="str">
        <f t="shared" si="130"/>
        <v>Primera Infancia</v>
      </c>
      <c r="AI4216" s="806" t="s">
        <v>856</v>
      </c>
      <c r="AJ4216" s="807">
        <v>8</v>
      </c>
      <c r="AK4216" s="807">
        <v>81</v>
      </c>
      <c r="AL4216" s="759" t="str">
        <f t="shared" si="131"/>
        <v>Vejez</v>
      </c>
    </row>
    <row r="4217" spans="16:38" ht="30">
      <c r="P4217" s="806" t="s">
        <v>852</v>
      </c>
      <c r="Q4217" s="807">
        <v>434</v>
      </c>
      <c r="R4217" s="807">
        <v>4</v>
      </c>
      <c r="S4217" s="759" t="str">
        <f t="shared" si="130"/>
        <v>Primera Infancia</v>
      </c>
      <c r="AI4217" s="806" t="s">
        <v>856</v>
      </c>
      <c r="AJ4217" s="807">
        <v>6</v>
      </c>
      <c r="AK4217" s="807">
        <v>82</v>
      </c>
      <c r="AL4217" s="759" t="str">
        <f t="shared" si="131"/>
        <v>Vejez</v>
      </c>
    </row>
    <row r="4218" spans="16:38" ht="30">
      <c r="P4218" s="806" t="s">
        <v>852</v>
      </c>
      <c r="Q4218" s="807">
        <v>420</v>
      </c>
      <c r="R4218" s="807">
        <v>5</v>
      </c>
      <c r="S4218" s="759" t="str">
        <f t="shared" si="130"/>
        <v>Primera Infancia</v>
      </c>
      <c r="AI4218" s="806" t="s">
        <v>856</v>
      </c>
      <c r="AJ4218" s="807">
        <v>9</v>
      </c>
      <c r="AK4218" s="807">
        <v>83</v>
      </c>
      <c r="AL4218" s="759" t="str">
        <f t="shared" si="131"/>
        <v>Vejez</v>
      </c>
    </row>
    <row r="4219" spans="16:38" ht="15">
      <c r="P4219" s="806" t="s">
        <v>852</v>
      </c>
      <c r="Q4219" s="807">
        <v>390</v>
      </c>
      <c r="R4219" s="807">
        <v>6</v>
      </c>
      <c r="S4219" s="759" t="str">
        <f t="shared" si="130"/>
        <v>Infancia</v>
      </c>
      <c r="AI4219" s="806" t="s">
        <v>856</v>
      </c>
      <c r="AJ4219" s="807">
        <v>9</v>
      </c>
      <c r="AK4219" s="807">
        <v>84</v>
      </c>
      <c r="AL4219" s="759" t="str">
        <f t="shared" si="131"/>
        <v>Vejez</v>
      </c>
    </row>
    <row r="4220" spans="16:38" ht="15">
      <c r="P4220" s="806" t="s">
        <v>852</v>
      </c>
      <c r="Q4220" s="807">
        <v>427</v>
      </c>
      <c r="R4220" s="807">
        <v>7</v>
      </c>
      <c r="S4220" s="759" t="str">
        <f t="shared" si="130"/>
        <v>Infancia</v>
      </c>
      <c r="AI4220" s="806" t="s">
        <v>856</v>
      </c>
      <c r="AJ4220" s="807">
        <v>7</v>
      </c>
      <c r="AK4220" s="807">
        <v>85</v>
      </c>
      <c r="AL4220" s="759" t="str">
        <f t="shared" si="131"/>
        <v>Vejez</v>
      </c>
    </row>
    <row r="4221" spans="16:38" ht="15">
      <c r="P4221" s="806" t="s">
        <v>852</v>
      </c>
      <c r="Q4221" s="807">
        <v>407</v>
      </c>
      <c r="R4221" s="807">
        <v>8</v>
      </c>
      <c r="S4221" s="759" t="str">
        <f t="shared" si="130"/>
        <v>Infancia</v>
      </c>
      <c r="AI4221" s="806" t="s">
        <v>856</v>
      </c>
      <c r="AJ4221" s="807">
        <v>4</v>
      </c>
      <c r="AK4221" s="807">
        <v>86</v>
      </c>
      <c r="AL4221" s="759" t="str">
        <f t="shared" si="131"/>
        <v>Vejez</v>
      </c>
    </row>
    <row r="4222" spans="16:38" ht="15">
      <c r="P4222" s="806" t="s">
        <v>852</v>
      </c>
      <c r="Q4222" s="807">
        <v>433</v>
      </c>
      <c r="R4222" s="807">
        <v>9</v>
      </c>
      <c r="S4222" s="759" t="str">
        <f t="shared" si="130"/>
        <v>Infancia</v>
      </c>
      <c r="AI4222" s="806" t="s">
        <v>856</v>
      </c>
      <c r="AJ4222" s="807">
        <v>2</v>
      </c>
      <c r="AK4222" s="807">
        <v>87</v>
      </c>
      <c r="AL4222" s="759" t="str">
        <f t="shared" si="131"/>
        <v>Vejez</v>
      </c>
    </row>
    <row r="4223" spans="16:38" ht="15">
      <c r="P4223" s="806" t="s">
        <v>852</v>
      </c>
      <c r="Q4223" s="807">
        <v>423</v>
      </c>
      <c r="R4223" s="807">
        <v>10</v>
      </c>
      <c r="S4223" s="759" t="str">
        <f t="shared" si="130"/>
        <v>Infancia</v>
      </c>
      <c r="AI4223" s="806" t="s">
        <v>856</v>
      </c>
      <c r="AJ4223" s="807">
        <v>1</v>
      </c>
      <c r="AK4223" s="807">
        <v>88</v>
      </c>
      <c r="AL4223" s="759" t="str">
        <f t="shared" si="131"/>
        <v>Vejez</v>
      </c>
    </row>
    <row r="4224" spans="16:38" ht="15">
      <c r="P4224" s="806" t="s">
        <v>852</v>
      </c>
      <c r="Q4224" s="807">
        <v>446</v>
      </c>
      <c r="R4224" s="807">
        <v>11</v>
      </c>
      <c r="S4224" s="759" t="str">
        <f t="shared" si="130"/>
        <v>Infancia</v>
      </c>
      <c r="AI4224" s="806" t="s">
        <v>856</v>
      </c>
      <c r="AJ4224" s="807">
        <v>3</v>
      </c>
      <c r="AK4224" s="807">
        <v>89</v>
      </c>
      <c r="AL4224" s="759" t="str">
        <f t="shared" si="131"/>
        <v>Vejez</v>
      </c>
    </row>
    <row r="4225" spans="16:38" ht="30">
      <c r="P4225" s="806" t="s">
        <v>852</v>
      </c>
      <c r="Q4225" s="807">
        <v>445</v>
      </c>
      <c r="R4225" s="807">
        <v>12</v>
      </c>
      <c r="S4225" s="759" t="str">
        <f t="shared" si="130"/>
        <v>Adolescente</v>
      </c>
      <c r="AI4225" s="806" t="s">
        <v>856</v>
      </c>
      <c r="AJ4225" s="807">
        <v>4</v>
      </c>
      <c r="AK4225" s="807">
        <v>90</v>
      </c>
      <c r="AL4225" s="759" t="str">
        <f t="shared" si="131"/>
        <v>Vejez</v>
      </c>
    </row>
    <row r="4226" spans="16:38" ht="30">
      <c r="P4226" s="806" t="s">
        <v>852</v>
      </c>
      <c r="Q4226" s="807">
        <v>494</v>
      </c>
      <c r="R4226" s="807">
        <v>13</v>
      </c>
      <c r="S4226" s="759" t="str">
        <f t="shared" si="130"/>
        <v>Adolescente</v>
      </c>
      <c r="AI4226" s="806" t="s">
        <v>856</v>
      </c>
      <c r="AJ4226" s="807">
        <v>2</v>
      </c>
      <c r="AK4226" s="807">
        <v>91</v>
      </c>
      <c r="AL4226" s="759" t="str">
        <f t="shared" si="131"/>
        <v>Vejez</v>
      </c>
    </row>
    <row r="4227" spans="16:38" ht="30">
      <c r="P4227" s="806" t="s">
        <v>852</v>
      </c>
      <c r="Q4227" s="807">
        <v>510</v>
      </c>
      <c r="R4227" s="807">
        <v>14</v>
      </c>
      <c r="S4227" s="759" t="str">
        <f t="shared" ref="S4227:S4290" si="132">IF(P4227=0,"",IF(AND(R4227&gt;=0,R4227&lt;=5),"Primera Infancia",IF(AND(R4227&gt;=6,R4227&lt;=11),"Infancia",IF(AND(R4227&gt;=12,R4227&lt;=17),"Adolescente",IF(AND(R4227&gt;=18,R4227&lt;=28),"Juventud",IF(AND(R4227&gt;=29,R4227&lt;=59),"Adulto","Vejez"))))))</f>
        <v>Adolescente</v>
      </c>
      <c r="AI4227" s="806" t="s">
        <v>856</v>
      </c>
      <c r="AJ4227" s="807">
        <v>1</v>
      </c>
      <c r="AK4227" s="807">
        <v>94</v>
      </c>
      <c r="AL4227" s="759" t="str">
        <f t="shared" ref="AL4227:AL4290" si="133">IF(AI4227=0,"",IF(AND(AK4227&gt;=0,AK4227&lt;=5),"Primera Infancia",IF(AND(AK4227&gt;=6,AK4227&lt;=11),"Infancia",IF(AND(AK4227&gt;=12,AK4227&lt;=17),"Adolescente",IF(AND(AK4227&gt;=18,AK4227&lt;=28),"Juventud",IF(AND(AK4227&gt;=29,AK4227&lt;=59),"Adulto","Vejez"))))))</f>
        <v>Vejez</v>
      </c>
    </row>
    <row r="4228" spans="16:38" ht="30">
      <c r="P4228" s="806" t="s">
        <v>852</v>
      </c>
      <c r="Q4228" s="807">
        <v>480</v>
      </c>
      <c r="R4228" s="807">
        <v>15</v>
      </c>
      <c r="S4228" s="759" t="str">
        <f t="shared" si="132"/>
        <v>Adolescente</v>
      </c>
      <c r="AI4228" s="806" t="s">
        <v>856</v>
      </c>
      <c r="AJ4228" s="807">
        <v>1</v>
      </c>
      <c r="AK4228" s="807">
        <v>95</v>
      </c>
      <c r="AL4228" s="759" t="str">
        <f t="shared" si="133"/>
        <v>Vejez</v>
      </c>
    </row>
    <row r="4229" spans="16:38" ht="30">
      <c r="P4229" s="806" t="s">
        <v>852</v>
      </c>
      <c r="Q4229" s="807">
        <v>489</v>
      </c>
      <c r="R4229" s="807">
        <v>16</v>
      </c>
      <c r="S4229" s="759" t="str">
        <f t="shared" si="132"/>
        <v>Adolescente</v>
      </c>
      <c r="AI4229" s="806" t="s">
        <v>857</v>
      </c>
      <c r="AJ4229" s="807">
        <v>66</v>
      </c>
      <c r="AK4229" s="807">
        <v>0</v>
      </c>
      <c r="AL4229" s="759" t="str">
        <f t="shared" si="133"/>
        <v>Primera Infancia</v>
      </c>
    </row>
    <row r="4230" spans="16:38" ht="30">
      <c r="P4230" s="806" t="s">
        <v>852</v>
      </c>
      <c r="Q4230" s="807">
        <v>466</v>
      </c>
      <c r="R4230" s="807">
        <v>17</v>
      </c>
      <c r="S4230" s="759" t="str">
        <f t="shared" si="132"/>
        <v>Adolescente</v>
      </c>
      <c r="AI4230" s="806" t="s">
        <v>857</v>
      </c>
      <c r="AJ4230" s="807">
        <v>96</v>
      </c>
      <c r="AK4230" s="807">
        <v>1</v>
      </c>
      <c r="AL4230" s="759" t="str">
        <f t="shared" si="133"/>
        <v>Primera Infancia</v>
      </c>
    </row>
    <row r="4231" spans="16:38" ht="30">
      <c r="P4231" s="806" t="s">
        <v>852</v>
      </c>
      <c r="Q4231" s="807">
        <v>457</v>
      </c>
      <c r="R4231" s="807">
        <v>18</v>
      </c>
      <c r="S4231" s="759" t="str">
        <f t="shared" si="132"/>
        <v>Juventud</v>
      </c>
      <c r="AI4231" s="806" t="s">
        <v>857</v>
      </c>
      <c r="AJ4231" s="807">
        <v>94</v>
      </c>
      <c r="AK4231" s="807">
        <v>2</v>
      </c>
      <c r="AL4231" s="759" t="str">
        <f t="shared" si="133"/>
        <v>Primera Infancia</v>
      </c>
    </row>
    <row r="4232" spans="16:38" ht="30">
      <c r="P4232" s="806" t="s">
        <v>852</v>
      </c>
      <c r="Q4232" s="807">
        <v>413</v>
      </c>
      <c r="R4232" s="807">
        <v>19</v>
      </c>
      <c r="S4232" s="759" t="str">
        <f t="shared" si="132"/>
        <v>Juventud</v>
      </c>
      <c r="AI4232" s="806" t="s">
        <v>857</v>
      </c>
      <c r="AJ4232" s="807">
        <v>91</v>
      </c>
      <c r="AK4232" s="807">
        <v>3</v>
      </c>
      <c r="AL4232" s="759" t="str">
        <f t="shared" si="133"/>
        <v>Primera Infancia</v>
      </c>
    </row>
    <row r="4233" spans="16:38" ht="30">
      <c r="P4233" s="806" t="s">
        <v>852</v>
      </c>
      <c r="Q4233" s="807">
        <v>375</v>
      </c>
      <c r="R4233" s="807">
        <v>20</v>
      </c>
      <c r="S4233" s="759" t="str">
        <f t="shared" si="132"/>
        <v>Juventud</v>
      </c>
      <c r="AI4233" s="806" t="s">
        <v>857</v>
      </c>
      <c r="AJ4233" s="807">
        <v>92</v>
      </c>
      <c r="AK4233" s="807">
        <v>4</v>
      </c>
      <c r="AL4233" s="759" t="str">
        <f t="shared" si="133"/>
        <v>Primera Infancia</v>
      </c>
    </row>
    <row r="4234" spans="16:38" ht="30">
      <c r="P4234" s="806" t="s">
        <v>852</v>
      </c>
      <c r="Q4234" s="807">
        <v>331</v>
      </c>
      <c r="R4234" s="807">
        <v>21</v>
      </c>
      <c r="S4234" s="759" t="str">
        <f t="shared" si="132"/>
        <v>Juventud</v>
      </c>
      <c r="AI4234" s="806" t="s">
        <v>857</v>
      </c>
      <c r="AJ4234" s="807">
        <v>97</v>
      </c>
      <c r="AK4234" s="807">
        <v>5</v>
      </c>
      <c r="AL4234" s="759" t="str">
        <f t="shared" si="133"/>
        <v>Primera Infancia</v>
      </c>
    </row>
    <row r="4235" spans="16:38" ht="15">
      <c r="P4235" s="806" t="s">
        <v>852</v>
      </c>
      <c r="Q4235" s="807">
        <v>298</v>
      </c>
      <c r="R4235" s="807">
        <v>22</v>
      </c>
      <c r="S4235" s="759" t="str">
        <f t="shared" si="132"/>
        <v>Juventud</v>
      </c>
      <c r="AI4235" s="806" t="s">
        <v>857</v>
      </c>
      <c r="AJ4235" s="807">
        <v>110</v>
      </c>
      <c r="AK4235" s="807">
        <v>6</v>
      </c>
      <c r="AL4235" s="759" t="str">
        <f t="shared" si="133"/>
        <v>Infancia</v>
      </c>
    </row>
    <row r="4236" spans="16:38" ht="15">
      <c r="P4236" s="806" t="s">
        <v>852</v>
      </c>
      <c r="Q4236" s="807">
        <v>257</v>
      </c>
      <c r="R4236" s="807">
        <v>23</v>
      </c>
      <c r="S4236" s="759" t="str">
        <f t="shared" si="132"/>
        <v>Juventud</v>
      </c>
      <c r="AI4236" s="806" t="s">
        <v>857</v>
      </c>
      <c r="AJ4236" s="807">
        <v>106</v>
      </c>
      <c r="AK4236" s="807">
        <v>7</v>
      </c>
      <c r="AL4236" s="759" t="str">
        <f t="shared" si="133"/>
        <v>Infancia</v>
      </c>
    </row>
    <row r="4237" spans="16:38" ht="15">
      <c r="P4237" s="806" t="s">
        <v>852</v>
      </c>
      <c r="Q4237" s="807">
        <v>283</v>
      </c>
      <c r="R4237" s="807">
        <v>24</v>
      </c>
      <c r="S4237" s="759" t="str">
        <f t="shared" si="132"/>
        <v>Juventud</v>
      </c>
      <c r="AI4237" s="806" t="s">
        <v>857</v>
      </c>
      <c r="AJ4237" s="807">
        <v>103</v>
      </c>
      <c r="AK4237" s="807">
        <v>8</v>
      </c>
      <c r="AL4237" s="759" t="str">
        <f t="shared" si="133"/>
        <v>Infancia</v>
      </c>
    </row>
    <row r="4238" spans="16:38" ht="15">
      <c r="P4238" s="806" t="s">
        <v>852</v>
      </c>
      <c r="Q4238" s="807">
        <v>294</v>
      </c>
      <c r="R4238" s="807">
        <v>25</v>
      </c>
      <c r="S4238" s="759" t="str">
        <f t="shared" si="132"/>
        <v>Juventud</v>
      </c>
      <c r="AI4238" s="806" t="s">
        <v>857</v>
      </c>
      <c r="AJ4238" s="807">
        <v>95</v>
      </c>
      <c r="AK4238" s="807">
        <v>9</v>
      </c>
      <c r="AL4238" s="759" t="str">
        <f t="shared" si="133"/>
        <v>Infancia</v>
      </c>
    </row>
    <row r="4239" spans="16:38" ht="15">
      <c r="P4239" s="806" t="s">
        <v>852</v>
      </c>
      <c r="Q4239" s="807">
        <v>271</v>
      </c>
      <c r="R4239" s="807">
        <v>26</v>
      </c>
      <c r="S4239" s="759" t="str">
        <f t="shared" si="132"/>
        <v>Juventud</v>
      </c>
      <c r="AI4239" s="806" t="s">
        <v>857</v>
      </c>
      <c r="AJ4239" s="807">
        <v>84</v>
      </c>
      <c r="AK4239" s="807">
        <v>10</v>
      </c>
      <c r="AL4239" s="759" t="str">
        <f t="shared" si="133"/>
        <v>Infancia</v>
      </c>
    </row>
    <row r="4240" spans="16:38" ht="15">
      <c r="P4240" s="806" t="s">
        <v>852</v>
      </c>
      <c r="Q4240" s="807">
        <v>284</v>
      </c>
      <c r="R4240" s="807">
        <v>27</v>
      </c>
      <c r="S4240" s="759" t="str">
        <f t="shared" si="132"/>
        <v>Juventud</v>
      </c>
      <c r="AI4240" s="806" t="s">
        <v>857</v>
      </c>
      <c r="AJ4240" s="807">
        <v>83</v>
      </c>
      <c r="AK4240" s="807">
        <v>11</v>
      </c>
      <c r="AL4240" s="759" t="str">
        <f t="shared" si="133"/>
        <v>Infancia</v>
      </c>
    </row>
    <row r="4241" spans="16:38" ht="30">
      <c r="P4241" s="806" t="s">
        <v>852</v>
      </c>
      <c r="Q4241" s="807">
        <v>246</v>
      </c>
      <c r="R4241" s="807">
        <v>28</v>
      </c>
      <c r="S4241" s="759" t="str">
        <f t="shared" si="132"/>
        <v>Juventud</v>
      </c>
      <c r="AI4241" s="806" t="s">
        <v>857</v>
      </c>
      <c r="AJ4241" s="807">
        <v>109</v>
      </c>
      <c r="AK4241" s="807">
        <v>12</v>
      </c>
      <c r="AL4241" s="759" t="str">
        <f t="shared" si="133"/>
        <v>Adolescente</v>
      </c>
    </row>
    <row r="4242" spans="16:38" ht="30">
      <c r="P4242" s="806" t="s">
        <v>852</v>
      </c>
      <c r="Q4242" s="807">
        <v>275</v>
      </c>
      <c r="R4242" s="807">
        <v>29</v>
      </c>
      <c r="S4242" s="759" t="str">
        <f t="shared" si="132"/>
        <v>Adulto</v>
      </c>
      <c r="AI4242" s="806" t="s">
        <v>857</v>
      </c>
      <c r="AJ4242" s="807">
        <v>114</v>
      </c>
      <c r="AK4242" s="807">
        <v>13</v>
      </c>
      <c r="AL4242" s="759" t="str">
        <f t="shared" si="133"/>
        <v>Adolescente</v>
      </c>
    </row>
    <row r="4243" spans="16:38" ht="30">
      <c r="P4243" s="806" t="s">
        <v>852</v>
      </c>
      <c r="Q4243" s="807">
        <v>254</v>
      </c>
      <c r="R4243" s="807">
        <v>30</v>
      </c>
      <c r="S4243" s="759" t="str">
        <f t="shared" si="132"/>
        <v>Adulto</v>
      </c>
      <c r="AI4243" s="806" t="s">
        <v>857</v>
      </c>
      <c r="AJ4243" s="807">
        <v>118</v>
      </c>
      <c r="AK4243" s="807">
        <v>14</v>
      </c>
      <c r="AL4243" s="759" t="str">
        <f t="shared" si="133"/>
        <v>Adolescente</v>
      </c>
    </row>
    <row r="4244" spans="16:38" ht="30">
      <c r="P4244" s="806" t="s">
        <v>852</v>
      </c>
      <c r="Q4244" s="807">
        <v>250</v>
      </c>
      <c r="R4244" s="807">
        <v>31</v>
      </c>
      <c r="S4244" s="759" t="str">
        <f t="shared" si="132"/>
        <v>Adulto</v>
      </c>
      <c r="AI4244" s="806" t="s">
        <v>857</v>
      </c>
      <c r="AJ4244" s="807">
        <v>115</v>
      </c>
      <c r="AK4244" s="807">
        <v>15</v>
      </c>
      <c r="AL4244" s="759" t="str">
        <f t="shared" si="133"/>
        <v>Adolescente</v>
      </c>
    </row>
    <row r="4245" spans="16:38" ht="30">
      <c r="P4245" s="806" t="s">
        <v>852</v>
      </c>
      <c r="Q4245" s="807">
        <v>267</v>
      </c>
      <c r="R4245" s="807">
        <v>32</v>
      </c>
      <c r="S4245" s="759" t="str">
        <f t="shared" si="132"/>
        <v>Adulto</v>
      </c>
      <c r="AI4245" s="806" t="s">
        <v>857</v>
      </c>
      <c r="AJ4245" s="807">
        <v>114</v>
      </c>
      <c r="AK4245" s="807">
        <v>16</v>
      </c>
      <c r="AL4245" s="759" t="str">
        <f t="shared" si="133"/>
        <v>Adolescente</v>
      </c>
    </row>
    <row r="4246" spans="16:38" ht="30">
      <c r="P4246" s="806" t="s">
        <v>852</v>
      </c>
      <c r="Q4246" s="807">
        <v>219</v>
      </c>
      <c r="R4246" s="807">
        <v>33</v>
      </c>
      <c r="S4246" s="759" t="str">
        <f t="shared" si="132"/>
        <v>Adulto</v>
      </c>
      <c r="AI4246" s="806" t="s">
        <v>857</v>
      </c>
      <c r="AJ4246" s="807">
        <v>117</v>
      </c>
      <c r="AK4246" s="807">
        <v>17</v>
      </c>
      <c r="AL4246" s="759" t="str">
        <f t="shared" si="133"/>
        <v>Adolescente</v>
      </c>
    </row>
    <row r="4247" spans="16:38" ht="15">
      <c r="P4247" s="806" t="s">
        <v>852</v>
      </c>
      <c r="Q4247" s="807">
        <v>207</v>
      </c>
      <c r="R4247" s="807">
        <v>34</v>
      </c>
      <c r="S4247" s="759" t="str">
        <f t="shared" si="132"/>
        <v>Adulto</v>
      </c>
      <c r="AI4247" s="806" t="s">
        <v>857</v>
      </c>
      <c r="AJ4247" s="807">
        <v>104</v>
      </c>
      <c r="AK4247" s="807">
        <v>18</v>
      </c>
      <c r="AL4247" s="759" t="str">
        <f t="shared" si="133"/>
        <v>Juventud</v>
      </c>
    </row>
    <row r="4248" spans="16:38" ht="15">
      <c r="P4248" s="806" t="s">
        <v>852</v>
      </c>
      <c r="Q4248" s="807">
        <v>234</v>
      </c>
      <c r="R4248" s="807">
        <v>35</v>
      </c>
      <c r="S4248" s="759" t="str">
        <f t="shared" si="132"/>
        <v>Adulto</v>
      </c>
      <c r="AI4248" s="806" t="s">
        <v>857</v>
      </c>
      <c r="AJ4248" s="807">
        <v>126</v>
      </c>
      <c r="AK4248" s="807">
        <v>19</v>
      </c>
      <c r="AL4248" s="759" t="str">
        <f t="shared" si="133"/>
        <v>Juventud</v>
      </c>
    </row>
    <row r="4249" spans="16:38" ht="15">
      <c r="P4249" s="806" t="s">
        <v>852</v>
      </c>
      <c r="Q4249" s="807">
        <v>211</v>
      </c>
      <c r="R4249" s="807">
        <v>36</v>
      </c>
      <c r="S4249" s="759" t="str">
        <f t="shared" si="132"/>
        <v>Adulto</v>
      </c>
      <c r="AI4249" s="806" t="s">
        <v>857</v>
      </c>
      <c r="AJ4249" s="807">
        <v>120</v>
      </c>
      <c r="AK4249" s="807">
        <v>20</v>
      </c>
      <c r="AL4249" s="759" t="str">
        <f t="shared" si="133"/>
        <v>Juventud</v>
      </c>
    </row>
    <row r="4250" spans="16:38" ht="15">
      <c r="P4250" s="806" t="s">
        <v>852</v>
      </c>
      <c r="Q4250" s="807">
        <v>217</v>
      </c>
      <c r="R4250" s="807">
        <v>37</v>
      </c>
      <c r="S4250" s="759" t="str">
        <f t="shared" si="132"/>
        <v>Adulto</v>
      </c>
      <c r="AI4250" s="806" t="s">
        <v>857</v>
      </c>
      <c r="AJ4250" s="807">
        <v>134</v>
      </c>
      <c r="AK4250" s="807">
        <v>21</v>
      </c>
      <c r="AL4250" s="759" t="str">
        <f t="shared" si="133"/>
        <v>Juventud</v>
      </c>
    </row>
    <row r="4251" spans="16:38" ht="15">
      <c r="P4251" s="806" t="s">
        <v>852</v>
      </c>
      <c r="Q4251" s="807">
        <v>201</v>
      </c>
      <c r="R4251" s="807">
        <v>38</v>
      </c>
      <c r="S4251" s="759" t="str">
        <f t="shared" si="132"/>
        <v>Adulto</v>
      </c>
      <c r="AI4251" s="806" t="s">
        <v>857</v>
      </c>
      <c r="AJ4251" s="807">
        <v>139</v>
      </c>
      <c r="AK4251" s="807">
        <v>22</v>
      </c>
      <c r="AL4251" s="759" t="str">
        <f t="shared" si="133"/>
        <v>Juventud</v>
      </c>
    </row>
    <row r="4252" spans="16:38" ht="15">
      <c r="P4252" s="806" t="s">
        <v>852</v>
      </c>
      <c r="Q4252" s="807">
        <v>197</v>
      </c>
      <c r="R4252" s="807">
        <v>39</v>
      </c>
      <c r="S4252" s="759" t="str">
        <f t="shared" si="132"/>
        <v>Adulto</v>
      </c>
      <c r="AI4252" s="806" t="s">
        <v>857</v>
      </c>
      <c r="AJ4252" s="807">
        <v>130</v>
      </c>
      <c r="AK4252" s="807">
        <v>23</v>
      </c>
      <c r="AL4252" s="759" t="str">
        <f t="shared" si="133"/>
        <v>Juventud</v>
      </c>
    </row>
    <row r="4253" spans="16:38" ht="15">
      <c r="P4253" s="806" t="s">
        <v>852</v>
      </c>
      <c r="Q4253" s="807">
        <v>163</v>
      </c>
      <c r="R4253" s="807">
        <v>40</v>
      </c>
      <c r="S4253" s="759" t="str">
        <f t="shared" si="132"/>
        <v>Adulto</v>
      </c>
      <c r="AI4253" s="806" t="s">
        <v>857</v>
      </c>
      <c r="AJ4253" s="807">
        <v>165</v>
      </c>
      <c r="AK4253" s="807">
        <v>24</v>
      </c>
      <c r="AL4253" s="759" t="str">
        <f t="shared" si="133"/>
        <v>Juventud</v>
      </c>
    </row>
    <row r="4254" spans="16:38" ht="15">
      <c r="P4254" s="806" t="s">
        <v>852</v>
      </c>
      <c r="Q4254" s="807">
        <v>184</v>
      </c>
      <c r="R4254" s="807">
        <v>41</v>
      </c>
      <c r="S4254" s="759" t="str">
        <f t="shared" si="132"/>
        <v>Adulto</v>
      </c>
      <c r="AI4254" s="806" t="s">
        <v>857</v>
      </c>
      <c r="AJ4254" s="807">
        <v>134</v>
      </c>
      <c r="AK4254" s="807">
        <v>25</v>
      </c>
      <c r="AL4254" s="759" t="str">
        <f t="shared" si="133"/>
        <v>Juventud</v>
      </c>
    </row>
    <row r="4255" spans="16:38" ht="15">
      <c r="P4255" s="806" t="s">
        <v>852</v>
      </c>
      <c r="Q4255" s="807">
        <v>191</v>
      </c>
      <c r="R4255" s="807">
        <v>42</v>
      </c>
      <c r="S4255" s="759" t="str">
        <f t="shared" si="132"/>
        <v>Adulto</v>
      </c>
      <c r="AI4255" s="806" t="s">
        <v>857</v>
      </c>
      <c r="AJ4255" s="807">
        <v>143</v>
      </c>
      <c r="AK4255" s="807">
        <v>26</v>
      </c>
      <c r="AL4255" s="759" t="str">
        <f t="shared" si="133"/>
        <v>Juventud</v>
      </c>
    </row>
    <row r="4256" spans="16:38" ht="15">
      <c r="P4256" s="806" t="s">
        <v>852</v>
      </c>
      <c r="Q4256" s="807">
        <v>208</v>
      </c>
      <c r="R4256" s="807">
        <v>43</v>
      </c>
      <c r="S4256" s="759" t="str">
        <f t="shared" si="132"/>
        <v>Adulto</v>
      </c>
      <c r="AI4256" s="806" t="s">
        <v>857</v>
      </c>
      <c r="AJ4256" s="807">
        <v>139</v>
      </c>
      <c r="AK4256" s="807">
        <v>27</v>
      </c>
      <c r="AL4256" s="759" t="str">
        <f t="shared" si="133"/>
        <v>Juventud</v>
      </c>
    </row>
    <row r="4257" spans="16:38" ht="15">
      <c r="P4257" s="806" t="s">
        <v>852</v>
      </c>
      <c r="Q4257" s="807">
        <v>213</v>
      </c>
      <c r="R4257" s="807">
        <v>44</v>
      </c>
      <c r="S4257" s="759" t="str">
        <f t="shared" si="132"/>
        <v>Adulto</v>
      </c>
      <c r="AI4257" s="806" t="s">
        <v>857</v>
      </c>
      <c r="AJ4257" s="807">
        <v>142</v>
      </c>
      <c r="AK4257" s="807">
        <v>28</v>
      </c>
      <c r="AL4257" s="759" t="str">
        <f t="shared" si="133"/>
        <v>Juventud</v>
      </c>
    </row>
    <row r="4258" spans="16:38" ht="15">
      <c r="P4258" s="806" t="s">
        <v>852</v>
      </c>
      <c r="Q4258" s="807">
        <v>181</v>
      </c>
      <c r="R4258" s="807">
        <v>45</v>
      </c>
      <c r="S4258" s="759" t="str">
        <f t="shared" si="132"/>
        <v>Adulto</v>
      </c>
      <c r="AI4258" s="806" t="s">
        <v>857</v>
      </c>
      <c r="AJ4258" s="807">
        <v>129</v>
      </c>
      <c r="AK4258" s="807">
        <v>29</v>
      </c>
      <c r="AL4258" s="759" t="str">
        <f t="shared" si="133"/>
        <v>Adulto</v>
      </c>
    </row>
    <row r="4259" spans="16:38" ht="15">
      <c r="P4259" s="806" t="s">
        <v>852</v>
      </c>
      <c r="Q4259" s="807">
        <v>189</v>
      </c>
      <c r="R4259" s="807">
        <v>46</v>
      </c>
      <c r="S4259" s="759" t="str">
        <f t="shared" si="132"/>
        <v>Adulto</v>
      </c>
      <c r="AI4259" s="806" t="s">
        <v>857</v>
      </c>
      <c r="AJ4259" s="807">
        <v>116</v>
      </c>
      <c r="AK4259" s="807">
        <v>30</v>
      </c>
      <c r="AL4259" s="759" t="str">
        <f t="shared" si="133"/>
        <v>Adulto</v>
      </c>
    </row>
    <row r="4260" spans="16:38" ht="15">
      <c r="P4260" s="806" t="s">
        <v>852</v>
      </c>
      <c r="Q4260" s="807">
        <v>180</v>
      </c>
      <c r="R4260" s="807">
        <v>47</v>
      </c>
      <c r="S4260" s="759" t="str">
        <f t="shared" si="132"/>
        <v>Adulto</v>
      </c>
      <c r="AI4260" s="806" t="s">
        <v>857</v>
      </c>
      <c r="AJ4260" s="807">
        <v>121</v>
      </c>
      <c r="AK4260" s="807">
        <v>31</v>
      </c>
      <c r="AL4260" s="759" t="str">
        <f t="shared" si="133"/>
        <v>Adulto</v>
      </c>
    </row>
    <row r="4261" spans="16:38" ht="15">
      <c r="P4261" s="806" t="s">
        <v>852</v>
      </c>
      <c r="Q4261" s="807">
        <v>161</v>
      </c>
      <c r="R4261" s="807">
        <v>48</v>
      </c>
      <c r="S4261" s="759" t="str">
        <f t="shared" si="132"/>
        <v>Adulto</v>
      </c>
      <c r="AI4261" s="806" t="s">
        <v>857</v>
      </c>
      <c r="AJ4261" s="807">
        <v>130</v>
      </c>
      <c r="AK4261" s="807">
        <v>32</v>
      </c>
      <c r="AL4261" s="759" t="str">
        <f t="shared" si="133"/>
        <v>Adulto</v>
      </c>
    </row>
    <row r="4262" spans="16:38" ht="15">
      <c r="P4262" s="806" t="s">
        <v>852</v>
      </c>
      <c r="Q4262" s="807">
        <v>169</v>
      </c>
      <c r="R4262" s="807">
        <v>49</v>
      </c>
      <c r="S4262" s="759" t="str">
        <f t="shared" si="132"/>
        <v>Adulto</v>
      </c>
      <c r="AI4262" s="806" t="s">
        <v>857</v>
      </c>
      <c r="AJ4262" s="807">
        <v>123</v>
      </c>
      <c r="AK4262" s="807">
        <v>33</v>
      </c>
      <c r="AL4262" s="759" t="str">
        <f t="shared" si="133"/>
        <v>Adulto</v>
      </c>
    </row>
    <row r="4263" spans="16:38" ht="15">
      <c r="P4263" s="806" t="s">
        <v>852</v>
      </c>
      <c r="Q4263" s="807">
        <v>168</v>
      </c>
      <c r="R4263" s="807">
        <v>50</v>
      </c>
      <c r="S4263" s="759" t="str">
        <f t="shared" si="132"/>
        <v>Adulto</v>
      </c>
      <c r="AI4263" s="806" t="s">
        <v>857</v>
      </c>
      <c r="AJ4263" s="807">
        <v>114</v>
      </c>
      <c r="AK4263" s="807">
        <v>34</v>
      </c>
      <c r="AL4263" s="759" t="str">
        <f t="shared" si="133"/>
        <v>Adulto</v>
      </c>
    </row>
    <row r="4264" spans="16:38" ht="15">
      <c r="P4264" s="806" t="s">
        <v>852</v>
      </c>
      <c r="Q4264" s="807">
        <v>205</v>
      </c>
      <c r="R4264" s="807">
        <v>51</v>
      </c>
      <c r="S4264" s="759" t="str">
        <f t="shared" si="132"/>
        <v>Adulto</v>
      </c>
      <c r="AI4264" s="806" t="s">
        <v>857</v>
      </c>
      <c r="AJ4264" s="807">
        <v>112</v>
      </c>
      <c r="AK4264" s="807">
        <v>35</v>
      </c>
      <c r="AL4264" s="759" t="str">
        <f t="shared" si="133"/>
        <v>Adulto</v>
      </c>
    </row>
    <row r="4265" spans="16:38" ht="15">
      <c r="P4265" s="806" t="s">
        <v>852</v>
      </c>
      <c r="Q4265" s="807">
        <v>184</v>
      </c>
      <c r="R4265" s="807">
        <v>52</v>
      </c>
      <c r="S4265" s="759" t="str">
        <f t="shared" si="132"/>
        <v>Adulto</v>
      </c>
      <c r="AI4265" s="806" t="s">
        <v>857</v>
      </c>
      <c r="AJ4265" s="807">
        <v>100</v>
      </c>
      <c r="AK4265" s="807">
        <v>36</v>
      </c>
      <c r="AL4265" s="759" t="str">
        <f t="shared" si="133"/>
        <v>Adulto</v>
      </c>
    </row>
    <row r="4266" spans="16:38" ht="15">
      <c r="P4266" s="806" t="s">
        <v>852</v>
      </c>
      <c r="Q4266" s="807">
        <v>180</v>
      </c>
      <c r="R4266" s="807">
        <v>53</v>
      </c>
      <c r="S4266" s="759" t="str">
        <f t="shared" si="132"/>
        <v>Adulto</v>
      </c>
      <c r="AI4266" s="806" t="s">
        <v>857</v>
      </c>
      <c r="AJ4266" s="807">
        <v>101</v>
      </c>
      <c r="AK4266" s="807">
        <v>37</v>
      </c>
      <c r="AL4266" s="759" t="str">
        <f t="shared" si="133"/>
        <v>Adulto</v>
      </c>
    </row>
    <row r="4267" spans="16:38" ht="15">
      <c r="P4267" s="806" t="s">
        <v>852</v>
      </c>
      <c r="Q4267" s="807">
        <v>156</v>
      </c>
      <c r="R4267" s="807">
        <v>54</v>
      </c>
      <c r="S4267" s="759" t="str">
        <f t="shared" si="132"/>
        <v>Adulto</v>
      </c>
      <c r="AI4267" s="806" t="s">
        <v>857</v>
      </c>
      <c r="AJ4267" s="807">
        <v>108</v>
      </c>
      <c r="AK4267" s="807">
        <v>38</v>
      </c>
      <c r="AL4267" s="759" t="str">
        <f t="shared" si="133"/>
        <v>Adulto</v>
      </c>
    </row>
    <row r="4268" spans="16:38" ht="15">
      <c r="P4268" s="806" t="s">
        <v>852</v>
      </c>
      <c r="Q4268" s="807">
        <v>165</v>
      </c>
      <c r="R4268" s="807">
        <v>55</v>
      </c>
      <c r="S4268" s="759" t="str">
        <f t="shared" si="132"/>
        <v>Adulto</v>
      </c>
      <c r="AI4268" s="806" t="s">
        <v>857</v>
      </c>
      <c r="AJ4268" s="807">
        <v>135</v>
      </c>
      <c r="AK4268" s="807">
        <v>39</v>
      </c>
      <c r="AL4268" s="759" t="str">
        <f t="shared" si="133"/>
        <v>Adulto</v>
      </c>
    </row>
    <row r="4269" spans="16:38" ht="15">
      <c r="P4269" s="806" t="s">
        <v>852</v>
      </c>
      <c r="Q4269" s="807">
        <v>195</v>
      </c>
      <c r="R4269" s="807">
        <v>56</v>
      </c>
      <c r="S4269" s="759" t="str">
        <f t="shared" si="132"/>
        <v>Adulto</v>
      </c>
      <c r="AI4269" s="806" t="s">
        <v>857</v>
      </c>
      <c r="AJ4269" s="807">
        <v>118</v>
      </c>
      <c r="AK4269" s="807">
        <v>40</v>
      </c>
      <c r="AL4269" s="759" t="str">
        <f t="shared" si="133"/>
        <v>Adulto</v>
      </c>
    </row>
    <row r="4270" spans="16:38" ht="15">
      <c r="P4270" s="806" t="s">
        <v>852</v>
      </c>
      <c r="Q4270" s="807">
        <v>168</v>
      </c>
      <c r="R4270" s="807">
        <v>57</v>
      </c>
      <c r="S4270" s="759" t="str">
        <f t="shared" si="132"/>
        <v>Adulto</v>
      </c>
      <c r="AI4270" s="806" t="s">
        <v>857</v>
      </c>
      <c r="AJ4270" s="807">
        <v>104</v>
      </c>
      <c r="AK4270" s="807">
        <v>41</v>
      </c>
      <c r="AL4270" s="759" t="str">
        <f t="shared" si="133"/>
        <v>Adulto</v>
      </c>
    </row>
    <row r="4271" spans="16:38" ht="15">
      <c r="P4271" s="806" t="s">
        <v>852</v>
      </c>
      <c r="Q4271" s="807">
        <v>150</v>
      </c>
      <c r="R4271" s="807">
        <v>58</v>
      </c>
      <c r="S4271" s="759" t="str">
        <f t="shared" si="132"/>
        <v>Adulto</v>
      </c>
      <c r="AI4271" s="806" t="s">
        <v>857</v>
      </c>
      <c r="AJ4271" s="807">
        <v>107</v>
      </c>
      <c r="AK4271" s="807">
        <v>42</v>
      </c>
      <c r="AL4271" s="759" t="str">
        <f t="shared" si="133"/>
        <v>Adulto</v>
      </c>
    </row>
    <row r="4272" spans="16:38" ht="15">
      <c r="P4272" s="806" t="s">
        <v>852</v>
      </c>
      <c r="Q4272" s="807">
        <v>180</v>
      </c>
      <c r="R4272" s="807">
        <v>59</v>
      </c>
      <c r="S4272" s="759" t="str">
        <f t="shared" si="132"/>
        <v>Adulto</v>
      </c>
      <c r="AI4272" s="806" t="s">
        <v>857</v>
      </c>
      <c r="AJ4272" s="807">
        <v>94</v>
      </c>
      <c r="AK4272" s="807">
        <v>43</v>
      </c>
      <c r="AL4272" s="759" t="str">
        <f t="shared" si="133"/>
        <v>Adulto</v>
      </c>
    </row>
    <row r="4273" spans="16:38" ht="15">
      <c r="P4273" s="806" t="s">
        <v>852</v>
      </c>
      <c r="Q4273" s="807">
        <v>165</v>
      </c>
      <c r="R4273" s="807">
        <v>60</v>
      </c>
      <c r="S4273" s="759" t="str">
        <f t="shared" si="132"/>
        <v>Vejez</v>
      </c>
      <c r="AI4273" s="806" t="s">
        <v>857</v>
      </c>
      <c r="AJ4273" s="807">
        <v>116</v>
      </c>
      <c r="AK4273" s="807">
        <v>44</v>
      </c>
      <c r="AL4273" s="759" t="str">
        <f t="shared" si="133"/>
        <v>Adulto</v>
      </c>
    </row>
    <row r="4274" spans="16:38" ht="15">
      <c r="P4274" s="806" t="s">
        <v>852</v>
      </c>
      <c r="Q4274" s="807">
        <v>155</v>
      </c>
      <c r="R4274" s="807">
        <v>61</v>
      </c>
      <c r="S4274" s="759" t="str">
        <f t="shared" si="132"/>
        <v>Vejez</v>
      </c>
      <c r="AI4274" s="806" t="s">
        <v>857</v>
      </c>
      <c r="AJ4274" s="807">
        <v>99</v>
      </c>
      <c r="AK4274" s="807">
        <v>45</v>
      </c>
      <c r="AL4274" s="759" t="str">
        <f t="shared" si="133"/>
        <v>Adulto</v>
      </c>
    </row>
    <row r="4275" spans="16:38" ht="15">
      <c r="P4275" s="806" t="s">
        <v>852</v>
      </c>
      <c r="Q4275" s="807">
        <v>116</v>
      </c>
      <c r="R4275" s="807">
        <v>62</v>
      </c>
      <c r="S4275" s="759" t="str">
        <f t="shared" si="132"/>
        <v>Vejez</v>
      </c>
      <c r="AI4275" s="806" t="s">
        <v>857</v>
      </c>
      <c r="AJ4275" s="807">
        <v>105</v>
      </c>
      <c r="AK4275" s="807">
        <v>46</v>
      </c>
      <c r="AL4275" s="759" t="str">
        <f t="shared" si="133"/>
        <v>Adulto</v>
      </c>
    </row>
    <row r="4276" spans="16:38" ht="15">
      <c r="P4276" s="806" t="s">
        <v>852</v>
      </c>
      <c r="Q4276" s="807">
        <v>103</v>
      </c>
      <c r="R4276" s="807">
        <v>63</v>
      </c>
      <c r="S4276" s="759" t="str">
        <f t="shared" si="132"/>
        <v>Vejez</v>
      </c>
      <c r="AI4276" s="806" t="s">
        <v>857</v>
      </c>
      <c r="AJ4276" s="807">
        <v>81</v>
      </c>
      <c r="AK4276" s="807">
        <v>47</v>
      </c>
      <c r="AL4276" s="759" t="str">
        <f t="shared" si="133"/>
        <v>Adulto</v>
      </c>
    </row>
    <row r="4277" spans="16:38" ht="15">
      <c r="P4277" s="806" t="s">
        <v>852</v>
      </c>
      <c r="Q4277" s="807">
        <v>145</v>
      </c>
      <c r="R4277" s="807">
        <v>64</v>
      </c>
      <c r="S4277" s="759" t="str">
        <f t="shared" si="132"/>
        <v>Vejez</v>
      </c>
      <c r="AI4277" s="806" t="s">
        <v>857</v>
      </c>
      <c r="AJ4277" s="807">
        <v>89</v>
      </c>
      <c r="AK4277" s="807">
        <v>48</v>
      </c>
      <c r="AL4277" s="759" t="str">
        <f t="shared" si="133"/>
        <v>Adulto</v>
      </c>
    </row>
    <row r="4278" spans="16:38" ht="15">
      <c r="P4278" s="806" t="s">
        <v>852</v>
      </c>
      <c r="Q4278" s="807">
        <v>142</v>
      </c>
      <c r="R4278" s="807">
        <v>65</v>
      </c>
      <c r="S4278" s="759" t="str">
        <f t="shared" si="132"/>
        <v>Vejez</v>
      </c>
      <c r="AI4278" s="806" t="s">
        <v>857</v>
      </c>
      <c r="AJ4278" s="807">
        <v>85</v>
      </c>
      <c r="AK4278" s="807">
        <v>49</v>
      </c>
      <c r="AL4278" s="759" t="str">
        <f t="shared" si="133"/>
        <v>Adulto</v>
      </c>
    </row>
    <row r="4279" spans="16:38" ht="15">
      <c r="P4279" s="806" t="s">
        <v>852</v>
      </c>
      <c r="Q4279" s="807">
        <v>127</v>
      </c>
      <c r="R4279" s="807">
        <v>66</v>
      </c>
      <c r="S4279" s="759" t="str">
        <f t="shared" si="132"/>
        <v>Vejez</v>
      </c>
      <c r="AI4279" s="806" t="s">
        <v>857</v>
      </c>
      <c r="AJ4279" s="807">
        <v>111</v>
      </c>
      <c r="AK4279" s="807">
        <v>50</v>
      </c>
      <c r="AL4279" s="759" t="str">
        <f t="shared" si="133"/>
        <v>Adulto</v>
      </c>
    </row>
    <row r="4280" spans="16:38" ht="15">
      <c r="P4280" s="806" t="s">
        <v>852</v>
      </c>
      <c r="Q4280" s="807">
        <v>97</v>
      </c>
      <c r="R4280" s="807">
        <v>67</v>
      </c>
      <c r="S4280" s="759" t="str">
        <f t="shared" si="132"/>
        <v>Vejez</v>
      </c>
      <c r="AI4280" s="806" t="s">
        <v>857</v>
      </c>
      <c r="AJ4280" s="807">
        <v>81</v>
      </c>
      <c r="AK4280" s="807">
        <v>51</v>
      </c>
      <c r="AL4280" s="759" t="str">
        <f t="shared" si="133"/>
        <v>Adulto</v>
      </c>
    </row>
    <row r="4281" spans="16:38" ht="15">
      <c r="P4281" s="806" t="s">
        <v>852</v>
      </c>
      <c r="Q4281" s="807">
        <v>115</v>
      </c>
      <c r="R4281" s="807">
        <v>68</v>
      </c>
      <c r="S4281" s="759" t="str">
        <f t="shared" si="132"/>
        <v>Vejez</v>
      </c>
      <c r="AI4281" s="806" t="s">
        <v>857</v>
      </c>
      <c r="AJ4281" s="807">
        <v>83</v>
      </c>
      <c r="AK4281" s="807">
        <v>52</v>
      </c>
      <c r="AL4281" s="759" t="str">
        <f t="shared" si="133"/>
        <v>Adulto</v>
      </c>
    </row>
    <row r="4282" spans="16:38" ht="15">
      <c r="P4282" s="806" t="s">
        <v>852</v>
      </c>
      <c r="Q4282" s="807">
        <v>93</v>
      </c>
      <c r="R4282" s="807">
        <v>69</v>
      </c>
      <c r="S4282" s="759" t="str">
        <f t="shared" si="132"/>
        <v>Vejez</v>
      </c>
      <c r="AI4282" s="806" t="s">
        <v>857</v>
      </c>
      <c r="AJ4282" s="807">
        <v>66</v>
      </c>
      <c r="AK4282" s="807">
        <v>53</v>
      </c>
      <c r="AL4282" s="759" t="str">
        <f t="shared" si="133"/>
        <v>Adulto</v>
      </c>
    </row>
    <row r="4283" spans="16:38" ht="15">
      <c r="P4283" s="806" t="s">
        <v>852</v>
      </c>
      <c r="Q4283" s="807">
        <v>91</v>
      </c>
      <c r="R4283" s="807">
        <v>70</v>
      </c>
      <c r="S4283" s="759" t="str">
        <f t="shared" si="132"/>
        <v>Vejez</v>
      </c>
      <c r="AI4283" s="806" t="s">
        <v>857</v>
      </c>
      <c r="AJ4283" s="807">
        <v>71</v>
      </c>
      <c r="AK4283" s="807">
        <v>54</v>
      </c>
      <c r="AL4283" s="759" t="str">
        <f t="shared" si="133"/>
        <v>Adulto</v>
      </c>
    </row>
    <row r="4284" spans="16:38" ht="15">
      <c r="P4284" s="806" t="s">
        <v>852</v>
      </c>
      <c r="Q4284" s="807">
        <v>104</v>
      </c>
      <c r="R4284" s="807">
        <v>71</v>
      </c>
      <c r="S4284" s="759" t="str">
        <f t="shared" si="132"/>
        <v>Vejez</v>
      </c>
      <c r="AI4284" s="806" t="s">
        <v>857</v>
      </c>
      <c r="AJ4284" s="807">
        <v>83</v>
      </c>
      <c r="AK4284" s="807">
        <v>55</v>
      </c>
      <c r="AL4284" s="759" t="str">
        <f t="shared" si="133"/>
        <v>Adulto</v>
      </c>
    </row>
    <row r="4285" spans="16:38" ht="15">
      <c r="P4285" s="806" t="s">
        <v>852</v>
      </c>
      <c r="Q4285" s="807">
        <v>80</v>
      </c>
      <c r="R4285" s="807">
        <v>72</v>
      </c>
      <c r="S4285" s="759" t="str">
        <f t="shared" si="132"/>
        <v>Vejez</v>
      </c>
      <c r="AI4285" s="806" t="s">
        <v>857</v>
      </c>
      <c r="AJ4285" s="807">
        <v>74</v>
      </c>
      <c r="AK4285" s="807">
        <v>56</v>
      </c>
      <c r="AL4285" s="759" t="str">
        <f t="shared" si="133"/>
        <v>Adulto</v>
      </c>
    </row>
    <row r="4286" spans="16:38" ht="15">
      <c r="P4286" s="806" t="s">
        <v>852</v>
      </c>
      <c r="Q4286" s="807">
        <v>95</v>
      </c>
      <c r="R4286" s="807">
        <v>73</v>
      </c>
      <c r="S4286" s="759" t="str">
        <f t="shared" si="132"/>
        <v>Vejez</v>
      </c>
      <c r="AI4286" s="806" t="s">
        <v>857</v>
      </c>
      <c r="AJ4286" s="807">
        <v>59</v>
      </c>
      <c r="AK4286" s="807">
        <v>57</v>
      </c>
      <c r="AL4286" s="759" t="str">
        <f t="shared" si="133"/>
        <v>Adulto</v>
      </c>
    </row>
    <row r="4287" spans="16:38" ht="15">
      <c r="P4287" s="806" t="s">
        <v>852</v>
      </c>
      <c r="Q4287" s="807">
        <v>93</v>
      </c>
      <c r="R4287" s="807">
        <v>74</v>
      </c>
      <c r="S4287" s="759" t="str">
        <f t="shared" si="132"/>
        <v>Vejez</v>
      </c>
      <c r="AI4287" s="806" t="s">
        <v>857</v>
      </c>
      <c r="AJ4287" s="807">
        <v>64</v>
      </c>
      <c r="AK4287" s="807">
        <v>58</v>
      </c>
      <c r="AL4287" s="759" t="str">
        <f t="shared" si="133"/>
        <v>Adulto</v>
      </c>
    </row>
    <row r="4288" spans="16:38" ht="15">
      <c r="P4288" s="806" t="s">
        <v>852</v>
      </c>
      <c r="Q4288" s="807">
        <v>76</v>
      </c>
      <c r="R4288" s="807">
        <v>75</v>
      </c>
      <c r="S4288" s="759" t="str">
        <f t="shared" si="132"/>
        <v>Vejez</v>
      </c>
      <c r="AI4288" s="806" t="s">
        <v>857</v>
      </c>
      <c r="AJ4288" s="807">
        <v>56</v>
      </c>
      <c r="AK4288" s="807">
        <v>59</v>
      </c>
      <c r="AL4288" s="759" t="str">
        <f t="shared" si="133"/>
        <v>Adulto</v>
      </c>
    </row>
    <row r="4289" spans="16:38" ht="15">
      <c r="P4289" s="806" t="s">
        <v>852</v>
      </c>
      <c r="Q4289" s="807">
        <v>86</v>
      </c>
      <c r="R4289" s="807">
        <v>76</v>
      </c>
      <c r="S4289" s="759" t="str">
        <f t="shared" si="132"/>
        <v>Vejez</v>
      </c>
      <c r="AI4289" s="806" t="s">
        <v>857</v>
      </c>
      <c r="AJ4289" s="807">
        <v>46</v>
      </c>
      <c r="AK4289" s="807">
        <v>60</v>
      </c>
      <c r="AL4289" s="759" t="str">
        <f t="shared" si="133"/>
        <v>Vejez</v>
      </c>
    </row>
    <row r="4290" spans="16:38" ht="15">
      <c r="P4290" s="806" t="s">
        <v>852</v>
      </c>
      <c r="Q4290" s="807">
        <v>69</v>
      </c>
      <c r="R4290" s="807">
        <v>77</v>
      </c>
      <c r="S4290" s="759" t="str">
        <f t="shared" si="132"/>
        <v>Vejez</v>
      </c>
      <c r="AI4290" s="806" t="s">
        <v>857</v>
      </c>
      <c r="AJ4290" s="807">
        <v>50</v>
      </c>
      <c r="AK4290" s="807">
        <v>61</v>
      </c>
      <c r="AL4290" s="759" t="str">
        <f t="shared" si="133"/>
        <v>Vejez</v>
      </c>
    </row>
    <row r="4291" spans="16:38" ht="15">
      <c r="P4291" s="806" t="s">
        <v>852</v>
      </c>
      <c r="Q4291" s="807">
        <v>73</v>
      </c>
      <c r="R4291" s="807">
        <v>78</v>
      </c>
      <c r="S4291" s="759" t="str">
        <f t="shared" ref="S4291:S4354" si="134">IF(P4291=0,"",IF(AND(R4291&gt;=0,R4291&lt;=5),"Primera Infancia",IF(AND(R4291&gt;=6,R4291&lt;=11),"Infancia",IF(AND(R4291&gt;=12,R4291&lt;=17),"Adolescente",IF(AND(R4291&gt;=18,R4291&lt;=28),"Juventud",IF(AND(R4291&gt;=29,R4291&lt;=59),"Adulto","Vejez"))))))</f>
        <v>Vejez</v>
      </c>
      <c r="AI4291" s="806" t="s">
        <v>857</v>
      </c>
      <c r="AJ4291" s="807">
        <v>61</v>
      </c>
      <c r="AK4291" s="807">
        <v>62</v>
      </c>
      <c r="AL4291" s="759" t="str">
        <f t="shared" ref="AL4291:AL4354" si="135">IF(AI4291=0,"",IF(AND(AK4291&gt;=0,AK4291&lt;=5),"Primera Infancia",IF(AND(AK4291&gt;=6,AK4291&lt;=11),"Infancia",IF(AND(AK4291&gt;=12,AK4291&lt;=17),"Adolescente",IF(AND(AK4291&gt;=18,AK4291&lt;=28),"Juventud",IF(AND(AK4291&gt;=29,AK4291&lt;=59),"Adulto","Vejez"))))))</f>
        <v>Vejez</v>
      </c>
    </row>
    <row r="4292" spans="16:38" ht="15">
      <c r="P4292" s="806" t="s">
        <v>852</v>
      </c>
      <c r="Q4292" s="807">
        <v>69</v>
      </c>
      <c r="R4292" s="807">
        <v>79</v>
      </c>
      <c r="S4292" s="759" t="str">
        <f t="shared" si="134"/>
        <v>Vejez</v>
      </c>
      <c r="AI4292" s="806" t="s">
        <v>857</v>
      </c>
      <c r="AJ4292" s="807">
        <v>51</v>
      </c>
      <c r="AK4292" s="807">
        <v>63</v>
      </c>
      <c r="AL4292" s="759" t="str">
        <f t="shared" si="135"/>
        <v>Vejez</v>
      </c>
    </row>
    <row r="4293" spans="16:38" ht="15">
      <c r="P4293" s="806" t="s">
        <v>852</v>
      </c>
      <c r="Q4293" s="807">
        <v>60</v>
      </c>
      <c r="R4293" s="807">
        <v>80</v>
      </c>
      <c r="S4293" s="759" t="str">
        <f t="shared" si="134"/>
        <v>Vejez</v>
      </c>
      <c r="AI4293" s="806" t="s">
        <v>857</v>
      </c>
      <c r="AJ4293" s="807">
        <v>43</v>
      </c>
      <c r="AK4293" s="807">
        <v>64</v>
      </c>
      <c r="AL4293" s="759" t="str">
        <f t="shared" si="135"/>
        <v>Vejez</v>
      </c>
    </row>
    <row r="4294" spans="16:38" ht="15">
      <c r="P4294" s="806" t="s">
        <v>852</v>
      </c>
      <c r="Q4294" s="807">
        <v>61</v>
      </c>
      <c r="R4294" s="807">
        <v>81</v>
      </c>
      <c r="S4294" s="759" t="str">
        <f t="shared" si="134"/>
        <v>Vejez</v>
      </c>
      <c r="AI4294" s="806" t="s">
        <v>857</v>
      </c>
      <c r="AJ4294" s="807">
        <v>41</v>
      </c>
      <c r="AK4294" s="807">
        <v>65</v>
      </c>
      <c r="AL4294" s="759" t="str">
        <f t="shared" si="135"/>
        <v>Vejez</v>
      </c>
    </row>
    <row r="4295" spans="16:38" ht="15">
      <c r="P4295" s="806" t="s">
        <v>852</v>
      </c>
      <c r="Q4295" s="807">
        <v>52</v>
      </c>
      <c r="R4295" s="807">
        <v>82</v>
      </c>
      <c r="S4295" s="759" t="str">
        <f t="shared" si="134"/>
        <v>Vejez</v>
      </c>
      <c r="AI4295" s="806" t="s">
        <v>857</v>
      </c>
      <c r="AJ4295" s="807">
        <v>31</v>
      </c>
      <c r="AK4295" s="807">
        <v>66</v>
      </c>
      <c r="AL4295" s="759" t="str">
        <f t="shared" si="135"/>
        <v>Vejez</v>
      </c>
    </row>
    <row r="4296" spans="16:38" ht="15">
      <c r="P4296" s="806" t="s">
        <v>852</v>
      </c>
      <c r="Q4296" s="807">
        <v>48</v>
      </c>
      <c r="R4296" s="807">
        <v>83</v>
      </c>
      <c r="S4296" s="759" t="str">
        <f t="shared" si="134"/>
        <v>Vejez</v>
      </c>
      <c r="AI4296" s="806" t="s">
        <v>857</v>
      </c>
      <c r="AJ4296" s="807">
        <v>35</v>
      </c>
      <c r="AK4296" s="807">
        <v>67</v>
      </c>
      <c r="AL4296" s="759" t="str">
        <f t="shared" si="135"/>
        <v>Vejez</v>
      </c>
    </row>
    <row r="4297" spans="16:38" ht="15">
      <c r="P4297" s="806" t="s">
        <v>852</v>
      </c>
      <c r="Q4297" s="807">
        <v>52</v>
      </c>
      <c r="R4297" s="807">
        <v>84</v>
      </c>
      <c r="S4297" s="759" t="str">
        <f t="shared" si="134"/>
        <v>Vejez</v>
      </c>
      <c r="AI4297" s="806" t="s">
        <v>857</v>
      </c>
      <c r="AJ4297" s="807">
        <v>29</v>
      </c>
      <c r="AK4297" s="807">
        <v>68</v>
      </c>
      <c r="AL4297" s="759" t="str">
        <f t="shared" si="135"/>
        <v>Vejez</v>
      </c>
    </row>
    <row r="4298" spans="16:38" ht="15">
      <c r="P4298" s="806" t="s">
        <v>852</v>
      </c>
      <c r="Q4298" s="807">
        <v>26</v>
      </c>
      <c r="R4298" s="807">
        <v>85</v>
      </c>
      <c r="S4298" s="759" t="str">
        <f t="shared" si="134"/>
        <v>Vejez</v>
      </c>
      <c r="AI4298" s="806" t="s">
        <v>857</v>
      </c>
      <c r="AJ4298" s="807">
        <v>32</v>
      </c>
      <c r="AK4298" s="807">
        <v>69</v>
      </c>
      <c r="AL4298" s="759" t="str">
        <f t="shared" si="135"/>
        <v>Vejez</v>
      </c>
    </row>
    <row r="4299" spans="16:38" ht="15">
      <c r="P4299" s="806" t="s">
        <v>852</v>
      </c>
      <c r="Q4299" s="807">
        <v>24</v>
      </c>
      <c r="R4299" s="807">
        <v>86</v>
      </c>
      <c r="S4299" s="759" t="str">
        <f t="shared" si="134"/>
        <v>Vejez</v>
      </c>
      <c r="AI4299" s="806" t="s">
        <v>857</v>
      </c>
      <c r="AJ4299" s="807">
        <v>25</v>
      </c>
      <c r="AK4299" s="807">
        <v>70</v>
      </c>
      <c r="AL4299" s="759" t="str">
        <f t="shared" si="135"/>
        <v>Vejez</v>
      </c>
    </row>
    <row r="4300" spans="16:38" ht="15">
      <c r="P4300" s="806" t="s">
        <v>852</v>
      </c>
      <c r="Q4300" s="807">
        <v>27</v>
      </c>
      <c r="R4300" s="807">
        <v>87</v>
      </c>
      <c r="S4300" s="759" t="str">
        <f t="shared" si="134"/>
        <v>Vejez</v>
      </c>
      <c r="AI4300" s="806" t="s">
        <v>857</v>
      </c>
      <c r="AJ4300" s="807">
        <v>23</v>
      </c>
      <c r="AK4300" s="807">
        <v>71</v>
      </c>
      <c r="AL4300" s="759" t="str">
        <f t="shared" si="135"/>
        <v>Vejez</v>
      </c>
    </row>
    <row r="4301" spans="16:38" ht="15">
      <c r="P4301" s="806" t="s">
        <v>852</v>
      </c>
      <c r="Q4301" s="807">
        <v>19</v>
      </c>
      <c r="R4301" s="807">
        <v>88</v>
      </c>
      <c r="S4301" s="759" t="str">
        <f t="shared" si="134"/>
        <v>Vejez</v>
      </c>
      <c r="AI4301" s="806" t="s">
        <v>857</v>
      </c>
      <c r="AJ4301" s="807">
        <v>26</v>
      </c>
      <c r="AK4301" s="807">
        <v>72</v>
      </c>
      <c r="AL4301" s="759" t="str">
        <f t="shared" si="135"/>
        <v>Vejez</v>
      </c>
    </row>
    <row r="4302" spans="16:38" ht="15">
      <c r="P4302" s="806" t="s">
        <v>852</v>
      </c>
      <c r="Q4302" s="807">
        <v>25</v>
      </c>
      <c r="R4302" s="807">
        <v>89</v>
      </c>
      <c r="S4302" s="759" t="str">
        <f t="shared" si="134"/>
        <v>Vejez</v>
      </c>
      <c r="AI4302" s="806" t="s">
        <v>857</v>
      </c>
      <c r="AJ4302" s="807">
        <v>20</v>
      </c>
      <c r="AK4302" s="807">
        <v>73</v>
      </c>
      <c r="AL4302" s="759" t="str">
        <f t="shared" si="135"/>
        <v>Vejez</v>
      </c>
    </row>
    <row r="4303" spans="16:38" ht="15">
      <c r="P4303" s="806" t="s">
        <v>852</v>
      </c>
      <c r="Q4303" s="807">
        <v>19</v>
      </c>
      <c r="R4303" s="807">
        <v>90</v>
      </c>
      <c r="S4303" s="759" t="str">
        <f t="shared" si="134"/>
        <v>Vejez</v>
      </c>
      <c r="AI4303" s="806" t="s">
        <v>857</v>
      </c>
      <c r="AJ4303" s="807">
        <v>10</v>
      </c>
      <c r="AK4303" s="807">
        <v>74</v>
      </c>
      <c r="AL4303" s="759" t="str">
        <f t="shared" si="135"/>
        <v>Vejez</v>
      </c>
    </row>
    <row r="4304" spans="16:38" ht="15">
      <c r="P4304" s="806" t="s">
        <v>852</v>
      </c>
      <c r="Q4304" s="807">
        <v>24</v>
      </c>
      <c r="R4304" s="807">
        <v>91</v>
      </c>
      <c r="S4304" s="759" t="str">
        <f t="shared" si="134"/>
        <v>Vejez</v>
      </c>
      <c r="AI4304" s="806" t="s">
        <v>857</v>
      </c>
      <c r="AJ4304" s="807">
        <v>20</v>
      </c>
      <c r="AK4304" s="807">
        <v>75</v>
      </c>
      <c r="AL4304" s="759" t="str">
        <f t="shared" si="135"/>
        <v>Vejez</v>
      </c>
    </row>
    <row r="4305" spans="16:38" ht="15">
      <c r="P4305" s="806" t="s">
        <v>852</v>
      </c>
      <c r="Q4305" s="807">
        <v>14</v>
      </c>
      <c r="R4305" s="807">
        <v>92</v>
      </c>
      <c r="S4305" s="759" t="str">
        <f t="shared" si="134"/>
        <v>Vejez</v>
      </c>
      <c r="AI4305" s="806" t="s">
        <v>857</v>
      </c>
      <c r="AJ4305" s="807">
        <v>12</v>
      </c>
      <c r="AK4305" s="807">
        <v>76</v>
      </c>
      <c r="AL4305" s="759" t="str">
        <f t="shared" si="135"/>
        <v>Vejez</v>
      </c>
    </row>
    <row r="4306" spans="16:38" ht="15">
      <c r="P4306" s="806" t="s">
        <v>852</v>
      </c>
      <c r="Q4306" s="807">
        <v>17</v>
      </c>
      <c r="R4306" s="807">
        <v>93</v>
      </c>
      <c r="S4306" s="759" t="str">
        <f t="shared" si="134"/>
        <v>Vejez</v>
      </c>
      <c r="AI4306" s="806" t="s">
        <v>857</v>
      </c>
      <c r="AJ4306" s="807">
        <v>13</v>
      </c>
      <c r="AK4306" s="807">
        <v>77</v>
      </c>
      <c r="AL4306" s="759" t="str">
        <f t="shared" si="135"/>
        <v>Vejez</v>
      </c>
    </row>
    <row r="4307" spans="16:38" ht="15">
      <c r="P4307" s="806" t="s">
        <v>852</v>
      </c>
      <c r="Q4307" s="807">
        <v>12</v>
      </c>
      <c r="R4307" s="807">
        <v>94</v>
      </c>
      <c r="S4307" s="759" t="str">
        <f t="shared" si="134"/>
        <v>Vejez</v>
      </c>
      <c r="AI4307" s="806" t="s">
        <v>857</v>
      </c>
      <c r="AJ4307" s="807">
        <v>8</v>
      </c>
      <c r="AK4307" s="807">
        <v>78</v>
      </c>
      <c r="AL4307" s="759" t="str">
        <f t="shared" si="135"/>
        <v>Vejez</v>
      </c>
    </row>
    <row r="4308" spans="16:38" ht="15">
      <c r="P4308" s="806" t="s">
        <v>852</v>
      </c>
      <c r="Q4308" s="807">
        <v>10</v>
      </c>
      <c r="R4308" s="807">
        <v>95</v>
      </c>
      <c r="S4308" s="759" t="str">
        <f t="shared" si="134"/>
        <v>Vejez</v>
      </c>
      <c r="AI4308" s="806" t="s">
        <v>857</v>
      </c>
      <c r="AJ4308" s="807">
        <v>15</v>
      </c>
      <c r="AK4308" s="807">
        <v>79</v>
      </c>
      <c r="AL4308" s="759" t="str">
        <f t="shared" si="135"/>
        <v>Vejez</v>
      </c>
    </row>
    <row r="4309" spans="16:38" ht="15">
      <c r="P4309" s="806" t="s">
        <v>852</v>
      </c>
      <c r="Q4309" s="807">
        <v>6</v>
      </c>
      <c r="R4309" s="807">
        <v>96</v>
      </c>
      <c r="S4309" s="759" t="str">
        <f t="shared" si="134"/>
        <v>Vejez</v>
      </c>
      <c r="AI4309" s="806" t="s">
        <v>857</v>
      </c>
      <c r="AJ4309" s="807">
        <v>7</v>
      </c>
      <c r="AK4309" s="807">
        <v>80</v>
      </c>
      <c r="AL4309" s="759" t="str">
        <f t="shared" si="135"/>
        <v>Vejez</v>
      </c>
    </row>
    <row r="4310" spans="16:38" ht="15">
      <c r="P4310" s="806" t="s">
        <v>852</v>
      </c>
      <c r="Q4310" s="807">
        <v>6</v>
      </c>
      <c r="R4310" s="807">
        <v>97</v>
      </c>
      <c r="S4310" s="759" t="str">
        <f t="shared" si="134"/>
        <v>Vejez</v>
      </c>
      <c r="AI4310" s="806" t="s">
        <v>857</v>
      </c>
      <c r="AJ4310" s="807">
        <v>11</v>
      </c>
      <c r="AK4310" s="807">
        <v>81</v>
      </c>
      <c r="AL4310" s="759" t="str">
        <f t="shared" si="135"/>
        <v>Vejez</v>
      </c>
    </row>
    <row r="4311" spans="16:38" ht="15">
      <c r="P4311" s="806" t="s">
        <v>852</v>
      </c>
      <c r="Q4311" s="807">
        <v>1</v>
      </c>
      <c r="R4311" s="807">
        <v>98</v>
      </c>
      <c r="S4311" s="759" t="str">
        <f t="shared" si="134"/>
        <v>Vejez</v>
      </c>
      <c r="AI4311" s="806" t="s">
        <v>857</v>
      </c>
      <c r="AJ4311" s="807">
        <v>14</v>
      </c>
      <c r="AK4311" s="807">
        <v>82</v>
      </c>
      <c r="AL4311" s="759" t="str">
        <f t="shared" si="135"/>
        <v>Vejez</v>
      </c>
    </row>
    <row r="4312" spans="16:38" ht="15">
      <c r="P4312" s="806" t="s">
        <v>852</v>
      </c>
      <c r="Q4312" s="807">
        <v>5</v>
      </c>
      <c r="R4312" s="807">
        <v>99</v>
      </c>
      <c r="S4312" s="759" t="str">
        <f t="shared" si="134"/>
        <v>Vejez</v>
      </c>
      <c r="AI4312" s="806" t="s">
        <v>857</v>
      </c>
      <c r="AJ4312" s="807">
        <v>15</v>
      </c>
      <c r="AK4312" s="807">
        <v>83</v>
      </c>
      <c r="AL4312" s="759" t="str">
        <f t="shared" si="135"/>
        <v>Vejez</v>
      </c>
    </row>
    <row r="4313" spans="16:38" ht="15">
      <c r="P4313" s="806" t="s">
        <v>852</v>
      </c>
      <c r="Q4313" s="807">
        <v>2</v>
      </c>
      <c r="R4313" s="807">
        <v>100</v>
      </c>
      <c r="S4313" s="759" t="str">
        <f t="shared" si="134"/>
        <v>Vejez</v>
      </c>
      <c r="AI4313" s="806" t="s">
        <v>857</v>
      </c>
      <c r="AJ4313" s="807">
        <v>9</v>
      </c>
      <c r="AK4313" s="807">
        <v>84</v>
      </c>
      <c r="AL4313" s="759" t="str">
        <f t="shared" si="135"/>
        <v>Vejez</v>
      </c>
    </row>
    <row r="4314" spans="16:38" ht="15">
      <c r="P4314" s="806" t="s">
        <v>852</v>
      </c>
      <c r="Q4314" s="807">
        <v>3</v>
      </c>
      <c r="R4314" s="807">
        <v>101</v>
      </c>
      <c r="S4314" s="759" t="str">
        <f t="shared" si="134"/>
        <v>Vejez</v>
      </c>
      <c r="AI4314" s="806" t="s">
        <v>857</v>
      </c>
      <c r="AJ4314" s="807">
        <v>5</v>
      </c>
      <c r="AK4314" s="807">
        <v>85</v>
      </c>
      <c r="AL4314" s="759" t="str">
        <f t="shared" si="135"/>
        <v>Vejez</v>
      </c>
    </row>
    <row r="4315" spans="16:38" ht="15">
      <c r="P4315" s="806" t="s">
        <v>852</v>
      </c>
      <c r="Q4315" s="807">
        <v>1</v>
      </c>
      <c r="R4315" s="807">
        <v>102</v>
      </c>
      <c r="S4315" s="759" t="str">
        <f t="shared" si="134"/>
        <v>Vejez</v>
      </c>
      <c r="AI4315" s="806" t="s">
        <v>857</v>
      </c>
      <c r="AJ4315" s="807">
        <v>6</v>
      </c>
      <c r="AK4315" s="807">
        <v>86</v>
      </c>
      <c r="AL4315" s="759" t="str">
        <f t="shared" si="135"/>
        <v>Vejez</v>
      </c>
    </row>
    <row r="4316" spans="16:38" ht="15">
      <c r="P4316" s="806" t="s">
        <v>852</v>
      </c>
      <c r="Q4316" s="807">
        <v>3</v>
      </c>
      <c r="R4316" s="807">
        <v>103</v>
      </c>
      <c r="S4316" s="759" t="str">
        <f t="shared" si="134"/>
        <v>Vejez</v>
      </c>
      <c r="AI4316" s="806" t="s">
        <v>857</v>
      </c>
      <c r="AJ4316" s="807">
        <v>7</v>
      </c>
      <c r="AK4316" s="807">
        <v>87</v>
      </c>
      <c r="AL4316" s="759" t="str">
        <f t="shared" si="135"/>
        <v>Vejez</v>
      </c>
    </row>
    <row r="4317" spans="16:38" ht="15">
      <c r="P4317" s="806" t="s">
        <v>852</v>
      </c>
      <c r="Q4317" s="807">
        <v>2</v>
      </c>
      <c r="R4317" s="807">
        <v>104</v>
      </c>
      <c r="S4317" s="759" t="str">
        <f t="shared" si="134"/>
        <v>Vejez</v>
      </c>
      <c r="AI4317" s="806" t="s">
        <v>857</v>
      </c>
      <c r="AJ4317" s="807">
        <v>2</v>
      </c>
      <c r="AK4317" s="807">
        <v>88</v>
      </c>
      <c r="AL4317" s="759" t="str">
        <f t="shared" si="135"/>
        <v>Vejez</v>
      </c>
    </row>
    <row r="4318" spans="16:38" ht="15">
      <c r="P4318" s="806" t="s">
        <v>852</v>
      </c>
      <c r="Q4318" s="807">
        <v>1</v>
      </c>
      <c r="R4318" s="807">
        <v>105</v>
      </c>
      <c r="S4318" s="759" t="str">
        <f t="shared" si="134"/>
        <v>Vejez</v>
      </c>
      <c r="AI4318" s="806" t="s">
        <v>857</v>
      </c>
      <c r="AJ4318" s="807">
        <v>3</v>
      </c>
      <c r="AK4318" s="807">
        <v>89</v>
      </c>
      <c r="AL4318" s="759" t="str">
        <f t="shared" si="135"/>
        <v>Vejez</v>
      </c>
    </row>
    <row r="4319" spans="16:38" ht="15">
      <c r="P4319" s="806" t="s">
        <v>852</v>
      </c>
      <c r="Q4319" s="807">
        <v>1</v>
      </c>
      <c r="R4319" s="807">
        <v>106</v>
      </c>
      <c r="S4319" s="759" t="str">
        <f t="shared" si="134"/>
        <v>Vejez</v>
      </c>
      <c r="AI4319" s="806" t="s">
        <v>857</v>
      </c>
      <c r="AJ4319" s="807">
        <v>3</v>
      </c>
      <c r="AK4319" s="807">
        <v>90</v>
      </c>
      <c r="AL4319" s="759" t="str">
        <f t="shared" si="135"/>
        <v>Vejez</v>
      </c>
    </row>
    <row r="4320" spans="16:38" ht="15">
      <c r="P4320" s="806" t="s">
        <v>852</v>
      </c>
      <c r="Q4320" s="807">
        <v>1</v>
      </c>
      <c r="R4320" s="807">
        <v>107</v>
      </c>
      <c r="S4320" s="759" t="str">
        <f t="shared" si="134"/>
        <v>Vejez</v>
      </c>
      <c r="AI4320" s="806" t="s">
        <v>857</v>
      </c>
      <c r="AJ4320" s="807">
        <v>1</v>
      </c>
      <c r="AK4320" s="807">
        <v>92</v>
      </c>
      <c r="AL4320" s="759" t="str">
        <f t="shared" si="135"/>
        <v>Vejez</v>
      </c>
    </row>
    <row r="4321" spans="16:38" ht="15">
      <c r="P4321" s="806" t="s">
        <v>852</v>
      </c>
      <c r="Q4321" s="807">
        <v>2</v>
      </c>
      <c r="R4321" s="807">
        <v>108</v>
      </c>
      <c r="S4321" s="759" t="str">
        <f t="shared" si="134"/>
        <v>Vejez</v>
      </c>
      <c r="AI4321" s="806" t="s">
        <v>857</v>
      </c>
      <c r="AJ4321" s="807">
        <v>1</v>
      </c>
      <c r="AK4321" s="807">
        <v>93</v>
      </c>
      <c r="AL4321" s="759" t="str">
        <f t="shared" si="135"/>
        <v>Vejez</v>
      </c>
    </row>
    <row r="4322" spans="16:38" ht="30">
      <c r="P4322" s="806" t="s">
        <v>852</v>
      </c>
      <c r="Q4322" s="807">
        <v>1</v>
      </c>
      <c r="R4322" s="807">
        <v>109</v>
      </c>
      <c r="S4322" s="759" t="str">
        <f t="shared" si="134"/>
        <v>Vejez</v>
      </c>
      <c r="AI4322" s="806" t="s">
        <v>858</v>
      </c>
      <c r="AJ4322" s="807">
        <v>1020</v>
      </c>
      <c r="AK4322" s="807">
        <v>0</v>
      </c>
      <c r="AL4322" s="759" t="str">
        <f t="shared" si="135"/>
        <v>Primera Infancia</v>
      </c>
    </row>
    <row r="4323" spans="16:38" ht="30">
      <c r="P4323" s="806" t="s">
        <v>854</v>
      </c>
      <c r="Q4323" s="807">
        <v>56</v>
      </c>
      <c r="R4323" s="807">
        <v>0</v>
      </c>
      <c r="S4323" s="759" t="str">
        <f t="shared" si="134"/>
        <v>Primera Infancia</v>
      </c>
      <c r="AI4323" s="806" t="s">
        <v>858</v>
      </c>
      <c r="AJ4323" s="807">
        <v>1065</v>
      </c>
      <c r="AK4323" s="807">
        <v>1</v>
      </c>
      <c r="AL4323" s="759" t="str">
        <f t="shared" si="135"/>
        <v>Primera Infancia</v>
      </c>
    </row>
    <row r="4324" spans="16:38" ht="30">
      <c r="P4324" s="806" t="s">
        <v>854</v>
      </c>
      <c r="Q4324" s="807">
        <v>57</v>
      </c>
      <c r="R4324" s="807">
        <v>1</v>
      </c>
      <c r="S4324" s="759" t="str">
        <f t="shared" si="134"/>
        <v>Primera Infancia</v>
      </c>
      <c r="AI4324" s="806" t="s">
        <v>858</v>
      </c>
      <c r="AJ4324" s="807">
        <v>1209</v>
      </c>
      <c r="AK4324" s="807">
        <v>2</v>
      </c>
      <c r="AL4324" s="759" t="str">
        <f t="shared" si="135"/>
        <v>Primera Infancia</v>
      </c>
    </row>
    <row r="4325" spans="16:38" ht="30">
      <c r="P4325" s="806" t="s">
        <v>854</v>
      </c>
      <c r="Q4325" s="807">
        <v>69</v>
      </c>
      <c r="R4325" s="807">
        <v>2</v>
      </c>
      <c r="S4325" s="759" t="str">
        <f t="shared" si="134"/>
        <v>Primera Infancia</v>
      </c>
      <c r="AI4325" s="806" t="s">
        <v>858</v>
      </c>
      <c r="AJ4325" s="807">
        <v>1285</v>
      </c>
      <c r="AK4325" s="807">
        <v>3</v>
      </c>
      <c r="AL4325" s="759" t="str">
        <f t="shared" si="135"/>
        <v>Primera Infancia</v>
      </c>
    </row>
    <row r="4326" spans="16:38" ht="30">
      <c r="P4326" s="806" t="s">
        <v>854</v>
      </c>
      <c r="Q4326" s="807">
        <v>83</v>
      </c>
      <c r="R4326" s="807">
        <v>3</v>
      </c>
      <c r="S4326" s="759" t="str">
        <f t="shared" si="134"/>
        <v>Primera Infancia</v>
      </c>
      <c r="AI4326" s="806" t="s">
        <v>858</v>
      </c>
      <c r="AJ4326" s="807">
        <v>1462</v>
      </c>
      <c r="AK4326" s="807">
        <v>4</v>
      </c>
      <c r="AL4326" s="759" t="str">
        <f t="shared" si="135"/>
        <v>Primera Infancia</v>
      </c>
    </row>
    <row r="4327" spans="16:38" ht="30">
      <c r="P4327" s="806" t="s">
        <v>854</v>
      </c>
      <c r="Q4327" s="807">
        <v>63</v>
      </c>
      <c r="R4327" s="807">
        <v>4</v>
      </c>
      <c r="S4327" s="759" t="str">
        <f t="shared" si="134"/>
        <v>Primera Infancia</v>
      </c>
      <c r="AI4327" s="806" t="s">
        <v>858</v>
      </c>
      <c r="AJ4327" s="807">
        <v>1410</v>
      </c>
      <c r="AK4327" s="807">
        <v>5</v>
      </c>
      <c r="AL4327" s="759" t="str">
        <f t="shared" si="135"/>
        <v>Primera Infancia</v>
      </c>
    </row>
    <row r="4328" spans="16:38" ht="30">
      <c r="P4328" s="806" t="s">
        <v>854</v>
      </c>
      <c r="Q4328" s="807">
        <v>71</v>
      </c>
      <c r="R4328" s="807">
        <v>5</v>
      </c>
      <c r="S4328" s="759" t="str">
        <f t="shared" si="134"/>
        <v>Primera Infancia</v>
      </c>
      <c r="AI4328" s="806" t="s">
        <v>858</v>
      </c>
      <c r="AJ4328" s="807">
        <v>1592</v>
      </c>
      <c r="AK4328" s="807">
        <v>6</v>
      </c>
      <c r="AL4328" s="759" t="str">
        <f t="shared" si="135"/>
        <v>Infancia</v>
      </c>
    </row>
    <row r="4329" spans="16:38" ht="15">
      <c r="P4329" s="806" t="s">
        <v>854</v>
      </c>
      <c r="Q4329" s="807">
        <v>53</v>
      </c>
      <c r="R4329" s="807">
        <v>6</v>
      </c>
      <c r="S4329" s="759" t="str">
        <f t="shared" si="134"/>
        <v>Infancia</v>
      </c>
      <c r="AI4329" s="806" t="s">
        <v>858</v>
      </c>
      <c r="AJ4329" s="807">
        <v>1601</v>
      </c>
      <c r="AK4329" s="807">
        <v>7</v>
      </c>
      <c r="AL4329" s="759" t="str">
        <f t="shared" si="135"/>
        <v>Infancia</v>
      </c>
    </row>
    <row r="4330" spans="16:38" ht="15">
      <c r="P4330" s="806" t="s">
        <v>854</v>
      </c>
      <c r="Q4330" s="807">
        <v>101</v>
      </c>
      <c r="R4330" s="807">
        <v>7</v>
      </c>
      <c r="S4330" s="759" t="str">
        <f t="shared" si="134"/>
        <v>Infancia</v>
      </c>
      <c r="AI4330" s="806" t="s">
        <v>858</v>
      </c>
      <c r="AJ4330" s="807">
        <v>1555</v>
      </c>
      <c r="AK4330" s="807">
        <v>8</v>
      </c>
      <c r="AL4330" s="759" t="str">
        <f t="shared" si="135"/>
        <v>Infancia</v>
      </c>
    </row>
    <row r="4331" spans="16:38" ht="15">
      <c r="P4331" s="806" t="s">
        <v>854</v>
      </c>
      <c r="Q4331" s="807">
        <v>59</v>
      </c>
      <c r="R4331" s="807">
        <v>8</v>
      </c>
      <c r="S4331" s="759" t="str">
        <f t="shared" si="134"/>
        <v>Infancia</v>
      </c>
      <c r="AI4331" s="806" t="s">
        <v>858</v>
      </c>
      <c r="AJ4331" s="807">
        <v>1590</v>
      </c>
      <c r="AK4331" s="807">
        <v>9</v>
      </c>
      <c r="AL4331" s="759" t="str">
        <f t="shared" si="135"/>
        <v>Infancia</v>
      </c>
    </row>
    <row r="4332" spans="16:38" ht="15">
      <c r="P4332" s="806" t="s">
        <v>854</v>
      </c>
      <c r="Q4332" s="807">
        <v>84</v>
      </c>
      <c r="R4332" s="807">
        <v>9</v>
      </c>
      <c r="S4332" s="759" t="str">
        <f t="shared" si="134"/>
        <v>Infancia</v>
      </c>
      <c r="AI4332" s="806" t="s">
        <v>858</v>
      </c>
      <c r="AJ4332" s="807">
        <v>1687</v>
      </c>
      <c r="AK4332" s="807">
        <v>10</v>
      </c>
      <c r="AL4332" s="759" t="str">
        <f t="shared" si="135"/>
        <v>Infancia</v>
      </c>
    </row>
    <row r="4333" spans="16:38" ht="15">
      <c r="P4333" s="806" t="s">
        <v>854</v>
      </c>
      <c r="Q4333" s="807">
        <v>69</v>
      </c>
      <c r="R4333" s="807">
        <v>10</v>
      </c>
      <c r="S4333" s="759" t="str">
        <f t="shared" si="134"/>
        <v>Infancia</v>
      </c>
      <c r="AI4333" s="806" t="s">
        <v>858</v>
      </c>
      <c r="AJ4333" s="807">
        <v>1735</v>
      </c>
      <c r="AK4333" s="807">
        <v>11</v>
      </c>
      <c r="AL4333" s="759" t="str">
        <f t="shared" si="135"/>
        <v>Infancia</v>
      </c>
    </row>
    <row r="4334" spans="16:38" ht="30">
      <c r="P4334" s="806" t="s">
        <v>854</v>
      </c>
      <c r="Q4334" s="807">
        <v>84</v>
      </c>
      <c r="R4334" s="807">
        <v>11</v>
      </c>
      <c r="S4334" s="759" t="str">
        <f t="shared" si="134"/>
        <v>Infancia</v>
      </c>
      <c r="AI4334" s="806" t="s">
        <v>858</v>
      </c>
      <c r="AJ4334" s="807">
        <v>1639</v>
      </c>
      <c r="AK4334" s="807">
        <v>12</v>
      </c>
      <c r="AL4334" s="759" t="str">
        <f t="shared" si="135"/>
        <v>Adolescente</v>
      </c>
    </row>
    <row r="4335" spans="16:38" ht="30">
      <c r="P4335" s="806" t="s">
        <v>854</v>
      </c>
      <c r="Q4335" s="807">
        <v>107</v>
      </c>
      <c r="R4335" s="807">
        <v>12</v>
      </c>
      <c r="S4335" s="759" t="str">
        <f t="shared" si="134"/>
        <v>Adolescente</v>
      </c>
      <c r="AI4335" s="806" t="s">
        <v>858</v>
      </c>
      <c r="AJ4335" s="807">
        <v>1836</v>
      </c>
      <c r="AK4335" s="807">
        <v>13</v>
      </c>
      <c r="AL4335" s="759" t="str">
        <f t="shared" si="135"/>
        <v>Adolescente</v>
      </c>
    </row>
    <row r="4336" spans="16:38" ht="30">
      <c r="P4336" s="806" t="s">
        <v>854</v>
      </c>
      <c r="Q4336" s="807">
        <v>111</v>
      </c>
      <c r="R4336" s="807">
        <v>13</v>
      </c>
      <c r="S4336" s="759" t="str">
        <f t="shared" si="134"/>
        <v>Adolescente</v>
      </c>
      <c r="AI4336" s="806" t="s">
        <v>858</v>
      </c>
      <c r="AJ4336" s="807">
        <v>1839</v>
      </c>
      <c r="AK4336" s="807">
        <v>14</v>
      </c>
      <c r="AL4336" s="759" t="str">
        <f t="shared" si="135"/>
        <v>Adolescente</v>
      </c>
    </row>
    <row r="4337" spans="16:38" ht="30">
      <c r="P4337" s="806" t="s">
        <v>854</v>
      </c>
      <c r="Q4337" s="807">
        <v>117</v>
      </c>
      <c r="R4337" s="807">
        <v>14</v>
      </c>
      <c r="S4337" s="759" t="str">
        <f t="shared" si="134"/>
        <v>Adolescente</v>
      </c>
      <c r="AI4337" s="806" t="s">
        <v>858</v>
      </c>
      <c r="AJ4337" s="807">
        <v>1823</v>
      </c>
      <c r="AK4337" s="807">
        <v>15</v>
      </c>
      <c r="AL4337" s="759" t="str">
        <f t="shared" si="135"/>
        <v>Adolescente</v>
      </c>
    </row>
    <row r="4338" spans="16:38" ht="30">
      <c r="P4338" s="806" t="s">
        <v>854</v>
      </c>
      <c r="Q4338" s="807">
        <v>120</v>
      </c>
      <c r="R4338" s="807">
        <v>15</v>
      </c>
      <c r="S4338" s="759" t="str">
        <f t="shared" si="134"/>
        <v>Adolescente</v>
      </c>
      <c r="AI4338" s="806" t="s">
        <v>858</v>
      </c>
      <c r="AJ4338" s="807">
        <v>1864</v>
      </c>
      <c r="AK4338" s="807">
        <v>16</v>
      </c>
      <c r="AL4338" s="759" t="str">
        <f t="shared" si="135"/>
        <v>Adolescente</v>
      </c>
    </row>
    <row r="4339" spans="16:38" ht="30">
      <c r="P4339" s="806" t="s">
        <v>854</v>
      </c>
      <c r="Q4339" s="807">
        <v>123</v>
      </c>
      <c r="R4339" s="807">
        <v>16</v>
      </c>
      <c r="S4339" s="759" t="str">
        <f t="shared" si="134"/>
        <v>Adolescente</v>
      </c>
      <c r="AI4339" s="806" t="s">
        <v>858</v>
      </c>
      <c r="AJ4339" s="807">
        <v>1915</v>
      </c>
      <c r="AK4339" s="807">
        <v>17</v>
      </c>
      <c r="AL4339" s="759" t="str">
        <f t="shared" si="135"/>
        <v>Adolescente</v>
      </c>
    </row>
    <row r="4340" spans="16:38" ht="30">
      <c r="P4340" s="806" t="s">
        <v>854</v>
      </c>
      <c r="Q4340" s="807">
        <v>134</v>
      </c>
      <c r="R4340" s="807">
        <v>17</v>
      </c>
      <c r="S4340" s="759" t="str">
        <f t="shared" si="134"/>
        <v>Adolescente</v>
      </c>
      <c r="AI4340" s="806" t="s">
        <v>858</v>
      </c>
      <c r="AJ4340" s="807">
        <v>1994</v>
      </c>
      <c r="AK4340" s="807">
        <v>18</v>
      </c>
      <c r="AL4340" s="759" t="str">
        <f t="shared" si="135"/>
        <v>Juventud</v>
      </c>
    </row>
    <row r="4341" spans="16:38" ht="15">
      <c r="P4341" s="806" t="s">
        <v>854</v>
      </c>
      <c r="Q4341" s="807">
        <v>121</v>
      </c>
      <c r="R4341" s="807">
        <v>18</v>
      </c>
      <c r="S4341" s="759" t="str">
        <f t="shared" si="134"/>
        <v>Juventud</v>
      </c>
      <c r="AI4341" s="806" t="s">
        <v>858</v>
      </c>
      <c r="AJ4341" s="807">
        <v>2141</v>
      </c>
      <c r="AK4341" s="807">
        <v>19</v>
      </c>
      <c r="AL4341" s="759" t="str">
        <f t="shared" si="135"/>
        <v>Juventud</v>
      </c>
    </row>
    <row r="4342" spans="16:38" ht="15">
      <c r="P4342" s="806" t="s">
        <v>854</v>
      </c>
      <c r="Q4342" s="807">
        <v>115</v>
      </c>
      <c r="R4342" s="807">
        <v>19</v>
      </c>
      <c r="S4342" s="759" t="str">
        <f t="shared" si="134"/>
        <v>Juventud</v>
      </c>
      <c r="AI4342" s="806" t="s">
        <v>858</v>
      </c>
      <c r="AJ4342" s="807">
        <v>2316</v>
      </c>
      <c r="AK4342" s="807">
        <v>20</v>
      </c>
      <c r="AL4342" s="759" t="str">
        <f t="shared" si="135"/>
        <v>Juventud</v>
      </c>
    </row>
    <row r="4343" spans="16:38" ht="15">
      <c r="P4343" s="806" t="s">
        <v>854</v>
      </c>
      <c r="Q4343" s="807">
        <v>106</v>
      </c>
      <c r="R4343" s="807">
        <v>20</v>
      </c>
      <c r="S4343" s="759" t="str">
        <f t="shared" si="134"/>
        <v>Juventud</v>
      </c>
      <c r="AI4343" s="806" t="s">
        <v>858</v>
      </c>
      <c r="AJ4343" s="807">
        <v>2469</v>
      </c>
      <c r="AK4343" s="807">
        <v>21</v>
      </c>
      <c r="AL4343" s="759" t="str">
        <f t="shared" si="135"/>
        <v>Juventud</v>
      </c>
    </row>
    <row r="4344" spans="16:38" ht="15">
      <c r="P4344" s="806" t="s">
        <v>854</v>
      </c>
      <c r="Q4344" s="807">
        <v>115</v>
      </c>
      <c r="R4344" s="807">
        <v>21</v>
      </c>
      <c r="S4344" s="759" t="str">
        <f t="shared" si="134"/>
        <v>Juventud</v>
      </c>
      <c r="AI4344" s="806" t="s">
        <v>858</v>
      </c>
      <c r="AJ4344" s="807">
        <v>2758</v>
      </c>
      <c r="AK4344" s="807">
        <v>22</v>
      </c>
      <c r="AL4344" s="759" t="str">
        <f t="shared" si="135"/>
        <v>Juventud</v>
      </c>
    </row>
    <row r="4345" spans="16:38" ht="15">
      <c r="P4345" s="806" t="s">
        <v>854</v>
      </c>
      <c r="Q4345" s="807">
        <v>128</v>
      </c>
      <c r="R4345" s="807">
        <v>22</v>
      </c>
      <c r="S4345" s="759" t="str">
        <f t="shared" si="134"/>
        <v>Juventud</v>
      </c>
      <c r="AI4345" s="806" t="s">
        <v>858</v>
      </c>
      <c r="AJ4345" s="807">
        <v>2735</v>
      </c>
      <c r="AK4345" s="807">
        <v>23</v>
      </c>
      <c r="AL4345" s="759" t="str">
        <f t="shared" si="135"/>
        <v>Juventud</v>
      </c>
    </row>
    <row r="4346" spans="16:38" ht="15">
      <c r="P4346" s="806" t="s">
        <v>854</v>
      </c>
      <c r="Q4346" s="807">
        <v>102</v>
      </c>
      <c r="R4346" s="807">
        <v>23</v>
      </c>
      <c r="S4346" s="759" t="str">
        <f t="shared" si="134"/>
        <v>Juventud</v>
      </c>
      <c r="AI4346" s="806" t="s">
        <v>858</v>
      </c>
      <c r="AJ4346" s="807">
        <v>2986</v>
      </c>
      <c r="AK4346" s="807">
        <v>24</v>
      </c>
      <c r="AL4346" s="759" t="str">
        <f t="shared" si="135"/>
        <v>Juventud</v>
      </c>
    </row>
    <row r="4347" spans="16:38" ht="15">
      <c r="P4347" s="806" t="s">
        <v>854</v>
      </c>
      <c r="Q4347" s="807">
        <v>101</v>
      </c>
      <c r="R4347" s="807">
        <v>24</v>
      </c>
      <c r="S4347" s="759" t="str">
        <f t="shared" si="134"/>
        <v>Juventud</v>
      </c>
      <c r="AI4347" s="806" t="s">
        <v>858</v>
      </c>
      <c r="AJ4347" s="807">
        <v>2799</v>
      </c>
      <c r="AK4347" s="807">
        <v>25</v>
      </c>
      <c r="AL4347" s="759" t="str">
        <f t="shared" si="135"/>
        <v>Juventud</v>
      </c>
    </row>
    <row r="4348" spans="16:38" ht="15">
      <c r="P4348" s="806" t="s">
        <v>854</v>
      </c>
      <c r="Q4348" s="807">
        <v>148</v>
      </c>
      <c r="R4348" s="807">
        <v>25</v>
      </c>
      <c r="S4348" s="759" t="str">
        <f t="shared" si="134"/>
        <v>Juventud</v>
      </c>
      <c r="AI4348" s="806" t="s">
        <v>858</v>
      </c>
      <c r="AJ4348" s="807">
        <v>3058</v>
      </c>
      <c r="AK4348" s="807">
        <v>26</v>
      </c>
      <c r="AL4348" s="759" t="str">
        <f t="shared" si="135"/>
        <v>Juventud</v>
      </c>
    </row>
    <row r="4349" spans="16:38" ht="15">
      <c r="P4349" s="806" t="s">
        <v>854</v>
      </c>
      <c r="Q4349" s="807">
        <v>133</v>
      </c>
      <c r="R4349" s="807">
        <v>26</v>
      </c>
      <c r="S4349" s="759" t="str">
        <f t="shared" si="134"/>
        <v>Juventud</v>
      </c>
      <c r="AI4349" s="806" t="s">
        <v>858</v>
      </c>
      <c r="AJ4349" s="807">
        <v>3172</v>
      </c>
      <c r="AK4349" s="807">
        <v>27</v>
      </c>
      <c r="AL4349" s="759" t="str">
        <f t="shared" si="135"/>
        <v>Juventud</v>
      </c>
    </row>
    <row r="4350" spans="16:38" ht="15">
      <c r="P4350" s="806" t="s">
        <v>854</v>
      </c>
      <c r="Q4350" s="807">
        <v>125</v>
      </c>
      <c r="R4350" s="807">
        <v>27</v>
      </c>
      <c r="S4350" s="759" t="str">
        <f t="shared" si="134"/>
        <v>Juventud</v>
      </c>
      <c r="AI4350" s="806" t="s">
        <v>858</v>
      </c>
      <c r="AJ4350" s="807">
        <v>3282</v>
      </c>
      <c r="AK4350" s="807">
        <v>28</v>
      </c>
      <c r="AL4350" s="759" t="str">
        <f t="shared" si="135"/>
        <v>Juventud</v>
      </c>
    </row>
    <row r="4351" spans="16:38" ht="15">
      <c r="P4351" s="806" t="s">
        <v>854</v>
      </c>
      <c r="Q4351" s="807">
        <v>114</v>
      </c>
      <c r="R4351" s="807">
        <v>28</v>
      </c>
      <c r="S4351" s="759" t="str">
        <f t="shared" si="134"/>
        <v>Juventud</v>
      </c>
      <c r="AI4351" s="806" t="s">
        <v>858</v>
      </c>
      <c r="AJ4351" s="807">
        <v>3243</v>
      </c>
      <c r="AK4351" s="807">
        <v>29</v>
      </c>
      <c r="AL4351" s="759" t="str">
        <f t="shared" si="135"/>
        <v>Adulto</v>
      </c>
    </row>
    <row r="4352" spans="16:38" ht="15">
      <c r="P4352" s="806" t="s">
        <v>854</v>
      </c>
      <c r="Q4352" s="807">
        <v>125</v>
      </c>
      <c r="R4352" s="807">
        <v>29</v>
      </c>
      <c r="S4352" s="759" t="str">
        <f t="shared" si="134"/>
        <v>Adulto</v>
      </c>
      <c r="AI4352" s="806" t="s">
        <v>858</v>
      </c>
      <c r="AJ4352" s="807">
        <v>3273</v>
      </c>
      <c r="AK4352" s="807">
        <v>30</v>
      </c>
      <c r="AL4352" s="759" t="str">
        <f t="shared" si="135"/>
        <v>Adulto</v>
      </c>
    </row>
    <row r="4353" spans="16:38" ht="15">
      <c r="P4353" s="806" t="s">
        <v>854</v>
      </c>
      <c r="Q4353" s="807">
        <v>129</v>
      </c>
      <c r="R4353" s="807">
        <v>30</v>
      </c>
      <c r="S4353" s="759" t="str">
        <f t="shared" si="134"/>
        <v>Adulto</v>
      </c>
      <c r="AI4353" s="806" t="s">
        <v>858</v>
      </c>
      <c r="AJ4353" s="807">
        <v>3259</v>
      </c>
      <c r="AK4353" s="807">
        <v>31</v>
      </c>
      <c r="AL4353" s="759" t="str">
        <f t="shared" si="135"/>
        <v>Adulto</v>
      </c>
    </row>
    <row r="4354" spans="16:38" ht="15">
      <c r="P4354" s="806" t="s">
        <v>854</v>
      </c>
      <c r="Q4354" s="807">
        <v>110</v>
      </c>
      <c r="R4354" s="807">
        <v>31</v>
      </c>
      <c r="S4354" s="759" t="str">
        <f t="shared" si="134"/>
        <v>Adulto</v>
      </c>
      <c r="AI4354" s="806" t="s">
        <v>858</v>
      </c>
      <c r="AJ4354" s="807">
        <v>3264</v>
      </c>
      <c r="AK4354" s="807">
        <v>32</v>
      </c>
      <c r="AL4354" s="759" t="str">
        <f t="shared" si="135"/>
        <v>Adulto</v>
      </c>
    </row>
    <row r="4355" spans="16:38" ht="15">
      <c r="P4355" s="806" t="s">
        <v>854</v>
      </c>
      <c r="Q4355" s="807">
        <v>95</v>
      </c>
      <c r="R4355" s="807">
        <v>32</v>
      </c>
      <c r="S4355" s="759" t="str">
        <f t="shared" ref="S4355:S4418" si="136">IF(P4355=0,"",IF(AND(R4355&gt;=0,R4355&lt;=5),"Primera Infancia",IF(AND(R4355&gt;=6,R4355&lt;=11),"Infancia",IF(AND(R4355&gt;=12,R4355&lt;=17),"Adolescente",IF(AND(R4355&gt;=18,R4355&lt;=28),"Juventud",IF(AND(R4355&gt;=29,R4355&lt;=59),"Adulto","Vejez"))))))</f>
        <v>Adulto</v>
      </c>
      <c r="AI4355" s="806" t="s">
        <v>858</v>
      </c>
      <c r="AJ4355" s="807">
        <v>3138</v>
      </c>
      <c r="AK4355" s="807">
        <v>33</v>
      </c>
      <c r="AL4355" s="759" t="str">
        <f t="shared" ref="AL4355:AL4418" si="137">IF(AI4355=0,"",IF(AND(AK4355&gt;=0,AK4355&lt;=5),"Primera Infancia",IF(AND(AK4355&gt;=6,AK4355&lt;=11),"Infancia",IF(AND(AK4355&gt;=12,AK4355&lt;=17),"Adolescente",IF(AND(AK4355&gt;=18,AK4355&lt;=28),"Juventud",IF(AND(AK4355&gt;=29,AK4355&lt;=59),"Adulto","Vejez"))))))</f>
        <v>Adulto</v>
      </c>
    </row>
    <row r="4356" spans="16:38" ht="15">
      <c r="P4356" s="806" t="s">
        <v>854</v>
      </c>
      <c r="Q4356" s="807">
        <v>86</v>
      </c>
      <c r="R4356" s="807">
        <v>33</v>
      </c>
      <c r="S4356" s="759" t="str">
        <f t="shared" si="136"/>
        <v>Adulto</v>
      </c>
      <c r="AI4356" s="806" t="s">
        <v>858</v>
      </c>
      <c r="AJ4356" s="807">
        <v>3060</v>
      </c>
      <c r="AK4356" s="807">
        <v>34</v>
      </c>
      <c r="AL4356" s="759" t="str">
        <f t="shared" si="137"/>
        <v>Adulto</v>
      </c>
    </row>
    <row r="4357" spans="16:38" ht="15">
      <c r="P4357" s="806" t="s">
        <v>854</v>
      </c>
      <c r="Q4357" s="807">
        <v>96</v>
      </c>
      <c r="R4357" s="807">
        <v>34</v>
      </c>
      <c r="S4357" s="759" t="str">
        <f t="shared" si="136"/>
        <v>Adulto</v>
      </c>
      <c r="AI4357" s="806" t="s">
        <v>858</v>
      </c>
      <c r="AJ4357" s="807">
        <v>3027</v>
      </c>
      <c r="AK4357" s="807">
        <v>35</v>
      </c>
      <c r="AL4357" s="759" t="str">
        <f t="shared" si="137"/>
        <v>Adulto</v>
      </c>
    </row>
    <row r="4358" spans="16:38" ht="15">
      <c r="P4358" s="806" t="s">
        <v>854</v>
      </c>
      <c r="Q4358" s="807">
        <v>101</v>
      </c>
      <c r="R4358" s="807">
        <v>35</v>
      </c>
      <c r="S4358" s="759" t="str">
        <f t="shared" si="136"/>
        <v>Adulto</v>
      </c>
      <c r="AI4358" s="806" t="s">
        <v>858</v>
      </c>
      <c r="AJ4358" s="807">
        <v>3024</v>
      </c>
      <c r="AK4358" s="807">
        <v>36</v>
      </c>
      <c r="AL4358" s="759" t="str">
        <f t="shared" si="137"/>
        <v>Adulto</v>
      </c>
    </row>
    <row r="4359" spans="16:38" ht="15">
      <c r="P4359" s="806" t="s">
        <v>854</v>
      </c>
      <c r="Q4359" s="807">
        <v>92</v>
      </c>
      <c r="R4359" s="807">
        <v>36</v>
      </c>
      <c r="S4359" s="759" t="str">
        <f t="shared" si="136"/>
        <v>Adulto</v>
      </c>
      <c r="AI4359" s="806" t="s">
        <v>858</v>
      </c>
      <c r="AJ4359" s="807">
        <v>2960</v>
      </c>
      <c r="AK4359" s="807">
        <v>37</v>
      </c>
      <c r="AL4359" s="759" t="str">
        <f t="shared" si="137"/>
        <v>Adulto</v>
      </c>
    </row>
    <row r="4360" spans="16:38" ht="15">
      <c r="P4360" s="806" t="s">
        <v>854</v>
      </c>
      <c r="Q4360" s="807">
        <v>83</v>
      </c>
      <c r="R4360" s="807">
        <v>37</v>
      </c>
      <c r="S4360" s="759" t="str">
        <f t="shared" si="136"/>
        <v>Adulto</v>
      </c>
      <c r="AI4360" s="806" t="s">
        <v>858</v>
      </c>
      <c r="AJ4360" s="807">
        <v>2879</v>
      </c>
      <c r="AK4360" s="807">
        <v>38</v>
      </c>
      <c r="AL4360" s="759" t="str">
        <f t="shared" si="137"/>
        <v>Adulto</v>
      </c>
    </row>
    <row r="4361" spans="16:38" ht="15">
      <c r="P4361" s="806" t="s">
        <v>854</v>
      </c>
      <c r="Q4361" s="807">
        <v>85</v>
      </c>
      <c r="R4361" s="807">
        <v>38</v>
      </c>
      <c r="S4361" s="759" t="str">
        <f t="shared" si="136"/>
        <v>Adulto</v>
      </c>
      <c r="AI4361" s="806" t="s">
        <v>858</v>
      </c>
      <c r="AJ4361" s="807">
        <v>2999</v>
      </c>
      <c r="AK4361" s="807">
        <v>39</v>
      </c>
      <c r="AL4361" s="759" t="str">
        <f t="shared" si="137"/>
        <v>Adulto</v>
      </c>
    </row>
    <row r="4362" spans="16:38" ht="15">
      <c r="P4362" s="806" t="s">
        <v>854</v>
      </c>
      <c r="Q4362" s="807">
        <v>95</v>
      </c>
      <c r="R4362" s="807">
        <v>39</v>
      </c>
      <c r="S4362" s="759" t="str">
        <f t="shared" si="136"/>
        <v>Adulto</v>
      </c>
      <c r="AI4362" s="806" t="s">
        <v>858</v>
      </c>
      <c r="AJ4362" s="807">
        <v>3007</v>
      </c>
      <c r="AK4362" s="807">
        <v>40</v>
      </c>
      <c r="AL4362" s="759" t="str">
        <f t="shared" si="137"/>
        <v>Adulto</v>
      </c>
    </row>
    <row r="4363" spans="16:38" ht="15">
      <c r="P4363" s="806" t="s">
        <v>854</v>
      </c>
      <c r="Q4363" s="807">
        <v>90</v>
      </c>
      <c r="R4363" s="807">
        <v>40</v>
      </c>
      <c r="S4363" s="759" t="str">
        <f t="shared" si="136"/>
        <v>Adulto</v>
      </c>
      <c r="AI4363" s="806" t="s">
        <v>858</v>
      </c>
      <c r="AJ4363" s="807">
        <v>2997</v>
      </c>
      <c r="AK4363" s="807">
        <v>41</v>
      </c>
      <c r="AL4363" s="759" t="str">
        <f t="shared" si="137"/>
        <v>Adulto</v>
      </c>
    </row>
    <row r="4364" spans="16:38" ht="15">
      <c r="P4364" s="806" t="s">
        <v>854</v>
      </c>
      <c r="Q4364" s="807">
        <v>91</v>
      </c>
      <c r="R4364" s="807">
        <v>41</v>
      </c>
      <c r="S4364" s="759" t="str">
        <f t="shared" si="136"/>
        <v>Adulto</v>
      </c>
      <c r="AI4364" s="806" t="s">
        <v>858</v>
      </c>
      <c r="AJ4364" s="807">
        <v>2967</v>
      </c>
      <c r="AK4364" s="807">
        <v>42</v>
      </c>
      <c r="AL4364" s="759" t="str">
        <f t="shared" si="137"/>
        <v>Adulto</v>
      </c>
    </row>
    <row r="4365" spans="16:38" ht="15">
      <c r="P4365" s="806" t="s">
        <v>854</v>
      </c>
      <c r="Q4365" s="807">
        <v>92</v>
      </c>
      <c r="R4365" s="807">
        <v>42</v>
      </c>
      <c r="S4365" s="759" t="str">
        <f t="shared" si="136"/>
        <v>Adulto</v>
      </c>
      <c r="AI4365" s="806" t="s">
        <v>858</v>
      </c>
      <c r="AJ4365" s="807">
        <v>2658</v>
      </c>
      <c r="AK4365" s="807">
        <v>43</v>
      </c>
      <c r="AL4365" s="759" t="str">
        <f t="shared" si="137"/>
        <v>Adulto</v>
      </c>
    </row>
    <row r="4366" spans="16:38" ht="15">
      <c r="P4366" s="806" t="s">
        <v>854</v>
      </c>
      <c r="Q4366" s="807">
        <v>78</v>
      </c>
      <c r="R4366" s="807">
        <v>43</v>
      </c>
      <c r="S4366" s="759" t="str">
        <f t="shared" si="136"/>
        <v>Adulto</v>
      </c>
      <c r="AI4366" s="806" t="s">
        <v>858</v>
      </c>
      <c r="AJ4366" s="807">
        <v>2545</v>
      </c>
      <c r="AK4366" s="807">
        <v>44</v>
      </c>
      <c r="AL4366" s="759" t="str">
        <f t="shared" si="137"/>
        <v>Adulto</v>
      </c>
    </row>
    <row r="4367" spans="16:38" ht="15">
      <c r="P4367" s="806" t="s">
        <v>854</v>
      </c>
      <c r="Q4367" s="807">
        <v>70</v>
      </c>
      <c r="R4367" s="807">
        <v>44</v>
      </c>
      <c r="S4367" s="759" t="str">
        <f t="shared" si="136"/>
        <v>Adulto</v>
      </c>
      <c r="AI4367" s="806" t="s">
        <v>858</v>
      </c>
      <c r="AJ4367" s="807">
        <v>2509</v>
      </c>
      <c r="AK4367" s="807">
        <v>45</v>
      </c>
      <c r="AL4367" s="759" t="str">
        <f t="shared" si="137"/>
        <v>Adulto</v>
      </c>
    </row>
    <row r="4368" spans="16:38" ht="15">
      <c r="P4368" s="806" t="s">
        <v>854</v>
      </c>
      <c r="Q4368" s="807">
        <v>67</v>
      </c>
      <c r="R4368" s="807">
        <v>45</v>
      </c>
      <c r="S4368" s="759" t="str">
        <f t="shared" si="136"/>
        <v>Adulto</v>
      </c>
      <c r="AI4368" s="806" t="s">
        <v>858</v>
      </c>
      <c r="AJ4368" s="807">
        <v>2353</v>
      </c>
      <c r="AK4368" s="807">
        <v>46</v>
      </c>
      <c r="AL4368" s="759" t="str">
        <f t="shared" si="137"/>
        <v>Adulto</v>
      </c>
    </row>
    <row r="4369" spans="16:38" ht="15">
      <c r="P4369" s="806" t="s">
        <v>854</v>
      </c>
      <c r="Q4369" s="807">
        <v>77</v>
      </c>
      <c r="R4369" s="807">
        <v>46</v>
      </c>
      <c r="S4369" s="759" t="str">
        <f t="shared" si="136"/>
        <v>Adulto</v>
      </c>
      <c r="AI4369" s="806" t="s">
        <v>858</v>
      </c>
      <c r="AJ4369" s="807">
        <v>2330</v>
      </c>
      <c r="AK4369" s="807">
        <v>47</v>
      </c>
      <c r="AL4369" s="759" t="str">
        <f t="shared" si="137"/>
        <v>Adulto</v>
      </c>
    </row>
    <row r="4370" spans="16:38" ht="15">
      <c r="P4370" s="806" t="s">
        <v>854</v>
      </c>
      <c r="Q4370" s="807">
        <v>68</v>
      </c>
      <c r="R4370" s="807">
        <v>47</v>
      </c>
      <c r="S4370" s="759" t="str">
        <f t="shared" si="136"/>
        <v>Adulto</v>
      </c>
      <c r="AI4370" s="806" t="s">
        <v>858</v>
      </c>
      <c r="AJ4370" s="807">
        <v>2225</v>
      </c>
      <c r="AK4370" s="807">
        <v>48</v>
      </c>
      <c r="AL4370" s="759" t="str">
        <f t="shared" si="137"/>
        <v>Adulto</v>
      </c>
    </row>
    <row r="4371" spans="16:38" ht="15">
      <c r="P4371" s="806" t="s">
        <v>854</v>
      </c>
      <c r="Q4371" s="807">
        <v>76</v>
      </c>
      <c r="R4371" s="807">
        <v>48</v>
      </c>
      <c r="S4371" s="759" t="str">
        <f t="shared" si="136"/>
        <v>Adulto</v>
      </c>
      <c r="AI4371" s="806" t="s">
        <v>858</v>
      </c>
      <c r="AJ4371" s="807">
        <v>2218</v>
      </c>
      <c r="AK4371" s="807">
        <v>49</v>
      </c>
      <c r="AL4371" s="759" t="str">
        <f t="shared" si="137"/>
        <v>Adulto</v>
      </c>
    </row>
    <row r="4372" spans="16:38" ht="15">
      <c r="P4372" s="806" t="s">
        <v>854</v>
      </c>
      <c r="Q4372" s="807">
        <v>81</v>
      </c>
      <c r="R4372" s="807">
        <v>49</v>
      </c>
      <c r="S4372" s="759" t="str">
        <f t="shared" si="136"/>
        <v>Adulto</v>
      </c>
      <c r="AI4372" s="806" t="s">
        <v>858</v>
      </c>
      <c r="AJ4372" s="807">
        <v>2341</v>
      </c>
      <c r="AK4372" s="807">
        <v>50</v>
      </c>
      <c r="AL4372" s="759" t="str">
        <f t="shared" si="137"/>
        <v>Adulto</v>
      </c>
    </row>
    <row r="4373" spans="16:38" ht="15">
      <c r="P4373" s="806" t="s">
        <v>854</v>
      </c>
      <c r="Q4373" s="807">
        <v>83</v>
      </c>
      <c r="R4373" s="807">
        <v>50</v>
      </c>
      <c r="S4373" s="759" t="str">
        <f t="shared" si="136"/>
        <v>Adulto</v>
      </c>
      <c r="AI4373" s="806" t="s">
        <v>858</v>
      </c>
      <c r="AJ4373" s="807">
        <v>2447</v>
      </c>
      <c r="AK4373" s="807">
        <v>51</v>
      </c>
      <c r="AL4373" s="759" t="str">
        <f t="shared" si="137"/>
        <v>Adulto</v>
      </c>
    </row>
    <row r="4374" spans="16:38" ht="15">
      <c r="P4374" s="806" t="s">
        <v>854</v>
      </c>
      <c r="Q4374" s="807">
        <v>70</v>
      </c>
      <c r="R4374" s="807">
        <v>51</v>
      </c>
      <c r="S4374" s="759" t="str">
        <f t="shared" si="136"/>
        <v>Adulto</v>
      </c>
      <c r="AI4374" s="806" t="s">
        <v>858</v>
      </c>
      <c r="AJ4374" s="807">
        <v>2614</v>
      </c>
      <c r="AK4374" s="807">
        <v>52</v>
      </c>
      <c r="AL4374" s="759" t="str">
        <f t="shared" si="137"/>
        <v>Adulto</v>
      </c>
    </row>
    <row r="4375" spans="16:38" ht="15">
      <c r="P4375" s="806" t="s">
        <v>854</v>
      </c>
      <c r="Q4375" s="807">
        <v>76</v>
      </c>
      <c r="R4375" s="807">
        <v>52</v>
      </c>
      <c r="S4375" s="759" t="str">
        <f t="shared" si="136"/>
        <v>Adulto</v>
      </c>
      <c r="AI4375" s="806" t="s">
        <v>858</v>
      </c>
      <c r="AJ4375" s="807">
        <v>2747</v>
      </c>
      <c r="AK4375" s="807">
        <v>53</v>
      </c>
      <c r="AL4375" s="759" t="str">
        <f t="shared" si="137"/>
        <v>Adulto</v>
      </c>
    </row>
    <row r="4376" spans="16:38" ht="15">
      <c r="P4376" s="806" t="s">
        <v>854</v>
      </c>
      <c r="Q4376" s="807">
        <v>86</v>
      </c>
      <c r="R4376" s="807">
        <v>53</v>
      </c>
      <c r="S4376" s="759" t="str">
        <f t="shared" si="136"/>
        <v>Adulto</v>
      </c>
      <c r="AI4376" s="806" t="s">
        <v>858</v>
      </c>
      <c r="AJ4376" s="807">
        <v>2808</v>
      </c>
      <c r="AK4376" s="807">
        <v>54</v>
      </c>
      <c r="AL4376" s="759" t="str">
        <f t="shared" si="137"/>
        <v>Adulto</v>
      </c>
    </row>
    <row r="4377" spans="16:38" ht="15">
      <c r="P4377" s="806" t="s">
        <v>854</v>
      </c>
      <c r="Q4377" s="807">
        <v>70</v>
      </c>
      <c r="R4377" s="807">
        <v>54</v>
      </c>
      <c r="S4377" s="759" t="str">
        <f t="shared" si="136"/>
        <v>Adulto</v>
      </c>
      <c r="AI4377" s="806" t="s">
        <v>858</v>
      </c>
      <c r="AJ4377" s="807">
        <v>2907</v>
      </c>
      <c r="AK4377" s="807">
        <v>55</v>
      </c>
      <c r="AL4377" s="759" t="str">
        <f t="shared" si="137"/>
        <v>Adulto</v>
      </c>
    </row>
    <row r="4378" spans="16:38" ht="15">
      <c r="P4378" s="806" t="s">
        <v>854</v>
      </c>
      <c r="Q4378" s="807">
        <v>76</v>
      </c>
      <c r="R4378" s="807">
        <v>55</v>
      </c>
      <c r="S4378" s="759" t="str">
        <f t="shared" si="136"/>
        <v>Adulto</v>
      </c>
      <c r="AI4378" s="806" t="s">
        <v>858</v>
      </c>
      <c r="AJ4378" s="807">
        <v>2888</v>
      </c>
      <c r="AK4378" s="807">
        <v>56</v>
      </c>
      <c r="AL4378" s="759" t="str">
        <f t="shared" si="137"/>
        <v>Adulto</v>
      </c>
    </row>
    <row r="4379" spans="16:38" ht="15">
      <c r="P4379" s="806" t="s">
        <v>854</v>
      </c>
      <c r="Q4379" s="807">
        <v>76</v>
      </c>
      <c r="R4379" s="807">
        <v>56</v>
      </c>
      <c r="S4379" s="759" t="str">
        <f t="shared" si="136"/>
        <v>Adulto</v>
      </c>
      <c r="AI4379" s="806" t="s">
        <v>858</v>
      </c>
      <c r="AJ4379" s="807">
        <v>2968</v>
      </c>
      <c r="AK4379" s="807">
        <v>57</v>
      </c>
      <c r="AL4379" s="759" t="str">
        <f t="shared" si="137"/>
        <v>Adulto</v>
      </c>
    </row>
    <row r="4380" spans="16:38" ht="15">
      <c r="P4380" s="806" t="s">
        <v>854</v>
      </c>
      <c r="Q4380" s="807">
        <v>74</v>
      </c>
      <c r="R4380" s="807">
        <v>57</v>
      </c>
      <c r="S4380" s="759" t="str">
        <f t="shared" si="136"/>
        <v>Adulto</v>
      </c>
      <c r="AI4380" s="806" t="s">
        <v>858</v>
      </c>
      <c r="AJ4380" s="807">
        <v>2999</v>
      </c>
      <c r="AK4380" s="807">
        <v>58</v>
      </c>
      <c r="AL4380" s="759" t="str">
        <f t="shared" si="137"/>
        <v>Adulto</v>
      </c>
    </row>
    <row r="4381" spans="16:38" ht="15">
      <c r="P4381" s="806" t="s">
        <v>854</v>
      </c>
      <c r="Q4381" s="807">
        <v>77</v>
      </c>
      <c r="R4381" s="807">
        <v>58</v>
      </c>
      <c r="S4381" s="759" t="str">
        <f t="shared" si="136"/>
        <v>Adulto</v>
      </c>
      <c r="AI4381" s="806" t="s">
        <v>858</v>
      </c>
      <c r="AJ4381" s="807">
        <v>2923</v>
      </c>
      <c r="AK4381" s="807">
        <v>59</v>
      </c>
      <c r="AL4381" s="759" t="str">
        <f t="shared" si="137"/>
        <v>Adulto</v>
      </c>
    </row>
    <row r="4382" spans="16:38" ht="15">
      <c r="P4382" s="806" t="s">
        <v>854</v>
      </c>
      <c r="Q4382" s="807">
        <v>71</v>
      </c>
      <c r="R4382" s="807">
        <v>59</v>
      </c>
      <c r="S4382" s="759" t="str">
        <f t="shared" si="136"/>
        <v>Adulto</v>
      </c>
      <c r="AI4382" s="806" t="s">
        <v>858</v>
      </c>
      <c r="AJ4382" s="807">
        <v>2799</v>
      </c>
      <c r="AK4382" s="807">
        <v>60</v>
      </c>
      <c r="AL4382" s="759" t="str">
        <f t="shared" si="137"/>
        <v>Vejez</v>
      </c>
    </row>
    <row r="4383" spans="16:38" ht="15">
      <c r="P4383" s="806" t="s">
        <v>854</v>
      </c>
      <c r="Q4383" s="807">
        <v>75</v>
      </c>
      <c r="R4383" s="807">
        <v>60</v>
      </c>
      <c r="S4383" s="759" t="str">
        <f t="shared" si="136"/>
        <v>Vejez</v>
      </c>
      <c r="AI4383" s="806" t="s">
        <v>858</v>
      </c>
      <c r="AJ4383" s="807">
        <v>2727</v>
      </c>
      <c r="AK4383" s="807">
        <v>61</v>
      </c>
      <c r="AL4383" s="759" t="str">
        <f t="shared" si="137"/>
        <v>Vejez</v>
      </c>
    </row>
    <row r="4384" spans="16:38" ht="15">
      <c r="P4384" s="806" t="s">
        <v>854</v>
      </c>
      <c r="Q4384" s="807">
        <v>73</v>
      </c>
      <c r="R4384" s="807">
        <v>61</v>
      </c>
      <c r="S4384" s="759" t="str">
        <f t="shared" si="136"/>
        <v>Vejez</v>
      </c>
      <c r="AI4384" s="806" t="s">
        <v>858</v>
      </c>
      <c r="AJ4384" s="807">
        <v>2648</v>
      </c>
      <c r="AK4384" s="807">
        <v>62</v>
      </c>
      <c r="AL4384" s="759" t="str">
        <f t="shared" si="137"/>
        <v>Vejez</v>
      </c>
    </row>
    <row r="4385" spans="16:38" ht="15">
      <c r="P4385" s="806" t="s">
        <v>854</v>
      </c>
      <c r="Q4385" s="807">
        <v>67</v>
      </c>
      <c r="R4385" s="807">
        <v>62</v>
      </c>
      <c r="S4385" s="759" t="str">
        <f t="shared" si="136"/>
        <v>Vejez</v>
      </c>
      <c r="AI4385" s="806" t="s">
        <v>858</v>
      </c>
      <c r="AJ4385" s="807">
        <v>2495</v>
      </c>
      <c r="AK4385" s="807">
        <v>63</v>
      </c>
      <c r="AL4385" s="759" t="str">
        <f t="shared" si="137"/>
        <v>Vejez</v>
      </c>
    </row>
    <row r="4386" spans="16:38" ht="15">
      <c r="P4386" s="806" t="s">
        <v>854</v>
      </c>
      <c r="Q4386" s="807">
        <v>61</v>
      </c>
      <c r="R4386" s="807">
        <v>63</v>
      </c>
      <c r="S4386" s="759" t="str">
        <f t="shared" si="136"/>
        <v>Vejez</v>
      </c>
      <c r="AI4386" s="806" t="s">
        <v>858</v>
      </c>
      <c r="AJ4386" s="807">
        <v>2487</v>
      </c>
      <c r="AK4386" s="807">
        <v>64</v>
      </c>
      <c r="AL4386" s="759" t="str">
        <f t="shared" si="137"/>
        <v>Vejez</v>
      </c>
    </row>
    <row r="4387" spans="16:38" ht="15">
      <c r="P4387" s="806" t="s">
        <v>854</v>
      </c>
      <c r="Q4387" s="807">
        <v>61</v>
      </c>
      <c r="R4387" s="807">
        <v>64</v>
      </c>
      <c r="S4387" s="759" t="str">
        <f t="shared" si="136"/>
        <v>Vejez</v>
      </c>
      <c r="AI4387" s="806" t="s">
        <v>858</v>
      </c>
      <c r="AJ4387" s="807">
        <v>2399</v>
      </c>
      <c r="AK4387" s="807">
        <v>65</v>
      </c>
      <c r="AL4387" s="759" t="str">
        <f t="shared" si="137"/>
        <v>Vejez</v>
      </c>
    </row>
    <row r="4388" spans="16:38" ht="15">
      <c r="P4388" s="806" t="s">
        <v>854</v>
      </c>
      <c r="Q4388" s="807">
        <v>60</v>
      </c>
      <c r="R4388" s="807">
        <v>65</v>
      </c>
      <c r="S4388" s="759" t="str">
        <f t="shared" si="136"/>
        <v>Vejez</v>
      </c>
      <c r="AI4388" s="806" t="s">
        <v>858</v>
      </c>
      <c r="AJ4388" s="807">
        <v>2254</v>
      </c>
      <c r="AK4388" s="807">
        <v>66</v>
      </c>
      <c r="AL4388" s="759" t="str">
        <f t="shared" si="137"/>
        <v>Vejez</v>
      </c>
    </row>
    <row r="4389" spans="16:38" ht="15">
      <c r="P4389" s="806" t="s">
        <v>854</v>
      </c>
      <c r="Q4389" s="807">
        <v>46</v>
      </c>
      <c r="R4389" s="807">
        <v>66</v>
      </c>
      <c r="S4389" s="759" t="str">
        <f t="shared" si="136"/>
        <v>Vejez</v>
      </c>
      <c r="AI4389" s="806" t="s">
        <v>858</v>
      </c>
      <c r="AJ4389" s="807">
        <v>2211</v>
      </c>
      <c r="AK4389" s="807">
        <v>67</v>
      </c>
      <c r="AL4389" s="759" t="str">
        <f t="shared" si="137"/>
        <v>Vejez</v>
      </c>
    </row>
    <row r="4390" spans="16:38" ht="15">
      <c r="P4390" s="806" t="s">
        <v>854</v>
      </c>
      <c r="Q4390" s="807">
        <v>51</v>
      </c>
      <c r="R4390" s="807">
        <v>67</v>
      </c>
      <c r="S4390" s="759" t="str">
        <f t="shared" si="136"/>
        <v>Vejez</v>
      </c>
      <c r="AI4390" s="806" t="s">
        <v>858</v>
      </c>
      <c r="AJ4390" s="807">
        <v>1936</v>
      </c>
      <c r="AK4390" s="807">
        <v>68</v>
      </c>
      <c r="AL4390" s="759" t="str">
        <f t="shared" si="137"/>
        <v>Vejez</v>
      </c>
    </row>
    <row r="4391" spans="16:38" ht="15">
      <c r="P4391" s="806" t="s">
        <v>854</v>
      </c>
      <c r="Q4391" s="807">
        <v>52</v>
      </c>
      <c r="R4391" s="807">
        <v>68</v>
      </c>
      <c r="S4391" s="759" t="str">
        <f t="shared" si="136"/>
        <v>Vejez</v>
      </c>
      <c r="AI4391" s="806" t="s">
        <v>858</v>
      </c>
      <c r="AJ4391" s="807">
        <v>1881</v>
      </c>
      <c r="AK4391" s="807">
        <v>69</v>
      </c>
      <c r="AL4391" s="759" t="str">
        <f t="shared" si="137"/>
        <v>Vejez</v>
      </c>
    </row>
    <row r="4392" spans="16:38" ht="15">
      <c r="P4392" s="806" t="s">
        <v>854</v>
      </c>
      <c r="Q4392" s="807">
        <v>45</v>
      </c>
      <c r="R4392" s="807">
        <v>69</v>
      </c>
      <c r="S4392" s="759" t="str">
        <f t="shared" si="136"/>
        <v>Vejez</v>
      </c>
      <c r="AI4392" s="806" t="s">
        <v>858</v>
      </c>
      <c r="AJ4392" s="807">
        <v>1776</v>
      </c>
      <c r="AK4392" s="807">
        <v>70</v>
      </c>
      <c r="AL4392" s="759" t="str">
        <f t="shared" si="137"/>
        <v>Vejez</v>
      </c>
    </row>
    <row r="4393" spans="16:38" ht="15">
      <c r="P4393" s="806" t="s">
        <v>854</v>
      </c>
      <c r="Q4393" s="807">
        <v>43</v>
      </c>
      <c r="R4393" s="807">
        <v>70</v>
      </c>
      <c r="S4393" s="759" t="str">
        <f t="shared" si="136"/>
        <v>Vejez</v>
      </c>
      <c r="AI4393" s="806" t="s">
        <v>858</v>
      </c>
      <c r="AJ4393" s="807">
        <v>1642</v>
      </c>
      <c r="AK4393" s="807">
        <v>71</v>
      </c>
      <c r="AL4393" s="759" t="str">
        <f t="shared" si="137"/>
        <v>Vejez</v>
      </c>
    </row>
    <row r="4394" spans="16:38" ht="15">
      <c r="P4394" s="806" t="s">
        <v>854</v>
      </c>
      <c r="Q4394" s="807">
        <v>35</v>
      </c>
      <c r="R4394" s="807">
        <v>71</v>
      </c>
      <c r="S4394" s="759" t="str">
        <f t="shared" si="136"/>
        <v>Vejez</v>
      </c>
      <c r="AI4394" s="806" t="s">
        <v>858</v>
      </c>
      <c r="AJ4394" s="807">
        <v>1510</v>
      </c>
      <c r="AK4394" s="807">
        <v>72</v>
      </c>
      <c r="AL4394" s="759" t="str">
        <f t="shared" si="137"/>
        <v>Vejez</v>
      </c>
    </row>
    <row r="4395" spans="16:38" ht="15">
      <c r="P4395" s="806" t="s">
        <v>854</v>
      </c>
      <c r="Q4395" s="807">
        <v>44</v>
      </c>
      <c r="R4395" s="807">
        <v>72</v>
      </c>
      <c r="S4395" s="759" t="str">
        <f t="shared" si="136"/>
        <v>Vejez</v>
      </c>
      <c r="AI4395" s="806" t="s">
        <v>858</v>
      </c>
      <c r="AJ4395" s="807">
        <v>1471</v>
      </c>
      <c r="AK4395" s="807">
        <v>73</v>
      </c>
      <c r="AL4395" s="759" t="str">
        <f t="shared" si="137"/>
        <v>Vejez</v>
      </c>
    </row>
    <row r="4396" spans="16:38" ht="15">
      <c r="P4396" s="806" t="s">
        <v>854</v>
      </c>
      <c r="Q4396" s="807">
        <v>40</v>
      </c>
      <c r="R4396" s="807">
        <v>73</v>
      </c>
      <c r="S4396" s="759" t="str">
        <f t="shared" si="136"/>
        <v>Vejez</v>
      </c>
      <c r="AI4396" s="806" t="s">
        <v>858</v>
      </c>
      <c r="AJ4396" s="807">
        <v>1293</v>
      </c>
      <c r="AK4396" s="807">
        <v>74</v>
      </c>
      <c r="AL4396" s="759" t="str">
        <f t="shared" si="137"/>
        <v>Vejez</v>
      </c>
    </row>
    <row r="4397" spans="16:38" ht="15">
      <c r="P4397" s="806" t="s">
        <v>854</v>
      </c>
      <c r="Q4397" s="807">
        <v>24</v>
      </c>
      <c r="R4397" s="807">
        <v>74</v>
      </c>
      <c r="S4397" s="759" t="str">
        <f t="shared" si="136"/>
        <v>Vejez</v>
      </c>
      <c r="AI4397" s="806" t="s">
        <v>858</v>
      </c>
      <c r="AJ4397" s="807">
        <v>1123</v>
      </c>
      <c r="AK4397" s="807">
        <v>75</v>
      </c>
      <c r="AL4397" s="759" t="str">
        <f t="shared" si="137"/>
        <v>Vejez</v>
      </c>
    </row>
    <row r="4398" spans="16:38" ht="15">
      <c r="P4398" s="806" t="s">
        <v>854</v>
      </c>
      <c r="Q4398" s="807">
        <v>32</v>
      </c>
      <c r="R4398" s="807">
        <v>75</v>
      </c>
      <c r="S4398" s="759" t="str">
        <f t="shared" si="136"/>
        <v>Vejez</v>
      </c>
      <c r="AI4398" s="806" t="s">
        <v>858</v>
      </c>
      <c r="AJ4398" s="807">
        <v>1076</v>
      </c>
      <c r="AK4398" s="807">
        <v>76</v>
      </c>
      <c r="AL4398" s="759" t="str">
        <f t="shared" si="137"/>
        <v>Vejez</v>
      </c>
    </row>
    <row r="4399" spans="16:38" ht="15">
      <c r="P4399" s="806" t="s">
        <v>854</v>
      </c>
      <c r="Q4399" s="807">
        <v>29</v>
      </c>
      <c r="R4399" s="807">
        <v>76</v>
      </c>
      <c r="S4399" s="759" t="str">
        <f t="shared" si="136"/>
        <v>Vejez</v>
      </c>
      <c r="AI4399" s="806" t="s">
        <v>858</v>
      </c>
      <c r="AJ4399" s="807">
        <v>973</v>
      </c>
      <c r="AK4399" s="807">
        <v>77</v>
      </c>
      <c r="AL4399" s="759" t="str">
        <f t="shared" si="137"/>
        <v>Vejez</v>
      </c>
    </row>
    <row r="4400" spans="16:38" ht="15">
      <c r="P4400" s="806" t="s">
        <v>854</v>
      </c>
      <c r="Q4400" s="807">
        <v>18</v>
      </c>
      <c r="R4400" s="807">
        <v>77</v>
      </c>
      <c r="S4400" s="759" t="str">
        <f t="shared" si="136"/>
        <v>Vejez</v>
      </c>
      <c r="AI4400" s="806" t="s">
        <v>858</v>
      </c>
      <c r="AJ4400" s="807">
        <v>845</v>
      </c>
      <c r="AK4400" s="807">
        <v>78</v>
      </c>
      <c r="AL4400" s="759" t="str">
        <f t="shared" si="137"/>
        <v>Vejez</v>
      </c>
    </row>
    <row r="4401" spans="16:38" ht="15">
      <c r="P4401" s="806" t="s">
        <v>854</v>
      </c>
      <c r="Q4401" s="807">
        <v>23</v>
      </c>
      <c r="R4401" s="807">
        <v>78</v>
      </c>
      <c r="S4401" s="759" t="str">
        <f t="shared" si="136"/>
        <v>Vejez</v>
      </c>
      <c r="AI4401" s="806" t="s">
        <v>858</v>
      </c>
      <c r="AJ4401" s="807">
        <v>752</v>
      </c>
      <c r="AK4401" s="807">
        <v>79</v>
      </c>
      <c r="AL4401" s="759" t="str">
        <f t="shared" si="137"/>
        <v>Vejez</v>
      </c>
    </row>
    <row r="4402" spans="16:38" ht="15">
      <c r="P4402" s="806" t="s">
        <v>854</v>
      </c>
      <c r="Q4402" s="807">
        <v>23</v>
      </c>
      <c r="R4402" s="807">
        <v>79</v>
      </c>
      <c r="S4402" s="759" t="str">
        <f t="shared" si="136"/>
        <v>Vejez</v>
      </c>
      <c r="AI4402" s="806" t="s">
        <v>858</v>
      </c>
      <c r="AJ4402" s="807">
        <v>730</v>
      </c>
      <c r="AK4402" s="807">
        <v>80</v>
      </c>
      <c r="AL4402" s="759" t="str">
        <f t="shared" si="137"/>
        <v>Vejez</v>
      </c>
    </row>
    <row r="4403" spans="16:38" ht="15">
      <c r="P4403" s="806" t="s">
        <v>854</v>
      </c>
      <c r="Q4403" s="807">
        <v>19</v>
      </c>
      <c r="R4403" s="807">
        <v>80</v>
      </c>
      <c r="S4403" s="759" t="str">
        <f t="shared" si="136"/>
        <v>Vejez</v>
      </c>
      <c r="AI4403" s="806" t="s">
        <v>858</v>
      </c>
      <c r="AJ4403" s="807">
        <v>677</v>
      </c>
      <c r="AK4403" s="807">
        <v>81</v>
      </c>
      <c r="AL4403" s="759" t="str">
        <f t="shared" si="137"/>
        <v>Vejez</v>
      </c>
    </row>
    <row r="4404" spans="16:38" ht="15">
      <c r="P4404" s="806" t="s">
        <v>854</v>
      </c>
      <c r="Q4404" s="807">
        <v>23</v>
      </c>
      <c r="R4404" s="807">
        <v>81</v>
      </c>
      <c r="S4404" s="759" t="str">
        <f t="shared" si="136"/>
        <v>Vejez</v>
      </c>
      <c r="AI4404" s="806" t="s">
        <v>858</v>
      </c>
      <c r="AJ4404" s="807">
        <v>669</v>
      </c>
      <c r="AK4404" s="807">
        <v>82</v>
      </c>
      <c r="AL4404" s="759" t="str">
        <f t="shared" si="137"/>
        <v>Vejez</v>
      </c>
    </row>
    <row r="4405" spans="16:38" ht="15">
      <c r="P4405" s="806" t="s">
        <v>854</v>
      </c>
      <c r="Q4405" s="807">
        <v>24</v>
      </c>
      <c r="R4405" s="807">
        <v>82</v>
      </c>
      <c r="S4405" s="759" t="str">
        <f t="shared" si="136"/>
        <v>Vejez</v>
      </c>
      <c r="AI4405" s="806" t="s">
        <v>858</v>
      </c>
      <c r="AJ4405" s="807">
        <v>603</v>
      </c>
      <c r="AK4405" s="807">
        <v>83</v>
      </c>
      <c r="AL4405" s="759" t="str">
        <f t="shared" si="137"/>
        <v>Vejez</v>
      </c>
    </row>
    <row r="4406" spans="16:38" ht="15">
      <c r="P4406" s="806" t="s">
        <v>854</v>
      </c>
      <c r="Q4406" s="807">
        <v>11</v>
      </c>
      <c r="R4406" s="807">
        <v>83</v>
      </c>
      <c r="S4406" s="759" t="str">
        <f t="shared" si="136"/>
        <v>Vejez</v>
      </c>
      <c r="AI4406" s="806" t="s">
        <v>858</v>
      </c>
      <c r="AJ4406" s="807">
        <v>518</v>
      </c>
      <c r="AK4406" s="807">
        <v>84</v>
      </c>
      <c r="AL4406" s="759" t="str">
        <f t="shared" si="137"/>
        <v>Vejez</v>
      </c>
    </row>
    <row r="4407" spans="16:38" ht="15">
      <c r="P4407" s="806" t="s">
        <v>854</v>
      </c>
      <c r="Q4407" s="807">
        <v>18</v>
      </c>
      <c r="R4407" s="807">
        <v>84</v>
      </c>
      <c r="S4407" s="759" t="str">
        <f t="shared" si="136"/>
        <v>Vejez</v>
      </c>
      <c r="AI4407" s="806" t="s">
        <v>858</v>
      </c>
      <c r="AJ4407" s="807">
        <v>460</v>
      </c>
      <c r="AK4407" s="807">
        <v>85</v>
      </c>
      <c r="AL4407" s="759" t="str">
        <f t="shared" si="137"/>
        <v>Vejez</v>
      </c>
    </row>
    <row r="4408" spans="16:38" ht="15">
      <c r="P4408" s="806" t="s">
        <v>854</v>
      </c>
      <c r="Q4408" s="807">
        <v>10</v>
      </c>
      <c r="R4408" s="807">
        <v>85</v>
      </c>
      <c r="S4408" s="759" t="str">
        <f t="shared" si="136"/>
        <v>Vejez</v>
      </c>
      <c r="AI4408" s="806" t="s">
        <v>858</v>
      </c>
      <c r="AJ4408" s="807">
        <v>382</v>
      </c>
      <c r="AK4408" s="807">
        <v>86</v>
      </c>
      <c r="AL4408" s="759" t="str">
        <f t="shared" si="137"/>
        <v>Vejez</v>
      </c>
    </row>
    <row r="4409" spans="16:38" ht="15">
      <c r="P4409" s="806" t="s">
        <v>854</v>
      </c>
      <c r="Q4409" s="807">
        <v>4</v>
      </c>
      <c r="R4409" s="807">
        <v>86</v>
      </c>
      <c r="S4409" s="759" t="str">
        <f t="shared" si="136"/>
        <v>Vejez</v>
      </c>
      <c r="AI4409" s="806" t="s">
        <v>858</v>
      </c>
      <c r="AJ4409" s="807">
        <v>341</v>
      </c>
      <c r="AK4409" s="807">
        <v>87</v>
      </c>
      <c r="AL4409" s="759" t="str">
        <f t="shared" si="137"/>
        <v>Vejez</v>
      </c>
    </row>
    <row r="4410" spans="16:38" ht="15">
      <c r="P4410" s="806" t="s">
        <v>854</v>
      </c>
      <c r="Q4410" s="807">
        <v>6</v>
      </c>
      <c r="R4410" s="807">
        <v>87</v>
      </c>
      <c r="S4410" s="759" t="str">
        <f t="shared" si="136"/>
        <v>Vejez</v>
      </c>
      <c r="AI4410" s="806" t="s">
        <v>858</v>
      </c>
      <c r="AJ4410" s="807">
        <v>307</v>
      </c>
      <c r="AK4410" s="807">
        <v>88</v>
      </c>
      <c r="AL4410" s="759" t="str">
        <f t="shared" si="137"/>
        <v>Vejez</v>
      </c>
    </row>
    <row r="4411" spans="16:38" ht="15">
      <c r="P4411" s="806" t="s">
        <v>854</v>
      </c>
      <c r="Q4411" s="807">
        <v>7</v>
      </c>
      <c r="R4411" s="807">
        <v>88</v>
      </c>
      <c r="S4411" s="759" t="str">
        <f t="shared" si="136"/>
        <v>Vejez</v>
      </c>
      <c r="AI4411" s="806" t="s">
        <v>858</v>
      </c>
      <c r="AJ4411" s="807">
        <v>306</v>
      </c>
      <c r="AK4411" s="807">
        <v>89</v>
      </c>
      <c r="AL4411" s="759" t="str">
        <f t="shared" si="137"/>
        <v>Vejez</v>
      </c>
    </row>
    <row r="4412" spans="16:38" ht="15">
      <c r="P4412" s="806" t="s">
        <v>854</v>
      </c>
      <c r="Q4412" s="807">
        <v>8</v>
      </c>
      <c r="R4412" s="807">
        <v>89</v>
      </c>
      <c r="S4412" s="759" t="str">
        <f t="shared" si="136"/>
        <v>Vejez</v>
      </c>
      <c r="AI4412" s="806" t="s">
        <v>858</v>
      </c>
      <c r="AJ4412" s="807">
        <v>242</v>
      </c>
      <c r="AK4412" s="807">
        <v>90</v>
      </c>
      <c r="AL4412" s="759" t="str">
        <f t="shared" si="137"/>
        <v>Vejez</v>
      </c>
    </row>
    <row r="4413" spans="16:38" ht="15">
      <c r="P4413" s="806" t="s">
        <v>854</v>
      </c>
      <c r="Q4413" s="807">
        <v>7</v>
      </c>
      <c r="R4413" s="807">
        <v>90</v>
      </c>
      <c r="S4413" s="759" t="str">
        <f t="shared" si="136"/>
        <v>Vejez</v>
      </c>
      <c r="AI4413" s="806" t="s">
        <v>858</v>
      </c>
      <c r="AJ4413" s="807">
        <v>214</v>
      </c>
      <c r="AK4413" s="807">
        <v>91</v>
      </c>
      <c r="AL4413" s="759" t="str">
        <f t="shared" si="137"/>
        <v>Vejez</v>
      </c>
    </row>
    <row r="4414" spans="16:38" ht="15">
      <c r="P4414" s="806" t="s">
        <v>854</v>
      </c>
      <c r="Q4414" s="807">
        <v>4</v>
      </c>
      <c r="R4414" s="807">
        <v>91</v>
      </c>
      <c r="S4414" s="759" t="str">
        <f t="shared" si="136"/>
        <v>Vejez</v>
      </c>
      <c r="AI4414" s="806" t="s">
        <v>858</v>
      </c>
      <c r="AJ4414" s="807">
        <v>191</v>
      </c>
      <c r="AK4414" s="807">
        <v>92</v>
      </c>
      <c r="AL4414" s="759" t="str">
        <f t="shared" si="137"/>
        <v>Vejez</v>
      </c>
    </row>
    <row r="4415" spans="16:38" ht="15">
      <c r="P4415" s="806" t="s">
        <v>854</v>
      </c>
      <c r="Q4415" s="807">
        <v>3</v>
      </c>
      <c r="R4415" s="807">
        <v>92</v>
      </c>
      <c r="S4415" s="759" t="str">
        <f t="shared" si="136"/>
        <v>Vejez</v>
      </c>
      <c r="AI4415" s="806" t="s">
        <v>858</v>
      </c>
      <c r="AJ4415" s="807">
        <v>147</v>
      </c>
      <c r="AK4415" s="807">
        <v>93</v>
      </c>
      <c r="AL4415" s="759" t="str">
        <f t="shared" si="137"/>
        <v>Vejez</v>
      </c>
    </row>
    <row r="4416" spans="16:38" ht="15">
      <c r="P4416" s="806" t="s">
        <v>854</v>
      </c>
      <c r="Q4416" s="807">
        <v>5</v>
      </c>
      <c r="R4416" s="807">
        <v>93</v>
      </c>
      <c r="S4416" s="759" t="str">
        <f t="shared" si="136"/>
        <v>Vejez</v>
      </c>
      <c r="AI4416" s="806" t="s">
        <v>858</v>
      </c>
      <c r="AJ4416" s="807">
        <v>102</v>
      </c>
      <c r="AK4416" s="807">
        <v>94</v>
      </c>
      <c r="AL4416" s="759" t="str">
        <f t="shared" si="137"/>
        <v>Vejez</v>
      </c>
    </row>
    <row r="4417" spans="16:38" ht="15">
      <c r="P4417" s="806" t="s">
        <v>854</v>
      </c>
      <c r="Q4417" s="807">
        <v>3</v>
      </c>
      <c r="R4417" s="807">
        <v>94</v>
      </c>
      <c r="S4417" s="759" t="str">
        <f t="shared" si="136"/>
        <v>Vejez</v>
      </c>
      <c r="AI4417" s="806" t="s">
        <v>858</v>
      </c>
      <c r="AJ4417" s="807">
        <v>95</v>
      </c>
      <c r="AK4417" s="807">
        <v>95</v>
      </c>
      <c r="AL4417" s="759" t="str">
        <f t="shared" si="137"/>
        <v>Vejez</v>
      </c>
    </row>
    <row r="4418" spans="16:38" ht="15">
      <c r="P4418" s="806" t="s">
        <v>854</v>
      </c>
      <c r="Q4418" s="807">
        <v>3</v>
      </c>
      <c r="R4418" s="807">
        <v>95</v>
      </c>
      <c r="S4418" s="759" t="str">
        <f t="shared" si="136"/>
        <v>Vejez</v>
      </c>
      <c r="AI4418" s="806" t="s">
        <v>858</v>
      </c>
      <c r="AJ4418" s="807">
        <v>55</v>
      </c>
      <c r="AK4418" s="807">
        <v>96</v>
      </c>
      <c r="AL4418" s="759" t="str">
        <f t="shared" si="137"/>
        <v>Vejez</v>
      </c>
    </row>
    <row r="4419" spans="16:38" ht="15">
      <c r="P4419" s="806" t="s">
        <v>854</v>
      </c>
      <c r="Q4419" s="807">
        <v>2</v>
      </c>
      <c r="R4419" s="807">
        <v>97</v>
      </c>
      <c r="S4419" s="759" t="str">
        <f t="shared" ref="S4419:S4482" si="138">IF(P4419=0,"",IF(AND(R4419&gt;=0,R4419&lt;=5),"Primera Infancia",IF(AND(R4419&gt;=6,R4419&lt;=11),"Infancia",IF(AND(R4419&gt;=12,R4419&lt;=17),"Adolescente",IF(AND(R4419&gt;=18,R4419&lt;=28),"Juventud",IF(AND(R4419&gt;=29,R4419&lt;=59),"Adulto","Vejez"))))))</f>
        <v>Vejez</v>
      </c>
      <c r="AI4419" s="806" t="s">
        <v>858</v>
      </c>
      <c r="AJ4419" s="807">
        <v>57</v>
      </c>
      <c r="AK4419" s="807">
        <v>97</v>
      </c>
      <c r="AL4419" s="759" t="str">
        <f t="shared" ref="AL4419:AL4482" si="139">IF(AI4419=0,"",IF(AND(AK4419&gt;=0,AK4419&lt;=5),"Primera Infancia",IF(AND(AK4419&gt;=6,AK4419&lt;=11),"Infancia",IF(AND(AK4419&gt;=12,AK4419&lt;=17),"Adolescente",IF(AND(AK4419&gt;=18,AK4419&lt;=28),"Juventud",IF(AND(AK4419&gt;=29,AK4419&lt;=59),"Adulto","Vejez"))))))</f>
        <v>Vejez</v>
      </c>
    </row>
    <row r="4420" spans="16:38" ht="15">
      <c r="P4420" s="806" t="s">
        <v>854</v>
      </c>
      <c r="Q4420" s="807">
        <v>1</v>
      </c>
      <c r="R4420" s="807">
        <v>100</v>
      </c>
      <c r="S4420" s="759" t="str">
        <f t="shared" si="138"/>
        <v>Vejez</v>
      </c>
      <c r="AI4420" s="806" t="s">
        <v>858</v>
      </c>
      <c r="AJ4420" s="807">
        <v>30</v>
      </c>
      <c r="AK4420" s="807">
        <v>98</v>
      </c>
      <c r="AL4420" s="759" t="str">
        <f t="shared" si="139"/>
        <v>Vejez</v>
      </c>
    </row>
    <row r="4421" spans="16:38" ht="30">
      <c r="P4421" s="806" t="s">
        <v>855</v>
      </c>
      <c r="Q4421" s="807">
        <v>39</v>
      </c>
      <c r="R4421" s="807">
        <v>0</v>
      </c>
      <c r="S4421" s="759" t="str">
        <f t="shared" si="138"/>
        <v>Primera Infancia</v>
      </c>
      <c r="AI4421" s="806" t="s">
        <v>858</v>
      </c>
      <c r="AJ4421" s="807">
        <v>19</v>
      </c>
      <c r="AK4421" s="807">
        <v>99</v>
      </c>
      <c r="AL4421" s="759" t="str">
        <f t="shared" si="139"/>
        <v>Vejez</v>
      </c>
    </row>
    <row r="4422" spans="16:38" ht="30">
      <c r="P4422" s="806" t="s">
        <v>855</v>
      </c>
      <c r="Q4422" s="807">
        <v>43</v>
      </c>
      <c r="R4422" s="807">
        <v>1</v>
      </c>
      <c r="S4422" s="759" t="str">
        <f t="shared" si="138"/>
        <v>Primera Infancia</v>
      </c>
      <c r="AI4422" s="806" t="s">
        <v>858</v>
      </c>
      <c r="AJ4422" s="807">
        <v>14</v>
      </c>
      <c r="AK4422" s="807">
        <v>100</v>
      </c>
      <c r="AL4422" s="759" t="str">
        <f t="shared" si="139"/>
        <v>Vejez</v>
      </c>
    </row>
    <row r="4423" spans="16:38" ht="30">
      <c r="P4423" s="806" t="s">
        <v>855</v>
      </c>
      <c r="Q4423" s="807">
        <v>65</v>
      </c>
      <c r="R4423" s="807">
        <v>2</v>
      </c>
      <c r="S4423" s="759" t="str">
        <f t="shared" si="138"/>
        <v>Primera Infancia</v>
      </c>
      <c r="AI4423" s="806" t="s">
        <v>858</v>
      </c>
      <c r="AJ4423" s="807">
        <v>13</v>
      </c>
      <c r="AK4423" s="807">
        <v>101</v>
      </c>
      <c r="AL4423" s="759" t="str">
        <f t="shared" si="139"/>
        <v>Vejez</v>
      </c>
    </row>
    <row r="4424" spans="16:38" ht="30">
      <c r="P4424" s="806" t="s">
        <v>855</v>
      </c>
      <c r="Q4424" s="807">
        <v>72</v>
      </c>
      <c r="R4424" s="807">
        <v>3</v>
      </c>
      <c r="S4424" s="759" t="str">
        <f t="shared" si="138"/>
        <v>Primera Infancia</v>
      </c>
      <c r="AI4424" s="806" t="s">
        <v>858</v>
      </c>
      <c r="AJ4424" s="807">
        <v>7</v>
      </c>
      <c r="AK4424" s="807">
        <v>102</v>
      </c>
      <c r="AL4424" s="759" t="str">
        <f t="shared" si="139"/>
        <v>Vejez</v>
      </c>
    </row>
    <row r="4425" spans="16:38" ht="30">
      <c r="P4425" s="806" t="s">
        <v>855</v>
      </c>
      <c r="Q4425" s="807">
        <v>68</v>
      </c>
      <c r="R4425" s="807">
        <v>4</v>
      </c>
      <c r="S4425" s="759" t="str">
        <f t="shared" si="138"/>
        <v>Primera Infancia</v>
      </c>
      <c r="AI4425" s="806" t="s">
        <v>858</v>
      </c>
      <c r="AJ4425" s="807">
        <v>2</v>
      </c>
      <c r="AK4425" s="807">
        <v>103</v>
      </c>
      <c r="AL4425" s="759" t="str">
        <f t="shared" si="139"/>
        <v>Vejez</v>
      </c>
    </row>
    <row r="4426" spans="16:38" ht="30">
      <c r="P4426" s="806" t="s">
        <v>855</v>
      </c>
      <c r="Q4426" s="807">
        <v>73</v>
      </c>
      <c r="R4426" s="807">
        <v>5</v>
      </c>
      <c r="S4426" s="759" t="str">
        <f t="shared" si="138"/>
        <v>Primera Infancia</v>
      </c>
      <c r="AI4426" s="806" t="s">
        <v>858</v>
      </c>
      <c r="AJ4426" s="807">
        <v>1</v>
      </c>
      <c r="AK4426" s="807">
        <v>105</v>
      </c>
      <c r="AL4426" s="759" t="str">
        <f t="shared" si="139"/>
        <v>Vejez</v>
      </c>
    </row>
    <row r="4427" spans="16:38" ht="15">
      <c r="P4427" s="806" t="s">
        <v>855</v>
      </c>
      <c r="Q4427" s="807">
        <v>46</v>
      </c>
      <c r="R4427" s="807">
        <v>6</v>
      </c>
      <c r="S4427" s="759" t="str">
        <f t="shared" si="138"/>
        <v>Infancia</v>
      </c>
      <c r="AI4427" s="806" t="s">
        <v>858</v>
      </c>
      <c r="AJ4427" s="807">
        <v>2</v>
      </c>
      <c r="AK4427" s="807">
        <v>106</v>
      </c>
      <c r="AL4427" s="759" t="str">
        <f t="shared" si="139"/>
        <v>Vejez</v>
      </c>
    </row>
    <row r="4428" spans="16:38" ht="15">
      <c r="P4428" s="806" t="s">
        <v>855</v>
      </c>
      <c r="Q4428" s="807">
        <v>59</v>
      </c>
      <c r="R4428" s="807">
        <v>7</v>
      </c>
      <c r="S4428" s="759" t="str">
        <f t="shared" si="138"/>
        <v>Infancia</v>
      </c>
      <c r="AI4428" s="806" t="s">
        <v>858</v>
      </c>
      <c r="AJ4428" s="807">
        <v>1</v>
      </c>
      <c r="AK4428" s="807">
        <v>107</v>
      </c>
      <c r="AL4428" s="759" t="str">
        <f t="shared" si="139"/>
        <v>Vejez</v>
      </c>
    </row>
    <row r="4429" spans="16:38" ht="15">
      <c r="P4429" s="806" t="s">
        <v>855</v>
      </c>
      <c r="Q4429" s="807">
        <v>69</v>
      </c>
      <c r="R4429" s="807">
        <v>8</v>
      </c>
      <c r="S4429" s="759" t="str">
        <f t="shared" si="138"/>
        <v>Infancia</v>
      </c>
      <c r="AI4429" s="806" t="s">
        <v>858</v>
      </c>
      <c r="AJ4429" s="807">
        <v>1</v>
      </c>
      <c r="AK4429" s="807">
        <v>108</v>
      </c>
      <c r="AL4429" s="759" t="str">
        <f t="shared" si="139"/>
        <v>Vejez</v>
      </c>
    </row>
    <row r="4430" spans="16:38" ht="15">
      <c r="P4430" s="806" t="s">
        <v>855</v>
      </c>
      <c r="Q4430" s="807">
        <v>76</v>
      </c>
      <c r="R4430" s="807">
        <v>9</v>
      </c>
      <c r="S4430" s="759" t="str">
        <f t="shared" si="138"/>
        <v>Infancia</v>
      </c>
      <c r="AI4430" s="806" t="s">
        <v>858</v>
      </c>
      <c r="AJ4430" s="807">
        <v>1</v>
      </c>
      <c r="AK4430" s="807">
        <v>111</v>
      </c>
      <c r="AL4430" s="759" t="str">
        <f t="shared" si="139"/>
        <v>Vejez</v>
      </c>
    </row>
    <row r="4431" spans="16:38" ht="30">
      <c r="P4431" s="806" t="s">
        <v>855</v>
      </c>
      <c r="Q4431" s="807">
        <v>77</v>
      </c>
      <c r="R4431" s="807">
        <v>10</v>
      </c>
      <c r="S4431" s="759" t="str">
        <f t="shared" si="138"/>
        <v>Infancia</v>
      </c>
      <c r="AI4431" s="806" t="s">
        <v>859</v>
      </c>
      <c r="AJ4431" s="807">
        <v>44</v>
      </c>
      <c r="AK4431" s="807">
        <v>0</v>
      </c>
      <c r="AL4431" s="759" t="str">
        <f t="shared" si="139"/>
        <v>Primera Infancia</v>
      </c>
    </row>
    <row r="4432" spans="16:38" ht="30">
      <c r="P4432" s="806" t="s">
        <v>855</v>
      </c>
      <c r="Q4432" s="807">
        <v>87</v>
      </c>
      <c r="R4432" s="807">
        <v>11</v>
      </c>
      <c r="S4432" s="759" t="str">
        <f t="shared" si="138"/>
        <v>Infancia</v>
      </c>
      <c r="AI4432" s="806" t="s">
        <v>859</v>
      </c>
      <c r="AJ4432" s="807">
        <v>35</v>
      </c>
      <c r="AK4432" s="807">
        <v>1</v>
      </c>
      <c r="AL4432" s="759" t="str">
        <f t="shared" si="139"/>
        <v>Primera Infancia</v>
      </c>
    </row>
    <row r="4433" spans="16:38" ht="30">
      <c r="P4433" s="806" t="s">
        <v>855</v>
      </c>
      <c r="Q4433" s="807">
        <v>76</v>
      </c>
      <c r="R4433" s="807">
        <v>12</v>
      </c>
      <c r="S4433" s="759" t="str">
        <f t="shared" si="138"/>
        <v>Adolescente</v>
      </c>
      <c r="AI4433" s="806" t="s">
        <v>859</v>
      </c>
      <c r="AJ4433" s="807">
        <v>53</v>
      </c>
      <c r="AK4433" s="807">
        <v>2</v>
      </c>
      <c r="AL4433" s="759" t="str">
        <f t="shared" si="139"/>
        <v>Primera Infancia</v>
      </c>
    </row>
    <row r="4434" spans="16:38" ht="30">
      <c r="P4434" s="806" t="s">
        <v>855</v>
      </c>
      <c r="Q4434" s="807">
        <v>96</v>
      </c>
      <c r="R4434" s="807">
        <v>13</v>
      </c>
      <c r="S4434" s="759" t="str">
        <f t="shared" si="138"/>
        <v>Adolescente</v>
      </c>
      <c r="AI4434" s="806" t="s">
        <v>859</v>
      </c>
      <c r="AJ4434" s="807">
        <v>61</v>
      </c>
      <c r="AK4434" s="807">
        <v>3</v>
      </c>
      <c r="AL4434" s="759" t="str">
        <f t="shared" si="139"/>
        <v>Primera Infancia</v>
      </c>
    </row>
    <row r="4435" spans="16:38" ht="30">
      <c r="P4435" s="806" t="s">
        <v>855</v>
      </c>
      <c r="Q4435" s="807">
        <v>104</v>
      </c>
      <c r="R4435" s="807">
        <v>14</v>
      </c>
      <c r="S4435" s="759" t="str">
        <f t="shared" si="138"/>
        <v>Adolescente</v>
      </c>
      <c r="AI4435" s="806" t="s">
        <v>859</v>
      </c>
      <c r="AJ4435" s="807">
        <v>74</v>
      </c>
      <c r="AK4435" s="807">
        <v>4</v>
      </c>
      <c r="AL4435" s="759" t="str">
        <f t="shared" si="139"/>
        <v>Primera Infancia</v>
      </c>
    </row>
    <row r="4436" spans="16:38" ht="30">
      <c r="P4436" s="806" t="s">
        <v>855</v>
      </c>
      <c r="Q4436" s="807">
        <v>107</v>
      </c>
      <c r="R4436" s="807">
        <v>15</v>
      </c>
      <c r="S4436" s="759" t="str">
        <f t="shared" si="138"/>
        <v>Adolescente</v>
      </c>
      <c r="AI4436" s="806" t="s">
        <v>859</v>
      </c>
      <c r="AJ4436" s="807">
        <v>77</v>
      </c>
      <c r="AK4436" s="807">
        <v>5</v>
      </c>
      <c r="AL4436" s="759" t="str">
        <f t="shared" si="139"/>
        <v>Primera Infancia</v>
      </c>
    </row>
    <row r="4437" spans="16:38" ht="30">
      <c r="P4437" s="806" t="s">
        <v>855</v>
      </c>
      <c r="Q4437" s="807">
        <v>130</v>
      </c>
      <c r="R4437" s="807">
        <v>16</v>
      </c>
      <c r="S4437" s="759" t="str">
        <f t="shared" si="138"/>
        <v>Adolescente</v>
      </c>
      <c r="AI4437" s="806" t="s">
        <v>859</v>
      </c>
      <c r="AJ4437" s="807">
        <v>64</v>
      </c>
      <c r="AK4437" s="807">
        <v>6</v>
      </c>
      <c r="AL4437" s="759" t="str">
        <f t="shared" si="139"/>
        <v>Infancia</v>
      </c>
    </row>
    <row r="4438" spans="16:38" ht="30">
      <c r="P4438" s="806" t="s">
        <v>855</v>
      </c>
      <c r="Q4438" s="807">
        <v>107</v>
      </c>
      <c r="R4438" s="807">
        <v>17</v>
      </c>
      <c r="S4438" s="759" t="str">
        <f t="shared" si="138"/>
        <v>Adolescente</v>
      </c>
      <c r="AI4438" s="806" t="s">
        <v>859</v>
      </c>
      <c r="AJ4438" s="807">
        <v>71</v>
      </c>
      <c r="AK4438" s="807">
        <v>7</v>
      </c>
      <c r="AL4438" s="759" t="str">
        <f t="shared" si="139"/>
        <v>Infancia</v>
      </c>
    </row>
    <row r="4439" spans="16:38" ht="15">
      <c r="P4439" s="806" t="s">
        <v>855</v>
      </c>
      <c r="Q4439" s="807">
        <v>87</v>
      </c>
      <c r="R4439" s="807">
        <v>18</v>
      </c>
      <c r="S4439" s="759" t="str">
        <f t="shared" si="138"/>
        <v>Juventud</v>
      </c>
      <c r="AI4439" s="806" t="s">
        <v>859</v>
      </c>
      <c r="AJ4439" s="807">
        <v>64</v>
      </c>
      <c r="AK4439" s="807">
        <v>8</v>
      </c>
      <c r="AL4439" s="759" t="str">
        <f t="shared" si="139"/>
        <v>Infancia</v>
      </c>
    </row>
    <row r="4440" spans="16:38" ht="15">
      <c r="P4440" s="806" t="s">
        <v>855</v>
      </c>
      <c r="Q4440" s="807">
        <v>91</v>
      </c>
      <c r="R4440" s="807">
        <v>19</v>
      </c>
      <c r="S4440" s="759" t="str">
        <f t="shared" si="138"/>
        <v>Juventud</v>
      </c>
      <c r="AI4440" s="806" t="s">
        <v>859</v>
      </c>
      <c r="AJ4440" s="807">
        <v>76</v>
      </c>
      <c r="AK4440" s="807">
        <v>9</v>
      </c>
      <c r="AL4440" s="759" t="str">
        <f t="shared" si="139"/>
        <v>Infancia</v>
      </c>
    </row>
    <row r="4441" spans="16:38" ht="15">
      <c r="P4441" s="806" t="s">
        <v>855</v>
      </c>
      <c r="Q4441" s="807">
        <v>115</v>
      </c>
      <c r="R4441" s="807">
        <v>20</v>
      </c>
      <c r="S4441" s="759" t="str">
        <f t="shared" si="138"/>
        <v>Juventud</v>
      </c>
      <c r="AI4441" s="806" t="s">
        <v>859</v>
      </c>
      <c r="AJ4441" s="807">
        <v>63</v>
      </c>
      <c r="AK4441" s="807">
        <v>10</v>
      </c>
      <c r="AL4441" s="759" t="str">
        <f t="shared" si="139"/>
        <v>Infancia</v>
      </c>
    </row>
    <row r="4442" spans="16:38" ht="15">
      <c r="P4442" s="806" t="s">
        <v>855</v>
      </c>
      <c r="Q4442" s="807">
        <v>88</v>
      </c>
      <c r="R4442" s="807">
        <v>21</v>
      </c>
      <c r="S4442" s="759" t="str">
        <f t="shared" si="138"/>
        <v>Juventud</v>
      </c>
      <c r="AI4442" s="806" t="s">
        <v>859</v>
      </c>
      <c r="AJ4442" s="807">
        <v>93</v>
      </c>
      <c r="AK4442" s="807">
        <v>11</v>
      </c>
      <c r="AL4442" s="759" t="str">
        <f t="shared" si="139"/>
        <v>Infancia</v>
      </c>
    </row>
    <row r="4443" spans="16:38" ht="30">
      <c r="P4443" s="806" t="s">
        <v>855</v>
      </c>
      <c r="Q4443" s="807">
        <v>83</v>
      </c>
      <c r="R4443" s="807">
        <v>22</v>
      </c>
      <c r="S4443" s="759" t="str">
        <f t="shared" si="138"/>
        <v>Juventud</v>
      </c>
      <c r="AI4443" s="806" t="s">
        <v>859</v>
      </c>
      <c r="AJ4443" s="807">
        <v>84</v>
      </c>
      <c r="AK4443" s="807">
        <v>12</v>
      </c>
      <c r="AL4443" s="759" t="str">
        <f t="shared" si="139"/>
        <v>Adolescente</v>
      </c>
    </row>
    <row r="4444" spans="16:38" ht="30">
      <c r="P4444" s="806" t="s">
        <v>855</v>
      </c>
      <c r="Q4444" s="807">
        <v>77</v>
      </c>
      <c r="R4444" s="807">
        <v>23</v>
      </c>
      <c r="S4444" s="759" t="str">
        <f t="shared" si="138"/>
        <v>Juventud</v>
      </c>
      <c r="AI4444" s="806" t="s">
        <v>859</v>
      </c>
      <c r="AJ4444" s="807">
        <v>104</v>
      </c>
      <c r="AK4444" s="807">
        <v>13</v>
      </c>
      <c r="AL4444" s="759" t="str">
        <f t="shared" si="139"/>
        <v>Adolescente</v>
      </c>
    </row>
    <row r="4445" spans="16:38" ht="30">
      <c r="P4445" s="806" t="s">
        <v>855</v>
      </c>
      <c r="Q4445" s="807">
        <v>61</v>
      </c>
      <c r="R4445" s="807">
        <v>24</v>
      </c>
      <c r="S4445" s="759" t="str">
        <f t="shared" si="138"/>
        <v>Juventud</v>
      </c>
      <c r="AI4445" s="806" t="s">
        <v>859</v>
      </c>
      <c r="AJ4445" s="807">
        <v>96</v>
      </c>
      <c r="AK4445" s="807">
        <v>14</v>
      </c>
      <c r="AL4445" s="759" t="str">
        <f t="shared" si="139"/>
        <v>Adolescente</v>
      </c>
    </row>
    <row r="4446" spans="16:38" ht="30">
      <c r="P4446" s="806" t="s">
        <v>855</v>
      </c>
      <c r="Q4446" s="807">
        <v>83</v>
      </c>
      <c r="R4446" s="807">
        <v>25</v>
      </c>
      <c r="S4446" s="759" t="str">
        <f t="shared" si="138"/>
        <v>Juventud</v>
      </c>
      <c r="AI4446" s="806" t="s">
        <v>859</v>
      </c>
      <c r="AJ4446" s="807">
        <v>101</v>
      </c>
      <c r="AK4446" s="807">
        <v>15</v>
      </c>
      <c r="AL4446" s="759" t="str">
        <f t="shared" si="139"/>
        <v>Adolescente</v>
      </c>
    </row>
    <row r="4447" spans="16:38" ht="30">
      <c r="P4447" s="806" t="s">
        <v>855</v>
      </c>
      <c r="Q4447" s="807">
        <v>79</v>
      </c>
      <c r="R4447" s="807">
        <v>26</v>
      </c>
      <c r="S4447" s="759" t="str">
        <f t="shared" si="138"/>
        <v>Juventud</v>
      </c>
      <c r="AI4447" s="806" t="s">
        <v>859</v>
      </c>
      <c r="AJ4447" s="807">
        <v>88</v>
      </c>
      <c r="AK4447" s="807">
        <v>16</v>
      </c>
      <c r="AL4447" s="759" t="str">
        <f t="shared" si="139"/>
        <v>Adolescente</v>
      </c>
    </row>
    <row r="4448" spans="16:38" ht="30">
      <c r="P4448" s="806" t="s">
        <v>855</v>
      </c>
      <c r="Q4448" s="807">
        <v>68</v>
      </c>
      <c r="R4448" s="807">
        <v>27</v>
      </c>
      <c r="S4448" s="759" t="str">
        <f t="shared" si="138"/>
        <v>Juventud</v>
      </c>
      <c r="AI4448" s="806" t="s">
        <v>859</v>
      </c>
      <c r="AJ4448" s="807">
        <v>97</v>
      </c>
      <c r="AK4448" s="807">
        <v>17</v>
      </c>
      <c r="AL4448" s="759" t="str">
        <f t="shared" si="139"/>
        <v>Adolescente</v>
      </c>
    </row>
    <row r="4449" spans="16:38" ht="15">
      <c r="P4449" s="806" t="s">
        <v>855</v>
      </c>
      <c r="Q4449" s="807">
        <v>53</v>
      </c>
      <c r="R4449" s="807">
        <v>28</v>
      </c>
      <c r="S4449" s="759" t="str">
        <f t="shared" si="138"/>
        <v>Juventud</v>
      </c>
      <c r="AI4449" s="806" t="s">
        <v>859</v>
      </c>
      <c r="AJ4449" s="807">
        <v>114</v>
      </c>
      <c r="AK4449" s="807">
        <v>18</v>
      </c>
      <c r="AL4449" s="759" t="str">
        <f t="shared" si="139"/>
        <v>Juventud</v>
      </c>
    </row>
    <row r="4450" spans="16:38" ht="15">
      <c r="P4450" s="806" t="s">
        <v>855</v>
      </c>
      <c r="Q4450" s="807">
        <v>78</v>
      </c>
      <c r="R4450" s="807">
        <v>29</v>
      </c>
      <c r="S4450" s="759" t="str">
        <f t="shared" si="138"/>
        <v>Adulto</v>
      </c>
      <c r="AI4450" s="806" t="s">
        <v>859</v>
      </c>
      <c r="AJ4450" s="807">
        <v>97</v>
      </c>
      <c r="AK4450" s="807">
        <v>19</v>
      </c>
      <c r="AL4450" s="759" t="str">
        <f t="shared" si="139"/>
        <v>Juventud</v>
      </c>
    </row>
    <row r="4451" spans="16:38" ht="15">
      <c r="P4451" s="806" t="s">
        <v>855</v>
      </c>
      <c r="Q4451" s="807">
        <v>78</v>
      </c>
      <c r="R4451" s="807">
        <v>30</v>
      </c>
      <c r="S4451" s="759" t="str">
        <f t="shared" si="138"/>
        <v>Adulto</v>
      </c>
      <c r="AI4451" s="806" t="s">
        <v>859</v>
      </c>
      <c r="AJ4451" s="807">
        <v>116</v>
      </c>
      <c r="AK4451" s="807">
        <v>20</v>
      </c>
      <c r="AL4451" s="759" t="str">
        <f t="shared" si="139"/>
        <v>Juventud</v>
      </c>
    </row>
    <row r="4452" spans="16:38" ht="15">
      <c r="P4452" s="806" t="s">
        <v>855</v>
      </c>
      <c r="Q4452" s="807">
        <v>59</v>
      </c>
      <c r="R4452" s="807">
        <v>31</v>
      </c>
      <c r="S4452" s="759" t="str">
        <f t="shared" si="138"/>
        <v>Adulto</v>
      </c>
      <c r="AI4452" s="806" t="s">
        <v>859</v>
      </c>
      <c r="AJ4452" s="807">
        <v>104</v>
      </c>
      <c r="AK4452" s="807">
        <v>21</v>
      </c>
      <c r="AL4452" s="759" t="str">
        <f t="shared" si="139"/>
        <v>Juventud</v>
      </c>
    </row>
    <row r="4453" spans="16:38" ht="15">
      <c r="P4453" s="806" t="s">
        <v>855</v>
      </c>
      <c r="Q4453" s="807">
        <v>69</v>
      </c>
      <c r="R4453" s="807">
        <v>32</v>
      </c>
      <c r="S4453" s="759" t="str">
        <f t="shared" si="138"/>
        <v>Adulto</v>
      </c>
      <c r="AI4453" s="806" t="s">
        <v>859</v>
      </c>
      <c r="AJ4453" s="807">
        <v>112</v>
      </c>
      <c r="AK4453" s="807">
        <v>22</v>
      </c>
      <c r="AL4453" s="759" t="str">
        <f t="shared" si="139"/>
        <v>Juventud</v>
      </c>
    </row>
    <row r="4454" spans="16:38" ht="15">
      <c r="P4454" s="806" t="s">
        <v>855</v>
      </c>
      <c r="Q4454" s="807">
        <v>70</v>
      </c>
      <c r="R4454" s="807">
        <v>33</v>
      </c>
      <c r="S4454" s="759" t="str">
        <f t="shared" si="138"/>
        <v>Adulto</v>
      </c>
      <c r="AI4454" s="806" t="s">
        <v>859</v>
      </c>
      <c r="AJ4454" s="807">
        <v>112</v>
      </c>
      <c r="AK4454" s="807">
        <v>23</v>
      </c>
      <c r="AL4454" s="759" t="str">
        <f t="shared" si="139"/>
        <v>Juventud</v>
      </c>
    </row>
    <row r="4455" spans="16:38" ht="15">
      <c r="P4455" s="806" t="s">
        <v>855</v>
      </c>
      <c r="Q4455" s="807">
        <v>67</v>
      </c>
      <c r="R4455" s="807">
        <v>34</v>
      </c>
      <c r="S4455" s="759" t="str">
        <f t="shared" si="138"/>
        <v>Adulto</v>
      </c>
      <c r="AI4455" s="806" t="s">
        <v>859</v>
      </c>
      <c r="AJ4455" s="807">
        <v>136</v>
      </c>
      <c r="AK4455" s="807">
        <v>24</v>
      </c>
      <c r="AL4455" s="759" t="str">
        <f t="shared" si="139"/>
        <v>Juventud</v>
      </c>
    </row>
    <row r="4456" spans="16:38" ht="15">
      <c r="P4456" s="806" t="s">
        <v>855</v>
      </c>
      <c r="Q4456" s="807">
        <v>65</v>
      </c>
      <c r="R4456" s="807">
        <v>35</v>
      </c>
      <c r="S4456" s="759" t="str">
        <f t="shared" si="138"/>
        <v>Adulto</v>
      </c>
      <c r="AI4456" s="806" t="s">
        <v>859</v>
      </c>
      <c r="AJ4456" s="807">
        <v>104</v>
      </c>
      <c r="AK4456" s="807">
        <v>25</v>
      </c>
      <c r="AL4456" s="759" t="str">
        <f t="shared" si="139"/>
        <v>Juventud</v>
      </c>
    </row>
    <row r="4457" spans="16:38" ht="15">
      <c r="P4457" s="806" t="s">
        <v>855</v>
      </c>
      <c r="Q4457" s="807">
        <v>60</v>
      </c>
      <c r="R4457" s="807">
        <v>36</v>
      </c>
      <c r="S4457" s="759" t="str">
        <f t="shared" si="138"/>
        <v>Adulto</v>
      </c>
      <c r="AI4457" s="806" t="s">
        <v>859</v>
      </c>
      <c r="AJ4457" s="807">
        <v>87</v>
      </c>
      <c r="AK4457" s="807">
        <v>26</v>
      </c>
      <c r="AL4457" s="759" t="str">
        <f t="shared" si="139"/>
        <v>Juventud</v>
      </c>
    </row>
    <row r="4458" spans="16:38" ht="15">
      <c r="P4458" s="806" t="s">
        <v>855</v>
      </c>
      <c r="Q4458" s="807">
        <v>71</v>
      </c>
      <c r="R4458" s="807">
        <v>37</v>
      </c>
      <c r="S4458" s="759" t="str">
        <f t="shared" si="138"/>
        <v>Adulto</v>
      </c>
      <c r="AI4458" s="806" t="s">
        <v>859</v>
      </c>
      <c r="AJ4458" s="807">
        <v>105</v>
      </c>
      <c r="AK4458" s="807">
        <v>27</v>
      </c>
      <c r="AL4458" s="759" t="str">
        <f t="shared" si="139"/>
        <v>Juventud</v>
      </c>
    </row>
    <row r="4459" spans="16:38" ht="15">
      <c r="P4459" s="806" t="s">
        <v>855</v>
      </c>
      <c r="Q4459" s="807">
        <v>68</v>
      </c>
      <c r="R4459" s="807">
        <v>38</v>
      </c>
      <c r="S4459" s="759" t="str">
        <f t="shared" si="138"/>
        <v>Adulto</v>
      </c>
      <c r="AI4459" s="806" t="s">
        <v>859</v>
      </c>
      <c r="AJ4459" s="807">
        <v>103</v>
      </c>
      <c r="AK4459" s="807">
        <v>28</v>
      </c>
      <c r="AL4459" s="759" t="str">
        <f t="shared" si="139"/>
        <v>Juventud</v>
      </c>
    </row>
    <row r="4460" spans="16:38" ht="15">
      <c r="P4460" s="806" t="s">
        <v>855</v>
      </c>
      <c r="Q4460" s="807">
        <v>65</v>
      </c>
      <c r="R4460" s="807">
        <v>39</v>
      </c>
      <c r="S4460" s="759" t="str">
        <f t="shared" si="138"/>
        <v>Adulto</v>
      </c>
      <c r="AI4460" s="806" t="s">
        <v>859</v>
      </c>
      <c r="AJ4460" s="807">
        <v>103</v>
      </c>
      <c r="AK4460" s="807">
        <v>29</v>
      </c>
      <c r="AL4460" s="759" t="str">
        <f t="shared" si="139"/>
        <v>Adulto</v>
      </c>
    </row>
    <row r="4461" spans="16:38" ht="15">
      <c r="P4461" s="806" t="s">
        <v>855</v>
      </c>
      <c r="Q4461" s="807">
        <v>68</v>
      </c>
      <c r="R4461" s="807">
        <v>40</v>
      </c>
      <c r="S4461" s="759" t="str">
        <f t="shared" si="138"/>
        <v>Adulto</v>
      </c>
      <c r="AI4461" s="806" t="s">
        <v>859</v>
      </c>
      <c r="AJ4461" s="807">
        <v>96</v>
      </c>
      <c r="AK4461" s="807">
        <v>30</v>
      </c>
      <c r="AL4461" s="759" t="str">
        <f t="shared" si="139"/>
        <v>Adulto</v>
      </c>
    </row>
    <row r="4462" spans="16:38" ht="15">
      <c r="P4462" s="806" t="s">
        <v>855</v>
      </c>
      <c r="Q4462" s="807">
        <v>80</v>
      </c>
      <c r="R4462" s="807">
        <v>41</v>
      </c>
      <c r="S4462" s="759" t="str">
        <f t="shared" si="138"/>
        <v>Adulto</v>
      </c>
      <c r="AI4462" s="806" t="s">
        <v>859</v>
      </c>
      <c r="AJ4462" s="807">
        <v>109</v>
      </c>
      <c r="AK4462" s="807">
        <v>31</v>
      </c>
      <c r="AL4462" s="759" t="str">
        <f t="shared" si="139"/>
        <v>Adulto</v>
      </c>
    </row>
    <row r="4463" spans="16:38" ht="15">
      <c r="P4463" s="806" t="s">
        <v>855</v>
      </c>
      <c r="Q4463" s="807">
        <v>85</v>
      </c>
      <c r="R4463" s="807">
        <v>42</v>
      </c>
      <c r="S4463" s="759" t="str">
        <f t="shared" si="138"/>
        <v>Adulto</v>
      </c>
      <c r="AI4463" s="806" t="s">
        <v>859</v>
      </c>
      <c r="AJ4463" s="807">
        <v>125</v>
      </c>
      <c r="AK4463" s="807">
        <v>32</v>
      </c>
      <c r="AL4463" s="759" t="str">
        <f t="shared" si="139"/>
        <v>Adulto</v>
      </c>
    </row>
    <row r="4464" spans="16:38" ht="15">
      <c r="P4464" s="806" t="s">
        <v>855</v>
      </c>
      <c r="Q4464" s="807">
        <v>67</v>
      </c>
      <c r="R4464" s="807">
        <v>43</v>
      </c>
      <c r="S4464" s="759" t="str">
        <f t="shared" si="138"/>
        <v>Adulto</v>
      </c>
      <c r="AI4464" s="806" t="s">
        <v>859</v>
      </c>
      <c r="AJ4464" s="807">
        <v>97</v>
      </c>
      <c r="AK4464" s="807">
        <v>33</v>
      </c>
      <c r="AL4464" s="759" t="str">
        <f t="shared" si="139"/>
        <v>Adulto</v>
      </c>
    </row>
    <row r="4465" spans="16:38" ht="15">
      <c r="P4465" s="806" t="s">
        <v>855</v>
      </c>
      <c r="Q4465" s="807">
        <v>83</v>
      </c>
      <c r="R4465" s="807">
        <v>44</v>
      </c>
      <c r="S4465" s="759" t="str">
        <f t="shared" si="138"/>
        <v>Adulto</v>
      </c>
      <c r="AI4465" s="806" t="s">
        <v>859</v>
      </c>
      <c r="AJ4465" s="807">
        <v>93</v>
      </c>
      <c r="AK4465" s="807">
        <v>34</v>
      </c>
      <c r="AL4465" s="759" t="str">
        <f t="shared" si="139"/>
        <v>Adulto</v>
      </c>
    </row>
    <row r="4466" spans="16:38" ht="15">
      <c r="P4466" s="806" t="s">
        <v>855</v>
      </c>
      <c r="Q4466" s="807">
        <v>83</v>
      </c>
      <c r="R4466" s="807">
        <v>45</v>
      </c>
      <c r="S4466" s="759" t="str">
        <f t="shared" si="138"/>
        <v>Adulto</v>
      </c>
      <c r="AI4466" s="806" t="s">
        <v>859</v>
      </c>
      <c r="AJ4466" s="807">
        <v>102</v>
      </c>
      <c r="AK4466" s="807">
        <v>35</v>
      </c>
      <c r="AL4466" s="759" t="str">
        <f t="shared" si="139"/>
        <v>Adulto</v>
      </c>
    </row>
    <row r="4467" spans="16:38" ht="15">
      <c r="P4467" s="806" t="s">
        <v>855</v>
      </c>
      <c r="Q4467" s="807">
        <v>84</v>
      </c>
      <c r="R4467" s="807">
        <v>46</v>
      </c>
      <c r="S4467" s="759" t="str">
        <f t="shared" si="138"/>
        <v>Adulto</v>
      </c>
      <c r="AI4467" s="806" t="s">
        <v>859</v>
      </c>
      <c r="AJ4467" s="807">
        <v>90</v>
      </c>
      <c r="AK4467" s="807">
        <v>36</v>
      </c>
      <c r="AL4467" s="759" t="str">
        <f t="shared" si="139"/>
        <v>Adulto</v>
      </c>
    </row>
    <row r="4468" spans="16:38" ht="15">
      <c r="P4468" s="806" t="s">
        <v>855</v>
      </c>
      <c r="Q4468" s="807">
        <v>60</v>
      </c>
      <c r="R4468" s="807">
        <v>47</v>
      </c>
      <c r="S4468" s="759" t="str">
        <f t="shared" si="138"/>
        <v>Adulto</v>
      </c>
      <c r="AI4468" s="806" t="s">
        <v>859</v>
      </c>
      <c r="AJ4468" s="807">
        <v>95</v>
      </c>
      <c r="AK4468" s="807">
        <v>37</v>
      </c>
      <c r="AL4468" s="759" t="str">
        <f t="shared" si="139"/>
        <v>Adulto</v>
      </c>
    </row>
    <row r="4469" spans="16:38" ht="15">
      <c r="P4469" s="806" t="s">
        <v>855</v>
      </c>
      <c r="Q4469" s="807">
        <v>104</v>
      </c>
      <c r="R4469" s="807">
        <v>48</v>
      </c>
      <c r="S4469" s="759" t="str">
        <f t="shared" si="138"/>
        <v>Adulto</v>
      </c>
      <c r="AI4469" s="806" t="s">
        <v>859</v>
      </c>
      <c r="AJ4469" s="807">
        <v>92</v>
      </c>
      <c r="AK4469" s="807">
        <v>38</v>
      </c>
      <c r="AL4469" s="759" t="str">
        <f t="shared" si="139"/>
        <v>Adulto</v>
      </c>
    </row>
    <row r="4470" spans="16:38" ht="15">
      <c r="P4470" s="806" t="s">
        <v>855</v>
      </c>
      <c r="Q4470" s="807">
        <v>93</v>
      </c>
      <c r="R4470" s="807">
        <v>49</v>
      </c>
      <c r="S4470" s="759" t="str">
        <f t="shared" si="138"/>
        <v>Adulto</v>
      </c>
      <c r="AI4470" s="806" t="s">
        <v>859</v>
      </c>
      <c r="AJ4470" s="807">
        <v>112</v>
      </c>
      <c r="AK4470" s="807">
        <v>39</v>
      </c>
      <c r="AL4470" s="759" t="str">
        <f t="shared" si="139"/>
        <v>Adulto</v>
      </c>
    </row>
    <row r="4471" spans="16:38" ht="15">
      <c r="P4471" s="806" t="s">
        <v>855</v>
      </c>
      <c r="Q4471" s="807">
        <v>86</v>
      </c>
      <c r="R4471" s="807">
        <v>50</v>
      </c>
      <c r="S4471" s="759" t="str">
        <f t="shared" si="138"/>
        <v>Adulto</v>
      </c>
      <c r="AI4471" s="806" t="s">
        <v>859</v>
      </c>
      <c r="AJ4471" s="807">
        <v>106</v>
      </c>
      <c r="AK4471" s="807">
        <v>40</v>
      </c>
      <c r="AL4471" s="759" t="str">
        <f t="shared" si="139"/>
        <v>Adulto</v>
      </c>
    </row>
    <row r="4472" spans="16:38" ht="15">
      <c r="P4472" s="806" t="s">
        <v>855</v>
      </c>
      <c r="Q4472" s="807">
        <v>110</v>
      </c>
      <c r="R4472" s="807">
        <v>51</v>
      </c>
      <c r="S4472" s="759" t="str">
        <f t="shared" si="138"/>
        <v>Adulto</v>
      </c>
      <c r="AI4472" s="806" t="s">
        <v>859</v>
      </c>
      <c r="AJ4472" s="807">
        <v>107</v>
      </c>
      <c r="AK4472" s="807">
        <v>41</v>
      </c>
      <c r="AL4472" s="759" t="str">
        <f t="shared" si="139"/>
        <v>Adulto</v>
      </c>
    </row>
    <row r="4473" spans="16:38" ht="15">
      <c r="P4473" s="806" t="s">
        <v>855</v>
      </c>
      <c r="Q4473" s="807">
        <v>100</v>
      </c>
      <c r="R4473" s="807">
        <v>52</v>
      </c>
      <c r="S4473" s="759" t="str">
        <f t="shared" si="138"/>
        <v>Adulto</v>
      </c>
      <c r="AI4473" s="806" t="s">
        <v>859</v>
      </c>
      <c r="AJ4473" s="807">
        <v>108</v>
      </c>
      <c r="AK4473" s="807">
        <v>42</v>
      </c>
      <c r="AL4473" s="759" t="str">
        <f t="shared" si="139"/>
        <v>Adulto</v>
      </c>
    </row>
    <row r="4474" spans="16:38" ht="15">
      <c r="P4474" s="806" t="s">
        <v>855</v>
      </c>
      <c r="Q4474" s="807">
        <v>113</v>
      </c>
      <c r="R4474" s="807">
        <v>53</v>
      </c>
      <c r="S4474" s="759" t="str">
        <f t="shared" si="138"/>
        <v>Adulto</v>
      </c>
      <c r="AI4474" s="806" t="s">
        <v>859</v>
      </c>
      <c r="AJ4474" s="807">
        <v>127</v>
      </c>
      <c r="AK4474" s="807">
        <v>43</v>
      </c>
      <c r="AL4474" s="759" t="str">
        <f t="shared" si="139"/>
        <v>Adulto</v>
      </c>
    </row>
    <row r="4475" spans="16:38" ht="15">
      <c r="P4475" s="806" t="s">
        <v>855</v>
      </c>
      <c r="Q4475" s="807">
        <v>99</v>
      </c>
      <c r="R4475" s="807">
        <v>54</v>
      </c>
      <c r="S4475" s="759" t="str">
        <f t="shared" si="138"/>
        <v>Adulto</v>
      </c>
      <c r="AI4475" s="806" t="s">
        <v>859</v>
      </c>
      <c r="AJ4475" s="807">
        <v>89</v>
      </c>
      <c r="AK4475" s="807">
        <v>44</v>
      </c>
      <c r="AL4475" s="759" t="str">
        <f t="shared" si="139"/>
        <v>Adulto</v>
      </c>
    </row>
    <row r="4476" spans="16:38" ht="15">
      <c r="P4476" s="806" t="s">
        <v>855</v>
      </c>
      <c r="Q4476" s="807">
        <v>120</v>
      </c>
      <c r="R4476" s="807">
        <v>55</v>
      </c>
      <c r="S4476" s="759" t="str">
        <f t="shared" si="138"/>
        <v>Adulto</v>
      </c>
      <c r="AI4476" s="806" t="s">
        <v>859</v>
      </c>
      <c r="AJ4476" s="807">
        <v>98</v>
      </c>
      <c r="AK4476" s="807">
        <v>45</v>
      </c>
      <c r="AL4476" s="759" t="str">
        <f t="shared" si="139"/>
        <v>Adulto</v>
      </c>
    </row>
    <row r="4477" spans="16:38" ht="15">
      <c r="P4477" s="806" t="s">
        <v>855</v>
      </c>
      <c r="Q4477" s="807">
        <v>97</v>
      </c>
      <c r="R4477" s="807">
        <v>56</v>
      </c>
      <c r="S4477" s="759" t="str">
        <f t="shared" si="138"/>
        <v>Adulto</v>
      </c>
      <c r="AI4477" s="806" t="s">
        <v>859</v>
      </c>
      <c r="AJ4477" s="807">
        <v>96</v>
      </c>
      <c r="AK4477" s="807">
        <v>46</v>
      </c>
      <c r="AL4477" s="759" t="str">
        <f t="shared" si="139"/>
        <v>Adulto</v>
      </c>
    </row>
    <row r="4478" spans="16:38" ht="15">
      <c r="P4478" s="806" t="s">
        <v>855</v>
      </c>
      <c r="Q4478" s="807">
        <v>116</v>
      </c>
      <c r="R4478" s="807">
        <v>57</v>
      </c>
      <c r="S4478" s="759" t="str">
        <f t="shared" si="138"/>
        <v>Adulto</v>
      </c>
      <c r="AI4478" s="806" t="s">
        <v>859</v>
      </c>
      <c r="AJ4478" s="807">
        <v>90</v>
      </c>
      <c r="AK4478" s="807">
        <v>47</v>
      </c>
      <c r="AL4478" s="759" t="str">
        <f t="shared" si="139"/>
        <v>Adulto</v>
      </c>
    </row>
    <row r="4479" spans="16:38" ht="15">
      <c r="P4479" s="806" t="s">
        <v>855</v>
      </c>
      <c r="Q4479" s="807">
        <v>101</v>
      </c>
      <c r="R4479" s="807">
        <v>58</v>
      </c>
      <c r="S4479" s="759" t="str">
        <f t="shared" si="138"/>
        <v>Adulto</v>
      </c>
      <c r="AI4479" s="806" t="s">
        <v>859</v>
      </c>
      <c r="AJ4479" s="807">
        <v>80</v>
      </c>
      <c r="AK4479" s="807">
        <v>48</v>
      </c>
      <c r="AL4479" s="759" t="str">
        <f t="shared" si="139"/>
        <v>Adulto</v>
      </c>
    </row>
    <row r="4480" spans="16:38" ht="15">
      <c r="P4480" s="806" t="s">
        <v>855</v>
      </c>
      <c r="Q4480" s="807">
        <v>119</v>
      </c>
      <c r="R4480" s="807">
        <v>59</v>
      </c>
      <c r="S4480" s="759" t="str">
        <f t="shared" si="138"/>
        <v>Adulto</v>
      </c>
      <c r="AI4480" s="806" t="s">
        <v>859</v>
      </c>
      <c r="AJ4480" s="807">
        <v>106</v>
      </c>
      <c r="AK4480" s="807">
        <v>49</v>
      </c>
      <c r="AL4480" s="759" t="str">
        <f t="shared" si="139"/>
        <v>Adulto</v>
      </c>
    </row>
    <row r="4481" spans="16:38" ht="15">
      <c r="P4481" s="806" t="s">
        <v>855</v>
      </c>
      <c r="Q4481" s="807">
        <v>117</v>
      </c>
      <c r="R4481" s="807">
        <v>60</v>
      </c>
      <c r="S4481" s="759" t="str">
        <f t="shared" si="138"/>
        <v>Vejez</v>
      </c>
      <c r="AI4481" s="806" t="s">
        <v>859</v>
      </c>
      <c r="AJ4481" s="807">
        <v>110</v>
      </c>
      <c r="AK4481" s="807">
        <v>50</v>
      </c>
      <c r="AL4481" s="759" t="str">
        <f t="shared" si="139"/>
        <v>Adulto</v>
      </c>
    </row>
    <row r="4482" spans="16:38" ht="15">
      <c r="P4482" s="806" t="s">
        <v>855</v>
      </c>
      <c r="Q4482" s="807">
        <v>103</v>
      </c>
      <c r="R4482" s="807">
        <v>61</v>
      </c>
      <c r="S4482" s="759" t="str">
        <f t="shared" si="138"/>
        <v>Vejez</v>
      </c>
      <c r="AI4482" s="806" t="s">
        <v>859</v>
      </c>
      <c r="AJ4482" s="807">
        <v>97</v>
      </c>
      <c r="AK4482" s="807">
        <v>51</v>
      </c>
      <c r="AL4482" s="759" t="str">
        <f t="shared" si="139"/>
        <v>Adulto</v>
      </c>
    </row>
    <row r="4483" spans="16:38" ht="15">
      <c r="P4483" s="806" t="s">
        <v>855</v>
      </c>
      <c r="Q4483" s="807">
        <v>112</v>
      </c>
      <c r="R4483" s="807">
        <v>62</v>
      </c>
      <c r="S4483" s="759" t="str">
        <f t="shared" ref="S4483:S4546" si="140">IF(P4483=0,"",IF(AND(R4483&gt;=0,R4483&lt;=5),"Primera Infancia",IF(AND(R4483&gt;=6,R4483&lt;=11),"Infancia",IF(AND(R4483&gt;=12,R4483&lt;=17),"Adolescente",IF(AND(R4483&gt;=18,R4483&lt;=28),"Juventud",IF(AND(R4483&gt;=29,R4483&lt;=59),"Adulto","Vejez"))))))</f>
        <v>Vejez</v>
      </c>
      <c r="AI4483" s="806" t="s">
        <v>859</v>
      </c>
      <c r="AJ4483" s="807">
        <v>113</v>
      </c>
      <c r="AK4483" s="807">
        <v>52</v>
      </c>
      <c r="AL4483" s="759" t="str">
        <f t="shared" ref="AL4483:AL4546" si="141">IF(AI4483=0,"",IF(AND(AK4483&gt;=0,AK4483&lt;=5),"Primera Infancia",IF(AND(AK4483&gt;=6,AK4483&lt;=11),"Infancia",IF(AND(AK4483&gt;=12,AK4483&lt;=17),"Adolescente",IF(AND(AK4483&gt;=18,AK4483&lt;=28),"Juventud",IF(AND(AK4483&gt;=29,AK4483&lt;=59),"Adulto","Vejez"))))))</f>
        <v>Adulto</v>
      </c>
    </row>
    <row r="4484" spans="16:38" ht="15">
      <c r="P4484" s="806" t="s">
        <v>855</v>
      </c>
      <c r="Q4484" s="807">
        <v>93</v>
      </c>
      <c r="R4484" s="807">
        <v>63</v>
      </c>
      <c r="S4484" s="759" t="str">
        <f t="shared" si="140"/>
        <v>Vejez</v>
      </c>
      <c r="AI4484" s="806" t="s">
        <v>859</v>
      </c>
      <c r="AJ4484" s="807">
        <v>96</v>
      </c>
      <c r="AK4484" s="807">
        <v>53</v>
      </c>
      <c r="AL4484" s="759" t="str">
        <f t="shared" si="141"/>
        <v>Adulto</v>
      </c>
    </row>
    <row r="4485" spans="16:38" ht="15">
      <c r="P4485" s="806" t="s">
        <v>855</v>
      </c>
      <c r="Q4485" s="807">
        <v>95</v>
      </c>
      <c r="R4485" s="807">
        <v>64</v>
      </c>
      <c r="S4485" s="759" t="str">
        <f t="shared" si="140"/>
        <v>Vejez</v>
      </c>
      <c r="AI4485" s="806" t="s">
        <v>859</v>
      </c>
      <c r="AJ4485" s="807">
        <v>116</v>
      </c>
      <c r="AK4485" s="807">
        <v>54</v>
      </c>
      <c r="AL4485" s="759" t="str">
        <f t="shared" si="141"/>
        <v>Adulto</v>
      </c>
    </row>
    <row r="4486" spans="16:38" ht="15">
      <c r="P4486" s="806" t="s">
        <v>855</v>
      </c>
      <c r="Q4486" s="807">
        <v>100</v>
      </c>
      <c r="R4486" s="807">
        <v>65</v>
      </c>
      <c r="S4486" s="759" t="str">
        <f t="shared" si="140"/>
        <v>Vejez</v>
      </c>
      <c r="AI4486" s="806" t="s">
        <v>859</v>
      </c>
      <c r="AJ4486" s="807">
        <v>109</v>
      </c>
      <c r="AK4486" s="807">
        <v>55</v>
      </c>
      <c r="AL4486" s="759" t="str">
        <f t="shared" si="141"/>
        <v>Adulto</v>
      </c>
    </row>
    <row r="4487" spans="16:38" ht="15">
      <c r="P4487" s="806" t="s">
        <v>855</v>
      </c>
      <c r="Q4487" s="807">
        <v>68</v>
      </c>
      <c r="R4487" s="807">
        <v>66</v>
      </c>
      <c r="S4487" s="759" t="str">
        <f t="shared" si="140"/>
        <v>Vejez</v>
      </c>
      <c r="AI4487" s="806" t="s">
        <v>859</v>
      </c>
      <c r="AJ4487" s="807">
        <v>107</v>
      </c>
      <c r="AK4487" s="807">
        <v>56</v>
      </c>
      <c r="AL4487" s="759" t="str">
        <f t="shared" si="141"/>
        <v>Adulto</v>
      </c>
    </row>
    <row r="4488" spans="16:38" ht="15">
      <c r="P4488" s="806" t="s">
        <v>855</v>
      </c>
      <c r="Q4488" s="807">
        <v>87</v>
      </c>
      <c r="R4488" s="807">
        <v>67</v>
      </c>
      <c r="S4488" s="759" t="str">
        <f t="shared" si="140"/>
        <v>Vejez</v>
      </c>
      <c r="AI4488" s="806" t="s">
        <v>859</v>
      </c>
      <c r="AJ4488" s="807">
        <v>94</v>
      </c>
      <c r="AK4488" s="807">
        <v>57</v>
      </c>
      <c r="AL4488" s="759" t="str">
        <f t="shared" si="141"/>
        <v>Adulto</v>
      </c>
    </row>
    <row r="4489" spans="16:38" ht="15">
      <c r="P4489" s="806" t="s">
        <v>855</v>
      </c>
      <c r="Q4489" s="807">
        <v>91</v>
      </c>
      <c r="R4489" s="807">
        <v>68</v>
      </c>
      <c r="S4489" s="759" t="str">
        <f t="shared" si="140"/>
        <v>Vejez</v>
      </c>
      <c r="AI4489" s="806" t="s">
        <v>859</v>
      </c>
      <c r="AJ4489" s="807">
        <v>89</v>
      </c>
      <c r="AK4489" s="807">
        <v>58</v>
      </c>
      <c r="AL4489" s="759" t="str">
        <f t="shared" si="141"/>
        <v>Adulto</v>
      </c>
    </row>
    <row r="4490" spans="16:38" ht="15">
      <c r="P4490" s="806" t="s">
        <v>855</v>
      </c>
      <c r="Q4490" s="807">
        <v>85</v>
      </c>
      <c r="R4490" s="807">
        <v>69</v>
      </c>
      <c r="S4490" s="759" t="str">
        <f t="shared" si="140"/>
        <v>Vejez</v>
      </c>
      <c r="AI4490" s="806" t="s">
        <v>859</v>
      </c>
      <c r="AJ4490" s="807">
        <v>99</v>
      </c>
      <c r="AK4490" s="807">
        <v>59</v>
      </c>
      <c r="AL4490" s="759" t="str">
        <f t="shared" si="141"/>
        <v>Adulto</v>
      </c>
    </row>
    <row r="4491" spans="16:38" ht="15">
      <c r="P4491" s="806" t="s">
        <v>855</v>
      </c>
      <c r="Q4491" s="807">
        <v>76</v>
      </c>
      <c r="R4491" s="807">
        <v>70</v>
      </c>
      <c r="S4491" s="759" t="str">
        <f t="shared" si="140"/>
        <v>Vejez</v>
      </c>
      <c r="AI4491" s="806" t="s">
        <v>859</v>
      </c>
      <c r="AJ4491" s="807">
        <v>92</v>
      </c>
      <c r="AK4491" s="807">
        <v>60</v>
      </c>
      <c r="AL4491" s="759" t="str">
        <f t="shared" si="141"/>
        <v>Vejez</v>
      </c>
    </row>
    <row r="4492" spans="16:38" ht="15">
      <c r="P4492" s="806" t="s">
        <v>855</v>
      </c>
      <c r="Q4492" s="807">
        <v>72</v>
      </c>
      <c r="R4492" s="807">
        <v>71</v>
      </c>
      <c r="S4492" s="759" t="str">
        <f t="shared" si="140"/>
        <v>Vejez</v>
      </c>
      <c r="AI4492" s="806" t="s">
        <v>859</v>
      </c>
      <c r="AJ4492" s="807">
        <v>84</v>
      </c>
      <c r="AK4492" s="807">
        <v>61</v>
      </c>
      <c r="AL4492" s="759" t="str">
        <f t="shared" si="141"/>
        <v>Vejez</v>
      </c>
    </row>
    <row r="4493" spans="16:38" ht="15">
      <c r="P4493" s="806" t="s">
        <v>855</v>
      </c>
      <c r="Q4493" s="807">
        <v>66</v>
      </c>
      <c r="R4493" s="807">
        <v>72</v>
      </c>
      <c r="S4493" s="759" t="str">
        <f t="shared" si="140"/>
        <v>Vejez</v>
      </c>
      <c r="AI4493" s="806" t="s">
        <v>859</v>
      </c>
      <c r="AJ4493" s="807">
        <v>72</v>
      </c>
      <c r="AK4493" s="807">
        <v>62</v>
      </c>
      <c r="AL4493" s="759" t="str">
        <f t="shared" si="141"/>
        <v>Vejez</v>
      </c>
    </row>
    <row r="4494" spans="16:38" ht="15">
      <c r="P4494" s="806" t="s">
        <v>855</v>
      </c>
      <c r="Q4494" s="807">
        <v>59</v>
      </c>
      <c r="R4494" s="807">
        <v>73</v>
      </c>
      <c r="S4494" s="759" t="str">
        <f t="shared" si="140"/>
        <v>Vejez</v>
      </c>
      <c r="AI4494" s="806" t="s">
        <v>859</v>
      </c>
      <c r="AJ4494" s="807">
        <v>69</v>
      </c>
      <c r="AK4494" s="807">
        <v>63</v>
      </c>
      <c r="AL4494" s="759" t="str">
        <f t="shared" si="141"/>
        <v>Vejez</v>
      </c>
    </row>
    <row r="4495" spans="16:38" ht="15">
      <c r="P4495" s="806" t="s">
        <v>855</v>
      </c>
      <c r="Q4495" s="807">
        <v>62</v>
      </c>
      <c r="R4495" s="807">
        <v>74</v>
      </c>
      <c r="S4495" s="759" t="str">
        <f t="shared" si="140"/>
        <v>Vejez</v>
      </c>
      <c r="AI4495" s="806" t="s">
        <v>859</v>
      </c>
      <c r="AJ4495" s="807">
        <v>75</v>
      </c>
      <c r="AK4495" s="807">
        <v>64</v>
      </c>
      <c r="AL4495" s="759" t="str">
        <f t="shared" si="141"/>
        <v>Vejez</v>
      </c>
    </row>
    <row r="4496" spans="16:38" ht="15">
      <c r="P4496" s="806" t="s">
        <v>855</v>
      </c>
      <c r="Q4496" s="807">
        <v>52</v>
      </c>
      <c r="R4496" s="807">
        <v>75</v>
      </c>
      <c r="S4496" s="759" t="str">
        <f t="shared" si="140"/>
        <v>Vejez</v>
      </c>
      <c r="AI4496" s="806" t="s">
        <v>859</v>
      </c>
      <c r="AJ4496" s="807">
        <v>65</v>
      </c>
      <c r="AK4496" s="807">
        <v>65</v>
      </c>
      <c r="AL4496" s="759" t="str">
        <f t="shared" si="141"/>
        <v>Vejez</v>
      </c>
    </row>
    <row r="4497" spans="16:38" ht="15">
      <c r="P4497" s="806" t="s">
        <v>855</v>
      </c>
      <c r="Q4497" s="807">
        <v>60</v>
      </c>
      <c r="R4497" s="807">
        <v>76</v>
      </c>
      <c r="S4497" s="759" t="str">
        <f t="shared" si="140"/>
        <v>Vejez</v>
      </c>
      <c r="AI4497" s="806" t="s">
        <v>859</v>
      </c>
      <c r="AJ4497" s="807">
        <v>54</v>
      </c>
      <c r="AK4497" s="807">
        <v>66</v>
      </c>
      <c r="AL4497" s="759" t="str">
        <f t="shared" si="141"/>
        <v>Vejez</v>
      </c>
    </row>
    <row r="4498" spans="16:38" ht="15">
      <c r="P4498" s="806" t="s">
        <v>855</v>
      </c>
      <c r="Q4498" s="807">
        <v>48</v>
      </c>
      <c r="R4498" s="807">
        <v>77</v>
      </c>
      <c r="S4498" s="759" t="str">
        <f t="shared" si="140"/>
        <v>Vejez</v>
      </c>
      <c r="AI4498" s="806" t="s">
        <v>859</v>
      </c>
      <c r="AJ4498" s="807">
        <v>61</v>
      </c>
      <c r="AK4498" s="807">
        <v>67</v>
      </c>
      <c r="AL4498" s="759" t="str">
        <f t="shared" si="141"/>
        <v>Vejez</v>
      </c>
    </row>
    <row r="4499" spans="16:38" ht="15">
      <c r="P4499" s="806" t="s">
        <v>855</v>
      </c>
      <c r="Q4499" s="807">
        <v>53</v>
      </c>
      <c r="R4499" s="807">
        <v>78</v>
      </c>
      <c r="S4499" s="759" t="str">
        <f t="shared" si="140"/>
        <v>Vejez</v>
      </c>
      <c r="AI4499" s="806" t="s">
        <v>859</v>
      </c>
      <c r="AJ4499" s="807">
        <v>49</v>
      </c>
      <c r="AK4499" s="807">
        <v>68</v>
      </c>
      <c r="AL4499" s="759" t="str">
        <f t="shared" si="141"/>
        <v>Vejez</v>
      </c>
    </row>
    <row r="4500" spans="16:38" ht="15">
      <c r="P4500" s="806" t="s">
        <v>855</v>
      </c>
      <c r="Q4500" s="807">
        <v>36</v>
      </c>
      <c r="R4500" s="807">
        <v>79</v>
      </c>
      <c r="S4500" s="759" t="str">
        <f t="shared" si="140"/>
        <v>Vejez</v>
      </c>
      <c r="AI4500" s="806" t="s">
        <v>859</v>
      </c>
      <c r="AJ4500" s="807">
        <v>47</v>
      </c>
      <c r="AK4500" s="807">
        <v>69</v>
      </c>
      <c r="AL4500" s="759" t="str">
        <f t="shared" si="141"/>
        <v>Vejez</v>
      </c>
    </row>
    <row r="4501" spans="16:38" ht="15">
      <c r="P4501" s="806" t="s">
        <v>855</v>
      </c>
      <c r="Q4501" s="807">
        <v>36</v>
      </c>
      <c r="R4501" s="807">
        <v>80</v>
      </c>
      <c r="S4501" s="759" t="str">
        <f t="shared" si="140"/>
        <v>Vejez</v>
      </c>
      <c r="AI4501" s="806" t="s">
        <v>859</v>
      </c>
      <c r="AJ4501" s="807">
        <v>48</v>
      </c>
      <c r="AK4501" s="807">
        <v>70</v>
      </c>
      <c r="AL4501" s="759" t="str">
        <f t="shared" si="141"/>
        <v>Vejez</v>
      </c>
    </row>
    <row r="4502" spans="16:38" ht="15">
      <c r="P4502" s="806" t="s">
        <v>855</v>
      </c>
      <c r="Q4502" s="807">
        <v>43</v>
      </c>
      <c r="R4502" s="807">
        <v>81</v>
      </c>
      <c r="S4502" s="759" t="str">
        <f t="shared" si="140"/>
        <v>Vejez</v>
      </c>
      <c r="AI4502" s="806" t="s">
        <v>859</v>
      </c>
      <c r="AJ4502" s="807">
        <v>45</v>
      </c>
      <c r="AK4502" s="807">
        <v>71</v>
      </c>
      <c r="AL4502" s="759" t="str">
        <f t="shared" si="141"/>
        <v>Vejez</v>
      </c>
    </row>
    <row r="4503" spans="16:38" ht="15">
      <c r="P4503" s="806" t="s">
        <v>855</v>
      </c>
      <c r="Q4503" s="807">
        <v>24</v>
      </c>
      <c r="R4503" s="807">
        <v>82</v>
      </c>
      <c r="S4503" s="759" t="str">
        <f t="shared" si="140"/>
        <v>Vejez</v>
      </c>
      <c r="AI4503" s="806" t="s">
        <v>859</v>
      </c>
      <c r="AJ4503" s="807">
        <v>45</v>
      </c>
      <c r="AK4503" s="807">
        <v>72</v>
      </c>
      <c r="AL4503" s="759" t="str">
        <f t="shared" si="141"/>
        <v>Vejez</v>
      </c>
    </row>
    <row r="4504" spans="16:38" ht="15">
      <c r="P4504" s="806" t="s">
        <v>855</v>
      </c>
      <c r="Q4504" s="807">
        <v>29</v>
      </c>
      <c r="R4504" s="807">
        <v>83</v>
      </c>
      <c r="S4504" s="759" t="str">
        <f t="shared" si="140"/>
        <v>Vejez</v>
      </c>
      <c r="AI4504" s="806" t="s">
        <v>859</v>
      </c>
      <c r="AJ4504" s="807">
        <v>39</v>
      </c>
      <c r="AK4504" s="807">
        <v>73</v>
      </c>
      <c r="AL4504" s="759" t="str">
        <f t="shared" si="141"/>
        <v>Vejez</v>
      </c>
    </row>
    <row r="4505" spans="16:38" ht="15">
      <c r="P4505" s="806" t="s">
        <v>855</v>
      </c>
      <c r="Q4505" s="807">
        <v>26</v>
      </c>
      <c r="R4505" s="807">
        <v>84</v>
      </c>
      <c r="S4505" s="759" t="str">
        <f t="shared" si="140"/>
        <v>Vejez</v>
      </c>
      <c r="AI4505" s="806" t="s">
        <v>859</v>
      </c>
      <c r="AJ4505" s="807">
        <v>28</v>
      </c>
      <c r="AK4505" s="807">
        <v>74</v>
      </c>
      <c r="AL4505" s="759" t="str">
        <f t="shared" si="141"/>
        <v>Vejez</v>
      </c>
    </row>
    <row r="4506" spans="16:38" ht="15">
      <c r="P4506" s="806" t="s">
        <v>855</v>
      </c>
      <c r="Q4506" s="807">
        <v>20</v>
      </c>
      <c r="R4506" s="807">
        <v>85</v>
      </c>
      <c r="S4506" s="759" t="str">
        <f t="shared" si="140"/>
        <v>Vejez</v>
      </c>
      <c r="AI4506" s="806" t="s">
        <v>859</v>
      </c>
      <c r="AJ4506" s="807">
        <v>35</v>
      </c>
      <c r="AK4506" s="807">
        <v>75</v>
      </c>
      <c r="AL4506" s="759" t="str">
        <f t="shared" si="141"/>
        <v>Vejez</v>
      </c>
    </row>
    <row r="4507" spans="16:38" ht="15">
      <c r="P4507" s="806" t="s">
        <v>855</v>
      </c>
      <c r="Q4507" s="807">
        <v>23</v>
      </c>
      <c r="R4507" s="807">
        <v>86</v>
      </c>
      <c r="S4507" s="759" t="str">
        <f t="shared" si="140"/>
        <v>Vejez</v>
      </c>
      <c r="AI4507" s="806" t="s">
        <v>859</v>
      </c>
      <c r="AJ4507" s="807">
        <v>33</v>
      </c>
      <c r="AK4507" s="807">
        <v>76</v>
      </c>
      <c r="AL4507" s="759" t="str">
        <f t="shared" si="141"/>
        <v>Vejez</v>
      </c>
    </row>
    <row r="4508" spans="16:38" ht="15">
      <c r="P4508" s="806" t="s">
        <v>855</v>
      </c>
      <c r="Q4508" s="807">
        <v>23</v>
      </c>
      <c r="R4508" s="807">
        <v>87</v>
      </c>
      <c r="S4508" s="759" t="str">
        <f t="shared" si="140"/>
        <v>Vejez</v>
      </c>
      <c r="AI4508" s="806" t="s">
        <v>859</v>
      </c>
      <c r="AJ4508" s="807">
        <v>20</v>
      </c>
      <c r="AK4508" s="807">
        <v>77</v>
      </c>
      <c r="AL4508" s="759" t="str">
        <f t="shared" si="141"/>
        <v>Vejez</v>
      </c>
    </row>
    <row r="4509" spans="16:38" ht="15">
      <c r="P4509" s="806" t="s">
        <v>855</v>
      </c>
      <c r="Q4509" s="807">
        <v>19</v>
      </c>
      <c r="R4509" s="807">
        <v>88</v>
      </c>
      <c r="S4509" s="759" t="str">
        <f t="shared" si="140"/>
        <v>Vejez</v>
      </c>
      <c r="AI4509" s="806" t="s">
        <v>859</v>
      </c>
      <c r="AJ4509" s="807">
        <v>13</v>
      </c>
      <c r="AK4509" s="807">
        <v>78</v>
      </c>
      <c r="AL4509" s="759" t="str">
        <f t="shared" si="141"/>
        <v>Vejez</v>
      </c>
    </row>
    <row r="4510" spans="16:38" ht="15">
      <c r="P4510" s="806" t="s">
        <v>855</v>
      </c>
      <c r="Q4510" s="807">
        <v>14</v>
      </c>
      <c r="R4510" s="807">
        <v>89</v>
      </c>
      <c r="S4510" s="759" t="str">
        <f t="shared" si="140"/>
        <v>Vejez</v>
      </c>
      <c r="AI4510" s="806" t="s">
        <v>859</v>
      </c>
      <c r="AJ4510" s="807">
        <v>18</v>
      </c>
      <c r="AK4510" s="807">
        <v>79</v>
      </c>
      <c r="AL4510" s="759" t="str">
        <f t="shared" si="141"/>
        <v>Vejez</v>
      </c>
    </row>
    <row r="4511" spans="16:38" ht="15">
      <c r="P4511" s="806" t="s">
        <v>855</v>
      </c>
      <c r="Q4511" s="807">
        <v>11</v>
      </c>
      <c r="R4511" s="807">
        <v>90</v>
      </c>
      <c r="S4511" s="759" t="str">
        <f t="shared" si="140"/>
        <v>Vejez</v>
      </c>
      <c r="AI4511" s="806" t="s">
        <v>859</v>
      </c>
      <c r="AJ4511" s="807">
        <v>13</v>
      </c>
      <c r="AK4511" s="807">
        <v>80</v>
      </c>
      <c r="AL4511" s="759" t="str">
        <f t="shared" si="141"/>
        <v>Vejez</v>
      </c>
    </row>
    <row r="4512" spans="16:38" ht="15">
      <c r="P4512" s="806" t="s">
        <v>855</v>
      </c>
      <c r="Q4512" s="807">
        <v>11</v>
      </c>
      <c r="R4512" s="807">
        <v>91</v>
      </c>
      <c r="S4512" s="759" t="str">
        <f t="shared" si="140"/>
        <v>Vejez</v>
      </c>
      <c r="AI4512" s="806" t="s">
        <v>859</v>
      </c>
      <c r="AJ4512" s="807">
        <v>11</v>
      </c>
      <c r="AK4512" s="807">
        <v>81</v>
      </c>
      <c r="AL4512" s="759" t="str">
        <f t="shared" si="141"/>
        <v>Vejez</v>
      </c>
    </row>
    <row r="4513" spans="16:38" ht="15">
      <c r="P4513" s="806" t="s">
        <v>855</v>
      </c>
      <c r="Q4513" s="807">
        <v>5</v>
      </c>
      <c r="R4513" s="807">
        <v>92</v>
      </c>
      <c r="S4513" s="759" t="str">
        <f t="shared" si="140"/>
        <v>Vejez</v>
      </c>
      <c r="AI4513" s="806" t="s">
        <v>859</v>
      </c>
      <c r="AJ4513" s="807">
        <v>15</v>
      </c>
      <c r="AK4513" s="807">
        <v>82</v>
      </c>
      <c r="AL4513" s="759" t="str">
        <f t="shared" si="141"/>
        <v>Vejez</v>
      </c>
    </row>
    <row r="4514" spans="16:38" ht="15">
      <c r="P4514" s="806" t="s">
        <v>855</v>
      </c>
      <c r="Q4514" s="807">
        <v>7</v>
      </c>
      <c r="R4514" s="807">
        <v>93</v>
      </c>
      <c r="S4514" s="759" t="str">
        <f t="shared" si="140"/>
        <v>Vejez</v>
      </c>
      <c r="AI4514" s="806" t="s">
        <v>859</v>
      </c>
      <c r="AJ4514" s="807">
        <v>13</v>
      </c>
      <c r="AK4514" s="807">
        <v>83</v>
      </c>
      <c r="AL4514" s="759" t="str">
        <f t="shared" si="141"/>
        <v>Vejez</v>
      </c>
    </row>
    <row r="4515" spans="16:38" ht="15">
      <c r="P4515" s="806" t="s">
        <v>855</v>
      </c>
      <c r="Q4515" s="807">
        <v>5</v>
      </c>
      <c r="R4515" s="807">
        <v>94</v>
      </c>
      <c r="S4515" s="759" t="str">
        <f t="shared" si="140"/>
        <v>Vejez</v>
      </c>
      <c r="AI4515" s="806" t="s">
        <v>859</v>
      </c>
      <c r="AJ4515" s="807">
        <v>12</v>
      </c>
      <c r="AK4515" s="807">
        <v>84</v>
      </c>
      <c r="AL4515" s="759" t="str">
        <f t="shared" si="141"/>
        <v>Vejez</v>
      </c>
    </row>
    <row r="4516" spans="16:38" ht="15">
      <c r="P4516" s="806" t="s">
        <v>855</v>
      </c>
      <c r="Q4516" s="807">
        <v>5</v>
      </c>
      <c r="R4516" s="807">
        <v>95</v>
      </c>
      <c r="S4516" s="759" t="str">
        <f t="shared" si="140"/>
        <v>Vejez</v>
      </c>
      <c r="AI4516" s="806" t="s">
        <v>859</v>
      </c>
      <c r="AJ4516" s="807">
        <v>8</v>
      </c>
      <c r="AK4516" s="807">
        <v>85</v>
      </c>
      <c r="AL4516" s="759" t="str">
        <f t="shared" si="141"/>
        <v>Vejez</v>
      </c>
    </row>
    <row r="4517" spans="16:38" ht="15">
      <c r="P4517" s="806" t="s">
        <v>855</v>
      </c>
      <c r="Q4517" s="807">
        <v>3</v>
      </c>
      <c r="R4517" s="807">
        <v>96</v>
      </c>
      <c r="S4517" s="759" t="str">
        <f t="shared" si="140"/>
        <v>Vejez</v>
      </c>
      <c r="AI4517" s="806" t="s">
        <v>859</v>
      </c>
      <c r="AJ4517" s="807">
        <v>12</v>
      </c>
      <c r="AK4517" s="807">
        <v>86</v>
      </c>
      <c r="AL4517" s="759" t="str">
        <f t="shared" si="141"/>
        <v>Vejez</v>
      </c>
    </row>
    <row r="4518" spans="16:38" ht="15">
      <c r="P4518" s="806" t="s">
        <v>855</v>
      </c>
      <c r="Q4518" s="807">
        <v>2</v>
      </c>
      <c r="R4518" s="807">
        <v>97</v>
      </c>
      <c r="S4518" s="759" t="str">
        <f t="shared" si="140"/>
        <v>Vejez</v>
      </c>
      <c r="AI4518" s="806" t="s">
        <v>859</v>
      </c>
      <c r="AJ4518" s="807">
        <v>10</v>
      </c>
      <c r="AK4518" s="807">
        <v>87</v>
      </c>
      <c r="AL4518" s="759" t="str">
        <f t="shared" si="141"/>
        <v>Vejez</v>
      </c>
    </row>
    <row r="4519" spans="16:38" ht="15">
      <c r="P4519" s="806" t="s">
        <v>855</v>
      </c>
      <c r="Q4519" s="807">
        <v>2</v>
      </c>
      <c r="R4519" s="807">
        <v>98</v>
      </c>
      <c r="S4519" s="759" t="str">
        <f t="shared" si="140"/>
        <v>Vejez</v>
      </c>
      <c r="AI4519" s="806" t="s">
        <v>859</v>
      </c>
      <c r="AJ4519" s="807">
        <v>3</v>
      </c>
      <c r="AK4519" s="807">
        <v>88</v>
      </c>
      <c r="AL4519" s="759" t="str">
        <f t="shared" si="141"/>
        <v>Vejez</v>
      </c>
    </row>
    <row r="4520" spans="16:38" ht="15">
      <c r="P4520" s="806" t="s">
        <v>855</v>
      </c>
      <c r="Q4520" s="807">
        <v>2</v>
      </c>
      <c r="R4520" s="807">
        <v>100</v>
      </c>
      <c r="S4520" s="759" t="str">
        <f t="shared" si="140"/>
        <v>Vejez</v>
      </c>
      <c r="AI4520" s="806" t="s">
        <v>859</v>
      </c>
      <c r="AJ4520" s="807">
        <v>6</v>
      </c>
      <c r="AK4520" s="807">
        <v>89</v>
      </c>
      <c r="AL4520" s="759" t="str">
        <f t="shared" si="141"/>
        <v>Vejez</v>
      </c>
    </row>
    <row r="4521" spans="16:38" ht="15">
      <c r="P4521" s="806" t="s">
        <v>855</v>
      </c>
      <c r="Q4521" s="807">
        <v>1</v>
      </c>
      <c r="R4521" s="807">
        <v>104</v>
      </c>
      <c r="S4521" s="759" t="str">
        <f t="shared" si="140"/>
        <v>Vejez</v>
      </c>
      <c r="AI4521" s="806" t="s">
        <v>859</v>
      </c>
      <c r="AJ4521" s="807">
        <v>2</v>
      </c>
      <c r="AK4521" s="807">
        <v>90</v>
      </c>
      <c r="AL4521" s="759" t="str">
        <f t="shared" si="141"/>
        <v>Vejez</v>
      </c>
    </row>
    <row r="4522" spans="16:38" ht="15">
      <c r="P4522" s="806" t="s">
        <v>855</v>
      </c>
      <c r="Q4522" s="807">
        <v>1</v>
      </c>
      <c r="R4522" s="807">
        <v>105</v>
      </c>
      <c r="S4522" s="759" t="str">
        <f t="shared" si="140"/>
        <v>Vejez</v>
      </c>
      <c r="AI4522" s="806" t="s">
        <v>859</v>
      </c>
      <c r="AJ4522" s="807">
        <v>2</v>
      </c>
      <c r="AK4522" s="807">
        <v>91</v>
      </c>
      <c r="AL4522" s="759" t="str">
        <f t="shared" si="141"/>
        <v>Vejez</v>
      </c>
    </row>
    <row r="4523" spans="16:38" ht="30">
      <c r="P4523" s="806" t="s">
        <v>856</v>
      </c>
      <c r="Q4523" s="807">
        <v>923</v>
      </c>
      <c r="R4523" s="807">
        <v>0</v>
      </c>
      <c r="S4523" s="759" t="str">
        <f t="shared" si="140"/>
        <v>Primera Infancia</v>
      </c>
      <c r="AI4523" s="806" t="s">
        <v>859</v>
      </c>
      <c r="AJ4523" s="807">
        <v>7</v>
      </c>
      <c r="AK4523" s="807">
        <v>92</v>
      </c>
      <c r="AL4523" s="759" t="str">
        <f t="shared" si="141"/>
        <v>Vejez</v>
      </c>
    </row>
    <row r="4524" spans="16:38" ht="30">
      <c r="P4524" s="806" t="s">
        <v>856</v>
      </c>
      <c r="Q4524" s="807">
        <v>799</v>
      </c>
      <c r="R4524" s="807">
        <v>1</v>
      </c>
      <c r="S4524" s="759" t="str">
        <f t="shared" si="140"/>
        <v>Primera Infancia</v>
      </c>
      <c r="AI4524" s="806" t="s">
        <v>859</v>
      </c>
      <c r="AJ4524" s="807">
        <v>1</v>
      </c>
      <c r="AK4524" s="807">
        <v>93</v>
      </c>
      <c r="AL4524" s="759" t="str">
        <f t="shared" si="141"/>
        <v>Vejez</v>
      </c>
    </row>
    <row r="4525" spans="16:38" ht="30">
      <c r="P4525" s="806" t="s">
        <v>856</v>
      </c>
      <c r="Q4525" s="807">
        <v>744</v>
      </c>
      <c r="R4525" s="807">
        <v>2</v>
      </c>
      <c r="S4525" s="759" t="str">
        <f t="shared" si="140"/>
        <v>Primera Infancia</v>
      </c>
      <c r="AI4525" s="806" t="s">
        <v>859</v>
      </c>
      <c r="AJ4525" s="807">
        <v>6</v>
      </c>
      <c r="AK4525" s="807">
        <v>94</v>
      </c>
      <c r="AL4525" s="759" t="str">
        <f t="shared" si="141"/>
        <v>Vejez</v>
      </c>
    </row>
    <row r="4526" spans="16:38" ht="30">
      <c r="P4526" s="806" t="s">
        <v>856</v>
      </c>
      <c r="Q4526" s="807">
        <v>875</v>
      </c>
      <c r="R4526" s="807">
        <v>3</v>
      </c>
      <c r="S4526" s="759" t="str">
        <f t="shared" si="140"/>
        <v>Primera Infancia</v>
      </c>
      <c r="AI4526" s="806" t="s">
        <v>859</v>
      </c>
      <c r="AJ4526" s="807">
        <v>2</v>
      </c>
      <c r="AK4526" s="807">
        <v>95</v>
      </c>
      <c r="AL4526" s="759" t="str">
        <f t="shared" si="141"/>
        <v>Vejez</v>
      </c>
    </row>
    <row r="4527" spans="16:38" ht="30">
      <c r="P4527" s="806" t="s">
        <v>856</v>
      </c>
      <c r="Q4527" s="807">
        <v>913</v>
      </c>
      <c r="R4527" s="807">
        <v>4</v>
      </c>
      <c r="S4527" s="759" t="str">
        <f t="shared" si="140"/>
        <v>Primera Infancia</v>
      </c>
      <c r="AI4527" s="806" t="s">
        <v>859</v>
      </c>
      <c r="AJ4527" s="807">
        <v>1</v>
      </c>
      <c r="AK4527" s="807">
        <v>96</v>
      </c>
      <c r="AL4527" s="759" t="str">
        <f t="shared" si="141"/>
        <v>Vejez</v>
      </c>
    </row>
    <row r="4528" spans="16:38" ht="30">
      <c r="P4528" s="806" t="s">
        <v>856</v>
      </c>
      <c r="Q4528" s="807">
        <v>791</v>
      </c>
      <c r="R4528" s="807">
        <v>5</v>
      </c>
      <c r="S4528" s="759" t="str">
        <f t="shared" si="140"/>
        <v>Primera Infancia</v>
      </c>
      <c r="AI4528" s="806" t="s">
        <v>859</v>
      </c>
      <c r="AJ4528" s="807">
        <v>3</v>
      </c>
      <c r="AK4528" s="807">
        <v>97</v>
      </c>
      <c r="AL4528" s="759" t="str">
        <f t="shared" si="141"/>
        <v>Vejez</v>
      </c>
    </row>
    <row r="4529" spans="16:38" ht="15">
      <c r="P4529" s="806" t="s">
        <v>856</v>
      </c>
      <c r="Q4529" s="807">
        <v>882</v>
      </c>
      <c r="R4529" s="807">
        <v>6</v>
      </c>
      <c r="S4529" s="759" t="str">
        <f t="shared" si="140"/>
        <v>Infancia</v>
      </c>
      <c r="AI4529" s="806" t="s">
        <v>859</v>
      </c>
      <c r="AJ4529" s="807">
        <v>1</v>
      </c>
      <c r="AK4529" s="807">
        <v>98</v>
      </c>
      <c r="AL4529" s="759" t="str">
        <f t="shared" si="141"/>
        <v>Vejez</v>
      </c>
    </row>
    <row r="4530" spans="16:38" ht="15">
      <c r="P4530" s="806" t="s">
        <v>856</v>
      </c>
      <c r="Q4530" s="807">
        <v>954</v>
      </c>
      <c r="R4530" s="807">
        <v>7</v>
      </c>
      <c r="S4530" s="759" t="str">
        <f t="shared" si="140"/>
        <v>Infancia</v>
      </c>
      <c r="AI4530" s="806" t="s">
        <v>859</v>
      </c>
      <c r="AJ4530" s="807">
        <v>1</v>
      </c>
      <c r="AK4530" s="807">
        <v>102</v>
      </c>
      <c r="AL4530" s="759" t="str">
        <f t="shared" si="141"/>
        <v>Vejez</v>
      </c>
    </row>
    <row r="4531" spans="16:38" ht="15">
      <c r="P4531" s="806" t="s">
        <v>856</v>
      </c>
      <c r="Q4531" s="807">
        <v>1061</v>
      </c>
      <c r="R4531" s="807">
        <v>8</v>
      </c>
      <c r="S4531" s="759" t="str">
        <f t="shared" si="140"/>
        <v>Infancia</v>
      </c>
      <c r="AI4531" s="806" t="s">
        <v>859</v>
      </c>
      <c r="AJ4531" s="807">
        <v>1</v>
      </c>
      <c r="AK4531" s="807">
        <v>104</v>
      </c>
      <c r="AL4531" s="759" t="str">
        <f t="shared" si="141"/>
        <v>Vejez</v>
      </c>
    </row>
    <row r="4532" spans="16:38" ht="30">
      <c r="P4532" s="806" t="s">
        <v>856</v>
      </c>
      <c r="Q4532" s="807">
        <v>996</v>
      </c>
      <c r="R4532" s="807">
        <v>9</v>
      </c>
      <c r="S4532" s="759" t="str">
        <f t="shared" si="140"/>
        <v>Infancia</v>
      </c>
      <c r="AI4532" s="806" t="s">
        <v>860</v>
      </c>
      <c r="AJ4532" s="807">
        <v>29</v>
      </c>
      <c r="AK4532" s="807">
        <v>0</v>
      </c>
      <c r="AL4532" s="759" t="str">
        <f t="shared" si="141"/>
        <v>Primera Infancia</v>
      </c>
    </row>
    <row r="4533" spans="16:38" ht="30">
      <c r="P4533" s="806" t="s">
        <v>856</v>
      </c>
      <c r="Q4533" s="807">
        <v>1029</v>
      </c>
      <c r="R4533" s="807">
        <v>10</v>
      </c>
      <c r="S4533" s="759" t="str">
        <f t="shared" si="140"/>
        <v>Infancia</v>
      </c>
      <c r="AI4533" s="806" t="s">
        <v>860</v>
      </c>
      <c r="AJ4533" s="807">
        <v>28</v>
      </c>
      <c r="AK4533" s="807">
        <v>1</v>
      </c>
      <c r="AL4533" s="759" t="str">
        <f t="shared" si="141"/>
        <v>Primera Infancia</v>
      </c>
    </row>
    <row r="4534" spans="16:38" ht="30">
      <c r="P4534" s="806" t="s">
        <v>856</v>
      </c>
      <c r="Q4534" s="807">
        <v>968</v>
      </c>
      <c r="R4534" s="807">
        <v>11</v>
      </c>
      <c r="S4534" s="759" t="str">
        <f t="shared" si="140"/>
        <v>Infancia</v>
      </c>
      <c r="AI4534" s="806" t="s">
        <v>860</v>
      </c>
      <c r="AJ4534" s="807">
        <v>24</v>
      </c>
      <c r="AK4534" s="807">
        <v>2</v>
      </c>
      <c r="AL4534" s="759" t="str">
        <f t="shared" si="141"/>
        <v>Primera Infancia</v>
      </c>
    </row>
    <row r="4535" spans="16:38" ht="30">
      <c r="P4535" s="806" t="s">
        <v>856</v>
      </c>
      <c r="Q4535" s="807">
        <v>1077</v>
      </c>
      <c r="R4535" s="807">
        <v>12</v>
      </c>
      <c r="S4535" s="759" t="str">
        <f t="shared" si="140"/>
        <v>Adolescente</v>
      </c>
      <c r="AI4535" s="806" t="s">
        <v>860</v>
      </c>
      <c r="AJ4535" s="807">
        <v>40</v>
      </c>
      <c r="AK4535" s="807">
        <v>3</v>
      </c>
      <c r="AL4535" s="759" t="str">
        <f t="shared" si="141"/>
        <v>Primera Infancia</v>
      </c>
    </row>
    <row r="4536" spans="16:38" ht="30">
      <c r="P4536" s="806" t="s">
        <v>856</v>
      </c>
      <c r="Q4536" s="807">
        <v>1065</v>
      </c>
      <c r="R4536" s="807">
        <v>13</v>
      </c>
      <c r="S4536" s="759" t="str">
        <f t="shared" si="140"/>
        <v>Adolescente</v>
      </c>
      <c r="AI4536" s="806" t="s">
        <v>860</v>
      </c>
      <c r="AJ4536" s="807">
        <v>29</v>
      </c>
      <c r="AK4536" s="807">
        <v>4</v>
      </c>
      <c r="AL4536" s="759" t="str">
        <f t="shared" si="141"/>
        <v>Primera Infancia</v>
      </c>
    </row>
    <row r="4537" spans="16:38" ht="30">
      <c r="P4537" s="806" t="s">
        <v>856</v>
      </c>
      <c r="Q4537" s="807">
        <v>1146</v>
      </c>
      <c r="R4537" s="807">
        <v>14</v>
      </c>
      <c r="S4537" s="759" t="str">
        <f t="shared" si="140"/>
        <v>Adolescente</v>
      </c>
      <c r="AI4537" s="806" t="s">
        <v>860</v>
      </c>
      <c r="AJ4537" s="807">
        <v>31</v>
      </c>
      <c r="AK4537" s="807">
        <v>5</v>
      </c>
      <c r="AL4537" s="759" t="str">
        <f t="shared" si="141"/>
        <v>Primera Infancia</v>
      </c>
    </row>
    <row r="4538" spans="16:38" ht="30">
      <c r="P4538" s="806" t="s">
        <v>856</v>
      </c>
      <c r="Q4538" s="807">
        <v>1116</v>
      </c>
      <c r="R4538" s="807">
        <v>15</v>
      </c>
      <c r="S4538" s="759" t="str">
        <f t="shared" si="140"/>
        <v>Adolescente</v>
      </c>
      <c r="AI4538" s="806" t="s">
        <v>860</v>
      </c>
      <c r="AJ4538" s="807">
        <v>42</v>
      </c>
      <c r="AK4538" s="807">
        <v>6</v>
      </c>
      <c r="AL4538" s="759" t="str">
        <f t="shared" si="141"/>
        <v>Infancia</v>
      </c>
    </row>
    <row r="4539" spans="16:38" ht="30">
      <c r="P4539" s="806" t="s">
        <v>856</v>
      </c>
      <c r="Q4539" s="807">
        <v>1205</v>
      </c>
      <c r="R4539" s="807">
        <v>16</v>
      </c>
      <c r="S4539" s="759" t="str">
        <f t="shared" si="140"/>
        <v>Adolescente</v>
      </c>
      <c r="AI4539" s="806" t="s">
        <v>860</v>
      </c>
      <c r="AJ4539" s="807">
        <v>39</v>
      </c>
      <c r="AK4539" s="807">
        <v>7</v>
      </c>
      <c r="AL4539" s="759" t="str">
        <f t="shared" si="141"/>
        <v>Infancia</v>
      </c>
    </row>
    <row r="4540" spans="16:38" ht="30">
      <c r="P4540" s="806" t="s">
        <v>856</v>
      </c>
      <c r="Q4540" s="807">
        <v>1219</v>
      </c>
      <c r="R4540" s="807">
        <v>17</v>
      </c>
      <c r="S4540" s="759" t="str">
        <f t="shared" si="140"/>
        <v>Adolescente</v>
      </c>
      <c r="AI4540" s="806" t="s">
        <v>860</v>
      </c>
      <c r="AJ4540" s="807">
        <v>30</v>
      </c>
      <c r="AK4540" s="807">
        <v>8</v>
      </c>
      <c r="AL4540" s="759" t="str">
        <f t="shared" si="141"/>
        <v>Infancia</v>
      </c>
    </row>
    <row r="4541" spans="16:38" ht="15">
      <c r="P4541" s="806" t="s">
        <v>856</v>
      </c>
      <c r="Q4541" s="807">
        <v>1081</v>
      </c>
      <c r="R4541" s="807">
        <v>18</v>
      </c>
      <c r="S4541" s="759" t="str">
        <f t="shared" si="140"/>
        <v>Juventud</v>
      </c>
      <c r="AI4541" s="806" t="s">
        <v>860</v>
      </c>
      <c r="AJ4541" s="807">
        <v>25</v>
      </c>
      <c r="AK4541" s="807">
        <v>9</v>
      </c>
      <c r="AL4541" s="759" t="str">
        <f t="shared" si="141"/>
        <v>Infancia</v>
      </c>
    </row>
    <row r="4542" spans="16:38" ht="15">
      <c r="P4542" s="806" t="s">
        <v>856</v>
      </c>
      <c r="Q4542" s="807">
        <v>932</v>
      </c>
      <c r="R4542" s="807">
        <v>19</v>
      </c>
      <c r="S4542" s="759" t="str">
        <f t="shared" si="140"/>
        <v>Juventud</v>
      </c>
      <c r="AI4542" s="806" t="s">
        <v>860</v>
      </c>
      <c r="AJ4542" s="807">
        <v>43</v>
      </c>
      <c r="AK4542" s="807">
        <v>10</v>
      </c>
      <c r="AL4542" s="759" t="str">
        <f t="shared" si="141"/>
        <v>Infancia</v>
      </c>
    </row>
    <row r="4543" spans="16:38" ht="15">
      <c r="P4543" s="806" t="s">
        <v>856</v>
      </c>
      <c r="Q4543" s="807">
        <v>909</v>
      </c>
      <c r="R4543" s="807">
        <v>20</v>
      </c>
      <c r="S4543" s="759" t="str">
        <f t="shared" si="140"/>
        <v>Juventud</v>
      </c>
      <c r="AI4543" s="806" t="s">
        <v>860</v>
      </c>
      <c r="AJ4543" s="807">
        <v>39</v>
      </c>
      <c r="AK4543" s="807">
        <v>11</v>
      </c>
      <c r="AL4543" s="759" t="str">
        <f t="shared" si="141"/>
        <v>Infancia</v>
      </c>
    </row>
    <row r="4544" spans="16:38" ht="30">
      <c r="P4544" s="806" t="s">
        <v>856</v>
      </c>
      <c r="Q4544" s="807">
        <v>888</v>
      </c>
      <c r="R4544" s="807">
        <v>21</v>
      </c>
      <c r="S4544" s="759" t="str">
        <f t="shared" si="140"/>
        <v>Juventud</v>
      </c>
      <c r="AI4544" s="806" t="s">
        <v>860</v>
      </c>
      <c r="AJ4544" s="807">
        <v>34</v>
      </c>
      <c r="AK4544" s="807">
        <v>12</v>
      </c>
      <c r="AL4544" s="759" t="str">
        <f t="shared" si="141"/>
        <v>Adolescente</v>
      </c>
    </row>
    <row r="4545" spans="16:38" ht="30">
      <c r="P4545" s="806" t="s">
        <v>856</v>
      </c>
      <c r="Q4545" s="807">
        <v>862</v>
      </c>
      <c r="R4545" s="807">
        <v>22</v>
      </c>
      <c r="S4545" s="759" t="str">
        <f t="shared" si="140"/>
        <v>Juventud</v>
      </c>
      <c r="AI4545" s="806" t="s">
        <v>860</v>
      </c>
      <c r="AJ4545" s="807">
        <v>40</v>
      </c>
      <c r="AK4545" s="807">
        <v>13</v>
      </c>
      <c r="AL4545" s="759" t="str">
        <f t="shared" si="141"/>
        <v>Adolescente</v>
      </c>
    </row>
    <row r="4546" spans="16:38" ht="30">
      <c r="P4546" s="806" t="s">
        <v>856</v>
      </c>
      <c r="Q4546" s="807">
        <v>684</v>
      </c>
      <c r="R4546" s="807">
        <v>23</v>
      </c>
      <c r="S4546" s="759" t="str">
        <f t="shared" si="140"/>
        <v>Juventud</v>
      </c>
      <c r="AI4546" s="806" t="s">
        <v>860</v>
      </c>
      <c r="AJ4546" s="807">
        <v>23</v>
      </c>
      <c r="AK4546" s="807">
        <v>14</v>
      </c>
      <c r="AL4546" s="759" t="str">
        <f t="shared" si="141"/>
        <v>Adolescente</v>
      </c>
    </row>
    <row r="4547" spans="16:38" ht="30">
      <c r="P4547" s="806" t="s">
        <v>856</v>
      </c>
      <c r="Q4547" s="807">
        <v>722</v>
      </c>
      <c r="R4547" s="807">
        <v>24</v>
      </c>
      <c r="S4547" s="759" t="str">
        <f t="shared" ref="S4547:S4610" si="142">IF(P4547=0,"",IF(AND(R4547&gt;=0,R4547&lt;=5),"Primera Infancia",IF(AND(R4547&gt;=6,R4547&lt;=11),"Infancia",IF(AND(R4547&gt;=12,R4547&lt;=17),"Adolescente",IF(AND(R4547&gt;=18,R4547&lt;=28),"Juventud",IF(AND(R4547&gt;=29,R4547&lt;=59),"Adulto","Vejez"))))))</f>
        <v>Juventud</v>
      </c>
      <c r="AI4547" s="806" t="s">
        <v>860</v>
      </c>
      <c r="AJ4547" s="807">
        <v>47</v>
      </c>
      <c r="AK4547" s="807">
        <v>15</v>
      </c>
      <c r="AL4547" s="759" t="str">
        <f t="shared" ref="AL4547:AL4610" si="143">IF(AI4547=0,"",IF(AND(AK4547&gt;=0,AK4547&lt;=5),"Primera Infancia",IF(AND(AK4547&gt;=6,AK4547&lt;=11),"Infancia",IF(AND(AK4547&gt;=12,AK4547&lt;=17),"Adolescente",IF(AND(AK4547&gt;=18,AK4547&lt;=28),"Juventud",IF(AND(AK4547&gt;=29,AK4547&lt;=59),"Adulto","Vejez"))))))</f>
        <v>Adolescente</v>
      </c>
    </row>
    <row r="4548" spans="16:38" ht="30">
      <c r="P4548" s="806" t="s">
        <v>856</v>
      </c>
      <c r="Q4548" s="807">
        <v>649</v>
      </c>
      <c r="R4548" s="807">
        <v>25</v>
      </c>
      <c r="S4548" s="759" t="str">
        <f t="shared" si="142"/>
        <v>Juventud</v>
      </c>
      <c r="AI4548" s="806" t="s">
        <v>860</v>
      </c>
      <c r="AJ4548" s="807">
        <v>46</v>
      </c>
      <c r="AK4548" s="807">
        <v>16</v>
      </c>
      <c r="AL4548" s="759" t="str">
        <f t="shared" si="143"/>
        <v>Adolescente</v>
      </c>
    </row>
    <row r="4549" spans="16:38" ht="30">
      <c r="P4549" s="806" t="s">
        <v>856</v>
      </c>
      <c r="Q4549" s="807">
        <v>706</v>
      </c>
      <c r="R4549" s="807">
        <v>26</v>
      </c>
      <c r="S4549" s="759" t="str">
        <f t="shared" si="142"/>
        <v>Juventud</v>
      </c>
      <c r="AI4549" s="806" t="s">
        <v>860</v>
      </c>
      <c r="AJ4549" s="807">
        <v>38</v>
      </c>
      <c r="AK4549" s="807">
        <v>17</v>
      </c>
      <c r="AL4549" s="759" t="str">
        <f t="shared" si="143"/>
        <v>Adolescente</v>
      </c>
    </row>
    <row r="4550" spans="16:38" ht="15">
      <c r="P4550" s="806" t="s">
        <v>856</v>
      </c>
      <c r="Q4550" s="807">
        <v>629</v>
      </c>
      <c r="R4550" s="807">
        <v>27</v>
      </c>
      <c r="S4550" s="759" t="str">
        <f t="shared" si="142"/>
        <v>Juventud</v>
      </c>
      <c r="AI4550" s="806" t="s">
        <v>860</v>
      </c>
      <c r="AJ4550" s="807">
        <v>53</v>
      </c>
      <c r="AK4550" s="807">
        <v>18</v>
      </c>
      <c r="AL4550" s="759" t="str">
        <f t="shared" si="143"/>
        <v>Juventud</v>
      </c>
    </row>
    <row r="4551" spans="16:38" ht="15">
      <c r="P4551" s="806" t="s">
        <v>856</v>
      </c>
      <c r="Q4551" s="807">
        <v>642</v>
      </c>
      <c r="R4551" s="807">
        <v>28</v>
      </c>
      <c r="S4551" s="759" t="str">
        <f t="shared" si="142"/>
        <v>Juventud</v>
      </c>
      <c r="AI4551" s="806" t="s">
        <v>860</v>
      </c>
      <c r="AJ4551" s="807">
        <v>72</v>
      </c>
      <c r="AK4551" s="807">
        <v>19</v>
      </c>
      <c r="AL4551" s="759" t="str">
        <f t="shared" si="143"/>
        <v>Juventud</v>
      </c>
    </row>
    <row r="4552" spans="16:38" ht="15">
      <c r="P4552" s="806" t="s">
        <v>856</v>
      </c>
      <c r="Q4552" s="807">
        <v>576</v>
      </c>
      <c r="R4552" s="807">
        <v>29</v>
      </c>
      <c r="S4552" s="759" t="str">
        <f t="shared" si="142"/>
        <v>Adulto</v>
      </c>
      <c r="AI4552" s="806" t="s">
        <v>860</v>
      </c>
      <c r="AJ4552" s="807">
        <v>94</v>
      </c>
      <c r="AK4552" s="807">
        <v>20</v>
      </c>
      <c r="AL4552" s="759" t="str">
        <f t="shared" si="143"/>
        <v>Juventud</v>
      </c>
    </row>
    <row r="4553" spans="16:38" ht="15">
      <c r="P4553" s="806" t="s">
        <v>856</v>
      </c>
      <c r="Q4553" s="807">
        <v>685</v>
      </c>
      <c r="R4553" s="807">
        <v>30</v>
      </c>
      <c r="S4553" s="759" t="str">
        <f t="shared" si="142"/>
        <v>Adulto</v>
      </c>
      <c r="AI4553" s="806" t="s">
        <v>860</v>
      </c>
      <c r="AJ4553" s="807">
        <v>78</v>
      </c>
      <c r="AK4553" s="807">
        <v>21</v>
      </c>
      <c r="AL4553" s="759" t="str">
        <f t="shared" si="143"/>
        <v>Juventud</v>
      </c>
    </row>
    <row r="4554" spans="16:38" ht="15">
      <c r="P4554" s="806" t="s">
        <v>856</v>
      </c>
      <c r="Q4554" s="807">
        <v>629</v>
      </c>
      <c r="R4554" s="807">
        <v>31</v>
      </c>
      <c r="S4554" s="759" t="str">
        <f t="shared" si="142"/>
        <v>Adulto</v>
      </c>
      <c r="AI4554" s="806" t="s">
        <v>860</v>
      </c>
      <c r="AJ4554" s="807">
        <v>84</v>
      </c>
      <c r="AK4554" s="807">
        <v>22</v>
      </c>
      <c r="AL4554" s="759" t="str">
        <f t="shared" si="143"/>
        <v>Juventud</v>
      </c>
    </row>
    <row r="4555" spans="16:38" ht="15">
      <c r="P4555" s="806" t="s">
        <v>856</v>
      </c>
      <c r="Q4555" s="807">
        <v>691</v>
      </c>
      <c r="R4555" s="807">
        <v>32</v>
      </c>
      <c r="S4555" s="759" t="str">
        <f t="shared" si="142"/>
        <v>Adulto</v>
      </c>
      <c r="AI4555" s="806" t="s">
        <v>860</v>
      </c>
      <c r="AJ4555" s="807">
        <v>87</v>
      </c>
      <c r="AK4555" s="807">
        <v>23</v>
      </c>
      <c r="AL4555" s="759" t="str">
        <f t="shared" si="143"/>
        <v>Juventud</v>
      </c>
    </row>
    <row r="4556" spans="16:38" ht="15">
      <c r="P4556" s="806" t="s">
        <v>856</v>
      </c>
      <c r="Q4556" s="807">
        <v>614</v>
      </c>
      <c r="R4556" s="807">
        <v>33</v>
      </c>
      <c r="S4556" s="759" t="str">
        <f t="shared" si="142"/>
        <v>Adulto</v>
      </c>
      <c r="AI4556" s="806" t="s">
        <v>860</v>
      </c>
      <c r="AJ4556" s="807">
        <v>68</v>
      </c>
      <c r="AK4556" s="807">
        <v>24</v>
      </c>
      <c r="AL4556" s="759" t="str">
        <f t="shared" si="143"/>
        <v>Juventud</v>
      </c>
    </row>
    <row r="4557" spans="16:38" ht="15">
      <c r="P4557" s="806" t="s">
        <v>856</v>
      </c>
      <c r="Q4557" s="807">
        <v>589</v>
      </c>
      <c r="R4557" s="807">
        <v>34</v>
      </c>
      <c r="S4557" s="759" t="str">
        <f t="shared" si="142"/>
        <v>Adulto</v>
      </c>
      <c r="AI4557" s="806" t="s">
        <v>860</v>
      </c>
      <c r="AJ4557" s="807">
        <v>73</v>
      </c>
      <c r="AK4557" s="807">
        <v>25</v>
      </c>
      <c r="AL4557" s="759" t="str">
        <f t="shared" si="143"/>
        <v>Juventud</v>
      </c>
    </row>
    <row r="4558" spans="16:38" ht="15">
      <c r="P4558" s="806" t="s">
        <v>856</v>
      </c>
      <c r="Q4558" s="807">
        <v>576</v>
      </c>
      <c r="R4558" s="807">
        <v>35</v>
      </c>
      <c r="S4558" s="759" t="str">
        <f t="shared" si="142"/>
        <v>Adulto</v>
      </c>
      <c r="AI4558" s="806" t="s">
        <v>860</v>
      </c>
      <c r="AJ4558" s="807">
        <v>71</v>
      </c>
      <c r="AK4558" s="807">
        <v>26</v>
      </c>
      <c r="AL4558" s="759" t="str">
        <f t="shared" si="143"/>
        <v>Juventud</v>
      </c>
    </row>
    <row r="4559" spans="16:38" ht="15">
      <c r="P4559" s="806" t="s">
        <v>856</v>
      </c>
      <c r="Q4559" s="807">
        <v>612</v>
      </c>
      <c r="R4559" s="807">
        <v>36</v>
      </c>
      <c r="S4559" s="759" t="str">
        <f t="shared" si="142"/>
        <v>Adulto</v>
      </c>
      <c r="AI4559" s="806" t="s">
        <v>860</v>
      </c>
      <c r="AJ4559" s="807">
        <v>77</v>
      </c>
      <c r="AK4559" s="807">
        <v>27</v>
      </c>
      <c r="AL4559" s="759" t="str">
        <f t="shared" si="143"/>
        <v>Juventud</v>
      </c>
    </row>
    <row r="4560" spans="16:38" ht="15">
      <c r="P4560" s="806" t="s">
        <v>856</v>
      </c>
      <c r="Q4560" s="807">
        <v>538</v>
      </c>
      <c r="R4560" s="807">
        <v>37</v>
      </c>
      <c r="S4560" s="759" t="str">
        <f t="shared" si="142"/>
        <v>Adulto</v>
      </c>
      <c r="AI4560" s="806" t="s">
        <v>860</v>
      </c>
      <c r="AJ4560" s="807">
        <v>72</v>
      </c>
      <c r="AK4560" s="807">
        <v>28</v>
      </c>
      <c r="AL4560" s="759" t="str">
        <f t="shared" si="143"/>
        <v>Juventud</v>
      </c>
    </row>
    <row r="4561" spans="16:38" ht="15">
      <c r="P4561" s="806" t="s">
        <v>856</v>
      </c>
      <c r="Q4561" s="807">
        <v>525</v>
      </c>
      <c r="R4561" s="807">
        <v>38</v>
      </c>
      <c r="S4561" s="759" t="str">
        <f t="shared" si="142"/>
        <v>Adulto</v>
      </c>
      <c r="AI4561" s="806" t="s">
        <v>860</v>
      </c>
      <c r="AJ4561" s="807">
        <v>73</v>
      </c>
      <c r="AK4561" s="807">
        <v>29</v>
      </c>
      <c r="AL4561" s="759" t="str">
        <f t="shared" si="143"/>
        <v>Adulto</v>
      </c>
    </row>
    <row r="4562" spans="16:38" ht="15">
      <c r="P4562" s="806" t="s">
        <v>856</v>
      </c>
      <c r="Q4562" s="807">
        <v>529</v>
      </c>
      <c r="R4562" s="807">
        <v>39</v>
      </c>
      <c r="S4562" s="759" t="str">
        <f t="shared" si="142"/>
        <v>Adulto</v>
      </c>
      <c r="AI4562" s="806" t="s">
        <v>860</v>
      </c>
      <c r="AJ4562" s="807">
        <v>81</v>
      </c>
      <c r="AK4562" s="807">
        <v>30</v>
      </c>
      <c r="AL4562" s="759" t="str">
        <f t="shared" si="143"/>
        <v>Adulto</v>
      </c>
    </row>
    <row r="4563" spans="16:38" ht="15">
      <c r="P4563" s="806" t="s">
        <v>856</v>
      </c>
      <c r="Q4563" s="807">
        <v>554</v>
      </c>
      <c r="R4563" s="807">
        <v>40</v>
      </c>
      <c r="S4563" s="759" t="str">
        <f t="shared" si="142"/>
        <v>Adulto</v>
      </c>
      <c r="AI4563" s="806" t="s">
        <v>860</v>
      </c>
      <c r="AJ4563" s="807">
        <v>70</v>
      </c>
      <c r="AK4563" s="807">
        <v>31</v>
      </c>
      <c r="AL4563" s="759" t="str">
        <f t="shared" si="143"/>
        <v>Adulto</v>
      </c>
    </row>
    <row r="4564" spans="16:38" ht="15">
      <c r="P4564" s="806" t="s">
        <v>856</v>
      </c>
      <c r="Q4564" s="807">
        <v>492</v>
      </c>
      <c r="R4564" s="807">
        <v>41</v>
      </c>
      <c r="S4564" s="759" t="str">
        <f t="shared" si="142"/>
        <v>Adulto</v>
      </c>
      <c r="AI4564" s="806" t="s">
        <v>860</v>
      </c>
      <c r="AJ4564" s="807">
        <v>71</v>
      </c>
      <c r="AK4564" s="807">
        <v>32</v>
      </c>
      <c r="AL4564" s="759" t="str">
        <f t="shared" si="143"/>
        <v>Adulto</v>
      </c>
    </row>
    <row r="4565" spans="16:38" ht="15">
      <c r="P4565" s="806" t="s">
        <v>856</v>
      </c>
      <c r="Q4565" s="807">
        <v>479</v>
      </c>
      <c r="R4565" s="807">
        <v>42</v>
      </c>
      <c r="S4565" s="759" t="str">
        <f t="shared" si="142"/>
        <v>Adulto</v>
      </c>
      <c r="AI4565" s="806" t="s">
        <v>860</v>
      </c>
      <c r="AJ4565" s="807">
        <v>55</v>
      </c>
      <c r="AK4565" s="807">
        <v>33</v>
      </c>
      <c r="AL4565" s="759" t="str">
        <f t="shared" si="143"/>
        <v>Adulto</v>
      </c>
    </row>
    <row r="4566" spans="16:38" ht="15">
      <c r="P4566" s="806" t="s">
        <v>856</v>
      </c>
      <c r="Q4566" s="807">
        <v>450</v>
      </c>
      <c r="R4566" s="807">
        <v>43</v>
      </c>
      <c r="S4566" s="759" t="str">
        <f t="shared" si="142"/>
        <v>Adulto</v>
      </c>
      <c r="AI4566" s="806" t="s">
        <v>860</v>
      </c>
      <c r="AJ4566" s="807">
        <v>62</v>
      </c>
      <c r="AK4566" s="807">
        <v>34</v>
      </c>
      <c r="AL4566" s="759" t="str">
        <f t="shared" si="143"/>
        <v>Adulto</v>
      </c>
    </row>
    <row r="4567" spans="16:38" ht="15">
      <c r="P4567" s="806" t="s">
        <v>856</v>
      </c>
      <c r="Q4567" s="807">
        <v>433</v>
      </c>
      <c r="R4567" s="807">
        <v>44</v>
      </c>
      <c r="S4567" s="759" t="str">
        <f t="shared" si="142"/>
        <v>Adulto</v>
      </c>
      <c r="AI4567" s="806" t="s">
        <v>860</v>
      </c>
      <c r="AJ4567" s="807">
        <v>46</v>
      </c>
      <c r="AK4567" s="807">
        <v>35</v>
      </c>
      <c r="AL4567" s="759" t="str">
        <f t="shared" si="143"/>
        <v>Adulto</v>
      </c>
    </row>
    <row r="4568" spans="16:38" ht="15">
      <c r="P4568" s="806" t="s">
        <v>856</v>
      </c>
      <c r="Q4568" s="807">
        <v>426</v>
      </c>
      <c r="R4568" s="807">
        <v>45</v>
      </c>
      <c r="S4568" s="759" t="str">
        <f t="shared" si="142"/>
        <v>Adulto</v>
      </c>
      <c r="AI4568" s="806" t="s">
        <v>860</v>
      </c>
      <c r="AJ4568" s="807">
        <v>45</v>
      </c>
      <c r="AK4568" s="807">
        <v>36</v>
      </c>
      <c r="AL4568" s="759" t="str">
        <f t="shared" si="143"/>
        <v>Adulto</v>
      </c>
    </row>
    <row r="4569" spans="16:38" ht="15">
      <c r="P4569" s="806" t="s">
        <v>856</v>
      </c>
      <c r="Q4569" s="807">
        <v>404</v>
      </c>
      <c r="R4569" s="807">
        <v>46</v>
      </c>
      <c r="S4569" s="759" t="str">
        <f t="shared" si="142"/>
        <v>Adulto</v>
      </c>
      <c r="AI4569" s="806" t="s">
        <v>860</v>
      </c>
      <c r="AJ4569" s="807">
        <v>45</v>
      </c>
      <c r="AK4569" s="807">
        <v>37</v>
      </c>
      <c r="AL4569" s="759" t="str">
        <f t="shared" si="143"/>
        <v>Adulto</v>
      </c>
    </row>
    <row r="4570" spans="16:38" ht="15">
      <c r="P4570" s="806" t="s">
        <v>856</v>
      </c>
      <c r="Q4570" s="807">
        <v>410</v>
      </c>
      <c r="R4570" s="807">
        <v>47</v>
      </c>
      <c r="S4570" s="759" t="str">
        <f t="shared" si="142"/>
        <v>Adulto</v>
      </c>
      <c r="AI4570" s="806" t="s">
        <v>860</v>
      </c>
      <c r="AJ4570" s="807">
        <v>41</v>
      </c>
      <c r="AK4570" s="807">
        <v>38</v>
      </c>
      <c r="AL4570" s="759" t="str">
        <f t="shared" si="143"/>
        <v>Adulto</v>
      </c>
    </row>
    <row r="4571" spans="16:38" ht="15">
      <c r="P4571" s="806" t="s">
        <v>856</v>
      </c>
      <c r="Q4571" s="807">
        <v>444</v>
      </c>
      <c r="R4571" s="807">
        <v>48</v>
      </c>
      <c r="S4571" s="759" t="str">
        <f t="shared" si="142"/>
        <v>Adulto</v>
      </c>
      <c r="AI4571" s="806" t="s">
        <v>860</v>
      </c>
      <c r="AJ4571" s="807">
        <v>47</v>
      </c>
      <c r="AK4571" s="807">
        <v>39</v>
      </c>
      <c r="AL4571" s="759" t="str">
        <f t="shared" si="143"/>
        <v>Adulto</v>
      </c>
    </row>
    <row r="4572" spans="16:38" ht="15">
      <c r="P4572" s="806" t="s">
        <v>856</v>
      </c>
      <c r="Q4572" s="807">
        <v>393</v>
      </c>
      <c r="R4572" s="807">
        <v>49</v>
      </c>
      <c r="S4572" s="759" t="str">
        <f t="shared" si="142"/>
        <v>Adulto</v>
      </c>
      <c r="AI4572" s="806" t="s">
        <v>860</v>
      </c>
      <c r="AJ4572" s="807">
        <v>56</v>
      </c>
      <c r="AK4572" s="807">
        <v>40</v>
      </c>
      <c r="AL4572" s="759" t="str">
        <f t="shared" si="143"/>
        <v>Adulto</v>
      </c>
    </row>
    <row r="4573" spans="16:38" ht="15">
      <c r="P4573" s="806" t="s">
        <v>856</v>
      </c>
      <c r="Q4573" s="807">
        <v>383</v>
      </c>
      <c r="R4573" s="807">
        <v>50</v>
      </c>
      <c r="S4573" s="759" t="str">
        <f t="shared" si="142"/>
        <v>Adulto</v>
      </c>
      <c r="AI4573" s="806" t="s">
        <v>860</v>
      </c>
      <c r="AJ4573" s="807">
        <v>51</v>
      </c>
      <c r="AK4573" s="807">
        <v>41</v>
      </c>
      <c r="AL4573" s="759" t="str">
        <f t="shared" si="143"/>
        <v>Adulto</v>
      </c>
    </row>
    <row r="4574" spans="16:38" ht="15">
      <c r="P4574" s="806" t="s">
        <v>856</v>
      </c>
      <c r="Q4574" s="807">
        <v>464</v>
      </c>
      <c r="R4574" s="807">
        <v>51</v>
      </c>
      <c r="S4574" s="759" t="str">
        <f t="shared" si="142"/>
        <v>Adulto</v>
      </c>
      <c r="AI4574" s="806" t="s">
        <v>860</v>
      </c>
      <c r="AJ4574" s="807">
        <v>46</v>
      </c>
      <c r="AK4574" s="807">
        <v>42</v>
      </c>
      <c r="AL4574" s="759" t="str">
        <f t="shared" si="143"/>
        <v>Adulto</v>
      </c>
    </row>
    <row r="4575" spans="16:38" ht="15">
      <c r="P4575" s="806" t="s">
        <v>856</v>
      </c>
      <c r="Q4575" s="807">
        <v>497</v>
      </c>
      <c r="R4575" s="807">
        <v>52</v>
      </c>
      <c r="S4575" s="759" t="str">
        <f t="shared" si="142"/>
        <v>Adulto</v>
      </c>
      <c r="AI4575" s="806" t="s">
        <v>860</v>
      </c>
      <c r="AJ4575" s="807">
        <v>44</v>
      </c>
      <c r="AK4575" s="807">
        <v>43</v>
      </c>
      <c r="AL4575" s="759" t="str">
        <f t="shared" si="143"/>
        <v>Adulto</v>
      </c>
    </row>
    <row r="4576" spans="16:38" ht="15">
      <c r="P4576" s="806" t="s">
        <v>856</v>
      </c>
      <c r="Q4576" s="807">
        <v>427</v>
      </c>
      <c r="R4576" s="807">
        <v>53</v>
      </c>
      <c r="S4576" s="759" t="str">
        <f t="shared" si="142"/>
        <v>Adulto</v>
      </c>
      <c r="AI4576" s="806" t="s">
        <v>860</v>
      </c>
      <c r="AJ4576" s="807">
        <v>41</v>
      </c>
      <c r="AK4576" s="807">
        <v>44</v>
      </c>
      <c r="AL4576" s="759" t="str">
        <f t="shared" si="143"/>
        <v>Adulto</v>
      </c>
    </row>
    <row r="4577" spans="16:38" ht="15">
      <c r="P4577" s="806" t="s">
        <v>856</v>
      </c>
      <c r="Q4577" s="807">
        <v>435</v>
      </c>
      <c r="R4577" s="807">
        <v>54</v>
      </c>
      <c r="S4577" s="759" t="str">
        <f t="shared" si="142"/>
        <v>Adulto</v>
      </c>
      <c r="AI4577" s="806" t="s">
        <v>860</v>
      </c>
      <c r="AJ4577" s="807">
        <v>40</v>
      </c>
      <c r="AK4577" s="807">
        <v>45</v>
      </c>
      <c r="AL4577" s="759" t="str">
        <f t="shared" si="143"/>
        <v>Adulto</v>
      </c>
    </row>
    <row r="4578" spans="16:38" ht="15">
      <c r="P4578" s="806" t="s">
        <v>856</v>
      </c>
      <c r="Q4578" s="807">
        <v>435</v>
      </c>
      <c r="R4578" s="807">
        <v>55</v>
      </c>
      <c r="S4578" s="759" t="str">
        <f t="shared" si="142"/>
        <v>Adulto</v>
      </c>
      <c r="AI4578" s="806" t="s">
        <v>860</v>
      </c>
      <c r="AJ4578" s="807">
        <v>46</v>
      </c>
      <c r="AK4578" s="807">
        <v>46</v>
      </c>
      <c r="AL4578" s="759" t="str">
        <f t="shared" si="143"/>
        <v>Adulto</v>
      </c>
    </row>
    <row r="4579" spans="16:38" ht="15">
      <c r="P4579" s="806" t="s">
        <v>856</v>
      </c>
      <c r="Q4579" s="807">
        <v>401</v>
      </c>
      <c r="R4579" s="807">
        <v>56</v>
      </c>
      <c r="S4579" s="759" t="str">
        <f t="shared" si="142"/>
        <v>Adulto</v>
      </c>
      <c r="AI4579" s="806" t="s">
        <v>860</v>
      </c>
      <c r="AJ4579" s="807">
        <v>31</v>
      </c>
      <c r="AK4579" s="807">
        <v>47</v>
      </c>
      <c r="AL4579" s="759" t="str">
        <f t="shared" si="143"/>
        <v>Adulto</v>
      </c>
    </row>
    <row r="4580" spans="16:38" ht="15">
      <c r="P4580" s="806" t="s">
        <v>856</v>
      </c>
      <c r="Q4580" s="807">
        <v>401</v>
      </c>
      <c r="R4580" s="807">
        <v>57</v>
      </c>
      <c r="S4580" s="759" t="str">
        <f t="shared" si="142"/>
        <v>Adulto</v>
      </c>
      <c r="AI4580" s="806" t="s">
        <v>860</v>
      </c>
      <c r="AJ4580" s="807">
        <v>36</v>
      </c>
      <c r="AK4580" s="807">
        <v>48</v>
      </c>
      <c r="AL4580" s="759" t="str">
        <f t="shared" si="143"/>
        <v>Adulto</v>
      </c>
    </row>
    <row r="4581" spans="16:38" ht="15">
      <c r="P4581" s="806" t="s">
        <v>856</v>
      </c>
      <c r="Q4581" s="807">
        <v>456</v>
      </c>
      <c r="R4581" s="807">
        <v>58</v>
      </c>
      <c r="S4581" s="759" t="str">
        <f t="shared" si="142"/>
        <v>Adulto</v>
      </c>
      <c r="AI4581" s="806" t="s">
        <v>860</v>
      </c>
      <c r="AJ4581" s="807">
        <v>21</v>
      </c>
      <c r="AK4581" s="807">
        <v>49</v>
      </c>
      <c r="AL4581" s="759" t="str">
        <f t="shared" si="143"/>
        <v>Adulto</v>
      </c>
    </row>
    <row r="4582" spans="16:38" ht="15">
      <c r="P4582" s="806" t="s">
        <v>856</v>
      </c>
      <c r="Q4582" s="807">
        <v>429</v>
      </c>
      <c r="R4582" s="807">
        <v>59</v>
      </c>
      <c r="S4582" s="759" t="str">
        <f t="shared" si="142"/>
        <v>Adulto</v>
      </c>
      <c r="AI4582" s="806" t="s">
        <v>860</v>
      </c>
      <c r="AJ4582" s="807">
        <v>38</v>
      </c>
      <c r="AK4582" s="807">
        <v>50</v>
      </c>
      <c r="AL4582" s="759" t="str">
        <f t="shared" si="143"/>
        <v>Adulto</v>
      </c>
    </row>
    <row r="4583" spans="16:38" ht="15">
      <c r="P4583" s="806" t="s">
        <v>856</v>
      </c>
      <c r="Q4583" s="807">
        <v>351</v>
      </c>
      <c r="R4583" s="807">
        <v>60</v>
      </c>
      <c r="S4583" s="759" t="str">
        <f t="shared" si="142"/>
        <v>Vejez</v>
      </c>
      <c r="AI4583" s="806" t="s">
        <v>860</v>
      </c>
      <c r="AJ4583" s="807">
        <v>46</v>
      </c>
      <c r="AK4583" s="807">
        <v>51</v>
      </c>
      <c r="AL4583" s="759" t="str">
        <f t="shared" si="143"/>
        <v>Adulto</v>
      </c>
    </row>
    <row r="4584" spans="16:38" ht="15">
      <c r="P4584" s="806" t="s">
        <v>856</v>
      </c>
      <c r="Q4584" s="807">
        <v>360</v>
      </c>
      <c r="R4584" s="807">
        <v>61</v>
      </c>
      <c r="S4584" s="759" t="str">
        <f t="shared" si="142"/>
        <v>Vejez</v>
      </c>
      <c r="AI4584" s="806" t="s">
        <v>860</v>
      </c>
      <c r="AJ4584" s="807">
        <v>34</v>
      </c>
      <c r="AK4584" s="807">
        <v>52</v>
      </c>
      <c r="AL4584" s="759" t="str">
        <f t="shared" si="143"/>
        <v>Adulto</v>
      </c>
    </row>
    <row r="4585" spans="16:38" ht="15">
      <c r="P4585" s="806" t="s">
        <v>856</v>
      </c>
      <c r="Q4585" s="807">
        <v>314</v>
      </c>
      <c r="R4585" s="807">
        <v>62</v>
      </c>
      <c r="S4585" s="759" t="str">
        <f t="shared" si="142"/>
        <v>Vejez</v>
      </c>
      <c r="AI4585" s="806" t="s">
        <v>860</v>
      </c>
      <c r="AJ4585" s="807">
        <v>33</v>
      </c>
      <c r="AK4585" s="807">
        <v>53</v>
      </c>
      <c r="AL4585" s="759" t="str">
        <f t="shared" si="143"/>
        <v>Adulto</v>
      </c>
    </row>
    <row r="4586" spans="16:38" ht="15">
      <c r="P4586" s="806" t="s">
        <v>856</v>
      </c>
      <c r="Q4586" s="807">
        <v>346</v>
      </c>
      <c r="R4586" s="807">
        <v>63</v>
      </c>
      <c r="S4586" s="759" t="str">
        <f t="shared" si="142"/>
        <v>Vejez</v>
      </c>
      <c r="AI4586" s="806" t="s">
        <v>860</v>
      </c>
      <c r="AJ4586" s="807">
        <v>30</v>
      </c>
      <c r="AK4586" s="807">
        <v>54</v>
      </c>
      <c r="AL4586" s="759" t="str">
        <f t="shared" si="143"/>
        <v>Adulto</v>
      </c>
    </row>
    <row r="4587" spans="16:38" ht="15">
      <c r="P4587" s="806" t="s">
        <v>856</v>
      </c>
      <c r="Q4587" s="807">
        <v>316</v>
      </c>
      <c r="R4587" s="807">
        <v>64</v>
      </c>
      <c r="S4587" s="759" t="str">
        <f t="shared" si="142"/>
        <v>Vejez</v>
      </c>
      <c r="AI4587" s="806" t="s">
        <v>860</v>
      </c>
      <c r="AJ4587" s="807">
        <v>25</v>
      </c>
      <c r="AK4587" s="807">
        <v>55</v>
      </c>
      <c r="AL4587" s="759" t="str">
        <f t="shared" si="143"/>
        <v>Adulto</v>
      </c>
    </row>
    <row r="4588" spans="16:38" ht="15">
      <c r="P4588" s="806" t="s">
        <v>856</v>
      </c>
      <c r="Q4588" s="807">
        <v>262</v>
      </c>
      <c r="R4588" s="807">
        <v>65</v>
      </c>
      <c r="S4588" s="759" t="str">
        <f t="shared" si="142"/>
        <v>Vejez</v>
      </c>
      <c r="AI4588" s="806" t="s">
        <v>860</v>
      </c>
      <c r="AJ4588" s="807">
        <v>36</v>
      </c>
      <c r="AK4588" s="807">
        <v>56</v>
      </c>
      <c r="AL4588" s="759" t="str">
        <f t="shared" si="143"/>
        <v>Adulto</v>
      </c>
    </row>
    <row r="4589" spans="16:38" ht="15">
      <c r="P4589" s="806" t="s">
        <v>856</v>
      </c>
      <c r="Q4589" s="807">
        <v>265</v>
      </c>
      <c r="R4589" s="807">
        <v>66</v>
      </c>
      <c r="S4589" s="759" t="str">
        <f t="shared" si="142"/>
        <v>Vejez</v>
      </c>
      <c r="AI4589" s="806" t="s">
        <v>860</v>
      </c>
      <c r="AJ4589" s="807">
        <v>40</v>
      </c>
      <c r="AK4589" s="807">
        <v>57</v>
      </c>
      <c r="AL4589" s="759" t="str">
        <f t="shared" si="143"/>
        <v>Adulto</v>
      </c>
    </row>
    <row r="4590" spans="16:38" ht="15">
      <c r="P4590" s="806" t="s">
        <v>856</v>
      </c>
      <c r="Q4590" s="807">
        <v>227</v>
      </c>
      <c r="R4590" s="807">
        <v>67</v>
      </c>
      <c r="S4590" s="759" t="str">
        <f t="shared" si="142"/>
        <v>Vejez</v>
      </c>
      <c r="AI4590" s="806" t="s">
        <v>860</v>
      </c>
      <c r="AJ4590" s="807">
        <v>24</v>
      </c>
      <c r="AK4590" s="807">
        <v>58</v>
      </c>
      <c r="AL4590" s="759" t="str">
        <f t="shared" si="143"/>
        <v>Adulto</v>
      </c>
    </row>
    <row r="4591" spans="16:38" ht="15">
      <c r="P4591" s="806" t="s">
        <v>856</v>
      </c>
      <c r="Q4591" s="807">
        <v>222</v>
      </c>
      <c r="R4591" s="807">
        <v>68</v>
      </c>
      <c r="S4591" s="759" t="str">
        <f t="shared" si="142"/>
        <v>Vejez</v>
      </c>
      <c r="AI4591" s="806" t="s">
        <v>860</v>
      </c>
      <c r="AJ4591" s="807">
        <v>27</v>
      </c>
      <c r="AK4591" s="807">
        <v>59</v>
      </c>
      <c r="AL4591" s="759" t="str">
        <f t="shared" si="143"/>
        <v>Adulto</v>
      </c>
    </row>
    <row r="4592" spans="16:38" ht="15">
      <c r="P4592" s="806" t="s">
        <v>856</v>
      </c>
      <c r="Q4592" s="807">
        <v>205</v>
      </c>
      <c r="R4592" s="807">
        <v>69</v>
      </c>
      <c r="S4592" s="759" t="str">
        <f t="shared" si="142"/>
        <v>Vejez</v>
      </c>
      <c r="AI4592" s="806" t="s">
        <v>860</v>
      </c>
      <c r="AJ4592" s="807">
        <v>24</v>
      </c>
      <c r="AK4592" s="807">
        <v>60</v>
      </c>
      <c r="AL4592" s="759" t="str">
        <f t="shared" si="143"/>
        <v>Vejez</v>
      </c>
    </row>
    <row r="4593" spans="16:38" ht="15">
      <c r="P4593" s="806" t="s">
        <v>856</v>
      </c>
      <c r="Q4593" s="807">
        <v>203</v>
      </c>
      <c r="R4593" s="807">
        <v>70</v>
      </c>
      <c r="S4593" s="759" t="str">
        <f t="shared" si="142"/>
        <v>Vejez</v>
      </c>
      <c r="AI4593" s="806" t="s">
        <v>860</v>
      </c>
      <c r="AJ4593" s="807">
        <v>27</v>
      </c>
      <c r="AK4593" s="807">
        <v>61</v>
      </c>
      <c r="AL4593" s="759" t="str">
        <f t="shared" si="143"/>
        <v>Vejez</v>
      </c>
    </row>
    <row r="4594" spans="16:38" ht="15">
      <c r="P4594" s="806" t="s">
        <v>856</v>
      </c>
      <c r="Q4594" s="807">
        <v>210</v>
      </c>
      <c r="R4594" s="807">
        <v>71</v>
      </c>
      <c r="S4594" s="759" t="str">
        <f t="shared" si="142"/>
        <v>Vejez</v>
      </c>
      <c r="AI4594" s="806" t="s">
        <v>860</v>
      </c>
      <c r="AJ4594" s="807">
        <v>19</v>
      </c>
      <c r="AK4594" s="807">
        <v>62</v>
      </c>
      <c r="AL4594" s="759" t="str">
        <f t="shared" si="143"/>
        <v>Vejez</v>
      </c>
    </row>
    <row r="4595" spans="16:38" ht="15">
      <c r="P4595" s="806" t="s">
        <v>856</v>
      </c>
      <c r="Q4595" s="807">
        <v>147</v>
      </c>
      <c r="R4595" s="807">
        <v>72</v>
      </c>
      <c r="S4595" s="759" t="str">
        <f t="shared" si="142"/>
        <v>Vejez</v>
      </c>
      <c r="AI4595" s="806" t="s">
        <v>860</v>
      </c>
      <c r="AJ4595" s="807">
        <v>18</v>
      </c>
      <c r="AK4595" s="807">
        <v>63</v>
      </c>
      <c r="AL4595" s="759" t="str">
        <f t="shared" si="143"/>
        <v>Vejez</v>
      </c>
    </row>
    <row r="4596" spans="16:38" ht="15">
      <c r="P4596" s="806" t="s">
        <v>856</v>
      </c>
      <c r="Q4596" s="807">
        <v>163</v>
      </c>
      <c r="R4596" s="807">
        <v>73</v>
      </c>
      <c r="S4596" s="759" t="str">
        <f t="shared" si="142"/>
        <v>Vejez</v>
      </c>
      <c r="AI4596" s="806" t="s">
        <v>860</v>
      </c>
      <c r="AJ4596" s="807">
        <v>18</v>
      </c>
      <c r="AK4596" s="807">
        <v>64</v>
      </c>
      <c r="AL4596" s="759" t="str">
        <f t="shared" si="143"/>
        <v>Vejez</v>
      </c>
    </row>
    <row r="4597" spans="16:38" ht="15">
      <c r="P4597" s="806" t="s">
        <v>856</v>
      </c>
      <c r="Q4597" s="807">
        <v>158</v>
      </c>
      <c r="R4597" s="807">
        <v>74</v>
      </c>
      <c r="S4597" s="759" t="str">
        <f t="shared" si="142"/>
        <v>Vejez</v>
      </c>
      <c r="AI4597" s="806" t="s">
        <v>860</v>
      </c>
      <c r="AJ4597" s="807">
        <v>23</v>
      </c>
      <c r="AK4597" s="807">
        <v>65</v>
      </c>
      <c r="AL4597" s="759" t="str">
        <f t="shared" si="143"/>
        <v>Vejez</v>
      </c>
    </row>
    <row r="4598" spans="16:38" ht="15">
      <c r="P4598" s="806" t="s">
        <v>856</v>
      </c>
      <c r="Q4598" s="807">
        <v>137</v>
      </c>
      <c r="R4598" s="807">
        <v>75</v>
      </c>
      <c r="S4598" s="759" t="str">
        <f t="shared" si="142"/>
        <v>Vejez</v>
      </c>
      <c r="AI4598" s="806" t="s">
        <v>860</v>
      </c>
      <c r="AJ4598" s="807">
        <v>12</v>
      </c>
      <c r="AK4598" s="807">
        <v>66</v>
      </c>
      <c r="AL4598" s="759" t="str">
        <f t="shared" si="143"/>
        <v>Vejez</v>
      </c>
    </row>
    <row r="4599" spans="16:38" ht="15">
      <c r="P4599" s="806" t="s">
        <v>856</v>
      </c>
      <c r="Q4599" s="807">
        <v>104</v>
      </c>
      <c r="R4599" s="807">
        <v>76</v>
      </c>
      <c r="S4599" s="759" t="str">
        <f t="shared" si="142"/>
        <v>Vejez</v>
      </c>
      <c r="AI4599" s="806" t="s">
        <v>860</v>
      </c>
      <c r="AJ4599" s="807">
        <v>17</v>
      </c>
      <c r="AK4599" s="807">
        <v>67</v>
      </c>
      <c r="AL4599" s="759" t="str">
        <f t="shared" si="143"/>
        <v>Vejez</v>
      </c>
    </row>
    <row r="4600" spans="16:38" ht="15">
      <c r="P4600" s="806" t="s">
        <v>856</v>
      </c>
      <c r="Q4600" s="807">
        <v>113</v>
      </c>
      <c r="R4600" s="807">
        <v>77</v>
      </c>
      <c r="S4600" s="759" t="str">
        <f t="shared" si="142"/>
        <v>Vejez</v>
      </c>
      <c r="AI4600" s="806" t="s">
        <v>860</v>
      </c>
      <c r="AJ4600" s="807">
        <v>13</v>
      </c>
      <c r="AK4600" s="807">
        <v>68</v>
      </c>
      <c r="AL4600" s="759" t="str">
        <f t="shared" si="143"/>
        <v>Vejez</v>
      </c>
    </row>
    <row r="4601" spans="16:38" ht="15">
      <c r="P4601" s="806" t="s">
        <v>856</v>
      </c>
      <c r="Q4601" s="807">
        <v>100</v>
      </c>
      <c r="R4601" s="807">
        <v>78</v>
      </c>
      <c r="S4601" s="759" t="str">
        <f t="shared" si="142"/>
        <v>Vejez</v>
      </c>
      <c r="AI4601" s="806" t="s">
        <v>860</v>
      </c>
      <c r="AJ4601" s="807">
        <v>13</v>
      </c>
      <c r="AK4601" s="807">
        <v>69</v>
      </c>
      <c r="AL4601" s="759" t="str">
        <f t="shared" si="143"/>
        <v>Vejez</v>
      </c>
    </row>
    <row r="4602" spans="16:38" ht="15">
      <c r="P4602" s="806" t="s">
        <v>856</v>
      </c>
      <c r="Q4602" s="807">
        <v>93</v>
      </c>
      <c r="R4602" s="807">
        <v>79</v>
      </c>
      <c r="S4602" s="759" t="str">
        <f t="shared" si="142"/>
        <v>Vejez</v>
      </c>
      <c r="AI4602" s="806" t="s">
        <v>860</v>
      </c>
      <c r="AJ4602" s="807">
        <v>16</v>
      </c>
      <c r="AK4602" s="807">
        <v>70</v>
      </c>
      <c r="AL4602" s="759" t="str">
        <f t="shared" si="143"/>
        <v>Vejez</v>
      </c>
    </row>
    <row r="4603" spans="16:38" ht="15">
      <c r="P4603" s="806" t="s">
        <v>856</v>
      </c>
      <c r="Q4603" s="807">
        <v>64</v>
      </c>
      <c r="R4603" s="807">
        <v>80</v>
      </c>
      <c r="S4603" s="759" t="str">
        <f t="shared" si="142"/>
        <v>Vejez</v>
      </c>
      <c r="AI4603" s="806" t="s">
        <v>860</v>
      </c>
      <c r="AJ4603" s="807">
        <v>6</v>
      </c>
      <c r="AK4603" s="807">
        <v>71</v>
      </c>
      <c r="AL4603" s="759" t="str">
        <f t="shared" si="143"/>
        <v>Vejez</v>
      </c>
    </row>
    <row r="4604" spans="16:38" ht="15">
      <c r="P4604" s="806" t="s">
        <v>856</v>
      </c>
      <c r="Q4604" s="807">
        <v>84</v>
      </c>
      <c r="R4604" s="807">
        <v>81</v>
      </c>
      <c r="S4604" s="759" t="str">
        <f t="shared" si="142"/>
        <v>Vejez</v>
      </c>
      <c r="AI4604" s="806" t="s">
        <v>860</v>
      </c>
      <c r="AJ4604" s="807">
        <v>17</v>
      </c>
      <c r="AK4604" s="807">
        <v>72</v>
      </c>
      <c r="AL4604" s="759" t="str">
        <f t="shared" si="143"/>
        <v>Vejez</v>
      </c>
    </row>
    <row r="4605" spans="16:38" ht="15">
      <c r="P4605" s="806" t="s">
        <v>856</v>
      </c>
      <c r="Q4605" s="807">
        <v>77</v>
      </c>
      <c r="R4605" s="807">
        <v>82</v>
      </c>
      <c r="S4605" s="759" t="str">
        <f t="shared" si="142"/>
        <v>Vejez</v>
      </c>
      <c r="AI4605" s="806" t="s">
        <v>860</v>
      </c>
      <c r="AJ4605" s="807">
        <v>10</v>
      </c>
      <c r="AK4605" s="807">
        <v>73</v>
      </c>
      <c r="AL4605" s="759" t="str">
        <f t="shared" si="143"/>
        <v>Vejez</v>
      </c>
    </row>
    <row r="4606" spans="16:38" ht="15">
      <c r="P4606" s="806" t="s">
        <v>856</v>
      </c>
      <c r="Q4606" s="807">
        <v>68</v>
      </c>
      <c r="R4606" s="807">
        <v>83</v>
      </c>
      <c r="S4606" s="759" t="str">
        <f t="shared" si="142"/>
        <v>Vejez</v>
      </c>
      <c r="AI4606" s="806" t="s">
        <v>860</v>
      </c>
      <c r="AJ4606" s="807">
        <v>13</v>
      </c>
      <c r="AK4606" s="807">
        <v>74</v>
      </c>
      <c r="AL4606" s="759" t="str">
        <f t="shared" si="143"/>
        <v>Vejez</v>
      </c>
    </row>
    <row r="4607" spans="16:38" ht="15">
      <c r="P4607" s="806" t="s">
        <v>856</v>
      </c>
      <c r="Q4607" s="807">
        <v>67</v>
      </c>
      <c r="R4607" s="807">
        <v>84</v>
      </c>
      <c r="S4607" s="759" t="str">
        <f t="shared" si="142"/>
        <v>Vejez</v>
      </c>
      <c r="AI4607" s="806" t="s">
        <v>860</v>
      </c>
      <c r="AJ4607" s="807">
        <v>8</v>
      </c>
      <c r="AK4607" s="807">
        <v>75</v>
      </c>
      <c r="AL4607" s="759" t="str">
        <f t="shared" si="143"/>
        <v>Vejez</v>
      </c>
    </row>
    <row r="4608" spans="16:38" ht="15">
      <c r="P4608" s="806" t="s">
        <v>856</v>
      </c>
      <c r="Q4608" s="807">
        <v>48</v>
      </c>
      <c r="R4608" s="807">
        <v>85</v>
      </c>
      <c r="S4608" s="759" t="str">
        <f t="shared" si="142"/>
        <v>Vejez</v>
      </c>
      <c r="AI4608" s="806" t="s">
        <v>860</v>
      </c>
      <c r="AJ4608" s="807">
        <v>10</v>
      </c>
      <c r="AK4608" s="807">
        <v>76</v>
      </c>
      <c r="AL4608" s="759" t="str">
        <f t="shared" si="143"/>
        <v>Vejez</v>
      </c>
    </row>
    <row r="4609" spans="16:38" ht="15">
      <c r="P4609" s="806" t="s">
        <v>856</v>
      </c>
      <c r="Q4609" s="807">
        <v>52</v>
      </c>
      <c r="R4609" s="807">
        <v>86</v>
      </c>
      <c r="S4609" s="759" t="str">
        <f t="shared" si="142"/>
        <v>Vejez</v>
      </c>
      <c r="AI4609" s="806" t="s">
        <v>860</v>
      </c>
      <c r="AJ4609" s="807">
        <v>8</v>
      </c>
      <c r="AK4609" s="807">
        <v>77</v>
      </c>
      <c r="AL4609" s="759" t="str">
        <f t="shared" si="143"/>
        <v>Vejez</v>
      </c>
    </row>
    <row r="4610" spans="16:38" ht="15">
      <c r="P4610" s="806" t="s">
        <v>856</v>
      </c>
      <c r="Q4610" s="807">
        <v>31</v>
      </c>
      <c r="R4610" s="807">
        <v>87</v>
      </c>
      <c r="S4610" s="759" t="str">
        <f t="shared" si="142"/>
        <v>Vejez</v>
      </c>
      <c r="AI4610" s="806" t="s">
        <v>860</v>
      </c>
      <c r="AJ4610" s="807">
        <v>2</v>
      </c>
      <c r="AK4610" s="807">
        <v>78</v>
      </c>
      <c r="AL4610" s="759" t="str">
        <f t="shared" si="143"/>
        <v>Vejez</v>
      </c>
    </row>
    <row r="4611" spans="16:38" ht="15">
      <c r="P4611" s="806" t="s">
        <v>856</v>
      </c>
      <c r="Q4611" s="807">
        <v>32</v>
      </c>
      <c r="R4611" s="807">
        <v>88</v>
      </c>
      <c r="S4611" s="759" t="str">
        <f t="shared" ref="S4611:S4674" si="144">IF(P4611=0,"",IF(AND(R4611&gt;=0,R4611&lt;=5),"Primera Infancia",IF(AND(R4611&gt;=6,R4611&lt;=11),"Infancia",IF(AND(R4611&gt;=12,R4611&lt;=17),"Adolescente",IF(AND(R4611&gt;=18,R4611&lt;=28),"Juventud",IF(AND(R4611&gt;=29,R4611&lt;=59),"Adulto","Vejez"))))))</f>
        <v>Vejez</v>
      </c>
      <c r="AI4611" s="806" t="s">
        <v>860</v>
      </c>
      <c r="AJ4611" s="807">
        <v>5</v>
      </c>
      <c r="AK4611" s="807">
        <v>79</v>
      </c>
      <c r="AL4611" s="759" t="str">
        <f t="shared" ref="AL4611:AL4674" si="145">IF(AI4611=0,"",IF(AND(AK4611&gt;=0,AK4611&lt;=5),"Primera Infancia",IF(AND(AK4611&gt;=6,AK4611&lt;=11),"Infancia",IF(AND(AK4611&gt;=12,AK4611&lt;=17),"Adolescente",IF(AND(AK4611&gt;=18,AK4611&lt;=28),"Juventud",IF(AND(AK4611&gt;=29,AK4611&lt;=59),"Adulto","Vejez"))))))</f>
        <v>Vejez</v>
      </c>
    </row>
    <row r="4612" spans="16:38" ht="15">
      <c r="P4612" s="806" t="s">
        <v>856</v>
      </c>
      <c r="Q4612" s="807">
        <v>28</v>
      </c>
      <c r="R4612" s="807">
        <v>89</v>
      </c>
      <c r="S4612" s="759" t="str">
        <f t="shared" si="144"/>
        <v>Vejez</v>
      </c>
      <c r="AI4612" s="806" t="s">
        <v>860</v>
      </c>
      <c r="AJ4612" s="807">
        <v>7</v>
      </c>
      <c r="AK4612" s="807">
        <v>80</v>
      </c>
      <c r="AL4612" s="759" t="str">
        <f t="shared" si="145"/>
        <v>Vejez</v>
      </c>
    </row>
    <row r="4613" spans="16:38" ht="15">
      <c r="P4613" s="806" t="s">
        <v>856</v>
      </c>
      <c r="Q4613" s="807">
        <v>25</v>
      </c>
      <c r="R4613" s="807">
        <v>90</v>
      </c>
      <c r="S4613" s="759" t="str">
        <f t="shared" si="144"/>
        <v>Vejez</v>
      </c>
      <c r="AI4613" s="806" t="s">
        <v>860</v>
      </c>
      <c r="AJ4613" s="807">
        <v>8</v>
      </c>
      <c r="AK4613" s="807">
        <v>81</v>
      </c>
      <c r="AL4613" s="759" t="str">
        <f t="shared" si="145"/>
        <v>Vejez</v>
      </c>
    </row>
    <row r="4614" spans="16:38" ht="15">
      <c r="P4614" s="806" t="s">
        <v>856</v>
      </c>
      <c r="Q4614" s="807">
        <v>29</v>
      </c>
      <c r="R4614" s="807">
        <v>91</v>
      </c>
      <c r="S4614" s="759" t="str">
        <f t="shared" si="144"/>
        <v>Vejez</v>
      </c>
      <c r="AI4614" s="806" t="s">
        <v>860</v>
      </c>
      <c r="AJ4614" s="807">
        <v>6</v>
      </c>
      <c r="AK4614" s="807">
        <v>82</v>
      </c>
      <c r="AL4614" s="759" t="str">
        <f t="shared" si="145"/>
        <v>Vejez</v>
      </c>
    </row>
    <row r="4615" spans="16:38" ht="15">
      <c r="P4615" s="806" t="s">
        <v>856</v>
      </c>
      <c r="Q4615" s="807">
        <v>16</v>
      </c>
      <c r="R4615" s="807">
        <v>92</v>
      </c>
      <c r="S4615" s="759" t="str">
        <f t="shared" si="144"/>
        <v>Vejez</v>
      </c>
      <c r="AI4615" s="806" t="s">
        <v>860</v>
      </c>
      <c r="AJ4615" s="807">
        <v>4</v>
      </c>
      <c r="AK4615" s="807">
        <v>83</v>
      </c>
      <c r="AL4615" s="759" t="str">
        <f t="shared" si="145"/>
        <v>Vejez</v>
      </c>
    </row>
    <row r="4616" spans="16:38" ht="15">
      <c r="P4616" s="806" t="s">
        <v>856</v>
      </c>
      <c r="Q4616" s="807">
        <v>9</v>
      </c>
      <c r="R4616" s="807">
        <v>93</v>
      </c>
      <c r="S4616" s="759" t="str">
        <f t="shared" si="144"/>
        <v>Vejez</v>
      </c>
      <c r="AI4616" s="806" t="s">
        <v>860</v>
      </c>
      <c r="AJ4616" s="807">
        <v>4</v>
      </c>
      <c r="AK4616" s="807">
        <v>84</v>
      </c>
      <c r="AL4616" s="759" t="str">
        <f t="shared" si="145"/>
        <v>Vejez</v>
      </c>
    </row>
    <row r="4617" spans="16:38" ht="15">
      <c r="P4617" s="806" t="s">
        <v>856</v>
      </c>
      <c r="Q4617" s="807">
        <v>15</v>
      </c>
      <c r="R4617" s="807">
        <v>94</v>
      </c>
      <c r="S4617" s="759" t="str">
        <f t="shared" si="144"/>
        <v>Vejez</v>
      </c>
      <c r="AI4617" s="806" t="s">
        <v>860</v>
      </c>
      <c r="AJ4617" s="807">
        <v>1</v>
      </c>
      <c r="AK4617" s="807">
        <v>86</v>
      </c>
      <c r="AL4617" s="759" t="str">
        <f t="shared" si="145"/>
        <v>Vejez</v>
      </c>
    </row>
    <row r="4618" spans="16:38" ht="15">
      <c r="P4618" s="806" t="s">
        <v>856</v>
      </c>
      <c r="Q4618" s="807">
        <v>11</v>
      </c>
      <c r="R4618" s="807">
        <v>95</v>
      </c>
      <c r="S4618" s="759" t="str">
        <f t="shared" si="144"/>
        <v>Vejez</v>
      </c>
      <c r="AI4618" s="806" t="s">
        <v>860</v>
      </c>
      <c r="AJ4618" s="807">
        <v>3</v>
      </c>
      <c r="AK4618" s="807">
        <v>87</v>
      </c>
      <c r="AL4618" s="759" t="str">
        <f t="shared" si="145"/>
        <v>Vejez</v>
      </c>
    </row>
    <row r="4619" spans="16:38" ht="15">
      <c r="P4619" s="806" t="s">
        <v>856</v>
      </c>
      <c r="Q4619" s="807">
        <v>12</v>
      </c>
      <c r="R4619" s="807">
        <v>96</v>
      </c>
      <c r="S4619" s="759" t="str">
        <f t="shared" si="144"/>
        <v>Vejez</v>
      </c>
      <c r="AI4619" s="806" t="s">
        <v>860</v>
      </c>
      <c r="AJ4619" s="807">
        <v>1</v>
      </c>
      <c r="AK4619" s="807">
        <v>88</v>
      </c>
      <c r="AL4619" s="759" t="str">
        <f t="shared" si="145"/>
        <v>Vejez</v>
      </c>
    </row>
    <row r="4620" spans="16:38" ht="15">
      <c r="P4620" s="806" t="s">
        <v>856</v>
      </c>
      <c r="Q4620" s="807">
        <v>7</v>
      </c>
      <c r="R4620" s="807">
        <v>97</v>
      </c>
      <c r="S4620" s="759" t="str">
        <f t="shared" si="144"/>
        <v>Vejez</v>
      </c>
      <c r="AI4620" s="806" t="s">
        <v>860</v>
      </c>
      <c r="AJ4620" s="807">
        <v>1</v>
      </c>
      <c r="AK4620" s="807">
        <v>89</v>
      </c>
      <c r="AL4620" s="759" t="str">
        <f t="shared" si="145"/>
        <v>Vejez</v>
      </c>
    </row>
    <row r="4621" spans="16:38" ht="15">
      <c r="P4621" s="806" t="s">
        <v>856</v>
      </c>
      <c r="Q4621" s="807">
        <v>13</v>
      </c>
      <c r="R4621" s="807">
        <v>98</v>
      </c>
      <c r="S4621" s="759" t="str">
        <f t="shared" si="144"/>
        <v>Vejez</v>
      </c>
      <c r="AI4621" s="806" t="s">
        <v>860</v>
      </c>
      <c r="AJ4621" s="807">
        <v>3</v>
      </c>
      <c r="AK4621" s="807">
        <v>90</v>
      </c>
      <c r="AL4621" s="759" t="str">
        <f t="shared" si="145"/>
        <v>Vejez</v>
      </c>
    </row>
    <row r="4622" spans="16:38" ht="15">
      <c r="P4622" s="806" t="s">
        <v>856</v>
      </c>
      <c r="Q4622" s="807">
        <v>8</v>
      </c>
      <c r="R4622" s="807">
        <v>99</v>
      </c>
      <c r="S4622" s="759" t="str">
        <f t="shared" si="144"/>
        <v>Vejez</v>
      </c>
      <c r="AI4622" s="806" t="s">
        <v>860</v>
      </c>
      <c r="AJ4622" s="807">
        <v>2</v>
      </c>
      <c r="AK4622" s="807">
        <v>91</v>
      </c>
      <c r="AL4622" s="759" t="str">
        <f t="shared" si="145"/>
        <v>Vejez</v>
      </c>
    </row>
    <row r="4623" spans="16:38" ht="15">
      <c r="P4623" s="806" t="s">
        <v>856</v>
      </c>
      <c r="Q4623" s="807">
        <v>2</v>
      </c>
      <c r="R4623" s="807">
        <v>100</v>
      </c>
      <c r="S4623" s="759" t="str">
        <f t="shared" si="144"/>
        <v>Vejez</v>
      </c>
      <c r="AI4623" s="806" t="s">
        <v>860</v>
      </c>
      <c r="AJ4623" s="807">
        <v>2</v>
      </c>
      <c r="AK4623" s="807">
        <v>92</v>
      </c>
      <c r="AL4623" s="759" t="str">
        <f t="shared" si="145"/>
        <v>Vejez</v>
      </c>
    </row>
    <row r="4624" spans="16:38" ht="15">
      <c r="P4624" s="806" t="s">
        <v>856</v>
      </c>
      <c r="Q4624" s="807">
        <v>7</v>
      </c>
      <c r="R4624" s="807">
        <v>101</v>
      </c>
      <c r="S4624" s="759" t="str">
        <f t="shared" si="144"/>
        <v>Vejez</v>
      </c>
      <c r="AI4624" s="806" t="s">
        <v>860</v>
      </c>
      <c r="AJ4624" s="807">
        <v>1</v>
      </c>
      <c r="AK4624" s="807">
        <v>93</v>
      </c>
      <c r="AL4624" s="759" t="str">
        <f t="shared" si="145"/>
        <v>Vejez</v>
      </c>
    </row>
    <row r="4625" spans="16:38" ht="15">
      <c r="P4625" s="806" t="s">
        <v>856</v>
      </c>
      <c r="Q4625" s="807">
        <v>3</v>
      </c>
      <c r="R4625" s="807">
        <v>102</v>
      </c>
      <c r="S4625" s="759" t="str">
        <f t="shared" si="144"/>
        <v>Vejez</v>
      </c>
      <c r="AI4625" s="806" t="s">
        <v>860</v>
      </c>
      <c r="AJ4625" s="807">
        <v>1</v>
      </c>
      <c r="AK4625" s="807">
        <v>94</v>
      </c>
      <c r="AL4625" s="759" t="str">
        <f t="shared" si="145"/>
        <v>Vejez</v>
      </c>
    </row>
    <row r="4626" spans="16:38" ht="15">
      <c r="P4626" s="806" t="s">
        <v>856</v>
      </c>
      <c r="Q4626" s="807">
        <v>4</v>
      </c>
      <c r="R4626" s="807">
        <v>103</v>
      </c>
      <c r="S4626" s="759" t="str">
        <f t="shared" si="144"/>
        <v>Vejez</v>
      </c>
      <c r="AI4626" s="806" t="s">
        <v>860</v>
      </c>
      <c r="AJ4626" s="807">
        <v>2</v>
      </c>
      <c r="AK4626" s="807">
        <v>95</v>
      </c>
      <c r="AL4626" s="759" t="str">
        <f t="shared" si="145"/>
        <v>Vejez</v>
      </c>
    </row>
    <row r="4627" spans="16:38" ht="15">
      <c r="P4627" s="806" t="s">
        <v>856</v>
      </c>
      <c r="Q4627" s="807">
        <v>2</v>
      </c>
      <c r="R4627" s="807">
        <v>104</v>
      </c>
      <c r="S4627" s="759" t="str">
        <f t="shared" si="144"/>
        <v>Vejez</v>
      </c>
      <c r="AI4627" s="806" t="s">
        <v>860</v>
      </c>
      <c r="AJ4627" s="807">
        <v>1</v>
      </c>
      <c r="AK4627" s="807">
        <v>97</v>
      </c>
      <c r="AL4627" s="759" t="str">
        <f t="shared" si="145"/>
        <v>Vejez</v>
      </c>
    </row>
    <row r="4628" spans="16:38" ht="30">
      <c r="P4628" s="806" t="s">
        <v>856</v>
      </c>
      <c r="Q4628" s="807">
        <v>2</v>
      </c>
      <c r="R4628" s="807">
        <v>105</v>
      </c>
      <c r="S4628" s="759" t="str">
        <f t="shared" si="144"/>
        <v>Vejez</v>
      </c>
      <c r="AI4628" s="806" t="s">
        <v>861</v>
      </c>
      <c r="AJ4628" s="807">
        <v>10</v>
      </c>
      <c r="AK4628" s="807">
        <v>0</v>
      </c>
      <c r="AL4628" s="759" t="str">
        <f t="shared" si="145"/>
        <v>Primera Infancia</v>
      </c>
    </row>
    <row r="4629" spans="16:38" ht="30">
      <c r="P4629" s="806" t="s">
        <v>856</v>
      </c>
      <c r="Q4629" s="807">
        <v>1</v>
      </c>
      <c r="R4629" s="807">
        <v>106</v>
      </c>
      <c r="S4629" s="759" t="str">
        <f t="shared" si="144"/>
        <v>Vejez</v>
      </c>
      <c r="AI4629" s="806" t="s">
        <v>861</v>
      </c>
      <c r="AJ4629" s="807">
        <v>14</v>
      </c>
      <c r="AK4629" s="807">
        <v>1</v>
      </c>
      <c r="AL4629" s="759" t="str">
        <f t="shared" si="145"/>
        <v>Primera Infancia</v>
      </c>
    </row>
    <row r="4630" spans="16:38" ht="30">
      <c r="P4630" s="806" t="s">
        <v>856</v>
      </c>
      <c r="Q4630" s="807">
        <v>1</v>
      </c>
      <c r="R4630" s="807">
        <v>109</v>
      </c>
      <c r="S4630" s="759" t="str">
        <f t="shared" si="144"/>
        <v>Vejez</v>
      </c>
      <c r="AI4630" s="806" t="s">
        <v>861</v>
      </c>
      <c r="AJ4630" s="807">
        <v>9</v>
      </c>
      <c r="AK4630" s="807">
        <v>2</v>
      </c>
      <c r="AL4630" s="759" t="str">
        <f t="shared" si="145"/>
        <v>Primera Infancia</v>
      </c>
    </row>
    <row r="4631" spans="16:38" ht="30">
      <c r="P4631" s="806" t="s">
        <v>856</v>
      </c>
      <c r="Q4631" s="807">
        <v>2</v>
      </c>
      <c r="R4631" s="807">
        <v>111</v>
      </c>
      <c r="S4631" s="759" t="str">
        <f t="shared" si="144"/>
        <v>Vejez</v>
      </c>
      <c r="AI4631" s="806" t="s">
        <v>861</v>
      </c>
      <c r="AJ4631" s="807">
        <v>11</v>
      </c>
      <c r="AK4631" s="807">
        <v>3</v>
      </c>
      <c r="AL4631" s="759" t="str">
        <f t="shared" si="145"/>
        <v>Primera Infancia</v>
      </c>
    </row>
    <row r="4632" spans="16:38" ht="30">
      <c r="P4632" s="806" t="s">
        <v>856</v>
      </c>
      <c r="Q4632" s="807">
        <v>1</v>
      </c>
      <c r="R4632" s="807">
        <v>114</v>
      </c>
      <c r="S4632" s="759" t="str">
        <f t="shared" si="144"/>
        <v>Vejez</v>
      </c>
      <c r="AI4632" s="806" t="s">
        <v>861</v>
      </c>
      <c r="AJ4632" s="807">
        <v>14</v>
      </c>
      <c r="AK4632" s="807">
        <v>4</v>
      </c>
      <c r="AL4632" s="759" t="str">
        <f t="shared" si="145"/>
        <v>Primera Infancia</v>
      </c>
    </row>
    <row r="4633" spans="16:38" ht="30">
      <c r="P4633" s="806" t="s">
        <v>857</v>
      </c>
      <c r="Q4633" s="807">
        <v>31</v>
      </c>
      <c r="R4633" s="807">
        <v>0</v>
      </c>
      <c r="S4633" s="759" t="str">
        <f t="shared" si="144"/>
        <v>Primera Infancia</v>
      </c>
      <c r="AI4633" s="806" t="s">
        <v>861</v>
      </c>
      <c r="AJ4633" s="807">
        <v>11</v>
      </c>
      <c r="AK4633" s="807">
        <v>5</v>
      </c>
      <c r="AL4633" s="759" t="str">
        <f t="shared" si="145"/>
        <v>Primera Infancia</v>
      </c>
    </row>
    <row r="4634" spans="16:38" ht="30">
      <c r="P4634" s="806" t="s">
        <v>857</v>
      </c>
      <c r="Q4634" s="807">
        <v>29</v>
      </c>
      <c r="R4634" s="807">
        <v>1</v>
      </c>
      <c r="S4634" s="759" t="str">
        <f t="shared" si="144"/>
        <v>Primera Infancia</v>
      </c>
      <c r="AI4634" s="806" t="s">
        <v>861</v>
      </c>
      <c r="AJ4634" s="807">
        <v>14</v>
      </c>
      <c r="AK4634" s="807">
        <v>6</v>
      </c>
      <c r="AL4634" s="759" t="str">
        <f t="shared" si="145"/>
        <v>Infancia</v>
      </c>
    </row>
    <row r="4635" spans="16:38" ht="30">
      <c r="P4635" s="806" t="s">
        <v>857</v>
      </c>
      <c r="Q4635" s="807">
        <v>34</v>
      </c>
      <c r="R4635" s="807">
        <v>2</v>
      </c>
      <c r="S4635" s="759" t="str">
        <f t="shared" si="144"/>
        <v>Primera Infancia</v>
      </c>
      <c r="AI4635" s="806" t="s">
        <v>861</v>
      </c>
      <c r="AJ4635" s="807">
        <v>12</v>
      </c>
      <c r="AK4635" s="807">
        <v>7</v>
      </c>
      <c r="AL4635" s="759" t="str">
        <f t="shared" si="145"/>
        <v>Infancia</v>
      </c>
    </row>
    <row r="4636" spans="16:38" ht="30">
      <c r="P4636" s="806" t="s">
        <v>857</v>
      </c>
      <c r="Q4636" s="807">
        <v>35</v>
      </c>
      <c r="R4636" s="807">
        <v>3</v>
      </c>
      <c r="S4636" s="759" t="str">
        <f t="shared" si="144"/>
        <v>Primera Infancia</v>
      </c>
      <c r="AI4636" s="806" t="s">
        <v>861</v>
      </c>
      <c r="AJ4636" s="807">
        <v>13</v>
      </c>
      <c r="AK4636" s="807">
        <v>8</v>
      </c>
      <c r="AL4636" s="759" t="str">
        <f t="shared" si="145"/>
        <v>Infancia</v>
      </c>
    </row>
    <row r="4637" spans="16:38" ht="30">
      <c r="P4637" s="806" t="s">
        <v>857</v>
      </c>
      <c r="Q4637" s="807">
        <v>30</v>
      </c>
      <c r="R4637" s="807">
        <v>4</v>
      </c>
      <c r="S4637" s="759" t="str">
        <f t="shared" si="144"/>
        <v>Primera Infancia</v>
      </c>
      <c r="AI4637" s="806" t="s">
        <v>861</v>
      </c>
      <c r="AJ4637" s="807">
        <v>11</v>
      </c>
      <c r="AK4637" s="807">
        <v>9</v>
      </c>
      <c r="AL4637" s="759" t="str">
        <f t="shared" si="145"/>
        <v>Infancia</v>
      </c>
    </row>
    <row r="4638" spans="16:38" ht="30">
      <c r="P4638" s="806" t="s">
        <v>857</v>
      </c>
      <c r="Q4638" s="807">
        <v>35</v>
      </c>
      <c r="R4638" s="807">
        <v>5</v>
      </c>
      <c r="S4638" s="759" t="str">
        <f t="shared" si="144"/>
        <v>Primera Infancia</v>
      </c>
      <c r="AI4638" s="806" t="s">
        <v>861</v>
      </c>
      <c r="AJ4638" s="807">
        <v>12</v>
      </c>
      <c r="AK4638" s="807">
        <v>10</v>
      </c>
      <c r="AL4638" s="759" t="str">
        <f t="shared" si="145"/>
        <v>Infancia</v>
      </c>
    </row>
    <row r="4639" spans="16:38" ht="15">
      <c r="P4639" s="806" t="s">
        <v>857</v>
      </c>
      <c r="Q4639" s="807">
        <v>37</v>
      </c>
      <c r="R4639" s="807">
        <v>6</v>
      </c>
      <c r="S4639" s="759" t="str">
        <f t="shared" si="144"/>
        <v>Infancia</v>
      </c>
      <c r="AI4639" s="806" t="s">
        <v>861</v>
      </c>
      <c r="AJ4639" s="807">
        <v>12</v>
      </c>
      <c r="AK4639" s="807">
        <v>11</v>
      </c>
      <c r="AL4639" s="759" t="str">
        <f t="shared" si="145"/>
        <v>Infancia</v>
      </c>
    </row>
    <row r="4640" spans="16:38" ht="30">
      <c r="P4640" s="806" t="s">
        <v>857</v>
      </c>
      <c r="Q4640" s="807">
        <v>25</v>
      </c>
      <c r="R4640" s="807">
        <v>7</v>
      </c>
      <c r="S4640" s="759" t="str">
        <f t="shared" si="144"/>
        <v>Infancia</v>
      </c>
      <c r="AI4640" s="806" t="s">
        <v>861</v>
      </c>
      <c r="AJ4640" s="807">
        <v>17</v>
      </c>
      <c r="AK4640" s="807">
        <v>12</v>
      </c>
      <c r="AL4640" s="759" t="str">
        <f t="shared" si="145"/>
        <v>Adolescente</v>
      </c>
    </row>
    <row r="4641" spans="16:38" ht="30">
      <c r="P4641" s="806" t="s">
        <v>857</v>
      </c>
      <c r="Q4641" s="807">
        <v>26</v>
      </c>
      <c r="R4641" s="807">
        <v>8</v>
      </c>
      <c r="S4641" s="759" t="str">
        <f t="shared" si="144"/>
        <v>Infancia</v>
      </c>
      <c r="AI4641" s="806" t="s">
        <v>861</v>
      </c>
      <c r="AJ4641" s="807">
        <v>8</v>
      </c>
      <c r="AK4641" s="807">
        <v>13</v>
      </c>
      <c r="AL4641" s="759" t="str">
        <f t="shared" si="145"/>
        <v>Adolescente</v>
      </c>
    </row>
    <row r="4642" spans="16:38" ht="30">
      <c r="P4642" s="806" t="s">
        <v>857</v>
      </c>
      <c r="Q4642" s="807">
        <v>36</v>
      </c>
      <c r="R4642" s="807">
        <v>9</v>
      </c>
      <c r="S4642" s="759" t="str">
        <f t="shared" si="144"/>
        <v>Infancia</v>
      </c>
      <c r="AI4642" s="806" t="s">
        <v>861</v>
      </c>
      <c r="AJ4642" s="807">
        <v>16</v>
      </c>
      <c r="AK4642" s="807">
        <v>14</v>
      </c>
      <c r="AL4642" s="759" t="str">
        <f t="shared" si="145"/>
        <v>Adolescente</v>
      </c>
    </row>
    <row r="4643" spans="16:38" ht="30">
      <c r="P4643" s="806" t="s">
        <v>857</v>
      </c>
      <c r="Q4643" s="807">
        <v>36</v>
      </c>
      <c r="R4643" s="807">
        <v>10</v>
      </c>
      <c r="S4643" s="759" t="str">
        <f t="shared" si="144"/>
        <v>Infancia</v>
      </c>
      <c r="AI4643" s="806" t="s">
        <v>861</v>
      </c>
      <c r="AJ4643" s="807">
        <v>11</v>
      </c>
      <c r="AK4643" s="807">
        <v>15</v>
      </c>
      <c r="AL4643" s="759" t="str">
        <f t="shared" si="145"/>
        <v>Adolescente</v>
      </c>
    </row>
    <row r="4644" spans="16:38" ht="30">
      <c r="P4644" s="806" t="s">
        <v>857</v>
      </c>
      <c r="Q4644" s="807">
        <v>41</v>
      </c>
      <c r="R4644" s="807">
        <v>11</v>
      </c>
      <c r="S4644" s="759" t="str">
        <f t="shared" si="144"/>
        <v>Infancia</v>
      </c>
      <c r="AI4644" s="806" t="s">
        <v>861</v>
      </c>
      <c r="AJ4644" s="807">
        <v>9</v>
      </c>
      <c r="AK4644" s="807">
        <v>16</v>
      </c>
      <c r="AL4644" s="759" t="str">
        <f t="shared" si="145"/>
        <v>Adolescente</v>
      </c>
    </row>
    <row r="4645" spans="16:38" ht="30">
      <c r="P4645" s="806" t="s">
        <v>857</v>
      </c>
      <c r="Q4645" s="807">
        <v>31</v>
      </c>
      <c r="R4645" s="807">
        <v>12</v>
      </c>
      <c r="S4645" s="759" t="str">
        <f t="shared" si="144"/>
        <v>Adolescente</v>
      </c>
      <c r="AI4645" s="806" t="s">
        <v>861</v>
      </c>
      <c r="AJ4645" s="807">
        <v>5</v>
      </c>
      <c r="AK4645" s="807">
        <v>17</v>
      </c>
      <c r="AL4645" s="759" t="str">
        <f t="shared" si="145"/>
        <v>Adolescente</v>
      </c>
    </row>
    <row r="4646" spans="16:38" ht="30">
      <c r="P4646" s="806" t="s">
        <v>857</v>
      </c>
      <c r="Q4646" s="807">
        <v>44</v>
      </c>
      <c r="R4646" s="807">
        <v>13</v>
      </c>
      <c r="S4646" s="759" t="str">
        <f t="shared" si="144"/>
        <v>Adolescente</v>
      </c>
      <c r="AI4646" s="806" t="s">
        <v>861</v>
      </c>
      <c r="AJ4646" s="807">
        <v>16</v>
      </c>
      <c r="AK4646" s="807">
        <v>18</v>
      </c>
      <c r="AL4646" s="759" t="str">
        <f t="shared" si="145"/>
        <v>Juventud</v>
      </c>
    </row>
    <row r="4647" spans="16:38" ht="30">
      <c r="P4647" s="806" t="s">
        <v>857</v>
      </c>
      <c r="Q4647" s="807">
        <v>42</v>
      </c>
      <c r="R4647" s="807">
        <v>14</v>
      </c>
      <c r="S4647" s="759" t="str">
        <f t="shared" si="144"/>
        <v>Adolescente</v>
      </c>
      <c r="AI4647" s="806" t="s">
        <v>861</v>
      </c>
      <c r="AJ4647" s="807">
        <v>17</v>
      </c>
      <c r="AK4647" s="807">
        <v>19</v>
      </c>
      <c r="AL4647" s="759" t="str">
        <f t="shared" si="145"/>
        <v>Juventud</v>
      </c>
    </row>
    <row r="4648" spans="16:38" ht="30">
      <c r="P4648" s="806" t="s">
        <v>857</v>
      </c>
      <c r="Q4648" s="807">
        <v>41</v>
      </c>
      <c r="R4648" s="807">
        <v>15</v>
      </c>
      <c r="S4648" s="759" t="str">
        <f t="shared" si="144"/>
        <v>Adolescente</v>
      </c>
      <c r="AI4648" s="806" t="s">
        <v>861</v>
      </c>
      <c r="AJ4648" s="807">
        <v>35</v>
      </c>
      <c r="AK4648" s="807">
        <v>20</v>
      </c>
      <c r="AL4648" s="759" t="str">
        <f t="shared" si="145"/>
        <v>Juventud</v>
      </c>
    </row>
    <row r="4649" spans="16:38" ht="30">
      <c r="P4649" s="806" t="s">
        <v>857</v>
      </c>
      <c r="Q4649" s="807">
        <v>37</v>
      </c>
      <c r="R4649" s="807">
        <v>16</v>
      </c>
      <c r="S4649" s="759" t="str">
        <f t="shared" si="144"/>
        <v>Adolescente</v>
      </c>
      <c r="AI4649" s="806" t="s">
        <v>861</v>
      </c>
      <c r="AJ4649" s="807">
        <v>45</v>
      </c>
      <c r="AK4649" s="807">
        <v>21</v>
      </c>
      <c r="AL4649" s="759" t="str">
        <f t="shared" si="145"/>
        <v>Juventud</v>
      </c>
    </row>
    <row r="4650" spans="16:38" ht="30">
      <c r="P4650" s="806" t="s">
        <v>857</v>
      </c>
      <c r="Q4650" s="807">
        <v>52</v>
      </c>
      <c r="R4650" s="807">
        <v>17</v>
      </c>
      <c r="S4650" s="759" t="str">
        <f t="shared" si="144"/>
        <v>Adolescente</v>
      </c>
      <c r="AI4650" s="806" t="s">
        <v>861</v>
      </c>
      <c r="AJ4650" s="807">
        <v>17</v>
      </c>
      <c r="AK4650" s="807">
        <v>22</v>
      </c>
      <c r="AL4650" s="759" t="str">
        <f t="shared" si="145"/>
        <v>Juventud</v>
      </c>
    </row>
    <row r="4651" spans="16:38" ht="15">
      <c r="P4651" s="806" t="s">
        <v>857</v>
      </c>
      <c r="Q4651" s="807">
        <v>49</v>
      </c>
      <c r="R4651" s="807">
        <v>18</v>
      </c>
      <c r="S4651" s="759" t="str">
        <f t="shared" si="144"/>
        <v>Juventud</v>
      </c>
      <c r="AI4651" s="806" t="s">
        <v>861</v>
      </c>
      <c r="AJ4651" s="807">
        <v>39</v>
      </c>
      <c r="AK4651" s="807">
        <v>23</v>
      </c>
      <c r="AL4651" s="759" t="str">
        <f t="shared" si="145"/>
        <v>Juventud</v>
      </c>
    </row>
    <row r="4652" spans="16:38" ht="15">
      <c r="P4652" s="806" t="s">
        <v>857</v>
      </c>
      <c r="Q4652" s="807">
        <v>32</v>
      </c>
      <c r="R4652" s="807">
        <v>19</v>
      </c>
      <c r="S4652" s="759" t="str">
        <f t="shared" si="144"/>
        <v>Juventud</v>
      </c>
      <c r="AI4652" s="806" t="s">
        <v>861</v>
      </c>
      <c r="AJ4652" s="807">
        <v>26</v>
      </c>
      <c r="AK4652" s="807">
        <v>24</v>
      </c>
      <c r="AL4652" s="759" t="str">
        <f t="shared" si="145"/>
        <v>Juventud</v>
      </c>
    </row>
    <row r="4653" spans="16:38" ht="15">
      <c r="P4653" s="806" t="s">
        <v>857</v>
      </c>
      <c r="Q4653" s="807">
        <v>42</v>
      </c>
      <c r="R4653" s="807">
        <v>20</v>
      </c>
      <c r="S4653" s="759" t="str">
        <f t="shared" si="144"/>
        <v>Juventud</v>
      </c>
      <c r="AI4653" s="806" t="s">
        <v>861</v>
      </c>
      <c r="AJ4653" s="807">
        <v>38</v>
      </c>
      <c r="AK4653" s="807">
        <v>25</v>
      </c>
      <c r="AL4653" s="759" t="str">
        <f t="shared" si="145"/>
        <v>Juventud</v>
      </c>
    </row>
    <row r="4654" spans="16:38" ht="15">
      <c r="P4654" s="806" t="s">
        <v>857</v>
      </c>
      <c r="Q4654" s="807">
        <v>41</v>
      </c>
      <c r="R4654" s="807">
        <v>21</v>
      </c>
      <c r="S4654" s="759" t="str">
        <f t="shared" si="144"/>
        <v>Juventud</v>
      </c>
      <c r="AI4654" s="806" t="s">
        <v>861</v>
      </c>
      <c r="AJ4654" s="807">
        <v>29</v>
      </c>
      <c r="AK4654" s="807">
        <v>26</v>
      </c>
      <c r="AL4654" s="759" t="str">
        <f t="shared" si="145"/>
        <v>Juventud</v>
      </c>
    </row>
    <row r="4655" spans="16:38" ht="15">
      <c r="P4655" s="806" t="s">
        <v>857</v>
      </c>
      <c r="Q4655" s="807">
        <v>31</v>
      </c>
      <c r="R4655" s="807">
        <v>22</v>
      </c>
      <c r="S4655" s="759" t="str">
        <f t="shared" si="144"/>
        <v>Juventud</v>
      </c>
      <c r="AI4655" s="806" t="s">
        <v>861</v>
      </c>
      <c r="AJ4655" s="807">
        <v>23</v>
      </c>
      <c r="AK4655" s="807">
        <v>27</v>
      </c>
      <c r="AL4655" s="759" t="str">
        <f t="shared" si="145"/>
        <v>Juventud</v>
      </c>
    </row>
    <row r="4656" spans="16:38" ht="15">
      <c r="P4656" s="806" t="s">
        <v>857</v>
      </c>
      <c r="Q4656" s="807">
        <v>39</v>
      </c>
      <c r="R4656" s="807">
        <v>23</v>
      </c>
      <c r="S4656" s="759" t="str">
        <f t="shared" si="144"/>
        <v>Juventud</v>
      </c>
      <c r="AI4656" s="806" t="s">
        <v>861</v>
      </c>
      <c r="AJ4656" s="807">
        <v>21</v>
      </c>
      <c r="AK4656" s="807">
        <v>28</v>
      </c>
      <c r="AL4656" s="759" t="str">
        <f t="shared" si="145"/>
        <v>Juventud</v>
      </c>
    </row>
    <row r="4657" spans="16:38" ht="15">
      <c r="P4657" s="806" t="s">
        <v>857</v>
      </c>
      <c r="Q4657" s="807">
        <v>31</v>
      </c>
      <c r="R4657" s="807">
        <v>24</v>
      </c>
      <c r="S4657" s="759" t="str">
        <f t="shared" si="144"/>
        <v>Juventud</v>
      </c>
      <c r="AI4657" s="806" t="s">
        <v>861</v>
      </c>
      <c r="AJ4657" s="807">
        <v>20</v>
      </c>
      <c r="AK4657" s="807">
        <v>29</v>
      </c>
      <c r="AL4657" s="759" t="str">
        <f t="shared" si="145"/>
        <v>Adulto</v>
      </c>
    </row>
    <row r="4658" spans="16:38" ht="15">
      <c r="P4658" s="806" t="s">
        <v>857</v>
      </c>
      <c r="Q4658" s="807">
        <v>40</v>
      </c>
      <c r="R4658" s="807">
        <v>25</v>
      </c>
      <c r="S4658" s="759" t="str">
        <f t="shared" si="144"/>
        <v>Juventud</v>
      </c>
      <c r="AI4658" s="806" t="s">
        <v>861</v>
      </c>
      <c r="AJ4658" s="807">
        <v>24</v>
      </c>
      <c r="AK4658" s="807">
        <v>30</v>
      </c>
      <c r="AL4658" s="759" t="str">
        <f t="shared" si="145"/>
        <v>Adulto</v>
      </c>
    </row>
    <row r="4659" spans="16:38" ht="15">
      <c r="P4659" s="806" t="s">
        <v>857</v>
      </c>
      <c r="Q4659" s="807">
        <v>43</v>
      </c>
      <c r="R4659" s="807">
        <v>26</v>
      </c>
      <c r="S4659" s="759" t="str">
        <f t="shared" si="144"/>
        <v>Juventud</v>
      </c>
      <c r="AI4659" s="806" t="s">
        <v>861</v>
      </c>
      <c r="AJ4659" s="807">
        <v>26</v>
      </c>
      <c r="AK4659" s="807">
        <v>31</v>
      </c>
      <c r="AL4659" s="759" t="str">
        <f t="shared" si="145"/>
        <v>Adulto</v>
      </c>
    </row>
    <row r="4660" spans="16:38" ht="15">
      <c r="P4660" s="806" t="s">
        <v>857</v>
      </c>
      <c r="Q4660" s="807">
        <v>28</v>
      </c>
      <c r="R4660" s="807">
        <v>27</v>
      </c>
      <c r="S4660" s="759" t="str">
        <f t="shared" si="144"/>
        <v>Juventud</v>
      </c>
      <c r="AI4660" s="806" t="s">
        <v>861</v>
      </c>
      <c r="AJ4660" s="807">
        <v>24</v>
      </c>
      <c r="AK4660" s="807">
        <v>32</v>
      </c>
      <c r="AL4660" s="759" t="str">
        <f t="shared" si="145"/>
        <v>Adulto</v>
      </c>
    </row>
    <row r="4661" spans="16:38" ht="15">
      <c r="P4661" s="806" t="s">
        <v>857</v>
      </c>
      <c r="Q4661" s="807">
        <v>33</v>
      </c>
      <c r="R4661" s="807">
        <v>28</v>
      </c>
      <c r="S4661" s="759" t="str">
        <f t="shared" si="144"/>
        <v>Juventud</v>
      </c>
      <c r="AI4661" s="806" t="s">
        <v>861</v>
      </c>
      <c r="AJ4661" s="807">
        <v>27</v>
      </c>
      <c r="AK4661" s="807">
        <v>33</v>
      </c>
      <c r="AL4661" s="759" t="str">
        <f t="shared" si="145"/>
        <v>Adulto</v>
      </c>
    </row>
    <row r="4662" spans="16:38" ht="15">
      <c r="P4662" s="806" t="s">
        <v>857</v>
      </c>
      <c r="Q4662" s="807">
        <v>26</v>
      </c>
      <c r="R4662" s="807">
        <v>29</v>
      </c>
      <c r="S4662" s="759" t="str">
        <f t="shared" si="144"/>
        <v>Adulto</v>
      </c>
      <c r="AI4662" s="806" t="s">
        <v>861</v>
      </c>
      <c r="AJ4662" s="807">
        <v>23</v>
      </c>
      <c r="AK4662" s="807">
        <v>34</v>
      </c>
      <c r="AL4662" s="759" t="str">
        <f t="shared" si="145"/>
        <v>Adulto</v>
      </c>
    </row>
    <row r="4663" spans="16:38" ht="15">
      <c r="P4663" s="806" t="s">
        <v>857</v>
      </c>
      <c r="Q4663" s="807">
        <v>28</v>
      </c>
      <c r="R4663" s="807">
        <v>30</v>
      </c>
      <c r="S4663" s="759" t="str">
        <f t="shared" si="144"/>
        <v>Adulto</v>
      </c>
      <c r="AI4663" s="806" t="s">
        <v>861</v>
      </c>
      <c r="AJ4663" s="807">
        <v>16</v>
      </c>
      <c r="AK4663" s="807">
        <v>35</v>
      </c>
      <c r="AL4663" s="759" t="str">
        <f t="shared" si="145"/>
        <v>Adulto</v>
      </c>
    </row>
    <row r="4664" spans="16:38" ht="15">
      <c r="P4664" s="806" t="s">
        <v>857</v>
      </c>
      <c r="Q4664" s="807">
        <v>30</v>
      </c>
      <c r="R4664" s="807">
        <v>31</v>
      </c>
      <c r="S4664" s="759" t="str">
        <f t="shared" si="144"/>
        <v>Adulto</v>
      </c>
      <c r="AI4664" s="806" t="s">
        <v>861</v>
      </c>
      <c r="AJ4664" s="807">
        <v>23</v>
      </c>
      <c r="AK4664" s="807">
        <v>36</v>
      </c>
      <c r="AL4664" s="759" t="str">
        <f t="shared" si="145"/>
        <v>Adulto</v>
      </c>
    </row>
    <row r="4665" spans="16:38" ht="15">
      <c r="P4665" s="806" t="s">
        <v>857</v>
      </c>
      <c r="Q4665" s="807">
        <v>25</v>
      </c>
      <c r="R4665" s="807">
        <v>32</v>
      </c>
      <c r="S4665" s="759" t="str">
        <f t="shared" si="144"/>
        <v>Adulto</v>
      </c>
      <c r="AI4665" s="806" t="s">
        <v>861</v>
      </c>
      <c r="AJ4665" s="807">
        <v>22</v>
      </c>
      <c r="AK4665" s="807">
        <v>37</v>
      </c>
      <c r="AL4665" s="759" t="str">
        <f t="shared" si="145"/>
        <v>Adulto</v>
      </c>
    </row>
    <row r="4666" spans="16:38" ht="15">
      <c r="P4666" s="806" t="s">
        <v>857</v>
      </c>
      <c r="Q4666" s="807">
        <v>37</v>
      </c>
      <c r="R4666" s="807">
        <v>33</v>
      </c>
      <c r="S4666" s="759" t="str">
        <f t="shared" si="144"/>
        <v>Adulto</v>
      </c>
      <c r="AI4666" s="806" t="s">
        <v>861</v>
      </c>
      <c r="AJ4666" s="807">
        <v>17</v>
      </c>
      <c r="AK4666" s="807">
        <v>38</v>
      </c>
      <c r="AL4666" s="759" t="str">
        <f t="shared" si="145"/>
        <v>Adulto</v>
      </c>
    </row>
    <row r="4667" spans="16:38" ht="15">
      <c r="P4667" s="806" t="s">
        <v>857</v>
      </c>
      <c r="Q4667" s="807">
        <v>24</v>
      </c>
      <c r="R4667" s="807">
        <v>34</v>
      </c>
      <c r="S4667" s="759" t="str">
        <f t="shared" si="144"/>
        <v>Adulto</v>
      </c>
      <c r="AI4667" s="806" t="s">
        <v>861</v>
      </c>
      <c r="AJ4667" s="807">
        <v>17</v>
      </c>
      <c r="AK4667" s="807">
        <v>39</v>
      </c>
      <c r="AL4667" s="759" t="str">
        <f t="shared" si="145"/>
        <v>Adulto</v>
      </c>
    </row>
    <row r="4668" spans="16:38" ht="15">
      <c r="P4668" s="806" t="s">
        <v>857</v>
      </c>
      <c r="Q4668" s="807">
        <v>27</v>
      </c>
      <c r="R4668" s="807">
        <v>35</v>
      </c>
      <c r="S4668" s="759" t="str">
        <f t="shared" si="144"/>
        <v>Adulto</v>
      </c>
      <c r="AI4668" s="806" t="s">
        <v>861</v>
      </c>
      <c r="AJ4668" s="807">
        <v>19</v>
      </c>
      <c r="AK4668" s="807">
        <v>40</v>
      </c>
      <c r="AL4668" s="759" t="str">
        <f t="shared" si="145"/>
        <v>Adulto</v>
      </c>
    </row>
    <row r="4669" spans="16:38" ht="15">
      <c r="P4669" s="806" t="s">
        <v>857</v>
      </c>
      <c r="Q4669" s="807">
        <v>31</v>
      </c>
      <c r="R4669" s="807">
        <v>36</v>
      </c>
      <c r="S4669" s="759" t="str">
        <f t="shared" si="144"/>
        <v>Adulto</v>
      </c>
      <c r="AI4669" s="806" t="s">
        <v>861</v>
      </c>
      <c r="AJ4669" s="807">
        <v>24</v>
      </c>
      <c r="AK4669" s="807">
        <v>41</v>
      </c>
      <c r="AL4669" s="759" t="str">
        <f t="shared" si="145"/>
        <v>Adulto</v>
      </c>
    </row>
    <row r="4670" spans="16:38" ht="15">
      <c r="P4670" s="806" t="s">
        <v>857</v>
      </c>
      <c r="Q4670" s="807">
        <v>23</v>
      </c>
      <c r="R4670" s="807">
        <v>37</v>
      </c>
      <c r="S4670" s="759" t="str">
        <f t="shared" si="144"/>
        <v>Adulto</v>
      </c>
      <c r="AI4670" s="806" t="s">
        <v>861</v>
      </c>
      <c r="AJ4670" s="807">
        <v>17</v>
      </c>
      <c r="AK4670" s="807">
        <v>42</v>
      </c>
      <c r="AL4670" s="759" t="str">
        <f t="shared" si="145"/>
        <v>Adulto</v>
      </c>
    </row>
    <row r="4671" spans="16:38" ht="15">
      <c r="P4671" s="806" t="s">
        <v>857</v>
      </c>
      <c r="Q4671" s="807">
        <v>26</v>
      </c>
      <c r="R4671" s="807">
        <v>38</v>
      </c>
      <c r="S4671" s="759" t="str">
        <f t="shared" si="144"/>
        <v>Adulto</v>
      </c>
      <c r="AI4671" s="806" t="s">
        <v>861</v>
      </c>
      <c r="AJ4671" s="807">
        <v>13</v>
      </c>
      <c r="AK4671" s="807">
        <v>43</v>
      </c>
      <c r="AL4671" s="759" t="str">
        <f t="shared" si="145"/>
        <v>Adulto</v>
      </c>
    </row>
    <row r="4672" spans="16:38" ht="15">
      <c r="P4672" s="806" t="s">
        <v>857</v>
      </c>
      <c r="Q4672" s="807">
        <v>22</v>
      </c>
      <c r="R4672" s="807">
        <v>39</v>
      </c>
      <c r="S4672" s="759" t="str">
        <f t="shared" si="144"/>
        <v>Adulto</v>
      </c>
      <c r="AI4672" s="806" t="s">
        <v>861</v>
      </c>
      <c r="AJ4672" s="807">
        <v>14</v>
      </c>
      <c r="AK4672" s="807">
        <v>44</v>
      </c>
      <c r="AL4672" s="759" t="str">
        <f t="shared" si="145"/>
        <v>Adulto</v>
      </c>
    </row>
    <row r="4673" spans="16:38" ht="15">
      <c r="P4673" s="806" t="s">
        <v>857</v>
      </c>
      <c r="Q4673" s="807">
        <v>36</v>
      </c>
      <c r="R4673" s="807">
        <v>40</v>
      </c>
      <c r="S4673" s="759" t="str">
        <f t="shared" si="144"/>
        <v>Adulto</v>
      </c>
      <c r="AI4673" s="806" t="s">
        <v>861</v>
      </c>
      <c r="AJ4673" s="807">
        <v>14</v>
      </c>
      <c r="AK4673" s="807">
        <v>45</v>
      </c>
      <c r="AL4673" s="759" t="str">
        <f t="shared" si="145"/>
        <v>Adulto</v>
      </c>
    </row>
    <row r="4674" spans="16:38" ht="15">
      <c r="P4674" s="806" t="s">
        <v>857</v>
      </c>
      <c r="Q4674" s="807">
        <v>35</v>
      </c>
      <c r="R4674" s="807">
        <v>41</v>
      </c>
      <c r="S4674" s="759" t="str">
        <f t="shared" si="144"/>
        <v>Adulto</v>
      </c>
      <c r="AI4674" s="806" t="s">
        <v>861</v>
      </c>
      <c r="AJ4674" s="807">
        <v>10</v>
      </c>
      <c r="AK4674" s="807">
        <v>46</v>
      </c>
      <c r="AL4674" s="759" t="str">
        <f t="shared" si="145"/>
        <v>Adulto</v>
      </c>
    </row>
    <row r="4675" spans="16:38" ht="15">
      <c r="P4675" s="806" t="s">
        <v>857</v>
      </c>
      <c r="Q4675" s="807">
        <v>30</v>
      </c>
      <c r="R4675" s="807">
        <v>42</v>
      </c>
      <c r="S4675" s="759" t="str">
        <f t="shared" ref="S4675:S4738" si="146">IF(P4675=0,"",IF(AND(R4675&gt;=0,R4675&lt;=5),"Primera Infancia",IF(AND(R4675&gt;=6,R4675&lt;=11),"Infancia",IF(AND(R4675&gt;=12,R4675&lt;=17),"Adolescente",IF(AND(R4675&gt;=18,R4675&lt;=28),"Juventud",IF(AND(R4675&gt;=29,R4675&lt;=59),"Adulto","Vejez"))))))</f>
        <v>Adulto</v>
      </c>
      <c r="AI4675" s="806" t="s">
        <v>861</v>
      </c>
      <c r="AJ4675" s="807">
        <v>14</v>
      </c>
      <c r="AK4675" s="807">
        <v>47</v>
      </c>
      <c r="AL4675" s="759" t="str">
        <f t="shared" ref="AL4675:AL4738" si="147">IF(AI4675=0,"",IF(AND(AK4675&gt;=0,AK4675&lt;=5),"Primera Infancia",IF(AND(AK4675&gt;=6,AK4675&lt;=11),"Infancia",IF(AND(AK4675&gt;=12,AK4675&lt;=17),"Adolescente",IF(AND(AK4675&gt;=18,AK4675&lt;=28),"Juventud",IF(AND(AK4675&gt;=29,AK4675&lt;=59),"Adulto","Vejez"))))))</f>
        <v>Adulto</v>
      </c>
    </row>
    <row r="4676" spans="16:38" ht="15">
      <c r="P4676" s="806" t="s">
        <v>857</v>
      </c>
      <c r="Q4676" s="807">
        <v>27</v>
      </c>
      <c r="R4676" s="807">
        <v>43</v>
      </c>
      <c r="S4676" s="759" t="str">
        <f t="shared" si="146"/>
        <v>Adulto</v>
      </c>
      <c r="AI4676" s="806" t="s">
        <v>861</v>
      </c>
      <c r="AJ4676" s="807">
        <v>12</v>
      </c>
      <c r="AK4676" s="807">
        <v>48</v>
      </c>
      <c r="AL4676" s="759" t="str">
        <f t="shared" si="147"/>
        <v>Adulto</v>
      </c>
    </row>
    <row r="4677" spans="16:38" ht="15">
      <c r="P4677" s="806" t="s">
        <v>857</v>
      </c>
      <c r="Q4677" s="807">
        <v>33</v>
      </c>
      <c r="R4677" s="807">
        <v>44</v>
      </c>
      <c r="S4677" s="759" t="str">
        <f t="shared" si="146"/>
        <v>Adulto</v>
      </c>
      <c r="AI4677" s="806" t="s">
        <v>861</v>
      </c>
      <c r="AJ4677" s="807">
        <v>11</v>
      </c>
      <c r="AK4677" s="807">
        <v>49</v>
      </c>
      <c r="AL4677" s="759" t="str">
        <f t="shared" si="147"/>
        <v>Adulto</v>
      </c>
    </row>
    <row r="4678" spans="16:38" ht="15">
      <c r="P4678" s="806" t="s">
        <v>857</v>
      </c>
      <c r="Q4678" s="807">
        <v>24</v>
      </c>
      <c r="R4678" s="807">
        <v>45</v>
      </c>
      <c r="S4678" s="759" t="str">
        <f t="shared" si="146"/>
        <v>Adulto</v>
      </c>
      <c r="AI4678" s="806" t="s">
        <v>861</v>
      </c>
      <c r="AJ4678" s="807">
        <v>8</v>
      </c>
      <c r="AK4678" s="807">
        <v>50</v>
      </c>
      <c r="AL4678" s="759" t="str">
        <f t="shared" si="147"/>
        <v>Adulto</v>
      </c>
    </row>
    <row r="4679" spans="16:38" ht="15">
      <c r="P4679" s="806" t="s">
        <v>857</v>
      </c>
      <c r="Q4679" s="807">
        <v>27</v>
      </c>
      <c r="R4679" s="807">
        <v>46</v>
      </c>
      <c r="S4679" s="759" t="str">
        <f t="shared" si="146"/>
        <v>Adulto</v>
      </c>
      <c r="AI4679" s="806" t="s">
        <v>861</v>
      </c>
      <c r="AJ4679" s="807">
        <v>8</v>
      </c>
      <c r="AK4679" s="807">
        <v>51</v>
      </c>
      <c r="AL4679" s="759" t="str">
        <f t="shared" si="147"/>
        <v>Adulto</v>
      </c>
    </row>
    <row r="4680" spans="16:38" ht="15">
      <c r="P4680" s="806" t="s">
        <v>857</v>
      </c>
      <c r="Q4680" s="807">
        <v>31</v>
      </c>
      <c r="R4680" s="807">
        <v>47</v>
      </c>
      <c r="S4680" s="759" t="str">
        <f t="shared" si="146"/>
        <v>Adulto</v>
      </c>
      <c r="AI4680" s="806" t="s">
        <v>861</v>
      </c>
      <c r="AJ4680" s="807">
        <v>7</v>
      </c>
      <c r="AK4680" s="807">
        <v>52</v>
      </c>
      <c r="AL4680" s="759" t="str">
        <f t="shared" si="147"/>
        <v>Adulto</v>
      </c>
    </row>
    <row r="4681" spans="16:38" ht="15">
      <c r="P4681" s="806" t="s">
        <v>857</v>
      </c>
      <c r="Q4681" s="807">
        <v>44</v>
      </c>
      <c r="R4681" s="807">
        <v>48</v>
      </c>
      <c r="S4681" s="759" t="str">
        <f t="shared" si="146"/>
        <v>Adulto</v>
      </c>
      <c r="AI4681" s="806" t="s">
        <v>861</v>
      </c>
      <c r="AJ4681" s="807">
        <v>9</v>
      </c>
      <c r="AK4681" s="807">
        <v>53</v>
      </c>
      <c r="AL4681" s="759" t="str">
        <f t="shared" si="147"/>
        <v>Adulto</v>
      </c>
    </row>
    <row r="4682" spans="16:38" ht="15">
      <c r="P4682" s="806" t="s">
        <v>857</v>
      </c>
      <c r="Q4682" s="807">
        <v>29</v>
      </c>
      <c r="R4682" s="807">
        <v>49</v>
      </c>
      <c r="S4682" s="759" t="str">
        <f t="shared" si="146"/>
        <v>Adulto</v>
      </c>
      <c r="AI4682" s="806" t="s">
        <v>861</v>
      </c>
      <c r="AJ4682" s="807">
        <v>9</v>
      </c>
      <c r="AK4682" s="807">
        <v>54</v>
      </c>
      <c r="AL4682" s="759" t="str">
        <f t="shared" si="147"/>
        <v>Adulto</v>
      </c>
    </row>
    <row r="4683" spans="16:38" ht="15">
      <c r="P4683" s="806" t="s">
        <v>857</v>
      </c>
      <c r="Q4683" s="807">
        <v>22</v>
      </c>
      <c r="R4683" s="807">
        <v>50</v>
      </c>
      <c r="S4683" s="759" t="str">
        <f t="shared" si="146"/>
        <v>Adulto</v>
      </c>
      <c r="AI4683" s="806" t="s">
        <v>861</v>
      </c>
      <c r="AJ4683" s="807">
        <v>11</v>
      </c>
      <c r="AK4683" s="807">
        <v>55</v>
      </c>
      <c r="AL4683" s="759" t="str">
        <f t="shared" si="147"/>
        <v>Adulto</v>
      </c>
    </row>
    <row r="4684" spans="16:38" ht="15">
      <c r="P4684" s="806" t="s">
        <v>857</v>
      </c>
      <c r="Q4684" s="807">
        <v>39</v>
      </c>
      <c r="R4684" s="807">
        <v>51</v>
      </c>
      <c r="S4684" s="759" t="str">
        <f t="shared" si="146"/>
        <v>Adulto</v>
      </c>
      <c r="AI4684" s="806" t="s">
        <v>861</v>
      </c>
      <c r="AJ4684" s="807">
        <v>7</v>
      </c>
      <c r="AK4684" s="807">
        <v>56</v>
      </c>
      <c r="AL4684" s="759" t="str">
        <f t="shared" si="147"/>
        <v>Adulto</v>
      </c>
    </row>
    <row r="4685" spans="16:38" ht="15">
      <c r="P4685" s="806" t="s">
        <v>857</v>
      </c>
      <c r="Q4685" s="807">
        <v>31</v>
      </c>
      <c r="R4685" s="807">
        <v>52</v>
      </c>
      <c r="S4685" s="759" t="str">
        <f t="shared" si="146"/>
        <v>Adulto</v>
      </c>
      <c r="AI4685" s="806" t="s">
        <v>861</v>
      </c>
      <c r="AJ4685" s="807">
        <v>7</v>
      </c>
      <c r="AK4685" s="807">
        <v>57</v>
      </c>
      <c r="AL4685" s="759" t="str">
        <f t="shared" si="147"/>
        <v>Adulto</v>
      </c>
    </row>
    <row r="4686" spans="16:38" ht="15">
      <c r="P4686" s="806" t="s">
        <v>857</v>
      </c>
      <c r="Q4686" s="807">
        <v>36</v>
      </c>
      <c r="R4686" s="807">
        <v>53</v>
      </c>
      <c r="S4686" s="759" t="str">
        <f t="shared" si="146"/>
        <v>Adulto</v>
      </c>
      <c r="AI4686" s="806" t="s">
        <v>861</v>
      </c>
      <c r="AJ4686" s="807">
        <v>9</v>
      </c>
      <c r="AK4686" s="807">
        <v>58</v>
      </c>
      <c r="AL4686" s="759" t="str">
        <f t="shared" si="147"/>
        <v>Adulto</v>
      </c>
    </row>
    <row r="4687" spans="16:38" ht="15">
      <c r="P4687" s="806" t="s">
        <v>857</v>
      </c>
      <c r="Q4687" s="807">
        <v>29</v>
      </c>
      <c r="R4687" s="807">
        <v>54</v>
      </c>
      <c r="S4687" s="759" t="str">
        <f t="shared" si="146"/>
        <v>Adulto</v>
      </c>
      <c r="AI4687" s="806" t="s">
        <v>861</v>
      </c>
      <c r="AJ4687" s="807">
        <v>8</v>
      </c>
      <c r="AK4687" s="807">
        <v>59</v>
      </c>
      <c r="AL4687" s="759" t="str">
        <f t="shared" si="147"/>
        <v>Adulto</v>
      </c>
    </row>
    <row r="4688" spans="16:38" ht="15">
      <c r="P4688" s="806" t="s">
        <v>857</v>
      </c>
      <c r="Q4688" s="807">
        <v>29</v>
      </c>
      <c r="R4688" s="807">
        <v>55</v>
      </c>
      <c r="S4688" s="759" t="str">
        <f t="shared" si="146"/>
        <v>Adulto</v>
      </c>
      <c r="AI4688" s="806" t="s">
        <v>861</v>
      </c>
      <c r="AJ4688" s="807">
        <v>2</v>
      </c>
      <c r="AK4688" s="807">
        <v>60</v>
      </c>
      <c r="AL4688" s="759" t="str">
        <f t="shared" si="147"/>
        <v>Vejez</v>
      </c>
    </row>
    <row r="4689" spans="16:38" ht="15">
      <c r="P4689" s="806" t="s">
        <v>857</v>
      </c>
      <c r="Q4689" s="807">
        <v>44</v>
      </c>
      <c r="R4689" s="807">
        <v>56</v>
      </c>
      <c r="S4689" s="759" t="str">
        <f t="shared" si="146"/>
        <v>Adulto</v>
      </c>
      <c r="AI4689" s="806" t="s">
        <v>861</v>
      </c>
      <c r="AJ4689" s="807">
        <v>4</v>
      </c>
      <c r="AK4689" s="807">
        <v>61</v>
      </c>
      <c r="AL4689" s="759" t="str">
        <f t="shared" si="147"/>
        <v>Vejez</v>
      </c>
    </row>
    <row r="4690" spans="16:38" ht="15">
      <c r="P4690" s="806" t="s">
        <v>857</v>
      </c>
      <c r="Q4690" s="807">
        <v>29</v>
      </c>
      <c r="R4690" s="807">
        <v>57</v>
      </c>
      <c r="S4690" s="759" t="str">
        <f t="shared" si="146"/>
        <v>Adulto</v>
      </c>
      <c r="AI4690" s="806" t="s">
        <v>861</v>
      </c>
      <c r="AJ4690" s="807">
        <v>3</v>
      </c>
      <c r="AK4690" s="807">
        <v>62</v>
      </c>
      <c r="AL4690" s="759" t="str">
        <f t="shared" si="147"/>
        <v>Vejez</v>
      </c>
    </row>
    <row r="4691" spans="16:38" ht="15">
      <c r="P4691" s="806" t="s">
        <v>857</v>
      </c>
      <c r="Q4691" s="807">
        <v>20</v>
      </c>
      <c r="R4691" s="807">
        <v>58</v>
      </c>
      <c r="S4691" s="759" t="str">
        <f t="shared" si="146"/>
        <v>Adulto</v>
      </c>
      <c r="AI4691" s="806" t="s">
        <v>861</v>
      </c>
      <c r="AJ4691" s="807">
        <v>2</v>
      </c>
      <c r="AK4691" s="807">
        <v>63</v>
      </c>
      <c r="AL4691" s="759" t="str">
        <f t="shared" si="147"/>
        <v>Vejez</v>
      </c>
    </row>
    <row r="4692" spans="16:38" ht="15">
      <c r="P4692" s="806" t="s">
        <v>857</v>
      </c>
      <c r="Q4692" s="807">
        <v>34</v>
      </c>
      <c r="R4692" s="807">
        <v>59</v>
      </c>
      <c r="S4692" s="759" t="str">
        <f t="shared" si="146"/>
        <v>Adulto</v>
      </c>
      <c r="AI4692" s="806" t="s">
        <v>861</v>
      </c>
      <c r="AJ4692" s="807">
        <v>3</v>
      </c>
      <c r="AK4692" s="807">
        <v>64</v>
      </c>
      <c r="AL4692" s="759" t="str">
        <f t="shared" si="147"/>
        <v>Vejez</v>
      </c>
    </row>
    <row r="4693" spans="16:38" ht="15">
      <c r="P4693" s="806" t="s">
        <v>857</v>
      </c>
      <c r="Q4693" s="807">
        <v>30</v>
      </c>
      <c r="R4693" s="807">
        <v>60</v>
      </c>
      <c r="S4693" s="759" t="str">
        <f t="shared" si="146"/>
        <v>Vejez</v>
      </c>
      <c r="AI4693" s="806" t="s">
        <v>861</v>
      </c>
      <c r="AJ4693" s="807">
        <v>3</v>
      </c>
      <c r="AK4693" s="807">
        <v>65</v>
      </c>
      <c r="AL4693" s="759" t="str">
        <f t="shared" si="147"/>
        <v>Vejez</v>
      </c>
    </row>
    <row r="4694" spans="16:38" ht="15">
      <c r="P4694" s="806" t="s">
        <v>857</v>
      </c>
      <c r="Q4694" s="807">
        <v>25</v>
      </c>
      <c r="R4694" s="807">
        <v>61</v>
      </c>
      <c r="S4694" s="759" t="str">
        <f t="shared" si="146"/>
        <v>Vejez</v>
      </c>
      <c r="AI4694" s="806" t="s">
        <v>861</v>
      </c>
      <c r="AJ4694" s="807">
        <v>3</v>
      </c>
      <c r="AK4694" s="807">
        <v>66</v>
      </c>
      <c r="AL4694" s="759" t="str">
        <f t="shared" si="147"/>
        <v>Vejez</v>
      </c>
    </row>
    <row r="4695" spans="16:38" ht="15">
      <c r="P4695" s="806" t="s">
        <v>857</v>
      </c>
      <c r="Q4695" s="807">
        <v>18</v>
      </c>
      <c r="R4695" s="807">
        <v>62</v>
      </c>
      <c r="S4695" s="759" t="str">
        <f t="shared" si="146"/>
        <v>Vejez</v>
      </c>
      <c r="AI4695" s="806" t="s">
        <v>861</v>
      </c>
      <c r="AJ4695" s="807">
        <v>1</v>
      </c>
      <c r="AK4695" s="807">
        <v>67</v>
      </c>
      <c r="AL4695" s="759" t="str">
        <f t="shared" si="147"/>
        <v>Vejez</v>
      </c>
    </row>
    <row r="4696" spans="16:38" ht="15">
      <c r="P4696" s="806" t="s">
        <v>857</v>
      </c>
      <c r="Q4696" s="807">
        <v>23</v>
      </c>
      <c r="R4696" s="807">
        <v>63</v>
      </c>
      <c r="S4696" s="759" t="str">
        <f t="shared" si="146"/>
        <v>Vejez</v>
      </c>
      <c r="AI4696" s="806" t="s">
        <v>861</v>
      </c>
      <c r="AJ4696" s="807">
        <v>2</v>
      </c>
      <c r="AK4696" s="807">
        <v>68</v>
      </c>
      <c r="AL4696" s="759" t="str">
        <f t="shared" si="147"/>
        <v>Vejez</v>
      </c>
    </row>
    <row r="4697" spans="16:38" ht="15">
      <c r="P4697" s="806" t="s">
        <v>857</v>
      </c>
      <c r="Q4697" s="807">
        <v>23</v>
      </c>
      <c r="R4697" s="807">
        <v>64</v>
      </c>
      <c r="S4697" s="759" t="str">
        <f t="shared" si="146"/>
        <v>Vejez</v>
      </c>
      <c r="AI4697" s="806" t="s">
        <v>861</v>
      </c>
      <c r="AJ4697" s="807">
        <v>4</v>
      </c>
      <c r="AK4697" s="807">
        <v>69</v>
      </c>
      <c r="AL4697" s="759" t="str">
        <f t="shared" si="147"/>
        <v>Vejez</v>
      </c>
    </row>
    <row r="4698" spans="16:38" ht="15">
      <c r="P4698" s="806" t="s">
        <v>857</v>
      </c>
      <c r="Q4698" s="807">
        <v>17</v>
      </c>
      <c r="R4698" s="807">
        <v>65</v>
      </c>
      <c r="S4698" s="759" t="str">
        <f t="shared" si="146"/>
        <v>Vejez</v>
      </c>
      <c r="AI4698" s="806" t="s">
        <v>861</v>
      </c>
      <c r="AJ4698" s="807">
        <v>3</v>
      </c>
      <c r="AK4698" s="807">
        <v>70</v>
      </c>
      <c r="AL4698" s="759" t="str">
        <f t="shared" si="147"/>
        <v>Vejez</v>
      </c>
    </row>
    <row r="4699" spans="16:38" ht="15">
      <c r="P4699" s="806" t="s">
        <v>857</v>
      </c>
      <c r="Q4699" s="807">
        <v>17</v>
      </c>
      <c r="R4699" s="807">
        <v>66</v>
      </c>
      <c r="S4699" s="759" t="str">
        <f t="shared" si="146"/>
        <v>Vejez</v>
      </c>
      <c r="AI4699" s="806" t="s">
        <v>861</v>
      </c>
      <c r="AJ4699" s="807">
        <v>1</v>
      </c>
      <c r="AK4699" s="807">
        <v>71</v>
      </c>
      <c r="AL4699" s="759" t="str">
        <f t="shared" si="147"/>
        <v>Vejez</v>
      </c>
    </row>
    <row r="4700" spans="16:38" ht="15">
      <c r="P4700" s="806" t="s">
        <v>857</v>
      </c>
      <c r="Q4700" s="807">
        <v>19</v>
      </c>
      <c r="R4700" s="807">
        <v>67</v>
      </c>
      <c r="S4700" s="759" t="str">
        <f t="shared" si="146"/>
        <v>Vejez</v>
      </c>
      <c r="AI4700" s="806" t="s">
        <v>861</v>
      </c>
      <c r="AJ4700" s="807">
        <v>1</v>
      </c>
      <c r="AK4700" s="807">
        <v>72</v>
      </c>
      <c r="AL4700" s="759" t="str">
        <f t="shared" si="147"/>
        <v>Vejez</v>
      </c>
    </row>
    <row r="4701" spans="16:38" ht="15">
      <c r="P4701" s="806" t="s">
        <v>857</v>
      </c>
      <c r="Q4701" s="807">
        <v>15</v>
      </c>
      <c r="R4701" s="807">
        <v>68</v>
      </c>
      <c r="S4701" s="759" t="str">
        <f t="shared" si="146"/>
        <v>Vejez</v>
      </c>
      <c r="AI4701" s="806" t="s">
        <v>861</v>
      </c>
      <c r="AJ4701" s="807">
        <v>1</v>
      </c>
      <c r="AK4701" s="807">
        <v>75</v>
      </c>
      <c r="AL4701" s="759" t="str">
        <f t="shared" si="147"/>
        <v>Vejez</v>
      </c>
    </row>
    <row r="4702" spans="16:38" ht="15">
      <c r="P4702" s="806" t="s">
        <v>857</v>
      </c>
      <c r="Q4702" s="807">
        <v>12</v>
      </c>
      <c r="R4702" s="807">
        <v>69</v>
      </c>
      <c r="S4702" s="759" t="str">
        <f t="shared" si="146"/>
        <v>Vejez</v>
      </c>
      <c r="AI4702" s="806" t="s">
        <v>861</v>
      </c>
      <c r="AJ4702" s="807">
        <v>1</v>
      </c>
      <c r="AK4702" s="807">
        <v>77</v>
      </c>
      <c r="AL4702" s="759" t="str">
        <f t="shared" si="147"/>
        <v>Vejez</v>
      </c>
    </row>
    <row r="4703" spans="16:38" ht="15">
      <c r="P4703" s="806" t="s">
        <v>857</v>
      </c>
      <c r="Q4703" s="807">
        <v>15</v>
      </c>
      <c r="R4703" s="807">
        <v>70</v>
      </c>
      <c r="S4703" s="759" t="str">
        <f t="shared" si="146"/>
        <v>Vejez</v>
      </c>
      <c r="AI4703" s="806" t="s">
        <v>861</v>
      </c>
      <c r="AJ4703" s="807">
        <v>2</v>
      </c>
      <c r="AK4703" s="807">
        <v>78</v>
      </c>
      <c r="AL4703" s="759" t="str">
        <f t="shared" si="147"/>
        <v>Vejez</v>
      </c>
    </row>
    <row r="4704" spans="16:38" ht="15">
      <c r="P4704" s="806" t="s">
        <v>857</v>
      </c>
      <c r="Q4704" s="807">
        <v>18</v>
      </c>
      <c r="R4704" s="807">
        <v>71</v>
      </c>
      <c r="S4704" s="759" t="str">
        <f t="shared" si="146"/>
        <v>Vejez</v>
      </c>
      <c r="AI4704" s="806" t="s">
        <v>861</v>
      </c>
      <c r="AJ4704" s="807">
        <v>1</v>
      </c>
      <c r="AK4704" s="807">
        <v>79</v>
      </c>
      <c r="AL4704" s="759" t="str">
        <f t="shared" si="147"/>
        <v>Vejez</v>
      </c>
    </row>
    <row r="4705" spans="16:38" ht="15">
      <c r="P4705" s="806" t="s">
        <v>857</v>
      </c>
      <c r="Q4705" s="807">
        <v>19</v>
      </c>
      <c r="R4705" s="807">
        <v>72</v>
      </c>
      <c r="S4705" s="759" t="str">
        <f t="shared" si="146"/>
        <v>Vejez</v>
      </c>
      <c r="AI4705" s="806" t="s">
        <v>861</v>
      </c>
      <c r="AJ4705" s="807">
        <v>4</v>
      </c>
      <c r="AK4705" s="807">
        <v>80</v>
      </c>
      <c r="AL4705" s="759" t="str">
        <f t="shared" si="147"/>
        <v>Vejez</v>
      </c>
    </row>
    <row r="4706" spans="16:38" ht="15">
      <c r="P4706" s="806" t="s">
        <v>857</v>
      </c>
      <c r="Q4706" s="807">
        <v>14</v>
      </c>
      <c r="R4706" s="807">
        <v>73</v>
      </c>
      <c r="S4706" s="759" t="str">
        <f t="shared" si="146"/>
        <v>Vejez</v>
      </c>
      <c r="AI4706" s="806" t="s">
        <v>861</v>
      </c>
      <c r="AJ4706" s="807">
        <v>2</v>
      </c>
      <c r="AK4706" s="807">
        <v>82</v>
      </c>
      <c r="AL4706" s="759" t="str">
        <f t="shared" si="147"/>
        <v>Vejez</v>
      </c>
    </row>
    <row r="4707" spans="16:38" ht="15">
      <c r="P4707" s="806" t="s">
        <v>857</v>
      </c>
      <c r="Q4707" s="807">
        <v>12</v>
      </c>
      <c r="R4707" s="807">
        <v>74</v>
      </c>
      <c r="S4707" s="759" t="str">
        <f t="shared" si="146"/>
        <v>Vejez</v>
      </c>
      <c r="AI4707" s="806" t="s">
        <v>861</v>
      </c>
      <c r="AJ4707" s="807">
        <v>2</v>
      </c>
      <c r="AK4707" s="807">
        <v>84</v>
      </c>
      <c r="AL4707" s="759" t="str">
        <f t="shared" si="147"/>
        <v>Vejez</v>
      </c>
    </row>
    <row r="4708" spans="16:38" ht="15">
      <c r="P4708" s="806" t="s">
        <v>857</v>
      </c>
      <c r="Q4708" s="807">
        <v>12</v>
      </c>
      <c r="R4708" s="807">
        <v>75</v>
      </c>
      <c r="S4708" s="759" t="str">
        <f t="shared" si="146"/>
        <v>Vejez</v>
      </c>
      <c r="AI4708" s="806" t="s">
        <v>861</v>
      </c>
      <c r="AJ4708" s="807">
        <v>1</v>
      </c>
      <c r="AK4708" s="807">
        <v>85</v>
      </c>
      <c r="AL4708" s="759" t="str">
        <f t="shared" si="147"/>
        <v>Vejez</v>
      </c>
    </row>
    <row r="4709" spans="16:38" ht="15">
      <c r="P4709" s="806" t="s">
        <v>857</v>
      </c>
      <c r="Q4709" s="807">
        <v>18</v>
      </c>
      <c r="R4709" s="807">
        <v>76</v>
      </c>
      <c r="S4709" s="759" t="str">
        <f t="shared" si="146"/>
        <v>Vejez</v>
      </c>
      <c r="AI4709" s="806" t="s">
        <v>861</v>
      </c>
      <c r="AJ4709" s="807">
        <v>2</v>
      </c>
      <c r="AK4709" s="807">
        <v>88</v>
      </c>
      <c r="AL4709" s="759" t="str">
        <f t="shared" si="147"/>
        <v>Vejez</v>
      </c>
    </row>
    <row r="4710" spans="16:38" ht="15">
      <c r="P4710" s="806" t="s">
        <v>857</v>
      </c>
      <c r="Q4710" s="807">
        <v>8</v>
      </c>
      <c r="R4710" s="807">
        <v>77</v>
      </c>
      <c r="S4710" s="759" t="str">
        <f t="shared" si="146"/>
        <v>Vejez</v>
      </c>
      <c r="AI4710" s="806" t="s">
        <v>861</v>
      </c>
      <c r="AJ4710" s="807">
        <v>1</v>
      </c>
      <c r="AK4710" s="807">
        <v>89</v>
      </c>
      <c r="AL4710" s="759" t="str">
        <f t="shared" si="147"/>
        <v>Vejez</v>
      </c>
    </row>
    <row r="4711" spans="16:38" ht="15">
      <c r="P4711" s="806" t="s">
        <v>857</v>
      </c>
      <c r="Q4711" s="807">
        <v>5</v>
      </c>
      <c r="R4711" s="807">
        <v>78</v>
      </c>
      <c r="S4711" s="759" t="str">
        <f t="shared" si="146"/>
        <v>Vejez</v>
      </c>
      <c r="AI4711" s="806" t="s">
        <v>861</v>
      </c>
      <c r="AJ4711" s="807">
        <v>2</v>
      </c>
      <c r="AK4711" s="807">
        <v>90</v>
      </c>
      <c r="AL4711" s="759" t="str">
        <f t="shared" si="147"/>
        <v>Vejez</v>
      </c>
    </row>
    <row r="4712" spans="16:38" ht="15">
      <c r="P4712" s="806" t="s">
        <v>857</v>
      </c>
      <c r="Q4712" s="807">
        <v>8</v>
      </c>
      <c r="R4712" s="807">
        <v>79</v>
      </c>
      <c r="S4712" s="759" t="str">
        <f t="shared" si="146"/>
        <v>Vejez</v>
      </c>
      <c r="AI4712" s="806" t="s">
        <v>861</v>
      </c>
      <c r="AJ4712" s="807">
        <v>1</v>
      </c>
      <c r="AK4712" s="807">
        <v>91</v>
      </c>
      <c r="AL4712" s="759" t="str">
        <f t="shared" si="147"/>
        <v>Vejez</v>
      </c>
    </row>
    <row r="4713" spans="16:38" ht="15">
      <c r="P4713" s="806" t="s">
        <v>857</v>
      </c>
      <c r="Q4713" s="807">
        <v>6</v>
      </c>
      <c r="R4713" s="807">
        <v>80</v>
      </c>
      <c r="S4713" s="759" t="str">
        <f t="shared" si="146"/>
        <v>Vejez</v>
      </c>
      <c r="AI4713" s="806" t="s">
        <v>861</v>
      </c>
      <c r="AJ4713" s="807">
        <v>2</v>
      </c>
      <c r="AK4713" s="807">
        <v>94</v>
      </c>
      <c r="AL4713" s="759" t="str">
        <f t="shared" si="147"/>
        <v>Vejez</v>
      </c>
    </row>
    <row r="4714" spans="16:38" ht="15">
      <c r="P4714" s="806" t="s">
        <v>857</v>
      </c>
      <c r="Q4714" s="807">
        <v>4</v>
      </c>
      <c r="R4714" s="807">
        <v>81</v>
      </c>
      <c r="S4714" s="759" t="str">
        <f t="shared" si="146"/>
        <v>Vejez</v>
      </c>
      <c r="AI4714" s="806" t="s">
        <v>861</v>
      </c>
      <c r="AJ4714" s="807">
        <v>1</v>
      </c>
      <c r="AK4714" s="807">
        <v>95</v>
      </c>
      <c r="AL4714" s="759" t="str">
        <f t="shared" si="147"/>
        <v>Vejez</v>
      </c>
    </row>
    <row r="4715" spans="16:38" ht="30">
      <c r="P4715" s="806" t="s">
        <v>857</v>
      </c>
      <c r="Q4715" s="807">
        <v>10</v>
      </c>
      <c r="R4715" s="807">
        <v>82</v>
      </c>
      <c r="S4715" s="759" t="str">
        <f t="shared" si="146"/>
        <v>Vejez</v>
      </c>
      <c r="AI4715" s="806" t="s">
        <v>862</v>
      </c>
      <c r="AJ4715" s="807">
        <v>276</v>
      </c>
      <c r="AK4715" s="807">
        <v>0</v>
      </c>
      <c r="AL4715" s="759" t="str">
        <f t="shared" si="147"/>
        <v>Primera Infancia</v>
      </c>
    </row>
    <row r="4716" spans="16:38" ht="30">
      <c r="P4716" s="806" t="s">
        <v>857</v>
      </c>
      <c r="Q4716" s="807">
        <v>12</v>
      </c>
      <c r="R4716" s="807">
        <v>83</v>
      </c>
      <c r="S4716" s="759" t="str">
        <f t="shared" si="146"/>
        <v>Vejez</v>
      </c>
      <c r="AI4716" s="806" t="s">
        <v>862</v>
      </c>
      <c r="AJ4716" s="807">
        <v>270</v>
      </c>
      <c r="AK4716" s="807">
        <v>1</v>
      </c>
      <c r="AL4716" s="759" t="str">
        <f t="shared" si="147"/>
        <v>Primera Infancia</v>
      </c>
    </row>
    <row r="4717" spans="16:38" ht="30">
      <c r="P4717" s="806" t="s">
        <v>857</v>
      </c>
      <c r="Q4717" s="807">
        <v>3</v>
      </c>
      <c r="R4717" s="807">
        <v>84</v>
      </c>
      <c r="S4717" s="759" t="str">
        <f t="shared" si="146"/>
        <v>Vejez</v>
      </c>
      <c r="AI4717" s="806" t="s">
        <v>862</v>
      </c>
      <c r="AJ4717" s="807">
        <v>337</v>
      </c>
      <c r="AK4717" s="807">
        <v>2</v>
      </c>
      <c r="AL4717" s="759" t="str">
        <f t="shared" si="147"/>
        <v>Primera Infancia</v>
      </c>
    </row>
    <row r="4718" spans="16:38" ht="30">
      <c r="P4718" s="806" t="s">
        <v>857</v>
      </c>
      <c r="Q4718" s="807">
        <v>7</v>
      </c>
      <c r="R4718" s="807">
        <v>85</v>
      </c>
      <c r="S4718" s="759" t="str">
        <f t="shared" si="146"/>
        <v>Vejez</v>
      </c>
      <c r="AI4718" s="806" t="s">
        <v>862</v>
      </c>
      <c r="AJ4718" s="807">
        <v>363</v>
      </c>
      <c r="AK4718" s="807">
        <v>3</v>
      </c>
      <c r="AL4718" s="759" t="str">
        <f t="shared" si="147"/>
        <v>Primera Infancia</v>
      </c>
    </row>
    <row r="4719" spans="16:38" ht="30">
      <c r="P4719" s="806" t="s">
        <v>857</v>
      </c>
      <c r="Q4719" s="807">
        <v>3</v>
      </c>
      <c r="R4719" s="807">
        <v>86</v>
      </c>
      <c r="S4719" s="759" t="str">
        <f t="shared" si="146"/>
        <v>Vejez</v>
      </c>
      <c r="AI4719" s="806" t="s">
        <v>862</v>
      </c>
      <c r="AJ4719" s="807">
        <v>362</v>
      </c>
      <c r="AK4719" s="807">
        <v>4</v>
      </c>
      <c r="AL4719" s="759" t="str">
        <f t="shared" si="147"/>
        <v>Primera Infancia</v>
      </c>
    </row>
    <row r="4720" spans="16:38" ht="30">
      <c r="P4720" s="806" t="s">
        <v>857</v>
      </c>
      <c r="Q4720" s="807">
        <v>7</v>
      </c>
      <c r="R4720" s="807">
        <v>87</v>
      </c>
      <c r="S4720" s="759" t="str">
        <f t="shared" si="146"/>
        <v>Vejez</v>
      </c>
      <c r="AI4720" s="806" t="s">
        <v>862</v>
      </c>
      <c r="AJ4720" s="807">
        <v>375</v>
      </c>
      <c r="AK4720" s="807">
        <v>5</v>
      </c>
      <c r="AL4720" s="759" t="str">
        <f t="shared" si="147"/>
        <v>Primera Infancia</v>
      </c>
    </row>
    <row r="4721" spans="16:38" ht="15">
      <c r="P4721" s="806" t="s">
        <v>857</v>
      </c>
      <c r="Q4721" s="807">
        <v>4</v>
      </c>
      <c r="R4721" s="807">
        <v>89</v>
      </c>
      <c r="S4721" s="759" t="str">
        <f t="shared" si="146"/>
        <v>Vejez</v>
      </c>
      <c r="AI4721" s="806" t="s">
        <v>862</v>
      </c>
      <c r="AJ4721" s="807">
        <v>365</v>
      </c>
      <c r="AK4721" s="807">
        <v>6</v>
      </c>
      <c r="AL4721" s="759" t="str">
        <f t="shared" si="147"/>
        <v>Infancia</v>
      </c>
    </row>
    <row r="4722" spans="16:38" ht="15">
      <c r="P4722" s="806" t="s">
        <v>857</v>
      </c>
      <c r="Q4722" s="807">
        <v>5</v>
      </c>
      <c r="R4722" s="807">
        <v>90</v>
      </c>
      <c r="S4722" s="759" t="str">
        <f t="shared" si="146"/>
        <v>Vejez</v>
      </c>
      <c r="AI4722" s="806" t="s">
        <v>862</v>
      </c>
      <c r="AJ4722" s="807">
        <v>398</v>
      </c>
      <c r="AK4722" s="807">
        <v>7</v>
      </c>
      <c r="AL4722" s="759" t="str">
        <f t="shared" si="147"/>
        <v>Infancia</v>
      </c>
    </row>
    <row r="4723" spans="16:38" ht="15">
      <c r="P4723" s="806" t="s">
        <v>857</v>
      </c>
      <c r="Q4723" s="807">
        <v>3</v>
      </c>
      <c r="R4723" s="807">
        <v>91</v>
      </c>
      <c r="S4723" s="759" t="str">
        <f t="shared" si="146"/>
        <v>Vejez</v>
      </c>
      <c r="AI4723" s="806" t="s">
        <v>862</v>
      </c>
      <c r="AJ4723" s="807">
        <v>364</v>
      </c>
      <c r="AK4723" s="807">
        <v>8</v>
      </c>
      <c r="AL4723" s="759" t="str">
        <f t="shared" si="147"/>
        <v>Infancia</v>
      </c>
    </row>
    <row r="4724" spans="16:38" ht="15">
      <c r="P4724" s="806" t="s">
        <v>857</v>
      </c>
      <c r="Q4724" s="807">
        <v>1</v>
      </c>
      <c r="R4724" s="807">
        <v>92</v>
      </c>
      <c r="S4724" s="759" t="str">
        <f t="shared" si="146"/>
        <v>Vejez</v>
      </c>
      <c r="AI4724" s="806" t="s">
        <v>862</v>
      </c>
      <c r="AJ4724" s="807">
        <v>397</v>
      </c>
      <c r="AK4724" s="807">
        <v>9</v>
      </c>
      <c r="AL4724" s="759" t="str">
        <f t="shared" si="147"/>
        <v>Infancia</v>
      </c>
    </row>
    <row r="4725" spans="16:38" ht="15">
      <c r="P4725" s="806" t="s">
        <v>857</v>
      </c>
      <c r="Q4725" s="807">
        <v>1</v>
      </c>
      <c r="R4725" s="807">
        <v>96</v>
      </c>
      <c r="S4725" s="759" t="str">
        <f t="shared" si="146"/>
        <v>Vejez</v>
      </c>
      <c r="AI4725" s="806" t="s">
        <v>862</v>
      </c>
      <c r="AJ4725" s="807">
        <v>366</v>
      </c>
      <c r="AK4725" s="807">
        <v>10</v>
      </c>
      <c r="AL4725" s="759" t="str">
        <f t="shared" si="147"/>
        <v>Infancia</v>
      </c>
    </row>
    <row r="4726" spans="16:38" ht="15">
      <c r="P4726" s="806" t="s">
        <v>857</v>
      </c>
      <c r="Q4726" s="807">
        <v>1</v>
      </c>
      <c r="R4726" s="807">
        <v>99</v>
      </c>
      <c r="S4726" s="759" t="str">
        <f t="shared" si="146"/>
        <v>Vejez</v>
      </c>
      <c r="AI4726" s="806" t="s">
        <v>862</v>
      </c>
      <c r="AJ4726" s="807">
        <v>389</v>
      </c>
      <c r="AK4726" s="807">
        <v>11</v>
      </c>
      <c r="AL4726" s="759" t="str">
        <f t="shared" si="147"/>
        <v>Infancia</v>
      </c>
    </row>
    <row r="4727" spans="16:38" ht="30">
      <c r="P4727" s="806" t="s">
        <v>858</v>
      </c>
      <c r="Q4727" s="807">
        <v>151</v>
      </c>
      <c r="R4727" s="807">
        <v>0</v>
      </c>
      <c r="S4727" s="759" t="str">
        <f t="shared" si="146"/>
        <v>Primera Infancia</v>
      </c>
      <c r="AI4727" s="806" t="s">
        <v>862</v>
      </c>
      <c r="AJ4727" s="807">
        <v>439</v>
      </c>
      <c r="AK4727" s="807">
        <v>12</v>
      </c>
      <c r="AL4727" s="759" t="str">
        <f t="shared" si="147"/>
        <v>Adolescente</v>
      </c>
    </row>
    <row r="4728" spans="16:38" ht="30">
      <c r="P4728" s="806" t="s">
        <v>858</v>
      </c>
      <c r="Q4728" s="807">
        <v>149</v>
      </c>
      <c r="R4728" s="807">
        <v>1</v>
      </c>
      <c r="S4728" s="759" t="str">
        <f t="shared" si="146"/>
        <v>Primera Infancia</v>
      </c>
      <c r="AI4728" s="806" t="s">
        <v>862</v>
      </c>
      <c r="AJ4728" s="807">
        <v>489</v>
      </c>
      <c r="AK4728" s="807">
        <v>13</v>
      </c>
      <c r="AL4728" s="759" t="str">
        <f t="shared" si="147"/>
        <v>Adolescente</v>
      </c>
    </row>
    <row r="4729" spans="16:38" ht="30">
      <c r="P4729" s="806" t="s">
        <v>858</v>
      </c>
      <c r="Q4729" s="807">
        <v>171</v>
      </c>
      <c r="R4729" s="807">
        <v>2</v>
      </c>
      <c r="S4729" s="759" t="str">
        <f t="shared" si="146"/>
        <v>Primera Infancia</v>
      </c>
      <c r="AI4729" s="806" t="s">
        <v>862</v>
      </c>
      <c r="AJ4729" s="807">
        <v>484</v>
      </c>
      <c r="AK4729" s="807">
        <v>14</v>
      </c>
      <c r="AL4729" s="759" t="str">
        <f t="shared" si="147"/>
        <v>Adolescente</v>
      </c>
    </row>
    <row r="4730" spans="16:38" ht="30">
      <c r="P4730" s="806" t="s">
        <v>858</v>
      </c>
      <c r="Q4730" s="807">
        <v>152</v>
      </c>
      <c r="R4730" s="807">
        <v>3</v>
      </c>
      <c r="S4730" s="759" t="str">
        <f t="shared" si="146"/>
        <v>Primera Infancia</v>
      </c>
      <c r="AI4730" s="806" t="s">
        <v>862</v>
      </c>
      <c r="AJ4730" s="807">
        <v>515</v>
      </c>
      <c r="AK4730" s="807">
        <v>15</v>
      </c>
      <c r="AL4730" s="759" t="str">
        <f t="shared" si="147"/>
        <v>Adolescente</v>
      </c>
    </row>
    <row r="4731" spans="16:38" ht="30">
      <c r="P4731" s="806" t="s">
        <v>858</v>
      </c>
      <c r="Q4731" s="807">
        <v>145</v>
      </c>
      <c r="R4731" s="807">
        <v>4</v>
      </c>
      <c r="S4731" s="759" t="str">
        <f t="shared" si="146"/>
        <v>Primera Infancia</v>
      </c>
      <c r="AI4731" s="806" t="s">
        <v>862</v>
      </c>
      <c r="AJ4731" s="807">
        <v>443</v>
      </c>
      <c r="AK4731" s="807">
        <v>16</v>
      </c>
      <c r="AL4731" s="759" t="str">
        <f t="shared" si="147"/>
        <v>Adolescente</v>
      </c>
    </row>
    <row r="4732" spans="16:38" ht="30">
      <c r="P4732" s="806" t="s">
        <v>858</v>
      </c>
      <c r="Q4732" s="807">
        <v>155</v>
      </c>
      <c r="R4732" s="807">
        <v>5</v>
      </c>
      <c r="S4732" s="759" t="str">
        <f t="shared" si="146"/>
        <v>Primera Infancia</v>
      </c>
      <c r="AI4732" s="806" t="s">
        <v>862</v>
      </c>
      <c r="AJ4732" s="807">
        <v>497</v>
      </c>
      <c r="AK4732" s="807">
        <v>17</v>
      </c>
      <c r="AL4732" s="759" t="str">
        <f t="shared" si="147"/>
        <v>Adolescente</v>
      </c>
    </row>
    <row r="4733" spans="16:38" ht="15">
      <c r="P4733" s="806" t="s">
        <v>858</v>
      </c>
      <c r="Q4733" s="807">
        <v>172</v>
      </c>
      <c r="R4733" s="807">
        <v>6</v>
      </c>
      <c r="S4733" s="759" t="str">
        <f t="shared" si="146"/>
        <v>Infancia</v>
      </c>
      <c r="AI4733" s="806" t="s">
        <v>862</v>
      </c>
      <c r="AJ4733" s="807">
        <v>492</v>
      </c>
      <c r="AK4733" s="807">
        <v>18</v>
      </c>
      <c r="AL4733" s="759" t="str">
        <f t="shared" si="147"/>
        <v>Juventud</v>
      </c>
    </row>
    <row r="4734" spans="16:38" ht="15">
      <c r="P4734" s="806" t="s">
        <v>858</v>
      </c>
      <c r="Q4734" s="807">
        <v>202</v>
      </c>
      <c r="R4734" s="807">
        <v>7</v>
      </c>
      <c r="S4734" s="759" t="str">
        <f t="shared" si="146"/>
        <v>Infancia</v>
      </c>
      <c r="AI4734" s="806" t="s">
        <v>862</v>
      </c>
      <c r="AJ4734" s="807">
        <v>513</v>
      </c>
      <c r="AK4734" s="807">
        <v>19</v>
      </c>
      <c r="AL4734" s="759" t="str">
        <f t="shared" si="147"/>
        <v>Juventud</v>
      </c>
    </row>
    <row r="4735" spans="16:38" ht="15">
      <c r="P4735" s="806" t="s">
        <v>858</v>
      </c>
      <c r="Q4735" s="807">
        <v>170</v>
      </c>
      <c r="R4735" s="807">
        <v>8</v>
      </c>
      <c r="S4735" s="759" t="str">
        <f t="shared" si="146"/>
        <v>Infancia</v>
      </c>
      <c r="AI4735" s="806" t="s">
        <v>862</v>
      </c>
      <c r="AJ4735" s="807">
        <v>566</v>
      </c>
      <c r="AK4735" s="807">
        <v>20</v>
      </c>
      <c r="AL4735" s="759" t="str">
        <f t="shared" si="147"/>
        <v>Juventud</v>
      </c>
    </row>
    <row r="4736" spans="16:38" ht="15">
      <c r="P4736" s="806" t="s">
        <v>858</v>
      </c>
      <c r="Q4736" s="807">
        <v>192</v>
      </c>
      <c r="R4736" s="807">
        <v>9</v>
      </c>
      <c r="S4736" s="759" t="str">
        <f t="shared" si="146"/>
        <v>Infancia</v>
      </c>
      <c r="AI4736" s="806" t="s">
        <v>862</v>
      </c>
      <c r="AJ4736" s="807">
        <v>656</v>
      </c>
      <c r="AK4736" s="807">
        <v>21</v>
      </c>
      <c r="AL4736" s="759" t="str">
        <f t="shared" si="147"/>
        <v>Juventud</v>
      </c>
    </row>
    <row r="4737" spans="16:38" ht="15">
      <c r="P4737" s="806" t="s">
        <v>858</v>
      </c>
      <c r="Q4737" s="807">
        <v>176</v>
      </c>
      <c r="R4737" s="807">
        <v>10</v>
      </c>
      <c r="S4737" s="759" t="str">
        <f t="shared" si="146"/>
        <v>Infancia</v>
      </c>
      <c r="AI4737" s="806" t="s">
        <v>862</v>
      </c>
      <c r="AJ4737" s="807">
        <v>682</v>
      </c>
      <c r="AK4737" s="807">
        <v>22</v>
      </c>
      <c r="AL4737" s="759" t="str">
        <f t="shared" si="147"/>
        <v>Juventud</v>
      </c>
    </row>
    <row r="4738" spans="16:38" ht="15">
      <c r="P4738" s="806" t="s">
        <v>858</v>
      </c>
      <c r="Q4738" s="807">
        <v>203</v>
      </c>
      <c r="R4738" s="807">
        <v>11</v>
      </c>
      <c r="S4738" s="759" t="str">
        <f t="shared" si="146"/>
        <v>Infancia</v>
      </c>
      <c r="AI4738" s="806" t="s">
        <v>862</v>
      </c>
      <c r="AJ4738" s="807">
        <v>742</v>
      </c>
      <c r="AK4738" s="807">
        <v>23</v>
      </c>
      <c r="AL4738" s="759" t="str">
        <f t="shared" si="147"/>
        <v>Juventud</v>
      </c>
    </row>
    <row r="4739" spans="16:38" ht="30">
      <c r="P4739" s="806" t="s">
        <v>858</v>
      </c>
      <c r="Q4739" s="807">
        <v>203</v>
      </c>
      <c r="R4739" s="807">
        <v>12</v>
      </c>
      <c r="S4739" s="759" t="str">
        <f t="shared" ref="S4739:S4802" si="148">IF(P4739=0,"",IF(AND(R4739&gt;=0,R4739&lt;=5),"Primera Infancia",IF(AND(R4739&gt;=6,R4739&lt;=11),"Infancia",IF(AND(R4739&gt;=12,R4739&lt;=17),"Adolescente",IF(AND(R4739&gt;=18,R4739&lt;=28),"Juventud",IF(AND(R4739&gt;=29,R4739&lt;=59),"Adulto","Vejez"))))))</f>
        <v>Adolescente</v>
      </c>
      <c r="AI4739" s="806" t="s">
        <v>862</v>
      </c>
      <c r="AJ4739" s="807">
        <v>689</v>
      </c>
      <c r="AK4739" s="807">
        <v>24</v>
      </c>
      <c r="AL4739" s="759" t="str">
        <f t="shared" ref="AL4739:AL4802" si="149">IF(AI4739=0,"",IF(AND(AK4739&gt;=0,AK4739&lt;=5),"Primera Infancia",IF(AND(AK4739&gt;=6,AK4739&lt;=11),"Infancia",IF(AND(AK4739&gt;=12,AK4739&lt;=17),"Adolescente",IF(AND(AK4739&gt;=18,AK4739&lt;=28),"Juventud",IF(AND(AK4739&gt;=29,AK4739&lt;=59),"Adulto","Vejez"))))))</f>
        <v>Juventud</v>
      </c>
    </row>
    <row r="4740" spans="16:38" ht="30">
      <c r="P4740" s="806" t="s">
        <v>858</v>
      </c>
      <c r="Q4740" s="807">
        <v>205</v>
      </c>
      <c r="R4740" s="807">
        <v>13</v>
      </c>
      <c r="S4740" s="759" t="str">
        <f t="shared" si="148"/>
        <v>Adolescente</v>
      </c>
      <c r="AI4740" s="806" t="s">
        <v>862</v>
      </c>
      <c r="AJ4740" s="807">
        <v>657</v>
      </c>
      <c r="AK4740" s="807">
        <v>25</v>
      </c>
      <c r="AL4740" s="759" t="str">
        <f t="shared" si="149"/>
        <v>Juventud</v>
      </c>
    </row>
    <row r="4741" spans="16:38" ht="30">
      <c r="P4741" s="806" t="s">
        <v>858</v>
      </c>
      <c r="Q4741" s="807">
        <v>218</v>
      </c>
      <c r="R4741" s="807">
        <v>14</v>
      </c>
      <c r="S4741" s="759" t="str">
        <f t="shared" si="148"/>
        <v>Adolescente</v>
      </c>
      <c r="AI4741" s="806" t="s">
        <v>862</v>
      </c>
      <c r="AJ4741" s="807">
        <v>682</v>
      </c>
      <c r="AK4741" s="807">
        <v>26</v>
      </c>
      <c r="AL4741" s="759" t="str">
        <f t="shared" si="149"/>
        <v>Juventud</v>
      </c>
    </row>
    <row r="4742" spans="16:38" ht="30">
      <c r="P4742" s="806" t="s">
        <v>858</v>
      </c>
      <c r="Q4742" s="807">
        <v>234</v>
      </c>
      <c r="R4742" s="807">
        <v>15</v>
      </c>
      <c r="S4742" s="759" t="str">
        <f t="shared" si="148"/>
        <v>Adolescente</v>
      </c>
      <c r="AI4742" s="806" t="s">
        <v>862</v>
      </c>
      <c r="AJ4742" s="807">
        <v>700</v>
      </c>
      <c r="AK4742" s="807">
        <v>27</v>
      </c>
      <c r="AL4742" s="759" t="str">
        <f t="shared" si="149"/>
        <v>Juventud</v>
      </c>
    </row>
    <row r="4743" spans="16:38" ht="30">
      <c r="P4743" s="806" t="s">
        <v>858</v>
      </c>
      <c r="Q4743" s="807">
        <v>238</v>
      </c>
      <c r="R4743" s="807">
        <v>16</v>
      </c>
      <c r="S4743" s="759" t="str">
        <f t="shared" si="148"/>
        <v>Adolescente</v>
      </c>
      <c r="AI4743" s="806" t="s">
        <v>862</v>
      </c>
      <c r="AJ4743" s="807">
        <v>771</v>
      </c>
      <c r="AK4743" s="807">
        <v>28</v>
      </c>
      <c r="AL4743" s="759" t="str">
        <f t="shared" si="149"/>
        <v>Juventud</v>
      </c>
    </row>
    <row r="4744" spans="16:38" ht="30">
      <c r="P4744" s="806" t="s">
        <v>858</v>
      </c>
      <c r="Q4744" s="807">
        <v>241</v>
      </c>
      <c r="R4744" s="807">
        <v>17</v>
      </c>
      <c r="S4744" s="759" t="str">
        <f t="shared" si="148"/>
        <v>Adolescente</v>
      </c>
      <c r="AI4744" s="806" t="s">
        <v>862</v>
      </c>
      <c r="AJ4744" s="807">
        <v>761</v>
      </c>
      <c r="AK4744" s="807">
        <v>29</v>
      </c>
      <c r="AL4744" s="759" t="str">
        <f t="shared" si="149"/>
        <v>Adulto</v>
      </c>
    </row>
    <row r="4745" spans="16:38" ht="15">
      <c r="P4745" s="806" t="s">
        <v>858</v>
      </c>
      <c r="Q4745" s="807">
        <v>283</v>
      </c>
      <c r="R4745" s="807">
        <v>18</v>
      </c>
      <c r="S4745" s="759" t="str">
        <f t="shared" si="148"/>
        <v>Juventud</v>
      </c>
      <c r="AI4745" s="806" t="s">
        <v>862</v>
      </c>
      <c r="AJ4745" s="807">
        <v>736</v>
      </c>
      <c r="AK4745" s="807">
        <v>30</v>
      </c>
      <c r="AL4745" s="759" t="str">
        <f t="shared" si="149"/>
        <v>Adulto</v>
      </c>
    </row>
    <row r="4746" spans="16:38" ht="15">
      <c r="P4746" s="806" t="s">
        <v>858</v>
      </c>
      <c r="Q4746" s="807">
        <v>215</v>
      </c>
      <c r="R4746" s="807">
        <v>19</v>
      </c>
      <c r="S4746" s="759" t="str">
        <f t="shared" si="148"/>
        <v>Juventud</v>
      </c>
      <c r="AI4746" s="806" t="s">
        <v>862</v>
      </c>
      <c r="AJ4746" s="807">
        <v>709</v>
      </c>
      <c r="AK4746" s="807">
        <v>31</v>
      </c>
      <c r="AL4746" s="759" t="str">
        <f t="shared" si="149"/>
        <v>Adulto</v>
      </c>
    </row>
    <row r="4747" spans="16:38" ht="15">
      <c r="P4747" s="806" t="s">
        <v>858</v>
      </c>
      <c r="Q4747" s="807">
        <v>215</v>
      </c>
      <c r="R4747" s="807">
        <v>20</v>
      </c>
      <c r="S4747" s="759" t="str">
        <f t="shared" si="148"/>
        <v>Juventud</v>
      </c>
      <c r="AI4747" s="806" t="s">
        <v>862</v>
      </c>
      <c r="AJ4747" s="807">
        <v>719</v>
      </c>
      <c r="AK4747" s="807">
        <v>32</v>
      </c>
      <c r="AL4747" s="759" t="str">
        <f t="shared" si="149"/>
        <v>Adulto</v>
      </c>
    </row>
    <row r="4748" spans="16:38" ht="15">
      <c r="P4748" s="806" t="s">
        <v>858</v>
      </c>
      <c r="Q4748" s="807">
        <v>225</v>
      </c>
      <c r="R4748" s="807">
        <v>21</v>
      </c>
      <c r="S4748" s="759" t="str">
        <f t="shared" si="148"/>
        <v>Juventud</v>
      </c>
      <c r="AI4748" s="806" t="s">
        <v>862</v>
      </c>
      <c r="AJ4748" s="807">
        <v>636</v>
      </c>
      <c r="AK4748" s="807">
        <v>33</v>
      </c>
      <c r="AL4748" s="759" t="str">
        <f t="shared" si="149"/>
        <v>Adulto</v>
      </c>
    </row>
    <row r="4749" spans="16:38" ht="15">
      <c r="P4749" s="806" t="s">
        <v>858</v>
      </c>
      <c r="Q4749" s="807">
        <v>223</v>
      </c>
      <c r="R4749" s="807">
        <v>22</v>
      </c>
      <c r="S4749" s="759" t="str">
        <f t="shared" si="148"/>
        <v>Juventud</v>
      </c>
      <c r="AI4749" s="806" t="s">
        <v>862</v>
      </c>
      <c r="AJ4749" s="807">
        <v>605</v>
      </c>
      <c r="AK4749" s="807">
        <v>34</v>
      </c>
      <c r="AL4749" s="759" t="str">
        <f t="shared" si="149"/>
        <v>Adulto</v>
      </c>
    </row>
    <row r="4750" spans="16:38" ht="15">
      <c r="P4750" s="806" t="s">
        <v>858</v>
      </c>
      <c r="Q4750" s="807">
        <v>254</v>
      </c>
      <c r="R4750" s="807">
        <v>23</v>
      </c>
      <c r="S4750" s="759" t="str">
        <f t="shared" si="148"/>
        <v>Juventud</v>
      </c>
      <c r="AI4750" s="806" t="s">
        <v>862</v>
      </c>
      <c r="AJ4750" s="807">
        <v>590</v>
      </c>
      <c r="AK4750" s="807">
        <v>35</v>
      </c>
      <c r="AL4750" s="759" t="str">
        <f t="shared" si="149"/>
        <v>Adulto</v>
      </c>
    </row>
    <row r="4751" spans="16:38" ht="15">
      <c r="P4751" s="806" t="s">
        <v>858</v>
      </c>
      <c r="Q4751" s="807">
        <v>235</v>
      </c>
      <c r="R4751" s="807">
        <v>24</v>
      </c>
      <c r="S4751" s="759" t="str">
        <f t="shared" si="148"/>
        <v>Juventud</v>
      </c>
      <c r="AI4751" s="806" t="s">
        <v>862</v>
      </c>
      <c r="AJ4751" s="807">
        <v>646</v>
      </c>
      <c r="AK4751" s="807">
        <v>36</v>
      </c>
      <c r="AL4751" s="759" t="str">
        <f t="shared" si="149"/>
        <v>Adulto</v>
      </c>
    </row>
    <row r="4752" spans="16:38" ht="15">
      <c r="P4752" s="806" t="s">
        <v>858</v>
      </c>
      <c r="Q4752" s="807">
        <v>340</v>
      </c>
      <c r="R4752" s="807">
        <v>25</v>
      </c>
      <c r="S4752" s="759" t="str">
        <f t="shared" si="148"/>
        <v>Juventud</v>
      </c>
      <c r="AI4752" s="806" t="s">
        <v>862</v>
      </c>
      <c r="AJ4752" s="807">
        <v>607</v>
      </c>
      <c r="AK4752" s="807">
        <v>37</v>
      </c>
      <c r="AL4752" s="759" t="str">
        <f t="shared" si="149"/>
        <v>Adulto</v>
      </c>
    </row>
    <row r="4753" spans="16:38" ht="15">
      <c r="P4753" s="806" t="s">
        <v>858</v>
      </c>
      <c r="Q4753" s="807">
        <v>364</v>
      </c>
      <c r="R4753" s="807">
        <v>26</v>
      </c>
      <c r="S4753" s="759" t="str">
        <f t="shared" si="148"/>
        <v>Juventud</v>
      </c>
      <c r="AI4753" s="806" t="s">
        <v>862</v>
      </c>
      <c r="AJ4753" s="807">
        <v>580</v>
      </c>
      <c r="AK4753" s="807">
        <v>38</v>
      </c>
      <c r="AL4753" s="759" t="str">
        <f t="shared" si="149"/>
        <v>Adulto</v>
      </c>
    </row>
    <row r="4754" spans="16:38" ht="15">
      <c r="P4754" s="806" t="s">
        <v>858</v>
      </c>
      <c r="Q4754" s="807">
        <v>321</v>
      </c>
      <c r="R4754" s="807">
        <v>27</v>
      </c>
      <c r="S4754" s="759" t="str">
        <f t="shared" si="148"/>
        <v>Juventud</v>
      </c>
      <c r="AI4754" s="806" t="s">
        <v>862</v>
      </c>
      <c r="AJ4754" s="807">
        <v>620</v>
      </c>
      <c r="AK4754" s="807">
        <v>39</v>
      </c>
      <c r="AL4754" s="759" t="str">
        <f t="shared" si="149"/>
        <v>Adulto</v>
      </c>
    </row>
    <row r="4755" spans="16:38" ht="15">
      <c r="P4755" s="806" t="s">
        <v>858</v>
      </c>
      <c r="Q4755" s="807">
        <v>342</v>
      </c>
      <c r="R4755" s="807">
        <v>28</v>
      </c>
      <c r="S4755" s="759" t="str">
        <f t="shared" si="148"/>
        <v>Juventud</v>
      </c>
      <c r="AI4755" s="806" t="s">
        <v>862</v>
      </c>
      <c r="AJ4755" s="807">
        <v>566</v>
      </c>
      <c r="AK4755" s="807">
        <v>40</v>
      </c>
      <c r="AL4755" s="759" t="str">
        <f t="shared" si="149"/>
        <v>Adulto</v>
      </c>
    </row>
    <row r="4756" spans="16:38" ht="15">
      <c r="P4756" s="806" t="s">
        <v>858</v>
      </c>
      <c r="Q4756" s="807">
        <v>313</v>
      </c>
      <c r="R4756" s="807">
        <v>29</v>
      </c>
      <c r="S4756" s="759" t="str">
        <f t="shared" si="148"/>
        <v>Adulto</v>
      </c>
      <c r="AI4756" s="806" t="s">
        <v>862</v>
      </c>
      <c r="AJ4756" s="807">
        <v>581</v>
      </c>
      <c r="AK4756" s="807">
        <v>41</v>
      </c>
      <c r="AL4756" s="759" t="str">
        <f t="shared" si="149"/>
        <v>Adulto</v>
      </c>
    </row>
    <row r="4757" spans="16:38" ht="15">
      <c r="P4757" s="806" t="s">
        <v>858</v>
      </c>
      <c r="Q4757" s="807">
        <v>271</v>
      </c>
      <c r="R4757" s="807">
        <v>30</v>
      </c>
      <c r="S4757" s="759" t="str">
        <f t="shared" si="148"/>
        <v>Adulto</v>
      </c>
      <c r="AI4757" s="806" t="s">
        <v>862</v>
      </c>
      <c r="AJ4757" s="807">
        <v>600</v>
      </c>
      <c r="AK4757" s="807">
        <v>42</v>
      </c>
      <c r="AL4757" s="759" t="str">
        <f t="shared" si="149"/>
        <v>Adulto</v>
      </c>
    </row>
    <row r="4758" spans="16:38" ht="15">
      <c r="P4758" s="806" t="s">
        <v>858</v>
      </c>
      <c r="Q4758" s="807">
        <v>313</v>
      </c>
      <c r="R4758" s="807">
        <v>31</v>
      </c>
      <c r="S4758" s="759" t="str">
        <f t="shared" si="148"/>
        <v>Adulto</v>
      </c>
      <c r="AI4758" s="806" t="s">
        <v>862</v>
      </c>
      <c r="AJ4758" s="807">
        <v>539</v>
      </c>
      <c r="AK4758" s="807">
        <v>43</v>
      </c>
      <c r="AL4758" s="759" t="str">
        <f t="shared" si="149"/>
        <v>Adulto</v>
      </c>
    </row>
    <row r="4759" spans="16:38" ht="15">
      <c r="P4759" s="806" t="s">
        <v>858</v>
      </c>
      <c r="Q4759" s="807">
        <v>269</v>
      </c>
      <c r="R4759" s="807">
        <v>32</v>
      </c>
      <c r="S4759" s="759" t="str">
        <f t="shared" si="148"/>
        <v>Adulto</v>
      </c>
      <c r="AI4759" s="806" t="s">
        <v>862</v>
      </c>
      <c r="AJ4759" s="807">
        <v>486</v>
      </c>
      <c r="AK4759" s="807">
        <v>44</v>
      </c>
      <c r="AL4759" s="759" t="str">
        <f t="shared" si="149"/>
        <v>Adulto</v>
      </c>
    </row>
    <row r="4760" spans="16:38" ht="15">
      <c r="P4760" s="806" t="s">
        <v>858</v>
      </c>
      <c r="Q4760" s="807">
        <v>250</v>
      </c>
      <c r="R4760" s="807">
        <v>33</v>
      </c>
      <c r="S4760" s="759" t="str">
        <f t="shared" si="148"/>
        <v>Adulto</v>
      </c>
      <c r="AI4760" s="806" t="s">
        <v>862</v>
      </c>
      <c r="AJ4760" s="807">
        <v>489</v>
      </c>
      <c r="AK4760" s="807">
        <v>45</v>
      </c>
      <c r="AL4760" s="759" t="str">
        <f t="shared" si="149"/>
        <v>Adulto</v>
      </c>
    </row>
    <row r="4761" spans="16:38" ht="15">
      <c r="P4761" s="806" t="s">
        <v>858</v>
      </c>
      <c r="Q4761" s="807">
        <v>239</v>
      </c>
      <c r="R4761" s="807">
        <v>34</v>
      </c>
      <c r="S4761" s="759" t="str">
        <f t="shared" si="148"/>
        <v>Adulto</v>
      </c>
      <c r="AI4761" s="806" t="s">
        <v>862</v>
      </c>
      <c r="AJ4761" s="807">
        <v>465</v>
      </c>
      <c r="AK4761" s="807">
        <v>46</v>
      </c>
      <c r="AL4761" s="759" t="str">
        <f t="shared" si="149"/>
        <v>Adulto</v>
      </c>
    </row>
    <row r="4762" spans="16:38" ht="15">
      <c r="P4762" s="806" t="s">
        <v>858</v>
      </c>
      <c r="Q4762" s="807">
        <v>237</v>
      </c>
      <c r="R4762" s="807">
        <v>35</v>
      </c>
      <c r="S4762" s="759" t="str">
        <f t="shared" si="148"/>
        <v>Adulto</v>
      </c>
      <c r="AI4762" s="806" t="s">
        <v>862</v>
      </c>
      <c r="AJ4762" s="807">
        <v>477</v>
      </c>
      <c r="AK4762" s="807">
        <v>47</v>
      </c>
      <c r="AL4762" s="759" t="str">
        <f t="shared" si="149"/>
        <v>Adulto</v>
      </c>
    </row>
    <row r="4763" spans="16:38" ht="15">
      <c r="P4763" s="806" t="s">
        <v>858</v>
      </c>
      <c r="Q4763" s="807">
        <v>256</v>
      </c>
      <c r="R4763" s="807">
        <v>36</v>
      </c>
      <c r="S4763" s="759" t="str">
        <f t="shared" si="148"/>
        <v>Adulto</v>
      </c>
      <c r="AI4763" s="806" t="s">
        <v>862</v>
      </c>
      <c r="AJ4763" s="807">
        <v>435</v>
      </c>
      <c r="AK4763" s="807">
        <v>48</v>
      </c>
      <c r="AL4763" s="759" t="str">
        <f t="shared" si="149"/>
        <v>Adulto</v>
      </c>
    </row>
    <row r="4764" spans="16:38" ht="15">
      <c r="P4764" s="806" t="s">
        <v>858</v>
      </c>
      <c r="Q4764" s="807">
        <v>226</v>
      </c>
      <c r="R4764" s="807">
        <v>37</v>
      </c>
      <c r="S4764" s="759" t="str">
        <f t="shared" si="148"/>
        <v>Adulto</v>
      </c>
      <c r="AI4764" s="806" t="s">
        <v>862</v>
      </c>
      <c r="AJ4764" s="807">
        <v>495</v>
      </c>
      <c r="AK4764" s="807">
        <v>49</v>
      </c>
      <c r="AL4764" s="759" t="str">
        <f t="shared" si="149"/>
        <v>Adulto</v>
      </c>
    </row>
    <row r="4765" spans="16:38" ht="15">
      <c r="P4765" s="806" t="s">
        <v>858</v>
      </c>
      <c r="Q4765" s="807">
        <v>241</v>
      </c>
      <c r="R4765" s="807">
        <v>38</v>
      </c>
      <c r="S4765" s="759" t="str">
        <f t="shared" si="148"/>
        <v>Adulto</v>
      </c>
      <c r="AI4765" s="806" t="s">
        <v>862</v>
      </c>
      <c r="AJ4765" s="807">
        <v>518</v>
      </c>
      <c r="AK4765" s="807">
        <v>50</v>
      </c>
      <c r="AL4765" s="759" t="str">
        <f t="shared" si="149"/>
        <v>Adulto</v>
      </c>
    </row>
    <row r="4766" spans="16:38" ht="15">
      <c r="P4766" s="806" t="s">
        <v>858</v>
      </c>
      <c r="Q4766" s="807">
        <v>244</v>
      </c>
      <c r="R4766" s="807">
        <v>39</v>
      </c>
      <c r="S4766" s="759" t="str">
        <f t="shared" si="148"/>
        <v>Adulto</v>
      </c>
      <c r="AI4766" s="806" t="s">
        <v>862</v>
      </c>
      <c r="AJ4766" s="807">
        <v>509</v>
      </c>
      <c r="AK4766" s="807">
        <v>51</v>
      </c>
      <c r="AL4766" s="759" t="str">
        <f t="shared" si="149"/>
        <v>Adulto</v>
      </c>
    </row>
    <row r="4767" spans="16:38" ht="15">
      <c r="P4767" s="806" t="s">
        <v>858</v>
      </c>
      <c r="Q4767" s="807">
        <v>220</v>
      </c>
      <c r="R4767" s="807">
        <v>40</v>
      </c>
      <c r="S4767" s="759" t="str">
        <f t="shared" si="148"/>
        <v>Adulto</v>
      </c>
      <c r="AI4767" s="806" t="s">
        <v>862</v>
      </c>
      <c r="AJ4767" s="807">
        <v>493</v>
      </c>
      <c r="AK4767" s="807">
        <v>52</v>
      </c>
      <c r="AL4767" s="759" t="str">
        <f t="shared" si="149"/>
        <v>Adulto</v>
      </c>
    </row>
    <row r="4768" spans="16:38" ht="15">
      <c r="P4768" s="806" t="s">
        <v>858</v>
      </c>
      <c r="Q4768" s="807">
        <v>216</v>
      </c>
      <c r="R4768" s="807">
        <v>41</v>
      </c>
      <c r="S4768" s="759" t="str">
        <f t="shared" si="148"/>
        <v>Adulto</v>
      </c>
      <c r="AI4768" s="806" t="s">
        <v>862</v>
      </c>
      <c r="AJ4768" s="807">
        <v>478</v>
      </c>
      <c r="AK4768" s="807">
        <v>53</v>
      </c>
      <c r="AL4768" s="759" t="str">
        <f t="shared" si="149"/>
        <v>Adulto</v>
      </c>
    </row>
    <row r="4769" spans="16:38" ht="15">
      <c r="P4769" s="806" t="s">
        <v>858</v>
      </c>
      <c r="Q4769" s="807">
        <v>238</v>
      </c>
      <c r="R4769" s="807">
        <v>42</v>
      </c>
      <c r="S4769" s="759" t="str">
        <f t="shared" si="148"/>
        <v>Adulto</v>
      </c>
      <c r="AI4769" s="806" t="s">
        <v>862</v>
      </c>
      <c r="AJ4769" s="807">
        <v>493</v>
      </c>
      <c r="AK4769" s="807">
        <v>54</v>
      </c>
      <c r="AL4769" s="759" t="str">
        <f t="shared" si="149"/>
        <v>Adulto</v>
      </c>
    </row>
    <row r="4770" spans="16:38" ht="15">
      <c r="P4770" s="806" t="s">
        <v>858</v>
      </c>
      <c r="Q4770" s="807">
        <v>226</v>
      </c>
      <c r="R4770" s="807">
        <v>43</v>
      </c>
      <c r="S4770" s="759" t="str">
        <f t="shared" si="148"/>
        <v>Adulto</v>
      </c>
      <c r="AI4770" s="806" t="s">
        <v>862</v>
      </c>
      <c r="AJ4770" s="807">
        <v>555</v>
      </c>
      <c r="AK4770" s="807">
        <v>55</v>
      </c>
      <c r="AL4770" s="759" t="str">
        <f t="shared" si="149"/>
        <v>Adulto</v>
      </c>
    </row>
    <row r="4771" spans="16:38" ht="15">
      <c r="P4771" s="806" t="s">
        <v>858</v>
      </c>
      <c r="Q4771" s="807">
        <v>212</v>
      </c>
      <c r="R4771" s="807">
        <v>44</v>
      </c>
      <c r="S4771" s="759" t="str">
        <f t="shared" si="148"/>
        <v>Adulto</v>
      </c>
      <c r="AI4771" s="806" t="s">
        <v>862</v>
      </c>
      <c r="AJ4771" s="807">
        <v>487</v>
      </c>
      <c r="AK4771" s="807">
        <v>56</v>
      </c>
      <c r="AL4771" s="759" t="str">
        <f t="shared" si="149"/>
        <v>Adulto</v>
      </c>
    </row>
    <row r="4772" spans="16:38" ht="15">
      <c r="P4772" s="806" t="s">
        <v>858</v>
      </c>
      <c r="Q4772" s="807">
        <v>214</v>
      </c>
      <c r="R4772" s="807">
        <v>45</v>
      </c>
      <c r="S4772" s="759" t="str">
        <f t="shared" si="148"/>
        <v>Adulto</v>
      </c>
      <c r="AI4772" s="806" t="s">
        <v>862</v>
      </c>
      <c r="AJ4772" s="807">
        <v>465</v>
      </c>
      <c r="AK4772" s="807">
        <v>57</v>
      </c>
      <c r="AL4772" s="759" t="str">
        <f t="shared" si="149"/>
        <v>Adulto</v>
      </c>
    </row>
    <row r="4773" spans="16:38" ht="15">
      <c r="P4773" s="806" t="s">
        <v>858</v>
      </c>
      <c r="Q4773" s="807">
        <v>225</v>
      </c>
      <c r="R4773" s="807">
        <v>46</v>
      </c>
      <c r="S4773" s="759" t="str">
        <f t="shared" si="148"/>
        <v>Adulto</v>
      </c>
      <c r="AI4773" s="806" t="s">
        <v>862</v>
      </c>
      <c r="AJ4773" s="807">
        <v>446</v>
      </c>
      <c r="AK4773" s="807">
        <v>58</v>
      </c>
      <c r="AL4773" s="759" t="str">
        <f t="shared" si="149"/>
        <v>Adulto</v>
      </c>
    </row>
    <row r="4774" spans="16:38" ht="15">
      <c r="P4774" s="806" t="s">
        <v>858</v>
      </c>
      <c r="Q4774" s="807">
        <v>178</v>
      </c>
      <c r="R4774" s="807">
        <v>47</v>
      </c>
      <c r="S4774" s="759" t="str">
        <f t="shared" si="148"/>
        <v>Adulto</v>
      </c>
      <c r="AI4774" s="806" t="s">
        <v>862</v>
      </c>
      <c r="AJ4774" s="807">
        <v>405</v>
      </c>
      <c r="AK4774" s="807">
        <v>59</v>
      </c>
      <c r="AL4774" s="759" t="str">
        <f t="shared" si="149"/>
        <v>Adulto</v>
      </c>
    </row>
    <row r="4775" spans="16:38" ht="15">
      <c r="P4775" s="806" t="s">
        <v>858</v>
      </c>
      <c r="Q4775" s="807">
        <v>213</v>
      </c>
      <c r="R4775" s="807">
        <v>48</v>
      </c>
      <c r="S4775" s="759" t="str">
        <f t="shared" si="148"/>
        <v>Adulto</v>
      </c>
      <c r="AI4775" s="806" t="s">
        <v>862</v>
      </c>
      <c r="AJ4775" s="807">
        <v>428</v>
      </c>
      <c r="AK4775" s="807">
        <v>60</v>
      </c>
      <c r="AL4775" s="759" t="str">
        <f t="shared" si="149"/>
        <v>Vejez</v>
      </c>
    </row>
    <row r="4776" spans="16:38" ht="15">
      <c r="P4776" s="806" t="s">
        <v>858</v>
      </c>
      <c r="Q4776" s="807">
        <v>203</v>
      </c>
      <c r="R4776" s="807">
        <v>49</v>
      </c>
      <c r="S4776" s="759" t="str">
        <f t="shared" si="148"/>
        <v>Adulto</v>
      </c>
      <c r="AI4776" s="806" t="s">
        <v>862</v>
      </c>
      <c r="AJ4776" s="807">
        <v>411</v>
      </c>
      <c r="AK4776" s="807">
        <v>61</v>
      </c>
      <c r="AL4776" s="759" t="str">
        <f t="shared" si="149"/>
        <v>Vejez</v>
      </c>
    </row>
    <row r="4777" spans="16:38" ht="15">
      <c r="P4777" s="806" t="s">
        <v>858</v>
      </c>
      <c r="Q4777" s="807">
        <v>245</v>
      </c>
      <c r="R4777" s="807">
        <v>50</v>
      </c>
      <c r="S4777" s="759" t="str">
        <f t="shared" si="148"/>
        <v>Adulto</v>
      </c>
      <c r="AI4777" s="806" t="s">
        <v>862</v>
      </c>
      <c r="AJ4777" s="807">
        <v>372</v>
      </c>
      <c r="AK4777" s="807">
        <v>62</v>
      </c>
      <c r="AL4777" s="759" t="str">
        <f t="shared" si="149"/>
        <v>Vejez</v>
      </c>
    </row>
    <row r="4778" spans="16:38" ht="15">
      <c r="P4778" s="806" t="s">
        <v>858</v>
      </c>
      <c r="Q4778" s="807">
        <v>246</v>
      </c>
      <c r="R4778" s="807">
        <v>51</v>
      </c>
      <c r="S4778" s="759" t="str">
        <f t="shared" si="148"/>
        <v>Adulto</v>
      </c>
      <c r="AI4778" s="806" t="s">
        <v>862</v>
      </c>
      <c r="AJ4778" s="807">
        <v>329</v>
      </c>
      <c r="AK4778" s="807">
        <v>63</v>
      </c>
      <c r="AL4778" s="759" t="str">
        <f t="shared" si="149"/>
        <v>Vejez</v>
      </c>
    </row>
    <row r="4779" spans="16:38" ht="15">
      <c r="P4779" s="806" t="s">
        <v>858</v>
      </c>
      <c r="Q4779" s="807">
        <v>270</v>
      </c>
      <c r="R4779" s="807">
        <v>52</v>
      </c>
      <c r="S4779" s="759" t="str">
        <f t="shared" si="148"/>
        <v>Adulto</v>
      </c>
      <c r="AI4779" s="806" t="s">
        <v>862</v>
      </c>
      <c r="AJ4779" s="807">
        <v>359</v>
      </c>
      <c r="AK4779" s="807">
        <v>64</v>
      </c>
      <c r="AL4779" s="759" t="str">
        <f t="shared" si="149"/>
        <v>Vejez</v>
      </c>
    </row>
    <row r="4780" spans="16:38" ht="15">
      <c r="P4780" s="806" t="s">
        <v>858</v>
      </c>
      <c r="Q4780" s="807">
        <v>264</v>
      </c>
      <c r="R4780" s="807">
        <v>53</v>
      </c>
      <c r="S4780" s="759" t="str">
        <f t="shared" si="148"/>
        <v>Adulto</v>
      </c>
      <c r="AI4780" s="806" t="s">
        <v>862</v>
      </c>
      <c r="AJ4780" s="807">
        <v>311</v>
      </c>
      <c r="AK4780" s="807">
        <v>65</v>
      </c>
      <c r="AL4780" s="759" t="str">
        <f t="shared" si="149"/>
        <v>Vejez</v>
      </c>
    </row>
    <row r="4781" spans="16:38" ht="15">
      <c r="P4781" s="806" t="s">
        <v>858</v>
      </c>
      <c r="Q4781" s="807">
        <v>282</v>
      </c>
      <c r="R4781" s="807">
        <v>54</v>
      </c>
      <c r="S4781" s="759" t="str">
        <f t="shared" si="148"/>
        <v>Adulto</v>
      </c>
      <c r="AI4781" s="806" t="s">
        <v>862</v>
      </c>
      <c r="AJ4781" s="807">
        <v>292</v>
      </c>
      <c r="AK4781" s="807">
        <v>66</v>
      </c>
      <c r="AL4781" s="759" t="str">
        <f t="shared" si="149"/>
        <v>Vejez</v>
      </c>
    </row>
    <row r="4782" spans="16:38" ht="15">
      <c r="P4782" s="806" t="s">
        <v>858</v>
      </c>
      <c r="Q4782" s="807">
        <v>335</v>
      </c>
      <c r="R4782" s="807">
        <v>55</v>
      </c>
      <c r="S4782" s="759" t="str">
        <f t="shared" si="148"/>
        <v>Adulto</v>
      </c>
      <c r="AI4782" s="806" t="s">
        <v>862</v>
      </c>
      <c r="AJ4782" s="807">
        <v>304</v>
      </c>
      <c r="AK4782" s="807">
        <v>67</v>
      </c>
      <c r="AL4782" s="759" t="str">
        <f t="shared" si="149"/>
        <v>Vejez</v>
      </c>
    </row>
    <row r="4783" spans="16:38" ht="15">
      <c r="P4783" s="806" t="s">
        <v>858</v>
      </c>
      <c r="Q4783" s="807">
        <v>358</v>
      </c>
      <c r="R4783" s="807">
        <v>56</v>
      </c>
      <c r="S4783" s="759" t="str">
        <f t="shared" si="148"/>
        <v>Adulto</v>
      </c>
      <c r="AI4783" s="806" t="s">
        <v>862</v>
      </c>
      <c r="AJ4783" s="807">
        <v>254</v>
      </c>
      <c r="AK4783" s="807">
        <v>68</v>
      </c>
      <c r="AL4783" s="759" t="str">
        <f t="shared" si="149"/>
        <v>Vejez</v>
      </c>
    </row>
    <row r="4784" spans="16:38" ht="15">
      <c r="P4784" s="806" t="s">
        <v>858</v>
      </c>
      <c r="Q4784" s="807">
        <v>330</v>
      </c>
      <c r="R4784" s="807">
        <v>57</v>
      </c>
      <c r="S4784" s="759" t="str">
        <f t="shared" si="148"/>
        <v>Adulto</v>
      </c>
      <c r="AI4784" s="806" t="s">
        <v>862</v>
      </c>
      <c r="AJ4784" s="807">
        <v>267</v>
      </c>
      <c r="AK4784" s="807">
        <v>69</v>
      </c>
      <c r="AL4784" s="759" t="str">
        <f t="shared" si="149"/>
        <v>Vejez</v>
      </c>
    </row>
    <row r="4785" spans="16:38" ht="15">
      <c r="P4785" s="806" t="s">
        <v>858</v>
      </c>
      <c r="Q4785" s="807">
        <v>324</v>
      </c>
      <c r="R4785" s="807">
        <v>58</v>
      </c>
      <c r="S4785" s="759" t="str">
        <f t="shared" si="148"/>
        <v>Adulto</v>
      </c>
      <c r="AI4785" s="806" t="s">
        <v>862</v>
      </c>
      <c r="AJ4785" s="807">
        <v>232</v>
      </c>
      <c r="AK4785" s="807">
        <v>70</v>
      </c>
      <c r="AL4785" s="759" t="str">
        <f t="shared" si="149"/>
        <v>Vejez</v>
      </c>
    </row>
    <row r="4786" spans="16:38" ht="15">
      <c r="P4786" s="806" t="s">
        <v>858</v>
      </c>
      <c r="Q4786" s="807">
        <v>359</v>
      </c>
      <c r="R4786" s="807">
        <v>59</v>
      </c>
      <c r="S4786" s="759" t="str">
        <f t="shared" si="148"/>
        <v>Adulto</v>
      </c>
      <c r="AI4786" s="806" t="s">
        <v>862</v>
      </c>
      <c r="AJ4786" s="807">
        <v>211</v>
      </c>
      <c r="AK4786" s="807">
        <v>71</v>
      </c>
      <c r="AL4786" s="759" t="str">
        <f t="shared" si="149"/>
        <v>Vejez</v>
      </c>
    </row>
    <row r="4787" spans="16:38" ht="15">
      <c r="P4787" s="806" t="s">
        <v>858</v>
      </c>
      <c r="Q4787" s="807">
        <v>369</v>
      </c>
      <c r="R4787" s="807">
        <v>60</v>
      </c>
      <c r="S4787" s="759" t="str">
        <f t="shared" si="148"/>
        <v>Vejez</v>
      </c>
      <c r="AI4787" s="806" t="s">
        <v>862</v>
      </c>
      <c r="AJ4787" s="807">
        <v>212</v>
      </c>
      <c r="AK4787" s="807">
        <v>72</v>
      </c>
      <c r="AL4787" s="759" t="str">
        <f t="shared" si="149"/>
        <v>Vejez</v>
      </c>
    </row>
    <row r="4788" spans="16:38" ht="15">
      <c r="P4788" s="806" t="s">
        <v>858</v>
      </c>
      <c r="Q4788" s="807">
        <v>303</v>
      </c>
      <c r="R4788" s="807">
        <v>61</v>
      </c>
      <c r="S4788" s="759" t="str">
        <f t="shared" si="148"/>
        <v>Vejez</v>
      </c>
      <c r="AI4788" s="806" t="s">
        <v>862</v>
      </c>
      <c r="AJ4788" s="807">
        <v>188</v>
      </c>
      <c r="AK4788" s="807">
        <v>73</v>
      </c>
      <c r="AL4788" s="759" t="str">
        <f t="shared" si="149"/>
        <v>Vejez</v>
      </c>
    </row>
    <row r="4789" spans="16:38" ht="15">
      <c r="P4789" s="806" t="s">
        <v>858</v>
      </c>
      <c r="Q4789" s="807">
        <v>312</v>
      </c>
      <c r="R4789" s="807">
        <v>62</v>
      </c>
      <c r="S4789" s="759" t="str">
        <f t="shared" si="148"/>
        <v>Vejez</v>
      </c>
      <c r="AI4789" s="806" t="s">
        <v>862</v>
      </c>
      <c r="AJ4789" s="807">
        <v>177</v>
      </c>
      <c r="AK4789" s="807">
        <v>74</v>
      </c>
      <c r="AL4789" s="759" t="str">
        <f t="shared" si="149"/>
        <v>Vejez</v>
      </c>
    </row>
    <row r="4790" spans="16:38" ht="15">
      <c r="P4790" s="806" t="s">
        <v>858</v>
      </c>
      <c r="Q4790" s="807">
        <v>295</v>
      </c>
      <c r="R4790" s="807">
        <v>63</v>
      </c>
      <c r="S4790" s="759" t="str">
        <f t="shared" si="148"/>
        <v>Vejez</v>
      </c>
      <c r="AI4790" s="806" t="s">
        <v>862</v>
      </c>
      <c r="AJ4790" s="807">
        <v>146</v>
      </c>
      <c r="AK4790" s="807">
        <v>75</v>
      </c>
      <c r="AL4790" s="759" t="str">
        <f t="shared" si="149"/>
        <v>Vejez</v>
      </c>
    </row>
    <row r="4791" spans="16:38" ht="15">
      <c r="P4791" s="806" t="s">
        <v>858</v>
      </c>
      <c r="Q4791" s="807">
        <v>295</v>
      </c>
      <c r="R4791" s="807">
        <v>64</v>
      </c>
      <c r="S4791" s="759" t="str">
        <f t="shared" si="148"/>
        <v>Vejez</v>
      </c>
      <c r="AI4791" s="806" t="s">
        <v>862</v>
      </c>
      <c r="AJ4791" s="807">
        <v>151</v>
      </c>
      <c r="AK4791" s="807">
        <v>76</v>
      </c>
      <c r="AL4791" s="759" t="str">
        <f t="shared" si="149"/>
        <v>Vejez</v>
      </c>
    </row>
    <row r="4792" spans="16:38" ht="15">
      <c r="P4792" s="806" t="s">
        <v>858</v>
      </c>
      <c r="Q4792" s="807">
        <v>277</v>
      </c>
      <c r="R4792" s="807">
        <v>65</v>
      </c>
      <c r="S4792" s="759" t="str">
        <f t="shared" si="148"/>
        <v>Vejez</v>
      </c>
      <c r="AI4792" s="806" t="s">
        <v>862</v>
      </c>
      <c r="AJ4792" s="807">
        <v>125</v>
      </c>
      <c r="AK4792" s="807">
        <v>77</v>
      </c>
      <c r="AL4792" s="759" t="str">
        <f t="shared" si="149"/>
        <v>Vejez</v>
      </c>
    </row>
    <row r="4793" spans="16:38" ht="15">
      <c r="P4793" s="806" t="s">
        <v>858</v>
      </c>
      <c r="Q4793" s="807">
        <v>276</v>
      </c>
      <c r="R4793" s="807">
        <v>66</v>
      </c>
      <c r="S4793" s="759" t="str">
        <f t="shared" si="148"/>
        <v>Vejez</v>
      </c>
      <c r="AI4793" s="806" t="s">
        <v>862</v>
      </c>
      <c r="AJ4793" s="807">
        <v>116</v>
      </c>
      <c r="AK4793" s="807">
        <v>78</v>
      </c>
      <c r="AL4793" s="759" t="str">
        <f t="shared" si="149"/>
        <v>Vejez</v>
      </c>
    </row>
    <row r="4794" spans="16:38" ht="15">
      <c r="P4794" s="806" t="s">
        <v>858</v>
      </c>
      <c r="Q4794" s="807">
        <v>224</v>
      </c>
      <c r="R4794" s="807">
        <v>67</v>
      </c>
      <c r="S4794" s="759" t="str">
        <f t="shared" si="148"/>
        <v>Vejez</v>
      </c>
      <c r="AI4794" s="806" t="s">
        <v>862</v>
      </c>
      <c r="AJ4794" s="807">
        <v>131</v>
      </c>
      <c r="AK4794" s="807">
        <v>79</v>
      </c>
      <c r="AL4794" s="759" t="str">
        <f t="shared" si="149"/>
        <v>Vejez</v>
      </c>
    </row>
    <row r="4795" spans="16:38" ht="15">
      <c r="P4795" s="806" t="s">
        <v>858</v>
      </c>
      <c r="Q4795" s="807">
        <v>211</v>
      </c>
      <c r="R4795" s="807">
        <v>68</v>
      </c>
      <c r="S4795" s="759" t="str">
        <f t="shared" si="148"/>
        <v>Vejez</v>
      </c>
      <c r="AI4795" s="806" t="s">
        <v>862</v>
      </c>
      <c r="AJ4795" s="807">
        <v>67</v>
      </c>
      <c r="AK4795" s="807">
        <v>80</v>
      </c>
      <c r="AL4795" s="759" t="str">
        <f t="shared" si="149"/>
        <v>Vejez</v>
      </c>
    </row>
    <row r="4796" spans="16:38" ht="15">
      <c r="P4796" s="806" t="s">
        <v>858</v>
      </c>
      <c r="Q4796" s="807">
        <v>194</v>
      </c>
      <c r="R4796" s="807">
        <v>69</v>
      </c>
      <c r="S4796" s="759" t="str">
        <f t="shared" si="148"/>
        <v>Vejez</v>
      </c>
      <c r="AI4796" s="806" t="s">
        <v>862</v>
      </c>
      <c r="AJ4796" s="807">
        <v>99</v>
      </c>
      <c r="AK4796" s="807">
        <v>81</v>
      </c>
      <c r="AL4796" s="759" t="str">
        <f t="shared" si="149"/>
        <v>Vejez</v>
      </c>
    </row>
    <row r="4797" spans="16:38" ht="15">
      <c r="P4797" s="806" t="s">
        <v>858</v>
      </c>
      <c r="Q4797" s="807">
        <v>189</v>
      </c>
      <c r="R4797" s="807">
        <v>70</v>
      </c>
      <c r="S4797" s="759" t="str">
        <f t="shared" si="148"/>
        <v>Vejez</v>
      </c>
      <c r="AI4797" s="806" t="s">
        <v>862</v>
      </c>
      <c r="AJ4797" s="807">
        <v>70</v>
      </c>
      <c r="AK4797" s="807">
        <v>82</v>
      </c>
      <c r="AL4797" s="759" t="str">
        <f t="shared" si="149"/>
        <v>Vejez</v>
      </c>
    </row>
    <row r="4798" spans="16:38" ht="15">
      <c r="P4798" s="806" t="s">
        <v>858</v>
      </c>
      <c r="Q4798" s="807">
        <v>171</v>
      </c>
      <c r="R4798" s="807">
        <v>71</v>
      </c>
      <c r="S4798" s="759" t="str">
        <f t="shared" si="148"/>
        <v>Vejez</v>
      </c>
      <c r="AI4798" s="806" t="s">
        <v>862</v>
      </c>
      <c r="AJ4798" s="807">
        <v>77</v>
      </c>
      <c r="AK4798" s="807">
        <v>83</v>
      </c>
      <c r="AL4798" s="759" t="str">
        <f t="shared" si="149"/>
        <v>Vejez</v>
      </c>
    </row>
    <row r="4799" spans="16:38" ht="15">
      <c r="P4799" s="806" t="s">
        <v>858</v>
      </c>
      <c r="Q4799" s="807">
        <v>137</v>
      </c>
      <c r="R4799" s="807">
        <v>72</v>
      </c>
      <c r="S4799" s="759" t="str">
        <f t="shared" si="148"/>
        <v>Vejez</v>
      </c>
      <c r="AI4799" s="806" t="s">
        <v>862</v>
      </c>
      <c r="AJ4799" s="807">
        <v>58</v>
      </c>
      <c r="AK4799" s="807">
        <v>84</v>
      </c>
      <c r="AL4799" s="759" t="str">
        <f t="shared" si="149"/>
        <v>Vejez</v>
      </c>
    </row>
    <row r="4800" spans="16:38" ht="15">
      <c r="P4800" s="806" t="s">
        <v>858</v>
      </c>
      <c r="Q4800" s="807">
        <v>150</v>
      </c>
      <c r="R4800" s="807">
        <v>73</v>
      </c>
      <c r="S4800" s="759" t="str">
        <f t="shared" si="148"/>
        <v>Vejez</v>
      </c>
      <c r="AI4800" s="806" t="s">
        <v>862</v>
      </c>
      <c r="AJ4800" s="807">
        <v>45</v>
      </c>
      <c r="AK4800" s="807">
        <v>85</v>
      </c>
      <c r="AL4800" s="759" t="str">
        <f t="shared" si="149"/>
        <v>Vejez</v>
      </c>
    </row>
    <row r="4801" spans="16:38" ht="15">
      <c r="P4801" s="806" t="s">
        <v>858</v>
      </c>
      <c r="Q4801" s="807">
        <v>147</v>
      </c>
      <c r="R4801" s="807">
        <v>74</v>
      </c>
      <c r="S4801" s="759" t="str">
        <f t="shared" si="148"/>
        <v>Vejez</v>
      </c>
      <c r="AI4801" s="806" t="s">
        <v>862</v>
      </c>
      <c r="AJ4801" s="807">
        <v>50</v>
      </c>
      <c r="AK4801" s="807">
        <v>86</v>
      </c>
      <c r="AL4801" s="759" t="str">
        <f t="shared" si="149"/>
        <v>Vejez</v>
      </c>
    </row>
    <row r="4802" spans="16:38" ht="15">
      <c r="P4802" s="806" t="s">
        <v>858</v>
      </c>
      <c r="Q4802" s="807">
        <v>132</v>
      </c>
      <c r="R4802" s="807">
        <v>75</v>
      </c>
      <c r="S4802" s="759" t="str">
        <f t="shared" si="148"/>
        <v>Vejez</v>
      </c>
      <c r="AI4802" s="806" t="s">
        <v>862</v>
      </c>
      <c r="AJ4802" s="807">
        <v>40</v>
      </c>
      <c r="AK4802" s="807">
        <v>87</v>
      </c>
      <c r="AL4802" s="759" t="str">
        <f t="shared" si="149"/>
        <v>Vejez</v>
      </c>
    </row>
    <row r="4803" spans="16:38" ht="15">
      <c r="P4803" s="806" t="s">
        <v>858</v>
      </c>
      <c r="Q4803" s="807">
        <v>120</v>
      </c>
      <c r="R4803" s="807">
        <v>76</v>
      </c>
      <c r="S4803" s="759" t="str">
        <f t="shared" ref="S4803:S4866" si="150">IF(P4803=0,"",IF(AND(R4803&gt;=0,R4803&lt;=5),"Primera Infancia",IF(AND(R4803&gt;=6,R4803&lt;=11),"Infancia",IF(AND(R4803&gt;=12,R4803&lt;=17),"Adolescente",IF(AND(R4803&gt;=18,R4803&lt;=28),"Juventud",IF(AND(R4803&gt;=29,R4803&lt;=59),"Adulto","Vejez"))))))</f>
        <v>Vejez</v>
      </c>
      <c r="AI4803" s="806" t="s">
        <v>862</v>
      </c>
      <c r="AJ4803" s="807">
        <v>38</v>
      </c>
      <c r="AK4803" s="807">
        <v>88</v>
      </c>
      <c r="AL4803" s="759" t="str">
        <f t="shared" ref="AL4803:AL4866" si="151">IF(AI4803=0,"",IF(AND(AK4803&gt;=0,AK4803&lt;=5),"Primera Infancia",IF(AND(AK4803&gt;=6,AK4803&lt;=11),"Infancia",IF(AND(AK4803&gt;=12,AK4803&lt;=17),"Adolescente",IF(AND(AK4803&gt;=18,AK4803&lt;=28),"Juventud",IF(AND(AK4803&gt;=29,AK4803&lt;=59),"Adulto","Vejez"))))))</f>
        <v>Vejez</v>
      </c>
    </row>
    <row r="4804" spans="16:38" ht="15">
      <c r="P4804" s="806" t="s">
        <v>858</v>
      </c>
      <c r="Q4804" s="807">
        <v>109</v>
      </c>
      <c r="R4804" s="807">
        <v>77</v>
      </c>
      <c r="S4804" s="759" t="str">
        <f t="shared" si="150"/>
        <v>Vejez</v>
      </c>
      <c r="AI4804" s="806" t="s">
        <v>862</v>
      </c>
      <c r="AJ4804" s="807">
        <v>36</v>
      </c>
      <c r="AK4804" s="807">
        <v>89</v>
      </c>
      <c r="AL4804" s="759" t="str">
        <f t="shared" si="151"/>
        <v>Vejez</v>
      </c>
    </row>
    <row r="4805" spans="16:38" ht="15">
      <c r="P4805" s="806" t="s">
        <v>858</v>
      </c>
      <c r="Q4805" s="807">
        <v>106</v>
      </c>
      <c r="R4805" s="807">
        <v>78</v>
      </c>
      <c r="S4805" s="759" t="str">
        <f t="shared" si="150"/>
        <v>Vejez</v>
      </c>
      <c r="AI4805" s="806" t="s">
        <v>862</v>
      </c>
      <c r="AJ4805" s="807">
        <v>19</v>
      </c>
      <c r="AK4805" s="807">
        <v>90</v>
      </c>
      <c r="AL4805" s="759" t="str">
        <f t="shared" si="151"/>
        <v>Vejez</v>
      </c>
    </row>
    <row r="4806" spans="16:38" ht="15">
      <c r="P4806" s="806" t="s">
        <v>858</v>
      </c>
      <c r="Q4806" s="807">
        <v>96</v>
      </c>
      <c r="R4806" s="807">
        <v>79</v>
      </c>
      <c r="S4806" s="759" t="str">
        <f t="shared" si="150"/>
        <v>Vejez</v>
      </c>
      <c r="AI4806" s="806" t="s">
        <v>862</v>
      </c>
      <c r="AJ4806" s="807">
        <v>16</v>
      </c>
      <c r="AK4806" s="807">
        <v>91</v>
      </c>
      <c r="AL4806" s="759" t="str">
        <f t="shared" si="151"/>
        <v>Vejez</v>
      </c>
    </row>
    <row r="4807" spans="16:38" ht="15">
      <c r="P4807" s="806" t="s">
        <v>858</v>
      </c>
      <c r="Q4807" s="807">
        <v>97</v>
      </c>
      <c r="R4807" s="807">
        <v>80</v>
      </c>
      <c r="S4807" s="759" t="str">
        <f t="shared" si="150"/>
        <v>Vejez</v>
      </c>
      <c r="AI4807" s="806" t="s">
        <v>862</v>
      </c>
      <c r="AJ4807" s="807">
        <v>28</v>
      </c>
      <c r="AK4807" s="807">
        <v>92</v>
      </c>
      <c r="AL4807" s="759" t="str">
        <f t="shared" si="151"/>
        <v>Vejez</v>
      </c>
    </row>
    <row r="4808" spans="16:38" ht="15">
      <c r="P4808" s="806" t="s">
        <v>858</v>
      </c>
      <c r="Q4808" s="807">
        <v>107</v>
      </c>
      <c r="R4808" s="807">
        <v>81</v>
      </c>
      <c r="S4808" s="759" t="str">
        <f t="shared" si="150"/>
        <v>Vejez</v>
      </c>
      <c r="AI4808" s="806" t="s">
        <v>862</v>
      </c>
      <c r="AJ4808" s="807">
        <v>21</v>
      </c>
      <c r="AK4808" s="807">
        <v>93</v>
      </c>
      <c r="AL4808" s="759" t="str">
        <f t="shared" si="151"/>
        <v>Vejez</v>
      </c>
    </row>
    <row r="4809" spans="16:38" ht="15">
      <c r="P4809" s="806" t="s">
        <v>858</v>
      </c>
      <c r="Q4809" s="807">
        <v>73</v>
      </c>
      <c r="R4809" s="807">
        <v>82</v>
      </c>
      <c r="S4809" s="759" t="str">
        <f t="shared" si="150"/>
        <v>Vejez</v>
      </c>
      <c r="AI4809" s="806" t="s">
        <v>862</v>
      </c>
      <c r="AJ4809" s="807">
        <v>9</v>
      </c>
      <c r="AK4809" s="807">
        <v>94</v>
      </c>
      <c r="AL4809" s="759" t="str">
        <f t="shared" si="151"/>
        <v>Vejez</v>
      </c>
    </row>
    <row r="4810" spans="16:38" ht="15">
      <c r="P4810" s="806" t="s">
        <v>858</v>
      </c>
      <c r="Q4810" s="807">
        <v>52</v>
      </c>
      <c r="R4810" s="807">
        <v>83</v>
      </c>
      <c r="S4810" s="759" t="str">
        <f t="shared" si="150"/>
        <v>Vejez</v>
      </c>
      <c r="AI4810" s="806" t="s">
        <v>862</v>
      </c>
      <c r="AJ4810" s="807">
        <v>14</v>
      </c>
      <c r="AK4810" s="807">
        <v>95</v>
      </c>
      <c r="AL4810" s="759" t="str">
        <f t="shared" si="151"/>
        <v>Vejez</v>
      </c>
    </row>
    <row r="4811" spans="16:38" ht="15">
      <c r="P4811" s="806" t="s">
        <v>858</v>
      </c>
      <c r="Q4811" s="807">
        <v>69</v>
      </c>
      <c r="R4811" s="807">
        <v>84</v>
      </c>
      <c r="S4811" s="759" t="str">
        <f t="shared" si="150"/>
        <v>Vejez</v>
      </c>
      <c r="AI4811" s="806" t="s">
        <v>862</v>
      </c>
      <c r="AJ4811" s="807">
        <v>2</v>
      </c>
      <c r="AK4811" s="807">
        <v>96</v>
      </c>
      <c r="AL4811" s="759" t="str">
        <f t="shared" si="151"/>
        <v>Vejez</v>
      </c>
    </row>
    <row r="4812" spans="16:38" ht="15">
      <c r="P4812" s="806" t="s">
        <v>858</v>
      </c>
      <c r="Q4812" s="807">
        <v>59</v>
      </c>
      <c r="R4812" s="807">
        <v>85</v>
      </c>
      <c r="S4812" s="759" t="str">
        <f t="shared" si="150"/>
        <v>Vejez</v>
      </c>
      <c r="AI4812" s="806" t="s">
        <v>862</v>
      </c>
      <c r="AJ4812" s="807">
        <v>5</v>
      </c>
      <c r="AK4812" s="807">
        <v>97</v>
      </c>
      <c r="AL4812" s="759" t="str">
        <f t="shared" si="151"/>
        <v>Vejez</v>
      </c>
    </row>
    <row r="4813" spans="16:38" ht="15">
      <c r="P4813" s="806" t="s">
        <v>858</v>
      </c>
      <c r="Q4813" s="807">
        <v>68</v>
      </c>
      <c r="R4813" s="807">
        <v>86</v>
      </c>
      <c r="S4813" s="759" t="str">
        <f t="shared" si="150"/>
        <v>Vejez</v>
      </c>
      <c r="AI4813" s="806" t="s">
        <v>862</v>
      </c>
      <c r="AJ4813" s="807">
        <v>3</v>
      </c>
      <c r="AK4813" s="807">
        <v>98</v>
      </c>
      <c r="AL4813" s="759" t="str">
        <f t="shared" si="151"/>
        <v>Vejez</v>
      </c>
    </row>
    <row r="4814" spans="16:38" ht="15">
      <c r="P4814" s="806" t="s">
        <v>858</v>
      </c>
      <c r="Q4814" s="807">
        <v>46</v>
      </c>
      <c r="R4814" s="807">
        <v>87</v>
      </c>
      <c r="S4814" s="759" t="str">
        <f t="shared" si="150"/>
        <v>Vejez</v>
      </c>
      <c r="AI4814" s="806" t="s">
        <v>862</v>
      </c>
      <c r="AJ4814" s="807">
        <v>3</v>
      </c>
      <c r="AK4814" s="807">
        <v>99</v>
      </c>
      <c r="AL4814" s="759" t="str">
        <f t="shared" si="151"/>
        <v>Vejez</v>
      </c>
    </row>
    <row r="4815" spans="16:38" ht="15">
      <c r="P4815" s="806" t="s">
        <v>858</v>
      </c>
      <c r="Q4815" s="807">
        <v>39</v>
      </c>
      <c r="R4815" s="807">
        <v>88</v>
      </c>
      <c r="S4815" s="759" t="str">
        <f t="shared" si="150"/>
        <v>Vejez</v>
      </c>
      <c r="AI4815" s="806" t="s">
        <v>862</v>
      </c>
      <c r="AJ4815" s="807">
        <v>2</v>
      </c>
      <c r="AK4815" s="807">
        <v>100</v>
      </c>
      <c r="AL4815" s="759" t="str">
        <f t="shared" si="151"/>
        <v>Vejez</v>
      </c>
    </row>
    <row r="4816" spans="16:38" ht="15">
      <c r="P4816" s="806" t="s">
        <v>858</v>
      </c>
      <c r="Q4816" s="807">
        <v>31</v>
      </c>
      <c r="R4816" s="807">
        <v>89</v>
      </c>
      <c r="S4816" s="759" t="str">
        <f t="shared" si="150"/>
        <v>Vejez</v>
      </c>
      <c r="AI4816" s="806" t="s">
        <v>862</v>
      </c>
      <c r="AJ4816" s="807">
        <v>4</v>
      </c>
      <c r="AK4816" s="807">
        <v>101</v>
      </c>
      <c r="AL4816" s="759" t="str">
        <f t="shared" si="151"/>
        <v>Vejez</v>
      </c>
    </row>
    <row r="4817" spans="16:38" ht="15">
      <c r="P4817" s="806" t="s">
        <v>858</v>
      </c>
      <c r="Q4817" s="807">
        <v>24</v>
      </c>
      <c r="R4817" s="807">
        <v>90</v>
      </c>
      <c r="S4817" s="759" t="str">
        <f t="shared" si="150"/>
        <v>Vejez</v>
      </c>
      <c r="AI4817" s="806" t="s">
        <v>862</v>
      </c>
      <c r="AJ4817" s="807">
        <v>2</v>
      </c>
      <c r="AK4817" s="807">
        <v>103</v>
      </c>
      <c r="AL4817" s="759" t="str">
        <f t="shared" si="151"/>
        <v>Vejez</v>
      </c>
    </row>
    <row r="4818" spans="16:38" ht="30">
      <c r="P4818" s="806" t="s">
        <v>858</v>
      </c>
      <c r="Q4818" s="807">
        <v>41</v>
      </c>
      <c r="R4818" s="807">
        <v>91</v>
      </c>
      <c r="S4818" s="759" t="str">
        <f t="shared" si="150"/>
        <v>Vejez</v>
      </c>
      <c r="AI4818" s="806" t="s">
        <v>863</v>
      </c>
      <c r="AJ4818" s="807">
        <v>14</v>
      </c>
      <c r="AK4818" s="807">
        <v>0</v>
      </c>
      <c r="AL4818" s="759" t="str">
        <f t="shared" si="151"/>
        <v>Primera Infancia</v>
      </c>
    </row>
    <row r="4819" spans="16:38" ht="30">
      <c r="P4819" s="806" t="s">
        <v>858</v>
      </c>
      <c r="Q4819" s="807">
        <v>25</v>
      </c>
      <c r="R4819" s="807">
        <v>92</v>
      </c>
      <c r="S4819" s="759" t="str">
        <f t="shared" si="150"/>
        <v>Vejez</v>
      </c>
      <c r="AI4819" s="806" t="s">
        <v>863</v>
      </c>
      <c r="AJ4819" s="807">
        <v>27</v>
      </c>
      <c r="AK4819" s="807">
        <v>1</v>
      </c>
      <c r="AL4819" s="759" t="str">
        <f t="shared" si="151"/>
        <v>Primera Infancia</v>
      </c>
    </row>
    <row r="4820" spans="16:38" ht="30">
      <c r="P4820" s="806" t="s">
        <v>858</v>
      </c>
      <c r="Q4820" s="807">
        <v>18</v>
      </c>
      <c r="R4820" s="807">
        <v>93</v>
      </c>
      <c r="S4820" s="759" t="str">
        <f t="shared" si="150"/>
        <v>Vejez</v>
      </c>
      <c r="AI4820" s="806" t="s">
        <v>863</v>
      </c>
      <c r="AJ4820" s="807">
        <v>18</v>
      </c>
      <c r="AK4820" s="807">
        <v>2</v>
      </c>
      <c r="AL4820" s="759" t="str">
        <f t="shared" si="151"/>
        <v>Primera Infancia</v>
      </c>
    </row>
    <row r="4821" spans="16:38" ht="30">
      <c r="P4821" s="806" t="s">
        <v>858</v>
      </c>
      <c r="Q4821" s="807">
        <v>24</v>
      </c>
      <c r="R4821" s="807">
        <v>94</v>
      </c>
      <c r="S4821" s="759" t="str">
        <f t="shared" si="150"/>
        <v>Vejez</v>
      </c>
      <c r="AI4821" s="806" t="s">
        <v>863</v>
      </c>
      <c r="AJ4821" s="807">
        <v>16</v>
      </c>
      <c r="AK4821" s="807">
        <v>3</v>
      </c>
      <c r="AL4821" s="759" t="str">
        <f t="shared" si="151"/>
        <v>Primera Infancia</v>
      </c>
    </row>
    <row r="4822" spans="16:38" ht="30">
      <c r="P4822" s="806" t="s">
        <v>858</v>
      </c>
      <c r="Q4822" s="807">
        <v>15</v>
      </c>
      <c r="R4822" s="807">
        <v>95</v>
      </c>
      <c r="S4822" s="759" t="str">
        <f t="shared" si="150"/>
        <v>Vejez</v>
      </c>
      <c r="AI4822" s="806" t="s">
        <v>863</v>
      </c>
      <c r="AJ4822" s="807">
        <v>24</v>
      </c>
      <c r="AK4822" s="807">
        <v>4</v>
      </c>
      <c r="AL4822" s="759" t="str">
        <f t="shared" si="151"/>
        <v>Primera Infancia</v>
      </c>
    </row>
    <row r="4823" spans="16:38" ht="30">
      <c r="P4823" s="806" t="s">
        <v>858</v>
      </c>
      <c r="Q4823" s="807">
        <v>15</v>
      </c>
      <c r="R4823" s="807">
        <v>96</v>
      </c>
      <c r="S4823" s="759" t="str">
        <f t="shared" si="150"/>
        <v>Vejez</v>
      </c>
      <c r="AI4823" s="806" t="s">
        <v>863</v>
      </c>
      <c r="AJ4823" s="807">
        <v>22</v>
      </c>
      <c r="AK4823" s="807">
        <v>5</v>
      </c>
      <c r="AL4823" s="759" t="str">
        <f t="shared" si="151"/>
        <v>Primera Infancia</v>
      </c>
    </row>
    <row r="4824" spans="16:38" ht="15">
      <c r="P4824" s="806" t="s">
        <v>858</v>
      </c>
      <c r="Q4824" s="807">
        <v>7</v>
      </c>
      <c r="R4824" s="807">
        <v>97</v>
      </c>
      <c r="S4824" s="759" t="str">
        <f t="shared" si="150"/>
        <v>Vejez</v>
      </c>
      <c r="AI4824" s="806" t="s">
        <v>863</v>
      </c>
      <c r="AJ4824" s="807">
        <v>17</v>
      </c>
      <c r="AK4824" s="807">
        <v>6</v>
      </c>
      <c r="AL4824" s="759" t="str">
        <f t="shared" si="151"/>
        <v>Infancia</v>
      </c>
    </row>
    <row r="4825" spans="16:38" ht="15">
      <c r="P4825" s="806" t="s">
        <v>858</v>
      </c>
      <c r="Q4825" s="807">
        <v>3</v>
      </c>
      <c r="R4825" s="807">
        <v>98</v>
      </c>
      <c r="S4825" s="759" t="str">
        <f t="shared" si="150"/>
        <v>Vejez</v>
      </c>
      <c r="AI4825" s="806" t="s">
        <v>863</v>
      </c>
      <c r="AJ4825" s="807">
        <v>20</v>
      </c>
      <c r="AK4825" s="807">
        <v>7</v>
      </c>
      <c r="AL4825" s="759" t="str">
        <f t="shared" si="151"/>
        <v>Infancia</v>
      </c>
    </row>
    <row r="4826" spans="16:38" ht="15">
      <c r="P4826" s="806" t="s">
        <v>858</v>
      </c>
      <c r="Q4826" s="807">
        <v>4</v>
      </c>
      <c r="R4826" s="807">
        <v>99</v>
      </c>
      <c r="S4826" s="759" t="str">
        <f t="shared" si="150"/>
        <v>Vejez</v>
      </c>
      <c r="AI4826" s="806" t="s">
        <v>863</v>
      </c>
      <c r="AJ4826" s="807">
        <v>32</v>
      </c>
      <c r="AK4826" s="807">
        <v>8</v>
      </c>
      <c r="AL4826" s="759" t="str">
        <f t="shared" si="151"/>
        <v>Infancia</v>
      </c>
    </row>
    <row r="4827" spans="16:38" ht="15">
      <c r="P4827" s="806" t="s">
        <v>858</v>
      </c>
      <c r="Q4827" s="807">
        <v>3</v>
      </c>
      <c r="R4827" s="807">
        <v>100</v>
      </c>
      <c r="S4827" s="759" t="str">
        <f t="shared" si="150"/>
        <v>Vejez</v>
      </c>
      <c r="AI4827" s="806" t="s">
        <v>863</v>
      </c>
      <c r="AJ4827" s="807">
        <v>13</v>
      </c>
      <c r="AK4827" s="807">
        <v>9</v>
      </c>
      <c r="AL4827" s="759" t="str">
        <f t="shared" si="151"/>
        <v>Infancia</v>
      </c>
    </row>
    <row r="4828" spans="16:38" ht="15">
      <c r="P4828" s="806" t="s">
        <v>858</v>
      </c>
      <c r="Q4828" s="807">
        <v>2</v>
      </c>
      <c r="R4828" s="807">
        <v>101</v>
      </c>
      <c r="S4828" s="759" t="str">
        <f t="shared" si="150"/>
        <v>Vejez</v>
      </c>
      <c r="AI4828" s="806" t="s">
        <v>863</v>
      </c>
      <c r="AJ4828" s="807">
        <v>25</v>
      </c>
      <c r="AK4828" s="807">
        <v>10</v>
      </c>
      <c r="AL4828" s="759" t="str">
        <f t="shared" si="151"/>
        <v>Infancia</v>
      </c>
    </row>
    <row r="4829" spans="16:38" ht="15">
      <c r="P4829" s="806" t="s">
        <v>858</v>
      </c>
      <c r="Q4829" s="807">
        <v>1</v>
      </c>
      <c r="R4829" s="807">
        <v>102</v>
      </c>
      <c r="S4829" s="759" t="str">
        <f t="shared" si="150"/>
        <v>Vejez</v>
      </c>
      <c r="AI4829" s="806" t="s">
        <v>863</v>
      </c>
      <c r="AJ4829" s="807">
        <v>35</v>
      </c>
      <c r="AK4829" s="807">
        <v>11</v>
      </c>
      <c r="AL4829" s="759" t="str">
        <f t="shared" si="151"/>
        <v>Infancia</v>
      </c>
    </row>
    <row r="4830" spans="16:38" ht="30">
      <c r="P4830" s="806" t="s">
        <v>858</v>
      </c>
      <c r="Q4830" s="807">
        <v>1</v>
      </c>
      <c r="R4830" s="807">
        <v>103</v>
      </c>
      <c r="S4830" s="759" t="str">
        <f t="shared" si="150"/>
        <v>Vejez</v>
      </c>
      <c r="AI4830" s="806" t="s">
        <v>863</v>
      </c>
      <c r="AJ4830" s="807">
        <v>40</v>
      </c>
      <c r="AK4830" s="807">
        <v>12</v>
      </c>
      <c r="AL4830" s="759" t="str">
        <f t="shared" si="151"/>
        <v>Adolescente</v>
      </c>
    </row>
    <row r="4831" spans="16:38" ht="30">
      <c r="P4831" s="806" t="s">
        <v>858</v>
      </c>
      <c r="Q4831" s="807">
        <v>1</v>
      </c>
      <c r="R4831" s="807">
        <v>105</v>
      </c>
      <c r="S4831" s="759" t="str">
        <f t="shared" si="150"/>
        <v>Vejez</v>
      </c>
      <c r="AI4831" s="806" t="s">
        <v>863</v>
      </c>
      <c r="AJ4831" s="807">
        <v>34</v>
      </c>
      <c r="AK4831" s="807">
        <v>13</v>
      </c>
      <c r="AL4831" s="759" t="str">
        <f t="shared" si="151"/>
        <v>Adolescente</v>
      </c>
    </row>
    <row r="4832" spans="16:38" ht="30">
      <c r="P4832" s="806" t="s">
        <v>858</v>
      </c>
      <c r="Q4832" s="807">
        <v>1</v>
      </c>
      <c r="R4832" s="807">
        <v>110</v>
      </c>
      <c r="S4832" s="759" t="str">
        <f t="shared" si="150"/>
        <v>Vejez</v>
      </c>
      <c r="AI4832" s="806" t="s">
        <v>863</v>
      </c>
      <c r="AJ4832" s="807">
        <v>36</v>
      </c>
      <c r="AK4832" s="807">
        <v>14</v>
      </c>
      <c r="AL4832" s="759" t="str">
        <f t="shared" si="151"/>
        <v>Adolescente</v>
      </c>
    </row>
    <row r="4833" spans="16:38" ht="30">
      <c r="P4833" s="806" t="s">
        <v>859</v>
      </c>
      <c r="Q4833" s="807">
        <v>60</v>
      </c>
      <c r="R4833" s="807">
        <v>0</v>
      </c>
      <c r="S4833" s="759" t="str">
        <f t="shared" si="150"/>
        <v>Primera Infancia</v>
      </c>
      <c r="AI4833" s="806" t="s">
        <v>863</v>
      </c>
      <c r="AJ4833" s="807">
        <v>36</v>
      </c>
      <c r="AK4833" s="807">
        <v>15</v>
      </c>
      <c r="AL4833" s="759" t="str">
        <f t="shared" si="151"/>
        <v>Adolescente</v>
      </c>
    </row>
    <row r="4834" spans="16:38" ht="30">
      <c r="P4834" s="806" t="s">
        <v>859</v>
      </c>
      <c r="Q4834" s="807">
        <v>62</v>
      </c>
      <c r="R4834" s="807">
        <v>1</v>
      </c>
      <c r="S4834" s="759" t="str">
        <f t="shared" si="150"/>
        <v>Primera Infancia</v>
      </c>
      <c r="AI4834" s="806" t="s">
        <v>863</v>
      </c>
      <c r="AJ4834" s="807">
        <v>48</v>
      </c>
      <c r="AK4834" s="807">
        <v>16</v>
      </c>
      <c r="AL4834" s="759" t="str">
        <f t="shared" si="151"/>
        <v>Adolescente</v>
      </c>
    </row>
    <row r="4835" spans="16:38" ht="30">
      <c r="P4835" s="806" t="s">
        <v>859</v>
      </c>
      <c r="Q4835" s="807">
        <v>48</v>
      </c>
      <c r="R4835" s="807">
        <v>2</v>
      </c>
      <c r="S4835" s="759" t="str">
        <f t="shared" si="150"/>
        <v>Primera Infancia</v>
      </c>
      <c r="AI4835" s="806" t="s">
        <v>863</v>
      </c>
      <c r="AJ4835" s="807">
        <v>32</v>
      </c>
      <c r="AK4835" s="807">
        <v>17</v>
      </c>
      <c r="AL4835" s="759" t="str">
        <f t="shared" si="151"/>
        <v>Adolescente</v>
      </c>
    </row>
    <row r="4836" spans="16:38" ht="30">
      <c r="P4836" s="806" t="s">
        <v>859</v>
      </c>
      <c r="Q4836" s="807">
        <v>62</v>
      </c>
      <c r="R4836" s="807">
        <v>3</v>
      </c>
      <c r="S4836" s="759" t="str">
        <f t="shared" si="150"/>
        <v>Primera Infancia</v>
      </c>
      <c r="AI4836" s="806" t="s">
        <v>863</v>
      </c>
      <c r="AJ4836" s="807">
        <v>45</v>
      </c>
      <c r="AK4836" s="807">
        <v>18</v>
      </c>
      <c r="AL4836" s="759" t="str">
        <f t="shared" si="151"/>
        <v>Juventud</v>
      </c>
    </row>
    <row r="4837" spans="16:38" ht="30">
      <c r="P4837" s="806" t="s">
        <v>859</v>
      </c>
      <c r="Q4837" s="807">
        <v>69</v>
      </c>
      <c r="R4837" s="807">
        <v>4</v>
      </c>
      <c r="S4837" s="759" t="str">
        <f t="shared" si="150"/>
        <v>Primera Infancia</v>
      </c>
      <c r="AI4837" s="806" t="s">
        <v>863</v>
      </c>
      <c r="AJ4837" s="807">
        <v>45</v>
      </c>
      <c r="AK4837" s="807">
        <v>19</v>
      </c>
      <c r="AL4837" s="759" t="str">
        <f t="shared" si="151"/>
        <v>Juventud</v>
      </c>
    </row>
    <row r="4838" spans="16:38" ht="30">
      <c r="P4838" s="806" t="s">
        <v>859</v>
      </c>
      <c r="Q4838" s="807">
        <v>56</v>
      </c>
      <c r="R4838" s="807">
        <v>5</v>
      </c>
      <c r="S4838" s="759" t="str">
        <f t="shared" si="150"/>
        <v>Primera Infancia</v>
      </c>
      <c r="AI4838" s="806" t="s">
        <v>863</v>
      </c>
      <c r="AJ4838" s="807">
        <v>44</v>
      </c>
      <c r="AK4838" s="807">
        <v>20</v>
      </c>
      <c r="AL4838" s="759" t="str">
        <f t="shared" si="151"/>
        <v>Juventud</v>
      </c>
    </row>
    <row r="4839" spans="16:38" ht="15">
      <c r="P4839" s="806" t="s">
        <v>859</v>
      </c>
      <c r="Q4839" s="807">
        <v>63</v>
      </c>
      <c r="R4839" s="807">
        <v>6</v>
      </c>
      <c r="S4839" s="759" t="str">
        <f t="shared" si="150"/>
        <v>Infancia</v>
      </c>
      <c r="AI4839" s="806" t="s">
        <v>863</v>
      </c>
      <c r="AJ4839" s="807">
        <v>56</v>
      </c>
      <c r="AK4839" s="807">
        <v>21</v>
      </c>
      <c r="AL4839" s="759" t="str">
        <f t="shared" si="151"/>
        <v>Juventud</v>
      </c>
    </row>
    <row r="4840" spans="16:38" ht="15">
      <c r="P4840" s="806" t="s">
        <v>859</v>
      </c>
      <c r="Q4840" s="807">
        <v>60</v>
      </c>
      <c r="R4840" s="807">
        <v>7</v>
      </c>
      <c r="S4840" s="759" t="str">
        <f t="shared" si="150"/>
        <v>Infancia</v>
      </c>
      <c r="AI4840" s="806" t="s">
        <v>863</v>
      </c>
      <c r="AJ4840" s="807">
        <v>56</v>
      </c>
      <c r="AK4840" s="807">
        <v>22</v>
      </c>
      <c r="AL4840" s="759" t="str">
        <f t="shared" si="151"/>
        <v>Juventud</v>
      </c>
    </row>
    <row r="4841" spans="16:38" ht="15">
      <c r="P4841" s="806" t="s">
        <v>859</v>
      </c>
      <c r="Q4841" s="807">
        <v>60</v>
      </c>
      <c r="R4841" s="807">
        <v>8</v>
      </c>
      <c r="S4841" s="759" t="str">
        <f t="shared" si="150"/>
        <v>Infancia</v>
      </c>
      <c r="AI4841" s="806" t="s">
        <v>863</v>
      </c>
      <c r="AJ4841" s="807">
        <v>55</v>
      </c>
      <c r="AK4841" s="807">
        <v>23</v>
      </c>
      <c r="AL4841" s="759" t="str">
        <f t="shared" si="151"/>
        <v>Juventud</v>
      </c>
    </row>
    <row r="4842" spans="16:38" ht="15">
      <c r="P4842" s="806" t="s">
        <v>859</v>
      </c>
      <c r="Q4842" s="807">
        <v>62</v>
      </c>
      <c r="R4842" s="807">
        <v>9</v>
      </c>
      <c r="S4842" s="759" t="str">
        <f t="shared" si="150"/>
        <v>Infancia</v>
      </c>
      <c r="AI4842" s="806" t="s">
        <v>863</v>
      </c>
      <c r="AJ4842" s="807">
        <v>39</v>
      </c>
      <c r="AK4842" s="807">
        <v>24</v>
      </c>
      <c r="AL4842" s="759" t="str">
        <f t="shared" si="151"/>
        <v>Juventud</v>
      </c>
    </row>
    <row r="4843" spans="16:38" ht="15">
      <c r="P4843" s="806" t="s">
        <v>859</v>
      </c>
      <c r="Q4843" s="807">
        <v>59</v>
      </c>
      <c r="R4843" s="807">
        <v>10</v>
      </c>
      <c r="S4843" s="759" t="str">
        <f t="shared" si="150"/>
        <v>Infancia</v>
      </c>
      <c r="AI4843" s="806" t="s">
        <v>863</v>
      </c>
      <c r="AJ4843" s="807">
        <v>51</v>
      </c>
      <c r="AK4843" s="807">
        <v>25</v>
      </c>
      <c r="AL4843" s="759" t="str">
        <f t="shared" si="151"/>
        <v>Juventud</v>
      </c>
    </row>
    <row r="4844" spans="16:38" ht="15">
      <c r="P4844" s="806" t="s">
        <v>859</v>
      </c>
      <c r="Q4844" s="807">
        <v>83</v>
      </c>
      <c r="R4844" s="807">
        <v>11</v>
      </c>
      <c r="S4844" s="759" t="str">
        <f t="shared" si="150"/>
        <v>Infancia</v>
      </c>
      <c r="AI4844" s="806" t="s">
        <v>863</v>
      </c>
      <c r="AJ4844" s="807">
        <v>56</v>
      </c>
      <c r="AK4844" s="807">
        <v>26</v>
      </c>
      <c r="AL4844" s="759" t="str">
        <f t="shared" si="151"/>
        <v>Juventud</v>
      </c>
    </row>
    <row r="4845" spans="16:38" ht="30">
      <c r="P4845" s="806" t="s">
        <v>859</v>
      </c>
      <c r="Q4845" s="807">
        <v>89</v>
      </c>
      <c r="R4845" s="807">
        <v>12</v>
      </c>
      <c r="S4845" s="759" t="str">
        <f t="shared" si="150"/>
        <v>Adolescente</v>
      </c>
      <c r="AI4845" s="806" t="s">
        <v>863</v>
      </c>
      <c r="AJ4845" s="807">
        <v>39</v>
      </c>
      <c r="AK4845" s="807">
        <v>27</v>
      </c>
      <c r="AL4845" s="759" t="str">
        <f t="shared" si="151"/>
        <v>Juventud</v>
      </c>
    </row>
    <row r="4846" spans="16:38" ht="30">
      <c r="P4846" s="806" t="s">
        <v>859</v>
      </c>
      <c r="Q4846" s="807">
        <v>95</v>
      </c>
      <c r="R4846" s="807">
        <v>13</v>
      </c>
      <c r="S4846" s="759" t="str">
        <f t="shared" si="150"/>
        <v>Adolescente</v>
      </c>
      <c r="AI4846" s="806" t="s">
        <v>863</v>
      </c>
      <c r="AJ4846" s="807">
        <v>31</v>
      </c>
      <c r="AK4846" s="807">
        <v>28</v>
      </c>
      <c r="AL4846" s="759" t="str">
        <f t="shared" si="151"/>
        <v>Juventud</v>
      </c>
    </row>
    <row r="4847" spans="16:38" ht="30">
      <c r="P4847" s="806" t="s">
        <v>859</v>
      </c>
      <c r="Q4847" s="807">
        <v>87</v>
      </c>
      <c r="R4847" s="807">
        <v>14</v>
      </c>
      <c r="S4847" s="759" t="str">
        <f t="shared" si="150"/>
        <v>Adolescente</v>
      </c>
      <c r="AI4847" s="806" t="s">
        <v>863</v>
      </c>
      <c r="AJ4847" s="807">
        <v>39</v>
      </c>
      <c r="AK4847" s="807">
        <v>29</v>
      </c>
      <c r="AL4847" s="759" t="str">
        <f t="shared" si="151"/>
        <v>Adulto</v>
      </c>
    </row>
    <row r="4848" spans="16:38" ht="30">
      <c r="P4848" s="806" t="s">
        <v>859</v>
      </c>
      <c r="Q4848" s="807">
        <v>111</v>
      </c>
      <c r="R4848" s="807">
        <v>15</v>
      </c>
      <c r="S4848" s="759" t="str">
        <f t="shared" si="150"/>
        <v>Adolescente</v>
      </c>
      <c r="AI4848" s="806" t="s">
        <v>863</v>
      </c>
      <c r="AJ4848" s="807">
        <v>37</v>
      </c>
      <c r="AK4848" s="807">
        <v>30</v>
      </c>
      <c r="AL4848" s="759" t="str">
        <f t="shared" si="151"/>
        <v>Adulto</v>
      </c>
    </row>
    <row r="4849" spans="16:38" ht="30">
      <c r="P4849" s="806" t="s">
        <v>859</v>
      </c>
      <c r="Q4849" s="807">
        <v>130</v>
      </c>
      <c r="R4849" s="807">
        <v>16</v>
      </c>
      <c r="S4849" s="759" t="str">
        <f t="shared" si="150"/>
        <v>Adolescente</v>
      </c>
      <c r="AI4849" s="806" t="s">
        <v>863</v>
      </c>
      <c r="AJ4849" s="807">
        <v>37</v>
      </c>
      <c r="AK4849" s="807">
        <v>31</v>
      </c>
      <c r="AL4849" s="759" t="str">
        <f t="shared" si="151"/>
        <v>Adulto</v>
      </c>
    </row>
    <row r="4850" spans="16:38" ht="30">
      <c r="P4850" s="806" t="s">
        <v>859</v>
      </c>
      <c r="Q4850" s="807">
        <v>131</v>
      </c>
      <c r="R4850" s="807">
        <v>17</v>
      </c>
      <c r="S4850" s="759" t="str">
        <f t="shared" si="150"/>
        <v>Adolescente</v>
      </c>
      <c r="AI4850" s="806" t="s">
        <v>863</v>
      </c>
      <c r="AJ4850" s="807">
        <v>38</v>
      </c>
      <c r="AK4850" s="807">
        <v>32</v>
      </c>
      <c r="AL4850" s="759" t="str">
        <f t="shared" si="151"/>
        <v>Adulto</v>
      </c>
    </row>
    <row r="4851" spans="16:38" ht="15">
      <c r="P4851" s="806" t="s">
        <v>859</v>
      </c>
      <c r="Q4851" s="807">
        <v>124</v>
      </c>
      <c r="R4851" s="807">
        <v>18</v>
      </c>
      <c r="S4851" s="759" t="str">
        <f t="shared" si="150"/>
        <v>Juventud</v>
      </c>
      <c r="AI4851" s="806" t="s">
        <v>863</v>
      </c>
      <c r="AJ4851" s="807">
        <v>40</v>
      </c>
      <c r="AK4851" s="807">
        <v>33</v>
      </c>
      <c r="AL4851" s="759" t="str">
        <f t="shared" si="151"/>
        <v>Adulto</v>
      </c>
    </row>
    <row r="4852" spans="16:38" ht="15">
      <c r="P4852" s="806" t="s">
        <v>859</v>
      </c>
      <c r="Q4852" s="807">
        <v>117</v>
      </c>
      <c r="R4852" s="807">
        <v>19</v>
      </c>
      <c r="S4852" s="759" t="str">
        <f t="shared" si="150"/>
        <v>Juventud</v>
      </c>
      <c r="AI4852" s="806" t="s">
        <v>863</v>
      </c>
      <c r="AJ4852" s="807">
        <v>48</v>
      </c>
      <c r="AK4852" s="807">
        <v>34</v>
      </c>
      <c r="AL4852" s="759" t="str">
        <f t="shared" si="151"/>
        <v>Adulto</v>
      </c>
    </row>
    <row r="4853" spans="16:38" ht="15">
      <c r="P4853" s="806" t="s">
        <v>859</v>
      </c>
      <c r="Q4853" s="807">
        <v>96</v>
      </c>
      <c r="R4853" s="807">
        <v>20</v>
      </c>
      <c r="S4853" s="759" t="str">
        <f t="shared" si="150"/>
        <v>Juventud</v>
      </c>
      <c r="AI4853" s="806" t="s">
        <v>863</v>
      </c>
      <c r="AJ4853" s="807">
        <v>37</v>
      </c>
      <c r="AK4853" s="807">
        <v>35</v>
      </c>
      <c r="AL4853" s="759" t="str">
        <f t="shared" si="151"/>
        <v>Adulto</v>
      </c>
    </row>
    <row r="4854" spans="16:38" ht="15">
      <c r="P4854" s="806" t="s">
        <v>859</v>
      </c>
      <c r="Q4854" s="807">
        <v>106</v>
      </c>
      <c r="R4854" s="807">
        <v>21</v>
      </c>
      <c r="S4854" s="759" t="str">
        <f t="shared" si="150"/>
        <v>Juventud</v>
      </c>
      <c r="AI4854" s="806" t="s">
        <v>863</v>
      </c>
      <c r="AJ4854" s="807">
        <v>52</v>
      </c>
      <c r="AK4854" s="807">
        <v>36</v>
      </c>
      <c r="AL4854" s="759" t="str">
        <f t="shared" si="151"/>
        <v>Adulto</v>
      </c>
    </row>
    <row r="4855" spans="16:38" ht="15">
      <c r="P4855" s="806" t="s">
        <v>859</v>
      </c>
      <c r="Q4855" s="807">
        <v>89</v>
      </c>
      <c r="R4855" s="807">
        <v>22</v>
      </c>
      <c r="S4855" s="759" t="str">
        <f t="shared" si="150"/>
        <v>Juventud</v>
      </c>
      <c r="AI4855" s="806" t="s">
        <v>863</v>
      </c>
      <c r="AJ4855" s="807">
        <v>56</v>
      </c>
      <c r="AK4855" s="807">
        <v>37</v>
      </c>
      <c r="AL4855" s="759" t="str">
        <f t="shared" si="151"/>
        <v>Adulto</v>
      </c>
    </row>
    <row r="4856" spans="16:38" ht="15">
      <c r="P4856" s="806" t="s">
        <v>859</v>
      </c>
      <c r="Q4856" s="807">
        <v>88</v>
      </c>
      <c r="R4856" s="807">
        <v>23</v>
      </c>
      <c r="S4856" s="759" t="str">
        <f t="shared" si="150"/>
        <v>Juventud</v>
      </c>
      <c r="AI4856" s="806" t="s">
        <v>863</v>
      </c>
      <c r="AJ4856" s="807">
        <v>33</v>
      </c>
      <c r="AK4856" s="807">
        <v>38</v>
      </c>
      <c r="AL4856" s="759" t="str">
        <f t="shared" si="151"/>
        <v>Adulto</v>
      </c>
    </row>
    <row r="4857" spans="16:38" ht="15">
      <c r="P4857" s="806" t="s">
        <v>859</v>
      </c>
      <c r="Q4857" s="807">
        <v>92</v>
      </c>
      <c r="R4857" s="807">
        <v>24</v>
      </c>
      <c r="S4857" s="759" t="str">
        <f t="shared" si="150"/>
        <v>Juventud</v>
      </c>
      <c r="AI4857" s="806" t="s">
        <v>863</v>
      </c>
      <c r="AJ4857" s="807">
        <v>47</v>
      </c>
      <c r="AK4857" s="807">
        <v>39</v>
      </c>
      <c r="AL4857" s="759" t="str">
        <f t="shared" si="151"/>
        <v>Adulto</v>
      </c>
    </row>
    <row r="4858" spans="16:38" ht="15">
      <c r="P4858" s="806" t="s">
        <v>859</v>
      </c>
      <c r="Q4858" s="807">
        <v>85</v>
      </c>
      <c r="R4858" s="807">
        <v>25</v>
      </c>
      <c r="S4858" s="759" t="str">
        <f t="shared" si="150"/>
        <v>Juventud</v>
      </c>
      <c r="AI4858" s="806" t="s">
        <v>863</v>
      </c>
      <c r="AJ4858" s="807">
        <v>53</v>
      </c>
      <c r="AK4858" s="807">
        <v>40</v>
      </c>
      <c r="AL4858" s="759" t="str">
        <f t="shared" si="151"/>
        <v>Adulto</v>
      </c>
    </row>
    <row r="4859" spans="16:38" ht="15">
      <c r="P4859" s="806" t="s">
        <v>859</v>
      </c>
      <c r="Q4859" s="807">
        <v>89</v>
      </c>
      <c r="R4859" s="807">
        <v>26</v>
      </c>
      <c r="S4859" s="759" t="str">
        <f t="shared" si="150"/>
        <v>Juventud</v>
      </c>
      <c r="AI4859" s="806" t="s">
        <v>863</v>
      </c>
      <c r="AJ4859" s="807">
        <v>42</v>
      </c>
      <c r="AK4859" s="807">
        <v>41</v>
      </c>
      <c r="AL4859" s="759" t="str">
        <f t="shared" si="151"/>
        <v>Adulto</v>
      </c>
    </row>
    <row r="4860" spans="16:38" ht="15">
      <c r="P4860" s="806" t="s">
        <v>859</v>
      </c>
      <c r="Q4860" s="807">
        <v>98</v>
      </c>
      <c r="R4860" s="807">
        <v>27</v>
      </c>
      <c r="S4860" s="759" t="str">
        <f t="shared" si="150"/>
        <v>Juventud</v>
      </c>
      <c r="AI4860" s="806" t="s">
        <v>863</v>
      </c>
      <c r="AJ4860" s="807">
        <v>35</v>
      </c>
      <c r="AK4860" s="807">
        <v>42</v>
      </c>
      <c r="AL4860" s="759" t="str">
        <f t="shared" si="151"/>
        <v>Adulto</v>
      </c>
    </row>
    <row r="4861" spans="16:38" ht="15">
      <c r="P4861" s="806" t="s">
        <v>859</v>
      </c>
      <c r="Q4861" s="807">
        <v>78</v>
      </c>
      <c r="R4861" s="807">
        <v>28</v>
      </c>
      <c r="S4861" s="759" t="str">
        <f t="shared" si="150"/>
        <v>Juventud</v>
      </c>
      <c r="AI4861" s="806" t="s">
        <v>863</v>
      </c>
      <c r="AJ4861" s="807">
        <v>42</v>
      </c>
      <c r="AK4861" s="807">
        <v>43</v>
      </c>
      <c r="AL4861" s="759" t="str">
        <f t="shared" si="151"/>
        <v>Adulto</v>
      </c>
    </row>
    <row r="4862" spans="16:38" ht="15">
      <c r="P4862" s="806" t="s">
        <v>859</v>
      </c>
      <c r="Q4862" s="807">
        <v>87</v>
      </c>
      <c r="R4862" s="807">
        <v>29</v>
      </c>
      <c r="S4862" s="759" t="str">
        <f t="shared" si="150"/>
        <v>Adulto</v>
      </c>
      <c r="AI4862" s="806" t="s">
        <v>863</v>
      </c>
      <c r="AJ4862" s="807">
        <v>44</v>
      </c>
      <c r="AK4862" s="807">
        <v>44</v>
      </c>
      <c r="AL4862" s="759" t="str">
        <f t="shared" si="151"/>
        <v>Adulto</v>
      </c>
    </row>
    <row r="4863" spans="16:38" ht="15">
      <c r="P4863" s="806" t="s">
        <v>859</v>
      </c>
      <c r="Q4863" s="807">
        <v>76</v>
      </c>
      <c r="R4863" s="807">
        <v>30</v>
      </c>
      <c r="S4863" s="759" t="str">
        <f t="shared" si="150"/>
        <v>Adulto</v>
      </c>
      <c r="AI4863" s="806" t="s">
        <v>863</v>
      </c>
      <c r="AJ4863" s="807">
        <v>28</v>
      </c>
      <c r="AK4863" s="807">
        <v>45</v>
      </c>
      <c r="AL4863" s="759" t="str">
        <f t="shared" si="151"/>
        <v>Adulto</v>
      </c>
    </row>
    <row r="4864" spans="16:38" ht="15">
      <c r="P4864" s="806" t="s">
        <v>859</v>
      </c>
      <c r="Q4864" s="807">
        <v>68</v>
      </c>
      <c r="R4864" s="807">
        <v>31</v>
      </c>
      <c r="S4864" s="759" t="str">
        <f t="shared" si="150"/>
        <v>Adulto</v>
      </c>
      <c r="AI4864" s="806" t="s">
        <v>863</v>
      </c>
      <c r="AJ4864" s="807">
        <v>30</v>
      </c>
      <c r="AK4864" s="807">
        <v>46</v>
      </c>
      <c r="AL4864" s="759" t="str">
        <f t="shared" si="151"/>
        <v>Adulto</v>
      </c>
    </row>
    <row r="4865" spans="16:38" ht="15">
      <c r="P4865" s="806" t="s">
        <v>859</v>
      </c>
      <c r="Q4865" s="807">
        <v>76</v>
      </c>
      <c r="R4865" s="807">
        <v>32</v>
      </c>
      <c r="S4865" s="759" t="str">
        <f t="shared" si="150"/>
        <v>Adulto</v>
      </c>
      <c r="AI4865" s="806" t="s">
        <v>863</v>
      </c>
      <c r="AJ4865" s="807">
        <v>42</v>
      </c>
      <c r="AK4865" s="807">
        <v>47</v>
      </c>
      <c r="AL4865" s="759" t="str">
        <f t="shared" si="151"/>
        <v>Adulto</v>
      </c>
    </row>
    <row r="4866" spans="16:38" ht="15">
      <c r="P4866" s="806" t="s">
        <v>859</v>
      </c>
      <c r="Q4866" s="807">
        <v>85</v>
      </c>
      <c r="R4866" s="807">
        <v>33</v>
      </c>
      <c r="S4866" s="759" t="str">
        <f t="shared" si="150"/>
        <v>Adulto</v>
      </c>
      <c r="AI4866" s="806" t="s">
        <v>863</v>
      </c>
      <c r="AJ4866" s="807">
        <v>27</v>
      </c>
      <c r="AK4866" s="807">
        <v>48</v>
      </c>
      <c r="AL4866" s="759" t="str">
        <f t="shared" si="151"/>
        <v>Adulto</v>
      </c>
    </row>
    <row r="4867" spans="16:38" ht="15">
      <c r="P4867" s="806" t="s">
        <v>859</v>
      </c>
      <c r="Q4867" s="807">
        <v>78</v>
      </c>
      <c r="R4867" s="807">
        <v>34</v>
      </c>
      <c r="S4867" s="759" t="str">
        <f t="shared" ref="S4867:S4930" si="152">IF(P4867=0,"",IF(AND(R4867&gt;=0,R4867&lt;=5),"Primera Infancia",IF(AND(R4867&gt;=6,R4867&lt;=11),"Infancia",IF(AND(R4867&gt;=12,R4867&lt;=17),"Adolescente",IF(AND(R4867&gt;=18,R4867&lt;=28),"Juventud",IF(AND(R4867&gt;=29,R4867&lt;=59),"Adulto","Vejez"))))))</f>
        <v>Adulto</v>
      </c>
      <c r="AI4867" s="806" t="s">
        <v>863</v>
      </c>
      <c r="AJ4867" s="807">
        <v>47</v>
      </c>
      <c r="AK4867" s="807">
        <v>49</v>
      </c>
      <c r="AL4867" s="759" t="str">
        <f t="shared" ref="AL4867:AL4930" si="153">IF(AI4867=0,"",IF(AND(AK4867&gt;=0,AK4867&lt;=5),"Primera Infancia",IF(AND(AK4867&gt;=6,AK4867&lt;=11),"Infancia",IF(AND(AK4867&gt;=12,AK4867&lt;=17),"Adolescente",IF(AND(AK4867&gt;=18,AK4867&lt;=28),"Juventud",IF(AND(AK4867&gt;=29,AK4867&lt;=59),"Adulto","Vejez"))))))</f>
        <v>Adulto</v>
      </c>
    </row>
    <row r="4868" spans="16:38" ht="15">
      <c r="P4868" s="806" t="s">
        <v>859</v>
      </c>
      <c r="Q4868" s="807">
        <v>71</v>
      </c>
      <c r="R4868" s="807">
        <v>35</v>
      </c>
      <c r="S4868" s="759" t="str">
        <f t="shared" si="152"/>
        <v>Adulto</v>
      </c>
      <c r="AI4868" s="806" t="s">
        <v>863</v>
      </c>
      <c r="AJ4868" s="807">
        <v>28</v>
      </c>
      <c r="AK4868" s="807">
        <v>50</v>
      </c>
      <c r="AL4868" s="759" t="str">
        <f t="shared" si="153"/>
        <v>Adulto</v>
      </c>
    </row>
    <row r="4869" spans="16:38" ht="15">
      <c r="P4869" s="806" t="s">
        <v>859</v>
      </c>
      <c r="Q4869" s="807">
        <v>103</v>
      </c>
      <c r="R4869" s="807">
        <v>36</v>
      </c>
      <c r="S4869" s="759" t="str">
        <f t="shared" si="152"/>
        <v>Adulto</v>
      </c>
      <c r="AI4869" s="806" t="s">
        <v>863</v>
      </c>
      <c r="AJ4869" s="807">
        <v>32</v>
      </c>
      <c r="AK4869" s="807">
        <v>51</v>
      </c>
      <c r="AL4869" s="759" t="str">
        <f t="shared" si="153"/>
        <v>Adulto</v>
      </c>
    </row>
    <row r="4870" spans="16:38" ht="15">
      <c r="P4870" s="806" t="s">
        <v>859</v>
      </c>
      <c r="Q4870" s="807">
        <v>76</v>
      </c>
      <c r="R4870" s="807">
        <v>37</v>
      </c>
      <c r="S4870" s="759" t="str">
        <f t="shared" si="152"/>
        <v>Adulto</v>
      </c>
      <c r="AI4870" s="806" t="s">
        <v>863</v>
      </c>
      <c r="AJ4870" s="807">
        <v>33</v>
      </c>
      <c r="AK4870" s="807">
        <v>52</v>
      </c>
      <c r="AL4870" s="759" t="str">
        <f t="shared" si="153"/>
        <v>Adulto</v>
      </c>
    </row>
    <row r="4871" spans="16:38" ht="15">
      <c r="P4871" s="806" t="s">
        <v>859</v>
      </c>
      <c r="Q4871" s="807">
        <v>92</v>
      </c>
      <c r="R4871" s="807">
        <v>38</v>
      </c>
      <c r="S4871" s="759" t="str">
        <f t="shared" si="152"/>
        <v>Adulto</v>
      </c>
      <c r="AI4871" s="806" t="s">
        <v>863</v>
      </c>
      <c r="AJ4871" s="807">
        <v>23</v>
      </c>
      <c r="AK4871" s="807">
        <v>53</v>
      </c>
      <c r="AL4871" s="759" t="str">
        <f t="shared" si="153"/>
        <v>Adulto</v>
      </c>
    </row>
    <row r="4872" spans="16:38" ht="15">
      <c r="P4872" s="806" t="s">
        <v>859</v>
      </c>
      <c r="Q4872" s="807">
        <v>60</v>
      </c>
      <c r="R4872" s="807">
        <v>39</v>
      </c>
      <c r="S4872" s="759" t="str">
        <f t="shared" si="152"/>
        <v>Adulto</v>
      </c>
      <c r="AI4872" s="806" t="s">
        <v>863</v>
      </c>
      <c r="AJ4872" s="807">
        <v>40</v>
      </c>
      <c r="AK4872" s="807">
        <v>54</v>
      </c>
      <c r="AL4872" s="759" t="str">
        <f t="shared" si="153"/>
        <v>Adulto</v>
      </c>
    </row>
    <row r="4873" spans="16:38" ht="15">
      <c r="P4873" s="806" t="s">
        <v>859</v>
      </c>
      <c r="Q4873" s="807">
        <v>78</v>
      </c>
      <c r="R4873" s="807">
        <v>40</v>
      </c>
      <c r="S4873" s="759" t="str">
        <f t="shared" si="152"/>
        <v>Adulto</v>
      </c>
      <c r="AI4873" s="806" t="s">
        <v>863</v>
      </c>
      <c r="AJ4873" s="807">
        <v>41</v>
      </c>
      <c r="AK4873" s="807">
        <v>55</v>
      </c>
      <c r="AL4873" s="759" t="str">
        <f t="shared" si="153"/>
        <v>Adulto</v>
      </c>
    </row>
    <row r="4874" spans="16:38" ht="15">
      <c r="P4874" s="806" t="s">
        <v>859</v>
      </c>
      <c r="Q4874" s="807">
        <v>92</v>
      </c>
      <c r="R4874" s="807">
        <v>41</v>
      </c>
      <c r="S4874" s="759" t="str">
        <f t="shared" si="152"/>
        <v>Adulto</v>
      </c>
      <c r="AI4874" s="806" t="s">
        <v>863</v>
      </c>
      <c r="AJ4874" s="807">
        <v>40</v>
      </c>
      <c r="AK4874" s="807">
        <v>56</v>
      </c>
      <c r="AL4874" s="759" t="str">
        <f t="shared" si="153"/>
        <v>Adulto</v>
      </c>
    </row>
    <row r="4875" spans="16:38" ht="15">
      <c r="P4875" s="806" t="s">
        <v>859</v>
      </c>
      <c r="Q4875" s="807">
        <v>90</v>
      </c>
      <c r="R4875" s="807">
        <v>42</v>
      </c>
      <c r="S4875" s="759" t="str">
        <f t="shared" si="152"/>
        <v>Adulto</v>
      </c>
      <c r="AI4875" s="806" t="s">
        <v>863</v>
      </c>
      <c r="AJ4875" s="807">
        <v>38</v>
      </c>
      <c r="AK4875" s="807">
        <v>57</v>
      </c>
      <c r="AL4875" s="759" t="str">
        <f t="shared" si="153"/>
        <v>Adulto</v>
      </c>
    </row>
    <row r="4876" spans="16:38" ht="15">
      <c r="P4876" s="806" t="s">
        <v>859</v>
      </c>
      <c r="Q4876" s="807">
        <v>80</v>
      </c>
      <c r="R4876" s="807">
        <v>43</v>
      </c>
      <c r="S4876" s="759" t="str">
        <f t="shared" si="152"/>
        <v>Adulto</v>
      </c>
      <c r="AI4876" s="806" t="s">
        <v>863</v>
      </c>
      <c r="AJ4876" s="807">
        <v>47</v>
      </c>
      <c r="AK4876" s="807">
        <v>58</v>
      </c>
      <c r="AL4876" s="759" t="str">
        <f t="shared" si="153"/>
        <v>Adulto</v>
      </c>
    </row>
    <row r="4877" spans="16:38" ht="15">
      <c r="P4877" s="806" t="s">
        <v>859</v>
      </c>
      <c r="Q4877" s="807">
        <v>73</v>
      </c>
      <c r="R4877" s="807">
        <v>44</v>
      </c>
      <c r="S4877" s="759" t="str">
        <f t="shared" si="152"/>
        <v>Adulto</v>
      </c>
      <c r="AI4877" s="806" t="s">
        <v>863</v>
      </c>
      <c r="AJ4877" s="807">
        <v>30</v>
      </c>
      <c r="AK4877" s="807">
        <v>59</v>
      </c>
      <c r="AL4877" s="759" t="str">
        <f t="shared" si="153"/>
        <v>Adulto</v>
      </c>
    </row>
    <row r="4878" spans="16:38" ht="15">
      <c r="P4878" s="806" t="s">
        <v>859</v>
      </c>
      <c r="Q4878" s="807">
        <v>91</v>
      </c>
      <c r="R4878" s="807">
        <v>45</v>
      </c>
      <c r="S4878" s="759" t="str">
        <f t="shared" si="152"/>
        <v>Adulto</v>
      </c>
      <c r="AI4878" s="806" t="s">
        <v>863</v>
      </c>
      <c r="AJ4878" s="807">
        <v>21</v>
      </c>
      <c r="AK4878" s="807">
        <v>60</v>
      </c>
      <c r="AL4878" s="759" t="str">
        <f t="shared" si="153"/>
        <v>Vejez</v>
      </c>
    </row>
    <row r="4879" spans="16:38" ht="15">
      <c r="P4879" s="806" t="s">
        <v>859</v>
      </c>
      <c r="Q4879" s="807">
        <v>94</v>
      </c>
      <c r="R4879" s="807">
        <v>46</v>
      </c>
      <c r="S4879" s="759" t="str">
        <f t="shared" si="152"/>
        <v>Adulto</v>
      </c>
      <c r="AI4879" s="806" t="s">
        <v>863</v>
      </c>
      <c r="AJ4879" s="807">
        <v>25</v>
      </c>
      <c r="AK4879" s="807">
        <v>61</v>
      </c>
      <c r="AL4879" s="759" t="str">
        <f t="shared" si="153"/>
        <v>Vejez</v>
      </c>
    </row>
    <row r="4880" spans="16:38" ht="15">
      <c r="P4880" s="806" t="s">
        <v>859</v>
      </c>
      <c r="Q4880" s="807">
        <v>86</v>
      </c>
      <c r="R4880" s="807">
        <v>47</v>
      </c>
      <c r="S4880" s="759" t="str">
        <f t="shared" si="152"/>
        <v>Adulto</v>
      </c>
      <c r="AI4880" s="806" t="s">
        <v>863</v>
      </c>
      <c r="AJ4880" s="807">
        <v>21</v>
      </c>
      <c r="AK4880" s="807">
        <v>62</v>
      </c>
      <c r="AL4880" s="759" t="str">
        <f t="shared" si="153"/>
        <v>Vejez</v>
      </c>
    </row>
    <row r="4881" spans="16:38" ht="15">
      <c r="P4881" s="806" t="s">
        <v>859</v>
      </c>
      <c r="Q4881" s="807">
        <v>93</v>
      </c>
      <c r="R4881" s="807">
        <v>48</v>
      </c>
      <c r="S4881" s="759" t="str">
        <f t="shared" si="152"/>
        <v>Adulto</v>
      </c>
      <c r="AI4881" s="806" t="s">
        <v>863</v>
      </c>
      <c r="AJ4881" s="807">
        <v>18</v>
      </c>
      <c r="AK4881" s="807">
        <v>63</v>
      </c>
      <c r="AL4881" s="759" t="str">
        <f t="shared" si="153"/>
        <v>Vejez</v>
      </c>
    </row>
    <row r="4882" spans="16:38" ht="15">
      <c r="P4882" s="806" t="s">
        <v>859</v>
      </c>
      <c r="Q4882" s="807">
        <v>92</v>
      </c>
      <c r="R4882" s="807">
        <v>49</v>
      </c>
      <c r="S4882" s="759" t="str">
        <f t="shared" si="152"/>
        <v>Adulto</v>
      </c>
      <c r="AI4882" s="806" t="s">
        <v>863</v>
      </c>
      <c r="AJ4882" s="807">
        <v>32</v>
      </c>
      <c r="AK4882" s="807">
        <v>64</v>
      </c>
      <c r="AL4882" s="759" t="str">
        <f t="shared" si="153"/>
        <v>Vejez</v>
      </c>
    </row>
    <row r="4883" spans="16:38" ht="15">
      <c r="P4883" s="806" t="s">
        <v>859</v>
      </c>
      <c r="Q4883" s="807">
        <v>98</v>
      </c>
      <c r="R4883" s="807">
        <v>50</v>
      </c>
      <c r="S4883" s="759" t="str">
        <f t="shared" si="152"/>
        <v>Adulto</v>
      </c>
      <c r="AI4883" s="806" t="s">
        <v>863</v>
      </c>
      <c r="AJ4883" s="807">
        <v>15</v>
      </c>
      <c r="AK4883" s="807">
        <v>65</v>
      </c>
      <c r="AL4883" s="759" t="str">
        <f t="shared" si="153"/>
        <v>Vejez</v>
      </c>
    </row>
    <row r="4884" spans="16:38" ht="15">
      <c r="P4884" s="806" t="s">
        <v>859</v>
      </c>
      <c r="Q4884" s="807">
        <v>115</v>
      </c>
      <c r="R4884" s="807">
        <v>51</v>
      </c>
      <c r="S4884" s="759" t="str">
        <f t="shared" si="152"/>
        <v>Adulto</v>
      </c>
      <c r="AI4884" s="806" t="s">
        <v>863</v>
      </c>
      <c r="AJ4884" s="807">
        <v>15</v>
      </c>
      <c r="AK4884" s="807">
        <v>66</v>
      </c>
      <c r="AL4884" s="759" t="str">
        <f t="shared" si="153"/>
        <v>Vejez</v>
      </c>
    </row>
    <row r="4885" spans="16:38" ht="15">
      <c r="P4885" s="806" t="s">
        <v>859</v>
      </c>
      <c r="Q4885" s="807">
        <v>86</v>
      </c>
      <c r="R4885" s="807">
        <v>52</v>
      </c>
      <c r="S4885" s="759" t="str">
        <f t="shared" si="152"/>
        <v>Adulto</v>
      </c>
      <c r="AI4885" s="806" t="s">
        <v>863</v>
      </c>
      <c r="AJ4885" s="807">
        <v>14</v>
      </c>
      <c r="AK4885" s="807">
        <v>67</v>
      </c>
      <c r="AL4885" s="759" t="str">
        <f t="shared" si="153"/>
        <v>Vejez</v>
      </c>
    </row>
    <row r="4886" spans="16:38" ht="15">
      <c r="P4886" s="806" t="s">
        <v>859</v>
      </c>
      <c r="Q4886" s="807">
        <v>127</v>
      </c>
      <c r="R4886" s="807">
        <v>53</v>
      </c>
      <c r="S4886" s="759" t="str">
        <f t="shared" si="152"/>
        <v>Adulto</v>
      </c>
      <c r="AI4886" s="806" t="s">
        <v>863</v>
      </c>
      <c r="AJ4886" s="807">
        <v>15</v>
      </c>
      <c r="AK4886" s="807">
        <v>68</v>
      </c>
      <c r="AL4886" s="759" t="str">
        <f t="shared" si="153"/>
        <v>Vejez</v>
      </c>
    </row>
    <row r="4887" spans="16:38" ht="15">
      <c r="P4887" s="806" t="s">
        <v>859</v>
      </c>
      <c r="Q4887" s="807">
        <v>121</v>
      </c>
      <c r="R4887" s="807">
        <v>54</v>
      </c>
      <c r="S4887" s="759" t="str">
        <f t="shared" si="152"/>
        <v>Adulto</v>
      </c>
      <c r="AI4887" s="806" t="s">
        <v>863</v>
      </c>
      <c r="AJ4887" s="807">
        <v>15</v>
      </c>
      <c r="AK4887" s="807">
        <v>69</v>
      </c>
      <c r="AL4887" s="759" t="str">
        <f t="shared" si="153"/>
        <v>Vejez</v>
      </c>
    </row>
    <row r="4888" spans="16:38" ht="15">
      <c r="P4888" s="806" t="s">
        <v>859</v>
      </c>
      <c r="Q4888" s="807">
        <v>101</v>
      </c>
      <c r="R4888" s="807">
        <v>55</v>
      </c>
      <c r="S4888" s="759" t="str">
        <f t="shared" si="152"/>
        <v>Adulto</v>
      </c>
      <c r="AI4888" s="806" t="s">
        <v>863</v>
      </c>
      <c r="AJ4888" s="807">
        <v>18</v>
      </c>
      <c r="AK4888" s="807">
        <v>70</v>
      </c>
      <c r="AL4888" s="759" t="str">
        <f t="shared" si="153"/>
        <v>Vejez</v>
      </c>
    </row>
    <row r="4889" spans="16:38" ht="15">
      <c r="P4889" s="806" t="s">
        <v>859</v>
      </c>
      <c r="Q4889" s="807">
        <v>133</v>
      </c>
      <c r="R4889" s="807">
        <v>56</v>
      </c>
      <c r="S4889" s="759" t="str">
        <f t="shared" si="152"/>
        <v>Adulto</v>
      </c>
      <c r="AI4889" s="806" t="s">
        <v>863</v>
      </c>
      <c r="AJ4889" s="807">
        <v>11</v>
      </c>
      <c r="AK4889" s="807">
        <v>71</v>
      </c>
      <c r="AL4889" s="759" t="str">
        <f t="shared" si="153"/>
        <v>Vejez</v>
      </c>
    </row>
    <row r="4890" spans="16:38" ht="15">
      <c r="P4890" s="806" t="s">
        <v>859</v>
      </c>
      <c r="Q4890" s="807">
        <v>130</v>
      </c>
      <c r="R4890" s="807">
        <v>57</v>
      </c>
      <c r="S4890" s="759" t="str">
        <f t="shared" si="152"/>
        <v>Adulto</v>
      </c>
      <c r="AI4890" s="806" t="s">
        <v>863</v>
      </c>
      <c r="AJ4890" s="807">
        <v>10</v>
      </c>
      <c r="AK4890" s="807">
        <v>72</v>
      </c>
      <c r="AL4890" s="759" t="str">
        <f t="shared" si="153"/>
        <v>Vejez</v>
      </c>
    </row>
    <row r="4891" spans="16:38" ht="15">
      <c r="P4891" s="806" t="s">
        <v>859</v>
      </c>
      <c r="Q4891" s="807">
        <v>138</v>
      </c>
      <c r="R4891" s="807">
        <v>58</v>
      </c>
      <c r="S4891" s="759" t="str">
        <f t="shared" si="152"/>
        <v>Adulto</v>
      </c>
      <c r="AI4891" s="806" t="s">
        <v>863</v>
      </c>
      <c r="AJ4891" s="807">
        <v>7</v>
      </c>
      <c r="AK4891" s="807">
        <v>73</v>
      </c>
      <c r="AL4891" s="759" t="str">
        <f t="shared" si="153"/>
        <v>Vejez</v>
      </c>
    </row>
    <row r="4892" spans="16:38" ht="15">
      <c r="P4892" s="806" t="s">
        <v>859</v>
      </c>
      <c r="Q4892" s="807">
        <v>126</v>
      </c>
      <c r="R4892" s="807">
        <v>59</v>
      </c>
      <c r="S4892" s="759" t="str">
        <f t="shared" si="152"/>
        <v>Adulto</v>
      </c>
      <c r="AI4892" s="806" t="s">
        <v>863</v>
      </c>
      <c r="AJ4892" s="807">
        <v>11</v>
      </c>
      <c r="AK4892" s="807">
        <v>74</v>
      </c>
      <c r="AL4892" s="759" t="str">
        <f t="shared" si="153"/>
        <v>Vejez</v>
      </c>
    </row>
    <row r="4893" spans="16:38" ht="15">
      <c r="P4893" s="806" t="s">
        <v>859</v>
      </c>
      <c r="Q4893" s="807">
        <v>132</v>
      </c>
      <c r="R4893" s="807">
        <v>60</v>
      </c>
      <c r="S4893" s="759" t="str">
        <f t="shared" si="152"/>
        <v>Vejez</v>
      </c>
      <c r="AI4893" s="806" t="s">
        <v>863</v>
      </c>
      <c r="AJ4893" s="807">
        <v>4</v>
      </c>
      <c r="AK4893" s="807">
        <v>75</v>
      </c>
      <c r="AL4893" s="759" t="str">
        <f t="shared" si="153"/>
        <v>Vejez</v>
      </c>
    </row>
    <row r="4894" spans="16:38" ht="15">
      <c r="P4894" s="806" t="s">
        <v>859</v>
      </c>
      <c r="Q4894" s="807">
        <v>116</v>
      </c>
      <c r="R4894" s="807">
        <v>61</v>
      </c>
      <c r="S4894" s="759" t="str">
        <f t="shared" si="152"/>
        <v>Vejez</v>
      </c>
      <c r="AI4894" s="806" t="s">
        <v>863</v>
      </c>
      <c r="AJ4894" s="807">
        <v>6</v>
      </c>
      <c r="AK4894" s="807">
        <v>76</v>
      </c>
      <c r="AL4894" s="759" t="str">
        <f t="shared" si="153"/>
        <v>Vejez</v>
      </c>
    </row>
    <row r="4895" spans="16:38" ht="15">
      <c r="P4895" s="806" t="s">
        <v>859</v>
      </c>
      <c r="Q4895" s="807">
        <v>139</v>
      </c>
      <c r="R4895" s="807">
        <v>62</v>
      </c>
      <c r="S4895" s="759" t="str">
        <f t="shared" si="152"/>
        <v>Vejez</v>
      </c>
      <c r="AI4895" s="806" t="s">
        <v>863</v>
      </c>
      <c r="AJ4895" s="807">
        <v>6</v>
      </c>
      <c r="AK4895" s="807">
        <v>77</v>
      </c>
      <c r="AL4895" s="759" t="str">
        <f t="shared" si="153"/>
        <v>Vejez</v>
      </c>
    </row>
    <row r="4896" spans="16:38" ht="15">
      <c r="P4896" s="806" t="s">
        <v>859</v>
      </c>
      <c r="Q4896" s="807">
        <v>123</v>
      </c>
      <c r="R4896" s="807">
        <v>63</v>
      </c>
      <c r="S4896" s="759" t="str">
        <f t="shared" si="152"/>
        <v>Vejez</v>
      </c>
      <c r="AI4896" s="806" t="s">
        <v>863</v>
      </c>
      <c r="AJ4896" s="807">
        <v>14</v>
      </c>
      <c r="AK4896" s="807">
        <v>78</v>
      </c>
      <c r="AL4896" s="759" t="str">
        <f t="shared" si="153"/>
        <v>Vejez</v>
      </c>
    </row>
    <row r="4897" spans="16:38" ht="15">
      <c r="P4897" s="806" t="s">
        <v>859</v>
      </c>
      <c r="Q4897" s="807">
        <v>124</v>
      </c>
      <c r="R4897" s="807">
        <v>64</v>
      </c>
      <c r="S4897" s="759" t="str">
        <f t="shared" si="152"/>
        <v>Vejez</v>
      </c>
      <c r="AI4897" s="806" t="s">
        <v>863</v>
      </c>
      <c r="AJ4897" s="807">
        <v>14</v>
      </c>
      <c r="AK4897" s="807">
        <v>79</v>
      </c>
      <c r="AL4897" s="759" t="str">
        <f t="shared" si="153"/>
        <v>Vejez</v>
      </c>
    </row>
    <row r="4898" spans="16:38" ht="15">
      <c r="P4898" s="806" t="s">
        <v>859</v>
      </c>
      <c r="Q4898" s="807">
        <v>120</v>
      </c>
      <c r="R4898" s="807">
        <v>65</v>
      </c>
      <c r="S4898" s="759" t="str">
        <f t="shared" si="152"/>
        <v>Vejez</v>
      </c>
      <c r="AI4898" s="806" t="s">
        <v>863</v>
      </c>
      <c r="AJ4898" s="807">
        <v>12</v>
      </c>
      <c r="AK4898" s="807">
        <v>80</v>
      </c>
      <c r="AL4898" s="759" t="str">
        <f t="shared" si="153"/>
        <v>Vejez</v>
      </c>
    </row>
    <row r="4899" spans="16:38" ht="15">
      <c r="P4899" s="806" t="s">
        <v>859</v>
      </c>
      <c r="Q4899" s="807">
        <v>129</v>
      </c>
      <c r="R4899" s="807">
        <v>66</v>
      </c>
      <c r="S4899" s="759" t="str">
        <f t="shared" si="152"/>
        <v>Vejez</v>
      </c>
      <c r="AI4899" s="806" t="s">
        <v>863</v>
      </c>
      <c r="AJ4899" s="807">
        <v>8</v>
      </c>
      <c r="AK4899" s="807">
        <v>81</v>
      </c>
      <c r="AL4899" s="759" t="str">
        <f t="shared" si="153"/>
        <v>Vejez</v>
      </c>
    </row>
    <row r="4900" spans="16:38" ht="15">
      <c r="P4900" s="806" t="s">
        <v>859</v>
      </c>
      <c r="Q4900" s="807">
        <v>107</v>
      </c>
      <c r="R4900" s="807">
        <v>67</v>
      </c>
      <c r="S4900" s="759" t="str">
        <f t="shared" si="152"/>
        <v>Vejez</v>
      </c>
      <c r="AI4900" s="806" t="s">
        <v>863</v>
      </c>
      <c r="AJ4900" s="807">
        <v>12</v>
      </c>
      <c r="AK4900" s="807">
        <v>82</v>
      </c>
      <c r="AL4900" s="759" t="str">
        <f t="shared" si="153"/>
        <v>Vejez</v>
      </c>
    </row>
    <row r="4901" spans="16:38" ht="15">
      <c r="P4901" s="806" t="s">
        <v>859</v>
      </c>
      <c r="Q4901" s="807">
        <v>96</v>
      </c>
      <c r="R4901" s="807">
        <v>68</v>
      </c>
      <c r="S4901" s="759" t="str">
        <f t="shared" si="152"/>
        <v>Vejez</v>
      </c>
      <c r="AI4901" s="806" t="s">
        <v>863</v>
      </c>
      <c r="AJ4901" s="807">
        <v>7</v>
      </c>
      <c r="AK4901" s="807">
        <v>83</v>
      </c>
      <c r="AL4901" s="759" t="str">
        <f t="shared" si="153"/>
        <v>Vejez</v>
      </c>
    </row>
    <row r="4902" spans="16:38" ht="15">
      <c r="P4902" s="806" t="s">
        <v>859</v>
      </c>
      <c r="Q4902" s="807">
        <v>104</v>
      </c>
      <c r="R4902" s="807">
        <v>69</v>
      </c>
      <c r="S4902" s="759" t="str">
        <f t="shared" si="152"/>
        <v>Vejez</v>
      </c>
      <c r="AI4902" s="806" t="s">
        <v>863</v>
      </c>
      <c r="AJ4902" s="807">
        <v>6</v>
      </c>
      <c r="AK4902" s="807">
        <v>84</v>
      </c>
      <c r="AL4902" s="759" t="str">
        <f t="shared" si="153"/>
        <v>Vejez</v>
      </c>
    </row>
    <row r="4903" spans="16:38" ht="15">
      <c r="P4903" s="806" t="s">
        <v>859</v>
      </c>
      <c r="Q4903" s="807">
        <v>104</v>
      </c>
      <c r="R4903" s="807">
        <v>70</v>
      </c>
      <c r="S4903" s="759" t="str">
        <f t="shared" si="152"/>
        <v>Vejez</v>
      </c>
      <c r="AI4903" s="806" t="s">
        <v>863</v>
      </c>
      <c r="AJ4903" s="807">
        <v>8</v>
      </c>
      <c r="AK4903" s="807">
        <v>85</v>
      </c>
      <c r="AL4903" s="759" t="str">
        <f t="shared" si="153"/>
        <v>Vejez</v>
      </c>
    </row>
    <row r="4904" spans="16:38" ht="15">
      <c r="P4904" s="806" t="s">
        <v>859</v>
      </c>
      <c r="Q4904" s="807">
        <v>60</v>
      </c>
      <c r="R4904" s="807">
        <v>71</v>
      </c>
      <c r="S4904" s="759" t="str">
        <f t="shared" si="152"/>
        <v>Vejez</v>
      </c>
      <c r="AI4904" s="806" t="s">
        <v>863</v>
      </c>
      <c r="AJ4904" s="807">
        <v>4</v>
      </c>
      <c r="AK4904" s="807">
        <v>86</v>
      </c>
      <c r="AL4904" s="759" t="str">
        <f t="shared" si="153"/>
        <v>Vejez</v>
      </c>
    </row>
    <row r="4905" spans="16:38" ht="15">
      <c r="P4905" s="806" t="s">
        <v>859</v>
      </c>
      <c r="Q4905" s="807">
        <v>76</v>
      </c>
      <c r="R4905" s="807">
        <v>72</v>
      </c>
      <c r="S4905" s="759" t="str">
        <f t="shared" si="152"/>
        <v>Vejez</v>
      </c>
      <c r="AI4905" s="806" t="s">
        <v>863</v>
      </c>
      <c r="AJ4905" s="807">
        <v>3</v>
      </c>
      <c r="AK4905" s="807">
        <v>87</v>
      </c>
      <c r="AL4905" s="759" t="str">
        <f t="shared" si="153"/>
        <v>Vejez</v>
      </c>
    </row>
    <row r="4906" spans="16:38" ht="15">
      <c r="P4906" s="806" t="s">
        <v>859</v>
      </c>
      <c r="Q4906" s="807">
        <v>74</v>
      </c>
      <c r="R4906" s="807">
        <v>73</v>
      </c>
      <c r="S4906" s="759" t="str">
        <f t="shared" si="152"/>
        <v>Vejez</v>
      </c>
      <c r="AI4906" s="806" t="s">
        <v>863</v>
      </c>
      <c r="AJ4906" s="807">
        <v>3</v>
      </c>
      <c r="AK4906" s="807">
        <v>88</v>
      </c>
      <c r="AL4906" s="759" t="str">
        <f t="shared" si="153"/>
        <v>Vejez</v>
      </c>
    </row>
    <row r="4907" spans="16:38" ht="15">
      <c r="P4907" s="806" t="s">
        <v>859</v>
      </c>
      <c r="Q4907" s="807">
        <v>69</v>
      </c>
      <c r="R4907" s="807">
        <v>74</v>
      </c>
      <c r="S4907" s="759" t="str">
        <f t="shared" si="152"/>
        <v>Vejez</v>
      </c>
      <c r="AI4907" s="806" t="s">
        <v>863</v>
      </c>
      <c r="AJ4907" s="807">
        <v>3</v>
      </c>
      <c r="AK4907" s="807">
        <v>89</v>
      </c>
      <c r="AL4907" s="759" t="str">
        <f t="shared" si="153"/>
        <v>Vejez</v>
      </c>
    </row>
    <row r="4908" spans="16:38" ht="15">
      <c r="P4908" s="806" t="s">
        <v>859</v>
      </c>
      <c r="Q4908" s="807">
        <v>60</v>
      </c>
      <c r="R4908" s="807">
        <v>75</v>
      </c>
      <c r="S4908" s="759" t="str">
        <f t="shared" si="152"/>
        <v>Vejez</v>
      </c>
      <c r="AI4908" s="806" t="s">
        <v>863</v>
      </c>
      <c r="AJ4908" s="807">
        <v>3</v>
      </c>
      <c r="AK4908" s="807">
        <v>90</v>
      </c>
      <c r="AL4908" s="759" t="str">
        <f t="shared" si="153"/>
        <v>Vejez</v>
      </c>
    </row>
    <row r="4909" spans="16:38" ht="15">
      <c r="P4909" s="806" t="s">
        <v>859</v>
      </c>
      <c r="Q4909" s="807">
        <v>57</v>
      </c>
      <c r="R4909" s="807">
        <v>76</v>
      </c>
      <c r="S4909" s="759" t="str">
        <f t="shared" si="152"/>
        <v>Vejez</v>
      </c>
      <c r="AI4909" s="806" t="s">
        <v>863</v>
      </c>
      <c r="AJ4909" s="807">
        <v>5</v>
      </c>
      <c r="AK4909" s="807">
        <v>91</v>
      </c>
      <c r="AL4909" s="759" t="str">
        <f t="shared" si="153"/>
        <v>Vejez</v>
      </c>
    </row>
    <row r="4910" spans="16:38" ht="15">
      <c r="P4910" s="806" t="s">
        <v>859</v>
      </c>
      <c r="Q4910" s="807">
        <v>67</v>
      </c>
      <c r="R4910" s="807">
        <v>77</v>
      </c>
      <c r="S4910" s="759" t="str">
        <f t="shared" si="152"/>
        <v>Vejez</v>
      </c>
      <c r="AI4910" s="806" t="s">
        <v>863</v>
      </c>
      <c r="AJ4910" s="807">
        <v>1</v>
      </c>
      <c r="AK4910" s="807">
        <v>92</v>
      </c>
      <c r="AL4910" s="759" t="str">
        <f t="shared" si="153"/>
        <v>Vejez</v>
      </c>
    </row>
    <row r="4911" spans="16:38" ht="15">
      <c r="P4911" s="806" t="s">
        <v>859</v>
      </c>
      <c r="Q4911" s="807">
        <v>41</v>
      </c>
      <c r="R4911" s="807">
        <v>78</v>
      </c>
      <c r="S4911" s="759" t="str">
        <f t="shared" si="152"/>
        <v>Vejez</v>
      </c>
      <c r="AI4911" s="806" t="s">
        <v>863</v>
      </c>
      <c r="AJ4911" s="807">
        <v>2</v>
      </c>
      <c r="AK4911" s="807">
        <v>93</v>
      </c>
      <c r="AL4911" s="759" t="str">
        <f t="shared" si="153"/>
        <v>Vejez</v>
      </c>
    </row>
    <row r="4912" spans="16:38" ht="15">
      <c r="P4912" s="806" t="s">
        <v>859</v>
      </c>
      <c r="Q4912" s="807">
        <v>57</v>
      </c>
      <c r="R4912" s="807">
        <v>79</v>
      </c>
      <c r="S4912" s="759" t="str">
        <f t="shared" si="152"/>
        <v>Vejez</v>
      </c>
      <c r="AI4912" s="806" t="s">
        <v>863</v>
      </c>
      <c r="AJ4912" s="807">
        <v>3</v>
      </c>
      <c r="AK4912" s="807">
        <v>94</v>
      </c>
      <c r="AL4912" s="759" t="str">
        <f t="shared" si="153"/>
        <v>Vejez</v>
      </c>
    </row>
    <row r="4913" spans="16:38" ht="15">
      <c r="P4913" s="806" t="s">
        <v>859</v>
      </c>
      <c r="Q4913" s="807">
        <v>54</v>
      </c>
      <c r="R4913" s="807">
        <v>80</v>
      </c>
      <c r="S4913" s="759" t="str">
        <f t="shared" si="152"/>
        <v>Vejez</v>
      </c>
      <c r="AI4913" s="806" t="s">
        <v>863</v>
      </c>
      <c r="AJ4913" s="807">
        <v>1</v>
      </c>
      <c r="AK4913" s="807">
        <v>95</v>
      </c>
      <c r="AL4913" s="759" t="str">
        <f t="shared" si="153"/>
        <v>Vejez</v>
      </c>
    </row>
    <row r="4914" spans="16:38" ht="15">
      <c r="P4914" s="806" t="s">
        <v>859</v>
      </c>
      <c r="Q4914" s="807">
        <v>52</v>
      </c>
      <c r="R4914" s="807">
        <v>81</v>
      </c>
      <c r="S4914" s="759" t="str">
        <f t="shared" si="152"/>
        <v>Vejez</v>
      </c>
      <c r="AI4914" s="806" t="s">
        <v>863</v>
      </c>
      <c r="AJ4914" s="807">
        <v>1</v>
      </c>
      <c r="AK4914" s="807">
        <v>97</v>
      </c>
      <c r="AL4914" s="759" t="str">
        <f t="shared" si="153"/>
        <v>Vejez</v>
      </c>
    </row>
    <row r="4915" spans="16:38" ht="15">
      <c r="P4915" s="806" t="s">
        <v>859</v>
      </c>
      <c r="Q4915" s="807">
        <v>46</v>
      </c>
      <c r="R4915" s="807">
        <v>82</v>
      </c>
      <c r="S4915" s="759" t="str">
        <f t="shared" si="152"/>
        <v>Vejez</v>
      </c>
      <c r="AI4915" s="806" t="s">
        <v>863</v>
      </c>
      <c r="AJ4915" s="807">
        <v>1</v>
      </c>
      <c r="AK4915" s="807">
        <v>98</v>
      </c>
      <c r="AL4915" s="759" t="str">
        <f t="shared" si="153"/>
        <v>Vejez</v>
      </c>
    </row>
    <row r="4916" spans="16:38" ht="15">
      <c r="P4916" s="806" t="s">
        <v>859</v>
      </c>
      <c r="Q4916" s="807">
        <v>37</v>
      </c>
      <c r="R4916" s="807">
        <v>83</v>
      </c>
      <c r="S4916" s="759" t="str">
        <f t="shared" si="152"/>
        <v>Vejez</v>
      </c>
      <c r="AI4916" s="806" t="s">
        <v>863</v>
      </c>
      <c r="AJ4916" s="807">
        <v>1</v>
      </c>
      <c r="AK4916" s="807">
        <v>99</v>
      </c>
      <c r="AL4916" s="759" t="str">
        <f t="shared" si="153"/>
        <v>Vejez</v>
      </c>
    </row>
    <row r="4917" spans="16:38" ht="30">
      <c r="P4917" s="806" t="s">
        <v>859</v>
      </c>
      <c r="Q4917" s="807">
        <v>32</v>
      </c>
      <c r="R4917" s="807">
        <v>84</v>
      </c>
      <c r="S4917" s="759" t="str">
        <f t="shared" si="152"/>
        <v>Vejez</v>
      </c>
      <c r="AI4917" s="806" t="s">
        <v>864</v>
      </c>
      <c r="AJ4917" s="807">
        <v>22</v>
      </c>
      <c r="AK4917" s="807">
        <v>0</v>
      </c>
      <c r="AL4917" s="759" t="str">
        <f t="shared" si="153"/>
        <v>Primera Infancia</v>
      </c>
    </row>
    <row r="4918" spans="16:38" ht="30">
      <c r="P4918" s="806" t="s">
        <v>859</v>
      </c>
      <c r="Q4918" s="807">
        <v>25</v>
      </c>
      <c r="R4918" s="807">
        <v>85</v>
      </c>
      <c r="S4918" s="759" t="str">
        <f t="shared" si="152"/>
        <v>Vejez</v>
      </c>
      <c r="AI4918" s="806" t="s">
        <v>864</v>
      </c>
      <c r="AJ4918" s="807">
        <v>30</v>
      </c>
      <c r="AK4918" s="807">
        <v>1</v>
      </c>
      <c r="AL4918" s="759" t="str">
        <f t="shared" si="153"/>
        <v>Primera Infancia</v>
      </c>
    </row>
    <row r="4919" spans="16:38" ht="30">
      <c r="P4919" s="806" t="s">
        <v>859</v>
      </c>
      <c r="Q4919" s="807">
        <v>24</v>
      </c>
      <c r="R4919" s="807">
        <v>86</v>
      </c>
      <c r="S4919" s="759" t="str">
        <f t="shared" si="152"/>
        <v>Vejez</v>
      </c>
      <c r="AI4919" s="806" t="s">
        <v>864</v>
      </c>
      <c r="AJ4919" s="807">
        <v>22</v>
      </c>
      <c r="AK4919" s="807">
        <v>2</v>
      </c>
      <c r="AL4919" s="759" t="str">
        <f t="shared" si="153"/>
        <v>Primera Infancia</v>
      </c>
    </row>
    <row r="4920" spans="16:38" ht="30">
      <c r="P4920" s="806" t="s">
        <v>859</v>
      </c>
      <c r="Q4920" s="807">
        <v>29</v>
      </c>
      <c r="R4920" s="807">
        <v>87</v>
      </c>
      <c r="S4920" s="759" t="str">
        <f t="shared" si="152"/>
        <v>Vejez</v>
      </c>
      <c r="AI4920" s="806" t="s">
        <v>864</v>
      </c>
      <c r="AJ4920" s="807">
        <v>20</v>
      </c>
      <c r="AK4920" s="807">
        <v>3</v>
      </c>
      <c r="AL4920" s="759" t="str">
        <f t="shared" si="153"/>
        <v>Primera Infancia</v>
      </c>
    </row>
    <row r="4921" spans="16:38" ht="30">
      <c r="P4921" s="806" t="s">
        <v>859</v>
      </c>
      <c r="Q4921" s="807">
        <v>17</v>
      </c>
      <c r="R4921" s="807">
        <v>88</v>
      </c>
      <c r="S4921" s="759" t="str">
        <f t="shared" si="152"/>
        <v>Vejez</v>
      </c>
      <c r="AI4921" s="806" t="s">
        <v>864</v>
      </c>
      <c r="AJ4921" s="807">
        <v>19</v>
      </c>
      <c r="AK4921" s="807">
        <v>4</v>
      </c>
      <c r="AL4921" s="759" t="str">
        <f t="shared" si="153"/>
        <v>Primera Infancia</v>
      </c>
    </row>
    <row r="4922" spans="16:38" ht="30">
      <c r="P4922" s="806" t="s">
        <v>859</v>
      </c>
      <c r="Q4922" s="807">
        <v>23</v>
      </c>
      <c r="R4922" s="807">
        <v>89</v>
      </c>
      <c r="S4922" s="759" t="str">
        <f t="shared" si="152"/>
        <v>Vejez</v>
      </c>
      <c r="AI4922" s="806" t="s">
        <v>864</v>
      </c>
      <c r="AJ4922" s="807">
        <v>26</v>
      </c>
      <c r="AK4922" s="807">
        <v>5</v>
      </c>
      <c r="AL4922" s="759" t="str">
        <f t="shared" si="153"/>
        <v>Primera Infancia</v>
      </c>
    </row>
    <row r="4923" spans="16:38" ht="15">
      <c r="P4923" s="806" t="s">
        <v>859</v>
      </c>
      <c r="Q4923" s="807">
        <v>16</v>
      </c>
      <c r="R4923" s="807">
        <v>90</v>
      </c>
      <c r="S4923" s="759" t="str">
        <f t="shared" si="152"/>
        <v>Vejez</v>
      </c>
      <c r="AI4923" s="806" t="s">
        <v>864</v>
      </c>
      <c r="AJ4923" s="807">
        <v>25</v>
      </c>
      <c r="AK4923" s="807">
        <v>6</v>
      </c>
      <c r="AL4923" s="759" t="str">
        <f t="shared" si="153"/>
        <v>Infancia</v>
      </c>
    </row>
    <row r="4924" spans="16:38" ht="15">
      <c r="P4924" s="806" t="s">
        <v>859</v>
      </c>
      <c r="Q4924" s="807">
        <v>20</v>
      </c>
      <c r="R4924" s="807">
        <v>91</v>
      </c>
      <c r="S4924" s="759" t="str">
        <f t="shared" si="152"/>
        <v>Vejez</v>
      </c>
      <c r="AI4924" s="806" t="s">
        <v>864</v>
      </c>
      <c r="AJ4924" s="807">
        <v>22</v>
      </c>
      <c r="AK4924" s="807">
        <v>7</v>
      </c>
      <c r="AL4924" s="759" t="str">
        <f t="shared" si="153"/>
        <v>Infancia</v>
      </c>
    </row>
    <row r="4925" spans="16:38" ht="15">
      <c r="P4925" s="806" t="s">
        <v>859</v>
      </c>
      <c r="Q4925" s="807">
        <v>13</v>
      </c>
      <c r="R4925" s="807">
        <v>92</v>
      </c>
      <c r="S4925" s="759" t="str">
        <f t="shared" si="152"/>
        <v>Vejez</v>
      </c>
      <c r="AI4925" s="806" t="s">
        <v>864</v>
      </c>
      <c r="AJ4925" s="807">
        <v>24</v>
      </c>
      <c r="AK4925" s="807">
        <v>8</v>
      </c>
      <c r="AL4925" s="759" t="str">
        <f t="shared" si="153"/>
        <v>Infancia</v>
      </c>
    </row>
    <row r="4926" spans="16:38" ht="15">
      <c r="P4926" s="806" t="s">
        <v>859</v>
      </c>
      <c r="Q4926" s="807">
        <v>5</v>
      </c>
      <c r="R4926" s="807">
        <v>93</v>
      </c>
      <c r="S4926" s="759" t="str">
        <f t="shared" si="152"/>
        <v>Vejez</v>
      </c>
      <c r="AI4926" s="806" t="s">
        <v>864</v>
      </c>
      <c r="AJ4926" s="807">
        <v>24</v>
      </c>
      <c r="AK4926" s="807">
        <v>9</v>
      </c>
      <c r="AL4926" s="759" t="str">
        <f t="shared" si="153"/>
        <v>Infancia</v>
      </c>
    </row>
    <row r="4927" spans="16:38" ht="15">
      <c r="P4927" s="806" t="s">
        <v>859</v>
      </c>
      <c r="Q4927" s="807">
        <v>7</v>
      </c>
      <c r="R4927" s="807">
        <v>94</v>
      </c>
      <c r="S4927" s="759" t="str">
        <f t="shared" si="152"/>
        <v>Vejez</v>
      </c>
      <c r="AI4927" s="806" t="s">
        <v>864</v>
      </c>
      <c r="AJ4927" s="807">
        <v>23</v>
      </c>
      <c r="AK4927" s="807">
        <v>10</v>
      </c>
      <c r="AL4927" s="759" t="str">
        <f t="shared" si="153"/>
        <v>Infancia</v>
      </c>
    </row>
    <row r="4928" spans="16:38" ht="15">
      <c r="P4928" s="806" t="s">
        <v>859</v>
      </c>
      <c r="Q4928" s="807">
        <v>4</v>
      </c>
      <c r="R4928" s="807">
        <v>95</v>
      </c>
      <c r="S4928" s="759" t="str">
        <f t="shared" si="152"/>
        <v>Vejez</v>
      </c>
      <c r="AI4928" s="806" t="s">
        <v>864</v>
      </c>
      <c r="AJ4928" s="807">
        <v>23</v>
      </c>
      <c r="AK4928" s="807">
        <v>11</v>
      </c>
      <c r="AL4928" s="759" t="str">
        <f t="shared" si="153"/>
        <v>Infancia</v>
      </c>
    </row>
    <row r="4929" spans="16:38" ht="30">
      <c r="P4929" s="806" t="s">
        <v>859</v>
      </c>
      <c r="Q4929" s="807">
        <v>3</v>
      </c>
      <c r="R4929" s="807">
        <v>96</v>
      </c>
      <c r="S4929" s="759" t="str">
        <f t="shared" si="152"/>
        <v>Vejez</v>
      </c>
      <c r="AI4929" s="806" t="s">
        <v>864</v>
      </c>
      <c r="AJ4929" s="807">
        <v>19</v>
      </c>
      <c r="AK4929" s="807">
        <v>12</v>
      </c>
      <c r="AL4929" s="759" t="str">
        <f t="shared" si="153"/>
        <v>Adolescente</v>
      </c>
    </row>
    <row r="4930" spans="16:38" ht="30">
      <c r="P4930" s="806" t="s">
        <v>859</v>
      </c>
      <c r="Q4930" s="807">
        <v>4</v>
      </c>
      <c r="R4930" s="807">
        <v>97</v>
      </c>
      <c r="S4930" s="759" t="str">
        <f t="shared" si="152"/>
        <v>Vejez</v>
      </c>
      <c r="AI4930" s="806" t="s">
        <v>864</v>
      </c>
      <c r="AJ4930" s="807">
        <v>29</v>
      </c>
      <c r="AK4930" s="807">
        <v>13</v>
      </c>
      <c r="AL4930" s="759" t="str">
        <f t="shared" si="153"/>
        <v>Adolescente</v>
      </c>
    </row>
    <row r="4931" spans="16:38" ht="30">
      <c r="P4931" s="806" t="s">
        <v>859</v>
      </c>
      <c r="Q4931" s="807">
        <v>4</v>
      </c>
      <c r="R4931" s="807">
        <v>98</v>
      </c>
      <c r="S4931" s="759" t="str">
        <f t="shared" ref="S4931:S4994" si="154">IF(P4931=0,"",IF(AND(R4931&gt;=0,R4931&lt;=5),"Primera Infancia",IF(AND(R4931&gt;=6,R4931&lt;=11),"Infancia",IF(AND(R4931&gt;=12,R4931&lt;=17),"Adolescente",IF(AND(R4931&gt;=18,R4931&lt;=28),"Juventud",IF(AND(R4931&gt;=29,R4931&lt;=59),"Adulto","Vejez"))))))</f>
        <v>Vejez</v>
      </c>
      <c r="AI4931" s="806" t="s">
        <v>864</v>
      </c>
      <c r="AJ4931" s="807">
        <v>26</v>
      </c>
      <c r="AK4931" s="807">
        <v>14</v>
      </c>
      <c r="AL4931" s="759" t="str">
        <f t="shared" ref="AL4931:AL4994" si="155">IF(AI4931=0,"",IF(AND(AK4931&gt;=0,AK4931&lt;=5),"Primera Infancia",IF(AND(AK4931&gt;=6,AK4931&lt;=11),"Infancia",IF(AND(AK4931&gt;=12,AK4931&lt;=17),"Adolescente",IF(AND(AK4931&gt;=18,AK4931&lt;=28),"Juventud",IF(AND(AK4931&gt;=29,AK4931&lt;=59),"Adulto","Vejez"))))))</f>
        <v>Adolescente</v>
      </c>
    </row>
    <row r="4932" spans="16:38" ht="30">
      <c r="P4932" s="806" t="s">
        <v>859</v>
      </c>
      <c r="Q4932" s="807">
        <v>1</v>
      </c>
      <c r="R4932" s="807">
        <v>100</v>
      </c>
      <c r="S4932" s="759" t="str">
        <f t="shared" si="154"/>
        <v>Vejez</v>
      </c>
      <c r="AI4932" s="806" t="s">
        <v>864</v>
      </c>
      <c r="AJ4932" s="807">
        <v>29</v>
      </c>
      <c r="AK4932" s="807">
        <v>15</v>
      </c>
      <c r="AL4932" s="759" t="str">
        <f t="shared" si="155"/>
        <v>Adolescente</v>
      </c>
    </row>
    <row r="4933" spans="16:38" ht="30">
      <c r="P4933" s="806" t="s">
        <v>859</v>
      </c>
      <c r="Q4933" s="807">
        <v>2</v>
      </c>
      <c r="R4933" s="807">
        <v>101</v>
      </c>
      <c r="S4933" s="759" t="str">
        <f t="shared" si="154"/>
        <v>Vejez</v>
      </c>
      <c r="AI4933" s="806" t="s">
        <v>864</v>
      </c>
      <c r="AJ4933" s="807">
        <v>23</v>
      </c>
      <c r="AK4933" s="807">
        <v>16</v>
      </c>
      <c r="AL4933" s="759" t="str">
        <f t="shared" si="155"/>
        <v>Adolescente</v>
      </c>
    </row>
    <row r="4934" spans="16:38" ht="30">
      <c r="P4934" s="806" t="s">
        <v>859</v>
      </c>
      <c r="Q4934" s="807">
        <v>2</v>
      </c>
      <c r="R4934" s="807">
        <v>108</v>
      </c>
      <c r="S4934" s="759" t="str">
        <f t="shared" si="154"/>
        <v>Vejez</v>
      </c>
      <c r="AI4934" s="806" t="s">
        <v>864</v>
      </c>
      <c r="AJ4934" s="807">
        <v>19</v>
      </c>
      <c r="AK4934" s="807">
        <v>17</v>
      </c>
      <c r="AL4934" s="759" t="str">
        <f t="shared" si="155"/>
        <v>Adolescente</v>
      </c>
    </row>
    <row r="4935" spans="16:38" ht="30">
      <c r="P4935" s="806" t="s">
        <v>860</v>
      </c>
      <c r="Q4935" s="807">
        <v>253</v>
      </c>
      <c r="R4935" s="807">
        <v>0</v>
      </c>
      <c r="S4935" s="759" t="str">
        <f t="shared" si="154"/>
        <v>Primera Infancia</v>
      </c>
      <c r="AI4935" s="806" t="s">
        <v>864</v>
      </c>
      <c r="AJ4935" s="807">
        <v>20</v>
      </c>
      <c r="AK4935" s="807">
        <v>18</v>
      </c>
      <c r="AL4935" s="759" t="str">
        <f t="shared" si="155"/>
        <v>Juventud</v>
      </c>
    </row>
    <row r="4936" spans="16:38" ht="30">
      <c r="P4936" s="806" t="s">
        <v>860</v>
      </c>
      <c r="Q4936" s="807">
        <v>300</v>
      </c>
      <c r="R4936" s="807">
        <v>1</v>
      </c>
      <c r="S4936" s="759" t="str">
        <f t="shared" si="154"/>
        <v>Primera Infancia</v>
      </c>
      <c r="AI4936" s="806" t="s">
        <v>864</v>
      </c>
      <c r="AJ4936" s="807">
        <v>31</v>
      </c>
      <c r="AK4936" s="807">
        <v>19</v>
      </c>
      <c r="AL4936" s="759" t="str">
        <f t="shared" si="155"/>
        <v>Juventud</v>
      </c>
    </row>
    <row r="4937" spans="16:38" ht="30">
      <c r="P4937" s="806" t="s">
        <v>860</v>
      </c>
      <c r="Q4937" s="807">
        <v>268</v>
      </c>
      <c r="R4937" s="807">
        <v>2</v>
      </c>
      <c r="S4937" s="759" t="str">
        <f t="shared" si="154"/>
        <v>Primera Infancia</v>
      </c>
      <c r="AI4937" s="806" t="s">
        <v>864</v>
      </c>
      <c r="AJ4937" s="807">
        <v>33</v>
      </c>
      <c r="AK4937" s="807">
        <v>20</v>
      </c>
      <c r="AL4937" s="759" t="str">
        <f t="shared" si="155"/>
        <v>Juventud</v>
      </c>
    </row>
    <row r="4938" spans="16:38" ht="30">
      <c r="P4938" s="806" t="s">
        <v>860</v>
      </c>
      <c r="Q4938" s="807">
        <v>331</v>
      </c>
      <c r="R4938" s="807">
        <v>3</v>
      </c>
      <c r="S4938" s="759" t="str">
        <f t="shared" si="154"/>
        <v>Primera Infancia</v>
      </c>
      <c r="AI4938" s="806" t="s">
        <v>864</v>
      </c>
      <c r="AJ4938" s="807">
        <v>37</v>
      </c>
      <c r="AK4938" s="807">
        <v>21</v>
      </c>
      <c r="AL4938" s="759" t="str">
        <f t="shared" si="155"/>
        <v>Juventud</v>
      </c>
    </row>
    <row r="4939" spans="16:38" ht="30">
      <c r="P4939" s="806" t="s">
        <v>860</v>
      </c>
      <c r="Q4939" s="807">
        <v>378</v>
      </c>
      <c r="R4939" s="807">
        <v>4</v>
      </c>
      <c r="S4939" s="759" t="str">
        <f t="shared" si="154"/>
        <v>Primera Infancia</v>
      </c>
      <c r="AI4939" s="806" t="s">
        <v>864</v>
      </c>
      <c r="AJ4939" s="807">
        <v>37</v>
      </c>
      <c r="AK4939" s="807">
        <v>22</v>
      </c>
      <c r="AL4939" s="759" t="str">
        <f t="shared" si="155"/>
        <v>Juventud</v>
      </c>
    </row>
    <row r="4940" spans="16:38" ht="30">
      <c r="P4940" s="806" t="s">
        <v>860</v>
      </c>
      <c r="Q4940" s="807">
        <v>385</v>
      </c>
      <c r="R4940" s="807">
        <v>5</v>
      </c>
      <c r="S4940" s="759" t="str">
        <f t="shared" si="154"/>
        <v>Primera Infancia</v>
      </c>
      <c r="AI4940" s="806" t="s">
        <v>864</v>
      </c>
      <c r="AJ4940" s="807">
        <v>31</v>
      </c>
      <c r="AK4940" s="807">
        <v>23</v>
      </c>
      <c r="AL4940" s="759" t="str">
        <f t="shared" si="155"/>
        <v>Juventud</v>
      </c>
    </row>
    <row r="4941" spans="16:38" ht="15">
      <c r="P4941" s="806" t="s">
        <v>860</v>
      </c>
      <c r="Q4941" s="807">
        <v>368</v>
      </c>
      <c r="R4941" s="807">
        <v>6</v>
      </c>
      <c r="S4941" s="759" t="str">
        <f t="shared" si="154"/>
        <v>Infancia</v>
      </c>
      <c r="AI4941" s="806" t="s">
        <v>864</v>
      </c>
      <c r="AJ4941" s="807">
        <v>39</v>
      </c>
      <c r="AK4941" s="807">
        <v>24</v>
      </c>
      <c r="AL4941" s="759" t="str">
        <f t="shared" si="155"/>
        <v>Juventud</v>
      </c>
    </row>
    <row r="4942" spans="16:38" ht="15">
      <c r="P4942" s="806" t="s">
        <v>860</v>
      </c>
      <c r="Q4942" s="807">
        <v>355</v>
      </c>
      <c r="R4942" s="807">
        <v>7</v>
      </c>
      <c r="S4942" s="759" t="str">
        <f t="shared" si="154"/>
        <v>Infancia</v>
      </c>
      <c r="AI4942" s="806" t="s">
        <v>864</v>
      </c>
      <c r="AJ4942" s="807">
        <v>43</v>
      </c>
      <c r="AK4942" s="807">
        <v>25</v>
      </c>
      <c r="AL4942" s="759" t="str">
        <f t="shared" si="155"/>
        <v>Juventud</v>
      </c>
    </row>
    <row r="4943" spans="16:38" ht="15">
      <c r="P4943" s="806" t="s">
        <v>860</v>
      </c>
      <c r="Q4943" s="807">
        <v>365</v>
      </c>
      <c r="R4943" s="807">
        <v>8</v>
      </c>
      <c r="S4943" s="759" t="str">
        <f t="shared" si="154"/>
        <v>Infancia</v>
      </c>
      <c r="AI4943" s="806" t="s">
        <v>864</v>
      </c>
      <c r="AJ4943" s="807">
        <v>24</v>
      </c>
      <c r="AK4943" s="807">
        <v>26</v>
      </c>
      <c r="AL4943" s="759" t="str">
        <f t="shared" si="155"/>
        <v>Juventud</v>
      </c>
    </row>
    <row r="4944" spans="16:38" ht="15">
      <c r="P4944" s="806" t="s">
        <v>860</v>
      </c>
      <c r="Q4944" s="807">
        <v>386</v>
      </c>
      <c r="R4944" s="807">
        <v>9</v>
      </c>
      <c r="S4944" s="759" t="str">
        <f t="shared" si="154"/>
        <v>Infancia</v>
      </c>
      <c r="AI4944" s="806" t="s">
        <v>864</v>
      </c>
      <c r="AJ4944" s="807">
        <v>34</v>
      </c>
      <c r="AK4944" s="807">
        <v>27</v>
      </c>
      <c r="AL4944" s="759" t="str">
        <f t="shared" si="155"/>
        <v>Juventud</v>
      </c>
    </row>
    <row r="4945" spans="16:38" ht="15">
      <c r="P4945" s="806" t="s">
        <v>860</v>
      </c>
      <c r="Q4945" s="807">
        <v>376</v>
      </c>
      <c r="R4945" s="807">
        <v>10</v>
      </c>
      <c r="S4945" s="759" t="str">
        <f t="shared" si="154"/>
        <v>Infancia</v>
      </c>
      <c r="AI4945" s="806" t="s">
        <v>864</v>
      </c>
      <c r="AJ4945" s="807">
        <v>37</v>
      </c>
      <c r="AK4945" s="807">
        <v>28</v>
      </c>
      <c r="AL4945" s="759" t="str">
        <f t="shared" si="155"/>
        <v>Juventud</v>
      </c>
    </row>
    <row r="4946" spans="16:38" ht="15">
      <c r="P4946" s="806" t="s">
        <v>860</v>
      </c>
      <c r="Q4946" s="807">
        <v>359</v>
      </c>
      <c r="R4946" s="807">
        <v>11</v>
      </c>
      <c r="S4946" s="759" t="str">
        <f t="shared" si="154"/>
        <v>Infancia</v>
      </c>
      <c r="AI4946" s="806" t="s">
        <v>864</v>
      </c>
      <c r="AJ4946" s="807">
        <v>27</v>
      </c>
      <c r="AK4946" s="807">
        <v>29</v>
      </c>
      <c r="AL4946" s="759" t="str">
        <f t="shared" si="155"/>
        <v>Adulto</v>
      </c>
    </row>
    <row r="4947" spans="16:38" ht="30">
      <c r="P4947" s="806" t="s">
        <v>860</v>
      </c>
      <c r="Q4947" s="807">
        <v>355</v>
      </c>
      <c r="R4947" s="807">
        <v>12</v>
      </c>
      <c r="S4947" s="759" t="str">
        <f t="shared" si="154"/>
        <v>Adolescente</v>
      </c>
      <c r="AI4947" s="806" t="s">
        <v>864</v>
      </c>
      <c r="AJ4947" s="807">
        <v>31</v>
      </c>
      <c r="AK4947" s="807">
        <v>30</v>
      </c>
      <c r="AL4947" s="759" t="str">
        <f t="shared" si="155"/>
        <v>Adulto</v>
      </c>
    </row>
    <row r="4948" spans="16:38" ht="30">
      <c r="P4948" s="806" t="s">
        <v>860</v>
      </c>
      <c r="Q4948" s="807">
        <v>340</v>
      </c>
      <c r="R4948" s="807">
        <v>13</v>
      </c>
      <c r="S4948" s="759" t="str">
        <f t="shared" si="154"/>
        <v>Adolescente</v>
      </c>
      <c r="AI4948" s="806" t="s">
        <v>864</v>
      </c>
      <c r="AJ4948" s="807">
        <v>20</v>
      </c>
      <c r="AK4948" s="807">
        <v>31</v>
      </c>
      <c r="AL4948" s="759" t="str">
        <f t="shared" si="155"/>
        <v>Adulto</v>
      </c>
    </row>
    <row r="4949" spans="16:38" ht="30">
      <c r="P4949" s="806" t="s">
        <v>860</v>
      </c>
      <c r="Q4949" s="807">
        <v>354</v>
      </c>
      <c r="R4949" s="807">
        <v>14</v>
      </c>
      <c r="S4949" s="759" t="str">
        <f t="shared" si="154"/>
        <v>Adolescente</v>
      </c>
      <c r="AI4949" s="806" t="s">
        <v>864</v>
      </c>
      <c r="AJ4949" s="807">
        <v>30</v>
      </c>
      <c r="AK4949" s="807">
        <v>32</v>
      </c>
      <c r="AL4949" s="759" t="str">
        <f t="shared" si="155"/>
        <v>Adulto</v>
      </c>
    </row>
    <row r="4950" spans="16:38" ht="30">
      <c r="P4950" s="806" t="s">
        <v>860</v>
      </c>
      <c r="Q4950" s="807">
        <v>410</v>
      </c>
      <c r="R4950" s="807">
        <v>15</v>
      </c>
      <c r="S4950" s="759" t="str">
        <f t="shared" si="154"/>
        <v>Adolescente</v>
      </c>
      <c r="AI4950" s="806" t="s">
        <v>864</v>
      </c>
      <c r="AJ4950" s="807">
        <v>22</v>
      </c>
      <c r="AK4950" s="807">
        <v>33</v>
      </c>
      <c r="AL4950" s="759" t="str">
        <f t="shared" si="155"/>
        <v>Adulto</v>
      </c>
    </row>
    <row r="4951" spans="16:38" ht="30">
      <c r="P4951" s="806" t="s">
        <v>860</v>
      </c>
      <c r="Q4951" s="807">
        <v>380</v>
      </c>
      <c r="R4951" s="807">
        <v>16</v>
      </c>
      <c r="S4951" s="759" t="str">
        <f t="shared" si="154"/>
        <v>Adolescente</v>
      </c>
      <c r="AI4951" s="806" t="s">
        <v>864</v>
      </c>
      <c r="AJ4951" s="807">
        <v>28</v>
      </c>
      <c r="AK4951" s="807">
        <v>34</v>
      </c>
      <c r="AL4951" s="759" t="str">
        <f t="shared" si="155"/>
        <v>Adulto</v>
      </c>
    </row>
    <row r="4952" spans="16:38" ht="30">
      <c r="P4952" s="806" t="s">
        <v>860</v>
      </c>
      <c r="Q4952" s="807">
        <v>386</v>
      </c>
      <c r="R4952" s="807">
        <v>17</v>
      </c>
      <c r="S4952" s="759" t="str">
        <f t="shared" si="154"/>
        <v>Adolescente</v>
      </c>
      <c r="AI4952" s="806" t="s">
        <v>864</v>
      </c>
      <c r="AJ4952" s="807">
        <v>19</v>
      </c>
      <c r="AK4952" s="807">
        <v>35</v>
      </c>
      <c r="AL4952" s="759" t="str">
        <f t="shared" si="155"/>
        <v>Adulto</v>
      </c>
    </row>
    <row r="4953" spans="16:38" ht="15">
      <c r="P4953" s="806" t="s">
        <v>860</v>
      </c>
      <c r="Q4953" s="807">
        <v>374</v>
      </c>
      <c r="R4953" s="807">
        <v>18</v>
      </c>
      <c r="S4953" s="759" t="str">
        <f t="shared" si="154"/>
        <v>Juventud</v>
      </c>
      <c r="AI4953" s="806" t="s">
        <v>864</v>
      </c>
      <c r="AJ4953" s="807">
        <v>31</v>
      </c>
      <c r="AK4953" s="807">
        <v>36</v>
      </c>
      <c r="AL4953" s="759" t="str">
        <f t="shared" si="155"/>
        <v>Adulto</v>
      </c>
    </row>
    <row r="4954" spans="16:38" ht="15">
      <c r="P4954" s="806" t="s">
        <v>860</v>
      </c>
      <c r="Q4954" s="807">
        <v>392</v>
      </c>
      <c r="R4954" s="807">
        <v>19</v>
      </c>
      <c r="S4954" s="759" t="str">
        <f t="shared" si="154"/>
        <v>Juventud</v>
      </c>
      <c r="AI4954" s="806" t="s">
        <v>864</v>
      </c>
      <c r="AJ4954" s="807">
        <v>18</v>
      </c>
      <c r="AK4954" s="807">
        <v>37</v>
      </c>
      <c r="AL4954" s="759" t="str">
        <f t="shared" si="155"/>
        <v>Adulto</v>
      </c>
    </row>
    <row r="4955" spans="16:38" ht="15">
      <c r="P4955" s="806" t="s">
        <v>860</v>
      </c>
      <c r="Q4955" s="807">
        <v>363</v>
      </c>
      <c r="R4955" s="807">
        <v>20</v>
      </c>
      <c r="S4955" s="759" t="str">
        <f t="shared" si="154"/>
        <v>Juventud</v>
      </c>
      <c r="AI4955" s="806" t="s">
        <v>864</v>
      </c>
      <c r="AJ4955" s="807">
        <v>27</v>
      </c>
      <c r="AK4955" s="807">
        <v>38</v>
      </c>
      <c r="AL4955" s="759" t="str">
        <f t="shared" si="155"/>
        <v>Adulto</v>
      </c>
    </row>
    <row r="4956" spans="16:38" ht="15">
      <c r="P4956" s="806" t="s">
        <v>860</v>
      </c>
      <c r="Q4956" s="807">
        <v>295</v>
      </c>
      <c r="R4956" s="807">
        <v>21</v>
      </c>
      <c r="S4956" s="759" t="str">
        <f t="shared" si="154"/>
        <v>Juventud</v>
      </c>
      <c r="AI4956" s="806" t="s">
        <v>864</v>
      </c>
      <c r="AJ4956" s="807">
        <v>18</v>
      </c>
      <c r="AK4956" s="807">
        <v>39</v>
      </c>
      <c r="AL4956" s="759" t="str">
        <f t="shared" si="155"/>
        <v>Adulto</v>
      </c>
    </row>
    <row r="4957" spans="16:38" ht="15">
      <c r="P4957" s="806" t="s">
        <v>860</v>
      </c>
      <c r="Q4957" s="807">
        <v>310</v>
      </c>
      <c r="R4957" s="807">
        <v>22</v>
      </c>
      <c r="S4957" s="759" t="str">
        <f t="shared" si="154"/>
        <v>Juventud</v>
      </c>
      <c r="AI4957" s="806" t="s">
        <v>864</v>
      </c>
      <c r="AJ4957" s="807">
        <v>19</v>
      </c>
      <c r="AK4957" s="807">
        <v>40</v>
      </c>
      <c r="AL4957" s="759" t="str">
        <f t="shared" si="155"/>
        <v>Adulto</v>
      </c>
    </row>
    <row r="4958" spans="16:38" ht="15">
      <c r="P4958" s="806" t="s">
        <v>860</v>
      </c>
      <c r="Q4958" s="807">
        <v>295</v>
      </c>
      <c r="R4958" s="807">
        <v>23</v>
      </c>
      <c r="S4958" s="759" t="str">
        <f t="shared" si="154"/>
        <v>Juventud</v>
      </c>
      <c r="AI4958" s="806" t="s">
        <v>864</v>
      </c>
      <c r="AJ4958" s="807">
        <v>11</v>
      </c>
      <c r="AK4958" s="807">
        <v>41</v>
      </c>
      <c r="AL4958" s="759" t="str">
        <f t="shared" si="155"/>
        <v>Adulto</v>
      </c>
    </row>
    <row r="4959" spans="16:38" ht="15">
      <c r="P4959" s="806" t="s">
        <v>860</v>
      </c>
      <c r="Q4959" s="807">
        <v>297</v>
      </c>
      <c r="R4959" s="807">
        <v>24</v>
      </c>
      <c r="S4959" s="759" t="str">
        <f t="shared" si="154"/>
        <v>Juventud</v>
      </c>
      <c r="AI4959" s="806" t="s">
        <v>864</v>
      </c>
      <c r="AJ4959" s="807">
        <v>21</v>
      </c>
      <c r="AK4959" s="807">
        <v>42</v>
      </c>
      <c r="AL4959" s="759" t="str">
        <f t="shared" si="155"/>
        <v>Adulto</v>
      </c>
    </row>
    <row r="4960" spans="16:38" ht="15">
      <c r="P4960" s="806" t="s">
        <v>860</v>
      </c>
      <c r="Q4960" s="807">
        <v>250</v>
      </c>
      <c r="R4960" s="807">
        <v>25</v>
      </c>
      <c r="S4960" s="759" t="str">
        <f t="shared" si="154"/>
        <v>Juventud</v>
      </c>
      <c r="AI4960" s="806" t="s">
        <v>864</v>
      </c>
      <c r="AJ4960" s="807">
        <v>16</v>
      </c>
      <c r="AK4960" s="807">
        <v>43</v>
      </c>
      <c r="AL4960" s="759" t="str">
        <f t="shared" si="155"/>
        <v>Adulto</v>
      </c>
    </row>
    <row r="4961" spans="16:38" ht="15">
      <c r="P4961" s="806" t="s">
        <v>860</v>
      </c>
      <c r="Q4961" s="807">
        <v>283</v>
      </c>
      <c r="R4961" s="807">
        <v>26</v>
      </c>
      <c r="S4961" s="759" t="str">
        <f t="shared" si="154"/>
        <v>Juventud</v>
      </c>
      <c r="AI4961" s="806" t="s">
        <v>864</v>
      </c>
      <c r="AJ4961" s="807">
        <v>15</v>
      </c>
      <c r="AK4961" s="807">
        <v>44</v>
      </c>
      <c r="AL4961" s="759" t="str">
        <f t="shared" si="155"/>
        <v>Adulto</v>
      </c>
    </row>
    <row r="4962" spans="16:38" ht="15">
      <c r="P4962" s="806" t="s">
        <v>860</v>
      </c>
      <c r="Q4962" s="807">
        <v>263</v>
      </c>
      <c r="R4962" s="807">
        <v>27</v>
      </c>
      <c r="S4962" s="759" t="str">
        <f t="shared" si="154"/>
        <v>Juventud</v>
      </c>
      <c r="AI4962" s="806" t="s">
        <v>864</v>
      </c>
      <c r="AJ4962" s="807">
        <v>15</v>
      </c>
      <c r="AK4962" s="807">
        <v>45</v>
      </c>
      <c r="AL4962" s="759" t="str">
        <f t="shared" si="155"/>
        <v>Adulto</v>
      </c>
    </row>
    <row r="4963" spans="16:38" ht="15">
      <c r="P4963" s="806" t="s">
        <v>860</v>
      </c>
      <c r="Q4963" s="807">
        <v>252</v>
      </c>
      <c r="R4963" s="807">
        <v>28</v>
      </c>
      <c r="S4963" s="759" t="str">
        <f t="shared" si="154"/>
        <v>Juventud</v>
      </c>
      <c r="AI4963" s="806" t="s">
        <v>864</v>
      </c>
      <c r="AJ4963" s="807">
        <v>12</v>
      </c>
      <c r="AK4963" s="807">
        <v>46</v>
      </c>
      <c r="AL4963" s="759" t="str">
        <f t="shared" si="155"/>
        <v>Adulto</v>
      </c>
    </row>
    <row r="4964" spans="16:38" ht="15">
      <c r="P4964" s="806" t="s">
        <v>860</v>
      </c>
      <c r="Q4964" s="807">
        <v>218</v>
      </c>
      <c r="R4964" s="807">
        <v>29</v>
      </c>
      <c r="S4964" s="759" t="str">
        <f t="shared" si="154"/>
        <v>Adulto</v>
      </c>
      <c r="AI4964" s="806" t="s">
        <v>864</v>
      </c>
      <c r="AJ4964" s="807">
        <v>15</v>
      </c>
      <c r="AK4964" s="807">
        <v>47</v>
      </c>
      <c r="AL4964" s="759" t="str">
        <f t="shared" si="155"/>
        <v>Adulto</v>
      </c>
    </row>
    <row r="4965" spans="16:38" ht="15">
      <c r="P4965" s="806" t="s">
        <v>860</v>
      </c>
      <c r="Q4965" s="807">
        <v>242</v>
      </c>
      <c r="R4965" s="807">
        <v>30</v>
      </c>
      <c r="S4965" s="759" t="str">
        <f t="shared" si="154"/>
        <v>Adulto</v>
      </c>
      <c r="AI4965" s="806" t="s">
        <v>864</v>
      </c>
      <c r="AJ4965" s="807">
        <v>16</v>
      </c>
      <c r="AK4965" s="807">
        <v>48</v>
      </c>
      <c r="AL4965" s="759" t="str">
        <f t="shared" si="155"/>
        <v>Adulto</v>
      </c>
    </row>
    <row r="4966" spans="16:38" ht="15">
      <c r="P4966" s="806" t="s">
        <v>860</v>
      </c>
      <c r="Q4966" s="807">
        <v>221</v>
      </c>
      <c r="R4966" s="807">
        <v>31</v>
      </c>
      <c r="S4966" s="759" t="str">
        <f t="shared" si="154"/>
        <v>Adulto</v>
      </c>
      <c r="AI4966" s="806" t="s">
        <v>864</v>
      </c>
      <c r="AJ4966" s="807">
        <v>15</v>
      </c>
      <c r="AK4966" s="807">
        <v>49</v>
      </c>
      <c r="AL4966" s="759" t="str">
        <f t="shared" si="155"/>
        <v>Adulto</v>
      </c>
    </row>
    <row r="4967" spans="16:38" ht="15">
      <c r="P4967" s="806" t="s">
        <v>860</v>
      </c>
      <c r="Q4967" s="807">
        <v>225</v>
      </c>
      <c r="R4967" s="807">
        <v>32</v>
      </c>
      <c r="S4967" s="759" t="str">
        <f t="shared" si="154"/>
        <v>Adulto</v>
      </c>
      <c r="AI4967" s="806" t="s">
        <v>864</v>
      </c>
      <c r="AJ4967" s="807">
        <v>19</v>
      </c>
      <c r="AK4967" s="807">
        <v>50</v>
      </c>
      <c r="AL4967" s="759" t="str">
        <f t="shared" si="155"/>
        <v>Adulto</v>
      </c>
    </row>
    <row r="4968" spans="16:38" ht="15">
      <c r="P4968" s="806" t="s">
        <v>860</v>
      </c>
      <c r="Q4968" s="807">
        <v>240</v>
      </c>
      <c r="R4968" s="807">
        <v>33</v>
      </c>
      <c r="S4968" s="759" t="str">
        <f t="shared" si="154"/>
        <v>Adulto</v>
      </c>
      <c r="AI4968" s="806" t="s">
        <v>864</v>
      </c>
      <c r="AJ4968" s="807">
        <v>20</v>
      </c>
      <c r="AK4968" s="807">
        <v>51</v>
      </c>
      <c r="AL4968" s="759" t="str">
        <f t="shared" si="155"/>
        <v>Adulto</v>
      </c>
    </row>
    <row r="4969" spans="16:38" ht="15">
      <c r="P4969" s="806" t="s">
        <v>860</v>
      </c>
      <c r="Q4969" s="807">
        <v>227</v>
      </c>
      <c r="R4969" s="807">
        <v>34</v>
      </c>
      <c r="S4969" s="759" t="str">
        <f t="shared" si="154"/>
        <v>Adulto</v>
      </c>
      <c r="AI4969" s="806" t="s">
        <v>864</v>
      </c>
      <c r="AJ4969" s="807">
        <v>9</v>
      </c>
      <c r="AK4969" s="807">
        <v>52</v>
      </c>
      <c r="AL4969" s="759" t="str">
        <f t="shared" si="155"/>
        <v>Adulto</v>
      </c>
    </row>
    <row r="4970" spans="16:38" ht="15">
      <c r="P4970" s="806" t="s">
        <v>860</v>
      </c>
      <c r="Q4970" s="807">
        <v>179</v>
      </c>
      <c r="R4970" s="807">
        <v>35</v>
      </c>
      <c r="S4970" s="759" t="str">
        <f t="shared" si="154"/>
        <v>Adulto</v>
      </c>
      <c r="AI4970" s="806" t="s">
        <v>864</v>
      </c>
      <c r="AJ4970" s="807">
        <v>16</v>
      </c>
      <c r="AK4970" s="807">
        <v>53</v>
      </c>
      <c r="AL4970" s="759" t="str">
        <f t="shared" si="155"/>
        <v>Adulto</v>
      </c>
    </row>
    <row r="4971" spans="16:38" ht="15">
      <c r="P4971" s="806" t="s">
        <v>860</v>
      </c>
      <c r="Q4971" s="807">
        <v>215</v>
      </c>
      <c r="R4971" s="807">
        <v>36</v>
      </c>
      <c r="S4971" s="759" t="str">
        <f t="shared" si="154"/>
        <v>Adulto</v>
      </c>
      <c r="AI4971" s="806" t="s">
        <v>864</v>
      </c>
      <c r="AJ4971" s="807">
        <v>18</v>
      </c>
      <c r="AK4971" s="807">
        <v>54</v>
      </c>
      <c r="AL4971" s="759" t="str">
        <f t="shared" si="155"/>
        <v>Adulto</v>
      </c>
    </row>
    <row r="4972" spans="16:38" ht="15">
      <c r="P4972" s="806" t="s">
        <v>860</v>
      </c>
      <c r="Q4972" s="807">
        <v>188</v>
      </c>
      <c r="R4972" s="807">
        <v>37</v>
      </c>
      <c r="S4972" s="759" t="str">
        <f t="shared" si="154"/>
        <v>Adulto</v>
      </c>
      <c r="AI4972" s="806" t="s">
        <v>864</v>
      </c>
      <c r="AJ4972" s="807">
        <v>21</v>
      </c>
      <c r="AK4972" s="807">
        <v>55</v>
      </c>
      <c r="AL4972" s="759" t="str">
        <f t="shared" si="155"/>
        <v>Adulto</v>
      </c>
    </row>
    <row r="4973" spans="16:38" ht="15">
      <c r="P4973" s="806" t="s">
        <v>860</v>
      </c>
      <c r="Q4973" s="807">
        <v>199</v>
      </c>
      <c r="R4973" s="807">
        <v>38</v>
      </c>
      <c r="S4973" s="759" t="str">
        <f t="shared" si="154"/>
        <v>Adulto</v>
      </c>
      <c r="AI4973" s="806" t="s">
        <v>864</v>
      </c>
      <c r="AJ4973" s="807">
        <v>16</v>
      </c>
      <c r="AK4973" s="807">
        <v>56</v>
      </c>
      <c r="AL4973" s="759" t="str">
        <f t="shared" si="155"/>
        <v>Adulto</v>
      </c>
    </row>
    <row r="4974" spans="16:38" ht="15">
      <c r="P4974" s="806" t="s">
        <v>860</v>
      </c>
      <c r="Q4974" s="807">
        <v>205</v>
      </c>
      <c r="R4974" s="807">
        <v>39</v>
      </c>
      <c r="S4974" s="759" t="str">
        <f t="shared" si="154"/>
        <v>Adulto</v>
      </c>
      <c r="AI4974" s="806" t="s">
        <v>864</v>
      </c>
      <c r="AJ4974" s="807">
        <v>14</v>
      </c>
      <c r="AK4974" s="807">
        <v>57</v>
      </c>
      <c r="AL4974" s="759" t="str">
        <f t="shared" si="155"/>
        <v>Adulto</v>
      </c>
    </row>
    <row r="4975" spans="16:38" ht="15">
      <c r="P4975" s="806" t="s">
        <v>860</v>
      </c>
      <c r="Q4975" s="807">
        <v>196</v>
      </c>
      <c r="R4975" s="807">
        <v>40</v>
      </c>
      <c r="S4975" s="759" t="str">
        <f t="shared" si="154"/>
        <v>Adulto</v>
      </c>
      <c r="AI4975" s="806" t="s">
        <v>864</v>
      </c>
      <c r="AJ4975" s="807">
        <v>16</v>
      </c>
      <c r="AK4975" s="807">
        <v>58</v>
      </c>
      <c r="AL4975" s="759" t="str">
        <f t="shared" si="155"/>
        <v>Adulto</v>
      </c>
    </row>
    <row r="4976" spans="16:38" ht="15">
      <c r="P4976" s="806" t="s">
        <v>860</v>
      </c>
      <c r="Q4976" s="807">
        <v>206</v>
      </c>
      <c r="R4976" s="807">
        <v>41</v>
      </c>
      <c r="S4976" s="759" t="str">
        <f t="shared" si="154"/>
        <v>Adulto</v>
      </c>
      <c r="AI4976" s="806" t="s">
        <v>864</v>
      </c>
      <c r="AJ4976" s="807">
        <v>10</v>
      </c>
      <c r="AK4976" s="807">
        <v>59</v>
      </c>
      <c r="AL4976" s="759" t="str">
        <f t="shared" si="155"/>
        <v>Adulto</v>
      </c>
    </row>
    <row r="4977" spans="16:38" ht="15">
      <c r="P4977" s="806" t="s">
        <v>860</v>
      </c>
      <c r="Q4977" s="807">
        <v>182</v>
      </c>
      <c r="R4977" s="807">
        <v>42</v>
      </c>
      <c r="S4977" s="759" t="str">
        <f t="shared" si="154"/>
        <v>Adulto</v>
      </c>
      <c r="AI4977" s="806" t="s">
        <v>864</v>
      </c>
      <c r="AJ4977" s="807">
        <v>12</v>
      </c>
      <c r="AK4977" s="807">
        <v>60</v>
      </c>
      <c r="AL4977" s="759" t="str">
        <f t="shared" si="155"/>
        <v>Vejez</v>
      </c>
    </row>
    <row r="4978" spans="16:38" ht="15">
      <c r="P4978" s="806" t="s">
        <v>860</v>
      </c>
      <c r="Q4978" s="807">
        <v>151</v>
      </c>
      <c r="R4978" s="807">
        <v>43</v>
      </c>
      <c r="S4978" s="759" t="str">
        <f t="shared" si="154"/>
        <v>Adulto</v>
      </c>
      <c r="AI4978" s="806" t="s">
        <v>864</v>
      </c>
      <c r="AJ4978" s="807">
        <v>14</v>
      </c>
      <c r="AK4978" s="807">
        <v>61</v>
      </c>
      <c r="AL4978" s="759" t="str">
        <f t="shared" si="155"/>
        <v>Vejez</v>
      </c>
    </row>
    <row r="4979" spans="16:38" ht="15">
      <c r="P4979" s="806" t="s">
        <v>860</v>
      </c>
      <c r="Q4979" s="807">
        <v>223</v>
      </c>
      <c r="R4979" s="807">
        <v>44</v>
      </c>
      <c r="S4979" s="759" t="str">
        <f t="shared" si="154"/>
        <v>Adulto</v>
      </c>
      <c r="AI4979" s="806" t="s">
        <v>864</v>
      </c>
      <c r="AJ4979" s="807">
        <v>9</v>
      </c>
      <c r="AK4979" s="807">
        <v>62</v>
      </c>
      <c r="AL4979" s="759" t="str">
        <f t="shared" si="155"/>
        <v>Vejez</v>
      </c>
    </row>
    <row r="4980" spans="16:38" ht="15">
      <c r="P4980" s="806" t="s">
        <v>860</v>
      </c>
      <c r="Q4980" s="807">
        <v>208</v>
      </c>
      <c r="R4980" s="807">
        <v>45</v>
      </c>
      <c r="S4980" s="759" t="str">
        <f t="shared" si="154"/>
        <v>Adulto</v>
      </c>
      <c r="AI4980" s="806" t="s">
        <v>864</v>
      </c>
      <c r="AJ4980" s="807">
        <v>3</v>
      </c>
      <c r="AK4980" s="807">
        <v>63</v>
      </c>
      <c r="AL4980" s="759" t="str">
        <f t="shared" si="155"/>
        <v>Vejez</v>
      </c>
    </row>
    <row r="4981" spans="16:38" ht="15">
      <c r="P4981" s="806" t="s">
        <v>860</v>
      </c>
      <c r="Q4981" s="807">
        <v>210</v>
      </c>
      <c r="R4981" s="807">
        <v>46</v>
      </c>
      <c r="S4981" s="759" t="str">
        <f t="shared" si="154"/>
        <v>Adulto</v>
      </c>
      <c r="AI4981" s="806" t="s">
        <v>864</v>
      </c>
      <c r="AJ4981" s="807">
        <v>8</v>
      </c>
      <c r="AK4981" s="807">
        <v>64</v>
      </c>
      <c r="AL4981" s="759" t="str">
        <f t="shared" si="155"/>
        <v>Vejez</v>
      </c>
    </row>
    <row r="4982" spans="16:38" ht="15">
      <c r="P4982" s="806" t="s">
        <v>860</v>
      </c>
      <c r="Q4982" s="807">
        <v>173</v>
      </c>
      <c r="R4982" s="807">
        <v>47</v>
      </c>
      <c r="S4982" s="759" t="str">
        <f t="shared" si="154"/>
        <v>Adulto</v>
      </c>
      <c r="AI4982" s="806" t="s">
        <v>864</v>
      </c>
      <c r="AJ4982" s="807">
        <v>15</v>
      </c>
      <c r="AK4982" s="807">
        <v>65</v>
      </c>
      <c r="AL4982" s="759" t="str">
        <f t="shared" si="155"/>
        <v>Vejez</v>
      </c>
    </row>
    <row r="4983" spans="16:38" ht="15">
      <c r="P4983" s="806" t="s">
        <v>860</v>
      </c>
      <c r="Q4983" s="807">
        <v>189</v>
      </c>
      <c r="R4983" s="807">
        <v>48</v>
      </c>
      <c r="S4983" s="759" t="str">
        <f t="shared" si="154"/>
        <v>Adulto</v>
      </c>
      <c r="AI4983" s="806" t="s">
        <v>864</v>
      </c>
      <c r="AJ4983" s="807">
        <v>8</v>
      </c>
      <c r="AK4983" s="807">
        <v>66</v>
      </c>
      <c r="AL4983" s="759" t="str">
        <f t="shared" si="155"/>
        <v>Vejez</v>
      </c>
    </row>
    <row r="4984" spans="16:38" ht="15">
      <c r="P4984" s="806" t="s">
        <v>860</v>
      </c>
      <c r="Q4984" s="807">
        <v>160</v>
      </c>
      <c r="R4984" s="807">
        <v>49</v>
      </c>
      <c r="S4984" s="759" t="str">
        <f t="shared" si="154"/>
        <v>Adulto</v>
      </c>
      <c r="AI4984" s="806" t="s">
        <v>864</v>
      </c>
      <c r="AJ4984" s="807">
        <v>10</v>
      </c>
      <c r="AK4984" s="807">
        <v>67</v>
      </c>
      <c r="AL4984" s="759" t="str">
        <f t="shared" si="155"/>
        <v>Vejez</v>
      </c>
    </row>
    <row r="4985" spans="16:38" ht="15">
      <c r="P4985" s="806" t="s">
        <v>860</v>
      </c>
      <c r="Q4985" s="807">
        <v>164</v>
      </c>
      <c r="R4985" s="807">
        <v>50</v>
      </c>
      <c r="S4985" s="759" t="str">
        <f t="shared" si="154"/>
        <v>Adulto</v>
      </c>
      <c r="AI4985" s="806" t="s">
        <v>864</v>
      </c>
      <c r="AJ4985" s="807">
        <v>17</v>
      </c>
      <c r="AK4985" s="807">
        <v>68</v>
      </c>
      <c r="AL4985" s="759" t="str">
        <f t="shared" si="155"/>
        <v>Vejez</v>
      </c>
    </row>
    <row r="4986" spans="16:38" ht="15">
      <c r="P4986" s="806" t="s">
        <v>860</v>
      </c>
      <c r="Q4986" s="807">
        <v>147</v>
      </c>
      <c r="R4986" s="807">
        <v>51</v>
      </c>
      <c r="S4986" s="759" t="str">
        <f t="shared" si="154"/>
        <v>Adulto</v>
      </c>
      <c r="AI4986" s="806" t="s">
        <v>864</v>
      </c>
      <c r="AJ4986" s="807">
        <v>18</v>
      </c>
      <c r="AK4986" s="807">
        <v>69</v>
      </c>
      <c r="AL4986" s="759" t="str">
        <f t="shared" si="155"/>
        <v>Vejez</v>
      </c>
    </row>
    <row r="4987" spans="16:38" ht="15">
      <c r="P4987" s="806" t="s">
        <v>860</v>
      </c>
      <c r="Q4987" s="807">
        <v>183</v>
      </c>
      <c r="R4987" s="807">
        <v>52</v>
      </c>
      <c r="S4987" s="759" t="str">
        <f t="shared" si="154"/>
        <v>Adulto</v>
      </c>
      <c r="AI4987" s="806" t="s">
        <v>864</v>
      </c>
      <c r="AJ4987" s="807">
        <v>7</v>
      </c>
      <c r="AK4987" s="807">
        <v>70</v>
      </c>
      <c r="AL4987" s="759" t="str">
        <f t="shared" si="155"/>
        <v>Vejez</v>
      </c>
    </row>
    <row r="4988" spans="16:38" ht="15">
      <c r="P4988" s="806" t="s">
        <v>860</v>
      </c>
      <c r="Q4988" s="807">
        <v>190</v>
      </c>
      <c r="R4988" s="807">
        <v>53</v>
      </c>
      <c r="S4988" s="759" t="str">
        <f t="shared" si="154"/>
        <v>Adulto</v>
      </c>
      <c r="AI4988" s="806" t="s">
        <v>864</v>
      </c>
      <c r="AJ4988" s="807">
        <v>12</v>
      </c>
      <c r="AK4988" s="807">
        <v>71</v>
      </c>
      <c r="AL4988" s="759" t="str">
        <f t="shared" si="155"/>
        <v>Vejez</v>
      </c>
    </row>
    <row r="4989" spans="16:38" ht="15">
      <c r="P4989" s="806" t="s">
        <v>860</v>
      </c>
      <c r="Q4989" s="807">
        <v>190</v>
      </c>
      <c r="R4989" s="807">
        <v>54</v>
      </c>
      <c r="S4989" s="759" t="str">
        <f t="shared" si="154"/>
        <v>Adulto</v>
      </c>
      <c r="AI4989" s="806" t="s">
        <v>864</v>
      </c>
      <c r="AJ4989" s="807">
        <v>8</v>
      </c>
      <c r="AK4989" s="807">
        <v>72</v>
      </c>
      <c r="AL4989" s="759" t="str">
        <f t="shared" si="155"/>
        <v>Vejez</v>
      </c>
    </row>
    <row r="4990" spans="16:38" ht="15">
      <c r="P4990" s="806" t="s">
        <v>860</v>
      </c>
      <c r="Q4990" s="807">
        <v>172</v>
      </c>
      <c r="R4990" s="807">
        <v>55</v>
      </c>
      <c r="S4990" s="759" t="str">
        <f t="shared" si="154"/>
        <v>Adulto</v>
      </c>
      <c r="AI4990" s="806" t="s">
        <v>864</v>
      </c>
      <c r="AJ4990" s="807">
        <v>4</v>
      </c>
      <c r="AK4990" s="807">
        <v>73</v>
      </c>
      <c r="AL4990" s="759" t="str">
        <f t="shared" si="155"/>
        <v>Vejez</v>
      </c>
    </row>
    <row r="4991" spans="16:38" ht="15">
      <c r="P4991" s="806" t="s">
        <v>860</v>
      </c>
      <c r="Q4991" s="807">
        <v>189</v>
      </c>
      <c r="R4991" s="807">
        <v>56</v>
      </c>
      <c r="S4991" s="759" t="str">
        <f t="shared" si="154"/>
        <v>Adulto</v>
      </c>
      <c r="AI4991" s="806" t="s">
        <v>864</v>
      </c>
      <c r="AJ4991" s="807">
        <v>6</v>
      </c>
      <c r="AK4991" s="807">
        <v>74</v>
      </c>
      <c r="AL4991" s="759" t="str">
        <f t="shared" si="155"/>
        <v>Vejez</v>
      </c>
    </row>
    <row r="4992" spans="16:38" ht="15">
      <c r="P4992" s="806" t="s">
        <v>860</v>
      </c>
      <c r="Q4992" s="807">
        <v>186</v>
      </c>
      <c r="R4992" s="807">
        <v>57</v>
      </c>
      <c r="S4992" s="759" t="str">
        <f t="shared" si="154"/>
        <v>Adulto</v>
      </c>
      <c r="AI4992" s="806" t="s">
        <v>864</v>
      </c>
      <c r="AJ4992" s="807">
        <v>7</v>
      </c>
      <c r="AK4992" s="807">
        <v>75</v>
      </c>
      <c r="AL4992" s="759" t="str">
        <f t="shared" si="155"/>
        <v>Vejez</v>
      </c>
    </row>
    <row r="4993" spans="16:38" ht="15">
      <c r="P4993" s="806" t="s">
        <v>860</v>
      </c>
      <c r="Q4993" s="807">
        <v>163</v>
      </c>
      <c r="R4993" s="807">
        <v>58</v>
      </c>
      <c r="S4993" s="759" t="str">
        <f t="shared" si="154"/>
        <v>Adulto</v>
      </c>
      <c r="AI4993" s="806" t="s">
        <v>864</v>
      </c>
      <c r="AJ4993" s="807">
        <v>4</v>
      </c>
      <c r="AK4993" s="807">
        <v>76</v>
      </c>
      <c r="AL4993" s="759" t="str">
        <f t="shared" si="155"/>
        <v>Vejez</v>
      </c>
    </row>
    <row r="4994" spans="16:38" ht="15">
      <c r="P4994" s="806" t="s">
        <v>860</v>
      </c>
      <c r="Q4994" s="807">
        <v>184</v>
      </c>
      <c r="R4994" s="807">
        <v>59</v>
      </c>
      <c r="S4994" s="759" t="str">
        <f t="shared" si="154"/>
        <v>Adulto</v>
      </c>
      <c r="AI4994" s="806" t="s">
        <v>864</v>
      </c>
      <c r="AJ4994" s="807">
        <v>4</v>
      </c>
      <c r="AK4994" s="807">
        <v>77</v>
      </c>
      <c r="AL4994" s="759" t="str">
        <f t="shared" si="155"/>
        <v>Vejez</v>
      </c>
    </row>
    <row r="4995" spans="16:38" ht="15">
      <c r="P4995" s="806" t="s">
        <v>860</v>
      </c>
      <c r="Q4995" s="807">
        <v>169</v>
      </c>
      <c r="R4995" s="807">
        <v>60</v>
      </c>
      <c r="S4995" s="759" t="str">
        <f t="shared" ref="S4995:S5058" si="156">IF(P4995=0,"",IF(AND(R4995&gt;=0,R4995&lt;=5),"Primera Infancia",IF(AND(R4995&gt;=6,R4995&lt;=11),"Infancia",IF(AND(R4995&gt;=12,R4995&lt;=17),"Adolescente",IF(AND(R4995&gt;=18,R4995&lt;=28),"Juventud",IF(AND(R4995&gt;=29,R4995&lt;=59),"Adulto","Vejez"))))))</f>
        <v>Vejez</v>
      </c>
      <c r="AI4995" s="806" t="s">
        <v>864</v>
      </c>
      <c r="AJ4995" s="807">
        <v>5</v>
      </c>
      <c r="AK4995" s="807">
        <v>78</v>
      </c>
      <c r="AL4995" s="759" t="str">
        <f t="shared" ref="AL4995:AL5058" si="157">IF(AI4995=0,"",IF(AND(AK4995&gt;=0,AK4995&lt;=5),"Primera Infancia",IF(AND(AK4995&gt;=6,AK4995&lt;=11),"Infancia",IF(AND(AK4995&gt;=12,AK4995&lt;=17),"Adolescente",IF(AND(AK4995&gt;=18,AK4995&lt;=28),"Juventud",IF(AND(AK4995&gt;=29,AK4995&lt;=59),"Adulto","Vejez"))))))</f>
        <v>Vejez</v>
      </c>
    </row>
    <row r="4996" spans="16:38" ht="15">
      <c r="P4996" s="806" t="s">
        <v>860</v>
      </c>
      <c r="Q4996" s="807">
        <v>164</v>
      </c>
      <c r="R4996" s="807">
        <v>61</v>
      </c>
      <c r="S4996" s="759" t="str">
        <f t="shared" si="156"/>
        <v>Vejez</v>
      </c>
      <c r="AI4996" s="806" t="s">
        <v>864</v>
      </c>
      <c r="AJ4996" s="807">
        <v>1</v>
      </c>
      <c r="AK4996" s="807">
        <v>79</v>
      </c>
      <c r="AL4996" s="759" t="str">
        <f t="shared" si="157"/>
        <v>Vejez</v>
      </c>
    </row>
    <row r="4997" spans="16:38" ht="15">
      <c r="P4997" s="806" t="s">
        <v>860</v>
      </c>
      <c r="Q4997" s="807">
        <v>167</v>
      </c>
      <c r="R4997" s="807">
        <v>62</v>
      </c>
      <c r="S4997" s="759" t="str">
        <f t="shared" si="156"/>
        <v>Vejez</v>
      </c>
      <c r="AI4997" s="806" t="s">
        <v>864</v>
      </c>
      <c r="AJ4997" s="807">
        <v>1</v>
      </c>
      <c r="AK4997" s="807">
        <v>80</v>
      </c>
      <c r="AL4997" s="759" t="str">
        <f t="shared" si="157"/>
        <v>Vejez</v>
      </c>
    </row>
    <row r="4998" spans="16:38" ht="15">
      <c r="P4998" s="806" t="s">
        <v>860</v>
      </c>
      <c r="Q4998" s="807">
        <v>126</v>
      </c>
      <c r="R4998" s="807">
        <v>63</v>
      </c>
      <c r="S4998" s="759" t="str">
        <f t="shared" si="156"/>
        <v>Vejez</v>
      </c>
      <c r="AI4998" s="806" t="s">
        <v>864</v>
      </c>
      <c r="AJ4998" s="807">
        <v>1</v>
      </c>
      <c r="AK4998" s="807">
        <v>81</v>
      </c>
      <c r="AL4998" s="759" t="str">
        <f t="shared" si="157"/>
        <v>Vejez</v>
      </c>
    </row>
    <row r="4999" spans="16:38" ht="15">
      <c r="P4999" s="806" t="s">
        <v>860</v>
      </c>
      <c r="Q4999" s="807">
        <v>137</v>
      </c>
      <c r="R4999" s="807">
        <v>64</v>
      </c>
      <c r="S4999" s="759" t="str">
        <f t="shared" si="156"/>
        <v>Vejez</v>
      </c>
      <c r="AI4999" s="806" t="s">
        <v>864</v>
      </c>
      <c r="AJ4999" s="807">
        <v>5</v>
      </c>
      <c r="AK4999" s="807">
        <v>82</v>
      </c>
      <c r="AL4999" s="759" t="str">
        <f t="shared" si="157"/>
        <v>Vejez</v>
      </c>
    </row>
    <row r="5000" spans="16:38" ht="15">
      <c r="P5000" s="806" t="s">
        <v>860</v>
      </c>
      <c r="Q5000" s="807">
        <v>123</v>
      </c>
      <c r="R5000" s="807">
        <v>65</v>
      </c>
      <c r="S5000" s="759" t="str">
        <f t="shared" si="156"/>
        <v>Vejez</v>
      </c>
      <c r="AI5000" s="806" t="s">
        <v>864</v>
      </c>
      <c r="AJ5000" s="807">
        <v>3</v>
      </c>
      <c r="AK5000" s="807">
        <v>83</v>
      </c>
      <c r="AL5000" s="759" t="str">
        <f t="shared" si="157"/>
        <v>Vejez</v>
      </c>
    </row>
    <row r="5001" spans="16:38" ht="15">
      <c r="P5001" s="806" t="s">
        <v>860</v>
      </c>
      <c r="Q5001" s="807">
        <v>118</v>
      </c>
      <c r="R5001" s="807">
        <v>66</v>
      </c>
      <c r="S5001" s="759" t="str">
        <f t="shared" si="156"/>
        <v>Vejez</v>
      </c>
      <c r="AI5001" s="806" t="s">
        <v>864</v>
      </c>
      <c r="AJ5001" s="807">
        <v>4</v>
      </c>
      <c r="AK5001" s="807">
        <v>84</v>
      </c>
      <c r="AL5001" s="759" t="str">
        <f t="shared" si="157"/>
        <v>Vejez</v>
      </c>
    </row>
    <row r="5002" spans="16:38" ht="15">
      <c r="P5002" s="806" t="s">
        <v>860</v>
      </c>
      <c r="Q5002" s="807">
        <v>107</v>
      </c>
      <c r="R5002" s="807">
        <v>67</v>
      </c>
      <c r="S5002" s="759" t="str">
        <f t="shared" si="156"/>
        <v>Vejez</v>
      </c>
      <c r="AI5002" s="806" t="s">
        <v>864</v>
      </c>
      <c r="AJ5002" s="807">
        <v>7</v>
      </c>
      <c r="AK5002" s="807">
        <v>85</v>
      </c>
      <c r="AL5002" s="759" t="str">
        <f t="shared" si="157"/>
        <v>Vejez</v>
      </c>
    </row>
    <row r="5003" spans="16:38" ht="15">
      <c r="P5003" s="806" t="s">
        <v>860</v>
      </c>
      <c r="Q5003" s="807">
        <v>83</v>
      </c>
      <c r="R5003" s="807">
        <v>68</v>
      </c>
      <c r="S5003" s="759" t="str">
        <f t="shared" si="156"/>
        <v>Vejez</v>
      </c>
      <c r="AI5003" s="806" t="s">
        <v>864</v>
      </c>
      <c r="AJ5003" s="807">
        <v>4</v>
      </c>
      <c r="AK5003" s="807">
        <v>86</v>
      </c>
      <c r="AL5003" s="759" t="str">
        <f t="shared" si="157"/>
        <v>Vejez</v>
      </c>
    </row>
    <row r="5004" spans="16:38" ht="15">
      <c r="P5004" s="806" t="s">
        <v>860</v>
      </c>
      <c r="Q5004" s="807">
        <v>101</v>
      </c>
      <c r="R5004" s="807">
        <v>69</v>
      </c>
      <c r="S5004" s="759" t="str">
        <f t="shared" si="156"/>
        <v>Vejez</v>
      </c>
      <c r="AI5004" s="806" t="s">
        <v>864</v>
      </c>
      <c r="AJ5004" s="807">
        <v>2</v>
      </c>
      <c r="AK5004" s="807">
        <v>87</v>
      </c>
      <c r="AL5004" s="759" t="str">
        <f t="shared" si="157"/>
        <v>Vejez</v>
      </c>
    </row>
    <row r="5005" spans="16:38" ht="15">
      <c r="P5005" s="806" t="s">
        <v>860</v>
      </c>
      <c r="Q5005" s="807">
        <v>101</v>
      </c>
      <c r="R5005" s="807">
        <v>70</v>
      </c>
      <c r="S5005" s="759" t="str">
        <f t="shared" si="156"/>
        <v>Vejez</v>
      </c>
      <c r="AI5005" s="806" t="s">
        <v>864</v>
      </c>
      <c r="AJ5005" s="807">
        <v>4</v>
      </c>
      <c r="AK5005" s="807">
        <v>89</v>
      </c>
      <c r="AL5005" s="759" t="str">
        <f t="shared" si="157"/>
        <v>Vejez</v>
      </c>
    </row>
    <row r="5006" spans="16:38" ht="15">
      <c r="P5006" s="806" t="s">
        <v>860</v>
      </c>
      <c r="Q5006" s="807">
        <v>106</v>
      </c>
      <c r="R5006" s="807">
        <v>71</v>
      </c>
      <c r="S5006" s="759" t="str">
        <f t="shared" si="156"/>
        <v>Vejez</v>
      </c>
      <c r="AI5006" s="806" t="s">
        <v>864</v>
      </c>
      <c r="AJ5006" s="807">
        <v>1</v>
      </c>
      <c r="AK5006" s="807">
        <v>91</v>
      </c>
      <c r="AL5006" s="759" t="str">
        <f t="shared" si="157"/>
        <v>Vejez</v>
      </c>
    </row>
    <row r="5007" spans="16:38" ht="15">
      <c r="P5007" s="806" t="s">
        <v>860</v>
      </c>
      <c r="Q5007" s="807">
        <v>82</v>
      </c>
      <c r="R5007" s="807">
        <v>72</v>
      </c>
      <c r="S5007" s="759" t="str">
        <f t="shared" si="156"/>
        <v>Vejez</v>
      </c>
      <c r="AI5007" s="806" t="s">
        <v>864</v>
      </c>
      <c r="AJ5007" s="807">
        <v>2</v>
      </c>
      <c r="AK5007" s="807">
        <v>92</v>
      </c>
      <c r="AL5007" s="759" t="str">
        <f t="shared" si="157"/>
        <v>Vejez</v>
      </c>
    </row>
    <row r="5008" spans="16:38" ht="15">
      <c r="P5008" s="806" t="s">
        <v>860</v>
      </c>
      <c r="Q5008" s="807">
        <v>94</v>
      </c>
      <c r="R5008" s="807">
        <v>73</v>
      </c>
      <c r="S5008" s="759" t="str">
        <f t="shared" si="156"/>
        <v>Vejez</v>
      </c>
      <c r="AI5008" s="806" t="s">
        <v>864</v>
      </c>
      <c r="AJ5008" s="807">
        <v>2</v>
      </c>
      <c r="AK5008" s="807">
        <v>93</v>
      </c>
      <c r="AL5008" s="759" t="str">
        <f t="shared" si="157"/>
        <v>Vejez</v>
      </c>
    </row>
    <row r="5009" spans="16:38" ht="15">
      <c r="P5009" s="806" t="s">
        <v>860</v>
      </c>
      <c r="Q5009" s="807">
        <v>99</v>
      </c>
      <c r="R5009" s="807">
        <v>74</v>
      </c>
      <c r="S5009" s="759" t="str">
        <f t="shared" si="156"/>
        <v>Vejez</v>
      </c>
      <c r="AI5009" s="806" t="s">
        <v>864</v>
      </c>
      <c r="AJ5009" s="807">
        <v>1</v>
      </c>
      <c r="AK5009" s="807">
        <v>94</v>
      </c>
      <c r="AL5009" s="759" t="str">
        <f t="shared" si="157"/>
        <v>Vejez</v>
      </c>
    </row>
    <row r="5010" spans="16:38" ht="30">
      <c r="P5010" s="806" t="s">
        <v>860</v>
      </c>
      <c r="Q5010" s="807">
        <v>76</v>
      </c>
      <c r="R5010" s="807">
        <v>75</v>
      </c>
      <c r="S5010" s="759" t="str">
        <f t="shared" si="156"/>
        <v>Vejez</v>
      </c>
      <c r="AI5010" s="806" t="s">
        <v>865</v>
      </c>
      <c r="AJ5010" s="807">
        <v>16</v>
      </c>
      <c r="AK5010" s="807">
        <v>0</v>
      </c>
      <c r="AL5010" s="759" t="str">
        <f t="shared" si="157"/>
        <v>Primera Infancia</v>
      </c>
    </row>
    <row r="5011" spans="16:38" ht="30">
      <c r="P5011" s="806" t="s">
        <v>860</v>
      </c>
      <c r="Q5011" s="807">
        <v>70</v>
      </c>
      <c r="R5011" s="807">
        <v>76</v>
      </c>
      <c r="S5011" s="759" t="str">
        <f t="shared" si="156"/>
        <v>Vejez</v>
      </c>
      <c r="AI5011" s="806" t="s">
        <v>865</v>
      </c>
      <c r="AJ5011" s="807">
        <v>8</v>
      </c>
      <c r="AK5011" s="807">
        <v>1</v>
      </c>
      <c r="AL5011" s="759" t="str">
        <f t="shared" si="157"/>
        <v>Primera Infancia</v>
      </c>
    </row>
    <row r="5012" spans="16:38" ht="30">
      <c r="P5012" s="806" t="s">
        <v>860</v>
      </c>
      <c r="Q5012" s="807">
        <v>74</v>
      </c>
      <c r="R5012" s="807">
        <v>77</v>
      </c>
      <c r="S5012" s="759" t="str">
        <f t="shared" si="156"/>
        <v>Vejez</v>
      </c>
      <c r="AI5012" s="806" t="s">
        <v>865</v>
      </c>
      <c r="AJ5012" s="807">
        <v>14</v>
      </c>
      <c r="AK5012" s="807">
        <v>2</v>
      </c>
      <c r="AL5012" s="759" t="str">
        <f t="shared" si="157"/>
        <v>Primera Infancia</v>
      </c>
    </row>
    <row r="5013" spans="16:38" ht="30">
      <c r="P5013" s="806" t="s">
        <v>860</v>
      </c>
      <c r="Q5013" s="807">
        <v>76</v>
      </c>
      <c r="R5013" s="807">
        <v>78</v>
      </c>
      <c r="S5013" s="759" t="str">
        <f t="shared" si="156"/>
        <v>Vejez</v>
      </c>
      <c r="AI5013" s="806" t="s">
        <v>865</v>
      </c>
      <c r="AJ5013" s="807">
        <v>10</v>
      </c>
      <c r="AK5013" s="807">
        <v>3</v>
      </c>
      <c r="AL5013" s="759" t="str">
        <f t="shared" si="157"/>
        <v>Primera Infancia</v>
      </c>
    </row>
    <row r="5014" spans="16:38" ht="30">
      <c r="P5014" s="806" t="s">
        <v>860</v>
      </c>
      <c r="Q5014" s="807">
        <v>55</v>
      </c>
      <c r="R5014" s="807">
        <v>79</v>
      </c>
      <c r="S5014" s="759" t="str">
        <f t="shared" si="156"/>
        <v>Vejez</v>
      </c>
      <c r="AI5014" s="806" t="s">
        <v>865</v>
      </c>
      <c r="AJ5014" s="807">
        <v>9</v>
      </c>
      <c r="AK5014" s="807">
        <v>4</v>
      </c>
      <c r="AL5014" s="759" t="str">
        <f t="shared" si="157"/>
        <v>Primera Infancia</v>
      </c>
    </row>
    <row r="5015" spans="16:38" ht="30">
      <c r="P5015" s="806" t="s">
        <v>860</v>
      </c>
      <c r="Q5015" s="807">
        <v>59</v>
      </c>
      <c r="R5015" s="807">
        <v>80</v>
      </c>
      <c r="S5015" s="759" t="str">
        <f t="shared" si="156"/>
        <v>Vejez</v>
      </c>
      <c r="AI5015" s="806" t="s">
        <v>865</v>
      </c>
      <c r="AJ5015" s="807">
        <v>7</v>
      </c>
      <c r="AK5015" s="807">
        <v>5</v>
      </c>
      <c r="AL5015" s="759" t="str">
        <f t="shared" si="157"/>
        <v>Primera Infancia</v>
      </c>
    </row>
    <row r="5016" spans="16:38" ht="15">
      <c r="P5016" s="806" t="s">
        <v>860</v>
      </c>
      <c r="Q5016" s="807">
        <v>63</v>
      </c>
      <c r="R5016" s="807">
        <v>81</v>
      </c>
      <c r="S5016" s="759" t="str">
        <f t="shared" si="156"/>
        <v>Vejez</v>
      </c>
      <c r="AI5016" s="806" t="s">
        <v>865</v>
      </c>
      <c r="AJ5016" s="807">
        <v>15</v>
      </c>
      <c r="AK5016" s="807">
        <v>6</v>
      </c>
      <c r="AL5016" s="759" t="str">
        <f t="shared" si="157"/>
        <v>Infancia</v>
      </c>
    </row>
    <row r="5017" spans="16:38" ht="15">
      <c r="P5017" s="806" t="s">
        <v>860</v>
      </c>
      <c r="Q5017" s="807">
        <v>52</v>
      </c>
      <c r="R5017" s="807">
        <v>82</v>
      </c>
      <c r="S5017" s="759" t="str">
        <f t="shared" si="156"/>
        <v>Vejez</v>
      </c>
      <c r="AI5017" s="806" t="s">
        <v>865</v>
      </c>
      <c r="AJ5017" s="807">
        <v>10</v>
      </c>
      <c r="AK5017" s="807">
        <v>7</v>
      </c>
      <c r="AL5017" s="759" t="str">
        <f t="shared" si="157"/>
        <v>Infancia</v>
      </c>
    </row>
    <row r="5018" spans="16:38" ht="15">
      <c r="P5018" s="806" t="s">
        <v>860</v>
      </c>
      <c r="Q5018" s="807">
        <v>40</v>
      </c>
      <c r="R5018" s="807">
        <v>83</v>
      </c>
      <c r="S5018" s="759" t="str">
        <f t="shared" si="156"/>
        <v>Vejez</v>
      </c>
      <c r="AI5018" s="806" t="s">
        <v>865</v>
      </c>
      <c r="AJ5018" s="807">
        <v>17</v>
      </c>
      <c r="AK5018" s="807">
        <v>8</v>
      </c>
      <c r="AL5018" s="759" t="str">
        <f t="shared" si="157"/>
        <v>Infancia</v>
      </c>
    </row>
    <row r="5019" spans="16:38" ht="15">
      <c r="P5019" s="806" t="s">
        <v>860</v>
      </c>
      <c r="Q5019" s="807">
        <v>42</v>
      </c>
      <c r="R5019" s="807">
        <v>84</v>
      </c>
      <c r="S5019" s="759" t="str">
        <f t="shared" si="156"/>
        <v>Vejez</v>
      </c>
      <c r="AI5019" s="806" t="s">
        <v>865</v>
      </c>
      <c r="AJ5019" s="807">
        <v>12</v>
      </c>
      <c r="AK5019" s="807">
        <v>9</v>
      </c>
      <c r="AL5019" s="759" t="str">
        <f t="shared" si="157"/>
        <v>Infancia</v>
      </c>
    </row>
    <row r="5020" spans="16:38" ht="15">
      <c r="P5020" s="806" t="s">
        <v>860</v>
      </c>
      <c r="Q5020" s="807">
        <v>42</v>
      </c>
      <c r="R5020" s="807">
        <v>85</v>
      </c>
      <c r="S5020" s="759" t="str">
        <f t="shared" si="156"/>
        <v>Vejez</v>
      </c>
      <c r="AI5020" s="806" t="s">
        <v>865</v>
      </c>
      <c r="AJ5020" s="807">
        <v>17</v>
      </c>
      <c r="AK5020" s="807">
        <v>10</v>
      </c>
      <c r="AL5020" s="759" t="str">
        <f t="shared" si="157"/>
        <v>Infancia</v>
      </c>
    </row>
    <row r="5021" spans="16:38" ht="15">
      <c r="P5021" s="806" t="s">
        <v>860</v>
      </c>
      <c r="Q5021" s="807">
        <v>47</v>
      </c>
      <c r="R5021" s="807">
        <v>86</v>
      </c>
      <c r="S5021" s="759" t="str">
        <f t="shared" si="156"/>
        <v>Vejez</v>
      </c>
      <c r="AI5021" s="806" t="s">
        <v>865</v>
      </c>
      <c r="AJ5021" s="807">
        <v>7</v>
      </c>
      <c r="AK5021" s="807">
        <v>11</v>
      </c>
      <c r="AL5021" s="759" t="str">
        <f t="shared" si="157"/>
        <v>Infancia</v>
      </c>
    </row>
    <row r="5022" spans="16:38" ht="30">
      <c r="P5022" s="806" t="s">
        <v>860</v>
      </c>
      <c r="Q5022" s="807">
        <v>31</v>
      </c>
      <c r="R5022" s="807">
        <v>87</v>
      </c>
      <c r="S5022" s="759" t="str">
        <f t="shared" si="156"/>
        <v>Vejez</v>
      </c>
      <c r="AI5022" s="806" t="s">
        <v>865</v>
      </c>
      <c r="AJ5022" s="807">
        <v>20</v>
      </c>
      <c r="AK5022" s="807">
        <v>12</v>
      </c>
      <c r="AL5022" s="759" t="str">
        <f t="shared" si="157"/>
        <v>Adolescente</v>
      </c>
    </row>
    <row r="5023" spans="16:38" ht="30">
      <c r="P5023" s="806" t="s">
        <v>860</v>
      </c>
      <c r="Q5023" s="807">
        <v>23</v>
      </c>
      <c r="R5023" s="807">
        <v>88</v>
      </c>
      <c r="S5023" s="759" t="str">
        <f t="shared" si="156"/>
        <v>Vejez</v>
      </c>
      <c r="AI5023" s="806" t="s">
        <v>865</v>
      </c>
      <c r="AJ5023" s="807">
        <v>14</v>
      </c>
      <c r="AK5023" s="807">
        <v>13</v>
      </c>
      <c r="AL5023" s="759" t="str">
        <f t="shared" si="157"/>
        <v>Adolescente</v>
      </c>
    </row>
    <row r="5024" spans="16:38" ht="30">
      <c r="P5024" s="806" t="s">
        <v>860</v>
      </c>
      <c r="Q5024" s="807">
        <v>20</v>
      </c>
      <c r="R5024" s="807">
        <v>89</v>
      </c>
      <c r="S5024" s="759" t="str">
        <f t="shared" si="156"/>
        <v>Vejez</v>
      </c>
      <c r="AI5024" s="806" t="s">
        <v>865</v>
      </c>
      <c r="AJ5024" s="807">
        <v>20</v>
      </c>
      <c r="AK5024" s="807">
        <v>14</v>
      </c>
      <c r="AL5024" s="759" t="str">
        <f t="shared" si="157"/>
        <v>Adolescente</v>
      </c>
    </row>
    <row r="5025" spans="16:38" ht="30">
      <c r="P5025" s="806" t="s">
        <v>860</v>
      </c>
      <c r="Q5025" s="807">
        <v>14</v>
      </c>
      <c r="R5025" s="807">
        <v>90</v>
      </c>
      <c r="S5025" s="759" t="str">
        <f t="shared" si="156"/>
        <v>Vejez</v>
      </c>
      <c r="AI5025" s="806" t="s">
        <v>865</v>
      </c>
      <c r="AJ5025" s="807">
        <v>15</v>
      </c>
      <c r="AK5025" s="807">
        <v>15</v>
      </c>
      <c r="AL5025" s="759" t="str">
        <f t="shared" si="157"/>
        <v>Adolescente</v>
      </c>
    </row>
    <row r="5026" spans="16:38" ht="30">
      <c r="P5026" s="806" t="s">
        <v>860</v>
      </c>
      <c r="Q5026" s="807">
        <v>16</v>
      </c>
      <c r="R5026" s="807">
        <v>91</v>
      </c>
      <c r="S5026" s="759" t="str">
        <f t="shared" si="156"/>
        <v>Vejez</v>
      </c>
      <c r="AI5026" s="806" t="s">
        <v>865</v>
      </c>
      <c r="AJ5026" s="807">
        <v>26</v>
      </c>
      <c r="AK5026" s="807">
        <v>16</v>
      </c>
      <c r="AL5026" s="759" t="str">
        <f t="shared" si="157"/>
        <v>Adolescente</v>
      </c>
    </row>
    <row r="5027" spans="16:38" ht="30">
      <c r="P5027" s="806" t="s">
        <v>860</v>
      </c>
      <c r="Q5027" s="807">
        <v>10</v>
      </c>
      <c r="R5027" s="807">
        <v>92</v>
      </c>
      <c r="S5027" s="759" t="str">
        <f t="shared" si="156"/>
        <v>Vejez</v>
      </c>
      <c r="AI5027" s="806" t="s">
        <v>865</v>
      </c>
      <c r="AJ5027" s="807">
        <v>17</v>
      </c>
      <c r="AK5027" s="807">
        <v>17</v>
      </c>
      <c r="AL5027" s="759" t="str">
        <f t="shared" si="157"/>
        <v>Adolescente</v>
      </c>
    </row>
    <row r="5028" spans="16:38" ht="15">
      <c r="P5028" s="806" t="s">
        <v>860</v>
      </c>
      <c r="Q5028" s="807">
        <v>10</v>
      </c>
      <c r="R5028" s="807">
        <v>93</v>
      </c>
      <c r="S5028" s="759" t="str">
        <f t="shared" si="156"/>
        <v>Vejez</v>
      </c>
      <c r="AI5028" s="806" t="s">
        <v>865</v>
      </c>
      <c r="AJ5028" s="807">
        <v>25</v>
      </c>
      <c r="AK5028" s="807">
        <v>18</v>
      </c>
      <c r="AL5028" s="759" t="str">
        <f t="shared" si="157"/>
        <v>Juventud</v>
      </c>
    </row>
    <row r="5029" spans="16:38" ht="15">
      <c r="P5029" s="806" t="s">
        <v>860</v>
      </c>
      <c r="Q5029" s="807">
        <v>11</v>
      </c>
      <c r="R5029" s="807">
        <v>94</v>
      </c>
      <c r="S5029" s="759" t="str">
        <f t="shared" si="156"/>
        <v>Vejez</v>
      </c>
      <c r="AI5029" s="806" t="s">
        <v>865</v>
      </c>
      <c r="AJ5029" s="807">
        <v>26</v>
      </c>
      <c r="AK5029" s="807">
        <v>19</v>
      </c>
      <c r="AL5029" s="759" t="str">
        <f t="shared" si="157"/>
        <v>Juventud</v>
      </c>
    </row>
    <row r="5030" spans="16:38" ht="15">
      <c r="P5030" s="806" t="s">
        <v>860</v>
      </c>
      <c r="Q5030" s="807">
        <v>8</v>
      </c>
      <c r="R5030" s="807">
        <v>95</v>
      </c>
      <c r="S5030" s="759" t="str">
        <f t="shared" si="156"/>
        <v>Vejez</v>
      </c>
      <c r="AI5030" s="806" t="s">
        <v>865</v>
      </c>
      <c r="AJ5030" s="807">
        <v>24</v>
      </c>
      <c r="AK5030" s="807">
        <v>20</v>
      </c>
      <c r="AL5030" s="759" t="str">
        <f t="shared" si="157"/>
        <v>Juventud</v>
      </c>
    </row>
    <row r="5031" spans="16:38" ht="15">
      <c r="P5031" s="806" t="s">
        <v>860</v>
      </c>
      <c r="Q5031" s="807">
        <v>5</v>
      </c>
      <c r="R5031" s="807">
        <v>96</v>
      </c>
      <c r="S5031" s="759" t="str">
        <f t="shared" si="156"/>
        <v>Vejez</v>
      </c>
      <c r="AI5031" s="806" t="s">
        <v>865</v>
      </c>
      <c r="AJ5031" s="807">
        <v>31</v>
      </c>
      <c r="AK5031" s="807">
        <v>21</v>
      </c>
      <c r="AL5031" s="759" t="str">
        <f t="shared" si="157"/>
        <v>Juventud</v>
      </c>
    </row>
    <row r="5032" spans="16:38" ht="15">
      <c r="P5032" s="806" t="s">
        <v>860</v>
      </c>
      <c r="Q5032" s="807">
        <v>5</v>
      </c>
      <c r="R5032" s="807">
        <v>97</v>
      </c>
      <c r="S5032" s="759" t="str">
        <f t="shared" si="156"/>
        <v>Vejez</v>
      </c>
      <c r="AI5032" s="806" t="s">
        <v>865</v>
      </c>
      <c r="AJ5032" s="807">
        <v>24</v>
      </c>
      <c r="AK5032" s="807">
        <v>22</v>
      </c>
      <c r="AL5032" s="759" t="str">
        <f t="shared" si="157"/>
        <v>Juventud</v>
      </c>
    </row>
    <row r="5033" spans="16:38" ht="15">
      <c r="P5033" s="806" t="s">
        <v>860</v>
      </c>
      <c r="Q5033" s="807">
        <v>3</v>
      </c>
      <c r="R5033" s="807">
        <v>98</v>
      </c>
      <c r="S5033" s="759" t="str">
        <f t="shared" si="156"/>
        <v>Vejez</v>
      </c>
      <c r="AI5033" s="806" t="s">
        <v>865</v>
      </c>
      <c r="AJ5033" s="807">
        <v>28</v>
      </c>
      <c r="AK5033" s="807">
        <v>23</v>
      </c>
      <c r="AL5033" s="759" t="str">
        <f t="shared" si="157"/>
        <v>Juventud</v>
      </c>
    </row>
    <row r="5034" spans="16:38" ht="15">
      <c r="P5034" s="806" t="s">
        <v>860</v>
      </c>
      <c r="Q5034" s="807">
        <v>4</v>
      </c>
      <c r="R5034" s="807">
        <v>99</v>
      </c>
      <c r="S5034" s="759" t="str">
        <f t="shared" si="156"/>
        <v>Vejez</v>
      </c>
      <c r="AI5034" s="806" t="s">
        <v>865</v>
      </c>
      <c r="AJ5034" s="807">
        <v>26</v>
      </c>
      <c r="AK5034" s="807">
        <v>24</v>
      </c>
      <c r="AL5034" s="759" t="str">
        <f t="shared" si="157"/>
        <v>Juventud</v>
      </c>
    </row>
    <row r="5035" spans="16:38" ht="15">
      <c r="P5035" s="806" t="s">
        <v>860</v>
      </c>
      <c r="Q5035" s="807">
        <v>3</v>
      </c>
      <c r="R5035" s="807">
        <v>101</v>
      </c>
      <c r="S5035" s="759" t="str">
        <f t="shared" si="156"/>
        <v>Vejez</v>
      </c>
      <c r="AI5035" s="806" t="s">
        <v>865</v>
      </c>
      <c r="AJ5035" s="807">
        <v>18</v>
      </c>
      <c r="AK5035" s="807">
        <v>25</v>
      </c>
      <c r="AL5035" s="759" t="str">
        <f t="shared" si="157"/>
        <v>Juventud</v>
      </c>
    </row>
    <row r="5036" spans="16:38" ht="15">
      <c r="P5036" s="806" t="s">
        <v>860</v>
      </c>
      <c r="Q5036" s="807">
        <v>1</v>
      </c>
      <c r="R5036" s="807">
        <v>103</v>
      </c>
      <c r="S5036" s="759" t="str">
        <f t="shared" si="156"/>
        <v>Vejez</v>
      </c>
      <c r="AI5036" s="806" t="s">
        <v>865</v>
      </c>
      <c r="AJ5036" s="807">
        <v>23</v>
      </c>
      <c r="AK5036" s="807">
        <v>26</v>
      </c>
      <c r="AL5036" s="759" t="str">
        <f t="shared" si="157"/>
        <v>Juventud</v>
      </c>
    </row>
    <row r="5037" spans="16:38" ht="15">
      <c r="P5037" s="806" t="s">
        <v>860</v>
      </c>
      <c r="Q5037" s="807">
        <v>3</v>
      </c>
      <c r="R5037" s="807">
        <v>104</v>
      </c>
      <c r="S5037" s="759" t="str">
        <f t="shared" si="156"/>
        <v>Vejez</v>
      </c>
      <c r="AI5037" s="806" t="s">
        <v>865</v>
      </c>
      <c r="AJ5037" s="807">
        <v>21</v>
      </c>
      <c r="AK5037" s="807">
        <v>27</v>
      </c>
      <c r="AL5037" s="759" t="str">
        <f t="shared" si="157"/>
        <v>Juventud</v>
      </c>
    </row>
    <row r="5038" spans="16:38" ht="15">
      <c r="P5038" s="806" t="s">
        <v>860</v>
      </c>
      <c r="Q5038" s="807">
        <v>1</v>
      </c>
      <c r="R5038" s="807">
        <v>105</v>
      </c>
      <c r="S5038" s="759" t="str">
        <f t="shared" si="156"/>
        <v>Vejez</v>
      </c>
      <c r="AI5038" s="806" t="s">
        <v>865</v>
      </c>
      <c r="AJ5038" s="807">
        <v>24</v>
      </c>
      <c r="AK5038" s="807">
        <v>28</v>
      </c>
      <c r="AL5038" s="759" t="str">
        <f t="shared" si="157"/>
        <v>Juventud</v>
      </c>
    </row>
    <row r="5039" spans="16:38" ht="15">
      <c r="P5039" s="806" t="s">
        <v>860</v>
      </c>
      <c r="Q5039" s="807">
        <v>1</v>
      </c>
      <c r="R5039" s="807">
        <v>108</v>
      </c>
      <c r="S5039" s="759" t="str">
        <f t="shared" si="156"/>
        <v>Vejez</v>
      </c>
      <c r="AI5039" s="806" t="s">
        <v>865</v>
      </c>
      <c r="AJ5039" s="807">
        <v>19</v>
      </c>
      <c r="AK5039" s="807">
        <v>29</v>
      </c>
      <c r="AL5039" s="759" t="str">
        <f t="shared" si="157"/>
        <v>Adulto</v>
      </c>
    </row>
    <row r="5040" spans="16:38" ht="15">
      <c r="P5040" s="806" t="s">
        <v>860</v>
      </c>
      <c r="Q5040" s="807">
        <v>1</v>
      </c>
      <c r="R5040" s="807">
        <v>111</v>
      </c>
      <c r="S5040" s="759" t="str">
        <f t="shared" si="156"/>
        <v>Vejez</v>
      </c>
      <c r="AI5040" s="806" t="s">
        <v>865</v>
      </c>
      <c r="AJ5040" s="807">
        <v>21</v>
      </c>
      <c r="AK5040" s="807">
        <v>30</v>
      </c>
      <c r="AL5040" s="759" t="str">
        <f t="shared" si="157"/>
        <v>Adulto</v>
      </c>
    </row>
    <row r="5041" spans="16:38" ht="30">
      <c r="P5041" s="806" t="s">
        <v>861</v>
      </c>
      <c r="Q5041" s="807">
        <v>42</v>
      </c>
      <c r="R5041" s="807">
        <v>0</v>
      </c>
      <c r="S5041" s="759" t="str">
        <f t="shared" si="156"/>
        <v>Primera Infancia</v>
      </c>
      <c r="AI5041" s="806" t="s">
        <v>865</v>
      </c>
      <c r="AJ5041" s="807">
        <v>25</v>
      </c>
      <c r="AK5041" s="807">
        <v>31</v>
      </c>
      <c r="AL5041" s="759" t="str">
        <f t="shared" si="157"/>
        <v>Adulto</v>
      </c>
    </row>
    <row r="5042" spans="16:38" ht="30">
      <c r="P5042" s="806" t="s">
        <v>861</v>
      </c>
      <c r="Q5042" s="807">
        <v>45</v>
      </c>
      <c r="R5042" s="807">
        <v>1</v>
      </c>
      <c r="S5042" s="759" t="str">
        <f t="shared" si="156"/>
        <v>Primera Infancia</v>
      </c>
      <c r="AI5042" s="806" t="s">
        <v>865</v>
      </c>
      <c r="AJ5042" s="807">
        <v>24</v>
      </c>
      <c r="AK5042" s="807">
        <v>32</v>
      </c>
      <c r="AL5042" s="759" t="str">
        <f t="shared" si="157"/>
        <v>Adulto</v>
      </c>
    </row>
    <row r="5043" spans="16:38" ht="30">
      <c r="P5043" s="806" t="s">
        <v>861</v>
      </c>
      <c r="Q5043" s="807">
        <v>52</v>
      </c>
      <c r="R5043" s="807">
        <v>2</v>
      </c>
      <c r="S5043" s="759" t="str">
        <f t="shared" si="156"/>
        <v>Primera Infancia</v>
      </c>
      <c r="AI5043" s="806" t="s">
        <v>865</v>
      </c>
      <c r="AJ5043" s="807">
        <v>27</v>
      </c>
      <c r="AK5043" s="807">
        <v>33</v>
      </c>
      <c r="AL5043" s="759" t="str">
        <f t="shared" si="157"/>
        <v>Adulto</v>
      </c>
    </row>
    <row r="5044" spans="16:38" ht="30">
      <c r="P5044" s="806" t="s">
        <v>861</v>
      </c>
      <c r="Q5044" s="807">
        <v>60</v>
      </c>
      <c r="R5044" s="807">
        <v>3</v>
      </c>
      <c r="S5044" s="759" t="str">
        <f t="shared" si="156"/>
        <v>Primera Infancia</v>
      </c>
      <c r="AI5044" s="806" t="s">
        <v>865</v>
      </c>
      <c r="AJ5044" s="807">
        <v>26</v>
      </c>
      <c r="AK5044" s="807">
        <v>34</v>
      </c>
      <c r="AL5044" s="759" t="str">
        <f t="shared" si="157"/>
        <v>Adulto</v>
      </c>
    </row>
    <row r="5045" spans="16:38" ht="30">
      <c r="P5045" s="806" t="s">
        <v>861</v>
      </c>
      <c r="Q5045" s="807">
        <v>49</v>
      </c>
      <c r="R5045" s="807">
        <v>4</v>
      </c>
      <c r="S5045" s="759" t="str">
        <f t="shared" si="156"/>
        <v>Primera Infancia</v>
      </c>
      <c r="AI5045" s="806" t="s">
        <v>865</v>
      </c>
      <c r="AJ5045" s="807">
        <v>24</v>
      </c>
      <c r="AK5045" s="807">
        <v>35</v>
      </c>
      <c r="AL5045" s="759" t="str">
        <f t="shared" si="157"/>
        <v>Adulto</v>
      </c>
    </row>
    <row r="5046" spans="16:38" ht="30">
      <c r="P5046" s="806" t="s">
        <v>861</v>
      </c>
      <c r="Q5046" s="807">
        <v>65</v>
      </c>
      <c r="R5046" s="807">
        <v>5</v>
      </c>
      <c r="S5046" s="759" t="str">
        <f t="shared" si="156"/>
        <v>Primera Infancia</v>
      </c>
      <c r="AI5046" s="806" t="s">
        <v>865</v>
      </c>
      <c r="AJ5046" s="807">
        <v>26</v>
      </c>
      <c r="AK5046" s="807">
        <v>36</v>
      </c>
      <c r="AL5046" s="759" t="str">
        <f t="shared" si="157"/>
        <v>Adulto</v>
      </c>
    </row>
    <row r="5047" spans="16:38" ht="15">
      <c r="P5047" s="806" t="s">
        <v>861</v>
      </c>
      <c r="Q5047" s="807">
        <v>70</v>
      </c>
      <c r="R5047" s="807">
        <v>6</v>
      </c>
      <c r="S5047" s="759" t="str">
        <f t="shared" si="156"/>
        <v>Infancia</v>
      </c>
      <c r="AI5047" s="806" t="s">
        <v>865</v>
      </c>
      <c r="AJ5047" s="807">
        <v>33</v>
      </c>
      <c r="AK5047" s="807">
        <v>37</v>
      </c>
      <c r="AL5047" s="759" t="str">
        <f t="shared" si="157"/>
        <v>Adulto</v>
      </c>
    </row>
    <row r="5048" spans="16:38" ht="15">
      <c r="P5048" s="806" t="s">
        <v>861</v>
      </c>
      <c r="Q5048" s="807">
        <v>55</v>
      </c>
      <c r="R5048" s="807">
        <v>7</v>
      </c>
      <c r="S5048" s="759" t="str">
        <f t="shared" si="156"/>
        <v>Infancia</v>
      </c>
      <c r="AI5048" s="806" t="s">
        <v>865</v>
      </c>
      <c r="AJ5048" s="807">
        <v>26</v>
      </c>
      <c r="AK5048" s="807">
        <v>38</v>
      </c>
      <c r="AL5048" s="759" t="str">
        <f t="shared" si="157"/>
        <v>Adulto</v>
      </c>
    </row>
    <row r="5049" spans="16:38" ht="15">
      <c r="P5049" s="806" t="s">
        <v>861</v>
      </c>
      <c r="Q5049" s="807">
        <v>63</v>
      </c>
      <c r="R5049" s="807">
        <v>8</v>
      </c>
      <c r="S5049" s="759" t="str">
        <f t="shared" si="156"/>
        <v>Infancia</v>
      </c>
      <c r="AI5049" s="806" t="s">
        <v>865</v>
      </c>
      <c r="AJ5049" s="807">
        <v>28</v>
      </c>
      <c r="AK5049" s="807">
        <v>39</v>
      </c>
      <c r="AL5049" s="759" t="str">
        <f t="shared" si="157"/>
        <v>Adulto</v>
      </c>
    </row>
    <row r="5050" spans="16:38" ht="15">
      <c r="P5050" s="806" t="s">
        <v>861</v>
      </c>
      <c r="Q5050" s="807">
        <v>53</v>
      </c>
      <c r="R5050" s="807">
        <v>9</v>
      </c>
      <c r="S5050" s="759" t="str">
        <f t="shared" si="156"/>
        <v>Infancia</v>
      </c>
      <c r="AI5050" s="806" t="s">
        <v>865</v>
      </c>
      <c r="AJ5050" s="807">
        <v>23</v>
      </c>
      <c r="AK5050" s="807">
        <v>40</v>
      </c>
      <c r="AL5050" s="759" t="str">
        <f t="shared" si="157"/>
        <v>Adulto</v>
      </c>
    </row>
    <row r="5051" spans="16:38" ht="15">
      <c r="P5051" s="806" t="s">
        <v>861</v>
      </c>
      <c r="Q5051" s="807">
        <v>58</v>
      </c>
      <c r="R5051" s="807">
        <v>10</v>
      </c>
      <c r="S5051" s="759" t="str">
        <f t="shared" si="156"/>
        <v>Infancia</v>
      </c>
      <c r="AI5051" s="806" t="s">
        <v>865</v>
      </c>
      <c r="AJ5051" s="807">
        <v>23</v>
      </c>
      <c r="AK5051" s="807">
        <v>41</v>
      </c>
      <c r="AL5051" s="759" t="str">
        <f t="shared" si="157"/>
        <v>Adulto</v>
      </c>
    </row>
    <row r="5052" spans="16:38" ht="15">
      <c r="P5052" s="806" t="s">
        <v>861</v>
      </c>
      <c r="Q5052" s="807">
        <v>77</v>
      </c>
      <c r="R5052" s="807">
        <v>11</v>
      </c>
      <c r="S5052" s="759" t="str">
        <f t="shared" si="156"/>
        <v>Infancia</v>
      </c>
      <c r="AI5052" s="806" t="s">
        <v>865</v>
      </c>
      <c r="AJ5052" s="807">
        <v>35</v>
      </c>
      <c r="AK5052" s="807">
        <v>42</v>
      </c>
      <c r="AL5052" s="759" t="str">
        <f t="shared" si="157"/>
        <v>Adulto</v>
      </c>
    </row>
    <row r="5053" spans="16:38" ht="30">
      <c r="P5053" s="806" t="s">
        <v>861</v>
      </c>
      <c r="Q5053" s="807">
        <v>73</v>
      </c>
      <c r="R5053" s="807">
        <v>12</v>
      </c>
      <c r="S5053" s="759" t="str">
        <f t="shared" si="156"/>
        <v>Adolescente</v>
      </c>
      <c r="AI5053" s="806" t="s">
        <v>865</v>
      </c>
      <c r="AJ5053" s="807">
        <v>20</v>
      </c>
      <c r="AK5053" s="807">
        <v>43</v>
      </c>
      <c r="AL5053" s="759" t="str">
        <f t="shared" si="157"/>
        <v>Adulto</v>
      </c>
    </row>
    <row r="5054" spans="16:38" ht="30">
      <c r="P5054" s="806" t="s">
        <v>861</v>
      </c>
      <c r="Q5054" s="807">
        <v>70</v>
      </c>
      <c r="R5054" s="807">
        <v>13</v>
      </c>
      <c r="S5054" s="759" t="str">
        <f t="shared" si="156"/>
        <v>Adolescente</v>
      </c>
      <c r="AI5054" s="806" t="s">
        <v>865</v>
      </c>
      <c r="AJ5054" s="807">
        <v>19</v>
      </c>
      <c r="AK5054" s="807">
        <v>44</v>
      </c>
      <c r="AL5054" s="759" t="str">
        <f t="shared" si="157"/>
        <v>Adulto</v>
      </c>
    </row>
    <row r="5055" spans="16:38" ht="30">
      <c r="P5055" s="806" t="s">
        <v>861</v>
      </c>
      <c r="Q5055" s="807">
        <v>76</v>
      </c>
      <c r="R5055" s="807">
        <v>14</v>
      </c>
      <c r="S5055" s="759" t="str">
        <f t="shared" si="156"/>
        <v>Adolescente</v>
      </c>
      <c r="AI5055" s="806" t="s">
        <v>865</v>
      </c>
      <c r="AJ5055" s="807">
        <v>19</v>
      </c>
      <c r="AK5055" s="807">
        <v>45</v>
      </c>
      <c r="AL5055" s="759" t="str">
        <f t="shared" si="157"/>
        <v>Adulto</v>
      </c>
    </row>
    <row r="5056" spans="16:38" ht="30">
      <c r="P5056" s="806" t="s">
        <v>861</v>
      </c>
      <c r="Q5056" s="807">
        <v>82</v>
      </c>
      <c r="R5056" s="807">
        <v>15</v>
      </c>
      <c r="S5056" s="759" t="str">
        <f t="shared" si="156"/>
        <v>Adolescente</v>
      </c>
      <c r="AI5056" s="806" t="s">
        <v>865</v>
      </c>
      <c r="AJ5056" s="807">
        <v>16</v>
      </c>
      <c r="AK5056" s="807">
        <v>46</v>
      </c>
      <c r="AL5056" s="759" t="str">
        <f t="shared" si="157"/>
        <v>Adulto</v>
      </c>
    </row>
    <row r="5057" spans="16:38" ht="30">
      <c r="P5057" s="806" t="s">
        <v>861</v>
      </c>
      <c r="Q5057" s="807">
        <v>69</v>
      </c>
      <c r="R5057" s="807">
        <v>16</v>
      </c>
      <c r="S5057" s="759" t="str">
        <f t="shared" si="156"/>
        <v>Adolescente</v>
      </c>
      <c r="AI5057" s="806" t="s">
        <v>865</v>
      </c>
      <c r="AJ5057" s="807">
        <v>17</v>
      </c>
      <c r="AK5057" s="807">
        <v>47</v>
      </c>
      <c r="AL5057" s="759" t="str">
        <f t="shared" si="157"/>
        <v>Adulto</v>
      </c>
    </row>
    <row r="5058" spans="16:38" ht="30">
      <c r="P5058" s="806" t="s">
        <v>861</v>
      </c>
      <c r="Q5058" s="807">
        <v>77</v>
      </c>
      <c r="R5058" s="807">
        <v>17</v>
      </c>
      <c r="S5058" s="759" t="str">
        <f t="shared" si="156"/>
        <v>Adolescente</v>
      </c>
      <c r="AI5058" s="806" t="s">
        <v>865</v>
      </c>
      <c r="AJ5058" s="807">
        <v>18</v>
      </c>
      <c r="AK5058" s="807">
        <v>48</v>
      </c>
      <c r="AL5058" s="759" t="str">
        <f t="shared" si="157"/>
        <v>Adulto</v>
      </c>
    </row>
    <row r="5059" spans="16:38" ht="15">
      <c r="P5059" s="806" t="s">
        <v>861</v>
      </c>
      <c r="Q5059" s="807">
        <v>79</v>
      </c>
      <c r="R5059" s="807">
        <v>18</v>
      </c>
      <c r="S5059" s="759" t="str">
        <f t="shared" ref="S5059:S5122" si="158">IF(P5059=0,"",IF(AND(R5059&gt;=0,R5059&lt;=5),"Primera Infancia",IF(AND(R5059&gt;=6,R5059&lt;=11),"Infancia",IF(AND(R5059&gt;=12,R5059&lt;=17),"Adolescente",IF(AND(R5059&gt;=18,R5059&lt;=28),"Juventud",IF(AND(R5059&gt;=29,R5059&lt;=59),"Adulto","Vejez"))))))</f>
        <v>Juventud</v>
      </c>
      <c r="AI5059" s="806" t="s">
        <v>865</v>
      </c>
      <c r="AJ5059" s="807">
        <v>17</v>
      </c>
      <c r="AK5059" s="807">
        <v>49</v>
      </c>
      <c r="AL5059" s="759" t="str">
        <f t="shared" ref="AL5059:AL5122" si="159">IF(AI5059=0,"",IF(AND(AK5059&gt;=0,AK5059&lt;=5),"Primera Infancia",IF(AND(AK5059&gt;=6,AK5059&lt;=11),"Infancia",IF(AND(AK5059&gt;=12,AK5059&lt;=17),"Adolescente",IF(AND(AK5059&gt;=18,AK5059&lt;=28),"Juventud",IF(AND(AK5059&gt;=29,AK5059&lt;=59),"Adulto","Vejez"))))))</f>
        <v>Adulto</v>
      </c>
    </row>
    <row r="5060" spans="16:38" ht="15">
      <c r="P5060" s="806" t="s">
        <v>861</v>
      </c>
      <c r="Q5060" s="807">
        <v>55</v>
      </c>
      <c r="R5060" s="807">
        <v>19</v>
      </c>
      <c r="S5060" s="759" t="str">
        <f t="shared" si="158"/>
        <v>Juventud</v>
      </c>
      <c r="AI5060" s="806" t="s">
        <v>865</v>
      </c>
      <c r="AJ5060" s="807">
        <v>16</v>
      </c>
      <c r="AK5060" s="807">
        <v>50</v>
      </c>
      <c r="AL5060" s="759" t="str">
        <f t="shared" si="159"/>
        <v>Adulto</v>
      </c>
    </row>
    <row r="5061" spans="16:38" ht="15">
      <c r="P5061" s="806" t="s">
        <v>861</v>
      </c>
      <c r="Q5061" s="807">
        <v>56</v>
      </c>
      <c r="R5061" s="807">
        <v>20</v>
      </c>
      <c r="S5061" s="759" t="str">
        <f t="shared" si="158"/>
        <v>Juventud</v>
      </c>
      <c r="AI5061" s="806" t="s">
        <v>865</v>
      </c>
      <c r="AJ5061" s="807">
        <v>13</v>
      </c>
      <c r="AK5061" s="807">
        <v>51</v>
      </c>
      <c r="AL5061" s="759" t="str">
        <f t="shared" si="159"/>
        <v>Adulto</v>
      </c>
    </row>
    <row r="5062" spans="16:38" ht="15">
      <c r="P5062" s="806" t="s">
        <v>861</v>
      </c>
      <c r="Q5062" s="807">
        <v>59</v>
      </c>
      <c r="R5062" s="807">
        <v>21</v>
      </c>
      <c r="S5062" s="759" t="str">
        <f t="shared" si="158"/>
        <v>Juventud</v>
      </c>
      <c r="AI5062" s="806" t="s">
        <v>865</v>
      </c>
      <c r="AJ5062" s="807">
        <v>25</v>
      </c>
      <c r="AK5062" s="807">
        <v>52</v>
      </c>
      <c r="AL5062" s="759" t="str">
        <f t="shared" si="159"/>
        <v>Adulto</v>
      </c>
    </row>
    <row r="5063" spans="16:38" ht="15">
      <c r="P5063" s="806" t="s">
        <v>861</v>
      </c>
      <c r="Q5063" s="807">
        <v>46</v>
      </c>
      <c r="R5063" s="807">
        <v>22</v>
      </c>
      <c r="S5063" s="759" t="str">
        <f t="shared" si="158"/>
        <v>Juventud</v>
      </c>
      <c r="AI5063" s="806" t="s">
        <v>865</v>
      </c>
      <c r="AJ5063" s="807">
        <v>11</v>
      </c>
      <c r="AK5063" s="807">
        <v>53</v>
      </c>
      <c r="AL5063" s="759" t="str">
        <f t="shared" si="159"/>
        <v>Adulto</v>
      </c>
    </row>
    <row r="5064" spans="16:38" ht="15">
      <c r="P5064" s="806" t="s">
        <v>861</v>
      </c>
      <c r="Q5064" s="807">
        <v>38</v>
      </c>
      <c r="R5064" s="807">
        <v>23</v>
      </c>
      <c r="S5064" s="759" t="str">
        <f t="shared" si="158"/>
        <v>Juventud</v>
      </c>
      <c r="AI5064" s="806" t="s">
        <v>865</v>
      </c>
      <c r="AJ5064" s="807">
        <v>17</v>
      </c>
      <c r="AK5064" s="807">
        <v>54</v>
      </c>
      <c r="AL5064" s="759" t="str">
        <f t="shared" si="159"/>
        <v>Adulto</v>
      </c>
    </row>
    <row r="5065" spans="16:38" ht="15">
      <c r="P5065" s="806" t="s">
        <v>861</v>
      </c>
      <c r="Q5065" s="807">
        <v>59</v>
      </c>
      <c r="R5065" s="807">
        <v>24</v>
      </c>
      <c r="S5065" s="759" t="str">
        <f t="shared" si="158"/>
        <v>Juventud</v>
      </c>
      <c r="AI5065" s="806" t="s">
        <v>865</v>
      </c>
      <c r="AJ5065" s="807">
        <v>16</v>
      </c>
      <c r="AK5065" s="807">
        <v>55</v>
      </c>
      <c r="AL5065" s="759" t="str">
        <f t="shared" si="159"/>
        <v>Adulto</v>
      </c>
    </row>
    <row r="5066" spans="16:38" ht="15">
      <c r="P5066" s="806" t="s">
        <v>861</v>
      </c>
      <c r="Q5066" s="807">
        <v>43</v>
      </c>
      <c r="R5066" s="807">
        <v>25</v>
      </c>
      <c r="S5066" s="759" t="str">
        <f t="shared" si="158"/>
        <v>Juventud</v>
      </c>
      <c r="AI5066" s="806" t="s">
        <v>865</v>
      </c>
      <c r="AJ5066" s="807">
        <v>18</v>
      </c>
      <c r="AK5066" s="807">
        <v>56</v>
      </c>
      <c r="AL5066" s="759" t="str">
        <f t="shared" si="159"/>
        <v>Adulto</v>
      </c>
    </row>
    <row r="5067" spans="16:38" ht="15">
      <c r="P5067" s="806" t="s">
        <v>861</v>
      </c>
      <c r="Q5067" s="807">
        <v>43</v>
      </c>
      <c r="R5067" s="807">
        <v>26</v>
      </c>
      <c r="S5067" s="759" t="str">
        <f t="shared" si="158"/>
        <v>Juventud</v>
      </c>
      <c r="AI5067" s="806" t="s">
        <v>865</v>
      </c>
      <c r="AJ5067" s="807">
        <v>15</v>
      </c>
      <c r="AK5067" s="807">
        <v>57</v>
      </c>
      <c r="AL5067" s="759" t="str">
        <f t="shared" si="159"/>
        <v>Adulto</v>
      </c>
    </row>
    <row r="5068" spans="16:38" ht="15">
      <c r="P5068" s="806" t="s">
        <v>861</v>
      </c>
      <c r="Q5068" s="807">
        <v>55</v>
      </c>
      <c r="R5068" s="807">
        <v>27</v>
      </c>
      <c r="S5068" s="759" t="str">
        <f t="shared" si="158"/>
        <v>Juventud</v>
      </c>
      <c r="AI5068" s="806" t="s">
        <v>865</v>
      </c>
      <c r="AJ5068" s="807">
        <v>12</v>
      </c>
      <c r="AK5068" s="807">
        <v>58</v>
      </c>
      <c r="AL5068" s="759" t="str">
        <f t="shared" si="159"/>
        <v>Adulto</v>
      </c>
    </row>
    <row r="5069" spans="16:38" ht="15">
      <c r="P5069" s="806" t="s">
        <v>861</v>
      </c>
      <c r="Q5069" s="807">
        <v>39</v>
      </c>
      <c r="R5069" s="807">
        <v>28</v>
      </c>
      <c r="S5069" s="759" t="str">
        <f t="shared" si="158"/>
        <v>Juventud</v>
      </c>
      <c r="AI5069" s="806" t="s">
        <v>865</v>
      </c>
      <c r="AJ5069" s="807">
        <v>15</v>
      </c>
      <c r="AK5069" s="807">
        <v>59</v>
      </c>
      <c r="AL5069" s="759" t="str">
        <f t="shared" si="159"/>
        <v>Adulto</v>
      </c>
    </row>
    <row r="5070" spans="16:38" ht="15">
      <c r="P5070" s="806" t="s">
        <v>861</v>
      </c>
      <c r="Q5070" s="807">
        <v>40</v>
      </c>
      <c r="R5070" s="807">
        <v>29</v>
      </c>
      <c r="S5070" s="759" t="str">
        <f t="shared" si="158"/>
        <v>Adulto</v>
      </c>
      <c r="AI5070" s="806" t="s">
        <v>865</v>
      </c>
      <c r="AJ5070" s="807">
        <v>13</v>
      </c>
      <c r="AK5070" s="807">
        <v>60</v>
      </c>
      <c r="AL5070" s="759" t="str">
        <f t="shared" si="159"/>
        <v>Vejez</v>
      </c>
    </row>
    <row r="5071" spans="16:38" ht="15">
      <c r="P5071" s="806" t="s">
        <v>861</v>
      </c>
      <c r="Q5071" s="807">
        <v>41</v>
      </c>
      <c r="R5071" s="807">
        <v>30</v>
      </c>
      <c r="S5071" s="759" t="str">
        <f t="shared" si="158"/>
        <v>Adulto</v>
      </c>
      <c r="AI5071" s="806" t="s">
        <v>865</v>
      </c>
      <c r="AJ5071" s="807">
        <v>9</v>
      </c>
      <c r="AK5071" s="807">
        <v>61</v>
      </c>
      <c r="AL5071" s="759" t="str">
        <f t="shared" si="159"/>
        <v>Vejez</v>
      </c>
    </row>
    <row r="5072" spans="16:38" ht="15">
      <c r="P5072" s="806" t="s">
        <v>861</v>
      </c>
      <c r="Q5072" s="807">
        <v>28</v>
      </c>
      <c r="R5072" s="807">
        <v>31</v>
      </c>
      <c r="S5072" s="759" t="str">
        <f t="shared" si="158"/>
        <v>Adulto</v>
      </c>
      <c r="AI5072" s="806" t="s">
        <v>865</v>
      </c>
      <c r="AJ5072" s="807">
        <v>11</v>
      </c>
      <c r="AK5072" s="807">
        <v>62</v>
      </c>
      <c r="AL5072" s="759" t="str">
        <f t="shared" si="159"/>
        <v>Vejez</v>
      </c>
    </row>
    <row r="5073" spans="16:38" ht="15">
      <c r="P5073" s="806" t="s">
        <v>861</v>
      </c>
      <c r="Q5073" s="807">
        <v>57</v>
      </c>
      <c r="R5073" s="807">
        <v>32</v>
      </c>
      <c r="S5073" s="759" t="str">
        <f t="shared" si="158"/>
        <v>Adulto</v>
      </c>
      <c r="AI5073" s="806" t="s">
        <v>865</v>
      </c>
      <c r="AJ5073" s="807">
        <v>10</v>
      </c>
      <c r="AK5073" s="807">
        <v>63</v>
      </c>
      <c r="AL5073" s="759" t="str">
        <f t="shared" si="159"/>
        <v>Vejez</v>
      </c>
    </row>
    <row r="5074" spans="16:38" ht="15">
      <c r="P5074" s="806" t="s">
        <v>861</v>
      </c>
      <c r="Q5074" s="807">
        <v>40</v>
      </c>
      <c r="R5074" s="807">
        <v>33</v>
      </c>
      <c r="S5074" s="759" t="str">
        <f t="shared" si="158"/>
        <v>Adulto</v>
      </c>
      <c r="AI5074" s="806" t="s">
        <v>865</v>
      </c>
      <c r="AJ5074" s="807">
        <v>7</v>
      </c>
      <c r="AK5074" s="807">
        <v>64</v>
      </c>
      <c r="AL5074" s="759" t="str">
        <f t="shared" si="159"/>
        <v>Vejez</v>
      </c>
    </row>
    <row r="5075" spans="16:38" ht="15">
      <c r="P5075" s="806" t="s">
        <v>861</v>
      </c>
      <c r="Q5075" s="807">
        <v>43</v>
      </c>
      <c r="R5075" s="807">
        <v>34</v>
      </c>
      <c r="S5075" s="759" t="str">
        <f t="shared" si="158"/>
        <v>Adulto</v>
      </c>
      <c r="AI5075" s="806" t="s">
        <v>865</v>
      </c>
      <c r="AJ5075" s="807">
        <v>5</v>
      </c>
      <c r="AK5075" s="807">
        <v>66</v>
      </c>
      <c r="AL5075" s="759" t="str">
        <f t="shared" si="159"/>
        <v>Vejez</v>
      </c>
    </row>
    <row r="5076" spans="16:38" ht="15">
      <c r="P5076" s="806" t="s">
        <v>861</v>
      </c>
      <c r="Q5076" s="807">
        <v>45</v>
      </c>
      <c r="R5076" s="807">
        <v>35</v>
      </c>
      <c r="S5076" s="759" t="str">
        <f t="shared" si="158"/>
        <v>Adulto</v>
      </c>
      <c r="AI5076" s="806" t="s">
        <v>865</v>
      </c>
      <c r="AJ5076" s="807">
        <v>7</v>
      </c>
      <c r="AK5076" s="807">
        <v>67</v>
      </c>
      <c r="AL5076" s="759" t="str">
        <f t="shared" si="159"/>
        <v>Vejez</v>
      </c>
    </row>
    <row r="5077" spans="16:38" ht="15">
      <c r="P5077" s="806" t="s">
        <v>861</v>
      </c>
      <c r="Q5077" s="807">
        <v>42</v>
      </c>
      <c r="R5077" s="807">
        <v>36</v>
      </c>
      <c r="S5077" s="759" t="str">
        <f t="shared" si="158"/>
        <v>Adulto</v>
      </c>
      <c r="AI5077" s="806" t="s">
        <v>865</v>
      </c>
      <c r="AJ5077" s="807">
        <v>3</v>
      </c>
      <c r="AK5077" s="807">
        <v>68</v>
      </c>
      <c r="AL5077" s="759" t="str">
        <f t="shared" si="159"/>
        <v>Vejez</v>
      </c>
    </row>
    <row r="5078" spans="16:38" ht="15">
      <c r="P5078" s="806" t="s">
        <v>861</v>
      </c>
      <c r="Q5078" s="807">
        <v>42</v>
      </c>
      <c r="R5078" s="807">
        <v>37</v>
      </c>
      <c r="S5078" s="759" t="str">
        <f t="shared" si="158"/>
        <v>Adulto</v>
      </c>
      <c r="AI5078" s="806" t="s">
        <v>865</v>
      </c>
      <c r="AJ5078" s="807">
        <v>3</v>
      </c>
      <c r="AK5078" s="807">
        <v>69</v>
      </c>
      <c r="AL5078" s="759" t="str">
        <f t="shared" si="159"/>
        <v>Vejez</v>
      </c>
    </row>
    <row r="5079" spans="16:38" ht="15">
      <c r="P5079" s="806" t="s">
        <v>861</v>
      </c>
      <c r="Q5079" s="807">
        <v>53</v>
      </c>
      <c r="R5079" s="807">
        <v>38</v>
      </c>
      <c r="S5079" s="759" t="str">
        <f t="shared" si="158"/>
        <v>Adulto</v>
      </c>
      <c r="AI5079" s="806" t="s">
        <v>865</v>
      </c>
      <c r="AJ5079" s="807">
        <v>3</v>
      </c>
      <c r="AK5079" s="807">
        <v>70</v>
      </c>
      <c r="AL5079" s="759" t="str">
        <f t="shared" si="159"/>
        <v>Vejez</v>
      </c>
    </row>
    <row r="5080" spans="16:38" ht="15">
      <c r="P5080" s="806" t="s">
        <v>861</v>
      </c>
      <c r="Q5080" s="807">
        <v>48</v>
      </c>
      <c r="R5080" s="807">
        <v>39</v>
      </c>
      <c r="S5080" s="759" t="str">
        <f t="shared" si="158"/>
        <v>Adulto</v>
      </c>
      <c r="AI5080" s="806" t="s">
        <v>865</v>
      </c>
      <c r="AJ5080" s="807">
        <v>3</v>
      </c>
      <c r="AK5080" s="807">
        <v>71</v>
      </c>
      <c r="AL5080" s="759" t="str">
        <f t="shared" si="159"/>
        <v>Vejez</v>
      </c>
    </row>
    <row r="5081" spans="16:38" ht="15">
      <c r="P5081" s="806" t="s">
        <v>861</v>
      </c>
      <c r="Q5081" s="807">
        <v>47</v>
      </c>
      <c r="R5081" s="807">
        <v>40</v>
      </c>
      <c r="S5081" s="759" t="str">
        <f t="shared" si="158"/>
        <v>Adulto</v>
      </c>
      <c r="AI5081" s="806" t="s">
        <v>865</v>
      </c>
      <c r="AJ5081" s="807">
        <v>5</v>
      </c>
      <c r="AK5081" s="807">
        <v>72</v>
      </c>
      <c r="AL5081" s="759" t="str">
        <f t="shared" si="159"/>
        <v>Vejez</v>
      </c>
    </row>
    <row r="5082" spans="16:38" ht="15">
      <c r="P5082" s="806" t="s">
        <v>861</v>
      </c>
      <c r="Q5082" s="807">
        <v>51</v>
      </c>
      <c r="R5082" s="807">
        <v>41</v>
      </c>
      <c r="S5082" s="759" t="str">
        <f t="shared" si="158"/>
        <v>Adulto</v>
      </c>
      <c r="AI5082" s="806" t="s">
        <v>865</v>
      </c>
      <c r="AJ5082" s="807">
        <v>4</v>
      </c>
      <c r="AK5082" s="807">
        <v>73</v>
      </c>
      <c r="AL5082" s="759" t="str">
        <f t="shared" si="159"/>
        <v>Vejez</v>
      </c>
    </row>
    <row r="5083" spans="16:38" ht="15">
      <c r="P5083" s="806" t="s">
        <v>861</v>
      </c>
      <c r="Q5083" s="807">
        <v>49</v>
      </c>
      <c r="R5083" s="807">
        <v>42</v>
      </c>
      <c r="S5083" s="759" t="str">
        <f t="shared" si="158"/>
        <v>Adulto</v>
      </c>
      <c r="AI5083" s="806" t="s">
        <v>865</v>
      </c>
      <c r="AJ5083" s="807">
        <v>3</v>
      </c>
      <c r="AK5083" s="807">
        <v>74</v>
      </c>
      <c r="AL5083" s="759" t="str">
        <f t="shared" si="159"/>
        <v>Vejez</v>
      </c>
    </row>
    <row r="5084" spans="16:38" ht="15">
      <c r="P5084" s="806" t="s">
        <v>861</v>
      </c>
      <c r="Q5084" s="807">
        <v>52</v>
      </c>
      <c r="R5084" s="807">
        <v>43</v>
      </c>
      <c r="S5084" s="759" t="str">
        <f t="shared" si="158"/>
        <v>Adulto</v>
      </c>
      <c r="AI5084" s="806" t="s">
        <v>865</v>
      </c>
      <c r="AJ5084" s="807">
        <v>2</v>
      </c>
      <c r="AK5084" s="807">
        <v>75</v>
      </c>
      <c r="AL5084" s="759" t="str">
        <f t="shared" si="159"/>
        <v>Vejez</v>
      </c>
    </row>
    <row r="5085" spans="16:38" ht="15">
      <c r="P5085" s="806" t="s">
        <v>861</v>
      </c>
      <c r="Q5085" s="807">
        <v>30</v>
      </c>
      <c r="R5085" s="807">
        <v>44</v>
      </c>
      <c r="S5085" s="759" t="str">
        <f t="shared" si="158"/>
        <v>Adulto</v>
      </c>
      <c r="AI5085" s="806" t="s">
        <v>865</v>
      </c>
      <c r="AJ5085" s="807">
        <v>2</v>
      </c>
      <c r="AK5085" s="807">
        <v>76</v>
      </c>
      <c r="AL5085" s="759" t="str">
        <f t="shared" si="159"/>
        <v>Vejez</v>
      </c>
    </row>
    <row r="5086" spans="16:38" ht="15">
      <c r="P5086" s="806" t="s">
        <v>861</v>
      </c>
      <c r="Q5086" s="807">
        <v>53</v>
      </c>
      <c r="R5086" s="807">
        <v>45</v>
      </c>
      <c r="S5086" s="759" t="str">
        <f t="shared" si="158"/>
        <v>Adulto</v>
      </c>
      <c r="AI5086" s="806" t="s">
        <v>865</v>
      </c>
      <c r="AJ5086" s="807">
        <v>2</v>
      </c>
      <c r="AK5086" s="807">
        <v>77</v>
      </c>
      <c r="AL5086" s="759" t="str">
        <f t="shared" si="159"/>
        <v>Vejez</v>
      </c>
    </row>
    <row r="5087" spans="16:38" ht="15">
      <c r="P5087" s="806" t="s">
        <v>861</v>
      </c>
      <c r="Q5087" s="807">
        <v>34</v>
      </c>
      <c r="R5087" s="807">
        <v>46</v>
      </c>
      <c r="S5087" s="759" t="str">
        <f t="shared" si="158"/>
        <v>Adulto</v>
      </c>
      <c r="AI5087" s="806" t="s">
        <v>865</v>
      </c>
      <c r="AJ5087" s="807">
        <v>2</v>
      </c>
      <c r="AK5087" s="807">
        <v>78</v>
      </c>
      <c r="AL5087" s="759" t="str">
        <f t="shared" si="159"/>
        <v>Vejez</v>
      </c>
    </row>
    <row r="5088" spans="16:38" ht="15">
      <c r="P5088" s="806" t="s">
        <v>861</v>
      </c>
      <c r="Q5088" s="807">
        <v>38</v>
      </c>
      <c r="R5088" s="807">
        <v>47</v>
      </c>
      <c r="S5088" s="759" t="str">
        <f t="shared" si="158"/>
        <v>Adulto</v>
      </c>
      <c r="AI5088" s="806" t="s">
        <v>865</v>
      </c>
      <c r="AJ5088" s="807">
        <v>1</v>
      </c>
      <c r="AK5088" s="807">
        <v>79</v>
      </c>
      <c r="AL5088" s="759" t="str">
        <f t="shared" si="159"/>
        <v>Vejez</v>
      </c>
    </row>
    <row r="5089" spans="16:38" ht="15">
      <c r="P5089" s="806" t="s">
        <v>861</v>
      </c>
      <c r="Q5089" s="807">
        <v>36</v>
      </c>
      <c r="R5089" s="807">
        <v>48</v>
      </c>
      <c r="S5089" s="759" t="str">
        <f t="shared" si="158"/>
        <v>Adulto</v>
      </c>
      <c r="AI5089" s="806" t="s">
        <v>865</v>
      </c>
      <c r="AJ5089" s="807">
        <v>1</v>
      </c>
      <c r="AK5089" s="807">
        <v>80</v>
      </c>
      <c r="AL5089" s="759" t="str">
        <f t="shared" si="159"/>
        <v>Vejez</v>
      </c>
    </row>
    <row r="5090" spans="16:38" ht="15">
      <c r="P5090" s="806" t="s">
        <v>861</v>
      </c>
      <c r="Q5090" s="807">
        <v>38</v>
      </c>
      <c r="R5090" s="807">
        <v>49</v>
      </c>
      <c r="S5090" s="759" t="str">
        <f t="shared" si="158"/>
        <v>Adulto</v>
      </c>
      <c r="AI5090" s="806" t="s">
        <v>865</v>
      </c>
      <c r="AJ5090" s="807">
        <v>3</v>
      </c>
      <c r="AK5090" s="807">
        <v>81</v>
      </c>
      <c r="AL5090" s="759" t="str">
        <f t="shared" si="159"/>
        <v>Vejez</v>
      </c>
    </row>
    <row r="5091" spans="16:38" ht="15">
      <c r="P5091" s="806" t="s">
        <v>861</v>
      </c>
      <c r="Q5091" s="807">
        <v>37</v>
      </c>
      <c r="R5091" s="807">
        <v>50</v>
      </c>
      <c r="S5091" s="759" t="str">
        <f t="shared" si="158"/>
        <v>Adulto</v>
      </c>
      <c r="AI5091" s="806" t="s">
        <v>865</v>
      </c>
      <c r="AJ5091" s="807">
        <v>3</v>
      </c>
      <c r="AK5091" s="807">
        <v>87</v>
      </c>
      <c r="AL5091" s="759" t="str">
        <f t="shared" si="159"/>
        <v>Vejez</v>
      </c>
    </row>
    <row r="5092" spans="16:38" ht="15">
      <c r="P5092" s="806" t="s">
        <v>861</v>
      </c>
      <c r="Q5092" s="807">
        <v>41</v>
      </c>
      <c r="R5092" s="807">
        <v>51</v>
      </c>
      <c r="S5092" s="759" t="str">
        <f t="shared" si="158"/>
        <v>Adulto</v>
      </c>
      <c r="AI5092" s="806" t="s">
        <v>865</v>
      </c>
      <c r="AJ5092" s="807">
        <v>1</v>
      </c>
      <c r="AK5092" s="807">
        <v>88</v>
      </c>
      <c r="AL5092" s="759" t="str">
        <f t="shared" si="159"/>
        <v>Vejez</v>
      </c>
    </row>
    <row r="5093" spans="16:38" ht="15">
      <c r="P5093" s="806" t="s">
        <v>861</v>
      </c>
      <c r="Q5093" s="807">
        <v>46</v>
      </c>
      <c r="R5093" s="807">
        <v>52</v>
      </c>
      <c r="S5093" s="759" t="str">
        <f t="shared" si="158"/>
        <v>Adulto</v>
      </c>
      <c r="AI5093" s="806" t="s">
        <v>865</v>
      </c>
      <c r="AJ5093" s="807">
        <v>1</v>
      </c>
      <c r="AK5093" s="807">
        <v>91</v>
      </c>
      <c r="AL5093" s="759" t="str">
        <f t="shared" si="159"/>
        <v>Vejez</v>
      </c>
    </row>
    <row r="5094" spans="16:38" ht="15">
      <c r="P5094" s="806" t="s">
        <v>861</v>
      </c>
      <c r="Q5094" s="807">
        <v>46</v>
      </c>
      <c r="R5094" s="807">
        <v>53</v>
      </c>
      <c r="S5094" s="759" t="str">
        <f t="shared" si="158"/>
        <v>Adulto</v>
      </c>
      <c r="AI5094" s="806" t="s">
        <v>865</v>
      </c>
      <c r="AJ5094" s="807">
        <v>1</v>
      </c>
      <c r="AK5094" s="807">
        <v>97</v>
      </c>
      <c r="AL5094" s="759" t="str">
        <f t="shared" si="159"/>
        <v>Vejez</v>
      </c>
    </row>
    <row r="5095" spans="16:38" ht="30">
      <c r="P5095" s="806" t="s">
        <v>861</v>
      </c>
      <c r="Q5095" s="807">
        <v>41</v>
      </c>
      <c r="R5095" s="807">
        <v>54</v>
      </c>
      <c r="S5095" s="759" t="str">
        <f t="shared" si="158"/>
        <v>Adulto</v>
      </c>
      <c r="AI5095" s="806" t="s">
        <v>866</v>
      </c>
      <c r="AJ5095" s="807">
        <v>251</v>
      </c>
      <c r="AK5095" s="807">
        <v>0</v>
      </c>
      <c r="AL5095" s="759" t="str">
        <f t="shared" si="159"/>
        <v>Primera Infancia</v>
      </c>
    </row>
    <row r="5096" spans="16:38" ht="30">
      <c r="P5096" s="806" t="s">
        <v>861</v>
      </c>
      <c r="Q5096" s="807">
        <v>38</v>
      </c>
      <c r="R5096" s="807">
        <v>55</v>
      </c>
      <c r="S5096" s="759" t="str">
        <f t="shared" si="158"/>
        <v>Adulto</v>
      </c>
      <c r="AI5096" s="806" t="s">
        <v>866</v>
      </c>
      <c r="AJ5096" s="807">
        <v>296</v>
      </c>
      <c r="AK5096" s="807">
        <v>1</v>
      </c>
      <c r="AL5096" s="759" t="str">
        <f t="shared" si="159"/>
        <v>Primera Infancia</v>
      </c>
    </row>
    <row r="5097" spans="16:38" ht="30">
      <c r="P5097" s="806" t="s">
        <v>861</v>
      </c>
      <c r="Q5097" s="807">
        <v>47</v>
      </c>
      <c r="R5097" s="807">
        <v>56</v>
      </c>
      <c r="S5097" s="759" t="str">
        <f t="shared" si="158"/>
        <v>Adulto</v>
      </c>
      <c r="AI5097" s="806" t="s">
        <v>866</v>
      </c>
      <c r="AJ5097" s="807">
        <v>303</v>
      </c>
      <c r="AK5097" s="807">
        <v>2</v>
      </c>
      <c r="AL5097" s="759" t="str">
        <f t="shared" si="159"/>
        <v>Primera Infancia</v>
      </c>
    </row>
    <row r="5098" spans="16:38" ht="30">
      <c r="P5098" s="806" t="s">
        <v>861</v>
      </c>
      <c r="Q5098" s="807">
        <v>31</v>
      </c>
      <c r="R5098" s="807">
        <v>57</v>
      </c>
      <c r="S5098" s="759" t="str">
        <f t="shared" si="158"/>
        <v>Adulto</v>
      </c>
      <c r="AI5098" s="806" t="s">
        <v>866</v>
      </c>
      <c r="AJ5098" s="807">
        <v>368</v>
      </c>
      <c r="AK5098" s="807">
        <v>3</v>
      </c>
      <c r="AL5098" s="759" t="str">
        <f t="shared" si="159"/>
        <v>Primera Infancia</v>
      </c>
    </row>
    <row r="5099" spans="16:38" ht="30">
      <c r="P5099" s="806" t="s">
        <v>861</v>
      </c>
      <c r="Q5099" s="807">
        <v>40</v>
      </c>
      <c r="R5099" s="807">
        <v>58</v>
      </c>
      <c r="S5099" s="759" t="str">
        <f t="shared" si="158"/>
        <v>Adulto</v>
      </c>
      <c r="AI5099" s="806" t="s">
        <v>866</v>
      </c>
      <c r="AJ5099" s="807">
        <v>330</v>
      </c>
      <c r="AK5099" s="807">
        <v>4</v>
      </c>
      <c r="AL5099" s="759" t="str">
        <f t="shared" si="159"/>
        <v>Primera Infancia</v>
      </c>
    </row>
    <row r="5100" spans="16:38" ht="30">
      <c r="P5100" s="806" t="s">
        <v>861</v>
      </c>
      <c r="Q5100" s="807">
        <v>43</v>
      </c>
      <c r="R5100" s="807">
        <v>59</v>
      </c>
      <c r="S5100" s="759" t="str">
        <f t="shared" si="158"/>
        <v>Adulto</v>
      </c>
      <c r="AI5100" s="806" t="s">
        <v>866</v>
      </c>
      <c r="AJ5100" s="807">
        <v>339</v>
      </c>
      <c r="AK5100" s="807">
        <v>5</v>
      </c>
      <c r="AL5100" s="759" t="str">
        <f t="shared" si="159"/>
        <v>Primera Infancia</v>
      </c>
    </row>
    <row r="5101" spans="16:38" ht="15">
      <c r="P5101" s="806" t="s">
        <v>861</v>
      </c>
      <c r="Q5101" s="807">
        <v>32</v>
      </c>
      <c r="R5101" s="807">
        <v>60</v>
      </c>
      <c r="S5101" s="759" t="str">
        <f t="shared" si="158"/>
        <v>Vejez</v>
      </c>
      <c r="AI5101" s="806" t="s">
        <v>866</v>
      </c>
      <c r="AJ5101" s="807">
        <v>302</v>
      </c>
      <c r="AK5101" s="807">
        <v>6</v>
      </c>
      <c r="AL5101" s="759" t="str">
        <f t="shared" si="159"/>
        <v>Infancia</v>
      </c>
    </row>
    <row r="5102" spans="16:38" ht="15">
      <c r="P5102" s="806" t="s">
        <v>861</v>
      </c>
      <c r="Q5102" s="807">
        <v>29</v>
      </c>
      <c r="R5102" s="807">
        <v>61</v>
      </c>
      <c r="S5102" s="759" t="str">
        <f t="shared" si="158"/>
        <v>Vejez</v>
      </c>
      <c r="AI5102" s="806" t="s">
        <v>866</v>
      </c>
      <c r="AJ5102" s="807">
        <v>376</v>
      </c>
      <c r="AK5102" s="807">
        <v>7</v>
      </c>
      <c r="AL5102" s="759" t="str">
        <f t="shared" si="159"/>
        <v>Infancia</v>
      </c>
    </row>
    <row r="5103" spans="16:38" ht="15">
      <c r="P5103" s="806" t="s">
        <v>861</v>
      </c>
      <c r="Q5103" s="807">
        <v>29</v>
      </c>
      <c r="R5103" s="807">
        <v>62</v>
      </c>
      <c r="S5103" s="759" t="str">
        <f t="shared" si="158"/>
        <v>Vejez</v>
      </c>
      <c r="AI5103" s="806" t="s">
        <v>866</v>
      </c>
      <c r="AJ5103" s="807">
        <v>352</v>
      </c>
      <c r="AK5103" s="807">
        <v>8</v>
      </c>
      <c r="AL5103" s="759" t="str">
        <f t="shared" si="159"/>
        <v>Infancia</v>
      </c>
    </row>
    <row r="5104" spans="16:38" ht="15">
      <c r="P5104" s="806" t="s">
        <v>861</v>
      </c>
      <c r="Q5104" s="807">
        <v>29</v>
      </c>
      <c r="R5104" s="807">
        <v>63</v>
      </c>
      <c r="S5104" s="759" t="str">
        <f t="shared" si="158"/>
        <v>Vejez</v>
      </c>
      <c r="AI5104" s="806" t="s">
        <v>866</v>
      </c>
      <c r="AJ5104" s="807">
        <v>376</v>
      </c>
      <c r="AK5104" s="807">
        <v>9</v>
      </c>
      <c r="AL5104" s="759" t="str">
        <f t="shared" si="159"/>
        <v>Infancia</v>
      </c>
    </row>
    <row r="5105" spans="16:38" ht="15">
      <c r="P5105" s="806" t="s">
        <v>861</v>
      </c>
      <c r="Q5105" s="807">
        <v>37</v>
      </c>
      <c r="R5105" s="807">
        <v>64</v>
      </c>
      <c r="S5105" s="759" t="str">
        <f t="shared" si="158"/>
        <v>Vejez</v>
      </c>
      <c r="AI5105" s="806" t="s">
        <v>866</v>
      </c>
      <c r="AJ5105" s="807">
        <v>317</v>
      </c>
      <c r="AK5105" s="807">
        <v>10</v>
      </c>
      <c r="AL5105" s="759" t="str">
        <f t="shared" si="159"/>
        <v>Infancia</v>
      </c>
    </row>
    <row r="5106" spans="16:38" ht="15">
      <c r="P5106" s="806" t="s">
        <v>861</v>
      </c>
      <c r="Q5106" s="807">
        <v>37</v>
      </c>
      <c r="R5106" s="807">
        <v>65</v>
      </c>
      <c r="S5106" s="759" t="str">
        <f t="shared" si="158"/>
        <v>Vejez</v>
      </c>
      <c r="AI5106" s="806" t="s">
        <v>866</v>
      </c>
      <c r="AJ5106" s="807">
        <v>377</v>
      </c>
      <c r="AK5106" s="807">
        <v>11</v>
      </c>
      <c r="AL5106" s="759" t="str">
        <f t="shared" si="159"/>
        <v>Infancia</v>
      </c>
    </row>
    <row r="5107" spans="16:38" ht="30">
      <c r="P5107" s="806" t="s">
        <v>861</v>
      </c>
      <c r="Q5107" s="807">
        <v>25</v>
      </c>
      <c r="R5107" s="807">
        <v>66</v>
      </c>
      <c r="S5107" s="759" t="str">
        <f t="shared" si="158"/>
        <v>Vejez</v>
      </c>
      <c r="AI5107" s="806" t="s">
        <v>866</v>
      </c>
      <c r="AJ5107" s="807">
        <v>341</v>
      </c>
      <c r="AK5107" s="807">
        <v>12</v>
      </c>
      <c r="AL5107" s="759" t="str">
        <f t="shared" si="159"/>
        <v>Adolescente</v>
      </c>
    </row>
    <row r="5108" spans="16:38" ht="30">
      <c r="P5108" s="806" t="s">
        <v>861</v>
      </c>
      <c r="Q5108" s="807">
        <v>27</v>
      </c>
      <c r="R5108" s="807">
        <v>67</v>
      </c>
      <c r="S5108" s="759" t="str">
        <f t="shared" si="158"/>
        <v>Vejez</v>
      </c>
      <c r="AI5108" s="806" t="s">
        <v>866</v>
      </c>
      <c r="AJ5108" s="807">
        <v>413</v>
      </c>
      <c r="AK5108" s="807">
        <v>13</v>
      </c>
      <c r="AL5108" s="759" t="str">
        <f t="shared" si="159"/>
        <v>Adolescente</v>
      </c>
    </row>
    <row r="5109" spans="16:38" ht="30">
      <c r="P5109" s="806" t="s">
        <v>861</v>
      </c>
      <c r="Q5109" s="807">
        <v>32</v>
      </c>
      <c r="R5109" s="807">
        <v>68</v>
      </c>
      <c r="S5109" s="759" t="str">
        <f t="shared" si="158"/>
        <v>Vejez</v>
      </c>
      <c r="AI5109" s="806" t="s">
        <v>866</v>
      </c>
      <c r="AJ5109" s="807">
        <v>368</v>
      </c>
      <c r="AK5109" s="807">
        <v>14</v>
      </c>
      <c r="AL5109" s="759" t="str">
        <f t="shared" si="159"/>
        <v>Adolescente</v>
      </c>
    </row>
    <row r="5110" spans="16:38" ht="30">
      <c r="P5110" s="806" t="s">
        <v>861</v>
      </c>
      <c r="Q5110" s="807">
        <v>30</v>
      </c>
      <c r="R5110" s="807">
        <v>69</v>
      </c>
      <c r="S5110" s="759" t="str">
        <f t="shared" si="158"/>
        <v>Vejez</v>
      </c>
      <c r="AI5110" s="806" t="s">
        <v>866</v>
      </c>
      <c r="AJ5110" s="807">
        <v>364</v>
      </c>
      <c r="AK5110" s="807">
        <v>15</v>
      </c>
      <c r="AL5110" s="759" t="str">
        <f t="shared" si="159"/>
        <v>Adolescente</v>
      </c>
    </row>
    <row r="5111" spans="16:38" ht="30">
      <c r="P5111" s="806" t="s">
        <v>861</v>
      </c>
      <c r="Q5111" s="807">
        <v>27</v>
      </c>
      <c r="R5111" s="807">
        <v>70</v>
      </c>
      <c r="S5111" s="759" t="str">
        <f t="shared" si="158"/>
        <v>Vejez</v>
      </c>
      <c r="AI5111" s="806" t="s">
        <v>866</v>
      </c>
      <c r="AJ5111" s="807">
        <v>376</v>
      </c>
      <c r="AK5111" s="807">
        <v>16</v>
      </c>
      <c r="AL5111" s="759" t="str">
        <f t="shared" si="159"/>
        <v>Adolescente</v>
      </c>
    </row>
    <row r="5112" spans="16:38" ht="30">
      <c r="P5112" s="806" t="s">
        <v>861</v>
      </c>
      <c r="Q5112" s="807">
        <v>32</v>
      </c>
      <c r="R5112" s="807">
        <v>71</v>
      </c>
      <c r="S5112" s="759" t="str">
        <f t="shared" si="158"/>
        <v>Vejez</v>
      </c>
      <c r="AI5112" s="806" t="s">
        <v>866</v>
      </c>
      <c r="AJ5112" s="807">
        <v>355</v>
      </c>
      <c r="AK5112" s="807">
        <v>17</v>
      </c>
      <c r="AL5112" s="759" t="str">
        <f t="shared" si="159"/>
        <v>Adolescente</v>
      </c>
    </row>
    <row r="5113" spans="16:38" ht="15">
      <c r="P5113" s="806" t="s">
        <v>861</v>
      </c>
      <c r="Q5113" s="807">
        <v>27</v>
      </c>
      <c r="R5113" s="807">
        <v>72</v>
      </c>
      <c r="S5113" s="759" t="str">
        <f t="shared" si="158"/>
        <v>Vejez</v>
      </c>
      <c r="AI5113" s="806" t="s">
        <v>866</v>
      </c>
      <c r="AJ5113" s="807">
        <v>437</v>
      </c>
      <c r="AK5113" s="807">
        <v>18</v>
      </c>
      <c r="AL5113" s="759" t="str">
        <f t="shared" si="159"/>
        <v>Juventud</v>
      </c>
    </row>
    <row r="5114" spans="16:38" ht="15">
      <c r="P5114" s="806" t="s">
        <v>861</v>
      </c>
      <c r="Q5114" s="807">
        <v>27</v>
      </c>
      <c r="R5114" s="807">
        <v>73</v>
      </c>
      <c r="S5114" s="759" t="str">
        <f t="shared" si="158"/>
        <v>Vejez</v>
      </c>
      <c r="AI5114" s="806" t="s">
        <v>866</v>
      </c>
      <c r="AJ5114" s="807">
        <v>493</v>
      </c>
      <c r="AK5114" s="807">
        <v>19</v>
      </c>
      <c r="AL5114" s="759" t="str">
        <f t="shared" si="159"/>
        <v>Juventud</v>
      </c>
    </row>
    <row r="5115" spans="16:38" ht="15">
      <c r="P5115" s="806" t="s">
        <v>861</v>
      </c>
      <c r="Q5115" s="807">
        <v>26</v>
      </c>
      <c r="R5115" s="807">
        <v>74</v>
      </c>
      <c r="S5115" s="759" t="str">
        <f t="shared" si="158"/>
        <v>Vejez</v>
      </c>
      <c r="AI5115" s="806" t="s">
        <v>866</v>
      </c>
      <c r="AJ5115" s="807">
        <v>541</v>
      </c>
      <c r="AK5115" s="807">
        <v>20</v>
      </c>
      <c r="AL5115" s="759" t="str">
        <f t="shared" si="159"/>
        <v>Juventud</v>
      </c>
    </row>
    <row r="5116" spans="16:38" ht="15">
      <c r="P5116" s="806" t="s">
        <v>861</v>
      </c>
      <c r="Q5116" s="807">
        <v>14</v>
      </c>
      <c r="R5116" s="807">
        <v>75</v>
      </c>
      <c r="S5116" s="759" t="str">
        <f t="shared" si="158"/>
        <v>Vejez</v>
      </c>
      <c r="AI5116" s="806" t="s">
        <v>866</v>
      </c>
      <c r="AJ5116" s="807">
        <v>598</v>
      </c>
      <c r="AK5116" s="807">
        <v>21</v>
      </c>
      <c r="AL5116" s="759" t="str">
        <f t="shared" si="159"/>
        <v>Juventud</v>
      </c>
    </row>
    <row r="5117" spans="16:38" ht="15">
      <c r="P5117" s="806" t="s">
        <v>861</v>
      </c>
      <c r="Q5117" s="807">
        <v>18</v>
      </c>
      <c r="R5117" s="807">
        <v>76</v>
      </c>
      <c r="S5117" s="759" t="str">
        <f t="shared" si="158"/>
        <v>Vejez</v>
      </c>
      <c r="AI5117" s="806" t="s">
        <v>866</v>
      </c>
      <c r="AJ5117" s="807">
        <v>654</v>
      </c>
      <c r="AK5117" s="807">
        <v>22</v>
      </c>
      <c r="AL5117" s="759" t="str">
        <f t="shared" si="159"/>
        <v>Juventud</v>
      </c>
    </row>
    <row r="5118" spans="16:38" ht="15">
      <c r="P5118" s="806" t="s">
        <v>861</v>
      </c>
      <c r="Q5118" s="807">
        <v>19</v>
      </c>
      <c r="R5118" s="807">
        <v>77</v>
      </c>
      <c r="S5118" s="759" t="str">
        <f t="shared" si="158"/>
        <v>Vejez</v>
      </c>
      <c r="AI5118" s="806" t="s">
        <v>866</v>
      </c>
      <c r="AJ5118" s="807">
        <v>622</v>
      </c>
      <c r="AK5118" s="807">
        <v>23</v>
      </c>
      <c r="AL5118" s="759" t="str">
        <f t="shared" si="159"/>
        <v>Juventud</v>
      </c>
    </row>
    <row r="5119" spans="16:38" ht="15">
      <c r="P5119" s="806" t="s">
        <v>861</v>
      </c>
      <c r="Q5119" s="807">
        <v>15</v>
      </c>
      <c r="R5119" s="807">
        <v>78</v>
      </c>
      <c r="S5119" s="759" t="str">
        <f t="shared" si="158"/>
        <v>Vejez</v>
      </c>
      <c r="AI5119" s="806" t="s">
        <v>866</v>
      </c>
      <c r="AJ5119" s="807">
        <v>705</v>
      </c>
      <c r="AK5119" s="807">
        <v>24</v>
      </c>
      <c r="AL5119" s="759" t="str">
        <f t="shared" si="159"/>
        <v>Juventud</v>
      </c>
    </row>
    <row r="5120" spans="16:38" ht="15">
      <c r="P5120" s="806" t="s">
        <v>861</v>
      </c>
      <c r="Q5120" s="807">
        <v>14</v>
      </c>
      <c r="R5120" s="807">
        <v>79</v>
      </c>
      <c r="S5120" s="759" t="str">
        <f t="shared" si="158"/>
        <v>Vejez</v>
      </c>
      <c r="AI5120" s="806" t="s">
        <v>866</v>
      </c>
      <c r="AJ5120" s="807">
        <v>704</v>
      </c>
      <c r="AK5120" s="807">
        <v>25</v>
      </c>
      <c r="AL5120" s="759" t="str">
        <f t="shared" si="159"/>
        <v>Juventud</v>
      </c>
    </row>
    <row r="5121" spans="16:38" ht="15">
      <c r="P5121" s="806" t="s">
        <v>861</v>
      </c>
      <c r="Q5121" s="807">
        <v>17</v>
      </c>
      <c r="R5121" s="807">
        <v>80</v>
      </c>
      <c r="S5121" s="759" t="str">
        <f t="shared" si="158"/>
        <v>Vejez</v>
      </c>
      <c r="AI5121" s="806" t="s">
        <v>866</v>
      </c>
      <c r="AJ5121" s="807">
        <v>665</v>
      </c>
      <c r="AK5121" s="807">
        <v>26</v>
      </c>
      <c r="AL5121" s="759" t="str">
        <f t="shared" si="159"/>
        <v>Juventud</v>
      </c>
    </row>
    <row r="5122" spans="16:38" ht="15">
      <c r="P5122" s="806" t="s">
        <v>861</v>
      </c>
      <c r="Q5122" s="807">
        <v>15</v>
      </c>
      <c r="R5122" s="807">
        <v>81</v>
      </c>
      <c r="S5122" s="759" t="str">
        <f t="shared" si="158"/>
        <v>Vejez</v>
      </c>
      <c r="AI5122" s="806" t="s">
        <v>866</v>
      </c>
      <c r="AJ5122" s="807">
        <v>681</v>
      </c>
      <c r="AK5122" s="807">
        <v>27</v>
      </c>
      <c r="AL5122" s="759" t="str">
        <f t="shared" si="159"/>
        <v>Juventud</v>
      </c>
    </row>
    <row r="5123" spans="16:38" ht="15">
      <c r="P5123" s="806" t="s">
        <v>861</v>
      </c>
      <c r="Q5123" s="807">
        <v>17</v>
      </c>
      <c r="R5123" s="807">
        <v>82</v>
      </c>
      <c r="S5123" s="759" t="str">
        <f t="shared" ref="S5123:S5186" si="160">IF(P5123=0,"",IF(AND(R5123&gt;=0,R5123&lt;=5),"Primera Infancia",IF(AND(R5123&gt;=6,R5123&lt;=11),"Infancia",IF(AND(R5123&gt;=12,R5123&lt;=17),"Adolescente",IF(AND(R5123&gt;=18,R5123&lt;=28),"Juventud",IF(AND(R5123&gt;=29,R5123&lt;=59),"Adulto","Vejez"))))))</f>
        <v>Vejez</v>
      </c>
      <c r="AI5123" s="806" t="s">
        <v>866</v>
      </c>
      <c r="AJ5123" s="807">
        <v>661</v>
      </c>
      <c r="AK5123" s="807">
        <v>28</v>
      </c>
      <c r="AL5123" s="759" t="str">
        <f t="shared" ref="AL5123:AL5186" si="161">IF(AI5123=0,"",IF(AND(AK5123&gt;=0,AK5123&lt;=5),"Primera Infancia",IF(AND(AK5123&gt;=6,AK5123&lt;=11),"Infancia",IF(AND(AK5123&gt;=12,AK5123&lt;=17),"Adolescente",IF(AND(AK5123&gt;=18,AK5123&lt;=28),"Juventud",IF(AND(AK5123&gt;=29,AK5123&lt;=59),"Adulto","Vejez"))))))</f>
        <v>Juventud</v>
      </c>
    </row>
    <row r="5124" spans="16:38" ht="15">
      <c r="P5124" s="806" t="s">
        <v>861</v>
      </c>
      <c r="Q5124" s="807">
        <v>14</v>
      </c>
      <c r="R5124" s="807">
        <v>83</v>
      </c>
      <c r="S5124" s="759" t="str">
        <f t="shared" si="160"/>
        <v>Vejez</v>
      </c>
      <c r="AI5124" s="806" t="s">
        <v>866</v>
      </c>
      <c r="AJ5124" s="807">
        <v>616</v>
      </c>
      <c r="AK5124" s="807">
        <v>29</v>
      </c>
      <c r="AL5124" s="759" t="str">
        <f t="shared" si="161"/>
        <v>Adulto</v>
      </c>
    </row>
    <row r="5125" spans="16:38" ht="15">
      <c r="P5125" s="806" t="s">
        <v>861</v>
      </c>
      <c r="Q5125" s="807">
        <v>12</v>
      </c>
      <c r="R5125" s="807">
        <v>84</v>
      </c>
      <c r="S5125" s="759" t="str">
        <f t="shared" si="160"/>
        <v>Vejez</v>
      </c>
      <c r="AI5125" s="806" t="s">
        <v>866</v>
      </c>
      <c r="AJ5125" s="807">
        <v>557</v>
      </c>
      <c r="AK5125" s="807">
        <v>30</v>
      </c>
      <c r="AL5125" s="759" t="str">
        <f t="shared" si="161"/>
        <v>Adulto</v>
      </c>
    </row>
    <row r="5126" spans="16:38" ht="15">
      <c r="P5126" s="806" t="s">
        <v>861</v>
      </c>
      <c r="Q5126" s="807">
        <v>10</v>
      </c>
      <c r="R5126" s="807">
        <v>85</v>
      </c>
      <c r="S5126" s="759" t="str">
        <f t="shared" si="160"/>
        <v>Vejez</v>
      </c>
      <c r="AI5126" s="806" t="s">
        <v>866</v>
      </c>
      <c r="AJ5126" s="807">
        <v>609</v>
      </c>
      <c r="AK5126" s="807">
        <v>31</v>
      </c>
      <c r="AL5126" s="759" t="str">
        <f t="shared" si="161"/>
        <v>Adulto</v>
      </c>
    </row>
    <row r="5127" spans="16:38" ht="15">
      <c r="P5127" s="806" t="s">
        <v>861</v>
      </c>
      <c r="Q5127" s="807">
        <v>10</v>
      </c>
      <c r="R5127" s="807">
        <v>86</v>
      </c>
      <c r="S5127" s="759" t="str">
        <f t="shared" si="160"/>
        <v>Vejez</v>
      </c>
      <c r="AI5127" s="806" t="s">
        <v>866</v>
      </c>
      <c r="AJ5127" s="807">
        <v>647</v>
      </c>
      <c r="AK5127" s="807">
        <v>32</v>
      </c>
      <c r="AL5127" s="759" t="str">
        <f t="shared" si="161"/>
        <v>Adulto</v>
      </c>
    </row>
    <row r="5128" spans="16:38" ht="15">
      <c r="P5128" s="806" t="s">
        <v>861</v>
      </c>
      <c r="Q5128" s="807">
        <v>8</v>
      </c>
      <c r="R5128" s="807">
        <v>87</v>
      </c>
      <c r="S5128" s="759" t="str">
        <f t="shared" si="160"/>
        <v>Vejez</v>
      </c>
      <c r="AI5128" s="806" t="s">
        <v>866</v>
      </c>
      <c r="AJ5128" s="807">
        <v>624</v>
      </c>
      <c r="AK5128" s="807">
        <v>33</v>
      </c>
      <c r="AL5128" s="759" t="str">
        <f t="shared" si="161"/>
        <v>Adulto</v>
      </c>
    </row>
    <row r="5129" spans="16:38" ht="15">
      <c r="P5129" s="806" t="s">
        <v>861</v>
      </c>
      <c r="Q5129" s="807">
        <v>5</v>
      </c>
      <c r="R5129" s="807">
        <v>88</v>
      </c>
      <c r="S5129" s="759" t="str">
        <f t="shared" si="160"/>
        <v>Vejez</v>
      </c>
      <c r="AI5129" s="806" t="s">
        <v>866</v>
      </c>
      <c r="AJ5129" s="807">
        <v>550</v>
      </c>
      <c r="AK5129" s="807">
        <v>34</v>
      </c>
      <c r="AL5129" s="759" t="str">
        <f t="shared" si="161"/>
        <v>Adulto</v>
      </c>
    </row>
    <row r="5130" spans="16:38" ht="15">
      <c r="P5130" s="806" t="s">
        <v>861</v>
      </c>
      <c r="Q5130" s="807">
        <v>2</v>
      </c>
      <c r="R5130" s="807">
        <v>89</v>
      </c>
      <c r="S5130" s="759" t="str">
        <f t="shared" si="160"/>
        <v>Vejez</v>
      </c>
      <c r="AI5130" s="806" t="s">
        <v>866</v>
      </c>
      <c r="AJ5130" s="807">
        <v>560</v>
      </c>
      <c r="AK5130" s="807">
        <v>35</v>
      </c>
      <c r="AL5130" s="759" t="str">
        <f t="shared" si="161"/>
        <v>Adulto</v>
      </c>
    </row>
    <row r="5131" spans="16:38" ht="15">
      <c r="P5131" s="806" t="s">
        <v>861</v>
      </c>
      <c r="Q5131" s="807">
        <v>6</v>
      </c>
      <c r="R5131" s="807">
        <v>90</v>
      </c>
      <c r="S5131" s="759" t="str">
        <f t="shared" si="160"/>
        <v>Vejez</v>
      </c>
      <c r="AI5131" s="806" t="s">
        <v>866</v>
      </c>
      <c r="AJ5131" s="807">
        <v>570</v>
      </c>
      <c r="AK5131" s="807">
        <v>36</v>
      </c>
      <c r="AL5131" s="759" t="str">
        <f t="shared" si="161"/>
        <v>Adulto</v>
      </c>
    </row>
    <row r="5132" spans="16:38" ht="15">
      <c r="P5132" s="806" t="s">
        <v>861</v>
      </c>
      <c r="Q5132" s="807">
        <v>3</v>
      </c>
      <c r="R5132" s="807">
        <v>91</v>
      </c>
      <c r="S5132" s="759" t="str">
        <f t="shared" si="160"/>
        <v>Vejez</v>
      </c>
      <c r="AI5132" s="806" t="s">
        <v>866</v>
      </c>
      <c r="AJ5132" s="807">
        <v>473</v>
      </c>
      <c r="AK5132" s="807">
        <v>37</v>
      </c>
      <c r="AL5132" s="759" t="str">
        <f t="shared" si="161"/>
        <v>Adulto</v>
      </c>
    </row>
    <row r="5133" spans="16:38" ht="15">
      <c r="P5133" s="806" t="s">
        <v>861</v>
      </c>
      <c r="Q5133" s="807">
        <v>1</v>
      </c>
      <c r="R5133" s="807">
        <v>93</v>
      </c>
      <c r="S5133" s="759" t="str">
        <f t="shared" si="160"/>
        <v>Vejez</v>
      </c>
      <c r="AI5133" s="806" t="s">
        <v>866</v>
      </c>
      <c r="AJ5133" s="807">
        <v>522</v>
      </c>
      <c r="AK5133" s="807">
        <v>38</v>
      </c>
      <c r="AL5133" s="759" t="str">
        <f t="shared" si="161"/>
        <v>Adulto</v>
      </c>
    </row>
    <row r="5134" spans="16:38" ht="15">
      <c r="P5134" s="806" t="s">
        <v>861</v>
      </c>
      <c r="Q5134" s="807">
        <v>5</v>
      </c>
      <c r="R5134" s="807">
        <v>94</v>
      </c>
      <c r="S5134" s="759" t="str">
        <f t="shared" si="160"/>
        <v>Vejez</v>
      </c>
      <c r="AI5134" s="806" t="s">
        <v>866</v>
      </c>
      <c r="AJ5134" s="807">
        <v>516</v>
      </c>
      <c r="AK5134" s="807">
        <v>39</v>
      </c>
      <c r="AL5134" s="759" t="str">
        <f t="shared" si="161"/>
        <v>Adulto</v>
      </c>
    </row>
    <row r="5135" spans="16:38" ht="15">
      <c r="P5135" s="806" t="s">
        <v>861</v>
      </c>
      <c r="Q5135" s="807">
        <v>4</v>
      </c>
      <c r="R5135" s="807">
        <v>95</v>
      </c>
      <c r="S5135" s="759" t="str">
        <f t="shared" si="160"/>
        <v>Vejez</v>
      </c>
      <c r="AI5135" s="806" t="s">
        <v>866</v>
      </c>
      <c r="AJ5135" s="807">
        <v>517</v>
      </c>
      <c r="AK5135" s="807">
        <v>40</v>
      </c>
      <c r="AL5135" s="759" t="str">
        <f t="shared" si="161"/>
        <v>Adulto</v>
      </c>
    </row>
    <row r="5136" spans="16:38" ht="15">
      <c r="P5136" s="806" t="s">
        <v>861</v>
      </c>
      <c r="Q5136" s="807">
        <v>2</v>
      </c>
      <c r="R5136" s="807">
        <v>96</v>
      </c>
      <c r="S5136" s="759" t="str">
        <f t="shared" si="160"/>
        <v>Vejez</v>
      </c>
      <c r="AI5136" s="806" t="s">
        <v>866</v>
      </c>
      <c r="AJ5136" s="807">
        <v>530</v>
      </c>
      <c r="AK5136" s="807">
        <v>41</v>
      </c>
      <c r="AL5136" s="759" t="str">
        <f t="shared" si="161"/>
        <v>Adulto</v>
      </c>
    </row>
    <row r="5137" spans="16:38" ht="15">
      <c r="P5137" s="806" t="s">
        <v>861</v>
      </c>
      <c r="Q5137" s="807">
        <v>2</v>
      </c>
      <c r="R5137" s="807">
        <v>97</v>
      </c>
      <c r="S5137" s="759" t="str">
        <f t="shared" si="160"/>
        <v>Vejez</v>
      </c>
      <c r="AI5137" s="806" t="s">
        <v>866</v>
      </c>
      <c r="AJ5137" s="807">
        <v>534</v>
      </c>
      <c r="AK5137" s="807">
        <v>42</v>
      </c>
      <c r="AL5137" s="759" t="str">
        <f t="shared" si="161"/>
        <v>Adulto</v>
      </c>
    </row>
    <row r="5138" spans="16:38" ht="15">
      <c r="P5138" s="806" t="s">
        <v>861</v>
      </c>
      <c r="Q5138" s="807">
        <v>1</v>
      </c>
      <c r="R5138" s="807">
        <v>101</v>
      </c>
      <c r="S5138" s="759" t="str">
        <f t="shared" si="160"/>
        <v>Vejez</v>
      </c>
      <c r="AI5138" s="806" t="s">
        <v>866</v>
      </c>
      <c r="AJ5138" s="807">
        <v>476</v>
      </c>
      <c r="AK5138" s="807">
        <v>43</v>
      </c>
      <c r="AL5138" s="759" t="str">
        <f t="shared" si="161"/>
        <v>Adulto</v>
      </c>
    </row>
    <row r="5139" spans="16:38" ht="15">
      <c r="P5139" s="806" t="s">
        <v>861</v>
      </c>
      <c r="Q5139" s="807">
        <v>1</v>
      </c>
      <c r="R5139" s="807">
        <v>107</v>
      </c>
      <c r="S5139" s="759" t="str">
        <f t="shared" si="160"/>
        <v>Vejez</v>
      </c>
      <c r="AI5139" s="806" t="s">
        <v>866</v>
      </c>
      <c r="AJ5139" s="807">
        <v>463</v>
      </c>
      <c r="AK5139" s="807">
        <v>44</v>
      </c>
      <c r="AL5139" s="759" t="str">
        <f t="shared" si="161"/>
        <v>Adulto</v>
      </c>
    </row>
    <row r="5140" spans="16:38" ht="30">
      <c r="P5140" s="806" t="s">
        <v>862</v>
      </c>
      <c r="Q5140" s="807">
        <v>163</v>
      </c>
      <c r="R5140" s="807">
        <v>0</v>
      </c>
      <c r="S5140" s="759" t="str">
        <f t="shared" si="160"/>
        <v>Primera Infancia</v>
      </c>
      <c r="AI5140" s="806" t="s">
        <v>866</v>
      </c>
      <c r="AJ5140" s="807">
        <v>466</v>
      </c>
      <c r="AK5140" s="807">
        <v>45</v>
      </c>
      <c r="AL5140" s="759" t="str">
        <f t="shared" si="161"/>
        <v>Adulto</v>
      </c>
    </row>
    <row r="5141" spans="16:38" ht="30">
      <c r="P5141" s="806" t="s">
        <v>862</v>
      </c>
      <c r="Q5141" s="807">
        <v>180</v>
      </c>
      <c r="R5141" s="807">
        <v>1</v>
      </c>
      <c r="S5141" s="759" t="str">
        <f t="shared" si="160"/>
        <v>Primera Infancia</v>
      </c>
      <c r="AI5141" s="806" t="s">
        <v>866</v>
      </c>
      <c r="AJ5141" s="807">
        <v>391</v>
      </c>
      <c r="AK5141" s="807">
        <v>46</v>
      </c>
      <c r="AL5141" s="759" t="str">
        <f t="shared" si="161"/>
        <v>Adulto</v>
      </c>
    </row>
    <row r="5142" spans="16:38" ht="30">
      <c r="P5142" s="806" t="s">
        <v>862</v>
      </c>
      <c r="Q5142" s="807">
        <v>187</v>
      </c>
      <c r="R5142" s="807">
        <v>2</v>
      </c>
      <c r="S5142" s="759" t="str">
        <f t="shared" si="160"/>
        <v>Primera Infancia</v>
      </c>
      <c r="AI5142" s="806" t="s">
        <v>866</v>
      </c>
      <c r="AJ5142" s="807">
        <v>410</v>
      </c>
      <c r="AK5142" s="807">
        <v>47</v>
      </c>
      <c r="AL5142" s="759" t="str">
        <f t="shared" si="161"/>
        <v>Adulto</v>
      </c>
    </row>
    <row r="5143" spans="16:38" ht="30">
      <c r="P5143" s="806" t="s">
        <v>862</v>
      </c>
      <c r="Q5143" s="807">
        <v>155</v>
      </c>
      <c r="R5143" s="807">
        <v>3</v>
      </c>
      <c r="S5143" s="759" t="str">
        <f t="shared" si="160"/>
        <v>Primera Infancia</v>
      </c>
      <c r="AI5143" s="806" t="s">
        <v>866</v>
      </c>
      <c r="AJ5143" s="807">
        <v>377</v>
      </c>
      <c r="AK5143" s="807">
        <v>48</v>
      </c>
      <c r="AL5143" s="759" t="str">
        <f t="shared" si="161"/>
        <v>Adulto</v>
      </c>
    </row>
    <row r="5144" spans="16:38" ht="30">
      <c r="P5144" s="806" t="s">
        <v>862</v>
      </c>
      <c r="Q5144" s="807">
        <v>149</v>
      </c>
      <c r="R5144" s="807">
        <v>4</v>
      </c>
      <c r="S5144" s="759" t="str">
        <f t="shared" si="160"/>
        <v>Primera Infancia</v>
      </c>
      <c r="AI5144" s="806" t="s">
        <v>866</v>
      </c>
      <c r="AJ5144" s="807">
        <v>400</v>
      </c>
      <c r="AK5144" s="807">
        <v>49</v>
      </c>
      <c r="AL5144" s="759" t="str">
        <f t="shared" si="161"/>
        <v>Adulto</v>
      </c>
    </row>
    <row r="5145" spans="16:38" ht="30">
      <c r="P5145" s="806" t="s">
        <v>862</v>
      </c>
      <c r="Q5145" s="807">
        <v>149</v>
      </c>
      <c r="R5145" s="807">
        <v>5</v>
      </c>
      <c r="S5145" s="759" t="str">
        <f t="shared" si="160"/>
        <v>Primera Infancia</v>
      </c>
      <c r="AI5145" s="806" t="s">
        <v>866</v>
      </c>
      <c r="AJ5145" s="807">
        <v>412</v>
      </c>
      <c r="AK5145" s="807">
        <v>50</v>
      </c>
      <c r="AL5145" s="759" t="str">
        <f t="shared" si="161"/>
        <v>Adulto</v>
      </c>
    </row>
    <row r="5146" spans="16:38" ht="15">
      <c r="P5146" s="806" t="s">
        <v>862</v>
      </c>
      <c r="Q5146" s="807">
        <v>155</v>
      </c>
      <c r="R5146" s="807">
        <v>6</v>
      </c>
      <c r="S5146" s="759" t="str">
        <f t="shared" si="160"/>
        <v>Infancia</v>
      </c>
      <c r="AI5146" s="806" t="s">
        <v>866</v>
      </c>
      <c r="AJ5146" s="807">
        <v>394</v>
      </c>
      <c r="AK5146" s="807">
        <v>51</v>
      </c>
      <c r="AL5146" s="759" t="str">
        <f t="shared" si="161"/>
        <v>Adulto</v>
      </c>
    </row>
    <row r="5147" spans="16:38" ht="15">
      <c r="P5147" s="806" t="s">
        <v>862</v>
      </c>
      <c r="Q5147" s="807">
        <v>139</v>
      </c>
      <c r="R5147" s="807">
        <v>7</v>
      </c>
      <c r="S5147" s="759" t="str">
        <f t="shared" si="160"/>
        <v>Infancia</v>
      </c>
      <c r="AI5147" s="806" t="s">
        <v>866</v>
      </c>
      <c r="AJ5147" s="807">
        <v>401</v>
      </c>
      <c r="AK5147" s="807">
        <v>52</v>
      </c>
      <c r="AL5147" s="759" t="str">
        <f t="shared" si="161"/>
        <v>Adulto</v>
      </c>
    </row>
    <row r="5148" spans="16:38" ht="15">
      <c r="P5148" s="806" t="s">
        <v>862</v>
      </c>
      <c r="Q5148" s="807">
        <v>142</v>
      </c>
      <c r="R5148" s="807">
        <v>8</v>
      </c>
      <c r="S5148" s="759" t="str">
        <f t="shared" si="160"/>
        <v>Infancia</v>
      </c>
      <c r="AI5148" s="806" t="s">
        <v>866</v>
      </c>
      <c r="AJ5148" s="807">
        <v>404</v>
      </c>
      <c r="AK5148" s="807">
        <v>53</v>
      </c>
      <c r="AL5148" s="759" t="str">
        <f t="shared" si="161"/>
        <v>Adulto</v>
      </c>
    </row>
    <row r="5149" spans="16:38" ht="15">
      <c r="P5149" s="806" t="s">
        <v>862</v>
      </c>
      <c r="Q5149" s="807">
        <v>163</v>
      </c>
      <c r="R5149" s="807">
        <v>9</v>
      </c>
      <c r="S5149" s="759" t="str">
        <f t="shared" si="160"/>
        <v>Infancia</v>
      </c>
      <c r="AI5149" s="806" t="s">
        <v>866</v>
      </c>
      <c r="AJ5149" s="807">
        <v>406</v>
      </c>
      <c r="AK5149" s="807">
        <v>54</v>
      </c>
      <c r="AL5149" s="759" t="str">
        <f t="shared" si="161"/>
        <v>Adulto</v>
      </c>
    </row>
    <row r="5150" spans="16:38" ht="15">
      <c r="P5150" s="806" t="s">
        <v>862</v>
      </c>
      <c r="Q5150" s="807">
        <v>153</v>
      </c>
      <c r="R5150" s="807">
        <v>10</v>
      </c>
      <c r="S5150" s="759" t="str">
        <f t="shared" si="160"/>
        <v>Infancia</v>
      </c>
      <c r="AI5150" s="806" t="s">
        <v>866</v>
      </c>
      <c r="AJ5150" s="807">
        <v>392</v>
      </c>
      <c r="AK5150" s="807">
        <v>55</v>
      </c>
      <c r="AL5150" s="759" t="str">
        <f t="shared" si="161"/>
        <v>Adulto</v>
      </c>
    </row>
    <row r="5151" spans="16:38" ht="15">
      <c r="P5151" s="806" t="s">
        <v>862</v>
      </c>
      <c r="Q5151" s="807">
        <v>162</v>
      </c>
      <c r="R5151" s="807">
        <v>11</v>
      </c>
      <c r="S5151" s="759" t="str">
        <f t="shared" si="160"/>
        <v>Infancia</v>
      </c>
      <c r="AI5151" s="806" t="s">
        <v>866</v>
      </c>
      <c r="AJ5151" s="807">
        <v>399</v>
      </c>
      <c r="AK5151" s="807">
        <v>56</v>
      </c>
      <c r="AL5151" s="759" t="str">
        <f t="shared" si="161"/>
        <v>Adulto</v>
      </c>
    </row>
    <row r="5152" spans="16:38" ht="30">
      <c r="P5152" s="806" t="s">
        <v>862</v>
      </c>
      <c r="Q5152" s="807">
        <v>174</v>
      </c>
      <c r="R5152" s="807">
        <v>12</v>
      </c>
      <c r="S5152" s="759" t="str">
        <f t="shared" si="160"/>
        <v>Adolescente</v>
      </c>
      <c r="AI5152" s="806" t="s">
        <v>866</v>
      </c>
      <c r="AJ5152" s="807">
        <v>345</v>
      </c>
      <c r="AK5152" s="807">
        <v>57</v>
      </c>
      <c r="AL5152" s="759" t="str">
        <f t="shared" si="161"/>
        <v>Adulto</v>
      </c>
    </row>
    <row r="5153" spans="16:38" ht="30">
      <c r="P5153" s="806" t="s">
        <v>862</v>
      </c>
      <c r="Q5153" s="807">
        <v>192</v>
      </c>
      <c r="R5153" s="807">
        <v>13</v>
      </c>
      <c r="S5153" s="759" t="str">
        <f t="shared" si="160"/>
        <v>Adolescente</v>
      </c>
      <c r="AI5153" s="806" t="s">
        <v>866</v>
      </c>
      <c r="AJ5153" s="807">
        <v>321</v>
      </c>
      <c r="AK5153" s="807">
        <v>58</v>
      </c>
      <c r="AL5153" s="759" t="str">
        <f t="shared" si="161"/>
        <v>Adulto</v>
      </c>
    </row>
    <row r="5154" spans="16:38" ht="30">
      <c r="P5154" s="806" t="s">
        <v>862</v>
      </c>
      <c r="Q5154" s="807">
        <v>211</v>
      </c>
      <c r="R5154" s="807">
        <v>14</v>
      </c>
      <c r="S5154" s="759" t="str">
        <f t="shared" si="160"/>
        <v>Adolescente</v>
      </c>
      <c r="AI5154" s="806" t="s">
        <v>866</v>
      </c>
      <c r="AJ5154" s="807">
        <v>362</v>
      </c>
      <c r="AK5154" s="807">
        <v>59</v>
      </c>
      <c r="AL5154" s="759" t="str">
        <f t="shared" si="161"/>
        <v>Adulto</v>
      </c>
    </row>
    <row r="5155" spans="16:38" ht="30">
      <c r="P5155" s="806" t="s">
        <v>862</v>
      </c>
      <c r="Q5155" s="807">
        <v>224</v>
      </c>
      <c r="R5155" s="807">
        <v>15</v>
      </c>
      <c r="S5155" s="759" t="str">
        <f t="shared" si="160"/>
        <v>Adolescente</v>
      </c>
      <c r="AI5155" s="806" t="s">
        <v>866</v>
      </c>
      <c r="AJ5155" s="807">
        <v>348</v>
      </c>
      <c r="AK5155" s="807">
        <v>60</v>
      </c>
      <c r="AL5155" s="759" t="str">
        <f t="shared" si="161"/>
        <v>Vejez</v>
      </c>
    </row>
    <row r="5156" spans="16:38" ht="30">
      <c r="P5156" s="806" t="s">
        <v>862</v>
      </c>
      <c r="Q5156" s="807">
        <v>204</v>
      </c>
      <c r="R5156" s="807">
        <v>16</v>
      </c>
      <c r="S5156" s="759" t="str">
        <f t="shared" si="160"/>
        <v>Adolescente</v>
      </c>
      <c r="AI5156" s="806" t="s">
        <v>866</v>
      </c>
      <c r="AJ5156" s="807">
        <v>300</v>
      </c>
      <c r="AK5156" s="807">
        <v>61</v>
      </c>
      <c r="AL5156" s="759" t="str">
        <f t="shared" si="161"/>
        <v>Vejez</v>
      </c>
    </row>
    <row r="5157" spans="16:38" ht="30">
      <c r="P5157" s="806" t="s">
        <v>862</v>
      </c>
      <c r="Q5157" s="807">
        <v>238</v>
      </c>
      <c r="R5157" s="807">
        <v>17</v>
      </c>
      <c r="S5157" s="759" t="str">
        <f t="shared" si="160"/>
        <v>Adolescente</v>
      </c>
      <c r="AI5157" s="806" t="s">
        <v>866</v>
      </c>
      <c r="AJ5157" s="807">
        <v>303</v>
      </c>
      <c r="AK5157" s="807">
        <v>62</v>
      </c>
      <c r="AL5157" s="759" t="str">
        <f t="shared" si="161"/>
        <v>Vejez</v>
      </c>
    </row>
    <row r="5158" spans="16:38" ht="15">
      <c r="P5158" s="806" t="s">
        <v>862</v>
      </c>
      <c r="Q5158" s="807">
        <v>225</v>
      </c>
      <c r="R5158" s="807">
        <v>18</v>
      </c>
      <c r="S5158" s="759" t="str">
        <f t="shared" si="160"/>
        <v>Juventud</v>
      </c>
      <c r="AI5158" s="806" t="s">
        <v>866</v>
      </c>
      <c r="AJ5158" s="807">
        <v>293</v>
      </c>
      <c r="AK5158" s="807">
        <v>63</v>
      </c>
      <c r="AL5158" s="759" t="str">
        <f t="shared" si="161"/>
        <v>Vejez</v>
      </c>
    </row>
    <row r="5159" spans="16:38" ht="15">
      <c r="P5159" s="806" t="s">
        <v>862</v>
      </c>
      <c r="Q5159" s="807">
        <v>195</v>
      </c>
      <c r="R5159" s="807">
        <v>19</v>
      </c>
      <c r="S5159" s="759" t="str">
        <f t="shared" si="160"/>
        <v>Juventud</v>
      </c>
      <c r="AI5159" s="806" t="s">
        <v>866</v>
      </c>
      <c r="AJ5159" s="807">
        <v>272</v>
      </c>
      <c r="AK5159" s="807">
        <v>64</v>
      </c>
      <c r="AL5159" s="759" t="str">
        <f t="shared" si="161"/>
        <v>Vejez</v>
      </c>
    </row>
    <row r="5160" spans="16:38" ht="15">
      <c r="P5160" s="806" t="s">
        <v>862</v>
      </c>
      <c r="Q5160" s="807">
        <v>180</v>
      </c>
      <c r="R5160" s="807">
        <v>20</v>
      </c>
      <c r="S5160" s="759" t="str">
        <f t="shared" si="160"/>
        <v>Juventud</v>
      </c>
      <c r="AI5160" s="806" t="s">
        <v>866</v>
      </c>
      <c r="AJ5160" s="807">
        <v>264</v>
      </c>
      <c r="AK5160" s="807">
        <v>65</v>
      </c>
      <c r="AL5160" s="759" t="str">
        <f t="shared" si="161"/>
        <v>Vejez</v>
      </c>
    </row>
    <row r="5161" spans="16:38" ht="15">
      <c r="P5161" s="806" t="s">
        <v>862</v>
      </c>
      <c r="Q5161" s="807">
        <v>220</v>
      </c>
      <c r="R5161" s="807">
        <v>21</v>
      </c>
      <c r="S5161" s="759" t="str">
        <f t="shared" si="160"/>
        <v>Juventud</v>
      </c>
      <c r="AI5161" s="806" t="s">
        <v>866</v>
      </c>
      <c r="AJ5161" s="807">
        <v>263</v>
      </c>
      <c r="AK5161" s="807">
        <v>66</v>
      </c>
      <c r="AL5161" s="759" t="str">
        <f t="shared" si="161"/>
        <v>Vejez</v>
      </c>
    </row>
    <row r="5162" spans="16:38" ht="15">
      <c r="P5162" s="806" t="s">
        <v>862</v>
      </c>
      <c r="Q5162" s="807">
        <v>195</v>
      </c>
      <c r="R5162" s="807">
        <v>22</v>
      </c>
      <c r="S5162" s="759" t="str">
        <f t="shared" si="160"/>
        <v>Juventud</v>
      </c>
      <c r="AI5162" s="806" t="s">
        <v>866</v>
      </c>
      <c r="AJ5162" s="807">
        <v>266</v>
      </c>
      <c r="AK5162" s="807">
        <v>67</v>
      </c>
      <c r="AL5162" s="759" t="str">
        <f t="shared" si="161"/>
        <v>Vejez</v>
      </c>
    </row>
    <row r="5163" spans="16:38" ht="15">
      <c r="P5163" s="806" t="s">
        <v>862</v>
      </c>
      <c r="Q5163" s="807">
        <v>212</v>
      </c>
      <c r="R5163" s="807">
        <v>23</v>
      </c>
      <c r="S5163" s="759" t="str">
        <f t="shared" si="160"/>
        <v>Juventud</v>
      </c>
      <c r="AI5163" s="806" t="s">
        <v>866</v>
      </c>
      <c r="AJ5163" s="807">
        <v>207</v>
      </c>
      <c r="AK5163" s="807">
        <v>68</v>
      </c>
      <c r="AL5163" s="759" t="str">
        <f t="shared" si="161"/>
        <v>Vejez</v>
      </c>
    </row>
    <row r="5164" spans="16:38" ht="15">
      <c r="P5164" s="806" t="s">
        <v>862</v>
      </c>
      <c r="Q5164" s="807">
        <v>188</v>
      </c>
      <c r="R5164" s="807">
        <v>24</v>
      </c>
      <c r="S5164" s="759" t="str">
        <f t="shared" si="160"/>
        <v>Juventud</v>
      </c>
      <c r="AI5164" s="806" t="s">
        <v>866</v>
      </c>
      <c r="AJ5164" s="807">
        <v>213</v>
      </c>
      <c r="AK5164" s="807">
        <v>69</v>
      </c>
      <c r="AL5164" s="759" t="str">
        <f t="shared" si="161"/>
        <v>Vejez</v>
      </c>
    </row>
    <row r="5165" spans="16:38" ht="15">
      <c r="P5165" s="806" t="s">
        <v>862</v>
      </c>
      <c r="Q5165" s="807">
        <v>232</v>
      </c>
      <c r="R5165" s="807">
        <v>25</v>
      </c>
      <c r="S5165" s="759" t="str">
        <f t="shared" si="160"/>
        <v>Juventud</v>
      </c>
      <c r="AI5165" s="806" t="s">
        <v>866</v>
      </c>
      <c r="AJ5165" s="807">
        <v>223</v>
      </c>
      <c r="AK5165" s="807">
        <v>70</v>
      </c>
      <c r="AL5165" s="759" t="str">
        <f t="shared" si="161"/>
        <v>Vejez</v>
      </c>
    </row>
    <row r="5166" spans="16:38" ht="15">
      <c r="P5166" s="806" t="s">
        <v>862</v>
      </c>
      <c r="Q5166" s="807">
        <v>246</v>
      </c>
      <c r="R5166" s="807">
        <v>26</v>
      </c>
      <c r="S5166" s="759" t="str">
        <f t="shared" si="160"/>
        <v>Juventud</v>
      </c>
      <c r="AI5166" s="806" t="s">
        <v>866</v>
      </c>
      <c r="AJ5166" s="807">
        <v>208</v>
      </c>
      <c r="AK5166" s="807">
        <v>71</v>
      </c>
      <c r="AL5166" s="759" t="str">
        <f t="shared" si="161"/>
        <v>Vejez</v>
      </c>
    </row>
    <row r="5167" spans="16:38" ht="15">
      <c r="P5167" s="806" t="s">
        <v>862</v>
      </c>
      <c r="Q5167" s="807">
        <v>247</v>
      </c>
      <c r="R5167" s="807">
        <v>27</v>
      </c>
      <c r="S5167" s="759" t="str">
        <f t="shared" si="160"/>
        <v>Juventud</v>
      </c>
      <c r="AI5167" s="806" t="s">
        <v>866</v>
      </c>
      <c r="AJ5167" s="807">
        <v>164</v>
      </c>
      <c r="AK5167" s="807">
        <v>72</v>
      </c>
      <c r="AL5167" s="759" t="str">
        <f t="shared" si="161"/>
        <v>Vejez</v>
      </c>
    </row>
    <row r="5168" spans="16:38" ht="15">
      <c r="P5168" s="806" t="s">
        <v>862</v>
      </c>
      <c r="Q5168" s="807">
        <v>211</v>
      </c>
      <c r="R5168" s="807">
        <v>28</v>
      </c>
      <c r="S5168" s="759" t="str">
        <f t="shared" si="160"/>
        <v>Juventud</v>
      </c>
      <c r="AI5168" s="806" t="s">
        <v>866</v>
      </c>
      <c r="AJ5168" s="807">
        <v>170</v>
      </c>
      <c r="AK5168" s="807">
        <v>73</v>
      </c>
      <c r="AL5168" s="759" t="str">
        <f t="shared" si="161"/>
        <v>Vejez</v>
      </c>
    </row>
    <row r="5169" spans="16:38" ht="15">
      <c r="P5169" s="806" t="s">
        <v>862</v>
      </c>
      <c r="Q5169" s="807">
        <v>222</v>
      </c>
      <c r="R5169" s="807">
        <v>29</v>
      </c>
      <c r="S5169" s="759" t="str">
        <f t="shared" si="160"/>
        <v>Adulto</v>
      </c>
      <c r="AI5169" s="806" t="s">
        <v>866</v>
      </c>
      <c r="AJ5169" s="807">
        <v>159</v>
      </c>
      <c r="AK5169" s="807">
        <v>74</v>
      </c>
      <c r="AL5169" s="759" t="str">
        <f t="shared" si="161"/>
        <v>Vejez</v>
      </c>
    </row>
    <row r="5170" spans="16:38" ht="15">
      <c r="P5170" s="806" t="s">
        <v>862</v>
      </c>
      <c r="Q5170" s="807">
        <v>216</v>
      </c>
      <c r="R5170" s="807">
        <v>30</v>
      </c>
      <c r="S5170" s="759" t="str">
        <f t="shared" si="160"/>
        <v>Adulto</v>
      </c>
      <c r="AI5170" s="806" t="s">
        <v>866</v>
      </c>
      <c r="AJ5170" s="807">
        <v>139</v>
      </c>
      <c r="AK5170" s="807">
        <v>75</v>
      </c>
      <c r="AL5170" s="759" t="str">
        <f t="shared" si="161"/>
        <v>Vejez</v>
      </c>
    </row>
    <row r="5171" spans="16:38" ht="15">
      <c r="P5171" s="806" t="s">
        <v>862</v>
      </c>
      <c r="Q5171" s="807">
        <v>184</v>
      </c>
      <c r="R5171" s="807">
        <v>31</v>
      </c>
      <c r="S5171" s="759" t="str">
        <f t="shared" si="160"/>
        <v>Adulto</v>
      </c>
      <c r="AI5171" s="806" t="s">
        <v>866</v>
      </c>
      <c r="AJ5171" s="807">
        <v>119</v>
      </c>
      <c r="AK5171" s="807">
        <v>76</v>
      </c>
      <c r="AL5171" s="759" t="str">
        <f t="shared" si="161"/>
        <v>Vejez</v>
      </c>
    </row>
    <row r="5172" spans="16:38" ht="15">
      <c r="P5172" s="806" t="s">
        <v>862</v>
      </c>
      <c r="Q5172" s="807">
        <v>172</v>
      </c>
      <c r="R5172" s="807">
        <v>32</v>
      </c>
      <c r="S5172" s="759" t="str">
        <f t="shared" si="160"/>
        <v>Adulto</v>
      </c>
      <c r="AI5172" s="806" t="s">
        <v>866</v>
      </c>
      <c r="AJ5172" s="807">
        <v>120</v>
      </c>
      <c r="AK5172" s="807">
        <v>77</v>
      </c>
      <c r="AL5172" s="759" t="str">
        <f t="shared" si="161"/>
        <v>Vejez</v>
      </c>
    </row>
    <row r="5173" spans="16:38" ht="15">
      <c r="P5173" s="806" t="s">
        <v>862</v>
      </c>
      <c r="Q5173" s="807">
        <v>192</v>
      </c>
      <c r="R5173" s="807">
        <v>33</v>
      </c>
      <c r="S5173" s="759" t="str">
        <f t="shared" si="160"/>
        <v>Adulto</v>
      </c>
      <c r="AI5173" s="806" t="s">
        <v>866</v>
      </c>
      <c r="AJ5173" s="807">
        <v>100</v>
      </c>
      <c r="AK5173" s="807">
        <v>78</v>
      </c>
      <c r="AL5173" s="759" t="str">
        <f t="shared" si="161"/>
        <v>Vejez</v>
      </c>
    </row>
    <row r="5174" spans="16:38" ht="15">
      <c r="P5174" s="806" t="s">
        <v>862</v>
      </c>
      <c r="Q5174" s="807">
        <v>179</v>
      </c>
      <c r="R5174" s="807">
        <v>34</v>
      </c>
      <c r="S5174" s="759" t="str">
        <f t="shared" si="160"/>
        <v>Adulto</v>
      </c>
      <c r="AI5174" s="806" t="s">
        <v>866</v>
      </c>
      <c r="AJ5174" s="807">
        <v>88</v>
      </c>
      <c r="AK5174" s="807">
        <v>79</v>
      </c>
      <c r="AL5174" s="759" t="str">
        <f t="shared" si="161"/>
        <v>Vejez</v>
      </c>
    </row>
    <row r="5175" spans="16:38" ht="15">
      <c r="P5175" s="806" t="s">
        <v>862</v>
      </c>
      <c r="Q5175" s="807">
        <v>191</v>
      </c>
      <c r="R5175" s="807">
        <v>35</v>
      </c>
      <c r="S5175" s="759" t="str">
        <f t="shared" si="160"/>
        <v>Adulto</v>
      </c>
      <c r="AI5175" s="806" t="s">
        <v>866</v>
      </c>
      <c r="AJ5175" s="807">
        <v>84</v>
      </c>
      <c r="AK5175" s="807">
        <v>80</v>
      </c>
      <c r="AL5175" s="759" t="str">
        <f t="shared" si="161"/>
        <v>Vejez</v>
      </c>
    </row>
    <row r="5176" spans="16:38" ht="15">
      <c r="P5176" s="806" t="s">
        <v>862</v>
      </c>
      <c r="Q5176" s="807">
        <v>162</v>
      </c>
      <c r="R5176" s="807">
        <v>36</v>
      </c>
      <c r="S5176" s="759" t="str">
        <f t="shared" si="160"/>
        <v>Adulto</v>
      </c>
      <c r="AI5176" s="806" t="s">
        <v>866</v>
      </c>
      <c r="AJ5176" s="807">
        <v>87</v>
      </c>
      <c r="AK5176" s="807">
        <v>81</v>
      </c>
      <c r="AL5176" s="759" t="str">
        <f t="shared" si="161"/>
        <v>Vejez</v>
      </c>
    </row>
    <row r="5177" spans="16:38" ht="15">
      <c r="P5177" s="806" t="s">
        <v>862</v>
      </c>
      <c r="Q5177" s="807">
        <v>195</v>
      </c>
      <c r="R5177" s="807">
        <v>37</v>
      </c>
      <c r="S5177" s="759" t="str">
        <f t="shared" si="160"/>
        <v>Adulto</v>
      </c>
      <c r="AI5177" s="806" t="s">
        <v>866</v>
      </c>
      <c r="AJ5177" s="807">
        <v>61</v>
      </c>
      <c r="AK5177" s="807">
        <v>82</v>
      </c>
      <c r="AL5177" s="759" t="str">
        <f t="shared" si="161"/>
        <v>Vejez</v>
      </c>
    </row>
    <row r="5178" spans="16:38" ht="15">
      <c r="P5178" s="806" t="s">
        <v>862</v>
      </c>
      <c r="Q5178" s="807">
        <v>153</v>
      </c>
      <c r="R5178" s="807">
        <v>38</v>
      </c>
      <c r="S5178" s="759" t="str">
        <f t="shared" si="160"/>
        <v>Adulto</v>
      </c>
      <c r="AI5178" s="806" t="s">
        <v>866</v>
      </c>
      <c r="AJ5178" s="807">
        <v>49</v>
      </c>
      <c r="AK5178" s="807">
        <v>83</v>
      </c>
      <c r="AL5178" s="759" t="str">
        <f t="shared" si="161"/>
        <v>Vejez</v>
      </c>
    </row>
    <row r="5179" spans="16:38" ht="15">
      <c r="P5179" s="806" t="s">
        <v>862</v>
      </c>
      <c r="Q5179" s="807">
        <v>185</v>
      </c>
      <c r="R5179" s="807">
        <v>39</v>
      </c>
      <c r="S5179" s="759" t="str">
        <f t="shared" si="160"/>
        <v>Adulto</v>
      </c>
      <c r="AI5179" s="806" t="s">
        <v>866</v>
      </c>
      <c r="AJ5179" s="807">
        <v>55</v>
      </c>
      <c r="AK5179" s="807">
        <v>84</v>
      </c>
      <c r="AL5179" s="759" t="str">
        <f t="shared" si="161"/>
        <v>Vejez</v>
      </c>
    </row>
    <row r="5180" spans="16:38" ht="15">
      <c r="P5180" s="806" t="s">
        <v>862</v>
      </c>
      <c r="Q5180" s="807">
        <v>185</v>
      </c>
      <c r="R5180" s="807">
        <v>40</v>
      </c>
      <c r="S5180" s="759" t="str">
        <f t="shared" si="160"/>
        <v>Adulto</v>
      </c>
      <c r="AI5180" s="806" t="s">
        <v>866</v>
      </c>
      <c r="AJ5180" s="807">
        <v>45</v>
      </c>
      <c r="AK5180" s="807">
        <v>85</v>
      </c>
      <c r="AL5180" s="759" t="str">
        <f t="shared" si="161"/>
        <v>Vejez</v>
      </c>
    </row>
    <row r="5181" spans="16:38" ht="15">
      <c r="P5181" s="806" t="s">
        <v>862</v>
      </c>
      <c r="Q5181" s="807">
        <v>163</v>
      </c>
      <c r="R5181" s="807">
        <v>41</v>
      </c>
      <c r="S5181" s="759" t="str">
        <f t="shared" si="160"/>
        <v>Adulto</v>
      </c>
      <c r="AI5181" s="806" t="s">
        <v>866</v>
      </c>
      <c r="AJ5181" s="807">
        <v>39</v>
      </c>
      <c r="AK5181" s="807">
        <v>86</v>
      </c>
      <c r="AL5181" s="759" t="str">
        <f t="shared" si="161"/>
        <v>Vejez</v>
      </c>
    </row>
    <row r="5182" spans="16:38" ht="15">
      <c r="P5182" s="806" t="s">
        <v>862</v>
      </c>
      <c r="Q5182" s="807">
        <v>155</v>
      </c>
      <c r="R5182" s="807">
        <v>42</v>
      </c>
      <c r="S5182" s="759" t="str">
        <f t="shared" si="160"/>
        <v>Adulto</v>
      </c>
      <c r="AI5182" s="806" t="s">
        <v>866</v>
      </c>
      <c r="AJ5182" s="807">
        <v>30</v>
      </c>
      <c r="AK5182" s="807">
        <v>87</v>
      </c>
      <c r="AL5182" s="759" t="str">
        <f t="shared" si="161"/>
        <v>Vejez</v>
      </c>
    </row>
    <row r="5183" spans="16:38" ht="15">
      <c r="P5183" s="806" t="s">
        <v>862</v>
      </c>
      <c r="Q5183" s="807">
        <v>164</v>
      </c>
      <c r="R5183" s="807">
        <v>43</v>
      </c>
      <c r="S5183" s="759" t="str">
        <f t="shared" si="160"/>
        <v>Adulto</v>
      </c>
      <c r="AI5183" s="806" t="s">
        <v>866</v>
      </c>
      <c r="AJ5183" s="807">
        <v>28</v>
      </c>
      <c r="AK5183" s="807">
        <v>88</v>
      </c>
      <c r="AL5183" s="759" t="str">
        <f t="shared" si="161"/>
        <v>Vejez</v>
      </c>
    </row>
    <row r="5184" spans="16:38" ht="15">
      <c r="P5184" s="806" t="s">
        <v>862</v>
      </c>
      <c r="Q5184" s="807">
        <v>169</v>
      </c>
      <c r="R5184" s="807">
        <v>44</v>
      </c>
      <c r="S5184" s="759" t="str">
        <f t="shared" si="160"/>
        <v>Adulto</v>
      </c>
      <c r="AI5184" s="806" t="s">
        <v>866</v>
      </c>
      <c r="AJ5184" s="807">
        <v>19</v>
      </c>
      <c r="AK5184" s="807">
        <v>89</v>
      </c>
      <c r="AL5184" s="759" t="str">
        <f t="shared" si="161"/>
        <v>Vejez</v>
      </c>
    </row>
    <row r="5185" spans="16:38" ht="15">
      <c r="P5185" s="806" t="s">
        <v>862</v>
      </c>
      <c r="Q5185" s="807">
        <v>151</v>
      </c>
      <c r="R5185" s="807">
        <v>45</v>
      </c>
      <c r="S5185" s="759" t="str">
        <f t="shared" si="160"/>
        <v>Adulto</v>
      </c>
      <c r="AI5185" s="806" t="s">
        <v>866</v>
      </c>
      <c r="AJ5185" s="807">
        <v>24</v>
      </c>
      <c r="AK5185" s="807">
        <v>90</v>
      </c>
      <c r="AL5185" s="759" t="str">
        <f t="shared" si="161"/>
        <v>Vejez</v>
      </c>
    </row>
    <row r="5186" spans="16:38" ht="15">
      <c r="P5186" s="806" t="s">
        <v>862</v>
      </c>
      <c r="Q5186" s="807">
        <v>144</v>
      </c>
      <c r="R5186" s="807">
        <v>46</v>
      </c>
      <c r="S5186" s="759" t="str">
        <f t="shared" si="160"/>
        <v>Adulto</v>
      </c>
      <c r="AI5186" s="806" t="s">
        <v>866</v>
      </c>
      <c r="AJ5186" s="807">
        <v>11</v>
      </c>
      <c r="AK5186" s="807">
        <v>91</v>
      </c>
      <c r="AL5186" s="759" t="str">
        <f t="shared" si="161"/>
        <v>Vejez</v>
      </c>
    </row>
    <row r="5187" spans="16:38" ht="15">
      <c r="P5187" s="806" t="s">
        <v>862</v>
      </c>
      <c r="Q5187" s="807">
        <v>156</v>
      </c>
      <c r="R5187" s="807">
        <v>47</v>
      </c>
      <c r="S5187" s="759" t="str">
        <f t="shared" ref="S5187:S5250" si="162">IF(P5187=0,"",IF(AND(R5187&gt;=0,R5187&lt;=5),"Primera Infancia",IF(AND(R5187&gt;=6,R5187&lt;=11),"Infancia",IF(AND(R5187&gt;=12,R5187&lt;=17),"Adolescente",IF(AND(R5187&gt;=18,R5187&lt;=28),"Juventud",IF(AND(R5187&gt;=29,R5187&lt;=59),"Adulto","Vejez"))))))</f>
        <v>Adulto</v>
      </c>
      <c r="AI5187" s="806" t="s">
        <v>866</v>
      </c>
      <c r="AJ5187" s="807">
        <v>17</v>
      </c>
      <c r="AK5187" s="807">
        <v>92</v>
      </c>
      <c r="AL5187" s="759" t="str">
        <f t="shared" ref="AL5187:AL5250" si="163">IF(AI5187=0,"",IF(AND(AK5187&gt;=0,AK5187&lt;=5),"Primera Infancia",IF(AND(AK5187&gt;=6,AK5187&lt;=11),"Infancia",IF(AND(AK5187&gt;=12,AK5187&lt;=17),"Adolescente",IF(AND(AK5187&gt;=18,AK5187&lt;=28),"Juventud",IF(AND(AK5187&gt;=29,AK5187&lt;=59),"Adulto","Vejez"))))))</f>
        <v>Vejez</v>
      </c>
    </row>
    <row r="5188" spans="16:38" ht="15">
      <c r="P5188" s="806" t="s">
        <v>862</v>
      </c>
      <c r="Q5188" s="807">
        <v>172</v>
      </c>
      <c r="R5188" s="807">
        <v>48</v>
      </c>
      <c r="S5188" s="759" t="str">
        <f t="shared" si="162"/>
        <v>Adulto</v>
      </c>
      <c r="AI5188" s="806" t="s">
        <v>866</v>
      </c>
      <c r="AJ5188" s="807">
        <v>10</v>
      </c>
      <c r="AK5188" s="807">
        <v>93</v>
      </c>
      <c r="AL5188" s="759" t="str">
        <f t="shared" si="163"/>
        <v>Vejez</v>
      </c>
    </row>
    <row r="5189" spans="16:38" ht="15">
      <c r="P5189" s="806" t="s">
        <v>862</v>
      </c>
      <c r="Q5189" s="807">
        <v>179</v>
      </c>
      <c r="R5189" s="807">
        <v>49</v>
      </c>
      <c r="S5189" s="759" t="str">
        <f t="shared" si="162"/>
        <v>Adulto</v>
      </c>
      <c r="AI5189" s="806" t="s">
        <v>866</v>
      </c>
      <c r="AJ5189" s="807">
        <v>12</v>
      </c>
      <c r="AK5189" s="807">
        <v>94</v>
      </c>
      <c r="AL5189" s="759" t="str">
        <f t="shared" si="163"/>
        <v>Vejez</v>
      </c>
    </row>
    <row r="5190" spans="16:38" ht="15">
      <c r="P5190" s="806" t="s">
        <v>862</v>
      </c>
      <c r="Q5190" s="807">
        <v>178</v>
      </c>
      <c r="R5190" s="807">
        <v>50</v>
      </c>
      <c r="S5190" s="759" t="str">
        <f t="shared" si="162"/>
        <v>Adulto</v>
      </c>
      <c r="AI5190" s="806" t="s">
        <v>866</v>
      </c>
      <c r="AJ5190" s="807">
        <v>7</v>
      </c>
      <c r="AK5190" s="807">
        <v>95</v>
      </c>
      <c r="AL5190" s="759" t="str">
        <f t="shared" si="163"/>
        <v>Vejez</v>
      </c>
    </row>
    <row r="5191" spans="16:38" ht="15">
      <c r="P5191" s="806" t="s">
        <v>862</v>
      </c>
      <c r="Q5191" s="807">
        <v>175</v>
      </c>
      <c r="R5191" s="807">
        <v>51</v>
      </c>
      <c r="S5191" s="759" t="str">
        <f t="shared" si="162"/>
        <v>Adulto</v>
      </c>
      <c r="AI5191" s="806" t="s">
        <v>866</v>
      </c>
      <c r="AJ5191" s="807">
        <v>1</v>
      </c>
      <c r="AK5191" s="807">
        <v>96</v>
      </c>
      <c r="AL5191" s="759" t="str">
        <f t="shared" si="163"/>
        <v>Vejez</v>
      </c>
    </row>
    <row r="5192" spans="16:38" ht="15">
      <c r="P5192" s="806" t="s">
        <v>862</v>
      </c>
      <c r="Q5192" s="807">
        <v>170</v>
      </c>
      <c r="R5192" s="807">
        <v>52</v>
      </c>
      <c r="S5192" s="759" t="str">
        <f t="shared" si="162"/>
        <v>Adulto</v>
      </c>
      <c r="AI5192" s="806" t="s">
        <v>866</v>
      </c>
      <c r="AJ5192" s="807">
        <v>1</v>
      </c>
      <c r="AK5192" s="807">
        <v>97</v>
      </c>
      <c r="AL5192" s="759" t="str">
        <f t="shared" si="163"/>
        <v>Vejez</v>
      </c>
    </row>
    <row r="5193" spans="16:38" ht="15">
      <c r="P5193" s="806" t="s">
        <v>862</v>
      </c>
      <c r="Q5193" s="807">
        <v>206</v>
      </c>
      <c r="R5193" s="807">
        <v>53</v>
      </c>
      <c r="S5193" s="759" t="str">
        <f t="shared" si="162"/>
        <v>Adulto</v>
      </c>
      <c r="AI5193" s="806" t="s">
        <v>866</v>
      </c>
      <c r="AJ5193" s="807">
        <v>1</v>
      </c>
      <c r="AK5193" s="807">
        <v>98</v>
      </c>
      <c r="AL5193" s="759" t="str">
        <f t="shared" si="163"/>
        <v>Vejez</v>
      </c>
    </row>
    <row r="5194" spans="16:38" ht="15">
      <c r="P5194" s="806" t="s">
        <v>862</v>
      </c>
      <c r="Q5194" s="807">
        <v>184</v>
      </c>
      <c r="R5194" s="807">
        <v>54</v>
      </c>
      <c r="S5194" s="759" t="str">
        <f t="shared" si="162"/>
        <v>Adulto</v>
      </c>
      <c r="AI5194" s="806" t="s">
        <v>866</v>
      </c>
      <c r="AJ5194" s="807">
        <v>4</v>
      </c>
      <c r="AK5194" s="807">
        <v>99</v>
      </c>
      <c r="AL5194" s="759" t="str">
        <f t="shared" si="163"/>
        <v>Vejez</v>
      </c>
    </row>
    <row r="5195" spans="16:38" ht="15">
      <c r="P5195" s="806" t="s">
        <v>862</v>
      </c>
      <c r="Q5195" s="807">
        <v>212</v>
      </c>
      <c r="R5195" s="807">
        <v>55</v>
      </c>
      <c r="S5195" s="759" t="str">
        <f t="shared" si="162"/>
        <v>Adulto</v>
      </c>
      <c r="AI5195" s="806" t="s">
        <v>866</v>
      </c>
      <c r="AJ5195" s="807">
        <v>1</v>
      </c>
      <c r="AK5195" s="807">
        <v>100</v>
      </c>
      <c r="AL5195" s="759" t="str">
        <f t="shared" si="163"/>
        <v>Vejez</v>
      </c>
    </row>
    <row r="5196" spans="16:38" ht="15">
      <c r="P5196" s="806" t="s">
        <v>862</v>
      </c>
      <c r="Q5196" s="807">
        <v>226</v>
      </c>
      <c r="R5196" s="807">
        <v>56</v>
      </c>
      <c r="S5196" s="759" t="str">
        <f t="shared" si="162"/>
        <v>Adulto</v>
      </c>
      <c r="AI5196" s="806" t="s">
        <v>866</v>
      </c>
      <c r="AJ5196" s="807">
        <v>2</v>
      </c>
      <c r="AK5196" s="807">
        <v>101</v>
      </c>
      <c r="AL5196" s="759" t="str">
        <f t="shared" si="163"/>
        <v>Vejez</v>
      </c>
    </row>
    <row r="5197" spans="16:38" ht="15">
      <c r="P5197" s="806" t="s">
        <v>862</v>
      </c>
      <c r="Q5197" s="807">
        <v>202</v>
      </c>
      <c r="R5197" s="807">
        <v>57</v>
      </c>
      <c r="S5197" s="759" t="str">
        <f t="shared" si="162"/>
        <v>Adulto</v>
      </c>
      <c r="AI5197" s="806" t="s">
        <v>866</v>
      </c>
      <c r="AJ5197" s="807">
        <v>1</v>
      </c>
      <c r="AK5197" s="807">
        <v>103</v>
      </c>
      <c r="AL5197" s="759" t="str">
        <f t="shared" si="163"/>
        <v>Vejez</v>
      </c>
    </row>
    <row r="5198" spans="16:38" ht="15">
      <c r="P5198" s="806" t="s">
        <v>862</v>
      </c>
      <c r="Q5198" s="807">
        <v>203</v>
      </c>
      <c r="R5198" s="807">
        <v>58</v>
      </c>
      <c r="S5198" s="759" t="str">
        <f t="shared" si="162"/>
        <v>Adulto</v>
      </c>
      <c r="AI5198" s="806" t="s">
        <v>866</v>
      </c>
      <c r="AJ5198" s="807">
        <v>1</v>
      </c>
      <c r="AK5198" s="807">
        <v>104</v>
      </c>
      <c r="AL5198" s="759" t="str">
        <f t="shared" si="163"/>
        <v>Vejez</v>
      </c>
    </row>
    <row r="5199" spans="16:38" ht="15">
      <c r="P5199" s="806" t="s">
        <v>862</v>
      </c>
      <c r="Q5199" s="807">
        <v>212</v>
      </c>
      <c r="R5199" s="807">
        <v>59</v>
      </c>
      <c r="S5199" s="759" t="str">
        <f t="shared" si="162"/>
        <v>Adulto</v>
      </c>
      <c r="AI5199" s="806" t="s">
        <v>866</v>
      </c>
      <c r="AJ5199" s="807">
        <v>1</v>
      </c>
      <c r="AK5199" s="807">
        <v>105</v>
      </c>
      <c r="AL5199" s="759" t="str">
        <f t="shared" si="163"/>
        <v>Vejez</v>
      </c>
    </row>
    <row r="5200" spans="16:38" ht="30">
      <c r="P5200" s="806" t="s">
        <v>862</v>
      </c>
      <c r="Q5200" s="807">
        <v>210</v>
      </c>
      <c r="R5200" s="807">
        <v>60</v>
      </c>
      <c r="S5200" s="759" t="str">
        <f t="shared" si="162"/>
        <v>Vejez</v>
      </c>
      <c r="AI5200" s="806" t="s">
        <v>867</v>
      </c>
      <c r="AJ5200" s="807">
        <v>23</v>
      </c>
      <c r="AK5200" s="807">
        <v>0</v>
      </c>
      <c r="AL5200" s="759" t="str">
        <f t="shared" si="163"/>
        <v>Primera Infancia</v>
      </c>
    </row>
    <row r="5201" spans="16:38" ht="30">
      <c r="P5201" s="806" t="s">
        <v>862</v>
      </c>
      <c r="Q5201" s="807">
        <v>184</v>
      </c>
      <c r="R5201" s="807">
        <v>61</v>
      </c>
      <c r="S5201" s="759" t="str">
        <f t="shared" si="162"/>
        <v>Vejez</v>
      </c>
      <c r="AI5201" s="806" t="s">
        <v>867</v>
      </c>
      <c r="AJ5201" s="807">
        <v>23</v>
      </c>
      <c r="AK5201" s="807">
        <v>1</v>
      </c>
      <c r="AL5201" s="759" t="str">
        <f t="shared" si="163"/>
        <v>Primera Infancia</v>
      </c>
    </row>
    <row r="5202" spans="16:38" ht="30">
      <c r="P5202" s="806" t="s">
        <v>862</v>
      </c>
      <c r="Q5202" s="807">
        <v>191</v>
      </c>
      <c r="R5202" s="807">
        <v>62</v>
      </c>
      <c r="S5202" s="759" t="str">
        <f t="shared" si="162"/>
        <v>Vejez</v>
      </c>
      <c r="AI5202" s="806" t="s">
        <v>867</v>
      </c>
      <c r="AJ5202" s="807">
        <v>29</v>
      </c>
      <c r="AK5202" s="807">
        <v>2</v>
      </c>
      <c r="AL5202" s="759" t="str">
        <f t="shared" si="163"/>
        <v>Primera Infancia</v>
      </c>
    </row>
    <row r="5203" spans="16:38" ht="30">
      <c r="P5203" s="806" t="s">
        <v>862</v>
      </c>
      <c r="Q5203" s="807">
        <v>173</v>
      </c>
      <c r="R5203" s="807">
        <v>63</v>
      </c>
      <c r="S5203" s="759" t="str">
        <f t="shared" si="162"/>
        <v>Vejez</v>
      </c>
      <c r="AI5203" s="806" t="s">
        <v>867</v>
      </c>
      <c r="AJ5203" s="807">
        <v>19</v>
      </c>
      <c r="AK5203" s="807">
        <v>3</v>
      </c>
      <c r="AL5203" s="759" t="str">
        <f t="shared" si="163"/>
        <v>Primera Infancia</v>
      </c>
    </row>
    <row r="5204" spans="16:38" ht="30">
      <c r="P5204" s="806" t="s">
        <v>862</v>
      </c>
      <c r="Q5204" s="807">
        <v>151</v>
      </c>
      <c r="R5204" s="807">
        <v>64</v>
      </c>
      <c r="S5204" s="759" t="str">
        <f t="shared" si="162"/>
        <v>Vejez</v>
      </c>
      <c r="AI5204" s="806" t="s">
        <v>867</v>
      </c>
      <c r="AJ5204" s="807">
        <v>27</v>
      </c>
      <c r="AK5204" s="807">
        <v>4</v>
      </c>
      <c r="AL5204" s="759" t="str">
        <f t="shared" si="163"/>
        <v>Primera Infancia</v>
      </c>
    </row>
    <row r="5205" spans="16:38" ht="30">
      <c r="P5205" s="806" t="s">
        <v>862</v>
      </c>
      <c r="Q5205" s="807">
        <v>134</v>
      </c>
      <c r="R5205" s="807">
        <v>65</v>
      </c>
      <c r="S5205" s="759" t="str">
        <f t="shared" si="162"/>
        <v>Vejez</v>
      </c>
      <c r="AI5205" s="806" t="s">
        <v>867</v>
      </c>
      <c r="AJ5205" s="807">
        <v>25</v>
      </c>
      <c r="AK5205" s="807">
        <v>5</v>
      </c>
      <c r="AL5205" s="759" t="str">
        <f t="shared" si="163"/>
        <v>Primera Infancia</v>
      </c>
    </row>
    <row r="5206" spans="16:38" ht="15">
      <c r="P5206" s="806" t="s">
        <v>862</v>
      </c>
      <c r="Q5206" s="807">
        <v>153</v>
      </c>
      <c r="R5206" s="807">
        <v>66</v>
      </c>
      <c r="S5206" s="759" t="str">
        <f t="shared" si="162"/>
        <v>Vejez</v>
      </c>
      <c r="AI5206" s="806" t="s">
        <v>867</v>
      </c>
      <c r="AJ5206" s="807">
        <v>23</v>
      </c>
      <c r="AK5206" s="807">
        <v>6</v>
      </c>
      <c r="AL5206" s="759" t="str">
        <f t="shared" si="163"/>
        <v>Infancia</v>
      </c>
    </row>
    <row r="5207" spans="16:38" ht="15">
      <c r="P5207" s="806" t="s">
        <v>862</v>
      </c>
      <c r="Q5207" s="807">
        <v>120</v>
      </c>
      <c r="R5207" s="807">
        <v>67</v>
      </c>
      <c r="S5207" s="759" t="str">
        <f t="shared" si="162"/>
        <v>Vejez</v>
      </c>
      <c r="AI5207" s="806" t="s">
        <v>867</v>
      </c>
      <c r="AJ5207" s="807">
        <v>28</v>
      </c>
      <c r="AK5207" s="807">
        <v>7</v>
      </c>
      <c r="AL5207" s="759" t="str">
        <f t="shared" si="163"/>
        <v>Infancia</v>
      </c>
    </row>
    <row r="5208" spans="16:38" ht="15">
      <c r="P5208" s="806" t="s">
        <v>862</v>
      </c>
      <c r="Q5208" s="807">
        <v>131</v>
      </c>
      <c r="R5208" s="807">
        <v>68</v>
      </c>
      <c r="S5208" s="759" t="str">
        <f t="shared" si="162"/>
        <v>Vejez</v>
      </c>
      <c r="AI5208" s="806" t="s">
        <v>867</v>
      </c>
      <c r="AJ5208" s="807">
        <v>41</v>
      </c>
      <c r="AK5208" s="807">
        <v>8</v>
      </c>
      <c r="AL5208" s="759" t="str">
        <f t="shared" si="163"/>
        <v>Infancia</v>
      </c>
    </row>
    <row r="5209" spans="16:38" ht="15">
      <c r="P5209" s="806" t="s">
        <v>862</v>
      </c>
      <c r="Q5209" s="807">
        <v>109</v>
      </c>
      <c r="R5209" s="807">
        <v>69</v>
      </c>
      <c r="S5209" s="759" t="str">
        <f t="shared" si="162"/>
        <v>Vejez</v>
      </c>
      <c r="AI5209" s="806" t="s">
        <v>867</v>
      </c>
      <c r="AJ5209" s="807">
        <v>26</v>
      </c>
      <c r="AK5209" s="807">
        <v>9</v>
      </c>
      <c r="AL5209" s="759" t="str">
        <f t="shared" si="163"/>
        <v>Infancia</v>
      </c>
    </row>
    <row r="5210" spans="16:38" ht="15">
      <c r="P5210" s="806" t="s">
        <v>862</v>
      </c>
      <c r="Q5210" s="807">
        <v>78</v>
      </c>
      <c r="R5210" s="807">
        <v>70</v>
      </c>
      <c r="S5210" s="759" t="str">
        <f t="shared" si="162"/>
        <v>Vejez</v>
      </c>
      <c r="AI5210" s="806" t="s">
        <v>867</v>
      </c>
      <c r="AJ5210" s="807">
        <v>28</v>
      </c>
      <c r="AK5210" s="807">
        <v>10</v>
      </c>
      <c r="AL5210" s="759" t="str">
        <f t="shared" si="163"/>
        <v>Infancia</v>
      </c>
    </row>
    <row r="5211" spans="16:38" ht="15">
      <c r="P5211" s="806" t="s">
        <v>862</v>
      </c>
      <c r="Q5211" s="807">
        <v>79</v>
      </c>
      <c r="R5211" s="807">
        <v>71</v>
      </c>
      <c r="S5211" s="759" t="str">
        <f t="shared" si="162"/>
        <v>Vejez</v>
      </c>
      <c r="AI5211" s="806" t="s">
        <v>867</v>
      </c>
      <c r="AJ5211" s="807">
        <v>25</v>
      </c>
      <c r="AK5211" s="807">
        <v>11</v>
      </c>
      <c r="AL5211" s="759" t="str">
        <f t="shared" si="163"/>
        <v>Infancia</v>
      </c>
    </row>
    <row r="5212" spans="16:38" ht="30">
      <c r="P5212" s="806" t="s">
        <v>862</v>
      </c>
      <c r="Q5212" s="807">
        <v>86</v>
      </c>
      <c r="R5212" s="807">
        <v>72</v>
      </c>
      <c r="S5212" s="759" t="str">
        <f t="shared" si="162"/>
        <v>Vejez</v>
      </c>
      <c r="AI5212" s="806" t="s">
        <v>867</v>
      </c>
      <c r="AJ5212" s="807">
        <v>30</v>
      </c>
      <c r="AK5212" s="807">
        <v>12</v>
      </c>
      <c r="AL5212" s="759" t="str">
        <f t="shared" si="163"/>
        <v>Adolescente</v>
      </c>
    </row>
    <row r="5213" spans="16:38" ht="30">
      <c r="P5213" s="806" t="s">
        <v>862</v>
      </c>
      <c r="Q5213" s="807">
        <v>76</v>
      </c>
      <c r="R5213" s="807">
        <v>73</v>
      </c>
      <c r="S5213" s="759" t="str">
        <f t="shared" si="162"/>
        <v>Vejez</v>
      </c>
      <c r="AI5213" s="806" t="s">
        <v>867</v>
      </c>
      <c r="AJ5213" s="807">
        <v>36</v>
      </c>
      <c r="AK5213" s="807">
        <v>13</v>
      </c>
      <c r="AL5213" s="759" t="str">
        <f t="shared" si="163"/>
        <v>Adolescente</v>
      </c>
    </row>
    <row r="5214" spans="16:38" ht="30">
      <c r="P5214" s="806" t="s">
        <v>862</v>
      </c>
      <c r="Q5214" s="807">
        <v>86</v>
      </c>
      <c r="R5214" s="807">
        <v>74</v>
      </c>
      <c r="S5214" s="759" t="str">
        <f t="shared" si="162"/>
        <v>Vejez</v>
      </c>
      <c r="AI5214" s="806" t="s">
        <v>867</v>
      </c>
      <c r="AJ5214" s="807">
        <v>37</v>
      </c>
      <c r="AK5214" s="807">
        <v>14</v>
      </c>
      <c r="AL5214" s="759" t="str">
        <f t="shared" si="163"/>
        <v>Adolescente</v>
      </c>
    </row>
    <row r="5215" spans="16:38" ht="30">
      <c r="P5215" s="806" t="s">
        <v>862</v>
      </c>
      <c r="Q5215" s="807">
        <v>69</v>
      </c>
      <c r="R5215" s="807">
        <v>75</v>
      </c>
      <c r="S5215" s="759" t="str">
        <f t="shared" si="162"/>
        <v>Vejez</v>
      </c>
      <c r="AI5215" s="806" t="s">
        <v>867</v>
      </c>
      <c r="AJ5215" s="807">
        <v>21</v>
      </c>
      <c r="AK5215" s="807">
        <v>15</v>
      </c>
      <c r="AL5215" s="759" t="str">
        <f t="shared" si="163"/>
        <v>Adolescente</v>
      </c>
    </row>
    <row r="5216" spans="16:38" ht="30">
      <c r="P5216" s="806" t="s">
        <v>862</v>
      </c>
      <c r="Q5216" s="807">
        <v>72</v>
      </c>
      <c r="R5216" s="807">
        <v>76</v>
      </c>
      <c r="S5216" s="759" t="str">
        <f t="shared" si="162"/>
        <v>Vejez</v>
      </c>
      <c r="AI5216" s="806" t="s">
        <v>867</v>
      </c>
      <c r="AJ5216" s="807">
        <v>44</v>
      </c>
      <c r="AK5216" s="807">
        <v>16</v>
      </c>
      <c r="AL5216" s="759" t="str">
        <f t="shared" si="163"/>
        <v>Adolescente</v>
      </c>
    </row>
    <row r="5217" spans="16:38" ht="30">
      <c r="P5217" s="806" t="s">
        <v>862</v>
      </c>
      <c r="Q5217" s="807">
        <v>80</v>
      </c>
      <c r="R5217" s="807">
        <v>77</v>
      </c>
      <c r="S5217" s="759" t="str">
        <f t="shared" si="162"/>
        <v>Vejez</v>
      </c>
      <c r="AI5217" s="806" t="s">
        <v>867</v>
      </c>
      <c r="AJ5217" s="807">
        <v>37</v>
      </c>
      <c r="AK5217" s="807">
        <v>17</v>
      </c>
      <c r="AL5217" s="759" t="str">
        <f t="shared" si="163"/>
        <v>Adolescente</v>
      </c>
    </row>
    <row r="5218" spans="16:38" ht="15">
      <c r="P5218" s="806" t="s">
        <v>862</v>
      </c>
      <c r="Q5218" s="807">
        <v>45</v>
      </c>
      <c r="R5218" s="807">
        <v>78</v>
      </c>
      <c r="S5218" s="759" t="str">
        <f t="shared" si="162"/>
        <v>Vejez</v>
      </c>
      <c r="AI5218" s="806" t="s">
        <v>867</v>
      </c>
      <c r="AJ5218" s="807">
        <v>45</v>
      </c>
      <c r="AK5218" s="807">
        <v>18</v>
      </c>
      <c r="AL5218" s="759" t="str">
        <f t="shared" si="163"/>
        <v>Juventud</v>
      </c>
    </row>
    <row r="5219" spans="16:38" ht="15">
      <c r="P5219" s="806" t="s">
        <v>862</v>
      </c>
      <c r="Q5219" s="807">
        <v>66</v>
      </c>
      <c r="R5219" s="807">
        <v>79</v>
      </c>
      <c r="S5219" s="759" t="str">
        <f t="shared" si="162"/>
        <v>Vejez</v>
      </c>
      <c r="AI5219" s="806" t="s">
        <v>867</v>
      </c>
      <c r="AJ5219" s="807">
        <v>40</v>
      </c>
      <c r="AK5219" s="807">
        <v>19</v>
      </c>
      <c r="AL5219" s="759" t="str">
        <f t="shared" si="163"/>
        <v>Juventud</v>
      </c>
    </row>
    <row r="5220" spans="16:38" ht="15">
      <c r="P5220" s="806" t="s">
        <v>862</v>
      </c>
      <c r="Q5220" s="807">
        <v>43</v>
      </c>
      <c r="R5220" s="807">
        <v>80</v>
      </c>
      <c r="S5220" s="759" t="str">
        <f t="shared" si="162"/>
        <v>Vejez</v>
      </c>
      <c r="AI5220" s="806" t="s">
        <v>867</v>
      </c>
      <c r="AJ5220" s="807">
        <v>47</v>
      </c>
      <c r="AK5220" s="807">
        <v>20</v>
      </c>
      <c r="AL5220" s="759" t="str">
        <f t="shared" si="163"/>
        <v>Juventud</v>
      </c>
    </row>
    <row r="5221" spans="16:38" ht="15">
      <c r="P5221" s="806" t="s">
        <v>862</v>
      </c>
      <c r="Q5221" s="807">
        <v>40</v>
      </c>
      <c r="R5221" s="807">
        <v>81</v>
      </c>
      <c r="S5221" s="759" t="str">
        <f t="shared" si="162"/>
        <v>Vejez</v>
      </c>
      <c r="AI5221" s="806" t="s">
        <v>867</v>
      </c>
      <c r="AJ5221" s="807">
        <v>48</v>
      </c>
      <c r="AK5221" s="807">
        <v>21</v>
      </c>
      <c r="AL5221" s="759" t="str">
        <f t="shared" si="163"/>
        <v>Juventud</v>
      </c>
    </row>
    <row r="5222" spans="16:38" ht="15">
      <c r="P5222" s="806" t="s">
        <v>862</v>
      </c>
      <c r="Q5222" s="807">
        <v>36</v>
      </c>
      <c r="R5222" s="807">
        <v>82</v>
      </c>
      <c r="S5222" s="759" t="str">
        <f t="shared" si="162"/>
        <v>Vejez</v>
      </c>
      <c r="AI5222" s="806" t="s">
        <v>867</v>
      </c>
      <c r="AJ5222" s="807">
        <v>41</v>
      </c>
      <c r="AK5222" s="807">
        <v>22</v>
      </c>
      <c r="AL5222" s="759" t="str">
        <f t="shared" si="163"/>
        <v>Juventud</v>
      </c>
    </row>
    <row r="5223" spans="16:38" ht="15">
      <c r="P5223" s="806" t="s">
        <v>862</v>
      </c>
      <c r="Q5223" s="807">
        <v>36</v>
      </c>
      <c r="R5223" s="807">
        <v>83</v>
      </c>
      <c r="S5223" s="759" t="str">
        <f t="shared" si="162"/>
        <v>Vejez</v>
      </c>
      <c r="AI5223" s="806" t="s">
        <v>867</v>
      </c>
      <c r="AJ5223" s="807">
        <v>43</v>
      </c>
      <c r="AK5223" s="807">
        <v>23</v>
      </c>
      <c r="AL5223" s="759" t="str">
        <f t="shared" si="163"/>
        <v>Juventud</v>
      </c>
    </row>
    <row r="5224" spans="16:38" ht="15">
      <c r="P5224" s="806" t="s">
        <v>862</v>
      </c>
      <c r="Q5224" s="807">
        <v>32</v>
      </c>
      <c r="R5224" s="807">
        <v>84</v>
      </c>
      <c r="S5224" s="759" t="str">
        <f t="shared" si="162"/>
        <v>Vejez</v>
      </c>
      <c r="AI5224" s="806" t="s">
        <v>867</v>
      </c>
      <c r="AJ5224" s="807">
        <v>52</v>
      </c>
      <c r="AK5224" s="807">
        <v>24</v>
      </c>
      <c r="AL5224" s="759" t="str">
        <f t="shared" si="163"/>
        <v>Juventud</v>
      </c>
    </row>
    <row r="5225" spans="16:38" ht="15">
      <c r="P5225" s="806" t="s">
        <v>862</v>
      </c>
      <c r="Q5225" s="807">
        <v>28</v>
      </c>
      <c r="R5225" s="807">
        <v>85</v>
      </c>
      <c r="S5225" s="759" t="str">
        <f t="shared" si="162"/>
        <v>Vejez</v>
      </c>
      <c r="AI5225" s="806" t="s">
        <v>867</v>
      </c>
      <c r="AJ5225" s="807">
        <v>50</v>
      </c>
      <c r="AK5225" s="807">
        <v>25</v>
      </c>
      <c r="AL5225" s="759" t="str">
        <f t="shared" si="163"/>
        <v>Juventud</v>
      </c>
    </row>
    <row r="5226" spans="16:38" ht="15">
      <c r="P5226" s="806" t="s">
        <v>862</v>
      </c>
      <c r="Q5226" s="807">
        <v>35</v>
      </c>
      <c r="R5226" s="807">
        <v>86</v>
      </c>
      <c r="S5226" s="759" t="str">
        <f t="shared" si="162"/>
        <v>Vejez</v>
      </c>
      <c r="AI5226" s="806" t="s">
        <v>867</v>
      </c>
      <c r="AJ5226" s="807">
        <v>54</v>
      </c>
      <c r="AK5226" s="807">
        <v>26</v>
      </c>
      <c r="AL5226" s="759" t="str">
        <f t="shared" si="163"/>
        <v>Juventud</v>
      </c>
    </row>
    <row r="5227" spans="16:38" ht="15">
      <c r="P5227" s="806" t="s">
        <v>862</v>
      </c>
      <c r="Q5227" s="807">
        <v>27</v>
      </c>
      <c r="R5227" s="807">
        <v>87</v>
      </c>
      <c r="S5227" s="759" t="str">
        <f t="shared" si="162"/>
        <v>Vejez</v>
      </c>
      <c r="AI5227" s="806" t="s">
        <v>867</v>
      </c>
      <c r="AJ5227" s="807">
        <v>45</v>
      </c>
      <c r="AK5227" s="807">
        <v>27</v>
      </c>
      <c r="AL5227" s="759" t="str">
        <f t="shared" si="163"/>
        <v>Juventud</v>
      </c>
    </row>
    <row r="5228" spans="16:38" ht="15">
      <c r="P5228" s="806" t="s">
        <v>862</v>
      </c>
      <c r="Q5228" s="807">
        <v>27</v>
      </c>
      <c r="R5228" s="807">
        <v>88</v>
      </c>
      <c r="S5228" s="759" t="str">
        <f t="shared" si="162"/>
        <v>Vejez</v>
      </c>
      <c r="AI5228" s="806" t="s">
        <v>867</v>
      </c>
      <c r="AJ5228" s="807">
        <v>37</v>
      </c>
      <c r="AK5228" s="807">
        <v>28</v>
      </c>
      <c r="AL5228" s="759" t="str">
        <f t="shared" si="163"/>
        <v>Juventud</v>
      </c>
    </row>
    <row r="5229" spans="16:38" ht="15">
      <c r="P5229" s="806" t="s">
        <v>862</v>
      </c>
      <c r="Q5229" s="807">
        <v>20</v>
      </c>
      <c r="R5229" s="807">
        <v>89</v>
      </c>
      <c r="S5229" s="759" t="str">
        <f t="shared" si="162"/>
        <v>Vejez</v>
      </c>
      <c r="AI5229" s="806" t="s">
        <v>867</v>
      </c>
      <c r="AJ5229" s="807">
        <v>48</v>
      </c>
      <c r="AK5229" s="807">
        <v>29</v>
      </c>
      <c r="AL5229" s="759" t="str">
        <f t="shared" si="163"/>
        <v>Adulto</v>
      </c>
    </row>
    <row r="5230" spans="16:38" ht="15">
      <c r="P5230" s="806" t="s">
        <v>862</v>
      </c>
      <c r="Q5230" s="807">
        <v>18</v>
      </c>
      <c r="R5230" s="807">
        <v>90</v>
      </c>
      <c r="S5230" s="759" t="str">
        <f t="shared" si="162"/>
        <v>Vejez</v>
      </c>
      <c r="AI5230" s="806" t="s">
        <v>867</v>
      </c>
      <c r="AJ5230" s="807">
        <v>53</v>
      </c>
      <c r="AK5230" s="807">
        <v>30</v>
      </c>
      <c r="AL5230" s="759" t="str">
        <f t="shared" si="163"/>
        <v>Adulto</v>
      </c>
    </row>
    <row r="5231" spans="16:38" ht="15">
      <c r="P5231" s="806" t="s">
        <v>862</v>
      </c>
      <c r="Q5231" s="807">
        <v>17</v>
      </c>
      <c r="R5231" s="807">
        <v>91</v>
      </c>
      <c r="S5231" s="759" t="str">
        <f t="shared" si="162"/>
        <v>Vejez</v>
      </c>
      <c r="AI5231" s="806" t="s">
        <v>867</v>
      </c>
      <c r="AJ5231" s="807">
        <v>48</v>
      </c>
      <c r="AK5231" s="807">
        <v>31</v>
      </c>
      <c r="AL5231" s="759" t="str">
        <f t="shared" si="163"/>
        <v>Adulto</v>
      </c>
    </row>
    <row r="5232" spans="16:38" ht="15">
      <c r="P5232" s="806" t="s">
        <v>862</v>
      </c>
      <c r="Q5232" s="807">
        <v>15</v>
      </c>
      <c r="R5232" s="807">
        <v>92</v>
      </c>
      <c r="S5232" s="759" t="str">
        <f t="shared" si="162"/>
        <v>Vejez</v>
      </c>
      <c r="AI5232" s="806" t="s">
        <v>867</v>
      </c>
      <c r="AJ5232" s="807">
        <v>47</v>
      </c>
      <c r="AK5232" s="807">
        <v>32</v>
      </c>
      <c r="AL5232" s="759" t="str">
        <f t="shared" si="163"/>
        <v>Adulto</v>
      </c>
    </row>
    <row r="5233" spans="16:38" ht="15">
      <c r="P5233" s="806" t="s">
        <v>862</v>
      </c>
      <c r="Q5233" s="807">
        <v>14</v>
      </c>
      <c r="R5233" s="807">
        <v>93</v>
      </c>
      <c r="S5233" s="759" t="str">
        <f t="shared" si="162"/>
        <v>Vejez</v>
      </c>
      <c r="AI5233" s="806" t="s">
        <v>867</v>
      </c>
      <c r="AJ5233" s="807">
        <v>43</v>
      </c>
      <c r="AK5233" s="807">
        <v>33</v>
      </c>
      <c r="AL5233" s="759" t="str">
        <f t="shared" si="163"/>
        <v>Adulto</v>
      </c>
    </row>
    <row r="5234" spans="16:38" ht="15">
      <c r="P5234" s="806" t="s">
        <v>862</v>
      </c>
      <c r="Q5234" s="807">
        <v>13</v>
      </c>
      <c r="R5234" s="807">
        <v>94</v>
      </c>
      <c r="S5234" s="759" t="str">
        <f t="shared" si="162"/>
        <v>Vejez</v>
      </c>
      <c r="AI5234" s="806" t="s">
        <v>867</v>
      </c>
      <c r="AJ5234" s="807">
        <v>50</v>
      </c>
      <c r="AK5234" s="807">
        <v>34</v>
      </c>
      <c r="AL5234" s="759" t="str">
        <f t="shared" si="163"/>
        <v>Adulto</v>
      </c>
    </row>
    <row r="5235" spans="16:38" ht="15">
      <c r="P5235" s="806" t="s">
        <v>862</v>
      </c>
      <c r="Q5235" s="807">
        <v>11</v>
      </c>
      <c r="R5235" s="807">
        <v>95</v>
      </c>
      <c r="S5235" s="759" t="str">
        <f t="shared" si="162"/>
        <v>Vejez</v>
      </c>
      <c r="AI5235" s="806" t="s">
        <v>867</v>
      </c>
      <c r="AJ5235" s="807">
        <v>48</v>
      </c>
      <c r="AK5235" s="807">
        <v>35</v>
      </c>
      <c r="AL5235" s="759" t="str">
        <f t="shared" si="163"/>
        <v>Adulto</v>
      </c>
    </row>
    <row r="5236" spans="16:38" ht="15">
      <c r="P5236" s="806" t="s">
        <v>862</v>
      </c>
      <c r="Q5236" s="807">
        <v>1</v>
      </c>
      <c r="R5236" s="807">
        <v>96</v>
      </c>
      <c r="S5236" s="759" t="str">
        <f t="shared" si="162"/>
        <v>Vejez</v>
      </c>
      <c r="AI5236" s="806" t="s">
        <v>867</v>
      </c>
      <c r="AJ5236" s="807">
        <v>33</v>
      </c>
      <c r="AK5236" s="807">
        <v>36</v>
      </c>
      <c r="AL5236" s="759" t="str">
        <f t="shared" si="163"/>
        <v>Adulto</v>
      </c>
    </row>
    <row r="5237" spans="16:38" ht="15">
      <c r="P5237" s="806" t="s">
        <v>862</v>
      </c>
      <c r="Q5237" s="807">
        <v>2</v>
      </c>
      <c r="R5237" s="807">
        <v>97</v>
      </c>
      <c r="S5237" s="759" t="str">
        <f t="shared" si="162"/>
        <v>Vejez</v>
      </c>
      <c r="AI5237" s="806" t="s">
        <v>867</v>
      </c>
      <c r="AJ5237" s="807">
        <v>36</v>
      </c>
      <c r="AK5237" s="807">
        <v>37</v>
      </c>
      <c r="AL5237" s="759" t="str">
        <f t="shared" si="163"/>
        <v>Adulto</v>
      </c>
    </row>
    <row r="5238" spans="16:38" ht="15">
      <c r="P5238" s="806" t="s">
        <v>862</v>
      </c>
      <c r="Q5238" s="807">
        <v>2</v>
      </c>
      <c r="R5238" s="807">
        <v>98</v>
      </c>
      <c r="S5238" s="759" t="str">
        <f t="shared" si="162"/>
        <v>Vejez</v>
      </c>
      <c r="AI5238" s="806" t="s">
        <v>867</v>
      </c>
      <c r="AJ5238" s="807">
        <v>38</v>
      </c>
      <c r="AK5238" s="807">
        <v>38</v>
      </c>
      <c r="AL5238" s="759" t="str">
        <f t="shared" si="163"/>
        <v>Adulto</v>
      </c>
    </row>
    <row r="5239" spans="16:38" ht="15">
      <c r="P5239" s="806" t="s">
        <v>862</v>
      </c>
      <c r="Q5239" s="807">
        <v>1</v>
      </c>
      <c r="R5239" s="807">
        <v>99</v>
      </c>
      <c r="S5239" s="759" t="str">
        <f t="shared" si="162"/>
        <v>Vejez</v>
      </c>
      <c r="AI5239" s="806" t="s">
        <v>867</v>
      </c>
      <c r="AJ5239" s="807">
        <v>38</v>
      </c>
      <c r="AK5239" s="807">
        <v>39</v>
      </c>
      <c r="AL5239" s="759" t="str">
        <f t="shared" si="163"/>
        <v>Adulto</v>
      </c>
    </row>
    <row r="5240" spans="16:38" ht="15">
      <c r="P5240" s="806" t="s">
        <v>862</v>
      </c>
      <c r="Q5240" s="807">
        <v>4</v>
      </c>
      <c r="R5240" s="807">
        <v>100</v>
      </c>
      <c r="S5240" s="759" t="str">
        <f t="shared" si="162"/>
        <v>Vejez</v>
      </c>
      <c r="AI5240" s="806" t="s">
        <v>867</v>
      </c>
      <c r="AJ5240" s="807">
        <v>49</v>
      </c>
      <c r="AK5240" s="807">
        <v>40</v>
      </c>
      <c r="AL5240" s="759" t="str">
        <f t="shared" si="163"/>
        <v>Adulto</v>
      </c>
    </row>
    <row r="5241" spans="16:38" ht="15">
      <c r="P5241" s="806" t="s">
        <v>862</v>
      </c>
      <c r="Q5241" s="807">
        <v>1</v>
      </c>
      <c r="R5241" s="807">
        <v>102</v>
      </c>
      <c r="S5241" s="759" t="str">
        <f t="shared" si="162"/>
        <v>Vejez</v>
      </c>
      <c r="AI5241" s="806" t="s">
        <v>867</v>
      </c>
      <c r="AJ5241" s="807">
        <v>42</v>
      </c>
      <c r="AK5241" s="807">
        <v>41</v>
      </c>
      <c r="AL5241" s="759" t="str">
        <f t="shared" si="163"/>
        <v>Adulto</v>
      </c>
    </row>
    <row r="5242" spans="16:38" ht="30">
      <c r="P5242" s="806" t="s">
        <v>863</v>
      </c>
      <c r="Q5242" s="807">
        <v>41</v>
      </c>
      <c r="R5242" s="807">
        <v>0</v>
      </c>
      <c r="S5242" s="759" t="str">
        <f t="shared" si="162"/>
        <v>Primera Infancia</v>
      </c>
      <c r="AI5242" s="806" t="s">
        <v>867</v>
      </c>
      <c r="AJ5242" s="807">
        <v>37</v>
      </c>
      <c r="AK5242" s="807">
        <v>42</v>
      </c>
      <c r="AL5242" s="759" t="str">
        <f t="shared" si="163"/>
        <v>Adulto</v>
      </c>
    </row>
    <row r="5243" spans="16:38" ht="30">
      <c r="P5243" s="806" t="s">
        <v>863</v>
      </c>
      <c r="Q5243" s="807">
        <v>41</v>
      </c>
      <c r="R5243" s="807">
        <v>1</v>
      </c>
      <c r="S5243" s="759" t="str">
        <f t="shared" si="162"/>
        <v>Primera Infancia</v>
      </c>
      <c r="AI5243" s="806" t="s">
        <v>867</v>
      </c>
      <c r="AJ5243" s="807">
        <v>39</v>
      </c>
      <c r="AK5243" s="807">
        <v>43</v>
      </c>
      <c r="AL5243" s="759" t="str">
        <f t="shared" si="163"/>
        <v>Adulto</v>
      </c>
    </row>
    <row r="5244" spans="16:38" ht="30">
      <c r="P5244" s="806" t="s">
        <v>863</v>
      </c>
      <c r="Q5244" s="807">
        <v>53</v>
      </c>
      <c r="R5244" s="807">
        <v>2</v>
      </c>
      <c r="S5244" s="759" t="str">
        <f t="shared" si="162"/>
        <v>Primera Infancia</v>
      </c>
      <c r="AI5244" s="806" t="s">
        <v>867</v>
      </c>
      <c r="AJ5244" s="807">
        <v>37</v>
      </c>
      <c r="AK5244" s="807">
        <v>44</v>
      </c>
      <c r="AL5244" s="759" t="str">
        <f t="shared" si="163"/>
        <v>Adulto</v>
      </c>
    </row>
    <row r="5245" spans="16:38" ht="30">
      <c r="P5245" s="806" t="s">
        <v>863</v>
      </c>
      <c r="Q5245" s="807">
        <v>42</v>
      </c>
      <c r="R5245" s="807">
        <v>3</v>
      </c>
      <c r="S5245" s="759" t="str">
        <f t="shared" si="162"/>
        <v>Primera Infancia</v>
      </c>
      <c r="AI5245" s="806" t="s">
        <v>867</v>
      </c>
      <c r="AJ5245" s="807">
        <v>33</v>
      </c>
      <c r="AK5245" s="807">
        <v>45</v>
      </c>
      <c r="AL5245" s="759" t="str">
        <f t="shared" si="163"/>
        <v>Adulto</v>
      </c>
    </row>
    <row r="5246" spans="16:38" ht="30">
      <c r="P5246" s="806" t="s">
        <v>863</v>
      </c>
      <c r="Q5246" s="807">
        <v>54</v>
      </c>
      <c r="R5246" s="807">
        <v>4</v>
      </c>
      <c r="S5246" s="759" t="str">
        <f t="shared" si="162"/>
        <v>Primera Infancia</v>
      </c>
      <c r="AI5246" s="806" t="s">
        <v>867</v>
      </c>
      <c r="AJ5246" s="807">
        <v>40</v>
      </c>
      <c r="AK5246" s="807">
        <v>46</v>
      </c>
      <c r="AL5246" s="759" t="str">
        <f t="shared" si="163"/>
        <v>Adulto</v>
      </c>
    </row>
    <row r="5247" spans="16:38" ht="30">
      <c r="P5247" s="806" t="s">
        <v>863</v>
      </c>
      <c r="Q5247" s="807">
        <v>49</v>
      </c>
      <c r="R5247" s="807">
        <v>5</v>
      </c>
      <c r="S5247" s="759" t="str">
        <f t="shared" si="162"/>
        <v>Primera Infancia</v>
      </c>
      <c r="AI5247" s="806" t="s">
        <v>867</v>
      </c>
      <c r="AJ5247" s="807">
        <v>41</v>
      </c>
      <c r="AK5247" s="807">
        <v>47</v>
      </c>
      <c r="AL5247" s="759" t="str">
        <f t="shared" si="163"/>
        <v>Adulto</v>
      </c>
    </row>
    <row r="5248" spans="16:38" ht="15">
      <c r="P5248" s="806" t="s">
        <v>863</v>
      </c>
      <c r="Q5248" s="807">
        <v>58</v>
      </c>
      <c r="R5248" s="807">
        <v>6</v>
      </c>
      <c r="S5248" s="759" t="str">
        <f t="shared" si="162"/>
        <v>Infancia</v>
      </c>
      <c r="AI5248" s="806" t="s">
        <v>867</v>
      </c>
      <c r="AJ5248" s="807">
        <v>32</v>
      </c>
      <c r="AK5248" s="807">
        <v>48</v>
      </c>
      <c r="AL5248" s="759" t="str">
        <f t="shared" si="163"/>
        <v>Adulto</v>
      </c>
    </row>
    <row r="5249" spans="16:38" ht="15">
      <c r="P5249" s="806" t="s">
        <v>863</v>
      </c>
      <c r="Q5249" s="807">
        <v>62</v>
      </c>
      <c r="R5249" s="807">
        <v>7</v>
      </c>
      <c r="S5249" s="759" t="str">
        <f t="shared" si="162"/>
        <v>Infancia</v>
      </c>
      <c r="AI5249" s="806" t="s">
        <v>867</v>
      </c>
      <c r="AJ5249" s="807">
        <v>30</v>
      </c>
      <c r="AK5249" s="807">
        <v>49</v>
      </c>
      <c r="AL5249" s="759" t="str">
        <f t="shared" si="163"/>
        <v>Adulto</v>
      </c>
    </row>
    <row r="5250" spans="16:38" ht="15">
      <c r="P5250" s="806" t="s">
        <v>863</v>
      </c>
      <c r="Q5250" s="807">
        <v>42</v>
      </c>
      <c r="R5250" s="807">
        <v>8</v>
      </c>
      <c r="S5250" s="759" t="str">
        <f t="shared" si="162"/>
        <v>Infancia</v>
      </c>
      <c r="AI5250" s="806" t="s">
        <v>867</v>
      </c>
      <c r="AJ5250" s="807">
        <v>30</v>
      </c>
      <c r="AK5250" s="807">
        <v>50</v>
      </c>
      <c r="AL5250" s="759" t="str">
        <f t="shared" si="163"/>
        <v>Adulto</v>
      </c>
    </row>
    <row r="5251" spans="16:38" ht="15">
      <c r="P5251" s="806" t="s">
        <v>863</v>
      </c>
      <c r="Q5251" s="807">
        <v>60</v>
      </c>
      <c r="R5251" s="807">
        <v>9</v>
      </c>
      <c r="S5251" s="759" t="str">
        <f t="shared" ref="S5251:S5314" si="164">IF(P5251=0,"",IF(AND(R5251&gt;=0,R5251&lt;=5),"Primera Infancia",IF(AND(R5251&gt;=6,R5251&lt;=11),"Infancia",IF(AND(R5251&gt;=12,R5251&lt;=17),"Adolescente",IF(AND(R5251&gt;=18,R5251&lt;=28),"Juventud",IF(AND(R5251&gt;=29,R5251&lt;=59),"Adulto","Vejez"))))))</f>
        <v>Infancia</v>
      </c>
      <c r="AI5251" s="806" t="s">
        <v>867</v>
      </c>
      <c r="AJ5251" s="807">
        <v>50</v>
      </c>
      <c r="AK5251" s="807">
        <v>51</v>
      </c>
      <c r="AL5251" s="759" t="str">
        <f t="shared" ref="AL5251:AL5314" si="165">IF(AI5251=0,"",IF(AND(AK5251&gt;=0,AK5251&lt;=5),"Primera Infancia",IF(AND(AK5251&gt;=6,AK5251&lt;=11),"Infancia",IF(AND(AK5251&gt;=12,AK5251&lt;=17),"Adolescente",IF(AND(AK5251&gt;=18,AK5251&lt;=28),"Juventud",IF(AND(AK5251&gt;=29,AK5251&lt;=59),"Adulto","Vejez"))))))</f>
        <v>Adulto</v>
      </c>
    </row>
    <row r="5252" spans="16:38" ht="15">
      <c r="P5252" s="806" t="s">
        <v>863</v>
      </c>
      <c r="Q5252" s="807">
        <v>60</v>
      </c>
      <c r="R5252" s="807">
        <v>10</v>
      </c>
      <c r="S5252" s="759" t="str">
        <f t="shared" si="164"/>
        <v>Infancia</v>
      </c>
      <c r="AI5252" s="806" t="s">
        <v>867</v>
      </c>
      <c r="AJ5252" s="807">
        <v>36</v>
      </c>
      <c r="AK5252" s="807">
        <v>52</v>
      </c>
      <c r="AL5252" s="759" t="str">
        <f t="shared" si="165"/>
        <v>Adulto</v>
      </c>
    </row>
    <row r="5253" spans="16:38" ht="15">
      <c r="P5253" s="806" t="s">
        <v>863</v>
      </c>
      <c r="Q5253" s="807">
        <v>60</v>
      </c>
      <c r="R5253" s="807">
        <v>11</v>
      </c>
      <c r="S5253" s="759" t="str">
        <f t="shared" si="164"/>
        <v>Infancia</v>
      </c>
      <c r="AI5253" s="806" t="s">
        <v>867</v>
      </c>
      <c r="AJ5253" s="807">
        <v>29</v>
      </c>
      <c r="AK5253" s="807">
        <v>53</v>
      </c>
      <c r="AL5253" s="759" t="str">
        <f t="shared" si="165"/>
        <v>Adulto</v>
      </c>
    </row>
    <row r="5254" spans="16:38" ht="30">
      <c r="P5254" s="806" t="s">
        <v>863</v>
      </c>
      <c r="Q5254" s="807">
        <v>71</v>
      </c>
      <c r="R5254" s="807">
        <v>12</v>
      </c>
      <c r="S5254" s="759" t="str">
        <f t="shared" si="164"/>
        <v>Adolescente</v>
      </c>
      <c r="AI5254" s="806" t="s">
        <v>867</v>
      </c>
      <c r="AJ5254" s="807">
        <v>36</v>
      </c>
      <c r="AK5254" s="807">
        <v>54</v>
      </c>
      <c r="AL5254" s="759" t="str">
        <f t="shared" si="165"/>
        <v>Adulto</v>
      </c>
    </row>
    <row r="5255" spans="16:38" ht="30">
      <c r="P5255" s="806" t="s">
        <v>863</v>
      </c>
      <c r="Q5255" s="807">
        <v>73</v>
      </c>
      <c r="R5255" s="807">
        <v>13</v>
      </c>
      <c r="S5255" s="759" t="str">
        <f t="shared" si="164"/>
        <v>Adolescente</v>
      </c>
      <c r="AI5255" s="806" t="s">
        <v>867</v>
      </c>
      <c r="AJ5255" s="807">
        <v>34</v>
      </c>
      <c r="AK5255" s="807">
        <v>55</v>
      </c>
      <c r="AL5255" s="759" t="str">
        <f t="shared" si="165"/>
        <v>Adulto</v>
      </c>
    </row>
    <row r="5256" spans="16:38" ht="30">
      <c r="P5256" s="806" t="s">
        <v>863</v>
      </c>
      <c r="Q5256" s="807">
        <v>78</v>
      </c>
      <c r="R5256" s="807">
        <v>14</v>
      </c>
      <c r="S5256" s="759" t="str">
        <f t="shared" si="164"/>
        <v>Adolescente</v>
      </c>
      <c r="AI5256" s="806" t="s">
        <v>867</v>
      </c>
      <c r="AJ5256" s="807">
        <v>37</v>
      </c>
      <c r="AK5256" s="807">
        <v>56</v>
      </c>
      <c r="AL5256" s="759" t="str">
        <f t="shared" si="165"/>
        <v>Adulto</v>
      </c>
    </row>
    <row r="5257" spans="16:38" ht="30">
      <c r="P5257" s="806" t="s">
        <v>863</v>
      </c>
      <c r="Q5257" s="807">
        <v>89</v>
      </c>
      <c r="R5257" s="807">
        <v>15</v>
      </c>
      <c r="S5257" s="759" t="str">
        <f t="shared" si="164"/>
        <v>Adolescente</v>
      </c>
      <c r="AI5257" s="806" t="s">
        <v>867</v>
      </c>
      <c r="AJ5257" s="807">
        <v>29</v>
      </c>
      <c r="AK5257" s="807">
        <v>57</v>
      </c>
      <c r="AL5257" s="759" t="str">
        <f t="shared" si="165"/>
        <v>Adulto</v>
      </c>
    </row>
    <row r="5258" spans="16:38" ht="30">
      <c r="P5258" s="806" t="s">
        <v>863</v>
      </c>
      <c r="Q5258" s="807">
        <v>94</v>
      </c>
      <c r="R5258" s="807">
        <v>16</v>
      </c>
      <c r="S5258" s="759" t="str">
        <f t="shared" si="164"/>
        <v>Adolescente</v>
      </c>
      <c r="AI5258" s="806" t="s">
        <v>867</v>
      </c>
      <c r="AJ5258" s="807">
        <v>32</v>
      </c>
      <c r="AK5258" s="807">
        <v>58</v>
      </c>
      <c r="AL5258" s="759" t="str">
        <f t="shared" si="165"/>
        <v>Adulto</v>
      </c>
    </row>
    <row r="5259" spans="16:38" ht="30">
      <c r="P5259" s="806" t="s">
        <v>863</v>
      </c>
      <c r="Q5259" s="807">
        <v>94</v>
      </c>
      <c r="R5259" s="807">
        <v>17</v>
      </c>
      <c r="S5259" s="759" t="str">
        <f t="shared" si="164"/>
        <v>Adolescente</v>
      </c>
      <c r="AI5259" s="806" t="s">
        <v>867</v>
      </c>
      <c r="AJ5259" s="807">
        <v>29</v>
      </c>
      <c r="AK5259" s="807">
        <v>59</v>
      </c>
      <c r="AL5259" s="759" t="str">
        <f t="shared" si="165"/>
        <v>Adulto</v>
      </c>
    </row>
    <row r="5260" spans="16:38" ht="15">
      <c r="P5260" s="806" t="s">
        <v>863</v>
      </c>
      <c r="Q5260" s="807">
        <v>75</v>
      </c>
      <c r="R5260" s="807">
        <v>18</v>
      </c>
      <c r="S5260" s="759" t="str">
        <f t="shared" si="164"/>
        <v>Juventud</v>
      </c>
      <c r="AI5260" s="806" t="s">
        <v>867</v>
      </c>
      <c r="AJ5260" s="807">
        <v>35</v>
      </c>
      <c r="AK5260" s="807">
        <v>60</v>
      </c>
      <c r="AL5260" s="759" t="str">
        <f t="shared" si="165"/>
        <v>Vejez</v>
      </c>
    </row>
    <row r="5261" spans="16:38" ht="15">
      <c r="P5261" s="806" t="s">
        <v>863</v>
      </c>
      <c r="Q5261" s="807">
        <v>83</v>
      </c>
      <c r="R5261" s="807">
        <v>19</v>
      </c>
      <c r="S5261" s="759" t="str">
        <f t="shared" si="164"/>
        <v>Juventud</v>
      </c>
      <c r="AI5261" s="806" t="s">
        <v>867</v>
      </c>
      <c r="AJ5261" s="807">
        <v>24</v>
      </c>
      <c r="AK5261" s="807">
        <v>61</v>
      </c>
      <c r="AL5261" s="759" t="str">
        <f t="shared" si="165"/>
        <v>Vejez</v>
      </c>
    </row>
    <row r="5262" spans="16:38" ht="15">
      <c r="P5262" s="806" t="s">
        <v>863</v>
      </c>
      <c r="Q5262" s="807">
        <v>64</v>
      </c>
      <c r="R5262" s="807">
        <v>20</v>
      </c>
      <c r="S5262" s="759" t="str">
        <f t="shared" si="164"/>
        <v>Juventud</v>
      </c>
      <c r="AI5262" s="806" t="s">
        <v>867</v>
      </c>
      <c r="AJ5262" s="807">
        <v>24</v>
      </c>
      <c r="AK5262" s="807">
        <v>62</v>
      </c>
      <c r="AL5262" s="759" t="str">
        <f t="shared" si="165"/>
        <v>Vejez</v>
      </c>
    </row>
    <row r="5263" spans="16:38" ht="15">
      <c r="P5263" s="806" t="s">
        <v>863</v>
      </c>
      <c r="Q5263" s="807">
        <v>73</v>
      </c>
      <c r="R5263" s="807">
        <v>21</v>
      </c>
      <c r="S5263" s="759" t="str">
        <f t="shared" si="164"/>
        <v>Juventud</v>
      </c>
      <c r="AI5263" s="806" t="s">
        <v>867</v>
      </c>
      <c r="AJ5263" s="807">
        <v>21</v>
      </c>
      <c r="AK5263" s="807">
        <v>63</v>
      </c>
      <c r="AL5263" s="759" t="str">
        <f t="shared" si="165"/>
        <v>Vejez</v>
      </c>
    </row>
    <row r="5264" spans="16:38" ht="15">
      <c r="P5264" s="806" t="s">
        <v>863</v>
      </c>
      <c r="Q5264" s="807">
        <v>51</v>
      </c>
      <c r="R5264" s="807">
        <v>22</v>
      </c>
      <c r="S5264" s="759" t="str">
        <f t="shared" si="164"/>
        <v>Juventud</v>
      </c>
      <c r="AI5264" s="806" t="s">
        <v>867</v>
      </c>
      <c r="AJ5264" s="807">
        <v>27</v>
      </c>
      <c r="AK5264" s="807">
        <v>64</v>
      </c>
      <c r="AL5264" s="759" t="str">
        <f t="shared" si="165"/>
        <v>Vejez</v>
      </c>
    </row>
    <row r="5265" spans="16:38" ht="15">
      <c r="P5265" s="806" t="s">
        <v>863</v>
      </c>
      <c r="Q5265" s="807">
        <v>63</v>
      </c>
      <c r="R5265" s="807">
        <v>23</v>
      </c>
      <c r="S5265" s="759" t="str">
        <f t="shared" si="164"/>
        <v>Juventud</v>
      </c>
      <c r="AI5265" s="806" t="s">
        <v>867</v>
      </c>
      <c r="AJ5265" s="807">
        <v>29</v>
      </c>
      <c r="AK5265" s="807">
        <v>65</v>
      </c>
      <c r="AL5265" s="759" t="str">
        <f t="shared" si="165"/>
        <v>Vejez</v>
      </c>
    </row>
    <row r="5266" spans="16:38" ht="15">
      <c r="P5266" s="806" t="s">
        <v>863</v>
      </c>
      <c r="Q5266" s="807">
        <v>64</v>
      </c>
      <c r="R5266" s="807">
        <v>24</v>
      </c>
      <c r="S5266" s="759" t="str">
        <f t="shared" si="164"/>
        <v>Juventud</v>
      </c>
      <c r="AI5266" s="806" t="s">
        <v>867</v>
      </c>
      <c r="AJ5266" s="807">
        <v>19</v>
      </c>
      <c r="AK5266" s="807">
        <v>66</v>
      </c>
      <c r="AL5266" s="759" t="str">
        <f t="shared" si="165"/>
        <v>Vejez</v>
      </c>
    </row>
    <row r="5267" spans="16:38" ht="15">
      <c r="P5267" s="806" t="s">
        <v>863</v>
      </c>
      <c r="Q5267" s="807">
        <v>66</v>
      </c>
      <c r="R5267" s="807">
        <v>25</v>
      </c>
      <c r="S5267" s="759" t="str">
        <f t="shared" si="164"/>
        <v>Juventud</v>
      </c>
      <c r="AI5267" s="806" t="s">
        <v>867</v>
      </c>
      <c r="AJ5267" s="807">
        <v>19</v>
      </c>
      <c r="AK5267" s="807">
        <v>67</v>
      </c>
      <c r="AL5267" s="759" t="str">
        <f t="shared" si="165"/>
        <v>Vejez</v>
      </c>
    </row>
    <row r="5268" spans="16:38" ht="15">
      <c r="P5268" s="806" t="s">
        <v>863</v>
      </c>
      <c r="Q5268" s="807">
        <v>43</v>
      </c>
      <c r="R5268" s="807">
        <v>26</v>
      </c>
      <c r="S5268" s="759" t="str">
        <f t="shared" si="164"/>
        <v>Juventud</v>
      </c>
      <c r="AI5268" s="806" t="s">
        <v>867</v>
      </c>
      <c r="AJ5268" s="807">
        <v>17</v>
      </c>
      <c r="AK5268" s="807">
        <v>68</v>
      </c>
      <c r="AL5268" s="759" t="str">
        <f t="shared" si="165"/>
        <v>Vejez</v>
      </c>
    </row>
    <row r="5269" spans="16:38" ht="15">
      <c r="P5269" s="806" t="s">
        <v>863</v>
      </c>
      <c r="Q5269" s="807">
        <v>43</v>
      </c>
      <c r="R5269" s="807">
        <v>27</v>
      </c>
      <c r="S5269" s="759" t="str">
        <f t="shared" si="164"/>
        <v>Juventud</v>
      </c>
      <c r="AI5269" s="806" t="s">
        <v>867</v>
      </c>
      <c r="AJ5269" s="807">
        <v>32</v>
      </c>
      <c r="AK5269" s="807">
        <v>69</v>
      </c>
      <c r="AL5269" s="759" t="str">
        <f t="shared" si="165"/>
        <v>Vejez</v>
      </c>
    </row>
    <row r="5270" spans="16:38" ht="15">
      <c r="P5270" s="806" t="s">
        <v>863</v>
      </c>
      <c r="Q5270" s="807">
        <v>56</v>
      </c>
      <c r="R5270" s="807">
        <v>28</v>
      </c>
      <c r="S5270" s="759" t="str">
        <f t="shared" si="164"/>
        <v>Juventud</v>
      </c>
      <c r="AI5270" s="806" t="s">
        <v>867</v>
      </c>
      <c r="AJ5270" s="807">
        <v>16</v>
      </c>
      <c r="AK5270" s="807">
        <v>70</v>
      </c>
      <c r="AL5270" s="759" t="str">
        <f t="shared" si="165"/>
        <v>Vejez</v>
      </c>
    </row>
    <row r="5271" spans="16:38" ht="15">
      <c r="P5271" s="806" t="s">
        <v>863</v>
      </c>
      <c r="Q5271" s="807">
        <v>51</v>
      </c>
      <c r="R5271" s="807">
        <v>29</v>
      </c>
      <c r="S5271" s="759" t="str">
        <f t="shared" si="164"/>
        <v>Adulto</v>
      </c>
      <c r="AI5271" s="806" t="s">
        <v>867</v>
      </c>
      <c r="AJ5271" s="807">
        <v>11</v>
      </c>
      <c r="AK5271" s="807">
        <v>71</v>
      </c>
      <c r="AL5271" s="759" t="str">
        <f t="shared" si="165"/>
        <v>Vejez</v>
      </c>
    </row>
    <row r="5272" spans="16:38" ht="15">
      <c r="P5272" s="806" t="s">
        <v>863</v>
      </c>
      <c r="Q5272" s="807">
        <v>64</v>
      </c>
      <c r="R5272" s="807">
        <v>30</v>
      </c>
      <c r="S5272" s="759" t="str">
        <f t="shared" si="164"/>
        <v>Adulto</v>
      </c>
      <c r="AI5272" s="806" t="s">
        <v>867</v>
      </c>
      <c r="AJ5272" s="807">
        <v>18</v>
      </c>
      <c r="AK5272" s="807">
        <v>72</v>
      </c>
      <c r="AL5272" s="759" t="str">
        <f t="shared" si="165"/>
        <v>Vejez</v>
      </c>
    </row>
    <row r="5273" spans="16:38" ht="15">
      <c r="P5273" s="806" t="s">
        <v>863</v>
      </c>
      <c r="Q5273" s="807">
        <v>39</v>
      </c>
      <c r="R5273" s="807">
        <v>31</v>
      </c>
      <c r="S5273" s="759" t="str">
        <f t="shared" si="164"/>
        <v>Adulto</v>
      </c>
      <c r="AI5273" s="806" t="s">
        <v>867</v>
      </c>
      <c r="AJ5273" s="807">
        <v>8</v>
      </c>
      <c r="AK5273" s="807">
        <v>73</v>
      </c>
      <c r="AL5273" s="759" t="str">
        <f t="shared" si="165"/>
        <v>Vejez</v>
      </c>
    </row>
    <row r="5274" spans="16:38" ht="15">
      <c r="P5274" s="806" t="s">
        <v>863</v>
      </c>
      <c r="Q5274" s="807">
        <v>52</v>
      </c>
      <c r="R5274" s="807">
        <v>32</v>
      </c>
      <c r="S5274" s="759" t="str">
        <f t="shared" si="164"/>
        <v>Adulto</v>
      </c>
      <c r="AI5274" s="806" t="s">
        <v>867</v>
      </c>
      <c r="AJ5274" s="807">
        <v>14</v>
      </c>
      <c r="AK5274" s="807">
        <v>74</v>
      </c>
      <c r="AL5274" s="759" t="str">
        <f t="shared" si="165"/>
        <v>Vejez</v>
      </c>
    </row>
    <row r="5275" spans="16:38" ht="15">
      <c r="P5275" s="806" t="s">
        <v>863</v>
      </c>
      <c r="Q5275" s="807">
        <v>53</v>
      </c>
      <c r="R5275" s="807">
        <v>33</v>
      </c>
      <c r="S5275" s="759" t="str">
        <f t="shared" si="164"/>
        <v>Adulto</v>
      </c>
      <c r="AI5275" s="806" t="s">
        <v>867</v>
      </c>
      <c r="AJ5275" s="807">
        <v>7</v>
      </c>
      <c r="AK5275" s="807">
        <v>75</v>
      </c>
      <c r="AL5275" s="759" t="str">
        <f t="shared" si="165"/>
        <v>Vejez</v>
      </c>
    </row>
    <row r="5276" spans="16:38" ht="15">
      <c r="P5276" s="806" t="s">
        <v>863</v>
      </c>
      <c r="Q5276" s="807">
        <v>54</v>
      </c>
      <c r="R5276" s="807">
        <v>34</v>
      </c>
      <c r="S5276" s="759" t="str">
        <f t="shared" si="164"/>
        <v>Adulto</v>
      </c>
      <c r="AI5276" s="806" t="s">
        <v>867</v>
      </c>
      <c r="AJ5276" s="807">
        <v>12</v>
      </c>
      <c r="AK5276" s="807">
        <v>76</v>
      </c>
      <c r="AL5276" s="759" t="str">
        <f t="shared" si="165"/>
        <v>Vejez</v>
      </c>
    </row>
    <row r="5277" spans="16:38" ht="15">
      <c r="P5277" s="806" t="s">
        <v>863</v>
      </c>
      <c r="Q5277" s="807">
        <v>59</v>
      </c>
      <c r="R5277" s="807">
        <v>35</v>
      </c>
      <c r="S5277" s="759" t="str">
        <f t="shared" si="164"/>
        <v>Adulto</v>
      </c>
      <c r="AI5277" s="806" t="s">
        <v>867</v>
      </c>
      <c r="AJ5277" s="807">
        <v>10</v>
      </c>
      <c r="AK5277" s="807">
        <v>77</v>
      </c>
      <c r="AL5277" s="759" t="str">
        <f t="shared" si="165"/>
        <v>Vejez</v>
      </c>
    </row>
    <row r="5278" spans="16:38" ht="15">
      <c r="P5278" s="806" t="s">
        <v>863</v>
      </c>
      <c r="Q5278" s="807">
        <v>40</v>
      </c>
      <c r="R5278" s="807">
        <v>36</v>
      </c>
      <c r="S5278" s="759" t="str">
        <f t="shared" si="164"/>
        <v>Adulto</v>
      </c>
      <c r="AI5278" s="806" t="s">
        <v>867</v>
      </c>
      <c r="AJ5278" s="807">
        <v>15</v>
      </c>
      <c r="AK5278" s="807">
        <v>78</v>
      </c>
      <c r="AL5278" s="759" t="str">
        <f t="shared" si="165"/>
        <v>Vejez</v>
      </c>
    </row>
    <row r="5279" spans="16:38" ht="15">
      <c r="P5279" s="806" t="s">
        <v>863</v>
      </c>
      <c r="Q5279" s="807">
        <v>49</v>
      </c>
      <c r="R5279" s="807">
        <v>37</v>
      </c>
      <c r="S5279" s="759" t="str">
        <f t="shared" si="164"/>
        <v>Adulto</v>
      </c>
      <c r="AI5279" s="806" t="s">
        <v>867</v>
      </c>
      <c r="AJ5279" s="807">
        <v>10</v>
      </c>
      <c r="AK5279" s="807">
        <v>79</v>
      </c>
      <c r="AL5279" s="759" t="str">
        <f t="shared" si="165"/>
        <v>Vejez</v>
      </c>
    </row>
    <row r="5280" spans="16:38" ht="15">
      <c r="P5280" s="806" t="s">
        <v>863</v>
      </c>
      <c r="Q5280" s="807">
        <v>49</v>
      </c>
      <c r="R5280" s="807">
        <v>38</v>
      </c>
      <c r="S5280" s="759" t="str">
        <f t="shared" si="164"/>
        <v>Adulto</v>
      </c>
      <c r="AI5280" s="806" t="s">
        <v>867</v>
      </c>
      <c r="AJ5280" s="807">
        <v>6</v>
      </c>
      <c r="AK5280" s="807">
        <v>80</v>
      </c>
      <c r="AL5280" s="759" t="str">
        <f t="shared" si="165"/>
        <v>Vejez</v>
      </c>
    </row>
    <row r="5281" spans="16:38" ht="15">
      <c r="P5281" s="806" t="s">
        <v>863</v>
      </c>
      <c r="Q5281" s="807">
        <v>59</v>
      </c>
      <c r="R5281" s="807">
        <v>39</v>
      </c>
      <c r="S5281" s="759" t="str">
        <f t="shared" si="164"/>
        <v>Adulto</v>
      </c>
      <c r="AI5281" s="806" t="s">
        <v>867</v>
      </c>
      <c r="AJ5281" s="807">
        <v>7</v>
      </c>
      <c r="AK5281" s="807">
        <v>81</v>
      </c>
      <c r="AL5281" s="759" t="str">
        <f t="shared" si="165"/>
        <v>Vejez</v>
      </c>
    </row>
    <row r="5282" spans="16:38" ht="15">
      <c r="P5282" s="806" t="s">
        <v>863</v>
      </c>
      <c r="Q5282" s="807">
        <v>49</v>
      </c>
      <c r="R5282" s="807">
        <v>40</v>
      </c>
      <c r="S5282" s="759" t="str">
        <f t="shared" si="164"/>
        <v>Adulto</v>
      </c>
      <c r="AI5282" s="806" t="s">
        <v>867</v>
      </c>
      <c r="AJ5282" s="807">
        <v>7</v>
      </c>
      <c r="AK5282" s="807">
        <v>82</v>
      </c>
      <c r="AL5282" s="759" t="str">
        <f t="shared" si="165"/>
        <v>Vejez</v>
      </c>
    </row>
    <row r="5283" spans="16:38" ht="15">
      <c r="P5283" s="806" t="s">
        <v>863</v>
      </c>
      <c r="Q5283" s="807">
        <v>58</v>
      </c>
      <c r="R5283" s="807">
        <v>41</v>
      </c>
      <c r="S5283" s="759" t="str">
        <f t="shared" si="164"/>
        <v>Adulto</v>
      </c>
      <c r="AI5283" s="806" t="s">
        <v>867</v>
      </c>
      <c r="AJ5283" s="807">
        <v>5</v>
      </c>
      <c r="AK5283" s="807">
        <v>83</v>
      </c>
      <c r="AL5283" s="759" t="str">
        <f t="shared" si="165"/>
        <v>Vejez</v>
      </c>
    </row>
    <row r="5284" spans="16:38" ht="15">
      <c r="P5284" s="806" t="s">
        <v>863</v>
      </c>
      <c r="Q5284" s="807">
        <v>56</v>
      </c>
      <c r="R5284" s="807">
        <v>42</v>
      </c>
      <c r="S5284" s="759" t="str">
        <f t="shared" si="164"/>
        <v>Adulto</v>
      </c>
      <c r="AI5284" s="806" t="s">
        <v>867</v>
      </c>
      <c r="AJ5284" s="807">
        <v>5</v>
      </c>
      <c r="AK5284" s="807">
        <v>84</v>
      </c>
      <c r="AL5284" s="759" t="str">
        <f t="shared" si="165"/>
        <v>Vejez</v>
      </c>
    </row>
    <row r="5285" spans="16:38" ht="15">
      <c r="P5285" s="806" t="s">
        <v>863</v>
      </c>
      <c r="Q5285" s="807">
        <v>61</v>
      </c>
      <c r="R5285" s="807">
        <v>43</v>
      </c>
      <c r="S5285" s="759" t="str">
        <f t="shared" si="164"/>
        <v>Adulto</v>
      </c>
      <c r="AI5285" s="806" t="s">
        <v>867</v>
      </c>
      <c r="AJ5285" s="807">
        <v>4</v>
      </c>
      <c r="AK5285" s="807">
        <v>85</v>
      </c>
      <c r="AL5285" s="759" t="str">
        <f t="shared" si="165"/>
        <v>Vejez</v>
      </c>
    </row>
    <row r="5286" spans="16:38" ht="15">
      <c r="P5286" s="806" t="s">
        <v>863</v>
      </c>
      <c r="Q5286" s="807">
        <v>40</v>
      </c>
      <c r="R5286" s="807">
        <v>44</v>
      </c>
      <c r="S5286" s="759" t="str">
        <f t="shared" si="164"/>
        <v>Adulto</v>
      </c>
      <c r="AI5286" s="806" t="s">
        <v>867</v>
      </c>
      <c r="AJ5286" s="807">
        <v>6</v>
      </c>
      <c r="AK5286" s="807">
        <v>86</v>
      </c>
      <c r="AL5286" s="759" t="str">
        <f t="shared" si="165"/>
        <v>Vejez</v>
      </c>
    </row>
    <row r="5287" spans="16:38" ht="15">
      <c r="P5287" s="806" t="s">
        <v>863</v>
      </c>
      <c r="Q5287" s="807">
        <v>38</v>
      </c>
      <c r="R5287" s="807">
        <v>45</v>
      </c>
      <c r="S5287" s="759" t="str">
        <f t="shared" si="164"/>
        <v>Adulto</v>
      </c>
      <c r="AI5287" s="806" t="s">
        <v>867</v>
      </c>
      <c r="AJ5287" s="807">
        <v>4</v>
      </c>
      <c r="AK5287" s="807">
        <v>87</v>
      </c>
      <c r="AL5287" s="759" t="str">
        <f t="shared" si="165"/>
        <v>Vejez</v>
      </c>
    </row>
    <row r="5288" spans="16:38" ht="15">
      <c r="P5288" s="806" t="s">
        <v>863</v>
      </c>
      <c r="Q5288" s="807">
        <v>58</v>
      </c>
      <c r="R5288" s="807">
        <v>46</v>
      </c>
      <c r="S5288" s="759" t="str">
        <f t="shared" si="164"/>
        <v>Adulto</v>
      </c>
      <c r="AI5288" s="806" t="s">
        <v>867</v>
      </c>
      <c r="AJ5288" s="807">
        <v>5</v>
      </c>
      <c r="AK5288" s="807">
        <v>88</v>
      </c>
      <c r="AL5288" s="759" t="str">
        <f t="shared" si="165"/>
        <v>Vejez</v>
      </c>
    </row>
    <row r="5289" spans="16:38" ht="15">
      <c r="P5289" s="806" t="s">
        <v>863</v>
      </c>
      <c r="Q5289" s="807">
        <v>62</v>
      </c>
      <c r="R5289" s="807">
        <v>47</v>
      </c>
      <c r="S5289" s="759" t="str">
        <f t="shared" si="164"/>
        <v>Adulto</v>
      </c>
      <c r="AI5289" s="806" t="s">
        <v>867</v>
      </c>
      <c r="AJ5289" s="807">
        <v>1</v>
      </c>
      <c r="AK5289" s="807">
        <v>89</v>
      </c>
      <c r="AL5289" s="759" t="str">
        <f t="shared" si="165"/>
        <v>Vejez</v>
      </c>
    </row>
    <row r="5290" spans="16:38" ht="15">
      <c r="P5290" s="806" t="s">
        <v>863</v>
      </c>
      <c r="Q5290" s="807">
        <v>52</v>
      </c>
      <c r="R5290" s="807">
        <v>48</v>
      </c>
      <c r="S5290" s="759" t="str">
        <f t="shared" si="164"/>
        <v>Adulto</v>
      </c>
      <c r="AI5290" s="806" t="s">
        <v>867</v>
      </c>
      <c r="AJ5290" s="807">
        <v>2</v>
      </c>
      <c r="AK5290" s="807">
        <v>91</v>
      </c>
      <c r="AL5290" s="759" t="str">
        <f t="shared" si="165"/>
        <v>Vejez</v>
      </c>
    </row>
    <row r="5291" spans="16:38" ht="15">
      <c r="P5291" s="806" t="s">
        <v>863</v>
      </c>
      <c r="Q5291" s="807">
        <v>60</v>
      </c>
      <c r="R5291" s="807">
        <v>49</v>
      </c>
      <c r="S5291" s="759" t="str">
        <f t="shared" si="164"/>
        <v>Adulto</v>
      </c>
      <c r="AI5291" s="806" t="s">
        <v>867</v>
      </c>
      <c r="AJ5291" s="807">
        <v>2</v>
      </c>
      <c r="AK5291" s="807">
        <v>92</v>
      </c>
      <c r="AL5291" s="759" t="str">
        <f t="shared" si="165"/>
        <v>Vejez</v>
      </c>
    </row>
    <row r="5292" spans="16:38" ht="15">
      <c r="P5292" s="806" t="s">
        <v>863</v>
      </c>
      <c r="Q5292" s="807">
        <v>57</v>
      </c>
      <c r="R5292" s="807">
        <v>50</v>
      </c>
      <c r="S5292" s="759" t="str">
        <f t="shared" si="164"/>
        <v>Adulto</v>
      </c>
      <c r="AI5292" s="806" t="s">
        <v>867</v>
      </c>
      <c r="AJ5292" s="807">
        <v>1</v>
      </c>
      <c r="AK5292" s="807">
        <v>94</v>
      </c>
      <c r="AL5292" s="759" t="str">
        <f t="shared" si="165"/>
        <v>Vejez</v>
      </c>
    </row>
    <row r="5293" spans="16:38" ht="30">
      <c r="P5293" s="806" t="s">
        <v>863</v>
      </c>
      <c r="Q5293" s="807">
        <v>59</v>
      </c>
      <c r="R5293" s="807">
        <v>51</v>
      </c>
      <c r="S5293" s="759" t="str">
        <f t="shared" si="164"/>
        <v>Adulto</v>
      </c>
      <c r="AI5293" s="806" t="s">
        <v>868</v>
      </c>
      <c r="AJ5293" s="807">
        <v>6</v>
      </c>
      <c r="AK5293" s="807">
        <v>0</v>
      </c>
      <c r="AL5293" s="759" t="str">
        <f t="shared" si="165"/>
        <v>Primera Infancia</v>
      </c>
    </row>
    <row r="5294" spans="16:38" ht="30">
      <c r="P5294" s="806" t="s">
        <v>863</v>
      </c>
      <c r="Q5294" s="807">
        <v>64</v>
      </c>
      <c r="R5294" s="807">
        <v>52</v>
      </c>
      <c r="S5294" s="759" t="str">
        <f t="shared" si="164"/>
        <v>Adulto</v>
      </c>
      <c r="AI5294" s="806" t="s">
        <v>868</v>
      </c>
      <c r="AJ5294" s="807">
        <v>8</v>
      </c>
      <c r="AK5294" s="807">
        <v>1</v>
      </c>
      <c r="AL5294" s="759" t="str">
        <f t="shared" si="165"/>
        <v>Primera Infancia</v>
      </c>
    </row>
    <row r="5295" spans="16:38" ht="30">
      <c r="P5295" s="806" t="s">
        <v>863</v>
      </c>
      <c r="Q5295" s="807">
        <v>56</v>
      </c>
      <c r="R5295" s="807">
        <v>53</v>
      </c>
      <c r="S5295" s="759" t="str">
        <f t="shared" si="164"/>
        <v>Adulto</v>
      </c>
      <c r="AI5295" s="806" t="s">
        <v>868</v>
      </c>
      <c r="AJ5295" s="807">
        <v>4</v>
      </c>
      <c r="AK5295" s="807">
        <v>2</v>
      </c>
      <c r="AL5295" s="759" t="str">
        <f t="shared" si="165"/>
        <v>Primera Infancia</v>
      </c>
    </row>
    <row r="5296" spans="16:38" ht="30">
      <c r="P5296" s="806" t="s">
        <v>863</v>
      </c>
      <c r="Q5296" s="807">
        <v>68</v>
      </c>
      <c r="R5296" s="807">
        <v>54</v>
      </c>
      <c r="S5296" s="759" t="str">
        <f t="shared" si="164"/>
        <v>Adulto</v>
      </c>
      <c r="AI5296" s="806" t="s">
        <v>868</v>
      </c>
      <c r="AJ5296" s="807">
        <v>11</v>
      </c>
      <c r="AK5296" s="807">
        <v>3</v>
      </c>
      <c r="AL5296" s="759" t="str">
        <f t="shared" si="165"/>
        <v>Primera Infancia</v>
      </c>
    </row>
    <row r="5297" spans="16:38" ht="30">
      <c r="P5297" s="806" t="s">
        <v>863</v>
      </c>
      <c r="Q5297" s="807">
        <v>67</v>
      </c>
      <c r="R5297" s="807">
        <v>55</v>
      </c>
      <c r="S5297" s="759" t="str">
        <f t="shared" si="164"/>
        <v>Adulto</v>
      </c>
      <c r="AI5297" s="806" t="s">
        <v>868</v>
      </c>
      <c r="AJ5297" s="807">
        <v>11</v>
      </c>
      <c r="AK5297" s="807">
        <v>4</v>
      </c>
      <c r="AL5297" s="759" t="str">
        <f t="shared" si="165"/>
        <v>Primera Infancia</v>
      </c>
    </row>
    <row r="5298" spans="16:38" ht="30">
      <c r="P5298" s="806" t="s">
        <v>863</v>
      </c>
      <c r="Q5298" s="807">
        <v>62</v>
      </c>
      <c r="R5298" s="807">
        <v>56</v>
      </c>
      <c r="S5298" s="759" t="str">
        <f t="shared" si="164"/>
        <v>Adulto</v>
      </c>
      <c r="AI5298" s="806" t="s">
        <v>868</v>
      </c>
      <c r="AJ5298" s="807">
        <v>9</v>
      </c>
      <c r="AK5298" s="807">
        <v>5</v>
      </c>
      <c r="AL5298" s="759" t="str">
        <f t="shared" si="165"/>
        <v>Primera Infancia</v>
      </c>
    </row>
    <row r="5299" spans="16:38" ht="15">
      <c r="P5299" s="806" t="s">
        <v>863</v>
      </c>
      <c r="Q5299" s="807">
        <v>60</v>
      </c>
      <c r="R5299" s="807">
        <v>57</v>
      </c>
      <c r="S5299" s="759" t="str">
        <f t="shared" si="164"/>
        <v>Adulto</v>
      </c>
      <c r="AI5299" s="806" t="s">
        <v>868</v>
      </c>
      <c r="AJ5299" s="807">
        <v>8</v>
      </c>
      <c r="AK5299" s="807">
        <v>6</v>
      </c>
      <c r="AL5299" s="759" t="str">
        <f t="shared" si="165"/>
        <v>Infancia</v>
      </c>
    </row>
    <row r="5300" spans="16:38" ht="15">
      <c r="P5300" s="806" t="s">
        <v>863</v>
      </c>
      <c r="Q5300" s="807">
        <v>62</v>
      </c>
      <c r="R5300" s="807">
        <v>58</v>
      </c>
      <c r="S5300" s="759" t="str">
        <f t="shared" si="164"/>
        <v>Adulto</v>
      </c>
      <c r="AI5300" s="806" t="s">
        <v>868</v>
      </c>
      <c r="AJ5300" s="807">
        <v>6</v>
      </c>
      <c r="AK5300" s="807">
        <v>7</v>
      </c>
      <c r="AL5300" s="759" t="str">
        <f t="shared" si="165"/>
        <v>Infancia</v>
      </c>
    </row>
    <row r="5301" spans="16:38" ht="15">
      <c r="P5301" s="806" t="s">
        <v>863</v>
      </c>
      <c r="Q5301" s="807">
        <v>71</v>
      </c>
      <c r="R5301" s="807">
        <v>59</v>
      </c>
      <c r="S5301" s="759" t="str">
        <f t="shared" si="164"/>
        <v>Adulto</v>
      </c>
      <c r="AI5301" s="806" t="s">
        <v>868</v>
      </c>
      <c r="AJ5301" s="807">
        <v>8</v>
      </c>
      <c r="AK5301" s="807">
        <v>8</v>
      </c>
      <c r="AL5301" s="759" t="str">
        <f t="shared" si="165"/>
        <v>Infancia</v>
      </c>
    </row>
    <row r="5302" spans="16:38" ht="15">
      <c r="P5302" s="806" t="s">
        <v>863</v>
      </c>
      <c r="Q5302" s="807">
        <v>61</v>
      </c>
      <c r="R5302" s="807">
        <v>60</v>
      </c>
      <c r="S5302" s="759" t="str">
        <f t="shared" si="164"/>
        <v>Vejez</v>
      </c>
      <c r="AI5302" s="806" t="s">
        <v>868</v>
      </c>
      <c r="AJ5302" s="807">
        <v>11</v>
      </c>
      <c r="AK5302" s="807">
        <v>9</v>
      </c>
      <c r="AL5302" s="759" t="str">
        <f t="shared" si="165"/>
        <v>Infancia</v>
      </c>
    </row>
    <row r="5303" spans="16:38" ht="15">
      <c r="P5303" s="806" t="s">
        <v>863</v>
      </c>
      <c r="Q5303" s="807">
        <v>76</v>
      </c>
      <c r="R5303" s="807">
        <v>61</v>
      </c>
      <c r="S5303" s="759" t="str">
        <f t="shared" si="164"/>
        <v>Vejez</v>
      </c>
      <c r="AI5303" s="806" t="s">
        <v>868</v>
      </c>
      <c r="AJ5303" s="807">
        <v>7</v>
      </c>
      <c r="AK5303" s="807">
        <v>10</v>
      </c>
      <c r="AL5303" s="759" t="str">
        <f t="shared" si="165"/>
        <v>Infancia</v>
      </c>
    </row>
    <row r="5304" spans="16:38" ht="15">
      <c r="P5304" s="806" t="s">
        <v>863</v>
      </c>
      <c r="Q5304" s="807">
        <v>74</v>
      </c>
      <c r="R5304" s="807">
        <v>62</v>
      </c>
      <c r="S5304" s="759" t="str">
        <f t="shared" si="164"/>
        <v>Vejez</v>
      </c>
      <c r="AI5304" s="806" t="s">
        <v>868</v>
      </c>
      <c r="AJ5304" s="807">
        <v>10</v>
      </c>
      <c r="AK5304" s="807">
        <v>11</v>
      </c>
      <c r="AL5304" s="759" t="str">
        <f t="shared" si="165"/>
        <v>Infancia</v>
      </c>
    </row>
    <row r="5305" spans="16:38" ht="30">
      <c r="P5305" s="806" t="s">
        <v>863</v>
      </c>
      <c r="Q5305" s="807">
        <v>72</v>
      </c>
      <c r="R5305" s="807">
        <v>63</v>
      </c>
      <c r="S5305" s="759" t="str">
        <f t="shared" si="164"/>
        <v>Vejez</v>
      </c>
      <c r="AI5305" s="806" t="s">
        <v>868</v>
      </c>
      <c r="AJ5305" s="807">
        <v>10</v>
      </c>
      <c r="AK5305" s="807">
        <v>12</v>
      </c>
      <c r="AL5305" s="759" t="str">
        <f t="shared" si="165"/>
        <v>Adolescente</v>
      </c>
    </row>
    <row r="5306" spans="16:38" ht="30">
      <c r="P5306" s="806" t="s">
        <v>863</v>
      </c>
      <c r="Q5306" s="807">
        <v>54</v>
      </c>
      <c r="R5306" s="807">
        <v>64</v>
      </c>
      <c r="S5306" s="759" t="str">
        <f t="shared" si="164"/>
        <v>Vejez</v>
      </c>
      <c r="AI5306" s="806" t="s">
        <v>868</v>
      </c>
      <c r="AJ5306" s="807">
        <v>10</v>
      </c>
      <c r="AK5306" s="807">
        <v>13</v>
      </c>
      <c r="AL5306" s="759" t="str">
        <f t="shared" si="165"/>
        <v>Adolescente</v>
      </c>
    </row>
    <row r="5307" spans="16:38" ht="30">
      <c r="P5307" s="806" t="s">
        <v>863</v>
      </c>
      <c r="Q5307" s="807">
        <v>61</v>
      </c>
      <c r="R5307" s="807">
        <v>65</v>
      </c>
      <c r="S5307" s="759" t="str">
        <f t="shared" si="164"/>
        <v>Vejez</v>
      </c>
      <c r="AI5307" s="806" t="s">
        <v>868</v>
      </c>
      <c r="AJ5307" s="807">
        <v>11</v>
      </c>
      <c r="AK5307" s="807">
        <v>14</v>
      </c>
      <c r="AL5307" s="759" t="str">
        <f t="shared" si="165"/>
        <v>Adolescente</v>
      </c>
    </row>
    <row r="5308" spans="16:38" ht="30">
      <c r="P5308" s="806" t="s">
        <v>863</v>
      </c>
      <c r="Q5308" s="807">
        <v>58</v>
      </c>
      <c r="R5308" s="807">
        <v>66</v>
      </c>
      <c r="S5308" s="759" t="str">
        <f t="shared" si="164"/>
        <v>Vejez</v>
      </c>
      <c r="AI5308" s="806" t="s">
        <v>868</v>
      </c>
      <c r="AJ5308" s="807">
        <v>14</v>
      </c>
      <c r="AK5308" s="807">
        <v>15</v>
      </c>
      <c r="AL5308" s="759" t="str">
        <f t="shared" si="165"/>
        <v>Adolescente</v>
      </c>
    </row>
    <row r="5309" spans="16:38" ht="30">
      <c r="P5309" s="806" t="s">
        <v>863</v>
      </c>
      <c r="Q5309" s="807">
        <v>45</v>
      </c>
      <c r="R5309" s="807">
        <v>67</v>
      </c>
      <c r="S5309" s="759" t="str">
        <f t="shared" si="164"/>
        <v>Vejez</v>
      </c>
      <c r="AI5309" s="806" t="s">
        <v>868</v>
      </c>
      <c r="AJ5309" s="807">
        <v>12</v>
      </c>
      <c r="AK5309" s="807">
        <v>16</v>
      </c>
      <c r="AL5309" s="759" t="str">
        <f t="shared" si="165"/>
        <v>Adolescente</v>
      </c>
    </row>
    <row r="5310" spans="16:38" ht="30">
      <c r="P5310" s="806" t="s">
        <v>863</v>
      </c>
      <c r="Q5310" s="807">
        <v>50</v>
      </c>
      <c r="R5310" s="807">
        <v>68</v>
      </c>
      <c r="S5310" s="759" t="str">
        <f t="shared" si="164"/>
        <v>Vejez</v>
      </c>
      <c r="AI5310" s="806" t="s">
        <v>868</v>
      </c>
      <c r="AJ5310" s="807">
        <v>18</v>
      </c>
      <c r="AK5310" s="807">
        <v>17</v>
      </c>
      <c r="AL5310" s="759" t="str">
        <f t="shared" si="165"/>
        <v>Adolescente</v>
      </c>
    </row>
    <row r="5311" spans="16:38" ht="15">
      <c r="P5311" s="806" t="s">
        <v>863</v>
      </c>
      <c r="Q5311" s="807">
        <v>50</v>
      </c>
      <c r="R5311" s="807">
        <v>69</v>
      </c>
      <c r="S5311" s="759" t="str">
        <f t="shared" si="164"/>
        <v>Vejez</v>
      </c>
      <c r="AI5311" s="806" t="s">
        <v>868</v>
      </c>
      <c r="AJ5311" s="807">
        <v>20</v>
      </c>
      <c r="AK5311" s="807">
        <v>18</v>
      </c>
      <c r="AL5311" s="759" t="str">
        <f t="shared" si="165"/>
        <v>Juventud</v>
      </c>
    </row>
    <row r="5312" spans="16:38" ht="15">
      <c r="P5312" s="806" t="s">
        <v>863</v>
      </c>
      <c r="Q5312" s="807">
        <v>46</v>
      </c>
      <c r="R5312" s="807">
        <v>70</v>
      </c>
      <c r="S5312" s="759" t="str">
        <f t="shared" si="164"/>
        <v>Vejez</v>
      </c>
      <c r="AI5312" s="806" t="s">
        <v>868</v>
      </c>
      <c r="AJ5312" s="807">
        <v>22</v>
      </c>
      <c r="AK5312" s="807">
        <v>19</v>
      </c>
      <c r="AL5312" s="759" t="str">
        <f t="shared" si="165"/>
        <v>Juventud</v>
      </c>
    </row>
    <row r="5313" spans="16:38" ht="15">
      <c r="P5313" s="806" t="s">
        <v>863</v>
      </c>
      <c r="Q5313" s="807">
        <v>48</v>
      </c>
      <c r="R5313" s="807">
        <v>71</v>
      </c>
      <c r="S5313" s="759" t="str">
        <f t="shared" si="164"/>
        <v>Vejez</v>
      </c>
      <c r="AI5313" s="806" t="s">
        <v>868</v>
      </c>
      <c r="AJ5313" s="807">
        <v>14</v>
      </c>
      <c r="AK5313" s="807">
        <v>20</v>
      </c>
      <c r="AL5313" s="759" t="str">
        <f t="shared" si="165"/>
        <v>Juventud</v>
      </c>
    </row>
    <row r="5314" spans="16:38" ht="15">
      <c r="P5314" s="806" t="s">
        <v>863</v>
      </c>
      <c r="Q5314" s="807">
        <v>40</v>
      </c>
      <c r="R5314" s="807">
        <v>72</v>
      </c>
      <c r="S5314" s="759" t="str">
        <f t="shared" si="164"/>
        <v>Vejez</v>
      </c>
      <c r="AI5314" s="806" t="s">
        <v>868</v>
      </c>
      <c r="AJ5314" s="807">
        <v>19</v>
      </c>
      <c r="AK5314" s="807">
        <v>21</v>
      </c>
      <c r="AL5314" s="759" t="str">
        <f t="shared" si="165"/>
        <v>Juventud</v>
      </c>
    </row>
    <row r="5315" spans="16:38" ht="15">
      <c r="P5315" s="806" t="s">
        <v>863</v>
      </c>
      <c r="Q5315" s="807">
        <v>37</v>
      </c>
      <c r="R5315" s="807">
        <v>73</v>
      </c>
      <c r="S5315" s="759" t="str">
        <f t="shared" ref="S5315:S5378" si="166">IF(P5315=0,"",IF(AND(R5315&gt;=0,R5315&lt;=5),"Primera Infancia",IF(AND(R5315&gt;=6,R5315&lt;=11),"Infancia",IF(AND(R5315&gt;=12,R5315&lt;=17),"Adolescente",IF(AND(R5315&gt;=18,R5315&lt;=28),"Juventud",IF(AND(R5315&gt;=29,R5315&lt;=59),"Adulto","Vejez"))))))</f>
        <v>Vejez</v>
      </c>
      <c r="AI5315" s="806" t="s">
        <v>868</v>
      </c>
      <c r="AJ5315" s="807">
        <v>10</v>
      </c>
      <c r="AK5315" s="807">
        <v>22</v>
      </c>
      <c r="AL5315" s="759" t="str">
        <f t="shared" ref="AL5315:AL5378" si="167">IF(AI5315=0,"",IF(AND(AK5315&gt;=0,AK5315&lt;=5),"Primera Infancia",IF(AND(AK5315&gt;=6,AK5315&lt;=11),"Infancia",IF(AND(AK5315&gt;=12,AK5315&lt;=17),"Adolescente",IF(AND(AK5315&gt;=18,AK5315&lt;=28),"Juventud",IF(AND(AK5315&gt;=29,AK5315&lt;=59),"Adulto","Vejez"))))))</f>
        <v>Juventud</v>
      </c>
    </row>
    <row r="5316" spans="16:38" ht="15">
      <c r="P5316" s="806" t="s">
        <v>863</v>
      </c>
      <c r="Q5316" s="807">
        <v>45</v>
      </c>
      <c r="R5316" s="807">
        <v>74</v>
      </c>
      <c r="S5316" s="759" t="str">
        <f t="shared" si="166"/>
        <v>Vejez</v>
      </c>
      <c r="AI5316" s="806" t="s">
        <v>868</v>
      </c>
      <c r="AJ5316" s="807">
        <v>20</v>
      </c>
      <c r="AK5316" s="807">
        <v>23</v>
      </c>
      <c r="AL5316" s="759" t="str">
        <f t="shared" si="167"/>
        <v>Juventud</v>
      </c>
    </row>
    <row r="5317" spans="16:38" ht="15">
      <c r="P5317" s="806" t="s">
        <v>863</v>
      </c>
      <c r="Q5317" s="807">
        <v>28</v>
      </c>
      <c r="R5317" s="807">
        <v>75</v>
      </c>
      <c r="S5317" s="759" t="str">
        <f t="shared" si="166"/>
        <v>Vejez</v>
      </c>
      <c r="AI5317" s="806" t="s">
        <v>868</v>
      </c>
      <c r="AJ5317" s="807">
        <v>14</v>
      </c>
      <c r="AK5317" s="807">
        <v>24</v>
      </c>
      <c r="AL5317" s="759" t="str">
        <f t="shared" si="167"/>
        <v>Juventud</v>
      </c>
    </row>
    <row r="5318" spans="16:38" ht="15">
      <c r="P5318" s="806" t="s">
        <v>863</v>
      </c>
      <c r="Q5318" s="807">
        <v>38</v>
      </c>
      <c r="R5318" s="807">
        <v>76</v>
      </c>
      <c r="S5318" s="759" t="str">
        <f t="shared" si="166"/>
        <v>Vejez</v>
      </c>
      <c r="AI5318" s="806" t="s">
        <v>868</v>
      </c>
      <c r="AJ5318" s="807">
        <v>8</v>
      </c>
      <c r="AK5318" s="807">
        <v>25</v>
      </c>
      <c r="AL5318" s="759" t="str">
        <f t="shared" si="167"/>
        <v>Juventud</v>
      </c>
    </row>
    <row r="5319" spans="16:38" ht="15">
      <c r="P5319" s="806" t="s">
        <v>863</v>
      </c>
      <c r="Q5319" s="807">
        <v>17</v>
      </c>
      <c r="R5319" s="807">
        <v>77</v>
      </c>
      <c r="S5319" s="759" t="str">
        <f t="shared" si="166"/>
        <v>Vejez</v>
      </c>
      <c r="AI5319" s="806" t="s">
        <v>868</v>
      </c>
      <c r="AJ5319" s="807">
        <v>10</v>
      </c>
      <c r="AK5319" s="807">
        <v>26</v>
      </c>
      <c r="AL5319" s="759" t="str">
        <f t="shared" si="167"/>
        <v>Juventud</v>
      </c>
    </row>
    <row r="5320" spans="16:38" ht="15">
      <c r="P5320" s="806" t="s">
        <v>863</v>
      </c>
      <c r="Q5320" s="807">
        <v>26</v>
      </c>
      <c r="R5320" s="807">
        <v>78</v>
      </c>
      <c r="S5320" s="759" t="str">
        <f t="shared" si="166"/>
        <v>Vejez</v>
      </c>
      <c r="AI5320" s="806" t="s">
        <v>868</v>
      </c>
      <c r="AJ5320" s="807">
        <v>20</v>
      </c>
      <c r="AK5320" s="807">
        <v>27</v>
      </c>
      <c r="AL5320" s="759" t="str">
        <f t="shared" si="167"/>
        <v>Juventud</v>
      </c>
    </row>
    <row r="5321" spans="16:38" ht="15">
      <c r="P5321" s="806" t="s">
        <v>863</v>
      </c>
      <c r="Q5321" s="807">
        <v>32</v>
      </c>
      <c r="R5321" s="807">
        <v>79</v>
      </c>
      <c r="S5321" s="759" t="str">
        <f t="shared" si="166"/>
        <v>Vejez</v>
      </c>
      <c r="AI5321" s="806" t="s">
        <v>868</v>
      </c>
      <c r="AJ5321" s="807">
        <v>12</v>
      </c>
      <c r="AK5321" s="807">
        <v>28</v>
      </c>
      <c r="AL5321" s="759" t="str">
        <f t="shared" si="167"/>
        <v>Juventud</v>
      </c>
    </row>
    <row r="5322" spans="16:38" ht="15">
      <c r="P5322" s="806" t="s">
        <v>863</v>
      </c>
      <c r="Q5322" s="807">
        <v>22</v>
      </c>
      <c r="R5322" s="807">
        <v>80</v>
      </c>
      <c r="S5322" s="759" t="str">
        <f t="shared" si="166"/>
        <v>Vejez</v>
      </c>
      <c r="AI5322" s="806" t="s">
        <v>868</v>
      </c>
      <c r="AJ5322" s="807">
        <v>18</v>
      </c>
      <c r="AK5322" s="807">
        <v>29</v>
      </c>
      <c r="AL5322" s="759" t="str">
        <f t="shared" si="167"/>
        <v>Adulto</v>
      </c>
    </row>
    <row r="5323" spans="16:38" ht="15">
      <c r="P5323" s="806" t="s">
        <v>863</v>
      </c>
      <c r="Q5323" s="807">
        <v>19</v>
      </c>
      <c r="R5323" s="807">
        <v>81</v>
      </c>
      <c r="S5323" s="759" t="str">
        <f t="shared" si="166"/>
        <v>Vejez</v>
      </c>
      <c r="AI5323" s="806" t="s">
        <v>868</v>
      </c>
      <c r="AJ5323" s="807">
        <v>20</v>
      </c>
      <c r="AK5323" s="807">
        <v>30</v>
      </c>
      <c r="AL5323" s="759" t="str">
        <f t="shared" si="167"/>
        <v>Adulto</v>
      </c>
    </row>
    <row r="5324" spans="16:38" ht="15">
      <c r="P5324" s="806" t="s">
        <v>863</v>
      </c>
      <c r="Q5324" s="807">
        <v>24</v>
      </c>
      <c r="R5324" s="807">
        <v>82</v>
      </c>
      <c r="S5324" s="759" t="str">
        <f t="shared" si="166"/>
        <v>Vejez</v>
      </c>
      <c r="AI5324" s="806" t="s">
        <v>868</v>
      </c>
      <c r="AJ5324" s="807">
        <v>22</v>
      </c>
      <c r="AK5324" s="807">
        <v>31</v>
      </c>
      <c r="AL5324" s="759" t="str">
        <f t="shared" si="167"/>
        <v>Adulto</v>
      </c>
    </row>
    <row r="5325" spans="16:38" ht="15">
      <c r="P5325" s="806" t="s">
        <v>863</v>
      </c>
      <c r="Q5325" s="807">
        <v>19</v>
      </c>
      <c r="R5325" s="807">
        <v>83</v>
      </c>
      <c r="S5325" s="759" t="str">
        <f t="shared" si="166"/>
        <v>Vejez</v>
      </c>
      <c r="AI5325" s="806" t="s">
        <v>868</v>
      </c>
      <c r="AJ5325" s="807">
        <v>10</v>
      </c>
      <c r="AK5325" s="807">
        <v>32</v>
      </c>
      <c r="AL5325" s="759" t="str">
        <f t="shared" si="167"/>
        <v>Adulto</v>
      </c>
    </row>
    <row r="5326" spans="16:38" ht="15">
      <c r="P5326" s="806" t="s">
        <v>863</v>
      </c>
      <c r="Q5326" s="807">
        <v>15</v>
      </c>
      <c r="R5326" s="807">
        <v>84</v>
      </c>
      <c r="S5326" s="759" t="str">
        <f t="shared" si="166"/>
        <v>Vejez</v>
      </c>
      <c r="AI5326" s="806" t="s">
        <v>868</v>
      </c>
      <c r="AJ5326" s="807">
        <v>19</v>
      </c>
      <c r="AK5326" s="807">
        <v>33</v>
      </c>
      <c r="AL5326" s="759" t="str">
        <f t="shared" si="167"/>
        <v>Adulto</v>
      </c>
    </row>
    <row r="5327" spans="16:38" ht="15">
      <c r="P5327" s="806" t="s">
        <v>863</v>
      </c>
      <c r="Q5327" s="807">
        <v>10</v>
      </c>
      <c r="R5327" s="807">
        <v>85</v>
      </c>
      <c r="S5327" s="759" t="str">
        <f t="shared" si="166"/>
        <v>Vejez</v>
      </c>
      <c r="AI5327" s="806" t="s">
        <v>868</v>
      </c>
      <c r="AJ5327" s="807">
        <v>11</v>
      </c>
      <c r="AK5327" s="807">
        <v>34</v>
      </c>
      <c r="AL5327" s="759" t="str">
        <f t="shared" si="167"/>
        <v>Adulto</v>
      </c>
    </row>
    <row r="5328" spans="16:38" ht="15">
      <c r="P5328" s="806" t="s">
        <v>863</v>
      </c>
      <c r="Q5328" s="807">
        <v>17</v>
      </c>
      <c r="R5328" s="807">
        <v>86</v>
      </c>
      <c r="S5328" s="759" t="str">
        <f t="shared" si="166"/>
        <v>Vejez</v>
      </c>
      <c r="AI5328" s="806" t="s">
        <v>868</v>
      </c>
      <c r="AJ5328" s="807">
        <v>12</v>
      </c>
      <c r="AK5328" s="807">
        <v>35</v>
      </c>
      <c r="AL5328" s="759" t="str">
        <f t="shared" si="167"/>
        <v>Adulto</v>
      </c>
    </row>
    <row r="5329" spans="16:38" ht="15">
      <c r="P5329" s="806" t="s">
        <v>863</v>
      </c>
      <c r="Q5329" s="807">
        <v>7</v>
      </c>
      <c r="R5329" s="807">
        <v>87</v>
      </c>
      <c r="S5329" s="759" t="str">
        <f t="shared" si="166"/>
        <v>Vejez</v>
      </c>
      <c r="AI5329" s="806" t="s">
        <v>868</v>
      </c>
      <c r="AJ5329" s="807">
        <v>11</v>
      </c>
      <c r="AK5329" s="807">
        <v>36</v>
      </c>
      <c r="AL5329" s="759" t="str">
        <f t="shared" si="167"/>
        <v>Adulto</v>
      </c>
    </row>
    <row r="5330" spans="16:38" ht="15">
      <c r="P5330" s="806" t="s">
        <v>863</v>
      </c>
      <c r="Q5330" s="807">
        <v>6</v>
      </c>
      <c r="R5330" s="807">
        <v>88</v>
      </c>
      <c r="S5330" s="759" t="str">
        <f t="shared" si="166"/>
        <v>Vejez</v>
      </c>
      <c r="AI5330" s="806" t="s">
        <v>868</v>
      </c>
      <c r="AJ5330" s="807">
        <v>8</v>
      </c>
      <c r="AK5330" s="807">
        <v>37</v>
      </c>
      <c r="AL5330" s="759" t="str">
        <f t="shared" si="167"/>
        <v>Adulto</v>
      </c>
    </row>
    <row r="5331" spans="16:38" ht="15">
      <c r="P5331" s="806" t="s">
        <v>863</v>
      </c>
      <c r="Q5331" s="807">
        <v>11</v>
      </c>
      <c r="R5331" s="807">
        <v>89</v>
      </c>
      <c r="S5331" s="759" t="str">
        <f t="shared" si="166"/>
        <v>Vejez</v>
      </c>
      <c r="AI5331" s="806" t="s">
        <v>868</v>
      </c>
      <c r="AJ5331" s="807">
        <v>21</v>
      </c>
      <c r="AK5331" s="807">
        <v>38</v>
      </c>
      <c r="AL5331" s="759" t="str">
        <f t="shared" si="167"/>
        <v>Adulto</v>
      </c>
    </row>
    <row r="5332" spans="16:38" ht="15">
      <c r="P5332" s="806" t="s">
        <v>863</v>
      </c>
      <c r="Q5332" s="807">
        <v>6</v>
      </c>
      <c r="R5332" s="807">
        <v>90</v>
      </c>
      <c r="S5332" s="759" t="str">
        <f t="shared" si="166"/>
        <v>Vejez</v>
      </c>
      <c r="AI5332" s="806" t="s">
        <v>868</v>
      </c>
      <c r="AJ5332" s="807">
        <v>15</v>
      </c>
      <c r="AK5332" s="807">
        <v>39</v>
      </c>
      <c r="AL5332" s="759" t="str">
        <f t="shared" si="167"/>
        <v>Adulto</v>
      </c>
    </row>
    <row r="5333" spans="16:38" ht="15">
      <c r="P5333" s="806" t="s">
        <v>863</v>
      </c>
      <c r="Q5333" s="807">
        <v>9</v>
      </c>
      <c r="R5333" s="807">
        <v>91</v>
      </c>
      <c r="S5333" s="759" t="str">
        <f t="shared" si="166"/>
        <v>Vejez</v>
      </c>
      <c r="AI5333" s="806" t="s">
        <v>868</v>
      </c>
      <c r="AJ5333" s="807">
        <v>15</v>
      </c>
      <c r="AK5333" s="807">
        <v>40</v>
      </c>
      <c r="AL5333" s="759" t="str">
        <f t="shared" si="167"/>
        <v>Adulto</v>
      </c>
    </row>
    <row r="5334" spans="16:38" ht="15">
      <c r="P5334" s="806" t="s">
        <v>863</v>
      </c>
      <c r="Q5334" s="807">
        <v>5</v>
      </c>
      <c r="R5334" s="807">
        <v>92</v>
      </c>
      <c r="S5334" s="759" t="str">
        <f t="shared" si="166"/>
        <v>Vejez</v>
      </c>
      <c r="AI5334" s="806" t="s">
        <v>868</v>
      </c>
      <c r="AJ5334" s="807">
        <v>13</v>
      </c>
      <c r="AK5334" s="807">
        <v>41</v>
      </c>
      <c r="AL5334" s="759" t="str">
        <f t="shared" si="167"/>
        <v>Adulto</v>
      </c>
    </row>
    <row r="5335" spans="16:38" ht="15">
      <c r="P5335" s="806" t="s">
        <v>863</v>
      </c>
      <c r="Q5335" s="807">
        <v>8</v>
      </c>
      <c r="R5335" s="807">
        <v>93</v>
      </c>
      <c r="S5335" s="759" t="str">
        <f t="shared" si="166"/>
        <v>Vejez</v>
      </c>
      <c r="AI5335" s="806" t="s">
        <v>868</v>
      </c>
      <c r="AJ5335" s="807">
        <v>15</v>
      </c>
      <c r="AK5335" s="807">
        <v>42</v>
      </c>
      <c r="AL5335" s="759" t="str">
        <f t="shared" si="167"/>
        <v>Adulto</v>
      </c>
    </row>
    <row r="5336" spans="16:38" ht="15">
      <c r="P5336" s="806" t="s">
        <v>863</v>
      </c>
      <c r="Q5336" s="807">
        <v>2</v>
      </c>
      <c r="R5336" s="807">
        <v>94</v>
      </c>
      <c r="S5336" s="759" t="str">
        <f t="shared" si="166"/>
        <v>Vejez</v>
      </c>
      <c r="AI5336" s="806" t="s">
        <v>868</v>
      </c>
      <c r="AJ5336" s="807">
        <v>14</v>
      </c>
      <c r="AK5336" s="807">
        <v>43</v>
      </c>
      <c r="AL5336" s="759" t="str">
        <f t="shared" si="167"/>
        <v>Adulto</v>
      </c>
    </row>
    <row r="5337" spans="16:38" ht="15">
      <c r="P5337" s="806" t="s">
        <v>863</v>
      </c>
      <c r="Q5337" s="807">
        <v>1</v>
      </c>
      <c r="R5337" s="807">
        <v>95</v>
      </c>
      <c r="S5337" s="759" t="str">
        <f t="shared" si="166"/>
        <v>Vejez</v>
      </c>
      <c r="AI5337" s="806" t="s">
        <v>868</v>
      </c>
      <c r="AJ5337" s="807">
        <v>9</v>
      </c>
      <c r="AK5337" s="807">
        <v>44</v>
      </c>
      <c r="AL5337" s="759" t="str">
        <f t="shared" si="167"/>
        <v>Adulto</v>
      </c>
    </row>
    <row r="5338" spans="16:38" ht="15">
      <c r="P5338" s="806" t="s">
        <v>863</v>
      </c>
      <c r="Q5338" s="807">
        <v>2</v>
      </c>
      <c r="R5338" s="807">
        <v>96</v>
      </c>
      <c r="S5338" s="759" t="str">
        <f t="shared" si="166"/>
        <v>Vejez</v>
      </c>
      <c r="AI5338" s="806" t="s">
        <v>868</v>
      </c>
      <c r="AJ5338" s="807">
        <v>9</v>
      </c>
      <c r="AK5338" s="807">
        <v>45</v>
      </c>
      <c r="AL5338" s="759" t="str">
        <f t="shared" si="167"/>
        <v>Adulto</v>
      </c>
    </row>
    <row r="5339" spans="16:38" ht="15">
      <c r="P5339" s="806" t="s">
        <v>863</v>
      </c>
      <c r="Q5339" s="807">
        <v>2</v>
      </c>
      <c r="R5339" s="807">
        <v>97</v>
      </c>
      <c r="S5339" s="759" t="str">
        <f t="shared" si="166"/>
        <v>Vejez</v>
      </c>
      <c r="AI5339" s="806" t="s">
        <v>868</v>
      </c>
      <c r="AJ5339" s="807">
        <v>11</v>
      </c>
      <c r="AK5339" s="807">
        <v>46</v>
      </c>
      <c r="AL5339" s="759" t="str">
        <f t="shared" si="167"/>
        <v>Adulto</v>
      </c>
    </row>
    <row r="5340" spans="16:38" ht="15">
      <c r="P5340" s="806" t="s">
        <v>863</v>
      </c>
      <c r="Q5340" s="807">
        <v>1</v>
      </c>
      <c r="R5340" s="807">
        <v>98</v>
      </c>
      <c r="S5340" s="759" t="str">
        <f t="shared" si="166"/>
        <v>Vejez</v>
      </c>
      <c r="AI5340" s="806" t="s">
        <v>868</v>
      </c>
      <c r="AJ5340" s="807">
        <v>12</v>
      </c>
      <c r="AK5340" s="807">
        <v>47</v>
      </c>
      <c r="AL5340" s="759" t="str">
        <f t="shared" si="167"/>
        <v>Adulto</v>
      </c>
    </row>
    <row r="5341" spans="16:38" ht="15">
      <c r="P5341" s="806" t="s">
        <v>863</v>
      </c>
      <c r="Q5341" s="807">
        <v>1</v>
      </c>
      <c r="R5341" s="807">
        <v>99</v>
      </c>
      <c r="S5341" s="759" t="str">
        <f t="shared" si="166"/>
        <v>Vejez</v>
      </c>
      <c r="AI5341" s="806" t="s">
        <v>868</v>
      </c>
      <c r="AJ5341" s="807">
        <v>9</v>
      </c>
      <c r="AK5341" s="807">
        <v>48</v>
      </c>
      <c r="AL5341" s="759" t="str">
        <f t="shared" si="167"/>
        <v>Adulto</v>
      </c>
    </row>
    <row r="5342" spans="16:38" ht="15">
      <c r="P5342" s="806" t="s">
        <v>863</v>
      </c>
      <c r="Q5342" s="807">
        <v>1</v>
      </c>
      <c r="R5342" s="807">
        <v>100</v>
      </c>
      <c r="S5342" s="759" t="str">
        <f t="shared" si="166"/>
        <v>Vejez</v>
      </c>
      <c r="AI5342" s="806" t="s">
        <v>868</v>
      </c>
      <c r="AJ5342" s="807">
        <v>11</v>
      </c>
      <c r="AK5342" s="807">
        <v>49</v>
      </c>
      <c r="AL5342" s="759" t="str">
        <f t="shared" si="167"/>
        <v>Adulto</v>
      </c>
    </row>
    <row r="5343" spans="16:38" ht="30">
      <c r="P5343" s="806" t="s">
        <v>864</v>
      </c>
      <c r="Q5343" s="807">
        <v>98</v>
      </c>
      <c r="R5343" s="807">
        <v>0</v>
      </c>
      <c r="S5343" s="759" t="str">
        <f t="shared" si="166"/>
        <v>Primera Infancia</v>
      </c>
      <c r="AI5343" s="806" t="s">
        <v>868</v>
      </c>
      <c r="AJ5343" s="807">
        <v>11</v>
      </c>
      <c r="AK5343" s="807">
        <v>50</v>
      </c>
      <c r="AL5343" s="759" t="str">
        <f t="shared" si="167"/>
        <v>Adulto</v>
      </c>
    </row>
    <row r="5344" spans="16:38" ht="30">
      <c r="P5344" s="806" t="s">
        <v>864</v>
      </c>
      <c r="Q5344" s="807">
        <v>94</v>
      </c>
      <c r="R5344" s="807">
        <v>1</v>
      </c>
      <c r="S5344" s="759" t="str">
        <f t="shared" si="166"/>
        <v>Primera Infancia</v>
      </c>
      <c r="AI5344" s="806" t="s">
        <v>868</v>
      </c>
      <c r="AJ5344" s="807">
        <v>9</v>
      </c>
      <c r="AK5344" s="807">
        <v>51</v>
      </c>
      <c r="AL5344" s="759" t="str">
        <f t="shared" si="167"/>
        <v>Adulto</v>
      </c>
    </row>
    <row r="5345" spans="16:38" ht="30">
      <c r="P5345" s="806" t="s">
        <v>864</v>
      </c>
      <c r="Q5345" s="807">
        <v>85</v>
      </c>
      <c r="R5345" s="807">
        <v>2</v>
      </c>
      <c r="S5345" s="759" t="str">
        <f t="shared" si="166"/>
        <v>Primera Infancia</v>
      </c>
      <c r="AI5345" s="806" t="s">
        <v>868</v>
      </c>
      <c r="AJ5345" s="807">
        <v>11</v>
      </c>
      <c r="AK5345" s="807">
        <v>52</v>
      </c>
      <c r="AL5345" s="759" t="str">
        <f t="shared" si="167"/>
        <v>Adulto</v>
      </c>
    </row>
    <row r="5346" spans="16:38" ht="30">
      <c r="P5346" s="806" t="s">
        <v>864</v>
      </c>
      <c r="Q5346" s="807">
        <v>85</v>
      </c>
      <c r="R5346" s="807">
        <v>3</v>
      </c>
      <c r="S5346" s="759" t="str">
        <f t="shared" si="166"/>
        <v>Primera Infancia</v>
      </c>
      <c r="AI5346" s="806" t="s">
        <v>868</v>
      </c>
      <c r="AJ5346" s="807">
        <v>7</v>
      </c>
      <c r="AK5346" s="807">
        <v>53</v>
      </c>
      <c r="AL5346" s="759" t="str">
        <f t="shared" si="167"/>
        <v>Adulto</v>
      </c>
    </row>
    <row r="5347" spans="16:38" ht="30">
      <c r="P5347" s="806" t="s">
        <v>864</v>
      </c>
      <c r="Q5347" s="807">
        <v>99</v>
      </c>
      <c r="R5347" s="807">
        <v>4</v>
      </c>
      <c r="S5347" s="759" t="str">
        <f t="shared" si="166"/>
        <v>Primera Infancia</v>
      </c>
      <c r="AI5347" s="806" t="s">
        <v>868</v>
      </c>
      <c r="AJ5347" s="807">
        <v>9</v>
      </c>
      <c r="AK5347" s="807">
        <v>54</v>
      </c>
      <c r="AL5347" s="759" t="str">
        <f t="shared" si="167"/>
        <v>Adulto</v>
      </c>
    </row>
    <row r="5348" spans="16:38" ht="30">
      <c r="P5348" s="806" t="s">
        <v>864</v>
      </c>
      <c r="Q5348" s="807">
        <v>100</v>
      </c>
      <c r="R5348" s="807">
        <v>5</v>
      </c>
      <c r="S5348" s="759" t="str">
        <f t="shared" si="166"/>
        <v>Primera Infancia</v>
      </c>
      <c r="AI5348" s="806" t="s">
        <v>868</v>
      </c>
      <c r="AJ5348" s="807">
        <v>5</v>
      </c>
      <c r="AK5348" s="807">
        <v>55</v>
      </c>
      <c r="AL5348" s="759" t="str">
        <f t="shared" si="167"/>
        <v>Adulto</v>
      </c>
    </row>
    <row r="5349" spans="16:38" ht="15">
      <c r="P5349" s="806" t="s">
        <v>864</v>
      </c>
      <c r="Q5349" s="807">
        <v>103</v>
      </c>
      <c r="R5349" s="807">
        <v>6</v>
      </c>
      <c r="S5349" s="759" t="str">
        <f t="shared" si="166"/>
        <v>Infancia</v>
      </c>
      <c r="AI5349" s="806" t="s">
        <v>868</v>
      </c>
      <c r="AJ5349" s="807">
        <v>4</v>
      </c>
      <c r="AK5349" s="807">
        <v>56</v>
      </c>
      <c r="AL5349" s="759" t="str">
        <f t="shared" si="167"/>
        <v>Adulto</v>
      </c>
    </row>
    <row r="5350" spans="16:38" ht="15">
      <c r="P5350" s="806" t="s">
        <v>864</v>
      </c>
      <c r="Q5350" s="807">
        <v>94</v>
      </c>
      <c r="R5350" s="807">
        <v>7</v>
      </c>
      <c r="S5350" s="759" t="str">
        <f t="shared" si="166"/>
        <v>Infancia</v>
      </c>
      <c r="AI5350" s="806" t="s">
        <v>868</v>
      </c>
      <c r="AJ5350" s="807">
        <v>9</v>
      </c>
      <c r="AK5350" s="807">
        <v>57</v>
      </c>
      <c r="AL5350" s="759" t="str">
        <f t="shared" si="167"/>
        <v>Adulto</v>
      </c>
    </row>
    <row r="5351" spans="16:38" ht="15">
      <c r="P5351" s="806" t="s">
        <v>864</v>
      </c>
      <c r="Q5351" s="807">
        <v>103</v>
      </c>
      <c r="R5351" s="807">
        <v>8</v>
      </c>
      <c r="S5351" s="759" t="str">
        <f t="shared" si="166"/>
        <v>Infancia</v>
      </c>
      <c r="AI5351" s="806" t="s">
        <v>868</v>
      </c>
      <c r="AJ5351" s="807">
        <v>8</v>
      </c>
      <c r="AK5351" s="807">
        <v>58</v>
      </c>
      <c r="AL5351" s="759" t="str">
        <f t="shared" si="167"/>
        <v>Adulto</v>
      </c>
    </row>
    <row r="5352" spans="16:38" ht="15">
      <c r="P5352" s="806" t="s">
        <v>864</v>
      </c>
      <c r="Q5352" s="807">
        <v>100</v>
      </c>
      <c r="R5352" s="807">
        <v>9</v>
      </c>
      <c r="S5352" s="759" t="str">
        <f t="shared" si="166"/>
        <v>Infancia</v>
      </c>
      <c r="AI5352" s="806" t="s">
        <v>868</v>
      </c>
      <c r="AJ5352" s="807">
        <v>10</v>
      </c>
      <c r="AK5352" s="807">
        <v>59</v>
      </c>
      <c r="AL5352" s="759" t="str">
        <f t="shared" si="167"/>
        <v>Adulto</v>
      </c>
    </row>
    <row r="5353" spans="16:38" ht="15">
      <c r="P5353" s="806" t="s">
        <v>864</v>
      </c>
      <c r="Q5353" s="807">
        <v>113</v>
      </c>
      <c r="R5353" s="807">
        <v>10</v>
      </c>
      <c r="S5353" s="759" t="str">
        <f t="shared" si="166"/>
        <v>Infancia</v>
      </c>
      <c r="AI5353" s="806" t="s">
        <v>868</v>
      </c>
      <c r="AJ5353" s="807">
        <v>5</v>
      </c>
      <c r="AK5353" s="807">
        <v>60</v>
      </c>
      <c r="AL5353" s="759" t="str">
        <f t="shared" si="167"/>
        <v>Vejez</v>
      </c>
    </row>
    <row r="5354" spans="16:38" ht="15">
      <c r="P5354" s="806" t="s">
        <v>864</v>
      </c>
      <c r="Q5354" s="807">
        <v>106</v>
      </c>
      <c r="R5354" s="807">
        <v>11</v>
      </c>
      <c r="S5354" s="759" t="str">
        <f t="shared" si="166"/>
        <v>Infancia</v>
      </c>
      <c r="AI5354" s="806" t="s">
        <v>868</v>
      </c>
      <c r="AJ5354" s="807">
        <v>8</v>
      </c>
      <c r="AK5354" s="807">
        <v>61</v>
      </c>
      <c r="AL5354" s="759" t="str">
        <f t="shared" si="167"/>
        <v>Vejez</v>
      </c>
    </row>
    <row r="5355" spans="16:38" ht="30">
      <c r="P5355" s="806" t="s">
        <v>864</v>
      </c>
      <c r="Q5355" s="807">
        <v>90</v>
      </c>
      <c r="R5355" s="807">
        <v>12</v>
      </c>
      <c r="S5355" s="759" t="str">
        <f t="shared" si="166"/>
        <v>Adolescente</v>
      </c>
      <c r="AI5355" s="806" t="s">
        <v>868</v>
      </c>
      <c r="AJ5355" s="807">
        <v>6</v>
      </c>
      <c r="AK5355" s="807">
        <v>62</v>
      </c>
      <c r="AL5355" s="759" t="str">
        <f t="shared" si="167"/>
        <v>Vejez</v>
      </c>
    </row>
    <row r="5356" spans="16:38" ht="30">
      <c r="P5356" s="806" t="s">
        <v>864</v>
      </c>
      <c r="Q5356" s="807">
        <v>127</v>
      </c>
      <c r="R5356" s="807">
        <v>13</v>
      </c>
      <c r="S5356" s="759" t="str">
        <f t="shared" si="166"/>
        <v>Adolescente</v>
      </c>
      <c r="AI5356" s="806" t="s">
        <v>868</v>
      </c>
      <c r="AJ5356" s="807">
        <v>6</v>
      </c>
      <c r="AK5356" s="807">
        <v>63</v>
      </c>
      <c r="AL5356" s="759" t="str">
        <f t="shared" si="167"/>
        <v>Vejez</v>
      </c>
    </row>
    <row r="5357" spans="16:38" ht="30">
      <c r="P5357" s="806" t="s">
        <v>864</v>
      </c>
      <c r="Q5357" s="807">
        <v>132</v>
      </c>
      <c r="R5357" s="807">
        <v>14</v>
      </c>
      <c r="S5357" s="759" t="str">
        <f t="shared" si="166"/>
        <v>Adolescente</v>
      </c>
      <c r="AI5357" s="806" t="s">
        <v>868</v>
      </c>
      <c r="AJ5357" s="807">
        <v>12</v>
      </c>
      <c r="AK5357" s="807">
        <v>64</v>
      </c>
      <c r="AL5357" s="759" t="str">
        <f t="shared" si="167"/>
        <v>Vejez</v>
      </c>
    </row>
    <row r="5358" spans="16:38" ht="30">
      <c r="P5358" s="806" t="s">
        <v>864</v>
      </c>
      <c r="Q5358" s="807">
        <v>116</v>
      </c>
      <c r="R5358" s="807">
        <v>15</v>
      </c>
      <c r="S5358" s="759" t="str">
        <f t="shared" si="166"/>
        <v>Adolescente</v>
      </c>
      <c r="AI5358" s="806" t="s">
        <v>868</v>
      </c>
      <c r="AJ5358" s="807">
        <v>4</v>
      </c>
      <c r="AK5358" s="807">
        <v>65</v>
      </c>
      <c r="AL5358" s="759" t="str">
        <f t="shared" si="167"/>
        <v>Vejez</v>
      </c>
    </row>
    <row r="5359" spans="16:38" ht="30">
      <c r="P5359" s="806" t="s">
        <v>864</v>
      </c>
      <c r="Q5359" s="807">
        <v>130</v>
      </c>
      <c r="R5359" s="807">
        <v>16</v>
      </c>
      <c r="S5359" s="759" t="str">
        <f t="shared" si="166"/>
        <v>Adolescente</v>
      </c>
      <c r="AI5359" s="806" t="s">
        <v>868</v>
      </c>
      <c r="AJ5359" s="807">
        <v>2</v>
      </c>
      <c r="AK5359" s="807">
        <v>66</v>
      </c>
      <c r="AL5359" s="759" t="str">
        <f t="shared" si="167"/>
        <v>Vejez</v>
      </c>
    </row>
    <row r="5360" spans="16:38" ht="30">
      <c r="P5360" s="806" t="s">
        <v>864</v>
      </c>
      <c r="Q5360" s="807">
        <v>120</v>
      </c>
      <c r="R5360" s="807">
        <v>17</v>
      </c>
      <c r="S5360" s="759" t="str">
        <f t="shared" si="166"/>
        <v>Adolescente</v>
      </c>
      <c r="AI5360" s="806" t="s">
        <v>868</v>
      </c>
      <c r="AJ5360" s="807">
        <v>5</v>
      </c>
      <c r="AK5360" s="807">
        <v>67</v>
      </c>
      <c r="AL5360" s="759" t="str">
        <f t="shared" si="167"/>
        <v>Vejez</v>
      </c>
    </row>
    <row r="5361" spans="16:38" ht="15">
      <c r="P5361" s="806" t="s">
        <v>864</v>
      </c>
      <c r="Q5361" s="807">
        <v>138</v>
      </c>
      <c r="R5361" s="807">
        <v>18</v>
      </c>
      <c r="S5361" s="759" t="str">
        <f t="shared" si="166"/>
        <v>Juventud</v>
      </c>
      <c r="AI5361" s="806" t="s">
        <v>868</v>
      </c>
      <c r="AJ5361" s="807">
        <v>2</v>
      </c>
      <c r="AK5361" s="807">
        <v>68</v>
      </c>
      <c r="AL5361" s="759" t="str">
        <f t="shared" si="167"/>
        <v>Vejez</v>
      </c>
    </row>
    <row r="5362" spans="16:38" ht="15">
      <c r="P5362" s="806" t="s">
        <v>864</v>
      </c>
      <c r="Q5362" s="807">
        <v>121</v>
      </c>
      <c r="R5362" s="807">
        <v>19</v>
      </c>
      <c r="S5362" s="759" t="str">
        <f t="shared" si="166"/>
        <v>Juventud</v>
      </c>
      <c r="AI5362" s="806" t="s">
        <v>868</v>
      </c>
      <c r="AJ5362" s="807">
        <v>5</v>
      </c>
      <c r="AK5362" s="807">
        <v>69</v>
      </c>
      <c r="AL5362" s="759" t="str">
        <f t="shared" si="167"/>
        <v>Vejez</v>
      </c>
    </row>
    <row r="5363" spans="16:38" ht="15">
      <c r="P5363" s="806" t="s">
        <v>864</v>
      </c>
      <c r="Q5363" s="807">
        <v>86</v>
      </c>
      <c r="R5363" s="807">
        <v>20</v>
      </c>
      <c r="S5363" s="759" t="str">
        <f t="shared" si="166"/>
        <v>Juventud</v>
      </c>
      <c r="AI5363" s="806" t="s">
        <v>868</v>
      </c>
      <c r="AJ5363" s="807">
        <v>3</v>
      </c>
      <c r="AK5363" s="807">
        <v>70</v>
      </c>
      <c r="AL5363" s="759" t="str">
        <f t="shared" si="167"/>
        <v>Vejez</v>
      </c>
    </row>
    <row r="5364" spans="16:38" ht="15">
      <c r="P5364" s="806" t="s">
        <v>864</v>
      </c>
      <c r="Q5364" s="807">
        <v>89</v>
      </c>
      <c r="R5364" s="807">
        <v>21</v>
      </c>
      <c r="S5364" s="759" t="str">
        <f t="shared" si="166"/>
        <v>Juventud</v>
      </c>
      <c r="AI5364" s="806" t="s">
        <v>868</v>
      </c>
      <c r="AJ5364" s="807">
        <v>2</v>
      </c>
      <c r="AK5364" s="807">
        <v>71</v>
      </c>
      <c r="AL5364" s="759" t="str">
        <f t="shared" si="167"/>
        <v>Vejez</v>
      </c>
    </row>
    <row r="5365" spans="16:38" ht="15">
      <c r="P5365" s="806" t="s">
        <v>864</v>
      </c>
      <c r="Q5365" s="807">
        <v>86</v>
      </c>
      <c r="R5365" s="807">
        <v>22</v>
      </c>
      <c r="S5365" s="759" t="str">
        <f t="shared" si="166"/>
        <v>Juventud</v>
      </c>
      <c r="AI5365" s="806" t="s">
        <v>868</v>
      </c>
      <c r="AJ5365" s="807">
        <v>3</v>
      </c>
      <c r="AK5365" s="807">
        <v>72</v>
      </c>
      <c r="AL5365" s="759" t="str">
        <f t="shared" si="167"/>
        <v>Vejez</v>
      </c>
    </row>
    <row r="5366" spans="16:38" ht="15">
      <c r="P5366" s="806" t="s">
        <v>864</v>
      </c>
      <c r="Q5366" s="807">
        <v>96</v>
      </c>
      <c r="R5366" s="807">
        <v>23</v>
      </c>
      <c r="S5366" s="759" t="str">
        <f t="shared" si="166"/>
        <v>Juventud</v>
      </c>
      <c r="AI5366" s="806" t="s">
        <v>868</v>
      </c>
      <c r="AJ5366" s="807">
        <v>5</v>
      </c>
      <c r="AK5366" s="807">
        <v>73</v>
      </c>
      <c r="AL5366" s="759" t="str">
        <f t="shared" si="167"/>
        <v>Vejez</v>
      </c>
    </row>
    <row r="5367" spans="16:38" ht="15">
      <c r="P5367" s="806" t="s">
        <v>864</v>
      </c>
      <c r="Q5367" s="807">
        <v>82</v>
      </c>
      <c r="R5367" s="807">
        <v>24</v>
      </c>
      <c r="S5367" s="759" t="str">
        <f t="shared" si="166"/>
        <v>Juventud</v>
      </c>
      <c r="AI5367" s="806" t="s">
        <v>868</v>
      </c>
      <c r="AJ5367" s="807">
        <v>1</v>
      </c>
      <c r="AK5367" s="807">
        <v>74</v>
      </c>
      <c r="AL5367" s="759" t="str">
        <f t="shared" si="167"/>
        <v>Vejez</v>
      </c>
    </row>
    <row r="5368" spans="16:38" ht="15">
      <c r="P5368" s="806" t="s">
        <v>864</v>
      </c>
      <c r="Q5368" s="807">
        <v>73</v>
      </c>
      <c r="R5368" s="807">
        <v>25</v>
      </c>
      <c r="S5368" s="759" t="str">
        <f t="shared" si="166"/>
        <v>Juventud</v>
      </c>
      <c r="AI5368" s="806" t="s">
        <v>868</v>
      </c>
      <c r="AJ5368" s="807">
        <v>3</v>
      </c>
      <c r="AK5368" s="807">
        <v>75</v>
      </c>
      <c r="AL5368" s="759" t="str">
        <f t="shared" si="167"/>
        <v>Vejez</v>
      </c>
    </row>
    <row r="5369" spans="16:38" ht="15">
      <c r="P5369" s="806" t="s">
        <v>864</v>
      </c>
      <c r="Q5369" s="807">
        <v>91</v>
      </c>
      <c r="R5369" s="807">
        <v>26</v>
      </c>
      <c r="S5369" s="759" t="str">
        <f t="shared" si="166"/>
        <v>Juventud</v>
      </c>
      <c r="AI5369" s="806" t="s">
        <v>868</v>
      </c>
      <c r="AJ5369" s="807">
        <v>2</v>
      </c>
      <c r="AK5369" s="807">
        <v>76</v>
      </c>
      <c r="AL5369" s="759" t="str">
        <f t="shared" si="167"/>
        <v>Vejez</v>
      </c>
    </row>
    <row r="5370" spans="16:38" ht="15">
      <c r="P5370" s="806" t="s">
        <v>864</v>
      </c>
      <c r="Q5370" s="807">
        <v>77</v>
      </c>
      <c r="R5370" s="807">
        <v>27</v>
      </c>
      <c r="S5370" s="759" t="str">
        <f t="shared" si="166"/>
        <v>Juventud</v>
      </c>
      <c r="AI5370" s="806" t="s">
        <v>868</v>
      </c>
      <c r="AJ5370" s="807">
        <v>1</v>
      </c>
      <c r="AK5370" s="807">
        <v>78</v>
      </c>
      <c r="AL5370" s="759" t="str">
        <f t="shared" si="167"/>
        <v>Vejez</v>
      </c>
    </row>
    <row r="5371" spans="16:38" ht="15">
      <c r="P5371" s="806" t="s">
        <v>864</v>
      </c>
      <c r="Q5371" s="807">
        <v>92</v>
      </c>
      <c r="R5371" s="807">
        <v>28</v>
      </c>
      <c r="S5371" s="759" t="str">
        <f t="shared" si="166"/>
        <v>Juventud</v>
      </c>
      <c r="AI5371" s="806" t="s">
        <v>868</v>
      </c>
      <c r="AJ5371" s="807">
        <v>2</v>
      </c>
      <c r="AK5371" s="807">
        <v>79</v>
      </c>
      <c r="AL5371" s="759" t="str">
        <f t="shared" si="167"/>
        <v>Vejez</v>
      </c>
    </row>
    <row r="5372" spans="16:38" ht="15">
      <c r="P5372" s="806" t="s">
        <v>864</v>
      </c>
      <c r="Q5372" s="807">
        <v>93</v>
      </c>
      <c r="R5372" s="807">
        <v>29</v>
      </c>
      <c r="S5372" s="759" t="str">
        <f t="shared" si="166"/>
        <v>Adulto</v>
      </c>
      <c r="AI5372" s="806" t="s">
        <v>868</v>
      </c>
      <c r="AJ5372" s="807">
        <v>4</v>
      </c>
      <c r="AK5372" s="807">
        <v>84</v>
      </c>
      <c r="AL5372" s="759" t="str">
        <f t="shared" si="167"/>
        <v>Vejez</v>
      </c>
    </row>
    <row r="5373" spans="16:38" ht="15">
      <c r="P5373" s="806" t="s">
        <v>864</v>
      </c>
      <c r="Q5373" s="807">
        <v>75</v>
      </c>
      <c r="R5373" s="807">
        <v>30</v>
      </c>
      <c r="S5373" s="759" t="str">
        <f t="shared" si="166"/>
        <v>Adulto</v>
      </c>
      <c r="AI5373" s="806" t="s">
        <v>868</v>
      </c>
      <c r="AJ5373" s="807">
        <v>1</v>
      </c>
      <c r="AK5373" s="807">
        <v>85</v>
      </c>
      <c r="AL5373" s="759" t="str">
        <f t="shared" si="167"/>
        <v>Vejez</v>
      </c>
    </row>
    <row r="5374" spans="16:38" ht="15">
      <c r="P5374" s="806" t="s">
        <v>864</v>
      </c>
      <c r="Q5374" s="807">
        <v>69</v>
      </c>
      <c r="R5374" s="807">
        <v>31</v>
      </c>
      <c r="S5374" s="759" t="str">
        <f t="shared" si="166"/>
        <v>Adulto</v>
      </c>
      <c r="AI5374" s="806" t="s">
        <v>868</v>
      </c>
      <c r="AJ5374" s="807">
        <v>1</v>
      </c>
      <c r="AK5374" s="807">
        <v>86</v>
      </c>
      <c r="AL5374" s="759" t="str">
        <f t="shared" si="167"/>
        <v>Vejez</v>
      </c>
    </row>
    <row r="5375" spans="16:38" ht="15">
      <c r="P5375" s="806" t="s">
        <v>864</v>
      </c>
      <c r="Q5375" s="807">
        <v>90</v>
      </c>
      <c r="R5375" s="807">
        <v>32</v>
      </c>
      <c r="S5375" s="759" t="str">
        <f t="shared" si="166"/>
        <v>Adulto</v>
      </c>
      <c r="AI5375" s="806" t="s">
        <v>868</v>
      </c>
      <c r="AJ5375" s="807">
        <v>1</v>
      </c>
      <c r="AK5375" s="807">
        <v>87</v>
      </c>
      <c r="AL5375" s="759" t="str">
        <f t="shared" si="167"/>
        <v>Vejez</v>
      </c>
    </row>
    <row r="5376" spans="16:38" ht="15">
      <c r="P5376" s="806" t="s">
        <v>864</v>
      </c>
      <c r="Q5376" s="807">
        <v>90</v>
      </c>
      <c r="R5376" s="807">
        <v>33</v>
      </c>
      <c r="S5376" s="759" t="str">
        <f t="shared" si="166"/>
        <v>Adulto</v>
      </c>
      <c r="AI5376" s="806" t="s">
        <v>868</v>
      </c>
      <c r="AJ5376" s="807">
        <v>3</v>
      </c>
      <c r="AK5376" s="807">
        <v>88</v>
      </c>
      <c r="AL5376" s="759" t="str">
        <f t="shared" si="167"/>
        <v>Vejez</v>
      </c>
    </row>
    <row r="5377" spans="16:38" ht="15">
      <c r="P5377" s="806" t="s">
        <v>864</v>
      </c>
      <c r="Q5377" s="807">
        <v>87</v>
      </c>
      <c r="R5377" s="807">
        <v>34</v>
      </c>
      <c r="S5377" s="759" t="str">
        <f t="shared" si="166"/>
        <v>Adulto</v>
      </c>
      <c r="AI5377" s="806" t="s">
        <v>868</v>
      </c>
      <c r="AJ5377" s="807">
        <v>1</v>
      </c>
      <c r="AK5377" s="807">
        <v>89</v>
      </c>
      <c r="AL5377" s="759" t="str">
        <f t="shared" si="167"/>
        <v>Vejez</v>
      </c>
    </row>
    <row r="5378" spans="16:38" ht="15">
      <c r="P5378" s="806" t="s">
        <v>864</v>
      </c>
      <c r="Q5378" s="807">
        <v>62</v>
      </c>
      <c r="R5378" s="807">
        <v>35</v>
      </c>
      <c r="S5378" s="759" t="str">
        <f t="shared" si="166"/>
        <v>Adulto</v>
      </c>
      <c r="AI5378" s="806" t="s">
        <v>868</v>
      </c>
      <c r="AJ5378" s="807">
        <v>1</v>
      </c>
      <c r="AK5378" s="807">
        <v>91</v>
      </c>
      <c r="AL5378" s="759" t="str">
        <f t="shared" si="167"/>
        <v>Vejez</v>
      </c>
    </row>
    <row r="5379" spans="16:38" ht="15">
      <c r="P5379" s="806" t="s">
        <v>864</v>
      </c>
      <c r="Q5379" s="807">
        <v>66</v>
      </c>
      <c r="R5379" s="807">
        <v>36</v>
      </c>
      <c r="S5379" s="759" t="str">
        <f t="shared" ref="S5379:S5442" si="168">IF(P5379=0,"",IF(AND(R5379&gt;=0,R5379&lt;=5),"Primera Infancia",IF(AND(R5379&gt;=6,R5379&lt;=11),"Infancia",IF(AND(R5379&gt;=12,R5379&lt;=17),"Adolescente",IF(AND(R5379&gt;=18,R5379&lt;=28),"Juventud",IF(AND(R5379&gt;=29,R5379&lt;=59),"Adulto","Vejez"))))))</f>
        <v>Adulto</v>
      </c>
      <c r="AI5379" s="806" t="s">
        <v>868</v>
      </c>
      <c r="AJ5379" s="807">
        <v>1</v>
      </c>
      <c r="AK5379" s="807">
        <v>92</v>
      </c>
      <c r="AL5379" s="759" t="str">
        <f t="shared" ref="AL5379:AL5442" si="169">IF(AI5379=0,"",IF(AND(AK5379&gt;=0,AK5379&lt;=5),"Primera Infancia",IF(AND(AK5379&gt;=6,AK5379&lt;=11),"Infancia",IF(AND(AK5379&gt;=12,AK5379&lt;=17),"Adolescente",IF(AND(AK5379&gt;=18,AK5379&lt;=28),"Juventud",IF(AND(AK5379&gt;=29,AK5379&lt;=59),"Adulto","Vejez"))))))</f>
        <v>Vejez</v>
      </c>
    </row>
    <row r="5380" spans="16:38" ht="30">
      <c r="P5380" s="806" t="s">
        <v>864</v>
      </c>
      <c r="Q5380" s="807">
        <v>83</v>
      </c>
      <c r="R5380" s="807">
        <v>37</v>
      </c>
      <c r="S5380" s="759" t="str">
        <f t="shared" si="168"/>
        <v>Adulto</v>
      </c>
      <c r="AI5380" s="806" t="s">
        <v>869</v>
      </c>
      <c r="AJ5380" s="807">
        <v>5</v>
      </c>
      <c r="AK5380" s="807">
        <v>0</v>
      </c>
      <c r="AL5380" s="759" t="str">
        <f t="shared" si="169"/>
        <v>Primera Infancia</v>
      </c>
    </row>
    <row r="5381" spans="16:38" ht="30">
      <c r="P5381" s="806" t="s">
        <v>864</v>
      </c>
      <c r="Q5381" s="807">
        <v>83</v>
      </c>
      <c r="R5381" s="807">
        <v>38</v>
      </c>
      <c r="S5381" s="759" t="str">
        <f t="shared" si="168"/>
        <v>Adulto</v>
      </c>
      <c r="AI5381" s="806" t="s">
        <v>869</v>
      </c>
      <c r="AJ5381" s="807">
        <v>12</v>
      </c>
      <c r="AK5381" s="807">
        <v>1</v>
      </c>
      <c r="AL5381" s="759" t="str">
        <f t="shared" si="169"/>
        <v>Primera Infancia</v>
      </c>
    </row>
    <row r="5382" spans="16:38" ht="30">
      <c r="P5382" s="806" t="s">
        <v>864</v>
      </c>
      <c r="Q5382" s="807">
        <v>81</v>
      </c>
      <c r="R5382" s="807">
        <v>39</v>
      </c>
      <c r="S5382" s="759" t="str">
        <f t="shared" si="168"/>
        <v>Adulto</v>
      </c>
      <c r="AI5382" s="806" t="s">
        <v>869</v>
      </c>
      <c r="AJ5382" s="807">
        <v>7</v>
      </c>
      <c r="AK5382" s="807">
        <v>2</v>
      </c>
      <c r="AL5382" s="759" t="str">
        <f t="shared" si="169"/>
        <v>Primera Infancia</v>
      </c>
    </row>
    <row r="5383" spans="16:38" ht="30">
      <c r="P5383" s="806" t="s">
        <v>864</v>
      </c>
      <c r="Q5383" s="807">
        <v>87</v>
      </c>
      <c r="R5383" s="807">
        <v>40</v>
      </c>
      <c r="S5383" s="759" t="str">
        <f t="shared" si="168"/>
        <v>Adulto</v>
      </c>
      <c r="AI5383" s="806" t="s">
        <v>869</v>
      </c>
      <c r="AJ5383" s="807">
        <v>10</v>
      </c>
      <c r="AK5383" s="807">
        <v>3</v>
      </c>
      <c r="AL5383" s="759" t="str">
        <f t="shared" si="169"/>
        <v>Primera Infancia</v>
      </c>
    </row>
    <row r="5384" spans="16:38" ht="30">
      <c r="P5384" s="806" t="s">
        <v>864</v>
      </c>
      <c r="Q5384" s="807">
        <v>77</v>
      </c>
      <c r="R5384" s="807">
        <v>41</v>
      </c>
      <c r="S5384" s="759" t="str">
        <f t="shared" si="168"/>
        <v>Adulto</v>
      </c>
      <c r="AI5384" s="806" t="s">
        <v>869</v>
      </c>
      <c r="AJ5384" s="807">
        <v>11</v>
      </c>
      <c r="AK5384" s="807">
        <v>4</v>
      </c>
      <c r="AL5384" s="759" t="str">
        <f t="shared" si="169"/>
        <v>Primera Infancia</v>
      </c>
    </row>
    <row r="5385" spans="16:38" ht="30">
      <c r="P5385" s="806" t="s">
        <v>864</v>
      </c>
      <c r="Q5385" s="807">
        <v>89</v>
      </c>
      <c r="R5385" s="807">
        <v>42</v>
      </c>
      <c r="S5385" s="759" t="str">
        <f t="shared" si="168"/>
        <v>Adulto</v>
      </c>
      <c r="AI5385" s="806" t="s">
        <v>869</v>
      </c>
      <c r="AJ5385" s="807">
        <v>16</v>
      </c>
      <c r="AK5385" s="807">
        <v>5</v>
      </c>
      <c r="AL5385" s="759" t="str">
        <f t="shared" si="169"/>
        <v>Primera Infancia</v>
      </c>
    </row>
    <row r="5386" spans="16:38" ht="15">
      <c r="P5386" s="806" t="s">
        <v>864</v>
      </c>
      <c r="Q5386" s="807">
        <v>71</v>
      </c>
      <c r="R5386" s="807">
        <v>43</v>
      </c>
      <c r="S5386" s="759" t="str">
        <f t="shared" si="168"/>
        <v>Adulto</v>
      </c>
      <c r="AI5386" s="806" t="s">
        <v>869</v>
      </c>
      <c r="AJ5386" s="807">
        <v>7</v>
      </c>
      <c r="AK5386" s="807">
        <v>6</v>
      </c>
      <c r="AL5386" s="759" t="str">
        <f t="shared" si="169"/>
        <v>Infancia</v>
      </c>
    </row>
    <row r="5387" spans="16:38" ht="15">
      <c r="P5387" s="806" t="s">
        <v>864</v>
      </c>
      <c r="Q5387" s="807">
        <v>75</v>
      </c>
      <c r="R5387" s="807">
        <v>44</v>
      </c>
      <c r="S5387" s="759" t="str">
        <f t="shared" si="168"/>
        <v>Adulto</v>
      </c>
      <c r="AI5387" s="806" t="s">
        <v>869</v>
      </c>
      <c r="AJ5387" s="807">
        <v>13</v>
      </c>
      <c r="AK5387" s="807">
        <v>7</v>
      </c>
      <c r="AL5387" s="759" t="str">
        <f t="shared" si="169"/>
        <v>Infancia</v>
      </c>
    </row>
    <row r="5388" spans="16:38" ht="15">
      <c r="P5388" s="806" t="s">
        <v>864</v>
      </c>
      <c r="Q5388" s="807">
        <v>75</v>
      </c>
      <c r="R5388" s="807">
        <v>45</v>
      </c>
      <c r="S5388" s="759" t="str">
        <f t="shared" si="168"/>
        <v>Adulto</v>
      </c>
      <c r="AI5388" s="806" t="s">
        <v>869</v>
      </c>
      <c r="AJ5388" s="807">
        <v>13</v>
      </c>
      <c r="AK5388" s="807">
        <v>8</v>
      </c>
      <c r="AL5388" s="759" t="str">
        <f t="shared" si="169"/>
        <v>Infancia</v>
      </c>
    </row>
    <row r="5389" spans="16:38" ht="15">
      <c r="P5389" s="806" t="s">
        <v>864</v>
      </c>
      <c r="Q5389" s="807">
        <v>79</v>
      </c>
      <c r="R5389" s="807">
        <v>46</v>
      </c>
      <c r="S5389" s="759" t="str">
        <f t="shared" si="168"/>
        <v>Adulto</v>
      </c>
      <c r="AI5389" s="806" t="s">
        <v>869</v>
      </c>
      <c r="AJ5389" s="807">
        <v>12</v>
      </c>
      <c r="AK5389" s="807">
        <v>9</v>
      </c>
      <c r="AL5389" s="759" t="str">
        <f t="shared" si="169"/>
        <v>Infancia</v>
      </c>
    </row>
    <row r="5390" spans="16:38" ht="15">
      <c r="P5390" s="806" t="s">
        <v>864</v>
      </c>
      <c r="Q5390" s="807">
        <v>73</v>
      </c>
      <c r="R5390" s="807">
        <v>47</v>
      </c>
      <c r="S5390" s="759" t="str">
        <f t="shared" si="168"/>
        <v>Adulto</v>
      </c>
      <c r="AI5390" s="806" t="s">
        <v>869</v>
      </c>
      <c r="AJ5390" s="807">
        <v>11</v>
      </c>
      <c r="AK5390" s="807">
        <v>10</v>
      </c>
      <c r="AL5390" s="759" t="str">
        <f t="shared" si="169"/>
        <v>Infancia</v>
      </c>
    </row>
    <row r="5391" spans="16:38" ht="15">
      <c r="P5391" s="806" t="s">
        <v>864</v>
      </c>
      <c r="Q5391" s="807">
        <v>87</v>
      </c>
      <c r="R5391" s="807">
        <v>48</v>
      </c>
      <c r="S5391" s="759" t="str">
        <f t="shared" si="168"/>
        <v>Adulto</v>
      </c>
      <c r="AI5391" s="806" t="s">
        <v>869</v>
      </c>
      <c r="AJ5391" s="807">
        <v>9</v>
      </c>
      <c r="AK5391" s="807">
        <v>11</v>
      </c>
      <c r="AL5391" s="759" t="str">
        <f t="shared" si="169"/>
        <v>Infancia</v>
      </c>
    </row>
    <row r="5392" spans="16:38" ht="30">
      <c r="P5392" s="806" t="s">
        <v>864</v>
      </c>
      <c r="Q5392" s="807">
        <v>82</v>
      </c>
      <c r="R5392" s="807">
        <v>49</v>
      </c>
      <c r="S5392" s="759" t="str">
        <f t="shared" si="168"/>
        <v>Adulto</v>
      </c>
      <c r="AI5392" s="806" t="s">
        <v>869</v>
      </c>
      <c r="AJ5392" s="807">
        <v>9</v>
      </c>
      <c r="AK5392" s="807">
        <v>12</v>
      </c>
      <c r="AL5392" s="759" t="str">
        <f t="shared" si="169"/>
        <v>Adolescente</v>
      </c>
    </row>
    <row r="5393" spans="16:38" ht="30">
      <c r="P5393" s="806" t="s">
        <v>864</v>
      </c>
      <c r="Q5393" s="807">
        <v>80</v>
      </c>
      <c r="R5393" s="807">
        <v>50</v>
      </c>
      <c r="S5393" s="759" t="str">
        <f t="shared" si="168"/>
        <v>Adulto</v>
      </c>
      <c r="AI5393" s="806" t="s">
        <v>869</v>
      </c>
      <c r="AJ5393" s="807">
        <v>14</v>
      </c>
      <c r="AK5393" s="807">
        <v>13</v>
      </c>
      <c r="AL5393" s="759" t="str">
        <f t="shared" si="169"/>
        <v>Adolescente</v>
      </c>
    </row>
    <row r="5394" spans="16:38" ht="30">
      <c r="P5394" s="806" t="s">
        <v>864</v>
      </c>
      <c r="Q5394" s="807">
        <v>89</v>
      </c>
      <c r="R5394" s="807">
        <v>51</v>
      </c>
      <c r="S5394" s="759" t="str">
        <f t="shared" si="168"/>
        <v>Adulto</v>
      </c>
      <c r="AI5394" s="806" t="s">
        <v>869</v>
      </c>
      <c r="AJ5394" s="807">
        <v>13</v>
      </c>
      <c r="AK5394" s="807">
        <v>14</v>
      </c>
      <c r="AL5394" s="759" t="str">
        <f t="shared" si="169"/>
        <v>Adolescente</v>
      </c>
    </row>
    <row r="5395" spans="16:38" ht="30">
      <c r="P5395" s="806" t="s">
        <v>864</v>
      </c>
      <c r="Q5395" s="807">
        <v>77</v>
      </c>
      <c r="R5395" s="807">
        <v>52</v>
      </c>
      <c r="S5395" s="759" t="str">
        <f t="shared" si="168"/>
        <v>Adulto</v>
      </c>
      <c r="AI5395" s="806" t="s">
        <v>869</v>
      </c>
      <c r="AJ5395" s="807">
        <v>15</v>
      </c>
      <c r="AK5395" s="807">
        <v>15</v>
      </c>
      <c r="AL5395" s="759" t="str">
        <f t="shared" si="169"/>
        <v>Adolescente</v>
      </c>
    </row>
    <row r="5396" spans="16:38" ht="30">
      <c r="P5396" s="806" t="s">
        <v>864</v>
      </c>
      <c r="Q5396" s="807">
        <v>84</v>
      </c>
      <c r="R5396" s="807">
        <v>53</v>
      </c>
      <c r="S5396" s="759" t="str">
        <f t="shared" si="168"/>
        <v>Adulto</v>
      </c>
      <c r="AI5396" s="806" t="s">
        <v>869</v>
      </c>
      <c r="AJ5396" s="807">
        <v>15</v>
      </c>
      <c r="AK5396" s="807">
        <v>16</v>
      </c>
      <c r="AL5396" s="759" t="str">
        <f t="shared" si="169"/>
        <v>Adolescente</v>
      </c>
    </row>
    <row r="5397" spans="16:38" ht="30">
      <c r="P5397" s="806" t="s">
        <v>864</v>
      </c>
      <c r="Q5397" s="807">
        <v>91</v>
      </c>
      <c r="R5397" s="807">
        <v>54</v>
      </c>
      <c r="S5397" s="759" t="str">
        <f t="shared" si="168"/>
        <v>Adulto</v>
      </c>
      <c r="AI5397" s="806" t="s">
        <v>869</v>
      </c>
      <c r="AJ5397" s="807">
        <v>22</v>
      </c>
      <c r="AK5397" s="807">
        <v>17</v>
      </c>
      <c r="AL5397" s="759" t="str">
        <f t="shared" si="169"/>
        <v>Adolescente</v>
      </c>
    </row>
    <row r="5398" spans="16:38" ht="15">
      <c r="P5398" s="806" t="s">
        <v>864</v>
      </c>
      <c r="Q5398" s="807">
        <v>89</v>
      </c>
      <c r="R5398" s="807">
        <v>55</v>
      </c>
      <c r="S5398" s="759" t="str">
        <f t="shared" si="168"/>
        <v>Adulto</v>
      </c>
      <c r="AI5398" s="806" t="s">
        <v>869</v>
      </c>
      <c r="AJ5398" s="807">
        <v>7</v>
      </c>
      <c r="AK5398" s="807">
        <v>18</v>
      </c>
      <c r="AL5398" s="759" t="str">
        <f t="shared" si="169"/>
        <v>Juventud</v>
      </c>
    </row>
    <row r="5399" spans="16:38" ht="15">
      <c r="P5399" s="806" t="s">
        <v>864</v>
      </c>
      <c r="Q5399" s="807">
        <v>73</v>
      </c>
      <c r="R5399" s="807">
        <v>56</v>
      </c>
      <c r="S5399" s="759" t="str">
        <f t="shared" si="168"/>
        <v>Adulto</v>
      </c>
      <c r="AI5399" s="806" t="s">
        <v>869</v>
      </c>
      <c r="AJ5399" s="807">
        <v>23</v>
      </c>
      <c r="AK5399" s="807">
        <v>19</v>
      </c>
      <c r="AL5399" s="759" t="str">
        <f t="shared" si="169"/>
        <v>Juventud</v>
      </c>
    </row>
    <row r="5400" spans="16:38" ht="15">
      <c r="P5400" s="806" t="s">
        <v>864</v>
      </c>
      <c r="Q5400" s="807">
        <v>92</v>
      </c>
      <c r="R5400" s="807">
        <v>57</v>
      </c>
      <c r="S5400" s="759" t="str">
        <f t="shared" si="168"/>
        <v>Adulto</v>
      </c>
      <c r="AI5400" s="806" t="s">
        <v>869</v>
      </c>
      <c r="AJ5400" s="807">
        <v>23</v>
      </c>
      <c r="AK5400" s="807">
        <v>20</v>
      </c>
      <c r="AL5400" s="759" t="str">
        <f t="shared" si="169"/>
        <v>Juventud</v>
      </c>
    </row>
    <row r="5401" spans="16:38" ht="15">
      <c r="P5401" s="806" t="s">
        <v>864</v>
      </c>
      <c r="Q5401" s="807">
        <v>77</v>
      </c>
      <c r="R5401" s="807">
        <v>58</v>
      </c>
      <c r="S5401" s="759" t="str">
        <f t="shared" si="168"/>
        <v>Adulto</v>
      </c>
      <c r="AI5401" s="806" t="s">
        <v>869</v>
      </c>
      <c r="AJ5401" s="807">
        <v>18</v>
      </c>
      <c r="AK5401" s="807">
        <v>21</v>
      </c>
      <c r="AL5401" s="759" t="str">
        <f t="shared" si="169"/>
        <v>Juventud</v>
      </c>
    </row>
    <row r="5402" spans="16:38" ht="15">
      <c r="P5402" s="806" t="s">
        <v>864</v>
      </c>
      <c r="Q5402" s="807">
        <v>76</v>
      </c>
      <c r="R5402" s="807">
        <v>59</v>
      </c>
      <c r="S5402" s="759" t="str">
        <f t="shared" si="168"/>
        <v>Adulto</v>
      </c>
      <c r="AI5402" s="806" t="s">
        <v>869</v>
      </c>
      <c r="AJ5402" s="807">
        <v>15</v>
      </c>
      <c r="AK5402" s="807">
        <v>22</v>
      </c>
      <c r="AL5402" s="759" t="str">
        <f t="shared" si="169"/>
        <v>Juventud</v>
      </c>
    </row>
    <row r="5403" spans="16:38" ht="15">
      <c r="P5403" s="806" t="s">
        <v>864</v>
      </c>
      <c r="Q5403" s="807">
        <v>78</v>
      </c>
      <c r="R5403" s="807">
        <v>60</v>
      </c>
      <c r="S5403" s="759" t="str">
        <f t="shared" si="168"/>
        <v>Vejez</v>
      </c>
      <c r="AI5403" s="806" t="s">
        <v>869</v>
      </c>
      <c r="AJ5403" s="807">
        <v>24</v>
      </c>
      <c r="AK5403" s="807">
        <v>23</v>
      </c>
      <c r="AL5403" s="759" t="str">
        <f t="shared" si="169"/>
        <v>Juventud</v>
      </c>
    </row>
    <row r="5404" spans="16:38" ht="15">
      <c r="P5404" s="806" t="s">
        <v>864</v>
      </c>
      <c r="Q5404" s="807">
        <v>76</v>
      </c>
      <c r="R5404" s="807">
        <v>61</v>
      </c>
      <c r="S5404" s="759" t="str">
        <f t="shared" si="168"/>
        <v>Vejez</v>
      </c>
      <c r="AI5404" s="806" t="s">
        <v>869</v>
      </c>
      <c r="AJ5404" s="807">
        <v>24</v>
      </c>
      <c r="AK5404" s="807">
        <v>24</v>
      </c>
      <c r="AL5404" s="759" t="str">
        <f t="shared" si="169"/>
        <v>Juventud</v>
      </c>
    </row>
    <row r="5405" spans="16:38" ht="15">
      <c r="P5405" s="806" t="s">
        <v>864</v>
      </c>
      <c r="Q5405" s="807">
        <v>77</v>
      </c>
      <c r="R5405" s="807">
        <v>62</v>
      </c>
      <c r="S5405" s="759" t="str">
        <f t="shared" si="168"/>
        <v>Vejez</v>
      </c>
      <c r="AI5405" s="806" t="s">
        <v>869</v>
      </c>
      <c r="AJ5405" s="807">
        <v>22</v>
      </c>
      <c r="AK5405" s="807">
        <v>25</v>
      </c>
      <c r="AL5405" s="759" t="str">
        <f t="shared" si="169"/>
        <v>Juventud</v>
      </c>
    </row>
    <row r="5406" spans="16:38" ht="15">
      <c r="P5406" s="806" t="s">
        <v>864</v>
      </c>
      <c r="Q5406" s="807">
        <v>85</v>
      </c>
      <c r="R5406" s="807">
        <v>63</v>
      </c>
      <c r="S5406" s="759" t="str">
        <f t="shared" si="168"/>
        <v>Vejez</v>
      </c>
      <c r="AI5406" s="806" t="s">
        <v>869</v>
      </c>
      <c r="AJ5406" s="807">
        <v>20</v>
      </c>
      <c r="AK5406" s="807">
        <v>26</v>
      </c>
      <c r="AL5406" s="759" t="str">
        <f t="shared" si="169"/>
        <v>Juventud</v>
      </c>
    </row>
    <row r="5407" spans="16:38" ht="15">
      <c r="P5407" s="806" t="s">
        <v>864</v>
      </c>
      <c r="Q5407" s="807">
        <v>77</v>
      </c>
      <c r="R5407" s="807">
        <v>64</v>
      </c>
      <c r="S5407" s="759" t="str">
        <f t="shared" si="168"/>
        <v>Vejez</v>
      </c>
      <c r="AI5407" s="806" t="s">
        <v>869</v>
      </c>
      <c r="AJ5407" s="807">
        <v>25</v>
      </c>
      <c r="AK5407" s="807">
        <v>27</v>
      </c>
      <c r="AL5407" s="759" t="str">
        <f t="shared" si="169"/>
        <v>Juventud</v>
      </c>
    </row>
    <row r="5408" spans="16:38" ht="15">
      <c r="P5408" s="806" t="s">
        <v>864</v>
      </c>
      <c r="Q5408" s="807">
        <v>74</v>
      </c>
      <c r="R5408" s="807">
        <v>65</v>
      </c>
      <c r="S5408" s="759" t="str">
        <f t="shared" si="168"/>
        <v>Vejez</v>
      </c>
      <c r="AI5408" s="806" t="s">
        <v>869</v>
      </c>
      <c r="AJ5408" s="807">
        <v>23</v>
      </c>
      <c r="AK5408" s="807">
        <v>28</v>
      </c>
      <c r="AL5408" s="759" t="str">
        <f t="shared" si="169"/>
        <v>Juventud</v>
      </c>
    </row>
    <row r="5409" spans="16:38" ht="15">
      <c r="P5409" s="806" t="s">
        <v>864</v>
      </c>
      <c r="Q5409" s="807">
        <v>67</v>
      </c>
      <c r="R5409" s="807">
        <v>66</v>
      </c>
      <c r="S5409" s="759" t="str">
        <f t="shared" si="168"/>
        <v>Vejez</v>
      </c>
      <c r="AI5409" s="806" t="s">
        <v>869</v>
      </c>
      <c r="AJ5409" s="807">
        <v>20</v>
      </c>
      <c r="AK5409" s="807">
        <v>29</v>
      </c>
      <c r="AL5409" s="759" t="str">
        <f t="shared" si="169"/>
        <v>Adulto</v>
      </c>
    </row>
    <row r="5410" spans="16:38" ht="15">
      <c r="P5410" s="806" t="s">
        <v>864</v>
      </c>
      <c r="Q5410" s="807">
        <v>59</v>
      </c>
      <c r="R5410" s="807">
        <v>67</v>
      </c>
      <c r="S5410" s="759" t="str">
        <f t="shared" si="168"/>
        <v>Vejez</v>
      </c>
      <c r="AI5410" s="806" t="s">
        <v>869</v>
      </c>
      <c r="AJ5410" s="807">
        <v>28</v>
      </c>
      <c r="AK5410" s="807">
        <v>30</v>
      </c>
      <c r="AL5410" s="759" t="str">
        <f t="shared" si="169"/>
        <v>Adulto</v>
      </c>
    </row>
    <row r="5411" spans="16:38" ht="15">
      <c r="P5411" s="806" t="s">
        <v>864</v>
      </c>
      <c r="Q5411" s="807">
        <v>60</v>
      </c>
      <c r="R5411" s="807">
        <v>68</v>
      </c>
      <c r="S5411" s="759" t="str">
        <f t="shared" si="168"/>
        <v>Vejez</v>
      </c>
      <c r="AI5411" s="806" t="s">
        <v>869</v>
      </c>
      <c r="AJ5411" s="807">
        <v>23</v>
      </c>
      <c r="AK5411" s="807">
        <v>31</v>
      </c>
      <c r="AL5411" s="759" t="str">
        <f t="shared" si="169"/>
        <v>Adulto</v>
      </c>
    </row>
    <row r="5412" spans="16:38" ht="15">
      <c r="P5412" s="806" t="s">
        <v>864</v>
      </c>
      <c r="Q5412" s="807">
        <v>61</v>
      </c>
      <c r="R5412" s="807">
        <v>69</v>
      </c>
      <c r="S5412" s="759" t="str">
        <f t="shared" si="168"/>
        <v>Vejez</v>
      </c>
      <c r="AI5412" s="806" t="s">
        <v>869</v>
      </c>
      <c r="AJ5412" s="807">
        <v>25</v>
      </c>
      <c r="AK5412" s="807">
        <v>32</v>
      </c>
      <c r="AL5412" s="759" t="str">
        <f t="shared" si="169"/>
        <v>Adulto</v>
      </c>
    </row>
    <row r="5413" spans="16:38" ht="15">
      <c r="P5413" s="806" t="s">
        <v>864</v>
      </c>
      <c r="Q5413" s="807">
        <v>44</v>
      </c>
      <c r="R5413" s="807">
        <v>70</v>
      </c>
      <c r="S5413" s="759" t="str">
        <f t="shared" si="168"/>
        <v>Vejez</v>
      </c>
      <c r="AI5413" s="806" t="s">
        <v>869</v>
      </c>
      <c r="AJ5413" s="807">
        <v>15</v>
      </c>
      <c r="AK5413" s="807">
        <v>33</v>
      </c>
      <c r="AL5413" s="759" t="str">
        <f t="shared" si="169"/>
        <v>Adulto</v>
      </c>
    </row>
    <row r="5414" spans="16:38" ht="15">
      <c r="P5414" s="806" t="s">
        <v>864</v>
      </c>
      <c r="Q5414" s="807">
        <v>53</v>
      </c>
      <c r="R5414" s="807">
        <v>71</v>
      </c>
      <c r="S5414" s="759" t="str">
        <f t="shared" si="168"/>
        <v>Vejez</v>
      </c>
      <c r="AI5414" s="806" t="s">
        <v>869</v>
      </c>
      <c r="AJ5414" s="807">
        <v>20</v>
      </c>
      <c r="AK5414" s="807">
        <v>34</v>
      </c>
      <c r="AL5414" s="759" t="str">
        <f t="shared" si="169"/>
        <v>Adulto</v>
      </c>
    </row>
    <row r="5415" spans="16:38" ht="15">
      <c r="P5415" s="806" t="s">
        <v>864</v>
      </c>
      <c r="Q5415" s="807">
        <v>50</v>
      </c>
      <c r="R5415" s="807">
        <v>72</v>
      </c>
      <c r="S5415" s="759" t="str">
        <f t="shared" si="168"/>
        <v>Vejez</v>
      </c>
      <c r="AI5415" s="806" t="s">
        <v>869</v>
      </c>
      <c r="AJ5415" s="807">
        <v>14</v>
      </c>
      <c r="AK5415" s="807">
        <v>35</v>
      </c>
      <c r="AL5415" s="759" t="str">
        <f t="shared" si="169"/>
        <v>Adulto</v>
      </c>
    </row>
    <row r="5416" spans="16:38" ht="15">
      <c r="P5416" s="806" t="s">
        <v>864</v>
      </c>
      <c r="Q5416" s="807">
        <v>46</v>
      </c>
      <c r="R5416" s="807">
        <v>73</v>
      </c>
      <c r="S5416" s="759" t="str">
        <f t="shared" si="168"/>
        <v>Vejez</v>
      </c>
      <c r="AI5416" s="806" t="s">
        <v>869</v>
      </c>
      <c r="AJ5416" s="807">
        <v>24</v>
      </c>
      <c r="AK5416" s="807">
        <v>36</v>
      </c>
      <c r="AL5416" s="759" t="str">
        <f t="shared" si="169"/>
        <v>Adulto</v>
      </c>
    </row>
    <row r="5417" spans="16:38" ht="15">
      <c r="P5417" s="806" t="s">
        <v>864</v>
      </c>
      <c r="Q5417" s="807">
        <v>46</v>
      </c>
      <c r="R5417" s="807">
        <v>74</v>
      </c>
      <c r="S5417" s="759" t="str">
        <f t="shared" si="168"/>
        <v>Vejez</v>
      </c>
      <c r="AI5417" s="806" t="s">
        <v>869</v>
      </c>
      <c r="AJ5417" s="807">
        <v>17</v>
      </c>
      <c r="AK5417" s="807">
        <v>37</v>
      </c>
      <c r="AL5417" s="759" t="str">
        <f t="shared" si="169"/>
        <v>Adulto</v>
      </c>
    </row>
    <row r="5418" spans="16:38" ht="15">
      <c r="P5418" s="806" t="s">
        <v>864</v>
      </c>
      <c r="Q5418" s="807">
        <v>29</v>
      </c>
      <c r="R5418" s="807">
        <v>75</v>
      </c>
      <c r="S5418" s="759" t="str">
        <f t="shared" si="168"/>
        <v>Vejez</v>
      </c>
      <c r="AI5418" s="806" t="s">
        <v>869</v>
      </c>
      <c r="AJ5418" s="807">
        <v>24</v>
      </c>
      <c r="AK5418" s="807">
        <v>38</v>
      </c>
      <c r="AL5418" s="759" t="str">
        <f t="shared" si="169"/>
        <v>Adulto</v>
      </c>
    </row>
    <row r="5419" spans="16:38" ht="15">
      <c r="P5419" s="806" t="s">
        <v>864</v>
      </c>
      <c r="Q5419" s="807">
        <v>32</v>
      </c>
      <c r="R5419" s="807">
        <v>76</v>
      </c>
      <c r="S5419" s="759" t="str">
        <f t="shared" si="168"/>
        <v>Vejez</v>
      </c>
      <c r="AI5419" s="806" t="s">
        <v>869</v>
      </c>
      <c r="AJ5419" s="807">
        <v>14</v>
      </c>
      <c r="AK5419" s="807">
        <v>39</v>
      </c>
      <c r="AL5419" s="759" t="str">
        <f t="shared" si="169"/>
        <v>Adulto</v>
      </c>
    </row>
    <row r="5420" spans="16:38" ht="15">
      <c r="P5420" s="806" t="s">
        <v>864</v>
      </c>
      <c r="Q5420" s="807">
        <v>31</v>
      </c>
      <c r="R5420" s="807">
        <v>77</v>
      </c>
      <c r="S5420" s="759" t="str">
        <f t="shared" si="168"/>
        <v>Vejez</v>
      </c>
      <c r="AI5420" s="806" t="s">
        <v>869</v>
      </c>
      <c r="AJ5420" s="807">
        <v>12</v>
      </c>
      <c r="AK5420" s="807">
        <v>40</v>
      </c>
      <c r="AL5420" s="759" t="str">
        <f t="shared" si="169"/>
        <v>Adulto</v>
      </c>
    </row>
    <row r="5421" spans="16:38" ht="15">
      <c r="P5421" s="806" t="s">
        <v>864</v>
      </c>
      <c r="Q5421" s="807">
        <v>42</v>
      </c>
      <c r="R5421" s="807">
        <v>78</v>
      </c>
      <c r="S5421" s="759" t="str">
        <f t="shared" si="168"/>
        <v>Vejez</v>
      </c>
      <c r="AI5421" s="806" t="s">
        <v>869</v>
      </c>
      <c r="AJ5421" s="807">
        <v>21</v>
      </c>
      <c r="AK5421" s="807">
        <v>41</v>
      </c>
      <c r="AL5421" s="759" t="str">
        <f t="shared" si="169"/>
        <v>Adulto</v>
      </c>
    </row>
    <row r="5422" spans="16:38" ht="15">
      <c r="P5422" s="806" t="s">
        <v>864</v>
      </c>
      <c r="Q5422" s="807">
        <v>37</v>
      </c>
      <c r="R5422" s="807">
        <v>79</v>
      </c>
      <c r="S5422" s="759" t="str">
        <f t="shared" si="168"/>
        <v>Vejez</v>
      </c>
      <c r="AI5422" s="806" t="s">
        <v>869</v>
      </c>
      <c r="AJ5422" s="807">
        <v>25</v>
      </c>
      <c r="AK5422" s="807">
        <v>42</v>
      </c>
      <c r="AL5422" s="759" t="str">
        <f t="shared" si="169"/>
        <v>Adulto</v>
      </c>
    </row>
    <row r="5423" spans="16:38" ht="15">
      <c r="P5423" s="806" t="s">
        <v>864</v>
      </c>
      <c r="Q5423" s="807">
        <v>27</v>
      </c>
      <c r="R5423" s="807">
        <v>80</v>
      </c>
      <c r="S5423" s="759" t="str">
        <f t="shared" si="168"/>
        <v>Vejez</v>
      </c>
      <c r="AI5423" s="806" t="s">
        <v>869</v>
      </c>
      <c r="AJ5423" s="807">
        <v>23</v>
      </c>
      <c r="AK5423" s="807">
        <v>43</v>
      </c>
      <c r="AL5423" s="759" t="str">
        <f t="shared" si="169"/>
        <v>Adulto</v>
      </c>
    </row>
    <row r="5424" spans="16:38" ht="15">
      <c r="P5424" s="806" t="s">
        <v>864</v>
      </c>
      <c r="Q5424" s="807">
        <v>29</v>
      </c>
      <c r="R5424" s="807">
        <v>81</v>
      </c>
      <c r="S5424" s="759" t="str">
        <f t="shared" si="168"/>
        <v>Vejez</v>
      </c>
      <c r="AI5424" s="806" t="s">
        <v>869</v>
      </c>
      <c r="AJ5424" s="807">
        <v>17</v>
      </c>
      <c r="AK5424" s="807">
        <v>44</v>
      </c>
      <c r="AL5424" s="759" t="str">
        <f t="shared" si="169"/>
        <v>Adulto</v>
      </c>
    </row>
    <row r="5425" spans="16:38" ht="15">
      <c r="P5425" s="806" t="s">
        <v>864</v>
      </c>
      <c r="Q5425" s="807">
        <v>15</v>
      </c>
      <c r="R5425" s="807">
        <v>82</v>
      </c>
      <c r="S5425" s="759" t="str">
        <f t="shared" si="168"/>
        <v>Vejez</v>
      </c>
      <c r="AI5425" s="806" t="s">
        <v>869</v>
      </c>
      <c r="AJ5425" s="807">
        <v>14</v>
      </c>
      <c r="AK5425" s="807">
        <v>45</v>
      </c>
      <c r="AL5425" s="759" t="str">
        <f t="shared" si="169"/>
        <v>Adulto</v>
      </c>
    </row>
    <row r="5426" spans="16:38" ht="15">
      <c r="P5426" s="806" t="s">
        <v>864</v>
      </c>
      <c r="Q5426" s="807">
        <v>13</v>
      </c>
      <c r="R5426" s="807">
        <v>83</v>
      </c>
      <c r="S5426" s="759" t="str">
        <f t="shared" si="168"/>
        <v>Vejez</v>
      </c>
      <c r="AI5426" s="806" t="s">
        <v>869</v>
      </c>
      <c r="AJ5426" s="807">
        <v>15</v>
      </c>
      <c r="AK5426" s="807">
        <v>46</v>
      </c>
      <c r="AL5426" s="759" t="str">
        <f t="shared" si="169"/>
        <v>Adulto</v>
      </c>
    </row>
    <row r="5427" spans="16:38" ht="15">
      <c r="P5427" s="806" t="s">
        <v>864</v>
      </c>
      <c r="Q5427" s="807">
        <v>16</v>
      </c>
      <c r="R5427" s="807">
        <v>84</v>
      </c>
      <c r="S5427" s="759" t="str">
        <f t="shared" si="168"/>
        <v>Vejez</v>
      </c>
      <c r="AI5427" s="806" t="s">
        <v>869</v>
      </c>
      <c r="AJ5427" s="807">
        <v>15</v>
      </c>
      <c r="AK5427" s="807">
        <v>47</v>
      </c>
      <c r="AL5427" s="759" t="str">
        <f t="shared" si="169"/>
        <v>Adulto</v>
      </c>
    </row>
    <row r="5428" spans="16:38" ht="15">
      <c r="P5428" s="806" t="s">
        <v>864</v>
      </c>
      <c r="Q5428" s="807">
        <v>20</v>
      </c>
      <c r="R5428" s="807">
        <v>85</v>
      </c>
      <c r="S5428" s="759" t="str">
        <f t="shared" si="168"/>
        <v>Vejez</v>
      </c>
      <c r="AI5428" s="806" t="s">
        <v>869</v>
      </c>
      <c r="AJ5428" s="807">
        <v>10</v>
      </c>
      <c r="AK5428" s="807">
        <v>48</v>
      </c>
      <c r="AL5428" s="759" t="str">
        <f t="shared" si="169"/>
        <v>Adulto</v>
      </c>
    </row>
    <row r="5429" spans="16:38" ht="15">
      <c r="P5429" s="806" t="s">
        <v>864</v>
      </c>
      <c r="Q5429" s="807">
        <v>16</v>
      </c>
      <c r="R5429" s="807">
        <v>86</v>
      </c>
      <c r="S5429" s="759" t="str">
        <f t="shared" si="168"/>
        <v>Vejez</v>
      </c>
      <c r="AI5429" s="806" t="s">
        <v>869</v>
      </c>
      <c r="AJ5429" s="807">
        <v>16</v>
      </c>
      <c r="AK5429" s="807">
        <v>49</v>
      </c>
      <c r="AL5429" s="759" t="str">
        <f t="shared" si="169"/>
        <v>Adulto</v>
      </c>
    </row>
    <row r="5430" spans="16:38" ht="15">
      <c r="P5430" s="806" t="s">
        <v>864</v>
      </c>
      <c r="Q5430" s="807">
        <v>14</v>
      </c>
      <c r="R5430" s="807">
        <v>87</v>
      </c>
      <c r="S5430" s="759" t="str">
        <f t="shared" si="168"/>
        <v>Vejez</v>
      </c>
      <c r="AI5430" s="806" t="s">
        <v>869</v>
      </c>
      <c r="AJ5430" s="807">
        <v>19</v>
      </c>
      <c r="AK5430" s="807">
        <v>50</v>
      </c>
      <c r="AL5430" s="759" t="str">
        <f t="shared" si="169"/>
        <v>Adulto</v>
      </c>
    </row>
    <row r="5431" spans="16:38" ht="15">
      <c r="P5431" s="806" t="s">
        <v>864</v>
      </c>
      <c r="Q5431" s="807">
        <v>14</v>
      </c>
      <c r="R5431" s="807">
        <v>88</v>
      </c>
      <c r="S5431" s="759" t="str">
        <f t="shared" si="168"/>
        <v>Vejez</v>
      </c>
      <c r="AI5431" s="806" t="s">
        <v>869</v>
      </c>
      <c r="AJ5431" s="807">
        <v>13</v>
      </c>
      <c r="AK5431" s="807">
        <v>51</v>
      </c>
      <c r="AL5431" s="759" t="str">
        <f t="shared" si="169"/>
        <v>Adulto</v>
      </c>
    </row>
    <row r="5432" spans="16:38" ht="15">
      <c r="P5432" s="806" t="s">
        <v>864</v>
      </c>
      <c r="Q5432" s="807">
        <v>11</v>
      </c>
      <c r="R5432" s="807">
        <v>89</v>
      </c>
      <c r="S5432" s="759" t="str">
        <f t="shared" si="168"/>
        <v>Vejez</v>
      </c>
      <c r="AI5432" s="806" t="s">
        <v>869</v>
      </c>
      <c r="AJ5432" s="807">
        <v>17</v>
      </c>
      <c r="AK5432" s="807">
        <v>52</v>
      </c>
      <c r="AL5432" s="759" t="str">
        <f t="shared" si="169"/>
        <v>Adulto</v>
      </c>
    </row>
    <row r="5433" spans="16:38" ht="15">
      <c r="P5433" s="806" t="s">
        <v>864</v>
      </c>
      <c r="Q5433" s="807">
        <v>9</v>
      </c>
      <c r="R5433" s="807">
        <v>90</v>
      </c>
      <c r="S5433" s="759" t="str">
        <f t="shared" si="168"/>
        <v>Vejez</v>
      </c>
      <c r="AI5433" s="806" t="s">
        <v>869</v>
      </c>
      <c r="AJ5433" s="807">
        <v>11</v>
      </c>
      <c r="AK5433" s="807">
        <v>53</v>
      </c>
      <c r="AL5433" s="759" t="str">
        <f t="shared" si="169"/>
        <v>Adulto</v>
      </c>
    </row>
    <row r="5434" spans="16:38" ht="15">
      <c r="P5434" s="806" t="s">
        <v>864</v>
      </c>
      <c r="Q5434" s="807">
        <v>9</v>
      </c>
      <c r="R5434" s="807">
        <v>91</v>
      </c>
      <c r="S5434" s="759" t="str">
        <f t="shared" si="168"/>
        <v>Vejez</v>
      </c>
      <c r="AI5434" s="806" t="s">
        <v>869</v>
      </c>
      <c r="AJ5434" s="807">
        <v>14</v>
      </c>
      <c r="AK5434" s="807">
        <v>54</v>
      </c>
      <c r="AL5434" s="759" t="str">
        <f t="shared" si="169"/>
        <v>Adulto</v>
      </c>
    </row>
    <row r="5435" spans="16:38" ht="15">
      <c r="P5435" s="806" t="s">
        <v>864</v>
      </c>
      <c r="Q5435" s="807">
        <v>12</v>
      </c>
      <c r="R5435" s="807">
        <v>92</v>
      </c>
      <c r="S5435" s="759" t="str">
        <f t="shared" si="168"/>
        <v>Vejez</v>
      </c>
      <c r="AI5435" s="806" t="s">
        <v>869</v>
      </c>
      <c r="AJ5435" s="807">
        <v>13</v>
      </c>
      <c r="AK5435" s="807">
        <v>55</v>
      </c>
      <c r="AL5435" s="759" t="str">
        <f t="shared" si="169"/>
        <v>Adulto</v>
      </c>
    </row>
    <row r="5436" spans="16:38" ht="15">
      <c r="P5436" s="806" t="s">
        <v>864</v>
      </c>
      <c r="Q5436" s="807">
        <v>5</v>
      </c>
      <c r="R5436" s="807">
        <v>93</v>
      </c>
      <c r="S5436" s="759" t="str">
        <f t="shared" si="168"/>
        <v>Vejez</v>
      </c>
      <c r="AI5436" s="806" t="s">
        <v>869</v>
      </c>
      <c r="AJ5436" s="807">
        <v>19</v>
      </c>
      <c r="AK5436" s="807">
        <v>56</v>
      </c>
      <c r="AL5436" s="759" t="str">
        <f t="shared" si="169"/>
        <v>Adulto</v>
      </c>
    </row>
    <row r="5437" spans="16:38" ht="15">
      <c r="P5437" s="806" t="s">
        <v>864</v>
      </c>
      <c r="Q5437" s="807">
        <v>1</v>
      </c>
      <c r="R5437" s="807">
        <v>94</v>
      </c>
      <c r="S5437" s="759" t="str">
        <f t="shared" si="168"/>
        <v>Vejez</v>
      </c>
      <c r="AI5437" s="806" t="s">
        <v>869</v>
      </c>
      <c r="AJ5437" s="807">
        <v>13</v>
      </c>
      <c r="AK5437" s="807">
        <v>57</v>
      </c>
      <c r="AL5437" s="759" t="str">
        <f t="shared" si="169"/>
        <v>Adulto</v>
      </c>
    </row>
    <row r="5438" spans="16:38" ht="15">
      <c r="P5438" s="806" t="s">
        <v>864</v>
      </c>
      <c r="Q5438" s="807">
        <v>3</v>
      </c>
      <c r="R5438" s="807">
        <v>95</v>
      </c>
      <c r="S5438" s="759" t="str">
        <f t="shared" si="168"/>
        <v>Vejez</v>
      </c>
      <c r="AI5438" s="806" t="s">
        <v>869</v>
      </c>
      <c r="AJ5438" s="807">
        <v>8</v>
      </c>
      <c r="AK5438" s="807">
        <v>58</v>
      </c>
      <c r="AL5438" s="759" t="str">
        <f t="shared" si="169"/>
        <v>Adulto</v>
      </c>
    </row>
    <row r="5439" spans="16:38" ht="15">
      <c r="P5439" s="806" t="s">
        <v>864</v>
      </c>
      <c r="Q5439" s="807">
        <v>5</v>
      </c>
      <c r="R5439" s="807">
        <v>96</v>
      </c>
      <c r="S5439" s="759" t="str">
        <f t="shared" si="168"/>
        <v>Vejez</v>
      </c>
      <c r="AI5439" s="806" t="s">
        <v>869</v>
      </c>
      <c r="AJ5439" s="807">
        <v>10</v>
      </c>
      <c r="AK5439" s="807">
        <v>59</v>
      </c>
      <c r="AL5439" s="759" t="str">
        <f t="shared" si="169"/>
        <v>Adulto</v>
      </c>
    </row>
    <row r="5440" spans="16:38" ht="15">
      <c r="P5440" s="806" t="s">
        <v>864</v>
      </c>
      <c r="Q5440" s="807">
        <v>3</v>
      </c>
      <c r="R5440" s="807">
        <v>97</v>
      </c>
      <c r="S5440" s="759" t="str">
        <f t="shared" si="168"/>
        <v>Vejez</v>
      </c>
      <c r="AI5440" s="806" t="s">
        <v>869</v>
      </c>
      <c r="AJ5440" s="807">
        <v>15</v>
      </c>
      <c r="AK5440" s="807">
        <v>60</v>
      </c>
      <c r="AL5440" s="759" t="str">
        <f t="shared" si="169"/>
        <v>Vejez</v>
      </c>
    </row>
    <row r="5441" spans="16:38" ht="15">
      <c r="P5441" s="806" t="s">
        <v>864</v>
      </c>
      <c r="Q5441" s="807">
        <v>2</v>
      </c>
      <c r="R5441" s="807">
        <v>98</v>
      </c>
      <c r="S5441" s="759" t="str">
        <f t="shared" si="168"/>
        <v>Vejez</v>
      </c>
      <c r="AI5441" s="806" t="s">
        <v>869</v>
      </c>
      <c r="AJ5441" s="807">
        <v>11</v>
      </c>
      <c r="AK5441" s="807">
        <v>61</v>
      </c>
      <c r="AL5441" s="759" t="str">
        <f t="shared" si="169"/>
        <v>Vejez</v>
      </c>
    </row>
    <row r="5442" spans="16:38" ht="15">
      <c r="P5442" s="806" t="s">
        <v>864</v>
      </c>
      <c r="Q5442" s="807">
        <v>1</v>
      </c>
      <c r="R5442" s="807">
        <v>104</v>
      </c>
      <c r="S5442" s="759" t="str">
        <f t="shared" si="168"/>
        <v>Vejez</v>
      </c>
      <c r="AI5442" s="806" t="s">
        <v>869</v>
      </c>
      <c r="AJ5442" s="807">
        <v>12</v>
      </c>
      <c r="AK5442" s="807">
        <v>62</v>
      </c>
      <c r="AL5442" s="759" t="str">
        <f t="shared" si="169"/>
        <v>Vejez</v>
      </c>
    </row>
    <row r="5443" spans="16:38" ht="30">
      <c r="P5443" s="806" t="s">
        <v>865</v>
      </c>
      <c r="Q5443" s="807">
        <v>47</v>
      </c>
      <c r="R5443" s="807">
        <v>0</v>
      </c>
      <c r="S5443" s="759" t="str">
        <f t="shared" ref="S5443:S5506" si="170">IF(P5443=0,"",IF(AND(R5443&gt;=0,R5443&lt;=5),"Primera Infancia",IF(AND(R5443&gt;=6,R5443&lt;=11),"Infancia",IF(AND(R5443&gt;=12,R5443&lt;=17),"Adolescente",IF(AND(R5443&gt;=18,R5443&lt;=28),"Juventud",IF(AND(R5443&gt;=29,R5443&lt;=59),"Adulto","Vejez"))))))</f>
        <v>Primera Infancia</v>
      </c>
      <c r="AI5443" s="806" t="s">
        <v>869</v>
      </c>
      <c r="AJ5443" s="807">
        <v>1</v>
      </c>
      <c r="AK5443" s="807">
        <v>63</v>
      </c>
      <c r="AL5443" s="759" t="str">
        <f t="shared" ref="AL5443:AL5506" si="171">IF(AI5443=0,"",IF(AND(AK5443&gt;=0,AK5443&lt;=5),"Primera Infancia",IF(AND(AK5443&gt;=6,AK5443&lt;=11),"Infancia",IF(AND(AK5443&gt;=12,AK5443&lt;=17),"Adolescente",IF(AND(AK5443&gt;=18,AK5443&lt;=28),"Juventud",IF(AND(AK5443&gt;=29,AK5443&lt;=59),"Adulto","Vejez"))))))</f>
        <v>Vejez</v>
      </c>
    </row>
    <row r="5444" spans="16:38" ht="30">
      <c r="P5444" s="806" t="s">
        <v>865</v>
      </c>
      <c r="Q5444" s="807">
        <v>59</v>
      </c>
      <c r="R5444" s="807">
        <v>1</v>
      </c>
      <c r="S5444" s="759" t="str">
        <f t="shared" si="170"/>
        <v>Primera Infancia</v>
      </c>
      <c r="AI5444" s="806" t="s">
        <v>869</v>
      </c>
      <c r="AJ5444" s="807">
        <v>7</v>
      </c>
      <c r="AK5444" s="807">
        <v>64</v>
      </c>
      <c r="AL5444" s="759" t="str">
        <f t="shared" si="171"/>
        <v>Vejez</v>
      </c>
    </row>
    <row r="5445" spans="16:38" ht="30">
      <c r="P5445" s="806" t="s">
        <v>865</v>
      </c>
      <c r="Q5445" s="807">
        <v>38</v>
      </c>
      <c r="R5445" s="807">
        <v>2</v>
      </c>
      <c r="S5445" s="759" t="str">
        <f t="shared" si="170"/>
        <v>Primera Infancia</v>
      </c>
      <c r="AI5445" s="806" t="s">
        <v>869</v>
      </c>
      <c r="AJ5445" s="807">
        <v>9</v>
      </c>
      <c r="AK5445" s="807">
        <v>65</v>
      </c>
      <c r="AL5445" s="759" t="str">
        <f t="shared" si="171"/>
        <v>Vejez</v>
      </c>
    </row>
    <row r="5446" spans="16:38" ht="30">
      <c r="P5446" s="806" t="s">
        <v>865</v>
      </c>
      <c r="Q5446" s="807">
        <v>59</v>
      </c>
      <c r="R5446" s="807">
        <v>3</v>
      </c>
      <c r="S5446" s="759" t="str">
        <f t="shared" si="170"/>
        <v>Primera Infancia</v>
      </c>
      <c r="AI5446" s="806" t="s">
        <v>869</v>
      </c>
      <c r="AJ5446" s="807">
        <v>8</v>
      </c>
      <c r="AK5446" s="807">
        <v>66</v>
      </c>
      <c r="AL5446" s="759" t="str">
        <f t="shared" si="171"/>
        <v>Vejez</v>
      </c>
    </row>
    <row r="5447" spans="16:38" ht="30">
      <c r="P5447" s="806" t="s">
        <v>865</v>
      </c>
      <c r="Q5447" s="807">
        <v>49</v>
      </c>
      <c r="R5447" s="807">
        <v>4</v>
      </c>
      <c r="S5447" s="759" t="str">
        <f t="shared" si="170"/>
        <v>Primera Infancia</v>
      </c>
      <c r="AI5447" s="806" t="s">
        <v>869</v>
      </c>
      <c r="AJ5447" s="807">
        <v>5</v>
      </c>
      <c r="AK5447" s="807">
        <v>67</v>
      </c>
      <c r="AL5447" s="759" t="str">
        <f t="shared" si="171"/>
        <v>Vejez</v>
      </c>
    </row>
    <row r="5448" spans="16:38" ht="30">
      <c r="P5448" s="806" t="s">
        <v>865</v>
      </c>
      <c r="Q5448" s="807">
        <v>46</v>
      </c>
      <c r="R5448" s="807">
        <v>5</v>
      </c>
      <c r="S5448" s="759" t="str">
        <f t="shared" si="170"/>
        <v>Primera Infancia</v>
      </c>
      <c r="AI5448" s="806" t="s">
        <v>869</v>
      </c>
      <c r="AJ5448" s="807">
        <v>5</v>
      </c>
      <c r="AK5448" s="807">
        <v>68</v>
      </c>
      <c r="AL5448" s="759" t="str">
        <f t="shared" si="171"/>
        <v>Vejez</v>
      </c>
    </row>
    <row r="5449" spans="16:38" ht="15">
      <c r="P5449" s="806" t="s">
        <v>865</v>
      </c>
      <c r="Q5449" s="807">
        <v>56</v>
      </c>
      <c r="R5449" s="807">
        <v>6</v>
      </c>
      <c r="S5449" s="759" t="str">
        <f t="shared" si="170"/>
        <v>Infancia</v>
      </c>
      <c r="AI5449" s="806" t="s">
        <v>869</v>
      </c>
      <c r="AJ5449" s="807">
        <v>6</v>
      </c>
      <c r="AK5449" s="807">
        <v>69</v>
      </c>
      <c r="AL5449" s="759" t="str">
        <f t="shared" si="171"/>
        <v>Vejez</v>
      </c>
    </row>
    <row r="5450" spans="16:38" ht="15">
      <c r="P5450" s="806" t="s">
        <v>865</v>
      </c>
      <c r="Q5450" s="807">
        <v>53</v>
      </c>
      <c r="R5450" s="807">
        <v>7</v>
      </c>
      <c r="S5450" s="759" t="str">
        <f t="shared" si="170"/>
        <v>Infancia</v>
      </c>
      <c r="AI5450" s="806" t="s">
        <v>869</v>
      </c>
      <c r="AJ5450" s="807">
        <v>8</v>
      </c>
      <c r="AK5450" s="807">
        <v>70</v>
      </c>
      <c r="AL5450" s="759" t="str">
        <f t="shared" si="171"/>
        <v>Vejez</v>
      </c>
    </row>
    <row r="5451" spans="16:38" ht="15">
      <c r="P5451" s="806" t="s">
        <v>865</v>
      </c>
      <c r="Q5451" s="807">
        <v>49</v>
      </c>
      <c r="R5451" s="807">
        <v>8</v>
      </c>
      <c r="S5451" s="759" t="str">
        <f t="shared" si="170"/>
        <v>Infancia</v>
      </c>
      <c r="AI5451" s="806" t="s">
        <v>869</v>
      </c>
      <c r="AJ5451" s="807">
        <v>5</v>
      </c>
      <c r="AK5451" s="807">
        <v>71</v>
      </c>
      <c r="AL5451" s="759" t="str">
        <f t="shared" si="171"/>
        <v>Vejez</v>
      </c>
    </row>
    <row r="5452" spans="16:38" ht="15">
      <c r="P5452" s="806" t="s">
        <v>865</v>
      </c>
      <c r="Q5452" s="807">
        <v>54</v>
      </c>
      <c r="R5452" s="807">
        <v>9</v>
      </c>
      <c r="S5452" s="759" t="str">
        <f t="shared" si="170"/>
        <v>Infancia</v>
      </c>
      <c r="AI5452" s="806" t="s">
        <v>869</v>
      </c>
      <c r="AJ5452" s="807">
        <v>3</v>
      </c>
      <c r="AK5452" s="807">
        <v>72</v>
      </c>
      <c r="AL5452" s="759" t="str">
        <f t="shared" si="171"/>
        <v>Vejez</v>
      </c>
    </row>
    <row r="5453" spans="16:38" ht="15">
      <c r="P5453" s="806" t="s">
        <v>865</v>
      </c>
      <c r="Q5453" s="807">
        <v>64</v>
      </c>
      <c r="R5453" s="807">
        <v>10</v>
      </c>
      <c r="S5453" s="759" t="str">
        <f t="shared" si="170"/>
        <v>Infancia</v>
      </c>
      <c r="AI5453" s="806" t="s">
        <v>869</v>
      </c>
      <c r="AJ5453" s="807">
        <v>5</v>
      </c>
      <c r="AK5453" s="807">
        <v>73</v>
      </c>
      <c r="AL5453" s="759" t="str">
        <f t="shared" si="171"/>
        <v>Vejez</v>
      </c>
    </row>
    <row r="5454" spans="16:38" ht="15">
      <c r="P5454" s="806" t="s">
        <v>865</v>
      </c>
      <c r="Q5454" s="807">
        <v>69</v>
      </c>
      <c r="R5454" s="807">
        <v>11</v>
      </c>
      <c r="S5454" s="759" t="str">
        <f t="shared" si="170"/>
        <v>Infancia</v>
      </c>
      <c r="AI5454" s="806" t="s">
        <v>869</v>
      </c>
      <c r="AJ5454" s="807">
        <v>5</v>
      </c>
      <c r="AK5454" s="807">
        <v>74</v>
      </c>
      <c r="AL5454" s="759" t="str">
        <f t="shared" si="171"/>
        <v>Vejez</v>
      </c>
    </row>
    <row r="5455" spans="16:38" ht="30">
      <c r="P5455" s="806" t="s">
        <v>865</v>
      </c>
      <c r="Q5455" s="807">
        <v>53</v>
      </c>
      <c r="R5455" s="807">
        <v>12</v>
      </c>
      <c r="S5455" s="759" t="str">
        <f t="shared" si="170"/>
        <v>Adolescente</v>
      </c>
      <c r="AI5455" s="806" t="s">
        <v>869</v>
      </c>
      <c r="AJ5455" s="807">
        <v>6</v>
      </c>
      <c r="AK5455" s="807">
        <v>75</v>
      </c>
      <c r="AL5455" s="759" t="str">
        <f t="shared" si="171"/>
        <v>Vejez</v>
      </c>
    </row>
    <row r="5456" spans="16:38" ht="30">
      <c r="P5456" s="806" t="s">
        <v>865</v>
      </c>
      <c r="Q5456" s="807">
        <v>65</v>
      </c>
      <c r="R5456" s="807">
        <v>13</v>
      </c>
      <c r="S5456" s="759" t="str">
        <f t="shared" si="170"/>
        <v>Adolescente</v>
      </c>
      <c r="AI5456" s="806" t="s">
        <v>869</v>
      </c>
      <c r="AJ5456" s="807">
        <v>1</v>
      </c>
      <c r="AK5456" s="807">
        <v>76</v>
      </c>
      <c r="AL5456" s="759" t="str">
        <f t="shared" si="171"/>
        <v>Vejez</v>
      </c>
    </row>
    <row r="5457" spans="16:38" ht="30">
      <c r="P5457" s="806" t="s">
        <v>865</v>
      </c>
      <c r="Q5457" s="807">
        <v>79</v>
      </c>
      <c r="R5457" s="807">
        <v>14</v>
      </c>
      <c r="S5457" s="759" t="str">
        <f t="shared" si="170"/>
        <v>Adolescente</v>
      </c>
      <c r="AI5457" s="806" t="s">
        <v>869</v>
      </c>
      <c r="AJ5457" s="807">
        <v>2</v>
      </c>
      <c r="AK5457" s="807">
        <v>77</v>
      </c>
      <c r="AL5457" s="759" t="str">
        <f t="shared" si="171"/>
        <v>Vejez</v>
      </c>
    </row>
    <row r="5458" spans="16:38" ht="30">
      <c r="P5458" s="806" t="s">
        <v>865</v>
      </c>
      <c r="Q5458" s="807">
        <v>90</v>
      </c>
      <c r="R5458" s="807">
        <v>15</v>
      </c>
      <c r="S5458" s="759" t="str">
        <f t="shared" si="170"/>
        <v>Adolescente</v>
      </c>
      <c r="AI5458" s="806" t="s">
        <v>869</v>
      </c>
      <c r="AJ5458" s="807">
        <v>5</v>
      </c>
      <c r="AK5458" s="807">
        <v>78</v>
      </c>
      <c r="AL5458" s="759" t="str">
        <f t="shared" si="171"/>
        <v>Vejez</v>
      </c>
    </row>
    <row r="5459" spans="16:38" ht="30">
      <c r="P5459" s="806" t="s">
        <v>865</v>
      </c>
      <c r="Q5459" s="807">
        <v>66</v>
      </c>
      <c r="R5459" s="807">
        <v>16</v>
      </c>
      <c r="S5459" s="759" t="str">
        <f t="shared" si="170"/>
        <v>Adolescente</v>
      </c>
      <c r="AI5459" s="806" t="s">
        <v>869</v>
      </c>
      <c r="AJ5459" s="807">
        <v>6</v>
      </c>
      <c r="AK5459" s="807">
        <v>79</v>
      </c>
      <c r="AL5459" s="759" t="str">
        <f t="shared" si="171"/>
        <v>Vejez</v>
      </c>
    </row>
    <row r="5460" spans="16:38" ht="30">
      <c r="P5460" s="806" t="s">
        <v>865</v>
      </c>
      <c r="Q5460" s="807">
        <v>90</v>
      </c>
      <c r="R5460" s="807">
        <v>17</v>
      </c>
      <c r="S5460" s="759" t="str">
        <f t="shared" si="170"/>
        <v>Adolescente</v>
      </c>
      <c r="AI5460" s="806" t="s">
        <v>869</v>
      </c>
      <c r="AJ5460" s="807">
        <v>5</v>
      </c>
      <c r="AK5460" s="807">
        <v>80</v>
      </c>
      <c r="AL5460" s="759" t="str">
        <f t="shared" si="171"/>
        <v>Vejez</v>
      </c>
    </row>
    <row r="5461" spans="16:38" ht="15">
      <c r="P5461" s="806" t="s">
        <v>865</v>
      </c>
      <c r="Q5461" s="807">
        <v>76</v>
      </c>
      <c r="R5461" s="807">
        <v>18</v>
      </c>
      <c r="S5461" s="759" t="str">
        <f t="shared" si="170"/>
        <v>Juventud</v>
      </c>
      <c r="AI5461" s="806" t="s">
        <v>869</v>
      </c>
      <c r="AJ5461" s="807">
        <v>3</v>
      </c>
      <c r="AK5461" s="807">
        <v>81</v>
      </c>
      <c r="AL5461" s="759" t="str">
        <f t="shared" si="171"/>
        <v>Vejez</v>
      </c>
    </row>
    <row r="5462" spans="16:38" ht="15">
      <c r="P5462" s="806" t="s">
        <v>865</v>
      </c>
      <c r="Q5462" s="807">
        <v>64</v>
      </c>
      <c r="R5462" s="807">
        <v>19</v>
      </c>
      <c r="S5462" s="759" t="str">
        <f t="shared" si="170"/>
        <v>Juventud</v>
      </c>
      <c r="AI5462" s="806" t="s">
        <v>869</v>
      </c>
      <c r="AJ5462" s="807">
        <v>3</v>
      </c>
      <c r="AK5462" s="807">
        <v>82</v>
      </c>
      <c r="AL5462" s="759" t="str">
        <f t="shared" si="171"/>
        <v>Vejez</v>
      </c>
    </row>
    <row r="5463" spans="16:38" ht="15">
      <c r="P5463" s="806" t="s">
        <v>865</v>
      </c>
      <c r="Q5463" s="807">
        <v>63</v>
      </c>
      <c r="R5463" s="807">
        <v>20</v>
      </c>
      <c r="S5463" s="759" t="str">
        <f t="shared" si="170"/>
        <v>Juventud</v>
      </c>
      <c r="AI5463" s="806" t="s">
        <v>869</v>
      </c>
      <c r="AJ5463" s="807">
        <v>1</v>
      </c>
      <c r="AK5463" s="807">
        <v>83</v>
      </c>
      <c r="AL5463" s="759" t="str">
        <f t="shared" si="171"/>
        <v>Vejez</v>
      </c>
    </row>
    <row r="5464" spans="16:38" ht="15">
      <c r="P5464" s="806" t="s">
        <v>865</v>
      </c>
      <c r="Q5464" s="807">
        <v>73</v>
      </c>
      <c r="R5464" s="807">
        <v>21</v>
      </c>
      <c r="S5464" s="759" t="str">
        <f t="shared" si="170"/>
        <v>Juventud</v>
      </c>
      <c r="AI5464" s="806" t="s">
        <v>869</v>
      </c>
      <c r="AJ5464" s="807">
        <v>3</v>
      </c>
      <c r="AK5464" s="807">
        <v>84</v>
      </c>
      <c r="AL5464" s="759" t="str">
        <f t="shared" si="171"/>
        <v>Vejez</v>
      </c>
    </row>
    <row r="5465" spans="16:38" ht="15">
      <c r="P5465" s="806" t="s">
        <v>865</v>
      </c>
      <c r="Q5465" s="807">
        <v>72</v>
      </c>
      <c r="R5465" s="807">
        <v>22</v>
      </c>
      <c r="S5465" s="759" t="str">
        <f t="shared" si="170"/>
        <v>Juventud</v>
      </c>
      <c r="AI5465" s="806" t="s">
        <v>869</v>
      </c>
      <c r="AJ5465" s="807">
        <v>1</v>
      </c>
      <c r="AK5465" s="807">
        <v>85</v>
      </c>
      <c r="AL5465" s="759" t="str">
        <f t="shared" si="171"/>
        <v>Vejez</v>
      </c>
    </row>
    <row r="5466" spans="16:38" ht="15">
      <c r="P5466" s="806" t="s">
        <v>865</v>
      </c>
      <c r="Q5466" s="807">
        <v>61</v>
      </c>
      <c r="R5466" s="807">
        <v>23</v>
      </c>
      <c r="S5466" s="759" t="str">
        <f t="shared" si="170"/>
        <v>Juventud</v>
      </c>
      <c r="AI5466" s="806" t="s">
        <v>869</v>
      </c>
      <c r="AJ5466" s="807">
        <v>4</v>
      </c>
      <c r="AK5466" s="807">
        <v>86</v>
      </c>
      <c r="AL5466" s="759" t="str">
        <f t="shared" si="171"/>
        <v>Vejez</v>
      </c>
    </row>
    <row r="5467" spans="16:38" ht="15">
      <c r="P5467" s="806" t="s">
        <v>865</v>
      </c>
      <c r="Q5467" s="807">
        <v>44</v>
      </c>
      <c r="R5467" s="807">
        <v>24</v>
      </c>
      <c r="S5467" s="759" t="str">
        <f t="shared" si="170"/>
        <v>Juventud</v>
      </c>
      <c r="AI5467" s="806" t="s">
        <v>869</v>
      </c>
      <c r="AJ5467" s="807">
        <v>1</v>
      </c>
      <c r="AK5467" s="807">
        <v>88</v>
      </c>
      <c r="AL5467" s="759" t="str">
        <f t="shared" si="171"/>
        <v>Vejez</v>
      </c>
    </row>
    <row r="5468" spans="16:38" ht="15">
      <c r="P5468" s="806" t="s">
        <v>865</v>
      </c>
      <c r="Q5468" s="807">
        <v>60</v>
      </c>
      <c r="R5468" s="807">
        <v>25</v>
      </c>
      <c r="S5468" s="759" t="str">
        <f t="shared" si="170"/>
        <v>Juventud</v>
      </c>
      <c r="AI5468" s="806" t="s">
        <v>869</v>
      </c>
      <c r="AJ5468" s="807">
        <v>1</v>
      </c>
      <c r="AK5468" s="807">
        <v>90</v>
      </c>
      <c r="AL5468" s="759" t="str">
        <f t="shared" si="171"/>
        <v>Vejez</v>
      </c>
    </row>
    <row r="5469" spans="16:38" ht="15">
      <c r="P5469" s="806" t="s">
        <v>865</v>
      </c>
      <c r="Q5469" s="807">
        <v>58</v>
      </c>
      <c r="R5469" s="807">
        <v>26</v>
      </c>
      <c r="S5469" s="759" t="str">
        <f t="shared" si="170"/>
        <v>Juventud</v>
      </c>
      <c r="AI5469" s="806" t="s">
        <v>869</v>
      </c>
      <c r="AJ5469" s="807">
        <v>1</v>
      </c>
      <c r="AK5469" s="807">
        <v>108</v>
      </c>
      <c r="AL5469" s="759" t="str">
        <f t="shared" si="171"/>
        <v>Vejez</v>
      </c>
    </row>
    <row r="5470" spans="16:38" ht="30">
      <c r="P5470" s="806" t="s">
        <v>865</v>
      </c>
      <c r="Q5470" s="807">
        <v>41</v>
      </c>
      <c r="R5470" s="807">
        <v>27</v>
      </c>
      <c r="S5470" s="759" t="str">
        <f t="shared" si="170"/>
        <v>Juventud</v>
      </c>
      <c r="AI5470" s="806" t="s">
        <v>870</v>
      </c>
      <c r="AJ5470" s="807">
        <v>1719</v>
      </c>
      <c r="AK5470" s="807">
        <v>0</v>
      </c>
      <c r="AL5470" s="759" t="str">
        <f t="shared" si="171"/>
        <v>Primera Infancia</v>
      </c>
    </row>
    <row r="5471" spans="16:38" ht="30">
      <c r="P5471" s="806" t="s">
        <v>865</v>
      </c>
      <c r="Q5471" s="807">
        <v>53</v>
      </c>
      <c r="R5471" s="807">
        <v>28</v>
      </c>
      <c r="S5471" s="759" t="str">
        <f t="shared" si="170"/>
        <v>Juventud</v>
      </c>
      <c r="AI5471" s="806" t="s">
        <v>870</v>
      </c>
      <c r="AJ5471" s="807">
        <v>2057</v>
      </c>
      <c r="AK5471" s="807">
        <v>1</v>
      </c>
      <c r="AL5471" s="759" t="str">
        <f t="shared" si="171"/>
        <v>Primera Infancia</v>
      </c>
    </row>
    <row r="5472" spans="16:38" ht="30">
      <c r="P5472" s="806" t="s">
        <v>865</v>
      </c>
      <c r="Q5472" s="807">
        <v>54</v>
      </c>
      <c r="R5472" s="807">
        <v>29</v>
      </c>
      <c r="S5472" s="759" t="str">
        <f t="shared" si="170"/>
        <v>Adulto</v>
      </c>
      <c r="AI5472" s="806" t="s">
        <v>870</v>
      </c>
      <c r="AJ5472" s="807">
        <v>2231</v>
      </c>
      <c r="AK5472" s="807">
        <v>2</v>
      </c>
      <c r="AL5472" s="759" t="str">
        <f t="shared" si="171"/>
        <v>Primera Infancia</v>
      </c>
    </row>
    <row r="5473" spans="16:38" ht="30">
      <c r="P5473" s="806" t="s">
        <v>865</v>
      </c>
      <c r="Q5473" s="807">
        <v>48</v>
      </c>
      <c r="R5473" s="807">
        <v>30</v>
      </c>
      <c r="S5473" s="759" t="str">
        <f t="shared" si="170"/>
        <v>Adulto</v>
      </c>
      <c r="AI5473" s="806" t="s">
        <v>870</v>
      </c>
      <c r="AJ5473" s="807">
        <v>2367</v>
      </c>
      <c r="AK5473" s="807">
        <v>3</v>
      </c>
      <c r="AL5473" s="759" t="str">
        <f t="shared" si="171"/>
        <v>Primera Infancia</v>
      </c>
    </row>
    <row r="5474" spans="16:38" ht="30">
      <c r="P5474" s="806" t="s">
        <v>865</v>
      </c>
      <c r="Q5474" s="807">
        <v>51</v>
      </c>
      <c r="R5474" s="807">
        <v>31</v>
      </c>
      <c r="S5474" s="759" t="str">
        <f t="shared" si="170"/>
        <v>Adulto</v>
      </c>
      <c r="AI5474" s="806" t="s">
        <v>870</v>
      </c>
      <c r="AJ5474" s="807">
        <v>2508</v>
      </c>
      <c r="AK5474" s="807">
        <v>4</v>
      </c>
      <c r="AL5474" s="759" t="str">
        <f t="shared" si="171"/>
        <v>Primera Infancia</v>
      </c>
    </row>
    <row r="5475" spans="16:38" ht="30">
      <c r="P5475" s="806" t="s">
        <v>865</v>
      </c>
      <c r="Q5475" s="807">
        <v>41</v>
      </c>
      <c r="R5475" s="807">
        <v>32</v>
      </c>
      <c r="S5475" s="759" t="str">
        <f t="shared" si="170"/>
        <v>Adulto</v>
      </c>
      <c r="AI5475" s="806" t="s">
        <v>870</v>
      </c>
      <c r="AJ5475" s="807">
        <v>2504</v>
      </c>
      <c r="AK5475" s="807">
        <v>5</v>
      </c>
      <c r="AL5475" s="759" t="str">
        <f t="shared" si="171"/>
        <v>Primera Infancia</v>
      </c>
    </row>
    <row r="5476" spans="16:38" ht="15">
      <c r="P5476" s="806" t="s">
        <v>865</v>
      </c>
      <c r="Q5476" s="807">
        <v>40</v>
      </c>
      <c r="R5476" s="807">
        <v>33</v>
      </c>
      <c r="S5476" s="759" t="str">
        <f t="shared" si="170"/>
        <v>Adulto</v>
      </c>
      <c r="AI5476" s="806" t="s">
        <v>870</v>
      </c>
      <c r="AJ5476" s="807">
        <v>2643</v>
      </c>
      <c r="AK5476" s="807">
        <v>6</v>
      </c>
      <c r="AL5476" s="759" t="str">
        <f t="shared" si="171"/>
        <v>Infancia</v>
      </c>
    </row>
    <row r="5477" spans="16:38" ht="15">
      <c r="P5477" s="806" t="s">
        <v>865</v>
      </c>
      <c r="Q5477" s="807">
        <v>31</v>
      </c>
      <c r="R5477" s="807">
        <v>34</v>
      </c>
      <c r="S5477" s="759" t="str">
        <f t="shared" si="170"/>
        <v>Adulto</v>
      </c>
      <c r="AI5477" s="806" t="s">
        <v>870</v>
      </c>
      <c r="AJ5477" s="807">
        <v>2605</v>
      </c>
      <c r="AK5477" s="807">
        <v>7</v>
      </c>
      <c r="AL5477" s="759" t="str">
        <f t="shared" si="171"/>
        <v>Infancia</v>
      </c>
    </row>
    <row r="5478" spans="16:38" ht="15">
      <c r="P5478" s="806" t="s">
        <v>865</v>
      </c>
      <c r="Q5478" s="807">
        <v>43</v>
      </c>
      <c r="R5478" s="807">
        <v>35</v>
      </c>
      <c r="S5478" s="759" t="str">
        <f t="shared" si="170"/>
        <v>Adulto</v>
      </c>
      <c r="AI5478" s="806" t="s">
        <v>870</v>
      </c>
      <c r="AJ5478" s="807">
        <v>2500</v>
      </c>
      <c r="AK5478" s="807">
        <v>8</v>
      </c>
      <c r="AL5478" s="759" t="str">
        <f t="shared" si="171"/>
        <v>Infancia</v>
      </c>
    </row>
    <row r="5479" spans="16:38" ht="15">
      <c r="P5479" s="806" t="s">
        <v>865</v>
      </c>
      <c r="Q5479" s="807">
        <v>46</v>
      </c>
      <c r="R5479" s="807">
        <v>36</v>
      </c>
      <c r="S5479" s="759" t="str">
        <f t="shared" si="170"/>
        <v>Adulto</v>
      </c>
      <c r="AI5479" s="806" t="s">
        <v>870</v>
      </c>
      <c r="AJ5479" s="807">
        <v>2656</v>
      </c>
      <c r="AK5479" s="807">
        <v>9</v>
      </c>
      <c r="AL5479" s="759" t="str">
        <f t="shared" si="171"/>
        <v>Infancia</v>
      </c>
    </row>
    <row r="5480" spans="16:38" ht="15">
      <c r="P5480" s="806" t="s">
        <v>865</v>
      </c>
      <c r="Q5480" s="807">
        <v>31</v>
      </c>
      <c r="R5480" s="807">
        <v>37</v>
      </c>
      <c r="S5480" s="759" t="str">
        <f t="shared" si="170"/>
        <v>Adulto</v>
      </c>
      <c r="AI5480" s="806" t="s">
        <v>870</v>
      </c>
      <c r="AJ5480" s="807">
        <v>2558</v>
      </c>
      <c r="AK5480" s="807">
        <v>10</v>
      </c>
      <c r="AL5480" s="759" t="str">
        <f t="shared" si="171"/>
        <v>Infancia</v>
      </c>
    </row>
    <row r="5481" spans="16:38" ht="15">
      <c r="P5481" s="806" t="s">
        <v>865</v>
      </c>
      <c r="Q5481" s="807">
        <v>44</v>
      </c>
      <c r="R5481" s="807">
        <v>38</v>
      </c>
      <c r="S5481" s="759" t="str">
        <f t="shared" si="170"/>
        <v>Adulto</v>
      </c>
      <c r="AI5481" s="806" t="s">
        <v>870</v>
      </c>
      <c r="AJ5481" s="807">
        <v>2609</v>
      </c>
      <c r="AK5481" s="807">
        <v>11</v>
      </c>
      <c r="AL5481" s="759" t="str">
        <f t="shared" si="171"/>
        <v>Infancia</v>
      </c>
    </row>
    <row r="5482" spans="16:38" ht="30">
      <c r="P5482" s="806" t="s">
        <v>865</v>
      </c>
      <c r="Q5482" s="807">
        <v>47</v>
      </c>
      <c r="R5482" s="807">
        <v>39</v>
      </c>
      <c r="S5482" s="759" t="str">
        <f t="shared" si="170"/>
        <v>Adulto</v>
      </c>
      <c r="AI5482" s="806" t="s">
        <v>870</v>
      </c>
      <c r="AJ5482" s="807">
        <v>2849</v>
      </c>
      <c r="AK5482" s="807">
        <v>12</v>
      </c>
      <c r="AL5482" s="759" t="str">
        <f t="shared" si="171"/>
        <v>Adolescente</v>
      </c>
    </row>
    <row r="5483" spans="16:38" ht="30">
      <c r="P5483" s="806" t="s">
        <v>865</v>
      </c>
      <c r="Q5483" s="807">
        <v>45</v>
      </c>
      <c r="R5483" s="807">
        <v>40</v>
      </c>
      <c r="S5483" s="759" t="str">
        <f t="shared" si="170"/>
        <v>Adulto</v>
      </c>
      <c r="AI5483" s="806" t="s">
        <v>870</v>
      </c>
      <c r="AJ5483" s="807">
        <v>2973</v>
      </c>
      <c r="AK5483" s="807">
        <v>13</v>
      </c>
      <c r="AL5483" s="759" t="str">
        <f t="shared" si="171"/>
        <v>Adolescente</v>
      </c>
    </row>
    <row r="5484" spans="16:38" ht="30">
      <c r="P5484" s="806" t="s">
        <v>865</v>
      </c>
      <c r="Q5484" s="807">
        <v>44</v>
      </c>
      <c r="R5484" s="807">
        <v>41</v>
      </c>
      <c r="S5484" s="759" t="str">
        <f t="shared" si="170"/>
        <v>Adulto</v>
      </c>
      <c r="AI5484" s="806" t="s">
        <v>870</v>
      </c>
      <c r="AJ5484" s="807">
        <v>3199</v>
      </c>
      <c r="AK5484" s="807">
        <v>14</v>
      </c>
      <c r="AL5484" s="759" t="str">
        <f t="shared" si="171"/>
        <v>Adolescente</v>
      </c>
    </row>
    <row r="5485" spans="16:38" ht="30">
      <c r="P5485" s="806" t="s">
        <v>865</v>
      </c>
      <c r="Q5485" s="807">
        <v>63</v>
      </c>
      <c r="R5485" s="807">
        <v>42</v>
      </c>
      <c r="S5485" s="759" t="str">
        <f t="shared" si="170"/>
        <v>Adulto</v>
      </c>
      <c r="AI5485" s="806" t="s">
        <v>870</v>
      </c>
      <c r="AJ5485" s="807">
        <v>3139</v>
      </c>
      <c r="AK5485" s="807">
        <v>15</v>
      </c>
      <c r="AL5485" s="759" t="str">
        <f t="shared" si="171"/>
        <v>Adolescente</v>
      </c>
    </row>
    <row r="5486" spans="16:38" ht="30">
      <c r="P5486" s="806" t="s">
        <v>865</v>
      </c>
      <c r="Q5486" s="807">
        <v>46</v>
      </c>
      <c r="R5486" s="807">
        <v>43</v>
      </c>
      <c r="S5486" s="759" t="str">
        <f t="shared" si="170"/>
        <v>Adulto</v>
      </c>
      <c r="AI5486" s="806" t="s">
        <v>870</v>
      </c>
      <c r="AJ5486" s="807">
        <v>3250</v>
      </c>
      <c r="AK5486" s="807">
        <v>16</v>
      </c>
      <c r="AL5486" s="759" t="str">
        <f t="shared" si="171"/>
        <v>Adolescente</v>
      </c>
    </row>
    <row r="5487" spans="16:38" ht="30">
      <c r="P5487" s="806" t="s">
        <v>865</v>
      </c>
      <c r="Q5487" s="807">
        <v>47</v>
      </c>
      <c r="R5487" s="807">
        <v>44</v>
      </c>
      <c r="S5487" s="759" t="str">
        <f t="shared" si="170"/>
        <v>Adulto</v>
      </c>
      <c r="AI5487" s="806" t="s">
        <v>870</v>
      </c>
      <c r="AJ5487" s="807">
        <v>3310</v>
      </c>
      <c r="AK5487" s="807">
        <v>17</v>
      </c>
      <c r="AL5487" s="759" t="str">
        <f t="shared" si="171"/>
        <v>Adolescente</v>
      </c>
    </row>
    <row r="5488" spans="16:38" ht="15">
      <c r="P5488" s="806" t="s">
        <v>865</v>
      </c>
      <c r="Q5488" s="807">
        <v>39</v>
      </c>
      <c r="R5488" s="807">
        <v>45</v>
      </c>
      <c r="S5488" s="759" t="str">
        <f t="shared" si="170"/>
        <v>Adulto</v>
      </c>
      <c r="AI5488" s="806" t="s">
        <v>870</v>
      </c>
      <c r="AJ5488" s="807">
        <v>3248</v>
      </c>
      <c r="AK5488" s="807">
        <v>18</v>
      </c>
      <c r="AL5488" s="759" t="str">
        <f t="shared" si="171"/>
        <v>Juventud</v>
      </c>
    </row>
    <row r="5489" spans="16:38" ht="15">
      <c r="P5489" s="806" t="s">
        <v>865</v>
      </c>
      <c r="Q5489" s="807">
        <v>44</v>
      </c>
      <c r="R5489" s="807">
        <v>46</v>
      </c>
      <c r="S5489" s="759" t="str">
        <f t="shared" si="170"/>
        <v>Adulto</v>
      </c>
      <c r="AI5489" s="806" t="s">
        <v>870</v>
      </c>
      <c r="AJ5489" s="807">
        <v>3576</v>
      </c>
      <c r="AK5489" s="807">
        <v>19</v>
      </c>
      <c r="AL5489" s="759" t="str">
        <f t="shared" si="171"/>
        <v>Juventud</v>
      </c>
    </row>
    <row r="5490" spans="16:38" ht="15">
      <c r="P5490" s="806" t="s">
        <v>865</v>
      </c>
      <c r="Q5490" s="807">
        <v>48</v>
      </c>
      <c r="R5490" s="807">
        <v>47</v>
      </c>
      <c r="S5490" s="759" t="str">
        <f t="shared" si="170"/>
        <v>Adulto</v>
      </c>
      <c r="AI5490" s="806" t="s">
        <v>870</v>
      </c>
      <c r="AJ5490" s="807">
        <v>3891</v>
      </c>
      <c r="AK5490" s="807">
        <v>20</v>
      </c>
      <c r="AL5490" s="759" t="str">
        <f t="shared" si="171"/>
        <v>Juventud</v>
      </c>
    </row>
    <row r="5491" spans="16:38" ht="15">
      <c r="P5491" s="806" t="s">
        <v>865</v>
      </c>
      <c r="Q5491" s="807">
        <v>43</v>
      </c>
      <c r="R5491" s="807">
        <v>48</v>
      </c>
      <c r="S5491" s="759" t="str">
        <f t="shared" si="170"/>
        <v>Adulto</v>
      </c>
      <c r="AI5491" s="806" t="s">
        <v>870</v>
      </c>
      <c r="AJ5491" s="807">
        <v>4317</v>
      </c>
      <c r="AK5491" s="807">
        <v>21</v>
      </c>
      <c r="AL5491" s="759" t="str">
        <f t="shared" si="171"/>
        <v>Juventud</v>
      </c>
    </row>
    <row r="5492" spans="16:38" ht="15">
      <c r="P5492" s="806" t="s">
        <v>865</v>
      </c>
      <c r="Q5492" s="807">
        <v>34</v>
      </c>
      <c r="R5492" s="807">
        <v>49</v>
      </c>
      <c r="S5492" s="759" t="str">
        <f t="shared" si="170"/>
        <v>Adulto</v>
      </c>
      <c r="AI5492" s="806" t="s">
        <v>870</v>
      </c>
      <c r="AJ5492" s="807">
        <v>4693</v>
      </c>
      <c r="AK5492" s="807">
        <v>22</v>
      </c>
      <c r="AL5492" s="759" t="str">
        <f t="shared" si="171"/>
        <v>Juventud</v>
      </c>
    </row>
    <row r="5493" spans="16:38" ht="15">
      <c r="P5493" s="806" t="s">
        <v>865</v>
      </c>
      <c r="Q5493" s="807">
        <v>54</v>
      </c>
      <c r="R5493" s="807">
        <v>50</v>
      </c>
      <c r="S5493" s="759" t="str">
        <f t="shared" si="170"/>
        <v>Adulto</v>
      </c>
      <c r="AI5493" s="806" t="s">
        <v>870</v>
      </c>
      <c r="AJ5493" s="807">
        <v>4922</v>
      </c>
      <c r="AK5493" s="807">
        <v>23</v>
      </c>
      <c r="AL5493" s="759" t="str">
        <f t="shared" si="171"/>
        <v>Juventud</v>
      </c>
    </row>
    <row r="5494" spans="16:38" ht="15">
      <c r="P5494" s="806" t="s">
        <v>865</v>
      </c>
      <c r="Q5494" s="807">
        <v>48</v>
      </c>
      <c r="R5494" s="807">
        <v>51</v>
      </c>
      <c r="S5494" s="759" t="str">
        <f t="shared" si="170"/>
        <v>Adulto</v>
      </c>
      <c r="AI5494" s="806" t="s">
        <v>870</v>
      </c>
      <c r="AJ5494" s="807">
        <v>5071</v>
      </c>
      <c r="AK5494" s="807">
        <v>24</v>
      </c>
      <c r="AL5494" s="759" t="str">
        <f t="shared" si="171"/>
        <v>Juventud</v>
      </c>
    </row>
    <row r="5495" spans="16:38" ht="15">
      <c r="P5495" s="806" t="s">
        <v>865</v>
      </c>
      <c r="Q5495" s="807">
        <v>45</v>
      </c>
      <c r="R5495" s="807">
        <v>52</v>
      </c>
      <c r="S5495" s="759" t="str">
        <f t="shared" si="170"/>
        <v>Adulto</v>
      </c>
      <c r="AI5495" s="806" t="s">
        <v>870</v>
      </c>
      <c r="AJ5495" s="807">
        <v>5063</v>
      </c>
      <c r="AK5495" s="807">
        <v>25</v>
      </c>
      <c r="AL5495" s="759" t="str">
        <f t="shared" si="171"/>
        <v>Juventud</v>
      </c>
    </row>
    <row r="5496" spans="16:38" ht="15">
      <c r="P5496" s="806" t="s">
        <v>865</v>
      </c>
      <c r="Q5496" s="807">
        <v>40</v>
      </c>
      <c r="R5496" s="807">
        <v>53</v>
      </c>
      <c r="S5496" s="759" t="str">
        <f t="shared" si="170"/>
        <v>Adulto</v>
      </c>
      <c r="AI5496" s="806" t="s">
        <v>870</v>
      </c>
      <c r="AJ5496" s="807">
        <v>5221</v>
      </c>
      <c r="AK5496" s="807">
        <v>26</v>
      </c>
      <c r="AL5496" s="759" t="str">
        <f t="shared" si="171"/>
        <v>Juventud</v>
      </c>
    </row>
    <row r="5497" spans="16:38" ht="15">
      <c r="P5497" s="806" t="s">
        <v>865</v>
      </c>
      <c r="Q5497" s="807">
        <v>44</v>
      </c>
      <c r="R5497" s="807">
        <v>54</v>
      </c>
      <c r="S5497" s="759" t="str">
        <f t="shared" si="170"/>
        <v>Adulto</v>
      </c>
      <c r="AI5497" s="806" t="s">
        <v>870</v>
      </c>
      <c r="AJ5497" s="807">
        <v>5336</v>
      </c>
      <c r="AK5497" s="807">
        <v>27</v>
      </c>
      <c r="AL5497" s="759" t="str">
        <f t="shared" si="171"/>
        <v>Juventud</v>
      </c>
    </row>
    <row r="5498" spans="16:38" ht="15">
      <c r="P5498" s="806" t="s">
        <v>865</v>
      </c>
      <c r="Q5498" s="807">
        <v>51</v>
      </c>
      <c r="R5498" s="807">
        <v>55</v>
      </c>
      <c r="S5498" s="759" t="str">
        <f t="shared" si="170"/>
        <v>Adulto</v>
      </c>
      <c r="AI5498" s="806" t="s">
        <v>870</v>
      </c>
      <c r="AJ5498" s="807">
        <v>5234</v>
      </c>
      <c r="AK5498" s="807">
        <v>28</v>
      </c>
      <c r="AL5498" s="759" t="str">
        <f t="shared" si="171"/>
        <v>Juventud</v>
      </c>
    </row>
    <row r="5499" spans="16:38" ht="15">
      <c r="P5499" s="806" t="s">
        <v>865</v>
      </c>
      <c r="Q5499" s="807">
        <v>47</v>
      </c>
      <c r="R5499" s="807">
        <v>56</v>
      </c>
      <c r="S5499" s="759" t="str">
        <f t="shared" si="170"/>
        <v>Adulto</v>
      </c>
      <c r="AI5499" s="806" t="s">
        <v>870</v>
      </c>
      <c r="AJ5499" s="807">
        <v>5313</v>
      </c>
      <c r="AK5499" s="807">
        <v>29</v>
      </c>
      <c r="AL5499" s="759" t="str">
        <f t="shared" si="171"/>
        <v>Adulto</v>
      </c>
    </row>
    <row r="5500" spans="16:38" ht="15">
      <c r="P5500" s="806" t="s">
        <v>865</v>
      </c>
      <c r="Q5500" s="807">
        <v>46</v>
      </c>
      <c r="R5500" s="807">
        <v>57</v>
      </c>
      <c r="S5500" s="759" t="str">
        <f t="shared" si="170"/>
        <v>Adulto</v>
      </c>
      <c r="AI5500" s="806" t="s">
        <v>870</v>
      </c>
      <c r="AJ5500" s="807">
        <v>5265</v>
      </c>
      <c r="AK5500" s="807">
        <v>30</v>
      </c>
      <c r="AL5500" s="759" t="str">
        <f t="shared" si="171"/>
        <v>Adulto</v>
      </c>
    </row>
    <row r="5501" spans="16:38" ht="15">
      <c r="P5501" s="806" t="s">
        <v>865</v>
      </c>
      <c r="Q5501" s="807">
        <v>45</v>
      </c>
      <c r="R5501" s="807">
        <v>58</v>
      </c>
      <c r="S5501" s="759" t="str">
        <f t="shared" si="170"/>
        <v>Adulto</v>
      </c>
      <c r="AI5501" s="806" t="s">
        <v>870</v>
      </c>
      <c r="AJ5501" s="807">
        <v>5190</v>
      </c>
      <c r="AK5501" s="807">
        <v>31</v>
      </c>
      <c r="AL5501" s="759" t="str">
        <f t="shared" si="171"/>
        <v>Adulto</v>
      </c>
    </row>
    <row r="5502" spans="16:38" ht="15">
      <c r="P5502" s="806" t="s">
        <v>865</v>
      </c>
      <c r="Q5502" s="807">
        <v>50</v>
      </c>
      <c r="R5502" s="807">
        <v>59</v>
      </c>
      <c r="S5502" s="759" t="str">
        <f t="shared" si="170"/>
        <v>Adulto</v>
      </c>
      <c r="AI5502" s="806" t="s">
        <v>870</v>
      </c>
      <c r="AJ5502" s="807">
        <v>5180</v>
      </c>
      <c r="AK5502" s="807">
        <v>32</v>
      </c>
      <c r="AL5502" s="759" t="str">
        <f t="shared" si="171"/>
        <v>Adulto</v>
      </c>
    </row>
    <row r="5503" spans="16:38" ht="15">
      <c r="P5503" s="806" t="s">
        <v>865</v>
      </c>
      <c r="Q5503" s="807">
        <v>52</v>
      </c>
      <c r="R5503" s="807">
        <v>60</v>
      </c>
      <c r="S5503" s="759" t="str">
        <f t="shared" si="170"/>
        <v>Vejez</v>
      </c>
      <c r="AI5503" s="806" t="s">
        <v>870</v>
      </c>
      <c r="AJ5503" s="807">
        <v>4825</v>
      </c>
      <c r="AK5503" s="807">
        <v>33</v>
      </c>
      <c r="AL5503" s="759" t="str">
        <f t="shared" si="171"/>
        <v>Adulto</v>
      </c>
    </row>
    <row r="5504" spans="16:38" ht="15">
      <c r="P5504" s="806" t="s">
        <v>865</v>
      </c>
      <c r="Q5504" s="807">
        <v>56</v>
      </c>
      <c r="R5504" s="807">
        <v>61</v>
      </c>
      <c r="S5504" s="759" t="str">
        <f t="shared" si="170"/>
        <v>Vejez</v>
      </c>
      <c r="AI5504" s="806" t="s">
        <v>870</v>
      </c>
      <c r="AJ5504" s="807">
        <v>4744</v>
      </c>
      <c r="AK5504" s="807">
        <v>34</v>
      </c>
      <c r="AL5504" s="759" t="str">
        <f t="shared" si="171"/>
        <v>Adulto</v>
      </c>
    </row>
    <row r="5505" spans="16:38" ht="15">
      <c r="P5505" s="806" t="s">
        <v>865</v>
      </c>
      <c r="Q5505" s="807">
        <v>42</v>
      </c>
      <c r="R5505" s="807">
        <v>62</v>
      </c>
      <c r="S5505" s="759" t="str">
        <f t="shared" si="170"/>
        <v>Vejez</v>
      </c>
      <c r="AI5505" s="806" t="s">
        <v>870</v>
      </c>
      <c r="AJ5505" s="807">
        <v>4530</v>
      </c>
      <c r="AK5505" s="807">
        <v>35</v>
      </c>
      <c r="AL5505" s="759" t="str">
        <f t="shared" si="171"/>
        <v>Adulto</v>
      </c>
    </row>
    <row r="5506" spans="16:38" ht="15">
      <c r="P5506" s="806" t="s">
        <v>865</v>
      </c>
      <c r="Q5506" s="807">
        <v>42</v>
      </c>
      <c r="R5506" s="807">
        <v>63</v>
      </c>
      <c r="S5506" s="759" t="str">
        <f t="shared" si="170"/>
        <v>Vejez</v>
      </c>
      <c r="AI5506" s="806" t="s">
        <v>870</v>
      </c>
      <c r="AJ5506" s="807">
        <v>4623</v>
      </c>
      <c r="AK5506" s="807">
        <v>36</v>
      </c>
      <c r="AL5506" s="759" t="str">
        <f t="shared" si="171"/>
        <v>Adulto</v>
      </c>
    </row>
    <row r="5507" spans="16:38" ht="15">
      <c r="P5507" s="806" t="s">
        <v>865</v>
      </c>
      <c r="Q5507" s="807">
        <v>44</v>
      </c>
      <c r="R5507" s="807">
        <v>64</v>
      </c>
      <c r="S5507" s="759" t="str">
        <f t="shared" ref="S5507:S5570" si="172">IF(P5507=0,"",IF(AND(R5507&gt;=0,R5507&lt;=5),"Primera Infancia",IF(AND(R5507&gt;=6,R5507&lt;=11),"Infancia",IF(AND(R5507&gt;=12,R5507&lt;=17),"Adolescente",IF(AND(R5507&gt;=18,R5507&lt;=28),"Juventud",IF(AND(R5507&gt;=29,R5507&lt;=59),"Adulto","Vejez"))))))</f>
        <v>Vejez</v>
      </c>
      <c r="AI5507" s="806" t="s">
        <v>870</v>
      </c>
      <c r="AJ5507" s="807">
        <v>4394</v>
      </c>
      <c r="AK5507" s="807">
        <v>37</v>
      </c>
      <c r="AL5507" s="759" t="str">
        <f t="shared" ref="AL5507:AL5570" si="173">IF(AI5507=0,"",IF(AND(AK5507&gt;=0,AK5507&lt;=5),"Primera Infancia",IF(AND(AK5507&gt;=6,AK5507&lt;=11),"Infancia",IF(AND(AK5507&gt;=12,AK5507&lt;=17),"Adolescente",IF(AND(AK5507&gt;=18,AK5507&lt;=28),"Juventud",IF(AND(AK5507&gt;=29,AK5507&lt;=59),"Adulto","Vejez"))))))</f>
        <v>Adulto</v>
      </c>
    </row>
    <row r="5508" spans="16:38" ht="15">
      <c r="P5508" s="806" t="s">
        <v>865</v>
      </c>
      <c r="Q5508" s="807">
        <v>31</v>
      </c>
      <c r="R5508" s="807">
        <v>65</v>
      </c>
      <c r="S5508" s="759" t="str">
        <f t="shared" si="172"/>
        <v>Vejez</v>
      </c>
      <c r="AI5508" s="806" t="s">
        <v>870</v>
      </c>
      <c r="AJ5508" s="807">
        <v>4287</v>
      </c>
      <c r="AK5508" s="807">
        <v>38</v>
      </c>
      <c r="AL5508" s="759" t="str">
        <f t="shared" si="173"/>
        <v>Adulto</v>
      </c>
    </row>
    <row r="5509" spans="16:38" ht="15">
      <c r="P5509" s="806" t="s">
        <v>865</v>
      </c>
      <c r="Q5509" s="807">
        <v>55</v>
      </c>
      <c r="R5509" s="807">
        <v>66</v>
      </c>
      <c r="S5509" s="759" t="str">
        <f t="shared" si="172"/>
        <v>Vejez</v>
      </c>
      <c r="AI5509" s="806" t="s">
        <v>870</v>
      </c>
      <c r="AJ5509" s="807">
        <v>4395</v>
      </c>
      <c r="AK5509" s="807">
        <v>39</v>
      </c>
      <c r="AL5509" s="759" t="str">
        <f t="shared" si="173"/>
        <v>Adulto</v>
      </c>
    </row>
    <row r="5510" spans="16:38" ht="15">
      <c r="P5510" s="806" t="s">
        <v>865</v>
      </c>
      <c r="Q5510" s="807">
        <v>41</v>
      </c>
      <c r="R5510" s="807">
        <v>67</v>
      </c>
      <c r="S5510" s="759" t="str">
        <f t="shared" si="172"/>
        <v>Vejez</v>
      </c>
      <c r="AI5510" s="806" t="s">
        <v>870</v>
      </c>
      <c r="AJ5510" s="807">
        <v>4325</v>
      </c>
      <c r="AK5510" s="807">
        <v>40</v>
      </c>
      <c r="AL5510" s="759" t="str">
        <f t="shared" si="173"/>
        <v>Adulto</v>
      </c>
    </row>
    <row r="5511" spans="16:38" ht="15">
      <c r="P5511" s="806" t="s">
        <v>865</v>
      </c>
      <c r="Q5511" s="807">
        <v>38</v>
      </c>
      <c r="R5511" s="807">
        <v>68</v>
      </c>
      <c r="S5511" s="759" t="str">
        <f t="shared" si="172"/>
        <v>Vejez</v>
      </c>
      <c r="AI5511" s="806" t="s">
        <v>870</v>
      </c>
      <c r="AJ5511" s="807">
        <v>4174</v>
      </c>
      <c r="AK5511" s="807">
        <v>41</v>
      </c>
      <c r="AL5511" s="759" t="str">
        <f t="shared" si="173"/>
        <v>Adulto</v>
      </c>
    </row>
    <row r="5512" spans="16:38" ht="15">
      <c r="P5512" s="806" t="s">
        <v>865</v>
      </c>
      <c r="Q5512" s="807">
        <v>20</v>
      </c>
      <c r="R5512" s="807">
        <v>69</v>
      </c>
      <c r="S5512" s="759" t="str">
        <f t="shared" si="172"/>
        <v>Vejez</v>
      </c>
      <c r="AI5512" s="806" t="s">
        <v>870</v>
      </c>
      <c r="AJ5512" s="807">
        <v>4060</v>
      </c>
      <c r="AK5512" s="807">
        <v>42</v>
      </c>
      <c r="AL5512" s="759" t="str">
        <f t="shared" si="173"/>
        <v>Adulto</v>
      </c>
    </row>
    <row r="5513" spans="16:38" ht="15">
      <c r="P5513" s="806" t="s">
        <v>865</v>
      </c>
      <c r="Q5513" s="807">
        <v>30</v>
      </c>
      <c r="R5513" s="807">
        <v>70</v>
      </c>
      <c r="S5513" s="759" t="str">
        <f t="shared" si="172"/>
        <v>Vejez</v>
      </c>
      <c r="AI5513" s="806" t="s">
        <v>870</v>
      </c>
      <c r="AJ5513" s="807">
        <v>3670</v>
      </c>
      <c r="AK5513" s="807">
        <v>43</v>
      </c>
      <c r="AL5513" s="759" t="str">
        <f t="shared" si="173"/>
        <v>Adulto</v>
      </c>
    </row>
    <row r="5514" spans="16:38" ht="15">
      <c r="P5514" s="806" t="s">
        <v>865</v>
      </c>
      <c r="Q5514" s="807">
        <v>20</v>
      </c>
      <c r="R5514" s="807">
        <v>71</v>
      </c>
      <c r="S5514" s="759" t="str">
        <f t="shared" si="172"/>
        <v>Vejez</v>
      </c>
      <c r="AI5514" s="806" t="s">
        <v>870</v>
      </c>
      <c r="AJ5514" s="807">
        <v>3403</v>
      </c>
      <c r="AK5514" s="807">
        <v>44</v>
      </c>
      <c r="AL5514" s="759" t="str">
        <f t="shared" si="173"/>
        <v>Adulto</v>
      </c>
    </row>
    <row r="5515" spans="16:38" ht="15">
      <c r="P5515" s="806" t="s">
        <v>865</v>
      </c>
      <c r="Q5515" s="807">
        <v>41</v>
      </c>
      <c r="R5515" s="807">
        <v>72</v>
      </c>
      <c r="S5515" s="759" t="str">
        <f t="shared" si="172"/>
        <v>Vejez</v>
      </c>
      <c r="AI5515" s="806" t="s">
        <v>870</v>
      </c>
      <c r="AJ5515" s="807">
        <v>3320</v>
      </c>
      <c r="AK5515" s="807">
        <v>45</v>
      </c>
      <c r="AL5515" s="759" t="str">
        <f t="shared" si="173"/>
        <v>Adulto</v>
      </c>
    </row>
    <row r="5516" spans="16:38" ht="15">
      <c r="P5516" s="806" t="s">
        <v>865</v>
      </c>
      <c r="Q5516" s="807">
        <v>26</v>
      </c>
      <c r="R5516" s="807">
        <v>73</v>
      </c>
      <c r="S5516" s="759" t="str">
        <f t="shared" si="172"/>
        <v>Vejez</v>
      </c>
      <c r="AI5516" s="806" t="s">
        <v>870</v>
      </c>
      <c r="AJ5516" s="807">
        <v>3073</v>
      </c>
      <c r="AK5516" s="807">
        <v>46</v>
      </c>
      <c r="AL5516" s="759" t="str">
        <f t="shared" si="173"/>
        <v>Adulto</v>
      </c>
    </row>
    <row r="5517" spans="16:38" ht="15">
      <c r="P5517" s="806" t="s">
        <v>865</v>
      </c>
      <c r="Q5517" s="807">
        <v>22</v>
      </c>
      <c r="R5517" s="807">
        <v>74</v>
      </c>
      <c r="S5517" s="759" t="str">
        <f t="shared" si="172"/>
        <v>Vejez</v>
      </c>
      <c r="AI5517" s="806" t="s">
        <v>870</v>
      </c>
      <c r="AJ5517" s="807">
        <v>3092</v>
      </c>
      <c r="AK5517" s="807">
        <v>47</v>
      </c>
      <c r="AL5517" s="759" t="str">
        <f t="shared" si="173"/>
        <v>Adulto</v>
      </c>
    </row>
    <row r="5518" spans="16:38" ht="15">
      <c r="P5518" s="806" t="s">
        <v>865</v>
      </c>
      <c r="Q5518" s="807">
        <v>27</v>
      </c>
      <c r="R5518" s="807">
        <v>75</v>
      </c>
      <c r="S5518" s="759" t="str">
        <f t="shared" si="172"/>
        <v>Vejez</v>
      </c>
      <c r="AI5518" s="806" t="s">
        <v>870</v>
      </c>
      <c r="AJ5518" s="807">
        <v>3108</v>
      </c>
      <c r="AK5518" s="807">
        <v>48</v>
      </c>
      <c r="AL5518" s="759" t="str">
        <f t="shared" si="173"/>
        <v>Adulto</v>
      </c>
    </row>
    <row r="5519" spans="16:38" ht="15">
      <c r="P5519" s="806" t="s">
        <v>865</v>
      </c>
      <c r="Q5519" s="807">
        <v>30</v>
      </c>
      <c r="R5519" s="807">
        <v>76</v>
      </c>
      <c r="S5519" s="759" t="str">
        <f t="shared" si="172"/>
        <v>Vejez</v>
      </c>
      <c r="AI5519" s="806" t="s">
        <v>870</v>
      </c>
      <c r="AJ5519" s="807">
        <v>3125</v>
      </c>
      <c r="AK5519" s="807">
        <v>49</v>
      </c>
      <c r="AL5519" s="759" t="str">
        <f t="shared" si="173"/>
        <v>Adulto</v>
      </c>
    </row>
    <row r="5520" spans="16:38" ht="15">
      <c r="P5520" s="806" t="s">
        <v>865</v>
      </c>
      <c r="Q5520" s="807">
        <v>21</v>
      </c>
      <c r="R5520" s="807">
        <v>77</v>
      </c>
      <c r="S5520" s="759" t="str">
        <f t="shared" si="172"/>
        <v>Vejez</v>
      </c>
      <c r="AI5520" s="806" t="s">
        <v>870</v>
      </c>
      <c r="AJ5520" s="807">
        <v>3327</v>
      </c>
      <c r="AK5520" s="807">
        <v>50</v>
      </c>
      <c r="AL5520" s="759" t="str">
        <f t="shared" si="173"/>
        <v>Adulto</v>
      </c>
    </row>
    <row r="5521" spans="16:38" ht="15">
      <c r="P5521" s="806" t="s">
        <v>865</v>
      </c>
      <c r="Q5521" s="807">
        <v>21</v>
      </c>
      <c r="R5521" s="807">
        <v>78</v>
      </c>
      <c r="S5521" s="759" t="str">
        <f t="shared" si="172"/>
        <v>Vejez</v>
      </c>
      <c r="AI5521" s="806" t="s">
        <v>870</v>
      </c>
      <c r="AJ5521" s="807">
        <v>3295</v>
      </c>
      <c r="AK5521" s="807">
        <v>51</v>
      </c>
      <c r="AL5521" s="759" t="str">
        <f t="shared" si="173"/>
        <v>Adulto</v>
      </c>
    </row>
    <row r="5522" spans="16:38" ht="15">
      <c r="P5522" s="806" t="s">
        <v>865</v>
      </c>
      <c r="Q5522" s="807">
        <v>13</v>
      </c>
      <c r="R5522" s="807">
        <v>79</v>
      </c>
      <c r="S5522" s="759" t="str">
        <f t="shared" si="172"/>
        <v>Vejez</v>
      </c>
      <c r="AI5522" s="806" t="s">
        <v>870</v>
      </c>
      <c r="AJ5522" s="807">
        <v>3392</v>
      </c>
      <c r="AK5522" s="807">
        <v>52</v>
      </c>
      <c r="AL5522" s="759" t="str">
        <f t="shared" si="173"/>
        <v>Adulto</v>
      </c>
    </row>
    <row r="5523" spans="16:38" ht="15">
      <c r="P5523" s="806" t="s">
        <v>865</v>
      </c>
      <c r="Q5523" s="807">
        <v>21</v>
      </c>
      <c r="R5523" s="807">
        <v>80</v>
      </c>
      <c r="S5523" s="759" t="str">
        <f t="shared" si="172"/>
        <v>Vejez</v>
      </c>
      <c r="AI5523" s="806" t="s">
        <v>870</v>
      </c>
      <c r="AJ5523" s="807">
        <v>3369</v>
      </c>
      <c r="AK5523" s="807">
        <v>53</v>
      </c>
      <c r="AL5523" s="759" t="str">
        <f t="shared" si="173"/>
        <v>Adulto</v>
      </c>
    </row>
    <row r="5524" spans="16:38" ht="15">
      <c r="P5524" s="806" t="s">
        <v>865</v>
      </c>
      <c r="Q5524" s="807">
        <v>19</v>
      </c>
      <c r="R5524" s="807">
        <v>81</v>
      </c>
      <c r="S5524" s="759" t="str">
        <f t="shared" si="172"/>
        <v>Vejez</v>
      </c>
      <c r="AI5524" s="806" t="s">
        <v>870</v>
      </c>
      <c r="AJ5524" s="807">
        <v>3422</v>
      </c>
      <c r="AK5524" s="807">
        <v>54</v>
      </c>
      <c r="AL5524" s="759" t="str">
        <f t="shared" si="173"/>
        <v>Adulto</v>
      </c>
    </row>
    <row r="5525" spans="16:38" ht="15">
      <c r="P5525" s="806" t="s">
        <v>865</v>
      </c>
      <c r="Q5525" s="807">
        <v>11</v>
      </c>
      <c r="R5525" s="807">
        <v>82</v>
      </c>
      <c r="S5525" s="759" t="str">
        <f t="shared" si="172"/>
        <v>Vejez</v>
      </c>
      <c r="AI5525" s="806" t="s">
        <v>870</v>
      </c>
      <c r="AJ5525" s="807">
        <v>3647</v>
      </c>
      <c r="AK5525" s="807">
        <v>55</v>
      </c>
      <c r="AL5525" s="759" t="str">
        <f t="shared" si="173"/>
        <v>Adulto</v>
      </c>
    </row>
    <row r="5526" spans="16:38" ht="15">
      <c r="P5526" s="806" t="s">
        <v>865</v>
      </c>
      <c r="Q5526" s="807">
        <v>9</v>
      </c>
      <c r="R5526" s="807">
        <v>83</v>
      </c>
      <c r="S5526" s="759" t="str">
        <f t="shared" si="172"/>
        <v>Vejez</v>
      </c>
      <c r="AI5526" s="806" t="s">
        <v>870</v>
      </c>
      <c r="AJ5526" s="807">
        <v>3396</v>
      </c>
      <c r="AK5526" s="807">
        <v>56</v>
      </c>
      <c r="AL5526" s="759" t="str">
        <f t="shared" si="173"/>
        <v>Adulto</v>
      </c>
    </row>
    <row r="5527" spans="16:38" ht="15">
      <c r="P5527" s="806" t="s">
        <v>865</v>
      </c>
      <c r="Q5527" s="807">
        <v>6</v>
      </c>
      <c r="R5527" s="807">
        <v>84</v>
      </c>
      <c r="S5527" s="759" t="str">
        <f t="shared" si="172"/>
        <v>Vejez</v>
      </c>
      <c r="AI5527" s="806" t="s">
        <v>870</v>
      </c>
      <c r="AJ5527" s="807">
        <v>3349</v>
      </c>
      <c r="AK5527" s="807">
        <v>57</v>
      </c>
      <c r="AL5527" s="759" t="str">
        <f t="shared" si="173"/>
        <v>Adulto</v>
      </c>
    </row>
    <row r="5528" spans="16:38" ht="15">
      <c r="P5528" s="806" t="s">
        <v>865</v>
      </c>
      <c r="Q5528" s="807">
        <v>12</v>
      </c>
      <c r="R5528" s="807">
        <v>85</v>
      </c>
      <c r="S5528" s="759" t="str">
        <f t="shared" si="172"/>
        <v>Vejez</v>
      </c>
      <c r="AI5528" s="806" t="s">
        <v>870</v>
      </c>
      <c r="AJ5528" s="807">
        <v>3274</v>
      </c>
      <c r="AK5528" s="807">
        <v>58</v>
      </c>
      <c r="AL5528" s="759" t="str">
        <f t="shared" si="173"/>
        <v>Adulto</v>
      </c>
    </row>
    <row r="5529" spans="16:38" ht="15">
      <c r="P5529" s="806" t="s">
        <v>865</v>
      </c>
      <c r="Q5529" s="807">
        <v>8</v>
      </c>
      <c r="R5529" s="807">
        <v>86</v>
      </c>
      <c r="S5529" s="759" t="str">
        <f t="shared" si="172"/>
        <v>Vejez</v>
      </c>
      <c r="AI5529" s="806" t="s">
        <v>870</v>
      </c>
      <c r="AJ5529" s="807">
        <v>3308</v>
      </c>
      <c r="AK5529" s="807">
        <v>59</v>
      </c>
      <c r="AL5529" s="759" t="str">
        <f t="shared" si="173"/>
        <v>Adulto</v>
      </c>
    </row>
    <row r="5530" spans="16:38" ht="15">
      <c r="P5530" s="806" t="s">
        <v>865</v>
      </c>
      <c r="Q5530" s="807">
        <v>7</v>
      </c>
      <c r="R5530" s="807">
        <v>87</v>
      </c>
      <c r="S5530" s="759" t="str">
        <f t="shared" si="172"/>
        <v>Vejez</v>
      </c>
      <c r="AI5530" s="806" t="s">
        <v>870</v>
      </c>
      <c r="AJ5530" s="807">
        <v>3027</v>
      </c>
      <c r="AK5530" s="807">
        <v>60</v>
      </c>
      <c r="AL5530" s="759" t="str">
        <f t="shared" si="173"/>
        <v>Vejez</v>
      </c>
    </row>
    <row r="5531" spans="16:38" ht="15">
      <c r="P5531" s="806" t="s">
        <v>865</v>
      </c>
      <c r="Q5531" s="807">
        <v>3</v>
      </c>
      <c r="R5531" s="807">
        <v>88</v>
      </c>
      <c r="S5531" s="759" t="str">
        <f t="shared" si="172"/>
        <v>Vejez</v>
      </c>
      <c r="AI5531" s="806" t="s">
        <v>870</v>
      </c>
      <c r="AJ5531" s="807">
        <v>3004</v>
      </c>
      <c r="AK5531" s="807">
        <v>61</v>
      </c>
      <c r="AL5531" s="759" t="str">
        <f t="shared" si="173"/>
        <v>Vejez</v>
      </c>
    </row>
    <row r="5532" spans="16:38" ht="15">
      <c r="P5532" s="806" t="s">
        <v>865</v>
      </c>
      <c r="Q5532" s="807">
        <v>6</v>
      </c>
      <c r="R5532" s="807">
        <v>89</v>
      </c>
      <c r="S5532" s="759" t="str">
        <f t="shared" si="172"/>
        <v>Vejez</v>
      </c>
      <c r="AI5532" s="806" t="s">
        <v>870</v>
      </c>
      <c r="AJ5532" s="807">
        <v>2784</v>
      </c>
      <c r="AK5532" s="807">
        <v>62</v>
      </c>
      <c r="AL5532" s="759" t="str">
        <f t="shared" si="173"/>
        <v>Vejez</v>
      </c>
    </row>
    <row r="5533" spans="16:38" ht="15">
      <c r="P5533" s="806" t="s">
        <v>865</v>
      </c>
      <c r="Q5533" s="807">
        <v>2</v>
      </c>
      <c r="R5533" s="807">
        <v>90</v>
      </c>
      <c r="S5533" s="759" t="str">
        <f t="shared" si="172"/>
        <v>Vejez</v>
      </c>
      <c r="AI5533" s="806" t="s">
        <v>870</v>
      </c>
      <c r="AJ5533" s="807">
        <v>2712</v>
      </c>
      <c r="AK5533" s="807">
        <v>63</v>
      </c>
      <c r="AL5533" s="759" t="str">
        <f t="shared" si="173"/>
        <v>Vejez</v>
      </c>
    </row>
    <row r="5534" spans="16:38" ht="15">
      <c r="P5534" s="806" t="s">
        <v>865</v>
      </c>
      <c r="Q5534" s="807">
        <v>3</v>
      </c>
      <c r="R5534" s="807">
        <v>91</v>
      </c>
      <c r="S5534" s="759" t="str">
        <f t="shared" si="172"/>
        <v>Vejez</v>
      </c>
      <c r="AI5534" s="806" t="s">
        <v>870</v>
      </c>
      <c r="AJ5534" s="807">
        <v>2592</v>
      </c>
      <c r="AK5534" s="807">
        <v>64</v>
      </c>
      <c r="AL5534" s="759" t="str">
        <f t="shared" si="173"/>
        <v>Vejez</v>
      </c>
    </row>
    <row r="5535" spans="16:38" ht="15">
      <c r="P5535" s="806" t="s">
        <v>865</v>
      </c>
      <c r="Q5535" s="807">
        <v>5</v>
      </c>
      <c r="R5535" s="807">
        <v>92</v>
      </c>
      <c r="S5535" s="759" t="str">
        <f t="shared" si="172"/>
        <v>Vejez</v>
      </c>
      <c r="AI5535" s="806" t="s">
        <v>870</v>
      </c>
      <c r="AJ5535" s="807">
        <v>2381</v>
      </c>
      <c r="AK5535" s="807">
        <v>65</v>
      </c>
      <c r="AL5535" s="759" t="str">
        <f t="shared" si="173"/>
        <v>Vejez</v>
      </c>
    </row>
    <row r="5536" spans="16:38" ht="15">
      <c r="P5536" s="806" t="s">
        <v>865</v>
      </c>
      <c r="Q5536" s="807">
        <v>2</v>
      </c>
      <c r="R5536" s="807">
        <v>93</v>
      </c>
      <c r="S5536" s="759" t="str">
        <f t="shared" si="172"/>
        <v>Vejez</v>
      </c>
      <c r="AI5536" s="806" t="s">
        <v>870</v>
      </c>
      <c r="AJ5536" s="807">
        <v>2262</v>
      </c>
      <c r="AK5536" s="807">
        <v>66</v>
      </c>
      <c r="AL5536" s="759" t="str">
        <f t="shared" si="173"/>
        <v>Vejez</v>
      </c>
    </row>
    <row r="5537" spans="16:38" ht="15">
      <c r="P5537" s="806" t="s">
        <v>865</v>
      </c>
      <c r="Q5537" s="807">
        <v>4</v>
      </c>
      <c r="R5537" s="807">
        <v>94</v>
      </c>
      <c r="S5537" s="759" t="str">
        <f t="shared" si="172"/>
        <v>Vejez</v>
      </c>
      <c r="AI5537" s="806" t="s">
        <v>870</v>
      </c>
      <c r="AJ5537" s="807">
        <v>2179</v>
      </c>
      <c r="AK5537" s="807">
        <v>67</v>
      </c>
      <c r="AL5537" s="759" t="str">
        <f t="shared" si="173"/>
        <v>Vejez</v>
      </c>
    </row>
    <row r="5538" spans="16:38" ht="15">
      <c r="P5538" s="806" t="s">
        <v>865</v>
      </c>
      <c r="Q5538" s="807">
        <v>1</v>
      </c>
      <c r="R5538" s="807">
        <v>102</v>
      </c>
      <c r="S5538" s="759" t="str">
        <f t="shared" si="172"/>
        <v>Vejez</v>
      </c>
      <c r="AI5538" s="806" t="s">
        <v>870</v>
      </c>
      <c r="AJ5538" s="807">
        <v>2007</v>
      </c>
      <c r="AK5538" s="807">
        <v>68</v>
      </c>
      <c r="AL5538" s="759" t="str">
        <f t="shared" si="173"/>
        <v>Vejez</v>
      </c>
    </row>
    <row r="5539" spans="16:38" ht="30">
      <c r="P5539" s="806" t="s">
        <v>866</v>
      </c>
      <c r="Q5539" s="807">
        <v>125</v>
      </c>
      <c r="R5539" s="807">
        <v>0</v>
      </c>
      <c r="S5539" s="759" t="str">
        <f t="shared" si="172"/>
        <v>Primera Infancia</v>
      </c>
      <c r="AI5539" s="806" t="s">
        <v>870</v>
      </c>
      <c r="AJ5539" s="807">
        <v>1799</v>
      </c>
      <c r="AK5539" s="807">
        <v>69</v>
      </c>
      <c r="AL5539" s="759" t="str">
        <f t="shared" si="173"/>
        <v>Vejez</v>
      </c>
    </row>
    <row r="5540" spans="16:38" ht="30">
      <c r="P5540" s="806" t="s">
        <v>866</v>
      </c>
      <c r="Q5540" s="807">
        <v>150</v>
      </c>
      <c r="R5540" s="807">
        <v>1</v>
      </c>
      <c r="S5540" s="759" t="str">
        <f t="shared" si="172"/>
        <v>Primera Infancia</v>
      </c>
      <c r="AI5540" s="806" t="s">
        <v>870</v>
      </c>
      <c r="AJ5540" s="807">
        <v>1773</v>
      </c>
      <c r="AK5540" s="807">
        <v>70</v>
      </c>
      <c r="AL5540" s="759" t="str">
        <f t="shared" si="173"/>
        <v>Vejez</v>
      </c>
    </row>
    <row r="5541" spans="16:38" ht="30">
      <c r="P5541" s="806" t="s">
        <v>866</v>
      </c>
      <c r="Q5541" s="807">
        <v>143</v>
      </c>
      <c r="R5541" s="807">
        <v>2</v>
      </c>
      <c r="S5541" s="759" t="str">
        <f t="shared" si="172"/>
        <v>Primera Infancia</v>
      </c>
      <c r="AI5541" s="806" t="s">
        <v>870</v>
      </c>
      <c r="AJ5541" s="807">
        <v>1530</v>
      </c>
      <c r="AK5541" s="807">
        <v>71</v>
      </c>
      <c r="AL5541" s="759" t="str">
        <f t="shared" si="173"/>
        <v>Vejez</v>
      </c>
    </row>
    <row r="5542" spans="16:38" ht="30">
      <c r="P5542" s="806" t="s">
        <v>866</v>
      </c>
      <c r="Q5542" s="807">
        <v>139</v>
      </c>
      <c r="R5542" s="807">
        <v>3</v>
      </c>
      <c r="S5542" s="759" t="str">
        <f t="shared" si="172"/>
        <v>Primera Infancia</v>
      </c>
      <c r="AI5542" s="806" t="s">
        <v>870</v>
      </c>
      <c r="AJ5542" s="807">
        <v>1425</v>
      </c>
      <c r="AK5542" s="807">
        <v>72</v>
      </c>
      <c r="AL5542" s="759" t="str">
        <f t="shared" si="173"/>
        <v>Vejez</v>
      </c>
    </row>
    <row r="5543" spans="16:38" ht="30">
      <c r="P5543" s="806" t="s">
        <v>866</v>
      </c>
      <c r="Q5543" s="807">
        <v>140</v>
      </c>
      <c r="R5543" s="807">
        <v>4</v>
      </c>
      <c r="S5543" s="759" t="str">
        <f t="shared" si="172"/>
        <v>Primera Infancia</v>
      </c>
      <c r="AI5543" s="806" t="s">
        <v>870</v>
      </c>
      <c r="AJ5543" s="807">
        <v>1403</v>
      </c>
      <c r="AK5543" s="807">
        <v>73</v>
      </c>
      <c r="AL5543" s="759" t="str">
        <f t="shared" si="173"/>
        <v>Vejez</v>
      </c>
    </row>
    <row r="5544" spans="16:38" ht="30">
      <c r="P5544" s="806" t="s">
        <v>866</v>
      </c>
      <c r="Q5544" s="807">
        <v>137</v>
      </c>
      <c r="R5544" s="807">
        <v>5</v>
      </c>
      <c r="S5544" s="759" t="str">
        <f t="shared" si="172"/>
        <v>Primera Infancia</v>
      </c>
      <c r="AI5544" s="806" t="s">
        <v>870</v>
      </c>
      <c r="AJ5544" s="807">
        <v>1270</v>
      </c>
      <c r="AK5544" s="807">
        <v>74</v>
      </c>
      <c r="AL5544" s="759" t="str">
        <f t="shared" si="173"/>
        <v>Vejez</v>
      </c>
    </row>
    <row r="5545" spans="16:38" ht="15">
      <c r="P5545" s="806" t="s">
        <v>866</v>
      </c>
      <c r="Q5545" s="807">
        <v>132</v>
      </c>
      <c r="R5545" s="807">
        <v>6</v>
      </c>
      <c r="S5545" s="759" t="str">
        <f t="shared" si="172"/>
        <v>Infancia</v>
      </c>
      <c r="AI5545" s="806" t="s">
        <v>870</v>
      </c>
      <c r="AJ5545" s="807">
        <v>1101</v>
      </c>
      <c r="AK5545" s="807">
        <v>75</v>
      </c>
      <c r="AL5545" s="759" t="str">
        <f t="shared" si="173"/>
        <v>Vejez</v>
      </c>
    </row>
    <row r="5546" spans="16:38" ht="15">
      <c r="P5546" s="806" t="s">
        <v>866</v>
      </c>
      <c r="Q5546" s="807">
        <v>121</v>
      </c>
      <c r="R5546" s="807">
        <v>7</v>
      </c>
      <c r="S5546" s="759" t="str">
        <f t="shared" si="172"/>
        <v>Infancia</v>
      </c>
      <c r="AI5546" s="806" t="s">
        <v>870</v>
      </c>
      <c r="AJ5546" s="807">
        <v>1064</v>
      </c>
      <c r="AK5546" s="807">
        <v>76</v>
      </c>
      <c r="AL5546" s="759" t="str">
        <f t="shared" si="173"/>
        <v>Vejez</v>
      </c>
    </row>
    <row r="5547" spans="16:38" ht="15">
      <c r="P5547" s="806" t="s">
        <v>866</v>
      </c>
      <c r="Q5547" s="807">
        <v>131</v>
      </c>
      <c r="R5547" s="807">
        <v>8</v>
      </c>
      <c r="S5547" s="759" t="str">
        <f t="shared" si="172"/>
        <v>Infancia</v>
      </c>
      <c r="AI5547" s="806" t="s">
        <v>870</v>
      </c>
      <c r="AJ5547" s="807">
        <v>928</v>
      </c>
      <c r="AK5547" s="807">
        <v>77</v>
      </c>
      <c r="AL5547" s="759" t="str">
        <f t="shared" si="173"/>
        <v>Vejez</v>
      </c>
    </row>
    <row r="5548" spans="16:38" ht="15">
      <c r="P5548" s="806" t="s">
        <v>866</v>
      </c>
      <c r="Q5548" s="807">
        <v>152</v>
      </c>
      <c r="R5548" s="807">
        <v>9</v>
      </c>
      <c r="S5548" s="759" t="str">
        <f t="shared" si="172"/>
        <v>Infancia</v>
      </c>
      <c r="AI5548" s="806" t="s">
        <v>870</v>
      </c>
      <c r="AJ5548" s="807">
        <v>829</v>
      </c>
      <c r="AK5548" s="807">
        <v>78</v>
      </c>
      <c r="AL5548" s="759" t="str">
        <f t="shared" si="173"/>
        <v>Vejez</v>
      </c>
    </row>
    <row r="5549" spans="16:38" ht="15">
      <c r="P5549" s="806" t="s">
        <v>866</v>
      </c>
      <c r="Q5549" s="807">
        <v>120</v>
      </c>
      <c r="R5549" s="807">
        <v>10</v>
      </c>
      <c r="S5549" s="759" t="str">
        <f t="shared" si="172"/>
        <v>Infancia</v>
      </c>
      <c r="AI5549" s="806" t="s">
        <v>870</v>
      </c>
      <c r="AJ5549" s="807">
        <v>786</v>
      </c>
      <c r="AK5549" s="807">
        <v>79</v>
      </c>
      <c r="AL5549" s="759" t="str">
        <f t="shared" si="173"/>
        <v>Vejez</v>
      </c>
    </row>
    <row r="5550" spans="16:38" ht="15">
      <c r="P5550" s="806" t="s">
        <v>866</v>
      </c>
      <c r="Q5550" s="807">
        <v>141</v>
      </c>
      <c r="R5550" s="807">
        <v>11</v>
      </c>
      <c r="S5550" s="759" t="str">
        <f t="shared" si="172"/>
        <v>Infancia</v>
      </c>
      <c r="AI5550" s="806" t="s">
        <v>870</v>
      </c>
      <c r="AJ5550" s="807">
        <v>648</v>
      </c>
      <c r="AK5550" s="807">
        <v>80</v>
      </c>
      <c r="AL5550" s="759" t="str">
        <f t="shared" si="173"/>
        <v>Vejez</v>
      </c>
    </row>
    <row r="5551" spans="16:38" ht="30">
      <c r="P5551" s="806" t="s">
        <v>866</v>
      </c>
      <c r="Q5551" s="807">
        <v>144</v>
      </c>
      <c r="R5551" s="807">
        <v>12</v>
      </c>
      <c r="S5551" s="759" t="str">
        <f t="shared" si="172"/>
        <v>Adolescente</v>
      </c>
      <c r="AI5551" s="806" t="s">
        <v>870</v>
      </c>
      <c r="AJ5551" s="807">
        <v>697</v>
      </c>
      <c r="AK5551" s="807">
        <v>81</v>
      </c>
      <c r="AL5551" s="759" t="str">
        <f t="shared" si="173"/>
        <v>Vejez</v>
      </c>
    </row>
    <row r="5552" spans="16:38" ht="30">
      <c r="P5552" s="806" t="s">
        <v>866</v>
      </c>
      <c r="Q5552" s="807">
        <v>179</v>
      </c>
      <c r="R5552" s="807">
        <v>13</v>
      </c>
      <c r="S5552" s="759" t="str">
        <f t="shared" si="172"/>
        <v>Adolescente</v>
      </c>
      <c r="AI5552" s="806" t="s">
        <v>870</v>
      </c>
      <c r="AJ5552" s="807">
        <v>619</v>
      </c>
      <c r="AK5552" s="807">
        <v>82</v>
      </c>
      <c r="AL5552" s="759" t="str">
        <f t="shared" si="173"/>
        <v>Vejez</v>
      </c>
    </row>
    <row r="5553" spans="16:38" ht="30">
      <c r="P5553" s="806" t="s">
        <v>866</v>
      </c>
      <c r="Q5553" s="807">
        <v>170</v>
      </c>
      <c r="R5553" s="807">
        <v>14</v>
      </c>
      <c r="S5553" s="759" t="str">
        <f t="shared" si="172"/>
        <v>Adolescente</v>
      </c>
      <c r="AI5553" s="806" t="s">
        <v>870</v>
      </c>
      <c r="AJ5553" s="807">
        <v>516</v>
      </c>
      <c r="AK5553" s="807">
        <v>83</v>
      </c>
      <c r="AL5553" s="759" t="str">
        <f t="shared" si="173"/>
        <v>Vejez</v>
      </c>
    </row>
    <row r="5554" spans="16:38" ht="30">
      <c r="P5554" s="806" t="s">
        <v>866</v>
      </c>
      <c r="Q5554" s="807">
        <v>155</v>
      </c>
      <c r="R5554" s="807">
        <v>15</v>
      </c>
      <c r="S5554" s="759" t="str">
        <f t="shared" si="172"/>
        <v>Adolescente</v>
      </c>
      <c r="AI5554" s="806" t="s">
        <v>870</v>
      </c>
      <c r="AJ5554" s="807">
        <v>487</v>
      </c>
      <c r="AK5554" s="807">
        <v>84</v>
      </c>
      <c r="AL5554" s="759" t="str">
        <f t="shared" si="173"/>
        <v>Vejez</v>
      </c>
    </row>
    <row r="5555" spans="16:38" ht="30">
      <c r="P5555" s="806" t="s">
        <v>866</v>
      </c>
      <c r="Q5555" s="807">
        <v>157</v>
      </c>
      <c r="R5555" s="807">
        <v>16</v>
      </c>
      <c r="S5555" s="759" t="str">
        <f t="shared" si="172"/>
        <v>Adolescente</v>
      </c>
      <c r="AI5555" s="806" t="s">
        <v>870</v>
      </c>
      <c r="AJ5555" s="807">
        <v>416</v>
      </c>
      <c r="AK5555" s="807">
        <v>85</v>
      </c>
      <c r="AL5555" s="759" t="str">
        <f t="shared" si="173"/>
        <v>Vejez</v>
      </c>
    </row>
    <row r="5556" spans="16:38" ht="30">
      <c r="P5556" s="806" t="s">
        <v>866</v>
      </c>
      <c r="Q5556" s="807">
        <v>174</v>
      </c>
      <c r="R5556" s="807">
        <v>17</v>
      </c>
      <c r="S5556" s="759" t="str">
        <f t="shared" si="172"/>
        <v>Adolescente</v>
      </c>
      <c r="AI5556" s="806" t="s">
        <v>870</v>
      </c>
      <c r="AJ5556" s="807">
        <v>359</v>
      </c>
      <c r="AK5556" s="807">
        <v>86</v>
      </c>
      <c r="AL5556" s="759" t="str">
        <f t="shared" si="173"/>
        <v>Vejez</v>
      </c>
    </row>
    <row r="5557" spans="16:38" ht="15">
      <c r="P5557" s="806" t="s">
        <v>866</v>
      </c>
      <c r="Q5557" s="807">
        <v>191</v>
      </c>
      <c r="R5557" s="807">
        <v>18</v>
      </c>
      <c r="S5557" s="759" t="str">
        <f t="shared" si="172"/>
        <v>Juventud</v>
      </c>
      <c r="AI5557" s="806" t="s">
        <v>870</v>
      </c>
      <c r="AJ5557" s="807">
        <v>323</v>
      </c>
      <c r="AK5557" s="807">
        <v>87</v>
      </c>
      <c r="AL5557" s="759" t="str">
        <f t="shared" si="173"/>
        <v>Vejez</v>
      </c>
    </row>
    <row r="5558" spans="16:38" ht="15">
      <c r="P5558" s="806" t="s">
        <v>866</v>
      </c>
      <c r="Q5558" s="807">
        <v>165</v>
      </c>
      <c r="R5558" s="807">
        <v>19</v>
      </c>
      <c r="S5558" s="759" t="str">
        <f t="shared" si="172"/>
        <v>Juventud</v>
      </c>
      <c r="AI5558" s="806" t="s">
        <v>870</v>
      </c>
      <c r="AJ5558" s="807">
        <v>277</v>
      </c>
      <c r="AK5558" s="807">
        <v>88</v>
      </c>
      <c r="AL5558" s="759" t="str">
        <f t="shared" si="173"/>
        <v>Vejez</v>
      </c>
    </row>
    <row r="5559" spans="16:38" ht="15">
      <c r="P5559" s="806" t="s">
        <v>866</v>
      </c>
      <c r="Q5559" s="807">
        <v>138</v>
      </c>
      <c r="R5559" s="807">
        <v>20</v>
      </c>
      <c r="S5559" s="759" t="str">
        <f t="shared" si="172"/>
        <v>Juventud</v>
      </c>
      <c r="AI5559" s="806" t="s">
        <v>870</v>
      </c>
      <c r="AJ5559" s="807">
        <v>236</v>
      </c>
      <c r="AK5559" s="807">
        <v>89</v>
      </c>
      <c r="AL5559" s="759" t="str">
        <f t="shared" si="173"/>
        <v>Vejez</v>
      </c>
    </row>
    <row r="5560" spans="16:38" ht="15">
      <c r="P5560" s="806" t="s">
        <v>866</v>
      </c>
      <c r="Q5560" s="807">
        <v>167</v>
      </c>
      <c r="R5560" s="807">
        <v>21</v>
      </c>
      <c r="S5560" s="759" t="str">
        <f t="shared" si="172"/>
        <v>Juventud</v>
      </c>
      <c r="AI5560" s="806" t="s">
        <v>870</v>
      </c>
      <c r="AJ5560" s="807">
        <v>188</v>
      </c>
      <c r="AK5560" s="807">
        <v>90</v>
      </c>
      <c r="AL5560" s="759" t="str">
        <f t="shared" si="173"/>
        <v>Vejez</v>
      </c>
    </row>
    <row r="5561" spans="16:38" ht="15">
      <c r="P5561" s="806" t="s">
        <v>866</v>
      </c>
      <c r="Q5561" s="807">
        <v>172</v>
      </c>
      <c r="R5561" s="807">
        <v>22</v>
      </c>
      <c r="S5561" s="759" t="str">
        <f t="shared" si="172"/>
        <v>Juventud</v>
      </c>
      <c r="AI5561" s="806" t="s">
        <v>870</v>
      </c>
      <c r="AJ5561" s="807">
        <v>205</v>
      </c>
      <c r="AK5561" s="807">
        <v>91</v>
      </c>
      <c r="AL5561" s="759" t="str">
        <f t="shared" si="173"/>
        <v>Vejez</v>
      </c>
    </row>
    <row r="5562" spans="16:38" ht="15">
      <c r="P5562" s="806" t="s">
        <v>866</v>
      </c>
      <c r="Q5562" s="807">
        <v>157</v>
      </c>
      <c r="R5562" s="807">
        <v>23</v>
      </c>
      <c r="S5562" s="759" t="str">
        <f t="shared" si="172"/>
        <v>Juventud</v>
      </c>
      <c r="AI5562" s="806" t="s">
        <v>870</v>
      </c>
      <c r="AJ5562" s="807">
        <v>140</v>
      </c>
      <c r="AK5562" s="807">
        <v>92</v>
      </c>
      <c r="AL5562" s="759" t="str">
        <f t="shared" si="173"/>
        <v>Vejez</v>
      </c>
    </row>
    <row r="5563" spans="16:38" ht="15">
      <c r="P5563" s="806" t="s">
        <v>866</v>
      </c>
      <c r="Q5563" s="807">
        <v>153</v>
      </c>
      <c r="R5563" s="807">
        <v>24</v>
      </c>
      <c r="S5563" s="759" t="str">
        <f t="shared" si="172"/>
        <v>Juventud</v>
      </c>
      <c r="AI5563" s="806" t="s">
        <v>870</v>
      </c>
      <c r="AJ5563" s="807">
        <v>115</v>
      </c>
      <c r="AK5563" s="807">
        <v>93</v>
      </c>
      <c r="AL5563" s="759" t="str">
        <f t="shared" si="173"/>
        <v>Vejez</v>
      </c>
    </row>
    <row r="5564" spans="16:38" ht="15">
      <c r="P5564" s="806" t="s">
        <v>866</v>
      </c>
      <c r="Q5564" s="807">
        <v>209</v>
      </c>
      <c r="R5564" s="807">
        <v>25</v>
      </c>
      <c r="S5564" s="759" t="str">
        <f t="shared" si="172"/>
        <v>Juventud</v>
      </c>
      <c r="AI5564" s="806" t="s">
        <v>870</v>
      </c>
      <c r="AJ5564" s="807">
        <v>96</v>
      </c>
      <c r="AK5564" s="807">
        <v>94</v>
      </c>
      <c r="AL5564" s="759" t="str">
        <f t="shared" si="173"/>
        <v>Vejez</v>
      </c>
    </row>
    <row r="5565" spans="16:38" ht="15">
      <c r="P5565" s="806" t="s">
        <v>866</v>
      </c>
      <c r="Q5565" s="807">
        <v>183</v>
      </c>
      <c r="R5565" s="807">
        <v>26</v>
      </c>
      <c r="S5565" s="759" t="str">
        <f t="shared" si="172"/>
        <v>Juventud</v>
      </c>
      <c r="AI5565" s="806" t="s">
        <v>870</v>
      </c>
      <c r="AJ5565" s="807">
        <v>82</v>
      </c>
      <c r="AK5565" s="807">
        <v>95</v>
      </c>
      <c r="AL5565" s="759" t="str">
        <f t="shared" si="173"/>
        <v>Vejez</v>
      </c>
    </row>
    <row r="5566" spans="16:38" ht="15">
      <c r="P5566" s="806" t="s">
        <v>866</v>
      </c>
      <c r="Q5566" s="807">
        <v>190</v>
      </c>
      <c r="R5566" s="807">
        <v>27</v>
      </c>
      <c r="S5566" s="759" t="str">
        <f t="shared" si="172"/>
        <v>Juventud</v>
      </c>
      <c r="AI5566" s="806" t="s">
        <v>870</v>
      </c>
      <c r="AJ5566" s="807">
        <v>51</v>
      </c>
      <c r="AK5566" s="807">
        <v>96</v>
      </c>
      <c r="AL5566" s="759" t="str">
        <f t="shared" si="173"/>
        <v>Vejez</v>
      </c>
    </row>
    <row r="5567" spans="16:38" ht="15">
      <c r="P5567" s="806" t="s">
        <v>866</v>
      </c>
      <c r="Q5567" s="807">
        <v>166</v>
      </c>
      <c r="R5567" s="807">
        <v>28</v>
      </c>
      <c r="S5567" s="759" t="str">
        <f t="shared" si="172"/>
        <v>Juventud</v>
      </c>
      <c r="AI5567" s="806" t="s">
        <v>870</v>
      </c>
      <c r="AJ5567" s="807">
        <v>33</v>
      </c>
      <c r="AK5567" s="807">
        <v>97</v>
      </c>
      <c r="AL5567" s="759" t="str">
        <f t="shared" si="173"/>
        <v>Vejez</v>
      </c>
    </row>
    <row r="5568" spans="16:38" ht="15">
      <c r="P5568" s="806" t="s">
        <v>866</v>
      </c>
      <c r="Q5568" s="807">
        <v>176</v>
      </c>
      <c r="R5568" s="807">
        <v>29</v>
      </c>
      <c r="S5568" s="759" t="str">
        <f t="shared" si="172"/>
        <v>Adulto</v>
      </c>
      <c r="AI5568" s="806" t="s">
        <v>870</v>
      </c>
      <c r="AJ5568" s="807">
        <v>24</v>
      </c>
      <c r="AK5568" s="807">
        <v>98</v>
      </c>
      <c r="AL5568" s="759" t="str">
        <f t="shared" si="173"/>
        <v>Vejez</v>
      </c>
    </row>
    <row r="5569" spans="16:38" ht="15">
      <c r="P5569" s="806" t="s">
        <v>866</v>
      </c>
      <c r="Q5569" s="807">
        <v>176</v>
      </c>
      <c r="R5569" s="807">
        <v>30</v>
      </c>
      <c r="S5569" s="759" t="str">
        <f t="shared" si="172"/>
        <v>Adulto</v>
      </c>
      <c r="AI5569" s="806" t="s">
        <v>870</v>
      </c>
      <c r="AJ5569" s="807">
        <v>18</v>
      </c>
      <c r="AK5569" s="807">
        <v>99</v>
      </c>
      <c r="AL5569" s="759" t="str">
        <f t="shared" si="173"/>
        <v>Vejez</v>
      </c>
    </row>
    <row r="5570" spans="16:38" ht="15">
      <c r="P5570" s="806" t="s">
        <v>866</v>
      </c>
      <c r="Q5570" s="807">
        <v>162</v>
      </c>
      <c r="R5570" s="807">
        <v>31</v>
      </c>
      <c r="S5570" s="759" t="str">
        <f t="shared" si="172"/>
        <v>Adulto</v>
      </c>
      <c r="AI5570" s="806" t="s">
        <v>870</v>
      </c>
      <c r="AJ5570" s="807">
        <v>7</v>
      </c>
      <c r="AK5570" s="807">
        <v>100</v>
      </c>
      <c r="AL5570" s="759" t="str">
        <f t="shared" si="173"/>
        <v>Vejez</v>
      </c>
    </row>
    <row r="5571" spans="16:38" ht="15">
      <c r="P5571" s="806" t="s">
        <v>866</v>
      </c>
      <c r="Q5571" s="807">
        <v>145</v>
      </c>
      <c r="R5571" s="807">
        <v>32</v>
      </c>
      <c r="S5571" s="759" t="str">
        <f t="shared" ref="S5571:S5634" si="174">IF(P5571=0,"",IF(AND(R5571&gt;=0,R5571&lt;=5),"Primera Infancia",IF(AND(R5571&gt;=6,R5571&lt;=11),"Infancia",IF(AND(R5571&gt;=12,R5571&lt;=17),"Adolescente",IF(AND(R5571&gt;=18,R5571&lt;=28),"Juventud",IF(AND(R5571&gt;=29,R5571&lt;=59),"Adulto","Vejez"))))))</f>
        <v>Adulto</v>
      </c>
      <c r="AI5571" s="806" t="s">
        <v>870</v>
      </c>
      <c r="AJ5571" s="807">
        <v>12</v>
      </c>
      <c r="AK5571" s="807">
        <v>101</v>
      </c>
      <c r="AL5571" s="759" t="str">
        <f t="shared" ref="AL5571:AL5634" si="175">IF(AI5571=0,"",IF(AND(AK5571&gt;=0,AK5571&lt;=5),"Primera Infancia",IF(AND(AK5571&gt;=6,AK5571&lt;=11),"Infancia",IF(AND(AK5571&gt;=12,AK5571&lt;=17),"Adolescente",IF(AND(AK5571&gt;=18,AK5571&lt;=28),"Juventud",IF(AND(AK5571&gt;=29,AK5571&lt;=59),"Adulto","Vejez"))))))</f>
        <v>Vejez</v>
      </c>
    </row>
    <row r="5572" spans="16:38" ht="15">
      <c r="P5572" s="806" t="s">
        <v>866</v>
      </c>
      <c r="Q5572" s="807">
        <v>171</v>
      </c>
      <c r="R5572" s="807">
        <v>33</v>
      </c>
      <c r="S5572" s="759" t="str">
        <f t="shared" si="174"/>
        <v>Adulto</v>
      </c>
      <c r="AI5572" s="806" t="s">
        <v>870</v>
      </c>
      <c r="AJ5572" s="807">
        <v>10</v>
      </c>
      <c r="AK5572" s="807">
        <v>102</v>
      </c>
      <c r="AL5572" s="759" t="str">
        <f t="shared" si="175"/>
        <v>Vejez</v>
      </c>
    </row>
    <row r="5573" spans="16:38" ht="15">
      <c r="P5573" s="806" t="s">
        <v>866</v>
      </c>
      <c r="Q5573" s="807">
        <v>153</v>
      </c>
      <c r="R5573" s="807">
        <v>34</v>
      </c>
      <c r="S5573" s="759" t="str">
        <f t="shared" si="174"/>
        <v>Adulto</v>
      </c>
      <c r="AI5573" s="806" t="s">
        <v>870</v>
      </c>
      <c r="AJ5573" s="807">
        <v>4</v>
      </c>
      <c r="AK5573" s="807">
        <v>103</v>
      </c>
      <c r="AL5573" s="759" t="str">
        <f t="shared" si="175"/>
        <v>Vejez</v>
      </c>
    </row>
    <row r="5574" spans="16:38" ht="15">
      <c r="P5574" s="806" t="s">
        <v>866</v>
      </c>
      <c r="Q5574" s="807">
        <v>152</v>
      </c>
      <c r="R5574" s="807">
        <v>35</v>
      </c>
      <c r="S5574" s="759" t="str">
        <f t="shared" si="174"/>
        <v>Adulto</v>
      </c>
      <c r="AI5574" s="806" t="s">
        <v>870</v>
      </c>
      <c r="AJ5574" s="807">
        <v>5</v>
      </c>
      <c r="AK5574" s="807">
        <v>104</v>
      </c>
      <c r="AL5574" s="759" t="str">
        <f t="shared" si="175"/>
        <v>Vejez</v>
      </c>
    </row>
    <row r="5575" spans="16:38" ht="15">
      <c r="P5575" s="806" t="s">
        <v>866</v>
      </c>
      <c r="Q5575" s="807">
        <v>147</v>
      </c>
      <c r="R5575" s="807">
        <v>36</v>
      </c>
      <c r="S5575" s="759" t="str">
        <f t="shared" si="174"/>
        <v>Adulto</v>
      </c>
      <c r="AI5575" s="806" t="s">
        <v>870</v>
      </c>
      <c r="AJ5575" s="807">
        <v>1</v>
      </c>
      <c r="AK5575" s="807">
        <v>105</v>
      </c>
      <c r="AL5575" s="759" t="str">
        <f t="shared" si="175"/>
        <v>Vejez</v>
      </c>
    </row>
    <row r="5576" spans="16:38" ht="15">
      <c r="P5576" s="806" t="s">
        <v>866</v>
      </c>
      <c r="Q5576" s="807">
        <v>124</v>
      </c>
      <c r="R5576" s="807">
        <v>37</v>
      </c>
      <c r="S5576" s="759" t="str">
        <f t="shared" si="174"/>
        <v>Adulto</v>
      </c>
      <c r="AI5576" s="806" t="s">
        <v>870</v>
      </c>
      <c r="AJ5576" s="807">
        <v>1</v>
      </c>
      <c r="AK5576" s="807">
        <v>106</v>
      </c>
      <c r="AL5576" s="759" t="str">
        <f t="shared" si="175"/>
        <v>Vejez</v>
      </c>
    </row>
    <row r="5577" spans="16:38" ht="15">
      <c r="P5577" s="806" t="s">
        <v>866</v>
      </c>
      <c r="Q5577" s="807">
        <v>138</v>
      </c>
      <c r="R5577" s="807">
        <v>38</v>
      </c>
      <c r="S5577" s="759" t="str">
        <f t="shared" si="174"/>
        <v>Adulto</v>
      </c>
      <c r="AI5577" s="806" t="s">
        <v>870</v>
      </c>
      <c r="AJ5577" s="807">
        <v>1</v>
      </c>
      <c r="AK5577" s="807">
        <v>109</v>
      </c>
      <c r="AL5577" s="759" t="str">
        <f t="shared" si="175"/>
        <v>Vejez</v>
      </c>
    </row>
    <row r="5578" spans="16:38" ht="30">
      <c r="P5578" s="806" t="s">
        <v>866</v>
      </c>
      <c r="Q5578" s="807">
        <v>154</v>
      </c>
      <c r="R5578" s="807">
        <v>39</v>
      </c>
      <c r="S5578" s="759" t="str">
        <f t="shared" si="174"/>
        <v>Adulto</v>
      </c>
      <c r="AI5578" s="806" t="s">
        <v>871</v>
      </c>
      <c r="AJ5578" s="807">
        <v>20</v>
      </c>
      <c r="AK5578" s="807">
        <v>0</v>
      </c>
      <c r="AL5578" s="759" t="str">
        <f t="shared" si="175"/>
        <v>Primera Infancia</v>
      </c>
    </row>
    <row r="5579" spans="16:38" ht="30">
      <c r="P5579" s="806" t="s">
        <v>866</v>
      </c>
      <c r="Q5579" s="807">
        <v>163</v>
      </c>
      <c r="R5579" s="807">
        <v>40</v>
      </c>
      <c r="S5579" s="759" t="str">
        <f t="shared" si="174"/>
        <v>Adulto</v>
      </c>
      <c r="AI5579" s="806" t="s">
        <v>871</v>
      </c>
      <c r="AJ5579" s="807">
        <v>24</v>
      </c>
      <c r="AK5579" s="807">
        <v>1</v>
      </c>
      <c r="AL5579" s="759" t="str">
        <f t="shared" si="175"/>
        <v>Primera Infancia</v>
      </c>
    </row>
    <row r="5580" spans="16:38" ht="30">
      <c r="P5580" s="806" t="s">
        <v>866</v>
      </c>
      <c r="Q5580" s="807">
        <v>154</v>
      </c>
      <c r="R5580" s="807">
        <v>41</v>
      </c>
      <c r="S5580" s="759" t="str">
        <f t="shared" si="174"/>
        <v>Adulto</v>
      </c>
      <c r="AI5580" s="806" t="s">
        <v>871</v>
      </c>
      <c r="AJ5580" s="807">
        <v>18</v>
      </c>
      <c r="AK5580" s="807">
        <v>2</v>
      </c>
      <c r="AL5580" s="759" t="str">
        <f t="shared" si="175"/>
        <v>Primera Infancia</v>
      </c>
    </row>
    <row r="5581" spans="16:38" ht="30">
      <c r="P5581" s="806" t="s">
        <v>866</v>
      </c>
      <c r="Q5581" s="807">
        <v>144</v>
      </c>
      <c r="R5581" s="807">
        <v>42</v>
      </c>
      <c r="S5581" s="759" t="str">
        <f t="shared" si="174"/>
        <v>Adulto</v>
      </c>
      <c r="AI5581" s="806" t="s">
        <v>871</v>
      </c>
      <c r="AJ5581" s="807">
        <v>20</v>
      </c>
      <c r="AK5581" s="807">
        <v>3</v>
      </c>
      <c r="AL5581" s="759" t="str">
        <f t="shared" si="175"/>
        <v>Primera Infancia</v>
      </c>
    </row>
    <row r="5582" spans="16:38" ht="30">
      <c r="P5582" s="806" t="s">
        <v>866</v>
      </c>
      <c r="Q5582" s="807">
        <v>137</v>
      </c>
      <c r="R5582" s="807">
        <v>43</v>
      </c>
      <c r="S5582" s="759" t="str">
        <f t="shared" si="174"/>
        <v>Adulto</v>
      </c>
      <c r="AI5582" s="806" t="s">
        <v>871</v>
      </c>
      <c r="AJ5582" s="807">
        <v>28</v>
      </c>
      <c r="AK5582" s="807">
        <v>4</v>
      </c>
      <c r="AL5582" s="759" t="str">
        <f t="shared" si="175"/>
        <v>Primera Infancia</v>
      </c>
    </row>
    <row r="5583" spans="16:38" ht="30">
      <c r="P5583" s="806" t="s">
        <v>866</v>
      </c>
      <c r="Q5583" s="807">
        <v>145</v>
      </c>
      <c r="R5583" s="807">
        <v>44</v>
      </c>
      <c r="S5583" s="759" t="str">
        <f t="shared" si="174"/>
        <v>Adulto</v>
      </c>
      <c r="AI5583" s="806" t="s">
        <v>871</v>
      </c>
      <c r="AJ5583" s="807">
        <v>25</v>
      </c>
      <c r="AK5583" s="807">
        <v>5</v>
      </c>
      <c r="AL5583" s="759" t="str">
        <f t="shared" si="175"/>
        <v>Primera Infancia</v>
      </c>
    </row>
    <row r="5584" spans="16:38" ht="15">
      <c r="P5584" s="806" t="s">
        <v>866</v>
      </c>
      <c r="Q5584" s="807">
        <v>142</v>
      </c>
      <c r="R5584" s="807">
        <v>45</v>
      </c>
      <c r="S5584" s="759" t="str">
        <f t="shared" si="174"/>
        <v>Adulto</v>
      </c>
      <c r="AI5584" s="806" t="s">
        <v>871</v>
      </c>
      <c r="AJ5584" s="807">
        <v>26</v>
      </c>
      <c r="AK5584" s="807">
        <v>6</v>
      </c>
      <c r="AL5584" s="759" t="str">
        <f t="shared" si="175"/>
        <v>Infancia</v>
      </c>
    </row>
    <row r="5585" spans="16:38" ht="15">
      <c r="P5585" s="806" t="s">
        <v>866</v>
      </c>
      <c r="Q5585" s="807">
        <v>157</v>
      </c>
      <c r="R5585" s="807">
        <v>46</v>
      </c>
      <c r="S5585" s="759" t="str">
        <f t="shared" si="174"/>
        <v>Adulto</v>
      </c>
      <c r="AI5585" s="806" t="s">
        <v>871</v>
      </c>
      <c r="AJ5585" s="807">
        <v>28</v>
      </c>
      <c r="AK5585" s="807">
        <v>7</v>
      </c>
      <c r="AL5585" s="759" t="str">
        <f t="shared" si="175"/>
        <v>Infancia</v>
      </c>
    </row>
    <row r="5586" spans="16:38" ht="15">
      <c r="P5586" s="806" t="s">
        <v>866</v>
      </c>
      <c r="Q5586" s="807">
        <v>162</v>
      </c>
      <c r="R5586" s="807">
        <v>47</v>
      </c>
      <c r="S5586" s="759" t="str">
        <f t="shared" si="174"/>
        <v>Adulto</v>
      </c>
      <c r="AI5586" s="806" t="s">
        <v>871</v>
      </c>
      <c r="AJ5586" s="807">
        <v>38</v>
      </c>
      <c r="AK5586" s="807">
        <v>8</v>
      </c>
      <c r="AL5586" s="759" t="str">
        <f t="shared" si="175"/>
        <v>Infancia</v>
      </c>
    </row>
    <row r="5587" spans="16:38" ht="15">
      <c r="P5587" s="806" t="s">
        <v>866</v>
      </c>
      <c r="Q5587" s="807">
        <v>152</v>
      </c>
      <c r="R5587" s="807">
        <v>48</v>
      </c>
      <c r="S5587" s="759" t="str">
        <f t="shared" si="174"/>
        <v>Adulto</v>
      </c>
      <c r="AI5587" s="806" t="s">
        <v>871</v>
      </c>
      <c r="AJ5587" s="807">
        <v>30</v>
      </c>
      <c r="AK5587" s="807">
        <v>9</v>
      </c>
      <c r="AL5587" s="759" t="str">
        <f t="shared" si="175"/>
        <v>Infancia</v>
      </c>
    </row>
    <row r="5588" spans="16:38" ht="15">
      <c r="P5588" s="806" t="s">
        <v>866</v>
      </c>
      <c r="Q5588" s="807">
        <v>148</v>
      </c>
      <c r="R5588" s="807">
        <v>49</v>
      </c>
      <c r="S5588" s="759" t="str">
        <f t="shared" si="174"/>
        <v>Adulto</v>
      </c>
      <c r="AI5588" s="806" t="s">
        <v>871</v>
      </c>
      <c r="AJ5588" s="807">
        <v>22</v>
      </c>
      <c r="AK5588" s="807">
        <v>10</v>
      </c>
      <c r="AL5588" s="759" t="str">
        <f t="shared" si="175"/>
        <v>Infancia</v>
      </c>
    </row>
    <row r="5589" spans="16:38" ht="15">
      <c r="P5589" s="806" t="s">
        <v>866</v>
      </c>
      <c r="Q5589" s="807">
        <v>166</v>
      </c>
      <c r="R5589" s="807">
        <v>50</v>
      </c>
      <c r="S5589" s="759" t="str">
        <f t="shared" si="174"/>
        <v>Adulto</v>
      </c>
      <c r="AI5589" s="806" t="s">
        <v>871</v>
      </c>
      <c r="AJ5589" s="807">
        <v>17</v>
      </c>
      <c r="AK5589" s="807">
        <v>11</v>
      </c>
      <c r="AL5589" s="759" t="str">
        <f t="shared" si="175"/>
        <v>Infancia</v>
      </c>
    </row>
    <row r="5590" spans="16:38" ht="30">
      <c r="P5590" s="806" t="s">
        <v>866</v>
      </c>
      <c r="Q5590" s="807">
        <v>167</v>
      </c>
      <c r="R5590" s="807">
        <v>51</v>
      </c>
      <c r="S5590" s="759" t="str">
        <f t="shared" si="174"/>
        <v>Adulto</v>
      </c>
      <c r="AI5590" s="806" t="s">
        <v>871</v>
      </c>
      <c r="AJ5590" s="807">
        <v>21</v>
      </c>
      <c r="AK5590" s="807">
        <v>12</v>
      </c>
      <c r="AL5590" s="759" t="str">
        <f t="shared" si="175"/>
        <v>Adolescente</v>
      </c>
    </row>
    <row r="5591" spans="16:38" ht="30">
      <c r="P5591" s="806" t="s">
        <v>866</v>
      </c>
      <c r="Q5591" s="807">
        <v>159</v>
      </c>
      <c r="R5591" s="807">
        <v>52</v>
      </c>
      <c r="S5591" s="759" t="str">
        <f t="shared" si="174"/>
        <v>Adulto</v>
      </c>
      <c r="AI5591" s="806" t="s">
        <v>871</v>
      </c>
      <c r="AJ5591" s="807">
        <v>25</v>
      </c>
      <c r="AK5591" s="807">
        <v>13</v>
      </c>
      <c r="AL5591" s="759" t="str">
        <f t="shared" si="175"/>
        <v>Adolescente</v>
      </c>
    </row>
    <row r="5592" spans="16:38" ht="30">
      <c r="P5592" s="806" t="s">
        <v>866</v>
      </c>
      <c r="Q5592" s="807">
        <v>172</v>
      </c>
      <c r="R5592" s="807">
        <v>53</v>
      </c>
      <c r="S5592" s="759" t="str">
        <f t="shared" si="174"/>
        <v>Adulto</v>
      </c>
      <c r="AI5592" s="806" t="s">
        <v>871</v>
      </c>
      <c r="AJ5592" s="807">
        <v>27</v>
      </c>
      <c r="AK5592" s="807">
        <v>14</v>
      </c>
      <c r="AL5592" s="759" t="str">
        <f t="shared" si="175"/>
        <v>Adolescente</v>
      </c>
    </row>
    <row r="5593" spans="16:38" ht="30">
      <c r="P5593" s="806" t="s">
        <v>866</v>
      </c>
      <c r="Q5593" s="807">
        <v>159</v>
      </c>
      <c r="R5593" s="807">
        <v>54</v>
      </c>
      <c r="S5593" s="759" t="str">
        <f t="shared" si="174"/>
        <v>Adulto</v>
      </c>
      <c r="AI5593" s="806" t="s">
        <v>871</v>
      </c>
      <c r="AJ5593" s="807">
        <v>30</v>
      </c>
      <c r="AK5593" s="807">
        <v>15</v>
      </c>
      <c r="AL5593" s="759" t="str">
        <f t="shared" si="175"/>
        <v>Adolescente</v>
      </c>
    </row>
    <row r="5594" spans="16:38" ht="30">
      <c r="P5594" s="806" t="s">
        <v>866</v>
      </c>
      <c r="Q5594" s="807">
        <v>164</v>
      </c>
      <c r="R5594" s="807">
        <v>55</v>
      </c>
      <c r="S5594" s="759" t="str">
        <f t="shared" si="174"/>
        <v>Adulto</v>
      </c>
      <c r="AI5594" s="806" t="s">
        <v>871</v>
      </c>
      <c r="AJ5594" s="807">
        <v>29</v>
      </c>
      <c r="AK5594" s="807">
        <v>16</v>
      </c>
      <c r="AL5594" s="759" t="str">
        <f t="shared" si="175"/>
        <v>Adolescente</v>
      </c>
    </row>
    <row r="5595" spans="16:38" ht="30">
      <c r="P5595" s="806" t="s">
        <v>866</v>
      </c>
      <c r="Q5595" s="807">
        <v>177</v>
      </c>
      <c r="R5595" s="807">
        <v>56</v>
      </c>
      <c r="S5595" s="759" t="str">
        <f t="shared" si="174"/>
        <v>Adulto</v>
      </c>
      <c r="AI5595" s="806" t="s">
        <v>871</v>
      </c>
      <c r="AJ5595" s="807">
        <v>38</v>
      </c>
      <c r="AK5595" s="807">
        <v>17</v>
      </c>
      <c r="AL5595" s="759" t="str">
        <f t="shared" si="175"/>
        <v>Adolescente</v>
      </c>
    </row>
    <row r="5596" spans="16:38" ht="15">
      <c r="P5596" s="806" t="s">
        <v>866</v>
      </c>
      <c r="Q5596" s="807">
        <v>163</v>
      </c>
      <c r="R5596" s="807">
        <v>57</v>
      </c>
      <c r="S5596" s="759" t="str">
        <f t="shared" si="174"/>
        <v>Adulto</v>
      </c>
      <c r="AI5596" s="806" t="s">
        <v>871</v>
      </c>
      <c r="AJ5596" s="807">
        <v>47</v>
      </c>
      <c r="AK5596" s="807">
        <v>18</v>
      </c>
      <c r="AL5596" s="759" t="str">
        <f t="shared" si="175"/>
        <v>Juventud</v>
      </c>
    </row>
    <row r="5597" spans="16:38" ht="15">
      <c r="P5597" s="806" t="s">
        <v>866</v>
      </c>
      <c r="Q5597" s="807">
        <v>165</v>
      </c>
      <c r="R5597" s="807">
        <v>58</v>
      </c>
      <c r="S5597" s="759" t="str">
        <f t="shared" si="174"/>
        <v>Adulto</v>
      </c>
      <c r="AI5597" s="806" t="s">
        <v>871</v>
      </c>
      <c r="AJ5597" s="807">
        <v>80</v>
      </c>
      <c r="AK5597" s="807">
        <v>19</v>
      </c>
      <c r="AL5597" s="759" t="str">
        <f t="shared" si="175"/>
        <v>Juventud</v>
      </c>
    </row>
    <row r="5598" spans="16:38" ht="15">
      <c r="P5598" s="806" t="s">
        <v>866</v>
      </c>
      <c r="Q5598" s="807">
        <v>190</v>
      </c>
      <c r="R5598" s="807">
        <v>59</v>
      </c>
      <c r="S5598" s="759" t="str">
        <f t="shared" si="174"/>
        <v>Adulto</v>
      </c>
      <c r="AI5598" s="806" t="s">
        <v>871</v>
      </c>
      <c r="AJ5598" s="807">
        <v>86</v>
      </c>
      <c r="AK5598" s="807">
        <v>20</v>
      </c>
      <c r="AL5598" s="759" t="str">
        <f t="shared" si="175"/>
        <v>Juventud</v>
      </c>
    </row>
    <row r="5599" spans="16:38" ht="15">
      <c r="P5599" s="806" t="s">
        <v>866</v>
      </c>
      <c r="Q5599" s="807">
        <v>167</v>
      </c>
      <c r="R5599" s="807">
        <v>60</v>
      </c>
      <c r="S5599" s="759" t="str">
        <f t="shared" si="174"/>
        <v>Vejez</v>
      </c>
      <c r="AI5599" s="806" t="s">
        <v>871</v>
      </c>
      <c r="AJ5599" s="807">
        <v>91</v>
      </c>
      <c r="AK5599" s="807">
        <v>21</v>
      </c>
      <c r="AL5599" s="759" t="str">
        <f t="shared" si="175"/>
        <v>Juventud</v>
      </c>
    </row>
    <row r="5600" spans="16:38" ht="15">
      <c r="P5600" s="806" t="s">
        <v>866</v>
      </c>
      <c r="Q5600" s="807">
        <v>159</v>
      </c>
      <c r="R5600" s="807">
        <v>61</v>
      </c>
      <c r="S5600" s="759" t="str">
        <f t="shared" si="174"/>
        <v>Vejez</v>
      </c>
      <c r="AI5600" s="806" t="s">
        <v>871</v>
      </c>
      <c r="AJ5600" s="807">
        <v>78</v>
      </c>
      <c r="AK5600" s="807">
        <v>22</v>
      </c>
      <c r="AL5600" s="759" t="str">
        <f t="shared" si="175"/>
        <v>Juventud</v>
      </c>
    </row>
    <row r="5601" spans="16:38" ht="15">
      <c r="P5601" s="806" t="s">
        <v>866</v>
      </c>
      <c r="Q5601" s="807">
        <v>138</v>
      </c>
      <c r="R5601" s="807">
        <v>62</v>
      </c>
      <c r="S5601" s="759" t="str">
        <f t="shared" si="174"/>
        <v>Vejez</v>
      </c>
      <c r="AI5601" s="806" t="s">
        <v>871</v>
      </c>
      <c r="AJ5601" s="807">
        <v>73</v>
      </c>
      <c r="AK5601" s="807">
        <v>23</v>
      </c>
      <c r="AL5601" s="759" t="str">
        <f t="shared" si="175"/>
        <v>Juventud</v>
      </c>
    </row>
    <row r="5602" spans="16:38" ht="15">
      <c r="P5602" s="806" t="s">
        <v>866</v>
      </c>
      <c r="Q5602" s="807">
        <v>129</v>
      </c>
      <c r="R5602" s="807">
        <v>63</v>
      </c>
      <c r="S5602" s="759" t="str">
        <f t="shared" si="174"/>
        <v>Vejez</v>
      </c>
      <c r="AI5602" s="806" t="s">
        <v>871</v>
      </c>
      <c r="AJ5602" s="807">
        <v>76</v>
      </c>
      <c r="AK5602" s="807">
        <v>24</v>
      </c>
      <c r="AL5602" s="759" t="str">
        <f t="shared" si="175"/>
        <v>Juventud</v>
      </c>
    </row>
    <row r="5603" spans="16:38" ht="15">
      <c r="P5603" s="806" t="s">
        <v>866</v>
      </c>
      <c r="Q5603" s="807">
        <v>132</v>
      </c>
      <c r="R5603" s="807">
        <v>64</v>
      </c>
      <c r="S5603" s="759" t="str">
        <f t="shared" si="174"/>
        <v>Vejez</v>
      </c>
      <c r="AI5603" s="806" t="s">
        <v>871</v>
      </c>
      <c r="AJ5603" s="807">
        <v>70</v>
      </c>
      <c r="AK5603" s="807">
        <v>25</v>
      </c>
      <c r="AL5603" s="759" t="str">
        <f t="shared" si="175"/>
        <v>Juventud</v>
      </c>
    </row>
    <row r="5604" spans="16:38" ht="15">
      <c r="P5604" s="806" t="s">
        <v>866</v>
      </c>
      <c r="Q5604" s="807">
        <v>120</v>
      </c>
      <c r="R5604" s="807">
        <v>65</v>
      </c>
      <c r="S5604" s="759" t="str">
        <f t="shared" si="174"/>
        <v>Vejez</v>
      </c>
      <c r="AI5604" s="806" t="s">
        <v>871</v>
      </c>
      <c r="AJ5604" s="807">
        <v>71</v>
      </c>
      <c r="AK5604" s="807">
        <v>26</v>
      </c>
      <c r="AL5604" s="759" t="str">
        <f t="shared" si="175"/>
        <v>Juventud</v>
      </c>
    </row>
    <row r="5605" spans="16:38" ht="15">
      <c r="P5605" s="806" t="s">
        <v>866</v>
      </c>
      <c r="Q5605" s="807">
        <v>129</v>
      </c>
      <c r="R5605" s="807">
        <v>66</v>
      </c>
      <c r="S5605" s="759" t="str">
        <f t="shared" si="174"/>
        <v>Vejez</v>
      </c>
      <c r="AI5605" s="806" t="s">
        <v>871</v>
      </c>
      <c r="AJ5605" s="807">
        <v>69</v>
      </c>
      <c r="AK5605" s="807">
        <v>27</v>
      </c>
      <c r="AL5605" s="759" t="str">
        <f t="shared" si="175"/>
        <v>Juventud</v>
      </c>
    </row>
    <row r="5606" spans="16:38" ht="15">
      <c r="P5606" s="806" t="s">
        <v>866</v>
      </c>
      <c r="Q5606" s="807">
        <v>108</v>
      </c>
      <c r="R5606" s="807">
        <v>67</v>
      </c>
      <c r="S5606" s="759" t="str">
        <f t="shared" si="174"/>
        <v>Vejez</v>
      </c>
      <c r="AI5606" s="806" t="s">
        <v>871</v>
      </c>
      <c r="AJ5606" s="807">
        <v>62</v>
      </c>
      <c r="AK5606" s="807">
        <v>28</v>
      </c>
      <c r="AL5606" s="759" t="str">
        <f t="shared" si="175"/>
        <v>Juventud</v>
      </c>
    </row>
    <row r="5607" spans="16:38" ht="15">
      <c r="P5607" s="806" t="s">
        <v>866</v>
      </c>
      <c r="Q5607" s="807">
        <v>93</v>
      </c>
      <c r="R5607" s="807">
        <v>68</v>
      </c>
      <c r="S5607" s="759" t="str">
        <f t="shared" si="174"/>
        <v>Vejez</v>
      </c>
      <c r="AI5607" s="806" t="s">
        <v>871</v>
      </c>
      <c r="AJ5607" s="807">
        <v>69</v>
      </c>
      <c r="AK5607" s="807">
        <v>29</v>
      </c>
      <c r="AL5607" s="759" t="str">
        <f t="shared" si="175"/>
        <v>Adulto</v>
      </c>
    </row>
    <row r="5608" spans="16:38" ht="15">
      <c r="P5608" s="806" t="s">
        <v>866</v>
      </c>
      <c r="Q5608" s="807">
        <v>98</v>
      </c>
      <c r="R5608" s="807">
        <v>69</v>
      </c>
      <c r="S5608" s="759" t="str">
        <f t="shared" si="174"/>
        <v>Vejez</v>
      </c>
      <c r="AI5608" s="806" t="s">
        <v>871</v>
      </c>
      <c r="AJ5608" s="807">
        <v>64</v>
      </c>
      <c r="AK5608" s="807">
        <v>30</v>
      </c>
      <c r="AL5608" s="759" t="str">
        <f t="shared" si="175"/>
        <v>Adulto</v>
      </c>
    </row>
    <row r="5609" spans="16:38" ht="15">
      <c r="P5609" s="806" t="s">
        <v>866</v>
      </c>
      <c r="Q5609" s="807">
        <v>95</v>
      </c>
      <c r="R5609" s="807">
        <v>70</v>
      </c>
      <c r="S5609" s="759" t="str">
        <f t="shared" si="174"/>
        <v>Vejez</v>
      </c>
      <c r="AI5609" s="806" t="s">
        <v>871</v>
      </c>
      <c r="AJ5609" s="807">
        <v>69</v>
      </c>
      <c r="AK5609" s="807">
        <v>31</v>
      </c>
      <c r="AL5609" s="759" t="str">
        <f t="shared" si="175"/>
        <v>Adulto</v>
      </c>
    </row>
    <row r="5610" spans="16:38" ht="15">
      <c r="P5610" s="806" t="s">
        <v>866</v>
      </c>
      <c r="Q5610" s="807">
        <v>116</v>
      </c>
      <c r="R5610" s="807">
        <v>71</v>
      </c>
      <c r="S5610" s="759" t="str">
        <f t="shared" si="174"/>
        <v>Vejez</v>
      </c>
      <c r="AI5610" s="806" t="s">
        <v>871</v>
      </c>
      <c r="AJ5610" s="807">
        <v>44</v>
      </c>
      <c r="AK5610" s="807">
        <v>32</v>
      </c>
      <c r="AL5610" s="759" t="str">
        <f t="shared" si="175"/>
        <v>Adulto</v>
      </c>
    </row>
    <row r="5611" spans="16:38" ht="15">
      <c r="P5611" s="806" t="s">
        <v>866</v>
      </c>
      <c r="Q5611" s="807">
        <v>79</v>
      </c>
      <c r="R5611" s="807">
        <v>72</v>
      </c>
      <c r="S5611" s="759" t="str">
        <f t="shared" si="174"/>
        <v>Vejez</v>
      </c>
      <c r="AI5611" s="806" t="s">
        <v>871</v>
      </c>
      <c r="AJ5611" s="807">
        <v>52</v>
      </c>
      <c r="AK5611" s="807">
        <v>33</v>
      </c>
      <c r="AL5611" s="759" t="str">
        <f t="shared" si="175"/>
        <v>Adulto</v>
      </c>
    </row>
    <row r="5612" spans="16:38" ht="15">
      <c r="P5612" s="806" t="s">
        <v>866</v>
      </c>
      <c r="Q5612" s="807">
        <v>103</v>
      </c>
      <c r="R5612" s="807">
        <v>73</v>
      </c>
      <c r="S5612" s="759" t="str">
        <f t="shared" si="174"/>
        <v>Vejez</v>
      </c>
      <c r="AI5612" s="806" t="s">
        <v>871</v>
      </c>
      <c r="AJ5612" s="807">
        <v>46</v>
      </c>
      <c r="AK5612" s="807">
        <v>34</v>
      </c>
      <c r="AL5612" s="759" t="str">
        <f t="shared" si="175"/>
        <v>Adulto</v>
      </c>
    </row>
    <row r="5613" spans="16:38" ht="15">
      <c r="P5613" s="806" t="s">
        <v>866</v>
      </c>
      <c r="Q5613" s="807">
        <v>98</v>
      </c>
      <c r="R5613" s="807">
        <v>74</v>
      </c>
      <c r="S5613" s="759" t="str">
        <f t="shared" si="174"/>
        <v>Vejez</v>
      </c>
      <c r="AI5613" s="806" t="s">
        <v>871</v>
      </c>
      <c r="AJ5613" s="807">
        <v>42</v>
      </c>
      <c r="AK5613" s="807">
        <v>35</v>
      </c>
      <c r="AL5613" s="759" t="str">
        <f t="shared" si="175"/>
        <v>Adulto</v>
      </c>
    </row>
    <row r="5614" spans="16:38" ht="15">
      <c r="P5614" s="806" t="s">
        <v>866</v>
      </c>
      <c r="Q5614" s="807">
        <v>79</v>
      </c>
      <c r="R5614" s="807">
        <v>75</v>
      </c>
      <c r="S5614" s="759" t="str">
        <f t="shared" si="174"/>
        <v>Vejez</v>
      </c>
      <c r="AI5614" s="806" t="s">
        <v>871</v>
      </c>
      <c r="AJ5614" s="807">
        <v>51</v>
      </c>
      <c r="AK5614" s="807">
        <v>36</v>
      </c>
      <c r="AL5614" s="759" t="str">
        <f t="shared" si="175"/>
        <v>Adulto</v>
      </c>
    </row>
    <row r="5615" spans="16:38" ht="15">
      <c r="P5615" s="806" t="s">
        <v>866</v>
      </c>
      <c r="Q5615" s="807">
        <v>89</v>
      </c>
      <c r="R5615" s="807">
        <v>76</v>
      </c>
      <c r="S5615" s="759" t="str">
        <f t="shared" si="174"/>
        <v>Vejez</v>
      </c>
      <c r="AI5615" s="806" t="s">
        <v>871</v>
      </c>
      <c r="AJ5615" s="807">
        <v>42</v>
      </c>
      <c r="AK5615" s="807">
        <v>37</v>
      </c>
      <c r="AL5615" s="759" t="str">
        <f t="shared" si="175"/>
        <v>Adulto</v>
      </c>
    </row>
    <row r="5616" spans="16:38" ht="15">
      <c r="P5616" s="806" t="s">
        <v>866</v>
      </c>
      <c r="Q5616" s="807">
        <v>76</v>
      </c>
      <c r="R5616" s="807">
        <v>77</v>
      </c>
      <c r="S5616" s="759" t="str">
        <f t="shared" si="174"/>
        <v>Vejez</v>
      </c>
      <c r="AI5616" s="806" t="s">
        <v>871</v>
      </c>
      <c r="AJ5616" s="807">
        <v>45</v>
      </c>
      <c r="AK5616" s="807">
        <v>38</v>
      </c>
      <c r="AL5616" s="759" t="str">
        <f t="shared" si="175"/>
        <v>Adulto</v>
      </c>
    </row>
    <row r="5617" spans="16:38" ht="15">
      <c r="P5617" s="806" t="s">
        <v>866</v>
      </c>
      <c r="Q5617" s="807">
        <v>82</v>
      </c>
      <c r="R5617" s="807">
        <v>78</v>
      </c>
      <c r="S5617" s="759" t="str">
        <f t="shared" si="174"/>
        <v>Vejez</v>
      </c>
      <c r="AI5617" s="806" t="s">
        <v>871</v>
      </c>
      <c r="AJ5617" s="807">
        <v>34</v>
      </c>
      <c r="AK5617" s="807">
        <v>39</v>
      </c>
      <c r="AL5617" s="759" t="str">
        <f t="shared" si="175"/>
        <v>Adulto</v>
      </c>
    </row>
    <row r="5618" spans="16:38" ht="15">
      <c r="P5618" s="806" t="s">
        <v>866</v>
      </c>
      <c r="Q5618" s="807">
        <v>57</v>
      </c>
      <c r="R5618" s="807">
        <v>79</v>
      </c>
      <c r="S5618" s="759" t="str">
        <f t="shared" si="174"/>
        <v>Vejez</v>
      </c>
      <c r="AI5618" s="806" t="s">
        <v>871</v>
      </c>
      <c r="AJ5618" s="807">
        <v>50</v>
      </c>
      <c r="AK5618" s="807">
        <v>40</v>
      </c>
      <c r="AL5618" s="759" t="str">
        <f t="shared" si="175"/>
        <v>Adulto</v>
      </c>
    </row>
    <row r="5619" spans="16:38" ht="15">
      <c r="P5619" s="806" t="s">
        <v>866</v>
      </c>
      <c r="Q5619" s="807">
        <v>71</v>
      </c>
      <c r="R5619" s="807">
        <v>80</v>
      </c>
      <c r="S5619" s="759" t="str">
        <f t="shared" si="174"/>
        <v>Vejez</v>
      </c>
      <c r="AI5619" s="806" t="s">
        <v>871</v>
      </c>
      <c r="AJ5619" s="807">
        <v>31</v>
      </c>
      <c r="AK5619" s="807">
        <v>41</v>
      </c>
      <c r="AL5619" s="759" t="str">
        <f t="shared" si="175"/>
        <v>Adulto</v>
      </c>
    </row>
    <row r="5620" spans="16:38" ht="15">
      <c r="P5620" s="806" t="s">
        <v>866</v>
      </c>
      <c r="Q5620" s="807">
        <v>39</v>
      </c>
      <c r="R5620" s="807">
        <v>81</v>
      </c>
      <c r="S5620" s="759" t="str">
        <f t="shared" si="174"/>
        <v>Vejez</v>
      </c>
      <c r="AI5620" s="806" t="s">
        <v>871</v>
      </c>
      <c r="AJ5620" s="807">
        <v>33</v>
      </c>
      <c r="AK5620" s="807">
        <v>42</v>
      </c>
      <c r="AL5620" s="759" t="str">
        <f t="shared" si="175"/>
        <v>Adulto</v>
      </c>
    </row>
    <row r="5621" spans="16:38" ht="15">
      <c r="P5621" s="806" t="s">
        <v>866</v>
      </c>
      <c r="Q5621" s="807">
        <v>53</v>
      </c>
      <c r="R5621" s="807">
        <v>82</v>
      </c>
      <c r="S5621" s="759" t="str">
        <f t="shared" si="174"/>
        <v>Vejez</v>
      </c>
      <c r="AI5621" s="806" t="s">
        <v>871</v>
      </c>
      <c r="AJ5621" s="807">
        <v>29</v>
      </c>
      <c r="AK5621" s="807">
        <v>43</v>
      </c>
      <c r="AL5621" s="759" t="str">
        <f t="shared" si="175"/>
        <v>Adulto</v>
      </c>
    </row>
    <row r="5622" spans="16:38" ht="15">
      <c r="P5622" s="806" t="s">
        <v>866</v>
      </c>
      <c r="Q5622" s="807">
        <v>49</v>
      </c>
      <c r="R5622" s="807">
        <v>83</v>
      </c>
      <c r="S5622" s="759" t="str">
        <f t="shared" si="174"/>
        <v>Vejez</v>
      </c>
      <c r="AI5622" s="806" t="s">
        <v>871</v>
      </c>
      <c r="AJ5622" s="807">
        <v>34</v>
      </c>
      <c r="AK5622" s="807">
        <v>44</v>
      </c>
      <c r="AL5622" s="759" t="str">
        <f t="shared" si="175"/>
        <v>Adulto</v>
      </c>
    </row>
    <row r="5623" spans="16:38" ht="15">
      <c r="P5623" s="806" t="s">
        <v>866</v>
      </c>
      <c r="Q5623" s="807">
        <v>43</v>
      </c>
      <c r="R5623" s="807">
        <v>84</v>
      </c>
      <c r="S5623" s="759" t="str">
        <f t="shared" si="174"/>
        <v>Vejez</v>
      </c>
      <c r="AI5623" s="806" t="s">
        <v>871</v>
      </c>
      <c r="AJ5623" s="807">
        <v>32</v>
      </c>
      <c r="AK5623" s="807">
        <v>45</v>
      </c>
      <c r="AL5623" s="759" t="str">
        <f t="shared" si="175"/>
        <v>Adulto</v>
      </c>
    </row>
    <row r="5624" spans="16:38" ht="15">
      <c r="P5624" s="806" t="s">
        <v>866</v>
      </c>
      <c r="Q5624" s="807">
        <v>31</v>
      </c>
      <c r="R5624" s="807">
        <v>85</v>
      </c>
      <c r="S5624" s="759" t="str">
        <f t="shared" si="174"/>
        <v>Vejez</v>
      </c>
      <c r="AI5624" s="806" t="s">
        <v>871</v>
      </c>
      <c r="AJ5624" s="807">
        <v>32</v>
      </c>
      <c r="AK5624" s="807">
        <v>46</v>
      </c>
      <c r="AL5624" s="759" t="str">
        <f t="shared" si="175"/>
        <v>Adulto</v>
      </c>
    </row>
    <row r="5625" spans="16:38" ht="15">
      <c r="P5625" s="806" t="s">
        <v>866</v>
      </c>
      <c r="Q5625" s="807">
        <v>29</v>
      </c>
      <c r="R5625" s="807">
        <v>86</v>
      </c>
      <c r="S5625" s="759" t="str">
        <f t="shared" si="174"/>
        <v>Vejez</v>
      </c>
      <c r="AI5625" s="806" t="s">
        <v>871</v>
      </c>
      <c r="AJ5625" s="807">
        <v>32</v>
      </c>
      <c r="AK5625" s="807">
        <v>47</v>
      </c>
      <c r="AL5625" s="759" t="str">
        <f t="shared" si="175"/>
        <v>Adulto</v>
      </c>
    </row>
    <row r="5626" spans="16:38" ht="15">
      <c r="P5626" s="806" t="s">
        <v>866</v>
      </c>
      <c r="Q5626" s="807">
        <v>30</v>
      </c>
      <c r="R5626" s="807">
        <v>87</v>
      </c>
      <c r="S5626" s="759" t="str">
        <f t="shared" si="174"/>
        <v>Vejez</v>
      </c>
      <c r="AI5626" s="806" t="s">
        <v>871</v>
      </c>
      <c r="AJ5626" s="807">
        <v>28</v>
      </c>
      <c r="AK5626" s="807">
        <v>48</v>
      </c>
      <c r="AL5626" s="759" t="str">
        <f t="shared" si="175"/>
        <v>Adulto</v>
      </c>
    </row>
    <row r="5627" spans="16:38" ht="15">
      <c r="P5627" s="806" t="s">
        <v>866</v>
      </c>
      <c r="Q5627" s="807">
        <v>22</v>
      </c>
      <c r="R5627" s="807">
        <v>88</v>
      </c>
      <c r="S5627" s="759" t="str">
        <f t="shared" si="174"/>
        <v>Vejez</v>
      </c>
      <c r="AI5627" s="806" t="s">
        <v>871</v>
      </c>
      <c r="AJ5627" s="807">
        <v>21</v>
      </c>
      <c r="AK5627" s="807">
        <v>49</v>
      </c>
      <c r="AL5627" s="759" t="str">
        <f t="shared" si="175"/>
        <v>Adulto</v>
      </c>
    </row>
    <row r="5628" spans="16:38" ht="15">
      <c r="P5628" s="806" t="s">
        <v>866</v>
      </c>
      <c r="Q5628" s="807">
        <v>20</v>
      </c>
      <c r="R5628" s="807">
        <v>89</v>
      </c>
      <c r="S5628" s="759" t="str">
        <f t="shared" si="174"/>
        <v>Vejez</v>
      </c>
      <c r="AI5628" s="806" t="s">
        <v>871</v>
      </c>
      <c r="AJ5628" s="807">
        <v>21</v>
      </c>
      <c r="AK5628" s="807">
        <v>50</v>
      </c>
      <c r="AL5628" s="759" t="str">
        <f t="shared" si="175"/>
        <v>Adulto</v>
      </c>
    </row>
    <row r="5629" spans="16:38" ht="15">
      <c r="P5629" s="806" t="s">
        <v>866</v>
      </c>
      <c r="Q5629" s="807">
        <v>20</v>
      </c>
      <c r="R5629" s="807">
        <v>90</v>
      </c>
      <c r="S5629" s="759" t="str">
        <f t="shared" si="174"/>
        <v>Vejez</v>
      </c>
      <c r="AI5629" s="806" t="s">
        <v>871</v>
      </c>
      <c r="AJ5629" s="807">
        <v>24</v>
      </c>
      <c r="AK5629" s="807">
        <v>51</v>
      </c>
      <c r="AL5629" s="759" t="str">
        <f t="shared" si="175"/>
        <v>Adulto</v>
      </c>
    </row>
    <row r="5630" spans="16:38" ht="15">
      <c r="P5630" s="806" t="s">
        <v>866</v>
      </c>
      <c r="Q5630" s="807">
        <v>22</v>
      </c>
      <c r="R5630" s="807">
        <v>91</v>
      </c>
      <c r="S5630" s="759" t="str">
        <f t="shared" si="174"/>
        <v>Vejez</v>
      </c>
      <c r="AI5630" s="806" t="s">
        <v>871</v>
      </c>
      <c r="AJ5630" s="807">
        <v>24</v>
      </c>
      <c r="AK5630" s="807">
        <v>52</v>
      </c>
      <c r="AL5630" s="759" t="str">
        <f t="shared" si="175"/>
        <v>Adulto</v>
      </c>
    </row>
    <row r="5631" spans="16:38" ht="15">
      <c r="P5631" s="806" t="s">
        <v>866</v>
      </c>
      <c r="Q5631" s="807">
        <v>18</v>
      </c>
      <c r="R5631" s="807">
        <v>92</v>
      </c>
      <c r="S5631" s="759" t="str">
        <f t="shared" si="174"/>
        <v>Vejez</v>
      </c>
      <c r="AI5631" s="806" t="s">
        <v>871</v>
      </c>
      <c r="AJ5631" s="807">
        <v>25</v>
      </c>
      <c r="AK5631" s="807">
        <v>53</v>
      </c>
      <c r="AL5631" s="759" t="str">
        <f t="shared" si="175"/>
        <v>Adulto</v>
      </c>
    </row>
    <row r="5632" spans="16:38" ht="15">
      <c r="P5632" s="806" t="s">
        <v>866</v>
      </c>
      <c r="Q5632" s="807">
        <v>9</v>
      </c>
      <c r="R5632" s="807">
        <v>93</v>
      </c>
      <c r="S5632" s="759" t="str">
        <f t="shared" si="174"/>
        <v>Vejez</v>
      </c>
      <c r="AI5632" s="806" t="s">
        <v>871</v>
      </c>
      <c r="AJ5632" s="807">
        <v>21</v>
      </c>
      <c r="AK5632" s="807">
        <v>54</v>
      </c>
      <c r="AL5632" s="759" t="str">
        <f t="shared" si="175"/>
        <v>Adulto</v>
      </c>
    </row>
    <row r="5633" spans="16:38" ht="15">
      <c r="P5633" s="806" t="s">
        <v>866</v>
      </c>
      <c r="Q5633" s="807">
        <v>10</v>
      </c>
      <c r="R5633" s="807">
        <v>94</v>
      </c>
      <c r="S5633" s="759" t="str">
        <f t="shared" si="174"/>
        <v>Vejez</v>
      </c>
      <c r="AI5633" s="806" t="s">
        <v>871</v>
      </c>
      <c r="AJ5633" s="807">
        <v>16</v>
      </c>
      <c r="AK5633" s="807">
        <v>55</v>
      </c>
      <c r="AL5633" s="759" t="str">
        <f t="shared" si="175"/>
        <v>Adulto</v>
      </c>
    </row>
    <row r="5634" spans="16:38" ht="15">
      <c r="P5634" s="806" t="s">
        <v>866</v>
      </c>
      <c r="Q5634" s="807">
        <v>6</v>
      </c>
      <c r="R5634" s="807">
        <v>95</v>
      </c>
      <c r="S5634" s="759" t="str">
        <f t="shared" si="174"/>
        <v>Vejez</v>
      </c>
      <c r="AI5634" s="806" t="s">
        <v>871</v>
      </c>
      <c r="AJ5634" s="807">
        <v>30</v>
      </c>
      <c r="AK5634" s="807">
        <v>56</v>
      </c>
      <c r="AL5634" s="759" t="str">
        <f t="shared" si="175"/>
        <v>Adulto</v>
      </c>
    </row>
    <row r="5635" spans="16:38" ht="15">
      <c r="P5635" s="806" t="s">
        <v>866</v>
      </c>
      <c r="Q5635" s="807">
        <v>8</v>
      </c>
      <c r="R5635" s="807">
        <v>96</v>
      </c>
      <c r="S5635" s="759" t="str">
        <f t="shared" ref="S5635:S5698" si="176">IF(P5635=0,"",IF(AND(R5635&gt;=0,R5635&lt;=5),"Primera Infancia",IF(AND(R5635&gt;=6,R5635&lt;=11),"Infancia",IF(AND(R5635&gt;=12,R5635&lt;=17),"Adolescente",IF(AND(R5635&gt;=18,R5635&lt;=28),"Juventud",IF(AND(R5635&gt;=29,R5635&lt;=59),"Adulto","Vejez"))))))</f>
        <v>Vejez</v>
      </c>
      <c r="AI5635" s="806" t="s">
        <v>871</v>
      </c>
      <c r="AJ5635" s="807">
        <v>23</v>
      </c>
      <c r="AK5635" s="807">
        <v>57</v>
      </c>
      <c r="AL5635" s="759" t="str">
        <f t="shared" ref="AL5635:AL5698" si="177">IF(AI5635=0,"",IF(AND(AK5635&gt;=0,AK5635&lt;=5),"Primera Infancia",IF(AND(AK5635&gt;=6,AK5635&lt;=11),"Infancia",IF(AND(AK5635&gt;=12,AK5635&lt;=17),"Adolescente",IF(AND(AK5635&gt;=18,AK5635&lt;=28),"Juventud",IF(AND(AK5635&gt;=29,AK5635&lt;=59),"Adulto","Vejez"))))))</f>
        <v>Adulto</v>
      </c>
    </row>
    <row r="5636" spans="16:38" ht="15">
      <c r="P5636" s="806" t="s">
        <v>866</v>
      </c>
      <c r="Q5636" s="807">
        <v>2</v>
      </c>
      <c r="R5636" s="807">
        <v>97</v>
      </c>
      <c r="S5636" s="759" t="str">
        <f t="shared" si="176"/>
        <v>Vejez</v>
      </c>
      <c r="AI5636" s="806" t="s">
        <v>871</v>
      </c>
      <c r="AJ5636" s="807">
        <v>14</v>
      </c>
      <c r="AK5636" s="807">
        <v>58</v>
      </c>
      <c r="AL5636" s="759" t="str">
        <f t="shared" si="177"/>
        <v>Adulto</v>
      </c>
    </row>
    <row r="5637" spans="16:38" ht="15">
      <c r="P5637" s="806" t="s">
        <v>866</v>
      </c>
      <c r="Q5637" s="807">
        <v>2</v>
      </c>
      <c r="R5637" s="807">
        <v>99</v>
      </c>
      <c r="S5637" s="759" t="str">
        <f t="shared" si="176"/>
        <v>Vejez</v>
      </c>
      <c r="AI5637" s="806" t="s">
        <v>871</v>
      </c>
      <c r="AJ5637" s="807">
        <v>25</v>
      </c>
      <c r="AK5637" s="807">
        <v>59</v>
      </c>
      <c r="AL5637" s="759" t="str">
        <f t="shared" si="177"/>
        <v>Adulto</v>
      </c>
    </row>
    <row r="5638" spans="16:38" ht="15">
      <c r="P5638" s="806" t="s">
        <v>866</v>
      </c>
      <c r="Q5638" s="807">
        <v>1</v>
      </c>
      <c r="R5638" s="807">
        <v>100</v>
      </c>
      <c r="S5638" s="759" t="str">
        <f t="shared" si="176"/>
        <v>Vejez</v>
      </c>
      <c r="AI5638" s="806" t="s">
        <v>871</v>
      </c>
      <c r="AJ5638" s="807">
        <v>13</v>
      </c>
      <c r="AK5638" s="807">
        <v>60</v>
      </c>
      <c r="AL5638" s="759" t="str">
        <f t="shared" si="177"/>
        <v>Vejez</v>
      </c>
    </row>
    <row r="5639" spans="16:38" ht="15">
      <c r="P5639" s="806" t="s">
        <v>866</v>
      </c>
      <c r="Q5639" s="807">
        <v>1</v>
      </c>
      <c r="R5639" s="807">
        <v>102</v>
      </c>
      <c r="S5639" s="759" t="str">
        <f t="shared" si="176"/>
        <v>Vejez</v>
      </c>
      <c r="AI5639" s="806" t="s">
        <v>871</v>
      </c>
      <c r="AJ5639" s="807">
        <v>6</v>
      </c>
      <c r="AK5639" s="807">
        <v>61</v>
      </c>
      <c r="AL5639" s="759" t="str">
        <f t="shared" si="177"/>
        <v>Vejez</v>
      </c>
    </row>
    <row r="5640" spans="16:38" ht="15">
      <c r="P5640" s="806" t="s">
        <v>866</v>
      </c>
      <c r="Q5640" s="807">
        <v>1</v>
      </c>
      <c r="R5640" s="807">
        <v>104</v>
      </c>
      <c r="S5640" s="759" t="str">
        <f t="shared" si="176"/>
        <v>Vejez</v>
      </c>
      <c r="AI5640" s="806" t="s">
        <v>871</v>
      </c>
      <c r="AJ5640" s="807">
        <v>19</v>
      </c>
      <c r="AK5640" s="807">
        <v>62</v>
      </c>
      <c r="AL5640" s="759" t="str">
        <f t="shared" si="177"/>
        <v>Vejez</v>
      </c>
    </row>
    <row r="5641" spans="16:38" ht="30">
      <c r="P5641" s="806" t="s">
        <v>867</v>
      </c>
      <c r="Q5641" s="807">
        <v>40</v>
      </c>
      <c r="R5641" s="807">
        <v>0</v>
      </c>
      <c r="S5641" s="759" t="str">
        <f t="shared" si="176"/>
        <v>Primera Infancia</v>
      </c>
      <c r="AI5641" s="806" t="s">
        <v>871</v>
      </c>
      <c r="AJ5641" s="807">
        <v>12</v>
      </c>
      <c r="AK5641" s="807">
        <v>63</v>
      </c>
      <c r="AL5641" s="759" t="str">
        <f t="shared" si="177"/>
        <v>Vejez</v>
      </c>
    </row>
    <row r="5642" spans="16:38" ht="30">
      <c r="P5642" s="806" t="s">
        <v>867</v>
      </c>
      <c r="Q5642" s="807">
        <v>49</v>
      </c>
      <c r="R5642" s="807">
        <v>1</v>
      </c>
      <c r="S5642" s="759" t="str">
        <f t="shared" si="176"/>
        <v>Primera Infancia</v>
      </c>
      <c r="AI5642" s="806" t="s">
        <v>871</v>
      </c>
      <c r="AJ5642" s="807">
        <v>9</v>
      </c>
      <c r="AK5642" s="807">
        <v>64</v>
      </c>
      <c r="AL5642" s="759" t="str">
        <f t="shared" si="177"/>
        <v>Vejez</v>
      </c>
    </row>
    <row r="5643" spans="16:38" ht="30">
      <c r="P5643" s="806" t="s">
        <v>867</v>
      </c>
      <c r="Q5643" s="807">
        <v>36</v>
      </c>
      <c r="R5643" s="807">
        <v>2</v>
      </c>
      <c r="S5643" s="759" t="str">
        <f t="shared" si="176"/>
        <v>Primera Infancia</v>
      </c>
      <c r="AI5643" s="806" t="s">
        <v>871</v>
      </c>
      <c r="AJ5643" s="807">
        <v>11</v>
      </c>
      <c r="AK5643" s="807">
        <v>65</v>
      </c>
      <c r="AL5643" s="759" t="str">
        <f t="shared" si="177"/>
        <v>Vejez</v>
      </c>
    </row>
    <row r="5644" spans="16:38" ht="30">
      <c r="P5644" s="806" t="s">
        <v>867</v>
      </c>
      <c r="Q5644" s="807">
        <v>47</v>
      </c>
      <c r="R5644" s="807">
        <v>3</v>
      </c>
      <c r="S5644" s="759" t="str">
        <f t="shared" si="176"/>
        <v>Primera Infancia</v>
      </c>
      <c r="AI5644" s="806" t="s">
        <v>871</v>
      </c>
      <c r="AJ5644" s="807">
        <v>12</v>
      </c>
      <c r="AK5644" s="807">
        <v>66</v>
      </c>
      <c r="AL5644" s="759" t="str">
        <f t="shared" si="177"/>
        <v>Vejez</v>
      </c>
    </row>
    <row r="5645" spans="16:38" ht="30">
      <c r="P5645" s="806" t="s">
        <v>867</v>
      </c>
      <c r="Q5645" s="807">
        <v>45</v>
      </c>
      <c r="R5645" s="807">
        <v>4</v>
      </c>
      <c r="S5645" s="759" t="str">
        <f t="shared" si="176"/>
        <v>Primera Infancia</v>
      </c>
      <c r="AI5645" s="806" t="s">
        <v>871</v>
      </c>
      <c r="AJ5645" s="807">
        <v>7</v>
      </c>
      <c r="AK5645" s="807">
        <v>67</v>
      </c>
      <c r="AL5645" s="759" t="str">
        <f t="shared" si="177"/>
        <v>Vejez</v>
      </c>
    </row>
    <row r="5646" spans="16:38" ht="30">
      <c r="P5646" s="806" t="s">
        <v>867</v>
      </c>
      <c r="Q5646" s="807">
        <v>49</v>
      </c>
      <c r="R5646" s="807">
        <v>5</v>
      </c>
      <c r="S5646" s="759" t="str">
        <f t="shared" si="176"/>
        <v>Primera Infancia</v>
      </c>
      <c r="AI5646" s="806" t="s">
        <v>871</v>
      </c>
      <c r="AJ5646" s="807">
        <v>8</v>
      </c>
      <c r="AK5646" s="807">
        <v>68</v>
      </c>
      <c r="AL5646" s="759" t="str">
        <f t="shared" si="177"/>
        <v>Vejez</v>
      </c>
    </row>
    <row r="5647" spans="16:38" ht="15">
      <c r="P5647" s="806" t="s">
        <v>867</v>
      </c>
      <c r="Q5647" s="807">
        <v>50</v>
      </c>
      <c r="R5647" s="807">
        <v>6</v>
      </c>
      <c r="S5647" s="759" t="str">
        <f t="shared" si="176"/>
        <v>Infancia</v>
      </c>
      <c r="AI5647" s="806" t="s">
        <v>871</v>
      </c>
      <c r="AJ5647" s="807">
        <v>4</v>
      </c>
      <c r="AK5647" s="807">
        <v>69</v>
      </c>
      <c r="AL5647" s="759" t="str">
        <f t="shared" si="177"/>
        <v>Vejez</v>
      </c>
    </row>
    <row r="5648" spans="16:38" ht="15">
      <c r="P5648" s="806" t="s">
        <v>867</v>
      </c>
      <c r="Q5648" s="807">
        <v>50</v>
      </c>
      <c r="R5648" s="807">
        <v>7</v>
      </c>
      <c r="S5648" s="759" t="str">
        <f t="shared" si="176"/>
        <v>Infancia</v>
      </c>
      <c r="AI5648" s="806" t="s">
        <v>871</v>
      </c>
      <c r="AJ5648" s="807">
        <v>7</v>
      </c>
      <c r="AK5648" s="807">
        <v>70</v>
      </c>
      <c r="AL5648" s="759" t="str">
        <f t="shared" si="177"/>
        <v>Vejez</v>
      </c>
    </row>
    <row r="5649" spans="16:38" ht="15">
      <c r="P5649" s="806" t="s">
        <v>867</v>
      </c>
      <c r="Q5649" s="807">
        <v>31</v>
      </c>
      <c r="R5649" s="807">
        <v>8</v>
      </c>
      <c r="S5649" s="759" t="str">
        <f t="shared" si="176"/>
        <v>Infancia</v>
      </c>
      <c r="AI5649" s="806" t="s">
        <v>871</v>
      </c>
      <c r="AJ5649" s="807">
        <v>4</v>
      </c>
      <c r="AK5649" s="807">
        <v>71</v>
      </c>
      <c r="AL5649" s="759" t="str">
        <f t="shared" si="177"/>
        <v>Vejez</v>
      </c>
    </row>
    <row r="5650" spans="16:38" ht="15">
      <c r="P5650" s="806" t="s">
        <v>867</v>
      </c>
      <c r="Q5650" s="807">
        <v>35</v>
      </c>
      <c r="R5650" s="807">
        <v>9</v>
      </c>
      <c r="S5650" s="759" t="str">
        <f t="shared" si="176"/>
        <v>Infancia</v>
      </c>
      <c r="AI5650" s="806" t="s">
        <v>871</v>
      </c>
      <c r="AJ5650" s="807">
        <v>6</v>
      </c>
      <c r="AK5650" s="807">
        <v>72</v>
      </c>
      <c r="AL5650" s="759" t="str">
        <f t="shared" si="177"/>
        <v>Vejez</v>
      </c>
    </row>
    <row r="5651" spans="16:38" ht="15">
      <c r="P5651" s="806" t="s">
        <v>867</v>
      </c>
      <c r="Q5651" s="807">
        <v>39</v>
      </c>
      <c r="R5651" s="807">
        <v>10</v>
      </c>
      <c r="S5651" s="759" t="str">
        <f t="shared" si="176"/>
        <v>Infancia</v>
      </c>
      <c r="AI5651" s="806" t="s">
        <v>871</v>
      </c>
      <c r="AJ5651" s="807">
        <v>5</v>
      </c>
      <c r="AK5651" s="807">
        <v>73</v>
      </c>
      <c r="AL5651" s="759" t="str">
        <f t="shared" si="177"/>
        <v>Vejez</v>
      </c>
    </row>
    <row r="5652" spans="16:38" ht="15">
      <c r="P5652" s="806" t="s">
        <v>867</v>
      </c>
      <c r="Q5652" s="807">
        <v>37</v>
      </c>
      <c r="R5652" s="807">
        <v>11</v>
      </c>
      <c r="S5652" s="759" t="str">
        <f t="shared" si="176"/>
        <v>Infancia</v>
      </c>
      <c r="AI5652" s="806" t="s">
        <v>871</v>
      </c>
      <c r="AJ5652" s="807">
        <v>3</v>
      </c>
      <c r="AK5652" s="807">
        <v>74</v>
      </c>
      <c r="AL5652" s="759" t="str">
        <f t="shared" si="177"/>
        <v>Vejez</v>
      </c>
    </row>
    <row r="5653" spans="16:38" ht="30">
      <c r="P5653" s="806" t="s">
        <v>867</v>
      </c>
      <c r="Q5653" s="807">
        <v>41</v>
      </c>
      <c r="R5653" s="807">
        <v>12</v>
      </c>
      <c r="S5653" s="759" t="str">
        <f t="shared" si="176"/>
        <v>Adolescente</v>
      </c>
      <c r="AI5653" s="806" t="s">
        <v>871</v>
      </c>
      <c r="AJ5653" s="807">
        <v>5</v>
      </c>
      <c r="AK5653" s="807">
        <v>75</v>
      </c>
      <c r="AL5653" s="759" t="str">
        <f t="shared" si="177"/>
        <v>Vejez</v>
      </c>
    </row>
    <row r="5654" spans="16:38" ht="30">
      <c r="P5654" s="806" t="s">
        <v>867</v>
      </c>
      <c r="Q5654" s="807">
        <v>42</v>
      </c>
      <c r="R5654" s="807">
        <v>13</v>
      </c>
      <c r="S5654" s="759" t="str">
        <f t="shared" si="176"/>
        <v>Adolescente</v>
      </c>
      <c r="AI5654" s="806" t="s">
        <v>871</v>
      </c>
      <c r="AJ5654" s="807">
        <v>7</v>
      </c>
      <c r="AK5654" s="807">
        <v>76</v>
      </c>
      <c r="AL5654" s="759" t="str">
        <f t="shared" si="177"/>
        <v>Vejez</v>
      </c>
    </row>
    <row r="5655" spans="16:38" ht="30">
      <c r="P5655" s="806" t="s">
        <v>867</v>
      </c>
      <c r="Q5655" s="807">
        <v>38</v>
      </c>
      <c r="R5655" s="807">
        <v>14</v>
      </c>
      <c r="S5655" s="759" t="str">
        <f t="shared" si="176"/>
        <v>Adolescente</v>
      </c>
      <c r="AI5655" s="806" t="s">
        <v>871</v>
      </c>
      <c r="AJ5655" s="807">
        <v>3</v>
      </c>
      <c r="AK5655" s="807">
        <v>78</v>
      </c>
      <c r="AL5655" s="759" t="str">
        <f t="shared" si="177"/>
        <v>Vejez</v>
      </c>
    </row>
    <row r="5656" spans="16:38" ht="30">
      <c r="P5656" s="806" t="s">
        <v>867</v>
      </c>
      <c r="Q5656" s="807">
        <v>50</v>
      </c>
      <c r="R5656" s="807">
        <v>15</v>
      </c>
      <c r="S5656" s="759" t="str">
        <f t="shared" si="176"/>
        <v>Adolescente</v>
      </c>
      <c r="AI5656" s="806" t="s">
        <v>871</v>
      </c>
      <c r="AJ5656" s="807">
        <v>1</v>
      </c>
      <c r="AK5656" s="807">
        <v>79</v>
      </c>
      <c r="AL5656" s="759" t="str">
        <f t="shared" si="177"/>
        <v>Vejez</v>
      </c>
    </row>
    <row r="5657" spans="16:38" ht="30">
      <c r="P5657" s="806" t="s">
        <v>867</v>
      </c>
      <c r="Q5657" s="807">
        <v>51</v>
      </c>
      <c r="R5657" s="807">
        <v>16</v>
      </c>
      <c r="S5657" s="759" t="str">
        <f t="shared" si="176"/>
        <v>Adolescente</v>
      </c>
      <c r="AI5657" s="806" t="s">
        <v>871</v>
      </c>
      <c r="AJ5657" s="807">
        <v>6</v>
      </c>
      <c r="AK5657" s="807">
        <v>80</v>
      </c>
      <c r="AL5657" s="759" t="str">
        <f t="shared" si="177"/>
        <v>Vejez</v>
      </c>
    </row>
    <row r="5658" spans="16:38" ht="30">
      <c r="P5658" s="806" t="s">
        <v>867</v>
      </c>
      <c r="Q5658" s="807">
        <v>55</v>
      </c>
      <c r="R5658" s="807">
        <v>17</v>
      </c>
      <c r="S5658" s="759" t="str">
        <f t="shared" si="176"/>
        <v>Adolescente</v>
      </c>
      <c r="AI5658" s="806" t="s">
        <v>871</v>
      </c>
      <c r="AJ5658" s="807">
        <v>3</v>
      </c>
      <c r="AK5658" s="807">
        <v>81</v>
      </c>
      <c r="AL5658" s="759" t="str">
        <f t="shared" si="177"/>
        <v>Vejez</v>
      </c>
    </row>
    <row r="5659" spans="16:38" ht="15">
      <c r="P5659" s="806" t="s">
        <v>867</v>
      </c>
      <c r="Q5659" s="807">
        <v>34</v>
      </c>
      <c r="R5659" s="807">
        <v>18</v>
      </c>
      <c r="S5659" s="759" t="str">
        <f t="shared" si="176"/>
        <v>Juventud</v>
      </c>
      <c r="AI5659" s="806" t="s">
        <v>871</v>
      </c>
      <c r="AJ5659" s="807">
        <v>4</v>
      </c>
      <c r="AK5659" s="807">
        <v>82</v>
      </c>
      <c r="AL5659" s="759" t="str">
        <f t="shared" si="177"/>
        <v>Vejez</v>
      </c>
    </row>
    <row r="5660" spans="16:38" ht="15">
      <c r="P5660" s="806" t="s">
        <v>867</v>
      </c>
      <c r="Q5660" s="807">
        <v>42</v>
      </c>
      <c r="R5660" s="807">
        <v>19</v>
      </c>
      <c r="S5660" s="759" t="str">
        <f t="shared" si="176"/>
        <v>Juventud</v>
      </c>
      <c r="AI5660" s="806" t="s">
        <v>871</v>
      </c>
      <c r="AJ5660" s="807">
        <v>2</v>
      </c>
      <c r="AK5660" s="807">
        <v>83</v>
      </c>
      <c r="AL5660" s="759" t="str">
        <f t="shared" si="177"/>
        <v>Vejez</v>
      </c>
    </row>
    <row r="5661" spans="16:38" ht="15">
      <c r="P5661" s="806" t="s">
        <v>867</v>
      </c>
      <c r="Q5661" s="807">
        <v>53</v>
      </c>
      <c r="R5661" s="807">
        <v>20</v>
      </c>
      <c r="S5661" s="759" t="str">
        <f t="shared" si="176"/>
        <v>Juventud</v>
      </c>
      <c r="AI5661" s="806" t="s">
        <v>871</v>
      </c>
      <c r="AJ5661" s="807">
        <v>5</v>
      </c>
      <c r="AK5661" s="807">
        <v>84</v>
      </c>
      <c r="AL5661" s="759" t="str">
        <f t="shared" si="177"/>
        <v>Vejez</v>
      </c>
    </row>
    <row r="5662" spans="16:38" ht="15">
      <c r="P5662" s="806" t="s">
        <v>867</v>
      </c>
      <c r="Q5662" s="807">
        <v>45</v>
      </c>
      <c r="R5662" s="807">
        <v>21</v>
      </c>
      <c r="S5662" s="759" t="str">
        <f t="shared" si="176"/>
        <v>Juventud</v>
      </c>
      <c r="AI5662" s="806" t="s">
        <v>871</v>
      </c>
      <c r="AJ5662" s="807">
        <v>2</v>
      </c>
      <c r="AK5662" s="807">
        <v>85</v>
      </c>
      <c r="AL5662" s="759" t="str">
        <f t="shared" si="177"/>
        <v>Vejez</v>
      </c>
    </row>
    <row r="5663" spans="16:38" ht="15">
      <c r="P5663" s="806" t="s">
        <v>867</v>
      </c>
      <c r="Q5663" s="807">
        <v>45</v>
      </c>
      <c r="R5663" s="807">
        <v>22</v>
      </c>
      <c r="S5663" s="759" t="str">
        <f t="shared" si="176"/>
        <v>Juventud</v>
      </c>
      <c r="AI5663" s="806" t="s">
        <v>871</v>
      </c>
      <c r="AJ5663" s="807">
        <v>5</v>
      </c>
      <c r="AK5663" s="807">
        <v>86</v>
      </c>
      <c r="AL5663" s="759" t="str">
        <f t="shared" si="177"/>
        <v>Vejez</v>
      </c>
    </row>
    <row r="5664" spans="16:38" ht="15">
      <c r="P5664" s="806" t="s">
        <v>867</v>
      </c>
      <c r="Q5664" s="807">
        <v>54</v>
      </c>
      <c r="R5664" s="807">
        <v>23</v>
      </c>
      <c r="S5664" s="759" t="str">
        <f t="shared" si="176"/>
        <v>Juventud</v>
      </c>
      <c r="AI5664" s="806" t="s">
        <v>871</v>
      </c>
      <c r="AJ5664" s="807">
        <v>1</v>
      </c>
      <c r="AK5664" s="807">
        <v>88</v>
      </c>
      <c r="AL5664" s="759" t="str">
        <f t="shared" si="177"/>
        <v>Vejez</v>
      </c>
    </row>
    <row r="5665" spans="16:38" ht="15">
      <c r="P5665" s="806" t="s">
        <v>867</v>
      </c>
      <c r="Q5665" s="807">
        <v>58</v>
      </c>
      <c r="R5665" s="807">
        <v>24</v>
      </c>
      <c r="S5665" s="759" t="str">
        <f t="shared" si="176"/>
        <v>Juventud</v>
      </c>
      <c r="AI5665" s="806" t="s">
        <v>871</v>
      </c>
      <c r="AJ5665" s="807">
        <v>2</v>
      </c>
      <c r="AK5665" s="807">
        <v>89</v>
      </c>
      <c r="AL5665" s="759" t="str">
        <f t="shared" si="177"/>
        <v>Vejez</v>
      </c>
    </row>
    <row r="5666" spans="16:38" ht="15">
      <c r="P5666" s="806" t="s">
        <v>867</v>
      </c>
      <c r="Q5666" s="807">
        <v>47</v>
      </c>
      <c r="R5666" s="807">
        <v>25</v>
      </c>
      <c r="S5666" s="759" t="str">
        <f t="shared" si="176"/>
        <v>Juventud</v>
      </c>
      <c r="AI5666" s="806" t="s">
        <v>871</v>
      </c>
      <c r="AJ5666" s="807">
        <v>1</v>
      </c>
      <c r="AK5666" s="807">
        <v>93</v>
      </c>
      <c r="AL5666" s="759" t="str">
        <f t="shared" si="177"/>
        <v>Vejez</v>
      </c>
    </row>
    <row r="5667" spans="16:38" ht="15">
      <c r="P5667" s="806" t="s">
        <v>867</v>
      </c>
      <c r="Q5667" s="807">
        <v>64</v>
      </c>
      <c r="R5667" s="807">
        <v>26</v>
      </c>
      <c r="S5667" s="759" t="str">
        <f t="shared" si="176"/>
        <v>Juventud</v>
      </c>
      <c r="AI5667" s="806" t="s">
        <v>871</v>
      </c>
      <c r="AJ5667" s="807">
        <v>1</v>
      </c>
      <c r="AK5667" s="807">
        <v>102</v>
      </c>
      <c r="AL5667" s="759" t="str">
        <f t="shared" si="177"/>
        <v>Vejez</v>
      </c>
    </row>
    <row r="5668" spans="16:38" ht="30">
      <c r="P5668" s="806" t="s">
        <v>867</v>
      </c>
      <c r="Q5668" s="807">
        <v>67</v>
      </c>
      <c r="R5668" s="807">
        <v>27</v>
      </c>
      <c r="S5668" s="759" t="str">
        <f t="shared" si="176"/>
        <v>Juventud</v>
      </c>
      <c r="AI5668" s="806" t="s">
        <v>872</v>
      </c>
      <c r="AJ5668" s="807">
        <v>13</v>
      </c>
      <c r="AK5668" s="807">
        <v>0</v>
      </c>
      <c r="AL5668" s="759" t="str">
        <f t="shared" si="177"/>
        <v>Primera Infancia</v>
      </c>
    </row>
    <row r="5669" spans="16:38" ht="30">
      <c r="P5669" s="806" t="s">
        <v>867</v>
      </c>
      <c r="Q5669" s="807">
        <v>57</v>
      </c>
      <c r="R5669" s="807">
        <v>28</v>
      </c>
      <c r="S5669" s="759" t="str">
        <f t="shared" si="176"/>
        <v>Juventud</v>
      </c>
      <c r="AI5669" s="806" t="s">
        <v>872</v>
      </c>
      <c r="AJ5669" s="807">
        <v>30</v>
      </c>
      <c r="AK5669" s="807">
        <v>1</v>
      </c>
      <c r="AL5669" s="759" t="str">
        <f t="shared" si="177"/>
        <v>Primera Infancia</v>
      </c>
    </row>
    <row r="5670" spans="16:38" ht="30">
      <c r="P5670" s="806" t="s">
        <v>867</v>
      </c>
      <c r="Q5670" s="807">
        <v>45</v>
      </c>
      <c r="R5670" s="807">
        <v>29</v>
      </c>
      <c r="S5670" s="759" t="str">
        <f t="shared" si="176"/>
        <v>Adulto</v>
      </c>
      <c r="AI5670" s="806" t="s">
        <v>872</v>
      </c>
      <c r="AJ5670" s="807">
        <v>17</v>
      </c>
      <c r="AK5670" s="807">
        <v>2</v>
      </c>
      <c r="AL5670" s="759" t="str">
        <f t="shared" si="177"/>
        <v>Primera Infancia</v>
      </c>
    </row>
    <row r="5671" spans="16:38" ht="30">
      <c r="P5671" s="806" t="s">
        <v>867</v>
      </c>
      <c r="Q5671" s="807">
        <v>56</v>
      </c>
      <c r="R5671" s="807">
        <v>30</v>
      </c>
      <c r="S5671" s="759" t="str">
        <f t="shared" si="176"/>
        <v>Adulto</v>
      </c>
      <c r="AI5671" s="806" t="s">
        <v>872</v>
      </c>
      <c r="AJ5671" s="807">
        <v>34</v>
      </c>
      <c r="AK5671" s="807">
        <v>3</v>
      </c>
      <c r="AL5671" s="759" t="str">
        <f t="shared" si="177"/>
        <v>Primera Infancia</v>
      </c>
    </row>
    <row r="5672" spans="16:38" ht="30">
      <c r="P5672" s="806" t="s">
        <v>867</v>
      </c>
      <c r="Q5672" s="807">
        <v>49</v>
      </c>
      <c r="R5672" s="807">
        <v>31</v>
      </c>
      <c r="S5672" s="759" t="str">
        <f t="shared" si="176"/>
        <v>Adulto</v>
      </c>
      <c r="AI5672" s="806" t="s">
        <v>872</v>
      </c>
      <c r="AJ5672" s="807">
        <v>33</v>
      </c>
      <c r="AK5672" s="807">
        <v>4</v>
      </c>
      <c r="AL5672" s="759" t="str">
        <f t="shared" si="177"/>
        <v>Primera Infancia</v>
      </c>
    </row>
    <row r="5673" spans="16:38" ht="30">
      <c r="P5673" s="806" t="s">
        <v>867</v>
      </c>
      <c r="Q5673" s="807">
        <v>39</v>
      </c>
      <c r="R5673" s="807">
        <v>32</v>
      </c>
      <c r="S5673" s="759" t="str">
        <f t="shared" si="176"/>
        <v>Adulto</v>
      </c>
      <c r="AI5673" s="806" t="s">
        <v>872</v>
      </c>
      <c r="AJ5673" s="807">
        <v>42</v>
      </c>
      <c r="AK5673" s="807">
        <v>5</v>
      </c>
      <c r="AL5673" s="759" t="str">
        <f t="shared" si="177"/>
        <v>Primera Infancia</v>
      </c>
    </row>
    <row r="5674" spans="16:38" ht="15">
      <c r="P5674" s="806" t="s">
        <v>867</v>
      </c>
      <c r="Q5674" s="807">
        <v>45</v>
      </c>
      <c r="R5674" s="807">
        <v>33</v>
      </c>
      <c r="S5674" s="759" t="str">
        <f t="shared" si="176"/>
        <v>Adulto</v>
      </c>
      <c r="AI5674" s="806" t="s">
        <v>872</v>
      </c>
      <c r="AJ5674" s="807">
        <v>25</v>
      </c>
      <c r="AK5674" s="807">
        <v>6</v>
      </c>
      <c r="AL5674" s="759" t="str">
        <f t="shared" si="177"/>
        <v>Infancia</v>
      </c>
    </row>
    <row r="5675" spans="16:38" ht="15">
      <c r="P5675" s="806" t="s">
        <v>867</v>
      </c>
      <c r="Q5675" s="807">
        <v>47</v>
      </c>
      <c r="R5675" s="807">
        <v>34</v>
      </c>
      <c r="S5675" s="759" t="str">
        <f t="shared" si="176"/>
        <v>Adulto</v>
      </c>
      <c r="AI5675" s="806" t="s">
        <v>872</v>
      </c>
      <c r="AJ5675" s="807">
        <v>30</v>
      </c>
      <c r="AK5675" s="807">
        <v>7</v>
      </c>
      <c r="AL5675" s="759" t="str">
        <f t="shared" si="177"/>
        <v>Infancia</v>
      </c>
    </row>
    <row r="5676" spans="16:38" ht="15">
      <c r="P5676" s="806" t="s">
        <v>867</v>
      </c>
      <c r="Q5676" s="807">
        <v>45</v>
      </c>
      <c r="R5676" s="807">
        <v>35</v>
      </c>
      <c r="S5676" s="759" t="str">
        <f t="shared" si="176"/>
        <v>Adulto</v>
      </c>
      <c r="AI5676" s="806" t="s">
        <v>872</v>
      </c>
      <c r="AJ5676" s="807">
        <v>31</v>
      </c>
      <c r="AK5676" s="807">
        <v>8</v>
      </c>
      <c r="AL5676" s="759" t="str">
        <f t="shared" si="177"/>
        <v>Infancia</v>
      </c>
    </row>
    <row r="5677" spans="16:38" ht="15">
      <c r="P5677" s="806" t="s">
        <v>867</v>
      </c>
      <c r="Q5677" s="807">
        <v>49</v>
      </c>
      <c r="R5677" s="807">
        <v>36</v>
      </c>
      <c r="S5677" s="759" t="str">
        <f t="shared" si="176"/>
        <v>Adulto</v>
      </c>
      <c r="AI5677" s="806" t="s">
        <v>872</v>
      </c>
      <c r="AJ5677" s="807">
        <v>35</v>
      </c>
      <c r="AK5677" s="807">
        <v>9</v>
      </c>
      <c r="AL5677" s="759" t="str">
        <f t="shared" si="177"/>
        <v>Infancia</v>
      </c>
    </row>
    <row r="5678" spans="16:38" ht="15">
      <c r="P5678" s="806" t="s">
        <v>867</v>
      </c>
      <c r="Q5678" s="807">
        <v>35</v>
      </c>
      <c r="R5678" s="807">
        <v>37</v>
      </c>
      <c r="S5678" s="759" t="str">
        <f t="shared" si="176"/>
        <v>Adulto</v>
      </c>
      <c r="AI5678" s="806" t="s">
        <v>872</v>
      </c>
      <c r="AJ5678" s="807">
        <v>38</v>
      </c>
      <c r="AK5678" s="807">
        <v>10</v>
      </c>
      <c r="AL5678" s="759" t="str">
        <f t="shared" si="177"/>
        <v>Infancia</v>
      </c>
    </row>
    <row r="5679" spans="16:38" ht="15">
      <c r="P5679" s="806" t="s">
        <v>867</v>
      </c>
      <c r="Q5679" s="807">
        <v>43</v>
      </c>
      <c r="R5679" s="807">
        <v>38</v>
      </c>
      <c r="S5679" s="759" t="str">
        <f t="shared" si="176"/>
        <v>Adulto</v>
      </c>
      <c r="AI5679" s="806" t="s">
        <v>872</v>
      </c>
      <c r="AJ5679" s="807">
        <v>42</v>
      </c>
      <c r="AK5679" s="807">
        <v>11</v>
      </c>
      <c r="AL5679" s="759" t="str">
        <f t="shared" si="177"/>
        <v>Infancia</v>
      </c>
    </row>
    <row r="5680" spans="16:38" ht="30">
      <c r="P5680" s="806" t="s">
        <v>867</v>
      </c>
      <c r="Q5680" s="807">
        <v>28</v>
      </c>
      <c r="R5680" s="807">
        <v>39</v>
      </c>
      <c r="S5680" s="759" t="str">
        <f t="shared" si="176"/>
        <v>Adulto</v>
      </c>
      <c r="AI5680" s="806" t="s">
        <v>872</v>
      </c>
      <c r="AJ5680" s="807">
        <v>43</v>
      </c>
      <c r="AK5680" s="807">
        <v>12</v>
      </c>
      <c r="AL5680" s="759" t="str">
        <f t="shared" si="177"/>
        <v>Adolescente</v>
      </c>
    </row>
    <row r="5681" spans="16:38" ht="30">
      <c r="P5681" s="806" t="s">
        <v>867</v>
      </c>
      <c r="Q5681" s="807">
        <v>35</v>
      </c>
      <c r="R5681" s="807">
        <v>40</v>
      </c>
      <c r="S5681" s="759" t="str">
        <f t="shared" si="176"/>
        <v>Adulto</v>
      </c>
      <c r="AI5681" s="806" t="s">
        <v>872</v>
      </c>
      <c r="AJ5681" s="807">
        <v>52</v>
      </c>
      <c r="AK5681" s="807">
        <v>13</v>
      </c>
      <c r="AL5681" s="759" t="str">
        <f t="shared" si="177"/>
        <v>Adolescente</v>
      </c>
    </row>
    <row r="5682" spans="16:38" ht="30">
      <c r="P5682" s="806" t="s">
        <v>867</v>
      </c>
      <c r="Q5682" s="807">
        <v>36</v>
      </c>
      <c r="R5682" s="807">
        <v>41</v>
      </c>
      <c r="S5682" s="759" t="str">
        <f t="shared" si="176"/>
        <v>Adulto</v>
      </c>
      <c r="AI5682" s="806" t="s">
        <v>872</v>
      </c>
      <c r="AJ5682" s="807">
        <v>50</v>
      </c>
      <c r="AK5682" s="807">
        <v>14</v>
      </c>
      <c r="AL5682" s="759" t="str">
        <f t="shared" si="177"/>
        <v>Adolescente</v>
      </c>
    </row>
    <row r="5683" spans="16:38" ht="30">
      <c r="P5683" s="806" t="s">
        <v>867</v>
      </c>
      <c r="Q5683" s="807">
        <v>45</v>
      </c>
      <c r="R5683" s="807">
        <v>42</v>
      </c>
      <c r="S5683" s="759" t="str">
        <f t="shared" si="176"/>
        <v>Adulto</v>
      </c>
      <c r="AI5683" s="806" t="s">
        <v>872</v>
      </c>
      <c r="AJ5683" s="807">
        <v>45</v>
      </c>
      <c r="AK5683" s="807">
        <v>15</v>
      </c>
      <c r="AL5683" s="759" t="str">
        <f t="shared" si="177"/>
        <v>Adolescente</v>
      </c>
    </row>
    <row r="5684" spans="16:38" ht="30">
      <c r="P5684" s="806" t="s">
        <v>867</v>
      </c>
      <c r="Q5684" s="807">
        <v>36</v>
      </c>
      <c r="R5684" s="807">
        <v>43</v>
      </c>
      <c r="S5684" s="759" t="str">
        <f t="shared" si="176"/>
        <v>Adulto</v>
      </c>
      <c r="AI5684" s="806" t="s">
        <v>872</v>
      </c>
      <c r="AJ5684" s="807">
        <v>56</v>
      </c>
      <c r="AK5684" s="807">
        <v>16</v>
      </c>
      <c r="AL5684" s="759" t="str">
        <f t="shared" si="177"/>
        <v>Adolescente</v>
      </c>
    </row>
    <row r="5685" spans="16:38" ht="30">
      <c r="P5685" s="806" t="s">
        <v>867</v>
      </c>
      <c r="Q5685" s="807">
        <v>28</v>
      </c>
      <c r="R5685" s="807">
        <v>44</v>
      </c>
      <c r="S5685" s="759" t="str">
        <f t="shared" si="176"/>
        <v>Adulto</v>
      </c>
      <c r="AI5685" s="806" t="s">
        <v>872</v>
      </c>
      <c r="AJ5685" s="807">
        <v>50</v>
      </c>
      <c r="AK5685" s="807">
        <v>17</v>
      </c>
      <c r="AL5685" s="759" t="str">
        <f t="shared" si="177"/>
        <v>Adolescente</v>
      </c>
    </row>
    <row r="5686" spans="16:38" ht="15">
      <c r="P5686" s="806" t="s">
        <v>867</v>
      </c>
      <c r="Q5686" s="807">
        <v>33</v>
      </c>
      <c r="R5686" s="807">
        <v>45</v>
      </c>
      <c r="S5686" s="759" t="str">
        <f t="shared" si="176"/>
        <v>Adulto</v>
      </c>
      <c r="AI5686" s="806" t="s">
        <v>872</v>
      </c>
      <c r="AJ5686" s="807">
        <v>49</v>
      </c>
      <c r="AK5686" s="807">
        <v>18</v>
      </c>
      <c r="AL5686" s="759" t="str">
        <f t="shared" si="177"/>
        <v>Juventud</v>
      </c>
    </row>
    <row r="5687" spans="16:38" ht="15">
      <c r="P5687" s="806" t="s">
        <v>867</v>
      </c>
      <c r="Q5687" s="807">
        <v>39</v>
      </c>
      <c r="R5687" s="807">
        <v>46</v>
      </c>
      <c r="S5687" s="759" t="str">
        <f t="shared" si="176"/>
        <v>Adulto</v>
      </c>
      <c r="AI5687" s="806" t="s">
        <v>872</v>
      </c>
      <c r="AJ5687" s="807">
        <v>54</v>
      </c>
      <c r="AK5687" s="807">
        <v>19</v>
      </c>
      <c r="AL5687" s="759" t="str">
        <f t="shared" si="177"/>
        <v>Juventud</v>
      </c>
    </row>
    <row r="5688" spans="16:38" ht="15">
      <c r="P5688" s="806" t="s">
        <v>867</v>
      </c>
      <c r="Q5688" s="807">
        <v>32</v>
      </c>
      <c r="R5688" s="807">
        <v>47</v>
      </c>
      <c r="S5688" s="759" t="str">
        <f t="shared" si="176"/>
        <v>Adulto</v>
      </c>
      <c r="AI5688" s="806" t="s">
        <v>872</v>
      </c>
      <c r="AJ5688" s="807">
        <v>67</v>
      </c>
      <c r="AK5688" s="807">
        <v>20</v>
      </c>
      <c r="AL5688" s="759" t="str">
        <f t="shared" si="177"/>
        <v>Juventud</v>
      </c>
    </row>
    <row r="5689" spans="16:38" ht="15">
      <c r="P5689" s="806" t="s">
        <v>867</v>
      </c>
      <c r="Q5689" s="807">
        <v>40</v>
      </c>
      <c r="R5689" s="807">
        <v>48</v>
      </c>
      <c r="S5689" s="759" t="str">
        <f t="shared" si="176"/>
        <v>Adulto</v>
      </c>
      <c r="AI5689" s="806" t="s">
        <v>872</v>
      </c>
      <c r="AJ5689" s="807">
        <v>86</v>
      </c>
      <c r="AK5689" s="807">
        <v>21</v>
      </c>
      <c r="AL5689" s="759" t="str">
        <f t="shared" si="177"/>
        <v>Juventud</v>
      </c>
    </row>
    <row r="5690" spans="16:38" ht="15">
      <c r="P5690" s="806" t="s">
        <v>867</v>
      </c>
      <c r="Q5690" s="807">
        <v>31</v>
      </c>
      <c r="R5690" s="807">
        <v>49</v>
      </c>
      <c r="S5690" s="759" t="str">
        <f t="shared" si="176"/>
        <v>Adulto</v>
      </c>
      <c r="AI5690" s="806" t="s">
        <v>872</v>
      </c>
      <c r="AJ5690" s="807">
        <v>53</v>
      </c>
      <c r="AK5690" s="807">
        <v>22</v>
      </c>
      <c r="AL5690" s="759" t="str">
        <f t="shared" si="177"/>
        <v>Juventud</v>
      </c>
    </row>
    <row r="5691" spans="16:38" ht="15">
      <c r="P5691" s="806" t="s">
        <v>867</v>
      </c>
      <c r="Q5691" s="807">
        <v>46</v>
      </c>
      <c r="R5691" s="807">
        <v>50</v>
      </c>
      <c r="S5691" s="759" t="str">
        <f t="shared" si="176"/>
        <v>Adulto</v>
      </c>
      <c r="AI5691" s="806" t="s">
        <v>872</v>
      </c>
      <c r="AJ5691" s="807">
        <v>79</v>
      </c>
      <c r="AK5691" s="807">
        <v>23</v>
      </c>
      <c r="AL5691" s="759" t="str">
        <f t="shared" si="177"/>
        <v>Juventud</v>
      </c>
    </row>
    <row r="5692" spans="16:38" ht="15">
      <c r="P5692" s="806" t="s">
        <v>867</v>
      </c>
      <c r="Q5692" s="807">
        <v>29</v>
      </c>
      <c r="R5692" s="807">
        <v>51</v>
      </c>
      <c r="S5692" s="759" t="str">
        <f t="shared" si="176"/>
        <v>Adulto</v>
      </c>
      <c r="AI5692" s="806" t="s">
        <v>872</v>
      </c>
      <c r="AJ5692" s="807">
        <v>69</v>
      </c>
      <c r="AK5692" s="807">
        <v>24</v>
      </c>
      <c r="AL5692" s="759" t="str">
        <f t="shared" si="177"/>
        <v>Juventud</v>
      </c>
    </row>
    <row r="5693" spans="16:38" ht="15">
      <c r="P5693" s="806" t="s">
        <v>867</v>
      </c>
      <c r="Q5693" s="807">
        <v>32</v>
      </c>
      <c r="R5693" s="807">
        <v>52</v>
      </c>
      <c r="S5693" s="759" t="str">
        <f t="shared" si="176"/>
        <v>Adulto</v>
      </c>
      <c r="AI5693" s="806" t="s">
        <v>872</v>
      </c>
      <c r="AJ5693" s="807">
        <v>52</v>
      </c>
      <c r="AK5693" s="807">
        <v>25</v>
      </c>
      <c r="AL5693" s="759" t="str">
        <f t="shared" si="177"/>
        <v>Juventud</v>
      </c>
    </row>
    <row r="5694" spans="16:38" ht="15">
      <c r="P5694" s="806" t="s">
        <v>867</v>
      </c>
      <c r="Q5694" s="807">
        <v>44</v>
      </c>
      <c r="R5694" s="807">
        <v>53</v>
      </c>
      <c r="S5694" s="759" t="str">
        <f t="shared" si="176"/>
        <v>Adulto</v>
      </c>
      <c r="AI5694" s="806" t="s">
        <v>872</v>
      </c>
      <c r="AJ5694" s="807">
        <v>62</v>
      </c>
      <c r="AK5694" s="807">
        <v>26</v>
      </c>
      <c r="AL5694" s="759" t="str">
        <f t="shared" si="177"/>
        <v>Juventud</v>
      </c>
    </row>
    <row r="5695" spans="16:38" ht="15">
      <c r="P5695" s="806" t="s">
        <v>867</v>
      </c>
      <c r="Q5695" s="807">
        <v>45</v>
      </c>
      <c r="R5695" s="807">
        <v>54</v>
      </c>
      <c r="S5695" s="759" t="str">
        <f t="shared" si="176"/>
        <v>Adulto</v>
      </c>
      <c r="AI5695" s="806" t="s">
        <v>872</v>
      </c>
      <c r="AJ5695" s="807">
        <v>69</v>
      </c>
      <c r="AK5695" s="807">
        <v>27</v>
      </c>
      <c r="AL5695" s="759" t="str">
        <f t="shared" si="177"/>
        <v>Juventud</v>
      </c>
    </row>
    <row r="5696" spans="16:38" ht="15">
      <c r="P5696" s="806" t="s">
        <v>867</v>
      </c>
      <c r="Q5696" s="807">
        <v>45</v>
      </c>
      <c r="R5696" s="807">
        <v>55</v>
      </c>
      <c r="S5696" s="759" t="str">
        <f t="shared" si="176"/>
        <v>Adulto</v>
      </c>
      <c r="AI5696" s="806" t="s">
        <v>872</v>
      </c>
      <c r="AJ5696" s="807">
        <v>71</v>
      </c>
      <c r="AK5696" s="807">
        <v>28</v>
      </c>
      <c r="AL5696" s="759" t="str">
        <f t="shared" si="177"/>
        <v>Juventud</v>
      </c>
    </row>
    <row r="5697" spans="16:38" ht="15">
      <c r="P5697" s="806" t="s">
        <v>867</v>
      </c>
      <c r="Q5697" s="807">
        <v>44</v>
      </c>
      <c r="R5697" s="807">
        <v>56</v>
      </c>
      <c r="S5697" s="759" t="str">
        <f t="shared" si="176"/>
        <v>Adulto</v>
      </c>
      <c r="AI5697" s="806" t="s">
        <v>872</v>
      </c>
      <c r="AJ5697" s="807">
        <v>71</v>
      </c>
      <c r="AK5697" s="807">
        <v>29</v>
      </c>
      <c r="AL5697" s="759" t="str">
        <f t="shared" si="177"/>
        <v>Adulto</v>
      </c>
    </row>
    <row r="5698" spans="16:38" ht="15">
      <c r="P5698" s="806" t="s">
        <v>867</v>
      </c>
      <c r="Q5698" s="807">
        <v>50</v>
      </c>
      <c r="R5698" s="807">
        <v>57</v>
      </c>
      <c r="S5698" s="759" t="str">
        <f t="shared" si="176"/>
        <v>Adulto</v>
      </c>
      <c r="AI5698" s="806" t="s">
        <v>872</v>
      </c>
      <c r="AJ5698" s="807">
        <v>64</v>
      </c>
      <c r="AK5698" s="807">
        <v>30</v>
      </c>
      <c r="AL5698" s="759" t="str">
        <f t="shared" si="177"/>
        <v>Adulto</v>
      </c>
    </row>
    <row r="5699" spans="16:38" ht="15">
      <c r="P5699" s="806" t="s">
        <v>867</v>
      </c>
      <c r="Q5699" s="807">
        <v>37</v>
      </c>
      <c r="R5699" s="807">
        <v>58</v>
      </c>
      <c r="S5699" s="759" t="str">
        <f t="shared" ref="S5699:S5762" si="178">IF(P5699=0,"",IF(AND(R5699&gt;=0,R5699&lt;=5),"Primera Infancia",IF(AND(R5699&gt;=6,R5699&lt;=11),"Infancia",IF(AND(R5699&gt;=12,R5699&lt;=17),"Adolescente",IF(AND(R5699&gt;=18,R5699&lt;=28),"Juventud",IF(AND(R5699&gt;=29,R5699&lt;=59),"Adulto","Vejez"))))))</f>
        <v>Adulto</v>
      </c>
      <c r="AI5699" s="806" t="s">
        <v>872</v>
      </c>
      <c r="AJ5699" s="807">
        <v>72</v>
      </c>
      <c r="AK5699" s="807">
        <v>31</v>
      </c>
      <c r="AL5699" s="759" t="str">
        <f t="shared" ref="AL5699:AL5762" si="179">IF(AI5699=0,"",IF(AND(AK5699&gt;=0,AK5699&lt;=5),"Primera Infancia",IF(AND(AK5699&gt;=6,AK5699&lt;=11),"Infancia",IF(AND(AK5699&gt;=12,AK5699&lt;=17),"Adolescente",IF(AND(AK5699&gt;=18,AK5699&lt;=28),"Juventud",IF(AND(AK5699&gt;=29,AK5699&lt;=59),"Adulto","Vejez"))))))</f>
        <v>Adulto</v>
      </c>
    </row>
    <row r="5700" spans="16:38" ht="15">
      <c r="P5700" s="806" t="s">
        <v>867</v>
      </c>
      <c r="Q5700" s="807">
        <v>42</v>
      </c>
      <c r="R5700" s="807">
        <v>59</v>
      </c>
      <c r="S5700" s="759" t="str">
        <f t="shared" si="178"/>
        <v>Adulto</v>
      </c>
      <c r="AI5700" s="806" t="s">
        <v>872</v>
      </c>
      <c r="AJ5700" s="807">
        <v>70</v>
      </c>
      <c r="AK5700" s="807">
        <v>32</v>
      </c>
      <c r="AL5700" s="759" t="str">
        <f t="shared" si="179"/>
        <v>Adulto</v>
      </c>
    </row>
    <row r="5701" spans="16:38" ht="15">
      <c r="P5701" s="806" t="s">
        <v>867</v>
      </c>
      <c r="Q5701" s="807">
        <v>37</v>
      </c>
      <c r="R5701" s="807">
        <v>60</v>
      </c>
      <c r="S5701" s="759" t="str">
        <f t="shared" si="178"/>
        <v>Vejez</v>
      </c>
      <c r="AI5701" s="806" t="s">
        <v>872</v>
      </c>
      <c r="AJ5701" s="807">
        <v>82</v>
      </c>
      <c r="AK5701" s="807">
        <v>33</v>
      </c>
      <c r="AL5701" s="759" t="str">
        <f t="shared" si="179"/>
        <v>Adulto</v>
      </c>
    </row>
    <row r="5702" spans="16:38" ht="15">
      <c r="P5702" s="806" t="s">
        <v>867</v>
      </c>
      <c r="Q5702" s="807">
        <v>37</v>
      </c>
      <c r="R5702" s="807">
        <v>61</v>
      </c>
      <c r="S5702" s="759" t="str">
        <f t="shared" si="178"/>
        <v>Vejez</v>
      </c>
      <c r="AI5702" s="806" t="s">
        <v>872</v>
      </c>
      <c r="AJ5702" s="807">
        <v>57</v>
      </c>
      <c r="AK5702" s="807">
        <v>34</v>
      </c>
      <c r="AL5702" s="759" t="str">
        <f t="shared" si="179"/>
        <v>Adulto</v>
      </c>
    </row>
    <row r="5703" spans="16:38" ht="15">
      <c r="P5703" s="806" t="s">
        <v>867</v>
      </c>
      <c r="Q5703" s="807">
        <v>39</v>
      </c>
      <c r="R5703" s="807">
        <v>62</v>
      </c>
      <c r="S5703" s="759" t="str">
        <f t="shared" si="178"/>
        <v>Vejez</v>
      </c>
      <c r="AI5703" s="806" t="s">
        <v>872</v>
      </c>
      <c r="AJ5703" s="807">
        <v>65</v>
      </c>
      <c r="AK5703" s="807">
        <v>35</v>
      </c>
      <c r="AL5703" s="759" t="str">
        <f t="shared" si="179"/>
        <v>Adulto</v>
      </c>
    </row>
    <row r="5704" spans="16:38" ht="15">
      <c r="P5704" s="806" t="s">
        <v>867</v>
      </c>
      <c r="Q5704" s="807">
        <v>29</v>
      </c>
      <c r="R5704" s="807">
        <v>63</v>
      </c>
      <c r="S5704" s="759" t="str">
        <f t="shared" si="178"/>
        <v>Vejez</v>
      </c>
      <c r="AI5704" s="806" t="s">
        <v>872</v>
      </c>
      <c r="AJ5704" s="807">
        <v>50</v>
      </c>
      <c r="AK5704" s="807">
        <v>36</v>
      </c>
      <c r="AL5704" s="759" t="str">
        <f t="shared" si="179"/>
        <v>Adulto</v>
      </c>
    </row>
    <row r="5705" spans="16:38" ht="15">
      <c r="P5705" s="806" t="s">
        <v>867</v>
      </c>
      <c r="Q5705" s="807">
        <v>30</v>
      </c>
      <c r="R5705" s="807">
        <v>64</v>
      </c>
      <c r="S5705" s="759" t="str">
        <f t="shared" si="178"/>
        <v>Vejez</v>
      </c>
      <c r="AI5705" s="806" t="s">
        <v>872</v>
      </c>
      <c r="AJ5705" s="807">
        <v>52</v>
      </c>
      <c r="AK5705" s="807">
        <v>37</v>
      </c>
      <c r="AL5705" s="759" t="str">
        <f t="shared" si="179"/>
        <v>Adulto</v>
      </c>
    </row>
    <row r="5706" spans="16:38" ht="15">
      <c r="P5706" s="806" t="s">
        <v>867</v>
      </c>
      <c r="Q5706" s="807">
        <v>26</v>
      </c>
      <c r="R5706" s="807">
        <v>65</v>
      </c>
      <c r="S5706" s="759" t="str">
        <f t="shared" si="178"/>
        <v>Vejez</v>
      </c>
      <c r="AI5706" s="806" t="s">
        <v>872</v>
      </c>
      <c r="AJ5706" s="807">
        <v>51</v>
      </c>
      <c r="AK5706" s="807">
        <v>38</v>
      </c>
      <c r="AL5706" s="759" t="str">
        <f t="shared" si="179"/>
        <v>Adulto</v>
      </c>
    </row>
    <row r="5707" spans="16:38" ht="15">
      <c r="P5707" s="806" t="s">
        <v>867</v>
      </c>
      <c r="Q5707" s="807">
        <v>25</v>
      </c>
      <c r="R5707" s="807">
        <v>66</v>
      </c>
      <c r="S5707" s="759" t="str">
        <f t="shared" si="178"/>
        <v>Vejez</v>
      </c>
      <c r="AI5707" s="806" t="s">
        <v>872</v>
      </c>
      <c r="AJ5707" s="807">
        <v>57</v>
      </c>
      <c r="AK5707" s="807">
        <v>39</v>
      </c>
      <c r="AL5707" s="759" t="str">
        <f t="shared" si="179"/>
        <v>Adulto</v>
      </c>
    </row>
    <row r="5708" spans="16:38" ht="15">
      <c r="P5708" s="806" t="s">
        <v>867</v>
      </c>
      <c r="Q5708" s="807">
        <v>16</v>
      </c>
      <c r="R5708" s="807">
        <v>67</v>
      </c>
      <c r="S5708" s="759" t="str">
        <f t="shared" si="178"/>
        <v>Vejez</v>
      </c>
      <c r="AI5708" s="806" t="s">
        <v>872</v>
      </c>
      <c r="AJ5708" s="807">
        <v>79</v>
      </c>
      <c r="AK5708" s="807">
        <v>40</v>
      </c>
      <c r="AL5708" s="759" t="str">
        <f t="shared" si="179"/>
        <v>Adulto</v>
      </c>
    </row>
    <row r="5709" spans="16:38" ht="15">
      <c r="P5709" s="806" t="s">
        <v>867</v>
      </c>
      <c r="Q5709" s="807">
        <v>23</v>
      </c>
      <c r="R5709" s="807">
        <v>68</v>
      </c>
      <c r="S5709" s="759" t="str">
        <f t="shared" si="178"/>
        <v>Vejez</v>
      </c>
      <c r="AI5709" s="806" t="s">
        <v>872</v>
      </c>
      <c r="AJ5709" s="807">
        <v>73</v>
      </c>
      <c r="AK5709" s="807">
        <v>41</v>
      </c>
      <c r="AL5709" s="759" t="str">
        <f t="shared" si="179"/>
        <v>Adulto</v>
      </c>
    </row>
    <row r="5710" spans="16:38" ht="15">
      <c r="P5710" s="806" t="s">
        <v>867</v>
      </c>
      <c r="Q5710" s="807">
        <v>19</v>
      </c>
      <c r="R5710" s="807">
        <v>69</v>
      </c>
      <c r="S5710" s="759" t="str">
        <f t="shared" si="178"/>
        <v>Vejez</v>
      </c>
      <c r="AI5710" s="806" t="s">
        <v>872</v>
      </c>
      <c r="AJ5710" s="807">
        <v>60</v>
      </c>
      <c r="AK5710" s="807">
        <v>42</v>
      </c>
      <c r="AL5710" s="759" t="str">
        <f t="shared" si="179"/>
        <v>Adulto</v>
      </c>
    </row>
    <row r="5711" spans="16:38" ht="15">
      <c r="P5711" s="806" t="s">
        <v>867</v>
      </c>
      <c r="Q5711" s="807">
        <v>18</v>
      </c>
      <c r="R5711" s="807">
        <v>70</v>
      </c>
      <c r="S5711" s="759" t="str">
        <f t="shared" si="178"/>
        <v>Vejez</v>
      </c>
      <c r="AI5711" s="806" t="s">
        <v>872</v>
      </c>
      <c r="AJ5711" s="807">
        <v>62</v>
      </c>
      <c r="AK5711" s="807">
        <v>43</v>
      </c>
      <c r="AL5711" s="759" t="str">
        <f t="shared" si="179"/>
        <v>Adulto</v>
      </c>
    </row>
    <row r="5712" spans="16:38" ht="15">
      <c r="P5712" s="806" t="s">
        <v>867</v>
      </c>
      <c r="Q5712" s="807">
        <v>24</v>
      </c>
      <c r="R5712" s="807">
        <v>71</v>
      </c>
      <c r="S5712" s="759" t="str">
        <f t="shared" si="178"/>
        <v>Vejez</v>
      </c>
      <c r="AI5712" s="806" t="s">
        <v>872</v>
      </c>
      <c r="AJ5712" s="807">
        <v>49</v>
      </c>
      <c r="AK5712" s="807">
        <v>44</v>
      </c>
      <c r="AL5712" s="759" t="str">
        <f t="shared" si="179"/>
        <v>Adulto</v>
      </c>
    </row>
    <row r="5713" spans="16:38" ht="15">
      <c r="P5713" s="806" t="s">
        <v>867</v>
      </c>
      <c r="Q5713" s="807">
        <v>16</v>
      </c>
      <c r="R5713" s="807">
        <v>72</v>
      </c>
      <c r="S5713" s="759" t="str">
        <f t="shared" si="178"/>
        <v>Vejez</v>
      </c>
      <c r="AI5713" s="806" t="s">
        <v>872</v>
      </c>
      <c r="AJ5713" s="807">
        <v>51</v>
      </c>
      <c r="AK5713" s="807">
        <v>45</v>
      </c>
      <c r="AL5713" s="759" t="str">
        <f t="shared" si="179"/>
        <v>Adulto</v>
      </c>
    </row>
    <row r="5714" spans="16:38" ht="15">
      <c r="P5714" s="806" t="s">
        <v>867</v>
      </c>
      <c r="Q5714" s="807">
        <v>17</v>
      </c>
      <c r="R5714" s="807">
        <v>73</v>
      </c>
      <c r="S5714" s="759" t="str">
        <f t="shared" si="178"/>
        <v>Vejez</v>
      </c>
      <c r="AI5714" s="806" t="s">
        <v>872</v>
      </c>
      <c r="AJ5714" s="807">
        <v>48</v>
      </c>
      <c r="AK5714" s="807">
        <v>46</v>
      </c>
      <c r="AL5714" s="759" t="str">
        <f t="shared" si="179"/>
        <v>Adulto</v>
      </c>
    </row>
    <row r="5715" spans="16:38" ht="15">
      <c r="P5715" s="806" t="s">
        <v>867</v>
      </c>
      <c r="Q5715" s="807">
        <v>27</v>
      </c>
      <c r="R5715" s="807">
        <v>74</v>
      </c>
      <c r="S5715" s="759" t="str">
        <f t="shared" si="178"/>
        <v>Vejez</v>
      </c>
      <c r="AI5715" s="806" t="s">
        <v>872</v>
      </c>
      <c r="AJ5715" s="807">
        <v>54</v>
      </c>
      <c r="AK5715" s="807">
        <v>47</v>
      </c>
      <c r="AL5715" s="759" t="str">
        <f t="shared" si="179"/>
        <v>Adulto</v>
      </c>
    </row>
    <row r="5716" spans="16:38" ht="15">
      <c r="P5716" s="806" t="s">
        <v>867</v>
      </c>
      <c r="Q5716" s="807">
        <v>18</v>
      </c>
      <c r="R5716" s="807">
        <v>75</v>
      </c>
      <c r="S5716" s="759" t="str">
        <f t="shared" si="178"/>
        <v>Vejez</v>
      </c>
      <c r="AI5716" s="806" t="s">
        <v>872</v>
      </c>
      <c r="AJ5716" s="807">
        <v>47</v>
      </c>
      <c r="AK5716" s="807">
        <v>48</v>
      </c>
      <c r="AL5716" s="759" t="str">
        <f t="shared" si="179"/>
        <v>Adulto</v>
      </c>
    </row>
    <row r="5717" spans="16:38" ht="15">
      <c r="P5717" s="806" t="s">
        <v>867</v>
      </c>
      <c r="Q5717" s="807">
        <v>13</v>
      </c>
      <c r="R5717" s="807">
        <v>76</v>
      </c>
      <c r="S5717" s="759" t="str">
        <f t="shared" si="178"/>
        <v>Vejez</v>
      </c>
      <c r="AI5717" s="806" t="s">
        <v>872</v>
      </c>
      <c r="AJ5717" s="807">
        <v>45</v>
      </c>
      <c r="AK5717" s="807">
        <v>49</v>
      </c>
      <c r="AL5717" s="759" t="str">
        <f t="shared" si="179"/>
        <v>Adulto</v>
      </c>
    </row>
    <row r="5718" spans="16:38" ht="15">
      <c r="P5718" s="806" t="s">
        <v>867</v>
      </c>
      <c r="Q5718" s="807">
        <v>20</v>
      </c>
      <c r="R5718" s="807">
        <v>77</v>
      </c>
      <c r="S5718" s="759" t="str">
        <f t="shared" si="178"/>
        <v>Vejez</v>
      </c>
      <c r="AI5718" s="806" t="s">
        <v>872</v>
      </c>
      <c r="AJ5718" s="807">
        <v>51</v>
      </c>
      <c r="AK5718" s="807">
        <v>50</v>
      </c>
      <c r="AL5718" s="759" t="str">
        <f t="shared" si="179"/>
        <v>Adulto</v>
      </c>
    </row>
    <row r="5719" spans="16:38" ht="15">
      <c r="P5719" s="806" t="s">
        <v>867</v>
      </c>
      <c r="Q5719" s="807">
        <v>17</v>
      </c>
      <c r="R5719" s="807">
        <v>78</v>
      </c>
      <c r="S5719" s="759" t="str">
        <f t="shared" si="178"/>
        <v>Vejez</v>
      </c>
      <c r="AI5719" s="806" t="s">
        <v>872</v>
      </c>
      <c r="AJ5719" s="807">
        <v>48</v>
      </c>
      <c r="AK5719" s="807">
        <v>51</v>
      </c>
      <c r="AL5719" s="759" t="str">
        <f t="shared" si="179"/>
        <v>Adulto</v>
      </c>
    </row>
    <row r="5720" spans="16:38" ht="15">
      <c r="P5720" s="806" t="s">
        <v>867</v>
      </c>
      <c r="Q5720" s="807">
        <v>16</v>
      </c>
      <c r="R5720" s="807">
        <v>79</v>
      </c>
      <c r="S5720" s="759" t="str">
        <f t="shared" si="178"/>
        <v>Vejez</v>
      </c>
      <c r="AI5720" s="806" t="s">
        <v>872</v>
      </c>
      <c r="AJ5720" s="807">
        <v>61</v>
      </c>
      <c r="AK5720" s="807">
        <v>52</v>
      </c>
      <c r="AL5720" s="759" t="str">
        <f t="shared" si="179"/>
        <v>Adulto</v>
      </c>
    </row>
    <row r="5721" spans="16:38" ht="15">
      <c r="P5721" s="806" t="s">
        <v>867</v>
      </c>
      <c r="Q5721" s="807">
        <v>10</v>
      </c>
      <c r="R5721" s="807">
        <v>80</v>
      </c>
      <c r="S5721" s="759" t="str">
        <f t="shared" si="178"/>
        <v>Vejez</v>
      </c>
      <c r="AI5721" s="806" t="s">
        <v>872</v>
      </c>
      <c r="AJ5721" s="807">
        <v>52</v>
      </c>
      <c r="AK5721" s="807">
        <v>53</v>
      </c>
      <c r="AL5721" s="759" t="str">
        <f t="shared" si="179"/>
        <v>Adulto</v>
      </c>
    </row>
    <row r="5722" spans="16:38" ht="15">
      <c r="P5722" s="806" t="s">
        <v>867</v>
      </c>
      <c r="Q5722" s="807">
        <v>10</v>
      </c>
      <c r="R5722" s="807">
        <v>81</v>
      </c>
      <c r="S5722" s="759" t="str">
        <f t="shared" si="178"/>
        <v>Vejez</v>
      </c>
      <c r="AI5722" s="806" t="s">
        <v>872</v>
      </c>
      <c r="AJ5722" s="807">
        <v>61</v>
      </c>
      <c r="AK5722" s="807">
        <v>54</v>
      </c>
      <c r="AL5722" s="759" t="str">
        <f t="shared" si="179"/>
        <v>Adulto</v>
      </c>
    </row>
    <row r="5723" spans="16:38" ht="15">
      <c r="P5723" s="806" t="s">
        <v>867</v>
      </c>
      <c r="Q5723" s="807">
        <v>9</v>
      </c>
      <c r="R5723" s="807">
        <v>82</v>
      </c>
      <c r="S5723" s="759" t="str">
        <f t="shared" si="178"/>
        <v>Vejez</v>
      </c>
      <c r="AI5723" s="806" t="s">
        <v>872</v>
      </c>
      <c r="AJ5723" s="807">
        <v>46</v>
      </c>
      <c r="AK5723" s="807">
        <v>55</v>
      </c>
      <c r="AL5723" s="759" t="str">
        <f t="shared" si="179"/>
        <v>Adulto</v>
      </c>
    </row>
    <row r="5724" spans="16:38" ht="15">
      <c r="P5724" s="806" t="s">
        <v>867</v>
      </c>
      <c r="Q5724" s="807">
        <v>12</v>
      </c>
      <c r="R5724" s="807">
        <v>83</v>
      </c>
      <c r="S5724" s="759" t="str">
        <f t="shared" si="178"/>
        <v>Vejez</v>
      </c>
      <c r="AI5724" s="806" t="s">
        <v>872</v>
      </c>
      <c r="AJ5724" s="807">
        <v>45</v>
      </c>
      <c r="AK5724" s="807">
        <v>56</v>
      </c>
      <c r="AL5724" s="759" t="str">
        <f t="shared" si="179"/>
        <v>Adulto</v>
      </c>
    </row>
    <row r="5725" spans="16:38" ht="15">
      <c r="P5725" s="806" t="s">
        <v>867</v>
      </c>
      <c r="Q5725" s="807">
        <v>9</v>
      </c>
      <c r="R5725" s="807">
        <v>84</v>
      </c>
      <c r="S5725" s="759" t="str">
        <f t="shared" si="178"/>
        <v>Vejez</v>
      </c>
      <c r="AI5725" s="806" t="s">
        <v>872</v>
      </c>
      <c r="AJ5725" s="807">
        <v>46</v>
      </c>
      <c r="AK5725" s="807">
        <v>57</v>
      </c>
      <c r="AL5725" s="759" t="str">
        <f t="shared" si="179"/>
        <v>Adulto</v>
      </c>
    </row>
    <row r="5726" spans="16:38" ht="15">
      <c r="P5726" s="806" t="s">
        <v>867</v>
      </c>
      <c r="Q5726" s="807">
        <v>7</v>
      </c>
      <c r="R5726" s="807">
        <v>85</v>
      </c>
      <c r="S5726" s="759" t="str">
        <f t="shared" si="178"/>
        <v>Vejez</v>
      </c>
      <c r="AI5726" s="806" t="s">
        <v>872</v>
      </c>
      <c r="AJ5726" s="807">
        <v>45</v>
      </c>
      <c r="AK5726" s="807">
        <v>58</v>
      </c>
      <c r="AL5726" s="759" t="str">
        <f t="shared" si="179"/>
        <v>Adulto</v>
      </c>
    </row>
    <row r="5727" spans="16:38" ht="15">
      <c r="P5727" s="806" t="s">
        <v>867</v>
      </c>
      <c r="Q5727" s="807">
        <v>12</v>
      </c>
      <c r="R5727" s="807">
        <v>86</v>
      </c>
      <c r="S5727" s="759" t="str">
        <f t="shared" si="178"/>
        <v>Vejez</v>
      </c>
      <c r="AI5727" s="806" t="s">
        <v>872</v>
      </c>
      <c r="AJ5727" s="807">
        <v>34</v>
      </c>
      <c r="AK5727" s="807">
        <v>59</v>
      </c>
      <c r="AL5727" s="759" t="str">
        <f t="shared" si="179"/>
        <v>Adulto</v>
      </c>
    </row>
    <row r="5728" spans="16:38" ht="15">
      <c r="P5728" s="806" t="s">
        <v>867</v>
      </c>
      <c r="Q5728" s="807">
        <v>11</v>
      </c>
      <c r="R5728" s="807">
        <v>87</v>
      </c>
      <c r="S5728" s="759" t="str">
        <f t="shared" si="178"/>
        <v>Vejez</v>
      </c>
      <c r="AI5728" s="806" t="s">
        <v>872</v>
      </c>
      <c r="AJ5728" s="807">
        <v>42</v>
      </c>
      <c r="AK5728" s="807">
        <v>60</v>
      </c>
      <c r="AL5728" s="759" t="str">
        <f t="shared" si="179"/>
        <v>Vejez</v>
      </c>
    </row>
    <row r="5729" spans="16:38" ht="15">
      <c r="P5729" s="806" t="s">
        <v>867</v>
      </c>
      <c r="Q5729" s="807">
        <v>3</v>
      </c>
      <c r="R5729" s="807">
        <v>88</v>
      </c>
      <c r="S5729" s="759" t="str">
        <f t="shared" si="178"/>
        <v>Vejez</v>
      </c>
      <c r="AI5729" s="806" t="s">
        <v>872</v>
      </c>
      <c r="AJ5729" s="807">
        <v>37</v>
      </c>
      <c r="AK5729" s="807">
        <v>61</v>
      </c>
      <c r="AL5729" s="759" t="str">
        <f t="shared" si="179"/>
        <v>Vejez</v>
      </c>
    </row>
    <row r="5730" spans="16:38" ht="15">
      <c r="P5730" s="806" t="s">
        <v>867</v>
      </c>
      <c r="Q5730" s="807">
        <v>10</v>
      </c>
      <c r="R5730" s="807">
        <v>89</v>
      </c>
      <c r="S5730" s="759" t="str">
        <f t="shared" si="178"/>
        <v>Vejez</v>
      </c>
      <c r="AI5730" s="806" t="s">
        <v>872</v>
      </c>
      <c r="AJ5730" s="807">
        <v>41</v>
      </c>
      <c r="AK5730" s="807">
        <v>62</v>
      </c>
      <c r="AL5730" s="759" t="str">
        <f t="shared" si="179"/>
        <v>Vejez</v>
      </c>
    </row>
    <row r="5731" spans="16:38" ht="15">
      <c r="P5731" s="806" t="s">
        <v>867</v>
      </c>
      <c r="Q5731" s="807">
        <v>5</v>
      </c>
      <c r="R5731" s="807">
        <v>90</v>
      </c>
      <c r="S5731" s="759" t="str">
        <f t="shared" si="178"/>
        <v>Vejez</v>
      </c>
      <c r="AI5731" s="806" t="s">
        <v>872</v>
      </c>
      <c r="AJ5731" s="807">
        <v>52</v>
      </c>
      <c r="AK5731" s="807">
        <v>63</v>
      </c>
      <c r="AL5731" s="759" t="str">
        <f t="shared" si="179"/>
        <v>Vejez</v>
      </c>
    </row>
    <row r="5732" spans="16:38" ht="15">
      <c r="P5732" s="806" t="s">
        <v>867</v>
      </c>
      <c r="Q5732" s="807">
        <v>4</v>
      </c>
      <c r="R5732" s="807">
        <v>91</v>
      </c>
      <c r="S5732" s="759" t="str">
        <f t="shared" si="178"/>
        <v>Vejez</v>
      </c>
      <c r="AI5732" s="806" t="s">
        <v>872</v>
      </c>
      <c r="AJ5732" s="807">
        <v>35</v>
      </c>
      <c r="AK5732" s="807">
        <v>64</v>
      </c>
      <c r="AL5732" s="759" t="str">
        <f t="shared" si="179"/>
        <v>Vejez</v>
      </c>
    </row>
    <row r="5733" spans="16:38" ht="15">
      <c r="P5733" s="806" t="s">
        <v>867</v>
      </c>
      <c r="Q5733" s="807">
        <v>5</v>
      </c>
      <c r="R5733" s="807">
        <v>92</v>
      </c>
      <c r="S5733" s="759" t="str">
        <f t="shared" si="178"/>
        <v>Vejez</v>
      </c>
      <c r="AI5733" s="806" t="s">
        <v>872</v>
      </c>
      <c r="AJ5733" s="807">
        <v>31</v>
      </c>
      <c r="AK5733" s="807">
        <v>65</v>
      </c>
      <c r="AL5733" s="759" t="str">
        <f t="shared" si="179"/>
        <v>Vejez</v>
      </c>
    </row>
    <row r="5734" spans="16:38" ht="15">
      <c r="P5734" s="806" t="s">
        <v>867</v>
      </c>
      <c r="Q5734" s="807">
        <v>2</v>
      </c>
      <c r="R5734" s="807">
        <v>93</v>
      </c>
      <c r="S5734" s="759" t="str">
        <f t="shared" si="178"/>
        <v>Vejez</v>
      </c>
      <c r="AI5734" s="806" t="s">
        <v>872</v>
      </c>
      <c r="AJ5734" s="807">
        <v>28</v>
      </c>
      <c r="AK5734" s="807">
        <v>66</v>
      </c>
      <c r="AL5734" s="759" t="str">
        <f t="shared" si="179"/>
        <v>Vejez</v>
      </c>
    </row>
    <row r="5735" spans="16:38" ht="15">
      <c r="P5735" s="806" t="s">
        <v>867</v>
      </c>
      <c r="Q5735" s="807">
        <v>2</v>
      </c>
      <c r="R5735" s="807">
        <v>94</v>
      </c>
      <c r="S5735" s="759" t="str">
        <f t="shared" si="178"/>
        <v>Vejez</v>
      </c>
      <c r="AI5735" s="806" t="s">
        <v>872</v>
      </c>
      <c r="AJ5735" s="807">
        <v>47</v>
      </c>
      <c r="AK5735" s="807">
        <v>67</v>
      </c>
      <c r="AL5735" s="759" t="str">
        <f t="shared" si="179"/>
        <v>Vejez</v>
      </c>
    </row>
    <row r="5736" spans="16:38" ht="15">
      <c r="P5736" s="806" t="s">
        <v>867</v>
      </c>
      <c r="Q5736" s="807">
        <v>1</v>
      </c>
      <c r="R5736" s="807">
        <v>95</v>
      </c>
      <c r="S5736" s="759" t="str">
        <f t="shared" si="178"/>
        <v>Vejez</v>
      </c>
      <c r="AI5736" s="806" t="s">
        <v>872</v>
      </c>
      <c r="AJ5736" s="807">
        <v>38</v>
      </c>
      <c r="AK5736" s="807">
        <v>68</v>
      </c>
      <c r="AL5736" s="759" t="str">
        <f t="shared" si="179"/>
        <v>Vejez</v>
      </c>
    </row>
    <row r="5737" spans="16:38" ht="15">
      <c r="P5737" s="806" t="s">
        <v>867</v>
      </c>
      <c r="Q5737" s="807">
        <v>1</v>
      </c>
      <c r="R5737" s="807">
        <v>98</v>
      </c>
      <c r="S5737" s="759" t="str">
        <f t="shared" si="178"/>
        <v>Vejez</v>
      </c>
      <c r="AI5737" s="806" t="s">
        <v>872</v>
      </c>
      <c r="AJ5737" s="807">
        <v>27</v>
      </c>
      <c r="AK5737" s="807">
        <v>69</v>
      </c>
      <c r="AL5737" s="759" t="str">
        <f t="shared" si="179"/>
        <v>Vejez</v>
      </c>
    </row>
    <row r="5738" spans="16:38" ht="15">
      <c r="P5738" s="806" t="s">
        <v>867</v>
      </c>
      <c r="Q5738" s="807">
        <v>2</v>
      </c>
      <c r="R5738" s="807">
        <v>99</v>
      </c>
      <c r="S5738" s="759" t="str">
        <f t="shared" si="178"/>
        <v>Vejez</v>
      </c>
      <c r="AI5738" s="806" t="s">
        <v>872</v>
      </c>
      <c r="AJ5738" s="807">
        <v>17</v>
      </c>
      <c r="AK5738" s="807">
        <v>70</v>
      </c>
      <c r="AL5738" s="759" t="str">
        <f t="shared" si="179"/>
        <v>Vejez</v>
      </c>
    </row>
    <row r="5739" spans="16:38" ht="15">
      <c r="P5739" s="806" t="s">
        <v>867</v>
      </c>
      <c r="Q5739" s="807">
        <v>1</v>
      </c>
      <c r="R5739" s="807">
        <v>102</v>
      </c>
      <c r="S5739" s="759" t="str">
        <f t="shared" si="178"/>
        <v>Vejez</v>
      </c>
      <c r="AI5739" s="806" t="s">
        <v>872</v>
      </c>
      <c r="AJ5739" s="807">
        <v>31</v>
      </c>
      <c r="AK5739" s="807">
        <v>71</v>
      </c>
      <c r="AL5739" s="759" t="str">
        <f t="shared" si="179"/>
        <v>Vejez</v>
      </c>
    </row>
    <row r="5740" spans="16:38" ht="30">
      <c r="P5740" s="806" t="s">
        <v>868</v>
      </c>
      <c r="Q5740" s="807">
        <v>23</v>
      </c>
      <c r="R5740" s="807">
        <v>0</v>
      </c>
      <c r="S5740" s="759" t="str">
        <f t="shared" si="178"/>
        <v>Primera Infancia</v>
      </c>
      <c r="AI5740" s="806" t="s">
        <v>872</v>
      </c>
      <c r="AJ5740" s="807">
        <v>28</v>
      </c>
      <c r="AK5740" s="807">
        <v>72</v>
      </c>
      <c r="AL5740" s="759" t="str">
        <f t="shared" si="179"/>
        <v>Vejez</v>
      </c>
    </row>
    <row r="5741" spans="16:38" ht="30">
      <c r="P5741" s="806" t="s">
        <v>868</v>
      </c>
      <c r="Q5741" s="807">
        <v>31</v>
      </c>
      <c r="R5741" s="807">
        <v>1</v>
      </c>
      <c r="S5741" s="759" t="str">
        <f t="shared" si="178"/>
        <v>Primera Infancia</v>
      </c>
      <c r="AI5741" s="806" t="s">
        <v>872</v>
      </c>
      <c r="AJ5741" s="807">
        <v>22</v>
      </c>
      <c r="AK5741" s="807">
        <v>73</v>
      </c>
      <c r="AL5741" s="759" t="str">
        <f t="shared" si="179"/>
        <v>Vejez</v>
      </c>
    </row>
    <row r="5742" spans="16:38" ht="30">
      <c r="P5742" s="806" t="s">
        <v>868</v>
      </c>
      <c r="Q5742" s="807">
        <v>25</v>
      </c>
      <c r="R5742" s="807">
        <v>2</v>
      </c>
      <c r="S5742" s="759" t="str">
        <f t="shared" si="178"/>
        <v>Primera Infancia</v>
      </c>
      <c r="AI5742" s="806" t="s">
        <v>872</v>
      </c>
      <c r="AJ5742" s="807">
        <v>17</v>
      </c>
      <c r="AK5742" s="807">
        <v>74</v>
      </c>
      <c r="AL5742" s="759" t="str">
        <f t="shared" si="179"/>
        <v>Vejez</v>
      </c>
    </row>
    <row r="5743" spans="16:38" ht="30">
      <c r="P5743" s="806" t="s">
        <v>868</v>
      </c>
      <c r="Q5743" s="807">
        <v>36</v>
      </c>
      <c r="R5743" s="807">
        <v>3</v>
      </c>
      <c r="S5743" s="759" t="str">
        <f t="shared" si="178"/>
        <v>Primera Infancia</v>
      </c>
      <c r="AI5743" s="806" t="s">
        <v>872</v>
      </c>
      <c r="AJ5743" s="807">
        <v>18</v>
      </c>
      <c r="AK5743" s="807">
        <v>75</v>
      </c>
      <c r="AL5743" s="759" t="str">
        <f t="shared" si="179"/>
        <v>Vejez</v>
      </c>
    </row>
    <row r="5744" spans="16:38" ht="30">
      <c r="P5744" s="806" t="s">
        <v>868</v>
      </c>
      <c r="Q5744" s="807">
        <v>22</v>
      </c>
      <c r="R5744" s="807">
        <v>4</v>
      </c>
      <c r="S5744" s="759" t="str">
        <f t="shared" si="178"/>
        <v>Primera Infancia</v>
      </c>
      <c r="AI5744" s="806" t="s">
        <v>872</v>
      </c>
      <c r="AJ5744" s="807">
        <v>25</v>
      </c>
      <c r="AK5744" s="807">
        <v>76</v>
      </c>
      <c r="AL5744" s="759" t="str">
        <f t="shared" si="179"/>
        <v>Vejez</v>
      </c>
    </row>
    <row r="5745" spans="16:38" ht="30">
      <c r="P5745" s="806" t="s">
        <v>868</v>
      </c>
      <c r="Q5745" s="807">
        <v>34</v>
      </c>
      <c r="R5745" s="807">
        <v>5</v>
      </c>
      <c r="S5745" s="759" t="str">
        <f t="shared" si="178"/>
        <v>Primera Infancia</v>
      </c>
      <c r="AI5745" s="806" t="s">
        <v>872</v>
      </c>
      <c r="AJ5745" s="807">
        <v>18</v>
      </c>
      <c r="AK5745" s="807">
        <v>77</v>
      </c>
      <c r="AL5745" s="759" t="str">
        <f t="shared" si="179"/>
        <v>Vejez</v>
      </c>
    </row>
    <row r="5746" spans="16:38" ht="15">
      <c r="P5746" s="806" t="s">
        <v>868</v>
      </c>
      <c r="Q5746" s="807">
        <v>29</v>
      </c>
      <c r="R5746" s="807">
        <v>6</v>
      </c>
      <c r="S5746" s="759" t="str">
        <f t="shared" si="178"/>
        <v>Infancia</v>
      </c>
      <c r="AI5746" s="806" t="s">
        <v>872</v>
      </c>
      <c r="AJ5746" s="807">
        <v>12</v>
      </c>
      <c r="AK5746" s="807">
        <v>78</v>
      </c>
      <c r="AL5746" s="759" t="str">
        <f t="shared" si="179"/>
        <v>Vejez</v>
      </c>
    </row>
    <row r="5747" spans="16:38" ht="15">
      <c r="P5747" s="806" t="s">
        <v>868</v>
      </c>
      <c r="Q5747" s="807">
        <v>33</v>
      </c>
      <c r="R5747" s="807">
        <v>7</v>
      </c>
      <c r="S5747" s="759" t="str">
        <f t="shared" si="178"/>
        <v>Infancia</v>
      </c>
      <c r="AI5747" s="806" t="s">
        <v>872</v>
      </c>
      <c r="AJ5747" s="807">
        <v>15</v>
      </c>
      <c r="AK5747" s="807">
        <v>79</v>
      </c>
      <c r="AL5747" s="759" t="str">
        <f t="shared" si="179"/>
        <v>Vejez</v>
      </c>
    </row>
    <row r="5748" spans="16:38" ht="15">
      <c r="P5748" s="806" t="s">
        <v>868</v>
      </c>
      <c r="Q5748" s="807">
        <v>27</v>
      </c>
      <c r="R5748" s="807">
        <v>8</v>
      </c>
      <c r="S5748" s="759" t="str">
        <f t="shared" si="178"/>
        <v>Infancia</v>
      </c>
      <c r="AI5748" s="806" t="s">
        <v>872</v>
      </c>
      <c r="AJ5748" s="807">
        <v>9</v>
      </c>
      <c r="AK5748" s="807">
        <v>80</v>
      </c>
      <c r="AL5748" s="759" t="str">
        <f t="shared" si="179"/>
        <v>Vejez</v>
      </c>
    </row>
    <row r="5749" spans="16:38" ht="15">
      <c r="P5749" s="806" t="s">
        <v>868</v>
      </c>
      <c r="Q5749" s="807">
        <v>26</v>
      </c>
      <c r="R5749" s="807">
        <v>9</v>
      </c>
      <c r="S5749" s="759" t="str">
        <f t="shared" si="178"/>
        <v>Infancia</v>
      </c>
      <c r="AI5749" s="806" t="s">
        <v>872</v>
      </c>
      <c r="AJ5749" s="807">
        <v>20</v>
      </c>
      <c r="AK5749" s="807">
        <v>81</v>
      </c>
      <c r="AL5749" s="759" t="str">
        <f t="shared" si="179"/>
        <v>Vejez</v>
      </c>
    </row>
    <row r="5750" spans="16:38" ht="15">
      <c r="P5750" s="806" t="s">
        <v>868</v>
      </c>
      <c r="Q5750" s="807">
        <v>34</v>
      </c>
      <c r="R5750" s="807">
        <v>10</v>
      </c>
      <c r="S5750" s="759" t="str">
        <f t="shared" si="178"/>
        <v>Infancia</v>
      </c>
      <c r="AI5750" s="806" t="s">
        <v>872</v>
      </c>
      <c r="AJ5750" s="807">
        <v>10</v>
      </c>
      <c r="AK5750" s="807">
        <v>82</v>
      </c>
      <c r="AL5750" s="759" t="str">
        <f t="shared" si="179"/>
        <v>Vejez</v>
      </c>
    </row>
    <row r="5751" spans="16:38" ht="15">
      <c r="P5751" s="806" t="s">
        <v>868</v>
      </c>
      <c r="Q5751" s="807">
        <v>26</v>
      </c>
      <c r="R5751" s="807">
        <v>11</v>
      </c>
      <c r="S5751" s="759" t="str">
        <f t="shared" si="178"/>
        <v>Infancia</v>
      </c>
      <c r="AI5751" s="806" t="s">
        <v>872</v>
      </c>
      <c r="AJ5751" s="807">
        <v>13</v>
      </c>
      <c r="AK5751" s="807">
        <v>83</v>
      </c>
      <c r="AL5751" s="759" t="str">
        <f t="shared" si="179"/>
        <v>Vejez</v>
      </c>
    </row>
    <row r="5752" spans="16:38" ht="30">
      <c r="P5752" s="806" t="s">
        <v>868</v>
      </c>
      <c r="Q5752" s="807">
        <v>34</v>
      </c>
      <c r="R5752" s="807">
        <v>12</v>
      </c>
      <c r="S5752" s="759" t="str">
        <f t="shared" si="178"/>
        <v>Adolescente</v>
      </c>
      <c r="AI5752" s="806" t="s">
        <v>872</v>
      </c>
      <c r="AJ5752" s="807">
        <v>10</v>
      </c>
      <c r="AK5752" s="807">
        <v>84</v>
      </c>
      <c r="AL5752" s="759" t="str">
        <f t="shared" si="179"/>
        <v>Vejez</v>
      </c>
    </row>
    <row r="5753" spans="16:38" ht="30">
      <c r="P5753" s="806" t="s">
        <v>868</v>
      </c>
      <c r="Q5753" s="807">
        <v>47</v>
      </c>
      <c r="R5753" s="807">
        <v>13</v>
      </c>
      <c r="S5753" s="759" t="str">
        <f t="shared" si="178"/>
        <v>Adolescente</v>
      </c>
      <c r="AI5753" s="806" t="s">
        <v>872</v>
      </c>
      <c r="AJ5753" s="807">
        <v>13</v>
      </c>
      <c r="AK5753" s="807">
        <v>85</v>
      </c>
      <c r="AL5753" s="759" t="str">
        <f t="shared" si="179"/>
        <v>Vejez</v>
      </c>
    </row>
    <row r="5754" spans="16:38" ht="30">
      <c r="P5754" s="806" t="s">
        <v>868</v>
      </c>
      <c r="Q5754" s="807">
        <v>51</v>
      </c>
      <c r="R5754" s="807">
        <v>14</v>
      </c>
      <c r="S5754" s="759" t="str">
        <f t="shared" si="178"/>
        <v>Adolescente</v>
      </c>
      <c r="AI5754" s="806" t="s">
        <v>872</v>
      </c>
      <c r="AJ5754" s="807">
        <v>8</v>
      </c>
      <c r="AK5754" s="807">
        <v>86</v>
      </c>
      <c r="AL5754" s="759" t="str">
        <f t="shared" si="179"/>
        <v>Vejez</v>
      </c>
    </row>
    <row r="5755" spans="16:38" ht="30">
      <c r="P5755" s="806" t="s">
        <v>868</v>
      </c>
      <c r="Q5755" s="807">
        <v>48</v>
      </c>
      <c r="R5755" s="807">
        <v>15</v>
      </c>
      <c r="S5755" s="759" t="str">
        <f t="shared" si="178"/>
        <v>Adolescente</v>
      </c>
      <c r="AI5755" s="806" t="s">
        <v>872</v>
      </c>
      <c r="AJ5755" s="807">
        <v>8</v>
      </c>
      <c r="AK5755" s="807">
        <v>87</v>
      </c>
      <c r="AL5755" s="759" t="str">
        <f t="shared" si="179"/>
        <v>Vejez</v>
      </c>
    </row>
    <row r="5756" spans="16:38" ht="30">
      <c r="P5756" s="806" t="s">
        <v>868</v>
      </c>
      <c r="Q5756" s="807">
        <v>62</v>
      </c>
      <c r="R5756" s="807">
        <v>16</v>
      </c>
      <c r="S5756" s="759" t="str">
        <f t="shared" si="178"/>
        <v>Adolescente</v>
      </c>
      <c r="AI5756" s="806" t="s">
        <v>872</v>
      </c>
      <c r="AJ5756" s="807">
        <v>9</v>
      </c>
      <c r="AK5756" s="807">
        <v>88</v>
      </c>
      <c r="AL5756" s="759" t="str">
        <f t="shared" si="179"/>
        <v>Vejez</v>
      </c>
    </row>
    <row r="5757" spans="16:38" ht="30">
      <c r="P5757" s="806" t="s">
        <v>868</v>
      </c>
      <c r="Q5757" s="807">
        <v>77</v>
      </c>
      <c r="R5757" s="807">
        <v>17</v>
      </c>
      <c r="S5757" s="759" t="str">
        <f t="shared" si="178"/>
        <v>Adolescente</v>
      </c>
      <c r="AI5757" s="806" t="s">
        <v>872</v>
      </c>
      <c r="AJ5757" s="807">
        <v>4</v>
      </c>
      <c r="AK5757" s="807">
        <v>89</v>
      </c>
      <c r="AL5757" s="759" t="str">
        <f t="shared" si="179"/>
        <v>Vejez</v>
      </c>
    </row>
    <row r="5758" spans="16:38" ht="15">
      <c r="P5758" s="806" t="s">
        <v>868</v>
      </c>
      <c r="Q5758" s="807">
        <v>55</v>
      </c>
      <c r="R5758" s="807">
        <v>18</v>
      </c>
      <c r="S5758" s="759" t="str">
        <f t="shared" si="178"/>
        <v>Juventud</v>
      </c>
      <c r="AI5758" s="806" t="s">
        <v>872</v>
      </c>
      <c r="AJ5758" s="807">
        <v>2</v>
      </c>
      <c r="AK5758" s="807">
        <v>91</v>
      </c>
      <c r="AL5758" s="759" t="str">
        <f t="shared" si="179"/>
        <v>Vejez</v>
      </c>
    </row>
    <row r="5759" spans="16:38" ht="15">
      <c r="P5759" s="806" t="s">
        <v>868</v>
      </c>
      <c r="Q5759" s="807">
        <v>37</v>
      </c>
      <c r="R5759" s="807">
        <v>19</v>
      </c>
      <c r="S5759" s="759" t="str">
        <f t="shared" si="178"/>
        <v>Juventud</v>
      </c>
      <c r="AI5759" s="806" t="s">
        <v>872</v>
      </c>
      <c r="AJ5759" s="807">
        <v>5</v>
      </c>
      <c r="AK5759" s="807">
        <v>92</v>
      </c>
      <c r="AL5759" s="759" t="str">
        <f t="shared" si="179"/>
        <v>Vejez</v>
      </c>
    </row>
    <row r="5760" spans="16:38" ht="15">
      <c r="P5760" s="806" t="s">
        <v>868</v>
      </c>
      <c r="Q5760" s="807">
        <v>37</v>
      </c>
      <c r="R5760" s="807">
        <v>20</v>
      </c>
      <c r="S5760" s="759" t="str">
        <f t="shared" si="178"/>
        <v>Juventud</v>
      </c>
      <c r="AI5760" s="806" t="s">
        <v>872</v>
      </c>
      <c r="AJ5760" s="807">
        <v>2</v>
      </c>
      <c r="AK5760" s="807">
        <v>93</v>
      </c>
      <c r="AL5760" s="759" t="str">
        <f t="shared" si="179"/>
        <v>Vejez</v>
      </c>
    </row>
    <row r="5761" spans="16:38" ht="15">
      <c r="P5761" s="806" t="s">
        <v>868</v>
      </c>
      <c r="Q5761" s="807">
        <v>48</v>
      </c>
      <c r="R5761" s="807">
        <v>21</v>
      </c>
      <c r="S5761" s="759" t="str">
        <f t="shared" si="178"/>
        <v>Juventud</v>
      </c>
      <c r="AI5761" s="806" t="s">
        <v>872</v>
      </c>
      <c r="AJ5761" s="807">
        <v>1</v>
      </c>
      <c r="AK5761" s="807">
        <v>94</v>
      </c>
      <c r="AL5761" s="759" t="str">
        <f t="shared" si="179"/>
        <v>Vejez</v>
      </c>
    </row>
    <row r="5762" spans="16:38" ht="15">
      <c r="P5762" s="806" t="s">
        <v>868</v>
      </c>
      <c r="Q5762" s="807">
        <v>32</v>
      </c>
      <c r="R5762" s="807">
        <v>22</v>
      </c>
      <c r="S5762" s="759" t="str">
        <f t="shared" si="178"/>
        <v>Juventud</v>
      </c>
      <c r="AI5762" s="806" t="s">
        <v>872</v>
      </c>
      <c r="AJ5762" s="807">
        <v>1</v>
      </c>
      <c r="AK5762" s="807">
        <v>95</v>
      </c>
      <c r="AL5762" s="759" t="str">
        <f t="shared" si="179"/>
        <v>Vejez</v>
      </c>
    </row>
    <row r="5763" spans="16:38" ht="15">
      <c r="P5763" s="806" t="s">
        <v>868</v>
      </c>
      <c r="Q5763" s="807">
        <v>38</v>
      </c>
      <c r="R5763" s="807">
        <v>23</v>
      </c>
      <c r="S5763" s="759" t="str">
        <f t="shared" ref="S5763:S5826" si="180">IF(P5763=0,"",IF(AND(R5763&gt;=0,R5763&lt;=5),"Primera Infancia",IF(AND(R5763&gt;=6,R5763&lt;=11),"Infancia",IF(AND(R5763&gt;=12,R5763&lt;=17),"Adolescente",IF(AND(R5763&gt;=18,R5763&lt;=28),"Juventud",IF(AND(R5763&gt;=29,R5763&lt;=59),"Adulto","Vejez"))))))</f>
        <v>Juventud</v>
      </c>
      <c r="AI5763" s="806" t="s">
        <v>872</v>
      </c>
      <c r="AJ5763" s="807">
        <v>1</v>
      </c>
      <c r="AK5763" s="807">
        <v>101</v>
      </c>
      <c r="AL5763" s="759" t="str">
        <f t="shared" ref="AL5763:AL5826" si="181">IF(AI5763=0,"",IF(AND(AK5763&gt;=0,AK5763&lt;=5),"Primera Infancia",IF(AND(AK5763&gt;=6,AK5763&lt;=11),"Infancia",IF(AND(AK5763&gt;=12,AK5763&lt;=17),"Adolescente",IF(AND(AK5763&gt;=18,AK5763&lt;=28),"Juventud",IF(AND(AK5763&gt;=29,AK5763&lt;=59),"Adulto","Vejez"))))))</f>
        <v>Vejez</v>
      </c>
    </row>
    <row r="5764" spans="16:38" ht="30">
      <c r="P5764" s="806" t="s">
        <v>868</v>
      </c>
      <c r="Q5764" s="807">
        <v>45</v>
      </c>
      <c r="R5764" s="807">
        <v>24</v>
      </c>
      <c r="S5764" s="759" t="str">
        <f t="shared" si="180"/>
        <v>Juventud</v>
      </c>
      <c r="AI5764" s="806" t="s">
        <v>873</v>
      </c>
      <c r="AJ5764" s="807">
        <v>20</v>
      </c>
      <c r="AK5764" s="807">
        <v>0</v>
      </c>
      <c r="AL5764" s="759" t="str">
        <f t="shared" si="181"/>
        <v>Primera Infancia</v>
      </c>
    </row>
    <row r="5765" spans="16:38" ht="30">
      <c r="P5765" s="806" t="s">
        <v>868</v>
      </c>
      <c r="Q5765" s="807">
        <v>30</v>
      </c>
      <c r="R5765" s="807">
        <v>25</v>
      </c>
      <c r="S5765" s="759" t="str">
        <f t="shared" si="180"/>
        <v>Juventud</v>
      </c>
      <c r="AI5765" s="806" t="s">
        <v>873</v>
      </c>
      <c r="AJ5765" s="807">
        <v>19</v>
      </c>
      <c r="AK5765" s="807">
        <v>1</v>
      </c>
      <c r="AL5765" s="759" t="str">
        <f t="shared" si="181"/>
        <v>Primera Infancia</v>
      </c>
    </row>
    <row r="5766" spans="16:38" ht="30">
      <c r="P5766" s="806" t="s">
        <v>868</v>
      </c>
      <c r="Q5766" s="807">
        <v>30</v>
      </c>
      <c r="R5766" s="807">
        <v>26</v>
      </c>
      <c r="S5766" s="759" t="str">
        <f t="shared" si="180"/>
        <v>Juventud</v>
      </c>
      <c r="AI5766" s="806" t="s">
        <v>873</v>
      </c>
      <c r="AJ5766" s="807">
        <v>29</v>
      </c>
      <c r="AK5766" s="807">
        <v>2</v>
      </c>
      <c r="AL5766" s="759" t="str">
        <f t="shared" si="181"/>
        <v>Primera Infancia</v>
      </c>
    </row>
    <row r="5767" spans="16:38" ht="30">
      <c r="P5767" s="806" t="s">
        <v>868</v>
      </c>
      <c r="Q5767" s="807">
        <v>38</v>
      </c>
      <c r="R5767" s="807">
        <v>27</v>
      </c>
      <c r="S5767" s="759" t="str">
        <f t="shared" si="180"/>
        <v>Juventud</v>
      </c>
      <c r="AI5767" s="806" t="s">
        <v>873</v>
      </c>
      <c r="AJ5767" s="807">
        <v>23</v>
      </c>
      <c r="AK5767" s="807">
        <v>3</v>
      </c>
      <c r="AL5767" s="759" t="str">
        <f t="shared" si="181"/>
        <v>Primera Infancia</v>
      </c>
    </row>
    <row r="5768" spans="16:38" ht="30">
      <c r="P5768" s="806" t="s">
        <v>868</v>
      </c>
      <c r="Q5768" s="807">
        <v>27</v>
      </c>
      <c r="R5768" s="807">
        <v>28</v>
      </c>
      <c r="S5768" s="759" t="str">
        <f t="shared" si="180"/>
        <v>Juventud</v>
      </c>
      <c r="AI5768" s="806" t="s">
        <v>873</v>
      </c>
      <c r="AJ5768" s="807">
        <v>29</v>
      </c>
      <c r="AK5768" s="807">
        <v>4</v>
      </c>
      <c r="AL5768" s="759" t="str">
        <f t="shared" si="181"/>
        <v>Primera Infancia</v>
      </c>
    </row>
    <row r="5769" spans="16:38" ht="30">
      <c r="P5769" s="806" t="s">
        <v>868</v>
      </c>
      <c r="Q5769" s="807">
        <v>38</v>
      </c>
      <c r="R5769" s="807">
        <v>29</v>
      </c>
      <c r="S5769" s="759" t="str">
        <f t="shared" si="180"/>
        <v>Adulto</v>
      </c>
      <c r="AI5769" s="806" t="s">
        <v>873</v>
      </c>
      <c r="AJ5769" s="807">
        <v>33</v>
      </c>
      <c r="AK5769" s="807">
        <v>5</v>
      </c>
      <c r="AL5769" s="759" t="str">
        <f t="shared" si="181"/>
        <v>Primera Infancia</v>
      </c>
    </row>
    <row r="5770" spans="16:38" ht="15">
      <c r="P5770" s="806" t="s">
        <v>868</v>
      </c>
      <c r="Q5770" s="807">
        <v>33</v>
      </c>
      <c r="R5770" s="807">
        <v>30</v>
      </c>
      <c r="S5770" s="759" t="str">
        <f t="shared" si="180"/>
        <v>Adulto</v>
      </c>
      <c r="AI5770" s="806" t="s">
        <v>873</v>
      </c>
      <c r="AJ5770" s="807">
        <v>32</v>
      </c>
      <c r="AK5770" s="807">
        <v>6</v>
      </c>
      <c r="AL5770" s="759" t="str">
        <f t="shared" si="181"/>
        <v>Infancia</v>
      </c>
    </row>
    <row r="5771" spans="16:38" ht="15">
      <c r="P5771" s="806" t="s">
        <v>868</v>
      </c>
      <c r="Q5771" s="807">
        <v>31</v>
      </c>
      <c r="R5771" s="807">
        <v>31</v>
      </c>
      <c r="S5771" s="759" t="str">
        <f t="shared" si="180"/>
        <v>Adulto</v>
      </c>
      <c r="AI5771" s="806" t="s">
        <v>873</v>
      </c>
      <c r="AJ5771" s="807">
        <v>29</v>
      </c>
      <c r="AK5771" s="807">
        <v>7</v>
      </c>
      <c r="AL5771" s="759" t="str">
        <f t="shared" si="181"/>
        <v>Infancia</v>
      </c>
    </row>
    <row r="5772" spans="16:38" ht="15">
      <c r="P5772" s="806" t="s">
        <v>868</v>
      </c>
      <c r="Q5772" s="807">
        <v>17</v>
      </c>
      <c r="R5772" s="807">
        <v>32</v>
      </c>
      <c r="S5772" s="759" t="str">
        <f t="shared" si="180"/>
        <v>Adulto</v>
      </c>
      <c r="AI5772" s="806" t="s">
        <v>873</v>
      </c>
      <c r="AJ5772" s="807">
        <v>34</v>
      </c>
      <c r="AK5772" s="807">
        <v>8</v>
      </c>
      <c r="AL5772" s="759" t="str">
        <f t="shared" si="181"/>
        <v>Infancia</v>
      </c>
    </row>
    <row r="5773" spans="16:38" ht="15">
      <c r="P5773" s="806" t="s">
        <v>868</v>
      </c>
      <c r="Q5773" s="807">
        <v>45</v>
      </c>
      <c r="R5773" s="807">
        <v>33</v>
      </c>
      <c r="S5773" s="759" t="str">
        <f t="shared" si="180"/>
        <v>Adulto</v>
      </c>
      <c r="AI5773" s="806" t="s">
        <v>873</v>
      </c>
      <c r="AJ5773" s="807">
        <v>35</v>
      </c>
      <c r="AK5773" s="807">
        <v>9</v>
      </c>
      <c r="AL5773" s="759" t="str">
        <f t="shared" si="181"/>
        <v>Infancia</v>
      </c>
    </row>
    <row r="5774" spans="16:38" ht="15">
      <c r="P5774" s="806" t="s">
        <v>868</v>
      </c>
      <c r="Q5774" s="807">
        <v>31</v>
      </c>
      <c r="R5774" s="807">
        <v>34</v>
      </c>
      <c r="S5774" s="759" t="str">
        <f t="shared" si="180"/>
        <v>Adulto</v>
      </c>
      <c r="AI5774" s="806" t="s">
        <v>873</v>
      </c>
      <c r="AJ5774" s="807">
        <v>33</v>
      </c>
      <c r="AK5774" s="807">
        <v>10</v>
      </c>
      <c r="AL5774" s="759" t="str">
        <f t="shared" si="181"/>
        <v>Infancia</v>
      </c>
    </row>
    <row r="5775" spans="16:38" ht="15">
      <c r="P5775" s="806" t="s">
        <v>868</v>
      </c>
      <c r="Q5775" s="807">
        <v>29</v>
      </c>
      <c r="R5775" s="807">
        <v>35</v>
      </c>
      <c r="S5775" s="759" t="str">
        <f t="shared" si="180"/>
        <v>Adulto</v>
      </c>
      <c r="AI5775" s="806" t="s">
        <v>873</v>
      </c>
      <c r="AJ5775" s="807">
        <v>36</v>
      </c>
      <c r="AK5775" s="807">
        <v>11</v>
      </c>
      <c r="AL5775" s="759" t="str">
        <f t="shared" si="181"/>
        <v>Infancia</v>
      </c>
    </row>
    <row r="5776" spans="16:38" ht="30">
      <c r="P5776" s="806" t="s">
        <v>868</v>
      </c>
      <c r="Q5776" s="807">
        <v>22</v>
      </c>
      <c r="R5776" s="807">
        <v>36</v>
      </c>
      <c r="S5776" s="759" t="str">
        <f t="shared" si="180"/>
        <v>Adulto</v>
      </c>
      <c r="AI5776" s="806" t="s">
        <v>873</v>
      </c>
      <c r="AJ5776" s="807">
        <v>38</v>
      </c>
      <c r="AK5776" s="807">
        <v>12</v>
      </c>
      <c r="AL5776" s="759" t="str">
        <f t="shared" si="181"/>
        <v>Adolescente</v>
      </c>
    </row>
    <row r="5777" spans="16:38" ht="30">
      <c r="P5777" s="806" t="s">
        <v>868</v>
      </c>
      <c r="Q5777" s="807">
        <v>33</v>
      </c>
      <c r="R5777" s="807">
        <v>37</v>
      </c>
      <c r="S5777" s="759" t="str">
        <f t="shared" si="180"/>
        <v>Adulto</v>
      </c>
      <c r="AI5777" s="806" t="s">
        <v>873</v>
      </c>
      <c r="AJ5777" s="807">
        <v>39</v>
      </c>
      <c r="AK5777" s="807">
        <v>13</v>
      </c>
      <c r="AL5777" s="759" t="str">
        <f t="shared" si="181"/>
        <v>Adolescente</v>
      </c>
    </row>
    <row r="5778" spans="16:38" ht="30">
      <c r="P5778" s="806" t="s">
        <v>868</v>
      </c>
      <c r="Q5778" s="807">
        <v>50</v>
      </c>
      <c r="R5778" s="807">
        <v>38</v>
      </c>
      <c r="S5778" s="759" t="str">
        <f t="shared" si="180"/>
        <v>Adulto</v>
      </c>
      <c r="AI5778" s="806" t="s">
        <v>873</v>
      </c>
      <c r="AJ5778" s="807">
        <v>49</v>
      </c>
      <c r="AK5778" s="807">
        <v>14</v>
      </c>
      <c r="AL5778" s="759" t="str">
        <f t="shared" si="181"/>
        <v>Adolescente</v>
      </c>
    </row>
    <row r="5779" spans="16:38" ht="30">
      <c r="P5779" s="806" t="s">
        <v>868</v>
      </c>
      <c r="Q5779" s="807">
        <v>32</v>
      </c>
      <c r="R5779" s="807">
        <v>39</v>
      </c>
      <c r="S5779" s="759" t="str">
        <f t="shared" si="180"/>
        <v>Adulto</v>
      </c>
      <c r="AI5779" s="806" t="s">
        <v>873</v>
      </c>
      <c r="AJ5779" s="807">
        <v>51</v>
      </c>
      <c r="AK5779" s="807">
        <v>15</v>
      </c>
      <c r="AL5779" s="759" t="str">
        <f t="shared" si="181"/>
        <v>Adolescente</v>
      </c>
    </row>
    <row r="5780" spans="16:38" ht="30">
      <c r="P5780" s="806" t="s">
        <v>868</v>
      </c>
      <c r="Q5780" s="807">
        <v>45</v>
      </c>
      <c r="R5780" s="807">
        <v>40</v>
      </c>
      <c r="S5780" s="759" t="str">
        <f t="shared" si="180"/>
        <v>Adulto</v>
      </c>
      <c r="AI5780" s="806" t="s">
        <v>873</v>
      </c>
      <c r="AJ5780" s="807">
        <v>39</v>
      </c>
      <c r="AK5780" s="807">
        <v>16</v>
      </c>
      <c r="AL5780" s="759" t="str">
        <f t="shared" si="181"/>
        <v>Adolescente</v>
      </c>
    </row>
    <row r="5781" spans="16:38" ht="30">
      <c r="P5781" s="806" t="s">
        <v>868</v>
      </c>
      <c r="Q5781" s="807">
        <v>35</v>
      </c>
      <c r="R5781" s="807">
        <v>41</v>
      </c>
      <c r="S5781" s="759" t="str">
        <f t="shared" si="180"/>
        <v>Adulto</v>
      </c>
      <c r="AI5781" s="806" t="s">
        <v>873</v>
      </c>
      <c r="AJ5781" s="807">
        <v>55</v>
      </c>
      <c r="AK5781" s="807">
        <v>17</v>
      </c>
      <c r="AL5781" s="759" t="str">
        <f t="shared" si="181"/>
        <v>Adolescente</v>
      </c>
    </row>
    <row r="5782" spans="16:38" ht="15">
      <c r="P5782" s="806" t="s">
        <v>868</v>
      </c>
      <c r="Q5782" s="807">
        <v>35</v>
      </c>
      <c r="R5782" s="807">
        <v>42</v>
      </c>
      <c r="S5782" s="759" t="str">
        <f t="shared" si="180"/>
        <v>Adulto</v>
      </c>
      <c r="AI5782" s="806" t="s">
        <v>873</v>
      </c>
      <c r="AJ5782" s="807">
        <v>61</v>
      </c>
      <c r="AK5782" s="807">
        <v>18</v>
      </c>
      <c r="AL5782" s="759" t="str">
        <f t="shared" si="181"/>
        <v>Juventud</v>
      </c>
    </row>
    <row r="5783" spans="16:38" ht="15">
      <c r="P5783" s="806" t="s">
        <v>868</v>
      </c>
      <c r="Q5783" s="807">
        <v>45</v>
      </c>
      <c r="R5783" s="807">
        <v>43</v>
      </c>
      <c r="S5783" s="759" t="str">
        <f t="shared" si="180"/>
        <v>Adulto</v>
      </c>
      <c r="AI5783" s="806" t="s">
        <v>873</v>
      </c>
      <c r="AJ5783" s="807">
        <v>60</v>
      </c>
      <c r="AK5783" s="807">
        <v>19</v>
      </c>
      <c r="AL5783" s="759" t="str">
        <f t="shared" si="181"/>
        <v>Juventud</v>
      </c>
    </row>
    <row r="5784" spans="16:38" ht="15">
      <c r="P5784" s="806" t="s">
        <v>868</v>
      </c>
      <c r="Q5784" s="807">
        <v>47</v>
      </c>
      <c r="R5784" s="807">
        <v>44</v>
      </c>
      <c r="S5784" s="759" t="str">
        <f t="shared" si="180"/>
        <v>Adulto</v>
      </c>
      <c r="AI5784" s="806" t="s">
        <v>873</v>
      </c>
      <c r="AJ5784" s="807">
        <v>66</v>
      </c>
      <c r="AK5784" s="807">
        <v>20</v>
      </c>
      <c r="AL5784" s="759" t="str">
        <f t="shared" si="181"/>
        <v>Juventud</v>
      </c>
    </row>
    <row r="5785" spans="16:38" ht="15">
      <c r="P5785" s="806" t="s">
        <v>868</v>
      </c>
      <c r="Q5785" s="807">
        <v>39</v>
      </c>
      <c r="R5785" s="807">
        <v>45</v>
      </c>
      <c r="S5785" s="759" t="str">
        <f t="shared" si="180"/>
        <v>Adulto</v>
      </c>
      <c r="AI5785" s="806" t="s">
        <v>873</v>
      </c>
      <c r="AJ5785" s="807">
        <v>74</v>
      </c>
      <c r="AK5785" s="807">
        <v>21</v>
      </c>
      <c r="AL5785" s="759" t="str">
        <f t="shared" si="181"/>
        <v>Juventud</v>
      </c>
    </row>
    <row r="5786" spans="16:38" ht="15">
      <c r="P5786" s="806" t="s">
        <v>868</v>
      </c>
      <c r="Q5786" s="807">
        <v>47</v>
      </c>
      <c r="R5786" s="807">
        <v>46</v>
      </c>
      <c r="S5786" s="759" t="str">
        <f t="shared" si="180"/>
        <v>Adulto</v>
      </c>
      <c r="AI5786" s="806" t="s">
        <v>873</v>
      </c>
      <c r="AJ5786" s="807">
        <v>76</v>
      </c>
      <c r="AK5786" s="807">
        <v>22</v>
      </c>
      <c r="AL5786" s="759" t="str">
        <f t="shared" si="181"/>
        <v>Juventud</v>
      </c>
    </row>
    <row r="5787" spans="16:38" ht="15">
      <c r="P5787" s="806" t="s">
        <v>868</v>
      </c>
      <c r="Q5787" s="807">
        <v>41</v>
      </c>
      <c r="R5787" s="807">
        <v>47</v>
      </c>
      <c r="S5787" s="759" t="str">
        <f t="shared" si="180"/>
        <v>Adulto</v>
      </c>
      <c r="AI5787" s="806" t="s">
        <v>873</v>
      </c>
      <c r="AJ5787" s="807">
        <v>77</v>
      </c>
      <c r="AK5787" s="807">
        <v>23</v>
      </c>
      <c r="AL5787" s="759" t="str">
        <f t="shared" si="181"/>
        <v>Juventud</v>
      </c>
    </row>
    <row r="5788" spans="16:38" ht="15">
      <c r="P5788" s="806" t="s">
        <v>868</v>
      </c>
      <c r="Q5788" s="807">
        <v>51</v>
      </c>
      <c r="R5788" s="807">
        <v>48</v>
      </c>
      <c r="S5788" s="759" t="str">
        <f t="shared" si="180"/>
        <v>Adulto</v>
      </c>
      <c r="AI5788" s="806" t="s">
        <v>873</v>
      </c>
      <c r="AJ5788" s="807">
        <v>94</v>
      </c>
      <c r="AK5788" s="807">
        <v>24</v>
      </c>
      <c r="AL5788" s="759" t="str">
        <f t="shared" si="181"/>
        <v>Juventud</v>
      </c>
    </row>
    <row r="5789" spans="16:38" ht="15">
      <c r="P5789" s="806" t="s">
        <v>868</v>
      </c>
      <c r="Q5789" s="807">
        <v>44</v>
      </c>
      <c r="R5789" s="807">
        <v>49</v>
      </c>
      <c r="S5789" s="759" t="str">
        <f t="shared" si="180"/>
        <v>Adulto</v>
      </c>
      <c r="AI5789" s="806" t="s">
        <v>873</v>
      </c>
      <c r="AJ5789" s="807">
        <v>74</v>
      </c>
      <c r="AK5789" s="807">
        <v>25</v>
      </c>
      <c r="AL5789" s="759" t="str">
        <f t="shared" si="181"/>
        <v>Juventud</v>
      </c>
    </row>
    <row r="5790" spans="16:38" ht="15">
      <c r="P5790" s="806" t="s">
        <v>868</v>
      </c>
      <c r="Q5790" s="807">
        <v>54</v>
      </c>
      <c r="R5790" s="807">
        <v>50</v>
      </c>
      <c r="S5790" s="759" t="str">
        <f t="shared" si="180"/>
        <v>Adulto</v>
      </c>
      <c r="AI5790" s="806" t="s">
        <v>873</v>
      </c>
      <c r="AJ5790" s="807">
        <v>69</v>
      </c>
      <c r="AK5790" s="807">
        <v>26</v>
      </c>
      <c r="AL5790" s="759" t="str">
        <f t="shared" si="181"/>
        <v>Juventud</v>
      </c>
    </row>
    <row r="5791" spans="16:38" ht="15">
      <c r="P5791" s="806" t="s">
        <v>868</v>
      </c>
      <c r="Q5791" s="807">
        <v>57</v>
      </c>
      <c r="R5791" s="807">
        <v>51</v>
      </c>
      <c r="S5791" s="759" t="str">
        <f t="shared" si="180"/>
        <v>Adulto</v>
      </c>
      <c r="AI5791" s="806" t="s">
        <v>873</v>
      </c>
      <c r="AJ5791" s="807">
        <v>70</v>
      </c>
      <c r="AK5791" s="807">
        <v>27</v>
      </c>
      <c r="AL5791" s="759" t="str">
        <f t="shared" si="181"/>
        <v>Juventud</v>
      </c>
    </row>
    <row r="5792" spans="16:38" ht="15">
      <c r="P5792" s="806" t="s">
        <v>868</v>
      </c>
      <c r="Q5792" s="807">
        <v>59</v>
      </c>
      <c r="R5792" s="807">
        <v>52</v>
      </c>
      <c r="S5792" s="759" t="str">
        <f t="shared" si="180"/>
        <v>Adulto</v>
      </c>
      <c r="AI5792" s="806" t="s">
        <v>873</v>
      </c>
      <c r="AJ5792" s="807">
        <v>79</v>
      </c>
      <c r="AK5792" s="807">
        <v>28</v>
      </c>
      <c r="AL5792" s="759" t="str">
        <f t="shared" si="181"/>
        <v>Juventud</v>
      </c>
    </row>
    <row r="5793" spans="16:38" ht="15">
      <c r="P5793" s="806" t="s">
        <v>868</v>
      </c>
      <c r="Q5793" s="807">
        <v>59</v>
      </c>
      <c r="R5793" s="807">
        <v>53</v>
      </c>
      <c r="S5793" s="759" t="str">
        <f t="shared" si="180"/>
        <v>Adulto</v>
      </c>
      <c r="AI5793" s="806" t="s">
        <v>873</v>
      </c>
      <c r="AJ5793" s="807">
        <v>68</v>
      </c>
      <c r="AK5793" s="807">
        <v>29</v>
      </c>
      <c r="AL5793" s="759" t="str">
        <f t="shared" si="181"/>
        <v>Adulto</v>
      </c>
    </row>
    <row r="5794" spans="16:38" ht="15">
      <c r="P5794" s="806" t="s">
        <v>868</v>
      </c>
      <c r="Q5794" s="807">
        <v>44</v>
      </c>
      <c r="R5794" s="807">
        <v>54</v>
      </c>
      <c r="S5794" s="759" t="str">
        <f t="shared" si="180"/>
        <v>Adulto</v>
      </c>
      <c r="AI5794" s="806" t="s">
        <v>873</v>
      </c>
      <c r="AJ5794" s="807">
        <v>80</v>
      </c>
      <c r="AK5794" s="807">
        <v>30</v>
      </c>
      <c r="AL5794" s="759" t="str">
        <f t="shared" si="181"/>
        <v>Adulto</v>
      </c>
    </row>
    <row r="5795" spans="16:38" ht="15">
      <c r="P5795" s="806" t="s">
        <v>868</v>
      </c>
      <c r="Q5795" s="807">
        <v>54</v>
      </c>
      <c r="R5795" s="807">
        <v>55</v>
      </c>
      <c r="S5795" s="759" t="str">
        <f t="shared" si="180"/>
        <v>Adulto</v>
      </c>
      <c r="AI5795" s="806" t="s">
        <v>873</v>
      </c>
      <c r="AJ5795" s="807">
        <v>55</v>
      </c>
      <c r="AK5795" s="807">
        <v>31</v>
      </c>
      <c r="AL5795" s="759" t="str">
        <f t="shared" si="181"/>
        <v>Adulto</v>
      </c>
    </row>
    <row r="5796" spans="16:38" ht="15">
      <c r="P5796" s="806" t="s">
        <v>868</v>
      </c>
      <c r="Q5796" s="807">
        <v>62</v>
      </c>
      <c r="R5796" s="807">
        <v>56</v>
      </c>
      <c r="S5796" s="759" t="str">
        <f t="shared" si="180"/>
        <v>Adulto</v>
      </c>
      <c r="AI5796" s="806" t="s">
        <v>873</v>
      </c>
      <c r="AJ5796" s="807">
        <v>62</v>
      </c>
      <c r="AK5796" s="807">
        <v>32</v>
      </c>
      <c r="AL5796" s="759" t="str">
        <f t="shared" si="181"/>
        <v>Adulto</v>
      </c>
    </row>
    <row r="5797" spans="16:38" ht="15">
      <c r="P5797" s="806" t="s">
        <v>868</v>
      </c>
      <c r="Q5797" s="807">
        <v>56</v>
      </c>
      <c r="R5797" s="807">
        <v>57</v>
      </c>
      <c r="S5797" s="759" t="str">
        <f t="shared" si="180"/>
        <v>Adulto</v>
      </c>
      <c r="AI5797" s="806" t="s">
        <v>873</v>
      </c>
      <c r="AJ5797" s="807">
        <v>62</v>
      </c>
      <c r="AK5797" s="807">
        <v>33</v>
      </c>
      <c r="AL5797" s="759" t="str">
        <f t="shared" si="181"/>
        <v>Adulto</v>
      </c>
    </row>
    <row r="5798" spans="16:38" ht="15">
      <c r="P5798" s="806" t="s">
        <v>868</v>
      </c>
      <c r="Q5798" s="807">
        <v>56</v>
      </c>
      <c r="R5798" s="807">
        <v>58</v>
      </c>
      <c r="S5798" s="759" t="str">
        <f t="shared" si="180"/>
        <v>Adulto</v>
      </c>
      <c r="AI5798" s="806" t="s">
        <v>873</v>
      </c>
      <c r="AJ5798" s="807">
        <v>63</v>
      </c>
      <c r="AK5798" s="807">
        <v>34</v>
      </c>
      <c r="AL5798" s="759" t="str">
        <f t="shared" si="181"/>
        <v>Adulto</v>
      </c>
    </row>
    <row r="5799" spans="16:38" ht="15">
      <c r="P5799" s="806" t="s">
        <v>868</v>
      </c>
      <c r="Q5799" s="807">
        <v>46</v>
      </c>
      <c r="R5799" s="807">
        <v>59</v>
      </c>
      <c r="S5799" s="759" t="str">
        <f t="shared" si="180"/>
        <v>Adulto</v>
      </c>
      <c r="AI5799" s="806" t="s">
        <v>873</v>
      </c>
      <c r="AJ5799" s="807">
        <v>55</v>
      </c>
      <c r="AK5799" s="807">
        <v>35</v>
      </c>
      <c r="AL5799" s="759" t="str">
        <f t="shared" si="181"/>
        <v>Adulto</v>
      </c>
    </row>
    <row r="5800" spans="16:38" ht="15">
      <c r="P5800" s="806" t="s">
        <v>868</v>
      </c>
      <c r="Q5800" s="807">
        <v>57</v>
      </c>
      <c r="R5800" s="807">
        <v>60</v>
      </c>
      <c r="S5800" s="759" t="str">
        <f t="shared" si="180"/>
        <v>Vejez</v>
      </c>
      <c r="AI5800" s="806" t="s">
        <v>873</v>
      </c>
      <c r="AJ5800" s="807">
        <v>70</v>
      </c>
      <c r="AK5800" s="807">
        <v>36</v>
      </c>
      <c r="AL5800" s="759" t="str">
        <f t="shared" si="181"/>
        <v>Adulto</v>
      </c>
    </row>
    <row r="5801" spans="16:38" ht="15">
      <c r="P5801" s="806" t="s">
        <v>868</v>
      </c>
      <c r="Q5801" s="807">
        <v>61</v>
      </c>
      <c r="R5801" s="807">
        <v>61</v>
      </c>
      <c r="S5801" s="759" t="str">
        <f t="shared" si="180"/>
        <v>Vejez</v>
      </c>
      <c r="AI5801" s="806" t="s">
        <v>873</v>
      </c>
      <c r="AJ5801" s="807">
        <v>66</v>
      </c>
      <c r="AK5801" s="807">
        <v>37</v>
      </c>
      <c r="AL5801" s="759" t="str">
        <f t="shared" si="181"/>
        <v>Adulto</v>
      </c>
    </row>
    <row r="5802" spans="16:38" ht="15">
      <c r="P5802" s="806" t="s">
        <v>868</v>
      </c>
      <c r="Q5802" s="807">
        <v>52</v>
      </c>
      <c r="R5802" s="807">
        <v>62</v>
      </c>
      <c r="S5802" s="759" t="str">
        <f t="shared" si="180"/>
        <v>Vejez</v>
      </c>
      <c r="AI5802" s="806" t="s">
        <v>873</v>
      </c>
      <c r="AJ5802" s="807">
        <v>57</v>
      </c>
      <c r="AK5802" s="807">
        <v>38</v>
      </c>
      <c r="AL5802" s="759" t="str">
        <f t="shared" si="181"/>
        <v>Adulto</v>
      </c>
    </row>
    <row r="5803" spans="16:38" ht="15">
      <c r="P5803" s="806" t="s">
        <v>868</v>
      </c>
      <c r="Q5803" s="807">
        <v>56</v>
      </c>
      <c r="R5803" s="807">
        <v>63</v>
      </c>
      <c r="S5803" s="759" t="str">
        <f t="shared" si="180"/>
        <v>Vejez</v>
      </c>
      <c r="AI5803" s="806" t="s">
        <v>873</v>
      </c>
      <c r="AJ5803" s="807">
        <v>55</v>
      </c>
      <c r="AK5803" s="807">
        <v>39</v>
      </c>
      <c r="AL5803" s="759" t="str">
        <f t="shared" si="181"/>
        <v>Adulto</v>
      </c>
    </row>
    <row r="5804" spans="16:38" ht="15">
      <c r="P5804" s="806" t="s">
        <v>868</v>
      </c>
      <c r="Q5804" s="807">
        <v>45</v>
      </c>
      <c r="R5804" s="807">
        <v>64</v>
      </c>
      <c r="S5804" s="759" t="str">
        <f t="shared" si="180"/>
        <v>Vejez</v>
      </c>
      <c r="AI5804" s="806" t="s">
        <v>873</v>
      </c>
      <c r="AJ5804" s="807">
        <v>54</v>
      </c>
      <c r="AK5804" s="807">
        <v>40</v>
      </c>
      <c r="AL5804" s="759" t="str">
        <f t="shared" si="181"/>
        <v>Adulto</v>
      </c>
    </row>
    <row r="5805" spans="16:38" ht="15">
      <c r="P5805" s="806" t="s">
        <v>868</v>
      </c>
      <c r="Q5805" s="807">
        <v>37</v>
      </c>
      <c r="R5805" s="807">
        <v>65</v>
      </c>
      <c r="S5805" s="759" t="str">
        <f t="shared" si="180"/>
        <v>Vejez</v>
      </c>
      <c r="AI5805" s="806" t="s">
        <v>873</v>
      </c>
      <c r="AJ5805" s="807">
        <v>60</v>
      </c>
      <c r="AK5805" s="807">
        <v>41</v>
      </c>
      <c r="AL5805" s="759" t="str">
        <f t="shared" si="181"/>
        <v>Adulto</v>
      </c>
    </row>
    <row r="5806" spans="16:38" ht="15">
      <c r="P5806" s="806" t="s">
        <v>868</v>
      </c>
      <c r="Q5806" s="807">
        <v>33</v>
      </c>
      <c r="R5806" s="807">
        <v>66</v>
      </c>
      <c r="S5806" s="759" t="str">
        <f t="shared" si="180"/>
        <v>Vejez</v>
      </c>
      <c r="AI5806" s="806" t="s">
        <v>873</v>
      </c>
      <c r="AJ5806" s="807">
        <v>76</v>
      </c>
      <c r="AK5806" s="807">
        <v>42</v>
      </c>
      <c r="AL5806" s="759" t="str">
        <f t="shared" si="181"/>
        <v>Adulto</v>
      </c>
    </row>
    <row r="5807" spans="16:38" ht="15">
      <c r="P5807" s="806" t="s">
        <v>868</v>
      </c>
      <c r="Q5807" s="807">
        <v>43</v>
      </c>
      <c r="R5807" s="807">
        <v>67</v>
      </c>
      <c r="S5807" s="759" t="str">
        <f t="shared" si="180"/>
        <v>Vejez</v>
      </c>
      <c r="AI5807" s="806" t="s">
        <v>873</v>
      </c>
      <c r="AJ5807" s="807">
        <v>51</v>
      </c>
      <c r="AK5807" s="807">
        <v>43</v>
      </c>
      <c r="AL5807" s="759" t="str">
        <f t="shared" si="181"/>
        <v>Adulto</v>
      </c>
    </row>
    <row r="5808" spans="16:38" ht="15">
      <c r="P5808" s="806" t="s">
        <v>868</v>
      </c>
      <c r="Q5808" s="807">
        <v>27</v>
      </c>
      <c r="R5808" s="807">
        <v>68</v>
      </c>
      <c r="S5808" s="759" t="str">
        <f t="shared" si="180"/>
        <v>Vejez</v>
      </c>
      <c r="AI5808" s="806" t="s">
        <v>873</v>
      </c>
      <c r="AJ5808" s="807">
        <v>57</v>
      </c>
      <c r="AK5808" s="807">
        <v>44</v>
      </c>
      <c r="AL5808" s="759" t="str">
        <f t="shared" si="181"/>
        <v>Adulto</v>
      </c>
    </row>
    <row r="5809" spans="16:38" ht="15">
      <c r="P5809" s="806" t="s">
        <v>868</v>
      </c>
      <c r="Q5809" s="807">
        <v>47</v>
      </c>
      <c r="R5809" s="807">
        <v>69</v>
      </c>
      <c r="S5809" s="759" t="str">
        <f t="shared" si="180"/>
        <v>Vejez</v>
      </c>
      <c r="AI5809" s="806" t="s">
        <v>873</v>
      </c>
      <c r="AJ5809" s="807">
        <v>56</v>
      </c>
      <c r="AK5809" s="807">
        <v>45</v>
      </c>
      <c r="AL5809" s="759" t="str">
        <f t="shared" si="181"/>
        <v>Adulto</v>
      </c>
    </row>
    <row r="5810" spans="16:38" ht="15">
      <c r="P5810" s="806" t="s">
        <v>868</v>
      </c>
      <c r="Q5810" s="807">
        <v>35</v>
      </c>
      <c r="R5810" s="807">
        <v>70</v>
      </c>
      <c r="S5810" s="759" t="str">
        <f t="shared" si="180"/>
        <v>Vejez</v>
      </c>
      <c r="AI5810" s="806" t="s">
        <v>873</v>
      </c>
      <c r="AJ5810" s="807">
        <v>64</v>
      </c>
      <c r="AK5810" s="807">
        <v>46</v>
      </c>
      <c r="AL5810" s="759" t="str">
        <f t="shared" si="181"/>
        <v>Adulto</v>
      </c>
    </row>
    <row r="5811" spans="16:38" ht="15">
      <c r="P5811" s="806" t="s">
        <v>868</v>
      </c>
      <c r="Q5811" s="807">
        <v>25</v>
      </c>
      <c r="R5811" s="807">
        <v>71</v>
      </c>
      <c r="S5811" s="759" t="str">
        <f t="shared" si="180"/>
        <v>Vejez</v>
      </c>
      <c r="AI5811" s="806" t="s">
        <v>873</v>
      </c>
      <c r="AJ5811" s="807">
        <v>50</v>
      </c>
      <c r="AK5811" s="807">
        <v>47</v>
      </c>
      <c r="AL5811" s="759" t="str">
        <f t="shared" si="181"/>
        <v>Adulto</v>
      </c>
    </row>
    <row r="5812" spans="16:38" ht="15">
      <c r="P5812" s="806" t="s">
        <v>868</v>
      </c>
      <c r="Q5812" s="807">
        <v>27</v>
      </c>
      <c r="R5812" s="807">
        <v>72</v>
      </c>
      <c r="S5812" s="759" t="str">
        <f t="shared" si="180"/>
        <v>Vejez</v>
      </c>
      <c r="AI5812" s="806" t="s">
        <v>873</v>
      </c>
      <c r="AJ5812" s="807">
        <v>55</v>
      </c>
      <c r="AK5812" s="807">
        <v>48</v>
      </c>
      <c r="AL5812" s="759" t="str">
        <f t="shared" si="181"/>
        <v>Adulto</v>
      </c>
    </row>
    <row r="5813" spans="16:38" ht="15">
      <c r="P5813" s="806" t="s">
        <v>868</v>
      </c>
      <c r="Q5813" s="807">
        <v>15</v>
      </c>
      <c r="R5813" s="807">
        <v>73</v>
      </c>
      <c r="S5813" s="759" t="str">
        <f t="shared" si="180"/>
        <v>Vejez</v>
      </c>
      <c r="AI5813" s="806" t="s">
        <v>873</v>
      </c>
      <c r="AJ5813" s="807">
        <v>40</v>
      </c>
      <c r="AK5813" s="807">
        <v>49</v>
      </c>
      <c r="AL5813" s="759" t="str">
        <f t="shared" si="181"/>
        <v>Adulto</v>
      </c>
    </row>
    <row r="5814" spans="16:38" ht="15">
      <c r="P5814" s="806" t="s">
        <v>868</v>
      </c>
      <c r="Q5814" s="807">
        <v>26</v>
      </c>
      <c r="R5814" s="807">
        <v>74</v>
      </c>
      <c r="S5814" s="759" t="str">
        <f t="shared" si="180"/>
        <v>Vejez</v>
      </c>
      <c r="AI5814" s="806" t="s">
        <v>873</v>
      </c>
      <c r="AJ5814" s="807">
        <v>59</v>
      </c>
      <c r="AK5814" s="807">
        <v>50</v>
      </c>
      <c r="AL5814" s="759" t="str">
        <f t="shared" si="181"/>
        <v>Adulto</v>
      </c>
    </row>
    <row r="5815" spans="16:38" ht="15">
      <c r="P5815" s="806" t="s">
        <v>868</v>
      </c>
      <c r="Q5815" s="807">
        <v>30</v>
      </c>
      <c r="R5815" s="807">
        <v>75</v>
      </c>
      <c r="S5815" s="759" t="str">
        <f t="shared" si="180"/>
        <v>Vejez</v>
      </c>
      <c r="AI5815" s="806" t="s">
        <v>873</v>
      </c>
      <c r="AJ5815" s="807">
        <v>44</v>
      </c>
      <c r="AK5815" s="807">
        <v>51</v>
      </c>
      <c r="AL5815" s="759" t="str">
        <f t="shared" si="181"/>
        <v>Adulto</v>
      </c>
    </row>
    <row r="5816" spans="16:38" ht="15">
      <c r="P5816" s="806" t="s">
        <v>868</v>
      </c>
      <c r="Q5816" s="807">
        <v>15</v>
      </c>
      <c r="R5816" s="807">
        <v>76</v>
      </c>
      <c r="S5816" s="759" t="str">
        <f t="shared" si="180"/>
        <v>Vejez</v>
      </c>
      <c r="AI5816" s="806" t="s">
        <v>873</v>
      </c>
      <c r="AJ5816" s="807">
        <v>51</v>
      </c>
      <c r="AK5816" s="807">
        <v>52</v>
      </c>
      <c r="AL5816" s="759" t="str">
        <f t="shared" si="181"/>
        <v>Adulto</v>
      </c>
    </row>
    <row r="5817" spans="16:38" ht="15">
      <c r="P5817" s="806" t="s">
        <v>868</v>
      </c>
      <c r="Q5817" s="807">
        <v>19</v>
      </c>
      <c r="R5817" s="807">
        <v>77</v>
      </c>
      <c r="S5817" s="759" t="str">
        <f t="shared" si="180"/>
        <v>Vejez</v>
      </c>
      <c r="AI5817" s="806" t="s">
        <v>873</v>
      </c>
      <c r="AJ5817" s="807">
        <v>56</v>
      </c>
      <c r="AK5817" s="807">
        <v>53</v>
      </c>
      <c r="AL5817" s="759" t="str">
        <f t="shared" si="181"/>
        <v>Adulto</v>
      </c>
    </row>
    <row r="5818" spans="16:38" ht="15">
      <c r="P5818" s="806" t="s">
        <v>868</v>
      </c>
      <c r="Q5818" s="807">
        <v>20</v>
      </c>
      <c r="R5818" s="807">
        <v>78</v>
      </c>
      <c r="S5818" s="759" t="str">
        <f t="shared" si="180"/>
        <v>Vejez</v>
      </c>
      <c r="AI5818" s="806" t="s">
        <v>873</v>
      </c>
      <c r="AJ5818" s="807">
        <v>41</v>
      </c>
      <c r="AK5818" s="807">
        <v>54</v>
      </c>
      <c r="AL5818" s="759" t="str">
        <f t="shared" si="181"/>
        <v>Adulto</v>
      </c>
    </row>
    <row r="5819" spans="16:38" ht="15">
      <c r="P5819" s="806" t="s">
        <v>868</v>
      </c>
      <c r="Q5819" s="807">
        <v>27</v>
      </c>
      <c r="R5819" s="807">
        <v>79</v>
      </c>
      <c r="S5819" s="759" t="str">
        <f t="shared" si="180"/>
        <v>Vejez</v>
      </c>
      <c r="AI5819" s="806" t="s">
        <v>873</v>
      </c>
      <c r="AJ5819" s="807">
        <v>46</v>
      </c>
      <c r="AK5819" s="807">
        <v>55</v>
      </c>
      <c r="AL5819" s="759" t="str">
        <f t="shared" si="181"/>
        <v>Adulto</v>
      </c>
    </row>
    <row r="5820" spans="16:38" ht="15">
      <c r="P5820" s="806" t="s">
        <v>868</v>
      </c>
      <c r="Q5820" s="807">
        <v>15</v>
      </c>
      <c r="R5820" s="807">
        <v>80</v>
      </c>
      <c r="S5820" s="759" t="str">
        <f t="shared" si="180"/>
        <v>Vejez</v>
      </c>
      <c r="AI5820" s="806" t="s">
        <v>873</v>
      </c>
      <c r="AJ5820" s="807">
        <v>49</v>
      </c>
      <c r="AK5820" s="807">
        <v>56</v>
      </c>
      <c r="AL5820" s="759" t="str">
        <f t="shared" si="181"/>
        <v>Adulto</v>
      </c>
    </row>
    <row r="5821" spans="16:38" ht="15">
      <c r="P5821" s="806" t="s">
        <v>868</v>
      </c>
      <c r="Q5821" s="807">
        <v>18</v>
      </c>
      <c r="R5821" s="807">
        <v>81</v>
      </c>
      <c r="S5821" s="759" t="str">
        <f t="shared" si="180"/>
        <v>Vejez</v>
      </c>
      <c r="AI5821" s="806" t="s">
        <v>873</v>
      </c>
      <c r="AJ5821" s="807">
        <v>45</v>
      </c>
      <c r="AK5821" s="807">
        <v>57</v>
      </c>
      <c r="AL5821" s="759" t="str">
        <f t="shared" si="181"/>
        <v>Adulto</v>
      </c>
    </row>
    <row r="5822" spans="16:38" ht="15">
      <c r="P5822" s="806" t="s">
        <v>868</v>
      </c>
      <c r="Q5822" s="807">
        <v>16</v>
      </c>
      <c r="R5822" s="807">
        <v>82</v>
      </c>
      <c r="S5822" s="759" t="str">
        <f t="shared" si="180"/>
        <v>Vejez</v>
      </c>
      <c r="AI5822" s="806" t="s">
        <v>873</v>
      </c>
      <c r="AJ5822" s="807">
        <v>35</v>
      </c>
      <c r="AK5822" s="807">
        <v>58</v>
      </c>
      <c r="AL5822" s="759" t="str">
        <f t="shared" si="181"/>
        <v>Adulto</v>
      </c>
    </row>
    <row r="5823" spans="16:38" ht="15">
      <c r="P5823" s="806" t="s">
        <v>868</v>
      </c>
      <c r="Q5823" s="807">
        <v>12</v>
      </c>
      <c r="R5823" s="807">
        <v>83</v>
      </c>
      <c r="S5823" s="759" t="str">
        <f t="shared" si="180"/>
        <v>Vejez</v>
      </c>
      <c r="AI5823" s="806" t="s">
        <v>873</v>
      </c>
      <c r="AJ5823" s="807">
        <v>58</v>
      </c>
      <c r="AK5823" s="807">
        <v>59</v>
      </c>
      <c r="AL5823" s="759" t="str">
        <f t="shared" si="181"/>
        <v>Adulto</v>
      </c>
    </row>
    <row r="5824" spans="16:38" ht="15">
      <c r="P5824" s="806" t="s">
        <v>868</v>
      </c>
      <c r="Q5824" s="807">
        <v>10</v>
      </c>
      <c r="R5824" s="807">
        <v>84</v>
      </c>
      <c r="S5824" s="759" t="str">
        <f t="shared" si="180"/>
        <v>Vejez</v>
      </c>
      <c r="AI5824" s="806" t="s">
        <v>873</v>
      </c>
      <c r="AJ5824" s="807">
        <v>55</v>
      </c>
      <c r="AK5824" s="807">
        <v>60</v>
      </c>
      <c r="AL5824" s="759" t="str">
        <f t="shared" si="181"/>
        <v>Vejez</v>
      </c>
    </row>
    <row r="5825" spans="16:38" ht="15">
      <c r="P5825" s="806" t="s">
        <v>868</v>
      </c>
      <c r="Q5825" s="807">
        <v>9</v>
      </c>
      <c r="R5825" s="807">
        <v>85</v>
      </c>
      <c r="S5825" s="759" t="str">
        <f t="shared" si="180"/>
        <v>Vejez</v>
      </c>
      <c r="AI5825" s="806" t="s">
        <v>873</v>
      </c>
      <c r="AJ5825" s="807">
        <v>48</v>
      </c>
      <c r="AK5825" s="807">
        <v>61</v>
      </c>
      <c r="AL5825" s="759" t="str">
        <f t="shared" si="181"/>
        <v>Vejez</v>
      </c>
    </row>
    <row r="5826" spans="16:38" ht="15">
      <c r="P5826" s="806" t="s">
        <v>868</v>
      </c>
      <c r="Q5826" s="807">
        <v>11</v>
      </c>
      <c r="R5826" s="807">
        <v>86</v>
      </c>
      <c r="S5826" s="759" t="str">
        <f t="shared" si="180"/>
        <v>Vejez</v>
      </c>
      <c r="AI5826" s="806" t="s">
        <v>873</v>
      </c>
      <c r="AJ5826" s="807">
        <v>37</v>
      </c>
      <c r="AK5826" s="807">
        <v>62</v>
      </c>
      <c r="AL5826" s="759" t="str">
        <f t="shared" si="181"/>
        <v>Vejez</v>
      </c>
    </row>
    <row r="5827" spans="16:38" ht="15">
      <c r="P5827" s="806" t="s">
        <v>868</v>
      </c>
      <c r="Q5827" s="807">
        <v>8</v>
      </c>
      <c r="R5827" s="807">
        <v>87</v>
      </c>
      <c r="S5827" s="759" t="str">
        <f t="shared" ref="S5827:S5890" si="182">IF(P5827=0,"",IF(AND(R5827&gt;=0,R5827&lt;=5),"Primera Infancia",IF(AND(R5827&gt;=6,R5827&lt;=11),"Infancia",IF(AND(R5827&gt;=12,R5827&lt;=17),"Adolescente",IF(AND(R5827&gt;=18,R5827&lt;=28),"Juventud",IF(AND(R5827&gt;=29,R5827&lt;=59),"Adulto","Vejez"))))))</f>
        <v>Vejez</v>
      </c>
      <c r="AI5827" s="806" t="s">
        <v>873</v>
      </c>
      <c r="AJ5827" s="807">
        <v>33</v>
      </c>
      <c r="AK5827" s="807">
        <v>63</v>
      </c>
      <c r="AL5827" s="759" t="str">
        <f t="shared" ref="AL5827:AL5890" si="183">IF(AI5827=0,"",IF(AND(AK5827&gt;=0,AK5827&lt;=5),"Primera Infancia",IF(AND(AK5827&gt;=6,AK5827&lt;=11),"Infancia",IF(AND(AK5827&gt;=12,AK5827&lt;=17),"Adolescente",IF(AND(AK5827&gt;=18,AK5827&lt;=28),"Juventud",IF(AND(AK5827&gt;=29,AK5827&lt;=59),"Adulto","Vejez"))))))</f>
        <v>Vejez</v>
      </c>
    </row>
    <row r="5828" spans="16:38" ht="15">
      <c r="P5828" s="806" t="s">
        <v>868</v>
      </c>
      <c r="Q5828" s="807">
        <v>6</v>
      </c>
      <c r="R5828" s="807">
        <v>88</v>
      </c>
      <c r="S5828" s="759" t="str">
        <f t="shared" si="182"/>
        <v>Vejez</v>
      </c>
      <c r="AI5828" s="806" t="s">
        <v>873</v>
      </c>
      <c r="AJ5828" s="807">
        <v>43</v>
      </c>
      <c r="AK5828" s="807">
        <v>64</v>
      </c>
      <c r="AL5828" s="759" t="str">
        <f t="shared" si="183"/>
        <v>Vejez</v>
      </c>
    </row>
    <row r="5829" spans="16:38" ht="15">
      <c r="P5829" s="806" t="s">
        <v>868</v>
      </c>
      <c r="Q5829" s="807">
        <v>12</v>
      </c>
      <c r="R5829" s="807">
        <v>89</v>
      </c>
      <c r="S5829" s="759" t="str">
        <f t="shared" si="182"/>
        <v>Vejez</v>
      </c>
      <c r="AI5829" s="806" t="s">
        <v>873</v>
      </c>
      <c r="AJ5829" s="807">
        <v>28</v>
      </c>
      <c r="AK5829" s="807">
        <v>65</v>
      </c>
      <c r="AL5829" s="759" t="str">
        <f t="shared" si="183"/>
        <v>Vejez</v>
      </c>
    </row>
    <row r="5830" spans="16:38" ht="15">
      <c r="P5830" s="806" t="s">
        <v>868</v>
      </c>
      <c r="Q5830" s="807">
        <v>6</v>
      </c>
      <c r="R5830" s="807">
        <v>90</v>
      </c>
      <c r="S5830" s="759" t="str">
        <f t="shared" si="182"/>
        <v>Vejez</v>
      </c>
      <c r="AI5830" s="806" t="s">
        <v>873</v>
      </c>
      <c r="AJ5830" s="807">
        <v>27</v>
      </c>
      <c r="AK5830" s="807">
        <v>66</v>
      </c>
      <c r="AL5830" s="759" t="str">
        <f t="shared" si="183"/>
        <v>Vejez</v>
      </c>
    </row>
    <row r="5831" spans="16:38" ht="15">
      <c r="P5831" s="806" t="s">
        <v>868</v>
      </c>
      <c r="Q5831" s="807">
        <v>5</v>
      </c>
      <c r="R5831" s="807">
        <v>91</v>
      </c>
      <c r="S5831" s="759" t="str">
        <f t="shared" si="182"/>
        <v>Vejez</v>
      </c>
      <c r="AI5831" s="806" t="s">
        <v>873</v>
      </c>
      <c r="AJ5831" s="807">
        <v>25</v>
      </c>
      <c r="AK5831" s="807">
        <v>67</v>
      </c>
      <c r="AL5831" s="759" t="str">
        <f t="shared" si="183"/>
        <v>Vejez</v>
      </c>
    </row>
    <row r="5832" spans="16:38" ht="15">
      <c r="P5832" s="806" t="s">
        <v>868</v>
      </c>
      <c r="Q5832" s="807">
        <v>3</v>
      </c>
      <c r="R5832" s="807">
        <v>92</v>
      </c>
      <c r="S5832" s="759" t="str">
        <f t="shared" si="182"/>
        <v>Vejez</v>
      </c>
      <c r="AI5832" s="806" t="s">
        <v>873</v>
      </c>
      <c r="AJ5832" s="807">
        <v>20</v>
      </c>
      <c r="AK5832" s="807">
        <v>68</v>
      </c>
      <c r="AL5832" s="759" t="str">
        <f t="shared" si="183"/>
        <v>Vejez</v>
      </c>
    </row>
    <row r="5833" spans="16:38" ht="15">
      <c r="P5833" s="806" t="s">
        <v>868</v>
      </c>
      <c r="Q5833" s="807">
        <v>4</v>
      </c>
      <c r="R5833" s="807">
        <v>93</v>
      </c>
      <c r="S5833" s="759" t="str">
        <f t="shared" si="182"/>
        <v>Vejez</v>
      </c>
      <c r="AI5833" s="806" t="s">
        <v>873</v>
      </c>
      <c r="AJ5833" s="807">
        <v>35</v>
      </c>
      <c r="AK5833" s="807">
        <v>69</v>
      </c>
      <c r="AL5833" s="759" t="str">
        <f t="shared" si="183"/>
        <v>Vejez</v>
      </c>
    </row>
    <row r="5834" spans="16:38" ht="15">
      <c r="P5834" s="806" t="s">
        <v>868</v>
      </c>
      <c r="Q5834" s="807">
        <v>1</v>
      </c>
      <c r="R5834" s="807">
        <v>94</v>
      </c>
      <c r="S5834" s="759" t="str">
        <f t="shared" si="182"/>
        <v>Vejez</v>
      </c>
      <c r="AI5834" s="806" t="s">
        <v>873</v>
      </c>
      <c r="AJ5834" s="807">
        <v>16</v>
      </c>
      <c r="AK5834" s="807">
        <v>70</v>
      </c>
      <c r="AL5834" s="759" t="str">
        <f t="shared" si="183"/>
        <v>Vejez</v>
      </c>
    </row>
    <row r="5835" spans="16:38" ht="15">
      <c r="P5835" s="806" t="s">
        <v>868</v>
      </c>
      <c r="Q5835" s="807">
        <v>3</v>
      </c>
      <c r="R5835" s="807">
        <v>95</v>
      </c>
      <c r="S5835" s="759" t="str">
        <f t="shared" si="182"/>
        <v>Vejez</v>
      </c>
      <c r="AI5835" s="806" t="s">
        <v>873</v>
      </c>
      <c r="AJ5835" s="807">
        <v>23</v>
      </c>
      <c r="AK5835" s="807">
        <v>71</v>
      </c>
      <c r="AL5835" s="759" t="str">
        <f t="shared" si="183"/>
        <v>Vejez</v>
      </c>
    </row>
    <row r="5836" spans="16:38" ht="15">
      <c r="P5836" s="806" t="s">
        <v>868</v>
      </c>
      <c r="Q5836" s="807">
        <v>1</v>
      </c>
      <c r="R5836" s="807">
        <v>96</v>
      </c>
      <c r="S5836" s="759" t="str">
        <f t="shared" si="182"/>
        <v>Vejez</v>
      </c>
      <c r="AI5836" s="806" t="s">
        <v>873</v>
      </c>
      <c r="AJ5836" s="807">
        <v>12</v>
      </c>
      <c r="AK5836" s="807">
        <v>72</v>
      </c>
      <c r="AL5836" s="759" t="str">
        <f t="shared" si="183"/>
        <v>Vejez</v>
      </c>
    </row>
    <row r="5837" spans="16:38" ht="15">
      <c r="P5837" s="806" t="s">
        <v>868</v>
      </c>
      <c r="Q5837" s="807">
        <v>3</v>
      </c>
      <c r="R5837" s="807">
        <v>97</v>
      </c>
      <c r="S5837" s="759" t="str">
        <f t="shared" si="182"/>
        <v>Vejez</v>
      </c>
      <c r="AI5837" s="806" t="s">
        <v>873</v>
      </c>
      <c r="AJ5837" s="807">
        <v>29</v>
      </c>
      <c r="AK5837" s="807">
        <v>73</v>
      </c>
      <c r="AL5837" s="759" t="str">
        <f t="shared" si="183"/>
        <v>Vejez</v>
      </c>
    </row>
    <row r="5838" spans="16:38" ht="15">
      <c r="P5838" s="806" t="s">
        <v>868</v>
      </c>
      <c r="Q5838" s="807">
        <v>1</v>
      </c>
      <c r="R5838" s="807">
        <v>98</v>
      </c>
      <c r="S5838" s="759" t="str">
        <f t="shared" si="182"/>
        <v>Vejez</v>
      </c>
      <c r="AI5838" s="806" t="s">
        <v>873</v>
      </c>
      <c r="AJ5838" s="807">
        <v>14</v>
      </c>
      <c r="AK5838" s="807">
        <v>74</v>
      </c>
      <c r="AL5838" s="759" t="str">
        <f t="shared" si="183"/>
        <v>Vejez</v>
      </c>
    </row>
    <row r="5839" spans="16:38" ht="15">
      <c r="P5839" s="806" t="s">
        <v>868</v>
      </c>
      <c r="Q5839" s="807">
        <v>1</v>
      </c>
      <c r="R5839" s="807">
        <v>99</v>
      </c>
      <c r="S5839" s="759" t="str">
        <f t="shared" si="182"/>
        <v>Vejez</v>
      </c>
      <c r="AI5839" s="806" t="s">
        <v>873</v>
      </c>
      <c r="AJ5839" s="807">
        <v>15</v>
      </c>
      <c r="AK5839" s="807">
        <v>75</v>
      </c>
      <c r="AL5839" s="759" t="str">
        <f t="shared" si="183"/>
        <v>Vejez</v>
      </c>
    </row>
    <row r="5840" spans="16:38" ht="30">
      <c r="P5840" s="806" t="s">
        <v>869</v>
      </c>
      <c r="Q5840" s="807">
        <v>44</v>
      </c>
      <c r="R5840" s="807">
        <v>0</v>
      </c>
      <c r="S5840" s="759" t="str">
        <f t="shared" si="182"/>
        <v>Primera Infancia</v>
      </c>
      <c r="AI5840" s="806" t="s">
        <v>873</v>
      </c>
      <c r="AJ5840" s="807">
        <v>14</v>
      </c>
      <c r="AK5840" s="807">
        <v>76</v>
      </c>
      <c r="AL5840" s="759" t="str">
        <f t="shared" si="183"/>
        <v>Vejez</v>
      </c>
    </row>
    <row r="5841" spans="16:38" ht="30">
      <c r="P5841" s="806" t="s">
        <v>869</v>
      </c>
      <c r="Q5841" s="807">
        <v>34</v>
      </c>
      <c r="R5841" s="807">
        <v>1</v>
      </c>
      <c r="S5841" s="759" t="str">
        <f t="shared" si="182"/>
        <v>Primera Infancia</v>
      </c>
      <c r="AI5841" s="806" t="s">
        <v>873</v>
      </c>
      <c r="AJ5841" s="807">
        <v>13</v>
      </c>
      <c r="AK5841" s="807">
        <v>77</v>
      </c>
      <c r="AL5841" s="759" t="str">
        <f t="shared" si="183"/>
        <v>Vejez</v>
      </c>
    </row>
    <row r="5842" spans="16:38" ht="30">
      <c r="P5842" s="806" t="s">
        <v>869</v>
      </c>
      <c r="Q5842" s="807">
        <v>28</v>
      </c>
      <c r="R5842" s="807">
        <v>2</v>
      </c>
      <c r="S5842" s="759" t="str">
        <f t="shared" si="182"/>
        <v>Primera Infancia</v>
      </c>
      <c r="AI5842" s="806" t="s">
        <v>873</v>
      </c>
      <c r="AJ5842" s="807">
        <v>11</v>
      </c>
      <c r="AK5842" s="807">
        <v>78</v>
      </c>
      <c r="AL5842" s="759" t="str">
        <f t="shared" si="183"/>
        <v>Vejez</v>
      </c>
    </row>
    <row r="5843" spans="16:38" ht="30">
      <c r="P5843" s="806" t="s">
        <v>869</v>
      </c>
      <c r="Q5843" s="807">
        <v>29</v>
      </c>
      <c r="R5843" s="807">
        <v>3</v>
      </c>
      <c r="S5843" s="759" t="str">
        <f t="shared" si="182"/>
        <v>Primera Infancia</v>
      </c>
      <c r="AI5843" s="806" t="s">
        <v>873</v>
      </c>
      <c r="AJ5843" s="807">
        <v>5</v>
      </c>
      <c r="AK5843" s="807">
        <v>79</v>
      </c>
      <c r="AL5843" s="759" t="str">
        <f t="shared" si="183"/>
        <v>Vejez</v>
      </c>
    </row>
    <row r="5844" spans="16:38" ht="30">
      <c r="P5844" s="806" t="s">
        <v>869</v>
      </c>
      <c r="Q5844" s="807">
        <v>35</v>
      </c>
      <c r="R5844" s="807">
        <v>4</v>
      </c>
      <c r="S5844" s="759" t="str">
        <f t="shared" si="182"/>
        <v>Primera Infancia</v>
      </c>
      <c r="AI5844" s="806" t="s">
        <v>873</v>
      </c>
      <c r="AJ5844" s="807">
        <v>6</v>
      </c>
      <c r="AK5844" s="807">
        <v>80</v>
      </c>
      <c r="AL5844" s="759" t="str">
        <f t="shared" si="183"/>
        <v>Vejez</v>
      </c>
    </row>
    <row r="5845" spans="16:38" ht="30">
      <c r="P5845" s="806" t="s">
        <v>869</v>
      </c>
      <c r="Q5845" s="807">
        <v>28</v>
      </c>
      <c r="R5845" s="807">
        <v>5</v>
      </c>
      <c r="S5845" s="759" t="str">
        <f t="shared" si="182"/>
        <v>Primera Infancia</v>
      </c>
      <c r="AI5845" s="806" t="s">
        <v>873</v>
      </c>
      <c r="AJ5845" s="807">
        <v>7</v>
      </c>
      <c r="AK5845" s="807">
        <v>81</v>
      </c>
      <c r="AL5845" s="759" t="str">
        <f t="shared" si="183"/>
        <v>Vejez</v>
      </c>
    </row>
    <row r="5846" spans="16:38" ht="15">
      <c r="P5846" s="806" t="s">
        <v>869</v>
      </c>
      <c r="Q5846" s="807">
        <v>33</v>
      </c>
      <c r="R5846" s="807">
        <v>6</v>
      </c>
      <c r="S5846" s="759" t="str">
        <f t="shared" si="182"/>
        <v>Infancia</v>
      </c>
      <c r="AI5846" s="806" t="s">
        <v>873</v>
      </c>
      <c r="AJ5846" s="807">
        <v>9</v>
      </c>
      <c r="AK5846" s="807">
        <v>82</v>
      </c>
      <c r="AL5846" s="759" t="str">
        <f t="shared" si="183"/>
        <v>Vejez</v>
      </c>
    </row>
    <row r="5847" spans="16:38" ht="15">
      <c r="P5847" s="806" t="s">
        <v>869</v>
      </c>
      <c r="Q5847" s="807">
        <v>30</v>
      </c>
      <c r="R5847" s="807">
        <v>7</v>
      </c>
      <c r="S5847" s="759" t="str">
        <f t="shared" si="182"/>
        <v>Infancia</v>
      </c>
      <c r="AI5847" s="806" t="s">
        <v>873</v>
      </c>
      <c r="AJ5847" s="807">
        <v>8</v>
      </c>
      <c r="AK5847" s="807">
        <v>83</v>
      </c>
      <c r="AL5847" s="759" t="str">
        <f t="shared" si="183"/>
        <v>Vejez</v>
      </c>
    </row>
    <row r="5848" spans="16:38" ht="15">
      <c r="P5848" s="806" t="s">
        <v>869</v>
      </c>
      <c r="Q5848" s="807">
        <v>32</v>
      </c>
      <c r="R5848" s="807">
        <v>8</v>
      </c>
      <c r="S5848" s="759" t="str">
        <f t="shared" si="182"/>
        <v>Infancia</v>
      </c>
      <c r="AI5848" s="806" t="s">
        <v>873</v>
      </c>
      <c r="AJ5848" s="807">
        <v>9</v>
      </c>
      <c r="AK5848" s="807">
        <v>84</v>
      </c>
      <c r="AL5848" s="759" t="str">
        <f t="shared" si="183"/>
        <v>Vejez</v>
      </c>
    </row>
    <row r="5849" spans="16:38" ht="15">
      <c r="P5849" s="806" t="s">
        <v>869</v>
      </c>
      <c r="Q5849" s="807">
        <v>30</v>
      </c>
      <c r="R5849" s="807">
        <v>9</v>
      </c>
      <c r="S5849" s="759" t="str">
        <f t="shared" si="182"/>
        <v>Infancia</v>
      </c>
      <c r="AI5849" s="806" t="s">
        <v>873</v>
      </c>
      <c r="AJ5849" s="807">
        <v>6</v>
      </c>
      <c r="AK5849" s="807">
        <v>85</v>
      </c>
      <c r="AL5849" s="759" t="str">
        <f t="shared" si="183"/>
        <v>Vejez</v>
      </c>
    </row>
    <row r="5850" spans="16:38" ht="15">
      <c r="P5850" s="806" t="s">
        <v>869</v>
      </c>
      <c r="Q5850" s="807">
        <v>30</v>
      </c>
      <c r="R5850" s="807">
        <v>10</v>
      </c>
      <c r="S5850" s="759" t="str">
        <f t="shared" si="182"/>
        <v>Infancia</v>
      </c>
      <c r="AI5850" s="806" t="s">
        <v>873</v>
      </c>
      <c r="AJ5850" s="807">
        <v>13</v>
      </c>
      <c r="AK5850" s="807">
        <v>86</v>
      </c>
      <c r="AL5850" s="759" t="str">
        <f t="shared" si="183"/>
        <v>Vejez</v>
      </c>
    </row>
    <row r="5851" spans="16:38" ht="15">
      <c r="P5851" s="806" t="s">
        <v>869</v>
      </c>
      <c r="Q5851" s="807">
        <v>30</v>
      </c>
      <c r="R5851" s="807">
        <v>11</v>
      </c>
      <c r="S5851" s="759" t="str">
        <f t="shared" si="182"/>
        <v>Infancia</v>
      </c>
      <c r="AI5851" s="806" t="s">
        <v>873</v>
      </c>
      <c r="AJ5851" s="807">
        <v>9</v>
      </c>
      <c r="AK5851" s="807">
        <v>87</v>
      </c>
      <c r="AL5851" s="759" t="str">
        <f t="shared" si="183"/>
        <v>Vejez</v>
      </c>
    </row>
    <row r="5852" spans="16:38" ht="30">
      <c r="P5852" s="806" t="s">
        <v>869</v>
      </c>
      <c r="Q5852" s="807">
        <v>37</v>
      </c>
      <c r="R5852" s="807">
        <v>12</v>
      </c>
      <c r="S5852" s="759" t="str">
        <f t="shared" si="182"/>
        <v>Adolescente</v>
      </c>
      <c r="AI5852" s="806" t="s">
        <v>873</v>
      </c>
      <c r="AJ5852" s="807">
        <v>6</v>
      </c>
      <c r="AK5852" s="807">
        <v>88</v>
      </c>
      <c r="AL5852" s="759" t="str">
        <f t="shared" si="183"/>
        <v>Vejez</v>
      </c>
    </row>
    <row r="5853" spans="16:38" ht="30">
      <c r="P5853" s="806" t="s">
        <v>869</v>
      </c>
      <c r="Q5853" s="807">
        <v>34</v>
      </c>
      <c r="R5853" s="807">
        <v>13</v>
      </c>
      <c r="S5853" s="759" t="str">
        <f t="shared" si="182"/>
        <v>Adolescente</v>
      </c>
      <c r="AI5853" s="806" t="s">
        <v>873</v>
      </c>
      <c r="AJ5853" s="807">
        <v>7</v>
      </c>
      <c r="AK5853" s="807">
        <v>89</v>
      </c>
      <c r="AL5853" s="759" t="str">
        <f t="shared" si="183"/>
        <v>Vejez</v>
      </c>
    </row>
    <row r="5854" spans="16:38" ht="30">
      <c r="P5854" s="806" t="s">
        <v>869</v>
      </c>
      <c r="Q5854" s="807">
        <v>45</v>
      </c>
      <c r="R5854" s="807">
        <v>14</v>
      </c>
      <c r="S5854" s="759" t="str">
        <f t="shared" si="182"/>
        <v>Adolescente</v>
      </c>
      <c r="AI5854" s="806" t="s">
        <v>873</v>
      </c>
      <c r="AJ5854" s="807">
        <v>2</v>
      </c>
      <c r="AK5854" s="807">
        <v>90</v>
      </c>
      <c r="AL5854" s="759" t="str">
        <f t="shared" si="183"/>
        <v>Vejez</v>
      </c>
    </row>
    <row r="5855" spans="16:38" ht="30">
      <c r="P5855" s="806" t="s">
        <v>869</v>
      </c>
      <c r="Q5855" s="807">
        <v>50</v>
      </c>
      <c r="R5855" s="807">
        <v>15</v>
      </c>
      <c r="S5855" s="759" t="str">
        <f t="shared" si="182"/>
        <v>Adolescente</v>
      </c>
      <c r="AI5855" s="806" t="s">
        <v>873</v>
      </c>
      <c r="AJ5855" s="807">
        <v>1</v>
      </c>
      <c r="AK5855" s="807">
        <v>91</v>
      </c>
      <c r="AL5855" s="759" t="str">
        <f t="shared" si="183"/>
        <v>Vejez</v>
      </c>
    </row>
    <row r="5856" spans="16:38" ht="30">
      <c r="P5856" s="806" t="s">
        <v>869</v>
      </c>
      <c r="Q5856" s="807">
        <v>43</v>
      </c>
      <c r="R5856" s="807">
        <v>16</v>
      </c>
      <c r="S5856" s="759" t="str">
        <f t="shared" si="182"/>
        <v>Adolescente</v>
      </c>
      <c r="AI5856" s="806" t="s">
        <v>873</v>
      </c>
      <c r="AJ5856" s="807">
        <v>3</v>
      </c>
      <c r="AK5856" s="807">
        <v>92</v>
      </c>
      <c r="AL5856" s="759" t="str">
        <f t="shared" si="183"/>
        <v>Vejez</v>
      </c>
    </row>
    <row r="5857" spans="16:38" ht="30">
      <c r="P5857" s="806" t="s">
        <v>869</v>
      </c>
      <c r="Q5857" s="807">
        <v>49</v>
      </c>
      <c r="R5857" s="807">
        <v>17</v>
      </c>
      <c r="S5857" s="759" t="str">
        <f t="shared" si="182"/>
        <v>Adolescente</v>
      </c>
      <c r="AI5857" s="806" t="s">
        <v>873</v>
      </c>
      <c r="AJ5857" s="807">
        <v>1</v>
      </c>
      <c r="AK5857" s="807">
        <v>93</v>
      </c>
      <c r="AL5857" s="759" t="str">
        <f t="shared" si="183"/>
        <v>Vejez</v>
      </c>
    </row>
    <row r="5858" spans="16:38" ht="15">
      <c r="P5858" s="806" t="s">
        <v>869</v>
      </c>
      <c r="Q5858" s="807">
        <v>55</v>
      </c>
      <c r="R5858" s="807">
        <v>18</v>
      </c>
      <c r="S5858" s="759" t="str">
        <f t="shared" si="182"/>
        <v>Juventud</v>
      </c>
      <c r="AI5858" s="806" t="s">
        <v>873</v>
      </c>
      <c r="AJ5858" s="807">
        <v>1</v>
      </c>
      <c r="AK5858" s="807">
        <v>94</v>
      </c>
      <c r="AL5858" s="759" t="str">
        <f t="shared" si="183"/>
        <v>Vejez</v>
      </c>
    </row>
    <row r="5859" spans="16:38" ht="15">
      <c r="P5859" s="806" t="s">
        <v>869</v>
      </c>
      <c r="Q5859" s="807">
        <v>47</v>
      </c>
      <c r="R5859" s="807">
        <v>19</v>
      </c>
      <c r="S5859" s="759" t="str">
        <f t="shared" si="182"/>
        <v>Juventud</v>
      </c>
      <c r="AI5859" s="806" t="s">
        <v>873</v>
      </c>
      <c r="AJ5859" s="807">
        <v>1</v>
      </c>
      <c r="AK5859" s="807">
        <v>98</v>
      </c>
      <c r="AL5859" s="759" t="str">
        <f t="shared" si="183"/>
        <v>Vejez</v>
      </c>
    </row>
    <row r="5860" spans="16:38" ht="15">
      <c r="P5860" s="806" t="s">
        <v>869</v>
      </c>
      <c r="Q5860" s="807">
        <v>37</v>
      </c>
      <c r="R5860" s="807">
        <v>20</v>
      </c>
      <c r="S5860" s="759" t="str">
        <f t="shared" si="182"/>
        <v>Juventud</v>
      </c>
      <c r="AI5860" s="806" t="s">
        <v>873</v>
      </c>
      <c r="AJ5860" s="807">
        <v>1</v>
      </c>
      <c r="AK5860" s="807">
        <v>99</v>
      </c>
      <c r="AL5860" s="759" t="str">
        <f t="shared" si="183"/>
        <v>Vejez</v>
      </c>
    </row>
    <row r="5861" spans="16:38" ht="15">
      <c r="P5861" s="806" t="s">
        <v>869</v>
      </c>
      <c r="Q5861" s="807">
        <v>41</v>
      </c>
      <c r="R5861" s="807">
        <v>21</v>
      </c>
      <c r="S5861" s="759" t="str">
        <f t="shared" si="182"/>
        <v>Juventud</v>
      </c>
      <c r="AI5861" s="806" t="s">
        <v>873</v>
      </c>
      <c r="AJ5861" s="807">
        <v>1</v>
      </c>
      <c r="AK5861" s="807">
        <v>100</v>
      </c>
      <c r="AL5861" s="759" t="str">
        <f t="shared" si="183"/>
        <v>Vejez</v>
      </c>
    </row>
    <row r="5862" spans="16:38" ht="30">
      <c r="P5862" s="806" t="s">
        <v>869</v>
      </c>
      <c r="Q5862" s="807">
        <v>28</v>
      </c>
      <c r="R5862" s="807">
        <v>22</v>
      </c>
      <c r="S5862" s="759" t="str">
        <f t="shared" si="182"/>
        <v>Juventud</v>
      </c>
      <c r="AI5862" s="806" t="s">
        <v>874</v>
      </c>
      <c r="AJ5862" s="807">
        <v>496</v>
      </c>
      <c r="AK5862" s="807">
        <v>0</v>
      </c>
      <c r="AL5862" s="759" t="str">
        <f t="shared" si="183"/>
        <v>Primera Infancia</v>
      </c>
    </row>
    <row r="5863" spans="16:38" ht="30">
      <c r="P5863" s="806" t="s">
        <v>869</v>
      </c>
      <c r="Q5863" s="807">
        <v>29</v>
      </c>
      <c r="R5863" s="807">
        <v>23</v>
      </c>
      <c r="S5863" s="759" t="str">
        <f t="shared" si="182"/>
        <v>Juventud</v>
      </c>
      <c r="AI5863" s="806" t="s">
        <v>874</v>
      </c>
      <c r="AJ5863" s="807">
        <v>531</v>
      </c>
      <c r="AK5863" s="807">
        <v>1</v>
      </c>
      <c r="AL5863" s="759" t="str">
        <f t="shared" si="183"/>
        <v>Primera Infancia</v>
      </c>
    </row>
    <row r="5864" spans="16:38" ht="30">
      <c r="P5864" s="806" t="s">
        <v>869</v>
      </c>
      <c r="Q5864" s="807">
        <v>28</v>
      </c>
      <c r="R5864" s="807">
        <v>24</v>
      </c>
      <c r="S5864" s="759" t="str">
        <f t="shared" si="182"/>
        <v>Juventud</v>
      </c>
      <c r="AI5864" s="806" t="s">
        <v>874</v>
      </c>
      <c r="AJ5864" s="807">
        <v>571</v>
      </c>
      <c r="AK5864" s="807">
        <v>2</v>
      </c>
      <c r="AL5864" s="759" t="str">
        <f t="shared" si="183"/>
        <v>Primera Infancia</v>
      </c>
    </row>
    <row r="5865" spans="16:38" ht="30">
      <c r="P5865" s="806" t="s">
        <v>869</v>
      </c>
      <c r="Q5865" s="807">
        <v>38</v>
      </c>
      <c r="R5865" s="807">
        <v>25</v>
      </c>
      <c r="S5865" s="759" t="str">
        <f t="shared" si="182"/>
        <v>Juventud</v>
      </c>
      <c r="AI5865" s="806" t="s">
        <v>874</v>
      </c>
      <c r="AJ5865" s="807">
        <v>619</v>
      </c>
      <c r="AK5865" s="807">
        <v>3</v>
      </c>
      <c r="AL5865" s="759" t="str">
        <f t="shared" si="183"/>
        <v>Primera Infancia</v>
      </c>
    </row>
    <row r="5866" spans="16:38" ht="30">
      <c r="P5866" s="806" t="s">
        <v>869</v>
      </c>
      <c r="Q5866" s="807">
        <v>40</v>
      </c>
      <c r="R5866" s="807">
        <v>26</v>
      </c>
      <c r="S5866" s="759" t="str">
        <f t="shared" si="182"/>
        <v>Juventud</v>
      </c>
      <c r="AI5866" s="806" t="s">
        <v>874</v>
      </c>
      <c r="AJ5866" s="807">
        <v>672</v>
      </c>
      <c r="AK5866" s="807">
        <v>4</v>
      </c>
      <c r="AL5866" s="759" t="str">
        <f t="shared" si="183"/>
        <v>Primera Infancia</v>
      </c>
    </row>
    <row r="5867" spans="16:38" ht="30">
      <c r="P5867" s="806" t="s">
        <v>869</v>
      </c>
      <c r="Q5867" s="807">
        <v>32</v>
      </c>
      <c r="R5867" s="807">
        <v>27</v>
      </c>
      <c r="S5867" s="759" t="str">
        <f t="shared" si="182"/>
        <v>Juventud</v>
      </c>
      <c r="AI5867" s="806" t="s">
        <v>874</v>
      </c>
      <c r="AJ5867" s="807">
        <v>647</v>
      </c>
      <c r="AK5867" s="807">
        <v>5</v>
      </c>
      <c r="AL5867" s="759" t="str">
        <f t="shared" si="183"/>
        <v>Primera Infancia</v>
      </c>
    </row>
    <row r="5868" spans="16:38" ht="15">
      <c r="P5868" s="806" t="s">
        <v>869</v>
      </c>
      <c r="Q5868" s="807">
        <v>42</v>
      </c>
      <c r="R5868" s="807">
        <v>28</v>
      </c>
      <c r="S5868" s="759" t="str">
        <f t="shared" si="182"/>
        <v>Juventud</v>
      </c>
      <c r="AI5868" s="806" t="s">
        <v>874</v>
      </c>
      <c r="AJ5868" s="807">
        <v>712</v>
      </c>
      <c r="AK5868" s="807">
        <v>6</v>
      </c>
      <c r="AL5868" s="759" t="str">
        <f t="shared" si="183"/>
        <v>Infancia</v>
      </c>
    </row>
    <row r="5869" spans="16:38" ht="15">
      <c r="P5869" s="806" t="s">
        <v>869</v>
      </c>
      <c r="Q5869" s="807">
        <v>24</v>
      </c>
      <c r="R5869" s="807">
        <v>29</v>
      </c>
      <c r="S5869" s="759" t="str">
        <f t="shared" si="182"/>
        <v>Adulto</v>
      </c>
      <c r="AI5869" s="806" t="s">
        <v>874</v>
      </c>
      <c r="AJ5869" s="807">
        <v>725</v>
      </c>
      <c r="AK5869" s="807">
        <v>7</v>
      </c>
      <c r="AL5869" s="759" t="str">
        <f t="shared" si="183"/>
        <v>Infancia</v>
      </c>
    </row>
    <row r="5870" spans="16:38" ht="15">
      <c r="P5870" s="806" t="s">
        <v>869</v>
      </c>
      <c r="Q5870" s="807">
        <v>25</v>
      </c>
      <c r="R5870" s="807">
        <v>30</v>
      </c>
      <c r="S5870" s="759" t="str">
        <f t="shared" si="182"/>
        <v>Adulto</v>
      </c>
      <c r="AI5870" s="806" t="s">
        <v>874</v>
      </c>
      <c r="AJ5870" s="807">
        <v>671</v>
      </c>
      <c r="AK5870" s="807">
        <v>8</v>
      </c>
      <c r="AL5870" s="759" t="str">
        <f t="shared" si="183"/>
        <v>Infancia</v>
      </c>
    </row>
    <row r="5871" spans="16:38" ht="15">
      <c r="P5871" s="806" t="s">
        <v>869</v>
      </c>
      <c r="Q5871" s="807">
        <v>33</v>
      </c>
      <c r="R5871" s="807">
        <v>31</v>
      </c>
      <c r="S5871" s="759" t="str">
        <f t="shared" si="182"/>
        <v>Adulto</v>
      </c>
      <c r="AI5871" s="806" t="s">
        <v>874</v>
      </c>
      <c r="AJ5871" s="807">
        <v>614</v>
      </c>
      <c r="AK5871" s="807">
        <v>9</v>
      </c>
      <c r="AL5871" s="759" t="str">
        <f t="shared" si="183"/>
        <v>Infancia</v>
      </c>
    </row>
    <row r="5872" spans="16:38" ht="15">
      <c r="P5872" s="806" t="s">
        <v>869</v>
      </c>
      <c r="Q5872" s="807">
        <v>21</v>
      </c>
      <c r="R5872" s="807">
        <v>32</v>
      </c>
      <c r="S5872" s="759" t="str">
        <f t="shared" si="182"/>
        <v>Adulto</v>
      </c>
      <c r="AI5872" s="806" t="s">
        <v>874</v>
      </c>
      <c r="AJ5872" s="807">
        <v>680</v>
      </c>
      <c r="AK5872" s="807">
        <v>10</v>
      </c>
      <c r="AL5872" s="759" t="str">
        <f t="shared" si="183"/>
        <v>Infancia</v>
      </c>
    </row>
    <row r="5873" spans="16:38" ht="15">
      <c r="P5873" s="806" t="s">
        <v>869</v>
      </c>
      <c r="Q5873" s="807">
        <v>33</v>
      </c>
      <c r="R5873" s="807">
        <v>33</v>
      </c>
      <c r="S5873" s="759" t="str">
        <f t="shared" si="182"/>
        <v>Adulto</v>
      </c>
      <c r="AI5873" s="806" t="s">
        <v>874</v>
      </c>
      <c r="AJ5873" s="807">
        <v>696</v>
      </c>
      <c r="AK5873" s="807">
        <v>11</v>
      </c>
      <c r="AL5873" s="759" t="str">
        <f t="shared" si="183"/>
        <v>Infancia</v>
      </c>
    </row>
    <row r="5874" spans="16:38" ht="30">
      <c r="P5874" s="806" t="s">
        <v>869</v>
      </c>
      <c r="Q5874" s="807">
        <v>21</v>
      </c>
      <c r="R5874" s="807">
        <v>34</v>
      </c>
      <c r="S5874" s="759" t="str">
        <f t="shared" si="182"/>
        <v>Adulto</v>
      </c>
      <c r="AI5874" s="806" t="s">
        <v>874</v>
      </c>
      <c r="AJ5874" s="807">
        <v>690</v>
      </c>
      <c r="AK5874" s="807">
        <v>12</v>
      </c>
      <c r="AL5874" s="759" t="str">
        <f t="shared" si="183"/>
        <v>Adolescente</v>
      </c>
    </row>
    <row r="5875" spans="16:38" ht="30">
      <c r="P5875" s="806" t="s">
        <v>869</v>
      </c>
      <c r="Q5875" s="807">
        <v>26</v>
      </c>
      <c r="R5875" s="807">
        <v>35</v>
      </c>
      <c r="S5875" s="759" t="str">
        <f t="shared" si="182"/>
        <v>Adulto</v>
      </c>
      <c r="AI5875" s="806" t="s">
        <v>874</v>
      </c>
      <c r="AJ5875" s="807">
        <v>761</v>
      </c>
      <c r="AK5875" s="807">
        <v>13</v>
      </c>
      <c r="AL5875" s="759" t="str">
        <f t="shared" si="183"/>
        <v>Adolescente</v>
      </c>
    </row>
    <row r="5876" spans="16:38" ht="30">
      <c r="P5876" s="806" t="s">
        <v>869</v>
      </c>
      <c r="Q5876" s="807">
        <v>32</v>
      </c>
      <c r="R5876" s="807">
        <v>36</v>
      </c>
      <c r="S5876" s="759" t="str">
        <f t="shared" si="182"/>
        <v>Adulto</v>
      </c>
      <c r="AI5876" s="806" t="s">
        <v>874</v>
      </c>
      <c r="AJ5876" s="807">
        <v>849</v>
      </c>
      <c r="AK5876" s="807">
        <v>14</v>
      </c>
      <c r="AL5876" s="759" t="str">
        <f t="shared" si="183"/>
        <v>Adolescente</v>
      </c>
    </row>
    <row r="5877" spans="16:38" ht="30">
      <c r="P5877" s="806" t="s">
        <v>869</v>
      </c>
      <c r="Q5877" s="807">
        <v>27</v>
      </c>
      <c r="R5877" s="807">
        <v>37</v>
      </c>
      <c r="S5877" s="759" t="str">
        <f t="shared" si="182"/>
        <v>Adulto</v>
      </c>
      <c r="AI5877" s="806" t="s">
        <v>874</v>
      </c>
      <c r="AJ5877" s="807">
        <v>835</v>
      </c>
      <c r="AK5877" s="807">
        <v>15</v>
      </c>
      <c r="AL5877" s="759" t="str">
        <f t="shared" si="183"/>
        <v>Adolescente</v>
      </c>
    </row>
    <row r="5878" spans="16:38" ht="30">
      <c r="P5878" s="806" t="s">
        <v>869</v>
      </c>
      <c r="Q5878" s="807">
        <v>18</v>
      </c>
      <c r="R5878" s="807">
        <v>38</v>
      </c>
      <c r="S5878" s="759" t="str">
        <f t="shared" si="182"/>
        <v>Adulto</v>
      </c>
      <c r="AI5878" s="806" t="s">
        <v>874</v>
      </c>
      <c r="AJ5878" s="807">
        <v>867</v>
      </c>
      <c r="AK5878" s="807">
        <v>16</v>
      </c>
      <c r="AL5878" s="759" t="str">
        <f t="shared" si="183"/>
        <v>Adolescente</v>
      </c>
    </row>
    <row r="5879" spans="16:38" ht="30">
      <c r="P5879" s="806" t="s">
        <v>869</v>
      </c>
      <c r="Q5879" s="807">
        <v>28</v>
      </c>
      <c r="R5879" s="807">
        <v>39</v>
      </c>
      <c r="S5879" s="759" t="str">
        <f t="shared" si="182"/>
        <v>Adulto</v>
      </c>
      <c r="AI5879" s="806" t="s">
        <v>874</v>
      </c>
      <c r="AJ5879" s="807">
        <v>854</v>
      </c>
      <c r="AK5879" s="807">
        <v>17</v>
      </c>
      <c r="AL5879" s="759" t="str">
        <f t="shared" si="183"/>
        <v>Adolescente</v>
      </c>
    </row>
    <row r="5880" spans="16:38" ht="15">
      <c r="P5880" s="806" t="s">
        <v>869</v>
      </c>
      <c r="Q5880" s="807">
        <v>24</v>
      </c>
      <c r="R5880" s="807">
        <v>40</v>
      </c>
      <c r="S5880" s="759" t="str">
        <f t="shared" si="182"/>
        <v>Adulto</v>
      </c>
      <c r="AI5880" s="806" t="s">
        <v>874</v>
      </c>
      <c r="AJ5880" s="807">
        <v>888</v>
      </c>
      <c r="AK5880" s="807">
        <v>18</v>
      </c>
      <c r="AL5880" s="759" t="str">
        <f t="shared" si="183"/>
        <v>Juventud</v>
      </c>
    </row>
    <row r="5881" spans="16:38" ht="15">
      <c r="P5881" s="806" t="s">
        <v>869</v>
      </c>
      <c r="Q5881" s="807">
        <v>29</v>
      </c>
      <c r="R5881" s="807">
        <v>41</v>
      </c>
      <c r="S5881" s="759" t="str">
        <f t="shared" si="182"/>
        <v>Adulto</v>
      </c>
      <c r="AI5881" s="806" t="s">
        <v>874</v>
      </c>
      <c r="AJ5881" s="807">
        <v>997</v>
      </c>
      <c r="AK5881" s="807">
        <v>19</v>
      </c>
      <c r="AL5881" s="759" t="str">
        <f t="shared" si="183"/>
        <v>Juventud</v>
      </c>
    </row>
    <row r="5882" spans="16:38" ht="15">
      <c r="P5882" s="806" t="s">
        <v>869</v>
      </c>
      <c r="Q5882" s="807">
        <v>32</v>
      </c>
      <c r="R5882" s="807">
        <v>42</v>
      </c>
      <c r="S5882" s="759" t="str">
        <f t="shared" si="182"/>
        <v>Adulto</v>
      </c>
      <c r="AI5882" s="806" t="s">
        <v>874</v>
      </c>
      <c r="AJ5882" s="807">
        <v>1070</v>
      </c>
      <c r="AK5882" s="807">
        <v>20</v>
      </c>
      <c r="AL5882" s="759" t="str">
        <f t="shared" si="183"/>
        <v>Juventud</v>
      </c>
    </row>
    <row r="5883" spans="16:38" ht="15">
      <c r="P5883" s="806" t="s">
        <v>869</v>
      </c>
      <c r="Q5883" s="807">
        <v>34</v>
      </c>
      <c r="R5883" s="807">
        <v>43</v>
      </c>
      <c r="S5883" s="759" t="str">
        <f t="shared" si="182"/>
        <v>Adulto</v>
      </c>
      <c r="AI5883" s="806" t="s">
        <v>874</v>
      </c>
      <c r="AJ5883" s="807">
        <v>1162</v>
      </c>
      <c r="AK5883" s="807">
        <v>21</v>
      </c>
      <c r="AL5883" s="759" t="str">
        <f t="shared" si="183"/>
        <v>Juventud</v>
      </c>
    </row>
    <row r="5884" spans="16:38" ht="15">
      <c r="P5884" s="806" t="s">
        <v>869</v>
      </c>
      <c r="Q5884" s="807">
        <v>30</v>
      </c>
      <c r="R5884" s="807">
        <v>44</v>
      </c>
      <c r="S5884" s="759" t="str">
        <f t="shared" si="182"/>
        <v>Adulto</v>
      </c>
      <c r="AI5884" s="806" t="s">
        <v>874</v>
      </c>
      <c r="AJ5884" s="807">
        <v>1247</v>
      </c>
      <c r="AK5884" s="807">
        <v>22</v>
      </c>
      <c r="AL5884" s="759" t="str">
        <f t="shared" si="183"/>
        <v>Juventud</v>
      </c>
    </row>
    <row r="5885" spans="16:38" ht="15">
      <c r="P5885" s="806" t="s">
        <v>869</v>
      </c>
      <c r="Q5885" s="807">
        <v>26</v>
      </c>
      <c r="R5885" s="807">
        <v>45</v>
      </c>
      <c r="S5885" s="759" t="str">
        <f t="shared" si="182"/>
        <v>Adulto</v>
      </c>
      <c r="AI5885" s="806" t="s">
        <v>874</v>
      </c>
      <c r="AJ5885" s="807">
        <v>1200</v>
      </c>
      <c r="AK5885" s="807">
        <v>23</v>
      </c>
      <c r="AL5885" s="759" t="str">
        <f t="shared" si="183"/>
        <v>Juventud</v>
      </c>
    </row>
    <row r="5886" spans="16:38" ht="15">
      <c r="P5886" s="806" t="s">
        <v>869</v>
      </c>
      <c r="Q5886" s="807">
        <v>27</v>
      </c>
      <c r="R5886" s="807">
        <v>46</v>
      </c>
      <c r="S5886" s="759" t="str">
        <f t="shared" si="182"/>
        <v>Adulto</v>
      </c>
      <c r="AI5886" s="806" t="s">
        <v>874</v>
      </c>
      <c r="AJ5886" s="807">
        <v>1273</v>
      </c>
      <c r="AK5886" s="807">
        <v>24</v>
      </c>
      <c r="AL5886" s="759" t="str">
        <f t="shared" si="183"/>
        <v>Juventud</v>
      </c>
    </row>
    <row r="5887" spans="16:38" ht="15">
      <c r="P5887" s="806" t="s">
        <v>869</v>
      </c>
      <c r="Q5887" s="807">
        <v>25</v>
      </c>
      <c r="R5887" s="807">
        <v>47</v>
      </c>
      <c r="S5887" s="759" t="str">
        <f t="shared" si="182"/>
        <v>Adulto</v>
      </c>
      <c r="AI5887" s="806" t="s">
        <v>874</v>
      </c>
      <c r="AJ5887" s="807">
        <v>1209</v>
      </c>
      <c r="AK5887" s="807">
        <v>25</v>
      </c>
      <c r="AL5887" s="759" t="str">
        <f t="shared" si="183"/>
        <v>Juventud</v>
      </c>
    </row>
    <row r="5888" spans="16:38" ht="15">
      <c r="P5888" s="806" t="s">
        <v>869</v>
      </c>
      <c r="Q5888" s="807">
        <v>32</v>
      </c>
      <c r="R5888" s="807">
        <v>48</v>
      </c>
      <c r="S5888" s="759" t="str">
        <f t="shared" si="182"/>
        <v>Adulto</v>
      </c>
      <c r="AI5888" s="806" t="s">
        <v>874</v>
      </c>
      <c r="AJ5888" s="807">
        <v>1194</v>
      </c>
      <c r="AK5888" s="807">
        <v>26</v>
      </c>
      <c r="AL5888" s="759" t="str">
        <f t="shared" si="183"/>
        <v>Juventud</v>
      </c>
    </row>
    <row r="5889" spans="16:38" ht="15">
      <c r="P5889" s="806" t="s">
        <v>869</v>
      </c>
      <c r="Q5889" s="807">
        <v>35</v>
      </c>
      <c r="R5889" s="807">
        <v>49</v>
      </c>
      <c r="S5889" s="759" t="str">
        <f t="shared" si="182"/>
        <v>Adulto</v>
      </c>
      <c r="AI5889" s="806" t="s">
        <v>874</v>
      </c>
      <c r="AJ5889" s="807">
        <v>1264</v>
      </c>
      <c r="AK5889" s="807">
        <v>27</v>
      </c>
      <c r="AL5889" s="759" t="str">
        <f t="shared" si="183"/>
        <v>Juventud</v>
      </c>
    </row>
    <row r="5890" spans="16:38" ht="15">
      <c r="P5890" s="806" t="s">
        <v>869</v>
      </c>
      <c r="Q5890" s="807">
        <v>29</v>
      </c>
      <c r="R5890" s="807">
        <v>50</v>
      </c>
      <c r="S5890" s="759" t="str">
        <f t="shared" si="182"/>
        <v>Adulto</v>
      </c>
      <c r="AI5890" s="806" t="s">
        <v>874</v>
      </c>
      <c r="AJ5890" s="807">
        <v>1217</v>
      </c>
      <c r="AK5890" s="807">
        <v>28</v>
      </c>
      <c r="AL5890" s="759" t="str">
        <f t="shared" si="183"/>
        <v>Juventud</v>
      </c>
    </row>
    <row r="5891" spans="16:38" ht="15">
      <c r="P5891" s="806" t="s">
        <v>869</v>
      </c>
      <c r="Q5891" s="807">
        <v>41</v>
      </c>
      <c r="R5891" s="807">
        <v>51</v>
      </c>
      <c r="S5891" s="759" t="str">
        <f t="shared" ref="S5891:S5954" si="184">IF(P5891=0,"",IF(AND(R5891&gt;=0,R5891&lt;=5),"Primera Infancia",IF(AND(R5891&gt;=6,R5891&lt;=11),"Infancia",IF(AND(R5891&gt;=12,R5891&lt;=17),"Adolescente",IF(AND(R5891&gt;=18,R5891&lt;=28),"Juventud",IF(AND(R5891&gt;=29,R5891&lt;=59),"Adulto","Vejez"))))))</f>
        <v>Adulto</v>
      </c>
      <c r="AI5891" s="806" t="s">
        <v>874</v>
      </c>
      <c r="AJ5891" s="807">
        <v>1138</v>
      </c>
      <c r="AK5891" s="807">
        <v>29</v>
      </c>
      <c r="AL5891" s="759" t="str">
        <f t="shared" ref="AL5891:AL5954" si="185">IF(AI5891=0,"",IF(AND(AK5891&gt;=0,AK5891&lt;=5),"Primera Infancia",IF(AND(AK5891&gt;=6,AK5891&lt;=11),"Infancia",IF(AND(AK5891&gt;=12,AK5891&lt;=17),"Adolescente",IF(AND(AK5891&gt;=18,AK5891&lt;=28),"Juventud",IF(AND(AK5891&gt;=29,AK5891&lt;=59),"Adulto","Vejez"))))))</f>
        <v>Adulto</v>
      </c>
    </row>
    <row r="5892" spans="16:38" ht="15">
      <c r="P5892" s="806" t="s">
        <v>869</v>
      </c>
      <c r="Q5892" s="807">
        <v>27</v>
      </c>
      <c r="R5892" s="807">
        <v>52</v>
      </c>
      <c r="S5892" s="759" t="str">
        <f t="shared" si="184"/>
        <v>Adulto</v>
      </c>
      <c r="AI5892" s="806" t="s">
        <v>874</v>
      </c>
      <c r="AJ5892" s="807">
        <v>1147</v>
      </c>
      <c r="AK5892" s="807">
        <v>30</v>
      </c>
      <c r="AL5892" s="759" t="str">
        <f t="shared" si="185"/>
        <v>Adulto</v>
      </c>
    </row>
    <row r="5893" spans="16:38" ht="15">
      <c r="P5893" s="806" t="s">
        <v>869</v>
      </c>
      <c r="Q5893" s="807">
        <v>43</v>
      </c>
      <c r="R5893" s="807">
        <v>53</v>
      </c>
      <c r="S5893" s="759" t="str">
        <f t="shared" si="184"/>
        <v>Adulto</v>
      </c>
      <c r="AI5893" s="806" t="s">
        <v>874</v>
      </c>
      <c r="AJ5893" s="807">
        <v>1095</v>
      </c>
      <c r="AK5893" s="807">
        <v>31</v>
      </c>
      <c r="AL5893" s="759" t="str">
        <f t="shared" si="185"/>
        <v>Adulto</v>
      </c>
    </row>
    <row r="5894" spans="16:38" ht="15">
      <c r="P5894" s="806" t="s">
        <v>869</v>
      </c>
      <c r="Q5894" s="807">
        <v>37</v>
      </c>
      <c r="R5894" s="807">
        <v>54</v>
      </c>
      <c r="S5894" s="759" t="str">
        <f t="shared" si="184"/>
        <v>Adulto</v>
      </c>
      <c r="AI5894" s="806" t="s">
        <v>874</v>
      </c>
      <c r="AJ5894" s="807">
        <v>1078</v>
      </c>
      <c r="AK5894" s="807">
        <v>32</v>
      </c>
      <c r="AL5894" s="759" t="str">
        <f t="shared" si="185"/>
        <v>Adulto</v>
      </c>
    </row>
    <row r="5895" spans="16:38" ht="15">
      <c r="P5895" s="806" t="s">
        <v>869</v>
      </c>
      <c r="Q5895" s="807">
        <v>48</v>
      </c>
      <c r="R5895" s="807">
        <v>55</v>
      </c>
      <c r="S5895" s="759" t="str">
        <f t="shared" si="184"/>
        <v>Adulto</v>
      </c>
      <c r="AI5895" s="806" t="s">
        <v>874</v>
      </c>
      <c r="AJ5895" s="807">
        <v>1051</v>
      </c>
      <c r="AK5895" s="807">
        <v>33</v>
      </c>
      <c r="AL5895" s="759" t="str">
        <f t="shared" si="185"/>
        <v>Adulto</v>
      </c>
    </row>
    <row r="5896" spans="16:38" ht="15">
      <c r="P5896" s="806" t="s">
        <v>869</v>
      </c>
      <c r="Q5896" s="807">
        <v>35</v>
      </c>
      <c r="R5896" s="807">
        <v>56</v>
      </c>
      <c r="S5896" s="759" t="str">
        <f t="shared" si="184"/>
        <v>Adulto</v>
      </c>
      <c r="AI5896" s="806" t="s">
        <v>874</v>
      </c>
      <c r="AJ5896" s="807">
        <v>994</v>
      </c>
      <c r="AK5896" s="807">
        <v>34</v>
      </c>
      <c r="AL5896" s="759" t="str">
        <f t="shared" si="185"/>
        <v>Adulto</v>
      </c>
    </row>
    <row r="5897" spans="16:38" ht="15">
      <c r="P5897" s="806" t="s">
        <v>869</v>
      </c>
      <c r="Q5897" s="807">
        <v>28</v>
      </c>
      <c r="R5897" s="807">
        <v>57</v>
      </c>
      <c r="S5897" s="759" t="str">
        <f t="shared" si="184"/>
        <v>Adulto</v>
      </c>
      <c r="AI5897" s="806" t="s">
        <v>874</v>
      </c>
      <c r="AJ5897" s="807">
        <v>1051</v>
      </c>
      <c r="AK5897" s="807">
        <v>35</v>
      </c>
      <c r="AL5897" s="759" t="str">
        <f t="shared" si="185"/>
        <v>Adulto</v>
      </c>
    </row>
    <row r="5898" spans="16:38" ht="15">
      <c r="P5898" s="806" t="s">
        <v>869</v>
      </c>
      <c r="Q5898" s="807">
        <v>34</v>
      </c>
      <c r="R5898" s="807">
        <v>58</v>
      </c>
      <c r="S5898" s="759" t="str">
        <f t="shared" si="184"/>
        <v>Adulto</v>
      </c>
      <c r="AI5898" s="806" t="s">
        <v>874</v>
      </c>
      <c r="AJ5898" s="807">
        <v>1021</v>
      </c>
      <c r="AK5898" s="807">
        <v>36</v>
      </c>
      <c r="AL5898" s="759" t="str">
        <f t="shared" si="185"/>
        <v>Adulto</v>
      </c>
    </row>
    <row r="5899" spans="16:38" ht="15">
      <c r="P5899" s="806" t="s">
        <v>869</v>
      </c>
      <c r="Q5899" s="807">
        <v>35</v>
      </c>
      <c r="R5899" s="807">
        <v>59</v>
      </c>
      <c r="S5899" s="759" t="str">
        <f t="shared" si="184"/>
        <v>Adulto</v>
      </c>
      <c r="AI5899" s="806" t="s">
        <v>874</v>
      </c>
      <c r="AJ5899" s="807">
        <v>997</v>
      </c>
      <c r="AK5899" s="807">
        <v>37</v>
      </c>
      <c r="AL5899" s="759" t="str">
        <f t="shared" si="185"/>
        <v>Adulto</v>
      </c>
    </row>
    <row r="5900" spans="16:38" ht="15">
      <c r="P5900" s="806" t="s">
        <v>869</v>
      </c>
      <c r="Q5900" s="807">
        <v>39</v>
      </c>
      <c r="R5900" s="807">
        <v>60</v>
      </c>
      <c r="S5900" s="759" t="str">
        <f t="shared" si="184"/>
        <v>Vejez</v>
      </c>
      <c r="AI5900" s="806" t="s">
        <v>874</v>
      </c>
      <c r="AJ5900" s="807">
        <v>984</v>
      </c>
      <c r="AK5900" s="807">
        <v>38</v>
      </c>
      <c r="AL5900" s="759" t="str">
        <f t="shared" si="185"/>
        <v>Adulto</v>
      </c>
    </row>
    <row r="5901" spans="16:38" ht="15">
      <c r="P5901" s="806" t="s">
        <v>869</v>
      </c>
      <c r="Q5901" s="807">
        <v>38</v>
      </c>
      <c r="R5901" s="807">
        <v>61</v>
      </c>
      <c r="S5901" s="759" t="str">
        <f t="shared" si="184"/>
        <v>Vejez</v>
      </c>
      <c r="AI5901" s="806" t="s">
        <v>874</v>
      </c>
      <c r="AJ5901" s="807">
        <v>1039</v>
      </c>
      <c r="AK5901" s="807">
        <v>39</v>
      </c>
      <c r="AL5901" s="759" t="str">
        <f t="shared" si="185"/>
        <v>Adulto</v>
      </c>
    </row>
    <row r="5902" spans="16:38" ht="15">
      <c r="P5902" s="806" t="s">
        <v>869</v>
      </c>
      <c r="Q5902" s="807">
        <v>35</v>
      </c>
      <c r="R5902" s="807">
        <v>62</v>
      </c>
      <c r="S5902" s="759" t="str">
        <f t="shared" si="184"/>
        <v>Vejez</v>
      </c>
      <c r="AI5902" s="806" t="s">
        <v>874</v>
      </c>
      <c r="AJ5902" s="807">
        <v>1070</v>
      </c>
      <c r="AK5902" s="807">
        <v>40</v>
      </c>
      <c r="AL5902" s="759" t="str">
        <f t="shared" si="185"/>
        <v>Adulto</v>
      </c>
    </row>
    <row r="5903" spans="16:38" ht="15">
      <c r="P5903" s="806" t="s">
        <v>869</v>
      </c>
      <c r="Q5903" s="807">
        <v>38</v>
      </c>
      <c r="R5903" s="807">
        <v>63</v>
      </c>
      <c r="S5903" s="759" t="str">
        <f t="shared" si="184"/>
        <v>Vejez</v>
      </c>
      <c r="AI5903" s="806" t="s">
        <v>874</v>
      </c>
      <c r="AJ5903" s="807">
        <v>1009</v>
      </c>
      <c r="AK5903" s="807">
        <v>41</v>
      </c>
      <c r="AL5903" s="759" t="str">
        <f t="shared" si="185"/>
        <v>Adulto</v>
      </c>
    </row>
    <row r="5904" spans="16:38" ht="15">
      <c r="P5904" s="806" t="s">
        <v>869</v>
      </c>
      <c r="Q5904" s="807">
        <v>31</v>
      </c>
      <c r="R5904" s="807">
        <v>64</v>
      </c>
      <c r="S5904" s="759" t="str">
        <f t="shared" si="184"/>
        <v>Vejez</v>
      </c>
      <c r="AI5904" s="806" t="s">
        <v>874</v>
      </c>
      <c r="AJ5904" s="807">
        <v>972</v>
      </c>
      <c r="AK5904" s="807">
        <v>42</v>
      </c>
      <c r="AL5904" s="759" t="str">
        <f t="shared" si="185"/>
        <v>Adulto</v>
      </c>
    </row>
    <row r="5905" spans="16:38" ht="15">
      <c r="P5905" s="806" t="s">
        <v>869</v>
      </c>
      <c r="Q5905" s="807">
        <v>41</v>
      </c>
      <c r="R5905" s="807">
        <v>65</v>
      </c>
      <c r="S5905" s="759" t="str">
        <f t="shared" si="184"/>
        <v>Vejez</v>
      </c>
      <c r="AI5905" s="806" t="s">
        <v>874</v>
      </c>
      <c r="AJ5905" s="807">
        <v>912</v>
      </c>
      <c r="AK5905" s="807">
        <v>43</v>
      </c>
      <c r="AL5905" s="759" t="str">
        <f t="shared" si="185"/>
        <v>Adulto</v>
      </c>
    </row>
    <row r="5906" spans="16:38" ht="15">
      <c r="P5906" s="806" t="s">
        <v>869</v>
      </c>
      <c r="Q5906" s="807">
        <v>26</v>
      </c>
      <c r="R5906" s="807">
        <v>66</v>
      </c>
      <c r="S5906" s="759" t="str">
        <f t="shared" si="184"/>
        <v>Vejez</v>
      </c>
      <c r="AI5906" s="806" t="s">
        <v>874</v>
      </c>
      <c r="AJ5906" s="807">
        <v>860</v>
      </c>
      <c r="AK5906" s="807">
        <v>44</v>
      </c>
      <c r="AL5906" s="759" t="str">
        <f t="shared" si="185"/>
        <v>Adulto</v>
      </c>
    </row>
    <row r="5907" spans="16:38" ht="15">
      <c r="P5907" s="806" t="s">
        <v>869</v>
      </c>
      <c r="Q5907" s="807">
        <v>30</v>
      </c>
      <c r="R5907" s="807">
        <v>67</v>
      </c>
      <c r="S5907" s="759" t="str">
        <f t="shared" si="184"/>
        <v>Vejez</v>
      </c>
      <c r="AI5907" s="806" t="s">
        <v>874</v>
      </c>
      <c r="AJ5907" s="807">
        <v>819</v>
      </c>
      <c r="AK5907" s="807">
        <v>45</v>
      </c>
      <c r="AL5907" s="759" t="str">
        <f t="shared" si="185"/>
        <v>Adulto</v>
      </c>
    </row>
    <row r="5908" spans="16:38" ht="15">
      <c r="P5908" s="806" t="s">
        <v>869</v>
      </c>
      <c r="Q5908" s="807">
        <v>30</v>
      </c>
      <c r="R5908" s="807">
        <v>68</v>
      </c>
      <c r="S5908" s="759" t="str">
        <f t="shared" si="184"/>
        <v>Vejez</v>
      </c>
      <c r="AI5908" s="806" t="s">
        <v>874</v>
      </c>
      <c r="AJ5908" s="807">
        <v>781</v>
      </c>
      <c r="AK5908" s="807">
        <v>46</v>
      </c>
      <c r="AL5908" s="759" t="str">
        <f t="shared" si="185"/>
        <v>Adulto</v>
      </c>
    </row>
    <row r="5909" spans="16:38" ht="15">
      <c r="P5909" s="806" t="s">
        <v>869</v>
      </c>
      <c r="Q5909" s="807">
        <v>22</v>
      </c>
      <c r="R5909" s="807">
        <v>69</v>
      </c>
      <c r="S5909" s="759" t="str">
        <f t="shared" si="184"/>
        <v>Vejez</v>
      </c>
      <c r="AI5909" s="806" t="s">
        <v>874</v>
      </c>
      <c r="AJ5909" s="807">
        <v>793</v>
      </c>
      <c r="AK5909" s="807">
        <v>47</v>
      </c>
      <c r="AL5909" s="759" t="str">
        <f t="shared" si="185"/>
        <v>Adulto</v>
      </c>
    </row>
    <row r="5910" spans="16:38" ht="15">
      <c r="P5910" s="806" t="s">
        <v>869</v>
      </c>
      <c r="Q5910" s="807">
        <v>28</v>
      </c>
      <c r="R5910" s="807">
        <v>70</v>
      </c>
      <c r="S5910" s="759" t="str">
        <f t="shared" si="184"/>
        <v>Vejez</v>
      </c>
      <c r="AI5910" s="806" t="s">
        <v>874</v>
      </c>
      <c r="AJ5910" s="807">
        <v>764</v>
      </c>
      <c r="AK5910" s="807">
        <v>48</v>
      </c>
      <c r="AL5910" s="759" t="str">
        <f t="shared" si="185"/>
        <v>Adulto</v>
      </c>
    </row>
    <row r="5911" spans="16:38" ht="15">
      <c r="P5911" s="806" t="s">
        <v>869</v>
      </c>
      <c r="Q5911" s="807">
        <v>29</v>
      </c>
      <c r="R5911" s="807">
        <v>71</v>
      </c>
      <c r="S5911" s="759" t="str">
        <f t="shared" si="184"/>
        <v>Vejez</v>
      </c>
      <c r="AI5911" s="806" t="s">
        <v>874</v>
      </c>
      <c r="AJ5911" s="807">
        <v>798</v>
      </c>
      <c r="AK5911" s="807">
        <v>49</v>
      </c>
      <c r="AL5911" s="759" t="str">
        <f t="shared" si="185"/>
        <v>Adulto</v>
      </c>
    </row>
    <row r="5912" spans="16:38" ht="15">
      <c r="P5912" s="806" t="s">
        <v>869</v>
      </c>
      <c r="Q5912" s="807">
        <v>37</v>
      </c>
      <c r="R5912" s="807">
        <v>72</v>
      </c>
      <c r="S5912" s="759" t="str">
        <f t="shared" si="184"/>
        <v>Vejez</v>
      </c>
      <c r="AI5912" s="806" t="s">
        <v>874</v>
      </c>
      <c r="AJ5912" s="807">
        <v>788</v>
      </c>
      <c r="AK5912" s="807">
        <v>50</v>
      </c>
      <c r="AL5912" s="759" t="str">
        <f t="shared" si="185"/>
        <v>Adulto</v>
      </c>
    </row>
    <row r="5913" spans="16:38" ht="15">
      <c r="P5913" s="806" t="s">
        <v>869</v>
      </c>
      <c r="Q5913" s="807">
        <v>22</v>
      </c>
      <c r="R5913" s="807">
        <v>73</v>
      </c>
      <c r="S5913" s="759" t="str">
        <f t="shared" si="184"/>
        <v>Vejez</v>
      </c>
      <c r="AI5913" s="806" t="s">
        <v>874</v>
      </c>
      <c r="AJ5913" s="807">
        <v>753</v>
      </c>
      <c r="AK5913" s="807">
        <v>51</v>
      </c>
      <c r="AL5913" s="759" t="str">
        <f t="shared" si="185"/>
        <v>Adulto</v>
      </c>
    </row>
    <row r="5914" spans="16:38" ht="15">
      <c r="P5914" s="806" t="s">
        <v>869</v>
      </c>
      <c r="Q5914" s="807">
        <v>32</v>
      </c>
      <c r="R5914" s="807">
        <v>74</v>
      </c>
      <c r="S5914" s="759" t="str">
        <f t="shared" si="184"/>
        <v>Vejez</v>
      </c>
      <c r="AI5914" s="806" t="s">
        <v>874</v>
      </c>
      <c r="AJ5914" s="807">
        <v>757</v>
      </c>
      <c r="AK5914" s="807">
        <v>52</v>
      </c>
      <c r="AL5914" s="759" t="str">
        <f t="shared" si="185"/>
        <v>Adulto</v>
      </c>
    </row>
    <row r="5915" spans="16:38" ht="15">
      <c r="P5915" s="806" t="s">
        <v>869</v>
      </c>
      <c r="Q5915" s="807">
        <v>21</v>
      </c>
      <c r="R5915" s="807">
        <v>75</v>
      </c>
      <c r="S5915" s="759" t="str">
        <f t="shared" si="184"/>
        <v>Vejez</v>
      </c>
      <c r="AI5915" s="806" t="s">
        <v>874</v>
      </c>
      <c r="AJ5915" s="807">
        <v>766</v>
      </c>
      <c r="AK5915" s="807">
        <v>53</v>
      </c>
      <c r="AL5915" s="759" t="str">
        <f t="shared" si="185"/>
        <v>Adulto</v>
      </c>
    </row>
    <row r="5916" spans="16:38" ht="15">
      <c r="P5916" s="806" t="s">
        <v>869</v>
      </c>
      <c r="Q5916" s="807">
        <v>17</v>
      </c>
      <c r="R5916" s="807">
        <v>76</v>
      </c>
      <c r="S5916" s="759" t="str">
        <f t="shared" si="184"/>
        <v>Vejez</v>
      </c>
      <c r="AI5916" s="806" t="s">
        <v>874</v>
      </c>
      <c r="AJ5916" s="807">
        <v>744</v>
      </c>
      <c r="AK5916" s="807">
        <v>54</v>
      </c>
      <c r="AL5916" s="759" t="str">
        <f t="shared" si="185"/>
        <v>Adulto</v>
      </c>
    </row>
    <row r="5917" spans="16:38" ht="15">
      <c r="P5917" s="806" t="s">
        <v>869</v>
      </c>
      <c r="Q5917" s="807">
        <v>14</v>
      </c>
      <c r="R5917" s="807">
        <v>77</v>
      </c>
      <c r="S5917" s="759" t="str">
        <f t="shared" si="184"/>
        <v>Vejez</v>
      </c>
      <c r="AI5917" s="806" t="s">
        <v>874</v>
      </c>
      <c r="AJ5917" s="807">
        <v>827</v>
      </c>
      <c r="AK5917" s="807">
        <v>55</v>
      </c>
      <c r="AL5917" s="759" t="str">
        <f t="shared" si="185"/>
        <v>Adulto</v>
      </c>
    </row>
    <row r="5918" spans="16:38" ht="15">
      <c r="P5918" s="806" t="s">
        <v>869</v>
      </c>
      <c r="Q5918" s="807">
        <v>18</v>
      </c>
      <c r="R5918" s="807">
        <v>78</v>
      </c>
      <c r="S5918" s="759" t="str">
        <f t="shared" si="184"/>
        <v>Vejez</v>
      </c>
      <c r="AI5918" s="806" t="s">
        <v>874</v>
      </c>
      <c r="AJ5918" s="807">
        <v>711</v>
      </c>
      <c r="AK5918" s="807">
        <v>56</v>
      </c>
      <c r="AL5918" s="759" t="str">
        <f t="shared" si="185"/>
        <v>Adulto</v>
      </c>
    </row>
    <row r="5919" spans="16:38" ht="15">
      <c r="P5919" s="806" t="s">
        <v>869</v>
      </c>
      <c r="Q5919" s="807">
        <v>13</v>
      </c>
      <c r="R5919" s="807">
        <v>79</v>
      </c>
      <c r="S5919" s="759" t="str">
        <f t="shared" si="184"/>
        <v>Vejez</v>
      </c>
      <c r="AI5919" s="806" t="s">
        <v>874</v>
      </c>
      <c r="AJ5919" s="807">
        <v>755</v>
      </c>
      <c r="AK5919" s="807">
        <v>57</v>
      </c>
      <c r="AL5919" s="759" t="str">
        <f t="shared" si="185"/>
        <v>Adulto</v>
      </c>
    </row>
    <row r="5920" spans="16:38" ht="15">
      <c r="P5920" s="806" t="s">
        <v>869</v>
      </c>
      <c r="Q5920" s="807">
        <v>18</v>
      </c>
      <c r="R5920" s="807">
        <v>80</v>
      </c>
      <c r="S5920" s="759" t="str">
        <f t="shared" si="184"/>
        <v>Vejez</v>
      </c>
      <c r="AI5920" s="806" t="s">
        <v>874</v>
      </c>
      <c r="AJ5920" s="807">
        <v>766</v>
      </c>
      <c r="AK5920" s="807">
        <v>58</v>
      </c>
      <c r="AL5920" s="759" t="str">
        <f t="shared" si="185"/>
        <v>Adulto</v>
      </c>
    </row>
    <row r="5921" spans="16:38" ht="15">
      <c r="P5921" s="806" t="s">
        <v>869</v>
      </c>
      <c r="Q5921" s="807">
        <v>11</v>
      </c>
      <c r="R5921" s="807">
        <v>81</v>
      </c>
      <c r="S5921" s="759" t="str">
        <f t="shared" si="184"/>
        <v>Vejez</v>
      </c>
      <c r="AI5921" s="806" t="s">
        <v>874</v>
      </c>
      <c r="AJ5921" s="807">
        <v>744</v>
      </c>
      <c r="AK5921" s="807">
        <v>59</v>
      </c>
      <c r="AL5921" s="759" t="str">
        <f t="shared" si="185"/>
        <v>Adulto</v>
      </c>
    </row>
    <row r="5922" spans="16:38" ht="15">
      <c r="P5922" s="806" t="s">
        <v>869</v>
      </c>
      <c r="Q5922" s="807">
        <v>8</v>
      </c>
      <c r="R5922" s="807">
        <v>82</v>
      </c>
      <c r="S5922" s="759" t="str">
        <f t="shared" si="184"/>
        <v>Vejez</v>
      </c>
      <c r="AI5922" s="806" t="s">
        <v>874</v>
      </c>
      <c r="AJ5922" s="807">
        <v>706</v>
      </c>
      <c r="AK5922" s="807">
        <v>60</v>
      </c>
      <c r="AL5922" s="759" t="str">
        <f t="shared" si="185"/>
        <v>Vejez</v>
      </c>
    </row>
    <row r="5923" spans="16:38" ht="15">
      <c r="P5923" s="806" t="s">
        <v>869</v>
      </c>
      <c r="Q5923" s="807">
        <v>15</v>
      </c>
      <c r="R5923" s="807">
        <v>83</v>
      </c>
      <c r="S5923" s="759" t="str">
        <f t="shared" si="184"/>
        <v>Vejez</v>
      </c>
      <c r="AI5923" s="806" t="s">
        <v>874</v>
      </c>
      <c r="AJ5923" s="807">
        <v>665</v>
      </c>
      <c r="AK5923" s="807">
        <v>61</v>
      </c>
      <c r="AL5923" s="759" t="str">
        <f t="shared" si="185"/>
        <v>Vejez</v>
      </c>
    </row>
    <row r="5924" spans="16:38" ht="15">
      <c r="P5924" s="806" t="s">
        <v>869</v>
      </c>
      <c r="Q5924" s="807">
        <v>5</v>
      </c>
      <c r="R5924" s="807">
        <v>84</v>
      </c>
      <c r="S5924" s="759" t="str">
        <f t="shared" si="184"/>
        <v>Vejez</v>
      </c>
      <c r="AI5924" s="806" t="s">
        <v>874</v>
      </c>
      <c r="AJ5924" s="807">
        <v>658</v>
      </c>
      <c r="AK5924" s="807">
        <v>62</v>
      </c>
      <c r="AL5924" s="759" t="str">
        <f t="shared" si="185"/>
        <v>Vejez</v>
      </c>
    </row>
    <row r="5925" spans="16:38" ht="15">
      <c r="P5925" s="806" t="s">
        <v>869</v>
      </c>
      <c r="Q5925" s="807">
        <v>6</v>
      </c>
      <c r="R5925" s="807">
        <v>85</v>
      </c>
      <c r="S5925" s="759" t="str">
        <f t="shared" si="184"/>
        <v>Vejez</v>
      </c>
      <c r="AI5925" s="806" t="s">
        <v>874</v>
      </c>
      <c r="AJ5925" s="807">
        <v>608</v>
      </c>
      <c r="AK5925" s="807">
        <v>63</v>
      </c>
      <c r="AL5925" s="759" t="str">
        <f t="shared" si="185"/>
        <v>Vejez</v>
      </c>
    </row>
    <row r="5926" spans="16:38" ht="15">
      <c r="P5926" s="806" t="s">
        <v>869</v>
      </c>
      <c r="Q5926" s="807">
        <v>6</v>
      </c>
      <c r="R5926" s="807">
        <v>86</v>
      </c>
      <c r="S5926" s="759" t="str">
        <f t="shared" si="184"/>
        <v>Vejez</v>
      </c>
      <c r="AI5926" s="806" t="s">
        <v>874</v>
      </c>
      <c r="AJ5926" s="807">
        <v>601</v>
      </c>
      <c r="AK5926" s="807">
        <v>64</v>
      </c>
      <c r="AL5926" s="759" t="str">
        <f t="shared" si="185"/>
        <v>Vejez</v>
      </c>
    </row>
    <row r="5927" spans="16:38" ht="15">
      <c r="P5927" s="806" t="s">
        <v>869</v>
      </c>
      <c r="Q5927" s="807">
        <v>8</v>
      </c>
      <c r="R5927" s="807">
        <v>87</v>
      </c>
      <c r="S5927" s="759" t="str">
        <f t="shared" si="184"/>
        <v>Vejez</v>
      </c>
      <c r="AI5927" s="806" t="s">
        <v>874</v>
      </c>
      <c r="AJ5927" s="807">
        <v>567</v>
      </c>
      <c r="AK5927" s="807">
        <v>65</v>
      </c>
      <c r="AL5927" s="759" t="str">
        <f t="shared" si="185"/>
        <v>Vejez</v>
      </c>
    </row>
    <row r="5928" spans="16:38" ht="15">
      <c r="P5928" s="806" t="s">
        <v>869</v>
      </c>
      <c r="Q5928" s="807">
        <v>3</v>
      </c>
      <c r="R5928" s="807">
        <v>88</v>
      </c>
      <c r="S5928" s="759" t="str">
        <f t="shared" si="184"/>
        <v>Vejez</v>
      </c>
      <c r="AI5928" s="806" t="s">
        <v>874</v>
      </c>
      <c r="AJ5928" s="807">
        <v>568</v>
      </c>
      <c r="AK5928" s="807">
        <v>66</v>
      </c>
      <c r="AL5928" s="759" t="str">
        <f t="shared" si="185"/>
        <v>Vejez</v>
      </c>
    </row>
    <row r="5929" spans="16:38" ht="15">
      <c r="P5929" s="806" t="s">
        <v>869</v>
      </c>
      <c r="Q5929" s="807">
        <v>5</v>
      </c>
      <c r="R5929" s="807">
        <v>89</v>
      </c>
      <c r="S5929" s="759" t="str">
        <f t="shared" si="184"/>
        <v>Vejez</v>
      </c>
      <c r="AI5929" s="806" t="s">
        <v>874</v>
      </c>
      <c r="AJ5929" s="807">
        <v>519</v>
      </c>
      <c r="AK5929" s="807">
        <v>67</v>
      </c>
      <c r="AL5929" s="759" t="str">
        <f t="shared" si="185"/>
        <v>Vejez</v>
      </c>
    </row>
    <row r="5930" spans="16:38" ht="15">
      <c r="P5930" s="806" t="s">
        <v>869</v>
      </c>
      <c r="Q5930" s="807">
        <v>8</v>
      </c>
      <c r="R5930" s="807">
        <v>90</v>
      </c>
      <c r="S5930" s="759" t="str">
        <f t="shared" si="184"/>
        <v>Vejez</v>
      </c>
      <c r="AI5930" s="806" t="s">
        <v>874</v>
      </c>
      <c r="AJ5930" s="807">
        <v>450</v>
      </c>
      <c r="AK5930" s="807">
        <v>68</v>
      </c>
      <c r="AL5930" s="759" t="str">
        <f t="shared" si="185"/>
        <v>Vejez</v>
      </c>
    </row>
    <row r="5931" spans="16:38" ht="15">
      <c r="P5931" s="806" t="s">
        <v>869</v>
      </c>
      <c r="Q5931" s="807">
        <v>2</v>
      </c>
      <c r="R5931" s="807">
        <v>91</v>
      </c>
      <c r="S5931" s="759" t="str">
        <f t="shared" si="184"/>
        <v>Vejez</v>
      </c>
      <c r="AI5931" s="806" t="s">
        <v>874</v>
      </c>
      <c r="AJ5931" s="807">
        <v>442</v>
      </c>
      <c r="AK5931" s="807">
        <v>69</v>
      </c>
      <c r="AL5931" s="759" t="str">
        <f t="shared" si="185"/>
        <v>Vejez</v>
      </c>
    </row>
    <row r="5932" spans="16:38" ht="15">
      <c r="P5932" s="806" t="s">
        <v>869</v>
      </c>
      <c r="Q5932" s="807">
        <v>4</v>
      </c>
      <c r="R5932" s="807">
        <v>92</v>
      </c>
      <c r="S5932" s="759" t="str">
        <f t="shared" si="184"/>
        <v>Vejez</v>
      </c>
      <c r="AI5932" s="806" t="s">
        <v>874</v>
      </c>
      <c r="AJ5932" s="807">
        <v>392</v>
      </c>
      <c r="AK5932" s="807">
        <v>70</v>
      </c>
      <c r="AL5932" s="759" t="str">
        <f t="shared" si="185"/>
        <v>Vejez</v>
      </c>
    </row>
    <row r="5933" spans="16:38" ht="15">
      <c r="P5933" s="806" t="s">
        <v>869</v>
      </c>
      <c r="Q5933" s="807">
        <v>3</v>
      </c>
      <c r="R5933" s="807">
        <v>93</v>
      </c>
      <c r="S5933" s="759" t="str">
        <f t="shared" si="184"/>
        <v>Vejez</v>
      </c>
      <c r="AI5933" s="806" t="s">
        <v>874</v>
      </c>
      <c r="AJ5933" s="807">
        <v>407</v>
      </c>
      <c r="AK5933" s="807">
        <v>71</v>
      </c>
      <c r="AL5933" s="759" t="str">
        <f t="shared" si="185"/>
        <v>Vejez</v>
      </c>
    </row>
    <row r="5934" spans="16:38" ht="15">
      <c r="P5934" s="806" t="s">
        <v>869</v>
      </c>
      <c r="Q5934" s="807">
        <v>1</v>
      </c>
      <c r="R5934" s="807">
        <v>94</v>
      </c>
      <c r="S5934" s="759" t="str">
        <f t="shared" si="184"/>
        <v>Vejez</v>
      </c>
      <c r="AI5934" s="806" t="s">
        <v>874</v>
      </c>
      <c r="AJ5934" s="807">
        <v>367</v>
      </c>
      <c r="AK5934" s="807">
        <v>72</v>
      </c>
      <c r="AL5934" s="759" t="str">
        <f t="shared" si="185"/>
        <v>Vejez</v>
      </c>
    </row>
    <row r="5935" spans="16:38" ht="15">
      <c r="P5935" s="806" t="s">
        <v>869</v>
      </c>
      <c r="Q5935" s="807">
        <v>2</v>
      </c>
      <c r="R5935" s="807">
        <v>95</v>
      </c>
      <c r="S5935" s="759" t="str">
        <f t="shared" si="184"/>
        <v>Vejez</v>
      </c>
      <c r="AI5935" s="806" t="s">
        <v>874</v>
      </c>
      <c r="AJ5935" s="807">
        <v>349</v>
      </c>
      <c r="AK5935" s="807">
        <v>73</v>
      </c>
      <c r="AL5935" s="759" t="str">
        <f t="shared" si="185"/>
        <v>Vejez</v>
      </c>
    </row>
    <row r="5936" spans="16:38" ht="15">
      <c r="P5936" s="806" t="s">
        <v>869</v>
      </c>
      <c r="Q5936" s="807">
        <v>2</v>
      </c>
      <c r="R5936" s="807">
        <v>98</v>
      </c>
      <c r="S5936" s="759" t="str">
        <f t="shared" si="184"/>
        <v>Vejez</v>
      </c>
      <c r="AI5936" s="806" t="s">
        <v>874</v>
      </c>
      <c r="AJ5936" s="807">
        <v>277</v>
      </c>
      <c r="AK5936" s="807">
        <v>74</v>
      </c>
      <c r="AL5936" s="759" t="str">
        <f t="shared" si="185"/>
        <v>Vejez</v>
      </c>
    </row>
    <row r="5937" spans="16:38" ht="15">
      <c r="P5937" s="806" t="s">
        <v>869</v>
      </c>
      <c r="Q5937" s="807">
        <v>1</v>
      </c>
      <c r="R5937" s="807">
        <v>102</v>
      </c>
      <c r="S5937" s="759" t="str">
        <f t="shared" si="184"/>
        <v>Vejez</v>
      </c>
      <c r="AI5937" s="806" t="s">
        <v>874</v>
      </c>
      <c r="AJ5937" s="807">
        <v>285</v>
      </c>
      <c r="AK5937" s="807">
        <v>75</v>
      </c>
      <c r="AL5937" s="759" t="str">
        <f t="shared" si="185"/>
        <v>Vejez</v>
      </c>
    </row>
    <row r="5938" spans="16:38" ht="15">
      <c r="P5938" s="806" t="s">
        <v>869</v>
      </c>
      <c r="Q5938" s="807">
        <v>1</v>
      </c>
      <c r="R5938" s="807">
        <v>103</v>
      </c>
      <c r="S5938" s="759" t="str">
        <f t="shared" si="184"/>
        <v>Vejez</v>
      </c>
      <c r="AI5938" s="806" t="s">
        <v>874</v>
      </c>
      <c r="AJ5938" s="807">
        <v>238</v>
      </c>
      <c r="AK5938" s="807">
        <v>76</v>
      </c>
      <c r="AL5938" s="759" t="str">
        <f t="shared" si="185"/>
        <v>Vejez</v>
      </c>
    </row>
    <row r="5939" spans="16:38" ht="30">
      <c r="P5939" s="806" t="s">
        <v>870</v>
      </c>
      <c r="Q5939" s="807">
        <v>510</v>
      </c>
      <c r="R5939" s="807">
        <v>0</v>
      </c>
      <c r="S5939" s="759" t="str">
        <f t="shared" si="184"/>
        <v>Primera Infancia</v>
      </c>
      <c r="AI5939" s="806" t="s">
        <v>874</v>
      </c>
      <c r="AJ5939" s="807">
        <v>203</v>
      </c>
      <c r="AK5939" s="807">
        <v>77</v>
      </c>
      <c r="AL5939" s="759" t="str">
        <f t="shared" si="185"/>
        <v>Vejez</v>
      </c>
    </row>
    <row r="5940" spans="16:38" ht="30">
      <c r="P5940" s="806" t="s">
        <v>870</v>
      </c>
      <c r="Q5940" s="807">
        <v>600</v>
      </c>
      <c r="R5940" s="807">
        <v>1</v>
      </c>
      <c r="S5940" s="759" t="str">
        <f t="shared" si="184"/>
        <v>Primera Infancia</v>
      </c>
      <c r="AI5940" s="806" t="s">
        <v>874</v>
      </c>
      <c r="AJ5940" s="807">
        <v>198</v>
      </c>
      <c r="AK5940" s="807">
        <v>78</v>
      </c>
      <c r="AL5940" s="759" t="str">
        <f t="shared" si="185"/>
        <v>Vejez</v>
      </c>
    </row>
    <row r="5941" spans="16:38" ht="30">
      <c r="P5941" s="806" t="s">
        <v>870</v>
      </c>
      <c r="Q5941" s="807">
        <v>534</v>
      </c>
      <c r="R5941" s="807">
        <v>2</v>
      </c>
      <c r="S5941" s="759" t="str">
        <f t="shared" si="184"/>
        <v>Primera Infancia</v>
      </c>
      <c r="AI5941" s="806" t="s">
        <v>874</v>
      </c>
      <c r="AJ5941" s="807">
        <v>167</v>
      </c>
      <c r="AK5941" s="807">
        <v>79</v>
      </c>
      <c r="AL5941" s="759" t="str">
        <f t="shared" si="185"/>
        <v>Vejez</v>
      </c>
    </row>
    <row r="5942" spans="16:38" ht="30">
      <c r="P5942" s="806" t="s">
        <v>870</v>
      </c>
      <c r="Q5942" s="807">
        <v>467</v>
      </c>
      <c r="R5942" s="807">
        <v>3</v>
      </c>
      <c r="S5942" s="759" t="str">
        <f t="shared" si="184"/>
        <v>Primera Infancia</v>
      </c>
      <c r="AI5942" s="806" t="s">
        <v>874</v>
      </c>
      <c r="AJ5942" s="807">
        <v>146</v>
      </c>
      <c r="AK5942" s="807">
        <v>80</v>
      </c>
      <c r="AL5942" s="759" t="str">
        <f t="shared" si="185"/>
        <v>Vejez</v>
      </c>
    </row>
    <row r="5943" spans="16:38" ht="30">
      <c r="P5943" s="806" t="s">
        <v>870</v>
      </c>
      <c r="Q5943" s="807">
        <v>454</v>
      </c>
      <c r="R5943" s="807">
        <v>4</v>
      </c>
      <c r="S5943" s="759" t="str">
        <f t="shared" si="184"/>
        <v>Primera Infancia</v>
      </c>
      <c r="AI5943" s="806" t="s">
        <v>874</v>
      </c>
      <c r="AJ5943" s="807">
        <v>144</v>
      </c>
      <c r="AK5943" s="807">
        <v>81</v>
      </c>
      <c r="AL5943" s="759" t="str">
        <f t="shared" si="185"/>
        <v>Vejez</v>
      </c>
    </row>
    <row r="5944" spans="16:38" ht="30">
      <c r="P5944" s="806" t="s">
        <v>870</v>
      </c>
      <c r="Q5944" s="807">
        <v>467</v>
      </c>
      <c r="R5944" s="807">
        <v>5</v>
      </c>
      <c r="S5944" s="759" t="str">
        <f t="shared" si="184"/>
        <v>Primera Infancia</v>
      </c>
      <c r="AI5944" s="806" t="s">
        <v>874</v>
      </c>
      <c r="AJ5944" s="807">
        <v>140</v>
      </c>
      <c r="AK5944" s="807">
        <v>82</v>
      </c>
      <c r="AL5944" s="759" t="str">
        <f t="shared" si="185"/>
        <v>Vejez</v>
      </c>
    </row>
    <row r="5945" spans="16:38" ht="15">
      <c r="P5945" s="806" t="s">
        <v>870</v>
      </c>
      <c r="Q5945" s="807">
        <v>459</v>
      </c>
      <c r="R5945" s="807">
        <v>6</v>
      </c>
      <c r="S5945" s="759" t="str">
        <f t="shared" si="184"/>
        <v>Infancia</v>
      </c>
      <c r="AI5945" s="806" t="s">
        <v>874</v>
      </c>
      <c r="AJ5945" s="807">
        <v>108</v>
      </c>
      <c r="AK5945" s="807">
        <v>83</v>
      </c>
      <c r="AL5945" s="759" t="str">
        <f t="shared" si="185"/>
        <v>Vejez</v>
      </c>
    </row>
    <row r="5946" spans="16:38" ht="15">
      <c r="P5946" s="806" t="s">
        <v>870</v>
      </c>
      <c r="Q5946" s="807">
        <v>461</v>
      </c>
      <c r="R5946" s="807">
        <v>7</v>
      </c>
      <c r="S5946" s="759" t="str">
        <f t="shared" si="184"/>
        <v>Infancia</v>
      </c>
      <c r="AI5946" s="806" t="s">
        <v>874</v>
      </c>
      <c r="AJ5946" s="807">
        <v>95</v>
      </c>
      <c r="AK5946" s="807">
        <v>84</v>
      </c>
      <c r="AL5946" s="759" t="str">
        <f t="shared" si="185"/>
        <v>Vejez</v>
      </c>
    </row>
    <row r="5947" spans="16:38" ht="15">
      <c r="P5947" s="806" t="s">
        <v>870</v>
      </c>
      <c r="Q5947" s="807">
        <v>486</v>
      </c>
      <c r="R5947" s="807">
        <v>8</v>
      </c>
      <c r="S5947" s="759" t="str">
        <f t="shared" si="184"/>
        <v>Infancia</v>
      </c>
      <c r="AI5947" s="806" t="s">
        <v>874</v>
      </c>
      <c r="AJ5947" s="807">
        <v>94</v>
      </c>
      <c r="AK5947" s="807">
        <v>85</v>
      </c>
      <c r="AL5947" s="759" t="str">
        <f t="shared" si="185"/>
        <v>Vejez</v>
      </c>
    </row>
    <row r="5948" spans="16:38" ht="15">
      <c r="P5948" s="806" t="s">
        <v>870</v>
      </c>
      <c r="Q5948" s="807">
        <v>440</v>
      </c>
      <c r="R5948" s="807">
        <v>9</v>
      </c>
      <c r="S5948" s="759" t="str">
        <f t="shared" si="184"/>
        <v>Infancia</v>
      </c>
      <c r="AI5948" s="806" t="s">
        <v>874</v>
      </c>
      <c r="AJ5948" s="807">
        <v>86</v>
      </c>
      <c r="AK5948" s="807">
        <v>86</v>
      </c>
      <c r="AL5948" s="759" t="str">
        <f t="shared" si="185"/>
        <v>Vejez</v>
      </c>
    </row>
    <row r="5949" spans="16:38" ht="15">
      <c r="P5949" s="806" t="s">
        <v>870</v>
      </c>
      <c r="Q5949" s="807">
        <v>455</v>
      </c>
      <c r="R5949" s="807">
        <v>10</v>
      </c>
      <c r="S5949" s="759" t="str">
        <f t="shared" si="184"/>
        <v>Infancia</v>
      </c>
      <c r="AI5949" s="806" t="s">
        <v>874</v>
      </c>
      <c r="AJ5949" s="807">
        <v>70</v>
      </c>
      <c r="AK5949" s="807">
        <v>87</v>
      </c>
      <c r="AL5949" s="759" t="str">
        <f t="shared" si="185"/>
        <v>Vejez</v>
      </c>
    </row>
    <row r="5950" spans="16:38" ht="15">
      <c r="P5950" s="806" t="s">
        <v>870</v>
      </c>
      <c r="Q5950" s="807">
        <v>496</v>
      </c>
      <c r="R5950" s="807">
        <v>11</v>
      </c>
      <c r="S5950" s="759" t="str">
        <f t="shared" si="184"/>
        <v>Infancia</v>
      </c>
      <c r="AI5950" s="806" t="s">
        <v>874</v>
      </c>
      <c r="AJ5950" s="807">
        <v>65</v>
      </c>
      <c r="AK5950" s="807">
        <v>88</v>
      </c>
      <c r="AL5950" s="759" t="str">
        <f t="shared" si="185"/>
        <v>Vejez</v>
      </c>
    </row>
    <row r="5951" spans="16:38" ht="30">
      <c r="P5951" s="806" t="s">
        <v>870</v>
      </c>
      <c r="Q5951" s="807">
        <v>551</v>
      </c>
      <c r="R5951" s="807">
        <v>12</v>
      </c>
      <c r="S5951" s="759" t="str">
        <f t="shared" si="184"/>
        <v>Adolescente</v>
      </c>
      <c r="AI5951" s="806" t="s">
        <v>874</v>
      </c>
      <c r="AJ5951" s="807">
        <v>46</v>
      </c>
      <c r="AK5951" s="807">
        <v>89</v>
      </c>
      <c r="AL5951" s="759" t="str">
        <f t="shared" si="185"/>
        <v>Vejez</v>
      </c>
    </row>
    <row r="5952" spans="16:38" ht="30">
      <c r="P5952" s="806" t="s">
        <v>870</v>
      </c>
      <c r="Q5952" s="807">
        <v>606</v>
      </c>
      <c r="R5952" s="807">
        <v>13</v>
      </c>
      <c r="S5952" s="759" t="str">
        <f t="shared" si="184"/>
        <v>Adolescente</v>
      </c>
      <c r="AI5952" s="806" t="s">
        <v>874</v>
      </c>
      <c r="AJ5952" s="807">
        <v>36</v>
      </c>
      <c r="AK5952" s="807">
        <v>90</v>
      </c>
      <c r="AL5952" s="759" t="str">
        <f t="shared" si="185"/>
        <v>Vejez</v>
      </c>
    </row>
    <row r="5953" spans="16:38" ht="30">
      <c r="P5953" s="806" t="s">
        <v>870</v>
      </c>
      <c r="Q5953" s="807">
        <v>574</v>
      </c>
      <c r="R5953" s="807">
        <v>14</v>
      </c>
      <c r="S5953" s="759" t="str">
        <f t="shared" si="184"/>
        <v>Adolescente</v>
      </c>
      <c r="AI5953" s="806" t="s">
        <v>874</v>
      </c>
      <c r="AJ5953" s="807">
        <v>48</v>
      </c>
      <c r="AK5953" s="807">
        <v>91</v>
      </c>
      <c r="AL5953" s="759" t="str">
        <f t="shared" si="185"/>
        <v>Vejez</v>
      </c>
    </row>
    <row r="5954" spans="16:38" ht="30">
      <c r="P5954" s="806" t="s">
        <v>870</v>
      </c>
      <c r="Q5954" s="807">
        <v>640</v>
      </c>
      <c r="R5954" s="807">
        <v>15</v>
      </c>
      <c r="S5954" s="759" t="str">
        <f t="shared" si="184"/>
        <v>Adolescente</v>
      </c>
      <c r="AI5954" s="806" t="s">
        <v>874</v>
      </c>
      <c r="AJ5954" s="807">
        <v>28</v>
      </c>
      <c r="AK5954" s="807">
        <v>92</v>
      </c>
      <c r="AL5954" s="759" t="str">
        <f t="shared" si="185"/>
        <v>Vejez</v>
      </c>
    </row>
    <row r="5955" spans="16:38" ht="30">
      <c r="P5955" s="806" t="s">
        <v>870</v>
      </c>
      <c r="Q5955" s="807">
        <v>635</v>
      </c>
      <c r="R5955" s="807">
        <v>16</v>
      </c>
      <c r="S5955" s="759" t="str">
        <f t="shared" ref="S5955:S6018" si="186">IF(P5955=0,"",IF(AND(R5955&gt;=0,R5955&lt;=5),"Primera Infancia",IF(AND(R5955&gt;=6,R5955&lt;=11),"Infancia",IF(AND(R5955&gt;=12,R5955&lt;=17),"Adolescente",IF(AND(R5955&gt;=18,R5955&lt;=28),"Juventud",IF(AND(R5955&gt;=29,R5955&lt;=59),"Adulto","Vejez"))))))</f>
        <v>Adolescente</v>
      </c>
      <c r="AI5955" s="806" t="s">
        <v>874</v>
      </c>
      <c r="AJ5955" s="807">
        <v>25</v>
      </c>
      <c r="AK5955" s="807">
        <v>93</v>
      </c>
      <c r="AL5955" s="759" t="str">
        <f t="shared" ref="AL5955:AL6018" si="187">IF(AI5955=0,"",IF(AND(AK5955&gt;=0,AK5955&lt;=5),"Primera Infancia",IF(AND(AK5955&gt;=6,AK5955&lt;=11),"Infancia",IF(AND(AK5955&gt;=12,AK5955&lt;=17),"Adolescente",IF(AND(AK5955&gt;=18,AK5955&lt;=28),"Juventud",IF(AND(AK5955&gt;=29,AK5955&lt;=59),"Adulto","Vejez"))))))</f>
        <v>Vejez</v>
      </c>
    </row>
    <row r="5956" spans="16:38" ht="30">
      <c r="P5956" s="806" t="s">
        <v>870</v>
      </c>
      <c r="Q5956" s="807">
        <v>672</v>
      </c>
      <c r="R5956" s="807">
        <v>17</v>
      </c>
      <c r="S5956" s="759" t="str">
        <f t="shared" si="186"/>
        <v>Adolescente</v>
      </c>
      <c r="AI5956" s="806" t="s">
        <v>874</v>
      </c>
      <c r="AJ5956" s="807">
        <v>23</v>
      </c>
      <c r="AK5956" s="807">
        <v>94</v>
      </c>
      <c r="AL5956" s="759" t="str">
        <f t="shared" si="187"/>
        <v>Vejez</v>
      </c>
    </row>
    <row r="5957" spans="16:38" ht="15">
      <c r="P5957" s="806" t="s">
        <v>870</v>
      </c>
      <c r="Q5957" s="807">
        <v>633</v>
      </c>
      <c r="R5957" s="807">
        <v>18</v>
      </c>
      <c r="S5957" s="759" t="str">
        <f t="shared" si="186"/>
        <v>Juventud</v>
      </c>
      <c r="AI5957" s="806" t="s">
        <v>874</v>
      </c>
      <c r="AJ5957" s="807">
        <v>15</v>
      </c>
      <c r="AK5957" s="807">
        <v>95</v>
      </c>
      <c r="AL5957" s="759" t="str">
        <f t="shared" si="187"/>
        <v>Vejez</v>
      </c>
    </row>
    <row r="5958" spans="16:38" ht="15">
      <c r="P5958" s="806" t="s">
        <v>870</v>
      </c>
      <c r="Q5958" s="807">
        <v>537</v>
      </c>
      <c r="R5958" s="807">
        <v>19</v>
      </c>
      <c r="S5958" s="759" t="str">
        <f t="shared" si="186"/>
        <v>Juventud</v>
      </c>
      <c r="AI5958" s="806" t="s">
        <v>874</v>
      </c>
      <c r="AJ5958" s="807">
        <v>4</v>
      </c>
      <c r="AK5958" s="807">
        <v>96</v>
      </c>
      <c r="AL5958" s="759" t="str">
        <f t="shared" si="187"/>
        <v>Vejez</v>
      </c>
    </row>
    <row r="5959" spans="16:38" ht="15">
      <c r="P5959" s="806" t="s">
        <v>870</v>
      </c>
      <c r="Q5959" s="807">
        <v>565</v>
      </c>
      <c r="R5959" s="807">
        <v>20</v>
      </c>
      <c r="S5959" s="759" t="str">
        <f t="shared" si="186"/>
        <v>Juventud</v>
      </c>
      <c r="AI5959" s="806" t="s">
        <v>874</v>
      </c>
      <c r="AJ5959" s="807">
        <v>9</v>
      </c>
      <c r="AK5959" s="807">
        <v>97</v>
      </c>
      <c r="AL5959" s="759" t="str">
        <f t="shared" si="187"/>
        <v>Vejez</v>
      </c>
    </row>
    <row r="5960" spans="16:38" ht="15">
      <c r="P5960" s="806" t="s">
        <v>870</v>
      </c>
      <c r="Q5960" s="807">
        <v>615</v>
      </c>
      <c r="R5960" s="807">
        <v>21</v>
      </c>
      <c r="S5960" s="759" t="str">
        <f t="shared" si="186"/>
        <v>Juventud</v>
      </c>
      <c r="AI5960" s="806" t="s">
        <v>874</v>
      </c>
      <c r="AJ5960" s="807">
        <v>3</v>
      </c>
      <c r="AK5960" s="807">
        <v>98</v>
      </c>
      <c r="AL5960" s="759" t="str">
        <f t="shared" si="187"/>
        <v>Vejez</v>
      </c>
    </row>
    <row r="5961" spans="16:38" ht="15">
      <c r="P5961" s="806" t="s">
        <v>870</v>
      </c>
      <c r="Q5961" s="807">
        <v>655</v>
      </c>
      <c r="R5961" s="807">
        <v>22</v>
      </c>
      <c r="S5961" s="759" t="str">
        <f t="shared" si="186"/>
        <v>Juventud</v>
      </c>
      <c r="AI5961" s="806" t="s">
        <v>874</v>
      </c>
      <c r="AJ5961" s="807">
        <v>1</v>
      </c>
      <c r="AK5961" s="807">
        <v>99</v>
      </c>
      <c r="AL5961" s="759" t="str">
        <f t="shared" si="187"/>
        <v>Vejez</v>
      </c>
    </row>
    <row r="5962" spans="16:38" ht="15">
      <c r="P5962" s="806" t="s">
        <v>870</v>
      </c>
      <c r="Q5962" s="807">
        <v>615</v>
      </c>
      <c r="R5962" s="807">
        <v>23</v>
      </c>
      <c r="S5962" s="759" t="str">
        <f t="shared" si="186"/>
        <v>Juventud</v>
      </c>
      <c r="AI5962" s="806" t="s">
        <v>874</v>
      </c>
      <c r="AJ5962" s="807">
        <v>1</v>
      </c>
      <c r="AK5962" s="807">
        <v>100</v>
      </c>
      <c r="AL5962" s="759" t="str">
        <f t="shared" si="187"/>
        <v>Vejez</v>
      </c>
    </row>
    <row r="5963" spans="16:38" ht="15">
      <c r="P5963" s="806" t="s">
        <v>870</v>
      </c>
      <c r="Q5963" s="807">
        <v>655</v>
      </c>
      <c r="R5963" s="807">
        <v>24</v>
      </c>
      <c r="S5963" s="759" t="str">
        <f t="shared" si="186"/>
        <v>Juventud</v>
      </c>
      <c r="AI5963" s="806" t="s">
        <v>874</v>
      </c>
      <c r="AJ5963" s="807">
        <v>3</v>
      </c>
      <c r="AK5963" s="807">
        <v>101</v>
      </c>
      <c r="AL5963" s="759" t="str">
        <f t="shared" si="187"/>
        <v>Vejez</v>
      </c>
    </row>
    <row r="5964" spans="16:38" ht="15">
      <c r="P5964" s="806" t="s">
        <v>870</v>
      </c>
      <c r="Q5964" s="807">
        <v>866</v>
      </c>
      <c r="R5964" s="807">
        <v>25</v>
      </c>
      <c r="S5964" s="759" t="str">
        <f t="shared" si="186"/>
        <v>Juventud</v>
      </c>
      <c r="AI5964" s="806" t="s">
        <v>874</v>
      </c>
      <c r="AJ5964" s="807">
        <v>1</v>
      </c>
      <c r="AK5964" s="807">
        <v>102</v>
      </c>
      <c r="AL5964" s="759" t="str">
        <f t="shared" si="187"/>
        <v>Vejez</v>
      </c>
    </row>
    <row r="5965" spans="16:38" ht="15">
      <c r="P5965" s="806" t="s">
        <v>870</v>
      </c>
      <c r="Q5965" s="807">
        <v>831</v>
      </c>
      <c r="R5965" s="807">
        <v>26</v>
      </c>
      <c r="S5965" s="759" t="str">
        <f t="shared" si="186"/>
        <v>Juventud</v>
      </c>
      <c r="AI5965" s="806" t="s">
        <v>874</v>
      </c>
      <c r="AJ5965" s="807">
        <v>1</v>
      </c>
      <c r="AK5965" s="807">
        <v>103</v>
      </c>
      <c r="AL5965" s="759" t="str">
        <f t="shared" si="187"/>
        <v>Vejez</v>
      </c>
    </row>
    <row r="5966" spans="16:38" ht="15">
      <c r="P5966" s="806" t="s">
        <v>870</v>
      </c>
      <c r="Q5966" s="807">
        <v>847</v>
      </c>
      <c r="R5966" s="807">
        <v>27</v>
      </c>
      <c r="S5966" s="759" t="str">
        <f t="shared" si="186"/>
        <v>Juventud</v>
      </c>
      <c r="AI5966" s="806" t="s">
        <v>874</v>
      </c>
      <c r="AJ5966" s="807">
        <v>2</v>
      </c>
      <c r="AK5966" s="807">
        <v>104</v>
      </c>
      <c r="AL5966" s="759" t="str">
        <f t="shared" si="187"/>
        <v>Vejez</v>
      </c>
    </row>
    <row r="5967" spans="16:38" ht="30">
      <c r="P5967" s="806" t="s">
        <v>870</v>
      </c>
      <c r="Q5967" s="807">
        <v>821</v>
      </c>
      <c r="R5967" s="807">
        <v>28</v>
      </c>
      <c r="S5967" s="759" t="str">
        <f t="shared" si="186"/>
        <v>Juventud</v>
      </c>
      <c r="AI5967" s="806" t="s">
        <v>876</v>
      </c>
      <c r="AJ5967" s="807">
        <v>278</v>
      </c>
      <c r="AK5967" s="807">
        <v>0</v>
      </c>
      <c r="AL5967" s="759" t="str">
        <f t="shared" si="187"/>
        <v>Primera Infancia</v>
      </c>
    </row>
    <row r="5968" spans="16:38" ht="30">
      <c r="P5968" s="806" t="s">
        <v>870</v>
      </c>
      <c r="Q5968" s="807">
        <v>730</v>
      </c>
      <c r="R5968" s="807">
        <v>29</v>
      </c>
      <c r="S5968" s="759" t="str">
        <f t="shared" si="186"/>
        <v>Adulto</v>
      </c>
      <c r="AI5968" s="806" t="s">
        <v>876</v>
      </c>
      <c r="AJ5968" s="807">
        <v>300</v>
      </c>
      <c r="AK5968" s="807">
        <v>1</v>
      </c>
      <c r="AL5968" s="759" t="str">
        <f t="shared" si="187"/>
        <v>Primera Infancia</v>
      </c>
    </row>
    <row r="5969" spans="16:38" ht="30">
      <c r="P5969" s="806" t="s">
        <v>870</v>
      </c>
      <c r="Q5969" s="807">
        <v>782</v>
      </c>
      <c r="R5969" s="807">
        <v>30</v>
      </c>
      <c r="S5969" s="759" t="str">
        <f t="shared" si="186"/>
        <v>Adulto</v>
      </c>
      <c r="AI5969" s="806" t="s">
        <v>876</v>
      </c>
      <c r="AJ5969" s="807">
        <v>345</v>
      </c>
      <c r="AK5969" s="807">
        <v>2</v>
      </c>
      <c r="AL5969" s="759" t="str">
        <f t="shared" si="187"/>
        <v>Primera Infancia</v>
      </c>
    </row>
    <row r="5970" spans="16:38" ht="30">
      <c r="P5970" s="806" t="s">
        <v>870</v>
      </c>
      <c r="Q5970" s="807">
        <v>697</v>
      </c>
      <c r="R5970" s="807">
        <v>31</v>
      </c>
      <c r="S5970" s="759" t="str">
        <f t="shared" si="186"/>
        <v>Adulto</v>
      </c>
      <c r="AI5970" s="806" t="s">
        <v>876</v>
      </c>
      <c r="AJ5970" s="807">
        <v>421</v>
      </c>
      <c r="AK5970" s="807">
        <v>3</v>
      </c>
      <c r="AL5970" s="759" t="str">
        <f t="shared" si="187"/>
        <v>Primera Infancia</v>
      </c>
    </row>
    <row r="5971" spans="16:38" ht="30">
      <c r="P5971" s="806" t="s">
        <v>870</v>
      </c>
      <c r="Q5971" s="807">
        <v>709</v>
      </c>
      <c r="R5971" s="807">
        <v>32</v>
      </c>
      <c r="S5971" s="759" t="str">
        <f t="shared" si="186"/>
        <v>Adulto</v>
      </c>
      <c r="AI5971" s="806" t="s">
        <v>876</v>
      </c>
      <c r="AJ5971" s="807">
        <v>410</v>
      </c>
      <c r="AK5971" s="807">
        <v>4</v>
      </c>
      <c r="AL5971" s="759" t="str">
        <f t="shared" si="187"/>
        <v>Primera Infancia</v>
      </c>
    </row>
    <row r="5972" spans="16:38" ht="30">
      <c r="P5972" s="806" t="s">
        <v>870</v>
      </c>
      <c r="Q5972" s="807">
        <v>611</v>
      </c>
      <c r="R5972" s="807">
        <v>33</v>
      </c>
      <c r="S5972" s="759" t="str">
        <f t="shared" si="186"/>
        <v>Adulto</v>
      </c>
      <c r="AI5972" s="806" t="s">
        <v>876</v>
      </c>
      <c r="AJ5972" s="807">
        <v>427</v>
      </c>
      <c r="AK5972" s="807">
        <v>5</v>
      </c>
      <c r="AL5972" s="759" t="str">
        <f t="shared" si="187"/>
        <v>Primera Infancia</v>
      </c>
    </row>
    <row r="5973" spans="16:38" ht="15">
      <c r="P5973" s="806" t="s">
        <v>870</v>
      </c>
      <c r="Q5973" s="807">
        <v>627</v>
      </c>
      <c r="R5973" s="807">
        <v>34</v>
      </c>
      <c r="S5973" s="759" t="str">
        <f t="shared" si="186"/>
        <v>Adulto</v>
      </c>
      <c r="AI5973" s="806" t="s">
        <v>876</v>
      </c>
      <c r="AJ5973" s="807">
        <v>427</v>
      </c>
      <c r="AK5973" s="807">
        <v>6</v>
      </c>
      <c r="AL5973" s="759" t="str">
        <f t="shared" si="187"/>
        <v>Infancia</v>
      </c>
    </row>
    <row r="5974" spans="16:38" ht="15">
      <c r="P5974" s="806" t="s">
        <v>870</v>
      </c>
      <c r="Q5974" s="807">
        <v>640</v>
      </c>
      <c r="R5974" s="807">
        <v>35</v>
      </c>
      <c r="S5974" s="759" t="str">
        <f t="shared" si="186"/>
        <v>Adulto</v>
      </c>
      <c r="AI5974" s="806" t="s">
        <v>876</v>
      </c>
      <c r="AJ5974" s="807">
        <v>398</v>
      </c>
      <c r="AK5974" s="807">
        <v>7</v>
      </c>
      <c r="AL5974" s="759" t="str">
        <f t="shared" si="187"/>
        <v>Infancia</v>
      </c>
    </row>
    <row r="5975" spans="16:38" ht="15">
      <c r="P5975" s="806" t="s">
        <v>870</v>
      </c>
      <c r="Q5975" s="807">
        <v>631</v>
      </c>
      <c r="R5975" s="807">
        <v>36</v>
      </c>
      <c r="S5975" s="759" t="str">
        <f t="shared" si="186"/>
        <v>Adulto</v>
      </c>
      <c r="AI5975" s="806" t="s">
        <v>876</v>
      </c>
      <c r="AJ5975" s="807">
        <v>389</v>
      </c>
      <c r="AK5975" s="807">
        <v>8</v>
      </c>
      <c r="AL5975" s="759" t="str">
        <f t="shared" si="187"/>
        <v>Infancia</v>
      </c>
    </row>
    <row r="5976" spans="16:38" ht="15">
      <c r="P5976" s="806" t="s">
        <v>870</v>
      </c>
      <c r="Q5976" s="807">
        <v>568</v>
      </c>
      <c r="R5976" s="807">
        <v>37</v>
      </c>
      <c r="S5976" s="759" t="str">
        <f t="shared" si="186"/>
        <v>Adulto</v>
      </c>
      <c r="AI5976" s="806" t="s">
        <v>876</v>
      </c>
      <c r="AJ5976" s="807">
        <v>419</v>
      </c>
      <c r="AK5976" s="807">
        <v>9</v>
      </c>
      <c r="AL5976" s="759" t="str">
        <f t="shared" si="187"/>
        <v>Infancia</v>
      </c>
    </row>
    <row r="5977" spans="16:38" ht="15">
      <c r="P5977" s="806" t="s">
        <v>870</v>
      </c>
      <c r="Q5977" s="807">
        <v>597</v>
      </c>
      <c r="R5977" s="807">
        <v>38</v>
      </c>
      <c r="S5977" s="759" t="str">
        <f t="shared" si="186"/>
        <v>Adulto</v>
      </c>
      <c r="AI5977" s="806" t="s">
        <v>876</v>
      </c>
      <c r="AJ5977" s="807">
        <v>427</v>
      </c>
      <c r="AK5977" s="807">
        <v>10</v>
      </c>
      <c r="AL5977" s="759" t="str">
        <f t="shared" si="187"/>
        <v>Infancia</v>
      </c>
    </row>
    <row r="5978" spans="16:38" ht="15">
      <c r="P5978" s="806" t="s">
        <v>870</v>
      </c>
      <c r="Q5978" s="807">
        <v>605</v>
      </c>
      <c r="R5978" s="807">
        <v>39</v>
      </c>
      <c r="S5978" s="759" t="str">
        <f t="shared" si="186"/>
        <v>Adulto</v>
      </c>
      <c r="AI5978" s="806" t="s">
        <v>876</v>
      </c>
      <c r="AJ5978" s="807">
        <v>454</v>
      </c>
      <c r="AK5978" s="807">
        <v>11</v>
      </c>
      <c r="AL5978" s="759" t="str">
        <f t="shared" si="187"/>
        <v>Infancia</v>
      </c>
    </row>
    <row r="5979" spans="16:38" ht="30">
      <c r="P5979" s="806" t="s">
        <v>870</v>
      </c>
      <c r="Q5979" s="807">
        <v>577</v>
      </c>
      <c r="R5979" s="807">
        <v>40</v>
      </c>
      <c r="S5979" s="759" t="str">
        <f t="shared" si="186"/>
        <v>Adulto</v>
      </c>
      <c r="AI5979" s="806" t="s">
        <v>876</v>
      </c>
      <c r="AJ5979" s="807">
        <v>478</v>
      </c>
      <c r="AK5979" s="807">
        <v>12</v>
      </c>
      <c r="AL5979" s="759" t="str">
        <f t="shared" si="187"/>
        <v>Adolescente</v>
      </c>
    </row>
    <row r="5980" spans="16:38" ht="30">
      <c r="P5980" s="806" t="s">
        <v>870</v>
      </c>
      <c r="Q5980" s="807">
        <v>611</v>
      </c>
      <c r="R5980" s="807">
        <v>41</v>
      </c>
      <c r="S5980" s="759" t="str">
        <f t="shared" si="186"/>
        <v>Adulto</v>
      </c>
      <c r="AI5980" s="806" t="s">
        <v>876</v>
      </c>
      <c r="AJ5980" s="807">
        <v>476</v>
      </c>
      <c r="AK5980" s="807">
        <v>13</v>
      </c>
      <c r="AL5980" s="759" t="str">
        <f t="shared" si="187"/>
        <v>Adolescente</v>
      </c>
    </row>
    <row r="5981" spans="16:38" ht="30">
      <c r="P5981" s="806" t="s">
        <v>870</v>
      </c>
      <c r="Q5981" s="807">
        <v>581</v>
      </c>
      <c r="R5981" s="807">
        <v>42</v>
      </c>
      <c r="S5981" s="759" t="str">
        <f t="shared" si="186"/>
        <v>Adulto</v>
      </c>
      <c r="AI5981" s="806" t="s">
        <v>876</v>
      </c>
      <c r="AJ5981" s="807">
        <v>499</v>
      </c>
      <c r="AK5981" s="807">
        <v>14</v>
      </c>
      <c r="AL5981" s="759" t="str">
        <f t="shared" si="187"/>
        <v>Adolescente</v>
      </c>
    </row>
    <row r="5982" spans="16:38" ht="30">
      <c r="P5982" s="806" t="s">
        <v>870</v>
      </c>
      <c r="Q5982" s="807">
        <v>550</v>
      </c>
      <c r="R5982" s="807">
        <v>43</v>
      </c>
      <c r="S5982" s="759" t="str">
        <f t="shared" si="186"/>
        <v>Adulto</v>
      </c>
      <c r="AI5982" s="806" t="s">
        <v>876</v>
      </c>
      <c r="AJ5982" s="807">
        <v>531</v>
      </c>
      <c r="AK5982" s="807">
        <v>15</v>
      </c>
      <c r="AL5982" s="759" t="str">
        <f t="shared" si="187"/>
        <v>Adolescente</v>
      </c>
    </row>
    <row r="5983" spans="16:38" ht="30">
      <c r="P5983" s="806" t="s">
        <v>870</v>
      </c>
      <c r="Q5983" s="807">
        <v>544</v>
      </c>
      <c r="R5983" s="807">
        <v>44</v>
      </c>
      <c r="S5983" s="759" t="str">
        <f t="shared" si="186"/>
        <v>Adulto</v>
      </c>
      <c r="AI5983" s="806" t="s">
        <v>876</v>
      </c>
      <c r="AJ5983" s="807">
        <v>480</v>
      </c>
      <c r="AK5983" s="807">
        <v>16</v>
      </c>
      <c r="AL5983" s="759" t="str">
        <f t="shared" si="187"/>
        <v>Adolescente</v>
      </c>
    </row>
    <row r="5984" spans="16:38" ht="30">
      <c r="P5984" s="806" t="s">
        <v>870</v>
      </c>
      <c r="Q5984" s="807">
        <v>499</v>
      </c>
      <c r="R5984" s="807">
        <v>45</v>
      </c>
      <c r="S5984" s="759" t="str">
        <f t="shared" si="186"/>
        <v>Adulto</v>
      </c>
      <c r="AI5984" s="806" t="s">
        <v>876</v>
      </c>
      <c r="AJ5984" s="807">
        <v>524</v>
      </c>
      <c r="AK5984" s="807">
        <v>17</v>
      </c>
      <c r="AL5984" s="759" t="str">
        <f t="shared" si="187"/>
        <v>Adolescente</v>
      </c>
    </row>
    <row r="5985" spans="16:38" ht="15">
      <c r="P5985" s="806" t="s">
        <v>870</v>
      </c>
      <c r="Q5985" s="807">
        <v>526</v>
      </c>
      <c r="R5985" s="807">
        <v>46</v>
      </c>
      <c r="S5985" s="759" t="str">
        <f t="shared" si="186"/>
        <v>Adulto</v>
      </c>
      <c r="AI5985" s="806" t="s">
        <v>876</v>
      </c>
      <c r="AJ5985" s="807">
        <v>534</v>
      </c>
      <c r="AK5985" s="807">
        <v>18</v>
      </c>
      <c r="AL5985" s="759" t="str">
        <f t="shared" si="187"/>
        <v>Juventud</v>
      </c>
    </row>
    <row r="5986" spans="16:38" ht="15">
      <c r="P5986" s="806" t="s">
        <v>870</v>
      </c>
      <c r="Q5986" s="807">
        <v>479</v>
      </c>
      <c r="R5986" s="807">
        <v>47</v>
      </c>
      <c r="S5986" s="759" t="str">
        <f t="shared" si="186"/>
        <v>Adulto</v>
      </c>
      <c r="AI5986" s="806" t="s">
        <v>876</v>
      </c>
      <c r="AJ5986" s="807">
        <v>565</v>
      </c>
      <c r="AK5986" s="807">
        <v>19</v>
      </c>
      <c r="AL5986" s="759" t="str">
        <f t="shared" si="187"/>
        <v>Juventud</v>
      </c>
    </row>
    <row r="5987" spans="16:38" ht="15">
      <c r="P5987" s="806" t="s">
        <v>870</v>
      </c>
      <c r="Q5987" s="807">
        <v>520</v>
      </c>
      <c r="R5987" s="807">
        <v>48</v>
      </c>
      <c r="S5987" s="759" t="str">
        <f t="shared" si="186"/>
        <v>Adulto</v>
      </c>
      <c r="AI5987" s="806" t="s">
        <v>876</v>
      </c>
      <c r="AJ5987" s="807">
        <v>628</v>
      </c>
      <c r="AK5987" s="807">
        <v>20</v>
      </c>
      <c r="AL5987" s="759" t="str">
        <f t="shared" si="187"/>
        <v>Juventud</v>
      </c>
    </row>
    <row r="5988" spans="16:38" ht="15">
      <c r="P5988" s="806" t="s">
        <v>870</v>
      </c>
      <c r="Q5988" s="807">
        <v>538</v>
      </c>
      <c r="R5988" s="807">
        <v>49</v>
      </c>
      <c r="S5988" s="759" t="str">
        <f t="shared" si="186"/>
        <v>Adulto</v>
      </c>
      <c r="AI5988" s="806" t="s">
        <v>876</v>
      </c>
      <c r="AJ5988" s="807">
        <v>710</v>
      </c>
      <c r="AK5988" s="807">
        <v>21</v>
      </c>
      <c r="AL5988" s="759" t="str">
        <f t="shared" si="187"/>
        <v>Juventud</v>
      </c>
    </row>
    <row r="5989" spans="16:38" ht="15">
      <c r="P5989" s="806" t="s">
        <v>870</v>
      </c>
      <c r="Q5989" s="807">
        <v>556</v>
      </c>
      <c r="R5989" s="807">
        <v>50</v>
      </c>
      <c r="S5989" s="759" t="str">
        <f t="shared" si="186"/>
        <v>Adulto</v>
      </c>
      <c r="AI5989" s="806" t="s">
        <v>876</v>
      </c>
      <c r="AJ5989" s="807">
        <v>749</v>
      </c>
      <c r="AK5989" s="807">
        <v>22</v>
      </c>
      <c r="AL5989" s="759" t="str">
        <f t="shared" si="187"/>
        <v>Juventud</v>
      </c>
    </row>
    <row r="5990" spans="16:38" ht="15">
      <c r="P5990" s="806" t="s">
        <v>870</v>
      </c>
      <c r="Q5990" s="807">
        <v>571</v>
      </c>
      <c r="R5990" s="807">
        <v>51</v>
      </c>
      <c r="S5990" s="759" t="str">
        <f t="shared" si="186"/>
        <v>Adulto</v>
      </c>
      <c r="AI5990" s="806" t="s">
        <v>876</v>
      </c>
      <c r="AJ5990" s="807">
        <v>717</v>
      </c>
      <c r="AK5990" s="807">
        <v>23</v>
      </c>
      <c r="AL5990" s="759" t="str">
        <f t="shared" si="187"/>
        <v>Juventud</v>
      </c>
    </row>
    <row r="5991" spans="16:38" ht="15">
      <c r="P5991" s="806" t="s">
        <v>870</v>
      </c>
      <c r="Q5991" s="807">
        <v>632</v>
      </c>
      <c r="R5991" s="807">
        <v>52</v>
      </c>
      <c r="S5991" s="759" t="str">
        <f t="shared" si="186"/>
        <v>Adulto</v>
      </c>
      <c r="AI5991" s="806" t="s">
        <v>876</v>
      </c>
      <c r="AJ5991" s="807">
        <v>760</v>
      </c>
      <c r="AK5991" s="807">
        <v>24</v>
      </c>
      <c r="AL5991" s="759" t="str">
        <f t="shared" si="187"/>
        <v>Juventud</v>
      </c>
    </row>
    <row r="5992" spans="16:38" ht="15">
      <c r="P5992" s="806" t="s">
        <v>870</v>
      </c>
      <c r="Q5992" s="807">
        <v>619</v>
      </c>
      <c r="R5992" s="807">
        <v>53</v>
      </c>
      <c r="S5992" s="759" t="str">
        <f t="shared" si="186"/>
        <v>Adulto</v>
      </c>
      <c r="AI5992" s="806" t="s">
        <v>876</v>
      </c>
      <c r="AJ5992" s="807">
        <v>764</v>
      </c>
      <c r="AK5992" s="807">
        <v>25</v>
      </c>
      <c r="AL5992" s="759" t="str">
        <f t="shared" si="187"/>
        <v>Juventud</v>
      </c>
    </row>
    <row r="5993" spans="16:38" ht="15">
      <c r="P5993" s="806" t="s">
        <v>870</v>
      </c>
      <c r="Q5993" s="807">
        <v>653</v>
      </c>
      <c r="R5993" s="807">
        <v>54</v>
      </c>
      <c r="S5993" s="759" t="str">
        <f t="shared" si="186"/>
        <v>Adulto</v>
      </c>
      <c r="AI5993" s="806" t="s">
        <v>876</v>
      </c>
      <c r="AJ5993" s="807">
        <v>877</v>
      </c>
      <c r="AK5993" s="807">
        <v>26</v>
      </c>
      <c r="AL5993" s="759" t="str">
        <f t="shared" si="187"/>
        <v>Juventud</v>
      </c>
    </row>
    <row r="5994" spans="16:38" ht="15">
      <c r="P5994" s="806" t="s">
        <v>870</v>
      </c>
      <c r="Q5994" s="807">
        <v>695</v>
      </c>
      <c r="R5994" s="807">
        <v>55</v>
      </c>
      <c r="S5994" s="759" t="str">
        <f t="shared" si="186"/>
        <v>Adulto</v>
      </c>
      <c r="AI5994" s="806" t="s">
        <v>876</v>
      </c>
      <c r="AJ5994" s="807">
        <v>853</v>
      </c>
      <c r="AK5994" s="807">
        <v>27</v>
      </c>
      <c r="AL5994" s="759" t="str">
        <f t="shared" si="187"/>
        <v>Juventud</v>
      </c>
    </row>
    <row r="5995" spans="16:38" ht="15">
      <c r="P5995" s="806" t="s">
        <v>870</v>
      </c>
      <c r="Q5995" s="807">
        <v>678</v>
      </c>
      <c r="R5995" s="807">
        <v>56</v>
      </c>
      <c r="S5995" s="759" t="str">
        <f t="shared" si="186"/>
        <v>Adulto</v>
      </c>
      <c r="AI5995" s="806" t="s">
        <v>876</v>
      </c>
      <c r="AJ5995" s="807">
        <v>869</v>
      </c>
      <c r="AK5995" s="807">
        <v>28</v>
      </c>
      <c r="AL5995" s="759" t="str">
        <f t="shared" si="187"/>
        <v>Juventud</v>
      </c>
    </row>
    <row r="5996" spans="16:38" ht="15">
      <c r="P5996" s="806" t="s">
        <v>870</v>
      </c>
      <c r="Q5996" s="807">
        <v>719</v>
      </c>
      <c r="R5996" s="807">
        <v>57</v>
      </c>
      <c r="S5996" s="759" t="str">
        <f t="shared" si="186"/>
        <v>Adulto</v>
      </c>
      <c r="AI5996" s="806" t="s">
        <v>876</v>
      </c>
      <c r="AJ5996" s="807">
        <v>849</v>
      </c>
      <c r="AK5996" s="807">
        <v>29</v>
      </c>
      <c r="AL5996" s="759" t="str">
        <f t="shared" si="187"/>
        <v>Adulto</v>
      </c>
    </row>
    <row r="5997" spans="16:38" ht="15">
      <c r="P5997" s="806" t="s">
        <v>870</v>
      </c>
      <c r="Q5997" s="807">
        <v>697</v>
      </c>
      <c r="R5997" s="807">
        <v>58</v>
      </c>
      <c r="S5997" s="759" t="str">
        <f t="shared" si="186"/>
        <v>Adulto</v>
      </c>
      <c r="AI5997" s="806" t="s">
        <v>876</v>
      </c>
      <c r="AJ5997" s="807">
        <v>865</v>
      </c>
      <c r="AK5997" s="807">
        <v>30</v>
      </c>
      <c r="AL5997" s="759" t="str">
        <f t="shared" si="187"/>
        <v>Adulto</v>
      </c>
    </row>
    <row r="5998" spans="16:38" ht="15">
      <c r="P5998" s="806" t="s">
        <v>870</v>
      </c>
      <c r="Q5998" s="807">
        <v>661</v>
      </c>
      <c r="R5998" s="807">
        <v>59</v>
      </c>
      <c r="S5998" s="759" t="str">
        <f t="shared" si="186"/>
        <v>Adulto</v>
      </c>
      <c r="AI5998" s="806" t="s">
        <v>876</v>
      </c>
      <c r="AJ5998" s="807">
        <v>799</v>
      </c>
      <c r="AK5998" s="807">
        <v>31</v>
      </c>
      <c r="AL5998" s="759" t="str">
        <f t="shared" si="187"/>
        <v>Adulto</v>
      </c>
    </row>
    <row r="5999" spans="16:38" ht="15">
      <c r="P5999" s="806" t="s">
        <v>870</v>
      </c>
      <c r="Q5999" s="807">
        <v>639</v>
      </c>
      <c r="R5999" s="807">
        <v>60</v>
      </c>
      <c r="S5999" s="759" t="str">
        <f t="shared" si="186"/>
        <v>Vejez</v>
      </c>
      <c r="AI5999" s="806" t="s">
        <v>876</v>
      </c>
      <c r="AJ5999" s="807">
        <v>814</v>
      </c>
      <c r="AK5999" s="807">
        <v>32</v>
      </c>
      <c r="AL5999" s="759" t="str">
        <f t="shared" si="187"/>
        <v>Adulto</v>
      </c>
    </row>
    <row r="6000" spans="16:38" ht="15">
      <c r="P6000" s="806" t="s">
        <v>870</v>
      </c>
      <c r="Q6000" s="807">
        <v>627</v>
      </c>
      <c r="R6000" s="807">
        <v>61</v>
      </c>
      <c r="S6000" s="759" t="str">
        <f t="shared" si="186"/>
        <v>Vejez</v>
      </c>
      <c r="AI6000" s="806" t="s">
        <v>876</v>
      </c>
      <c r="AJ6000" s="807">
        <v>818</v>
      </c>
      <c r="AK6000" s="807">
        <v>33</v>
      </c>
      <c r="AL6000" s="759" t="str">
        <f t="shared" si="187"/>
        <v>Adulto</v>
      </c>
    </row>
    <row r="6001" spans="16:38" ht="15">
      <c r="P6001" s="806" t="s">
        <v>870</v>
      </c>
      <c r="Q6001" s="807">
        <v>602</v>
      </c>
      <c r="R6001" s="807">
        <v>62</v>
      </c>
      <c r="S6001" s="759" t="str">
        <f t="shared" si="186"/>
        <v>Vejez</v>
      </c>
      <c r="AI6001" s="806" t="s">
        <v>876</v>
      </c>
      <c r="AJ6001" s="807">
        <v>779</v>
      </c>
      <c r="AK6001" s="807">
        <v>34</v>
      </c>
      <c r="AL6001" s="759" t="str">
        <f t="shared" si="187"/>
        <v>Adulto</v>
      </c>
    </row>
    <row r="6002" spans="16:38" ht="15">
      <c r="P6002" s="806" t="s">
        <v>870</v>
      </c>
      <c r="Q6002" s="807">
        <v>583</v>
      </c>
      <c r="R6002" s="807">
        <v>63</v>
      </c>
      <c r="S6002" s="759" t="str">
        <f t="shared" si="186"/>
        <v>Vejez</v>
      </c>
      <c r="AI6002" s="806" t="s">
        <v>876</v>
      </c>
      <c r="AJ6002" s="807">
        <v>765</v>
      </c>
      <c r="AK6002" s="807">
        <v>35</v>
      </c>
      <c r="AL6002" s="759" t="str">
        <f t="shared" si="187"/>
        <v>Adulto</v>
      </c>
    </row>
    <row r="6003" spans="16:38" ht="15">
      <c r="P6003" s="806" t="s">
        <v>870</v>
      </c>
      <c r="Q6003" s="807">
        <v>538</v>
      </c>
      <c r="R6003" s="807">
        <v>64</v>
      </c>
      <c r="S6003" s="759" t="str">
        <f t="shared" si="186"/>
        <v>Vejez</v>
      </c>
      <c r="AI6003" s="806" t="s">
        <v>876</v>
      </c>
      <c r="AJ6003" s="807">
        <v>693</v>
      </c>
      <c r="AK6003" s="807">
        <v>36</v>
      </c>
      <c r="AL6003" s="759" t="str">
        <f t="shared" si="187"/>
        <v>Adulto</v>
      </c>
    </row>
    <row r="6004" spans="16:38" ht="15">
      <c r="P6004" s="806" t="s">
        <v>870</v>
      </c>
      <c r="Q6004" s="807">
        <v>528</v>
      </c>
      <c r="R6004" s="807">
        <v>65</v>
      </c>
      <c r="S6004" s="759" t="str">
        <f t="shared" si="186"/>
        <v>Vejez</v>
      </c>
      <c r="AI6004" s="806" t="s">
        <v>876</v>
      </c>
      <c r="AJ6004" s="807">
        <v>714</v>
      </c>
      <c r="AK6004" s="807">
        <v>37</v>
      </c>
      <c r="AL6004" s="759" t="str">
        <f t="shared" si="187"/>
        <v>Adulto</v>
      </c>
    </row>
    <row r="6005" spans="16:38" ht="15">
      <c r="P6005" s="806" t="s">
        <v>870</v>
      </c>
      <c r="Q6005" s="807">
        <v>523</v>
      </c>
      <c r="R6005" s="807">
        <v>66</v>
      </c>
      <c r="S6005" s="759" t="str">
        <f t="shared" si="186"/>
        <v>Vejez</v>
      </c>
      <c r="AI6005" s="806" t="s">
        <v>876</v>
      </c>
      <c r="AJ6005" s="807">
        <v>658</v>
      </c>
      <c r="AK6005" s="807">
        <v>38</v>
      </c>
      <c r="AL6005" s="759" t="str">
        <f t="shared" si="187"/>
        <v>Adulto</v>
      </c>
    </row>
    <row r="6006" spans="16:38" ht="15">
      <c r="P6006" s="806" t="s">
        <v>870</v>
      </c>
      <c r="Q6006" s="807">
        <v>453</v>
      </c>
      <c r="R6006" s="807">
        <v>67</v>
      </c>
      <c r="S6006" s="759" t="str">
        <f t="shared" si="186"/>
        <v>Vejez</v>
      </c>
      <c r="AI6006" s="806" t="s">
        <v>876</v>
      </c>
      <c r="AJ6006" s="807">
        <v>777</v>
      </c>
      <c r="AK6006" s="807">
        <v>39</v>
      </c>
      <c r="AL6006" s="759" t="str">
        <f t="shared" si="187"/>
        <v>Adulto</v>
      </c>
    </row>
    <row r="6007" spans="16:38" ht="15">
      <c r="P6007" s="806" t="s">
        <v>870</v>
      </c>
      <c r="Q6007" s="807">
        <v>439</v>
      </c>
      <c r="R6007" s="807">
        <v>68</v>
      </c>
      <c r="S6007" s="759" t="str">
        <f t="shared" si="186"/>
        <v>Vejez</v>
      </c>
      <c r="AI6007" s="806" t="s">
        <v>876</v>
      </c>
      <c r="AJ6007" s="807">
        <v>700</v>
      </c>
      <c r="AK6007" s="807">
        <v>40</v>
      </c>
      <c r="AL6007" s="759" t="str">
        <f t="shared" si="187"/>
        <v>Adulto</v>
      </c>
    </row>
    <row r="6008" spans="16:38" ht="15">
      <c r="P6008" s="806" t="s">
        <v>870</v>
      </c>
      <c r="Q6008" s="807">
        <v>414</v>
      </c>
      <c r="R6008" s="807">
        <v>69</v>
      </c>
      <c r="S6008" s="759" t="str">
        <f t="shared" si="186"/>
        <v>Vejez</v>
      </c>
      <c r="AI6008" s="806" t="s">
        <v>876</v>
      </c>
      <c r="AJ6008" s="807">
        <v>705</v>
      </c>
      <c r="AK6008" s="807">
        <v>41</v>
      </c>
      <c r="AL6008" s="759" t="str">
        <f t="shared" si="187"/>
        <v>Adulto</v>
      </c>
    </row>
    <row r="6009" spans="16:38" ht="15">
      <c r="P6009" s="806" t="s">
        <v>870</v>
      </c>
      <c r="Q6009" s="807">
        <v>352</v>
      </c>
      <c r="R6009" s="807">
        <v>70</v>
      </c>
      <c r="S6009" s="759" t="str">
        <f t="shared" si="186"/>
        <v>Vejez</v>
      </c>
      <c r="AI6009" s="806" t="s">
        <v>876</v>
      </c>
      <c r="AJ6009" s="807">
        <v>697</v>
      </c>
      <c r="AK6009" s="807">
        <v>42</v>
      </c>
      <c r="AL6009" s="759" t="str">
        <f t="shared" si="187"/>
        <v>Adulto</v>
      </c>
    </row>
    <row r="6010" spans="16:38" ht="15">
      <c r="P6010" s="806" t="s">
        <v>870</v>
      </c>
      <c r="Q6010" s="807">
        <v>366</v>
      </c>
      <c r="R6010" s="807">
        <v>71</v>
      </c>
      <c r="S6010" s="759" t="str">
        <f t="shared" si="186"/>
        <v>Vejez</v>
      </c>
      <c r="AI6010" s="806" t="s">
        <v>876</v>
      </c>
      <c r="AJ6010" s="807">
        <v>604</v>
      </c>
      <c r="AK6010" s="807">
        <v>43</v>
      </c>
      <c r="AL6010" s="759" t="str">
        <f t="shared" si="187"/>
        <v>Adulto</v>
      </c>
    </row>
    <row r="6011" spans="16:38" ht="15">
      <c r="P6011" s="806" t="s">
        <v>870</v>
      </c>
      <c r="Q6011" s="807">
        <v>330</v>
      </c>
      <c r="R6011" s="807">
        <v>72</v>
      </c>
      <c r="S6011" s="759" t="str">
        <f t="shared" si="186"/>
        <v>Vejez</v>
      </c>
      <c r="AI6011" s="806" t="s">
        <v>876</v>
      </c>
      <c r="AJ6011" s="807">
        <v>600</v>
      </c>
      <c r="AK6011" s="807">
        <v>44</v>
      </c>
      <c r="AL6011" s="759" t="str">
        <f t="shared" si="187"/>
        <v>Adulto</v>
      </c>
    </row>
    <row r="6012" spans="16:38" ht="15">
      <c r="P6012" s="806" t="s">
        <v>870</v>
      </c>
      <c r="Q6012" s="807">
        <v>324</v>
      </c>
      <c r="R6012" s="807">
        <v>73</v>
      </c>
      <c r="S6012" s="759" t="str">
        <f t="shared" si="186"/>
        <v>Vejez</v>
      </c>
      <c r="AI6012" s="806" t="s">
        <v>876</v>
      </c>
      <c r="AJ6012" s="807">
        <v>529</v>
      </c>
      <c r="AK6012" s="807">
        <v>45</v>
      </c>
      <c r="AL6012" s="759" t="str">
        <f t="shared" si="187"/>
        <v>Adulto</v>
      </c>
    </row>
    <row r="6013" spans="16:38" ht="15">
      <c r="P6013" s="806" t="s">
        <v>870</v>
      </c>
      <c r="Q6013" s="807">
        <v>290</v>
      </c>
      <c r="R6013" s="807">
        <v>74</v>
      </c>
      <c r="S6013" s="759" t="str">
        <f t="shared" si="186"/>
        <v>Vejez</v>
      </c>
      <c r="AI6013" s="806" t="s">
        <v>876</v>
      </c>
      <c r="AJ6013" s="807">
        <v>522</v>
      </c>
      <c r="AK6013" s="807">
        <v>46</v>
      </c>
      <c r="AL6013" s="759" t="str">
        <f t="shared" si="187"/>
        <v>Adulto</v>
      </c>
    </row>
    <row r="6014" spans="16:38" ht="15">
      <c r="P6014" s="806" t="s">
        <v>870</v>
      </c>
      <c r="Q6014" s="807">
        <v>267</v>
      </c>
      <c r="R6014" s="807">
        <v>75</v>
      </c>
      <c r="S6014" s="759" t="str">
        <f t="shared" si="186"/>
        <v>Vejez</v>
      </c>
      <c r="AI6014" s="806" t="s">
        <v>876</v>
      </c>
      <c r="AJ6014" s="807">
        <v>494</v>
      </c>
      <c r="AK6014" s="807">
        <v>47</v>
      </c>
      <c r="AL6014" s="759" t="str">
        <f t="shared" si="187"/>
        <v>Adulto</v>
      </c>
    </row>
    <row r="6015" spans="16:38" ht="15">
      <c r="P6015" s="806" t="s">
        <v>870</v>
      </c>
      <c r="Q6015" s="807">
        <v>249</v>
      </c>
      <c r="R6015" s="807">
        <v>76</v>
      </c>
      <c r="S6015" s="759" t="str">
        <f t="shared" si="186"/>
        <v>Vejez</v>
      </c>
      <c r="AI6015" s="806" t="s">
        <v>876</v>
      </c>
      <c r="AJ6015" s="807">
        <v>478</v>
      </c>
      <c r="AK6015" s="807">
        <v>48</v>
      </c>
      <c r="AL6015" s="759" t="str">
        <f t="shared" si="187"/>
        <v>Adulto</v>
      </c>
    </row>
    <row r="6016" spans="16:38" ht="15">
      <c r="P6016" s="806" t="s">
        <v>870</v>
      </c>
      <c r="Q6016" s="807">
        <v>220</v>
      </c>
      <c r="R6016" s="807">
        <v>77</v>
      </c>
      <c r="S6016" s="759" t="str">
        <f t="shared" si="186"/>
        <v>Vejez</v>
      </c>
      <c r="AI6016" s="806" t="s">
        <v>876</v>
      </c>
      <c r="AJ6016" s="807">
        <v>537</v>
      </c>
      <c r="AK6016" s="807">
        <v>49</v>
      </c>
      <c r="AL6016" s="759" t="str">
        <f t="shared" si="187"/>
        <v>Adulto</v>
      </c>
    </row>
    <row r="6017" spans="16:38" ht="15">
      <c r="P6017" s="806" t="s">
        <v>870</v>
      </c>
      <c r="Q6017" s="807">
        <v>243</v>
      </c>
      <c r="R6017" s="807">
        <v>78</v>
      </c>
      <c r="S6017" s="759" t="str">
        <f t="shared" si="186"/>
        <v>Vejez</v>
      </c>
      <c r="AI6017" s="806" t="s">
        <v>876</v>
      </c>
      <c r="AJ6017" s="807">
        <v>528</v>
      </c>
      <c r="AK6017" s="807">
        <v>50</v>
      </c>
      <c r="AL6017" s="759" t="str">
        <f t="shared" si="187"/>
        <v>Adulto</v>
      </c>
    </row>
    <row r="6018" spans="16:38" ht="15">
      <c r="P6018" s="806" t="s">
        <v>870</v>
      </c>
      <c r="Q6018" s="807">
        <v>210</v>
      </c>
      <c r="R6018" s="807">
        <v>79</v>
      </c>
      <c r="S6018" s="759" t="str">
        <f t="shared" si="186"/>
        <v>Vejez</v>
      </c>
      <c r="AI6018" s="806" t="s">
        <v>876</v>
      </c>
      <c r="AJ6018" s="807">
        <v>509</v>
      </c>
      <c r="AK6018" s="807">
        <v>51</v>
      </c>
      <c r="AL6018" s="759" t="str">
        <f t="shared" si="187"/>
        <v>Adulto</v>
      </c>
    </row>
    <row r="6019" spans="16:38" ht="15">
      <c r="P6019" s="806" t="s">
        <v>870</v>
      </c>
      <c r="Q6019" s="807">
        <v>182</v>
      </c>
      <c r="R6019" s="807">
        <v>80</v>
      </c>
      <c r="S6019" s="759" t="str">
        <f t="shared" ref="S6019:S6082" si="188">IF(P6019=0,"",IF(AND(R6019&gt;=0,R6019&lt;=5),"Primera Infancia",IF(AND(R6019&gt;=6,R6019&lt;=11),"Infancia",IF(AND(R6019&gt;=12,R6019&lt;=17),"Adolescente",IF(AND(R6019&gt;=18,R6019&lt;=28),"Juventud",IF(AND(R6019&gt;=29,R6019&lt;=59),"Adulto","Vejez"))))))</f>
        <v>Vejez</v>
      </c>
      <c r="AI6019" s="806" t="s">
        <v>876</v>
      </c>
      <c r="AJ6019" s="807">
        <v>550</v>
      </c>
      <c r="AK6019" s="807">
        <v>52</v>
      </c>
      <c r="AL6019" s="759" t="str">
        <f t="shared" ref="AL6019:AL6082" si="189">IF(AI6019=0,"",IF(AND(AK6019&gt;=0,AK6019&lt;=5),"Primera Infancia",IF(AND(AK6019&gt;=6,AK6019&lt;=11),"Infancia",IF(AND(AK6019&gt;=12,AK6019&lt;=17),"Adolescente",IF(AND(AK6019&gt;=18,AK6019&lt;=28),"Juventud",IF(AND(AK6019&gt;=29,AK6019&lt;=59),"Adulto","Vejez"))))))</f>
        <v>Adulto</v>
      </c>
    </row>
    <row r="6020" spans="16:38" ht="15">
      <c r="P6020" s="806" t="s">
        <v>870</v>
      </c>
      <c r="Q6020" s="807">
        <v>187</v>
      </c>
      <c r="R6020" s="807">
        <v>81</v>
      </c>
      <c r="S6020" s="759" t="str">
        <f t="shared" si="188"/>
        <v>Vejez</v>
      </c>
      <c r="AI6020" s="806" t="s">
        <v>876</v>
      </c>
      <c r="AJ6020" s="807">
        <v>532</v>
      </c>
      <c r="AK6020" s="807">
        <v>53</v>
      </c>
      <c r="AL6020" s="759" t="str">
        <f t="shared" si="189"/>
        <v>Adulto</v>
      </c>
    </row>
    <row r="6021" spans="16:38" ht="15">
      <c r="P6021" s="806" t="s">
        <v>870</v>
      </c>
      <c r="Q6021" s="807">
        <v>140</v>
      </c>
      <c r="R6021" s="807">
        <v>82</v>
      </c>
      <c r="S6021" s="759" t="str">
        <f t="shared" si="188"/>
        <v>Vejez</v>
      </c>
      <c r="AI6021" s="806" t="s">
        <v>876</v>
      </c>
      <c r="AJ6021" s="807">
        <v>553</v>
      </c>
      <c r="AK6021" s="807">
        <v>54</v>
      </c>
      <c r="AL6021" s="759" t="str">
        <f t="shared" si="189"/>
        <v>Adulto</v>
      </c>
    </row>
    <row r="6022" spans="16:38" ht="15">
      <c r="P6022" s="806" t="s">
        <v>870</v>
      </c>
      <c r="Q6022" s="807">
        <v>132</v>
      </c>
      <c r="R6022" s="807">
        <v>83</v>
      </c>
      <c r="S6022" s="759" t="str">
        <f t="shared" si="188"/>
        <v>Vejez</v>
      </c>
      <c r="AI6022" s="806" t="s">
        <v>876</v>
      </c>
      <c r="AJ6022" s="807">
        <v>555</v>
      </c>
      <c r="AK6022" s="807">
        <v>55</v>
      </c>
      <c r="AL6022" s="759" t="str">
        <f t="shared" si="189"/>
        <v>Adulto</v>
      </c>
    </row>
    <row r="6023" spans="16:38" ht="15">
      <c r="P6023" s="806" t="s">
        <v>870</v>
      </c>
      <c r="Q6023" s="807">
        <v>133</v>
      </c>
      <c r="R6023" s="807">
        <v>84</v>
      </c>
      <c r="S6023" s="759" t="str">
        <f t="shared" si="188"/>
        <v>Vejez</v>
      </c>
      <c r="AI6023" s="806" t="s">
        <v>876</v>
      </c>
      <c r="AJ6023" s="807">
        <v>626</v>
      </c>
      <c r="AK6023" s="807">
        <v>56</v>
      </c>
      <c r="AL6023" s="759" t="str">
        <f t="shared" si="189"/>
        <v>Adulto</v>
      </c>
    </row>
    <row r="6024" spans="16:38" ht="15">
      <c r="P6024" s="806" t="s">
        <v>870</v>
      </c>
      <c r="Q6024" s="807">
        <v>120</v>
      </c>
      <c r="R6024" s="807">
        <v>85</v>
      </c>
      <c r="S6024" s="759" t="str">
        <f t="shared" si="188"/>
        <v>Vejez</v>
      </c>
      <c r="AI6024" s="806" t="s">
        <v>876</v>
      </c>
      <c r="AJ6024" s="807">
        <v>572</v>
      </c>
      <c r="AK6024" s="807">
        <v>57</v>
      </c>
      <c r="AL6024" s="759" t="str">
        <f t="shared" si="189"/>
        <v>Adulto</v>
      </c>
    </row>
    <row r="6025" spans="16:38" ht="15">
      <c r="P6025" s="806" t="s">
        <v>870</v>
      </c>
      <c r="Q6025" s="807">
        <v>107</v>
      </c>
      <c r="R6025" s="807">
        <v>86</v>
      </c>
      <c r="S6025" s="759" t="str">
        <f t="shared" si="188"/>
        <v>Vejez</v>
      </c>
      <c r="AI6025" s="806" t="s">
        <v>876</v>
      </c>
      <c r="AJ6025" s="807">
        <v>593</v>
      </c>
      <c r="AK6025" s="807">
        <v>58</v>
      </c>
      <c r="AL6025" s="759" t="str">
        <f t="shared" si="189"/>
        <v>Adulto</v>
      </c>
    </row>
    <row r="6026" spans="16:38" ht="15">
      <c r="P6026" s="806" t="s">
        <v>870</v>
      </c>
      <c r="Q6026" s="807">
        <v>95</v>
      </c>
      <c r="R6026" s="807">
        <v>87</v>
      </c>
      <c r="S6026" s="759" t="str">
        <f t="shared" si="188"/>
        <v>Vejez</v>
      </c>
      <c r="AI6026" s="806" t="s">
        <v>876</v>
      </c>
      <c r="AJ6026" s="807">
        <v>492</v>
      </c>
      <c r="AK6026" s="807">
        <v>59</v>
      </c>
      <c r="AL6026" s="759" t="str">
        <f t="shared" si="189"/>
        <v>Adulto</v>
      </c>
    </row>
    <row r="6027" spans="16:38" ht="15">
      <c r="P6027" s="806" t="s">
        <v>870</v>
      </c>
      <c r="Q6027" s="807">
        <v>80</v>
      </c>
      <c r="R6027" s="807">
        <v>88</v>
      </c>
      <c r="S6027" s="759" t="str">
        <f t="shared" si="188"/>
        <v>Vejez</v>
      </c>
      <c r="AI6027" s="806" t="s">
        <v>876</v>
      </c>
      <c r="AJ6027" s="807">
        <v>494</v>
      </c>
      <c r="AK6027" s="807">
        <v>60</v>
      </c>
      <c r="AL6027" s="759" t="str">
        <f t="shared" si="189"/>
        <v>Vejez</v>
      </c>
    </row>
    <row r="6028" spans="16:38" ht="15">
      <c r="P6028" s="806" t="s">
        <v>870</v>
      </c>
      <c r="Q6028" s="807">
        <v>56</v>
      </c>
      <c r="R6028" s="807">
        <v>89</v>
      </c>
      <c r="S6028" s="759" t="str">
        <f t="shared" si="188"/>
        <v>Vejez</v>
      </c>
      <c r="AI6028" s="806" t="s">
        <v>876</v>
      </c>
      <c r="AJ6028" s="807">
        <v>428</v>
      </c>
      <c r="AK6028" s="807">
        <v>61</v>
      </c>
      <c r="AL6028" s="759" t="str">
        <f t="shared" si="189"/>
        <v>Vejez</v>
      </c>
    </row>
    <row r="6029" spans="16:38" ht="15">
      <c r="P6029" s="806" t="s">
        <v>870</v>
      </c>
      <c r="Q6029" s="807">
        <v>49</v>
      </c>
      <c r="R6029" s="807">
        <v>90</v>
      </c>
      <c r="S6029" s="759" t="str">
        <f t="shared" si="188"/>
        <v>Vejez</v>
      </c>
      <c r="AI6029" s="806" t="s">
        <v>876</v>
      </c>
      <c r="AJ6029" s="807">
        <v>453</v>
      </c>
      <c r="AK6029" s="807">
        <v>62</v>
      </c>
      <c r="AL6029" s="759" t="str">
        <f t="shared" si="189"/>
        <v>Vejez</v>
      </c>
    </row>
    <row r="6030" spans="16:38" ht="15">
      <c r="P6030" s="806" t="s">
        <v>870</v>
      </c>
      <c r="Q6030" s="807">
        <v>52</v>
      </c>
      <c r="R6030" s="807">
        <v>91</v>
      </c>
      <c r="S6030" s="759" t="str">
        <f t="shared" si="188"/>
        <v>Vejez</v>
      </c>
      <c r="AI6030" s="806" t="s">
        <v>876</v>
      </c>
      <c r="AJ6030" s="807">
        <v>393</v>
      </c>
      <c r="AK6030" s="807">
        <v>63</v>
      </c>
      <c r="AL6030" s="759" t="str">
        <f t="shared" si="189"/>
        <v>Vejez</v>
      </c>
    </row>
    <row r="6031" spans="16:38" ht="15">
      <c r="P6031" s="806" t="s">
        <v>870</v>
      </c>
      <c r="Q6031" s="807">
        <v>33</v>
      </c>
      <c r="R6031" s="807">
        <v>92</v>
      </c>
      <c r="S6031" s="759" t="str">
        <f t="shared" si="188"/>
        <v>Vejez</v>
      </c>
      <c r="AI6031" s="806" t="s">
        <v>876</v>
      </c>
      <c r="AJ6031" s="807">
        <v>424</v>
      </c>
      <c r="AK6031" s="807">
        <v>64</v>
      </c>
      <c r="AL6031" s="759" t="str">
        <f t="shared" si="189"/>
        <v>Vejez</v>
      </c>
    </row>
    <row r="6032" spans="16:38" ht="15">
      <c r="P6032" s="806" t="s">
        <v>870</v>
      </c>
      <c r="Q6032" s="807">
        <v>34</v>
      </c>
      <c r="R6032" s="807">
        <v>93</v>
      </c>
      <c r="S6032" s="759" t="str">
        <f t="shared" si="188"/>
        <v>Vejez</v>
      </c>
      <c r="AI6032" s="806" t="s">
        <v>876</v>
      </c>
      <c r="AJ6032" s="807">
        <v>359</v>
      </c>
      <c r="AK6032" s="807">
        <v>65</v>
      </c>
      <c r="AL6032" s="759" t="str">
        <f t="shared" si="189"/>
        <v>Vejez</v>
      </c>
    </row>
    <row r="6033" spans="16:38" ht="15">
      <c r="P6033" s="806" t="s">
        <v>870</v>
      </c>
      <c r="Q6033" s="807">
        <v>35</v>
      </c>
      <c r="R6033" s="807">
        <v>94</v>
      </c>
      <c r="S6033" s="759" t="str">
        <f t="shared" si="188"/>
        <v>Vejez</v>
      </c>
      <c r="AI6033" s="806" t="s">
        <v>876</v>
      </c>
      <c r="AJ6033" s="807">
        <v>357</v>
      </c>
      <c r="AK6033" s="807">
        <v>66</v>
      </c>
      <c r="AL6033" s="759" t="str">
        <f t="shared" si="189"/>
        <v>Vejez</v>
      </c>
    </row>
    <row r="6034" spans="16:38" ht="15">
      <c r="P6034" s="806" t="s">
        <v>870</v>
      </c>
      <c r="Q6034" s="807">
        <v>23</v>
      </c>
      <c r="R6034" s="807">
        <v>95</v>
      </c>
      <c r="S6034" s="759" t="str">
        <f t="shared" si="188"/>
        <v>Vejez</v>
      </c>
      <c r="AI6034" s="806" t="s">
        <v>876</v>
      </c>
      <c r="AJ6034" s="807">
        <v>351</v>
      </c>
      <c r="AK6034" s="807">
        <v>67</v>
      </c>
      <c r="AL6034" s="759" t="str">
        <f t="shared" si="189"/>
        <v>Vejez</v>
      </c>
    </row>
    <row r="6035" spans="16:38" ht="15">
      <c r="P6035" s="806" t="s">
        <v>870</v>
      </c>
      <c r="Q6035" s="807">
        <v>19</v>
      </c>
      <c r="R6035" s="807">
        <v>96</v>
      </c>
      <c r="S6035" s="759" t="str">
        <f t="shared" si="188"/>
        <v>Vejez</v>
      </c>
      <c r="AI6035" s="806" t="s">
        <v>876</v>
      </c>
      <c r="AJ6035" s="807">
        <v>306</v>
      </c>
      <c r="AK6035" s="807">
        <v>68</v>
      </c>
      <c r="AL6035" s="759" t="str">
        <f t="shared" si="189"/>
        <v>Vejez</v>
      </c>
    </row>
    <row r="6036" spans="16:38" ht="15">
      <c r="P6036" s="806" t="s">
        <v>870</v>
      </c>
      <c r="Q6036" s="807">
        <v>6</v>
      </c>
      <c r="R6036" s="807">
        <v>97</v>
      </c>
      <c r="S6036" s="759" t="str">
        <f t="shared" si="188"/>
        <v>Vejez</v>
      </c>
      <c r="AI6036" s="806" t="s">
        <v>876</v>
      </c>
      <c r="AJ6036" s="807">
        <v>280</v>
      </c>
      <c r="AK6036" s="807">
        <v>69</v>
      </c>
      <c r="AL6036" s="759" t="str">
        <f t="shared" si="189"/>
        <v>Vejez</v>
      </c>
    </row>
    <row r="6037" spans="16:38" ht="15">
      <c r="P6037" s="806" t="s">
        <v>870</v>
      </c>
      <c r="Q6037" s="807">
        <v>8</v>
      </c>
      <c r="R6037" s="807">
        <v>98</v>
      </c>
      <c r="S6037" s="759" t="str">
        <f t="shared" si="188"/>
        <v>Vejez</v>
      </c>
      <c r="AI6037" s="806" t="s">
        <v>876</v>
      </c>
      <c r="AJ6037" s="807">
        <v>271</v>
      </c>
      <c r="AK6037" s="807">
        <v>70</v>
      </c>
      <c r="AL6037" s="759" t="str">
        <f t="shared" si="189"/>
        <v>Vejez</v>
      </c>
    </row>
    <row r="6038" spans="16:38" ht="15">
      <c r="P6038" s="806" t="s">
        <v>870</v>
      </c>
      <c r="Q6038" s="807">
        <v>8</v>
      </c>
      <c r="R6038" s="807">
        <v>99</v>
      </c>
      <c r="S6038" s="759" t="str">
        <f t="shared" si="188"/>
        <v>Vejez</v>
      </c>
      <c r="AI6038" s="806" t="s">
        <v>876</v>
      </c>
      <c r="AJ6038" s="807">
        <v>251</v>
      </c>
      <c r="AK6038" s="807">
        <v>71</v>
      </c>
      <c r="AL6038" s="759" t="str">
        <f t="shared" si="189"/>
        <v>Vejez</v>
      </c>
    </row>
    <row r="6039" spans="16:38" ht="15">
      <c r="P6039" s="806" t="s">
        <v>870</v>
      </c>
      <c r="Q6039" s="807">
        <v>2</v>
      </c>
      <c r="R6039" s="807">
        <v>100</v>
      </c>
      <c r="S6039" s="759" t="str">
        <f t="shared" si="188"/>
        <v>Vejez</v>
      </c>
      <c r="AI6039" s="806" t="s">
        <v>876</v>
      </c>
      <c r="AJ6039" s="807">
        <v>240</v>
      </c>
      <c r="AK6039" s="807">
        <v>72</v>
      </c>
      <c r="AL6039" s="759" t="str">
        <f t="shared" si="189"/>
        <v>Vejez</v>
      </c>
    </row>
    <row r="6040" spans="16:38" ht="15">
      <c r="P6040" s="806" t="s">
        <v>870</v>
      </c>
      <c r="Q6040" s="807">
        <v>4</v>
      </c>
      <c r="R6040" s="807">
        <v>101</v>
      </c>
      <c r="S6040" s="759" t="str">
        <f t="shared" si="188"/>
        <v>Vejez</v>
      </c>
      <c r="AI6040" s="806" t="s">
        <v>876</v>
      </c>
      <c r="AJ6040" s="807">
        <v>237</v>
      </c>
      <c r="AK6040" s="807">
        <v>73</v>
      </c>
      <c r="AL6040" s="759" t="str">
        <f t="shared" si="189"/>
        <v>Vejez</v>
      </c>
    </row>
    <row r="6041" spans="16:38" ht="15">
      <c r="P6041" s="806" t="s">
        <v>870</v>
      </c>
      <c r="Q6041" s="807">
        <v>3</v>
      </c>
      <c r="R6041" s="807">
        <v>102</v>
      </c>
      <c r="S6041" s="759" t="str">
        <f t="shared" si="188"/>
        <v>Vejez</v>
      </c>
      <c r="AI6041" s="806" t="s">
        <v>876</v>
      </c>
      <c r="AJ6041" s="807">
        <v>214</v>
      </c>
      <c r="AK6041" s="807">
        <v>74</v>
      </c>
      <c r="AL6041" s="759" t="str">
        <f t="shared" si="189"/>
        <v>Vejez</v>
      </c>
    </row>
    <row r="6042" spans="16:38" ht="15">
      <c r="P6042" s="806" t="s">
        <v>870</v>
      </c>
      <c r="Q6042" s="807">
        <v>4</v>
      </c>
      <c r="R6042" s="807">
        <v>103</v>
      </c>
      <c r="S6042" s="759" t="str">
        <f t="shared" si="188"/>
        <v>Vejez</v>
      </c>
      <c r="AI6042" s="806" t="s">
        <v>876</v>
      </c>
      <c r="AJ6042" s="807">
        <v>197</v>
      </c>
      <c r="AK6042" s="807">
        <v>75</v>
      </c>
      <c r="AL6042" s="759" t="str">
        <f t="shared" si="189"/>
        <v>Vejez</v>
      </c>
    </row>
    <row r="6043" spans="16:38" ht="15">
      <c r="P6043" s="806" t="s">
        <v>870</v>
      </c>
      <c r="Q6043" s="807">
        <v>1</v>
      </c>
      <c r="R6043" s="807">
        <v>104</v>
      </c>
      <c r="S6043" s="759" t="str">
        <f t="shared" si="188"/>
        <v>Vejez</v>
      </c>
      <c r="AI6043" s="806" t="s">
        <v>876</v>
      </c>
      <c r="AJ6043" s="807">
        <v>167</v>
      </c>
      <c r="AK6043" s="807">
        <v>76</v>
      </c>
      <c r="AL6043" s="759" t="str">
        <f t="shared" si="189"/>
        <v>Vejez</v>
      </c>
    </row>
    <row r="6044" spans="16:38" ht="15">
      <c r="P6044" s="806" t="s">
        <v>870</v>
      </c>
      <c r="Q6044" s="807">
        <v>2</v>
      </c>
      <c r="R6044" s="807">
        <v>107</v>
      </c>
      <c r="S6044" s="759" t="str">
        <f t="shared" si="188"/>
        <v>Vejez</v>
      </c>
      <c r="AI6044" s="806" t="s">
        <v>876</v>
      </c>
      <c r="AJ6044" s="807">
        <v>160</v>
      </c>
      <c r="AK6044" s="807">
        <v>77</v>
      </c>
      <c r="AL6044" s="759" t="str">
        <f t="shared" si="189"/>
        <v>Vejez</v>
      </c>
    </row>
    <row r="6045" spans="16:38" ht="15">
      <c r="P6045" s="806" t="s">
        <v>870</v>
      </c>
      <c r="Q6045" s="807">
        <v>1</v>
      </c>
      <c r="R6045" s="807">
        <v>109</v>
      </c>
      <c r="S6045" s="759" t="str">
        <f t="shared" si="188"/>
        <v>Vejez</v>
      </c>
      <c r="AI6045" s="806" t="s">
        <v>876</v>
      </c>
      <c r="AJ6045" s="807">
        <v>140</v>
      </c>
      <c r="AK6045" s="807">
        <v>78</v>
      </c>
      <c r="AL6045" s="759" t="str">
        <f t="shared" si="189"/>
        <v>Vejez</v>
      </c>
    </row>
    <row r="6046" spans="16:38" ht="15">
      <c r="P6046" s="806" t="s">
        <v>870</v>
      </c>
      <c r="Q6046" s="807">
        <v>3</v>
      </c>
      <c r="R6046" s="807">
        <v>111</v>
      </c>
      <c r="S6046" s="759" t="str">
        <f t="shared" si="188"/>
        <v>Vejez</v>
      </c>
      <c r="AI6046" s="806" t="s">
        <v>876</v>
      </c>
      <c r="AJ6046" s="807">
        <v>124</v>
      </c>
      <c r="AK6046" s="807">
        <v>79</v>
      </c>
      <c r="AL6046" s="759" t="str">
        <f t="shared" si="189"/>
        <v>Vejez</v>
      </c>
    </row>
    <row r="6047" spans="16:38" ht="30">
      <c r="P6047" s="806" t="s">
        <v>871</v>
      </c>
      <c r="Q6047" s="807">
        <v>237</v>
      </c>
      <c r="R6047" s="807">
        <v>0</v>
      </c>
      <c r="S6047" s="759" t="str">
        <f t="shared" si="188"/>
        <v>Primera Infancia</v>
      </c>
      <c r="AI6047" s="806" t="s">
        <v>876</v>
      </c>
      <c r="AJ6047" s="807">
        <v>105</v>
      </c>
      <c r="AK6047" s="807">
        <v>80</v>
      </c>
      <c r="AL6047" s="759" t="str">
        <f t="shared" si="189"/>
        <v>Vejez</v>
      </c>
    </row>
    <row r="6048" spans="16:38" ht="30">
      <c r="P6048" s="806" t="s">
        <v>871</v>
      </c>
      <c r="Q6048" s="807">
        <v>226</v>
      </c>
      <c r="R6048" s="807">
        <v>1</v>
      </c>
      <c r="S6048" s="759" t="str">
        <f t="shared" si="188"/>
        <v>Primera Infancia</v>
      </c>
      <c r="AI6048" s="806" t="s">
        <v>876</v>
      </c>
      <c r="AJ6048" s="807">
        <v>97</v>
      </c>
      <c r="AK6048" s="807">
        <v>81</v>
      </c>
      <c r="AL6048" s="759" t="str">
        <f t="shared" si="189"/>
        <v>Vejez</v>
      </c>
    </row>
    <row r="6049" spans="16:38" ht="30">
      <c r="P6049" s="806" t="s">
        <v>871</v>
      </c>
      <c r="Q6049" s="807">
        <v>217</v>
      </c>
      <c r="R6049" s="807">
        <v>2</v>
      </c>
      <c r="S6049" s="759" t="str">
        <f t="shared" si="188"/>
        <v>Primera Infancia</v>
      </c>
      <c r="AI6049" s="806" t="s">
        <v>876</v>
      </c>
      <c r="AJ6049" s="807">
        <v>92</v>
      </c>
      <c r="AK6049" s="807">
        <v>82</v>
      </c>
      <c r="AL6049" s="759" t="str">
        <f t="shared" si="189"/>
        <v>Vejez</v>
      </c>
    </row>
    <row r="6050" spans="16:38" ht="30">
      <c r="P6050" s="806" t="s">
        <v>871</v>
      </c>
      <c r="Q6050" s="807">
        <v>217</v>
      </c>
      <c r="R6050" s="807">
        <v>3</v>
      </c>
      <c r="S6050" s="759" t="str">
        <f t="shared" si="188"/>
        <v>Primera Infancia</v>
      </c>
      <c r="AI6050" s="806" t="s">
        <v>876</v>
      </c>
      <c r="AJ6050" s="807">
        <v>79</v>
      </c>
      <c r="AK6050" s="807">
        <v>83</v>
      </c>
      <c r="AL6050" s="759" t="str">
        <f t="shared" si="189"/>
        <v>Vejez</v>
      </c>
    </row>
    <row r="6051" spans="16:38" ht="30">
      <c r="P6051" s="806" t="s">
        <v>871</v>
      </c>
      <c r="Q6051" s="807">
        <v>269</v>
      </c>
      <c r="R6051" s="807">
        <v>4</v>
      </c>
      <c r="S6051" s="759" t="str">
        <f t="shared" si="188"/>
        <v>Primera Infancia</v>
      </c>
      <c r="AI6051" s="806" t="s">
        <v>876</v>
      </c>
      <c r="AJ6051" s="807">
        <v>89</v>
      </c>
      <c r="AK6051" s="807">
        <v>84</v>
      </c>
      <c r="AL6051" s="759" t="str">
        <f t="shared" si="189"/>
        <v>Vejez</v>
      </c>
    </row>
    <row r="6052" spans="16:38" ht="30">
      <c r="P6052" s="806" t="s">
        <v>871</v>
      </c>
      <c r="Q6052" s="807">
        <v>309</v>
      </c>
      <c r="R6052" s="807">
        <v>5</v>
      </c>
      <c r="S6052" s="759" t="str">
        <f t="shared" si="188"/>
        <v>Primera Infancia</v>
      </c>
      <c r="AI6052" s="806" t="s">
        <v>876</v>
      </c>
      <c r="AJ6052" s="807">
        <v>67</v>
      </c>
      <c r="AK6052" s="807">
        <v>85</v>
      </c>
      <c r="AL6052" s="759" t="str">
        <f t="shared" si="189"/>
        <v>Vejez</v>
      </c>
    </row>
    <row r="6053" spans="16:38" ht="15">
      <c r="P6053" s="806" t="s">
        <v>871</v>
      </c>
      <c r="Q6053" s="807">
        <v>255</v>
      </c>
      <c r="R6053" s="807">
        <v>6</v>
      </c>
      <c r="S6053" s="759" t="str">
        <f t="shared" si="188"/>
        <v>Infancia</v>
      </c>
      <c r="AI6053" s="806" t="s">
        <v>876</v>
      </c>
      <c r="AJ6053" s="807">
        <v>70</v>
      </c>
      <c r="AK6053" s="807">
        <v>86</v>
      </c>
      <c r="AL6053" s="759" t="str">
        <f t="shared" si="189"/>
        <v>Vejez</v>
      </c>
    </row>
    <row r="6054" spans="16:38" ht="15">
      <c r="P6054" s="806" t="s">
        <v>871</v>
      </c>
      <c r="Q6054" s="807">
        <v>307</v>
      </c>
      <c r="R6054" s="807">
        <v>7</v>
      </c>
      <c r="S6054" s="759" t="str">
        <f t="shared" si="188"/>
        <v>Infancia</v>
      </c>
      <c r="AI6054" s="806" t="s">
        <v>876</v>
      </c>
      <c r="AJ6054" s="807">
        <v>65</v>
      </c>
      <c r="AK6054" s="807">
        <v>87</v>
      </c>
      <c r="AL6054" s="759" t="str">
        <f t="shared" si="189"/>
        <v>Vejez</v>
      </c>
    </row>
    <row r="6055" spans="16:38" ht="15">
      <c r="P6055" s="806" t="s">
        <v>871</v>
      </c>
      <c r="Q6055" s="807">
        <v>288</v>
      </c>
      <c r="R6055" s="807">
        <v>8</v>
      </c>
      <c r="S6055" s="759" t="str">
        <f t="shared" si="188"/>
        <v>Infancia</v>
      </c>
      <c r="AI6055" s="806" t="s">
        <v>876</v>
      </c>
      <c r="AJ6055" s="807">
        <v>38</v>
      </c>
      <c r="AK6055" s="807">
        <v>88</v>
      </c>
      <c r="AL6055" s="759" t="str">
        <f t="shared" si="189"/>
        <v>Vejez</v>
      </c>
    </row>
    <row r="6056" spans="16:38" ht="15">
      <c r="P6056" s="806" t="s">
        <v>871</v>
      </c>
      <c r="Q6056" s="807">
        <v>322</v>
      </c>
      <c r="R6056" s="807">
        <v>9</v>
      </c>
      <c r="S6056" s="759" t="str">
        <f t="shared" si="188"/>
        <v>Infancia</v>
      </c>
      <c r="AI6056" s="806" t="s">
        <v>876</v>
      </c>
      <c r="AJ6056" s="807">
        <v>50</v>
      </c>
      <c r="AK6056" s="807">
        <v>89</v>
      </c>
      <c r="AL6056" s="759" t="str">
        <f t="shared" si="189"/>
        <v>Vejez</v>
      </c>
    </row>
    <row r="6057" spans="16:38" ht="15">
      <c r="P6057" s="806" t="s">
        <v>871</v>
      </c>
      <c r="Q6057" s="807">
        <v>361</v>
      </c>
      <c r="R6057" s="807">
        <v>10</v>
      </c>
      <c r="S6057" s="759" t="str">
        <f t="shared" si="188"/>
        <v>Infancia</v>
      </c>
      <c r="AI6057" s="806" t="s">
        <v>876</v>
      </c>
      <c r="AJ6057" s="807">
        <v>34</v>
      </c>
      <c r="AK6057" s="807">
        <v>90</v>
      </c>
      <c r="AL6057" s="759" t="str">
        <f t="shared" si="189"/>
        <v>Vejez</v>
      </c>
    </row>
    <row r="6058" spans="16:38" ht="15">
      <c r="P6058" s="806" t="s">
        <v>871</v>
      </c>
      <c r="Q6058" s="807">
        <v>334</v>
      </c>
      <c r="R6058" s="807">
        <v>11</v>
      </c>
      <c r="S6058" s="759" t="str">
        <f t="shared" si="188"/>
        <v>Infancia</v>
      </c>
      <c r="AI6058" s="806" t="s">
        <v>876</v>
      </c>
      <c r="AJ6058" s="807">
        <v>28</v>
      </c>
      <c r="AK6058" s="807">
        <v>91</v>
      </c>
      <c r="AL6058" s="759" t="str">
        <f t="shared" si="189"/>
        <v>Vejez</v>
      </c>
    </row>
    <row r="6059" spans="16:38" ht="30">
      <c r="P6059" s="806" t="s">
        <v>871</v>
      </c>
      <c r="Q6059" s="807">
        <v>354</v>
      </c>
      <c r="R6059" s="807">
        <v>12</v>
      </c>
      <c r="S6059" s="759" t="str">
        <f t="shared" si="188"/>
        <v>Adolescente</v>
      </c>
      <c r="AI6059" s="806" t="s">
        <v>876</v>
      </c>
      <c r="AJ6059" s="807">
        <v>29</v>
      </c>
      <c r="AK6059" s="807">
        <v>92</v>
      </c>
      <c r="AL6059" s="759" t="str">
        <f t="shared" si="189"/>
        <v>Vejez</v>
      </c>
    </row>
    <row r="6060" spans="16:38" ht="30">
      <c r="P6060" s="806" t="s">
        <v>871</v>
      </c>
      <c r="Q6060" s="807">
        <v>423</v>
      </c>
      <c r="R6060" s="807">
        <v>13</v>
      </c>
      <c r="S6060" s="759" t="str">
        <f t="shared" si="188"/>
        <v>Adolescente</v>
      </c>
      <c r="AI6060" s="806" t="s">
        <v>876</v>
      </c>
      <c r="AJ6060" s="807">
        <v>28</v>
      </c>
      <c r="AK6060" s="807">
        <v>93</v>
      </c>
      <c r="AL6060" s="759" t="str">
        <f t="shared" si="189"/>
        <v>Vejez</v>
      </c>
    </row>
    <row r="6061" spans="16:38" ht="30">
      <c r="P6061" s="806" t="s">
        <v>871</v>
      </c>
      <c r="Q6061" s="807">
        <v>365</v>
      </c>
      <c r="R6061" s="807">
        <v>14</v>
      </c>
      <c r="S6061" s="759" t="str">
        <f t="shared" si="188"/>
        <v>Adolescente</v>
      </c>
      <c r="AI6061" s="806" t="s">
        <v>876</v>
      </c>
      <c r="AJ6061" s="807">
        <v>18</v>
      </c>
      <c r="AK6061" s="807">
        <v>94</v>
      </c>
      <c r="AL6061" s="759" t="str">
        <f t="shared" si="189"/>
        <v>Vejez</v>
      </c>
    </row>
    <row r="6062" spans="16:38" ht="30">
      <c r="P6062" s="806" t="s">
        <v>871</v>
      </c>
      <c r="Q6062" s="807">
        <v>367</v>
      </c>
      <c r="R6062" s="807">
        <v>15</v>
      </c>
      <c r="S6062" s="759" t="str">
        <f t="shared" si="188"/>
        <v>Adolescente</v>
      </c>
      <c r="AI6062" s="806" t="s">
        <v>876</v>
      </c>
      <c r="AJ6062" s="807">
        <v>16</v>
      </c>
      <c r="AK6062" s="807">
        <v>95</v>
      </c>
      <c r="AL6062" s="759" t="str">
        <f t="shared" si="189"/>
        <v>Vejez</v>
      </c>
    </row>
    <row r="6063" spans="16:38" ht="30">
      <c r="P6063" s="806" t="s">
        <v>871</v>
      </c>
      <c r="Q6063" s="807">
        <v>425</v>
      </c>
      <c r="R6063" s="807">
        <v>16</v>
      </c>
      <c r="S6063" s="759" t="str">
        <f t="shared" si="188"/>
        <v>Adolescente</v>
      </c>
      <c r="AI6063" s="806" t="s">
        <v>876</v>
      </c>
      <c r="AJ6063" s="807">
        <v>11</v>
      </c>
      <c r="AK6063" s="807">
        <v>96</v>
      </c>
      <c r="AL6063" s="759" t="str">
        <f t="shared" si="189"/>
        <v>Vejez</v>
      </c>
    </row>
    <row r="6064" spans="16:38" ht="30">
      <c r="P6064" s="806" t="s">
        <v>871</v>
      </c>
      <c r="Q6064" s="807">
        <v>419</v>
      </c>
      <c r="R6064" s="807">
        <v>17</v>
      </c>
      <c r="S6064" s="759" t="str">
        <f t="shared" si="188"/>
        <v>Adolescente</v>
      </c>
      <c r="AI6064" s="806" t="s">
        <v>876</v>
      </c>
      <c r="AJ6064" s="807">
        <v>10</v>
      </c>
      <c r="AK6064" s="807">
        <v>97</v>
      </c>
      <c r="AL6064" s="759" t="str">
        <f t="shared" si="189"/>
        <v>Vejez</v>
      </c>
    </row>
    <row r="6065" spans="16:38" ht="15">
      <c r="P6065" s="806" t="s">
        <v>871</v>
      </c>
      <c r="Q6065" s="807">
        <v>438</v>
      </c>
      <c r="R6065" s="807">
        <v>18</v>
      </c>
      <c r="S6065" s="759" t="str">
        <f t="shared" si="188"/>
        <v>Juventud</v>
      </c>
      <c r="AI6065" s="806" t="s">
        <v>876</v>
      </c>
      <c r="AJ6065" s="807">
        <v>6</v>
      </c>
      <c r="AK6065" s="807">
        <v>98</v>
      </c>
      <c r="AL6065" s="759" t="str">
        <f t="shared" si="189"/>
        <v>Vejez</v>
      </c>
    </row>
    <row r="6066" spans="16:38" ht="15">
      <c r="P6066" s="806" t="s">
        <v>871</v>
      </c>
      <c r="Q6066" s="807">
        <v>366</v>
      </c>
      <c r="R6066" s="807">
        <v>19</v>
      </c>
      <c r="S6066" s="759" t="str">
        <f t="shared" si="188"/>
        <v>Juventud</v>
      </c>
      <c r="AI6066" s="806" t="s">
        <v>876</v>
      </c>
      <c r="AJ6066" s="807">
        <v>6</v>
      </c>
      <c r="AK6066" s="807">
        <v>99</v>
      </c>
      <c r="AL6066" s="759" t="str">
        <f t="shared" si="189"/>
        <v>Vejez</v>
      </c>
    </row>
    <row r="6067" spans="16:38" ht="15">
      <c r="P6067" s="806" t="s">
        <v>871</v>
      </c>
      <c r="Q6067" s="807">
        <v>334</v>
      </c>
      <c r="R6067" s="807">
        <v>20</v>
      </c>
      <c r="S6067" s="759" t="str">
        <f t="shared" si="188"/>
        <v>Juventud</v>
      </c>
      <c r="AI6067" s="806" t="s">
        <v>876</v>
      </c>
      <c r="AJ6067" s="807">
        <v>4</v>
      </c>
      <c r="AK6067" s="807">
        <v>100</v>
      </c>
      <c r="AL6067" s="759" t="str">
        <f t="shared" si="189"/>
        <v>Vejez</v>
      </c>
    </row>
    <row r="6068" spans="16:38" ht="15">
      <c r="P6068" s="806" t="s">
        <v>871</v>
      </c>
      <c r="Q6068" s="807">
        <v>325</v>
      </c>
      <c r="R6068" s="807">
        <v>21</v>
      </c>
      <c r="S6068" s="759" t="str">
        <f t="shared" si="188"/>
        <v>Juventud</v>
      </c>
      <c r="AI6068" s="806" t="s">
        <v>876</v>
      </c>
      <c r="AJ6068" s="807">
        <v>3</v>
      </c>
      <c r="AK6068" s="807">
        <v>101</v>
      </c>
      <c r="AL6068" s="759" t="str">
        <f t="shared" si="189"/>
        <v>Vejez</v>
      </c>
    </row>
    <row r="6069" spans="16:38" ht="15">
      <c r="P6069" s="806" t="s">
        <v>871</v>
      </c>
      <c r="Q6069" s="807">
        <v>296</v>
      </c>
      <c r="R6069" s="807">
        <v>22</v>
      </c>
      <c r="S6069" s="759" t="str">
        <f t="shared" si="188"/>
        <v>Juventud</v>
      </c>
      <c r="AI6069" s="806" t="s">
        <v>876</v>
      </c>
      <c r="AJ6069" s="807">
        <v>1</v>
      </c>
      <c r="AK6069" s="807">
        <v>103</v>
      </c>
      <c r="AL6069" s="759" t="str">
        <f t="shared" si="189"/>
        <v>Vejez</v>
      </c>
    </row>
    <row r="6070" spans="16:38" ht="30">
      <c r="P6070" s="806" t="s">
        <v>871</v>
      </c>
      <c r="Q6070" s="807">
        <v>267</v>
      </c>
      <c r="R6070" s="807">
        <v>23</v>
      </c>
      <c r="S6070" s="759" t="str">
        <f t="shared" si="188"/>
        <v>Juventud</v>
      </c>
      <c r="AI6070" s="806" t="s">
        <v>877</v>
      </c>
      <c r="AJ6070" s="807">
        <v>33</v>
      </c>
      <c r="AK6070" s="807">
        <v>0</v>
      </c>
      <c r="AL6070" s="759" t="str">
        <f t="shared" si="189"/>
        <v>Primera Infancia</v>
      </c>
    </row>
    <row r="6071" spans="16:38" ht="30">
      <c r="P6071" s="806" t="s">
        <v>871</v>
      </c>
      <c r="Q6071" s="807">
        <v>289</v>
      </c>
      <c r="R6071" s="807">
        <v>24</v>
      </c>
      <c r="S6071" s="759" t="str">
        <f t="shared" si="188"/>
        <v>Juventud</v>
      </c>
      <c r="AI6071" s="806" t="s">
        <v>877</v>
      </c>
      <c r="AJ6071" s="807">
        <v>43</v>
      </c>
      <c r="AK6071" s="807">
        <v>1</v>
      </c>
      <c r="AL6071" s="759" t="str">
        <f t="shared" si="189"/>
        <v>Primera Infancia</v>
      </c>
    </row>
    <row r="6072" spans="16:38" ht="30">
      <c r="P6072" s="806" t="s">
        <v>871</v>
      </c>
      <c r="Q6072" s="807">
        <v>266</v>
      </c>
      <c r="R6072" s="807">
        <v>25</v>
      </c>
      <c r="S6072" s="759" t="str">
        <f t="shared" si="188"/>
        <v>Juventud</v>
      </c>
      <c r="AI6072" s="806" t="s">
        <v>877</v>
      </c>
      <c r="AJ6072" s="807">
        <v>28</v>
      </c>
      <c r="AK6072" s="807">
        <v>2</v>
      </c>
      <c r="AL6072" s="759" t="str">
        <f t="shared" si="189"/>
        <v>Primera Infancia</v>
      </c>
    </row>
    <row r="6073" spans="16:38" ht="30">
      <c r="P6073" s="806" t="s">
        <v>871</v>
      </c>
      <c r="Q6073" s="807">
        <v>259</v>
      </c>
      <c r="R6073" s="807">
        <v>26</v>
      </c>
      <c r="S6073" s="759" t="str">
        <f t="shared" si="188"/>
        <v>Juventud</v>
      </c>
      <c r="AI6073" s="806" t="s">
        <v>877</v>
      </c>
      <c r="AJ6073" s="807">
        <v>46</v>
      </c>
      <c r="AK6073" s="807">
        <v>3</v>
      </c>
      <c r="AL6073" s="759" t="str">
        <f t="shared" si="189"/>
        <v>Primera Infancia</v>
      </c>
    </row>
    <row r="6074" spans="16:38" ht="30">
      <c r="P6074" s="806" t="s">
        <v>871</v>
      </c>
      <c r="Q6074" s="807">
        <v>262</v>
      </c>
      <c r="R6074" s="807">
        <v>27</v>
      </c>
      <c r="S6074" s="759" t="str">
        <f t="shared" si="188"/>
        <v>Juventud</v>
      </c>
      <c r="AI6074" s="806" t="s">
        <v>877</v>
      </c>
      <c r="AJ6074" s="807">
        <v>41</v>
      </c>
      <c r="AK6074" s="807">
        <v>4</v>
      </c>
      <c r="AL6074" s="759" t="str">
        <f t="shared" si="189"/>
        <v>Primera Infancia</v>
      </c>
    </row>
    <row r="6075" spans="16:38" ht="30">
      <c r="P6075" s="806" t="s">
        <v>871</v>
      </c>
      <c r="Q6075" s="807">
        <v>253</v>
      </c>
      <c r="R6075" s="807">
        <v>28</v>
      </c>
      <c r="S6075" s="759" t="str">
        <f t="shared" si="188"/>
        <v>Juventud</v>
      </c>
      <c r="AI6075" s="806" t="s">
        <v>877</v>
      </c>
      <c r="AJ6075" s="807">
        <v>35</v>
      </c>
      <c r="AK6075" s="807">
        <v>5</v>
      </c>
      <c r="AL6075" s="759" t="str">
        <f t="shared" si="189"/>
        <v>Primera Infancia</v>
      </c>
    </row>
    <row r="6076" spans="16:38" ht="15">
      <c r="P6076" s="806" t="s">
        <v>871</v>
      </c>
      <c r="Q6076" s="807">
        <v>255</v>
      </c>
      <c r="R6076" s="807">
        <v>29</v>
      </c>
      <c r="S6076" s="759" t="str">
        <f t="shared" si="188"/>
        <v>Adulto</v>
      </c>
      <c r="AI6076" s="806" t="s">
        <v>877</v>
      </c>
      <c r="AJ6076" s="807">
        <v>51</v>
      </c>
      <c r="AK6076" s="807">
        <v>6</v>
      </c>
      <c r="AL6076" s="759" t="str">
        <f t="shared" si="189"/>
        <v>Infancia</v>
      </c>
    </row>
    <row r="6077" spans="16:38" ht="15">
      <c r="P6077" s="806" t="s">
        <v>871</v>
      </c>
      <c r="Q6077" s="807">
        <v>249</v>
      </c>
      <c r="R6077" s="807">
        <v>30</v>
      </c>
      <c r="S6077" s="759" t="str">
        <f t="shared" si="188"/>
        <v>Adulto</v>
      </c>
      <c r="AI6077" s="806" t="s">
        <v>877</v>
      </c>
      <c r="AJ6077" s="807">
        <v>34</v>
      </c>
      <c r="AK6077" s="807">
        <v>7</v>
      </c>
      <c r="AL6077" s="759" t="str">
        <f t="shared" si="189"/>
        <v>Infancia</v>
      </c>
    </row>
    <row r="6078" spans="16:38" ht="15">
      <c r="P6078" s="806" t="s">
        <v>871</v>
      </c>
      <c r="Q6078" s="807">
        <v>254</v>
      </c>
      <c r="R6078" s="807">
        <v>31</v>
      </c>
      <c r="S6078" s="759" t="str">
        <f t="shared" si="188"/>
        <v>Adulto</v>
      </c>
      <c r="AI6078" s="806" t="s">
        <v>877</v>
      </c>
      <c r="AJ6078" s="807">
        <v>37</v>
      </c>
      <c r="AK6078" s="807">
        <v>8</v>
      </c>
      <c r="AL6078" s="759" t="str">
        <f t="shared" si="189"/>
        <v>Infancia</v>
      </c>
    </row>
    <row r="6079" spans="16:38" ht="15">
      <c r="P6079" s="806" t="s">
        <v>871</v>
      </c>
      <c r="Q6079" s="807">
        <v>227</v>
      </c>
      <c r="R6079" s="807">
        <v>32</v>
      </c>
      <c r="S6079" s="759" t="str">
        <f t="shared" si="188"/>
        <v>Adulto</v>
      </c>
      <c r="AI6079" s="806" t="s">
        <v>877</v>
      </c>
      <c r="AJ6079" s="807">
        <v>47</v>
      </c>
      <c r="AK6079" s="807">
        <v>9</v>
      </c>
      <c r="AL6079" s="759" t="str">
        <f t="shared" si="189"/>
        <v>Infancia</v>
      </c>
    </row>
    <row r="6080" spans="16:38" ht="15">
      <c r="P6080" s="806" t="s">
        <v>871</v>
      </c>
      <c r="Q6080" s="807">
        <v>191</v>
      </c>
      <c r="R6080" s="807">
        <v>33</v>
      </c>
      <c r="S6080" s="759" t="str">
        <f t="shared" si="188"/>
        <v>Adulto</v>
      </c>
      <c r="AI6080" s="806" t="s">
        <v>877</v>
      </c>
      <c r="AJ6080" s="807">
        <v>32</v>
      </c>
      <c r="AK6080" s="807">
        <v>10</v>
      </c>
      <c r="AL6080" s="759" t="str">
        <f t="shared" si="189"/>
        <v>Infancia</v>
      </c>
    </row>
    <row r="6081" spans="16:38" ht="15">
      <c r="P6081" s="806" t="s">
        <v>871</v>
      </c>
      <c r="Q6081" s="807">
        <v>228</v>
      </c>
      <c r="R6081" s="807">
        <v>34</v>
      </c>
      <c r="S6081" s="759" t="str">
        <f t="shared" si="188"/>
        <v>Adulto</v>
      </c>
      <c r="AI6081" s="806" t="s">
        <v>877</v>
      </c>
      <c r="AJ6081" s="807">
        <v>46</v>
      </c>
      <c r="AK6081" s="807">
        <v>11</v>
      </c>
      <c r="AL6081" s="759" t="str">
        <f t="shared" si="189"/>
        <v>Infancia</v>
      </c>
    </row>
    <row r="6082" spans="16:38" ht="30">
      <c r="P6082" s="806" t="s">
        <v>871</v>
      </c>
      <c r="Q6082" s="807">
        <v>192</v>
      </c>
      <c r="R6082" s="807">
        <v>35</v>
      </c>
      <c r="S6082" s="759" t="str">
        <f t="shared" si="188"/>
        <v>Adulto</v>
      </c>
      <c r="AI6082" s="806" t="s">
        <v>877</v>
      </c>
      <c r="AJ6082" s="807">
        <v>46</v>
      </c>
      <c r="AK6082" s="807">
        <v>12</v>
      </c>
      <c r="AL6082" s="759" t="str">
        <f t="shared" si="189"/>
        <v>Adolescente</v>
      </c>
    </row>
    <row r="6083" spans="16:38" ht="30">
      <c r="P6083" s="806" t="s">
        <v>871</v>
      </c>
      <c r="Q6083" s="807">
        <v>222</v>
      </c>
      <c r="R6083" s="807">
        <v>36</v>
      </c>
      <c r="S6083" s="759" t="str">
        <f t="shared" ref="S6083:S6146" si="190">IF(P6083=0,"",IF(AND(R6083&gt;=0,R6083&lt;=5),"Primera Infancia",IF(AND(R6083&gt;=6,R6083&lt;=11),"Infancia",IF(AND(R6083&gt;=12,R6083&lt;=17),"Adolescente",IF(AND(R6083&gt;=18,R6083&lt;=28),"Juventud",IF(AND(R6083&gt;=29,R6083&lt;=59),"Adulto","Vejez"))))))</f>
        <v>Adulto</v>
      </c>
      <c r="AI6083" s="806" t="s">
        <v>877</v>
      </c>
      <c r="AJ6083" s="807">
        <v>42</v>
      </c>
      <c r="AK6083" s="807">
        <v>13</v>
      </c>
      <c r="AL6083" s="759" t="str">
        <f t="shared" ref="AL6083:AL6146" si="191">IF(AI6083=0,"",IF(AND(AK6083&gt;=0,AK6083&lt;=5),"Primera Infancia",IF(AND(AK6083&gt;=6,AK6083&lt;=11),"Infancia",IF(AND(AK6083&gt;=12,AK6083&lt;=17),"Adolescente",IF(AND(AK6083&gt;=18,AK6083&lt;=28),"Juventud",IF(AND(AK6083&gt;=29,AK6083&lt;=59),"Adulto","Vejez"))))))</f>
        <v>Adolescente</v>
      </c>
    </row>
    <row r="6084" spans="16:38" ht="30">
      <c r="P6084" s="806" t="s">
        <v>871</v>
      </c>
      <c r="Q6084" s="807">
        <v>194</v>
      </c>
      <c r="R6084" s="807">
        <v>37</v>
      </c>
      <c r="S6084" s="759" t="str">
        <f t="shared" si="190"/>
        <v>Adulto</v>
      </c>
      <c r="AI6084" s="806" t="s">
        <v>877</v>
      </c>
      <c r="AJ6084" s="807">
        <v>46</v>
      </c>
      <c r="AK6084" s="807">
        <v>14</v>
      </c>
      <c r="AL6084" s="759" t="str">
        <f t="shared" si="191"/>
        <v>Adolescente</v>
      </c>
    </row>
    <row r="6085" spans="16:38" ht="30">
      <c r="P6085" s="806" t="s">
        <v>871</v>
      </c>
      <c r="Q6085" s="807">
        <v>214</v>
      </c>
      <c r="R6085" s="807">
        <v>38</v>
      </c>
      <c r="S6085" s="759" t="str">
        <f t="shared" si="190"/>
        <v>Adulto</v>
      </c>
      <c r="AI6085" s="806" t="s">
        <v>877</v>
      </c>
      <c r="AJ6085" s="807">
        <v>44</v>
      </c>
      <c r="AK6085" s="807">
        <v>15</v>
      </c>
      <c r="AL6085" s="759" t="str">
        <f t="shared" si="191"/>
        <v>Adolescente</v>
      </c>
    </row>
    <row r="6086" spans="16:38" ht="30">
      <c r="P6086" s="806" t="s">
        <v>871</v>
      </c>
      <c r="Q6086" s="807">
        <v>204</v>
      </c>
      <c r="R6086" s="807">
        <v>39</v>
      </c>
      <c r="S6086" s="759" t="str">
        <f t="shared" si="190"/>
        <v>Adulto</v>
      </c>
      <c r="AI6086" s="806" t="s">
        <v>877</v>
      </c>
      <c r="AJ6086" s="807">
        <v>62</v>
      </c>
      <c r="AK6086" s="807">
        <v>16</v>
      </c>
      <c r="AL6086" s="759" t="str">
        <f t="shared" si="191"/>
        <v>Adolescente</v>
      </c>
    </row>
    <row r="6087" spans="16:38" ht="30">
      <c r="P6087" s="806" t="s">
        <v>871</v>
      </c>
      <c r="Q6087" s="807">
        <v>208</v>
      </c>
      <c r="R6087" s="807">
        <v>40</v>
      </c>
      <c r="S6087" s="759" t="str">
        <f t="shared" si="190"/>
        <v>Adulto</v>
      </c>
      <c r="AI6087" s="806" t="s">
        <v>877</v>
      </c>
      <c r="AJ6087" s="807">
        <v>57</v>
      </c>
      <c r="AK6087" s="807">
        <v>17</v>
      </c>
      <c r="AL6087" s="759" t="str">
        <f t="shared" si="191"/>
        <v>Adolescente</v>
      </c>
    </row>
    <row r="6088" spans="16:38" ht="15">
      <c r="P6088" s="806" t="s">
        <v>871</v>
      </c>
      <c r="Q6088" s="807">
        <v>182</v>
      </c>
      <c r="R6088" s="807">
        <v>41</v>
      </c>
      <c r="S6088" s="759" t="str">
        <f t="shared" si="190"/>
        <v>Adulto</v>
      </c>
      <c r="AI6088" s="806" t="s">
        <v>877</v>
      </c>
      <c r="AJ6088" s="807">
        <v>62</v>
      </c>
      <c r="AK6088" s="807">
        <v>18</v>
      </c>
      <c r="AL6088" s="759" t="str">
        <f t="shared" si="191"/>
        <v>Juventud</v>
      </c>
    </row>
    <row r="6089" spans="16:38" ht="15">
      <c r="P6089" s="806" t="s">
        <v>871</v>
      </c>
      <c r="Q6089" s="807">
        <v>202</v>
      </c>
      <c r="R6089" s="807">
        <v>42</v>
      </c>
      <c r="S6089" s="759" t="str">
        <f t="shared" si="190"/>
        <v>Adulto</v>
      </c>
      <c r="AI6089" s="806" t="s">
        <v>877</v>
      </c>
      <c r="AJ6089" s="807">
        <v>63</v>
      </c>
      <c r="AK6089" s="807">
        <v>19</v>
      </c>
      <c r="AL6089" s="759" t="str">
        <f t="shared" si="191"/>
        <v>Juventud</v>
      </c>
    </row>
    <row r="6090" spans="16:38" ht="15">
      <c r="P6090" s="806" t="s">
        <v>871</v>
      </c>
      <c r="Q6090" s="807">
        <v>181</v>
      </c>
      <c r="R6090" s="807">
        <v>43</v>
      </c>
      <c r="S6090" s="759" t="str">
        <f t="shared" si="190"/>
        <v>Adulto</v>
      </c>
      <c r="AI6090" s="806" t="s">
        <v>877</v>
      </c>
      <c r="AJ6090" s="807">
        <v>69</v>
      </c>
      <c r="AK6090" s="807">
        <v>20</v>
      </c>
      <c r="AL6090" s="759" t="str">
        <f t="shared" si="191"/>
        <v>Juventud</v>
      </c>
    </row>
    <row r="6091" spans="16:38" ht="15">
      <c r="P6091" s="806" t="s">
        <v>871</v>
      </c>
      <c r="Q6091" s="807">
        <v>178</v>
      </c>
      <c r="R6091" s="807">
        <v>44</v>
      </c>
      <c r="S6091" s="759" t="str">
        <f t="shared" si="190"/>
        <v>Adulto</v>
      </c>
      <c r="AI6091" s="806" t="s">
        <v>877</v>
      </c>
      <c r="AJ6091" s="807">
        <v>76</v>
      </c>
      <c r="AK6091" s="807">
        <v>21</v>
      </c>
      <c r="AL6091" s="759" t="str">
        <f t="shared" si="191"/>
        <v>Juventud</v>
      </c>
    </row>
    <row r="6092" spans="16:38" ht="15">
      <c r="P6092" s="806" t="s">
        <v>871</v>
      </c>
      <c r="Q6092" s="807">
        <v>190</v>
      </c>
      <c r="R6092" s="807">
        <v>45</v>
      </c>
      <c r="S6092" s="759" t="str">
        <f t="shared" si="190"/>
        <v>Adulto</v>
      </c>
      <c r="AI6092" s="806" t="s">
        <v>877</v>
      </c>
      <c r="AJ6092" s="807">
        <v>72</v>
      </c>
      <c r="AK6092" s="807">
        <v>22</v>
      </c>
      <c r="AL6092" s="759" t="str">
        <f t="shared" si="191"/>
        <v>Juventud</v>
      </c>
    </row>
    <row r="6093" spans="16:38" ht="15">
      <c r="P6093" s="806" t="s">
        <v>871</v>
      </c>
      <c r="Q6093" s="807">
        <v>192</v>
      </c>
      <c r="R6093" s="807">
        <v>46</v>
      </c>
      <c r="S6093" s="759" t="str">
        <f t="shared" si="190"/>
        <v>Adulto</v>
      </c>
      <c r="AI6093" s="806" t="s">
        <v>877</v>
      </c>
      <c r="AJ6093" s="807">
        <v>69</v>
      </c>
      <c r="AK6093" s="807">
        <v>23</v>
      </c>
      <c r="AL6093" s="759" t="str">
        <f t="shared" si="191"/>
        <v>Juventud</v>
      </c>
    </row>
    <row r="6094" spans="16:38" ht="15">
      <c r="P6094" s="806" t="s">
        <v>871</v>
      </c>
      <c r="Q6094" s="807">
        <v>175</v>
      </c>
      <c r="R6094" s="807">
        <v>47</v>
      </c>
      <c r="S6094" s="759" t="str">
        <f t="shared" si="190"/>
        <v>Adulto</v>
      </c>
      <c r="AI6094" s="806" t="s">
        <v>877</v>
      </c>
      <c r="AJ6094" s="807">
        <v>88</v>
      </c>
      <c r="AK6094" s="807">
        <v>24</v>
      </c>
      <c r="AL6094" s="759" t="str">
        <f t="shared" si="191"/>
        <v>Juventud</v>
      </c>
    </row>
    <row r="6095" spans="16:38" ht="15">
      <c r="P6095" s="806" t="s">
        <v>871</v>
      </c>
      <c r="Q6095" s="807">
        <v>161</v>
      </c>
      <c r="R6095" s="807">
        <v>48</v>
      </c>
      <c r="S6095" s="759" t="str">
        <f t="shared" si="190"/>
        <v>Adulto</v>
      </c>
      <c r="AI6095" s="806" t="s">
        <v>877</v>
      </c>
      <c r="AJ6095" s="807">
        <v>79</v>
      </c>
      <c r="AK6095" s="807">
        <v>25</v>
      </c>
      <c r="AL6095" s="759" t="str">
        <f t="shared" si="191"/>
        <v>Juventud</v>
      </c>
    </row>
    <row r="6096" spans="16:38" ht="15">
      <c r="P6096" s="806" t="s">
        <v>871</v>
      </c>
      <c r="Q6096" s="807">
        <v>140</v>
      </c>
      <c r="R6096" s="807">
        <v>49</v>
      </c>
      <c r="S6096" s="759" t="str">
        <f t="shared" si="190"/>
        <v>Adulto</v>
      </c>
      <c r="AI6096" s="806" t="s">
        <v>877</v>
      </c>
      <c r="AJ6096" s="807">
        <v>71</v>
      </c>
      <c r="AK6096" s="807">
        <v>26</v>
      </c>
      <c r="AL6096" s="759" t="str">
        <f t="shared" si="191"/>
        <v>Juventud</v>
      </c>
    </row>
    <row r="6097" spans="16:38" ht="15">
      <c r="P6097" s="806" t="s">
        <v>871</v>
      </c>
      <c r="Q6097" s="807">
        <v>164</v>
      </c>
      <c r="R6097" s="807">
        <v>50</v>
      </c>
      <c r="S6097" s="759" t="str">
        <f t="shared" si="190"/>
        <v>Adulto</v>
      </c>
      <c r="AI6097" s="806" t="s">
        <v>877</v>
      </c>
      <c r="AJ6097" s="807">
        <v>66</v>
      </c>
      <c r="AK6097" s="807">
        <v>27</v>
      </c>
      <c r="AL6097" s="759" t="str">
        <f t="shared" si="191"/>
        <v>Juventud</v>
      </c>
    </row>
    <row r="6098" spans="16:38" ht="15">
      <c r="P6098" s="806" t="s">
        <v>871</v>
      </c>
      <c r="Q6098" s="807">
        <v>159</v>
      </c>
      <c r="R6098" s="807">
        <v>51</v>
      </c>
      <c r="S6098" s="759" t="str">
        <f t="shared" si="190"/>
        <v>Adulto</v>
      </c>
      <c r="AI6098" s="806" t="s">
        <v>877</v>
      </c>
      <c r="AJ6098" s="807">
        <v>73</v>
      </c>
      <c r="AK6098" s="807">
        <v>28</v>
      </c>
      <c r="AL6098" s="759" t="str">
        <f t="shared" si="191"/>
        <v>Juventud</v>
      </c>
    </row>
    <row r="6099" spans="16:38" ht="15">
      <c r="P6099" s="806" t="s">
        <v>871</v>
      </c>
      <c r="Q6099" s="807">
        <v>166</v>
      </c>
      <c r="R6099" s="807">
        <v>52</v>
      </c>
      <c r="S6099" s="759" t="str">
        <f t="shared" si="190"/>
        <v>Adulto</v>
      </c>
      <c r="AI6099" s="806" t="s">
        <v>877</v>
      </c>
      <c r="AJ6099" s="807">
        <v>66</v>
      </c>
      <c r="AK6099" s="807">
        <v>29</v>
      </c>
      <c r="AL6099" s="759" t="str">
        <f t="shared" si="191"/>
        <v>Adulto</v>
      </c>
    </row>
    <row r="6100" spans="16:38" ht="15">
      <c r="P6100" s="806" t="s">
        <v>871</v>
      </c>
      <c r="Q6100" s="807">
        <v>165</v>
      </c>
      <c r="R6100" s="807">
        <v>53</v>
      </c>
      <c r="S6100" s="759" t="str">
        <f t="shared" si="190"/>
        <v>Adulto</v>
      </c>
      <c r="AI6100" s="806" t="s">
        <v>877</v>
      </c>
      <c r="AJ6100" s="807">
        <v>78</v>
      </c>
      <c r="AK6100" s="807">
        <v>30</v>
      </c>
      <c r="AL6100" s="759" t="str">
        <f t="shared" si="191"/>
        <v>Adulto</v>
      </c>
    </row>
    <row r="6101" spans="16:38" ht="15">
      <c r="P6101" s="806" t="s">
        <v>871</v>
      </c>
      <c r="Q6101" s="807">
        <v>177</v>
      </c>
      <c r="R6101" s="807">
        <v>54</v>
      </c>
      <c r="S6101" s="759" t="str">
        <f t="shared" si="190"/>
        <v>Adulto</v>
      </c>
      <c r="AI6101" s="806" t="s">
        <v>877</v>
      </c>
      <c r="AJ6101" s="807">
        <v>75</v>
      </c>
      <c r="AK6101" s="807">
        <v>31</v>
      </c>
      <c r="AL6101" s="759" t="str">
        <f t="shared" si="191"/>
        <v>Adulto</v>
      </c>
    </row>
    <row r="6102" spans="16:38" ht="15">
      <c r="P6102" s="806" t="s">
        <v>871</v>
      </c>
      <c r="Q6102" s="807">
        <v>174</v>
      </c>
      <c r="R6102" s="807">
        <v>55</v>
      </c>
      <c r="S6102" s="759" t="str">
        <f t="shared" si="190"/>
        <v>Adulto</v>
      </c>
      <c r="AI6102" s="806" t="s">
        <v>877</v>
      </c>
      <c r="AJ6102" s="807">
        <v>68</v>
      </c>
      <c r="AK6102" s="807">
        <v>32</v>
      </c>
      <c r="AL6102" s="759" t="str">
        <f t="shared" si="191"/>
        <v>Adulto</v>
      </c>
    </row>
    <row r="6103" spans="16:38" ht="15">
      <c r="P6103" s="806" t="s">
        <v>871</v>
      </c>
      <c r="Q6103" s="807">
        <v>185</v>
      </c>
      <c r="R6103" s="807">
        <v>56</v>
      </c>
      <c r="S6103" s="759" t="str">
        <f t="shared" si="190"/>
        <v>Adulto</v>
      </c>
      <c r="AI6103" s="806" t="s">
        <v>877</v>
      </c>
      <c r="AJ6103" s="807">
        <v>73</v>
      </c>
      <c r="AK6103" s="807">
        <v>33</v>
      </c>
      <c r="AL6103" s="759" t="str">
        <f t="shared" si="191"/>
        <v>Adulto</v>
      </c>
    </row>
    <row r="6104" spans="16:38" ht="15">
      <c r="P6104" s="806" t="s">
        <v>871</v>
      </c>
      <c r="Q6104" s="807">
        <v>140</v>
      </c>
      <c r="R6104" s="807">
        <v>57</v>
      </c>
      <c r="S6104" s="759" t="str">
        <f t="shared" si="190"/>
        <v>Adulto</v>
      </c>
      <c r="AI6104" s="806" t="s">
        <v>877</v>
      </c>
      <c r="AJ6104" s="807">
        <v>75</v>
      </c>
      <c r="AK6104" s="807">
        <v>34</v>
      </c>
      <c r="AL6104" s="759" t="str">
        <f t="shared" si="191"/>
        <v>Adulto</v>
      </c>
    </row>
    <row r="6105" spans="16:38" ht="15">
      <c r="P6105" s="806" t="s">
        <v>871</v>
      </c>
      <c r="Q6105" s="807">
        <v>168</v>
      </c>
      <c r="R6105" s="807">
        <v>58</v>
      </c>
      <c r="S6105" s="759" t="str">
        <f t="shared" si="190"/>
        <v>Adulto</v>
      </c>
      <c r="AI6105" s="806" t="s">
        <v>877</v>
      </c>
      <c r="AJ6105" s="807">
        <v>65</v>
      </c>
      <c r="AK6105" s="807">
        <v>35</v>
      </c>
      <c r="AL6105" s="759" t="str">
        <f t="shared" si="191"/>
        <v>Adulto</v>
      </c>
    </row>
    <row r="6106" spans="16:38" ht="15">
      <c r="P6106" s="806" t="s">
        <v>871</v>
      </c>
      <c r="Q6106" s="807">
        <v>156</v>
      </c>
      <c r="R6106" s="807">
        <v>59</v>
      </c>
      <c r="S6106" s="759" t="str">
        <f t="shared" si="190"/>
        <v>Adulto</v>
      </c>
      <c r="AI6106" s="806" t="s">
        <v>877</v>
      </c>
      <c r="AJ6106" s="807">
        <v>66</v>
      </c>
      <c r="AK6106" s="807">
        <v>36</v>
      </c>
      <c r="AL6106" s="759" t="str">
        <f t="shared" si="191"/>
        <v>Adulto</v>
      </c>
    </row>
    <row r="6107" spans="16:38" ht="15">
      <c r="P6107" s="806" t="s">
        <v>871</v>
      </c>
      <c r="Q6107" s="807">
        <v>153</v>
      </c>
      <c r="R6107" s="807">
        <v>60</v>
      </c>
      <c r="S6107" s="759" t="str">
        <f t="shared" si="190"/>
        <v>Vejez</v>
      </c>
      <c r="AI6107" s="806" t="s">
        <v>877</v>
      </c>
      <c r="AJ6107" s="807">
        <v>56</v>
      </c>
      <c r="AK6107" s="807">
        <v>37</v>
      </c>
      <c r="AL6107" s="759" t="str">
        <f t="shared" si="191"/>
        <v>Adulto</v>
      </c>
    </row>
    <row r="6108" spans="16:38" ht="15">
      <c r="P6108" s="806" t="s">
        <v>871</v>
      </c>
      <c r="Q6108" s="807">
        <v>172</v>
      </c>
      <c r="R6108" s="807">
        <v>61</v>
      </c>
      <c r="S6108" s="759" t="str">
        <f t="shared" si="190"/>
        <v>Vejez</v>
      </c>
      <c r="AI6108" s="806" t="s">
        <v>877</v>
      </c>
      <c r="AJ6108" s="807">
        <v>69</v>
      </c>
      <c r="AK6108" s="807">
        <v>38</v>
      </c>
      <c r="AL6108" s="759" t="str">
        <f t="shared" si="191"/>
        <v>Adulto</v>
      </c>
    </row>
    <row r="6109" spans="16:38" ht="15">
      <c r="P6109" s="806" t="s">
        <v>871</v>
      </c>
      <c r="Q6109" s="807">
        <v>140</v>
      </c>
      <c r="R6109" s="807">
        <v>62</v>
      </c>
      <c r="S6109" s="759" t="str">
        <f t="shared" si="190"/>
        <v>Vejez</v>
      </c>
      <c r="AI6109" s="806" t="s">
        <v>877</v>
      </c>
      <c r="AJ6109" s="807">
        <v>56</v>
      </c>
      <c r="AK6109" s="807">
        <v>39</v>
      </c>
      <c r="AL6109" s="759" t="str">
        <f t="shared" si="191"/>
        <v>Adulto</v>
      </c>
    </row>
    <row r="6110" spans="16:38" ht="15">
      <c r="P6110" s="806" t="s">
        <v>871</v>
      </c>
      <c r="Q6110" s="807">
        <v>129</v>
      </c>
      <c r="R6110" s="807">
        <v>63</v>
      </c>
      <c r="S6110" s="759" t="str">
        <f t="shared" si="190"/>
        <v>Vejez</v>
      </c>
      <c r="AI6110" s="806" t="s">
        <v>877</v>
      </c>
      <c r="AJ6110" s="807">
        <v>74</v>
      </c>
      <c r="AK6110" s="807">
        <v>40</v>
      </c>
      <c r="AL6110" s="759" t="str">
        <f t="shared" si="191"/>
        <v>Adulto</v>
      </c>
    </row>
    <row r="6111" spans="16:38" ht="15">
      <c r="P6111" s="806" t="s">
        <v>871</v>
      </c>
      <c r="Q6111" s="807">
        <v>134</v>
      </c>
      <c r="R6111" s="807">
        <v>64</v>
      </c>
      <c r="S6111" s="759" t="str">
        <f t="shared" si="190"/>
        <v>Vejez</v>
      </c>
      <c r="AI6111" s="806" t="s">
        <v>877</v>
      </c>
      <c r="AJ6111" s="807">
        <v>77</v>
      </c>
      <c r="AK6111" s="807">
        <v>41</v>
      </c>
      <c r="AL6111" s="759" t="str">
        <f t="shared" si="191"/>
        <v>Adulto</v>
      </c>
    </row>
    <row r="6112" spans="16:38" ht="15">
      <c r="P6112" s="806" t="s">
        <v>871</v>
      </c>
      <c r="Q6112" s="807">
        <v>123</v>
      </c>
      <c r="R6112" s="807">
        <v>65</v>
      </c>
      <c r="S6112" s="759" t="str">
        <f t="shared" si="190"/>
        <v>Vejez</v>
      </c>
      <c r="AI6112" s="806" t="s">
        <v>877</v>
      </c>
      <c r="AJ6112" s="807">
        <v>66</v>
      </c>
      <c r="AK6112" s="807">
        <v>42</v>
      </c>
      <c r="AL6112" s="759" t="str">
        <f t="shared" si="191"/>
        <v>Adulto</v>
      </c>
    </row>
    <row r="6113" spans="16:38" ht="15">
      <c r="P6113" s="806" t="s">
        <v>871</v>
      </c>
      <c r="Q6113" s="807">
        <v>118</v>
      </c>
      <c r="R6113" s="807">
        <v>66</v>
      </c>
      <c r="S6113" s="759" t="str">
        <f t="shared" si="190"/>
        <v>Vejez</v>
      </c>
      <c r="AI6113" s="806" t="s">
        <v>877</v>
      </c>
      <c r="AJ6113" s="807">
        <v>55</v>
      </c>
      <c r="AK6113" s="807">
        <v>43</v>
      </c>
      <c r="AL6113" s="759" t="str">
        <f t="shared" si="191"/>
        <v>Adulto</v>
      </c>
    </row>
    <row r="6114" spans="16:38" ht="15">
      <c r="P6114" s="806" t="s">
        <v>871</v>
      </c>
      <c r="Q6114" s="807">
        <v>116</v>
      </c>
      <c r="R6114" s="807">
        <v>67</v>
      </c>
      <c r="S6114" s="759" t="str">
        <f t="shared" si="190"/>
        <v>Vejez</v>
      </c>
      <c r="AI6114" s="806" t="s">
        <v>877</v>
      </c>
      <c r="AJ6114" s="807">
        <v>58</v>
      </c>
      <c r="AK6114" s="807">
        <v>44</v>
      </c>
      <c r="AL6114" s="759" t="str">
        <f t="shared" si="191"/>
        <v>Adulto</v>
      </c>
    </row>
    <row r="6115" spans="16:38" ht="15">
      <c r="P6115" s="806" t="s">
        <v>871</v>
      </c>
      <c r="Q6115" s="807">
        <v>104</v>
      </c>
      <c r="R6115" s="807">
        <v>68</v>
      </c>
      <c r="S6115" s="759" t="str">
        <f t="shared" si="190"/>
        <v>Vejez</v>
      </c>
      <c r="AI6115" s="806" t="s">
        <v>877</v>
      </c>
      <c r="AJ6115" s="807">
        <v>61</v>
      </c>
      <c r="AK6115" s="807">
        <v>45</v>
      </c>
      <c r="AL6115" s="759" t="str">
        <f t="shared" si="191"/>
        <v>Adulto</v>
      </c>
    </row>
    <row r="6116" spans="16:38" ht="15">
      <c r="P6116" s="806" t="s">
        <v>871</v>
      </c>
      <c r="Q6116" s="807">
        <v>82</v>
      </c>
      <c r="R6116" s="807">
        <v>69</v>
      </c>
      <c r="S6116" s="759" t="str">
        <f t="shared" si="190"/>
        <v>Vejez</v>
      </c>
      <c r="AI6116" s="806" t="s">
        <v>877</v>
      </c>
      <c r="AJ6116" s="807">
        <v>72</v>
      </c>
      <c r="AK6116" s="807">
        <v>46</v>
      </c>
      <c r="AL6116" s="759" t="str">
        <f t="shared" si="191"/>
        <v>Adulto</v>
      </c>
    </row>
    <row r="6117" spans="16:38" ht="15">
      <c r="P6117" s="806" t="s">
        <v>871</v>
      </c>
      <c r="Q6117" s="807">
        <v>91</v>
      </c>
      <c r="R6117" s="807">
        <v>70</v>
      </c>
      <c r="S6117" s="759" t="str">
        <f t="shared" si="190"/>
        <v>Vejez</v>
      </c>
      <c r="AI6117" s="806" t="s">
        <v>877</v>
      </c>
      <c r="AJ6117" s="807">
        <v>63</v>
      </c>
      <c r="AK6117" s="807">
        <v>47</v>
      </c>
      <c r="AL6117" s="759" t="str">
        <f t="shared" si="191"/>
        <v>Adulto</v>
      </c>
    </row>
    <row r="6118" spans="16:38" ht="15">
      <c r="P6118" s="806" t="s">
        <v>871</v>
      </c>
      <c r="Q6118" s="807">
        <v>126</v>
      </c>
      <c r="R6118" s="807">
        <v>71</v>
      </c>
      <c r="S6118" s="759" t="str">
        <f t="shared" si="190"/>
        <v>Vejez</v>
      </c>
      <c r="AI6118" s="806" t="s">
        <v>877</v>
      </c>
      <c r="AJ6118" s="807">
        <v>54</v>
      </c>
      <c r="AK6118" s="807">
        <v>48</v>
      </c>
      <c r="AL6118" s="759" t="str">
        <f t="shared" si="191"/>
        <v>Adulto</v>
      </c>
    </row>
    <row r="6119" spans="16:38" ht="15">
      <c r="P6119" s="806" t="s">
        <v>871</v>
      </c>
      <c r="Q6119" s="807">
        <v>112</v>
      </c>
      <c r="R6119" s="807">
        <v>72</v>
      </c>
      <c r="S6119" s="759" t="str">
        <f t="shared" si="190"/>
        <v>Vejez</v>
      </c>
      <c r="AI6119" s="806" t="s">
        <v>877</v>
      </c>
      <c r="AJ6119" s="807">
        <v>60</v>
      </c>
      <c r="AK6119" s="807">
        <v>49</v>
      </c>
      <c r="AL6119" s="759" t="str">
        <f t="shared" si="191"/>
        <v>Adulto</v>
      </c>
    </row>
    <row r="6120" spans="16:38" ht="15">
      <c r="P6120" s="806" t="s">
        <v>871</v>
      </c>
      <c r="Q6120" s="807">
        <v>85</v>
      </c>
      <c r="R6120" s="807">
        <v>73</v>
      </c>
      <c r="S6120" s="759" t="str">
        <f t="shared" si="190"/>
        <v>Vejez</v>
      </c>
      <c r="AI6120" s="806" t="s">
        <v>877</v>
      </c>
      <c r="AJ6120" s="807">
        <v>49</v>
      </c>
      <c r="AK6120" s="807">
        <v>50</v>
      </c>
      <c r="AL6120" s="759" t="str">
        <f t="shared" si="191"/>
        <v>Adulto</v>
      </c>
    </row>
    <row r="6121" spans="16:38" ht="15">
      <c r="P6121" s="806" t="s">
        <v>871</v>
      </c>
      <c r="Q6121" s="807">
        <v>75</v>
      </c>
      <c r="R6121" s="807">
        <v>74</v>
      </c>
      <c r="S6121" s="759" t="str">
        <f t="shared" si="190"/>
        <v>Vejez</v>
      </c>
      <c r="AI6121" s="806" t="s">
        <v>877</v>
      </c>
      <c r="AJ6121" s="807">
        <v>48</v>
      </c>
      <c r="AK6121" s="807">
        <v>51</v>
      </c>
      <c r="AL6121" s="759" t="str">
        <f t="shared" si="191"/>
        <v>Adulto</v>
      </c>
    </row>
    <row r="6122" spans="16:38" ht="15">
      <c r="P6122" s="806" t="s">
        <v>871</v>
      </c>
      <c r="Q6122" s="807">
        <v>78</v>
      </c>
      <c r="R6122" s="807">
        <v>75</v>
      </c>
      <c r="S6122" s="759" t="str">
        <f t="shared" si="190"/>
        <v>Vejez</v>
      </c>
      <c r="AI6122" s="806" t="s">
        <v>877</v>
      </c>
      <c r="AJ6122" s="807">
        <v>42</v>
      </c>
      <c r="AK6122" s="807">
        <v>52</v>
      </c>
      <c r="AL6122" s="759" t="str">
        <f t="shared" si="191"/>
        <v>Adulto</v>
      </c>
    </row>
    <row r="6123" spans="16:38" ht="15">
      <c r="P6123" s="806" t="s">
        <v>871</v>
      </c>
      <c r="Q6123" s="807">
        <v>62</v>
      </c>
      <c r="R6123" s="807">
        <v>76</v>
      </c>
      <c r="S6123" s="759" t="str">
        <f t="shared" si="190"/>
        <v>Vejez</v>
      </c>
      <c r="AI6123" s="806" t="s">
        <v>877</v>
      </c>
      <c r="AJ6123" s="807">
        <v>40</v>
      </c>
      <c r="AK6123" s="807">
        <v>53</v>
      </c>
      <c r="AL6123" s="759" t="str">
        <f t="shared" si="191"/>
        <v>Adulto</v>
      </c>
    </row>
    <row r="6124" spans="16:38" ht="15">
      <c r="P6124" s="806" t="s">
        <v>871</v>
      </c>
      <c r="Q6124" s="807">
        <v>67</v>
      </c>
      <c r="R6124" s="807">
        <v>77</v>
      </c>
      <c r="S6124" s="759" t="str">
        <f t="shared" si="190"/>
        <v>Vejez</v>
      </c>
      <c r="AI6124" s="806" t="s">
        <v>877</v>
      </c>
      <c r="AJ6124" s="807">
        <v>40</v>
      </c>
      <c r="AK6124" s="807">
        <v>54</v>
      </c>
      <c r="AL6124" s="759" t="str">
        <f t="shared" si="191"/>
        <v>Adulto</v>
      </c>
    </row>
    <row r="6125" spans="16:38" ht="15">
      <c r="P6125" s="806" t="s">
        <v>871</v>
      </c>
      <c r="Q6125" s="807">
        <v>68</v>
      </c>
      <c r="R6125" s="807">
        <v>78</v>
      </c>
      <c r="S6125" s="759" t="str">
        <f t="shared" si="190"/>
        <v>Vejez</v>
      </c>
      <c r="AI6125" s="806" t="s">
        <v>877</v>
      </c>
      <c r="AJ6125" s="807">
        <v>42</v>
      </c>
      <c r="AK6125" s="807">
        <v>55</v>
      </c>
      <c r="AL6125" s="759" t="str">
        <f t="shared" si="191"/>
        <v>Adulto</v>
      </c>
    </row>
    <row r="6126" spans="16:38" ht="15">
      <c r="P6126" s="806" t="s">
        <v>871</v>
      </c>
      <c r="Q6126" s="807">
        <v>57</v>
      </c>
      <c r="R6126" s="807">
        <v>79</v>
      </c>
      <c r="S6126" s="759" t="str">
        <f t="shared" si="190"/>
        <v>Vejez</v>
      </c>
      <c r="AI6126" s="806" t="s">
        <v>877</v>
      </c>
      <c r="AJ6126" s="807">
        <v>34</v>
      </c>
      <c r="AK6126" s="807">
        <v>56</v>
      </c>
      <c r="AL6126" s="759" t="str">
        <f t="shared" si="191"/>
        <v>Adulto</v>
      </c>
    </row>
    <row r="6127" spans="16:38" ht="15">
      <c r="P6127" s="806" t="s">
        <v>871</v>
      </c>
      <c r="Q6127" s="807">
        <v>64</v>
      </c>
      <c r="R6127" s="807">
        <v>80</v>
      </c>
      <c r="S6127" s="759" t="str">
        <f t="shared" si="190"/>
        <v>Vejez</v>
      </c>
      <c r="AI6127" s="806" t="s">
        <v>877</v>
      </c>
      <c r="AJ6127" s="807">
        <v>29</v>
      </c>
      <c r="AK6127" s="807">
        <v>57</v>
      </c>
      <c r="AL6127" s="759" t="str">
        <f t="shared" si="191"/>
        <v>Adulto</v>
      </c>
    </row>
    <row r="6128" spans="16:38" ht="15">
      <c r="P6128" s="806" t="s">
        <v>871</v>
      </c>
      <c r="Q6128" s="807">
        <v>68</v>
      </c>
      <c r="R6128" s="807">
        <v>81</v>
      </c>
      <c r="S6128" s="759" t="str">
        <f t="shared" si="190"/>
        <v>Vejez</v>
      </c>
      <c r="AI6128" s="806" t="s">
        <v>877</v>
      </c>
      <c r="AJ6128" s="807">
        <v>32</v>
      </c>
      <c r="AK6128" s="807">
        <v>58</v>
      </c>
      <c r="AL6128" s="759" t="str">
        <f t="shared" si="191"/>
        <v>Adulto</v>
      </c>
    </row>
    <row r="6129" spans="16:38" ht="15">
      <c r="P6129" s="806" t="s">
        <v>871</v>
      </c>
      <c r="Q6129" s="807">
        <v>51</v>
      </c>
      <c r="R6129" s="807">
        <v>82</v>
      </c>
      <c r="S6129" s="759" t="str">
        <f t="shared" si="190"/>
        <v>Vejez</v>
      </c>
      <c r="AI6129" s="806" t="s">
        <v>877</v>
      </c>
      <c r="AJ6129" s="807">
        <v>37</v>
      </c>
      <c r="AK6129" s="807">
        <v>59</v>
      </c>
      <c r="AL6129" s="759" t="str">
        <f t="shared" si="191"/>
        <v>Adulto</v>
      </c>
    </row>
    <row r="6130" spans="16:38" ht="15">
      <c r="P6130" s="806" t="s">
        <v>871</v>
      </c>
      <c r="Q6130" s="807">
        <v>38</v>
      </c>
      <c r="R6130" s="807">
        <v>83</v>
      </c>
      <c r="S6130" s="759" t="str">
        <f t="shared" si="190"/>
        <v>Vejez</v>
      </c>
      <c r="AI6130" s="806" t="s">
        <v>877</v>
      </c>
      <c r="AJ6130" s="807">
        <v>27</v>
      </c>
      <c r="AK6130" s="807">
        <v>60</v>
      </c>
      <c r="AL6130" s="759" t="str">
        <f t="shared" si="191"/>
        <v>Vejez</v>
      </c>
    </row>
    <row r="6131" spans="16:38" ht="15">
      <c r="P6131" s="806" t="s">
        <v>871</v>
      </c>
      <c r="Q6131" s="807">
        <v>44</v>
      </c>
      <c r="R6131" s="807">
        <v>84</v>
      </c>
      <c r="S6131" s="759" t="str">
        <f t="shared" si="190"/>
        <v>Vejez</v>
      </c>
      <c r="AI6131" s="806" t="s">
        <v>877</v>
      </c>
      <c r="AJ6131" s="807">
        <v>22</v>
      </c>
      <c r="AK6131" s="807">
        <v>61</v>
      </c>
      <c r="AL6131" s="759" t="str">
        <f t="shared" si="191"/>
        <v>Vejez</v>
      </c>
    </row>
    <row r="6132" spans="16:38" ht="15">
      <c r="P6132" s="806" t="s">
        <v>871</v>
      </c>
      <c r="Q6132" s="807">
        <v>32</v>
      </c>
      <c r="R6132" s="807">
        <v>85</v>
      </c>
      <c r="S6132" s="759" t="str">
        <f t="shared" si="190"/>
        <v>Vejez</v>
      </c>
      <c r="AI6132" s="806" t="s">
        <v>877</v>
      </c>
      <c r="AJ6132" s="807">
        <v>22</v>
      </c>
      <c r="AK6132" s="807">
        <v>62</v>
      </c>
      <c r="AL6132" s="759" t="str">
        <f t="shared" si="191"/>
        <v>Vejez</v>
      </c>
    </row>
    <row r="6133" spans="16:38" ht="15">
      <c r="P6133" s="806" t="s">
        <v>871</v>
      </c>
      <c r="Q6133" s="807">
        <v>29</v>
      </c>
      <c r="R6133" s="807">
        <v>86</v>
      </c>
      <c r="S6133" s="759" t="str">
        <f t="shared" si="190"/>
        <v>Vejez</v>
      </c>
      <c r="AI6133" s="806" t="s">
        <v>877</v>
      </c>
      <c r="AJ6133" s="807">
        <v>21</v>
      </c>
      <c r="AK6133" s="807">
        <v>63</v>
      </c>
      <c r="AL6133" s="759" t="str">
        <f t="shared" si="191"/>
        <v>Vejez</v>
      </c>
    </row>
    <row r="6134" spans="16:38" ht="15">
      <c r="P6134" s="806" t="s">
        <v>871</v>
      </c>
      <c r="Q6134" s="807">
        <v>26</v>
      </c>
      <c r="R6134" s="807">
        <v>87</v>
      </c>
      <c r="S6134" s="759" t="str">
        <f t="shared" si="190"/>
        <v>Vejez</v>
      </c>
      <c r="AI6134" s="806" t="s">
        <v>877</v>
      </c>
      <c r="AJ6134" s="807">
        <v>20</v>
      </c>
      <c r="AK6134" s="807">
        <v>64</v>
      </c>
      <c r="AL6134" s="759" t="str">
        <f t="shared" si="191"/>
        <v>Vejez</v>
      </c>
    </row>
    <row r="6135" spans="16:38" ht="15">
      <c r="P6135" s="806" t="s">
        <v>871</v>
      </c>
      <c r="Q6135" s="807">
        <v>24</v>
      </c>
      <c r="R6135" s="807">
        <v>88</v>
      </c>
      <c r="S6135" s="759" t="str">
        <f t="shared" si="190"/>
        <v>Vejez</v>
      </c>
      <c r="AI6135" s="806" t="s">
        <v>877</v>
      </c>
      <c r="AJ6135" s="807">
        <v>19</v>
      </c>
      <c r="AK6135" s="807">
        <v>65</v>
      </c>
      <c r="AL6135" s="759" t="str">
        <f t="shared" si="191"/>
        <v>Vejez</v>
      </c>
    </row>
    <row r="6136" spans="16:38" ht="15">
      <c r="P6136" s="806" t="s">
        <v>871</v>
      </c>
      <c r="Q6136" s="807">
        <v>17</v>
      </c>
      <c r="R6136" s="807">
        <v>89</v>
      </c>
      <c r="S6136" s="759" t="str">
        <f t="shared" si="190"/>
        <v>Vejez</v>
      </c>
      <c r="AI6136" s="806" t="s">
        <v>877</v>
      </c>
      <c r="AJ6136" s="807">
        <v>16</v>
      </c>
      <c r="AK6136" s="807">
        <v>66</v>
      </c>
      <c r="AL6136" s="759" t="str">
        <f t="shared" si="191"/>
        <v>Vejez</v>
      </c>
    </row>
    <row r="6137" spans="16:38" ht="15">
      <c r="P6137" s="806" t="s">
        <v>871</v>
      </c>
      <c r="Q6137" s="807">
        <v>15</v>
      </c>
      <c r="R6137" s="807">
        <v>90</v>
      </c>
      <c r="S6137" s="759" t="str">
        <f t="shared" si="190"/>
        <v>Vejez</v>
      </c>
      <c r="AI6137" s="806" t="s">
        <v>877</v>
      </c>
      <c r="AJ6137" s="807">
        <v>19</v>
      </c>
      <c r="AK6137" s="807">
        <v>67</v>
      </c>
      <c r="AL6137" s="759" t="str">
        <f t="shared" si="191"/>
        <v>Vejez</v>
      </c>
    </row>
    <row r="6138" spans="16:38" ht="15">
      <c r="P6138" s="806" t="s">
        <v>871</v>
      </c>
      <c r="Q6138" s="807">
        <v>15</v>
      </c>
      <c r="R6138" s="807">
        <v>91</v>
      </c>
      <c r="S6138" s="759" t="str">
        <f t="shared" si="190"/>
        <v>Vejez</v>
      </c>
      <c r="AI6138" s="806" t="s">
        <v>877</v>
      </c>
      <c r="AJ6138" s="807">
        <v>10</v>
      </c>
      <c r="AK6138" s="807">
        <v>68</v>
      </c>
      <c r="AL6138" s="759" t="str">
        <f t="shared" si="191"/>
        <v>Vejez</v>
      </c>
    </row>
    <row r="6139" spans="16:38" ht="15">
      <c r="P6139" s="806" t="s">
        <v>871</v>
      </c>
      <c r="Q6139" s="807">
        <v>16</v>
      </c>
      <c r="R6139" s="807">
        <v>92</v>
      </c>
      <c r="S6139" s="759" t="str">
        <f t="shared" si="190"/>
        <v>Vejez</v>
      </c>
      <c r="AI6139" s="806" t="s">
        <v>877</v>
      </c>
      <c r="AJ6139" s="807">
        <v>9</v>
      </c>
      <c r="AK6139" s="807">
        <v>69</v>
      </c>
      <c r="AL6139" s="759" t="str">
        <f t="shared" si="191"/>
        <v>Vejez</v>
      </c>
    </row>
    <row r="6140" spans="16:38" ht="15">
      <c r="P6140" s="806" t="s">
        <v>871</v>
      </c>
      <c r="Q6140" s="807">
        <v>12</v>
      </c>
      <c r="R6140" s="807">
        <v>93</v>
      </c>
      <c r="S6140" s="759" t="str">
        <f t="shared" si="190"/>
        <v>Vejez</v>
      </c>
      <c r="AI6140" s="806" t="s">
        <v>877</v>
      </c>
      <c r="AJ6140" s="807">
        <v>15</v>
      </c>
      <c r="AK6140" s="807">
        <v>70</v>
      </c>
      <c r="AL6140" s="759" t="str">
        <f t="shared" si="191"/>
        <v>Vejez</v>
      </c>
    </row>
    <row r="6141" spans="16:38" ht="15">
      <c r="P6141" s="806" t="s">
        <v>871</v>
      </c>
      <c r="Q6141" s="807">
        <v>17</v>
      </c>
      <c r="R6141" s="807">
        <v>94</v>
      </c>
      <c r="S6141" s="759" t="str">
        <f t="shared" si="190"/>
        <v>Vejez</v>
      </c>
      <c r="AI6141" s="806" t="s">
        <v>877</v>
      </c>
      <c r="AJ6141" s="807">
        <v>8</v>
      </c>
      <c r="AK6141" s="807">
        <v>71</v>
      </c>
      <c r="AL6141" s="759" t="str">
        <f t="shared" si="191"/>
        <v>Vejez</v>
      </c>
    </row>
    <row r="6142" spans="16:38" ht="15">
      <c r="P6142" s="806" t="s">
        <v>871</v>
      </c>
      <c r="Q6142" s="807">
        <v>8</v>
      </c>
      <c r="R6142" s="807">
        <v>95</v>
      </c>
      <c r="S6142" s="759" t="str">
        <f t="shared" si="190"/>
        <v>Vejez</v>
      </c>
      <c r="AI6142" s="806" t="s">
        <v>877</v>
      </c>
      <c r="AJ6142" s="807">
        <v>7</v>
      </c>
      <c r="AK6142" s="807">
        <v>72</v>
      </c>
      <c r="AL6142" s="759" t="str">
        <f t="shared" si="191"/>
        <v>Vejez</v>
      </c>
    </row>
    <row r="6143" spans="16:38" ht="15">
      <c r="P6143" s="806" t="s">
        <v>871</v>
      </c>
      <c r="Q6143" s="807">
        <v>7</v>
      </c>
      <c r="R6143" s="807">
        <v>96</v>
      </c>
      <c r="S6143" s="759" t="str">
        <f t="shared" si="190"/>
        <v>Vejez</v>
      </c>
      <c r="AI6143" s="806" t="s">
        <v>877</v>
      </c>
      <c r="AJ6143" s="807">
        <v>8</v>
      </c>
      <c r="AK6143" s="807">
        <v>73</v>
      </c>
      <c r="AL6143" s="759" t="str">
        <f t="shared" si="191"/>
        <v>Vejez</v>
      </c>
    </row>
    <row r="6144" spans="16:38" ht="15">
      <c r="P6144" s="806" t="s">
        <v>871</v>
      </c>
      <c r="Q6144" s="807">
        <v>8</v>
      </c>
      <c r="R6144" s="807">
        <v>97</v>
      </c>
      <c r="S6144" s="759" t="str">
        <f t="shared" si="190"/>
        <v>Vejez</v>
      </c>
      <c r="AI6144" s="806" t="s">
        <v>877</v>
      </c>
      <c r="AJ6144" s="807">
        <v>8</v>
      </c>
      <c r="AK6144" s="807">
        <v>74</v>
      </c>
      <c r="AL6144" s="759" t="str">
        <f t="shared" si="191"/>
        <v>Vejez</v>
      </c>
    </row>
    <row r="6145" spans="16:38" ht="15">
      <c r="P6145" s="806" t="s">
        <v>871</v>
      </c>
      <c r="Q6145" s="807">
        <v>6</v>
      </c>
      <c r="R6145" s="807">
        <v>98</v>
      </c>
      <c r="S6145" s="759" t="str">
        <f t="shared" si="190"/>
        <v>Vejez</v>
      </c>
      <c r="AI6145" s="806" t="s">
        <v>877</v>
      </c>
      <c r="AJ6145" s="807">
        <v>4</v>
      </c>
      <c r="AK6145" s="807">
        <v>75</v>
      </c>
      <c r="AL6145" s="759" t="str">
        <f t="shared" si="191"/>
        <v>Vejez</v>
      </c>
    </row>
    <row r="6146" spans="16:38" ht="15">
      <c r="P6146" s="806" t="s">
        <v>871</v>
      </c>
      <c r="Q6146" s="807">
        <v>3</v>
      </c>
      <c r="R6146" s="807">
        <v>99</v>
      </c>
      <c r="S6146" s="759" t="str">
        <f t="shared" si="190"/>
        <v>Vejez</v>
      </c>
      <c r="AI6146" s="806" t="s">
        <v>877</v>
      </c>
      <c r="AJ6146" s="807">
        <v>6</v>
      </c>
      <c r="AK6146" s="807">
        <v>76</v>
      </c>
      <c r="AL6146" s="759" t="str">
        <f t="shared" si="191"/>
        <v>Vejez</v>
      </c>
    </row>
    <row r="6147" spans="16:38" ht="15">
      <c r="P6147" s="806" t="s">
        <v>871</v>
      </c>
      <c r="Q6147" s="807">
        <v>3</v>
      </c>
      <c r="R6147" s="807">
        <v>100</v>
      </c>
      <c r="S6147" s="759" t="str">
        <f t="shared" ref="S6147:S6210" si="192">IF(P6147=0,"",IF(AND(R6147&gt;=0,R6147&lt;=5),"Primera Infancia",IF(AND(R6147&gt;=6,R6147&lt;=11),"Infancia",IF(AND(R6147&gt;=12,R6147&lt;=17),"Adolescente",IF(AND(R6147&gt;=18,R6147&lt;=28),"Juventud",IF(AND(R6147&gt;=29,R6147&lt;=59),"Adulto","Vejez"))))))</f>
        <v>Vejez</v>
      </c>
      <c r="AI6147" s="806" t="s">
        <v>877</v>
      </c>
      <c r="AJ6147" s="807">
        <v>6</v>
      </c>
      <c r="AK6147" s="807">
        <v>77</v>
      </c>
      <c r="AL6147" s="759" t="str">
        <f t="shared" ref="AL6147:AL6210" si="193">IF(AI6147=0,"",IF(AND(AK6147&gt;=0,AK6147&lt;=5),"Primera Infancia",IF(AND(AK6147&gt;=6,AK6147&lt;=11),"Infancia",IF(AND(AK6147&gt;=12,AK6147&lt;=17),"Adolescente",IF(AND(AK6147&gt;=18,AK6147&lt;=28),"Juventud",IF(AND(AK6147&gt;=29,AK6147&lt;=59),"Adulto","Vejez"))))))</f>
        <v>Vejez</v>
      </c>
    </row>
    <row r="6148" spans="16:38" ht="15">
      <c r="P6148" s="806" t="s">
        <v>871</v>
      </c>
      <c r="Q6148" s="807">
        <v>3</v>
      </c>
      <c r="R6148" s="807">
        <v>101</v>
      </c>
      <c r="S6148" s="759" t="str">
        <f t="shared" si="192"/>
        <v>Vejez</v>
      </c>
      <c r="AI6148" s="806" t="s">
        <v>877</v>
      </c>
      <c r="AJ6148" s="807">
        <v>2</v>
      </c>
      <c r="AK6148" s="807">
        <v>78</v>
      </c>
      <c r="AL6148" s="759" t="str">
        <f t="shared" si="193"/>
        <v>Vejez</v>
      </c>
    </row>
    <row r="6149" spans="16:38" ht="15">
      <c r="P6149" s="806" t="s">
        <v>871</v>
      </c>
      <c r="Q6149" s="807">
        <v>2</v>
      </c>
      <c r="R6149" s="807">
        <v>102</v>
      </c>
      <c r="S6149" s="759" t="str">
        <f t="shared" si="192"/>
        <v>Vejez</v>
      </c>
      <c r="AI6149" s="806" t="s">
        <v>877</v>
      </c>
      <c r="AJ6149" s="807">
        <v>7</v>
      </c>
      <c r="AK6149" s="807">
        <v>79</v>
      </c>
      <c r="AL6149" s="759" t="str">
        <f t="shared" si="193"/>
        <v>Vejez</v>
      </c>
    </row>
    <row r="6150" spans="16:38" ht="15">
      <c r="P6150" s="806" t="s">
        <v>871</v>
      </c>
      <c r="Q6150" s="807">
        <v>3</v>
      </c>
      <c r="R6150" s="807">
        <v>103</v>
      </c>
      <c r="S6150" s="759" t="str">
        <f t="shared" si="192"/>
        <v>Vejez</v>
      </c>
      <c r="AI6150" s="806" t="s">
        <v>877</v>
      </c>
      <c r="AJ6150" s="807">
        <v>3</v>
      </c>
      <c r="AK6150" s="807">
        <v>80</v>
      </c>
      <c r="AL6150" s="759" t="str">
        <f t="shared" si="193"/>
        <v>Vejez</v>
      </c>
    </row>
    <row r="6151" spans="16:38" ht="15">
      <c r="P6151" s="806" t="s">
        <v>871</v>
      </c>
      <c r="Q6151" s="807">
        <v>3</v>
      </c>
      <c r="R6151" s="807">
        <v>104</v>
      </c>
      <c r="S6151" s="759" t="str">
        <f t="shared" si="192"/>
        <v>Vejez</v>
      </c>
      <c r="AI6151" s="806" t="s">
        <v>877</v>
      </c>
      <c r="AJ6151" s="807">
        <v>2</v>
      </c>
      <c r="AK6151" s="807">
        <v>81</v>
      </c>
      <c r="AL6151" s="759" t="str">
        <f t="shared" si="193"/>
        <v>Vejez</v>
      </c>
    </row>
    <row r="6152" spans="16:38" ht="15">
      <c r="P6152" s="806" t="s">
        <v>871</v>
      </c>
      <c r="Q6152" s="807">
        <v>1</v>
      </c>
      <c r="R6152" s="807">
        <v>105</v>
      </c>
      <c r="S6152" s="759" t="str">
        <f t="shared" si="192"/>
        <v>Vejez</v>
      </c>
      <c r="AI6152" s="806" t="s">
        <v>877</v>
      </c>
      <c r="AJ6152" s="807">
        <v>4</v>
      </c>
      <c r="AK6152" s="807">
        <v>82</v>
      </c>
      <c r="AL6152" s="759" t="str">
        <f t="shared" si="193"/>
        <v>Vejez</v>
      </c>
    </row>
    <row r="6153" spans="16:38" ht="15">
      <c r="P6153" s="806" t="s">
        <v>871</v>
      </c>
      <c r="Q6153" s="807">
        <v>1</v>
      </c>
      <c r="R6153" s="807">
        <v>107</v>
      </c>
      <c r="S6153" s="759" t="str">
        <f t="shared" si="192"/>
        <v>Vejez</v>
      </c>
      <c r="AI6153" s="806" t="s">
        <v>877</v>
      </c>
      <c r="AJ6153" s="807">
        <v>1</v>
      </c>
      <c r="AK6153" s="807">
        <v>83</v>
      </c>
      <c r="AL6153" s="759" t="str">
        <f t="shared" si="193"/>
        <v>Vejez</v>
      </c>
    </row>
    <row r="6154" spans="16:38" ht="15">
      <c r="P6154" s="806" t="s">
        <v>871</v>
      </c>
      <c r="Q6154" s="807">
        <v>1</v>
      </c>
      <c r="R6154" s="807">
        <v>110</v>
      </c>
      <c r="S6154" s="759" t="str">
        <f t="shared" si="192"/>
        <v>Vejez</v>
      </c>
      <c r="AI6154" s="806" t="s">
        <v>877</v>
      </c>
      <c r="AJ6154" s="807">
        <v>4</v>
      </c>
      <c r="AK6154" s="807">
        <v>85</v>
      </c>
      <c r="AL6154" s="759" t="str">
        <f t="shared" si="193"/>
        <v>Vejez</v>
      </c>
    </row>
    <row r="6155" spans="16:38" ht="15">
      <c r="P6155" s="806" t="s">
        <v>871</v>
      </c>
      <c r="Q6155" s="807">
        <v>1</v>
      </c>
      <c r="R6155" s="807">
        <v>111</v>
      </c>
      <c r="S6155" s="759" t="str">
        <f t="shared" si="192"/>
        <v>Vejez</v>
      </c>
      <c r="AI6155" s="806" t="s">
        <v>877</v>
      </c>
      <c r="AJ6155" s="807">
        <v>1</v>
      </c>
      <c r="AK6155" s="807">
        <v>86</v>
      </c>
      <c r="AL6155" s="759" t="str">
        <f t="shared" si="193"/>
        <v>Vejez</v>
      </c>
    </row>
    <row r="6156" spans="16:38" ht="30">
      <c r="P6156" s="806" t="s">
        <v>872</v>
      </c>
      <c r="Q6156" s="807">
        <v>91</v>
      </c>
      <c r="R6156" s="807">
        <v>0</v>
      </c>
      <c r="S6156" s="759" t="str">
        <f t="shared" si="192"/>
        <v>Primera Infancia</v>
      </c>
      <c r="AI6156" s="806" t="s">
        <v>877</v>
      </c>
      <c r="AJ6156" s="807">
        <v>1</v>
      </c>
      <c r="AK6156" s="807">
        <v>89</v>
      </c>
      <c r="AL6156" s="759" t="str">
        <f t="shared" si="193"/>
        <v>Vejez</v>
      </c>
    </row>
    <row r="6157" spans="16:38" ht="30">
      <c r="P6157" s="806" t="s">
        <v>872</v>
      </c>
      <c r="Q6157" s="807">
        <v>96</v>
      </c>
      <c r="R6157" s="807">
        <v>1</v>
      </c>
      <c r="S6157" s="759" t="str">
        <f t="shared" si="192"/>
        <v>Primera Infancia</v>
      </c>
      <c r="AI6157" s="806" t="s">
        <v>877</v>
      </c>
      <c r="AJ6157" s="807">
        <v>1</v>
      </c>
      <c r="AK6157" s="807">
        <v>90</v>
      </c>
      <c r="AL6157" s="759" t="str">
        <f t="shared" si="193"/>
        <v>Vejez</v>
      </c>
    </row>
    <row r="6158" spans="16:38" ht="30">
      <c r="P6158" s="806" t="s">
        <v>872</v>
      </c>
      <c r="Q6158" s="807">
        <v>98</v>
      </c>
      <c r="R6158" s="807">
        <v>2</v>
      </c>
      <c r="S6158" s="759" t="str">
        <f t="shared" si="192"/>
        <v>Primera Infancia</v>
      </c>
      <c r="AI6158" s="806" t="s">
        <v>877</v>
      </c>
      <c r="AJ6158" s="807">
        <v>1</v>
      </c>
      <c r="AK6158" s="807">
        <v>91</v>
      </c>
      <c r="AL6158" s="759" t="str">
        <f t="shared" si="193"/>
        <v>Vejez</v>
      </c>
    </row>
    <row r="6159" spans="16:38" ht="30">
      <c r="P6159" s="806" t="s">
        <v>872</v>
      </c>
      <c r="Q6159" s="807">
        <v>123</v>
      </c>
      <c r="R6159" s="807">
        <v>3</v>
      </c>
      <c r="S6159" s="759" t="str">
        <f t="shared" si="192"/>
        <v>Primera Infancia</v>
      </c>
      <c r="AI6159" s="806" t="s">
        <v>877</v>
      </c>
      <c r="AJ6159" s="807">
        <v>2</v>
      </c>
      <c r="AK6159" s="807">
        <v>93</v>
      </c>
      <c r="AL6159" s="759" t="str">
        <f t="shared" si="193"/>
        <v>Vejez</v>
      </c>
    </row>
    <row r="6160" spans="16:38" ht="30">
      <c r="P6160" s="806" t="s">
        <v>872</v>
      </c>
      <c r="Q6160" s="807">
        <v>111</v>
      </c>
      <c r="R6160" s="807">
        <v>4</v>
      </c>
      <c r="S6160" s="759" t="str">
        <f t="shared" si="192"/>
        <v>Primera Infancia</v>
      </c>
      <c r="AI6160" s="806" t="s">
        <v>879</v>
      </c>
      <c r="AJ6160" s="807">
        <v>123</v>
      </c>
      <c r="AK6160" s="807">
        <v>0</v>
      </c>
      <c r="AL6160" s="759" t="str">
        <f t="shared" si="193"/>
        <v>Primera Infancia</v>
      </c>
    </row>
    <row r="6161" spans="16:38" ht="30">
      <c r="P6161" s="806" t="s">
        <v>872</v>
      </c>
      <c r="Q6161" s="807">
        <v>107</v>
      </c>
      <c r="R6161" s="807">
        <v>5</v>
      </c>
      <c r="S6161" s="759" t="str">
        <f t="shared" si="192"/>
        <v>Primera Infancia</v>
      </c>
      <c r="AI6161" s="806" t="s">
        <v>879</v>
      </c>
      <c r="AJ6161" s="807">
        <v>134</v>
      </c>
      <c r="AK6161" s="807">
        <v>1</v>
      </c>
      <c r="AL6161" s="759" t="str">
        <f t="shared" si="193"/>
        <v>Primera Infancia</v>
      </c>
    </row>
    <row r="6162" spans="16:38" ht="30">
      <c r="P6162" s="806" t="s">
        <v>872</v>
      </c>
      <c r="Q6162" s="807">
        <v>126</v>
      </c>
      <c r="R6162" s="807">
        <v>6</v>
      </c>
      <c r="S6162" s="759" t="str">
        <f t="shared" si="192"/>
        <v>Infancia</v>
      </c>
      <c r="AI6162" s="806" t="s">
        <v>879</v>
      </c>
      <c r="AJ6162" s="807">
        <v>133</v>
      </c>
      <c r="AK6162" s="807">
        <v>2</v>
      </c>
      <c r="AL6162" s="759" t="str">
        <f t="shared" si="193"/>
        <v>Primera Infancia</v>
      </c>
    </row>
    <row r="6163" spans="16:38" ht="30">
      <c r="P6163" s="806" t="s">
        <v>872</v>
      </c>
      <c r="Q6163" s="807">
        <v>128</v>
      </c>
      <c r="R6163" s="807">
        <v>7</v>
      </c>
      <c r="S6163" s="759" t="str">
        <f t="shared" si="192"/>
        <v>Infancia</v>
      </c>
      <c r="AI6163" s="806" t="s">
        <v>879</v>
      </c>
      <c r="AJ6163" s="807">
        <v>127</v>
      </c>
      <c r="AK6163" s="807">
        <v>3</v>
      </c>
      <c r="AL6163" s="759" t="str">
        <f t="shared" si="193"/>
        <v>Primera Infancia</v>
      </c>
    </row>
    <row r="6164" spans="16:38" ht="30">
      <c r="P6164" s="806" t="s">
        <v>872</v>
      </c>
      <c r="Q6164" s="807">
        <v>118</v>
      </c>
      <c r="R6164" s="807">
        <v>8</v>
      </c>
      <c r="S6164" s="759" t="str">
        <f t="shared" si="192"/>
        <v>Infancia</v>
      </c>
      <c r="AI6164" s="806" t="s">
        <v>879</v>
      </c>
      <c r="AJ6164" s="807">
        <v>154</v>
      </c>
      <c r="AK6164" s="807">
        <v>4</v>
      </c>
      <c r="AL6164" s="759" t="str">
        <f t="shared" si="193"/>
        <v>Primera Infancia</v>
      </c>
    </row>
    <row r="6165" spans="16:38" ht="30">
      <c r="P6165" s="806" t="s">
        <v>872</v>
      </c>
      <c r="Q6165" s="807">
        <v>116</v>
      </c>
      <c r="R6165" s="807">
        <v>9</v>
      </c>
      <c r="S6165" s="759" t="str">
        <f t="shared" si="192"/>
        <v>Infancia</v>
      </c>
      <c r="AI6165" s="806" t="s">
        <v>879</v>
      </c>
      <c r="AJ6165" s="807">
        <v>158</v>
      </c>
      <c r="AK6165" s="807">
        <v>5</v>
      </c>
      <c r="AL6165" s="759" t="str">
        <f t="shared" si="193"/>
        <v>Primera Infancia</v>
      </c>
    </row>
    <row r="6166" spans="16:38" ht="15">
      <c r="P6166" s="806" t="s">
        <v>872</v>
      </c>
      <c r="Q6166" s="807">
        <v>133</v>
      </c>
      <c r="R6166" s="807">
        <v>10</v>
      </c>
      <c r="S6166" s="759" t="str">
        <f t="shared" si="192"/>
        <v>Infancia</v>
      </c>
      <c r="AI6166" s="806" t="s">
        <v>879</v>
      </c>
      <c r="AJ6166" s="807">
        <v>143</v>
      </c>
      <c r="AK6166" s="807">
        <v>6</v>
      </c>
      <c r="AL6166" s="759" t="str">
        <f t="shared" si="193"/>
        <v>Infancia</v>
      </c>
    </row>
    <row r="6167" spans="16:38" ht="15">
      <c r="P6167" s="806" t="s">
        <v>872</v>
      </c>
      <c r="Q6167" s="807">
        <v>112</v>
      </c>
      <c r="R6167" s="807">
        <v>11</v>
      </c>
      <c r="S6167" s="759" t="str">
        <f t="shared" si="192"/>
        <v>Infancia</v>
      </c>
      <c r="AI6167" s="806" t="s">
        <v>879</v>
      </c>
      <c r="AJ6167" s="807">
        <v>136</v>
      </c>
      <c r="AK6167" s="807">
        <v>7</v>
      </c>
      <c r="AL6167" s="759" t="str">
        <f t="shared" si="193"/>
        <v>Infancia</v>
      </c>
    </row>
    <row r="6168" spans="16:38" ht="30">
      <c r="P6168" s="806" t="s">
        <v>872</v>
      </c>
      <c r="Q6168" s="807">
        <v>125</v>
      </c>
      <c r="R6168" s="807">
        <v>12</v>
      </c>
      <c r="S6168" s="759" t="str">
        <f t="shared" si="192"/>
        <v>Adolescente</v>
      </c>
      <c r="AI6168" s="806" t="s">
        <v>879</v>
      </c>
      <c r="AJ6168" s="807">
        <v>153</v>
      </c>
      <c r="AK6168" s="807">
        <v>8</v>
      </c>
      <c r="AL6168" s="759" t="str">
        <f t="shared" si="193"/>
        <v>Infancia</v>
      </c>
    </row>
    <row r="6169" spans="16:38" ht="30">
      <c r="P6169" s="806" t="s">
        <v>872</v>
      </c>
      <c r="Q6169" s="807">
        <v>168</v>
      </c>
      <c r="R6169" s="807">
        <v>13</v>
      </c>
      <c r="S6169" s="759" t="str">
        <f t="shared" si="192"/>
        <v>Adolescente</v>
      </c>
      <c r="AI6169" s="806" t="s">
        <v>879</v>
      </c>
      <c r="AJ6169" s="807">
        <v>157</v>
      </c>
      <c r="AK6169" s="807">
        <v>9</v>
      </c>
      <c r="AL6169" s="759" t="str">
        <f t="shared" si="193"/>
        <v>Infancia</v>
      </c>
    </row>
    <row r="6170" spans="16:38" ht="30">
      <c r="P6170" s="806" t="s">
        <v>872</v>
      </c>
      <c r="Q6170" s="807">
        <v>168</v>
      </c>
      <c r="R6170" s="807">
        <v>14</v>
      </c>
      <c r="S6170" s="759" t="str">
        <f t="shared" si="192"/>
        <v>Adolescente</v>
      </c>
      <c r="AI6170" s="806" t="s">
        <v>879</v>
      </c>
      <c r="AJ6170" s="807">
        <v>182</v>
      </c>
      <c r="AK6170" s="807">
        <v>10</v>
      </c>
      <c r="AL6170" s="759" t="str">
        <f t="shared" si="193"/>
        <v>Infancia</v>
      </c>
    </row>
    <row r="6171" spans="16:38" ht="30">
      <c r="P6171" s="806" t="s">
        <v>872</v>
      </c>
      <c r="Q6171" s="807">
        <v>141</v>
      </c>
      <c r="R6171" s="807">
        <v>15</v>
      </c>
      <c r="S6171" s="759" t="str">
        <f t="shared" si="192"/>
        <v>Adolescente</v>
      </c>
      <c r="AI6171" s="806" t="s">
        <v>879</v>
      </c>
      <c r="AJ6171" s="807">
        <v>149</v>
      </c>
      <c r="AK6171" s="807">
        <v>11</v>
      </c>
      <c r="AL6171" s="759" t="str">
        <f t="shared" si="193"/>
        <v>Infancia</v>
      </c>
    </row>
    <row r="6172" spans="16:38" ht="30">
      <c r="P6172" s="806" t="s">
        <v>872</v>
      </c>
      <c r="Q6172" s="807">
        <v>177</v>
      </c>
      <c r="R6172" s="807">
        <v>16</v>
      </c>
      <c r="S6172" s="759" t="str">
        <f t="shared" si="192"/>
        <v>Adolescente</v>
      </c>
      <c r="AI6172" s="806" t="s">
        <v>879</v>
      </c>
      <c r="AJ6172" s="807">
        <v>175</v>
      </c>
      <c r="AK6172" s="807">
        <v>12</v>
      </c>
      <c r="AL6172" s="759" t="str">
        <f t="shared" si="193"/>
        <v>Adolescente</v>
      </c>
    </row>
    <row r="6173" spans="16:38" ht="30">
      <c r="P6173" s="806" t="s">
        <v>872</v>
      </c>
      <c r="Q6173" s="807">
        <v>189</v>
      </c>
      <c r="R6173" s="807">
        <v>17</v>
      </c>
      <c r="S6173" s="759" t="str">
        <f t="shared" si="192"/>
        <v>Adolescente</v>
      </c>
      <c r="AI6173" s="806" t="s">
        <v>879</v>
      </c>
      <c r="AJ6173" s="807">
        <v>173</v>
      </c>
      <c r="AK6173" s="807">
        <v>13</v>
      </c>
      <c r="AL6173" s="759" t="str">
        <f t="shared" si="193"/>
        <v>Adolescente</v>
      </c>
    </row>
    <row r="6174" spans="16:38" ht="30">
      <c r="P6174" s="806" t="s">
        <v>872</v>
      </c>
      <c r="Q6174" s="807">
        <v>167</v>
      </c>
      <c r="R6174" s="807">
        <v>18</v>
      </c>
      <c r="S6174" s="759" t="str">
        <f t="shared" si="192"/>
        <v>Juventud</v>
      </c>
      <c r="AI6174" s="806" t="s">
        <v>879</v>
      </c>
      <c r="AJ6174" s="807">
        <v>168</v>
      </c>
      <c r="AK6174" s="807">
        <v>14</v>
      </c>
      <c r="AL6174" s="759" t="str">
        <f t="shared" si="193"/>
        <v>Adolescente</v>
      </c>
    </row>
    <row r="6175" spans="16:38" ht="30">
      <c r="P6175" s="806" t="s">
        <v>872</v>
      </c>
      <c r="Q6175" s="807">
        <v>158</v>
      </c>
      <c r="R6175" s="807">
        <v>19</v>
      </c>
      <c r="S6175" s="759" t="str">
        <f t="shared" si="192"/>
        <v>Juventud</v>
      </c>
      <c r="AI6175" s="806" t="s">
        <v>879</v>
      </c>
      <c r="AJ6175" s="807">
        <v>169</v>
      </c>
      <c r="AK6175" s="807">
        <v>15</v>
      </c>
      <c r="AL6175" s="759" t="str">
        <f t="shared" si="193"/>
        <v>Adolescente</v>
      </c>
    </row>
    <row r="6176" spans="16:38" ht="30">
      <c r="P6176" s="806" t="s">
        <v>872</v>
      </c>
      <c r="Q6176" s="807">
        <v>140</v>
      </c>
      <c r="R6176" s="807">
        <v>20</v>
      </c>
      <c r="S6176" s="759" t="str">
        <f t="shared" si="192"/>
        <v>Juventud</v>
      </c>
      <c r="AI6176" s="806" t="s">
        <v>879</v>
      </c>
      <c r="AJ6176" s="807">
        <v>175</v>
      </c>
      <c r="AK6176" s="807">
        <v>16</v>
      </c>
      <c r="AL6176" s="759" t="str">
        <f t="shared" si="193"/>
        <v>Adolescente</v>
      </c>
    </row>
    <row r="6177" spans="16:38" ht="30">
      <c r="P6177" s="806" t="s">
        <v>872</v>
      </c>
      <c r="Q6177" s="807">
        <v>142</v>
      </c>
      <c r="R6177" s="807">
        <v>21</v>
      </c>
      <c r="S6177" s="759" t="str">
        <f t="shared" si="192"/>
        <v>Juventud</v>
      </c>
      <c r="AI6177" s="806" t="s">
        <v>879</v>
      </c>
      <c r="AJ6177" s="807">
        <v>202</v>
      </c>
      <c r="AK6177" s="807">
        <v>17</v>
      </c>
      <c r="AL6177" s="759" t="str">
        <f t="shared" si="193"/>
        <v>Adolescente</v>
      </c>
    </row>
    <row r="6178" spans="16:38" ht="15">
      <c r="P6178" s="806" t="s">
        <v>872</v>
      </c>
      <c r="Q6178" s="807">
        <v>144</v>
      </c>
      <c r="R6178" s="807">
        <v>22</v>
      </c>
      <c r="S6178" s="759" t="str">
        <f t="shared" si="192"/>
        <v>Juventud</v>
      </c>
      <c r="AI6178" s="806" t="s">
        <v>879</v>
      </c>
      <c r="AJ6178" s="807">
        <v>183</v>
      </c>
      <c r="AK6178" s="807">
        <v>18</v>
      </c>
      <c r="AL6178" s="759" t="str">
        <f t="shared" si="193"/>
        <v>Juventud</v>
      </c>
    </row>
    <row r="6179" spans="16:38" ht="15">
      <c r="P6179" s="806" t="s">
        <v>872</v>
      </c>
      <c r="Q6179" s="807">
        <v>120</v>
      </c>
      <c r="R6179" s="807">
        <v>23</v>
      </c>
      <c r="S6179" s="759" t="str">
        <f t="shared" si="192"/>
        <v>Juventud</v>
      </c>
      <c r="AI6179" s="806" t="s">
        <v>879</v>
      </c>
      <c r="AJ6179" s="807">
        <v>234</v>
      </c>
      <c r="AK6179" s="807">
        <v>19</v>
      </c>
      <c r="AL6179" s="759" t="str">
        <f t="shared" si="193"/>
        <v>Juventud</v>
      </c>
    </row>
    <row r="6180" spans="16:38" ht="15">
      <c r="P6180" s="806" t="s">
        <v>872</v>
      </c>
      <c r="Q6180" s="807">
        <v>130</v>
      </c>
      <c r="R6180" s="807">
        <v>24</v>
      </c>
      <c r="S6180" s="759" t="str">
        <f t="shared" si="192"/>
        <v>Juventud</v>
      </c>
      <c r="AI6180" s="806" t="s">
        <v>879</v>
      </c>
      <c r="AJ6180" s="807">
        <v>244</v>
      </c>
      <c r="AK6180" s="807">
        <v>20</v>
      </c>
      <c r="AL6180" s="759" t="str">
        <f t="shared" si="193"/>
        <v>Juventud</v>
      </c>
    </row>
    <row r="6181" spans="16:38" ht="15">
      <c r="P6181" s="806" t="s">
        <v>872</v>
      </c>
      <c r="Q6181" s="807">
        <v>119</v>
      </c>
      <c r="R6181" s="807">
        <v>25</v>
      </c>
      <c r="S6181" s="759" t="str">
        <f t="shared" si="192"/>
        <v>Juventud</v>
      </c>
      <c r="AI6181" s="806" t="s">
        <v>879</v>
      </c>
      <c r="AJ6181" s="807">
        <v>290</v>
      </c>
      <c r="AK6181" s="807">
        <v>21</v>
      </c>
      <c r="AL6181" s="759" t="str">
        <f t="shared" si="193"/>
        <v>Juventud</v>
      </c>
    </row>
    <row r="6182" spans="16:38" ht="15">
      <c r="P6182" s="806" t="s">
        <v>872</v>
      </c>
      <c r="Q6182" s="807">
        <v>143</v>
      </c>
      <c r="R6182" s="807">
        <v>26</v>
      </c>
      <c r="S6182" s="759" t="str">
        <f t="shared" si="192"/>
        <v>Juventud</v>
      </c>
      <c r="AI6182" s="806" t="s">
        <v>879</v>
      </c>
      <c r="AJ6182" s="807">
        <v>270</v>
      </c>
      <c r="AK6182" s="807">
        <v>22</v>
      </c>
      <c r="AL6182" s="759" t="str">
        <f t="shared" si="193"/>
        <v>Juventud</v>
      </c>
    </row>
    <row r="6183" spans="16:38" ht="15">
      <c r="P6183" s="806" t="s">
        <v>872</v>
      </c>
      <c r="Q6183" s="807">
        <v>140</v>
      </c>
      <c r="R6183" s="807">
        <v>27</v>
      </c>
      <c r="S6183" s="759" t="str">
        <f t="shared" si="192"/>
        <v>Juventud</v>
      </c>
      <c r="AI6183" s="806" t="s">
        <v>879</v>
      </c>
      <c r="AJ6183" s="807">
        <v>311</v>
      </c>
      <c r="AK6183" s="807">
        <v>23</v>
      </c>
      <c r="AL6183" s="759" t="str">
        <f t="shared" si="193"/>
        <v>Juventud</v>
      </c>
    </row>
    <row r="6184" spans="16:38" ht="15">
      <c r="P6184" s="806" t="s">
        <v>872</v>
      </c>
      <c r="Q6184" s="807">
        <v>114</v>
      </c>
      <c r="R6184" s="807">
        <v>28</v>
      </c>
      <c r="S6184" s="759" t="str">
        <f t="shared" si="192"/>
        <v>Juventud</v>
      </c>
      <c r="AI6184" s="806" t="s">
        <v>879</v>
      </c>
      <c r="AJ6184" s="807">
        <v>270</v>
      </c>
      <c r="AK6184" s="807">
        <v>24</v>
      </c>
      <c r="AL6184" s="759" t="str">
        <f t="shared" si="193"/>
        <v>Juventud</v>
      </c>
    </row>
    <row r="6185" spans="16:38" ht="15">
      <c r="P6185" s="806" t="s">
        <v>872</v>
      </c>
      <c r="Q6185" s="807">
        <v>148</v>
      </c>
      <c r="R6185" s="807">
        <v>29</v>
      </c>
      <c r="S6185" s="759" t="str">
        <f t="shared" si="192"/>
        <v>Adulto</v>
      </c>
      <c r="AI6185" s="806" t="s">
        <v>879</v>
      </c>
      <c r="AJ6185" s="807">
        <v>249</v>
      </c>
      <c r="AK6185" s="807">
        <v>25</v>
      </c>
      <c r="AL6185" s="759" t="str">
        <f t="shared" si="193"/>
        <v>Juventud</v>
      </c>
    </row>
    <row r="6186" spans="16:38" ht="15">
      <c r="P6186" s="806" t="s">
        <v>872</v>
      </c>
      <c r="Q6186" s="807">
        <v>129</v>
      </c>
      <c r="R6186" s="807">
        <v>30</v>
      </c>
      <c r="S6186" s="759" t="str">
        <f t="shared" si="192"/>
        <v>Adulto</v>
      </c>
      <c r="AI6186" s="806" t="s">
        <v>879</v>
      </c>
      <c r="AJ6186" s="807">
        <v>254</v>
      </c>
      <c r="AK6186" s="807">
        <v>26</v>
      </c>
      <c r="AL6186" s="759" t="str">
        <f t="shared" si="193"/>
        <v>Juventud</v>
      </c>
    </row>
    <row r="6187" spans="16:38" ht="15">
      <c r="P6187" s="806" t="s">
        <v>872</v>
      </c>
      <c r="Q6187" s="807">
        <v>145</v>
      </c>
      <c r="R6187" s="807">
        <v>31</v>
      </c>
      <c r="S6187" s="759" t="str">
        <f t="shared" si="192"/>
        <v>Adulto</v>
      </c>
      <c r="AI6187" s="806" t="s">
        <v>879</v>
      </c>
      <c r="AJ6187" s="807">
        <v>252</v>
      </c>
      <c r="AK6187" s="807">
        <v>27</v>
      </c>
      <c r="AL6187" s="759" t="str">
        <f t="shared" si="193"/>
        <v>Juventud</v>
      </c>
    </row>
    <row r="6188" spans="16:38" ht="15">
      <c r="P6188" s="806" t="s">
        <v>872</v>
      </c>
      <c r="Q6188" s="807">
        <v>125</v>
      </c>
      <c r="R6188" s="807">
        <v>32</v>
      </c>
      <c r="S6188" s="759" t="str">
        <f t="shared" si="192"/>
        <v>Adulto</v>
      </c>
      <c r="AI6188" s="806" t="s">
        <v>879</v>
      </c>
      <c r="AJ6188" s="807">
        <v>226</v>
      </c>
      <c r="AK6188" s="807">
        <v>28</v>
      </c>
      <c r="AL6188" s="759" t="str">
        <f t="shared" si="193"/>
        <v>Juventud</v>
      </c>
    </row>
    <row r="6189" spans="16:38" ht="15">
      <c r="P6189" s="806" t="s">
        <v>872</v>
      </c>
      <c r="Q6189" s="807">
        <v>120</v>
      </c>
      <c r="R6189" s="807">
        <v>33</v>
      </c>
      <c r="S6189" s="759" t="str">
        <f t="shared" si="192"/>
        <v>Adulto</v>
      </c>
      <c r="AI6189" s="806" t="s">
        <v>879</v>
      </c>
      <c r="AJ6189" s="807">
        <v>237</v>
      </c>
      <c r="AK6189" s="807">
        <v>29</v>
      </c>
      <c r="AL6189" s="759" t="str">
        <f t="shared" si="193"/>
        <v>Adulto</v>
      </c>
    </row>
    <row r="6190" spans="16:38" ht="15">
      <c r="P6190" s="806" t="s">
        <v>872</v>
      </c>
      <c r="Q6190" s="807">
        <v>116</v>
      </c>
      <c r="R6190" s="807">
        <v>34</v>
      </c>
      <c r="S6190" s="759" t="str">
        <f t="shared" si="192"/>
        <v>Adulto</v>
      </c>
      <c r="AI6190" s="806" t="s">
        <v>879</v>
      </c>
      <c r="AJ6190" s="807">
        <v>236</v>
      </c>
      <c r="AK6190" s="807">
        <v>30</v>
      </c>
      <c r="AL6190" s="759" t="str">
        <f t="shared" si="193"/>
        <v>Adulto</v>
      </c>
    </row>
    <row r="6191" spans="16:38" ht="15">
      <c r="P6191" s="806" t="s">
        <v>872</v>
      </c>
      <c r="Q6191" s="807">
        <v>98</v>
      </c>
      <c r="R6191" s="807">
        <v>35</v>
      </c>
      <c r="S6191" s="759" t="str">
        <f t="shared" si="192"/>
        <v>Adulto</v>
      </c>
      <c r="AI6191" s="806" t="s">
        <v>879</v>
      </c>
      <c r="AJ6191" s="807">
        <v>216</v>
      </c>
      <c r="AK6191" s="807">
        <v>31</v>
      </c>
      <c r="AL6191" s="759" t="str">
        <f t="shared" si="193"/>
        <v>Adulto</v>
      </c>
    </row>
    <row r="6192" spans="16:38" ht="15">
      <c r="P6192" s="806" t="s">
        <v>872</v>
      </c>
      <c r="Q6192" s="807">
        <v>99</v>
      </c>
      <c r="R6192" s="807">
        <v>36</v>
      </c>
      <c r="S6192" s="759" t="str">
        <f t="shared" si="192"/>
        <v>Adulto</v>
      </c>
      <c r="AI6192" s="806" t="s">
        <v>879</v>
      </c>
      <c r="AJ6192" s="807">
        <v>178</v>
      </c>
      <c r="AK6192" s="807">
        <v>32</v>
      </c>
      <c r="AL6192" s="759" t="str">
        <f t="shared" si="193"/>
        <v>Adulto</v>
      </c>
    </row>
    <row r="6193" spans="16:38" ht="15">
      <c r="P6193" s="806" t="s">
        <v>872</v>
      </c>
      <c r="Q6193" s="807">
        <v>104</v>
      </c>
      <c r="R6193" s="807">
        <v>37</v>
      </c>
      <c r="S6193" s="759" t="str">
        <f t="shared" si="192"/>
        <v>Adulto</v>
      </c>
      <c r="AI6193" s="806" t="s">
        <v>879</v>
      </c>
      <c r="AJ6193" s="807">
        <v>215</v>
      </c>
      <c r="AK6193" s="807">
        <v>33</v>
      </c>
      <c r="AL6193" s="759" t="str">
        <f t="shared" si="193"/>
        <v>Adulto</v>
      </c>
    </row>
    <row r="6194" spans="16:38" ht="15">
      <c r="P6194" s="806" t="s">
        <v>872</v>
      </c>
      <c r="Q6194" s="807">
        <v>106</v>
      </c>
      <c r="R6194" s="807">
        <v>38</v>
      </c>
      <c r="S6194" s="759" t="str">
        <f t="shared" si="192"/>
        <v>Adulto</v>
      </c>
      <c r="AI6194" s="806" t="s">
        <v>879</v>
      </c>
      <c r="AJ6194" s="807">
        <v>200</v>
      </c>
      <c r="AK6194" s="807">
        <v>34</v>
      </c>
      <c r="AL6194" s="759" t="str">
        <f t="shared" si="193"/>
        <v>Adulto</v>
      </c>
    </row>
    <row r="6195" spans="16:38" ht="15">
      <c r="P6195" s="806" t="s">
        <v>872</v>
      </c>
      <c r="Q6195" s="807">
        <v>110</v>
      </c>
      <c r="R6195" s="807">
        <v>39</v>
      </c>
      <c r="S6195" s="759" t="str">
        <f t="shared" si="192"/>
        <v>Adulto</v>
      </c>
      <c r="AI6195" s="806" t="s">
        <v>879</v>
      </c>
      <c r="AJ6195" s="807">
        <v>182</v>
      </c>
      <c r="AK6195" s="807">
        <v>35</v>
      </c>
      <c r="AL6195" s="759" t="str">
        <f t="shared" si="193"/>
        <v>Adulto</v>
      </c>
    </row>
    <row r="6196" spans="16:38" ht="15">
      <c r="P6196" s="806" t="s">
        <v>872</v>
      </c>
      <c r="Q6196" s="807">
        <v>110</v>
      </c>
      <c r="R6196" s="807">
        <v>40</v>
      </c>
      <c r="S6196" s="759" t="str">
        <f t="shared" si="192"/>
        <v>Adulto</v>
      </c>
      <c r="AI6196" s="806" t="s">
        <v>879</v>
      </c>
      <c r="AJ6196" s="807">
        <v>169</v>
      </c>
      <c r="AK6196" s="807">
        <v>36</v>
      </c>
      <c r="AL6196" s="759" t="str">
        <f t="shared" si="193"/>
        <v>Adulto</v>
      </c>
    </row>
    <row r="6197" spans="16:38" ht="15">
      <c r="P6197" s="806" t="s">
        <v>872</v>
      </c>
      <c r="Q6197" s="807">
        <v>116</v>
      </c>
      <c r="R6197" s="807">
        <v>41</v>
      </c>
      <c r="S6197" s="759" t="str">
        <f t="shared" si="192"/>
        <v>Adulto</v>
      </c>
      <c r="AI6197" s="806" t="s">
        <v>879</v>
      </c>
      <c r="AJ6197" s="807">
        <v>182</v>
      </c>
      <c r="AK6197" s="807">
        <v>37</v>
      </c>
      <c r="AL6197" s="759" t="str">
        <f t="shared" si="193"/>
        <v>Adulto</v>
      </c>
    </row>
    <row r="6198" spans="16:38" ht="15">
      <c r="P6198" s="806" t="s">
        <v>872</v>
      </c>
      <c r="Q6198" s="807">
        <v>119</v>
      </c>
      <c r="R6198" s="807">
        <v>42</v>
      </c>
      <c r="S6198" s="759" t="str">
        <f t="shared" si="192"/>
        <v>Adulto</v>
      </c>
      <c r="AI6198" s="806" t="s">
        <v>879</v>
      </c>
      <c r="AJ6198" s="807">
        <v>165</v>
      </c>
      <c r="AK6198" s="807">
        <v>38</v>
      </c>
      <c r="AL6198" s="759" t="str">
        <f t="shared" si="193"/>
        <v>Adulto</v>
      </c>
    </row>
    <row r="6199" spans="16:38" ht="15">
      <c r="P6199" s="806" t="s">
        <v>872</v>
      </c>
      <c r="Q6199" s="807">
        <v>125</v>
      </c>
      <c r="R6199" s="807">
        <v>43</v>
      </c>
      <c r="S6199" s="759" t="str">
        <f t="shared" si="192"/>
        <v>Adulto</v>
      </c>
      <c r="AI6199" s="806" t="s">
        <v>879</v>
      </c>
      <c r="AJ6199" s="807">
        <v>155</v>
      </c>
      <c r="AK6199" s="807">
        <v>39</v>
      </c>
      <c r="AL6199" s="759" t="str">
        <f t="shared" si="193"/>
        <v>Adulto</v>
      </c>
    </row>
    <row r="6200" spans="16:38" ht="15">
      <c r="P6200" s="806" t="s">
        <v>872</v>
      </c>
      <c r="Q6200" s="807">
        <v>104</v>
      </c>
      <c r="R6200" s="807">
        <v>44</v>
      </c>
      <c r="S6200" s="759" t="str">
        <f t="shared" si="192"/>
        <v>Adulto</v>
      </c>
      <c r="AI6200" s="806" t="s">
        <v>879</v>
      </c>
      <c r="AJ6200" s="807">
        <v>186</v>
      </c>
      <c r="AK6200" s="807">
        <v>40</v>
      </c>
      <c r="AL6200" s="759" t="str">
        <f t="shared" si="193"/>
        <v>Adulto</v>
      </c>
    </row>
    <row r="6201" spans="16:38" ht="15">
      <c r="P6201" s="806" t="s">
        <v>872</v>
      </c>
      <c r="Q6201" s="807">
        <v>86</v>
      </c>
      <c r="R6201" s="807">
        <v>45</v>
      </c>
      <c r="S6201" s="759" t="str">
        <f t="shared" si="192"/>
        <v>Adulto</v>
      </c>
      <c r="AI6201" s="806" t="s">
        <v>879</v>
      </c>
      <c r="AJ6201" s="807">
        <v>172</v>
      </c>
      <c r="AK6201" s="807">
        <v>41</v>
      </c>
      <c r="AL6201" s="759" t="str">
        <f t="shared" si="193"/>
        <v>Adulto</v>
      </c>
    </row>
    <row r="6202" spans="16:38" ht="15">
      <c r="P6202" s="806" t="s">
        <v>872</v>
      </c>
      <c r="Q6202" s="807">
        <v>102</v>
      </c>
      <c r="R6202" s="807">
        <v>46</v>
      </c>
      <c r="S6202" s="759" t="str">
        <f t="shared" si="192"/>
        <v>Adulto</v>
      </c>
      <c r="AI6202" s="806" t="s">
        <v>879</v>
      </c>
      <c r="AJ6202" s="807">
        <v>169</v>
      </c>
      <c r="AK6202" s="807">
        <v>42</v>
      </c>
      <c r="AL6202" s="759" t="str">
        <f t="shared" si="193"/>
        <v>Adulto</v>
      </c>
    </row>
    <row r="6203" spans="16:38" ht="15">
      <c r="P6203" s="806" t="s">
        <v>872</v>
      </c>
      <c r="Q6203" s="807">
        <v>104</v>
      </c>
      <c r="R6203" s="807">
        <v>47</v>
      </c>
      <c r="S6203" s="759" t="str">
        <f t="shared" si="192"/>
        <v>Adulto</v>
      </c>
      <c r="AI6203" s="806" t="s">
        <v>879</v>
      </c>
      <c r="AJ6203" s="807">
        <v>159</v>
      </c>
      <c r="AK6203" s="807">
        <v>43</v>
      </c>
      <c r="AL6203" s="759" t="str">
        <f t="shared" si="193"/>
        <v>Adulto</v>
      </c>
    </row>
    <row r="6204" spans="16:38" ht="15">
      <c r="P6204" s="806" t="s">
        <v>872</v>
      </c>
      <c r="Q6204" s="807">
        <v>112</v>
      </c>
      <c r="R6204" s="807">
        <v>48</v>
      </c>
      <c r="S6204" s="759" t="str">
        <f t="shared" si="192"/>
        <v>Adulto</v>
      </c>
      <c r="AI6204" s="806" t="s">
        <v>879</v>
      </c>
      <c r="AJ6204" s="807">
        <v>170</v>
      </c>
      <c r="AK6204" s="807">
        <v>44</v>
      </c>
      <c r="AL6204" s="759" t="str">
        <f t="shared" si="193"/>
        <v>Adulto</v>
      </c>
    </row>
    <row r="6205" spans="16:38" ht="15">
      <c r="P6205" s="806" t="s">
        <v>872</v>
      </c>
      <c r="Q6205" s="807">
        <v>137</v>
      </c>
      <c r="R6205" s="807">
        <v>49</v>
      </c>
      <c r="S6205" s="759" t="str">
        <f t="shared" si="192"/>
        <v>Adulto</v>
      </c>
      <c r="AI6205" s="806" t="s">
        <v>879</v>
      </c>
      <c r="AJ6205" s="807">
        <v>155</v>
      </c>
      <c r="AK6205" s="807">
        <v>45</v>
      </c>
      <c r="AL6205" s="759" t="str">
        <f t="shared" si="193"/>
        <v>Adulto</v>
      </c>
    </row>
    <row r="6206" spans="16:38" ht="15">
      <c r="P6206" s="806" t="s">
        <v>872</v>
      </c>
      <c r="Q6206" s="807">
        <v>119</v>
      </c>
      <c r="R6206" s="807">
        <v>50</v>
      </c>
      <c r="S6206" s="759" t="str">
        <f t="shared" si="192"/>
        <v>Adulto</v>
      </c>
      <c r="AI6206" s="806" t="s">
        <v>879</v>
      </c>
      <c r="AJ6206" s="807">
        <v>132</v>
      </c>
      <c r="AK6206" s="807">
        <v>46</v>
      </c>
      <c r="AL6206" s="759" t="str">
        <f t="shared" si="193"/>
        <v>Adulto</v>
      </c>
    </row>
    <row r="6207" spans="16:38" ht="15">
      <c r="P6207" s="806" t="s">
        <v>872</v>
      </c>
      <c r="Q6207" s="807">
        <v>118</v>
      </c>
      <c r="R6207" s="807">
        <v>51</v>
      </c>
      <c r="S6207" s="759" t="str">
        <f t="shared" si="192"/>
        <v>Adulto</v>
      </c>
      <c r="AI6207" s="806" t="s">
        <v>879</v>
      </c>
      <c r="AJ6207" s="807">
        <v>128</v>
      </c>
      <c r="AK6207" s="807">
        <v>47</v>
      </c>
      <c r="AL6207" s="759" t="str">
        <f t="shared" si="193"/>
        <v>Adulto</v>
      </c>
    </row>
    <row r="6208" spans="16:38" ht="15">
      <c r="P6208" s="806" t="s">
        <v>872</v>
      </c>
      <c r="Q6208" s="807">
        <v>108</v>
      </c>
      <c r="R6208" s="807">
        <v>52</v>
      </c>
      <c r="S6208" s="759" t="str">
        <f t="shared" si="192"/>
        <v>Adulto</v>
      </c>
      <c r="AI6208" s="806" t="s">
        <v>879</v>
      </c>
      <c r="AJ6208" s="807">
        <v>113</v>
      </c>
      <c r="AK6208" s="807">
        <v>48</v>
      </c>
      <c r="AL6208" s="759" t="str">
        <f t="shared" si="193"/>
        <v>Adulto</v>
      </c>
    </row>
    <row r="6209" spans="16:38" ht="15">
      <c r="P6209" s="806" t="s">
        <v>872</v>
      </c>
      <c r="Q6209" s="807">
        <v>132</v>
      </c>
      <c r="R6209" s="807">
        <v>53</v>
      </c>
      <c r="S6209" s="759" t="str">
        <f t="shared" si="192"/>
        <v>Adulto</v>
      </c>
      <c r="AI6209" s="806" t="s">
        <v>879</v>
      </c>
      <c r="AJ6209" s="807">
        <v>156</v>
      </c>
      <c r="AK6209" s="807">
        <v>49</v>
      </c>
      <c r="AL6209" s="759" t="str">
        <f t="shared" si="193"/>
        <v>Adulto</v>
      </c>
    </row>
    <row r="6210" spans="16:38" ht="15">
      <c r="P6210" s="806" t="s">
        <v>872</v>
      </c>
      <c r="Q6210" s="807">
        <v>125</v>
      </c>
      <c r="R6210" s="807">
        <v>54</v>
      </c>
      <c r="S6210" s="759" t="str">
        <f t="shared" si="192"/>
        <v>Adulto</v>
      </c>
      <c r="AI6210" s="806" t="s">
        <v>879</v>
      </c>
      <c r="AJ6210" s="807">
        <v>128</v>
      </c>
      <c r="AK6210" s="807">
        <v>50</v>
      </c>
      <c r="AL6210" s="759" t="str">
        <f t="shared" si="193"/>
        <v>Adulto</v>
      </c>
    </row>
    <row r="6211" spans="16:38" ht="15">
      <c r="P6211" s="806" t="s">
        <v>872</v>
      </c>
      <c r="Q6211" s="807">
        <v>120</v>
      </c>
      <c r="R6211" s="807">
        <v>55</v>
      </c>
      <c r="S6211" s="759" t="str">
        <f t="shared" ref="S6211:S6274" si="194">IF(P6211=0,"",IF(AND(R6211&gt;=0,R6211&lt;=5),"Primera Infancia",IF(AND(R6211&gt;=6,R6211&lt;=11),"Infancia",IF(AND(R6211&gt;=12,R6211&lt;=17),"Adolescente",IF(AND(R6211&gt;=18,R6211&lt;=28),"Juventud",IF(AND(R6211&gt;=29,R6211&lt;=59),"Adulto","Vejez"))))))</f>
        <v>Adulto</v>
      </c>
      <c r="AI6211" s="806" t="s">
        <v>879</v>
      </c>
      <c r="AJ6211" s="807">
        <v>148</v>
      </c>
      <c r="AK6211" s="807">
        <v>51</v>
      </c>
      <c r="AL6211" s="759" t="str">
        <f t="shared" ref="AL6211:AL6274" si="195">IF(AI6211=0,"",IF(AND(AK6211&gt;=0,AK6211&lt;=5),"Primera Infancia",IF(AND(AK6211&gt;=6,AK6211&lt;=11),"Infancia",IF(AND(AK6211&gt;=12,AK6211&lt;=17),"Adolescente",IF(AND(AK6211&gt;=18,AK6211&lt;=28),"Juventud",IF(AND(AK6211&gt;=29,AK6211&lt;=59),"Adulto","Vejez"))))))</f>
        <v>Adulto</v>
      </c>
    </row>
    <row r="6212" spans="16:38" ht="15">
      <c r="P6212" s="806" t="s">
        <v>872</v>
      </c>
      <c r="Q6212" s="807">
        <v>118</v>
      </c>
      <c r="R6212" s="807">
        <v>56</v>
      </c>
      <c r="S6212" s="759" t="str">
        <f t="shared" si="194"/>
        <v>Adulto</v>
      </c>
      <c r="AI6212" s="806" t="s">
        <v>879</v>
      </c>
      <c r="AJ6212" s="807">
        <v>141</v>
      </c>
      <c r="AK6212" s="807">
        <v>52</v>
      </c>
      <c r="AL6212" s="759" t="str">
        <f t="shared" si="195"/>
        <v>Adulto</v>
      </c>
    </row>
    <row r="6213" spans="16:38" ht="15">
      <c r="P6213" s="806" t="s">
        <v>872</v>
      </c>
      <c r="Q6213" s="807">
        <v>114</v>
      </c>
      <c r="R6213" s="807">
        <v>57</v>
      </c>
      <c r="S6213" s="759" t="str">
        <f t="shared" si="194"/>
        <v>Adulto</v>
      </c>
      <c r="AI6213" s="806" t="s">
        <v>879</v>
      </c>
      <c r="AJ6213" s="807">
        <v>143</v>
      </c>
      <c r="AK6213" s="807">
        <v>53</v>
      </c>
      <c r="AL6213" s="759" t="str">
        <f t="shared" si="195"/>
        <v>Adulto</v>
      </c>
    </row>
    <row r="6214" spans="16:38" ht="15">
      <c r="P6214" s="806" t="s">
        <v>872</v>
      </c>
      <c r="Q6214" s="807">
        <v>123</v>
      </c>
      <c r="R6214" s="807">
        <v>58</v>
      </c>
      <c r="S6214" s="759" t="str">
        <f t="shared" si="194"/>
        <v>Adulto</v>
      </c>
      <c r="AI6214" s="806" t="s">
        <v>879</v>
      </c>
      <c r="AJ6214" s="807">
        <v>130</v>
      </c>
      <c r="AK6214" s="807">
        <v>54</v>
      </c>
      <c r="AL6214" s="759" t="str">
        <f t="shared" si="195"/>
        <v>Adulto</v>
      </c>
    </row>
    <row r="6215" spans="16:38" ht="15">
      <c r="P6215" s="806" t="s">
        <v>872</v>
      </c>
      <c r="Q6215" s="807">
        <v>128</v>
      </c>
      <c r="R6215" s="807">
        <v>59</v>
      </c>
      <c r="S6215" s="759" t="str">
        <f t="shared" si="194"/>
        <v>Adulto</v>
      </c>
      <c r="AI6215" s="806" t="s">
        <v>879</v>
      </c>
      <c r="AJ6215" s="807">
        <v>123</v>
      </c>
      <c r="AK6215" s="807">
        <v>55</v>
      </c>
      <c r="AL6215" s="759" t="str">
        <f t="shared" si="195"/>
        <v>Adulto</v>
      </c>
    </row>
    <row r="6216" spans="16:38" ht="15">
      <c r="P6216" s="806" t="s">
        <v>872</v>
      </c>
      <c r="Q6216" s="807">
        <v>106</v>
      </c>
      <c r="R6216" s="807">
        <v>60</v>
      </c>
      <c r="S6216" s="759" t="str">
        <f t="shared" si="194"/>
        <v>Vejez</v>
      </c>
      <c r="AI6216" s="806" t="s">
        <v>879</v>
      </c>
      <c r="AJ6216" s="807">
        <v>123</v>
      </c>
      <c r="AK6216" s="807">
        <v>56</v>
      </c>
      <c r="AL6216" s="759" t="str">
        <f t="shared" si="195"/>
        <v>Adulto</v>
      </c>
    </row>
    <row r="6217" spans="16:38" ht="15">
      <c r="P6217" s="806" t="s">
        <v>872</v>
      </c>
      <c r="Q6217" s="807">
        <v>98</v>
      </c>
      <c r="R6217" s="807">
        <v>61</v>
      </c>
      <c r="S6217" s="759" t="str">
        <f t="shared" si="194"/>
        <v>Vejez</v>
      </c>
      <c r="AI6217" s="806" t="s">
        <v>879</v>
      </c>
      <c r="AJ6217" s="807">
        <v>120</v>
      </c>
      <c r="AK6217" s="807">
        <v>57</v>
      </c>
      <c r="AL6217" s="759" t="str">
        <f t="shared" si="195"/>
        <v>Adulto</v>
      </c>
    </row>
    <row r="6218" spans="16:38" ht="15">
      <c r="P6218" s="806" t="s">
        <v>872</v>
      </c>
      <c r="Q6218" s="807">
        <v>107</v>
      </c>
      <c r="R6218" s="807">
        <v>62</v>
      </c>
      <c r="S6218" s="759" t="str">
        <f t="shared" si="194"/>
        <v>Vejez</v>
      </c>
      <c r="AI6218" s="806" t="s">
        <v>879</v>
      </c>
      <c r="AJ6218" s="807">
        <v>109</v>
      </c>
      <c r="AK6218" s="807">
        <v>58</v>
      </c>
      <c r="AL6218" s="759" t="str">
        <f t="shared" si="195"/>
        <v>Adulto</v>
      </c>
    </row>
    <row r="6219" spans="16:38" ht="15">
      <c r="P6219" s="806" t="s">
        <v>872</v>
      </c>
      <c r="Q6219" s="807">
        <v>107</v>
      </c>
      <c r="R6219" s="807">
        <v>63</v>
      </c>
      <c r="S6219" s="759" t="str">
        <f t="shared" si="194"/>
        <v>Vejez</v>
      </c>
      <c r="AI6219" s="806" t="s">
        <v>879</v>
      </c>
      <c r="AJ6219" s="807">
        <v>115</v>
      </c>
      <c r="AK6219" s="807">
        <v>59</v>
      </c>
      <c r="AL6219" s="759" t="str">
        <f t="shared" si="195"/>
        <v>Adulto</v>
      </c>
    </row>
    <row r="6220" spans="16:38" ht="15">
      <c r="P6220" s="806" t="s">
        <v>872</v>
      </c>
      <c r="Q6220" s="807">
        <v>94</v>
      </c>
      <c r="R6220" s="807">
        <v>64</v>
      </c>
      <c r="S6220" s="759" t="str">
        <f t="shared" si="194"/>
        <v>Vejez</v>
      </c>
      <c r="AI6220" s="806" t="s">
        <v>879</v>
      </c>
      <c r="AJ6220" s="807">
        <v>99</v>
      </c>
      <c r="AK6220" s="807">
        <v>60</v>
      </c>
      <c r="AL6220" s="759" t="str">
        <f t="shared" si="195"/>
        <v>Vejez</v>
      </c>
    </row>
    <row r="6221" spans="16:38" ht="15">
      <c r="P6221" s="806" t="s">
        <v>872</v>
      </c>
      <c r="Q6221" s="807">
        <v>102</v>
      </c>
      <c r="R6221" s="807">
        <v>65</v>
      </c>
      <c r="S6221" s="759" t="str">
        <f t="shared" si="194"/>
        <v>Vejez</v>
      </c>
      <c r="AI6221" s="806" t="s">
        <v>879</v>
      </c>
      <c r="AJ6221" s="807">
        <v>106</v>
      </c>
      <c r="AK6221" s="807">
        <v>61</v>
      </c>
      <c r="AL6221" s="759" t="str">
        <f t="shared" si="195"/>
        <v>Vejez</v>
      </c>
    </row>
    <row r="6222" spans="16:38" ht="15">
      <c r="P6222" s="806" t="s">
        <v>872</v>
      </c>
      <c r="Q6222" s="807">
        <v>109</v>
      </c>
      <c r="R6222" s="807">
        <v>66</v>
      </c>
      <c r="S6222" s="759" t="str">
        <f t="shared" si="194"/>
        <v>Vejez</v>
      </c>
      <c r="AI6222" s="806" t="s">
        <v>879</v>
      </c>
      <c r="AJ6222" s="807">
        <v>88</v>
      </c>
      <c r="AK6222" s="807">
        <v>62</v>
      </c>
      <c r="AL6222" s="759" t="str">
        <f t="shared" si="195"/>
        <v>Vejez</v>
      </c>
    </row>
    <row r="6223" spans="16:38" ht="15">
      <c r="P6223" s="806" t="s">
        <v>872</v>
      </c>
      <c r="Q6223" s="807">
        <v>78</v>
      </c>
      <c r="R6223" s="807">
        <v>67</v>
      </c>
      <c r="S6223" s="759" t="str">
        <f t="shared" si="194"/>
        <v>Vejez</v>
      </c>
      <c r="AI6223" s="806" t="s">
        <v>879</v>
      </c>
      <c r="AJ6223" s="807">
        <v>83</v>
      </c>
      <c r="AK6223" s="807">
        <v>63</v>
      </c>
      <c r="AL6223" s="759" t="str">
        <f t="shared" si="195"/>
        <v>Vejez</v>
      </c>
    </row>
    <row r="6224" spans="16:38" ht="15">
      <c r="P6224" s="806" t="s">
        <v>872</v>
      </c>
      <c r="Q6224" s="807">
        <v>98</v>
      </c>
      <c r="R6224" s="807">
        <v>68</v>
      </c>
      <c r="S6224" s="759" t="str">
        <f t="shared" si="194"/>
        <v>Vejez</v>
      </c>
      <c r="AI6224" s="806" t="s">
        <v>879</v>
      </c>
      <c r="AJ6224" s="807">
        <v>101</v>
      </c>
      <c r="AK6224" s="807">
        <v>64</v>
      </c>
      <c r="AL6224" s="759" t="str">
        <f t="shared" si="195"/>
        <v>Vejez</v>
      </c>
    </row>
    <row r="6225" spans="16:38" ht="15">
      <c r="P6225" s="806" t="s">
        <v>872</v>
      </c>
      <c r="Q6225" s="807">
        <v>99</v>
      </c>
      <c r="R6225" s="807">
        <v>69</v>
      </c>
      <c r="S6225" s="759" t="str">
        <f t="shared" si="194"/>
        <v>Vejez</v>
      </c>
      <c r="AI6225" s="806" t="s">
        <v>879</v>
      </c>
      <c r="AJ6225" s="807">
        <v>77</v>
      </c>
      <c r="AK6225" s="807">
        <v>65</v>
      </c>
      <c r="AL6225" s="759" t="str">
        <f t="shared" si="195"/>
        <v>Vejez</v>
      </c>
    </row>
    <row r="6226" spans="16:38" ht="15">
      <c r="P6226" s="806" t="s">
        <v>872</v>
      </c>
      <c r="Q6226" s="807">
        <v>93</v>
      </c>
      <c r="R6226" s="807">
        <v>70</v>
      </c>
      <c r="S6226" s="759" t="str">
        <f t="shared" si="194"/>
        <v>Vejez</v>
      </c>
      <c r="AI6226" s="806" t="s">
        <v>879</v>
      </c>
      <c r="AJ6226" s="807">
        <v>82</v>
      </c>
      <c r="AK6226" s="807">
        <v>66</v>
      </c>
      <c r="AL6226" s="759" t="str">
        <f t="shared" si="195"/>
        <v>Vejez</v>
      </c>
    </row>
    <row r="6227" spans="16:38" ht="15">
      <c r="P6227" s="806" t="s">
        <v>872</v>
      </c>
      <c r="Q6227" s="807">
        <v>72</v>
      </c>
      <c r="R6227" s="807">
        <v>71</v>
      </c>
      <c r="S6227" s="759" t="str">
        <f t="shared" si="194"/>
        <v>Vejez</v>
      </c>
      <c r="AI6227" s="806" t="s">
        <v>879</v>
      </c>
      <c r="AJ6227" s="807">
        <v>72</v>
      </c>
      <c r="AK6227" s="807">
        <v>67</v>
      </c>
      <c r="AL6227" s="759" t="str">
        <f t="shared" si="195"/>
        <v>Vejez</v>
      </c>
    </row>
    <row r="6228" spans="16:38" ht="15">
      <c r="P6228" s="806" t="s">
        <v>872</v>
      </c>
      <c r="Q6228" s="807">
        <v>77</v>
      </c>
      <c r="R6228" s="807">
        <v>72</v>
      </c>
      <c r="S6228" s="759" t="str">
        <f t="shared" si="194"/>
        <v>Vejez</v>
      </c>
      <c r="AI6228" s="806" t="s">
        <v>879</v>
      </c>
      <c r="AJ6228" s="807">
        <v>61</v>
      </c>
      <c r="AK6228" s="807">
        <v>68</v>
      </c>
      <c r="AL6228" s="759" t="str">
        <f t="shared" si="195"/>
        <v>Vejez</v>
      </c>
    </row>
    <row r="6229" spans="16:38" ht="15">
      <c r="P6229" s="806" t="s">
        <v>872</v>
      </c>
      <c r="Q6229" s="807">
        <v>69</v>
      </c>
      <c r="R6229" s="807">
        <v>73</v>
      </c>
      <c r="S6229" s="759" t="str">
        <f t="shared" si="194"/>
        <v>Vejez</v>
      </c>
      <c r="AI6229" s="806" t="s">
        <v>879</v>
      </c>
      <c r="AJ6229" s="807">
        <v>58</v>
      </c>
      <c r="AK6229" s="807">
        <v>69</v>
      </c>
      <c r="AL6229" s="759" t="str">
        <f t="shared" si="195"/>
        <v>Vejez</v>
      </c>
    </row>
    <row r="6230" spans="16:38" ht="15">
      <c r="P6230" s="806" t="s">
        <v>872</v>
      </c>
      <c r="Q6230" s="807">
        <v>61</v>
      </c>
      <c r="R6230" s="807">
        <v>74</v>
      </c>
      <c r="S6230" s="759" t="str">
        <f t="shared" si="194"/>
        <v>Vejez</v>
      </c>
      <c r="AI6230" s="806" t="s">
        <v>879</v>
      </c>
      <c r="AJ6230" s="807">
        <v>63</v>
      </c>
      <c r="AK6230" s="807">
        <v>70</v>
      </c>
      <c r="AL6230" s="759" t="str">
        <f t="shared" si="195"/>
        <v>Vejez</v>
      </c>
    </row>
    <row r="6231" spans="16:38" ht="15">
      <c r="P6231" s="806" t="s">
        <v>872</v>
      </c>
      <c r="Q6231" s="807">
        <v>61</v>
      </c>
      <c r="R6231" s="807">
        <v>75</v>
      </c>
      <c r="S6231" s="759" t="str">
        <f t="shared" si="194"/>
        <v>Vejez</v>
      </c>
      <c r="AI6231" s="806" t="s">
        <v>879</v>
      </c>
      <c r="AJ6231" s="807">
        <v>59</v>
      </c>
      <c r="AK6231" s="807">
        <v>71</v>
      </c>
      <c r="AL6231" s="759" t="str">
        <f t="shared" si="195"/>
        <v>Vejez</v>
      </c>
    </row>
    <row r="6232" spans="16:38" ht="15">
      <c r="P6232" s="806" t="s">
        <v>872</v>
      </c>
      <c r="Q6232" s="807">
        <v>51</v>
      </c>
      <c r="R6232" s="807">
        <v>76</v>
      </c>
      <c r="S6232" s="759" t="str">
        <f t="shared" si="194"/>
        <v>Vejez</v>
      </c>
      <c r="AI6232" s="806" t="s">
        <v>879</v>
      </c>
      <c r="AJ6232" s="807">
        <v>40</v>
      </c>
      <c r="AK6232" s="807">
        <v>72</v>
      </c>
      <c r="AL6232" s="759" t="str">
        <f t="shared" si="195"/>
        <v>Vejez</v>
      </c>
    </row>
    <row r="6233" spans="16:38" ht="15">
      <c r="P6233" s="806" t="s">
        <v>872</v>
      </c>
      <c r="Q6233" s="807">
        <v>54</v>
      </c>
      <c r="R6233" s="807">
        <v>77</v>
      </c>
      <c r="S6233" s="759" t="str">
        <f t="shared" si="194"/>
        <v>Vejez</v>
      </c>
      <c r="AI6233" s="806" t="s">
        <v>879</v>
      </c>
      <c r="AJ6233" s="807">
        <v>35</v>
      </c>
      <c r="AK6233" s="807">
        <v>73</v>
      </c>
      <c r="AL6233" s="759" t="str">
        <f t="shared" si="195"/>
        <v>Vejez</v>
      </c>
    </row>
    <row r="6234" spans="16:38" ht="15">
      <c r="P6234" s="806" t="s">
        <v>872</v>
      </c>
      <c r="Q6234" s="807">
        <v>57</v>
      </c>
      <c r="R6234" s="807">
        <v>78</v>
      </c>
      <c r="S6234" s="759" t="str">
        <f t="shared" si="194"/>
        <v>Vejez</v>
      </c>
      <c r="AI6234" s="806" t="s">
        <v>879</v>
      </c>
      <c r="AJ6234" s="807">
        <v>32</v>
      </c>
      <c r="AK6234" s="807">
        <v>74</v>
      </c>
      <c r="AL6234" s="759" t="str">
        <f t="shared" si="195"/>
        <v>Vejez</v>
      </c>
    </row>
    <row r="6235" spans="16:38" ht="15">
      <c r="P6235" s="806" t="s">
        <v>872</v>
      </c>
      <c r="Q6235" s="807">
        <v>34</v>
      </c>
      <c r="R6235" s="807">
        <v>79</v>
      </c>
      <c r="S6235" s="759" t="str">
        <f t="shared" si="194"/>
        <v>Vejez</v>
      </c>
      <c r="AI6235" s="806" t="s">
        <v>879</v>
      </c>
      <c r="AJ6235" s="807">
        <v>35</v>
      </c>
      <c r="AK6235" s="807">
        <v>75</v>
      </c>
      <c r="AL6235" s="759" t="str">
        <f t="shared" si="195"/>
        <v>Vejez</v>
      </c>
    </row>
    <row r="6236" spans="16:38" ht="15">
      <c r="P6236" s="806" t="s">
        <v>872</v>
      </c>
      <c r="Q6236" s="807">
        <v>38</v>
      </c>
      <c r="R6236" s="807">
        <v>80</v>
      </c>
      <c r="S6236" s="759" t="str">
        <f t="shared" si="194"/>
        <v>Vejez</v>
      </c>
      <c r="AI6236" s="806" t="s">
        <v>879</v>
      </c>
      <c r="AJ6236" s="807">
        <v>19</v>
      </c>
      <c r="AK6236" s="807">
        <v>76</v>
      </c>
      <c r="AL6236" s="759" t="str">
        <f t="shared" si="195"/>
        <v>Vejez</v>
      </c>
    </row>
    <row r="6237" spans="16:38" ht="15">
      <c r="P6237" s="806" t="s">
        <v>872</v>
      </c>
      <c r="Q6237" s="807">
        <v>29</v>
      </c>
      <c r="R6237" s="807">
        <v>81</v>
      </c>
      <c r="S6237" s="759" t="str">
        <f t="shared" si="194"/>
        <v>Vejez</v>
      </c>
      <c r="AI6237" s="806" t="s">
        <v>879</v>
      </c>
      <c r="AJ6237" s="807">
        <v>19</v>
      </c>
      <c r="AK6237" s="807">
        <v>77</v>
      </c>
      <c r="AL6237" s="759" t="str">
        <f t="shared" si="195"/>
        <v>Vejez</v>
      </c>
    </row>
    <row r="6238" spans="16:38" ht="15">
      <c r="P6238" s="806" t="s">
        <v>872</v>
      </c>
      <c r="Q6238" s="807">
        <v>24</v>
      </c>
      <c r="R6238" s="807">
        <v>82</v>
      </c>
      <c r="S6238" s="759" t="str">
        <f t="shared" si="194"/>
        <v>Vejez</v>
      </c>
      <c r="AI6238" s="806" t="s">
        <v>879</v>
      </c>
      <c r="AJ6238" s="807">
        <v>22</v>
      </c>
      <c r="AK6238" s="807">
        <v>78</v>
      </c>
      <c r="AL6238" s="759" t="str">
        <f t="shared" si="195"/>
        <v>Vejez</v>
      </c>
    </row>
    <row r="6239" spans="16:38" ht="15">
      <c r="P6239" s="806" t="s">
        <v>872</v>
      </c>
      <c r="Q6239" s="807">
        <v>26</v>
      </c>
      <c r="R6239" s="807">
        <v>83</v>
      </c>
      <c r="S6239" s="759" t="str">
        <f t="shared" si="194"/>
        <v>Vejez</v>
      </c>
      <c r="AI6239" s="806" t="s">
        <v>879</v>
      </c>
      <c r="AJ6239" s="807">
        <v>25</v>
      </c>
      <c r="AK6239" s="807">
        <v>79</v>
      </c>
      <c r="AL6239" s="759" t="str">
        <f t="shared" si="195"/>
        <v>Vejez</v>
      </c>
    </row>
    <row r="6240" spans="16:38" ht="15">
      <c r="P6240" s="806" t="s">
        <v>872</v>
      </c>
      <c r="Q6240" s="807">
        <v>31</v>
      </c>
      <c r="R6240" s="807">
        <v>84</v>
      </c>
      <c r="S6240" s="759" t="str">
        <f t="shared" si="194"/>
        <v>Vejez</v>
      </c>
      <c r="AI6240" s="806" t="s">
        <v>879</v>
      </c>
      <c r="AJ6240" s="807">
        <v>21</v>
      </c>
      <c r="AK6240" s="807">
        <v>80</v>
      </c>
      <c r="AL6240" s="759" t="str">
        <f t="shared" si="195"/>
        <v>Vejez</v>
      </c>
    </row>
    <row r="6241" spans="16:38" ht="15">
      <c r="P6241" s="806" t="s">
        <v>872</v>
      </c>
      <c r="Q6241" s="807">
        <v>17</v>
      </c>
      <c r="R6241" s="807">
        <v>85</v>
      </c>
      <c r="S6241" s="759" t="str">
        <f t="shared" si="194"/>
        <v>Vejez</v>
      </c>
      <c r="AI6241" s="806" t="s">
        <v>879</v>
      </c>
      <c r="AJ6241" s="807">
        <v>14</v>
      </c>
      <c r="AK6241" s="807">
        <v>81</v>
      </c>
      <c r="AL6241" s="759" t="str">
        <f t="shared" si="195"/>
        <v>Vejez</v>
      </c>
    </row>
    <row r="6242" spans="16:38" ht="15">
      <c r="P6242" s="806" t="s">
        <v>872</v>
      </c>
      <c r="Q6242" s="807">
        <v>18</v>
      </c>
      <c r="R6242" s="807">
        <v>86</v>
      </c>
      <c r="S6242" s="759" t="str">
        <f t="shared" si="194"/>
        <v>Vejez</v>
      </c>
      <c r="AI6242" s="806" t="s">
        <v>879</v>
      </c>
      <c r="AJ6242" s="807">
        <v>14</v>
      </c>
      <c r="AK6242" s="807">
        <v>82</v>
      </c>
      <c r="AL6242" s="759" t="str">
        <f t="shared" si="195"/>
        <v>Vejez</v>
      </c>
    </row>
    <row r="6243" spans="16:38" ht="15">
      <c r="P6243" s="806" t="s">
        <v>872</v>
      </c>
      <c r="Q6243" s="807">
        <v>24</v>
      </c>
      <c r="R6243" s="807">
        <v>87</v>
      </c>
      <c r="S6243" s="759" t="str">
        <f t="shared" si="194"/>
        <v>Vejez</v>
      </c>
      <c r="AI6243" s="806" t="s">
        <v>879</v>
      </c>
      <c r="AJ6243" s="807">
        <v>13</v>
      </c>
      <c r="AK6243" s="807">
        <v>83</v>
      </c>
      <c r="AL6243" s="759" t="str">
        <f t="shared" si="195"/>
        <v>Vejez</v>
      </c>
    </row>
    <row r="6244" spans="16:38" ht="15">
      <c r="P6244" s="806" t="s">
        <v>872</v>
      </c>
      <c r="Q6244" s="807">
        <v>13</v>
      </c>
      <c r="R6244" s="807">
        <v>88</v>
      </c>
      <c r="S6244" s="759" t="str">
        <f t="shared" si="194"/>
        <v>Vejez</v>
      </c>
      <c r="AI6244" s="806" t="s">
        <v>879</v>
      </c>
      <c r="AJ6244" s="807">
        <v>13</v>
      </c>
      <c r="AK6244" s="807">
        <v>84</v>
      </c>
      <c r="AL6244" s="759" t="str">
        <f t="shared" si="195"/>
        <v>Vejez</v>
      </c>
    </row>
    <row r="6245" spans="16:38" ht="15">
      <c r="P6245" s="806" t="s">
        <v>872</v>
      </c>
      <c r="Q6245" s="807">
        <v>16</v>
      </c>
      <c r="R6245" s="807">
        <v>89</v>
      </c>
      <c r="S6245" s="759" t="str">
        <f t="shared" si="194"/>
        <v>Vejez</v>
      </c>
      <c r="AI6245" s="806" t="s">
        <v>879</v>
      </c>
      <c r="AJ6245" s="807">
        <v>11</v>
      </c>
      <c r="AK6245" s="807">
        <v>85</v>
      </c>
      <c r="AL6245" s="759" t="str">
        <f t="shared" si="195"/>
        <v>Vejez</v>
      </c>
    </row>
    <row r="6246" spans="16:38" ht="15">
      <c r="P6246" s="806" t="s">
        <v>872</v>
      </c>
      <c r="Q6246" s="807">
        <v>11</v>
      </c>
      <c r="R6246" s="807">
        <v>90</v>
      </c>
      <c r="S6246" s="759" t="str">
        <f t="shared" si="194"/>
        <v>Vejez</v>
      </c>
      <c r="AI6246" s="806" t="s">
        <v>879</v>
      </c>
      <c r="AJ6246" s="807">
        <v>12</v>
      </c>
      <c r="AK6246" s="807">
        <v>86</v>
      </c>
      <c r="AL6246" s="759" t="str">
        <f t="shared" si="195"/>
        <v>Vejez</v>
      </c>
    </row>
    <row r="6247" spans="16:38" ht="15">
      <c r="P6247" s="806" t="s">
        <v>872</v>
      </c>
      <c r="Q6247" s="807">
        <v>19</v>
      </c>
      <c r="R6247" s="807">
        <v>91</v>
      </c>
      <c r="S6247" s="759" t="str">
        <f t="shared" si="194"/>
        <v>Vejez</v>
      </c>
      <c r="AI6247" s="806" t="s">
        <v>879</v>
      </c>
      <c r="AJ6247" s="807">
        <v>4</v>
      </c>
      <c r="AK6247" s="807">
        <v>87</v>
      </c>
      <c r="AL6247" s="759" t="str">
        <f t="shared" si="195"/>
        <v>Vejez</v>
      </c>
    </row>
    <row r="6248" spans="16:38" ht="15">
      <c r="P6248" s="806" t="s">
        <v>872</v>
      </c>
      <c r="Q6248" s="807">
        <v>9</v>
      </c>
      <c r="R6248" s="807">
        <v>92</v>
      </c>
      <c r="S6248" s="759" t="str">
        <f t="shared" si="194"/>
        <v>Vejez</v>
      </c>
      <c r="AI6248" s="806" t="s">
        <v>879</v>
      </c>
      <c r="AJ6248" s="807">
        <v>6</v>
      </c>
      <c r="AK6248" s="807">
        <v>88</v>
      </c>
      <c r="AL6248" s="759" t="str">
        <f t="shared" si="195"/>
        <v>Vejez</v>
      </c>
    </row>
    <row r="6249" spans="16:38" ht="15">
      <c r="P6249" s="806" t="s">
        <v>872</v>
      </c>
      <c r="Q6249" s="807">
        <v>7</v>
      </c>
      <c r="R6249" s="807">
        <v>93</v>
      </c>
      <c r="S6249" s="759" t="str">
        <f t="shared" si="194"/>
        <v>Vejez</v>
      </c>
      <c r="AI6249" s="806" t="s">
        <v>879</v>
      </c>
      <c r="AJ6249" s="807">
        <v>5</v>
      </c>
      <c r="AK6249" s="807">
        <v>89</v>
      </c>
      <c r="AL6249" s="759" t="str">
        <f t="shared" si="195"/>
        <v>Vejez</v>
      </c>
    </row>
    <row r="6250" spans="16:38" ht="15">
      <c r="P6250" s="806" t="s">
        <v>872</v>
      </c>
      <c r="Q6250" s="807">
        <v>5</v>
      </c>
      <c r="R6250" s="807">
        <v>94</v>
      </c>
      <c r="S6250" s="759" t="str">
        <f t="shared" si="194"/>
        <v>Vejez</v>
      </c>
      <c r="AI6250" s="806" t="s">
        <v>879</v>
      </c>
      <c r="AJ6250" s="807">
        <v>3</v>
      </c>
      <c r="AK6250" s="807">
        <v>90</v>
      </c>
      <c r="AL6250" s="759" t="str">
        <f t="shared" si="195"/>
        <v>Vejez</v>
      </c>
    </row>
    <row r="6251" spans="16:38" ht="15">
      <c r="P6251" s="806" t="s">
        <v>872</v>
      </c>
      <c r="Q6251" s="807">
        <v>6</v>
      </c>
      <c r="R6251" s="807">
        <v>95</v>
      </c>
      <c r="S6251" s="759" t="str">
        <f t="shared" si="194"/>
        <v>Vejez</v>
      </c>
      <c r="AI6251" s="806" t="s">
        <v>879</v>
      </c>
      <c r="AJ6251" s="807">
        <v>3</v>
      </c>
      <c r="AK6251" s="807">
        <v>91</v>
      </c>
      <c r="AL6251" s="759" t="str">
        <f t="shared" si="195"/>
        <v>Vejez</v>
      </c>
    </row>
    <row r="6252" spans="16:38" ht="15">
      <c r="P6252" s="806" t="s">
        <v>872</v>
      </c>
      <c r="Q6252" s="807">
        <v>3</v>
      </c>
      <c r="R6252" s="807">
        <v>97</v>
      </c>
      <c r="S6252" s="759" t="str">
        <f t="shared" si="194"/>
        <v>Vejez</v>
      </c>
      <c r="AI6252" s="806" t="s">
        <v>879</v>
      </c>
      <c r="AJ6252" s="807">
        <v>5</v>
      </c>
      <c r="AK6252" s="807">
        <v>92</v>
      </c>
      <c r="AL6252" s="759" t="str">
        <f t="shared" si="195"/>
        <v>Vejez</v>
      </c>
    </row>
    <row r="6253" spans="16:38" ht="15">
      <c r="P6253" s="806" t="s">
        <v>872</v>
      </c>
      <c r="Q6253" s="807">
        <v>1</v>
      </c>
      <c r="R6253" s="807">
        <v>99</v>
      </c>
      <c r="S6253" s="759" t="str">
        <f t="shared" si="194"/>
        <v>Vejez</v>
      </c>
      <c r="AI6253" s="806" t="s">
        <v>879</v>
      </c>
      <c r="AJ6253" s="807">
        <v>2</v>
      </c>
      <c r="AK6253" s="807">
        <v>93</v>
      </c>
      <c r="AL6253" s="759" t="str">
        <f t="shared" si="195"/>
        <v>Vejez</v>
      </c>
    </row>
    <row r="6254" spans="16:38" ht="15">
      <c r="P6254" s="806" t="s">
        <v>872</v>
      </c>
      <c r="Q6254" s="807">
        <v>1</v>
      </c>
      <c r="R6254" s="807">
        <v>103</v>
      </c>
      <c r="S6254" s="759" t="str">
        <f t="shared" si="194"/>
        <v>Vejez</v>
      </c>
      <c r="AI6254" s="806" t="s">
        <v>879</v>
      </c>
      <c r="AJ6254" s="807">
        <v>3</v>
      </c>
      <c r="AK6254" s="807">
        <v>94</v>
      </c>
      <c r="AL6254" s="759" t="str">
        <f t="shared" si="195"/>
        <v>Vejez</v>
      </c>
    </row>
    <row r="6255" spans="16:38" ht="15">
      <c r="P6255" s="806" t="s">
        <v>872</v>
      </c>
      <c r="Q6255" s="807">
        <v>1</v>
      </c>
      <c r="R6255" s="807">
        <v>106</v>
      </c>
      <c r="S6255" s="759" t="str">
        <f t="shared" si="194"/>
        <v>Vejez</v>
      </c>
      <c r="AI6255" s="806" t="s">
        <v>879</v>
      </c>
      <c r="AJ6255" s="807">
        <v>2</v>
      </c>
      <c r="AK6255" s="807">
        <v>95</v>
      </c>
      <c r="AL6255" s="759" t="str">
        <f t="shared" si="195"/>
        <v>Vejez</v>
      </c>
    </row>
    <row r="6256" spans="16:38" ht="30">
      <c r="P6256" s="806" t="s">
        <v>873</v>
      </c>
      <c r="Q6256" s="807">
        <v>66</v>
      </c>
      <c r="R6256" s="807">
        <v>0</v>
      </c>
      <c r="S6256" s="759" t="str">
        <f t="shared" si="194"/>
        <v>Primera Infancia</v>
      </c>
      <c r="AI6256" s="806" t="s">
        <v>879</v>
      </c>
      <c r="AJ6256" s="807">
        <v>2</v>
      </c>
      <c r="AK6256" s="807">
        <v>96</v>
      </c>
      <c r="AL6256" s="759" t="str">
        <f t="shared" si="195"/>
        <v>Vejez</v>
      </c>
    </row>
    <row r="6257" spans="16:38" ht="30">
      <c r="P6257" s="806" t="s">
        <v>873</v>
      </c>
      <c r="Q6257" s="807">
        <v>57</v>
      </c>
      <c r="R6257" s="807">
        <v>1</v>
      </c>
      <c r="S6257" s="759" t="str">
        <f t="shared" si="194"/>
        <v>Primera Infancia</v>
      </c>
      <c r="AI6257" s="806" t="s">
        <v>879</v>
      </c>
      <c r="AJ6257" s="807">
        <v>1</v>
      </c>
      <c r="AK6257" s="807">
        <v>98</v>
      </c>
      <c r="AL6257" s="759" t="str">
        <f t="shared" si="195"/>
        <v>Vejez</v>
      </c>
    </row>
    <row r="6258" spans="16:38" ht="30">
      <c r="P6258" s="806" t="s">
        <v>873</v>
      </c>
      <c r="Q6258" s="807">
        <v>69</v>
      </c>
      <c r="R6258" s="807">
        <v>2</v>
      </c>
      <c r="S6258" s="759" t="str">
        <f t="shared" si="194"/>
        <v>Primera Infancia</v>
      </c>
      <c r="AI6258" s="806" t="s">
        <v>879</v>
      </c>
      <c r="AJ6258" s="807">
        <v>1</v>
      </c>
      <c r="AK6258" s="807">
        <v>99</v>
      </c>
      <c r="AL6258" s="759" t="str">
        <f t="shared" si="195"/>
        <v>Vejez</v>
      </c>
    </row>
    <row r="6259" spans="16:38" ht="30">
      <c r="P6259" s="806" t="s">
        <v>873</v>
      </c>
      <c r="Q6259" s="807">
        <v>75</v>
      </c>
      <c r="R6259" s="807">
        <v>3</v>
      </c>
      <c r="S6259" s="759" t="str">
        <f t="shared" si="194"/>
        <v>Primera Infancia</v>
      </c>
      <c r="AI6259" s="806" t="s">
        <v>880</v>
      </c>
      <c r="AJ6259" s="807">
        <v>5</v>
      </c>
      <c r="AK6259" s="807">
        <v>0</v>
      </c>
      <c r="AL6259" s="759" t="str">
        <f t="shared" si="195"/>
        <v>Primera Infancia</v>
      </c>
    </row>
    <row r="6260" spans="16:38" ht="30">
      <c r="P6260" s="806" t="s">
        <v>873</v>
      </c>
      <c r="Q6260" s="807">
        <v>73</v>
      </c>
      <c r="R6260" s="807">
        <v>4</v>
      </c>
      <c r="S6260" s="759" t="str">
        <f t="shared" si="194"/>
        <v>Primera Infancia</v>
      </c>
      <c r="AI6260" s="806" t="s">
        <v>880</v>
      </c>
      <c r="AJ6260" s="807">
        <v>12</v>
      </c>
      <c r="AK6260" s="807">
        <v>1</v>
      </c>
      <c r="AL6260" s="759" t="str">
        <f t="shared" si="195"/>
        <v>Primera Infancia</v>
      </c>
    </row>
    <row r="6261" spans="16:38" ht="30">
      <c r="P6261" s="806" t="s">
        <v>873</v>
      </c>
      <c r="Q6261" s="807">
        <v>65</v>
      </c>
      <c r="R6261" s="807">
        <v>5</v>
      </c>
      <c r="S6261" s="759" t="str">
        <f t="shared" si="194"/>
        <v>Primera Infancia</v>
      </c>
      <c r="AI6261" s="806" t="s">
        <v>880</v>
      </c>
      <c r="AJ6261" s="807">
        <v>5</v>
      </c>
      <c r="AK6261" s="807">
        <v>2</v>
      </c>
      <c r="AL6261" s="759" t="str">
        <f t="shared" si="195"/>
        <v>Primera Infancia</v>
      </c>
    </row>
    <row r="6262" spans="16:38" ht="30">
      <c r="P6262" s="806" t="s">
        <v>873</v>
      </c>
      <c r="Q6262" s="807">
        <v>77</v>
      </c>
      <c r="R6262" s="807">
        <v>6</v>
      </c>
      <c r="S6262" s="759" t="str">
        <f t="shared" si="194"/>
        <v>Infancia</v>
      </c>
      <c r="AI6262" s="806" t="s">
        <v>880</v>
      </c>
      <c r="AJ6262" s="807">
        <v>12</v>
      </c>
      <c r="AK6262" s="807">
        <v>3</v>
      </c>
      <c r="AL6262" s="759" t="str">
        <f t="shared" si="195"/>
        <v>Primera Infancia</v>
      </c>
    </row>
    <row r="6263" spans="16:38" ht="30">
      <c r="P6263" s="806" t="s">
        <v>873</v>
      </c>
      <c r="Q6263" s="807">
        <v>81</v>
      </c>
      <c r="R6263" s="807">
        <v>7</v>
      </c>
      <c r="S6263" s="759" t="str">
        <f t="shared" si="194"/>
        <v>Infancia</v>
      </c>
      <c r="AI6263" s="806" t="s">
        <v>880</v>
      </c>
      <c r="AJ6263" s="807">
        <v>12</v>
      </c>
      <c r="AK6263" s="807">
        <v>4</v>
      </c>
      <c r="AL6263" s="759" t="str">
        <f t="shared" si="195"/>
        <v>Primera Infancia</v>
      </c>
    </row>
    <row r="6264" spans="16:38" ht="30">
      <c r="P6264" s="806" t="s">
        <v>873</v>
      </c>
      <c r="Q6264" s="807">
        <v>87</v>
      </c>
      <c r="R6264" s="807">
        <v>8</v>
      </c>
      <c r="S6264" s="759" t="str">
        <f t="shared" si="194"/>
        <v>Infancia</v>
      </c>
      <c r="AI6264" s="806" t="s">
        <v>880</v>
      </c>
      <c r="AJ6264" s="807">
        <v>10</v>
      </c>
      <c r="AK6264" s="807">
        <v>5</v>
      </c>
      <c r="AL6264" s="759" t="str">
        <f t="shared" si="195"/>
        <v>Primera Infancia</v>
      </c>
    </row>
    <row r="6265" spans="16:38" ht="15">
      <c r="P6265" s="806" t="s">
        <v>873</v>
      </c>
      <c r="Q6265" s="807">
        <v>82</v>
      </c>
      <c r="R6265" s="807">
        <v>9</v>
      </c>
      <c r="S6265" s="759" t="str">
        <f t="shared" si="194"/>
        <v>Infancia</v>
      </c>
      <c r="AI6265" s="806" t="s">
        <v>880</v>
      </c>
      <c r="AJ6265" s="807">
        <v>11</v>
      </c>
      <c r="AK6265" s="807">
        <v>6</v>
      </c>
      <c r="AL6265" s="759" t="str">
        <f t="shared" si="195"/>
        <v>Infancia</v>
      </c>
    </row>
    <row r="6266" spans="16:38" ht="15">
      <c r="P6266" s="806" t="s">
        <v>873</v>
      </c>
      <c r="Q6266" s="807">
        <v>86</v>
      </c>
      <c r="R6266" s="807">
        <v>10</v>
      </c>
      <c r="S6266" s="759" t="str">
        <f t="shared" si="194"/>
        <v>Infancia</v>
      </c>
      <c r="AI6266" s="806" t="s">
        <v>880</v>
      </c>
      <c r="AJ6266" s="807">
        <v>11</v>
      </c>
      <c r="AK6266" s="807">
        <v>7</v>
      </c>
      <c r="AL6266" s="759" t="str">
        <f t="shared" si="195"/>
        <v>Infancia</v>
      </c>
    </row>
    <row r="6267" spans="16:38" ht="15">
      <c r="P6267" s="806" t="s">
        <v>873</v>
      </c>
      <c r="Q6267" s="807">
        <v>65</v>
      </c>
      <c r="R6267" s="807">
        <v>11</v>
      </c>
      <c r="S6267" s="759" t="str">
        <f t="shared" si="194"/>
        <v>Infancia</v>
      </c>
      <c r="AI6267" s="806" t="s">
        <v>880</v>
      </c>
      <c r="AJ6267" s="807">
        <v>10</v>
      </c>
      <c r="AK6267" s="807">
        <v>8</v>
      </c>
      <c r="AL6267" s="759" t="str">
        <f t="shared" si="195"/>
        <v>Infancia</v>
      </c>
    </row>
    <row r="6268" spans="16:38" ht="30">
      <c r="P6268" s="806" t="s">
        <v>873</v>
      </c>
      <c r="Q6268" s="807">
        <v>94</v>
      </c>
      <c r="R6268" s="807">
        <v>12</v>
      </c>
      <c r="S6268" s="759" t="str">
        <f t="shared" si="194"/>
        <v>Adolescente</v>
      </c>
      <c r="AI6268" s="806" t="s">
        <v>880</v>
      </c>
      <c r="AJ6268" s="807">
        <v>15</v>
      </c>
      <c r="AK6268" s="807">
        <v>9</v>
      </c>
      <c r="AL6268" s="759" t="str">
        <f t="shared" si="195"/>
        <v>Infancia</v>
      </c>
    </row>
    <row r="6269" spans="16:38" ht="30">
      <c r="P6269" s="806" t="s">
        <v>873</v>
      </c>
      <c r="Q6269" s="807">
        <v>85</v>
      </c>
      <c r="R6269" s="807">
        <v>13</v>
      </c>
      <c r="S6269" s="759" t="str">
        <f t="shared" si="194"/>
        <v>Adolescente</v>
      </c>
      <c r="AI6269" s="806" t="s">
        <v>880</v>
      </c>
      <c r="AJ6269" s="807">
        <v>13</v>
      </c>
      <c r="AK6269" s="807">
        <v>10</v>
      </c>
      <c r="AL6269" s="759" t="str">
        <f t="shared" si="195"/>
        <v>Infancia</v>
      </c>
    </row>
    <row r="6270" spans="16:38" ht="30">
      <c r="P6270" s="806" t="s">
        <v>873</v>
      </c>
      <c r="Q6270" s="807">
        <v>101</v>
      </c>
      <c r="R6270" s="807">
        <v>14</v>
      </c>
      <c r="S6270" s="759" t="str">
        <f t="shared" si="194"/>
        <v>Adolescente</v>
      </c>
      <c r="AI6270" s="806" t="s">
        <v>880</v>
      </c>
      <c r="AJ6270" s="807">
        <v>12</v>
      </c>
      <c r="AK6270" s="807">
        <v>11</v>
      </c>
      <c r="AL6270" s="759" t="str">
        <f t="shared" si="195"/>
        <v>Infancia</v>
      </c>
    </row>
    <row r="6271" spans="16:38" ht="30">
      <c r="P6271" s="806" t="s">
        <v>873</v>
      </c>
      <c r="Q6271" s="807">
        <v>100</v>
      </c>
      <c r="R6271" s="807">
        <v>15</v>
      </c>
      <c r="S6271" s="759" t="str">
        <f t="shared" si="194"/>
        <v>Adolescente</v>
      </c>
      <c r="AI6271" s="806" t="s">
        <v>880</v>
      </c>
      <c r="AJ6271" s="807">
        <v>14</v>
      </c>
      <c r="AK6271" s="807">
        <v>12</v>
      </c>
      <c r="AL6271" s="759" t="str">
        <f t="shared" si="195"/>
        <v>Adolescente</v>
      </c>
    </row>
    <row r="6272" spans="16:38" ht="30">
      <c r="P6272" s="806" t="s">
        <v>873</v>
      </c>
      <c r="Q6272" s="807">
        <v>86</v>
      </c>
      <c r="R6272" s="807">
        <v>16</v>
      </c>
      <c r="S6272" s="759" t="str">
        <f t="shared" si="194"/>
        <v>Adolescente</v>
      </c>
      <c r="AI6272" s="806" t="s">
        <v>880</v>
      </c>
      <c r="AJ6272" s="807">
        <v>10</v>
      </c>
      <c r="AK6272" s="807">
        <v>13</v>
      </c>
      <c r="AL6272" s="759" t="str">
        <f t="shared" si="195"/>
        <v>Adolescente</v>
      </c>
    </row>
    <row r="6273" spans="16:38" ht="30">
      <c r="P6273" s="806" t="s">
        <v>873</v>
      </c>
      <c r="Q6273" s="807">
        <v>107</v>
      </c>
      <c r="R6273" s="807">
        <v>17</v>
      </c>
      <c r="S6273" s="759" t="str">
        <f t="shared" si="194"/>
        <v>Adolescente</v>
      </c>
      <c r="AI6273" s="806" t="s">
        <v>880</v>
      </c>
      <c r="AJ6273" s="807">
        <v>21</v>
      </c>
      <c r="AK6273" s="807">
        <v>14</v>
      </c>
      <c r="AL6273" s="759" t="str">
        <f t="shared" si="195"/>
        <v>Adolescente</v>
      </c>
    </row>
    <row r="6274" spans="16:38" ht="30">
      <c r="P6274" s="806" t="s">
        <v>873</v>
      </c>
      <c r="Q6274" s="807">
        <v>100</v>
      </c>
      <c r="R6274" s="807">
        <v>18</v>
      </c>
      <c r="S6274" s="759" t="str">
        <f t="shared" si="194"/>
        <v>Juventud</v>
      </c>
      <c r="AI6274" s="806" t="s">
        <v>880</v>
      </c>
      <c r="AJ6274" s="807">
        <v>14</v>
      </c>
      <c r="AK6274" s="807">
        <v>15</v>
      </c>
      <c r="AL6274" s="759" t="str">
        <f t="shared" si="195"/>
        <v>Adolescente</v>
      </c>
    </row>
    <row r="6275" spans="16:38" ht="30">
      <c r="P6275" s="806" t="s">
        <v>873</v>
      </c>
      <c r="Q6275" s="807">
        <v>97</v>
      </c>
      <c r="R6275" s="807">
        <v>19</v>
      </c>
      <c r="S6275" s="759" t="str">
        <f t="shared" ref="S6275:S6338" si="196">IF(P6275=0,"",IF(AND(R6275&gt;=0,R6275&lt;=5),"Primera Infancia",IF(AND(R6275&gt;=6,R6275&lt;=11),"Infancia",IF(AND(R6275&gt;=12,R6275&lt;=17),"Adolescente",IF(AND(R6275&gt;=18,R6275&lt;=28),"Juventud",IF(AND(R6275&gt;=29,R6275&lt;=59),"Adulto","Vejez"))))))</f>
        <v>Juventud</v>
      </c>
      <c r="AI6275" s="806" t="s">
        <v>880</v>
      </c>
      <c r="AJ6275" s="807">
        <v>23</v>
      </c>
      <c r="AK6275" s="807">
        <v>16</v>
      </c>
      <c r="AL6275" s="759" t="str">
        <f t="shared" ref="AL6275:AL6338" si="197">IF(AI6275=0,"",IF(AND(AK6275&gt;=0,AK6275&lt;=5),"Primera Infancia",IF(AND(AK6275&gt;=6,AK6275&lt;=11),"Infancia",IF(AND(AK6275&gt;=12,AK6275&lt;=17),"Adolescente",IF(AND(AK6275&gt;=18,AK6275&lt;=28),"Juventud",IF(AND(AK6275&gt;=29,AK6275&lt;=59),"Adulto","Vejez"))))))</f>
        <v>Adolescente</v>
      </c>
    </row>
    <row r="6276" spans="16:38" ht="30">
      <c r="P6276" s="806" t="s">
        <v>873</v>
      </c>
      <c r="Q6276" s="807">
        <v>98</v>
      </c>
      <c r="R6276" s="807">
        <v>20</v>
      </c>
      <c r="S6276" s="759" t="str">
        <f t="shared" si="196"/>
        <v>Juventud</v>
      </c>
      <c r="AI6276" s="806" t="s">
        <v>880</v>
      </c>
      <c r="AJ6276" s="807">
        <v>24</v>
      </c>
      <c r="AK6276" s="807">
        <v>17</v>
      </c>
      <c r="AL6276" s="759" t="str">
        <f t="shared" si="197"/>
        <v>Adolescente</v>
      </c>
    </row>
    <row r="6277" spans="16:38" ht="15">
      <c r="P6277" s="806" t="s">
        <v>873</v>
      </c>
      <c r="Q6277" s="807">
        <v>87</v>
      </c>
      <c r="R6277" s="807">
        <v>21</v>
      </c>
      <c r="S6277" s="759" t="str">
        <f t="shared" si="196"/>
        <v>Juventud</v>
      </c>
      <c r="AI6277" s="806" t="s">
        <v>880</v>
      </c>
      <c r="AJ6277" s="807">
        <v>14</v>
      </c>
      <c r="AK6277" s="807">
        <v>18</v>
      </c>
      <c r="AL6277" s="759" t="str">
        <f t="shared" si="197"/>
        <v>Juventud</v>
      </c>
    </row>
    <row r="6278" spans="16:38" ht="15">
      <c r="P6278" s="806" t="s">
        <v>873</v>
      </c>
      <c r="Q6278" s="807">
        <v>87</v>
      </c>
      <c r="R6278" s="807">
        <v>22</v>
      </c>
      <c r="S6278" s="759" t="str">
        <f t="shared" si="196"/>
        <v>Juventud</v>
      </c>
      <c r="AI6278" s="806" t="s">
        <v>880</v>
      </c>
      <c r="AJ6278" s="807">
        <v>24</v>
      </c>
      <c r="AK6278" s="807">
        <v>19</v>
      </c>
      <c r="AL6278" s="759" t="str">
        <f t="shared" si="197"/>
        <v>Juventud</v>
      </c>
    </row>
    <row r="6279" spans="16:38" ht="15">
      <c r="P6279" s="806" t="s">
        <v>873</v>
      </c>
      <c r="Q6279" s="807">
        <v>75</v>
      </c>
      <c r="R6279" s="807">
        <v>23</v>
      </c>
      <c r="S6279" s="759" t="str">
        <f t="shared" si="196"/>
        <v>Juventud</v>
      </c>
      <c r="AI6279" s="806" t="s">
        <v>880</v>
      </c>
      <c r="AJ6279" s="807">
        <v>24</v>
      </c>
      <c r="AK6279" s="807">
        <v>20</v>
      </c>
      <c r="AL6279" s="759" t="str">
        <f t="shared" si="197"/>
        <v>Juventud</v>
      </c>
    </row>
    <row r="6280" spans="16:38" ht="15">
      <c r="P6280" s="806" t="s">
        <v>873</v>
      </c>
      <c r="Q6280" s="807">
        <v>75</v>
      </c>
      <c r="R6280" s="807">
        <v>24</v>
      </c>
      <c r="S6280" s="759" t="str">
        <f t="shared" si="196"/>
        <v>Juventud</v>
      </c>
      <c r="AI6280" s="806" t="s">
        <v>880</v>
      </c>
      <c r="AJ6280" s="807">
        <v>22</v>
      </c>
      <c r="AK6280" s="807">
        <v>21</v>
      </c>
      <c r="AL6280" s="759" t="str">
        <f t="shared" si="197"/>
        <v>Juventud</v>
      </c>
    </row>
    <row r="6281" spans="16:38" ht="15">
      <c r="P6281" s="806" t="s">
        <v>873</v>
      </c>
      <c r="Q6281" s="807">
        <v>90</v>
      </c>
      <c r="R6281" s="807">
        <v>25</v>
      </c>
      <c r="S6281" s="759" t="str">
        <f t="shared" si="196"/>
        <v>Juventud</v>
      </c>
      <c r="AI6281" s="806" t="s">
        <v>880</v>
      </c>
      <c r="AJ6281" s="807">
        <v>20</v>
      </c>
      <c r="AK6281" s="807">
        <v>22</v>
      </c>
      <c r="AL6281" s="759" t="str">
        <f t="shared" si="197"/>
        <v>Juventud</v>
      </c>
    </row>
    <row r="6282" spans="16:38" ht="15">
      <c r="P6282" s="806" t="s">
        <v>873</v>
      </c>
      <c r="Q6282" s="807">
        <v>83</v>
      </c>
      <c r="R6282" s="807">
        <v>26</v>
      </c>
      <c r="S6282" s="759" t="str">
        <f t="shared" si="196"/>
        <v>Juventud</v>
      </c>
      <c r="AI6282" s="806" t="s">
        <v>880</v>
      </c>
      <c r="AJ6282" s="807">
        <v>19</v>
      </c>
      <c r="AK6282" s="807">
        <v>23</v>
      </c>
      <c r="AL6282" s="759" t="str">
        <f t="shared" si="197"/>
        <v>Juventud</v>
      </c>
    </row>
    <row r="6283" spans="16:38" ht="15">
      <c r="P6283" s="806" t="s">
        <v>873</v>
      </c>
      <c r="Q6283" s="807">
        <v>63</v>
      </c>
      <c r="R6283" s="807">
        <v>27</v>
      </c>
      <c r="S6283" s="759" t="str">
        <f t="shared" si="196"/>
        <v>Juventud</v>
      </c>
      <c r="AI6283" s="806" t="s">
        <v>880</v>
      </c>
      <c r="AJ6283" s="807">
        <v>19</v>
      </c>
      <c r="AK6283" s="807">
        <v>24</v>
      </c>
      <c r="AL6283" s="759" t="str">
        <f t="shared" si="197"/>
        <v>Juventud</v>
      </c>
    </row>
    <row r="6284" spans="16:38" ht="15">
      <c r="P6284" s="806" t="s">
        <v>873</v>
      </c>
      <c r="Q6284" s="807">
        <v>54</v>
      </c>
      <c r="R6284" s="807">
        <v>28</v>
      </c>
      <c r="S6284" s="759" t="str">
        <f t="shared" si="196"/>
        <v>Juventud</v>
      </c>
      <c r="AI6284" s="806" t="s">
        <v>880</v>
      </c>
      <c r="AJ6284" s="807">
        <v>27</v>
      </c>
      <c r="AK6284" s="807">
        <v>25</v>
      </c>
      <c r="AL6284" s="759" t="str">
        <f t="shared" si="197"/>
        <v>Juventud</v>
      </c>
    </row>
    <row r="6285" spans="16:38" ht="15">
      <c r="P6285" s="806" t="s">
        <v>873</v>
      </c>
      <c r="Q6285" s="807">
        <v>50</v>
      </c>
      <c r="R6285" s="807">
        <v>29</v>
      </c>
      <c r="S6285" s="759" t="str">
        <f t="shared" si="196"/>
        <v>Adulto</v>
      </c>
      <c r="AI6285" s="806" t="s">
        <v>880</v>
      </c>
      <c r="AJ6285" s="807">
        <v>19</v>
      </c>
      <c r="AK6285" s="807">
        <v>26</v>
      </c>
      <c r="AL6285" s="759" t="str">
        <f t="shared" si="197"/>
        <v>Juventud</v>
      </c>
    </row>
    <row r="6286" spans="16:38" ht="15">
      <c r="P6286" s="806" t="s">
        <v>873</v>
      </c>
      <c r="Q6286" s="807">
        <v>64</v>
      </c>
      <c r="R6286" s="807">
        <v>30</v>
      </c>
      <c r="S6286" s="759" t="str">
        <f t="shared" si="196"/>
        <v>Adulto</v>
      </c>
      <c r="AI6286" s="806" t="s">
        <v>880</v>
      </c>
      <c r="AJ6286" s="807">
        <v>31</v>
      </c>
      <c r="AK6286" s="807">
        <v>27</v>
      </c>
      <c r="AL6286" s="759" t="str">
        <f t="shared" si="197"/>
        <v>Juventud</v>
      </c>
    </row>
    <row r="6287" spans="16:38" ht="15">
      <c r="P6287" s="806" t="s">
        <v>873</v>
      </c>
      <c r="Q6287" s="807">
        <v>61</v>
      </c>
      <c r="R6287" s="807">
        <v>31</v>
      </c>
      <c r="S6287" s="759" t="str">
        <f t="shared" si="196"/>
        <v>Adulto</v>
      </c>
      <c r="AI6287" s="806" t="s">
        <v>880</v>
      </c>
      <c r="AJ6287" s="807">
        <v>27</v>
      </c>
      <c r="AK6287" s="807">
        <v>28</v>
      </c>
      <c r="AL6287" s="759" t="str">
        <f t="shared" si="197"/>
        <v>Juventud</v>
      </c>
    </row>
    <row r="6288" spans="16:38" ht="15">
      <c r="P6288" s="806" t="s">
        <v>873</v>
      </c>
      <c r="Q6288" s="807">
        <v>53</v>
      </c>
      <c r="R6288" s="807">
        <v>32</v>
      </c>
      <c r="S6288" s="759" t="str">
        <f t="shared" si="196"/>
        <v>Adulto</v>
      </c>
      <c r="AI6288" s="806" t="s">
        <v>880</v>
      </c>
      <c r="AJ6288" s="807">
        <v>20</v>
      </c>
      <c r="AK6288" s="807">
        <v>29</v>
      </c>
      <c r="AL6288" s="759" t="str">
        <f t="shared" si="197"/>
        <v>Adulto</v>
      </c>
    </row>
    <row r="6289" spans="16:38" ht="15">
      <c r="P6289" s="806" t="s">
        <v>873</v>
      </c>
      <c r="Q6289" s="807">
        <v>67</v>
      </c>
      <c r="R6289" s="807">
        <v>33</v>
      </c>
      <c r="S6289" s="759" t="str">
        <f t="shared" si="196"/>
        <v>Adulto</v>
      </c>
      <c r="AI6289" s="806" t="s">
        <v>880</v>
      </c>
      <c r="AJ6289" s="807">
        <v>18</v>
      </c>
      <c r="AK6289" s="807">
        <v>30</v>
      </c>
      <c r="AL6289" s="759" t="str">
        <f t="shared" si="197"/>
        <v>Adulto</v>
      </c>
    </row>
    <row r="6290" spans="16:38" ht="15">
      <c r="P6290" s="806" t="s">
        <v>873</v>
      </c>
      <c r="Q6290" s="807">
        <v>69</v>
      </c>
      <c r="R6290" s="807">
        <v>34</v>
      </c>
      <c r="S6290" s="759" t="str">
        <f t="shared" si="196"/>
        <v>Adulto</v>
      </c>
      <c r="AI6290" s="806" t="s">
        <v>880</v>
      </c>
      <c r="AJ6290" s="807">
        <v>14</v>
      </c>
      <c r="AK6290" s="807">
        <v>31</v>
      </c>
      <c r="AL6290" s="759" t="str">
        <f t="shared" si="197"/>
        <v>Adulto</v>
      </c>
    </row>
    <row r="6291" spans="16:38" ht="15">
      <c r="P6291" s="806" t="s">
        <v>873</v>
      </c>
      <c r="Q6291" s="807">
        <v>69</v>
      </c>
      <c r="R6291" s="807">
        <v>35</v>
      </c>
      <c r="S6291" s="759" t="str">
        <f t="shared" si="196"/>
        <v>Adulto</v>
      </c>
      <c r="AI6291" s="806" t="s">
        <v>880</v>
      </c>
      <c r="AJ6291" s="807">
        <v>21</v>
      </c>
      <c r="AK6291" s="807">
        <v>32</v>
      </c>
      <c r="AL6291" s="759" t="str">
        <f t="shared" si="197"/>
        <v>Adulto</v>
      </c>
    </row>
    <row r="6292" spans="16:38" ht="15">
      <c r="P6292" s="806" t="s">
        <v>873</v>
      </c>
      <c r="Q6292" s="807">
        <v>73</v>
      </c>
      <c r="R6292" s="807">
        <v>36</v>
      </c>
      <c r="S6292" s="759" t="str">
        <f t="shared" si="196"/>
        <v>Adulto</v>
      </c>
      <c r="AI6292" s="806" t="s">
        <v>880</v>
      </c>
      <c r="AJ6292" s="807">
        <v>20</v>
      </c>
      <c r="AK6292" s="807">
        <v>33</v>
      </c>
      <c r="AL6292" s="759" t="str">
        <f t="shared" si="197"/>
        <v>Adulto</v>
      </c>
    </row>
    <row r="6293" spans="16:38" ht="15">
      <c r="P6293" s="806" t="s">
        <v>873</v>
      </c>
      <c r="Q6293" s="807">
        <v>66</v>
      </c>
      <c r="R6293" s="807">
        <v>37</v>
      </c>
      <c r="S6293" s="759" t="str">
        <f t="shared" si="196"/>
        <v>Adulto</v>
      </c>
      <c r="AI6293" s="806" t="s">
        <v>880</v>
      </c>
      <c r="AJ6293" s="807">
        <v>19</v>
      </c>
      <c r="AK6293" s="807">
        <v>34</v>
      </c>
      <c r="AL6293" s="759" t="str">
        <f t="shared" si="197"/>
        <v>Adulto</v>
      </c>
    </row>
    <row r="6294" spans="16:38" ht="15">
      <c r="P6294" s="806" t="s">
        <v>873</v>
      </c>
      <c r="Q6294" s="807">
        <v>66</v>
      </c>
      <c r="R6294" s="807">
        <v>38</v>
      </c>
      <c r="S6294" s="759" t="str">
        <f t="shared" si="196"/>
        <v>Adulto</v>
      </c>
      <c r="AI6294" s="806" t="s">
        <v>880</v>
      </c>
      <c r="AJ6294" s="807">
        <v>16</v>
      </c>
      <c r="AK6294" s="807">
        <v>35</v>
      </c>
      <c r="AL6294" s="759" t="str">
        <f t="shared" si="197"/>
        <v>Adulto</v>
      </c>
    </row>
    <row r="6295" spans="16:38" ht="15">
      <c r="P6295" s="806" t="s">
        <v>873</v>
      </c>
      <c r="Q6295" s="807">
        <v>75</v>
      </c>
      <c r="R6295" s="807">
        <v>39</v>
      </c>
      <c r="S6295" s="759" t="str">
        <f t="shared" si="196"/>
        <v>Adulto</v>
      </c>
      <c r="AI6295" s="806" t="s">
        <v>880</v>
      </c>
      <c r="AJ6295" s="807">
        <v>24</v>
      </c>
      <c r="AK6295" s="807">
        <v>36</v>
      </c>
      <c r="AL6295" s="759" t="str">
        <f t="shared" si="197"/>
        <v>Adulto</v>
      </c>
    </row>
    <row r="6296" spans="16:38" ht="15">
      <c r="P6296" s="806" t="s">
        <v>873</v>
      </c>
      <c r="Q6296" s="807">
        <v>72</v>
      </c>
      <c r="R6296" s="807">
        <v>40</v>
      </c>
      <c r="S6296" s="759" t="str">
        <f t="shared" si="196"/>
        <v>Adulto</v>
      </c>
      <c r="AI6296" s="806" t="s">
        <v>880</v>
      </c>
      <c r="AJ6296" s="807">
        <v>25</v>
      </c>
      <c r="AK6296" s="807">
        <v>37</v>
      </c>
      <c r="AL6296" s="759" t="str">
        <f t="shared" si="197"/>
        <v>Adulto</v>
      </c>
    </row>
    <row r="6297" spans="16:38" ht="15">
      <c r="P6297" s="806" t="s">
        <v>873</v>
      </c>
      <c r="Q6297" s="807">
        <v>68</v>
      </c>
      <c r="R6297" s="807">
        <v>41</v>
      </c>
      <c r="S6297" s="759" t="str">
        <f t="shared" si="196"/>
        <v>Adulto</v>
      </c>
      <c r="AI6297" s="806" t="s">
        <v>880</v>
      </c>
      <c r="AJ6297" s="807">
        <v>17</v>
      </c>
      <c r="AK6297" s="807">
        <v>38</v>
      </c>
      <c r="AL6297" s="759" t="str">
        <f t="shared" si="197"/>
        <v>Adulto</v>
      </c>
    </row>
    <row r="6298" spans="16:38" ht="15">
      <c r="P6298" s="806" t="s">
        <v>873</v>
      </c>
      <c r="Q6298" s="807">
        <v>78</v>
      </c>
      <c r="R6298" s="807">
        <v>42</v>
      </c>
      <c r="S6298" s="759" t="str">
        <f t="shared" si="196"/>
        <v>Adulto</v>
      </c>
      <c r="AI6298" s="806" t="s">
        <v>880</v>
      </c>
      <c r="AJ6298" s="807">
        <v>20</v>
      </c>
      <c r="AK6298" s="807">
        <v>39</v>
      </c>
      <c r="AL6298" s="759" t="str">
        <f t="shared" si="197"/>
        <v>Adulto</v>
      </c>
    </row>
    <row r="6299" spans="16:38" ht="15">
      <c r="P6299" s="806" t="s">
        <v>873</v>
      </c>
      <c r="Q6299" s="807">
        <v>84</v>
      </c>
      <c r="R6299" s="807">
        <v>43</v>
      </c>
      <c r="S6299" s="759" t="str">
        <f t="shared" si="196"/>
        <v>Adulto</v>
      </c>
      <c r="AI6299" s="806" t="s">
        <v>880</v>
      </c>
      <c r="AJ6299" s="807">
        <v>19</v>
      </c>
      <c r="AK6299" s="807">
        <v>40</v>
      </c>
      <c r="AL6299" s="759" t="str">
        <f t="shared" si="197"/>
        <v>Adulto</v>
      </c>
    </row>
    <row r="6300" spans="16:38" ht="15">
      <c r="P6300" s="806" t="s">
        <v>873</v>
      </c>
      <c r="Q6300" s="807">
        <v>68</v>
      </c>
      <c r="R6300" s="807">
        <v>44</v>
      </c>
      <c r="S6300" s="759" t="str">
        <f t="shared" si="196"/>
        <v>Adulto</v>
      </c>
      <c r="AI6300" s="806" t="s">
        <v>880</v>
      </c>
      <c r="AJ6300" s="807">
        <v>18</v>
      </c>
      <c r="AK6300" s="807">
        <v>41</v>
      </c>
      <c r="AL6300" s="759" t="str">
        <f t="shared" si="197"/>
        <v>Adulto</v>
      </c>
    </row>
    <row r="6301" spans="16:38" ht="15">
      <c r="P6301" s="806" t="s">
        <v>873</v>
      </c>
      <c r="Q6301" s="807">
        <v>74</v>
      </c>
      <c r="R6301" s="807">
        <v>45</v>
      </c>
      <c r="S6301" s="759" t="str">
        <f t="shared" si="196"/>
        <v>Adulto</v>
      </c>
      <c r="AI6301" s="806" t="s">
        <v>880</v>
      </c>
      <c r="AJ6301" s="807">
        <v>19</v>
      </c>
      <c r="AK6301" s="807">
        <v>42</v>
      </c>
      <c r="AL6301" s="759" t="str">
        <f t="shared" si="197"/>
        <v>Adulto</v>
      </c>
    </row>
    <row r="6302" spans="16:38" ht="15">
      <c r="P6302" s="806" t="s">
        <v>873</v>
      </c>
      <c r="Q6302" s="807">
        <v>78</v>
      </c>
      <c r="R6302" s="807">
        <v>46</v>
      </c>
      <c r="S6302" s="759" t="str">
        <f t="shared" si="196"/>
        <v>Adulto</v>
      </c>
      <c r="AI6302" s="806" t="s">
        <v>880</v>
      </c>
      <c r="AJ6302" s="807">
        <v>29</v>
      </c>
      <c r="AK6302" s="807">
        <v>43</v>
      </c>
      <c r="AL6302" s="759" t="str">
        <f t="shared" si="197"/>
        <v>Adulto</v>
      </c>
    </row>
    <row r="6303" spans="16:38" ht="15">
      <c r="P6303" s="806" t="s">
        <v>873</v>
      </c>
      <c r="Q6303" s="807">
        <v>59</v>
      </c>
      <c r="R6303" s="807">
        <v>47</v>
      </c>
      <c r="S6303" s="759" t="str">
        <f t="shared" si="196"/>
        <v>Adulto</v>
      </c>
      <c r="AI6303" s="806" t="s">
        <v>880</v>
      </c>
      <c r="AJ6303" s="807">
        <v>22</v>
      </c>
      <c r="AK6303" s="807">
        <v>44</v>
      </c>
      <c r="AL6303" s="759" t="str">
        <f t="shared" si="197"/>
        <v>Adulto</v>
      </c>
    </row>
    <row r="6304" spans="16:38" ht="15">
      <c r="P6304" s="806" t="s">
        <v>873</v>
      </c>
      <c r="Q6304" s="807">
        <v>86</v>
      </c>
      <c r="R6304" s="807">
        <v>48</v>
      </c>
      <c r="S6304" s="759" t="str">
        <f t="shared" si="196"/>
        <v>Adulto</v>
      </c>
      <c r="AI6304" s="806" t="s">
        <v>880</v>
      </c>
      <c r="AJ6304" s="807">
        <v>11</v>
      </c>
      <c r="AK6304" s="807">
        <v>45</v>
      </c>
      <c r="AL6304" s="759" t="str">
        <f t="shared" si="197"/>
        <v>Adulto</v>
      </c>
    </row>
    <row r="6305" spans="16:38" ht="15">
      <c r="P6305" s="806" t="s">
        <v>873</v>
      </c>
      <c r="Q6305" s="807">
        <v>81</v>
      </c>
      <c r="R6305" s="807">
        <v>49</v>
      </c>
      <c r="S6305" s="759" t="str">
        <f t="shared" si="196"/>
        <v>Adulto</v>
      </c>
      <c r="AI6305" s="806" t="s">
        <v>880</v>
      </c>
      <c r="AJ6305" s="807">
        <v>13</v>
      </c>
      <c r="AK6305" s="807">
        <v>46</v>
      </c>
      <c r="AL6305" s="759" t="str">
        <f t="shared" si="197"/>
        <v>Adulto</v>
      </c>
    </row>
    <row r="6306" spans="16:38" ht="15">
      <c r="P6306" s="806" t="s">
        <v>873</v>
      </c>
      <c r="Q6306" s="807">
        <v>73</v>
      </c>
      <c r="R6306" s="807">
        <v>50</v>
      </c>
      <c r="S6306" s="759" t="str">
        <f t="shared" si="196"/>
        <v>Adulto</v>
      </c>
      <c r="AI6306" s="806" t="s">
        <v>880</v>
      </c>
      <c r="AJ6306" s="807">
        <v>14</v>
      </c>
      <c r="AK6306" s="807">
        <v>47</v>
      </c>
      <c r="AL6306" s="759" t="str">
        <f t="shared" si="197"/>
        <v>Adulto</v>
      </c>
    </row>
    <row r="6307" spans="16:38" ht="15">
      <c r="P6307" s="806" t="s">
        <v>873</v>
      </c>
      <c r="Q6307" s="807">
        <v>79</v>
      </c>
      <c r="R6307" s="807">
        <v>51</v>
      </c>
      <c r="S6307" s="759" t="str">
        <f t="shared" si="196"/>
        <v>Adulto</v>
      </c>
      <c r="AI6307" s="806" t="s">
        <v>880</v>
      </c>
      <c r="AJ6307" s="807">
        <v>12</v>
      </c>
      <c r="AK6307" s="807">
        <v>48</v>
      </c>
      <c r="AL6307" s="759" t="str">
        <f t="shared" si="197"/>
        <v>Adulto</v>
      </c>
    </row>
    <row r="6308" spans="16:38" ht="15">
      <c r="P6308" s="806" t="s">
        <v>873</v>
      </c>
      <c r="Q6308" s="807">
        <v>84</v>
      </c>
      <c r="R6308" s="807">
        <v>52</v>
      </c>
      <c r="S6308" s="759" t="str">
        <f t="shared" si="196"/>
        <v>Adulto</v>
      </c>
      <c r="AI6308" s="806" t="s">
        <v>880</v>
      </c>
      <c r="AJ6308" s="807">
        <v>15</v>
      </c>
      <c r="AK6308" s="807">
        <v>49</v>
      </c>
      <c r="AL6308" s="759" t="str">
        <f t="shared" si="197"/>
        <v>Adulto</v>
      </c>
    </row>
    <row r="6309" spans="16:38" ht="15">
      <c r="P6309" s="806" t="s">
        <v>873</v>
      </c>
      <c r="Q6309" s="807">
        <v>71</v>
      </c>
      <c r="R6309" s="807">
        <v>53</v>
      </c>
      <c r="S6309" s="759" t="str">
        <f t="shared" si="196"/>
        <v>Adulto</v>
      </c>
      <c r="AI6309" s="806" t="s">
        <v>880</v>
      </c>
      <c r="AJ6309" s="807">
        <v>11</v>
      </c>
      <c r="AK6309" s="807">
        <v>50</v>
      </c>
      <c r="AL6309" s="759" t="str">
        <f t="shared" si="197"/>
        <v>Adulto</v>
      </c>
    </row>
    <row r="6310" spans="16:38" ht="15">
      <c r="P6310" s="806" t="s">
        <v>873</v>
      </c>
      <c r="Q6310" s="807">
        <v>79</v>
      </c>
      <c r="R6310" s="807">
        <v>54</v>
      </c>
      <c r="S6310" s="759" t="str">
        <f t="shared" si="196"/>
        <v>Adulto</v>
      </c>
      <c r="AI6310" s="806" t="s">
        <v>880</v>
      </c>
      <c r="AJ6310" s="807">
        <v>18</v>
      </c>
      <c r="AK6310" s="807">
        <v>51</v>
      </c>
      <c r="AL6310" s="759" t="str">
        <f t="shared" si="197"/>
        <v>Adulto</v>
      </c>
    </row>
    <row r="6311" spans="16:38" ht="15">
      <c r="P6311" s="806" t="s">
        <v>873</v>
      </c>
      <c r="Q6311" s="807">
        <v>98</v>
      </c>
      <c r="R6311" s="807">
        <v>55</v>
      </c>
      <c r="S6311" s="759" t="str">
        <f t="shared" si="196"/>
        <v>Adulto</v>
      </c>
      <c r="AI6311" s="806" t="s">
        <v>880</v>
      </c>
      <c r="AJ6311" s="807">
        <v>9</v>
      </c>
      <c r="AK6311" s="807">
        <v>52</v>
      </c>
      <c r="AL6311" s="759" t="str">
        <f t="shared" si="197"/>
        <v>Adulto</v>
      </c>
    </row>
    <row r="6312" spans="16:38" ht="15">
      <c r="P6312" s="806" t="s">
        <v>873</v>
      </c>
      <c r="Q6312" s="807">
        <v>122</v>
      </c>
      <c r="R6312" s="807">
        <v>56</v>
      </c>
      <c r="S6312" s="759" t="str">
        <f t="shared" si="196"/>
        <v>Adulto</v>
      </c>
      <c r="AI6312" s="806" t="s">
        <v>880</v>
      </c>
      <c r="AJ6312" s="807">
        <v>11</v>
      </c>
      <c r="AK6312" s="807">
        <v>53</v>
      </c>
      <c r="AL6312" s="759" t="str">
        <f t="shared" si="197"/>
        <v>Adulto</v>
      </c>
    </row>
    <row r="6313" spans="16:38" ht="15">
      <c r="P6313" s="806" t="s">
        <v>873</v>
      </c>
      <c r="Q6313" s="807">
        <v>94</v>
      </c>
      <c r="R6313" s="807">
        <v>57</v>
      </c>
      <c r="S6313" s="759" t="str">
        <f t="shared" si="196"/>
        <v>Adulto</v>
      </c>
      <c r="AI6313" s="806" t="s">
        <v>880</v>
      </c>
      <c r="AJ6313" s="807">
        <v>14</v>
      </c>
      <c r="AK6313" s="807">
        <v>54</v>
      </c>
      <c r="AL6313" s="759" t="str">
        <f t="shared" si="197"/>
        <v>Adulto</v>
      </c>
    </row>
    <row r="6314" spans="16:38" ht="15">
      <c r="P6314" s="806" t="s">
        <v>873</v>
      </c>
      <c r="Q6314" s="807">
        <v>98</v>
      </c>
      <c r="R6314" s="807">
        <v>58</v>
      </c>
      <c r="S6314" s="759" t="str">
        <f t="shared" si="196"/>
        <v>Adulto</v>
      </c>
      <c r="AI6314" s="806" t="s">
        <v>880</v>
      </c>
      <c r="AJ6314" s="807">
        <v>12</v>
      </c>
      <c r="AK6314" s="807">
        <v>55</v>
      </c>
      <c r="AL6314" s="759" t="str">
        <f t="shared" si="197"/>
        <v>Adulto</v>
      </c>
    </row>
    <row r="6315" spans="16:38" ht="15">
      <c r="P6315" s="806" t="s">
        <v>873</v>
      </c>
      <c r="Q6315" s="807">
        <v>84</v>
      </c>
      <c r="R6315" s="807">
        <v>59</v>
      </c>
      <c r="S6315" s="759" t="str">
        <f t="shared" si="196"/>
        <v>Adulto</v>
      </c>
      <c r="AI6315" s="806" t="s">
        <v>880</v>
      </c>
      <c r="AJ6315" s="807">
        <v>14</v>
      </c>
      <c r="AK6315" s="807">
        <v>56</v>
      </c>
      <c r="AL6315" s="759" t="str">
        <f t="shared" si="197"/>
        <v>Adulto</v>
      </c>
    </row>
    <row r="6316" spans="16:38" ht="15">
      <c r="P6316" s="806" t="s">
        <v>873</v>
      </c>
      <c r="Q6316" s="807">
        <v>76</v>
      </c>
      <c r="R6316" s="807">
        <v>60</v>
      </c>
      <c r="S6316" s="759" t="str">
        <f t="shared" si="196"/>
        <v>Vejez</v>
      </c>
      <c r="AI6316" s="806" t="s">
        <v>880</v>
      </c>
      <c r="AJ6316" s="807">
        <v>21</v>
      </c>
      <c r="AK6316" s="807">
        <v>57</v>
      </c>
      <c r="AL6316" s="759" t="str">
        <f t="shared" si="197"/>
        <v>Adulto</v>
      </c>
    </row>
    <row r="6317" spans="16:38" ht="15">
      <c r="P6317" s="806" t="s">
        <v>873</v>
      </c>
      <c r="Q6317" s="807">
        <v>79</v>
      </c>
      <c r="R6317" s="807">
        <v>61</v>
      </c>
      <c r="S6317" s="759" t="str">
        <f t="shared" si="196"/>
        <v>Vejez</v>
      </c>
      <c r="AI6317" s="806" t="s">
        <v>880</v>
      </c>
      <c r="AJ6317" s="807">
        <v>16</v>
      </c>
      <c r="AK6317" s="807">
        <v>58</v>
      </c>
      <c r="AL6317" s="759" t="str">
        <f t="shared" si="197"/>
        <v>Adulto</v>
      </c>
    </row>
    <row r="6318" spans="16:38" ht="15">
      <c r="P6318" s="806" t="s">
        <v>873</v>
      </c>
      <c r="Q6318" s="807">
        <v>82</v>
      </c>
      <c r="R6318" s="807">
        <v>62</v>
      </c>
      <c r="S6318" s="759" t="str">
        <f t="shared" si="196"/>
        <v>Vejez</v>
      </c>
      <c r="AI6318" s="806" t="s">
        <v>880</v>
      </c>
      <c r="AJ6318" s="807">
        <v>12</v>
      </c>
      <c r="AK6318" s="807">
        <v>59</v>
      </c>
      <c r="AL6318" s="759" t="str">
        <f t="shared" si="197"/>
        <v>Adulto</v>
      </c>
    </row>
    <row r="6319" spans="16:38" ht="15">
      <c r="P6319" s="806" t="s">
        <v>873</v>
      </c>
      <c r="Q6319" s="807">
        <v>83</v>
      </c>
      <c r="R6319" s="807">
        <v>63</v>
      </c>
      <c r="S6319" s="759" t="str">
        <f t="shared" si="196"/>
        <v>Vejez</v>
      </c>
      <c r="AI6319" s="806" t="s">
        <v>880</v>
      </c>
      <c r="AJ6319" s="807">
        <v>18</v>
      </c>
      <c r="AK6319" s="807">
        <v>60</v>
      </c>
      <c r="AL6319" s="759" t="str">
        <f t="shared" si="197"/>
        <v>Vejez</v>
      </c>
    </row>
    <row r="6320" spans="16:38" ht="15">
      <c r="P6320" s="806" t="s">
        <v>873</v>
      </c>
      <c r="Q6320" s="807">
        <v>88</v>
      </c>
      <c r="R6320" s="807">
        <v>64</v>
      </c>
      <c r="S6320" s="759" t="str">
        <f t="shared" si="196"/>
        <v>Vejez</v>
      </c>
      <c r="AI6320" s="806" t="s">
        <v>880</v>
      </c>
      <c r="AJ6320" s="807">
        <v>10</v>
      </c>
      <c r="AK6320" s="807">
        <v>61</v>
      </c>
      <c r="AL6320" s="759" t="str">
        <f t="shared" si="197"/>
        <v>Vejez</v>
      </c>
    </row>
    <row r="6321" spans="16:38" ht="15">
      <c r="P6321" s="806" t="s">
        <v>873</v>
      </c>
      <c r="Q6321" s="807">
        <v>85</v>
      </c>
      <c r="R6321" s="807">
        <v>65</v>
      </c>
      <c r="S6321" s="759" t="str">
        <f t="shared" si="196"/>
        <v>Vejez</v>
      </c>
      <c r="AI6321" s="806" t="s">
        <v>880</v>
      </c>
      <c r="AJ6321" s="807">
        <v>11</v>
      </c>
      <c r="AK6321" s="807">
        <v>62</v>
      </c>
      <c r="AL6321" s="759" t="str">
        <f t="shared" si="197"/>
        <v>Vejez</v>
      </c>
    </row>
    <row r="6322" spans="16:38" ht="15">
      <c r="P6322" s="806" t="s">
        <v>873</v>
      </c>
      <c r="Q6322" s="807">
        <v>108</v>
      </c>
      <c r="R6322" s="807">
        <v>66</v>
      </c>
      <c r="S6322" s="759" t="str">
        <f t="shared" si="196"/>
        <v>Vejez</v>
      </c>
      <c r="AI6322" s="806" t="s">
        <v>880</v>
      </c>
      <c r="AJ6322" s="807">
        <v>9</v>
      </c>
      <c r="AK6322" s="807">
        <v>63</v>
      </c>
      <c r="AL6322" s="759" t="str">
        <f t="shared" si="197"/>
        <v>Vejez</v>
      </c>
    </row>
    <row r="6323" spans="16:38" ht="15">
      <c r="P6323" s="806" t="s">
        <v>873</v>
      </c>
      <c r="Q6323" s="807">
        <v>83</v>
      </c>
      <c r="R6323" s="807">
        <v>67</v>
      </c>
      <c r="S6323" s="759" t="str">
        <f t="shared" si="196"/>
        <v>Vejez</v>
      </c>
      <c r="AI6323" s="806" t="s">
        <v>880</v>
      </c>
      <c r="AJ6323" s="807">
        <v>20</v>
      </c>
      <c r="AK6323" s="807">
        <v>64</v>
      </c>
      <c r="AL6323" s="759" t="str">
        <f t="shared" si="197"/>
        <v>Vejez</v>
      </c>
    </row>
    <row r="6324" spans="16:38" ht="15">
      <c r="P6324" s="806" t="s">
        <v>873</v>
      </c>
      <c r="Q6324" s="807">
        <v>71</v>
      </c>
      <c r="R6324" s="807">
        <v>68</v>
      </c>
      <c r="S6324" s="759" t="str">
        <f t="shared" si="196"/>
        <v>Vejez</v>
      </c>
      <c r="AI6324" s="806" t="s">
        <v>880</v>
      </c>
      <c r="AJ6324" s="807">
        <v>12</v>
      </c>
      <c r="AK6324" s="807">
        <v>65</v>
      </c>
      <c r="AL6324" s="759" t="str">
        <f t="shared" si="197"/>
        <v>Vejez</v>
      </c>
    </row>
    <row r="6325" spans="16:38" ht="15">
      <c r="P6325" s="806" t="s">
        <v>873</v>
      </c>
      <c r="Q6325" s="807">
        <v>73</v>
      </c>
      <c r="R6325" s="807">
        <v>69</v>
      </c>
      <c r="S6325" s="759" t="str">
        <f t="shared" si="196"/>
        <v>Vejez</v>
      </c>
      <c r="AI6325" s="806" t="s">
        <v>880</v>
      </c>
      <c r="AJ6325" s="807">
        <v>5</v>
      </c>
      <c r="AK6325" s="807">
        <v>66</v>
      </c>
      <c r="AL6325" s="759" t="str">
        <f t="shared" si="197"/>
        <v>Vejez</v>
      </c>
    </row>
    <row r="6326" spans="16:38" ht="15">
      <c r="P6326" s="806" t="s">
        <v>873</v>
      </c>
      <c r="Q6326" s="807">
        <v>66</v>
      </c>
      <c r="R6326" s="807">
        <v>70</v>
      </c>
      <c r="S6326" s="759" t="str">
        <f t="shared" si="196"/>
        <v>Vejez</v>
      </c>
      <c r="AI6326" s="806" t="s">
        <v>880</v>
      </c>
      <c r="AJ6326" s="807">
        <v>8</v>
      </c>
      <c r="AK6326" s="807">
        <v>67</v>
      </c>
      <c r="AL6326" s="759" t="str">
        <f t="shared" si="197"/>
        <v>Vejez</v>
      </c>
    </row>
    <row r="6327" spans="16:38" ht="15">
      <c r="P6327" s="806" t="s">
        <v>873</v>
      </c>
      <c r="Q6327" s="807">
        <v>83</v>
      </c>
      <c r="R6327" s="807">
        <v>71</v>
      </c>
      <c r="S6327" s="759" t="str">
        <f t="shared" si="196"/>
        <v>Vejez</v>
      </c>
      <c r="AI6327" s="806" t="s">
        <v>880</v>
      </c>
      <c r="AJ6327" s="807">
        <v>9</v>
      </c>
      <c r="AK6327" s="807">
        <v>68</v>
      </c>
      <c r="AL6327" s="759" t="str">
        <f t="shared" si="197"/>
        <v>Vejez</v>
      </c>
    </row>
    <row r="6328" spans="16:38" ht="15">
      <c r="P6328" s="806" t="s">
        <v>873</v>
      </c>
      <c r="Q6328" s="807">
        <v>61</v>
      </c>
      <c r="R6328" s="807">
        <v>72</v>
      </c>
      <c r="S6328" s="759" t="str">
        <f t="shared" si="196"/>
        <v>Vejez</v>
      </c>
      <c r="AI6328" s="806" t="s">
        <v>880</v>
      </c>
      <c r="AJ6328" s="807">
        <v>8</v>
      </c>
      <c r="AK6328" s="807">
        <v>69</v>
      </c>
      <c r="AL6328" s="759" t="str">
        <f t="shared" si="197"/>
        <v>Vejez</v>
      </c>
    </row>
    <row r="6329" spans="16:38" ht="15">
      <c r="P6329" s="806" t="s">
        <v>873</v>
      </c>
      <c r="Q6329" s="807">
        <v>60</v>
      </c>
      <c r="R6329" s="807">
        <v>73</v>
      </c>
      <c r="S6329" s="759" t="str">
        <f t="shared" si="196"/>
        <v>Vejez</v>
      </c>
      <c r="AI6329" s="806" t="s">
        <v>880</v>
      </c>
      <c r="AJ6329" s="807">
        <v>7</v>
      </c>
      <c r="AK6329" s="807">
        <v>70</v>
      </c>
      <c r="AL6329" s="759" t="str">
        <f t="shared" si="197"/>
        <v>Vejez</v>
      </c>
    </row>
    <row r="6330" spans="16:38" ht="15">
      <c r="P6330" s="806" t="s">
        <v>873</v>
      </c>
      <c r="Q6330" s="807">
        <v>55</v>
      </c>
      <c r="R6330" s="807">
        <v>74</v>
      </c>
      <c r="S6330" s="759" t="str">
        <f t="shared" si="196"/>
        <v>Vejez</v>
      </c>
      <c r="AI6330" s="806" t="s">
        <v>880</v>
      </c>
      <c r="AJ6330" s="807">
        <v>2</v>
      </c>
      <c r="AK6330" s="807">
        <v>71</v>
      </c>
      <c r="AL6330" s="759" t="str">
        <f t="shared" si="197"/>
        <v>Vejez</v>
      </c>
    </row>
    <row r="6331" spans="16:38" ht="15">
      <c r="P6331" s="806" t="s">
        <v>873</v>
      </c>
      <c r="Q6331" s="807">
        <v>54</v>
      </c>
      <c r="R6331" s="807">
        <v>75</v>
      </c>
      <c r="S6331" s="759" t="str">
        <f t="shared" si="196"/>
        <v>Vejez</v>
      </c>
      <c r="AI6331" s="806" t="s">
        <v>880</v>
      </c>
      <c r="AJ6331" s="807">
        <v>8</v>
      </c>
      <c r="AK6331" s="807">
        <v>72</v>
      </c>
      <c r="AL6331" s="759" t="str">
        <f t="shared" si="197"/>
        <v>Vejez</v>
      </c>
    </row>
    <row r="6332" spans="16:38" ht="15">
      <c r="P6332" s="806" t="s">
        <v>873</v>
      </c>
      <c r="Q6332" s="807">
        <v>51</v>
      </c>
      <c r="R6332" s="807">
        <v>76</v>
      </c>
      <c r="S6332" s="759" t="str">
        <f t="shared" si="196"/>
        <v>Vejez</v>
      </c>
      <c r="AI6332" s="806" t="s">
        <v>880</v>
      </c>
      <c r="AJ6332" s="807">
        <v>5</v>
      </c>
      <c r="AK6332" s="807">
        <v>73</v>
      </c>
      <c r="AL6332" s="759" t="str">
        <f t="shared" si="197"/>
        <v>Vejez</v>
      </c>
    </row>
    <row r="6333" spans="16:38" ht="15">
      <c r="P6333" s="806" t="s">
        <v>873</v>
      </c>
      <c r="Q6333" s="807">
        <v>46</v>
      </c>
      <c r="R6333" s="807">
        <v>77</v>
      </c>
      <c r="S6333" s="759" t="str">
        <f t="shared" si="196"/>
        <v>Vejez</v>
      </c>
      <c r="AI6333" s="806" t="s">
        <v>880</v>
      </c>
      <c r="AJ6333" s="807">
        <v>5</v>
      </c>
      <c r="AK6333" s="807">
        <v>74</v>
      </c>
      <c r="AL6333" s="759" t="str">
        <f t="shared" si="197"/>
        <v>Vejez</v>
      </c>
    </row>
    <row r="6334" spans="16:38" ht="15">
      <c r="P6334" s="806" t="s">
        <v>873</v>
      </c>
      <c r="Q6334" s="807">
        <v>53</v>
      </c>
      <c r="R6334" s="807">
        <v>78</v>
      </c>
      <c r="S6334" s="759" t="str">
        <f t="shared" si="196"/>
        <v>Vejez</v>
      </c>
      <c r="AI6334" s="806" t="s">
        <v>880</v>
      </c>
      <c r="AJ6334" s="807">
        <v>9</v>
      </c>
      <c r="AK6334" s="807">
        <v>75</v>
      </c>
      <c r="AL6334" s="759" t="str">
        <f t="shared" si="197"/>
        <v>Vejez</v>
      </c>
    </row>
    <row r="6335" spans="16:38" ht="15">
      <c r="P6335" s="806" t="s">
        <v>873</v>
      </c>
      <c r="Q6335" s="807">
        <v>27</v>
      </c>
      <c r="R6335" s="807">
        <v>79</v>
      </c>
      <c r="S6335" s="759" t="str">
        <f t="shared" si="196"/>
        <v>Vejez</v>
      </c>
      <c r="AI6335" s="806" t="s">
        <v>880</v>
      </c>
      <c r="AJ6335" s="807">
        <v>6</v>
      </c>
      <c r="AK6335" s="807">
        <v>76</v>
      </c>
      <c r="AL6335" s="759" t="str">
        <f t="shared" si="197"/>
        <v>Vejez</v>
      </c>
    </row>
    <row r="6336" spans="16:38" ht="15">
      <c r="P6336" s="806" t="s">
        <v>873</v>
      </c>
      <c r="Q6336" s="807">
        <v>32</v>
      </c>
      <c r="R6336" s="807">
        <v>80</v>
      </c>
      <c r="S6336" s="759" t="str">
        <f t="shared" si="196"/>
        <v>Vejez</v>
      </c>
      <c r="AI6336" s="806" t="s">
        <v>880</v>
      </c>
      <c r="AJ6336" s="807">
        <v>5</v>
      </c>
      <c r="AK6336" s="807">
        <v>77</v>
      </c>
      <c r="AL6336" s="759" t="str">
        <f t="shared" si="197"/>
        <v>Vejez</v>
      </c>
    </row>
    <row r="6337" spans="16:38" ht="15">
      <c r="P6337" s="806" t="s">
        <v>873</v>
      </c>
      <c r="Q6337" s="807">
        <v>35</v>
      </c>
      <c r="R6337" s="807">
        <v>81</v>
      </c>
      <c r="S6337" s="759" t="str">
        <f t="shared" si="196"/>
        <v>Vejez</v>
      </c>
      <c r="AI6337" s="806" t="s">
        <v>880</v>
      </c>
      <c r="AJ6337" s="807">
        <v>4</v>
      </c>
      <c r="AK6337" s="807">
        <v>78</v>
      </c>
      <c r="AL6337" s="759" t="str">
        <f t="shared" si="197"/>
        <v>Vejez</v>
      </c>
    </row>
    <row r="6338" spans="16:38" ht="15">
      <c r="P6338" s="806" t="s">
        <v>873</v>
      </c>
      <c r="Q6338" s="807">
        <v>37</v>
      </c>
      <c r="R6338" s="807">
        <v>82</v>
      </c>
      <c r="S6338" s="759" t="str">
        <f t="shared" si="196"/>
        <v>Vejez</v>
      </c>
      <c r="AI6338" s="806" t="s">
        <v>880</v>
      </c>
      <c r="AJ6338" s="807">
        <v>4</v>
      </c>
      <c r="AK6338" s="807">
        <v>79</v>
      </c>
      <c r="AL6338" s="759" t="str">
        <f t="shared" si="197"/>
        <v>Vejez</v>
      </c>
    </row>
    <row r="6339" spans="16:38" ht="15">
      <c r="P6339" s="806" t="s">
        <v>873</v>
      </c>
      <c r="Q6339" s="807">
        <v>27</v>
      </c>
      <c r="R6339" s="807">
        <v>83</v>
      </c>
      <c r="S6339" s="759" t="str">
        <f t="shared" ref="S6339:S6402" si="198">IF(P6339=0,"",IF(AND(R6339&gt;=0,R6339&lt;=5),"Primera Infancia",IF(AND(R6339&gt;=6,R6339&lt;=11),"Infancia",IF(AND(R6339&gt;=12,R6339&lt;=17),"Adolescente",IF(AND(R6339&gt;=18,R6339&lt;=28),"Juventud",IF(AND(R6339&gt;=29,R6339&lt;=59),"Adulto","Vejez"))))))</f>
        <v>Vejez</v>
      </c>
      <c r="AI6339" s="806" t="s">
        <v>880</v>
      </c>
      <c r="AJ6339" s="807">
        <v>5</v>
      </c>
      <c r="AK6339" s="807">
        <v>80</v>
      </c>
      <c r="AL6339" s="759" t="str">
        <f t="shared" ref="AL6339:AL6402" si="199">IF(AI6339=0,"",IF(AND(AK6339&gt;=0,AK6339&lt;=5),"Primera Infancia",IF(AND(AK6339&gt;=6,AK6339&lt;=11),"Infancia",IF(AND(AK6339&gt;=12,AK6339&lt;=17),"Adolescente",IF(AND(AK6339&gt;=18,AK6339&lt;=28),"Juventud",IF(AND(AK6339&gt;=29,AK6339&lt;=59),"Adulto","Vejez"))))))</f>
        <v>Vejez</v>
      </c>
    </row>
    <row r="6340" spans="16:38" ht="15">
      <c r="P6340" s="806" t="s">
        <v>873</v>
      </c>
      <c r="Q6340" s="807">
        <v>26</v>
      </c>
      <c r="R6340" s="807">
        <v>84</v>
      </c>
      <c r="S6340" s="759" t="str">
        <f t="shared" si="198"/>
        <v>Vejez</v>
      </c>
      <c r="AI6340" s="806" t="s">
        <v>880</v>
      </c>
      <c r="AJ6340" s="807">
        <v>2</v>
      </c>
      <c r="AK6340" s="807">
        <v>81</v>
      </c>
      <c r="AL6340" s="759" t="str">
        <f t="shared" si="199"/>
        <v>Vejez</v>
      </c>
    </row>
    <row r="6341" spans="16:38" ht="15">
      <c r="P6341" s="806" t="s">
        <v>873</v>
      </c>
      <c r="Q6341" s="807">
        <v>18</v>
      </c>
      <c r="R6341" s="807">
        <v>85</v>
      </c>
      <c r="S6341" s="759" t="str">
        <f t="shared" si="198"/>
        <v>Vejez</v>
      </c>
      <c r="AI6341" s="806" t="s">
        <v>880</v>
      </c>
      <c r="AJ6341" s="807">
        <v>2</v>
      </c>
      <c r="AK6341" s="807">
        <v>82</v>
      </c>
      <c r="AL6341" s="759" t="str">
        <f t="shared" si="199"/>
        <v>Vejez</v>
      </c>
    </row>
    <row r="6342" spans="16:38" ht="15">
      <c r="P6342" s="806" t="s">
        <v>873</v>
      </c>
      <c r="Q6342" s="807">
        <v>14</v>
      </c>
      <c r="R6342" s="807">
        <v>86</v>
      </c>
      <c r="S6342" s="759" t="str">
        <f t="shared" si="198"/>
        <v>Vejez</v>
      </c>
      <c r="AI6342" s="806" t="s">
        <v>880</v>
      </c>
      <c r="AJ6342" s="807">
        <v>5</v>
      </c>
      <c r="AK6342" s="807">
        <v>83</v>
      </c>
      <c r="AL6342" s="759" t="str">
        <f t="shared" si="199"/>
        <v>Vejez</v>
      </c>
    </row>
    <row r="6343" spans="16:38" ht="15">
      <c r="P6343" s="806" t="s">
        <v>873</v>
      </c>
      <c r="Q6343" s="807">
        <v>16</v>
      </c>
      <c r="R6343" s="807">
        <v>87</v>
      </c>
      <c r="S6343" s="759" t="str">
        <f t="shared" si="198"/>
        <v>Vejez</v>
      </c>
      <c r="AI6343" s="806" t="s">
        <v>880</v>
      </c>
      <c r="AJ6343" s="807">
        <v>2</v>
      </c>
      <c r="AK6343" s="807">
        <v>84</v>
      </c>
      <c r="AL6343" s="759" t="str">
        <f t="shared" si="199"/>
        <v>Vejez</v>
      </c>
    </row>
    <row r="6344" spans="16:38" ht="15">
      <c r="P6344" s="806" t="s">
        <v>873</v>
      </c>
      <c r="Q6344" s="807">
        <v>11</v>
      </c>
      <c r="R6344" s="807">
        <v>88</v>
      </c>
      <c r="S6344" s="759" t="str">
        <f t="shared" si="198"/>
        <v>Vejez</v>
      </c>
      <c r="AI6344" s="806" t="s">
        <v>880</v>
      </c>
      <c r="AJ6344" s="807">
        <v>2</v>
      </c>
      <c r="AK6344" s="807">
        <v>85</v>
      </c>
      <c r="AL6344" s="759" t="str">
        <f t="shared" si="199"/>
        <v>Vejez</v>
      </c>
    </row>
    <row r="6345" spans="16:38" ht="15">
      <c r="P6345" s="806" t="s">
        <v>873</v>
      </c>
      <c r="Q6345" s="807">
        <v>16</v>
      </c>
      <c r="R6345" s="807">
        <v>89</v>
      </c>
      <c r="S6345" s="759" t="str">
        <f t="shared" si="198"/>
        <v>Vejez</v>
      </c>
      <c r="AI6345" s="806" t="s">
        <v>880</v>
      </c>
      <c r="AJ6345" s="807">
        <v>2</v>
      </c>
      <c r="AK6345" s="807">
        <v>86</v>
      </c>
      <c r="AL6345" s="759" t="str">
        <f t="shared" si="199"/>
        <v>Vejez</v>
      </c>
    </row>
    <row r="6346" spans="16:38" ht="15">
      <c r="P6346" s="806" t="s">
        <v>873</v>
      </c>
      <c r="Q6346" s="807">
        <v>11</v>
      </c>
      <c r="R6346" s="807">
        <v>90</v>
      </c>
      <c r="S6346" s="759" t="str">
        <f t="shared" si="198"/>
        <v>Vejez</v>
      </c>
      <c r="AI6346" s="806" t="s">
        <v>880</v>
      </c>
      <c r="AJ6346" s="807">
        <v>1</v>
      </c>
      <c r="AK6346" s="807">
        <v>88</v>
      </c>
      <c r="AL6346" s="759" t="str">
        <f t="shared" si="199"/>
        <v>Vejez</v>
      </c>
    </row>
    <row r="6347" spans="16:38" ht="15">
      <c r="P6347" s="806" t="s">
        <v>873</v>
      </c>
      <c r="Q6347" s="807">
        <v>7</v>
      </c>
      <c r="R6347" s="807">
        <v>91</v>
      </c>
      <c r="S6347" s="759" t="str">
        <f t="shared" si="198"/>
        <v>Vejez</v>
      </c>
      <c r="AI6347" s="806" t="s">
        <v>880</v>
      </c>
      <c r="AJ6347" s="807">
        <v>1</v>
      </c>
      <c r="AK6347" s="807">
        <v>89</v>
      </c>
      <c r="AL6347" s="759" t="str">
        <f t="shared" si="199"/>
        <v>Vejez</v>
      </c>
    </row>
    <row r="6348" spans="16:38" ht="15">
      <c r="P6348" s="806" t="s">
        <v>873</v>
      </c>
      <c r="Q6348" s="807">
        <v>2</v>
      </c>
      <c r="R6348" s="807">
        <v>92</v>
      </c>
      <c r="S6348" s="759" t="str">
        <f t="shared" si="198"/>
        <v>Vejez</v>
      </c>
      <c r="AI6348" s="806" t="s">
        <v>880</v>
      </c>
      <c r="AJ6348" s="807">
        <v>1</v>
      </c>
      <c r="AK6348" s="807">
        <v>92</v>
      </c>
      <c r="AL6348" s="759" t="str">
        <f t="shared" si="199"/>
        <v>Vejez</v>
      </c>
    </row>
    <row r="6349" spans="16:38" ht="15">
      <c r="P6349" s="806" t="s">
        <v>873</v>
      </c>
      <c r="Q6349" s="807">
        <v>7</v>
      </c>
      <c r="R6349" s="807">
        <v>93</v>
      </c>
      <c r="S6349" s="759" t="str">
        <f t="shared" si="198"/>
        <v>Vejez</v>
      </c>
      <c r="AI6349" s="806" t="s">
        <v>880</v>
      </c>
      <c r="AJ6349" s="807">
        <v>2</v>
      </c>
      <c r="AK6349" s="807">
        <v>93</v>
      </c>
      <c r="AL6349" s="759" t="str">
        <f t="shared" si="199"/>
        <v>Vejez</v>
      </c>
    </row>
    <row r="6350" spans="16:38" ht="15">
      <c r="P6350" s="806" t="s">
        <v>873</v>
      </c>
      <c r="Q6350" s="807">
        <v>7</v>
      </c>
      <c r="R6350" s="807">
        <v>94</v>
      </c>
      <c r="S6350" s="759" t="str">
        <f t="shared" si="198"/>
        <v>Vejez</v>
      </c>
      <c r="AI6350" s="806" t="s">
        <v>880</v>
      </c>
      <c r="AJ6350" s="807">
        <v>1</v>
      </c>
      <c r="AK6350" s="807">
        <v>94</v>
      </c>
      <c r="AL6350" s="759" t="str">
        <f t="shared" si="199"/>
        <v>Vejez</v>
      </c>
    </row>
    <row r="6351" spans="16:38" ht="15">
      <c r="P6351" s="806" t="s">
        <v>873</v>
      </c>
      <c r="Q6351" s="807">
        <v>3</v>
      </c>
      <c r="R6351" s="807">
        <v>95</v>
      </c>
      <c r="S6351" s="759" t="str">
        <f t="shared" si="198"/>
        <v>Vejez</v>
      </c>
      <c r="AI6351" s="806" t="s">
        <v>880</v>
      </c>
      <c r="AJ6351" s="807">
        <v>1</v>
      </c>
      <c r="AK6351" s="807">
        <v>95</v>
      </c>
      <c r="AL6351" s="759" t="str">
        <f t="shared" si="199"/>
        <v>Vejez</v>
      </c>
    </row>
    <row r="6352" spans="16:38" ht="30">
      <c r="P6352" s="806" t="s">
        <v>873</v>
      </c>
      <c r="Q6352" s="807">
        <v>5</v>
      </c>
      <c r="R6352" s="807">
        <v>96</v>
      </c>
      <c r="S6352" s="759" t="str">
        <f t="shared" si="198"/>
        <v>Vejez</v>
      </c>
      <c r="AI6352" s="806" t="s">
        <v>805</v>
      </c>
      <c r="AJ6352" s="807">
        <v>23</v>
      </c>
      <c r="AK6352" s="807">
        <v>0</v>
      </c>
      <c r="AL6352" s="759" t="str">
        <f t="shared" si="199"/>
        <v>Primera Infancia</v>
      </c>
    </row>
    <row r="6353" spans="16:38" ht="30">
      <c r="P6353" s="806" t="s">
        <v>873</v>
      </c>
      <c r="Q6353" s="807">
        <v>1</v>
      </c>
      <c r="R6353" s="807">
        <v>98</v>
      </c>
      <c r="S6353" s="759" t="str">
        <f t="shared" si="198"/>
        <v>Vejez</v>
      </c>
      <c r="AI6353" s="806" t="s">
        <v>805</v>
      </c>
      <c r="AJ6353" s="807">
        <v>20</v>
      </c>
      <c r="AK6353" s="807">
        <v>1</v>
      </c>
      <c r="AL6353" s="759" t="str">
        <f t="shared" si="199"/>
        <v>Primera Infancia</v>
      </c>
    </row>
    <row r="6354" spans="16:38" ht="30">
      <c r="P6354" s="806" t="s">
        <v>873</v>
      </c>
      <c r="Q6354" s="807">
        <v>1</v>
      </c>
      <c r="R6354" s="807">
        <v>99</v>
      </c>
      <c r="S6354" s="759" t="str">
        <f t="shared" si="198"/>
        <v>Vejez</v>
      </c>
      <c r="AI6354" s="806" t="s">
        <v>805</v>
      </c>
      <c r="AJ6354" s="807">
        <v>20</v>
      </c>
      <c r="AK6354" s="807">
        <v>2</v>
      </c>
      <c r="AL6354" s="759" t="str">
        <f t="shared" si="199"/>
        <v>Primera Infancia</v>
      </c>
    </row>
    <row r="6355" spans="16:38" ht="30">
      <c r="P6355" s="806" t="s">
        <v>873</v>
      </c>
      <c r="Q6355" s="807">
        <v>1</v>
      </c>
      <c r="R6355" s="807">
        <v>106</v>
      </c>
      <c r="S6355" s="759" t="str">
        <f t="shared" si="198"/>
        <v>Vejez</v>
      </c>
      <c r="AI6355" s="806" t="s">
        <v>805</v>
      </c>
      <c r="AJ6355" s="807">
        <v>25</v>
      </c>
      <c r="AK6355" s="807">
        <v>3</v>
      </c>
      <c r="AL6355" s="759" t="str">
        <f t="shared" si="199"/>
        <v>Primera Infancia</v>
      </c>
    </row>
    <row r="6356" spans="16:38" ht="30">
      <c r="P6356" s="806" t="s">
        <v>874</v>
      </c>
      <c r="Q6356" s="807">
        <v>149</v>
      </c>
      <c r="R6356" s="807">
        <v>0</v>
      </c>
      <c r="S6356" s="759" t="str">
        <f t="shared" si="198"/>
        <v>Primera Infancia</v>
      </c>
      <c r="AI6356" s="806" t="s">
        <v>805</v>
      </c>
      <c r="AJ6356" s="807">
        <v>27</v>
      </c>
      <c r="AK6356" s="807">
        <v>4</v>
      </c>
      <c r="AL6356" s="759" t="str">
        <f t="shared" si="199"/>
        <v>Primera Infancia</v>
      </c>
    </row>
    <row r="6357" spans="16:38" ht="30">
      <c r="P6357" s="806" t="s">
        <v>874</v>
      </c>
      <c r="Q6357" s="807">
        <v>138</v>
      </c>
      <c r="R6357" s="807">
        <v>1</v>
      </c>
      <c r="S6357" s="759" t="str">
        <f t="shared" si="198"/>
        <v>Primera Infancia</v>
      </c>
      <c r="AI6357" s="806" t="s">
        <v>805</v>
      </c>
      <c r="AJ6357" s="807">
        <v>36</v>
      </c>
      <c r="AK6357" s="807">
        <v>5</v>
      </c>
      <c r="AL6357" s="759" t="str">
        <f t="shared" si="199"/>
        <v>Primera Infancia</v>
      </c>
    </row>
    <row r="6358" spans="16:38" ht="30">
      <c r="P6358" s="806" t="s">
        <v>874</v>
      </c>
      <c r="Q6358" s="807">
        <v>143</v>
      </c>
      <c r="R6358" s="807">
        <v>2</v>
      </c>
      <c r="S6358" s="759" t="str">
        <f t="shared" si="198"/>
        <v>Primera Infancia</v>
      </c>
      <c r="AI6358" s="806" t="s">
        <v>805</v>
      </c>
      <c r="AJ6358" s="807">
        <v>24</v>
      </c>
      <c r="AK6358" s="807">
        <v>6</v>
      </c>
      <c r="AL6358" s="759" t="str">
        <f t="shared" si="199"/>
        <v>Infancia</v>
      </c>
    </row>
    <row r="6359" spans="16:38" ht="30">
      <c r="P6359" s="806" t="s">
        <v>874</v>
      </c>
      <c r="Q6359" s="807">
        <v>144</v>
      </c>
      <c r="R6359" s="807">
        <v>3</v>
      </c>
      <c r="S6359" s="759" t="str">
        <f t="shared" si="198"/>
        <v>Primera Infancia</v>
      </c>
      <c r="AI6359" s="806" t="s">
        <v>805</v>
      </c>
      <c r="AJ6359" s="807">
        <v>18</v>
      </c>
      <c r="AK6359" s="807">
        <v>7</v>
      </c>
      <c r="AL6359" s="759" t="str">
        <f t="shared" si="199"/>
        <v>Infancia</v>
      </c>
    </row>
    <row r="6360" spans="16:38" ht="30">
      <c r="P6360" s="806" t="s">
        <v>874</v>
      </c>
      <c r="Q6360" s="807">
        <v>134</v>
      </c>
      <c r="R6360" s="807">
        <v>4</v>
      </c>
      <c r="S6360" s="759" t="str">
        <f t="shared" si="198"/>
        <v>Primera Infancia</v>
      </c>
      <c r="AI6360" s="806" t="s">
        <v>805</v>
      </c>
      <c r="AJ6360" s="807">
        <v>31</v>
      </c>
      <c r="AK6360" s="807">
        <v>8</v>
      </c>
      <c r="AL6360" s="759" t="str">
        <f t="shared" si="199"/>
        <v>Infancia</v>
      </c>
    </row>
    <row r="6361" spans="16:38" ht="30">
      <c r="P6361" s="806" t="s">
        <v>874</v>
      </c>
      <c r="Q6361" s="807">
        <v>133</v>
      </c>
      <c r="R6361" s="807">
        <v>5</v>
      </c>
      <c r="S6361" s="759" t="str">
        <f t="shared" si="198"/>
        <v>Primera Infancia</v>
      </c>
      <c r="AI6361" s="806" t="s">
        <v>805</v>
      </c>
      <c r="AJ6361" s="807">
        <v>27</v>
      </c>
      <c r="AK6361" s="807">
        <v>9</v>
      </c>
      <c r="AL6361" s="759" t="str">
        <f t="shared" si="199"/>
        <v>Infancia</v>
      </c>
    </row>
    <row r="6362" spans="16:38" ht="15">
      <c r="P6362" s="806" t="s">
        <v>874</v>
      </c>
      <c r="Q6362" s="807">
        <v>152</v>
      </c>
      <c r="R6362" s="807">
        <v>6</v>
      </c>
      <c r="S6362" s="759" t="str">
        <f t="shared" si="198"/>
        <v>Infancia</v>
      </c>
      <c r="AI6362" s="806" t="s">
        <v>805</v>
      </c>
      <c r="AJ6362" s="807">
        <v>29</v>
      </c>
      <c r="AK6362" s="807">
        <v>10</v>
      </c>
      <c r="AL6362" s="759" t="str">
        <f t="shared" si="199"/>
        <v>Infancia</v>
      </c>
    </row>
    <row r="6363" spans="16:38" ht="15">
      <c r="P6363" s="806" t="s">
        <v>874</v>
      </c>
      <c r="Q6363" s="807">
        <v>162</v>
      </c>
      <c r="R6363" s="807">
        <v>7</v>
      </c>
      <c r="S6363" s="759" t="str">
        <f t="shared" si="198"/>
        <v>Infancia</v>
      </c>
      <c r="AI6363" s="806" t="s">
        <v>805</v>
      </c>
      <c r="AJ6363" s="807">
        <v>17</v>
      </c>
      <c r="AK6363" s="807">
        <v>11</v>
      </c>
      <c r="AL6363" s="759" t="str">
        <f t="shared" si="199"/>
        <v>Infancia</v>
      </c>
    </row>
    <row r="6364" spans="16:38" ht="30">
      <c r="P6364" s="806" t="s">
        <v>874</v>
      </c>
      <c r="Q6364" s="807">
        <v>165</v>
      </c>
      <c r="R6364" s="807">
        <v>8</v>
      </c>
      <c r="S6364" s="759" t="str">
        <f t="shared" si="198"/>
        <v>Infancia</v>
      </c>
      <c r="AI6364" s="806" t="s">
        <v>805</v>
      </c>
      <c r="AJ6364" s="807">
        <v>25</v>
      </c>
      <c r="AK6364" s="807">
        <v>12</v>
      </c>
      <c r="AL6364" s="759" t="str">
        <f t="shared" si="199"/>
        <v>Adolescente</v>
      </c>
    </row>
    <row r="6365" spans="16:38" ht="30">
      <c r="P6365" s="806" t="s">
        <v>874</v>
      </c>
      <c r="Q6365" s="807">
        <v>166</v>
      </c>
      <c r="R6365" s="807">
        <v>9</v>
      </c>
      <c r="S6365" s="759" t="str">
        <f t="shared" si="198"/>
        <v>Infancia</v>
      </c>
      <c r="AI6365" s="806" t="s">
        <v>805</v>
      </c>
      <c r="AJ6365" s="807">
        <v>39</v>
      </c>
      <c r="AK6365" s="807">
        <v>13</v>
      </c>
      <c r="AL6365" s="759" t="str">
        <f t="shared" si="199"/>
        <v>Adolescente</v>
      </c>
    </row>
    <row r="6366" spans="16:38" ht="30">
      <c r="P6366" s="806" t="s">
        <v>874</v>
      </c>
      <c r="Q6366" s="807">
        <v>158</v>
      </c>
      <c r="R6366" s="807">
        <v>10</v>
      </c>
      <c r="S6366" s="759" t="str">
        <f t="shared" si="198"/>
        <v>Infancia</v>
      </c>
      <c r="AI6366" s="806" t="s">
        <v>805</v>
      </c>
      <c r="AJ6366" s="807">
        <v>34</v>
      </c>
      <c r="AK6366" s="807">
        <v>14</v>
      </c>
      <c r="AL6366" s="759" t="str">
        <f t="shared" si="199"/>
        <v>Adolescente</v>
      </c>
    </row>
    <row r="6367" spans="16:38" ht="30">
      <c r="P6367" s="806" t="s">
        <v>874</v>
      </c>
      <c r="Q6367" s="807">
        <v>176</v>
      </c>
      <c r="R6367" s="807">
        <v>11</v>
      </c>
      <c r="S6367" s="759" t="str">
        <f t="shared" si="198"/>
        <v>Infancia</v>
      </c>
      <c r="AI6367" s="806" t="s">
        <v>805</v>
      </c>
      <c r="AJ6367" s="807">
        <v>29</v>
      </c>
      <c r="AK6367" s="807">
        <v>15</v>
      </c>
      <c r="AL6367" s="759" t="str">
        <f t="shared" si="199"/>
        <v>Adolescente</v>
      </c>
    </row>
    <row r="6368" spans="16:38" ht="30">
      <c r="P6368" s="806" t="s">
        <v>874</v>
      </c>
      <c r="Q6368" s="807">
        <v>185</v>
      </c>
      <c r="R6368" s="807">
        <v>12</v>
      </c>
      <c r="S6368" s="759" t="str">
        <f t="shared" si="198"/>
        <v>Adolescente</v>
      </c>
      <c r="AI6368" s="806" t="s">
        <v>805</v>
      </c>
      <c r="AJ6368" s="807">
        <v>31</v>
      </c>
      <c r="AK6368" s="807">
        <v>16</v>
      </c>
      <c r="AL6368" s="759" t="str">
        <f t="shared" si="199"/>
        <v>Adolescente</v>
      </c>
    </row>
    <row r="6369" spans="16:38" ht="30">
      <c r="P6369" s="806" t="s">
        <v>874</v>
      </c>
      <c r="Q6369" s="807">
        <v>164</v>
      </c>
      <c r="R6369" s="807">
        <v>13</v>
      </c>
      <c r="S6369" s="759" t="str">
        <f t="shared" si="198"/>
        <v>Adolescente</v>
      </c>
      <c r="AI6369" s="806" t="s">
        <v>805</v>
      </c>
      <c r="AJ6369" s="807">
        <v>24</v>
      </c>
      <c r="AK6369" s="807">
        <v>17</v>
      </c>
      <c r="AL6369" s="759" t="str">
        <f t="shared" si="199"/>
        <v>Adolescente</v>
      </c>
    </row>
    <row r="6370" spans="16:38" ht="30">
      <c r="P6370" s="806" t="s">
        <v>874</v>
      </c>
      <c r="Q6370" s="807">
        <v>201</v>
      </c>
      <c r="R6370" s="807">
        <v>14</v>
      </c>
      <c r="S6370" s="759" t="str">
        <f t="shared" si="198"/>
        <v>Adolescente</v>
      </c>
      <c r="AI6370" s="806" t="s">
        <v>805</v>
      </c>
      <c r="AJ6370" s="807">
        <v>30</v>
      </c>
      <c r="AK6370" s="807">
        <v>18</v>
      </c>
      <c r="AL6370" s="759" t="str">
        <f t="shared" si="199"/>
        <v>Juventud</v>
      </c>
    </row>
    <row r="6371" spans="16:38" ht="30">
      <c r="P6371" s="806" t="s">
        <v>874</v>
      </c>
      <c r="Q6371" s="807">
        <v>188</v>
      </c>
      <c r="R6371" s="807">
        <v>15</v>
      </c>
      <c r="S6371" s="759" t="str">
        <f t="shared" si="198"/>
        <v>Adolescente</v>
      </c>
      <c r="AI6371" s="806" t="s">
        <v>805</v>
      </c>
      <c r="AJ6371" s="807">
        <v>46</v>
      </c>
      <c r="AK6371" s="807">
        <v>19</v>
      </c>
      <c r="AL6371" s="759" t="str">
        <f t="shared" si="199"/>
        <v>Juventud</v>
      </c>
    </row>
    <row r="6372" spans="16:38" ht="30">
      <c r="P6372" s="806" t="s">
        <v>874</v>
      </c>
      <c r="Q6372" s="807">
        <v>211</v>
      </c>
      <c r="R6372" s="807">
        <v>16</v>
      </c>
      <c r="S6372" s="759" t="str">
        <f t="shared" si="198"/>
        <v>Adolescente</v>
      </c>
      <c r="AI6372" s="806" t="s">
        <v>805</v>
      </c>
      <c r="AJ6372" s="807">
        <v>40</v>
      </c>
      <c r="AK6372" s="807">
        <v>20</v>
      </c>
      <c r="AL6372" s="759" t="str">
        <f t="shared" si="199"/>
        <v>Juventud</v>
      </c>
    </row>
    <row r="6373" spans="16:38" ht="30">
      <c r="P6373" s="806" t="s">
        <v>874</v>
      </c>
      <c r="Q6373" s="807">
        <v>202</v>
      </c>
      <c r="R6373" s="807">
        <v>17</v>
      </c>
      <c r="S6373" s="759" t="str">
        <f t="shared" si="198"/>
        <v>Adolescente</v>
      </c>
      <c r="AI6373" s="806" t="s">
        <v>805</v>
      </c>
      <c r="AJ6373" s="807">
        <v>50</v>
      </c>
      <c r="AK6373" s="807">
        <v>21</v>
      </c>
      <c r="AL6373" s="759" t="str">
        <f t="shared" si="199"/>
        <v>Juventud</v>
      </c>
    </row>
    <row r="6374" spans="16:38" ht="15">
      <c r="P6374" s="806" t="s">
        <v>874</v>
      </c>
      <c r="Q6374" s="807">
        <v>197</v>
      </c>
      <c r="R6374" s="807">
        <v>18</v>
      </c>
      <c r="S6374" s="759" t="str">
        <f t="shared" si="198"/>
        <v>Juventud</v>
      </c>
      <c r="AI6374" s="806" t="s">
        <v>805</v>
      </c>
      <c r="AJ6374" s="807">
        <v>51</v>
      </c>
      <c r="AK6374" s="807">
        <v>22</v>
      </c>
      <c r="AL6374" s="759" t="str">
        <f t="shared" si="199"/>
        <v>Juventud</v>
      </c>
    </row>
    <row r="6375" spans="16:38" ht="15">
      <c r="P6375" s="806" t="s">
        <v>874</v>
      </c>
      <c r="Q6375" s="807">
        <v>159</v>
      </c>
      <c r="R6375" s="807">
        <v>19</v>
      </c>
      <c r="S6375" s="759" t="str">
        <f t="shared" si="198"/>
        <v>Juventud</v>
      </c>
      <c r="AI6375" s="806" t="s">
        <v>805</v>
      </c>
      <c r="AJ6375" s="807">
        <v>59</v>
      </c>
      <c r="AK6375" s="807">
        <v>23</v>
      </c>
      <c r="AL6375" s="759" t="str">
        <f t="shared" si="199"/>
        <v>Juventud</v>
      </c>
    </row>
    <row r="6376" spans="16:38" ht="15">
      <c r="P6376" s="806" t="s">
        <v>874</v>
      </c>
      <c r="Q6376" s="807">
        <v>187</v>
      </c>
      <c r="R6376" s="807">
        <v>20</v>
      </c>
      <c r="S6376" s="759" t="str">
        <f t="shared" si="198"/>
        <v>Juventud</v>
      </c>
      <c r="AI6376" s="806" t="s">
        <v>805</v>
      </c>
      <c r="AJ6376" s="807">
        <v>47</v>
      </c>
      <c r="AK6376" s="807">
        <v>24</v>
      </c>
      <c r="AL6376" s="759" t="str">
        <f t="shared" si="199"/>
        <v>Juventud</v>
      </c>
    </row>
    <row r="6377" spans="16:38" ht="15">
      <c r="P6377" s="806" t="s">
        <v>874</v>
      </c>
      <c r="Q6377" s="807">
        <v>207</v>
      </c>
      <c r="R6377" s="807">
        <v>21</v>
      </c>
      <c r="S6377" s="759" t="str">
        <f t="shared" si="198"/>
        <v>Juventud</v>
      </c>
      <c r="AI6377" s="806" t="s">
        <v>805</v>
      </c>
      <c r="AJ6377" s="807">
        <v>56</v>
      </c>
      <c r="AK6377" s="807">
        <v>25</v>
      </c>
      <c r="AL6377" s="759" t="str">
        <f t="shared" si="199"/>
        <v>Juventud</v>
      </c>
    </row>
    <row r="6378" spans="16:38" ht="15">
      <c r="P6378" s="806" t="s">
        <v>874</v>
      </c>
      <c r="Q6378" s="807">
        <v>179</v>
      </c>
      <c r="R6378" s="807">
        <v>22</v>
      </c>
      <c r="S6378" s="759" t="str">
        <f t="shared" si="198"/>
        <v>Juventud</v>
      </c>
      <c r="AI6378" s="806" t="s">
        <v>805</v>
      </c>
      <c r="AJ6378" s="807">
        <v>52</v>
      </c>
      <c r="AK6378" s="807">
        <v>26</v>
      </c>
      <c r="AL6378" s="759" t="str">
        <f t="shared" si="199"/>
        <v>Juventud</v>
      </c>
    </row>
    <row r="6379" spans="16:38" ht="15">
      <c r="P6379" s="806" t="s">
        <v>874</v>
      </c>
      <c r="Q6379" s="807">
        <v>174</v>
      </c>
      <c r="R6379" s="807">
        <v>23</v>
      </c>
      <c r="S6379" s="759" t="str">
        <f t="shared" si="198"/>
        <v>Juventud</v>
      </c>
      <c r="AI6379" s="806" t="s">
        <v>805</v>
      </c>
      <c r="AJ6379" s="807">
        <v>50</v>
      </c>
      <c r="AK6379" s="807">
        <v>27</v>
      </c>
      <c r="AL6379" s="759" t="str">
        <f t="shared" si="199"/>
        <v>Juventud</v>
      </c>
    </row>
    <row r="6380" spans="16:38" ht="15">
      <c r="P6380" s="806" t="s">
        <v>874</v>
      </c>
      <c r="Q6380" s="807">
        <v>197</v>
      </c>
      <c r="R6380" s="807">
        <v>24</v>
      </c>
      <c r="S6380" s="759" t="str">
        <f t="shared" si="198"/>
        <v>Juventud</v>
      </c>
      <c r="AI6380" s="806" t="s">
        <v>805</v>
      </c>
      <c r="AJ6380" s="807">
        <v>51</v>
      </c>
      <c r="AK6380" s="807">
        <v>28</v>
      </c>
      <c r="AL6380" s="759" t="str">
        <f t="shared" si="199"/>
        <v>Juventud</v>
      </c>
    </row>
    <row r="6381" spans="16:38" ht="15">
      <c r="P6381" s="806" t="s">
        <v>874</v>
      </c>
      <c r="Q6381" s="807">
        <v>239</v>
      </c>
      <c r="R6381" s="807">
        <v>25</v>
      </c>
      <c r="S6381" s="759" t="str">
        <f t="shared" si="198"/>
        <v>Juventud</v>
      </c>
      <c r="AI6381" s="806" t="s">
        <v>805</v>
      </c>
      <c r="AJ6381" s="807">
        <v>45</v>
      </c>
      <c r="AK6381" s="807">
        <v>29</v>
      </c>
      <c r="AL6381" s="759" t="str">
        <f t="shared" si="199"/>
        <v>Adulto</v>
      </c>
    </row>
    <row r="6382" spans="16:38" ht="15">
      <c r="P6382" s="806" t="s">
        <v>874</v>
      </c>
      <c r="Q6382" s="807">
        <v>245</v>
      </c>
      <c r="R6382" s="807">
        <v>26</v>
      </c>
      <c r="S6382" s="759" t="str">
        <f t="shared" si="198"/>
        <v>Juventud</v>
      </c>
      <c r="AI6382" s="806" t="s">
        <v>805</v>
      </c>
      <c r="AJ6382" s="807">
        <v>50</v>
      </c>
      <c r="AK6382" s="807">
        <v>30</v>
      </c>
      <c r="AL6382" s="759" t="str">
        <f t="shared" si="199"/>
        <v>Adulto</v>
      </c>
    </row>
    <row r="6383" spans="16:38" ht="15">
      <c r="P6383" s="806" t="s">
        <v>874</v>
      </c>
      <c r="Q6383" s="807">
        <v>214</v>
      </c>
      <c r="R6383" s="807">
        <v>27</v>
      </c>
      <c r="S6383" s="759" t="str">
        <f t="shared" si="198"/>
        <v>Juventud</v>
      </c>
      <c r="AI6383" s="806" t="s">
        <v>805</v>
      </c>
      <c r="AJ6383" s="807">
        <v>55</v>
      </c>
      <c r="AK6383" s="807">
        <v>31</v>
      </c>
      <c r="AL6383" s="759" t="str">
        <f t="shared" si="199"/>
        <v>Adulto</v>
      </c>
    </row>
    <row r="6384" spans="16:38" ht="15">
      <c r="P6384" s="806" t="s">
        <v>874</v>
      </c>
      <c r="Q6384" s="807">
        <v>214</v>
      </c>
      <c r="R6384" s="807">
        <v>28</v>
      </c>
      <c r="S6384" s="759" t="str">
        <f t="shared" si="198"/>
        <v>Juventud</v>
      </c>
      <c r="AI6384" s="806" t="s">
        <v>805</v>
      </c>
      <c r="AJ6384" s="807">
        <v>55</v>
      </c>
      <c r="AK6384" s="807">
        <v>32</v>
      </c>
      <c r="AL6384" s="759" t="str">
        <f t="shared" si="199"/>
        <v>Adulto</v>
      </c>
    </row>
    <row r="6385" spans="16:38" ht="15">
      <c r="P6385" s="806" t="s">
        <v>874</v>
      </c>
      <c r="Q6385" s="807">
        <v>190</v>
      </c>
      <c r="R6385" s="807">
        <v>29</v>
      </c>
      <c r="S6385" s="759" t="str">
        <f t="shared" si="198"/>
        <v>Adulto</v>
      </c>
      <c r="AI6385" s="806" t="s">
        <v>805</v>
      </c>
      <c r="AJ6385" s="807">
        <v>46</v>
      </c>
      <c r="AK6385" s="807">
        <v>33</v>
      </c>
      <c r="AL6385" s="759" t="str">
        <f t="shared" si="199"/>
        <v>Adulto</v>
      </c>
    </row>
    <row r="6386" spans="16:38" ht="15">
      <c r="P6386" s="806" t="s">
        <v>874</v>
      </c>
      <c r="Q6386" s="807">
        <v>181</v>
      </c>
      <c r="R6386" s="807">
        <v>30</v>
      </c>
      <c r="S6386" s="759" t="str">
        <f t="shared" si="198"/>
        <v>Adulto</v>
      </c>
      <c r="AI6386" s="806" t="s">
        <v>805</v>
      </c>
      <c r="AJ6386" s="807">
        <v>45</v>
      </c>
      <c r="AK6386" s="807">
        <v>34</v>
      </c>
      <c r="AL6386" s="759" t="str">
        <f t="shared" si="199"/>
        <v>Adulto</v>
      </c>
    </row>
    <row r="6387" spans="16:38" ht="15">
      <c r="P6387" s="806" t="s">
        <v>874</v>
      </c>
      <c r="Q6387" s="807">
        <v>197</v>
      </c>
      <c r="R6387" s="807">
        <v>31</v>
      </c>
      <c r="S6387" s="759" t="str">
        <f t="shared" si="198"/>
        <v>Adulto</v>
      </c>
      <c r="AI6387" s="806" t="s">
        <v>805</v>
      </c>
      <c r="AJ6387" s="807">
        <v>43</v>
      </c>
      <c r="AK6387" s="807">
        <v>35</v>
      </c>
      <c r="AL6387" s="759" t="str">
        <f t="shared" si="199"/>
        <v>Adulto</v>
      </c>
    </row>
    <row r="6388" spans="16:38" ht="15">
      <c r="P6388" s="806" t="s">
        <v>874</v>
      </c>
      <c r="Q6388" s="807">
        <v>185</v>
      </c>
      <c r="R6388" s="807">
        <v>32</v>
      </c>
      <c r="S6388" s="759" t="str">
        <f t="shared" si="198"/>
        <v>Adulto</v>
      </c>
      <c r="AI6388" s="806" t="s">
        <v>805</v>
      </c>
      <c r="AJ6388" s="807">
        <v>38</v>
      </c>
      <c r="AK6388" s="807">
        <v>36</v>
      </c>
      <c r="AL6388" s="759" t="str">
        <f t="shared" si="199"/>
        <v>Adulto</v>
      </c>
    </row>
    <row r="6389" spans="16:38" ht="15">
      <c r="P6389" s="806" t="s">
        <v>874</v>
      </c>
      <c r="Q6389" s="807">
        <v>211</v>
      </c>
      <c r="R6389" s="807">
        <v>33</v>
      </c>
      <c r="S6389" s="759" t="str">
        <f t="shared" si="198"/>
        <v>Adulto</v>
      </c>
      <c r="AI6389" s="806" t="s">
        <v>805</v>
      </c>
      <c r="AJ6389" s="807">
        <v>33</v>
      </c>
      <c r="AK6389" s="807">
        <v>37</v>
      </c>
      <c r="AL6389" s="759" t="str">
        <f t="shared" si="199"/>
        <v>Adulto</v>
      </c>
    </row>
    <row r="6390" spans="16:38" ht="15">
      <c r="P6390" s="806" t="s">
        <v>874</v>
      </c>
      <c r="Q6390" s="807">
        <v>163</v>
      </c>
      <c r="R6390" s="807">
        <v>34</v>
      </c>
      <c r="S6390" s="759" t="str">
        <f t="shared" si="198"/>
        <v>Adulto</v>
      </c>
      <c r="AI6390" s="806" t="s">
        <v>805</v>
      </c>
      <c r="AJ6390" s="807">
        <v>43</v>
      </c>
      <c r="AK6390" s="807">
        <v>38</v>
      </c>
      <c r="AL6390" s="759" t="str">
        <f t="shared" si="199"/>
        <v>Adulto</v>
      </c>
    </row>
    <row r="6391" spans="16:38" ht="15">
      <c r="P6391" s="806" t="s">
        <v>874</v>
      </c>
      <c r="Q6391" s="807">
        <v>158</v>
      </c>
      <c r="R6391" s="807">
        <v>35</v>
      </c>
      <c r="S6391" s="759" t="str">
        <f t="shared" si="198"/>
        <v>Adulto</v>
      </c>
      <c r="AI6391" s="806" t="s">
        <v>805</v>
      </c>
      <c r="AJ6391" s="807">
        <v>37</v>
      </c>
      <c r="AK6391" s="807">
        <v>39</v>
      </c>
      <c r="AL6391" s="759" t="str">
        <f t="shared" si="199"/>
        <v>Adulto</v>
      </c>
    </row>
    <row r="6392" spans="16:38" ht="15">
      <c r="P6392" s="806" t="s">
        <v>874</v>
      </c>
      <c r="Q6392" s="807">
        <v>155</v>
      </c>
      <c r="R6392" s="807">
        <v>36</v>
      </c>
      <c r="S6392" s="759" t="str">
        <f t="shared" si="198"/>
        <v>Adulto</v>
      </c>
      <c r="AI6392" s="806" t="s">
        <v>805</v>
      </c>
      <c r="AJ6392" s="807">
        <v>29</v>
      </c>
      <c r="AK6392" s="807">
        <v>40</v>
      </c>
      <c r="AL6392" s="759" t="str">
        <f t="shared" si="199"/>
        <v>Adulto</v>
      </c>
    </row>
    <row r="6393" spans="16:38" ht="15">
      <c r="P6393" s="806" t="s">
        <v>874</v>
      </c>
      <c r="Q6393" s="807">
        <v>147</v>
      </c>
      <c r="R6393" s="807">
        <v>37</v>
      </c>
      <c r="S6393" s="759" t="str">
        <f t="shared" si="198"/>
        <v>Adulto</v>
      </c>
      <c r="AI6393" s="806" t="s">
        <v>805</v>
      </c>
      <c r="AJ6393" s="807">
        <v>36</v>
      </c>
      <c r="AK6393" s="807">
        <v>41</v>
      </c>
      <c r="AL6393" s="759" t="str">
        <f t="shared" si="199"/>
        <v>Adulto</v>
      </c>
    </row>
    <row r="6394" spans="16:38" ht="15">
      <c r="P6394" s="806" t="s">
        <v>874</v>
      </c>
      <c r="Q6394" s="807">
        <v>139</v>
      </c>
      <c r="R6394" s="807">
        <v>38</v>
      </c>
      <c r="S6394" s="759" t="str">
        <f t="shared" si="198"/>
        <v>Adulto</v>
      </c>
      <c r="AI6394" s="806" t="s">
        <v>805</v>
      </c>
      <c r="AJ6394" s="807">
        <v>36</v>
      </c>
      <c r="AK6394" s="807">
        <v>42</v>
      </c>
      <c r="AL6394" s="759" t="str">
        <f t="shared" si="199"/>
        <v>Adulto</v>
      </c>
    </row>
    <row r="6395" spans="16:38" ht="15">
      <c r="P6395" s="806" t="s">
        <v>874</v>
      </c>
      <c r="Q6395" s="807">
        <v>169</v>
      </c>
      <c r="R6395" s="807">
        <v>39</v>
      </c>
      <c r="S6395" s="759" t="str">
        <f t="shared" si="198"/>
        <v>Adulto</v>
      </c>
      <c r="AI6395" s="806" t="s">
        <v>805</v>
      </c>
      <c r="AJ6395" s="807">
        <v>35</v>
      </c>
      <c r="AK6395" s="807">
        <v>43</v>
      </c>
      <c r="AL6395" s="759" t="str">
        <f t="shared" si="199"/>
        <v>Adulto</v>
      </c>
    </row>
    <row r="6396" spans="16:38" ht="15">
      <c r="P6396" s="806" t="s">
        <v>874</v>
      </c>
      <c r="Q6396" s="807">
        <v>171</v>
      </c>
      <c r="R6396" s="807">
        <v>40</v>
      </c>
      <c r="S6396" s="759" t="str">
        <f t="shared" si="198"/>
        <v>Adulto</v>
      </c>
      <c r="AI6396" s="806" t="s">
        <v>805</v>
      </c>
      <c r="AJ6396" s="807">
        <v>27</v>
      </c>
      <c r="AK6396" s="807">
        <v>44</v>
      </c>
      <c r="AL6396" s="759" t="str">
        <f t="shared" si="199"/>
        <v>Adulto</v>
      </c>
    </row>
    <row r="6397" spans="16:38" ht="15">
      <c r="P6397" s="806" t="s">
        <v>874</v>
      </c>
      <c r="Q6397" s="807">
        <v>140</v>
      </c>
      <c r="R6397" s="807">
        <v>41</v>
      </c>
      <c r="S6397" s="759" t="str">
        <f t="shared" si="198"/>
        <v>Adulto</v>
      </c>
      <c r="AI6397" s="806" t="s">
        <v>805</v>
      </c>
      <c r="AJ6397" s="807">
        <v>27</v>
      </c>
      <c r="AK6397" s="807">
        <v>45</v>
      </c>
      <c r="AL6397" s="759" t="str">
        <f t="shared" si="199"/>
        <v>Adulto</v>
      </c>
    </row>
    <row r="6398" spans="16:38" ht="15">
      <c r="P6398" s="806" t="s">
        <v>874</v>
      </c>
      <c r="Q6398" s="807">
        <v>164</v>
      </c>
      <c r="R6398" s="807">
        <v>42</v>
      </c>
      <c r="S6398" s="759" t="str">
        <f t="shared" si="198"/>
        <v>Adulto</v>
      </c>
      <c r="AI6398" s="806" t="s">
        <v>805</v>
      </c>
      <c r="AJ6398" s="807">
        <v>19</v>
      </c>
      <c r="AK6398" s="807">
        <v>46</v>
      </c>
      <c r="AL6398" s="759" t="str">
        <f t="shared" si="199"/>
        <v>Adulto</v>
      </c>
    </row>
    <row r="6399" spans="16:38" ht="15">
      <c r="P6399" s="806" t="s">
        <v>874</v>
      </c>
      <c r="Q6399" s="807">
        <v>153</v>
      </c>
      <c r="R6399" s="807">
        <v>43</v>
      </c>
      <c r="S6399" s="759" t="str">
        <f t="shared" si="198"/>
        <v>Adulto</v>
      </c>
      <c r="AI6399" s="806" t="s">
        <v>805</v>
      </c>
      <c r="AJ6399" s="807">
        <v>34</v>
      </c>
      <c r="AK6399" s="807">
        <v>47</v>
      </c>
      <c r="AL6399" s="759" t="str">
        <f t="shared" si="199"/>
        <v>Adulto</v>
      </c>
    </row>
    <row r="6400" spans="16:38" ht="15">
      <c r="P6400" s="806" t="s">
        <v>874</v>
      </c>
      <c r="Q6400" s="807">
        <v>138</v>
      </c>
      <c r="R6400" s="807">
        <v>44</v>
      </c>
      <c r="S6400" s="759" t="str">
        <f t="shared" si="198"/>
        <v>Adulto</v>
      </c>
      <c r="AI6400" s="806" t="s">
        <v>805</v>
      </c>
      <c r="AJ6400" s="807">
        <v>32</v>
      </c>
      <c r="AK6400" s="807">
        <v>48</v>
      </c>
      <c r="AL6400" s="759" t="str">
        <f t="shared" si="199"/>
        <v>Adulto</v>
      </c>
    </row>
    <row r="6401" spans="16:38" ht="15">
      <c r="P6401" s="806" t="s">
        <v>874</v>
      </c>
      <c r="Q6401" s="807">
        <v>135</v>
      </c>
      <c r="R6401" s="807">
        <v>45</v>
      </c>
      <c r="S6401" s="759" t="str">
        <f t="shared" si="198"/>
        <v>Adulto</v>
      </c>
      <c r="AI6401" s="806" t="s">
        <v>805</v>
      </c>
      <c r="AJ6401" s="807">
        <v>24</v>
      </c>
      <c r="AK6401" s="807">
        <v>49</v>
      </c>
      <c r="AL6401" s="759" t="str">
        <f t="shared" si="199"/>
        <v>Adulto</v>
      </c>
    </row>
    <row r="6402" spans="16:38" ht="15">
      <c r="P6402" s="806" t="s">
        <v>874</v>
      </c>
      <c r="Q6402" s="807">
        <v>139</v>
      </c>
      <c r="R6402" s="807">
        <v>46</v>
      </c>
      <c r="S6402" s="759" t="str">
        <f t="shared" si="198"/>
        <v>Adulto</v>
      </c>
      <c r="AI6402" s="806" t="s">
        <v>805</v>
      </c>
      <c r="AJ6402" s="807">
        <v>33</v>
      </c>
      <c r="AK6402" s="807">
        <v>50</v>
      </c>
      <c r="AL6402" s="759" t="str">
        <f t="shared" si="199"/>
        <v>Adulto</v>
      </c>
    </row>
    <row r="6403" spans="16:38" ht="15">
      <c r="P6403" s="806" t="s">
        <v>874</v>
      </c>
      <c r="Q6403" s="807">
        <v>146</v>
      </c>
      <c r="R6403" s="807">
        <v>47</v>
      </c>
      <c r="S6403" s="759" t="str">
        <f t="shared" ref="S6403:S6466" si="200">IF(P6403=0,"",IF(AND(R6403&gt;=0,R6403&lt;=5),"Primera Infancia",IF(AND(R6403&gt;=6,R6403&lt;=11),"Infancia",IF(AND(R6403&gt;=12,R6403&lt;=17),"Adolescente",IF(AND(R6403&gt;=18,R6403&lt;=28),"Juventud",IF(AND(R6403&gt;=29,R6403&lt;=59),"Adulto","Vejez"))))))</f>
        <v>Adulto</v>
      </c>
      <c r="AI6403" s="806" t="s">
        <v>805</v>
      </c>
      <c r="AJ6403" s="807">
        <v>30</v>
      </c>
      <c r="AK6403" s="807">
        <v>51</v>
      </c>
      <c r="AL6403" s="759" t="str">
        <f t="shared" ref="AL6403:AL6466" si="201">IF(AI6403=0,"",IF(AND(AK6403&gt;=0,AK6403&lt;=5),"Primera Infancia",IF(AND(AK6403&gt;=6,AK6403&lt;=11),"Infancia",IF(AND(AK6403&gt;=12,AK6403&lt;=17),"Adolescente",IF(AND(AK6403&gt;=18,AK6403&lt;=28),"Juventud",IF(AND(AK6403&gt;=29,AK6403&lt;=59),"Adulto","Vejez"))))))</f>
        <v>Adulto</v>
      </c>
    </row>
    <row r="6404" spans="16:38" ht="15">
      <c r="P6404" s="806" t="s">
        <v>874</v>
      </c>
      <c r="Q6404" s="807">
        <v>132</v>
      </c>
      <c r="R6404" s="807">
        <v>48</v>
      </c>
      <c r="S6404" s="759" t="str">
        <f t="shared" si="200"/>
        <v>Adulto</v>
      </c>
      <c r="AI6404" s="806" t="s">
        <v>805</v>
      </c>
      <c r="AJ6404" s="807">
        <v>19</v>
      </c>
      <c r="AK6404" s="807">
        <v>52</v>
      </c>
      <c r="AL6404" s="759" t="str">
        <f t="shared" si="201"/>
        <v>Adulto</v>
      </c>
    </row>
    <row r="6405" spans="16:38" ht="15">
      <c r="P6405" s="806" t="s">
        <v>874</v>
      </c>
      <c r="Q6405" s="807">
        <v>140</v>
      </c>
      <c r="R6405" s="807">
        <v>49</v>
      </c>
      <c r="S6405" s="759" t="str">
        <f t="shared" si="200"/>
        <v>Adulto</v>
      </c>
      <c r="AI6405" s="806" t="s">
        <v>805</v>
      </c>
      <c r="AJ6405" s="807">
        <v>22</v>
      </c>
      <c r="AK6405" s="807">
        <v>53</v>
      </c>
      <c r="AL6405" s="759" t="str">
        <f t="shared" si="201"/>
        <v>Adulto</v>
      </c>
    </row>
    <row r="6406" spans="16:38" ht="15">
      <c r="P6406" s="806" t="s">
        <v>874</v>
      </c>
      <c r="Q6406" s="807">
        <v>136</v>
      </c>
      <c r="R6406" s="807">
        <v>50</v>
      </c>
      <c r="S6406" s="759" t="str">
        <f t="shared" si="200"/>
        <v>Adulto</v>
      </c>
      <c r="AI6406" s="806" t="s">
        <v>805</v>
      </c>
      <c r="AJ6406" s="807">
        <v>36</v>
      </c>
      <c r="AK6406" s="807">
        <v>54</v>
      </c>
      <c r="AL6406" s="759" t="str">
        <f t="shared" si="201"/>
        <v>Adulto</v>
      </c>
    </row>
    <row r="6407" spans="16:38" ht="15">
      <c r="P6407" s="806" t="s">
        <v>874</v>
      </c>
      <c r="Q6407" s="807">
        <v>158</v>
      </c>
      <c r="R6407" s="807">
        <v>51</v>
      </c>
      <c r="S6407" s="759" t="str">
        <f t="shared" si="200"/>
        <v>Adulto</v>
      </c>
      <c r="AI6407" s="806" t="s">
        <v>805</v>
      </c>
      <c r="AJ6407" s="807">
        <v>24</v>
      </c>
      <c r="AK6407" s="807">
        <v>55</v>
      </c>
      <c r="AL6407" s="759" t="str">
        <f t="shared" si="201"/>
        <v>Adulto</v>
      </c>
    </row>
    <row r="6408" spans="16:38" ht="15">
      <c r="P6408" s="806" t="s">
        <v>874</v>
      </c>
      <c r="Q6408" s="807">
        <v>129</v>
      </c>
      <c r="R6408" s="807">
        <v>52</v>
      </c>
      <c r="S6408" s="759" t="str">
        <f t="shared" si="200"/>
        <v>Adulto</v>
      </c>
      <c r="AI6408" s="806" t="s">
        <v>805</v>
      </c>
      <c r="AJ6408" s="807">
        <v>22</v>
      </c>
      <c r="AK6408" s="807">
        <v>56</v>
      </c>
      <c r="AL6408" s="759" t="str">
        <f t="shared" si="201"/>
        <v>Adulto</v>
      </c>
    </row>
    <row r="6409" spans="16:38" ht="15">
      <c r="P6409" s="806" t="s">
        <v>874</v>
      </c>
      <c r="Q6409" s="807">
        <v>172</v>
      </c>
      <c r="R6409" s="807">
        <v>53</v>
      </c>
      <c r="S6409" s="759" t="str">
        <f t="shared" si="200"/>
        <v>Adulto</v>
      </c>
      <c r="AI6409" s="806" t="s">
        <v>805</v>
      </c>
      <c r="AJ6409" s="807">
        <v>19</v>
      </c>
      <c r="AK6409" s="807">
        <v>57</v>
      </c>
      <c r="AL6409" s="759" t="str">
        <f t="shared" si="201"/>
        <v>Adulto</v>
      </c>
    </row>
    <row r="6410" spans="16:38" ht="15">
      <c r="P6410" s="806" t="s">
        <v>874</v>
      </c>
      <c r="Q6410" s="807">
        <v>172</v>
      </c>
      <c r="R6410" s="807">
        <v>54</v>
      </c>
      <c r="S6410" s="759" t="str">
        <f t="shared" si="200"/>
        <v>Adulto</v>
      </c>
      <c r="AI6410" s="806" t="s">
        <v>805</v>
      </c>
      <c r="AJ6410" s="807">
        <v>19</v>
      </c>
      <c r="AK6410" s="807">
        <v>58</v>
      </c>
      <c r="AL6410" s="759" t="str">
        <f t="shared" si="201"/>
        <v>Adulto</v>
      </c>
    </row>
    <row r="6411" spans="16:38" ht="15">
      <c r="P6411" s="806" t="s">
        <v>874</v>
      </c>
      <c r="Q6411" s="807">
        <v>168</v>
      </c>
      <c r="R6411" s="807">
        <v>55</v>
      </c>
      <c r="S6411" s="759" t="str">
        <f t="shared" si="200"/>
        <v>Adulto</v>
      </c>
      <c r="AI6411" s="806" t="s">
        <v>805</v>
      </c>
      <c r="AJ6411" s="807">
        <v>25</v>
      </c>
      <c r="AK6411" s="807">
        <v>59</v>
      </c>
      <c r="AL6411" s="759" t="str">
        <f t="shared" si="201"/>
        <v>Adulto</v>
      </c>
    </row>
    <row r="6412" spans="16:38" ht="15">
      <c r="P6412" s="806" t="s">
        <v>874</v>
      </c>
      <c r="Q6412" s="807">
        <v>128</v>
      </c>
      <c r="R6412" s="807">
        <v>56</v>
      </c>
      <c r="S6412" s="759" t="str">
        <f t="shared" si="200"/>
        <v>Adulto</v>
      </c>
      <c r="AI6412" s="806" t="s">
        <v>805</v>
      </c>
      <c r="AJ6412" s="807">
        <v>20</v>
      </c>
      <c r="AK6412" s="807">
        <v>60</v>
      </c>
      <c r="AL6412" s="759" t="str">
        <f t="shared" si="201"/>
        <v>Vejez</v>
      </c>
    </row>
    <row r="6413" spans="16:38" ht="15">
      <c r="P6413" s="806" t="s">
        <v>874</v>
      </c>
      <c r="Q6413" s="807">
        <v>177</v>
      </c>
      <c r="R6413" s="807">
        <v>57</v>
      </c>
      <c r="S6413" s="759" t="str">
        <f t="shared" si="200"/>
        <v>Adulto</v>
      </c>
      <c r="AI6413" s="806" t="s">
        <v>805</v>
      </c>
      <c r="AJ6413" s="807">
        <v>17</v>
      </c>
      <c r="AK6413" s="807">
        <v>61</v>
      </c>
      <c r="AL6413" s="759" t="str">
        <f t="shared" si="201"/>
        <v>Vejez</v>
      </c>
    </row>
    <row r="6414" spans="16:38" ht="15">
      <c r="P6414" s="806" t="s">
        <v>874</v>
      </c>
      <c r="Q6414" s="807">
        <v>166</v>
      </c>
      <c r="R6414" s="807">
        <v>58</v>
      </c>
      <c r="S6414" s="759" t="str">
        <f t="shared" si="200"/>
        <v>Adulto</v>
      </c>
      <c r="AI6414" s="806" t="s">
        <v>805</v>
      </c>
      <c r="AJ6414" s="807">
        <v>14</v>
      </c>
      <c r="AK6414" s="807">
        <v>62</v>
      </c>
      <c r="AL6414" s="759" t="str">
        <f t="shared" si="201"/>
        <v>Vejez</v>
      </c>
    </row>
    <row r="6415" spans="16:38" ht="15">
      <c r="P6415" s="806" t="s">
        <v>874</v>
      </c>
      <c r="Q6415" s="807">
        <v>171</v>
      </c>
      <c r="R6415" s="807">
        <v>59</v>
      </c>
      <c r="S6415" s="759" t="str">
        <f t="shared" si="200"/>
        <v>Adulto</v>
      </c>
      <c r="AI6415" s="806" t="s">
        <v>805</v>
      </c>
      <c r="AJ6415" s="807">
        <v>14</v>
      </c>
      <c r="AK6415" s="807">
        <v>63</v>
      </c>
      <c r="AL6415" s="759" t="str">
        <f t="shared" si="201"/>
        <v>Vejez</v>
      </c>
    </row>
    <row r="6416" spans="16:38" ht="15">
      <c r="P6416" s="806" t="s">
        <v>874</v>
      </c>
      <c r="Q6416" s="807">
        <v>148</v>
      </c>
      <c r="R6416" s="807">
        <v>60</v>
      </c>
      <c r="S6416" s="759" t="str">
        <f t="shared" si="200"/>
        <v>Vejez</v>
      </c>
      <c r="AI6416" s="806" t="s">
        <v>805</v>
      </c>
      <c r="AJ6416" s="807">
        <v>12</v>
      </c>
      <c r="AK6416" s="807">
        <v>64</v>
      </c>
      <c r="AL6416" s="759" t="str">
        <f t="shared" si="201"/>
        <v>Vejez</v>
      </c>
    </row>
    <row r="6417" spans="16:38" ht="15">
      <c r="P6417" s="806" t="s">
        <v>874</v>
      </c>
      <c r="Q6417" s="807">
        <v>146</v>
      </c>
      <c r="R6417" s="807">
        <v>61</v>
      </c>
      <c r="S6417" s="759" t="str">
        <f t="shared" si="200"/>
        <v>Vejez</v>
      </c>
      <c r="AI6417" s="806" t="s">
        <v>805</v>
      </c>
      <c r="AJ6417" s="807">
        <v>9</v>
      </c>
      <c r="AK6417" s="807">
        <v>65</v>
      </c>
      <c r="AL6417" s="759" t="str">
        <f t="shared" si="201"/>
        <v>Vejez</v>
      </c>
    </row>
    <row r="6418" spans="16:38" ht="15">
      <c r="P6418" s="806" t="s">
        <v>874</v>
      </c>
      <c r="Q6418" s="807">
        <v>140</v>
      </c>
      <c r="R6418" s="807">
        <v>62</v>
      </c>
      <c r="S6418" s="759" t="str">
        <f t="shared" si="200"/>
        <v>Vejez</v>
      </c>
      <c r="AI6418" s="806" t="s">
        <v>805</v>
      </c>
      <c r="AJ6418" s="807">
        <v>10</v>
      </c>
      <c r="AK6418" s="807">
        <v>66</v>
      </c>
      <c r="AL6418" s="759" t="str">
        <f t="shared" si="201"/>
        <v>Vejez</v>
      </c>
    </row>
    <row r="6419" spans="16:38" ht="15">
      <c r="P6419" s="806" t="s">
        <v>874</v>
      </c>
      <c r="Q6419" s="807">
        <v>129</v>
      </c>
      <c r="R6419" s="807">
        <v>63</v>
      </c>
      <c r="S6419" s="759" t="str">
        <f t="shared" si="200"/>
        <v>Vejez</v>
      </c>
      <c r="AI6419" s="806" t="s">
        <v>805</v>
      </c>
      <c r="AJ6419" s="807">
        <v>9</v>
      </c>
      <c r="AK6419" s="807">
        <v>67</v>
      </c>
      <c r="AL6419" s="759" t="str">
        <f t="shared" si="201"/>
        <v>Vejez</v>
      </c>
    </row>
    <row r="6420" spans="16:38" ht="15">
      <c r="P6420" s="806" t="s">
        <v>874</v>
      </c>
      <c r="Q6420" s="807">
        <v>139</v>
      </c>
      <c r="R6420" s="807">
        <v>64</v>
      </c>
      <c r="S6420" s="759" t="str">
        <f t="shared" si="200"/>
        <v>Vejez</v>
      </c>
      <c r="AI6420" s="806" t="s">
        <v>805</v>
      </c>
      <c r="AJ6420" s="807">
        <v>7</v>
      </c>
      <c r="AK6420" s="807">
        <v>68</v>
      </c>
      <c r="AL6420" s="759" t="str">
        <f t="shared" si="201"/>
        <v>Vejez</v>
      </c>
    </row>
    <row r="6421" spans="16:38" ht="15">
      <c r="P6421" s="806" t="s">
        <v>874</v>
      </c>
      <c r="Q6421" s="807">
        <v>144</v>
      </c>
      <c r="R6421" s="807">
        <v>65</v>
      </c>
      <c r="S6421" s="759" t="str">
        <f t="shared" si="200"/>
        <v>Vejez</v>
      </c>
      <c r="AI6421" s="806" t="s">
        <v>805</v>
      </c>
      <c r="AJ6421" s="807">
        <v>9</v>
      </c>
      <c r="AK6421" s="807">
        <v>69</v>
      </c>
      <c r="AL6421" s="759" t="str">
        <f t="shared" si="201"/>
        <v>Vejez</v>
      </c>
    </row>
    <row r="6422" spans="16:38" ht="15">
      <c r="P6422" s="806" t="s">
        <v>874</v>
      </c>
      <c r="Q6422" s="807">
        <v>117</v>
      </c>
      <c r="R6422" s="807">
        <v>66</v>
      </c>
      <c r="S6422" s="759" t="str">
        <f t="shared" si="200"/>
        <v>Vejez</v>
      </c>
      <c r="AI6422" s="806" t="s">
        <v>805</v>
      </c>
      <c r="AJ6422" s="807">
        <v>8</v>
      </c>
      <c r="AK6422" s="807">
        <v>70</v>
      </c>
      <c r="AL6422" s="759" t="str">
        <f t="shared" si="201"/>
        <v>Vejez</v>
      </c>
    </row>
    <row r="6423" spans="16:38" ht="15">
      <c r="P6423" s="806" t="s">
        <v>874</v>
      </c>
      <c r="Q6423" s="807">
        <v>117</v>
      </c>
      <c r="R6423" s="807">
        <v>67</v>
      </c>
      <c r="S6423" s="759" t="str">
        <f t="shared" si="200"/>
        <v>Vejez</v>
      </c>
      <c r="AI6423" s="806" t="s">
        <v>805</v>
      </c>
      <c r="AJ6423" s="807">
        <v>2</v>
      </c>
      <c r="AK6423" s="807">
        <v>71</v>
      </c>
      <c r="AL6423" s="759" t="str">
        <f t="shared" si="201"/>
        <v>Vejez</v>
      </c>
    </row>
    <row r="6424" spans="16:38" ht="15">
      <c r="P6424" s="806" t="s">
        <v>874</v>
      </c>
      <c r="Q6424" s="807">
        <v>106</v>
      </c>
      <c r="R6424" s="807">
        <v>68</v>
      </c>
      <c r="S6424" s="759" t="str">
        <f t="shared" si="200"/>
        <v>Vejez</v>
      </c>
      <c r="AI6424" s="806" t="s">
        <v>805</v>
      </c>
      <c r="AJ6424" s="807">
        <v>11</v>
      </c>
      <c r="AK6424" s="807">
        <v>72</v>
      </c>
      <c r="AL6424" s="759" t="str">
        <f t="shared" si="201"/>
        <v>Vejez</v>
      </c>
    </row>
    <row r="6425" spans="16:38" ht="15">
      <c r="P6425" s="806" t="s">
        <v>874</v>
      </c>
      <c r="Q6425" s="807">
        <v>82</v>
      </c>
      <c r="R6425" s="807">
        <v>69</v>
      </c>
      <c r="S6425" s="759" t="str">
        <f t="shared" si="200"/>
        <v>Vejez</v>
      </c>
      <c r="AI6425" s="806" t="s">
        <v>805</v>
      </c>
      <c r="AJ6425" s="807">
        <v>5</v>
      </c>
      <c r="AK6425" s="807">
        <v>73</v>
      </c>
      <c r="AL6425" s="759" t="str">
        <f t="shared" si="201"/>
        <v>Vejez</v>
      </c>
    </row>
    <row r="6426" spans="16:38" ht="15">
      <c r="P6426" s="806" t="s">
        <v>874</v>
      </c>
      <c r="Q6426" s="807">
        <v>95</v>
      </c>
      <c r="R6426" s="807">
        <v>70</v>
      </c>
      <c r="S6426" s="759" t="str">
        <f t="shared" si="200"/>
        <v>Vejez</v>
      </c>
      <c r="AI6426" s="806" t="s">
        <v>805</v>
      </c>
      <c r="AJ6426" s="807">
        <v>4</v>
      </c>
      <c r="AK6426" s="807">
        <v>74</v>
      </c>
      <c r="AL6426" s="759" t="str">
        <f t="shared" si="201"/>
        <v>Vejez</v>
      </c>
    </row>
    <row r="6427" spans="16:38" ht="15">
      <c r="P6427" s="806" t="s">
        <v>874</v>
      </c>
      <c r="Q6427" s="807">
        <v>88</v>
      </c>
      <c r="R6427" s="807">
        <v>71</v>
      </c>
      <c r="S6427" s="759" t="str">
        <f t="shared" si="200"/>
        <v>Vejez</v>
      </c>
      <c r="AI6427" s="806" t="s">
        <v>805</v>
      </c>
      <c r="AJ6427" s="807">
        <v>4</v>
      </c>
      <c r="AK6427" s="807">
        <v>75</v>
      </c>
      <c r="AL6427" s="759" t="str">
        <f t="shared" si="201"/>
        <v>Vejez</v>
      </c>
    </row>
    <row r="6428" spans="16:38" ht="15">
      <c r="P6428" s="806" t="s">
        <v>874</v>
      </c>
      <c r="Q6428" s="807">
        <v>93</v>
      </c>
      <c r="R6428" s="807">
        <v>72</v>
      </c>
      <c r="S6428" s="759" t="str">
        <f t="shared" si="200"/>
        <v>Vejez</v>
      </c>
      <c r="AI6428" s="806" t="s">
        <v>805</v>
      </c>
      <c r="AJ6428" s="807">
        <v>6</v>
      </c>
      <c r="AK6428" s="807">
        <v>76</v>
      </c>
      <c r="AL6428" s="759" t="str">
        <f t="shared" si="201"/>
        <v>Vejez</v>
      </c>
    </row>
    <row r="6429" spans="16:38" ht="15">
      <c r="P6429" s="806" t="s">
        <v>874</v>
      </c>
      <c r="Q6429" s="807">
        <v>75</v>
      </c>
      <c r="R6429" s="807">
        <v>73</v>
      </c>
      <c r="S6429" s="759" t="str">
        <f t="shared" si="200"/>
        <v>Vejez</v>
      </c>
      <c r="AI6429" s="806" t="s">
        <v>805</v>
      </c>
      <c r="AJ6429" s="807">
        <v>2</v>
      </c>
      <c r="AK6429" s="807">
        <v>77</v>
      </c>
      <c r="AL6429" s="759" t="str">
        <f t="shared" si="201"/>
        <v>Vejez</v>
      </c>
    </row>
    <row r="6430" spans="16:38" ht="15">
      <c r="P6430" s="806" t="s">
        <v>874</v>
      </c>
      <c r="Q6430" s="807">
        <v>83</v>
      </c>
      <c r="R6430" s="807">
        <v>74</v>
      </c>
      <c r="S6430" s="759" t="str">
        <f t="shared" si="200"/>
        <v>Vejez</v>
      </c>
      <c r="AI6430" s="806" t="s">
        <v>805</v>
      </c>
      <c r="AJ6430" s="807">
        <v>4</v>
      </c>
      <c r="AK6430" s="807">
        <v>78</v>
      </c>
      <c r="AL6430" s="759" t="str">
        <f t="shared" si="201"/>
        <v>Vejez</v>
      </c>
    </row>
    <row r="6431" spans="16:38" ht="15">
      <c r="P6431" s="806" t="s">
        <v>874</v>
      </c>
      <c r="Q6431" s="807">
        <v>75</v>
      </c>
      <c r="R6431" s="807">
        <v>75</v>
      </c>
      <c r="S6431" s="759" t="str">
        <f t="shared" si="200"/>
        <v>Vejez</v>
      </c>
      <c r="AI6431" s="806" t="s">
        <v>805</v>
      </c>
      <c r="AJ6431" s="807">
        <v>5</v>
      </c>
      <c r="AK6431" s="807">
        <v>79</v>
      </c>
      <c r="AL6431" s="759" t="str">
        <f t="shared" si="201"/>
        <v>Vejez</v>
      </c>
    </row>
    <row r="6432" spans="16:38" ht="15">
      <c r="P6432" s="806" t="s">
        <v>874</v>
      </c>
      <c r="Q6432" s="807">
        <v>84</v>
      </c>
      <c r="R6432" s="807">
        <v>76</v>
      </c>
      <c r="S6432" s="759" t="str">
        <f t="shared" si="200"/>
        <v>Vejez</v>
      </c>
      <c r="AI6432" s="806" t="s">
        <v>805</v>
      </c>
      <c r="AJ6432" s="807">
        <v>3</v>
      </c>
      <c r="AK6432" s="807">
        <v>80</v>
      </c>
      <c r="AL6432" s="759" t="str">
        <f t="shared" si="201"/>
        <v>Vejez</v>
      </c>
    </row>
    <row r="6433" spans="16:38" ht="15">
      <c r="P6433" s="806" t="s">
        <v>874</v>
      </c>
      <c r="Q6433" s="807">
        <v>61</v>
      </c>
      <c r="R6433" s="807">
        <v>77</v>
      </c>
      <c r="S6433" s="759" t="str">
        <f t="shared" si="200"/>
        <v>Vejez</v>
      </c>
      <c r="AI6433" s="806" t="s">
        <v>805</v>
      </c>
      <c r="AJ6433" s="807">
        <v>5</v>
      </c>
      <c r="AK6433" s="807">
        <v>81</v>
      </c>
      <c r="AL6433" s="759" t="str">
        <f t="shared" si="201"/>
        <v>Vejez</v>
      </c>
    </row>
    <row r="6434" spans="16:38" ht="15">
      <c r="P6434" s="806" t="s">
        <v>874</v>
      </c>
      <c r="Q6434" s="807">
        <v>69</v>
      </c>
      <c r="R6434" s="807">
        <v>78</v>
      </c>
      <c r="S6434" s="759" t="str">
        <f t="shared" si="200"/>
        <v>Vejez</v>
      </c>
      <c r="AI6434" s="806" t="s">
        <v>805</v>
      </c>
      <c r="AJ6434" s="807">
        <v>5</v>
      </c>
      <c r="AK6434" s="807">
        <v>82</v>
      </c>
      <c r="AL6434" s="759" t="str">
        <f t="shared" si="201"/>
        <v>Vejez</v>
      </c>
    </row>
    <row r="6435" spans="16:38" ht="15">
      <c r="P6435" s="806" t="s">
        <v>874</v>
      </c>
      <c r="Q6435" s="807">
        <v>60</v>
      </c>
      <c r="R6435" s="807">
        <v>79</v>
      </c>
      <c r="S6435" s="759" t="str">
        <f t="shared" si="200"/>
        <v>Vejez</v>
      </c>
      <c r="AI6435" s="806" t="s">
        <v>805</v>
      </c>
      <c r="AJ6435" s="807">
        <v>2</v>
      </c>
      <c r="AK6435" s="807">
        <v>83</v>
      </c>
      <c r="AL6435" s="759" t="str">
        <f t="shared" si="201"/>
        <v>Vejez</v>
      </c>
    </row>
    <row r="6436" spans="16:38" ht="15">
      <c r="P6436" s="806" t="s">
        <v>874</v>
      </c>
      <c r="Q6436" s="807">
        <v>44</v>
      </c>
      <c r="R6436" s="807">
        <v>80</v>
      </c>
      <c r="S6436" s="759" t="str">
        <f t="shared" si="200"/>
        <v>Vejez</v>
      </c>
      <c r="AI6436" s="806" t="s">
        <v>805</v>
      </c>
      <c r="AJ6436" s="807">
        <v>1</v>
      </c>
      <c r="AK6436" s="807">
        <v>84</v>
      </c>
      <c r="AL6436" s="759" t="str">
        <f t="shared" si="201"/>
        <v>Vejez</v>
      </c>
    </row>
    <row r="6437" spans="16:38" ht="15">
      <c r="P6437" s="806" t="s">
        <v>874</v>
      </c>
      <c r="Q6437" s="807">
        <v>66</v>
      </c>
      <c r="R6437" s="807">
        <v>81</v>
      </c>
      <c r="S6437" s="759" t="str">
        <f t="shared" si="200"/>
        <v>Vejez</v>
      </c>
      <c r="AI6437" s="806" t="s">
        <v>805</v>
      </c>
      <c r="AJ6437" s="807">
        <v>2</v>
      </c>
      <c r="AK6437" s="807">
        <v>85</v>
      </c>
      <c r="AL6437" s="759" t="str">
        <f t="shared" si="201"/>
        <v>Vejez</v>
      </c>
    </row>
    <row r="6438" spans="16:38" ht="15">
      <c r="P6438" s="806" t="s">
        <v>874</v>
      </c>
      <c r="Q6438" s="807">
        <v>42</v>
      </c>
      <c r="R6438" s="807">
        <v>82</v>
      </c>
      <c r="S6438" s="759" t="str">
        <f t="shared" si="200"/>
        <v>Vejez</v>
      </c>
      <c r="AI6438" s="806" t="s">
        <v>805</v>
      </c>
      <c r="AJ6438" s="807">
        <v>3</v>
      </c>
      <c r="AK6438" s="807">
        <v>86</v>
      </c>
      <c r="AL6438" s="759" t="str">
        <f t="shared" si="201"/>
        <v>Vejez</v>
      </c>
    </row>
    <row r="6439" spans="16:38" ht="15">
      <c r="P6439" s="806" t="s">
        <v>874</v>
      </c>
      <c r="Q6439" s="807">
        <v>30</v>
      </c>
      <c r="R6439" s="807">
        <v>83</v>
      </c>
      <c r="S6439" s="759" t="str">
        <f t="shared" si="200"/>
        <v>Vejez</v>
      </c>
      <c r="AI6439" s="806" t="s">
        <v>805</v>
      </c>
      <c r="AJ6439" s="807">
        <v>1</v>
      </c>
      <c r="AK6439" s="807">
        <v>87</v>
      </c>
      <c r="AL6439" s="759" t="str">
        <f t="shared" si="201"/>
        <v>Vejez</v>
      </c>
    </row>
    <row r="6440" spans="16:38" ht="15">
      <c r="P6440" s="806" t="s">
        <v>874</v>
      </c>
      <c r="Q6440" s="807">
        <v>40</v>
      </c>
      <c r="R6440" s="807">
        <v>84</v>
      </c>
      <c r="S6440" s="759" t="str">
        <f t="shared" si="200"/>
        <v>Vejez</v>
      </c>
      <c r="AI6440" s="806" t="s">
        <v>805</v>
      </c>
      <c r="AJ6440" s="807">
        <v>1</v>
      </c>
      <c r="AK6440" s="807">
        <v>89</v>
      </c>
      <c r="AL6440" s="759" t="str">
        <f t="shared" si="201"/>
        <v>Vejez</v>
      </c>
    </row>
    <row r="6441" spans="16:38" ht="15">
      <c r="P6441" s="806" t="s">
        <v>874</v>
      </c>
      <c r="Q6441" s="807">
        <v>32</v>
      </c>
      <c r="R6441" s="807">
        <v>85</v>
      </c>
      <c r="S6441" s="759" t="str">
        <f t="shared" si="200"/>
        <v>Vejez</v>
      </c>
      <c r="AI6441" s="806" t="s">
        <v>805</v>
      </c>
      <c r="AJ6441" s="807">
        <v>1</v>
      </c>
      <c r="AK6441" s="807">
        <v>90</v>
      </c>
      <c r="AL6441" s="759" t="str">
        <f t="shared" si="201"/>
        <v>Vejez</v>
      </c>
    </row>
    <row r="6442" spans="16:38" ht="15">
      <c r="P6442" s="806" t="s">
        <v>874</v>
      </c>
      <c r="Q6442" s="807">
        <v>29</v>
      </c>
      <c r="R6442" s="807">
        <v>86</v>
      </c>
      <c r="S6442" s="759" t="str">
        <f t="shared" si="200"/>
        <v>Vejez</v>
      </c>
      <c r="AI6442" s="806" t="s">
        <v>805</v>
      </c>
      <c r="AJ6442" s="807">
        <v>1</v>
      </c>
      <c r="AK6442" s="807">
        <v>91</v>
      </c>
      <c r="AL6442" s="759" t="str">
        <f t="shared" si="201"/>
        <v>Vejez</v>
      </c>
    </row>
    <row r="6443" spans="16:38" ht="15">
      <c r="P6443" s="806" t="s">
        <v>874</v>
      </c>
      <c r="Q6443" s="807">
        <v>22</v>
      </c>
      <c r="R6443" s="807">
        <v>87</v>
      </c>
      <c r="S6443" s="759" t="str">
        <f t="shared" si="200"/>
        <v>Vejez</v>
      </c>
      <c r="AI6443" s="806" t="s">
        <v>805</v>
      </c>
      <c r="AJ6443" s="807">
        <v>1</v>
      </c>
      <c r="AK6443" s="807">
        <v>92</v>
      </c>
      <c r="AL6443" s="759" t="str">
        <f t="shared" si="201"/>
        <v>Vejez</v>
      </c>
    </row>
    <row r="6444" spans="16:38" ht="30">
      <c r="P6444" s="806" t="s">
        <v>874</v>
      </c>
      <c r="Q6444" s="807">
        <v>20</v>
      </c>
      <c r="R6444" s="807">
        <v>88</v>
      </c>
      <c r="S6444" s="759" t="str">
        <f t="shared" si="200"/>
        <v>Vejez</v>
      </c>
      <c r="AI6444" s="806" t="s">
        <v>881</v>
      </c>
      <c r="AJ6444" s="807">
        <v>486</v>
      </c>
      <c r="AK6444" s="807">
        <v>0</v>
      </c>
      <c r="AL6444" s="759" t="str">
        <f t="shared" si="201"/>
        <v>Primera Infancia</v>
      </c>
    </row>
    <row r="6445" spans="16:38" ht="30">
      <c r="P6445" s="806" t="s">
        <v>874</v>
      </c>
      <c r="Q6445" s="807">
        <v>18</v>
      </c>
      <c r="R6445" s="807">
        <v>89</v>
      </c>
      <c r="S6445" s="759" t="str">
        <f t="shared" si="200"/>
        <v>Vejez</v>
      </c>
      <c r="AI6445" s="806" t="s">
        <v>881</v>
      </c>
      <c r="AJ6445" s="807">
        <v>511</v>
      </c>
      <c r="AK6445" s="807">
        <v>1</v>
      </c>
      <c r="AL6445" s="759" t="str">
        <f t="shared" si="201"/>
        <v>Primera Infancia</v>
      </c>
    </row>
    <row r="6446" spans="16:38" ht="30">
      <c r="P6446" s="806" t="s">
        <v>874</v>
      </c>
      <c r="Q6446" s="807">
        <v>18</v>
      </c>
      <c r="R6446" s="807">
        <v>90</v>
      </c>
      <c r="S6446" s="759" t="str">
        <f t="shared" si="200"/>
        <v>Vejez</v>
      </c>
      <c r="AI6446" s="806" t="s">
        <v>881</v>
      </c>
      <c r="AJ6446" s="807">
        <v>571</v>
      </c>
      <c r="AK6446" s="807">
        <v>2</v>
      </c>
      <c r="AL6446" s="759" t="str">
        <f t="shared" si="201"/>
        <v>Primera Infancia</v>
      </c>
    </row>
    <row r="6447" spans="16:38" ht="30">
      <c r="P6447" s="806" t="s">
        <v>874</v>
      </c>
      <c r="Q6447" s="807">
        <v>10</v>
      </c>
      <c r="R6447" s="807">
        <v>91</v>
      </c>
      <c r="S6447" s="759" t="str">
        <f t="shared" si="200"/>
        <v>Vejez</v>
      </c>
      <c r="AI6447" s="806" t="s">
        <v>881</v>
      </c>
      <c r="AJ6447" s="807">
        <v>548</v>
      </c>
      <c r="AK6447" s="807">
        <v>3</v>
      </c>
      <c r="AL6447" s="759" t="str">
        <f t="shared" si="201"/>
        <v>Primera Infancia</v>
      </c>
    </row>
    <row r="6448" spans="16:38" ht="30">
      <c r="P6448" s="806" t="s">
        <v>874</v>
      </c>
      <c r="Q6448" s="807">
        <v>14</v>
      </c>
      <c r="R6448" s="807">
        <v>92</v>
      </c>
      <c r="S6448" s="759" t="str">
        <f t="shared" si="200"/>
        <v>Vejez</v>
      </c>
      <c r="AI6448" s="806" t="s">
        <v>881</v>
      </c>
      <c r="AJ6448" s="807">
        <v>573</v>
      </c>
      <c r="AK6448" s="807">
        <v>4</v>
      </c>
      <c r="AL6448" s="759" t="str">
        <f t="shared" si="201"/>
        <v>Primera Infancia</v>
      </c>
    </row>
    <row r="6449" spans="16:38" ht="30">
      <c r="P6449" s="806" t="s">
        <v>874</v>
      </c>
      <c r="Q6449" s="807">
        <v>11</v>
      </c>
      <c r="R6449" s="807">
        <v>93</v>
      </c>
      <c r="S6449" s="759" t="str">
        <f t="shared" si="200"/>
        <v>Vejez</v>
      </c>
      <c r="AI6449" s="806" t="s">
        <v>881</v>
      </c>
      <c r="AJ6449" s="807">
        <v>593</v>
      </c>
      <c r="AK6449" s="807">
        <v>5</v>
      </c>
      <c r="AL6449" s="759" t="str">
        <f t="shared" si="201"/>
        <v>Primera Infancia</v>
      </c>
    </row>
    <row r="6450" spans="16:38" ht="15">
      <c r="P6450" s="806" t="s">
        <v>874</v>
      </c>
      <c r="Q6450" s="807">
        <v>9</v>
      </c>
      <c r="R6450" s="807">
        <v>94</v>
      </c>
      <c r="S6450" s="759" t="str">
        <f t="shared" si="200"/>
        <v>Vejez</v>
      </c>
      <c r="AI6450" s="806" t="s">
        <v>881</v>
      </c>
      <c r="AJ6450" s="807">
        <v>537</v>
      </c>
      <c r="AK6450" s="807">
        <v>6</v>
      </c>
      <c r="AL6450" s="759" t="str">
        <f t="shared" si="201"/>
        <v>Infancia</v>
      </c>
    </row>
    <row r="6451" spans="16:38" ht="15">
      <c r="P6451" s="806" t="s">
        <v>874</v>
      </c>
      <c r="Q6451" s="807">
        <v>9</v>
      </c>
      <c r="R6451" s="807">
        <v>95</v>
      </c>
      <c r="S6451" s="759" t="str">
        <f t="shared" si="200"/>
        <v>Vejez</v>
      </c>
      <c r="AI6451" s="806" t="s">
        <v>881</v>
      </c>
      <c r="AJ6451" s="807">
        <v>559</v>
      </c>
      <c r="AK6451" s="807">
        <v>7</v>
      </c>
      <c r="AL6451" s="759" t="str">
        <f t="shared" si="201"/>
        <v>Infancia</v>
      </c>
    </row>
    <row r="6452" spans="16:38" ht="15">
      <c r="P6452" s="806" t="s">
        <v>874</v>
      </c>
      <c r="Q6452" s="807">
        <v>4</v>
      </c>
      <c r="R6452" s="807">
        <v>96</v>
      </c>
      <c r="S6452" s="759" t="str">
        <f t="shared" si="200"/>
        <v>Vejez</v>
      </c>
      <c r="AI6452" s="806" t="s">
        <v>881</v>
      </c>
      <c r="AJ6452" s="807">
        <v>533</v>
      </c>
      <c r="AK6452" s="807">
        <v>8</v>
      </c>
      <c r="AL6452" s="759" t="str">
        <f t="shared" si="201"/>
        <v>Infancia</v>
      </c>
    </row>
    <row r="6453" spans="16:38" ht="15">
      <c r="P6453" s="806" t="s">
        <v>874</v>
      </c>
      <c r="Q6453" s="807">
        <v>4</v>
      </c>
      <c r="R6453" s="807">
        <v>97</v>
      </c>
      <c r="S6453" s="759" t="str">
        <f t="shared" si="200"/>
        <v>Vejez</v>
      </c>
      <c r="AI6453" s="806" t="s">
        <v>881</v>
      </c>
      <c r="AJ6453" s="807">
        <v>591</v>
      </c>
      <c r="AK6453" s="807">
        <v>9</v>
      </c>
      <c r="AL6453" s="759" t="str">
        <f t="shared" si="201"/>
        <v>Infancia</v>
      </c>
    </row>
    <row r="6454" spans="16:38" ht="15">
      <c r="P6454" s="806" t="s">
        <v>874</v>
      </c>
      <c r="Q6454" s="807">
        <v>2</v>
      </c>
      <c r="R6454" s="807">
        <v>98</v>
      </c>
      <c r="S6454" s="759" t="str">
        <f t="shared" si="200"/>
        <v>Vejez</v>
      </c>
      <c r="AI6454" s="806" t="s">
        <v>881</v>
      </c>
      <c r="AJ6454" s="807">
        <v>532</v>
      </c>
      <c r="AK6454" s="807">
        <v>10</v>
      </c>
      <c r="AL6454" s="759" t="str">
        <f t="shared" si="201"/>
        <v>Infancia</v>
      </c>
    </row>
    <row r="6455" spans="16:38" ht="15">
      <c r="P6455" s="806" t="s">
        <v>874</v>
      </c>
      <c r="Q6455" s="807">
        <v>1</v>
      </c>
      <c r="R6455" s="807">
        <v>99</v>
      </c>
      <c r="S6455" s="759" t="str">
        <f t="shared" si="200"/>
        <v>Vejez</v>
      </c>
      <c r="AI6455" s="806" t="s">
        <v>881</v>
      </c>
      <c r="AJ6455" s="807">
        <v>548</v>
      </c>
      <c r="AK6455" s="807">
        <v>11</v>
      </c>
      <c r="AL6455" s="759" t="str">
        <f t="shared" si="201"/>
        <v>Infancia</v>
      </c>
    </row>
    <row r="6456" spans="16:38" ht="30">
      <c r="P6456" s="806" t="s">
        <v>874</v>
      </c>
      <c r="Q6456" s="807">
        <v>2</v>
      </c>
      <c r="R6456" s="807">
        <v>100</v>
      </c>
      <c r="S6456" s="759" t="str">
        <f t="shared" si="200"/>
        <v>Vejez</v>
      </c>
      <c r="AI6456" s="806" t="s">
        <v>881</v>
      </c>
      <c r="AJ6456" s="807">
        <v>574</v>
      </c>
      <c r="AK6456" s="807">
        <v>12</v>
      </c>
      <c r="AL6456" s="759" t="str">
        <f t="shared" si="201"/>
        <v>Adolescente</v>
      </c>
    </row>
    <row r="6457" spans="16:38" ht="30">
      <c r="P6457" s="806" t="s">
        <v>874</v>
      </c>
      <c r="Q6457" s="807">
        <v>2</v>
      </c>
      <c r="R6457" s="807">
        <v>101</v>
      </c>
      <c r="S6457" s="759" t="str">
        <f t="shared" si="200"/>
        <v>Vejez</v>
      </c>
      <c r="AI6457" s="806" t="s">
        <v>881</v>
      </c>
      <c r="AJ6457" s="807">
        <v>600</v>
      </c>
      <c r="AK6457" s="807">
        <v>13</v>
      </c>
      <c r="AL6457" s="759" t="str">
        <f t="shared" si="201"/>
        <v>Adolescente</v>
      </c>
    </row>
    <row r="6458" spans="16:38" ht="30">
      <c r="P6458" s="806" t="s">
        <v>874</v>
      </c>
      <c r="Q6458" s="807">
        <v>1</v>
      </c>
      <c r="R6458" s="807">
        <v>102</v>
      </c>
      <c r="S6458" s="759" t="str">
        <f t="shared" si="200"/>
        <v>Vejez</v>
      </c>
      <c r="AI6458" s="806" t="s">
        <v>881</v>
      </c>
      <c r="AJ6458" s="807">
        <v>627</v>
      </c>
      <c r="AK6458" s="807">
        <v>14</v>
      </c>
      <c r="AL6458" s="759" t="str">
        <f t="shared" si="201"/>
        <v>Adolescente</v>
      </c>
    </row>
    <row r="6459" spans="16:38" ht="30">
      <c r="P6459" s="806" t="s">
        <v>876</v>
      </c>
      <c r="Q6459" s="807">
        <v>98</v>
      </c>
      <c r="R6459" s="807">
        <v>0</v>
      </c>
      <c r="S6459" s="759" t="str">
        <f t="shared" si="200"/>
        <v>Primera Infancia</v>
      </c>
      <c r="AI6459" s="806" t="s">
        <v>881</v>
      </c>
      <c r="AJ6459" s="807">
        <v>675</v>
      </c>
      <c r="AK6459" s="807">
        <v>15</v>
      </c>
      <c r="AL6459" s="759" t="str">
        <f t="shared" si="201"/>
        <v>Adolescente</v>
      </c>
    </row>
    <row r="6460" spans="16:38" ht="30">
      <c r="P6460" s="806" t="s">
        <v>876</v>
      </c>
      <c r="Q6460" s="807">
        <v>85</v>
      </c>
      <c r="R6460" s="807">
        <v>1</v>
      </c>
      <c r="S6460" s="759" t="str">
        <f t="shared" si="200"/>
        <v>Primera Infancia</v>
      </c>
      <c r="AI6460" s="806" t="s">
        <v>881</v>
      </c>
      <c r="AJ6460" s="807">
        <v>614</v>
      </c>
      <c r="AK6460" s="807">
        <v>16</v>
      </c>
      <c r="AL6460" s="759" t="str">
        <f t="shared" si="201"/>
        <v>Adolescente</v>
      </c>
    </row>
    <row r="6461" spans="16:38" ht="30">
      <c r="P6461" s="806" t="s">
        <v>876</v>
      </c>
      <c r="Q6461" s="807">
        <v>104</v>
      </c>
      <c r="R6461" s="807">
        <v>2</v>
      </c>
      <c r="S6461" s="759" t="str">
        <f t="shared" si="200"/>
        <v>Primera Infancia</v>
      </c>
      <c r="AI6461" s="806" t="s">
        <v>881</v>
      </c>
      <c r="AJ6461" s="807">
        <v>597</v>
      </c>
      <c r="AK6461" s="807">
        <v>17</v>
      </c>
      <c r="AL6461" s="759" t="str">
        <f t="shared" si="201"/>
        <v>Adolescente</v>
      </c>
    </row>
    <row r="6462" spans="16:38" ht="30">
      <c r="P6462" s="806" t="s">
        <v>876</v>
      </c>
      <c r="Q6462" s="807">
        <v>92</v>
      </c>
      <c r="R6462" s="807">
        <v>3</v>
      </c>
      <c r="S6462" s="759" t="str">
        <f t="shared" si="200"/>
        <v>Primera Infancia</v>
      </c>
      <c r="AI6462" s="806" t="s">
        <v>881</v>
      </c>
      <c r="AJ6462" s="807">
        <v>677</v>
      </c>
      <c r="AK6462" s="807">
        <v>18</v>
      </c>
      <c r="AL6462" s="759" t="str">
        <f t="shared" si="201"/>
        <v>Juventud</v>
      </c>
    </row>
    <row r="6463" spans="16:38" ht="30">
      <c r="P6463" s="806" t="s">
        <v>876</v>
      </c>
      <c r="Q6463" s="807">
        <v>99</v>
      </c>
      <c r="R6463" s="807">
        <v>4</v>
      </c>
      <c r="S6463" s="759" t="str">
        <f t="shared" si="200"/>
        <v>Primera Infancia</v>
      </c>
      <c r="AI6463" s="806" t="s">
        <v>881</v>
      </c>
      <c r="AJ6463" s="807">
        <v>727</v>
      </c>
      <c r="AK6463" s="807">
        <v>19</v>
      </c>
      <c r="AL6463" s="759" t="str">
        <f t="shared" si="201"/>
        <v>Juventud</v>
      </c>
    </row>
    <row r="6464" spans="16:38" ht="30">
      <c r="P6464" s="806" t="s">
        <v>876</v>
      </c>
      <c r="Q6464" s="807">
        <v>122</v>
      </c>
      <c r="R6464" s="807">
        <v>5</v>
      </c>
      <c r="S6464" s="759" t="str">
        <f t="shared" si="200"/>
        <v>Primera Infancia</v>
      </c>
      <c r="AI6464" s="806" t="s">
        <v>881</v>
      </c>
      <c r="AJ6464" s="807">
        <v>862</v>
      </c>
      <c r="AK6464" s="807">
        <v>20</v>
      </c>
      <c r="AL6464" s="759" t="str">
        <f t="shared" si="201"/>
        <v>Juventud</v>
      </c>
    </row>
    <row r="6465" spans="16:38" ht="15">
      <c r="P6465" s="806" t="s">
        <v>876</v>
      </c>
      <c r="Q6465" s="807">
        <v>81</v>
      </c>
      <c r="R6465" s="807">
        <v>6</v>
      </c>
      <c r="S6465" s="759" t="str">
        <f t="shared" si="200"/>
        <v>Infancia</v>
      </c>
      <c r="AI6465" s="806" t="s">
        <v>881</v>
      </c>
      <c r="AJ6465" s="807">
        <v>936</v>
      </c>
      <c r="AK6465" s="807">
        <v>21</v>
      </c>
      <c r="AL6465" s="759" t="str">
        <f t="shared" si="201"/>
        <v>Juventud</v>
      </c>
    </row>
    <row r="6466" spans="16:38" ht="15">
      <c r="P6466" s="806" t="s">
        <v>876</v>
      </c>
      <c r="Q6466" s="807">
        <v>90</v>
      </c>
      <c r="R6466" s="807">
        <v>7</v>
      </c>
      <c r="S6466" s="759" t="str">
        <f t="shared" si="200"/>
        <v>Infancia</v>
      </c>
      <c r="AI6466" s="806" t="s">
        <v>881</v>
      </c>
      <c r="AJ6466" s="807">
        <v>949</v>
      </c>
      <c r="AK6466" s="807">
        <v>22</v>
      </c>
      <c r="AL6466" s="759" t="str">
        <f t="shared" si="201"/>
        <v>Juventud</v>
      </c>
    </row>
    <row r="6467" spans="16:38" ht="15">
      <c r="P6467" s="806" t="s">
        <v>876</v>
      </c>
      <c r="Q6467" s="807">
        <v>108</v>
      </c>
      <c r="R6467" s="807">
        <v>8</v>
      </c>
      <c r="S6467" s="759" t="str">
        <f t="shared" ref="S6467:S6530" si="202">IF(P6467=0,"",IF(AND(R6467&gt;=0,R6467&lt;=5),"Primera Infancia",IF(AND(R6467&gt;=6,R6467&lt;=11),"Infancia",IF(AND(R6467&gt;=12,R6467&lt;=17),"Adolescente",IF(AND(R6467&gt;=18,R6467&lt;=28),"Juventud",IF(AND(R6467&gt;=29,R6467&lt;=59),"Adulto","Vejez"))))))</f>
        <v>Infancia</v>
      </c>
      <c r="AI6467" s="806" t="s">
        <v>881</v>
      </c>
      <c r="AJ6467" s="807">
        <v>986</v>
      </c>
      <c r="AK6467" s="807">
        <v>23</v>
      </c>
      <c r="AL6467" s="759" t="str">
        <f t="shared" ref="AL6467:AL6530" si="203">IF(AI6467=0,"",IF(AND(AK6467&gt;=0,AK6467&lt;=5),"Primera Infancia",IF(AND(AK6467&gt;=6,AK6467&lt;=11),"Infancia",IF(AND(AK6467&gt;=12,AK6467&lt;=17),"Adolescente",IF(AND(AK6467&gt;=18,AK6467&lt;=28),"Juventud",IF(AND(AK6467&gt;=29,AK6467&lt;=59),"Adulto","Vejez"))))))</f>
        <v>Juventud</v>
      </c>
    </row>
    <row r="6468" spans="16:38" ht="15">
      <c r="P6468" s="806" t="s">
        <v>876</v>
      </c>
      <c r="Q6468" s="807">
        <v>98</v>
      </c>
      <c r="R6468" s="807">
        <v>9</v>
      </c>
      <c r="S6468" s="759" t="str">
        <f t="shared" si="202"/>
        <v>Infancia</v>
      </c>
      <c r="AI6468" s="806" t="s">
        <v>881</v>
      </c>
      <c r="AJ6468" s="807">
        <v>935</v>
      </c>
      <c r="AK6468" s="807">
        <v>24</v>
      </c>
      <c r="AL6468" s="759" t="str">
        <f t="shared" si="203"/>
        <v>Juventud</v>
      </c>
    </row>
    <row r="6469" spans="16:38" ht="15">
      <c r="P6469" s="806" t="s">
        <v>876</v>
      </c>
      <c r="Q6469" s="807">
        <v>94</v>
      </c>
      <c r="R6469" s="807">
        <v>10</v>
      </c>
      <c r="S6469" s="759" t="str">
        <f t="shared" si="202"/>
        <v>Infancia</v>
      </c>
      <c r="AI6469" s="806" t="s">
        <v>881</v>
      </c>
      <c r="AJ6469" s="807">
        <v>927</v>
      </c>
      <c r="AK6469" s="807">
        <v>25</v>
      </c>
      <c r="AL6469" s="759" t="str">
        <f t="shared" si="203"/>
        <v>Juventud</v>
      </c>
    </row>
    <row r="6470" spans="16:38" ht="15">
      <c r="P6470" s="806" t="s">
        <v>876</v>
      </c>
      <c r="Q6470" s="807">
        <v>109</v>
      </c>
      <c r="R6470" s="807">
        <v>11</v>
      </c>
      <c r="S6470" s="759" t="str">
        <f t="shared" si="202"/>
        <v>Infancia</v>
      </c>
      <c r="AI6470" s="806" t="s">
        <v>881</v>
      </c>
      <c r="AJ6470" s="807">
        <v>934</v>
      </c>
      <c r="AK6470" s="807">
        <v>26</v>
      </c>
      <c r="AL6470" s="759" t="str">
        <f t="shared" si="203"/>
        <v>Juventud</v>
      </c>
    </row>
    <row r="6471" spans="16:38" ht="30">
      <c r="P6471" s="806" t="s">
        <v>876</v>
      </c>
      <c r="Q6471" s="807">
        <v>126</v>
      </c>
      <c r="R6471" s="807">
        <v>12</v>
      </c>
      <c r="S6471" s="759" t="str">
        <f t="shared" si="202"/>
        <v>Adolescente</v>
      </c>
      <c r="AI6471" s="806" t="s">
        <v>881</v>
      </c>
      <c r="AJ6471" s="807">
        <v>957</v>
      </c>
      <c r="AK6471" s="807">
        <v>27</v>
      </c>
      <c r="AL6471" s="759" t="str">
        <f t="shared" si="203"/>
        <v>Juventud</v>
      </c>
    </row>
    <row r="6472" spans="16:38" ht="30">
      <c r="P6472" s="806" t="s">
        <v>876</v>
      </c>
      <c r="Q6472" s="807">
        <v>114</v>
      </c>
      <c r="R6472" s="807">
        <v>13</v>
      </c>
      <c r="S6472" s="759" t="str">
        <f t="shared" si="202"/>
        <v>Adolescente</v>
      </c>
      <c r="AI6472" s="806" t="s">
        <v>881</v>
      </c>
      <c r="AJ6472" s="807">
        <v>957</v>
      </c>
      <c r="AK6472" s="807">
        <v>28</v>
      </c>
      <c r="AL6472" s="759" t="str">
        <f t="shared" si="203"/>
        <v>Juventud</v>
      </c>
    </row>
    <row r="6473" spans="16:38" ht="30">
      <c r="P6473" s="806" t="s">
        <v>876</v>
      </c>
      <c r="Q6473" s="807">
        <v>128</v>
      </c>
      <c r="R6473" s="807">
        <v>14</v>
      </c>
      <c r="S6473" s="759" t="str">
        <f t="shared" si="202"/>
        <v>Adolescente</v>
      </c>
      <c r="AI6473" s="806" t="s">
        <v>881</v>
      </c>
      <c r="AJ6473" s="807">
        <v>885</v>
      </c>
      <c r="AK6473" s="807">
        <v>29</v>
      </c>
      <c r="AL6473" s="759" t="str">
        <f t="shared" si="203"/>
        <v>Adulto</v>
      </c>
    </row>
    <row r="6474" spans="16:38" ht="30">
      <c r="P6474" s="806" t="s">
        <v>876</v>
      </c>
      <c r="Q6474" s="807">
        <v>147</v>
      </c>
      <c r="R6474" s="807">
        <v>15</v>
      </c>
      <c r="S6474" s="759" t="str">
        <f t="shared" si="202"/>
        <v>Adolescente</v>
      </c>
      <c r="AI6474" s="806" t="s">
        <v>881</v>
      </c>
      <c r="AJ6474" s="807">
        <v>889</v>
      </c>
      <c r="AK6474" s="807">
        <v>30</v>
      </c>
      <c r="AL6474" s="759" t="str">
        <f t="shared" si="203"/>
        <v>Adulto</v>
      </c>
    </row>
    <row r="6475" spans="16:38" ht="30">
      <c r="P6475" s="806" t="s">
        <v>876</v>
      </c>
      <c r="Q6475" s="807">
        <v>118</v>
      </c>
      <c r="R6475" s="807">
        <v>16</v>
      </c>
      <c r="S6475" s="759" t="str">
        <f t="shared" si="202"/>
        <v>Adolescente</v>
      </c>
      <c r="AI6475" s="806" t="s">
        <v>881</v>
      </c>
      <c r="AJ6475" s="807">
        <v>867</v>
      </c>
      <c r="AK6475" s="807">
        <v>31</v>
      </c>
      <c r="AL6475" s="759" t="str">
        <f t="shared" si="203"/>
        <v>Adulto</v>
      </c>
    </row>
    <row r="6476" spans="16:38" ht="30">
      <c r="P6476" s="806" t="s">
        <v>876</v>
      </c>
      <c r="Q6476" s="807">
        <v>124</v>
      </c>
      <c r="R6476" s="807">
        <v>17</v>
      </c>
      <c r="S6476" s="759" t="str">
        <f t="shared" si="202"/>
        <v>Adolescente</v>
      </c>
      <c r="AI6476" s="806" t="s">
        <v>881</v>
      </c>
      <c r="AJ6476" s="807">
        <v>845</v>
      </c>
      <c r="AK6476" s="807">
        <v>32</v>
      </c>
      <c r="AL6476" s="759" t="str">
        <f t="shared" si="203"/>
        <v>Adulto</v>
      </c>
    </row>
    <row r="6477" spans="16:38" ht="15">
      <c r="P6477" s="806" t="s">
        <v>876</v>
      </c>
      <c r="Q6477" s="807">
        <v>126</v>
      </c>
      <c r="R6477" s="807">
        <v>18</v>
      </c>
      <c r="S6477" s="759" t="str">
        <f t="shared" si="202"/>
        <v>Juventud</v>
      </c>
      <c r="AI6477" s="806" t="s">
        <v>881</v>
      </c>
      <c r="AJ6477" s="807">
        <v>795</v>
      </c>
      <c r="AK6477" s="807">
        <v>33</v>
      </c>
      <c r="AL6477" s="759" t="str">
        <f t="shared" si="203"/>
        <v>Adulto</v>
      </c>
    </row>
    <row r="6478" spans="16:38" ht="15">
      <c r="P6478" s="806" t="s">
        <v>876</v>
      </c>
      <c r="Q6478" s="807">
        <v>124</v>
      </c>
      <c r="R6478" s="807">
        <v>19</v>
      </c>
      <c r="S6478" s="759" t="str">
        <f t="shared" si="202"/>
        <v>Juventud</v>
      </c>
      <c r="AI6478" s="806" t="s">
        <v>881</v>
      </c>
      <c r="AJ6478" s="807">
        <v>732</v>
      </c>
      <c r="AK6478" s="807">
        <v>34</v>
      </c>
      <c r="AL6478" s="759" t="str">
        <f t="shared" si="203"/>
        <v>Adulto</v>
      </c>
    </row>
    <row r="6479" spans="16:38" ht="15">
      <c r="P6479" s="806" t="s">
        <v>876</v>
      </c>
      <c r="Q6479" s="807">
        <v>96</v>
      </c>
      <c r="R6479" s="807">
        <v>20</v>
      </c>
      <c r="S6479" s="759" t="str">
        <f t="shared" si="202"/>
        <v>Juventud</v>
      </c>
      <c r="AI6479" s="806" t="s">
        <v>881</v>
      </c>
      <c r="AJ6479" s="807">
        <v>830</v>
      </c>
      <c r="AK6479" s="807">
        <v>35</v>
      </c>
      <c r="AL6479" s="759" t="str">
        <f t="shared" si="203"/>
        <v>Adulto</v>
      </c>
    </row>
    <row r="6480" spans="16:38" ht="15">
      <c r="P6480" s="806" t="s">
        <v>876</v>
      </c>
      <c r="Q6480" s="807">
        <v>137</v>
      </c>
      <c r="R6480" s="807">
        <v>21</v>
      </c>
      <c r="S6480" s="759" t="str">
        <f t="shared" si="202"/>
        <v>Juventud</v>
      </c>
      <c r="AI6480" s="806" t="s">
        <v>881</v>
      </c>
      <c r="AJ6480" s="807">
        <v>744</v>
      </c>
      <c r="AK6480" s="807">
        <v>36</v>
      </c>
      <c r="AL6480" s="759" t="str">
        <f t="shared" si="203"/>
        <v>Adulto</v>
      </c>
    </row>
    <row r="6481" spans="16:38" ht="15">
      <c r="P6481" s="806" t="s">
        <v>876</v>
      </c>
      <c r="Q6481" s="807">
        <v>131</v>
      </c>
      <c r="R6481" s="807">
        <v>22</v>
      </c>
      <c r="S6481" s="759" t="str">
        <f t="shared" si="202"/>
        <v>Juventud</v>
      </c>
      <c r="AI6481" s="806" t="s">
        <v>881</v>
      </c>
      <c r="AJ6481" s="807">
        <v>758</v>
      </c>
      <c r="AK6481" s="807">
        <v>37</v>
      </c>
      <c r="AL6481" s="759" t="str">
        <f t="shared" si="203"/>
        <v>Adulto</v>
      </c>
    </row>
    <row r="6482" spans="16:38" ht="15">
      <c r="P6482" s="806" t="s">
        <v>876</v>
      </c>
      <c r="Q6482" s="807">
        <v>123</v>
      </c>
      <c r="R6482" s="807">
        <v>23</v>
      </c>
      <c r="S6482" s="759" t="str">
        <f t="shared" si="202"/>
        <v>Juventud</v>
      </c>
      <c r="AI6482" s="806" t="s">
        <v>881</v>
      </c>
      <c r="AJ6482" s="807">
        <v>706</v>
      </c>
      <c r="AK6482" s="807">
        <v>38</v>
      </c>
      <c r="AL6482" s="759" t="str">
        <f t="shared" si="203"/>
        <v>Adulto</v>
      </c>
    </row>
    <row r="6483" spans="16:38" ht="15">
      <c r="P6483" s="806" t="s">
        <v>876</v>
      </c>
      <c r="Q6483" s="807">
        <v>144</v>
      </c>
      <c r="R6483" s="807">
        <v>24</v>
      </c>
      <c r="S6483" s="759" t="str">
        <f t="shared" si="202"/>
        <v>Juventud</v>
      </c>
      <c r="AI6483" s="806" t="s">
        <v>881</v>
      </c>
      <c r="AJ6483" s="807">
        <v>687</v>
      </c>
      <c r="AK6483" s="807">
        <v>39</v>
      </c>
      <c r="AL6483" s="759" t="str">
        <f t="shared" si="203"/>
        <v>Adulto</v>
      </c>
    </row>
    <row r="6484" spans="16:38" ht="15">
      <c r="P6484" s="806" t="s">
        <v>876</v>
      </c>
      <c r="Q6484" s="807">
        <v>193</v>
      </c>
      <c r="R6484" s="807">
        <v>25</v>
      </c>
      <c r="S6484" s="759" t="str">
        <f t="shared" si="202"/>
        <v>Juventud</v>
      </c>
      <c r="AI6484" s="806" t="s">
        <v>881</v>
      </c>
      <c r="AJ6484" s="807">
        <v>789</v>
      </c>
      <c r="AK6484" s="807">
        <v>40</v>
      </c>
      <c r="AL6484" s="759" t="str">
        <f t="shared" si="203"/>
        <v>Adulto</v>
      </c>
    </row>
    <row r="6485" spans="16:38" ht="15">
      <c r="P6485" s="806" t="s">
        <v>876</v>
      </c>
      <c r="Q6485" s="807">
        <v>180</v>
      </c>
      <c r="R6485" s="807">
        <v>26</v>
      </c>
      <c r="S6485" s="759" t="str">
        <f t="shared" si="202"/>
        <v>Juventud</v>
      </c>
      <c r="AI6485" s="806" t="s">
        <v>881</v>
      </c>
      <c r="AJ6485" s="807">
        <v>694</v>
      </c>
      <c r="AK6485" s="807">
        <v>41</v>
      </c>
      <c r="AL6485" s="759" t="str">
        <f t="shared" si="203"/>
        <v>Adulto</v>
      </c>
    </row>
    <row r="6486" spans="16:38" ht="15">
      <c r="P6486" s="806" t="s">
        <v>876</v>
      </c>
      <c r="Q6486" s="807">
        <v>182</v>
      </c>
      <c r="R6486" s="807">
        <v>27</v>
      </c>
      <c r="S6486" s="759" t="str">
        <f t="shared" si="202"/>
        <v>Juventud</v>
      </c>
      <c r="AI6486" s="806" t="s">
        <v>881</v>
      </c>
      <c r="AJ6486" s="807">
        <v>722</v>
      </c>
      <c r="AK6486" s="807">
        <v>42</v>
      </c>
      <c r="AL6486" s="759" t="str">
        <f t="shared" si="203"/>
        <v>Adulto</v>
      </c>
    </row>
    <row r="6487" spans="16:38" ht="15">
      <c r="P6487" s="806" t="s">
        <v>876</v>
      </c>
      <c r="Q6487" s="807">
        <v>155</v>
      </c>
      <c r="R6487" s="807">
        <v>28</v>
      </c>
      <c r="S6487" s="759" t="str">
        <f t="shared" si="202"/>
        <v>Juventud</v>
      </c>
      <c r="AI6487" s="806" t="s">
        <v>881</v>
      </c>
      <c r="AJ6487" s="807">
        <v>645</v>
      </c>
      <c r="AK6487" s="807">
        <v>43</v>
      </c>
      <c r="AL6487" s="759" t="str">
        <f t="shared" si="203"/>
        <v>Adulto</v>
      </c>
    </row>
    <row r="6488" spans="16:38" ht="15">
      <c r="P6488" s="806" t="s">
        <v>876</v>
      </c>
      <c r="Q6488" s="807">
        <v>177</v>
      </c>
      <c r="R6488" s="807">
        <v>29</v>
      </c>
      <c r="S6488" s="759" t="str">
        <f t="shared" si="202"/>
        <v>Adulto</v>
      </c>
      <c r="AI6488" s="806" t="s">
        <v>881</v>
      </c>
      <c r="AJ6488" s="807">
        <v>572</v>
      </c>
      <c r="AK6488" s="807">
        <v>44</v>
      </c>
      <c r="AL6488" s="759" t="str">
        <f t="shared" si="203"/>
        <v>Adulto</v>
      </c>
    </row>
    <row r="6489" spans="16:38" ht="15">
      <c r="P6489" s="806" t="s">
        <v>876</v>
      </c>
      <c r="Q6489" s="807">
        <v>153</v>
      </c>
      <c r="R6489" s="807">
        <v>30</v>
      </c>
      <c r="S6489" s="759" t="str">
        <f t="shared" si="202"/>
        <v>Adulto</v>
      </c>
      <c r="AI6489" s="806" t="s">
        <v>881</v>
      </c>
      <c r="AJ6489" s="807">
        <v>565</v>
      </c>
      <c r="AK6489" s="807">
        <v>45</v>
      </c>
      <c r="AL6489" s="759" t="str">
        <f t="shared" si="203"/>
        <v>Adulto</v>
      </c>
    </row>
    <row r="6490" spans="16:38" ht="15">
      <c r="P6490" s="806" t="s">
        <v>876</v>
      </c>
      <c r="Q6490" s="807">
        <v>139</v>
      </c>
      <c r="R6490" s="807">
        <v>31</v>
      </c>
      <c r="S6490" s="759" t="str">
        <f t="shared" si="202"/>
        <v>Adulto</v>
      </c>
      <c r="AI6490" s="806" t="s">
        <v>881</v>
      </c>
      <c r="AJ6490" s="807">
        <v>548</v>
      </c>
      <c r="AK6490" s="807">
        <v>46</v>
      </c>
      <c r="AL6490" s="759" t="str">
        <f t="shared" si="203"/>
        <v>Adulto</v>
      </c>
    </row>
    <row r="6491" spans="16:38" ht="15">
      <c r="P6491" s="806" t="s">
        <v>876</v>
      </c>
      <c r="Q6491" s="807">
        <v>122</v>
      </c>
      <c r="R6491" s="807">
        <v>32</v>
      </c>
      <c r="S6491" s="759" t="str">
        <f t="shared" si="202"/>
        <v>Adulto</v>
      </c>
      <c r="AI6491" s="806" t="s">
        <v>881</v>
      </c>
      <c r="AJ6491" s="807">
        <v>547</v>
      </c>
      <c r="AK6491" s="807">
        <v>47</v>
      </c>
      <c r="AL6491" s="759" t="str">
        <f t="shared" si="203"/>
        <v>Adulto</v>
      </c>
    </row>
    <row r="6492" spans="16:38" ht="15">
      <c r="P6492" s="806" t="s">
        <v>876</v>
      </c>
      <c r="Q6492" s="807">
        <v>135</v>
      </c>
      <c r="R6492" s="807">
        <v>33</v>
      </c>
      <c r="S6492" s="759" t="str">
        <f t="shared" si="202"/>
        <v>Adulto</v>
      </c>
      <c r="AI6492" s="806" t="s">
        <v>881</v>
      </c>
      <c r="AJ6492" s="807">
        <v>523</v>
      </c>
      <c r="AK6492" s="807">
        <v>48</v>
      </c>
      <c r="AL6492" s="759" t="str">
        <f t="shared" si="203"/>
        <v>Adulto</v>
      </c>
    </row>
    <row r="6493" spans="16:38" ht="15">
      <c r="P6493" s="806" t="s">
        <v>876</v>
      </c>
      <c r="Q6493" s="807">
        <v>135</v>
      </c>
      <c r="R6493" s="807">
        <v>34</v>
      </c>
      <c r="S6493" s="759" t="str">
        <f t="shared" si="202"/>
        <v>Adulto</v>
      </c>
      <c r="AI6493" s="806" t="s">
        <v>881</v>
      </c>
      <c r="AJ6493" s="807">
        <v>535</v>
      </c>
      <c r="AK6493" s="807">
        <v>49</v>
      </c>
      <c r="AL6493" s="759" t="str">
        <f t="shared" si="203"/>
        <v>Adulto</v>
      </c>
    </row>
    <row r="6494" spans="16:38" ht="15">
      <c r="P6494" s="806" t="s">
        <v>876</v>
      </c>
      <c r="Q6494" s="807">
        <v>117</v>
      </c>
      <c r="R6494" s="807">
        <v>35</v>
      </c>
      <c r="S6494" s="759" t="str">
        <f t="shared" si="202"/>
        <v>Adulto</v>
      </c>
      <c r="AI6494" s="806" t="s">
        <v>881</v>
      </c>
      <c r="AJ6494" s="807">
        <v>498</v>
      </c>
      <c r="AK6494" s="807">
        <v>50</v>
      </c>
      <c r="AL6494" s="759" t="str">
        <f t="shared" si="203"/>
        <v>Adulto</v>
      </c>
    </row>
    <row r="6495" spans="16:38" ht="15">
      <c r="P6495" s="806" t="s">
        <v>876</v>
      </c>
      <c r="Q6495" s="807">
        <v>106</v>
      </c>
      <c r="R6495" s="807">
        <v>36</v>
      </c>
      <c r="S6495" s="759" t="str">
        <f t="shared" si="202"/>
        <v>Adulto</v>
      </c>
      <c r="AI6495" s="806" t="s">
        <v>881</v>
      </c>
      <c r="AJ6495" s="807">
        <v>555</v>
      </c>
      <c r="AK6495" s="807">
        <v>51</v>
      </c>
      <c r="AL6495" s="759" t="str">
        <f t="shared" si="203"/>
        <v>Adulto</v>
      </c>
    </row>
    <row r="6496" spans="16:38" ht="15">
      <c r="P6496" s="806" t="s">
        <v>876</v>
      </c>
      <c r="Q6496" s="807">
        <v>123</v>
      </c>
      <c r="R6496" s="807">
        <v>37</v>
      </c>
      <c r="S6496" s="759" t="str">
        <f t="shared" si="202"/>
        <v>Adulto</v>
      </c>
      <c r="AI6496" s="806" t="s">
        <v>881</v>
      </c>
      <c r="AJ6496" s="807">
        <v>547</v>
      </c>
      <c r="AK6496" s="807">
        <v>52</v>
      </c>
      <c r="AL6496" s="759" t="str">
        <f t="shared" si="203"/>
        <v>Adulto</v>
      </c>
    </row>
    <row r="6497" spans="16:38" ht="15">
      <c r="P6497" s="806" t="s">
        <v>876</v>
      </c>
      <c r="Q6497" s="807">
        <v>108</v>
      </c>
      <c r="R6497" s="807">
        <v>38</v>
      </c>
      <c r="S6497" s="759" t="str">
        <f t="shared" si="202"/>
        <v>Adulto</v>
      </c>
      <c r="AI6497" s="806" t="s">
        <v>881</v>
      </c>
      <c r="AJ6497" s="807">
        <v>535</v>
      </c>
      <c r="AK6497" s="807">
        <v>53</v>
      </c>
      <c r="AL6497" s="759" t="str">
        <f t="shared" si="203"/>
        <v>Adulto</v>
      </c>
    </row>
    <row r="6498" spans="16:38" ht="15">
      <c r="P6498" s="806" t="s">
        <v>876</v>
      </c>
      <c r="Q6498" s="807">
        <v>110</v>
      </c>
      <c r="R6498" s="807">
        <v>39</v>
      </c>
      <c r="S6498" s="759" t="str">
        <f t="shared" si="202"/>
        <v>Adulto</v>
      </c>
      <c r="AI6498" s="806" t="s">
        <v>881</v>
      </c>
      <c r="AJ6498" s="807">
        <v>507</v>
      </c>
      <c r="AK6498" s="807">
        <v>54</v>
      </c>
      <c r="AL6498" s="759" t="str">
        <f t="shared" si="203"/>
        <v>Adulto</v>
      </c>
    </row>
    <row r="6499" spans="16:38" ht="15">
      <c r="P6499" s="806" t="s">
        <v>876</v>
      </c>
      <c r="Q6499" s="807">
        <v>109</v>
      </c>
      <c r="R6499" s="807">
        <v>40</v>
      </c>
      <c r="S6499" s="759" t="str">
        <f t="shared" si="202"/>
        <v>Adulto</v>
      </c>
      <c r="AI6499" s="806" t="s">
        <v>881</v>
      </c>
      <c r="AJ6499" s="807">
        <v>486</v>
      </c>
      <c r="AK6499" s="807">
        <v>55</v>
      </c>
      <c r="AL6499" s="759" t="str">
        <f t="shared" si="203"/>
        <v>Adulto</v>
      </c>
    </row>
    <row r="6500" spans="16:38" ht="15">
      <c r="P6500" s="806" t="s">
        <v>876</v>
      </c>
      <c r="Q6500" s="807">
        <v>123</v>
      </c>
      <c r="R6500" s="807">
        <v>41</v>
      </c>
      <c r="S6500" s="759" t="str">
        <f t="shared" si="202"/>
        <v>Adulto</v>
      </c>
      <c r="AI6500" s="806" t="s">
        <v>881</v>
      </c>
      <c r="AJ6500" s="807">
        <v>502</v>
      </c>
      <c r="AK6500" s="807">
        <v>56</v>
      </c>
      <c r="AL6500" s="759" t="str">
        <f t="shared" si="203"/>
        <v>Adulto</v>
      </c>
    </row>
    <row r="6501" spans="16:38" ht="15">
      <c r="P6501" s="806" t="s">
        <v>876</v>
      </c>
      <c r="Q6501" s="807">
        <v>123</v>
      </c>
      <c r="R6501" s="807">
        <v>42</v>
      </c>
      <c r="S6501" s="759" t="str">
        <f t="shared" si="202"/>
        <v>Adulto</v>
      </c>
      <c r="AI6501" s="806" t="s">
        <v>881</v>
      </c>
      <c r="AJ6501" s="807">
        <v>502</v>
      </c>
      <c r="AK6501" s="807">
        <v>57</v>
      </c>
      <c r="AL6501" s="759" t="str">
        <f t="shared" si="203"/>
        <v>Adulto</v>
      </c>
    </row>
    <row r="6502" spans="16:38" ht="15">
      <c r="P6502" s="806" t="s">
        <v>876</v>
      </c>
      <c r="Q6502" s="807">
        <v>115</v>
      </c>
      <c r="R6502" s="807">
        <v>43</v>
      </c>
      <c r="S6502" s="759" t="str">
        <f t="shared" si="202"/>
        <v>Adulto</v>
      </c>
      <c r="AI6502" s="806" t="s">
        <v>881</v>
      </c>
      <c r="AJ6502" s="807">
        <v>461</v>
      </c>
      <c r="AK6502" s="807">
        <v>58</v>
      </c>
      <c r="AL6502" s="759" t="str">
        <f t="shared" si="203"/>
        <v>Adulto</v>
      </c>
    </row>
    <row r="6503" spans="16:38" ht="15">
      <c r="P6503" s="806" t="s">
        <v>876</v>
      </c>
      <c r="Q6503" s="807">
        <v>118</v>
      </c>
      <c r="R6503" s="807">
        <v>44</v>
      </c>
      <c r="S6503" s="759" t="str">
        <f t="shared" si="202"/>
        <v>Adulto</v>
      </c>
      <c r="AI6503" s="806" t="s">
        <v>881</v>
      </c>
      <c r="AJ6503" s="807">
        <v>473</v>
      </c>
      <c r="AK6503" s="807">
        <v>59</v>
      </c>
      <c r="AL6503" s="759" t="str">
        <f t="shared" si="203"/>
        <v>Adulto</v>
      </c>
    </row>
    <row r="6504" spans="16:38" ht="15">
      <c r="P6504" s="806" t="s">
        <v>876</v>
      </c>
      <c r="Q6504" s="807">
        <v>116</v>
      </c>
      <c r="R6504" s="807">
        <v>45</v>
      </c>
      <c r="S6504" s="759" t="str">
        <f t="shared" si="202"/>
        <v>Adulto</v>
      </c>
      <c r="AI6504" s="806" t="s">
        <v>881</v>
      </c>
      <c r="AJ6504" s="807">
        <v>406</v>
      </c>
      <c r="AK6504" s="807">
        <v>60</v>
      </c>
      <c r="AL6504" s="759" t="str">
        <f t="shared" si="203"/>
        <v>Vejez</v>
      </c>
    </row>
    <row r="6505" spans="16:38" ht="15">
      <c r="P6505" s="806" t="s">
        <v>876</v>
      </c>
      <c r="Q6505" s="807">
        <v>97</v>
      </c>
      <c r="R6505" s="807">
        <v>46</v>
      </c>
      <c r="S6505" s="759" t="str">
        <f t="shared" si="202"/>
        <v>Adulto</v>
      </c>
      <c r="AI6505" s="806" t="s">
        <v>881</v>
      </c>
      <c r="AJ6505" s="807">
        <v>412</v>
      </c>
      <c r="AK6505" s="807">
        <v>61</v>
      </c>
      <c r="AL6505" s="759" t="str">
        <f t="shared" si="203"/>
        <v>Vejez</v>
      </c>
    </row>
    <row r="6506" spans="16:38" ht="15">
      <c r="P6506" s="806" t="s">
        <v>876</v>
      </c>
      <c r="Q6506" s="807">
        <v>108</v>
      </c>
      <c r="R6506" s="807">
        <v>47</v>
      </c>
      <c r="S6506" s="759" t="str">
        <f t="shared" si="202"/>
        <v>Adulto</v>
      </c>
      <c r="AI6506" s="806" t="s">
        <v>881</v>
      </c>
      <c r="AJ6506" s="807">
        <v>388</v>
      </c>
      <c r="AK6506" s="807">
        <v>62</v>
      </c>
      <c r="AL6506" s="759" t="str">
        <f t="shared" si="203"/>
        <v>Vejez</v>
      </c>
    </row>
    <row r="6507" spans="16:38" ht="15">
      <c r="P6507" s="806" t="s">
        <v>876</v>
      </c>
      <c r="Q6507" s="807">
        <v>110</v>
      </c>
      <c r="R6507" s="807">
        <v>48</v>
      </c>
      <c r="S6507" s="759" t="str">
        <f t="shared" si="202"/>
        <v>Adulto</v>
      </c>
      <c r="AI6507" s="806" t="s">
        <v>881</v>
      </c>
      <c r="AJ6507" s="807">
        <v>383</v>
      </c>
      <c r="AK6507" s="807">
        <v>63</v>
      </c>
      <c r="AL6507" s="759" t="str">
        <f t="shared" si="203"/>
        <v>Vejez</v>
      </c>
    </row>
    <row r="6508" spans="16:38" ht="15">
      <c r="P6508" s="806" t="s">
        <v>876</v>
      </c>
      <c r="Q6508" s="807">
        <v>109</v>
      </c>
      <c r="R6508" s="807">
        <v>49</v>
      </c>
      <c r="S6508" s="759" t="str">
        <f t="shared" si="202"/>
        <v>Adulto</v>
      </c>
      <c r="AI6508" s="806" t="s">
        <v>881</v>
      </c>
      <c r="AJ6508" s="807">
        <v>359</v>
      </c>
      <c r="AK6508" s="807">
        <v>64</v>
      </c>
      <c r="AL6508" s="759" t="str">
        <f t="shared" si="203"/>
        <v>Vejez</v>
      </c>
    </row>
    <row r="6509" spans="16:38" ht="15">
      <c r="P6509" s="806" t="s">
        <v>876</v>
      </c>
      <c r="Q6509" s="807">
        <v>122</v>
      </c>
      <c r="R6509" s="807">
        <v>50</v>
      </c>
      <c r="S6509" s="759" t="str">
        <f t="shared" si="202"/>
        <v>Adulto</v>
      </c>
      <c r="AI6509" s="806" t="s">
        <v>881</v>
      </c>
      <c r="AJ6509" s="807">
        <v>336</v>
      </c>
      <c r="AK6509" s="807">
        <v>65</v>
      </c>
      <c r="AL6509" s="759" t="str">
        <f t="shared" si="203"/>
        <v>Vejez</v>
      </c>
    </row>
    <row r="6510" spans="16:38" ht="15">
      <c r="P6510" s="806" t="s">
        <v>876</v>
      </c>
      <c r="Q6510" s="807">
        <v>159</v>
      </c>
      <c r="R6510" s="807">
        <v>51</v>
      </c>
      <c r="S6510" s="759" t="str">
        <f t="shared" si="202"/>
        <v>Adulto</v>
      </c>
      <c r="AI6510" s="806" t="s">
        <v>881</v>
      </c>
      <c r="AJ6510" s="807">
        <v>280</v>
      </c>
      <c r="AK6510" s="807">
        <v>66</v>
      </c>
      <c r="AL6510" s="759" t="str">
        <f t="shared" si="203"/>
        <v>Vejez</v>
      </c>
    </row>
    <row r="6511" spans="16:38" ht="15">
      <c r="P6511" s="806" t="s">
        <v>876</v>
      </c>
      <c r="Q6511" s="807">
        <v>137</v>
      </c>
      <c r="R6511" s="807">
        <v>52</v>
      </c>
      <c r="S6511" s="759" t="str">
        <f t="shared" si="202"/>
        <v>Adulto</v>
      </c>
      <c r="AI6511" s="806" t="s">
        <v>881</v>
      </c>
      <c r="AJ6511" s="807">
        <v>294</v>
      </c>
      <c r="AK6511" s="807">
        <v>67</v>
      </c>
      <c r="AL6511" s="759" t="str">
        <f t="shared" si="203"/>
        <v>Vejez</v>
      </c>
    </row>
    <row r="6512" spans="16:38" ht="15">
      <c r="P6512" s="806" t="s">
        <v>876</v>
      </c>
      <c r="Q6512" s="807">
        <v>140</v>
      </c>
      <c r="R6512" s="807">
        <v>53</v>
      </c>
      <c r="S6512" s="759" t="str">
        <f t="shared" si="202"/>
        <v>Adulto</v>
      </c>
      <c r="AI6512" s="806" t="s">
        <v>881</v>
      </c>
      <c r="AJ6512" s="807">
        <v>274</v>
      </c>
      <c r="AK6512" s="807">
        <v>68</v>
      </c>
      <c r="AL6512" s="759" t="str">
        <f t="shared" si="203"/>
        <v>Vejez</v>
      </c>
    </row>
    <row r="6513" spans="16:38" ht="15">
      <c r="P6513" s="806" t="s">
        <v>876</v>
      </c>
      <c r="Q6513" s="807">
        <v>152</v>
      </c>
      <c r="R6513" s="807">
        <v>54</v>
      </c>
      <c r="S6513" s="759" t="str">
        <f t="shared" si="202"/>
        <v>Adulto</v>
      </c>
      <c r="AI6513" s="806" t="s">
        <v>881</v>
      </c>
      <c r="AJ6513" s="807">
        <v>253</v>
      </c>
      <c r="AK6513" s="807">
        <v>69</v>
      </c>
      <c r="AL6513" s="759" t="str">
        <f t="shared" si="203"/>
        <v>Vejez</v>
      </c>
    </row>
    <row r="6514" spans="16:38" ht="15">
      <c r="P6514" s="806" t="s">
        <v>876</v>
      </c>
      <c r="Q6514" s="807">
        <v>145</v>
      </c>
      <c r="R6514" s="807">
        <v>55</v>
      </c>
      <c r="S6514" s="759" t="str">
        <f t="shared" si="202"/>
        <v>Adulto</v>
      </c>
      <c r="AI6514" s="806" t="s">
        <v>881</v>
      </c>
      <c r="AJ6514" s="807">
        <v>224</v>
      </c>
      <c r="AK6514" s="807">
        <v>70</v>
      </c>
      <c r="AL6514" s="759" t="str">
        <f t="shared" si="203"/>
        <v>Vejez</v>
      </c>
    </row>
    <row r="6515" spans="16:38" ht="15">
      <c r="P6515" s="806" t="s">
        <v>876</v>
      </c>
      <c r="Q6515" s="807">
        <v>149</v>
      </c>
      <c r="R6515" s="807">
        <v>56</v>
      </c>
      <c r="S6515" s="759" t="str">
        <f t="shared" si="202"/>
        <v>Adulto</v>
      </c>
      <c r="AI6515" s="806" t="s">
        <v>881</v>
      </c>
      <c r="AJ6515" s="807">
        <v>188</v>
      </c>
      <c r="AK6515" s="807">
        <v>71</v>
      </c>
      <c r="AL6515" s="759" t="str">
        <f t="shared" si="203"/>
        <v>Vejez</v>
      </c>
    </row>
    <row r="6516" spans="16:38" ht="15">
      <c r="P6516" s="806" t="s">
        <v>876</v>
      </c>
      <c r="Q6516" s="807">
        <v>160</v>
      </c>
      <c r="R6516" s="807">
        <v>57</v>
      </c>
      <c r="S6516" s="759" t="str">
        <f t="shared" si="202"/>
        <v>Adulto</v>
      </c>
      <c r="AI6516" s="806" t="s">
        <v>881</v>
      </c>
      <c r="AJ6516" s="807">
        <v>179</v>
      </c>
      <c r="AK6516" s="807">
        <v>72</v>
      </c>
      <c r="AL6516" s="759" t="str">
        <f t="shared" si="203"/>
        <v>Vejez</v>
      </c>
    </row>
    <row r="6517" spans="16:38" ht="15">
      <c r="P6517" s="806" t="s">
        <v>876</v>
      </c>
      <c r="Q6517" s="807">
        <v>165</v>
      </c>
      <c r="R6517" s="807">
        <v>58</v>
      </c>
      <c r="S6517" s="759" t="str">
        <f t="shared" si="202"/>
        <v>Adulto</v>
      </c>
      <c r="AI6517" s="806" t="s">
        <v>881</v>
      </c>
      <c r="AJ6517" s="807">
        <v>192</v>
      </c>
      <c r="AK6517" s="807">
        <v>73</v>
      </c>
      <c r="AL6517" s="759" t="str">
        <f t="shared" si="203"/>
        <v>Vejez</v>
      </c>
    </row>
    <row r="6518" spans="16:38" ht="15">
      <c r="P6518" s="806" t="s">
        <v>876</v>
      </c>
      <c r="Q6518" s="807">
        <v>142</v>
      </c>
      <c r="R6518" s="807">
        <v>59</v>
      </c>
      <c r="S6518" s="759" t="str">
        <f t="shared" si="202"/>
        <v>Adulto</v>
      </c>
      <c r="AI6518" s="806" t="s">
        <v>881</v>
      </c>
      <c r="AJ6518" s="807">
        <v>178</v>
      </c>
      <c r="AK6518" s="807">
        <v>74</v>
      </c>
      <c r="AL6518" s="759" t="str">
        <f t="shared" si="203"/>
        <v>Vejez</v>
      </c>
    </row>
    <row r="6519" spans="16:38" ht="15">
      <c r="P6519" s="806" t="s">
        <v>876</v>
      </c>
      <c r="Q6519" s="807">
        <v>126</v>
      </c>
      <c r="R6519" s="807">
        <v>60</v>
      </c>
      <c r="S6519" s="759" t="str">
        <f t="shared" si="202"/>
        <v>Vejez</v>
      </c>
      <c r="AI6519" s="806" t="s">
        <v>881</v>
      </c>
      <c r="AJ6519" s="807">
        <v>141</v>
      </c>
      <c r="AK6519" s="807">
        <v>75</v>
      </c>
      <c r="AL6519" s="759" t="str">
        <f t="shared" si="203"/>
        <v>Vejez</v>
      </c>
    </row>
    <row r="6520" spans="16:38" ht="15">
      <c r="P6520" s="806" t="s">
        <v>876</v>
      </c>
      <c r="Q6520" s="807">
        <v>155</v>
      </c>
      <c r="R6520" s="807">
        <v>61</v>
      </c>
      <c r="S6520" s="759" t="str">
        <f t="shared" si="202"/>
        <v>Vejez</v>
      </c>
      <c r="AI6520" s="806" t="s">
        <v>881</v>
      </c>
      <c r="AJ6520" s="807">
        <v>131</v>
      </c>
      <c r="AK6520" s="807">
        <v>76</v>
      </c>
      <c r="AL6520" s="759" t="str">
        <f t="shared" si="203"/>
        <v>Vejez</v>
      </c>
    </row>
    <row r="6521" spans="16:38" ht="15">
      <c r="P6521" s="806" t="s">
        <v>876</v>
      </c>
      <c r="Q6521" s="807">
        <v>147</v>
      </c>
      <c r="R6521" s="807">
        <v>62</v>
      </c>
      <c r="S6521" s="759" t="str">
        <f t="shared" si="202"/>
        <v>Vejez</v>
      </c>
      <c r="AI6521" s="806" t="s">
        <v>881</v>
      </c>
      <c r="AJ6521" s="807">
        <v>122</v>
      </c>
      <c r="AK6521" s="807">
        <v>77</v>
      </c>
      <c r="AL6521" s="759" t="str">
        <f t="shared" si="203"/>
        <v>Vejez</v>
      </c>
    </row>
    <row r="6522" spans="16:38" ht="15">
      <c r="P6522" s="806" t="s">
        <v>876</v>
      </c>
      <c r="Q6522" s="807">
        <v>126</v>
      </c>
      <c r="R6522" s="807">
        <v>63</v>
      </c>
      <c r="S6522" s="759" t="str">
        <f t="shared" si="202"/>
        <v>Vejez</v>
      </c>
      <c r="AI6522" s="806" t="s">
        <v>881</v>
      </c>
      <c r="AJ6522" s="807">
        <v>114</v>
      </c>
      <c r="AK6522" s="807">
        <v>78</v>
      </c>
      <c r="AL6522" s="759" t="str">
        <f t="shared" si="203"/>
        <v>Vejez</v>
      </c>
    </row>
    <row r="6523" spans="16:38" ht="15">
      <c r="P6523" s="806" t="s">
        <v>876</v>
      </c>
      <c r="Q6523" s="807">
        <v>115</v>
      </c>
      <c r="R6523" s="807">
        <v>64</v>
      </c>
      <c r="S6523" s="759" t="str">
        <f t="shared" si="202"/>
        <v>Vejez</v>
      </c>
      <c r="AI6523" s="806" t="s">
        <v>881</v>
      </c>
      <c r="AJ6523" s="807">
        <v>118</v>
      </c>
      <c r="AK6523" s="807">
        <v>79</v>
      </c>
      <c r="AL6523" s="759" t="str">
        <f t="shared" si="203"/>
        <v>Vejez</v>
      </c>
    </row>
    <row r="6524" spans="16:38" ht="15">
      <c r="P6524" s="806" t="s">
        <v>876</v>
      </c>
      <c r="Q6524" s="807">
        <v>129</v>
      </c>
      <c r="R6524" s="807">
        <v>65</v>
      </c>
      <c r="S6524" s="759" t="str">
        <f t="shared" si="202"/>
        <v>Vejez</v>
      </c>
      <c r="AI6524" s="806" t="s">
        <v>881</v>
      </c>
      <c r="AJ6524" s="807">
        <v>80</v>
      </c>
      <c r="AK6524" s="807">
        <v>80</v>
      </c>
      <c r="AL6524" s="759" t="str">
        <f t="shared" si="203"/>
        <v>Vejez</v>
      </c>
    </row>
    <row r="6525" spans="16:38" ht="15">
      <c r="P6525" s="806" t="s">
        <v>876</v>
      </c>
      <c r="Q6525" s="807">
        <v>125</v>
      </c>
      <c r="R6525" s="807">
        <v>66</v>
      </c>
      <c r="S6525" s="759" t="str">
        <f t="shared" si="202"/>
        <v>Vejez</v>
      </c>
      <c r="AI6525" s="806" t="s">
        <v>881</v>
      </c>
      <c r="AJ6525" s="807">
        <v>97</v>
      </c>
      <c r="AK6525" s="807">
        <v>81</v>
      </c>
      <c r="AL6525" s="759" t="str">
        <f t="shared" si="203"/>
        <v>Vejez</v>
      </c>
    </row>
    <row r="6526" spans="16:38" ht="15">
      <c r="P6526" s="806" t="s">
        <v>876</v>
      </c>
      <c r="Q6526" s="807">
        <v>122</v>
      </c>
      <c r="R6526" s="807">
        <v>67</v>
      </c>
      <c r="S6526" s="759" t="str">
        <f t="shared" si="202"/>
        <v>Vejez</v>
      </c>
      <c r="AI6526" s="806" t="s">
        <v>881</v>
      </c>
      <c r="AJ6526" s="807">
        <v>58</v>
      </c>
      <c r="AK6526" s="807">
        <v>82</v>
      </c>
      <c r="AL6526" s="759" t="str">
        <f t="shared" si="203"/>
        <v>Vejez</v>
      </c>
    </row>
    <row r="6527" spans="16:38" ht="15">
      <c r="P6527" s="806" t="s">
        <v>876</v>
      </c>
      <c r="Q6527" s="807">
        <v>106</v>
      </c>
      <c r="R6527" s="807">
        <v>68</v>
      </c>
      <c r="S6527" s="759" t="str">
        <f t="shared" si="202"/>
        <v>Vejez</v>
      </c>
      <c r="AI6527" s="806" t="s">
        <v>881</v>
      </c>
      <c r="AJ6527" s="807">
        <v>52</v>
      </c>
      <c r="AK6527" s="807">
        <v>83</v>
      </c>
      <c r="AL6527" s="759" t="str">
        <f t="shared" si="203"/>
        <v>Vejez</v>
      </c>
    </row>
    <row r="6528" spans="16:38" ht="15">
      <c r="P6528" s="806" t="s">
        <v>876</v>
      </c>
      <c r="Q6528" s="807">
        <v>102</v>
      </c>
      <c r="R6528" s="807">
        <v>69</v>
      </c>
      <c r="S6528" s="759" t="str">
        <f t="shared" si="202"/>
        <v>Vejez</v>
      </c>
      <c r="AI6528" s="806" t="s">
        <v>881</v>
      </c>
      <c r="AJ6528" s="807">
        <v>65</v>
      </c>
      <c r="AK6528" s="807">
        <v>84</v>
      </c>
      <c r="AL6528" s="759" t="str">
        <f t="shared" si="203"/>
        <v>Vejez</v>
      </c>
    </row>
    <row r="6529" spans="16:38" ht="15">
      <c r="P6529" s="806" t="s">
        <v>876</v>
      </c>
      <c r="Q6529" s="807">
        <v>100</v>
      </c>
      <c r="R6529" s="807">
        <v>70</v>
      </c>
      <c r="S6529" s="759" t="str">
        <f t="shared" si="202"/>
        <v>Vejez</v>
      </c>
      <c r="AI6529" s="806" t="s">
        <v>881</v>
      </c>
      <c r="AJ6529" s="807">
        <v>37</v>
      </c>
      <c r="AK6529" s="807">
        <v>85</v>
      </c>
      <c r="AL6529" s="759" t="str">
        <f t="shared" si="203"/>
        <v>Vejez</v>
      </c>
    </row>
    <row r="6530" spans="16:38" ht="15">
      <c r="P6530" s="806" t="s">
        <v>876</v>
      </c>
      <c r="Q6530" s="807">
        <v>75</v>
      </c>
      <c r="R6530" s="807">
        <v>71</v>
      </c>
      <c r="S6530" s="759" t="str">
        <f t="shared" si="202"/>
        <v>Vejez</v>
      </c>
      <c r="AI6530" s="806" t="s">
        <v>881</v>
      </c>
      <c r="AJ6530" s="807">
        <v>37</v>
      </c>
      <c r="AK6530" s="807">
        <v>86</v>
      </c>
      <c r="AL6530" s="759" t="str">
        <f t="shared" si="203"/>
        <v>Vejez</v>
      </c>
    </row>
    <row r="6531" spans="16:38" ht="15">
      <c r="P6531" s="806" t="s">
        <v>876</v>
      </c>
      <c r="Q6531" s="807">
        <v>99</v>
      </c>
      <c r="R6531" s="807">
        <v>72</v>
      </c>
      <c r="S6531" s="759" t="str">
        <f t="shared" ref="S6531:S6594" si="204">IF(P6531=0,"",IF(AND(R6531&gt;=0,R6531&lt;=5),"Primera Infancia",IF(AND(R6531&gt;=6,R6531&lt;=11),"Infancia",IF(AND(R6531&gt;=12,R6531&lt;=17),"Adolescente",IF(AND(R6531&gt;=18,R6531&lt;=28),"Juventud",IF(AND(R6531&gt;=29,R6531&lt;=59),"Adulto","Vejez"))))))</f>
        <v>Vejez</v>
      </c>
      <c r="AI6531" s="806" t="s">
        <v>881</v>
      </c>
      <c r="AJ6531" s="807">
        <v>44</v>
      </c>
      <c r="AK6531" s="807">
        <v>87</v>
      </c>
      <c r="AL6531" s="759" t="str">
        <f t="shared" ref="AL6531:AL6594" si="205">IF(AI6531=0,"",IF(AND(AK6531&gt;=0,AK6531&lt;=5),"Primera Infancia",IF(AND(AK6531&gt;=6,AK6531&lt;=11),"Infancia",IF(AND(AK6531&gt;=12,AK6531&lt;=17),"Adolescente",IF(AND(AK6531&gt;=18,AK6531&lt;=28),"Juventud",IF(AND(AK6531&gt;=29,AK6531&lt;=59),"Adulto","Vejez"))))))</f>
        <v>Vejez</v>
      </c>
    </row>
    <row r="6532" spans="16:38" ht="15">
      <c r="P6532" s="806" t="s">
        <v>876</v>
      </c>
      <c r="Q6532" s="807">
        <v>83</v>
      </c>
      <c r="R6532" s="807">
        <v>73</v>
      </c>
      <c r="S6532" s="759" t="str">
        <f t="shared" si="204"/>
        <v>Vejez</v>
      </c>
      <c r="AI6532" s="806" t="s">
        <v>881</v>
      </c>
      <c r="AJ6532" s="807">
        <v>35</v>
      </c>
      <c r="AK6532" s="807">
        <v>88</v>
      </c>
      <c r="AL6532" s="759" t="str">
        <f t="shared" si="205"/>
        <v>Vejez</v>
      </c>
    </row>
    <row r="6533" spans="16:38" ht="15">
      <c r="P6533" s="806" t="s">
        <v>876</v>
      </c>
      <c r="Q6533" s="807">
        <v>70</v>
      </c>
      <c r="R6533" s="807">
        <v>74</v>
      </c>
      <c r="S6533" s="759" t="str">
        <f t="shared" si="204"/>
        <v>Vejez</v>
      </c>
      <c r="AI6533" s="806" t="s">
        <v>881</v>
      </c>
      <c r="AJ6533" s="807">
        <v>31</v>
      </c>
      <c r="AK6533" s="807">
        <v>89</v>
      </c>
      <c r="AL6533" s="759" t="str">
        <f t="shared" si="205"/>
        <v>Vejez</v>
      </c>
    </row>
    <row r="6534" spans="16:38" ht="15">
      <c r="P6534" s="806" t="s">
        <v>876</v>
      </c>
      <c r="Q6534" s="807">
        <v>63</v>
      </c>
      <c r="R6534" s="807">
        <v>75</v>
      </c>
      <c r="S6534" s="759" t="str">
        <f t="shared" si="204"/>
        <v>Vejez</v>
      </c>
      <c r="AI6534" s="806" t="s">
        <v>881</v>
      </c>
      <c r="AJ6534" s="807">
        <v>20</v>
      </c>
      <c r="AK6534" s="807">
        <v>90</v>
      </c>
      <c r="AL6534" s="759" t="str">
        <f t="shared" si="205"/>
        <v>Vejez</v>
      </c>
    </row>
    <row r="6535" spans="16:38" ht="15">
      <c r="P6535" s="806" t="s">
        <v>876</v>
      </c>
      <c r="Q6535" s="807">
        <v>76</v>
      </c>
      <c r="R6535" s="807">
        <v>76</v>
      </c>
      <c r="S6535" s="759" t="str">
        <f t="shared" si="204"/>
        <v>Vejez</v>
      </c>
      <c r="AI6535" s="806" t="s">
        <v>881</v>
      </c>
      <c r="AJ6535" s="807">
        <v>22</v>
      </c>
      <c r="AK6535" s="807">
        <v>91</v>
      </c>
      <c r="AL6535" s="759" t="str">
        <f t="shared" si="205"/>
        <v>Vejez</v>
      </c>
    </row>
    <row r="6536" spans="16:38" ht="15">
      <c r="P6536" s="806" t="s">
        <v>876</v>
      </c>
      <c r="Q6536" s="807">
        <v>65</v>
      </c>
      <c r="R6536" s="807">
        <v>77</v>
      </c>
      <c r="S6536" s="759" t="str">
        <f t="shared" si="204"/>
        <v>Vejez</v>
      </c>
      <c r="AI6536" s="806" t="s">
        <v>881</v>
      </c>
      <c r="AJ6536" s="807">
        <v>14</v>
      </c>
      <c r="AK6536" s="807">
        <v>92</v>
      </c>
      <c r="AL6536" s="759" t="str">
        <f t="shared" si="205"/>
        <v>Vejez</v>
      </c>
    </row>
    <row r="6537" spans="16:38" ht="15">
      <c r="P6537" s="806" t="s">
        <v>876</v>
      </c>
      <c r="Q6537" s="807">
        <v>60</v>
      </c>
      <c r="R6537" s="807">
        <v>78</v>
      </c>
      <c r="S6537" s="759" t="str">
        <f t="shared" si="204"/>
        <v>Vejez</v>
      </c>
      <c r="AI6537" s="806" t="s">
        <v>881</v>
      </c>
      <c r="AJ6537" s="807">
        <v>12</v>
      </c>
      <c r="AK6537" s="807">
        <v>93</v>
      </c>
      <c r="AL6537" s="759" t="str">
        <f t="shared" si="205"/>
        <v>Vejez</v>
      </c>
    </row>
    <row r="6538" spans="16:38" ht="15">
      <c r="P6538" s="806" t="s">
        <v>876</v>
      </c>
      <c r="Q6538" s="807">
        <v>56</v>
      </c>
      <c r="R6538" s="807">
        <v>79</v>
      </c>
      <c r="S6538" s="759" t="str">
        <f t="shared" si="204"/>
        <v>Vejez</v>
      </c>
      <c r="AI6538" s="806" t="s">
        <v>881</v>
      </c>
      <c r="AJ6538" s="807">
        <v>8</v>
      </c>
      <c r="AK6538" s="807">
        <v>94</v>
      </c>
      <c r="AL6538" s="759" t="str">
        <f t="shared" si="205"/>
        <v>Vejez</v>
      </c>
    </row>
    <row r="6539" spans="16:38" ht="15">
      <c r="P6539" s="806" t="s">
        <v>876</v>
      </c>
      <c r="Q6539" s="807">
        <v>70</v>
      </c>
      <c r="R6539" s="807">
        <v>80</v>
      </c>
      <c r="S6539" s="759" t="str">
        <f t="shared" si="204"/>
        <v>Vejez</v>
      </c>
      <c r="AI6539" s="806" t="s">
        <v>881</v>
      </c>
      <c r="AJ6539" s="807">
        <v>13</v>
      </c>
      <c r="AK6539" s="807">
        <v>95</v>
      </c>
      <c r="AL6539" s="759" t="str">
        <f t="shared" si="205"/>
        <v>Vejez</v>
      </c>
    </row>
    <row r="6540" spans="16:38" ht="15">
      <c r="P6540" s="806" t="s">
        <v>876</v>
      </c>
      <c r="Q6540" s="807">
        <v>54</v>
      </c>
      <c r="R6540" s="807">
        <v>81</v>
      </c>
      <c r="S6540" s="759" t="str">
        <f t="shared" si="204"/>
        <v>Vejez</v>
      </c>
      <c r="AI6540" s="806" t="s">
        <v>881</v>
      </c>
      <c r="AJ6540" s="807">
        <v>6</v>
      </c>
      <c r="AK6540" s="807">
        <v>96</v>
      </c>
      <c r="AL6540" s="759" t="str">
        <f t="shared" si="205"/>
        <v>Vejez</v>
      </c>
    </row>
    <row r="6541" spans="16:38" ht="15">
      <c r="P6541" s="806" t="s">
        <v>876</v>
      </c>
      <c r="Q6541" s="807">
        <v>49</v>
      </c>
      <c r="R6541" s="807">
        <v>82</v>
      </c>
      <c r="S6541" s="759" t="str">
        <f t="shared" si="204"/>
        <v>Vejez</v>
      </c>
      <c r="AI6541" s="806" t="s">
        <v>881</v>
      </c>
      <c r="AJ6541" s="807">
        <v>7</v>
      </c>
      <c r="AK6541" s="807">
        <v>97</v>
      </c>
      <c r="AL6541" s="759" t="str">
        <f t="shared" si="205"/>
        <v>Vejez</v>
      </c>
    </row>
    <row r="6542" spans="16:38" ht="15">
      <c r="P6542" s="806" t="s">
        <v>876</v>
      </c>
      <c r="Q6542" s="807">
        <v>37</v>
      </c>
      <c r="R6542" s="807">
        <v>83</v>
      </c>
      <c r="S6542" s="759" t="str">
        <f t="shared" si="204"/>
        <v>Vejez</v>
      </c>
      <c r="AI6542" s="806" t="s">
        <v>881</v>
      </c>
      <c r="AJ6542" s="807">
        <v>1</v>
      </c>
      <c r="AK6542" s="807">
        <v>99</v>
      </c>
      <c r="AL6542" s="759" t="str">
        <f t="shared" si="205"/>
        <v>Vejez</v>
      </c>
    </row>
    <row r="6543" spans="16:38" ht="15">
      <c r="P6543" s="806" t="s">
        <v>876</v>
      </c>
      <c r="Q6543" s="807">
        <v>38</v>
      </c>
      <c r="R6543" s="807">
        <v>84</v>
      </c>
      <c r="S6543" s="759" t="str">
        <f t="shared" si="204"/>
        <v>Vejez</v>
      </c>
      <c r="AI6543" s="806" t="s">
        <v>881</v>
      </c>
      <c r="AJ6543" s="807">
        <v>2</v>
      </c>
      <c r="AK6543" s="807">
        <v>101</v>
      </c>
      <c r="AL6543" s="759" t="str">
        <f t="shared" si="205"/>
        <v>Vejez</v>
      </c>
    </row>
    <row r="6544" spans="16:38" ht="15">
      <c r="P6544" s="806" t="s">
        <v>876</v>
      </c>
      <c r="Q6544" s="807">
        <v>27</v>
      </c>
      <c r="R6544" s="807">
        <v>85</v>
      </c>
      <c r="S6544" s="759" t="str">
        <f t="shared" si="204"/>
        <v>Vejez</v>
      </c>
      <c r="AI6544" s="806" t="s">
        <v>881</v>
      </c>
      <c r="AJ6544" s="807">
        <v>1</v>
      </c>
      <c r="AK6544" s="807">
        <v>104</v>
      </c>
      <c r="AL6544" s="759" t="str">
        <f t="shared" si="205"/>
        <v>Vejez</v>
      </c>
    </row>
    <row r="6545" spans="16:38" ht="30">
      <c r="P6545" s="806" t="s">
        <v>876</v>
      </c>
      <c r="Q6545" s="807">
        <v>37</v>
      </c>
      <c r="R6545" s="807">
        <v>86</v>
      </c>
      <c r="S6545" s="759" t="str">
        <f t="shared" si="204"/>
        <v>Vejez</v>
      </c>
      <c r="AI6545" s="806" t="s">
        <v>882</v>
      </c>
      <c r="AJ6545" s="807">
        <v>6</v>
      </c>
      <c r="AK6545" s="807">
        <v>0</v>
      </c>
      <c r="AL6545" s="759" t="str">
        <f t="shared" si="205"/>
        <v>Primera Infancia</v>
      </c>
    </row>
    <row r="6546" spans="16:38" ht="30">
      <c r="P6546" s="806" t="s">
        <v>876</v>
      </c>
      <c r="Q6546" s="807">
        <v>26</v>
      </c>
      <c r="R6546" s="807">
        <v>87</v>
      </c>
      <c r="S6546" s="759" t="str">
        <f t="shared" si="204"/>
        <v>Vejez</v>
      </c>
      <c r="AI6546" s="806" t="s">
        <v>882</v>
      </c>
      <c r="AJ6546" s="807">
        <v>7</v>
      </c>
      <c r="AK6546" s="807">
        <v>1</v>
      </c>
      <c r="AL6546" s="759" t="str">
        <f t="shared" si="205"/>
        <v>Primera Infancia</v>
      </c>
    </row>
    <row r="6547" spans="16:38" ht="30">
      <c r="P6547" s="806" t="s">
        <v>876</v>
      </c>
      <c r="Q6547" s="807">
        <v>22</v>
      </c>
      <c r="R6547" s="807">
        <v>88</v>
      </c>
      <c r="S6547" s="759" t="str">
        <f t="shared" si="204"/>
        <v>Vejez</v>
      </c>
      <c r="AI6547" s="806" t="s">
        <v>882</v>
      </c>
      <c r="AJ6547" s="807">
        <v>11</v>
      </c>
      <c r="AK6547" s="807">
        <v>2</v>
      </c>
      <c r="AL6547" s="759" t="str">
        <f t="shared" si="205"/>
        <v>Primera Infancia</v>
      </c>
    </row>
    <row r="6548" spans="16:38" ht="30">
      <c r="P6548" s="806" t="s">
        <v>876</v>
      </c>
      <c r="Q6548" s="807">
        <v>20</v>
      </c>
      <c r="R6548" s="807">
        <v>89</v>
      </c>
      <c r="S6548" s="759" t="str">
        <f t="shared" si="204"/>
        <v>Vejez</v>
      </c>
      <c r="AI6548" s="806" t="s">
        <v>882</v>
      </c>
      <c r="AJ6548" s="807">
        <v>14</v>
      </c>
      <c r="AK6548" s="807">
        <v>3</v>
      </c>
      <c r="AL6548" s="759" t="str">
        <f t="shared" si="205"/>
        <v>Primera Infancia</v>
      </c>
    </row>
    <row r="6549" spans="16:38" ht="30">
      <c r="P6549" s="806" t="s">
        <v>876</v>
      </c>
      <c r="Q6549" s="807">
        <v>16</v>
      </c>
      <c r="R6549" s="807">
        <v>90</v>
      </c>
      <c r="S6549" s="759" t="str">
        <f t="shared" si="204"/>
        <v>Vejez</v>
      </c>
      <c r="AI6549" s="806" t="s">
        <v>882</v>
      </c>
      <c r="AJ6549" s="807">
        <v>11</v>
      </c>
      <c r="AK6549" s="807">
        <v>4</v>
      </c>
      <c r="AL6549" s="759" t="str">
        <f t="shared" si="205"/>
        <v>Primera Infancia</v>
      </c>
    </row>
    <row r="6550" spans="16:38" ht="30">
      <c r="P6550" s="806" t="s">
        <v>876</v>
      </c>
      <c r="Q6550" s="807">
        <v>17</v>
      </c>
      <c r="R6550" s="807">
        <v>91</v>
      </c>
      <c r="S6550" s="759" t="str">
        <f t="shared" si="204"/>
        <v>Vejez</v>
      </c>
      <c r="AI6550" s="806" t="s">
        <v>882</v>
      </c>
      <c r="AJ6550" s="807">
        <v>12</v>
      </c>
      <c r="AK6550" s="807">
        <v>5</v>
      </c>
      <c r="AL6550" s="759" t="str">
        <f t="shared" si="205"/>
        <v>Primera Infancia</v>
      </c>
    </row>
    <row r="6551" spans="16:38" ht="15">
      <c r="P6551" s="806" t="s">
        <v>876</v>
      </c>
      <c r="Q6551" s="807">
        <v>15</v>
      </c>
      <c r="R6551" s="807">
        <v>92</v>
      </c>
      <c r="S6551" s="759" t="str">
        <f t="shared" si="204"/>
        <v>Vejez</v>
      </c>
      <c r="AI6551" s="806" t="s">
        <v>882</v>
      </c>
      <c r="AJ6551" s="807">
        <v>6</v>
      </c>
      <c r="AK6551" s="807">
        <v>6</v>
      </c>
      <c r="AL6551" s="759" t="str">
        <f t="shared" si="205"/>
        <v>Infancia</v>
      </c>
    </row>
    <row r="6552" spans="16:38" ht="15">
      <c r="P6552" s="806" t="s">
        <v>876</v>
      </c>
      <c r="Q6552" s="807">
        <v>13</v>
      </c>
      <c r="R6552" s="807">
        <v>93</v>
      </c>
      <c r="S6552" s="759" t="str">
        <f t="shared" si="204"/>
        <v>Vejez</v>
      </c>
      <c r="AI6552" s="806" t="s">
        <v>882</v>
      </c>
      <c r="AJ6552" s="807">
        <v>9</v>
      </c>
      <c r="AK6552" s="807">
        <v>7</v>
      </c>
      <c r="AL6552" s="759" t="str">
        <f t="shared" si="205"/>
        <v>Infancia</v>
      </c>
    </row>
    <row r="6553" spans="16:38" ht="15">
      <c r="P6553" s="806" t="s">
        <v>876</v>
      </c>
      <c r="Q6553" s="807">
        <v>13</v>
      </c>
      <c r="R6553" s="807">
        <v>94</v>
      </c>
      <c r="S6553" s="759" t="str">
        <f t="shared" si="204"/>
        <v>Vejez</v>
      </c>
      <c r="AI6553" s="806" t="s">
        <v>882</v>
      </c>
      <c r="AJ6553" s="807">
        <v>9</v>
      </c>
      <c r="AK6553" s="807">
        <v>8</v>
      </c>
      <c r="AL6553" s="759" t="str">
        <f t="shared" si="205"/>
        <v>Infancia</v>
      </c>
    </row>
    <row r="6554" spans="16:38" ht="15">
      <c r="P6554" s="806" t="s">
        <v>876</v>
      </c>
      <c r="Q6554" s="807">
        <v>4</v>
      </c>
      <c r="R6554" s="807">
        <v>95</v>
      </c>
      <c r="S6554" s="759" t="str">
        <f t="shared" si="204"/>
        <v>Vejez</v>
      </c>
      <c r="AI6554" s="806" t="s">
        <v>882</v>
      </c>
      <c r="AJ6554" s="807">
        <v>8</v>
      </c>
      <c r="AK6554" s="807">
        <v>9</v>
      </c>
      <c r="AL6554" s="759" t="str">
        <f t="shared" si="205"/>
        <v>Infancia</v>
      </c>
    </row>
    <row r="6555" spans="16:38" ht="15">
      <c r="P6555" s="806" t="s">
        <v>876</v>
      </c>
      <c r="Q6555" s="807">
        <v>8</v>
      </c>
      <c r="R6555" s="807">
        <v>96</v>
      </c>
      <c r="S6555" s="759" t="str">
        <f t="shared" si="204"/>
        <v>Vejez</v>
      </c>
      <c r="AI6555" s="806" t="s">
        <v>882</v>
      </c>
      <c r="AJ6555" s="807">
        <v>14</v>
      </c>
      <c r="AK6555" s="807">
        <v>10</v>
      </c>
      <c r="AL6555" s="759" t="str">
        <f t="shared" si="205"/>
        <v>Infancia</v>
      </c>
    </row>
    <row r="6556" spans="16:38" ht="15">
      <c r="P6556" s="806" t="s">
        <v>876</v>
      </c>
      <c r="Q6556" s="807">
        <v>5</v>
      </c>
      <c r="R6556" s="807">
        <v>97</v>
      </c>
      <c r="S6556" s="759" t="str">
        <f t="shared" si="204"/>
        <v>Vejez</v>
      </c>
      <c r="AI6556" s="806" t="s">
        <v>882</v>
      </c>
      <c r="AJ6556" s="807">
        <v>11</v>
      </c>
      <c r="AK6556" s="807">
        <v>11</v>
      </c>
      <c r="AL6556" s="759" t="str">
        <f t="shared" si="205"/>
        <v>Infancia</v>
      </c>
    </row>
    <row r="6557" spans="16:38" ht="30">
      <c r="P6557" s="806" t="s">
        <v>876</v>
      </c>
      <c r="Q6557" s="807">
        <v>4</v>
      </c>
      <c r="R6557" s="807">
        <v>98</v>
      </c>
      <c r="S6557" s="759" t="str">
        <f t="shared" si="204"/>
        <v>Vejez</v>
      </c>
      <c r="AI6557" s="806" t="s">
        <v>882</v>
      </c>
      <c r="AJ6557" s="807">
        <v>12</v>
      </c>
      <c r="AK6557" s="807">
        <v>12</v>
      </c>
      <c r="AL6557" s="759" t="str">
        <f t="shared" si="205"/>
        <v>Adolescente</v>
      </c>
    </row>
    <row r="6558" spans="16:38" ht="30">
      <c r="P6558" s="806" t="s">
        <v>876</v>
      </c>
      <c r="Q6558" s="807">
        <v>3</v>
      </c>
      <c r="R6558" s="807">
        <v>99</v>
      </c>
      <c r="S6558" s="759" t="str">
        <f t="shared" si="204"/>
        <v>Vejez</v>
      </c>
      <c r="AI6558" s="806" t="s">
        <v>882</v>
      </c>
      <c r="AJ6558" s="807">
        <v>8</v>
      </c>
      <c r="AK6558" s="807">
        <v>13</v>
      </c>
      <c r="AL6558" s="759" t="str">
        <f t="shared" si="205"/>
        <v>Adolescente</v>
      </c>
    </row>
    <row r="6559" spans="16:38" ht="30">
      <c r="P6559" s="806" t="s">
        <v>876</v>
      </c>
      <c r="Q6559" s="807">
        <v>1</v>
      </c>
      <c r="R6559" s="807">
        <v>100</v>
      </c>
      <c r="S6559" s="759" t="str">
        <f t="shared" si="204"/>
        <v>Vejez</v>
      </c>
      <c r="AI6559" s="806" t="s">
        <v>882</v>
      </c>
      <c r="AJ6559" s="807">
        <v>15</v>
      </c>
      <c r="AK6559" s="807">
        <v>14</v>
      </c>
      <c r="AL6559" s="759" t="str">
        <f t="shared" si="205"/>
        <v>Adolescente</v>
      </c>
    </row>
    <row r="6560" spans="16:38" ht="30">
      <c r="P6560" s="806" t="s">
        <v>876</v>
      </c>
      <c r="Q6560" s="807">
        <v>2</v>
      </c>
      <c r="R6560" s="807">
        <v>101</v>
      </c>
      <c r="S6560" s="759" t="str">
        <f t="shared" si="204"/>
        <v>Vejez</v>
      </c>
      <c r="AI6560" s="806" t="s">
        <v>882</v>
      </c>
      <c r="AJ6560" s="807">
        <v>14</v>
      </c>
      <c r="AK6560" s="807">
        <v>15</v>
      </c>
      <c r="AL6560" s="759" t="str">
        <f t="shared" si="205"/>
        <v>Adolescente</v>
      </c>
    </row>
    <row r="6561" spans="16:38" ht="30">
      <c r="P6561" s="806" t="s">
        <v>876</v>
      </c>
      <c r="Q6561" s="807">
        <v>1</v>
      </c>
      <c r="R6561" s="807">
        <v>109</v>
      </c>
      <c r="S6561" s="759" t="str">
        <f t="shared" si="204"/>
        <v>Vejez</v>
      </c>
      <c r="AI6561" s="806" t="s">
        <v>882</v>
      </c>
      <c r="AJ6561" s="807">
        <v>15</v>
      </c>
      <c r="AK6561" s="807">
        <v>16</v>
      </c>
      <c r="AL6561" s="759" t="str">
        <f t="shared" si="205"/>
        <v>Adolescente</v>
      </c>
    </row>
    <row r="6562" spans="16:38" ht="30">
      <c r="P6562" s="806" t="s">
        <v>876</v>
      </c>
      <c r="Q6562" s="807">
        <v>1</v>
      </c>
      <c r="R6562" s="807">
        <v>114</v>
      </c>
      <c r="S6562" s="759" t="str">
        <f t="shared" si="204"/>
        <v>Vejez</v>
      </c>
      <c r="AI6562" s="806" t="s">
        <v>882</v>
      </c>
      <c r="AJ6562" s="807">
        <v>14</v>
      </c>
      <c r="AK6562" s="807">
        <v>17</v>
      </c>
      <c r="AL6562" s="759" t="str">
        <f t="shared" si="205"/>
        <v>Adolescente</v>
      </c>
    </row>
    <row r="6563" spans="16:38" ht="15">
      <c r="P6563" s="806" t="s">
        <v>876</v>
      </c>
      <c r="Q6563" s="807">
        <v>1</v>
      </c>
      <c r="R6563" s="807">
        <v>115</v>
      </c>
      <c r="S6563" s="759" t="str">
        <f t="shared" si="204"/>
        <v>Vejez</v>
      </c>
      <c r="AI6563" s="806" t="s">
        <v>882</v>
      </c>
      <c r="AJ6563" s="807">
        <v>21</v>
      </c>
      <c r="AK6563" s="807">
        <v>18</v>
      </c>
      <c r="AL6563" s="759" t="str">
        <f t="shared" si="205"/>
        <v>Juventud</v>
      </c>
    </row>
    <row r="6564" spans="16:38" ht="30">
      <c r="P6564" s="806" t="s">
        <v>877</v>
      </c>
      <c r="Q6564" s="807">
        <v>60</v>
      </c>
      <c r="R6564" s="807">
        <v>0</v>
      </c>
      <c r="S6564" s="759" t="str">
        <f t="shared" si="204"/>
        <v>Primera Infancia</v>
      </c>
      <c r="AI6564" s="806" t="s">
        <v>882</v>
      </c>
      <c r="AJ6564" s="807">
        <v>22</v>
      </c>
      <c r="AK6564" s="807">
        <v>19</v>
      </c>
      <c r="AL6564" s="759" t="str">
        <f t="shared" si="205"/>
        <v>Juventud</v>
      </c>
    </row>
    <row r="6565" spans="16:38" ht="30">
      <c r="P6565" s="806" t="s">
        <v>877</v>
      </c>
      <c r="Q6565" s="807">
        <v>67</v>
      </c>
      <c r="R6565" s="807">
        <v>1</v>
      </c>
      <c r="S6565" s="759" t="str">
        <f t="shared" si="204"/>
        <v>Primera Infancia</v>
      </c>
      <c r="AI6565" s="806" t="s">
        <v>882</v>
      </c>
      <c r="AJ6565" s="807">
        <v>17</v>
      </c>
      <c r="AK6565" s="807">
        <v>20</v>
      </c>
      <c r="AL6565" s="759" t="str">
        <f t="shared" si="205"/>
        <v>Juventud</v>
      </c>
    </row>
    <row r="6566" spans="16:38" ht="30">
      <c r="P6566" s="806" t="s">
        <v>877</v>
      </c>
      <c r="Q6566" s="807">
        <v>59</v>
      </c>
      <c r="R6566" s="807">
        <v>2</v>
      </c>
      <c r="S6566" s="759" t="str">
        <f t="shared" si="204"/>
        <v>Primera Infancia</v>
      </c>
      <c r="AI6566" s="806" t="s">
        <v>882</v>
      </c>
      <c r="AJ6566" s="807">
        <v>14</v>
      </c>
      <c r="AK6566" s="807">
        <v>21</v>
      </c>
      <c r="AL6566" s="759" t="str">
        <f t="shared" si="205"/>
        <v>Juventud</v>
      </c>
    </row>
    <row r="6567" spans="16:38" ht="30">
      <c r="P6567" s="806" t="s">
        <v>877</v>
      </c>
      <c r="Q6567" s="807">
        <v>56</v>
      </c>
      <c r="R6567" s="807">
        <v>3</v>
      </c>
      <c r="S6567" s="759" t="str">
        <f t="shared" si="204"/>
        <v>Primera Infancia</v>
      </c>
      <c r="AI6567" s="806" t="s">
        <v>882</v>
      </c>
      <c r="AJ6567" s="807">
        <v>18</v>
      </c>
      <c r="AK6567" s="807">
        <v>22</v>
      </c>
      <c r="AL6567" s="759" t="str">
        <f t="shared" si="205"/>
        <v>Juventud</v>
      </c>
    </row>
    <row r="6568" spans="16:38" ht="30">
      <c r="P6568" s="806" t="s">
        <v>877</v>
      </c>
      <c r="Q6568" s="807">
        <v>67</v>
      </c>
      <c r="R6568" s="807">
        <v>4</v>
      </c>
      <c r="S6568" s="759" t="str">
        <f t="shared" si="204"/>
        <v>Primera Infancia</v>
      </c>
      <c r="AI6568" s="806" t="s">
        <v>882</v>
      </c>
      <c r="AJ6568" s="807">
        <v>27</v>
      </c>
      <c r="AK6568" s="807">
        <v>23</v>
      </c>
      <c r="AL6568" s="759" t="str">
        <f t="shared" si="205"/>
        <v>Juventud</v>
      </c>
    </row>
    <row r="6569" spans="16:38" ht="30">
      <c r="P6569" s="806" t="s">
        <v>877</v>
      </c>
      <c r="Q6569" s="807">
        <v>61</v>
      </c>
      <c r="R6569" s="807">
        <v>5</v>
      </c>
      <c r="S6569" s="759" t="str">
        <f t="shared" si="204"/>
        <v>Primera Infancia</v>
      </c>
      <c r="AI6569" s="806" t="s">
        <v>882</v>
      </c>
      <c r="AJ6569" s="807">
        <v>12</v>
      </c>
      <c r="AK6569" s="807">
        <v>24</v>
      </c>
      <c r="AL6569" s="759" t="str">
        <f t="shared" si="205"/>
        <v>Juventud</v>
      </c>
    </row>
    <row r="6570" spans="16:38" ht="15">
      <c r="P6570" s="806" t="s">
        <v>877</v>
      </c>
      <c r="Q6570" s="807">
        <v>59</v>
      </c>
      <c r="R6570" s="807">
        <v>6</v>
      </c>
      <c r="S6570" s="759" t="str">
        <f t="shared" si="204"/>
        <v>Infancia</v>
      </c>
      <c r="AI6570" s="806" t="s">
        <v>882</v>
      </c>
      <c r="AJ6570" s="807">
        <v>14</v>
      </c>
      <c r="AK6570" s="807">
        <v>25</v>
      </c>
      <c r="AL6570" s="759" t="str">
        <f t="shared" si="205"/>
        <v>Juventud</v>
      </c>
    </row>
    <row r="6571" spans="16:38" ht="15">
      <c r="P6571" s="806" t="s">
        <v>877</v>
      </c>
      <c r="Q6571" s="807">
        <v>42</v>
      </c>
      <c r="R6571" s="807">
        <v>7</v>
      </c>
      <c r="S6571" s="759" t="str">
        <f t="shared" si="204"/>
        <v>Infancia</v>
      </c>
      <c r="AI6571" s="806" t="s">
        <v>882</v>
      </c>
      <c r="AJ6571" s="807">
        <v>19</v>
      </c>
      <c r="AK6571" s="807">
        <v>26</v>
      </c>
      <c r="AL6571" s="759" t="str">
        <f t="shared" si="205"/>
        <v>Juventud</v>
      </c>
    </row>
    <row r="6572" spans="16:38" ht="15">
      <c r="P6572" s="806" t="s">
        <v>877</v>
      </c>
      <c r="Q6572" s="807">
        <v>52</v>
      </c>
      <c r="R6572" s="807">
        <v>8</v>
      </c>
      <c r="S6572" s="759" t="str">
        <f t="shared" si="204"/>
        <v>Infancia</v>
      </c>
      <c r="AI6572" s="806" t="s">
        <v>882</v>
      </c>
      <c r="AJ6572" s="807">
        <v>18</v>
      </c>
      <c r="AK6572" s="807">
        <v>27</v>
      </c>
      <c r="AL6572" s="759" t="str">
        <f t="shared" si="205"/>
        <v>Juventud</v>
      </c>
    </row>
    <row r="6573" spans="16:38" ht="15">
      <c r="P6573" s="806" t="s">
        <v>877</v>
      </c>
      <c r="Q6573" s="807">
        <v>58</v>
      </c>
      <c r="R6573" s="807">
        <v>9</v>
      </c>
      <c r="S6573" s="759" t="str">
        <f t="shared" si="204"/>
        <v>Infancia</v>
      </c>
      <c r="AI6573" s="806" t="s">
        <v>882</v>
      </c>
      <c r="AJ6573" s="807">
        <v>18</v>
      </c>
      <c r="AK6573" s="807">
        <v>28</v>
      </c>
      <c r="AL6573" s="759" t="str">
        <f t="shared" si="205"/>
        <v>Juventud</v>
      </c>
    </row>
    <row r="6574" spans="16:38" ht="15">
      <c r="P6574" s="806" t="s">
        <v>877</v>
      </c>
      <c r="Q6574" s="807">
        <v>51</v>
      </c>
      <c r="R6574" s="807">
        <v>10</v>
      </c>
      <c r="S6574" s="759" t="str">
        <f t="shared" si="204"/>
        <v>Infancia</v>
      </c>
      <c r="AI6574" s="806" t="s">
        <v>882</v>
      </c>
      <c r="AJ6574" s="807">
        <v>12</v>
      </c>
      <c r="AK6574" s="807">
        <v>29</v>
      </c>
      <c r="AL6574" s="759" t="str">
        <f t="shared" si="205"/>
        <v>Adulto</v>
      </c>
    </row>
    <row r="6575" spans="16:38" ht="15">
      <c r="P6575" s="806" t="s">
        <v>877</v>
      </c>
      <c r="Q6575" s="807">
        <v>52</v>
      </c>
      <c r="R6575" s="807">
        <v>11</v>
      </c>
      <c r="S6575" s="759" t="str">
        <f t="shared" si="204"/>
        <v>Infancia</v>
      </c>
      <c r="AI6575" s="806" t="s">
        <v>882</v>
      </c>
      <c r="AJ6575" s="807">
        <v>6</v>
      </c>
      <c r="AK6575" s="807">
        <v>30</v>
      </c>
      <c r="AL6575" s="759" t="str">
        <f t="shared" si="205"/>
        <v>Adulto</v>
      </c>
    </row>
    <row r="6576" spans="16:38" ht="30">
      <c r="P6576" s="806" t="s">
        <v>877</v>
      </c>
      <c r="Q6576" s="807">
        <v>45</v>
      </c>
      <c r="R6576" s="807">
        <v>12</v>
      </c>
      <c r="S6576" s="759" t="str">
        <f t="shared" si="204"/>
        <v>Adolescente</v>
      </c>
      <c r="AI6576" s="806" t="s">
        <v>882</v>
      </c>
      <c r="AJ6576" s="807">
        <v>25</v>
      </c>
      <c r="AK6576" s="807">
        <v>31</v>
      </c>
      <c r="AL6576" s="759" t="str">
        <f t="shared" si="205"/>
        <v>Adulto</v>
      </c>
    </row>
    <row r="6577" spans="16:38" ht="30">
      <c r="P6577" s="806" t="s">
        <v>877</v>
      </c>
      <c r="Q6577" s="807">
        <v>77</v>
      </c>
      <c r="R6577" s="807">
        <v>13</v>
      </c>
      <c r="S6577" s="759" t="str">
        <f t="shared" si="204"/>
        <v>Adolescente</v>
      </c>
      <c r="AI6577" s="806" t="s">
        <v>882</v>
      </c>
      <c r="AJ6577" s="807">
        <v>10</v>
      </c>
      <c r="AK6577" s="807">
        <v>32</v>
      </c>
      <c r="AL6577" s="759" t="str">
        <f t="shared" si="205"/>
        <v>Adulto</v>
      </c>
    </row>
    <row r="6578" spans="16:38" ht="30">
      <c r="P6578" s="806" t="s">
        <v>877</v>
      </c>
      <c r="Q6578" s="807">
        <v>61</v>
      </c>
      <c r="R6578" s="807">
        <v>14</v>
      </c>
      <c r="S6578" s="759" t="str">
        <f t="shared" si="204"/>
        <v>Adolescente</v>
      </c>
      <c r="AI6578" s="806" t="s">
        <v>882</v>
      </c>
      <c r="AJ6578" s="807">
        <v>14</v>
      </c>
      <c r="AK6578" s="807">
        <v>33</v>
      </c>
      <c r="AL6578" s="759" t="str">
        <f t="shared" si="205"/>
        <v>Adulto</v>
      </c>
    </row>
    <row r="6579" spans="16:38" ht="30">
      <c r="P6579" s="806" t="s">
        <v>877</v>
      </c>
      <c r="Q6579" s="807">
        <v>91</v>
      </c>
      <c r="R6579" s="807">
        <v>15</v>
      </c>
      <c r="S6579" s="759" t="str">
        <f t="shared" si="204"/>
        <v>Adolescente</v>
      </c>
      <c r="AI6579" s="806" t="s">
        <v>882</v>
      </c>
      <c r="AJ6579" s="807">
        <v>12</v>
      </c>
      <c r="AK6579" s="807">
        <v>34</v>
      </c>
      <c r="AL6579" s="759" t="str">
        <f t="shared" si="205"/>
        <v>Adulto</v>
      </c>
    </row>
    <row r="6580" spans="16:38" ht="30">
      <c r="P6580" s="806" t="s">
        <v>877</v>
      </c>
      <c r="Q6580" s="807">
        <v>87</v>
      </c>
      <c r="R6580" s="807">
        <v>16</v>
      </c>
      <c r="S6580" s="759" t="str">
        <f t="shared" si="204"/>
        <v>Adolescente</v>
      </c>
      <c r="AI6580" s="806" t="s">
        <v>882</v>
      </c>
      <c r="AJ6580" s="807">
        <v>13</v>
      </c>
      <c r="AK6580" s="807">
        <v>35</v>
      </c>
      <c r="AL6580" s="759" t="str">
        <f t="shared" si="205"/>
        <v>Adulto</v>
      </c>
    </row>
    <row r="6581" spans="16:38" ht="30">
      <c r="P6581" s="806" t="s">
        <v>877</v>
      </c>
      <c r="Q6581" s="807">
        <v>71</v>
      </c>
      <c r="R6581" s="807">
        <v>17</v>
      </c>
      <c r="S6581" s="759" t="str">
        <f t="shared" si="204"/>
        <v>Adolescente</v>
      </c>
      <c r="AI6581" s="806" t="s">
        <v>882</v>
      </c>
      <c r="AJ6581" s="807">
        <v>9</v>
      </c>
      <c r="AK6581" s="807">
        <v>36</v>
      </c>
      <c r="AL6581" s="759" t="str">
        <f t="shared" si="205"/>
        <v>Adulto</v>
      </c>
    </row>
    <row r="6582" spans="16:38" ht="15">
      <c r="P6582" s="806" t="s">
        <v>877</v>
      </c>
      <c r="Q6582" s="807">
        <v>71</v>
      </c>
      <c r="R6582" s="807">
        <v>18</v>
      </c>
      <c r="S6582" s="759" t="str">
        <f t="shared" si="204"/>
        <v>Juventud</v>
      </c>
      <c r="AI6582" s="806" t="s">
        <v>882</v>
      </c>
      <c r="AJ6582" s="807">
        <v>11</v>
      </c>
      <c r="AK6582" s="807">
        <v>37</v>
      </c>
      <c r="AL6582" s="759" t="str">
        <f t="shared" si="205"/>
        <v>Adulto</v>
      </c>
    </row>
    <row r="6583" spans="16:38" ht="15">
      <c r="P6583" s="806" t="s">
        <v>877</v>
      </c>
      <c r="Q6583" s="807">
        <v>77</v>
      </c>
      <c r="R6583" s="807">
        <v>19</v>
      </c>
      <c r="S6583" s="759" t="str">
        <f t="shared" si="204"/>
        <v>Juventud</v>
      </c>
      <c r="AI6583" s="806" t="s">
        <v>882</v>
      </c>
      <c r="AJ6583" s="807">
        <v>9</v>
      </c>
      <c r="AK6583" s="807">
        <v>38</v>
      </c>
      <c r="AL6583" s="759" t="str">
        <f t="shared" si="205"/>
        <v>Adulto</v>
      </c>
    </row>
    <row r="6584" spans="16:38" ht="15">
      <c r="P6584" s="806" t="s">
        <v>877</v>
      </c>
      <c r="Q6584" s="807">
        <v>68</v>
      </c>
      <c r="R6584" s="807">
        <v>20</v>
      </c>
      <c r="S6584" s="759" t="str">
        <f t="shared" si="204"/>
        <v>Juventud</v>
      </c>
      <c r="AI6584" s="806" t="s">
        <v>882</v>
      </c>
      <c r="AJ6584" s="807">
        <v>11</v>
      </c>
      <c r="AK6584" s="807">
        <v>39</v>
      </c>
      <c r="AL6584" s="759" t="str">
        <f t="shared" si="205"/>
        <v>Adulto</v>
      </c>
    </row>
    <row r="6585" spans="16:38" ht="15">
      <c r="P6585" s="806" t="s">
        <v>877</v>
      </c>
      <c r="Q6585" s="807">
        <v>79</v>
      </c>
      <c r="R6585" s="807">
        <v>21</v>
      </c>
      <c r="S6585" s="759" t="str">
        <f t="shared" si="204"/>
        <v>Juventud</v>
      </c>
      <c r="AI6585" s="806" t="s">
        <v>882</v>
      </c>
      <c r="AJ6585" s="807">
        <v>13</v>
      </c>
      <c r="AK6585" s="807">
        <v>40</v>
      </c>
      <c r="AL6585" s="759" t="str">
        <f t="shared" si="205"/>
        <v>Adulto</v>
      </c>
    </row>
    <row r="6586" spans="16:38" ht="15">
      <c r="P6586" s="806" t="s">
        <v>877</v>
      </c>
      <c r="Q6586" s="807">
        <v>77</v>
      </c>
      <c r="R6586" s="807">
        <v>22</v>
      </c>
      <c r="S6586" s="759" t="str">
        <f t="shared" si="204"/>
        <v>Juventud</v>
      </c>
      <c r="AI6586" s="806" t="s">
        <v>882</v>
      </c>
      <c r="AJ6586" s="807">
        <v>19</v>
      </c>
      <c r="AK6586" s="807">
        <v>41</v>
      </c>
      <c r="AL6586" s="759" t="str">
        <f t="shared" si="205"/>
        <v>Adulto</v>
      </c>
    </row>
    <row r="6587" spans="16:38" ht="15">
      <c r="P6587" s="806" t="s">
        <v>877</v>
      </c>
      <c r="Q6587" s="807">
        <v>63</v>
      </c>
      <c r="R6587" s="807">
        <v>23</v>
      </c>
      <c r="S6587" s="759" t="str">
        <f t="shared" si="204"/>
        <v>Juventud</v>
      </c>
      <c r="AI6587" s="806" t="s">
        <v>882</v>
      </c>
      <c r="AJ6587" s="807">
        <v>15</v>
      </c>
      <c r="AK6587" s="807">
        <v>42</v>
      </c>
      <c r="AL6587" s="759" t="str">
        <f t="shared" si="205"/>
        <v>Adulto</v>
      </c>
    </row>
    <row r="6588" spans="16:38" ht="15">
      <c r="P6588" s="806" t="s">
        <v>877</v>
      </c>
      <c r="Q6588" s="807">
        <v>76</v>
      </c>
      <c r="R6588" s="807">
        <v>24</v>
      </c>
      <c r="S6588" s="759" t="str">
        <f t="shared" si="204"/>
        <v>Juventud</v>
      </c>
      <c r="AI6588" s="806" t="s">
        <v>882</v>
      </c>
      <c r="AJ6588" s="807">
        <v>26</v>
      </c>
      <c r="AK6588" s="807">
        <v>43</v>
      </c>
      <c r="AL6588" s="759" t="str">
        <f t="shared" si="205"/>
        <v>Adulto</v>
      </c>
    </row>
    <row r="6589" spans="16:38" ht="15">
      <c r="P6589" s="806" t="s">
        <v>877</v>
      </c>
      <c r="Q6589" s="807">
        <v>68</v>
      </c>
      <c r="R6589" s="807">
        <v>25</v>
      </c>
      <c r="S6589" s="759" t="str">
        <f t="shared" si="204"/>
        <v>Juventud</v>
      </c>
      <c r="AI6589" s="806" t="s">
        <v>882</v>
      </c>
      <c r="AJ6589" s="807">
        <v>12</v>
      </c>
      <c r="AK6589" s="807">
        <v>44</v>
      </c>
      <c r="AL6589" s="759" t="str">
        <f t="shared" si="205"/>
        <v>Adulto</v>
      </c>
    </row>
    <row r="6590" spans="16:38" ht="15">
      <c r="P6590" s="806" t="s">
        <v>877</v>
      </c>
      <c r="Q6590" s="807">
        <v>74</v>
      </c>
      <c r="R6590" s="807">
        <v>26</v>
      </c>
      <c r="S6590" s="759" t="str">
        <f t="shared" si="204"/>
        <v>Juventud</v>
      </c>
      <c r="AI6590" s="806" t="s">
        <v>882</v>
      </c>
      <c r="AJ6590" s="807">
        <v>8</v>
      </c>
      <c r="AK6590" s="807">
        <v>45</v>
      </c>
      <c r="AL6590" s="759" t="str">
        <f t="shared" si="205"/>
        <v>Adulto</v>
      </c>
    </row>
    <row r="6591" spans="16:38" ht="15">
      <c r="P6591" s="806" t="s">
        <v>877</v>
      </c>
      <c r="Q6591" s="807">
        <v>70</v>
      </c>
      <c r="R6591" s="807">
        <v>27</v>
      </c>
      <c r="S6591" s="759" t="str">
        <f t="shared" si="204"/>
        <v>Juventud</v>
      </c>
      <c r="AI6591" s="806" t="s">
        <v>882</v>
      </c>
      <c r="AJ6591" s="807">
        <v>13</v>
      </c>
      <c r="AK6591" s="807">
        <v>46</v>
      </c>
      <c r="AL6591" s="759" t="str">
        <f t="shared" si="205"/>
        <v>Adulto</v>
      </c>
    </row>
    <row r="6592" spans="16:38" ht="15">
      <c r="P6592" s="806" t="s">
        <v>877</v>
      </c>
      <c r="Q6592" s="807">
        <v>67</v>
      </c>
      <c r="R6592" s="807">
        <v>28</v>
      </c>
      <c r="S6592" s="759" t="str">
        <f t="shared" si="204"/>
        <v>Juventud</v>
      </c>
      <c r="AI6592" s="806" t="s">
        <v>882</v>
      </c>
      <c r="AJ6592" s="807">
        <v>10</v>
      </c>
      <c r="AK6592" s="807">
        <v>47</v>
      </c>
      <c r="AL6592" s="759" t="str">
        <f t="shared" si="205"/>
        <v>Adulto</v>
      </c>
    </row>
    <row r="6593" spans="16:38" ht="15">
      <c r="P6593" s="806" t="s">
        <v>877</v>
      </c>
      <c r="Q6593" s="807">
        <v>71</v>
      </c>
      <c r="R6593" s="807">
        <v>29</v>
      </c>
      <c r="S6593" s="759" t="str">
        <f t="shared" si="204"/>
        <v>Adulto</v>
      </c>
      <c r="AI6593" s="806" t="s">
        <v>882</v>
      </c>
      <c r="AJ6593" s="807">
        <v>14</v>
      </c>
      <c r="AK6593" s="807">
        <v>48</v>
      </c>
      <c r="AL6593" s="759" t="str">
        <f t="shared" si="205"/>
        <v>Adulto</v>
      </c>
    </row>
    <row r="6594" spans="16:38" ht="15">
      <c r="P6594" s="806" t="s">
        <v>877</v>
      </c>
      <c r="Q6594" s="807">
        <v>45</v>
      </c>
      <c r="R6594" s="807">
        <v>30</v>
      </c>
      <c r="S6594" s="759" t="str">
        <f t="shared" si="204"/>
        <v>Adulto</v>
      </c>
      <c r="AI6594" s="806" t="s">
        <v>882</v>
      </c>
      <c r="AJ6594" s="807">
        <v>9</v>
      </c>
      <c r="AK6594" s="807">
        <v>49</v>
      </c>
      <c r="AL6594" s="759" t="str">
        <f t="shared" si="205"/>
        <v>Adulto</v>
      </c>
    </row>
    <row r="6595" spans="16:38" ht="15">
      <c r="P6595" s="806" t="s">
        <v>877</v>
      </c>
      <c r="Q6595" s="807">
        <v>67</v>
      </c>
      <c r="R6595" s="807">
        <v>31</v>
      </c>
      <c r="S6595" s="759" t="str">
        <f t="shared" ref="S6595:S6658" si="206">IF(P6595=0,"",IF(AND(R6595&gt;=0,R6595&lt;=5),"Primera Infancia",IF(AND(R6595&gt;=6,R6595&lt;=11),"Infancia",IF(AND(R6595&gt;=12,R6595&lt;=17),"Adolescente",IF(AND(R6595&gt;=18,R6595&lt;=28),"Juventud",IF(AND(R6595&gt;=29,R6595&lt;=59),"Adulto","Vejez"))))))</f>
        <v>Adulto</v>
      </c>
      <c r="AI6595" s="806" t="s">
        <v>882</v>
      </c>
      <c r="AJ6595" s="807">
        <v>14</v>
      </c>
      <c r="AK6595" s="807">
        <v>50</v>
      </c>
      <c r="AL6595" s="759" t="str">
        <f t="shared" ref="AL6595:AL6658" si="207">IF(AI6595=0,"",IF(AND(AK6595&gt;=0,AK6595&lt;=5),"Primera Infancia",IF(AND(AK6595&gt;=6,AK6595&lt;=11),"Infancia",IF(AND(AK6595&gt;=12,AK6595&lt;=17),"Adolescente",IF(AND(AK6595&gt;=18,AK6595&lt;=28),"Juventud",IF(AND(AK6595&gt;=29,AK6595&lt;=59),"Adulto","Vejez"))))))</f>
        <v>Adulto</v>
      </c>
    </row>
    <row r="6596" spans="16:38" ht="15">
      <c r="P6596" s="806" t="s">
        <v>877</v>
      </c>
      <c r="Q6596" s="807">
        <v>67</v>
      </c>
      <c r="R6596" s="807">
        <v>32</v>
      </c>
      <c r="S6596" s="759" t="str">
        <f t="shared" si="206"/>
        <v>Adulto</v>
      </c>
      <c r="AI6596" s="806" t="s">
        <v>882</v>
      </c>
      <c r="AJ6596" s="807">
        <v>15</v>
      </c>
      <c r="AK6596" s="807">
        <v>51</v>
      </c>
      <c r="AL6596" s="759" t="str">
        <f t="shared" si="207"/>
        <v>Adulto</v>
      </c>
    </row>
    <row r="6597" spans="16:38" ht="15">
      <c r="P6597" s="806" t="s">
        <v>877</v>
      </c>
      <c r="Q6597" s="807">
        <v>71</v>
      </c>
      <c r="R6597" s="807">
        <v>33</v>
      </c>
      <c r="S6597" s="759" t="str">
        <f t="shared" si="206"/>
        <v>Adulto</v>
      </c>
      <c r="AI6597" s="806" t="s">
        <v>882</v>
      </c>
      <c r="AJ6597" s="807">
        <v>14</v>
      </c>
      <c r="AK6597" s="807">
        <v>52</v>
      </c>
      <c r="AL6597" s="759" t="str">
        <f t="shared" si="207"/>
        <v>Adulto</v>
      </c>
    </row>
    <row r="6598" spans="16:38" ht="15">
      <c r="P6598" s="806" t="s">
        <v>877</v>
      </c>
      <c r="Q6598" s="807">
        <v>43</v>
      </c>
      <c r="R6598" s="807">
        <v>34</v>
      </c>
      <c r="S6598" s="759" t="str">
        <f t="shared" si="206"/>
        <v>Adulto</v>
      </c>
      <c r="AI6598" s="806" t="s">
        <v>882</v>
      </c>
      <c r="AJ6598" s="807">
        <v>9</v>
      </c>
      <c r="AK6598" s="807">
        <v>53</v>
      </c>
      <c r="AL6598" s="759" t="str">
        <f t="shared" si="207"/>
        <v>Adulto</v>
      </c>
    </row>
    <row r="6599" spans="16:38" ht="15">
      <c r="P6599" s="806" t="s">
        <v>877</v>
      </c>
      <c r="Q6599" s="807">
        <v>48</v>
      </c>
      <c r="R6599" s="807">
        <v>35</v>
      </c>
      <c r="S6599" s="759" t="str">
        <f t="shared" si="206"/>
        <v>Adulto</v>
      </c>
      <c r="AI6599" s="806" t="s">
        <v>882</v>
      </c>
      <c r="AJ6599" s="807">
        <v>10</v>
      </c>
      <c r="AK6599" s="807">
        <v>54</v>
      </c>
      <c r="AL6599" s="759" t="str">
        <f t="shared" si="207"/>
        <v>Adulto</v>
      </c>
    </row>
    <row r="6600" spans="16:38" ht="15">
      <c r="P6600" s="806" t="s">
        <v>877</v>
      </c>
      <c r="Q6600" s="807">
        <v>65</v>
      </c>
      <c r="R6600" s="807">
        <v>36</v>
      </c>
      <c r="S6600" s="759" t="str">
        <f t="shared" si="206"/>
        <v>Adulto</v>
      </c>
      <c r="AI6600" s="806" t="s">
        <v>882</v>
      </c>
      <c r="AJ6600" s="807">
        <v>9</v>
      </c>
      <c r="AK6600" s="807">
        <v>55</v>
      </c>
      <c r="AL6600" s="759" t="str">
        <f t="shared" si="207"/>
        <v>Adulto</v>
      </c>
    </row>
    <row r="6601" spans="16:38" ht="15">
      <c r="P6601" s="806" t="s">
        <v>877</v>
      </c>
      <c r="Q6601" s="807">
        <v>55</v>
      </c>
      <c r="R6601" s="807">
        <v>37</v>
      </c>
      <c r="S6601" s="759" t="str">
        <f t="shared" si="206"/>
        <v>Adulto</v>
      </c>
      <c r="AI6601" s="806" t="s">
        <v>882</v>
      </c>
      <c r="AJ6601" s="807">
        <v>7</v>
      </c>
      <c r="AK6601" s="807">
        <v>56</v>
      </c>
      <c r="AL6601" s="759" t="str">
        <f t="shared" si="207"/>
        <v>Adulto</v>
      </c>
    </row>
    <row r="6602" spans="16:38" ht="15">
      <c r="P6602" s="806" t="s">
        <v>877</v>
      </c>
      <c r="Q6602" s="807">
        <v>42</v>
      </c>
      <c r="R6602" s="807">
        <v>38</v>
      </c>
      <c r="S6602" s="759" t="str">
        <f t="shared" si="206"/>
        <v>Adulto</v>
      </c>
      <c r="AI6602" s="806" t="s">
        <v>882</v>
      </c>
      <c r="AJ6602" s="807">
        <v>7</v>
      </c>
      <c r="AK6602" s="807">
        <v>57</v>
      </c>
      <c r="AL6602" s="759" t="str">
        <f t="shared" si="207"/>
        <v>Adulto</v>
      </c>
    </row>
    <row r="6603" spans="16:38" ht="15">
      <c r="P6603" s="806" t="s">
        <v>877</v>
      </c>
      <c r="Q6603" s="807">
        <v>54</v>
      </c>
      <c r="R6603" s="807">
        <v>39</v>
      </c>
      <c r="S6603" s="759" t="str">
        <f t="shared" si="206"/>
        <v>Adulto</v>
      </c>
      <c r="AI6603" s="806" t="s">
        <v>882</v>
      </c>
      <c r="AJ6603" s="807">
        <v>11</v>
      </c>
      <c r="AK6603" s="807">
        <v>58</v>
      </c>
      <c r="AL6603" s="759" t="str">
        <f t="shared" si="207"/>
        <v>Adulto</v>
      </c>
    </row>
    <row r="6604" spans="16:38" ht="15">
      <c r="P6604" s="806" t="s">
        <v>877</v>
      </c>
      <c r="Q6604" s="807">
        <v>57</v>
      </c>
      <c r="R6604" s="807">
        <v>40</v>
      </c>
      <c r="S6604" s="759" t="str">
        <f t="shared" si="206"/>
        <v>Adulto</v>
      </c>
      <c r="AI6604" s="806" t="s">
        <v>882</v>
      </c>
      <c r="AJ6604" s="807">
        <v>10</v>
      </c>
      <c r="AK6604" s="807">
        <v>59</v>
      </c>
      <c r="AL6604" s="759" t="str">
        <f t="shared" si="207"/>
        <v>Adulto</v>
      </c>
    </row>
    <row r="6605" spans="16:38" ht="15">
      <c r="P6605" s="806" t="s">
        <v>877</v>
      </c>
      <c r="Q6605" s="807">
        <v>52</v>
      </c>
      <c r="R6605" s="807">
        <v>41</v>
      </c>
      <c r="S6605" s="759" t="str">
        <f t="shared" si="206"/>
        <v>Adulto</v>
      </c>
      <c r="AI6605" s="806" t="s">
        <v>882</v>
      </c>
      <c r="AJ6605" s="807">
        <v>7</v>
      </c>
      <c r="AK6605" s="807">
        <v>60</v>
      </c>
      <c r="AL6605" s="759" t="str">
        <f t="shared" si="207"/>
        <v>Vejez</v>
      </c>
    </row>
    <row r="6606" spans="16:38" ht="15">
      <c r="P6606" s="806" t="s">
        <v>877</v>
      </c>
      <c r="Q6606" s="807">
        <v>50</v>
      </c>
      <c r="R6606" s="807">
        <v>42</v>
      </c>
      <c r="S6606" s="759" t="str">
        <f t="shared" si="206"/>
        <v>Adulto</v>
      </c>
      <c r="AI6606" s="806" t="s">
        <v>882</v>
      </c>
      <c r="AJ6606" s="807">
        <v>10</v>
      </c>
      <c r="AK6606" s="807">
        <v>61</v>
      </c>
      <c r="AL6606" s="759" t="str">
        <f t="shared" si="207"/>
        <v>Vejez</v>
      </c>
    </row>
    <row r="6607" spans="16:38" ht="15">
      <c r="P6607" s="806" t="s">
        <v>877</v>
      </c>
      <c r="Q6607" s="807">
        <v>64</v>
      </c>
      <c r="R6607" s="807">
        <v>43</v>
      </c>
      <c r="S6607" s="759" t="str">
        <f t="shared" si="206"/>
        <v>Adulto</v>
      </c>
      <c r="AI6607" s="806" t="s">
        <v>882</v>
      </c>
      <c r="AJ6607" s="807">
        <v>11</v>
      </c>
      <c r="AK6607" s="807">
        <v>62</v>
      </c>
      <c r="AL6607" s="759" t="str">
        <f t="shared" si="207"/>
        <v>Vejez</v>
      </c>
    </row>
    <row r="6608" spans="16:38" ht="15">
      <c r="P6608" s="806" t="s">
        <v>877</v>
      </c>
      <c r="Q6608" s="807">
        <v>48</v>
      </c>
      <c r="R6608" s="807">
        <v>44</v>
      </c>
      <c r="S6608" s="759" t="str">
        <f t="shared" si="206"/>
        <v>Adulto</v>
      </c>
      <c r="AI6608" s="806" t="s">
        <v>882</v>
      </c>
      <c r="AJ6608" s="807">
        <v>10</v>
      </c>
      <c r="AK6608" s="807">
        <v>63</v>
      </c>
      <c r="AL6608" s="759" t="str">
        <f t="shared" si="207"/>
        <v>Vejez</v>
      </c>
    </row>
    <row r="6609" spans="16:38" ht="15">
      <c r="P6609" s="806" t="s">
        <v>877</v>
      </c>
      <c r="Q6609" s="807">
        <v>48</v>
      </c>
      <c r="R6609" s="807">
        <v>45</v>
      </c>
      <c r="S6609" s="759" t="str">
        <f t="shared" si="206"/>
        <v>Adulto</v>
      </c>
      <c r="AI6609" s="806" t="s">
        <v>882</v>
      </c>
      <c r="AJ6609" s="807">
        <v>9</v>
      </c>
      <c r="AK6609" s="807">
        <v>64</v>
      </c>
      <c r="AL6609" s="759" t="str">
        <f t="shared" si="207"/>
        <v>Vejez</v>
      </c>
    </row>
    <row r="6610" spans="16:38" ht="15">
      <c r="P6610" s="806" t="s">
        <v>877</v>
      </c>
      <c r="Q6610" s="807">
        <v>44</v>
      </c>
      <c r="R6610" s="807">
        <v>46</v>
      </c>
      <c r="S6610" s="759" t="str">
        <f t="shared" si="206"/>
        <v>Adulto</v>
      </c>
      <c r="AI6610" s="806" t="s">
        <v>882</v>
      </c>
      <c r="AJ6610" s="807">
        <v>7</v>
      </c>
      <c r="AK6610" s="807">
        <v>65</v>
      </c>
      <c r="AL6610" s="759" t="str">
        <f t="shared" si="207"/>
        <v>Vejez</v>
      </c>
    </row>
    <row r="6611" spans="16:38" ht="15">
      <c r="P6611" s="806" t="s">
        <v>877</v>
      </c>
      <c r="Q6611" s="807">
        <v>42</v>
      </c>
      <c r="R6611" s="807">
        <v>47</v>
      </c>
      <c r="S6611" s="759" t="str">
        <f t="shared" si="206"/>
        <v>Adulto</v>
      </c>
      <c r="AI6611" s="806" t="s">
        <v>882</v>
      </c>
      <c r="AJ6611" s="807">
        <v>7</v>
      </c>
      <c r="AK6611" s="807">
        <v>66</v>
      </c>
      <c r="AL6611" s="759" t="str">
        <f t="shared" si="207"/>
        <v>Vejez</v>
      </c>
    </row>
    <row r="6612" spans="16:38" ht="15">
      <c r="P6612" s="806" t="s">
        <v>877</v>
      </c>
      <c r="Q6612" s="807">
        <v>49</v>
      </c>
      <c r="R6612" s="807">
        <v>48</v>
      </c>
      <c r="S6612" s="759" t="str">
        <f t="shared" si="206"/>
        <v>Adulto</v>
      </c>
      <c r="AI6612" s="806" t="s">
        <v>882</v>
      </c>
      <c r="AJ6612" s="807">
        <v>9</v>
      </c>
      <c r="AK6612" s="807">
        <v>67</v>
      </c>
      <c r="AL6612" s="759" t="str">
        <f t="shared" si="207"/>
        <v>Vejez</v>
      </c>
    </row>
    <row r="6613" spans="16:38" ht="15">
      <c r="P6613" s="806" t="s">
        <v>877</v>
      </c>
      <c r="Q6613" s="807">
        <v>57</v>
      </c>
      <c r="R6613" s="807">
        <v>49</v>
      </c>
      <c r="S6613" s="759" t="str">
        <f t="shared" si="206"/>
        <v>Adulto</v>
      </c>
      <c r="AI6613" s="806" t="s">
        <v>882</v>
      </c>
      <c r="AJ6613" s="807">
        <v>10</v>
      </c>
      <c r="AK6613" s="807">
        <v>68</v>
      </c>
      <c r="AL6613" s="759" t="str">
        <f t="shared" si="207"/>
        <v>Vejez</v>
      </c>
    </row>
    <row r="6614" spans="16:38" ht="15">
      <c r="P6614" s="806" t="s">
        <v>877</v>
      </c>
      <c r="Q6614" s="807">
        <v>48</v>
      </c>
      <c r="R6614" s="807">
        <v>50</v>
      </c>
      <c r="S6614" s="759" t="str">
        <f t="shared" si="206"/>
        <v>Adulto</v>
      </c>
      <c r="AI6614" s="806" t="s">
        <v>882</v>
      </c>
      <c r="AJ6614" s="807">
        <v>4</v>
      </c>
      <c r="AK6614" s="807">
        <v>69</v>
      </c>
      <c r="AL6614" s="759" t="str">
        <f t="shared" si="207"/>
        <v>Vejez</v>
      </c>
    </row>
    <row r="6615" spans="16:38" ht="15">
      <c r="P6615" s="806" t="s">
        <v>877</v>
      </c>
      <c r="Q6615" s="807">
        <v>42</v>
      </c>
      <c r="R6615" s="807">
        <v>51</v>
      </c>
      <c r="S6615" s="759" t="str">
        <f t="shared" si="206"/>
        <v>Adulto</v>
      </c>
      <c r="AI6615" s="806" t="s">
        <v>882</v>
      </c>
      <c r="AJ6615" s="807">
        <v>5</v>
      </c>
      <c r="AK6615" s="807">
        <v>70</v>
      </c>
      <c r="AL6615" s="759" t="str">
        <f t="shared" si="207"/>
        <v>Vejez</v>
      </c>
    </row>
    <row r="6616" spans="16:38" ht="15">
      <c r="P6616" s="806" t="s">
        <v>877</v>
      </c>
      <c r="Q6616" s="807">
        <v>63</v>
      </c>
      <c r="R6616" s="807">
        <v>52</v>
      </c>
      <c r="S6616" s="759" t="str">
        <f t="shared" si="206"/>
        <v>Adulto</v>
      </c>
      <c r="AI6616" s="806" t="s">
        <v>882</v>
      </c>
      <c r="AJ6616" s="807">
        <v>5</v>
      </c>
      <c r="AK6616" s="807">
        <v>71</v>
      </c>
      <c r="AL6616" s="759" t="str">
        <f t="shared" si="207"/>
        <v>Vejez</v>
      </c>
    </row>
    <row r="6617" spans="16:38" ht="15">
      <c r="P6617" s="806" t="s">
        <v>877</v>
      </c>
      <c r="Q6617" s="807">
        <v>57</v>
      </c>
      <c r="R6617" s="807">
        <v>53</v>
      </c>
      <c r="S6617" s="759" t="str">
        <f t="shared" si="206"/>
        <v>Adulto</v>
      </c>
      <c r="AI6617" s="806" t="s">
        <v>882</v>
      </c>
      <c r="AJ6617" s="807">
        <v>5</v>
      </c>
      <c r="AK6617" s="807">
        <v>72</v>
      </c>
      <c r="AL6617" s="759" t="str">
        <f t="shared" si="207"/>
        <v>Vejez</v>
      </c>
    </row>
    <row r="6618" spans="16:38" ht="15">
      <c r="P6618" s="806" t="s">
        <v>877</v>
      </c>
      <c r="Q6618" s="807">
        <v>53</v>
      </c>
      <c r="R6618" s="807">
        <v>54</v>
      </c>
      <c r="S6618" s="759" t="str">
        <f t="shared" si="206"/>
        <v>Adulto</v>
      </c>
      <c r="AI6618" s="806" t="s">
        <v>882</v>
      </c>
      <c r="AJ6618" s="807">
        <v>7</v>
      </c>
      <c r="AK6618" s="807">
        <v>73</v>
      </c>
      <c r="AL6618" s="759" t="str">
        <f t="shared" si="207"/>
        <v>Vejez</v>
      </c>
    </row>
    <row r="6619" spans="16:38" ht="15">
      <c r="P6619" s="806" t="s">
        <v>877</v>
      </c>
      <c r="Q6619" s="807">
        <v>56</v>
      </c>
      <c r="R6619" s="807">
        <v>55</v>
      </c>
      <c r="S6619" s="759" t="str">
        <f t="shared" si="206"/>
        <v>Adulto</v>
      </c>
      <c r="AI6619" s="806" t="s">
        <v>882</v>
      </c>
      <c r="AJ6619" s="807">
        <v>11</v>
      </c>
      <c r="AK6619" s="807">
        <v>74</v>
      </c>
      <c r="AL6619" s="759" t="str">
        <f t="shared" si="207"/>
        <v>Vejez</v>
      </c>
    </row>
    <row r="6620" spans="16:38" ht="15">
      <c r="P6620" s="806" t="s">
        <v>877</v>
      </c>
      <c r="Q6620" s="807">
        <v>47</v>
      </c>
      <c r="R6620" s="807">
        <v>56</v>
      </c>
      <c r="S6620" s="759" t="str">
        <f t="shared" si="206"/>
        <v>Adulto</v>
      </c>
      <c r="AI6620" s="806" t="s">
        <v>882</v>
      </c>
      <c r="AJ6620" s="807">
        <v>4</v>
      </c>
      <c r="AK6620" s="807">
        <v>75</v>
      </c>
      <c r="AL6620" s="759" t="str">
        <f t="shared" si="207"/>
        <v>Vejez</v>
      </c>
    </row>
    <row r="6621" spans="16:38" ht="15">
      <c r="P6621" s="806" t="s">
        <v>877</v>
      </c>
      <c r="Q6621" s="807">
        <v>51</v>
      </c>
      <c r="R6621" s="807">
        <v>57</v>
      </c>
      <c r="S6621" s="759" t="str">
        <f t="shared" si="206"/>
        <v>Adulto</v>
      </c>
      <c r="AI6621" s="806" t="s">
        <v>882</v>
      </c>
      <c r="AJ6621" s="807">
        <v>5</v>
      </c>
      <c r="AK6621" s="807">
        <v>76</v>
      </c>
      <c r="AL6621" s="759" t="str">
        <f t="shared" si="207"/>
        <v>Vejez</v>
      </c>
    </row>
    <row r="6622" spans="16:38" ht="15">
      <c r="P6622" s="806" t="s">
        <v>877</v>
      </c>
      <c r="Q6622" s="807">
        <v>55</v>
      </c>
      <c r="R6622" s="807">
        <v>58</v>
      </c>
      <c r="S6622" s="759" t="str">
        <f t="shared" si="206"/>
        <v>Adulto</v>
      </c>
      <c r="AI6622" s="806" t="s">
        <v>882</v>
      </c>
      <c r="AJ6622" s="807">
        <v>3</v>
      </c>
      <c r="AK6622" s="807">
        <v>77</v>
      </c>
      <c r="AL6622" s="759" t="str">
        <f t="shared" si="207"/>
        <v>Vejez</v>
      </c>
    </row>
    <row r="6623" spans="16:38" ht="15">
      <c r="P6623" s="806" t="s">
        <v>877</v>
      </c>
      <c r="Q6623" s="807">
        <v>47</v>
      </c>
      <c r="R6623" s="807">
        <v>59</v>
      </c>
      <c r="S6623" s="759" t="str">
        <f t="shared" si="206"/>
        <v>Adulto</v>
      </c>
      <c r="AI6623" s="806" t="s">
        <v>882</v>
      </c>
      <c r="AJ6623" s="807">
        <v>5</v>
      </c>
      <c r="AK6623" s="807">
        <v>78</v>
      </c>
      <c r="AL6623" s="759" t="str">
        <f t="shared" si="207"/>
        <v>Vejez</v>
      </c>
    </row>
    <row r="6624" spans="16:38" ht="15">
      <c r="P6624" s="806" t="s">
        <v>877</v>
      </c>
      <c r="Q6624" s="807">
        <v>46</v>
      </c>
      <c r="R6624" s="807">
        <v>60</v>
      </c>
      <c r="S6624" s="759" t="str">
        <f t="shared" si="206"/>
        <v>Vejez</v>
      </c>
      <c r="AI6624" s="806" t="s">
        <v>882</v>
      </c>
      <c r="AJ6624" s="807">
        <v>7</v>
      </c>
      <c r="AK6624" s="807">
        <v>79</v>
      </c>
      <c r="AL6624" s="759" t="str">
        <f t="shared" si="207"/>
        <v>Vejez</v>
      </c>
    </row>
    <row r="6625" spans="16:38" ht="15">
      <c r="P6625" s="806" t="s">
        <v>877</v>
      </c>
      <c r="Q6625" s="807">
        <v>46</v>
      </c>
      <c r="R6625" s="807">
        <v>61</v>
      </c>
      <c r="S6625" s="759" t="str">
        <f t="shared" si="206"/>
        <v>Vejez</v>
      </c>
      <c r="AI6625" s="806" t="s">
        <v>882</v>
      </c>
      <c r="AJ6625" s="807">
        <v>5</v>
      </c>
      <c r="AK6625" s="807">
        <v>80</v>
      </c>
      <c r="AL6625" s="759" t="str">
        <f t="shared" si="207"/>
        <v>Vejez</v>
      </c>
    </row>
    <row r="6626" spans="16:38" ht="15">
      <c r="P6626" s="806" t="s">
        <v>877</v>
      </c>
      <c r="Q6626" s="807">
        <v>38</v>
      </c>
      <c r="R6626" s="807">
        <v>62</v>
      </c>
      <c r="S6626" s="759" t="str">
        <f t="shared" si="206"/>
        <v>Vejez</v>
      </c>
      <c r="AI6626" s="806" t="s">
        <v>882</v>
      </c>
      <c r="AJ6626" s="807">
        <v>3</v>
      </c>
      <c r="AK6626" s="807">
        <v>81</v>
      </c>
      <c r="AL6626" s="759" t="str">
        <f t="shared" si="207"/>
        <v>Vejez</v>
      </c>
    </row>
    <row r="6627" spans="16:38" ht="15">
      <c r="P6627" s="806" t="s">
        <v>877</v>
      </c>
      <c r="Q6627" s="807">
        <v>48</v>
      </c>
      <c r="R6627" s="807">
        <v>63</v>
      </c>
      <c r="S6627" s="759" t="str">
        <f t="shared" si="206"/>
        <v>Vejez</v>
      </c>
      <c r="AI6627" s="806" t="s">
        <v>882</v>
      </c>
      <c r="AJ6627" s="807">
        <v>1</v>
      </c>
      <c r="AK6627" s="807">
        <v>82</v>
      </c>
      <c r="AL6627" s="759" t="str">
        <f t="shared" si="207"/>
        <v>Vejez</v>
      </c>
    </row>
    <row r="6628" spans="16:38" ht="15">
      <c r="P6628" s="806" t="s">
        <v>877</v>
      </c>
      <c r="Q6628" s="807">
        <v>41</v>
      </c>
      <c r="R6628" s="807">
        <v>64</v>
      </c>
      <c r="S6628" s="759" t="str">
        <f t="shared" si="206"/>
        <v>Vejez</v>
      </c>
      <c r="AI6628" s="806" t="s">
        <v>882</v>
      </c>
      <c r="AJ6628" s="807">
        <v>3</v>
      </c>
      <c r="AK6628" s="807">
        <v>83</v>
      </c>
      <c r="AL6628" s="759" t="str">
        <f t="shared" si="207"/>
        <v>Vejez</v>
      </c>
    </row>
    <row r="6629" spans="16:38" ht="15">
      <c r="P6629" s="806" t="s">
        <v>877</v>
      </c>
      <c r="Q6629" s="807">
        <v>47</v>
      </c>
      <c r="R6629" s="807">
        <v>65</v>
      </c>
      <c r="S6629" s="759" t="str">
        <f t="shared" si="206"/>
        <v>Vejez</v>
      </c>
      <c r="AI6629" s="806" t="s">
        <v>882</v>
      </c>
      <c r="AJ6629" s="807">
        <v>2</v>
      </c>
      <c r="AK6629" s="807">
        <v>84</v>
      </c>
      <c r="AL6629" s="759" t="str">
        <f t="shared" si="207"/>
        <v>Vejez</v>
      </c>
    </row>
    <row r="6630" spans="16:38" ht="15">
      <c r="P6630" s="806" t="s">
        <v>877</v>
      </c>
      <c r="Q6630" s="807">
        <v>35</v>
      </c>
      <c r="R6630" s="807">
        <v>66</v>
      </c>
      <c r="S6630" s="759" t="str">
        <f t="shared" si="206"/>
        <v>Vejez</v>
      </c>
      <c r="AI6630" s="806" t="s">
        <v>882</v>
      </c>
      <c r="AJ6630" s="807">
        <v>2</v>
      </c>
      <c r="AK6630" s="807">
        <v>85</v>
      </c>
      <c r="AL6630" s="759" t="str">
        <f t="shared" si="207"/>
        <v>Vejez</v>
      </c>
    </row>
    <row r="6631" spans="16:38" ht="15">
      <c r="P6631" s="806" t="s">
        <v>877</v>
      </c>
      <c r="Q6631" s="807">
        <v>40</v>
      </c>
      <c r="R6631" s="807">
        <v>67</v>
      </c>
      <c r="S6631" s="759" t="str">
        <f t="shared" si="206"/>
        <v>Vejez</v>
      </c>
      <c r="AI6631" s="806" t="s">
        <v>882</v>
      </c>
      <c r="AJ6631" s="807">
        <v>1</v>
      </c>
      <c r="AK6631" s="807">
        <v>87</v>
      </c>
      <c r="AL6631" s="759" t="str">
        <f t="shared" si="207"/>
        <v>Vejez</v>
      </c>
    </row>
    <row r="6632" spans="16:38" ht="15">
      <c r="P6632" s="806" t="s">
        <v>877</v>
      </c>
      <c r="Q6632" s="807">
        <v>40</v>
      </c>
      <c r="R6632" s="807">
        <v>68</v>
      </c>
      <c r="S6632" s="759" t="str">
        <f t="shared" si="206"/>
        <v>Vejez</v>
      </c>
      <c r="AI6632" s="806" t="s">
        <v>882</v>
      </c>
      <c r="AJ6632" s="807">
        <v>3</v>
      </c>
      <c r="AK6632" s="807">
        <v>88</v>
      </c>
      <c r="AL6632" s="759" t="str">
        <f t="shared" si="207"/>
        <v>Vejez</v>
      </c>
    </row>
    <row r="6633" spans="16:38" ht="15">
      <c r="P6633" s="806" t="s">
        <v>877</v>
      </c>
      <c r="Q6633" s="807">
        <v>33</v>
      </c>
      <c r="R6633" s="807">
        <v>69</v>
      </c>
      <c r="S6633" s="759" t="str">
        <f t="shared" si="206"/>
        <v>Vejez</v>
      </c>
      <c r="AI6633" s="806" t="s">
        <v>882</v>
      </c>
      <c r="AJ6633" s="807">
        <v>1</v>
      </c>
      <c r="AK6633" s="807">
        <v>89</v>
      </c>
      <c r="AL6633" s="759" t="str">
        <f t="shared" si="207"/>
        <v>Vejez</v>
      </c>
    </row>
    <row r="6634" spans="16:38" ht="15">
      <c r="P6634" s="806" t="s">
        <v>877</v>
      </c>
      <c r="Q6634" s="807">
        <v>34</v>
      </c>
      <c r="R6634" s="807">
        <v>70</v>
      </c>
      <c r="S6634" s="759" t="str">
        <f t="shared" si="206"/>
        <v>Vejez</v>
      </c>
      <c r="AI6634" s="806" t="s">
        <v>882</v>
      </c>
      <c r="AJ6634" s="807">
        <v>1</v>
      </c>
      <c r="AK6634" s="807">
        <v>91</v>
      </c>
      <c r="AL6634" s="759" t="str">
        <f t="shared" si="207"/>
        <v>Vejez</v>
      </c>
    </row>
    <row r="6635" spans="16:38" ht="15">
      <c r="P6635" s="806" t="s">
        <v>877</v>
      </c>
      <c r="Q6635" s="807">
        <v>31</v>
      </c>
      <c r="R6635" s="807">
        <v>71</v>
      </c>
      <c r="S6635" s="759" t="str">
        <f t="shared" si="206"/>
        <v>Vejez</v>
      </c>
      <c r="AI6635" s="806" t="s">
        <v>882</v>
      </c>
      <c r="AJ6635" s="807">
        <v>1</v>
      </c>
      <c r="AK6635" s="807">
        <v>92</v>
      </c>
      <c r="AL6635" s="759" t="str">
        <f t="shared" si="207"/>
        <v>Vejez</v>
      </c>
    </row>
    <row r="6636" spans="16:38" ht="15">
      <c r="P6636" s="806" t="s">
        <v>877</v>
      </c>
      <c r="Q6636" s="807">
        <v>23</v>
      </c>
      <c r="R6636" s="807">
        <v>72</v>
      </c>
      <c r="S6636" s="759" t="str">
        <f t="shared" si="206"/>
        <v>Vejez</v>
      </c>
      <c r="AI6636" s="806" t="s">
        <v>882</v>
      </c>
      <c r="AJ6636" s="807">
        <v>1</v>
      </c>
      <c r="AK6636" s="807">
        <v>94</v>
      </c>
      <c r="AL6636" s="759" t="str">
        <f t="shared" si="207"/>
        <v>Vejez</v>
      </c>
    </row>
    <row r="6637" spans="16:38" ht="15">
      <c r="P6637" s="806" t="s">
        <v>877</v>
      </c>
      <c r="Q6637" s="807">
        <v>30</v>
      </c>
      <c r="R6637" s="807">
        <v>73</v>
      </c>
      <c r="S6637" s="759" t="str">
        <f t="shared" si="206"/>
        <v>Vejez</v>
      </c>
      <c r="AI6637" s="806" t="s">
        <v>882</v>
      </c>
      <c r="AJ6637" s="807">
        <v>1</v>
      </c>
      <c r="AK6637" s="807">
        <v>96</v>
      </c>
      <c r="AL6637" s="759" t="str">
        <f t="shared" si="207"/>
        <v>Vejez</v>
      </c>
    </row>
    <row r="6638" spans="16:38" ht="30">
      <c r="P6638" s="806" t="s">
        <v>877</v>
      </c>
      <c r="Q6638" s="807">
        <v>25</v>
      </c>
      <c r="R6638" s="807">
        <v>74</v>
      </c>
      <c r="S6638" s="759" t="str">
        <f t="shared" si="206"/>
        <v>Vejez</v>
      </c>
      <c r="AI6638" s="806" t="s">
        <v>883</v>
      </c>
      <c r="AJ6638" s="807">
        <v>2</v>
      </c>
      <c r="AK6638" s="807">
        <v>0</v>
      </c>
      <c r="AL6638" s="759" t="str">
        <f t="shared" si="207"/>
        <v>Primera Infancia</v>
      </c>
    </row>
    <row r="6639" spans="16:38" ht="30">
      <c r="P6639" s="806" t="s">
        <v>877</v>
      </c>
      <c r="Q6639" s="807">
        <v>13</v>
      </c>
      <c r="R6639" s="807">
        <v>75</v>
      </c>
      <c r="S6639" s="759" t="str">
        <f t="shared" si="206"/>
        <v>Vejez</v>
      </c>
      <c r="AI6639" s="806" t="s">
        <v>883</v>
      </c>
      <c r="AJ6639" s="807">
        <v>2</v>
      </c>
      <c r="AK6639" s="807">
        <v>1</v>
      </c>
      <c r="AL6639" s="759" t="str">
        <f t="shared" si="207"/>
        <v>Primera Infancia</v>
      </c>
    </row>
    <row r="6640" spans="16:38" ht="30">
      <c r="P6640" s="806" t="s">
        <v>877</v>
      </c>
      <c r="Q6640" s="807">
        <v>24</v>
      </c>
      <c r="R6640" s="807">
        <v>76</v>
      </c>
      <c r="S6640" s="759" t="str">
        <f t="shared" si="206"/>
        <v>Vejez</v>
      </c>
      <c r="AI6640" s="806" t="s">
        <v>883</v>
      </c>
      <c r="AJ6640" s="807">
        <v>3</v>
      </c>
      <c r="AK6640" s="807">
        <v>2</v>
      </c>
      <c r="AL6640" s="759" t="str">
        <f t="shared" si="207"/>
        <v>Primera Infancia</v>
      </c>
    </row>
    <row r="6641" spans="16:38" ht="30">
      <c r="P6641" s="806" t="s">
        <v>877</v>
      </c>
      <c r="Q6641" s="807">
        <v>15</v>
      </c>
      <c r="R6641" s="807">
        <v>77</v>
      </c>
      <c r="S6641" s="759" t="str">
        <f t="shared" si="206"/>
        <v>Vejez</v>
      </c>
      <c r="AI6641" s="806" t="s">
        <v>883</v>
      </c>
      <c r="AJ6641" s="807">
        <v>3</v>
      </c>
      <c r="AK6641" s="807">
        <v>3</v>
      </c>
      <c r="AL6641" s="759" t="str">
        <f t="shared" si="207"/>
        <v>Primera Infancia</v>
      </c>
    </row>
    <row r="6642" spans="16:38" ht="30">
      <c r="P6642" s="806" t="s">
        <v>877</v>
      </c>
      <c r="Q6642" s="807">
        <v>21</v>
      </c>
      <c r="R6642" s="807">
        <v>78</v>
      </c>
      <c r="S6642" s="759" t="str">
        <f t="shared" si="206"/>
        <v>Vejez</v>
      </c>
      <c r="AI6642" s="806" t="s">
        <v>883</v>
      </c>
      <c r="AJ6642" s="807">
        <v>3</v>
      </c>
      <c r="AK6642" s="807">
        <v>4</v>
      </c>
      <c r="AL6642" s="759" t="str">
        <f t="shared" si="207"/>
        <v>Primera Infancia</v>
      </c>
    </row>
    <row r="6643" spans="16:38" ht="30">
      <c r="P6643" s="806" t="s">
        <v>877</v>
      </c>
      <c r="Q6643" s="807">
        <v>19</v>
      </c>
      <c r="R6643" s="807">
        <v>79</v>
      </c>
      <c r="S6643" s="759" t="str">
        <f t="shared" si="206"/>
        <v>Vejez</v>
      </c>
      <c r="AI6643" s="806" t="s">
        <v>883</v>
      </c>
      <c r="AJ6643" s="807">
        <v>1</v>
      </c>
      <c r="AK6643" s="807">
        <v>5</v>
      </c>
      <c r="AL6643" s="759" t="str">
        <f t="shared" si="207"/>
        <v>Primera Infancia</v>
      </c>
    </row>
    <row r="6644" spans="16:38" ht="15">
      <c r="P6644" s="806" t="s">
        <v>877</v>
      </c>
      <c r="Q6644" s="807">
        <v>13</v>
      </c>
      <c r="R6644" s="807">
        <v>80</v>
      </c>
      <c r="S6644" s="759" t="str">
        <f t="shared" si="206"/>
        <v>Vejez</v>
      </c>
      <c r="AI6644" s="806" t="s">
        <v>883</v>
      </c>
      <c r="AJ6644" s="807">
        <v>1</v>
      </c>
      <c r="AK6644" s="807">
        <v>6</v>
      </c>
      <c r="AL6644" s="759" t="str">
        <f t="shared" si="207"/>
        <v>Infancia</v>
      </c>
    </row>
    <row r="6645" spans="16:38" ht="15">
      <c r="P6645" s="806" t="s">
        <v>877</v>
      </c>
      <c r="Q6645" s="807">
        <v>6</v>
      </c>
      <c r="R6645" s="807">
        <v>81</v>
      </c>
      <c r="S6645" s="759" t="str">
        <f t="shared" si="206"/>
        <v>Vejez</v>
      </c>
      <c r="AI6645" s="806" t="s">
        <v>883</v>
      </c>
      <c r="AJ6645" s="807">
        <v>2</v>
      </c>
      <c r="AK6645" s="807">
        <v>7</v>
      </c>
      <c r="AL6645" s="759" t="str">
        <f t="shared" si="207"/>
        <v>Infancia</v>
      </c>
    </row>
    <row r="6646" spans="16:38" ht="15">
      <c r="P6646" s="806" t="s">
        <v>877</v>
      </c>
      <c r="Q6646" s="807">
        <v>18</v>
      </c>
      <c r="R6646" s="807">
        <v>82</v>
      </c>
      <c r="S6646" s="759" t="str">
        <f t="shared" si="206"/>
        <v>Vejez</v>
      </c>
      <c r="AI6646" s="806" t="s">
        <v>883</v>
      </c>
      <c r="AJ6646" s="807">
        <v>1</v>
      </c>
      <c r="AK6646" s="807">
        <v>8</v>
      </c>
      <c r="AL6646" s="759" t="str">
        <f t="shared" si="207"/>
        <v>Infancia</v>
      </c>
    </row>
    <row r="6647" spans="16:38" ht="15">
      <c r="P6647" s="806" t="s">
        <v>877</v>
      </c>
      <c r="Q6647" s="807">
        <v>9</v>
      </c>
      <c r="R6647" s="807">
        <v>83</v>
      </c>
      <c r="S6647" s="759" t="str">
        <f t="shared" si="206"/>
        <v>Vejez</v>
      </c>
      <c r="AI6647" s="806" t="s">
        <v>883</v>
      </c>
      <c r="AJ6647" s="807">
        <v>5</v>
      </c>
      <c r="AK6647" s="807">
        <v>9</v>
      </c>
      <c r="AL6647" s="759" t="str">
        <f t="shared" si="207"/>
        <v>Infancia</v>
      </c>
    </row>
    <row r="6648" spans="16:38" ht="15">
      <c r="P6648" s="806" t="s">
        <v>877</v>
      </c>
      <c r="Q6648" s="807">
        <v>10</v>
      </c>
      <c r="R6648" s="807">
        <v>84</v>
      </c>
      <c r="S6648" s="759" t="str">
        <f t="shared" si="206"/>
        <v>Vejez</v>
      </c>
      <c r="AI6648" s="806" t="s">
        <v>883</v>
      </c>
      <c r="AJ6648" s="807">
        <v>4</v>
      </c>
      <c r="AK6648" s="807">
        <v>10</v>
      </c>
      <c r="AL6648" s="759" t="str">
        <f t="shared" si="207"/>
        <v>Infancia</v>
      </c>
    </row>
    <row r="6649" spans="16:38" ht="15">
      <c r="P6649" s="806" t="s">
        <v>877</v>
      </c>
      <c r="Q6649" s="807">
        <v>8</v>
      </c>
      <c r="R6649" s="807">
        <v>85</v>
      </c>
      <c r="S6649" s="759" t="str">
        <f t="shared" si="206"/>
        <v>Vejez</v>
      </c>
      <c r="AI6649" s="806" t="s">
        <v>883</v>
      </c>
      <c r="AJ6649" s="807">
        <v>3</v>
      </c>
      <c r="AK6649" s="807">
        <v>11</v>
      </c>
      <c r="AL6649" s="759" t="str">
        <f t="shared" si="207"/>
        <v>Infancia</v>
      </c>
    </row>
    <row r="6650" spans="16:38" ht="30">
      <c r="P6650" s="806" t="s">
        <v>877</v>
      </c>
      <c r="Q6650" s="807">
        <v>4</v>
      </c>
      <c r="R6650" s="807">
        <v>86</v>
      </c>
      <c r="S6650" s="759" t="str">
        <f t="shared" si="206"/>
        <v>Vejez</v>
      </c>
      <c r="AI6650" s="806" t="s">
        <v>883</v>
      </c>
      <c r="AJ6650" s="807">
        <v>1</v>
      </c>
      <c r="AK6650" s="807">
        <v>12</v>
      </c>
      <c r="AL6650" s="759" t="str">
        <f t="shared" si="207"/>
        <v>Adolescente</v>
      </c>
    </row>
    <row r="6651" spans="16:38" ht="30">
      <c r="P6651" s="806" t="s">
        <v>877</v>
      </c>
      <c r="Q6651" s="807">
        <v>7</v>
      </c>
      <c r="R6651" s="807">
        <v>87</v>
      </c>
      <c r="S6651" s="759" t="str">
        <f t="shared" si="206"/>
        <v>Vejez</v>
      </c>
      <c r="AI6651" s="806" t="s">
        <v>883</v>
      </c>
      <c r="AJ6651" s="807">
        <v>4</v>
      </c>
      <c r="AK6651" s="807">
        <v>13</v>
      </c>
      <c r="AL6651" s="759" t="str">
        <f t="shared" si="207"/>
        <v>Adolescente</v>
      </c>
    </row>
    <row r="6652" spans="16:38" ht="30">
      <c r="P6652" s="806" t="s">
        <v>877</v>
      </c>
      <c r="Q6652" s="807">
        <v>6</v>
      </c>
      <c r="R6652" s="807">
        <v>88</v>
      </c>
      <c r="S6652" s="759" t="str">
        <f t="shared" si="206"/>
        <v>Vejez</v>
      </c>
      <c r="AI6652" s="806" t="s">
        <v>883</v>
      </c>
      <c r="AJ6652" s="807">
        <v>4</v>
      </c>
      <c r="AK6652" s="807">
        <v>14</v>
      </c>
      <c r="AL6652" s="759" t="str">
        <f t="shared" si="207"/>
        <v>Adolescente</v>
      </c>
    </row>
    <row r="6653" spans="16:38" ht="30">
      <c r="P6653" s="806" t="s">
        <v>877</v>
      </c>
      <c r="Q6653" s="807">
        <v>8</v>
      </c>
      <c r="R6653" s="807">
        <v>89</v>
      </c>
      <c r="S6653" s="759" t="str">
        <f t="shared" si="206"/>
        <v>Vejez</v>
      </c>
      <c r="AI6653" s="806" t="s">
        <v>883</v>
      </c>
      <c r="AJ6653" s="807">
        <v>2</v>
      </c>
      <c r="AK6653" s="807">
        <v>15</v>
      </c>
      <c r="AL6653" s="759" t="str">
        <f t="shared" si="207"/>
        <v>Adolescente</v>
      </c>
    </row>
    <row r="6654" spans="16:38" ht="30">
      <c r="P6654" s="806" t="s">
        <v>877</v>
      </c>
      <c r="Q6654" s="807">
        <v>6</v>
      </c>
      <c r="R6654" s="807">
        <v>90</v>
      </c>
      <c r="S6654" s="759" t="str">
        <f t="shared" si="206"/>
        <v>Vejez</v>
      </c>
      <c r="AI6654" s="806" t="s">
        <v>883</v>
      </c>
      <c r="AJ6654" s="807">
        <v>3</v>
      </c>
      <c r="AK6654" s="807">
        <v>16</v>
      </c>
      <c r="AL6654" s="759" t="str">
        <f t="shared" si="207"/>
        <v>Adolescente</v>
      </c>
    </row>
    <row r="6655" spans="16:38" ht="30">
      <c r="P6655" s="806" t="s">
        <v>877</v>
      </c>
      <c r="Q6655" s="807">
        <v>6</v>
      </c>
      <c r="R6655" s="807">
        <v>91</v>
      </c>
      <c r="S6655" s="759" t="str">
        <f t="shared" si="206"/>
        <v>Vejez</v>
      </c>
      <c r="AI6655" s="806" t="s">
        <v>883</v>
      </c>
      <c r="AJ6655" s="807">
        <v>3</v>
      </c>
      <c r="AK6655" s="807">
        <v>17</v>
      </c>
      <c r="AL6655" s="759" t="str">
        <f t="shared" si="207"/>
        <v>Adolescente</v>
      </c>
    </row>
    <row r="6656" spans="16:38" ht="15">
      <c r="P6656" s="806" t="s">
        <v>877</v>
      </c>
      <c r="Q6656" s="807">
        <v>1</v>
      </c>
      <c r="R6656" s="807">
        <v>92</v>
      </c>
      <c r="S6656" s="759" t="str">
        <f t="shared" si="206"/>
        <v>Vejez</v>
      </c>
      <c r="AI6656" s="806" t="s">
        <v>883</v>
      </c>
      <c r="AJ6656" s="807">
        <v>2</v>
      </c>
      <c r="AK6656" s="807">
        <v>19</v>
      </c>
      <c r="AL6656" s="759" t="str">
        <f t="shared" si="207"/>
        <v>Juventud</v>
      </c>
    </row>
    <row r="6657" spans="16:38" ht="15">
      <c r="P6657" s="806" t="s">
        <v>877</v>
      </c>
      <c r="Q6657" s="807">
        <v>3</v>
      </c>
      <c r="R6657" s="807">
        <v>93</v>
      </c>
      <c r="S6657" s="759" t="str">
        <f t="shared" si="206"/>
        <v>Vejez</v>
      </c>
      <c r="AI6657" s="806" t="s">
        <v>883</v>
      </c>
      <c r="AJ6657" s="807">
        <v>5</v>
      </c>
      <c r="AK6657" s="807">
        <v>21</v>
      </c>
      <c r="AL6657" s="759" t="str">
        <f t="shared" si="207"/>
        <v>Juventud</v>
      </c>
    </row>
    <row r="6658" spans="16:38" ht="15">
      <c r="P6658" s="806" t="s">
        <v>877</v>
      </c>
      <c r="Q6658" s="807">
        <v>4</v>
      </c>
      <c r="R6658" s="807">
        <v>94</v>
      </c>
      <c r="S6658" s="759" t="str">
        <f t="shared" si="206"/>
        <v>Vejez</v>
      </c>
      <c r="AI6658" s="806" t="s">
        <v>883</v>
      </c>
      <c r="AJ6658" s="807">
        <v>5</v>
      </c>
      <c r="AK6658" s="807">
        <v>22</v>
      </c>
      <c r="AL6658" s="759" t="str">
        <f t="shared" si="207"/>
        <v>Juventud</v>
      </c>
    </row>
    <row r="6659" spans="16:38" ht="15">
      <c r="P6659" s="806" t="s">
        <v>877</v>
      </c>
      <c r="Q6659" s="807">
        <v>3</v>
      </c>
      <c r="R6659" s="807">
        <v>95</v>
      </c>
      <c r="S6659" s="759" t="str">
        <f t="shared" ref="S6659:S6722" si="208">IF(P6659=0,"",IF(AND(R6659&gt;=0,R6659&lt;=5),"Primera Infancia",IF(AND(R6659&gt;=6,R6659&lt;=11),"Infancia",IF(AND(R6659&gt;=12,R6659&lt;=17),"Adolescente",IF(AND(R6659&gt;=18,R6659&lt;=28),"Juventud",IF(AND(R6659&gt;=29,R6659&lt;=59),"Adulto","Vejez"))))))</f>
        <v>Vejez</v>
      </c>
      <c r="AI6659" s="806" t="s">
        <v>883</v>
      </c>
      <c r="AJ6659" s="807">
        <v>7</v>
      </c>
      <c r="AK6659" s="807">
        <v>23</v>
      </c>
      <c r="AL6659" s="759" t="str">
        <f t="shared" ref="AL6659:AL6722" si="209">IF(AI6659=0,"",IF(AND(AK6659&gt;=0,AK6659&lt;=5),"Primera Infancia",IF(AND(AK6659&gt;=6,AK6659&lt;=11),"Infancia",IF(AND(AK6659&gt;=12,AK6659&lt;=17),"Adolescente",IF(AND(AK6659&gt;=18,AK6659&lt;=28),"Juventud",IF(AND(AK6659&gt;=29,AK6659&lt;=59),"Adulto","Vejez"))))))</f>
        <v>Juventud</v>
      </c>
    </row>
    <row r="6660" spans="16:38" ht="15">
      <c r="P6660" s="806" t="s">
        <v>877</v>
      </c>
      <c r="Q6660" s="807">
        <v>2</v>
      </c>
      <c r="R6660" s="807">
        <v>96</v>
      </c>
      <c r="S6660" s="759" t="str">
        <f t="shared" si="208"/>
        <v>Vejez</v>
      </c>
      <c r="AI6660" s="806" t="s">
        <v>883</v>
      </c>
      <c r="AJ6660" s="807">
        <v>12</v>
      </c>
      <c r="AK6660" s="807">
        <v>24</v>
      </c>
      <c r="AL6660" s="759" t="str">
        <f t="shared" si="209"/>
        <v>Juventud</v>
      </c>
    </row>
    <row r="6661" spans="16:38" ht="15">
      <c r="P6661" s="806" t="s">
        <v>877</v>
      </c>
      <c r="Q6661" s="807">
        <v>1</v>
      </c>
      <c r="R6661" s="807">
        <v>98</v>
      </c>
      <c r="S6661" s="759" t="str">
        <f t="shared" si="208"/>
        <v>Vejez</v>
      </c>
      <c r="AI6661" s="806" t="s">
        <v>883</v>
      </c>
      <c r="AJ6661" s="807">
        <v>10</v>
      </c>
      <c r="AK6661" s="807">
        <v>25</v>
      </c>
      <c r="AL6661" s="759" t="str">
        <f t="shared" si="209"/>
        <v>Juventud</v>
      </c>
    </row>
    <row r="6662" spans="16:38" ht="15">
      <c r="P6662" s="806" t="s">
        <v>877</v>
      </c>
      <c r="Q6662" s="807">
        <v>1</v>
      </c>
      <c r="R6662" s="807">
        <v>99</v>
      </c>
      <c r="S6662" s="759" t="str">
        <f t="shared" si="208"/>
        <v>Vejez</v>
      </c>
      <c r="AI6662" s="806" t="s">
        <v>883</v>
      </c>
      <c r="AJ6662" s="807">
        <v>8</v>
      </c>
      <c r="AK6662" s="807">
        <v>26</v>
      </c>
      <c r="AL6662" s="759" t="str">
        <f t="shared" si="209"/>
        <v>Juventud</v>
      </c>
    </row>
    <row r="6663" spans="16:38" ht="30">
      <c r="P6663" s="806" t="s">
        <v>879</v>
      </c>
      <c r="Q6663" s="807">
        <v>89</v>
      </c>
      <c r="R6663" s="807">
        <v>0</v>
      </c>
      <c r="S6663" s="759" t="str">
        <f t="shared" si="208"/>
        <v>Primera Infancia</v>
      </c>
      <c r="AI6663" s="806" t="s">
        <v>883</v>
      </c>
      <c r="AJ6663" s="807">
        <v>4</v>
      </c>
      <c r="AK6663" s="807">
        <v>27</v>
      </c>
      <c r="AL6663" s="759" t="str">
        <f t="shared" si="209"/>
        <v>Juventud</v>
      </c>
    </row>
    <row r="6664" spans="16:38" ht="30">
      <c r="P6664" s="806" t="s">
        <v>879</v>
      </c>
      <c r="Q6664" s="807">
        <v>70</v>
      </c>
      <c r="R6664" s="807">
        <v>1</v>
      </c>
      <c r="S6664" s="759" t="str">
        <f t="shared" si="208"/>
        <v>Primera Infancia</v>
      </c>
      <c r="AI6664" s="806" t="s">
        <v>883</v>
      </c>
      <c r="AJ6664" s="807">
        <v>4</v>
      </c>
      <c r="AK6664" s="807">
        <v>28</v>
      </c>
      <c r="AL6664" s="759" t="str">
        <f t="shared" si="209"/>
        <v>Juventud</v>
      </c>
    </row>
    <row r="6665" spans="16:38" ht="30">
      <c r="P6665" s="806" t="s">
        <v>879</v>
      </c>
      <c r="Q6665" s="807">
        <v>101</v>
      </c>
      <c r="R6665" s="807">
        <v>2</v>
      </c>
      <c r="S6665" s="759" t="str">
        <f t="shared" si="208"/>
        <v>Primera Infancia</v>
      </c>
      <c r="AI6665" s="806" t="s">
        <v>883</v>
      </c>
      <c r="AJ6665" s="807">
        <v>11</v>
      </c>
      <c r="AK6665" s="807">
        <v>29</v>
      </c>
      <c r="AL6665" s="759" t="str">
        <f t="shared" si="209"/>
        <v>Adulto</v>
      </c>
    </row>
    <row r="6666" spans="16:38" ht="30">
      <c r="P6666" s="806" t="s">
        <v>879</v>
      </c>
      <c r="Q6666" s="807">
        <v>115</v>
      </c>
      <c r="R6666" s="807">
        <v>3</v>
      </c>
      <c r="S6666" s="759" t="str">
        <f t="shared" si="208"/>
        <v>Primera Infancia</v>
      </c>
      <c r="AI6666" s="806" t="s">
        <v>883</v>
      </c>
      <c r="AJ6666" s="807">
        <v>3</v>
      </c>
      <c r="AK6666" s="807">
        <v>30</v>
      </c>
      <c r="AL6666" s="759" t="str">
        <f t="shared" si="209"/>
        <v>Adulto</v>
      </c>
    </row>
    <row r="6667" spans="16:38" ht="30">
      <c r="P6667" s="806" t="s">
        <v>879</v>
      </c>
      <c r="Q6667" s="807">
        <v>120</v>
      </c>
      <c r="R6667" s="807">
        <v>4</v>
      </c>
      <c r="S6667" s="759" t="str">
        <f t="shared" si="208"/>
        <v>Primera Infancia</v>
      </c>
      <c r="AI6667" s="806" t="s">
        <v>883</v>
      </c>
      <c r="AJ6667" s="807">
        <v>6</v>
      </c>
      <c r="AK6667" s="807">
        <v>31</v>
      </c>
      <c r="AL6667" s="759" t="str">
        <f t="shared" si="209"/>
        <v>Adulto</v>
      </c>
    </row>
    <row r="6668" spans="16:38" ht="30">
      <c r="P6668" s="806" t="s">
        <v>879</v>
      </c>
      <c r="Q6668" s="807">
        <v>77</v>
      </c>
      <c r="R6668" s="807">
        <v>5</v>
      </c>
      <c r="S6668" s="759" t="str">
        <f t="shared" si="208"/>
        <v>Primera Infancia</v>
      </c>
      <c r="AI6668" s="806" t="s">
        <v>883</v>
      </c>
      <c r="AJ6668" s="807">
        <v>10</v>
      </c>
      <c r="AK6668" s="807">
        <v>32</v>
      </c>
      <c r="AL6668" s="759" t="str">
        <f t="shared" si="209"/>
        <v>Adulto</v>
      </c>
    </row>
    <row r="6669" spans="16:38" ht="15">
      <c r="P6669" s="806" t="s">
        <v>879</v>
      </c>
      <c r="Q6669" s="807">
        <v>93</v>
      </c>
      <c r="R6669" s="807">
        <v>6</v>
      </c>
      <c r="S6669" s="759" t="str">
        <f t="shared" si="208"/>
        <v>Infancia</v>
      </c>
      <c r="AI6669" s="806" t="s">
        <v>883</v>
      </c>
      <c r="AJ6669" s="807">
        <v>13</v>
      </c>
      <c r="AK6669" s="807">
        <v>33</v>
      </c>
      <c r="AL6669" s="759" t="str">
        <f t="shared" si="209"/>
        <v>Adulto</v>
      </c>
    </row>
    <row r="6670" spans="16:38" ht="15">
      <c r="P6670" s="806" t="s">
        <v>879</v>
      </c>
      <c r="Q6670" s="807">
        <v>119</v>
      </c>
      <c r="R6670" s="807">
        <v>7</v>
      </c>
      <c r="S6670" s="759" t="str">
        <f t="shared" si="208"/>
        <v>Infancia</v>
      </c>
      <c r="AI6670" s="806" t="s">
        <v>883</v>
      </c>
      <c r="AJ6670" s="807">
        <v>8</v>
      </c>
      <c r="AK6670" s="807">
        <v>34</v>
      </c>
      <c r="AL6670" s="759" t="str">
        <f t="shared" si="209"/>
        <v>Adulto</v>
      </c>
    </row>
    <row r="6671" spans="16:38" ht="15">
      <c r="P6671" s="806" t="s">
        <v>879</v>
      </c>
      <c r="Q6671" s="807">
        <v>94</v>
      </c>
      <c r="R6671" s="807">
        <v>8</v>
      </c>
      <c r="S6671" s="759" t="str">
        <f t="shared" si="208"/>
        <v>Infancia</v>
      </c>
      <c r="AI6671" s="806" t="s">
        <v>883</v>
      </c>
      <c r="AJ6671" s="807">
        <v>6</v>
      </c>
      <c r="AK6671" s="807">
        <v>35</v>
      </c>
      <c r="AL6671" s="759" t="str">
        <f t="shared" si="209"/>
        <v>Adulto</v>
      </c>
    </row>
    <row r="6672" spans="16:38" ht="15">
      <c r="P6672" s="806" t="s">
        <v>879</v>
      </c>
      <c r="Q6672" s="807">
        <v>104</v>
      </c>
      <c r="R6672" s="807">
        <v>9</v>
      </c>
      <c r="S6672" s="759" t="str">
        <f t="shared" si="208"/>
        <v>Infancia</v>
      </c>
      <c r="AI6672" s="806" t="s">
        <v>883</v>
      </c>
      <c r="AJ6672" s="807">
        <v>13</v>
      </c>
      <c r="AK6672" s="807">
        <v>36</v>
      </c>
      <c r="AL6672" s="759" t="str">
        <f t="shared" si="209"/>
        <v>Adulto</v>
      </c>
    </row>
    <row r="6673" spans="16:38" ht="15">
      <c r="P6673" s="806" t="s">
        <v>879</v>
      </c>
      <c r="Q6673" s="807">
        <v>132</v>
      </c>
      <c r="R6673" s="807">
        <v>10</v>
      </c>
      <c r="S6673" s="759" t="str">
        <f t="shared" si="208"/>
        <v>Infancia</v>
      </c>
      <c r="AI6673" s="806" t="s">
        <v>883</v>
      </c>
      <c r="AJ6673" s="807">
        <v>5</v>
      </c>
      <c r="AK6673" s="807">
        <v>37</v>
      </c>
      <c r="AL6673" s="759" t="str">
        <f t="shared" si="209"/>
        <v>Adulto</v>
      </c>
    </row>
    <row r="6674" spans="16:38" ht="15">
      <c r="P6674" s="806" t="s">
        <v>879</v>
      </c>
      <c r="Q6674" s="807">
        <v>99</v>
      </c>
      <c r="R6674" s="807">
        <v>11</v>
      </c>
      <c r="S6674" s="759" t="str">
        <f t="shared" si="208"/>
        <v>Infancia</v>
      </c>
      <c r="AI6674" s="806" t="s">
        <v>883</v>
      </c>
      <c r="AJ6674" s="807">
        <v>5</v>
      </c>
      <c r="AK6674" s="807">
        <v>38</v>
      </c>
      <c r="AL6674" s="759" t="str">
        <f t="shared" si="209"/>
        <v>Adulto</v>
      </c>
    </row>
    <row r="6675" spans="16:38" ht="30">
      <c r="P6675" s="806" t="s">
        <v>879</v>
      </c>
      <c r="Q6675" s="807">
        <v>139</v>
      </c>
      <c r="R6675" s="807">
        <v>12</v>
      </c>
      <c r="S6675" s="759" t="str">
        <f t="shared" si="208"/>
        <v>Adolescente</v>
      </c>
      <c r="AI6675" s="806" t="s">
        <v>883</v>
      </c>
      <c r="AJ6675" s="807">
        <v>5</v>
      </c>
      <c r="AK6675" s="807">
        <v>39</v>
      </c>
      <c r="AL6675" s="759" t="str">
        <f t="shared" si="209"/>
        <v>Adulto</v>
      </c>
    </row>
    <row r="6676" spans="16:38" ht="30">
      <c r="P6676" s="806" t="s">
        <v>879</v>
      </c>
      <c r="Q6676" s="807">
        <v>160</v>
      </c>
      <c r="R6676" s="807">
        <v>13</v>
      </c>
      <c r="S6676" s="759" t="str">
        <f t="shared" si="208"/>
        <v>Adolescente</v>
      </c>
      <c r="AI6676" s="806" t="s">
        <v>883</v>
      </c>
      <c r="AJ6676" s="807">
        <v>9</v>
      </c>
      <c r="AK6676" s="807">
        <v>40</v>
      </c>
      <c r="AL6676" s="759" t="str">
        <f t="shared" si="209"/>
        <v>Adulto</v>
      </c>
    </row>
    <row r="6677" spans="16:38" ht="30">
      <c r="P6677" s="806" t="s">
        <v>879</v>
      </c>
      <c r="Q6677" s="807">
        <v>140</v>
      </c>
      <c r="R6677" s="807">
        <v>14</v>
      </c>
      <c r="S6677" s="759" t="str">
        <f t="shared" si="208"/>
        <v>Adolescente</v>
      </c>
      <c r="AI6677" s="806" t="s">
        <v>883</v>
      </c>
      <c r="AJ6677" s="807">
        <v>3</v>
      </c>
      <c r="AK6677" s="807">
        <v>41</v>
      </c>
      <c r="AL6677" s="759" t="str">
        <f t="shared" si="209"/>
        <v>Adulto</v>
      </c>
    </row>
    <row r="6678" spans="16:38" ht="30">
      <c r="P6678" s="806" t="s">
        <v>879</v>
      </c>
      <c r="Q6678" s="807">
        <v>180</v>
      </c>
      <c r="R6678" s="807">
        <v>15</v>
      </c>
      <c r="S6678" s="759" t="str">
        <f t="shared" si="208"/>
        <v>Adolescente</v>
      </c>
      <c r="AI6678" s="806" t="s">
        <v>883</v>
      </c>
      <c r="AJ6678" s="807">
        <v>6</v>
      </c>
      <c r="AK6678" s="807">
        <v>42</v>
      </c>
      <c r="AL6678" s="759" t="str">
        <f t="shared" si="209"/>
        <v>Adulto</v>
      </c>
    </row>
    <row r="6679" spans="16:38" ht="30">
      <c r="P6679" s="806" t="s">
        <v>879</v>
      </c>
      <c r="Q6679" s="807">
        <v>173</v>
      </c>
      <c r="R6679" s="807">
        <v>16</v>
      </c>
      <c r="S6679" s="759" t="str">
        <f t="shared" si="208"/>
        <v>Adolescente</v>
      </c>
      <c r="AI6679" s="806" t="s">
        <v>883</v>
      </c>
      <c r="AJ6679" s="807">
        <v>11</v>
      </c>
      <c r="AK6679" s="807">
        <v>43</v>
      </c>
      <c r="AL6679" s="759" t="str">
        <f t="shared" si="209"/>
        <v>Adulto</v>
      </c>
    </row>
    <row r="6680" spans="16:38" ht="30">
      <c r="P6680" s="806" t="s">
        <v>879</v>
      </c>
      <c r="Q6680" s="807">
        <v>174</v>
      </c>
      <c r="R6680" s="807">
        <v>17</v>
      </c>
      <c r="S6680" s="759" t="str">
        <f t="shared" si="208"/>
        <v>Adolescente</v>
      </c>
      <c r="AI6680" s="806" t="s">
        <v>883</v>
      </c>
      <c r="AJ6680" s="807">
        <v>5</v>
      </c>
      <c r="AK6680" s="807">
        <v>44</v>
      </c>
      <c r="AL6680" s="759" t="str">
        <f t="shared" si="209"/>
        <v>Adulto</v>
      </c>
    </row>
    <row r="6681" spans="16:38" ht="15">
      <c r="P6681" s="806" t="s">
        <v>879</v>
      </c>
      <c r="Q6681" s="807">
        <v>150</v>
      </c>
      <c r="R6681" s="807">
        <v>18</v>
      </c>
      <c r="S6681" s="759" t="str">
        <f t="shared" si="208"/>
        <v>Juventud</v>
      </c>
      <c r="AI6681" s="806" t="s">
        <v>883</v>
      </c>
      <c r="AJ6681" s="807">
        <v>6</v>
      </c>
      <c r="AK6681" s="807">
        <v>45</v>
      </c>
      <c r="AL6681" s="759" t="str">
        <f t="shared" si="209"/>
        <v>Adulto</v>
      </c>
    </row>
    <row r="6682" spans="16:38" ht="15">
      <c r="P6682" s="806" t="s">
        <v>879</v>
      </c>
      <c r="Q6682" s="807">
        <v>121</v>
      </c>
      <c r="R6682" s="807">
        <v>19</v>
      </c>
      <c r="S6682" s="759" t="str">
        <f t="shared" si="208"/>
        <v>Juventud</v>
      </c>
      <c r="AI6682" s="806" t="s">
        <v>883</v>
      </c>
      <c r="AJ6682" s="807">
        <v>3</v>
      </c>
      <c r="AK6682" s="807">
        <v>46</v>
      </c>
      <c r="AL6682" s="759" t="str">
        <f t="shared" si="209"/>
        <v>Adulto</v>
      </c>
    </row>
    <row r="6683" spans="16:38" ht="15">
      <c r="P6683" s="806" t="s">
        <v>879</v>
      </c>
      <c r="Q6683" s="807">
        <v>137</v>
      </c>
      <c r="R6683" s="807">
        <v>20</v>
      </c>
      <c r="S6683" s="759" t="str">
        <f t="shared" si="208"/>
        <v>Juventud</v>
      </c>
      <c r="AI6683" s="806" t="s">
        <v>883</v>
      </c>
      <c r="AJ6683" s="807">
        <v>5</v>
      </c>
      <c r="AK6683" s="807">
        <v>47</v>
      </c>
      <c r="AL6683" s="759" t="str">
        <f t="shared" si="209"/>
        <v>Adulto</v>
      </c>
    </row>
    <row r="6684" spans="16:38" ht="15">
      <c r="P6684" s="806" t="s">
        <v>879</v>
      </c>
      <c r="Q6684" s="807">
        <v>132</v>
      </c>
      <c r="R6684" s="807">
        <v>21</v>
      </c>
      <c r="S6684" s="759" t="str">
        <f t="shared" si="208"/>
        <v>Juventud</v>
      </c>
      <c r="AI6684" s="806" t="s">
        <v>883</v>
      </c>
      <c r="AJ6684" s="807">
        <v>4</v>
      </c>
      <c r="AK6684" s="807">
        <v>48</v>
      </c>
      <c r="AL6684" s="759" t="str">
        <f t="shared" si="209"/>
        <v>Adulto</v>
      </c>
    </row>
    <row r="6685" spans="16:38" ht="15">
      <c r="P6685" s="806" t="s">
        <v>879</v>
      </c>
      <c r="Q6685" s="807">
        <v>138</v>
      </c>
      <c r="R6685" s="807">
        <v>22</v>
      </c>
      <c r="S6685" s="759" t="str">
        <f t="shared" si="208"/>
        <v>Juventud</v>
      </c>
      <c r="AI6685" s="806" t="s">
        <v>883</v>
      </c>
      <c r="AJ6685" s="807">
        <v>2</v>
      </c>
      <c r="AK6685" s="807">
        <v>49</v>
      </c>
      <c r="AL6685" s="759" t="str">
        <f t="shared" si="209"/>
        <v>Adulto</v>
      </c>
    </row>
    <row r="6686" spans="16:38" ht="15">
      <c r="P6686" s="806" t="s">
        <v>879</v>
      </c>
      <c r="Q6686" s="807">
        <v>130</v>
      </c>
      <c r="R6686" s="807">
        <v>23</v>
      </c>
      <c r="S6686" s="759" t="str">
        <f t="shared" si="208"/>
        <v>Juventud</v>
      </c>
      <c r="AI6686" s="806" t="s">
        <v>883</v>
      </c>
      <c r="AJ6686" s="807">
        <v>4</v>
      </c>
      <c r="AK6686" s="807">
        <v>50</v>
      </c>
      <c r="AL6686" s="759" t="str">
        <f t="shared" si="209"/>
        <v>Adulto</v>
      </c>
    </row>
    <row r="6687" spans="16:38" ht="15">
      <c r="P6687" s="806" t="s">
        <v>879</v>
      </c>
      <c r="Q6687" s="807">
        <v>129</v>
      </c>
      <c r="R6687" s="807">
        <v>24</v>
      </c>
      <c r="S6687" s="759" t="str">
        <f t="shared" si="208"/>
        <v>Juventud</v>
      </c>
      <c r="AI6687" s="806" t="s">
        <v>883</v>
      </c>
      <c r="AJ6687" s="807">
        <v>1</v>
      </c>
      <c r="AK6687" s="807">
        <v>51</v>
      </c>
      <c r="AL6687" s="759" t="str">
        <f t="shared" si="209"/>
        <v>Adulto</v>
      </c>
    </row>
    <row r="6688" spans="16:38" ht="15">
      <c r="P6688" s="806" t="s">
        <v>879</v>
      </c>
      <c r="Q6688" s="807">
        <v>134</v>
      </c>
      <c r="R6688" s="807">
        <v>25</v>
      </c>
      <c r="S6688" s="759" t="str">
        <f t="shared" si="208"/>
        <v>Juventud</v>
      </c>
      <c r="AI6688" s="806" t="s">
        <v>883</v>
      </c>
      <c r="AJ6688" s="807">
        <v>4</v>
      </c>
      <c r="AK6688" s="807">
        <v>52</v>
      </c>
      <c r="AL6688" s="759" t="str">
        <f t="shared" si="209"/>
        <v>Adulto</v>
      </c>
    </row>
    <row r="6689" spans="16:38" ht="15">
      <c r="P6689" s="806" t="s">
        <v>879</v>
      </c>
      <c r="Q6689" s="807">
        <v>140</v>
      </c>
      <c r="R6689" s="807">
        <v>26</v>
      </c>
      <c r="S6689" s="759" t="str">
        <f t="shared" si="208"/>
        <v>Juventud</v>
      </c>
      <c r="AI6689" s="806" t="s">
        <v>883</v>
      </c>
      <c r="AJ6689" s="807">
        <v>4</v>
      </c>
      <c r="AK6689" s="807">
        <v>53</v>
      </c>
      <c r="AL6689" s="759" t="str">
        <f t="shared" si="209"/>
        <v>Adulto</v>
      </c>
    </row>
    <row r="6690" spans="16:38" ht="15">
      <c r="P6690" s="806" t="s">
        <v>879</v>
      </c>
      <c r="Q6690" s="807">
        <v>143</v>
      </c>
      <c r="R6690" s="807">
        <v>27</v>
      </c>
      <c r="S6690" s="759" t="str">
        <f t="shared" si="208"/>
        <v>Juventud</v>
      </c>
      <c r="AI6690" s="806" t="s">
        <v>883</v>
      </c>
      <c r="AJ6690" s="807">
        <v>2</v>
      </c>
      <c r="AK6690" s="807">
        <v>54</v>
      </c>
      <c r="AL6690" s="759" t="str">
        <f t="shared" si="209"/>
        <v>Adulto</v>
      </c>
    </row>
    <row r="6691" spans="16:38" ht="15">
      <c r="P6691" s="806" t="s">
        <v>879</v>
      </c>
      <c r="Q6691" s="807">
        <v>141</v>
      </c>
      <c r="R6691" s="807">
        <v>28</v>
      </c>
      <c r="S6691" s="759" t="str">
        <f t="shared" si="208"/>
        <v>Juventud</v>
      </c>
      <c r="AI6691" s="806" t="s">
        <v>883</v>
      </c>
      <c r="AJ6691" s="807">
        <v>2</v>
      </c>
      <c r="AK6691" s="807">
        <v>55</v>
      </c>
      <c r="AL6691" s="759" t="str">
        <f t="shared" si="209"/>
        <v>Adulto</v>
      </c>
    </row>
    <row r="6692" spans="16:38" ht="15">
      <c r="P6692" s="806" t="s">
        <v>879</v>
      </c>
      <c r="Q6692" s="807">
        <v>129</v>
      </c>
      <c r="R6692" s="807">
        <v>29</v>
      </c>
      <c r="S6692" s="759" t="str">
        <f t="shared" si="208"/>
        <v>Adulto</v>
      </c>
      <c r="AI6692" s="806" t="s">
        <v>883</v>
      </c>
      <c r="AJ6692" s="807">
        <v>1</v>
      </c>
      <c r="AK6692" s="807">
        <v>56</v>
      </c>
      <c r="AL6692" s="759" t="str">
        <f t="shared" si="209"/>
        <v>Adulto</v>
      </c>
    </row>
    <row r="6693" spans="16:38" ht="15">
      <c r="P6693" s="806" t="s">
        <v>879</v>
      </c>
      <c r="Q6693" s="807">
        <v>110</v>
      </c>
      <c r="R6693" s="807">
        <v>30</v>
      </c>
      <c r="S6693" s="759" t="str">
        <f t="shared" si="208"/>
        <v>Adulto</v>
      </c>
      <c r="AI6693" s="806" t="s">
        <v>883</v>
      </c>
      <c r="AJ6693" s="807">
        <v>2</v>
      </c>
      <c r="AK6693" s="807">
        <v>57</v>
      </c>
      <c r="AL6693" s="759" t="str">
        <f t="shared" si="209"/>
        <v>Adulto</v>
      </c>
    </row>
    <row r="6694" spans="16:38" ht="15">
      <c r="P6694" s="806" t="s">
        <v>879</v>
      </c>
      <c r="Q6694" s="807">
        <v>118</v>
      </c>
      <c r="R6694" s="807">
        <v>31</v>
      </c>
      <c r="S6694" s="759" t="str">
        <f t="shared" si="208"/>
        <v>Adulto</v>
      </c>
      <c r="AI6694" s="806" t="s">
        <v>883</v>
      </c>
      <c r="AJ6694" s="807">
        <v>7</v>
      </c>
      <c r="AK6694" s="807">
        <v>58</v>
      </c>
      <c r="AL6694" s="759" t="str">
        <f t="shared" si="209"/>
        <v>Adulto</v>
      </c>
    </row>
    <row r="6695" spans="16:38" ht="15">
      <c r="P6695" s="806" t="s">
        <v>879</v>
      </c>
      <c r="Q6695" s="807">
        <v>118</v>
      </c>
      <c r="R6695" s="807">
        <v>32</v>
      </c>
      <c r="S6695" s="759" t="str">
        <f t="shared" si="208"/>
        <v>Adulto</v>
      </c>
      <c r="AI6695" s="806" t="s">
        <v>883</v>
      </c>
      <c r="AJ6695" s="807">
        <v>1</v>
      </c>
      <c r="AK6695" s="807">
        <v>60</v>
      </c>
      <c r="AL6695" s="759" t="str">
        <f t="shared" si="209"/>
        <v>Vejez</v>
      </c>
    </row>
    <row r="6696" spans="16:38" ht="15">
      <c r="P6696" s="806" t="s">
        <v>879</v>
      </c>
      <c r="Q6696" s="807">
        <v>124</v>
      </c>
      <c r="R6696" s="807">
        <v>33</v>
      </c>
      <c r="S6696" s="759" t="str">
        <f t="shared" si="208"/>
        <v>Adulto</v>
      </c>
      <c r="AI6696" s="806" t="s">
        <v>883</v>
      </c>
      <c r="AJ6696" s="807">
        <v>1</v>
      </c>
      <c r="AK6696" s="807">
        <v>61</v>
      </c>
      <c r="AL6696" s="759" t="str">
        <f t="shared" si="209"/>
        <v>Vejez</v>
      </c>
    </row>
    <row r="6697" spans="16:38" ht="15">
      <c r="P6697" s="806" t="s">
        <v>879</v>
      </c>
      <c r="Q6697" s="807">
        <v>114</v>
      </c>
      <c r="R6697" s="807">
        <v>34</v>
      </c>
      <c r="S6697" s="759" t="str">
        <f t="shared" si="208"/>
        <v>Adulto</v>
      </c>
      <c r="AI6697" s="806" t="s">
        <v>883</v>
      </c>
      <c r="AJ6697" s="807">
        <v>3</v>
      </c>
      <c r="AK6697" s="807">
        <v>62</v>
      </c>
      <c r="AL6697" s="759" t="str">
        <f t="shared" si="209"/>
        <v>Vejez</v>
      </c>
    </row>
    <row r="6698" spans="16:38" ht="15">
      <c r="P6698" s="806" t="s">
        <v>879</v>
      </c>
      <c r="Q6698" s="807">
        <v>113</v>
      </c>
      <c r="R6698" s="807">
        <v>35</v>
      </c>
      <c r="S6698" s="759" t="str">
        <f t="shared" si="208"/>
        <v>Adulto</v>
      </c>
      <c r="AI6698" s="806" t="s">
        <v>883</v>
      </c>
      <c r="AJ6698" s="807">
        <v>2</v>
      </c>
      <c r="AK6698" s="807">
        <v>63</v>
      </c>
      <c r="AL6698" s="759" t="str">
        <f t="shared" si="209"/>
        <v>Vejez</v>
      </c>
    </row>
    <row r="6699" spans="16:38" ht="15">
      <c r="P6699" s="806" t="s">
        <v>879</v>
      </c>
      <c r="Q6699" s="807">
        <v>105</v>
      </c>
      <c r="R6699" s="807">
        <v>36</v>
      </c>
      <c r="S6699" s="759" t="str">
        <f t="shared" si="208"/>
        <v>Adulto</v>
      </c>
      <c r="AI6699" s="806" t="s">
        <v>883</v>
      </c>
      <c r="AJ6699" s="807">
        <v>1</v>
      </c>
      <c r="AK6699" s="807">
        <v>64</v>
      </c>
      <c r="AL6699" s="759" t="str">
        <f t="shared" si="209"/>
        <v>Vejez</v>
      </c>
    </row>
    <row r="6700" spans="16:38" ht="15">
      <c r="P6700" s="806" t="s">
        <v>879</v>
      </c>
      <c r="Q6700" s="807">
        <v>96</v>
      </c>
      <c r="R6700" s="807">
        <v>37</v>
      </c>
      <c r="S6700" s="759" t="str">
        <f t="shared" si="208"/>
        <v>Adulto</v>
      </c>
      <c r="AI6700" s="806" t="s">
        <v>883</v>
      </c>
      <c r="AJ6700" s="807">
        <v>4</v>
      </c>
      <c r="AK6700" s="807">
        <v>65</v>
      </c>
      <c r="AL6700" s="759" t="str">
        <f t="shared" si="209"/>
        <v>Vejez</v>
      </c>
    </row>
    <row r="6701" spans="16:38" ht="15">
      <c r="P6701" s="806" t="s">
        <v>879</v>
      </c>
      <c r="Q6701" s="807">
        <v>128</v>
      </c>
      <c r="R6701" s="807">
        <v>38</v>
      </c>
      <c r="S6701" s="759" t="str">
        <f t="shared" si="208"/>
        <v>Adulto</v>
      </c>
      <c r="AI6701" s="806" t="s">
        <v>883</v>
      </c>
      <c r="AJ6701" s="807">
        <v>1</v>
      </c>
      <c r="AK6701" s="807">
        <v>66</v>
      </c>
      <c r="AL6701" s="759" t="str">
        <f t="shared" si="209"/>
        <v>Vejez</v>
      </c>
    </row>
    <row r="6702" spans="16:38" ht="15">
      <c r="P6702" s="806" t="s">
        <v>879</v>
      </c>
      <c r="Q6702" s="807">
        <v>126</v>
      </c>
      <c r="R6702" s="807">
        <v>39</v>
      </c>
      <c r="S6702" s="759" t="str">
        <f t="shared" si="208"/>
        <v>Adulto</v>
      </c>
      <c r="AI6702" s="806" t="s">
        <v>883</v>
      </c>
      <c r="AJ6702" s="807">
        <v>1</v>
      </c>
      <c r="AK6702" s="807">
        <v>68</v>
      </c>
      <c r="AL6702" s="759" t="str">
        <f t="shared" si="209"/>
        <v>Vejez</v>
      </c>
    </row>
    <row r="6703" spans="16:38" ht="15">
      <c r="P6703" s="806" t="s">
        <v>879</v>
      </c>
      <c r="Q6703" s="807">
        <v>113</v>
      </c>
      <c r="R6703" s="807">
        <v>40</v>
      </c>
      <c r="S6703" s="759" t="str">
        <f t="shared" si="208"/>
        <v>Adulto</v>
      </c>
      <c r="AI6703" s="806" t="s">
        <v>883</v>
      </c>
      <c r="AJ6703" s="807">
        <v>1</v>
      </c>
      <c r="AK6703" s="807">
        <v>69</v>
      </c>
      <c r="AL6703" s="759" t="str">
        <f t="shared" si="209"/>
        <v>Vejez</v>
      </c>
    </row>
    <row r="6704" spans="16:38" ht="15">
      <c r="P6704" s="806" t="s">
        <v>879</v>
      </c>
      <c r="Q6704" s="807">
        <v>116</v>
      </c>
      <c r="R6704" s="807">
        <v>41</v>
      </c>
      <c r="S6704" s="759" t="str">
        <f t="shared" si="208"/>
        <v>Adulto</v>
      </c>
      <c r="AI6704" s="806" t="s">
        <v>883</v>
      </c>
      <c r="AJ6704" s="807">
        <v>1</v>
      </c>
      <c r="AK6704" s="807">
        <v>71</v>
      </c>
      <c r="AL6704" s="759" t="str">
        <f t="shared" si="209"/>
        <v>Vejez</v>
      </c>
    </row>
    <row r="6705" spans="16:38" ht="15">
      <c r="P6705" s="806" t="s">
        <v>879</v>
      </c>
      <c r="Q6705" s="807">
        <v>132</v>
      </c>
      <c r="R6705" s="807">
        <v>42</v>
      </c>
      <c r="S6705" s="759" t="str">
        <f t="shared" si="208"/>
        <v>Adulto</v>
      </c>
      <c r="AI6705" s="806" t="s">
        <v>883</v>
      </c>
      <c r="AJ6705" s="807">
        <v>3</v>
      </c>
      <c r="AK6705" s="807">
        <v>74</v>
      </c>
      <c r="AL6705" s="759" t="str">
        <f t="shared" si="209"/>
        <v>Vejez</v>
      </c>
    </row>
    <row r="6706" spans="16:38" ht="15">
      <c r="P6706" s="806" t="s">
        <v>879</v>
      </c>
      <c r="Q6706" s="807">
        <v>103</v>
      </c>
      <c r="R6706" s="807">
        <v>43</v>
      </c>
      <c r="S6706" s="759" t="str">
        <f t="shared" si="208"/>
        <v>Adulto</v>
      </c>
      <c r="AI6706" s="806" t="s">
        <v>883</v>
      </c>
      <c r="AJ6706" s="807">
        <v>1</v>
      </c>
      <c r="AK6706" s="807">
        <v>76</v>
      </c>
      <c r="AL6706" s="759" t="str">
        <f t="shared" si="209"/>
        <v>Vejez</v>
      </c>
    </row>
    <row r="6707" spans="16:38" ht="15">
      <c r="P6707" s="806" t="s">
        <v>879</v>
      </c>
      <c r="Q6707" s="807">
        <v>98</v>
      </c>
      <c r="R6707" s="807">
        <v>44</v>
      </c>
      <c r="S6707" s="759" t="str">
        <f t="shared" si="208"/>
        <v>Adulto</v>
      </c>
      <c r="AI6707" s="806" t="s">
        <v>883</v>
      </c>
      <c r="AJ6707" s="807">
        <v>1</v>
      </c>
      <c r="AK6707" s="807">
        <v>77</v>
      </c>
      <c r="AL6707" s="759" t="str">
        <f t="shared" si="209"/>
        <v>Vejez</v>
      </c>
    </row>
    <row r="6708" spans="16:38" ht="15">
      <c r="P6708" s="806" t="s">
        <v>879</v>
      </c>
      <c r="Q6708" s="807">
        <v>110</v>
      </c>
      <c r="R6708" s="807">
        <v>45</v>
      </c>
      <c r="S6708" s="759" t="str">
        <f t="shared" si="208"/>
        <v>Adulto</v>
      </c>
      <c r="AI6708" s="806" t="s">
        <v>883</v>
      </c>
      <c r="AJ6708" s="807">
        <v>1</v>
      </c>
      <c r="AK6708" s="807">
        <v>82</v>
      </c>
      <c r="AL6708" s="759" t="str">
        <f t="shared" si="209"/>
        <v>Vejez</v>
      </c>
    </row>
    <row r="6709" spans="16:38" ht="15">
      <c r="P6709" s="806" t="s">
        <v>879</v>
      </c>
      <c r="Q6709" s="807">
        <v>115</v>
      </c>
      <c r="R6709" s="807">
        <v>46</v>
      </c>
      <c r="S6709" s="759" t="str">
        <f t="shared" si="208"/>
        <v>Adulto</v>
      </c>
      <c r="AI6709" s="806" t="s">
        <v>883</v>
      </c>
      <c r="AJ6709" s="807">
        <v>2</v>
      </c>
      <c r="AK6709" s="807">
        <v>84</v>
      </c>
      <c r="AL6709" s="759" t="str">
        <f t="shared" si="209"/>
        <v>Vejez</v>
      </c>
    </row>
    <row r="6710" spans="16:38" ht="15">
      <c r="P6710" s="806" t="s">
        <v>879</v>
      </c>
      <c r="Q6710" s="807">
        <v>118</v>
      </c>
      <c r="R6710" s="807">
        <v>47</v>
      </c>
      <c r="S6710" s="759" t="str">
        <f t="shared" si="208"/>
        <v>Adulto</v>
      </c>
      <c r="AI6710" s="806" t="s">
        <v>883</v>
      </c>
      <c r="AJ6710" s="807">
        <v>1</v>
      </c>
      <c r="AK6710" s="807">
        <v>91</v>
      </c>
      <c r="AL6710" s="759" t="str">
        <f t="shared" si="209"/>
        <v>Vejez</v>
      </c>
    </row>
    <row r="6711" spans="16:38" ht="30">
      <c r="P6711" s="806" t="s">
        <v>879</v>
      </c>
      <c r="Q6711" s="807">
        <v>122</v>
      </c>
      <c r="R6711" s="807">
        <v>48</v>
      </c>
      <c r="S6711" s="759" t="str">
        <f t="shared" si="208"/>
        <v>Adulto</v>
      </c>
      <c r="AI6711" s="806" t="s">
        <v>884</v>
      </c>
      <c r="AJ6711" s="807">
        <v>32</v>
      </c>
      <c r="AK6711" s="807">
        <v>0</v>
      </c>
      <c r="AL6711" s="759" t="str">
        <f t="shared" si="209"/>
        <v>Primera Infancia</v>
      </c>
    </row>
    <row r="6712" spans="16:38" ht="30">
      <c r="P6712" s="806" t="s">
        <v>879</v>
      </c>
      <c r="Q6712" s="807">
        <v>113</v>
      </c>
      <c r="R6712" s="807">
        <v>49</v>
      </c>
      <c r="S6712" s="759" t="str">
        <f t="shared" si="208"/>
        <v>Adulto</v>
      </c>
      <c r="AI6712" s="806" t="s">
        <v>884</v>
      </c>
      <c r="AJ6712" s="807">
        <v>31</v>
      </c>
      <c r="AK6712" s="807">
        <v>1</v>
      </c>
      <c r="AL6712" s="759" t="str">
        <f t="shared" si="209"/>
        <v>Primera Infancia</v>
      </c>
    </row>
    <row r="6713" spans="16:38" ht="30">
      <c r="P6713" s="806" t="s">
        <v>879</v>
      </c>
      <c r="Q6713" s="807">
        <v>108</v>
      </c>
      <c r="R6713" s="807">
        <v>50</v>
      </c>
      <c r="S6713" s="759" t="str">
        <f t="shared" si="208"/>
        <v>Adulto</v>
      </c>
      <c r="AI6713" s="806" t="s">
        <v>884</v>
      </c>
      <c r="AJ6713" s="807">
        <v>31</v>
      </c>
      <c r="AK6713" s="807">
        <v>2</v>
      </c>
      <c r="AL6713" s="759" t="str">
        <f t="shared" si="209"/>
        <v>Primera Infancia</v>
      </c>
    </row>
    <row r="6714" spans="16:38" ht="30">
      <c r="P6714" s="806" t="s">
        <v>879</v>
      </c>
      <c r="Q6714" s="807">
        <v>113</v>
      </c>
      <c r="R6714" s="807">
        <v>51</v>
      </c>
      <c r="S6714" s="759" t="str">
        <f t="shared" si="208"/>
        <v>Adulto</v>
      </c>
      <c r="AI6714" s="806" t="s">
        <v>884</v>
      </c>
      <c r="AJ6714" s="807">
        <v>45</v>
      </c>
      <c r="AK6714" s="807">
        <v>3</v>
      </c>
      <c r="AL6714" s="759" t="str">
        <f t="shared" si="209"/>
        <v>Primera Infancia</v>
      </c>
    </row>
    <row r="6715" spans="16:38" ht="30">
      <c r="P6715" s="806" t="s">
        <v>879</v>
      </c>
      <c r="Q6715" s="807">
        <v>104</v>
      </c>
      <c r="R6715" s="807">
        <v>52</v>
      </c>
      <c r="S6715" s="759" t="str">
        <f t="shared" si="208"/>
        <v>Adulto</v>
      </c>
      <c r="AI6715" s="806" t="s">
        <v>884</v>
      </c>
      <c r="AJ6715" s="807">
        <v>28</v>
      </c>
      <c r="AK6715" s="807">
        <v>4</v>
      </c>
      <c r="AL6715" s="759" t="str">
        <f t="shared" si="209"/>
        <v>Primera Infancia</v>
      </c>
    </row>
    <row r="6716" spans="16:38" ht="30">
      <c r="P6716" s="806" t="s">
        <v>879</v>
      </c>
      <c r="Q6716" s="807">
        <v>121</v>
      </c>
      <c r="R6716" s="807">
        <v>53</v>
      </c>
      <c r="S6716" s="759" t="str">
        <f t="shared" si="208"/>
        <v>Adulto</v>
      </c>
      <c r="AI6716" s="806" t="s">
        <v>884</v>
      </c>
      <c r="AJ6716" s="807">
        <v>37</v>
      </c>
      <c r="AK6716" s="807">
        <v>5</v>
      </c>
      <c r="AL6716" s="759" t="str">
        <f t="shared" si="209"/>
        <v>Primera Infancia</v>
      </c>
    </row>
    <row r="6717" spans="16:38" ht="15">
      <c r="P6717" s="806" t="s">
        <v>879</v>
      </c>
      <c r="Q6717" s="807">
        <v>139</v>
      </c>
      <c r="R6717" s="807">
        <v>54</v>
      </c>
      <c r="S6717" s="759" t="str">
        <f t="shared" si="208"/>
        <v>Adulto</v>
      </c>
      <c r="AI6717" s="806" t="s">
        <v>884</v>
      </c>
      <c r="AJ6717" s="807">
        <v>31</v>
      </c>
      <c r="AK6717" s="807">
        <v>6</v>
      </c>
      <c r="AL6717" s="759" t="str">
        <f t="shared" si="209"/>
        <v>Infancia</v>
      </c>
    </row>
    <row r="6718" spans="16:38" ht="15">
      <c r="P6718" s="806" t="s">
        <v>879</v>
      </c>
      <c r="Q6718" s="807">
        <v>123</v>
      </c>
      <c r="R6718" s="807">
        <v>55</v>
      </c>
      <c r="S6718" s="759" t="str">
        <f t="shared" si="208"/>
        <v>Adulto</v>
      </c>
      <c r="AI6718" s="806" t="s">
        <v>884</v>
      </c>
      <c r="AJ6718" s="807">
        <v>34</v>
      </c>
      <c r="AK6718" s="807">
        <v>7</v>
      </c>
      <c r="AL6718" s="759" t="str">
        <f t="shared" si="209"/>
        <v>Infancia</v>
      </c>
    </row>
    <row r="6719" spans="16:38" ht="15">
      <c r="P6719" s="806" t="s">
        <v>879</v>
      </c>
      <c r="Q6719" s="807">
        <v>126</v>
      </c>
      <c r="R6719" s="807">
        <v>56</v>
      </c>
      <c r="S6719" s="759" t="str">
        <f t="shared" si="208"/>
        <v>Adulto</v>
      </c>
      <c r="AI6719" s="806" t="s">
        <v>884</v>
      </c>
      <c r="AJ6719" s="807">
        <v>25</v>
      </c>
      <c r="AK6719" s="807">
        <v>8</v>
      </c>
      <c r="AL6719" s="759" t="str">
        <f t="shared" si="209"/>
        <v>Infancia</v>
      </c>
    </row>
    <row r="6720" spans="16:38" ht="15">
      <c r="P6720" s="806" t="s">
        <v>879</v>
      </c>
      <c r="Q6720" s="807">
        <v>118</v>
      </c>
      <c r="R6720" s="807">
        <v>57</v>
      </c>
      <c r="S6720" s="759" t="str">
        <f t="shared" si="208"/>
        <v>Adulto</v>
      </c>
      <c r="AI6720" s="806" t="s">
        <v>884</v>
      </c>
      <c r="AJ6720" s="807">
        <v>32</v>
      </c>
      <c r="AK6720" s="807">
        <v>9</v>
      </c>
      <c r="AL6720" s="759" t="str">
        <f t="shared" si="209"/>
        <v>Infancia</v>
      </c>
    </row>
    <row r="6721" spans="16:38" ht="15">
      <c r="P6721" s="806" t="s">
        <v>879</v>
      </c>
      <c r="Q6721" s="807">
        <v>116</v>
      </c>
      <c r="R6721" s="807">
        <v>58</v>
      </c>
      <c r="S6721" s="759" t="str">
        <f t="shared" si="208"/>
        <v>Adulto</v>
      </c>
      <c r="AI6721" s="806" t="s">
        <v>884</v>
      </c>
      <c r="AJ6721" s="807">
        <v>32</v>
      </c>
      <c r="AK6721" s="807">
        <v>10</v>
      </c>
      <c r="AL6721" s="759" t="str">
        <f t="shared" si="209"/>
        <v>Infancia</v>
      </c>
    </row>
    <row r="6722" spans="16:38" ht="15">
      <c r="P6722" s="806" t="s">
        <v>879</v>
      </c>
      <c r="Q6722" s="807">
        <v>133</v>
      </c>
      <c r="R6722" s="807">
        <v>59</v>
      </c>
      <c r="S6722" s="759" t="str">
        <f t="shared" si="208"/>
        <v>Adulto</v>
      </c>
      <c r="AI6722" s="806" t="s">
        <v>884</v>
      </c>
      <c r="AJ6722" s="807">
        <v>32</v>
      </c>
      <c r="AK6722" s="807">
        <v>11</v>
      </c>
      <c r="AL6722" s="759" t="str">
        <f t="shared" si="209"/>
        <v>Infancia</v>
      </c>
    </row>
    <row r="6723" spans="16:38" ht="30">
      <c r="P6723" s="806" t="s">
        <v>879</v>
      </c>
      <c r="Q6723" s="807">
        <v>90</v>
      </c>
      <c r="R6723" s="807">
        <v>60</v>
      </c>
      <c r="S6723" s="759" t="str">
        <f t="shared" ref="S6723:S6786" si="210">IF(P6723=0,"",IF(AND(R6723&gt;=0,R6723&lt;=5),"Primera Infancia",IF(AND(R6723&gt;=6,R6723&lt;=11),"Infancia",IF(AND(R6723&gt;=12,R6723&lt;=17),"Adolescente",IF(AND(R6723&gt;=18,R6723&lt;=28),"Juventud",IF(AND(R6723&gt;=29,R6723&lt;=59),"Adulto","Vejez"))))))</f>
        <v>Vejez</v>
      </c>
      <c r="AI6723" s="806" t="s">
        <v>884</v>
      </c>
      <c r="AJ6723" s="807">
        <v>34</v>
      </c>
      <c r="AK6723" s="807">
        <v>12</v>
      </c>
      <c r="AL6723" s="759" t="str">
        <f t="shared" ref="AL6723:AL6786" si="211">IF(AI6723=0,"",IF(AND(AK6723&gt;=0,AK6723&lt;=5),"Primera Infancia",IF(AND(AK6723&gt;=6,AK6723&lt;=11),"Infancia",IF(AND(AK6723&gt;=12,AK6723&lt;=17),"Adolescente",IF(AND(AK6723&gt;=18,AK6723&lt;=28),"Juventud",IF(AND(AK6723&gt;=29,AK6723&lt;=59),"Adulto","Vejez"))))))</f>
        <v>Adolescente</v>
      </c>
    </row>
    <row r="6724" spans="16:38" ht="30">
      <c r="P6724" s="806" t="s">
        <v>879</v>
      </c>
      <c r="Q6724" s="807">
        <v>113</v>
      </c>
      <c r="R6724" s="807">
        <v>61</v>
      </c>
      <c r="S6724" s="759" t="str">
        <f t="shared" si="210"/>
        <v>Vejez</v>
      </c>
      <c r="AI6724" s="806" t="s">
        <v>884</v>
      </c>
      <c r="AJ6724" s="807">
        <v>32</v>
      </c>
      <c r="AK6724" s="807">
        <v>13</v>
      </c>
      <c r="AL6724" s="759" t="str">
        <f t="shared" si="211"/>
        <v>Adolescente</v>
      </c>
    </row>
    <row r="6725" spans="16:38" ht="30">
      <c r="P6725" s="806" t="s">
        <v>879</v>
      </c>
      <c r="Q6725" s="807">
        <v>103</v>
      </c>
      <c r="R6725" s="807">
        <v>62</v>
      </c>
      <c r="S6725" s="759" t="str">
        <f t="shared" si="210"/>
        <v>Vejez</v>
      </c>
      <c r="AI6725" s="806" t="s">
        <v>884</v>
      </c>
      <c r="AJ6725" s="807">
        <v>35</v>
      </c>
      <c r="AK6725" s="807">
        <v>14</v>
      </c>
      <c r="AL6725" s="759" t="str">
        <f t="shared" si="211"/>
        <v>Adolescente</v>
      </c>
    </row>
    <row r="6726" spans="16:38" ht="30">
      <c r="P6726" s="806" t="s">
        <v>879</v>
      </c>
      <c r="Q6726" s="807">
        <v>95</v>
      </c>
      <c r="R6726" s="807">
        <v>63</v>
      </c>
      <c r="S6726" s="759" t="str">
        <f t="shared" si="210"/>
        <v>Vejez</v>
      </c>
      <c r="AI6726" s="806" t="s">
        <v>884</v>
      </c>
      <c r="AJ6726" s="807">
        <v>40</v>
      </c>
      <c r="AK6726" s="807">
        <v>15</v>
      </c>
      <c r="AL6726" s="759" t="str">
        <f t="shared" si="211"/>
        <v>Adolescente</v>
      </c>
    </row>
    <row r="6727" spans="16:38" ht="30">
      <c r="P6727" s="806" t="s">
        <v>879</v>
      </c>
      <c r="Q6727" s="807">
        <v>89</v>
      </c>
      <c r="R6727" s="807">
        <v>64</v>
      </c>
      <c r="S6727" s="759" t="str">
        <f t="shared" si="210"/>
        <v>Vejez</v>
      </c>
      <c r="AI6727" s="806" t="s">
        <v>884</v>
      </c>
      <c r="AJ6727" s="807">
        <v>39</v>
      </c>
      <c r="AK6727" s="807">
        <v>16</v>
      </c>
      <c r="AL6727" s="759" t="str">
        <f t="shared" si="211"/>
        <v>Adolescente</v>
      </c>
    </row>
    <row r="6728" spans="16:38" ht="30">
      <c r="P6728" s="806" t="s">
        <v>879</v>
      </c>
      <c r="Q6728" s="807">
        <v>105</v>
      </c>
      <c r="R6728" s="807">
        <v>65</v>
      </c>
      <c r="S6728" s="759" t="str">
        <f t="shared" si="210"/>
        <v>Vejez</v>
      </c>
      <c r="AI6728" s="806" t="s">
        <v>884</v>
      </c>
      <c r="AJ6728" s="807">
        <v>38</v>
      </c>
      <c r="AK6728" s="807">
        <v>17</v>
      </c>
      <c r="AL6728" s="759" t="str">
        <f t="shared" si="211"/>
        <v>Adolescente</v>
      </c>
    </row>
    <row r="6729" spans="16:38" ht="15">
      <c r="P6729" s="806" t="s">
        <v>879</v>
      </c>
      <c r="Q6729" s="807">
        <v>89</v>
      </c>
      <c r="R6729" s="807">
        <v>66</v>
      </c>
      <c r="S6729" s="759" t="str">
        <f t="shared" si="210"/>
        <v>Vejez</v>
      </c>
      <c r="AI6729" s="806" t="s">
        <v>884</v>
      </c>
      <c r="AJ6729" s="807">
        <v>35</v>
      </c>
      <c r="AK6729" s="807">
        <v>18</v>
      </c>
      <c r="AL6729" s="759" t="str">
        <f t="shared" si="211"/>
        <v>Juventud</v>
      </c>
    </row>
    <row r="6730" spans="16:38" ht="15">
      <c r="P6730" s="806" t="s">
        <v>879</v>
      </c>
      <c r="Q6730" s="807">
        <v>79</v>
      </c>
      <c r="R6730" s="807">
        <v>67</v>
      </c>
      <c r="S6730" s="759" t="str">
        <f t="shared" si="210"/>
        <v>Vejez</v>
      </c>
      <c r="AI6730" s="806" t="s">
        <v>884</v>
      </c>
      <c r="AJ6730" s="807">
        <v>75</v>
      </c>
      <c r="AK6730" s="807">
        <v>19</v>
      </c>
      <c r="AL6730" s="759" t="str">
        <f t="shared" si="211"/>
        <v>Juventud</v>
      </c>
    </row>
    <row r="6731" spans="16:38" ht="15">
      <c r="P6731" s="806" t="s">
        <v>879</v>
      </c>
      <c r="Q6731" s="807">
        <v>76</v>
      </c>
      <c r="R6731" s="807">
        <v>68</v>
      </c>
      <c r="S6731" s="759" t="str">
        <f t="shared" si="210"/>
        <v>Vejez</v>
      </c>
      <c r="AI6731" s="806" t="s">
        <v>884</v>
      </c>
      <c r="AJ6731" s="807">
        <v>69</v>
      </c>
      <c r="AK6731" s="807">
        <v>20</v>
      </c>
      <c r="AL6731" s="759" t="str">
        <f t="shared" si="211"/>
        <v>Juventud</v>
      </c>
    </row>
    <row r="6732" spans="16:38" ht="15">
      <c r="P6732" s="806" t="s">
        <v>879</v>
      </c>
      <c r="Q6732" s="807">
        <v>69</v>
      </c>
      <c r="R6732" s="807">
        <v>69</v>
      </c>
      <c r="S6732" s="759" t="str">
        <f t="shared" si="210"/>
        <v>Vejez</v>
      </c>
      <c r="AI6732" s="806" t="s">
        <v>884</v>
      </c>
      <c r="AJ6732" s="807">
        <v>69</v>
      </c>
      <c r="AK6732" s="807">
        <v>21</v>
      </c>
      <c r="AL6732" s="759" t="str">
        <f t="shared" si="211"/>
        <v>Juventud</v>
      </c>
    </row>
    <row r="6733" spans="16:38" ht="15">
      <c r="P6733" s="806" t="s">
        <v>879</v>
      </c>
      <c r="Q6733" s="807">
        <v>74</v>
      </c>
      <c r="R6733" s="807">
        <v>70</v>
      </c>
      <c r="S6733" s="759" t="str">
        <f t="shared" si="210"/>
        <v>Vejez</v>
      </c>
      <c r="AI6733" s="806" t="s">
        <v>884</v>
      </c>
      <c r="AJ6733" s="807">
        <v>81</v>
      </c>
      <c r="AK6733" s="807">
        <v>22</v>
      </c>
      <c r="AL6733" s="759" t="str">
        <f t="shared" si="211"/>
        <v>Juventud</v>
      </c>
    </row>
    <row r="6734" spans="16:38" ht="15">
      <c r="P6734" s="806" t="s">
        <v>879</v>
      </c>
      <c r="Q6734" s="807">
        <v>66</v>
      </c>
      <c r="R6734" s="807">
        <v>71</v>
      </c>
      <c r="S6734" s="759" t="str">
        <f t="shared" si="210"/>
        <v>Vejez</v>
      </c>
      <c r="AI6734" s="806" t="s">
        <v>884</v>
      </c>
      <c r="AJ6734" s="807">
        <v>65</v>
      </c>
      <c r="AK6734" s="807">
        <v>23</v>
      </c>
      <c r="AL6734" s="759" t="str">
        <f t="shared" si="211"/>
        <v>Juventud</v>
      </c>
    </row>
    <row r="6735" spans="16:38" ht="15">
      <c r="P6735" s="806" t="s">
        <v>879</v>
      </c>
      <c r="Q6735" s="807">
        <v>71</v>
      </c>
      <c r="R6735" s="807">
        <v>72</v>
      </c>
      <c r="S6735" s="759" t="str">
        <f t="shared" si="210"/>
        <v>Vejez</v>
      </c>
      <c r="AI6735" s="806" t="s">
        <v>884</v>
      </c>
      <c r="AJ6735" s="807">
        <v>65</v>
      </c>
      <c r="AK6735" s="807">
        <v>24</v>
      </c>
      <c r="AL6735" s="759" t="str">
        <f t="shared" si="211"/>
        <v>Juventud</v>
      </c>
    </row>
    <row r="6736" spans="16:38" ht="15">
      <c r="P6736" s="806" t="s">
        <v>879</v>
      </c>
      <c r="Q6736" s="807">
        <v>62</v>
      </c>
      <c r="R6736" s="807">
        <v>73</v>
      </c>
      <c r="S6736" s="759" t="str">
        <f t="shared" si="210"/>
        <v>Vejez</v>
      </c>
      <c r="AI6736" s="806" t="s">
        <v>884</v>
      </c>
      <c r="AJ6736" s="807">
        <v>94</v>
      </c>
      <c r="AK6736" s="807">
        <v>25</v>
      </c>
      <c r="AL6736" s="759" t="str">
        <f t="shared" si="211"/>
        <v>Juventud</v>
      </c>
    </row>
    <row r="6737" spans="16:38" ht="15">
      <c r="P6737" s="806" t="s">
        <v>879</v>
      </c>
      <c r="Q6737" s="807">
        <v>46</v>
      </c>
      <c r="R6737" s="807">
        <v>74</v>
      </c>
      <c r="S6737" s="759" t="str">
        <f t="shared" si="210"/>
        <v>Vejez</v>
      </c>
      <c r="AI6737" s="806" t="s">
        <v>884</v>
      </c>
      <c r="AJ6737" s="807">
        <v>74</v>
      </c>
      <c r="AK6737" s="807">
        <v>26</v>
      </c>
      <c r="AL6737" s="759" t="str">
        <f t="shared" si="211"/>
        <v>Juventud</v>
      </c>
    </row>
    <row r="6738" spans="16:38" ht="15">
      <c r="P6738" s="806" t="s">
        <v>879</v>
      </c>
      <c r="Q6738" s="807">
        <v>44</v>
      </c>
      <c r="R6738" s="807">
        <v>75</v>
      </c>
      <c r="S6738" s="759" t="str">
        <f t="shared" si="210"/>
        <v>Vejez</v>
      </c>
      <c r="AI6738" s="806" t="s">
        <v>884</v>
      </c>
      <c r="AJ6738" s="807">
        <v>82</v>
      </c>
      <c r="AK6738" s="807">
        <v>27</v>
      </c>
      <c r="AL6738" s="759" t="str">
        <f t="shared" si="211"/>
        <v>Juventud</v>
      </c>
    </row>
    <row r="6739" spans="16:38" ht="15">
      <c r="P6739" s="806" t="s">
        <v>879</v>
      </c>
      <c r="Q6739" s="807">
        <v>46</v>
      </c>
      <c r="R6739" s="807">
        <v>76</v>
      </c>
      <c r="S6739" s="759" t="str">
        <f t="shared" si="210"/>
        <v>Vejez</v>
      </c>
      <c r="AI6739" s="806" t="s">
        <v>884</v>
      </c>
      <c r="AJ6739" s="807">
        <v>52</v>
      </c>
      <c r="AK6739" s="807">
        <v>28</v>
      </c>
      <c r="AL6739" s="759" t="str">
        <f t="shared" si="211"/>
        <v>Juventud</v>
      </c>
    </row>
    <row r="6740" spans="16:38" ht="15">
      <c r="P6740" s="806" t="s">
        <v>879</v>
      </c>
      <c r="Q6740" s="807">
        <v>42</v>
      </c>
      <c r="R6740" s="807">
        <v>77</v>
      </c>
      <c r="S6740" s="759" t="str">
        <f t="shared" si="210"/>
        <v>Vejez</v>
      </c>
      <c r="AI6740" s="806" t="s">
        <v>884</v>
      </c>
      <c r="AJ6740" s="807">
        <v>60</v>
      </c>
      <c r="AK6740" s="807">
        <v>29</v>
      </c>
      <c r="AL6740" s="759" t="str">
        <f t="shared" si="211"/>
        <v>Adulto</v>
      </c>
    </row>
    <row r="6741" spans="16:38" ht="15">
      <c r="P6741" s="806" t="s">
        <v>879</v>
      </c>
      <c r="Q6741" s="807">
        <v>39</v>
      </c>
      <c r="R6741" s="807">
        <v>78</v>
      </c>
      <c r="S6741" s="759" t="str">
        <f t="shared" si="210"/>
        <v>Vejez</v>
      </c>
      <c r="AI6741" s="806" t="s">
        <v>884</v>
      </c>
      <c r="AJ6741" s="807">
        <v>62</v>
      </c>
      <c r="AK6741" s="807">
        <v>30</v>
      </c>
      <c r="AL6741" s="759" t="str">
        <f t="shared" si="211"/>
        <v>Adulto</v>
      </c>
    </row>
    <row r="6742" spans="16:38" ht="15">
      <c r="P6742" s="806" t="s">
        <v>879</v>
      </c>
      <c r="Q6742" s="807">
        <v>30</v>
      </c>
      <c r="R6742" s="807">
        <v>79</v>
      </c>
      <c r="S6742" s="759" t="str">
        <f t="shared" si="210"/>
        <v>Vejez</v>
      </c>
      <c r="AI6742" s="806" t="s">
        <v>884</v>
      </c>
      <c r="AJ6742" s="807">
        <v>74</v>
      </c>
      <c r="AK6742" s="807">
        <v>31</v>
      </c>
      <c r="AL6742" s="759" t="str">
        <f t="shared" si="211"/>
        <v>Adulto</v>
      </c>
    </row>
    <row r="6743" spans="16:38" ht="15">
      <c r="P6743" s="806" t="s">
        <v>879</v>
      </c>
      <c r="Q6743" s="807">
        <v>33</v>
      </c>
      <c r="R6743" s="807">
        <v>80</v>
      </c>
      <c r="S6743" s="759" t="str">
        <f t="shared" si="210"/>
        <v>Vejez</v>
      </c>
      <c r="AI6743" s="806" t="s">
        <v>884</v>
      </c>
      <c r="AJ6743" s="807">
        <v>74</v>
      </c>
      <c r="AK6743" s="807">
        <v>32</v>
      </c>
      <c r="AL6743" s="759" t="str">
        <f t="shared" si="211"/>
        <v>Adulto</v>
      </c>
    </row>
    <row r="6744" spans="16:38" ht="15">
      <c r="P6744" s="806" t="s">
        <v>879</v>
      </c>
      <c r="Q6744" s="807">
        <v>26</v>
      </c>
      <c r="R6744" s="807">
        <v>81</v>
      </c>
      <c r="S6744" s="759" t="str">
        <f t="shared" si="210"/>
        <v>Vejez</v>
      </c>
      <c r="AI6744" s="806" t="s">
        <v>884</v>
      </c>
      <c r="AJ6744" s="807">
        <v>73</v>
      </c>
      <c r="AK6744" s="807">
        <v>33</v>
      </c>
      <c r="AL6744" s="759" t="str">
        <f t="shared" si="211"/>
        <v>Adulto</v>
      </c>
    </row>
    <row r="6745" spans="16:38" ht="15">
      <c r="P6745" s="806" t="s">
        <v>879</v>
      </c>
      <c r="Q6745" s="807">
        <v>14</v>
      </c>
      <c r="R6745" s="807">
        <v>82</v>
      </c>
      <c r="S6745" s="759" t="str">
        <f t="shared" si="210"/>
        <v>Vejez</v>
      </c>
      <c r="AI6745" s="806" t="s">
        <v>884</v>
      </c>
      <c r="AJ6745" s="807">
        <v>71</v>
      </c>
      <c r="AK6745" s="807">
        <v>34</v>
      </c>
      <c r="AL6745" s="759" t="str">
        <f t="shared" si="211"/>
        <v>Adulto</v>
      </c>
    </row>
    <row r="6746" spans="16:38" ht="15">
      <c r="P6746" s="806" t="s">
        <v>879</v>
      </c>
      <c r="Q6746" s="807">
        <v>25</v>
      </c>
      <c r="R6746" s="807">
        <v>83</v>
      </c>
      <c r="S6746" s="759" t="str">
        <f t="shared" si="210"/>
        <v>Vejez</v>
      </c>
      <c r="AI6746" s="806" t="s">
        <v>884</v>
      </c>
      <c r="AJ6746" s="807">
        <v>59</v>
      </c>
      <c r="AK6746" s="807">
        <v>35</v>
      </c>
      <c r="AL6746" s="759" t="str">
        <f t="shared" si="211"/>
        <v>Adulto</v>
      </c>
    </row>
    <row r="6747" spans="16:38" ht="15">
      <c r="P6747" s="806" t="s">
        <v>879</v>
      </c>
      <c r="Q6747" s="807">
        <v>20</v>
      </c>
      <c r="R6747" s="807">
        <v>84</v>
      </c>
      <c r="S6747" s="759" t="str">
        <f t="shared" si="210"/>
        <v>Vejez</v>
      </c>
      <c r="AI6747" s="806" t="s">
        <v>884</v>
      </c>
      <c r="AJ6747" s="807">
        <v>56</v>
      </c>
      <c r="AK6747" s="807">
        <v>36</v>
      </c>
      <c r="AL6747" s="759" t="str">
        <f t="shared" si="211"/>
        <v>Adulto</v>
      </c>
    </row>
    <row r="6748" spans="16:38" ht="15">
      <c r="P6748" s="806" t="s">
        <v>879</v>
      </c>
      <c r="Q6748" s="807">
        <v>28</v>
      </c>
      <c r="R6748" s="807">
        <v>85</v>
      </c>
      <c r="S6748" s="759" t="str">
        <f t="shared" si="210"/>
        <v>Vejez</v>
      </c>
      <c r="AI6748" s="806" t="s">
        <v>884</v>
      </c>
      <c r="AJ6748" s="807">
        <v>52</v>
      </c>
      <c r="AK6748" s="807">
        <v>37</v>
      </c>
      <c r="AL6748" s="759" t="str">
        <f t="shared" si="211"/>
        <v>Adulto</v>
      </c>
    </row>
    <row r="6749" spans="16:38" ht="15">
      <c r="P6749" s="806" t="s">
        <v>879</v>
      </c>
      <c r="Q6749" s="807">
        <v>18</v>
      </c>
      <c r="R6749" s="807">
        <v>86</v>
      </c>
      <c r="S6749" s="759" t="str">
        <f t="shared" si="210"/>
        <v>Vejez</v>
      </c>
      <c r="AI6749" s="806" t="s">
        <v>884</v>
      </c>
      <c r="AJ6749" s="807">
        <v>53</v>
      </c>
      <c r="AK6749" s="807">
        <v>38</v>
      </c>
      <c r="AL6749" s="759" t="str">
        <f t="shared" si="211"/>
        <v>Adulto</v>
      </c>
    </row>
    <row r="6750" spans="16:38" ht="15">
      <c r="P6750" s="806" t="s">
        <v>879</v>
      </c>
      <c r="Q6750" s="807">
        <v>16</v>
      </c>
      <c r="R6750" s="807">
        <v>87</v>
      </c>
      <c r="S6750" s="759" t="str">
        <f t="shared" si="210"/>
        <v>Vejez</v>
      </c>
      <c r="AI6750" s="806" t="s">
        <v>884</v>
      </c>
      <c r="AJ6750" s="807">
        <v>51</v>
      </c>
      <c r="AK6750" s="807">
        <v>39</v>
      </c>
      <c r="AL6750" s="759" t="str">
        <f t="shared" si="211"/>
        <v>Adulto</v>
      </c>
    </row>
    <row r="6751" spans="16:38" ht="15">
      <c r="P6751" s="806" t="s">
        <v>879</v>
      </c>
      <c r="Q6751" s="807">
        <v>8</v>
      </c>
      <c r="R6751" s="807">
        <v>88</v>
      </c>
      <c r="S6751" s="759" t="str">
        <f t="shared" si="210"/>
        <v>Vejez</v>
      </c>
      <c r="AI6751" s="806" t="s">
        <v>884</v>
      </c>
      <c r="AJ6751" s="807">
        <v>61</v>
      </c>
      <c r="AK6751" s="807">
        <v>40</v>
      </c>
      <c r="AL6751" s="759" t="str">
        <f t="shared" si="211"/>
        <v>Adulto</v>
      </c>
    </row>
    <row r="6752" spans="16:38" ht="15">
      <c r="P6752" s="806" t="s">
        <v>879</v>
      </c>
      <c r="Q6752" s="807">
        <v>7</v>
      </c>
      <c r="R6752" s="807">
        <v>89</v>
      </c>
      <c r="S6752" s="759" t="str">
        <f t="shared" si="210"/>
        <v>Vejez</v>
      </c>
      <c r="AI6752" s="806" t="s">
        <v>884</v>
      </c>
      <c r="AJ6752" s="807">
        <v>49</v>
      </c>
      <c r="AK6752" s="807">
        <v>41</v>
      </c>
      <c r="AL6752" s="759" t="str">
        <f t="shared" si="211"/>
        <v>Adulto</v>
      </c>
    </row>
    <row r="6753" spans="16:38" ht="15">
      <c r="P6753" s="806" t="s">
        <v>879</v>
      </c>
      <c r="Q6753" s="807">
        <v>9</v>
      </c>
      <c r="R6753" s="807">
        <v>90</v>
      </c>
      <c r="S6753" s="759" t="str">
        <f t="shared" si="210"/>
        <v>Vejez</v>
      </c>
      <c r="AI6753" s="806" t="s">
        <v>884</v>
      </c>
      <c r="AJ6753" s="807">
        <v>40</v>
      </c>
      <c r="AK6753" s="807">
        <v>42</v>
      </c>
      <c r="AL6753" s="759" t="str">
        <f t="shared" si="211"/>
        <v>Adulto</v>
      </c>
    </row>
    <row r="6754" spans="16:38" ht="15">
      <c r="P6754" s="806" t="s">
        <v>879</v>
      </c>
      <c r="Q6754" s="807">
        <v>11</v>
      </c>
      <c r="R6754" s="807">
        <v>91</v>
      </c>
      <c r="S6754" s="759" t="str">
        <f t="shared" si="210"/>
        <v>Vejez</v>
      </c>
      <c r="AI6754" s="806" t="s">
        <v>884</v>
      </c>
      <c r="AJ6754" s="807">
        <v>40</v>
      </c>
      <c r="AK6754" s="807">
        <v>43</v>
      </c>
      <c r="AL6754" s="759" t="str">
        <f t="shared" si="211"/>
        <v>Adulto</v>
      </c>
    </row>
    <row r="6755" spans="16:38" ht="15">
      <c r="P6755" s="806" t="s">
        <v>879</v>
      </c>
      <c r="Q6755" s="807">
        <v>8</v>
      </c>
      <c r="R6755" s="807">
        <v>92</v>
      </c>
      <c r="S6755" s="759" t="str">
        <f t="shared" si="210"/>
        <v>Vejez</v>
      </c>
      <c r="AI6755" s="806" t="s">
        <v>884</v>
      </c>
      <c r="AJ6755" s="807">
        <v>53</v>
      </c>
      <c r="AK6755" s="807">
        <v>44</v>
      </c>
      <c r="AL6755" s="759" t="str">
        <f t="shared" si="211"/>
        <v>Adulto</v>
      </c>
    </row>
    <row r="6756" spans="16:38" ht="15">
      <c r="P6756" s="806" t="s">
        <v>879</v>
      </c>
      <c r="Q6756" s="807">
        <v>9</v>
      </c>
      <c r="R6756" s="807">
        <v>93</v>
      </c>
      <c r="S6756" s="759" t="str">
        <f t="shared" si="210"/>
        <v>Vejez</v>
      </c>
      <c r="AI6756" s="806" t="s">
        <v>884</v>
      </c>
      <c r="AJ6756" s="807">
        <v>36</v>
      </c>
      <c r="AK6756" s="807">
        <v>45</v>
      </c>
      <c r="AL6756" s="759" t="str">
        <f t="shared" si="211"/>
        <v>Adulto</v>
      </c>
    </row>
    <row r="6757" spans="16:38" ht="15">
      <c r="P6757" s="806" t="s">
        <v>879</v>
      </c>
      <c r="Q6757" s="807">
        <v>1</v>
      </c>
      <c r="R6757" s="807">
        <v>94</v>
      </c>
      <c r="S6757" s="759" t="str">
        <f t="shared" si="210"/>
        <v>Vejez</v>
      </c>
      <c r="AI6757" s="806" t="s">
        <v>884</v>
      </c>
      <c r="AJ6757" s="807">
        <v>39</v>
      </c>
      <c r="AK6757" s="807">
        <v>46</v>
      </c>
      <c r="AL6757" s="759" t="str">
        <f t="shared" si="211"/>
        <v>Adulto</v>
      </c>
    </row>
    <row r="6758" spans="16:38" ht="15">
      <c r="P6758" s="806" t="s">
        <v>879</v>
      </c>
      <c r="Q6758" s="807">
        <v>3</v>
      </c>
      <c r="R6758" s="807">
        <v>95</v>
      </c>
      <c r="S6758" s="759" t="str">
        <f t="shared" si="210"/>
        <v>Vejez</v>
      </c>
      <c r="AI6758" s="806" t="s">
        <v>884</v>
      </c>
      <c r="AJ6758" s="807">
        <v>30</v>
      </c>
      <c r="AK6758" s="807">
        <v>47</v>
      </c>
      <c r="AL6758" s="759" t="str">
        <f t="shared" si="211"/>
        <v>Adulto</v>
      </c>
    </row>
    <row r="6759" spans="16:38" ht="15">
      <c r="P6759" s="806" t="s">
        <v>879</v>
      </c>
      <c r="Q6759" s="807">
        <v>2</v>
      </c>
      <c r="R6759" s="807">
        <v>97</v>
      </c>
      <c r="S6759" s="759" t="str">
        <f t="shared" si="210"/>
        <v>Vejez</v>
      </c>
      <c r="AI6759" s="806" t="s">
        <v>884</v>
      </c>
      <c r="AJ6759" s="807">
        <v>34</v>
      </c>
      <c r="AK6759" s="807">
        <v>48</v>
      </c>
      <c r="AL6759" s="759" t="str">
        <f t="shared" si="211"/>
        <v>Adulto</v>
      </c>
    </row>
    <row r="6760" spans="16:38" ht="15">
      <c r="P6760" s="806" t="s">
        <v>879</v>
      </c>
      <c r="Q6760" s="807">
        <v>1</v>
      </c>
      <c r="R6760" s="807">
        <v>98</v>
      </c>
      <c r="S6760" s="759" t="str">
        <f t="shared" si="210"/>
        <v>Vejez</v>
      </c>
      <c r="AI6760" s="806" t="s">
        <v>884</v>
      </c>
      <c r="AJ6760" s="807">
        <v>33</v>
      </c>
      <c r="AK6760" s="807">
        <v>49</v>
      </c>
      <c r="AL6760" s="759" t="str">
        <f t="shared" si="211"/>
        <v>Adulto</v>
      </c>
    </row>
    <row r="6761" spans="16:38" ht="15">
      <c r="P6761" s="806" t="s">
        <v>879</v>
      </c>
      <c r="Q6761" s="807">
        <v>1</v>
      </c>
      <c r="R6761" s="807">
        <v>99</v>
      </c>
      <c r="S6761" s="759" t="str">
        <f t="shared" si="210"/>
        <v>Vejez</v>
      </c>
      <c r="AI6761" s="806" t="s">
        <v>884</v>
      </c>
      <c r="AJ6761" s="807">
        <v>37</v>
      </c>
      <c r="AK6761" s="807">
        <v>50</v>
      </c>
      <c r="AL6761" s="759" t="str">
        <f t="shared" si="211"/>
        <v>Adulto</v>
      </c>
    </row>
    <row r="6762" spans="16:38" ht="30">
      <c r="P6762" s="806" t="s">
        <v>880</v>
      </c>
      <c r="Q6762" s="807">
        <v>54</v>
      </c>
      <c r="R6762" s="807">
        <v>0</v>
      </c>
      <c r="S6762" s="759" t="str">
        <f t="shared" si="210"/>
        <v>Primera Infancia</v>
      </c>
      <c r="AI6762" s="806" t="s">
        <v>884</v>
      </c>
      <c r="AJ6762" s="807">
        <v>21</v>
      </c>
      <c r="AK6762" s="807">
        <v>51</v>
      </c>
      <c r="AL6762" s="759" t="str">
        <f t="shared" si="211"/>
        <v>Adulto</v>
      </c>
    </row>
    <row r="6763" spans="16:38" ht="30">
      <c r="P6763" s="806" t="s">
        <v>880</v>
      </c>
      <c r="Q6763" s="807">
        <v>68</v>
      </c>
      <c r="R6763" s="807">
        <v>1</v>
      </c>
      <c r="S6763" s="759" t="str">
        <f t="shared" si="210"/>
        <v>Primera Infancia</v>
      </c>
      <c r="AI6763" s="806" t="s">
        <v>884</v>
      </c>
      <c r="AJ6763" s="807">
        <v>14</v>
      </c>
      <c r="AK6763" s="807">
        <v>52</v>
      </c>
      <c r="AL6763" s="759" t="str">
        <f t="shared" si="211"/>
        <v>Adulto</v>
      </c>
    </row>
    <row r="6764" spans="16:38" ht="30">
      <c r="P6764" s="806" t="s">
        <v>880</v>
      </c>
      <c r="Q6764" s="807">
        <v>72</v>
      </c>
      <c r="R6764" s="807">
        <v>2</v>
      </c>
      <c r="S6764" s="759" t="str">
        <f t="shared" si="210"/>
        <v>Primera Infancia</v>
      </c>
      <c r="AI6764" s="806" t="s">
        <v>884</v>
      </c>
      <c r="AJ6764" s="807">
        <v>15</v>
      </c>
      <c r="AK6764" s="807">
        <v>53</v>
      </c>
      <c r="AL6764" s="759" t="str">
        <f t="shared" si="211"/>
        <v>Adulto</v>
      </c>
    </row>
    <row r="6765" spans="16:38" ht="30">
      <c r="P6765" s="806" t="s">
        <v>880</v>
      </c>
      <c r="Q6765" s="807">
        <v>72</v>
      </c>
      <c r="R6765" s="807">
        <v>3</v>
      </c>
      <c r="S6765" s="759" t="str">
        <f t="shared" si="210"/>
        <v>Primera Infancia</v>
      </c>
      <c r="AI6765" s="806" t="s">
        <v>884</v>
      </c>
      <c r="AJ6765" s="807">
        <v>21</v>
      </c>
      <c r="AK6765" s="807">
        <v>54</v>
      </c>
      <c r="AL6765" s="759" t="str">
        <f t="shared" si="211"/>
        <v>Adulto</v>
      </c>
    </row>
    <row r="6766" spans="16:38" ht="30">
      <c r="P6766" s="806" t="s">
        <v>880</v>
      </c>
      <c r="Q6766" s="807">
        <v>95</v>
      </c>
      <c r="R6766" s="807">
        <v>4</v>
      </c>
      <c r="S6766" s="759" t="str">
        <f t="shared" si="210"/>
        <v>Primera Infancia</v>
      </c>
      <c r="AI6766" s="806" t="s">
        <v>884</v>
      </c>
      <c r="AJ6766" s="807">
        <v>31</v>
      </c>
      <c r="AK6766" s="807">
        <v>55</v>
      </c>
      <c r="AL6766" s="759" t="str">
        <f t="shared" si="211"/>
        <v>Adulto</v>
      </c>
    </row>
    <row r="6767" spans="16:38" ht="30">
      <c r="P6767" s="806" t="s">
        <v>880</v>
      </c>
      <c r="Q6767" s="807">
        <v>96</v>
      </c>
      <c r="R6767" s="807">
        <v>5</v>
      </c>
      <c r="S6767" s="759" t="str">
        <f t="shared" si="210"/>
        <v>Primera Infancia</v>
      </c>
      <c r="AI6767" s="806" t="s">
        <v>884</v>
      </c>
      <c r="AJ6767" s="807">
        <v>35</v>
      </c>
      <c r="AK6767" s="807">
        <v>56</v>
      </c>
      <c r="AL6767" s="759" t="str">
        <f t="shared" si="211"/>
        <v>Adulto</v>
      </c>
    </row>
    <row r="6768" spans="16:38" ht="15">
      <c r="P6768" s="806" t="s">
        <v>880</v>
      </c>
      <c r="Q6768" s="807">
        <v>85</v>
      </c>
      <c r="R6768" s="807">
        <v>6</v>
      </c>
      <c r="S6768" s="759" t="str">
        <f t="shared" si="210"/>
        <v>Infancia</v>
      </c>
      <c r="AI6768" s="806" t="s">
        <v>884</v>
      </c>
      <c r="AJ6768" s="807">
        <v>19</v>
      </c>
      <c r="AK6768" s="807">
        <v>57</v>
      </c>
      <c r="AL6768" s="759" t="str">
        <f t="shared" si="211"/>
        <v>Adulto</v>
      </c>
    </row>
    <row r="6769" spans="16:38" ht="15">
      <c r="P6769" s="806" t="s">
        <v>880</v>
      </c>
      <c r="Q6769" s="807">
        <v>92</v>
      </c>
      <c r="R6769" s="807">
        <v>7</v>
      </c>
      <c r="S6769" s="759" t="str">
        <f t="shared" si="210"/>
        <v>Infancia</v>
      </c>
      <c r="AI6769" s="806" t="s">
        <v>884</v>
      </c>
      <c r="AJ6769" s="807">
        <v>18</v>
      </c>
      <c r="AK6769" s="807">
        <v>58</v>
      </c>
      <c r="AL6769" s="759" t="str">
        <f t="shared" si="211"/>
        <v>Adulto</v>
      </c>
    </row>
    <row r="6770" spans="16:38" ht="15">
      <c r="P6770" s="806" t="s">
        <v>880</v>
      </c>
      <c r="Q6770" s="807">
        <v>101</v>
      </c>
      <c r="R6770" s="807">
        <v>8</v>
      </c>
      <c r="S6770" s="759" t="str">
        <f t="shared" si="210"/>
        <v>Infancia</v>
      </c>
      <c r="AI6770" s="806" t="s">
        <v>884</v>
      </c>
      <c r="AJ6770" s="807">
        <v>22</v>
      </c>
      <c r="AK6770" s="807">
        <v>59</v>
      </c>
      <c r="AL6770" s="759" t="str">
        <f t="shared" si="211"/>
        <v>Adulto</v>
      </c>
    </row>
    <row r="6771" spans="16:38" ht="15">
      <c r="P6771" s="806" t="s">
        <v>880</v>
      </c>
      <c r="Q6771" s="807">
        <v>84</v>
      </c>
      <c r="R6771" s="807">
        <v>9</v>
      </c>
      <c r="S6771" s="759" t="str">
        <f t="shared" si="210"/>
        <v>Infancia</v>
      </c>
      <c r="AI6771" s="806" t="s">
        <v>884</v>
      </c>
      <c r="AJ6771" s="807">
        <v>17</v>
      </c>
      <c r="AK6771" s="807">
        <v>60</v>
      </c>
      <c r="AL6771" s="759" t="str">
        <f t="shared" si="211"/>
        <v>Vejez</v>
      </c>
    </row>
    <row r="6772" spans="16:38" ht="15">
      <c r="P6772" s="806" t="s">
        <v>880</v>
      </c>
      <c r="Q6772" s="807">
        <v>109</v>
      </c>
      <c r="R6772" s="807">
        <v>10</v>
      </c>
      <c r="S6772" s="759" t="str">
        <f t="shared" si="210"/>
        <v>Infancia</v>
      </c>
      <c r="AI6772" s="806" t="s">
        <v>884</v>
      </c>
      <c r="AJ6772" s="807">
        <v>10</v>
      </c>
      <c r="AK6772" s="807">
        <v>61</v>
      </c>
      <c r="AL6772" s="759" t="str">
        <f t="shared" si="211"/>
        <v>Vejez</v>
      </c>
    </row>
    <row r="6773" spans="16:38" ht="15">
      <c r="P6773" s="806" t="s">
        <v>880</v>
      </c>
      <c r="Q6773" s="807">
        <v>108</v>
      </c>
      <c r="R6773" s="807">
        <v>11</v>
      </c>
      <c r="S6773" s="759" t="str">
        <f t="shared" si="210"/>
        <v>Infancia</v>
      </c>
      <c r="AI6773" s="806" t="s">
        <v>884</v>
      </c>
      <c r="AJ6773" s="807">
        <v>8</v>
      </c>
      <c r="AK6773" s="807">
        <v>62</v>
      </c>
      <c r="AL6773" s="759" t="str">
        <f t="shared" si="211"/>
        <v>Vejez</v>
      </c>
    </row>
    <row r="6774" spans="16:38" ht="30">
      <c r="P6774" s="806" t="s">
        <v>880</v>
      </c>
      <c r="Q6774" s="807">
        <v>119</v>
      </c>
      <c r="R6774" s="807">
        <v>12</v>
      </c>
      <c r="S6774" s="759" t="str">
        <f t="shared" si="210"/>
        <v>Adolescente</v>
      </c>
      <c r="AI6774" s="806" t="s">
        <v>884</v>
      </c>
      <c r="AJ6774" s="807">
        <v>4</v>
      </c>
      <c r="AK6774" s="807">
        <v>63</v>
      </c>
      <c r="AL6774" s="759" t="str">
        <f t="shared" si="211"/>
        <v>Vejez</v>
      </c>
    </row>
    <row r="6775" spans="16:38" ht="30">
      <c r="P6775" s="806" t="s">
        <v>880</v>
      </c>
      <c r="Q6775" s="807">
        <v>128</v>
      </c>
      <c r="R6775" s="807">
        <v>13</v>
      </c>
      <c r="S6775" s="759" t="str">
        <f t="shared" si="210"/>
        <v>Adolescente</v>
      </c>
      <c r="AI6775" s="806" t="s">
        <v>884</v>
      </c>
      <c r="AJ6775" s="807">
        <v>10</v>
      </c>
      <c r="AK6775" s="807">
        <v>64</v>
      </c>
      <c r="AL6775" s="759" t="str">
        <f t="shared" si="211"/>
        <v>Vejez</v>
      </c>
    </row>
    <row r="6776" spans="16:38" ht="30">
      <c r="P6776" s="806" t="s">
        <v>880</v>
      </c>
      <c r="Q6776" s="807">
        <v>142</v>
      </c>
      <c r="R6776" s="807">
        <v>14</v>
      </c>
      <c r="S6776" s="759" t="str">
        <f t="shared" si="210"/>
        <v>Adolescente</v>
      </c>
      <c r="AI6776" s="806" t="s">
        <v>884</v>
      </c>
      <c r="AJ6776" s="807">
        <v>2</v>
      </c>
      <c r="AK6776" s="807">
        <v>65</v>
      </c>
      <c r="AL6776" s="759" t="str">
        <f t="shared" si="211"/>
        <v>Vejez</v>
      </c>
    </row>
    <row r="6777" spans="16:38" ht="30">
      <c r="P6777" s="806" t="s">
        <v>880</v>
      </c>
      <c r="Q6777" s="807">
        <v>155</v>
      </c>
      <c r="R6777" s="807">
        <v>15</v>
      </c>
      <c r="S6777" s="759" t="str">
        <f t="shared" si="210"/>
        <v>Adolescente</v>
      </c>
      <c r="AI6777" s="806" t="s">
        <v>884</v>
      </c>
      <c r="AJ6777" s="807">
        <v>11</v>
      </c>
      <c r="AK6777" s="807">
        <v>66</v>
      </c>
      <c r="AL6777" s="759" t="str">
        <f t="shared" si="211"/>
        <v>Vejez</v>
      </c>
    </row>
    <row r="6778" spans="16:38" ht="30">
      <c r="P6778" s="806" t="s">
        <v>880</v>
      </c>
      <c r="Q6778" s="807">
        <v>161</v>
      </c>
      <c r="R6778" s="807">
        <v>16</v>
      </c>
      <c r="S6778" s="759" t="str">
        <f t="shared" si="210"/>
        <v>Adolescente</v>
      </c>
      <c r="AI6778" s="806" t="s">
        <v>884</v>
      </c>
      <c r="AJ6778" s="807">
        <v>1</v>
      </c>
      <c r="AK6778" s="807">
        <v>67</v>
      </c>
      <c r="AL6778" s="759" t="str">
        <f t="shared" si="211"/>
        <v>Vejez</v>
      </c>
    </row>
    <row r="6779" spans="16:38" ht="30">
      <c r="P6779" s="806" t="s">
        <v>880</v>
      </c>
      <c r="Q6779" s="807">
        <v>149</v>
      </c>
      <c r="R6779" s="807">
        <v>17</v>
      </c>
      <c r="S6779" s="759" t="str">
        <f t="shared" si="210"/>
        <v>Adolescente</v>
      </c>
      <c r="AI6779" s="806" t="s">
        <v>884</v>
      </c>
      <c r="AJ6779" s="807">
        <v>8</v>
      </c>
      <c r="AK6779" s="807">
        <v>68</v>
      </c>
      <c r="AL6779" s="759" t="str">
        <f t="shared" si="211"/>
        <v>Vejez</v>
      </c>
    </row>
    <row r="6780" spans="16:38" ht="15">
      <c r="P6780" s="806" t="s">
        <v>880</v>
      </c>
      <c r="Q6780" s="807">
        <v>130</v>
      </c>
      <c r="R6780" s="807">
        <v>18</v>
      </c>
      <c r="S6780" s="759" t="str">
        <f t="shared" si="210"/>
        <v>Juventud</v>
      </c>
      <c r="AI6780" s="806" t="s">
        <v>884</v>
      </c>
      <c r="AJ6780" s="807">
        <v>7</v>
      </c>
      <c r="AK6780" s="807">
        <v>69</v>
      </c>
      <c r="AL6780" s="759" t="str">
        <f t="shared" si="211"/>
        <v>Vejez</v>
      </c>
    </row>
    <row r="6781" spans="16:38" ht="15">
      <c r="P6781" s="806" t="s">
        <v>880</v>
      </c>
      <c r="Q6781" s="807">
        <v>132</v>
      </c>
      <c r="R6781" s="807">
        <v>19</v>
      </c>
      <c r="S6781" s="759" t="str">
        <f t="shared" si="210"/>
        <v>Juventud</v>
      </c>
      <c r="AI6781" s="806" t="s">
        <v>884</v>
      </c>
      <c r="AJ6781" s="807">
        <v>3</v>
      </c>
      <c r="AK6781" s="807">
        <v>70</v>
      </c>
      <c r="AL6781" s="759" t="str">
        <f t="shared" si="211"/>
        <v>Vejez</v>
      </c>
    </row>
    <row r="6782" spans="16:38" ht="15">
      <c r="P6782" s="806" t="s">
        <v>880</v>
      </c>
      <c r="Q6782" s="807">
        <v>115</v>
      </c>
      <c r="R6782" s="807">
        <v>20</v>
      </c>
      <c r="S6782" s="759" t="str">
        <f t="shared" si="210"/>
        <v>Juventud</v>
      </c>
      <c r="AI6782" s="806" t="s">
        <v>884</v>
      </c>
      <c r="AJ6782" s="807">
        <v>2</v>
      </c>
      <c r="AK6782" s="807">
        <v>71</v>
      </c>
      <c r="AL6782" s="759" t="str">
        <f t="shared" si="211"/>
        <v>Vejez</v>
      </c>
    </row>
    <row r="6783" spans="16:38" ht="15">
      <c r="P6783" s="806" t="s">
        <v>880</v>
      </c>
      <c r="Q6783" s="807">
        <v>108</v>
      </c>
      <c r="R6783" s="807">
        <v>21</v>
      </c>
      <c r="S6783" s="759" t="str">
        <f t="shared" si="210"/>
        <v>Juventud</v>
      </c>
      <c r="AI6783" s="806" t="s">
        <v>884</v>
      </c>
      <c r="AJ6783" s="807">
        <v>5</v>
      </c>
      <c r="AK6783" s="807">
        <v>72</v>
      </c>
      <c r="AL6783" s="759" t="str">
        <f t="shared" si="211"/>
        <v>Vejez</v>
      </c>
    </row>
    <row r="6784" spans="16:38" ht="15">
      <c r="P6784" s="806" t="s">
        <v>880</v>
      </c>
      <c r="Q6784" s="807">
        <v>86</v>
      </c>
      <c r="R6784" s="807">
        <v>22</v>
      </c>
      <c r="S6784" s="759" t="str">
        <f t="shared" si="210"/>
        <v>Juventud</v>
      </c>
      <c r="AI6784" s="806" t="s">
        <v>884</v>
      </c>
      <c r="AJ6784" s="807">
        <v>4</v>
      </c>
      <c r="AK6784" s="807">
        <v>73</v>
      </c>
      <c r="AL6784" s="759" t="str">
        <f t="shared" si="211"/>
        <v>Vejez</v>
      </c>
    </row>
    <row r="6785" spans="16:38" ht="15">
      <c r="P6785" s="806" t="s">
        <v>880</v>
      </c>
      <c r="Q6785" s="807">
        <v>95</v>
      </c>
      <c r="R6785" s="807">
        <v>23</v>
      </c>
      <c r="S6785" s="759" t="str">
        <f t="shared" si="210"/>
        <v>Juventud</v>
      </c>
      <c r="AI6785" s="806" t="s">
        <v>884</v>
      </c>
      <c r="AJ6785" s="807">
        <v>3</v>
      </c>
      <c r="AK6785" s="807">
        <v>74</v>
      </c>
      <c r="AL6785" s="759" t="str">
        <f t="shared" si="211"/>
        <v>Vejez</v>
      </c>
    </row>
    <row r="6786" spans="16:38" ht="15">
      <c r="P6786" s="806" t="s">
        <v>880</v>
      </c>
      <c r="Q6786" s="807">
        <v>94</v>
      </c>
      <c r="R6786" s="807">
        <v>24</v>
      </c>
      <c r="S6786" s="759" t="str">
        <f t="shared" si="210"/>
        <v>Juventud</v>
      </c>
      <c r="AI6786" s="806" t="s">
        <v>884</v>
      </c>
      <c r="AJ6786" s="807">
        <v>3</v>
      </c>
      <c r="AK6786" s="807">
        <v>75</v>
      </c>
      <c r="AL6786" s="759" t="str">
        <f t="shared" si="211"/>
        <v>Vejez</v>
      </c>
    </row>
    <row r="6787" spans="16:38" ht="15">
      <c r="P6787" s="806" t="s">
        <v>880</v>
      </c>
      <c r="Q6787" s="807">
        <v>108</v>
      </c>
      <c r="R6787" s="807">
        <v>25</v>
      </c>
      <c r="S6787" s="759" t="str">
        <f t="shared" ref="S6787:S6850" si="212">IF(P6787=0,"",IF(AND(R6787&gt;=0,R6787&lt;=5),"Primera Infancia",IF(AND(R6787&gt;=6,R6787&lt;=11),"Infancia",IF(AND(R6787&gt;=12,R6787&lt;=17),"Adolescente",IF(AND(R6787&gt;=18,R6787&lt;=28),"Juventud",IF(AND(R6787&gt;=29,R6787&lt;=59),"Adulto","Vejez"))))))</f>
        <v>Juventud</v>
      </c>
      <c r="AI6787" s="806" t="s">
        <v>884</v>
      </c>
      <c r="AJ6787" s="807">
        <v>1</v>
      </c>
      <c r="AK6787" s="807">
        <v>76</v>
      </c>
      <c r="AL6787" s="759" t="str">
        <f t="shared" ref="AL6787:AL6850" si="213">IF(AI6787=0,"",IF(AND(AK6787&gt;=0,AK6787&lt;=5),"Primera Infancia",IF(AND(AK6787&gt;=6,AK6787&lt;=11),"Infancia",IF(AND(AK6787&gt;=12,AK6787&lt;=17),"Adolescente",IF(AND(AK6787&gt;=18,AK6787&lt;=28),"Juventud",IF(AND(AK6787&gt;=29,AK6787&lt;=59),"Adulto","Vejez"))))))</f>
        <v>Vejez</v>
      </c>
    </row>
    <row r="6788" spans="16:38" ht="15">
      <c r="P6788" s="806" t="s">
        <v>880</v>
      </c>
      <c r="Q6788" s="807">
        <v>98</v>
      </c>
      <c r="R6788" s="807">
        <v>26</v>
      </c>
      <c r="S6788" s="759" t="str">
        <f t="shared" si="212"/>
        <v>Juventud</v>
      </c>
      <c r="AI6788" s="806" t="s">
        <v>884</v>
      </c>
      <c r="AJ6788" s="807">
        <v>1</v>
      </c>
      <c r="AK6788" s="807">
        <v>77</v>
      </c>
      <c r="AL6788" s="759" t="str">
        <f t="shared" si="213"/>
        <v>Vejez</v>
      </c>
    </row>
    <row r="6789" spans="16:38" ht="15">
      <c r="P6789" s="806" t="s">
        <v>880</v>
      </c>
      <c r="Q6789" s="807">
        <v>93</v>
      </c>
      <c r="R6789" s="807">
        <v>27</v>
      </c>
      <c r="S6789" s="759" t="str">
        <f t="shared" si="212"/>
        <v>Juventud</v>
      </c>
      <c r="AI6789" s="806" t="s">
        <v>884</v>
      </c>
      <c r="AJ6789" s="807">
        <v>1</v>
      </c>
      <c r="AK6789" s="807">
        <v>78</v>
      </c>
      <c r="AL6789" s="759" t="str">
        <f t="shared" si="213"/>
        <v>Vejez</v>
      </c>
    </row>
    <row r="6790" spans="16:38" ht="15">
      <c r="P6790" s="806" t="s">
        <v>880</v>
      </c>
      <c r="Q6790" s="807">
        <v>80</v>
      </c>
      <c r="R6790" s="807">
        <v>28</v>
      </c>
      <c r="S6790" s="759" t="str">
        <f t="shared" si="212"/>
        <v>Juventud</v>
      </c>
      <c r="AI6790" s="806" t="s">
        <v>884</v>
      </c>
      <c r="AJ6790" s="807">
        <v>1</v>
      </c>
      <c r="AK6790" s="807">
        <v>79</v>
      </c>
      <c r="AL6790" s="759" t="str">
        <f t="shared" si="213"/>
        <v>Vejez</v>
      </c>
    </row>
    <row r="6791" spans="16:38" ht="15">
      <c r="P6791" s="806" t="s">
        <v>880</v>
      </c>
      <c r="Q6791" s="807">
        <v>70</v>
      </c>
      <c r="R6791" s="807">
        <v>29</v>
      </c>
      <c r="S6791" s="759" t="str">
        <f t="shared" si="212"/>
        <v>Adulto</v>
      </c>
      <c r="AI6791" s="806" t="s">
        <v>884</v>
      </c>
      <c r="AJ6791" s="807">
        <v>1</v>
      </c>
      <c r="AK6791" s="807">
        <v>80</v>
      </c>
      <c r="AL6791" s="759" t="str">
        <f t="shared" si="213"/>
        <v>Vejez</v>
      </c>
    </row>
    <row r="6792" spans="16:38" ht="15">
      <c r="P6792" s="806" t="s">
        <v>880</v>
      </c>
      <c r="Q6792" s="807">
        <v>88</v>
      </c>
      <c r="R6792" s="807">
        <v>30</v>
      </c>
      <c r="S6792" s="759" t="str">
        <f t="shared" si="212"/>
        <v>Adulto</v>
      </c>
      <c r="AI6792" s="806" t="s">
        <v>884</v>
      </c>
      <c r="AJ6792" s="807">
        <v>1</v>
      </c>
      <c r="AK6792" s="807">
        <v>81</v>
      </c>
      <c r="AL6792" s="759" t="str">
        <f t="shared" si="213"/>
        <v>Vejez</v>
      </c>
    </row>
    <row r="6793" spans="16:38" ht="15">
      <c r="P6793" s="806" t="s">
        <v>880</v>
      </c>
      <c r="Q6793" s="807">
        <v>84</v>
      </c>
      <c r="R6793" s="807">
        <v>31</v>
      </c>
      <c r="S6793" s="759" t="str">
        <f t="shared" si="212"/>
        <v>Adulto</v>
      </c>
      <c r="AI6793" s="806" t="s">
        <v>884</v>
      </c>
      <c r="AJ6793" s="807">
        <v>2</v>
      </c>
      <c r="AK6793" s="807">
        <v>82</v>
      </c>
      <c r="AL6793" s="759" t="str">
        <f t="shared" si="213"/>
        <v>Vejez</v>
      </c>
    </row>
    <row r="6794" spans="16:38" ht="15">
      <c r="P6794" s="806" t="s">
        <v>880</v>
      </c>
      <c r="Q6794" s="807">
        <v>81</v>
      </c>
      <c r="R6794" s="807">
        <v>32</v>
      </c>
      <c r="S6794" s="759" t="str">
        <f t="shared" si="212"/>
        <v>Adulto</v>
      </c>
      <c r="AI6794" s="806" t="s">
        <v>884</v>
      </c>
      <c r="AJ6794" s="807">
        <v>3</v>
      </c>
      <c r="AK6794" s="807">
        <v>83</v>
      </c>
      <c r="AL6794" s="759" t="str">
        <f t="shared" si="213"/>
        <v>Vejez</v>
      </c>
    </row>
    <row r="6795" spans="16:38" ht="15">
      <c r="P6795" s="806" t="s">
        <v>880</v>
      </c>
      <c r="Q6795" s="807">
        <v>92</v>
      </c>
      <c r="R6795" s="807">
        <v>33</v>
      </c>
      <c r="S6795" s="759" t="str">
        <f t="shared" si="212"/>
        <v>Adulto</v>
      </c>
      <c r="AI6795" s="806" t="s">
        <v>884</v>
      </c>
      <c r="AJ6795" s="807">
        <v>1</v>
      </c>
      <c r="AK6795" s="807">
        <v>85</v>
      </c>
      <c r="AL6795" s="759" t="str">
        <f t="shared" si="213"/>
        <v>Vejez</v>
      </c>
    </row>
    <row r="6796" spans="16:38" ht="15">
      <c r="P6796" s="806" t="s">
        <v>880</v>
      </c>
      <c r="Q6796" s="807">
        <v>68</v>
      </c>
      <c r="R6796" s="807">
        <v>34</v>
      </c>
      <c r="S6796" s="759" t="str">
        <f t="shared" si="212"/>
        <v>Adulto</v>
      </c>
      <c r="AI6796" s="806" t="s">
        <v>884</v>
      </c>
      <c r="AJ6796" s="807">
        <v>3</v>
      </c>
      <c r="AK6796" s="807">
        <v>89</v>
      </c>
      <c r="AL6796" s="759" t="str">
        <f t="shared" si="213"/>
        <v>Vejez</v>
      </c>
    </row>
    <row r="6797" spans="16:38" ht="15">
      <c r="P6797" s="806" t="s">
        <v>880</v>
      </c>
      <c r="Q6797" s="807">
        <v>91</v>
      </c>
      <c r="R6797" s="807">
        <v>35</v>
      </c>
      <c r="S6797" s="759" t="str">
        <f t="shared" si="212"/>
        <v>Adulto</v>
      </c>
      <c r="AI6797" s="806" t="s">
        <v>884</v>
      </c>
      <c r="AJ6797" s="807">
        <v>1</v>
      </c>
      <c r="AK6797" s="807">
        <v>90</v>
      </c>
      <c r="AL6797" s="759" t="str">
        <f t="shared" si="213"/>
        <v>Vejez</v>
      </c>
    </row>
    <row r="6798" spans="16:38" ht="15">
      <c r="P6798" s="806" t="s">
        <v>880</v>
      </c>
      <c r="Q6798" s="807">
        <v>82</v>
      </c>
      <c r="R6798" s="807">
        <v>36</v>
      </c>
      <c r="S6798" s="759" t="str">
        <f t="shared" si="212"/>
        <v>Adulto</v>
      </c>
      <c r="AI6798" s="806" t="s">
        <v>884</v>
      </c>
      <c r="AJ6798" s="807">
        <v>1</v>
      </c>
      <c r="AK6798" s="807">
        <v>95</v>
      </c>
      <c r="AL6798" s="759" t="str">
        <f t="shared" si="213"/>
        <v>Vejez</v>
      </c>
    </row>
    <row r="6799" spans="16:38" ht="15">
      <c r="P6799" s="806" t="s">
        <v>880</v>
      </c>
      <c r="Q6799" s="807">
        <v>92</v>
      </c>
      <c r="R6799" s="807">
        <v>37</v>
      </c>
      <c r="S6799" s="759" t="str">
        <f t="shared" si="212"/>
        <v>Adulto</v>
      </c>
      <c r="AI6799" s="806" t="s">
        <v>884</v>
      </c>
      <c r="AJ6799" s="807">
        <v>2</v>
      </c>
      <c r="AK6799" s="807">
        <v>96</v>
      </c>
      <c r="AL6799" s="759" t="str">
        <f t="shared" si="213"/>
        <v>Vejez</v>
      </c>
    </row>
    <row r="6800" spans="16:38" ht="30">
      <c r="P6800" s="806" t="s">
        <v>880</v>
      </c>
      <c r="Q6800" s="807">
        <v>101</v>
      </c>
      <c r="R6800" s="807">
        <v>38</v>
      </c>
      <c r="S6800" s="759" t="str">
        <f t="shared" si="212"/>
        <v>Adulto</v>
      </c>
      <c r="AI6800" s="806" t="s">
        <v>885</v>
      </c>
      <c r="AJ6800" s="807">
        <v>6</v>
      </c>
      <c r="AK6800" s="807">
        <v>0</v>
      </c>
      <c r="AL6800" s="759" t="str">
        <f t="shared" si="213"/>
        <v>Primera Infancia</v>
      </c>
    </row>
    <row r="6801" spans="16:38" ht="30">
      <c r="P6801" s="806" t="s">
        <v>880</v>
      </c>
      <c r="Q6801" s="807">
        <v>107</v>
      </c>
      <c r="R6801" s="807">
        <v>39</v>
      </c>
      <c r="S6801" s="759" t="str">
        <f t="shared" si="212"/>
        <v>Adulto</v>
      </c>
      <c r="AI6801" s="806" t="s">
        <v>885</v>
      </c>
      <c r="AJ6801" s="807">
        <v>7</v>
      </c>
      <c r="AK6801" s="807">
        <v>1</v>
      </c>
      <c r="AL6801" s="759" t="str">
        <f t="shared" si="213"/>
        <v>Primera Infancia</v>
      </c>
    </row>
    <row r="6802" spans="16:38" ht="30">
      <c r="P6802" s="806" t="s">
        <v>880</v>
      </c>
      <c r="Q6802" s="807">
        <v>98</v>
      </c>
      <c r="R6802" s="807">
        <v>40</v>
      </c>
      <c r="S6802" s="759" t="str">
        <f t="shared" si="212"/>
        <v>Adulto</v>
      </c>
      <c r="AI6802" s="806" t="s">
        <v>885</v>
      </c>
      <c r="AJ6802" s="807">
        <v>6</v>
      </c>
      <c r="AK6802" s="807">
        <v>2</v>
      </c>
      <c r="AL6802" s="759" t="str">
        <f t="shared" si="213"/>
        <v>Primera Infancia</v>
      </c>
    </row>
    <row r="6803" spans="16:38" ht="30">
      <c r="P6803" s="806" t="s">
        <v>880</v>
      </c>
      <c r="Q6803" s="807">
        <v>119</v>
      </c>
      <c r="R6803" s="807">
        <v>41</v>
      </c>
      <c r="S6803" s="759" t="str">
        <f t="shared" si="212"/>
        <v>Adulto</v>
      </c>
      <c r="AI6803" s="806" t="s">
        <v>885</v>
      </c>
      <c r="AJ6803" s="807">
        <v>7</v>
      </c>
      <c r="AK6803" s="807">
        <v>3</v>
      </c>
      <c r="AL6803" s="759" t="str">
        <f t="shared" si="213"/>
        <v>Primera Infancia</v>
      </c>
    </row>
    <row r="6804" spans="16:38" ht="30">
      <c r="P6804" s="806" t="s">
        <v>880</v>
      </c>
      <c r="Q6804" s="807">
        <v>120</v>
      </c>
      <c r="R6804" s="807">
        <v>42</v>
      </c>
      <c r="S6804" s="759" t="str">
        <f t="shared" si="212"/>
        <v>Adulto</v>
      </c>
      <c r="AI6804" s="806" t="s">
        <v>885</v>
      </c>
      <c r="AJ6804" s="807">
        <v>7</v>
      </c>
      <c r="AK6804" s="807">
        <v>4</v>
      </c>
      <c r="AL6804" s="759" t="str">
        <f t="shared" si="213"/>
        <v>Primera Infancia</v>
      </c>
    </row>
    <row r="6805" spans="16:38" ht="30">
      <c r="P6805" s="806" t="s">
        <v>880</v>
      </c>
      <c r="Q6805" s="807">
        <v>99</v>
      </c>
      <c r="R6805" s="807">
        <v>43</v>
      </c>
      <c r="S6805" s="759" t="str">
        <f t="shared" si="212"/>
        <v>Adulto</v>
      </c>
      <c r="AI6805" s="806" t="s">
        <v>885</v>
      </c>
      <c r="AJ6805" s="807">
        <v>9</v>
      </c>
      <c r="AK6805" s="807">
        <v>5</v>
      </c>
      <c r="AL6805" s="759" t="str">
        <f t="shared" si="213"/>
        <v>Primera Infancia</v>
      </c>
    </row>
    <row r="6806" spans="16:38" ht="15">
      <c r="P6806" s="806" t="s">
        <v>880</v>
      </c>
      <c r="Q6806" s="807">
        <v>89</v>
      </c>
      <c r="R6806" s="807">
        <v>44</v>
      </c>
      <c r="S6806" s="759" t="str">
        <f t="shared" si="212"/>
        <v>Adulto</v>
      </c>
      <c r="AI6806" s="806" t="s">
        <v>885</v>
      </c>
      <c r="AJ6806" s="807">
        <v>11</v>
      </c>
      <c r="AK6806" s="807">
        <v>6</v>
      </c>
      <c r="AL6806" s="759" t="str">
        <f t="shared" si="213"/>
        <v>Infancia</v>
      </c>
    </row>
    <row r="6807" spans="16:38" ht="15">
      <c r="P6807" s="806" t="s">
        <v>880</v>
      </c>
      <c r="Q6807" s="807">
        <v>95</v>
      </c>
      <c r="R6807" s="807">
        <v>45</v>
      </c>
      <c r="S6807" s="759" t="str">
        <f t="shared" si="212"/>
        <v>Adulto</v>
      </c>
      <c r="AI6807" s="806" t="s">
        <v>885</v>
      </c>
      <c r="AJ6807" s="807">
        <v>12</v>
      </c>
      <c r="AK6807" s="807">
        <v>7</v>
      </c>
      <c r="AL6807" s="759" t="str">
        <f t="shared" si="213"/>
        <v>Infancia</v>
      </c>
    </row>
    <row r="6808" spans="16:38" ht="15">
      <c r="P6808" s="806" t="s">
        <v>880</v>
      </c>
      <c r="Q6808" s="807">
        <v>89</v>
      </c>
      <c r="R6808" s="807">
        <v>46</v>
      </c>
      <c r="S6808" s="759" t="str">
        <f t="shared" si="212"/>
        <v>Adulto</v>
      </c>
      <c r="AI6808" s="806" t="s">
        <v>885</v>
      </c>
      <c r="AJ6808" s="807">
        <v>15</v>
      </c>
      <c r="AK6808" s="807">
        <v>8</v>
      </c>
      <c r="AL6808" s="759" t="str">
        <f t="shared" si="213"/>
        <v>Infancia</v>
      </c>
    </row>
    <row r="6809" spans="16:38" ht="15">
      <c r="P6809" s="806" t="s">
        <v>880</v>
      </c>
      <c r="Q6809" s="807">
        <v>91</v>
      </c>
      <c r="R6809" s="807">
        <v>47</v>
      </c>
      <c r="S6809" s="759" t="str">
        <f t="shared" si="212"/>
        <v>Adulto</v>
      </c>
      <c r="AI6809" s="806" t="s">
        <v>885</v>
      </c>
      <c r="AJ6809" s="807">
        <v>5</v>
      </c>
      <c r="AK6809" s="807">
        <v>9</v>
      </c>
      <c r="AL6809" s="759" t="str">
        <f t="shared" si="213"/>
        <v>Infancia</v>
      </c>
    </row>
    <row r="6810" spans="16:38" ht="15">
      <c r="P6810" s="806" t="s">
        <v>880</v>
      </c>
      <c r="Q6810" s="807">
        <v>99</v>
      </c>
      <c r="R6810" s="807">
        <v>48</v>
      </c>
      <c r="S6810" s="759" t="str">
        <f t="shared" si="212"/>
        <v>Adulto</v>
      </c>
      <c r="AI6810" s="806" t="s">
        <v>885</v>
      </c>
      <c r="AJ6810" s="807">
        <v>20</v>
      </c>
      <c r="AK6810" s="807">
        <v>10</v>
      </c>
      <c r="AL6810" s="759" t="str">
        <f t="shared" si="213"/>
        <v>Infancia</v>
      </c>
    </row>
    <row r="6811" spans="16:38" ht="15">
      <c r="P6811" s="806" t="s">
        <v>880</v>
      </c>
      <c r="Q6811" s="807">
        <v>96</v>
      </c>
      <c r="R6811" s="807">
        <v>49</v>
      </c>
      <c r="S6811" s="759" t="str">
        <f t="shared" si="212"/>
        <v>Adulto</v>
      </c>
      <c r="AI6811" s="806" t="s">
        <v>885</v>
      </c>
      <c r="AJ6811" s="807">
        <v>12</v>
      </c>
      <c r="AK6811" s="807">
        <v>11</v>
      </c>
      <c r="AL6811" s="759" t="str">
        <f t="shared" si="213"/>
        <v>Infancia</v>
      </c>
    </row>
    <row r="6812" spans="16:38" ht="30">
      <c r="P6812" s="806" t="s">
        <v>880</v>
      </c>
      <c r="Q6812" s="807">
        <v>93</v>
      </c>
      <c r="R6812" s="807">
        <v>50</v>
      </c>
      <c r="S6812" s="759" t="str">
        <f t="shared" si="212"/>
        <v>Adulto</v>
      </c>
      <c r="AI6812" s="806" t="s">
        <v>885</v>
      </c>
      <c r="AJ6812" s="807">
        <v>6</v>
      </c>
      <c r="AK6812" s="807">
        <v>12</v>
      </c>
      <c r="AL6812" s="759" t="str">
        <f t="shared" si="213"/>
        <v>Adolescente</v>
      </c>
    </row>
    <row r="6813" spans="16:38" ht="30">
      <c r="P6813" s="806" t="s">
        <v>880</v>
      </c>
      <c r="Q6813" s="807">
        <v>97</v>
      </c>
      <c r="R6813" s="807">
        <v>51</v>
      </c>
      <c r="S6813" s="759" t="str">
        <f t="shared" si="212"/>
        <v>Adulto</v>
      </c>
      <c r="AI6813" s="806" t="s">
        <v>885</v>
      </c>
      <c r="AJ6813" s="807">
        <v>12</v>
      </c>
      <c r="AK6813" s="807">
        <v>13</v>
      </c>
      <c r="AL6813" s="759" t="str">
        <f t="shared" si="213"/>
        <v>Adolescente</v>
      </c>
    </row>
    <row r="6814" spans="16:38" ht="30">
      <c r="P6814" s="806" t="s">
        <v>880</v>
      </c>
      <c r="Q6814" s="807">
        <v>90</v>
      </c>
      <c r="R6814" s="807">
        <v>52</v>
      </c>
      <c r="S6814" s="759" t="str">
        <f t="shared" si="212"/>
        <v>Adulto</v>
      </c>
      <c r="AI6814" s="806" t="s">
        <v>885</v>
      </c>
      <c r="AJ6814" s="807">
        <v>11</v>
      </c>
      <c r="AK6814" s="807">
        <v>14</v>
      </c>
      <c r="AL6814" s="759" t="str">
        <f t="shared" si="213"/>
        <v>Adolescente</v>
      </c>
    </row>
    <row r="6815" spans="16:38" ht="30">
      <c r="P6815" s="806" t="s">
        <v>880</v>
      </c>
      <c r="Q6815" s="807">
        <v>94</v>
      </c>
      <c r="R6815" s="807">
        <v>53</v>
      </c>
      <c r="S6815" s="759" t="str">
        <f t="shared" si="212"/>
        <v>Adulto</v>
      </c>
      <c r="AI6815" s="806" t="s">
        <v>885</v>
      </c>
      <c r="AJ6815" s="807">
        <v>8</v>
      </c>
      <c r="AK6815" s="807">
        <v>15</v>
      </c>
      <c r="AL6815" s="759" t="str">
        <f t="shared" si="213"/>
        <v>Adolescente</v>
      </c>
    </row>
    <row r="6816" spans="16:38" ht="30">
      <c r="P6816" s="806" t="s">
        <v>880</v>
      </c>
      <c r="Q6816" s="807">
        <v>85</v>
      </c>
      <c r="R6816" s="807">
        <v>54</v>
      </c>
      <c r="S6816" s="759" t="str">
        <f t="shared" si="212"/>
        <v>Adulto</v>
      </c>
      <c r="AI6816" s="806" t="s">
        <v>885</v>
      </c>
      <c r="AJ6816" s="807">
        <v>12</v>
      </c>
      <c r="AK6816" s="807">
        <v>16</v>
      </c>
      <c r="AL6816" s="759" t="str">
        <f t="shared" si="213"/>
        <v>Adolescente</v>
      </c>
    </row>
    <row r="6817" spans="16:38" ht="30">
      <c r="P6817" s="806" t="s">
        <v>880</v>
      </c>
      <c r="Q6817" s="807">
        <v>99</v>
      </c>
      <c r="R6817" s="807">
        <v>55</v>
      </c>
      <c r="S6817" s="759" t="str">
        <f t="shared" si="212"/>
        <v>Adulto</v>
      </c>
      <c r="AI6817" s="806" t="s">
        <v>885</v>
      </c>
      <c r="AJ6817" s="807">
        <v>7</v>
      </c>
      <c r="AK6817" s="807">
        <v>17</v>
      </c>
      <c r="AL6817" s="759" t="str">
        <f t="shared" si="213"/>
        <v>Adolescente</v>
      </c>
    </row>
    <row r="6818" spans="16:38" ht="15">
      <c r="P6818" s="806" t="s">
        <v>880</v>
      </c>
      <c r="Q6818" s="807">
        <v>100</v>
      </c>
      <c r="R6818" s="807">
        <v>56</v>
      </c>
      <c r="S6818" s="759" t="str">
        <f t="shared" si="212"/>
        <v>Adulto</v>
      </c>
      <c r="AI6818" s="806" t="s">
        <v>885</v>
      </c>
      <c r="AJ6818" s="807">
        <v>10</v>
      </c>
      <c r="AK6818" s="807">
        <v>18</v>
      </c>
      <c r="AL6818" s="759" t="str">
        <f t="shared" si="213"/>
        <v>Juventud</v>
      </c>
    </row>
    <row r="6819" spans="16:38" ht="15">
      <c r="P6819" s="806" t="s">
        <v>880</v>
      </c>
      <c r="Q6819" s="807">
        <v>100</v>
      </c>
      <c r="R6819" s="807">
        <v>57</v>
      </c>
      <c r="S6819" s="759" t="str">
        <f t="shared" si="212"/>
        <v>Adulto</v>
      </c>
      <c r="AI6819" s="806" t="s">
        <v>885</v>
      </c>
      <c r="AJ6819" s="807">
        <v>11</v>
      </c>
      <c r="AK6819" s="807">
        <v>19</v>
      </c>
      <c r="AL6819" s="759" t="str">
        <f t="shared" si="213"/>
        <v>Juventud</v>
      </c>
    </row>
    <row r="6820" spans="16:38" ht="15">
      <c r="P6820" s="806" t="s">
        <v>880</v>
      </c>
      <c r="Q6820" s="807">
        <v>76</v>
      </c>
      <c r="R6820" s="807">
        <v>58</v>
      </c>
      <c r="S6820" s="759" t="str">
        <f t="shared" si="212"/>
        <v>Adulto</v>
      </c>
      <c r="AI6820" s="806" t="s">
        <v>885</v>
      </c>
      <c r="AJ6820" s="807">
        <v>15</v>
      </c>
      <c r="AK6820" s="807">
        <v>20</v>
      </c>
      <c r="AL6820" s="759" t="str">
        <f t="shared" si="213"/>
        <v>Juventud</v>
      </c>
    </row>
    <row r="6821" spans="16:38" ht="15">
      <c r="P6821" s="806" t="s">
        <v>880</v>
      </c>
      <c r="Q6821" s="807">
        <v>110</v>
      </c>
      <c r="R6821" s="807">
        <v>59</v>
      </c>
      <c r="S6821" s="759" t="str">
        <f t="shared" si="212"/>
        <v>Adulto</v>
      </c>
      <c r="AI6821" s="806" t="s">
        <v>885</v>
      </c>
      <c r="AJ6821" s="807">
        <v>12</v>
      </c>
      <c r="AK6821" s="807">
        <v>21</v>
      </c>
      <c r="AL6821" s="759" t="str">
        <f t="shared" si="213"/>
        <v>Juventud</v>
      </c>
    </row>
    <row r="6822" spans="16:38" ht="15">
      <c r="P6822" s="806" t="s">
        <v>880</v>
      </c>
      <c r="Q6822" s="807">
        <v>94</v>
      </c>
      <c r="R6822" s="807">
        <v>60</v>
      </c>
      <c r="S6822" s="759" t="str">
        <f t="shared" si="212"/>
        <v>Vejez</v>
      </c>
      <c r="AI6822" s="806" t="s">
        <v>885</v>
      </c>
      <c r="AJ6822" s="807">
        <v>13</v>
      </c>
      <c r="AK6822" s="807">
        <v>22</v>
      </c>
      <c r="AL6822" s="759" t="str">
        <f t="shared" si="213"/>
        <v>Juventud</v>
      </c>
    </row>
    <row r="6823" spans="16:38" ht="15">
      <c r="P6823" s="806" t="s">
        <v>880</v>
      </c>
      <c r="Q6823" s="807">
        <v>83</v>
      </c>
      <c r="R6823" s="807">
        <v>61</v>
      </c>
      <c r="S6823" s="759" t="str">
        <f t="shared" si="212"/>
        <v>Vejez</v>
      </c>
      <c r="AI6823" s="806" t="s">
        <v>885</v>
      </c>
      <c r="AJ6823" s="807">
        <v>16</v>
      </c>
      <c r="AK6823" s="807">
        <v>23</v>
      </c>
      <c r="AL6823" s="759" t="str">
        <f t="shared" si="213"/>
        <v>Juventud</v>
      </c>
    </row>
    <row r="6824" spans="16:38" ht="15">
      <c r="P6824" s="806" t="s">
        <v>880</v>
      </c>
      <c r="Q6824" s="807">
        <v>67</v>
      </c>
      <c r="R6824" s="807">
        <v>62</v>
      </c>
      <c r="S6824" s="759" t="str">
        <f t="shared" si="212"/>
        <v>Vejez</v>
      </c>
      <c r="AI6824" s="806" t="s">
        <v>885</v>
      </c>
      <c r="AJ6824" s="807">
        <v>10</v>
      </c>
      <c r="AK6824" s="807">
        <v>24</v>
      </c>
      <c r="AL6824" s="759" t="str">
        <f t="shared" si="213"/>
        <v>Juventud</v>
      </c>
    </row>
    <row r="6825" spans="16:38" ht="15">
      <c r="P6825" s="806" t="s">
        <v>880</v>
      </c>
      <c r="Q6825" s="807">
        <v>82</v>
      </c>
      <c r="R6825" s="807">
        <v>63</v>
      </c>
      <c r="S6825" s="759" t="str">
        <f t="shared" si="212"/>
        <v>Vejez</v>
      </c>
      <c r="AI6825" s="806" t="s">
        <v>885</v>
      </c>
      <c r="AJ6825" s="807">
        <v>12</v>
      </c>
      <c r="AK6825" s="807">
        <v>25</v>
      </c>
      <c r="AL6825" s="759" t="str">
        <f t="shared" si="213"/>
        <v>Juventud</v>
      </c>
    </row>
    <row r="6826" spans="16:38" ht="15">
      <c r="P6826" s="806" t="s">
        <v>880</v>
      </c>
      <c r="Q6826" s="807">
        <v>87</v>
      </c>
      <c r="R6826" s="807">
        <v>64</v>
      </c>
      <c r="S6826" s="759" t="str">
        <f t="shared" si="212"/>
        <v>Vejez</v>
      </c>
      <c r="AI6826" s="806" t="s">
        <v>885</v>
      </c>
      <c r="AJ6826" s="807">
        <v>20</v>
      </c>
      <c r="AK6826" s="807">
        <v>26</v>
      </c>
      <c r="AL6826" s="759" t="str">
        <f t="shared" si="213"/>
        <v>Juventud</v>
      </c>
    </row>
    <row r="6827" spans="16:38" ht="15">
      <c r="P6827" s="806" t="s">
        <v>880</v>
      </c>
      <c r="Q6827" s="807">
        <v>68</v>
      </c>
      <c r="R6827" s="807">
        <v>65</v>
      </c>
      <c r="S6827" s="759" t="str">
        <f t="shared" si="212"/>
        <v>Vejez</v>
      </c>
      <c r="AI6827" s="806" t="s">
        <v>885</v>
      </c>
      <c r="AJ6827" s="807">
        <v>19</v>
      </c>
      <c r="AK6827" s="807">
        <v>27</v>
      </c>
      <c r="AL6827" s="759" t="str">
        <f t="shared" si="213"/>
        <v>Juventud</v>
      </c>
    </row>
    <row r="6828" spans="16:38" ht="15">
      <c r="P6828" s="806" t="s">
        <v>880</v>
      </c>
      <c r="Q6828" s="807">
        <v>76</v>
      </c>
      <c r="R6828" s="807">
        <v>66</v>
      </c>
      <c r="S6828" s="759" t="str">
        <f t="shared" si="212"/>
        <v>Vejez</v>
      </c>
      <c r="AI6828" s="806" t="s">
        <v>885</v>
      </c>
      <c r="AJ6828" s="807">
        <v>13</v>
      </c>
      <c r="AK6828" s="807">
        <v>28</v>
      </c>
      <c r="AL6828" s="759" t="str">
        <f t="shared" si="213"/>
        <v>Juventud</v>
      </c>
    </row>
    <row r="6829" spans="16:38" ht="15">
      <c r="P6829" s="806" t="s">
        <v>880</v>
      </c>
      <c r="Q6829" s="807">
        <v>64</v>
      </c>
      <c r="R6829" s="807">
        <v>67</v>
      </c>
      <c r="S6829" s="759" t="str">
        <f t="shared" si="212"/>
        <v>Vejez</v>
      </c>
      <c r="AI6829" s="806" t="s">
        <v>885</v>
      </c>
      <c r="AJ6829" s="807">
        <v>21</v>
      </c>
      <c r="AK6829" s="807">
        <v>29</v>
      </c>
      <c r="AL6829" s="759" t="str">
        <f t="shared" si="213"/>
        <v>Adulto</v>
      </c>
    </row>
    <row r="6830" spans="16:38" ht="15">
      <c r="P6830" s="806" t="s">
        <v>880</v>
      </c>
      <c r="Q6830" s="807">
        <v>72</v>
      </c>
      <c r="R6830" s="807">
        <v>68</v>
      </c>
      <c r="S6830" s="759" t="str">
        <f t="shared" si="212"/>
        <v>Vejez</v>
      </c>
      <c r="AI6830" s="806" t="s">
        <v>885</v>
      </c>
      <c r="AJ6830" s="807">
        <v>14</v>
      </c>
      <c r="AK6830" s="807">
        <v>30</v>
      </c>
      <c r="AL6830" s="759" t="str">
        <f t="shared" si="213"/>
        <v>Adulto</v>
      </c>
    </row>
    <row r="6831" spans="16:38" ht="15">
      <c r="P6831" s="806" t="s">
        <v>880</v>
      </c>
      <c r="Q6831" s="807">
        <v>69</v>
      </c>
      <c r="R6831" s="807">
        <v>69</v>
      </c>
      <c r="S6831" s="759" t="str">
        <f t="shared" si="212"/>
        <v>Vejez</v>
      </c>
      <c r="AI6831" s="806" t="s">
        <v>885</v>
      </c>
      <c r="AJ6831" s="807">
        <v>19</v>
      </c>
      <c r="AK6831" s="807">
        <v>31</v>
      </c>
      <c r="AL6831" s="759" t="str">
        <f t="shared" si="213"/>
        <v>Adulto</v>
      </c>
    </row>
    <row r="6832" spans="16:38" ht="15">
      <c r="P6832" s="806" t="s">
        <v>880</v>
      </c>
      <c r="Q6832" s="807">
        <v>60</v>
      </c>
      <c r="R6832" s="807">
        <v>70</v>
      </c>
      <c r="S6832" s="759" t="str">
        <f t="shared" si="212"/>
        <v>Vejez</v>
      </c>
      <c r="AI6832" s="806" t="s">
        <v>885</v>
      </c>
      <c r="AJ6832" s="807">
        <v>13</v>
      </c>
      <c r="AK6832" s="807">
        <v>32</v>
      </c>
      <c r="AL6832" s="759" t="str">
        <f t="shared" si="213"/>
        <v>Adulto</v>
      </c>
    </row>
    <row r="6833" spans="16:38" ht="15">
      <c r="P6833" s="806" t="s">
        <v>880</v>
      </c>
      <c r="Q6833" s="807">
        <v>49</v>
      </c>
      <c r="R6833" s="807">
        <v>71</v>
      </c>
      <c r="S6833" s="759" t="str">
        <f t="shared" si="212"/>
        <v>Vejez</v>
      </c>
      <c r="AI6833" s="806" t="s">
        <v>885</v>
      </c>
      <c r="AJ6833" s="807">
        <v>11</v>
      </c>
      <c r="AK6833" s="807">
        <v>33</v>
      </c>
      <c r="AL6833" s="759" t="str">
        <f t="shared" si="213"/>
        <v>Adulto</v>
      </c>
    </row>
    <row r="6834" spans="16:38" ht="15">
      <c r="P6834" s="806" t="s">
        <v>880</v>
      </c>
      <c r="Q6834" s="807">
        <v>63</v>
      </c>
      <c r="R6834" s="807">
        <v>72</v>
      </c>
      <c r="S6834" s="759" t="str">
        <f t="shared" si="212"/>
        <v>Vejez</v>
      </c>
      <c r="AI6834" s="806" t="s">
        <v>885</v>
      </c>
      <c r="AJ6834" s="807">
        <v>14</v>
      </c>
      <c r="AK6834" s="807">
        <v>34</v>
      </c>
      <c r="AL6834" s="759" t="str">
        <f t="shared" si="213"/>
        <v>Adulto</v>
      </c>
    </row>
    <row r="6835" spans="16:38" ht="15">
      <c r="P6835" s="806" t="s">
        <v>880</v>
      </c>
      <c r="Q6835" s="807">
        <v>47</v>
      </c>
      <c r="R6835" s="807">
        <v>73</v>
      </c>
      <c r="S6835" s="759" t="str">
        <f t="shared" si="212"/>
        <v>Vejez</v>
      </c>
      <c r="AI6835" s="806" t="s">
        <v>885</v>
      </c>
      <c r="AJ6835" s="807">
        <v>20</v>
      </c>
      <c r="AK6835" s="807">
        <v>35</v>
      </c>
      <c r="AL6835" s="759" t="str">
        <f t="shared" si="213"/>
        <v>Adulto</v>
      </c>
    </row>
    <row r="6836" spans="16:38" ht="15">
      <c r="P6836" s="806" t="s">
        <v>880</v>
      </c>
      <c r="Q6836" s="807">
        <v>44</v>
      </c>
      <c r="R6836" s="807">
        <v>74</v>
      </c>
      <c r="S6836" s="759" t="str">
        <f t="shared" si="212"/>
        <v>Vejez</v>
      </c>
      <c r="AI6836" s="806" t="s">
        <v>885</v>
      </c>
      <c r="AJ6836" s="807">
        <v>12</v>
      </c>
      <c r="AK6836" s="807">
        <v>36</v>
      </c>
      <c r="AL6836" s="759" t="str">
        <f t="shared" si="213"/>
        <v>Adulto</v>
      </c>
    </row>
    <row r="6837" spans="16:38" ht="15">
      <c r="P6837" s="806" t="s">
        <v>880</v>
      </c>
      <c r="Q6837" s="807">
        <v>28</v>
      </c>
      <c r="R6837" s="807">
        <v>75</v>
      </c>
      <c r="S6837" s="759" t="str">
        <f t="shared" si="212"/>
        <v>Vejez</v>
      </c>
      <c r="AI6837" s="806" t="s">
        <v>885</v>
      </c>
      <c r="AJ6837" s="807">
        <v>9</v>
      </c>
      <c r="AK6837" s="807">
        <v>37</v>
      </c>
      <c r="AL6837" s="759" t="str">
        <f t="shared" si="213"/>
        <v>Adulto</v>
      </c>
    </row>
    <row r="6838" spans="16:38" ht="15">
      <c r="P6838" s="806" t="s">
        <v>880</v>
      </c>
      <c r="Q6838" s="807">
        <v>40</v>
      </c>
      <c r="R6838" s="807">
        <v>76</v>
      </c>
      <c r="S6838" s="759" t="str">
        <f t="shared" si="212"/>
        <v>Vejez</v>
      </c>
      <c r="AI6838" s="806" t="s">
        <v>885</v>
      </c>
      <c r="AJ6838" s="807">
        <v>12</v>
      </c>
      <c r="AK6838" s="807">
        <v>38</v>
      </c>
      <c r="AL6838" s="759" t="str">
        <f t="shared" si="213"/>
        <v>Adulto</v>
      </c>
    </row>
    <row r="6839" spans="16:38" ht="15">
      <c r="P6839" s="806" t="s">
        <v>880</v>
      </c>
      <c r="Q6839" s="807">
        <v>28</v>
      </c>
      <c r="R6839" s="807">
        <v>77</v>
      </c>
      <c r="S6839" s="759" t="str">
        <f t="shared" si="212"/>
        <v>Vejez</v>
      </c>
      <c r="AI6839" s="806" t="s">
        <v>885</v>
      </c>
      <c r="AJ6839" s="807">
        <v>13</v>
      </c>
      <c r="AK6839" s="807">
        <v>39</v>
      </c>
      <c r="AL6839" s="759" t="str">
        <f t="shared" si="213"/>
        <v>Adulto</v>
      </c>
    </row>
    <row r="6840" spans="16:38" ht="15">
      <c r="P6840" s="806" t="s">
        <v>880</v>
      </c>
      <c r="Q6840" s="807">
        <v>27</v>
      </c>
      <c r="R6840" s="807">
        <v>78</v>
      </c>
      <c r="S6840" s="759" t="str">
        <f t="shared" si="212"/>
        <v>Vejez</v>
      </c>
      <c r="AI6840" s="806" t="s">
        <v>885</v>
      </c>
      <c r="AJ6840" s="807">
        <v>12</v>
      </c>
      <c r="AK6840" s="807">
        <v>40</v>
      </c>
      <c r="AL6840" s="759" t="str">
        <f t="shared" si="213"/>
        <v>Adulto</v>
      </c>
    </row>
    <row r="6841" spans="16:38" ht="15">
      <c r="P6841" s="806" t="s">
        <v>880</v>
      </c>
      <c r="Q6841" s="807">
        <v>32</v>
      </c>
      <c r="R6841" s="807">
        <v>79</v>
      </c>
      <c r="S6841" s="759" t="str">
        <f t="shared" si="212"/>
        <v>Vejez</v>
      </c>
      <c r="AI6841" s="806" t="s">
        <v>885</v>
      </c>
      <c r="AJ6841" s="807">
        <v>9</v>
      </c>
      <c r="AK6841" s="807">
        <v>41</v>
      </c>
      <c r="AL6841" s="759" t="str">
        <f t="shared" si="213"/>
        <v>Adulto</v>
      </c>
    </row>
    <row r="6842" spans="16:38" ht="15">
      <c r="P6842" s="806" t="s">
        <v>880</v>
      </c>
      <c r="Q6842" s="807">
        <v>30</v>
      </c>
      <c r="R6842" s="807">
        <v>80</v>
      </c>
      <c r="S6842" s="759" t="str">
        <f t="shared" si="212"/>
        <v>Vejez</v>
      </c>
      <c r="AI6842" s="806" t="s">
        <v>885</v>
      </c>
      <c r="AJ6842" s="807">
        <v>15</v>
      </c>
      <c r="AK6842" s="807">
        <v>42</v>
      </c>
      <c r="AL6842" s="759" t="str">
        <f t="shared" si="213"/>
        <v>Adulto</v>
      </c>
    </row>
    <row r="6843" spans="16:38" ht="15">
      <c r="P6843" s="806" t="s">
        <v>880</v>
      </c>
      <c r="Q6843" s="807">
        <v>28</v>
      </c>
      <c r="R6843" s="807">
        <v>81</v>
      </c>
      <c r="S6843" s="759" t="str">
        <f t="shared" si="212"/>
        <v>Vejez</v>
      </c>
      <c r="AI6843" s="806" t="s">
        <v>885</v>
      </c>
      <c r="AJ6843" s="807">
        <v>17</v>
      </c>
      <c r="AK6843" s="807">
        <v>43</v>
      </c>
      <c r="AL6843" s="759" t="str">
        <f t="shared" si="213"/>
        <v>Adulto</v>
      </c>
    </row>
    <row r="6844" spans="16:38" ht="15">
      <c r="P6844" s="806" t="s">
        <v>880</v>
      </c>
      <c r="Q6844" s="807">
        <v>17</v>
      </c>
      <c r="R6844" s="807">
        <v>82</v>
      </c>
      <c r="S6844" s="759" t="str">
        <f t="shared" si="212"/>
        <v>Vejez</v>
      </c>
      <c r="AI6844" s="806" t="s">
        <v>885</v>
      </c>
      <c r="AJ6844" s="807">
        <v>9</v>
      </c>
      <c r="AK6844" s="807">
        <v>44</v>
      </c>
      <c r="AL6844" s="759" t="str">
        <f t="shared" si="213"/>
        <v>Adulto</v>
      </c>
    </row>
    <row r="6845" spans="16:38" ht="15">
      <c r="P6845" s="806" t="s">
        <v>880</v>
      </c>
      <c r="Q6845" s="807">
        <v>24</v>
      </c>
      <c r="R6845" s="807">
        <v>83</v>
      </c>
      <c r="S6845" s="759" t="str">
        <f t="shared" si="212"/>
        <v>Vejez</v>
      </c>
      <c r="AI6845" s="806" t="s">
        <v>885</v>
      </c>
      <c r="AJ6845" s="807">
        <v>7</v>
      </c>
      <c r="AK6845" s="807">
        <v>45</v>
      </c>
      <c r="AL6845" s="759" t="str">
        <f t="shared" si="213"/>
        <v>Adulto</v>
      </c>
    </row>
    <row r="6846" spans="16:38" ht="15">
      <c r="P6846" s="806" t="s">
        <v>880</v>
      </c>
      <c r="Q6846" s="807">
        <v>20</v>
      </c>
      <c r="R6846" s="807">
        <v>84</v>
      </c>
      <c r="S6846" s="759" t="str">
        <f t="shared" si="212"/>
        <v>Vejez</v>
      </c>
      <c r="AI6846" s="806" t="s">
        <v>885</v>
      </c>
      <c r="AJ6846" s="807">
        <v>11</v>
      </c>
      <c r="AK6846" s="807">
        <v>46</v>
      </c>
      <c r="AL6846" s="759" t="str">
        <f t="shared" si="213"/>
        <v>Adulto</v>
      </c>
    </row>
    <row r="6847" spans="16:38" ht="15">
      <c r="P6847" s="806" t="s">
        <v>880</v>
      </c>
      <c r="Q6847" s="807">
        <v>16</v>
      </c>
      <c r="R6847" s="807">
        <v>85</v>
      </c>
      <c r="S6847" s="759" t="str">
        <f t="shared" si="212"/>
        <v>Vejez</v>
      </c>
      <c r="AI6847" s="806" t="s">
        <v>885</v>
      </c>
      <c r="AJ6847" s="807">
        <v>18</v>
      </c>
      <c r="AK6847" s="807">
        <v>47</v>
      </c>
      <c r="AL6847" s="759" t="str">
        <f t="shared" si="213"/>
        <v>Adulto</v>
      </c>
    </row>
    <row r="6848" spans="16:38" ht="15">
      <c r="P6848" s="806" t="s">
        <v>880</v>
      </c>
      <c r="Q6848" s="807">
        <v>13</v>
      </c>
      <c r="R6848" s="807">
        <v>86</v>
      </c>
      <c r="S6848" s="759" t="str">
        <f t="shared" si="212"/>
        <v>Vejez</v>
      </c>
      <c r="AI6848" s="806" t="s">
        <v>885</v>
      </c>
      <c r="AJ6848" s="807">
        <v>7</v>
      </c>
      <c r="AK6848" s="807">
        <v>48</v>
      </c>
      <c r="AL6848" s="759" t="str">
        <f t="shared" si="213"/>
        <v>Adulto</v>
      </c>
    </row>
    <row r="6849" spans="16:38" ht="15">
      <c r="P6849" s="806" t="s">
        <v>880</v>
      </c>
      <c r="Q6849" s="807">
        <v>17</v>
      </c>
      <c r="R6849" s="807">
        <v>87</v>
      </c>
      <c r="S6849" s="759" t="str">
        <f t="shared" si="212"/>
        <v>Vejez</v>
      </c>
      <c r="AI6849" s="806" t="s">
        <v>885</v>
      </c>
      <c r="AJ6849" s="807">
        <v>7</v>
      </c>
      <c r="AK6849" s="807">
        <v>49</v>
      </c>
      <c r="AL6849" s="759" t="str">
        <f t="shared" si="213"/>
        <v>Adulto</v>
      </c>
    </row>
    <row r="6850" spans="16:38" ht="15">
      <c r="P6850" s="806" t="s">
        <v>880</v>
      </c>
      <c r="Q6850" s="807">
        <v>15</v>
      </c>
      <c r="R6850" s="807">
        <v>88</v>
      </c>
      <c r="S6850" s="759" t="str">
        <f t="shared" si="212"/>
        <v>Vejez</v>
      </c>
      <c r="AI6850" s="806" t="s">
        <v>885</v>
      </c>
      <c r="AJ6850" s="807">
        <v>6</v>
      </c>
      <c r="AK6850" s="807">
        <v>50</v>
      </c>
      <c r="AL6850" s="759" t="str">
        <f t="shared" si="213"/>
        <v>Adulto</v>
      </c>
    </row>
    <row r="6851" spans="16:38" ht="15">
      <c r="P6851" s="806" t="s">
        <v>880</v>
      </c>
      <c r="Q6851" s="807">
        <v>22</v>
      </c>
      <c r="R6851" s="807">
        <v>89</v>
      </c>
      <c r="S6851" s="759" t="str">
        <f t="shared" ref="S6851:S6914" si="214">IF(P6851=0,"",IF(AND(R6851&gt;=0,R6851&lt;=5),"Primera Infancia",IF(AND(R6851&gt;=6,R6851&lt;=11),"Infancia",IF(AND(R6851&gt;=12,R6851&lt;=17),"Adolescente",IF(AND(R6851&gt;=18,R6851&lt;=28),"Juventud",IF(AND(R6851&gt;=29,R6851&lt;=59),"Adulto","Vejez"))))))</f>
        <v>Vejez</v>
      </c>
      <c r="AI6851" s="806" t="s">
        <v>885</v>
      </c>
      <c r="AJ6851" s="807">
        <v>1</v>
      </c>
      <c r="AK6851" s="807">
        <v>51</v>
      </c>
      <c r="AL6851" s="759" t="str">
        <f t="shared" ref="AL6851:AL6914" si="215">IF(AI6851=0,"",IF(AND(AK6851&gt;=0,AK6851&lt;=5),"Primera Infancia",IF(AND(AK6851&gt;=6,AK6851&lt;=11),"Infancia",IF(AND(AK6851&gt;=12,AK6851&lt;=17),"Adolescente",IF(AND(AK6851&gt;=18,AK6851&lt;=28),"Juventud",IF(AND(AK6851&gt;=29,AK6851&lt;=59),"Adulto","Vejez"))))))</f>
        <v>Adulto</v>
      </c>
    </row>
    <row r="6852" spans="16:38" ht="15">
      <c r="P6852" s="806" t="s">
        <v>880</v>
      </c>
      <c r="Q6852" s="807">
        <v>10</v>
      </c>
      <c r="R6852" s="807">
        <v>90</v>
      </c>
      <c r="S6852" s="759" t="str">
        <f t="shared" si="214"/>
        <v>Vejez</v>
      </c>
      <c r="AI6852" s="806" t="s">
        <v>885</v>
      </c>
      <c r="AJ6852" s="807">
        <v>11</v>
      </c>
      <c r="AK6852" s="807">
        <v>52</v>
      </c>
      <c r="AL6852" s="759" t="str">
        <f t="shared" si="215"/>
        <v>Adulto</v>
      </c>
    </row>
    <row r="6853" spans="16:38" ht="15">
      <c r="P6853" s="806" t="s">
        <v>880</v>
      </c>
      <c r="Q6853" s="807">
        <v>9</v>
      </c>
      <c r="R6853" s="807">
        <v>91</v>
      </c>
      <c r="S6853" s="759" t="str">
        <f t="shared" si="214"/>
        <v>Vejez</v>
      </c>
      <c r="AI6853" s="806" t="s">
        <v>885</v>
      </c>
      <c r="AJ6853" s="807">
        <v>5</v>
      </c>
      <c r="AK6853" s="807">
        <v>53</v>
      </c>
      <c r="AL6853" s="759" t="str">
        <f t="shared" si="215"/>
        <v>Adulto</v>
      </c>
    </row>
    <row r="6854" spans="16:38" ht="15">
      <c r="P6854" s="806" t="s">
        <v>880</v>
      </c>
      <c r="Q6854" s="807">
        <v>9</v>
      </c>
      <c r="R6854" s="807">
        <v>92</v>
      </c>
      <c r="S6854" s="759" t="str">
        <f t="shared" si="214"/>
        <v>Vejez</v>
      </c>
      <c r="AI6854" s="806" t="s">
        <v>885</v>
      </c>
      <c r="AJ6854" s="807">
        <v>11</v>
      </c>
      <c r="AK6854" s="807">
        <v>54</v>
      </c>
      <c r="AL6854" s="759" t="str">
        <f t="shared" si="215"/>
        <v>Adulto</v>
      </c>
    </row>
    <row r="6855" spans="16:38" ht="15">
      <c r="P6855" s="806" t="s">
        <v>880</v>
      </c>
      <c r="Q6855" s="807">
        <v>7</v>
      </c>
      <c r="R6855" s="807">
        <v>93</v>
      </c>
      <c r="S6855" s="759" t="str">
        <f t="shared" si="214"/>
        <v>Vejez</v>
      </c>
      <c r="AI6855" s="806" t="s">
        <v>885</v>
      </c>
      <c r="AJ6855" s="807">
        <v>8</v>
      </c>
      <c r="AK6855" s="807">
        <v>55</v>
      </c>
      <c r="AL6855" s="759" t="str">
        <f t="shared" si="215"/>
        <v>Adulto</v>
      </c>
    </row>
    <row r="6856" spans="16:38" ht="15">
      <c r="P6856" s="806" t="s">
        <v>880</v>
      </c>
      <c r="Q6856" s="807">
        <v>10</v>
      </c>
      <c r="R6856" s="807">
        <v>94</v>
      </c>
      <c r="S6856" s="759" t="str">
        <f t="shared" si="214"/>
        <v>Vejez</v>
      </c>
      <c r="AI6856" s="806" t="s">
        <v>885</v>
      </c>
      <c r="AJ6856" s="807">
        <v>15</v>
      </c>
      <c r="AK6856" s="807">
        <v>56</v>
      </c>
      <c r="AL6856" s="759" t="str">
        <f t="shared" si="215"/>
        <v>Adulto</v>
      </c>
    </row>
    <row r="6857" spans="16:38" ht="15">
      <c r="P6857" s="806" t="s">
        <v>880</v>
      </c>
      <c r="Q6857" s="807">
        <v>6</v>
      </c>
      <c r="R6857" s="807">
        <v>95</v>
      </c>
      <c r="S6857" s="759" t="str">
        <f t="shared" si="214"/>
        <v>Vejez</v>
      </c>
      <c r="AI6857" s="806" t="s">
        <v>885</v>
      </c>
      <c r="AJ6857" s="807">
        <v>14</v>
      </c>
      <c r="AK6857" s="807">
        <v>57</v>
      </c>
      <c r="AL6857" s="759" t="str">
        <f t="shared" si="215"/>
        <v>Adulto</v>
      </c>
    </row>
    <row r="6858" spans="16:38" ht="15">
      <c r="P6858" s="806" t="s">
        <v>880</v>
      </c>
      <c r="Q6858" s="807">
        <v>1</v>
      </c>
      <c r="R6858" s="807">
        <v>96</v>
      </c>
      <c r="S6858" s="759" t="str">
        <f t="shared" si="214"/>
        <v>Vejez</v>
      </c>
      <c r="AI6858" s="806" t="s">
        <v>885</v>
      </c>
      <c r="AJ6858" s="807">
        <v>9</v>
      </c>
      <c r="AK6858" s="807">
        <v>58</v>
      </c>
      <c r="AL6858" s="759" t="str">
        <f t="shared" si="215"/>
        <v>Adulto</v>
      </c>
    </row>
    <row r="6859" spans="16:38" ht="15">
      <c r="P6859" s="806" t="s">
        <v>880</v>
      </c>
      <c r="Q6859" s="807">
        <v>6</v>
      </c>
      <c r="R6859" s="807">
        <v>97</v>
      </c>
      <c r="S6859" s="759" t="str">
        <f t="shared" si="214"/>
        <v>Vejez</v>
      </c>
      <c r="AI6859" s="806" t="s">
        <v>885</v>
      </c>
      <c r="AJ6859" s="807">
        <v>6</v>
      </c>
      <c r="AK6859" s="807">
        <v>59</v>
      </c>
      <c r="AL6859" s="759" t="str">
        <f t="shared" si="215"/>
        <v>Adulto</v>
      </c>
    </row>
    <row r="6860" spans="16:38" ht="15">
      <c r="P6860" s="806" t="s">
        <v>880</v>
      </c>
      <c r="Q6860" s="807">
        <v>2</v>
      </c>
      <c r="R6860" s="807">
        <v>99</v>
      </c>
      <c r="S6860" s="759" t="str">
        <f t="shared" si="214"/>
        <v>Vejez</v>
      </c>
      <c r="AI6860" s="806" t="s">
        <v>885</v>
      </c>
      <c r="AJ6860" s="807">
        <v>12</v>
      </c>
      <c r="AK6860" s="807">
        <v>60</v>
      </c>
      <c r="AL6860" s="759" t="str">
        <f t="shared" si="215"/>
        <v>Vejez</v>
      </c>
    </row>
    <row r="6861" spans="16:38" ht="15">
      <c r="P6861" s="806" t="s">
        <v>880</v>
      </c>
      <c r="Q6861" s="807">
        <v>1</v>
      </c>
      <c r="R6861" s="807">
        <v>100</v>
      </c>
      <c r="S6861" s="759" t="str">
        <f t="shared" si="214"/>
        <v>Vejez</v>
      </c>
      <c r="AI6861" s="806" t="s">
        <v>885</v>
      </c>
      <c r="AJ6861" s="807">
        <v>8</v>
      </c>
      <c r="AK6861" s="807">
        <v>61</v>
      </c>
      <c r="AL6861" s="759" t="str">
        <f t="shared" si="215"/>
        <v>Vejez</v>
      </c>
    </row>
    <row r="6862" spans="16:38" ht="15">
      <c r="P6862" s="806" t="s">
        <v>880</v>
      </c>
      <c r="Q6862" s="807">
        <v>1</v>
      </c>
      <c r="R6862" s="807">
        <v>101</v>
      </c>
      <c r="S6862" s="759" t="str">
        <f t="shared" si="214"/>
        <v>Vejez</v>
      </c>
      <c r="AI6862" s="806" t="s">
        <v>885</v>
      </c>
      <c r="AJ6862" s="807">
        <v>6</v>
      </c>
      <c r="AK6862" s="807">
        <v>62</v>
      </c>
      <c r="AL6862" s="759" t="str">
        <f t="shared" si="215"/>
        <v>Vejez</v>
      </c>
    </row>
    <row r="6863" spans="16:38" ht="15">
      <c r="P6863" s="806" t="s">
        <v>880</v>
      </c>
      <c r="Q6863" s="807">
        <v>1</v>
      </c>
      <c r="R6863" s="807">
        <v>102</v>
      </c>
      <c r="S6863" s="759" t="str">
        <f t="shared" si="214"/>
        <v>Vejez</v>
      </c>
      <c r="AI6863" s="806" t="s">
        <v>885</v>
      </c>
      <c r="AJ6863" s="807">
        <v>10</v>
      </c>
      <c r="AK6863" s="807">
        <v>63</v>
      </c>
      <c r="AL6863" s="759" t="str">
        <f t="shared" si="215"/>
        <v>Vejez</v>
      </c>
    </row>
    <row r="6864" spans="16:38" ht="15">
      <c r="P6864" s="806" t="s">
        <v>880</v>
      </c>
      <c r="Q6864" s="807">
        <v>1</v>
      </c>
      <c r="R6864" s="807">
        <v>103</v>
      </c>
      <c r="S6864" s="759" t="str">
        <f t="shared" si="214"/>
        <v>Vejez</v>
      </c>
      <c r="AI6864" s="806" t="s">
        <v>885</v>
      </c>
      <c r="AJ6864" s="807">
        <v>5</v>
      </c>
      <c r="AK6864" s="807">
        <v>64</v>
      </c>
      <c r="AL6864" s="759" t="str">
        <f t="shared" si="215"/>
        <v>Vejez</v>
      </c>
    </row>
    <row r="6865" spans="16:38" ht="15">
      <c r="P6865" s="806" t="s">
        <v>880</v>
      </c>
      <c r="Q6865" s="807">
        <v>1</v>
      </c>
      <c r="R6865" s="807">
        <v>104</v>
      </c>
      <c r="S6865" s="759" t="str">
        <f t="shared" si="214"/>
        <v>Vejez</v>
      </c>
      <c r="AI6865" s="806" t="s">
        <v>885</v>
      </c>
      <c r="AJ6865" s="807">
        <v>6</v>
      </c>
      <c r="AK6865" s="807">
        <v>65</v>
      </c>
      <c r="AL6865" s="759" t="str">
        <f t="shared" si="215"/>
        <v>Vejez</v>
      </c>
    </row>
    <row r="6866" spans="16:38" ht="15">
      <c r="P6866" s="806" t="s">
        <v>880</v>
      </c>
      <c r="Q6866" s="807">
        <v>1</v>
      </c>
      <c r="R6866" s="807">
        <v>106</v>
      </c>
      <c r="S6866" s="759" t="str">
        <f t="shared" si="214"/>
        <v>Vejez</v>
      </c>
      <c r="AI6866" s="806" t="s">
        <v>885</v>
      </c>
      <c r="AJ6866" s="807">
        <v>11</v>
      </c>
      <c r="AK6866" s="807">
        <v>66</v>
      </c>
      <c r="AL6866" s="759" t="str">
        <f t="shared" si="215"/>
        <v>Vejez</v>
      </c>
    </row>
    <row r="6867" spans="16:38" ht="15">
      <c r="P6867" s="806" t="s">
        <v>880</v>
      </c>
      <c r="Q6867" s="807">
        <v>1</v>
      </c>
      <c r="R6867" s="807">
        <v>107</v>
      </c>
      <c r="S6867" s="759" t="str">
        <f t="shared" si="214"/>
        <v>Vejez</v>
      </c>
      <c r="AI6867" s="806" t="s">
        <v>885</v>
      </c>
      <c r="AJ6867" s="807">
        <v>5</v>
      </c>
      <c r="AK6867" s="807">
        <v>67</v>
      </c>
      <c r="AL6867" s="759" t="str">
        <f t="shared" si="215"/>
        <v>Vejez</v>
      </c>
    </row>
    <row r="6868" spans="16:38" ht="30">
      <c r="P6868" s="806" t="s">
        <v>805</v>
      </c>
      <c r="Q6868" s="807">
        <v>61</v>
      </c>
      <c r="R6868" s="807">
        <v>0</v>
      </c>
      <c r="S6868" s="759" t="str">
        <f t="shared" si="214"/>
        <v>Primera Infancia</v>
      </c>
      <c r="AI6868" s="806" t="s">
        <v>885</v>
      </c>
      <c r="AJ6868" s="807">
        <v>8</v>
      </c>
      <c r="AK6868" s="807">
        <v>68</v>
      </c>
      <c r="AL6868" s="759" t="str">
        <f t="shared" si="215"/>
        <v>Vejez</v>
      </c>
    </row>
    <row r="6869" spans="16:38" ht="30">
      <c r="P6869" s="806" t="s">
        <v>805</v>
      </c>
      <c r="Q6869" s="807">
        <v>73</v>
      </c>
      <c r="R6869" s="807">
        <v>1</v>
      </c>
      <c r="S6869" s="759" t="str">
        <f t="shared" si="214"/>
        <v>Primera Infancia</v>
      </c>
      <c r="AI6869" s="806" t="s">
        <v>885</v>
      </c>
      <c r="AJ6869" s="807">
        <v>1</v>
      </c>
      <c r="AK6869" s="807">
        <v>69</v>
      </c>
      <c r="AL6869" s="759" t="str">
        <f t="shared" si="215"/>
        <v>Vejez</v>
      </c>
    </row>
    <row r="6870" spans="16:38" ht="30">
      <c r="P6870" s="806" t="s">
        <v>805</v>
      </c>
      <c r="Q6870" s="807">
        <v>66</v>
      </c>
      <c r="R6870" s="807">
        <v>2</v>
      </c>
      <c r="S6870" s="759" t="str">
        <f t="shared" si="214"/>
        <v>Primera Infancia</v>
      </c>
      <c r="AI6870" s="806" t="s">
        <v>885</v>
      </c>
      <c r="AJ6870" s="807">
        <v>4</v>
      </c>
      <c r="AK6870" s="807">
        <v>70</v>
      </c>
      <c r="AL6870" s="759" t="str">
        <f t="shared" si="215"/>
        <v>Vejez</v>
      </c>
    </row>
    <row r="6871" spans="16:38" ht="30">
      <c r="P6871" s="806" t="s">
        <v>805</v>
      </c>
      <c r="Q6871" s="807">
        <v>80</v>
      </c>
      <c r="R6871" s="807">
        <v>3</v>
      </c>
      <c r="S6871" s="759" t="str">
        <f t="shared" si="214"/>
        <v>Primera Infancia</v>
      </c>
      <c r="AI6871" s="806" t="s">
        <v>885</v>
      </c>
      <c r="AJ6871" s="807">
        <v>5</v>
      </c>
      <c r="AK6871" s="807">
        <v>71</v>
      </c>
      <c r="AL6871" s="759" t="str">
        <f t="shared" si="215"/>
        <v>Vejez</v>
      </c>
    </row>
    <row r="6872" spans="16:38" ht="30">
      <c r="P6872" s="806" t="s">
        <v>805</v>
      </c>
      <c r="Q6872" s="807">
        <v>100</v>
      </c>
      <c r="R6872" s="807">
        <v>4</v>
      </c>
      <c r="S6872" s="759" t="str">
        <f t="shared" si="214"/>
        <v>Primera Infancia</v>
      </c>
      <c r="AI6872" s="806" t="s">
        <v>885</v>
      </c>
      <c r="AJ6872" s="807">
        <v>2</v>
      </c>
      <c r="AK6872" s="807">
        <v>72</v>
      </c>
      <c r="AL6872" s="759" t="str">
        <f t="shared" si="215"/>
        <v>Vejez</v>
      </c>
    </row>
    <row r="6873" spans="16:38" ht="30">
      <c r="P6873" s="806" t="s">
        <v>805</v>
      </c>
      <c r="Q6873" s="807">
        <v>83</v>
      </c>
      <c r="R6873" s="807">
        <v>5</v>
      </c>
      <c r="S6873" s="759" t="str">
        <f t="shared" si="214"/>
        <v>Primera Infancia</v>
      </c>
      <c r="AI6873" s="806" t="s">
        <v>885</v>
      </c>
      <c r="AJ6873" s="807">
        <v>4</v>
      </c>
      <c r="AK6873" s="807">
        <v>73</v>
      </c>
      <c r="AL6873" s="759" t="str">
        <f t="shared" si="215"/>
        <v>Vejez</v>
      </c>
    </row>
    <row r="6874" spans="16:38" ht="15">
      <c r="P6874" s="806" t="s">
        <v>805</v>
      </c>
      <c r="Q6874" s="807">
        <v>75</v>
      </c>
      <c r="R6874" s="807">
        <v>6</v>
      </c>
      <c r="S6874" s="759" t="str">
        <f t="shared" si="214"/>
        <v>Infancia</v>
      </c>
      <c r="AI6874" s="806" t="s">
        <v>885</v>
      </c>
      <c r="AJ6874" s="807">
        <v>1</v>
      </c>
      <c r="AK6874" s="807">
        <v>75</v>
      </c>
      <c r="AL6874" s="759" t="str">
        <f t="shared" si="215"/>
        <v>Vejez</v>
      </c>
    </row>
    <row r="6875" spans="16:38" ht="15">
      <c r="P6875" s="806" t="s">
        <v>805</v>
      </c>
      <c r="Q6875" s="807">
        <v>68</v>
      </c>
      <c r="R6875" s="807">
        <v>7</v>
      </c>
      <c r="S6875" s="759" t="str">
        <f t="shared" si="214"/>
        <v>Infancia</v>
      </c>
      <c r="AI6875" s="806" t="s">
        <v>885</v>
      </c>
      <c r="AJ6875" s="807">
        <v>1</v>
      </c>
      <c r="AK6875" s="807">
        <v>76</v>
      </c>
      <c r="AL6875" s="759" t="str">
        <f t="shared" si="215"/>
        <v>Vejez</v>
      </c>
    </row>
    <row r="6876" spans="16:38" ht="15">
      <c r="P6876" s="806" t="s">
        <v>805</v>
      </c>
      <c r="Q6876" s="807">
        <v>91</v>
      </c>
      <c r="R6876" s="807">
        <v>8</v>
      </c>
      <c r="S6876" s="759" t="str">
        <f t="shared" si="214"/>
        <v>Infancia</v>
      </c>
      <c r="AI6876" s="806" t="s">
        <v>885</v>
      </c>
      <c r="AJ6876" s="807">
        <v>1</v>
      </c>
      <c r="AK6876" s="807">
        <v>77</v>
      </c>
      <c r="AL6876" s="759" t="str">
        <f t="shared" si="215"/>
        <v>Vejez</v>
      </c>
    </row>
    <row r="6877" spans="16:38" ht="15">
      <c r="P6877" s="806" t="s">
        <v>805</v>
      </c>
      <c r="Q6877" s="807">
        <v>95</v>
      </c>
      <c r="R6877" s="807">
        <v>9</v>
      </c>
      <c r="S6877" s="759" t="str">
        <f t="shared" si="214"/>
        <v>Infancia</v>
      </c>
      <c r="AI6877" s="806" t="s">
        <v>885</v>
      </c>
      <c r="AJ6877" s="807">
        <v>2</v>
      </c>
      <c r="AK6877" s="807">
        <v>78</v>
      </c>
      <c r="AL6877" s="759" t="str">
        <f t="shared" si="215"/>
        <v>Vejez</v>
      </c>
    </row>
    <row r="6878" spans="16:38" ht="15">
      <c r="P6878" s="806" t="s">
        <v>805</v>
      </c>
      <c r="Q6878" s="807">
        <v>98</v>
      </c>
      <c r="R6878" s="807">
        <v>10</v>
      </c>
      <c r="S6878" s="759" t="str">
        <f t="shared" si="214"/>
        <v>Infancia</v>
      </c>
      <c r="AI6878" s="806" t="s">
        <v>885</v>
      </c>
      <c r="AJ6878" s="807">
        <v>3</v>
      </c>
      <c r="AK6878" s="807">
        <v>80</v>
      </c>
      <c r="AL6878" s="759" t="str">
        <f t="shared" si="215"/>
        <v>Vejez</v>
      </c>
    </row>
    <row r="6879" spans="16:38" ht="15">
      <c r="P6879" s="806" t="s">
        <v>805</v>
      </c>
      <c r="Q6879" s="807">
        <v>85</v>
      </c>
      <c r="R6879" s="807">
        <v>11</v>
      </c>
      <c r="S6879" s="759" t="str">
        <f t="shared" si="214"/>
        <v>Infancia</v>
      </c>
      <c r="AI6879" s="806" t="s">
        <v>885</v>
      </c>
      <c r="AJ6879" s="807">
        <v>3</v>
      </c>
      <c r="AK6879" s="807">
        <v>81</v>
      </c>
      <c r="AL6879" s="759" t="str">
        <f t="shared" si="215"/>
        <v>Vejez</v>
      </c>
    </row>
    <row r="6880" spans="16:38" ht="30">
      <c r="P6880" s="806" t="s">
        <v>805</v>
      </c>
      <c r="Q6880" s="807">
        <v>105</v>
      </c>
      <c r="R6880" s="807">
        <v>12</v>
      </c>
      <c r="S6880" s="759" t="str">
        <f t="shared" si="214"/>
        <v>Adolescente</v>
      </c>
      <c r="AI6880" s="806" t="s">
        <v>885</v>
      </c>
      <c r="AJ6880" s="807">
        <v>5</v>
      </c>
      <c r="AK6880" s="807">
        <v>82</v>
      </c>
      <c r="AL6880" s="759" t="str">
        <f t="shared" si="215"/>
        <v>Vejez</v>
      </c>
    </row>
    <row r="6881" spans="16:38" ht="30">
      <c r="P6881" s="806" t="s">
        <v>805</v>
      </c>
      <c r="Q6881" s="807">
        <v>115</v>
      </c>
      <c r="R6881" s="807">
        <v>13</v>
      </c>
      <c r="S6881" s="759" t="str">
        <f t="shared" si="214"/>
        <v>Adolescente</v>
      </c>
      <c r="AI6881" s="806" t="s">
        <v>885</v>
      </c>
      <c r="AJ6881" s="807">
        <v>2</v>
      </c>
      <c r="AK6881" s="807">
        <v>83</v>
      </c>
      <c r="AL6881" s="759" t="str">
        <f t="shared" si="215"/>
        <v>Vejez</v>
      </c>
    </row>
    <row r="6882" spans="16:38" ht="30">
      <c r="P6882" s="806" t="s">
        <v>805</v>
      </c>
      <c r="Q6882" s="807">
        <v>109</v>
      </c>
      <c r="R6882" s="807">
        <v>14</v>
      </c>
      <c r="S6882" s="759" t="str">
        <f t="shared" si="214"/>
        <v>Adolescente</v>
      </c>
      <c r="AI6882" s="806" t="s">
        <v>885</v>
      </c>
      <c r="AJ6882" s="807">
        <v>1</v>
      </c>
      <c r="AK6882" s="807">
        <v>84</v>
      </c>
      <c r="AL6882" s="759" t="str">
        <f t="shared" si="215"/>
        <v>Vejez</v>
      </c>
    </row>
    <row r="6883" spans="16:38" ht="30">
      <c r="P6883" s="806" t="s">
        <v>805</v>
      </c>
      <c r="Q6883" s="807">
        <v>122</v>
      </c>
      <c r="R6883" s="807">
        <v>15</v>
      </c>
      <c r="S6883" s="759" t="str">
        <f t="shared" si="214"/>
        <v>Adolescente</v>
      </c>
      <c r="AI6883" s="806" t="s">
        <v>885</v>
      </c>
      <c r="AJ6883" s="807">
        <v>2</v>
      </c>
      <c r="AK6883" s="807">
        <v>85</v>
      </c>
      <c r="AL6883" s="759" t="str">
        <f t="shared" si="215"/>
        <v>Vejez</v>
      </c>
    </row>
    <row r="6884" spans="16:38" ht="30">
      <c r="P6884" s="806" t="s">
        <v>805</v>
      </c>
      <c r="Q6884" s="807">
        <v>114</v>
      </c>
      <c r="R6884" s="807">
        <v>16</v>
      </c>
      <c r="S6884" s="759" t="str">
        <f t="shared" si="214"/>
        <v>Adolescente</v>
      </c>
      <c r="AI6884" s="806" t="s">
        <v>885</v>
      </c>
      <c r="AJ6884" s="807">
        <v>1</v>
      </c>
      <c r="AK6884" s="807">
        <v>86</v>
      </c>
      <c r="AL6884" s="759" t="str">
        <f t="shared" si="215"/>
        <v>Vejez</v>
      </c>
    </row>
    <row r="6885" spans="16:38" ht="30">
      <c r="P6885" s="806" t="s">
        <v>805</v>
      </c>
      <c r="Q6885" s="807">
        <v>118</v>
      </c>
      <c r="R6885" s="807">
        <v>17</v>
      </c>
      <c r="S6885" s="759" t="str">
        <f t="shared" si="214"/>
        <v>Adolescente</v>
      </c>
      <c r="AI6885" s="806" t="s">
        <v>885</v>
      </c>
      <c r="AJ6885" s="807">
        <v>1</v>
      </c>
      <c r="AK6885" s="807">
        <v>87</v>
      </c>
      <c r="AL6885" s="759" t="str">
        <f t="shared" si="215"/>
        <v>Vejez</v>
      </c>
    </row>
    <row r="6886" spans="16:38" ht="15">
      <c r="P6886" s="806" t="s">
        <v>805</v>
      </c>
      <c r="Q6886" s="807">
        <v>90</v>
      </c>
      <c r="R6886" s="807">
        <v>18</v>
      </c>
      <c r="S6886" s="759" t="str">
        <f t="shared" si="214"/>
        <v>Juventud</v>
      </c>
      <c r="AI6886" s="806" t="s">
        <v>885</v>
      </c>
      <c r="AJ6886" s="807">
        <v>2</v>
      </c>
      <c r="AK6886" s="807">
        <v>89</v>
      </c>
      <c r="AL6886" s="759" t="str">
        <f t="shared" si="215"/>
        <v>Vejez</v>
      </c>
    </row>
    <row r="6887" spans="16:38" ht="15">
      <c r="P6887" s="806" t="s">
        <v>805</v>
      </c>
      <c r="Q6887" s="807">
        <v>88</v>
      </c>
      <c r="R6887" s="807">
        <v>19</v>
      </c>
      <c r="S6887" s="759" t="str">
        <f t="shared" si="214"/>
        <v>Juventud</v>
      </c>
      <c r="AI6887" s="806" t="s">
        <v>885</v>
      </c>
      <c r="AJ6887" s="807">
        <v>1</v>
      </c>
      <c r="AK6887" s="807">
        <v>93</v>
      </c>
      <c r="AL6887" s="759" t="str">
        <f t="shared" si="215"/>
        <v>Vejez</v>
      </c>
    </row>
    <row r="6888" spans="16:38" ht="30">
      <c r="P6888" s="806" t="s">
        <v>805</v>
      </c>
      <c r="Q6888" s="807">
        <v>76</v>
      </c>
      <c r="R6888" s="807">
        <v>20</v>
      </c>
      <c r="S6888" s="759" t="str">
        <f t="shared" si="214"/>
        <v>Juventud</v>
      </c>
      <c r="AI6888" s="806" t="s">
        <v>886</v>
      </c>
      <c r="AJ6888" s="807">
        <v>76</v>
      </c>
      <c r="AK6888" s="807">
        <v>0</v>
      </c>
      <c r="AL6888" s="759" t="str">
        <f t="shared" si="215"/>
        <v>Primera Infancia</v>
      </c>
    </row>
    <row r="6889" spans="16:38" ht="30">
      <c r="P6889" s="806" t="s">
        <v>805</v>
      </c>
      <c r="Q6889" s="807">
        <v>82</v>
      </c>
      <c r="R6889" s="807">
        <v>21</v>
      </c>
      <c r="S6889" s="759" t="str">
        <f t="shared" si="214"/>
        <v>Juventud</v>
      </c>
      <c r="AI6889" s="806" t="s">
        <v>886</v>
      </c>
      <c r="AJ6889" s="807">
        <v>59</v>
      </c>
      <c r="AK6889" s="807">
        <v>1</v>
      </c>
      <c r="AL6889" s="759" t="str">
        <f t="shared" si="215"/>
        <v>Primera Infancia</v>
      </c>
    </row>
    <row r="6890" spans="16:38" ht="30">
      <c r="P6890" s="806" t="s">
        <v>805</v>
      </c>
      <c r="Q6890" s="807">
        <v>80</v>
      </c>
      <c r="R6890" s="807">
        <v>22</v>
      </c>
      <c r="S6890" s="759" t="str">
        <f t="shared" si="214"/>
        <v>Juventud</v>
      </c>
      <c r="AI6890" s="806" t="s">
        <v>886</v>
      </c>
      <c r="AJ6890" s="807">
        <v>65</v>
      </c>
      <c r="AK6890" s="807">
        <v>2</v>
      </c>
      <c r="AL6890" s="759" t="str">
        <f t="shared" si="215"/>
        <v>Primera Infancia</v>
      </c>
    </row>
    <row r="6891" spans="16:38" ht="30">
      <c r="P6891" s="806" t="s">
        <v>805</v>
      </c>
      <c r="Q6891" s="807">
        <v>69</v>
      </c>
      <c r="R6891" s="807">
        <v>23</v>
      </c>
      <c r="S6891" s="759" t="str">
        <f t="shared" si="214"/>
        <v>Juventud</v>
      </c>
      <c r="AI6891" s="806" t="s">
        <v>886</v>
      </c>
      <c r="AJ6891" s="807">
        <v>68</v>
      </c>
      <c r="AK6891" s="807">
        <v>3</v>
      </c>
      <c r="AL6891" s="759" t="str">
        <f t="shared" si="215"/>
        <v>Primera Infancia</v>
      </c>
    </row>
    <row r="6892" spans="16:38" ht="30">
      <c r="P6892" s="806" t="s">
        <v>805</v>
      </c>
      <c r="Q6892" s="807">
        <v>58</v>
      </c>
      <c r="R6892" s="807">
        <v>24</v>
      </c>
      <c r="S6892" s="759" t="str">
        <f t="shared" si="214"/>
        <v>Juventud</v>
      </c>
      <c r="AI6892" s="806" t="s">
        <v>886</v>
      </c>
      <c r="AJ6892" s="807">
        <v>84</v>
      </c>
      <c r="AK6892" s="807">
        <v>4</v>
      </c>
      <c r="AL6892" s="759" t="str">
        <f t="shared" si="215"/>
        <v>Primera Infancia</v>
      </c>
    </row>
    <row r="6893" spans="16:38" ht="30">
      <c r="P6893" s="806" t="s">
        <v>805</v>
      </c>
      <c r="Q6893" s="807">
        <v>79</v>
      </c>
      <c r="R6893" s="807">
        <v>25</v>
      </c>
      <c r="S6893" s="759" t="str">
        <f t="shared" si="214"/>
        <v>Juventud</v>
      </c>
      <c r="AI6893" s="806" t="s">
        <v>886</v>
      </c>
      <c r="AJ6893" s="807">
        <v>72</v>
      </c>
      <c r="AK6893" s="807">
        <v>5</v>
      </c>
      <c r="AL6893" s="759" t="str">
        <f t="shared" si="215"/>
        <v>Primera Infancia</v>
      </c>
    </row>
    <row r="6894" spans="16:38" ht="15">
      <c r="P6894" s="806" t="s">
        <v>805</v>
      </c>
      <c r="Q6894" s="807">
        <v>77</v>
      </c>
      <c r="R6894" s="807">
        <v>26</v>
      </c>
      <c r="S6894" s="759" t="str">
        <f t="shared" si="214"/>
        <v>Juventud</v>
      </c>
      <c r="AI6894" s="806" t="s">
        <v>886</v>
      </c>
      <c r="AJ6894" s="807">
        <v>61</v>
      </c>
      <c r="AK6894" s="807">
        <v>6</v>
      </c>
      <c r="AL6894" s="759" t="str">
        <f t="shared" si="215"/>
        <v>Infancia</v>
      </c>
    </row>
    <row r="6895" spans="16:38" ht="15">
      <c r="P6895" s="806" t="s">
        <v>805</v>
      </c>
      <c r="Q6895" s="807">
        <v>81</v>
      </c>
      <c r="R6895" s="807">
        <v>27</v>
      </c>
      <c r="S6895" s="759" t="str">
        <f t="shared" si="214"/>
        <v>Juventud</v>
      </c>
      <c r="AI6895" s="806" t="s">
        <v>886</v>
      </c>
      <c r="AJ6895" s="807">
        <v>77</v>
      </c>
      <c r="AK6895" s="807">
        <v>7</v>
      </c>
      <c r="AL6895" s="759" t="str">
        <f t="shared" si="215"/>
        <v>Infancia</v>
      </c>
    </row>
    <row r="6896" spans="16:38" ht="15">
      <c r="P6896" s="806" t="s">
        <v>805</v>
      </c>
      <c r="Q6896" s="807">
        <v>76</v>
      </c>
      <c r="R6896" s="807">
        <v>28</v>
      </c>
      <c r="S6896" s="759" t="str">
        <f t="shared" si="214"/>
        <v>Juventud</v>
      </c>
      <c r="AI6896" s="806" t="s">
        <v>886</v>
      </c>
      <c r="AJ6896" s="807">
        <v>69</v>
      </c>
      <c r="AK6896" s="807">
        <v>8</v>
      </c>
      <c r="AL6896" s="759" t="str">
        <f t="shared" si="215"/>
        <v>Infancia</v>
      </c>
    </row>
    <row r="6897" spans="16:38" ht="15">
      <c r="P6897" s="806" t="s">
        <v>805</v>
      </c>
      <c r="Q6897" s="807">
        <v>66</v>
      </c>
      <c r="R6897" s="807">
        <v>29</v>
      </c>
      <c r="S6897" s="759" t="str">
        <f t="shared" si="214"/>
        <v>Adulto</v>
      </c>
      <c r="AI6897" s="806" t="s">
        <v>886</v>
      </c>
      <c r="AJ6897" s="807">
        <v>61</v>
      </c>
      <c r="AK6897" s="807">
        <v>9</v>
      </c>
      <c r="AL6897" s="759" t="str">
        <f t="shared" si="215"/>
        <v>Infancia</v>
      </c>
    </row>
    <row r="6898" spans="16:38" ht="15">
      <c r="P6898" s="806" t="s">
        <v>805</v>
      </c>
      <c r="Q6898" s="807">
        <v>72</v>
      </c>
      <c r="R6898" s="807">
        <v>30</v>
      </c>
      <c r="S6898" s="759" t="str">
        <f t="shared" si="214"/>
        <v>Adulto</v>
      </c>
      <c r="AI6898" s="806" t="s">
        <v>886</v>
      </c>
      <c r="AJ6898" s="807">
        <v>71</v>
      </c>
      <c r="AK6898" s="807">
        <v>10</v>
      </c>
      <c r="AL6898" s="759" t="str">
        <f t="shared" si="215"/>
        <v>Infancia</v>
      </c>
    </row>
    <row r="6899" spans="16:38" ht="15">
      <c r="P6899" s="806" t="s">
        <v>805</v>
      </c>
      <c r="Q6899" s="807">
        <v>68</v>
      </c>
      <c r="R6899" s="807">
        <v>31</v>
      </c>
      <c r="S6899" s="759" t="str">
        <f t="shared" si="214"/>
        <v>Adulto</v>
      </c>
      <c r="AI6899" s="806" t="s">
        <v>886</v>
      </c>
      <c r="AJ6899" s="807">
        <v>58</v>
      </c>
      <c r="AK6899" s="807">
        <v>11</v>
      </c>
      <c r="AL6899" s="759" t="str">
        <f t="shared" si="215"/>
        <v>Infancia</v>
      </c>
    </row>
    <row r="6900" spans="16:38" ht="30">
      <c r="P6900" s="806" t="s">
        <v>805</v>
      </c>
      <c r="Q6900" s="807">
        <v>70</v>
      </c>
      <c r="R6900" s="807">
        <v>32</v>
      </c>
      <c r="S6900" s="759" t="str">
        <f t="shared" si="214"/>
        <v>Adulto</v>
      </c>
      <c r="AI6900" s="806" t="s">
        <v>886</v>
      </c>
      <c r="AJ6900" s="807">
        <v>77</v>
      </c>
      <c r="AK6900" s="807">
        <v>12</v>
      </c>
      <c r="AL6900" s="759" t="str">
        <f t="shared" si="215"/>
        <v>Adolescente</v>
      </c>
    </row>
    <row r="6901" spans="16:38" ht="30">
      <c r="P6901" s="806" t="s">
        <v>805</v>
      </c>
      <c r="Q6901" s="807">
        <v>68</v>
      </c>
      <c r="R6901" s="807">
        <v>33</v>
      </c>
      <c r="S6901" s="759" t="str">
        <f t="shared" si="214"/>
        <v>Adulto</v>
      </c>
      <c r="AI6901" s="806" t="s">
        <v>886</v>
      </c>
      <c r="AJ6901" s="807">
        <v>73</v>
      </c>
      <c r="AK6901" s="807">
        <v>13</v>
      </c>
      <c r="AL6901" s="759" t="str">
        <f t="shared" si="215"/>
        <v>Adolescente</v>
      </c>
    </row>
    <row r="6902" spans="16:38" ht="30">
      <c r="P6902" s="806" t="s">
        <v>805</v>
      </c>
      <c r="Q6902" s="807">
        <v>59</v>
      </c>
      <c r="R6902" s="807">
        <v>34</v>
      </c>
      <c r="S6902" s="759" t="str">
        <f t="shared" si="214"/>
        <v>Adulto</v>
      </c>
      <c r="AI6902" s="806" t="s">
        <v>886</v>
      </c>
      <c r="AJ6902" s="807">
        <v>75</v>
      </c>
      <c r="AK6902" s="807">
        <v>14</v>
      </c>
      <c r="AL6902" s="759" t="str">
        <f t="shared" si="215"/>
        <v>Adolescente</v>
      </c>
    </row>
    <row r="6903" spans="16:38" ht="30">
      <c r="P6903" s="806" t="s">
        <v>805</v>
      </c>
      <c r="Q6903" s="807">
        <v>51</v>
      </c>
      <c r="R6903" s="807">
        <v>35</v>
      </c>
      <c r="S6903" s="759" t="str">
        <f t="shared" si="214"/>
        <v>Adulto</v>
      </c>
      <c r="AI6903" s="806" t="s">
        <v>886</v>
      </c>
      <c r="AJ6903" s="807">
        <v>84</v>
      </c>
      <c r="AK6903" s="807">
        <v>15</v>
      </c>
      <c r="AL6903" s="759" t="str">
        <f t="shared" si="215"/>
        <v>Adolescente</v>
      </c>
    </row>
    <row r="6904" spans="16:38" ht="30">
      <c r="P6904" s="806" t="s">
        <v>805</v>
      </c>
      <c r="Q6904" s="807">
        <v>74</v>
      </c>
      <c r="R6904" s="807">
        <v>36</v>
      </c>
      <c r="S6904" s="759" t="str">
        <f t="shared" si="214"/>
        <v>Adulto</v>
      </c>
      <c r="AI6904" s="806" t="s">
        <v>886</v>
      </c>
      <c r="AJ6904" s="807">
        <v>77</v>
      </c>
      <c r="AK6904" s="807">
        <v>16</v>
      </c>
      <c r="AL6904" s="759" t="str">
        <f t="shared" si="215"/>
        <v>Adolescente</v>
      </c>
    </row>
    <row r="6905" spans="16:38" ht="30">
      <c r="P6905" s="806" t="s">
        <v>805</v>
      </c>
      <c r="Q6905" s="807">
        <v>71</v>
      </c>
      <c r="R6905" s="807">
        <v>37</v>
      </c>
      <c r="S6905" s="759" t="str">
        <f t="shared" si="214"/>
        <v>Adulto</v>
      </c>
      <c r="AI6905" s="806" t="s">
        <v>886</v>
      </c>
      <c r="AJ6905" s="807">
        <v>75</v>
      </c>
      <c r="AK6905" s="807">
        <v>17</v>
      </c>
      <c r="AL6905" s="759" t="str">
        <f t="shared" si="215"/>
        <v>Adolescente</v>
      </c>
    </row>
    <row r="6906" spans="16:38" ht="15">
      <c r="P6906" s="806" t="s">
        <v>805</v>
      </c>
      <c r="Q6906" s="807">
        <v>53</v>
      </c>
      <c r="R6906" s="807">
        <v>38</v>
      </c>
      <c r="S6906" s="759" t="str">
        <f t="shared" si="214"/>
        <v>Adulto</v>
      </c>
      <c r="AI6906" s="806" t="s">
        <v>886</v>
      </c>
      <c r="AJ6906" s="807">
        <v>94</v>
      </c>
      <c r="AK6906" s="807">
        <v>18</v>
      </c>
      <c r="AL6906" s="759" t="str">
        <f t="shared" si="215"/>
        <v>Juventud</v>
      </c>
    </row>
    <row r="6907" spans="16:38" ht="15">
      <c r="P6907" s="806" t="s">
        <v>805</v>
      </c>
      <c r="Q6907" s="807">
        <v>71</v>
      </c>
      <c r="R6907" s="807">
        <v>39</v>
      </c>
      <c r="S6907" s="759" t="str">
        <f t="shared" si="214"/>
        <v>Adulto</v>
      </c>
      <c r="AI6907" s="806" t="s">
        <v>886</v>
      </c>
      <c r="AJ6907" s="807">
        <v>92</v>
      </c>
      <c r="AK6907" s="807">
        <v>19</v>
      </c>
      <c r="AL6907" s="759" t="str">
        <f t="shared" si="215"/>
        <v>Juventud</v>
      </c>
    </row>
    <row r="6908" spans="16:38" ht="15">
      <c r="P6908" s="806" t="s">
        <v>805</v>
      </c>
      <c r="Q6908" s="807">
        <v>56</v>
      </c>
      <c r="R6908" s="807">
        <v>40</v>
      </c>
      <c r="S6908" s="759" t="str">
        <f t="shared" si="214"/>
        <v>Adulto</v>
      </c>
      <c r="AI6908" s="806" t="s">
        <v>886</v>
      </c>
      <c r="AJ6908" s="807">
        <v>116</v>
      </c>
      <c r="AK6908" s="807">
        <v>20</v>
      </c>
      <c r="AL6908" s="759" t="str">
        <f t="shared" si="215"/>
        <v>Juventud</v>
      </c>
    </row>
    <row r="6909" spans="16:38" ht="15">
      <c r="P6909" s="806" t="s">
        <v>805</v>
      </c>
      <c r="Q6909" s="807">
        <v>62</v>
      </c>
      <c r="R6909" s="807">
        <v>41</v>
      </c>
      <c r="S6909" s="759" t="str">
        <f t="shared" si="214"/>
        <v>Adulto</v>
      </c>
      <c r="AI6909" s="806" t="s">
        <v>886</v>
      </c>
      <c r="AJ6909" s="807">
        <v>122</v>
      </c>
      <c r="AK6909" s="807">
        <v>21</v>
      </c>
      <c r="AL6909" s="759" t="str">
        <f t="shared" si="215"/>
        <v>Juventud</v>
      </c>
    </row>
    <row r="6910" spans="16:38" ht="15">
      <c r="P6910" s="806" t="s">
        <v>805</v>
      </c>
      <c r="Q6910" s="807">
        <v>70</v>
      </c>
      <c r="R6910" s="807">
        <v>42</v>
      </c>
      <c r="S6910" s="759" t="str">
        <f t="shared" si="214"/>
        <v>Adulto</v>
      </c>
      <c r="AI6910" s="806" t="s">
        <v>886</v>
      </c>
      <c r="AJ6910" s="807">
        <v>128</v>
      </c>
      <c r="AK6910" s="807">
        <v>22</v>
      </c>
      <c r="AL6910" s="759" t="str">
        <f t="shared" si="215"/>
        <v>Juventud</v>
      </c>
    </row>
    <row r="6911" spans="16:38" ht="15">
      <c r="P6911" s="806" t="s">
        <v>805</v>
      </c>
      <c r="Q6911" s="807">
        <v>51</v>
      </c>
      <c r="R6911" s="807">
        <v>43</v>
      </c>
      <c r="S6911" s="759" t="str">
        <f t="shared" si="214"/>
        <v>Adulto</v>
      </c>
      <c r="AI6911" s="806" t="s">
        <v>886</v>
      </c>
      <c r="AJ6911" s="807">
        <v>105</v>
      </c>
      <c r="AK6911" s="807">
        <v>23</v>
      </c>
      <c r="AL6911" s="759" t="str">
        <f t="shared" si="215"/>
        <v>Juventud</v>
      </c>
    </row>
    <row r="6912" spans="16:38" ht="15">
      <c r="P6912" s="806" t="s">
        <v>805</v>
      </c>
      <c r="Q6912" s="807">
        <v>62</v>
      </c>
      <c r="R6912" s="807">
        <v>44</v>
      </c>
      <c r="S6912" s="759" t="str">
        <f t="shared" si="214"/>
        <v>Adulto</v>
      </c>
      <c r="AI6912" s="806" t="s">
        <v>886</v>
      </c>
      <c r="AJ6912" s="807">
        <v>127</v>
      </c>
      <c r="AK6912" s="807">
        <v>24</v>
      </c>
      <c r="AL6912" s="759" t="str">
        <f t="shared" si="215"/>
        <v>Juventud</v>
      </c>
    </row>
    <row r="6913" spans="16:38" ht="15">
      <c r="P6913" s="806" t="s">
        <v>805</v>
      </c>
      <c r="Q6913" s="807">
        <v>53</v>
      </c>
      <c r="R6913" s="807">
        <v>45</v>
      </c>
      <c r="S6913" s="759" t="str">
        <f t="shared" si="214"/>
        <v>Adulto</v>
      </c>
      <c r="AI6913" s="806" t="s">
        <v>886</v>
      </c>
      <c r="AJ6913" s="807">
        <v>108</v>
      </c>
      <c r="AK6913" s="807">
        <v>25</v>
      </c>
      <c r="AL6913" s="759" t="str">
        <f t="shared" si="215"/>
        <v>Juventud</v>
      </c>
    </row>
    <row r="6914" spans="16:38" ht="15">
      <c r="P6914" s="806" t="s">
        <v>805</v>
      </c>
      <c r="Q6914" s="807">
        <v>58</v>
      </c>
      <c r="R6914" s="807">
        <v>46</v>
      </c>
      <c r="S6914" s="759" t="str">
        <f t="shared" si="214"/>
        <v>Adulto</v>
      </c>
      <c r="AI6914" s="806" t="s">
        <v>886</v>
      </c>
      <c r="AJ6914" s="807">
        <v>115</v>
      </c>
      <c r="AK6914" s="807">
        <v>26</v>
      </c>
      <c r="AL6914" s="759" t="str">
        <f t="shared" si="215"/>
        <v>Juventud</v>
      </c>
    </row>
    <row r="6915" spans="16:38" ht="15">
      <c r="P6915" s="806" t="s">
        <v>805</v>
      </c>
      <c r="Q6915" s="807">
        <v>64</v>
      </c>
      <c r="R6915" s="807">
        <v>47</v>
      </c>
      <c r="S6915" s="759" t="str">
        <f t="shared" ref="S6915:S6978" si="216">IF(P6915=0,"",IF(AND(R6915&gt;=0,R6915&lt;=5),"Primera Infancia",IF(AND(R6915&gt;=6,R6915&lt;=11),"Infancia",IF(AND(R6915&gt;=12,R6915&lt;=17),"Adolescente",IF(AND(R6915&gt;=18,R6915&lt;=28),"Juventud",IF(AND(R6915&gt;=29,R6915&lt;=59),"Adulto","Vejez"))))))</f>
        <v>Adulto</v>
      </c>
      <c r="AI6915" s="806" t="s">
        <v>886</v>
      </c>
      <c r="AJ6915" s="807">
        <v>107</v>
      </c>
      <c r="AK6915" s="807">
        <v>27</v>
      </c>
      <c r="AL6915" s="759" t="str">
        <f t="shared" ref="AL6915:AL6978" si="217">IF(AI6915=0,"",IF(AND(AK6915&gt;=0,AK6915&lt;=5),"Primera Infancia",IF(AND(AK6915&gt;=6,AK6915&lt;=11),"Infancia",IF(AND(AK6915&gt;=12,AK6915&lt;=17),"Adolescente",IF(AND(AK6915&gt;=18,AK6915&lt;=28),"Juventud",IF(AND(AK6915&gt;=29,AK6915&lt;=59),"Adulto","Vejez"))))))</f>
        <v>Juventud</v>
      </c>
    </row>
    <row r="6916" spans="16:38" ht="15">
      <c r="P6916" s="806" t="s">
        <v>805</v>
      </c>
      <c r="Q6916" s="807">
        <v>39</v>
      </c>
      <c r="R6916" s="807">
        <v>48</v>
      </c>
      <c r="S6916" s="759" t="str">
        <f t="shared" si="216"/>
        <v>Adulto</v>
      </c>
      <c r="AI6916" s="806" t="s">
        <v>886</v>
      </c>
      <c r="AJ6916" s="807">
        <v>129</v>
      </c>
      <c r="AK6916" s="807">
        <v>28</v>
      </c>
      <c r="AL6916" s="759" t="str">
        <f t="shared" si="217"/>
        <v>Juventud</v>
      </c>
    </row>
    <row r="6917" spans="16:38" ht="15">
      <c r="P6917" s="806" t="s">
        <v>805</v>
      </c>
      <c r="Q6917" s="807">
        <v>71</v>
      </c>
      <c r="R6917" s="807">
        <v>49</v>
      </c>
      <c r="S6917" s="759" t="str">
        <f t="shared" si="216"/>
        <v>Adulto</v>
      </c>
      <c r="AI6917" s="806" t="s">
        <v>886</v>
      </c>
      <c r="AJ6917" s="807">
        <v>139</v>
      </c>
      <c r="AK6917" s="807">
        <v>29</v>
      </c>
      <c r="AL6917" s="759" t="str">
        <f t="shared" si="217"/>
        <v>Adulto</v>
      </c>
    </row>
    <row r="6918" spans="16:38" ht="15">
      <c r="P6918" s="806" t="s">
        <v>805</v>
      </c>
      <c r="Q6918" s="807">
        <v>75</v>
      </c>
      <c r="R6918" s="807">
        <v>50</v>
      </c>
      <c r="S6918" s="759" t="str">
        <f t="shared" si="216"/>
        <v>Adulto</v>
      </c>
      <c r="AI6918" s="806" t="s">
        <v>886</v>
      </c>
      <c r="AJ6918" s="807">
        <v>110</v>
      </c>
      <c r="AK6918" s="807">
        <v>30</v>
      </c>
      <c r="AL6918" s="759" t="str">
        <f t="shared" si="217"/>
        <v>Adulto</v>
      </c>
    </row>
    <row r="6919" spans="16:38" ht="15">
      <c r="P6919" s="806" t="s">
        <v>805</v>
      </c>
      <c r="Q6919" s="807">
        <v>76</v>
      </c>
      <c r="R6919" s="807">
        <v>51</v>
      </c>
      <c r="S6919" s="759" t="str">
        <f t="shared" si="216"/>
        <v>Adulto</v>
      </c>
      <c r="AI6919" s="806" t="s">
        <v>886</v>
      </c>
      <c r="AJ6919" s="807">
        <v>98</v>
      </c>
      <c r="AK6919" s="807">
        <v>31</v>
      </c>
      <c r="AL6919" s="759" t="str">
        <f t="shared" si="217"/>
        <v>Adulto</v>
      </c>
    </row>
    <row r="6920" spans="16:38" ht="15">
      <c r="P6920" s="806" t="s">
        <v>805</v>
      </c>
      <c r="Q6920" s="807">
        <v>68</v>
      </c>
      <c r="R6920" s="807">
        <v>52</v>
      </c>
      <c r="S6920" s="759" t="str">
        <f t="shared" si="216"/>
        <v>Adulto</v>
      </c>
      <c r="AI6920" s="806" t="s">
        <v>886</v>
      </c>
      <c r="AJ6920" s="807">
        <v>128</v>
      </c>
      <c r="AK6920" s="807">
        <v>32</v>
      </c>
      <c r="AL6920" s="759" t="str">
        <f t="shared" si="217"/>
        <v>Adulto</v>
      </c>
    </row>
    <row r="6921" spans="16:38" ht="15">
      <c r="P6921" s="806" t="s">
        <v>805</v>
      </c>
      <c r="Q6921" s="807">
        <v>68</v>
      </c>
      <c r="R6921" s="807">
        <v>53</v>
      </c>
      <c r="S6921" s="759" t="str">
        <f t="shared" si="216"/>
        <v>Adulto</v>
      </c>
      <c r="AI6921" s="806" t="s">
        <v>886</v>
      </c>
      <c r="AJ6921" s="807">
        <v>123</v>
      </c>
      <c r="AK6921" s="807">
        <v>33</v>
      </c>
      <c r="AL6921" s="759" t="str">
        <f t="shared" si="217"/>
        <v>Adulto</v>
      </c>
    </row>
    <row r="6922" spans="16:38" ht="15">
      <c r="P6922" s="806" t="s">
        <v>805</v>
      </c>
      <c r="Q6922" s="807">
        <v>72</v>
      </c>
      <c r="R6922" s="807">
        <v>54</v>
      </c>
      <c r="S6922" s="759" t="str">
        <f t="shared" si="216"/>
        <v>Adulto</v>
      </c>
      <c r="AI6922" s="806" t="s">
        <v>886</v>
      </c>
      <c r="AJ6922" s="807">
        <v>125</v>
      </c>
      <c r="AK6922" s="807">
        <v>34</v>
      </c>
      <c r="AL6922" s="759" t="str">
        <f t="shared" si="217"/>
        <v>Adulto</v>
      </c>
    </row>
    <row r="6923" spans="16:38" ht="15">
      <c r="P6923" s="806" t="s">
        <v>805</v>
      </c>
      <c r="Q6923" s="807">
        <v>86</v>
      </c>
      <c r="R6923" s="807">
        <v>55</v>
      </c>
      <c r="S6923" s="759" t="str">
        <f t="shared" si="216"/>
        <v>Adulto</v>
      </c>
      <c r="AI6923" s="806" t="s">
        <v>886</v>
      </c>
      <c r="AJ6923" s="807">
        <v>119</v>
      </c>
      <c r="AK6923" s="807">
        <v>35</v>
      </c>
      <c r="AL6923" s="759" t="str">
        <f t="shared" si="217"/>
        <v>Adulto</v>
      </c>
    </row>
    <row r="6924" spans="16:38" ht="15">
      <c r="P6924" s="806" t="s">
        <v>805</v>
      </c>
      <c r="Q6924" s="807">
        <v>90</v>
      </c>
      <c r="R6924" s="807">
        <v>56</v>
      </c>
      <c r="S6924" s="759" t="str">
        <f t="shared" si="216"/>
        <v>Adulto</v>
      </c>
      <c r="AI6924" s="806" t="s">
        <v>886</v>
      </c>
      <c r="AJ6924" s="807">
        <v>118</v>
      </c>
      <c r="AK6924" s="807">
        <v>36</v>
      </c>
      <c r="AL6924" s="759" t="str">
        <f t="shared" si="217"/>
        <v>Adulto</v>
      </c>
    </row>
    <row r="6925" spans="16:38" ht="15">
      <c r="P6925" s="806" t="s">
        <v>805</v>
      </c>
      <c r="Q6925" s="807">
        <v>70</v>
      </c>
      <c r="R6925" s="807">
        <v>57</v>
      </c>
      <c r="S6925" s="759" t="str">
        <f t="shared" si="216"/>
        <v>Adulto</v>
      </c>
      <c r="AI6925" s="806" t="s">
        <v>886</v>
      </c>
      <c r="AJ6925" s="807">
        <v>101</v>
      </c>
      <c r="AK6925" s="807">
        <v>37</v>
      </c>
      <c r="AL6925" s="759" t="str">
        <f t="shared" si="217"/>
        <v>Adulto</v>
      </c>
    </row>
    <row r="6926" spans="16:38" ht="15">
      <c r="P6926" s="806" t="s">
        <v>805</v>
      </c>
      <c r="Q6926" s="807">
        <v>78</v>
      </c>
      <c r="R6926" s="807">
        <v>58</v>
      </c>
      <c r="S6926" s="759" t="str">
        <f t="shared" si="216"/>
        <v>Adulto</v>
      </c>
      <c r="AI6926" s="806" t="s">
        <v>886</v>
      </c>
      <c r="AJ6926" s="807">
        <v>99</v>
      </c>
      <c r="AK6926" s="807">
        <v>38</v>
      </c>
      <c r="AL6926" s="759" t="str">
        <f t="shared" si="217"/>
        <v>Adulto</v>
      </c>
    </row>
    <row r="6927" spans="16:38" ht="15">
      <c r="P6927" s="806" t="s">
        <v>805</v>
      </c>
      <c r="Q6927" s="807">
        <v>71</v>
      </c>
      <c r="R6927" s="807">
        <v>59</v>
      </c>
      <c r="S6927" s="759" t="str">
        <f t="shared" si="216"/>
        <v>Adulto</v>
      </c>
      <c r="AI6927" s="806" t="s">
        <v>886</v>
      </c>
      <c r="AJ6927" s="807">
        <v>97</v>
      </c>
      <c r="AK6927" s="807">
        <v>39</v>
      </c>
      <c r="AL6927" s="759" t="str">
        <f t="shared" si="217"/>
        <v>Adulto</v>
      </c>
    </row>
    <row r="6928" spans="16:38" ht="15">
      <c r="P6928" s="806" t="s">
        <v>805</v>
      </c>
      <c r="Q6928" s="807">
        <v>58</v>
      </c>
      <c r="R6928" s="807">
        <v>60</v>
      </c>
      <c r="S6928" s="759" t="str">
        <f t="shared" si="216"/>
        <v>Vejez</v>
      </c>
      <c r="AI6928" s="806" t="s">
        <v>886</v>
      </c>
      <c r="AJ6928" s="807">
        <v>91</v>
      </c>
      <c r="AK6928" s="807">
        <v>40</v>
      </c>
      <c r="AL6928" s="759" t="str">
        <f t="shared" si="217"/>
        <v>Adulto</v>
      </c>
    </row>
    <row r="6929" spans="16:38" ht="15">
      <c r="P6929" s="806" t="s">
        <v>805</v>
      </c>
      <c r="Q6929" s="807">
        <v>71</v>
      </c>
      <c r="R6929" s="807">
        <v>61</v>
      </c>
      <c r="S6929" s="759" t="str">
        <f t="shared" si="216"/>
        <v>Vejez</v>
      </c>
      <c r="AI6929" s="806" t="s">
        <v>886</v>
      </c>
      <c r="AJ6929" s="807">
        <v>95</v>
      </c>
      <c r="AK6929" s="807">
        <v>41</v>
      </c>
      <c r="AL6929" s="759" t="str">
        <f t="shared" si="217"/>
        <v>Adulto</v>
      </c>
    </row>
    <row r="6930" spans="16:38" ht="15">
      <c r="P6930" s="806" t="s">
        <v>805</v>
      </c>
      <c r="Q6930" s="807">
        <v>71</v>
      </c>
      <c r="R6930" s="807">
        <v>62</v>
      </c>
      <c r="S6930" s="759" t="str">
        <f t="shared" si="216"/>
        <v>Vejez</v>
      </c>
      <c r="AI6930" s="806" t="s">
        <v>886</v>
      </c>
      <c r="AJ6930" s="807">
        <v>100</v>
      </c>
      <c r="AK6930" s="807">
        <v>42</v>
      </c>
      <c r="AL6930" s="759" t="str">
        <f t="shared" si="217"/>
        <v>Adulto</v>
      </c>
    </row>
    <row r="6931" spans="16:38" ht="15">
      <c r="P6931" s="806" t="s">
        <v>805</v>
      </c>
      <c r="Q6931" s="807">
        <v>68</v>
      </c>
      <c r="R6931" s="807">
        <v>63</v>
      </c>
      <c r="S6931" s="759" t="str">
        <f t="shared" si="216"/>
        <v>Vejez</v>
      </c>
      <c r="AI6931" s="806" t="s">
        <v>886</v>
      </c>
      <c r="AJ6931" s="807">
        <v>85</v>
      </c>
      <c r="AK6931" s="807">
        <v>43</v>
      </c>
      <c r="AL6931" s="759" t="str">
        <f t="shared" si="217"/>
        <v>Adulto</v>
      </c>
    </row>
    <row r="6932" spans="16:38" ht="15">
      <c r="P6932" s="806" t="s">
        <v>805</v>
      </c>
      <c r="Q6932" s="807">
        <v>51</v>
      </c>
      <c r="R6932" s="807">
        <v>64</v>
      </c>
      <c r="S6932" s="759" t="str">
        <f t="shared" si="216"/>
        <v>Vejez</v>
      </c>
      <c r="AI6932" s="806" t="s">
        <v>886</v>
      </c>
      <c r="AJ6932" s="807">
        <v>89</v>
      </c>
      <c r="AK6932" s="807">
        <v>44</v>
      </c>
      <c r="AL6932" s="759" t="str">
        <f t="shared" si="217"/>
        <v>Adulto</v>
      </c>
    </row>
    <row r="6933" spans="16:38" ht="15">
      <c r="P6933" s="806" t="s">
        <v>805</v>
      </c>
      <c r="Q6933" s="807">
        <v>62</v>
      </c>
      <c r="R6933" s="807">
        <v>65</v>
      </c>
      <c r="S6933" s="759" t="str">
        <f t="shared" si="216"/>
        <v>Vejez</v>
      </c>
      <c r="AI6933" s="806" t="s">
        <v>886</v>
      </c>
      <c r="AJ6933" s="807">
        <v>88</v>
      </c>
      <c r="AK6933" s="807">
        <v>45</v>
      </c>
      <c r="AL6933" s="759" t="str">
        <f t="shared" si="217"/>
        <v>Adulto</v>
      </c>
    </row>
    <row r="6934" spans="16:38" ht="15">
      <c r="P6934" s="806" t="s">
        <v>805</v>
      </c>
      <c r="Q6934" s="807">
        <v>47</v>
      </c>
      <c r="R6934" s="807">
        <v>66</v>
      </c>
      <c r="S6934" s="759" t="str">
        <f t="shared" si="216"/>
        <v>Vejez</v>
      </c>
      <c r="AI6934" s="806" t="s">
        <v>886</v>
      </c>
      <c r="AJ6934" s="807">
        <v>68</v>
      </c>
      <c r="AK6934" s="807">
        <v>46</v>
      </c>
      <c r="AL6934" s="759" t="str">
        <f t="shared" si="217"/>
        <v>Adulto</v>
      </c>
    </row>
    <row r="6935" spans="16:38" ht="15">
      <c r="P6935" s="806" t="s">
        <v>805</v>
      </c>
      <c r="Q6935" s="807">
        <v>44</v>
      </c>
      <c r="R6935" s="807">
        <v>67</v>
      </c>
      <c r="S6935" s="759" t="str">
        <f t="shared" si="216"/>
        <v>Vejez</v>
      </c>
      <c r="AI6935" s="806" t="s">
        <v>886</v>
      </c>
      <c r="AJ6935" s="807">
        <v>84</v>
      </c>
      <c r="AK6935" s="807">
        <v>47</v>
      </c>
      <c r="AL6935" s="759" t="str">
        <f t="shared" si="217"/>
        <v>Adulto</v>
      </c>
    </row>
    <row r="6936" spans="16:38" ht="15">
      <c r="P6936" s="806" t="s">
        <v>805</v>
      </c>
      <c r="Q6936" s="807">
        <v>59</v>
      </c>
      <c r="R6936" s="807">
        <v>68</v>
      </c>
      <c r="S6936" s="759" t="str">
        <f t="shared" si="216"/>
        <v>Vejez</v>
      </c>
      <c r="AI6936" s="806" t="s">
        <v>886</v>
      </c>
      <c r="AJ6936" s="807">
        <v>54</v>
      </c>
      <c r="AK6936" s="807">
        <v>48</v>
      </c>
      <c r="AL6936" s="759" t="str">
        <f t="shared" si="217"/>
        <v>Adulto</v>
      </c>
    </row>
    <row r="6937" spans="16:38" ht="15">
      <c r="P6937" s="806" t="s">
        <v>805</v>
      </c>
      <c r="Q6937" s="807">
        <v>43</v>
      </c>
      <c r="R6937" s="807">
        <v>69</v>
      </c>
      <c r="S6937" s="759" t="str">
        <f t="shared" si="216"/>
        <v>Vejez</v>
      </c>
      <c r="AI6937" s="806" t="s">
        <v>886</v>
      </c>
      <c r="AJ6937" s="807">
        <v>58</v>
      </c>
      <c r="AK6937" s="807">
        <v>49</v>
      </c>
      <c r="AL6937" s="759" t="str">
        <f t="shared" si="217"/>
        <v>Adulto</v>
      </c>
    </row>
    <row r="6938" spans="16:38" ht="15">
      <c r="P6938" s="806" t="s">
        <v>805</v>
      </c>
      <c r="Q6938" s="807">
        <v>45</v>
      </c>
      <c r="R6938" s="807">
        <v>70</v>
      </c>
      <c r="S6938" s="759" t="str">
        <f t="shared" si="216"/>
        <v>Vejez</v>
      </c>
      <c r="AI6938" s="806" t="s">
        <v>886</v>
      </c>
      <c r="AJ6938" s="807">
        <v>55</v>
      </c>
      <c r="AK6938" s="807">
        <v>50</v>
      </c>
      <c r="AL6938" s="759" t="str">
        <f t="shared" si="217"/>
        <v>Adulto</v>
      </c>
    </row>
    <row r="6939" spans="16:38" ht="15">
      <c r="P6939" s="806" t="s">
        <v>805</v>
      </c>
      <c r="Q6939" s="807">
        <v>53</v>
      </c>
      <c r="R6939" s="807">
        <v>71</v>
      </c>
      <c r="S6939" s="759" t="str">
        <f t="shared" si="216"/>
        <v>Vejez</v>
      </c>
      <c r="AI6939" s="806" t="s">
        <v>886</v>
      </c>
      <c r="AJ6939" s="807">
        <v>54</v>
      </c>
      <c r="AK6939" s="807">
        <v>51</v>
      </c>
      <c r="AL6939" s="759" t="str">
        <f t="shared" si="217"/>
        <v>Adulto</v>
      </c>
    </row>
    <row r="6940" spans="16:38" ht="15">
      <c r="P6940" s="806" t="s">
        <v>805</v>
      </c>
      <c r="Q6940" s="807">
        <v>30</v>
      </c>
      <c r="R6940" s="807">
        <v>72</v>
      </c>
      <c r="S6940" s="759" t="str">
        <f t="shared" si="216"/>
        <v>Vejez</v>
      </c>
      <c r="AI6940" s="806" t="s">
        <v>886</v>
      </c>
      <c r="AJ6940" s="807">
        <v>60</v>
      </c>
      <c r="AK6940" s="807">
        <v>52</v>
      </c>
      <c r="AL6940" s="759" t="str">
        <f t="shared" si="217"/>
        <v>Adulto</v>
      </c>
    </row>
    <row r="6941" spans="16:38" ht="15">
      <c r="P6941" s="806" t="s">
        <v>805</v>
      </c>
      <c r="Q6941" s="807">
        <v>36</v>
      </c>
      <c r="R6941" s="807">
        <v>73</v>
      </c>
      <c r="S6941" s="759" t="str">
        <f t="shared" si="216"/>
        <v>Vejez</v>
      </c>
      <c r="AI6941" s="806" t="s">
        <v>886</v>
      </c>
      <c r="AJ6941" s="807">
        <v>42</v>
      </c>
      <c r="AK6941" s="807">
        <v>53</v>
      </c>
      <c r="AL6941" s="759" t="str">
        <f t="shared" si="217"/>
        <v>Adulto</v>
      </c>
    </row>
    <row r="6942" spans="16:38" ht="15">
      <c r="P6942" s="806" t="s">
        <v>805</v>
      </c>
      <c r="Q6942" s="807">
        <v>40</v>
      </c>
      <c r="R6942" s="807">
        <v>74</v>
      </c>
      <c r="S6942" s="759" t="str">
        <f t="shared" si="216"/>
        <v>Vejez</v>
      </c>
      <c r="AI6942" s="806" t="s">
        <v>886</v>
      </c>
      <c r="AJ6942" s="807">
        <v>52</v>
      </c>
      <c r="AK6942" s="807">
        <v>54</v>
      </c>
      <c r="AL6942" s="759" t="str">
        <f t="shared" si="217"/>
        <v>Adulto</v>
      </c>
    </row>
    <row r="6943" spans="16:38" ht="15">
      <c r="P6943" s="806" t="s">
        <v>805</v>
      </c>
      <c r="Q6943" s="807">
        <v>41</v>
      </c>
      <c r="R6943" s="807">
        <v>75</v>
      </c>
      <c r="S6943" s="759" t="str">
        <f t="shared" si="216"/>
        <v>Vejez</v>
      </c>
      <c r="AI6943" s="806" t="s">
        <v>886</v>
      </c>
      <c r="AJ6943" s="807">
        <v>54</v>
      </c>
      <c r="AK6943" s="807">
        <v>55</v>
      </c>
      <c r="AL6943" s="759" t="str">
        <f t="shared" si="217"/>
        <v>Adulto</v>
      </c>
    </row>
    <row r="6944" spans="16:38" ht="15">
      <c r="P6944" s="806" t="s">
        <v>805</v>
      </c>
      <c r="Q6944" s="807">
        <v>28</v>
      </c>
      <c r="R6944" s="807">
        <v>76</v>
      </c>
      <c r="S6944" s="759" t="str">
        <f t="shared" si="216"/>
        <v>Vejez</v>
      </c>
      <c r="AI6944" s="806" t="s">
        <v>886</v>
      </c>
      <c r="AJ6944" s="807">
        <v>43</v>
      </c>
      <c r="AK6944" s="807">
        <v>56</v>
      </c>
      <c r="AL6944" s="759" t="str">
        <f t="shared" si="217"/>
        <v>Adulto</v>
      </c>
    </row>
    <row r="6945" spans="16:38" ht="15">
      <c r="P6945" s="806" t="s">
        <v>805</v>
      </c>
      <c r="Q6945" s="807">
        <v>32</v>
      </c>
      <c r="R6945" s="807">
        <v>77</v>
      </c>
      <c r="S6945" s="759" t="str">
        <f t="shared" si="216"/>
        <v>Vejez</v>
      </c>
      <c r="AI6945" s="806" t="s">
        <v>886</v>
      </c>
      <c r="AJ6945" s="807">
        <v>39</v>
      </c>
      <c r="AK6945" s="807">
        <v>57</v>
      </c>
      <c r="AL6945" s="759" t="str">
        <f t="shared" si="217"/>
        <v>Adulto</v>
      </c>
    </row>
    <row r="6946" spans="16:38" ht="15">
      <c r="P6946" s="806" t="s">
        <v>805</v>
      </c>
      <c r="Q6946" s="807">
        <v>19</v>
      </c>
      <c r="R6946" s="807">
        <v>78</v>
      </c>
      <c r="S6946" s="759" t="str">
        <f t="shared" si="216"/>
        <v>Vejez</v>
      </c>
      <c r="AI6946" s="806" t="s">
        <v>886</v>
      </c>
      <c r="AJ6946" s="807">
        <v>33</v>
      </c>
      <c r="AK6946" s="807">
        <v>58</v>
      </c>
      <c r="AL6946" s="759" t="str">
        <f t="shared" si="217"/>
        <v>Adulto</v>
      </c>
    </row>
    <row r="6947" spans="16:38" ht="15">
      <c r="P6947" s="806" t="s">
        <v>805</v>
      </c>
      <c r="Q6947" s="807">
        <v>29</v>
      </c>
      <c r="R6947" s="807">
        <v>79</v>
      </c>
      <c r="S6947" s="759" t="str">
        <f t="shared" si="216"/>
        <v>Vejez</v>
      </c>
      <c r="AI6947" s="806" t="s">
        <v>886</v>
      </c>
      <c r="AJ6947" s="807">
        <v>28</v>
      </c>
      <c r="AK6947" s="807">
        <v>59</v>
      </c>
      <c r="AL6947" s="759" t="str">
        <f t="shared" si="217"/>
        <v>Adulto</v>
      </c>
    </row>
    <row r="6948" spans="16:38" ht="15">
      <c r="P6948" s="806" t="s">
        <v>805</v>
      </c>
      <c r="Q6948" s="807">
        <v>26</v>
      </c>
      <c r="R6948" s="807">
        <v>80</v>
      </c>
      <c r="S6948" s="759" t="str">
        <f t="shared" si="216"/>
        <v>Vejez</v>
      </c>
      <c r="AI6948" s="806" t="s">
        <v>886</v>
      </c>
      <c r="AJ6948" s="807">
        <v>26</v>
      </c>
      <c r="AK6948" s="807">
        <v>60</v>
      </c>
      <c r="AL6948" s="759" t="str">
        <f t="shared" si="217"/>
        <v>Vejez</v>
      </c>
    </row>
    <row r="6949" spans="16:38" ht="15">
      <c r="P6949" s="806" t="s">
        <v>805</v>
      </c>
      <c r="Q6949" s="807">
        <v>24</v>
      </c>
      <c r="R6949" s="807">
        <v>81</v>
      </c>
      <c r="S6949" s="759" t="str">
        <f t="shared" si="216"/>
        <v>Vejez</v>
      </c>
      <c r="AI6949" s="806" t="s">
        <v>886</v>
      </c>
      <c r="AJ6949" s="807">
        <v>34</v>
      </c>
      <c r="AK6949" s="807">
        <v>61</v>
      </c>
      <c r="AL6949" s="759" t="str">
        <f t="shared" si="217"/>
        <v>Vejez</v>
      </c>
    </row>
    <row r="6950" spans="16:38" ht="15">
      <c r="P6950" s="806" t="s">
        <v>805</v>
      </c>
      <c r="Q6950" s="807">
        <v>24</v>
      </c>
      <c r="R6950" s="807">
        <v>82</v>
      </c>
      <c r="S6950" s="759" t="str">
        <f t="shared" si="216"/>
        <v>Vejez</v>
      </c>
      <c r="AI6950" s="806" t="s">
        <v>886</v>
      </c>
      <c r="AJ6950" s="807">
        <v>27</v>
      </c>
      <c r="AK6950" s="807">
        <v>62</v>
      </c>
      <c r="AL6950" s="759" t="str">
        <f t="shared" si="217"/>
        <v>Vejez</v>
      </c>
    </row>
    <row r="6951" spans="16:38" ht="15">
      <c r="P6951" s="806" t="s">
        <v>805</v>
      </c>
      <c r="Q6951" s="807">
        <v>9</v>
      </c>
      <c r="R6951" s="807">
        <v>83</v>
      </c>
      <c r="S6951" s="759" t="str">
        <f t="shared" si="216"/>
        <v>Vejez</v>
      </c>
      <c r="AI6951" s="806" t="s">
        <v>886</v>
      </c>
      <c r="AJ6951" s="807">
        <v>14</v>
      </c>
      <c r="AK6951" s="807">
        <v>63</v>
      </c>
      <c r="AL6951" s="759" t="str">
        <f t="shared" si="217"/>
        <v>Vejez</v>
      </c>
    </row>
    <row r="6952" spans="16:38" ht="15">
      <c r="P6952" s="806" t="s">
        <v>805</v>
      </c>
      <c r="Q6952" s="807">
        <v>20</v>
      </c>
      <c r="R6952" s="807">
        <v>84</v>
      </c>
      <c r="S6952" s="759" t="str">
        <f t="shared" si="216"/>
        <v>Vejez</v>
      </c>
      <c r="AI6952" s="806" t="s">
        <v>886</v>
      </c>
      <c r="AJ6952" s="807">
        <v>27</v>
      </c>
      <c r="AK6952" s="807">
        <v>64</v>
      </c>
      <c r="AL6952" s="759" t="str">
        <f t="shared" si="217"/>
        <v>Vejez</v>
      </c>
    </row>
    <row r="6953" spans="16:38" ht="15">
      <c r="P6953" s="806" t="s">
        <v>805</v>
      </c>
      <c r="Q6953" s="807">
        <v>13</v>
      </c>
      <c r="R6953" s="807">
        <v>85</v>
      </c>
      <c r="S6953" s="759" t="str">
        <f t="shared" si="216"/>
        <v>Vejez</v>
      </c>
      <c r="AI6953" s="806" t="s">
        <v>886</v>
      </c>
      <c r="AJ6953" s="807">
        <v>19</v>
      </c>
      <c r="AK6953" s="807">
        <v>65</v>
      </c>
      <c r="AL6953" s="759" t="str">
        <f t="shared" si="217"/>
        <v>Vejez</v>
      </c>
    </row>
    <row r="6954" spans="16:38" ht="15">
      <c r="P6954" s="806" t="s">
        <v>805</v>
      </c>
      <c r="Q6954" s="807">
        <v>21</v>
      </c>
      <c r="R6954" s="807">
        <v>86</v>
      </c>
      <c r="S6954" s="759" t="str">
        <f t="shared" si="216"/>
        <v>Vejez</v>
      </c>
      <c r="AI6954" s="806" t="s">
        <v>886</v>
      </c>
      <c r="AJ6954" s="807">
        <v>21</v>
      </c>
      <c r="AK6954" s="807">
        <v>66</v>
      </c>
      <c r="AL6954" s="759" t="str">
        <f t="shared" si="217"/>
        <v>Vejez</v>
      </c>
    </row>
    <row r="6955" spans="16:38" ht="15">
      <c r="P6955" s="806" t="s">
        <v>805</v>
      </c>
      <c r="Q6955" s="807">
        <v>9</v>
      </c>
      <c r="R6955" s="807">
        <v>87</v>
      </c>
      <c r="S6955" s="759" t="str">
        <f t="shared" si="216"/>
        <v>Vejez</v>
      </c>
      <c r="AI6955" s="806" t="s">
        <v>886</v>
      </c>
      <c r="AJ6955" s="807">
        <v>17</v>
      </c>
      <c r="AK6955" s="807">
        <v>67</v>
      </c>
      <c r="AL6955" s="759" t="str">
        <f t="shared" si="217"/>
        <v>Vejez</v>
      </c>
    </row>
    <row r="6956" spans="16:38" ht="15">
      <c r="P6956" s="806" t="s">
        <v>805</v>
      </c>
      <c r="Q6956" s="807">
        <v>5</v>
      </c>
      <c r="R6956" s="807">
        <v>88</v>
      </c>
      <c r="S6956" s="759" t="str">
        <f t="shared" si="216"/>
        <v>Vejez</v>
      </c>
      <c r="AI6956" s="806" t="s">
        <v>886</v>
      </c>
      <c r="AJ6956" s="807">
        <v>19</v>
      </c>
      <c r="AK6956" s="807">
        <v>68</v>
      </c>
      <c r="AL6956" s="759" t="str">
        <f t="shared" si="217"/>
        <v>Vejez</v>
      </c>
    </row>
    <row r="6957" spans="16:38" ht="15">
      <c r="P6957" s="806" t="s">
        <v>805</v>
      </c>
      <c r="Q6957" s="807">
        <v>7</v>
      </c>
      <c r="R6957" s="807">
        <v>89</v>
      </c>
      <c r="S6957" s="759" t="str">
        <f t="shared" si="216"/>
        <v>Vejez</v>
      </c>
      <c r="AI6957" s="806" t="s">
        <v>886</v>
      </c>
      <c r="AJ6957" s="807">
        <v>21</v>
      </c>
      <c r="AK6957" s="807">
        <v>69</v>
      </c>
      <c r="AL6957" s="759" t="str">
        <f t="shared" si="217"/>
        <v>Vejez</v>
      </c>
    </row>
    <row r="6958" spans="16:38" ht="15">
      <c r="P6958" s="806" t="s">
        <v>805</v>
      </c>
      <c r="Q6958" s="807">
        <v>7</v>
      </c>
      <c r="R6958" s="807">
        <v>90</v>
      </c>
      <c r="S6958" s="759" t="str">
        <f t="shared" si="216"/>
        <v>Vejez</v>
      </c>
      <c r="AI6958" s="806" t="s">
        <v>886</v>
      </c>
      <c r="AJ6958" s="807">
        <v>14</v>
      </c>
      <c r="AK6958" s="807">
        <v>70</v>
      </c>
      <c r="AL6958" s="759" t="str">
        <f t="shared" si="217"/>
        <v>Vejez</v>
      </c>
    </row>
    <row r="6959" spans="16:38" ht="15">
      <c r="P6959" s="806" t="s">
        <v>805</v>
      </c>
      <c r="Q6959" s="807">
        <v>5</v>
      </c>
      <c r="R6959" s="807">
        <v>91</v>
      </c>
      <c r="S6959" s="759" t="str">
        <f t="shared" si="216"/>
        <v>Vejez</v>
      </c>
      <c r="AI6959" s="806" t="s">
        <v>886</v>
      </c>
      <c r="AJ6959" s="807">
        <v>8</v>
      </c>
      <c r="AK6959" s="807">
        <v>71</v>
      </c>
      <c r="AL6959" s="759" t="str">
        <f t="shared" si="217"/>
        <v>Vejez</v>
      </c>
    </row>
    <row r="6960" spans="16:38" ht="15">
      <c r="P6960" s="806" t="s">
        <v>805</v>
      </c>
      <c r="Q6960" s="807">
        <v>13</v>
      </c>
      <c r="R6960" s="807">
        <v>92</v>
      </c>
      <c r="S6960" s="759" t="str">
        <f t="shared" si="216"/>
        <v>Vejez</v>
      </c>
      <c r="AI6960" s="806" t="s">
        <v>886</v>
      </c>
      <c r="AJ6960" s="807">
        <v>8</v>
      </c>
      <c r="AK6960" s="807">
        <v>72</v>
      </c>
      <c r="AL6960" s="759" t="str">
        <f t="shared" si="217"/>
        <v>Vejez</v>
      </c>
    </row>
    <row r="6961" spans="16:38" ht="15">
      <c r="P6961" s="806" t="s">
        <v>805</v>
      </c>
      <c r="Q6961" s="807">
        <v>9</v>
      </c>
      <c r="R6961" s="807">
        <v>93</v>
      </c>
      <c r="S6961" s="759" t="str">
        <f t="shared" si="216"/>
        <v>Vejez</v>
      </c>
      <c r="AI6961" s="806" t="s">
        <v>886</v>
      </c>
      <c r="AJ6961" s="807">
        <v>15</v>
      </c>
      <c r="AK6961" s="807">
        <v>73</v>
      </c>
      <c r="AL6961" s="759" t="str">
        <f t="shared" si="217"/>
        <v>Vejez</v>
      </c>
    </row>
    <row r="6962" spans="16:38" ht="15">
      <c r="P6962" s="806" t="s">
        <v>805</v>
      </c>
      <c r="Q6962" s="807">
        <v>7</v>
      </c>
      <c r="R6962" s="807">
        <v>94</v>
      </c>
      <c r="S6962" s="759" t="str">
        <f t="shared" si="216"/>
        <v>Vejez</v>
      </c>
      <c r="AI6962" s="806" t="s">
        <v>886</v>
      </c>
      <c r="AJ6962" s="807">
        <v>7</v>
      </c>
      <c r="AK6962" s="807">
        <v>74</v>
      </c>
      <c r="AL6962" s="759" t="str">
        <f t="shared" si="217"/>
        <v>Vejez</v>
      </c>
    </row>
    <row r="6963" spans="16:38" ht="15">
      <c r="P6963" s="806" t="s">
        <v>805</v>
      </c>
      <c r="Q6963" s="807">
        <v>6</v>
      </c>
      <c r="R6963" s="807">
        <v>95</v>
      </c>
      <c r="S6963" s="759" t="str">
        <f t="shared" si="216"/>
        <v>Vejez</v>
      </c>
      <c r="AI6963" s="806" t="s">
        <v>886</v>
      </c>
      <c r="AJ6963" s="807">
        <v>5</v>
      </c>
      <c r="AK6963" s="807">
        <v>75</v>
      </c>
      <c r="AL6963" s="759" t="str">
        <f t="shared" si="217"/>
        <v>Vejez</v>
      </c>
    </row>
    <row r="6964" spans="16:38" ht="15">
      <c r="P6964" s="806" t="s">
        <v>805</v>
      </c>
      <c r="Q6964" s="807">
        <v>1</v>
      </c>
      <c r="R6964" s="807">
        <v>96</v>
      </c>
      <c r="S6964" s="759" t="str">
        <f t="shared" si="216"/>
        <v>Vejez</v>
      </c>
      <c r="AI6964" s="806" t="s">
        <v>886</v>
      </c>
      <c r="AJ6964" s="807">
        <v>3</v>
      </c>
      <c r="AK6964" s="807">
        <v>76</v>
      </c>
      <c r="AL6964" s="759" t="str">
        <f t="shared" si="217"/>
        <v>Vejez</v>
      </c>
    </row>
    <row r="6965" spans="16:38" ht="15">
      <c r="P6965" s="806" t="s">
        <v>805</v>
      </c>
      <c r="Q6965" s="807">
        <v>1</v>
      </c>
      <c r="R6965" s="807">
        <v>97</v>
      </c>
      <c r="S6965" s="759" t="str">
        <f t="shared" si="216"/>
        <v>Vejez</v>
      </c>
      <c r="AI6965" s="806" t="s">
        <v>886</v>
      </c>
      <c r="AJ6965" s="807">
        <v>6</v>
      </c>
      <c r="AK6965" s="807">
        <v>77</v>
      </c>
      <c r="AL6965" s="759" t="str">
        <f t="shared" si="217"/>
        <v>Vejez</v>
      </c>
    </row>
    <row r="6966" spans="16:38" ht="15">
      <c r="P6966" s="806" t="s">
        <v>805</v>
      </c>
      <c r="Q6966" s="807">
        <v>2</v>
      </c>
      <c r="R6966" s="807">
        <v>98</v>
      </c>
      <c r="S6966" s="759" t="str">
        <f t="shared" si="216"/>
        <v>Vejez</v>
      </c>
      <c r="AI6966" s="806" t="s">
        <v>886</v>
      </c>
      <c r="AJ6966" s="807">
        <v>6</v>
      </c>
      <c r="AK6966" s="807">
        <v>78</v>
      </c>
      <c r="AL6966" s="759" t="str">
        <f t="shared" si="217"/>
        <v>Vejez</v>
      </c>
    </row>
    <row r="6967" spans="16:38" ht="15">
      <c r="P6967" s="806" t="s">
        <v>805</v>
      </c>
      <c r="Q6967" s="807">
        <v>1</v>
      </c>
      <c r="R6967" s="807">
        <v>99</v>
      </c>
      <c r="S6967" s="759" t="str">
        <f t="shared" si="216"/>
        <v>Vejez</v>
      </c>
      <c r="AI6967" s="806" t="s">
        <v>886</v>
      </c>
      <c r="AJ6967" s="807">
        <v>6</v>
      </c>
      <c r="AK6967" s="807">
        <v>79</v>
      </c>
      <c r="AL6967" s="759" t="str">
        <f t="shared" si="217"/>
        <v>Vejez</v>
      </c>
    </row>
    <row r="6968" spans="16:38" ht="15">
      <c r="P6968" s="806" t="s">
        <v>805</v>
      </c>
      <c r="Q6968" s="807">
        <v>1</v>
      </c>
      <c r="R6968" s="807">
        <v>102</v>
      </c>
      <c r="S6968" s="759" t="str">
        <f t="shared" si="216"/>
        <v>Vejez</v>
      </c>
      <c r="AI6968" s="806" t="s">
        <v>886</v>
      </c>
      <c r="AJ6968" s="807">
        <v>2</v>
      </c>
      <c r="AK6968" s="807">
        <v>80</v>
      </c>
      <c r="AL6968" s="759" t="str">
        <f t="shared" si="217"/>
        <v>Vejez</v>
      </c>
    </row>
    <row r="6969" spans="16:38" ht="30">
      <c r="P6969" s="806" t="s">
        <v>881</v>
      </c>
      <c r="Q6969" s="807">
        <v>288</v>
      </c>
      <c r="R6969" s="807">
        <v>0</v>
      </c>
      <c r="S6969" s="759" t="str">
        <f t="shared" si="216"/>
        <v>Primera Infancia</v>
      </c>
      <c r="AI6969" s="806" t="s">
        <v>886</v>
      </c>
      <c r="AJ6969" s="807">
        <v>6</v>
      </c>
      <c r="AK6969" s="807">
        <v>81</v>
      </c>
      <c r="AL6969" s="759" t="str">
        <f t="shared" si="217"/>
        <v>Vejez</v>
      </c>
    </row>
    <row r="6970" spans="16:38" ht="30">
      <c r="P6970" s="806" t="s">
        <v>881</v>
      </c>
      <c r="Q6970" s="807">
        <v>354</v>
      </c>
      <c r="R6970" s="807">
        <v>1</v>
      </c>
      <c r="S6970" s="759" t="str">
        <f t="shared" si="216"/>
        <v>Primera Infancia</v>
      </c>
      <c r="AI6970" s="806" t="s">
        <v>886</v>
      </c>
      <c r="AJ6970" s="807">
        <v>5</v>
      </c>
      <c r="AK6970" s="807">
        <v>82</v>
      </c>
      <c r="AL6970" s="759" t="str">
        <f t="shared" si="217"/>
        <v>Vejez</v>
      </c>
    </row>
    <row r="6971" spans="16:38" ht="30">
      <c r="P6971" s="806" t="s">
        <v>881</v>
      </c>
      <c r="Q6971" s="807">
        <v>359</v>
      </c>
      <c r="R6971" s="807">
        <v>2</v>
      </c>
      <c r="S6971" s="759" t="str">
        <f t="shared" si="216"/>
        <v>Primera Infancia</v>
      </c>
      <c r="AI6971" s="806" t="s">
        <v>886</v>
      </c>
      <c r="AJ6971" s="807">
        <v>5</v>
      </c>
      <c r="AK6971" s="807">
        <v>83</v>
      </c>
      <c r="AL6971" s="759" t="str">
        <f t="shared" si="217"/>
        <v>Vejez</v>
      </c>
    </row>
    <row r="6972" spans="16:38" ht="30">
      <c r="P6972" s="806" t="s">
        <v>881</v>
      </c>
      <c r="Q6972" s="807">
        <v>268</v>
      </c>
      <c r="R6972" s="807">
        <v>3</v>
      </c>
      <c r="S6972" s="759" t="str">
        <f t="shared" si="216"/>
        <v>Primera Infancia</v>
      </c>
      <c r="AI6972" s="806" t="s">
        <v>886</v>
      </c>
      <c r="AJ6972" s="807">
        <v>3</v>
      </c>
      <c r="AK6972" s="807">
        <v>84</v>
      </c>
      <c r="AL6972" s="759" t="str">
        <f t="shared" si="217"/>
        <v>Vejez</v>
      </c>
    </row>
    <row r="6973" spans="16:38" ht="30">
      <c r="P6973" s="806" t="s">
        <v>881</v>
      </c>
      <c r="Q6973" s="807">
        <v>284</v>
      </c>
      <c r="R6973" s="807">
        <v>4</v>
      </c>
      <c r="S6973" s="759" t="str">
        <f t="shared" si="216"/>
        <v>Primera Infancia</v>
      </c>
      <c r="AI6973" s="806" t="s">
        <v>886</v>
      </c>
      <c r="AJ6973" s="807">
        <v>3</v>
      </c>
      <c r="AK6973" s="807">
        <v>85</v>
      </c>
      <c r="AL6973" s="759" t="str">
        <f t="shared" si="217"/>
        <v>Vejez</v>
      </c>
    </row>
    <row r="6974" spans="16:38" ht="30">
      <c r="P6974" s="806" t="s">
        <v>881</v>
      </c>
      <c r="Q6974" s="807">
        <v>276</v>
      </c>
      <c r="R6974" s="807">
        <v>5</v>
      </c>
      <c r="S6974" s="759" t="str">
        <f t="shared" si="216"/>
        <v>Primera Infancia</v>
      </c>
      <c r="AI6974" s="806" t="s">
        <v>886</v>
      </c>
      <c r="AJ6974" s="807">
        <v>3</v>
      </c>
      <c r="AK6974" s="807">
        <v>87</v>
      </c>
      <c r="AL6974" s="759" t="str">
        <f t="shared" si="217"/>
        <v>Vejez</v>
      </c>
    </row>
    <row r="6975" spans="16:38" ht="15">
      <c r="P6975" s="806" t="s">
        <v>881</v>
      </c>
      <c r="Q6975" s="807">
        <v>247</v>
      </c>
      <c r="R6975" s="807">
        <v>6</v>
      </c>
      <c r="S6975" s="759" t="str">
        <f t="shared" si="216"/>
        <v>Infancia</v>
      </c>
      <c r="AI6975" s="806" t="s">
        <v>886</v>
      </c>
      <c r="AJ6975" s="807">
        <v>3</v>
      </c>
      <c r="AK6975" s="807">
        <v>88</v>
      </c>
      <c r="AL6975" s="759" t="str">
        <f t="shared" si="217"/>
        <v>Vejez</v>
      </c>
    </row>
    <row r="6976" spans="16:38" ht="15">
      <c r="P6976" s="806" t="s">
        <v>881</v>
      </c>
      <c r="Q6976" s="807">
        <v>246</v>
      </c>
      <c r="R6976" s="807">
        <v>7</v>
      </c>
      <c r="S6976" s="759" t="str">
        <f t="shared" si="216"/>
        <v>Infancia</v>
      </c>
      <c r="AI6976" s="806" t="s">
        <v>886</v>
      </c>
      <c r="AJ6976" s="807">
        <v>2</v>
      </c>
      <c r="AK6976" s="807">
        <v>89</v>
      </c>
      <c r="AL6976" s="759" t="str">
        <f t="shared" si="217"/>
        <v>Vejez</v>
      </c>
    </row>
    <row r="6977" spans="16:38" ht="15">
      <c r="P6977" s="806" t="s">
        <v>881</v>
      </c>
      <c r="Q6977" s="807">
        <v>242</v>
      </c>
      <c r="R6977" s="807">
        <v>8</v>
      </c>
      <c r="S6977" s="759" t="str">
        <f t="shared" si="216"/>
        <v>Infancia</v>
      </c>
      <c r="AI6977" s="806" t="s">
        <v>886</v>
      </c>
      <c r="AJ6977" s="807">
        <v>1</v>
      </c>
      <c r="AK6977" s="807">
        <v>91</v>
      </c>
      <c r="AL6977" s="759" t="str">
        <f t="shared" si="217"/>
        <v>Vejez</v>
      </c>
    </row>
    <row r="6978" spans="16:38" ht="15">
      <c r="P6978" s="806" t="s">
        <v>881</v>
      </c>
      <c r="Q6978" s="807">
        <v>250</v>
      </c>
      <c r="R6978" s="807">
        <v>9</v>
      </c>
      <c r="S6978" s="759" t="str">
        <f t="shared" si="216"/>
        <v>Infancia</v>
      </c>
      <c r="AI6978" s="806" t="s">
        <v>886</v>
      </c>
      <c r="AJ6978" s="807">
        <v>1</v>
      </c>
      <c r="AK6978" s="807">
        <v>92</v>
      </c>
      <c r="AL6978" s="759" t="str">
        <f t="shared" si="217"/>
        <v>Vejez</v>
      </c>
    </row>
    <row r="6979" spans="16:38" ht="30">
      <c r="P6979" s="806" t="s">
        <v>881</v>
      </c>
      <c r="Q6979" s="807">
        <v>265</v>
      </c>
      <c r="R6979" s="807">
        <v>10</v>
      </c>
      <c r="S6979" s="759" t="str">
        <f t="shared" ref="S6979:S7042" si="218">IF(P6979=0,"",IF(AND(R6979&gt;=0,R6979&lt;=5),"Primera Infancia",IF(AND(R6979&gt;=6,R6979&lt;=11),"Infancia",IF(AND(R6979&gt;=12,R6979&lt;=17),"Adolescente",IF(AND(R6979&gt;=18,R6979&lt;=28),"Juventud",IF(AND(R6979&gt;=29,R6979&lt;=59),"Adulto","Vejez"))))))</f>
        <v>Infancia</v>
      </c>
      <c r="AI6979" s="806" t="s">
        <v>887</v>
      </c>
      <c r="AJ6979" s="807">
        <v>13</v>
      </c>
      <c r="AK6979" s="807">
        <v>0</v>
      </c>
      <c r="AL6979" s="759" t="str">
        <f t="shared" ref="AL6979:AL7042" si="219">IF(AI6979=0,"",IF(AND(AK6979&gt;=0,AK6979&lt;=5),"Primera Infancia",IF(AND(AK6979&gt;=6,AK6979&lt;=11),"Infancia",IF(AND(AK6979&gt;=12,AK6979&lt;=17),"Adolescente",IF(AND(AK6979&gt;=18,AK6979&lt;=28),"Juventud",IF(AND(AK6979&gt;=29,AK6979&lt;=59),"Adulto","Vejez"))))))</f>
        <v>Primera Infancia</v>
      </c>
    </row>
    <row r="6980" spans="16:38" ht="30">
      <c r="P6980" s="806" t="s">
        <v>881</v>
      </c>
      <c r="Q6980" s="807">
        <v>234</v>
      </c>
      <c r="R6980" s="807">
        <v>11</v>
      </c>
      <c r="S6980" s="759" t="str">
        <f t="shared" si="218"/>
        <v>Infancia</v>
      </c>
      <c r="AI6980" s="806" t="s">
        <v>887</v>
      </c>
      <c r="AJ6980" s="807">
        <v>17</v>
      </c>
      <c r="AK6980" s="807">
        <v>1</v>
      </c>
      <c r="AL6980" s="759" t="str">
        <f t="shared" si="219"/>
        <v>Primera Infancia</v>
      </c>
    </row>
    <row r="6981" spans="16:38" ht="30">
      <c r="P6981" s="806" t="s">
        <v>881</v>
      </c>
      <c r="Q6981" s="807">
        <v>263</v>
      </c>
      <c r="R6981" s="807">
        <v>12</v>
      </c>
      <c r="S6981" s="759" t="str">
        <f t="shared" si="218"/>
        <v>Adolescente</v>
      </c>
      <c r="AI6981" s="806" t="s">
        <v>887</v>
      </c>
      <c r="AJ6981" s="807">
        <v>19</v>
      </c>
      <c r="AK6981" s="807">
        <v>2</v>
      </c>
      <c r="AL6981" s="759" t="str">
        <f t="shared" si="219"/>
        <v>Primera Infancia</v>
      </c>
    </row>
    <row r="6982" spans="16:38" ht="30">
      <c r="P6982" s="806" t="s">
        <v>881</v>
      </c>
      <c r="Q6982" s="807">
        <v>280</v>
      </c>
      <c r="R6982" s="807">
        <v>13</v>
      </c>
      <c r="S6982" s="759" t="str">
        <f t="shared" si="218"/>
        <v>Adolescente</v>
      </c>
      <c r="AI6982" s="806" t="s">
        <v>887</v>
      </c>
      <c r="AJ6982" s="807">
        <v>18</v>
      </c>
      <c r="AK6982" s="807">
        <v>3</v>
      </c>
      <c r="AL6982" s="759" t="str">
        <f t="shared" si="219"/>
        <v>Primera Infancia</v>
      </c>
    </row>
    <row r="6983" spans="16:38" ht="30">
      <c r="P6983" s="806" t="s">
        <v>881</v>
      </c>
      <c r="Q6983" s="807">
        <v>345</v>
      </c>
      <c r="R6983" s="807">
        <v>14</v>
      </c>
      <c r="S6983" s="759" t="str">
        <f t="shared" si="218"/>
        <v>Adolescente</v>
      </c>
      <c r="AI6983" s="806" t="s">
        <v>887</v>
      </c>
      <c r="AJ6983" s="807">
        <v>16</v>
      </c>
      <c r="AK6983" s="807">
        <v>4</v>
      </c>
      <c r="AL6983" s="759" t="str">
        <f t="shared" si="219"/>
        <v>Primera Infancia</v>
      </c>
    </row>
    <row r="6984" spans="16:38" ht="30">
      <c r="P6984" s="806" t="s">
        <v>881</v>
      </c>
      <c r="Q6984" s="807">
        <v>299</v>
      </c>
      <c r="R6984" s="807">
        <v>15</v>
      </c>
      <c r="S6984" s="759" t="str">
        <f t="shared" si="218"/>
        <v>Adolescente</v>
      </c>
      <c r="AI6984" s="806" t="s">
        <v>887</v>
      </c>
      <c r="AJ6984" s="807">
        <v>12</v>
      </c>
      <c r="AK6984" s="807">
        <v>5</v>
      </c>
      <c r="AL6984" s="759" t="str">
        <f t="shared" si="219"/>
        <v>Primera Infancia</v>
      </c>
    </row>
    <row r="6985" spans="16:38" ht="30">
      <c r="P6985" s="806" t="s">
        <v>881</v>
      </c>
      <c r="Q6985" s="807">
        <v>298</v>
      </c>
      <c r="R6985" s="807">
        <v>16</v>
      </c>
      <c r="S6985" s="759" t="str">
        <f t="shared" si="218"/>
        <v>Adolescente</v>
      </c>
      <c r="AI6985" s="806" t="s">
        <v>887</v>
      </c>
      <c r="AJ6985" s="807">
        <v>5</v>
      </c>
      <c r="AK6985" s="807">
        <v>6</v>
      </c>
      <c r="AL6985" s="759" t="str">
        <f t="shared" si="219"/>
        <v>Infancia</v>
      </c>
    </row>
    <row r="6986" spans="16:38" ht="30">
      <c r="P6986" s="806" t="s">
        <v>881</v>
      </c>
      <c r="Q6986" s="807">
        <v>339</v>
      </c>
      <c r="R6986" s="807">
        <v>17</v>
      </c>
      <c r="S6986" s="759" t="str">
        <f t="shared" si="218"/>
        <v>Adolescente</v>
      </c>
      <c r="AI6986" s="806" t="s">
        <v>887</v>
      </c>
      <c r="AJ6986" s="807">
        <v>10</v>
      </c>
      <c r="AK6986" s="807">
        <v>7</v>
      </c>
      <c r="AL6986" s="759" t="str">
        <f t="shared" si="219"/>
        <v>Infancia</v>
      </c>
    </row>
    <row r="6987" spans="16:38" ht="15">
      <c r="P6987" s="806" t="s">
        <v>881</v>
      </c>
      <c r="Q6987" s="807">
        <v>302</v>
      </c>
      <c r="R6987" s="807">
        <v>18</v>
      </c>
      <c r="S6987" s="759" t="str">
        <f t="shared" si="218"/>
        <v>Juventud</v>
      </c>
      <c r="AI6987" s="806" t="s">
        <v>887</v>
      </c>
      <c r="AJ6987" s="807">
        <v>9</v>
      </c>
      <c r="AK6987" s="807">
        <v>8</v>
      </c>
      <c r="AL6987" s="759" t="str">
        <f t="shared" si="219"/>
        <v>Infancia</v>
      </c>
    </row>
    <row r="6988" spans="16:38" ht="15">
      <c r="P6988" s="806" t="s">
        <v>881</v>
      </c>
      <c r="Q6988" s="807">
        <v>272</v>
      </c>
      <c r="R6988" s="807">
        <v>19</v>
      </c>
      <c r="S6988" s="759" t="str">
        <f t="shared" si="218"/>
        <v>Juventud</v>
      </c>
      <c r="AI6988" s="806" t="s">
        <v>887</v>
      </c>
      <c r="AJ6988" s="807">
        <v>15</v>
      </c>
      <c r="AK6988" s="807">
        <v>9</v>
      </c>
      <c r="AL6988" s="759" t="str">
        <f t="shared" si="219"/>
        <v>Infancia</v>
      </c>
    </row>
    <row r="6989" spans="16:38" ht="15">
      <c r="P6989" s="806" t="s">
        <v>881</v>
      </c>
      <c r="Q6989" s="807">
        <v>286</v>
      </c>
      <c r="R6989" s="807">
        <v>20</v>
      </c>
      <c r="S6989" s="759" t="str">
        <f t="shared" si="218"/>
        <v>Juventud</v>
      </c>
      <c r="AI6989" s="806" t="s">
        <v>887</v>
      </c>
      <c r="AJ6989" s="807">
        <v>8</v>
      </c>
      <c r="AK6989" s="807">
        <v>10</v>
      </c>
      <c r="AL6989" s="759" t="str">
        <f t="shared" si="219"/>
        <v>Infancia</v>
      </c>
    </row>
    <row r="6990" spans="16:38" ht="15">
      <c r="P6990" s="806" t="s">
        <v>881</v>
      </c>
      <c r="Q6990" s="807">
        <v>291</v>
      </c>
      <c r="R6990" s="807">
        <v>21</v>
      </c>
      <c r="S6990" s="759" t="str">
        <f t="shared" si="218"/>
        <v>Juventud</v>
      </c>
      <c r="AI6990" s="806" t="s">
        <v>887</v>
      </c>
      <c r="AJ6990" s="807">
        <v>13</v>
      </c>
      <c r="AK6990" s="807">
        <v>11</v>
      </c>
      <c r="AL6990" s="759" t="str">
        <f t="shared" si="219"/>
        <v>Infancia</v>
      </c>
    </row>
    <row r="6991" spans="16:38" ht="30">
      <c r="P6991" s="806" t="s">
        <v>881</v>
      </c>
      <c r="Q6991" s="807">
        <v>269</v>
      </c>
      <c r="R6991" s="807">
        <v>22</v>
      </c>
      <c r="S6991" s="759" t="str">
        <f t="shared" si="218"/>
        <v>Juventud</v>
      </c>
      <c r="AI6991" s="806" t="s">
        <v>887</v>
      </c>
      <c r="AJ6991" s="807">
        <v>14</v>
      </c>
      <c r="AK6991" s="807">
        <v>12</v>
      </c>
      <c r="AL6991" s="759" t="str">
        <f t="shared" si="219"/>
        <v>Adolescente</v>
      </c>
    </row>
    <row r="6992" spans="16:38" ht="30">
      <c r="P6992" s="806" t="s">
        <v>881</v>
      </c>
      <c r="Q6992" s="807">
        <v>268</v>
      </c>
      <c r="R6992" s="807">
        <v>23</v>
      </c>
      <c r="S6992" s="759" t="str">
        <f t="shared" si="218"/>
        <v>Juventud</v>
      </c>
      <c r="AI6992" s="806" t="s">
        <v>887</v>
      </c>
      <c r="AJ6992" s="807">
        <v>13</v>
      </c>
      <c r="AK6992" s="807">
        <v>13</v>
      </c>
      <c r="AL6992" s="759" t="str">
        <f t="shared" si="219"/>
        <v>Adolescente</v>
      </c>
    </row>
    <row r="6993" spans="16:38" ht="30">
      <c r="P6993" s="806" t="s">
        <v>881</v>
      </c>
      <c r="Q6993" s="807">
        <v>270</v>
      </c>
      <c r="R6993" s="807">
        <v>24</v>
      </c>
      <c r="S6993" s="759" t="str">
        <f t="shared" si="218"/>
        <v>Juventud</v>
      </c>
      <c r="AI6993" s="806" t="s">
        <v>887</v>
      </c>
      <c r="AJ6993" s="807">
        <v>14</v>
      </c>
      <c r="AK6993" s="807">
        <v>14</v>
      </c>
      <c r="AL6993" s="759" t="str">
        <f t="shared" si="219"/>
        <v>Adolescente</v>
      </c>
    </row>
    <row r="6994" spans="16:38" ht="30">
      <c r="P6994" s="806" t="s">
        <v>881</v>
      </c>
      <c r="Q6994" s="807">
        <v>331</v>
      </c>
      <c r="R6994" s="807">
        <v>25</v>
      </c>
      <c r="S6994" s="759" t="str">
        <f t="shared" si="218"/>
        <v>Juventud</v>
      </c>
      <c r="AI6994" s="806" t="s">
        <v>887</v>
      </c>
      <c r="AJ6994" s="807">
        <v>16</v>
      </c>
      <c r="AK6994" s="807">
        <v>15</v>
      </c>
      <c r="AL6994" s="759" t="str">
        <f t="shared" si="219"/>
        <v>Adolescente</v>
      </c>
    </row>
    <row r="6995" spans="16:38" ht="30">
      <c r="P6995" s="806" t="s">
        <v>881</v>
      </c>
      <c r="Q6995" s="807">
        <v>308</v>
      </c>
      <c r="R6995" s="807">
        <v>26</v>
      </c>
      <c r="S6995" s="759" t="str">
        <f t="shared" si="218"/>
        <v>Juventud</v>
      </c>
      <c r="AI6995" s="806" t="s">
        <v>887</v>
      </c>
      <c r="AJ6995" s="807">
        <v>9</v>
      </c>
      <c r="AK6995" s="807">
        <v>16</v>
      </c>
      <c r="AL6995" s="759" t="str">
        <f t="shared" si="219"/>
        <v>Adolescente</v>
      </c>
    </row>
    <row r="6996" spans="16:38" ht="30">
      <c r="P6996" s="806" t="s">
        <v>881</v>
      </c>
      <c r="Q6996" s="807">
        <v>283</v>
      </c>
      <c r="R6996" s="807">
        <v>27</v>
      </c>
      <c r="S6996" s="759" t="str">
        <f t="shared" si="218"/>
        <v>Juventud</v>
      </c>
      <c r="AI6996" s="806" t="s">
        <v>887</v>
      </c>
      <c r="AJ6996" s="807">
        <v>8</v>
      </c>
      <c r="AK6996" s="807">
        <v>17</v>
      </c>
      <c r="AL6996" s="759" t="str">
        <f t="shared" si="219"/>
        <v>Adolescente</v>
      </c>
    </row>
    <row r="6997" spans="16:38" ht="15">
      <c r="P6997" s="806" t="s">
        <v>881</v>
      </c>
      <c r="Q6997" s="807">
        <v>269</v>
      </c>
      <c r="R6997" s="807">
        <v>28</v>
      </c>
      <c r="S6997" s="759" t="str">
        <f t="shared" si="218"/>
        <v>Juventud</v>
      </c>
      <c r="AI6997" s="806" t="s">
        <v>887</v>
      </c>
      <c r="AJ6997" s="807">
        <v>30</v>
      </c>
      <c r="AK6997" s="807">
        <v>18</v>
      </c>
      <c r="AL6997" s="759" t="str">
        <f t="shared" si="219"/>
        <v>Juventud</v>
      </c>
    </row>
    <row r="6998" spans="16:38" ht="15">
      <c r="P6998" s="806" t="s">
        <v>881</v>
      </c>
      <c r="Q6998" s="807">
        <v>260</v>
      </c>
      <c r="R6998" s="807">
        <v>29</v>
      </c>
      <c r="S6998" s="759" t="str">
        <f t="shared" si="218"/>
        <v>Adulto</v>
      </c>
      <c r="AI6998" s="806" t="s">
        <v>887</v>
      </c>
      <c r="AJ6998" s="807">
        <v>31</v>
      </c>
      <c r="AK6998" s="807">
        <v>19</v>
      </c>
      <c r="AL6998" s="759" t="str">
        <f t="shared" si="219"/>
        <v>Juventud</v>
      </c>
    </row>
    <row r="6999" spans="16:38" ht="15">
      <c r="P6999" s="806" t="s">
        <v>881</v>
      </c>
      <c r="Q6999" s="807">
        <v>274</v>
      </c>
      <c r="R6999" s="807">
        <v>30</v>
      </c>
      <c r="S6999" s="759" t="str">
        <f t="shared" si="218"/>
        <v>Adulto</v>
      </c>
      <c r="AI6999" s="806" t="s">
        <v>887</v>
      </c>
      <c r="AJ6999" s="807">
        <v>34</v>
      </c>
      <c r="AK6999" s="807">
        <v>20</v>
      </c>
      <c r="AL6999" s="759" t="str">
        <f t="shared" si="219"/>
        <v>Juventud</v>
      </c>
    </row>
    <row r="7000" spans="16:38" ht="15">
      <c r="P7000" s="806" t="s">
        <v>881</v>
      </c>
      <c r="Q7000" s="807">
        <v>275</v>
      </c>
      <c r="R7000" s="807">
        <v>31</v>
      </c>
      <c r="S7000" s="759" t="str">
        <f t="shared" si="218"/>
        <v>Adulto</v>
      </c>
      <c r="AI7000" s="806" t="s">
        <v>887</v>
      </c>
      <c r="AJ7000" s="807">
        <v>42</v>
      </c>
      <c r="AK7000" s="807">
        <v>21</v>
      </c>
      <c r="AL7000" s="759" t="str">
        <f t="shared" si="219"/>
        <v>Juventud</v>
      </c>
    </row>
    <row r="7001" spans="16:38" ht="15">
      <c r="P7001" s="806" t="s">
        <v>881</v>
      </c>
      <c r="Q7001" s="807">
        <v>237</v>
      </c>
      <c r="R7001" s="807">
        <v>32</v>
      </c>
      <c r="S7001" s="759" t="str">
        <f t="shared" si="218"/>
        <v>Adulto</v>
      </c>
      <c r="AI7001" s="806" t="s">
        <v>887</v>
      </c>
      <c r="AJ7001" s="807">
        <v>43</v>
      </c>
      <c r="AK7001" s="807">
        <v>22</v>
      </c>
      <c r="AL7001" s="759" t="str">
        <f t="shared" si="219"/>
        <v>Juventud</v>
      </c>
    </row>
    <row r="7002" spans="16:38" ht="15">
      <c r="P7002" s="806" t="s">
        <v>881</v>
      </c>
      <c r="Q7002" s="807">
        <v>260</v>
      </c>
      <c r="R7002" s="807">
        <v>33</v>
      </c>
      <c r="S7002" s="759" t="str">
        <f t="shared" si="218"/>
        <v>Adulto</v>
      </c>
      <c r="AI7002" s="806" t="s">
        <v>887</v>
      </c>
      <c r="AJ7002" s="807">
        <v>38</v>
      </c>
      <c r="AK7002" s="807">
        <v>23</v>
      </c>
      <c r="AL7002" s="759" t="str">
        <f t="shared" si="219"/>
        <v>Juventud</v>
      </c>
    </row>
    <row r="7003" spans="16:38" ht="15">
      <c r="P7003" s="806" t="s">
        <v>881</v>
      </c>
      <c r="Q7003" s="807">
        <v>194</v>
      </c>
      <c r="R7003" s="807">
        <v>34</v>
      </c>
      <c r="S7003" s="759" t="str">
        <f t="shared" si="218"/>
        <v>Adulto</v>
      </c>
      <c r="AI7003" s="806" t="s">
        <v>887</v>
      </c>
      <c r="AJ7003" s="807">
        <v>40</v>
      </c>
      <c r="AK7003" s="807">
        <v>24</v>
      </c>
      <c r="AL7003" s="759" t="str">
        <f t="shared" si="219"/>
        <v>Juventud</v>
      </c>
    </row>
    <row r="7004" spans="16:38" ht="15">
      <c r="P7004" s="806" t="s">
        <v>881</v>
      </c>
      <c r="Q7004" s="807">
        <v>237</v>
      </c>
      <c r="R7004" s="807">
        <v>35</v>
      </c>
      <c r="S7004" s="759" t="str">
        <f t="shared" si="218"/>
        <v>Adulto</v>
      </c>
      <c r="AI7004" s="806" t="s">
        <v>887</v>
      </c>
      <c r="AJ7004" s="807">
        <v>45</v>
      </c>
      <c r="AK7004" s="807">
        <v>25</v>
      </c>
      <c r="AL7004" s="759" t="str">
        <f t="shared" si="219"/>
        <v>Juventud</v>
      </c>
    </row>
    <row r="7005" spans="16:38" ht="15">
      <c r="P7005" s="806" t="s">
        <v>881</v>
      </c>
      <c r="Q7005" s="807">
        <v>205</v>
      </c>
      <c r="R7005" s="807">
        <v>36</v>
      </c>
      <c r="S7005" s="759" t="str">
        <f t="shared" si="218"/>
        <v>Adulto</v>
      </c>
      <c r="AI7005" s="806" t="s">
        <v>887</v>
      </c>
      <c r="AJ7005" s="807">
        <v>44</v>
      </c>
      <c r="AK7005" s="807">
        <v>26</v>
      </c>
      <c r="AL7005" s="759" t="str">
        <f t="shared" si="219"/>
        <v>Juventud</v>
      </c>
    </row>
    <row r="7006" spans="16:38" ht="15">
      <c r="P7006" s="806" t="s">
        <v>881</v>
      </c>
      <c r="Q7006" s="807">
        <v>215</v>
      </c>
      <c r="R7006" s="807">
        <v>37</v>
      </c>
      <c r="S7006" s="759" t="str">
        <f t="shared" si="218"/>
        <v>Adulto</v>
      </c>
      <c r="AI7006" s="806" t="s">
        <v>887</v>
      </c>
      <c r="AJ7006" s="807">
        <v>44</v>
      </c>
      <c r="AK7006" s="807">
        <v>27</v>
      </c>
      <c r="AL7006" s="759" t="str">
        <f t="shared" si="219"/>
        <v>Juventud</v>
      </c>
    </row>
    <row r="7007" spans="16:38" ht="15">
      <c r="P7007" s="806" t="s">
        <v>881</v>
      </c>
      <c r="Q7007" s="807">
        <v>244</v>
      </c>
      <c r="R7007" s="807">
        <v>38</v>
      </c>
      <c r="S7007" s="759" t="str">
        <f t="shared" si="218"/>
        <v>Adulto</v>
      </c>
      <c r="AI7007" s="806" t="s">
        <v>887</v>
      </c>
      <c r="AJ7007" s="807">
        <v>26</v>
      </c>
      <c r="AK7007" s="807">
        <v>28</v>
      </c>
      <c r="AL7007" s="759" t="str">
        <f t="shared" si="219"/>
        <v>Juventud</v>
      </c>
    </row>
    <row r="7008" spans="16:38" ht="15">
      <c r="P7008" s="806" t="s">
        <v>881</v>
      </c>
      <c r="Q7008" s="807">
        <v>261</v>
      </c>
      <c r="R7008" s="807">
        <v>39</v>
      </c>
      <c r="S7008" s="759" t="str">
        <f t="shared" si="218"/>
        <v>Adulto</v>
      </c>
      <c r="AI7008" s="806" t="s">
        <v>887</v>
      </c>
      <c r="AJ7008" s="807">
        <v>28</v>
      </c>
      <c r="AK7008" s="807">
        <v>29</v>
      </c>
      <c r="AL7008" s="759" t="str">
        <f t="shared" si="219"/>
        <v>Adulto</v>
      </c>
    </row>
    <row r="7009" spans="16:38" ht="15">
      <c r="P7009" s="806" t="s">
        <v>881</v>
      </c>
      <c r="Q7009" s="807">
        <v>239</v>
      </c>
      <c r="R7009" s="807">
        <v>40</v>
      </c>
      <c r="S7009" s="759" t="str">
        <f t="shared" si="218"/>
        <v>Adulto</v>
      </c>
      <c r="AI7009" s="806" t="s">
        <v>887</v>
      </c>
      <c r="AJ7009" s="807">
        <v>36</v>
      </c>
      <c r="AK7009" s="807">
        <v>30</v>
      </c>
      <c r="AL7009" s="759" t="str">
        <f t="shared" si="219"/>
        <v>Adulto</v>
      </c>
    </row>
    <row r="7010" spans="16:38" ht="15">
      <c r="P7010" s="806" t="s">
        <v>881</v>
      </c>
      <c r="Q7010" s="807">
        <v>243</v>
      </c>
      <c r="R7010" s="807">
        <v>41</v>
      </c>
      <c r="S7010" s="759" t="str">
        <f t="shared" si="218"/>
        <v>Adulto</v>
      </c>
      <c r="AI7010" s="806" t="s">
        <v>887</v>
      </c>
      <c r="AJ7010" s="807">
        <v>38</v>
      </c>
      <c r="AK7010" s="807">
        <v>31</v>
      </c>
      <c r="AL7010" s="759" t="str">
        <f t="shared" si="219"/>
        <v>Adulto</v>
      </c>
    </row>
    <row r="7011" spans="16:38" ht="15">
      <c r="P7011" s="806" t="s">
        <v>881</v>
      </c>
      <c r="Q7011" s="807">
        <v>278</v>
      </c>
      <c r="R7011" s="807">
        <v>42</v>
      </c>
      <c r="S7011" s="759" t="str">
        <f t="shared" si="218"/>
        <v>Adulto</v>
      </c>
      <c r="AI7011" s="806" t="s">
        <v>887</v>
      </c>
      <c r="AJ7011" s="807">
        <v>34</v>
      </c>
      <c r="AK7011" s="807">
        <v>32</v>
      </c>
      <c r="AL7011" s="759" t="str">
        <f t="shared" si="219"/>
        <v>Adulto</v>
      </c>
    </row>
    <row r="7012" spans="16:38" ht="15">
      <c r="P7012" s="806" t="s">
        <v>881</v>
      </c>
      <c r="Q7012" s="807">
        <v>223</v>
      </c>
      <c r="R7012" s="807">
        <v>43</v>
      </c>
      <c r="S7012" s="759" t="str">
        <f t="shared" si="218"/>
        <v>Adulto</v>
      </c>
      <c r="AI7012" s="806" t="s">
        <v>887</v>
      </c>
      <c r="AJ7012" s="807">
        <v>45</v>
      </c>
      <c r="AK7012" s="807">
        <v>33</v>
      </c>
      <c r="AL7012" s="759" t="str">
        <f t="shared" si="219"/>
        <v>Adulto</v>
      </c>
    </row>
    <row r="7013" spans="16:38" ht="15">
      <c r="P7013" s="806" t="s">
        <v>881</v>
      </c>
      <c r="Q7013" s="807">
        <v>196</v>
      </c>
      <c r="R7013" s="807">
        <v>44</v>
      </c>
      <c r="S7013" s="759" t="str">
        <f t="shared" si="218"/>
        <v>Adulto</v>
      </c>
      <c r="AI7013" s="806" t="s">
        <v>887</v>
      </c>
      <c r="AJ7013" s="807">
        <v>31</v>
      </c>
      <c r="AK7013" s="807">
        <v>34</v>
      </c>
      <c r="AL7013" s="759" t="str">
        <f t="shared" si="219"/>
        <v>Adulto</v>
      </c>
    </row>
    <row r="7014" spans="16:38" ht="15">
      <c r="P7014" s="806" t="s">
        <v>881</v>
      </c>
      <c r="Q7014" s="807">
        <v>208</v>
      </c>
      <c r="R7014" s="807">
        <v>45</v>
      </c>
      <c r="S7014" s="759" t="str">
        <f t="shared" si="218"/>
        <v>Adulto</v>
      </c>
      <c r="AI7014" s="806" t="s">
        <v>887</v>
      </c>
      <c r="AJ7014" s="807">
        <v>39</v>
      </c>
      <c r="AK7014" s="807">
        <v>35</v>
      </c>
      <c r="AL7014" s="759" t="str">
        <f t="shared" si="219"/>
        <v>Adulto</v>
      </c>
    </row>
    <row r="7015" spans="16:38" ht="15">
      <c r="P7015" s="806" t="s">
        <v>881</v>
      </c>
      <c r="Q7015" s="807">
        <v>209</v>
      </c>
      <c r="R7015" s="807">
        <v>46</v>
      </c>
      <c r="S7015" s="759" t="str">
        <f t="shared" si="218"/>
        <v>Adulto</v>
      </c>
      <c r="AI7015" s="806" t="s">
        <v>887</v>
      </c>
      <c r="AJ7015" s="807">
        <v>34</v>
      </c>
      <c r="AK7015" s="807">
        <v>36</v>
      </c>
      <c r="AL7015" s="759" t="str">
        <f t="shared" si="219"/>
        <v>Adulto</v>
      </c>
    </row>
    <row r="7016" spans="16:38" ht="15">
      <c r="P7016" s="806" t="s">
        <v>881</v>
      </c>
      <c r="Q7016" s="807">
        <v>204</v>
      </c>
      <c r="R7016" s="807">
        <v>47</v>
      </c>
      <c r="S7016" s="759" t="str">
        <f t="shared" si="218"/>
        <v>Adulto</v>
      </c>
      <c r="AI7016" s="806" t="s">
        <v>887</v>
      </c>
      <c r="AJ7016" s="807">
        <v>35</v>
      </c>
      <c r="AK7016" s="807">
        <v>37</v>
      </c>
      <c r="AL7016" s="759" t="str">
        <f t="shared" si="219"/>
        <v>Adulto</v>
      </c>
    </row>
    <row r="7017" spans="16:38" ht="15">
      <c r="P7017" s="806" t="s">
        <v>881</v>
      </c>
      <c r="Q7017" s="807">
        <v>214</v>
      </c>
      <c r="R7017" s="807">
        <v>48</v>
      </c>
      <c r="S7017" s="759" t="str">
        <f t="shared" si="218"/>
        <v>Adulto</v>
      </c>
      <c r="AI7017" s="806" t="s">
        <v>887</v>
      </c>
      <c r="AJ7017" s="807">
        <v>27</v>
      </c>
      <c r="AK7017" s="807">
        <v>38</v>
      </c>
      <c r="AL7017" s="759" t="str">
        <f t="shared" si="219"/>
        <v>Adulto</v>
      </c>
    </row>
    <row r="7018" spans="16:38" ht="15">
      <c r="P7018" s="806" t="s">
        <v>881</v>
      </c>
      <c r="Q7018" s="807">
        <v>233</v>
      </c>
      <c r="R7018" s="807">
        <v>49</v>
      </c>
      <c r="S7018" s="759" t="str">
        <f t="shared" si="218"/>
        <v>Adulto</v>
      </c>
      <c r="AI7018" s="806" t="s">
        <v>887</v>
      </c>
      <c r="AJ7018" s="807">
        <v>31</v>
      </c>
      <c r="AK7018" s="807">
        <v>39</v>
      </c>
      <c r="AL7018" s="759" t="str">
        <f t="shared" si="219"/>
        <v>Adulto</v>
      </c>
    </row>
    <row r="7019" spans="16:38" ht="15">
      <c r="P7019" s="806" t="s">
        <v>881</v>
      </c>
      <c r="Q7019" s="807">
        <v>223</v>
      </c>
      <c r="R7019" s="807">
        <v>50</v>
      </c>
      <c r="S7019" s="759" t="str">
        <f t="shared" si="218"/>
        <v>Adulto</v>
      </c>
      <c r="AI7019" s="806" t="s">
        <v>887</v>
      </c>
      <c r="AJ7019" s="807">
        <v>20</v>
      </c>
      <c r="AK7019" s="807">
        <v>40</v>
      </c>
      <c r="AL7019" s="759" t="str">
        <f t="shared" si="219"/>
        <v>Adulto</v>
      </c>
    </row>
    <row r="7020" spans="16:38" ht="15">
      <c r="P7020" s="806" t="s">
        <v>881</v>
      </c>
      <c r="Q7020" s="807">
        <v>226</v>
      </c>
      <c r="R7020" s="807">
        <v>51</v>
      </c>
      <c r="S7020" s="759" t="str">
        <f t="shared" si="218"/>
        <v>Adulto</v>
      </c>
      <c r="AI7020" s="806" t="s">
        <v>887</v>
      </c>
      <c r="AJ7020" s="807">
        <v>21</v>
      </c>
      <c r="AK7020" s="807">
        <v>41</v>
      </c>
      <c r="AL7020" s="759" t="str">
        <f t="shared" si="219"/>
        <v>Adulto</v>
      </c>
    </row>
    <row r="7021" spans="16:38" ht="15">
      <c r="P7021" s="806" t="s">
        <v>881</v>
      </c>
      <c r="Q7021" s="807">
        <v>242</v>
      </c>
      <c r="R7021" s="807">
        <v>52</v>
      </c>
      <c r="S7021" s="759" t="str">
        <f t="shared" si="218"/>
        <v>Adulto</v>
      </c>
      <c r="AI7021" s="806" t="s">
        <v>887</v>
      </c>
      <c r="AJ7021" s="807">
        <v>29</v>
      </c>
      <c r="AK7021" s="807">
        <v>42</v>
      </c>
      <c r="AL7021" s="759" t="str">
        <f t="shared" si="219"/>
        <v>Adulto</v>
      </c>
    </row>
    <row r="7022" spans="16:38" ht="15">
      <c r="P7022" s="806" t="s">
        <v>881</v>
      </c>
      <c r="Q7022" s="807">
        <v>214</v>
      </c>
      <c r="R7022" s="807">
        <v>53</v>
      </c>
      <c r="S7022" s="759" t="str">
        <f t="shared" si="218"/>
        <v>Adulto</v>
      </c>
      <c r="AI7022" s="806" t="s">
        <v>887</v>
      </c>
      <c r="AJ7022" s="807">
        <v>25</v>
      </c>
      <c r="AK7022" s="807">
        <v>43</v>
      </c>
      <c r="AL7022" s="759" t="str">
        <f t="shared" si="219"/>
        <v>Adulto</v>
      </c>
    </row>
    <row r="7023" spans="16:38" ht="15">
      <c r="P7023" s="806" t="s">
        <v>881</v>
      </c>
      <c r="Q7023" s="807">
        <v>233</v>
      </c>
      <c r="R7023" s="807">
        <v>54</v>
      </c>
      <c r="S7023" s="759" t="str">
        <f t="shared" si="218"/>
        <v>Adulto</v>
      </c>
      <c r="AI7023" s="806" t="s">
        <v>887</v>
      </c>
      <c r="AJ7023" s="807">
        <v>18</v>
      </c>
      <c r="AK7023" s="807">
        <v>44</v>
      </c>
      <c r="AL7023" s="759" t="str">
        <f t="shared" si="219"/>
        <v>Adulto</v>
      </c>
    </row>
    <row r="7024" spans="16:38" ht="15">
      <c r="P7024" s="806" t="s">
        <v>881</v>
      </c>
      <c r="Q7024" s="807">
        <v>223</v>
      </c>
      <c r="R7024" s="807">
        <v>55</v>
      </c>
      <c r="S7024" s="759" t="str">
        <f t="shared" si="218"/>
        <v>Adulto</v>
      </c>
      <c r="AI7024" s="806" t="s">
        <v>887</v>
      </c>
      <c r="AJ7024" s="807">
        <v>14</v>
      </c>
      <c r="AK7024" s="807">
        <v>45</v>
      </c>
      <c r="AL7024" s="759" t="str">
        <f t="shared" si="219"/>
        <v>Adulto</v>
      </c>
    </row>
    <row r="7025" spans="16:38" ht="15">
      <c r="P7025" s="806" t="s">
        <v>881</v>
      </c>
      <c r="Q7025" s="807">
        <v>245</v>
      </c>
      <c r="R7025" s="807">
        <v>56</v>
      </c>
      <c r="S7025" s="759" t="str">
        <f t="shared" si="218"/>
        <v>Adulto</v>
      </c>
      <c r="AI7025" s="806" t="s">
        <v>887</v>
      </c>
      <c r="AJ7025" s="807">
        <v>21</v>
      </c>
      <c r="AK7025" s="807">
        <v>46</v>
      </c>
      <c r="AL7025" s="759" t="str">
        <f t="shared" si="219"/>
        <v>Adulto</v>
      </c>
    </row>
    <row r="7026" spans="16:38" ht="15">
      <c r="P7026" s="806" t="s">
        <v>881</v>
      </c>
      <c r="Q7026" s="807">
        <v>240</v>
      </c>
      <c r="R7026" s="807">
        <v>57</v>
      </c>
      <c r="S7026" s="759" t="str">
        <f t="shared" si="218"/>
        <v>Adulto</v>
      </c>
      <c r="AI7026" s="806" t="s">
        <v>887</v>
      </c>
      <c r="AJ7026" s="807">
        <v>18</v>
      </c>
      <c r="AK7026" s="807">
        <v>47</v>
      </c>
      <c r="AL7026" s="759" t="str">
        <f t="shared" si="219"/>
        <v>Adulto</v>
      </c>
    </row>
    <row r="7027" spans="16:38" ht="15">
      <c r="P7027" s="806" t="s">
        <v>881</v>
      </c>
      <c r="Q7027" s="807">
        <v>218</v>
      </c>
      <c r="R7027" s="807">
        <v>58</v>
      </c>
      <c r="S7027" s="759" t="str">
        <f t="shared" si="218"/>
        <v>Adulto</v>
      </c>
      <c r="AI7027" s="806" t="s">
        <v>887</v>
      </c>
      <c r="AJ7027" s="807">
        <v>14</v>
      </c>
      <c r="AK7027" s="807">
        <v>48</v>
      </c>
      <c r="AL7027" s="759" t="str">
        <f t="shared" si="219"/>
        <v>Adulto</v>
      </c>
    </row>
    <row r="7028" spans="16:38" ht="15">
      <c r="P7028" s="806" t="s">
        <v>881</v>
      </c>
      <c r="Q7028" s="807">
        <v>237</v>
      </c>
      <c r="R7028" s="807">
        <v>59</v>
      </c>
      <c r="S7028" s="759" t="str">
        <f t="shared" si="218"/>
        <v>Adulto</v>
      </c>
      <c r="AI7028" s="806" t="s">
        <v>887</v>
      </c>
      <c r="AJ7028" s="807">
        <v>12</v>
      </c>
      <c r="AK7028" s="807">
        <v>49</v>
      </c>
      <c r="AL7028" s="759" t="str">
        <f t="shared" si="219"/>
        <v>Adulto</v>
      </c>
    </row>
    <row r="7029" spans="16:38" ht="15">
      <c r="P7029" s="806" t="s">
        <v>881</v>
      </c>
      <c r="Q7029" s="807">
        <v>197</v>
      </c>
      <c r="R7029" s="807">
        <v>60</v>
      </c>
      <c r="S7029" s="759" t="str">
        <f t="shared" si="218"/>
        <v>Vejez</v>
      </c>
      <c r="AI7029" s="806" t="s">
        <v>887</v>
      </c>
      <c r="AJ7029" s="807">
        <v>16</v>
      </c>
      <c r="AK7029" s="807">
        <v>50</v>
      </c>
      <c r="AL7029" s="759" t="str">
        <f t="shared" si="219"/>
        <v>Adulto</v>
      </c>
    </row>
    <row r="7030" spans="16:38" ht="15">
      <c r="P7030" s="806" t="s">
        <v>881</v>
      </c>
      <c r="Q7030" s="807">
        <v>200</v>
      </c>
      <c r="R7030" s="807">
        <v>61</v>
      </c>
      <c r="S7030" s="759" t="str">
        <f t="shared" si="218"/>
        <v>Vejez</v>
      </c>
      <c r="AI7030" s="806" t="s">
        <v>887</v>
      </c>
      <c r="AJ7030" s="807">
        <v>14</v>
      </c>
      <c r="AK7030" s="807">
        <v>51</v>
      </c>
      <c r="AL7030" s="759" t="str">
        <f t="shared" si="219"/>
        <v>Adulto</v>
      </c>
    </row>
    <row r="7031" spans="16:38" ht="15">
      <c r="P7031" s="806" t="s">
        <v>881</v>
      </c>
      <c r="Q7031" s="807">
        <v>175</v>
      </c>
      <c r="R7031" s="807">
        <v>62</v>
      </c>
      <c r="S7031" s="759" t="str">
        <f t="shared" si="218"/>
        <v>Vejez</v>
      </c>
      <c r="AI7031" s="806" t="s">
        <v>887</v>
      </c>
      <c r="AJ7031" s="807">
        <v>5</v>
      </c>
      <c r="AK7031" s="807">
        <v>52</v>
      </c>
      <c r="AL7031" s="759" t="str">
        <f t="shared" si="219"/>
        <v>Adulto</v>
      </c>
    </row>
    <row r="7032" spans="16:38" ht="15">
      <c r="P7032" s="806" t="s">
        <v>881</v>
      </c>
      <c r="Q7032" s="807">
        <v>171</v>
      </c>
      <c r="R7032" s="807">
        <v>63</v>
      </c>
      <c r="S7032" s="759" t="str">
        <f t="shared" si="218"/>
        <v>Vejez</v>
      </c>
      <c r="AI7032" s="806" t="s">
        <v>887</v>
      </c>
      <c r="AJ7032" s="807">
        <v>10</v>
      </c>
      <c r="AK7032" s="807">
        <v>53</v>
      </c>
      <c r="AL7032" s="759" t="str">
        <f t="shared" si="219"/>
        <v>Adulto</v>
      </c>
    </row>
    <row r="7033" spans="16:38" ht="15">
      <c r="P7033" s="806" t="s">
        <v>881</v>
      </c>
      <c r="Q7033" s="807">
        <v>143</v>
      </c>
      <c r="R7033" s="807">
        <v>64</v>
      </c>
      <c r="S7033" s="759" t="str">
        <f t="shared" si="218"/>
        <v>Vejez</v>
      </c>
      <c r="AI7033" s="806" t="s">
        <v>887</v>
      </c>
      <c r="AJ7033" s="807">
        <v>12</v>
      </c>
      <c r="AK7033" s="807">
        <v>54</v>
      </c>
      <c r="AL7033" s="759" t="str">
        <f t="shared" si="219"/>
        <v>Adulto</v>
      </c>
    </row>
    <row r="7034" spans="16:38" ht="15">
      <c r="P7034" s="806" t="s">
        <v>881</v>
      </c>
      <c r="Q7034" s="807">
        <v>170</v>
      </c>
      <c r="R7034" s="807">
        <v>65</v>
      </c>
      <c r="S7034" s="759" t="str">
        <f t="shared" si="218"/>
        <v>Vejez</v>
      </c>
      <c r="AI7034" s="806" t="s">
        <v>887</v>
      </c>
      <c r="AJ7034" s="807">
        <v>16</v>
      </c>
      <c r="AK7034" s="807">
        <v>55</v>
      </c>
      <c r="AL7034" s="759" t="str">
        <f t="shared" si="219"/>
        <v>Adulto</v>
      </c>
    </row>
    <row r="7035" spans="16:38" ht="15">
      <c r="P7035" s="806" t="s">
        <v>881</v>
      </c>
      <c r="Q7035" s="807">
        <v>171</v>
      </c>
      <c r="R7035" s="807">
        <v>66</v>
      </c>
      <c r="S7035" s="759" t="str">
        <f t="shared" si="218"/>
        <v>Vejez</v>
      </c>
      <c r="AI7035" s="806" t="s">
        <v>887</v>
      </c>
      <c r="AJ7035" s="807">
        <v>14</v>
      </c>
      <c r="AK7035" s="807">
        <v>56</v>
      </c>
      <c r="AL7035" s="759" t="str">
        <f t="shared" si="219"/>
        <v>Adulto</v>
      </c>
    </row>
    <row r="7036" spans="16:38" ht="15">
      <c r="P7036" s="806" t="s">
        <v>881</v>
      </c>
      <c r="Q7036" s="807">
        <v>147</v>
      </c>
      <c r="R7036" s="807">
        <v>67</v>
      </c>
      <c r="S7036" s="759" t="str">
        <f t="shared" si="218"/>
        <v>Vejez</v>
      </c>
      <c r="AI7036" s="806" t="s">
        <v>887</v>
      </c>
      <c r="AJ7036" s="807">
        <v>8</v>
      </c>
      <c r="AK7036" s="807">
        <v>57</v>
      </c>
      <c r="AL7036" s="759" t="str">
        <f t="shared" si="219"/>
        <v>Adulto</v>
      </c>
    </row>
    <row r="7037" spans="16:38" ht="15">
      <c r="P7037" s="806" t="s">
        <v>881</v>
      </c>
      <c r="Q7037" s="807">
        <v>125</v>
      </c>
      <c r="R7037" s="807">
        <v>68</v>
      </c>
      <c r="S7037" s="759" t="str">
        <f t="shared" si="218"/>
        <v>Vejez</v>
      </c>
      <c r="AI7037" s="806" t="s">
        <v>887</v>
      </c>
      <c r="AJ7037" s="807">
        <v>6</v>
      </c>
      <c r="AK7037" s="807">
        <v>58</v>
      </c>
      <c r="AL7037" s="759" t="str">
        <f t="shared" si="219"/>
        <v>Adulto</v>
      </c>
    </row>
    <row r="7038" spans="16:38" ht="15">
      <c r="P7038" s="806" t="s">
        <v>881</v>
      </c>
      <c r="Q7038" s="807">
        <v>137</v>
      </c>
      <c r="R7038" s="807">
        <v>69</v>
      </c>
      <c r="S7038" s="759" t="str">
        <f t="shared" si="218"/>
        <v>Vejez</v>
      </c>
      <c r="AI7038" s="806" t="s">
        <v>887</v>
      </c>
      <c r="AJ7038" s="807">
        <v>8</v>
      </c>
      <c r="AK7038" s="807">
        <v>59</v>
      </c>
      <c r="AL7038" s="759" t="str">
        <f t="shared" si="219"/>
        <v>Adulto</v>
      </c>
    </row>
    <row r="7039" spans="16:38" ht="15">
      <c r="P7039" s="806" t="s">
        <v>881</v>
      </c>
      <c r="Q7039" s="807">
        <v>118</v>
      </c>
      <c r="R7039" s="807">
        <v>70</v>
      </c>
      <c r="S7039" s="759" t="str">
        <f t="shared" si="218"/>
        <v>Vejez</v>
      </c>
      <c r="AI7039" s="806" t="s">
        <v>887</v>
      </c>
      <c r="AJ7039" s="807">
        <v>7</v>
      </c>
      <c r="AK7039" s="807">
        <v>60</v>
      </c>
      <c r="AL7039" s="759" t="str">
        <f t="shared" si="219"/>
        <v>Vejez</v>
      </c>
    </row>
    <row r="7040" spans="16:38" ht="15">
      <c r="P7040" s="806" t="s">
        <v>881</v>
      </c>
      <c r="Q7040" s="807">
        <v>94</v>
      </c>
      <c r="R7040" s="807">
        <v>71</v>
      </c>
      <c r="S7040" s="759" t="str">
        <f t="shared" si="218"/>
        <v>Vejez</v>
      </c>
      <c r="AI7040" s="806" t="s">
        <v>887</v>
      </c>
      <c r="AJ7040" s="807">
        <v>3</v>
      </c>
      <c r="AK7040" s="807">
        <v>61</v>
      </c>
      <c r="AL7040" s="759" t="str">
        <f t="shared" si="219"/>
        <v>Vejez</v>
      </c>
    </row>
    <row r="7041" spans="16:38" ht="15">
      <c r="P7041" s="806" t="s">
        <v>881</v>
      </c>
      <c r="Q7041" s="807">
        <v>100</v>
      </c>
      <c r="R7041" s="807">
        <v>72</v>
      </c>
      <c r="S7041" s="759" t="str">
        <f t="shared" si="218"/>
        <v>Vejez</v>
      </c>
      <c r="AI7041" s="806" t="s">
        <v>887</v>
      </c>
      <c r="AJ7041" s="807">
        <v>5</v>
      </c>
      <c r="AK7041" s="807">
        <v>62</v>
      </c>
      <c r="AL7041" s="759" t="str">
        <f t="shared" si="219"/>
        <v>Vejez</v>
      </c>
    </row>
    <row r="7042" spans="16:38" ht="15">
      <c r="P7042" s="806" t="s">
        <v>881</v>
      </c>
      <c r="Q7042" s="807">
        <v>105</v>
      </c>
      <c r="R7042" s="807">
        <v>73</v>
      </c>
      <c r="S7042" s="759" t="str">
        <f t="shared" si="218"/>
        <v>Vejez</v>
      </c>
      <c r="AI7042" s="806" t="s">
        <v>887</v>
      </c>
      <c r="AJ7042" s="807">
        <v>4</v>
      </c>
      <c r="AK7042" s="807">
        <v>63</v>
      </c>
      <c r="AL7042" s="759" t="str">
        <f t="shared" si="219"/>
        <v>Vejez</v>
      </c>
    </row>
    <row r="7043" spans="16:38" ht="15">
      <c r="P7043" s="806" t="s">
        <v>881</v>
      </c>
      <c r="Q7043" s="807">
        <v>89</v>
      </c>
      <c r="R7043" s="807">
        <v>74</v>
      </c>
      <c r="S7043" s="759" t="str">
        <f t="shared" ref="S7043:S7106" si="220">IF(P7043=0,"",IF(AND(R7043&gt;=0,R7043&lt;=5),"Primera Infancia",IF(AND(R7043&gt;=6,R7043&lt;=11),"Infancia",IF(AND(R7043&gt;=12,R7043&lt;=17),"Adolescente",IF(AND(R7043&gt;=18,R7043&lt;=28),"Juventud",IF(AND(R7043&gt;=29,R7043&lt;=59),"Adulto","Vejez"))))))</f>
        <v>Vejez</v>
      </c>
      <c r="AI7043" s="806" t="s">
        <v>887</v>
      </c>
      <c r="AJ7043" s="807">
        <v>4</v>
      </c>
      <c r="AK7043" s="807">
        <v>64</v>
      </c>
      <c r="AL7043" s="759" t="str">
        <f t="shared" ref="AL7043:AL7106" si="221">IF(AI7043=0,"",IF(AND(AK7043&gt;=0,AK7043&lt;=5),"Primera Infancia",IF(AND(AK7043&gt;=6,AK7043&lt;=11),"Infancia",IF(AND(AK7043&gt;=12,AK7043&lt;=17),"Adolescente",IF(AND(AK7043&gt;=18,AK7043&lt;=28),"Juventud",IF(AND(AK7043&gt;=29,AK7043&lt;=59),"Adulto","Vejez"))))))</f>
        <v>Vejez</v>
      </c>
    </row>
    <row r="7044" spans="16:38" ht="15">
      <c r="P7044" s="806" t="s">
        <v>881</v>
      </c>
      <c r="Q7044" s="807">
        <v>105</v>
      </c>
      <c r="R7044" s="807">
        <v>75</v>
      </c>
      <c r="S7044" s="759" t="str">
        <f t="shared" si="220"/>
        <v>Vejez</v>
      </c>
      <c r="AI7044" s="806" t="s">
        <v>887</v>
      </c>
      <c r="AJ7044" s="807">
        <v>5</v>
      </c>
      <c r="AK7044" s="807">
        <v>65</v>
      </c>
      <c r="AL7044" s="759" t="str">
        <f t="shared" si="221"/>
        <v>Vejez</v>
      </c>
    </row>
    <row r="7045" spans="16:38" ht="15">
      <c r="P7045" s="806" t="s">
        <v>881</v>
      </c>
      <c r="Q7045" s="807">
        <v>76</v>
      </c>
      <c r="R7045" s="807">
        <v>76</v>
      </c>
      <c r="S7045" s="759" t="str">
        <f t="shared" si="220"/>
        <v>Vejez</v>
      </c>
      <c r="AI7045" s="806" t="s">
        <v>887</v>
      </c>
      <c r="AJ7045" s="807">
        <v>2</v>
      </c>
      <c r="AK7045" s="807">
        <v>66</v>
      </c>
      <c r="AL7045" s="759" t="str">
        <f t="shared" si="221"/>
        <v>Vejez</v>
      </c>
    </row>
    <row r="7046" spans="16:38" ht="15">
      <c r="P7046" s="806" t="s">
        <v>881</v>
      </c>
      <c r="Q7046" s="807">
        <v>87</v>
      </c>
      <c r="R7046" s="807">
        <v>77</v>
      </c>
      <c r="S7046" s="759" t="str">
        <f t="shared" si="220"/>
        <v>Vejez</v>
      </c>
      <c r="AI7046" s="806" t="s">
        <v>887</v>
      </c>
      <c r="AJ7046" s="807">
        <v>1</v>
      </c>
      <c r="AK7046" s="807">
        <v>67</v>
      </c>
      <c r="AL7046" s="759" t="str">
        <f t="shared" si="221"/>
        <v>Vejez</v>
      </c>
    </row>
    <row r="7047" spans="16:38" ht="15">
      <c r="P7047" s="806" t="s">
        <v>881</v>
      </c>
      <c r="Q7047" s="807">
        <v>67</v>
      </c>
      <c r="R7047" s="807">
        <v>78</v>
      </c>
      <c r="S7047" s="759" t="str">
        <f t="shared" si="220"/>
        <v>Vejez</v>
      </c>
      <c r="AI7047" s="806" t="s">
        <v>887</v>
      </c>
      <c r="AJ7047" s="807">
        <v>2</v>
      </c>
      <c r="AK7047" s="807">
        <v>68</v>
      </c>
      <c r="AL7047" s="759" t="str">
        <f t="shared" si="221"/>
        <v>Vejez</v>
      </c>
    </row>
    <row r="7048" spans="16:38" ht="15">
      <c r="P7048" s="806" t="s">
        <v>881</v>
      </c>
      <c r="Q7048" s="807">
        <v>79</v>
      </c>
      <c r="R7048" s="807">
        <v>79</v>
      </c>
      <c r="S7048" s="759" t="str">
        <f t="shared" si="220"/>
        <v>Vejez</v>
      </c>
      <c r="AI7048" s="806" t="s">
        <v>887</v>
      </c>
      <c r="AJ7048" s="807">
        <v>2</v>
      </c>
      <c r="AK7048" s="807">
        <v>69</v>
      </c>
      <c r="AL7048" s="759" t="str">
        <f t="shared" si="221"/>
        <v>Vejez</v>
      </c>
    </row>
    <row r="7049" spans="16:38" ht="15">
      <c r="P7049" s="806" t="s">
        <v>881</v>
      </c>
      <c r="Q7049" s="807">
        <v>74</v>
      </c>
      <c r="R7049" s="807">
        <v>80</v>
      </c>
      <c r="S7049" s="759" t="str">
        <f t="shared" si="220"/>
        <v>Vejez</v>
      </c>
      <c r="AI7049" s="806" t="s">
        <v>887</v>
      </c>
      <c r="AJ7049" s="807">
        <v>1</v>
      </c>
      <c r="AK7049" s="807">
        <v>71</v>
      </c>
      <c r="AL7049" s="759" t="str">
        <f t="shared" si="221"/>
        <v>Vejez</v>
      </c>
    </row>
    <row r="7050" spans="16:38" ht="15">
      <c r="P7050" s="806" t="s">
        <v>881</v>
      </c>
      <c r="Q7050" s="807">
        <v>71</v>
      </c>
      <c r="R7050" s="807">
        <v>81</v>
      </c>
      <c r="S7050" s="759" t="str">
        <f t="shared" si="220"/>
        <v>Vejez</v>
      </c>
      <c r="AI7050" s="806" t="s">
        <v>887</v>
      </c>
      <c r="AJ7050" s="807">
        <v>3</v>
      </c>
      <c r="AK7050" s="807">
        <v>72</v>
      </c>
      <c r="AL7050" s="759" t="str">
        <f t="shared" si="221"/>
        <v>Vejez</v>
      </c>
    </row>
    <row r="7051" spans="16:38" ht="15">
      <c r="P7051" s="806" t="s">
        <v>881</v>
      </c>
      <c r="Q7051" s="807">
        <v>40</v>
      </c>
      <c r="R7051" s="807">
        <v>82</v>
      </c>
      <c r="S7051" s="759" t="str">
        <f t="shared" si="220"/>
        <v>Vejez</v>
      </c>
      <c r="AI7051" s="806" t="s">
        <v>887</v>
      </c>
      <c r="AJ7051" s="807">
        <v>3</v>
      </c>
      <c r="AK7051" s="807">
        <v>73</v>
      </c>
      <c r="AL7051" s="759" t="str">
        <f t="shared" si="221"/>
        <v>Vejez</v>
      </c>
    </row>
    <row r="7052" spans="16:38" ht="15">
      <c r="P7052" s="806" t="s">
        <v>881</v>
      </c>
      <c r="Q7052" s="807">
        <v>43</v>
      </c>
      <c r="R7052" s="807">
        <v>83</v>
      </c>
      <c r="S7052" s="759" t="str">
        <f t="shared" si="220"/>
        <v>Vejez</v>
      </c>
      <c r="AI7052" s="806" t="s">
        <v>887</v>
      </c>
      <c r="AJ7052" s="807">
        <v>2</v>
      </c>
      <c r="AK7052" s="807">
        <v>75</v>
      </c>
      <c r="AL7052" s="759" t="str">
        <f t="shared" si="221"/>
        <v>Vejez</v>
      </c>
    </row>
    <row r="7053" spans="16:38" ht="15">
      <c r="P7053" s="806" t="s">
        <v>881</v>
      </c>
      <c r="Q7053" s="807">
        <v>50</v>
      </c>
      <c r="R7053" s="807">
        <v>84</v>
      </c>
      <c r="S7053" s="759" t="str">
        <f t="shared" si="220"/>
        <v>Vejez</v>
      </c>
      <c r="AI7053" s="806" t="s">
        <v>887</v>
      </c>
      <c r="AJ7053" s="807">
        <v>1</v>
      </c>
      <c r="AK7053" s="807">
        <v>77</v>
      </c>
      <c r="AL7053" s="759" t="str">
        <f t="shared" si="221"/>
        <v>Vejez</v>
      </c>
    </row>
    <row r="7054" spans="16:38" ht="15">
      <c r="P7054" s="806" t="s">
        <v>881</v>
      </c>
      <c r="Q7054" s="807">
        <v>42</v>
      </c>
      <c r="R7054" s="807">
        <v>85</v>
      </c>
      <c r="S7054" s="759" t="str">
        <f t="shared" si="220"/>
        <v>Vejez</v>
      </c>
      <c r="AI7054" s="806" t="s">
        <v>887</v>
      </c>
      <c r="AJ7054" s="807">
        <v>1</v>
      </c>
      <c r="AK7054" s="807">
        <v>82</v>
      </c>
      <c r="AL7054" s="759" t="str">
        <f t="shared" si="221"/>
        <v>Vejez</v>
      </c>
    </row>
    <row r="7055" spans="16:38" ht="15">
      <c r="P7055" s="806" t="s">
        <v>881</v>
      </c>
      <c r="Q7055" s="807">
        <v>38</v>
      </c>
      <c r="R7055" s="807">
        <v>86</v>
      </c>
      <c r="S7055" s="759" t="str">
        <f t="shared" si="220"/>
        <v>Vejez</v>
      </c>
      <c r="AI7055" s="806" t="s">
        <v>887</v>
      </c>
      <c r="AJ7055" s="807">
        <v>1</v>
      </c>
      <c r="AK7055" s="807">
        <v>85</v>
      </c>
      <c r="AL7055" s="759" t="str">
        <f t="shared" si="221"/>
        <v>Vejez</v>
      </c>
    </row>
    <row r="7056" spans="16:38" ht="15">
      <c r="P7056" s="806" t="s">
        <v>881</v>
      </c>
      <c r="Q7056" s="807">
        <v>37</v>
      </c>
      <c r="R7056" s="807">
        <v>87</v>
      </c>
      <c r="S7056" s="759" t="str">
        <f t="shared" si="220"/>
        <v>Vejez</v>
      </c>
      <c r="AI7056" s="806" t="s">
        <v>887</v>
      </c>
      <c r="AJ7056" s="807">
        <v>1</v>
      </c>
      <c r="AK7056" s="807">
        <v>86</v>
      </c>
      <c r="AL7056" s="759" t="str">
        <f t="shared" si="221"/>
        <v>Vejez</v>
      </c>
    </row>
    <row r="7057" spans="16:38" ht="15">
      <c r="P7057" s="806" t="s">
        <v>881</v>
      </c>
      <c r="Q7057" s="807">
        <v>22</v>
      </c>
      <c r="R7057" s="807">
        <v>88</v>
      </c>
      <c r="S7057" s="759" t="str">
        <f t="shared" si="220"/>
        <v>Vejez</v>
      </c>
      <c r="AI7057" s="806" t="s">
        <v>887</v>
      </c>
      <c r="AJ7057" s="807">
        <v>1</v>
      </c>
      <c r="AK7057" s="807">
        <v>88</v>
      </c>
      <c r="AL7057" s="759" t="str">
        <f t="shared" si="221"/>
        <v>Vejez</v>
      </c>
    </row>
    <row r="7058" spans="16:38" ht="30">
      <c r="P7058" s="806" t="s">
        <v>881</v>
      </c>
      <c r="Q7058" s="807">
        <v>24</v>
      </c>
      <c r="R7058" s="807">
        <v>89</v>
      </c>
      <c r="S7058" s="759" t="str">
        <f t="shared" si="220"/>
        <v>Vejez</v>
      </c>
      <c r="AI7058" s="806" t="s">
        <v>888</v>
      </c>
      <c r="AJ7058" s="807">
        <v>1</v>
      </c>
      <c r="AK7058" s="807">
        <v>0</v>
      </c>
      <c r="AL7058" s="759" t="str">
        <f t="shared" si="221"/>
        <v>Primera Infancia</v>
      </c>
    </row>
    <row r="7059" spans="16:38" ht="30">
      <c r="P7059" s="806" t="s">
        <v>881</v>
      </c>
      <c r="Q7059" s="807">
        <v>22</v>
      </c>
      <c r="R7059" s="807">
        <v>90</v>
      </c>
      <c r="S7059" s="759" t="str">
        <f t="shared" si="220"/>
        <v>Vejez</v>
      </c>
      <c r="AI7059" s="806" t="s">
        <v>888</v>
      </c>
      <c r="AJ7059" s="807">
        <v>1</v>
      </c>
      <c r="AK7059" s="807">
        <v>1</v>
      </c>
      <c r="AL7059" s="759" t="str">
        <f t="shared" si="221"/>
        <v>Primera Infancia</v>
      </c>
    </row>
    <row r="7060" spans="16:38" ht="30">
      <c r="P7060" s="806" t="s">
        <v>881</v>
      </c>
      <c r="Q7060" s="807">
        <v>21</v>
      </c>
      <c r="R7060" s="807">
        <v>91</v>
      </c>
      <c r="S7060" s="759" t="str">
        <f t="shared" si="220"/>
        <v>Vejez</v>
      </c>
      <c r="AI7060" s="806" t="s">
        <v>888</v>
      </c>
      <c r="AJ7060" s="807">
        <v>2</v>
      </c>
      <c r="AK7060" s="807">
        <v>2</v>
      </c>
      <c r="AL7060" s="759" t="str">
        <f t="shared" si="221"/>
        <v>Primera Infancia</v>
      </c>
    </row>
    <row r="7061" spans="16:38" ht="30">
      <c r="P7061" s="806" t="s">
        <v>881</v>
      </c>
      <c r="Q7061" s="807">
        <v>17</v>
      </c>
      <c r="R7061" s="807">
        <v>92</v>
      </c>
      <c r="S7061" s="759" t="str">
        <f t="shared" si="220"/>
        <v>Vejez</v>
      </c>
      <c r="AI7061" s="806" t="s">
        <v>888</v>
      </c>
      <c r="AJ7061" s="807">
        <v>1</v>
      </c>
      <c r="AK7061" s="807">
        <v>3</v>
      </c>
      <c r="AL7061" s="759" t="str">
        <f t="shared" si="221"/>
        <v>Primera Infancia</v>
      </c>
    </row>
    <row r="7062" spans="16:38" ht="30">
      <c r="P7062" s="806" t="s">
        <v>881</v>
      </c>
      <c r="Q7062" s="807">
        <v>14</v>
      </c>
      <c r="R7062" s="807">
        <v>93</v>
      </c>
      <c r="S7062" s="759" t="str">
        <f t="shared" si="220"/>
        <v>Vejez</v>
      </c>
      <c r="AI7062" s="806" t="s">
        <v>888</v>
      </c>
      <c r="AJ7062" s="807">
        <v>1</v>
      </c>
      <c r="AK7062" s="807">
        <v>4</v>
      </c>
      <c r="AL7062" s="759" t="str">
        <f t="shared" si="221"/>
        <v>Primera Infancia</v>
      </c>
    </row>
    <row r="7063" spans="16:38" ht="30">
      <c r="P7063" s="806" t="s">
        <v>881</v>
      </c>
      <c r="Q7063" s="807">
        <v>10</v>
      </c>
      <c r="R7063" s="807">
        <v>94</v>
      </c>
      <c r="S7063" s="759" t="str">
        <f t="shared" si="220"/>
        <v>Vejez</v>
      </c>
      <c r="AI7063" s="806" t="s">
        <v>888</v>
      </c>
      <c r="AJ7063" s="807">
        <v>2</v>
      </c>
      <c r="AK7063" s="807">
        <v>5</v>
      </c>
      <c r="AL7063" s="759" t="str">
        <f t="shared" si="221"/>
        <v>Primera Infancia</v>
      </c>
    </row>
    <row r="7064" spans="16:38" ht="15">
      <c r="P7064" s="806" t="s">
        <v>881</v>
      </c>
      <c r="Q7064" s="807">
        <v>9</v>
      </c>
      <c r="R7064" s="807">
        <v>95</v>
      </c>
      <c r="S7064" s="759" t="str">
        <f t="shared" si="220"/>
        <v>Vejez</v>
      </c>
      <c r="AI7064" s="806" t="s">
        <v>888</v>
      </c>
      <c r="AJ7064" s="807">
        <v>4</v>
      </c>
      <c r="AK7064" s="807">
        <v>6</v>
      </c>
      <c r="AL7064" s="759" t="str">
        <f t="shared" si="221"/>
        <v>Infancia</v>
      </c>
    </row>
    <row r="7065" spans="16:38" ht="15">
      <c r="P7065" s="806" t="s">
        <v>881</v>
      </c>
      <c r="Q7065" s="807">
        <v>5</v>
      </c>
      <c r="R7065" s="807">
        <v>96</v>
      </c>
      <c r="S7065" s="759" t="str">
        <f t="shared" si="220"/>
        <v>Vejez</v>
      </c>
      <c r="AI7065" s="806" t="s">
        <v>888</v>
      </c>
      <c r="AJ7065" s="807">
        <v>2</v>
      </c>
      <c r="AK7065" s="807">
        <v>8</v>
      </c>
      <c r="AL7065" s="759" t="str">
        <f t="shared" si="221"/>
        <v>Infancia</v>
      </c>
    </row>
    <row r="7066" spans="16:38" ht="15">
      <c r="P7066" s="806" t="s">
        <v>881</v>
      </c>
      <c r="Q7066" s="807">
        <v>5</v>
      </c>
      <c r="R7066" s="807">
        <v>97</v>
      </c>
      <c r="S7066" s="759" t="str">
        <f t="shared" si="220"/>
        <v>Vejez</v>
      </c>
      <c r="AI7066" s="806" t="s">
        <v>888</v>
      </c>
      <c r="AJ7066" s="807">
        <v>1</v>
      </c>
      <c r="AK7066" s="807">
        <v>9</v>
      </c>
      <c r="AL7066" s="759" t="str">
        <f t="shared" si="221"/>
        <v>Infancia</v>
      </c>
    </row>
    <row r="7067" spans="16:38" ht="15">
      <c r="P7067" s="806" t="s">
        <v>881</v>
      </c>
      <c r="Q7067" s="807">
        <v>2</v>
      </c>
      <c r="R7067" s="807">
        <v>98</v>
      </c>
      <c r="S7067" s="759" t="str">
        <f t="shared" si="220"/>
        <v>Vejez</v>
      </c>
      <c r="AI7067" s="806" t="s">
        <v>888</v>
      </c>
      <c r="AJ7067" s="807">
        <v>4</v>
      </c>
      <c r="AK7067" s="807">
        <v>10</v>
      </c>
      <c r="AL7067" s="759" t="str">
        <f t="shared" si="221"/>
        <v>Infancia</v>
      </c>
    </row>
    <row r="7068" spans="16:38" ht="15">
      <c r="P7068" s="806" t="s">
        <v>881</v>
      </c>
      <c r="Q7068" s="807">
        <v>1</v>
      </c>
      <c r="R7068" s="807">
        <v>99</v>
      </c>
      <c r="S7068" s="759" t="str">
        <f t="shared" si="220"/>
        <v>Vejez</v>
      </c>
      <c r="AI7068" s="806" t="s">
        <v>888</v>
      </c>
      <c r="AJ7068" s="807">
        <v>3</v>
      </c>
      <c r="AK7068" s="807">
        <v>11</v>
      </c>
      <c r="AL7068" s="759" t="str">
        <f t="shared" si="221"/>
        <v>Infancia</v>
      </c>
    </row>
    <row r="7069" spans="16:38" ht="30">
      <c r="P7069" s="806" t="s">
        <v>881</v>
      </c>
      <c r="Q7069" s="807">
        <v>1</v>
      </c>
      <c r="R7069" s="807">
        <v>101</v>
      </c>
      <c r="S7069" s="759" t="str">
        <f t="shared" si="220"/>
        <v>Vejez</v>
      </c>
      <c r="AI7069" s="806" t="s">
        <v>888</v>
      </c>
      <c r="AJ7069" s="807">
        <v>3</v>
      </c>
      <c r="AK7069" s="807">
        <v>12</v>
      </c>
      <c r="AL7069" s="759" t="str">
        <f t="shared" si="221"/>
        <v>Adolescente</v>
      </c>
    </row>
    <row r="7070" spans="16:38" ht="30">
      <c r="P7070" s="806" t="s">
        <v>881</v>
      </c>
      <c r="Q7070" s="807">
        <v>1</v>
      </c>
      <c r="R7070" s="807">
        <v>103</v>
      </c>
      <c r="S7070" s="759" t="str">
        <f t="shared" si="220"/>
        <v>Vejez</v>
      </c>
      <c r="AI7070" s="806" t="s">
        <v>888</v>
      </c>
      <c r="AJ7070" s="807">
        <v>3</v>
      </c>
      <c r="AK7070" s="807">
        <v>13</v>
      </c>
      <c r="AL7070" s="759" t="str">
        <f t="shared" si="221"/>
        <v>Adolescente</v>
      </c>
    </row>
    <row r="7071" spans="16:38" ht="30">
      <c r="P7071" s="806" t="s">
        <v>881</v>
      </c>
      <c r="Q7071" s="807">
        <v>2</v>
      </c>
      <c r="R7071" s="807">
        <v>104</v>
      </c>
      <c r="S7071" s="759" t="str">
        <f t="shared" si="220"/>
        <v>Vejez</v>
      </c>
      <c r="AI7071" s="806" t="s">
        <v>888</v>
      </c>
      <c r="AJ7071" s="807">
        <v>7</v>
      </c>
      <c r="AK7071" s="807">
        <v>14</v>
      </c>
      <c r="AL7071" s="759" t="str">
        <f t="shared" si="221"/>
        <v>Adolescente</v>
      </c>
    </row>
    <row r="7072" spans="16:38" ht="30">
      <c r="P7072" s="806" t="s">
        <v>881</v>
      </c>
      <c r="Q7072" s="807">
        <v>1</v>
      </c>
      <c r="R7072" s="807">
        <v>106</v>
      </c>
      <c r="S7072" s="759" t="str">
        <f t="shared" si="220"/>
        <v>Vejez</v>
      </c>
      <c r="AI7072" s="806" t="s">
        <v>888</v>
      </c>
      <c r="AJ7072" s="807">
        <v>3</v>
      </c>
      <c r="AK7072" s="807">
        <v>15</v>
      </c>
      <c r="AL7072" s="759" t="str">
        <f t="shared" si="221"/>
        <v>Adolescente</v>
      </c>
    </row>
    <row r="7073" spans="16:38" ht="30">
      <c r="P7073" s="806" t="s">
        <v>881</v>
      </c>
      <c r="Q7073" s="807">
        <v>1</v>
      </c>
      <c r="R7073" s="807">
        <v>109</v>
      </c>
      <c r="S7073" s="759" t="str">
        <f t="shared" si="220"/>
        <v>Vejez</v>
      </c>
      <c r="AI7073" s="806" t="s">
        <v>888</v>
      </c>
      <c r="AJ7073" s="807">
        <v>9</v>
      </c>
      <c r="AK7073" s="807">
        <v>16</v>
      </c>
      <c r="AL7073" s="759" t="str">
        <f t="shared" si="221"/>
        <v>Adolescente</v>
      </c>
    </row>
    <row r="7074" spans="16:38" ht="30">
      <c r="P7074" s="806" t="s">
        <v>882</v>
      </c>
      <c r="Q7074" s="807">
        <v>38</v>
      </c>
      <c r="R7074" s="807">
        <v>0</v>
      </c>
      <c r="S7074" s="759" t="str">
        <f t="shared" si="220"/>
        <v>Primera Infancia</v>
      </c>
      <c r="AI7074" s="806" t="s">
        <v>888</v>
      </c>
      <c r="AJ7074" s="807">
        <v>5</v>
      </c>
      <c r="AK7074" s="807">
        <v>17</v>
      </c>
      <c r="AL7074" s="759" t="str">
        <f t="shared" si="221"/>
        <v>Adolescente</v>
      </c>
    </row>
    <row r="7075" spans="16:38" ht="30">
      <c r="P7075" s="806" t="s">
        <v>882</v>
      </c>
      <c r="Q7075" s="807">
        <v>40</v>
      </c>
      <c r="R7075" s="807">
        <v>1</v>
      </c>
      <c r="S7075" s="759" t="str">
        <f t="shared" si="220"/>
        <v>Primera Infancia</v>
      </c>
      <c r="AI7075" s="806" t="s">
        <v>888</v>
      </c>
      <c r="AJ7075" s="807">
        <v>5</v>
      </c>
      <c r="AK7075" s="807">
        <v>18</v>
      </c>
      <c r="AL7075" s="759" t="str">
        <f t="shared" si="221"/>
        <v>Juventud</v>
      </c>
    </row>
    <row r="7076" spans="16:38" ht="30">
      <c r="P7076" s="806" t="s">
        <v>882</v>
      </c>
      <c r="Q7076" s="807">
        <v>32</v>
      </c>
      <c r="R7076" s="807">
        <v>2</v>
      </c>
      <c r="S7076" s="759" t="str">
        <f t="shared" si="220"/>
        <v>Primera Infancia</v>
      </c>
      <c r="AI7076" s="806" t="s">
        <v>888</v>
      </c>
      <c r="AJ7076" s="807">
        <v>7</v>
      </c>
      <c r="AK7076" s="807">
        <v>19</v>
      </c>
      <c r="AL7076" s="759" t="str">
        <f t="shared" si="221"/>
        <v>Juventud</v>
      </c>
    </row>
    <row r="7077" spans="16:38" ht="30">
      <c r="P7077" s="806" t="s">
        <v>882</v>
      </c>
      <c r="Q7077" s="807">
        <v>46</v>
      </c>
      <c r="R7077" s="807">
        <v>3</v>
      </c>
      <c r="S7077" s="759" t="str">
        <f t="shared" si="220"/>
        <v>Primera Infancia</v>
      </c>
      <c r="AI7077" s="806" t="s">
        <v>888</v>
      </c>
      <c r="AJ7077" s="807">
        <v>10</v>
      </c>
      <c r="AK7077" s="807">
        <v>20</v>
      </c>
      <c r="AL7077" s="759" t="str">
        <f t="shared" si="221"/>
        <v>Juventud</v>
      </c>
    </row>
    <row r="7078" spans="16:38" ht="30">
      <c r="P7078" s="806" t="s">
        <v>882</v>
      </c>
      <c r="Q7078" s="807">
        <v>32</v>
      </c>
      <c r="R7078" s="807">
        <v>4</v>
      </c>
      <c r="S7078" s="759" t="str">
        <f t="shared" si="220"/>
        <v>Primera Infancia</v>
      </c>
      <c r="AI7078" s="806" t="s">
        <v>888</v>
      </c>
      <c r="AJ7078" s="807">
        <v>5</v>
      </c>
      <c r="AK7078" s="807">
        <v>21</v>
      </c>
      <c r="AL7078" s="759" t="str">
        <f t="shared" si="221"/>
        <v>Juventud</v>
      </c>
    </row>
    <row r="7079" spans="16:38" ht="30">
      <c r="P7079" s="806" t="s">
        <v>882</v>
      </c>
      <c r="Q7079" s="807">
        <v>31</v>
      </c>
      <c r="R7079" s="807">
        <v>5</v>
      </c>
      <c r="S7079" s="759" t="str">
        <f t="shared" si="220"/>
        <v>Primera Infancia</v>
      </c>
      <c r="AI7079" s="806" t="s">
        <v>888</v>
      </c>
      <c r="AJ7079" s="807">
        <v>6</v>
      </c>
      <c r="AK7079" s="807">
        <v>22</v>
      </c>
      <c r="AL7079" s="759" t="str">
        <f t="shared" si="221"/>
        <v>Juventud</v>
      </c>
    </row>
    <row r="7080" spans="16:38" ht="15">
      <c r="P7080" s="806" t="s">
        <v>882</v>
      </c>
      <c r="Q7080" s="807">
        <v>41</v>
      </c>
      <c r="R7080" s="807">
        <v>6</v>
      </c>
      <c r="S7080" s="759" t="str">
        <f t="shared" si="220"/>
        <v>Infancia</v>
      </c>
      <c r="AI7080" s="806" t="s">
        <v>888</v>
      </c>
      <c r="AJ7080" s="807">
        <v>1</v>
      </c>
      <c r="AK7080" s="807">
        <v>23</v>
      </c>
      <c r="AL7080" s="759" t="str">
        <f t="shared" si="221"/>
        <v>Juventud</v>
      </c>
    </row>
    <row r="7081" spans="16:38" ht="15">
      <c r="P7081" s="806" t="s">
        <v>882</v>
      </c>
      <c r="Q7081" s="807">
        <v>41</v>
      </c>
      <c r="R7081" s="807">
        <v>7</v>
      </c>
      <c r="S7081" s="759" t="str">
        <f t="shared" si="220"/>
        <v>Infancia</v>
      </c>
      <c r="AI7081" s="806" t="s">
        <v>888</v>
      </c>
      <c r="AJ7081" s="807">
        <v>5</v>
      </c>
      <c r="AK7081" s="807">
        <v>24</v>
      </c>
      <c r="AL7081" s="759" t="str">
        <f t="shared" si="221"/>
        <v>Juventud</v>
      </c>
    </row>
    <row r="7082" spans="16:38" ht="15">
      <c r="P7082" s="806" t="s">
        <v>882</v>
      </c>
      <c r="Q7082" s="807">
        <v>45</v>
      </c>
      <c r="R7082" s="807">
        <v>8</v>
      </c>
      <c r="S7082" s="759" t="str">
        <f t="shared" si="220"/>
        <v>Infancia</v>
      </c>
      <c r="AI7082" s="806" t="s">
        <v>888</v>
      </c>
      <c r="AJ7082" s="807">
        <v>3</v>
      </c>
      <c r="AK7082" s="807">
        <v>25</v>
      </c>
      <c r="AL7082" s="759" t="str">
        <f t="shared" si="221"/>
        <v>Juventud</v>
      </c>
    </row>
    <row r="7083" spans="16:38" ht="15">
      <c r="P7083" s="806" t="s">
        <v>882</v>
      </c>
      <c r="Q7083" s="807">
        <v>67</v>
      </c>
      <c r="R7083" s="807">
        <v>9</v>
      </c>
      <c r="S7083" s="759" t="str">
        <f t="shared" si="220"/>
        <v>Infancia</v>
      </c>
      <c r="AI7083" s="806" t="s">
        <v>888</v>
      </c>
      <c r="AJ7083" s="807">
        <v>5</v>
      </c>
      <c r="AK7083" s="807">
        <v>26</v>
      </c>
      <c r="AL7083" s="759" t="str">
        <f t="shared" si="221"/>
        <v>Juventud</v>
      </c>
    </row>
    <row r="7084" spans="16:38" ht="15">
      <c r="P7084" s="806" t="s">
        <v>882</v>
      </c>
      <c r="Q7084" s="807">
        <v>40</v>
      </c>
      <c r="R7084" s="807">
        <v>10</v>
      </c>
      <c r="S7084" s="759" t="str">
        <f t="shared" si="220"/>
        <v>Infancia</v>
      </c>
      <c r="AI7084" s="806" t="s">
        <v>888</v>
      </c>
      <c r="AJ7084" s="807">
        <v>6</v>
      </c>
      <c r="AK7084" s="807">
        <v>27</v>
      </c>
      <c r="AL7084" s="759" t="str">
        <f t="shared" si="221"/>
        <v>Juventud</v>
      </c>
    </row>
    <row r="7085" spans="16:38" ht="15">
      <c r="P7085" s="806" t="s">
        <v>882</v>
      </c>
      <c r="Q7085" s="807">
        <v>48</v>
      </c>
      <c r="R7085" s="807">
        <v>11</v>
      </c>
      <c r="S7085" s="759" t="str">
        <f t="shared" si="220"/>
        <v>Infancia</v>
      </c>
      <c r="AI7085" s="806" t="s">
        <v>888</v>
      </c>
      <c r="AJ7085" s="807">
        <v>6</v>
      </c>
      <c r="AK7085" s="807">
        <v>28</v>
      </c>
      <c r="AL7085" s="759" t="str">
        <f t="shared" si="221"/>
        <v>Juventud</v>
      </c>
    </row>
    <row r="7086" spans="16:38" ht="30">
      <c r="P7086" s="806" t="s">
        <v>882</v>
      </c>
      <c r="Q7086" s="807">
        <v>52</v>
      </c>
      <c r="R7086" s="807">
        <v>12</v>
      </c>
      <c r="S7086" s="759" t="str">
        <f t="shared" si="220"/>
        <v>Adolescente</v>
      </c>
      <c r="AI7086" s="806" t="s">
        <v>888</v>
      </c>
      <c r="AJ7086" s="807">
        <v>6</v>
      </c>
      <c r="AK7086" s="807">
        <v>29</v>
      </c>
      <c r="AL7086" s="759" t="str">
        <f t="shared" si="221"/>
        <v>Adulto</v>
      </c>
    </row>
    <row r="7087" spans="16:38" ht="30">
      <c r="P7087" s="806" t="s">
        <v>882</v>
      </c>
      <c r="Q7087" s="807">
        <v>59</v>
      </c>
      <c r="R7087" s="807">
        <v>13</v>
      </c>
      <c r="S7087" s="759" t="str">
        <f t="shared" si="220"/>
        <v>Adolescente</v>
      </c>
      <c r="AI7087" s="806" t="s">
        <v>888</v>
      </c>
      <c r="AJ7087" s="807">
        <v>3</v>
      </c>
      <c r="AK7087" s="807">
        <v>30</v>
      </c>
      <c r="AL7087" s="759" t="str">
        <f t="shared" si="221"/>
        <v>Adulto</v>
      </c>
    </row>
    <row r="7088" spans="16:38" ht="30">
      <c r="P7088" s="806" t="s">
        <v>882</v>
      </c>
      <c r="Q7088" s="807">
        <v>71</v>
      </c>
      <c r="R7088" s="807">
        <v>14</v>
      </c>
      <c r="S7088" s="759" t="str">
        <f t="shared" si="220"/>
        <v>Adolescente</v>
      </c>
      <c r="AI7088" s="806" t="s">
        <v>888</v>
      </c>
      <c r="AJ7088" s="807">
        <v>6</v>
      </c>
      <c r="AK7088" s="807">
        <v>31</v>
      </c>
      <c r="AL7088" s="759" t="str">
        <f t="shared" si="221"/>
        <v>Adulto</v>
      </c>
    </row>
    <row r="7089" spans="16:38" ht="30">
      <c r="P7089" s="806" t="s">
        <v>882</v>
      </c>
      <c r="Q7089" s="807">
        <v>60</v>
      </c>
      <c r="R7089" s="807">
        <v>15</v>
      </c>
      <c r="S7089" s="759" t="str">
        <f t="shared" si="220"/>
        <v>Adolescente</v>
      </c>
      <c r="AI7089" s="806" t="s">
        <v>888</v>
      </c>
      <c r="AJ7089" s="807">
        <v>5</v>
      </c>
      <c r="AK7089" s="807">
        <v>32</v>
      </c>
      <c r="AL7089" s="759" t="str">
        <f t="shared" si="221"/>
        <v>Adulto</v>
      </c>
    </row>
    <row r="7090" spans="16:38" ht="30">
      <c r="P7090" s="806" t="s">
        <v>882</v>
      </c>
      <c r="Q7090" s="807">
        <v>80</v>
      </c>
      <c r="R7090" s="807">
        <v>16</v>
      </c>
      <c r="S7090" s="759" t="str">
        <f t="shared" si="220"/>
        <v>Adolescente</v>
      </c>
      <c r="AI7090" s="806" t="s">
        <v>888</v>
      </c>
      <c r="AJ7090" s="807">
        <v>4</v>
      </c>
      <c r="AK7090" s="807">
        <v>33</v>
      </c>
      <c r="AL7090" s="759" t="str">
        <f t="shared" si="221"/>
        <v>Adulto</v>
      </c>
    </row>
    <row r="7091" spans="16:38" ht="30">
      <c r="P7091" s="806" t="s">
        <v>882</v>
      </c>
      <c r="Q7091" s="807">
        <v>63</v>
      </c>
      <c r="R7091" s="807">
        <v>17</v>
      </c>
      <c r="S7091" s="759" t="str">
        <f t="shared" si="220"/>
        <v>Adolescente</v>
      </c>
      <c r="AI7091" s="806" t="s">
        <v>888</v>
      </c>
      <c r="AJ7091" s="807">
        <v>5</v>
      </c>
      <c r="AK7091" s="807">
        <v>34</v>
      </c>
      <c r="AL7091" s="759" t="str">
        <f t="shared" si="221"/>
        <v>Adulto</v>
      </c>
    </row>
    <row r="7092" spans="16:38" ht="15">
      <c r="P7092" s="806" t="s">
        <v>882</v>
      </c>
      <c r="Q7092" s="807">
        <v>68</v>
      </c>
      <c r="R7092" s="807">
        <v>18</v>
      </c>
      <c r="S7092" s="759" t="str">
        <f t="shared" si="220"/>
        <v>Juventud</v>
      </c>
      <c r="AI7092" s="806" t="s">
        <v>888</v>
      </c>
      <c r="AJ7092" s="807">
        <v>8</v>
      </c>
      <c r="AK7092" s="807">
        <v>35</v>
      </c>
      <c r="AL7092" s="759" t="str">
        <f t="shared" si="221"/>
        <v>Adulto</v>
      </c>
    </row>
    <row r="7093" spans="16:38" ht="15">
      <c r="P7093" s="806" t="s">
        <v>882</v>
      </c>
      <c r="Q7093" s="807">
        <v>66</v>
      </c>
      <c r="R7093" s="807">
        <v>19</v>
      </c>
      <c r="S7093" s="759" t="str">
        <f t="shared" si="220"/>
        <v>Juventud</v>
      </c>
      <c r="AI7093" s="806" t="s">
        <v>888</v>
      </c>
      <c r="AJ7093" s="807">
        <v>7</v>
      </c>
      <c r="AK7093" s="807">
        <v>36</v>
      </c>
      <c r="AL7093" s="759" t="str">
        <f t="shared" si="221"/>
        <v>Adulto</v>
      </c>
    </row>
    <row r="7094" spans="16:38" ht="15">
      <c r="P7094" s="806" t="s">
        <v>882</v>
      </c>
      <c r="Q7094" s="807">
        <v>57</v>
      </c>
      <c r="R7094" s="807">
        <v>20</v>
      </c>
      <c r="S7094" s="759" t="str">
        <f t="shared" si="220"/>
        <v>Juventud</v>
      </c>
      <c r="AI7094" s="806" t="s">
        <v>888</v>
      </c>
      <c r="AJ7094" s="807">
        <v>3</v>
      </c>
      <c r="AK7094" s="807">
        <v>37</v>
      </c>
      <c r="AL7094" s="759" t="str">
        <f t="shared" si="221"/>
        <v>Adulto</v>
      </c>
    </row>
    <row r="7095" spans="16:38" ht="15">
      <c r="P7095" s="806" t="s">
        <v>882</v>
      </c>
      <c r="Q7095" s="807">
        <v>58</v>
      </c>
      <c r="R7095" s="807">
        <v>21</v>
      </c>
      <c r="S7095" s="759" t="str">
        <f t="shared" si="220"/>
        <v>Juventud</v>
      </c>
      <c r="AI7095" s="806" t="s">
        <v>888</v>
      </c>
      <c r="AJ7095" s="807">
        <v>5</v>
      </c>
      <c r="AK7095" s="807">
        <v>38</v>
      </c>
      <c r="AL7095" s="759" t="str">
        <f t="shared" si="221"/>
        <v>Adulto</v>
      </c>
    </row>
    <row r="7096" spans="16:38" ht="15">
      <c r="P7096" s="806" t="s">
        <v>882</v>
      </c>
      <c r="Q7096" s="807">
        <v>59</v>
      </c>
      <c r="R7096" s="807">
        <v>22</v>
      </c>
      <c r="S7096" s="759" t="str">
        <f t="shared" si="220"/>
        <v>Juventud</v>
      </c>
      <c r="AI7096" s="806" t="s">
        <v>888</v>
      </c>
      <c r="AJ7096" s="807">
        <v>7</v>
      </c>
      <c r="AK7096" s="807">
        <v>39</v>
      </c>
      <c r="AL7096" s="759" t="str">
        <f t="shared" si="221"/>
        <v>Adulto</v>
      </c>
    </row>
    <row r="7097" spans="16:38" ht="15">
      <c r="P7097" s="806" t="s">
        <v>882</v>
      </c>
      <c r="Q7097" s="807">
        <v>53</v>
      </c>
      <c r="R7097" s="807">
        <v>23</v>
      </c>
      <c r="S7097" s="759" t="str">
        <f t="shared" si="220"/>
        <v>Juventud</v>
      </c>
      <c r="AI7097" s="806" t="s">
        <v>888</v>
      </c>
      <c r="AJ7097" s="807">
        <v>2</v>
      </c>
      <c r="AK7097" s="807">
        <v>40</v>
      </c>
      <c r="AL7097" s="759" t="str">
        <f t="shared" si="221"/>
        <v>Adulto</v>
      </c>
    </row>
    <row r="7098" spans="16:38" ht="15">
      <c r="P7098" s="806" t="s">
        <v>882</v>
      </c>
      <c r="Q7098" s="807">
        <v>52</v>
      </c>
      <c r="R7098" s="807">
        <v>24</v>
      </c>
      <c r="S7098" s="759" t="str">
        <f t="shared" si="220"/>
        <v>Juventud</v>
      </c>
      <c r="AI7098" s="806" t="s">
        <v>888</v>
      </c>
      <c r="AJ7098" s="807">
        <v>6</v>
      </c>
      <c r="AK7098" s="807">
        <v>41</v>
      </c>
      <c r="AL7098" s="759" t="str">
        <f t="shared" si="221"/>
        <v>Adulto</v>
      </c>
    </row>
    <row r="7099" spans="16:38" ht="15">
      <c r="P7099" s="806" t="s">
        <v>882</v>
      </c>
      <c r="Q7099" s="807">
        <v>43</v>
      </c>
      <c r="R7099" s="807">
        <v>25</v>
      </c>
      <c r="S7099" s="759" t="str">
        <f t="shared" si="220"/>
        <v>Juventud</v>
      </c>
      <c r="AI7099" s="806" t="s">
        <v>888</v>
      </c>
      <c r="AJ7099" s="807">
        <v>4</v>
      </c>
      <c r="AK7099" s="807">
        <v>42</v>
      </c>
      <c r="AL7099" s="759" t="str">
        <f t="shared" si="221"/>
        <v>Adulto</v>
      </c>
    </row>
    <row r="7100" spans="16:38" ht="15">
      <c r="P7100" s="806" t="s">
        <v>882</v>
      </c>
      <c r="Q7100" s="807">
        <v>42</v>
      </c>
      <c r="R7100" s="807">
        <v>26</v>
      </c>
      <c r="S7100" s="759" t="str">
        <f t="shared" si="220"/>
        <v>Juventud</v>
      </c>
      <c r="AI7100" s="806" t="s">
        <v>888</v>
      </c>
      <c r="AJ7100" s="807">
        <v>4</v>
      </c>
      <c r="AK7100" s="807">
        <v>43</v>
      </c>
      <c r="AL7100" s="759" t="str">
        <f t="shared" si="221"/>
        <v>Adulto</v>
      </c>
    </row>
    <row r="7101" spans="16:38" ht="15">
      <c r="P7101" s="806" t="s">
        <v>882</v>
      </c>
      <c r="Q7101" s="807">
        <v>48</v>
      </c>
      <c r="R7101" s="807">
        <v>27</v>
      </c>
      <c r="S7101" s="759" t="str">
        <f t="shared" si="220"/>
        <v>Juventud</v>
      </c>
      <c r="AI7101" s="806" t="s">
        <v>888</v>
      </c>
      <c r="AJ7101" s="807">
        <v>5</v>
      </c>
      <c r="AK7101" s="807">
        <v>44</v>
      </c>
      <c r="AL7101" s="759" t="str">
        <f t="shared" si="221"/>
        <v>Adulto</v>
      </c>
    </row>
    <row r="7102" spans="16:38" ht="15">
      <c r="P7102" s="806" t="s">
        <v>882</v>
      </c>
      <c r="Q7102" s="807">
        <v>56</v>
      </c>
      <c r="R7102" s="807">
        <v>28</v>
      </c>
      <c r="S7102" s="759" t="str">
        <f t="shared" si="220"/>
        <v>Juventud</v>
      </c>
      <c r="AI7102" s="806" t="s">
        <v>888</v>
      </c>
      <c r="AJ7102" s="807">
        <v>4</v>
      </c>
      <c r="AK7102" s="807">
        <v>45</v>
      </c>
      <c r="AL7102" s="759" t="str">
        <f t="shared" si="221"/>
        <v>Adulto</v>
      </c>
    </row>
    <row r="7103" spans="16:38" ht="15">
      <c r="P7103" s="806" t="s">
        <v>882</v>
      </c>
      <c r="Q7103" s="807">
        <v>44</v>
      </c>
      <c r="R7103" s="807">
        <v>29</v>
      </c>
      <c r="S7103" s="759" t="str">
        <f t="shared" si="220"/>
        <v>Adulto</v>
      </c>
      <c r="AI7103" s="806" t="s">
        <v>888</v>
      </c>
      <c r="AJ7103" s="807">
        <v>1</v>
      </c>
      <c r="AK7103" s="807">
        <v>46</v>
      </c>
      <c r="AL7103" s="759" t="str">
        <f t="shared" si="221"/>
        <v>Adulto</v>
      </c>
    </row>
    <row r="7104" spans="16:38" ht="15">
      <c r="P7104" s="806" t="s">
        <v>882</v>
      </c>
      <c r="Q7104" s="807">
        <v>64</v>
      </c>
      <c r="R7104" s="807">
        <v>30</v>
      </c>
      <c r="S7104" s="759" t="str">
        <f t="shared" si="220"/>
        <v>Adulto</v>
      </c>
      <c r="AI7104" s="806" t="s">
        <v>888</v>
      </c>
      <c r="AJ7104" s="807">
        <v>7</v>
      </c>
      <c r="AK7104" s="807">
        <v>47</v>
      </c>
      <c r="AL7104" s="759" t="str">
        <f t="shared" si="221"/>
        <v>Adulto</v>
      </c>
    </row>
    <row r="7105" spans="16:38" ht="15">
      <c r="P7105" s="806" t="s">
        <v>882</v>
      </c>
      <c r="Q7105" s="807">
        <v>59</v>
      </c>
      <c r="R7105" s="807">
        <v>31</v>
      </c>
      <c r="S7105" s="759" t="str">
        <f t="shared" si="220"/>
        <v>Adulto</v>
      </c>
      <c r="AI7105" s="806" t="s">
        <v>888</v>
      </c>
      <c r="AJ7105" s="807">
        <v>8</v>
      </c>
      <c r="AK7105" s="807">
        <v>48</v>
      </c>
      <c r="AL7105" s="759" t="str">
        <f t="shared" si="221"/>
        <v>Adulto</v>
      </c>
    </row>
    <row r="7106" spans="16:38" ht="15">
      <c r="P7106" s="806" t="s">
        <v>882</v>
      </c>
      <c r="Q7106" s="807">
        <v>42</v>
      </c>
      <c r="R7106" s="807">
        <v>32</v>
      </c>
      <c r="S7106" s="759" t="str">
        <f t="shared" si="220"/>
        <v>Adulto</v>
      </c>
      <c r="AI7106" s="806" t="s">
        <v>888</v>
      </c>
      <c r="AJ7106" s="807">
        <v>2</v>
      </c>
      <c r="AK7106" s="807">
        <v>49</v>
      </c>
      <c r="AL7106" s="759" t="str">
        <f t="shared" si="221"/>
        <v>Adulto</v>
      </c>
    </row>
    <row r="7107" spans="16:38" ht="15">
      <c r="P7107" s="806" t="s">
        <v>882</v>
      </c>
      <c r="Q7107" s="807">
        <v>50</v>
      </c>
      <c r="R7107" s="807">
        <v>33</v>
      </c>
      <c r="S7107" s="759" t="str">
        <f t="shared" ref="S7107:S7170" si="222">IF(P7107=0,"",IF(AND(R7107&gt;=0,R7107&lt;=5),"Primera Infancia",IF(AND(R7107&gt;=6,R7107&lt;=11),"Infancia",IF(AND(R7107&gt;=12,R7107&lt;=17),"Adolescente",IF(AND(R7107&gt;=18,R7107&lt;=28),"Juventud",IF(AND(R7107&gt;=29,R7107&lt;=59),"Adulto","Vejez"))))))</f>
        <v>Adulto</v>
      </c>
      <c r="AI7107" s="806" t="s">
        <v>888</v>
      </c>
      <c r="AJ7107" s="807">
        <v>6</v>
      </c>
      <c r="AK7107" s="807">
        <v>50</v>
      </c>
      <c r="AL7107" s="759" t="str">
        <f t="shared" ref="AL7107:AL7170" si="223">IF(AI7107=0,"",IF(AND(AK7107&gt;=0,AK7107&lt;=5),"Primera Infancia",IF(AND(AK7107&gt;=6,AK7107&lt;=11),"Infancia",IF(AND(AK7107&gt;=12,AK7107&lt;=17),"Adolescente",IF(AND(AK7107&gt;=18,AK7107&lt;=28),"Juventud",IF(AND(AK7107&gt;=29,AK7107&lt;=59),"Adulto","Vejez"))))))</f>
        <v>Adulto</v>
      </c>
    </row>
    <row r="7108" spans="16:38" ht="15">
      <c r="P7108" s="806" t="s">
        <v>882</v>
      </c>
      <c r="Q7108" s="807">
        <v>47</v>
      </c>
      <c r="R7108" s="807">
        <v>34</v>
      </c>
      <c r="S7108" s="759" t="str">
        <f t="shared" si="222"/>
        <v>Adulto</v>
      </c>
      <c r="AI7108" s="806" t="s">
        <v>888</v>
      </c>
      <c r="AJ7108" s="807">
        <v>3</v>
      </c>
      <c r="AK7108" s="807">
        <v>51</v>
      </c>
      <c r="AL7108" s="759" t="str">
        <f t="shared" si="223"/>
        <v>Adulto</v>
      </c>
    </row>
    <row r="7109" spans="16:38" ht="15">
      <c r="P7109" s="806" t="s">
        <v>882</v>
      </c>
      <c r="Q7109" s="807">
        <v>47</v>
      </c>
      <c r="R7109" s="807">
        <v>35</v>
      </c>
      <c r="S7109" s="759" t="str">
        <f t="shared" si="222"/>
        <v>Adulto</v>
      </c>
      <c r="AI7109" s="806" t="s">
        <v>888</v>
      </c>
      <c r="AJ7109" s="807">
        <v>7</v>
      </c>
      <c r="AK7109" s="807">
        <v>52</v>
      </c>
      <c r="AL7109" s="759" t="str">
        <f t="shared" si="223"/>
        <v>Adulto</v>
      </c>
    </row>
    <row r="7110" spans="16:38" ht="15">
      <c r="P7110" s="806" t="s">
        <v>882</v>
      </c>
      <c r="Q7110" s="807">
        <v>57</v>
      </c>
      <c r="R7110" s="807">
        <v>36</v>
      </c>
      <c r="S7110" s="759" t="str">
        <f t="shared" si="222"/>
        <v>Adulto</v>
      </c>
      <c r="AI7110" s="806" t="s">
        <v>888</v>
      </c>
      <c r="AJ7110" s="807">
        <v>3</v>
      </c>
      <c r="AK7110" s="807">
        <v>53</v>
      </c>
      <c r="AL7110" s="759" t="str">
        <f t="shared" si="223"/>
        <v>Adulto</v>
      </c>
    </row>
    <row r="7111" spans="16:38" ht="15">
      <c r="P7111" s="806" t="s">
        <v>882</v>
      </c>
      <c r="Q7111" s="807">
        <v>32</v>
      </c>
      <c r="R7111" s="807">
        <v>37</v>
      </c>
      <c r="S7111" s="759" t="str">
        <f t="shared" si="222"/>
        <v>Adulto</v>
      </c>
      <c r="AI7111" s="806" t="s">
        <v>888</v>
      </c>
      <c r="AJ7111" s="807">
        <v>5</v>
      </c>
      <c r="AK7111" s="807">
        <v>54</v>
      </c>
      <c r="AL7111" s="759" t="str">
        <f t="shared" si="223"/>
        <v>Adulto</v>
      </c>
    </row>
    <row r="7112" spans="16:38" ht="15">
      <c r="P7112" s="806" t="s">
        <v>882</v>
      </c>
      <c r="Q7112" s="807">
        <v>70</v>
      </c>
      <c r="R7112" s="807">
        <v>38</v>
      </c>
      <c r="S7112" s="759" t="str">
        <f t="shared" si="222"/>
        <v>Adulto</v>
      </c>
      <c r="AI7112" s="806" t="s">
        <v>888</v>
      </c>
      <c r="AJ7112" s="807">
        <v>3</v>
      </c>
      <c r="AK7112" s="807">
        <v>55</v>
      </c>
      <c r="AL7112" s="759" t="str">
        <f t="shared" si="223"/>
        <v>Adulto</v>
      </c>
    </row>
    <row r="7113" spans="16:38" ht="15">
      <c r="P7113" s="806" t="s">
        <v>882</v>
      </c>
      <c r="Q7113" s="807">
        <v>56</v>
      </c>
      <c r="R7113" s="807">
        <v>39</v>
      </c>
      <c r="S7113" s="759" t="str">
        <f t="shared" si="222"/>
        <v>Adulto</v>
      </c>
      <c r="AI7113" s="806" t="s">
        <v>888</v>
      </c>
      <c r="AJ7113" s="807">
        <v>7</v>
      </c>
      <c r="AK7113" s="807">
        <v>56</v>
      </c>
      <c r="AL7113" s="759" t="str">
        <f t="shared" si="223"/>
        <v>Adulto</v>
      </c>
    </row>
    <row r="7114" spans="16:38" ht="15">
      <c r="P7114" s="806" t="s">
        <v>882</v>
      </c>
      <c r="Q7114" s="807">
        <v>58</v>
      </c>
      <c r="R7114" s="807">
        <v>40</v>
      </c>
      <c r="S7114" s="759" t="str">
        <f t="shared" si="222"/>
        <v>Adulto</v>
      </c>
      <c r="AI7114" s="806" t="s">
        <v>888</v>
      </c>
      <c r="AJ7114" s="807">
        <v>2</v>
      </c>
      <c r="AK7114" s="807">
        <v>57</v>
      </c>
      <c r="AL7114" s="759" t="str">
        <f t="shared" si="223"/>
        <v>Adulto</v>
      </c>
    </row>
    <row r="7115" spans="16:38" ht="15">
      <c r="P7115" s="806" t="s">
        <v>882</v>
      </c>
      <c r="Q7115" s="807">
        <v>56</v>
      </c>
      <c r="R7115" s="807">
        <v>41</v>
      </c>
      <c r="S7115" s="759" t="str">
        <f t="shared" si="222"/>
        <v>Adulto</v>
      </c>
      <c r="AI7115" s="806" t="s">
        <v>888</v>
      </c>
      <c r="AJ7115" s="807">
        <v>1</v>
      </c>
      <c r="AK7115" s="807">
        <v>58</v>
      </c>
      <c r="AL7115" s="759" t="str">
        <f t="shared" si="223"/>
        <v>Adulto</v>
      </c>
    </row>
    <row r="7116" spans="16:38" ht="15">
      <c r="P7116" s="806" t="s">
        <v>882</v>
      </c>
      <c r="Q7116" s="807">
        <v>57</v>
      </c>
      <c r="R7116" s="807">
        <v>42</v>
      </c>
      <c r="S7116" s="759" t="str">
        <f t="shared" si="222"/>
        <v>Adulto</v>
      </c>
      <c r="AI7116" s="806" t="s">
        <v>888</v>
      </c>
      <c r="AJ7116" s="807">
        <v>3</v>
      </c>
      <c r="AK7116" s="807">
        <v>59</v>
      </c>
      <c r="AL7116" s="759" t="str">
        <f t="shared" si="223"/>
        <v>Adulto</v>
      </c>
    </row>
    <row r="7117" spans="16:38" ht="15">
      <c r="P7117" s="806" t="s">
        <v>882</v>
      </c>
      <c r="Q7117" s="807">
        <v>66</v>
      </c>
      <c r="R7117" s="807">
        <v>43</v>
      </c>
      <c r="S7117" s="759" t="str">
        <f t="shared" si="222"/>
        <v>Adulto</v>
      </c>
      <c r="AI7117" s="806" t="s">
        <v>888</v>
      </c>
      <c r="AJ7117" s="807">
        <v>2</v>
      </c>
      <c r="AK7117" s="807">
        <v>60</v>
      </c>
      <c r="AL7117" s="759" t="str">
        <f t="shared" si="223"/>
        <v>Vejez</v>
      </c>
    </row>
    <row r="7118" spans="16:38" ht="15">
      <c r="P7118" s="806" t="s">
        <v>882</v>
      </c>
      <c r="Q7118" s="807">
        <v>45</v>
      </c>
      <c r="R7118" s="807">
        <v>44</v>
      </c>
      <c r="S7118" s="759" t="str">
        <f t="shared" si="222"/>
        <v>Adulto</v>
      </c>
      <c r="AI7118" s="806" t="s">
        <v>888</v>
      </c>
      <c r="AJ7118" s="807">
        <v>2</v>
      </c>
      <c r="AK7118" s="807">
        <v>61</v>
      </c>
      <c r="AL7118" s="759" t="str">
        <f t="shared" si="223"/>
        <v>Vejez</v>
      </c>
    </row>
    <row r="7119" spans="16:38" ht="15">
      <c r="P7119" s="806" t="s">
        <v>882</v>
      </c>
      <c r="Q7119" s="807">
        <v>45</v>
      </c>
      <c r="R7119" s="807">
        <v>45</v>
      </c>
      <c r="S7119" s="759" t="str">
        <f t="shared" si="222"/>
        <v>Adulto</v>
      </c>
      <c r="AI7119" s="806" t="s">
        <v>888</v>
      </c>
      <c r="AJ7119" s="807">
        <v>1</v>
      </c>
      <c r="AK7119" s="807">
        <v>62</v>
      </c>
      <c r="AL7119" s="759" t="str">
        <f t="shared" si="223"/>
        <v>Vejez</v>
      </c>
    </row>
    <row r="7120" spans="16:38" ht="15">
      <c r="P7120" s="806" t="s">
        <v>882</v>
      </c>
      <c r="Q7120" s="807">
        <v>49</v>
      </c>
      <c r="R7120" s="807">
        <v>46</v>
      </c>
      <c r="S7120" s="759" t="str">
        <f t="shared" si="222"/>
        <v>Adulto</v>
      </c>
      <c r="AI7120" s="806" t="s">
        <v>888</v>
      </c>
      <c r="AJ7120" s="807">
        <v>1</v>
      </c>
      <c r="AK7120" s="807">
        <v>63</v>
      </c>
      <c r="AL7120" s="759" t="str">
        <f t="shared" si="223"/>
        <v>Vejez</v>
      </c>
    </row>
    <row r="7121" spans="16:38" ht="15">
      <c r="P7121" s="806" t="s">
        <v>882</v>
      </c>
      <c r="Q7121" s="807">
        <v>68</v>
      </c>
      <c r="R7121" s="807">
        <v>47</v>
      </c>
      <c r="S7121" s="759" t="str">
        <f t="shared" si="222"/>
        <v>Adulto</v>
      </c>
      <c r="AI7121" s="806" t="s">
        <v>888</v>
      </c>
      <c r="AJ7121" s="807">
        <v>3</v>
      </c>
      <c r="AK7121" s="807">
        <v>64</v>
      </c>
      <c r="AL7121" s="759" t="str">
        <f t="shared" si="223"/>
        <v>Vejez</v>
      </c>
    </row>
    <row r="7122" spans="16:38" ht="15">
      <c r="P7122" s="806" t="s">
        <v>882</v>
      </c>
      <c r="Q7122" s="807">
        <v>46</v>
      </c>
      <c r="R7122" s="807">
        <v>48</v>
      </c>
      <c r="S7122" s="759" t="str">
        <f t="shared" si="222"/>
        <v>Adulto</v>
      </c>
      <c r="AI7122" s="806" t="s">
        <v>888</v>
      </c>
      <c r="AJ7122" s="807">
        <v>1</v>
      </c>
      <c r="AK7122" s="807">
        <v>65</v>
      </c>
      <c r="AL7122" s="759" t="str">
        <f t="shared" si="223"/>
        <v>Vejez</v>
      </c>
    </row>
    <row r="7123" spans="16:38" ht="15">
      <c r="P7123" s="806" t="s">
        <v>882</v>
      </c>
      <c r="Q7123" s="807">
        <v>61</v>
      </c>
      <c r="R7123" s="807">
        <v>49</v>
      </c>
      <c r="S7123" s="759" t="str">
        <f t="shared" si="222"/>
        <v>Adulto</v>
      </c>
      <c r="AI7123" s="806" t="s">
        <v>888</v>
      </c>
      <c r="AJ7123" s="807">
        <v>1</v>
      </c>
      <c r="AK7123" s="807">
        <v>66</v>
      </c>
      <c r="AL7123" s="759" t="str">
        <f t="shared" si="223"/>
        <v>Vejez</v>
      </c>
    </row>
    <row r="7124" spans="16:38" ht="15">
      <c r="P7124" s="806" t="s">
        <v>882</v>
      </c>
      <c r="Q7124" s="807">
        <v>65</v>
      </c>
      <c r="R7124" s="807">
        <v>50</v>
      </c>
      <c r="S7124" s="759" t="str">
        <f t="shared" si="222"/>
        <v>Adulto</v>
      </c>
      <c r="AI7124" s="806" t="s">
        <v>888</v>
      </c>
      <c r="AJ7124" s="807">
        <v>1</v>
      </c>
      <c r="AK7124" s="807">
        <v>67</v>
      </c>
      <c r="AL7124" s="759" t="str">
        <f t="shared" si="223"/>
        <v>Vejez</v>
      </c>
    </row>
    <row r="7125" spans="16:38" ht="15">
      <c r="P7125" s="806" t="s">
        <v>882</v>
      </c>
      <c r="Q7125" s="807">
        <v>52</v>
      </c>
      <c r="R7125" s="807">
        <v>51</v>
      </c>
      <c r="S7125" s="759" t="str">
        <f t="shared" si="222"/>
        <v>Adulto</v>
      </c>
      <c r="AI7125" s="806" t="s">
        <v>888</v>
      </c>
      <c r="AJ7125" s="807">
        <v>1</v>
      </c>
      <c r="AK7125" s="807">
        <v>68</v>
      </c>
      <c r="AL7125" s="759" t="str">
        <f t="shared" si="223"/>
        <v>Vejez</v>
      </c>
    </row>
    <row r="7126" spans="16:38" ht="15">
      <c r="P7126" s="806" t="s">
        <v>882</v>
      </c>
      <c r="Q7126" s="807">
        <v>56</v>
      </c>
      <c r="R7126" s="807">
        <v>52</v>
      </c>
      <c r="S7126" s="759" t="str">
        <f t="shared" si="222"/>
        <v>Adulto</v>
      </c>
      <c r="AI7126" s="806" t="s">
        <v>888</v>
      </c>
      <c r="AJ7126" s="807">
        <v>1</v>
      </c>
      <c r="AK7126" s="807">
        <v>70</v>
      </c>
      <c r="AL7126" s="759" t="str">
        <f t="shared" si="223"/>
        <v>Vejez</v>
      </c>
    </row>
    <row r="7127" spans="16:38" ht="15">
      <c r="P7127" s="806" t="s">
        <v>882</v>
      </c>
      <c r="Q7127" s="807">
        <v>61</v>
      </c>
      <c r="R7127" s="807">
        <v>53</v>
      </c>
      <c r="S7127" s="759" t="str">
        <f t="shared" si="222"/>
        <v>Adulto</v>
      </c>
      <c r="AI7127" s="806" t="s">
        <v>888</v>
      </c>
      <c r="AJ7127" s="807">
        <v>1</v>
      </c>
      <c r="AK7127" s="807">
        <v>71</v>
      </c>
      <c r="AL7127" s="759" t="str">
        <f t="shared" si="223"/>
        <v>Vejez</v>
      </c>
    </row>
    <row r="7128" spans="16:38" ht="15">
      <c r="P7128" s="806" t="s">
        <v>882</v>
      </c>
      <c r="Q7128" s="807">
        <v>74</v>
      </c>
      <c r="R7128" s="807">
        <v>54</v>
      </c>
      <c r="S7128" s="759" t="str">
        <f t="shared" si="222"/>
        <v>Adulto</v>
      </c>
      <c r="AI7128" s="806" t="s">
        <v>888</v>
      </c>
      <c r="AJ7128" s="807">
        <v>2</v>
      </c>
      <c r="AK7128" s="807">
        <v>73</v>
      </c>
      <c r="AL7128" s="759" t="str">
        <f t="shared" si="223"/>
        <v>Vejez</v>
      </c>
    </row>
    <row r="7129" spans="16:38" ht="15">
      <c r="P7129" s="806" t="s">
        <v>882</v>
      </c>
      <c r="Q7129" s="807">
        <v>62</v>
      </c>
      <c r="R7129" s="807">
        <v>55</v>
      </c>
      <c r="S7129" s="759" t="str">
        <f t="shared" si="222"/>
        <v>Adulto</v>
      </c>
      <c r="AI7129" s="806" t="s">
        <v>888</v>
      </c>
      <c r="AJ7129" s="807">
        <v>1</v>
      </c>
      <c r="AK7129" s="807">
        <v>74</v>
      </c>
      <c r="AL7129" s="759" t="str">
        <f t="shared" si="223"/>
        <v>Vejez</v>
      </c>
    </row>
    <row r="7130" spans="16:38" ht="15">
      <c r="P7130" s="806" t="s">
        <v>882</v>
      </c>
      <c r="Q7130" s="807">
        <v>66</v>
      </c>
      <c r="R7130" s="807">
        <v>56</v>
      </c>
      <c r="S7130" s="759" t="str">
        <f t="shared" si="222"/>
        <v>Adulto</v>
      </c>
      <c r="AI7130" s="806" t="s">
        <v>888</v>
      </c>
      <c r="AJ7130" s="807">
        <v>2</v>
      </c>
      <c r="AK7130" s="807">
        <v>75</v>
      </c>
      <c r="AL7130" s="759" t="str">
        <f t="shared" si="223"/>
        <v>Vejez</v>
      </c>
    </row>
    <row r="7131" spans="16:38" ht="15">
      <c r="P7131" s="806" t="s">
        <v>882</v>
      </c>
      <c r="Q7131" s="807">
        <v>78</v>
      </c>
      <c r="R7131" s="807">
        <v>57</v>
      </c>
      <c r="S7131" s="759" t="str">
        <f t="shared" si="222"/>
        <v>Adulto</v>
      </c>
      <c r="AI7131" s="806" t="s">
        <v>888</v>
      </c>
      <c r="AJ7131" s="807">
        <v>2</v>
      </c>
      <c r="AK7131" s="807">
        <v>77</v>
      </c>
      <c r="AL7131" s="759" t="str">
        <f t="shared" si="223"/>
        <v>Vejez</v>
      </c>
    </row>
    <row r="7132" spans="16:38" ht="15">
      <c r="P7132" s="806" t="s">
        <v>882</v>
      </c>
      <c r="Q7132" s="807">
        <v>73</v>
      </c>
      <c r="R7132" s="807">
        <v>58</v>
      </c>
      <c r="S7132" s="759" t="str">
        <f t="shared" si="222"/>
        <v>Adulto</v>
      </c>
      <c r="AI7132" s="806" t="s">
        <v>888</v>
      </c>
      <c r="AJ7132" s="807">
        <v>1</v>
      </c>
      <c r="AK7132" s="807">
        <v>78</v>
      </c>
      <c r="AL7132" s="759" t="str">
        <f t="shared" si="223"/>
        <v>Vejez</v>
      </c>
    </row>
    <row r="7133" spans="16:38" ht="15">
      <c r="P7133" s="806" t="s">
        <v>882</v>
      </c>
      <c r="Q7133" s="807">
        <v>73</v>
      </c>
      <c r="R7133" s="807">
        <v>59</v>
      </c>
      <c r="S7133" s="759" t="str">
        <f t="shared" si="222"/>
        <v>Adulto</v>
      </c>
      <c r="AI7133" s="806" t="s">
        <v>888</v>
      </c>
      <c r="AJ7133" s="807">
        <v>1</v>
      </c>
      <c r="AK7133" s="807">
        <v>80</v>
      </c>
      <c r="AL7133" s="759" t="str">
        <f t="shared" si="223"/>
        <v>Vejez</v>
      </c>
    </row>
    <row r="7134" spans="16:38" ht="15">
      <c r="P7134" s="806" t="s">
        <v>882</v>
      </c>
      <c r="Q7134" s="807">
        <v>58</v>
      </c>
      <c r="R7134" s="807">
        <v>60</v>
      </c>
      <c r="S7134" s="759" t="str">
        <f t="shared" si="222"/>
        <v>Vejez</v>
      </c>
      <c r="AI7134" s="806" t="s">
        <v>888</v>
      </c>
      <c r="AJ7134" s="807">
        <v>1</v>
      </c>
      <c r="AK7134" s="807">
        <v>81</v>
      </c>
      <c r="AL7134" s="759" t="str">
        <f t="shared" si="223"/>
        <v>Vejez</v>
      </c>
    </row>
    <row r="7135" spans="16:38" ht="15">
      <c r="P7135" s="806" t="s">
        <v>882</v>
      </c>
      <c r="Q7135" s="807">
        <v>60</v>
      </c>
      <c r="R7135" s="807">
        <v>61</v>
      </c>
      <c r="S7135" s="759" t="str">
        <f t="shared" si="222"/>
        <v>Vejez</v>
      </c>
      <c r="AI7135" s="806" t="s">
        <v>888</v>
      </c>
      <c r="AJ7135" s="807">
        <v>1</v>
      </c>
      <c r="AK7135" s="807">
        <v>82</v>
      </c>
      <c r="AL7135" s="759" t="str">
        <f t="shared" si="223"/>
        <v>Vejez</v>
      </c>
    </row>
    <row r="7136" spans="16:38" ht="15">
      <c r="P7136" s="806" t="s">
        <v>882</v>
      </c>
      <c r="Q7136" s="807">
        <v>54</v>
      </c>
      <c r="R7136" s="807">
        <v>62</v>
      </c>
      <c r="S7136" s="759" t="str">
        <f t="shared" si="222"/>
        <v>Vejez</v>
      </c>
      <c r="AI7136" s="806" t="s">
        <v>888</v>
      </c>
      <c r="AJ7136" s="807">
        <v>1</v>
      </c>
      <c r="AK7136" s="807">
        <v>83</v>
      </c>
      <c r="AL7136" s="759" t="str">
        <f t="shared" si="223"/>
        <v>Vejez</v>
      </c>
    </row>
    <row r="7137" spans="16:38" ht="15">
      <c r="P7137" s="806" t="s">
        <v>882</v>
      </c>
      <c r="Q7137" s="807">
        <v>73</v>
      </c>
      <c r="R7137" s="807">
        <v>63</v>
      </c>
      <c r="S7137" s="759" t="str">
        <f t="shared" si="222"/>
        <v>Vejez</v>
      </c>
      <c r="AI7137" s="806" t="s">
        <v>888</v>
      </c>
      <c r="AJ7137" s="807">
        <v>2</v>
      </c>
      <c r="AK7137" s="807">
        <v>84</v>
      </c>
      <c r="AL7137" s="759" t="str">
        <f t="shared" si="223"/>
        <v>Vejez</v>
      </c>
    </row>
    <row r="7138" spans="16:38" ht="15">
      <c r="P7138" s="806" t="s">
        <v>882</v>
      </c>
      <c r="Q7138" s="807">
        <v>56</v>
      </c>
      <c r="R7138" s="807">
        <v>64</v>
      </c>
      <c r="S7138" s="759" t="str">
        <f t="shared" si="222"/>
        <v>Vejez</v>
      </c>
      <c r="AI7138" s="806" t="s">
        <v>888</v>
      </c>
      <c r="AJ7138" s="807">
        <v>1</v>
      </c>
      <c r="AK7138" s="807">
        <v>86</v>
      </c>
      <c r="AL7138" s="759" t="str">
        <f t="shared" si="223"/>
        <v>Vejez</v>
      </c>
    </row>
    <row r="7139" spans="16:38" ht="30">
      <c r="P7139" s="806" t="s">
        <v>882</v>
      </c>
      <c r="Q7139" s="807">
        <v>66</v>
      </c>
      <c r="R7139" s="807">
        <v>65</v>
      </c>
      <c r="S7139" s="759" t="str">
        <f t="shared" si="222"/>
        <v>Vejez</v>
      </c>
      <c r="AI7139" s="806" t="s">
        <v>889</v>
      </c>
      <c r="AJ7139" s="807">
        <v>47</v>
      </c>
      <c r="AK7139" s="807">
        <v>0</v>
      </c>
      <c r="AL7139" s="759" t="str">
        <f t="shared" si="223"/>
        <v>Primera Infancia</v>
      </c>
    </row>
    <row r="7140" spans="16:38" ht="30">
      <c r="P7140" s="806" t="s">
        <v>882</v>
      </c>
      <c r="Q7140" s="807">
        <v>52</v>
      </c>
      <c r="R7140" s="807">
        <v>66</v>
      </c>
      <c r="S7140" s="759" t="str">
        <f t="shared" si="222"/>
        <v>Vejez</v>
      </c>
      <c r="AI7140" s="806" t="s">
        <v>889</v>
      </c>
      <c r="AJ7140" s="807">
        <v>61</v>
      </c>
      <c r="AK7140" s="807">
        <v>1</v>
      </c>
      <c r="AL7140" s="759" t="str">
        <f t="shared" si="223"/>
        <v>Primera Infancia</v>
      </c>
    </row>
    <row r="7141" spans="16:38" ht="30">
      <c r="P7141" s="806" t="s">
        <v>882</v>
      </c>
      <c r="Q7141" s="807">
        <v>63</v>
      </c>
      <c r="R7141" s="807">
        <v>67</v>
      </c>
      <c r="S7141" s="759" t="str">
        <f t="shared" si="222"/>
        <v>Vejez</v>
      </c>
      <c r="AI7141" s="806" t="s">
        <v>889</v>
      </c>
      <c r="AJ7141" s="807">
        <v>61</v>
      </c>
      <c r="AK7141" s="807">
        <v>2</v>
      </c>
      <c r="AL7141" s="759" t="str">
        <f t="shared" si="223"/>
        <v>Primera Infancia</v>
      </c>
    </row>
    <row r="7142" spans="16:38" ht="30">
      <c r="P7142" s="806" t="s">
        <v>882</v>
      </c>
      <c r="Q7142" s="807">
        <v>52</v>
      </c>
      <c r="R7142" s="807">
        <v>68</v>
      </c>
      <c r="S7142" s="759" t="str">
        <f t="shared" si="222"/>
        <v>Vejez</v>
      </c>
      <c r="AI7142" s="806" t="s">
        <v>889</v>
      </c>
      <c r="AJ7142" s="807">
        <v>61</v>
      </c>
      <c r="AK7142" s="807">
        <v>3</v>
      </c>
      <c r="AL7142" s="759" t="str">
        <f t="shared" si="223"/>
        <v>Primera Infancia</v>
      </c>
    </row>
    <row r="7143" spans="16:38" ht="30">
      <c r="P7143" s="806" t="s">
        <v>882</v>
      </c>
      <c r="Q7143" s="807">
        <v>53</v>
      </c>
      <c r="R7143" s="807">
        <v>69</v>
      </c>
      <c r="S7143" s="759" t="str">
        <f t="shared" si="222"/>
        <v>Vejez</v>
      </c>
      <c r="AI7143" s="806" t="s">
        <v>889</v>
      </c>
      <c r="AJ7143" s="807">
        <v>65</v>
      </c>
      <c r="AK7143" s="807">
        <v>4</v>
      </c>
      <c r="AL7143" s="759" t="str">
        <f t="shared" si="223"/>
        <v>Primera Infancia</v>
      </c>
    </row>
    <row r="7144" spans="16:38" ht="30">
      <c r="P7144" s="806" t="s">
        <v>882</v>
      </c>
      <c r="Q7144" s="807">
        <v>54</v>
      </c>
      <c r="R7144" s="807">
        <v>70</v>
      </c>
      <c r="S7144" s="759" t="str">
        <f t="shared" si="222"/>
        <v>Vejez</v>
      </c>
      <c r="AI7144" s="806" t="s">
        <v>889</v>
      </c>
      <c r="AJ7144" s="807">
        <v>54</v>
      </c>
      <c r="AK7144" s="807">
        <v>5</v>
      </c>
      <c r="AL7144" s="759" t="str">
        <f t="shared" si="223"/>
        <v>Primera Infancia</v>
      </c>
    </row>
    <row r="7145" spans="16:38" ht="15">
      <c r="P7145" s="806" t="s">
        <v>882</v>
      </c>
      <c r="Q7145" s="807">
        <v>52</v>
      </c>
      <c r="R7145" s="807">
        <v>71</v>
      </c>
      <c r="S7145" s="759" t="str">
        <f t="shared" si="222"/>
        <v>Vejez</v>
      </c>
      <c r="AI7145" s="806" t="s">
        <v>889</v>
      </c>
      <c r="AJ7145" s="807">
        <v>76</v>
      </c>
      <c r="AK7145" s="807">
        <v>6</v>
      </c>
      <c r="AL7145" s="759" t="str">
        <f t="shared" si="223"/>
        <v>Infancia</v>
      </c>
    </row>
    <row r="7146" spans="16:38" ht="15">
      <c r="P7146" s="806" t="s">
        <v>882</v>
      </c>
      <c r="Q7146" s="807">
        <v>56</v>
      </c>
      <c r="R7146" s="807">
        <v>72</v>
      </c>
      <c r="S7146" s="759" t="str">
        <f t="shared" si="222"/>
        <v>Vejez</v>
      </c>
      <c r="AI7146" s="806" t="s">
        <v>889</v>
      </c>
      <c r="AJ7146" s="807">
        <v>63</v>
      </c>
      <c r="AK7146" s="807">
        <v>7</v>
      </c>
      <c r="AL7146" s="759" t="str">
        <f t="shared" si="223"/>
        <v>Infancia</v>
      </c>
    </row>
    <row r="7147" spans="16:38" ht="15">
      <c r="P7147" s="806" t="s">
        <v>882</v>
      </c>
      <c r="Q7147" s="807">
        <v>39</v>
      </c>
      <c r="R7147" s="807">
        <v>73</v>
      </c>
      <c r="S7147" s="759" t="str">
        <f t="shared" si="222"/>
        <v>Vejez</v>
      </c>
      <c r="AI7147" s="806" t="s">
        <v>889</v>
      </c>
      <c r="AJ7147" s="807">
        <v>71</v>
      </c>
      <c r="AK7147" s="807">
        <v>8</v>
      </c>
      <c r="AL7147" s="759" t="str">
        <f t="shared" si="223"/>
        <v>Infancia</v>
      </c>
    </row>
    <row r="7148" spans="16:38" ht="15">
      <c r="P7148" s="806" t="s">
        <v>882</v>
      </c>
      <c r="Q7148" s="807">
        <v>37</v>
      </c>
      <c r="R7148" s="807">
        <v>74</v>
      </c>
      <c r="S7148" s="759" t="str">
        <f t="shared" si="222"/>
        <v>Vejez</v>
      </c>
      <c r="AI7148" s="806" t="s">
        <v>889</v>
      </c>
      <c r="AJ7148" s="807">
        <v>72</v>
      </c>
      <c r="AK7148" s="807">
        <v>9</v>
      </c>
      <c r="AL7148" s="759" t="str">
        <f t="shared" si="223"/>
        <v>Infancia</v>
      </c>
    </row>
    <row r="7149" spans="16:38" ht="15">
      <c r="P7149" s="806" t="s">
        <v>882</v>
      </c>
      <c r="Q7149" s="807">
        <v>27</v>
      </c>
      <c r="R7149" s="807">
        <v>75</v>
      </c>
      <c r="S7149" s="759" t="str">
        <f t="shared" si="222"/>
        <v>Vejez</v>
      </c>
      <c r="AI7149" s="806" t="s">
        <v>889</v>
      </c>
      <c r="AJ7149" s="807">
        <v>79</v>
      </c>
      <c r="AK7149" s="807">
        <v>10</v>
      </c>
      <c r="AL7149" s="759" t="str">
        <f t="shared" si="223"/>
        <v>Infancia</v>
      </c>
    </row>
    <row r="7150" spans="16:38" ht="15">
      <c r="P7150" s="806" t="s">
        <v>882</v>
      </c>
      <c r="Q7150" s="807">
        <v>34</v>
      </c>
      <c r="R7150" s="807">
        <v>76</v>
      </c>
      <c r="S7150" s="759" t="str">
        <f t="shared" si="222"/>
        <v>Vejez</v>
      </c>
      <c r="AI7150" s="806" t="s">
        <v>889</v>
      </c>
      <c r="AJ7150" s="807">
        <v>66</v>
      </c>
      <c r="AK7150" s="807">
        <v>11</v>
      </c>
      <c r="AL7150" s="759" t="str">
        <f t="shared" si="223"/>
        <v>Infancia</v>
      </c>
    </row>
    <row r="7151" spans="16:38" ht="30">
      <c r="P7151" s="806" t="s">
        <v>882</v>
      </c>
      <c r="Q7151" s="807">
        <v>41</v>
      </c>
      <c r="R7151" s="807">
        <v>77</v>
      </c>
      <c r="S7151" s="759" t="str">
        <f t="shared" si="222"/>
        <v>Vejez</v>
      </c>
      <c r="AI7151" s="806" t="s">
        <v>889</v>
      </c>
      <c r="AJ7151" s="807">
        <v>83</v>
      </c>
      <c r="AK7151" s="807">
        <v>12</v>
      </c>
      <c r="AL7151" s="759" t="str">
        <f t="shared" si="223"/>
        <v>Adolescente</v>
      </c>
    </row>
    <row r="7152" spans="16:38" ht="30">
      <c r="P7152" s="806" t="s">
        <v>882</v>
      </c>
      <c r="Q7152" s="807">
        <v>27</v>
      </c>
      <c r="R7152" s="807">
        <v>78</v>
      </c>
      <c r="S7152" s="759" t="str">
        <f t="shared" si="222"/>
        <v>Vejez</v>
      </c>
      <c r="AI7152" s="806" t="s">
        <v>889</v>
      </c>
      <c r="AJ7152" s="807">
        <v>64</v>
      </c>
      <c r="AK7152" s="807">
        <v>13</v>
      </c>
      <c r="AL7152" s="759" t="str">
        <f t="shared" si="223"/>
        <v>Adolescente</v>
      </c>
    </row>
    <row r="7153" spans="16:38" ht="30">
      <c r="P7153" s="806" t="s">
        <v>882</v>
      </c>
      <c r="Q7153" s="807">
        <v>26</v>
      </c>
      <c r="R7153" s="807">
        <v>79</v>
      </c>
      <c r="S7153" s="759" t="str">
        <f t="shared" si="222"/>
        <v>Vejez</v>
      </c>
      <c r="AI7153" s="806" t="s">
        <v>889</v>
      </c>
      <c r="AJ7153" s="807">
        <v>78</v>
      </c>
      <c r="AK7153" s="807">
        <v>14</v>
      </c>
      <c r="AL7153" s="759" t="str">
        <f t="shared" si="223"/>
        <v>Adolescente</v>
      </c>
    </row>
    <row r="7154" spans="16:38" ht="30">
      <c r="P7154" s="806" t="s">
        <v>882</v>
      </c>
      <c r="Q7154" s="807">
        <v>21</v>
      </c>
      <c r="R7154" s="807">
        <v>80</v>
      </c>
      <c r="S7154" s="759" t="str">
        <f t="shared" si="222"/>
        <v>Vejez</v>
      </c>
      <c r="AI7154" s="806" t="s">
        <v>889</v>
      </c>
      <c r="AJ7154" s="807">
        <v>78</v>
      </c>
      <c r="AK7154" s="807">
        <v>15</v>
      </c>
      <c r="AL7154" s="759" t="str">
        <f t="shared" si="223"/>
        <v>Adolescente</v>
      </c>
    </row>
    <row r="7155" spans="16:38" ht="30">
      <c r="P7155" s="806" t="s">
        <v>882</v>
      </c>
      <c r="Q7155" s="807">
        <v>13</v>
      </c>
      <c r="R7155" s="807">
        <v>81</v>
      </c>
      <c r="S7155" s="759" t="str">
        <f t="shared" si="222"/>
        <v>Vejez</v>
      </c>
      <c r="AI7155" s="806" t="s">
        <v>889</v>
      </c>
      <c r="AJ7155" s="807">
        <v>78</v>
      </c>
      <c r="AK7155" s="807">
        <v>16</v>
      </c>
      <c r="AL7155" s="759" t="str">
        <f t="shared" si="223"/>
        <v>Adolescente</v>
      </c>
    </row>
    <row r="7156" spans="16:38" ht="30">
      <c r="P7156" s="806" t="s">
        <v>882</v>
      </c>
      <c r="Q7156" s="807">
        <v>20</v>
      </c>
      <c r="R7156" s="807">
        <v>82</v>
      </c>
      <c r="S7156" s="759" t="str">
        <f t="shared" si="222"/>
        <v>Vejez</v>
      </c>
      <c r="AI7156" s="806" t="s">
        <v>889</v>
      </c>
      <c r="AJ7156" s="807">
        <v>88</v>
      </c>
      <c r="AK7156" s="807">
        <v>17</v>
      </c>
      <c r="AL7156" s="759" t="str">
        <f t="shared" si="223"/>
        <v>Adolescente</v>
      </c>
    </row>
    <row r="7157" spans="16:38" ht="15">
      <c r="P7157" s="806" t="s">
        <v>882</v>
      </c>
      <c r="Q7157" s="807">
        <v>15</v>
      </c>
      <c r="R7157" s="807">
        <v>83</v>
      </c>
      <c r="S7157" s="759" t="str">
        <f t="shared" si="222"/>
        <v>Vejez</v>
      </c>
      <c r="AI7157" s="806" t="s">
        <v>889</v>
      </c>
      <c r="AJ7157" s="807">
        <v>81</v>
      </c>
      <c r="AK7157" s="807">
        <v>18</v>
      </c>
      <c r="AL7157" s="759" t="str">
        <f t="shared" si="223"/>
        <v>Juventud</v>
      </c>
    </row>
    <row r="7158" spans="16:38" ht="15">
      <c r="P7158" s="806" t="s">
        <v>882</v>
      </c>
      <c r="Q7158" s="807">
        <v>16</v>
      </c>
      <c r="R7158" s="807">
        <v>84</v>
      </c>
      <c r="S7158" s="759" t="str">
        <f t="shared" si="222"/>
        <v>Vejez</v>
      </c>
      <c r="AI7158" s="806" t="s">
        <v>889</v>
      </c>
      <c r="AJ7158" s="807">
        <v>112</v>
      </c>
      <c r="AK7158" s="807">
        <v>19</v>
      </c>
      <c r="AL7158" s="759" t="str">
        <f t="shared" si="223"/>
        <v>Juventud</v>
      </c>
    </row>
    <row r="7159" spans="16:38" ht="15">
      <c r="P7159" s="806" t="s">
        <v>882</v>
      </c>
      <c r="Q7159" s="807">
        <v>6</v>
      </c>
      <c r="R7159" s="807">
        <v>85</v>
      </c>
      <c r="S7159" s="759" t="str">
        <f t="shared" si="222"/>
        <v>Vejez</v>
      </c>
      <c r="AI7159" s="806" t="s">
        <v>889</v>
      </c>
      <c r="AJ7159" s="807">
        <v>106</v>
      </c>
      <c r="AK7159" s="807">
        <v>20</v>
      </c>
      <c r="AL7159" s="759" t="str">
        <f t="shared" si="223"/>
        <v>Juventud</v>
      </c>
    </row>
    <row r="7160" spans="16:38" ht="15">
      <c r="P7160" s="806" t="s">
        <v>882</v>
      </c>
      <c r="Q7160" s="807">
        <v>9</v>
      </c>
      <c r="R7160" s="807">
        <v>86</v>
      </c>
      <c r="S7160" s="759" t="str">
        <f t="shared" si="222"/>
        <v>Vejez</v>
      </c>
      <c r="AI7160" s="806" t="s">
        <v>889</v>
      </c>
      <c r="AJ7160" s="807">
        <v>117</v>
      </c>
      <c r="AK7160" s="807">
        <v>21</v>
      </c>
      <c r="AL7160" s="759" t="str">
        <f t="shared" si="223"/>
        <v>Juventud</v>
      </c>
    </row>
    <row r="7161" spans="16:38" ht="15">
      <c r="P7161" s="806" t="s">
        <v>882</v>
      </c>
      <c r="Q7161" s="807">
        <v>10</v>
      </c>
      <c r="R7161" s="807">
        <v>87</v>
      </c>
      <c r="S7161" s="759" t="str">
        <f t="shared" si="222"/>
        <v>Vejez</v>
      </c>
      <c r="AI7161" s="806" t="s">
        <v>889</v>
      </c>
      <c r="AJ7161" s="807">
        <v>119</v>
      </c>
      <c r="AK7161" s="807">
        <v>22</v>
      </c>
      <c r="AL7161" s="759" t="str">
        <f t="shared" si="223"/>
        <v>Juventud</v>
      </c>
    </row>
    <row r="7162" spans="16:38" ht="15">
      <c r="P7162" s="806" t="s">
        <v>882</v>
      </c>
      <c r="Q7162" s="807">
        <v>10</v>
      </c>
      <c r="R7162" s="807">
        <v>88</v>
      </c>
      <c r="S7162" s="759" t="str">
        <f t="shared" si="222"/>
        <v>Vejez</v>
      </c>
      <c r="AI7162" s="806" t="s">
        <v>889</v>
      </c>
      <c r="AJ7162" s="807">
        <v>103</v>
      </c>
      <c r="AK7162" s="807">
        <v>23</v>
      </c>
      <c r="AL7162" s="759" t="str">
        <f t="shared" si="223"/>
        <v>Juventud</v>
      </c>
    </row>
    <row r="7163" spans="16:38" ht="15">
      <c r="P7163" s="806" t="s">
        <v>882</v>
      </c>
      <c r="Q7163" s="807">
        <v>7</v>
      </c>
      <c r="R7163" s="807">
        <v>89</v>
      </c>
      <c r="S7163" s="759" t="str">
        <f t="shared" si="222"/>
        <v>Vejez</v>
      </c>
      <c r="AI7163" s="806" t="s">
        <v>889</v>
      </c>
      <c r="AJ7163" s="807">
        <v>126</v>
      </c>
      <c r="AK7163" s="807">
        <v>24</v>
      </c>
      <c r="AL7163" s="759" t="str">
        <f t="shared" si="223"/>
        <v>Juventud</v>
      </c>
    </row>
    <row r="7164" spans="16:38" ht="15">
      <c r="P7164" s="806" t="s">
        <v>882</v>
      </c>
      <c r="Q7164" s="807">
        <v>5</v>
      </c>
      <c r="R7164" s="807">
        <v>90</v>
      </c>
      <c r="S7164" s="759" t="str">
        <f t="shared" si="222"/>
        <v>Vejez</v>
      </c>
      <c r="AI7164" s="806" t="s">
        <v>889</v>
      </c>
      <c r="AJ7164" s="807">
        <v>106</v>
      </c>
      <c r="AK7164" s="807">
        <v>25</v>
      </c>
      <c r="AL7164" s="759" t="str">
        <f t="shared" si="223"/>
        <v>Juventud</v>
      </c>
    </row>
    <row r="7165" spans="16:38" ht="15">
      <c r="P7165" s="806" t="s">
        <v>882</v>
      </c>
      <c r="Q7165" s="807">
        <v>4</v>
      </c>
      <c r="R7165" s="807">
        <v>91</v>
      </c>
      <c r="S7165" s="759" t="str">
        <f t="shared" si="222"/>
        <v>Vejez</v>
      </c>
      <c r="AI7165" s="806" t="s">
        <v>889</v>
      </c>
      <c r="AJ7165" s="807">
        <v>110</v>
      </c>
      <c r="AK7165" s="807">
        <v>26</v>
      </c>
      <c r="AL7165" s="759" t="str">
        <f t="shared" si="223"/>
        <v>Juventud</v>
      </c>
    </row>
    <row r="7166" spans="16:38" ht="15">
      <c r="P7166" s="806" t="s">
        <v>882</v>
      </c>
      <c r="Q7166" s="807">
        <v>3</v>
      </c>
      <c r="R7166" s="807">
        <v>92</v>
      </c>
      <c r="S7166" s="759" t="str">
        <f t="shared" si="222"/>
        <v>Vejez</v>
      </c>
      <c r="AI7166" s="806" t="s">
        <v>889</v>
      </c>
      <c r="AJ7166" s="807">
        <v>98</v>
      </c>
      <c r="AK7166" s="807">
        <v>27</v>
      </c>
      <c r="AL7166" s="759" t="str">
        <f t="shared" si="223"/>
        <v>Juventud</v>
      </c>
    </row>
    <row r="7167" spans="16:38" ht="15">
      <c r="P7167" s="806" t="s">
        <v>882</v>
      </c>
      <c r="Q7167" s="807">
        <v>4</v>
      </c>
      <c r="R7167" s="807">
        <v>93</v>
      </c>
      <c r="S7167" s="759" t="str">
        <f t="shared" si="222"/>
        <v>Vejez</v>
      </c>
      <c r="AI7167" s="806" t="s">
        <v>889</v>
      </c>
      <c r="AJ7167" s="807">
        <v>109</v>
      </c>
      <c r="AK7167" s="807">
        <v>28</v>
      </c>
      <c r="AL7167" s="759" t="str">
        <f t="shared" si="223"/>
        <v>Juventud</v>
      </c>
    </row>
    <row r="7168" spans="16:38" ht="15">
      <c r="P7168" s="806" t="s">
        <v>882</v>
      </c>
      <c r="Q7168" s="807">
        <v>2</v>
      </c>
      <c r="R7168" s="807">
        <v>94</v>
      </c>
      <c r="S7168" s="759" t="str">
        <f t="shared" si="222"/>
        <v>Vejez</v>
      </c>
      <c r="AI7168" s="806" t="s">
        <v>889</v>
      </c>
      <c r="AJ7168" s="807">
        <v>96</v>
      </c>
      <c r="AK7168" s="807">
        <v>29</v>
      </c>
      <c r="AL7168" s="759" t="str">
        <f t="shared" si="223"/>
        <v>Adulto</v>
      </c>
    </row>
    <row r="7169" spans="16:38" ht="15">
      <c r="P7169" s="806" t="s">
        <v>882</v>
      </c>
      <c r="Q7169" s="807">
        <v>1</v>
      </c>
      <c r="R7169" s="807">
        <v>95</v>
      </c>
      <c r="S7169" s="759" t="str">
        <f t="shared" si="222"/>
        <v>Vejez</v>
      </c>
      <c r="AI7169" s="806" t="s">
        <v>889</v>
      </c>
      <c r="AJ7169" s="807">
        <v>102</v>
      </c>
      <c r="AK7169" s="807">
        <v>30</v>
      </c>
      <c r="AL7169" s="759" t="str">
        <f t="shared" si="223"/>
        <v>Adulto</v>
      </c>
    </row>
    <row r="7170" spans="16:38" ht="15">
      <c r="P7170" s="806" t="s">
        <v>882</v>
      </c>
      <c r="Q7170" s="807">
        <v>2</v>
      </c>
      <c r="R7170" s="807">
        <v>96</v>
      </c>
      <c r="S7170" s="759" t="str">
        <f t="shared" si="222"/>
        <v>Vejez</v>
      </c>
      <c r="AI7170" s="806" t="s">
        <v>889</v>
      </c>
      <c r="AJ7170" s="807">
        <v>87</v>
      </c>
      <c r="AK7170" s="807">
        <v>31</v>
      </c>
      <c r="AL7170" s="759" t="str">
        <f t="shared" si="223"/>
        <v>Adulto</v>
      </c>
    </row>
    <row r="7171" spans="16:38" ht="15">
      <c r="P7171" s="806" t="s">
        <v>882</v>
      </c>
      <c r="Q7171" s="807">
        <v>3</v>
      </c>
      <c r="R7171" s="807">
        <v>97</v>
      </c>
      <c r="S7171" s="759" t="str">
        <f t="shared" ref="S7171:S7234" si="224">IF(P7171=0,"",IF(AND(R7171&gt;=0,R7171&lt;=5),"Primera Infancia",IF(AND(R7171&gt;=6,R7171&lt;=11),"Infancia",IF(AND(R7171&gt;=12,R7171&lt;=17),"Adolescente",IF(AND(R7171&gt;=18,R7171&lt;=28),"Juventud",IF(AND(R7171&gt;=29,R7171&lt;=59),"Adulto","Vejez"))))))</f>
        <v>Vejez</v>
      </c>
      <c r="AI7171" s="806" t="s">
        <v>889</v>
      </c>
      <c r="AJ7171" s="807">
        <v>97</v>
      </c>
      <c r="AK7171" s="807">
        <v>32</v>
      </c>
      <c r="AL7171" s="759" t="str">
        <f t="shared" ref="AL7171:AL7234" si="225">IF(AI7171=0,"",IF(AND(AK7171&gt;=0,AK7171&lt;=5),"Primera Infancia",IF(AND(AK7171&gt;=6,AK7171&lt;=11),"Infancia",IF(AND(AK7171&gt;=12,AK7171&lt;=17),"Adolescente",IF(AND(AK7171&gt;=18,AK7171&lt;=28),"Juventud",IF(AND(AK7171&gt;=29,AK7171&lt;=59),"Adulto","Vejez"))))))</f>
        <v>Adulto</v>
      </c>
    </row>
    <row r="7172" spans="16:38" ht="15">
      <c r="P7172" s="806" t="s">
        <v>882</v>
      </c>
      <c r="Q7172" s="807">
        <v>1</v>
      </c>
      <c r="R7172" s="807">
        <v>98</v>
      </c>
      <c r="S7172" s="759" t="str">
        <f t="shared" si="224"/>
        <v>Vejez</v>
      </c>
      <c r="AI7172" s="806" t="s">
        <v>889</v>
      </c>
      <c r="AJ7172" s="807">
        <v>85</v>
      </c>
      <c r="AK7172" s="807">
        <v>33</v>
      </c>
      <c r="AL7172" s="759" t="str">
        <f t="shared" si="225"/>
        <v>Adulto</v>
      </c>
    </row>
    <row r="7173" spans="16:38" ht="15">
      <c r="P7173" s="806" t="s">
        <v>882</v>
      </c>
      <c r="Q7173" s="807">
        <v>1</v>
      </c>
      <c r="R7173" s="807">
        <v>108</v>
      </c>
      <c r="S7173" s="759" t="str">
        <f t="shared" si="224"/>
        <v>Vejez</v>
      </c>
      <c r="AI7173" s="806" t="s">
        <v>889</v>
      </c>
      <c r="AJ7173" s="807">
        <v>110</v>
      </c>
      <c r="AK7173" s="807">
        <v>34</v>
      </c>
      <c r="AL7173" s="759" t="str">
        <f t="shared" si="225"/>
        <v>Adulto</v>
      </c>
    </row>
    <row r="7174" spans="16:38" ht="15">
      <c r="P7174" s="806" t="s">
        <v>882</v>
      </c>
      <c r="Q7174" s="807">
        <v>1</v>
      </c>
      <c r="R7174" s="807">
        <v>111</v>
      </c>
      <c r="S7174" s="759" t="str">
        <f t="shared" si="224"/>
        <v>Vejez</v>
      </c>
      <c r="AI7174" s="806" t="s">
        <v>889</v>
      </c>
      <c r="AJ7174" s="807">
        <v>113</v>
      </c>
      <c r="AK7174" s="807">
        <v>35</v>
      </c>
      <c r="AL7174" s="759" t="str">
        <f t="shared" si="225"/>
        <v>Adulto</v>
      </c>
    </row>
    <row r="7175" spans="16:38" ht="30">
      <c r="P7175" s="806" t="s">
        <v>883</v>
      </c>
      <c r="Q7175" s="807">
        <v>117</v>
      </c>
      <c r="R7175" s="807">
        <v>0</v>
      </c>
      <c r="S7175" s="759" t="str">
        <f t="shared" si="224"/>
        <v>Primera Infancia</v>
      </c>
      <c r="AI7175" s="806" t="s">
        <v>889</v>
      </c>
      <c r="AJ7175" s="807">
        <v>116</v>
      </c>
      <c r="AK7175" s="807">
        <v>36</v>
      </c>
      <c r="AL7175" s="759" t="str">
        <f t="shared" si="225"/>
        <v>Adulto</v>
      </c>
    </row>
    <row r="7176" spans="16:38" ht="30">
      <c r="P7176" s="806" t="s">
        <v>883</v>
      </c>
      <c r="Q7176" s="807">
        <v>135</v>
      </c>
      <c r="R7176" s="807">
        <v>1</v>
      </c>
      <c r="S7176" s="759" t="str">
        <f t="shared" si="224"/>
        <v>Primera Infancia</v>
      </c>
      <c r="AI7176" s="806" t="s">
        <v>889</v>
      </c>
      <c r="AJ7176" s="807">
        <v>94</v>
      </c>
      <c r="AK7176" s="807">
        <v>37</v>
      </c>
      <c r="AL7176" s="759" t="str">
        <f t="shared" si="225"/>
        <v>Adulto</v>
      </c>
    </row>
    <row r="7177" spans="16:38" ht="30">
      <c r="P7177" s="806" t="s">
        <v>883</v>
      </c>
      <c r="Q7177" s="807">
        <v>127</v>
      </c>
      <c r="R7177" s="807">
        <v>2</v>
      </c>
      <c r="S7177" s="759" t="str">
        <f t="shared" si="224"/>
        <v>Primera Infancia</v>
      </c>
      <c r="AI7177" s="806" t="s">
        <v>889</v>
      </c>
      <c r="AJ7177" s="807">
        <v>82</v>
      </c>
      <c r="AK7177" s="807">
        <v>38</v>
      </c>
      <c r="AL7177" s="759" t="str">
        <f t="shared" si="225"/>
        <v>Adulto</v>
      </c>
    </row>
    <row r="7178" spans="16:38" ht="30">
      <c r="P7178" s="806" t="s">
        <v>883</v>
      </c>
      <c r="Q7178" s="807">
        <v>153</v>
      </c>
      <c r="R7178" s="807">
        <v>3</v>
      </c>
      <c r="S7178" s="759" t="str">
        <f t="shared" si="224"/>
        <v>Primera Infancia</v>
      </c>
      <c r="AI7178" s="806" t="s">
        <v>889</v>
      </c>
      <c r="AJ7178" s="807">
        <v>104</v>
      </c>
      <c r="AK7178" s="807">
        <v>39</v>
      </c>
      <c r="AL7178" s="759" t="str">
        <f t="shared" si="225"/>
        <v>Adulto</v>
      </c>
    </row>
    <row r="7179" spans="16:38" ht="30">
      <c r="P7179" s="806" t="s">
        <v>883</v>
      </c>
      <c r="Q7179" s="807">
        <v>143</v>
      </c>
      <c r="R7179" s="807">
        <v>4</v>
      </c>
      <c r="S7179" s="759" t="str">
        <f t="shared" si="224"/>
        <v>Primera Infancia</v>
      </c>
      <c r="AI7179" s="806" t="s">
        <v>889</v>
      </c>
      <c r="AJ7179" s="807">
        <v>99</v>
      </c>
      <c r="AK7179" s="807">
        <v>40</v>
      </c>
      <c r="AL7179" s="759" t="str">
        <f t="shared" si="225"/>
        <v>Adulto</v>
      </c>
    </row>
    <row r="7180" spans="16:38" ht="30">
      <c r="P7180" s="806" t="s">
        <v>883</v>
      </c>
      <c r="Q7180" s="807">
        <v>116</v>
      </c>
      <c r="R7180" s="807">
        <v>5</v>
      </c>
      <c r="S7180" s="759" t="str">
        <f t="shared" si="224"/>
        <v>Primera Infancia</v>
      </c>
      <c r="AI7180" s="806" t="s">
        <v>889</v>
      </c>
      <c r="AJ7180" s="807">
        <v>95</v>
      </c>
      <c r="AK7180" s="807">
        <v>41</v>
      </c>
      <c r="AL7180" s="759" t="str">
        <f t="shared" si="225"/>
        <v>Adulto</v>
      </c>
    </row>
    <row r="7181" spans="16:38" ht="15">
      <c r="P7181" s="806" t="s">
        <v>883</v>
      </c>
      <c r="Q7181" s="807">
        <v>136</v>
      </c>
      <c r="R7181" s="807">
        <v>6</v>
      </c>
      <c r="S7181" s="759" t="str">
        <f t="shared" si="224"/>
        <v>Infancia</v>
      </c>
      <c r="AI7181" s="806" t="s">
        <v>889</v>
      </c>
      <c r="AJ7181" s="807">
        <v>93</v>
      </c>
      <c r="AK7181" s="807">
        <v>42</v>
      </c>
      <c r="AL7181" s="759" t="str">
        <f t="shared" si="225"/>
        <v>Adulto</v>
      </c>
    </row>
    <row r="7182" spans="16:38" ht="15">
      <c r="P7182" s="806" t="s">
        <v>883</v>
      </c>
      <c r="Q7182" s="807">
        <v>140</v>
      </c>
      <c r="R7182" s="807">
        <v>7</v>
      </c>
      <c r="S7182" s="759" t="str">
        <f t="shared" si="224"/>
        <v>Infancia</v>
      </c>
      <c r="AI7182" s="806" t="s">
        <v>889</v>
      </c>
      <c r="AJ7182" s="807">
        <v>83</v>
      </c>
      <c r="AK7182" s="807">
        <v>43</v>
      </c>
      <c r="AL7182" s="759" t="str">
        <f t="shared" si="225"/>
        <v>Adulto</v>
      </c>
    </row>
    <row r="7183" spans="16:38" ht="15">
      <c r="P7183" s="806" t="s">
        <v>883</v>
      </c>
      <c r="Q7183" s="807">
        <v>136</v>
      </c>
      <c r="R7183" s="807">
        <v>8</v>
      </c>
      <c r="S7183" s="759" t="str">
        <f t="shared" si="224"/>
        <v>Infancia</v>
      </c>
      <c r="AI7183" s="806" t="s">
        <v>889</v>
      </c>
      <c r="AJ7183" s="807">
        <v>94</v>
      </c>
      <c r="AK7183" s="807">
        <v>44</v>
      </c>
      <c r="AL7183" s="759" t="str">
        <f t="shared" si="225"/>
        <v>Adulto</v>
      </c>
    </row>
    <row r="7184" spans="16:38" ht="15">
      <c r="P7184" s="806" t="s">
        <v>883</v>
      </c>
      <c r="Q7184" s="807">
        <v>133</v>
      </c>
      <c r="R7184" s="807">
        <v>9</v>
      </c>
      <c r="S7184" s="759" t="str">
        <f t="shared" si="224"/>
        <v>Infancia</v>
      </c>
      <c r="AI7184" s="806" t="s">
        <v>889</v>
      </c>
      <c r="AJ7184" s="807">
        <v>90</v>
      </c>
      <c r="AK7184" s="807">
        <v>45</v>
      </c>
      <c r="AL7184" s="759" t="str">
        <f t="shared" si="225"/>
        <v>Adulto</v>
      </c>
    </row>
    <row r="7185" spans="16:38" ht="15">
      <c r="P7185" s="806" t="s">
        <v>883</v>
      </c>
      <c r="Q7185" s="807">
        <v>136</v>
      </c>
      <c r="R7185" s="807">
        <v>10</v>
      </c>
      <c r="S7185" s="759" t="str">
        <f t="shared" si="224"/>
        <v>Infancia</v>
      </c>
      <c r="AI7185" s="806" t="s">
        <v>889</v>
      </c>
      <c r="AJ7185" s="807">
        <v>74</v>
      </c>
      <c r="AK7185" s="807">
        <v>46</v>
      </c>
      <c r="AL7185" s="759" t="str">
        <f t="shared" si="225"/>
        <v>Adulto</v>
      </c>
    </row>
    <row r="7186" spans="16:38" ht="15">
      <c r="P7186" s="806" t="s">
        <v>883</v>
      </c>
      <c r="Q7186" s="807">
        <v>122</v>
      </c>
      <c r="R7186" s="807">
        <v>11</v>
      </c>
      <c r="S7186" s="759" t="str">
        <f t="shared" si="224"/>
        <v>Infancia</v>
      </c>
      <c r="AI7186" s="806" t="s">
        <v>889</v>
      </c>
      <c r="AJ7186" s="807">
        <v>58</v>
      </c>
      <c r="AK7186" s="807">
        <v>47</v>
      </c>
      <c r="AL7186" s="759" t="str">
        <f t="shared" si="225"/>
        <v>Adulto</v>
      </c>
    </row>
    <row r="7187" spans="16:38" ht="30">
      <c r="P7187" s="806" t="s">
        <v>883</v>
      </c>
      <c r="Q7187" s="807">
        <v>125</v>
      </c>
      <c r="R7187" s="807">
        <v>12</v>
      </c>
      <c r="S7187" s="759" t="str">
        <f t="shared" si="224"/>
        <v>Adolescente</v>
      </c>
      <c r="AI7187" s="806" t="s">
        <v>889</v>
      </c>
      <c r="AJ7187" s="807">
        <v>67</v>
      </c>
      <c r="AK7187" s="807">
        <v>48</v>
      </c>
      <c r="AL7187" s="759" t="str">
        <f t="shared" si="225"/>
        <v>Adulto</v>
      </c>
    </row>
    <row r="7188" spans="16:38" ht="30">
      <c r="P7188" s="806" t="s">
        <v>883</v>
      </c>
      <c r="Q7188" s="807">
        <v>138</v>
      </c>
      <c r="R7188" s="807">
        <v>13</v>
      </c>
      <c r="S7188" s="759" t="str">
        <f t="shared" si="224"/>
        <v>Adolescente</v>
      </c>
      <c r="AI7188" s="806" t="s">
        <v>889</v>
      </c>
      <c r="AJ7188" s="807">
        <v>64</v>
      </c>
      <c r="AK7188" s="807">
        <v>49</v>
      </c>
      <c r="AL7188" s="759" t="str">
        <f t="shared" si="225"/>
        <v>Adulto</v>
      </c>
    </row>
    <row r="7189" spans="16:38" ht="30">
      <c r="P7189" s="806" t="s">
        <v>883</v>
      </c>
      <c r="Q7189" s="807">
        <v>125</v>
      </c>
      <c r="R7189" s="807">
        <v>14</v>
      </c>
      <c r="S7189" s="759" t="str">
        <f t="shared" si="224"/>
        <v>Adolescente</v>
      </c>
      <c r="AI7189" s="806" t="s">
        <v>889</v>
      </c>
      <c r="AJ7189" s="807">
        <v>86</v>
      </c>
      <c r="AK7189" s="807">
        <v>50</v>
      </c>
      <c r="AL7189" s="759" t="str">
        <f t="shared" si="225"/>
        <v>Adulto</v>
      </c>
    </row>
    <row r="7190" spans="16:38" ht="30">
      <c r="P7190" s="806" t="s">
        <v>883</v>
      </c>
      <c r="Q7190" s="807">
        <v>119</v>
      </c>
      <c r="R7190" s="807">
        <v>15</v>
      </c>
      <c r="S7190" s="759" t="str">
        <f t="shared" si="224"/>
        <v>Adolescente</v>
      </c>
      <c r="AI7190" s="806" t="s">
        <v>889</v>
      </c>
      <c r="AJ7190" s="807">
        <v>75</v>
      </c>
      <c r="AK7190" s="807">
        <v>51</v>
      </c>
      <c r="AL7190" s="759" t="str">
        <f t="shared" si="225"/>
        <v>Adulto</v>
      </c>
    </row>
    <row r="7191" spans="16:38" ht="30">
      <c r="P7191" s="806" t="s">
        <v>883</v>
      </c>
      <c r="Q7191" s="807">
        <v>128</v>
      </c>
      <c r="R7191" s="807">
        <v>16</v>
      </c>
      <c r="S7191" s="759" t="str">
        <f t="shared" si="224"/>
        <v>Adolescente</v>
      </c>
      <c r="AI7191" s="806" t="s">
        <v>889</v>
      </c>
      <c r="AJ7191" s="807">
        <v>65</v>
      </c>
      <c r="AK7191" s="807">
        <v>52</v>
      </c>
      <c r="AL7191" s="759" t="str">
        <f t="shared" si="225"/>
        <v>Adulto</v>
      </c>
    </row>
    <row r="7192" spans="16:38" ht="30">
      <c r="P7192" s="806" t="s">
        <v>883</v>
      </c>
      <c r="Q7192" s="807">
        <v>109</v>
      </c>
      <c r="R7192" s="807">
        <v>17</v>
      </c>
      <c r="S7192" s="759" t="str">
        <f t="shared" si="224"/>
        <v>Adolescente</v>
      </c>
      <c r="AI7192" s="806" t="s">
        <v>889</v>
      </c>
      <c r="AJ7192" s="807">
        <v>57</v>
      </c>
      <c r="AK7192" s="807">
        <v>53</v>
      </c>
      <c r="AL7192" s="759" t="str">
        <f t="shared" si="225"/>
        <v>Adulto</v>
      </c>
    </row>
    <row r="7193" spans="16:38" ht="15">
      <c r="P7193" s="806" t="s">
        <v>883</v>
      </c>
      <c r="Q7193" s="807">
        <v>117</v>
      </c>
      <c r="R7193" s="807">
        <v>18</v>
      </c>
      <c r="S7193" s="759" t="str">
        <f t="shared" si="224"/>
        <v>Juventud</v>
      </c>
      <c r="AI7193" s="806" t="s">
        <v>889</v>
      </c>
      <c r="AJ7193" s="807">
        <v>76</v>
      </c>
      <c r="AK7193" s="807">
        <v>54</v>
      </c>
      <c r="AL7193" s="759" t="str">
        <f t="shared" si="225"/>
        <v>Adulto</v>
      </c>
    </row>
    <row r="7194" spans="16:38" ht="15">
      <c r="P7194" s="806" t="s">
        <v>883</v>
      </c>
      <c r="Q7194" s="807">
        <v>115</v>
      </c>
      <c r="R7194" s="807">
        <v>19</v>
      </c>
      <c r="S7194" s="759" t="str">
        <f t="shared" si="224"/>
        <v>Juventud</v>
      </c>
      <c r="AI7194" s="806" t="s">
        <v>889</v>
      </c>
      <c r="AJ7194" s="807">
        <v>68</v>
      </c>
      <c r="AK7194" s="807">
        <v>55</v>
      </c>
      <c r="AL7194" s="759" t="str">
        <f t="shared" si="225"/>
        <v>Adulto</v>
      </c>
    </row>
    <row r="7195" spans="16:38" ht="15">
      <c r="P7195" s="806" t="s">
        <v>883</v>
      </c>
      <c r="Q7195" s="807">
        <v>97</v>
      </c>
      <c r="R7195" s="807">
        <v>20</v>
      </c>
      <c r="S7195" s="759" t="str">
        <f t="shared" si="224"/>
        <v>Juventud</v>
      </c>
      <c r="AI7195" s="806" t="s">
        <v>889</v>
      </c>
      <c r="AJ7195" s="807">
        <v>75</v>
      </c>
      <c r="AK7195" s="807">
        <v>56</v>
      </c>
      <c r="AL7195" s="759" t="str">
        <f t="shared" si="225"/>
        <v>Adulto</v>
      </c>
    </row>
    <row r="7196" spans="16:38" ht="15">
      <c r="P7196" s="806" t="s">
        <v>883</v>
      </c>
      <c r="Q7196" s="807">
        <v>105</v>
      </c>
      <c r="R7196" s="807">
        <v>21</v>
      </c>
      <c r="S7196" s="759" t="str">
        <f t="shared" si="224"/>
        <v>Juventud</v>
      </c>
      <c r="AI7196" s="806" t="s">
        <v>889</v>
      </c>
      <c r="AJ7196" s="807">
        <v>52</v>
      </c>
      <c r="AK7196" s="807">
        <v>57</v>
      </c>
      <c r="AL7196" s="759" t="str">
        <f t="shared" si="225"/>
        <v>Adulto</v>
      </c>
    </row>
    <row r="7197" spans="16:38" ht="15">
      <c r="P7197" s="806" t="s">
        <v>883</v>
      </c>
      <c r="Q7197" s="807">
        <v>89</v>
      </c>
      <c r="R7197" s="807">
        <v>22</v>
      </c>
      <c r="S7197" s="759" t="str">
        <f t="shared" si="224"/>
        <v>Juventud</v>
      </c>
      <c r="AI7197" s="806" t="s">
        <v>889</v>
      </c>
      <c r="AJ7197" s="807">
        <v>61</v>
      </c>
      <c r="AK7197" s="807">
        <v>58</v>
      </c>
      <c r="AL7197" s="759" t="str">
        <f t="shared" si="225"/>
        <v>Adulto</v>
      </c>
    </row>
    <row r="7198" spans="16:38" ht="15">
      <c r="P7198" s="806" t="s">
        <v>883</v>
      </c>
      <c r="Q7198" s="807">
        <v>67</v>
      </c>
      <c r="R7198" s="807">
        <v>23</v>
      </c>
      <c r="S7198" s="759" t="str">
        <f t="shared" si="224"/>
        <v>Juventud</v>
      </c>
      <c r="AI7198" s="806" t="s">
        <v>889</v>
      </c>
      <c r="AJ7198" s="807">
        <v>53</v>
      </c>
      <c r="AK7198" s="807">
        <v>59</v>
      </c>
      <c r="AL7198" s="759" t="str">
        <f t="shared" si="225"/>
        <v>Adulto</v>
      </c>
    </row>
    <row r="7199" spans="16:38" ht="15">
      <c r="P7199" s="806" t="s">
        <v>883</v>
      </c>
      <c r="Q7199" s="807">
        <v>69</v>
      </c>
      <c r="R7199" s="807">
        <v>24</v>
      </c>
      <c r="S7199" s="759" t="str">
        <f t="shared" si="224"/>
        <v>Juventud</v>
      </c>
      <c r="AI7199" s="806" t="s">
        <v>889</v>
      </c>
      <c r="AJ7199" s="807">
        <v>58</v>
      </c>
      <c r="AK7199" s="807">
        <v>60</v>
      </c>
      <c r="AL7199" s="759" t="str">
        <f t="shared" si="225"/>
        <v>Vejez</v>
      </c>
    </row>
    <row r="7200" spans="16:38" ht="15">
      <c r="P7200" s="806" t="s">
        <v>883</v>
      </c>
      <c r="Q7200" s="807">
        <v>70</v>
      </c>
      <c r="R7200" s="807">
        <v>25</v>
      </c>
      <c r="S7200" s="759" t="str">
        <f t="shared" si="224"/>
        <v>Juventud</v>
      </c>
      <c r="AI7200" s="806" t="s">
        <v>889</v>
      </c>
      <c r="AJ7200" s="807">
        <v>52</v>
      </c>
      <c r="AK7200" s="807">
        <v>61</v>
      </c>
      <c r="AL7200" s="759" t="str">
        <f t="shared" si="225"/>
        <v>Vejez</v>
      </c>
    </row>
    <row r="7201" spans="16:38" ht="15">
      <c r="P7201" s="806" t="s">
        <v>883</v>
      </c>
      <c r="Q7201" s="807">
        <v>58</v>
      </c>
      <c r="R7201" s="807">
        <v>26</v>
      </c>
      <c r="S7201" s="759" t="str">
        <f t="shared" si="224"/>
        <v>Juventud</v>
      </c>
      <c r="AI7201" s="806" t="s">
        <v>889</v>
      </c>
      <c r="AJ7201" s="807">
        <v>56</v>
      </c>
      <c r="AK7201" s="807">
        <v>62</v>
      </c>
      <c r="AL7201" s="759" t="str">
        <f t="shared" si="225"/>
        <v>Vejez</v>
      </c>
    </row>
    <row r="7202" spans="16:38" ht="15">
      <c r="P7202" s="806" t="s">
        <v>883</v>
      </c>
      <c r="Q7202" s="807">
        <v>69</v>
      </c>
      <c r="R7202" s="807">
        <v>27</v>
      </c>
      <c r="S7202" s="759" t="str">
        <f t="shared" si="224"/>
        <v>Juventud</v>
      </c>
      <c r="AI7202" s="806" t="s">
        <v>889</v>
      </c>
      <c r="AJ7202" s="807">
        <v>53</v>
      </c>
      <c r="AK7202" s="807">
        <v>63</v>
      </c>
      <c r="AL7202" s="759" t="str">
        <f t="shared" si="225"/>
        <v>Vejez</v>
      </c>
    </row>
    <row r="7203" spans="16:38" ht="15">
      <c r="P7203" s="806" t="s">
        <v>883</v>
      </c>
      <c r="Q7203" s="807">
        <v>58</v>
      </c>
      <c r="R7203" s="807">
        <v>28</v>
      </c>
      <c r="S7203" s="759" t="str">
        <f t="shared" si="224"/>
        <v>Juventud</v>
      </c>
      <c r="AI7203" s="806" t="s">
        <v>889</v>
      </c>
      <c r="AJ7203" s="807">
        <v>36</v>
      </c>
      <c r="AK7203" s="807">
        <v>64</v>
      </c>
      <c r="AL7203" s="759" t="str">
        <f t="shared" si="225"/>
        <v>Vejez</v>
      </c>
    </row>
    <row r="7204" spans="16:38" ht="15">
      <c r="P7204" s="806" t="s">
        <v>883</v>
      </c>
      <c r="Q7204" s="807">
        <v>55</v>
      </c>
      <c r="R7204" s="807">
        <v>29</v>
      </c>
      <c r="S7204" s="759" t="str">
        <f t="shared" si="224"/>
        <v>Adulto</v>
      </c>
      <c r="AI7204" s="806" t="s">
        <v>889</v>
      </c>
      <c r="AJ7204" s="807">
        <v>45</v>
      </c>
      <c r="AK7204" s="807">
        <v>65</v>
      </c>
      <c r="AL7204" s="759" t="str">
        <f t="shared" si="225"/>
        <v>Vejez</v>
      </c>
    </row>
    <row r="7205" spans="16:38" ht="15">
      <c r="P7205" s="806" t="s">
        <v>883</v>
      </c>
      <c r="Q7205" s="807">
        <v>61</v>
      </c>
      <c r="R7205" s="807">
        <v>30</v>
      </c>
      <c r="S7205" s="759" t="str">
        <f t="shared" si="224"/>
        <v>Adulto</v>
      </c>
      <c r="AI7205" s="806" t="s">
        <v>889</v>
      </c>
      <c r="AJ7205" s="807">
        <v>38</v>
      </c>
      <c r="AK7205" s="807">
        <v>66</v>
      </c>
      <c r="AL7205" s="759" t="str">
        <f t="shared" si="225"/>
        <v>Vejez</v>
      </c>
    </row>
    <row r="7206" spans="16:38" ht="15">
      <c r="P7206" s="806" t="s">
        <v>883</v>
      </c>
      <c r="Q7206" s="807">
        <v>60</v>
      </c>
      <c r="R7206" s="807">
        <v>31</v>
      </c>
      <c r="S7206" s="759" t="str">
        <f t="shared" si="224"/>
        <v>Adulto</v>
      </c>
      <c r="AI7206" s="806" t="s">
        <v>889</v>
      </c>
      <c r="AJ7206" s="807">
        <v>43</v>
      </c>
      <c r="AK7206" s="807">
        <v>67</v>
      </c>
      <c r="AL7206" s="759" t="str">
        <f t="shared" si="225"/>
        <v>Vejez</v>
      </c>
    </row>
    <row r="7207" spans="16:38" ht="15">
      <c r="P7207" s="806" t="s">
        <v>883</v>
      </c>
      <c r="Q7207" s="807">
        <v>69</v>
      </c>
      <c r="R7207" s="807">
        <v>32</v>
      </c>
      <c r="S7207" s="759" t="str">
        <f t="shared" si="224"/>
        <v>Adulto</v>
      </c>
      <c r="AI7207" s="806" t="s">
        <v>889</v>
      </c>
      <c r="AJ7207" s="807">
        <v>25</v>
      </c>
      <c r="AK7207" s="807">
        <v>68</v>
      </c>
      <c r="AL7207" s="759" t="str">
        <f t="shared" si="225"/>
        <v>Vejez</v>
      </c>
    </row>
    <row r="7208" spans="16:38" ht="15">
      <c r="P7208" s="806" t="s">
        <v>883</v>
      </c>
      <c r="Q7208" s="807">
        <v>46</v>
      </c>
      <c r="R7208" s="807">
        <v>33</v>
      </c>
      <c r="S7208" s="759" t="str">
        <f t="shared" si="224"/>
        <v>Adulto</v>
      </c>
      <c r="AI7208" s="806" t="s">
        <v>889</v>
      </c>
      <c r="AJ7208" s="807">
        <v>25</v>
      </c>
      <c r="AK7208" s="807">
        <v>69</v>
      </c>
      <c r="AL7208" s="759" t="str">
        <f t="shared" si="225"/>
        <v>Vejez</v>
      </c>
    </row>
    <row r="7209" spans="16:38" ht="15">
      <c r="P7209" s="806" t="s">
        <v>883</v>
      </c>
      <c r="Q7209" s="807">
        <v>47</v>
      </c>
      <c r="R7209" s="807">
        <v>34</v>
      </c>
      <c r="S7209" s="759" t="str">
        <f t="shared" si="224"/>
        <v>Adulto</v>
      </c>
      <c r="AI7209" s="806" t="s">
        <v>889</v>
      </c>
      <c r="AJ7209" s="807">
        <v>24</v>
      </c>
      <c r="AK7209" s="807">
        <v>70</v>
      </c>
      <c r="AL7209" s="759" t="str">
        <f t="shared" si="225"/>
        <v>Vejez</v>
      </c>
    </row>
    <row r="7210" spans="16:38" ht="15">
      <c r="P7210" s="806" t="s">
        <v>883</v>
      </c>
      <c r="Q7210" s="807">
        <v>44</v>
      </c>
      <c r="R7210" s="807">
        <v>35</v>
      </c>
      <c r="S7210" s="759" t="str">
        <f t="shared" si="224"/>
        <v>Adulto</v>
      </c>
      <c r="AI7210" s="806" t="s">
        <v>889</v>
      </c>
      <c r="AJ7210" s="807">
        <v>33</v>
      </c>
      <c r="AK7210" s="807">
        <v>71</v>
      </c>
      <c r="AL7210" s="759" t="str">
        <f t="shared" si="225"/>
        <v>Vejez</v>
      </c>
    </row>
    <row r="7211" spans="16:38" ht="15">
      <c r="P7211" s="806" t="s">
        <v>883</v>
      </c>
      <c r="Q7211" s="807">
        <v>51</v>
      </c>
      <c r="R7211" s="807">
        <v>36</v>
      </c>
      <c r="S7211" s="759" t="str">
        <f t="shared" si="224"/>
        <v>Adulto</v>
      </c>
      <c r="AI7211" s="806" t="s">
        <v>889</v>
      </c>
      <c r="AJ7211" s="807">
        <v>29</v>
      </c>
      <c r="AK7211" s="807">
        <v>72</v>
      </c>
      <c r="AL7211" s="759" t="str">
        <f t="shared" si="225"/>
        <v>Vejez</v>
      </c>
    </row>
    <row r="7212" spans="16:38" ht="15">
      <c r="P7212" s="806" t="s">
        <v>883</v>
      </c>
      <c r="Q7212" s="807">
        <v>47</v>
      </c>
      <c r="R7212" s="807">
        <v>37</v>
      </c>
      <c r="S7212" s="759" t="str">
        <f t="shared" si="224"/>
        <v>Adulto</v>
      </c>
      <c r="AI7212" s="806" t="s">
        <v>889</v>
      </c>
      <c r="AJ7212" s="807">
        <v>22</v>
      </c>
      <c r="AK7212" s="807">
        <v>73</v>
      </c>
      <c r="AL7212" s="759" t="str">
        <f t="shared" si="225"/>
        <v>Vejez</v>
      </c>
    </row>
    <row r="7213" spans="16:38" ht="15">
      <c r="P7213" s="806" t="s">
        <v>883</v>
      </c>
      <c r="Q7213" s="807">
        <v>24</v>
      </c>
      <c r="R7213" s="807">
        <v>38</v>
      </c>
      <c r="S7213" s="759" t="str">
        <f t="shared" si="224"/>
        <v>Adulto</v>
      </c>
      <c r="AI7213" s="806" t="s">
        <v>889</v>
      </c>
      <c r="AJ7213" s="807">
        <v>27</v>
      </c>
      <c r="AK7213" s="807">
        <v>74</v>
      </c>
      <c r="AL7213" s="759" t="str">
        <f t="shared" si="225"/>
        <v>Vejez</v>
      </c>
    </row>
    <row r="7214" spans="16:38" ht="15">
      <c r="P7214" s="806" t="s">
        <v>883</v>
      </c>
      <c r="Q7214" s="807">
        <v>50</v>
      </c>
      <c r="R7214" s="807">
        <v>39</v>
      </c>
      <c r="S7214" s="759" t="str">
        <f t="shared" si="224"/>
        <v>Adulto</v>
      </c>
      <c r="AI7214" s="806" t="s">
        <v>889</v>
      </c>
      <c r="AJ7214" s="807">
        <v>28</v>
      </c>
      <c r="AK7214" s="807">
        <v>75</v>
      </c>
      <c r="AL7214" s="759" t="str">
        <f t="shared" si="225"/>
        <v>Vejez</v>
      </c>
    </row>
    <row r="7215" spans="16:38" ht="15">
      <c r="P7215" s="806" t="s">
        <v>883</v>
      </c>
      <c r="Q7215" s="807">
        <v>37</v>
      </c>
      <c r="R7215" s="807">
        <v>40</v>
      </c>
      <c r="S7215" s="759" t="str">
        <f t="shared" si="224"/>
        <v>Adulto</v>
      </c>
      <c r="AI7215" s="806" t="s">
        <v>889</v>
      </c>
      <c r="AJ7215" s="807">
        <v>16</v>
      </c>
      <c r="AK7215" s="807">
        <v>76</v>
      </c>
      <c r="AL7215" s="759" t="str">
        <f t="shared" si="225"/>
        <v>Vejez</v>
      </c>
    </row>
    <row r="7216" spans="16:38" ht="15">
      <c r="P7216" s="806" t="s">
        <v>883</v>
      </c>
      <c r="Q7216" s="807">
        <v>30</v>
      </c>
      <c r="R7216" s="807">
        <v>41</v>
      </c>
      <c r="S7216" s="759" t="str">
        <f t="shared" si="224"/>
        <v>Adulto</v>
      </c>
      <c r="AI7216" s="806" t="s">
        <v>889</v>
      </c>
      <c r="AJ7216" s="807">
        <v>18</v>
      </c>
      <c r="AK7216" s="807">
        <v>77</v>
      </c>
      <c r="AL7216" s="759" t="str">
        <f t="shared" si="225"/>
        <v>Vejez</v>
      </c>
    </row>
    <row r="7217" spans="16:38" ht="15">
      <c r="P7217" s="806" t="s">
        <v>883</v>
      </c>
      <c r="Q7217" s="807">
        <v>31</v>
      </c>
      <c r="R7217" s="807">
        <v>42</v>
      </c>
      <c r="S7217" s="759" t="str">
        <f t="shared" si="224"/>
        <v>Adulto</v>
      </c>
      <c r="AI7217" s="806" t="s">
        <v>889</v>
      </c>
      <c r="AJ7217" s="807">
        <v>17</v>
      </c>
      <c r="AK7217" s="807">
        <v>78</v>
      </c>
      <c r="AL7217" s="759" t="str">
        <f t="shared" si="225"/>
        <v>Vejez</v>
      </c>
    </row>
    <row r="7218" spans="16:38" ht="15">
      <c r="P7218" s="806" t="s">
        <v>883</v>
      </c>
      <c r="Q7218" s="807">
        <v>44</v>
      </c>
      <c r="R7218" s="807">
        <v>43</v>
      </c>
      <c r="S7218" s="759" t="str">
        <f t="shared" si="224"/>
        <v>Adulto</v>
      </c>
      <c r="AI7218" s="806" t="s">
        <v>889</v>
      </c>
      <c r="AJ7218" s="807">
        <v>16</v>
      </c>
      <c r="AK7218" s="807">
        <v>79</v>
      </c>
      <c r="AL7218" s="759" t="str">
        <f t="shared" si="225"/>
        <v>Vejez</v>
      </c>
    </row>
    <row r="7219" spans="16:38" ht="15">
      <c r="P7219" s="806" t="s">
        <v>883</v>
      </c>
      <c r="Q7219" s="807">
        <v>35</v>
      </c>
      <c r="R7219" s="807">
        <v>44</v>
      </c>
      <c r="S7219" s="759" t="str">
        <f t="shared" si="224"/>
        <v>Adulto</v>
      </c>
      <c r="AI7219" s="806" t="s">
        <v>889</v>
      </c>
      <c r="AJ7219" s="807">
        <v>8</v>
      </c>
      <c r="AK7219" s="807">
        <v>80</v>
      </c>
      <c r="AL7219" s="759" t="str">
        <f t="shared" si="225"/>
        <v>Vejez</v>
      </c>
    </row>
    <row r="7220" spans="16:38" ht="15">
      <c r="P7220" s="806" t="s">
        <v>883</v>
      </c>
      <c r="Q7220" s="807">
        <v>31</v>
      </c>
      <c r="R7220" s="807">
        <v>45</v>
      </c>
      <c r="S7220" s="759" t="str">
        <f t="shared" si="224"/>
        <v>Adulto</v>
      </c>
      <c r="AI7220" s="806" t="s">
        <v>889</v>
      </c>
      <c r="AJ7220" s="807">
        <v>8</v>
      </c>
      <c r="AK7220" s="807">
        <v>81</v>
      </c>
      <c r="AL7220" s="759" t="str">
        <f t="shared" si="225"/>
        <v>Vejez</v>
      </c>
    </row>
    <row r="7221" spans="16:38" ht="15">
      <c r="P7221" s="806" t="s">
        <v>883</v>
      </c>
      <c r="Q7221" s="807">
        <v>43</v>
      </c>
      <c r="R7221" s="807">
        <v>46</v>
      </c>
      <c r="S7221" s="759" t="str">
        <f t="shared" si="224"/>
        <v>Adulto</v>
      </c>
      <c r="AI7221" s="806" t="s">
        <v>889</v>
      </c>
      <c r="AJ7221" s="807">
        <v>11</v>
      </c>
      <c r="AK7221" s="807">
        <v>82</v>
      </c>
      <c r="AL7221" s="759" t="str">
        <f t="shared" si="225"/>
        <v>Vejez</v>
      </c>
    </row>
    <row r="7222" spans="16:38" ht="15">
      <c r="P7222" s="806" t="s">
        <v>883</v>
      </c>
      <c r="Q7222" s="807">
        <v>36</v>
      </c>
      <c r="R7222" s="807">
        <v>47</v>
      </c>
      <c r="S7222" s="759" t="str">
        <f t="shared" si="224"/>
        <v>Adulto</v>
      </c>
      <c r="AI7222" s="806" t="s">
        <v>889</v>
      </c>
      <c r="AJ7222" s="807">
        <v>11</v>
      </c>
      <c r="AK7222" s="807">
        <v>83</v>
      </c>
      <c r="AL7222" s="759" t="str">
        <f t="shared" si="225"/>
        <v>Vejez</v>
      </c>
    </row>
    <row r="7223" spans="16:38" ht="15">
      <c r="P7223" s="806" t="s">
        <v>883</v>
      </c>
      <c r="Q7223" s="807">
        <v>36</v>
      </c>
      <c r="R7223" s="807">
        <v>48</v>
      </c>
      <c r="S7223" s="759" t="str">
        <f t="shared" si="224"/>
        <v>Adulto</v>
      </c>
      <c r="AI7223" s="806" t="s">
        <v>889</v>
      </c>
      <c r="AJ7223" s="807">
        <v>7</v>
      </c>
      <c r="AK7223" s="807">
        <v>84</v>
      </c>
      <c r="AL7223" s="759" t="str">
        <f t="shared" si="225"/>
        <v>Vejez</v>
      </c>
    </row>
    <row r="7224" spans="16:38" ht="15">
      <c r="P7224" s="806" t="s">
        <v>883</v>
      </c>
      <c r="Q7224" s="807">
        <v>29</v>
      </c>
      <c r="R7224" s="807">
        <v>49</v>
      </c>
      <c r="S7224" s="759" t="str">
        <f t="shared" si="224"/>
        <v>Adulto</v>
      </c>
      <c r="AI7224" s="806" t="s">
        <v>889</v>
      </c>
      <c r="AJ7224" s="807">
        <v>7</v>
      </c>
      <c r="AK7224" s="807">
        <v>85</v>
      </c>
      <c r="AL7224" s="759" t="str">
        <f t="shared" si="225"/>
        <v>Vejez</v>
      </c>
    </row>
    <row r="7225" spans="16:38" ht="15">
      <c r="P7225" s="806" t="s">
        <v>883</v>
      </c>
      <c r="Q7225" s="807">
        <v>29</v>
      </c>
      <c r="R7225" s="807">
        <v>50</v>
      </c>
      <c r="S7225" s="759" t="str">
        <f t="shared" si="224"/>
        <v>Adulto</v>
      </c>
      <c r="AI7225" s="806" t="s">
        <v>889</v>
      </c>
      <c r="AJ7225" s="807">
        <v>12</v>
      </c>
      <c r="AK7225" s="807">
        <v>86</v>
      </c>
      <c r="AL7225" s="759" t="str">
        <f t="shared" si="225"/>
        <v>Vejez</v>
      </c>
    </row>
    <row r="7226" spans="16:38" ht="15">
      <c r="P7226" s="806" t="s">
        <v>883</v>
      </c>
      <c r="Q7226" s="807">
        <v>17</v>
      </c>
      <c r="R7226" s="807">
        <v>51</v>
      </c>
      <c r="S7226" s="759" t="str">
        <f t="shared" si="224"/>
        <v>Adulto</v>
      </c>
      <c r="AI7226" s="806" t="s">
        <v>889</v>
      </c>
      <c r="AJ7226" s="807">
        <v>6</v>
      </c>
      <c r="AK7226" s="807">
        <v>87</v>
      </c>
      <c r="AL7226" s="759" t="str">
        <f t="shared" si="225"/>
        <v>Vejez</v>
      </c>
    </row>
    <row r="7227" spans="16:38" ht="15">
      <c r="P7227" s="806" t="s">
        <v>883</v>
      </c>
      <c r="Q7227" s="807">
        <v>30</v>
      </c>
      <c r="R7227" s="807">
        <v>52</v>
      </c>
      <c r="S7227" s="759" t="str">
        <f t="shared" si="224"/>
        <v>Adulto</v>
      </c>
      <c r="AI7227" s="806" t="s">
        <v>889</v>
      </c>
      <c r="AJ7227" s="807">
        <v>10</v>
      </c>
      <c r="AK7227" s="807">
        <v>88</v>
      </c>
      <c r="AL7227" s="759" t="str">
        <f t="shared" si="225"/>
        <v>Vejez</v>
      </c>
    </row>
    <row r="7228" spans="16:38" ht="15">
      <c r="P7228" s="806" t="s">
        <v>883</v>
      </c>
      <c r="Q7228" s="807">
        <v>24</v>
      </c>
      <c r="R7228" s="807">
        <v>53</v>
      </c>
      <c r="S7228" s="759" t="str">
        <f t="shared" si="224"/>
        <v>Adulto</v>
      </c>
      <c r="AI7228" s="806" t="s">
        <v>889</v>
      </c>
      <c r="AJ7228" s="807">
        <v>2</v>
      </c>
      <c r="AK7228" s="807">
        <v>89</v>
      </c>
      <c r="AL7228" s="759" t="str">
        <f t="shared" si="225"/>
        <v>Vejez</v>
      </c>
    </row>
    <row r="7229" spans="16:38" ht="15">
      <c r="P7229" s="806" t="s">
        <v>883</v>
      </c>
      <c r="Q7229" s="807">
        <v>27</v>
      </c>
      <c r="R7229" s="807">
        <v>54</v>
      </c>
      <c r="S7229" s="759" t="str">
        <f t="shared" si="224"/>
        <v>Adulto</v>
      </c>
      <c r="AI7229" s="806" t="s">
        <v>889</v>
      </c>
      <c r="AJ7229" s="807">
        <v>6</v>
      </c>
      <c r="AK7229" s="807">
        <v>90</v>
      </c>
      <c r="AL7229" s="759" t="str">
        <f t="shared" si="225"/>
        <v>Vejez</v>
      </c>
    </row>
    <row r="7230" spans="16:38" ht="15">
      <c r="P7230" s="806" t="s">
        <v>883</v>
      </c>
      <c r="Q7230" s="807">
        <v>19</v>
      </c>
      <c r="R7230" s="807">
        <v>55</v>
      </c>
      <c r="S7230" s="759" t="str">
        <f t="shared" si="224"/>
        <v>Adulto</v>
      </c>
      <c r="AI7230" s="806" t="s">
        <v>889</v>
      </c>
      <c r="AJ7230" s="807">
        <v>1</v>
      </c>
      <c r="AK7230" s="807">
        <v>91</v>
      </c>
      <c r="AL7230" s="759" t="str">
        <f t="shared" si="225"/>
        <v>Vejez</v>
      </c>
    </row>
    <row r="7231" spans="16:38" ht="15">
      <c r="P7231" s="806" t="s">
        <v>883</v>
      </c>
      <c r="Q7231" s="807">
        <v>26</v>
      </c>
      <c r="R7231" s="807">
        <v>56</v>
      </c>
      <c r="S7231" s="759" t="str">
        <f t="shared" si="224"/>
        <v>Adulto</v>
      </c>
      <c r="AI7231" s="806" t="s">
        <v>889</v>
      </c>
      <c r="AJ7231" s="807">
        <v>2</v>
      </c>
      <c r="AK7231" s="807">
        <v>92</v>
      </c>
      <c r="AL7231" s="759" t="str">
        <f t="shared" si="225"/>
        <v>Vejez</v>
      </c>
    </row>
    <row r="7232" spans="16:38" ht="15">
      <c r="P7232" s="806" t="s">
        <v>883</v>
      </c>
      <c r="Q7232" s="807">
        <v>31</v>
      </c>
      <c r="R7232" s="807">
        <v>57</v>
      </c>
      <c r="S7232" s="759" t="str">
        <f t="shared" si="224"/>
        <v>Adulto</v>
      </c>
      <c r="AI7232" s="806" t="s">
        <v>889</v>
      </c>
      <c r="AJ7232" s="807">
        <v>3</v>
      </c>
      <c r="AK7232" s="807">
        <v>93</v>
      </c>
      <c r="AL7232" s="759" t="str">
        <f t="shared" si="225"/>
        <v>Vejez</v>
      </c>
    </row>
    <row r="7233" spans="16:38" ht="15">
      <c r="P7233" s="806" t="s">
        <v>883</v>
      </c>
      <c r="Q7233" s="807">
        <v>21</v>
      </c>
      <c r="R7233" s="807">
        <v>58</v>
      </c>
      <c r="S7233" s="759" t="str">
        <f t="shared" si="224"/>
        <v>Adulto</v>
      </c>
      <c r="AI7233" s="806" t="s">
        <v>889</v>
      </c>
      <c r="AJ7233" s="807">
        <v>1</v>
      </c>
      <c r="AK7233" s="807">
        <v>94</v>
      </c>
      <c r="AL7233" s="759" t="str">
        <f t="shared" si="225"/>
        <v>Vejez</v>
      </c>
    </row>
    <row r="7234" spans="16:38" ht="15">
      <c r="P7234" s="806" t="s">
        <v>883</v>
      </c>
      <c r="Q7234" s="807">
        <v>19</v>
      </c>
      <c r="R7234" s="807">
        <v>59</v>
      </c>
      <c r="S7234" s="759" t="str">
        <f t="shared" si="224"/>
        <v>Adulto</v>
      </c>
      <c r="AI7234" s="806" t="s">
        <v>889</v>
      </c>
      <c r="AJ7234" s="807">
        <v>3</v>
      </c>
      <c r="AK7234" s="807">
        <v>95</v>
      </c>
      <c r="AL7234" s="759" t="str">
        <f t="shared" si="225"/>
        <v>Vejez</v>
      </c>
    </row>
    <row r="7235" spans="16:38" ht="15">
      <c r="P7235" s="806" t="s">
        <v>883</v>
      </c>
      <c r="Q7235" s="807">
        <v>22</v>
      </c>
      <c r="R7235" s="807">
        <v>60</v>
      </c>
      <c r="S7235" s="759" t="str">
        <f t="shared" ref="S7235:S7298" si="226">IF(P7235=0,"",IF(AND(R7235&gt;=0,R7235&lt;=5),"Primera Infancia",IF(AND(R7235&gt;=6,R7235&lt;=11),"Infancia",IF(AND(R7235&gt;=12,R7235&lt;=17),"Adolescente",IF(AND(R7235&gt;=18,R7235&lt;=28),"Juventud",IF(AND(R7235&gt;=29,R7235&lt;=59),"Adulto","Vejez"))))))</f>
        <v>Vejez</v>
      </c>
      <c r="AI7235" s="806" t="s">
        <v>889</v>
      </c>
      <c r="AJ7235" s="807">
        <v>2</v>
      </c>
      <c r="AK7235" s="807">
        <v>96</v>
      </c>
      <c r="AL7235" s="759" t="str">
        <f t="shared" ref="AL7235:AL7298" si="227">IF(AI7235=0,"",IF(AND(AK7235&gt;=0,AK7235&lt;=5),"Primera Infancia",IF(AND(AK7235&gt;=6,AK7235&lt;=11),"Infancia",IF(AND(AK7235&gt;=12,AK7235&lt;=17),"Adolescente",IF(AND(AK7235&gt;=18,AK7235&lt;=28),"Juventud",IF(AND(AK7235&gt;=29,AK7235&lt;=59),"Adulto","Vejez"))))))</f>
        <v>Vejez</v>
      </c>
    </row>
    <row r="7236" spans="16:38" ht="15">
      <c r="P7236" s="806" t="s">
        <v>883</v>
      </c>
      <c r="Q7236" s="807">
        <v>27</v>
      </c>
      <c r="R7236" s="807">
        <v>61</v>
      </c>
      <c r="S7236" s="759" t="str">
        <f t="shared" si="226"/>
        <v>Vejez</v>
      </c>
      <c r="AI7236" s="806" t="s">
        <v>889</v>
      </c>
      <c r="AJ7236" s="807">
        <v>2</v>
      </c>
      <c r="AK7236" s="807">
        <v>98</v>
      </c>
      <c r="AL7236" s="759" t="str">
        <f t="shared" si="227"/>
        <v>Vejez</v>
      </c>
    </row>
    <row r="7237" spans="16:38" ht="15">
      <c r="P7237" s="806" t="s">
        <v>883</v>
      </c>
      <c r="Q7237" s="807">
        <v>19</v>
      </c>
      <c r="R7237" s="807">
        <v>62</v>
      </c>
      <c r="S7237" s="759" t="str">
        <f t="shared" si="226"/>
        <v>Vejez</v>
      </c>
      <c r="AI7237" s="806" t="s">
        <v>889</v>
      </c>
      <c r="AJ7237" s="807">
        <v>1</v>
      </c>
      <c r="AK7237" s="807">
        <v>100</v>
      </c>
      <c r="AL7237" s="759" t="str">
        <f t="shared" si="227"/>
        <v>Vejez</v>
      </c>
    </row>
    <row r="7238" spans="16:38" ht="15">
      <c r="P7238" s="806" t="s">
        <v>883</v>
      </c>
      <c r="Q7238" s="807">
        <v>21</v>
      </c>
      <c r="R7238" s="807">
        <v>63</v>
      </c>
      <c r="S7238" s="759" t="str">
        <f t="shared" si="226"/>
        <v>Vejez</v>
      </c>
      <c r="AI7238" s="806" t="s">
        <v>889</v>
      </c>
      <c r="AJ7238" s="807">
        <v>1</v>
      </c>
      <c r="AK7238" s="807">
        <v>101</v>
      </c>
      <c r="AL7238" s="759" t="str">
        <f t="shared" si="227"/>
        <v>Vejez</v>
      </c>
    </row>
    <row r="7239" spans="16:38" ht="30">
      <c r="P7239" s="806" t="s">
        <v>883</v>
      </c>
      <c r="Q7239" s="807">
        <v>14</v>
      </c>
      <c r="R7239" s="807">
        <v>64</v>
      </c>
      <c r="S7239" s="759" t="str">
        <f t="shared" si="226"/>
        <v>Vejez</v>
      </c>
      <c r="AI7239" s="806" t="s">
        <v>890</v>
      </c>
      <c r="AJ7239" s="807">
        <v>9</v>
      </c>
      <c r="AK7239" s="807">
        <v>0</v>
      </c>
      <c r="AL7239" s="759" t="str">
        <f t="shared" si="227"/>
        <v>Primera Infancia</v>
      </c>
    </row>
    <row r="7240" spans="16:38" ht="30">
      <c r="P7240" s="806" t="s">
        <v>883</v>
      </c>
      <c r="Q7240" s="807">
        <v>10</v>
      </c>
      <c r="R7240" s="807">
        <v>65</v>
      </c>
      <c r="S7240" s="759" t="str">
        <f t="shared" si="226"/>
        <v>Vejez</v>
      </c>
      <c r="AI7240" s="806" t="s">
        <v>890</v>
      </c>
      <c r="AJ7240" s="807">
        <v>4</v>
      </c>
      <c r="AK7240" s="807">
        <v>1</v>
      </c>
      <c r="AL7240" s="759" t="str">
        <f t="shared" si="227"/>
        <v>Primera Infancia</v>
      </c>
    </row>
    <row r="7241" spans="16:38" ht="30">
      <c r="P7241" s="806" t="s">
        <v>883</v>
      </c>
      <c r="Q7241" s="807">
        <v>13</v>
      </c>
      <c r="R7241" s="807">
        <v>66</v>
      </c>
      <c r="S7241" s="759" t="str">
        <f t="shared" si="226"/>
        <v>Vejez</v>
      </c>
      <c r="AI7241" s="806" t="s">
        <v>890</v>
      </c>
      <c r="AJ7241" s="807">
        <v>3</v>
      </c>
      <c r="AK7241" s="807">
        <v>2</v>
      </c>
      <c r="AL7241" s="759" t="str">
        <f t="shared" si="227"/>
        <v>Primera Infancia</v>
      </c>
    </row>
    <row r="7242" spans="16:38" ht="30">
      <c r="P7242" s="806" t="s">
        <v>883</v>
      </c>
      <c r="Q7242" s="807">
        <v>10</v>
      </c>
      <c r="R7242" s="807">
        <v>67</v>
      </c>
      <c r="S7242" s="759" t="str">
        <f t="shared" si="226"/>
        <v>Vejez</v>
      </c>
      <c r="AI7242" s="806" t="s">
        <v>890</v>
      </c>
      <c r="AJ7242" s="807">
        <v>2</v>
      </c>
      <c r="AK7242" s="807">
        <v>3</v>
      </c>
      <c r="AL7242" s="759" t="str">
        <f t="shared" si="227"/>
        <v>Primera Infancia</v>
      </c>
    </row>
    <row r="7243" spans="16:38" ht="30">
      <c r="P7243" s="806" t="s">
        <v>883</v>
      </c>
      <c r="Q7243" s="807">
        <v>12</v>
      </c>
      <c r="R7243" s="807">
        <v>68</v>
      </c>
      <c r="S7243" s="759" t="str">
        <f t="shared" si="226"/>
        <v>Vejez</v>
      </c>
      <c r="AI7243" s="806" t="s">
        <v>890</v>
      </c>
      <c r="AJ7243" s="807">
        <v>4</v>
      </c>
      <c r="AK7243" s="807">
        <v>4</v>
      </c>
      <c r="AL7243" s="759" t="str">
        <f t="shared" si="227"/>
        <v>Primera Infancia</v>
      </c>
    </row>
    <row r="7244" spans="16:38" ht="30">
      <c r="P7244" s="806" t="s">
        <v>883</v>
      </c>
      <c r="Q7244" s="807">
        <v>13</v>
      </c>
      <c r="R7244" s="807">
        <v>69</v>
      </c>
      <c r="S7244" s="759" t="str">
        <f t="shared" si="226"/>
        <v>Vejez</v>
      </c>
      <c r="AI7244" s="806" t="s">
        <v>890</v>
      </c>
      <c r="AJ7244" s="807">
        <v>5</v>
      </c>
      <c r="AK7244" s="807">
        <v>5</v>
      </c>
      <c r="AL7244" s="759" t="str">
        <f t="shared" si="227"/>
        <v>Primera Infancia</v>
      </c>
    </row>
    <row r="7245" spans="16:38" ht="15">
      <c r="P7245" s="806" t="s">
        <v>883</v>
      </c>
      <c r="Q7245" s="807">
        <v>17</v>
      </c>
      <c r="R7245" s="807">
        <v>70</v>
      </c>
      <c r="S7245" s="759" t="str">
        <f t="shared" si="226"/>
        <v>Vejez</v>
      </c>
      <c r="AI7245" s="806" t="s">
        <v>890</v>
      </c>
      <c r="AJ7245" s="807">
        <v>8</v>
      </c>
      <c r="AK7245" s="807">
        <v>6</v>
      </c>
      <c r="AL7245" s="759" t="str">
        <f t="shared" si="227"/>
        <v>Infancia</v>
      </c>
    </row>
    <row r="7246" spans="16:38" ht="15">
      <c r="P7246" s="806" t="s">
        <v>883</v>
      </c>
      <c r="Q7246" s="807">
        <v>16</v>
      </c>
      <c r="R7246" s="807">
        <v>71</v>
      </c>
      <c r="S7246" s="759" t="str">
        <f t="shared" si="226"/>
        <v>Vejez</v>
      </c>
      <c r="AI7246" s="806" t="s">
        <v>890</v>
      </c>
      <c r="AJ7246" s="807">
        <v>3</v>
      </c>
      <c r="AK7246" s="807">
        <v>7</v>
      </c>
      <c r="AL7246" s="759" t="str">
        <f t="shared" si="227"/>
        <v>Infancia</v>
      </c>
    </row>
    <row r="7247" spans="16:38" ht="15">
      <c r="P7247" s="806" t="s">
        <v>883</v>
      </c>
      <c r="Q7247" s="807">
        <v>5</v>
      </c>
      <c r="R7247" s="807">
        <v>72</v>
      </c>
      <c r="S7247" s="759" t="str">
        <f t="shared" si="226"/>
        <v>Vejez</v>
      </c>
      <c r="AI7247" s="806" t="s">
        <v>890</v>
      </c>
      <c r="AJ7247" s="807">
        <v>9</v>
      </c>
      <c r="AK7247" s="807">
        <v>8</v>
      </c>
      <c r="AL7247" s="759" t="str">
        <f t="shared" si="227"/>
        <v>Infancia</v>
      </c>
    </row>
    <row r="7248" spans="16:38" ht="15">
      <c r="P7248" s="806" t="s">
        <v>883</v>
      </c>
      <c r="Q7248" s="807">
        <v>7</v>
      </c>
      <c r="R7248" s="807">
        <v>73</v>
      </c>
      <c r="S7248" s="759" t="str">
        <f t="shared" si="226"/>
        <v>Vejez</v>
      </c>
      <c r="AI7248" s="806" t="s">
        <v>890</v>
      </c>
      <c r="AJ7248" s="807">
        <v>6</v>
      </c>
      <c r="AK7248" s="807">
        <v>9</v>
      </c>
      <c r="AL7248" s="759" t="str">
        <f t="shared" si="227"/>
        <v>Infancia</v>
      </c>
    </row>
    <row r="7249" spans="16:38" ht="15">
      <c r="P7249" s="806" t="s">
        <v>883</v>
      </c>
      <c r="Q7249" s="807">
        <v>10</v>
      </c>
      <c r="R7249" s="807">
        <v>74</v>
      </c>
      <c r="S7249" s="759" t="str">
        <f t="shared" si="226"/>
        <v>Vejez</v>
      </c>
      <c r="AI7249" s="806" t="s">
        <v>890</v>
      </c>
      <c r="AJ7249" s="807">
        <v>3</v>
      </c>
      <c r="AK7249" s="807">
        <v>10</v>
      </c>
      <c r="AL7249" s="759" t="str">
        <f t="shared" si="227"/>
        <v>Infancia</v>
      </c>
    </row>
    <row r="7250" spans="16:38" ht="15">
      <c r="P7250" s="806" t="s">
        <v>883</v>
      </c>
      <c r="Q7250" s="807">
        <v>5</v>
      </c>
      <c r="R7250" s="807">
        <v>75</v>
      </c>
      <c r="S7250" s="759" t="str">
        <f t="shared" si="226"/>
        <v>Vejez</v>
      </c>
      <c r="AI7250" s="806" t="s">
        <v>890</v>
      </c>
      <c r="AJ7250" s="807">
        <v>3</v>
      </c>
      <c r="AK7250" s="807">
        <v>11</v>
      </c>
      <c r="AL7250" s="759" t="str">
        <f t="shared" si="227"/>
        <v>Infancia</v>
      </c>
    </row>
    <row r="7251" spans="16:38" ht="30">
      <c r="P7251" s="806" t="s">
        <v>883</v>
      </c>
      <c r="Q7251" s="807">
        <v>7</v>
      </c>
      <c r="R7251" s="807">
        <v>76</v>
      </c>
      <c r="S7251" s="759" t="str">
        <f t="shared" si="226"/>
        <v>Vejez</v>
      </c>
      <c r="AI7251" s="806" t="s">
        <v>890</v>
      </c>
      <c r="AJ7251" s="807">
        <v>6</v>
      </c>
      <c r="AK7251" s="807">
        <v>12</v>
      </c>
      <c r="AL7251" s="759" t="str">
        <f t="shared" si="227"/>
        <v>Adolescente</v>
      </c>
    </row>
    <row r="7252" spans="16:38" ht="30">
      <c r="P7252" s="806" t="s">
        <v>883</v>
      </c>
      <c r="Q7252" s="807">
        <v>6</v>
      </c>
      <c r="R7252" s="807">
        <v>77</v>
      </c>
      <c r="S7252" s="759" t="str">
        <f t="shared" si="226"/>
        <v>Vejez</v>
      </c>
      <c r="AI7252" s="806" t="s">
        <v>890</v>
      </c>
      <c r="AJ7252" s="807">
        <v>8</v>
      </c>
      <c r="AK7252" s="807">
        <v>13</v>
      </c>
      <c r="AL7252" s="759" t="str">
        <f t="shared" si="227"/>
        <v>Adolescente</v>
      </c>
    </row>
    <row r="7253" spans="16:38" ht="30">
      <c r="P7253" s="806" t="s">
        <v>883</v>
      </c>
      <c r="Q7253" s="807">
        <v>11</v>
      </c>
      <c r="R7253" s="807">
        <v>78</v>
      </c>
      <c r="S7253" s="759" t="str">
        <f t="shared" si="226"/>
        <v>Vejez</v>
      </c>
      <c r="AI7253" s="806" t="s">
        <v>890</v>
      </c>
      <c r="AJ7253" s="807">
        <v>6</v>
      </c>
      <c r="AK7253" s="807">
        <v>14</v>
      </c>
      <c r="AL7253" s="759" t="str">
        <f t="shared" si="227"/>
        <v>Adolescente</v>
      </c>
    </row>
    <row r="7254" spans="16:38" ht="30">
      <c r="P7254" s="806" t="s">
        <v>883</v>
      </c>
      <c r="Q7254" s="807">
        <v>6</v>
      </c>
      <c r="R7254" s="807">
        <v>79</v>
      </c>
      <c r="S7254" s="759" t="str">
        <f t="shared" si="226"/>
        <v>Vejez</v>
      </c>
      <c r="AI7254" s="806" t="s">
        <v>890</v>
      </c>
      <c r="AJ7254" s="807">
        <v>10</v>
      </c>
      <c r="AK7254" s="807">
        <v>15</v>
      </c>
      <c r="AL7254" s="759" t="str">
        <f t="shared" si="227"/>
        <v>Adolescente</v>
      </c>
    </row>
    <row r="7255" spans="16:38" ht="30">
      <c r="P7255" s="806" t="s">
        <v>883</v>
      </c>
      <c r="Q7255" s="807">
        <v>8</v>
      </c>
      <c r="R7255" s="807">
        <v>80</v>
      </c>
      <c r="S7255" s="759" t="str">
        <f t="shared" si="226"/>
        <v>Vejez</v>
      </c>
      <c r="AI7255" s="806" t="s">
        <v>890</v>
      </c>
      <c r="AJ7255" s="807">
        <v>5</v>
      </c>
      <c r="AK7255" s="807">
        <v>16</v>
      </c>
      <c r="AL7255" s="759" t="str">
        <f t="shared" si="227"/>
        <v>Adolescente</v>
      </c>
    </row>
    <row r="7256" spans="16:38" ht="30">
      <c r="P7256" s="806" t="s">
        <v>883</v>
      </c>
      <c r="Q7256" s="807">
        <v>5</v>
      </c>
      <c r="R7256" s="807">
        <v>81</v>
      </c>
      <c r="S7256" s="759" t="str">
        <f t="shared" si="226"/>
        <v>Vejez</v>
      </c>
      <c r="AI7256" s="806" t="s">
        <v>890</v>
      </c>
      <c r="AJ7256" s="807">
        <v>3</v>
      </c>
      <c r="AK7256" s="807">
        <v>17</v>
      </c>
      <c r="AL7256" s="759" t="str">
        <f t="shared" si="227"/>
        <v>Adolescente</v>
      </c>
    </row>
    <row r="7257" spans="16:38" ht="15">
      <c r="P7257" s="806" t="s">
        <v>883</v>
      </c>
      <c r="Q7257" s="807">
        <v>11</v>
      </c>
      <c r="R7257" s="807">
        <v>82</v>
      </c>
      <c r="S7257" s="759" t="str">
        <f t="shared" si="226"/>
        <v>Vejez</v>
      </c>
      <c r="AI7257" s="806" t="s">
        <v>890</v>
      </c>
      <c r="AJ7257" s="807">
        <v>12</v>
      </c>
      <c r="AK7257" s="807">
        <v>18</v>
      </c>
      <c r="AL7257" s="759" t="str">
        <f t="shared" si="227"/>
        <v>Juventud</v>
      </c>
    </row>
    <row r="7258" spans="16:38" ht="15">
      <c r="P7258" s="806" t="s">
        <v>883</v>
      </c>
      <c r="Q7258" s="807">
        <v>7</v>
      </c>
      <c r="R7258" s="807">
        <v>83</v>
      </c>
      <c r="S7258" s="759" t="str">
        <f t="shared" si="226"/>
        <v>Vejez</v>
      </c>
      <c r="AI7258" s="806" t="s">
        <v>890</v>
      </c>
      <c r="AJ7258" s="807">
        <v>10</v>
      </c>
      <c r="AK7258" s="807">
        <v>19</v>
      </c>
      <c r="AL7258" s="759" t="str">
        <f t="shared" si="227"/>
        <v>Juventud</v>
      </c>
    </row>
    <row r="7259" spans="16:38" ht="15">
      <c r="P7259" s="806" t="s">
        <v>883</v>
      </c>
      <c r="Q7259" s="807">
        <v>6</v>
      </c>
      <c r="R7259" s="807">
        <v>84</v>
      </c>
      <c r="S7259" s="759" t="str">
        <f t="shared" si="226"/>
        <v>Vejez</v>
      </c>
      <c r="AI7259" s="806" t="s">
        <v>890</v>
      </c>
      <c r="AJ7259" s="807">
        <v>15</v>
      </c>
      <c r="AK7259" s="807">
        <v>20</v>
      </c>
      <c r="AL7259" s="759" t="str">
        <f t="shared" si="227"/>
        <v>Juventud</v>
      </c>
    </row>
    <row r="7260" spans="16:38" ht="15">
      <c r="P7260" s="806" t="s">
        <v>883</v>
      </c>
      <c r="Q7260" s="807">
        <v>2</v>
      </c>
      <c r="R7260" s="807">
        <v>85</v>
      </c>
      <c r="S7260" s="759" t="str">
        <f t="shared" si="226"/>
        <v>Vejez</v>
      </c>
      <c r="AI7260" s="806" t="s">
        <v>890</v>
      </c>
      <c r="AJ7260" s="807">
        <v>18</v>
      </c>
      <c r="AK7260" s="807">
        <v>21</v>
      </c>
      <c r="AL7260" s="759" t="str">
        <f t="shared" si="227"/>
        <v>Juventud</v>
      </c>
    </row>
    <row r="7261" spans="16:38" ht="15">
      <c r="P7261" s="806" t="s">
        <v>883</v>
      </c>
      <c r="Q7261" s="807">
        <v>4</v>
      </c>
      <c r="R7261" s="807">
        <v>86</v>
      </c>
      <c r="S7261" s="759" t="str">
        <f t="shared" si="226"/>
        <v>Vejez</v>
      </c>
      <c r="AI7261" s="806" t="s">
        <v>890</v>
      </c>
      <c r="AJ7261" s="807">
        <v>21</v>
      </c>
      <c r="AK7261" s="807">
        <v>22</v>
      </c>
      <c r="AL7261" s="759" t="str">
        <f t="shared" si="227"/>
        <v>Juventud</v>
      </c>
    </row>
    <row r="7262" spans="16:38" ht="15">
      <c r="P7262" s="806" t="s">
        <v>883</v>
      </c>
      <c r="Q7262" s="807">
        <v>1</v>
      </c>
      <c r="R7262" s="807">
        <v>88</v>
      </c>
      <c r="S7262" s="759" t="str">
        <f t="shared" si="226"/>
        <v>Vejez</v>
      </c>
      <c r="AI7262" s="806" t="s">
        <v>890</v>
      </c>
      <c r="AJ7262" s="807">
        <v>13</v>
      </c>
      <c r="AK7262" s="807">
        <v>23</v>
      </c>
      <c r="AL7262" s="759" t="str">
        <f t="shared" si="227"/>
        <v>Juventud</v>
      </c>
    </row>
    <row r="7263" spans="16:38" ht="15">
      <c r="P7263" s="806" t="s">
        <v>883</v>
      </c>
      <c r="Q7263" s="807">
        <v>2</v>
      </c>
      <c r="R7263" s="807">
        <v>89</v>
      </c>
      <c r="S7263" s="759" t="str">
        <f t="shared" si="226"/>
        <v>Vejez</v>
      </c>
      <c r="AI7263" s="806" t="s">
        <v>890</v>
      </c>
      <c r="AJ7263" s="807">
        <v>17</v>
      </c>
      <c r="AK7263" s="807">
        <v>24</v>
      </c>
      <c r="AL7263" s="759" t="str">
        <f t="shared" si="227"/>
        <v>Juventud</v>
      </c>
    </row>
    <row r="7264" spans="16:38" ht="15">
      <c r="P7264" s="806" t="s">
        <v>883</v>
      </c>
      <c r="Q7264" s="807">
        <v>2</v>
      </c>
      <c r="R7264" s="807">
        <v>90</v>
      </c>
      <c r="S7264" s="759" t="str">
        <f t="shared" si="226"/>
        <v>Vejez</v>
      </c>
      <c r="AI7264" s="806" t="s">
        <v>890</v>
      </c>
      <c r="AJ7264" s="807">
        <v>26</v>
      </c>
      <c r="AK7264" s="807">
        <v>25</v>
      </c>
      <c r="AL7264" s="759" t="str">
        <f t="shared" si="227"/>
        <v>Juventud</v>
      </c>
    </row>
    <row r="7265" spans="16:38" ht="15">
      <c r="P7265" s="806" t="s">
        <v>883</v>
      </c>
      <c r="Q7265" s="807">
        <v>3</v>
      </c>
      <c r="R7265" s="807">
        <v>91</v>
      </c>
      <c r="S7265" s="759" t="str">
        <f t="shared" si="226"/>
        <v>Vejez</v>
      </c>
      <c r="AI7265" s="806" t="s">
        <v>890</v>
      </c>
      <c r="AJ7265" s="807">
        <v>18</v>
      </c>
      <c r="AK7265" s="807">
        <v>26</v>
      </c>
      <c r="AL7265" s="759" t="str">
        <f t="shared" si="227"/>
        <v>Juventud</v>
      </c>
    </row>
    <row r="7266" spans="16:38" ht="15">
      <c r="P7266" s="806" t="s">
        <v>883</v>
      </c>
      <c r="Q7266" s="807">
        <v>1</v>
      </c>
      <c r="R7266" s="807">
        <v>93</v>
      </c>
      <c r="S7266" s="759" t="str">
        <f t="shared" si="226"/>
        <v>Vejez</v>
      </c>
      <c r="AI7266" s="806" t="s">
        <v>890</v>
      </c>
      <c r="AJ7266" s="807">
        <v>16</v>
      </c>
      <c r="AK7266" s="807">
        <v>27</v>
      </c>
      <c r="AL7266" s="759" t="str">
        <f t="shared" si="227"/>
        <v>Juventud</v>
      </c>
    </row>
    <row r="7267" spans="16:38" ht="15">
      <c r="P7267" s="806" t="s">
        <v>883</v>
      </c>
      <c r="Q7267" s="807">
        <v>1</v>
      </c>
      <c r="R7267" s="807">
        <v>94</v>
      </c>
      <c r="S7267" s="759" t="str">
        <f t="shared" si="226"/>
        <v>Vejez</v>
      </c>
      <c r="AI7267" s="806" t="s">
        <v>890</v>
      </c>
      <c r="AJ7267" s="807">
        <v>14</v>
      </c>
      <c r="AK7267" s="807">
        <v>28</v>
      </c>
      <c r="AL7267" s="759" t="str">
        <f t="shared" si="227"/>
        <v>Juventud</v>
      </c>
    </row>
    <row r="7268" spans="16:38" ht="15">
      <c r="P7268" s="806" t="s">
        <v>883</v>
      </c>
      <c r="Q7268" s="807">
        <v>2</v>
      </c>
      <c r="R7268" s="807">
        <v>95</v>
      </c>
      <c r="S7268" s="759" t="str">
        <f t="shared" si="226"/>
        <v>Vejez</v>
      </c>
      <c r="AI7268" s="806" t="s">
        <v>890</v>
      </c>
      <c r="AJ7268" s="807">
        <v>15</v>
      </c>
      <c r="AK7268" s="807">
        <v>29</v>
      </c>
      <c r="AL7268" s="759" t="str">
        <f t="shared" si="227"/>
        <v>Adulto</v>
      </c>
    </row>
    <row r="7269" spans="16:38" ht="15">
      <c r="P7269" s="806" t="s">
        <v>883</v>
      </c>
      <c r="Q7269" s="807">
        <v>3</v>
      </c>
      <c r="R7269" s="807">
        <v>96</v>
      </c>
      <c r="S7269" s="759" t="str">
        <f t="shared" si="226"/>
        <v>Vejez</v>
      </c>
      <c r="AI7269" s="806" t="s">
        <v>890</v>
      </c>
      <c r="AJ7269" s="807">
        <v>12</v>
      </c>
      <c r="AK7269" s="807">
        <v>30</v>
      </c>
      <c r="AL7269" s="759" t="str">
        <f t="shared" si="227"/>
        <v>Adulto</v>
      </c>
    </row>
    <row r="7270" spans="16:38" ht="15">
      <c r="P7270" s="806" t="s">
        <v>883</v>
      </c>
      <c r="Q7270" s="807">
        <v>3</v>
      </c>
      <c r="R7270" s="807">
        <v>97</v>
      </c>
      <c r="S7270" s="759" t="str">
        <f t="shared" si="226"/>
        <v>Vejez</v>
      </c>
      <c r="AI7270" s="806" t="s">
        <v>890</v>
      </c>
      <c r="AJ7270" s="807">
        <v>16</v>
      </c>
      <c r="AK7270" s="807">
        <v>31</v>
      </c>
      <c r="AL7270" s="759" t="str">
        <f t="shared" si="227"/>
        <v>Adulto</v>
      </c>
    </row>
    <row r="7271" spans="16:38" ht="15">
      <c r="P7271" s="806" t="s">
        <v>883</v>
      </c>
      <c r="Q7271" s="807">
        <v>3</v>
      </c>
      <c r="R7271" s="807">
        <v>99</v>
      </c>
      <c r="S7271" s="759" t="str">
        <f t="shared" si="226"/>
        <v>Vejez</v>
      </c>
      <c r="AI7271" s="806" t="s">
        <v>890</v>
      </c>
      <c r="AJ7271" s="807">
        <v>15</v>
      </c>
      <c r="AK7271" s="807">
        <v>32</v>
      </c>
      <c r="AL7271" s="759" t="str">
        <f t="shared" si="227"/>
        <v>Adulto</v>
      </c>
    </row>
    <row r="7272" spans="16:38" ht="15">
      <c r="P7272" s="806" t="s">
        <v>883</v>
      </c>
      <c r="Q7272" s="807">
        <v>1</v>
      </c>
      <c r="R7272" s="807">
        <v>100</v>
      </c>
      <c r="S7272" s="759" t="str">
        <f t="shared" si="226"/>
        <v>Vejez</v>
      </c>
      <c r="AI7272" s="806" t="s">
        <v>890</v>
      </c>
      <c r="AJ7272" s="807">
        <v>11</v>
      </c>
      <c r="AK7272" s="807">
        <v>33</v>
      </c>
      <c r="AL7272" s="759" t="str">
        <f t="shared" si="227"/>
        <v>Adulto</v>
      </c>
    </row>
    <row r="7273" spans="16:38" ht="15">
      <c r="P7273" s="806" t="s">
        <v>883</v>
      </c>
      <c r="Q7273" s="807">
        <v>1</v>
      </c>
      <c r="R7273" s="807">
        <v>102</v>
      </c>
      <c r="S7273" s="759" t="str">
        <f t="shared" si="226"/>
        <v>Vejez</v>
      </c>
      <c r="AI7273" s="806" t="s">
        <v>890</v>
      </c>
      <c r="AJ7273" s="807">
        <v>7</v>
      </c>
      <c r="AK7273" s="807">
        <v>34</v>
      </c>
      <c r="AL7273" s="759" t="str">
        <f t="shared" si="227"/>
        <v>Adulto</v>
      </c>
    </row>
    <row r="7274" spans="16:38" ht="15">
      <c r="P7274" s="806" t="s">
        <v>883</v>
      </c>
      <c r="Q7274" s="807">
        <v>1</v>
      </c>
      <c r="R7274" s="807">
        <v>103</v>
      </c>
      <c r="S7274" s="759" t="str">
        <f t="shared" si="226"/>
        <v>Vejez</v>
      </c>
      <c r="AI7274" s="806" t="s">
        <v>890</v>
      </c>
      <c r="AJ7274" s="807">
        <v>14</v>
      </c>
      <c r="AK7274" s="807">
        <v>35</v>
      </c>
      <c r="AL7274" s="759" t="str">
        <f t="shared" si="227"/>
        <v>Adulto</v>
      </c>
    </row>
    <row r="7275" spans="16:38" ht="15">
      <c r="P7275" s="806" t="s">
        <v>883</v>
      </c>
      <c r="Q7275" s="807">
        <v>1</v>
      </c>
      <c r="R7275" s="807">
        <v>111</v>
      </c>
      <c r="S7275" s="759" t="str">
        <f t="shared" si="226"/>
        <v>Vejez</v>
      </c>
      <c r="AI7275" s="806" t="s">
        <v>890</v>
      </c>
      <c r="AJ7275" s="807">
        <v>10</v>
      </c>
      <c r="AK7275" s="807">
        <v>36</v>
      </c>
      <c r="AL7275" s="759" t="str">
        <f t="shared" si="227"/>
        <v>Adulto</v>
      </c>
    </row>
    <row r="7276" spans="16:38" ht="30">
      <c r="P7276" s="806" t="s">
        <v>884</v>
      </c>
      <c r="Q7276" s="807">
        <v>478</v>
      </c>
      <c r="R7276" s="807">
        <v>0</v>
      </c>
      <c r="S7276" s="759" t="str">
        <f t="shared" si="226"/>
        <v>Primera Infancia</v>
      </c>
      <c r="AI7276" s="806" t="s">
        <v>890</v>
      </c>
      <c r="AJ7276" s="807">
        <v>10</v>
      </c>
      <c r="AK7276" s="807">
        <v>37</v>
      </c>
      <c r="AL7276" s="759" t="str">
        <f t="shared" si="227"/>
        <v>Adulto</v>
      </c>
    </row>
    <row r="7277" spans="16:38" ht="30">
      <c r="P7277" s="806" t="s">
        <v>884</v>
      </c>
      <c r="Q7277" s="807">
        <v>508</v>
      </c>
      <c r="R7277" s="807">
        <v>1</v>
      </c>
      <c r="S7277" s="759" t="str">
        <f t="shared" si="226"/>
        <v>Primera Infancia</v>
      </c>
      <c r="AI7277" s="806" t="s">
        <v>890</v>
      </c>
      <c r="AJ7277" s="807">
        <v>8</v>
      </c>
      <c r="AK7277" s="807">
        <v>38</v>
      </c>
      <c r="AL7277" s="759" t="str">
        <f t="shared" si="227"/>
        <v>Adulto</v>
      </c>
    </row>
    <row r="7278" spans="16:38" ht="30">
      <c r="P7278" s="806" t="s">
        <v>884</v>
      </c>
      <c r="Q7278" s="807">
        <v>452</v>
      </c>
      <c r="R7278" s="807">
        <v>2</v>
      </c>
      <c r="S7278" s="759" t="str">
        <f t="shared" si="226"/>
        <v>Primera Infancia</v>
      </c>
      <c r="AI7278" s="806" t="s">
        <v>890</v>
      </c>
      <c r="AJ7278" s="807">
        <v>13</v>
      </c>
      <c r="AK7278" s="807">
        <v>39</v>
      </c>
      <c r="AL7278" s="759" t="str">
        <f t="shared" si="227"/>
        <v>Adulto</v>
      </c>
    </row>
    <row r="7279" spans="16:38" ht="30">
      <c r="P7279" s="806" t="s">
        <v>884</v>
      </c>
      <c r="Q7279" s="807">
        <v>470</v>
      </c>
      <c r="R7279" s="807">
        <v>3</v>
      </c>
      <c r="S7279" s="759" t="str">
        <f t="shared" si="226"/>
        <v>Primera Infancia</v>
      </c>
      <c r="AI7279" s="806" t="s">
        <v>890</v>
      </c>
      <c r="AJ7279" s="807">
        <v>9</v>
      </c>
      <c r="AK7279" s="807">
        <v>40</v>
      </c>
      <c r="AL7279" s="759" t="str">
        <f t="shared" si="227"/>
        <v>Adulto</v>
      </c>
    </row>
    <row r="7280" spans="16:38" ht="30">
      <c r="P7280" s="806" t="s">
        <v>884</v>
      </c>
      <c r="Q7280" s="807">
        <v>449</v>
      </c>
      <c r="R7280" s="807">
        <v>4</v>
      </c>
      <c r="S7280" s="759" t="str">
        <f t="shared" si="226"/>
        <v>Primera Infancia</v>
      </c>
      <c r="AI7280" s="806" t="s">
        <v>890</v>
      </c>
      <c r="AJ7280" s="807">
        <v>13</v>
      </c>
      <c r="AK7280" s="807">
        <v>41</v>
      </c>
      <c r="AL7280" s="759" t="str">
        <f t="shared" si="227"/>
        <v>Adulto</v>
      </c>
    </row>
    <row r="7281" spans="16:38" ht="30">
      <c r="P7281" s="806" t="s">
        <v>884</v>
      </c>
      <c r="Q7281" s="807">
        <v>416</v>
      </c>
      <c r="R7281" s="807">
        <v>5</v>
      </c>
      <c r="S7281" s="759" t="str">
        <f t="shared" si="226"/>
        <v>Primera Infancia</v>
      </c>
      <c r="AI7281" s="806" t="s">
        <v>890</v>
      </c>
      <c r="AJ7281" s="807">
        <v>11</v>
      </c>
      <c r="AK7281" s="807">
        <v>42</v>
      </c>
      <c r="AL7281" s="759" t="str">
        <f t="shared" si="227"/>
        <v>Adulto</v>
      </c>
    </row>
    <row r="7282" spans="16:38" ht="15">
      <c r="P7282" s="806" t="s">
        <v>884</v>
      </c>
      <c r="Q7282" s="807">
        <v>409</v>
      </c>
      <c r="R7282" s="807">
        <v>6</v>
      </c>
      <c r="S7282" s="759" t="str">
        <f t="shared" si="226"/>
        <v>Infancia</v>
      </c>
      <c r="AI7282" s="806" t="s">
        <v>890</v>
      </c>
      <c r="AJ7282" s="807">
        <v>7</v>
      </c>
      <c r="AK7282" s="807">
        <v>43</v>
      </c>
      <c r="AL7282" s="759" t="str">
        <f t="shared" si="227"/>
        <v>Adulto</v>
      </c>
    </row>
    <row r="7283" spans="16:38" ht="15">
      <c r="P7283" s="806" t="s">
        <v>884</v>
      </c>
      <c r="Q7283" s="807">
        <v>439</v>
      </c>
      <c r="R7283" s="807">
        <v>7</v>
      </c>
      <c r="S7283" s="759" t="str">
        <f t="shared" si="226"/>
        <v>Infancia</v>
      </c>
      <c r="AI7283" s="806" t="s">
        <v>890</v>
      </c>
      <c r="AJ7283" s="807">
        <v>8</v>
      </c>
      <c r="AK7283" s="807">
        <v>44</v>
      </c>
      <c r="AL7283" s="759" t="str">
        <f t="shared" si="227"/>
        <v>Adulto</v>
      </c>
    </row>
    <row r="7284" spans="16:38" ht="15">
      <c r="P7284" s="806" t="s">
        <v>884</v>
      </c>
      <c r="Q7284" s="807">
        <v>475</v>
      </c>
      <c r="R7284" s="807">
        <v>8</v>
      </c>
      <c r="S7284" s="759" t="str">
        <f t="shared" si="226"/>
        <v>Infancia</v>
      </c>
      <c r="AI7284" s="806" t="s">
        <v>890</v>
      </c>
      <c r="AJ7284" s="807">
        <v>6</v>
      </c>
      <c r="AK7284" s="807">
        <v>45</v>
      </c>
      <c r="AL7284" s="759" t="str">
        <f t="shared" si="227"/>
        <v>Adulto</v>
      </c>
    </row>
    <row r="7285" spans="16:38" ht="15">
      <c r="P7285" s="806" t="s">
        <v>884</v>
      </c>
      <c r="Q7285" s="807">
        <v>524</v>
      </c>
      <c r="R7285" s="807">
        <v>9</v>
      </c>
      <c r="S7285" s="759" t="str">
        <f t="shared" si="226"/>
        <v>Infancia</v>
      </c>
      <c r="AI7285" s="806" t="s">
        <v>890</v>
      </c>
      <c r="AJ7285" s="807">
        <v>8</v>
      </c>
      <c r="AK7285" s="807">
        <v>46</v>
      </c>
      <c r="AL7285" s="759" t="str">
        <f t="shared" si="227"/>
        <v>Adulto</v>
      </c>
    </row>
    <row r="7286" spans="16:38" ht="15">
      <c r="P7286" s="806" t="s">
        <v>884</v>
      </c>
      <c r="Q7286" s="807">
        <v>436</v>
      </c>
      <c r="R7286" s="807">
        <v>10</v>
      </c>
      <c r="S7286" s="759" t="str">
        <f t="shared" si="226"/>
        <v>Infancia</v>
      </c>
      <c r="AI7286" s="806" t="s">
        <v>890</v>
      </c>
      <c r="AJ7286" s="807">
        <v>11</v>
      </c>
      <c r="AK7286" s="807">
        <v>47</v>
      </c>
      <c r="AL7286" s="759" t="str">
        <f t="shared" si="227"/>
        <v>Adulto</v>
      </c>
    </row>
    <row r="7287" spans="16:38" ht="15">
      <c r="P7287" s="806" t="s">
        <v>884</v>
      </c>
      <c r="Q7287" s="807">
        <v>413</v>
      </c>
      <c r="R7287" s="807">
        <v>11</v>
      </c>
      <c r="S7287" s="759" t="str">
        <f t="shared" si="226"/>
        <v>Infancia</v>
      </c>
      <c r="AI7287" s="806" t="s">
        <v>890</v>
      </c>
      <c r="AJ7287" s="807">
        <v>8</v>
      </c>
      <c r="AK7287" s="807">
        <v>48</v>
      </c>
      <c r="AL7287" s="759" t="str">
        <f t="shared" si="227"/>
        <v>Adulto</v>
      </c>
    </row>
    <row r="7288" spans="16:38" ht="30">
      <c r="P7288" s="806" t="s">
        <v>884</v>
      </c>
      <c r="Q7288" s="807">
        <v>471</v>
      </c>
      <c r="R7288" s="807">
        <v>12</v>
      </c>
      <c r="S7288" s="759" t="str">
        <f t="shared" si="226"/>
        <v>Adolescente</v>
      </c>
      <c r="AI7288" s="806" t="s">
        <v>890</v>
      </c>
      <c r="AJ7288" s="807">
        <v>5</v>
      </c>
      <c r="AK7288" s="807">
        <v>49</v>
      </c>
      <c r="AL7288" s="759" t="str">
        <f t="shared" si="227"/>
        <v>Adulto</v>
      </c>
    </row>
    <row r="7289" spans="16:38" ht="30">
      <c r="P7289" s="806" t="s">
        <v>884</v>
      </c>
      <c r="Q7289" s="807">
        <v>502</v>
      </c>
      <c r="R7289" s="807">
        <v>13</v>
      </c>
      <c r="S7289" s="759" t="str">
        <f t="shared" si="226"/>
        <v>Adolescente</v>
      </c>
      <c r="AI7289" s="806" t="s">
        <v>890</v>
      </c>
      <c r="AJ7289" s="807">
        <v>7</v>
      </c>
      <c r="AK7289" s="807">
        <v>50</v>
      </c>
      <c r="AL7289" s="759" t="str">
        <f t="shared" si="227"/>
        <v>Adulto</v>
      </c>
    </row>
    <row r="7290" spans="16:38" ht="30">
      <c r="P7290" s="806" t="s">
        <v>884</v>
      </c>
      <c r="Q7290" s="807">
        <v>450</v>
      </c>
      <c r="R7290" s="807">
        <v>14</v>
      </c>
      <c r="S7290" s="759" t="str">
        <f t="shared" si="226"/>
        <v>Adolescente</v>
      </c>
      <c r="AI7290" s="806" t="s">
        <v>890</v>
      </c>
      <c r="AJ7290" s="807">
        <v>6</v>
      </c>
      <c r="AK7290" s="807">
        <v>51</v>
      </c>
      <c r="AL7290" s="759" t="str">
        <f t="shared" si="227"/>
        <v>Adulto</v>
      </c>
    </row>
    <row r="7291" spans="16:38" ht="30">
      <c r="P7291" s="806" t="s">
        <v>884</v>
      </c>
      <c r="Q7291" s="807">
        <v>501</v>
      </c>
      <c r="R7291" s="807">
        <v>15</v>
      </c>
      <c r="S7291" s="759" t="str">
        <f t="shared" si="226"/>
        <v>Adolescente</v>
      </c>
      <c r="AI7291" s="806" t="s">
        <v>890</v>
      </c>
      <c r="AJ7291" s="807">
        <v>3</v>
      </c>
      <c r="AK7291" s="807">
        <v>52</v>
      </c>
      <c r="AL7291" s="759" t="str">
        <f t="shared" si="227"/>
        <v>Adulto</v>
      </c>
    </row>
    <row r="7292" spans="16:38" ht="30">
      <c r="P7292" s="806" t="s">
        <v>884</v>
      </c>
      <c r="Q7292" s="807">
        <v>516</v>
      </c>
      <c r="R7292" s="807">
        <v>16</v>
      </c>
      <c r="S7292" s="759" t="str">
        <f t="shared" si="226"/>
        <v>Adolescente</v>
      </c>
      <c r="AI7292" s="806" t="s">
        <v>890</v>
      </c>
      <c r="AJ7292" s="807">
        <v>4</v>
      </c>
      <c r="AK7292" s="807">
        <v>53</v>
      </c>
      <c r="AL7292" s="759" t="str">
        <f t="shared" si="227"/>
        <v>Adulto</v>
      </c>
    </row>
    <row r="7293" spans="16:38" ht="30">
      <c r="P7293" s="806" t="s">
        <v>884</v>
      </c>
      <c r="Q7293" s="807">
        <v>504</v>
      </c>
      <c r="R7293" s="807">
        <v>17</v>
      </c>
      <c r="S7293" s="759" t="str">
        <f t="shared" si="226"/>
        <v>Adolescente</v>
      </c>
      <c r="AI7293" s="806" t="s">
        <v>890</v>
      </c>
      <c r="AJ7293" s="807">
        <v>7</v>
      </c>
      <c r="AK7293" s="807">
        <v>54</v>
      </c>
      <c r="AL7293" s="759" t="str">
        <f t="shared" si="227"/>
        <v>Adulto</v>
      </c>
    </row>
    <row r="7294" spans="16:38" ht="15">
      <c r="P7294" s="806" t="s">
        <v>884</v>
      </c>
      <c r="Q7294" s="807">
        <v>395</v>
      </c>
      <c r="R7294" s="807">
        <v>18</v>
      </c>
      <c r="S7294" s="759" t="str">
        <f t="shared" si="226"/>
        <v>Juventud</v>
      </c>
      <c r="AI7294" s="806" t="s">
        <v>890</v>
      </c>
      <c r="AJ7294" s="807">
        <v>3</v>
      </c>
      <c r="AK7294" s="807">
        <v>55</v>
      </c>
      <c r="AL7294" s="759" t="str">
        <f t="shared" si="227"/>
        <v>Adulto</v>
      </c>
    </row>
    <row r="7295" spans="16:38" ht="15">
      <c r="P7295" s="806" t="s">
        <v>884</v>
      </c>
      <c r="Q7295" s="807">
        <v>377</v>
      </c>
      <c r="R7295" s="807">
        <v>19</v>
      </c>
      <c r="S7295" s="759" t="str">
        <f t="shared" si="226"/>
        <v>Juventud</v>
      </c>
      <c r="AI7295" s="806" t="s">
        <v>890</v>
      </c>
      <c r="AJ7295" s="807">
        <v>4</v>
      </c>
      <c r="AK7295" s="807">
        <v>56</v>
      </c>
      <c r="AL7295" s="759" t="str">
        <f t="shared" si="227"/>
        <v>Adulto</v>
      </c>
    </row>
    <row r="7296" spans="16:38" ht="15">
      <c r="P7296" s="806" t="s">
        <v>884</v>
      </c>
      <c r="Q7296" s="807">
        <v>372</v>
      </c>
      <c r="R7296" s="807">
        <v>20</v>
      </c>
      <c r="S7296" s="759" t="str">
        <f t="shared" si="226"/>
        <v>Juventud</v>
      </c>
      <c r="AI7296" s="806" t="s">
        <v>890</v>
      </c>
      <c r="AJ7296" s="807">
        <v>2</v>
      </c>
      <c r="AK7296" s="807">
        <v>57</v>
      </c>
      <c r="AL7296" s="759" t="str">
        <f t="shared" si="227"/>
        <v>Adulto</v>
      </c>
    </row>
    <row r="7297" spans="16:38" ht="15">
      <c r="P7297" s="806" t="s">
        <v>884</v>
      </c>
      <c r="Q7297" s="807">
        <v>371</v>
      </c>
      <c r="R7297" s="807">
        <v>21</v>
      </c>
      <c r="S7297" s="759" t="str">
        <f t="shared" si="226"/>
        <v>Juventud</v>
      </c>
      <c r="AI7297" s="806" t="s">
        <v>890</v>
      </c>
      <c r="AJ7297" s="807">
        <v>3</v>
      </c>
      <c r="AK7297" s="807">
        <v>58</v>
      </c>
      <c r="AL7297" s="759" t="str">
        <f t="shared" si="227"/>
        <v>Adulto</v>
      </c>
    </row>
    <row r="7298" spans="16:38" ht="15">
      <c r="P7298" s="806" t="s">
        <v>884</v>
      </c>
      <c r="Q7298" s="807">
        <v>350</v>
      </c>
      <c r="R7298" s="807">
        <v>22</v>
      </c>
      <c r="S7298" s="759" t="str">
        <f t="shared" si="226"/>
        <v>Juventud</v>
      </c>
      <c r="AI7298" s="806" t="s">
        <v>890</v>
      </c>
      <c r="AJ7298" s="807">
        <v>3</v>
      </c>
      <c r="AK7298" s="807">
        <v>59</v>
      </c>
      <c r="AL7298" s="759" t="str">
        <f t="shared" si="227"/>
        <v>Adulto</v>
      </c>
    </row>
    <row r="7299" spans="16:38" ht="15">
      <c r="P7299" s="806" t="s">
        <v>884</v>
      </c>
      <c r="Q7299" s="807">
        <v>300</v>
      </c>
      <c r="R7299" s="807">
        <v>23</v>
      </c>
      <c r="S7299" s="759" t="str">
        <f t="shared" ref="S7299:S7362" si="228">IF(P7299=0,"",IF(AND(R7299&gt;=0,R7299&lt;=5),"Primera Infancia",IF(AND(R7299&gt;=6,R7299&lt;=11),"Infancia",IF(AND(R7299&gt;=12,R7299&lt;=17),"Adolescente",IF(AND(R7299&gt;=18,R7299&lt;=28),"Juventud",IF(AND(R7299&gt;=29,R7299&lt;=59),"Adulto","Vejez"))))))</f>
        <v>Juventud</v>
      </c>
      <c r="AI7299" s="806" t="s">
        <v>890</v>
      </c>
      <c r="AJ7299" s="807">
        <v>2</v>
      </c>
      <c r="AK7299" s="807">
        <v>60</v>
      </c>
      <c r="AL7299" s="759" t="str">
        <f t="shared" ref="AL7299:AL7362" si="229">IF(AI7299=0,"",IF(AND(AK7299&gt;=0,AK7299&lt;=5),"Primera Infancia",IF(AND(AK7299&gt;=6,AK7299&lt;=11),"Infancia",IF(AND(AK7299&gt;=12,AK7299&lt;=17),"Adolescente",IF(AND(AK7299&gt;=18,AK7299&lt;=28),"Juventud",IF(AND(AK7299&gt;=29,AK7299&lt;=59),"Adulto","Vejez"))))))</f>
        <v>Vejez</v>
      </c>
    </row>
    <row r="7300" spans="16:38" ht="15">
      <c r="P7300" s="806" t="s">
        <v>884</v>
      </c>
      <c r="Q7300" s="807">
        <v>297</v>
      </c>
      <c r="R7300" s="807">
        <v>24</v>
      </c>
      <c r="S7300" s="759" t="str">
        <f t="shared" si="228"/>
        <v>Juventud</v>
      </c>
      <c r="AI7300" s="806" t="s">
        <v>890</v>
      </c>
      <c r="AJ7300" s="807">
        <v>5</v>
      </c>
      <c r="AK7300" s="807">
        <v>61</v>
      </c>
      <c r="AL7300" s="759" t="str">
        <f t="shared" si="229"/>
        <v>Vejez</v>
      </c>
    </row>
    <row r="7301" spans="16:38" ht="15">
      <c r="P7301" s="806" t="s">
        <v>884</v>
      </c>
      <c r="Q7301" s="807">
        <v>330</v>
      </c>
      <c r="R7301" s="807">
        <v>25</v>
      </c>
      <c r="S7301" s="759" t="str">
        <f t="shared" si="228"/>
        <v>Juventud</v>
      </c>
      <c r="AI7301" s="806" t="s">
        <v>890</v>
      </c>
      <c r="AJ7301" s="807">
        <v>1</v>
      </c>
      <c r="AK7301" s="807">
        <v>62</v>
      </c>
      <c r="AL7301" s="759" t="str">
        <f t="shared" si="229"/>
        <v>Vejez</v>
      </c>
    </row>
    <row r="7302" spans="16:38" ht="15">
      <c r="P7302" s="806" t="s">
        <v>884</v>
      </c>
      <c r="Q7302" s="807">
        <v>323</v>
      </c>
      <c r="R7302" s="807">
        <v>26</v>
      </c>
      <c r="S7302" s="759" t="str">
        <f t="shared" si="228"/>
        <v>Juventud</v>
      </c>
      <c r="AI7302" s="806" t="s">
        <v>890</v>
      </c>
      <c r="AJ7302" s="807">
        <v>4</v>
      </c>
      <c r="AK7302" s="807">
        <v>63</v>
      </c>
      <c r="AL7302" s="759" t="str">
        <f t="shared" si="229"/>
        <v>Vejez</v>
      </c>
    </row>
    <row r="7303" spans="16:38" ht="15">
      <c r="P7303" s="806" t="s">
        <v>884</v>
      </c>
      <c r="Q7303" s="807">
        <v>300</v>
      </c>
      <c r="R7303" s="807">
        <v>27</v>
      </c>
      <c r="S7303" s="759" t="str">
        <f t="shared" si="228"/>
        <v>Juventud</v>
      </c>
      <c r="AI7303" s="806" t="s">
        <v>890</v>
      </c>
      <c r="AJ7303" s="807">
        <v>2</v>
      </c>
      <c r="AK7303" s="807">
        <v>64</v>
      </c>
      <c r="AL7303" s="759" t="str">
        <f t="shared" si="229"/>
        <v>Vejez</v>
      </c>
    </row>
    <row r="7304" spans="16:38" ht="15">
      <c r="P7304" s="806" t="s">
        <v>884</v>
      </c>
      <c r="Q7304" s="807">
        <v>281</v>
      </c>
      <c r="R7304" s="807">
        <v>28</v>
      </c>
      <c r="S7304" s="759" t="str">
        <f t="shared" si="228"/>
        <v>Juventud</v>
      </c>
      <c r="AI7304" s="806" t="s">
        <v>890</v>
      </c>
      <c r="AJ7304" s="807">
        <v>4</v>
      </c>
      <c r="AK7304" s="807">
        <v>65</v>
      </c>
      <c r="AL7304" s="759" t="str">
        <f t="shared" si="229"/>
        <v>Vejez</v>
      </c>
    </row>
    <row r="7305" spans="16:38" ht="15">
      <c r="P7305" s="806" t="s">
        <v>884</v>
      </c>
      <c r="Q7305" s="807">
        <v>300</v>
      </c>
      <c r="R7305" s="807">
        <v>29</v>
      </c>
      <c r="S7305" s="759" t="str">
        <f t="shared" si="228"/>
        <v>Adulto</v>
      </c>
      <c r="AI7305" s="806" t="s">
        <v>890</v>
      </c>
      <c r="AJ7305" s="807">
        <v>2</v>
      </c>
      <c r="AK7305" s="807">
        <v>66</v>
      </c>
      <c r="AL7305" s="759" t="str">
        <f t="shared" si="229"/>
        <v>Vejez</v>
      </c>
    </row>
    <row r="7306" spans="16:38" ht="15">
      <c r="P7306" s="806" t="s">
        <v>884</v>
      </c>
      <c r="Q7306" s="807">
        <v>245</v>
      </c>
      <c r="R7306" s="807">
        <v>30</v>
      </c>
      <c r="S7306" s="759" t="str">
        <f t="shared" si="228"/>
        <v>Adulto</v>
      </c>
      <c r="AI7306" s="806" t="s">
        <v>890</v>
      </c>
      <c r="AJ7306" s="807">
        <v>1</v>
      </c>
      <c r="AK7306" s="807">
        <v>67</v>
      </c>
      <c r="AL7306" s="759" t="str">
        <f t="shared" si="229"/>
        <v>Vejez</v>
      </c>
    </row>
    <row r="7307" spans="16:38" ht="15">
      <c r="P7307" s="806" t="s">
        <v>884</v>
      </c>
      <c r="Q7307" s="807">
        <v>311</v>
      </c>
      <c r="R7307" s="807">
        <v>31</v>
      </c>
      <c r="S7307" s="759" t="str">
        <f t="shared" si="228"/>
        <v>Adulto</v>
      </c>
      <c r="AI7307" s="806" t="s">
        <v>890</v>
      </c>
      <c r="AJ7307" s="807">
        <v>1</v>
      </c>
      <c r="AK7307" s="807">
        <v>69</v>
      </c>
      <c r="AL7307" s="759" t="str">
        <f t="shared" si="229"/>
        <v>Vejez</v>
      </c>
    </row>
    <row r="7308" spans="16:38" ht="15">
      <c r="P7308" s="806" t="s">
        <v>884</v>
      </c>
      <c r="Q7308" s="807">
        <v>256</v>
      </c>
      <c r="R7308" s="807">
        <v>32</v>
      </c>
      <c r="S7308" s="759" t="str">
        <f t="shared" si="228"/>
        <v>Adulto</v>
      </c>
      <c r="AI7308" s="806" t="s">
        <v>890</v>
      </c>
      <c r="AJ7308" s="807">
        <v>4</v>
      </c>
      <c r="AK7308" s="807">
        <v>70</v>
      </c>
      <c r="AL7308" s="759" t="str">
        <f t="shared" si="229"/>
        <v>Vejez</v>
      </c>
    </row>
    <row r="7309" spans="16:38" ht="15">
      <c r="P7309" s="806" t="s">
        <v>884</v>
      </c>
      <c r="Q7309" s="807">
        <v>253</v>
      </c>
      <c r="R7309" s="807">
        <v>33</v>
      </c>
      <c r="S7309" s="759" t="str">
        <f t="shared" si="228"/>
        <v>Adulto</v>
      </c>
      <c r="AI7309" s="806" t="s">
        <v>890</v>
      </c>
      <c r="AJ7309" s="807">
        <v>2</v>
      </c>
      <c r="AK7309" s="807">
        <v>71</v>
      </c>
      <c r="AL7309" s="759" t="str">
        <f t="shared" si="229"/>
        <v>Vejez</v>
      </c>
    </row>
    <row r="7310" spans="16:38" ht="15">
      <c r="P7310" s="806" t="s">
        <v>884</v>
      </c>
      <c r="Q7310" s="807">
        <v>272</v>
      </c>
      <c r="R7310" s="807">
        <v>34</v>
      </c>
      <c r="S7310" s="759" t="str">
        <f t="shared" si="228"/>
        <v>Adulto</v>
      </c>
      <c r="AI7310" s="806" t="s">
        <v>890</v>
      </c>
      <c r="AJ7310" s="807">
        <v>1</v>
      </c>
      <c r="AK7310" s="807">
        <v>73</v>
      </c>
      <c r="AL7310" s="759" t="str">
        <f t="shared" si="229"/>
        <v>Vejez</v>
      </c>
    </row>
    <row r="7311" spans="16:38" ht="15">
      <c r="P7311" s="806" t="s">
        <v>884</v>
      </c>
      <c r="Q7311" s="807">
        <v>251</v>
      </c>
      <c r="R7311" s="807">
        <v>35</v>
      </c>
      <c r="S7311" s="759" t="str">
        <f t="shared" si="228"/>
        <v>Adulto</v>
      </c>
      <c r="AI7311" s="806" t="s">
        <v>890</v>
      </c>
      <c r="AJ7311" s="807">
        <v>1</v>
      </c>
      <c r="AK7311" s="807">
        <v>75</v>
      </c>
      <c r="AL7311" s="759" t="str">
        <f t="shared" si="229"/>
        <v>Vejez</v>
      </c>
    </row>
    <row r="7312" spans="16:38" ht="15">
      <c r="P7312" s="806" t="s">
        <v>884</v>
      </c>
      <c r="Q7312" s="807">
        <v>252</v>
      </c>
      <c r="R7312" s="807">
        <v>36</v>
      </c>
      <c r="S7312" s="759" t="str">
        <f t="shared" si="228"/>
        <v>Adulto</v>
      </c>
      <c r="AI7312" s="806" t="s">
        <v>890</v>
      </c>
      <c r="AJ7312" s="807">
        <v>1</v>
      </c>
      <c r="AK7312" s="807">
        <v>77</v>
      </c>
      <c r="AL7312" s="759" t="str">
        <f t="shared" si="229"/>
        <v>Vejez</v>
      </c>
    </row>
    <row r="7313" spans="16:38" ht="15">
      <c r="P7313" s="806" t="s">
        <v>884</v>
      </c>
      <c r="Q7313" s="807">
        <v>223</v>
      </c>
      <c r="R7313" s="807">
        <v>37</v>
      </c>
      <c r="S7313" s="759" t="str">
        <f t="shared" si="228"/>
        <v>Adulto</v>
      </c>
      <c r="AI7313" s="806" t="s">
        <v>890</v>
      </c>
      <c r="AJ7313" s="807">
        <v>1</v>
      </c>
      <c r="AK7313" s="807">
        <v>78</v>
      </c>
      <c r="AL7313" s="759" t="str">
        <f t="shared" si="229"/>
        <v>Vejez</v>
      </c>
    </row>
    <row r="7314" spans="16:38" ht="15">
      <c r="P7314" s="806" t="s">
        <v>884</v>
      </c>
      <c r="Q7314" s="807">
        <v>232</v>
      </c>
      <c r="R7314" s="807">
        <v>38</v>
      </c>
      <c r="S7314" s="759" t="str">
        <f t="shared" si="228"/>
        <v>Adulto</v>
      </c>
      <c r="AI7314" s="806" t="s">
        <v>890</v>
      </c>
      <c r="AJ7314" s="807">
        <v>2</v>
      </c>
      <c r="AK7314" s="807">
        <v>79</v>
      </c>
      <c r="AL7314" s="759" t="str">
        <f t="shared" si="229"/>
        <v>Vejez</v>
      </c>
    </row>
    <row r="7315" spans="16:38" ht="15">
      <c r="P7315" s="806" t="s">
        <v>884</v>
      </c>
      <c r="Q7315" s="807">
        <v>210</v>
      </c>
      <c r="R7315" s="807">
        <v>39</v>
      </c>
      <c r="S7315" s="759" t="str">
        <f t="shared" si="228"/>
        <v>Adulto</v>
      </c>
      <c r="AI7315" s="806" t="s">
        <v>890</v>
      </c>
      <c r="AJ7315" s="807">
        <v>4</v>
      </c>
      <c r="AK7315" s="807">
        <v>81</v>
      </c>
      <c r="AL7315" s="759" t="str">
        <f t="shared" si="229"/>
        <v>Vejez</v>
      </c>
    </row>
    <row r="7316" spans="16:38" ht="15">
      <c r="P7316" s="806" t="s">
        <v>884</v>
      </c>
      <c r="Q7316" s="807">
        <v>216</v>
      </c>
      <c r="R7316" s="807">
        <v>40</v>
      </c>
      <c r="S7316" s="759" t="str">
        <f t="shared" si="228"/>
        <v>Adulto</v>
      </c>
      <c r="AI7316" s="806" t="s">
        <v>890</v>
      </c>
      <c r="AJ7316" s="807">
        <v>1</v>
      </c>
      <c r="AK7316" s="807">
        <v>84</v>
      </c>
      <c r="AL7316" s="759" t="str">
        <f t="shared" si="229"/>
        <v>Vejez</v>
      </c>
    </row>
    <row r="7317" spans="16:38" ht="15">
      <c r="P7317" s="806" t="s">
        <v>884</v>
      </c>
      <c r="Q7317" s="807">
        <v>212</v>
      </c>
      <c r="R7317" s="807">
        <v>41</v>
      </c>
      <c r="S7317" s="759" t="str">
        <f t="shared" si="228"/>
        <v>Adulto</v>
      </c>
      <c r="AI7317" s="806" t="s">
        <v>890</v>
      </c>
      <c r="AJ7317" s="807">
        <v>1</v>
      </c>
      <c r="AK7317" s="807">
        <v>85</v>
      </c>
      <c r="AL7317" s="759" t="str">
        <f t="shared" si="229"/>
        <v>Vejez</v>
      </c>
    </row>
    <row r="7318" spans="16:38" ht="15">
      <c r="P7318" s="806" t="s">
        <v>884</v>
      </c>
      <c r="Q7318" s="807">
        <v>207</v>
      </c>
      <c r="R7318" s="807">
        <v>42</v>
      </c>
      <c r="S7318" s="759" t="str">
        <f t="shared" si="228"/>
        <v>Adulto</v>
      </c>
      <c r="AI7318" s="806" t="s">
        <v>890</v>
      </c>
      <c r="AJ7318" s="807">
        <v>1</v>
      </c>
      <c r="AK7318" s="807">
        <v>86</v>
      </c>
      <c r="AL7318" s="759" t="str">
        <f t="shared" si="229"/>
        <v>Vejez</v>
      </c>
    </row>
    <row r="7319" spans="16:38" ht="15">
      <c r="P7319" s="806" t="s">
        <v>884</v>
      </c>
      <c r="Q7319" s="807">
        <v>174</v>
      </c>
      <c r="R7319" s="807">
        <v>43</v>
      </c>
      <c r="S7319" s="759" t="str">
        <f t="shared" si="228"/>
        <v>Adulto</v>
      </c>
      <c r="AI7319" s="806" t="s">
        <v>890</v>
      </c>
      <c r="AJ7319" s="807">
        <v>1</v>
      </c>
      <c r="AK7319" s="807">
        <v>90</v>
      </c>
      <c r="AL7319" s="759" t="str">
        <f t="shared" si="229"/>
        <v>Vejez</v>
      </c>
    </row>
    <row r="7320" spans="16:38" ht="15">
      <c r="P7320" s="806" t="s">
        <v>884</v>
      </c>
      <c r="Q7320" s="807">
        <v>181</v>
      </c>
      <c r="R7320" s="807">
        <v>44</v>
      </c>
      <c r="S7320" s="759" t="str">
        <f t="shared" si="228"/>
        <v>Adulto</v>
      </c>
      <c r="AI7320" s="806" t="s">
        <v>890</v>
      </c>
      <c r="AJ7320" s="807">
        <v>1</v>
      </c>
      <c r="AK7320" s="807">
        <v>93</v>
      </c>
      <c r="AL7320" s="759" t="str">
        <f t="shared" si="229"/>
        <v>Vejez</v>
      </c>
    </row>
    <row r="7321" spans="16:38" ht="30">
      <c r="P7321" s="806" t="s">
        <v>884</v>
      </c>
      <c r="Q7321" s="807">
        <v>215</v>
      </c>
      <c r="R7321" s="807">
        <v>45</v>
      </c>
      <c r="S7321" s="759" t="str">
        <f t="shared" si="228"/>
        <v>Adulto</v>
      </c>
      <c r="AI7321" s="806" t="s">
        <v>891</v>
      </c>
      <c r="AJ7321" s="807">
        <v>5</v>
      </c>
      <c r="AK7321" s="807">
        <v>0</v>
      </c>
      <c r="AL7321" s="759" t="str">
        <f t="shared" si="229"/>
        <v>Primera Infancia</v>
      </c>
    </row>
    <row r="7322" spans="16:38" ht="30">
      <c r="P7322" s="806" t="s">
        <v>884</v>
      </c>
      <c r="Q7322" s="807">
        <v>179</v>
      </c>
      <c r="R7322" s="807">
        <v>46</v>
      </c>
      <c r="S7322" s="759" t="str">
        <f t="shared" si="228"/>
        <v>Adulto</v>
      </c>
      <c r="AI7322" s="806" t="s">
        <v>891</v>
      </c>
      <c r="AJ7322" s="807">
        <v>10</v>
      </c>
      <c r="AK7322" s="807">
        <v>1</v>
      </c>
      <c r="AL7322" s="759" t="str">
        <f t="shared" si="229"/>
        <v>Primera Infancia</v>
      </c>
    </row>
    <row r="7323" spans="16:38" ht="30">
      <c r="P7323" s="806" t="s">
        <v>884</v>
      </c>
      <c r="Q7323" s="807">
        <v>201</v>
      </c>
      <c r="R7323" s="807">
        <v>47</v>
      </c>
      <c r="S7323" s="759" t="str">
        <f t="shared" si="228"/>
        <v>Adulto</v>
      </c>
      <c r="AI7323" s="806" t="s">
        <v>891</v>
      </c>
      <c r="AJ7323" s="807">
        <v>11</v>
      </c>
      <c r="AK7323" s="807">
        <v>2</v>
      </c>
      <c r="AL7323" s="759" t="str">
        <f t="shared" si="229"/>
        <v>Primera Infancia</v>
      </c>
    </row>
    <row r="7324" spans="16:38" ht="30">
      <c r="P7324" s="806" t="s">
        <v>884</v>
      </c>
      <c r="Q7324" s="807">
        <v>159</v>
      </c>
      <c r="R7324" s="807">
        <v>48</v>
      </c>
      <c r="S7324" s="759" t="str">
        <f t="shared" si="228"/>
        <v>Adulto</v>
      </c>
      <c r="AI7324" s="806" t="s">
        <v>891</v>
      </c>
      <c r="AJ7324" s="807">
        <v>13</v>
      </c>
      <c r="AK7324" s="807">
        <v>3</v>
      </c>
      <c r="AL7324" s="759" t="str">
        <f t="shared" si="229"/>
        <v>Primera Infancia</v>
      </c>
    </row>
    <row r="7325" spans="16:38" ht="30">
      <c r="P7325" s="806" t="s">
        <v>884</v>
      </c>
      <c r="Q7325" s="807">
        <v>165</v>
      </c>
      <c r="R7325" s="807">
        <v>49</v>
      </c>
      <c r="S7325" s="759" t="str">
        <f t="shared" si="228"/>
        <v>Adulto</v>
      </c>
      <c r="AI7325" s="806" t="s">
        <v>891</v>
      </c>
      <c r="AJ7325" s="807">
        <v>7</v>
      </c>
      <c r="AK7325" s="807">
        <v>4</v>
      </c>
      <c r="AL7325" s="759" t="str">
        <f t="shared" si="229"/>
        <v>Primera Infancia</v>
      </c>
    </row>
    <row r="7326" spans="16:38" ht="30">
      <c r="P7326" s="806" t="s">
        <v>884</v>
      </c>
      <c r="Q7326" s="807">
        <v>158</v>
      </c>
      <c r="R7326" s="807">
        <v>50</v>
      </c>
      <c r="S7326" s="759" t="str">
        <f t="shared" si="228"/>
        <v>Adulto</v>
      </c>
      <c r="AI7326" s="806" t="s">
        <v>891</v>
      </c>
      <c r="AJ7326" s="807">
        <v>6</v>
      </c>
      <c r="AK7326" s="807">
        <v>5</v>
      </c>
      <c r="AL7326" s="759" t="str">
        <f t="shared" si="229"/>
        <v>Primera Infancia</v>
      </c>
    </row>
    <row r="7327" spans="16:38" ht="15">
      <c r="P7327" s="806" t="s">
        <v>884</v>
      </c>
      <c r="Q7327" s="807">
        <v>173</v>
      </c>
      <c r="R7327" s="807">
        <v>51</v>
      </c>
      <c r="S7327" s="759" t="str">
        <f t="shared" si="228"/>
        <v>Adulto</v>
      </c>
      <c r="AI7327" s="806" t="s">
        <v>891</v>
      </c>
      <c r="AJ7327" s="807">
        <v>7</v>
      </c>
      <c r="AK7327" s="807">
        <v>6</v>
      </c>
      <c r="AL7327" s="759" t="str">
        <f t="shared" si="229"/>
        <v>Infancia</v>
      </c>
    </row>
    <row r="7328" spans="16:38" ht="15">
      <c r="P7328" s="806" t="s">
        <v>884</v>
      </c>
      <c r="Q7328" s="807">
        <v>171</v>
      </c>
      <c r="R7328" s="807">
        <v>52</v>
      </c>
      <c r="S7328" s="759" t="str">
        <f t="shared" si="228"/>
        <v>Adulto</v>
      </c>
      <c r="AI7328" s="806" t="s">
        <v>891</v>
      </c>
      <c r="AJ7328" s="807">
        <v>11</v>
      </c>
      <c r="AK7328" s="807">
        <v>7</v>
      </c>
      <c r="AL7328" s="759" t="str">
        <f t="shared" si="229"/>
        <v>Infancia</v>
      </c>
    </row>
    <row r="7329" spans="16:38" ht="15">
      <c r="P7329" s="806" t="s">
        <v>884</v>
      </c>
      <c r="Q7329" s="807">
        <v>175</v>
      </c>
      <c r="R7329" s="807">
        <v>53</v>
      </c>
      <c r="S7329" s="759" t="str">
        <f t="shared" si="228"/>
        <v>Adulto</v>
      </c>
      <c r="AI7329" s="806" t="s">
        <v>891</v>
      </c>
      <c r="AJ7329" s="807">
        <v>7</v>
      </c>
      <c r="AK7329" s="807">
        <v>8</v>
      </c>
      <c r="AL7329" s="759" t="str">
        <f t="shared" si="229"/>
        <v>Infancia</v>
      </c>
    </row>
    <row r="7330" spans="16:38" ht="15">
      <c r="P7330" s="806" t="s">
        <v>884</v>
      </c>
      <c r="Q7330" s="807">
        <v>142</v>
      </c>
      <c r="R7330" s="807">
        <v>54</v>
      </c>
      <c r="S7330" s="759" t="str">
        <f t="shared" si="228"/>
        <v>Adulto</v>
      </c>
      <c r="AI7330" s="806" t="s">
        <v>891</v>
      </c>
      <c r="AJ7330" s="807">
        <v>13</v>
      </c>
      <c r="AK7330" s="807">
        <v>9</v>
      </c>
      <c r="AL7330" s="759" t="str">
        <f t="shared" si="229"/>
        <v>Infancia</v>
      </c>
    </row>
    <row r="7331" spans="16:38" ht="15">
      <c r="P7331" s="806" t="s">
        <v>884</v>
      </c>
      <c r="Q7331" s="807">
        <v>152</v>
      </c>
      <c r="R7331" s="807">
        <v>55</v>
      </c>
      <c r="S7331" s="759" t="str">
        <f t="shared" si="228"/>
        <v>Adulto</v>
      </c>
      <c r="AI7331" s="806" t="s">
        <v>891</v>
      </c>
      <c r="AJ7331" s="807">
        <v>10</v>
      </c>
      <c r="AK7331" s="807">
        <v>10</v>
      </c>
      <c r="AL7331" s="759" t="str">
        <f t="shared" si="229"/>
        <v>Infancia</v>
      </c>
    </row>
    <row r="7332" spans="16:38" ht="15">
      <c r="P7332" s="806" t="s">
        <v>884</v>
      </c>
      <c r="Q7332" s="807">
        <v>141</v>
      </c>
      <c r="R7332" s="807">
        <v>56</v>
      </c>
      <c r="S7332" s="759" t="str">
        <f t="shared" si="228"/>
        <v>Adulto</v>
      </c>
      <c r="AI7332" s="806" t="s">
        <v>891</v>
      </c>
      <c r="AJ7332" s="807">
        <v>14</v>
      </c>
      <c r="AK7332" s="807">
        <v>11</v>
      </c>
      <c r="AL7332" s="759" t="str">
        <f t="shared" si="229"/>
        <v>Infancia</v>
      </c>
    </row>
    <row r="7333" spans="16:38" ht="30">
      <c r="P7333" s="806" t="s">
        <v>884</v>
      </c>
      <c r="Q7333" s="807">
        <v>157</v>
      </c>
      <c r="R7333" s="807">
        <v>57</v>
      </c>
      <c r="S7333" s="759" t="str">
        <f t="shared" si="228"/>
        <v>Adulto</v>
      </c>
      <c r="AI7333" s="806" t="s">
        <v>891</v>
      </c>
      <c r="AJ7333" s="807">
        <v>13</v>
      </c>
      <c r="AK7333" s="807">
        <v>12</v>
      </c>
      <c r="AL7333" s="759" t="str">
        <f t="shared" si="229"/>
        <v>Adolescente</v>
      </c>
    </row>
    <row r="7334" spans="16:38" ht="30">
      <c r="P7334" s="806" t="s">
        <v>884</v>
      </c>
      <c r="Q7334" s="807">
        <v>134</v>
      </c>
      <c r="R7334" s="807">
        <v>58</v>
      </c>
      <c r="S7334" s="759" t="str">
        <f t="shared" si="228"/>
        <v>Adulto</v>
      </c>
      <c r="AI7334" s="806" t="s">
        <v>891</v>
      </c>
      <c r="AJ7334" s="807">
        <v>14</v>
      </c>
      <c r="AK7334" s="807">
        <v>13</v>
      </c>
      <c r="AL7334" s="759" t="str">
        <f t="shared" si="229"/>
        <v>Adolescente</v>
      </c>
    </row>
    <row r="7335" spans="16:38" ht="30">
      <c r="P7335" s="806" t="s">
        <v>884</v>
      </c>
      <c r="Q7335" s="807">
        <v>135</v>
      </c>
      <c r="R7335" s="807">
        <v>59</v>
      </c>
      <c r="S7335" s="759" t="str">
        <f t="shared" si="228"/>
        <v>Adulto</v>
      </c>
      <c r="AI7335" s="806" t="s">
        <v>891</v>
      </c>
      <c r="AJ7335" s="807">
        <v>10</v>
      </c>
      <c r="AK7335" s="807">
        <v>14</v>
      </c>
      <c r="AL7335" s="759" t="str">
        <f t="shared" si="229"/>
        <v>Adolescente</v>
      </c>
    </row>
    <row r="7336" spans="16:38" ht="30">
      <c r="P7336" s="806" t="s">
        <v>884</v>
      </c>
      <c r="Q7336" s="807">
        <v>124</v>
      </c>
      <c r="R7336" s="807">
        <v>60</v>
      </c>
      <c r="S7336" s="759" t="str">
        <f t="shared" si="228"/>
        <v>Vejez</v>
      </c>
      <c r="AI7336" s="806" t="s">
        <v>891</v>
      </c>
      <c r="AJ7336" s="807">
        <v>18</v>
      </c>
      <c r="AK7336" s="807">
        <v>15</v>
      </c>
      <c r="AL7336" s="759" t="str">
        <f t="shared" si="229"/>
        <v>Adolescente</v>
      </c>
    </row>
    <row r="7337" spans="16:38" ht="30">
      <c r="P7337" s="806" t="s">
        <v>884</v>
      </c>
      <c r="Q7337" s="807">
        <v>122</v>
      </c>
      <c r="R7337" s="807">
        <v>61</v>
      </c>
      <c r="S7337" s="759" t="str">
        <f t="shared" si="228"/>
        <v>Vejez</v>
      </c>
      <c r="AI7337" s="806" t="s">
        <v>891</v>
      </c>
      <c r="AJ7337" s="807">
        <v>20</v>
      </c>
      <c r="AK7337" s="807">
        <v>16</v>
      </c>
      <c r="AL7337" s="759" t="str">
        <f t="shared" si="229"/>
        <v>Adolescente</v>
      </c>
    </row>
    <row r="7338" spans="16:38" ht="30">
      <c r="P7338" s="806" t="s">
        <v>884</v>
      </c>
      <c r="Q7338" s="807">
        <v>115</v>
      </c>
      <c r="R7338" s="807">
        <v>62</v>
      </c>
      <c r="S7338" s="759" t="str">
        <f t="shared" si="228"/>
        <v>Vejez</v>
      </c>
      <c r="AI7338" s="806" t="s">
        <v>891</v>
      </c>
      <c r="AJ7338" s="807">
        <v>13</v>
      </c>
      <c r="AK7338" s="807">
        <v>17</v>
      </c>
      <c r="AL7338" s="759" t="str">
        <f t="shared" si="229"/>
        <v>Adolescente</v>
      </c>
    </row>
    <row r="7339" spans="16:38" ht="15">
      <c r="P7339" s="806" t="s">
        <v>884</v>
      </c>
      <c r="Q7339" s="807">
        <v>122</v>
      </c>
      <c r="R7339" s="807">
        <v>63</v>
      </c>
      <c r="S7339" s="759" t="str">
        <f t="shared" si="228"/>
        <v>Vejez</v>
      </c>
      <c r="AI7339" s="806" t="s">
        <v>891</v>
      </c>
      <c r="AJ7339" s="807">
        <v>17</v>
      </c>
      <c r="AK7339" s="807">
        <v>18</v>
      </c>
      <c r="AL7339" s="759" t="str">
        <f t="shared" si="229"/>
        <v>Juventud</v>
      </c>
    </row>
    <row r="7340" spans="16:38" ht="15">
      <c r="P7340" s="806" t="s">
        <v>884</v>
      </c>
      <c r="Q7340" s="807">
        <v>91</v>
      </c>
      <c r="R7340" s="807">
        <v>64</v>
      </c>
      <c r="S7340" s="759" t="str">
        <f t="shared" si="228"/>
        <v>Vejez</v>
      </c>
      <c r="AI7340" s="806" t="s">
        <v>891</v>
      </c>
      <c r="AJ7340" s="807">
        <v>24</v>
      </c>
      <c r="AK7340" s="807">
        <v>19</v>
      </c>
      <c r="AL7340" s="759" t="str">
        <f t="shared" si="229"/>
        <v>Juventud</v>
      </c>
    </row>
    <row r="7341" spans="16:38" ht="15">
      <c r="P7341" s="806" t="s">
        <v>884</v>
      </c>
      <c r="Q7341" s="807">
        <v>93</v>
      </c>
      <c r="R7341" s="807">
        <v>65</v>
      </c>
      <c r="S7341" s="759" t="str">
        <f t="shared" si="228"/>
        <v>Vejez</v>
      </c>
      <c r="AI7341" s="806" t="s">
        <v>891</v>
      </c>
      <c r="AJ7341" s="807">
        <v>29</v>
      </c>
      <c r="AK7341" s="807">
        <v>20</v>
      </c>
      <c r="AL7341" s="759" t="str">
        <f t="shared" si="229"/>
        <v>Juventud</v>
      </c>
    </row>
    <row r="7342" spans="16:38" ht="15">
      <c r="P7342" s="806" t="s">
        <v>884</v>
      </c>
      <c r="Q7342" s="807">
        <v>90</v>
      </c>
      <c r="R7342" s="807">
        <v>66</v>
      </c>
      <c r="S7342" s="759" t="str">
        <f t="shared" si="228"/>
        <v>Vejez</v>
      </c>
      <c r="AI7342" s="806" t="s">
        <v>891</v>
      </c>
      <c r="AJ7342" s="807">
        <v>27</v>
      </c>
      <c r="AK7342" s="807">
        <v>21</v>
      </c>
      <c r="AL7342" s="759" t="str">
        <f t="shared" si="229"/>
        <v>Juventud</v>
      </c>
    </row>
    <row r="7343" spans="16:38" ht="15">
      <c r="P7343" s="806" t="s">
        <v>884</v>
      </c>
      <c r="Q7343" s="807">
        <v>69</v>
      </c>
      <c r="R7343" s="807">
        <v>67</v>
      </c>
      <c r="S7343" s="759" t="str">
        <f t="shared" si="228"/>
        <v>Vejez</v>
      </c>
      <c r="AI7343" s="806" t="s">
        <v>891</v>
      </c>
      <c r="AJ7343" s="807">
        <v>22</v>
      </c>
      <c r="AK7343" s="807">
        <v>22</v>
      </c>
      <c r="AL7343" s="759" t="str">
        <f t="shared" si="229"/>
        <v>Juventud</v>
      </c>
    </row>
    <row r="7344" spans="16:38" ht="15">
      <c r="P7344" s="806" t="s">
        <v>884</v>
      </c>
      <c r="Q7344" s="807">
        <v>60</v>
      </c>
      <c r="R7344" s="807">
        <v>68</v>
      </c>
      <c r="S7344" s="759" t="str">
        <f t="shared" si="228"/>
        <v>Vejez</v>
      </c>
      <c r="AI7344" s="806" t="s">
        <v>891</v>
      </c>
      <c r="AJ7344" s="807">
        <v>28</v>
      </c>
      <c r="AK7344" s="807">
        <v>23</v>
      </c>
      <c r="AL7344" s="759" t="str">
        <f t="shared" si="229"/>
        <v>Juventud</v>
      </c>
    </row>
    <row r="7345" spans="16:38" ht="15">
      <c r="P7345" s="806" t="s">
        <v>884</v>
      </c>
      <c r="Q7345" s="807">
        <v>78</v>
      </c>
      <c r="R7345" s="807">
        <v>69</v>
      </c>
      <c r="S7345" s="759" t="str">
        <f t="shared" si="228"/>
        <v>Vejez</v>
      </c>
      <c r="AI7345" s="806" t="s">
        <v>891</v>
      </c>
      <c r="AJ7345" s="807">
        <v>21</v>
      </c>
      <c r="AK7345" s="807">
        <v>24</v>
      </c>
      <c r="AL7345" s="759" t="str">
        <f t="shared" si="229"/>
        <v>Juventud</v>
      </c>
    </row>
    <row r="7346" spans="16:38" ht="15">
      <c r="P7346" s="806" t="s">
        <v>884</v>
      </c>
      <c r="Q7346" s="807">
        <v>72</v>
      </c>
      <c r="R7346" s="807">
        <v>70</v>
      </c>
      <c r="S7346" s="759" t="str">
        <f t="shared" si="228"/>
        <v>Vejez</v>
      </c>
      <c r="AI7346" s="806" t="s">
        <v>891</v>
      </c>
      <c r="AJ7346" s="807">
        <v>19</v>
      </c>
      <c r="AK7346" s="807">
        <v>25</v>
      </c>
      <c r="AL7346" s="759" t="str">
        <f t="shared" si="229"/>
        <v>Juventud</v>
      </c>
    </row>
    <row r="7347" spans="16:38" ht="15">
      <c r="P7347" s="806" t="s">
        <v>884</v>
      </c>
      <c r="Q7347" s="807">
        <v>78</v>
      </c>
      <c r="R7347" s="807">
        <v>71</v>
      </c>
      <c r="S7347" s="759" t="str">
        <f t="shared" si="228"/>
        <v>Vejez</v>
      </c>
      <c r="AI7347" s="806" t="s">
        <v>891</v>
      </c>
      <c r="AJ7347" s="807">
        <v>20</v>
      </c>
      <c r="AK7347" s="807">
        <v>26</v>
      </c>
      <c r="AL7347" s="759" t="str">
        <f t="shared" si="229"/>
        <v>Juventud</v>
      </c>
    </row>
    <row r="7348" spans="16:38" ht="15">
      <c r="P7348" s="806" t="s">
        <v>884</v>
      </c>
      <c r="Q7348" s="807">
        <v>40</v>
      </c>
      <c r="R7348" s="807">
        <v>72</v>
      </c>
      <c r="S7348" s="759" t="str">
        <f t="shared" si="228"/>
        <v>Vejez</v>
      </c>
      <c r="AI7348" s="806" t="s">
        <v>891</v>
      </c>
      <c r="AJ7348" s="807">
        <v>18</v>
      </c>
      <c r="AK7348" s="807">
        <v>27</v>
      </c>
      <c r="AL7348" s="759" t="str">
        <f t="shared" si="229"/>
        <v>Juventud</v>
      </c>
    </row>
    <row r="7349" spans="16:38" ht="15">
      <c r="P7349" s="806" t="s">
        <v>884</v>
      </c>
      <c r="Q7349" s="807">
        <v>50</v>
      </c>
      <c r="R7349" s="807">
        <v>73</v>
      </c>
      <c r="S7349" s="759" t="str">
        <f t="shared" si="228"/>
        <v>Vejez</v>
      </c>
      <c r="AI7349" s="806" t="s">
        <v>891</v>
      </c>
      <c r="AJ7349" s="807">
        <v>21</v>
      </c>
      <c r="AK7349" s="807">
        <v>28</v>
      </c>
      <c r="AL7349" s="759" t="str">
        <f t="shared" si="229"/>
        <v>Juventud</v>
      </c>
    </row>
    <row r="7350" spans="16:38" ht="15">
      <c r="P7350" s="806" t="s">
        <v>884</v>
      </c>
      <c r="Q7350" s="807">
        <v>47</v>
      </c>
      <c r="R7350" s="807">
        <v>74</v>
      </c>
      <c r="S7350" s="759" t="str">
        <f t="shared" si="228"/>
        <v>Vejez</v>
      </c>
      <c r="AI7350" s="806" t="s">
        <v>891</v>
      </c>
      <c r="AJ7350" s="807">
        <v>22</v>
      </c>
      <c r="AK7350" s="807">
        <v>29</v>
      </c>
      <c r="AL7350" s="759" t="str">
        <f t="shared" si="229"/>
        <v>Adulto</v>
      </c>
    </row>
    <row r="7351" spans="16:38" ht="15">
      <c r="P7351" s="806" t="s">
        <v>884</v>
      </c>
      <c r="Q7351" s="807">
        <v>42</v>
      </c>
      <c r="R7351" s="807">
        <v>75</v>
      </c>
      <c r="S7351" s="759" t="str">
        <f t="shared" si="228"/>
        <v>Vejez</v>
      </c>
      <c r="AI7351" s="806" t="s">
        <v>891</v>
      </c>
      <c r="AJ7351" s="807">
        <v>17</v>
      </c>
      <c r="AK7351" s="807">
        <v>30</v>
      </c>
      <c r="AL7351" s="759" t="str">
        <f t="shared" si="229"/>
        <v>Adulto</v>
      </c>
    </row>
    <row r="7352" spans="16:38" ht="15">
      <c r="P7352" s="806" t="s">
        <v>884</v>
      </c>
      <c r="Q7352" s="807">
        <v>33</v>
      </c>
      <c r="R7352" s="807">
        <v>76</v>
      </c>
      <c r="S7352" s="759" t="str">
        <f t="shared" si="228"/>
        <v>Vejez</v>
      </c>
      <c r="AI7352" s="806" t="s">
        <v>891</v>
      </c>
      <c r="AJ7352" s="807">
        <v>8</v>
      </c>
      <c r="AK7352" s="807">
        <v>31</v>
      </c>
      <c r="AL7352" s="759" t="str">
        <f t="shared" si="229"/>
        <v>Adulto</v>
      </c>
    </row>
    <row r="7353" spans="16:38" ht="15">
      <c r="P7353" s="806" t="s">
        <v>884</v>
      </c>
      <c r="Q7353" s="807">
        <v>35</v>
      </c>
      <c r="R7353" s="807">
        <v>77</v>
      </c>
      <c r="S7353" s="759" t="str">
        <f t="shared" si="228"/>
        <v>Vejez</v>
      </c>
      <c r="AI7353" s="806" t="s">
        <v>891</v>
      </c>
      <c r="AJ7353" s="807">
        <v>21</v>
      </c>
      <c r="AK7353" s="807">
        <v>32</v>
      </c>
      <c r="AL7353" s="759" t="str">
        <f t="shared" si="229"/>
        <v>Adulto</v>
      </c>
    </row>
    <row r="7354" spans="16:38" ht="15">
      <c r="P7354" s="806" t="s">
        <v>884</v>
      </c>
      <c r="Q7354" s="807">
        <v>36</v>
      </c>
      <c r="R7354" s="807">
        <v>78</v>
      </c>
      <c r="S7354" s="759" t="str">
        <f t="shared" si="228"/>
        <v>Vejez</v>
      </c>
      <c r="AI7354" s="806" t="s">
        <v>891</v>
      </c>
      <c r="AJ7354" s="807">
        <v>16</v>
      </c>
      <c r="AK7354" s="807">
        <v>33</v>
      </c>
      <c r="AL7354" s="759" t="str">
        <f t="shared" si="229"/>
        <v>Adulto</v>
      </c>
    </row>
    <row r="7355" spans="16:38" ht="15">
      <c r="P7355" s="806" t="s">
        <v>884</v>
      </c>
      <c r="Q7355" s="807">
        <v>24</v>
      </c>
      <c r="R7355" s="807">
        <v>79</v>
      </c>
      <c r="S7355" s="759" t="str">
        <f t="shared" si="228"/>
        <v>Vejez</v>
      </c>
      <c r="AI7355" s="806" t="s">
        <v>891</v>
      </c>
      <c r="AJ7355" s="807">
        <v>19</v>
      </c>
      <c r="AK7355" s="807">
        <v>34</v>
      </c>
      <c r="AL7355" s="759" t="str">
        <f t="shared" si="229"/>
        <v>Adulto</v>
      </c>
    </row>
    <row r="7356" spans="16:38" ht="15">
      <c r="P7356" s="806" t="s">
        <v>884</v>
      </c>
      <c r="Q7356" s="807">
        <v>28</v>
      </c>
      <c r="R7356" s="807">
        <v>80</v>
      </c>
      <c r="S7356" s="759" t="str">
        <f t="shared" si="228"/>
        <v>Vejez</v>
      </c>
      <c r="AI7356" s="806" t="s">
        <v>891</v>
      </c>
      <c r="AJ7356" s="807">
        <v>17</v>
      </c>
      <c r="AK7356" s="807">
        <v>35</v>
      </c>
      <c r="AL7356" s="759" t="str">
        <f t="shared" si="229"/>
        <v>Adulto</v>
      </c>
    </row>
    <row r="7357" spans="16:38" ht="15">
      <c r="P7357" s="806" t="s">
        <v>884</v>
      </c>
      <c r="Q7357" s="807">
        <v>32</v>
      </c>
      <c r="R7357" s="807">
        <v>81</v>
      </c>
      <c r="S7357" s="759" t="str">
        <f t="shared" si="228"/>
        <v>Vejez</v>
      </c>
      <c r="AI7357" s="806" t="s">
        <v>891</v>
      </c>
      <c r="AJ7357" s="807">
        <v>9</v>
      </c>
      <c r="AK7357" s="807">
        <v>36</v>
      </c>
      <c r="AL7357" s="759" t="str">
        <f t="shared" si="229"/>
        <v>Adulto</v>
      </c>
    </row>
    <row r="7358" spans="16:38" ht="15">
      <c r="P7358" s="806" t="s">
        <v>884</v>
      </c>
      <c r="Q7358" s="807">
        <v>30</v>
      </c>
      <c r="R7358" s="807">
        <v>82</v>
      </c>
      <c r="S7358" s="759" t="str">
        <f t="shared" si="228"/>
        <v>Vejez</v>
      </c>
      <c r="AI7358" s="806" t="s">
        <v>891</v>
      </c>
      <c r="AJ7358" s="807">
        <v>10</v>
      </c>
      <c r="AK7358" s="807">
        <v>37</v>
      </c>
      <c r="AL7358" s="759" t="str">
        <f t="shared" si="229"/>
        <v>Adulto</v>
      </c>
    </row>
    <row r="7359" spans="16:38" ht="15">
      <c r="P7359" s="806" t="s">
        <v>884</v>
      </c>
      <c r="Q7359" s="807">
        <v>31</v>
      </c>
      <c r="R7359" s="807">
        <v>83</v>
      </c>
      <c r="S7359" s="759" t="str">
        <f t="shared" si="228"/>
        <v>Vejez</v>
      </c>
      <c r="AI7359" s="806" t="s">
        <v>891</v>
      </c>
      <c r="AJ7359" s="807">
        <v>12</v>
      </c>
      <c r="AK7359" s="807">
        <v>38</v>
      </c>
      <c r="AL7359" s="759" t="str">
        <f t="shared" si="229"/>
        <v>Adulto</v>
      </c>
    </row>
    <row r="7360" spans="16:38" ht="15">
      <c r="P7360" s="806" t="s">
        <v>884</v>
      </c>
      <c r="Q7360" s="807">
        <v>28</v>
      </c>
      <c r="R7360" s="807">
        <v>84</v>
      </c>
      <c r="S7360" s="759" t="str">
        <f t="shared" si="228"/>
        <v>Vejez</v>
      </c>
      <c r="AI7360" s="806" t="s">
        <v>891</v>
      </c>
      <c r="AJ7360" s="807">
        <v>15</v>
      </c>
      <c r="AK7360" s="807">
        <v>39</v>
      </c>
      <c r="AL7360" s="759" t="str">
        <f t="shared" si="229"/>
        <v>Adulto</v>
      </c>
    </row>
    <row r="7361" spans="16:38" ht="15">
      <c r="P7361" s="806" t="s">
        <v>884</v>
      </c>
      <c r="Q7361" s="807">
        <v>20</v>
      </c>
      <c r="R7361" s="807">
        <v>85</v>
      </c>
      <c r="S7361" s="759" t="str">
        <f t="shared" si="228"/>
        <v>Vejez</v>
      </c>
      <c r="AI7361" s="806" t="s">
        <v>891</v>
      </c>
      <c r="AJ7361" s="807">
        <v>20</v>
      </c>
      <c r="AK7361" s="807">
        <v>40</v>
      </c>
      <c r="AL7361" s="759" t="str">
        <f t="shared" si="229"/>
        <v>Adulto</v>
      </c>
    </row>
    <row r="7362" spans="16:38" ht="15">
      <c r="P7362" s="806" t="s">
        <v>884</v>
      </c>
      <c r="Q7362" s="807">
        <v>19</v>
      </c>
      <c r="R7362" s="807">
        <v>86</v>
      </c>
      <c r="S7362" s="759" t="str">
        <f t="shared" si="228"/>
        <v>Vejez</v>
      </c>
      <c r="AI7362" s="806" t="s">
        <v>891</v>
      </c>
      <c r="AJ7362" s="807">
        <v>13</v>
      </c>
      <c r="AK7362" s="807">
        <v>41</v>
      </c>
      <c r="AL7362" s="759" t="str">
        <f t="shared" si="229"/>
        <v>Adulto</v>
      </c>
    </row>
    <row r="7363" spans="16:38" ht="15">
      <c r="P7363" s="806" t="s">
        <v>884</v>
      </c>
      <c r="Q7363" s="807">
        <v>16</v>
      </c>
      <c r="R7363" s="807">
        <v>87</v>
      </c>
      <c r="S7363" s="759" t="str">
        <f t="shared" ref="S7363:S7426" si="230">IF(P7363=0,"",IF(AND(R7363&gt;=0,R7363&lt;=5),"Primera Infancia",IF(AND(R7363&gt;=6,R7363&lt;=11),"Infancia",IF(AND(R7363&gt;=12,R7363&lt;=17),"Adolescente",IF(AND(R7363&gt;=18,R7363&lt;=28),"Juventud",IF(AND(R7363&gt;=29,R7363&lt;=59),"Adulto","Vejez"))))))</f>
        <v>Vejez</v>
      </c>
      <c r="AI7363" s="806" t="s">
        <v>891</v>
      </c>
      <c r="AJ7363" s="807">
        <v>13</v>
      </c>
      <c r="AK7363" s="807">
        <v>42</v>
      </c>
      <c r="AL7363" s="759" t="str">
        <f t="shared" ref="AL7363:AL7426" si="231">IF(AI7363=0,"",IF(AND(AK7363&gt;=0,AK7363&lt;=5),"Primera Infancia",IF(AND(AK7363&gt;=6,AK7363&lt;=11),"Infancia",IF(AND(AK7363&gt;=12,AK7363&lt;=17),"Adolescente",IF(AND(AK7363&gt;=18,AK7363&lt;=28),"Juventud",IF(AND(AK7363&gt;=29,AK7363&lt;=59),"Adulto","Vejez"))))))</f>
        <v>Adulto</v>
      </c>
    </row>
    <row r="7364" spans="16:38" ht="15">
      <c r="P7364" s="806" t="s">
        <v>884</v>
      </c>
      <c r="Q7364" s="807">
        <v>16</v>
      </c>
      <c r="R7364" s="807">
        <v>88</v>
      </c>
      <c r="S7364" s="759" t="str">
        <f t="shared" si="230"/>
        <v>Vejez</v>
      </c>
      <c r="AI7364" s="806" t="s">
        <v>891</v>
      </c>
      <c r="AJ7364" s="807">
        <v>19</v>
      </c>
      <c r="AK7364" s="807">
        <v>43</v>
      </c>
      <c r="AL7364" s="759" t="str">
        <f t="shared" si="231"/>
        <v>Adulto</v>
      </c>
    </row>
    <row r="7365" spans="16:38" ht="15">
      <c r="P7365" s="806" t="s">
        <v>884</v>
      </c>
      <c r="Q7365" s="807">
        <v>8</v>
      </c>
      <c r="R7365" s="807">
        <v>89</v>
      </c>
      <c r="S7365" s="759" t="str">
        <f t="shared" si="230"/>
        <v>Vejez</v>
      </c>
      <c r="AI7365" s="806" t="s">
        <v>891</v>
      </c>
      <c r="AJ7365" s="807">
        <v>14</v>
      </c>
      <c r="AK7365" s="807">
        <v>44</v>
      </c>
      <c r="AL7365" s="759" t="str">
        <f t="shared" si="231"/>
        <v>Adulto</v>
      </c>
    </row>
    <row r="7366" spans="16:38" ht="15">
      <c r="P7366" s="806" t="s">
        <v>884</v>
      </c>
      <c r="Q7366" s="807">
        <v>6</v>
      </c>
      <c r="R7366" s="807">
        <v>90</v>
      </c>
      <c r="S7366" s="759" t="str">
        <f t="shared" si="230"/>
        <v>Vejez</v>
      </c>
      <c r="AI7366" s="806" t="s">
        <v>891</v>
      </c>
      <c r="AJ7366" s="807">
        <v>15</v>
      </c>
      <c r="AK7366" s="807">
        <v>45</v>
      </c>
      <c r="AL7366" s="759" t="str">
        <f t="shared" si="231"/>
        <v>Adulto</v>
      </c>
    </row>
    <row r="7367" spans="16:38" ht="15">
      <c r="P7367" s="806" t="s">
        <v>884</v>
      </c>
      <c r="Q7367" s="807">
        <v>15</v>
      </c>
      <c r="R7367" s="807">
        <v>91</v>
      </c>
      <c r="S7367" s="759" t="str">
        <f t="shared" si="230"/>
        <v>Vejez</v>
      </c>
      <c r="AI7367" s="806" t="s">
        <v>891</v>
      </c>
      <c r="AJ7367" s="807">
        <v>21</v>
      </c>
      <c r="AK7367" s="807">
        <v>46</v>
      </c>
      <c r="AL7367" s="759" t="str">
        <f t="shared" si="231"/>
        <v>Adulto</v>
      </c>
    </row>
    <row r="7368" spans="16:38" ht="15">
      <c r="P7368" s="806" t="s">
        <v>884</v>
      </c>
      <c r="Q7368" s="807">
        <v>4</v>
      </c>
      <c r="R7368" s="807">
        <v>92</v>
      </c>
      <c r="S7368" s="759" t="str">
        <f t="shared" si="230"/>
        <v>Vejez</v>
      </c>
      <c r="AI7368" s="806" t="s">
        <v>891</v>
      </c>
      <c r="AJ7368" s="807">
        <v>10</v>
      </c>
      <c r="AK7368" s="807">
        <v>47</v>
      </c>
      <c r="AL7368" s="759" t="str">
        <f t="shared" si="231"/>
        <v>Adulto</v>
      </c>
    </row>
    <row r="7369" spans="16:38" ht="15">
      <c r="P7369" s="806" t="s">
        <v>884</v>
      </c>
      <c r="Q7369" s="807">
        <v>5</v>
      </c>
      <c r="R7369" s="807">
        <v>93</v>
      </c>
      <c r="S7369" s="759" t="str">
        <f t="shared" si="230"/>
        <v>Vejez</v>
      </c>
      <c r="AI7369" s="806" t="s">
        <v>891</v>
      </c>
      <c r="AJ7369" s="807">
        <v>21</v>
      </c>
      <c r="AK7369" s="807">
        <v>48</v>
      </c>
      <c r="AL7369" s="759" t="str">
        <f t="shared" si="231"/>
        <v>Adulto</v>
      </c>
    </row>
    <row r="7370" spans="16:38" ht="15">
      <c r="P7370" s="806" t="s">
        <v>884</v>
      </c>
      <c r="Q7370" s="807">
        <v>5</v>
      </c>
      <c r="R7370" s="807">
        <v>94</v>
      </c>
      <c r="S7370" s="759" t="str">
        <f t="shared" si="230"/>
        <v>Vejez</v>
      </c>
      <c r="AI7370" s="806" t="s">
        <v>891</v>
      </c>
      <c r="AJ7370" s="807">
        <v>12</v>
      </c>
      <c r="AK7370" s="807">
        <v>49</v>
      </c>
      <c r="AL7370" s="759" t="str">
        <f t="shared" si="231"/>
        <v>Adulto</v>
      </c>
    </row>
    <row r="7371" spans="16:38" ht="15">
      <c r="P7371" s="806" t="s">
        <v>884</v>
      </c>
      <c r="Q7371" s="807">
        <v>6</v>
      </c>
      <c r="R7371" s="807">
        <v>95</v>
      </c>
      <c r="S7371" s="759" t="str">
        <f t="shared" si="230"/>
        <v>Vejez</v>
      </c>
      <c r="AI7371" s="806" t="s">
        <v>891</v>
      </c>
      <c r="AJ7371" s="807">
        <v>22</v>
      </c>
      <c r="AK7371" s="807">
        <v>50</v>
      </c>
      <c r="AL7371" s="759" t="str">
        <f t="shared" si="231"/>
        <v>Adulto</v>
      </c>
    </row>
    <row r="7372" spans="16:38" ht="15">
      <c r="P7372" s="806" t="s">
        <v>884</v>
      </c>
      <c r="Q7372" s="807">
        <v>5</v>
      </c>
      <c r="R7372" s="807">
        <v>96</v>
      </c>
      <c r="S7372" s="759" t="str">
        <f t="shared" si="230"/>
        <v>Vejez</v>
      </c>
      <c r="AI7372" s="806" t="s">
        <v>891</v>
      </c>
      <c r="AJ7372" s="807">
        <v>15</v>
      </c>
      <c r="AK7372" s="807">
        <v>51</v>
      </c>
      <c r="AL7372" s="759" t="str">
        <f t="shared" si="231"/>
        <v>Adulto</v>
      </c>
    </row>
    <row r="7373" spans="16:38" ht="15">
      <c r="P7373" s="806" t="s">
        <v>884</v>
      </c>
      <c r="Q7373" s="807">
        <v>1</v>
      </c>
      <c r="R7373" s="807">
        <v>97</v>
      </c>
      <c r="S7373" s="759" t="str">
        <f t="shared" si="230"/>
        <v>Vejez</v>
      </c>
      <c r="AI7373" s="806" t="s">
        <v>891</v>
      </c>
      <c r="AJ7373" s="807">
        <v>17</v>
      </c>
      <c r="AK7373" s="807">
        <v>52</v>
      </c>
      <c r="AL7373" s="759" t="str">
        <f t="shared" si="231"/>
        <v>Adulto</v>
      </c>
    </row>
    <row r="7374" spans="16:38" ht="15">
      <c r="P7374" s="806" t="s">
        <v>884</v>
      </c>
      <c r="Q7374" s="807">
        <v>6</v>
      </c>
      <c r="R7374" s="807">
        <v>98</v>
      </c>
      <c r="S7374" s="759" t="str">
        <f t="shared" si="230"/>
        <v>Vejez</v>
      </c>
      <c r="AI7374" s="806" t="s">
        <v>891</v>
      </c>
      <c r="AJ7374" s="807">
        <v>16</v>
      </c>
      <c r="AK7374" s="807">
        <v>53</v>
      </c>
      <c r="AL7374" s="759" t="str">
        <f t="shared" si="231"/>
        <v>Adulto</v>
      </c>
    </row>
    <row r="7375" spans="16:38" ht="15">
      <c r="P7375" s="806" t="s">
        <v>884</v>
      </c>
      <c r="Q7375" s="807">
        <v>4</v>
      </c>
      <c r="R7375" s="807">
        <v>99</v>
      </c>
      <c r="S7375" s="759" t="str">
        <f t="shared" si="230"/>
        <v>Vejez</v>
      </c>
      <c r="AI7375" s="806" t="s">
        <v>891</v>
      </c>
      <c r="AJ7375" s="807">
        <v>19</v>
      </c>
      <c r="AK7375" s="807">
        <v>54</v>
      </c>
      <c r="AL7375" s="759" t="str">
        <f t="shared" si="231"/>
        <v>Adulto</v>
      </c>
    </row>
    <row r="7376" spans="16:38" ht="15">
      <c r="P7376" s="806" t="s">
        <v>884</v>
      </c>
      <c r="Q7376" s="807">
        <v>1</v>
      </c>
      <c r="R7376" s="807">
        <v>101</v>
      </c>
      <c r="S7376" s="759" t="str">
        <f t="shared" si="230"/>
        <v>Vejez</v>
      </c>
      <c r="AI7376" s="806" t="s">
        <v>891</v>
      </c>
      <c r="AJ7376" s="807">
        <v>22</v>
      </c>
      <c r="AK7376" s="807">
        <v>55</v>
      </c>
      <c r="AL7376" s="759" t="str">
        <f t="shared" si="231"/>
        <v>Adulto</v>
      </c>
    </row>
    <row r="7377" spans="16:38" ht="15">
      <c r="P7377" s="806" t="s">
        <v>884</v>
      </c>
      <c r="Q7377" s="807">
        <v>2</v>
      </c>
      <c r="R7377" s="807">
        <v>102</v>
      </c>
      <c r="S7377" s="759" t="str">
        <f t="shared" si="230"/>
        <v>Vejez</v>
      </c>
      <c r="AI7377" s="806" t="s">
        <v>891</v>
      </c>
      <c r="AJ7377" s="807">
        <v>16</v>
      </c>
      <c r="AK7377" s="807">
        <v>56</v>
      </c>
      <c r="AL7377" s="759" t="str">
        <f t="shared" si="231"/>
        <v>Adulto</v>
      </c>
    </row>
    <row r="7378" spans="16:38" ht="15">
      <c r="P7378" s="806" t="s">
        <v>884</v>
      </c>
      <c r="Q7378" s="807">
        <v>1</v>
      </c>
      <c r="R7378" s="807">
        <v>103</v>
      </c>
      <c r="S7378" s="759" t="str">
        <f t="shared" si="230"/>
        <v>Vejez</v>
      </c>
      <c r="AI7378" s="806" t="s">
        <v>891</v>
      </c>
      <c r="AJ7378" s="807">
        <v>17</v>
      </c>
      <c r="AK7378" s="807">
        <v>57</v>
      </c>
      <c r="AL7378" s="759" t="str">
        <f t="shared" si="231"/>
        <v>Adulto</v>
      </c>
    </row>
    <row r="7379" spans="16:38" ht="15">
      <c r="P7379" s="806" t="s">
        <v>884</v>
      </c>
      <c r="Q7379" s="807">
        <v>2</v>
      </c>
      <c r="R7379" s="807">
        <v>104</v>
      </c>
      <c r="S7379" s="759" t="str">
        <f t="shared" si="230"/>
        <v>Vejez</v>
      </c>
      <c r="AI7379" s="806" t="s">
        <v>891</v>
      </c>
      <c r="AJ7379" s="807">
        <v>14</v>
      </c>
      <c r="AK7379" s="807">
        <v>58</v>
      </c>
      <c r="AL7379" s="759" t="str">
        <f t="shared" si="231"/>
        <v>Adulto</v>
      </c>
    </row>
    <row r="7380" spans="16:38" ht="15">
      <c r="P7380" s="806" t="s">
        <v>884</v>
      </c>
      <c r="Q7380" s="807">
        <v>2</v>
      </c>
      <c r="R7380" s="807">
        <v>107</v>
      </c>
      <c r="S7380" s="759" t="str">
        <f t="shared" si="230"/>
        <v>Vejez</v>
      </c>
      <c r="AI7380" s="806" t="s">
        <v>891</v>
      </c>
      <c r="AJ7380" s="807">
        <v>20</v>
      </c>
      <c r="AK7380" s="807">
        <v>59</v>
      </c>
      <c r="AL7380" s="759" t="str">
        <f t="shared" si="231"/>
        <v>Adulto</v>
      </c>
    </row>
    <row r="7381" spans="16:38" ht="15">
      <c r="P7381" s="806" t="s">
        <v>884</v>
      </c>
      <c r="Q7381" s="807">
        <v>3</v>
      </c>
      <c r="R7381" s="807">
        <v>108</v>
      </c>
      <c r="S7381" s="759" t="str">
        <f t="shared" si="230"/>
        <v>Vejez</v>
      </c>
      <c r="AI7381" s="806" t="s">
        <v>891</v>
      </c>
      <c r="AJ7381" s="807">
        <v>17</v>
      </c>
      <c r="AK7381" s="807">
        <v>60</v>
      </c>
      <c r="AL7381" s="759" t="str">
        <f t="shared" si="231"/>
        <v>Vejez</v>
      </c>
    </row>
    <row r="7382" spans="16:38" ht="30">
      <c r="P7382" s="806" t="s">
        <v>885</v>
      </c>
      <c r="Q7382" s="807">
        <v>113</v>
      </c>
      <c r="R7382" s="807">
        <v>0</v>
      </c>
      <c r="S7382" s="759" t="str">
        <f t="shared" si="230"/>
        <v>Primera Infancia</v>
      </c>
      <c r="AI7382" s="806" t="s">
        <v>891</v>
      </c>
      <c r="AJ7382" s="807">
        <v>12</v>
      </c>
      <c r="AK7382" s="807">
        <v>61</v>
      </c>
      <c r="AL7382" s="759" t="str">
        <f t="shared" si="231"/>
        <v>Vejez</v>
      </c>
    </row>
    <row r="7383" spans="16:38" ht="30">
      <c r="P7383" s="806" t="s">
        <v>885</v>
      </c>
      <c r="Q7383" s="807">
        <v>111</v>
      </c>
      <c r="R7383" s="807">
        <v>1</v>
      </c>
      <c r="S7383" s="759" t="str">
        <f t="shared" si="230"/>
        <v>Primera Infancia</v>
      </c>
      <c r="AI7383" s="806" t="s">
        <v>891</v>
      </c>
      <c r="AJ7383" s="807">
        <v>11</v>
      </c>
      <c r="AK7383" s="807">
        <v>62</v>
      </c>
      <c r="AL7383" s="759" t="str">
        <f t="shared" si="231"/>
        <v>Vejez</v>
      </c>
    </row>
    <row r="7384" spans="16:38" ht="30">
      <c r="P7384" s="806" t="s">
        <v>885</v>
      </c>
      <c r="Q7384" s="807">
        <v>98</v>
      </c>
      <c r="R7384" s="807">
        <v>2</v>
      </c>
      <c r="S7384" s="759" t="str">
        <f t="shared" si="230"/>
        <v>Primera Infancia</v>
      </c>
      <c r="AI7384" s="806" t="s">
        <v>891</v>
      </c>
      <c r="AJ7384" s="807">
        <v>11</v>
      </c>
      <c r="AK7384" s="807">
        <v>63</v>
      </c>
      <c r="AL7384" s="759" t="str">
        <f t="shared" si="231"/>
        <v>Vejez</v>
      </c>
    </row>
    <row r="7385" spans="16:38" ht="30">
      <c r="P7385" s="806" t="s">
        <v>885</v>
      </c>
      <c r="Q7385" s="807">
        <v>86</v>
      </c>
      <c r="R7385" s="807">
        <v>3</v>
      </c>
      <c r="S7385" s="759" t="str">
        <f t="shared" si="230"/>
        <v>Primera Infancia</v>
      </c>
      <c r="AI7385" s="806" t="s">
        <v>891</v>
      </c>
      <c r="AJ7385" s="807">
        <v>17</v>
      </c>
      <c r="AK7385" s="807">
        <v>64</v>
      </c>
      <c r="AL7385" s="759" t="str">
        <f t="shared" si="231"/>
        <v>Vejez</v>
      </c>
    </row>
    <row r="7386" spans="16:38" ht="30">
      <c r="P7386" s="806" t="s">
        <v>885</v>
      </c>
      <c r="Q7386" s="807">
        <v>120</v>
      </c>
      <c r="R7386" s="807">
        <v>4</v>
      </c>
      <c r="S7386" s="759" t="str">
        <f t="shared" si="230"/>
        <v>Primera Infancia</v>
      </c>
      <c r="AI7386" s="806" t="s">
        <v>891</v>
      </c>
      <c r="AJ7386" s="807">
        <v>16</v>
      </c>
      <c r="AK7386" s="807">
        <v>65</v>
      </c>
      <c r="AL7386" s="759" t="str">
        <f t="shared" si="231"/>
        <v>Vejez</v>
      </c>
    </row>
    <row r="7387" spans="16:38" ht="30">
      <c r="P7387" s="806" t="s">
        <v>885</v>
      </c>
      <c r="Q7387" s="807">
        <v>114</v>
      </c>
      <c r="R7387" s="807">
        <v>5</v>
      </c>
      <c r="S7387" s="759" t="str">
        <f t="shared" si="230"/>
        <v>Primera Infancia</v>
      </c>
      <c r="AI7387" s="806" t="s">
        <v>891</v>
      </c>
      <c r="AJ7387" s="807">
        <v>15</v>
      </c>
      <c r="AK7387" s="807">
        <v>66</v>
      </c>
      <c r="AL7387" s="759" t="str">
        <f t="shared" si="231"/>
        <v>Vejez</v>
      </c>
    </row>
    <row r="7388" spans="16:38" ht="15">
      <c r="P7388" s="806" t="s">
        <v>885</v>
      </c>
      <c r="Q7388" s="807">
        <v>108</v>
      </c>
      <c r="R7388" s="807">
        <v>6</v>
      </c>
      <c r="S7388" s="759" t="str">
        <f t="shared" si="230"/>
        <v>Infancia</v>
      </c>
      <c r="AI7388" s="806" t="s">
        <v>891</v>
      </c>
      <c r="AJ7388" s="807">
        <v>8</v>
      </c>
      <c r="AK7388" s="807">
        <v>67</v>
      </c>
      <c r="AL7388" s="759" t="str">
        <f t="shared" si="231"/>
        <v>Vejez</v>
      </c>
    </row>
    <row r="7389" spans="16:38" ht="15">
      <c r="P7389" s="806" t="s">
        <v>885</v>
      </c>
      <c r="Q7389" s="807">
        <v>96</v>
      </c>
      <c r="R7389" s="807">
        <v>7</v>
      </c>
      <c r="S7389" s="759" t="str">
        <f t="shared" si="230"/>
        <v>Infancia</v>
      </c>
      <c r="AI7389" s="806" t="s">
        <v>891</v>
      </c>
      <c r="AJ7389" s="807">
        <v>12</v>
      </c>
      <c r="AK7389" s="807">
        <v>68</v>
      </c>
      <c r="AL7389" s="759" t="str">
        <f t="shared" si="231"/>
        <v>Vejez</v>
      </c>
    </row>
    <row r="7390" spans="16:38" ht="15">
      <c r="P7390" s="806" t="s">
        <v>885</v>
      </c>
      <c r="Q7390" s="807">
        <v>88</v>
      </c>
      <c r="R7390" s="807">
        <v>8</v>
      </c>
      <c r="S7390" s="759" t="str">
        <f t="shared" si="230"/>
        <v>Infancia</v>
      </c>
      <c r="AI7390" s="806" t="s">
        <v>891</v>
      </c>
      <c r="AJ7390" s="807">
        <v>5</v>
      </c>
      <c r="AK7390" s="807">
        <v>69</v>
      </c>
      <c r="AL7390" s="759" t="str">
        <f t="shared" si="231"/>
        <v>Vejez</v>
      </c>
    </row>
    <row r="7391" spans="16:38" ht="15">
      <c r="P7391" s="806" t="s">
        <v>885</v>
      </c>
      <c r="Q7391" s="807">
        <v>131</v>
      </c>
      <c r="R7391" s="807">
        <v>9</v>
      </c>
      <c r="S7391" s="759" t="str">
        <f t="shared" si="230"/>
        <v>Infancia</v>
      </c>
      <c r="AI7391" s="806" t="s">
        <v>891</v>
      </c>
      <c r="AJ7391" s="807">
        <v>8</v>
      </c>
      <c r="AK7391" s="807">
        <v>70</v>
      </c>
      <c r="AL7391" s="759" t="str">
        <f t="shared" si="231"/>
        <v>Vejez</v>
      </c>
    </row>
    <row r="7392" spans="16:38" ht="15">
      <c r="P7392" s="806" t="s">
        <v>885</v>
      </c>
      <c r="Q7392" s="807">
        <v>127</v>
      </c>
      <c r="R7392" s="807">
        <v>10</v>
      </c>
      <c r="S7392" s="759" t="str">
        <f t="shared" si="230"/>
        <v>Infancia</v>
      </c>
      <c r="AI7392" s="806" t="s">
        <v>891</v>
      </c>
      <c r="AJ7392" s="807">
        <v>14</v>
      </c>
      <c r="AK7392" s="807">
        <v>71</v>
      </c>
      <c r="AL7392" s="759" t="str">
        <f t="shared" si="231"/>
        <v>Vejez</v>
      </c>
    </row>
    <row r="7393" spans="16:38" ht="15">
      <c r="P7393" s="806" t="s">
        <v>885</v>
      </c>
      <c r="Q7393" s="807">
        <v>135</v>
      </c>
      <c r="R7393" s="807">
        <v>11</v>
      </c>
      <c r="S7393" s="759" t="str">
        <f t="shared" si="230"/>
        <v>Infancia</v>
      </c>
      <c r="AI7393" s="806" t="s">
        <v>891</v>
      </c>
      <c r="AJ7393" s="807">
        <v>9</v>
      </c>
      <c r="AK7393" s="807">
        <v>72</v>
      </c>
      <c r="AL7393" s="759" t="str">
        <f t="shared" si="231"/>
        <v>Vejez</v>
      </c>
    </row>
    <row r="7394" spans="16:38" ht="30">
      <c r="P7394" s="806" t="s">
        <v>885</v>
      </c>
      <c r="Q7394" s="807">
        <v>139</v>
      </c>
      <c r="R7394" s="807">
        <v>12</v>
      </c>
      <c r="S7394" s="759" t="str">
        <f t="shared" si="230"/>
        <v>Adolescente</v>
      </c>
      <c r="AI7394" s="806" t="s">
        <v>891</v>
      </c>
      <c r="AJ7394" s="807">
        <v>9</v>
      </c>
      <c r="AK7394" s="807">
        <v>73</v>
      </c>
      <c r="AL7394" s="759" t="str">
        <f t="shared" si="231"/>
        <v>Vejez</v>
      </c>
    </row>
    <row r="7395" spans="16:38" ht="30">
      <c r="P7395" s="806" t="s">
        <v>885</v>
      </c>
      <c r="Q7395" s="807">
        <v>154</v>
      </c>
      <c r="R7395" s="807">
        <v>13</v>
      </c>
      <c r="S7395" s="759" t="str">
        <f t="shared" si="230"/>
        <v>Adolescente</v>
      </c>
      <c r="AI7395" s="806" t="s">
        <v>891</v>
      </c>
      <c r="AJ7395" s="807">
        <v>10</v>
      </c>
      <c r="AK7395" s="807">
        <v>74</v>
      </c>
      <c r="AL7395" s="759" t="str">
        <f t="shared" si="231"/>
        <v>Vejez</v>
      </c>
    </row>
    <row r="7396" spans="16:38" ht="30">
      <c r="P7396" s="806" t="s">
        <v>885</v>
      </c>
      <c r="Q7396" s="807">
        <v>134</v>
      </c>
      <c r="R7396" s="807">
        <v>14</v>
      </c>
      <c r="S7396" s="759" t="str">
        <f t="shared" si="230"/>
        <v>Adolescente</v>
      </c>
      <c r="AI7396" s="806" t="s">
        <v>891</v>
      </c>
      <c r="AJ7396" s="807">
        <v>6</v>
      </c>
      <c r="AK7396" s="807">
        <v>75</v>
      </c>
      <c r="AL7396" s="759" t="str">
        <f t="shared" si="231"/>
        <v>Vejez</v>
      </c>
    </row>
    <row r="7397" spans="16:38" ht="30">
      <c r="P7397" s="806" t="s">
        <v>885</v>
      </c>
      <c r="Q7397" s="807">
        <v>151</v>
      </c>
      <c r="R7397" s="807">
        <v>15</v>
      </c>
      <c r="S7397" s="759" t="str">
        <f t="shared" si="230"/>
        <v>Adolescente</v>
      </c>
      <c r="AI7397" s="806" t="s">
        <v>891</v>
      </c>
      <c r="AJ7397" s="807">
        <v>4</v>
      </c>
      <c r="AK7397" s="807">
        <v>76</v>
      </c>
      <c r="AL7397" s="759" t="str">
        <f t="shared" si="231"/>
        <v>Vejez</v>
      </c>
    </row>
    <row r="7398" spans="16:38" ht="30">
      <c r="P7398" s="806" t="s">
        <v>885</v>
      </c>
      <c r="Q7398" s="807">
        <v>171</v>
      </c>
      <c r="R7398" s="807">
        <v>16</v>
      </c>
      <c r="S7398" s="759" t="str">
        <f t="shared" si="230"/>
        <v>Adolescente</v>
      </c>
      <c r="AI7398" s="806" t="s">
        <v>891</v>
      </c>
      <c r="AJ7398" s="807">
        <v>6</v>
      </c>
      <c r="AK7398" s="807">
        <v>77</v>
      </c>
      <c r="AL7398" s="759" t="str">
        <f t="shared" si="231"/>
        <v>Vejez</v>
      </c>
    </row>
    <row r="7399" spans="16:38" ht="30">
      <c r="P7399" s="806" t="s">
        <v>885</v>
      </c>
      <c r="Q7399" s="807">
        <v>187</v>
      </c>
      <c r="R7399" s="807">
        <v>17</v>
      </c>
      <c r="S7399" s="759" t="str">
        <f t="shared" si="230"/>
        <v>Adolescente</v>
      </c>
      <c r="AI7399" s="806" t="s">
        <v>891</v>
      </c>
      <c r="AJ7399" s="807">
        <v>5</v>
      </c>
      <c r="AK7399" s="807">
        <v>78</v>
      </c>
      <c r="AL7399" s="759" t="str">
        <f t="shared" si="231"/>
        <v>Vejez</v>
      </c>
    </row>
    <row r="7400" spans="16:38" ht="15">
      <c r="P7400" s="806" t="s">
        <v>885</v>
      </c>
      <c r="Q7400" s="807">
        <v>172</v>
      </c>
      <c r="R7400" s="807">
        <v>18</v>
      </c>
      <c r="S7400" s="759" t="str">
        <f t="shared" si="230"/>
        <v>Juventud</v>
      </c>
      <c r="AI7400" s="806" t="s">
        <v>891</v>
      </c>
      <c r="AJ7400" s="807">
        <v>4</v>
      </c>
      <c r="AK7400" s="807">
        <v>79</v>
      </c>
      <c r="AL7400" s="759" t="str">
        <f t="shared" si="231"/>
        <v>Vejez</v>
      </c>
    </row>
    <row r="7401" spans="16:38" ht="15">
      <c r="P7401" s="806" t="s">
        <v>885</v>
      </c>
      <c r="Q7401" s="807">
        <v>140</v>
      </c>
      <c r="R7401" s="807">
        <v>19</v>
      </c>
      <c r="S7401" s="759" t="str">
        <f t="shared" si="230"/>
        <v>Juventud</v>
      </c>
      <c r="AI7401" s="806" t="s">
        <v>891</v>
      </c>
      <c r="AJ7401" s="807">
        <v>4</v>
      </c>
      <c r="AK7401" s="807">
        <v>80</v>
      </c>
      <c r="AL7401" s="759" t="str">
        <f t="shared" si="231"/>
        <v>Vejez</v>
      </c>
    </row>
    <row r="7402" spans="16:38" ht="15">
      <c r="P7402" s="806" t="s">
        <v>885</v>
      </c>
      <c r="Q7402" s="807">
        <v>123</v>
      </c>
      <c r="R7402" s="807">
        <v>20</v>
      </c>
      <c r="S7402" s="759" t="str">
        <f t="shared" si="230"/>
        <v>Juventud</v>
      </c>
      <c r="AI7402" s="806" t="s">
        <v>891</v>
      </c>
      <c r="AJ7402" s="807">
        <v>4</v>
      </c>
      <c r="AK7402" s="807">
        <v>81</v>
      </c>
      <c r="AL7402" s="759" t="str">
        <f t="shared" si="231"/>
        <v>Vejez</v>
      </c>
    </row>
    <row r="7403" spans="16:38" ht="15">
      <c r="P7403" s="806" t="s">
        <v>885</v>
      </c>
      <c r="Q7403" s="807">
        <v>153</v>
      </c>
      <c r="R7403" s="807">
        <v>21</v>
      </c>
      <c r="S7403" s="759" t="str">
        <f t="shared" si="230"/>
        <v>Juventud</v>
      </c>
      <c r="AI7403" s="806" t="s">
        <v>891</v>
      </c>
      <c r="AJ7403" s="807">
        <v>3</v>
      </c>
      <c r="AK7403" s="807">
        <v>82</v>
      </c>
      <c r="AL7403" s="759" t="str">
        <f t="shared" si="231"/>
        <v>Vejez</v>
      </c>
    </row>
    <row r="7404" spans="16:38" ht="15">
      <c r="P7404" s="806" t="s">
        <v>885</v>
      </c>
      <c r="Q7404" s="807">
        <v>144</v>
      </c>
      <c r="R7404" s="807">
        <v>22</v>
      </c>
      <c r="S7404" s="759" t="str">
        <f t="shared" si="230"/>
        <v>Juventud</v>
      </c>
      <c r="AI7404" s="806" t="s">
        <v>891</v>
      </c>
      <c r="AJ7404" s="807">
        <v>5</v>
      </c>
      <c r="AK7404" s="807">
        <v>83</v>
      </c>
      <c r="AL7404" s="759" t="str">
        <f t="shared" si="231"/>
        <v>Vejez</v>
      </c>
    </row>
    <row r="7405" spans="16:38" ht="15">
      <c r="P7405" s="806" t="s">
        <v>885</v>
      </c>
      <c r="Q7405" s="807">
        <v>112</v>
      </c>
      <c r="R7405" s="807">
        <v>23</v>
      </c>
      <c r="S7405" s="759" t="str">
        <f t="shared" si="230"/>
        <v>Juventud</v>
      </c>
      <c r="AI7405" s="806" t="s">
        <v>891</v>
      </c>
      <c r="AJ7405" s="807">
        <v>2</v>
      </c>
      <c r="AK7405" s="807">
        <v>84</v>
      </c>
      <c r="AL7405" s="759" t="str">
        <f t="shared" si="231"/>
        <v>Vejez</v>
      </c>
    </row>
    <row r="7406" spans="16:38" ht="15">
      <c r="P7406" s="806" t="s">
        <v>885</v>
      </c>
      <c r="Q7406" s="807">
        <v>108</v>
      </c>
      <c r="R7406" s="807">
        <v>24</v>
      </c>
      <c r="S7406" s="759" t="str">
        <f t="shared" si="230"/>
        <v>Juventud</v>
      </c>
      <c r="AI7406" s="806" t="s">
        <v>891</v>
      </c>
      <c r="AJ7406" s="807">
        <v>2</v>
      </c>
      <c r="AK7406" s="807">
        <v>85</v>
      </c>
      <c r="AL7406" s="759" t="str">
        <f t="shared" si="231"/>
        <v>Vejez</v>
      </c>
    </row>
    <row r="7407" spans="16:38" ht="15">
      <c r="P7407" s="806" t="s">
        <v>885</v>
      </c>
      <c r="Q7407" s="807">
        <v>94</v>
      </c>
      <c r="R7407" s="807">
        <v>25</v>
      </c>
      <c r="S7407" s="759" t="str">
        <f t="shared" si="230"/>
        <v>Juventud</v>
      </c>
      <c r="AI7407" s="806" t="s">
        <v>891</v>
      </c>
      <c r="AJ7407" s="807">
        <v>1</v>
      </c>
      <c r="AK7407" s="807">
        <v>86</v>
      </c>
      <c r="AL7407" s="759" t="str">
        <f t="shared" si="231"/>
        <v>Vejez</v>
      </c>
    </row>
    <row r="7408" spans="16:38" ht="15">
      <c r="P7408" s="806" t="s">
        <v>885</v>
      </c>
      <c r="Q7408" s="807">
        <v>101</v>
      </c>
      <c r="R7408" s="807">
        <v>26</v>
      </c>
      <c r="S7408" s="759" t="str">
        <f t="shared" si="230"/>
        <v>Juventud</v>
      </c>
      <c r="AI7408" s="806" t="s">
        <v>891</v>
      </c>
      <c r="AJ7408" s="807">
        <v>1</v>
      </c>
      <c r="AK7408" s="807">
        <v>87</v>
      </c>
      <c r="AL7408" s="759" t="str">
        <f t="shared" si="231"/>
        <v>Vejez</v>
      </c>
    </row>
    <row r="7409" spans="16:38" ht="15">
      <c r="P7409" s="806" t="s">
        <v>885</v>
      </c>
      <c r="Q7409" s="807">
        <v>91</v>
      </c>
      <c r="R7409" s="807">
        <v>27</v>
      </c>
      <c r="S7409" s="759" t="str">
        <f t="shared" si="230"/>
        <v>Juventud</v>
      </c>
      <c r="AI7409" s="806" t="s">
        <v>891</v>
      </c>
      <c r="AJ7409" s="807">
        <v>3</v>
      </c>
      <c r="AK7409" s="807">
        <v>88</v>
      </c>
      <c r="AL7409" s="759" t="str">
        <f t="shared" si="231"/>
        <v>Vejez</v>
      </c>
    </row>
    <row r="7410" spans="16:38" ht="15">
      <c r="P7410" s="806" t="s">
        <v>885</v>
      </c>
      <c r="Q7410" s="807">
        <v>97</v>
      </c>
      <c r="R7410" s="807">
        <v>28</v>
      </c>
      <c r="S7410" s="759" t="str">
        <f t="shared" si="230"/>
        <v>Juventud</v>
      </c>
      <c r="AI7410" s="806" t="s">
        <v>891</v>
      </c>
      <c r="AJ7410" s="807">
        <v>1</v>
      </c>
      <c r="AK7410" s="807">
        <v>90</v>
      </c>
      <c r="AL7410" s="759" t="str">
        <f t="shared" si="231"/>
        <v>Vejez</v>
      </c>
    </row>
    <row r="7411" spans="16:38" ht="15">
      <c r="P7411" s="806" t="s">
        <v>885</v>
      </c>
      <c r="Q7411" s="807">
        <v>93</v>
      </c>
      <c r="R7411" s="807">
        <v>29</v>
      </c>
      <c r="S7411" s="759" t="str">
        <f t="shared" si="230"/>
        <v>Adulto</v>
      </c>
      <c r="AI7411" s="806" t="s">
        <v>891</v>
      </c>
      <c r="AJ7411" s="807">
        <v>2</v>
      </c>
      <c r="AK7411" s="807">
        <v>91</v>
      </c>
      <c r="AL7411" s="759" t="str">
        <f t="shared" si="231"/>
        <v>Vejez</v>
      </c>
    </row>
    <row r="7412" spans="16:38" ht="15">
      <c r="P7412" s="806" t="s">
        <v>885</v>
      </c>
      <c r="Q7412" s="807">
        <v>92</v>
      </c>
      <c r="R7412" s="807">
        <v>30</v>
      </c>
      <c r="S7412" s="759" t="str">
        <f t="shared" si="230"/>
        <v>Adulto</v>
      </c>
      <c r="AI7412" s="806" t="s">
        <v>891</v>
      </c>
      <c r="AJ7412" s="807">
        <v>2</v>
      </c>
      <c r="AK7412" s="807">
        <v>92</v>
      </c>
      <c r="AL7412" s="759" t="str">
        <f t="shared" si="231"/>
        <v>Vejez</v>
      </c>
    </row>
    <row r="7413" spans="16:38" ht="15">
      <c r="P7413" s="806" t="s">
        <v>885</v>
      </c>
      <c r="Q7413" s="807">
        <v>93</v>
      </c>
      <c r="R7413" s="807">
        <v>31</v>
      </c>
      <c r="S7413" s="759" t="str">
        <f t="shared" si="230"/>
        <v>Adulto</v>
      </c>
      <c r="AI7413" s="806" t="s">
        <v>891</v>
      </c>
      <c r="AJ7413" s="807">
        <v>1</v>
      </c>
      <c r="AK7413" s="807">
        <v>93</v>
      </c>
      <c r="AL7413" s="759" t="str">
        <f t="shared" si="231"/>
        <v>Vejez</v>
      </c>
    </row>
    <row r="7414" spans="16:38" ht="15">
      <c r="P7414" s="806" t="s">
        <v>885</v>
      </c>
      <c r="Q7414" s="807">
        <v>105</v>
      </c>
      <c r="R7414" s="807">
        <v>32</v>
      </c>
      <c r="S7414" s="759" t="str">
        <f t="shared" si="230"/>
        <v>Adulto</v>
      </c>
      <c r="AI7414" s="806" t="s">
        <v>891</v>
      </c>
      <c r="AJ7414" s="807">
        <v>2</v>
      </c>
      <c r="AK7414" s="807">
        <v>94</v>
      </c>
      <c r="AL7414" s="759" t="str">
        <f t="shared" si="231"/>
        <v>Vejez</v>
      </c>
    </row>
    <row r="7415" spans="16:38" ht="15">
      <c r="P7415" s="806" t="s">
        <v>885</v>
      </c>
      <c r="Q7415" s="807">
        <v>81</v>
      </c>
      <c r="R7415" s="807">
        <v>33</v>
      </c>
      <c r="S7415" s="759" t="str">
        <f t="shared" si="230"/>
        <v>Adulto</v>
      </c>
      <c r="AI7415" s="806" t="s">
        <v>891</v>
      </c>
      <c r="AJ7415" s="807">
        <v>1</v>
      </c>
      <c r="AK7415" s="807">
        <v>97</v>
      </c>
      <c r="AL7415" s="759" t="str">
        <f t="shared" si="231"/>
        <v>Vejez</v>
      </c>
    </row>
    <row r="7416" spans="16:38" ht="15">
      <c r="P7416" s="806" t="s">
        <v>885</v>
      </c>
      <c r="Q7416" s="807">
        <v>90</v>
      </c>
      <c r="R7416" s="807">
        <v>34</v>
      </c>
      <c r="S7416" s="759" t="str">
        <f t="shared" si="230"/>
        <v>Adulto</v>
      </c>
      <c r="AI7416" s="806" t="s">
        <v>891</v>
      </c>
      <c r="AJ7416" s="807">
        <v>1</v>
      </c>
      <c r="AK7416" s="807">
        <v>98</v>
      </c>
      <c r="AL7416" s="759" t="str">
        <f t="shared" si="231"/>
        <v>Vejez</v>
      </c>
    </row>
    <row r="7417" spans="16:38" ht="15">
      <c r="P7417" s="806" t="s">
        <v>885</v>
      </c>
      <c r="Q7417" s="807">
        <v>112</v>
      </c>
      <c r="R7417" s="807">
        <v>35</v>
      </c>
      <c r="S7417" s="759" t="str">
        <f t="shared" si="230"/>
        <v>Adulto</v>
      </c>
      <c r="AI7417" s="806" t="s">
        <v>891</v>
      </c>
      <c r="AJ7417" s="807">
        <v>1</v>
      </c>
      <c r="AK7417" s="807">
        <v>99</v>
      </c>
      <c r="AL7417" s="759" t="str">
        <f t="shared" si="231"/>
        <v>Vejez</v>
      </c>
    </row>
    <row r="7418" spans="16:38" ht="30">
      <c r="P7418" s="806" t="s">
        <v>885</v>
      </c>
      <c r="Q7418" s="807">
        <v>86</v>
      </c>
      <c r="R7418" s="807">
        <v>36</v>
      </c>
      <c r="S7418" s="759" t="str">
        <f t="shared" si="230"/>
        <v>Adulto</v>
      </c>
      <c r="AI7418" s="806" t="s">
        <v>819</v>
      </c>
      <c r="AJ7418" s="807">
        <v>172</v>
      </c>
      <c r="AK7418" s="807">
        <v>0</v>
      </c>
      <c r="AL7418" s="759" t="str">
        <f t="shared" si="231"/>
        <v>Primera Infancia</v>
      </c>
    </row>
    <row r="7419" spans="16:38" ht="30">
      <c r="P7419" s="806" t="s">
        <v>885</v>
      </c>
      <c r="Q7419" s="807">
        <v>76</v>
      </c>
      <c r="R7419" s="807">
        <v>37</v>
      </c>
      <c r="S7419" s="759" t="str">
        <f t="shared" si="230"/>
        <v>Adulto</v>
      </c>
      <c r="AI7419" s="806" t="s">
        <v>819</v>
      </c>
      <c r="AJ7419" s="807">
        <v>165</v>
      </c>
      <c r="AK7419" s="807">
        <v>1</v>
      </c>
      <c r="AL7419" s="759" t="str">
        <f t="shared" si="231"/>
        <v>Primera Infancia</v>
      </c>
    </row>
    <row r="7420" spans="16:38" ht="30">
      <c r="P7420" s="806" t="s">
        <v>885</v>
      </c>
      <c r="Q7420" s="807">
        <v>71</v>
      </c>
      <c r="R7420" s="807">
        <v>38</v>
      </c>
      <c r="S7420" s="759" t="str">
        <f t="shared" si="230"/>
        <v>Adulto</v>
      </c>
      <c r="AI7420" s="806" t="s">
        <v>819</v>
      </c>
      <c r="AJ7420" s="807">
        <v>169</v>
      </c>
      <c r="AK7420" s="807">
        <v>2</v>
      </c>
      <c r="AL7420" s="759" t="str">
        <f t="shared" si="231"/>
        <v>Primera Infancia</v>
      </c>
    </row>
    <row r="7421" spans="16:38" ht="30">
      <c r="P7421" s="806" t="s">
        <v>885</v>
      </c>
      <c r="Q7421" s="807">
        <v>88</v>
      </c>
      <c r="R7421" s="807">
        <v>39</v>
      </c>
      <c r="S7421" s="759" t="str">
        <f t="shared" si="230"/>
        <v>Adulto</v>
      </c>
      <c r="AI7421" s="806" t="s">
        <v>819</v>
      </c>
      <c r="AJ7421" s="807">
        <v>158</v>
      </c>
      <c r="AK7421" s="807">
        <v>3</v>
      </c>
      <c r="AL7421" s="759" t="str">
        <f t="shared" si="231"/>
        <v>Primera Infancia</v>
      </c>
    </row>
    <row r="7422" spans="16:38" ht="30">
      <c r="P7422" s="806" t="s">
        <v>885</v>
      </c>
      <c r="Q7422" s="807">
        <v>83</v>
      </c>
      <c r="R7422" s="807">
        <v>40</v>
      </c>
      <c r="S7422" s="759" t="str">
        <f t="shared" si="230"/>
        <v>Adulto</v>
      </c>
      <c r="AI7422" s="806" t="s">
        <v>819</v>
      </c>
      <c r="AJ7422" s="807">
        <v>208</v>
      </c>
      <c r="AK7422" s="807">
        <v>4</v>
      </c>
      <c r="AL7422" s="759" t="str">
        <f t="shared" si="231"/>
        <v>Primera Infancia</v>
      </c>
    </row>
    <row r="7423" spans="16:38" ht="30">
      <c r="P7423" s="806" t="s">
        <v>885</v>
      </c>
      <c r="Q7423" s="807">
        <v>107</v>
      </c>
      <c r="R7423" s="807">
        <v>41</v>
      </c>
      <c r="S7423" s="759" t="str">
        <f t="shared" si="230"/>
        <v>Adulto</v>
      </c>
      <c r="AI7423" s="806" t="s">
        <v>819</v>
      </c>
      <c r="AJ7423" s="807">
        <v>177</v>
      </c>
      <c r="AK7423" s="807">
        <v>5</v>
      </c>
      <c r="AL7423" s="759" t="str">
        <f t="shared" si="231"/>
        <v>Primera Infancia</v>
      </c>
    </row>
    <row r="7424" spans="16:38" ht="15">
      <c r="P7424" s="806" t="s">
        <v>885</v>
      </c>
      <c r="Q7424" s="807">
        <v>95</v>
      </c>
      <c r="R7424" s="807">
        <v>42</v>
      </c>
      <c r="S7424" s="759" t="str">
        <f t="shared" si="230"/>
        <v>Adulto</v>
      </c>
      <c r="AI7424" s="806" t="s">
        <v>819</v>
      </c>
      <c r="AJ7424" s="807">
        <v>197</v>
      </c>
      <c r="AK7424" s="807">
        <v>6</v>
      </c>
      <c r="AL7424" s="759" t="str">
        <f t="shared" si="231"/>
        <v>Infancia</v>
      </c>
    </row>
    <row r="7425" spans="16:38" ht="15">
      <c r="P7425" s="806" t="s">
        <v>885</v>
      </c>
      <c r="Q7425" s="807">
        <v>111</v>
      </c>
      <c r="R7425" s="807">
        <v>43</v>
      </c>
      <c r="S7425" s="759" t="str">
        <f t="shared" si="230"/>
        <v>Adulto</v>
      </c>
      <c r="AI7425" s="806" t="s">
        <v>819</v>
      </c>
      <c r="AJ7425" s="807">
        <v>193</v>
      </c>
      <c r="AK7425" s="807">
        <v>7</v>
      </c>
      <c r="AL7425" s="759" t="str">
        <f t="shared" si="231"/>
        <v>Infancia</v>
      </c>
    </row>
    <row r="7426" spans="16:38" ht="15">
      <c r="P7426" s="806" t="s">
        <v>885</v>
      </c>
      <c r="Q7426" s="807">
        <v>110</v>
      </c>
      <c r="R7426" s="807">
        <v>44</v>
      </c>
      <c r="S7426" s="759" t="str">
        <f t="shared" si="230"/>
        <v>Adulto</v>
      </c>
      <c r="AI7426" s="806" t="s">
        <v>819</v>
      </c>
      <c r="AJ7426" s="807">
        <v>185</v>
      </c>
      <c r="AK7426" s="807">
        <v>8</v>
      </c>
      <c r="AL7426" s="759" t="str">
        <f t="shared" si="231"/>
        <v>Infancia</v>
      </c>
    </row>
    <row r="7427" spans="16:38" ht="15">
      <c r="P7427" s="806" t="s">
        <v>885</v>
      </c>
      <c r="Q7427" s="807">
        <v>107</v>
      </c>
      <c r="R7427" s="807">
        <v>45</v>
      </c>
      <c r="S7427" s="759" t="str">
        <f t="shared" ref="S7427:S7490" si="232">IF(P7427=0,"",IF(AND(R7427&gt;=0,R7427&lt;=5),"Primera Infancia",IF(AND(R7427&gt;=6,R7427&lt;=11),"Infancia",IF(AND(R7427&gt;=12,R7427&lt;=17),"Adolescente",IF(AND(R7427&gt;=18,R7427&lt;=28),"Juventud",IF(AND(R7427&gt;=29,R7427&lt;=59),"Adulto","Vejez"))))))</f>
        <v>Adulto</v>
      </c>
      <c r="AI7427" s="806" t="s">
        <v>819</v>
      </c>
      <c r="AJ7427" s="807">
        <v>225</v>
      </c>
      <c r="AK7427" s="807">
        <v>9</v>
      </c>
      <c r="AL7427" s="759" t="str">
        <f t="shared" ref="AL7427:AL7490" si="233">IF(AI7427=0,"",IF(AND(AK7427&gt;=0,AK7427&lt;=5),"Primera Infancia",IF(AND(AK7427&gt;=6,AK7427&lt;=11),"Infancia",IF(AND(AK7427&gt;=12,AK7427&lt;=17),"Adolescente",IF(AND(AK7427&gt;=18,AK7427&lt;=28),"Juventud",IF(AND(AK7427&gt;=29,AK7427&lt;=59),"Adulto","Vejez"))))))</f>
        <v>Infancia</v>
      </c>
    </row>
    <row r="7428" spans="16:38" ht="15">
      <c r="P7428" s="806" t="s">
        <v>885</v>
      </c>
      <c r="Q7428" s="807">
        <v>78</v>
      </c>
      <c r="R7428" s="807">
        <v>46</v>
      </c>
      <c r="S7428" s="759" t="str">
        <f t="shared" si="232"/>
        <v>Adulto</v>
      </c>
      <c r="AI7428" s="806" t="s">
        <v>819</v>
      </c>
      <c r="AJ7428" s="807">
        <v>208</v>
      </c>
      <c r="AK7428" s="807">
        <v>10</v>
      </c>
      <c r="AL7428" s="759" t="str">
        <f t="shared" si="233"/>
        <v>Infancia</v>
      </c>
    </row>
    <row r="7429" spans="16:38" ht="15">
      <c r="P7429" s="806" t="s">
        <v>885</v>
      </c>
      <c r="Q7429" s="807">
        <v>87</v>
      </c>
      <c r="R7429" s="807">
        <v>47</v>
      </c>
      <c r="S7429" s="759" t="str">
        <f t="shared" si="232"/>
        <v>Adulto</v>
      </c>
      <c r="AI7429" s="806" t="s">
        <v>819</v>
      </c>
      <c r="AJ7429" s="807">
        <v>197</v>
      </c>
      <c r="AK7429" s="807">
        <v>11</v>
      </c>
      <c r="AL7429" s="759" t="str">
        <f t="shared" si="233"/>
        <v>Infancia</v>
      </c>
    </row>
    <row r="7430" spans="16:38" ht="30">
      <c r="P7430" s="806" t="s">
        <v>885</v>
      </c>
      <c r="Q7430" s="807">
        <v>95</v>
      </c>
      <c r="R7430" s="807">
        <v>48</v>
      </c>
      <c r="S7430" s="759" t="str">
        <f t="shared" si="232"/>
        <v>Adulto</v>
      </c>
      <c r="AI7430" s="806" t="s">
        <v>819</v>
      </c>
      <c r="AJ7430" s="807">
        <v>221</v>
      </c>
      <c r="AK7430" s="807">
        <v>12</v>
      </c>
      <c r="AL7430" s="759" t="str">
        <f t="shared" si="233"/>
        <v>Adolescente</v>
      </c>
    </row>
    <row r="7431" spans="16:38" ht="30">
      <c r="P7431" s="806" t="s">
        <v>885</v>
      </c>
      <c r="Q7431" s="807">
        <v>80</v>
      </c>
      <c r="R7431" s="807">
        <v>49</v>
      </c>
      <c r="S7431" s="759" t="str">
        <f t="shared" si="232"/>
        <v>Adulto</v>
      </c>
      <c r="AI7431" s="806" t="s">
        <v>819</v>
      </c>
      <c r="AJ7431" s="807">
        <v>250</v>
      </c>
      <c r="AK7431" s="807">
        <v>13</v>
      </c>
      <c r="AL7431" s="759" t="str">
        <f t="shared" si="233"/>
        <v>Adolescente</v>
      </c>
    </row>
    <row r="7432" spans="16:38" ht="30">
      <c r="P7432" s="806" t="s">
        <v>885</v>
      </c>
      <c r="Q7432" s="807">
        <v>85</v>
      </c>
      <c r="R7432" s="807">
        <v>50</v>
      </c>
      <c r="S7432" s="759" t="str">
        <f t="shared" si="232"/>
        <v>Adulto</v>
      </c>
      <c r="AI7432" s="806" t="s">
        <v>819</v>
      </c>
      <c r="AJ7432" s="807">
        <v>234</v>
      </c>
      <c r="AK7432" s="807">
        <v>14</v>
      </c>
      <c r="AL7432" s="759" t="str">
        <f t="shared" si="233"/>
        <v>Adolescente</v>
      </c>
    </row>
    <row r="7433" spans="16:38" ht="30">
      <c r="P7433" s="806" t="s">
        <v>885</v>
      </c>
      <c r="Q7433" s="807">
        <v>104</v>
      </c>
      <c r="R7433" s="807">
        <v>51</v>
      </c>
      <c r="S7433" s="759" t="str">
        <f t="shared" si="232"/>
        <v>Adulto</v>
      </c>
      <c r="AI7433" s="806" t="s">
        <v>819</v>
      </c>
      <c r="AJ7433" s="807">
        <v>232</v>
      </c>
      <c r="AK7433" s="807">
        <v>15</v>
      </c>
      <c r="AL7433" s="759" t="str">
        <f t="shared" si="233"/>
        <v>Adolescente</v>
      </c>
    </row>
    <row r="7434" spans="16:38" ht="30">
      <c r="P7434" s="806" t="s">
        <v>885</v>
      </c>
      <c r="Q7434" s="807">
        <v>92</v>
      </c>
      <c r="R7434" s="807">
        <v>52</v>
      </c>
      <c r="S7434" s="759" t="str">
        <f t="shared" si="232"/>
        <v>Adulto</v>
      </c>
      <c r="AI7434" s="806" t="s">
        <v>819</v>
      </c>
      <c r="AJ7434" s="807">
        <v>248</v>
      </c>
      <c r="AK7434" s="807">
        <v>16</v>
      </c>
      <c r="AL7434" s="759" t="str">
        <f t="shared" si="233"/>
        <v>Adolescente</v>
      </c>
    </row>
    <row r="7435" spans="16:38" ht="30">
      <c r="P7435" s="806" t="s">
        <v>885</v>
      </c>
      <c r="Q7435" s="807">
        <v>98</v>
      </c>
      <c r="R7435" s="807">
        <v>53</v>
      </c>
      <c r="S7435" s="759" t="str">
        <f t="shared" si="232"/>
        <v>Adulto</v>
      </c>
      <c r="AI7435" s="806" t="s">
        <v>819</v>
      </c>
      <c r="AJ7435" s="807">
        <v>261</v>
      </c>
      <c r="AK7435" s="807">
        <v>17</v>
      </c>
      <c r="AL7435" s="759" t="str">
        <f t="shared" si="233"/>
        <v>Adolescente</v>
      </c>
    </row>
    <row r="7436" spans="16:38" ht="15">
      <c r="P7436" s="806" t="s">
        <v>885</v>
      </c>
      <c r="Q7436" s="807">
        <v>87</v>
      </c>
      <c r="R7436" s="807">
        <v>54</v>
      </c>
      <c r="S7436" s="759" t="str">
        <f t="shared" si="232"/>
        <v>Adulto</v>
      </c>
      <c r="AI7436" s="806" t="s">
        <v>819</v>
      </c>
      <c r="AJ7436" s="807">
        <v>228</v>
      </c>
      <c r="AK7436" s="807">
        <v>18</v>
      </c>
      <c r="AL7436" s="759" t="str">
        <f t="shared" si="233"/>
        <v>Juventud</v>
      </c>
    </row>
    <row r="7437" spans="16:38" ht="15">
      <c r="P7437" s="806" t="s">
        <v>885</v>
      </c>
      <c r="Q7437" s="807">
        <v>102</v>
      </c>
      <c r="R7437" s="807">
        <v>55</v>
      </c>
      <c r="S7437" s="759" t="str">
        <f t="shared" si="232"/>
        <v>Adulto</v>
      </c>
      <c r="AI7437" s="806" t="s">
        <v>819</v>
      </c>
      <c r="AJ7437" s="807">
        <v>243</v>
      </c>
      <c r="AK7437" s="807">
        <v>19</v>
      </c>
      <c r="AL7437" s="759" t="str">
        <f t="shared" si="233"/>
        <v>Juventud</v>
      </c>
    </row>
    <row r="7438" spans="16:38" ht="15">
      <c r="P7438" s="806" t="s">
        <v>885</v>
      </c>
      <c r="Q7438" s="807">
        <v>95</v>
      </c>
      <c r="R7438" s="807">
        <v>56</v>
      </c>
      <c r="S7438" s="759" t="str">
        <f t="shared" si="232"/>
        <v>Adulto</v>
      </c>
      <c r="AI7438" s="806" t="s">
        <v>819</v>
      </c>
      <c r="AJ7438" s="807">
        <v>286</v>
      </c>
      <c r="AK7438" s="807">
        <v>20</v>
      </c>
      <c r="AL7438" s="759" t="str">
        <f t="shared" si="233"/>
        <v>Juventud</v>
      </c>
    </row>
    <row r="7439" spans="16:38" ht="15">
      <c r="P7439" s="806" t="s">
        <v>885</v>
      </c>
      <c r="Q7439" s="807">
        <v>82</v>
      </c>
      <c r="R7439" s="807">
        <v>57</v>
      </c>
      <c r="S7439" s="759" t="str">
        <f t="shared" si="232"/>
        <v>Adulto</v>
      </c>
      <c r="AI7439" s="806" t="s">
        <v>819</v>
      </c>
      <c r="AJ7439" s="807">
        <v>332</v>
      </c>
      <c r="AK7439" s="807">
        <v>21</v>
      </c>
      <c r="AL7439" s="759" t="str">
        <f t="shared" si="233"/>
        <v>Juventud</v>
      </c>
    </row>
    <row r="7440" spans="16:38" ht="15">
      <c r="P7440" s="806" t="s">
        <v>885</v>
      </c>
      <c r="Q7440" s="807">
        <v>82</v>
      </c>
      <c r="R7440" s="807">
        <v>58</v>
      </c>
      <c r="S7440" s="759" t="str">
        <f t="shared" si="232"/>
        <v>Adulto</v>
      </c>
      <c r="AI7440" s="806" t="s">
        <v>819</v>
      </c>
      <c r="AJ7440" s="807">
        <v>326</v>
      </c>
      <c r="AK7440" s="807">
        <v>22</v>
      </c>
      <c r="AL7440" s="759" t="str">
        <f t="shared" si="233"/>
        <v>Juventud</v>
      </c>
    </row>
    <row r="7441" spans="16:38" ht="15">
      <c r="P7441" s="806" t="s">
        <v>885</v>
      </c>
      <c r="Q7441" s="807">
        <v>85</v>
      </c>
      <c r="R7441" s="807">
        <v>59</v>
      </c>
      <c r="S7441" s="759" t="str">
        <f t="shared" si="232"/>
        <v>Adulto</v>
      </c>
      <c r="AI7441" s="806" t="s">
        <v>819</v>
      </c>
      <c r="AJ7441" s="807">
        <v>305</v>
      </c>
      <c r="AK7441" s="807">
        <v>23</v>
      </c>
      <c r="AL7441" s="759" t="str">
        <f t="shared" si="233"/>
        <v>Juventud</v>
      </c>
    </row>
    <row r="7442" spans="16:38" ht="15">
      <c r="P7442" s="806" t="s">
        <v>885</v>
      </c>
      <c r="Q7442" s="807">
        <v>86</v>
      </c>
      <c r="R7442" s="807">
        <v>60</v>
      </c>
      <c r="S7442" s="759" t="str">
        <f t="shared" si="232"/>
        <v>Vejez</v>
      </c>
      <c r="AI7442" s="806" t="s">
        <v>819</v>
      </c>
      <c r="AJ7442" s="807">
        <v>339</v>
      </c>
      <c r="AK7442" s="807">
        <v>24</v>
      </c>
      <c r="AL7442" s="759" t="str">
        <f t="shared" si="233"/>
        <v>Juventud</v>
      </c>
    </row>
    <row r="7443" spans="16:38" ht="15">
      <c r="P7443" s="806" t="s">
        <v>885</v>
      </c>
      <c r="Q7443" s="807">
        <v>113</v>
      </c>
      <c r="R7443" s="807">
        <v>61</v>
      </c>
      <c r="S7443" s="759" t="str">
        <f t="shared" si="232"/>
        <v>Vejez</v>
      </c>
      <c r="AI7443" s="806" t="s">
        <v>819</v>
      </c>
      <c r="AJ7443" s="807">
        <v>340</v>
      </c>
      <c r="AK7443" s="807">
        <v>25</v>
      </c>
      <c r="AL7443" s="759" t="str">
        <f t="shared" si="233"/>
        <v>Juventud</v>
      </c>
    </row>
    <row r="7444" spans="16:38" ht="15">
      <c r="P7444" s="806" t="s">
        <v>885</v>
      </c>
      <c r="Q7444" s="807">
        <v>92</v>
      </c>
      <c r="R7444" s="807">
        <v>62</v>
      </c>
      <c r="S7444" s="759" t="str">
        <f t="shared" si="232"/>
        <v>Vejez</v>
      </c>
      <c r="AI7444" s="806" t="s">
        <v>819</v>
      </c>
      <c r="AJ7444" s="807">
        <v>351</v>
      </c>
      <c r="AK7444" s="807">
        <v>26</v>
      </c>
      <c r="AL7444" s="759" t="str">
        <f t="shared" si="233"/>
        <v>Juventud</v>
      </c>
    </row>
    <row r="7445" spans="16:38" ht="15">
      <c r="P7445" s="806" t="s">
        <v>885</v>
      </c>
      <c r="Q7445" s="807">
        <v>112</v>
      </c>
      <c r="R7445" s="807">
        <v>63</v>
      </c>
      <c r="S7445" s="759" t="str">
        <f t="shared" si="232"/>
        <v>Vejez</v>
      </c>
      <c r="AI7445" s="806" t="s">
        <v>819</v>
      </c>
      <c r="AJ7445" s="807">
        <v>390</v>
      </c>
      <c r="AK7445" s="807">
        <v>27</v>
      </c>
      <c r="AL7445" s="759" t="str">
        <f t="shared" si="233"/>
        <v>Juventud</v>
      </c>
    </row>
    <row r="7446" spans="16:38" ht="15">
      <c r="P7446" s="806" t="s">
        <v>885</v>
      </c>
      <c r="Q7446" s="807">
        <v>96</v>
      </c>
      <c r="R7446" s="807">
        <v>64</v>
      </c>
      <c r="S7446" s="759" t="str">
        <f t="shared" si="232"/>
        <v>Vejez</v>
      </c>
      <c r="AI7446" s="806" t="s">
        <v>819</v>
      </c>
      <c r="AJ7446" s="807">
        <v>353</v>
      </c>
      <c r="AK7446" s="807">
        <v>28</v>
      </c>
      <c r="AL7446" s="759" t="str">
        <f t="shared" si="233"/>
        <v>Juventud</v>
      </c>
    </row>
    <row r="7447" spans="16:38" ht="15">
      <c r="P7447" s="806" t="s">
        <v>885</v>
      </c>
      <c r="Q7447" s="807">
        <v>76</v>
      </c>
      <c r="R7447" s="807">
        <v>65</v>
      </c>
      <c r="S7447" s="759" t="str">
        <f t="shared" si="232"/>
        <v>Vejez</v>
      </c>
      <c r="AI7447" s="806" t="s">
        <v>819</v>
      </c>
      <c r="AJ7447" s="807">
        <v>349</v>
      </c>
      <c r="AK7447" s="807">
        <v>29</v>
      </c>
      <c r="AL7447" s="759" t="str">
        <f t="shared" si="233"/>
        <v>Adulto</v>
      </c>
    </row>
    <row r="7448" spans="16:38" ht="15">
      <c r="P7448" s="806" t="s">
        <v>885</v>
      </c>
      <c r="Q7448" s="807">
        <v>96</v>
      </c>
      <c r="R7448" s="807">
        <v>66</v>
      </c>
      <c r="S7448" s="759" t="str">
        <f t="shared" si="232"/>
        <v>Vejez</v>
      </c>
      <c r="AI7448" s="806" t="s">
        <v>819</v>
      </c>
      <c r="AJ7448" s="807">
        <v>373</v>
      </c>
      <c r="AK7448" s="807">
        <v>30</v>
      </c>
      <c r="AL7448" s="759" t="str">
        <f t="shared" si="233"/>
        <v>Adulto</v>
      </c>
    </row>
    <row r="7449" spans="16:38" ht="15">
      <c r="P7449" s="806" t="s">
        <v>885</v>
      </c>
      <c r="Q7449" s="807">
        <v>108</v>
      </c>
      <c r="R7449" s="807">
        <v>67</v>
      </c>
      <c r="S7449" s="759" t="str">
        <f t="shared" si="232"/>
        <v>Vejez</v>
      </c>
      <c r="AI7449" s="806" t="s">
        <v>819</v>
      </c>
      <c r="AJ7449" s="807">
        <v>374</v>
      </c>
      <c r="AK7449" s="807">
        <v>31</v>
      </c>
      <c r="AL7449" s="759" t="str">
        <f t="shared" si="233"/>
        <v>Adulto</v>
      </c>
    </row>
    <row r="7450" spans="16:38" ht="15">
      <c r="P7450" s="806" t="s">
        <v>885</v>
      </c>
      <c r="Q7450" s="807">
        <v>71</v>
      </c>
      <c r="R7450" s="807">
        <v>68</v>
      </c>
      <c r="S7450" s="759" t="str">
        <f t="shared" si="232"/>
        <v>Vejez</v>
      </c>
      <c r="AI7450" s="806" t="s">
        <v>819</v>
      </c>
      <c r="AJ7450" s="807">
        <v>342</v>
      </c>
      <c r="AK7450" s="807">
        <v>32</v>
      </c>
      <c r="AL7450" s="759" t="str">
        <f t="shared" si="233"/>
        <v>Adulto</v>
      </c>
    </row>
    <row r="7451" spans="16:38" ht="15">
      <c r="P7451" s="806" t="s">
        <v>885</v>
      </c>
      <c r="Q7451" s="807">
        <v>75</v>
      </c>
      <c r="R7451" s="807">
        <v>69</v>
      </c>
      <c r="S7451" s="759" t="str">
        <f t="shared" si="232"/>
        <v>Vejez</v>
      </c>
      <c r="AI7451" s="806" t="s">
        <v>819</v>
      </c>
      <c r="AJ7451" s="807">
        <v>351</v>
      </c>
      <c r="AK7451" s="807">
        <v>33</v>
      </c>
      <c r="AL7451" s="759" t="str">
        <f t="shared" si="233"/>
        <v>Adulto</v>
      </c>
    </row>
    <row r="7452" spans="16:38" ht="15">
      <c r="P7452" s="806" t="s">
        <v>885</v>
      </c>
      <c r="Q7452" s="807">
        <v>66</v>
      </c>
      <c r="R7452" s="807">
        <v>70</v>
      </c>
      <c r="S7452" s="759" t="str">
        <f t="shared" si="232"/>
        <v>Vejez</v>
      </c>
      <c r="AI7452" s="806" t="s">
        <v>819</v>
      </c>
      <c r="AJ7452" s="807">
        <v>339</v>
      </c>
      <c r="AK7452" s="807">
        <v>34</v>
      </c>
      <c r="AL7452" s="759" t="str">
        <f t="shared" si="233"/>
        <v>Adulto</v>
      </c>
    </row>
    <row r="7453" spans="16:38" ht="15">
      <c r="P7453" s="806" t="s">
        <v>885</v>
      </c>
      <c r="Q7453" s="807">
        <v>68</v>
      </c>
      <c r="R7453" s="807">
        <v>71</v>
      </c>
      <c r="S7453" s="759" t="str">
        <f t="shared" si="232"/>
        <v>Vejez</v>
      </c>
      <c r="AI7453" s="806" t="s">
        <v>819</v>
      </c>
      <c r="AJ7453" s="807">
        <v>319</v>
      </c>
      <c r="AK7453" s="807">
        <v>35</v>
      </c>
      <c r="AL7453" s="759" t="str">
        <f t="shared" si="233"/>
        <v>Adulto</v>
      </c>
    </row>
    <row r="7454" spans="16:38" ht="15">
      <c r="P7454" s="806" t="s">
        <v>885</v>
      </c>
      <c r="Q7454" s="807">
        <v>57</v>
      </c>
      <c r="R7454" s="807">
        <v>72</v>
      </c>
      <c r="S7454" s="759" t="str">
        <f t="shared" si="232"/>
        <v>Vejez</v>
      </c>
      <c r="AI7454" s="806" t="s">
        <v>819</v>
      </c>
      <c r="AJ7454" s="807">
        <v>319</v>
      </c>
      <c r="AK7454" s="807">
        <v>36</v>
      </c>
      <c r="AL7454" s="759" t="str">
        <f t="shared" si="233"/>
        <v>Adulto</v>
      </c>
    </row>
    <row r="7455" spans="16:38" ht="15">
      <c r="P7455" s="806" t="s">
        <v>885</v>
      </c>
      <c r="Q7455" s="807">
        <v>45</v>
      </c>
      <c r="R7455" s="807">
        <v>73</v>
      </c>
      <c r="S7455" s="759" t="str">
        <f t="shared" si="232"/>
        <v>Vejez</v>
      </c>
      <c r="AI7455" s="806" t="s">
        <v>819</v>
      </c>
      <c r="AJ7455" s="807">
        <v>330</v>
      </c>
      <c r="AK7455" s="807">
        <v>37</v>
      </c>
      <c r="AL7455" s="759" t="str">
        <f t="shared" si="233"/>
        <v>Adulto</v>
      </c>
    </row>
    <row r="7456" spans="16:38" ht="15">
      <c r="P7456" s="806" t="s">
        <v>885</v>
      </c>
      <c r="Q7456" s="807">
        <v>60</v>
      </c>
      <c r="R7456" s="807">
        <v>74</v>
      </c>
      <c r="S7456" s="759" t="str">
        <f t="shared" si="232"/>
        <v>Vejez</v>
      </c>
      <c r="AI7456" s="806" t="s">
        <v>819</v>
      </c>
      <c r="AJ7456" s="807">
        <v>286</v>
      </c>
      <c r="AK7456" s="807">
        <v>38</v>
      </c>
      <c r="AL7456" s="759" t="str">
        <f t="shared" si="233"/>
        <v>Adulto</v>
      </c>
    </row>
    <row r="7457" spans="16:38" ht="15">
      <c r="P7457" s="806" t="s">
        <v>885</v>
      </c>
      <c r="Q7457" s="807">
        <v>41</v>
      </c>
      <c r="R7457" s="807">
        <v>75</v>
      </c>
      <c r="S7457" s="759" t="str">
        <f t="shared" si="232"/>
        <v>Vejez</v>
      </c>
      <c r="AI7457" s="806" t="s">
        <v>819</v>
      </c>
      <c r="AJ7457" s="807">
        <v>328</v>
      </c>
      <c r="AK7457" s="807">
        <v>39</v>
      </c>
      <c r="AL7457" s="759" t="str">
        <f t="shared" si="233"/>
        <v>Adulto</v>
      </c>
    </row>
    <row r="7458" spans="16:38" ht="15">
      <c r="P7458" s="806" t="s">
        <v>885</v>
      </c>
      <c r="Q7458" s="807">
        <v>44</v>
      </c>
      <c r="R7458" s="807">
        <v>76</v>
      </c>
      <c r="S7458" s="759" t="str">
        <f t="shared" si="232"/>
        <v>Vejez</v>
      </c>
      <c r="AI7458" s="806" t="s">
        <v>819</v>
      </c>
      <c r="AJ7458" s="807">
        <v>307</v>
      </c>
      <c r="AK7458" s="807">
        <v>40</v>
      </c>
      <c r="AL7458" s="759" t="str">
        <f t="shared" si="233"/>
        <v>Adulto</v>
      </c>
    </row>
    <row r="7459" spans="16:38" ht="15">
      <c r="P7459" s="806" t="s">
        <v>885</v>
      </c>
      <c r="Q7459" s="807">
        <v>45</v>
      </c>
      <c r="R7459" s="807">
        <v>77</v>
      </c>
      <c r="S7459" s="759" t="str">
        <f t="shared" si="232"/>
        <v>Vejez</v>
      </c>
      <c r="AI7459" s="806" t="s">
        <v>819</v>
      </c>
      <c r="AJ7459" s="807">
        <v>321</v>
      </c>
      <c r="AK7459" s="807">
        <v>41</v>
      </c>
      <c r="AL7459" s="759" t="str">
        <f t="shared" si="233"/>
        <v>Adulto</v>
      </c>
    </row>
    <row r="7460" spans="16:38" ht="15">
      <c r="P7460" s="806" t="s">
        <v>885</v>
      </c>
      <c r="Q7460" s="807">
        <v>33</v>
      </c>
      <c r="R7460" s="807">
        <v>78</v>
      </c>
      <c r="S7460" s="759" t="str">
        <f t="shared" si="232"/>
        <v>Vejez</v>
      </c>
      <c r="AI7460" s="806" t="s">
        <v>819</v>
      </c>
      <c r="AJ7460" s="807">
        <v>331</v>
      </c>
      <c r="AK7460" s="807">
        <v>42</v>
      </c>
      <c r="AL7460" s="759" t="str">
        <f t="shared" si="233"/>
        <v>Adulto</v>
      </c>
    </row>
    <row r="7461" spans="16:38" ht="15">
      <c r="P7461" s="806" t="s">
        <v>885</v>
      </c>
      <c r="Q7461" s="807">
        <v>36</v>
      </c>
      <c r="R7461" s="807">
        <v>79</v>
      </c>
      <c r="S7461" s="759" t="str">
        <f t="shared" si="232"/>
        <v>Vejez</v>
      </c>
      <c r="AI7461" s="806" t="s">
        <v>819</v>
      </c>
      <c r="AJ7461" s="807">
        <v>302</v>
      </c>
      <c r="AK7461" s="807">
        <v>43</v>
      </c>
      <c r="AL7461" s="759" t="str">
        <f t="shared" si="233"/>
        <v>Adulto</v>
      </c>
    </row>
    <row r="7462" spans="16:38" ht="15">
      <c r="P7462" s="806" t="s">
        <v>885</v>
      </c>
      <c r="Q7462" s="807">
        <v>31</v>
      </c>
      <c r="R7462" s="807">
        <v>80</v>
      </c>
      <c r="S7462" s="759" t="str">
        <f t="shared" si="232"/>
        <v>Vejez</v>
      </c>
      <c r="AI7462" s="806" t="s">
        <v>819</v>
      </c>
      <c r="AJ7462" s="807">
        <v>280</v>
      </c>
      <c r="AK7462" s="807">
        <v>44</v>
      </c>
      <c r="AL7462" s="759" t="str">
        <f t="shared" si="233"/>
        <v>Adulto</v>
      </c>
    </row>
    <row r="7463" spans="16:38" ht="15">
      <c r="P7463" s="806" t="s">
        <v>885</v>
      </c>
      <c r="Q7463" s="807">
        <v>28</v>
      </c>
      <c r="R7463" s="807">
        <v>81</v>
      </c>
      <c r="S7463" s="759" t="str">
        <f t="shared" si="232"/>
        <v>Vejez</v>
      </c>
      <c r="AI7463" s="806" t="s">
        <v>819</v>
      </c>
      <c r="AJ7463" s="807">
        <v>281</v>
      </c>
      <c r="AK7463" s="807">
        <v>45</v>
      </c>
      <c r="AL7463" s="759" t="str">
        <f t="shared" si="233"/>
        <v>Adulto</v>
      </c>
    </row>
    <row r="7464" spans="16:38" ht="15">
      <c r="P7464" s="806" t="s">
        <v>885</v>
      </c>
      <c r="Q7464" s="807">
        <v>34</v>
      </c>
      <c r="R7464" s="807">
        <v>82</v>
      </c>
      <c r="S7464" s="759" t="str">
        <f t="shared" si="232"/>
        <v>Vejez</v>
      </c>
      <c r="AI7464" s="806" t="s">
        <v>819</v>
      </c>
      <c r="AJ7464" s="807">
        <v>261</v>
      </c>
      <c r="AK7464" s="807">
        <v>46</v>
      </c>
      <c r="AL7464" s="759" t="str">
        <f t="shared" si="233"/>
        <v>Adulto</v>
      </c>
    </row>
    <row r="7465" spans="16:38" ht="15">
      <c r="P7465" s="806" t="s">
        <v>885</v>
      </c>
      <c r="Q7465" s="807">
        <v>20</v>
      </c>
      <c r="R7465" s="807">
        <v>83</v>
      </c>
      <c r="S7465" s="759" t="str">
        <f t="shared" si="232"/>
        <v>Vejez</v>
      </c>
      <c r="AI7465" s="806" t="s">
        <v>819</v>
      </c>
      <c r="AJ7465" s="807">
        <v>291</v>
      </c>
      <c r="AK7465" s="807">
        <v>47</v>
      </c>
      <c r="AL7465" s="759" t="str">
        <f t="shared" si="233"/>
        <v>Adulto</v>
      </c>
    </row>
    <row r="7466" spans="16:38" ht="15">
      <c r="P7466" s="806" t="s">
        <v>885</v>
      </c>
      <c r="Q7466" s="807">
        <v>25</v>
      </c>
      <c r="R7466" s="807">
        <v>84</v>
      </c>
      <c r="S7466" s="759" t="str">
        <f t="shared" si="232"/>
        <v>Vejez</v>
      </c>
      <c r="AI7466" s="806" t="s">
        <v>819</v>
      </c>
      <c r="AJ7466" s="807">
        <v>261</v>
      </c>
      <c r="AK7466" s="807">
        <v>48</v>
      </c>
      <c r="AL7466" s="759" t="str">
        <f t="shared" si="233"/>
        <v>Adulto</v>
      </c>
    </row>
    <row r="7467" spans="16:38" ht="15">
      <c r="P7467" s="806" t="s">
        <v>885</v>
      </c>
      <c r="Q7467" s="807">
        <v>19</v>
      </c>
      <c r="R7467" s="807">
        <v>85</v>
      </c>
      <c r="S7467" s="759" t="str">
        <f t="shared" si="232"/>
        <v>Vejez</v>
      </c>
      <c r="AI7467" s="806" t="s">
        <v>819</v>
      </c>
      <c r="AJ7467" s="807">
        <v>240</v>
      </c>
      <c r="AK7467" s="807">
        <v>49</v>
      </c>
      <c r="AL7467" s="759" t="str">
        <f t="shared" si="233"/>
        <v>Adulto</v>
      </c>
    </row>
    <row r="7468" spans="16:38" ht="15">
      <c r="P7468" s="806" t="s">
        <v>885</v>
      </c>
      <c r="Q7468" s="807">
        <v>16</v>
      </c>
      <c r="R7468" s="807">
        <v>86</v>
      </c>
      <c r="S7468" s="759" t="str">
        <f t="shared" si="232"/>
        <v>Vejez</v>
      </c>
      <c r="AI7468" s="806" t="s">
        <v>819</v>
      </c>
      <c r="AJ7468" s="807">
        <v>241</v>
      </c>
      <c r="AK7468" s="807">
        <v>50</v>
      </c>
      <c r="AL7468" s="759" t="str">
        <f t="shared" si="233"/>
        <v>Adulto</v>
      </c>
    </row>
    <row r="7469" spans="16:38" ht="15">
      <c r="P7469" s="806" t="s">
        <v>885</v>
      </c>
      <c r="Q7469" s="807">
        <v>14</v>
      </c>
      <c r="R7469" s="807">
        <v>87</v>
      </c>
      <c r="S7469" s="759" t="str">
        <f t="shared" si="232"/>
        <v>Vejez</v>
      </c>
      <c r="AI7469" s="806" t="s">
        <v>819</v>
      </c>
      <c r="AJ7469" s="807">
        <v>238</v>
      </c>
      <c r="AK7469" s="807">
        <v>51</v>
      </c>
      <c r="AL7469" s="759" t="str">
        <f t="shared" si="233"/>
        <v>Adulto</v>
      </c>
    </row>
    <row r="7470" spans="16:38" ht="15">
      <c r="P7470" s="806" t="s">
        <v>885</v>
      </c>
      <c r="Q7470" s="807">
        <v>13</v>
      </c>
      <c r="R7470" s="807">
        <v>88</v>
      </c>
      <c r="S7470" s="759" t="str">
        <f t="shared" si="232"/>
        <v>Vejez</v>
      </c>
      <c r="AI7470" s="806" t="s">
        <v>819</v>
      </c>
      <c r="AJ7470" s="807">
        <v>244</v>
      </c>
      <c r="AK7470" s="807">
        <v>52</v>
      </c>
      <c r="AL7470" s="759" t="str">
        <f t="shared" si="233"/>
        <v>Adulto</v>
      </c>
    </row>
    <row r="7471" spans="16:38" ht="15">
      <c r="P7471" s="806" t="s">
        <v>885</v>
      </c>
      <c r="Q7471" s="807">
        <v>9</v>
      </c>
      <c r="R7471" s="807">
        <v>89</v>
      </c>
      <c r="S7471" s="759" t="str">
        <f t="shared" si="232"/>
        <v>Vejez</v>
      </c>
      <c r="AI7471" s="806" t="s">
        <v>819</v>
      </c>
      <c r="AJ7471" s="807">
        <v>212</v>
      </c>
      <c r="AK7471" s="807">
        <v>53</v>
      </c>
      <c r="AL7471" s="759" t="str">
        <f t="shared" si="233"/>
        <v>Adulto</v>
      </c>
    </row>
    <row r="7472" spans="16:38" ht="15">
      <c r="P7472" s="806" t="s">
        <v>885</v>
      </c>
      <c r="Q7472" s="807">
        <v>8</v>
      </c>
      <c r="R7472" s="807">
        <v>90</v>
      </c>
      <c r="S7472" s="759" t="str">
        <f t="shared" si="232"/>
        <v>Vejez</v>
      </c>
      <c r="AI7472" s="806" t="s">
        <v>819</v>
      </c>
      <c r="AJ7472" s="807">
        <v>221</v>
      </c>
      <c r="AK7472" s="807">
        <v>54</v>
      </c>
      <c r="AL7472" s="759" t="str">
        <f t="shared" si="233"/>
        <v>Adulto</v>
      </c>
    </row>
    <row r="7473" spans="16:38" ht="15">
      <c r="P7473" s="806" t="s">
        <v>885</v>
      </c>
      <c r="Q7473" s="807">
        <v>7</v>
      </c>
      <c r="R7473" s="807">
        <v>91</v>
      </c>
      <c r="S7473" s="759" t="str">
        <f t="shared" si="232"/>
        <v>Vejez</v>
      </c>
      <c r="AI7473" s="806" t="s">
        <v>819</v>
      </c>
      <c r="AJ7473" s="807">
        <v>222</v>
      </c>
      <c r="AK7473" s="807">
        <v>55</v>
      </c>
      <c r="AL7473" s="759" t="str">
        <f t="shared" si="233"/>
        <v>Adulto</v>
      </c>
    </row>
    <row r="7474" spans="16:38" ht="15">
      <c r="P7474" s="806" t="s">
        <v>885</v>
      </c>
      <c r="Q7474" s="807">
        <v>4</v>
      </c>
      <c r="R7474" s="807">
        <v>92</v>
      </c>
      <c r="S7474" s="759" t="str">
        <f t="shared" si="232"/>
        <v>Vejez</v>
      </c>
      <c r="AI7474" s="806" t="s">
        <v>819</v>
      </c>
      <c r="AJ7474" s="807">
        <v>209</v>
      </c>
      <c r="AK7474" s="807">
        <v>56</v>
      </c>
      <c r="AL7474" s="759" t="str">
        <f t="shared" si="233"/>
        <v>Adulto</v>
      </c>
    </row>
    <row r="7475" spans="16:38" ht="15">
      <c r="P7475" s="806" t="s">
        <v>885</v>
      </c>
      <c r="Q7475" s="807">
        <v>5</v>
      </c>
      <c r="R7475" s="807">
        <v>93</v>
      </c>
      <c r="S7475" s="759" t="str">
        <f t="shared" si="232"/>
        <v>Vejez</v>
      </c>
      <c r="AI7475" s="806" t="s">
        <v>819</v>
      </c>
      <c r="AJ7475" s="807">
        <v>179</v>
      </c>
      <c r="AK7475" s="807">
        <v>57</v>
      </c>
      <c r="AL7475" s="759" t="str">
        <f t="shared" si="233"/>
        <v>Adulto</v>
      </c>
    </row>
    <row r="7476" spans="16:38" ht="15">
      <c r="P7476" s="806" t="s">
        <v>885</v>
      </c>
      <c r="Q7476" s="807">
        <v>7</v>
      </c>
      <c r="R7476" s="807">
        <v>94</v>
      </c>
      <c r="S7476" s="759" t="str">
        <f t="shared" si="232"/>
        <v>Vejez</v>
      </c>
      <c r="AI7476" s="806" t="s">
        <v>819</v>
      </c>
      <c r="AJ7476" s="807">
        <v>198</v>
      </c>
      <c r="AK7476" s="807">
        <v>58</v>
      </c>
      <c r="AL7476" s="759" t="str">
        <f t="shared" si="233"/>
        <v>Adulto</v>
      </c>
    </row>
    <row r="7477" spans="16:38" ht="15">
      <c r="P7477" s="806" t="s">
        <v>885</v>
      </c>
      <c r="Q7477" s="807">
        <v>4</v>
      </c>
      <c r="R7477" s="807">
        <v>95</v>
      </c>
      <c r="S7477" s="759" t="str">
        <f t="shared" si="232"/>
        <v>Vejez</v>
      </c>
      <c r="AI7477" s="806" t="s">
        <v>819</v>
      </c>
      <c r="AJ7477" s="807">
        <v>195</v>
      </c>
      <c r="AK7477" s="807">
        <v>59</v>
      </c>
      <c r="AL7477" s="759" t="str">
        <f t="shared" si="233"/>
        <v>Adulto</v>
      </c>
    </row>
    <row r="7478" spans="16:38" ht="15">
      <c r="P7478" s="806" t="s">
        <v>885</v>
      </c>
      <c r="Q7478" s="807">
        <v>5</v>
      </c>
      <c r="R7478" s="807">
        <v>96</v>
      </c>
      <c r="S7478" s="759" t="str">
        <f t="shared" si="232"/>
        <v>Vejez</v>
      </c>
      <c r="AI7478" s="806" t="s">
        <v>819</v>
      </c>
      <c r="AJ7478" s="807">
        <v>163</v>
      </c>
      <c r="AK7478" s="807">
        <v>60</v>
      </c>
      <c r="AL7478" s="759" t="str">
        <f t="shared" si="233"/>
        <v>Vejez</v>
      </c>
    </row>
    <row r="7479" spans="16:38" ht="15">
      <c r="P7479" s="806" t="s">
        <v>885</v>
      </c>
      <c r="Q7479" s="807">
        <v>2</v>
      </c>
      <c r="R7479" s="807">
        <v>97</v>
      </c>
      <c r="S7479" s="759" t="str">
        <f t="shared" si="232"/>
        <v>Vejez</v>
      </c>
      <c r="AI7479" s="806" t="s">
        <v>819</v>
      </c>
      <c r="AJ7479" s="807">
        <v>144</v>
      </c>
      <c r="AK7479" s="807">
        <v>61</v>
      </c>
      <c r="AL7479" s="759" t="str">
        <f t="shared" si="233"/>
        <v>Vejez</v>
      </c>
    </row>
    <row r="7480" spans="16:38" ht="15">
      <c r="P7480" s="806" t="s">
        <v>885</v>
      </c>
      <c r="Q7480" s="807">
        <v>2</v>
      </c>
      <c r="R7480" s="807">
        <v>98</v>
      </c>
      <c r="S7480" s="759" t="str">
        <f t="shared" si="232"/>
        <v>Vejez</v>
      </c>
      <c r="AI7480" s="806" t="s">
        <v>819</v>
      </c>
      <c r="AJ7480" s="807">
        <v>105</v>
      </c>
      <c r="AK7480" s="807">
        <v>62</v>
      </c>
      <c r="AL7480" s="759" t="str">
        <f t="shared" si="233"/>
        <v>Vejez</v>
      </c>
    </row>
    <row r="7481" spans="16:38" ht="15">
      <c r="P7481" s="806" t="s">
        <v>885</v>
      </c>
      <c r="Q7481" s="807">
        <v>2</v>
      </c>
      <c r="R7481" s="807">
        <v>99</v>
      </c>
      <c r="S7481" s="759" t="str">
        <f t="shared" si="232"/>
        <v>Vejez</v>
      </c>
      <c r="AI7481" s="806" t="s">
        <v>819</v>
      </c>
      <c r="AJ7481" s="807">
        <v>129</v>
      </c>
      <c r="AK7481" s="807">
        <v>63</v>
      </c>
      <c r="AL7481" s="759" t="str">
        <f t="shared" si="233"/>
        <v>Vejez</v>
      </c>
    </row>
    <row r="7482" spans="16:38" ht="15">
      <c r="P7482" s="806" t="s">
        <v>885</v>
      </c>
      <c r="Q7482" s="807">
        <v>1</v>
      </c>
      <c r="R7482" s="807">
        <v>101</v>
      </c>
      <c r="S7482" s="759" t="str">
        <f t="shared" si="232"/>
        <v>Vejez</v>
      </c>
      <c r="AI7482" s="806" t="s">
        <v>819</v>
      </c>
      <c r="AJ7482" s="807">
        <v>93</v>
      </c>
      <c r="AK7482" s="807">
        <v>64</v>
      </c>
      <c r="AL7482" s="759" t="str">
        <f t="shared" si="233"/>
        <v>Vejez</v>
      </c>
    </row>
    <row r="7483" spans="16:38" ht="15">
      <c r="P7483" s="806" t="s">
        <v>885</v>
      </c>
      <c r="Q7483" s="807">
        <v>2</v>
      </c>
      <c r="R7483" s="807">
        <v>103</v>
      </c>
      <c r="S7483" s="759" t="str">
        <f t="shared" si="232"/>
        <v>Vejez</v>
      </c>
      <c r="AI7483" s="806" t="s">
        <v>819</v>
      </c>
      <c r="AJ7483" s="807">
        <v>102</v>
      </c>
      <c r="AK7483" s="807">
        <v>65</v>
      </c>
      <c r="AL7483" s="759" t="str">
        <f t="shared" si="233"/>
        <v>Vejez</v>
      </c>
    </row>
    <row r="7484" spans="16:38" ht="15">
      <c r="P7484" s="806" t="s">
        <v>885</v>
      </c>
      <c r="Q7484" s="807">
        <v>1</v>
      </c>
      <c r="R7484" s="807">
        <v>111</v>
      </c>
      <c r="S7484" s="759" t="str">
        <f t="shared" si="232"/>
        <v>Vejez</v>
      </c>
      <c r="AI7484" s="806" t="s">
        <v>819</v>
      </c>
      <c r="AJ7484" s="807">
        <v>102</v>
      </c>
      <c r="AK7484" s="807">
        <v>66</v>
      </c>
      <c r="AL7484" s="759" t="str">
        <f t="shared" si="233"/>
        <v>Vejez</v>
      </c>
    </row>
    <row r="7485" spans="16:38" ht="30">
      <c r="P7485" s="806" t="s">
        <v>886</v>
      </c>
      <c r="Q7485" s="807">
        <v>1146</v>
      </c>
      <c r="R7485" s="807">
        <v>0</v>
      </c>
      <c r="S7485" s="759" t="str">
        <f t="shared" si="232"/>
        <v>Primera Infancia</v>
      </c>
      <c r="AI7485" s="806" t="s">
        <v>819</v>
      </c>
      <c r="AJ7485" s="807">
        <v>68</v>
      </c>
      <c r="AK7485" s="807">
        <v>67</v>
      </c>
      <c r="AL7485" s="759" t="str">
        <f t="shared" si="233"/>
        <v>Vejez</v>
      </c>
    </row>
    <row r="7486" spans="16:38" ht="30">
      <c r="P7486" s="806" t="s">
        <v>886</v>
      </c>
      <c r="Q7486" s="807">
        <v>977</v>
      </c>
      <c r="R7486" s="807">
        <v>1</v>
      </c>
      <c r="S7486" s="759" t="str">
        <f t="shared" si="232"/>
        <v>Primera Infancia</v>
      </c>
      <c r="AI7486" s="806" t="s">
        <v>819</v>
      </c>
      <c r="AJ7486" s="807">
        <v>59</v>
      </c>
      <c r="AK7486" s="807">
        <v>68</v>
      </c>
      <c r="AL7486" s="759" t="str">
        <f t="shared" si="233"/>
        <v>Vejez</v>
      </c>
    </row>
    <row r="7487" spans="16:38" ht="30">
      <c r="P7487" s="806" t="s">
        <v>886</v>
      </c>
      <c r="Q7487" s="807">
        <v>875</v>
      </c>
      <c r="R7487" s="807">
        <v>2</v>
      </c>
      <c r="S7487" s="759" t="str">
        <f t="shared" si="232"/>
        <v>Primera Infancia</v>
      </c>
      <c r="AI7487" s="806" t="s">
        <v>819</v>
      </c>
      <c r="AJ7487" s="807">
        <v>74</v>
      </c>
      <c r="AK7487" s="807">
        <v>69</v>
      </c>
      <c r="AL7487" s="759" t="str">
        <f t="shared" si="233"/>
        <v>Vejez</v>
      </c>
    </row>
    <row r="7488" spans="16:38" ht="30">
      <c r="P7488" s="806" t="s">
        <v>886</v>
      </c>
      <c r="Q7488" s="807">
        <v>914</v>
      </c>
      <c r="R7488" s="807">
        <v>3</v>
      </c>
      <c r="S7488" s="759" t="str">
        <f t="shared" si="232"/>
        <v>Primera Infancia</v>
      </c>
      <c r="AI7488" s="806" t="s">
        <v>819</v>
      </c>
      <c r="AJ7488" s="807">
        <v>57</v>
      </c>
      <c r="AK7488" s="807">
        <v>70</v>
      </c>
      <c r="AL7488" s="759" t="str">
        <f t="shared" si="233"/>
        <v>Vejez</v>
      </c>
    </row>
    <row r="7489" spans="16:38" ht="30">
      <c r="P7489" s="806" t="s">
        <v>886</v>
      </c>
      <c r="Q7489" s="807">
        <v>838</v>
      </c>
      <c r="R7489" s="807">
        <v>4</v>
      </c>
      <c r="S7489" s="759" t="str">
        <f t="shared" si="232"/>
        <v>Primera Infancia</v>
      </c>
      <c r="AI7489" s="806" t="s">
        <v>819</v>
      </c>
      <c r="AJ7489" s="807">
        <v>38</v>
      </c>
      <c r="AK7489" s="807">
        <v>71</v>
      </c>
      <c r="AL7489" s="759" t="str">
        <f t="shared" si="233"/>
        <v>Vejez</v>
      </c>
    </row>
    <row r="7490" spans="16:38" ht="30">
      <c r="P7490" s="806" t="s">
        <v>886</v>
      </c>
      <c r="Q7490" s="807">
        <v>826</v>
      </c>
      <c r="R7490" s="807">
        <v>5</v>
      </c>
      <c r="S7490" s="759" t="str">
        <f t="shared" si="232"/>
        <v>Primera Infancia</v>
      </c>
      <c r="AI7490" s="806" t="s">
        <v>819</v>
      </c>
      <c r="AJ7490" s="807">
        <v>46</v>
      </c>
      <c r="AK7490" s="807">
        <v>72</v>
      </c>
      <c r="AL7490" s="759" t="str">
        <f t="shared" si="233"/>
        <v>Vejez</v>
      </c>
    </row>
    <row r="7491" spans="16:38" ht="15">
      <c r="P7491" s="806" t="s">
        <v>886</v>
      </c>
      <c r="Q7491" s="807">
        <v>954</v>
      </c>
      <c r="R7491" s="807">
        <v>6</v>
      </c>
      <c r="S7491" s="759" t="str">
        <f t="shared" ref="S7491:S7554" si="234">IF(P7491=0,"",IF(AND(R7491&gt;=0,R7491&lt;=5),"Primera Infancia",IF(AND(R7491&gt;=6,R7491&lt;=11),"Infancia",IF(AND(R7491&gt;=12,R7491&lt;=17),"Adolescente",IF(AND(R7491&gt;=18,R7491&lt;=28),"Juventud",IF(AND(R7491&gt;=29,R7491&lt;=59),"Adulto","Vejez"))))))</f>
        <v>Infancia</v>
      </c>
      <c r="AI7491" s="806" t="s">
        <v>819</v>
      </c>
      <c r="AJ7491" s="807">
        <v>43</v>
      </c>
      <c r="AK7491" s="807">
        <v>73</v>
      </c>
      <c r="AL7491" s="759" t="str">
        <f t="shared" ref="AL7491:AL7554" si="235">IF(AI7491=0,"",IF(AND(AK7491&gt;=0,AK7491&lt;=5),"Primera Infancia",IF(AND(AK7491&gt;=6,AK7491&lt;=11),"Infancia",IF(AND(AK7491&gt;=12,AK7491&lt;=17),"Adolescente",IF(AND(AK7491&gt;=18,AK7491&lt;=28),"Juventud",IF(AND(AK7491&gt;=29,AK7491&lt;=59),"Adulto","Vejez"))))))</f>
        <v>Vejez</v>
      </c>
    </row>
    <row r="7492" spans="16:38" ht="15">
      <c r="P7492" s="806" t="s">
        <v>886</v>
      </c>
      <c r="Q7492" s="807">
        <v>956</v>
      </c>
      <c r="R7492" s="807">
        <v>7</v>
      </c>
      <c r="S7492" s="759" t="str">
        <f t="shared" si="234"/>
        <v>Infancia</v>
      </c>
      <c r="AI7492" s="806" t="s">
        <v>819</v>
      </c>
      <c r="AJ7492" s="807">
        <v>27</v>
      </c>
      <c r="AK7492" s="807">
        <v>74</v>
      </c>
      <c r="AL7492" s="759" t="str">
        <f t="shared" si="235"/>
        <v>Vejez</v>
      </c>
    </row>
    <row r="7493" spans="16:38" ht="15">
      <c r="P7493" s="806" t="s">
        <v>886</v>
      </c>
      <c r="Q7493" s="807">
        <v>882</v>
      </c>
      <c r="R7493" s="807">
        <v>8</v>
      </c>
      <c r="S7493" s="759" t="str">
        <f t="shared" si="234"/>
        <v>Infancia</v>
      </c>
      <c r="AI7493" s="806" t="s">
        <v>819</v>
      </c>
      <c r="AJ7493" s="807">
        <v>33</v>
      </c>
      <c r="AK7493" s="807">
        <v>75</v>
      </c>
      <c r="AL7493" s="759" t="str">
        <f t="shared" si="235"/>
        <v>Vejez</v>
      </c>
    </row>
    <row r="7494" spans="16:38" ht="15">
      <c r="P7494" s="806" t="s">
        <v>886</v>
      </c>
      <c r="Q7494" s="807">
        <v>1071</v>
      </c>
      <c r="R7494" s="807">
        <v>9</v>
      </c>
      <c r="S7494" s="759" t="str">
        <f t="shared" si="234"/>
        <v>Infancia</v>
      </c>
      <c r="AI7494" s="806" t="s">
        <v>819</v>
      </c>
      <c r="AJ7494" s="807">
        <v>28</v>
      </c>
      <c r="AK7494" s="807">
        <v>76</v>
      </c>
      <c r="AL7494" s="759" t="str">
        <f t="shared" si="235"/>
        <v>Vejez</v>
      </c>
    </row>
    <row r="7495" spans="16:38" ht="15">
      <c r="P7495" s="806" t="s">
        <v>886</v>
      </c>
      <c r="Q7495" s="807">
        <v>1070</v>
      </c>
      <c r="R7495" s="807">
        <v>10</v>
      </c>
      <c r="S7495" s="759" t="str">
        <f t="shared" si="234"/>
        <v>Infancia</v>
      </c>
      <c r="AI7495" s="806" t="s">
        <v>819</v>
      </c>
      <c r="AJ7495" s="807">
        <v>28</v>
      </c>
      <c r="AK7495" s="807">
        <v>77</v>
      </c>
      <c r="AL7495" s="759" t="str">
        <f t="shared" si="235"/>
        <v>Vejez</v>
      </c>
    </row>
    <row r="7496" spans="16:38" ht="15">
      <c r="P7496" s="806" t="s">
        <v>886</v>
      </c>
      <c r="Q7496" s="807">
        <v>997</v>
      </c>
      <c r="R7496" s="807">
        <v>11</v>
      </c>
      <c r="S7496" s="759" t="str">
        <f t="shared" si="234"/>
        <v>Infancia</v>
      </c>
      <c r="AI7496" s="806" t="s">
        <v>819</v>
      </c>
      <c r="AJ7496" s="807">
        <v>16</v>
      </c>
      <c r="AK7496" s="807">
        <v>78</v>
      </c>
      <c r="AL7496" s="759" t="str">
        <f t="shared" si="235"/>
        <v>Vejez</v>
      </c>
    </row>
    <row r="7497" spans="16:38" ht="30">
      <c r="P7497" s="806" t="s">
        <v>886</v>
      </c>
      <c r="Q7497" s="807">
        <v>1198</v>
      </c>
      <c r="R7497" s="807">
        <v>12</v>
      </c>
      <c r="S7497" s="759" t="str">
        <f t="shared" si="234"/>
        <v>Adolescente</v>
      </c>
      <c r="AI7497" s="806" t="s">
        <v>819</v>
      </c>
      <c r="AJ7497" s="807">
        <v>31</v>
      </c>
      <c r="AK7497" s="807">
        <v>79</v>
      </c>
      <c r="AL7497" s="759" t="str">
        <f t="shared" si="235"/>
        <v>Vejez</v>
      </c>
    </row>
    <row r="7498" spans="16:38" ht="30">
      <c r="P7498" s="806" t="s">
        <v>886</v>
      </c>
      <c r="Q7498" s="807">
        <v>1117</v>
      </c>
      <c r="R7498" s="807">
        <v>13</v>
      </c>
      <c r="S7498" s="759" t="str">
        <f t="shared" si="234"/>
        <v>Adolescente</v>
      </c>
      <c r="AI7498" s="806" t="s">
        <v>819</v>
      </c>
      <c r="AJ7498" s="807">
        <v>18</v>
      </c>
      <c r="AK7498" s="807">
        <v>80</v>
      </c>
      <c r="AL7498" s="759" t="str">
        <f t="shared" si="235"/>
        <v>Vejez</v>
      </c>
    </row>
    <row r="7499" spans="16:38" ht="30">
      <c r="P7499" s="806" t="s">
        <v>886</v>
      </c>
      <c r="Q7499" s="807">
        <v>1166</v>
      </c>
      <c r="R7499" s="807">
        <v>14</v>
      </c>
      <c r="S7499" s="759" t="str">
        <f t="shared" si="234"/>
        <v>Adolescente</v>
      </c>
      <c r="AI7499" s="806" t="s">
        <v>819</v>
      </c>
      <c r="AJ7499" s="807">
        <v>21</v>
      </c>
      <c r="AK7499" s="807">
        <v>81</v>
      </c>
      <c r="AL7499" s="759" t="str">
        <f t="shared" si="235"/>
        <v>Vejez</v>
      </c>
    </row>
    <row r="7500" spans="16:38" ht="30">
      <c r="P7500" s="806" t="s">
        <v>886</v>
      </c>
      <c r="Q7500" s="807">
        <v>1281</v>
      </c>
      <c r="R7500" s="807">
        <v>15</v>
      </c>
      <c r="S7500" s="759" t="str">
        <f t="shared" si="234"/>
        <v>Adolescente</v>
      </c>
      <c r="AI7500" s="806" t="s">
        <v>819</v>
      </c>
      <c r="AJ7500" s="807">
        <v>24</v>
      </c>
      <c r="AK7500" s="807">
        <v>82</v>
      </c>
      <c r="AL7500" s="759" t="str">
        <f t="shared" si="235"/>
        <v>Vejez</v>
      </c>
    </row>
    <row r="7501" spans="16:38" ht="30">
      <c r="P7501" s="806" t="s">
        <v>886</v>
      </c>
      <c r="Q7501" s="807">
        <v>1275</v>
      </c>
      <c r="R7501" s="807">
        <v>16</v>
      </c>
      <c r="S7501" s="759" t="str">
        <f t="shared" si="234"/>
        <v>Adolescente</v>
      </c>
      <c r="AI7501" s="806" t="s">
        <v>819</v>
      </c>
      <c r="AJ7501" s="807">
        <v>17</v>
      </c>
      <c r="AK7501" s="807">
        <v>83</v>
      </c>
      <c r="AL7501" s="759" t="str">
        <f t="shared" si="235"/>
        <v>Vejez</v>
      </c>
    </row>
    <row r="7502" spans="16:38" ht="30">
      <c r="P7502" s="806" t="s">
        <v>886</v>
      </c>
      <c r="Q7502" s="807">
        <v>1311</v>
      </c>
      <c r="R7502" s="807">
        <v>17</v>
      </c>
      <c r="S7502" s="759" t="str">
        <f t="shared" si="234"/>
        <v>Adolescente</v>
      </c>
      <c r="AI7502" s="806" t="s">
        <v>819</v>
      </c>
      <c r="AJ7502" s="807">
        <v>20</v>
      </c>
      <c r="AK7502" s="807">
        <v>84</v>
      </c>
      <c r="AL7502" s="759" t="str">
        <f t="shared" si="235"/>
        <v>Vejez</v>
      </c>
    </row>
    <row r="7503" spans="16:38" ht="15">
      <c r="P7503" s="806" t="s">
        <v>886</v>
      </c>
      <c r="Q7503" s="807">
        <v>1236</v>
      </c>
      <c r="R7503" s="807">
        <v>18</v>
      </c>
      <c r="S7503" s="759" t="str">
        <f t="shared" si="234"/>
        <v>Juventud</v>
      </c>
      <c r="AI7503" s="806" t="s">
        <v>819</v>
      </c>
      <c r="AJ7503" s="807">
        <v>10</v>
      </c>
      <c r="AK7503" s="807">
        <v>85</v>
      </c>
      <c r="AL7503" s="759" t="str">
        <f t="shared" si="235"/>
        <v>Vejez</v>
      </c>
    </row>
    <row r="7504" spans="16:38" ht="15">
      <c r="P7504" s="806" t="s">
        <v>886</v>
      </c>
      <c r="Q7504" s="807">
        <v>1044</v>
      </c>
      <c r="R7504" s="807">
        <v>19</v>
      </c>
      <c r="S7504" s="759" t="str">
        <f t="shared" si="234"/>
        <v>Juventud</v>
      </c>
      <c r="AI7504" s="806" t="s">
        <v>819</v>
      </c>
      <c r="AJ7504" s="807">
        <v>14</v>
      </c>
      <c r="AK7504" s="807">
        <v>86</v>
      </c>
      <c r="AL7504" s="759" t="str">
        <f t="shared" si="235"/>
        <v>Vejez</v>
      </c>
    </row>
    <row r="7505" spans="16:38" ht="15">
      <c r="P7505" s="806" t="s">
        <v>886</v>
      </c>
      <c r="Q7505" s="807">
        <v>939</v>
      </c>
      <c r="R7505" s="807">
        <v>20</v>
      </c>
      <c r="S7505" s="759" t="str">
        <f t="shared" si="234"/>
        <v>Juventud</v>
      </c>
      <c r="AI7505" s="806" t="s">
        <v>819</v>
      </c>
      <c r="AJ7505" s="807">
        <v>11</v>
      </c>
      <c r="AK7505" s="807">
        <v>87</v>
      </c>
      <c r="AL7505" s="759" t="str">
        <f t="shared" si="235"/>
        <v>Vejez</v>
      </c>
    </row>
    <row r="7506" spans="16:38" ht="15">
      <c r="P7506" s="806" t="s">
        <v>886</v>
      </c>
      <c r="Q7506" s="807">
        <v>874</v>
      </c>
      <c r="R7506" s="807">
        <v>21</v>
      </c>
      <c r="S7506" s="759" t="str">
        <f t="shared" si="234"/>
        <v>Juventud</v>
      </c>
      <c r="AI7506" s="806" t="s">
        <v>819</v>
      </c>
      <c r="AJ7506" s="807">
        <v>8</v>
      </c>
      <c r="AK7506" s="807">
        <v>88</v>
      </c>
      <c r="AL7506" s="759" t="str">
        <f t="shared" si="235"/>
        <v>Vejez</v>
      </c>
    </row>
    <row r="7507" spans="16:38" ht="15">
      <c r="P7507" s="806" t="s">
        <v>886</v>
      </c>
      <c r="Q7507" s="807">
        <v>837</v>
      </c>
      <c r="R7507" s="807">
        <v>22</v>
      </c>
      <c r="S7507" s="759" t="str">
        <f t="shared" si="234"/>
        <v>Juventud</v>
      </c>
      <c r="AI7507" s="806" t="s">
        <v>819</v>
      </c>
      <c r="AJ7507" s="807">
        <v>7</v>
      </c>
      <c r="AK7507" s="807">
        <v>89</v>
      </c>
      <c r="AL7507" s="759" t="str">
        <f t="shared" si="235"/>
        <v>Vejez</v>
      </c>
    </row>
    <row r="7508" spans="16:38" ht="15">
      <c r="P7508" s="806" t="s">
        <v>886</v>
      </c>
      <c r="Q7508" s="807">
        <v>731</v>
      </c>
      <c r="R7508" s="807">
        <v>23</v>
      </c>
      <c r="S7508" s="759" t="str">
        <f t="shared" si="234"/>
        <v>Juventud</v>
      </c>
      <c r="AI7508" s="806" t="s">
        <v>819</v>
      </c>
      <c r="AJ7508" s="807">
        <v>7</v>
      </c>
      <c r="AK7508" s="807">
        <v>90</v>
      </c>
      <c r="AL7508" s="759" t="str">
        <f t="shared" si="235"/>
        <v>Vejez</v>
      </c>
    </row>
    <row r="7509" spans="16:38" ht="15">
      <c r="P7509" s="806" t="s">
        <v>886</v>
      </c>
      <c r="Q7509" s="807">
        <v>771</v>
      </c>
      <c r="R7509" s="807">
        <v>24</v>
      </c>
      <c r="S7509" s="759" t="str">
        <f t="shared" si="234"/>
        <v>Juventud</v>
      </c>
      <c r="AI7509" s="806" t="s">
        <v>819</v>
      </c>
      <c r="AJ7509" s="807">
        <v>6</v>
      </c>
      <c r="AK7509" s="807">
        <v>91</v>
      </c>
      <c r="AL7509" s="759" t="str">
        <f t="shared" si="235"/>
        <v>Vejez</v>
      </c>
    </row>
    <row r="7510" spans="16:38" ht="15">
      <c r="P7510" s="806" t="s">
        <v>886</v>
      </c>
      <c r="Q7510" s="807">
        <v>703</v>
      </c>
      <c r="R7510" s="807">
        <v>25</v>
      </c>
      <c r="S7510" s="759" t="str">
        <f t="shared" si="234"/>
        <v>Juventud</v>
      </c>
      <c r="AI7510" s="806" t="s">
        <v>819</v>
      </c>
      <c r="AJ7510" s="807">
        <v>5</v>
      </c>
      <c r="AK7510" s="807">
        <v>92</v>
      </c>
      <c r="AL7510" s="759" t="str">
        <f t="shared" si="235"/>
        <v>Vejez</v>
      </c>
    </row>
    <row r="7511" spans="16:38" ht="15">
      <c r="P7511" s="806" t="s">
        <v>886</v>
      </c>
      <c r="Q7511" s="807">
        <v>737</v>
      </c>
      <c r="R7511" s="807">
        <v>26</v>
      </c>
      <c r="S7511" s="759" t="str">
        <f t="shared" si="234"/>
        <v>Juventud</v>
      </c>
      <c r="AI7511" s="806" t="s">
        <v>819</v>
      </c>
      <c r="AJ7511" s="807">
        <v>3</v>
      </c>
      <c r="AK7511" s="807">
        <v>93</v>
      </c>
      <c r="AL7511" s="759" t="str">
        <f t="shared" si="235"/>
        <v>Vejez</v>
      </c>
    </row>
    <row r="7512" spans="16:38" ht="15">
      <c r="P7512" s="806" t="s">
        <v>886</v>
      </c>
      <c r="Q7512" s="807">
        <v>664</v>
      </c>
      <c r="R7512" s="807">
        <v>27</v>
      </c>
      <c r="S7512" s="759" t="str">
        <f t="shared" si="234"/>
        <v>Juventud</v>
      </c>
      <c r="AI7512" s="806" t="s">
        <v>819</v>
      </c>
      <c r="AJ7512" s="807">
        <v>1</v>
      </c>
      <c r="AK7512" s="807">
        <v>94</v>
      </c>
      <c r="AL7512" s="759" t="str">
        <f t="shared" si="235"/>
        <v>Vejez</v>
      </c>
    </row>
    <row r="7513" spans="16:38" ht="15">
      <c r="P7513" s="806" t="s">
        <v>886</v>
      </c>
      <c r="Q7513" s="807">
        <v>657</v>
      </c>
      <c r="R7513" s="807">
        <v>28</v>
      </c>
      <c r="S7513" s="759" t="str">
        <f t="shared" si="234"/>
        <v>Juventud</v>
      </c>
      <c r="AI7513" s="806" t="s">
        <v>819</v>
      </c>
      <c r="AJ7513" s="807">
        <v>2</v>
      </c>
      <c r="AK7513" s="807">
        <v>95</v>
      </c>
      <c r="AL7513" s="759" t="str">
        <f t="shared" si="235"/>
        <v>Vejez</v>
      </c>
    </row>
    <row r="7514" spans="16:38" ht="15">
      <c r="P7514" s="806" t="s">
        <v>886</v>
      </c>
      <c r="Q7514" s="807">
        <v>647</v>
      </c>
      <c r="R7514" s="807">
        <v>29</v>
      </c>
      <c r="S7514" s="759" t="str">
        <f t="shared" si="234"/>
        <v>Adulto</v>
      </c>
      <c r="AI7514" s="806" t="s">
        <v>819</v>
      </c>
      <c r="AJ7514" s="807">
        <v>3</v>
      </c>
      <c r="AK7514" s="807">
        <v>96</v>
      </c>
      <c r="AL7514" s="759" t="str">
        <f t="shared" si="235"/>
        <v>Vejez</v>
      </c>
    </row>
    <row r="7515" spans="16:38" ht="15">
      <c r="P7515" s="806" t="s">
        <v>886</v>
      </c>
      <c r="Q7515" s="807">
        <v>658</v>
      </c>
      <c r="R7515" s="807">
        <v>30</v>
      </c>
      <c r="S7515" s="759" t="str">
        <f t="shared" si="234"/>
        <v>Adulto</v>
      </c>
      <c r="AI7515" s="806" t="s">
        <v>819</v>
      </c>
      <c r="AJ7515" s="807">
        <v>1</v>
      </c>
      <c r="AK7515" s="807">
        <v>99</v>
      </c>
      <c r="AL7515" s="759" t="str">
        <f t="shared" si="235"/>
        <v>Vejez</v>
      </c>
    </row>
    <row r="7516" spans="16:38" ht="30">
      <c r="P7516" s="806" t="s">
        <v>886</v>
      </c>
      <c r="Q7516" s="807">
        <v>617</v>
      </c>
      <c r="R7516" s="807">
        <v>31</v>
      </c>
      <c r="S7516" s="759" t="str">
        <f t="shared" si="234"/>
        <v>Adulto</v>
      </c>
      <c r="AI7516" s="806" t="s">
        <v>836</v>
      </c>
      <c r="AJ7516" s="807">
        <v>22</v>
      </c>
      <c r="AK7516" s="807">
        <v>0</v>
      </c>
      <c r="AL7516" s="759" t="str">
        <f t="shared" si="235"/>
        <v>Primera Infancia</v>
      </c>
    </row>
    <row r="7517" spans="16:38" ht="30">
      <c r="P7517" s="806" t="s">
        <v>886</v>
      </c>
      <c r="Q7517" s="807">
        <v>636</v>
      </c>
      <c r="R7517" s="807">
        <v>32</v>
      </c>
      <c r="S7517" s="759" t="str">
        <f t="shared" si="234"/>
        <v>Adulto</v>
      </c>
      <c r="AI7517" s="806" t="s">
        <v>836</v>
      </c>
      <c r="AJ7517" s="807">
        <v>26</v>
      </c>
      <c r="AK7517" s="807">
        <v>1</v>
      </c>
      <c r="AL7517" s="759" t="str">
        <f t="shared" si="235"/>
        <v>Primera Infancia</v>
      </c>
    </row>
    <row r="7518" spans="16:38" ht="30">
      <c r="P7518" s="806" t="s">
        <v>886</v>
      </c>
      <c r="Q7518" s="807">
        <v>627</v>
      </c>
      <c r="R7518" s="807">
        <v>33</v>
      </c>
      <c r="S7518" s="759" t="str">
        <f t="shared" si="234"/>
        <v>Adulto</v>
      </c>
      <c r="AI7518" s="806" t="s">
        <v>836</v>
      </c>
      <c r="AJ7518" s="807">
        <v>20</v>
      </c>
      <c r="AK7518" s="807">
        <v>2</v>
      </c>
      <c r="AL7518" s="759" t="str">
        <f t="shared" si="235"/>
        <v>Primera Infancia</v>
      </c>
    </row>
    <row r="7519" spans="16:38" ht="30">
      <c r="P7519" s="806" t="s">
        <v>886</v>
      </c>
      <c r="Q7519" s="807">
        <v>591</v>
      </c>
      <c r="R7519" s="807">
        <v>34</v>
      </c>
      <c r="S7519" s="759" t="str">
        <f t="shared" si="234"/>
        <v>Adulto</v>
      </c>
      <c r="AI7519" s="806" t="s">
        <v>836</v>
      </c>
      <c r="AJ7519" s="807">
        <v>18</v>
      </c>
      <c r="AK7519" s="807">
        <v>3</v>
      </c>
      <c r="AL7519" s="759" t="str">
        <f t="shared" si="235"/>
        <v>Primera Infancia</v>
      </c>
    </row>
    <row r="7520" spans="16:38" ht="30">
      <c r="P7520" s="806" t="s">
        <v>886</v>
      </c>
      <c r="Q7520" s="807">
        <v>602</v>
      </c>
      <c r="R7520" s="807">
        <v>35</v>
      </c>
      <c r="S7520" s="759" t="str">
        <f t="shared" si="234"/>
        <v>Adulto</v>
      </c>
      <c r="AI7520" s="806" t="s">
        <v>836</v>
      </c>
      <c r="AJ7520" s="807">
        <v>25</v>
      </c>
      <c r="AK7520" s="807">
        <v>4</v>
      </c>
      <c r="AL7520" s="759" t="str">
        <f t="shared" si="235"/>
        <v>Primera Infancia</v>
      </c>
    </row>
    <row r="7521" spans="16:38" ht="30">
      <c r="P7521" s="806" t="s">
        <v>886</v>
      </c>
      <c r="Q7521" s="807">
        <v>646</v>
      </c>
      <c r="R7521" s="807">
        <v>36</v>
      </c>
      <c r="S7521" s="759" t="str">
        <f t="shared" si="234"/>
        <v>Adulto</v>
      </c>
      <c r="AI7521" s="806" t="s">
        <v>836</v>
      </c>
      <c r="AJ7521" s="807">
        <v>32</v>
      </c>
      <c r="AK7521" s="807">
        <v>5</v>
      </c>
      <c r="AL7521" s="759" t="str">
        <f t="shared" si="235"/>
        <v>Primera Infancia</v>
      </c>
    </row>
    <row r="7522" spans="16:38" ht="15">
      <c r="P7522" s="806" t="s">
        <v>886</v>
      </c>
      <c r="Q7522" s="807">
        <v>567</v>
      </c>
      <c r="R7522" s="807">
        <v>37</v>
      </c>
      <c r="S7522" s="759" t="str">
        <f t="shared" si="234"/>
        <v>Adulto</v>
      </c>
      <c r="AI7522" s="806" t="s">
        <v>836</v>
      </c>
      <c r="AJ7522" s="807">
        <v>30</v>
      </c>
      <c r="AK7522" s="807">
        <v>6</v>
      </c>
      <c r="AL7522" s="759" t="str">
        <f t="shared" si="235"/>
        <v>Infancia</v>
      </c>
    </row>
    <row r="7523" spans="16:38" ht="15">
      <c r="P7523" s="806" t="s">
        <v>886</v>
      </c>
      <c r="Q7523" s="807">
        <v>520</v>
      </c>
      <c r="R7523" s="807">
        <v>38</v>
      </c>
      <c r="S7523" s="759" t="str">
        <f t="shared" si="234"/>
        <v>Adulto</v>
      </c>
      <c r="AI7523" s="806" t="s">
        <v>836</v>
      </c>
      <c r="AJ7523" s="807">
        <v>25</v>
      </c>
      <c r="AK7523" s="807">
        <v>7</v>
      </c>
      <c r="AL7523" s="759" t="str">
        <f t="shared" si="235"/>
        <v>Infancia</v>
      </c>
    </row>
    <row r="7524" spans="16:38" ht="15">
      <c r="P7524" s="806" t="s">
        <v>886</v>
      </c>
      <c r="Q7524" s="807">
        <v>545</v>
      </c>
      <c r="R7524" s="807">
        <v>39</v>
      </c>
      <c r="S7524" s="759" t="str">
        <f t="shared" si="234"/>
        <v>Adulto</v>
      </c>
      <c r="AI7524" s="806" t="s">
        <v>836</v>
      </c>
      <c r="AJ7524" s="807">
        <v>20</v>
      </c>
      <c r="AK7524" s="807">
        <v>8</v>
      </c>
      <c r="AL7524" s="759" t="str">
        <f t="shared" si="235"/>
        <v>Infancia</v>
      </c>
    </row>
    <row r="7525" spans="16:38" ht="15">
      <c r="P7525" s="806" t="s">
        <v>886</v>
      </c>
      <c r="Q7525" s="807">
        <v>542</v>
      </c>
      <c r="R7525" s="807">
        <v>40</v>
      </c>
      <c r="S7525" s="759" t="str">
        <f t="shared" si="234"/>
        <v>Adulto</v>
      </c>
      <c r="AI7525" s="806" t="s">
        <v>836</v>
      </c>
      <c r="AJ7525" s="807">
        <v>32</v>
      </c>
      <c r="AK7525" s="807">
        <v>9</v>
      </c>
      <c r="AL7525" s="759" t="str">
        <f t="shared" si="235"/>
        <v>Infancia</v>
      </c>
    </row>
    <row r="7526" spans="16:38" ht="15">
      <c r="P7526" s="806" t="s">
        <v>886</v>
      </c>
      <c r="Q7526" s="807">
        <v>507</v>
      </c>
      <c r="R7526" s="807">
        <v>41</v>
      </c>
      <c r="S7526" s="759" t="str">
        <f t="shared" si="234"/>
        <v>Adulto</v>
      </c>
      <c r="AI7526" s="806" t="s">
        <v>836</v>
      </c>
      <c r="AJ7526" s="807">
        <v>36</v>
      </c>
      <c r="AK7526" s="807">
        <v>10</v>
      </c>
      <c r="AL7526" s="759" t="str">
        <f t="shared" si="235"/>
        <v>Infancia</v>
      </c>
    </row>
    <row r="7527" spans="16:38" ht="15">
      <c r="P7527" s="806" t="s">
        <v>886</v>
      </c>
      <c r="Q7527" s="807">
        <v>554</v>
      </c>
      <c r="R7527" s="807">
        <v>42</v>
      </c>
      <c r="S7527" s="759" t="str">
        <f t="shared" si="234"/>
        <v>Adulto</v>
      </c>
      <c r="AI7527" s="806" t="s">
        <v>836</v>
      </c>
      <c r="AJ7527" s="807">
        <v>21</v>
      </c>
      <c r="AK7527" s="807">
        <v>11</v>
      </c>
      <c r="AL7527" s="759" t="str">
        <f t="shared" si="235"/>
        <v>Infancia</v>
      </c>
    </row>
    <row r="7528" spans="16:38" ht="30">
      <c r="P7528" s="806" t="s">
        <v>886</v>
      </c>
      <c r="Q7528" s="807">
        <v>459</v>
      </c>
      <c r="R7528" s="807">
        <v>43</v>
      </c>
      <c r="S7528" s="759" t="str">
        <f t="shared" si="234"/>
        <v>Adulto</v>
      </c>
      <c r="AI7528" s="806" t="s">
        <v>836</v>
      </c>
      <c r="AJ7528" s="807">
        <v>45</v>
      </c>
      <c r="AK7528" s="807">
        <v>12</v>
      </c>
      <c r="AL7528" s="759" t="str">
        <f t="shared" si="235"/>
        <v>Adolescente</v>
      </c>
    </row>
    <row r="7529" spans="16:38" ht="30">
      <c r="P7529" s="806" t="s">
        <v>886</v>
      </c>
      <c r="Q7529" s="807">
        <v>500</v>
      </c>
      <c r="R7529" s="807">
        <v>44</v>
      </c>
      <c r="S7529" s="759" t="str">
        <f t="shared" si="234"/>
        <v>Adulto</v>
      </c>
      <c r="AI7529" s="806" t="s">
        <v>836</v>
      </c>
      <c r="AJ7529" s="807">
        <v>52</v>
      </c>
      <c r="AK7529" s="807">
        <v>13</v>
      </c>
      <c r="AL7529" s="759" t="str">
        <f t="shared" si="235"/>
        <v>Adolescente</v>
      </c>
    </row>
    <row r="7530" spans="16:38" ht="30">
      <c r="P7530" s="806" t="s">
        <v>886</v>
      </c>
      <c r="Q7530" s="807">
        <v>445</v>
      </c>
      <c r="R7530" s="807">
        <v>45</v>
      </c>
      <c r="S7530" s="759" t="str">
        <f t="shared" si="234"/>
        <v>Adulto</v>
      </c>
      <c r="AI7530" s="806" t="s">
        <v>836</v>
      </c>
      <c r="AJ7530" s="807">
        <v>38</v>
      </c>
      <c r="AK7530" s="807">
        <v>14</v>
      </c>
      <c r="AL7530" s="759" t="str">
        <f t="shared" si="235"/>
        <v>Adolescente</v>
      </c>
    </row>
    <row r="7531" spans="16:38" ht="30">
      <c r="P7531" s="806" t="s">
        <v>886</v>
      </c>
      <c r="Q7531" s="807">
        <v>478</v>
      </c>
      <c r="R7531" s="807">
        <v>46</v>
      </c>
      <c r="S7531" s="759" t="str">
        <f t="shared" si="234"/>
        <v>Adulto</v>
      </c>
      <c r="AI7531" s="806" t="s">
        <v>836</v>
      </c>
      <c r="AJ7531" s="807">
        <v>50</v>
      </c>
      <c r="AK7531" s="807">
        <v>15</v>
      </c>
      <c r="AL7531" s="759" t="str">
        <f t="shared" si="235"/>
        <v>Adolescente</v>
      </c>
    </row>
    <row r="7532" spans="16:38" ht="30">
      <c r="P7532" s="806" t="s">
        <v>886</v>
      </c>
      <c r="Q7532" s="807">
        <v>491</v>
      </c>
      <c r="R7532" s="807">
        <v>47</v>
      </c>
      <c r="S7532" s="759" t="str">
        <f t="shared" si="234"/>
        <v>Adulto</v>
      </c>
      <c r="AI7532" s="806" t="s">
        <v>836</v>
      </c>
      <c r="AJ7532" s="807">
        <v>52</v>
      </c>
      <c r="AK7532" s="807">
        <v>16</v>
      </c>
      <c r="AL7532" s="759" t="str">
        <f t="shared" si="235"/>
        <v>Adolescente</v>
      </c>
    </row>
    <row r="7533" spans="16:38" ht="30">
      <c r="P7533" s="806" t="s">
        <v>886</v>
      </c>
      <c r="Q7533" s="807">
        <v>389</v>
      </c>
      <c r="R7533" s="807">
        <v>48</v>
      </c>
      <c r="S7533" s="759" t="str">
        <f t="shared" si="234"/>
        <v>Adulto</v>
      </c>
      <c r="AI7533" s="806" t="s">
        <v>836</v>
      </c>
      <c r="AJ7533" s="807">
        <v>46</v>
      </c>
      <c r="AK7533" s="807">
        <v>17</v>
      </c>
      <c r="AL7533" s="759" t="str">
        <f t="shared" si="235"/>
        <v>Adolescente</v>
      </c>
    </row>
    <row r="7534" spans="16:38" ht="15">
      <c r="P7534" s="806" t="s">
        <v>886</v>
      </c>
      <c r="Q7534" s="807">
        <v>430</v>
      </c>
      <c r="R7534" s="807">
        <v>49</v>
      </c>
      <c r="S7534" s="759" t="str">
        <f t="shared" si="234"/>
        <v>Adulto</v>
      </c>
      <c r="AI7534" s="806" t="s">
        <v>836</v>
      </c>
      <c r="AJ7534" s="807">
        <v>58</v>
      </c>
      <c r="AK7534" s="807">
        <v>18</v>
      </c>
      <c r="AL7534" s="759" t="str">
        <f t="shared" si="235"/>
        <v>Juventud</v>
      </c>
    </row>
    <row r="7535" spans="16:38" ht="15">
      <c r="P7535" s="806" t="s">
        <v>886</v>
      </c>
      <c r="Q7535" s="807">
        <v>401</v>
      </c>
      <c r="R7535" s="807">
        <v>50</v>
      </c>
      <c r="S7535" s="759" t="str">
        <f t="shared" si="234"/>
        <v>Adulto</v>
      </c>
      <c r="AI7535" s="806" t="s">
        <v>836</v>
      </c>
      <c r="AJ7535" s="807">
        <v>54</v>
      </c>
      <c r="AK7535" s="807">
        <v>19</v>
      </c>
      <c r="AL7535" s="759" t="str">
        <f t="shared" si="235"/>
        <v>Juventud</v>
      </c>
    </row>
    <row r="7536" spans="16:38" ht="15">
      <c r="P7536" s="806" t="s">
        <v>886</v>
      </c>
      <c r="Q7536" s="807">
        <v>439</v>
      </c>
      <c r="R7536" s="807">
        <v>51</v>
      </c>
      <c r="S7536" s="759" t="str">
        <f t="shared" si="234"/>
        <v>Adulto</v>
      </c>
      <c r="AI7536" s="806" t="s">
        <v>836</v>
      </c>
      <c r="AJ7536" s="807">
        <v>58</v>
      </c>
      <c r="AK7536" s="807">
        <v>20</v>
      </c>
      <c r="AL7536" s="759" t="str">
        <f t="shared" si="235"/>
        <v>Juventud</v>
      </c>
    </row>
    <row r="7537" spans="16:38" ht="15">
      <c r="P7537" s="806" t="s">
        <v>886</v>
      </c>
      <c r="Q7537" s="807">
        <v>384</v>
      </c>
      <c r="R7537" s="807">
        <v>52</v>
      </c>
      <c r="S7537" s="759" t="str">
        <f t="shared" si="234"/>
        <v>Adulto</v>
      </c>
      <c r="AI7537" s="806" t="s">
        <v>836</v>
      </c>
      <c r="AJ7537" s="807">
        <v>72</v>
      </c>
      <c r="AK7537" s="807">
        <v>21</v>
      </c>
      <c r="AL7537" s="759" t="str">
        <f t="shared" si="235"/>
        <v>Juventud</v>
      </c>
    </row>
    <row r="7538" spans="16:38" ht="15">
      <c r="P7538" s="806" t="s">
        <v>886</v>
      </c>
      <c r="Q7538" s="807">
        <v>380</v>
      </c>
      <c r="R7538" s="807">
        <v>53</v>
      </c>
      <c r="S7538" s="759" t="str">
        <f t="shared" si="234"/>
        <v>Adulto</v>
      </c>
      <c r="AI7538" s="806" t="s">
        <v>836</v>
      </c>
      <c r="AJ7538" s="807">
        <v>60</v>
      </c>
      <c r="AK7538" s="807">
        <v>22</v>
      </c>
      <c r="AL7538" s="759" t="str">
        <f t="shared" si="235"/>
        <v>Juventud</v>
      </c>
    </row>
    <row r="7539" spans="16:38" ht="15">
      <c r="P7539" s="806" t="s">
        <v>886</v>
      </c>
      <c r="Q7539" s="807">
        <v>351</v>
      </c>
      <c r="R7539" s="807">
        <v>54</v>
      </c>
      <c r="S7539" s="759" t="str">
        <f t="shared" si="234"/>
        <v>Adulto</v>
      </c>
      <c r="AI7539" s="806" t="s">
        <v>836</v>
      </c>
      <c r="AJ7539" s="807">
        <v>54</v>
      </c>
      <c r="AK7539" s="807">
        <v>23</v>
      </c>
      <c r="AL7539" s="759" t="str">
        <f t="shared" si="235"/>
        <v>Juventud</v>
      </c>
    </row>
    <row r="7540" spans="16:38" ht="15">
      <c r="P7540" s="806" t="s">
        <v>886</v>
      </c>
      <c r="Q7540" s="807">
        <v>368</v>
      </c>
      <c r="R7540" s="807">
        <v>55</v>
      </c>
      <c r="S7540" s="759" t="str">
        <f t="shared" si="234"/>
        <v>Adulto</v>
      </c>
      <c r="AI7540" s="806" t="s">
        <v>836</v>
      </c>
      <c r="AJ7540" s="807">
        <v>50</v>
      </c>
      <c r="AK7540" s="807">
        <v>24</v>
      </c>
      <c r="AL7540" s="759" t="str">
        <f t="shared" si="235"/>
        <v>Juventud</v>
      </c>
    </row>
    <row r="7541" spans="16:38" ht="15">
      <c r="P7541" s="806" t="s">
        <v>886</v>
      </c>
      <c r="Q7541" s="807">
        <v>367</v>
      </c>
      <c r="R7541" s="807">
        <v>56</v>
      </c>
      <c r="S7541" s="759" t="str">
        <f t="shared" si="234"/>
        <v>Adulto</v>
      </c>
      <c r="AI7541" s="806" t="s">
        <v>836</v>
      </c>
      <c r="AJ7541" s="807">
        <v>67</v>
      </c>
      <c r="AK7541" s="807">
        <v>25</v>
      </c>
      <c r="AL7541" s="759" t="str">
        <f t="shared" si="235"/>
        <v>Juventud</v>
      </c>
    </row>
    <row r="7542" spans="16:38" ht="15">
      <c r="P7542" s="806" t="s">
        <v>886</v>
      </c>
      <c r="Q7542" s="807">
        <v>333</v>
      </c>
      <c r="R7542" s="807">
        <v>57</v>
      </c>
      <c r="S7542" s="759" t="str">
        <f t="shared" si="234"/>
        <v>Adulto</v>
      </c>
      <c r="AI7542" s="806" t="s">
        <v>836</v>
      </c>
      <c r="AJ7542" s="807">
        <v>54</v>
      </c>
      <c r="AK7542" s="807">
        <v>26</v>
      </c>
      <c r="AL7542" s="759" t="str">
        <f t="shared" si="235"/>
        <v>Juventud</v>
      </c>
    </row>
    <row r="7543" spans="16:38" ht="15">
      <c r="P7543" s="806" t="s">
        <v>886</v>
      </c>
      <c r="Q7543" s="807">
        <v>336</v>
      </c>
      <c r="R7543" s="807">
        <v>58</v>
      </c>
      <c r="S7543" s="759" t="str">
        <f t="shared" si="234"/>
        <v>Adulto</v>
      </c>
      <c r="AI7543" s="806" t="s">
        <v>836</v>
      </c>
      <c r="AJ7543" s="807">
        <v>51</v>
      </c>
      <c r="AK7543" s="807">
        <v>27</v>
      </c>
      <c r="AL7543" s="759" t="str">
        <f t="shared" si="235"/>
        <v>Juventud</v>
      </c>
    </row>
    <row r="7544" spans="16:38" ht="15">
      <c r="P7544" s="806" t="s">
        <v>886</v>
      </c>
      <c r="Q7544" s="807">
        <v>354</v>
      </c>
      <c r="R7544" s="807">
        <v>59</v>
      </c>
      <c r="S7544" s="759" t="str">
        <f t="shared" si="234"/>
        <v>Adulto</v>
      </c>
      <c r="AI7544" s="806" t="s">
        <v>836</v>
      </c>
      <c r="AJ7544" s="807">
        <v>51</v>
      </c>
      <c r="AK7544" s="807">
        <v>28</v>
      </c>
      <c r="AL7544" s="759" t="str">
        <f t="shared" si="235"/>
        <v>Juventud</v>
      </c>
    </row>
    <row r="7545" spans="16:38" ht="15">
      <c r="P7545" s="806" t="s">
        <v>886</v>
      </c>
      <c r="Q7545" s="807">
        <v>331</v>
      </c>
      <c r="R7545" s="807">
        <v>60</v>
      </c>
      <c r="S7545" s="759" t="str">
        <f t="shared" si="234"/>
        <v>Vejez</v>
      </c>
      <c r="AI7545" s="806" t="s">
        <v>836</v>
      </c>
      <c r="AJ7545" s="807">
        <v>50</v>
      </c>
      <c r="AK7545" s="807">
        <v>29</v>
      </c>
      <c r="AL7545" s="759" t="str">
        <f t="shared" si="235"/>
        <v>Adulto</v>
      </c>
    </row>
    <row r="7546" spans="16:38" ht="15">
      <c r="P7546" s="806" t="s">
        <v>886</v>
      </c>
      <c r="Q7546" s="807">
        <v>288</v>
      </c>
      <c r="R7546" s="807">
        <v>61</v>
      </c>
      <c r="S7546" s="759" t="str">
        <f t="shared" si="234"/>
        <v>Vejez</v>
      </c>
      <c r="AI7546" s="806" t="s">
        <v>836</v>
      </c>
      <c r="AJ7546" s="807">
        <v>50</v>
      </c>
      <c r="AK7546" s="807">
        <v>30</v>
      </c>
      <c r="AL7546" s="759" t="str">
        <f t="shared" si="235"/>
        <v>Adulto</v>
      </c>
    </row>
    <row r="7547" spans="16:38" ht="15">
      <c r="P7547" s="806" t="s">
        <v>886</v>
      </c>
      <c r="Q7547" s="807">
        <v>313</v>
      </c>
      <c r="R7547" s="807">
        <v>62</v>
      </c>
      <c r="S7547" s="759" t="str">
        <f t="shared" si="234"/>
        <v>Vejez</v>
      </c>
      <c r="AI7547" s="806" t="s">
        <v>836</v>
      </c>
      <c r="AJ7547" s="807">
        <v>69</v>
      </c>
      <c r="AK7547" s="807">
        <v>31</v>
      </c>
      <c r="AL7547" s="759" t="str">
        <f t="shared" si="235"/>
        <v>Adulto</v>
      </c>
    </row>
    <row r="7548" spans="16:38" ht="15">
      <c r="P7548" s="806" t="s">
        <v>886</v>
      </c>
      <c r="Q7548" s="807">
        <v>292</v>
      </c>
      <c r="R7548" s="807">
        <v>63</v>
      </c>
      <c r="S7548" s="759" t="str">
        <f t="shared" si="234"/>
        <v>Vejez</v>
      </c>
      <c r="AI7548" s="806" t="s">
        <v>836</v>
      </c>
      <c r="AJ7548" s="807">
        <v>57</v>
      </c>
      <c r="AK7548" s="807">
        <v>32</v>
      </c>
      <c r="AL7548" s="759" t="str">
        <f t="shared" si="235"/>
        <v>Adulto</v>
      </c>
    </row>
    <row r="7549" spans="16:38" ht="15">
      <c r="P7549" s="806" t="s">
        <v>886</v>
      </c>
      <c r="Q7549" s="807">
        <v>262</v>
      </c>
      <c r="R7549" s="807">
        <v>64</v>
      </c>
      <c r="S7549" s="759" t="str">
        <f t="shared" si="234"/>
        <v>Vejez</v>
      </c>
      <c r="AI7549" s="806" t="s">
        <v>836</v>
      </c>
      <c r="AJ7549" s="807">
        <v>50</v>
      </c>
      <c r="AK7549" s="807">
        <v>33</v>
      </c>
      <c r="AL7549" s="759" t="str">
        <f t="shared" si="235"/>
        <v>Adulto</v>
      </c>
    </row>
    <row r="7550" spans="16:38" ht="15">
      <c r="P7550" s="806" t="s">
        <v>886</v>
      </c>
      <c r="Q7550" s="807">
        <v>237</v>
      </c>
      <c r="R7550" s="807">
        <v>65</v>
      </c>
      <c r="S7550" s="759" t="str">
        <f t="shared" si="234"/>
        <v>Vejez</v>
      </c>
      <c r="AI7550" s="806" t="s">
        <v>836</v>
      </c>
      <c r="AJ7550" s="807">
        <v>41</v>
      </c>
      <c r="AK7550" s="807">
        <v>34</v>
      </c>
      <c r="AL7550" s="759" t="str">
        <f t="shared" si="235"/>
        <v>Adulto</v>
      </c>
    </row>
    <row r="7551" spans="16:38" ht="15">
      <c r="P7551" s="806" t="s">
        <v>886</v>
      </c>
      <c r="Q7551" s="807">
        <v>252</v>
      </c>
      <c r="R7551" s="807">
        <v>66</v>
      </c>
      <c r="S7551" s="759" t="str">
        <f t="shared" si="234"/>
        <v>Vejez</v>
      </c>
      <c r="AI7551" s="806" t="s">
        <v>836</v>
      </c>
      <c r="AJ7551" s="807">
        <v>66</v>
      </c>
      <c r="AK7551" s="807">
        <v>35</v>
      </c>
      <c r="AL7551" s="759" t="str">
        <f t="shared" si="235"/>
        <v>Adulto</v>
      </c>
    </row>
    <row r="7552" spans="16:38" ht="15">
      <c r="P7552" s="806" t="s">
        <v>886</v>
      </c>
      <c r="Q7552" s="807">
        <v>233</v>
      </c>
      <c r="R7552" s="807">
        <v>67</v>
      </c>
      <c r="S7552" s="759" t="str">
        <f t="shared" si="234"/>
        <v>Vejez</v>
      </c>
      <c r="AI7552" s="806" t="s">
        <v>836</v>
      </c>
      <c r="AJ7552" s="807">
        <v>63</v>
      </c>
      <c r="AK7552" s="807">
        <v>36</v>
      </c>
      <c r="AL7552" s="759" t="str">
        <f t="shared" si="235"/>
        <v>Adulto</v>
      </c>
    </row>
    <row r="7553" spans="16:38" ht="15">
      <c r="P7553" s="806" t="s">
        <v>886</v>
      </c>
      <c r="Q7553" s="807">
        <v>199</v>
      </c>
      <c r="R7553" s="807">
        <v>68</v>
      </c>
      <c r="S7553" s="759" t="str">
        <f t="shared" si="234"/>
        <v>Vejez</v>
      </c>
      <c r="AI7553" s="806" t="s">
        <v>836</v>
      </c>
      <c r="AJ7553" s="807">
        <v>64</v>
      </c>
      <c r="AK7553" s="807">
        <v>37</v>
      </c>
      <c r="AL7553" s="759" t="str">
        <f t="shared" si="235"/>
        <v>Adulto</v>
      </c>
    </row>
    <row r="7554" spans="16:38" ht="15">
      <c r="P7554" s="806" t="s">
        <v>886</v>
      </c>
      <c r="Q7554" s="807">
        <v>255</v>
      </c>
      <c r="R7554" s="807">
        <v>69</v>
      </c>
      <c r="S7554" s="759" t="str">
        <f t="shared" si="234"/>
        <v>Vejez</v>
      </c>
      <c r="AI7554" s="806" t="s">
        <v>836</v>
      </c>
      <c r="AJ7554" s="807">
        <v>65</v>
      </c>
      <c r="AK7554" s="807">
        <v>38</v>
      </c>
      <c r="AL7554" s="759" t="str">
        <f t="shared" si="235"/>
        <v>Adulto</v>
      </c>
    </row>
    <row r="7555" spans="16:38" ht="15">
      <c r="P7555" s="806" t="s">
        <v>886</v>
      </c>
      <c r="Q7555" s="807">
        <v>177</v>
      </c>
      <c r="R7555" s="807">
        <v>70</v>
      </c>
      <c r="S7555" s="759" t="str">
        <f t="shared" ref="S7555:S7618" si="236">IF(P7555=0,"",IF(AND(R7555&gt;=0,R7555&lt;=5),"Primera Infancia",IF(AND(R7555&gt;=6,R7555&lt;=11),"Infancia",IF(AND(R7555&gt;=12,R7555&lt;=17),"Adolescente",IF(AND(R7555&gt;=18,R7555&lt;=28),"Juventud",IF(AND(R7555&gt;=29,R7555&lt;=59),"Adulto","Vejez"))))))</f>
        <v>Vejez</v>
      </c>
      <c r="AI7555" s="806" t="s">
        <v>836</v>
      </c>
      <c r="AJ7555" s="807">
        <v>67</v>
      </c>
      <c r="AK7555" s="807">
        <v>39</v>
      </c>
      <c r="AL7555" s="759" t="str">
        <f t="shared" ref="AL7555:AL7618" si="237">IF(AI7555=0,"",IF(AND(AK7555&gt;=0,AK7555&lt;=5),"Primera Infancia",IF(AND(AK7555&gt;=6,AK7555&lt;=11),"Infancia",IF(AND(AK7555&gt;=12,AK7555&lt;=17),"Adolescente",IF(AND(AK7555&gt;=18,AK7555&lt;=28),"Juventud",IF(AND(AK7555&gt;=29,AK7555&lt;=59),"Adulto","Vejez"))))))</f>
        <v>Adulto</v>
      </c>
    </row>
    <row r="7556" spans="16:38" ht="15">
      <c r="P7556" s="806" t="s">
        <v>886</v>
      </c>
      <c r="Q7556" s="807">
        <v>186</v>
      </c>
      <c r="R7556" s="807">
        <v>71</v>
      </c>
      <c r="S7556" s="759" t="str">
        <f t="shared" si="236"/>
        <v>Vejez</v>
      </c>
      <c r="AI7556" s="806" t="s">
        <v>836</v>
      </c>
      <c r="AJ7556" s="807">
        <v>60</v>
      </c>
      <c r="AK7556" s="807">
        <v>40</v>
      </c>
      <c r="AL7556" s="759" t="str">
        <f t="shared" si="237"/>
        <v>Adulto</v>
      </c>
    </row>
    <row r="7557" spans="16:38" ht="15">
      <c r="P7557" s="806" t="s">
        <v>886</v>
      </c>
      <c r="Q7557" s="807">
        <v>127</v>
      </c>
      <c r="R7557" s="807">
        <v>72</v>
      </c>
      <c r="S7557" s="759" t="str">
        <f t="shared" si="236"/>
        <v>Vejez</v>
      </c>
      <c r="AI7557" s="806" t="s">
        <v>836</v>
      </c>
      <c r="AJ7557" s="807">
        <v>76</v>
      </c>
      <c r="AK7557" s="807">
        <v>41</v>
      </c>
      <c r="AL7557" s="759" t="str">
        <f t="shared" si="237"/>
        <v>Adulto</v>
      </c>
    </row>
    <row r="7558" spans="16:38" ht="15">
      <c r="P7558" s="806" t="s">
        <v>886</v>
      </c>
      <c r="Q7558" s="807">
        <v>131</v>
      </c>
      <c r="R7558" s="807">
        <v>73</v>
      </c>
      <c r="S7558" s="759" t="str">
        <f t="shared" si="236"/>
        <v>Vejez</v>
      </c>
      <c r="AI7558" s="806" t="s">
        <v>836</v>
      </c>
      <c r="AJ7558" s="807">
        <v>54</v>
      </c>
      <c r="AK7558" s="807">
        <v>42</v>
      </c>
      <c r="AL7558" s="759" t="str">
        <f t="shared" si="237"/>
        <v>Adulto</v>
      </c>
    </row>
    <row r="7559" spans="16:38" ht="15">
      <c r="P7559" s="806" t="s">
        <v>886</v>
      </c>
      <c r="Q7559" s="807">
        <v>141</v>
      </c>
      <c r="R7559" s="807">
        <v>74</v>
      </c>
      <c r="S7559" s="759" t="str">
        <f t="shared" si="236"/>
        <v>Vejez</v>
      </c>
      <c r="AI7559" s="806" t="s">
        <v>836</v>
      </c>
      <c r="AJ7559" s="807">
        <v>51</v>
      </c>
      <c r="AK7559" s="807">
        <v>43</v>
      </c>
      <c r="AL7559" s="759" t="str">
        <f t="shared" si="237"/>
        <v>Adulto</v>
      </c>
    </row>
    <row r="7560" spans="16:38" ht="15">
      <c r="P7560" s="806" t="s">
        <v>886</v>
      </c>
      <c r="Q7560" s="807">
        <v>133</v>
      </c>
      <c r="R7560" s="807">
        <v>75</v>
      </c>
      <c r="S7560" s="759" t="str">
        <f t="shared" si="236"/>
        <v>Vejez</v>
      </c>
      <c r="AI7560" s="806" t="s">
        <v>836</v>
      </c>
      <c r="AJ7560" s="807">
        <v>45</v>
      </c>
      <c r="AK7560" s="807">
        <v>44</v>
      </c>
      <c r="AL7560" s="759" t="str">
        <f t="shared" si="237"/>
        <v>Adulto</v>
      </c>
    </row>
    <row r="7561" spans="16:38" ht="15">
      <c r="P7561" s="806" t="s">
        <v>886</v>
      </c>
      <c r="Q7561" s="807">
        <v>155</v>
      </c>
      <c r="R7561" s="807">
        <v>76</v>
      </c>
      <c r="S7561" s="759" t="str">
        <f t="shared" si="236"/>
        <v>Vejez</v>
      </c>
      <c r="AI7561" s="806" t="s">
        <v>836</v>
      </c>
      <c r="AJ7561" s="807">
        <v>52</v>
      </c>
      <c r="AK7561" s="807">
        <v>45</v>
      </c>
      <c r="AL7561" s="759" t="str">
        <f t="shared" si="237"/>
        <v>Adulto</v>
      </c>
    </row>
    <row r="7562" spans="16:38" ht="15">
      <c r="P7562" s="806" t="s">
        <v>886</v>
      </c>
      <c r="Q7562" s="807">
        <v>106</v>
      </c>
      <c r="R7562" s="807">
        <v>77</v>
      </c>
      <c r="S7562" s="759" t="str">
        <f t="shared" si="236"/>
        <v>Vejez</v>
      </c>
      <c r="AI7562" s="806" t="s">
        <v>836</v>
      </c>
      <c r="AJ7562" s="807">
        <v>50</v>
      </c>
      <c r="AK7562" s="807">
        <v>46</v>
      </c>
      <c r="AL7562" s="759" t="str">
        <f t="shared" si="237"/>
        <v>Adulto</v>
      </c>
    </row>
    <row r="7563" spans="16:38" ht="15">
      <c r="P7563" s="806" t="s">
        <v>886</v>
      </c>
      <c r="Q7563" s="807">
        <v>102</v>
      </c>
      <c r="R7563" s="807">
        <v>78</v>
      </c>
      <c r="S7563" s="759" t="str">
        <f t="shared" si="236"/>
        <v>Vejez</v>
      </c>
      <c r="AI7563" s="806" t="s">
        <v>836</v>
      </c>
      <c r="AJ7563" s="807">
        <v>41</v>
      </c>
      <c r="AK7563" s="807">
        <v>47</v>
      </c>
      <c r="AL7563" s="759" t="str">
        <f t="shared" si="237"/>
        <v>Adulto</v>
      </c>
    </row>
    <row r="7564" spans="16:38" ht="15">
      <c r="P7564" s="806" t="s">
        <v>886</v>
      </c>
      <c r="Q7564" s="807">
        <v>89</v>
      </c>
      <c r="R7564" s="807">
        <v>79</v>
      </c>
      <c r="S7564" s="759" t="str">
        <f t="shared" si="236"/>
        <v>Vejez</v>
      </c>
      <c r="AI7564" s="806" t="s">
        <v>836</v>
      </c>
      <c r="AJ7564" s="807">
        <v>53</v>
      </c>
      <c r="AK7564" s="807">
        <v>48</v>
      </c>
      <c r="AL7564" s="759" t="str">
        <f t="shared" si="237"/>
        <v>Adulto</v>
      </c>
    </row>
    <row r="7565" spans="16:38" ht="15">
      <c r="P7565" s="806" t="s">
        <v>886</v>
      </c>
      <c r="Q7565" s="807">
        <v>85</v>
      </c>
      <c r="R7565" s="807">
        <v>80</v>
      </c>
      <c r="S7565" s="759" t="str">
        <f t="shared" si="236"/>
        <v>Vejez</v>
      </c>
      <c r="AI7565" s="806" t="s">
        <v>836</v>
      </c>
      <c r="AJ7565" s="807">
        <v>57</v>
      </c>
      <c r="AK7565" s="807">
        <v>49</v>
      </c>
      <c r="AL7565" s="759" t="str">
        <f t="shared" si="237"/>
        <v>Adulto</v>
      </c>
    </row>
    <row r="7566" spans="16:38" ht="15">
      <c r="P7566" s="806" t="s">
        <v>886</v>
      </c>
      <c r="Q7566" s="807">
        <v>93</v>
      </c>
      <c r="R7566" s="807">
        <v>81</v>
      </c>
      <c r="S7566" s="759" t="str">
        <f t="shared" si="236"/>
        <v>Vejez</v>
      </c>
      <c r="AI7566" s="806" t="s">
        <v>836</v>
      </c>
      <c r="AJ7566" s="807">
        <v>46</v>
      </c>
      <c r="AK7566" s="807">
        <v>50</v>
      </c>
      <c r="AL7566" s="759" t="str">
        <f t="shared" si="237"/>
        <v>Adulto</v>
      </c>
    </row>
    <row r="7567" spans="16:38" ht="15">
      <c r="P7567" s="806" t="s">
        <v>886</v>
      </c>
      <c r="Q7567" s="807">
        <v>82</v>
      </c>
      <c r="R7567" s="807">
        <v>82</v>
      </c>
      <c r="S7567" s="759" t="str">
        <f t="shared" si="236"/>
        <v>Vejez</v>
      </c>
      <c r="AI7567" s="806" t="s">
        <v>836</v>
      </c>
      <c r="AJ7567" s="807">
        <v>54</v>
      </c>
      <c r="AK7567" s="807">
        <v>51</v>
      </c>
      <c r="AL7567" s="759" t="str">
        <f t="shared" si="237"/>
        <v>Adulto</v>
      </c>
    </row>
    <row r="7568" spans="16:38" ht="15">
      <c r="P7568" s="806" t="s">
        <v>886</v>
      </c>
      <c r="Q7568" s="807">
        <v>116</v>
      </c>
      <c r="R7568" s="807">
        <v>83</v>
      </c>
      <c r="S7568" s="759" t="str">
        <f t="shared" si="236"/>
        <v>Vejez</v>
      </c>
      <c r="AI7568" s="806" t="s">
        <v>836</v>
      </c>
      <c r="AJ7568" s="807">
        <v>56</v>
      </c>
      <c r="AK7568" s="807">
        <v>52</v>
      </c>
      <c r="AL7568" s="759" t="str">
        <f t="shared" si="237"/>
        <v>Adulto</v>
      </c>
    </row>
    <row r="7569" spans="16:38" ht="15">
      <c r="P7569" s="806" t="s">
        <v>886</v>
      </c>
      <c r="Q7569" s="807">
        <v>84</v>
      </c>
      <c r="R7569" s="807">
        <v>84</v>
      </c>
      <c r="S7569" s="759" t="str">
        <f t="shared" si="236"/>
        <v>Vejez</v>
      </c>
      <c r="AI7569" s="806" t="s">
        <v>836</v>
      </c>
      <c r="AJ7569" s="807">
        <v>55</v>
      </c>
      <c r="AK7569" s="807">
        <v>53</v>
      </c>
      <c r="AL7569" s="759" t="str">
        <f t="shared" si="237"/>
        <v>Adulto</v>
      </c>
    </row>
    <row r="7570" spans="16:38" ht="15">
      <c r="P7570" s="806" t="s">
        <v>886</v>
      </c>
      <c r="Q7570" s="807">
        <v>74</v>
      </c>
      <c r="R7570" s="807">
        <v>85</v>
      </c>
      <c r="S7570" s="759" t="str">
        <f t="shared" si="236"/>
        <v>Vejez</v>
      </c>
      <c r="AI7570" s="806" t="s">
        <v>836</v>
      </c>
      <c r="AJ7570" s="807">
        <v>42</v>
      </c>
      <c r="AK7570" s="807">
        <v>54</v>
      </c>
      <c r="AL7570" s="759" t="str">
        <f t="shared" si="237"/>
        <v>Adulto</v>
      </c>
    </row>
    <row r="7571" spans="16:38" ht="15">
      <c r="P7571" s="806" t="s">
        <v>886</v>
      </c>
      <c r="Q7571" s="807">
        <v>80</v>
      </c>
      <c r="R7571" s="807">
        <v>86</v>
      </c>
      <c r="S7571" s="759" t="str">
        <f t="shared" si="236"/>
        <v>Vejez</v>
      </c>
      <c r="AI7571" s="806" t="s">
        <v>836</v>
      </c>
      <c r="AJ7571" s="807">
        <v>47</v>
      </c>
      <c r="AK7571" s="807">
        <v>55</v>
      </c>
      <c r="AL7571" s="759" t="str">
        <f t="shared" si="237"/>
        <v>Adulto</v>
      </c>
    </row>
    <row r="7572" spans="16:38" ht="15">
      <c r="P7572" s="806" t="s">
        <v>886</v>
      </c>
      <c r="Q7572" s="807">
        <v>46</v>
      </c>
      <c r="R7572" s="807">
        <v>87</v>
      </c>
      <c r="S7572" s="759" t="str">
        <f t="shared" si="236"/>
        <v>Vejez</v>
      </c>
      <c r="AI7572" s="806" t="s">
        <v>836</v>
      </c>
      <c r="AJ7572" s="807">
        <v>54</v>
      </c>
      <c r="AK7572" s="807">
        <v>56</v>
      </c>
      <c r="AL7572" s="759" t="str">
        <f t="shared" si="237"/>
        <v>Adulto</v>
      </c>
    </row>
    <row r="7573" spans="16:38" ht="15">
      <c r="P7573" s="806" t="s">
        <v>886</v>
      </c>
      <c r="Q7573" s="807">
        <v>48</v>
      </c>
      <c r="R7573" s="807">
        <v>88</v>
      </c>
      <c r="S7573" s="759" t="str">
        <f t="shared" si="236"/>
        <v>Vejez</v>
      </c>
      <c r="AI7573" s="806" t="s">
        <v>836</v>
      </c>
      <c r="AJ7573" s="807">
        <v>50</v>
      </c>
      <c r="AK7573" s="807">
        <v>57</v>
      </c>
      <c r="AL7573" s="759" t="str">
        <f t="shared" si="237"/>
        <v>Adulto</v>
      </c>
    </row>
    <row r="7574" spans="16:38" ht="15">
      <c r="P7574" s="806" t="s">
        <v>886</v>
      </c>
      <c r="Q7574" s="807">
        <v>43</v>
      </c>
      <c r="R7574" s="807">
        <v>89</v>
      </c>
      <c r="S7574" s="759" t="str">
        <f t="shared" si="236"/>
        <v>Vejez</v>
      </c>
      <c r="AI7574" s="806" t="s">
        <v>836</v>
      </c>
      <c r="AJ7574" s="807">
        <v>32</v>
      </c>
      <c r="AK7574" s="807">
        <v>58</v>
      </c>
      <c r="AL7574" s="759" t="str">
        <f t="shared" si="237"/>
        <v>Adulto</v>
      </c>
    </row>
    <row r="7575" spans="16:38" ht="15">
      <c r="P7575" s="806" t="s">
        <v>886</v>
      </c>
      <c r="Q7575" s="807">
        <v>30</v>
      </c>
      <c r="R7575" s="807">
        <v>90</v>
      </c>
      <c r="S7575" s="759" t="str">
        <f t="shared" si="236"/>
        <v>Vejez</v>
      </c>
      <c r="AI7575" s="806" t="s">
        <v>836</v>
      </c>
      <c r="AJ7575" s="807">
        <v>52</v>
      </c>
      <c r="AK7575" s="807">
        <v>59</v>
      </c>
      <c r="AL7575" s="759" t="str">
        <f t="shared" si="237"/>
        <v>Adulto</v>
      </c>
    </row>
    <row r="7576" spans="16:38" ht="15">
      <c r="P7576" s="806" t="s">
        <v>886</v>
      </c>
      <c r="Q7576" s="807">
        <v>46</v>
      </c>
      <c r="R7576" s="807">
        <v>91</v>
      </c>
      <c r="S7576" s="759" t="str">
        <f t="shared" si="236"/>
        <v>Vejez</v>
      </c>
      <c r="AI7576" s="806" t="s">
        <v>836</v>
      </c>
      <c r="AJ7576" s="807">
        <v>28</v>
      </c>
      <c r="AK7576" s="807">
        <v>60</v>
      </c>
      <c r="AL7576" s="759" t="str">
        <f t="shared" si="237"/>
        <v>Vejez</v>
      </c>
    </row>
    <row r="7577" spans="16:38" ht="15">
      <c r="P7577" s="806" t="s">
        <v>886</v>
      </c>
      <c r="Q7577" s="807">
        <v>23</v>
      </c>
      <c r="R7577" s="807">
        <v>92</v>
      </c>
      <c r="S7577" s="759" t="str">
        <f t="shared" si="236"/>
        <v>Vejez</v>
      </c>
      <c r="AI7577" s="806" t="s">
        <v>836</v>
      </c>
      <c r="AJ7577" s="807">
        <v>30</v>
      </c>
      <c r="AK7577" s="807">
        <v>61</v>
      </c>
      <c r="AL7577" s="759" t="str">
        <f t="shared" si="237"/>
        <v>Vejez</v>
      </c>
    </row>
    <row r="7578" spans="16:38" ht="15">
      <c r="P7578" s="806" t="s">
        <v>886</v>
      </c>
      <c r="Q7578" s="807">
        <v>21</v>
      </c>
      <c r="R7578" s="807">
        <v>93</v>
      </c>
      <c r="S7578" s="759" t="str">
        <f t="shared" si="236"/>
        <v>Vejez</v>
      </c>
      <c r="AI7578" s="806" t="s">
        <v>836</v>
      </c>
      <c r="AJ7578" s="807">
        <v>27</v>
      </c>
      <c r="AK7578" s="807">
        <v>62</v>
      </c>
      <c r="AL7578" s="759" t="str">
        <f t="shared" si="237"/>
        <v>Vejez</v>
      </c>
    </row>
    <row r="7579" spans="16:38" ht="15">
      <c r="P7579" s="806" t="s">
        <v>886</v>
      </c>
      <c r="Q7579" s="807">
        <v>18</v>
      </c>
      <c r="R7579" s="807">
        <v>94</v>
      </c>
      <c r="S7579" s="759" t="str">
        <f t="shared" si="236"/>
        <v>Vejez</v>
      </c>
      <c r="AI7579" s="806" t="s">
        <v>836</v>
      </c>
      <c r="AJ7579" s="807">
        <v>25</v>
      </c>
      <c r="AK7579" s="807">
        <v>63</v>
      </c>
      <c r="AL7579" s="759" t="str">
        <f t="shared" si="237"/>
        <v>Vejez</v>
      </c>
    </row>
    <row r="7580" spans="16:38" ht="15">
      <c r="P7580" s="806" t="s">
        <v>886</v>
      </c>
      <c r="Q7580" s="807">
        <v>19</v>
      </c>
      <c r="R7580" s="807">
        <v>95</v>
      </c>
      <c r="S7580" s="759" t="str">
        <f t="shared" si="236"/>
        <v>Vejez</v>
      </c>
      <c r="AI7580" s="806" t="s">
        <v>836</v>
      </c>
      <c r="AJ7580" s="807">
        <v>18</v>
      </c>
      <c r="AK7580" s="807">
        <v>64</v>
      </c>
      <c r="AL7580" s="759" t="str">
        <f t="shared" si="237"/>
        <v>Vejez</v>
      </c>
    </row>
    <row r="7581" spans="16:38" ht="15">
      <c r="P7581" s="806" t="s">
        <v>886</v>
      </c>
      <c r="Q7581" s="807">
        <v>20</v>
      </c>
      <c r="R7581" s="807">
        <v>96</v>
      </c>
      <c r="S7581" s="759" t="str">
        <f t="shared" si="236"/>
        <v>Vejez</v>
      </c>
      <c r="AI7581" s="806" t="s">
        <v>836</v>
      </c>
      <c r="AJ7581" s="807">
        <v>22</v>
      </c>
      <c r="AK7581" s="807">
        <v>65</v>
      </c>
      <c r="AL7581" s="759" t="str">
        <f t="shared" si="237"/>
        <v>Vejez</v>
      </c>
    </row>
    <row r="7582" spans="16:38" ht="15">
      <c r="P7582" s="806" t="s">
        <v>886</v>
      </c>
      <c r="Q7582" s="807">
        <v>11</v>
      </c>
      <c r="R7582" s="807">
        <v>97</v>
      </c>
      <c r="S7582" s="759" t="str">
        <f t="shared" si="236"/>
        <v>Vejez</v>
      </c>
      <c r="AI7582" s="806" t="s">
        <v>836</v>
      </c>
      <c r="AJ7582" s="807">
        <v>20</v>
      </c>
      <c r="AK7582" s="807">
        <v>66</v>
      </c>
      <c r="AL7582" s="759" t="str">
        <f t="shared" si="237"/>
        <v>Vejez</v>
      </c>
    </row>
    <row r="7583" spans="16:38" ht="15">
      <c r="P7583" s="806" t="s">
        <v>886</v>
      </c>
      <c r="Q7583" s="807">
        <v>6</v>
      </c>
      <c r="R7583" s="807">
        <v>98</v>
      </c>
      <c r="S7583" s="759" t="str">
        <f t="shared" si="236"/>
        <v>Vejez</v>
      </c>
      <c r="AI7583" s="806" t="s">
        <v>836</v>
      </c>
      <c r="AJ7583" s="807">
        <v>20</v>
      </c>
      <c r="AK7583" s="807">
        <v>67</v>
      </c>
      <c r="AL7583" s="759" t="str">
        <f t="shared" si="237"/>
        <v>Vejez</v>
      </c>
    </row>
    <row r="7584" spans="16:38" ht="15">
      <c r="P7584" s="806" t="s">
        <v>886</v>
      </c>
      <c r="Q7584" s="807">
        <v>11</v>
      </c>
      <c r="R7584" s="807">
        <v>99</v>
      </c>
      <c r="S7584" s="759" t="str">
        <f t="shared" si="236"/>
        <v>Vejez</v>
      </c>
      <c r="AI7584" s="806" t="s">
        <v>836</v>
      </c>
      <c r="AJ7584" s="807">
        <v>15</v>
      </c>
      <c r="AK7584" s="807">
        <v>68</v>
      </c>
      <c r="AL7584" s="759" t="str">
        <f t="shared" si="237"/>
        <v>Vejez</v>
      </c>
    </row>
    <row r="7585" spans="16:38" ht="15">
      <c r="P7585" s="806" t="s">
        <v>886</v>
      </c>
      <c r="Q7585" s="807">
        <v>2</v>
      </c>
      <c r="R7585" s="807">
        <v>100</v>
      </c>
      <c r="S7585" s="759" t="str">
        <f t="shared" si="236"/>
        <v>Vejez</v>
      </c>
      <c r="AI7585" s="806" t="s">
        <v>836</v>
      </c>
      <c r="AJ7585" s="807">
        <v>15</v>
      </c>
      <c r="AK7585" s="807">
        <v>69</v>
      </c>
      <c r="AL7585" s="759" t="str">
        <f t="shared" si="237"/>
        <v>Vejez</v>
      </c>
    </row>
    <row r="7586" spans="16:38" ht="15">
      <c r="P7586" s="806" t="s">
        <v>886</v>
      </c>
      <c r="Q7586" s="807">
        <v>12</v>
      </c>
      <c r="R7586" s="807">
        <v>101</v>
      </c>
      <c r="S7586" s="759" t="str">
        <f t="shared" si="236"/>
        <v>Vejez</v>
      </c>
      <c r="AI7586" s="806" t="s">
        <v>836</v>
      </c>
      <c r="AJ7586" s="807">
        <v>16</v>
      </c>
      <c r="AK7586" s="807">
        <v>70</v>
      </c>
      <c r="AL7586" s="759" t="str">
        <f t="shared" si="237"/>
        <v>Vejez</v>
      </c>
    </row>
    <row r="7587" spans="16:38" ht="15">
      <c r="P7587" s="806" t="s">
        <v>886</v>
      </c>
      <c r="Q7587" s="807">
        <v>4</v>
      </c>
      <c r="R7587" s="807">
        <v>102</v>
      </c>
      <c r="S7587" s="759" t="str">
        <f t="shared" si="236"/>
        <v>Vejez</v>
      </c>
      <c r="AI7587" s="806" t="s">
        <v>836</v>
      </c>
      <c r="AJ7587" s="807">
        <v>12</v>
      </c>
      <c r="AK7587" s="807">
        <v>71</v>
      </c>
      <c r="AL7587" s="759" t="str">
        <f t="shared" si="237"/>
        <v>Vejez</v>
      </c>
    </row>
    <row r="7588" spans="16:38" ht="15">
      <c r="P7588" s="806" t="s">
        <v>886</v>
      </c>
      <c r="Q7588" s="807">
        <v>2</v>
      </c>
      <c r="R7588" s="807">
        <v>103</v>
      </c>
      <c r="S7588" s="759" t="str">
        <f t="shared" si="236"/>
        <v>Vejez</v>
      </c>
      <c r="AI7588" s="806" t="s">
        <v>836</v>
      </c>
      <c r="AJ7588" s="807">
        <v>12</v>
      </c>
      <c r="AK7588" s="807">
        <v>72</v>
      </c>
      <c r="AL7588" s="759" t="str">
        <f t="shared" si="237"/>
        <v>Vejez</v>
      </c>
    </row>
    <row r="7589" spans="16:38" ht="15">
      <c r="P7589" s="806" t="s">
        <v>886</v>
      </c>
      <c r="Q7589" s="807">
        <v>3</v>
      </c>
      <c r="R7589" s="807">
        <v>104</v>
      </c>
      <c r="S7589" s="759" t="str">
        <f t="shared" si="236"/>
        <v>Vejez</v>
      </c>
      <c r="AI7589" s="806" t="s">
        <v>836</v>
      </c>
      <c r="AJ7589" s="807">
        <v>9</v>
      </c>
      <c r="AK7589" s="807">
        <v>73</v>
      </c>
      <c r="AL7589" s="759" t="str">
        <f t="shared" si="237"/>
        <v>Vejez</v>
      </c>
    </row>
    <row r="7590" spans="16:38" ht="15">
      <c r="P7590" s="806" t="s">
        <v>886</v>
      </c>
      <c r="Q7590" s="807">
        <v>4</v>
      </c>
      <c r="R7590" s="807">
        <v>105</v>
      </c>
      <c r="S7590" s="759" t="str">
        <f t="shared" si="236"/>
        <v>Vejez</v>
      </c>
      <c r="AI7590" s="806" t="s">
        <v>836</v>
      </c>
      <c r="AJ7590" s="807">
        <v>9</v>
      </c>
      <c r="AK7590" s="807">
        <v>74</v>
      </c>
      <c r="AL7590" s="759" t="str">
        <f t="shared" si="237"/>
        <v>Vejez</v>
      </c>
    </row>
    <row r="7591" spans="16:38" ht="15">
      <c r="P7591" s="806" t="s">
        <v>886</v>
      </c>
      <c r="Q7591" s="807">
        <v>2</v>
      </c>
      <c r="R7591" s="807">
        <v>106</v>
      </c>
      <c r="S7591" s="759" t="str">
        <f t="shared" si="236"/>
        <v>Vejez</v>
      </c>
      <c r="AI7591" s="806" t="s">
        <v>836</v>
      </c>
      <c r="AJ7591" s="807">
        <v>14</v>
      </c>
      <c r="AK7591" s="807">
        <v>75</v>
      </c>
      <c r="AL7591" s="759" t="str">
        <f t="shared" si="237"/>
        <v>Vejez</v>
      </c>
    </row>
    <row r="7592" spans="16:38" ht="15">
      <c r="P7592" s="806" t="s">
        <v>886</v>
      </c>
      <c r="Q7592" s="807">
        <v>1</v>
      </c>
      <c r="R7592" s="807">
        <v>107</v>
      </c>
      <c r="S7592" s="759" t="str">
        <f t="shared" si="236"/>
        <v>Vejez</v>
      </c>
      <c r="AI7592" s="806" t="s">
        <v>836</v>
      </c>
      <c r="AJ7592" s="807">
        <v>4</v>
      </c>
      <c r="AK7592" s="807">
        <v>76</v>
      </c>
      <c r="AL7592" s="759" t="str">
        <f t="shared" si="237"/>
        <v>Vejez</v>
      </c>
    </row>
    <row r="7593" spans="16:38" ht="15">
      <c r="P7593" s="806" t="s">
        <v>886</v>
      </c>
      <c r="Q7593" s="807">
        <v>1</v>
      </c>
      <c r="R7593" s="807">
        <v>108</v>
      </c>
      <c r="S7593" s="759" t="str">
        <f t="shared" si="236"/>
        <v>Vejez</v>
      </c>
      <c r="AI7593" s="806" t="s">
        <v>836</v>
      </c>
      <c r="AJ7593" s="807">
        <v>7</v>
      </c>
      <c r="AK7593" s="807">
        <v>77</v>
      </c>
      <c r="AL7593" s="759" t="str">
        <f t="shared" si="237"/>
        <v>Vejez</v>
      </c>
    </row>
    <row r="7594" spans="16:38" ht="30">
      <c r="P7594" s="806" t="s">
        <v>887</v>
      </c>
      <c r="Q7594" s="807">
        <v>608</v>
      </c>
      <c r="R7594" s="807">
        <v>0</v>
      </c>
      <c r="S7594" s="759" t="str">
        <f t="shared" si="236"/>
        <v>Primera Infancia</v>
      </c>
      <c r="AI7594" s="806" t="s">
        <v>836</v>
      </c>
      <c r="AJ7594" s="807">
        <v>5</v>
      </c>
      <c r="AK7594" s="807">
        <v>78</v>
      </c>
      <c r="AL7594" s="759" t="str">
        <f t="shared" si="237"/>
        <v>Vejez</v>
      </c>
    </row>
    <row r="7595" spans="16:38" ht="30">
      <c r="P7595" s="806" t="s">
        <v>887</v>
      </c>
      <c r="Q7595" s="807">
        <v>540</v>
      </c>
      <c r="R7595" s="807">
        <v>1</v>
      </c>
      <c r="S7595" s="759" t="str">
        <f t="shared" si="236"/>
        <v>Primera Infancia</v>
      </c>
      <c r="AI7595" s="806" t="s">
        <v>836</v>
      </c>
      <c r="AJ7595" s="807">
        <v>2</v>
      </c>
      <c r="AK7595" s="807">
        <v>79</v>
      </c>
      <c r="AL7595" s="759" t="str">
        <f t="shared" si="237"/>
        <v>Vejez</v>
      </c>
    </row>
    <row r="7596" spans="16:38" ht="30">
      <c r="P7596" s="806" t="s">
        <v>887</v>
      </c>
      <c r="Q7596" s="807">
        <v>482</v>
      </c>
      <c r="R7596" s="807">
        <v>2</v>
      </c>
      <c r="S7596" s="759" t="str">
        <f t="shared" si="236"/>
        <v>Primera Infancia</v>
      </c>
      <c r="AI7596" s="806" t="s">
        <v>836</v>
      </c>
      <c r="AJ7596" s="807">
        <v>4</v>
      </c>
      <c r="AK7596" s="807">
        <v>80</v>
      </c>
      <c r="AL7596" s="759" t="str">
        <f t="shared" si="237"/>
        <v>Vejez</v>
      </c>
    </row>
    <row r="7597" spans="16:38" ht="30">
      <c r="P7597" s="806" t="s">
        <v>887</v>
      </c>
      <c r="Q7597" s="807">
        <v>526</v>
      </c>
      <c r="R7597" s="807">
        <v>3</v>
      </c>
      <c r="S7597" s="759" t="str">
        <f t="shared" si="236"/>
        <v>Primera Infancia</v>
      </c>
      <c r="AI7597" s="806" t="s">
        <v>836</v>
      </c>
      <c r="AJ7597" s="807">
        <v>2</v>
      </c>
      <c r="AK7597" s="807">
        <v>81</v>
      </c>
      <c r="AL7597" s="759" t="str">
        <f t="shared" si="237"/>
        <v>Vejez</v>
      </c>
    </row>
    <row r="7598" spans="16:38" ht="30">
      <c r="P7598" s="806" t="s">
        <v>887</v>
      </c>
      <c r="Q7598" s="807">
        <v>488</v>
      </c>
      <c r="R7598" s="807">
        <v>4</v>
      </c>
      <c r="S7598" s="759" t="str">
        <f t="shared" si="236"/>
        <v>Primera Infancia</v>
      </c>
      <c r="AI7598" s="806" t="s">
        <v>836</v>
      </c>
      <c r="AJ7598" s="807">
        <v>7</v>
      </c>
      <c r="AK7598" s="807">
        <v>82</v>
      </c>
      <c r="AL7598" s="759" t="str">
        <f t="shared" si="237"/>
        <v>Vejez</v>
      </c>
    </row>
    <row r="7599" spans="16:38" ht="30">
      <c r="P7599" s="806" t="s">
        <v>887</v>
      </c>
      <c r="Q7599" s="807">
        <v>438</v>
      </c>
      <c r="R7599" s="807">
        <v>5</v>
      </c>
      <c r="S7599" s="759" t="str">
        <f t="shared" si="236"/>
        <v>Primera Infancia</v>
      </c>
      <c r="AI7599" s="806" t="s">
        <v>836</v>
      </c>
      <c r="AJ7599" s="807">
        <v>4</v>
      </c>
      <c r="AK7599" s="807">
        <v>83</v>
      </c>
      <c r="AL7599" s="759" t="str">
        <f t="shared" si="237"/>
        <v>Vejez</v>
      </c>
    </row>
    <row r="7600" spans="16:38" ht="15">
      <c r="P7600" s="806" t="s">
        <v>887</v>
      </c>
      <c r="Q7600" s="807">
        <v>436</v>
      </c>
      <c r="R7600" s="807">
        <v>6</v>
      </c>
      <c r="S7600" s="759" t="str">
        <f t="shared" si="236"/>
        <v>Infancia</v>
      </c>
      <c r="AI7600" s="806" t="s">
        <v>836</v>
      </c>
      <c r="AJ7600" s="807">
        <v>4</v>
      </c>
      <c r="AK7600" s="807">
        <v>84</v>
      </c>
      <c r="AL7600" s="759" t="str">
        <f t="shared" si="237"/>
        <v>Vejez</v>
      </c>
    </row>
    <row r="7601" spans="16:38" ht="15">
      <c r="P7601" s="806" t="s">
        <v>887</v>
      </c>
      <c r="Q7601" s="807">
        <v>499</v>
      </c>
      <c r="R7601" s="807">
        <v>7</v>
      </c>
      <c r="S7601" s="759" t="str">
        <f t="shared" si="236"/>
        <v>Infancia</v>
      </c>
      <c r="AI7601" s="806" t="s">
        <v>836</v>
      </c>
      <c r="AJ7601" s="807">
        <v>3</v>
      </c>
      <c r="AK7601" s="807">
        <v>85</v>
      </c>
      <c r="AL7601" s="759" t="str">
        <f t="shared" si="237"/>
        <v>Vejez</v>
      </c>
    </row>
    <row r="7602" spans="16:38" ht="15">
      <c r="P7602" s="806" t="s">
        <v>887</v>
      </c>
      <c r="Q7602" s="807">
        <v>487</v>
      </c>
      <c r="R7602" s="807">
        <v>8</v>
      </c>
      <c r="S7602" s="759" t="str">
        <f t="shared" si="236"/>
        <v>Infancia</v>
      </c>
      <c r="AI7602" s="806" t="s">
        <v>836</v>
      </c>
      <c r="AJ7602" s="807">
        <v>2</v>
      </c>
      <c r="AK7602" s="807">
        <v>86</v>
      </c>
      <c r="AL7602" s="759" t="str">
        <f t="shared" si="237"/>
        <v>Vejez</v>
      </c>
    </row>
    <row r="7603" spans="16:38" ht="15">
      <c r="P7603" s="806" t="s">
        <v>887</v>
      </c>
      <c r="Q7603" s="807">
        <v>579</v>
      </c>
      <c r="R7603" s="807">
        <v>9</v>
      </c>
      <c r="S7603" s="759" t="str">
        <f t="shared" si="236"/>
        <v>Infancia</v>
      </c>
      <c r="AI7603" s="806" t="s">
        <v>836</v>
      </c>
      <c r="AJ7603" s="807">
        <v>3</v>
      </c>
      <c r="AK7603" s="807">
        <v>87</v>
      </c>
      <c r="AL7603" s="759" t="str">
        <f t="shared" si="237"/>
        <v>Vejez</v>
      </c>
    </row>
    <row r="7604" spans="16:38" ht="15">
      <c r="P7604" s="806" t="s">
        <v>887</v>
      </c>
      <c r="Q7604" s="807">
        <v>537</v>
      </c>
      <c r="R7604" s="807">
        <v>10</v>
      </c>
      <c r="S7604" s="759" t="str">
        <f t="shared" si="236"/>
        <v>Infancia</v>
      </c>
      <c r="AI7604" s="806" t="s">
        <v>836</v>
      </c>
      <c r="AJ7604" s="807">
        <v>1</v>
      </c>
      <c r="AK7604" s="807">
        <v>88</v>
      </c>
      <c r="AL7604" s="759" t="str">
        <f t="shared" si="237"/>
        <v>Vejez</v>
      </c>
    </row>
    <row r="7605" spans="16:38" ht="15">
      <c r="P7605" s="806" t="s">
        <v>887</v>
      </c>
      <c r="Q7605" s="807">
        <v>530</v>
      </c>
      <c r="R7605" s="807">
        <v>11</v>
      </c>
      <c r="S7605" s="759" t="str">
        <f t="shared" si="236"/>
        <v>Infancia</v>
      </c>
      <c r="AI7605" s="806" t="s">
        <v>836</v>
      </c>
      <c r="AJ7605" s="807">
        <v>2</v>
      </c>
      <c r="AK7605" s="807">
        <v>89</v>
      </c>
      <c r="AL7605" s="759" t="str">
        <f t="shared" si="237"/>
        <v>Vejez</v>
      </c>
    </row>
    <row r="7606" spans="16:38" ht="30">
      <c r="P7606" s="806" t="s">
        <v>887</v>
      </c>
      <c r="Q7606" s="807">
        <v>632</v>
      </c>
      <c r="R7606" s="807">
        <v>12</v>
      </c>
      <c r="S7606" s="759" t="str">
        <f t="shared" si="236"/>
        <v>Adolescente</v>
      </c>
      <c r="AI7606" s="806" t="s">
        <v>836</v>
      </c>
      <c r="AJ7606" s="807">
        <v>2</v>
      </c>
      <c r="AK7606" s="807">
        <v>90</v>
      </c>
      <c r="AL7606" s="759" t="str">
        <f t="shared" si="237"/>
        <v>Vejez</v>
      </c>
    </row>
    <row r="7607" spans="16:38" ht="30">
      <c r="P7607" s="806" t="s">
        <v>887</v>
      </c>
      <c r="Q7607" s="807">
        <v>590</v>
      </c>
      <c r="R7607" s="807">
        <v>13</v>
      </c>
      <c r="S7607" s="759" t="str">
        <f t="shared" si="236"/>
        <v>Adolescente</v>
      </c>
      <c r="AI7607" s="806" t="s">
        <v>836</v>
      </c>
      <c r="AJ7607" s="807">
        <v>1</v>
      </c>
      <c r="AK7607" s="807">
        <v>91</v>
      </c>
      <c r="AL7607" s="759" t="str">
        <f t="shared" si="237"/>
        <v>Vejez</v>
      </c>
    </row>
    <row r="7608" spans="16:38" ht="30">
      <c r="P7608" s="806" t="s">
        <v>887</v>
      </c>
      <c r="Q7608" s="807">
        <v>628</v>
      </c>
      <c r="R7608" s="807">
        <v>14</v>
      </c>
      <c r="S7608" s="759" t="str">
        <f t="shared" si="236"/>
        <v>Adolescente</v>
      </c>
      <c r="AI7608" s="806" t="s">
        <v>836</v>
      </c>
      <c r="AJ7608" s="807">
        <v>1</v>
      </c>
      <c r="AK7608" s="807">
        <v>93</v>
      </c>
      <c r="AL7608" s="759" t="str">
        <f t="shared" si="237"/>
        <v>Vejez</v>
      </c>
    </row>
    <row r="7609" spans="16:38" ht="30">
      <c r="P7609" s="806" t="s">
        <v>887</v>
      </c>
      <c r="Q7609" s="807">
        <v>642</v>
      </c>
      <c r="R7609" s="807">
        <v>15</v>
      </c>
      <c r="S7609" s="759" t="str">
        <f t="shared" si="236"/>
        <v>Adolescente</v>
      </c>
      <c r="AI7609" s="806" t="s">
        <v>836</v>
      </c>
      <c r="AJ7609" s="807">
        <v>1</v>
      </c>
      <c r="AK7609" s="807">
        <v>95</v>
      </c>
      <c r="AL7609" s="759" t="str">
        <f t="shared" si="237"/>
        <v>Vejez</v>
      </c>
    </row>
    <row r="7610" spans="16:38" ht="30">
      <c r="P7610" s="806" t="s">
        <v>887</v>
      </c>
      <c r="Q7610" s="807">
        <v>604</v>
      </c>
      <c r="R7610" s="807">
        <v>16</v>
      </c>
      <c r="S7610" s="759" t="str">
        <f t="shared" si="236"/>
        <v>Adolescente</v>
      </c>
      <c r="AI7610" s="806" t="s">
        <v>836</v>
      </c>
      <c r="AJ7610" s="807">
        <v>2</v>
      </c>
      <c r="AK7610" s="807">
        <v>97</v>
      </c>
      <c r="AL7610" s="759" t="str">
        <f t="shared" si="237"/>
        <v>Vejez</v>
      </c>
    </row>
    <row r="7611" spans="16:38" ht="30">
      <c r="P7611" s="806" t="s">
        <v>887</v>
      </c>
      <c r="Q7611" s="807">
        <v>647</v>
      </c>
      <c r="R7611" s="807">
        <v>17</v>
      </c>
      <c r="S7611" s="759" t="str">
        <f t="shared" si="236"/>
        <v>Adolescente</v>
      </c>
      <c r="AI7611" s="806" t="s">
        <v>836</v>
      </c>
      <c r="AJ7611" s="807">
        <v>1</v>
      </c>
      <c r="AK7611" s="807">
        <v>99</v>
      </c>
      <c r="AL7611" s="759" t="str">
        <f t="shared" si="237"/>
        <v>Vejez</v>
      </c>
    </row>
    <row r="7612" spans="16:38" ht="30">
      <c r="P7612" s="806" t="s">
        <v>887</v>
      </c>
      <c r="Q7612" s="807">
        <v>566</v>
      </c>
      <c r="R7612" s="807">
        <v>18</v>
      </c>
      <c r="S7612" s="759" t="str">
        <f t="shared" si="236"/>
        <v>Juventud</v>
      </c>
      <c r="AI7612" s="806" t="s">
        <v>845</v>
      </c>
      <c r="AJ7612" s="807">
        <v>47</v>
      </c>
      <c r="AK7612" s="807">
        <v>0</v>
      </c>
      <c r="AL7612" s="759" t="str">
        <f t="shared" si="237"/>
        <v>Primera Infancia</v>
      </c>
    </row>
    <row r="7613" spans="16:38" ht="30">
      <c r="P7613" s="806" t="s">
        <v>887</v>
      </c>
      <c r="Q7613" s="807">
        <v>526</v>
      </c>
      <c r="R7613" s="807">
        <v>19</v>
      </c>
      <c r="S7613" s="759" t="str">
        <f t="shared" si="236"/>
        <v>Juventud</v>
      </c>
      <c r="AI7613" s="806" t="s">
        <v>845</v>
      </c>
      <c r="AJ7613" s="807">
        <v>51</v>
      </c>
      <c r="AK7613" s="807">
        <v>1</v>
      </c>
      <c r="AL7613" s="759" t="str">
        <f t="shared" si="237"/>
        <v>Primera Infancia</v>
      </c>
    </row>
    <row r="7614" spans="16:38" ht="30">
      <c r="P7614" s="806" t="s">
        <v>887</v>
      </c>
      <c r="Q7614" s="807">
        <v>503</v>
      </c>
      <c r="R7614" s="807">
        <v>20</v>
      </c>
      <c r="S7614" s="759" t="str">
        <f t="shared" si="236"/>
        <v>Juventud</v>
      </c>
      <c r="AI7614" s="806" t="s">
        <v>845</v>
      </c>
      <c r="AJ7614" s="807">
        <v>60</v>
      </c>
      <c r="AK7614" s="807">
        <v>2</v>
      </c>
      <c r="AL7614" s="759" t="str">
        <f t="shared" si="237"/>
        <v>Primera Infancia</v>
      </c>
    </row>
    <row r="7615" spans="16:38" ht="30">
      <c r="P7615" s="806" t="s">
        <v>887</v>
      </c>
      <c r="Q7615" s="807">
        <v>465</v>
      </c>
      <c r="R7615" s="807">
        <v>21</v>
      </c>
      <c r="S7615" s="759" t="str">
        <f t="shared" si="236"/>
        <v>Juventud</v>
      </c>
      <c r="AI7615" s="806" t="s">
        <v>845</v>
      </c>
      <c r="AJ7615" s="807">
        <v>62</v>
      </c>
      <c r="AK7615" s="807">
        <v>3</v>
      </c>
      <c r="AL7615" s="759" t="str">
        <f t="shared" si="237"/>
        <v>Primera Infancia</v>
      </c>
    </row>
    <row r="7616" spans="16:38" ht="30">
      <c r="P7616" s="806" t="s">
        <v>887</v>
      </c>
      <c r="Q7616" s="807">
        <v>435</v>
      </c>
      <c r="R7616" s="807">
        <v>22</v>
      </c>
      <c r="S7616" s="759" t="str">
        <f t="shared" si="236"/>
        <v>Juventud</v>
      </c>
      <c r="AI7616" s="806" t="s">
        <v>845</v>
      </c>
      <c r="AJ7616" s="807">
        <v>63</v>
      </c>
      <c r="AK7616" s="807">
        <v>4</v>
      </c>
      <c r="AL7616" s="759" t="str">
        <f t="shared" si="237"/>
        <v>Primera Infancia</v>
      </c>
    </row>
    <row r="7617" spans="16:38" ht="30">
      <c r="P7617" s="806" t="s">
        <v>887</v>
      </c>
      <c r="Q7617" s="807">
        <v>337</v>
      </c>
      <c r="R7617" s="807">
        <v>23</v>
      </c>
      <c r="S7617" s="759" t="str">
        <f t="shared" si="236"/>
        <v>Juventud</v>
      </c>
      <c r="AI7617" s="806" t="s">
        <v>845</v>
      </c>
      <c r="AJ7617" s="807">
        <v>61</v>
      </c>
      <c r="AK7617" s="807">
        <v>5</v>
      </c>
      <c r="AL7617" s="759" t="str">
        <f t="shared" si="237"/>
        <v>Primera Infancia</v>
      </c>
    </row>
    <row r="7618" spans="16:38" ht="15">
      <c r="P7618" s="806" t="s">
        <v>887</v>
      </c>
      <c r="Q7618" s="807">
        <v>363</v>
      </c>
      <c r="R7618" s="807">
        <v>24</v>
      </c>
      <c r="S7618" s="759" t="str">
        <f t="shared" si="236"/>
        <v>Juventud</v>
      </c>
      <c r="AI7618" s="806" t="s">
        <v>845</v>
      </c>
      <c r="AJ7618" s="807">
        <v>67</v>
      </c>
      <c r="AK7618" s="807">
        <v>6</v>
      </c>
      <c r="AL7618" s="759" t="str">
        <f t="shared" si="237"/>
        <v>Infancia</v>
      </c>
    </row>
    <row r="7619" spans="16:38" ht="15">
      <c r="P7619" s="806" t="s">
        <v>887</v>
      </c>
      <c r="Q7619" s="807">
        <v>353</v>
      </c>
      <c r="R7619" s="807">
        <v>25</v>
      </c>
      <c r="S7619" s="759" t="str">
        <f t="shared" ref="S7619:S7682" si="238">IF(P7619=0,"",IF(AND(R7619&gt;=0,R7619&lt;=5),"Primera Infancia",IF(AND(R7619&gt;=6,R7619&lt;=11),"Infancia",IF(AND(R7619&gt;=12,R7619&lt;=17),"Adolescente",IF(AND(R7619&gt;=18,R7619&lt;=28),"Juventud",IF(AND(R7619&gt;=29,R7619&lt;=59),"Adulto","Vejez"))))))</f>
        <v>Juventud</v>
      </c>
      <c r="AI7619" s="806" t="s">
        <v>845</v>
      </c>
      <c r="AJ7619" s="807">
        <v>56</v>
      </c>
      <c r="AK7619" s="807">
        <v>7</v>
      </c>
      <c r="AL7619" s="759" t="str">
        <f t="shared" ref="AL7619:AL7682" si="239">IF(AI7619=0,"",IF(AND(AK7619&gt;=0,AK7619&lt;=5),"Primera Infancia",IF(AND(AK7619&gt;=6,AK7619&lt;=11),"Infancia",IF(AND(AK7619&gt;=12,AK7619&lt;=17),"Adolescente",IF(AND(AK7619&gt;=18,AK7619&lt;=28),"Juventud",IF(AND(AK7619&gt;=29,AK7619&lt;=59),"Adulto","Vejez"))))))</f>
        <v>Infancia</v>
      </c>
    </row>
    <row r="7620" spans="16:38" ht="15">
      <c r="P7620" s="806" t="s">
        <v>887</v>
      </c>
      <c r="Q7620" s="807">
        <v>329</v>
      </c>
      <c r="R7620" s="807">
        <v>26</v>
      </c>
      <c r="S7620" s="759" t="str">
        <f t="shared" si="238"/>
        <v>Juventud</v>
      </c>
      <c r="AI7620" s="806" t="s">
        <v>845</v>
      </c>
      <c r="AJ7620" s="807">
        <v>66</v>
      </c>
      <c r="AK7620" s="807">
        <v>8</v>
      </c>
      <c r="AL7620" s="759" t="str">
        <f t="shared" si="239"/>
        <v>Infancia</v>
      </c>
    </row>
    <row r="7621" spans="16:38" ht="15">
      <c r="P7621" s="806" t="s">
        <v>887</v>
      </c>
      <c r="Q7621" s="807">
        <v>332</v>
      </c>
      <c r="R7621" s="807">
        <v>27</v>
      </c>
      <c r="S7621" s="759" t="str">
        <f t="shared" si="238"/>
        <v>Juventud</v>
      </c>
      <c r="AI7621" s="806" t="s">
        <v>845</v>
      </c>
      <c r="AJ7621" s="807">
        <v>57</v>
      </c>
      <c r="AK7621" s="807">
        <v>9</v>
      </c>
      <c r="AL7621" s="759" t="str">
        <f t="shared" si="239"/>
        <v>Infancia</v>
      </c>
    </row>
    <row r="7622" spans="16:38" ht="15">
      <c r="P7622" s="806" t="s">
        <v>887</v>
      </c>
      <c r="Q7622" s="807">
        <v>354</v>
      </c>
      <c r="R7622" s="807">
        <v>28</v>
      </c>
      <c r="S7622" s="759" t="str">
        <f t="shared" si="238"/>
        <v>Juventud</v>
      </c>
      <c r="AI7622" s="806" t="s">
        <v>845</v>
      </c>
      <c r="AJ7622" s="807">
        <v>57</v>
      </c>
      <c r="AK7622" s="807">
        <v>10</v>
      </c>
      <c r="AL7622" s="759" t="str">
        <f t="shared" si="239"/>
        <v>Infancia</v>
      </c>
    </row>
    <row r="7623" spans="16:38" ht="15">
      <c r="P7623" s="806" t="s">
        <v>887</v>
      </c>
      <c r="Q7623" s="807">
        <v>349</v>
      </c>
      <c r="R7623" s="807">
        <v>29</v>
      </c>
      <c r="S7623" s="759" t="str">
        <f t="shared" si="238"/>
        <v>Adulto</v>
      </c>
      <c r="AI7623" s="806" t="s">
        <v>845</v>
      </c>
      <c r="AJ7623" s="807">
        <v>64</v>
      </c>
      <c r="AK7623" s="807">
        <v>11</v>
      </c>
      <c r="AL7623" s="759" t="str">
        <f t="shared" si="239"/>
        <v>Infancia</v>
      </c>
    </row>
    <row r="7624" spans="16:38" ht="30">
      <c r="P7624" s="806" t="s">
        <v>887</v>
      </c>
      <c r="Q7624" s="807">
        <v>314</v>
      </c>
      <c r="R7624" s="807">
        <v>30</v>
      </c>
      <c r="S7624" s="759" t="str">
        <f t="shared" si="238"/>
        <v>Adulto</v>
      </c>
      <c r="AI7624" s="806" t="s">
        <v>845</v>
      </c>
      <c r="AJ7624" s="807">
        <v>66</v>
      </c>
      <c r="AK7624" s="807">
        <v>12</v>
      </c>
      <c r="AL7624" s="759" t="str">
        <f t="shared" si="239"/>
        <v>Adolescente</v>
      </c>
    </row>
    <row r="7625" spans="16:38" ht="30">
      <c r="P7625" s="806" t="s">
        <v>887</v>
      </c>
      <c r="Q7625" s="807">
        <v>305</v>
      </c>
      <c r="R7625" s="807">
        <v>31</v>
      </c>
      <c r="S7625" s="759" t="str">
        <f t="shared" si="238"/>
        <v>Adulto</v>
      </c>
      <c r="AI7625" s="806" t="s">
        <v>845</v>
      </c>
      <c r="AJ7625" s="807">
        <v>62</v>
      </c>
      <c r="AK7625" s="807">
        <v>13</v>
      </c>
      <c r="AL7625" s="759" t="str">
        <f t="shared" si="239"/>
        <v>Adolescente</v>
      </c>
    </row>
    <row r="7626" spans="16:38" ht="30">
      <c r="P7626" s="806" t="s">
        <v>887</v>
      </c>
      <c r="Q7626" s="807">
        <v>299</v>
      </c>
      <c r="R7626" s="807">
        <v>32</v>
      </c>
      <c r="S7626" s="759" t="str">
        <f t="shared" si="238"/>
        <v>Adulto</v>
      </c>
      <c r="AI7626" s="806" t="s">
        <v>845</v>
      </c>
      <c r="AJ7626" s="807">
        <v>65</v>
      </c>
      <c r="AK7626" s="807">
        <v>14</v>
      </c>
      <c r="AL7626" s="759" t="str">
        <f t="shared" si="239"/>
        <v>Adolescente</v>
      </c>
    </row>
    <row r="7627" spans="16:38" ht="30">
      <c r="P7627" s="806" t="s">
        <v>887</v>
      </c>
      <c r="Q7627" s="807">
        <v>325</v>
      </c>
      <c r="R7627" s="807">
        <v>33</v>
      </c>
      <c r="S7627" s="759" t="str">
        <f t="shared" si="238"/>
        <v>Adulto</v>
      </c>
      <c r="AI7627" s="806" t="s">
        <v>845</v>
      </c>
      <c r="AJ7627" s="807">
        <v>71</v>
      </c>
      <c r="AK7627" s="807">
        <v>15</v>
      </c>
      <c r="AL7627" s="759" t="str">
        <f t="shared" si="239"/>
        <v>Adolescente</v>
      </c>
    </row>
    <row r="7628" spans="16:38" ht="30">
      <c r="P7628" s="806" t="s">
        <v>887</v>
      </c>
      <c r="Q7628" s="807">
        <v>309</v>
      </c>
      <c r="R7628" s="807">
        <v>34</v>
      </c>
      <c r="S7628" s="759" t="str">
        <f t="shared" si="238"/>
        <v>Adulto</v>
      </c>
      <c r="AI7628" s="806" t="s">
        <v>845</v>
      </c>
      <c r="AJ7628" s="807">
        <v>66</v>
      </c>
      <c r="AK7628" s="807">
        <v>16</v>
      </c>
      <c r="AL7628" s="759" t="str">
        <f t="shared" si="239"/>
        <v>Adolescente</v>
      </c>
    </row>
    <row r="7629" spans="16:38" ht="30">
      <c r="P7629" s="806" t="s">
        <v>887</v>
      </c>
      <c r="Q7629" s="807">
        <v>279</v>
      </c>
      <c r="R7629" s="807">
        <v>35</v>
      </c>
      <c r="S7629" s="759" t="str">
        <f t="shared" si="238"/>
        <v>Adulto</v>
      </c>
      <c r="AI7629" s="806" t="s">
        <v>845</v>
      </c>
      <c r="AJ7629" s="807">
        <v>61</v>
      </c>
      <c r="AK7629" s="807">
        <v>17</v>
      </c>
      <c r="AL7629" s="759" t="str">
        <f t="shared" si="239"/>
        <v>Adolescente</v>
      </c>
    </row>
    <row r="7630" spans="16:38" ht="15">
      <c r="P7630" s="806" t="s">
        <v>887</v>
      </c>
      <c r="Q7630" s="807">
        <v>321</v>
      </c>
      <c r="R7630" s="807">
        <v>36</v>
      </c>
      <c r="S7630" s="759" t="str">
        <f t="shared" si="238"/>
        <v>Adulto</v>
      </c>
      <c r="AI7630" s="806" t="s">
        <v>845</v>
      </c>
      <c r="AJ7630" s="807">
        <v>74</v>
      </c>
      <c r="AK7630" s="807">
        <v>18</v>
      </c>
      <c r="AL7630" s="759" t="str">
        <f t="shared" si="239"/>
        <v>Juventud</v>
      </c>
    </row>
    <row r="7631" spans="16:38" ht="15">
      <c r="P7631" s="806" t="s">
        <v>887</v>
      </c>
      <c r="Q7631" s="807">
        <v>300</v>
      </c>
      <c r="R7631" s="807">
        <v>37</v>
      </c>
      <c r="S7631" s="759" t="str">
        <f t="shared" si="238"/>
        <v>Adulto</v>
      </c>
      <c r="AI7631" s="806" t="s">
        <v>845</v>
      </c>
      <c r="AJ7631" s="807">
        <v>78</v>
      </c>
      <c r="AK7631" s="807">
        <v>19</v>
      </c>
      <c r="AL7631" s="759" t="str">
        <f t="shared" si="239"/>
        <v>Juventud</v>
      </c>
    </row>
    <row r="7632" spans="16:38" ht="15">
      <c r="P7632" s="806" t="s">
        <v>887</v>
      </c>
      <c r="Q7632" s="807">
        <v>281</v>
      </c>
      <c r="R7632" s="807">
        <v>38</v>
      </c>
      <c r="S7632" s="759" t="str">
        <f t="shared" si="238"/>
        <v>Adulto</v>
      </c>
      <c r="AI7632" s="806" t="s">
        <v>845</v>
      </c>
      <c r="AJ7632" s="807">
        <v>86</v>
      </c>
      <c r="AK7632" s="807">
        <v>20</v>
      </c>
      <c r="AL7632" s="759" t="str">
        <f t="shared" si="239"/>
        <v>Juventud</v>
      </c>
    </row>
    <row r="7633" spans="16:38" ht="15">
      <c r="P7633" s="806" t="s">
        <v>887</v>
      </c>
      <c r="Q7633" s="807">
        <v>259</v>
      </c>
      <c r="R7633" s="807">
        <v>39</v>
      </c>
      <c r="S7633" s="759" t="str">
        <f t="shared" si="238"/>
        <v>Adulto</v>
      </c>
      <c r="AI7633" s="806" t="s">
        <v>845</v>
      </c>
      <c r="AJ7633" s="807">
        <v>136</v>
      </c>
      <c r="AK7633" s="807">
        <v>21</v>
      </c>
      <c r="AL7633" s="759" t="str">
        <f t="shared" si="239"/>
        <v>Juventud</v>
      </c>
    </row>
    <row r="7634" spans="16:38" ht="15">
      <c r="P7634" s="806" t="s">
        <v>887</v>
      </c>
      <c r="Q7634" s="807">
        <v>279</v>
      </c>
      <c r="R7634" s="807">
        <v>40</v>
      </c>
      <c r="S7634" s="759" t="str">
        <f t="shared" si="238"/>
        <v>Adulto</v>
      </c>
      <c r="AI7634" s="806" t="s">
        <v>845</v>
      </c>
      <c r="AJ7634" s="807">
        <v>104</v>
      </c>
      <c r="AK7634" s="807">
        <v>22</v>
      </c>
      <c r="AL7634" s="759" t="str">
        <f t="shared" si="239"/>
        <v>Juventud</v>
      </c>
    </row>
    <row r="7635" spans="16:38" ht="15">
      <c r="P7635" s="806" t="s">
        <v>887</v>
      </c>
      <c r="Q7635" s="807">
        <v>287</v>
      </c>
      <c r="R7635" s="807">
        <v>41</v>
      </c>
      <c r="S7635" s="759" t="str">
        <f t="shared" si="238"/>
        <v>Adulto</v>
      </c>
      <c r="AI7635" s="806" t="s">
        <v>845</v>
      </c>
      <c r="AJ7635" s="807">
        <v>123</v>
      </c>
      <c r="AK7635" s="807">
        <v>23</v>
      </c>
      <c r="AL7635" s="759" t="str">
        <f t="shared" si="239"/>
        <v>Juventud</v>
      </c>
    </row>
    <row r="7636" spans="16:38" ht="15">
      <c r="P7636" s="806" t="s">
        <v>887</v>
      </c>
      <c r="Q7636" s="807">
        <v>277</v>
      </c>
      <c r="R7636" s="807">
        <v>42</v>
      </c>
      <c r="S7636" s="759" t="str">
        <f t="shared" si="238"/>
        <v>Adulto</v>
      </c>
      <c r="AI7636" s="806" t="s">
        <v>845</v>
      </c>
      <c r="AJ7636" s="807">
        <v>119</v>
      </c>
      <c r="AK7636" s="807">
        <v>24</v>
      </c>
      <c r="AL7636" s="759" t="str">
        <f t="shared" si="239"/>
        <v>Juventud</v>
      </c>
    </row>
    <row r="7637" spans="16:38" ht="15">
      <c r="P7637" s="806" t="s">
        <v>887</v>
      </c>
      <c r="Q7637" s="807">
        <v>241</v>
      </c>
      <c r="R7637" s="807">
        <v>43</v>
      </c>
      <c r="S7637" s="759" t="str">
        <f t="shared" si="238"/>
        <v>Adulto</v>
      </c>
      <c r="AI7637" s="806" t="s">
        <v>845</v>
      </c>
      <c r="AJ7637" s="807">
        <v>136</v>
      </c>
      <c r="AK7637" s="807">
        <v>25</v>
      </c>
      <c r="AL7637" s="759" t="str">
        <f t="shared" si="239"/>
        <v>Juventud</v>
      </c>
    </row>
    <row r="7638" spans="16:38" ht="15">
      <c r="P7638" s="806" t="s">
        <v>887</v>
      </c>
      <c r="Q7638" s="807">
        <v>265</v>
      </c>
      <c r="R7638" s="807">
        <v>44</v>
      </c>
      <c r="S7638" s="759" t="str">
        <f t="shared" si="238"/>
        <v>Adulto</v>
      </c>
      <c r="AI7638" s="806" t="s">
        <v>845</v>
      </c>
      <c r="AJ7638" s="807">
        <v>136</v>
      </c>
      <c r="AK7638" s="807">
        <v>26</v>
      </c>
      <c r="AL7638" s="759" t="str">
        <f t="shared" si="239"/>
        <v>Juventud</v>
      </c>
    </row>
    <row r="7639" spans="16:38" ht="15">
      <c r="P7639" s="806" t="s">
        <v>887</v>
      </c>
      <c r="Q7639" s="807">
        <v>188</v>
      </c>
      <c r="R7639" s="807">
        <v>45</v>
      </c>
      <c r="S7639" s="759" t="str">
        <f t="shared" si="238"/>
        <v>Adulto</v>
      </c>
      <c r="AI7639" s="806" t="s">
        <v>845</v>
      </c>
      <c r="AJ7639" s="807">
        <v>129</v>
      </c>
      <c r="AK7639" s="807">
        <v>27</v>
      </c>
      <c r="AL7639" s="759" t="str">
        <f t="shared" si="239"/>
        <v>Juventud</v>
      </c>
    </row>
    <row r="7640" spans="16:38" ht="15">
      <c r="P7640" s="806" t="s">
        <v>887</v>
      </c>
      <c r="Q7640" s="807">
        <v>230</v>
      </c>
      <c r="R7640" s="807">
        <v>46</v>
      </c>
      <c r="S7640" s="759" t="str">
        <f t="shared" si="238"/>
        <v>Adulto</v>
      </c>
      <c r="AI7640" s="806" t="s">
        <v>845</v>
      </c>
      <c r="AJ7640" s="807">
        <v>115</v>
      </c>
      <c r="AK7640" s="807">
        <v>28</v>
      </c>
      <c r="AL7640" s="759" t="str">
        <f t="shared" si="239"/>
        <v>Juventud</v>
      </c>
    </row>
    <row r="7641" spans="16:38" ht="15">
      <c r="P7641" s="806" t="s">
        <v>887</v>
      </c>
      <c r="Q7641" s="807">
        <v>217</v>
      </c>
      <c r="R7641" s="807">
        <v>47</v>
      </c>
      <c r="S7641" s="759" t="str">
        <f t="shared" si="238"/>
        <v>Adulto</v>
      </c>
      <c r="AI7641" s="806" t="s">
        <v>845</v>
      </c>
      <c r="AJ7641" s="807">
        <v>108</v>
      </c>
      <c r="AK7641" s="807">
        <v>29</v>
      </c>
      <c r="AL7641" s="759" t="str">
        <f t="shared" si="239"/>
        <v>Adulto</v>
      </c>
    </row>
    <row r="7642" spans="16:38" ht="15">
      <c r="P7642" s="806" t="s">
        <v>887</v>
      </c>
      <c r="Q7642" s="807">
        <v>220</v>
      </c>
      <c r="R7642" s="807">
        <v>48</v>
      </c>
      <c r="S7642" s="759" t="str">
        <f t="shared" si="238"/>
        <v>Adulto</v>
      </c>
      <c r="AI7642" s="806" t="s">
        <v>845</v>
      </c>
      <c r="AJ7642" s="807">
        <v>123</v>
      </c>
      <c r="AK7642" s="807">
        <v>30</v>
      </c>
      <c r="AL7642" s="759" t="str">
        <f t="shared" si="239"/>
        <v>Adulto</v>
      </c>
    </row>
    <row r="7643" spans="16:38" ht="15">
      <c r="P7643" s="806" t="s">
        <v>887</v>
      </c>
      <c r="Q7643" s="807">
        <v>247</v>
      </c>
      <c r="R7643" s="807">
        <v>49</v>
      </c>
      <c r="S7643" s="759" t="str">
        <f t="shared" si="238"/>
        <v>Adulto</v>
      </c>
      <c r="AI7643" s="806" t="s">
        <v>845</v>
      </c>
      <c r="AJ7643" s="807">
        <v>120</v>
      </c>
      <c r="AK7643" s="807">
        <v>31</v>
      </c>
      <c r="AL7643" s="759" t="str">
        <f t="shared" si="239"/>
        <v>Adulto</v>
      </c>
    </row>
    <row r="7644" spans="16:38" ht="15">
      <c r="P7644" s="806" t="s">
        <v>887</v>
      </c>
      <c r="Q7644" s="807">
        <v>196</v>
      </c>
      <c r="R7644" s="807">
        <v>50</v>
      </c>
      <c r="S7644" s="759" t="str">
        <f t="shared" si="238"/>
        <v>Adulto</v>
      </c>
      <c r="AI7644" s="806" t="s">
        <v>845</v>
      </c>
      <c r="AJ7644" s="807">
        <v>116</v>
      </c>
      <c r="AK7644" s="807">
        <v>32</v>
      </c>
      <c r="AL7644" s="759" t="str">
        <f t="shared" si="239"/>
        <v>Adulto</v>
      </c>
    </row>
    <row r="7645" spans="16:38" ht="15">
      <c r="P7645" s="806" t="s">
        <v>887</v>
      </c>
      <c r="Q7645" s="807">
        <v>242</v>
      </c>
      <c r="R7645" s="807">
        <v>51</v>
      </c>
      <c r="S7645" s="759" t="str">
        <f t="shared" si="238"/>
        <v>Adulto</v>
      </c>
      <c r="AI7645" s="806" t="s">
        <v>845</v>
      </c>
      <c r="AJ7645" s="807">
        <v>99</v>
      </c>
      <c r="AK7645" s="807">
        <v>33</v>
      </c>
      <c r="AL7645" s="759" t="str">
        <f t="shared" si="239"/>
        <v>Adulto</v>
      </c>
    </row>
    <row r="7646" spans="16:38" ht="15">
      <c r="P7646" s="806" t="s">
        <v>887</v>
      </c>
      <c r="Q7646" s="807">
        <v>238</v>
      </c>
      <c r="R7646" s="807">
        <v>52</v>
      </c>
      <c r="S7646" s="759" t="str">
        <f t="shared" si="238"/>
        <v>Adulto</v>
      </c>
      <c r="AI7646" s="806" t="s">
        <v>845</v>
      </c>
      <c r="AJ7646" s="807">
        <v>91</v>
      </c>
      <c r="AK7646" s="807">
        <v>34</v>
      </c>
      <c r="AL7646" s="759" t="str">
        <f t="shared" si="239"/>
        <v>Adulto</v>
      </c>
    </row>
    <row r="7647" spans="16:38" ht="15">
      <c r="P7647" s="806" t="s">
        <v>887</v>
      </c>
      <c r="Q7647" s="807">
        <v>212</v>
      </c>
      <c r="R7647" s="807">
        <v>53</v>
      </c>
      <c r="S7647" s="759" t="str">
        <f t="shared" si="238"/>
        <v>Adulto</v>
      </c>
      <c r="AI7647" s="806" t="s">
        <v>845</v>
      </c>
      <c r="AJ7647" s="807">
        <v>93</v>
      </c>
      <c r="AK7647" s="807">
        <v>35</v>
      </c>
      <c r="AL7647" s="759" t="str">
        <f t="shared" si="239"/>
        <v>Adulto</v>
      </c>
    </row>
    <row r="7648" spans="16:38" ht="15">
      <c r="P7648" s="806" t="s">
        <v>887</v>
      </c>
      <c r="Q7648" s="807">
        <v>200</v>
      </c>
      <c r="R7648" s="807">
        <v>54</v>
      </c>
      <c r="S7648" s="759" t="str">
        <f t="shared" si="238"/>
        <v>Adulto</v>
      </c>
      <c r="AI7648" s="806" t="s">
        <v>845</v>
      </c>
      <c r="AJ7648" s="807">
        <v>99</v>
      </c>
      <c r="AK7648" s="807">
        <v>36</v>
      </c>
      <c r="AL7648" s="759" t="str">
        <f t="shared" si="239"/>
        <v>Adulto</v>
      </c>
    </row>
    <row r="7649" spans="16:38" ht="15">
      <c r="P7649" s="806" t="s">
        <v>887</v>
      </c>
      <c r="Q7649" s="807">
        <v>213</v>
      </c>
      <c r="R7649" s="807">
        <v>55</v>
      </c>
      <c r="S7649" s="759" t="str">
        <f t="shared" si="238"/>
        <v>Adulto</v>
      </c>
      <c r="AI7649" s="806" t="s">
        <v>845</v>
      </c>
      <c r="AJ7649" s="807">
        <v>93</v>
      </c>
      <c r="AK7649" s="807">
        <v>37</v>
      </c>
      <c r="AL7649" s="759" t="str">
        <f t="shared" si="239"/>
        <v>Adulto</v>
      </c>
    </row>
    <row r="7650" spans="16:38" ht="15">
      <c r="P7650" s="806" t="s">
        <v>887</v>
      </c>
      <c r="Q7650" s="807">
        <v>247</v>
      </c>
      <c r="R7650" s="807">
        <v>56</v>
      </c>
      <c r="S7650" s="759" t="str">
        <f t="shared" si="238"/>
        <v>Adulto</v>
      </c>
      <c r="AI7650" s="806" t="s">
        <v>845</v>
      </c>
      <c r="AJ7650" s="807">
        <v>81</v>
      </c>
      <c r="AK7650" s="807">
        <v>38</v>
      </c>
      <c r="AL7650" s="759" t="str">
        <f t="shared" si="239"/>
        <v>Adulto</v>
      </c>
    </row>
    <row r="7651" spans="16:38" ht="15">
      <c r="P7651" s="806" t="s">
        <v>887</v>
      </c>
      <c r="Q7651" s="807">
        <v>210</v>
      </c>
      <c r="R7651" s="807">
        <v>57</v>
      </c>
      <c r="S7651" s="759" t="str">
        <f t="shared" si="238"/>
        <v>Adulto</v>
      </c>
      <c r="AI7651" s="806" t="s">
        <v>845</v>
      </c>
      <c r="AJ7651" s="807">
        <v>97</v>
      </c>
      <c r="AK7651" s="807">
        <v>39</v>
      </c>
      <c r="AL7651" s="759" t="str">
        <f t="shared" si="239"/>
        <v>Adulto</v>
      </c>
    </row>
    <row r="7652" spans="16:38" ht="15">
      <c r="P7652" s="806" t="s">
        <v>887</v>
      </c>
      <c r="Q7652" s="807">
        <v>217</v>
      </c>
      <c r="R7652" s="807">
        <v>58</v>
      </c>
      <c r="S7652" s="759" t="str">
        <f t="shared" si="238"/>
        <v>Adulto</v>
      </c>
      <c r="AI7652" s="806" t="s">
        <v>845</v>
      </c>
      <c r="AJ7652" s="807">
        <v>101</v>
      </c>
      <c r="AK7652" s="807">
        <v>40</v>
      </c>
      <c r="AL7652" s="759" t="str">
        <f t="shared" si="239"/>
        <v>Adulto</v>
      </c>
    </row>
    <row r="7653" spans="16:38" ht="15">
      <c r="P7653" s="806" t="s">
        <v>887</v>
      </c>
      <c r="Q7653" s="807">
        <v>219</v>
      </c>
      <c r="R7653" s="807">
        <v>59</v>
      </c>
      <c r="S7653" s="759" t="str">
        <f t="shared" si="238"/>
        <v>Adulto</v>
      </c>
      <c r="AI7653" s="806" t="s">
        <v>845</v>
      </c>
      <c r="AJ7653" s="807">
        <v>101</v>
      </c>
      <c r="AK7653" s="807">
        <v>41</v>
      </c>
      <c r="AL7653" s="759" t="str">
        <f t="shared" si="239"/>
        <v>Adulto</v>
      </c>
    </row>
    <row r="7654" spans="16:38" ht="15">
      <c r="P7654" s="806" t="s">
        <v>887</v>
      </c>
      <c r="Q7654" s="807">
        <v>178</v>
      </c>
      <c r="R7654" s="807">
        <v>60</v>
      </c>
      <c r="S7654" s="759" t="str">
        <f t="shared" si="238"/>
        <v>Vejez</v>
      </c>
      <c r="AI7654" s="806" t="s">
        <v>845</v>
      </c>
      <c r="AJ7654" s="807">
        <v>70</v>
      </c>
      <c r="AK7654" s="807">
        <v>42</v>
      </c>
      <c r="AL7654" s="759" t="str">
        <f t="shared" si="239"/>
        <v>Adulto</v>
      </c>
    </row>
    <row r="7655" spans="16:38" ht="15">
      <c r="P7655" s="806" t="s">
        <v>887</v>
      </c>
      <c r="Q7655" s="807">
        <v>183</v>
      </c>
      <c r="R7655" s="807">
        <v>61</v>
      </c>
      <c r="S7655" s="759" t="str">
        <f t="shared" si="238"/>
        <v>Vejez</v>
      </c>
      <c r="AI7655" s="806" t="s">
        <v>845</v>
      </c>
      <c r="AJ7655" s="807">
        <v>63</v>
      </c>
      <c r="AK7655" s="807">
        <v>43</v>
      </c>
      <c r="AL7655" s="759" t="str">
        <f t="shared" si="239"/>
        <v>Adulto</v>
      </c>
    </row>
    <row r="7656" spans="16:38" ht="15">
      <c r="P7656" s="806" t="s">
        <v>887</v>
      </c>
      <c r="Q7656" s="807">
        <v>173</v>
      </c>
      <c r="R7656" s="807">
        <v>62</v>
      </c>
      <c r="S7656" s="759" t="str">
        <f t="shared" si="238"/>
        <v>Vejez</v>
      </c>
      <c r="AI7656" s="806" t="s">
        <v>845</v>
      </c>
      <c r="AJ7656" s="807">
        <v>49</v>
      </c>
      <c r="AK7656" s="807">
        <v>44</v>
      </c>
      <c r="AL7656" s="759" t="str">
        <f t="shared" si="239"/>
        <v>Adulto</v>
      </c>
    </row>
    <row r="7657" spans="16:38" ht="15">
      <c r="P7657" s="806" t="s">
        <v>887</v>
      </c>
      <c r="Q7657" s="807">
        <v>175</v>
      </c>
      <c r="R7657" s="807">
        <v>63</v>
      </c>
      <c r="S7657" s="759" t="str">
        <f t="shared" si="238"/>
        <v>Vejez</v>
      </c>
      <c r="AI7657" s="806" t="s">
        <v>845</v>
      </c>
      <c r="AJ7657" s="807">
        <v>65</v>
      </c>
      <c r="AK7657" s="807">
        <v>45</v>
      </c>
      <c r="AL7657" s="759" t="str">
        <f t="shared" si="239"/>
        <v>Adulto</v>
      </c>
    </row>
    <row r="7658" spans="16:38" ht="15">
      <c r="P7658" s="806" t="s">
        <v>887</v>
      </c>
      <c r="Q7658" s="807">
        <v>176</v>
      </c>
      <c r="R7658" s="807">
        <v>64</v>
      </c>
      <c r="S7658" s="759" t="str">
        <f t="shared" si="238"/>
        <v>Vejez</v>
      </c>
      <c r="AI7658" s="806" t="s">
        <v>845</v>
      </c>
      <c r="AJ7658" s="807">
        <v>70</v>
      </c>
      <c r="AK7658" s="807">
        <v>46</v>
      </c>
      <c r="AL7658" s="759" t="str">
        <f t="shared" si="239"/>
        <v>Adulto</v>
      </c>
    </row>
    <row r="7659" spans="16:38" ht="15">
      <c r="P7659" s="806" t="s">
        <v>887</v>
      </c>
      <c r="Q7659" s="807">
        <v>127</v>
      </c>
      <c r="R7659" s="807">
        <v>65</v>
      </c>
      <c r="S7659" s="759" t="str">
        <f t="shared" si="238"/>
        <v>Vejez</v>
      </c>
      <c r="AI7659" s="806" t="s">
        <v>845</v>
      </c>
      <c r="AJ7659" s="807">
        <v>63</v>
      </c>
      <c r="AK7659" s="807">
        <v>47</v>
      </c>
      <c r="AL7659" s="759" t="str">
        <f t="shared" si="239"/>
        <v>Adulto</v>
      </c>
    </row>
    <row r="7660" spans="16:38" ht="15">
      <c r="P7660" s="806" t="s">
        <v>887</v>
      </c>
      <c r="Q7660" s="807">
        <v>112</v>
      </c>
      <c r="R7660" s="807">
        <v>66</v>
      </c>
      <c r="S7660" s="759" t="str">
        <f t="shared" si="238"/>
        <v>Vejez</v>
      </c>
      <c r="AI7660" s="806" t="s">
        <v>845</v>
      </c>
      <c r="AJ7660" s="807">
        <v>55</v>
      </c>
      <c r="AK7660" s="807">
        <v>48</v>
      </c>
      <c r="AL7660" s="759" t="str">
        <f t="shared" si="239"/>
        <v>Adulto</v>
      </c>
    </row>
    <row r="7661" spans="16:38" ht="15">
      <c r="P7661" s="806" t="s">
        <v>887</v>
      </c>
      <c r="Q7661" s="807">
        <v>116</v>
      </c>
      <c r="R7661" s="807">
        <v>67</v>
      </c>
      <c r="S7661" s="759" t="str">
        <f t="shared" si="238"/>
        <v>Vejez</v>
      </c>
      <c r="AI7661" s="806" t="s">
        <v>845</v>
      </c>
      <c r="AJ7661" s="807">
        <v>46</v>
      </c>
      <c r="AK7661" s="807">
        <v>49</v>
      </c>
      <c r="AL7661" s="759" t="str">
        <f t="shared" si="239"/>
        <v>Adulto</v>
      </c>
    </row>
    <row r="7662" spans="16:38" ht="15">
      <c r="P7662" s="806" t="s">
        <v>887</v>
      </c>
      <c r="Q7662" s="807">
        <v>116</v>
      </c>
      <c r="R7662" s="807">
        <v>68</v>
      </c>
      <c r="S7662" s="759" t="str">
        <f t="shared" si="238"/>
        <v>Vejez</v>
      </c>
      <c r="AI7662" s="806" t="s">
        <v>845</v>
      </c>
      <c r="AJ7662" s="807">
        <v>72</v>
      </c>
      <c r="AK7662" s="807">
        <v>50</v>
      </c>
      <c r="AL7662" s="759" t="str">
        <f t="shared" si="239"/>
        <v>Adulto</v>
      </c>
    </row>
    <row r="7663" spans="16:38" ht="15">
      <c r="P7663" s="806" t="s">
        <v>887</v>
      </c>
      <c r="Q7663" s="807">
        <v>134</v>
      </c>
      <c r="R7663" s="807">
        <v>69</v>
      </c>
      <c r="S7663" s="759" t="str">
        <f t="shared" si="238"/>
        <v>Vejez</v>
      </c>
      <c r="AI7663" s="806" t="s">
        <v>845</v>
      </c>
      <c r="AJ7663" s="807">
        <v>59</v>
      </c>
      <c r="AK7663" s="807">
        <v>51</v>
      </c>
      <c r="AL7663" s="759" t="str">
        <f t="shared" si="239"/>
        <v>Adulto</v>
      </c>
    </row>
    <row r="7664" spans="16:38" ht="15">
      <c r="P7664" s="806" t="s">
        <v>887</v>
      </c>
      <c r="Q7664" s="807">
        <v>115</v>
      </c>
      <c r="R7664" s="807">
        <v>70</v>
      </c>
      <c r="S7664" s="759" t="str">
        <f t="shared" si="238"/>
        <v>Vejez</v>
      </c>
      <c r="AI7664" s="806" t="s">
        <v>845</v>
      </c>
      <c r="AJ7664" s="807">
        <v>53</v>
      </c>
      <c r="AK7664" s="807">
        <v>52</v>
      </c>
      <c r="AL7664" s="759" t="str">
        <f t="shared" si="239"/>
        <v>Adulto</v>
      </c>
    </row>
    <row r="7665" spans="16:38" ht="15">
      <c r="P7665" s="806" t="s">
        <v>887</v>
      </c>
      <c r="Q7665" s="807">
        <v>132</v>
      </c>
      <c r="R7665" s="807">
        <v>71</v>
      </c>
      <c r="S7665" s="759" t="str">
        <f t="shared" si="238"/>
        <v>Vejez</v>
      </c>
      <c r="AI7665" s="806" t="s">
        <v>845</v>
      </c>
      <c r="AJ7665" s="807">
        <v>46</v>
      </c>
      <c r="AK7665" s="807">
        <v>53</v>
      </c>
      <c r="AL7665" s="759" t="str">
        <f t="shared" si="239"/>
        <v>Adulto</v>
      </c>
    </row>
    <row r="7666" spans="16:38" ht="15">
      <c r="P7666" s="806" t="s">
        <v>887</v>
      </c>
      <c r="Q7666" s="807">
        <v>91</v>
      </c>
      <c r="R7666" s="807">
        <v>72</v>
      </c>
      <c r="S7666" s="759" t="str">
        <f t="shared" si="238"/>
        <v>Vejez</v>
      </c>
      <c r="AI7666" s="806" t="s">
        <v>845</v>
      </c>
      <c r="AJ7666" s="807">
        <v>41</v>
      </c>
      <c r="AK7666" s="807">
        <v>54</v>
      </c>
      <c r="AL7666" s="759" t="str">
        <f t="shared" si="239"/>
        <v>Adulto</v>
      </c>
    </row>
    <row r="7667" spans="16:38" ht="15">
      <c r="P7667" s="806" t="s">
        <v>887</v>
      </c>
      <c r="Q7667" s="807">
        <v>80</v>
      </c>
      <c r="R7667" s="807">
        <v>73</v>
      </c>
      <c r="S7667" s="759" t="str">
        <f t="shared" si="238"/>
        <v>Vejez</v>
      </c>
      <c r="AI7667" s="806" t="s">
        <v>845</v>
      </c>
      <c r="AJ7667" s="807">
        <v>33</v>
      </c>
      <c r="AK7667" s="807">
        <v>55</v>
      </c>
      <c r="AL7667" s="759" t="str">
        <f t="shared" si="239"/>
        <v>Adulto</v>
      </c>
    </row>
    <row r="7668" spans="16:38" ht="15">
      <c r="P7668" s="806" t="s">
        <v>887</v>
      </c>
      <c r="Q7668" s="807">
        <v>89</v>
      </c>
      <c r="R7668" s="807">
        <v>74</v>
      </c>
      <c r="S7668" s="759" t="str">
        <f t="shared" si="238"/>
        <v>Vejez</v>
      </c>
      <c r="AI7668" s="806" t="s">
        <v>845</v>
      </c>
      <c r="AJ7668" s="807">
        <v>38</v>
      </c>
      <c r="AK7668" s="807">
        <v>56</v>
      </c>
      <c r="AL7668" s="759" t="str">
        <f t="shared" si="239"/>
        <v>Adulto</v>
      </c>
    </row>
    <row r="7669" spans="16:38" ht="15">
      <c r="P7669" s="806" t="s">
        <v>887</v>
      </c>
      <c r="Q7669" s="807">
        <v>85</v>
      </c>
      <c r="R7669" s="807">
        <v>75</v>
      </c>
      <c r="S7669" s="759" t="str">
        <f t="shared" si="238"/>
        <v>Vejez</v>
      </c>
      <c r="AI7669" s="806" t="s">
        <v>845</v>
      </c>
      <c r="AJ7669" s="807">
        <v>32</v>
      </c>
      <c r="AK7669" s="807">
        <v>57</v>
      </c>
      <c r="AL7669" s="759" t="str">
        <f t="shared" si="239"/>
        <v>Adulto</v>
      </c>
    </row>
    <row r="7670" spans="16:38" ht="15">
      <c r="P7670" s="806" t="s">
        <v>887</v>
      </c>
      <c r="Q7670" s="807">
        <v>70</v>
      </c>
      <c r="R7670" s="807">
        <v>76</v>
      </c>
      <c r="S7670" s="759" t="str">
        <f t="shared" si="238"/>
        <v>Vejez</v>
      </c>
      <c r="AI7670" s="806" t="s">
        <v>845</v>
      </c>
      <c r="AJ7670" s="807">
        <v>34</v>
      </c>
      <c r="AK7670" s="807">
        <v>58</v>
      </c>
      <c r="AL7670" s="759" t="str">
        <f t="shared" si="239"/>
        <v>Adulto</v>
      </c>
    </row>
    <row r="7671" spans="16:38" ht="15">
      <c r="P7671" s="806" t="s">
        <v>887</v>
      </c>
      <c r="Q7671" s="807">
        <v>56</v>
      </c>
      <c r="R7671" s="807">
        <v>77</v>
      </c>
      <c r="S7671" s="759" t="str">
        <f t="shared" si="238"/>
        <v>Vejez</v>
      </c>
      <c r="AI7671" s="806" t="s">
        <v>845</v>
      </c>
      <c r="AJ7671" s="807">
        <v>30</v>
      </c>
      <c r="AK7671" s="807">
        <v>59</v>
      </c>
      <c r="AL7671" s="759" t="str">
        <f t="shared" si="239"/>
        <v>Adulto</v>
      </c>
    </row>
    <row r="7672" spans="16:38" ht="15">
      <c r="P7672" s="806" t="s">
        <v>887</v>
      </c>
      <c r="Q7672" s="807">
        <v>53</v>
      </c>
      <c r="R7672" s="807">
        <v>78</v>
      </c>
      <c r="S7672" s="759" t="str">
        <f t="shared" si="238"/>
        <v>Vejez</v>
      </c>
      <c r="AI7672" s="806" t="s">
        <v>845</v>
      </c>
      <c r="AJ7672" s="807">
        <v>25</v>
      </c>
      <c r="AK7672" s="807">
        <v>60</v>
      </c>
      <c r="AL7672" s="759" t="str">
        <f t="shared" si="239"/>
        <v>Vejez</v>
      </c>
    </row>
    <row r="7673" spans="16:38" ht="15">
      <c r="P7673" s="806" t="s">
        <v>887</v>
      </c>
      <c r="Q7673" s="807">
        <v>55</v>
      </c>
      <c r="R7673" s="807">
        <v>79</v>
      </c>
      <c r="S7673" s="759" t="str">
        <f t="shared" si="238"/>
        <v>Vejez</v>
      </c>
      <c r="AI7673" s="806" t="s">
        <v>845</v>
      </c>
      <c r="AJ7673" s="807">
        <v>36</v>
      </c>
      <c r="AK7673" s="807">
        <v>61</v>
      </c>
      <c r="AL7673" s="759" t="str">
        <f t="shared" si="239"/>
        <v>Vejez</v>
      </c>
    </row>
    <row r="7674" spans="16:38" ht="15">
      <c r="P7674" s="806" t="s">
        <v>887</v>
      </c>
      <c r="Q7674" s="807">
        <v>63</v>
      </c>
      <c r="R7674" s="807">
        <v>80</v>
      </c>
      <c r="S7674" s="759" t="str">
        <f t="shared" si="238"/>
        <v>Vejez</v>
      </c>
      <c r="AI7674" s="806" t="s">
        <v>845</v>
      </c>
      <c r="AJ7674" s="807">
        <v>21</v>
      </c>
      <c r="AK7674" s="807">
        <v>62</v>
      </c>
      <c r="AL7674" s="759" t="str">
        <f t="shared" si="239"/>
        <v>Vejez</v>
      </c>
    </row>
    <row r="7675" spans="16:38" ht="15">
      <c r="P7675" s="806" t="s">
        <v>887</v>
      </c>
      <c r="Q7675" s="807">
        <v>65</v>
      </c>
      <c r="R7675" s="807">
        <v>81</v>
      </c>
      <c r="S7675" s="759" t="str">
        <f t="shared" si="238"/>
        <v>Vejez</v>
      </c>
      <c r="AI7675" s="806" t="s">
        <v>845</v>
      </c>
      <c r="AJ7675" s="807">
        <v>21</v>
      </c>
      <c r="AK7675" s="807">
        <v>63</v>
      </c>
      <c r="AL7675" s="759" t="str">
        <f t="shared" si="239"/>
        <v>Vejez</v>
      </c>
    </row>
    <row r="7676" spans="16:38" ht="15">
      <c r="P7676" s="806" t="s">
        <v>887</v>
      </c>
      <c r="Q7676" s="807">
        <v>43</v>
      </c>
      <c r="R7676" s="807">
        <v>82</v>
      </c>
      <c r="S7676" s="759" t="str">
        <f t="shared" si="238"/>
        <v>Vejez</v>
      </c>
      <c r="AI7676" s="806" t="s">
        <v>845</v>
      </c>
      <c r="AJ7676" s="807">
        <v>13</v>
      </c>
      <c r="AK7676" s="807">
        <v>64</v>
      </c>
      <c r="AL7676" s="759" t="str">
        <f t="shared" si="239"/>
        <v>Vejez</v>
      </c>
    </row>
    <row r="7677" spans="16:38" ht="15">
      <c r="P7677" s="806" t="s">
        <v>887</v>
      </c>
      <c r="Q7677" s="807">
        <v>46</v>
      </c>
      <c r="R7677" s="807">
        <v>83</v>
      </c>
      <c r="S7677" s="759" t="str">
        <f t="shared" si="238"/>
        <v>Vejez</v>
      </c>
      <c r="AI7677" s="806" t="s">
        <v>845</v>
      </c>
      <c r="AJ7677" s="807">
        <v>15</v>
      </c>
      <c r="AK7677" s="807">
        <v>65</v>
      </c>
      <c r="AL7677" s="759" t="str">
        <f t="shared" si="239"/>
        <v>Vejez</v>
      </c>
    </row>
    <row r="7678" spans="16:38" ht="15">
      <c r="P7678" s="806" t="s">
        <v>887</v>
      </c>
      <c r="Q7678" s="807">
        <v>33</v>
      </c>
      <c r="R7678" s="807">
        <v>84</v>
      </c>
      <c r="S7678" s="759" t="str">
        <f t="shared" si="238"/>
        <v>Vejez</v>
      </c>
      <c r="AI7678" s="806" t="s">
        <v>845</v>
      </c>
      <c r="AJ7678" s="807">
        <v>12</v>
      </c>
      <c r="AK7678" s="807">
        <v>66</v>
      </c>
      <c r="AL7678" s="759" t="str">
        <f t="shared" si="239"/>
        <v>Vejez</v>
      </c>
    </row>
    <row r="7679" spans="16:38" ht="15">
      <c r="P7679" s="806" t="s">
        <v>887</v>
      </c>
      <c r="Q7679" s="807">
        <v>41</v>
      </c>
      <c r="R7679" s="807">
        <v>85</v>
      </c>
      <c r="S7679" s="759" t="str">
        <f t="shared" si="238"/>
        <v>Vejez</v>
      </c>
      <c r="AI7679" s="806" t="s">
        <v>845</v>
      </c>
      <c r="AJ7679" s="807">
        <v>21</v>
      </c>
      <c r="AK7679" s="807">
        <v>67</v>
      </c>
      <c r="AL7679" s="759" t="str">
        <f t="shared" si="239"/>
        <v>Vejez</v>
      </c>
    </row>
    <row r="7680" spans="16:38" ht="15">
      <c r="P7680" s="806" t="s">
        <v>887</v>
      </c>
      <c r="Q7680" s="807">
        <v>31</v>
      </c>
      <c r="R7680" s="807">
        <v>86</v>
      </c>
      <c r="S7680" s="759" t="str">
        <f t="shared" si="238"/>
        <v>Vejez</v>
      </c>
      <c r="AI7680" s="806" t="s">
        <v>845</v>
      </c>
      <c r="AJ7680" s="807">
        <v>12</v>
      </c>
      <c r="AK7680" s="807">
        <v>68</v>
      </c>
      <c r="AL7680" s="759" t="str">
        <f t="shared" si="239"/>
        <v>Vejez</v>
      </c>
    </row>
    <row r="7681" spans="16:38" ht="15">
      <c r="P7681" s="806" t="s">
        <v>887</v>
      </c>
      <c r="Q7681" s="807">
        <v>26</v>
      </c>
      <c r="R7681" s="807">
        <v>87</v>
      </c>
      <c r="S7681" s="759" t="str">
        <f t="shared" si="238"/>
        <v>Vejez</v>
      </c>
      <c r="AI7681" s="806" t="s">
        <v>845</v>
      </c>
      <c r="AJ7681" s="807">
        <v>11</v>
      </c>
      <c r="AK7681" s="807">
        <v>69</v>
      </c>
      <c r="AL7681" s="759" t="str">
        <f t="shared" si="239"/>
        <v>Vejez</v>
      </c>
    </row>
    <row r="7682" spans="16:38" ht="15">
      <c r="P7682" s="806" t="s">
        <v>887</v>
      </c>
      <c r="Q7682" s="807">
        <v>30</v>
      </c>
      <c r="R7682" s="807">
        <v>88</v>
      </c>
      <c r="S7682" s="759" t="str">
        <f t="shared" si="238"/>
        <v>Vejez</v>
      </c>
      <c r="AI7682" s="806" t="s">
        <v>845</v>
      </c>
      <c r="AJ7682" s="807">
        <v>3</v>
      </c>
      <c r="AK7682" s="807">
        <v>70</v>
      </c>
      <c r="AL7682" s="759" t="str">
        <f t="shared" si="239"/>
        <v>Vejez</v>
      </c>
    </row>
    <row r="7683" spans="16:38" ht="15">
      <c r="P7683" s="806" t="s">
        <v>887</v>
      </c>
      <c r="Q7683" s="807">
        <v>17</v>
      </c>
      <c r="R7683" s="807">
        <v>89</v>
      </c>
      <c r="S7683" s="759" t="str">
        <f t="shared" ref="S7683:S7746" si="240">IF(P7683=0,"",IF(AND(R7683&gt;=0,R7683&lt;=5),"Primera Infancia",IF(AND(R7683&gt;=6,R7683&lt;=11),"Infancia",IF(AND(R7683&gt;=12,R7683&lt;=17),"Adolescente",IF(AND(R7683&gt;=18,R7683&lt;=28),"Juventud",IF(AND(R7683&gt;=29,R7683&lt;=59),"Adulto","Vejez"))))))</f>
        <v>Vejez</v>
      </c>
      <c r="AI7683" s="806" t="s">
        <v>845</v>
      </c>
      <c r="AJ7683" s="807">
        <v>13</v>
      </c>
      <c r="AK7683" s="807">
        <v>71</v>
      </c>
      <c r="AL7683" s="759" t="str">
        <f t="shared" ref="AL7683:AL7746" si="241">IF(AI7683=0,"",IF(AND(AK7683&gt;=0,AK7683&lt;=5),"Primera Infancia",IF(AND(AK7683&gt;=6,AK7683&lt;=11),"Infancia",IF(AND(AK7683&gt;=12,AK7683&lt;=17),"Adolescente",IF(AND(AK7683&gt;=18,AK7683&lt;=28),"Juventud",IF(AND(AK7683&gt;=29,AK7683&lt;=59),"Adulto","Vejez"))))))</f>
        <v>Vejez</v>
      </c>
    </row>
    <row r="7684" spans="16:38" ht="15">
      <c r="P7684" s="806" t="s">
        <v>887</v>
      </c>
      <c r="Q7684" s="807">
        <v>9</v>
      </c>
      <c r="R7684" s="807">
        <v>90</v>
      </c>
      <c r="S7684" s="759" t="str">
        <f t="shared" si="240"/>
        <v>Vejez</v>
      </c>
      <c r="AI7684" s="806" t="s">
        <v>845</v>
      </c>
      <c r="AJ7684" s="807">
        <v>6</v>
      </c>
      <c r="AK7684" s="807">
        <v>72</v>
      </c>
      <c r="AL7684" s="759" t="str">
        <f t="shared" si="241"/>
        <v>Vejez</v>
      </c>
    </row>
    <row r="7685" spans="16:38" ht="15">
      <c r="P7685" s="806" t="s">
        <v>887</v>
      </c>
      <c r="Q7685" s="807">
        <v>20</v>
      </c>
      <c r="R7685" s="807">
        <v>91</v>
      </c>
      <c r="S7685" s="759" t="str">
        <f t="shared" si="240"/>
        <v>Vejez</v>
      </c>
      <c r="AI7685" s="806" t="s">
        <v>845</v>
      </c>
      <c r="AJ7685" s="807">
        <v>2</v>
      </c>
      <c r="AK7685" s="807">
        <v>73</v>
      </c>
      <c r="AL7685" s="759" t="str">
        <f t="shared" si="241"/>
        <v>Vejez</v>
      </c>
    </row>
    <row r="7686" spans="16:38" ht="15">
      <c r="P7686" s="806" t="s">
        <v>887</v>
      </c>
      <c r="Q7686" s="807">
        <v>10</v>
      </c>
      <c r="R7686" s="807">
        <v>92</v>
      </c>
      <c r="S7686" s="759" t="str">
        <f t="shared" si="240"/>
        <v>Vejez</v>
      </c>
      <c r="AI7686" s="806" t="s">
        <v>845</v>
      </c>
      <c r="AJ7686" s="807">
        <v>7</v>
      </c>
      <c r="AK7686" s="807">
        <v>74</v>
      </c>
      <c r="AL7686" s="759" t="str">
        <f t="shared" si="241"/>
        <v>Vejez</v>
      </c>
    </row>
    <row r="7687" spans="16:38" ht="15">
      <c r="P7687" s="806" t="s">
        <v>887</v>
      </c>
      <c r="Q7687" s="807">
        <v>11</v>
      </c>
      <c r="R7687" s="807">
        <v>93</v>
      </c>
      <c r="S7687" s="759" t="str">
        <f t="shared" si="240"/>
        <v>Vejez</v>
      </c>
      <c r="AI7687" s="806" t="s">
        <v>845</v>
      </c>
      <c r="AJ7687" s="807">
        <v>3</v>
      </c>
      <c r="AK7687" s="807">
        <v>75</v>
      </c>
      <c r="AL7687" s="759" t="str">
        <f t="shared" si="241"/>
        <v>Vejez</v>
      </c>
    </row>
    <row r="7688" spans="16:38" ht="15">
      <c r="P7688" s="806" t="s">
        <v>887</v>
      </c>
      <c r="Q7688" s="807">
        <v>11</v>
      </c>
      <c r="R7688" s="807">
        <v>94</v>
      </c>
      <c r="S7688" s="759" t="str">
        <f t="shared" si="240"/>
        <v>Vejez</v>
      </c>
      <c r="AI7688" s="806" t="s">
        <v>845</v>
      </c>
      <c r="AJ7688" s="807">
        <v>2</v>
      </c>
      <c r="AK7688" s="807">
        <v>76</v>
      </c>
      <c r="AL7688" s="759" t="str">
        <f t="shared" si="241"/>
        <v>Vejez</v>
      </c>
    </row>
    <row r="7689" spans="16:38" ht="15">
      <c r="P7689" s="806" t="s">
        <v>887</v>
      </c>
      <c r="Q7689" s="807">
        <v>7</v>
      </c>
      <c r="R7689" s="807">
        <v>95</v>
      </c>
      <c r="S7689" s="759" t="str">
        <f t="shared" si="240"/>
        <v>Vejez</v>
      </c>
      <c r="AI7689" s="806" t="s">
        <v>845</v>
      </c>
      <c r="AJ7689" s="807">
        <v>3</v>
      </c>
      <c r="AK7689" s="807">
        <v>77</v>
      </c>
      <c r="AL7689" s="759" t="str">
        <f t="shared" si="241"/>
        <v>Vejez</v>
      </c>
    </row>
    <row r="7690" spans="16:38" ht="15">
      <c r="P7690" s="806" t="s">
        <v>887</v>
      </c>
      <c r="Q7690" s="807">
        <v>5</v>
      </c>
      <c r="R7690" s="807">
        <v>96</v>
      </c>
      <c r="S7690" s="759" t="str">
        <f t="shared" si="240"/>
        <v>Vejez</v>
      </c>
      <c r="AI7690" s="806" t="s">
        <v>845</v>
      </c>
      <c r="AJ7690" s="807">
        <v>2</v>
      </c>
      <c r="AK7690" s="807">
        <v>78</v>
      </c>
      <c r="AL7690" s="759" t="str">
        <f t="shared" si="241"/>
        <v>Vejez</v>
      </c>
    </row>
    <row r="7691" spans="16:38" ht="15">
      <c r="P7691" s="806" t="s">
        <v>887</v>
      </c>
      <c r="Q7691" s="807">
        <v>9</v>
      </c>
      <c r="R7691" s="807">
        <v>97</v>
      </c>
      <c r="S7691" s="759" t="str">
        <f t="shared" si="240"/>
        <v>Vejez</v>
      </c>
      <c r="AI7691" s="806" t="s">
        <v>845</v>
      </c>
      <c r="AJ7691" s="807">
        <v>1</v>
      </c>
      <c r="AK7691" s="807">
        <v>79</v>
      </c>
      <c r="AL7691" s="759" t="str">
        <f t="shared" si="241"/>
        <v>Vejez</v>
      </c>
    </row>
    <row r="7692" spans="16:38" ht="15">
      <c r="P7692" s="806" t="s">
        <v>887</v>
      </c>
      <c r="Q7692" s="807">
        <v>4</v>
      </c>
      <c r="R7692" s="807">
        <v>98</v>
      </c>
      <c r="S7692" s="759" t="str">
        <f t="shared" si="240"/>
        <v>Vejez</v>
      </c>
      <c r="AI7692" s="806" t="s">
        <v>845</v>
      </c>
      <c r="AJ7692" s="807">
        <v>1</v>
      </c>
      <c r="AK7692" s="807">
        <v>80</v>
      </c>
      <c r="AL7692" s="759" t="str">
        <f t="shared" si="241"/>
        <v>Vejez</v>
      </c>
    </row>
    <row r="7693" spans="16:38" ht="15">
      <c r="P7693" s="806" t="s">
        <v>887</v>
      </c>
      <c r="Q7693" s="807">
        <v>6</v>
      </c>
      <c r="R7693" s="807">
        <v>99</v>
      </c>
      <c r="S7693" s="759" t="str">
        <f t="shared" si="240"/>
        <v>Vejez</v>
      </c>
      <c r="AI7693" s="806" t="s">
        <v>845</v>
      </c>
      <c r="AJ7693" s="807">
        <v>1</v>
      </c>
      <c r="AK7693" s="807">
        <v>81</v>
      </c>
      <c r="AL7693" s="759" t="str">
        <f t="shared" si="241"/>
        <v>Vejez</v>
      </c>
    </row>
    <row r="7694" spans="16:38" ht="15">
      <c r="P7694" s="806" t="s">
        <v>887</v>
      </c>
      <c r="Q7694" s="807">
        <v>6</v>
      </c>
      <c r="R7694" s="807">
        <v>100</v>
      </c>
      <c r="S7694" s="759" t="str">
        <f t="shared" si="240"/>
        <v>Vejez</v>
      </c>
      <c r="AI7694" s="806" t="s">
        <v>845</v>
      </c>
      <c r="AJ7694" s="807">
        <v>1</v>
      </c>
      <c r="AK7694" s="807">
        <v>82</v>
      </c>
      <c r="AL7694" s="759" t="str">
        <f t="shared" si="241"/>
        <v>Vejez</v>
      </c>
    </row>
    <row r="7695" spans="16:38" ht="15">
      <c r="P7695" s="806" t="s">
        <v>887</v>
      </c>
      <c r="Q7695" s="807">
        <v>3</v>
      </c>
      <c r="R7695" s="807">
        <v>101</v>
      </c>
      <c r="S7695" s="759" t="str">
        <f t="shared" si="240"/>
        <v>Vejez</v>
      </c>
      <c r="AI7695" s="806" t="s">
        <v>845</v>
      </c>
      <c r="AJ7695" s="807">
        <v>2</v>
      </c>
      <c r="AK7695" s="807">
        <v>83</v>
      </c>
      <c r="AL7695" s="759" t="str">
        <f t="shared" si="241"/>
        <v>Vejez</v>
      </c>
    </row>
    <row r="7696" spans="16:38" ht="15">
      <c r="P7696" s="806" t="s">
        <v>887</v>
      </c>
      <c r="Q7696" s="807">
        <v>5</v>
      </c>
      <c r="R7696" s="807">
        <v>102</v>
      </c>
      <c r="S7696" s="759" t="str">
        <f t="shared" si="240"/>
        <v>Vejez</v>
      </c>
      <c r="AI7696" s="806" t="s">
        <v>845</v>
      </c>
      <c r="AJ7696" s="807">
        <v>1</v>
      </c>
      <c r="AK7696" s="807">
        <v>86</v>
      </c>
      <c r="AL7696" s="759" t="str">
        <f t="shared" si="241"/>
        <v>Vejez</v>
      </c>
    </row>
    <row r="7697" spans="16:38" ht="15">
      <c r="P7697" s="806" t="s">
        <v>887</v>
      </c>
      <c r="Q7697" s="807">
        <v>2</v>
      </c>
      <c r="R7697" s="807">
        <v>104</v>
      </c>
      <c r="S7697" s="759" t="str">
        <f t="shared" si="240"/>
        <v>Vejez</v>
      </c>
      <c r="AI7697" s="806" t="s">
        <v>845</v>
      </c>
      <c r="AJ7697" s="807">
        <v>1</v>
      </c>
      <c r="AK7697" s="807">
        <v>89</v>
      </c>
      <c r="AL7697" s="759" t="str">
        <f t="shared" si="241"/>
        <v>Vejez</v>
      </c>
    </row>
    <row r="7698" spans="16:38" ht="15">
      <c r="P7698" s="806" t="s">
        <v>887</v>
      </c>
      <c r="Q7698" s="807">
        <v>2</v>
      </c>
      <c r="R7698" s="807">
        <v>105</v>
      </c>
      <c r="S7698" s="759" t="str">
        <f t="shared" si="240"/>
        <v>Vejez</v>
      </c>
      <c r="AI7698" s="806" t="s">
        <v>845</v>
      </c>
      <c r="AJ7698" s="807">
        <v>1</v>
      </c>
      <c r="AK7698" s="807">
        <v>95</v>
      </c>
      <c r="AL7698" s="759" t="str">
        <f t="shared" si="241"/>
        <v>Vejez</v>
      </c>
    </row>
    <row r="7699" spans="16:38" ht="15">
      <c r="P7699" s="806" t="s">
        <v>887</v>
      </c>
      <c r="Q7699" s="807">
        <v>2</v>
      </c>
      <c r="R7699" s="807">
        <v>107</v>
      </c>
      <c r="S7699" s="759" t="str">
        <f t="shared" si="240"/>
        <v>Vejez</v>
      </c>
      <c r="AI7699" s="806" t="s">
        <v>845</v>
      </c>
      <c r="AJ7699" s="807">
        <v>1</v>
      </c>
      <c r="AK7699" s="807">
        <v>96</v>
      </c>
      <c r="AL7699" s="759" t="str">
        <f t="shared" si="241"/>
        <v>Vejez</v>
      </c>
    </row>
    <row r="7700" spans="16:38" ht="30">
      <c r="P7700" s="806" t="s">
        <v>888</v>
      </c>
      <c r="Q7700" s="807">
        <v>15</v>
      </c>
      <c r="R7700" s="807">
        <v>0</v>
      </c>
      <c r="S7700" s="759" t="str">
        <f t="shared" si="240"/>
        <v>Primera Infancia</v>
      </c>
      <c r="AI7700" s="806" t="s">
        <v>892</v>
      </c>
      <c r="AJ7700" s="807">
        <v>50</v>
      </c>
      <c r="AK7700" s="807">
        <v>0</v>
      </c>
      <c r="AL7700" s="759" t="str">
        <f t="shared" si="241"/>
        <v>Primera Infancia</v>
      </c>
    </row>
    <row r="7701" spans="16:38" ht="30">
      <c r="P7701" s="806" t="s">
        <v>888</v>
      </c>
      <c r="Q7701" s="807">
        <v>16</v>
      </c>
      <c r="R7701" s="807">
        <v>1</v>
      </c>
      <c r="S7701" s="759" t="str">
        <f t="shared" si="240"/>
        <v>Primera Infancia</v>
      </c>
      <c r="AI7701" s="806" t="s">
        <v>892</v>
      </c>
      <c r="AJ7701" s="807">
        <v>44</v>
      </c>
      <c r="AK7701" s="807">
        <v>1</v>
      </c>
      <c r="AL7701" s="759" t="str">
        <f t="shared" si="241"/>
        <v>Primera Infancia</v>
      </c>
    </row>
    <row r="7702" spans="16:38" ht="30">
      <c r="P7702" s="806" t="s">
        <v>888</v>
      </c>
      <c r="Q7702" s="807">
        <v>21</v>
      </c>
      <c r="R7702" s="807">
        <v>2</v>
      </c>
      <c r="S7702" s="759" t="str">
        <f t="shared" si="240"/>
        <v>Primera Infancia</v>
      </c>
      <c r="AI7702" s="806" t="s">
        <v>892</v>
      </c>
      <c r="AJ7702" s="807">
        <v>48</v>
      </c>
      <c r="AK7702" s="807">
        <v>2</v>
      </c>
      <c r="AL7702" s="759" t="str">
        <f t="shared" si="241"/>
        <v>Primera Infancia</v>
      </c>
    </row>
    <row r="7703" spans="16:38" ht="30">
      <c r="P7703" s="806" t="s">
        <v>888</v>
      </c>
      <c r="Q7703" s="807">
        <v>19</v>
      </c>
      <c r="R7703" s="807">
        <v>3</v>
      </c>
      <c r="S7703" s="759" t="str">
        <f t="shared" si="240"/>
        <v>Primera Infancia</v>
      </c>
      <c r="AI7703" s="806" t="s">
        <v>892</v>
      </c>
      <c r="AJ7703" s="807">
        <v>59</v>
      </c>
      <c r="AK7703" s="807">
        <v>3</v>
      </c>
      <c r="AL7703" s="759" t="str">
        <f t="shared" si="241"/>
        <v>Primera Infancia</v>
      </c>
    </row>
    <row r="7704" spans="16:38" ht="30">
      <c r="P7704" s="806" t="s">
        <v>888</v>
      </c>
      <c r="Q7704" s="807">
        <v>22</v>
      </c>
      <c r="R7704" s="807">
        <v>4</v>
      </c>
      <c r="S7704" s="759" t="str">
        <f t="shared" si="240"/>
        <v>Primera Infancia</v>
      </c>
      <c r="AI7704" s="806" t="s">
        <v>892</v>
      </c>
      <c r="AJ7704" s="807">
        <v>49</v>
      </c>
      <c r="AK7704" s="807">
        <v>4</v>
      </c>
      <c r="AL7704" s="759" t="str">
        <f t="shared" si="241"/>
        <v>Primera Infancia</v>
      </c>
    </row>
    <row r="7705" spans="16:38" ht="30">
      <c r="P7705" s="806" t="s">
        <v>888</v>
      </c>
      <c r="Q7705" s="807">
        <v>18</v>
      </c>
      <c r="R7705" s="807">
        <v>5</v>
      </c>
      <c r="S7705" s="759" t="str">
        <f t="shared" si="240"/>
        <v>Primera Infancia</v>
      </c>
      <c r="AI7705" s="806" t="s">
        <v>892</v>
      </c>
      <c r="AJ7705" s="807">
        <v>60</v>
      </c>
      <c r="AK7705" s="807">
        <v>5</v>
      </c>
      <c r="AL7705" s="759" t="str">
        <f t="shared" si="241"/>
        <v>Primera Infancia</v>
      </c>
    </row>
    <row r="7706" spans="16:38" ht="15">
      <c r="P7706" s="806" t="s">
        <v>888</v>
      </c>
      <c r="Q7706" s="807">
        <v>24</v>
      </c>
      <c r="R7706" s="807">
        <v>6</v>
      </c>
      <c r="S7706" s="759" t="str">
        <f t="shared" si="240"/>
        <v>Infancia</v>
      </c>
      <c r="AI7706" s="806" t="s">
        <v>892</v>
      </c>
      <c r="AJ7706" s="807">
        <v>64</v>
      </c>
      <c r="AK7706" s="807">
        <v>6</v>
      </c>
      <c r="AL7706" s="759" t="str">
        <f t="shared" si="241"/>
        <v>Infancia</v>
      </c>
    </row>
    <row r="7707" spans="16:38" ht="15">
      <c r="P7707" s="806" t="s">
        <v>888</v>
      </c>
      <c r="Q7707" s="807">
        <v>27</v>
      </c>
      <c r="R7707" s="807">
        <v>7</v>
      </c>
      <c r="S7707" s="759" t="str">
        <f t="shared" si="240"/>
        <v>Infancia</v>
      </c>
      <c r="AI7707" s="806" t="s">
        <v>892</v>
      </c>
      <c r="AJ7707" s="807">
        <v>62</v>
      </c>
      <c r="AK7707" s="807">
        <v>7</v>
      </c>
      <c r="AL7707" s="759" t="str">
        <f t="shared" si="241"/>
        <v>Infancia</v>
      </c>
    </row>
    <row r="7708" spans="16:38" ht="15">
      <c r="P7708" s="806" t="s">
        <v>888</v>
      </c>
      <c r="Q7708" s="807">
        <v>16</v>
      </c>
      <c r="R7708" s="807">
        <v>8</v>
      </c>
      <c r="S7708" s="759" t="str">
        <f t="shared" si="240"/>
        <v>Infancia</v>
      </c>
      <c r="AI7708" s="806" t="s">
        <v>892</v>
      </c>
      <c r="AJ7708" s="807">
        <v>52</v>
      </c>
      <c r="AK7708" s="807">
        <v>8</v>
      </c>
      <c r="AL7708" s="759" t="str">
        <f t="shared" si="241"/>
        <v>Infancia</v>
      </c>
    </row>
    <row r="7709" spans="16:38" ht="15">
      <c r="P7709" s="806" t="s">
        <v>888</v>
      </c>
      <c r="Q7709" s="807">
        <v>15</v>
      </c>
      <c r="R7709" s="807">
        <v>9</v>
      </c>
      <c r="S7709" s="759" t="str">
        <f t="shared" si="240"/>
        <v>Infancia</v>
      </c>
      <c r="AI7709" s="806" t="s">
        <v>892</v>
      </c>
      <c r="AJ7709" s="807">
        <v>68</v>
      </c>
      <c r="AK7709" s="807">
        <v>9</v>
      </c>
      <c r="AL7709" s="759" t="str">
        <f t="shared" si="241"/>
        <v>Infancia</v>
      </c>
    </row>
    <row r="7710" spans="16:38" ht="15">
      <c r="P7710" s="806" t="s">
        <v>888</v>
      </c>
      <c r="Q7710" s="807">
        <v>28</v>
      </c>
      <c r="R7710" s="807">
        <v>10</v>
      </c>
      <c r="S7710" s="759" t="str">
        <f t="shared" si="240"/>
        <v>Infancia</v>
      </c>
      <c r="AI7710" s="806" t="s">
        <v>892</v>
      </c>
      <c r="AJ7710" s="807">
        <v>47</v>
      </c>
      <c r="AK7710" s="807">
        <v>10</v>
      </c>
      <c r="AL7710" s="759" t="str">
        <f t="shared" si="241"/>
        <v>Infancia</v>
      </c>
    </row>
    <row r="7711" spans="16:38" ht="15">
      <c r="P7711" s="806" t="s">
        <v>888</v>
      </c>
      <c r="Q7711" s="807">
        <v>27</v>
      </c>
      <c r="R7711" s="807">
        <v>11</v>
      </c>
      <c r="S7711" s="759" t="str">
        <f t="shared" si="240"/>
        <v>Infancia</v>
      </c>
      <c r="AI7711" s="806" t="s">
        <v>892</v>
      </c>
      <c r="AJ7711" s="807">
        <v>62</v>
      </c>
      <c r="AK7711" s="807">
        <v>11</v>
      </c>
      <c r="AL7711" s="759" t="str">
        <f t="shared" si="241"/>
        <v>Infancia</v>
      </c>
    </row>
    <row r="7712" spans="16:38" ht="30">
      <c r="P7712" s="806" t="s">
        <v>888</v>
      </c>
      <c r="Q7712" s="807">
        <v>32</v>
      </c>
      <c r="R7712" s="807">
        <v>12</v>
      </c>
      <c r="S7712" s="759" t="str">
        <f t="shared" si="240"/>
        <v>Adolescente</v>
      </c>
      <c r="AI7712" s="806" t="s">
        <v>892</v>
      </c>
      <c r="AJ7712" s="807">
        <v>63</v>
      </c>
      <c r="AK7712" s="807">
        <v>12</v>
      </c>
      <c r="AL7712" s="759" t="str">
        <f t="shared" si="241"/>
        <v>Adolescente</v>
      </c>
    </row>
    <row r="7713" spans="16:38" ht="30">
      <c r="P7713" s="806" t="s">
        <v>888</v>
      </c>
      <c r="Q7713" s="807">
        <v>26</v>
      </c>
      <c r="R7713" s="807">
        <v>13</v>
      </c>
      <c r="S7713" s="759" t="str">
        <f t="shared" si="240"/>
        <v>Adolescente</v>
      </c>
      <c r="AI7713" s="806" t="s">
        <v>892</v>
      </c>
      <c r="AJ7713" s="807">
        <v>65</v>
      </c>
      <c r="AK7713" s="807">
        <v>13</v>
      </c>
      <c r="AL7713" s="759" t="str">
        <f t="shared" si="241"/>
        <v>Adolescente</v>
      </c>
    </row>
    <row r="7714" spans="16:38" ht="30">
      <c r="P7714" s="806" t="s">
        <v>888</v>
      </c>
      <c r="Q7714" s="807">
        <v>34</v>
      </c>
      <c r="R7714" s="807">
        <v>14</v>
      </c>
      <c r="S7714" s="759" t="str">
        <f t="shared" si="240"/>
        <v>Adolescente</v>
      </c>
      <c r="AI7714" s="806" t="s">
        <v>892</v>
      </c>
      <c r="AJ7714" s="807">
        <v>86</v>
      </c>
      <c r="AK7714" s="807">
        <v>14</v>
      </c>
      <c r="AL7714" s="759" t="str">
        <f t="shared" si="241"/>
        <v>Adolescente</v>
      </c>
    </row>
    <row r="7715" spans="16:38" ht="30">
      <c r="P7715" s="806" t="s">
        <v>888</v>
      </c>
      <c r="Q7715" s="807">
        <v>24</v>
      </c>
      <c r="R7715" s="807">
        <v>15</v>
      </c>
      <c r="S7715" s="759" t="str">
        <f t="shared" si="240"/>
        <v>Adolescente</v>
      </c>
      <c r="AI7715" s="806" t="s">
        <v>892</v>
      </c>
      <c r="AJ7715" s="807">
        <v>74</v>
      </c>
      <c r="AK7715" s="807">
        <v>15</v>
      </c>
      <c r="AL7715" s="759" t="str">
        <f t="shared" si="241"/>
        <v>Adolescente</v>
      </c>
    </row>
    <row r="7716" spans="16:38" ht="30">
      <c r="P7716" s="806" t="s">
        <v>888</v>
      </c>
      <c r="Q7716" s="807">
        <v>30</v>
      </c>
      <c r="R7716" s="807">
        <v>16</v>
      </c>
      <c r="S7716" s="759" t="str">
        <f t="shared" si="240"/>
        <v>Adolescente</v>
      </c>
      <c r="AI7716" s="806" t="s">
        <v>892</v>
      </c>
      <c r="AJ7716" s="807">
        <v>78</v>
      </c>
      <c r="AK7716" s="807">
        <v>16</v>
      </c>
      <c r="AL7716" s="759" t="str">
        <f t="shared" si="241"/>
        <v>Adolescente</v>
      </c>
    </row>
    <row r="7717" spans="16:38" ht="30">
      <c r="P7717" s="806" t="s">
        <v>888</v>
      </c>
      <c r="Q7717" s="807">
        <v>38</v>
      </c>
      <c r="R7717" s="807">
        <v>17</v>
      </c>
      <c r="S7717" s="759" t="str">
        <f t="shared" si="240"/>
        <v>Adolescente</v>
      </c>
      <c r="AI7717" s="806" t="s">
        <v>892</v>
      </c>
      <c r="AJ7717" s="807">
        <v>56</v>
      </c>
      <c r="AK7717" s="807">
        <v>17</v>
      </c>
      <c r="AL7717" s="759" t="str">
        <f t="shared" si="241"/>
        <v>Adolescente</v>
      </c>
    </row>
    <row r="7718" spans="16:38" ht="15">
      <c r="P7718" s="806" t="s">
        <v>888</v>
      </c>
      <c r="Q7718" s="807">
        <v>27</v>
      </c>
      <c r="R7718" s="807">
        <v>18</v>
      </c>
      <c r="S7718" s="759" t="str">
        <f t="shared" si="240"/>
        <v>Juventud</v>
      </c>
      <c r="AI7718" s="806" t="s">
        <v>892</v>
      </c>
      <c r="AJ7718" s="807">
        <v>87</v>
      </c>
      <c r="AK7718" s="807">
        <v>18</v>
      </c>
      <c r="AL7718" s="759" t="str">
        <f t="shared" si="241"/>
        <v>Juventud</v>
      </c>
    </row>
    <row r="7719" spans="16:38" ht="15">
      <c r="P7719" s="806" t="s">
        <v>888</v>
      </c>
      <c r="Q7719" s="807">
        <v>21</v>
      </c>
      <c r="R7719" s="807">
        <v>19</v>
      </c>
      <c r="S7719" s="759" t="str">
        <f t="shared" si="240"/>
        <v>Juventud</v>
      </c>
      <c r="AI7719" s="806" t="s">
        <v>892</v>
      </c>
      <c r="AJ7719" s="807">
        <v>133</v>
      </c>
      <c r="AK7719" s="807">
        <v>19</v>
      </c>
      <c r="AL7719" s="759" t="str">
        <f t="shared" si="241"/>
        <v>Juventud</v>
      </c>
    </row>
    <row r="7720" spans="16:38" ht="15">
      <c r="P7720" s="806" t="s">
        <v>888</v>
      </c>
      <c r="Q7720" s="807">
        <v>22</v>
      </c>
      <c r="R7720" s="807">
        <v>20</v>
      </c>
      <c r="S7720" s="759" t="str">
        <f t="shared" si="240"/>
        <v>Juventud</v>
      </c>
      <c r="AI7720" s="806" t="s">
        <v>892</v>
      </c>
      <c r="AJ7720" s="807">
        <v>141</v>
      </c>
      <c r="AK7720" s="807">
        <v>20</v>
      </c>
      <c r="AL7720" s="759" t="str">
        <f t="shared" si="241"/>
        <v>Juventud</v>
      </c>
    </row>
    <row r="7721" spans="16:38" ht="15">
      <c r="P7721" s="806" t="s">
        <v>888</v>
      </c>
      <c r="Q7721" s="807">
        <v>17</v>
      </c>
      <c r="R7721" s="807">
        <v>21</v>
      </c>
      <c r="S7721" s="759" t="str">
        <f t="shared" si="240"/>
        <v>Juventud</v>
      </c>
      <c r="AI7721" s="806" t="s">
        <v>892</v>
      </c>
      <c r="AJ7721" s="807">
        <v>165</v>
      </c>
      <c r="AK7721" s="807">
        <v>21</v>
      </c>
      <c r="AL7721" s="759" t="str">
        <f t="shared" si="241"/>
        <v>Juventud</v>
      </c>
    </row>
    <row r="7722" spans="16:38" ht="15">
      <c r="P7722" s="806" t="s">
        <v>888</v>
      </c>
      <c r="Q7722" s="807">
        <v>20</v>
      </c>
      <c r="R7722" s="807">
        <v>22</v>
      </c>
      <c r="S7722" s="759" t="str">
        <f t="shared" si="240"/>
        <v>Juventud</v>
      </c>
      <c r="AI7722" s="806" t="s">
        <v>892</v>
      </c>
      <c r="AJ7722" s="807">
        <v>146</v>
      </c>
      <c r="AK7722" s="807">
        <v>22</v>
      </c>
      <c r="AL7722" s="759" t="str">
        <f t="shared" si="241"/>
        <v>Juventud</v>
      </c>
    </row>
    <row r="7723" spans="16:38" ht="15">
      <c r="P7723" s="806" t="s">
        <v>888</v>
      </c>
      <c r="Q7723" s="807">
        <v>28</v>
      </c>
      <c r="R7723" s="807">
        <v>23</v>
      </c>
      <c r="S7723" s="759" t="str">
        <f t="shared" si="240"/>
        <v>Juventud</v>
      </c>
      <c r="AI7723" s="806" t="s">
        <v>892</v>
      </c>
      <c r="AJ7723" s="807">
        <v>175</v>
      </c>
      <c r="AK7723" s="807">
        <v>23</v>
      </c>
      <c r="AL7723" s="759" t="str">
        <f t="shared" si="241"/>
        <v>Juventud</v>
      </c>
    </row>
    <row r="7724" spans="16:38" ht="15">
      <c r="P7724" s="806" t="s">
        <v>888</v>
      </c>
      <c r="Q7724" s="807">
        <v>23</v>
      </c>
      <c r="R7724" s="807">
        <v>24</v>
      </c>
      <c r="S7724" s="759" t="str">
        <f t="shared" si="240"/>
        <v>Juventud</v>
      </c>
      <c r="AI7724" s="806" t="s">
        <v>892</v>
      </c>
      <c r="AJ7724" s="807">
        <v>189</v>
      </c>
      <c r="AK7724" s="807">
        <v>24</v>
      </c>
      <c r="AL7724" s="759" t="str">
        <f t="shared" si="241"/>
        <v>Juventud</v>
      </c>
    </row>
    <row r="7725" spans="16:38" ht="15">
      <c r="P7725" s="806" t="s">
        <v>888</v>
      </c>
      <c r="Q7725" s="807">
        <v>23</v>
      </c>
      <c r="R7725" s="807">
        <v>25</v>
      </c>
      <c r="S7725" s="759" t="str">
        <f t="shared" si="240"/>
        <v>Juventud</v>
      </c>
      <c r="AI7725" s="806" t="s">
        <v>892</v>
      </c>
      <c r="AJ7725" s="807">
        <v>169</v>
      </c>
      <c r="AK7725" s="807">
        <v>25</v>
      </c>
      <c r="AL7725" s="759" t="str">
        <f t="shared" si="241"/>
        <v>Juventud</v>
      </c>
    </row>
    <row r="7726" spans="16:38" ht="15">
      <c r="P7726" s="806" t="s">
        <v>888</v>
      </c>
      <c r="Q7726" s="807">
        <v>22</v>
      </c>
      <c r="R7726" s="807">
        <v>26</v>
      </c>
      <c r="S7726" s="759" t="str">
        <f t="shared" si="240"/>
        <v>Juventud</v>
      </c>
      <c r="AI7726" s="806" t="s">
        <v>892</v>
      </c>
      <c r="AJ7726" s="807">
        <v>171</v>
      </c>
      <c r="AK7726" s="807">
        <v>26</v>
      </c>
      <c r="AL7726" s="759" t="str">
        <f t="shared" si="241"/>
        <v>Juventud</v>
      </c>
    </row>
    <row r="7727" spans="16:38" ht="15">
      <c r="P7727" s="806" t="s">
        <v>888</v>
      </c>
      <c r="Q7727" s="807">
        <v>14</v>
      </c>
      <c r="R7727" s="807">
        <v>27</v>
      </c>
      <c r="S7727" s="759" t="str">
        <f t="shared" si="240"/>
        <v>Juventud</v>
      </c>
      <c r="AI7727" s="806" t="s">
        <v>892</v>
      </c>
      <c r="AJ7727" s="807">
        <v>152</v>
      </c>
      <c r="AK7727" s="807">
        <v>27</v>
      </c>
      <c r="AL7727" s="759" t="str">
        <f t="shared" si="241"/>
        <v>Juventud</v>
      </c>
    </row>
    <row r="7728" spans="16:38" ht="15">
      <c r="P7728" s="806" t="s">
        <v>888</v>
      </c>
      <c r="Q7728" s="807">
        <v>14</v>
      </c>
      <c r="R7728" s="807">
        <v>28</v>
      </c>
      <c r="S7728" s="759" t="str">
        <f t="shared" si="240"/>
        <v>Juventud</v>
      </c>
      <c r="AI7728" s="806" t="s">
        <v>892</v>
      </c>
      <c r="AJ7728" s="807">
        <v>165</v>
      </c>
      <c r="AK7728" s="807">
        <v>28</v>
      </c>
      <c r="AL7728" s="759" t="str">
        <f t="shared" si="241"/>
        <v>Juventud</v>
      </c>
    </row>
    <row r="7729" spans="16:38" ht="15">
      <c r="P7729" s="806" t="s">
        <v>888</v>
      </c>
      <c r="Q7729" s="807">
        <v>19</v>
      </c>
      <c r="R7729" s="807">
        <v>29</v>
      </c>
      <c r="S7729" s="759" t="str">
        <f t="shared" si="240"/>
        <v>Adulto</v>
      </c>
      <c r="AI7729" s="806" t="s">
        <v>892</v>
      </c>
      <c r="AJ7729" s="807">
        <v>161</v>
      </c>
      <c r="AK7729" s="807">
        <v>29</v>
      </c>
      <c r="AL7729" s="759" t="str">
        <f t="shared" si="241"/>
        <v>Adulto</v>
      </c>
    </row>
    <row r="7730" spans="16:38" ht="15">
      <c r="P7730" s="806" t="s">
        <v>888</v>
      </c>
      <c r="Q7730" s="807">
        <v>19</v>
      </c>
      <c r="R7730" s="807">
        <v>30</v>
      </c>
      <c r="S7730" s="759" t="str">
        <f t="shared" si="240"/>
        <v>Adulto</v>
      </c>
      <c r="AI7730" s="806" t="s">
        <v>892</v>
      </c>
      <c r="AJ7730" s="807">
        <v>154</v>
      </c>
      <c r="AK7730" s="807">
        <v>30</v>
      </c>
      <c r="AL7730" s="759" t="str">
        <f t="shared" si="241"/>
        <v>Adulto</v>
      </c>
    </row>
    <row r="7731" spans="16:38" ht="15">
      <c r="P7731" s="806" t="s">
        <v>888</v>
      </c>
      <c r="Q7731" s="807">
        <v>18</v>
      </c>
      <c r="R7731" s="807">
        <v>31</v>
      </c>
      <c r="S7731" s="759" t="str">
        <f t="shared" si="240"/>
        <v>Adulto</v>
      </c>
      <c r="AI7731" s="806" t="s">
        <v>892</v>
      </c>
      <c r="AJ7731" s="807">
        <v>172</v>
      </c>
      <c r="AK7731" s="807">
        <v>31</v>
      </c>
      <c r="AL7731" s="759" t="str">
        <f t="shared" si="241"/>
        <v>Adulto</v>
      </c>
    </row>
    <row r="7732" spans="16:38" ht="15">
      <c r="P7732" s="806" t="s">
        <v>888</v>
      </c>
      <c r="Q7732" s="807">
        <v>30</v>
      </c>
      <c r="R7732" s="807">
        <v>32</v>
      </c>
      <c r="S7732" s="759" t="str">
        <f t="shared" si="240"/>
        <v>Adulto</v>
      </c>
      <c r="AI7732" s="806" t="s">
        <v>892</v>
      </c>
      <c r="AJ7732" s="807">
        <v>144</v>
      </c>
      <c r="AK7732" s="807">
        <v>32</v>
      </c>
      <c r="AL7732" s="759" t="str">
        <f t="shared" si="241"/>
        <v>Adulto</v>
      </c>
    </row>
    <row r="7733" spans="16:38" ht="15">
      <c r="P7733" s="806" t="s">
        <v>888</v>
      </c>
      <c r="Q7733" s="807">
        <v>15</v>
      </c>
      <c r="R7733" s="807">
        <v>33</v>
      </c>
      <c r="S7733" s="759" t="str">
        <f t="shared" si="240"/>
        <v>Adulto</v>
      </c>
      <c r="AI7733" s="806" t="s">
        <v>892</v>
      </c>
      <c r="AJ7733" s="807">
        <v>149</v>
      </c>
      <c r="AK7733" s="807">
        <v>33</v>
      </c>
      <c r="AL7733" s="759" t="str">
        <f t="shared" si="241"/>
        <v>Adulto</v>
      </c>
    </row>
    <row r="7734" spans="16:38" ht="15">
      <c r="P7734" s="806" t="s">
        <v>888</v>
      </c>
      <c r="Q7734" s="807">
        <v>20</v>
      </c>
      <c r="R7734" s="807">
        <v>34</v>
      </c>
      <c r="S7734" s="759" t="str">
        <f t="shared" si="240"/>
        <v>Adulto</v>
      </c>
      <c r="AI7734" s="806" t="s">
        <v>892</v>
      </c>
      <c r="AJ7734" s="807">
        <v>158</v>
      </c>
      <c r="AK7734" s="807">
        <v>34</v>
      </c>
      <c r="AL7734" s="759" t="str">
        <f t="shared" si="241"/>
        <v>Adulto</v>
      </c>
    </row>
    <row r="7735" spans="16:38" ht="15">
      <c r="P7735" s="806" t="s">
        <v>888</v>
      </c>
      <c r="Q7735" s="807">
        <v>11</v>
      </c>
      <c r="R7735" s="807">
        <v>35</v>
      </c>
      <c r="S7735" s="759" t="str">
        <f t="shared" si="240"/>
        <v>Adulto</v>
      </c>
      <c r="AI7735" s="806" t="s">
        <v>892</v>
      </c>
      <c r="AJ7735" s="807">
        <v>128</v>
      </c>
      <c r="AK7735" s="807">
        <v>35</v>
      </c>
      <c r="AL7735" s="759" t="str">
        <f t="shared" si="241"/>
        <v>Adulto</v>
      </c>
    </row>
    <row r="7736" spans="16:38" ht="15">
      <c r="P7736" s="806" t="s">
        <v>888</v>
      </c>
      <c r="Q7736" s="807">
        <v>15</v>
      </c>
      <c r="R7736" s="807">
        <v>36</v>
      </c>
      <c r="S7736" s="759" t="str">
        <f t="shared" si="240"/>
        <v>Adulto</v>
      </c>
      <c r="AI7736" s="806" t="s">
        <v>892</v>
      </c>
      <c r="AJ7736" s="807">
        <v>127</v>
      </c>
      <c r="AK7736" s="807">
        <v>36</v>
      </c>
      <c r="AL7736" s="759" t="str">
        <f t="shared" si="241"/>
        <v>Adulto</v>
      </c>
    </row>
    <row r="7737" spans="16:38" ht="15">
      <c r="P7737" s="806" t="s">
        <v>888</v>
      </c>
      <c r="Q7737" s="807">
        <v>21</v>
      </c>
      <c r="R7737" s="807">
        <v>37</v>
      </c>
      <c r="S7737" s="759" t="str">
        <f t="shared" si="240"/>
        <v>Adulto</v>
      </c>
      <c r="AI7737" s="806" t="s">
        <v>892</v>
      </c>
      <c r="AJ7737" s="807">
        <v>158</v>
      </c>
      <c r="AK7737" s="807">
        <v>37</v>
      </c>
      <c r="AL7737" s="759" t="str">
        <f t="shared" si="241"/>
        <v>Adulto</v>
      </c>
    </row>
    <row r="7738" spans="16:38" ht="15">
      <c r="P7738" s="806" t="s">
        <v>888</v>
      </c>
      <c r="Q7738" s="807">
        <v>21</v>
      </c>
      <c r="R7738" s="807">
        <v>38</v>
      </c>
      <c r="S7738" s="759" t="str">
        <f t="shared" si="240"/>
        <v>Adulto</v>
      </c>
      <c r="AI7738" s="806" t="s">
        <v>892</v>
      </c>
      <c r="AJ7738" s="807">
        <v>115</v>
      </c>
      <c r="AK7738" s="807">
        <v>38</v>
      </c>
      <c r="AL7738" s="759" t="str">
        <f t="shared" si="241"/>
        <v>Adulto</v>
      </c>
    </row>
    <row r="7739" spans="16:38" ht="15">
      <c r="P7739" s="806" t="s">
        <v>888</v>
      </c>
      <c r="Q7739" s="807">
        <v>16</v>
      </c>
      <c r="R7739" s="807">
        <v>39</v>
      </c>
      <c r="S7739" s="759" t="str">
        <f t="shared" si="240"/>
        <v>Adulto</v>
      </c>
      <c r="AI7739" s="806" t="s">
        <v>892</v>
      </c>
      <c r="AJ7739" s="807">
        <v>116</v>
      </c>
      <c r="AK7739" s="807">
        <v>39</v>
      </c>
      <c r="AL7739" s="759" t="str">
        <f t="shared" si="241"/>
        <v>Adulto</v>
      </c>
    </row>
    <row r="7740" spans="16:38" ht="15">
      <c r="P7740" s="806" t="s">
        <v>888</v>
      </c>
      <c r="Q7740" s="807">
        <v>30</v>
      </c>
      <c r="R7740" s="807">
        <v>40</v>
      </c>
      <c r="S7740" s="759" t="str">
        <f t="shared" si="240"/>
        <v>Adulto</v>
      </c>
      <c r="AI7740" s="806" t="s">
        <v>892</v>
      </c>
      <c r="AJ7740" s="807">
        <v>104</v>
      </c>
      <c r="AK7740" s="807">
        <v>40</v>
      </c>
      <c r="AL7740" s="759" t="str">
        <f t="shared" si="241"/>
        <v>Adulto</v>
      </c>
    </row>
    <row r="7741" spans="16:38" ht="15">
      <c r="P7741" s="806" t="s">
        <v>888</v>
      </c>
      <c r="Q7741" s="807">
        <v>27</v>
      </c>
      <c r="R7741" s="807">
        <v>41</v>
      </c>
      <c r="S7741" s="759" t="str">
        <f t="shared" si="240"/>
        <v>Adulto</v>
      </c>
      <c r="AI7741" s="806" t="s">
        <v>892</v>
      </c>
      <c r="AJ7741" s="807">
        <v>93</v>
      </c>
      <c r="AK7741" s="807">
        <v>41</v>
      </c>
      <c r="AL7741" s="759" t="str">
        <f t="shared" si="241"/>
        <v>Adulto</v>
      </c>
    </row>
    <row r="7742" spans="16:38" ht="15">
      <c r="P7742" s="806" t="s">
        <v>888</v>
      </c>
      <c r="Q7742" s="807">
        <v>25</v>
      </c>
      <c r="R7742" s="807">
        <v>42</v>
      </c>
      <c r="S7742" s="759" t="str">
        <f t="shared" si="240"/>
        <v>Adulto</v>
      </c>
      <c r="AI7742" s="806" t="s">
        <v>892</v>
      </c>
      <c r="AJ7742" s="807">
        <v>93</v>
      </c>
      <c r="AK7742" s="807">
        <v>42</v>
      </c>
      <c r="AL7742" s="759" t="str">
        <f t="shared" si="241"/>
        <v>Adulto</v>
      </c>
    </row>
    <row r="7743" spans="16:38" ht="15">
      <c r="P7743" s="806" t="s">
        <v>888</v>
      </c>
      <c r="Q7743" s="807">
        <v>25</v>
      </c>
      <c r="R7743" s="807">
        <v>43</v>
      </c>
      <c r="S7743" s="759" t="str">
        <f t="shared" si="240"/>
        <v>Adulto</v>
      </c>
      <c r="AI7743" s="806" t="s">
        <v>892</v>
      </c>
      <c r="AJ7743" s="807">
        <v>88</v>
      </c>
      <c r="AK7743" s="807">
        <v>43</v>
      </c>
      <c r="AL7743" s="759" t="str">
        <f t="shared" si="241"/>
        <v>Adulto</v>
      </c>
    </row>
    <row r="7744" spans="16:38" ht="15">
      <c r="P7744" s="806" t="s">
        <v>888</v>
      </c>
      <c r="Q7744" s="807">
        <v>27</v>
      </c>
      <c r="R7744" s="807">
        <v>44</v>
      </c>
      <c r="S7744" s="759" t="str">
        <f t="shared" si="240"/>
        <v>Adulto</v>
      </c>
      <c r="AI7744" s="806" t="s">
        <v>892</v>
      </c>
      <c r="AJ7744" s="807">
        <v>74</v>
      </c>
      <c r="AK7744" s="807">
        <v>44</v>
      </c>
      <c r="AL7744" s="759" t="str">
        <f t="shared" si="241"/>
        <v>Adulto</v>
      </c>
    </row>
    <row r="7745" spans="16:38" ht="15">
      <c r="P7745" s="806" t="s">
        <v>888</v>
      </c>
      <c r="Q7745" s="807">
        <v>11</v>
      </c>
      <c r="R7745" s="807">
        <v>45</v>
      </c>
      <c r="S7745" s="759" t="str">
        <f t="shared" si="240"/>
        <v>Adulto</v>
      </c>
      <c r="AI7745" s="806" t="s">
        <v>892</v>
      </c>
      <c r="AJ7745" s="807">
        <v>85</v>
      </c>
      <c r="AK7745" s="807">
        <v>45</v>
      </c>
      <c r="AL7745" s="759" t="str">
        <f t="shared" si="241"/>
        <v>Adulto</v>
      </c>
    </row>
    <row r="7746" spans="16:38" ht="15">
      <c r="P7746" s="806" t="s">
        <v>888</v>
      </c>
      <c r="Q7746" s="807">
        <v>21</v>
      </c>
      <c r="R7746" s="807">
        <v>46</v>
      </c>
      <c r="S7746" s="759" t="str">
        <f t="shared" si="240"/>
        <v>Adulto</v>
      </c>
      <c r="AI7746" s="806" t="s">
        <v>892</v>
      </c>
      <c r="AJ7746" s="807">
        <v>64</v>
      </c>
      <c r="AK7746" s="807">
        <v>46</v>
      </c>
      <c r="AL7746" s="759" t="str">
        <f t="shared" si="241"/>
        <v>Adulto</v>
      </c>
    </row>
    <row r="7747" spans="16:38" ht="15">
      <c r="P7747" s="806" t="s">
        <v>888</v>
      </c>
      <c r="Q7747" s="807">
        <v>22</v>
      </c>
      <c r="R7747" s="807">
        <v>47</v>
      </c>
      <c r="S7747" s="759" t="str">
        <f t="shared" ref="S7747:S7810" si="242">IF(P7747=0,"",IF(AND(R7747&gt;=0,R7747&lt;=5),"Primera Infancia",IF(AND(R7747&gt;=6,R7747&lt;=11),"Infancia",IF(AND(R7747&gt;=12,R7747&lt;=17),"Adolescente",IF(AND(R7747&gt;=18,R7747&lt;=28),"Juventud",IF(AND(R7747&gt;=29,R7747&lt;=59),"Adulto","Vejez"))))))</f>
        <v>Adulto</v>
      </c>
      <c r="AI7747" s="806" t="s">
        <v>892</v>
      </c>
      <c r="AJ7747" s="807">
        <v>67</v>
      </c>
      <c r="AK7747" s="807">
        <v>47</v>
      </c>
      <c r="AL7747" s="759" t="str">
        <f t="shared" ref="AL7747:AL7810" si="243">IF(AI7747=0,"",IF(AND(AK7747&gt;=0,AK7747&lt;=5),"Primera Infancia",IF(AND(AK7747&gt;=6,AK7747&lt;=11),"Infancia",IF(AND(AK7747&gt;=12,AK7747&lt;=17),"Adolescente",IF(AND(AK7747&gt;=18,AK7747&lt;=28),"Juventud",IF(AND(AK7747&gt;=29,AK7747&lt;=59),"Adulto","Vejez"))))))</f>
        <v>Adulto</v>
      </c>
    </row>
    <row r="7748" spans="16:38" ht="15">
      <c r="P7748" s="806" t="s">
        <v>888</v>
      </c>
      <c r="Q7748" s="807">
        <v>20</v>
      </c>
      <c r="R7748" s="807">
        <v>48</v>
      </c>
      <c r="S7748" s="759" t="str">
        <f t="shared" si="242"/>
        <v>Adulto</v>
      </c>
      <c r="AI7748" s="806" t="s">
        <v>892</v>
      </c>
      <c r="AJ7748" s="807">
        <v>63</v>
      </c>
      <c r="AK7748" s="807">
        <v>48</v>
      </c>
      <c r="AL7748" s="759" t="str">
        <f t="shared" si="243"/>
        <v>Adulto</v>
      </c>
    </row>
    <row r="7749" spans="16:38" ht="15">
      <c r="P7749" s="806" t="s">
        <v>888</v>
      </c>
      <c r="Q7749" s="807">
        <v>23</v>
      </c>
      <c r="R7749" s="807">
        <v>49</v>
      </c>
      <c r="S7749" s="759" t="str">
        <f t="shared" si="242"/>
        <v>Adulto</v>
      </c>
      <c r="AI7749" s="806" t="s">
        <v>892</v>
      </c>
      <c r="AJ7749" s="807">
        <v>54</v>
      </c>
      <c r="AK7749" s="807">
        <v>49</v>
      </c>
      <c r="AL7749" s="759" t="str">
        <f t="shared" si="243"/>
        <v>Adulto</v>
      </c>
    </row>
    <row r="7750" spans="16:38" ht="15">
      <c r="P7750" s="806" t="s">
        <v>888</v>
      </c>
      <c r="Q7750" s="807">
        <v>28</v>
      </c>
      <c r="R7750" s="807">
        <v>50</v>
      </c>
      <c r="S7750" s="759" t="str">
        <f t="shared" si="242"/>
        <v>Adulto</v>
      </c>
      <c r="AI7750" s="806" t="s">
        <v>892</v>
      </c>
      <c r="AJ7750" s="807">
        <v>62</v>
      </c>
      <c r="AK7750" s="807">
        <v>50</v>
      </c>
      <c r="AL7750" s="759" t="str">
        <f t="shared" si="243"/>
        <v>Adulto</v>
      </c>
    </row>
    <row r="7751" spans="16:38" ht="15">
      <c r="P7751" s="806" t="s">
        <v>888</v>
      </c>
      <c r="Q7751" s="807">
        <v>25</v>
      </c>
      <c r="R7751" s="807">
        <v>51</v>
      </c>
      <c r="S7751" s="759" t="str">
        <f t="shared" si="242"/>
        <v>Adulto</v>
      </c>
      <c r="AI7751" s="806" t="s">
        <v>892</v>
      </c>
      <c r="AJ7751" s="807">
        <v>77</v>
      </c>
      <c r="AK7751" s="807">
        <v>51</v>
      </c>
      <c r="AL7751" s="759" t="str">
        <f t="shared" si="243"/>
        <v>Adulto</v>
      </c>
    </row>
    <row r="7752" spans="16:38" ht="15">
      <c r="P7752" s="806" t="s">
        <v>888</v>
      </c>
      <c r="Q7752" s="807">
        <v>21</v>
      </c>
      <c r="R7752" s="807">
        <v>52</v>
      </c>
      <c r="S7752" s="759" t="str">
        <f t="shared" si="242"/>
        <v>Adulto</v>
      </c>
      <c r="AI7752" s="806" t="s">
        <v>892</v>
      </c>
      <c r="AJ7752" s="807">
        <v>57</v>
      </c>
      <c r="AK7752" s="807">
        <v>52</v>
      </c>
      <c r="AL7752" s="759" t="str">
        <f t="shared" si="243"/>
        <v>Adulto</v>
      </c>
    </row>
    <row r="7753" spans="16:38" ht="15">
      <c r="P7753" s="806" t="s">
        <v>888</v>
      </c>
      <c r="Q7753" s="807">
        <v>25</v>
      </c>
      <c r="R7753" s="807">
        <v>53</v>
      </c>
      <c r="S7753" s="759" t="str">
        <f t="shared" si="242"/>
        <v>Adulto</v>
      </c>
      <c r="AI7753" s="806" t="s">
        <v>892</v>
      </c>
      <c r="AJ7753" s="807">
        <v>55</v>
      </c>
      <c r="AK7753" s="807">
        <v>53</v>
      </c>
      <c r="AL7753" s="759" t="str">
        <f t="shared" si="243"/>
        <v>Adulto</v>
      </c>
    </row>
    <row r="7754" spans="16:38" ht="15">
      <c r="P7754" s="806" t="s">
        <v>888</v>
      </c>
      <c r="Q7754" s="807">
        <v>19</v>
      </c>
      <c r="R7754" s="807">
        <v>54</v>
      </c>
      <c r="S7754" s="759" t="str">
        <f t="shared" si="242"/>
        <v>Adulto</v>
      </c>
      <c r="AI7754" s="806" t="s">
        <v>892</v>
      </c>
      <c r="AJ7754" s="807">
        <v>47</v>
      </c>
      <c r="AK7754" s="807">
        <v>54</v>
      </c>
      <c r="AL7754" s="759" t="str">
        <f t="shared" si="243"/>
        <v>Adulto</v>
      </c>
    </row>
    <row r="7755" spans="16:38" ht="15">
      <c r="P7755" s="806" t="s">
        <v>888</v>
      </c>
      <c r="Q7755" s="807">
        <v>33</v>
      </c>
      <c r="R7755" s="807">
        <v>55</v>
      </c>
      <c r="S7755" s="759" t="str">
        <f t="shared" si="242"/>
        <v>Adulto</v>
      </c>
      <c r="AI7755" s="806" t="s">
        <v>892</v>
      </c>
      <c r="AJ7755" s="807">
        <v>57</v>
      </c>
      <c r="AK7755" s="807">
        <v>55</v>
      </c>
      <c r="AL7755" s="759" t="str">
        <f t="shared" si="243"/>
        <v>Adulto</v>
      </c>
    </row>
    <row r="7756" spans="16:38" ht="15">
      <c r="P7756" s="806" t="s">
        <v>888</v>
      </c>
      <c r="Q7756" s="807">
        <v>22</v>
      </c>
      <c r="R7756" s="807">
        <v>56</v>
      </c>
      <c r="S7756" s="759" t="str">
        <f t="shared" si="242"/>
        <v>Adulto</v>
      </c>
      <c r="AI7756" s="806" t="s">
        <v>892</v>
      </c>
      <c r="AJ7756" s="807">
        <v>40</v>
      </c>
      <c r="AK7756" s="807">
        <v>56</v>
      </c>
      <c r="AL7756" s="759" t="str">
        <f t="shared" si="243"/>
        <v>Adulto</v>
      </c>
    </row>
    <row r="7757" spans="16:38" ht="15">
      <c r="P7757" s="806" t="s">
        <v>888</v>
      </c>
      <c r="Q7757" s="807">
        <v>20</v>
      </c>
      <c r="R7757" s="807">
        <v>57</v>
      </c>
      <c r="S7757" s="759" t="str">
        <f t="shared" si="242"/>
        <v>Adulto</v>
      </c>
      <c r="AI7757" s="806" t="s">
        <v>892</v>
      </c>
      <c r="AJ7757" s="807">
        <v>32</v>
      </c>
      <c r="AK7757" s="807">
        <v>57</v>
      </c>
      <c r="AL7757" s="759" t="str">
        <f t="shared" si="243"/>
        <v>Adulto</v>
      </c>
    </row>
    <row r="7758" spans="16:38" ht="15">
      <c r="P7758" s="806" t="s">
        <v>888</v>
      </c>
      <c r="Q7758" s="807">
        <v>28</v>
      </c>
      <c r="R7758" s="807">
        <v>58</v>
      </c>
      <c r="S7758" s="759" t="str">
        <f t="shared" si="242"/>
        <v>Adulto</v>
      </c>
      <c r="AI7758" s="806" t="s">
        <v>892</v>
      </c>
      <c r="AJ7758" s="807">
        <v>46</v>
      </c>
      <c r="AK7758" s="807">
        <v>58</v>
      </c>
      <c r="AL7758" s="759" t="str">
        <f t="shared" si="243"/>
        <v>Adulto</v>
      </c>
    </row>
    <row r="7759" spans="16:38" ht="15">
      <c r="P7759" s="806" t="s">
        <v>888</v>
      </c>
      <c r="Q7759" s="807">
        <v>22</v>
      </c>
      <c r="R7759" s="807">
        <v>59</v>
      </c>
      <c r="S7759" s="759" t="str">
        <f t="shared" si="242"/>
        <v>Adulto</v>
      </c>
      <c r="AI7759" s="806" t="s">
        <v>892</v>
      </c>
      <c r="AJ7759" s="807">
        <v>30</v>
      </c>
      <c r="AK7759" s="807">
        <v>59</v>
      </c>
      <c r="AL7759" s="759" t="str">
        <f t="shared" si="243"/>
        <v>Adulto</v>
      </c>
    </row>
    <row r="7760" spans="16:38" ht="15">
      <c r="P7760" s="806" t="s">
        <v>888</v>
      </c>
      <c r="Q7760" s="807">
        <v>26</v>
      </c>
      <c r="R7760" s="807">
        <v>60</v>
      </c>
      <c r="S7760" s="759" t="str">
        <f t="shared" si="242"/>
        <v>Vejez</v>
      </c>
      <c r="AI7760" s="806" t="s">
        <v>892</v>
      </c>
      <c r="AJ7760" s="807">
        <v>34</v>
      </c>
      <c r="AK7760" s="807">
        <v>60</v>
      </c>
      <c r="AL7760" s="759" t="str">
        <f t="shared" si="243"/>
        <v>Vejez</v>
      </c>
    </row>
    <row r="7761" spans="16:38" ht="15">
      <c r="P7761" s="806" t="s">
        <v>888</v>
      </c>
      <c r="Q7761" s="807">
        <v>13</v>
      </c>
      <c r="R7761" s="807">
        <v>61</v>
      </c>
      <c r="S7761" s="759" t="str">
        <f t="shared" si="242"/>
        <v>Vejez</v>
      </c>
      <c r="AI7761" s="806" t="s">
        <v>892</v>
      </c>
      <c r="AJ7761" s="807">
        <v>44</v>
      </c>
      <c r="AK7761" s="807">
        <v>61</v>
      </c>
      <c r="AL7761" s="759" t="str">
        <f t="shared" si="243"/>
        <v>Vejez</v>
      </c>
    </row>
    <row r="7762" spans="16:38" ht="15">
      <c r="P7762" s="806" t="s">
        <v>888</v>
      </c>
      <c r="Q7762" s="807">
        <v>21</v>
      </c>
      <c r="R7762" s="807">
        <v>62</v>
      </c>
      <c r="S7762" s="759" t="str">
        <f t="shared" si="242"/>
        <v>Vejez</v>
      </c>
      <c r="AI7762" s="806" t="s">
        <v>892</v>
      </c>
      <c r="AJ7762" s="807">
        <v>28</v>
      </c>
      <c r="AK7762" s="807">
        <v>62</v>
      </c>
      <c r="AL7762" s="759" t="str">
        <f t="shared" si="243"/>
        <v>Vejez</v>
      </c>
    </row>
    <row r="7763" spans="16:38" ht="15">
      <c r="P7763" s="806" t="s">
        <v>888</v>
      </c>
      <c r="Q7763" s="807">
        <v>22</v>
      </c>
      <c r="R7763" s="807">
        <v>63</v>
      </c>
      <c r="S7763" s="759" t="str">
        <f t="shared" si="242"/>
        <v>Vejez</v>
      </c>
      <c r="AI7763" s="806" t="s">
        <v>892</v>
      </c>
      <c r="AJ7763" s="807">
        <v>32</v>
      </c>
      <c r="AK7763" s="807">
        <v>63</v>
      </c>
      <c r="AL7763" s="759" t="str">
        <f t="shared" si="243"/>
        <v>Vejez</v>
      </c>
    </row>
    <row r="7764" spans="16:38" ht="15">
      <c r="P7764" s="806" t="s">
        <v>888</v>
      </c>
      <c r="Q7764" s="807">
        <v>14</v>
      </c>
      <c r="R7764" s="807">
        <v>64</v>
      </c>
      <c r="S7764" s="759" t="str">
        <f t="shared" si="242"/>
        <v>Vejez</v>
      </c>
      <c r="AI7764" s="806" t="s">
        <v>892</v>
      </c>
      <c r="AJ7764" s="807">
        <v>13</v>
      </c>
      <c r="AK7764" s="807">
        <v>64</v>
      </c>
      <c r="AL7764" s="759" t="str">
        <f t="shared" si="243"/>
        <v>Vejez</v>
      </c>
    </row>
    <row r="7765" spans="16:38" ht="15">
      <c r="P7765" s="806" t="s">
        <v>888</v>
      </c>
      <c r="Q7765" s="807">
        <v>19</v>
      </c>
      <c r="R7765" s="807">
        <v>65</v>
      </c>
      <c r="S7765" s="759" t="str">
        <f t="shared" si="242"/>
        <v>Vejez</v>
      </c>
      <c r="AI7765" s="806" t="s">
        <v>892</v>
      </c>
      <c r="AJ7765" s="807">
        <v>19</v>
      </c>
      <c r="AK7765" s="807">
        <v>65</v>
      </c>
      <c r="AL7765" s="759" t="str">
        <f t="shared" si="243"/>
        <v>Vejez</v>
      </c>
    </row>
    <row r="7766" spans="16:38" ht="15">
      <c r="P7766" s="806" t="s">
        <v>888</v>
      </c>
      <c r="Q7766" s="807">
        <v>25</v>
      </c>
      <c r="R7766" s="807">
        <v>66</v>
      </c>
      <c r="S7766" s="759" t="str">
        <f t="shared" si="242"/>
        <v>Vejez</v>
      </c>
      <c r="AI7766" s="806" t="s">
        <v>892</v>
      </c>
      <c r="AJ7766" s="807">
        <v>19</v>
      </c>
      <c r="AK7766" s="807">
        <v>66</v>
      </c>
      <c r="AL7766" s="759" t="str">
        <f t="shared" si="243"/>
        <v>Vejez</v>
      </c>
    </row>
    <row r="7767" spans="16:38" ht="15">
      <c r="P7767" s="806" t="s">
        <v>888</v>
      </c>
      <c r="Q7767" s="807">
        <v>17</v>
      </c>
      <c r="R7767" s="807">
        <v>67</v>
      </c>
      <c r="S7767" s="759" t="str">
        <f t="shared" si="242"/>
        <v>Vejez</v>
      </c>
      <c r="AI7767" s="806" t="s">
        <v>892</v>
      </c>
      <c r="AJ7767" s="807">
        <v>14</v>
      </c>
      <c r="AK7767" s="807">
        <v>67</v>
      </c>
      <c r="AL7767" s="759" t="str">
        <f t="shared" si="243"/>
        <v>Vejez</v>
      </c>
    </row>
    <row r="7768" spans="16:38" ht="15">
      <c r="P7768" s="806" t="s">
        <v>888</v>
      </c>
      <c r="Q7768" s="807">
        <v>23</v>
      </c>
      <c r="R7768" s="807">
        <v>68</v>
      </c>
      <c r="S7768" s="759" t="str">
        <f t="shared" si="242"/>
        <v>Vejez</v>
      </c>
      <c r="AI7768" s="806" t="s">
        <v>892</v>
      </c>
      <c r="AJ7768" s="807">
        <v>11</v>
      </c>
      <c r="AK7768" s="807">
        <v>68</v>
      </c>
      <c r="AL7768" s="759" t="str">
        <f t="shared" si="243"/>
        <v>Vejez</v>
      </c>
    </row>
    <row r="7769" spans="16:38" ht="15">
      <c r="P7769" s="806" t="s">
        <v>888</v>
      </c>
      <c r="Q7769" s="807">
        <v>19</v>
      </c>
      <c r="R7769" s="807">
        <v>69</v>
      </c>
      <c r="S7769" s="759" t="str">
        <f t="shared" si="242"/>
        <v>Vejez</v>
      </c>
      <c r="AI7769" s="806" t="s">
        <v>892</v>
      </c>
      <c r="AJ7769" s="807">
        <v>15</v>
      </c>
      <c r="AK7769" s="807">
        <v>69</v>
      </c>
      <c r="AL7769" s="759" t="str">
        <f t="shared" si="243"/>
        <v>Vejez</v>
      </c>
    </row>
    <row r="7770" spans="16:38" ht="15">
      <c r="P7770" s="806" t="s">
        <v>888</v>
      </c>
      <c r="Q7770" s="807">
        <v>11</v>
      </c>
      <c r="R7770" s="807">
        <v>70</v>
      </c>
      <c r="S7770" s="759" t="str">
        <f t="shared" si="242"/>
        <v>Vejez</v>
      </c>
      <c r="AI7770" s="806" t="s">
        <v>892</v>
      </c>
      <c r="AJ7770" s="807">
        <v>10</v>
      </c>
      <c r="AK7770" s="807">
        <v>70</v>
      </c>
      <c r="AL7770" s="759" t="str">
        <f t="shared" si="243"/>
        <v>Vejez</v>
      </c>
    </row>
    <row r="7771" spans="16:38" ht="15">
      <c r="P7771" s="806" t="s">
        <v>888</v>
      </c>
      <c r="Q7771" s="807">
        <v>15</v>
      </c>
      <c r="R7771" s="807">
        <v>71</v>
      </c>
      <c r="S7771" s="759" t="str">
        <f t="shared" si="242"/>
        <v>Vejez</v>
      </c>
      <c r="AI7771" s="806" t="s">
        <v>892</v>
      </c>
      <c r="AJ7771" s="807">
        <v>8</v>
      </c>
      <c r="AK7771" s="807">
        <v>71</v>
      </c>
      <c r="AL7771" s="759" t="str">
        <f t="shared" si="243"/>
        <v>Vejez</v>
      </c>
    </row>
    <row r="7772" spans="16:38" ht="15">
      <c r="P7772" s="806" t="s">
        <v>888</v>
      </c>
      <c r="Q7772" s="807">
        <v>23</v>
      </c>
      <c r="R7772" s="807">
        <v>72</v>
      </c>
      <c r="S7772" s="759" t="str">
        <f t="shared" si="242"/>
        <v>Vejez</v>
      </c>
      <c r="AI7772" s="806" t="s">
        <v>892</v>
      </c>
      <c r="AJ7772" s="807">
        <v>8</v>
      </c>
      <c r="AK7772" s="807">
        <v>72</v>
      </c>
      <c r="AL7772" s="759" t="str">
        <f t="shared" si="243"/>
        <v>Vejez</v>
      </c>
    </row>
    <row r="7773" spans="16:38" ht="15">
      <c r="P7773" s="806" t="s">
        <v>888</v>
      </c>
      <c r="Q7773" s="807">
        <v>8</v>
      </c>
      <c r="R7773" s="807">
        <v>73</v>
      </c>
      <c r="S7773" s="759" t="str">
        <f t="shared" si="242"/>
        <v>Vejez</v>
      </c>
      <c r="AI7773" s="806" t="s">
        <v>892</v>
      </c>
      <c r="AJ7773" s="807">
        <v>11</v>
      </c>
      <c r="AK7773" s="807">
        <v>73</v>
      </c>
      <c r="AL7773" s="759" t="str">
        <f t="shared" si="243"/>
        <v>Vejez</v>
      </c>
    </row>
    <row r="7774" spans="16:38" ht="15">
      <c r="P7774" s="806" t="s">
        <v>888</v>
      </c>
      <c r="Q7774" s="807">
        <v>13</v>
      </c>
      <c r="R7774" s="807">
        <v>74</v>
      </c>
      <c r="S7774" s="759" t="str">
        <f t="shared" si="242"/>
        <v>Vejez</v>
      </c>
      <c r="AI7774" s="806" t="s">
        <v>892</v>
      </c>
      <c r="AJ7774" s="807">
        <v>5</v>
      </c>
      <c r="AK7774" s="807">
        <v>74</v>
      </c>
      <c r="AL7774" s="759" t="str">
        <f t="shared" si="243"/>
        <v>Vejez</v>
      </c>
    </row>
    <row r="7775" spans="16:38" ht="15">
      <c r="P7775" s="806" t="s">
        <v>888</v>
      </c>
      <c r="Q7775" s="807">
        <v>9</v>
      </c>
      <c r="R7775" s="807">
        <v>75</v>
      </c>
      <c r="S7775" s="759" t="str">
        <f t="shared" si="242"/>
        <v>Vejez</v>
      </c>
      <c r="AI7775" s="806" t="s">
        <v>892</v>
      </c>
      <c r="AJ7775" s="807">
        <v>3</v>
      </c>
      <c r="AK7775" s="807">
        <v>75</v>
      </c>
      <c r="AL7775" s="759" t="str">
        <f t="shared" si="243"/>
        <v>Vejez</v>
      </c>
    </row>
    <row r="7776" spans="16:38" ht="15">
      <c r="P7776" s="806" t="s">
        <v>888</v>
      </c>
      <c r="Q7776" s="807">
        <v>13</v>
      </c>
      <c r="R7776" s="807">
        <v>76</v>
      </c>
      <c r="S7776" s="759" t="str">
        <f t="shared" si="242"/>
        <v>Vejez</v>
      </c>
      <c r="AI7776" s="806" t="s">
        <v>892</v>
      </c>
      <c r="AJ7776" s="807">
        <v>8</v>
      </c>
      <c r="AK7776" s="807">
        <v>76</v>
      </c>
      <c r="AL7776" s="759" t="str">
        <f t="shared" si="243"/>
        <v>Vejez</v>
      </c>
    </row>
    <row r="7777" spans="16:38" ht="15">
      <c r="P7777" s="806" t="s">
        <v>888</v>
      </c>
      <c r="Q7777" s="807">
        <v>11</v>
      </c>
      <c r="R7777" s="807">
        <v>77</v>
      </c>
      <c r="S7777" s="759" t="str">
        <f t="shared" si="242"/>
        <v>Vejez</v>
      </c>
      <c r="AI7777" s="806" t="s">
        <v>892</v>
      </c>
      <c r="AJ7777" s="807">
        <v>5</v>
      </c>
      <c r="AK7777" s="807">
        <v>77</v>
      </c>
      <c r="AL7777" s="759" t="str">
        <f t="shared" si="243"/>
        <v>Vejez</v>
      </c>
    </row>
    <row r="7778" spans="16:38" ht="15">
      <c r="P7778" s="806" t="s">
        <v>888</v>
      </c>
      <c r="Q7778" s="807">
        <v>17</v>
      </c>
      <c r="R7778" s="807">
        <v>78</v>
      </c>
      <c r="S7778" s="759" t="str">
        <f t="shared" si="242"/>
        <v>Vejez</v>
      </c>
      <c r="AI7778" s="806" t="s">
        <v>892</v>
      </c>
      <c r="AJ7778" s="807">
        <v>6</v>
      </c>
      <c r="AK7778" s="807">
        <v>78</v>
      </c>
      <c r="AL7778" s="759" t="str">
        <f t="shared" si="243"/>
        <v>Vejez</v>
      </c>
    </row>
    <row r="7779" spans="16:38" ht="15">
      <c r="P7779" s="806" t="s">
        <v>888</v>
      </c>
      <c r="Q7779" s="807">
        <v>10</v>
      </c>
      <c r="R7779" s="807">
        <v>79</v>
      </c>
      <c r="S7779" s="759" t="str">
        <f t="shared" si="242"/>
        <v>Vejez</v>
      </c>
      <c r="AI7779" s="806" t="s">
        <v>892</v>
      </c>
      <c r="AJ7779" s="807">
        <v>5</v>
      </c>
      <c r="AK7779" s="807">
        <v>79</v>
      </c>
      <c r="AL7779" s="759" t="str">
        <f t="shared" si="243"/>
        <v>Vejez</v>
      </c>
    </row>
    <row r="7780" spans="16:38" ht="15">
      <c r="P7780" s="806" t="s">
        <v>888</v>
      </c>
      <c r="Q7780" s="807">
        <v>10</v>
      </c>
      <c r="R7780" s="807">
        <v>80</v>
      </c>
      <c r="S7780" s="759" t="str">
        <f t="shared" si="242"/>
        <v>Vejez</v>
      </c>
      <c r="AI7780" s="806" t="s">
        <v>892</v>
      </c>
      <c r="AJ7780" s="807">
        <v>7</v>
      </c>
      <c r="AK7780" s="807">
        <v>80</v>
      </c>
      <c r="AL7780" s="759" t="str">
        <f t="shared" si="243"/>
        <v>Vejez</v>
      </c>
    </row>
    <row r="7781" spans="16:38" ht="15">
      <c r="P7781" s="806" t="s">
        <v>888</v>
      </c>
      <c r="Q7781" s="807">
        <v>6</v>
      </c>
      <c r="R7781" s="807">
        <v>81</v>
      </c>
      <c r="S7781" s="759" t="str">
        <f t="shared" si="242"/>
        <v>Vejez</v>
      </c>
      <c r="AI7781" s="806" t="s">
        <v>892</v>
      </c>
      <c r="AJ7781" s="807">
        <v>5</v>
      </c>
      <c r="AK7781" s="807">
        <v>81</v>
      </c>
      <c r="AL7781" s="759" t="str">
        <f t="shared" si="243"/>
        <v>Vejez</v>
      </c>
    </row>
    <row r="7782" spans="16:38" ht="15">
      <c r="P7782" s="806" t="s">
        <v>888</v>
      </c>
      <c r="Q7782" s="807">
        <v>11</v>
      </c>
      <c r="R7782" s="807">
        <v>82</v>
      </c>
      <c r="S7782" s="759" t="str">
        <f t="shared" si="242"/>
        <v>Vejez</v>
      </c>
      <c r="AI7782" s="806" t="s">
        <v>892</v>
      </c>
      <c r="AJ7782" s="807">
        <v>2</v>
      </c>
      <c r="AK7782" s="807">
        <v>82</v>
      </c>
      <c r="AL7782" s="759" t="str">
        <f t="shared" si="243"/>
        <v>Vejez</v>
      </c>
    </row>
    <row r="7783" spans="16:38" ht="15">
      <c r="P7783" s="806" t="s">
        <v>888</v>
      </c>
      <c r="Q7783" s="807">
        <v>7</v>
      </c>
      <c r="R7783" s="807">
        <v>83</v>
      </c>
      <c r="S7783" s="759" t="str">
        <f t="shared" si="242"/>
        <v>Vejez</v>
      </c>
      <c r="AI7783" s="806" t="s">
        <v>892</v>
      </c>
      <c r="AJ7783" s="807">
        <v>1</v>
      </c>
      <c r="AK7783" s="807">
        <v>83</v>
      </c>
      <c r="AL7783" s="759" t="str">
        <f t="shared" si="243"/>
        <v>Vejez</v>
      </c>
    </row>
    <row r="7784" spans="16:38" ht="15">
      <c r="P7784" s="806" t="s">
        <v>888</v>
      </c>
      <c r="Q7784" s="807">
        <v>6</v>
      </c>
      <c r="R7784" s="807">
        <v>84</v>
      </c>
      <c r="S7784" s="759" t="str">
        <f t="shared" si="242"/>
        <v>Vejez</v>
      </c>
      <c r="AI7784" s="806" t="s">
        <v>892</v>
      </c>
      <c r="AJ7784" s="807">
        <v>1</v>
      </c>
      <c r="AK7784" s="807">
        <v>84</v>
      </c>
      <c r="AL7784" s="759" t="str">
        <f t="shared" si="243"/>
        <v>Vejez</v>
      </c>
    </row>
    <row r="7785" spans="16:38" ht="15">
      <c r="P7785" s="806" t="s">
        <v>888</v>
      </c>
      <c r="Q7785" s="807">
        <v>5</v>
      </c>
      <c r="R7785" s="807">
        <v>85</v>
      </c>
      <c r="S7785" s="759" t="str">
        <f t="shared" si="242"/>
        <v>Vejez</v>
      </c>
      <c r="AI7785" s="806" t="s">
        <v>892</v>
      </c>
      <c r="AJ7785" s="807">
        <v>2</v>
      </c>
      <c r="AK7785" s="807">
        <v>85</v>
      </c>
      <c r="AL7785" s="759" t="str">
        <f t="shared" si="243"/>
        <v>Vejez</v>
      </c>
    </row>
    <row r="7786" spans="16:38" ht="15">
      <c r="P7786" s="806" t="s">
        <v>888</v>
      </c>
      <c r="Q7786" s="807">
        <v>6</v>
      </c>
      <c r="R7786" s="807">
        <v>86</v>
      </c>
      <c r="S7786" s="759" t="str">
        <f t="shared" si="242"/>
        <v>Vejez</v>
      </c>
      <c r="AI7786" s="806" t="s">
        <v>892</v>
      </c>
      <c r="AJ7786" s="807">
        <v>2</v>
      </c>
      <c r="AK7786" s="807">
        <v>86</v>
      </c>
      <c r="AL7786" s="759" t="str">
        <f t="shared" si="243"/>
        <v>Vejez</v>
      </c>
    </row>
    <row r="7787" spans="16:38" ht="15">
      <c r="P7787" s="806" t="s">
        <v>888</v>
      </c>
      <c r="Q7787" s="807">
        <v>4</v>
      </c>
      <c r="R7787" s="807">
        <v>87</v>
      </c>
      <c r="S7787" s="759" t="str">
        <f t="shared" si="242"/>
        <v>Vejez</v>
      </c>
      <c r="AI7787" s="806" t="s">
        <v>892</v>
      </c>
      <c r="AJ7787" s="807">
        <v>2</v>
      </c>
      <c r="AK7787" s="807">
        <v>87</v>
      </c>
      <c r="AL7787" s="759" t="str">
        <f t="shared" si="243"/>
        <v>Vejez</v>
      </c>
    </row>
    <row r="7788" spans="16:38" ht="15">
      <c r="P7788" s="806" t="s">
        <v>888</v>
      </c>
      <c r="Q7788" s="807">
        <v>5</v>
      </c>
      <c r="R7788" s="807">
        <v>88</v>
      </c>
      <c r="S7788" s="759" t="str">
        <f t="shared" si="242"/>
        <v>Vejez</v>
      </c>
      <c r="AI7788" s="806" t="s">
        <v>892</v>
      </c>
      <c r="AJ7788" s="807">
        <v>1</v>
      </c>
      <c r="AK7788" s="807">
        <v>88</v>
      </c>
      <c r="AL7788" s="759" t="str">
        <f t="shared" si="243"/>
        <v>Vejez</v>
      </c>
    </row>
    <row r="7789" spans="16:38" ht="15">
      <c r="P7789" s="806" t="s">
        <v>888</v>
      </c>
      <c r="Q7789" s="807">
        <v>3</v>
      </c>
      <c r="R7789" s="807">
        <v>89</v>
      </c>
      <c r="S7789" s="759" t="str">
        <f t="shared" si="242"/>
        <v>Vejez</v>
      </c>
      <c r="AI7789" s="806" t="s">
        <v>892</v>
      </c>
      <c r="AJ7789" s="807">
        <v>1</v>
      </c>
      <c r="AK7789" s="807">
        <v>89</v>
      </c>
      <c r="AL7789" s="759" t="str">
        <f t="shared" si="243"/>
        <v>Vejez</v>
      </c>
    </row>
    <row r="7790" spans="16:38" ht="15">
      <c r="P7790" s="806" t="s">
        <v>888</v>
      </c>
      <c r="Q7790" s="807">
        <v>3</v>
      </c>
      <c r="R7790" s="807">
        <v>90</v>
      </c>
      <c r="S7790" s="759" t="str">
        <f t="shared" si="242"/>
        <v>Vejez</v>
      </c>
      <c r="AI7790" s="806" t="s">
        <v>892</v>
      </c>
      <c r="AJ7790" s="807">
        <v>1</v>
      </c>
      <c r="AK7790" s="807">
        <v>90</v>
      </c>
      <c r="AL7790" s="759" t="str">
        <f t="shared" si="243"/>
        <v>Vejez</v>
      </c>
    </row>
    <row r="7791" spans="16:38" ht="15">
      <c r="P7791" s="806" t="s">
        <v>888</v>
      </c>
      <c r="Q7791" s="807">
        <v>5</v>
      </c>
      <c r="R7791" s="807">
        <v>91</v>
      </c>
      <c r="S7791" s="759" t="str">
        <f t="shared" si="242"/>
        <v>Vejez</v>
      </c>
      <c r="AI7791" s="806" t="s">
        <v>892</v>
      </c>
      <c r="AJ7791" s="807">
        <v>2</v>
      </c>
      <c r="AK7791" s="807">
        <v>91</v>
      </c>
      <c r="AL7791" s="759" t="str">
        <f t="shared" si="243"/>
        <v>Vejez</v>
      </c>
    </row>
    <row r="7792" spans="16:38" ht="15">
      <c r="P7792" s="806" t="s">
        <v>888</v>
      </c>
      <c r="Q7792" s="807">
        <v>1</v>
      </c>
      <c r="R7792" s="807">
        <v>92</v>
      </c>
      <c r="S7792" s="759" t="str">
        <f t="shared" si="242"/>
        <v>Vejez</v>
      </c>
      <c r="AI7792" s="806" t="s">
        <v>892</v>
      </c>
      <c r="AJ7792" s="807">
        <v>1</v>
      </c>
      <c r="AK7792" s="807">
        <v>98</v>
      </c>
      <c r="AL7792" s="759" t="str">
        <f t="shared" si="243"/>
        <v>Vejez</v>
      </c>
    </row>
    <row r="7793" spans="16:38" ht="15">
      <c r="P7793" s="806" t="s">
        <v>888</v>
      </c>
      <c r="Q7793" s="807">
        <v>3</v>
      </c>
      <c r="R7793" s="807">
        <v>93</v>
      </c>
      <c r="S7793" s="759" t="str">
        <f t="shared" si="242"/>
        <v>Vejez</v>
      </c>
      <c r="AI7793" s="806" t="s">
        <v>892</v>
      </c>
      <c r="AJ7793" s="807">
        <v>1</v>
      </c>
      <c r="AK7793" s="807">
        <v>99</v>
      </c>
      <c r="AL7793" s="759" t="str">
        <f t="shared" si="243"/>
        <v>Vejez</v>
      </c>
    </row>
    <row r="7794" spans="16:38" ht="30">
      <c r="P7794" s="806" t="s">
        <v>888</v>
      </c>
      <c r="Q7794" s="807">
        <v>1</v>
      </c>
      <c r="R7794" s="807">
        <v>94</v>
      </c>
      <c r="S7794" s="759" t="str">
        <f t="shared" si="242"/>
        <v>Vejez</v>
      </c>
      <c r="AI7794" s="806" t="s">
        <v>893</v>
      </c>
      <c r="AJ7794" s="807">
        <v>64</v>
      </c>
      <c r="AK7794" s="807">
        <v>0</v>
      </c>
      <c r="AL7794" s="759" t="str">
        <f t="shared" si="243"/>
        <v>Primera Infancia</v>
      </c>
    </row>
    <row r="7795" spans="16:38" ht="30">
      <c r="P7795" s="806" t="s">
        <v>888</v>
      </c>
      <c r="Q7795" s="807">
        <v>1</v>
      </c>
      <c r="R7795" s="807">
        <v>95</v>
      </c>
      <c r="S7795" s="759" t="str">
        <f t="shared" si="242"/>
        <v>Vejez</v>
      </c>
      <c r="AI7795" s="806" t="s">
        <v>893</v>
      </c>
      <c r="AJ7795" s="807">
        <v>85</v>
      </c>
      <c r="AK7795" s="807">
        <v>1</v>
      </c>
      <c r="AL7795" s="759" t="str">
        <f t="shared" si="243"/>
        <v>Primera Infancia</v>
      </c>
    </row>
    <row r="7796" spans="16:38" ht="30">
      <c r="P7796" s="806" t="s">
        <v>888</v>
      </c>
      <c r="Q7796" s="807">
        <v>2</v>
      </c>
      <c r="R7796" s="807">
        <v>98</v>
      </c>
      <c r="S7796" s="759" t="str">
        <f t="shared" si="242"/>
        <v>Vejez</v>
      </c>
      <c r="AI7796" s="806" t="s">
        <v>893</v>
      </c>
      <c r="AJ7796" s="807">
        <v>83</v>
      </c>
      <c r="AK7796" s="807">
        <v>2</v>
      </c>
      <c r="AL7796" s="759" t="str">
        <f t="shared" si="243"/>
        <v>Primera Infancia</v>
      </c>
    </row>
    <row r="7797" spans="16:38" ht="30">
      <c r="P7797" s="806" t="s">
        <v>888</v>
      </c>
      <c r="Q7797" s="807">
        <v>1</v>
      </c>
      <c r="R7797" s="807">
        <v>99</v>
      </c>
      <c r="S7797" s="759" t="str">
        <f t="shared" si="242"/>
        <v>Vejez</v>
      </c>
      <c r="AI7797" s="806" t="s">
        <v>893</v>
      </c>
      <c r="AJ7797" s="807">
        <v>103</v>
      </c>
      <c r="AK7797" s="807">
        <v>3</v>
      </c>
      <c r="AL7797" s="759" t="str">
        <f t="shared" si="243"/>
        <v>Primera Infancia</v>
      </c>
    </row>
    <row r="7798" spans="16:38" ht="30">
      <c r="P7798" s="806" t="s">
        <v>889</v>
      </c>
      <c r="Q7798" s="807">
        <v>160</v>
      </c>
      <c r="R7798" s="807">
        <v>0</v>
      </c>
      <c r="S7798" s="759" t="str">
        <f t="shared" si="242"/>
        <v>Primera Infancia</v>
      </c>
      <c r="AI7798" s="806" t="s">
        <v>893</v>
      </c>
      <c r="AJ7798" s="807">
        <v>119</v>
      </c>
      <c r="AK7798" s="807">
        <v>4</v>
      </c>
      <c r="AL7798" s="759" t="str">
        <f t="shared" si="243"/>
        <v>Primera Infancia</v>
      </c>
    </row>
    <row r="7799" spans="16:38" ht="30">
      <c r="P7799" s="806" t="s">
        <v>889</v>
      </c>
      <c r="Q7799" s="807">
        <v>149</v>
      </c>
      <c r="R7799" s="807">
        <v>1</v>
      </c>
      <c r="S7799" s="759" t="str">
        <f t="shared" si="242"/>
        <v>Primera Infancia</v>
      </c>
      <c r="AI7799" s="806" t="s">
        <v>893</v>
      </c>
      <c r="AJ7799" s="807">
        <v>121</v>
      </c>
      <c r="AK7799" s="807">
        <v>5</v>
      </c>
      <c r="AL7799" s="759" t="str">
        <f t="shared" si="243"/>
        <v>Primera Infancia</v>
      </c>
    </row>
    <row r="7800" spans="16:38" ht="30">
      <c r="P7800" s="806" t="s">
        <v>889</v>
      </c>
      <c r="Q7800" s="807">
        <v>158</v>
      </c>
      <c r="R7800" s="807">
        <v>2</v>
      </c>
      <c r="S7800" s="759" t="str">
        <f t="shared" si="242"/>
        <v>Primera Infancia</v>
      </c>
      <c r="AI7800" s="806" t="s">
        <v>893</v>
      </c>
      <c r="AJ7800" s="807">
        <v>88</v>
      </c>
      <c r="AK7800" s="807">
        <v>6</v>
      </c>
      <c r="AL7800" s="759" t="str">
        <f t="shared" si="243"/>
        <v>Infancia</v>
      </c>
    </row>
    <row r="7801" spans="16:38" ht="30">
      <c r="P7801" s="806" t="s">
        <v>889</v>
      </c>
      <c r="Q7801" s="807">
        <v>175</v>
      </c>
      <c r="R7801" s="807">
        <v>3</v>
      </c>
      <c r="S7801" s="759" t="str">
        <f t="shared" si="242"/>
        <v>Primera Infancia</v>
      </c>
      <c r="AI7801" s="806" t="s">
        <v>893</v>
      </c>
      <c r="AJ7801" s="807">
        <v>95</v>
      </c>
      <c r="AK7801" s="807">
        <v>7</v>
      </c>
      <c r="AL7801" s="759" t="str">
        <f t="shared" si="243"/>
        <v>Infancia</v>
      </c>
    </row>
    <row r="7802" spans="16:38" ht="30">
      <c r="P7802" s="806" t="s">
        <v>889</v>
      </c>
      <c r="Q7802" s="807">
        <v>168</v>
      </c>
      <c r="R7802" s="807">
        <v>4</v>
      </c>
      <c r="S7802" s="759" t="str">
        <f t="shared" si="242"/>
        <v>Primera Infancia</v>
      </c>
      <c r="AI7802" s="806" t="s">
        <v>893</v>
      </c>
      <c r="AJ7802" s="807">
        <v>87</v>
      </c>
      <c r="AK7802" s="807">
        <v>8</v>
      </c>
      <c r="AL7802" s="759" t="str">
        <f t="shared" si="243"/>
        <v>Infancia</v>
      </c>
    </row>
    <row r="7803" spans="16:38" ht="30">
      <c r="P7803" s="806" t="s">
        <v>889</v>
      </c>
      <c r="Q7803" s="807">
        <v>143</v>
      </c>
      <c r="R7803" s="807">
        <v>5</v>
      </c>
      <c r="S7803" s="759" t="str">
        <f t="shared" si="242"/>
        <v>Primera Infancia</v>
      </c>
      <c r="AI7803" s="806" t="s">
        <v>893</v>
      </c>
      <c r="AJ7803" s="807">
        <v>127</v>
      </c>
      <c r="AK7803" s="807">
        <v>9</v>
      </c>
      <c r="AL7803" s="759" t="str">
        <f t="shared" si="243"/>
        <v>Infancia</v>
      </c>
    </row>
    <row r="7804" spans="16:38" ht="15">
      <c r="P7804" s="806" t="s">
        <v>889</v>
      </c>
      <c r="Q7804" s="807">
        <v>139</v>
      </c>
      <c r="R7804" s="807">
        <v>6</v>
      </c>
      <c r="S7804" s="759" t="str">
        <f t="shared" si="242"/>
        <v>Infancia</v>
      </c>
      <c r="AI7804" s="806" t="s">
        <v>893</v>
      </c>
      <c r="AJ7804" s="807">
        <v>122</v>
      </c>
      <c r="AK7804" s="807">
        <v>10</v>
      </c>
      <c r="AL7804" s="759" t="str">
        <f t="shared" si="243"/>
        <v>Infancia</v>
      </c>
    </row>
    <row r="7805" spans="16:38" ht="15">
      <c r="P7805" s="806" t="s">
        <v>889</v>
      </c>
      <c r="Q7805" s="807">
        <v>160</v>
      </c>
      <c r="R7805" s="807">
        <v>7</v>
      </c>
      <c r="S7805" s="759" t="str">
        <f t="shared" si="242"/>
        <v>Infancia</v>
      </c>
      <c r="AI7805" s="806" t="s">
        <v>893</v>
      </c>
      <c r="AJ7805" s="807">
        <v>123</v>
      </c>
      <c r="AK7805" s="807">
        <v>11</v>
      </c>
      <c r="AL7805" s="759" t="str">
        <f t="shared" si="243"/>
        <v>Infancia</v>
      </c>
    </row>
    <row r="7806" spans="16:38" ht="30">
      <c r="P7806" s="806" t="s">
        <v>889</v>
      </c>
      <c r="Q7806" s="807">
        <v>179</v>
      </c>
      <c r="R7806" s="807">
        <v>8</v>
      </c>
      <c r="S7806" s="759" t="str">
        <f t="shared" si="242"/>
        <v>Infancia</v>
      </c>
      <c r="AI7806" s="806" t="s">
        <v>893</v>
      </c>
      <c r="AJ7806" s="807">
        <v>150</v>
      </c>
      <c r="AK7806" s="807">
        <v>12</v>
      </c>
      <c r="AL7806" s="759" t="str">
        <f t="shared" si="243"/>
        <v>Adolescente</v>
      </c>
    </row>
    <row r="7807" spans="16:38" ht="30">
      <c r="P7807" s="806" t="s">
        <v>889</v>
      </c>
      <c r="Q7807" s="807">
        <v>169</v>
      </c>
      <c r="R7807" s="807">
        <v>9</v>
      </c>
      <c r="S7807" s="759" t="str">
        <f t="shared" si="242"/>
        <v>Infancia</v>
      </c>
      <c r="AI7807" s="806" t="s">
        <v>893</v>
      </c>
      <c r="AJ7807" s="807">
        <v>134</v>
      </c>
      <c r="AK7807" s="807">
        <v>13</v>
      </c>
      <c r="AL7807" s="759" t="str">
        <f t="shared" si="243"/>
        <v>Adolescente</v>
      </c>
    </row>
    <row r="7808" spans="16:38" ht="30">
      <c r="P7808" s="806" t="s">
        <v>889</v>
      </c>
      <c r="Q7808" s="807">
        <v>155</v>
      </c>
      <c r="R7808" s="807">
        <v>10</v>
      </c>
      <c r="S7808" s="759" t="str">
        <f t="shared" si="242"/>
        <v>Infancia</v>
      </c>
      <c r="AI7808" s="806" t="s">
        <v>893</v>
      </c>
      <c r="AJ7808" s="807">
        <v>148</v>
      </c>
      <c r="AK7808" s="807">
        <v>14</v>
      </c>
      <c r="AL7808" s="759" t="str">
        <f t="shared" si="243"/>
        <v>Adolescente</v>
      </c>
    </row>
    <row r="7809" spans="16:38" ht="30">
      <c r="P7809" s="806" t="s">
        <v>889</v>
      </c>
      <c r="Q7809" s="807">
        <v>156</v>
      </c>
      <c r="R7809" s="807">
        <v>11</v>
      </c>
      <c r="S7809" s="759" t="str">
        <f t="shared" si="242"/>
        <v>Infancia</v>
      </c>
      <c r="AI7809" s="806" t="s">
        <v>893</v>
      </c>
      <c r="AJ7809" s="807">
        <v>132</v>
      </c>
      <c r="AK7809" s="807">
        <v>15</v>
      </c>
      <c r="AL7809" s="759" t="str">
        <f t="shared" si="243"/>
        <v>Adolescente</v>
      </c>
    </row>
    <row r="7810" spans="16:38" ht="30">
      <c r="P7810" s="806" t="s">
        <v>889</v>
      </c>
      <c r="Q7810" s="807">
        <v>163</v>
      </c>
      <c r="R7810" s="807">
        <v>12</v>
      </c>
      <c r="S7810" s="759" t="str">
        <f t="shared" si="242"/>
        <v>Adolescente</v>
      </c>
      <c r="AI7810" s="806" t="s">
        <v>893</v>
      </c>
      <c r="AJ7810" s="807">
        <v>139</v>
      </c>
      <c r="AK7810" s="807">
        <v>16</v>
      </c>
      <c r="AL7810" s="759" t="str">
        <f t="shared" si="243"/>
        <v>Adolescente</v>
      </c>
    </row>
    <row r="7811" spans="16:38" ht="30">
      <c r="P7811" s="806" t="s">
        <v>889</v>
      </c>
      <c r="Q7811" s="807">
        <v>200</v>
      </c>
      <c r="R7811" s="807">
        <v>13</v>
      </c>
      <c r="S7811" s="759" t="str">
        <f t="shared" ref="S7811:S7874" si="244">IF(P7811=0,"",IF(AND(R7811&gt;=0,R7811&lt;=5),"Primera Infancia",IF(AND(R7811&gt;=6,R7811&lt;=11),"Infancia",IF(AND(R7811&gt;=12,R7811&lt;=17),"Adolescente",IF(AND(R7811&gt;=18,R7811&lt;=28),"Juventud",IF(AND(R7811&gt;=29,R7811&lt;=59),"Adulto","Vejez"))))))</f>
        <v>Adolescente</v>
      </c>
      <c r="AI7811" s="806" t="s">
        <v>893</v>
      </c>
      <c r="AJ7811" s="807">
        <v>158</v>
      </c>
      <c r="AK7811" s="807">
        <v>17</v>
      </c>
      <c r="AL7811" s="759" t="str">
        <f t="shared" ref="AL7811:AL7874" si="245">IF(AI7811=0,"",IF(AND(AK7811&gt;=0,AK7811&lt;=5),"Primera Infancia",IF(AND(AK7811&gt;=6,AK7811&lt;=11),"Infancia",IF(AND(AK7811&gt;=12,AK7811&lt;=17),"Adolescente",IF(AND(AK7811&gt;=18,AK7811&lt;=28),"Juventud",IF(AND(AK7811&gt;=29,AK7811&lt;=59),"Adulto","Vejez"))))))</f>
        <v>Adolescente</v>
      </c>
    </row>
    <row r="7812" spans="16:38" ht="30">
      <c r="P7812" s="806" t="s">
        <v>889</v>
      </c>
      <c r="Q7812" s="807">
        <v>164</v>
      </c>
      <c r="R7812" s="807">
        <v>14</v>
      </c>
      <c r="S7812" s="759" t="str">
        <f t="shared" si="244"/>
        <v>Adolescente</v>
      </c>
      <c r="AI7812" s="806" t="s">
        <v>893</v>
      </c>
      <c r="AJ7812" s="807">
        <v>176</v>
      </c>
      <c r="AK7812" s="807">
        <v>18</v>
      </c>
      <c r="AL7812" s="759" t="str">
        <f t="shared" si="245"/>
        <v>Juventud</v>
      </c>
    </row>
    <row r="7813" spans="16:38" ht="30">
      <c r="P7813" s="806" t="s">
        <v>889</v>
      </c>
      <c r="Q7813" s="807">
        <v>200</v>
      </c>
      <c r="R7813" s="807">
        <v>15</v>
      </c>
      <c r="S7813" s="759" t="str">
        <f t="shared" si="244"/>
        <v>Adolescente</v>
      </c>
      <c r="AI7813" s="806" t="s">
        <v>893</v>
      </c>
      <c r="AJ7813" s="807">
        <v>174</v>
      </c>
      <c r="AK7813" s="807">
        <v>19</v>
      </c>
      <c r="AL7813" s="759" t="str">
        <f t="shared" si="245"/>
        <v>Juventud</v>
      </c>
    </row>
    <row r="7814" spans="16:38" ht="30">
      <c r="P7814" s="806" t="s">
        <v>889</v>
      </c>
      <c r="Q7814" s="807">
        <v>180</v>
      </c>
      <c r="R7814" s="807">
        <v>16</v>
      </c>
      <c r="S7814" s="759" t="str">
        <f t="shared" si="244"/>
        <v>Adolescente</v>
      </c>
      <c r="AI7814" s="806" t="s">
        <v>893</v>
      </c>
      <c r="AJ7814" s="807">
        <v>180</v>
      </c>
      <c r="AK7814" s="807">
        <v>20</v>
      </c>
      <c r="AL7814" s="759" t="str">
        <f t="shared" si="245"/>
        <v>Juventud</v>
      </c>
    </row>
    <row r="7815" spans="16:38" ht="30">
      <c r="P7815" s="806" t="s">
        <v>889</v>
      </c>
      <c r="Q7815" s="807">
        <v>163</v>
      </c>
      <c r="R7815" s="807">
        <v>17</v>
      </c>
      <c r="S7815" s="759" t="str">
        <f t="shared" si="244"/>
        <v>Adolescente</v>
      </c>
      <c r="AI7815" s="806" t="s">
        <v>893</v>
      </c>
      <c r="AJ7815" s="807">
        <v>192</v>
      </c>
      <c r="AK7815" s="807">
        <v>21</v>
      </c>
      <c r="AL7815" s="759" t="str">
        <f t="shared" si="245"/>
        <v>Juventud</v>
      </c>
    </row>
    <row r="7816" spans="16:38" ht="15">
      <c r="P7816" s="806" t="s">
        <v>889</v>
      </c>
      <c r="Q7816" s="807">
        <v>188</v>
      </c>
      <c r="R7816" s="807">
        <v>18</v>
      </c>
      <c r="S7816" s="759" t="str">
        <f t="shared" si="244"/>
        <v>Juventud</v>
      </c>
      <c r="AI7816" s="806" t="s">
        <v>893</v>
      </c>
      <c r="AJ7816" s="807">
        <v>195</v>
      </c>
      <c r="AK7816" s="807">
        <v>22</v>
      </c>
      <c r="AL7816" s="759" t="str">
        <f t="shared" si="245"/>
        <v>Juventud</v>
      </c>
    </row>
    <row r="7817" spans="16:38" ht="15">
      <c r="P7817" s="806" t="s">
        <v>889</v>
      </c>
      <c r="Q7817" s="807">
        <v>165</v>
      </c>
      <c r="R7817" s="807">
        <v>19</v>
      </c>
      <c r="S7817" s="759" t="str">
        <f t="shared" si="244"/>
        <v>Juventud</v>
      </c>
      <c r="AI7817" s="806" t="s">
        <v>893</v>
      </c>
      <c r="AJ7817" s="807">
        <v>215</v>
      </c>
      <c r="AK7817" s="807">
        <v>23</v>
      </c>
      <c r="AL7817" s="759" t="str">
        <f t="shared" si="245"/>
        <v>Juventud</v>
      </c>
    </row>
    <row r="7818" spans="16:38" ht="15">
      <c r="P7818" s="806" t="s">
        <v>889</v>
      </c>
      <c r="Q7818" s="807">
        <v>180</v>
      </c>
      <c r="R7818" s="807">
        <v>20</v>
      </c>
      <c r="S7818" s="759" t="str">
        <f t="shared" si="244"/>
        <v>Juventud</v>
      </c>
      <c r="AI7818" s="806" t="s">
        <v>893</v>
      </c>
      <c r="AJ7818" s="807">
        <v>210</v>
      </c>
      <c r="AK7818" s="807">
        <v>24</v>
      </c>
      <c r="AL7818" s="759" t="str">
        <f t="shared" si="245"/>
        <v>Juventud</v>
      </c>
    </row>
    <row r="7819" spans="16:38" ht="15">
      <c r="P7819" s="806" t="s">
        <v>889</v>
      </c>
      <c r="Q7819" s="807">
        <v>188</v>
      </c>
      <c r="R7819" s="807">
        <v>21</v>
      </c>
      <c r="S7819" s="759" t="str">
        <f t="shared" si="244"/>
        <v>Juventud</v>
      </c>
      <c r="AI7819" s="806" t="s">
        <v>893</v>
      </c>
      <c r="AJ7819" s="807">
        <v>182</v>
      </c>
      <c r="AK7819" s="807">
        <v>25</v>
      </c>
      <c r="AL7819" s="759" t="str">
        <f t="shared" si="245"/>
        <v>Juventud</v>
      </c>
    </row>
    <row r="7820" spans="16:38" ht="15">
      <c r="P7820" s="806" t="s">
        <v>889</v>
      </c>
      <c r="Q7820" s="807">
        <v>165</v>
      </c>
      <c r="R7820" s="807">
        <v>22</v>
      </c>
      <c r="S7820" s="759" t="str">
        <f t="shared" si="244"/>
        <v>Juventud</v>
      </c>
      <c r="AI7820" s="806" t="s">
        <v>893</v>
      </c>
      <c r="AJ7820" s="807">
        <v>213</v>
      </c>
      <c r="AK7820" s="807">
        <v>26</v>
      </c>
      <c r="AL7820" s="759" t="str">
        <f t="shared" si="245"/>
        <v>Juventud</v>
      </c>
    </row>
    <row r="7821" spans="16:38" ht="15">
      <c r="P7821" s="806" t="s">
        <v>889</v>
      </c>
      <c r="Q7821" s="807">
        <v>157</v>
      </c>
      <c r="R7821" s="807">
        <v>23</v>
      </c>
      <c r="S7821" s="759" t="str">
        <f t="shared" si="244"/>
        <v>Juventud</v>
      </c>
      <c r="AI7821" s="806" t="s">
        <v>893</v>
      </c>
      <c r="AJ7821" s="807">
        <v>179</v>
      </c>
      <c r="AK7821" s="807">
        <v>27</v>
      </c>
      <c r="AL7821" s="759" t="str">
        <f t="shared" si="245"/>
        <v>Juventud</v>
      </c>
    </row>
    <row r="7822" spans="16:38" ht="15">
      <c r="P7822" s="806" t="s">
        <v>889</v>
      </c>
      <c r="Q7822" s="807">
        <v>154</v>
      </c>
      <c r="R7822" s="807">
        <v>24</v>
      </c>
      <c r="S7822" s="759" t="str">
        <f t="shared" si="244"/>
        <v>Juventud</v>
      </c>
      <c r="AI7822" s="806" t="s">
        <v>893</v>
      </c>
      <c r="AJ7822" s="807">
        <v>196</v>
      </c>
      <c r="AK7822" s="807">
        <v>28</v>
      </c>
      <c r="AL7822" s="759" t="str">
        <f t="shared" si="245"/>
        <v>Juventud</v>
      </c>
    </row>
    <row r="7823" spans="16:38" ht="15">
      <c r="P7823" s="806" t="s">
        <v>889</v>
      </c>
      <c r="Q7823" s="807">
        <v>199</v>
      </c>
      <c r="R7823" s="807">
        <v>25</v>
      </c>
      <c r="S7823" s="759" t="str">
        <f t="shared" si="244"/>
        <v>Juventud</v>
      </c>
      <c r="AI7823" s="806" t="s">
        <v>893</v>
      </c>
      <c r="AJ7823" s="807">
        <v>194</v>
      </c>
      <c r="AK7823" s="807">
        <v>29</v>
      </c>
      <c r="AL7823" s="759" t="str">
        <f t="shared" si="245"/>
        <v>Adulto</v>
      </c>
    </row>
    <row r="7824" spans="16:38" ht="15">
      <c r="P7824" s="806" t="s">
        <v>889</v>
      </c>
      <c r="Q7824" s="807">
        <v>188</v>
      </c>
      <c r="R7824" s="807">
        <v>26</v>
      </c>
      <c r="S7824" s="759" t="str">
        <f t="shared" si="244"/>
        <v>Juventud</v>
      </c>
      <c r="AI7824" s="806" t="s">
        <v>893</v>
      </c>
      <c r="AJ7824" s="807">
        <v>184</v>
      </c>
      <c r="AK7824" s="807">
        <v>30</v>
      </c>
      <c r="AL7824" s="759" t="str">
        <f t="shared" si="245"/>
        <v>Adulto</v>
      </c>
    </row>
    <row r="7825" spans="16:38" ht="15">
      <c r="P7825" s="806" t="s">
        <v>889</v>
      </c>
      <c r="Q7825" s="807">
        <v>175</v>
      </c>
      <c r="R7825" s="807">
        <v>27</v>
      </c>
      <c r="S7825" s="759" t="str">
        <f t="shared" si="244"/>
        <v>Juventud</v>
      </c>
      <c r="AI7825" s="806" t="s">
        <v>893</v>
      </c>
      <c r="AJ7825" s="807">
        <v>231</v>
      </c>
      <c r="AK7825" s="807">
        <v>31</v>
      </c>
      <c r="AL7825" s="759" t="str">
        <f t="shared" si="245"/>
        <v>Adulto</v>
      </c>
    </row>
    <row r="7826" spans="16:38" ht="15">
      <c r="P7826" s="806" t="s">
        <v>889</v>
      </c>
      <c r="Q7826" s="807">
        <v>163</v>
      </c>
      <c r="R7826" s="807">
        <v>28</v>
      </c>
      <c r="S7826" s="759" t="str">
        <f t="shared" si="244"/>
        <v>Juventud</v>
      </c>
      <c r="AI7826" s="806" t="s">
        <v>893</v>
      </c>
      <c r="AJ7826" s="807">
        <v>200</v>
      </c>
      <c r="AK7826" s="807">
        <v>32</v>
      </c>
      <c r="AL7826" s="759" t="str">
        <f t="shared" si="245"/>
        <v>Adulto</v>
      </c>
    </row>
    <row r="7827" spans="16:38" ht="15">
      <c r="P7827" s="806" t="s">
        <v>889</v>
      </c>
      <c r="Q7827" s="807">
        <v>166</v>
      </c>
      <c r="R7827" s="807">
        <v>29</v>
      </c>
      <c r="S7827" s="759" t="str">
        <f t="shared" si="244"/>
        <v>Adulto</v>
      </c>
      <c r="AI7827" s="806" t="s">
        <v>893</v>
      </c>
      <c r="AJ7827" s="807">
        <v>195</v>
      </c>
      <c r="AK7827" s="807">
        <v>33</v>
      </c>
      <c r="AL7827" s="759" t="str">
        <f t="shared" si="245"/>
        <v>Adulto</v>
      </c>
    </row>
    <row r="7828" spans="16:38" ht="15">
      <c r="P7828" s="806" t="s">
        <v>889</v>
      </c>
      <c r="Q7828" s="807">
        <v>153</v>
      </c>
      <c r="R7828" s="807">
        <v>30</v>
      </c>
      <c r="S7828" s="759" t="str">
        <f t="shared" si="244"/>
        <v>Adulto</v>
      </c>
      <c r="AI7828" s="806" t="s">
        <v>893</v>
      </c>
      <c r="AJ7828" s="807">
        <v>187</v>
      </c>
      <c r="AK7828" s="807">
        <v>34</v>
      </c>
      <c r="AL7828" s="759" t="str">
        <f t="shared" si="245"/>
        <v>Adulto</v>
      </c>
    </row>
    <row r="7829" spans="16:38" ht="15">
      <c r="P7829" s="806" t="s">
        <v>889</v>
      </c>
      <c r="Q7829" s="807">
        <v>177</v>
      </c>
      <c r="R7829" s="807">
        <v>31</v>
      </c>
      <c r="S7829" s="759" t="str">
        <f t="shared" si="244"/>
        <v>Adulto</v>
      </c>
      <c r="AI7829" s="806" t="s">
        <v>893</v>
      </c>
      <c r="AJ7829" s="807">
        <v>197</v>
      </c>
      <c r="AK7829" s="807">
        <v>35</v>
      </c>
      <c r="AL7829" s="759" t="str">
        <f t="shared" si="245"/>
        <v>Adulto</v>
      </c>
    </row>
    <row r="7830" spans="16:38" ht="15">
      <c r="P7830" s="806" t="s">
        <v>889</v>
      </c>
      <c r="Q7830" s="807">
        <v>171</v>
      </c>
      <c r="R7830" s="807">
        <v>32</v>
      </c>
      <c r="S7830" s="759" t="str">
        <f t="shared" si="244"/>
        <v>Adulto</v>
      </c>
      <c r="AI7830" s="806" t="s">
        <v>893</v>
      </c>
      <c r="AJ7830" s="807">
        <v>199</v>
      </c>
      <c r="AK7830" s="807">
        <v>36</v>
      </c>
      <c r="AL7830" s="759" t="str">
        <f t="shared" si="245"/>
        <v>Adulto</v>
      </c>
    </row>
    <row r="7831" spans="16:38" ht="15">
      <c r="P7831" s="806" t="s">
        <v>889</v>
      </c>
      <c r="Q7831" s="807">
        <v>156</v>
      </c>
      <c r="R7831" s="807">
        <v>33</v>
      </c>
      <c r="S7831" s="759" t="str">
        <f t="shared" si="244"/>
        <v>Adulto</v>
      </c>
      <c r="AI7831" s="806" t="s">
        <v>893</v>
      </c>
      <c r="AJ7831" s="807">
        <v>153</v>
      </c>
      <c r="AK7831" s="807">
        <v>37</v>
      </c>
      <c r="AL7831" s="759" t="str">
        <f t="shared" si="245"/>
        <v>Adulto</v>
      </c>
    </row>
    <row r="7832" spans="16:38" ht="15">
      <c r="P7832" s="806" t="s">
        <v>889</v>
      </c>
      <c r="Q7832" s="807">
        <v>170</v>
      </c>
      <c r="R7832" s="807">
        <v>34</v>
      </c>
      <c r="S7832" s="759" t="str">
        <f t="shared" si="244"/>
        <v>Adulto</v>
      </c>
      <c r="AI7832" s="806" t="s">
        <v>893</v>
      </c>
      <c r="AJ7832" s="807">
        <v>215</v>
      </c>
      <c r="AK7832" s="807">
        <v>38</v>
      </c>
      <c r="AL7832" s="759" t="str">
        <f t="shared" si="245"/>
        <v>Adulto</v>
      </c>
    </row>
    <row r="7833" spans="16:38" ht="15">
      <c r="P7833" s="806" t="s">
        <v>889</v>
      </c>
      <c r="Q7833" s="807">
        <v>154</v>
      </c>
      <c r="R7833" s="807">
        <v>35</v>
      </c>
      <c r="S7833" s="759" t="str">
        <f t="shared" si="244"/>
        <v>Adulto</v>
      </c>
      <c r="AI7833" s="806" t="s">
        <v>893</v>
      </c>
      <c r="AJ7833" s="807">
        <v>213</v>
      </c>
      <c r="AK7833" s="807">
        <v>39</v>
      </c>
      <c r="AL7833" s="759" t="str">
        <f t="shared" si="245"/>
        <v>Adulto</v>
      </c>
    </row>
    <row r="7834" spans="16:38" ht="15">
      <c r="P7834" s="806" t="s">
        <v>889</v>
      </c>
      <c r="Q7834" s="807">
        <v>157</v>
      </c>
      <c r="R7834" s="807">
        <v>36</v>
      </c>
      <c r="S7834" s="759" t="str">
        <f t="shared" si="244"/>
        <v>Adulto</v>
      </c>
      <c r="AI7834" s="806" t="s">
        <v>893</v>
      </c>
      <c r="AJ7834" s="807">
        <v>188</v>
      </c>
      <c r="AK7834" s="807">
        <v>40</v>
      </c>
      <c r="AL7834" s="759" t="str">
        <f t="shared" si="245"/>
        <v>Adulto</v>
      </c>
    </row>
    <row r="7835" spans="16:38" ht="15">
      <c r="P7835" s="806" t="s">
        <v>889</v>
      </c>
      <c r="Q7835" s="807">
        <v>140</v>
      </c>
      <c r="R7835" s="807">
        <v>37</v>
      </c>
      <c r="S7835" s="759" t="str">
        <f t="shared" si="244"/>
        <v>Adulto</v>
      </c>
      <c r="AI7835" s="806" t="s">
        <v>893</v>
      </c>
      <c r="AJ7835" s="807">
        <v>188</v>
      </c>
      <c r="AK7835" s="807">
        <v>41</v>
      </c>
      <c r="AL7835" s="759" t="str">
        <f t="shared" si="245"/>
        <v>Adulto</v>
      </c>
    </row>
    <row r="7836" spans="16:38" ht="15">
      <c r="P7836" s="806" t="s">
        <v>889</v>
      </c>
      <c r="Q7836" s="807">
        <v>139</v>
      </c>
      <c r="R7836" s="807">
        <v>38</v>
      </c>
      <c r="S7836" s="759" t="str">
        <f t="shared" si="244"/>
        <v>Adulto</v>
      </c>
      <c r="AI7836" s="806" t="s">
        <v>893</v>
      </c>
      <c r="AJ7836" s="807">
        <v>196</v>
      </c>
      <c r="AK7836" s="807">
        <v>42</v>
      </c>
      <c r="AL7836" s="759" t="str">
        <f t="shared" si="245"/>
        <v>Adulto</v>
      </c>
    </row>
    <row r="7837" spans="16:38" ht="15">
      <c r="P7837" s="806" t="s">
        <v>889</v>
      </c>
      <c r="Q7837" s="807">
        <v>126</v>
      </c>
      <c r="R7837" s="807">
        <v>39</v>
      </c>
      <c r="S7837" s="759" t="str">
        <f t="shared" si="244"/>
        <v>Adulto</v>
      </c>
      <c r="AI7837" s="806" t="s">
        <v>893</v>
      </c>
      <c r="AJ7837" s="807">
        <v>153</v>
      </c>
      <c r="AK7837" s="807">
        <v>43</v>
      </c>
      <c r="AL7837" s="759" t="str">
        <f t="shared" si="245"/>
        <v>Adulto</v>
      </c>
    </row>
    <row r="7838" spans="16:38" ht="15">
      <c r="P7838" s="806" t="s">
        <v>889</v>
      </c>
      <c r="Q7838" s="807">
        <v>139</v>
      </c>
      <c r="R7838" s="807">
        <v>40</v>
      </c>
      <c r="S7838" s="759" t="str">
        <f t="shared" si="244"/>
        <v>Adulto</v>
      </c>
      <c r="AI7838" s="806" t="s">
        <v>893</v>
      </c>
      <c r="AJ7838" s="807">
        <v>157</v>
      </c>
      <c r="AK7838" s="807">
        <v>44</v>
      </c>
      <c r="AL7838" s="759" t="str">
        <f t="shared" si="245"/>
        <v>Adulto</v>
      </c>
    </row>
    <row r="7839" spans="16:38" ht="15">
      <c r="P7839" s="806" t="s">
        <v>889</v>
      </c>
      <c r="Q7839" s="807">
        <v>133</v>
      </c>
      <c r="R7839" s="807">
        <v>41</v>
      </c>
      <c r="S7839" s="759" t="str">
        <f t="shared" si="244"/>
        <v>Adulto</v>
      </c>
      <c r="AI7839" s="806" t="s">
        <v>893</v>
      </c>
      <c r="AJ7839" s="807">
        <v>169</v>
      </c>
      <c r="AK7839" s="807">
        <v>45</v>
      </c>
      <c r="AL7839" s="759" t="str">
        <f t="shared" si="245"/>
        <v>Adulto</v>
      </c>
    </row>
    <row r="7840" spans="16:38" ht="15">
      <c r="P7840" s="806" t="s">
        <v>889</v>
      </c>
      <c r="Q7840" s="807">
        <v>130</v>
      </c>
      <c r="R7840" s="807">
        <v>42</v>
      </c>
      <c r="S7840" s="759" t="str">
        <f t="shared" si="244"/>
        <v>Adulto</v>
      </c>
      <c r="AI7840" s="806" t="s">
        <v>893</v>
      </c>
      <c r="AJ7840" s="807">
        <v>160</v>
      </c>
      <c r="AK7840" s="807">
        <v>46</v>
      </c>
      <c r="AL7840" s="759" t="str">
        <f t="shared" si="245"/>
        <v>Adulto</v>
      </c>
    </row>
    <row r="7841" spans="16:38" ht="15">
      <c r="P7841" s="806" t="s">
        <v>889</v>
      </c>
      <c r="Q7841" s="807">
        <v>125</v>
      </c>
      <c r="R7841" s="807">
        <v>43</v>
      </c>
      <c r="S7841" s="759" t="str">
        <f t="shared" si="244"/>
        <v>Adulto</v>
      </c>
      <c r="AI7841" s="806" t="s">
        <v>893</v>
      </c>
      <c r="AJ7841" s="807">
        <v>175</v>
      </c>
      <c r="AK7841" s="807">
        <v>47</v>
      </c>
      <c r="AL7841" s="759" t="str">
        <f t="shared" si="245"/>
        <v>Adulto</v>
      </c>
    </row>
    <row r="7842" spans="16:38" ht="15">
      <c r="P7842" s="806" t="s">
        <v>889</v>
      </c>
      <c r="Q7842" s="807">
        <v>114</v>
      </c>
      <c r="R7842" s="807">
        <v>44</v>
      </c>
      <c r="S7842" s="759" t="str">
        <f t="shared" si="244"/>
        <v>Adulto</v>
      </c>
      <c r="AI7842" s="806" t="s">
        <v>893</v>
      </c>
      <c r="AJ7842" s="807">
        <v>166</v>
      </c>
      <c r="AK7842" s="807">
        <v>48</v>
      </c>
      <c r="AL7842" s="759" t="str">
        <f t="shared" si="245"/>
        <v>Adulto</v>
      </c>
    </row>
    <row r="7843" spans="16:38" ht="15">
      <c r="P7843" s="806" t="s">
        <v>889</v>
      </c>
      <c r="Q7843" s="807">
        <v>135</v>
      </c>
      <c r="R7843" s="807">
        <v>45</v>
      </c>
      <c r="S7843" s="759" t="str">
        <f t="shared" si="244"/>
        <v>Adulto</v>
      </c>
      <c r="AI7843" s="806" t="s">
        <v>893</v>
      </c>
      <c r="AJ7843" s="807">
        <v>166</v>
      </c>
      <c r="AK7843" s="807">
        <v>49</v>
      </c>
      <c r="AL7843" s="759" t="str">
        <f t="shared" si="245"/>
        <v>Adulto</v>
      </c>
    </row>
    <row r="7844" spans="16:38" ht="15">
      <c r="P7844" s="806" t="s">
        <v>889</v>
      </c>
      <c r="Q7844" s="807">
        <v>122</v>
      </c>
      <c r="R7844" s="807">
        <v>46</v>
      </c>
      <c r="S7844" s="759" t="str">
        <f t="shared" si="244"/>
        <v>Adulto</v>
      </c>
      <c r="AI7844" s="806" t="s">
        <v>893</v>
      </c>
      <c r="AJ7844" s="807">
        <v>183</v>
      </c>
      <c r="AK7844" s="807">
        <v>50</v>
      </c>
      <c r="AL7844" s="759" t="str">
        <f t="shared" si="245"/>
        <v>Adulto</v>
      </c>
    </row>
    <row r="7845" spans="16:38" ht="15">
      <c r="P7845" s="806" t="s">
        <v>889</v>
      </c>
      <c r="Q7845" s="807">
        <v>148</v>
      </c>
      <c r="R7845" s="807">
        <v>47</v>
      </c>
      <c r="S7845" s="759" t="str">
        <f t="shared" si="244"/>
        <v>Adulto</v>
      </c>
      <c r="AI7845" s="806" t="s">
        <v>893</v>
      </c>
      <c r="AJ7845" s="807">
        <v>168</v>
      </c>
      <c r="AK7845" s="807">
        <v>51</v>
      </c>
      <c r="AL7845" s="759" t="str">
        <f t="shared" si="245"/>
        <v>Adulto</v>
      </c>
    </row>
    <row r="7846" spans="16:38" ht="15">
      <c r="P7846" s="806" t="s">
        <v>889</v>
      </c>
      <c r="Q7846" s="807">
        <v>140</v>
      </c>
      <c r="R7846" s="807">
        <v>48</v>
      </c>
      <c r="S7846" s="759" t="str">
        <f t="shared" si="244"/>
        <v>Adulto</v>
      </c>
      <c r="AI7846" s="806" t="s">
        <v>893</v>
      </c>
      <c r="AJ7846" s="807">
        <v>160</v>
      </c>
      <c r="AK7846" s="807">
        <v>52</v>
      </c>
      <c r="AL7846" s="759" t="str">
        <f t="shared" si="245"/>
        <v>Adulto</v>
      </c>
    </row>
    <row r="7847" spans="16:38" ht="15">
      <c r="P7847" s="806" t="s">
        <v>889</v>
      </c>
      <c r="Q7847" s="807">
        <v>134</v>
      </c>
      <c r="R7847" s="807">
        <v>49</v>
      </c>
      <c r="S7847" s="759" t="str">
        <f t="shared" si="244"/>
        <v>Adulto</v>
      </c>
      <c r="AI7847" s="806" t="s">
        <v>893</v>
      </c>
      <c r="AJ7847" s="807">
        <v>183</v>
      </c>
      <c r="AK7847" s="807">
        <v>53</v>
      </c>
      <c r="AL7847" s="759" t="str">
        <f t="shared" si="245"/>
        <v>Adulto</v>
      </c>
    </row>
    <row r="7848" spans="16:38" ht="15">
      <c r="P7848" s="806" t="s">
        <v>889</v>
      </c>
      <c r="Q7848" s="807">
        <v>172</v>
      </c>
      <c r="R7848" s="807">
        <v>50</v>
      </c>
      <c r="S7848" s="759" t="str">
        <f t="shared" si="244"/>
        <v>Adulto</v>
      </c>
      <c r="AI7848" s="806" t="s">
        <v>893</v>
      </c>
      <c r="AJ7848" s="807">
        <v>173</v>
      </c>
      <c r="AK7848" s="807">
        <v>54</v>
      </c>
      <c r="AL7848" s="759" t="str">
        <f t="shared" si="245"/>
        <v>Adulto</v>
      </c>
    </row>
    <row r="7849" spans="16:38" ht="15">
      <c r="P7849" s="806" t="s">
        <v>889</v>
      </c>
      <c r="Q7849" s="807">
        <v>158</v>
      </c>
      <c r="R7849" s="807">
        <v>51</v>
      </c>
      <c r="S7849" s="759" t="str">
        <f t="shared" si="244"/>
        <v>Adulto</v>
      </c>
      <c r="AI7849" s="806" t="s">
        <v>893</v>
      </c>
      <c r="AJ7849" s="807">
        <v>160</v>
      </c>
      <c r="AK7849" s="807">
        <v>55</v>
      </c>
      <c r="AL7849" s="759" t="str">
        <f t="shared" si="245"/>
        <v>Adulto</v>
      </c>
    </row>
    <row r="7850" spans="16:38" ht="15">
      <c r="P7850" s="806" t="s">
        <v>889</v>
      </c>
      <c r="Q7850" s="807">
        <v>142</v>
      </c>
      <c r="R7850" s="807">
        <v>52</v>
      </c>
      <c r="S7850" s="759" t="str">
        <f t="shared" si="244"/>
        <v>Adulto</v>
      </c>
      <c r="AI7850" s="806" t="s">
        <v>893</v>
      </c>
      <c r="AJ7850" s="807">
        <v>185</v>
      </c>
      <c r="AK7850" s="807">
        <v>56</v>
      </c>
      <c r="AL7850" s="759" t="str">
        <f t="shared" si="245"/>
        <v>Adulto</v>
      </c>
    </row>
    <row r="7851" spans="16:38" ht="15">
      <c r="P7851" s="806" t="s">
        <v>889</v>
      </c>
      <c r="Q7851" s="807">
        <v>136</v>
      </c>
      <c r="R7851" s="807">
        <v>53</v>
      </c>
      <c r="S7851" s="759" t="str">
        <f t="shared" si="244"/>
        <v>Adulto</v>
      </c>
      <c r="AI7851" s="806" t="s">
        <v>893</v>
      </c>
      <c r="AJ7851" s="807">
        <v>146</v>
      </c>
      <c r="AK7851" s="807">
        <v>57</v>
      </c>
      <c r="AL7851" s="759" t="str">
        <f t="shared" si="245"/>
        <v>Adulto</v>
      </c>
    </row>
    <row r="7852" spans="16:38" ht="15">
      <c r="P7852" s="806" t="s">
        <v>889</v>
      </c>
      <c r="Q7852" s="807">
        <v>142</v>
      </c>
      <c r="R7852" s="807">
        <v>54</v>
      </c>
      <c r="S7852" s="759" t="str">
        <f t="shared" si="244"/>
        <v>Adulto</v>
      </c>
      <c r="AI7852" s="806" t="s">
        <v>893</v>
      </c>
      <c r="AJ7852" s="807">
        <v>175</v>
      </c>
      <c r="AK7852" s="807">
        <v>58</v>
      </c>
      <c r="AL7852" s="759" t="str">
        <f t="shared" si="245"/>
        <v>Adulto</v>
      </c>
    </row>
    <row r="7853" spans="16:38" ht="15">
      <c r="P7853" s="806" t="s">
        <v>889</v>
      </c>
      <c r="Q7853" s="807">
        <v>152</v>
      </c>
      <c r="R7853" s="807">
        <v>55</v>
      </c>
      <c r="S7853" s="759" t="str">
        <f t="shared" si="244"/>
        <v>Adulto</v>
      </c>
      <c r="AI7853" s="806" t="s">
        <v>893</v>
      </c>
      <c r="AJ7853" s="807">
        <v>177</v>
      </c>
      <c r="AK7853" s="807">
        <v>59</v>
      </c>
      <c r="AL7853" s="759" t="str">
        <f t="shared" si="245"/>
        <v>Adulto</v>
      </c>
    </row>
    <row r="7854" spans="16:38" ht="15">
      <c r="P7854" s="806" t="s">
        <v>889</v>
      </c>
      <c r="Q7854" s="807">
        <v>165</v>
      </c>
      <c r="R7854" s="807">
        <v>56</v>
      </c>
      <c r="S7854" s="759" t="str">
        <f t="shared" si="244"/>
        <v>Adulto</v>
      </c>
      <c r="AI7854" s="806" t="s">
        <v>893</v>
      </c>
      <c r="AJ7854" s="807">
        <v>145</v>
      </c>
      <c r="AK7854" s="807">
        <v>60</v>
      </c>
      <c r="AL7854" s="759" t="str">
        <f t="shared" si="245"/>
        <v>Vejez</v>
      </c>
    </row>
    <row r="7855" spans="16:38" ht="15">
      <c r="P7855" s="806" t="s">
        <v>889</v>
      </c>
      <c r="Q7855" s="807">
        <v>174</v>
      </c>
      <c r="R7855" s="807">
        <v>57</v>
      </c>
      <c r="S7855" s="759" t="str">
        <f t="shared" si="244"/>
        <v>Adulto</v>
      </c>
      <c r="AI7855" s="806" t="s">
        <v>893</v>
      </c>
      <c r="AJ7855" s="807">
        <v>167</v>
      </c>
      <c r="AK7855" s="807">
        <v>61</v>
      </c>
      <c r="AL7855" s="759" t="str">
        <f t="shared" si="245"/>
        <v>Vejez</v>
      </c>
    </row>
    <row r="7856" spans="16:38" ht="15">
      <c r="P7856" s="806" t="s">
        <v>889</v>
      </c>
      <c r="Q7856" s="807">
        <v>159</v>
      </c>
      <c r="R7856" s="807">
        <v>58</v>
      </c>
      <c r="S7856" s="759" t="str">
        <f t="shared" si="244"/>
        <v>Adulto</v>
      </c>
      <c r="AI7856" s="806" t="s">
        <v>893</v>
      </c>
      <c r="AJ7856" s="807">
        <v>131</v>
      </c>
      <c r="AK7856" s="807">
        <v>62</v>
      </c>
      <c r="AL7856" s="759" t="str">
        <f t="shared" si="245"/>
        <v>Vejez</v>
      </c>
    </row>
    <row r="7857" spans="16:38" ht="15">
      <c r="P7857" s="806" t="s">
        <v>889</v>
      </c>
      <c r="Q7857" s="807">
        <v>153</v>
      </c>
      <c r="R7857" s="807">
        <v>59</v>
      </c>
      <c r="S7857" s="759" t="str">
        <f t="shared" si="244"/>
        <v>Adulto</v>
      </c>
      <c r="AI7857" s="806" t="s">
        <v>893</v>
      </c>
      <c r="AJ7857" s="807">
        <v>148</v>
      </c>
      <c r="AK7857" s="807">
        <v>63</v>
      </c>
      <c r="AL7857" s="759" t="str">
        <f t="shared" si="245"/>
        <v>Vejez</v>
      </c>
    </row>
    <row r="7858" spans="16:38" ht="15">
      <c r="P7858" s="806" t="s">
        <v>889</v>
      </c>
      <c r="Q7858" s="807">
        <v>130</v>
      </c>
      <c r="R7858" s="807">
        <v>60</v>
      </c>
      <c r="S7858" s="759" t="str">
        <f t="shared" si="244"/>
        <v>Vejez</v>
      </c>
      <c r="AI7858" s="806" t="s">
        <v>893</v>
      </c>
      <c r="AJ7858" s="807">
        <v>156</v>
      </c>
      <c r="AK7858" s="807">
        <v>64</v>
      </c>
      <c r="AL7858" s="759" t="str">
        <f t="shared" si="245"/>
        <v>Vejez</v>
      </c>
    </row>
    <row r="7859" spans="16:38" ht="15">
      <c r="P7859" s="806" t="s">
        <v>889</v>
      </c>
      <c r="Q7859" s="807">
        <v>138</v>
      </c>
      <c r="R7859" s="807">
        <v>61</v>
      </c>
      <c r="S7859" s="759" t="str">
        <f t="shared" si="244"/>
        <v>Vejez</v>
      </c>
      <c r="AI7859" s="806" t="s">
        <v>893</v>
      </c>
      <c r="AJ7859" s="807">
        <v>133</v>
      </c>
      <c r="AK7859" s="807">
        <v>65</v>
      </c>
      <c r="AL7859" s="759" t="str">
        <f t="shared" si="245"/>
        <v>Vejez</v>
      </c>
    </row>
    <row r="7860" spans="16:38" ht="15">
      <c r="P7860" s="806" t="s">
        <v>889</v>
      </c>
      <c r="Q7860" s="807">
        <v>140</v>
      </c>
      <c r="R7860" s="807">
        <v>62</v>
      </c>
      <c r="S7860" s="759" t="str">
        <f t="shared" si="244"/>
        <v>Vejez</v>
      </c>
      <c r="AI7860" s="806" t="s">
        <v>893</v>
      </c>
      <c r="AJ7860" s="807">
        <v>133</v>
      </c>
      <c r="AK7860" s="807">
        <v>66</v>
      </c>
      <c r="AL7860" s="759" t="str">
        <f t="shared" si="245"/>
        <v>Vejez</v>
      </c>
    </row>
    <row r="7861" spans="16:38" ht="15">
      <c r="P7861" s="806" t="s">
        <v>889</v>
      </c>
      <c r="Q7861" s="807">
        <v>127</v>
      </c>
      <c r="R7861" s="807">
        <v>63</v>
      </c>
      <c r="S7861" s="759" t="str">
        <f t="shared" si="244"/>
        <v>Vejez</v>
      </c>
      <c r="AI7861" s="806" t="s">
        <v>893</v>
      </c>
      <c r="AJ7861" s="807">
        <v>110</v>
      </c>
      <c r="AK7861" s="807">
        <v>67</v>
      </c>
      <c r="AL7861" s="759" t="str">
        <f t="shared" si="245"/>
        <v>Vejez</v>
      </c>
    </row>
    <row r="7862" spans="16:38" ht="15">
      <c r="P7862" s="806" t="s">
        <v>889</v>
      </c>
      <c r="Q7862" s="807">
        <v>125</v>
      </c>
      <c r="R7862" s="807">
        <v>64</v>
      </c>
      <c r="S7862" s="759" t="str">
        <f t="shared" si="244"/>
        <v>Vejez</v>
      </c>
      <c r="AI7862" s="806" t="s">
        <v>893</v>
      </c>
      <c r="AJ7862" s="807">
        <v>108</v>
      </c>
      <c r="AK7862" s="807">
        <v>68</v>
      </c>
      <c r="AL7862" s="759" t="str">
        <f t="shared" si="245"/>
        <v>Vejez</v>
      </c>
    </row>
    <row r="7863" spans="16:38" ht="15">
      <c r="P7863" s="806" t="s">
        <v>889</v>
      </c>
      <c r="Q7863" s="807">
        <v>121</v>
      </c>
      <c r="R7863" s="807">
        <v>65</v>
      </c>
      <c r="S7863" s="759" t="str">
        <f t="shared" si="244"/>
        <v>Vejez</v>
      </c>
      <c r="AI7863" s="806" t="s">
        <v>893</v>
      </c>
      <c r="AJ7863" s="807">
        <v>105</v>
      </c>
      <c r="AK7863" s="807">
        <v>69</v>
      </c>
      <c r="AL7863" s="759" t="str">
        <f t="shared" si="245"/>
        <v>Vejez</v>
      </c>
    </row>
    <row r="7864" spans="16:38" ht="15">
      <c r="P7864" s="806" t="s">
        <v>889</v>
      </c>
      <c r="Q7864" s="807">
        <v>83</v>
      </c>
      <c r="R7864" s="807">
        <v>66</v>
      </c>
      <c r="S7864" s="759" t="str">
        <f t="shared" si="244"/>
        <v>Vejez</v>
      </c>
      <c r="AI7864" s="806" t="s">
        <v>893</v>
      </c>
      <c r="AJ7864" s="807">
        <v>100</v>
      </c>
      <c r="AK7864" s="807">
        <v>70</v>
      </c>
      <c r="AL7864" s="759" t="str">
        <f t="shared" si="245"/>
        <v>Vejez</v>
      </c>
    </row>
    <row r="7865" spans="16:38" ht="15">
      <c r="P7865" s="806" t="s">
        <v>889</v>
      </c>
      <c r="Q7865" s="807">
        <v>101</v>
      </c>
      <c r="R7865" s="807">
        <v>67</v>
      </c>
      <c r="S7865" s="759" t="str">
        <f t="shared" si="244"/>
        <v>Vejez</v>
      </c>
      <c r="AI7865" s="806" t="s">
        <v>893</v>
      </c>
      <c r="AJ7865" s="807">
        <v>115</v>
      </c>
      <c r="AK7865" s="807">
        <v>71</v>
      </c>
      <c r="AL7865" s="759" t="str">
        <f t="shared" si="245"/>
        <v>Vejez</v>
      </c>
    </row>
    <row r="7866" spans="16:38" ht="15">
      <c r="P7866" s="806" t="s">
        <v>889</v>
      </c>
      <c r="Q7866" s="807">
        <v>97</v>
      </c>
      <c r="R7866" s="807">
        <v>68</v>
      </c>
      <c r="S7866" s="759" t="str">
        <f t="shared" si="244"/>
        <v>Vejez</v>
      </c>
      <c r="AI7866" s="806" t="s">
        <v>893</v>
      </c>
      <c r="AJ7866" s="807">
        <v>87</v>
      </c>
      <c r="AK7866" s="807">
        <v>72</v>
      </c>
      <c r="AL7866" s="759" t="str">
        <f t="shared" si="245"/>
        <v>Vejez</v>
      </c>
    </row>
    <row r="7867" spans="16:38" ht="15">
      <c r="P7867" s="806" t="s">
        <v>889</v>
      </c>
      <c r="Q7867" s="807">
        <v>82</v>
      </c>
      <c r="R7867" s="807">
        <v>69</v>
      </c>
      <c r="S7867" s="759" t="str">
        <f t="shared" si="244"/>
        <v>Vejez</v>
      </c>
      <c r="AI7867" s="806" t="s">
        <v>893</v>
      </c>
      <c r="AJ7867" s="807">
        <v>83</v>
      </c>
      <c r="AK7867" s="807">
        <v>73</v>
      </c>
      <c r="AL7867" s="759" t="str">
        <f t="shared" si="245"/>
        <v>Vejez</v>
      </c>
    </row>
    <row r="7868" spans="16:38" ht="15">
      <c r="P7868" s="806" t="s">
        <v>889</v>
      </c>
      <c r="Q7868" s="807">
        <v>88</v>
      </c>
      <c r="R7868" s="807">
        <v>70</v>
      </c>
      <c r="S7868" s="759" t="str">
        <f t="shared" si="244"/>
        <v>Vejez</v>
      </c>
      <c r="AI7868" s="806" t="s">
        <v>893</v>
      </c>
      <c r="AJ7868" s="807">
        <v>69</v>
      </c>
      <c r="AK7868" s="807">
        <v>74</v>
      </c>
      <c r="AL7868" s="759" t="str">
        <f t="shared" si="245"/>
        <v>Vejez</v>
      </c>
    </row>
    <row r="7869" spans="16:38" ht="15">
      <c r="P7869" s="806" t="s">
        <v>889</v>
      </c>
      <c r="Q7869" s="807">
        <v>88</v>
      </c>
      <c r="R7869" s="807">
        <v>71</v>
      </c>
      <c r="S7869" s="759" t="str">
        <f t="shared" si="244"/>
        <v>Vejez</v>
      </c>
      <c r="AI7869" s="806" t="s">
        <v>893</v>
      </c>
      <c r="AJ7869" s="807">
        <v>75</v>
      </c>
      <c r="AK7869" s="807">
        <v>75</v>
      </c>
      <c r="AL7869" s="759" t="str">
        <f t="shared" si="245"/>
        <v>Vejez</v>
      </c>
    </row>
    <row r="7870" spans="16:38" ht="15">
      <c r="P7870" s="806" t="s">
        <v>889</v>
      </c>
      <c r="Q7870" s="807">
        <v>63</v>
      </c>
      <c r="R7870" s="807">
        <v>72</v>
      </c>
      <c r="S7870" s="759" t="str">
        <f t="shared" si="244"/>
        <v>Vejez</v>
      </c>
      <c r="AI7870" s="806" t="s">
        <v>893</v>
      </c>
      <c r="AJ7870" s="807">
        <v>78</v>
      </c>
      <c r="AK7870" s="807">
        <v>76</v>
      </c>
      <c r="AL7870" s="759" t="str">
        <f t="shared" si="245"/>
        <v>Vejez</v>
      </c>
    </row>
    <row r="7871" spans="16:38" ht="15">
      <c r="P7871" s="806" t="s">
        <v>889</v>
      </c>
      <c r="Q7871" s="807">
        <v>86</v>
      </c>
      <c r="R7871" s="807">
        <v>73</v>
      </c>
      <c r="S7871" s="759" t="str">
        <f t="shared" si="244"/>
        <v>Vejez</v>
      </c>
      <c r="AI7871" s="806" t="s">
        <v>893</v>
      </c>
      <c r="AJ7871" s="807">
        <v>63</v>
      </c>
      <c r="AK7871" s="807">
        <v>77</v>
      </c>
      <c r="AL7871" s="759" t="str">
        <f t="shared" si="245"/>
        <v>Vejez</v>
      </c>
    </row>
    <row r="7872" spans="16:38" ht="15">
      <c r="P7872" s="806" t="s">
        <v>889</v>
      </c>
      <c r="Q7872" s="807">
        <v>72</v>
      </c>
      <c r="R7872" s="807">
        <v>74</v>
      </c>
      <c r="S7872" s="759" t="str">
        <f t="shared" si="244"/>
        <v>Vejez</v>
      </c>
      <c r="AI7872" s="806" t="s">
        <v>893</v>
      </c>
      <c r="AJ7872" s="807">
        <v>57</v>
      </c>
      <c r="AK7872" s="807">
        <v>78</v>
      </c>
      <c r="AL7872" s="759" t="str">
        <f t="shared" si="245"/>
        <v>Vejez</v>
      </c>
    </row>
    <row r="7873" spans="16:38" ht="15">
      <c r="P7873" s="806" t="s">
        <v>889</v>
      </c>
      <c r="Q7873" s="807">
        <v>54</v>
      </c>
      <c r="R7873" s="807">
        <v>75</v>
      </c>
      <c r="S7873" s="759" t="str">
        <f t="shared" si="244"/>
        <v>Vejez</v>
      </c>
      <c r="AI7873" s="806" t="s">
        <v>893</v>
      </c>
      <c r="AJ7873" s="807">
        <v>48</v>
      </c>
      <c r="AK7873" s="807">
        <v>79</v>
      </c>
      <c r="AL7873" s="759" t="str">
        <f t="shared" si="245"/>
        <v>Vejez</v>
      </c>
    </row>
    <row r="7874" spans="16:38" ht="15">
      <c r="P7874" s="806" t="s">
        <v>889</v>
      </c>
      <c r="Q7874" s="807">
        <v>71</v>
      </c>
      <c r="R7874" s="807">
        <v>76</v>
      </c>
      <c r="S7874" s="759" t="str">
        <f t="shared" si="244"/>
        <v>Vejez</v>
      </c>
      <c r="AI7874" s="806" t="s">
        <v>893</v>
      </c>
      <c r="AJ7874" s="807">
        <v>43</v>
      </c>
      <c r="AK7874" s="807">
        <v>80</v>
      </c>
      <c r="AL7874" s="759" t="str">
        <f t="shared" si="245"/>
        <v>Vejez</v>
      </c>
    </row>
    <row r="7875" spans="16:38" ht="15">
      <c r="P7875" s="806" t="s">
        <v>889</v>
      </c>
      <c r="Q7875" s="807">
        <v>54</v>
      </c>
      <c r="R7875" s="807">
        <v>77</v>
      </c>
      <c r="S7875" s="759" t="str">
        <f t="shared" ref="S7875:S7938" si="246">IF(P7875=0,"",IF(AND(R7875&gt;=0,R7875&lt;=5),"Primera Infancia",IF(AND(R7875&gt;=6,R7875&lt;=11),"Infancia",IF(AND(R7875&gt;=12,R7875&lt;=17),"Adolescente",IF(AND(R7875&gt;=18,R7875&lt;=28),"Juventud",IF(AND(R7875&gt;=29,R7875&lt;=59),"Adulto","Vejez"))))))</f>
        <v>Vejez</v>
      </c>
      <c r="AI7875" s="806" t="s">
        <v>893</v>
      </c>
      <c r="AJ7875" s="807">
        <v>50</v>
      </c>
      <c r="AK7875" s="807">
        <v>81</v>
      </c>
      <c r="AL7875" s="759" t="str">
        <f t="shared" ref="AL7875:AL7938" si="247">IF(AI7875=0,"",IF(AND(AK7875&gt;=0,AK7875&lt;=5),"Primera Infancia",IF(AND(AK7875&gt;=6,AK7875&lt;=11),"Infancia",IF(AND(AK7875&gt;=12,AK7875&lt;=17),"Adolescente",IF(AND(AK7875&gt;=18,AK7875&lt;=28),"Juventud",IF(AND(AK7875&gt;=29,AK7875&lt;=59),"Adulto","Vejez"))))))</f>
        <v>Vejez</v>
      </c>
    </row>
    <row r="7876" spans="16:38" ht="15">
      <c r="P7876" s="806" t="s">
        <v>889</v>
      </c>
      <c r="Q7876" s="807">
        <v>56</v>
      </c>
      <c r="R7876" s="807">
        <v>78</v>
      </c>
      <c r="S7876" s="759" t="str">
        <f t="shared" si="246"/>
        <v>Vejez</v>
      </c>
      <c r="AI7876" s="806" t="s">
        <v>893</v>
      </c>
      <c r="AJ7876" s="807">
        <v>35</v>
      </c>
      <c r="AK7876" s="807">
        <v>82</v>
      </c>
      <c r="AL7876" s="759" t="str">
        <f t="shared" si="247"/>
        <v>Vejez</v>
      </c>
    </row>
    <row r="7877" spans="16:38" ht="15">
      <c r="P7877" s="806" t="s">
        <v>889</v>
      </c>
      <c r="Q7877" s="807">
        <v>37</v>
      </c>
      <c r="R7877" s="807">
        <v>79</v>
      </c>
      <c r="S7877" s="759" t="str">
        <f t="shared" si="246"/>
        <v>Vejez</v>
      </c>
      <c r="AI7877" s="806" t="s">
        <v>893</v>
      </c>
      <c r="AJ7877" s="807">
        <v>33</v>
      </c>
      <c r="AK7877" s="807">
        <v>83</v>
      </c>
      <c r="AL7877" s="759" t="str">
        <f t="shared" si="247"/>
        <v>Vejez</v>
      </c>
    </row>
    <row r="7878" spans="16:38" ht="15">
      <c r="P7878" s="806" t="s">
        <v>889</v>
      </c>
      <c r="Q7878" s="807">
        <v>39</v>
      </c>
      <c r="R7878" s="807">
        <v>80</v>
      </c>
      <c r="S7878" s="759" t="str">
        <f t="shared" si="246"/>
        <v>Vejez</v>
      </c>
      <c r="AI7878" s="806" t="s">
        <v>893</v>
      </c>
      <c r="AJ7878" s="807">
        <v>31</v>
      </c>
      <c r="AK7878" s="807">
        <v>84</v>
      </c>
      <c r="AL7878" s="759" t="str">
        <f t="shared" si="247"/>
        <v>Vejez</v>
      </c>
    </row>
    <row r="7879" spans="16:38" ht="15">
      <c r="P7879" s="806" t="s">
        <v>889</v>
      </c>
      <c r="Q7879" s="807">
        <v>54</v>
      </c>
      <c r="R7879" s="807">
        <v>81</v>
      </c>
      <c r="S7879" s="759" t="str">
        <f t="shared" si="246"/>
        <v>Vejez</v>
      </c>
      <c r="AI7879" s="806" t="s">
        <v>893</v>
      </c>
      <c r="AJ7879" s="807">
        <v>30</v>
      </c>
      <c r="AK7879" s="807">
        <v>85</v>
      </c>
      <c r="AL7879" s="759" t="str">
        <f t="shared" si="247"/>
        <v>Vejez</v>
      </c>
    </row>
    <row r="7880" spans="16:38" ht="15">
      <c r="P7880" s="806" t="s">
        <v>889</v>
      </c>
      <c r="Q7880" s="807">
        <v>37</v>
      </c>
      <c r="R7880" s="807">
        <v>82</v>
      </c>
      <c r="S7880" s="759" t="str">
        <f t="shared" si="246"/>
        <v>Vejez</v>
      </c>
      <c r="AI7880" s="806" t="s">
        <v>893</v>
      </c>
      <c r="AJ7880" s="807">
        <v>10</v>
      </c>
      <c r="AK7880" s="807">
        <v>86</v>
      </c>
      <c r="AL7880" s="759" t="str">
        <f t="shared" si="247"/>
        <v>Vejez</v>
      </c>
    </row>
    <row r="7881" spans="16:38" ht="15">
      <c r="P7881" s="806" t="s">
        <v>889</v>
      </c>
      <c r="Q7881" s="807">
        <v>35</v>
      </c>
      <c r="R7881" s="807">
        <v>83</v>
      </c>
      <c r="S7881" s="759" t="str">
        <f t="shared" si="246"/>
        <v>Vejez</v>
      </c>
      <c r="AI7881" s="806" t="s">
        <v>893</v>
      </c>
      <c r="AJ7881" s="807">
        <v>18</v>
      </c>
      <c r="AK7881" s="807">
        <v>87</v>
      </c>
      <c r="AL7881" s="759" t="str">
        <f t="shared" si="247"/>
        <v>Vejez</v>
      </c>
    </row>
    <row r="7882" spans="16:38" ht="15">
      <c r="P7882" s="806" t="s">
        <v>889</v>
      </c>
      <c r="Q7882" s="807">
        <v>27</v>
      </c>
      <c r="R7882" s="807">
        <v>84</v>
      </c>
      <c r="S7882" s="759" t="str">
        <f t="shared" si="246"/>
        <v>Vejez</v>
      </c>
      <c r="AI7882" s="806" t="s">
        <v>893</v>
      </c>
      <c r="AJ7882" s="807">
        <v>11</v>
      </c>
      <c r="AK7882" s="807">
        <v>88</v>
      </c>
      <c r="AL7882" s="759" t="str">
        <f t="shared" si="247"/>
        <v>Vejez</v>
      </c>
    </row>
    <row r="7883" spans="16:38" ht="15">
      <c r="P7883" s="806" t="s">
        <v>889</v>
      </c>
      <c r="Q7883" s="807">
        <v>37</v>
      </c>
      <c r="R7883" s="807">
        <v>85</v>
      </c>
      <c r="S7883" s="759" t="str">
        <f t="shared" si="246"/>
        <v>Vejez</v>
      </c>
      <c r="AI7883" s="806" t="s">
        <v>893</v>
      </c>
      <c r="AJ7883" s="807">
        <v>16</v>
      </c>
      <c r="AK7883" s="807">
        <v>89</v>
      </c>
      <c r="AL7883" s="759" t="str">
        <f t="shared" si="247"/>
        <v>Vejez</v>
      </c>
    </row>
    <row r="7884" spans="16:38" ht="15">
      <c r="P7884" s="806" t="s">
        <v>889</v>
      </c>
      <c r="Q7884" s="807">
        <v>31</v>
      </c>
      <c r="R7884" s="807">
        <v>86</v>
      </c>
      <c r="S7884" s="759" t="str">
        <f t="shared" si="246"/>
        <v>Vejez</v>
      </c>
      <c r="AI7884" s="806" t="s">
        <v>893</v>
      </c>
      <c r="AJ7884" s="807">
        <v>14</v>
      </c>
      <c r="AK7884" s="807">
        <v>90</v>
      </c>
      <c r="AL7884" s="759" t="str">
        <f t="shared" si="247"/>
        <v>Vejez</v>
      </c>
    </row>
    <row r="7885" spans="16:38" ht="15">
      <c r="P7885" s="806" t="s">
        <v>889</v>
      </c>
      <c r="Q7885" s="807">
        <v>18</v>
      </c>
      <c r="R7885" s="807">
        <v>87</v>
      </c>
      <c r="S7885" s="759" t="str">
        <f t="shared" si="246"/>
        <v>Vejez</v>
      </c>
      <c r="AI7885" s="806" t="s">
        <v>893</v>
      </c>
      <c r="AJ7885" s="807">
        <v>14</v>
      </c>
      <c r="AK7885" s="807">
        <v>91</v>
      </c>
      <c r="AL7885" s="759" t="str">
        <f t="shared" si="247"/>
        <v>Vejez</v>
      </c>
    </row>
    <row r="7886" spans="16:38" ht="15">
      <c r="P7886" s="806" t="s">
        <v>889</v>
      </c>
      <c r="Q7886" s="807">
        <v>20</v>
      </c>
      <c r="R7886" s="807">
        <v>88</v>
      </c>
      <c r="S7886" s="759" t="str">
        <f t="shared" si="246"/>
        <v>Vejez</v>
      </c>
      <c r="AI7886" s="806" t="s">
        <v>893</v>
      </c>
      <c r="AJ7886" s="807">
        <v>9</v>
      </c>
      <c r="AK7886" s="807">
        <v>92</v>
      </c>
      <c r="AL7886" s="759" t="str">
        <f t="shared" si="247"/>
        <v>Vejez</v>
      </c>
    </row>
    <row r="7887" spans="16:38" ht="15">
      <c r="P7887" s="806" t="s">
        <v>889</v>
      </c>
      <c r="Q7887" s="807">
        <v>23</v>
      </c>
      <c r="R7887" s="807">
        <v>89</v>
      </c>
      <c r="S7887" s="759" t="str">
        <f t="shared" si="246"/>
        <v>Vejez</v>
      </c>
      <c r="AI7887" s="806" t="s">
        <v>893</v>
      </c>
      <c r="AJ7887" s="807">
        <v>8</v>
      </c>
      <c r="AK7887" s="807">
        <v>93</v>
      </c>
      <c r="AL7887" s="759" t="str">
        <f t="shared" si="247"/>
        <v>Vejez</v>
      </c>
    </row>
    <row r="7888" spans="16:38" ht="15">
      <c r="P7888" s="806" t="s">
        <v>889</v>
      </c>
      <c r="Q7888" s="807">
        <v>13</v>
      </c>
      <c r="R7888" s="807">
        <v>90</v>
      </c>
      <c r="S7888" s="759" t="str">
        <f t="shared" si="246"/>
        <v>Vejez</v>
      </c>
      <c r="AI7888" s="806" t="s">
        <v>893</v>
      </c>
      <c r="AJ7888" s="807">
        <v>2</v>
      </c>
      <c r="AK7888" s="807">
        <v>94</v>
      </c>
      <c r="AL7888" s="759" t="str">
        <f t="shared" si="247"/>
        <v>Vejez</v>
      </c>
    </row>
    <row r="7889" spans="16:38" ht="15">
      <c r="P7889" s="806" t="s">
        <v>889</v>
      </c>
      <c r="Q7889" s="807">
        <v>18</v>
      </c>
      <c r="R7889" s="807">
        <v>91</v>
      </c>
      <c r="S7889" s="759" t="str">
        <f t="shared" si="246"/>
        <v>Vejez</v>
      </c>
      <c r="AI7889" s="806" t="s">
        <v>893</v>
      </c>
      <c r="AJ7889" s="807">
        <v>5</v>
      </c>
      <c r="AK7889" s="807">
        <v>95</v>
      </c>
      <c r="AL7889" s="759" t="str">
        <f t="shared" si="247"/>
        <v>Vejez</v>
      </c>
    </row>
    <row r="7890" spans="16:38" ht="15">
      <c r="P7890" s="806" t="s">
        <v>889</v>
      </c>
      <c r="Q7890" s="807">
        <v>14</v>
      </c>
      <c r="R7890" s="807">
        <v>92</v>
      </c>
      <c r="S7890" s="759" t="str">
        <f t="shared" si="246"/>
        <v>Vejez</v>
      </c>
      <c r="AI7890" s="806" t="s">
        <v>893</v>
      </c>
      <c r="AJ7890" s="807">
        <v>4</v>
      </c>
      <c r="AK7890" s="807">
        <v>96</v>
      </c>
      <c r="AL7890" s="759" t="str">
        <f t="shared" si="247"/>
        <v>Vejez</v>
      </c>
    </row>
    <row r="7891" spans="16:38" ht="15">
      <c r="P7891" s="806" t="s">
        <v>889</v>
      </c>
      <c r="Q7891" s="807">
        <v>9</v>
      </c>
      <c r="R7891" s="807">
        <v>93</v>
      </c>
      <c r="S7891" s="759" t="str">
        <f t="shared" si="246"/>
        <v>Vejez</v>
      </c>
      <c r="AI7891" s="806" t="s">
        <v>893</v>
      </c>
      <c r="AJ7891" s="807">
        <v>2</v>
      </c>
      <c r="AK7891" s="807">
        <v>97</v>
      </c>
      <c r="AL7891" s="759" t="str">
        <f t="shared" si="247"/>
        <v>Vejez</v>
      </c>
    </row>
    <row r="7892" spans="16:38" ht="15">
      <c r="P7892" s="806" t="s">
        <v>889</v>
      </c>
      <c r="Q7892" s="807">
        <v>8</v>
      </c>
      <c r="R7892" s="807">
        <v>94</v>
      </c>
      <c r="S7892" s="759" t="str">
        <f t="shared" si="246"/>
        <v>Vejez</v>
      </c>
      <c r="AI7892" s="806" t="s">
        <v>893</v>
      </c>
      <c r="AJ7892" s="807">
        <v>1</v>
      </c>
      <c r="AK7892" s="807">
        <v>98</v>
      </c>
      <c r="AL7892" s="759" t="str">
        <f t="shared" si="247"/>
        <v>Vejez</v>
      </c>
    </row>
    <row r="7893" spans="16:38" ht="30">
      <c r="P7893" s="806" t="s">
        <v>889</v>
      </c>
      <c r="Q7893" s="807">
        <v>7</v>
      </c>
      <c r="R7893" s="807">
        <v>95</v>
      </c>
      <c r="S7893" s="759" t="str">
        <f t="shared" si="246"/>
        <v>Vejez</v>
      </c>
      <c r="AI7893" s="806" t="s">
        <v>895</v>
      </c>
      <c r="AJ7893" s="807">
        <v>1243</v>
      </c>
      <c r="AK7893" s="807">
        <v>0</v>
      </c>
      <c r="AL7893" s="759" t="str">
        <f t="shared" si="247"/>
        <v>Primera Infancia</v>
      </c>
    </row>
    <row r="7894" spans="16:38" ht="30">
      <c r="P7894" s="806" t="s">
        <v>889</v>
      </c>
      <c r="Q7894" s="807">
        <v>3</v>
      </c>
      <c r="R7894" s="807">
        <v>96</v>
      </c>
      <c r="S7894" s="759" t="str">
        <f t="shared" si="246"/>
        <v>Vejez</v>
      </c>
      <c r="AI7894" s="806" t="s">
        <v>895</v>
      </c>
      <c r="AJ7894" s="807">
        <v>1441</v>
      </c>
      <c r="AK7894" s="807">
        <v>1</v>
      </c>
      <c r="AL7894" s="759" t="str">
        <f t="shared" si="247"/>
        <v>Primera Infancia</v>
      </c>
    </row>
    <row r="7895" spans="16:38" ht="30">
      <c r="P7895" s="806" t="s">
        <v>889</v>
      </c>
      <c r="Q7895" s="807">
        <v>3</v>
      </c>
      <c r="R7895" s="807">
        <v>97</v>
      </c>
      <c r="S7895" s="759" t="str">
        <f t="shared" si="246"/>
        <v>Vejez</v>
      </c>
      <c r="AI7895" s="806" t="s">
        <v>895</v>
      </c>
      <c r="AJ7895" s="807">
        <v>1506</v>
      </c>
      <c r="AK7895" s="807">
        <v>2</v>
      </c>
      <c r="AL7895" s="759" t="str">
        <f t="shared" si="247"/>
        <v>Primera Infancia</v>
      </c>
    </row>
    <row r="7896" spans="16:38" ht="30">
      <c r="P7896" s="806" t="s">
        <v>889</v>
      </c>
      <c r="Q7896" s="807">
        <v>2</v>
      </c>
      <c r="R7896" s="807">
        <v>98</v>
      </c>
      <c r="S7896" s="759" t="str">
        <f t="shared" si="246"/>
        <v>Vejez</v>
      </c>
      <c r="AI7896" s="806" t="s">
        <v>895</v>
      </c>
      <c r="AJ7896" s="807">
        <v>1574</v>
      </c>
      <c r="AK7896" s="807">
        <v>3</v>
      </c>
      <c r="AL7896" s="759" t="str">
        <f t="shared" si="247"/>
        <v>Primera Infancia</v>
      </c>
    </row>
    <row r="7897" spans="16:38" ht="30">
      <c r="P7897" s="806" t="s">
        <v>889</v>
      </c>
      <c r="Q7897" s="807">
        <v>1</v>
      </c>
      <c r="R7897" s="807">
        <v>99</v>
      </c>
      <c r="S7897" s="759" t="str">
        <f t="shared" si="246"/>
        <v>Vejez</v>
      </c>
      <c r="AI7897" s="806" t="s">
        <v>895</v>
      </c>
      <c r="AJ7897" s="807">
        <v>1654</v>
      </c>
      <c r="AK7897" s="807">
        <v>4</v>
      </c>
      <c r="AL7897" s="759" t="str">
        <f t="shared" si="247"/>
        <v>Primera Infancia</v>
      </c>
    </row>
    <row r="7898" spans="16:38" ht="30">
      <c r="P7898" s="806" t="s">
        <v>889</v>
      </c>
      <c r="Q7898" s="807">
        <v>1</v>
      </c>
      <c r="R7898" s="807">
        <v>100</v>
      </c>
      <c r="S7898" s="759" t="str">
        <f t="shared" si="246"/>
        <v>Vejez</v>
      </c>
      <c r="AI7898" s="806" t="s">
        <v>895</v>
      </c>
      <c r="AJ7898" s="807">
        <v>1690</v>
      </c>
      <c r="AK7898" s="807">
        <v>5</v>
      </c>
      <c r="AL7898" s="759" t="str">
        <f t="shared" si="247"/>
        <v>Primera Infancia</v>
      </c>
    </row>
    <row r="7899" spans="16:38" ht="15">
      <c r="P7899" s="806" t="s">
        <v>889</v>
      </c>
      <c r="Q7899" s="807">
        <v>1</v>
      </c>
      <c r="R7899" s="807">
        <v>101</v>
      </c>
      <c r="S7899" s="759" t="str">
        <f t="shared" si="246"/>
        <v>Vejez</v>
      </c>
      <c r="AI7899" s="806" t="s">
        <v>895</v>
      </c>
      <c r="AJ7899" s="807">
        <v>1842</v>
      </c>
      <c r="AK7899" s="807">
        <v>6</v>
      </c>
      <c r="AL7899" s="759" t="str">
        <f t="shared" si="247"/>
        <v>Infancia</v>
      </c>
    </row>
    <row r="7900" spans="16:38" ht="30">
      <c r="P7900" s="806" t="s">
        <v>890</v>
      </c>
      <c r="Q7900" s="807">
        <v>104</v>
      </c>
      <c r="R7900" s="807">
        <v>0</v>
      </c>
      <c r="S7900" s="759" t="str">
        <f t="shared" si="246"/>
        <v>Primera Infancia</v>
      </c>
      <c r="AI7900" s="806" t="s">
        <v>895</v>
      </c>
      <c r="AJ7900" s="807">
        <v>1753</v>
      </c>
      <c r="AK7900" s="807">
        <v>7</v>
      </c>
      <c r="AL7900" s="759" t="str">
        <f t="shared" si="247"/>
        <v>Infancia</v>
      </c>
    </row>
    <row r="7901" spans="16:38" ht="30">
      <c r="P7901" s="806" t="s">
        <v>890</v>
      </c>
      <c r="Q7901" s="807">
        <v>87</v>
      </c>
      <c r="R7901" s="807">
        <v>1</v>
      </c>
      <c r="S7901" s="759" t="str">
        <f t="shared" si="246"/>
        <v>Primera Infancia</v>
      </c>
      <c r="AI7901" s="806" t="s">
        <v>895</v>
      </c>
      <c r="AJ7901" s="807">
        <v>1785</v>
      </c>
      <c r="AK7901" s="807">
        <v>8</v>
      </c>
      <c r="AL7901" s="759" t="str">
        <f t="shared" si="247"/>
        <v>Infancia</v>
      </c>
    </row>
    <row r="7902" spans="16:38" ht="30">
      <c r="P7902" s="806" t="s">
        <v>890</v>
      </c>
      <c r="Q7902" s="807">
        <v>97</v>
      </c>
      <c r="R7902" s="807">
        <v>2</v>
      </c>
      <c r="S7902" s="759" t="str">
        <f t="shared" si="246"/>
        <v>Primera Infancia</v>
      </c>
      <c r="AI7902" s="806" t="s">
        <v>895</v>
      </c>
      <c r="AJ7902" s="807">
        <v>1620</v>
      </c>
      <c r="AK7902" s="807">
        <v>9</v>
      </c>
      <c r="AL7902" s="759" t="str">
        <f t="shared" si="247"/>
        <v>Infancia</v>
      </c>
    </row>
    <row r="7903" spans="16:38" ht="30">
      <c r="P7903" s="806" t="s">
        <v>890</v>
      </c>
      <c r="Q7903" s="807">
        <v>98</v>
      </c>
      <c r="R7903" s="807">
        <v>3</v>
      </c>
      <c r="S7903" s="759" t="str">
        <f t="shared" si="246"/>
        <v>Primera Infancia</v>
      </c>
      <c r="AI7903" s="806" t="s">
        <v>895</v>
      </c>
      <c r="AJ7903" s="807">
        <v>1618</v>
      </c>
      <c r="AK7903" s="807">
        <v>10</v>
      </c>
      <c r="AL7903" s="759" t="str">
        <f t="shared" si="247"/>
        <v>Infancia</v>
      </c>
    </row>
    <row r="7904" spans="16:38" ht="30">
      <c r="P7904" s="806" t="s">
        <v>890</v>
      </c>
      <c r="Q7904" s="807">
        <v>127</v>
      </c>
      <c r="R7904" s="807">
        <v>4</v>
      </c>
      <c r="S7904" s="759" t="str">
        <f t="shared" si="246"/>
        <v>Primera Infancia</v>
      </c>
      <c r="AI7904" s="806" t="s">
        <v>895</v>
      </c>
      <c r="AJ7904" s="807">
        <v>1695</v>
      </c>
      <c r="AK7904" s="807">
        <v>11</v>
      </c>
      <c r="AL7904" s="759" t="str">
        <f t="shared" si="247"/>
        <v>Infancia</v>
      </c>
    </row>
    <row r="7905" spans="16:38" ht="30">
      <c r="P7905" s="806" t="s">
        <v>890</v>
      </c>
      <c r="Q7905" s="807">
        <v>120</v>
      </c>
      <c r="R7905" s="807">
        <v>5</v>
      </c>
      <c r="S7905" s="759" t="str">
        <f t="shared" si="246"/>
        <v>Primera Infancia</v>
      </c>
      <c r="AI7905" s="806" t="s">
        <v>895</v>
      </c>
      <c r="AJ7905" s="807">
        <v>1845</v>
      </c>
      <c r="AK7905" s="807">
        <v>12</v>
      </c>
      <c r="AL7905" s="759" t="str">
        <f t="shared" si="247"/>
        <v>Adolescente</v>
      </c>
    </row>
    <row r="7906" spans="16:38" ht="30">
      <c r="P7906" s="806" t="s">
        <v>890</v>
      </c>
      <c r="Q7906" s="807">
        <v>108</v>
      </c>
      <c r="R7906" s="807">
        <v>6</v>
      </c>
      <c r="S7906" s="759" t="str">
        <f t="shared" si="246"/>
        <v>Infancia</v>
      </c>
      <c r="AI7906" s="806" t="s">
        <v>895</v>
      </c>
      <c r="AJ7906" s="807">
        <v>1921</v>
      </c>
      <c r="AK7906" s="807">
        <v>13</v>
      </c>
      <c r="AL7906" s="759" t="str">
        <f t="shared" si="247"/>
        <v>Adolescente</v>
      </c>
    </row>
    <row r="7907" spans="16:38" ht="30">
      <c r="P7907" s="806" t="s">
        <v>890</v>
      </c>
      <c r="Q7907" s="807">
        <v>120</v>
      </c>
      <c r="R7907" s="807">
        <v>7</v>
      </c>
      <c r="S7907" s="759" t="str">
        <f t="shared" si="246"/>
        <v>Infancia</v>
      </c>
      <c r="AI7907" s="806" t="s">
        <v>895</v>
      </c>
      <c r="AJ7907" s="807">
        <v>1991</v>
      </c>
      <c r="AK7907" s="807">
        <v>14</v>
      </c>
      <c r="AL7907" s="759" t="str">
        <f t="shared" si="247"/>
        <v>Adolescente</v>
      </c>
    </row>
    <row r="7908" spans="16:38" ht="30">
      <c r="P7908" s="806" t="s">
        <v>890</v>
      </c>
      <c r="Q7908" s="807">
        <v>92</v>
      </c>
      <c r="R7908" s="807">
        <v>8</v>
      </c>
      <c r="S7908" s="759" t="str">
        <f t="shared" si="246"/>
        <v>Infancia</v>
      </c>
      <c r="AI7908" s="806" t="s">
        <v>895</v>
      </c>
      <c r="AJ7908" s="807">
        <v>1919</v>
      </c>
      <c r="AK7908" s="807">
        <v>15</v>
      </c>
      <c r="AL7908" s="759" t="str">
        <f t="shared" si="247"/>
        <v>Adolescente</v>
      </c>
    </row>
    <row r="7909" spans="16:38" ht="30">
      <c r="P7909" s="806" t="s">
        <v>890</v>
      </c>
      <c r="Q7909" s="807">
        <v>129</v>
      </c>
      <c r="R7909" s="807">
        <v>9</v>
      </c>
      <c r="S7909" s="759" t="str">
        <f t="shared" si="246"/>
        <v>Infancia</v>
      </c>
      <c r="AI7909" s="806" t="s">
        <v>895</v>
      </c>
      <c r="AJ7909" s="807">
        <v>1930</v>
      </c>
      <c r="AK7909" s="807">
        <v>16</v>
      </c>
      <c r="AL7909" s="759" t="str">
        <f t="shared" si="247"/>
        <v>Adolescente</v>
      </c>
    </row>
    <row r="7910" spans="16:38" ht="30">
      <c r="P7910" s="806" t="s">
        <v>890</v>
      </c>
      <c r="Q7910" s="807">
        <v>127</v>
      </c>
      <c r="R7910" s="807">
        <v>10</v>
      </c>
      <c r="S7910" s="759" t="str">
        <f t="shared" si="246"/>
        <v>Infancia</v>
      </c>
      <c r="AI7910" s="806" t="s">
        <v>895</v>
      </c>
      <c r="AJ7910" s="807">
        <v>1998</v>
      </c>
      <c r="AK7910" s="807">
        <v>17</v>
      </c>
      <c r="AL7910" s="759" t="str">
        <f t="shared" si="247"/>
        <v>Adolescente</v>
      </c>
    </row>
    <row r="7911" spans="16:38" ht="15">
      <c r="P7911" s="806" t="s">
        <v>890</v>
      </c>
      <c r="Q7911" s="807">
        <v>112</v>
      </c>
      <c r="R7911" s="807">
        <v>11</v>
      </c>
      <c r="S7911" s="759" t="str">
        <f t="shared" si="246"/>
        <v>Infancia</v>
      </c>
      <c r="AI7911" s="806" t="s">
        <v>895</v>
      </c>
      <c r="AJ7911" s="807">
        <v>2137</v>
      </c>
      <c r="AK7911" s="807">
        <v>18</v>
      </c>
      <c r="AL7911" s="759" t="str">
        <f t="shared" si="247"/>
        <v>Juventud</v>
      </c>
    </row>
    <row r="7912" spans="16:38" ht="30">
      <c r="P7912" s="806" t="s">
        <v>890</v>
      </c>
      <c r="Q7912" s="807">
        <v>129</v>
      </c>
      <c r="R7912" s="807">
        <v>12</v>
      </c>
      <c r="S7912" s="759" t="str">
        <f t="shared" si="246"/>
        <v>Adolescente</v>
      </c>
      <c r="AI7912" s="806" t="s">
        <v>895</v>
      </c>
      <c r="AJ7912" s="807">
        <v>2327</v>
      </c>
      <c r="AK7912" s="807">
        <v>19</v>
      </c>
      <c r="AL7912" s="759" t="str">
        <f t="shared" si="247"/>
        <v>Juventud</v>
      </c>
    </row>
    <row r="7913" spans="16:38" ht="30">
      <c r="P7913" s="806" t="s">
        <v>890</v>
      </c>
      <c r="Q7913" s="807">
        <v>116</v>
      </c>
      <c r="R7913" s="807">
        <v>13</v>
      </c>
      <c r="S7913" s="759" t="str">
        <f t="shared" si="246"/>
        <v>Adolescente</v>
      </c>
      <c r="AI7913" s="806" t="s">
        <v>895</v>
      </c>
      <c r="AJ7913" s="807">
        <v>2447</v>
      </c>
      <c r="AK7913" s="807">
        <v>20</v>
      </c>
      <c r="AL7913" s="759" t="str">
        <f t="shared" si="247"/>
        <v>Juventud</v>
      </c>
    </row>
    <row r="7914" spans="16:38" ht="30">
      <c r="P7914" s="806" t="s">
        <v>890</v>
      </c>
      <c r="Q7914" s="807">
        <v>152</v>
      </c>
      <c r="R7914" s="807">
        <v>14</v>
      </c>
      <c r="S7914" s="759" t="str">
        <f t="shared" si="246"/>
        <v>Adolescente</v>
      </c>
      <c r="AI7914" s="806" t="s">
        <v>895</v>
      </c>
      <c r="AJ7914" s="807">
        <v>2813</v>
      </c>
      <c r="AK7914" s="807">
        <v>21</v>
      </c>
      <c r="AL7914" s="759" t="str">
        <f t="shared" si="247"/>
        <v>Juventud</v>
      </c>
    </row>
    <row r="7915" spans="16:38" ht="30">
      <c r="P7915" s="806" t="s">
        <v>890</v>
      </c>
      <c r="Q7915" s="807">
        <v>116</v>
      </c>
      <c r="R7915" s="807">
        <v>15</v>
      </c>
      <c r="S7915" s="759" t="str">
        <f t="shared" si="246"/>
        <v>Adolescente</v>
      </c>
      <c r="AI7915" s="806" t="s">
        <v>895</v>
      </c>
      <c r="AJ7915" s="807">
        <v>2880</v>
      </c>
      <c r="AK7915" s="807">
        <v>22</v>
      </c>
      <c r="AL7915" s="759" t="str">
        <f t="shared" si="247"/>
        <v>Juventud</v>
      </c>
    </row>
    <row r="7916" spans="16:38" ht="30">
      <c r="P7916" s="806" t="s">
        <v>890</v>
      </c>
      <c r="Q7916" s="807">
        <v>133</v>
      </c>
      <c r="R7916" s="807">
        <v>16</v>
      </c>
      <c r="S7916" s="759" t="str">
        <f t="shared" si="246"/>
        <v>Adolescente</v>
      </c>
      <c r="AI7916" s="806" t="s">
        <v>895</v>
      </c>
      <c r="AJ7916" s="807">
        <v>2957</v>
      </c>
      <c r="AK7916" s="807">
        <v>23</v>
      </c>
      <c r="AL7916" s="759" t="str">
        <f t="shared" si="247"/>
        <v>Juventud</v>
      </c>
    </row>
    <row r="7917" spans="16:38" ht="30">
      <c r="P7917" s="806" t="s">
        <v>890</v>
      </c>
      <c r="Q7917" s="807">
        <v>160</v>
      </c>
      <c r="R7917" s="807">
        <v>17</v>
      </c>
      <c r="S7917" s="759" t="str">
        <f t="shared" si="246"/>
        <v>Adolescente</v>
      </c>
      <c r="AI7917" s="806" t="s">
        <v>895</v>
      </c>
      <c r="AJ7917" s="807">
        <v>3237</v>
      </c>
      <c r="AK7917" s="807">
        <v>24</v>
      </c>
      <c r="AL7917" s="759" t="str">
        <f t="shared" si="247"/>
        <v>Juventud</v>
      </c>
    </row>
    <row r="7918" spans="16:38" ht="15">
      <c r="P7918" s="806" t="s">
        <v>890</v>
      </c>
      <c r="Q7918" s="807">
        <v>125</v>
      </c>
      <c r="R7918" s="807">
        <v>18</v>
      </c>
      <c r="S7918" s="759" t="str">
        <f t="shared" si="246"/>
        <v>Juventud</v>
      </c>
      <c r="AI7918" s="806" t="s">
        <v>895</v>
      </c>
      <c r="AJ7918" s="807">
        <v>3011</v>
      </c>
      <c r="AK7918" s="807">
        <v>25</v>
      </c>
      <c r="AL7918" s="759" t="str">
        <f t="shared" si="247"/>
        <v>Juventud</v>
      </c>
    </row>
    <row r="7919" spans="16:38" ht="15">
      <c r="P7919" s="806" t="s">
        <v>890</v>
      </c>
      <c r="Q7919" s="807">
        <v>114</v>
      </c>
      <c r="R7919" s="807">
        <v>19</v>
      </c>
      <c r="S7919" s="759" t="str">
        <f t="shared" si="246"/>
        <v>Juventud</v>
      </c>
      <c r="AI7919" s="806" t="s">
        <v>895</v>
      </c>
      <c r="AJ7919" s="807">
        <v>3215</v>
      </c>
      <c r="AK7919" s="807">
        <v>26</v>
      </c>
      <c r="AL7919" s="759" t="str">
        <f t="shared" si="247"/>
        <v>Juventud</v>
      </c>
    </row>
    <row r="7920" spans="16:38" ht="15">
      <c r="P7920" s="806" t="s">
        <v>890</v>
      </c>
      <c r="Q7920" s="807">
        <v>137</v>
      </c>
      <c r="R7920" s="807">
        <v>20</v>
      </c>
      <c r="S7920" s="759" t="str">
        <f t="shared" si="246"/>
        <v>Juventud</v>
      </c>
      <c r="AI7920" s="806" t="s">
        <v>895</v>
      </c>
      <c r="AJ7920" s="807">
        <v>3306</v>
      </c>
      <c r="AK7920" s="807">
        <v>27</v>
      </c>
      <c r="AL7920" s="759" t="str">
        <f t="shared" si="247"/>
        <v>Juventud</v>
      </c>
    </row>
    <row r="7921" spans="16:38" ht="15">
      <c r="P7921" s="806" t="s">
        <v>890</v>
      </c>
      <c r="Q7921" s="807">
        <v>111</v>
      </c>
      <c r="R7921" s="807">
        <v>21</v>
      </c>
      <c r="S7921" s="759" t="str">
        <f t="shared" si="246"/>
        <v>Juventud</v>
      </c>
      <c r="AI7921" s="806" t="s">
        <v>895</v>
      </c>
      <c r="AJ7921" s="807">
        <v>3205</v>
      </c>
      <c r="AK7921" s="807">
        <v>28</v>
      </c>
      <c r="AL7921" s="759" t="str">
        <f t="shared" si="247"/>
        <v>Juventud</v>
      </c>
    </row>
    <row r="7922" spans="16:38" ht="15">
      <c r="P7922" s="806" t="s">
        <v>890</v>
      </c>
      <c r="Q7922" s="807">
        <v>126</v>
      </c>
      <c r="R7922" s="807">
        <v>22</v>
      </c>
      <c r="S7922" s="759" t="str">
        <f t="shared" si="246"/>
        <v>Juventud</v>
      </c>
      <c r="AI7922" s="806" t="s">
        <v>895</v>
      </c>
      <c r="AJ7922" s="807">
        <v>3183</v>
      </c>
      <c r="AK7922" s="807">
        <v>29</v>
      </c>
      <c r="AL7922" s="759" t="str">
        <f t="shared" si="247"/>
        <v>Adulto</v>
      </c>
    </row>
    <row r="7923" spans="16:38" ht="15">
      <c r="P7923" s="806" t="s">
        <v>890</v>
      </c>
      <c r="Q7923" s="807">
        <v>110</v>
      </c>
      <c r="R7923" s="807">
        <v>23</v>
      </c>
      <c r="S7923" s="759" t="str">
        <f t="shared" si="246"/>
        <v>Juventud</v>
      </c>
      <c r="AI7923" s="806" t="s">
        <v>895</v>
      </c>
      <c r="AJ7923" s="807">
        <v>3265</v>
      </c>
      <c r="AK7923" s="807">
        <v>30</v>
      </c>
      <c r="AL7923" s="759" t="str">
        <f t="shared" si="247"/>
        <v>Adulto</v>
      </c>
    </row>
    <row r="7924" spans="16:38" ht="15">
      <c r="P7924" s="806" t="s">
        <v>890</v>
      </c>
      <c r="Q7924" s="807">
        <v>111</v>
      </c>
      <c r="R7924" s="807">
        <v>24</v>
      </c>
      <c r="S7924" s="759" t="str">
        <f t="shared" si="246"/>
        <v>Juventud</v>
      </c>
      <c r="AI7924" s="806" t="s">
        <v>895</v>
      </c>
      <c r="AJ7924" s="807">
        <v>3143</v>
      </c>
      <c r="AK7924" s="807">
        <v>31</v>
      </c>
      <c r="AL7924" s="759" t="str">
        <f t="shared" si="247"/>
        <v>Adulto</v>
      </c>
    </row>
    <row r="7925" spans="16:38" ht="15">
      <c r="P7925" s="806" t="s">
        <v>890</v>
      </c>
      <c r="Q7925" s="807">
        <v>97</v>
      </c>
      <c r="R7925" s="807">
        <v>25</v>
      </c>
      <c r="S7925" s="759" t="str">
        <f t="shared" si="246"/>
        <v>Juventud</v>
      </c>
      <c r="AI7925" s="806" t="s">
        <v>895</v>
      </c>
      <c r="AJ7925" s="807">
        <v>3009</v>
      </c>
      <c r="AK7925" s="807">
        <v>32</v>
      </c>
      <c r="AL7925" s="759" t="str">
        <f t="shared" si="247"/>
        <v>Adulto</v>
      </c>
    </row>
    <row r="7926" spans="16:38" ht="15">
      <c r="P7926" s="806" t="s">
        <v>890</v>
      </c>
      <c r="Q7926" s="807">
        <v>101</v>
      </c>
      <c r="R7926" s="807">
        <v>26</v>
      </c>
      <c r="S7926" s="759" t="str">
        <f t="shared" si="246"/>
        <v>Juventud</v>
      </c>
      <c r="AI7926" s="806" t="s">
        <v>895</v>
      </c>
      <c r="AJ7926" s="807">
        <v>2991</v>
      </c>
      <c r="AK7926" s="807">
        <v>33</v>
      </c>
      <c r="AL7926" s="759" t="str">
        <f t="shared" si="247"/>
        <v>Adulto</v>
      </c>
    </row>
    <row r="7927" spans="16:38" ht="15">
      <c r="P7927" s="806" t="s">
        <v>890</v>
      </c>
      <c r="Q7927" s="807">
        <v>106</v>
      </c>
      <c r="R7927" s="807">
        <v>27</v>
      </c>
      <c r="S7927" s="759" t="str">
        <f t="shared" si="246"/>
        <v>Juventud</v>
      </c>
      <c r="AI7927" s="806" t="s">
        <v>895</v>
      </c>
      <c r="AJ7927" s="807">
        <v>2946</v>
      </c>
      <c r="AK7927" s="807">
        <v>34</v>
      </c>
      <c r="AL7927" s="759" t="str">
        <f t="shared" si="247"/>
        <v>Adulto</v>
      </c>
    </row>
    <row r="7928" spans="16:38" ht="15">
      <c r="P7928" s="806" t="s">
        <v>890</v>
      </c>
      <c r="Q7928" s="807">
        <v>82</v>
      </c>
      <c r="R7928" s="807">
        <v>28</v>
      </c>
      <c r="S7928" s="759" t="str">
        <f t="shared" si="246"/>
        <v>Juventud</v>
      </c>
      <c r="AI7928" s="806" t="s">
        <v>895</v>
      </c>
      <c r="AJ7928" s="807">
        <v>2796</v>
      </c>
      <c r="AK7928" s="807">
        <v>35</v>
      </c>
      <c r="AL7928" s="759" t="str">
        <f t="shared" si="247"/>
        <v>Adulto</v>
      </c>
    </row>
    <row r="7929" spans="16:38" ht="15">
      <c r="P7929" s="806" t="s">
        <v>890</v>
      </c>
      <c r="Q7929" s="807">
        <v>90</v>
      </c>
      <c r="R7929" s="807">
        <v>29</v>
      </c>
      <c r="S7929" s="759" t="str">
        <f t="shared" si="246"/>
        <v>Adulto</v>
      </c>
      <c r="AI7929" s="806" t="s">
        <v>895</v>
      </c>
      <c r="AJ7929" s="807">
        <v>2785</v>
      </c>
      <c r="AK7929" s="807">
        <v>36</v>
      </c>
      <c r="AL7929" s="759" t="str">
        <f t="shared" si="247"/>
        <v>Adulto</v>
      </c>
    </row>
    <row r="7930" spans="16:38" ht="15">
      <c r="P7930" s="806" t="s">
        <v>890</v>
      </c>
      <c r="Q7930" s="807">
        <v>80</v>
      </c>
      <c r="R7930" s="807">
        <v>30</v>
      </c>
      <c r="S7930" s="759" t="str">
        <f t="shared" si="246"/>
        <v>Adulto</v>
      </c>
      <c r="AI7930" s="806" t="s">
        <v>895</v>
      </c>
      <c r="AJ7930" s="807">
        <v>2779</v>
      </c>
      <c r="AK7930" s="807">
        <v>37</v>
      </c>
      <c r="AL7930" s="759" t="str">
        <f t="shared" si="247"/>
        <v>Adulto</v>
      </c>
    </row>
    <row r="7931" spans="16:38" ht="15">
      <c r="P7931" s="806" t="s">
        <v>890</v>
      </c>
      <c r="Q7931" s="807">
        <v>85</v>
      </c>
      <c r="R7931" s="807">
        <v>31</v>
      </c>
      <c r="S7931" s="759" t="str">
        <f t="shared" si="246"/>
        <v>Adulto</v>
      </c>
      <c r="AI7931" s="806" t="s">
        <v>895</v>
      </c>
      <c r="AJ7931" s="807">
        <v>2669</v>
      </c>
      <c r="AK7931" s="807">
        <v>38</v>
      </c>
      <c r="AL7931" s="759" t="str">
        <f t="shared" si="247"/>
        <v>Adulto</v>
      </c>
    </row>
    <row r="7932" spans="16:38" ht="15">
      <c r="P7932" s="806" t="s">
        <v>890</v>
      </c>
      <c r="Q7932" s="807">
        <v>79</v>
      </c>
      <c r="R7932" s="807">
        <v>32</v>
      </c>
      <c r="S7932" s="759" t="str">
        <f t="shared" si="246"/>
        <v>Adulto</v>
      </c>
      <c r="AI7932" s="806" t="s">
        <v>895</v>
      </c>
      <c r="AJ7932" s="807">
        <v>2658</v>
      </c>
      <c r="AK7932" s="807">
        <v>39</v>
      </c>
      <c r="AL7932" s="759" t="str">
        <f t="shared" si="247"/>
        <v>Adulto</v>
      </c>
    </row>
    <row r="7933" spans="16:38" ht="15">
      <c r="P7933" s="806" t="s">
        <v>890</v>
      </c>
      <c r="Q7933" s="807">
        <v>84</v>
      </c>
      <c r="R7933" s="807">
        <v>33</v>
      </c>
      <c r="S7933" s="759" t="str">
        <f t="shared" si="246"/>
        <v>Adulto</v>
      </c>
      <c r="AI7933" s="806" t="s">
        <v>895</v>
      </c>
      <c r="AJ7933" s="807">
        <v>2757</v>
      </c>
      <c r="AK7933" s="807">
        <v>40</v>
      </c>
      <c r="AL7933" s="759" t="str">
        <f t="shared" si="247"/>
        <v>Adulto</v>
      </c>
    </row>
    <row r="7934" spans="16:38" ht="15">
      <c r="P7934" s="806" t="s">
        <v>890</v>
      </c>
      <c r="Q7934" s="807">
        <v>76</v>
      </c>
      <c r="R7934" s="807">
        <v>34</v>
      </c>
      <c r="S7934" s="759" t="str">
        <f t="shared" si="246"/>
        <v>Adulto</v>
      </c>
      <c r="AI7934" s="806" t="s">
        <v>895</v>
      </c>
      <c r="AJ7934" s="807">
        <v>2781</v>
      </c>
      <c r="AK7934" s="807">
        <v>41</v>
      </c>
      <c r="AL7934" s="759" t="str">
        <f t="shared" si="247"/>
        <v>Adulto</v>
      </c>
    </row>
    <row r="7935" spans="16:38" ht="15">
      <c r="P7935" s="806" t="s">
        <v>890</v>
      </c>
      <c r="Q7935" s="807">
        <v>57</v>
      </c>
      <c r="R7935" s="807">
        <v>35</v>
      </c>
      <c r="S7935" s="759" t="str">
        <f t="shared" si="246"/>
        <v>Adulto</v>
      </c>
      <c r="AI7935" s="806" t="s">
        <v>895</v>
      </c>
      <c r="AJ7935" s="807">
        <v>2562</v>
      </c>
      <c r="AK7935" s="807">
        <v>42</v>
      </c>
      <c r="AL7935" s="759" t="str">
        <f t="shared" si="247"/>
        <v>Adulto</v>
      </c>
    </row>
    <row r="7936" spans="16:38" ht="15">
      <c r="P7936" s="806" t="s">
        <v>890</v>
      </c>
      <c r="Q7936" s="807">
        <v>88</v>
      </c>
      <c r="R7936" s="807">
        <v>36</v>
      </c>
      <c r="S7936" s="759" t="str">
        <f t="shared" si="246"/>
        <v>Adulto</v>
      </c>
      <c r="AI7936" s="806" t="s">
        <v>895</v>
      </c>
      <c r="AJ7936" s="807">
        <v>2345</v>
      </c>
      <c r="AK7936" s="807">
        <v>43</v>
      </c>
      <c r="AL7936" s="759" t="str">
        <f t="shared" si="247"/>
        <v>Adulto</v>
      </c>
    </row>
    <row r="7937" spans="16:38" ht="15">
      <c r="P7937" s="806" t="s">
        <v>890</v>
      </c>
      <c r="Q7937" s="807">
        <v>85</v>
      </c>
      <c r="R7937" s="807">
        <v>37</v>
      </c>
      <c r="S7937" s="759" t="str">
        <f t="shared" si="246"/>
        <v>Adulto</v>
      </c>
      <c r="AI7937" s="806" t="s">
        <v>895</v>
      </c>
      <c r="AJ7937" s="807">
        <v>2185</v>
      </c>
      <c r="AK7937" s="807">
        <v>44</v>
      </c>
      <c r="AL7937" s="759" t="str">
        <f t="shared" si="247"/>
        <v>Adulto</v>
      </c>
    </row>
    <row r="7938" spans="16:38" ht="15">
      <c r="P7938" s="806" t="s">
        <v>890</v>
      </c>
      <c r="Q7938" s="807">
        <v>80</v>
      </c>
      <c r="R7938" s="807">
        <v>38</v>
      </c>
      <c r="S7938" s="759" t="str">
        <f t="shared" si="246"/>
        <v>Adulto</v>
      </c>
      <c r="AI7938" s="806" t="s">
        <v>895</v>
      </c>
      <c r="AJ7938" s="807">
        <v>2178</v>
      </c>
      <c r="AK7938" s="807">
        <v>45</v>
      </c>
      <c r="AL7938" s="759" t="str">
        <f t="shared" si="247"/>
        <v>Adulto</v>
      </c>
    </row>
    <row r="7939" spans="16:38" ht="15">
      <c r="P7939" s="806" t="s">
        <v>890</v>
      </c>
      <c r="Q7939" s="807">
        <v>71</v>
      </c>
      <c r="R7939" s="807">
        <v>39</v>
      </c>
      <c r="S7939" s="759" t="str">
        <f t="shared" ref="S7939:S8002" si="248">IF(P7939=0,"",IF(AND(R7939&gt;=0,R7939&lt;=5),"Primera Infancia",IF(AND(R7939&gt;=6,R7939&lt;=11),"Infancia",IF(AND(R7939&gt;=12,R7939&lt;=17),"Adolescente",IF(AND(R7939&gt;=18,R7939&lt;=28),"Juventud",IF(AND(R7939&gt;=29,R7939&lt;=59),"Adulto","Vejez"))))))</f>
        <v>Adulto</v>
      </c>
      <c r="AI7939" s="806" t="s">
        <v>895</v>
      </c>
      <c r="AJ7939" s="807">
        <v>2065</v>
      </c>
      <c r="AK7939" s="807">
        <v>46</v>
      </c>
      <c r="AL7939" s="759" t="str">
        <f t="shared" ref="AL7939:AL8002" si="249">IF(AI7939=0,"",IF(AND(AK7939&gt;=0,AK7939&lt;=5),"Primera Infancia",IF(AND(AK7939&gt;=6,AK7939&lt;=11),"Infancia",IF(AND(AK7939&gt;=12,AK7939&lt;=17),"Adolescente",IF(AND(AK7939&gt;=18,AK7939&lt;=28),"Juventud",IF(AND(AK7939&gt;=29,AK7939&lt;=59),"Adulto","Vejez"))))))</f>
        <v>Adulto</v>
      </c>
    </row>
    <row r="7940" spans="16:38" ht="15">
      <c r="P7940" s="806" t="s">
        <v>890</v>
      </c>
      <c r="Q7940" s="807">
        <v>74</v>
      </c>
      <c r="R7940" s="807">
        <v>40</v>
      </c>
      <c r="S7940" s="759" t="str">
        <f t="shared" si="248"/>
        <v>Adulto</v>
      </c>
      <c r="AI7940" s="806" t="s">
        <v>895</v>
      </c>
      <c r="AJ7940" s="807">
        <v>2080</v>
      </c>
      <c r="AK7940" s="807">
        <v>47</v>
      </c>
      <c r="AL7940" s="759" t="str">
        <f t="shared" si="249"/>
        <v>Adulto</v>
      </c>
    </row>
    <row r="7941" spans="16:38" ht="15">
      <c r="P7941" s="806" t="s">
        <v>890</v>
      </c>
      <c r="Q7941" s="807">
        <v>88</v>
      </c>
      <c r="R7941" s="807">
        <v>41</v>
      </c>
      <c r="S7941" s="759" t="str">
        <f t="shared" si="248"/>
        <v>Adulto</v>
      </c>
      <c r="AI7941" s="806" t="s">
        <v>895</v>
      </c>
      <c r="AJ7941" s="807">
        <v>1963</v>
      </c>
      <c r="AK7941" s="807">
        <v>48</v>
      </c>
      <c r="AL7941" s="759" t="str">
        <f t="shared" si="249"/>
        <v>Adulto</v>
      </c>
    </row>
    <row r="7942" spans="16:38" ht="15">
      <c r="P7942" s="806" t="s">
        <v>890</v>
      </c>
      <c r="Q7942" s="807">
        <v>86</v>
      </c>
      <c r="R7942" s="807">
        <v>42</v>
      </c>
      <c r="S7942" s="759" t="str">
        <f t="shared" si="248"/>
        <v>Adulto</v>
      </c>
      <c r="AI7942" s="806" t="s">
        <v>895</v>
      </c>
      <c r="AJ7942" s="807">
        <v>1911</v>
      </c>
      <c r="AK7942" s="807">
        <v>49</v>
      </c>
      <c r="AL7942" s="759" t="str">
        <f t="shared" si="249"/>
        <v>Adulto</v>
      </c>
    </row>
    <row r="7943" spans="16:38" ht="15">
      <c r="P7943" s="806" t="s">
        <v>890</v>
      </c>
      <c r="Q7943" s="807">
        <v>74</v>
      </c>
      <c r="R7943" s="807">
        <v>43</v>
      </c>
      <c r="S7943" s="759" t="str">
        <f t="shared" si="248"/>
        <v>Adulto</v>
      </c>
      <c r="AI7943" s="806" t="s">
        <v>895</v>
      </c>
      <c r="AJ7943" s="807">
        <v>2016</v>
      </c>
      <c r="AK7943" s="807">
        <v>50</v>
      </c>
      <c r="AL7943" s="759" t="str">
        <f t="shared" si="249"/>
        <v>Adulto</v>
      </c>
    </row>
    <row r="7944" spans="16:38" ht="15">
      <c r="P7944" s="806" t="s">
        <v>890</v>
      </c>
      <c r="Q7944" s="807">
        <v>92</v>
      </c>
      <c r="R7944" s="807">
        <v>44</v>
      </c>
      <c r="S7944" s="759" t="str">
        <f t="shared" si="248"/>
        <v>Adulto</v>
      </c>
      <c r="AI7944" s="806" t="s">
        <v>895</v>
      </c>
      <c r="AJ7944" s="807">
        <v>2010</v>
      </c>
      <c r="AK7944" s="807">
        <v>51</v>
      </c>
      <c r="AL7944" s="759" t="str">
        <f t="shared" si="249"/>
        <v>Adulto</v>
      </c>
    </row>
    <row r="7945" spans="16:38" ht="15">
      <c r="P7945" s="806" t="s">
        <v>890</v>
      </c>
      <c r="Q7945" s="807">
        <v>71</v>
      </c>
      <c r="R7945" s="807">
        <v>45</v>
      </c>
      <c r="S7945" s="759" t="str">
        <f t="shared" si="248"/>
        <v>Adulto</v>
      </c>
      <c r="AI7945" s="806" t="s">
        <v>895</v>
      </c>
      <c r="AJ7945" s="807">
        <v>1885</v>
      </c>
      <c r="AK7945" s="807">
        <v>52</v>
      </c>
      <c r="AL7945" s="759" t="str">
        <f t="shared" si="249"/>
        <v>Adulto</v>
      </c>
    </row>
    <row r="7946" spans="16:38" ht="15">
      <c r="P7946" s="806" t="s">
        <v>890</v>
      </c>
      <c r="Q7946" s="807">
        <v>64</v>
      </c>
      <c r="R7946" s="807">
        <v>46</v>
      </c>
      <c r="S7946" s="759" t="str">
        <f t="shared" si="248"/>
        <v>Adulto</v>
      </c>
      <c r="AI7946" s="806" t="s">
        <v>895</v>
      </c>
      <c r="AJ7946" s="807">
        <v>1906</v>
      </c>
      <c r="AK7946" s="807">
        <v>53</v>
      </c>
      <c r="AL7946" s="759" t="str">
        <f t="shared" si="249"/>
        <v>Adulto</v>
      </c>
    </row>
    <row r="7947" spans="16:38" ht="15">
      <c r="P7947" s="806" t="s">
        <v>890</v>
      </c>
      <c r="Q7947" s="807">
        <v>64</v>
      </c>
      <c r="R7947" s="807">
        <v>47</v>
      </c>
      <c r="S7947" s="759" t="str">
        <f t="shared" si="248"/>
        <v>Adulto</v>
      </c>
      <c r="AI7947" s="806" t="s">
        <v>895</v>
      </c>
      <c r="AJ7947" s="807">
        <v>1959</v>
      </c>
      <c r="AK7947" s="807">
        <v>54</v>
      </c>
      <c r="AL7947" s="759" t="str">
        <f t="shared" si="249"/>
        <v>Adulto</v>
      </c>
    </row>
    <row r="7948" spans="16:38" ht="15">
      <c r="P7948" s="806" t="s">
        <v>890</v>
      </c>
      <c r="Q7948" s="807">
        <v>65</v>
      </c>
      <c r="R7948" s="807">
        <v>48</v>
      </c>
      <c r="S7948" s="759" t="str">
        <f t="shared" si="248"/>
        <v>Adulto</v>
      </c>
      <c r="AI7948" s="806" t="s">
        <v>895</v>
      </c>
      <c r="AJ7948" s="807">
        <v>1954</v>
      </c>
      <c r="AK7948" s="807">
        <v>55</v>
      </c>
      <c r="AL7948" s="759" t="str">
        <f t="shared" si="249"/>
        <v>Adulto</v>
      </c>
    </row>
    <row r="7949" spans="16:38" ht="15">
      <c r="P7949" s="806" t="s">
        <v>890</v>
      </c>
      <c r="Q7949" s="807">
        <v>63</v>
      </c>
      <c r="R7949" s="807">
        <v>49</v>
      </c>
      <c r="S7949" s="759" t="str">
        <f t="shared" si="248"/>
        <v>Adulto</v>
      </c>
      <c r="AI7949" s="806" t="s">
        <v>895</v>
      </c>
      <c r="AJ7949" s="807">
        <v>1936</v>
      </c>
      <c r="AK7949" s="807">
        <v>56</v>
      </c>
      <c r="AL7949" s="759" t="str">
        <f t="shared" si="249"/>
        <v>Adulto</v>
      </c>
    </row>
    <row r="7950" spans="16:38" ht="15">
      <c r="P7950" s="806" t="s">
        <v>890</v>
      </c>
      <c r="Q7950" s="807">
        <v>78</v>
      </c>
      <c r="R7950" s="807">
        <v>50</v>
      </c>
      <c r="S7950" s="759" t="str">
        <f t="shared" si="248"/>
        <v>Adulto</v>
      </c>
      <c r="AI7950" s="806" t="s">
        <v>895</v>
      </c>
      <c r="AJ7950" s="807">
        <v>1830</v>
      </c>
      <c r="AK7950" s="807">
        <v>57</v>
      </c>
      <c r="AL7950" s="759" t="str">
        <f t="shared" si="249"/>
        <v>Adulto</v>
      </c>
    </row>
    <row r="7951" spans="16:38" ht="15">
      <c r="P7951" s="806" t="s">
        <v>890</v>
      </c>
      <c r="Q7951" s="807">
        <v>80</v>
      </c>
      <c r="R7951" s="807">
        <v>51</v>
      </c>
      <c r="S7951" s="759" t="str">
        <f t="shared" si="248"/>
        <v>Adulto</v>
      </c>
      <c r="AI7951" s="806" t="s">
        <v>895</v>
      </c>
      <c r="AJ7951" s="807">
        <v>1823</v>
      </c>
      <c r="AK7951" s="807">
        <v>58</v>
      </c>
      <c r="AL7951" s="759" t="str">
        <f t="shared" si="249"/>
        <v>Adulto</v>
      </c>
    </row>
    <row r="7952" spans="16:38" ht="15">
      <c r="P7952" s="806" t="s">
        <v>890</v>
      </c>
      <c r="Q7952" s="807">
        <v>67</v>
      </c>
      <c r="R7952" s="807">
        <v>52</v>
      </c>
      <c r="S7952" s="759" t="str">
        <f t="shared" si="248"/>
        <v>Adulto</v>
      </c>
      <c r="AI7952" s="806" t="s">
        <v>895</v>
      </c>
      <c r="AJ7952" s="807">
        <v>1730</v>
      </c>
      <c r="AK7952" s="807">
        <v>59</v>
      </c>
      <c r="AL7952" s="759" t="str">
        <f t="shared" si="249"/>
        <v>Adulto</v>
      </c>
    </row>
    <row r="7953" spans="16:38" ht="15">
      <c r="P7953" s="806" t="s">
        <v>890</v>
      </c>
      <c r="Q7953" s="807">
        <v>65</v>
      </c>
      <c r="R7953" s="807">
        <v>53</v>
      </c>
      <c r="S7953" s="759" t="str">
        <f t="shared" si="248"/>
        <v>Adulto</v>
      </c>
      <c r="AI7953" s="806" t="s">
        <v>895</v>
      </c>
      <c r="AJ7953" s="807">
        <v>1637</v>
      </c>
      <c r="AK7953" s="807">
        <v>60</v>
      </c>
      <c r="AL7953" s="759" t="str">
        <f t="shared" si="249"/>
        <v>Vejez</v>
      </c>
    </row>
    <row r="7954" spans="16:38" ht="15">
      <c r="P7954" s="806" t="s">
        <v>890</v>
      </c>
      <c r="Q7954" s="807">
        <v>68</v>
      </c>
      <c r="R7954" s="807">
        <v>54</v>
      </c>
      <c r="S7954" s="759" t="str">
        <f t="shared" si="248"/>
        <v>Adulto</v>
      </c>
      <c r="AI7954" s="806" t="s">
        <v>895</v>
      </c>
      <c r="AJ7954" s="807">
        <v>1620</v>
      </c>
      <c r="AK7954" s="807">
        <v>61</v>
      </c>
      <c r="AL7954" s="759" t="str">
        <f t="shared" si="249"/>
        <v>Vejez</v>
      </c>
    </row>
    <row r="7955" spans="16:38" ht="15">
      <c r="P7955" s="806" t="s">
        <v>890</v>
      </c>
      <c r="Q7955" s="807">
        <v>63</v>
      </c>
      <c r="R7955" s="807">
        <v>55</v>
      </c>
      <c r="S7955" s="759" t="str">
        <f t="shared" si="248"/>
        <v>Adulto</v>
      </c>
      <c r="AI7955" s="806" t="s">
        <v>895</v>
      </c>
      <c r="AJ7955" s="807">
        <v>1495</v>
      </c>
      <c r="AK7955" s="807">
        <v>62</v>
      </c>
      <c r="AL7955" s="759" t="str">
        <f t="shared" si="249"/>
        <v>Vejez</v>
      </c>
    </row>
    <row r="7956" spans="16:38" ht="15">
      <c r="P7956" s="806" t="s">
        <v>890</v>
      </c>
      <c r="Q7956" s="807">
        <v>64</v>
      </c>
      <c r="R7956" s="807">
        <v>56</v>
      </c>
      <c r="S7956" s="759" t="str">
        <f t="shared" si="248"/>
        <v>Adulto</v>
      </c>
      <c r="AI7956" s="806" t="s">
        <v>895</v>
      </c>
      <c r="AJ7956" s="807">
        <v>1446</v>
      </c>
      <c r="AK7956" s="807">
        <v>63</v>
      </c>
      <c r="AL7956" s="759" t="str">
        <f t="shared" si="249"/>
        <v>Vejez</v>
      </c>
    </row>
    <row r="7957" spans="16:38" ht="15">
      <c r="P7957" s="806" t="s">
        <v>890</v>
      </c>
      <c r="Q7957" s="807">
        <v>65</v>
      </c>
      <c r="R7957" s="807">
        <v>57</v>
      </c>
      <c r="S7957" s="759" t="str">
        <f t="shared" si="248"/>
        <v>Adulto</v>
      </c>
      <c r="AI7957" s="806" t="s">
        <v>895</v>
      </c>
      <c r="AJ7957" s="807">
        <v>1445</v>
      </c>
      <c r="AK7957" s="807">
        <v>64</v>
      </c>
      <c r="AL7957" s="759" t="str">
        <f t="shared" si="249"/>
        <v>Vejez</v>
      </c>
    </row>
    <row r="7958" spans="16:38" ht="15">
      <c r="P7958" s="806" t="s">
        <v>890</v>
      </c>
      <c r="Q7958" s="807">
        <v>64</v>
      </c>
      <c r="R7958" s="807">
        <v>58</v>
      </c>
      <c r="S7958" s="759" t="str">
        <f t="shared" si="248"/>
        <v>Adulto</v>
      </c>
      <c r="AI7958" s="806" t="s">
        <v>895</v>
      </c>
      <c r="AJ7958" s="807">
        <v>1272</v>
      </c>
      <c r="AK7958" s="807">
        <v>65</v>
      </c>
      <c r="AL7958" s="759" t="str">
        <f t="shared" si="249"/>
        <v>Vejez</v>
      </c>
    </row>
    <row r="7959" spans="16:38" ht="15">
      <c r="P7959" s="806" t="s">
        <v>890</v>
      </c>
      <c r="Q7959" s="807">
        <v>61</v>
      </c>
      <c r="R7959" s="807">
        <v>59</v>
      </c>
      <c r="S7959" s="759" t="str">
        <f t="shared" si="248"/>
        <v>Adulto</v>
      </c>
      <c r="AI7959" s="806" t="s">
        <v>895</v>
      </c>
      <c r="AJ7959" s="807">
        <v>1226</v>
      </c>
      <c r="AK7959" s="807">
        <v>66</v>
      </c>
      <c r="AL7959" s="759" t="str">
        <f t="shared" si="249"/>
        <v>Vejez</v>
      </c>
    </row>
    <row r="7960" spans="16:38" ht="15">
      <c r="P7960" s="806" t="s">
        <v>890</v>
      </c>
      <c r="Q7960" s="807">
        <v>40</v>
      </c>
      <c r="R7960" s="807">
        <v>60</v>
      </c>
      <c r="S7960" s="759" t="str">
        <f t="shared" si="248"/>
        <v>Vejez</v>
      </c>
      <c r="AI7960" s="806" t="s">
        <v>895</v>
      </c>
      <c r="AJ7960" s="807">
        <v>1198</v>
      </c>
      <c r="AK7960" s="807">
        <v>67</v>
      </c>
      <c r="AL7960" s="759" t="str">
        <f t="shared" si="249"/>
        <v>Vejez</v>
      </c>
    </row>
    <row r="7961" spans="16:38" ht="15">
      <c r="P7961" s="806" t="s">
        <v>890</v>
      </c>
      <c r="Q7961" s="807">
        <v>51</v>
      </c>
      <c r="R7961" s="807">
        <v>61</v>
      </c>
      <c r="S7961" s="759" t="str">
        <f t="shared" si="248"/>
        <v>Vejez</v>
      </c>
      <c r="AI7961" s="806" t="s">
        <v>895</v>
      </c>
      <c r="AJ7961" s="807">
        <v>1139</v>
      </c>
      <c r="AK7961" s="807">
        <v>68</v>
      </c>
      <c r="AL7961" s="759" t="str">
        <f t="shared" si="249"/>
        <v>Vejez</v>
      </c>
    </row>
    <row r="7962" spans="16:38" ht="15">
      <c r="P7962" s="806" t="s">
        <v>890</v>
      </c>
      <c r="Q7962" s="807">
        <v>42</v>
      </c>
      <c r="R7962" s="807">
        <v>62</v>
      </c>
      <c r="S7962" s="759" t="str">
        <f t="shared" si="248"/>
        <v>Vejez</v>
      </c>
      <c r="AI7962" s="806" t="s">
        <v>895</v>
      </c>
      <c r="AJ7962" s="807">
        <v>1086</v>
      </c>
      <c r="AK7962" s="807">
        <v>69</v>
      </c>
      <c r="AL7962" s="759" t="str">
        <f t="shared" si="249"/>
        <v>Vejez</v>
      </c>
    </row>
    <row r="7963" spans="16:38" ht="15">
      <c r="P7963" s="806" t="s">
        <v>890</v>
      </c>
      <c r="Q7963" s="807">
        <v>40</v>
      </c>
      <c r="R7963" s="807">
        <v>63</v>
      </c>
      <c r="S7963" s="759" t="str">
        <f t="shared" si="248"/>
        <v>Vejez</v>
      </c>
      <c r="AI7963" s="806" t="s">
        <v>895</v>
      </c>
      <c r="AJ7963" s="807">
        <v>988</v>
      </c>
      <c r="AK7963" s="807">
        <v>70</v>
      </c>
      <c r="AL7963" s="759" t="str">
        <f t="shared" si="249"/>
        <v>Vejez</v>
      </c>
    </row>
    <row r="7964" spans="16:38" ht="15">
      <c r="P7964" s="806" t="s">
        <v>890</v>
      </c>
      <c r="Q7964" s="807">
        <v>52</v>
      </c>
      <c r="R7964" s="807">
        <v>64</v>
      </c>
      <c r="S7964" s="759" t="str">
        <f t="shared" si="248"/>
        <v>Vejez</v>
      </c>
      <c r="AI7964" s="806" t="s">
        <v>895</v>
      </c>
      <c r="AJ7964" s="807">
        <v>978</v>
      </c>
      <c r="AK7964" s="807">
        <v>71</v>
      </c>
      <c r="AL7964" s="759" t="str">
        <f t="shared" si="249"/>
        <v>Vejez</v>
      </c>
    </row>
    <row r="7965" spans="16:38" ht="15">
      <c r="P7965" s="806" t="s">
        <v>890</v>
      </c>
      <c r="Q7965" s="807">
        <v>44</v>
      </c>
      <c r="R7965" s="807">
        <v>65</v>
      </c>
      <c r="S7965" s="759" t="str">
        <f t="shared" si="248"/>
        <v>Vejez</v>
      </c>
      <c r="AI7965" s="806" t="s">
        <v>895</v>
      </c>
      <c r="AJ7965" s="807">
        <v>868</v>
      </c>
      <c r="AK7965" s="807">
        <v>72</v>
      </c>
      <c r="AL7965" s="759" t="str">
        <f t="shared" si="249"/>
        <v>Vejez</v>
      </c>
    </row>
    <row r="7966" spans="16:38" ht="15">
      <c r="P7966" s="806" t="s">
        <v>890</v>
      </c>
      <c r="Q7966" s="807">
        <v>40</v>
      </c>
      <c r="R7966" s="807">
        <v>66</v>
      </c>
      <c r="S7966" s="759" t="str">
        <f t="shared" si="248"/>
        <v>Vejez</v>
      </c>
      <c r="AI7966" s="806" t="s">
        <v>895</v>
      </c>
      <c r="AJ7966" s="807">
        <v>834</v>
      </c>
      <c r="AK7966" s="807">
        <v>73</v>
      </c>
      <c r="AL7966" s="759" t="str">
        <f t="shared" si="249"/>
        <v>Vejez</v>
      </c>
    </row>
    <row r="7967" spans="16:38" ht="15">
      <c r="P7967" s="806" t="s">
        <v>890</v>
      </c>
      <c r="Q7967" s="807">
        <v>48</v>
      </c>
      <c r="R7967" s="807">
        <v>67</v>
      </c>
      <c r="S7967" s="759" t="str">
        <f t="shared" si="248"/>
        <v>Vejez</v>
      </c>
      <c r="AI7967" s="806" t="s">
        <v>895</v>
      </c>
      <c r="AJ7967" s="807">
        <v>754</v>
      </c>
      <c r="AK7967" s="807">
        <v>74</v>
      </c>
      <c r="AL7967" s="759" t="str">
        <f t="shared" si="249"/>
        <v>Vejez</v>
      </c>
    </row>
    <row r="7968" spans="16:38" ht="15">
      <c r="P7968" s="806" t="s">
        <v>890</v>
      </c>
      <c r="Q7968" s="807">
        <v>23</v>
      </c>
      <c r="R7968" s="807">
        <v>68</v>
      </c>
      <c r="S7968" s="759" t="str">
        <f t="shared" si="248"/>
        <v>Vejez</v>
      </c>
      <c r="AI7968" s="806" t="s">
        <v>895</v>
      </c>
      <c r="AJ7968" s="807">
        <v>669</v>
      </c>
      <c r="AK7968" s="807">
        <v>75</v>
      </c>
      <c r="AL7968" s="759" t="str">
        <f t="shared" si="249"/>
        <v>Vejez</v>
      </c>
    </row>
    <row r="7969" spans="16:38" ht="15">
      <c r="P7969" s="806" t="s">
        <v>890</v>
      </c>
      <c r="Q7969" s="807">
        <v>42</v>
      </c>
      <c r="R7969" s="807">
        <v>69</v>
      </c>
      <c r="S7969" s="759" t="str">
        <f t="shared" si="248"/>
        <v>Vejez</v>
      </c>
      <c r="AI7969" s="806" t="s">
        <v>895</v>
      </c>
      <c r="AJ7969" s="807">
        <v>594</v>
      </c>
      <c r="AK7969" s="807">
        <v>76</v>
      </c>
      <c r="AL7969" s="759" t="str">
        <f t="shared" si="249"/>
        <v>Vejez</v>
      </c>
    </row>
    <row r="7970" spans="16:38" ht="15">
      <c r="P7970" s="806" t="s">
        <v>890</v>
      </c>
      <c r="Q7970" s="807">
        <v>33</v>
      </c>
      <c r="R7970" s="807">
        <v>70</v>
      </c>
      <c r="S7970" s="759" t="str">
        <f t="shared" si="248"/>
        <v>Vejez</v>
      </c>
      <c r="AI7970" s="806" t="s">
        <v>895</v>
      </c>
      <c r="AJ7970" s="807">
        <v>521</v>
      </c>
      <c r="AK7970" s="807">
        <v>77</v>
      </c>
      <c r="AL7970" s="759" t="str">
        <f t="shared" si="249"/>
        <v>Vejez</v>
      </c>
    </row>
    <row r="7971" spans="16:38" ht="15">
      <c r="P7971" s="806" t="s">
        <v>890</v>
      </c>
      <c r="Q7971" s="807">
        <v>48</v>
      </c>
      <c r="R7971" s="807">
        <v>71</v>
      </c>
      <c r="S7971" s="759" t="str">
        <f t="shared" si="248"/>
        <v>Vejez</v>
      </c>
      <c r="AI7971" s="806" t="s">
        <v>895</v>
      </c>
      <c r="AJ7971" s="807">
        <v>474</v>
      </c>
      <c r="AK7971" s="807">
        <v>78</v>
      </c>
      <c r="AL7971" s="759" t="str">
        <f t="shared" si="249"/>
        <v>Vejez</v>
      </c>
    </row>
    <row r="7972" spans="16:38" ht="15">
      <c r="P7972" s="806" t="s">
        <v>890</v>
      </c>
      <c r="Q7972" s="807">
        <v>30</v>
      </c>
      <c r="R7972" s="807">
        <v>72</v>
      </c>
      <c r="S7972" s="759" t="str">
        <f t="shared" si="248"/>
        <v>Vejez</v>
      </c>
      <c r="AI7972" s="806" t="s">
        <v>895</v>
      </c>
      <c r="AJ7972" s="807">
        <v>438</v>
      </c>
      <c r="AK7972" s="807">
        <v>79</v>
      </c>
      <c r="AL7972" s="759" t="str">
        <f t="shared" si="249"/>
        <v>Vejez</v>
      </c>
    </row>
    <row r="7973" spans="16:38" ht="15">
      <c r="P7973" s="806" t="s">
        <v>890</v>
      </c>
      <c r="Q7973" s="807">
        <v>29</v>
      </c>
      <c r="R7973" s="807">
        <v>73</v>
      </c>
      <c r="S7973" s="759" t="str">
        <f t="shared" si="248"/>
        <v>Vejez</v>
      </c>
      <c r="AI7973" s="806" t="s">
        <v>895</v>
      </c>
      <c r="AJ7973" s="807">
        <v>425</v>
      </c>
      <c r="AK7973" s="807">
        <v>80</v>
      </c>
      <c r="AL7973" s="759" t="str">
        <f t="shared" si="249"/>
        <v>Vejez</v>
      </c>
    </row>
    <row r="7974" spans="16:38" ht="15">
      <c r="P7974" s="806" t="s">
        <v>890</v>
      </c>
      <c r="Q7974" s="807">
        <v>27</v>
      </c>
      <c r="R7974" s="807">
        <v>74</v>
      </c>
      <c r="S7974" s="759" t="str">
        <f t="shared" si="248"/>
        <v>Vejez</v>
      </c>
      <c r="AI7974" s="806" t="s">
        <v>895</v>
      </c>
      <c r="AJ7974" s="807">
        <v>380</v>
      </c>
      <c r="AK7974" s="807">
        <v>81</v>
      </c>
      <c r="AL7974" s="759" t="str">
        <f t="shared" si="249"/>
        <v>Vejez</v>
      </c>
    </row>
    <row r="7975" spans="16:38" ht="15">
      <c r="P7975" s="806" t="s">
        <v>890</v>
      </c>
      <c r="Q7975" s="807">
        <v>35</v>
      </c>
      <c r="R7975" s="807">
        <v>75</v>
      </c>
      <c r="S7975" s="759" t="str">
        <f t="shared" si="248"/>
        <v>Vejez</v>
      </c>
      <c r="AI7975" s="806" t="s">
        <v>895</v>
      </c>
      <c r="AJ7975" s="807">
        <v>342</v>
      </c>
      <c r="AK7975" s="807">
        <v>82</v>
      </c>
      <c r="AL7975" s="759" t="str">
        <f t="shared" si="249"/>
        <v>Vejez</v>
      </c>
    </row>
    <row r="7976" spans="16:38" ht="15">
      <c r="P7976" s="806" t="s">
        <v>890</v>
      </c>
      <c r="Q7976" s="807">
        <v>29</v>
      </c>
      <c r="R7976" s="807">
        <v>76</v>
      </c>
      <c r="S7976" s="759" t="str">
        <f t="shared" si="248"/>
        <v>Vejez</v>
      </c>
      <c r="AI7976" s="806" t="s">
        <v>895</v>
      </c>
      <c r="AJ7976" s="807">
        <v>290</v>
      </c>
      <c r="AK7976" s="807">
        <v>83</v>
      </c>
      <c r="AL7976" s="759" t="str">
        <f t="shared" si="249"/>
        <v>Vejez</v>
      </c>
    </row>
    <row r="7977" spans="16:38" ht="15">
      <c r="P7977" s="806" t="s">
        <v>890</v>
      </c>
      <c r="Q7977" s="807">
        <v>26</v>
      </c>
      <c r="R7977" s="807">
        <v>77</v>
      </c>
      <c r="S7977" s="759" t="str">
        <f t="shared" si="248"/>
        <v>Vejez</v>
      </c>
      <c r="AI7977" s="806" t="s">
        <v>895</v>
      </c>
      <c r="AJ7977" s="807">
        <v>258</v>
      </c>
      <c r="AK7977" s="807">
        <v>84</v>
      </c>
      <c r="AL7977" s="759" t="str">
        <f t="shared" si="249"/>
        <v>Vejez</v>
      </c>
    </row>
    <row r="7978" spans="16:38" ht="15">
      <c r="P7978" s="806" t="s">
        <v>890</v>
      </c>
      <c r="Q7978" s="807">
        <v>28</v>
      </c>
      <c r="R7978" s="807">
        <v>78</v>
      </c>
      <c r="S7978" s="759" t="str">
        <f t="shared" si="248"/>
        <v>Vejez</v>
      </c>
      <c r="AI7978" s="806" t="s">
        <v>895</v>
      </c>
      <c r="AJ7978" s="807">
        <v>232</v>
      </c>
      <c r="AK7978" s="807">
        <v>85</v>
      </c>
      <c r="AL7978" s="759" t="str">
        <f t="shared" si="249"/>
        <v>Vejez</v>
      </c>
    </row>
    <row r="7979" spans="16:38" ht="15">
      <c r="P7979" s="806" t="s">
        <v>890</v>
      </c>
      <c r="Q7979" s="807">
        <v>34</v>
      </c>
      <c r="R7979" s="807">
        <v>79</v>
      </c>
      <c r="S7979" s="759" t="str">
        <f t="shared" si="248"/>
        <v>Vejez</v>
      </c>
      <c r="AI7979" s="806" t="s">
        <v>895</v>
      </c>
      <c r="AJ7979" s="807">
        <v>162</v>
      </c>
      <c r="AK7979" s="807">
        <v>86</v>
      </c>
      <c r="AL7979" s="759" t="str">
        <f t="shared" si="249"/>
        <v>Vejez</v>
      </c>
    </row>
    <row r="7980" spans="16:38" ht="15">
      <c r="P7980" s="806" t="s">
        <v>890</v>
      </c>
      <c r="Q7980" s="807">
        <v>32</v>
      </c>
      <c r="R7980" s="807">
        <v>80</v>
      </c>
      <c r="S7980" s="759" t="str">
        <f t="shared" si="248"/>
        <v>Vejez</v>
      </c>
      <c r="AI7980" s="806" t="s">
        <v>895</v>
      </c>
      <c r="AJ7980" s="807">
        <v>155</v>
      </c>
      <c r="AK7980" s="807">
        <v>87</v>
      </c>
      <c r="AL7980" s="759" t="str">
        <f t="shared" si="249"/>
        <v>Vejez</v>
      </c>
    </row>
    <row r="7981" spans="16:38" ht="15">
      <c r="P7981" s="806" t="s">
        <v>890</v>
      </c>
      <c r="Q7981" s="807">
        <v>35</v>
      </c>
      <c r="R7981" s="807">
        <v>81</v>
      </c>
      <c r="S7981" s="759" t="str">
        <f t="shared" si="248"/>
        <v>Vejez</v>
      </c>
      <c r="AI7981" s="806" t="s">
        <v>895</v>
      </c>
      <c r="AJ7981" s="807">
        <v>141</v>
      </c>
      <c r="AK7981" s="807">
        <v>88</v>
      </c>
      <c r="AL7981" s="759" t="str">
        <f t="shared" si="249"/>
        <v>Vejez</v>
      </c>
    </row>
    <row r="7982" spans="16:38" ht="15">
      <c r="P7982" s="806" t="s">
        <v>890</v>
      </c>
      <c r="Q7982" s="807">
        <v>30</v>
      </c>
      <c r="R7982" s="807">
        <v>82</v>
      </c>
      <c r="S7982" s="759" t="str">
        <f t="shared" si="248"/>
        <v>Vejez</v>
      </c>
      <c r="AI7982" s="806" t="s">
        <v>895</v>
      </c>
      <c r="AJ7982" s="807">
        <v>116</v>
      </c>
      <c r="AK7982" s="807">
        <v>89</v>
      </c>
      <c r="AL7982" s="759" t="str">
        <f t="shared" si="249"/>
        <v>Vejez</v>
      </c>
    </row>
    <row r="7983" spans="16:38" ht="15">
      <c r="P7983" s="806" t="s">
        <v>890</v>
      </c>
      <c r="Q7983" s="807">
        <v>17</v>
      </c>
      <c r="R7983" s="807">
        <v>83</v>
      </c>
      <c r="S7983" s="759" t="str">
        <f t="shared" si="248"/>
        <v>Vejez</v>
      </c>
      <c r="AI7983" s="806" t="s">
        <v>895</v>
      </c>
      <c r="AJ7983" s="807">
        <v>95</v>
      </c>
      <c r="AK7983" s="807">
        <v>90</v>
      </c>
      <c r="AL7983" s="759" t="str">
        <f t="shared" si="249"/>
        <v>Vejez</v>
      </c>
    </row>
    <row r="7984" spans="16:38" ht="15">
      <c r="P7984" s="806" t="s">
        <v>890</v>
      </c>
      <c r="Q7984" s="807">
        <v>21</v>
      </c>
      <c r="R7984" s="807">
        <v>84</v>
      </c>
      <c r="S7984" s="759" t="str">
        <f t="shared" si="248"/>
        <v>Vejez</v>
      </c>
      <c r="AI7984" s="806" t="s">
        <v>895</v>
      </c>
      <c r="AJ7984" s="807">
        <v>84</v>
      </c>
      <c r="AK7984" s="807">
        <v>91</v>
      </c>
      <c r="AL7984" s="759" t="str">
        <f t="shared" si="249"/>
        <v>Vejez</v>
      </c>
    </row>
    <row r="7985" spans="16:38" ht="15">
      <c r="P7985" s="806" t="s">
        <v>890</v>
      </c>
      <c r="Q7985" s="807">
        <v>24</v>
      </c>
      <c r="R7985" s="807">
        <v>85</v>
      </c>
      <c r="S7985" s="759" t="str">
        <f t="shared" si="248"/>
        <v>Vejez</v>
      </c>
      <c r="AI7985" s="806" t="s">
        <v>895</v>
      </c>
      <c r="AJ7985" s="807">
        <v>72</v>
      </c>
      <c r="AK7985" s="807">
        <v>92</v>
      </c>
      <c r="AL7985" s="759" t="str">
        <f t="shared" si="249"/>
        <v>Vejez</v>
      </c>
    </row>
    <row r="7986" spans="16:38" ht="15">
      <c r="P7986" s="806" t="s">
        <v>890</v>
      </c>
      <c r="Q7986" s="807">
        <v>18</v>
      </c>
      <c r="R7986" s="807">
        <v>86</v>
      </c>
      <c r="S7986" s="759" t="str">
        <f t="shared" si="248"/>
        <v>Vejez</v>
      </c>
      <c r="AI7986" s="806" t="s">
        <v>895</v>
      </c>
      <c r="AJ7986" s="807">
        <v>59</v>
      </c>
      <c r="AK7986" s="807">
        <v>93</v>
      </c>
      <c r="AL7986" s="759" t="str">
        <f t="shared" si="249"/>
        <v>Vejez</v>
      </c>
    </row>
    <row r="7987" spans="16:38" ht="15">
      <c r="P7987" s="806" t="s">
        <v>890</v>
      </c>
      <c r="Q7987" s="807">
        <v>12</v>
      </c>
      <c r="R7987" s="807">
        <v>87</v>
      </c>
      <c r="S7987" s="759" t="str">
        <f t="shared" si="248"/>
        <v>Vejez</v>
      </c>
      <c r="AI7987" s="806" t="s">
        <v>895</v>
      </c>
      <c r="AJ7987" s="807">
        <v>38</v>
      </c>
      <c r="AK7987" s="807">
        <v>94</v>
      </c>
      <c r="AL7987" s="759" t="str">
        <f t="shared" si="249"/>
        <v>Vejez</v>
      </c>
    </row>
    <row r="7988" spans="16:38" ht="15">
      <c r="P7988" s="806" t="s">
        <v>890</v>
      </c>
      <c r="Q7988" s="807">
        <v>11</v>
      </c>
      <c r="R7988" s="807">
        <v>88</v>
      </c>
      <c r="S7988" s="759" t="str">
        <f t="shared" si="248"/>
        <v>Vejez</v>
      </c>
      <c r="AI7988" s="806" t="s">
        <v>895</v>
      </c>
      <c r="AJ7988" s="807">
        <v>26</v>
      </c>
      <c r="AK7988" s="807">
        <v>95</v>
      </c>
      <c r="AL7988" s="759" t="str">
        <f t="shared" si="249"/>
        <v>Vejez</v>
      </c>
    </row>
    <row r="7989" spans="16:38" ht="15">
      <c r="P7989" s="806" t="s">
        <v>890</v>
      </c>
      <c r="Q7989" s="807">
        <v>11</v>
      </c>
      <c r="R7989" s="807">
        <v>89</v>
      </c>
      <c r="S7989" s="759" t="str">
        <f t="shared" si="248"/>
        <v>Vejez</v>
      </c>
      <c r="AI7989" s="806" t="s">
        <v>895</v>
      </c>
      <c r="AJ7989" s="807">
        <v>29</v>
      </c>
      <c r="AK7989" s="807">
        <v>96</v>
      </c>
      <c r="AL7989" s="759" t="str">
        <f t="shared" si="249"/>
        <v>Vejez</v>
      </c>
    </row>
    <row r="7990" spans="16:38" ht="15">
      <c r="P7990" s="806" t="s">
        <v>890</v>
      </c>
      <c r="Q7990" s="807">
        <v>8</v>
      </c>
      <c r="R7990" s="807">
        <v>90</v>
      </c>
      <c r="S7990" s="759" t="str">
        <f t="shared" si="248"/>
        <v>Vejez</v>
      </c>
      <c r="AI7990" s="806" t="s">
        <v>895</v>
      </c>
      <c r="AJ7990" s="807">
        <v>17</v>
      </c>
      <c r="AK7990" s="807">
        <v>97</v>
      </c>
      <c r="AL7990" s="759" t="str">
        <f t="shared" si="249"/>
        <v>Vejez</v>
      </c>
    </row>
    <row r="7991" spans="16:38" ht="15">
      <c r="P7991" s="806" t="s">
        <v>890</v>
      </c>
      <c r="Q7991" s="807">
        <v>12</v>
      </c>
      <c r="R7991" s="807">
        <v>91</v>
      </c>
      <c r="S7991" s="759" t="str">
        <f t="shared" si="248"/>
        <v>Vejez</v>
      </c>
      <c r="AI7991" s="806" t="s">
        <v>895</v>
      </c>
      <c r="AJ7991" s="807">
        <v>8</v>
      </c>
      <c r="AK7991" s="807">
        <v>98</v>
      </c>
      <c r="AL7991" s="759" t="str">
        <f t="shared" si="249"/>
        <v>Vejez</v>
      </c>
    </row>
    <row r="7992" spans="16:38" ht="15">
      <c r="P7992" s="806" t="s">
        <v>890</v>
      </c>
      <c r="Q7992" s="807">
        <v>1</v>
      </c>
      <c r="R7992" s="807">
        <v>92</v>
      </c>
      <c r="S7992" s="759" t="str">
        <f t="shared" si="248"/>
        <v>Vejez</v>
      </c>
      <c r="AI7992" s="806" t="s">
        <v>895</v>
      </c>
      <c r="AJ7992" s="807">
        <v>7</v>
      </c>
      <c r="AK7992" s="807">
        <v>99</v>
      </c>
      <c r="AL7992" s="759" t="str">
        <f t="shared" si="249"/>
        <v>Vejez</v>
      </c>
    </row>
    <row r="7993" spans="16:38" ht="15">
      <c r="P7993" s="806" t="s">
        <v>890</v>
      </c>
      <c r="Q7993" s="807">
        <v>8</v>
      </c>
      <c r="R7993" s="807">
        <v>93</v>
      </c>
      <c r="S7993" s="759" t="str">
        <f t="shared" si="248"/>
        <v>Vejez</v>
      </c>
      <c r="AI7993" s="806" t="s">
        <v>895</v>
      </c>
      <c r="AJ7993" s="807">
        <v>5</v>
      </c>
      <c r="AK7993" s="807">
        <v>100</v>
      </c>
      <c r="AL7993" s="759" t="str">
        <f t="shared" si="249"/>
        <v>Vejez</v>
      </c>
    </row>
    <row r="7994" spans="16:38" ht="15">
      <c r="P7994" s="806" t="s">
        <v>890</v>
      </c>
      <c r="Q7994" s="807">
        <v>3</v>
      </c>
      <c r="R7994" s="807">
        <v>94</v>
      </c>
      <c r="S7994" s="759" t="str">
        <f t="shared" si="248"/>
        <v>Vejez</v>
      </c>
      <c r="AI7994" s="806" t="s">
        <v>895</v>
      </c>
      <c r="AJ7994" s="807">
        <v>6</v>
      </c>
      <c r="AK7994" s="807">
        <v>101</v>
      </c>
      <c r="AL7994" s="759" t="str">
        <f t="shared" si="249"/>
        <v>Vejez</v>
      </c>
    </row>
    <row r="7995" spans="16:38" ht="15">
      <c r="P7995" s="806" t="s">
        <v>890</v>
      </c>
      <c r="Q7995" s="807">
        <v>3</v>
      </c>
      <c r="R7995" s="807">
        <v>95</v>
      </c>
      <c r="S7995" s="759" t="str">
        <f t="shared" si="248"/>
        <v>Vejez</v>
      </c>
      <c r="AI7995" s="806" t="s">
        <v>895</v>
      </c>
      <c r="AJ7995" s="807">
        <v>4</v>
      </c>
      <c r="AK7995" s="807">
        <v>102</v>
      </c>
      <c r="AL7995" s="759" t="str">
        <f t="shared" si="249"/>
        <v>Vejez</v>
      </c>
    </row>
    <row r="7996" spans="16:38" ht="15">
      <c r="P7996" s="806" t="s">
        <v>890</v>
      </c>
      <c r="Q7996" s="807">
        <v>3</v>
      </c>
      <c r="R7996" s="807">
        <v>96</v>
      </c>
      <c r="S7996" s="759" t="str">
        <f t="shared" si="248"/>
        <v>Vejez</v>
      </c>
      <c r="AI7996" s="806" t="s">
        <v>895</v>
      </c>
      <c r="AJ7996" s="807">
        <v>1</v>
      </c>
      <c r="AK7996" s="807">
        <v>103</v>
      </c>
      <c r="AL7996" s="759" t="str">
        <f t="shared" si="249"/>
        <v>Vejez</v>
      </c>
    </row>
    <row r="7997" spans="16:38" ht="15">
      <c r="P7997" s="806" t="s">
        <v>890</v>
      </c>
      <c r="Q7997" s="807">
        <v>2</v>
      </c>
      <c r="R7997" s="807">
        <v>97</v>
      </c>
      <c r="S7997" s="759" t="str">
        <f t="shared" si="248"/>
        <v>Vejez</v>
      </c>
      <c r="AI7997" s="806" t="s">
        <v>895</v>
      </c>
      <c r="AJ7997" s="807">
        <v>1</v>
      </c>
      <c r="AK7997" s="807">
        <v>104</v>
      </c>
      <c r="AL7997" s="759" t="str">
        <f t="shared" si="249"/>
        <v>Vejez</v>
      </c>
    </row>
    <row r="7998" spans="16:38" ht="15">
      <c r="P7998" s="806" t="s">
        <v>890</v>
      </c>
      <c r="Q7998" s="807">
        <v>4</v>
      </c>
      <c r="R7998" s="807">
        <v>99</v>
      </c>
      <c r="S7998" s="759" t="str">
        <f t="shared" si="248"/>
        <v>Vejez</v>
      </c>
      <c r="AI7998" s="806" t="s">
        <v>895</v>
      </c>
      <c r="AJ7998" s="807">
        <v>1</v>
      </c>
      <c r="AK7998" s="807">
        <v>105</v>
      </c>
      <c r="AL7998" s="759" t="str">
        <f t="shared" si="249"/>
        <v>Vejez</v>
      </c>
    </row>
    <row r="7999" spans="16:38" ht="15">
      <c r="P7999" s="806" t="s">
        <v>890</v>
      </c>
      <c r="Q7999" s="807">
        <v>2</v>
      </c>
      <c r="R7999" s="807">
        <v>100</v>
      </c>
      <c r="S7999" s="759" t="str">
        <f t="shared" si="248"/>
        <v>Vejez</v>
      </c>
      <c r="AI7999" s="806" t="s">
        <v>895</v>
      </c>
      <c r="AJ7999" s="807">
        <v>2</v>
      </c>
      <c r="AK7999" s="807">
        <v>108</v>
      </c>
      <c r="AL7999" s="759" t="str">
        <f t="shared" si="249"/>
        <v>Vejez</v>
      </c>
    </row>
    <row r="8000" spans="16:38" ht="30">
      <c r="P8000" s="806" t="s">
        <v>890</v>
      </c>
      <c r="Q8000" s="807">
        <v>2</v>
      </c>
      <c r="R8000" s="807">
        <v>101</v>
      </c>
      <c r="S8000" s="759" t="str">
        <f t="shared" si="248"/>
        <v>Vejez</v>
      </c>
      <c r="AI8000" s="806" t="s">
        <v>896</v>
      </c>
      <c r="AJ8000" s="807">
        <v>6</v>
      </c>
      <c r="AK8000" s="807">
        <v>0</v>
      </c>
      <c r="AL8000" s="759" t="str">
        <f t="shared" si="249"/>
        <v>Primera Infancia</v>
      </c>
    </row>
    <row r="8001" spans="16:38" ht="30">
      <c r="P8001" s="806" t="s">
        <v>891</v>
      </c>
      <c r="Q8001" s="807">
        <v>49</v>
      </c>
      <c r="R8001" s="807">
        <v>0</v>
      </c>
      <c r="S8001" s="759" t="str">
        <f t="shared" si="248"/>
        <v>Primera Infancia</v>
      </c>
      <c r="AI8001" s="806" t="s">
        <v>896</v>
      </c>
      <c r="AJ8001" s="807">
        <v>10</v>
      </c>
      <c r="AK8001" s="807">
        <v>1</v>
      </c>
      <c r="AL8001" s="759" t="str">
        <f t="shared" si="249"/>
        <v>Primera Infancia</v>
      </c>
    </row>
    <row r="8002" spans="16:38" ht="30">
      <c r="P8002" s="806" t="s">
        <v>891</v>
      </c>
      <c r="Q8002" s="807">
        <v>62</v>
      </c>
      <c r="R8002" s="807">
        <v>1</v>
      </c>
      <c r="S8002" s="759" t="str">
        <f t="shared" si="248"/>
        <v>Primera Infancia</v>
      </c>
      <c r="AI8002" s="806" t="s">
        <v>896</v>
      </c>
      <c r="AJ8002" s="807">
        <v>5</v>
      </c>
      <c r="AK8002" s="807">
        <v>2</v>
      </c>
      <c r="AL8002" s="759" t="str">
        <f t="shared" si="249"/>
        <v>Primera Infancia</v>
      </c>
    </row>
    <row r="8003" spans="16:38" ht="30">
      <c r="P8003" s="806" t="s">
        <v>891</v>
      </c>
      <c r="Q8003" s="807">
        <v>59</v>
      </c>
      <c r="R8003" s="807">
        <v>2</v>
      </c>
      <c r="S8003" s="759" t="str">
        <f t="shared" ref="S8003:S8066" si="250">IF(P8003=0,"",IF(AND(R8003&gt;=0,R8003&lt;=5),"Primera Infancia",IF(AND(R8003&gt;=6,R8003&lt;=11),"Infancia",IF(AND(R8003&gt;=12,R8003&lt;=17),"Adolescente",IF(AND(R8003&gt;=18,R8003&lt;=28),"Juventud",IF(AND(R8003&gt;=29,R8003&lt;=59),"Adulto","Vejez"))))))</f>
        <v>Primera Infancia</v>
      </c>
      <c r="AI8003" s="806" t="s">
        <v>896</v>
      </c>
      <c r="AJ8003" s="807">
        <v>4</v>
      </c>
      <c r="AK8003" s="807">
        <v>3</v>
      </c>
      <c r="AL8003" s="759" t="str">
        <f t="shared" ref="AL8003:AL8066" si="251">IF(AI8003=0,"",IF(AND(AK8003&gt;=0,AK8003&lt;=5),"Primera Infancia",IF(AND(AK8003&gt;=6,AK8003&lt;=11),"Infancia",IF(AND(AK8003&gt;=12,AK8003&lt;=17),"Adolescente",IF(AND(AK8003&gt;=18,AK8003&lt;=28),"Juventud",IF(AND(AK8003&gt;=29,AK8003&lt;=59),"Adulto","Vejez"))))))</f>
        <v>Primera Infancia</v>
      </c>
    </row>
    <row r="8004" spans="16:38" ht="30">
      <c r="P8004" s="806" t="s">
        <v>891</v>
      </c>
      <c r="Q8004" s="807">
        <v>79</v>
      </c>
      <c r="R8004" s="807">
        <v>3</v>
      </c>
      <c r="S8004" s="759" t="str">
        <f t="shared" si="250"/>
        <v>Primera Infancia</v>
      </c>
      <c r="AI8004" s="806" t="s">
        <v>896</v>
      </c>
      <c r="AJ8004" s="807">
        <v>6</v>
      </c>
      <c r="AK8004" s="807">
        <v>4</v>
      </c>
      <c r="AL8004" s="759" t="str">
        <f t="shared" si="251"/>
        <v>Primera Infancia</v>
      </c>
    </row>
    <row r="8005" spans="16:38" ht="30">
      <c r="P8005" s="806" t="s">
        <v>891</v>
      </c>
      <c r="Q8005" s="807">
        <v>77</v>
      </c>
      <c r="R8005" s="807">
        <v>4</v>
      </c>
      <c r="S8005" s="759" t="str">
        <f t="shared" si="250"/>
        <v>Primera Infancia</v>
      </c>
      <c r="AI8005" s="806" t="s">
        <v>896</v>
      </c>
      <c r="AJ8005" s="807">
        <v>3</v>
      </c>
      <c r="AK8005" s="807">
        <v>5</v>
      </c>
      <c r="AL8005" s="759" t="str">
        <f t="shared" si="251"/>
        <v>Primera Infancia</v>
      </c>
    </row>
    <row r="8006" spans="16:38" ht="30">
      <c r="P8006" s="806" t="s">
        <v>891</v>
      </c>
      <c r="Q8006" s="807">
        <v>70</v>
      </c>
      <c r="R8006" s="807">
        <v>5</v>
      </c>
      <c r="S8006" s="759" t="str">
        <f t="shared" si="250"/>
        <v>Primera Infancia</v>
      </c>
      <c r="AI8006" s="806" t="s">
        <v>896</v>
      </c>
      <c r="AJ8006" s="807">
        <v>6</v>
      </c>
      <c r="AK8006" s="807">
        <v>6</v>
      </c>
      <c r="AL8006" s="759" t="str">
        <f t="shared" si="251"/>
        <v>Infancia</v>
      </c>
    </row>
    <row r="8007" spans="16:38" ht="15">
      <c r="P8007" s="806" t="s">
        <v>891</v>
      </c>
      <c r="Q8007" s="807">
        <v>84</v>
      </c>
      <c r="R8007" s="807">
        <v>6</v>
      </c>
      <c r="S8007" s="759" t="str">
        <f t="shared" si="250"/>
        <v>Infancia</v>
      </c>
      <c r="AI8007" s="806" t="s">
        <v>896</v>
      </c>
      <c r="AJ8007" s="807">
        <v>10</v>
      </c>
      <c r="AK8007" s="807">
        <v>7</v>
      </c>
      <c r="AL8007" s="759" t="str">
        <f t="shared" si="251"/>
        <v>Infancia</v>
      </c>
    </row>
    <row r="8008" spans="16:38" ht="15">
      <c r="P8008" s="806" t="s">
        <v>891</v>
      </c>
      <c r="Q8008" s="807">
        <v>66</v>
      </c>
      <c r="R8008" s="807">
        <v>7</v>
      </c>
      <c r="S8008" s="759" t="str">
        <f t="shared" si="250"/>
        <v>Infancia</v>
      </c>
      <c r="AI8008" s="806" t="s">
        <v>896</v>
      </c>
      <c r="AJ8008" s="807">
        <v>5</v>
      </c>
      <c r="AK8008" s="807">
        <v>8</v>
      </c>
      <c r="AL8008" s="759" t="str">
        <f t="shared" si="251"/>
        <v>Infancia</v>
      </c>
    </row>
    <row r="8009" spans="16:38" ht="15">
      <c r="P8009" s="806" t="s">
        <v>891</v>
      </c>
      <c r="Q8009" s="807">
        <v>76</v>
      </c>
      <c r="R8009" s="807">
        <v>8</v>
      </c>
      <c r="S8009" s="759" t="str">
        <f t="shared" si="250"/>
        <v>Infancia</v>
      </c>
      <c r="AI8009" s="806" t="s">
        <v>896</v>
      </c>
      <c r="AJ8009" s="807">
        <v>8</v>
      </c>
      <c r="AK8009" s="807">
        <v>9</v>
      </c>
      <c r="AL8009" s="759" t="str">
        <f t="shared" si="251"/>
        <v>Infancia</v>
      </c>
    </row>
    <row r="8010" spans="16:38" ht="15">
      <c r="P8010" s="806" t="s">
        <v>891</v>
      </c>
      <c r="Q8010" s="807">
        <v>81</v>
      </c>
      <c r="R8010" s="807">
        <v>9</v>
      </c>
      <c r="S8010" s="759" t="str">
        <f t="shared" si="250"/>
        <v>Infancia</v>
      </c>
      <c r="AI8010" s="806" t="s">
        <v>896</v>
      </c>
      <c r="AJ8010" s="807">
        <v>6</v>
      </c>
      <c r="AK8010" s="807">
        <v>10</v>
      </c>
      <c r="AL8010" s="759" t="str">
        <f t="shared" si="251"/>
        <v>Infancia</v>
      </c>
    </row>
    <row r="8011" spans="16:38" ht="15">
      <c r="P8011" s="806" t="s">
        <v>891</v>
      </c>
      <c r="Q8011" s="807">
        <v>77</v>
      </c>
      <c r="R8011" s="807">
        <v>10</v>
      </c>
      <c r="S8011" s="759" t="str">
        <f t="shared" si="250"/>
        <v>Infancia</v>
      </c>
      <c r="AI8011" s="806" t="s">
        <v>896</v>
      </c>
      <c r="AJ8011" s="807">
        <v>9</v>
      </c>
      <c r="AK8011" s="807">
        <v>11</v>
      </c>
      <c r="AL8011" s="759" t="str">
        <f t="shared" si="251"/>
        <v>Infancia</v>
      </c>
    </row>
    <row r="8012" spans="16:38" ht="30">
      <c r="P8012" s="806" t="s">
        <v>891</v>
      </c>
      <c r="Q8012" s="807">
        <v>78</v>
      </c>
      <c r="R8012" s="807">
        <v>11</v>
      </c>
      <c r="S8012" s="759" t="str">
        <f t="shared" si="250"/>
        <v>Infancia</v>
      </c>
      <c r="AI8012" s="806" t="s">
        <v>896</v>
      </c>
      <c r="AJ8012" s="807">
        <v>11</v>
      </c>
      <c r="AK8012" s="807">
        <v>12</v>
      </c>
      <c r="AL8012" s="759" t="str">
        <f t="shared" si="251"/>
        <v>Adolescente</v>
      </c>
    </row>
    <row r="8013" spans="16:38" ht="30">
      <c r="P8013" s="806" t="s">
        <v>891</v>
      </c>
      <c r="Q8013" s="807">
        <v>87</v>
      </c>
      <c r="R8013" s="807">
        <v>12</v>
      </c>
      <c r="S8013" s="759" t="str">
        <f t="shared" si="250"/>
        <v>Adolescente</v>
      </c>
      <c r="AI8013" s="806" t="s">
        <v>896</v>
      </c>
      <c r="AJ8013" s="807">
        <v>6</v>
      </c>
      <c r="AK8013" s="807">
        <v>13</v>
      </c>
      <c r="AL8013" s="759" t="str">
        <f t="shared" si="251"/>
        <v>Adolescente</v>
      </c>
    </row>
    <row r="8014" spans="16:38" ht="30">
      <c r="P8014" s="806" t="s">
        <v>891</v>
      </c>
      <c r="Q8014" s="807">
        <v>106</v>
      </c>
      <c r="R8014" s="807">
        <v>13</v>
      </c>
      <c r="S8014" s="759" t="str">
        <f t="shared" si="250"/>
        <v>Adolescente</v>
      </c>
      <c r="AI8014" s="806" t="s">
        <v>896</v>
      </c>
      <c r="AJ8014" s="807">
        <v>11</v>
      </c>
      <c r="AK8014" s="807">
        <v>14</v>
      </c>
      <c r="AL8014" s="759" t="str">
        <f t="shared" si="251"/>
        <v>Adolescente</v>
      </c>
    </row>
    <row r="8015" spans="16:38" ht="30">
      <c r="P8015" s="806" t="s">
        <v>891</v>
      </c>
      <c r="Q8015" s="807">
        <v>88</v>
      </c>
      <c r="R8015" s="807">
        <v>14</v>
      </c>
      <c r="S8015" s="759" t="str">
        <f t="shared" si="250"/>
        <v>Adolescente</v>
      </c>
      <c r="AI8015" s="806" t="s">
        <v>896</v>
      </c>
      <c r="AJ8015" s="807">
        <v>10</v>
      </c>
      <c r="AK8015" s="807">
        <v>15</v>
      </c>
      <c r="AL8015" s="759" t="str">
        <f t="shared" si="251"/>
        <v>Adolescente</v>
      </c>
    </row>
    <row r="8016" spans="16:38" ht="30">
      <c r="P8016" s="806" t="s">
        <v>891</v>
      </c>
      <c r="Q8016" s="807">
        <v>85</v>
      </c>
      <c r="R8016" s="807">
        <v>15</v>
      </c>
      <c r="S8016" s="759" t="str">
        <f t="shared" si="250"/>
        <v>Adolescente</v>
      </c>
      <c r="AI8016" s="806" t="s">
        <v>896</v>
      </c>
      <c r="AJ8016" s="807">
        <v>8</v>
      </c>
      <c r="AK8016" s="807">
        <v>16</v>
      </c>
      <c r="AL8016" s="759" t="str">
        <f t="shared" si="251"/>
        <v>Adolescente</v>
      </c>
    </row>
    <row r="8017" spans="16:38" ht="30">
      <c r="P8017" s="806" t="s">
        <v>891</v>
      </c>
      <c r="Q8017" s="807">
        <v>108</v>
      </c>
      <c r="R8017" s="807">
        <v>16</v>
      </c>
      <c r="S8017" s="759" t="str">
        <f t="shared" si="250"/>
        <v>Adolescente</v>
      </c>
      <c r="AI8017" s="806" t="s">
        <v>896</v>
      </c>
      <c r="AJ8017" s="807">
        <v>10</v>
      </c>
      <c r="AK8017" s="807">
        <v>17</v>
      </c>
      <c r="AL8017" s="759" t="str">
        <f t="shared" si="251"/>
        <v>Adolescente</v>
      </c>
    </row>
    <row r="8018" spans="16:38" ht="30">
      <c r="P8018" s="806" t="s">
        <v>891</v>
      </c>
      <c r="Q8018" s="807">
        <v>133</v>
      </c>
      <c r="R8018" s="807">
        <v>17</v>
      </c>
      <c r="S8018" s="759" t="str">
        <f t="shared" si="250"/>
        <v>Adolescente</v>
      </c>
      <c r="AI8018" s="806" t="s">
        <v>896</v>
      </c>
      <c r="AJ8018" s="807">
        <v>13</v>
      </c>
      <c r="AK8018" s="807">
        <v>18</v>
      </c>
      <c r="AL8018" s="759" t="str">
        <f t="shared" si="251"/>
        <v>Juventud</v>
      </c>
    </row>
    <row r="8019" spans="16:38" ht="15">
      <c r="P8019" s="806" t="s">
        <v>891</v>
      </c>
      <c r="Q8019" s="807">
        <v>117</v>
      </c>
      <c r="R8019" s="807">
        <v>18</v>
      </c>
      <c r="S8019" s="759" t="str">
        <f t="shared" si="250"/>
        <v>Juventud</v>
      </c>
      <c r="AI8019" s="806" t="s">
        <v>896</v>
      </c>
      <c r="AJ8019" s="807">
        <v>13</v>
      </c>
      <c r="AK8019" s="807">
        <v>19</v>
      </c>
      <c r="AL8019" s="759" t="str">
        <f t="shared" si="251"/>
        <v>Juventud</v>
      </c>
    </row>
    <row r="8020" spans="16:38" ht="15">
      <c r="P8020" s="806" t="s">
        <v>891</v>
      </c>
      <c r="Q8020" s="807">
        <v>102</v>
      </c>
      <c r="R8020" s="807">
        <v>19</v>
      </c>
      <c r="S8020" s="759" t="str">
        <f t="shared" si="250"/>
        <v>Juventud</v>
      </c>
      <c r="AI8020" s="806" t="s">
        <v>896</v>
      </c>
      <c r="AJ8020" s="807">
        <v>14</v>
      </c>
      <c r="AK8020" s="807">
        <v>20</v>
      </c>
      <c r="AL8020" s="759" t="str">
        <f t="shared" si="251"/>
        <v>Juventud</v>
      </c>
    </row>
    <row r="8021" spans="16:38" ht="15">
      <c r="P8021" s="806" t="s">
        <v>891</v>
      </c>
      <c r="Q8021" s="807">
        <v>81</v>
      </c>
      <c r="R8021" s="807">
        <v>20</v>
      </c>
      <c r="S8021" s="759" t="str">
        <f t="shared" si="250"/>
        <v>Juventud</v>
      </c>
      <c r="AI8021" s="806" t="s">
        <v>896</v>
      </c>
      <c r="AJ8021" s="807">
        <v>17</v>
      </c>
      <c r="AK8021" s="807">
        <v>21</v>
      </c>
      <c r="AL8021" s="759" t="str">
        <f t="shared" si="251"/>
        <v>Juventud</v>
      </c>
    </row>
    <row r="8022" spans="16:38" ht="15">
      <c r="P8022" s="806" t="s">
        <v>891</v>
      </c>
      <c r="Q8022" s="807">
        <v>96</v>
      </c>
      <c r="R8022" s="807">
        <v>21</v>
      </c>
      <c r="S8022" s="759" t="str">
        <f t="shared" si="250"/>
        <v>Juventud</v>
      </c>
      <c r="AI8022" s="806" t="s">
        <v>896</v>
      </c>
      <c r="AJ8022" s="807">
        <v>26</v>
      </c>
      <c r="AK8022" s="807">
        <v>22</v>
      </c>
      <c r="AL8022" s="759" t="str">
        <f t="shared" si="251"/>
        <v>Juventud</v>
      </c>
    </row>
    <row r="8023" spans="16:38" ht="15">
      <c r="P8023" s="806" t="s">
        <v>891</v>
      </c>
      <c r="Q8023" s="807">
        <v>93</v>
      </c>
      <c r="R8023" s="807">
        <v>22</v>
      </c>
      <c r="S8023" s="759" t="str">
        <f t="shared" si="250"/>
        <v>Juventud</v>
      </c>
      <c r="AI8023" s="806" t="s">
        <v>896</v>
      </c>
      <c r="AJ8023" s="807">
        <v>19</v>
      </c>
      <c r="AK8023" s="807">
        <v>23</v>
      </c>
      <c r="AL8023" s="759" t="str">
        <f t="shared" si="251"/>
        <v>Juventud</v>
      </c>
    </row>
    <row r="8024" spans="16:38" ht="15">
      <c r="P8024" s="806" t="s">
        <v>891</v>
      </c>
      <c r="Q8024" s="807">
        <v>77</v>
      </c>
      <c r="R8024" s="807">
        <v>23</v>
      </c>
      <c r="S8024" s="759" t="str">
        <f t="shared" si="250"/>
        <v>Juventud</v>
      </c>
      <c r="AI8024" s="806" t="s">
        <v>896</v>
      </c>
      <c r="AJ8024" s="807">
        <v>19</v>
      </c>
      <c r="AK8024" s="807">
        <v>24</v>
      </c>
      <c r="AL8024" s="759" t="str">
        <f t="shared" si="251"/>
        <v>Juventud</v>
      </c>
    </row>
    <row r="8025" spans="16:38" ht="15">
      <c r="P8025" s="806" t="s">
        <v>891</v>
      </c>
      <c r="Q8025" s="807">
        <v>75</v>
      </c>
      <c r="R8025" s="807">
        <v>24</v>
      </c>
      <c r="S8025" s="759" t="str">
        <f t="shared" si="250"/>
        <v>Juventud</v>
      </c>
      <c r="AI8025" s="806" t="s">
        <v>896</v>
      </c>
      <c r="AJ8025" s="807">
        <v>18</v>
      </c>
      <c r="AK8025" s="807">
        <v>25</v>
      </c>
      <c r="AL8025" s="759" t="str">
        <f t="shared" si="251"/>
        <v>Juventud</v>
      </c>
    </row>
    <row r="8026" spans="16:38" ht="15">
      <c r="P8026" s="806" t="s">
        <v>891</v>
      </c>
      <c r="Q8026" s="807">
        <v>66</v>
      </c>
      <c r="R8026" s="807">
        <v>25</v>
      </c>
      <c r="S8026" s="759" t="str">
        <f t="shared" si="250"/>
        <v>Juventud</v>
      </c>
      <c r="AI8026" s="806" t="s">
        <v>896</v>
      </c>
      <c r="AJ8026" s="807">
        <v>23</v>
      </c>
      <c r="AK8026" s="807">
        <v>26</v>
      </c>
      <c r="AL8026" s="759" t="str">
        <f t="shared" si="251"/>
        <v>Juventud</v>
      </c>
    </row>
    <row r="8027" spans="16:38" ht="15">
      <c r="P8027" s="806" t="s">
        <v>891</v>
      </c>
      <c r="Q8027" s="807">
        <v>80</v>
      </c>
      <c r="R8027" s="807">
        <v>26</v>
      </c>
      <c r="S8027" s="759" t="str">
        <f t="shared" si="250"/>
        <v>Juventud</v>
      </c>
      <c r="AI8027" s="806" t="s">
        <v>896</v>
      </c>
      <c r="AJ8027" s="807">
        <v>17</v>
      </c>
      <c r="AK8027" s="807">
        <v>27</v>
      </c>
      <c r="AL8027" s="759" t="str">
        <f t="shared" si="251"/>
        <v>Juventud</v>
      </c>
    </row>
    <row r="8028" spans="16:38" ht="15">
      <c r="P8028" s="806" t="s">
        <v>891</v>
      </c>
      <c r="Q8028" s="807">
        <v>84</v>
      </c>
      <c r="R8028" s="807">
        <v>27</v>
      </c>
      <c r="S8028" s="759" t="str">
        <f t="shared" si="250"/>
        <v>Juventud</v>
      </c>
      <c r="AI8028" s="806" t="s">
        <v>896</v>
      </c>
      <c r="AJ8028" s="807">
        <v>21</v>
      </c>
      <c r="AK8028" s="807">
        <v>28</v>
      </c>
      <c r="AL8028" s="759" t="str">
        <f t="shared" si="251"/>
        <v>Juventud</v>
      </c>
    </row>
    <row r="8029" spans="16:38" ht="15">
      <c r="P8029" s="806" t="s">
        <v>891</v>
      </c>
      <c r="Q8029" s="807">
        <v>75</v>
      </c>
      <c r="R8029" s="807">
        <v>28</v>
      </c>
      <c r="S8029" s="759" t="str">
        <f t="shared" si="250"/>
        <v>Juventud</v>
      </c>
      <c r="AI8029" s="806" t="s">
        <v>896</v>
      </c>
      <c r="AJ8029" s="807">
        <v>16</v>
      </c>
      <c r="AK8029" s="807">
        <v>29</v>
      </c>
      <c r="AL8029" s="759" t="str">
        <f t="shared" si="251"/>
        <v>Adulto</v>
      </c>
    </row>
    <row r="8030" spans="16:38" ht="15">
      <c r="P8030" s="806" t="s">
        <v>891</v>
      </c>
      <c r="Q8030" s="807">
        <v>70</v>
      </c>
      <c r="R8030" s="807">
        <v>29</v>
      </c>
      <c r="S8030" s="759" t="str">
        <f t="shared" si="250"/>
        <v>Adulto</v>
      </c>
      <c r="AI8030" s="806" t="s">
        <v>896</v>
      </c>
      <c r="AJ8030" s="807">
        <v>16</v>
      </c>
      <c r="AK8030" s="807">
        <v>30</v>
      </c>
      <c r="AL8030" s="759" t="str">
        <f t="shared" si="251"/>
        <v>Adulto</v>
      </c>
    </row>
    <row r="8031" spans="16:38" ht="15">
      <c r="P8031" s="806" t="s">
        <v>891</v>
      </c>
      <c r="Q8031" s="807">
        <v>70</v>
      </c>
      <c r="R8031" s="807">
        <v>30</v>
      </c>
      <c r="S8031" s="759" t="str">
        <f t="shared" si="250"/>
        <v>Adulto</v>
      </c>
      <c r="AI8031" s="806" t="s">
        <v>896</v>
      </c>
      <c r="AJ8031" s="807">
        <v>19</v>
      </c>
      <c r="AK8031" s="807">
        <v>31</v>
      </c>
      <c r="AL8031" s="759" t="str">
        <f t="shared" si="251"/>
        <v>Adulto</v>
      </c>
    </row>
    <row r="8032" spans="16:38" ht="15">
      <c r="P8032" s="806" t="s">
        <v>891</v>
      </c>
      <c r="Q8032" s="807">
        <v>61</v>
      </c>
      <c r="R8032" s="807">
        <v>31</v>
      </c>
      <c r="S8032" s="759" t="str">
        <f t="shared" si="250"/>
        <v>Adulto</v>
      </c>
      <c r="AI8032" s="806" t="s">
        <v>896</v>
      </c>
      <c r="AJ8032" s="807">
        <v>10</v>
      </c>
      <c r="AK8032" s="807">
        <v>32</v>
      </c>
      <c r="AL8032" s="759" t="str">
        <f t="shared" si="251"/>
        <v>Adulto</v>
      </c>
    </row>
    <row r="8033" spans="16:38" ht="15">
      <c r="P8033" s="806" t="s">
        <v>891</v>
      </c>
      <c r="Q8033" s="807">
        <v>74</v>
      </c>
      <c r="R8033" s="807">
        <v>32</v>
      </c>
      <c r="S8033" s="759" t="str">
        <f t="shared" si="250"/>
        <v>Adulto</v>
      </c>
      <c r="AI8033" s="806" t="s">
        <v>896</v>
      </c>
      <c r="AJ8033" s="807">
        <v>13</v>
      </c>
      <c r="AK8033" s="807">
        <v>33</v>
      </c>
      <c r="AL8033" s="759" t="str">
        <f t="shared" si="251"/>
        <v>Adulto</v>
      </c>
    </row>
    <row r="8034" spans="16:38" ht="15">
      <c r="P8034" s="806" t="s">
        <v>891</v>
      </c>
      <c r="Q8034" s="807">
        <v>72</v>
      </c>
      <c r="R8034" s="807">
        <v>33</v>
      </c>
      <c r="S8034" s="759" t="str">
        <f t="shared" si="250"/>
        <v>Adulto</v>
      </c>
      <c r="AI8034" s="806" t="s">
        <v>896</v>
      </c>
      <c r="AJ8034" s="807">
        <v>19</v>
      </c>
      <c r="AK8034" s="807">
        <v>34</v>
      </c>
      <c r="AL8034" s="759" t="str">
        <f t="shared" si="251"/>
        <v>Adulto</v>
      </c>
    </row>
    <row r="8035" spans="16:38" ht="15">
      <c r="P8035" s="806" t="s">
        <v>891</v>
      </c>
      <c r="Q8035" s="807">
        <v>85</v>
      </c>
      <c r="R8035" s="807">
        <v>34</v>
      </c>
      <c r="S8035" s="759" t="str">
        <f t="shared" si="250"/>
        <v>Adulto</v>
      </c>
      <c r="AI8035" s="806" t="s">
        <v>896</v>
      </c>
      <c r="AJ8035" s="807">
        <v>9</v>
      </c>
      <c r="AK8035" s="807">
        <v>35</v>
      </c>
      <c r="AL8035" s="759" t="str">
        <f t="shared" si="251"/>
        <v>Adulto</v>
      </c>
    </row>
    <row r="8036" spans="16:38" ht="15">
      <c r="P8036" s="806" t="s">
        <v>891</v>
      </c>
      <c r="Q8036" s="807">
        <v>70</v>
      </c>
      <c r="R8036" s="807">
        <v>35</v>
      </c>
      <c r="S8036" s="759" t="str">
        <f t="shared" si="250"/>
        <v>Adulto</v>
      </c>
      <c r="AI8036" s="806" t="s">
        <v>896</v>
      </c>
      <c r="AJ8036" s="807">
        <v>12</v>
      </c>
      <c r="AK8036" s="807">
        <v>36</v>
      </c>
      <c r="AL8036" s="759" t="str">
        <f t="shared" si="251"/>
        <v>Adulto</v>
      </c>
    </row>
    <row r="8037" spans="16:38" ht="15">
      <c r="P8037" s="806" t="s">
        <v>891</v>
      </c>
      <c r="Q8037" s="807">
        <v>70</v>
      </c>
      <c r="R8037" s="807">
        <v>36</v>
      </c>
      <c r="S8037" s="759" t="str">
        <f t="shared" si="250"/>
        <v>Adulto</v>
      </c>
      <c r="AI8037" s="806" t="s">
        <v>896</v>
      </c>
      <c r="AJ8037" s="807">
        <v>14</v>
      </c>
      <c r="AK8037" s="807">
        <v>37</v>
      </c>
      <c r="AL8037" s="759" t="str">
        <f t="shared" si="251"/>
        <v>Adulto</v>
      </c>
    </row>
    <row r="8038" spans="16:38" ht="15">
      <c r="P8038" s="806" t="s">
        <v>891</v>
      </c>
      <c r="Q8038" s="807">
        <v>85</v>
      </c>
      <c r="R8038" s="807">
        <v>37</v>
      </c>
      <c r="S8038" s="759" t="str">
        <f t="shared" si="250"/>
        <v>Adulto</v>
      </c>
      <c r="AI8038" s="806" t="s">
        <v>896</v>
      </c>
      <c r="AJ8038" s="807">
        <v>18</v>
      </c>
      <c r="AK8038" s="807">
        <v>38</v>
      </c>
      <c r="AL8038" s="759" t="str">
        <f t="shared" si="251"/>
        <v>Adulto</v>
      </c>
    </row>
    <row r="8039" spans="16:38" ht="15">
      <c r="P8039" s="806" t="s">
        <v>891</v>
      </c>
      <c r="Q8039" s="807">
        <v>56</v>
      </c>
      <c r="R8039" s="807">
        <v>38</v>
      </c>
      <c r="S8039" s="759" t="str">
        <f t="shared" si="250"/>
        <v>Adulto</v>
      </c>
      <c r="AI8039" s="806" t="s">
        <v>896</v>
      </c>
      <c r="AJ8039" s="807">
        <v>12</v>
      </c>
      <c r="AK8039" s="807">
        <v>39</v>
      </c>
      <c r="AL8039" s="759" t="str">
        <f t="shared" si="251"/>
        <v>Adulto</v>
      </c>
    </row>
    <row r="8040" spans="16:38" ht="15">
      <c r="P8040" s="806" t="s">
        <v>891</v>
      </c>
      <c r="Q8040" s="807">
        <v>64</v>
      </c>
      <c r="R8040" s="807">
        <v>39</v>
      </c>
      <c r="S8040" s="759" t="str">
        <f t="shared" si="250"/>
        <v>Adulto</v>
      </c>
      <c r="AI8040" s="806" t="s">
        <v>896</v>
      </c>
      <c r="AJ8040" s="807">
        <v>20</v>
      </c>
      <c r="AK8040" s="807">
        <v>40</v>
      </c>
      <c r="AL8040" s="759" t="str">
        <f t="shared" si="251"/>
        <v>Adulto</v>
      </c>
    </row>
    <row r="8041" spans="16:38" ht="15">
      <c r="P8041" s="806" t="s">
        <v>891</v>
      </c>
      <c r="Q8041" s="807">
        <v>74</v>
      </c>
      <c r="R8041" s="807">
        <v>40</v>
      </c>
      <c r="S8041" s="759" t="str">
        <f t="shared" si="250"/>
        <v>Adulto</v>
      </c>
      <c r="AI8041" s="806" t="s">
        <v>896</v>
      </c>
      <c r="AJ8041" s="807">
        <v>17</v>
      </c>
      <c r="AK8041" s="807">
        <v>41</v>
      </c>
      <c r="AL8041" s="759" t="str">
        <f t="shared" si="251"/>
        <v>Adulto</v>
      </c>
    </row>
    <row r="8042" spans="16:38" ht="15">
      <c r="P8042" s="806" t="s">
        <v>891</v>
      </c>
      <c r="Q8042" s="807">
        <v>63</v>
      </c>
      <c r="R8042" s="807">
        <v>41</v>
      </c>
      <c r="S8042" s="759" t="str">
        <f t="shared" si="250"/>
        <v>Adulto</v>
      </c>
      <c r="AI8042" s="806" t="s">
        <v>896</v>
      </c>
      <c r="AJ8042" s="807">
        <v>11</v>
      </c>
      <c r="AK8042" s="807">
        <v>42</v>
      </c>
      <c r="AL8042" s="759" t="str">
        <f t="shared" si="251"/>
        <v>Adulto</v>
      </c>
    </row>
    <row r="8043" spans="16:38" ht="15">
      <c r="P8043" s="806" t="s">
        <v>891</v>
      </c>
      <c r="Q8043" s="807">
        <v>70</v>
      </c>
      <c r="R8043" s="807">
        <v>42</v>
      </c>
      <c r="S8043" s="759" t="str">
        <f t="shared" si="250"/>
        <v>Adulto</v>
      </c>
      <c r="AI8043" s="806" t="s">
        <v>896</v>
      </c>
      <c r="AJ8043" s="807">
        <v>12</v>
      </c>
      <c r="AK8043" s="807">
        <v>43</v>
      </c>
      <c r="AL8043" s="759" t="str">
        <f t="shared" si="251"/>
        <v>Adulto</v>
      </c>
    </row>
    <row r="8044" spans="16:38" ht="15">
      <c r="P8044" s="806" t="s">
        <v>891</v>
      </c>
      <c r="Q8044" s="807">
        <v>69</v>
      </c>
      <c r="R8044" s="807">
        <v>43</v>
      </c>
      <c r="S8044" s="759" t="str">
        <f t="shared" si="250"/>
        <v>Adulto</v>
      </c>
      <c r="AI8044" s="806" t="s">
        <v>896</v>
      </c>
      <c r="AJ8044" s="807">
        <v>5</v>
      </c>
      <c r="AK8044" s="807">
        <v>44</v>
      </c>
      <c r="AL8044" s="759" t="str">
        <f t="shared" si="251"/>
        <v>Adulto</v>
      </c>
    </row>
    <row r="8045" spans="16:38" ht="15">
      <c r="P8045" s="806" t="s">
        <v>891</v>
      </c>
      <c r="Q8045" s="807">
        <v>69</v>
      </c>
      <c r="R8045" s="807">
        <v>44</v>
      </c>
      <c r="S8045" s="759" t="str">
        <f t="shared" si="250"/>
        <v>Adulto</v>
      </c>
      <c r="AI8045" s="806" t="s">
        <v>896</v>
      </c>
      <c r="AJ8045" s="807">
        <v>6</v>
      </c>
      <c r="AK8045" s="807">
        <v>45</v>
      </c>
      <c r="AL8045" s="759" t="str">
        <f t="shared" si="251"/>
        <v>Adulto</v>
      </c>
    </row>
    <row r="8046" spans="16:38" ht="15">
      <c r="P8046" s="806" t="s">
        <v>891</v>
      </c>
      <c r="Q8046" s="807">
        <v>59</v>
      </c>
      <c r="R8046" s="807">
        <v>45</v>
      </c>
      <c r="S8046" s="759" t="str">
        <f t="shared" si="250"/>
        <v>Adulto</v>
      </c>
      <c r="AI8046" s="806" t="s">
        <v>896</v>
      </c>
      <c r="AJ8046" s="807">
        <v>9</v>
      </c>
      <c r="AK8046" s="807">
        <v>46</v>
      </c>
      <c r="AL8046" s="759" t="str">
        <f t="shared" si="251"/>
        <v>Adulto</v>
      </c>
    </row>
    <row r="8047" spans="16:38" ht="15">
      <c r="P8047" s="806" t="s">
        <v>891</v>
      </c>
      <c r="Q8047" s="807">
        <v>52</v>
      </c>
      <c r="R8047" s="807">
        <v>46</v>
      </c>
      <c r="S8047" s="759" t="str">
        <f t="shared" si="250"/>
        <v>Adulto</v>
      </c>
      <c r="AI8047" s="806" t="s">
        <v>896</v>
      </c>
      <c r="AJ8047" s="807">
        <v>6</v>
      </c>
      <c r="AK8047" s="807">
        <v>47</v>
      </c>
      <c r="AL8047" s="759" t="str">
        <f t="shared" si="251"/>
        <v>Adulto</v>
      </c>
    </row>
    <row r="8048" spans="16:38" ht="15">
      <c r="P8048" s="806" t="s">
        <v>891</v>
      </c>
      <c r="Q8048" s="807">
        <v>54</v>
      </c>
      <c r="R8048" s="807">
        <v>47</v>
      </c>
      <c r="S8048" s="759" t="str">
        <f t="shared" si="250"/>
        <v>Adulto</v>
      </c>
      <c r="AI8048" s="806" t="s">
        <v>896</v>
      </c>
      <c r="AJ8048" s="807">
        <v>5</v>
      </c>
      <c r="AK8048" s="807">
        <v>48</v>
      </c>
      <c r="AL8048" s="759" t="str">
        <f t="shared" si="251"/>
        <v>Adulto</v>
      </c>
    </row>
    <row r="8049" spans="16:38" ht="15">
      <c r="P8049" s="806" t="s">
        <v>891</v>
      </c>
      <c r="Q8049" s="807">
        <v>67</v>
      </c>
      <c r="R8049" s="807">
        <v>48</v>
      </c>
      <c r="S8049" s="759" t="str">
        <f t="shared" si="250"/>
        <v>Adulto</v>
      </c>
      <c r="AI8049" s="806" t="s">
        <v>896</v>
      </c>
      <c r="AJ8049" s="807">
        <v>3</v>
      </c>
      <c r="AK8049" s="807">
        <v>49</v>
      </c>
      <c r="AL8049" s="759" t="str">
        <f t="shared" si="251"/>
        <v>Adulto</v>
      </c>
    </row>
    <row r="8050" spans="16:38" ht="15">
      <c r="P8050" s="806" t="s">
        <v>891</v>
      </c>
      <c r="Q8050" s="807">
        <v>59</v>
      </c>
      <c r="R8050" s="807">
        <v>49</v>
      </c>
      <c r="S8050" s="759" t="str">
        <f t="shared" si="250"/>
        <v>Adulto</v>
      </c>
      <c r="AI8050" s="806" t="s">
        <v>896</v>
      </c>
      <c r="AJ8050" s="807">
        <v>9</v>
      </c>
      <c r="AK8050" s="807">
        <v>50</v>
      </c>
      <c r="AL8050" s="759" t="str">
        <f t="shared" si="251"/>
        <v>Adulto</v>
      </c>
    </row>
    <row r="8051" spans="16:38" ht="15">
      <c r="P8051" s="806" t="s">
        <v>891</v>
      </c>
      <c r="Q8051" s="807">
        <v>63</v>
      </c>
      <c r="R8051" s="807">
        <v>50</v>
      </c>
      <c r="S8051" s="759" t="str">
        <f t="shared" si="250"/>
        <v>Adulto</v>
      </c>
      <c r="AI8051" s="806" t="s">
        <v>896</v>
      </c>
      <c r="AJ8051" s="807">
        <v>6</v>
      </c>
      <c r="AK8051" s="807">
        <v>51</v>
      </c>
      <c r="AL8051" s="759" t="str">
        <f t="shared" si="251"/>
        <v>Adulto</v>
      </c>
    </row>
    <row r="8052" spans="16:38" ht="15">
      <c r="P8052" s="806" t="s">
        <v>891</v>
      </c>
      <c r="Q8052" s="807">
        <v>75</v>
      </c>
      <c r="R8052" s="807">
        <v>51</v>
      </c>
      <c r="S8052" s="759" t="str">
        <f t="shared" si="250"/>
        <v>Adulto</v>
      </c>
      <c r="AI8052" s="806" t="s">
        <v>896</v>
      </c>
      <c r="AJ8052" s="807">
        <v>9</v>
      </c>
      <c r="AK8052" s="807">
        <v>52</v>
      </c>
      <c r="AL8052" s="759" t="str">
        <f t="shared" si="251"/>
        <v>Adulto</v>
      </c>
    </row>
    <row r="8053" spans="16:38" ht="15">
      <c r="P8053" s="806" t="s">
        <v>891</v>
      </c>
      <c r="Q8053" s="807">
        <v>58</v>
      </c>
      <c r="R8053" s="807">
        <v>52</v>
      </c>
      <c r="S8053" s="759" t="str">
        <f t="shared" si="250"/>
        <v>Adulto</v>
      </c>
      <c r="AI8053" s="806" t="s">
        <v>896</v>
      </c>
      <c r="AJ8053" s="807">
        <v>15</v>
      </c>
      <c r="AK8053" s="807">
        <v>53</v>
      </c>
      <c r="AL8053" s="759" t="str">
        <f t="shared" si="251"/>
        <v>Adulto</v>
      </c>
    </row>
    <row r="8054" spans="16:38" ht="15">
      <c r="P8054" s="806" t="s">
        <v>891</v>
      </c>
      <c r="Q8054" s="807">
        <v>75</v>
      </c>
      <c r="R8054" s="807">
        <v>53</v>
      </c>
      <c r="S8054" s="759" t="str">
        <f t="shared" si="250"/>
        <v>Adulto</v>
      </c>
      <c r="AI8054" s="806" t="s">
        <v>896</v>
      </c>
      <c r="AJ8054" s="807">
        <v>7</v>
      </c>
      <c r="AK8054" s="807">
        <v>54</v>
      </c>
      <c r="AL8054" s="759" t="str">
        <f t="shared" si="251"/>
        <v>Adulto</v>
      </c>
    </row>
    <row r="8055" spans="16:38" ht="15">
      <c r="P8055" s="806" t="s">
        <v>891</v>
      </c>
      <c r="Q8055" s="807">
        <v>75</v>
      </c>
      <c r="R8055" s="807">
        <v>54</v>
      </c>
      <c r="S8055" s="759" t="str">
        <f t="shared" si="250"/>
        <v>Adulto</v>
      </c>
      <c r="AI8055" s="806" t="s">
        <v>896</v>
      </c>
      <c r="AJ8055" s="807">
        <v>7</v>
      </c>
      <c r="AK8055" s="807">
        <v>55</v>
      </c>
      <c r="AL8055" s="759" t="str">
        <f t="shared" si="251"/>
        <v>Adulto</v>
      </c>
    </row>
    <row r="8056" spans="16:38" ht="15">
      <c r="P8056" s="806" t="s">
        <v>891</v>
      </c>
      <c r="Q8056" s="807">
        <v>82</v>
      </c>
      <c r="R8056" s="807">
        <v>55</v>
      </c>
      <c r="S8056" s="759" t="str">
        <f t="shared" si="250"/>
        <v>Adulto</v>
      </c>
      <c r="AI8056" s="806" t="s">
        <v>896</v>
      </c>
      <c r="AJ8056" s="807">
        <v>5</v>
      </c>
      <c r="AK8056" s="807">
        <v>56</v>
      </c>
      <c r="AL8056" s="759" t="str">
        <f t="shared" si="251"/>
        <v>Adulto</v>
      </c>
    </row>
    <row r="8057" spans="16:38" ht="15">
      <c r="P8057" s="806" t="s">
        <v>891</v>
      </c>
      <c r="Q8057" s="807">
        <v>70</v>
      </c>
      <c r="R8057" s="807">
        <v>56</v>
      </c>
      <c r="S8057" s="759" t="str">
        <f t="shared" si="250"/>
        <v>Adulto</v>
      </c>
      <c r="AI8057" s="806" t="s">
        <v>896</v>
      </c>
      <c r="AJ8057" s="807">
        <v>8</v>
      </c>
      <c r="AK8057" s="807">
        <v>57</v>
      </c>
      <c r="AL8057" s="759" t="str">
        <f t="shared" si="251"/>
        <v>Adulto</v>
      </c>
    </row>
    <row r="8058" spans="16:38" ht="15">
      <c r="P8058" s="806" t="s">
        <v>891</v>
      </c>
      <c r="Q8058" s="807">
        <v>72</v>
      </c>
      <c r="R8058" s="807">
        <v>57</v>
      </c>
      <c r="S8058" s="759" t="str">
        <f t="shared" si="250"/>
        <v>Adulto</v>
      </c>
      <c r="AI8058" s="806" t="s">
        <v>896</v>
      </c>
      <c r="AJ8058" s="807">
        <v>2</v>
      </c>
      <c r="AK8058" s="807">
        <v>58</v>
      </c>
      <c r="AL8058" s="759" t="str">
        <f t="shared" si="251"/>
        <v>Adulto</v>
      </c>
    </row>
    <row r="8059" spans="16:38" ht="15">
      <c r="P8059" s="806" t="s">
        <v>891</v>
      </c>
      <c r="Q8059" s="807">
        <v>81</v>
      </c>
      <c r="R8059" s="807">
        <v>58</v>
      </c>
      <c r="S8059" s="759" t="str">
        <f t="shared" si="250"/>
        <v>Adulto</v>
      </c>
      <c r="AI8059" s="806" t="s">
        <v>896</v>
      </c>
      <c r="AJ8059" s="807">
        <v>4</v>
      </c>
      <c r="AK8059" s="807">
        <v>59</v>
      </c>
      <c r="AL8059" s="759" t="str">
        <f t="shared" si="251"/>
        <v>Adulto</v>
      </c>
    </row>
    <row r="8060" spans="16:38" ht="15">
      <c r="P8060" s="806" t="s">
        <v>891</v>
      </c>
      <c r="Q8060" s="807">
        <v>86</v>
      </c>
      <c r="R8060" s="807">
        <v>59</v>
      </c>
      <c r="S8060" s="759" t="str">
        <f t="shared" si="250"/>
        <v>Adulto</v>
      </c>
      <c r="AI8060" s="806" t="s">
        <v>896</v>
      </c>
      <c r="AJ8060" s="807">
        <v>4</v>
      </c>
      <c r="AK8060" s="807">
        <v>60</v>
      </c>
      <c r="AL8060" s="759" t="str">
        <f t="shared" si="251"/>
        <v>Vejez</v>
      </c>
    </row>
    <row r="8061" spans="16:38" ht="15">
      <c r="P8061" s="806" t="s">
        <v>891</v>
      </c>
      <c r="Q8061" s="807">
        <v>65</v>
      </c>
      <c r="R8061" s="807">
        <v>60</v>
      </c>
      <c r="S8061" s="759" t="str">
        <f t="shared" si="250"/>
        <v>Vejez</v>
      </c>
      <c r="AI8061" s="806" t="s">
        <v>896</v>
      </c>
      <c r="AJ8061" s="807">
        <v>6</v>
      </c>
      <c r="AK8061" s="807">
        <v>61</v>
      </c>
      <c r="AL8061" s="759" t="str">
        <f t="shared" si="251"/>
        <v>Vejez</v>
      </c>
    </row>
    <row r="8062" spans="16:38" ht="15">
      <c r="P8062" s="806" t="s">
        <v>891</v>
      </c>
      <c r="Q8062" s="807">
        <v>62</v>
      </c>
      <c r="R8062" s="807">
        <v>61</v>
      </c>
      <c r="S8062" s="759" t="str">
        <f t="shared" si="250"/>
        <v>Vejez</v>
      </c>
      <c r="AI8062" s="806" t="s">
        <v>896</v>
      </c>
      <c r="AJ8062" s="807">
        <v>3</v>
      </c>
      <c r="AK8062" s="807">
        <v>62</v>
      </c>
      <c r="AL8062" s="759" t="str">
        <f t="shared" si="251"/>
        <v>Vejez</v>
      </c>
    </row>
    <row r="8063" spans="16:38" ht="15">
      <c r="P8063" s="806" t="s">
        <v>891</v>
      </c>
      <c r="Q8063" s="807">
        <v>70</v>
      </c>
      <c r="R8063" s="807">
        <v>62</v>
      </c>
      <c r="S8063" s="759" t="str">
        <f t="shared" si="250"/>
        <v>Vejez</v>
      </c>
      <c r="AI8063" s="806" t="s">
        <v>896</v>
      </c>
      <c r="AJ8063" s="807">
        <v>3</v>
      </c>
      <c r="AK8063" s="807">
        <v>63</v>
      </c>
      <c r="AL8063" s="759" t="str">
        <f t="shared" si="251"/>
        <v>Vejez</v>
      </c>
    </row>
    <row r="8064" spans="16:38" ht="15">
      <c r="P8064" s="806" t="s">
        <v>891</v>
      </c>
      <c r="Q8064" s="807">
        <v>70</v>
      </c>
      <c r="R8064" s="807">
        <v>63</v>
      </c>
      <c r="S8064" s="759" t="str">
        <f t="shared" si="250"/>
        <v>Vejez</v>
      </c>
      <c r="AI8064" s="806" t="s">
        <v>896</v>
      </c>
      <c r="AJ8064" s="807">
        <v>4</v>
      </c>
      <c r="AK8064" s="807">
        <v>64</v>
      </c>
      <c r="AL8064" s="759" t="str">
        <f t="shared" si="251"/>
        <v>Vejez</v>
      </c>
    </row>
    <row r="8065" spans="16:38" ht="15">
      <c r="P8065" s="806" t="s">
        <v>891</v>
      </c>
      <c r="Q8065" s="807">
        <v>74</v>
      </c>
      <c r="R8065" s="807">
        <v>64</v>
      </c>
      <c r="S8065" s="759" t="str">
        <f t="shared" si="250"/>
        <v>Vejez</v>
      </c>
      <c r="AI8065" s="806" t="s">
        <v>896</v>
      </c>
      <c r="AJ8065" s="807">
        <v>2</v>
      </c>
      <c r="AK8065" s="807">
        <v>65</v>
      </c>
      <c r="AL8065" s="759" t="str">
        <f t="shared" si="251"/>
        <v>Vejez</v>
      </c>
    </row>
    <row r="8066" spans="16:38" ht="15">
      <c r="P8066" s="806" t="s">
        <v>891</v>
      </c>
      <c r="Q8066" s="807">
        <v>63</v>
      </c>
      <c r="R8066" s="807">
        <v>65</v>
      </c>
      <c r="S8066" s="759" t="str">
        <f t="shared" si="250"/>
        <v>Vejez</v>
      </c>
      <c r="AI8066" s="806" t="s">
        <v>896</v>
      </c>
      <c r="AJ8066" s="807">
        <v>2</v>
      </c>
      <c r="AK8066" s="807">
        <v>66</v>
      </c>
      <c r="AL8066" s="759" t="str">
        <f t="shared" si="251"/>
        <v>Vejez</v>
      </c>
    </row>
    <row r="8067" spans="16:38" ht="15">
      <c r="P8067" s="806" t="s">
        <v>891</v>
      </c>
      <c r="Q8067" s="807">
        <v>70</v>
      </c>
      <c r="R8067" s="807">
        <v>66</v>
      </c>
      <c r="S8067" s="759" t="str">
        <f t="shared" ref="S8067:S8130" si="252">IF(P8067=0,"",IF(AND(R8067&gt;=0,R8067&lt;=5),"Primera Infancia",IF(AND(R8067&gt;=6,R8067&lt;=11),"Infancia",IF(AND(R8067&gt;=12,R8067&lt;=17),"Adolescente",IF(AND(R8067&gt;=18,R8067&lt;=28),"Juventud",IF(AND(R8067&gt;=29,R8067&lt;=59),"Adulto","Vejez"))))))</f>
        <v>Vejez</v>
      </c>
      <c r="AI8067" s="806" t="s">
        <v>896</v>
      </c>
      <c r="AJ8067" s="807">
        <v>3</v>
      </c>
      <c r="AK8067" s="807">
        <v>67</v>
      </c>
      <c r="AL8067" s="759" t="str">
        <f t="shared" ref="AL8067:AL8130" si="253">IF(AI8067=0,"",IF(AND(AK8067&gt;=0,AK8067&lt;=5),"Primera Infancia",IF(AND(AK8067&gt;=6,AK8067&lt;=11),"Infancia",IF(AND(AK8067&gt;=12,AK8067&lt;=17),"Adolescente",IF(AND(AK8067&gt;=18,AK8067&lt;=28),"Juventud",IF(AND(AK8067&gt;=29,AK8067&lt;=59),"Adulto","Vejez"))))))</f>
        <v>Vejez</v>
      </c>
    </row>
    <row r="8068" spans="16:38" ht="15">
      <c r="P8068" s="806" t="s">
        <v>891</v>
      </c>
      <c r="Q8068" s="807">
        <v>74</v>
      </c>
      <c r="R8068" s="807">
        <v>67</v>
      </c>
      <c r="S8068" s="759" t="str">
        <f t="shared" si="252"/>
        <v>Vejez</v>
      </c>
      <c r="AI8068" s="806" t="s">
        <v>896</v>
      </c>
      <c r="AJ8068" s="807">
        <v>2</v>
      </c>
      <c r="AK8068" s="807">
        <v>69</v>
      </c>
      <c r="AL8068" s="759" t="str">
        <f t="shared" si="253"/>
        <v>Vejez</v>
      </c>
    </row>
    <row r="8069" spans="16:38" ht="15">
      <c r="P8069" s="806" t="s">
        <v>891</v>
      </c>
      <c r="Q8069" s="807">
        <v>58</v>
      </c>
      <c r="R8069" s="807">
        <v>68</v>
      </c>
      <c r="S8069" s="759" t="str">
        <f t="shared" si="252"/>
        <v>Vejez</v>
      </c>
      <c r="AI8069" s="806" t="s">
        <v>896</v>
      </c>
      <c r="AJ8069" s="807">
        <v>2</v>
      </c>
      <c r="AK8069" s="807">
        <v>71</v>
      </c>
      <c r="AL8069" s="759" t="str">
        <f t="shared" si="253"/>
        <v>Vejez</v>
      </c>
    </row>
    <row r="8070" spans="16:38" ht="15">
      <c r="P8070" s="806" t="s">
        <v>891</v>
      </c>
      <c r="Q8070" s="807">
        <v>62</v>
      </c>
      <c r="R8070" s="807">
        <v>69</v>
      </c>
      <c r="S8070" s="759" t="str">
        <f t="shared" si="252"/>
        <v>Vejez</v>
      </c>
      <c r="AI8070" s="806" t="s">
        <v>896</v>
      </c>
      <c r="AJ8070" s="807">
        <v>2</v>
      </c>
      <c r="AK8070" s="807">
        <v>72</v>
      </c>
      <c r="AL8070" s="759" t="str">
        <f t="shared" si="253"/>
        <v>Vejez</v>
      </c>
    </row>
    <row r="8071" spans="16:38" ht="15">
      <c r="P8071" s="806" t="s">
        <v>891</v>
      </c>
      <c r="Q8071" s="807">
        <v>36</v>
      </c>
      <c r="R8071" s="807">
        <v>70</v>
      </c>
      <c r="S8071" s="759" t="str">
        <f t="shared" si="252"/>
        <v>Vejez</v>
      </c>
      <c r="AI8071" s="806" t="s">
        <v>896</v>
      </c>
      <c r="AJ8071" s="807">
        <v>2</v>
      </c>
      <c r="AK8071" s="807">
        <v>74</v>
      </c>
      <c r="AL8071" s="759" t="str">
        <f t="shared" si="253"/>
        <v>Vejez</v>
      </c>
    </row>
    <row r="8072" spans="16:38" ht="15">
      <c r="P8072" s="806" t="s">
        <v>891</v>
      </c>
      <c r="Q8072" s="807">
        <v>41</v>
      </c>
      <c r="R8072" s="807">
        <v>71</v>
      </c>
      <c r="S8072" s="759" t="str">
        <f t="shared" si="252"/>
        <v>Vejez</v>
      </c>
      <c r="AI8072" s="806" t="s">
        <v>896</v>
      </c>
      <c r="AJ8072" s="807">
        <v>3</v>
      </c>
      <c r="AK8072" s="807">
        <v>76</v>
      </c>
      <c r="AL8072" s="759" t="str">
        <f t="shared" si="253"/>
        <v>Vejez</v>
      </c>
    </row>
    <row r="8073" spans="16:38" ht="15">
      <c r="P8073" s="806" t="s">
        <v>891</v>
      </c>
      <c r="Q8073" s="807">
        <v>39</v>
      </c>
      <c r="R8073" s="807">
        <v>72</v>
      </c>
      <c r="S8073" s="759" t="str">
        <f t="shared" si="252"/>
        <v>Vejez</v>
      </c>
      <c r="AI8073" s="806" t="s">
        <v>896</v>
      </c>
      <c r="AJ8073" s="807">
        <v>2</v>
      </c>
      <c r="AK8073" s="807">
        <v>78</v>
      </c>
      <c r="AL8073" s="759" t="str">
        <f t="shared" si="253"/>
        <v>Vejez</v>
      </c>
    </row>
    <row r="8074" spans="16:38" ht="15">
      <c r="P8074" s="806" t="s">
        <v>891</v>
      </c>
      <c r="Q8074" s="807">
        <v>36</v>
      </c>
      <c r="R8074" s="807">
        <v>73</v>
      </c>
      <c r="S8074" s="759" t="str">
        <f t="shared" si="252"/>
        <v>Vejez</v>
      </c>
      <c r="AI8074" s="806" t="s">
        <v>896</v>
      </c>
      <c r="AJ8074" s="807">
        <v>1</v>
      </c>
      <c r="AK8074" s="807">
        <v>79</v>
      </c>
      <c r="AL8074" s="759" t="str">
        <f t="shared" si="253"/>
        <v>Vejez</v>
      </c>
    </row>
    <row r="8075" spans="16:38" ht="15">
      <c r="P8075" s="806" t="s">
        <v>891</v>
      </c>
      <c r="Q8075" s="807">
        <v>43</v>
      </c>
      <c r="R8075" s="807">
        <v>74</v>
      </c>
      <c r="S8075" s="759" t="str">
        <f t="shared" si="252"/>
        <v>Vejez</v>
      </c>
      <c r="AI8075" s="806" t="s">
        <v>896</v>
      </c>
      <c r="AJ8075" s="807">
        <v>2</v>
      </c>
      <c r="AK8075" s="807">
        <v>82</v>
      </c>
      <c r="AL8075" s="759" t="str">
        <f t="shared" si="253"/>
        <v>Vejez</v>
      </c>
    </row>
    <row r="8076" spans="16:38" ht="15">
      <c r="P8076" s="806" t="s">
        <v>891</v>
      </c>
      <c r="Q8076" s="807">
        <v>33</v>
      </c>
      <c r="R8076" s="807">
        <v>75</v>
      </c>
      <c r="S8076" s="759" t="str">
        <f t="shared" si="252"/>
        <v>Vejez</v>
      </c>
      <c r="AI8076" s="806" t="s">
        <v>896</v>
      </c>
      <c r="AJ8076" s="807">
        <v>2</v>
      </c>
      <c r="AK8076" s="807">
        <v>83</v>
      </c>
      <c r="AL8076" s="759" t="str">
        <f t="shared" si="253"/>
        <v>Vejez</v>
      </c>
    </row>
    <row r="8077" spans="16:38" ht="15">
      <c r="P8077" s="806" t="s">
        <v>891</v>
      </c>
      <c r="Q8077" s="807">
        <v>26</v>
      </c>
      <c r="R8077" s="807">
        <v>76</v>
      </c>
      <c r="S8077" s="759" t="str">
        <f t="shared" si="252"/>
        <v>Vejez</v>
      </c>
      <c r="AI8077" s="806" t="s">
        <v>896</v>
      </c>
      <c r="AJ8077" s="807">
        <v>1</v>
      </c>
      <c r="AK8077" s="807">
        <v>84</v>
      </c>
      <c r="AL8077" s="759" t="str">
        <f t="shared" si="253"/>
        <v>Vejez</v>
      </c>
    </row>
    <row r="8078" spans="16:38" ht="15">
      <c r="P8078" s="806" t="s">
        <v>891</v>
      </c>
      <c r="Q8078" s="807">
        <v>24</v>
      </c>
      <c r="R8078" s="807">
        <v>77</v>
      </c>
      <c r="S8078" s="759" t="str">
        <f t="shared" si="252"/>
        <v>Vejez</v>
      </c>
      <c r="AI8078" s="806" t="s">
        <v>896</v>
      </c>
      <c r="AJ8078" s="807">
        <v>3</v>
      </c>
      <c r="AK8078" s="807">
        <v>88</v>
      </c>
      <c r="AL8078" s="759" t="str">
        <f t="shared" si="253"/>
        <v>Vejez</v>
      </c>
    </row>
    <row r="8079" spans="16:38" ht="15">
      <c r="P8079" s="806" t="s">
        <v>891</v>
      </c>
      <c r="Q8079" s="807">
        <v>19</v>
      </c>
      <c r="R8079" s="807">
        <v>78</v>
      </c>
      <c r="S8079" s="759" t="str">
        <f t="shared" si="252"/>
        <v>Vejez</v>
      </c>
      <c r="AI8079" s="806" t="s">
        <v>896</v>
      </c>
      <c r="AJ8079" s="807">
        <v>1</v>
      </c>
      <c r="AK8079" s="807">
        <v>90</v>
      </c>
      <c r="AL8079" s="759" t="str">
        <f t="shared" si="253"/>
        <v>Vejez</v>
      </c>
    </row>
    <row r="8080" spans="16:38" ht="15">
      <c r="P8080" s="806" t="s">
        <v>891</v>
      </c>
      <c r="Q8080" s="807">
        <v>23</v>
      </c>
      <c r="R8080" s="807">
        <v>79</v>
      </c>
      <c r="S8080" s="759" t="str">
        <f t="shared" si="252"/>
        <v>Vejez</v>
      </c>
      <c r="AI8080" s="806" t="s">
        <v>896</v>
      </c>
      <c r="AJ8080" s="807">
        <v>1</v>
      </c>
      <c r="AK8080" s="807">
        <v>91</v>
      </c>
      <c r="AL8080" s="759" t="str">
        <f t="shared" si="253"/>
        <v>Vejez</v>
      </c>
    </row>
    <row r="8081" spans="16:38" ht="15">
      <c r="P8081" s="806" t="s">
        <v>891</v>
      </c>
      <c r="Q8081" s="807">
        <v>23</v>
      </c>
      <c r="R8081" s="807">
        <v>80</v>
      </c>
      <c r="S8081" s="759" t="str">
        <f t="shared" si="252"/>
        <v>Vejez</v>
      </c>
      <c r="AI8081" s="806" t="s">
        <v>896</v>
      </c>
      <c r="AJ8081" s="807">
        <v>2</v>
      </c>
      <c r="AK8081" s="807">
        <v>93</v>
      </c>
      <c r="AL8081" s="759" t="str">
        <f t="shared" si="253"/>
        <v>Vejez</v>
      </c>
    </row>
    <row r="8082" spans="16:38" ht="15">
      <c r="P8082" s="806" t="s">
        <v>891</v>
      </c>
      <c r="Q8082" s="807">
        <v>19</v>
      </c>
      <c r="R8082" s="807">
        <v>81</v>
      </c>
      <c r="S8082" s="759" t="str">
        <f t="shared" si="252"/>
        <v>Vejez</v>
      </c>
      <c r="AI8082" s="806" t="s">
        <v>896</v>
      </c>
      <c r="AJ8082" s="807">
        <v>1</v>
      </c>
      <c r="AK8082" s="807">
        <v>97</v>
      </c>
      <c r="AL8082" s="759" t="str">
        <f t="shared" si="253"/>
        <v>Vejez</v>
      </c>
    </row>
    <row r="8083" spans="16:38" ht="30">
      <c r="P8083" s="806" t="s">
        <v>891</v>
      </c>
      <c r="Q8083" s="807">
        <v>21</v>
      </c>
      <c r="R8083" s="807">
        <v>82</v>
      </c>
      <c r="S8083" s="759" t="str">
        <f t="shared" si="252"/>
        <v>Vejez</v>
      </c>
      <c r="AI8083" s="806" t="s">
        <v>897</v>
      </c>
      <c r="AJ8083" s="807">
        <v>485</v>
      </c>
      <c r="AK8083" s="807">
        <v>0</v>
      </c>
      <c r="AL8083" s="759" t="str">
        <f t="shared" si="253"/>
        <v>Primera Infancia</v>
      </c>
    </row>
    <row r="8084" spans="16:38" ht="30">
      <c r="P8084" s="806" t="s">
        <v>891</v>
      </c>
      <c r="Q8084" s="807">
        <v>14</v>
      </c>
      <c r="R8084" s="807">
        <v>83</v>
      </c>
      <c r="S8084" s="759" t="str">
        <f t="shared" si="252"/>
        <v>Vejez</v>
      </c>
      <c r="AI8084" s="806" t="s">
        <v>897</v>
      </c>
      <c r="AJ8084" s="807">
        <v>522</v>
      </c>
      <c r="AK8084" s="807">
        <v>1</v>
      </c>
      <c r="AL8084" s="759" t="str">
        <f t="shared" si="253"/>
        <v>Primera Infancia</v>
      </c>
    </row>
    <row r="8085" spans="16:38" ht="30">
      <c r="P8085" s="806" t="s">
        <v>891</v>
      </c>
      <c r="Q8085" s="807">
        <v>16</v>
      </c>
      <c r="R8085" s="807">
        <v>84</v>
      </c>
      <c r="S8085" s="759" t="str">
        <f t="shared" si="252"/>
        <v>Vejez</v>
      </c>
      <c r="AI8085" s="806" t="s">
        <v>897</v>
      </c>
      <c r="AJ8085" s="807">
        <v>540</v>
      </c>
      <c r="AK8085" s="807">
        <v>2</v>
      </c>
      <c r="AL8085" s="759" t="str">
        <f t="shared" si="253"/>
        <v>Primera Infancia</v>
      </c>
    </row>
    <row r="8086" spans="16:38" ht="30">
      <c r="P8086" s="806" t="s">
        <v>891</v>
      </c>
      <c r="Q8086" s="807">
        <v>14</v>
      </c>
      <c r="R8086" s="807">
        <v>85</v>
      </c>
      <c r="S8086" s="759" t="str">
        <f t="shared" si="252"/>
        <v>Vejez</v>
      </c>
      <c r="AI8086" s="806" t="s">
        <v>897</v>
      </c>
      <c r="AJ8086" s="807">
        <v>615</v>
      </c>
      <c r="AK8086" s="807">
        <v>3</v>
      </c>
      <c r="AL8086" s="759" t="str">
        <f t="shared" si="253"/>
        <v>Primera Infancia</v>
      </c>
    </row>
    <row r="8087" spans="16:38" ht="30">
      <c r="P8087" s="806" t="s">
        <v>891</v>
      </c>
      <c r="Q8087" s="807">
        <v>8</v>
      </c>
      <c r="R8087" s="807">
        <v>86</v>
      </c>
      <c r="S8087" s="759" t="str">
        <f t="shared" si="252"/>
        <v>Vejez</v>
      </c>
      <c r="AI8087" s="806" t="s">
        <v>897</v>
      </c>
      <c r="AJ8087" s="807">
        <v>681</v>
      </c>
      <c r="AK8087" s="807">
        <v>4</v>
      </c>
      <c r="AL8087" s="759" t="str">
        <f t="shared" si="253"/>
        <v>Primera Infancia</v>
      </c>
    </row>
    <row r="8088" spans="16:38" ht="30">
      <c r="P8088" s="806" t="s">
        <v>891</v>
      </c>
      <c r="Q8088" s="807">
        <v>9</v>
      </c>
      <c r="R8088" s="807">
        <v>87</v>
      </c>
      <c r="S8088" s="759" t="str">
        <f t="shared" si="252"/>
        <v>Vejez</v>
      </c>
      <c r="AI8088" s="806" t="s">
        <v>897</v>
      </c>
      <c r="AJ8088" s="807">
        <v>644</v>
      </c>
      <c r="AK8088" s="807">
        <v>5</v>
      </c>
      <c r="AL8088" s="759" t="str">
        <f t="shared" si="253"/>
        <v>Primera Infancia</v>
      </c>
    </row>
    <row r="8089" spans="16:38" ht="15">
      <c r="P8089" s="806" t="s">
        <v>891</v>
      </c>
      <c r="Q8089" s="807">
        <v>10</v>
      </c>
      <c r="R8089" s="807">
        <v>88</v>
      </c>
      <c r="S8089" s="759" t="str">
        <f t="shared" si="252"/>
        <v>Vejez</v>
      </c>
      <c r="AI8089" s="806" t="s">
        <v>897</v>
      </c>
      <c r="AJ8089" s="807">
        <v>643</v>
      </c>
      <c r="AK8089" s="807">
        <v>6</v>
      </c>
      <c r="AL8089" s="759" t="str">
        <f t="shared" si="253"/>
        <v>Infancia</v>
      </c>
    </row>
    <row r="8090" spans="16:38" ht="15">
      <c r="P8090" s="806" t="s">
        <v>891</v>
      </c>
      <c r="Q8090" s="807">
        <v>8</v>
      </c>
      <c r="R8090" s="807">
        <v>89</v>
      </c>
      <c r="S8090" s="759" t="str">
        <f t="shared" si="252"/>
        <v>Vejez</v>
      </c>
      <c r="AI8090" s="806" t="s">
        <v>897</v>
      </c>
      <c r="AJ8090" s="807">
        <v>644</v>
      </c>
      <c r="AK8090" s="807">
        <v>7</v>
      </c>
      <c r="AL8090" s="759" t="str">
        <f t="shared" si="253"/>
        <v>Infancia</v>
      </c>
    </row>
    <row r="8091" spans="16:38" ht="15">
      <c r="P8091" s="806" t="s">
        <v>891</v>
      </c>
      <c r="Q8091" s="807">
        <v>4</v>
      </c>
      <c r="R8091" s="807">
        <v>90</v>
      </c>
      <c r="S8091" s="759" t="str">
        <f t="shared" si="252"/>
        <v>Vejez</v>
      </c>
      <c r="AI8091" s="806" t="s">
        <v>897</v>
      </c>
      <c r="AJ8091" s="807">
        <v>611</v>
      </c>
      <c r="AK8091" s="807">
        <v>8</v>
      </c>
      <c r="AL8091" s="759" t="str">
        <f t="shared" si="253"/>
        <v>Infancia</v>
      </c>
    </row>
    <row r="8092" spans="16:38" ht="15">
      <c r="P8092" s="806" t="s">
        <v>891</v>
      </c>
      <c r="Q8092" s="807">
        <v>6</v>
      </c>
      <c r="R8092" s="807">
        <v>91</v>
      </c>
      <c r="S8092" s="759" t="str">
        <f t="shared" si="252"/>
        <v>Vejez</v>
      </c>
      <c r="AI8092" s="806" t="s">
        <v>897</v>
      </c>
      <c r="AJ8092" s="807">
        <v>597</v>
      </c>
      <c r="AK8092" s="807">
        <v>9</v>
      </c>
      <c r="AL8092" s="759" t="str">
        <f t="shared" si="253"/>
        <v>Infancia</v>
      </c>
    </row>
    <row r="8093" spans="16:38" ht="15">
      <c r="P8093" s="806" t="s">
        <v>891</v>
      </c>
      <c r="Q8093" s="807">
        <v>5</v>
      </c>
      <c r="R8093" s="807">
        <v>92</v>
      </c>
      <c r="S8093" s="759" t="str">
        <f t="shared" si="252"/>
        <v>Vejez</v>
      </c>
      <c r="AI8093" s="806" t="s">
        <v>897</v>
      </c>
      <c r="AJ8093" s="807">
        <v>588</v>
      </c>
      <c r="AK8093" s="807">
        <v>10</v>
      </c>
      <c r="AL8093" s="759" t="str">
        <f t="shared" si="253"/>
        <v>Infancia</v>
      </c>
    </row>
    <row r="8094" spans="16:38" ht="15">
      <c r="P8094" s="806" t="s">
        <v>891</v>
      </c>
      <c r="Q8094" s="807">
        <v>1</v>
      </c>
      <c r="R8094" s="807">
        <v>93</v>
      </c>
      <c r="S8094" s="759" t="str">
        <f t="shared" si="252"/>
        <v>Vejez</v>
      </c>
      <c r="AI8094" s="806" t="s">
        <v>897</v>
      </c>
      <c r="AJ8094" s="807">
        <v>608</v>
      </c>
      <c r="AK8094" s="807">
        <v>11</v>
      </c>
      <c r="AL8094" s="759" t="str">
        <f t="shared" si="253"/>
        <v>Infancia</v>
      </c>
    </row>
    <row r="8095" spans="16:38" ht="30">
      <c r="P8095" s="806" t="s">
        <v>891</v>
      </c>
      <c r="Q8095" s="807">
        <v>2</v>
      </c>
      <c r="R8095" s="807">
        <v>94</v>
      </c>
      <c r="S8095" s="759" t="str">
        <f t="shared" si="252"/>
        <v>Vejez</v>
      </c>
      <c r="AI8095" s="806" t="s">
        <v>897</v>
      </c>
      <c r="AJ8095" s="807">
        <v>627</v>
      </c>
      <c r="AK8095" s="807">
        <v>12</v>
      </c>
      <c r="AL8095" s="759" t="str">
        <f t="shared" si="253"/>
        <v>Adolescente</v>
      </c>
    </row>
    <row r="8096" spans="16:38" ht="30">
      <c r="P8096" s="806" t="s">
        <v>891</v>
      </c>
      <c r="Q8096" s="807">
        <v>4</v>
      </c>
      <c r="R8096" s="807">
        <v>95</v>
      </c>
      <c r="S8096" s="759" t="str">
        <f t="shared" si="252"/>
        <v>Vejez</v>
      </c>
      <c r="AI8096" s="806" t="s">
        <v>897</v>
      </c>
      <c r="AJ8096" s="807">
        <v>673</v>
      </c>
      <c r="AK8096" s="807">
        <v>13</v>
      </c>
      <c r="AL8096" s="759" t="str">
        <f t="shared" si="253"/>
        <v>Adolescente</v>
      </c>
    </row>
    <row r="8097" spans="16:38" ht="30">
      <c r="P8097" s="806" t="s">
        <v>891</v>
      </c>
      <c r="Q8097" s="807">
        <v>3</v>
      </c>
      <c r="R8097" s="807">
        <v>96</v>
      </c>
      <c r="S8097" s="759" t="str">
        <f t="shared" si="252"/>
        <v>Vejez</v>
      </c>
      <c r="AI8097" s="806" t="s">
        <v>897</v>
      </c>
      <c r="AJ8097" s="807">
        <v>642</v>
      </c>
      <c r="AK8097" s="807">
        <v>14</v>
      </c>
      <c r="AL8097" s="759" t="str">
        <f t="shared" si="253"/>
        <v>Adolescente</v>
      </c>
    </row>
    <row r="8098" spans="16:38" ht="30">
      <c r="P8098" s="806" t="s">
        <v>891</v>
      </c>
      <c r="Q8098" s="807">
        <v>3</v>
      </c>
      <c r="R8098" s="807">
        <v>97</v>
      </c>
      <c r="S8098" s="759" t="str">
        <f t="shared" si="252"/>
        <v>Vejez</v>
      </c>
      <c r="AI8098" s="806" t="s">
        <v>897</v>
      </c>
      <c r="AJ8098" s="807">
        <v>640</v>
      </c>
      <c r="AK8098" s="807">
        <v>15</v>
      </c>
      <c r="AL8098" s="759" t="str">
        <f t="shared" si="253"/>
        <v>Adolescente</v>
      </c>
    </row>
    <row r="8099" spans="16:38" ht="30">
      <c r="P8099" s="806" t="s">
        <v>891</v>
      </c>
      <c r="Q8099" s="807">
        <v>1</v>
      </c>
      <c r="R8099" s="807">
        <v>98</v>
      </c>
      <c r="S8099" s="759" t="str">
        <f t="shared" si="252"/>
        <v>Vejez</v>
      </c>
      <c r="AI8099" s="806" t="s">
        <v>897</v>
      </c>
      <c r="AJ8099" s="807">
        <v>611</v>
      </c>
      <c r="AK8099" s="807">
        <v>16</v>
      </c>
      <c r="AL8099" s="759" t="str">
        <f t="shared" si="253"/>
        <v>Adolescente</v>
      </c>
    </row>
    <row r="8100" spans="16:38" ht="30">
      <c r="P8100" s="806" t="s">
        <v>891</v>
      </c>
      <c r="Q8100" s="807">
        <v>1</v>
      </c>
      <c r="R8100" s="807">
        <v>101</v>
      </c>
      <c r="S8100" s="759" t="str">
        <f t="shared" si="252"/>
        <v>Vejez</v>
      </c>
      <c r="AI8100" s="806" t="s">
        <v>897</v>
      </c>
      <c r="AJ8100" s="807">
        <v>643</v>
      </c>
      <c r="AK8100" s="807">
        <v>17</v>
      </c>
      <c r="AL8100" s="759" t="str">
        <f t="shared" si="253"/>
        <v>Adolescente</v>
      </c>
    </row>
    <row r="8101" spans="16:38" ht="15">
      <c r="P8101" s="806" t="s">
        <v>891</v>
      </c>
      <c r="Q8101" s="807">
        <v>1</v>
      </c>
      <c r="R8101" s="807">
        <v>104</v>
      </c>
      <c r="S8101" s="759" t="str">
        <f t="shared" si="252"/>
        <v>Vejez</v>
      </c>
      <c r="AI8101" s="806" t="s">
        <v>897</v>
      </c>
      <c r="AJ8101" s="807">
        <v>625</v>
      </c>
      <c r="AK8101" s="807">
        <v>18</v>
      </c>
      <c r="AL8101" s="759" t="str">
        <f t="shared" si="253"/>
        <v>Juventud</v>
      </c>
    </row>
    <row r="8102" spans="16:38" ht="30">
      <c r="P8102" s="806" t="s">
        <v>819</v>
      </c>
      <c r="Q8102" s="807">
        <v>345</v>
      </c>
      <c r="R8102" s="807">
        <v>0</v>
      </c>
      <c r="S8102" s="759" t="str">
        <f t="shared" si="252"/>
        <v>Primera Infancia</v>
      </c>
      <c r="AI8102" s="806" t="s">
        <v>897</v>
      </c>
      <c r="AJ8102" s="807">
        <v>717</v>
      </c>
      <c r="AK8102" s="807">
        <v>19</v>
      </c>
      <c r="AL8102" s="759" t="str">
        <f t="shared" si="253"/>
        <v>Juventud</v>
      </c>
    </row>
    <row r="8103" spans="16:38" ht="30">
      <c r="P8103" s="806" t="s">
        <v>819</v>
      </c>
      <c r="Q8103" s="807">
        <v>325</v>
      </c>
      <c r="R8103" s="807">
        <v>1</v>
      </c>
      <c r="S8103" s="759" t="str">
        <f t="shared" si="252"/>
        <v>Primera Infancia</v>
      </c>
      <c r="AI8103" s="806" t="s">
        <v>897</v>
      </c>
      <c r="AJ8103" s="807">
        <v>850</v>
      </c>
      <c r="AK8103" s="807">
        <v>20</v>
      </c>
      <c r="AL8103" s="759" t="str">
        <f t="shared" si="253"/>
        <v>Juventud</v>
      </c>
    </row>
    <row r="8104" spans="16:38" ht="30">
      <c r="P8104" s="806" t="s">
        <v>819</v>
      </c>
      <c r="Q8104" s="807">
        <v>360</v>
      </c>
      <c r="R8104" s="807">
        <v>2</v>
      </c>
      <c r="S8104" s="759" t="str">
        <f t="shared" si="252"/>
        <v>Primera Infancia</v>
      </c>
      <c r="AI8104" s="806" t="s">
        <v>897</v>
      </c>
      <c r="AJ8104" s="807">
        <v>893</v>
      </c>
      <c r="AK8104" s="807">
        <v>21</v>
      </c>
      <c r="AL8104" s="759" t="str">
        <f t="shared" si="253"/>
        <v>Juventud</v>
      </c>
    </row>
    <row r="8105" spans="16:38" ht="30">
      <c r="P8105" s="806" t="s">
        <v>819</v>
      </c>
      <c r="Q8105" s="807">
        <v>361</v>
      </c>
      <c r="R8105" s="807">
        <v>3</v>
      </c>
      <c r="S8105" s="759" t="str">
        <f t="shared" si="252"/>
        <v>Primera Infancia</v>
      </c>
      <c r="AI8105" s="806" t="s">
        <v>897</v>
      </c>
      <c r="AJ8105" s="807">
        <v>985</v>
      </c>
      <c r="AK8105" s="807">
        <v>22</v>
      </c>
      <c r="AL8105" s="759" t="str">
        <f t="shared" si="253"/>
        <v>Juventud</v>
      </c>
    </row>
    <row r="8106" spans="16:38" ht="30">
      <c r="P8106" s="806" t="s">
        <v>819</v>
      </c>
      <c r="Q8106" s="807">
        <v>355</v>
      </c>
      <c r="R8106" s="807">
        <v>4</v>
      </c>
      <c r="S8106" s="759" t="str">
        <f t="shared" si="252"/>
        <v>Primera Infancia</v>
      </c>
      <c r="AI8106" s="806" t="s">
        <v>897</v>
      </c>
      <c r="AJ8106" s="807">
        <v>1078</v>
      </c>
      <c r="AK8106" s="807">
        <v>23</v>
      </c>
      <c r="AL8106" s="759" t="str">
        <f t="shared" si="253"/>
        <v>Juventud</v>
      </c>
    </row>
    <row r="8107" spans="16:38" ht="30">
      <c r="P8107" s="806" t="s">
        <v>819</v>
      </c>
      <c r="Q8107" s="807">
        <v>310</v>
      </c>
      <c r="R8107" s="807">
        <v>5</v>
      </c>
      <c r="S8107" s="759" t="str">
        <f t="shared" si="252"/>
        <v>Primera Infancia</v>
      </c>
      <c r="AI8107" s="806" t="s">
        <v>897</v>
      </c>
      <c r="AJ8107" s="807">
        <v>1233</v>
      </c>
      <c r="AK8107" s="807">
        <v>24</v>
      </c>
      <c r="AL8107" s="759" t="str">
        <f t="shared" si="253"/>
        <v>Juventud</v>
      </c>
    </row>
    <row r="8108" spans="16:38" ht="15">
      <c r="P8108" s="806" t="s">
        <v>819</v>
      </c>
      <c r="Q8108" s="807">
        <v>342</v>
      </c>
      <c r="R8108" s="807">
        <v>6</v>
      </c>
      <c r="S8108" s="759" t="str">
        <f t="shared" si="252"/>
        <v>Infancia</v>
      </c>
      <c r="AI8108" s="806" t="s">
        <v>897</v>
      </c>
      <c r="AJ8108" s="807">
        <v>1197</v>
      </c>
      <c r="AK8108" s="807">
        <v>25</v>
      </c>
      <c r="AL8108" s="759" t="str">
        <f t="shared" si="253"/>
        <v>Juventud</v>
      </c>
    </row>
    <row r="8109" spans="16:38" ht="15">
      <c r="P8109" s="806" t="s">
        <v>819</v>
      </c>
      <c r="Q8109" s="807">
        <v>366</v>
      </c>
      <c r="R8109" s="807">
        <v>7</v>
      </c>
      <c r="S8109" s="759" t="str">
        <f t="shared" si="252"/>
        <v>Infancia</v>
      </c>
      <c r="AI8109" s="806" t="s">
        <v>897</v>
      </c>
      <c r="AJ8109" s="807">
        <v>1328</v>
      </c>
      <c r="AK8109" s="807">
        <v>26</v>
      </c>
      <c r="AL8109" s="759" t="str">
        <f t="shared" si="253"/>
        <v>Juventud</v>
      </c>
    </row>
    <row r="8110" spans="16:38" ht="15">
      <c r="P8110" s="806" t="s">
        <v>819</v>
      </c>
      <c r="Q8110" s="807">
        <v>367</v>
      </c>
      <c r="R8110" s="807">
        <v>8</v>
      </c>
      <c r="S8110" s="759" t="str">
        <f t="shared" si="252"/>
        <v>Infancia</v>
      </c>
      <c r="AI8110" s="806" t="s">
        <v>897</v>
      </c>
      <c r="AJ8110" s="807">
        <v>1516</v>
      </c>
      <c r="AK8110" s="807">
        <v>27</v>
      </c>
      <c r="AL8110" s="759" t="str">
        <f t="shared" si="253"/>
        <v>Juventud</v>
      </c>
    </row>
    <row r="8111" spans="16:38" ht="15">
      <c r="P8111" s="806" t="s">
        <v>819</v>
      </c>
      <c r="Q8111" s="807">
        <v>406</v>
      </c>
      <c r="R8111" s="807">
        <v>9</v>
      </c>
      <c r="S8111" s="759" t="str">
        <f t="shared" si="252"/>
        <v>Infancia</v>
      </c>
      <c r="AI8111" s="806" t="s">
        <v>897</v>
      </c>
      <c r="AJ8111" s="807">
        <v>1482</v>
      </c>
      <c r="AK8111" s="807">
        <v>28</v>
      </c>
      <c r="AL8111" s="759" t="str">
        <f t="shared" si="253"/>
        <v>Juventud</v>
      </c>
    </row>
    <row r="8112" spans="16:38" ht="15">
      <c r="P8112" s="806" t="s">
        <v>819</v>
      </c>
      <c r="Q8112" s="807">
        <v>435</v>
      </c>
      <c r="R8112" s="807">
        <v>10</v>
      </c>
      <c r="S8112" s="759" t="str">
        <f t="shared" si="252"/>
        <v>Infancia</v>
      </c>
      <c r="AI8112" s="806" t="s">
        <v>897</v>
      </c>
      <c r="AJ8112" s="807">
        <v>1462</v>
      </c>
      <c r="AK8112" s="807">
        <v>29</v>
      </c>
      <c r="AL8112" s="759" t="str">
        <f t="shared" si="253"/>
        <v>Adulto</v>
      </c>
    </row>
    <row r="8113" spans="16:38" ht="15">
      <c r="P8113" s="806" t="s">
        <v>819</v>
      </c>
      <c r="Q8113" s="807">
        <v>380</v>
      </c>
      <c r="R8113" s="807">
        <v>11</v>
      </c>
      <c r="S8113" s="759" t="str">
        <f t="shared" si="252"/>
        <v>Infancia</v>
      </c>
      <c r="AI8113" s="806" t="s">
        <v>897</v>
      </c>
      <c r="AJ8113" s="807">
        <v>1563</v>
      </c>
      <c r="AK8113" s="807">
        <v>30</v>
      </c>
      <c r="AL8113" s="759" t="str">
        <f t="shared" si="253"/>
        <v>Adulto</v>
      </c>
    </row>
    <row r="8114" spans="16:38" ht="30">
      <c r="P8114" s="806" t="s">
        <v>819</v>
      </c>
      <c r="Q8114" s="807">
        <v>475</v>
      </c>
      <c r="R8114" s="807">
        <v>12</v>
      </c>
      <c r="S8114" s="759" t="str">
        <f t="shared" si="252"/>
        <v>Adolescente</v>
      </c>
      <c r="AI8114" s="806" t="s">
        <v>897</v>
      </c>
      <c r="AJ8114" s="807">
        <v>1589</v>
      </c>
      <c r="AK8114" s="807">
        <v>31</v>
      </c>
      <c r="AL8114" s="759" t="str">
        <f t="shared" si="253"/>
        <v>Adulto</v>
      </c>
    </row>
    <row r="8115" spans="16:38" ht="30">
      <c r="P8115" s="806" t="s">
        <v>819</v>
      </c>
      <c r="Q8115" s="807">
        <v>506</v>
      </c>
      <c r="R8115" s="807">
        <v>13</v>
      </c>
      <c r="S8115" s="759" t="str">
        <f t="shared" si="252"/>
        <v>Adolescente</v>
      </c>
      <c r="AI8115" s="806" t="s">
        <v>897</v>
      </c>
      <c r="AJ8115" s="807">
        <v>1518</v>
      </c>
      <c r="AK8115" s="807">
        <v>32</v>
      </c>
      <c r="AL8115" s="759" t="str">
        <f t="shared" si="253"/>
        <v>Adulto</v>
      </c>
    </row>
    <row r="8116" spans="16:38" ht="30">
      <c r="P8116" s="806" t="s">
        <v>819</v>
      </c>
      <c r="Q8116" s="807">
        <v>411</v>
      </c>
      <c r="R8116" s="807">
        <v>14</v>
      </c>
      <c r="S8116" s="759" t="str">
        <f t="shared" si="252"/>
        <v>Adolescente</v>
      </c>
      <c r="AI8116" s="806" t="s">
        <v>897</v>
      </c>
      <c r="AJ8116" s="807">
        <v>1575</v>
      </c>
      <c r="AK8116" s="807">
        <v>33</v>
      </c>
      <c r="AL8116" s="759" t="str">
        <f t="shared" si="253"/>
        <v>Adulto</v>
      </c>
    </row>
    <row r="8117" spans="16:38" ht="30">
      <c r="P8117" s="806" t="s">
        <v>819</v>
      </c>
      <c r="Q8117" s="807">
        <v>530</v>
      </c>
      <c r="R8117" s="807">
        <v>15</v>
      </c>
      <c r="S8117" s="759" t="str">
        <f t="shared" si="252"/>
        <v>Adolescente</v>
      </c>
      <c r="AI8117" s="806" t="s">
        <v>897</v>
      </c>
      <c r="AJ8117" s="807">
        <v>1498</v>
      </c>
      <c r="AK8117" s="807">
        <v>34</v>
      </c>
      <c r="AL8117" s="759" t="str">
        <f t="shared" si="253"/>
        <v>Adulto</v>
      </c>
    </row>
    <row r="8118" spans="16:38" ht="30">
      <c r="P8118" s="806" t="s">
        <v>819</v>
      </c>
      <c r="Q8118" s="807">
        <v>491</v>
      </c>
      <c r="R8118" s="807">
        <v>16</v>
      </c>
      <c r="S8118" s="759" t="str">
        <f t="shared" si="252"/>
        <v>Adolescente</v>
      </c>
      <c r="AI8118" s="806" t="s">
        <v>897</v>
      </c>
      <c r="AJ8118" s="807">
        <v>1477</v>
      </c>
      <c r="AK8118" s="807">
        <v>35</v>
      </c>
      <c r="AL8118" s="759" t="str">
        <f t="shared" si="253"/>
        <v>Adulto</v>
      </c>
    </row>
    <row r="8119" spans="16:38" ht="30">
      <c r="P8119" s="806" t="s">
        <v>819</v>
      </c>
      <c r="Q8119" s="807">
        <v>563</v>
      </c>
      <c r="R8119" s="807">
        <v>17</v>
      </c>
      <c r="S8119" s="759" t="str">
        <f t="shared" si="252"/>
        <v>Adolescente</v>
      </c>
      <c r="AI8119" s="806" t="s">
        <v>897</v>
      </c>
      <c r="AJ8119" s="807">
        <v>1391</v>
      </c>
      <c r="AK8119" s="807">
        <v>36</v>
      </c>
      <c r="AL8119" s="759" t="str">
        <f t="shared" si="253"/>
        <v>Adulto</v>
      </c>
    </row>
    <row r="8120" spans="16:38" ht="15">
      <c r="P8120" s="806" t="s">
        <v>819</v>
      </c>
      <c r="Q8120" s="807">
        <v>429</v>
      </c>
      <c r="R8120" s="807">
        <v>18</v>
      </c>
      <c r="S8120" s="759" t="str">
        <f t="shared" si="252"/>
        <v>Juventud</v>
      </c>
      <c r="AI8120" s="806" t="s">
        <v>897</v>
      </c>
      <c r="AJ8120" s="807">
        <v>1364</v>
      </c>
      <c r="AK8120" s="807">
        <v>37</v>
      </c>
      <c r="AL8120" s="759" t="str">
        <f t="shared" si="253"/>
        <v>Adulto</v>
      </c>
    </row>
    <row r="8121" spans="16:38" ht="15">
      <c r="P8121" s="806" t="s">
        <v>819</v>
      </c>
      <c r="Q8121" s="807">
        <v>365</v>
      </c>
      <c r="R8121" s="807">
        <v>19</v>
      </c>
      <c r="S8121" s="759" t="str">
        <f t="shared" si="252"/>
        <v>Juventud</v>
      </c>
      <c r="AI8121" s="806" t="s">
        <v>897</v>
      </c>
      <c r="AJ8121" s="807">
        <v>1310</v>
      </c>
      <c r="AK8121" s="807">
        <v>38</v>
      </c>
      <c r="AL8121" s="759" t="str">
        <f t="shared" si="253"/>
        <v>Adulto</v>
      </c>
    </row>
    <row r="8122" spans="16:38" ht="15">
      <c r="P8122" s="806" t="s">
        <v>819</v>
      </c>
      <c r="Q8122" s="807">
        <v>387</v>
      </c>
      <c r="R8122" s="807">
        <v>20</v>
      </c>
      <c r="S8122" s="759" t="str">
        <f t="shared" si="252"/>
        <v>Juventud</v>
      </c>
      <c r="AI8122" s="806" t="s">
        <v>897</v>
      </c>
      <c r="AJ8122" s="807">
        <v>1341</v>
      </c>
      <c r="AK8122" s="807">
        <v>39</v>
      </c>
      <c r="AL8122" s="759" t="str">
        <f t="shared" si="253"/>
        <v>Adulto</v>
      </c>
    </row>
    <row r="8123" spans="16:38" ht="15">
      <c r="P8123" s="806" t="s">
        <v>819</v>
      </c>
      <c r="Q8123" s="807">
        <v>382</v>
      </c>
      <c r="R8123" s="807">
        <v>21</v>
      </c>
      <c r="S8123" s="759" t="str">
        <f t="shared" si="252"/>
        <v>Juventud</v>
      </c>
      <c r="AI8123" s="806" t="s">
        <v>897</v>
      </c>
      <c r="AJ8123" s="807">
        <v>1266</v>
      </c>
      <c r="AK8123" s="807">
        <v>40</v>
      </c>
      <c r="AL8123" s="759" t="str">
        <f t="shared" si="253"/>
        <v>Adulto</v>
      </c>
    </row>
    <row r="8124" spans="16:38" ht="15">
      <c r="P8124" s="806" t="s">
        <v>819</v>
      </c>
      <c r="Q8124" s="807">
        <v>368</v>
      </c>
      <c r="R8124" s="807">
        <v>22</v>
      </c>
      <c r="S8124" s="759" t="str">
        <f t="shared" si="252"/>
        <v>Juventud</v>
      </c>
      <c r="AI8124" s="806" t="s">
        <v>897</v>
      </c>
      <c r="AJ8124" s="807">
        <v>1310</v>
      </c>
      <c r="AK8124" s="807">
        <v>41</v>
      </c>
      <c r="AL8124" s="759" t="str">
        <f t="shared" si="253"/>
        <v>Adulto</v>
      </c>
    </row>
    <row r="8125" spans="16:38" ht="15">
      <c r="P8125" s="806" t="s">
        <v>819</v>
      </c>
      <c r="Q8125" s="807">
        <v>300</v>
      </c>
      <c r="R8125" s="807">
        <v>23</v>
      </c>
      <c r="S8125" s="759" t="str">
        <f t="shared" si="252"/>
        <v>Juventud</v>
      </c>
      <c r="AI8125" s="806" t="s">
        <v>897</v>
      </c>
      <c r="AJ8125" s="807">
        <v>1200</v>
      </c>
      <c r="AK8125" s="807">
        <v>42</v>
      </c>
      <c r="AL8125" s="759" t="str">
        <f t="shared" si="253"/>
        <v>Adulto</v>
      </c>
    </row>
    <row r="8126" spans="16:38" ht="15">
      <c r="P8126" s="806" t="s">
        <v>819</v>
      </c>
      <c r="Q8126" s="807">
        <v>307</v>
      </c>
      <c r="R8126" s="807">
        <v>24</v>
      </c>
      <c r="S8126" s="759" t="str">
        <f t="shared" si="252"/>
        <v>Juventud</v>
      </c>
      <c r="AI8126" s="806" t="s">
        <v>897</v>
      </c>
      <c r="AJ8126" s="807">
        <v>1009</v>
      </c>
      <c r="AK8126" s="807">
        <v>43</v>
      </c>
      <c r="AL8126" s="759" t="str">
        <f t="shared" si="253"/>
        <v>Adulto</v>
      </c>
    </row>
    <row r="8127" spans="16:38" ht="15">
      <c r="P8127" s="806" t="s">
        <v>819</v>
      </c>
      <c r="Q8127" s="807">
        <v>331</v>
      </c>
      <c r="R8127" s="807">
        <v>25</v>
      </c>
      <c r="S8127" s="759" t="str">
        <f t="shared" si="252"/>
        <v>Juventud</v>
      </c>
      <c r="AI8127" s="806" t="s">
        <v>897</v>
      </c>
      <c r="AJ8127" s="807">
        <v>987</v>
      </c>
      <c r="AK8127" s="807">
        <v>44</v>
      </c>
      <c r="AL8127" s="759" t="str">
        <f t="shared" si="253"/>
        <v>Adulto</v>
      </c>
    </row>
    <row r="8128" spans="16:38" ht="15">
      <c r="P8128" s="806" t="s">
        <v>819</v>
      </c>
      <c r="Q8128" s="807">
        <v>339</v>
      </c>
      <c r="R8128" s="807">
        <v>26</v>
      </c>
      <c r="S8128" s="759" t="str">
        <f t="shared" si="252"/>
        <v>Juventud</v>
      </c>
      <c r="AI8128" s="806" t="s">
        <v>897</v>
      </c>
      <c r="AJ8128" s="807">
        <v>920</v>
      </c>
      <c r="AK8128" s="807">
        <v>45</v>
      </c>
      <c r="AL8128" s="759" t="str">
        <f t="shared" si="253"/>
        <v>Adulto</v>
      </c>
    </row>
    <row r="8129" spans="16:38" ht="15">
      <c r="P8129" s="806" t="s">
        <v>819</v>
      </c>
      <c r="Q8129" s="807">
        <v>353</v>
      </c>
      <c r="R8129" s="807">
        <v>27</v>
      </c>
      <c r="S8129" s="759" t="str">
        <f t="shared" si="252"/>
        <v>Juventud</v>
      </c>
      <c r="AI8129" s="806" t="s">
        <v>897</v>
      </c>
      <c r="AJ8129" s="807">
        <v>870</v>
      </c>
      <c r="AK8129" s="807">
        <v>46</v>
      </c>
      <c r="AL8129" s="759" t="str">
        <f t="shared" si="253"/>
        <v>Adulto</v>
      </c>
    </row>
    <row r="8130" spans="16:38" ht="15">
      <c r="P8130" s="806" t="s">
        <v>819</v>
      </c>
      <c r="Q8130" s="807">
        <v>302</v>
      </c>
      <c r="R8130" s="807">
        <v>28</v>
      </c>
      <c r="S8130" s="759" t="str">
        <f t="shared" si="252"/>
        <v>Juventud</v>
      </c>
      <c r="AI8130" s="806" t="s">
        <v>897</v>
      </c>
      <c r="AJ8130" s="807">
        <v>810</v>
      </c>
      <c r="AK8130" s="807">
        <v>47</v>
      </c>
      <c r="AL8130" s="759" t="str">
        <f t="shared" si="253"/>
        <v>Adulto</v>
      </c>
    </row>
    <row r="8131" spans="16:38" ht="15">
      <c r="P8131" s="806" t="s">
        <v>819</v>
      </c>
      <c r="Q8131" s="807">
        <v>328</v>
      </c>
      <c r="R8131" s="807">
        <v>29</v>
      </c>
      <c r="S8131" s="759" t="str">
        <f t="shared" ref="S8131:S8194" si="254">IF(P8131=0,"",IF(AND(R8131&gt;=0,R8131&lt;=5),"Primera Infancia",IF(AND(R8131&gt;=6,R8131&lt;=11),"Infancia",IF(AND(R8131&gt;=12,R8131&lt;=17),"Adolescente",IF(AND(R8131&gt;=18,R8131&lt;=28),"Juventud",IF(AND(R8131&gt;=29,R8131&lt;=59),"Adulto","Vejez"))))))</f>
        <v>Adulto</v>
      </c>
      <c r="AI8131" s="806" t="s">
        <v>897</v>
      </c>
      <c r="AJ8131" s="807">
        <v>807</v>
      </c>
      <c r="AK8131" s="807">
        <v>48</v>
      </c>
      <c r="AL8131" s="759" t="str">
        <f t="shared" ref="AL8131:AL8194" si="255">IF(AI8131=0,"",IF(AND(AK8131&gt;=0,AK8131&lt;=5),"Primera Infancia",IF(AND(AK8131&gt;=6,AK8131&lt;=11),"Infancia",IF(AND(AK8131&gt;=12,AK8131&lt;=17),"Adolescente",IF(AND(AK8131&gt;=18,AK8131&lt;=28),"Juventud",IF(AND(AK8131&gt;=29,AK8131&lt;=59),"Adulto","Vejez"))))))</f>
        <v>Adulto</v>
      </c>
    </row>
    <row r="8132" spans="16:38" ht="15">
      <c r="P8132" s="806" t="s">
        <v>819</v>
      </c>
      <c r="Q8132" s="807">
        <v>311</v>
      </c>
      <c r="R8132" s="807">
        <v>30</v>
      </c>
      <c r="S8132" s="759" t="str">
        <f t="shared" si="254"/>
        <v>Adulto</v>
      </c>
      <c r="AI8132" s="806" t="s">
        <v>897</v>
      </c>
      <c r="AJ8132" s="807">
        <v>804</v>
      </c>
      <c r="AK8132" s="807">
        <v>49</v>
      </c>
      <c r="AL8132" s="759" t="str">
        <f t="shared" si="255"/>
        <v>Adulto</v>
      </c>
    </row>
    <row r="8133" spans="16:38" ht="15">
      <c r="P8133" s="806" t="s">
        <v>819</v>
      </c>
      <c r="Q8133" s="807">
        <v>300</v>
      </c>
      <c r="R8133" s="807">
        <v>31</v>
      </c>
      <c r="S8133" s="759" t="str">
        <f t="shared" si="254"/>
        <v>Adulto</v>
      </c>
      <c r="AI8133" s="806" t="s">
        <v>897</v>
      </c>
      <c r="AJ8133" s="807">
        <v>903</v>
      </c>
      <c r="AK8133" s="807">
        <v>50</v>
      </c>
      <c r="AL8133" s="759" t="str">
        <f t="shared" si="255"/>
        <v>Adulto</v>
      </c>
    </row>
    <row r="8134" spans="16:38" ht="15">
      <c r="P8134" s="806" t="s">
        <v>819</v>
      </c>
      <c r="Q8134" s="807">
        <v>325</v>
      </c>
      <c r="R8134" s="807">
        <v>32</v>
      </c>
      <c r="S8134" s="759" t="str">
        <f t="shared" si="254"/>
        <v>Adulto</v>
      </c>
      <c r="AI8134" s="806" t="s">
        <v>897</v>
      </c>
      <c r="AJ8134" s="807">
        <v>777</v>
      </c>
      <c r="AK8134" s="807">
        <v>51</v>
      </c>
      <c r="AL8134" s="759" t="str">
        <f t="shared" si="255"/>
        <v>Adulto</v>
      </c>
    </row>
    <row r="8135" spans="16:38" ht="15">
      <c r="P8135" s="806" t="s">
        <v>819</v>
      </c>
      <c r="Q8135" s="807">
        <v>284</v>
      </c>
      <c r="R8135" s="807">
        <v>33</v>
      </c>
      <c r="S8135" s="759" t="str">
        <f t="shared" si="254"/>
        <v>Adulto</v>
      </c>
      <c r="AI8135" s="806" t="s">
        <v>897</v>
      </c>
      <c r="AJ8135" s="807">
        <v>913</v>
      </c>
      <c r="AK8135" s="807">
        <v>52</v>
      </c>
      <c r="AL8135" s="759" t="str">
        <f t="shared" si="255"/>
        <v>Adulto</v>
      </c>
    </row>
    <row r="8136" spans="16:38" ht="15">
      <c r="P8136" s="806" t="s">
        <v>819</v>
      </c>
      <c r="Q8136" s="807">
        <v>294</v>
      </c>
      <c r="R8136" s="807">
        <v>34</v>
      </c>
      <c r="S8136" s="759" t="str">
        <f t="shared" si="254"/>
        <v>Adulto</v>
      </c>
      <c r="AI8136" s="806" t="s">
        <v>897</v>
      </c>
      <c r="AJ8136" s="807">
        <v>915</v>
      </c>
      <c r="AK8136" s="807">
        <v>53</v>
      </c>
      <c r="AL8136" s="759" t="str">
        <f t="shared" si="255"/>
        <v>Adulto</v>
      </c>
    </row>
    <row r="8137" spans="16:38" ht="15">
      <c r="P8137" s="806" t="s">
        <v>819</v>
      </c>
      <c r="Q8137" s="807">
        <v>295</v>
      </c>
      <c r="R8137" s="807">
        <v>35</v>
      </c>
      <c r="S8137" s="759" t="str">
        <f t="shared" si="254"/>
        <v>Adulto</v>
      </c>
      <c r="AI8137" s="806" t="s">
        <v>897</v>
      </c>
      <c r="AJ8137" s="807">
        <v>963</v>
      </c>
      <c r="AK8137" s="807">
        <v>54</v>
      </c>
      <c r="AL8137" s="759" t="str">
        <f t="shared" si="255"/>
        <v>Adulto</v>
      </c>
    </row>
    <row r="8138" spans="16:38" ht="15">
      <c r="P8138" s="806" t="s">
        <v>819</v>
      </c>
      <c r="Q8138" s="807">
        <v>316</v>
      </c>
      <c r="R8138" s="807">
        <v>36</v>
      </c>
      <c r="S8138" s="759" t="str">
        <f t="shared" si="254"/>
        <v>Adulto</v>
      </c>
      <c r="AI8138" s="806" t="s">
        <v>897</v>
      </c>
      <c r="AJ8138" s="807">
        <v>943</v>
      </c>
      <c r="AK8138" s="807">
        <v>55</v>
      </c>
      <c r="AL8138" s="759" t="str">
        <f t="shared" si="255"/>
        <v>Adulto</v>
      </c>
    </row>
    <row r="8139" spans="16:38" ht="15">
      <c r="P8139" s="806" t="s">
        <v>819</v>
      </c>
      <c r="Q8139" s="807">
        <v>281</v>
      </c>
      <c r="R8139" s="807">
        <v>37</v>
      </c>
      <c r="S8139" s="759" t="str">
        <f t="shared" si="254"/>
        <v>Adulto</v>
      </c>
      <c r="AI8139" s="806" t="s">
        <v>897</v>
      </c>
      <c r="AJ8139" s="807">
        <v>972</v>
      </c>
      <c r="AK8139" s="807">
        <v>56</v>
      </c>
      <c r="AL8139" s="759" t="str">
        <f t="shared" si="255"/>
        <v>Adulto</v>
      </c>
    </row>
    <row r="8140" spans="16:38" ht="15">
      <c r="P8140" s="806" t="s">
        <v>819</v>
      </c>
      <c r="Q8140" s="807">
        <v>271</v>
      </c>
      <c r="R8140" s="807">
        <v>38</v>
      </c>
      <c r="S8140" s="759" t="str">
        <f t="shared" si="254"/>
        <v>Adulto</v>
      </c>
      <c r="AI8140" s="806" t="s">
        <v>897</v>
      </c>
      <c r="AJ8140" s="807">
        <v>965</v>
      </c>
      <c r="AK8140" s="807">
        <v>57</v>
      </c>
      <c r="AL8140" s="759" t="str">
        <f t="shared" si="255"/>
        <v>Adulto</v>
      </c>
    </row>
    <row r="8141" spans="16:38" ht="15">
      <c r="P8141" s="806" t="s">
        <v>819</v>
      </c>
      <c r="Q8141" s="807">
        <v>320</v>
      </c>
      <c r="R8141" s="807">
        <v>39</v>
      </c>
      <c r="S8141" s="759" t="str">
        <f t="shared" si="254"/>
        <v>Adulto</v>
      </c>
      <c r="AI8141" s="806" t="s">
        <v>897</v>
      </c>
      <c r="AJ8141" s="807">
        <v>966</v>
      </c>
      <c r="AK8141" s="807">
        <v>58</v>
      </c>
      <c r="AL8141" s="759" t="str">
        <f t="shared" si="255"/>
        <v>Adulto</v>
      </c>
    </row>
    <row r="8142" spans="16:38" ht="15">
      <c r="P8142" s="806" t="s">
        <v>819</v>
      </c>
      <c r="Q8142" s="807">
        <v>291</v>
      </c>
      <c r="R8142" s="807">
        <v>40</v>
      </c>
      <c r="S8142" s="759" t="str">
        <f t="shared" si="254"/>
        <v>Adulto</v>
      </c>
      <c r="AI8142" s="806" t="s">
        <v>897</v>
      </c>
      <c r="AJ8142" s="807">
        <v>929</v>
      </c>
      <c r="AK8142" s="807">
        <v>59</v>
      </c>
      <c r="AL8142" s="759" t="str">
        <f t="shared" si="255"/>
        <v>Adulto</v>
      </c>
    </row>
    <row r="8143" spans="16:38" ht="15">
      <c r="P8143" s="806" t="s">
        <v>819</v>
      </c>
      <c r="Q8143" s="807">
        <v>303</v>
      </c>
      <c r="R8143" s="807">
        <v>41</v>
      </c>
      <c r="S8143" s="759" t="str">
        <f t="shared" si="254"/>
        <v>Adulto</v>
      </c>
      <c r="AI8143" s="806" t="s">
        <v>897</v>
      </c>
      <c r="AJ8143" s="807">
        <v>927</v>
      </c>
      <c r="AK8143" s="807">
        <v>60</v>
      </c>
      <c r="AL8143" s="759" t="str">
        <f t="shared" si="255"/>
        <v>Vejez</v>
      </c>
    </row>
    <row r="8144" spans="16:38" ht="15">
      <c r="P8144" s="806" t="s">
        <v>819</v>
      </c>
      <c r="Q8144" s="807">
        <v>278</v>
      </c>
      <c r="R8144" s="807">
        <v>42</v>
      </c>
      <c r="S8144" s="759" t="str">
        <f t="shared" si="254"/>
        <v>Adulto</v>
      </c>
      <c r="AI8144" s="806" t="s">
        <v>897</v>
      </c>
      <c r="AJ8144" s="807">
        <v>868</v>
      </c>
      <c r="AK8144" s="807">
        <v>61</v>
      </c>
      <c r="AL8144" s="759" t="str">
        <f t="shared" si="255"/>
        <v>Vejez</v>
      </c>
    </row>
    <row r="8145" spans="16:38" ht="15">
      <c r="P8145" s="806" t="s">
        <v>819</v>
      </c>
      <c r="Q8145" s="807">
        <v>293</v>
      </c>
      <c r="R8145" s="807">
        <v>43</v>
      </c>
      <c r="S8145" s="759" t="str">
        <f t="shared" si="254"/>
        <v>Adulto</v>
      </c>
      <c r="AI8145" s="806" t="s">
        <v>897</v>
      </c>
      <c r="AJ8145" s="807">
        <v>802</v>
      </c>
      <c r="AK8145" s="807">
        <v>62</v>
      </c>
      <c r="AL8145" s="759" t="str">
        <f t="shared" si="255"/>
        <v>Vejez</v>
      </c>
    </row>
    <row r="8146" spans="16:38" ht="15">
      <c r="P8146" s="806" t="s">
        <v>819</v>
      </c>
      <c r="Q8146" s="807">
        <v>253</v>
      </c>
      <c r="R8146" s="807">
        <v>44</v>
      </c>
      <c r="S8146" s="759" t="str">
        <f t="shared" si="254"/>
        <v>Adulto</v>
      </c>
      <c r="AI8146" s="806" t="s">
        <v>897</v>
      </c>
      <c r="AJ8146" s="807">
        <v>829</v>
      </c>
      <c r="AK8146" s="807">
        <v>63</v>
      </c>
      <c r="AL8146" s="759" t="str">
        <f t="shared" si="255"/>
        <v>Vejez</v>
      </c>
    </row>
    <row r="8147" spans="16:38" ht="15">
      <c r="P8147" s="806" t="s">
        <v>819</v>
      </c>
      <c r="Q8147" s="807">
        <v>266</v>
      </c>
      <c r="R8147" s="807">
        <v>45</v>
      </c>
      <c r="S8147" s="759" t="str">
        <f t="shared" si="254"/>
        <v>Adulto</v>
      </c>
      <c r="AI8147" s="806" t="s">
        <v>897</v>
      </c>
      <c r="AJ8147" s="807">
        <v>737</v>
      </c>
      <c r="AK8147" s="807">
        <v>64</v>
      </c>
      <c r="AL8147" s="759" t="str">
        <f t="shared" si="255"/>
        <v>Vejez</v>
      </c>
    </row>
    <row r="8148" spans="16:38" ht="15">
      <c r="P8148" s="806" t="s">
        <v>819</v>
      </c>
      <c r="Q8148" s="807">
        <v>276</v>
      </c>
      <c r="R8148" s="807">
        <v>46</v>
      </c>
      <c r="S8148" s="759" t="str">
        <f t="shared" si="254"/>
        <v>Adulto</v>
      </c>
      <c r="AI8148" s="806" t="s">
        <v>897</v>
      </c>
      <c r="AJ8148" s="807">
        <v>683</v>
      </c>
      <c r="AK8148" s="807">
        <v>65</v>
      </c>
      <c r="AL8148" s="759" t="str">
        <f t="shared" si="255"/>
        <v>Vejez</v>
      </c>
    </row>
    <row r="8149" spans="16:38" ht="15">
      <c r="P8149" s="806" t="s">
        <v>819</v>
      </c>
      <c r="Q8149" s="807">
        <v>289</v>
      </c>
      <c r="R8149" s="807">
        <v>47</v>
      </c>
      <c r="S8149" s="759" t="str">
        <f t="shared" si="254"/>
        <v>Adulto</v>
      </c>
      <c r="AI8149" s="806" t="s">
        <v>897</v>
      </c>
      <c r="AJ8149" s="807">
        <v>703</v>
      </c>
      <c r="AK8149" s="807">
        <v>66</v>
      </c>
      <c r="AL8149" s="759" t="str">
        <f t="shared" si="255"/>
        <v>Vejez</v>
      </c>
    </row>
    <row r="8150" spans="16:38" ht="15">
      <c r="P8150" s="806" t="s">
        <v>819</v>
      </c>
      <c r="Q8150" s="807">
        <v>258</v>
      </c>
      <c r="R8150" s="807">
        <v>48</v>
      </c>
      <c r="S8150" s="759" t="str">
        <f t="shared" si="254"/>
        <v>Adulto</v>
      </c>
      <c r="AI8150" s="806" t="s">
        <v>897</v>
      </c>
      <c r="AJ8150" s="807">
        <v>665</v>
      </c>
      <c r="AK8150" s="807">
        <v>67</v>
      </c>
      <c r="AL8150" s="759" t="str">
        <f t="shared" si="255"/>
        <v>Vejez</v>
      </c>
    </row>
    <row r="8151" spans="16:38" ht="15">
      <c r="P8151" s="806" t="s">
        <v>819</v>
      </c>
      <c r="Q8151" s="807">
        <v>288</v>
      </c>
      <c r="R8151" s="807">
        <v>49</v>
      </c>
      <c r="S8151" s="759" t="str">
        <f t="shared" si="254"/>
        <v>Adulto</v>
      </c>
      <c r="AI8151" s="806" t="s">
        <v>897</v>
      </c>
      <c r="AJ8151" s="807">
        <v>585</v>
      </c>
      <c r="AK8151" s="807">
        <v>68</v>
      </c>
      <c r="AL8151" s="759" t="str">
        <f t="shared" si="255"/>
        <v>Vejez</v>
      </c>
    </row>
    <row r="8152" spans="16:38" ht="15">
      <c r="P8152" s="806" t="s">
        <v>819</v>
      </c>
      <c r="Q8152" s="807">
        <v>297</v>
      </c>
      <c r="R8152" s="807">
        <v>50</v>
      </c>
      <c r="S8152" s="759" t="str">
        <f t="shared" si="254"/>
        <v>Adulto</v>
      </c>
      <c r="AI8152" s="806" t="s">
        <v>897</v>
      </c>
      <c r="AJ8152" s="807">
        <v>566</v>
      </c>
      <c r="AK8152" s="807">
        <v>69</v>
      </c>
      <c r="AL8152" s="759" t="str">
        <f t="shared" si="255"/>
        <v>Vejez</v>
      </c>
    </row>
    <row r="8153" spans="16:38" ht="15">
      <c r="P8153" s="806" t="s">
        <v>819</v>
      </c>
      <c r="Q8153" s="807">
        <v>306</v>
      </c>
      <c r="R8153" s="807">
        <v>51</v>
      </c>
      <c r="S8153" s="759" t="str">
        <f t="shared" si="254"/>
        <v>Adulto</v>
      </c>
      <c r="AI8153" s="806" t="s">
        <v>897</v>
      </c>
      <c r="AJ8153" s="807">
        <v>514</v>
      </c>
      <c r="AK8153" s="807">
        <v>70</v>
      </c>
      <c r="AL8153" s="759" t="str">
        <f t="shared" si="255"/>
        <v>Vejez</v>
      </c>
    </row>
    <row r="8154" spans="16:38" ht="15">
      <c r="P8154" s="806" t="s">
        <v>819</v>
      </c>
      <c r="Q8154" s="807">
        <v>278</v>
      </c>
      <c r="R8154" s="807">
        <v>52</v>
      </c>
      <c r="S8154" s="759" t="str">
        <f t="shared" si="254"/>
        <v>Adulto</v>
      </c>
      <c r="AI8154" s="806" t="s">
        <v>897</v>
      </c>
      <c r="AJ8154" s="807">
        <v>464</v>
      </c>
      <c r="AK8154" s="807">
        <v>71</v>
      </c>
      <c r="AL8154" s="759" t="str">
        <f t="shared" si="255"/>
        <v>Vejez</v>
      </c>
    </row>
    <row r="8155" spans="16:38" ht="15">
      <c r="P8155" s="806" t="s">
        <v>819</v>
      </c>
      <c r="Q8155" s="807">
        <v>264</v>
      </c>
      <c r="R8155" s="807">
        <v>53</v>
      </c>
      <c r="S8155" s="759" t="str">
        <f t="shared" si="254"/>
        <v>Adulto</v>
      </c>
      <c r="AI8155" s="806" t="s">
        <v>897</v>
      </c>
      <c r="AJ8155" s="807">
        <v>449</v>
      </c>
      <c r="AK8155" s="807">
        <v>72</v>
      </c>
      <c r="AL8155" s="759" t="str">
        <f t="shared" si="255"/>
        <v>Vejez</v>
      </c>
    </row>
    <row r="8156" spans="16:38" ht="15">
      <c r="P8156" s="806" t="s">
        <v>819</v>
      </c>
      <c r="Q8156" s="807">
        <v>293</v>
      </c>
      <c r="R8156" s="807">
        <v>54</v>
      </c>
      <c r="S8156" s="759" t="str">
        <f t="shared" si="254"/>
        <v>Adulto</v>
      </c>
      <c r="AI8156" s="806" t="s">
        <v>897</v>
      </c>
      <c r="AJ8156" s="807">
        <v>396</v>
      </c>
      <c r="AK8156" s="807">
        <v>73</v>
      </c>
      <c r="AL8156" s="759" t="str">
        <f t="shared" si="255"/>
        <v>Vejez</v>
      </c>
    </row>
    <row r="8157" spans="16:38" ht="15">
      <c r="P8157" s="806" t="s">
        <v>819</v>
      </c>
      <c r="Q8157" s="807">
        <v>332</v>
      </c>
      <c r="R8157" s="807">
        <v>55</v>
      </c>
      <c r="S8157" s="759" t="str">
        <f t="shared" si="254"/>
        <v>Adulto</v>
      </c>
      <c r="AI8157" s="806" t="s">
        <v>897</v>
      </c>
      <c r="AJ8157" s="807">
        <v>342</v>
      </c>
      <c r="AK8157" s="807">
        <v>74</v>
      </c>
      <c r="AL8157" s="759" t="str">
        <f t="shared" si="255"/>
        <v>Vejez</v>
      </c>
    </row>
    <row r="8158" spans="16:38" ht="15">
      <c r="P8158" s="806" t="s">
        <v>819</v>
      </c>
      <c r="Q8158" s="807">
        <v>331</v>
      </c>
      <c r="R8158" s="807">
        <v>56</v>
      </c>
      <c r="S8158" s="759" t="str">
        <f t="shared" si="254"/>
        <v>Adulto</v>
      </c>
      <c r="AI8158" s="806" t="s">
        <v>897</v>
      </c>
      <c r="AJ8158" s="807">
        <v>315</v>
      </c>
      <c r="AK8158" s="807">
        <v>75</v>
      </c>
      <c r="AL8158" s="759" t="str">
        <f t="shared" si="255"/>
        <v>Vejez</v>
      </c>
    </row>
    <row r="8159" spans="16:38" ht="15">
      <c r="P8159" s="806" t="s">
        <v>819</v>
      </c>
      <c r="Q8159" s="807">
        <v>314</v>
      </c>
      <c r="R8159" s="807">
        <v>57</v>
      </c>
      <c r="S8159" s="759" t="str">
        <f t="shared" si="254"/>
        <v>Adulto</v>
      </c>
      <c r="AI8159" s="806" t="s">
        <v>897</v>
      </c>
      <c r="AJ8159" s="807">
        <v>290</v>
      </c>
      <c r="AK8159" s="807">
        <v>76</v>
      </c>
      <c r="AL8159" s="759" t="str">
        <f t="shared" si="255"/>
        <v>Vejez</v>
      </c>
    </row>
    <row r="8160" spans="16:38" ht="15">
      <c r="P8160" s="806" t="s">
        <v>819</v>
      </c>
      <c r="Q8160" s="807">
        <v>312</v>
      </c>
      <c r="R8160" s="807">
        <v>58</v>
      </c>
      <c r="S8160" s="759" t="str">
        <f t="shared" si="254"/>
        <v>Adulto</v>
      </c>
      <c r="AI8160" s="806" t="s">
        <v>897</v>
      </c>
      <c r="AJ8160" s="807">
        <v>263</v>
      </c>
      <c r="AK8160" s="807">
        <v>77</v>
      </c>
      <c r="AL8160" s="759" t="str">
        <f t="shared" si="255"/>
        <v>Vejez</v>
      </c>
    </row>
    <row r="8161" spans="16:38" ht="15">
      <c r="P8161" s="806" t="s">
        <v>819</v>
      </c>
      <c r="Q8161" s="807">
        <v>299</v>
      </c>
      <c r="R8161" s="807">
        <v>59</v>
      </c>
      <c r="S8161" s="759" t="str">
        <f t="shared" si="254"/>
        <v>Adulto</v>
      </c>
      <c r="AI8161" s="806" t="s">
        <v>897</v>
      </c>
      <c r="AJ8161" s="807">
        <v>240</v>
      </c>
      <c r="AK8161" s="807">
        <v>78</v>
      </c>
      <c r="AL8161" s="759" t="str">
        <f t="shared" si="255"/>
        <v>Vejez</v>
      </c>
    </row>
    <row r="8162" spans="16:38" ht="15">
      <c r="P8162" s="806" t="s">
        <v>819</v>
      </c>
      <c r="Q8162" s="807">
        <v>282</v>
      </c>
      <c r="R8162" s="807">
        <v>60</v>
      </c>
      <c r="S8162" s="759" t="str">
        <f t="shared" si="254"/>
        <v>Vejez</v>
      </c>
      <c r="AI8162" s="806" t="s">
        <v>897</v>
      </c>
      <c r="AJ8162" s="807">
        <v>207</v>
      </c>
      <c r="AK8162" s="807">
        <v>79</v>
      </c>
      <c r="AL8162" s="759" t="str">
        <f t="shared" si="255"/>
        <v>Vejez</v>
      </c>
    </row>
    <row r="8163" spans="16:38" ht="15">
      <c r="P8163" s="806" t="s">
        <v>819</v>
      </c>
      <c r="Q8163" s="807">
        <v>253</v>
      </c>
      <c r="R8163" s="807">
        <v>61</v>
      </c>
      <c r="S8163" s="759" t="str">
        <f t="shared" si="254"/>
        <v>Vejez</v>
      </c>
      <c r="AI8163" s="806" t="s">
        <v>897</v>
      </c>
      <c r="AJ8163" s="807">
        <v>178</v>
      </c>
      <c r="AK8163" s="807">
        <v>80</v>
      </c>
      <c r="AL8163" s="759" t="str">
        <f t="shared" si="255"/>
        <v>Vejez</v>
      </c>
    </row>
    <row r="8164" spans="16:38" ht="15">
      <c r="P8164" s="806" t="s">
        <v>819</v>
      </c>
      <c r="Q8164" s="807">
        <v>271</v>
      </c>
      <c r="R8164" s="807">
        <v>62</v>
      </c>
      <c r="S8164" s="759" t="str">
        <f t="shared" si="254"/>
        <v>Vejez</v>
      </c>
      <c r="AI8164" s="806" t="s">
        <v>897</v>
      </c>
      <c r="AJ8164" s="807">
        <v>219</v>
      </c>
      <c r="AK8164" s="807">
        <v>81</v>
      </c>
      <c r="AL8164" s="759" t="str">
        <f t="shared" si="255"/>
        <v>Vejez</v>
      </c>
    </row>
    <row r="8165" spans="16:38" ht="15">
      <c r="P8165" s="806" t="s">
        <v>819</v>
      </c>
      <c r="Q8165" s="807">
        <v>254</v>
      </c>
      <c r="R8165" s="807">
        <v>63</v>
      </c>
      <c r="S8165" s="759" t="str">
        <f t="shared" si="254"/>
        <v>Vejez</v>
      </c>
      <c r="AI8165" s="806" t="s">
        <v>897</v>
      </c>
      <c r="AJ8165" s="807">
        <v>163</v>
      </c>
      <c r="AK8165" s="807">
        <v>82</v>
      </c>
      <c r="AL8165" s="759" t="str">
        <f t="shared" si="255"/>
        <v>Vejez</v>
      </c>
    </row>
    <row r="8166" spans="16:38" ht="15">
      <c r="P8166" s="806" t="s">
        <v>819</v>
      </c>
      <c r="Q8166" s="807">
        <v>267</v>
      </c>
      <c r="R8166" s="807">
        <v>64</v>
      </c>
      <c r="S8166" s="759" t="str">
        <f t="shared" si="254"/>
        <v>Vejez</v>
      </c>
      <c r="AI8166" s="806" t="s">
        <v>897</v>
      </c>
      <c r="AJ8166" s="807">
        <v>143</v>
      </c>
      <c r="AK8166" s="807">
        <v>83</v>
      </c>
      <c r="AL8166" s="759" t="str">
        <f t="shared" si="255"/>
        <v>Vejez</v>
      </c>
    </row>
    <row r="8167" spans="16:38" ht="15">
      <c r="P8167" s="806" t="s">
        <v>819</v>
      </c>
      <c r="Q8167" s="807">
        <v>255</v>
      </c>
      <c r="R8167" s="807">
        <v>65</v>
      </c>
      <c r="S8167" s="759" t="str">
        <f t="shared" si="254"/>
        <v>Vejez</v>
      </c>
      <c r="AI8167" s="806" t="s">
        <v>897</v>
      </c>
      <c r="AJ8167" s="807">
        <v>108</v>
      </c>
      <c r="AK8167" s="807">
        <v>84</v>
      </c>
      <c r="AL8167" s="759" t="str">
        <f t="shared" si="255"/>
        <v>Vejez</v>
      </c>
    </row>
    <row r="8168" spans="16:38" ht="15">
      <c r="P8168" s="806" t="s">
        <v>819</v>
      </c>
      <c r="Q8168" s="807">
        <v>239</v>
      </c>
      <c r="R8168" s="807">
        <v>66</v>
      </c>
      <c r="S8168" s="759" t="str">
        <f t="shared" si="254"/>
        <v>Vejez</v>
      </c>
      <c r="AI8168" s="806" t="s">
        <v>897</v>
      </c>
      <c r="AJ8168" s="807">
        <v>113</v>
      </c>
      <c r="AK8168" s="807">
        <v>85</v>
      </c>
      <c r="AL8168" s="759" t="str">
        <f t="shared" si="255"/>
        <v>Vejez</v>
      </c>
    </row>
    <row r="8169" spans="16:38" ht="15">
      <c r="P8169" s="806" t="s">
        <v>819</v>
      </c>
      <c r="Q8169" s="807">
        <v>240</v>
      </c>
      <c r="R8169" s="807">
        <v>67</v>
      </c>
      <c r="S8169" s="759" t="str">
        <f t="shared" si="254"/>
        <v>Vejez</v>
      </c>
      <c r="AI8169" s="806" t="s">
        <v>897</v>
      </c>
      <c r="AJ8169" s="807">
        <v>102</v>
      </c>
      <c r="AK8169" s="807">
        <v>86</v>
      </c>
      <c r="AL8169" s="759" t="str">
        <f t="shared" si="255"/>
        <v>Vejez</v>
      </c>
    </row>
    <row r="8170" spans="16:38" ht="15">
      <c r="P8170" s="806" t="s">
        <v>819</v>
      </c>
      <c r="Q8170" s="807">
        <v>180</v>
      </c>
      <c r="R8170" s="807">
        <v>68</v>
      </c>
      <c r="S8170" s="759" t="str">
        <f t="shared" si="254"/>
        <v>Vejez</v>
      </c>
      <c r="AI8170" s="806" t="s">
        <v>897</v>
      </c>
      <c r="AJ8170" s="807">
        <v>74</v>
      </c>
      <c r="AK8170" s="807">
        <v>87</v>
      </c>
      <c r="AL8170" s="759" t="str">
        <f t="shared" si="255"/>
        <v>Vejez</v>
      </c>
    </row>
    <row r="8171" spans="16:38" ht="15">
      <c r="P8171" s="806" t="s">
        <v>819</v>
      </c>
      <c r="Q8171" s="807">
        <v>174</v>
      </c>
      <c r="R8171" s="807">
        <v>69</v>
      </c>
      <c r="S8171" s="759" t="str">
        <f t="shared" si="254"/>
        <v>Vejez</v>
      </c>
      <c r="AI8171" s="806" t="s">
        <v>897</v>
      </c>
      <c r="AJ8171" s="807">
        <v>71</v>
      </c>
      <c r="AK8171" s="807">
        <v>88</v>
      </c>
      <c r="AL8171" s="759" t="str">
        <f t="shared" si="255"/>
        <v>Vejez</v>
      </c>
    </row>
    <row r="8172" spans="16:38" ht="15">
      <c r="P8172" s="806" t="s">
        <v>819</v>
      </c>
      <c r="Q8172" s="807">
        <v>154</v>
      </c>
      <c r="R8172" s="807">
        <v>70</v>
      </c>
      <c r="S8172" s="759" t="str">
        <f t="shared" si="254"/>
        <v>Vejez</v>
      </c>
      <c r="AI8172" s="806" t="s">
        <v>897</v>
      </c>
      <c r="AJ8172" s="807">
        <v>50</v>
      </c>
      <c r="AK8172" s="807">
        <v>89</v>
      </c>
      <c r="AL8172" s="759" t="str">
        <f t="shared" si="255"/>
        <v>Vejez</v>
      </c>
    </row>
    <row r="8173" spans="16:38" ht="15">
      <c r="P8173" s="806" t="s">
        <v>819</v>
      </c>
      <c r="Q8173" s="807">
        <v>174</v>
      </c>
      <c r="R8173" s="807">
        <v>71</v>
      </c>
      <c r="S8173" s="759" t="str">
        <f t="shared" si="254"/>
        <v>Vejez</v>
      </c>
      <c r="AI8173" s="806" t="s">
        <v>897</v>
      </c>
      <c r="AJ8173" s="807">
        <v>48</v>
      </c>
      <c r="AK8173" s="807">
        <v>90</v>
      </c>
      <c r="AL8173" s="759" t="str">
        <f t="shared" si="255"/>
        <v>Vejez</v>
      </c>
    </row>
    <row r="8174" spans="16:38" ht="15">
      <c r="P8174" s="806" t="s">
        <v>819</v>
      </c>
      <c r="Q8174" s="807">
        <v>160</v>
      </c>
      <c r="R8174" s="807">
        <v>72</v>
      </c>
      <c r="S8174" s="759" t="str">
        <f t="shared" si="254"/>
        <v>Vejez</v>
      </c>
      <c r="AI8174" s="806" t="s">
        <v>897</v>
      </c>
      <c r="AJ8174" s="807">
        <v>51</v>
      </c>
      <c r="AK8174" s="807">
        <v>91</v>
      </c>
      <c r="AL8174" s="759" t="str">
        <f t="shared" si="255"/>
        <v>Vejez</v>
      </c>
    </row>
    <row r="8175" spans="16:38" ht="15">
      <c r="P8175" s="806" t="s">
        <v>819</v>
      </c>
      <c r="Q8175" s="807">
        <v>147</v>
      </c>
      <c r="R8175" s="807">
        <v>73</v>
      </c>
      <c r="S8175" s="759" t="str">
        <f t="shared" si="254"/>
        <v>Vejez</v>
      </c>
      <c r="AI8175" s="806" t="s">
        <v>897</v>
      </c>
      <c r="AJ8175" s="807">
        <v>41</v>
      </c>
      <c r="AK8175" s="807">
        <v>92</v>
      </c>
      <c r="AL8175" s="759" t="str">
        <f t="shared" si="255"/>
        <v>Vejez</v>
      </c>
    </row>
    <row r="8176" spans="16:38" ht="15">
      <c r="P8176" s="806" t="s">
        <v>819</v>
      </c>
      <c r="Q8176" s="807">
        <v>129</v>
      </c>
      <c r="R8176" s="807">
        <v>74</v>
      </c>
      <c r="S8176" s="759" t="str">
        <f t="shared" si="254"/>
        <v>Vejez</v>
      </c>
      <c r="AI8176" s="806" t="s">
        <v>897</v>
      </c>
      <c r="AJ8176" s="807">
        <v>24</v>
      </c>
      <c r="AK8176" s="807">
        <v>93</v>
      </c>
      <c r="AL8176" s="759" t="str">
        <f t="shared" si="255"/>
        <v>Vejez</v>
      </c>
    </row>
    <row r="8177" spans="16:38" ht="15">
      <c r="P8177" s="806" t="s">
        <v>819</v>
      </c>
      <c r="Q8177" s="807">
        <v>111</v>
      </c>
      <c r="R8177" s="807">
        <v>75</v>
      </c>
      <c r="S8177" s="759" t="str">
        <f t="shared" si="254"/>
        <v>Vejez</v>
      </c>
      <c r="AI8177" s="806" t="s">
        <v>897</v>
      </c>
      <c r="AJ8177" s="807">
        <v>20</v>
      </c>
      <c r="AK8177" s="807">
        <v>94</v>
      </c>
      <c r="AL8177" s="759" t="str">
        <f t="shared" si="255"/>
        <v>Vejez</v>
      </c>
    </row>
    <row r="8178" spans="16:38" ht="15">
      <c r="P8178" s="806" t="s">
        <v>819</v>
      </c>
      <c r="Q8178" s="807">
        <v>124</v>
      </c>
      <c r="R8178" s="807">
        <v>76</v>
      </c>
      <c r="S8178" s="759" t="str">
        <f t="shared" si="254"/>
        <v>Vejez</v>
      </c>
      <c r="AI8178" s="806" t="s">
        <v>897</v>
      </c>
      <c r="AJ8178" s="807">
        <v>23</v>
      </c>
      <c r="AK8178" s="807">
        <v>95</v>
      </c>
      <c r="AL8178" s="759" t="str">
        <f t="shared" si="255"/>
        <v>Vejez</v>
      </c>
    </row>
    <row r="8179" spans="16:38" ht="15">
      <c r="P8179" s="806" t="s">
        <v>819</v>
      </c>
      <c r="Q8179" s="807">
        <v>137</v>
      </c>
      <c r="R8179" s="807">
        <v>77</v>
      </c>
      <c r="S8179" s="759" t="str">
        <f t="shared" si="254"/>
        <v>Vejez</v>
      </c>
      <c r="AI8179" s="806" t="s">
        <v>897</v>
      </c>
      <c r="AJ8179" s="807">
        <v>11</v>
      </c>
      <c r="AK8179" s="807">
        <v>96</v>
      </c>
      <c r="AL8179" s="759" t="str">
        <f t="shared" si="255"/>
        <v>Vejez</v>
      </c>
    </row>
    <row r="8180" spans="16:38" ht="15">
      <c r="P8180" s="806" t="s">
        <v>819</v>
      </c>
      <c r="Q8180" s="807">
        <v>86</v>
      </c>
      <c r="R8180" s="807">
        <v>78</v>
      </c>
      <c r="S8180" s="759" t="str">
        <f t="shared" si="254"/>
        <v>Vejez</v>
      </c>
      <c r="AI8180" s="806" t="s">
        <v>897</v>
      </c>
      <c r="AJ8180" s="807">
        <v>7</v>
      </c>
      <c r="AK8180" s="807">
        <v>97</v>
      </c>
      <c r="AL8180" s="759" t="str">
        <f t="shared" si="255"/>
        <v>Vejez</v>
      </c>
    </row>
    <row r="8181" spans="16:38" ht="15">
      <c r="P8181" s="806" t="s">
        <v>819</v>
      </c>
      <c r="Q8181" s="807">
        <v>102</v>
      </c>
      <c r="R8181" s="807">
        <v>79</v>
      </c>
      <c r="S8181" s="759" t="str">
        <f t="shared" si="254"/>
        <v>Vejez</v>
      </c>
      <c r="AI8181" s="806" t="s">
        <v>897</v>
      </c>
      <c r="AJ8181" s="807">
        <v>8</v>
      </c>
      <c r="AK8181" s="807">
        <v>98</v>
      </c>
      <c r="AL8181" s="759" t="str">
        <f t="shared" si="255"/>
        <v>Vejez</v>
      </c>
    </row>
    <row r="8182" spans="16:38" ht="15">
      <c r="P8182" s="806" t="s">
        <v>819</v>
      </c>
      <c r="Q8182" s="807">
        <v>99</v>
      </c>
      <c r="R8182" s="807">
        <v>80</v>
      </c>
      <c r="S8182" s="759" t="str">
        <f t="shared" si="254"/>
        <v>Vejez</v>
      </c>
      <c r="AI8182" s="806" t="s">
        <v>897</v>
      </c>
      <c r="AJ8182" s="807">
        <v>4</v>
      </c>
      <c r="AK8182" s="807">
        <v>99</v>
      </c>
      <c r="AL8182" s="759" t="str">
        <f t="shared" si="255"/>
        <v>Vejez</v>
      </c>
    </row>
    <row r="8183" spans="16:38" ht="15">
      <c r="P8183" s="806" t="s">
        <v>819</v>
      </c>
      <c r="Q8183" s="807">
        <v>87</v>
      </c>
      <c r="R8183" s="807">
        <v>81</v>
      </c>
      <c r="S8183" s="759" t="str">
        <f t="shared" si="254"/>
        <v>Vejez</v>
      </c>
      <c r="AI8183" s="806" t="s">
        <v>897</v>
      </c>
      <c r="AJ8183" s="807">
        <v>2</v>
      </c>
      <c r="AK8183" s="807">
        <v>100</v>
      </c>
      <c r="AL8183" s="759" t="str">
        <f t="shared" si="255"/>
        <v>Vejez</v>
      </c>
    </row>
    <row r="8184" spans="16:38" ht="15">
      <c r="P8184" s="806" t="s">
        <v>819</v>
      </c>
      <c r="Q8184" s="807">
        <v>73</v>
      </c>
      <c r="R8184" s="807">
        <v>82</v>
      </c>
      <c r="S8184" s="759" t="str">
        <f t="shared" si="254"/>
        <v>Vejez</v>
      </c>
      <c r="AI8184" s="806" t="s">
        <v>897</v>
      </c>
      <c r="AJ8184" s="807">
        <v>2</v>
      </c>
      <c r="AK8184" s="807">
        <v>101</v>
      </c>
      <c r="AL8184" s="759" t="str">
        <f t="shared" si="255"/>
        <v>Vejez</v>
      </c>
    </row>
    <row r="8185" spans="16:38" ht="15">
      <c r="P8185" s="806" t="s">
        <v>819</v>
      </c>
      <c r="Q8185" s="807">
        <v>67</v>
      </c>
      <c r="R8185" s="807">
        <v>83</v>
      </c>
      <c r="S8185" s="759" t="str">
        <f t="shared" si="254"/>
        <v>Vejez</v>
      </c>
      <c r="AI8185" s="806" t="s">
        <v>897</v>
      </c>
      <c r="AJ8185" s="807">
        <v>2</v>
      </c>
      <c r="AK8185" s="807">
        <v>104</v>
      </c>
      <c r="AL8185" s="759" t="str">
        <f t="shared" si="255"/>
        <v>Vejez</v>
      </c>
    </row>
    <row r="8186" spans="16:38" ht="15">
      <c r="P8186" s="806" t="s">
        <v>819</v>
      </c>
      <c r="Q8186" s="807">
        <v>68</v>
      </c>
      <c r="R8186" s="807">
        <v>84</v>
      </c>
      <c r="S8186" s="759" t="str">
        <f t="shared" si="254"/>
        <v>Vejez</v>
      </c>
      <c r="AI8186" s="806" t="s">
        <v>897</v>
      </c>
      <c r="AJ8186" s="807">
        <v>2</v>
      </c>
      <c r="AK8186" s="807">
        <v>105</v>
      </c>
      <c r="AL8186" s="759" t="str">
        <f t="shared" si="255"/>
        <v>Vejez</v>
      </c>
    </row>
    <row r="8187" spans="16:38" ht="30">
      <c r="P8187" s="806" t="s">
        <v>819</v>
      </c>
      <c r="Q8187" s="807">
        <v>50</v>
      </c>
      <c r="R8187" s="807">
        <v>85</v>
      </c>
      <c r="S8187" s="759" t="str">
        <f t="shared" si="254"/>
        <v>Vejez</v>
      </c>
      <c r="AI8187" s="806" t="s">
        <v>898</v>
      </c>
      <c r="AJ8187" s="807">
        <v>19</v>
      </c>
      <c r="AK8187" s="807">
        <v>0</v>
      </c>
      <c r="AL8187" s="759" t="str">
        <f t="shared" si="255"/>
        <v>Primera Infancia</v>
      </c>
    </row>
    <row r="8188" spans="16:38" ht="30">
      <c r="P8188" s="806" t="s">
        <v>819</v>
      </c>
      <c r="Q8188" s="807">
        <v>49</v>
      </c>
      <c r="R8188" s="807">
        <v>86</v>
      </c>
      <c r="S8188" s="759" t="str">
        <f t="shared" si="254"/>
        <v>Vejez</v>
      </c>
      <c r="AI8188" s="806" t="s">
        <v>898</v>
      </c>
      <c r="AJ8188" s="807">
        <v>19</v>
      </c>
      <c r="AK8188" s="807">
        <v>1</v>
      </c>
      <c r="AL8188" s="759" t="str">
        <f t="shared" si="255"/>
        <v>Primera Infancia</v>
      </c>
    </row>
    <row r="8189" spans="16:38" ht="30">
      <c r="P8189" s="806" t="s">
        <v>819</v>
      </c>
      <c r="Q8189" s="807">
        <v>29</v>
      </c>
      <c r="R8189" s="807">
        <v>87</v>
      </c>
      <c r="S8189" s="759" t="str">
        <f t="shared" si="254"/>
        <v>Vejez</v>
      </c>
      <c r="AI8189" s="806" t="s">
        <v>898</v>
      </c>
      <c r="AJ8189" s="807">
        <v>27</v>
      </c>
      <c r="AK8189" s="807">
        <v>2</v>
      </c>
      <c r="AL8189" s="759" t="str">
        <f t="shared" si="255"/>
        <v>Primera Infancia</v>
      </c>
    </row>
    <row r="8190" spans="16:38" ht="30">
      <c r="P8190" s="806" t="s">
        <v>819</v>
      </c>
      <c r="Q8190" s="807">
        <v>37</v>
      </c>
      <c r="R8190" s="807">
        <v>88</v>
      </c>
      <c r="S8190" s="759" t="str">
        <f t="shared" si="254"/>
        <v>Vejez</v>
      </c>
      <c r="AI8190" s="806" t="s">
        <v>898</v>
      </c>
      <c r="AJ8190" s="807">
        <v>20</v>
      </c>
      <c r="AK8190" s="807">
        <v>3</v>
      </c>
      <c r="AL8190" s="759" t="str">
        <f t="shared" si="255"/>
        <v>Primera Infancia</v>
      </c>
    </row>
    <row r="8191" spans="16:38" ht="30">
      <c r="P8191" s="806" t="s">
        <v>819</v>
      </c>
      <c r="Q8191" s="807">
        <v>29</v>
      </c>
      <c r="R8191" s="807">
        <v>89</v>
      </c>
      <c r="S8191" s="759" t="str">
        <f t="shared" si="254"/>
        <v>Vejez</v>
      </c>
      <c r="AI8191" s="806" t="s">
        <v>898</v>
      </c>
      <c r="AJ8191" s="807">
        <v>23</v>
      </c>
      <c r="AK8191" s="807">
        <v>4</v>
      </c>
      <c r="AL8191" s="759" t="str">
        <f t="shared" si="255"/>
        <v>Primera Infancia</v>
      </c>
    </row>
    <row r="8192" spans="16:38" ht="30">
      <c r="P8192" s="806" t="s">
        <v>819</v>
      </c>
      <c r="Q8192" s="807">
        <v>25</v>
      </c>
      <c r="R8192" s="807">
        <v>90</v>
      </c>
      <c r="S8192" s="759" t="str">
        <f t="shared" si="254"/>
        <v>Vejez</v>
      </c>
      <c r="AI8192" s="806" t="s">
        <v>898</v>
      </c>
      <c r="AJ8192" s="807">
        <v>16</v>
      </c>
      <c r="AK8192" s="807">
        <v>5</v>
      </c>
      <c r="AL8192" s="759" t="str">
        <f t="shared" si="255"/>
        <v>Primera Infancia</v>
      </c>
    </row>
    <row r="8193" spans="16:38" ht="15">
      <c r="P8193" s="806" t="s">
        <v>819</v>
      </c>
      <c r="Q8193" s="807">
        <v>13</v>
      </c>
      <c r="R8193" s="807">
        <v>91</v>
      </c>
      <c r="S8193" s="759" t="str">
        <f t="shared" si="254"/>
        <v>Vejez</v>
      </c>
      <c r="AI8193" s="806" t="s">
        <v>898</v>
      </c>
      <c r="AJ8193" s="807">
        <v>20</v>
      </c>
      <c r="AK8193" s="807">
        <v>6</v>
      </c>
      <c r="AL8193" s="759" t="str">
        <f t="shared" si="255"/>
        <v>Infancia</v>
      </c>
    </row>
    <row r="8194" spans="16:38" ht="15">
      <c r="P8194" s="806" t="s">
        <v>819</v>
      </c>
      <c r="Q8194" s="807">
        <v>21</v>
      </c>
      <c r="R8194" s="807">
        <v>92</v>
      </c>
      <c r="S8194" s="759" t="str">
        <f t="shared" si="254"/>
        <v>Vejez</v>
      </c>
      <c r="AI8194" s="806" t="s">
        <v>898</v>
      </c>
      <c r="AJ8194" s="807">
        <v>20</v>
      </c>
      <c r="AK8194" s="807">
        <v>7</v>
      </c>
      <c r="AL8194" s="759" t="str">
        <f t="shared" si="255"/>
        <v>Infancia</v>
      </c>
    </row>
    <row r="8195" spans="16:38" ht="15">
      <c r="P8195" s="806" t="s">
        <v>819</v>
      </c>
      <c r="Q8195" s="807">
        <v>11</v>
      </c>
      <c r="R8195" s="807">
        <v>93</v>
      </c>
      <c r="S8195" s="759" t="str">
        <f t="shared" ref="S8195:S8258" si="256">IF(P8195=0,"",IF(AND(R8195&gt;=0,R8195&lt;=5),"Primera Infancia",IF(AND(R8195&gt;=6,R8195&lt;=11),"Infancia",IF(AND(R8195&gt;=12,R8195&lt;=17),"Adolescente",IF(AND(R8195&gt;=18,R8195&lt;=28),"Juventud",IF(AND(R8195&gt;=29,R8195&lt;=59),"Adulto","Vejez"))))))</f>
        <v>Vejez</v>
      </c>
      <c r="AI8195" s="806" t="s">
        <v>898</v>
      </c>
      <c r="AJ8195" s="807">
        <v>21</v>
      </c>
      <c r="AK8195" s="807">
        <v>8</v>
      </c>
      <c r="AL8195" s="759" t="str">
        <f t="shared" ref="AL8195:AL8258" si="257">IF(AI8195=0,"",IF(AND(AK8195&gt;=0,AK8195&lt;=5),"Primera Infancia",IF(AND(AK8195&gt;=6,AK8195&lt;=11),"Infancia",IF(AND(AK8195&gt;=12,AK8195&lt;=17),"Adolescente",IF(AND(AK8195&gt;=18,AK8195&lt;=28),"Juventud",IF(AND(AK8195&gt;=29,AK8195&lt;=59),"Adulto","Vejez"))))))</f>
        <v>Infancia</v>
      </c>
    </row>
    <row r="8196" spans="16:38" ht="15">
      <c r="P8196" s="806" t="s">
        <v>819</v>
      </c>
      <c r="Q8196" s="807">
        <v>9</v>
      </c>
      <c r="R8196" s="807">
        <v>94</v>
      </c>
      <c r="S8196" s="759" t="str">
        <f t="shared" si="256"/>
        <v>Vejez</v>
      </c>
      <c r="AI8196" s="806" t="s">
        <v>898</v>
      </c>
      <c r="AJ8196" s="807">
        <v>19</v>
      </c>
      <c r="AK8196" s="807">
        <v>9</v>
      </c>
      <c r="AL8196" s="759" t="str">
        <f t="shared" si="257"/>
        <v>Infancia</v>
      </c>
    </row>
    <row r="8197" spans="16:38" ht="15">
      <c r="P8197" s="806" t="s">
        <v>819</v>
      </c>
      <c r="Q8197" s="807">
        <v>8</v>
      </c>
      <c r="R8197" s="807">
        <v>95</v>
      </c>
      <c r="S8197" s="759" t="str">
        <f t="shared" si="256"/>
        <v>Vejez</v>
      </c>
      <c r="AI8197" s="806" t="s">
        <v>898</v>
      </c>
      <c r="AJ8197" s="807">
        <v>17</v>
      </c>
      <c r="AK8197" s="807">
        <v>10</v>
      </c>
      <c r="AL8197" s="759" t="str">
        <f t="shared" si="257"/>
        <v>Infancia</v>
      </c>
    </row>
    <row r="8198" spans="16:38" ht="15">
      <c r="P8198" s="806" t="s">
        <v>819</v>
      </c>
      <c r="Q8198" s="807">
        <v>5</v>
      </c>
      <c r="R8198" s="807">
        <v>96</v>
      </c>
      <c r="S8198" s="759" t="str">
        <f t="shared" si="256"/>
        <v>Vejez</v>
      </c>
      <c r="AI8198" s="806" t="s">
        <v>898</v>
      </c>
      <c r="AJ8198" s="807">
        <v>25</v>
      </c>
      <c r="AK8198" s="807">
        <v>11</v>
      </c>
      <c r="AL8198" s="759" t="str">
        <f t="shared" si="257"/>
        <v>Infancia</v>
      </c>
    </row>
    <row r="8199" spans="16:38" ht="30">
      <c r="P8199" s="806" t="s">
        <v>819</v>
      </c>
      <c r="Q8199" s="807">
        <v>3</v>
      </c>
      <c r="R8199" s="807">
        <v>97</v>
      </c>
      <c r="S8199" s="759" t="str">
        <f t="shared" si="256"/>
        <v>Vejez</v>
      </c>
      <c r="AI8199" s="806" t="s">
        <v>898</v>
      </c>
      <c r="AJ8199" s="807">
        <v>26</v>
      </c>
      <c r="AK8199" s="807">
        <v>12</v>
      </c>
      <c r="AL8199" s="759" t="str">
        <f t="shared" si="257"/>
        <v>Adolescente</v>
      </c>
    </row>
    <row r="8200" spans="16:38" ht="30">
      <c r="P8200" s="806" t="s">
        <v>819</v>
      </c>
      <c r="Q8200" s="807">
        <v>1</v>
      </c>
      <c r="R8200" s="807">
        <v>98</v>
      </c>
      <c r="S8200" s="759" t="str">
        <f t="shared" si="256"/>
        <v>Vejez</v>
      </c>
      <c r="AI8200" s="806" t="s">
        <v>898</v>
      </c>
      <c r="AJ8200" s="807">
        <v>23</v>
      </c>
      <c r="AK8200" s="807">
        <v>13</v>
      </c>
      <c r="AL8200" s="759" t="str">
        <f t="shared" si="257"/>
        <v>Adolescente</v>
      </c>
    </row>
    <row r="8201" spans="16:38" ht="30">
      <c r="P8201" s="806" t="s">
        <v>819</v>
      </c>
      <c r="Q8201" s="807">
        <v>1</v>
      </c>
      <c r="R8201" s="807">
        <v>99</v>
      </c>
      <c r="S8201" s="759" t="str">
        <f t="shared" si="256"/>
        <v>Vejez</v>
      </c>
      <c r="AI8201" s="806" t="s">
        <v>898</v>
      </c>
      <c r="AJ8201" s="807">
        <v>23</v>
      </c>
      <c r="AK8201" s="807">
        <v>14</v>
      </c>
      <c r="AL8201" s="759" t="str">
        <f t="shared" si="257"/>
        <v>Adolescente</v>
      </c>
    </row>
    <row r="8202" spans="16:38" ht="30">
      <c r="P8202" s="806" t="s">
        <v>819</v>
      </c>
      <c r="Q8202" s="807">
        <v>2</v>
      </c>
      <c r="R8202" s="807">
        <v>100</v>
      </c>
      <c r="S8202" s="759" t="str">
        <f t="shared" si="256"/>
        <v>Vejez</v>
      </c>
      <c r="AI8202" s="806" t="s">
        <v>898</v>
      </c>
      <c r="AJ8202" s="807">
        <v>35</v>
      </c>
      <c r="AK8202" s="807">
        <v>15</v>
      </c>
      <c r="AL8202" s="759" t="str">
        <f t="shared" si="257"/>
        <v>Adolescente</v>
      </c>
    </row>
    <row r="8203" spans="16:38" ht="30">
      <c r="P8203" s="806" t="s">
        <v>819</v>
      </c>
      <c r="Q8203" s="807">
        <v>3</v>
      </c>
      <c r="R8203" s="807">
        <v>101</v>
      </c>
      <c r="S8203" s="759" t="str">
        <f t="shared" si="256"/>
        <v>Vejez</v>
      </c>
      <c r="AI8203" s="806" t="s">
        <v>898</v>
      </c>
      <c r="AJ8203" s="807">
        <v>34</v>
      </c>
      <c r="AK8203" s="807">
        <v>16</v>
      </c>
      <c r="AL8203" s="759" t="str">
        <f t="shared" si="257"/>
        <v>Adolescente</v>
      </c>
    </row>
    <row r="8204" spans="16:38" ht="30">
      <c r="P8204" s="806" t="s">
        <v>819</v>
      </c>
      <c r="Q8204" s="807">
        <v>3</v>
      </c>
      <c r="R8204" s="807">
        <v>102</v>
      </c>
      <c r="S8204" s="759" t="str">
        <f t="shared" si="256"/>
        <v>Vejez</v>
      </c>
      <c r="AI8204" s="806" t="s">
        <v>898</v>
      </c>
      <c r="AJ8204" s="807">
        <v>34</v>
      </c>
      <c r="AK8204" s="807">
        <v>17</v>
      </c>
      <c r="AL8204" s="759" t="str">
        <f t="shared" si="257"/>
        <v>Adolescente</v>
      </c>
    </row>
    <row r="8205" spans="16:38" ht="15">
      <c r="P8205" s="806" t="s">
        <v>819</v>
      </c>
      <c r="Q8205" s="807">
        <v>1</v>
      </c>
      <c r="R8205" s="807">
        <v>103</v>
      </c>
      <c r="S8205" s="759" t="str">
        <f t="shared" si="256"/>
        <v>Vejez</v>
      </c>
      <c r="AI8205" s="806" t="s">
        <v>898</v>
      </c>
      <c r="AJ8205" s="807">
        <v>35</v>
      </c>
      <c r="AK8205" s="807">
        <v>18</v>
      </c>
      <c r="AL8205" s="759" t="str">
        <f t="shared" si="257"/>
        <v>Juventud</v>
      </c>
    </row>
    <row r="8206" spans="16:38" ht="15">
      <c r="P8206" s="806" t="s">
        <v>819</v>
      </c>
      <c r="Q8206" s="807">
        <v>1</v>
      </c>
      <c r="R8206" s="807">
        <v>108</v>
      </c>
      <c r="S8206" s="759" t="str">
        <f t="shared" si="256"/>
        <v>Vejez</v>
      </c>
      <c r="AI8206" s="806" t="s">
        <v>898</v>
      </c>
      <c r="AJ8206" s="807">
        <v>39</v>
      </c>
      <c r="AK8206" s="807">
        <v>19</v>
      </c>
      <c r="AL8206" s="759" t="str">
        <f t="shared" si="257"/>
        <v>Juventud</v>
      </c>
    </row>
    <row r="8207" spans="16:38" ht="30">
      <c r="P8207" s="806" t="s">
        <v>836</v>
      </c>
      <c r="Q8207" s="807">
        <v>96</v>
      </c>
      <c r="R8207" s="807">
        <v>0</v>
      </c>
      <c r="S8207" s="759" t="str">
        <f t="shared" si="256"/>
        <v>Primera Infancia</v>
      </c>
      <c r="AI8207" s="806" t="s">
        <v>898</v>
      </c>
      <c r="AJ8207" s="807">
        <v>44</v>
      </c>
      <c r="AK8207" s="807">
        <v>20</v>
      </c>
      <c r="AL8207" s="759" t="str">
        <f t="shared" si="257"/>
        <v>Juventud</v>
      </c>
    </row>
    <row r="8208" spans="16:38" ht="30">
      <c r="P8208" s="806" t="s">
        <v>836</v>
      </c>
      <c r="Q8208" s="807">
        <v>72</v>
      </c>
      <c r="R8208" s="807">
        <v>1</v>
      </c>
      <c r="S8208" s="759" t="str">
        <f t="shared" si="256"/>
        <v>Primera Infancia</v>
      </c>
      <c r="AI8208" s="806" t="s">
        <v>898</v>
      </c>
      <c r="AJ8208" s="807">
        <v>50</v>
      </c>
      <c r="AK8208" s="807">
        <v>21</v>
      </c>
      <c r="AL8208" s="759" t="str">
        <f t="shared" si="257"/>
        <v>Juventud</v>
      </c>
    </row>
    <row r="8209" spans="16:38" ht="30">
      <c r="P8209" s="806" t="s">
        <v>836</v>
      </c>
      <c r="Q8209" s="807">
        <v>78</v>
      </c>
      <c r="R8209" s="807">
        <v>2</v>
      </c>
      <c r="S8209" s="759" t="str">
        <f t="shared" si="256"/>
        <v>Primera Infancia</v>
      </c>
      <c r="AI8209" s="806" t="s">
        <v>898</v>
      </c>
      <c r="AJ8209" s="807">
        <v>39</v>
      </c>
      <c r="AK8209" s="807">
        <v>22</v>
      </c>
      <c r="AL8209" s="759" t="str">
        <f t="shared" si="257"/>
        <v>Juventud</v>
      </c>
    </row>
    <row r="8210" spans="16:38" ht="30">
      <c r="P8210" s="806" t="s">
        <v>836</v>
      </c>
      <c r="Q8210" s="807">
        <v>83</v>
      </c>
      <c r="R8210" s="807">
        <v>3</v>
      </c>
      <c r="S8210" s="759" t="str">
        <f t="shared" si="256"/>
        <v>Primera Infancia</v>
      </c>
      <c r="AI8210" s="806" t="s">
        <v>898</v>
      </c>
      <c r="AJ8210" s="807">
        <v>48</v>
      </c>
      <c r="AK8210" s="807">
        <v>23</v>
      </c>
      <c r="AL8210" s="759" t="str">
        <f t="shared" si="257"/>
        <v>Juventud</v>
      </c>
    </row>
    <row r="8211" spans="16:38" ht="30">
      <c r="P8211" s="806" t="s">
        <v>836</v>
      </c>
      <c r="Q8211" s="807">
        <v>74</v>
      </c>
      <c r="R8211" s="807">
        <v>4</v>
      </c>
      <c r="S8211" s="759" t="str">
        <f t="shared" si="256"/>
        <v>Primera Infancia</v>
      </c>
      <c r="AI8211" s="806" t="s">
        <v>898</v>
      </c>
      <c r="AJ8211" s="807">
        <v>47</v>
      </c>
      <c r="AK8211" s="807">
        <v>24</v>
      </c>
      <c r="AL8211" s="759" t="str">
        <f t="shared" si="257"/>
        <v>Juventud</v>
      </c>
    </row>
    <row r="8212" spans="16:38" ht="30">
      <c r="P8212" s="806" t="s">
        <v>836</v>
      </c>
      <c r="Q8212" s="807">
        <v>85</v>
      </c>
      <c r="R8212" s="807">
        <v>5</v>
      </c>
      <c r="S8212" s="759" t="str">
        <f t="shared" si="256"/>
        <v>Primera Infancia</v>
      </c>
      <c r="AI8212" s="806" t="s">
        <v>898</v>
      </c>
      <c r="AJ8212" s="807">
        <v>44</v>
      </c>
      <c r="AK8212" s="807">
        <v>25</v>
      </c>
      <c r="AL8212" s="759" t="str">
        <f t="shared" si="257"/>
        <v>Juventud</v>
      </c>
    </row>
    <row r="8213" spans="16:38" ht="15">
      <c r="P8213" s="806" t="s">
        <v>836</v>
      </c>
      <c r="Q8213" s="807">
        <v>84</v>
      </c>
      <c r="R8213" s="807">
        <v>6</v>
      </c>
      <c r="S8213" s="759" t="str">
        <f t="shared" si="256"/>
        <v>Infancia</v>
      </c>
      <c r="AI8213" s="806" t="s">
        <v>898</v>
      </c>
      <c r="AJ8213" s="807">
        <v>53</v>
      </c>
      <c r="AK8213" s="807">
        <v>26</v>
      </c>
      <c r="AL8213" s="759" t="str">
        <f t="shared" si="257"/>
        <v>Juventud</v>
      </c>
    </row>
    <row r="8214" spans="16:38" ht="15">
      <c r="P8214" s="806" t="s">
        <v>836</v>
      </c>
      <c r="Q8214" s="807">
        <v>94</v>
      </c>
      <c r="R8214" s="807">
        <v>7</v>
      </c>
      <c r="S8214" s="759" t="str">
        <f t="shared" si="256"/>
        <v>Infancia</v>
      </c>
      <c r="AI8214" s="806" t="s">
        <v>898</v>
      </c>
      <c r="AJ8214" s="807">
        <v>64</v>
      </c>
      <c r="AK8214" s="807">
        <v>27</v>
      </c>
      <c r="AL8214" s="759" t="str">
        <f t="shared" si="257"/>
        <v>Juventud</v>
      </c>
    </row>
    <row r="8215" spans="16:38" ht="15">
      <c r="P8215" s="806" t="s">
        <v>836</v>
      </c>
      <c r="Q8215" s="807">
        <v>81</v>
      </c>
      <c r="R8215" s="807">
        <v>8</v>
      </c>
      <c r="S8215" s="759" t="str">
        <f t="shared" si="256"/>
        <v>Infancia</v>
      </c>
      <c r="AI8215" s="806" t="s">
        <v>898</v>
      </c>
      <c r="AJ8215" s="807">
        <v>46</v>
      </c>
      <c r="AK8215" s="807">
        <v>28</v>
      </c>
      <c r="AL8215" s="759" t="str">
        <f t="shared" si="257"/>
        <v>Juventud</v>
      </c>
    </row>
    <row r="8216" spans="16:38" ht="15">
      <c r="P8216" s="806" t="s">
        <v>836</v>
      </c>
      <c r="Q8216" s="807">
        <v>111</v>
      </c>
      <c r="R8216" s="807">
        <v>9</v>
      </c>
      <c r="S8216" s="759" t="str">
        <f t="shared" si="256"/>
        <v>Infancia</v>
      </c>
      <c r="AI8216" s="806" t="s">
        <v>898</v>
      </c>
      <c r="AJ8216" s="807">
        <v>45</v>
      </c>
      <c r="AK8216" s="807">
        <v>29</v>
      </c>
      <c r="AL8216" s="759" t="str">
        <f t="shared" si="257"/>
        <v>Adulto</v>
      </c>
    </row>
    <row r="8217" spans="16:38" ht="15">
      <c r="P8217" s="806" t="s">
        <v>836</v>
      </c>
      <c r="Q8217" s="807">
        <v>114</v>
      </c>
      <c r="R8217" s="807">
        <v>10</v>
      </c>
      <c r="S8217" s="759" t="str">
        <f t="shared" si="256"/>
        <v>Infancia</v>
      </c>
      <c r="AI8217" s="806" t="s">
        <v>898</v>
      </c>
      <c r="AJ8217" s="807">
        <v>35</v>
      </c>
      <c r="AK8217" s="807">
        <v>30</v>
      </c>
      <c r="AL8217" s="759" t="str">
        <f t="shared" si="257"/>
        <v>Adulto</v>
      </c>
    </row>
    <row r="8218" spans="16:38" ht="15">
      <c r="P8218" s="806" t="s">
        <v>836</v>
      </c>
      <c r="Q8218" s="807">
        <v>109</v>
      </c>
      <c r="R8218" s="807">
        <v>11</v>
      </c>
      <c r="S8218" s="759" t="str">
        <f t="shared" si="256"/>
        <v>Infancia</v>
      </c>
      <c r="AI8218" s="806" t="s">
        <v>898</v>
      </c>
      <c r="AJ8218" s="807">
        <v>44</v>
      </c>
      <c r="AK8218" s="807">
        <v>31</v>
      </c>
      <c r="AL8218" s="759" t="str">
        <f t="shared" si="257"/>
        <v>Adulto</v>
      </c>
    </row>
    <row r="8219" spans="16:38" ht="30">
      <c r="P8219" s="806" t="s">
        <v>836</v>
      </c>
      <c r="Q8219" s="807">
        <v>111</v>
      </c>
      <c r="R8219" s="807">
        <v>12</v>
      </c>
      <c r="S8219" s="759" t="str">
        <f t="shared" si="256"/>
        <v>Adolescente</v>
      </c>
      <c r="AI8219" s="806" t="s">
        <v>898</v>
      </c>
      <c r="AJ8219" s="807">
        <v>55</v>
      </c>
      <c r="AK8219" s="807">
        <v>32</v>
      </c>
      <c r="AL8219" s="759" t="str">
        <f t="shared" si="257"/>
        <v>Adulto</v>
      </c>
    </row>
    <row r="8220" spans="16:38" ht="30">
      <c r="P8220" s="806" t="s">
        <v>836</v>
      </c>
      <c r="Q8220" s="807">
        <v>134</v>
      </c>
      <c r="R8220" s="807">
        <v>13</v>
      </c>
      <c r="S8220" s="759" t="str">
        <f t="shared" si="256"/>
        <v>Adolescente</v>
      </c>
      <c r="AI8220" s="806" t="s">
        <v>898</v>
      </c>
      <c r="AJ8220" s="807">
        <v>38</v>
      </c>
      <c r="AK8220" s="807">
        <v>33</v>
      </c>
      <c r="AL8220" s="759" t="str">
        <f t="shared" si="257"/>
        <v>Adulto</v>
      </c>
    </row>
    <row r="8221" spans="16:38" ht="30">
      <c r="P8221" s="806" t="s">
        <v>836</v>
      </c>
      <c r="Q8221" s="807">
        <v>132</v>
      </c>
      <c r="R8221" s="807">
        <v>14</v>
      </c>
      <c r="S8221" s="759" t="str">
        <f t="shared" si="256"/>
        <v>Adolescente</v>
      </c>
      <c r="AI8221" s="806" t="s">
        <v>898</v>
      </c>
      <c r="AJ8221" s="807">
        <v>54</v>
      </c>
      <c r="AK8221" s="807">
        <v>34</v>
      </c>
      <c r="AL8221" s="759" t="str">
        <f t="shared" si="257"/>
        <v>Adulto</v>
      </c>
    </row>
    <row r="8222" spans="16:38" ht="30">
      <c r="P8222" s="806" t="s">
        <v>836</v>
      </c>
      <c r="Q8222" s="807">
        <v>142</v>
      </c>
      <c r="R8222" s="807">
        <v>15</v>
      </c>
      <c r="S8222" s="759" t="str">
        <f t="shared" si="256"/>
        <v>Adolescente</v>
      </c>
      <c r="AI8222" s="806" t="s">
        <v>898</v>
      </c>
      <c r="AJ8222" s="807">
        <v>46</v>
      </c>
      <c r="AK8222" s="807">
        <v>35</v>
      </c>
      <c r="AL8222" s="759" t="str">
        <f t="shared" si="257"/>
        <v>Adulto</v>
      </c>
    </row>
    <row r="8223" spans="16:38" ht="30">
      <c r="P8223" s="806" t="s">
        <v>836</v>
      </c>
      <c r="Q8223" s="807">
        <v>164</v>
      </c>
      <c r="R8223" s="807">
        <v>16</v>
      </c>
      <c r="S8223" s="759" t="str">
        <f t="shared" si="256"/>
        <v>Adolescente</v>
      </c>
      <c r="AI8223" s="806" t="s">
        <v>898</v>
      </c>
      <c r="AJ8223" s="807">
        <v>34</v>
      </c>
      <c r="AK8223" s="807">
        <v>36</v>
      </c>
      <c r="AL8223" s="759" t="str">
        <f t="shared" si="257"/>
        <v>Adulto</v>
      </c>
    </row>
    <row r="8224" spans="16:38" ht="30">
      <c r="P8224" s="806" t="s">
        <v>836</v>
      </c>
      <c r="Q8224" s="807">
        <v>157</v>
      </c>
      <c r="R8224" s="807">
        <v>17</v>
      </c>
      <c r="S8224" s="759" t="str">
        <f t="shared" si="256"/>
        <v>Adolescente</v>
      </c>
      <c r="AI8224" s="806" t="s">
        <v>898</v>
      </c>
      <c r="AJ8224" s="807">
        <v>45</v>
      </c>
      <c r="AK8224" s="807">
        <v>37</v>
      </c>
      <c r="AL8224" s="759" t="str">
        <f t="shared" si="257"/>
        <v>Adulto</v>
      </c>
    </row>
    <row r="8225" spans="16:38" ht="15">
      <c r="P8225" s="806" t="s">
        <v>836</v>
      </c>
      <c r="Q8225" s="807">
        <v>130</v>
      </c>
      <c r="R8225" s="807">
        <v>18</v>
      </c>
      <c r="S8225" s="759" t="str">
        <f t="shared" si="256"/>
        <v>Juventud</v>
      </c>
      <c r="AI8225" s="806" t="s">
        <v>898</v>
      </c>
      <c r="AJ8225" s="807">
        <v>28</v>
      </c>
      <c r="AK8225" s="807">
        <v>38</v>
      </c>
      <c r="AL8225" s="759" t="str">
        <f t="shared" si="257"/>
        <v>Adulto</v>
      </c>
    </row>
    <row r="8226" spans="16:38" ht="15">
      <c r="P8226" s="806" t="s">
        <v>836</v>
      </c>
      <c r="Q8226" s="807">
        <v>117</v>
      </c>
      <c r="R8226" s="807">
        <v>19</v>
      </c>
      <c r="S8226" s="759" t="str">
        <f t="shared" si="256"/>
        <v>Juventud</v>
      </c>
      <c r="AI8226" s="806" t="s">
        <v>898</v>
      </c>
      <c r="AJ8226" s="807">
        <v>30</v>
      </c>
      <c r="AK8226" s="807">
        <v>39</v>
      </c>
      <c r="AL8226" s="759" t="str">
        <f t="shared" si="257"/>
        <v>Adulto</v>
      </c>
    </row>
    <row r="8227" spans="16:38" ht="15">
      <c r="P8227" s="806" t="s">
        <v>836</v>
      </c>
      <c r="Q8227" s="807">
        <v>93</v>
      </c>
      <c r="R8227" s="807">
        <v>20</v>
      </c>
      <c r="S8227" s="759" t="str">
        <f t="shared" si="256"/>
        <v>Juventud</v>
      </c>
      <c r="AI8227" s="806" t="s">
        <v>898</v>
      </c>
      <c r="AJ8227" s="807">
        <v>48</v>
      </c>
      <c r="AK8227" s="807">
        <v>40</v>
      </c>
      <c r="AL8227" s="759" t="str">
        <f t="shared" si="257"/>
        <v>Adulto</v>
      </c>
    </row>
    <row r="8228" spans="16:38" ht="15">
      <c r="P8228" s="806" t="s">
        <v>836</v>
      </c>
      <c r="Q8228" s="807">
        <v>100</v>
      </c>
      <c r="R8228" s="807">
        <v>21</v>
      </c>
      <c r="S8228" s="759" t="str">
        <f t="shared" si="256"/>
        <v>Juventud</v>
      </c>
      <c r="AI8228" s="806" t="s">
        <v>898</v>
      </c>
      <c r="AJ8228" s="807">
        <v>41</v>
      </c>
      <c r="AK8228" s="807">
        <v>41</v>
      </c>
      <c r="AL8228" s="759" t="str">
        <f t="shared" si="257"/>
        <v>Adulto</v>
      </c>
    </row>
    <row r="8229" spans="16:38" ht="15">
      <c r="P8229" s="806" t="s">
        <v>836</v>
      </c>
      <c r="Q8229" s="807">
        <v>102</v>
      </c>
      <c r="R8229" s="807">
        <v>22</v>
      </c>
      <c r="S8229" s="759" t="str">
        <f t="shared" si="256"/>
        <v>Juventud</v>
      </c>
      <c r="AI8229" s="806" t="s">
        <v>898</v>
      </c>
      <c r="AJ8229" s="807">
        <v>41</v>
      </c>
      <c r="AK8229" s="807">
        <v>42</v>
      </c>
      <c r="AL8229" s="759" t="str">
        <f t="shared" si="257"/>
        <v>Adulto</v>
      </c>
    </row>
    <row r="8230" spans="16:38" ht="15">
      <c r="P8230" s="806" t="s">
        <v>836</v>
      </c>
      <c r="Q8230" s="807">
        <v>90</v>
      </c>
      <c r="R8230" s="807">
        <v>23</v>
      </c>
      <c r="S8230" s="759" t="str">
        <f t="shared" si="256"/>
        <v>Juventud</v>
      </c>
      <c r="AI8230" s="806" t="s">
        <v>898</v>
      </c>
      <c r="AJ8230" s="807">
        <v>31</v>
      </c>
      <c r="AK8230" s="807">
        <v>43</v>
      </c>
      <c r="AL8230" s="759" t="str">
        <f t="shared" si="257"/>
        <v>Adulto</v>
      </c>
    </row>
    <row r="8231" spans="16:38" ht="15">
      <c r="P8231" s="806" t="s">
        <v>836</v>
      </c>
      <c r="Q8231" s="807">
        <v>82</v>
      </c>
      <c r="R8231" s="807">
        <v>24</v>
      </c>
      <c r="S8231" s="759" t="str">
        <f t="shared" si="256"/>
        <v>Juventud</v>
      </c>
      <c r="AI8231" s="806" t="s">
        <v>898</v>
      </c>
      <c r="AJ8231" s="807">
        <v>29</v>
      </c>
      <c r="AK8231" s="807">
        <v>44</v>
      </c>
      <c r="AL8231" s="759" t="str">
        <f t="shared" si="257"/>
        <v>Adulto</v>
      </c>
    </row>
    <row r="8232" spans="16:38" ht="15">
      <c r="P8232" s="806" t="s">
        <v>836</v>
      </c>
      <c r="Q8232" s="807">
        <v>86</v>
      </c>
      <c r="R8232" s="807">
        <v>25</v>
      </c>
      <c r="S8232" s="759" t="str">
        <f t="shared" si="256"/>
        <v>Juventud</v>
      </c>
      <c r="AI8232" s="806" t="s">
        <v>898</v>
      </c>
      <c r="AJ8232" s="807">
        <v>35</v>
      </c>
      <c r="AK8232" s="807">
        <v>45</v>
      </c>
      <c r="AL8232" s="759" t="str">
        <f t="shared" si="257"/>
        <v>Adulto</v>
      </c>
    </row>
    <row r="8233" spans="16:38" ht="15">
      <c r="P8233" s="806" t="s">
        <v>836</v>
      </c>
      <c r="Q8233" s="807">
        <v>82</v>
      </c>
      <c r="R8233" s="807">
        <v>26</v>
      </c>
      <c r="S8233" s="759" t="str">
        <f t="shared" si="256"/>
        <v>Juventud</v>
      </c>
      <c r="AI8233" s="806" t="s">
        <v>898</v>
      </c>
      <c r="AJ8233" s="807">
        <v>26</v>
      </c>
      <c r="AK8233" s="807">
        <v>46</v>
      </c>
      <c r="AL8233" s="759" t="str">
        <f t="shared" si="257"/>
        <v>Adulto</v>
      </c>
    </row>
    <row r="8234" spans="16:38" ht="15">
      <c r="P8234" s="806" t="s">
        <v>836</v>
      </c>
      <c r="Q8234" s="807">
        <v>71</v>
      </c>
      <c r="R8234" s="807">
        <v>27</v>
      </c>
      <c r="S8234" s="759" t="str">
        <f t="shared" si="256"/>
        <v>Juventud</v>
      </c>
      <c r="AI8234" s="806" t="s">
        <v>898</v>
      </c>
      <c r="AJ8234" s="807">
        <v>29</v>
      </c>
      <c r="AK8234" s="807">
        <v>47</v>
      </c>
      <c r="AL8234" s="759" t="str">
        <f t="shared" si="257"/>
        <v>Adulto</v>
      </c>
    </row>
    <row r="8235" spans="16:38" ht="15">
      <c r="P8235" s="806" t="s">
        <v>836</v>
      </c>
      <c r="Q8235" s="807">
        <v>71</v>
      </c>
      <c r="R8235" s="807">
        <v>28</v>
      </c>
      <c r="S8235" s="759" t="str">
        <f t="shared" si="256"/>
        <v>Juventud</v>
      </c>
      <c r="AI8235" s="806" t="s">
        <v>898</v>
      </c>
      <c r="AJ8235" s="807">
        <v>21</v>
      </c>
      <c r="AK8235" s="807">
        <v>48</v>
      </c>
      <c r="AL8235" s="759" t="str">
        <f t="shared" si="257"/>
        <v>Adulto</v>
      </c>
    </row>
    <row r="8236" spans="16:38" ht="15">
      <c r="P8236" s="806" t="s">
        <v>836</v>
      </c>
      <c r="Q8236" s="807">
        <v>77</v>
      </c>
      <c r="R8236" s="807">
        <v>29</v>
      </c>
      <c r="S8236" s="759" t="str">
        <f t="shared" si="256"/>
        <v>Adulto</v>
      </c>
      <c r="AI8236" s="806" t="s">
        <v>898</v>
      </c>
      <c r="AJ8236" s="807">
        <v>34</v>
      </c>
      <c r="AK8236" s="807">
        <v>49</v>
      </c>
      <c r="AL8236" s="759" t="str">
        <f t="shared" si="257"/>
        <v>Adulto</v>
      </c>
    </row>
    <row r="8237" spans="16:38" ht="15">
      <c r="P8237" s="806" t="s">
        <v>836</v>
      </c>
      <c r="Q8237" s="807">
        <v>83</v>
      </c>
      <c r="R8237" s="807">
        <v>30</v>
      </c>
      <c r="S8237" s="759" t="str">
        <f t="shared" si="256"/>
        <v>Adulto</v>
      </c>
      <c r="AI8237" s="806" t="s">
        <v>898</v>
      </c>
      <c r="AJ8237" s="807">
        <v>34</v>
      </c>
      <c r="AK8237" s="807">
        <v>50</v>
      </c>
      <c r="AL8237" s="759" t="str">
        <f t="shared" si="257"/>
        <v>Adulto</v>
      </c>
    </row>
    <row r="8238" spans="16:38" ht="15">
      <c r="P8238" s="806" t="s">
        <v>836</v>
      </c>
      <c r="Q8238" s="807">
        <v>63</v>
      </c>
      <c r="R8238" s="807">
        <v>31</v>
      </c>
      <c r="S8238" s="759" t="str">
        <f t="shared" si="256"/>
        <v>Adulto</v>
      </c>
      <c r="AI8238" s="806" t="s">
        <v>898</v>
      </c>
      <c r="AJ8238" s="807">
        <v>35</v>
      </c>
      <c r="AK8238" s="807">
        <v>51</v>
      </c>
      <c r="AL8238" s="759" t="str">
        <f t="shared" si="257"/>
        <v>Adulto</v>
      </c>
    </row>
    <row r="8239" spans="16:38" ht="15">
      <c r="P8239" s="806" t="s">
        <v>836</v>
      </c>
      <c r="Q8239" s="807">
        <v>87</v>
      </c>
      <c r="R8239" s="807">
        <v>32</v>
      </c>
      <c r="S8239" s="759" t="str">
        <f t="shared" si="256"/>
        <v>Adulto</v>
      </c>
      <c r="AI8239" s="806" t="s">
        <v>898</v>
      </c>
      <c r="AJ8239" s="807">
        <v>21</v>
      </c>
      <c r="AK8239" s="807">
        <v>52</v>
      </c>
      <c r="AL8239" s="759" t="str">
        <f t="shared" si="257"/>
        <v>Adulto</v>
      </c>
    </row>
    <row r="8240" spans="16:38" ht="15">
      <c r="P8240" s="806" t="s">
        <v>836</v>
      </c>
      <c r="Q8240" s="807">
        <v>93</v>
      </c>
      <c r="R8240" s="807">
        <v>33</v>
      </c>
      <c r="S8240" s="759" t="str">
        <f t="shared" si="256"/>
        <v>Adulto</v>
      </c>
      <c r="AI8240" s="806" t="s">
        <v>898</v>
      </c>
      <c r="AJ8240" s="807">
        <v>30</v>
      </c>
      <c r="AK8240" s="807">
        <v>53</v>
      </c>
      <c r="AL8240" s="759" t="str">
        <f t="shared" si="257"/>
        <v>Adulto</v>
      </c>
    </row>
    <row r="8241" spans="16:38" ht="15">
      <c r="P8241" s="806" t="s">
        <v>836</v>
      </c>
      <c r="Q8241" s="807">
        <v>90</v>
      </c>
      <c r="R8241" s="807">
        <v>34</v>
      </c>
      <c r="S8241" s="759" t="str">
        <f t="shared" si="256"/>
        <v>Adulto</v>
      </c>
      <c r="AI8241" s="806" t="s">
        <v>898</v>
      </c>
      <c r="AJ8241" s="807">
        <v>26</v>
      </c>
      <c r="AK8241" s="807">
        <v>54</v>
      </c>
      <c r="AL8241" s="759" t="str">
        <f t="shared" si="257"/>
        <v>Adulto</v>
      </c>
    </row>
    <row r="8242" spans="16:38" ht="15">
      <c r="P8242" s="806" t="s">
        <v>836</v>
      </c>
      <c r="Q8242" s="807">
        <v>79</v>
      </c>
      <c r="R8242" s="807">
        <v>35</v>
      </c>
      <c r="S8242" s="759" t="str">
        <f t="shared" si="256"/>
        <v>Adulto</v>
      </c>
      <c r="AI8242" s="806" t="s">
        <v>898</v>
      </c>
      <c r="AJ8242" s="807">
        <v>20</v>
      </c>
      <c r="AK8242" s="807">
        <v>55</v>
      </c>
      <c r="AL8242" s="759" t="str">
        <f t="shared" si="257"/>
        <v>Adulto</v>
      </c>
    </row>
    <row r="8243" spans="16:38" ht="15">
      <c r="P8243" s="806" t="s">
        <v>836</v>
      </c>
      <c r="Q8243" s="807">
        <v>77</v>
      </c>
      <c r="R8243" s="807">
        <v>36</v>
      </c>
      <c r="S8243" s="759" t="str">
        <f t="shared" si="256"/>
        <v>Adulto</v>
      </c>
      <c r="AI8243" s="806" t="s">
        <v>898</v>
      </c>
      <c r="AJ8243" s="807">
        <v>25</v>
      </c>
      <c r="AK8243" s="807">
        <v>56</v>
      </c>
      <c r="AL8243" s="759" t="str">
        <f t="shared" si="257"/>
        <v>Adulto</v>
      </c>
    </row>
    <row r="8244" spans="16:38" ht="15">
      <c r="P8244" s="806" t="s">
        <v>836</v>
      </c>
      <c r="Q8244" s="807">
        <v>70</v>
      </c>
      <c r="R8244" s="807">
        <v>37</v>
      </c>
      <c r="S8244" s="759" t="str">
        <f t="shared" si="256"/>
        <v>Adulto</v>
      </c>
      <c r="AI8244" s="806" t="s">
        <v>898</v>
      </c>
      <c r="AJ8244" s="807">
        <v>21</v>
      </c>
      <c r="AK8244" s="807">
        <v>57</v>
      </c>
      <c r="AL8244" s="759" t="str">
        <f t="shared" si="257"/>
        <v>Adulto</v>
      </c>
    </row>
    <row r="8245" spans="16:38" ht="15">
      <c r="P8245" s="806" t="s">
        <v>836</v>
      </c>
      <c r="Q8245" s="807">
        <v>98</v>
      </c>
      <c r="R8245" s="807">
        <v>38</v>
      </c>
      <c r="S8245" s="759" t="str">
        <f t="shared" si="256"/>
        <v>Adulto</v>
      </c>
      <c r="AI8245" s="806" t="s">
        <v>898</v>
      </c>
      <c r="AJ8245" s="807">
        <v>19</v>
      </c>
      <c r="AK8245" s="807">
        <v>58</v>
      </c>
      <c r="AL8245" s="759" t="str">
        <f t="shared" si="257"/>
        <v>Adulto</v>
      </c>
    </row>
    <row r="8246" spans="16:38" ht="15">
      <c r="P8246" s="806" t="s">
        <v>836</v>
      </c>
      <c r="Q8246" s="807">
        <v>84</v>
      </c>
      <c r="R8246" s="807">
        <v>39</v>
      </c>
      <c r="S8246" s="759" t="str">
        <f t="shared" si="256"/>
        <v>Adulto</v>
      </c>
      <c r="AI8246" s="806" t="s">
        <v>898</v>
      </c>
      <c r="AJ8246" s="807">
        <v>26</v>
      </c>
      <c r="AK8246" s="807">
        <v>59</v>
      </c>
      <c r="AL8246" s="759" t="str">
        <f t="shared" si="257"/>
        <v>Adulto</v>
      </c>
    </row>
    <row r="8247" spans="16:38" ht="15">
      <c r="P8247" s="806" t="s">
        <v>836</v>
      </c>
      <c r="Q8247" s="807">
        <v>101</v>
      </c>
      <c r="R8247" s="807">
        <v>40</v>
      </c>
      <c r="S8247" s="759" t="str">
        <f t="shared" si="256"/>
        <v>Adulto</v>
      </c>
      <c r="AI8247" s="806" t="s">
        <v>898</v>
      </c>
      <c r="AJ8247" s="807">
        <v>21</v>
      </c>
      <c r="AK8247" s="807">
        <v>60</v>
      </c>
      <c r="AL8247" s="759" t="str">
        <f t="shared" si="257"/>
        <v>Vejez</v>
      </c>
    </row>
    <row r="8248" spans="16:38" ht="15">
      <c r="P8248" s="806" t="s">
        <v>836</v>
      </c>
      <c r="Q8248" s="807">
        <v>88</v>
      </c>
      <c r="R8248" s="807">
        <v>41</v>
      </c>
      <c r="S8248" s="759" t="str">
        <f t="shared" si="256"/>
        <v>Adulto</v>
      </c>
      <c r="AI8248" s="806" t="s">
        <v>898</v>
      </c>
      <c r="AJ8248" s="807">
        <v>20</v>
      </c>
      <c r="AK8248" s="807">
        <v>61</v>
      </c>
      <c r="AL8248" s="759" t="str">
        <f t="shared" si="257"/>
        <v>Vejez</v>
      </c>
    </row>
    <row r="8249" spans="16:38" ht="15">
      <c r="P8249" s="806" t="s">
        <v>836</v>
      </c>
      <c r="Q8249" s="807">
        <v>73</v>
      </c>
      <c r="R8249" s="807">
        <v>42</v>
      </c>
      <c r="S8249" s="759" t="str">
        <f t="shared" si="256"/>
        <v>Adulto</v>
      </c>
      <c r="AI8249" s="806" t="s">
        <v>898</v>
      </c>
      <c r="AJ8249" s="807">
        <v>20</v>
      </c>
      <c r="AK8249" s="807">
        <v>62</v>
      </c>
      <c r="AL8249" s="759" t="str">
        <f t="shared" si="257"/>
        <v>Vejez</v>
      </c>
    </row>
    <row r="8250" spans="16:38" ht="15">
      <c r="P8250" s="806" t="s">
        <v>836</v>
      </c>
      <c r="Q8250" s="807">
        <v>77</v>
      </c>
      <c r="R8250" s="807">
        <v>43</v>
      </c>
      <c r="S8250" s="759" t="str">
        <f t="shared" si="256"/>
        <v>Adulto</v>
      </c>
      <c r="AI8250" s="806" t="s">
        <v>898</v>
      </c>
      <c r="AJ8250" s="807">
        <v>16</v>
      </c>
      <c r="AK8250" s="807">
        <v>63</v>
      </c>
      <c r="AL8250" s="759" t="str">
        <f t="shared" si="257"/>
        <v>Vejez</v>
      </c>
    </row>
    <row r="8251" spans="16:38" ht="15">
      <c r="P8251" s="806" t="s">
        <v>836</v>
      </c>
      <c r="Q8251" s="807">
        <v>94</v>
      </c>
      <c r="R8251" s="807">
        <v>44</v>
      </c>
      <c r="S8251" s="759" t="str">
        <f t="shared" si="256"/>
        <v>Adulto</v>
      </c>
      <c r="AI8251" s="806" t="s">
        <v>898</v>
      </c>
      <c r="AJ8251" s="807">
        <v>25</v>
      </c>
      <c r="AK8251" s="807">
        <v>64</v>
      </c>
      <c r="AL8251" s="759" t="str">
        <f t="shared" si="257"/>
        <v>Vejez</v>
      </c>
    </row>
    <row r="8252" spans="16:38" ht="15">
      <c r="P8252" s="806" t="s">
        <v>836</v>
      </c>
      <c r="Q8252" s="807">
        <v>75</v>
      </c>
      <c r="R8252" s="807">
        <v>45</v>
      </c>
      <c r="S8252" s="759" t="str">
        <f t="shared" si="256"/>
        <v>Adulto</v>
      </c>
      <c r="AI8252" s="806" t="s">
        <v>898</v>
      </c>
      <c r="AJ8252" s="807">
        <v>10</v>
      </c>
      <c r="AK8252" s="807">
        <v>65</v>
      </c>
      <c r="AL8252" s="759" t="str">
        <f t="shared" si="257"/>
        <v>Vejez</v>
      </c>
    </row>
    <row r="8253" spans="16:38" ht="15">
      <c r="P8253" s="806" t="s">
        <v>836</v>
      </c>
      <c r="Q8253" s="807">
        <v>95</v>
      </c>
      <c r="R8253" s="807">
        <v>46</v>
      </c>
      <c r="S8253" s="759" t="str">
        <f t="shared" si="256"/>
        <v>Adulto</v>
      </c>
      <c r="AI8253" s="806" t="s">
        <v>898</v>
      </c>
      <c r="AJ8253" s="807">
        <v>20</v>
      </c>
      <c r="AK8253" s="807">
        <v>66</v>
      </c>
      <c r="AL8253" s="759" t="str">
        <f t="shared" si="257"/>
        <v>Vejez</v>
      </c>
    </row>
    <row r="8254" spans="16:38" ht="15">
      <c r="P8254" s="806" t="s">
        <v>836</v>
      </c>
      <c r="Q8254" s="807">
        <v>63</v>
      </c>
      <c r="R8254" s="807">
        <v>47</v>
      </c>
      <c r="S8254" s="759" t="str">
        <f t="shared" si="256"/>
        <v>Adulto</v>
      </c>
      <c r="AI8254" s="806" t="s">
        <v>898</v>
      </c>
      <c r="AJ8254" s="807">
        <v>15</v>
      </c>
      <c r="AK8254" s="807">
        <v>67</v>
      </c>
      <c r="AL8254" s="759" t="str">
        <f t="shared" si="257"/>
        <v>Vejez</v>
      </c>
    </row>
    <row r="8255" spans="16:38" ht="15">
      <c r="P8255" s="806" t="s">
        <v>836</v>
      </c>
      <c r="Q8255" s="807">
        <v>86</v>
      </c>
      <c r="R8255" s="807">
        <v>48</v>
      </c>
      <c r="S8255" s="759" t="str">
        <f t="shared" si="256"/>
        <v>Adulto</v>
      </c>
      <c r="AI8255" s="806" t="s">
        <v>898</v>
      </c>
      <c r="AJ8255" s="807">
        <v>12</v>
      </c>
      <c r="AK8255" s="807">
        <v>68</v>
      </c>
      <c r="AL8255" s="759" t="str">
        <f t="shared" si="257"/>
        <v>Vejez</v>
      </c>
    </row>
    <row r="8256" spans="16:38" ht="15">
      <c r="P8256" s="806" t="s">
        <v>836</v>
      </c>
      <c r="Q8256" s="807">
        <v>75</v>
      </c>
      <c r="R8256" s="807">
        <v>49</v>
      </c>
      <c r="S8256" s="759" t="str">
        <f t="shared" si="256"/>
        <v>Adulto</v>
      </c>
      <c r="AI8256" s="806" t="s">
        <v>898</v>
      </c>
      <c r="AJ8256" s="807">
        <v>9</v>
      </c>
      <c r="AK8256" s="807">
        <v>69</v>
      </c>
      <c r="AL8256" s="759" t="str">
        <f t="shared" si="257"/>
        <v>Vejez</v>
      </c>
    </row>
    <row r="8257" spans="16:38" ht="15">
      <c r="P8257" s="806" t="s">
        <v>836</v>
      </c>
      <c r="Q8257" s="807">
        <v>79</v>
      </c>
      <c r="R8257" s="807">
        <v>50</v>
      </c>
      <c r="S8257" s="759" t="str">
        <f t="shared" si="256"/>
        <v>Adulto</v>
      </c>
      <c r="AI8257" s="806" t="s">
        <v>898</v>
      </c>
      <c r="AJ8257" s="807">
        <v>15</v>
      </c>
      <c r="AK8257" s="807">
        <v>70</v>
      </c>
      <c r="AL8257" s="759" t="str">
        <f t="shared" si="257"/>
        <v>Vejez</v>
      </c>
    </row>
    <row r="8258" spans="16:38" ht="15">
      <c r="P8258" s="806" t="s">
        <v>836</v>
      </c>
      <c r="Q8258" s="807">
        <v>94</v>
      </c>
      <c r="R8258" s="807">
        <v>51</v>
      </c>
      <c r="S8258" s="759" t="str">
        <f t="shared" si="256"/>
        <v>Adulto</v>
      </c>
      <c r="AI8258" s="806" t="s">
        <v>898</v>
      </c>
      <c r="AJ8258" s="807">
        <v>9</v>
      </c>
      <c r="AK8258" s="807">
        <v>71</v>
      </c>
      <c r="AL8258" s="759" t="str">
        <f t="shared" si="257"/>
        <v>Vejez</v>
      </c>
    </row>
    <row r="8259" spans="16:38" ht="15">
      <c r="P8259" s="806" t="s">
        <v>836</v>
      </c>
      <c r="Q8259" s="807">
        <v>82</v>
      </c>
      <c r="R8259" s="807">
        <v>52</v>
      </c>
      <c r="S8259" s="759" t="str">
        <f t="shared" ref="S8259:S8322" si="258">IF(P8259=0,"",IF(AND(R8259&gt;=0,R8259&lt;=5),"Primera Infancia",IF(AND(R8259&gt;=6,R8259&lt;=11),"Infancia",IF(AND(R8259&gt;=12,R8259&lt;=17),"Adolescente",IF(AND(R8259&gt;=18,R8259&lt;=28),"Juventud",IF(AND(R8259&gt;=29,R8259&lt;=59),"Adulto","Vejez"))))))</f>
        <v>Adulto</v>
      </c>
      <c r="AI8259" s="806" t="s">
        <v>898</v>
      </c>
      <c r="AJ8259" s="807">
        <v>10</v>
      </c>
      <c r="AK8259" s="807">
        <v>72</v>
      </c>
      <c r="AL8259" s="759" t="str">
        <f t="shared" ref="AL8259:AL8322" si="259">IF(AI8259=0,"",IF(AND(AK8259&gt;=0,AK8259&lt;=5),"Primera Infancia",IF(AND(AK8259&gt;=6,AK8259&lt;=11),"Infancia",IF(AND(AK8259&gt;=12,AK8259&lt;=17),"Adolescente",IF(AND(AK8259&gt;=18,AK8259&lt;=28),"Juventud",IF(AND(AK8259&gt;=29,AK8259&lt;=59),"Adulto","Vejez"))))))</f>
        <v>Vejez</v>
      </c>
    </row>
    <row r="8260" spans="16:38" ht="15">
      <c r="P8260" s="806" t="s">
        <v>836</v>
      </c>
      <c r="Q8260" s="807">
        <v>88</v>
      </c>
      <c r="R8260" s="807">
        <v>53</v>
      </c>
      <c r="S8260" s="759" t="str">
        <f t="shared" si="258"/>
        <v>Adulto</v>
      </c>
      <c r="AI8260" s="806" t="s">
        <v>898</v>
      </c>
      <c r="AJ8260" s="807">
        <v>4</v>
      </c>
      <c r="AK8260" s="807">
        <v>73</v>
      </c>
      <c r="AL8260" s="759" t="str">
        <f t="shared" si="259"/>
        <v>Vejez</v>
      </c>
    </row>
    <row r="8261" spans="16:38" ht="15">
      <c r="P8261" s="806" t="s">
        <v>836</v>
      </c>
      <c r="Q8261" s="807">
        <v>106</v>
      </c>
      <c r="R8261" s="807">
        <v>54</v>
      </c>
      <c r="S8261" s="759" t="str">
        <f t="shared" si="258"/>
        <v>Adulto</v>
      </c>
      <c r="AI8261" s="806" t="s">
        <v>898</v>
      </c>
      <c r="AJ8261" s="807">
        <v>15</v>
      </c>
      <c r="AK8261" s="807">
        <v>74</v>
      </c>
      <c r="AL8261" s="759" t="str">
        <f t="shared" si="259"/>
        <v>Vejez</v>
      </c>
    </row>
    <row r="8262" spans="16:38" ht="15">
      <c r="P8262" s="806" t="s">
        <v>836</v>
      </c>
      <c r="Q8262" s="807">
        <v>102</v>
      </c>
      <c r="R8262" s="807">
        <v>55</v>
      </c>
      <c r="S8262" s="759" t="str">
        <f t="shared" si="258"/>
        <v>Adulto</v>
      </c>
      <c r="AI8262" s="806" t="s">
        <v>898</v>
      </c>
      <c r="AJ8262" s="807">
        <v>7</v>
      </c>
      <c r="AK8262" s="807">
        <v>75</v>
      </c>
      <c r="AL8262" s="759" t="str">
        <f t="shared" si="259"/>
        <v>Vejez</v>
      </c>
    </row>
    <row r="8263" spans="16:38" ht="15">
      <c r="P8263" s="806" t="s">
        <v>836</v>
      </c>
      <c r="Q8263" s="807">
        <v>97</v>
      </c>
      <c r="R8263" s="807">
        <v>56</v>
      </c>
      <c r="S8263" s="759" t="str">
        <f t="shared" si="258"/>
        <v>Adulto</v>
      </c>
      <c r="AI8263" s="806" t="s">
        <v>898</v>
      </c>
      <c r="AJ8263" s="807">
        <v>8</v>
      </c>
      <c r="AK8263" s="807">
        <v>76</v>
      </c>
      <c r="AL8263" s="759" t="str">
        <f t="shared" si="259"/>
        <v>Vejez</v>
      </c>
    </row>
    <row r="8264" spans="16:38" ht="15">
      <c r="P8264" s="806" t="s">
        <v>836</v>
      </c>
      <c r="Q8264" s="807">
        <v>85</v>
      </c>
      <c r="R8264" s="807">
        <v>57</v>
      </c>
      <c r="S8264" s="759" t="str">
        <f t="shared" si="258"/>
        <v>Adulto</v>
      </c>
      <c r="AI8264" s="806" t="s">
        <v>898</v>
      </c>
      <c r="AJ8264" s="807">
        <v>6</v>
      </c>
      <c r="AK8264" s="807">
        <v>77</v>
      </c>
      <c r="AL8264" s="759" t="str">
        <f t="shared" si="259"/>
        <v>Vejez</v>
      </c>
    </row>
    <row r="8265" spans="16:38" ht="15">
      <c r="P8265" s="806" t="s">
        <v>836</v>
      </c>
      <c r="Q8265" s="807">
        <v>101</v>
      </c>
      <c r="R8265" s="807">
        <v>58</v>
      </c>
      <c r="S8265" s="759" t="str">
        <f t="shared" si="258"/>
        <v>Adulto</v>
      </c>
      <c r="AI8265" s="806" t="s">
        <v>898</v>
      </c>
      <c r="AJ8265" s="807">
        <v>3</v>
      </c>
      <c r="AK8265" s="807">
        <v>78</v>
      </c>
      <c r="AL8265" s="759" t="str">
        <f t="shared" si="259"/>
        <v>Vejez</v>
      </c>
    </row>
    <row r="8266" spans="16:38" ht="15">
      <c r="P8266" s="806" t="s">
        <v>836</v>
      </c>
      <c r="Q8266" s="807">
        <v>97</v>
      </c>
      <c r="R8266" s="807">
        <v>59</v>
      </c>
      <c r="S8266" s="759" t="str">
        <f t="shared" si="258"/>
        <v>Adulto</v>
      </c>
      <c r="AI8266" s="806" t="s">
        <v>898</v>
      </c>
      <c r="AJ8266" s="807">
        <v>5</v>
      </c>
      <c r="AK8266" s="807">
        <v>79</v>
      </c>
      <c r="AL8266" s="759" t="str">
        <f t="shared" si="259"/>
        <v>Vejez</v>
      </c>
    </row>
    <row r="8267" spans="16:38" ht="15">
      <c r="P8267" s="806" t="s">
        <v>836</v>
      </c>
      <c r="Q8267" s="807">
        <v>79</v>
      </c>
      <c r="R8267" s="807">
        <v>60</v>
      </c>
      <c r="S8267" s="759" t="str">
        <f t="shared" si="258"/>
        <v>Vejez</v>
      </c>
      <c r="AI8267" s="806" t="s">
        <v>898</v>
      </c>
      <c r="AJ8267" s="807">
        <v>7</v>
      </c>
      <c r="AK8267" s="807">
        <v>80</v>
      </c>
      <c r="AL8267" s="759" t="str">
        <f t="shared" si="259"/>
        <v>Vejez</v>
      </c>
    </row>
    <row r="8268" spans="16:38" ht="15">
      <c r="P8268" s="806" t="s">
        <v>836</v>
      </c>
      <c r="Q8268" s="807">
        <v>80</v>
      </c>
      <c r="R8268" s="807">
        <v>61</v>
      </c>
      <c r="S8268" s="759" t="str">
        <f t="shared" si="258"/>
        <v>Vejez</v>
      </c>
      <c r="AI8268" s="806" t="s">
        <v>898</v>
      </c>
      <c r="AJ8268" s="807">
        <v>6</v>
      </c>
      <c r="AK8268" s="807">
        <v>81</v>
      </c>
      <c r="AL8268" s="759" t="str">
        <f t="shared" si="259"/>
        <v>Vejez</v>
      </c>
    </row>
    <row r="8269" spans="16:38" ht="15">
      <c r="P8269" s="806" t="s">
        <v>836</v>
      </c>
      <c r="Q8269" s="807">
        <v>85</v>
      </c>
      <c r="R8269" s="807">
        <v>62</v>
      </c>
      <c r="S8269" s="759" t="str">
        <f t="shared" si="258"/>
        <v>Vejez</v>
      </c>
      <c r="AI8269" s="806" t="s">
        <v>898</v>
      </c>
      <c r="AJ8269" s="807">
        <v>5</v>
      </c>
      <c r="AK8269" s="807">
        <v>82</v>
      </c>
      <c r="AL8269" s="759" t="str">
        <f t="shared" si="259"/>
        <v>Vejez</v>
      </c>
    </row>
    <row r="8270" spans="16:38" ht="15">
      <c r="P8270" s="806" t="s">
        <v>836</v>
      </c>
      <c r="Q8270" s="807">
        <v>75</v>
      </c>
      <c r="R8270" s="807">
        <v>63</v>
      </c>
      <c r="S8270" s="759" t="str">
        <f t="shared" si="258"/>
        <v>Vejez</v>
      </c>
      <c r="AI8270" s="806" t="s">
        <v>898</v>
      </c>
      <c r="AJ8270" s="807">
        <v>5</v>
      </c>
      <c r="AK8270" s="807">
        <v>83</v>
      </c>
      <c r="AL8270" s="759" t="str">
        <f t="shared" si="259"/>
        <v>Vejez</v>
      </c>
    </row>
    <row r="8271" spans="16:38" ht="15">
      <c r="P8271" s="806" t="s">
        <v>836</v>
      </c>
      <c r="Q8271" s="807">
        <v>81</v>
      </c>
      <c r="R8271" s="807">
        <v>64</v>
      </c>
      <c r="S8271" s="759" t="str">
        <f t="shared" si="258"/>
        <v>Vejez</v>
      </c>
      <c r="AI8271" s="806" t="s">
        <v>898</v>
      </c>
      <c r="AJ8271" s="807">
        <v>4</v>
      </c>
      <c r="AK8271" s="807">
        <v>84</v>
      </c>
      <c r="AL8271" s="759" t="str">
        <f t="shared" si="259"/>
        <v>Vejez</v>
      </c>
    </row>
    <row r="8272" spans="16:38" ht="15">
      <c r="P8272" s="806" t="s">
        <v>836</v>
      </c>
      <c r="Q8272" s="807">
        <v>81</v>
      </c>
      <c r="R8272" s="807">
        <v>65</v>
      </c>
      <c r="S8272" s="759" t="str">
        <f t="shared" si="258"/>
        <v>Vejez</v>
      </c>
      <c r="AI8272" s="806" t="s">
        <v>898</v>
      </c>
      <c r="AJ8272" s="807">
        <v>3</v>
      </c>
      <c r="AK8272" s="807">
        <v>85</v>
      </c>
      <c r="AL8272" s="759" t="str">
        <f t="shared" si="259"/>
        <v>Vejez</v>
      </c>
    </row>
    <row r="8273" spans="16:38" ht="15">
      <c r="P8273" s="806" t="s">
        <v>836</v>
      </c>
      <c r="Q8273" s="807">
        <v>73</v>
      </c>
      <c r="R8273" s="807">
        <v>66</v>
      </c>
      <c r="S8273" s="759" t="str">
        <f t="shared" si="258"/>
        <v>Vejez</v>
      </c>
      <c r="AI8273" s="806" t="s">
        <v>898</v>
      </c>
      <c r="AJ8273" s="807">
        <v>2</v>
      </c>
      <c r="AK8273" s="807">
        <v>86</v>
      </c>
      <c r="AL8273" s="759" t="str">
        <f t="shared" si="259"/>
        <v>Vejez</v>
      </c>
    </row>
    <row r="8274" spans="16:38" ht="15">
      <c r="P8274" s="806" t="s">
        <v>836</v>
      </c>
      <c r="Q8274" s="807">
        <v>54</v>
      </c>
      <c r="R8274" s="807">
        <v>67</v>
      </c>
      <c r="S8274" s="759" t="str">
        <f t="shared" si="258"/>
        <v>Vejez</v>
      </c>
      <c r="AI8274" s="806" t="s">
        <v>898</v>
      </c>
      <c r="AJ8274" s="807">
        <v>3</v>
      </c>
      <c r="AK8274" s="807">
        <v>87</v>
      </c>
      <c r="AL8274" s="759" t="str">
        <f t="shared" si="259"/>
        <v>Vejez</v>
      </c>
    </row>
    <row r="8275" spans="16:38" ht="15">
      <c r="P8275" s="806" t="s">
        <v>836</v>
      </c>
      <c r="Q8275" s="807">
        <v>72</v>
      </c>
      <c r="R8275" s="807">
        <v>68</v>
      </c>
      <c r="S8275" s="759" t="str">
        <f t="shared" si="258"/>
        <v>Vejez</v>
      </c>
      <c r="AI8275" s="806" t="s">
        <v>898</v>
      </c>
      <c r="AJ8275" s="807">
        <v>3</v>
      </c>
      <c r="AK8275" s="807">
        <v>88</v>
      </c>
      <c r="AL8275" s="759" t="str">
        <f t="shared" si="259"/>
        <v>Vejez</v>
      </c>
    </row>
    <row r="8276" spans="16:38" ht="15">
      <c r="P8276" s="806" t="s">
        <v>836</v>
      </c>
      <c r="Q8276" s="807">
        <v>68</v>
      </c>
      <c r="R8276" s="807">
        <v>69</v>
      </c>
      <c r="S8276" s="759" t="str">
        <f t="shared" si="258"/>
        <v>Vejez</v>
      </c>
      <c r="AI8276" s="806" t="s">
        <v>898</v>
      </c>
      <c r="AJ8276" s="807">
        <v>1</v>
      </c>
      <c r="AK8276" s="807">
        <v>89</v>
      </c>
      <c r="AL8276" s="759" t="str">
        <f t="shared" si="259"/>
        <v>Vejez</v>
      </c>
    </row>
    <row r="8277" spans="16:38" ht="15">
      <c r="P8277" s="806" t="s">
        <v>836</v>
      </c>
      <c r="Q8277" s="807">
        <v>54</v>
      </c>
      <c r="R8277" s="807">
        <v>70</v>
      </c>
      <c r="S8277" s="759" t="str">
        <f t="shared" si="258"/>
        <v>Vejez</v>
      </c>
      <c r="AI8277" s="806" t="s">
        <v>898</v>
      </c>
      <c r="AJ8277" s="807">
        <v>2</v>
      </c>
      <c r="AK8277" s="807">
        <v>90</v>
      </c>
      <c r="AL8277" s="759" t="str">
        <f t="shared" si="259"/>
        <v>Vejez</v>
      </c>
    </row>
    <row r="8278" spans="16:38" ht="15">
      <c r="P8278" s="806" t="s">
        <v>836</v>
      </c>
      <c r="Q8278" s="807">
        <v>61</v>
      </c>
      <c r="R8278" s="807">
        <v>71</v>
      </c>
      <c r="S8278" s="759" t="str">
        <f t="shared" si="258"/>
        <v>Vejez</v>
      </c>
      <c r="AI8278" s="806" t="s">
        <v>898</v>
      </c>
      <c r="AJ8278" s="807">
        <v>1</v>
      </c>
      <c r="AK8278" s="807">
        <v>91</v>
      </c>
      <c r="AL8278" s="759" t="str">
        <f t="shared" si="259"/>
        <v>Vejez</v>
      </c>
    </row>
    <row r="8279" spans="16:38" ht="15">
      <c r="P8279" s="806" t="s">
        <v>836</v>
      </c>
      <c r="Q8279" s="807">
        <v>63</v>
      </c>
      <c r="R8279" s="807">
        <v>72</v>
      </c>
      <c r="S8279" s="759" t="str">
        <f t="shared" si="258"/>
        <v>Vejez</v>
      </c>
      <c r="AI8279" s="806" t="s">
        <v>898</v>
      </c>
      <c r="AJ8279" s="807">
        <v>1</v>
      </c>
      <c r="AK8279" s="807">
        <v>94</v>
      </c>
      <c r="AL8279" s="759" t="str">
        <f t="shared" si="259"/>
        <v>Vejez</v>
      </c>
    </row>
    <row r="8280" spans="16:38" ht="15">
      <c r="P8280" s="806" t="s">
        <v>836</v>
      </c>
      <c r="Q8280" s="807">
        <v>57</v>
      </c>
      <c r="R8280" s="807">
        <v>73</v>
      </c>
      <c r="S8280" s="759" t="str">
        <f t="shared" si="258"/>
        <v>Vejez</v>
      </c>
      <c r="AI8280" s="806" t="s">
        <v>898</v>
      </c>
      <c r="AJ8280" s="807">
        <v>1</v>
      </c>
      <c r="AK8280" s="807">
        <v>96</v>
      </c>
      <c r="AL8280" s="759" t="str">
        <f t="shared" si="259"/>
        <v>Vejez</v>
      </c>
    </row>
    <row r="8281" spans="16:38" ht="15">
      <c r="P8281" s="806" t="s">
        <v>836</v>
      </c>
      <c r="Q8281" s="807">
        <v>44</v>
      </c>
      <c r="R8281" s="807">
        <v>74</v>
      </c>
      <c r="S8281" s="759" t="str">
        <f t="shared" si="258"/>
        <v>Vejez</v>
      </c>
      <c r="AI8281" s="806" t="s">
        <v>898</v>
      </c>
      <c r="AJ8281" s="807">
        <v>2</v>
      </c>
      <c r="AK8281" s="807">
        <v>97</v>
      </c>
      <c r="AL8281" s="759" t="str">
        <f t="shared" si="259"/>
        <v>Vejez</v>
      </c>
    </row>
    <row r="8282" spans="16:38" ht="30">
      <c r="P8282" s="806" t="s">
        <v>836</v>
      </c>
      <c r="Q8282" s="807">
        <v>34</v>
      </c>
      <c r="R8282" s="807">
        <v>75</v>
      </c>
      <c r="S8282" s="759" t="str">
        <f t="shared" si="258"/>
        <v>Vejez</v>
      </c>
      <c r="AI8282" s="806" t="s">
        <v>899</v>
      </c>
      <c r="AJ8282" s="807">
        <v>16</v>
      </c>
      <c r="AK8282" s="807">
        <v>0</v>
      </c>
      <c r="AL8282" s="759" t="str">
        <f t="shared" si="259"/>
        <v>Primera Infancia</v>
      </c>
    </row>
    <row r="8283" spans="16:38" ht="30">
      <c r="P8283" s="806" t="s">
        <v>836</v>
      </c>
      <c r="Q8283" s="807">
        <v>43</v>
      </c>
      <c r="R8283" s="807">
        <v>76</v>
      </c>
      <c r="S8283" s="759" t="str">
        <f t="shared" si="258"/>
        <v>Vejez</v>
      </c>
      <c r="AI8283" s="806" t="s">
        <v>899</v>
      </c>
      <c r="AJ8283" s="807">
        <v>15</v>
      </c>
      <c r="AK8283" s="807">
        <v>1</v>
      </c>
      <c r="AL8283" s="759" t="str">
        <f t="shared" si="259"/>
        <v>Primera Infancia</v>
      </c>
    </row>
    <row r="8284" spans="16:38" ht="30">
      <c r="P8284" s="806" t="s">
        <v>836</v>
      </c>
      <c r="Q8284" s="807">
        <v>39</v>
      </c>
      <c r="R8284" s="807">
        <v>77</v>
      </c>
      <c r="S8284" s="759" t="str">
        <f t="shared" si="258"/>
        <v>Vejez</v>
      </c>
      <c r="AI8284" s="806" t="s">
        <v>899</v>
      </c>
      <c r="AJ8284" s="807">
        <v>11</v>
      </c>
      <c r="AK8284" s="807">
        <v>2</v>
      </c>
      <c r="AL8284" s="759" t="str">
        <f t="shared" si="259"/>
        <v>Primera Infancia</v>
      </c>
    </row>
    <row r="8285" spans="16:38" ht="30">
      <c r="P8285" s="806" t="s">
        <v>836</v>
      </c>
      <c r="Q8285" s="807">
        <v>42</v>
      </c>
      <c r="R8285" s="807">
        <v>78</v>
      </c>
      <c r="S8285" s="759" t="str">
        <f t="shared" si="258"/>
        <v>Vejez</v>
      </c>
      <c r="AI8285" s="806" t="s">
        <v>899</v>
      </c>
      <c r="AJ8285" s="807">
        <v>18</v>
      </c>
      <c r="AK8285" s="807">
        <v>3</v>
      </c>
      <c r="AL8285" s="759" t="str">
        <f t="shared" si="259"/>
        <v>Primera Infancia</v>
      </c>
    </row>
    <row r="8286" spans="16:38" ht="30">
      <c r="P8286" s="806" t="s">
        <v>836</v>
      </c>
      <c r="Q8286" s="807">
        <v>39</v>
      </c>
      <c r="R8286" s="807">
        <v>79</v>
      </c>
      <c r="S8286" s="759" t="str">
        <f t="shared" si="258"/>
        <v>Vejez</v>
      </c>
      <c r="AI8286" s="806" t="s">
        <v>899</v>
      </c>
      <c r="AJ8286" s="807">
        <v>17</v>
      </c>
      <c r="AK8286" s="807">
        <v>4</v>
      </c>
      <c r="AL8286" s="759" t="str">
        <f t="shared" si="259"/>
        <v>Primera Infancia</v>
      </c>
    </row>
    <row r="8287" spans="16:38" ht="30">
      <c r="P8287" s="806" t="s">
        <v>836</v>
      </c>
      <c r="Q8287" s="807">
        <v>18</v>
      </c>
      <c r="R8287" s="807">
        <v>80</v>
      </c>
      <c r="S8287" s="759" t="str">
        <f t="shared" si="258"/>
        <v>Vejez</v>
      </c>
      <c r="AI8287" s="806" t="s">
        <v>899</v>
      </c>
      <c r="AJ8287" s="807">
        <v>16</v>
      </c>
      <c r="AK8287" s="807">
        <v>5</v>
      </c>
      <c r="AL8287" s="759" t="str">
        <f t="shared" si="259"/>
        <v>Primera Infancia</v>
      </c>
    </row>
    <row r="8288" spans="16:38" ht="15">
      <c r="P8288" s="806" t="s">
        <v>836</v>
      </c>
      <c r="Q8288" s="807">
        <v>33</v>
      </c>
      <c r="R8288" s="807">
        <v>81</v>
      </c>
      <c r="S8288" s="759" t="str">
        <f t="shared" si="258"/>
        <v>Vejez</v>
      </c>
      <c r="AI8288" s="806" t="s">
        <v>899</v>
      </c>
      <c r="AJ8288" s="807">
        <v>18</v>
      </c>
      <c r="AK8288" s="807">
        <v>6</v>
      </c>
      <c r="AL8288" s="759" t="str">
        <f t="shared" si="259"/>
        <v>Infancia</v>
      </c>
    </row>
    <row r="8289" spans="16:38" ht="15">
      <c r="P8289" s="806" t="s">
        <v>836</v>
      </c>
      <c r="Q8289" s="807">
        <v>22</v>
      </c>
      <c r="R8289" s="807">
        <v>82</v>
      </c>
      <c r="S8289" s="759" t="str">
        <f t="shared" si="258"/>
        <v>Vejez</v>
      </c>
      <c r="AI8289" s="806" t="s">
        <v>899</v>
      </c>
      <c r="AJ8289" s="807">
        <v>17</v>
      </c>
      <c r="AK8289" s="807">
        <v>7</v>
      </c>
      <c r="AL8289" s="759" t="str">
        <f t="shared" si="259"/>
        <v>Infancia</v>
      </c>
    </row>
    <row r="8290" spans="16:38" ht="15">
      <c r="P8290" s="806" t="s">
        <v>836</v>
      </c>
      <c r="Q8290" s="807">
        <v>20</v>
      </c>
      <c r="R8290" s="807">
        <v>83</v>
      </c>
      <c r="S8290" s="759" t="str">
        <f t="shared" si="258"/>
        <v>Vejez</v>
      </c>
      <c r="AI8290" s="806" t="s">
        <v>899</v>
      </c>
      <c r="AJ8290" s="807">
        <v>18</v>
      </c>
      <c r="AK8290" s="807">
        <v>8</v>
      </c>
      <c r="AL8290" s="759" t="str">
        <f t="shared" si="259"/>
        <v>Infancia</v>
      </c>
    </row>
    <row r="8291" spans="16:38" ht="15">
      <c r="P8291" s="806" t="s">
        <v>836</v>
      </c>
      <c r="Q8291" s="807">
        <v>23</v>
      </c>
      <c r="R8291" s="807">
        <v>84</v>
      </c>
      <c r="S8291" s="759" t="str">
        <f t="shared" si="258"/>
        <v>Vejez</v>
      </c>
      <c r="AI8291" s="806" t="s">
        <v>899</v>
      </c>
      <c r="AJ8291" s="807">
        <v>22</v>
      </c>
      <c r="AK8291" s="807">
        <v>9</v>
      </c>
      <c r="AL8291" s="759" t="str">
        <f t="shared" si="259"/>
        <v>Infancia</v>
      </c>
    </row>
    <row r="8292" spans="16:38" ht="15">
      <c r="P8292" s="806" t="s">
        <v>836</v>
      </c>
      <c r="Q8292" s="807">
        <v>16</v>
      </c>
      <c r="R8292" s="807">
        <v>85</v>
      </c>
      <c r="S8292" s="759" t="str">
        <f t="shared" si="258"/>
        <v>Vejez</v>
      </c>
      <c r="AI8292" s="806" t="s">
        <v>899</v>
      </c>
      <c r="AJ8292" s="807">
        <v>16</v>
      </c>
      <c r="AK8292" s="807">
        <v>10</v>
      </c>
      <c r="AL8292" s="759" t="str">
        <f t="shared" si="259"/>
        <v>Infancia</v>
      </c>
    </row>
    <row r="8293" spans="16:38" ht="15">
      <c r="P8293" s="806" t="s">
        <v>836</v>
      </c>
      <c r="Q8293" s="807">
        <v>15</v>
      </c>
      <c r="R8293" s="807">
        <v>86</v>
      </c>
      <c r="S8293" s="759" t="str">
        <f t="shared" si="258"/>
        <v>Vejez</v>
      </c>
      <c r="AI8293" s="806" t="s">
        <v>899</v>
      </c>
      <c r="AJ8293" s="807">
        <v>19</v>
      </c>
      <c r="AK8293" s="807">
        <v>11</v>
      </c>
      <c r="AL8293" s="759" t="str">
        <f t="shared" si="259"/>
        <v>Infancia</v>
      </c>
    </row>
    <row r="8294" spans="16:38" ht="30">
      <c r="P8294" s="806" t="s">
        <v>836</v>
      </c>
      <c r="Q8294" s="807">
        <v>13</v>
      </c>
      <c r="R8294" s="807">
        <v>87</v>
      </c>
      <c r="S8294" s="759" t="str">
        <f t="shared" si="258"/>
        <v>Vejez</v>
      </c>
      <c r="AI8294" s="806" t="s">
        <v>899</v>
      </c>
      <c r="AJ8294" s="807">
        <v>23</v>
      </c>
      <c r="AK8294" s="807">
        <v>12</v>
      </c>
      <c r="AL8294" s="759" t="str">
        <f t="shared" si="259"/>
        <v>Adolescente</v>
      </c>
    </row>
    <row r="8295" spans="16:38" ht="30">
      <c r="P8295" s="806" t="s">
        <v>836</v>
      </c>
      <c r="Q8295" s="807">
        <v>5</v>
      </c>
      <c r="R8295" s="807">
        <v>88</v>
      </c>
      <c r="S8295" s="759" t="str">
        <f t="shared" si="258"/>
        <v>Vejez</v>
      </c>
      <c r="AI8295" s="806" t="s">
        <v>899</v>
      </c>
      <c r="AJ8295" s="807">
        <v>21</v>
      </c>
      <c r="AK8295" s="807">
        <v>13</v>
      </c>
      <c r="AL8295" s="759" t="str">
        <f t="shared" si="259"/>
        <v>Adolescente</v>
      </c>
    </row>
    <row r="8296" spans="16:38" ht="30">
      <c r="P8296" s="806" t="s">
        <v>836</v>
      </c>
      <c r="Q8296" s="807">
        <v>6</v>
      </c>
      <c r="R8296" s="807">
        <v>89</v>
      </c>
      <c r="S8296" s="759" t="str">
        <f t="shared" si="258"/>
        <v>Vejez</v>
      </c>
      <c r="AI8296" s="806" t="s">
        <v>899</v>
      </c>
      <c r="AJ8296" s="807">
        <v>17</v>
      </c>
      <c r="AK8296" s="807">
        <v>14</v>
      </c>
      <c r="AL8296" s="759" t="str">
        <f t="shared" si="259"/>
        <v>Adolescente</v>
      </c>
    </row>
    <row r="8297" spans="16:38" ht="30">
      <c r="P8297" s="806" t="s">
        <v>836</v>
      </c>
      <c r="Q8297" s="807">
        <v>9</v>
      </c>
      <c r="R8297" s="807">
        <v>90</v>
      </c>
      <c r="S8297" s="759" t="str">
        <f t="shared" si="258"/>
        <v>Vejez</v>
      </c>
      <c r="AI8297" s="806" t="s">
        <v>899</v>
      </c>
      <c r="AJ8297" s="807">
        <v>14</v>
      </c>
      <c r="AK8297" s="807">
        <v>15</v>
      </c>
      <c r="AL8297" s="759" t="str">
        <f t="shared" si="259"/>
        <v>Adolescente</v>
      </c>
    </row>
    <row r="8298" spans="16:38" ht="30">
      <c r="P8298" s="806" t="s">
        <v>836</v>
      </c>
      <c r="Q8298" s="807">
        <v>8</v>
      </c>
      <c r="R8298" s="807">
        <v>91</v>
      </c>
      <c r="S8298" s="759" t="str">
        <f t="shared" si="258"/>
        <v>Vejez</v>
      </c>
      <c r="AI8298" s="806" t="s">
        <v>899</v>
      </c>
      <c r="AJ8298" s="807">
        <v>22</v>
      </c>
      <c r="AK8298" s="807">
        <v>16</v>
      </c>
      <c r="AL8298" s="759" t="str">
        <f t="shared" si="259"/>
        <v>Adolescente</v>
      </c>
    </row>
    <row r="8299" spans="16:38" ht="30">
      <c r="P8299" s="806" t="s">
        <v>836</v>
      </c>
      <c r="Q8299" s="807">
        <v>9</v>
      </c>
      <c r="R8299" s="807">
        <v>92</v>
      </c>
      <c r="S8299" s="759" t="str">
        <f t="shared" si="258"/>
        <v>Vejez</v>
      </c>
      <c r="AI8299" s="806" t="s">
        <v>899</v>
      </c>
      <c r="AJ8299" s="807">
        <v>26</v>
      </c>
      <c r="AK8299" s="807">
        <v>17</v>
      </c>
      <c r="AL8299" s="759" t="str">
        <f t="shared" si="259"/>
        <v>Adolescente</v>
      </c>
    </row>
    <row r="8300" spans="16:38" ht="15">
      <c r="P8300" s="806" t="s">
        <v>836</v>
      </c>
      <c r="Q8300" s="807">
        <v>3</v>
      </c>
      <c r="R8300" s="807">
        <v>93</v>
      </c>
      <c r="S8300" s="759" t="str">
        <f t="shared" si="258"/>
        <v>Vejez</v>
      </c>
      <c r="AI8300" s="806" t="s">
        <v>899</v>
      </c>
      <c r="AJ8300" s="807">
        <v>21</v>
      </c>
      <c r="AK8300" s="807">
        <v>18</v>
      </c>
      <c r="AL8300" s="759" t="str">
        <f t="shared" si="259"/>
        <v>Juventud</v>
      </c>
    </row>
    <row r="8301" spans="16:38" ht="15">
      <c r="P8301" s="806" t="s">
        <v>836</v>
      </c>
      <c r="Q8301" s="807">
        <v>3</v>
      </c>
      <c r="R8301" s="807">
        <v>94</v>
      </c>
      <c r="S8301" s="759" t="str">
        <f t="shared" si="258"/>
        <v>Vejez</v>
      </c>
      <c r="AI8301" s="806" t="s">
        <v>899</v>
      </c>
      <c r="AJ8301" s="807">
        <v>45</v>
      </c>
      <c r="AK8301" s="807">
        <v>19</v>
      </c>
      <c r="AL8301" s="759" t="str">
        <f t="shared" si="259"/>
        <v>Juventud</v>
      </c>
    </row>
    <row r="8302" spans="16:38" ht="15">
      <c r="P8302" s="806" t="s">
        <v>836</v>
      </c>
      <c r="Q8302" s="807">
        <v>1</v>
      </c>
      <c r="R8302" s="807">
        <v>95</v>
      </c>
      <c r="S8302" s="759" t="str">
        <f t="shared" si="258"/>
        <v>Vejez</v>
      </c>
      <c r="AI8302" s="806" t="s">
        <v>899</v>
      </c>
      <c r="AJ8302" s="807">
        <v>38</v>
      </c>
      <c r="AK8302" s="807">
        <v>20</v>
      </c>
      <c r="AL8302" s="759" t="str">
        <f t="shared" si="259"/>
        <v>Juventud</v>
      </c>
    </row>
    <row r="8303" spans="16:38" ht="15">
      <c r="P8303" s="806" t="s">
        <v>836</v>
      </c>
      <c r="Q8303" s="807">
        <v>3</v>
      </c>
      <c r="R8303" s="807">
        <v>96</v>
      </c>
      <c r="S8303" s="759" t="str">
        <f t="shared" si="258"/>
        <v>Vejez</v>
      </c>
      <c r="AI8303" s="806" t="s">
        <v>899</v>
      </c>
      <c r="AJ8303" s="807">
        <v>54</v>
      </c>
      <c r="AK8303" s="807">
        <v>21</v>
      </c>
      <c r="AL8303" s="759" t="str">
        <f t="shared" si="259"/>
        <v>Juventud</v>
      </c>
    </row>
    <row r="8304" spans="16:38" ht="15">
      <c r="P8304" s="806" t="s">
        <v>836</v>
      </c>
      <c r="Q8304" s="807">
        <v>3</v>
      </c>
      <c r="R8304" s="807">
        <v>97</v>
      </c>
      <c r="S8304" s="759" t="str">
        <f t="shared" si="258"/>
        <v>Vejez</v>
      </c>
      <c r="AI8304" s="806" t="s">
        <v>899</v>
      </c>
      <c r="AJ8304" s="807">
        <v>43</v>
      </c>
      <c r="AK8304" s="807">
        <v>22</v>
      </c>
      <c r="AL8304" s="759" t="str">
        <f t="shared" si="259"/>
        <v>Juventud</v>
      </c>
    </row>
    <row r="8305" spans="16:38" ht="30">
      <c r="P8305" s="806" t="s">
        <v>845</v>
      </c>
      <c r="Q8305" s="807">
        <v>152</v>
      </c>
      <c r="R8305" s="807">
        <v>0</v>
      </c>
      <c r="S8305" s="759" t="str">
        <f t="shared" si="258"/>
        <v>Primera Infancia</v>
      </c>
      <c r="AI8305" s="806" t="s">
        <v>899</v>
      </c>
      <c r="AJ8305" s="807">
        <v>34</v>
      </c>
      <c r="AK8305" s="807">
        <v>23</v>
      </c>
      <c r="AL8305" s="759" t="str">
        <f t="shared" si="259"/>
        <v>Juventud</v>
      </c>
    </row>
    <row r="8306" spans="16:38" ht="30">
      <c r="P8306" s="806" t="s">
        <v>845</v>
      </c>
      <c r="Q8306" s="807">
        <v>156</v>
      </c>
      <c r="R8306" s="807">
        <v>1</v>
      </c>
      <c r="S8306" s="759" t="str">
        <f t="shared" si="258"/>
        <v>Primera Infancia</v>
      </c>
      <c r="AI8306" s="806" t="s">
        <v>899</v>
      </c>
      <c r="AJ8306" s="807">
        <v>51</v>
      </c>
      <c r="AK8306" s="807">
        <v>24</v>
      </c>
      <c r="AL8306" s="759" t="str">
        <f t="shared" si="259"/>
        <v>Juventud</v>
      </c>
    </row>
    <row r="8307" spans="16:38" ht="30">
      <c r="P8307" s="806" t="s">
        <v>845</v>
      </c>
      <c r="Q8307" s="807">
        <v>150</v>
      </c>
      <c r="R8307" s="807">
        <v>2</v>
      </c>
      <c r="S8307" s="759" t="str">
        <f t="shared" si="258"/>
        <v>Primera Infancia</v>
      </c>
      <c r="AI8307" s="806" t="s">
        <v>899</v>
      </c>
      <c r="AJ8307" s="807">
        <v>39</v>
      </c>
      <c r="AK8307" s="807">
        <v>25</v>
      </c>
      <c r="AL8307" s="759" t="str">
        <f t="shared" si="259"/>
        <v>Juventud</v>
      </c>
    </row>
    <row r="8308" spans="16:38" ht="30">
      <c r="P8308" s="806" t="s">
        <v>845</v>
      </c>
      <c r="Q8308" s="807">
        <v>148</v>
      </c>
      <c r="R8308" s="807">
        <v>3</v>
      </c>
      <c r="S8308" s="759" t="str">
        <f t="shared" si="258"/>
        <v>Primera Infancia</v>
      </c>
      <c r="AI8308" s="806" t="s">
        <v>899</v>
      </c>
      <c r="AJ8308" s="807">
        <v>37</v>
      </c>
      <c r="AK8308" s="807">
        <v>26</v>
      </c>
      <c r="AL8308" s="759" t="str">
        <f t="shared" si="259"/>
        <v>Juventud</v>
      </c>
    </row>
    <row r="8309" spans="16:38" ht="30">
      <c r="P8309" s="806" t="s">
        <v>845</v>
      </c>
      <c r="Q8309" s="807">
        <v>150</v>
      </c>
      <c r="R8309" s="807">
        <v>4</v>
      </c>
      <c r="S8309" s="759" t="str">
        <f t="shared" si="258"/>
        <v>Primera Infancia</v>
      </c>
      <c r="AI8309" s="806" t="s">
        <v>899</v>
      </c>
      <c r="AJ8309" s="807">
        <v>38</v>
      </c>
      <c r="AK8309" s="807">
        <v>27</v>
      </c>
      <c r="AL8309" s="759" t="str">
        <f t="shared" si="259"/>
        <v>Juventud</v>
      </c>
    </row>
    <row r="8310" spans="16:38" ht="30">
      <c r="P8310" s="806" t="s">
        <v>845</v>
      </c>
      <c r="Q8310" s="807">
        <v>124</v>
      </c>
      <c r="R8310" s="807">
        <v>5</v>
      </c>
      <c r="S8310" s="759" t="str">
        <f t="shared" si="258"/>
        <v>Primera Infancia</v>
      </c>
      <c r="AI8310" s="806" t="s">
        <v>899</v>
      </c>
      <c r="AJ8310" s="807">
        <v>39</v>
      </c>
      <c r="AK8310" s="807">
        <v>28</v>
      </c>
      <c r="AL8310" s="759" t="str">
        <f t="shared" si="259"/>
        <v>Juventud</v>
      </c>
    </row>
    <row r="8311" spans="16:38" ht="15">
      <c r="P8311" s="806" t="s">
        <v>845</v>
      </c>
      <c r="Q8311" s="807">
        <v>160</v>
      </c>
      <c r="R8311" s="807">
        <v>6</v>
      </c>
      <c r="S8311" s="759" t="str">
        <f t="shared" si="258"/>
        <v>Infancia</v>
      </c>
      <c r="AI8311" s="806" t="s">
        <v>899</v>
      </c>
      <c r="AJ8311" s="807">
        <v>30</v>
      </c>
      <c r="AK8311" s="807">
        <v>29</v>
      </c>
      <c r="AL8311" s="759" t="str">
        <f t="shared" si="259"/>
        <v>Adulto</v>
      </c>
    </row>
    <row r="8312" spans="16:38" ht="15">
      <c r="P8312" s="806" t="s">
        <v>845</v>
      </c>
      <c r="Q8312" s="807">
        <v>151</v>
      </c>
      <c r="R8312" s="807">
        <v>7</v>
      </c>
      <c r="S8312" s="759" t="str">
        <f t="shared" si="258"/>
        <v>Infancia</v>
      </c>
      <c r="AI8312" s="806" t="s">
        <v>899</v>
      </c>
      <c r="AJ8312" s="807">
        <v>39</v>
      </c>
      <c r="AK8312" s="807">
        <v>30</v>
      </c>
      <c r="AL8312" s="759" t="str">
        <f t="shared" si="259"/>
        <v>Adulto</v>
      </c>
    </row>
    <row r="8313" spans="16:38" ht="15">
      <c r="P8313" s="806" t="s">
        <v>845</v>
      </c>
      <c r="Q8313" s="807">
        <v>144</v>
      </c>
      <c r="R8313" s="807">
        <v>8</v>
      </c>
      <c r="S8313" s="759" t="str">
        <f t="shared" si="258"/>
        <v>Infancia</v>
      </c>
      <c r="AI8313" s="806" t="s">
        <v>899</v>
      </c>
      <c r="AJ8313" s="807">
        <v>22</v>
      </c>
      <c r="AK8313" s="807">
        <v>31</v>
      </c>
      <c r="AL8313" s="759" t="str">
        <f t="shared" si="259"/>
        <v>Adulto</v>
      </c>
    </row>
    <row r="8314" spans="16:38" ht="15">
      <c r="P8314" s="806" t="s">
        <v>845</v>
      </c>
      <c r="Q8314" s="807">
        <v>163</v>
      </c>
      <c r="R8314" s="807">
        <v>9</v>
      </c>
      <c r="S8314" s="759" t="str">
        <f t="shared" si="258"/>
        <v>Infancia</v>
      </c>
      <c r="AI8314" s="806" t="s">
        <v>899</v>
      </c>
      <c r="AJ8314" s="807">
        <v>26</v>
      </c>
      <c r="AK8314" s="807">
        <v>32</v>
      </c>
      <c r="AL8314" s="759" t="str">
        <f t="shared" si="259"/>
        <v>Adulto</v>
      </c>
    </row>
    <row r="8315" spans="16:38" ht="15">
      <c r="P8315" s="806" t="s">
        <v>845</v>
      </c>
      <c r="Q8315" s="807">
        <v>191</v>
      </c>
      <c r="R8315" s="807">
        <v>10</v>
      </c>
      <c r="S8315" s="759" t="str">
        <f t="shared" si="258"/>
        <v>Infancia</v>
      </c>
      <c r="AI8315" s="806" t="s">
        <v>899</v>
      </c>
      <c r="AJ8315" s="807">
        <v>33</v>
      </c>
      <c r="AK8315" s="807">
        <v>33</v>
      </c>
      <c r="AL8315" s="759" t="str">
        <f t="shared" si="259"/>
        <v>Adulto</v>
      </c>
    </row>
    <row r="8316" spans="16:38" ht="15">
      <c r="P8316" s="806" t="s">
        <v>845</v>
      </c>
      <c r="Q8316" s="807">
        <v>166</v>
      </c>
      <c r="R8316" s="807">
        <v>11</v>
      </c>
      <c r="S8316" s="759" t="str">
        <f t="shared" si="258"/>
        <v>Infancia</v>
      </c>
      <c r="AI8316" s="806" t="s">
        <v>899</v>
      </c>
      <c r="AJ8316" s="807">
        <v>32</v>
      </c>
      <c r="AK8316" s="807">
        <v>34</v>
      </c>
      <c r="AL8316" s="759" t="str">
        <f t="shared" si="259"/>
        <v>Adulto</v>
      </c>
    </row>
    <row r="8317" spans="16:38" ht="30">
      <c r="P8317" s="806" t="s">
        <v>845</v>
      </c>
      <c r="Q8317" s="807">
        <v>193</v>
      </c>
      <c r="R8317" s="807">
        <v>12</v>
      </c>
      <c r="S8317" s="759" t="str">
        <f t="shared" si="258"/>
        <v>Adolescente</v>
      </c>
      <c r="AI8317" s="806" t="s">
        <v>899</v>
      </c>
      <c r="AJ8317" s="807">
        <v>28</v>
      </c>
      <c r="AK8317" s="807">
        <v>35</v>
      </c>
      <c r="AL8317" s="759" t="str">
        <f t="shared" si="259"/>
        <v>Adulto</v>
      </c>
    </row>
    <row r="8318" spans="16:38" ht="30">
      <c r="P8318" s="806" t="s">
        <v>845</v>
      </c>
      <c r="Q8318" s="807">
        <v>189</v>
      </c>
      <c r="R8318" s="807">
        <v>13</v>
      </c>
      <c r="S8318" s="759" t="str">
        <f t="shared" si="258"/>
        <v>Adolescente</v>
      </c>
      <c r="AI8318" s="806" t="s">
        <v>899</v>
      </c>
      <c r="AJ8318" s="807">
        <v>33</v>
      </c>
      <c r="AK8318" s="807">
        <v>36</v>
      </c>
      <c r="AL8318" s="759" t="str">
        <f t="shared" si="259"/>
        <v>Adulto</v>
      </c>
    </row>
    <row r="8319" spans="16:38" ht="30">
      <c r="P8319" s="806" t="s">
        <v>845</v>
      </c>
      <c r="Q8319" s="807">
        <v>185</v>
      </c>
      <c r="R8319" s="807">
        <v>14</v>
      </c>
      <c r="S8319" s="759" t="str">
        <f t="shared" si="258"/>
        <v>Adolescente</v>
      </c>
      <c r="AI8319" s="806" t="s">
        <v>899</v>
      </c>
      <c r="AJ8319" s="807">
        <v>36</v>
      </c>
      <c r="AK8319" s="807">
        <v>37</v>
      </c>
      <c r="AL8319" s="759" t="str">
        <f t="shared" si="259"/>
        <v>Adulto</v>
      </c>
    </row>
    <row r="8320" spans="16:38" ht="30">
      <c r="P8320" s="806" t="s">
        <v>845</v>
      </c>
      <c r="Q8320" s="807">
        <v>201</v>
      </c>
      <c r="R8320" s="807">
        <v>15</v>
      </c>
      <c r="S8320" s="759" t="str">
        <f t="shared" si="258"/>
        <v>Adolescente</v>
      </c>
      <c r="AI8320" s="806" t="s">
        <v>899</v>
      </c>
      <c r="AJ8320" s="807">
        <v>23</v>
      </c>
      <c r="AK8320" s="807">
        <v>38</v>
      </c>
      <c r="AL8320" s="759" t="str">
        <f t="shared" si="259"/>
        <v>Adulto</v>
      </c>
    </row>
    <row r="8321" spans="16:38" ht="30">
      <c r="P8321" s="806" t="s">
        <v>845</v>
      </c>
      <c r="Q8321" s="807">
        <v>205</v>
      </c>
      <c r="R8321" s="807">
        <v>16</v>
      </c>
      <c r="S8321" s="759" t="str">
        <f t="shared" si="258"/>
        <v>Adolescente</v>
      </c>
      <c r="AI8321" s="806" t="s">
        <v>899</v>
      </c>
      <c r="AJ8321" s="807">
        <v>23</v>
      </c>
      <c r="AK8321" s="807">
        <v>39</v>
      </c>
      <c r="AL8321" s="759" t="str">
        <f t="shared" si="259"/>
        <v>Adulto</v>
      </c>
    </row>
    <row r="8322" spans="16:38" ht="30">
      <c r="P8322" s="806" t="s">
        <v>845</v>
      </c>
      <c r="Q8322" s="807">
        <v>209</v>
      </c>
      <c r="R8322" s="807">
        <v>17</v>
      </c>
      <c r="S8322" s="759" t="str">
        <f t="shared" si="258"/>
        <v>Adolescente</v>
      </c>
      <c r="AI8322" s="806" t="s">
        <v>899</v>
      </c>
      <c r="AJ8322" s="807">
        <v>21</v>
      </c>
      <c r="AK8322" s="807">
        <v>40</v>
      </c>
      <c r="AL8322" s="759" t="str">
        <f t="shared" si="259"/>
        <v>Adulto</v>
      </c>
    </row>
    <row r="8323" spans="16:38" ht="15">
      <c r="P8323" s="806" t="s">
        <v>845</v>
      </c>
      <c r="Q8323" s="807">
        <v>188</v>
      </c>
      <c r="R8323" s="807">
        <v>18</v>
      </c>
      <c r="S8323" s="759" t="str">
        <f t="shared" ref="S8323:S8386" si="260">IF(P8323=0,"",IF(AND(R8323&gt;=0,R8323&lt;=5),"Primera Infancia",IF(AND(R8323&gt;=6,R8323&lt;=11),"Infancia",IF(AND(R8323&gt;=12,R8323&lt;=17),"Adolescente",IF(AND(R8323&gt;=18,R8323&lt;=28),"Juventud",IF(AND(R8323&gt;=29,R8323&lt;=59),"Adulto","Vejez"))))))</f>
        <v>Juventud</v>
      </c>
      <c r="AI8323" s="806" t="s">
        <v>899</v>
      </c>
      <c r="AJ8323" s="807">
        <v>22</v>
      </c>
      <c r="AK8323" s="807">
        <v>41</v>
      </c>
      <c r="AL8323" s="759" t="str">
        <f t="shared" ref="AL8323:AL8386" si="261">IF(AI8323=0,"",IF(AND(AK8323&gt;=0,AK8323&lt;=5),"Primera Infancia",IF(AND(AK8323&gt;=6,AK8323&lt;=11),"Infancia",IF(AND(AK8323&gt;=12,AK8323&lt;=17),"Adolescente",IF(AND(AK8323&gt;=18,AK8323&lt;=28),"Juventud",IF(AND(AK8323&gt;=29,AK8323&lt;=59),"Adulto","Vejez"))))))</f>
        <v>Adulto</v>
      </c>
    </row>
    <row r="8324" spans="16:38" ht="15">
      <c r="P8324" s="806" t="s">
        <v>845</v>
      </c>
      <c r="Q8324" s="807">
        <v>190</v>
      </c>
      <c r="R8324" s="807">
        <v>19</v>
      </c>
      <c r="S8324" s="759" t="str">
        <f t="shared" si="260"/>
        <v>Juventud</v>
      </c>
      <c r="AI8324" s="806" t="s">
        <v>899</v>
      </c>
      <c r="AJ8324" s="807">
        <v>17</v>
      </c>
      <c r="AK8324" s="807">
        <v>42</v>
      </c>
      <c r="AL8324" s="759" t="str">
        <f t="shared" si="261"/>
        <v>Adulto</v>
      </c>
    </row>
    <row r="8325" spans="16:38" ht="15">
      <c r="P8325" s="806" t="s">
        <v>845</v>
      </c>
      <c r="Q8325" s="807">
        <v>172</v>
      </c>
      <c r="R8325" s="807">
        <v>20</v>
      </c>
      <c r="S8325" s="759" t="str">
        <f t="shared" si="260"/>
        <v>Juventud</v>
      </c>
      <c r="AI8325" s="806" t="s">
        <v>899</v>
      </c>
      <c r="AJ8325" s="807">
        <v>16</v>
      </c>
      <c r="AK8325" s="807">
        <v>43</v>
      </c>
      <c r="AL8325" s="759" t="str">
        <f t="shared" si="261"/>
        <v>Adulto</v>
      </c>
    </row>
    <row r="8326" spans="16:38" ht="15">
      <c r="P8326" s="806" t="s">
        <v>845</v>
      </c>
      <c r="Q8326" s="807">
        <v>183</v>
      </c>
      <c r="R8326" s="807">
        <v>21</v>
      </c>
      <c r="S8326" s="759" t="str">
        <f t="shared" si="260"/>
        <v>Juventud</v>
      </c>
      <c r="AI8326" s="806" t="s">
        <v>899</v>
      </c>
      <c r="AJ8326" s="807">
        <v>18</v>
      </c>
      <c r="AK8326" s="807">
        <v>44</v>
      </c>
      <c r="AL8326" s="759" t="str">
        <f t="shared" si="261"/>
        <v>Adulto</v>
      </c>
    </row>
    <row r="8327" spans="16:38" ht="15">
      <c r="P8327" s="806" t="s">
        <v>845</v>
      </c>
      <c r="Q8327" s="807">
        <v>149</v>
      </c>
      <c r="R8327" s="807">
        <v>22</v>
      </c>
      <c r="S8327" s="759" t="str">
        <f t="shared" si="260"/>
        <v>Juventud</v>
      </c>
      <c r="AI8327" s="806" t="s">
        <v>899</v>
      </c>
      <c r="AJ8327" s="807">
        <v>14</v>
      </c>
      <c r="AK8327" s="807">
        <v>45</v>
      </c>
      <c r="AL8327" s="759" t="str">
        <f t="shared" si="261"/>
        <v>Adulto</v>
      </c>
    </row>
    <row r="8328" spans="16:38" ht="15">
      <c r="P8328" s="806" t="s">
        <v>845</v>
      </c>
      <c r="Q8328" s="807">
        <v>159</v>
      </c>
      <c r="R8328" s="807">
        <v>23</v>
      </c>
      <c r="S8328" s="759" t="str">
        <f t="shared" si="260"/>
        <v>Juventud</v>
      </c>
      <c r="AI8328" s="806" t="s">
        <v>899</v>
      </c>
      <c r="AJ8328" s="807">
        <v>12</v>
      </c>
      <c r="AK8328" s="807">
        <v>46</v>
      </c>
      <c r="AL8328" s="759" t="str">
        <f t="shared" si="261"/>
        <v>Adulto</v>
      </c>
    </row>
    <row r="8329" spans="16:38" ht="15">
      <c r="P8329" s="806" t="s">
        <v>845</v>
      </c>
      <c r="Q8329" s="807">
        <v>157</v>
      </c>
      <c r="R8329" s="807">
        <v>24</v>
      </c>
      <c r="S8329" s="759" t="str">
        <f t="shared" si="260"/>
        <v>Juventud</v>
      </c>
      <c r="AI8329" s="806" t="s">
        <v>899</v>
      </c>
      <c r="AJ8329" s="807">
        <v>11</v>
      </c>
      <c r="AK8329" s="807">
        <v>47</v>
      </c>
      <c r="AL8329" s="759" t="str">
        <f t="shared" si="261"/>
        <v>Adulto</v>
      </c>
    </row>
    <row r="8330" spans="16:38" ht="15">
      <c r="P8330" s="806" t="s">
        <v>845</v>
      </c>
      <c r="Q8330" s="807">
        <v>172</v>
      </c>
      <c r="R8330" s="807">
        <v>25</v>
      </c>
      <c r="S8330" s="759" t="str">
        <f t="shared" si="260"/>
        <v>Juventud</v>
      </c>
      <c r="AI8330" s="806" t="s">
        <v>899</v>
      </c>
      <c r="AJ8330" s="807">
        <v>9</v>
      </c>
      <c r="AK8330" s="807">
        <v>48</v>
      </c>
      <c r="AL8330" s="759" t="str">
        <f t="shared" si="261"/>
        <v>Adulto</v>
      </c>
    </row>
    <row r="8331" spans="16:38" ht="15">
      <c r="P8331" s="806" t="s">
        <v>845</v>
      </c>
      <c r="Q8331" s="807">
        <v>155</v>
      </c>
      <c r="R8331" s="807">
        <v>26</v>
      </c>
      <c r="S8331" s="759" t="str">
        <f t="shared" si="260"/>
        <v>Juventud</v>
      </c>
      <c r="AI8331" s="806" t="s">
        <v>899</v>
      </c>
      <c r="AJ8331" s="807">
        <v>10</v>
      </c>
      <c r="AK8331" s="807">
        <v>49</v>
      </c>
      <c r="AL8331" s="759" t="str">
        <f t="shared" si="261"/>
        <v>Adulto</v>
      </c>
    </row>
    <row r="8332" spans="16:38" ht="15">
      <c r="P8332" s="806" t="s">
        <v>845</v>
      </c>
      <c r="Q8332" s="807">
        <v>146</v>
      </c>
      <c r="R8332" s="807">
        <v>27</v>
      </c>
      <c r="S8332" s="759" t="str">
        <f t="shared" si="260"/>
        <v>Juventud</v>
      </c>
      <c r="AI8332" s="806" t="s">
        <v>899</v>
      </c>
      <c r="AJ8332" s="807">
        <v>9</v>
      </c>
      <c r="AK8332" s="807">
        <v>50</v>
      </c>
      <c r="AL8332" s="759" t="str">
        <f t="shared" si="261"/>
        <v>Adulto</v>
      </c>
    </row>
    <row r="8333" spans="16:38" ht="15">
      <c r="P8333" s="806" t="s">
        <v>845</v>
      </c>
      <c r="Q8333" s="807">
        <v>140</v>
      </c>
      <c r="R8333" s="807">
        <v>28</v>
      </c>
      <c r="S8333" s="759" t="str">
        <f t="shared" si="260"/>
        <v>Juventud</v>
      </c>
      <c r="AI8333" s="806" t="s">
        <v>899</v>
      </c>
      <c r="AJ8333" s="807">
        <v>16</v>
      </c>
      <c r="AK8333" s="807">
        <v>51</v>
      </c>
      <c r="AL8333" s="759" t="str">
        <f t="shared" si="261"/>
        <v>Adulto</v>
      </c>
    </row>
    <row r="8334" spans="16:38" ht="15">
      <c r="P8334" s="806" t="s">
        <v>845</v>
      </c>
      <c r="Q8334" s="807">
        <v>129</v>
      </c>
      <c r="R8334" s="807">
        <v>29</v>
      </c>
      <c r="S8334" s="759" t="str">
        <f t="shared" si="260"/>
        <v>Adulto</v>
      </c>
      <c r="AI8334" s="806" t="s">
        <v>899</v>
      </c>
      <c r="AJ8334" s="807">
        <v>10</v>
      </c>
      <c r="AK8334" s="807">
        <v>52</v>
      </c>
      <c r="AL8334" s="759" t="str">
        <f t="shared" si="261"/>
        <v>Adulto</v>
      </c>
    </row>
    <row r="8335" spans="16:38" ht="15">
      <c r="P8335" s="806" t="s">
        <v>845</v>
      </c>
      <c r="Q8335" s="807">
        <v>153</v>
      </c>
      <c r="R8335" s="807">
        <v>30</v>
      </c>
      <c r="S8335" s="759" t="str">
        <f t="shared" si="260"/>
        <v>Adulto</v>
      </c>
      <c r="AI8335" s="806" t="s">
        <v>899</v>
      </c>
      <c r="AJ8335" s="807">
        <v>11</v>
      </c>
      <c r="AK8335" s="807">
        <v>53</v>
      </c>
      <c r="AL8335" s="759" t="str">
        <f t="shared" si="261"/>
        <v>Adulto</v>
      </c>
    </row>
    <row r="8336" spans="16:38" ht="15">
      <c r="P8336" s="806" t="s">
        <v>845</v>
      </c>
      <c r="Q8336" s="807">
        <v>140</v>
      </c>
      <c r="R8336" s="807">
        <v>31</v>
      </c>
      <c r="S8336" s="759" t="str">
        <f t="shared" si="260"/>
        <v>Adulto</v>
      </c>
      <c r="AI8336" s="806" t="s">
        <v>899</v>
      </c>
      <c r="AJ8336" s="807">
        <v>10</v>
      </c>
      <c r="AK8336" s="807">
        <v>54</v>
      </c>
      <c r="AL8336" s="759" t="str">
        <f t="shared" si="261"/>
        <v>Adulto</v>
      </c>
    </row>
    <row r="8337" spans="16:38" ht="15">
      <c r="P8337" s="806" t="s">
        <v>845</v>
      </c>
      <c r="Q8337" s="807">
        <v>127</v>
      </c>
      <c r="R8337" s="807">
        <v>32</v>
      </c>
      <c r="S8337" s="759" t="str">
        <f t="shared" si="260"/>
        <v>Adulto</v>
      </c>
      <c r="AI8337" s="806" t="s">
        <v>899</v>
      </c>
      <c r="AJ8337" s="807">
        <v>10</v>
      </c>
      <c r="AK8337" s="807">
        <v>55</v>
      </c>
      <c r="AL8337" s="759" t="str">
        <f t="shared" si="261"/>
        <v>Adulto</v>
      </c>
    </row>
    <row r="8338" spans="16:38" ht="15">
      <c r="P8338" s="806" t="s">
        <v>845</v>
      </c>
      <c r="Q8338" s="807">
        <v>116</v>
      </c>
      <c r="R8338" s="807">
        <v>33</v>
      </c>
      <c r="S8338" s="759" t="str">
        <f t="shared" si="260"/>
        <v>Adulto</v>
      </c>
      <c r="AI8338" s="806" t="s">
        <v>899</v>
      </c>
      <c r="AJ8338" s="807">
        <v>9</v>
      </c>
      <c r="AK8338" s="807">
        <v>56</v>
      </c>
      <c r="AL8338" s="759" t="str">
        <f t="shared" si="261"/>
        <v>Adulto</v>
      </c>
    </row>
    <row r="8339" spans="16:38" ht="15">
      <c r="P8339" s="806" t="s">
        <v>845</v>
      </c>
      <c r="Q8339" s="807">
        <v>102</v>
      </c>
      <c r="R8339" s="807">
        <v>34</v>
      </c>
      <c r="S8339" s="759" t="str">
        <f t="shared" si="260"/>
        <v>Adulto</v>
      </c>
      <c r="AI8339" s="806" t="s">
        <v>899</v>
      </c>
      <c r="AJ8339" s="807">
        <v>11</v>
      </c>
      <c r="AK8339" s="807">
        <v>57</v>
      </c>
      <c r="AL8339" s="759" t="str">
        <f t="shared" si="261"/>
        <v>Adulto</v>
      </c>
    </row>
    <row r="8340" spans="16:38" ht="15">
      <c r="P8340" s="806" t="s">
        <v>845</v>
      </c>
      <c r="Q8340" s="807">
        <v>101</v>
      </c>
      <c r="R8340" s="807">
        <v>35</v>
      </c>
      <c r="S8340" s="759" t="str">
        <f t="shared" si="260"/>
        <v>Adulto</v>
      </c>
      <c r="AI8340" s="806" t="s">
        <v>899</v>
      </c>
      <c r="AJ8340" s="807">
        <v>11</v>
      </c>
      <c r="AK8340" s="807">
        <v>58</v>
      </c>
      <c r="AL8340" s="759" t="str">
        <f t="shared" si="261"/>
        <v>Adulto</v>
      </c>
    </row>
    <row r="8341" spans="16:38" ht="15">
      <c r="P8341" s="806" t="s">
        <v>845</v>
      </c>
      <c r="Q8341" s="807">
        <v>125</v>
      </c>
      <c r="R8341" s="807">
        <v>36</v>
      </c>
      <c r="S8341" s="759" t="str">
        <f t="shared" si="260"/>
        <v>Adulto</v>
      </c>
      <c r="AI8341" s="806" t="s">
        <v>899</v>
      </c>
      <c r="AJ8341" s="807">
        <v>11</v>
      </c>
      <c r="AK8341" s="807">
        <v>59</v>
      </c>
      <c r="AL8341" s="759" t="str">
        <f t="shared" si="261"/>
        <v>Adulto</v>
      </c>
    </row>
    <row r="8342" spans="16:38" ht="15">
      <c r="P8342" s="806" t="s">
        <v>845</v>
      </c>
      <c r="Q8342" s="807">
        <v>119</v>
      </c>
      <c r="R8342" s="807">
        <v>37</v>
      </c>
      <c r="S8342" s="759" t="str">
        <f t="shared" si="260"/>
        <v>Adulto</v>
      </c>
      <c r="AI8342" s="806" t="s">
        <v>899</v>
      </c>
      <c r="AJ8342" s="807">
        <v>9</v>
      </c>
      <c r="AK8342" s="807">
        <v>60</v>
      </c>
      <c r="AL8342" s="759" t="str">
        <f t="shared" si="261"/>
        <v>Vejez</v>
      </c>
    </row>
    <row r="8343" spans="16:38" ht="15">
      <c r="P8343" s="806" t="s">
        <v>845</v>
      </c>
      <c r="Q8343" s="807">
        <v>123</v>
      </c>
      <c r="R8343" s="807">
        <v>38</v>
      </c>
      <c r="S8343" s="759" t="str">
        <f t="shared" si="260"/>
        <v>Adulto</v>
      </c>
      <c r="AI8343" s="806" t="s">
        <v>899</v>
      </c>
      <c r="AJ8343" s="807">
        <v>8</v>
      </c>
      <c r="AK8343" s="807">
        <v>61</v>
      </c>
      <c r="AL8343" s="759" t="str">
        <f t="shared" si="261"/>
        <v>Vejez</v>
      </c>
    </row>
    <row r="8344" spans="16:38" ht="15">
      <c r="P8344" s="806" t="s">
        <v>845</v>
      </c>
      <c r="Q8344" s="807">
        <v>120</v>
      </c>
      <c r="R8344" s="807">
        <v>39</v>
      </c>
      <c r="S8344" s="759" t="str">
        <f t="shared" si="260"/>
        <v>Adulto</v>
      </c>
      <c r="AI8344" s="806" t="s">
        <v>899</v>
      </c>
      <c r="AJ8344" s="807">
        <v>7</v>
      </c>
      <c r="AK8344" s="807">
        <v>62</v>
      </c>
      <c r="AL8344" s="759" t="str">
        <f t="shared" si="261"/>
        <v>Vejez</v>
      </c>
    </row>
    <row r="8345" spans="16:38" ht="15">
      <c r="P8345" s="806" t="s">
        <v>845</v>
      </c>
      <c r="Q8345" s="807">
        <v>129</v>
      </c>
      <c r="R8345" s="807">
        <v>40</v>
      </c>
      <c r="S8345" s="759" t="str">
        <f t="shared" si="260"/>
        <v>Adulto</v>
      </c>
      <c r="AI8345" s="806" t="s">
        <v>899</v>
      </c>
      <c r="AJ8345" s="807">
        <v>2</v>
      </c>
      <c r="AK8345" s="807">
        <v>63</v>
      </c>
      <c r="AL8345" s="759" t="str">
        <f t="shared" si="261"/>
        <v>Vejez</v>
      </c>
    </row>
    <row r="8346" spans="16:38" ht="15">
      <c r="P8346" s="806" t="s">
        <v>845</v>
      </c>
      <c r="Q8346" s="807">
        <v>117</v>
      </c>
      <c r="R8346" s="807">
        <v>41</v>
      </c>
      <c r="S8346" s="759" t="str">
        <f t="shared" si="260"/>
        <v>Adulto</v>
      </c>
      <c r="AI8346" s="806" t="s">
        <v>899</v>
      </c>
      <c r="AJ8346" s="807">
        <v>6</v>
      </c>
      <c r="AK8346" s="807">
        <v>64</v>
      </c>
      <c r="AL8346" s="759" t="str">
        <f t="shared" si="261"/>
        <v>Vejez</v>
      </c>
    </row>
    <row r="8347" spans="16:38" ht="15">
      <c r="P8347" s="806" t="s">
        <v>845</v>
      </c>
      <c r="Q8347" s="807">
        <v>116</v>
      </c>
      <c r="R8347" s="807">
        <v>42</v>
      </c>
      <c r="S8347" s="759" t="str">
        <f t="shared" si="260"/>
        <v>Adulto</v>
      </c>
      <c r="AI8347" s="806" t="s">
        <v>899</v>
      </c>
      <c r="AJ8347" s="807">
        <v>5</v>
      </c>
      <c r="AK8347" s="807">
        <v>65</v>
      </c>
      <c r="AL8347" s="759" t="str">
        <f t="shared" si="261"/>
        <v>Vejez</v>
      </c>
    </row>
    <row r="8348" spans="16:38" ht="15">
      <c r="P8348" s="806" t="s">
        <v>845</v>
      </c>
      <c r="Q8348" s="807">
        <v>132</v>
      </c>
      <c r="R8348" s="807">
        <v>43</v>
      </c>
      <c r="S8348" s="759" t="str">
        <f t="shared" si="260"/>
        <v>Adulto</v>
      </c>
      <c r="AI8348" s="806" t="s">
        <v>899</v>
      </c>
      <c r="AJ8348" s="807">
        <v>1</v>
      </c>
      <c r="AK8348" s="807">
        <v>66</v>
      </c>
      <c r="AL8348" s="759" t="str">
        <f t="shared" si="261"/>
        <v>Vejez</v>
      </c>
    </row>
    <row r="8349" spans="16:38" ht="15">
      <c r="P8349" s="806" t="s">
        <v>845</v>
      </c>
      <c r="Q8349" s="807">
        <v>104</v>
      </c>
      <c r="R8349" s="807">
        <v>44</v>
      </c>
      <c r="S8349" s="759" t="str">
        <f t="shared" si="260"/>
        <v>Adulto</v>
      </c>
      <c r="AI8349" s="806" t="s">
        <v>899</v>
      </c>
      <c r="AJ8349" s="807">
        <v>4</v>
      </c>
      <c r="AK8349" s="807">
        <v>67</v>
      </c>
      <c r="AL8349" s="759" t="str">
        <f t="shared" si="261"/>
        <v>Vejez</v>
      </c>
    </row>
    <row r="8350" spans="16:38" ht="15">
      <c r="P8350" s="806" t="s">
        <v>845</v>
      </c>
      <c r="Q8350" s="807">
        <v>112</v>
      </c>
      <c r="R8350" s="807">
        <v>45</v>
      </c>
      <c r="S8350" s="759" t="str">
        <f t="shared" si="260"/>
        <v>Adulto</v>
      </c>
      <c r="AI8350" s="806" t="s">
        <v>899</v>
      </c>
      <c r="AJ8350" s="807">
        <v>3</v>
      </c>
      <c r="AK8350" s="807">
        <v>68</v>
      </c>
      <c r="AL8350" s="759" t="str">
        <f t="shared" si="261"/>
        <v>Vejez</v>
      </c>
    </row>
    <row r="8351" spans="16:38" ht="15">
      <c r="P8351" s="806" t="s">
        <v>845</v>
      </c>
      <c r="Q8351" s="807">
        <v>108</v>
      </c>
      <c r="R8351" s="807">
        <v>46</v>
      </c>
      <c r="S8351" s="759" t="str">
        <f t="shared" si="260"/>
        <v>Adulto</v>
      </c>
      <c r="AI8351" s="806" t="s">
        <v>899</v>
      </c>
      <c r="AJ8351" s="807">
        <v>3</v>
      </c>
      <c r="AK8351" s="807">
        <v>69</v>
      </c>
      <c r="AL8351" s="759" t="str">
        <f t="shared" si="261"/>
        <v>Vejez</v>
      </c>
    </row>
    <row r="8352" spans="16:38" ht="15">
      <c r="P8352" s="806" t="s">
        <v>845</v>
      </c>
      <c r="Q8352" s="807">
        <v>114</v>
      </c>
      <c r="R8352" s="807">
        <v>47</v>
      </c>
      <c r="S8352" s="759" t="str">
        <f t="shared" si="260"/>
        <v>Adulto</v>
      </c>
      <c r="AI8352" s="806" t="s">
        <v>899</v>
      </c>
      <c r="AJ8352" s="807">
        <v>7</v>
      </c>
      <c r="AK8352" s="807">
        <v>70</v>
      </c>
      <c r="AL8352" s="759" t="str">
        <f t="shared" si="261"/>
        <v>Vejez</v>
      </c>
    </row>
    <row r="8353" spans="16:38" ht="15">
      <c r="P8353" s="806" t="s">
        <v>845</v>
      </c>
      <c r="Q8353" s="807">
        <v>97</v>
      </c>
      <c r="R8353" s="807">
        <v>48</v>
      </c>
      <c r="S8353" s="759" t="str">
        <f t="shared" si="260"/>
        <v>Adulto</v>
      </c>
      <c r="AI8353" s="806" t="s">
        <v>899</v>
      </c>
      <c r="AJ8353" s="807">
        <v>3</v>
      </c>
      <c r="AK8353" s="807">
        <v>71</v>
      </c>
      <c r="AL8353" s="759" t="str">
        <f t="shared" si="261"/>
        <v>Vejez</v>
      </c>
    </row>
    <row r="8354" spans="16:38" ht="15">
      <c r="P8354" s="806" t="s">
        <v>845</v>
      </c>
      <c r="Q8354" s="807">
        <v>83</v>
      </c>
      <c r="R8354" s="807">
        <v>49</v>
      </c>
      <c r="S8354" s="759" t="str">
        <f t="shared" si="260"/>
        <v>Adulto</v>
      </c>
      <c r="AI8354" s="806" t="s">
        <v>899</v>
      </c>
      <c r="AJ8354" s="807">
        <v>5</v>
      </c>
      <c r="AK8354" s="807">
        <v>72</v>
      </c>
      <c r="AL8354" s="759" t="str">
        <f t="shared" si="261"/>
        <v>Vejez</v>
      </c>
    </row>
    <row r="8355" spans="16:38" ht="15">
      <c r="P8355" s="806" t="s">
        <v>845</v>
      </c>
      <c r="Q8355" s="807">
        <v>120</v>
      </c>
      <c r="R8355" s="807">
        <v>50</v>
      </c>
      <c r="S8355" s="759" t="str">
        <f t="shared" si="260"/>
        <v>Adulto</v>
      </c>
      <c r="AI8355" s="806" t="s">
        <v>899</v>
      </c>
      <c r="AJ8355" s="807">
        <v>2</v>
      </c>
      <c r="AK8355" s="807">
        <v>73</v>
      </c>
      <c r="AL8355" s="759" t="str">
        <f t="shared" si="261"/>
        <v>Vejez</v>
      </c>
    </row>
    <row r="8356" spans="16:38" ht="15">
      <c r="P8356" s="806" t="s">
        <v>845</v>
      </c>
      <c r="Q8356" s="807">
        <v>100</v>
      </c>
      <c r="R8356" s="807">
        <v>51</v>
      </c>
      <c r="S8356" s="759" t="str">
        <f t="shared" si="260"/>
        <v>Adulto</v>
      </c>
      <c r="AI8356" s="806" t="s">
        <v>899</v>
      </c>
      <c r="AJ8356" s="807">
        <v>1</v>
      </c>
      <c r="AK8356" s="807">
        <v>74</v>
      </c>
      <c r="AL8356" s="759" t="str">
        <f t="shared" si="261"/>
        <v>Vejez</v>
      </c>
    </row>
    <row r="8357" spans="16:38" ht="15">
      <c r="P8357" s="806" t="s">
        <v>845</v>
      </c>
      <c r="Q8357" s="807">
        <v>95</v>
      </c>
      <c r="R8357" s="807">
        <v>52</v>
      </c>
      <c r="S8357" s="759" t="str">
        <f t="shared" si="260"/>
        <v>Adulto</v>
      </c>
      <c r="AI8357" s="806" t="s">
        <v>899</v>
      </c>
      <c r="AJ8357" s="807">
        <v>2</v>
      </c>
      <c r="AK8357" s="807">
        <v>75</v>
      </c>
      <c r="AL8357" s="759" t="str">
        <f t="shared" si="261"/>
        <v>Vejez</v>
      </c>
    </row>
    <row r="8358" spans="16:38" ht="15">
      <c r="P8358" s="806" t="s">
        <v>845</v>
      </c>
      <c r="Q8358" s="807">
        <v>93</v>
      </c>
      <c r="R8358" s="807">
        <v>53</v>
      </c>
      <c r="S8358" s="759" t="str">
        <f t="shared" si="260"/>
        <v>Adulto</v>
      </c>
      <c r="AI8358" s="806" t="s">
        <v>899</v>
      </c>
      <c r="AJ8358" s="807">
        <v>3</v>
      </c>
      <c r="AK8358" s="807">
        <v>77</v>
      </c>
      <c r="AL8358" s="759" t="str">
        <f t="shared" si="261"/>
        <v>Vejez</v>
      </c>
    </row>
    <row r="8359" spans="16:38" ht="15">
      <c r="P8359" s="806" t="s">
        <v>845</v>
      </c>
      <c r="Q8359" s="807">
        <v>80</v>
      </c>
      <c r="R8359" s="807">
        <v>54</v>
      </c>
      <c r="S8359" s="759" t="str">
        <f t="shared" si="260"/>
        <v>Adulto</v>
      </c>
      <c r="AI8359" s="806" t="s">
        <v>899</v>
      </c>
      <c r="AJ8359" s="807">
        <v>1</v>
      </c>
      <c r="AK8359" s="807">
        <v>78</v>
      </c>
      <c r="AL8359" s="759" t="str">
        <f t="shared" si="261"/>
        <v>Vejez</v>
      </c>
    </row>
    <row r="8360" spans="16:38" ht="15">
      <c r="P8360" s="806" t="s">
        <v>845</v>
      </c>
      <c r="Q8360" s="807">
        <v>83</v>
      </c>
      <c r="R8360" s="807">
        <v>55</v>
      </c>
      <c r="S8360" s="759" t="str">
        <f t="shared" si="260"/>
        <v>Adulto</v>
      </c>
      <c r="AI8360" s="806" t="s">
        <v>899</v>
      </c>
      <c r="AJ8360" s="807">
        <v>1</v>
      </c>
      <c r="AK8360" s="807">
        <v>79</v>
      </c>
      <c r="AL8360" s="759" t="str">
        <f t="shared" si="261"/>
        <v>Vejez</v>
      </c>
    </row>
    <row r="8361" spans="16:38" ht="15">
      <c r="P8361" s="806" t="s">
        <v>845</v>
      </c>
      <c r="Q8361" s="807">
        <v>99</v>
      </c>
      <c r="R8361" s="807">
        <v>56</v>
      </c>
      <c r="S8361" s="759" t="str">
        <f t="shared" si="260"/>
        <v>Adulto</v>
      </c>
      <c r="AI8361" s="806" t="s">
        <v>899</v>
      </c>
      <c r="AJ8361" s="807">
        <v>1</v>
      </c>
      <c r="AK8361" s="807">
        <v>80</v>
      </c>
      <c r="AL8361" s="759" t="str">
        <f t="shared" si="261"/>
        <v>Vejez</v>
      </c>
    </row>
    <row r="8362" spans="16:38" ht="15">
      <c r="P8362" s="806" t="s">
        <v>845</v>
      </c>
      <c r="Q8362" s="807">
        <v>103</v>
      </c>
      <c r="R8362" s="807">
        <v>57</v>
      </c>
      <c r="S8362" s="759" t="str">
        <f t="shared" si="260"/>
        <v>Adulto</v>
      </c>
      <c r="AI8362" s="806" t="s">
        <v>899</v>
      </c>
      <c r="AJ8362" s="807">
        <v>1</v>
      </c>
      <c r="AK8362" s="807">
        <v>81</v>
      </c>
      <c r="AL8362" s="759" t="str">
        <f t="shared" si="261"/>
        <v>Vejez</v>
      </c>
    </row>
    <row r="8363" spans="16:38" ht="15">
      <c r="P8363" s="806" t="s">
        <v>845</v>
      </c>
      <c r="Q8363" s="807">
        <v>103</v>
      </c>
      <c r="R8363" s="807">
        <v>58</v>
      </c>
      <c r="S8363" s="759" t="str">
        <f t="shared" si="260"/>
        <v>Adulto</v>
      </c>
      <c r="AI8363" s="806" t="s">
        <v>899</v>
      </c>
      <c r="AJ8363" s="807">
        <v>1</v>
      </c>
      <c r="AK8363" s="807">
        <v>83</v>
      </c>
      <c r="AL8363" s="759" t="str">
        <f t="shared" si="261"/>
        <v>Vejez</v>
      </c>
    </row>
    <row r="8364" spans="16:38" ht="15">
      <c r="P8364" s="806" t="s">
        <v>845</v>
      </c>
      <c r="Q8364" s="807">
        <v>86</v>
      </c>
      <c r="R8364" s="807">
        <v>59</v>
      </c>
      <c r="S8364" s="759" t="str">
        <f t="shared" si="260"/>
        <v>Adulto</v>
      </c>
      <c r="AI8364" s="806" t="s">
        <v>899</v>
      </c>
      <c r="AJ8364" s="807">
        <v>1</v>
      </c>
      <c r="AK8364" s="807">
        <v>84</v>
      </c>
      <c r="AL8364" s="759" t="str">
        <f t="shared" si="261"/>
        <v>Vejez</v>
      </c>
    </row>
    <row r="8365" spans="16:38" ht="15">
      <c r="P8365" s="806" t="s">
        <v>845</v>
      </c>
      <c r="Q8365" s="807">
        <v>85</v>
      </c>
      <c r="R8365" s="807">
        <v>60</v>
      </c>
      <c r="S8365" s="759" t="str">
        <f t="shared" si="260"/>
        <v>Vejez</v>
      </c>
      <c r="AI8365" s="806" t="s">
        <v>899</v>
      </c>
      <c r="AJ8365" s="807">
        <v>1</v>
      </c>
      <c r="AK8365" s="807">
        <v>85</v>
      </c>
      <c r="AL8365" s="759" t="str">
        <f t="shared" si="261"/>
        <v>Vejez</v>
      </c>
    </row>
    <row r="8366" spans="16:38" ht="15">
      <c r="P8366" s="806" t="s">
        <v>845</v>
      </c>
      <c r="Q8366" s="807">
        <v>75</v>
      </c>
      <c r="R8366" s="807">
        <v>61</v>
      </c>
      <c r="S8366" s="759" t="str">
        <f t="shared" si="260"/>
        <v>Vejez</v>
      </c>
      <c r="AI8366" s="806" t="s">
        <v>899</v>
      </c>
      <c r="AJ8366" s="807">
        <v>1</v>
      </c>
      <c r="AK8366" s="807">
        <v>87</v>
      </c>
      <c r="AL8366" s="759" t="str">
        <f t="shared" si="261"/>
        <v>Vejez</v>
      </c>
    </row>
    <row r="8367" spans="16:38" ht="15">
      <c r="P8367" s="806" t="s">
        <v>845</v>
      </c>
      <c r="Q8367" s="807">
        <v>73</v>
      </c>
      <c r="R8367" s="807">
        <v>62</v>
      </c>
      <c r="S8367" s="759" t="str">
        <f t="shared" si="260"/>
        <v>Vejez</v>
      </c>
      <c r="AI8367" s="806" t="s">
        <v>899</v>
      </c>
      <c r="AJ8367" s="807">
        <v>1</v>
      </c>
      <c r="AK8367" s="807">
        <v>88</v>
      </c>
      <c r="AL8367" s="759" t="str">
        <f t="shared" si="261"/>
        <v>Vejez</v>
      </c>
    </row>
    <row r="8368" spans="16:38" ht="15">
      <c r="P8368" s="806" t="s">
        <v>845</v>
      </c>
      <c r="Q8368" s="807">
        <v>82</v>
      </c>
      <c r="R8368" s="807">
        <v>63</v>
      </c>
      <c r="S8368" s="759" t="str">
        <f t="shared" si="260"/>
        <v>Vejez</v>
      </c>
      <c r="AI8368" s="806" t="s">
        <v>899</v>
      </c>
      <c r="AJ8368" s="807">
        <v>1</v>
      </c>
      <c r="AK8368" s="807">
        <v>89</v>
      </c>
      <c r="AL8368" s="759" t="str">
        <f t="shared" si="261"/>
        <v>Vejez</v>
      </c>
    </row>
    <row r="8369" spans="16:38" ht="15">
      <c r="P8369" s="806" t="s">
        <v>845</v>
      </c>
      <c r="Q8369" s="807">
        <v>80</v>
      </c>
      <c r="R8369" s="807">
        <v>64</v>
      </c>
      <c r="S8369" s="759" t="str">
        <f t="shared" si="260"/>
        <v>Vejez</v>
      </c>
      <c r="AI8369" s="806" t="s">
        <v>899</v>
      </c>
      <c r="AJ8369" s="807">
        <v>1</v>
      </c>
      <c r="AK8369" s="807">
        <v>93</v>
      </c>
      <c r="AL8369" s="759" t="str">
        <f t="shared" si="261"/>
        <v>Vejez</v>
      </c>
    </row>
    <row r="8370" spans="16:38" ht="15">
      <c r="P8370" s="806" t="s">
        <v>845</v>
      </c>
      <c r="Q8370" s="807">
        <v>66</v>
      </c>
      <c r="R8370" s="807">
        <v>65</v>
      </c>
      <c r="S8370" s="759" t="str">
        <f t="shared" si="260"/>
        <v>Vejez</v>
      </c>
      <c r="AI8370" s="806" t="s">
        <v>899</v>
      </c>
      <c r="AJ8370" s="807">
        <v>1</v>
      </c>
      <c r="AK8370" s="807">
        <v>98</v>
      </c>
      <c r="AL8370" s="759" t="str">
        <f t="shared" si="261"/>
        <v>Vejez</v>
      </c>
    </row>
    <row r="8371" spans="16:38" ht="30">
      <c r="P8371" s="806" t="s">
        <v>845</v>
      </c>
      <c r="Q8371" s="807">
        <v>62</v>
      </c>
      <c r="R8371" s="807">
        <v>66</v>
      </c>
      <c r="S8371" s="759" t="str">
        <f t="shared" si="260"/>
        <v>Vejez</v>
      </c>
      <c r="AI8371" s="806" t="s">
        <v>901</v>
      </c>
      <c r="AJ8371" s="807">
        <v>32</v>
      </c>
      <c r="AK8371" s="807">
        <v>0</v>
      </c>
      <c r="AL8371" s="759" t="str">
        <f t="shared" si="261"/>
        <v>Primera Infancia</v>
      </c>
    </row>
    <row r="8372" spans="16:38" ht="30">
      <c r="P8372" s="806" t="s">
        <v>845</v>
      </c>
      <c r="Q8372" s="807">
        <v>64</v>
      </c>
      <c r="R8372" s="807">
        <v>67</v>
      </c>
      <c r="S8372" s="759" t="str">
        <f t="shared" si="260"/>
        <v>Vejez</v>
      </c>
      <c r="AI8372" s="806" t="s">
        <v>901</v>
      </c>
      <c r="AJ8372" s="807">
        <v>20</v>
      </c>
      <c r="AK8372" s="807">
        <v>1</v>
      </c>
      <c r="AL8372" s="759" t="str">
        <f t="shared" si="261"/>
        <v>Primera Infancia</v>
      </c>
    </row>
    <row r="8373" spans="16:38" ht="30">
      <c r="P8373" s="806" t="s">
        <v>845</v>
      </c>
      <c r="Q8373" s="807">
        <v>76</v>
      </c>
      <c r="R8373" s="807">
        <v>68</v>
      </c>
      <c r="S8373" s="759" t="str">
        <f t="shared" si="260"/>
        <v>Vejez</v>
      </c>
      <c r="AI8373" s="806" t="s">
        <v>901</v>
      </c>
      <c r="AJ8373" s="807">
        <v>28</v>
      </c>
      <c r="AK8373" s="807">
        <v>2</v>
      </c>
      <c r="AL8373" s="759" t="str">
        <f t="shared" si="261"/>
        <v>Primera Infancia</v>
      </c>
    </row>
    <row r="8374" spans="16:38" ht="30">
      <c r="P8374" s="806" t="s">
        <v>845</v>
      </c>
      <c r="Q8374" s="807">
        <v>57</v>
      </c>
      <c r="R8374" s="807">
        <v>69</v>
      </c>
      <c r="S8374" s="759" t="str">
        <f t="shared" si="260"/>
        <v>Vejez</v>
      </c>
      <c r="AI8374" s="806" t="s">
        <v>901</v>
      </c>
      <c r="AJ8374" s="807">
        <v>21</v>
      </c>
      <c r="AK8374" s="807">
        <v>3</v>
      </c>
      <c r="AL8374" s="759" t="str">
        <f t="shared" si="261"/>
        <v>Primera Infancia</v>
      </c>
    </row>
    <row r="8375" spans="16:38" ht="30">
      <c r="P8375" s="806" t="s">
        <v>845</v>
      </c>
      <c r="Q8375" s="807">
        <v>63</v>
      </c>
      <c r="R8375" s="807">
        <v>70</v>
      </c>
      <c r="S8375" s="759" t="str">
        <f t="shared" si="260"/>
        <v>Vejez</v>
      </c>
      <c r="AI8375" s="806" t="s">
        <v>901</v>
      </c>
      <c r="AJ8375" s="807">
        <v>32</v>
      </c>
      <c r="AK8375" s="807">
        <v>4</v>
      </c>
      <c r="AL8375" s="759" t="str">
        <f t="shared" si="261"/>
        <v>Primera Infancia</v>
      </c>
    </row>
    <row r="8376" spans="16:38" ht="30">
      <c r="P8376" s="806" t="s">
        <v>845</v>
      </c>
      <c r="Q8376" s="807">
        <v>58</v>
      </c>
      <c r="R8376" s="807">
        <v>71</v>
      </c>
      <c r="S8376" s="759" t="str">
        <f t="shared" si="260"/>
        <v>Vejez</v>
      </c>
      <c r="AI8376" s="806" t="s">
        <v>901</v>
      </c>
      <c r="AJ8376" s="807">
        <v>29</v>
      </c>
      <c r="AK8376" s="807">
        <v>5</v>
      </c>
      <c r="AL8376" s="759" t="str">
        <f t="shared" si="261"/>
        <v>Primera Infancia</v>
      </c>
    </row>
    <row r="8377" spans="16:38" ht="15">
      <c r="P8377" s="806" t="s">
        <v>845</v>
      </c>
      <c r="Q8377" s="807">
        <v>48</v>
      </c>
      <c r="R8377" s="807">
        <v>72</v>
      </c>
      <c r="S8377" s="759" t="str">
        <f t="shared" si="260"/>
        <v>Vejez</v>
      </c>
      <c r="AI8377" s="806" t="s">
        <v>901</v>
      </c>
      <c r="AJ8377" s="807">
        <v>25</v>
      </c>
      <c r="AK8377" s="807">
        <v>6</v>
      </c>
      <c r="AL8377" s="759" t="str">
        <f t="shared" si="261"/>
        <v>Infancia</v>
      </c>
    </row>
    <row r="8378" spans="16:38" ht="15">
      <c r="P8378" s="806" t="s">
        <v>845</v>
      </c>
      <c r="Q8378" s="807">
        <v>48</v>
      </c>
      <c r="R8378" s="807">
        <v>73</v>
      </c>
      <c r="S8378" s="759" t="str">
        <f t="shared" si="260"/>
        <v>Vejez</v>
      </c>
      <c r="AI8378" s="806" t="s">
        <v>901</v>
      </c>
      <c r="AJ8378" s="807">
        <v>41</v>
      </c>
      <c r="AK8378" s="807">
        <v>7</v>
      </c>
      <c r="AL8378" s="759" t="str">
        <f t="shared" si="261"/>
        <v>Infancia</v>
      </c>
    </row>
    <row r="8379" spans="16:38" ht="15">
      <c r="P8379" s="806" t="s">
        <v>845</v>
      </c>
      <c r="Q8379" s="807">
        <v>41</v>
      </c>
      <c r="R8379" s="807">
        <v>74</v>
      </c>
      <c r="S8379" s="759" t="str">
        <f t="shared" si="260"/>
        <v>Vejez</v>
      </c>
      <c r="AI8379" s="806" t="s">
        <v>901</v>
      </c>
      <c r="AJ8379" s="807">
        <v>27</v>
      </c>
      <c r="AK8379" s="807">
        <v>8</v>
      </c>
      <c r="AL8379" s="759" t="str">
        <f t="shared" si="261"/>
        <v>Infancia</v>
      </c>
    </row>
    <row r="8380" spans="16:38" ht="15">
      <c r="P8380" s="806" t="s">
        <v>845</v>
      </c>
      <c r="Q8380" s="807">
        <v>45</v>
      </c>
      <c r="R8380" s="807">
        <v>75</v>
      </c>
      <c r="S8380" s="759" t="str">
        <f t="shared" si="260"/>
        <v>Vejez</v>
      </c>
      <c r="AI8380" s="806" t="s">
        <v>901</v>
      </c>
      <c r="AJ8380" s="807">
        <v>40</v>
      </c>
      <c r="AK8380" s="807">
        <v>9</v>
      </c>
      <c r="AL8380" s="759" t="str">
        <f t="shared" si="261"/>
        <v>Infancia</v>
      </c>
    </row>
    <row r="8381" spans="16:38" ht="15">
      <c r="P8381" s="806" t="s">
        <v>845</v>
      </c>
      <c r="Q8381" s="807">
        <v>53</v>
      </c>
      <c r="R8381" s="807">
        <v>76</v>
      </c>
      <c r="S8381" s="759" t="str">
        <f t="shared" si="260"/>
        <v>Vejez</v>
      </c>
      <c r="AI8381" s="806" t="s">
        <v>901</v>
      </c>
      <c r="AJ8381" s="807">
        <v>29</v>
      </c>
      <c r="AK8381" s="807">
        <v>10</v>
      </c>
      <c r="AL8381" s="759" t="str">
        <f t="shared" si="261"/>
        <v>Infancia</v>
      </c>
    </row>
    <row r="8382" spans="16:38" ht="15">
      <c r="P8382" s="806" t="s">
        <v>845</v>
      </c>
      <c r="Q8382" s="807">
        <v>23</v>
      </c>
      <c r="R8382" s="807">
        <v>77</v>
      </c>
      <c r="S8382" s="759" t="str">
        <f t="shared" si="260"/>
        <v>Vejez</v>
      </c>
      <c r="AI8382" s="806" t="s">
        <v>901</v>
      </c>
      <c r="AJ8382" s="807">
        <v>21</v>
      </c>
      <c r="AK8382" s="807">
        <v>11</v>
      </c>
      <c r="AL8382" s="759" t="str">
        <f t="shared" si="261"/>
        <v>Infancia</v>
      </c>
    </row>
    <row r="8383" spans="16:38" ht="30">
      <c r="P8383" s="806" t="s">
        <v>845</v>
      </c>
      <c r="Q8383" s="807">
        <v>46</v>
      </c>
      <c r="R8383" s="807">
        <v>78</v>
      </c>
      <c r="S8383" s="759" t="str">
        <f t="shared" si="260"/>
        <v>Vejez</v>
      </c>
      <c r="AI8383" s="806" t="s">
        <v>901</v>
      </c>
      <c r="AJ8383" s="807">
        <v>39</v>
      </c>
      <c r="AK8383" s="807">
        <v>12</v>
      </c>
      <c r="AL8383" s="759" t="str">
        <f t="shared" si="261"/>
        <v>Adolescente</v>
      </c>
    </row>
    <row r="8384" spans="16:38" ht="30">
      <c r="P8384" s="806" t="s">
        <v>845</v>
      </c>
      <c r="Q8384" s="807">
        <v>32</v>
      </c>
      <c r="R8384" s="807">
        <v>79</v>
      </c>
      <c r="S8384" s="759" t="str">
        <f t="shared" si="260"/>
        <v>Vejez</v>
      </c>
      <c r="AI8384" s="806" t="s">
        <v>901</v>
      </c>
      <c r="AJ8384" s="807">
        <v>44</v>
      </c>
      <c r="AK8384" s="807">
        <v>13</v>
      </c>
      <c r="AL8384" s="759" t="str">
        <f t="shared" si="261"/>
        <v>Adolescente</v>
      </c>
    </row>
    <row r="8385" spans="16:38" ht="30">
      <c r="P8385" s="806" t="s">
        <v>845</v>
      </c>
      <c r="Q8385" s="807">
        <v>26</v>
      </c>
      <c r="R8385" s="807">
        <v>80</v>
      </c>
      <c r="S8385" s="759" t="str">
        <f t="shared" si="260"/>
        <v>Vejez</v>
      </c>
      <c r="AI8385" s="806" t="s">
        <v>901</v>
      </c>
      <c r="AJ8385" s="807">
        <v>51</v>
      </c>
      <c r="AK8385" s="807">
        <v>14</v>
      </c>
      <c r="AL8385" s="759" t="str">
        <f t="shared" si="261"/>
        <v>Adolescente</v>
      </c>
    </row>
    <row r="8386" spans="16:38" ht="30">
      <c r="P8386" s="806" t="s">
        <v>845</v>
      </c>
      <c r="Q8386" s="807">
        <v>35</v>
      </c>
      <c r="R8386" s="807">
        <v>81</v>
      </c>
      <c r="S8386" s="759" t="str">
        <f t="shared" si="260"/>
        <v>Vejez</v>
      </c>
      <c r="AI8386" s="806" t="s">
        <v>901</v>
      </c>
      <c r="AJ8386" s="807">
        <v>45</v>
      </c>
      <c r="AK8386" s="807">
        <v>15</v>
      </c>
      <c r="AL8386" s="759" t="str">
        <f t="shared" si="261"/>
        <v>Adolescente</v>
      </c>
    </row>
    <row r="8387" spans="16:38" ht="30">
      <c r="P8387" s="806" t="s">
        <v>845</v>
      </c>
      <c r="Q8387" s="807">
        <v>19</v>
      </c>
      <c r="R8387" s="807">
        <v>82</v>
      </c>
      <c r="S8387" s="759" t="str">
        <f t="shared" ref="S8387:S8450" si="262">IF(P8387=0,"",IF(AND(R8387&gt;=0,R8387&lt;=5),"Primera Infancia",IF(AND(R8387&gt;=6,R8387&lt;=11),"Infancia",IF(AND(R8387&gt;=12,R8387&lt;=17),"Adolescente",IF(AND(R8387&gt;=18,R8387&lt;=28),"Juventud",IF(AND(R8387&gt;=29,R8387&lt;=59),"Adulto","Vejez"))))))</f>
        <v>Vejez</v>
      </c>
      <c r="AI8387" s="806" t="s">
        <v>901</v>
      </c>
      <c r="AJ8387" s="807">
        <v>36</v>
      </c>
      <c r="AK8387" s="807">
        <v>16</v>
      </c>
      <c r="AL8387" s="759" t="str">
        <f t="shared" ref="AL8387:AL8450" si="263">IF(AI8387=0,"",IF(AND(AK8387&gt;=0,AK8387&lt;=5),"Primera Infancia",IF(AND(AK8387&gt;=6,AK8387&lt;=11),"Infancia",IF(AND(AK8387&gt;=12,AK8387&lt;=17),"Adolescente",IF(AND(AK8387&gt;=18,AK8387&lt;=28),"Juventud",IF(AND(AK8387&gt;=29,AK8387&lt;=59),"Adulto","Vejez"))))))</f>
        <v>Adolescente</v>
      </c>
    </row>
    <row r="8388" spans="16:38" ht="30">
      <c r="P8388" s="806" t="s">
        <v>845</v>
      </c>
      <c r="Q8388" s="807">
        <v>18</v>
      </c>
      <c r="R8388" s="807">
        <v>83</v>
      </c>
      <c r="S8388" s="759" t="str">
        <f t="shared" si="262"/>
        <v>Vejez</v>
      </c>
      <c r="AI8388" s="806" t="s">
        <v>901</v>
      </c>
      <c r="AJ8388" s="807">
        <v>29</v>
      </c>
      <c r="AK8388" s="807">
        <v>17</v>
      </c>
      <c r="AL8388" s="759" t="str">
        <f t="shared" si="263"/>
        <v>Adolescente</v>
      </c>
    </row>
    <row r="8389" spans="16:38" ht="15">
      <c r="P8389" s="806" t="s">
        <v>845</v>
      </c>
      <c r="Q8389" s="807">
        <v>19</v>
      </c>
      <c r="R8389" s="807">
        <v>84</v>
      </c>
      <c r="S8389" s="759" t="str">
        <f t="shared" si="262"/>
        <v>Vejez</v>
      </c>
      <c r="AI8389" s="806" t="s">
        <v>901</v>
      </c>
      <c r="AJ8389" s="807">
        <v>41</v>
      </c>
      <c r="AK8389" s="807">
        <v>18</v>
      </c>
      <c r="AL8389" s="759" t="str">
        <f t="shared" si="263"/>
        <v>Juventud</v>
      </c>
    </row>
    <row r="8390" spans="16:38" ht="15">
      <c r="P8390" s="806" t="s">
        <v>845</v>
      </c>
      <c r="Q8390" s="807">
        <v>15</v>
      </c>
      <c r="R8390" s="807">
        <v>85</v>
      </c>
      <c r="S8390" s="759" t="str">
        <f t="shared" si="262"/>
        <v>Vejez</v>
      </c>
      <c r="AI8390" s="806" t="s">
        <v>901</v>
      </c>
      <c r="AJ8390" s="807">
        <v>36</v>
      </c>
      <c r="AK8390" s="807">
        <v>19</v>
      </c>
      <c r="AL8390" s="759" t="str">
        <f t="shared" si="263"/>
        <v>Juventud</v>
      </c>
    </row>
    <row r="8391" spans="16:38" ht="15">
      <c r="P8391" s="806" t="s">
        <v>845</v>
      </c>
      <c r="Q8391" s="807">
        <v>15</v>
      </c>
      <c r="R8391" s="807">
        <v>86</v>
      </c>
      <c r="S8391" s="759" t="str">
        <f t="shared" si="262"/>
        <v>Vejez</v>
      </c>
      <c r="AI8391" s="806" t="s">
        <v>901</v>
      </c>
      <c r="AJ8391" s="807">
        <v>43</v>
      </c>
      <c r="AK8391" s="807">
        <v>20</v>
      </c>
      <c r="AL8391" s="759" t="str">
        <f t="shared" si="263"/>
        <v>Juventud</v>
      </c>
    </row>
    <row r="8392" spans="16:38" ht="15">
      <c r="P8392" s="806" t="s">
        <v>845</v>
      </c>
      <c r="Q8392" s="807">
        <v>12</v>
      </c>
      <c r="R8392" s="807">
        <v>87</v>
      </c>
      <c r="S8392" s="759" t="str">
        <f t="shared" si="262"/>
        <v>Vejez</v>
      </c>
      <c r="AI8392" s="806" t="s">
        <v>901</v>
      </c>
      <c r="AJ8392" s="807">
        <v>48</v>
      </c>
      <c r="AK8392" s="807">
        <v>21</v>
      </c>
      <c r="AL8392" s="759" t="str">
        <f t="shared" si="263"/>
        <v>Juventud</v>
      </c>
    </row>
    <row r="8393" spans="16:38" ht="15">
      <c r="P8393" s="806" t="s">
        <v>845</v>
      </c>
      <c r="Q8393" s="807">
        <v>8</v>
      </c>
      <c r="R8393" s="807">
        <v>88</v>
      </c>
      <c r="S8393" s="759" t="str">
        <f t="shared" si="262"/>
        <v>Vejez</v>
      </c>
      <c r="AI8393" s="806" t="s">
        <v>901</v>
      </c>
      <c r="AJ8393" s="807">
        <v>53</v>
      </c>
      <c r="AK8393" s="807">
        <v>22</v>
      </c>
      <c r="AL8393" s="759" t="str">
        <f t="shared" si="263"/>
        <v>Juventud</v>
      </c>
    </row>
    <row r="8394" spans="16:38" ht="15">
      <c r="P8394" s="806" t="s">
        <v>845</v>
      </c>
      <c r="Q8394" s="807">
        <v>5</v>
      </c>
      <c r="R8394" s="807">
        <v>89</v>
      </c>
      <c r="S8394" s="759" t="str">
        <f t="shared" si="262"/>
        <v>Vejez</v>
      </c>
      <c r="AI8394" s="806" t="s">
        <v>901</v>
      </c>
      <c r="AJ8394" s="807">
        <v>36</v>
      </c>
      <c r="AK8394" s="807">
        <v>23</v>
      </c>
      <c r="AL8394" s="759" t="str">
        <f t="shared" si="263"/>
        <v>Juventud</v>
      </c>
    </row>
    <row r="8395" spans="16:38" ht="15">
      <c r="P8395" s="806" t="s">
        <v>845</v>
      </c>
      <c r="Q8395" s="807">
        <v>9</v>
      </c>
      <c r="R8395" s="807">
        <v>90</v>
      </c>
      <c r="S8395" s="759" t="str">
        <f t="shared" si="262"/>
        <v>Vejez</v>
      </c>
      <c r="AI8395" s="806" t="s">
        <v>901</v>
      </c>
      <c r="AJ8395" s="807">
        <v>30</v>
      </c>
      <c r="AK8395" s="807">
        <v>24</v>
      </c>
      <c r="AL8395" s="759" t="str">
        <f t="shared" si="263"/>
        <v>Juventud</v>
      </c>
    </row>
    <row r="8396" spans="16:38" ht="15">
      <c r="P8396" s="806" t="s">
        <v>845</v>
      </c>
      <c r="Q8396" s="807">
        <v>7</v>
      </c>
      <c r="R8396" s="807">
        <v>91</v>
      </c>
      <c r="S8396" s="759" t="str">
        <f t="shared" si="262"/>
        <v>Vejez</v>
      </c>
      <c r="AI8396" s="806" t="s">
        <v>901</v>
      </c>
      <c r="AJ8396" s="807">
        <v>35</v>
      </c>
      <c r="AK8396" s="807">
        <v>25</v>
      </c>
      <c r="AL8396" s="759" t="str">
        <f t="shared" si="263"/>
        <v>Juventud</v>
      </c>
    </row>
    <row r="8397" spans="16:38" ht="15">
      <c r="P8397" s="806" t="s">
        <v>845</v>
      </c>
      <c r="Q8397" s="807">
        <v>8</v>
      </c>
      <c r="R8397" s="807">
        <v>92</v>
      </c>
      <c r="S8397" s="759" t="str">
        <f t="shared" si="262"/>
        <v>Vejez</v>
      </c>
      <c r="AI8397" s="806" t="s">
        <v>901</v>
      </c>
      <c r="AJ8397" s="807">
        <v>34</v>
      </c>
      <c r="AK8397" s="807">
        <v>26</v>
      </c>
      <c r="AL8397" s="759" t="str">
        <f t="shared" si="263"/>
        <v>Juventud</v>
      </c>
    </row>
    <row r="8398" spans="16:38" ht="15">
      <c r="P8398" s="806" t="s">
        <v>845</v>
      </c>
      <c r="Q8398" s="807">
        <v>6</v>
      </c>
      <c r="R8398" s="807">
        <v>93</v>
      </c>
      <c r="S8398" s="759" t="str">
        <f t="shared" si="262"/>
        <v>Vejez</v>
      </c>
      <c r="AI8398" s="806" t="s">
        <v>901</v>
      </c>
      <c r="AJ8398" s="807">
        <v>39</v>
      </c>
      <c r="AK8398" s="807">
        <v>27</v>
      </c>
      <c r="AL8398" s="759" t="str">
        <f t="shared" si="263"/>
        <v>Juventud</v>
      </c>
    </row>
    <row r="8399" spans="16:38" ht="15">
      <c r="P8399" s="806" t="s">
        <v>845</v>
      </c>
      <c r="Q8399" s="807">
        <v>2</v>
      </c>
      <c r="R8399" s="807">
        <v>94</v>
      </c>
      <c r="S8399" s="759" t="str">
        <f t="shared" si="262"/>
        <v>Vejez</v>
      </c>
      <c r="AI8399" s="806" t="s">
        <v>901</v>
      </c>
      <c r="AJ8399" s="807">
        <v>42</v>
      </c>
      <c r="AK8399" s="807">
        <v>28</v>
      </c>
      <c r="AL8399" s="759" t="str">
        <f t="shared" si="263"/>
        <v>Juventud</v>
      </c>
    </row>
    <row r="8400" spans="16:38" ht="15">
      <c r="P8400" s="806" t="s">
        <v>845</v>
      </c>
      <c r="Q8400" s="807">
        <v>2</v>
      </c>
      <c r="R8400" s="807">
        <v>95</v>
      </c>
      <c r="S8400" s="759" t="str">
        <f t="shared" si="262"/>
        <v>Vejez</v>
      </c>
      <c r="AI8400" s="806" t="s">
        <v>901</v>
      </c>
      <c r="AJ8400" s="807">
        <v>47</v>
      </c>
      <c r="AK8400" s="807">
        <v>29</v>
      </c>
      <c r="AL8400" s="759" t="str">
        <f t="shared" si="263"/>
        <v>Adulto</v>
      </c>
    </row>
    <row r="8401" spans="16:38" ht="15">
      <c r="P8401" s="806" t="s">
        <v>845</v>
      </c>
      <c r="Q8401" s="807">
        <v>1</v>
      </c>
      <c r="R8401" s="807">
        <v>97</v>
      </c>
      <c r="S8401" s="759" t="str">
        <f t="shared" si="262"/>
        <v>Vejez</v>
      </c>
      <c r="AI8401" s="806" t="s">
        <v>901</v>
      </c>
      <c r="AJ8401" s="807">
        <v>39</v>
      </c>
      <c r="AK8401" s="807">
        <v>30</v>
      </c>
      <c r="AL8401" s="759" t="str">
        <f t="shared" si="263"/>
        <v>Adulto</v>
      </c>
    </row>
    <row r="8402" spans="16:38" ht="15">
      <c r="P8402" s="806" t="s">
        <v>845</v>
      </c>
      <c r="Q8402" s="807">
        <v>2</v>
      </c>
      <c r="R8402" s="807">
        <v>99</v>
      </c>
      <c r="S8402" s="759" t="str">
        <f t="shared" si="262"/>
        <v>Vejez</v>
      </c>
      <c r="AI8402" s="806" t="s">
        <v>901</v>
      </c>
      <c r="AJ8402" s="807">
        <v>40</v>
      </c>
      <c r="AK8402" s="807">
        <v>31</v>
      </c>
      <c r="AL8402" s="759" t="str">
        <f t="shared" si="263"/>
        <v>Adulto</v>
      </c>
    </row>
    <row r="8403" spans="16:38" ht="15">
      <c r="P8403" s="806" t="s">
        <v>845</v>
      </c>
      <c r="Q8403" s="807">
        <v>1</v>
      </c>
      <c r="R8403" s="807">
        <v>101</v>
      </c>
      <c r="S8403" s="759" t="str">
        <f t="shared" si="262"/>
        <v>Vejez</v>
      </c>
      <c r="AI8403" s="806" t="s">
        <v>901</v>
      </c>
      <c r="AJ8403" s="807">
        <v>60</v>
      </c>
      <c r="AK8403" s="807">
        <v>32</v>
      </c>
      <c r="AL8403" s="759" t="str">
        <f t="shared" si="263"/>
        <v>Adulto</v>
      </c>
    </row>
    <row r="8404" spans="16:38" ht="15">
      <c r="P8404" s="806" t="s">
        <v>845</v>
      </c>
      <c r="Q8404" s="807">
        <v>1</v>
      </c>
      <c r="R8404" s="807">
        <v>103</v>
      </c>
      <c r="S8404" s="759" t="str">
        <f t="shared" si="262"/>
        <v>Vejez</v>
      </c>
      <c r="AI8404" s="806" t="s">
        <v>901</v>
      </c>
      <c r="AJ8404" s="807">
        <v>47</v>
      </c>
      <c r="AK8404" s="807">
        <v>33</v>
      </c>
      <c r="AL8404" s="759" t="str">
        <f t="shared" si="263"/>
        <v>Adulto</v>
      </c>
    </row>
    <row r="8405" spans="16:38" ht="30">
      <c r="P8405" s="806" t="s">
        <v>892</v>
      </c>
      <c r="Q8405" s="807">
        <v>356</v>
      </c>
      <c r="R8405" s="807">
        <v>0</v>
      </c>
      <c r="S8405" s="759" t="str">
        <f t="shared" si="262"/>
        <v>Primera Infancia</v>
      </c>
      <c r="AI8405" s="806" t="s">
        <v>901</v>
      </c>
      <c r="AJ8405" s="807">
        <v>48</v>
      </c>
      <c r="AK8405" s="807">
        <v>34</v>
      </c>
      <c r="AL8405" s="759" t="str">
        <f t="shared" si="263"/>
        <v>Adulto</v>
      </c>
    </row>
    <row r="8406" spans="16:38" ht="30">
      <c r="P8406" s="806" t="s">
        <v>892</v>
      </c>
      <c r="Q8406" s="807">
        <v>398</v>
      </c>
      <c r="R8406" s="807">
        <v>1</v>
      </c>
      <c r="S8406" s="759" t="str">
        <f t="shared" si="262"/>
        <v>Primera Infancia</v>
      </c>
      <c r="AI8406" s="806" t="s">
        <v>901</v>
      </c>
      <c r="AJ8406" s="807">
        <v>44</v>
      </c>
      <c r="AK8406" s="807">
        <v>35</v>
      </c>
      <c r="AL8406" s="759" t="str">
        <f t="shared" si="263"/>
        <v>Adulto</v>
      </c>
    </row>
    <row r="8407" spans="16:38" ht="30">
      <c r="P8407" s="806" t="s">
        <v>892</v>
      </c>
      <c r="Q8407" s="807">
        <v>375</v>
      </c>
      <c r="R8407" s="807">
        <v>2</v>
      </c>
      <c r="S8407" s="759" t="str">
        <f t="shared" si="262"/>
        <v>Primera Infancia</v>
      </c>
      <c r="AI8407" s="806" t="s">
        <v>901</v>
      </c>
      <c r="AJ8407" s="807">
        <v>56</v>
      </c>
      <c r="AK8407" s="807">
        <v>36</v>
      </c>
      <c r="AL8407" s="759" t="str">
        <f t="shared" si="263"/>
        <v>Adulto</v>
      </c>
    </row>
    <row r="8408" spans="16:38" ht="30">
      <c r="P8408" s="806" t="s">
        <v>892</v>
      </c>
      <c r="Q8408" s="807">
        <v>408</v>
      </c>
      <c r="R8408" s="807">
        <v>3</v>
      </c>
      <c r="S8408" s="759" t="str">
        <f t="shared" si="262"/>
        <v>Primera Infancia</v>
      </c>
      <c r="AI8408" s="806" t="s">
        <v>901</v>
      </c>
      <c r="AJ8408" s="807">
        <v>49</v>
      </c>
      <c r="AK8408" s="807">
        <v>37</v>
      </c>
      <c r="AL8408" s="759" t="str">
        <f t="shared" si="263"/>
        <v>Adulto</v>
      </c>
    </row>
    <row r="8409" spans="16:38" ht="30">
      <c r="P8409" s="806" t="s">
        <v>892</v>
      </c>
      <c r="Q8409" s="807">
        <v>429</v>
      </c>
      <c r="R8409" s="807">
        <v>4</v>
      </c>
      <c r="S8409" s="759" t="str">
        <f t="shared" si="262"/>
        <v>Primera Infancia</v>
      </c>
      <c r="AI8409" s="806" t="s">
        <v>901</v>
      </c>
      <c r="AJ8409" s="807">
        <v>43</v>
      </c>
      <c r="AK8409" s="807">
        <v>38</v>
      </c>
      <c r="AL8409" s="759" t="str">
        <f t="shared" si="263"/>
        <v>Adulto</v>
      </c>
    </row>
    <row r="8410" spans="16:38" ht="30">
      <c r="P8410" s="806" t="s">
        <v>892</v>
      </c>
      <c r="Q8410" s="807">
        <v>368</v>
      </c>
      <c r="R8410" s="807">
        <v>5</v>
      </c>
      <c r="S8410" s="759" t="str">
        <f t="shared" si="262"/>
        <v>Primera Infancia</v>
      </c>
      <c r="AI8410" s="806" t="s">
        <v>901</v>
      </c>
      <c r="AJ8410" s="807">
        <v>55</v>
      </c>
      <c r="AK8410" s="807">
        <v>39</v>
      </c>
      <c r="AL8410" s="759" t="str">
        <f t="shared" si="263"/>
        <v>Adulto</v>
      </c>
    </row>
    <row r="8411" spans="16:38" ht="15">
      <c r="P8411" s="806" t="s">
        <v>892</v>
      </c>
      <c r="Q8411" s="807">
        <v>345</v>
      </c>
      <c r="R8411" s="807">
        <v>6</v>
      </c>
      <c r="S8411" s="759" t="str">
        <f t="shared" si="262"/>
        <v>Infancia</v>
      </c>
      <c r="AI8411" s="806" t="s">
        <v>901</v>
      </c>
      <c r="AJ8411" s="807">
        <v>31</v>
      </c>
      <c r="AK8411" s="807">
        <v>40</v>
      </c>
      <c r="AL8411" s="759" t="str">
        <f t="shared" si="263"/>
        <v>Adulto</v>
      </c>
    </row>
    <row r="8412" spans="16:38" ht="15">
      <c r="P8412" s="806" t="s">
        <v>892</v>
      </c>
      <c r="Q8412" s="807">
        <v>406</v>
      </c>
      <c r="R8412" s="807">
        <v>7</v>
      </c>
      <c r="S8412" s="759" t="str">
        <f t="shared" si="262"/>
        <v>Infancia</v>
      </c>
      <c r="AI8412" s="806" t="s">
        <v>901</v>
      </c>
      <c r="AJ8412" s="807">
        <v>52</v>
      </c>
      <c r="AK8412" s="807">
        <v>41</v>
      </c>
      <c r="AL8412" s="759" t="str">
        <f t="shared" si="263"/>
        <v>Adulto</v>
      </c>
    </row>
    <row r="8413" spans="16:38" ht="15">
      <c r="P8413" s="806" t="s">
        <v>892</v>
      </c>
      <c r="Q8413" s="807">
        <v>390</v>
      </c>
      <c r="R8413" s="807">
        <v>8</v>
      </c>
      <c r="S8413" s="759" t="str">
        <f t="shared" si="262"/>
        <v>Infancia</v>
      </c>
      <c r="AI8413" s="806" t="s">
        <v>901</v>
      </c>
      <c r="AJ8413" s="807">
        <v>50</v>
      </c>
      <c r="AK8413" s="807">
        <v>42</v>
      </c>
      <c r="AL8413" s="759" t="str">
        <f t="shared" si="263"/>
        <v>Adulto</v>
      </c>
    </row>
    <row r="8414" spans="16:38" ht="15">
      <c r="P8414" s="806" t="s">
        <v>892</v>
      </c>
      <c r="Q8414" s="807">
        <v>362</v>
      </c>
      <c r="R8414" s="807">
        <v>9</v>
      </c>
      <c r="S8414" s="759" t="str">
        <f t="shared" si="262"/>
        <v>Infancia</v>
      </c>
      <c r="AI8414" s="806" t="s">
        <v>901</v>
      </c>
      <c r="AJ8414" s="807">
        <v>40</v>
      </c>
      <c r="AK8414" s="807">
        <v>43</v>
      </c>
      <c r="AL8414" s="759" t="str">
        <f t="shared" si="263"/>
        <v>Adulto</v>
      </c>
    </row>
    <row r="8415" spans="16:38" ht="15">
      <c r="P8415" s="806" t="s">
        <v>892</v>
      </c>
      <c r="Q8415" s="807">
        <v>421</v>
      </c>
      <c r="R8415" s="807">
        <v>10</v>
      </c>
      <c r="S8415" s="759" t="str">
        <f t="shared" si="262"/>
        <v>Infancia</v>
      </c>
      <c r="AI8415" s="806" t="s">
        <v>901</v>
      </c>
      <c r="AJ8415" s="807">
        <v>39</v>
      </c>
      <c r="AK8415" s="807">
        <v>44</v>
      </c>
      <c r="AL8415" s="759" t="str">
        <f t="shared" si="263"/>
        <v>Adulto</v>
      </c>
    </row>
    <row r="8416" spans="16:38" ht="15">
      <c r="P8416" s="806" t="s">
        <v>892</v>
      </c>
      <c r="Q8416" s="807">
        <v>393</v>
      </c>
      <c r="R8416" s="807">
        <v>11</v>
      </c>
      <c r="S8416" s="759" t="str">
        <f t="shared" si="262"/>
        <v>Infancia</v>
      </c>
      <c r="AI8416" s="806" t="s">
        <v>901</v>
      </c>
      <c r="AJ8416" s="807">
        <v>39</v>
      </c>
      <c r="AK8416" s="807">
        <v>45</v>
      </c>
      <c r="AL8416" s="759" t="str">
        <f t="shared" si="263"/>
        <v>Adulto</v>
      </c>
    </row>
    <row r="8417" spans="16:38" ht="30">
      <c r="P8417" s="806" t="s">
        <v>892</v>
      </c>
      <c r="Q8417" s="807">
        <v>444</v>
      </c>
      <c r="R8417" s="807">
        <v>12</v>
      </c>
      <c r="S8417" s="759" t="str">
        <f t="shared" si="262"/>
        <v>Adolescente</v>
      </c>
      <c r="AI8417" s="806" t="s">
        <v>901</v>
      </c>
      <c r="AJ8417" s="807">
        <v>36</v>
      </c>
      <c r="AK8417" s="807">
        <v>46</v>
      </c>
      <c r="AL8417" s="759" t="str">
        <f t="shared" si="263"/>
        <v>Adulto</v>
      </c>
    </row>
    <row r="8418" spans="16:38" ht="30">
      <c r="P8418" s="806" t="s">
        <v>892</v>
      </c>
      <c r="Q8418" s="807">
        <v>463</v>
      </c>
      <c r="R8418" s="807">
        <v>13</v>
      </c>
      <c r="S8418" s="759" t="str">
        <f t="shared" si="262"/>
        <v>Adolescente</v>
      </c>
      <c r="AI8418" s="806" t="s">
        <v>901</v>
      </c>
      <c r="AJ8418" s="807">
        <v>31</v>
      </c>
      <c r="AK8418" s="807">
        <v>47</v>
      </c>
      <c r="AL8418" s="759" t="str">
        <f t="shared" si="263"/>
        <v>Adulto</v>
      </c>
    </row>
    <row r="8419" spans="16:38" ht="30">
      <c r="P8419" s="806" t="s">
        <v>892</v>
      </c>
      <c r="Q8419" s="807">
        <v>477</v>
      </c>
      <c r="R8419" s="807">
        <v>14</v>
      </c>
      <c r="S8419" s="759" t="str">
        <f t="shared" si="262"/>
        <v>Adolescente</v>
      </c>
      <c r="AI8419" s="806" t="s">
        <v>901</v>
      </c>
      <c r="AJ8419" s="807">
        <v>27</v>
      </c>
      <c r="AK8419" s="807">
        <v>48</v>
      </c>
      <c r="AL8419" s="759" t="str">
        <f t="shared" si="263"/>
        <v>Adulto</v>
      </c>
    </row>
    <row r="8420" spans="16:38" ht="30">
      <c r="P8420" s="806" t="s">
        <v>892</v>
      </c>
      <c r="Q8420" s="807">
        <v>509</v>
      </c>
      <c r="R8420" s="807">
        <v>15</v>
      </c>
      <c r="S8420" s="759" t="str">
        <f t="shared" si="262"/>
        <v>Adolescente</v>
      </c>
      <c r="AI8420" s="806" t="s">
        <v>901</v>
      </c>
      <c r="AJ8420" s="807">
        <v>27</v>
      </c>
      <c r="AK8420" s="807">
        <v>49</v>
      </c>
      <c r="AL8420" s="759" t="str">
        <f t="shared" si="263"/>
        <v>Adulto</v>
      </c>
    </row>
    <row r="8421" spans="16:38" ht="30">
      <c r="P8421" s="806" t="s">
        <v>892</v>
      </c>
      <c r="Q8421" s="807">
        <v>531</v>
      </c>
      <c r="R8421" s="807">
        <v>16</v>
      </c>
      <c r="S8421" s="759" t="str">
        <f t="shared" si="262"/>
        <v>Adolescente</v>
      </c>
      <c r="AI8421" s="806" t="s">
        <v>901</v>
      </c>
      <c r="AJ8421" s="807">
        <v>33</v>
      </c>
      <c r="AK8421" s="807">
        <v>50</v>
      </c>
      <c r="AL8421" s="759" t="str">
        <f t="shared" si="263"/>
        <v>Adulto</v>
      </c>
    </row>
    <row r="8422" spans="16:38" ht="30">
      <c r="P8422" s="806" t="s">
        <v>892</v>
      </c>
      <c r="Q8422" s="807">
        <v>463</v>
      </c>
      <c r="R8422" s="807">
        <v>17</v>
      </c>
      <c r="S8422" s="759" t="str">
        <f t="shared" si="262"/>
        <v>Adolescente</v>
      </c>
      <c r="AI8422" s="806" t="s">
        <v>901</v>
      </c>
      <c r="AJ8422" s="807">
        <v>35</v>
      </c>
      <c r="AK8422" s="807">
        <v>51</v>
      </c>
      <c r="AL8422" s="759" t="str">
        <f t="shared" si="263"/>
        <v>Adulto</v>
      </c>
    </row>
    <row r="8423" spans="16:38" ht="15">
      <c r="P8423" s="806" t="s">
        <v>892</v>
      </c>
      <c r="Q8423" s="807">
        <v>466</v>
      </c>
      <c r="R8423" s="807">
        <v>18</v>
      </c>
      <c r="S8423" s="759" t="str">
        <f t="shared" si="262"/>
        <v>Juventud</v>
      </c>
      <c r="AI8423" s="806" t="s">
        <v>901</v>
      </c>
      <c r="AJ8423" s="807">
        <v>14</v>
      </c>
      <c r="AK8423" s="807">
        <v>52</v>
      </c>
      <c r="AL8423" s="759" t="str">
        <f t="shared" si="263"/>
        <v>Adulto</v>
      </c>
    </row>
    <row r="8424" spans="16:38" ht="15">
      <c r="P8424" s="806" t="s">
        <v>892</v>
      </c>
      <c r="Q8424" s="807">
        <v>402</v>
      </c>
      <c r="R8424" s="807">
        <v>19</v>
      </c>
      <c r="S8424" s="759" t="str">
        <f t="shared" si="262"/>
        <v>Juventud</v>
      </c>
      <c r="AI8424" s="806" t="s">
        <v>901</v>
      </c>
      <c r="AJ8424" s="807">
        <v>25</v>
      </c>
      <c r="AK8424" s="807">
        <v>53</v>
      </c>
      <c r="AL8424" s="759" t="str">
        <f t="shared" si="263"/>
        <v>Adulto</v>
      </c>
    </row>
    <row r="8425" spans="16:38" ht="15">
      <c r="P8425" s="806" t="s">
        <v>892</v>
      </c>
      <c r="Q8425" s="807">
        <v>358</v>
      </c>
      <c r="R8425" s="807">
        <v>20</v>
      </c>
      <c r="S8425" s="759" t="str">
        <f t="shared" si="262"/>
        <v>Juventud</v>
      </c>
      <c r="AI8425" s="806" t="s">
        <v>901</v>
      </c>
      <c r="AJ8425" s="807">
        <v>25</v>
      </c>
      <c r="AK8425" s="807">
        <v>54</v>
      </c>
      <c r="AL8425" s="759" t="str">
        <f t="shared" si="263"/>
        <v>Adulto</v>
      </c>
    </row>
    <row r="8426" spans="16:38" ht="15">
      <c r="P8426" s="806" t="s">
        <v>892</v>
      </c>
      <c r="Q8426" s="807">
        <v>402</v>
      </c>
      <c r="R8426" s="807">
        <v>21</v>
      </c>
      <c r="S8426" s="759" t="str">
        <f t="shared" si="262"/>
        <v>Juventud</v>
      </c>
      <c r="AI8426" s="806" t="s">
        <v>901</v>
      </c>
      <c r="AJ8426" s="807">
        <v>26</v>
      </c>
      <c r="AK8426" s="807">
        <v>55</v>
      </c>
      <c r="AL8426" s="759" t="str">
        <f t="shared" si="263"/>
        <v>Adulto</v>
      </c>
    </row>
    <row r="8427" spans="16:38" ht="15">
      <c r="P8427" s="806" t="s">
        <v>892</v>
      </c>
      <c r="Q8427" s="807">
        <v>343</v>
      </c>
      <c r="R8427" s="807">
        <v>22</v>
      </c>
      <c r="S8427" s="759" t="str">
        <f t="shared" si="262"/>
        <v>Juventud</v>
      </c>
      <c r="AI8427" s="806" t="s">
        <v>901</v>
      </c>
      <c r="AJ8427" s="807">
        <v>34</v>
      </c>
      <c r="AK8427" s="807">
        <v>56</v>
      </c>
      <c r="AL8427" s="759" t="str">
        <f t="shared" si="263"/>
        <v>Adulto</v>
      </c>
    </row>
    <row r="8428" spans="16:38" ht="15">
      <c r="P8428" s="806" t="s">
        <v>892</v>
      </c>
      <c r="Q8428" s="807">
        <v>296</v>
      </c>
      <c r="R8428" s="807">
        <v>23</v>
      </c>
      <c r="S8428" s="759" t="str">
        <f t="shared" si="262"/>
        <v>Juventud</v>
      </c>
      <c r="AI8428" s="806" t="s">
        <v>901</v>
      </c>
      <c r="AJ8428" s="807">
        <v>30</v>
      </c>
      <c r="AK8428" s="807">
        <v>57</v>
      </c>
      <c r="AL8428" s="759" t="str">
        <f t="shared" si="263"/>
        <v>Adulto</v>
      </c>
    </row>
    <row r="8429" spans="16:38" ht="15">
      <c r="P8429" s="806" t="s">
        <v>892</v>
      </c>
      <c r="Q8429" s="807">
        <v>315</v>
      </c>
      <c r="R8429" s="807">
        <v>24</v>
      </c>
      <c r="S8429" s="759" t="str">
        <f t="shared" si="262"/>
        <v>Juventud</v>
      </c>
      <c r="AI8429" s="806" t="s">
        <v>901</v>
      </c>
      <c r="AJ8429" s="807">
        <v>23</v>
      </c>
      <c r="AK8429" s="807">
        <v>58</v>
      </c>
      <c r="AL8429" s="759" t="str">
        <f t="shared" si="263"/>
        <v>Adulto</v>
      </c>
    </row>
    <row r="8430" spans="16:38" ht="15">
      <c r="P8430" s="806" t="s">
        <v>892</v>
      </c>
      <c r="Q8430" s="807">
        <v>332</v>
      </c>
      <c r="R8430" s="807">
        <v>25</v>
      </c>
      <c r="S8430" s="759" t="str">
        <f t="shared" si="262"/>
        <v>Juventud</v>
      </c>
      <c r="AI8430" s="806" t="s">
        <v>901</v>
      </c>
      <c r="AJ8430" s="807">
        <v>27</v>
      </c>
      <c r="AK8430" s="807">
        <v>59</v>
      </c>
      <c r="AL8430" s="759" t="str">
        <f t="shared" si="263"/>
        <v>Adulto</v>
      </c>
    </row>
    <row r="8431" spans="16:38" ht="15">
      <c r="P8431" s="806" t="s">
        <v>892</v>
      </c>
      <c r="Q8431" s="807">
        <v>323</v>
      </c>
      <c r="R8431" s="807">
        <v>26</v>
      </c>
      <c r="S8431" s="759" t="str">
        <f t="shared" si="262"/>
        <v>Juventud</v>
      </c>
      <c r="AI8431" s="806" t="s">
        <v>901</v>
      </c>
      <c r="AJ8431" s="807">
        <v>13</v>
      </c>
      <c r="AK8431" s="807">
        <v>60</v>
      </c>
      <c r="AL8431" s="759" t="str">
        <f t="shared" si="263"/>
        <v>Vejez</v>
      </c>
    </row>
    <row r="8432" spans="16:38" ht="15">
      <c r="P8432" s="806" t="s">
        <v>892</v>
      </c>
      <c r="Q8432" s="807">
        <v>312</v>
      </c>
      <c r="R8432" s="807">
        <v>27</v>
      </c>
      <c r="S8432" s="759" t="str">
        <f t="shared" si="262"/>
        <v>Juventud</v>
      </c>
      <c r="AI8432" s="806" t="s">
        <v>901</v>
      </c>
      <c r="AJ8432" s="807">
        <v>19</v>
      </c>
      <c r="AK8432" s="807">
        <v>61</v>
      </c>
      <c r="AL8432" s="759" t="str">
        <f t="shared" si="263"/>
        <v>Vejez</v>
      </c>
    </row>
    <row r="8433" spans="16:38" ht="15">
      <c r="P8433" s="806" t="s">
        <v>892</v>
      </c>
      <c r="Q8433" s="807">
        <v>319</v>
      </c>
      <c r="R8433" s="807">
        <v>28</v>
      </c>
      <c r="S8433" s="759" t="str">
        <f t="shared" si="262"/>
        <v>Juventud</v>
      </c>
      <c r="AI8433" s="806" t="s">
        <v>901</v>
      </c>
      <c r="AJ8433" s="807">
        <v>20</v>
      </c>
      <c r="AK8433" s="807">
        <v>62</v>
      </c>
      <c r="AL8433" s="759" t="str">
        <f t="shared" si="263"/>
        <v>Vejez</v>
      </c>
    </row>
    <row r="8434" spans="16:38" ht="15">
      <c r="P8434" s="806" t="s">
        <v>892</v>
      </c>
      <c r="Q8434" s="807">
        <v>302</v>
      </c>
      <c r="R8434" s="807">
        <v>29</v>
      </c>
      <c r="S8434" s="759" t="str">
        <f t="shared" si="262"/>
        <v>Adulto</v>
      </c>
      <c r="AI8434" s="806" t="s">
        <v>901</v>
      </c>
      <c r="AJ8434" s="807">
        <v>22</v>
      </c>
      <c r="AK8434" s="807">
        <v>63</v>
      </c>
      <c r="AL8434" s="759" t="str">
        <f t="shared" si="263"/>
        <v>Vejez</v>
      </c>
    </row>
    <row r="8435" spans="16:38" ht="15">
      <c r="P8435" s="806" t="s">
        <v>892</v>
      </c>
      <c r="Q8435" s="807">
        <v>327</v>
      </c>
      <c r="R8435" s="807">
        <v>30</v>
      </c>
      <c r="S8435" s="759" t="str">
        <f t="shared" si="262"/>
        <v>Adulto</v>
      </c>
      <c r="AI8435" s="806" t="s">
        <v>901</v>
      </c>
      <c r="AJ8435" s="807">
        <v>13</v>
      </c>
      <c r="AK8435" s="807">
        <v>64</v>
      </c>
      <c r="AL8435" s="759" t="str">
        <f t="shared" si="263"/>
        <v>Vejez</v>
      </c>
    </row>
    <row r="8436" spans="16:38" ht="15">
      <c r="P8436" s="806" t="s">
        <v>892</v>
      </c>
      <c r="Q8436" s="807">
        <v>292</v>
      </c>
      <c r="R8436" s="807">
        <v>31</v>
      </c>
      <c r="S8436" s="759" t="str">
        <f t="shared" si="262"/>
        <v>Adulto</v>
      </c>
      <c r="AI8436" s="806" t="s">
        <v>901</v>
      </c>
      <c r="AJ8436" s="807">
        <v>18</v>
      </c>
      <c r="AK8436" s="807">
        <v>65</v>
      </c>
      <c r="AL8436" s="759" t="str">
        <f t="shared" si="263"/>
        <v>Vejez</v>
      </c>
    </row>
    <row r="8437" spans="16:38" ht="15">
      <c r="P8437" s="806" t="s">
        <v>892</v>
      </c>
      <c r="Q8437" s="807">
        <v>312</v>
      </c>
      <c r="R8437" s="807">
        <v>32</v>
      </c>
      <c r="S8437" s="759" t="str">
        <f t="shared" si="262"/>
        <v>Adulto</v>
      </c>
      <c r="AI8437" s="806" t="s">
        <v>901</v>
      </c>
      <c r="AJ8437" s="807">
        <v>11</v>
      </c>
      <c r="AK8437" s="807">
        <v>66</v>
      </c>
      <c r="AL8437" s="759" t="str">
        <f t="shared" si="263"/>
        <v>Vejez</v>
      </c>
    </row>
    <row r="8438" spans="16:38" ht="15">
      <c r="P8438" s="806" t="s">
        <v>892</v>
      </c>
      <c r="Q8438" s="807">
        <v>288</v>
      </c>
      <c r="R8438" s="807">
        <v>33</v>
      </c>
      <c r="S8438" s="759" t="str">
        <f t="shared" si="262"/>
        <v>Adulto</v>
      </c>
      <c r="AI8438" s="806" t="s">
        <v>901</v>
      </c>
      <c r="AJ8438" s="807">
        <v>16</v>
      </c>
      <c r="AK8438" s="807">
        <v>67</v>
      </c>
      <c r="AL8438" s="759" t="str">
        <f t="shared" si="263"/>
        <v>Vejez</v>
      </c>
    </row>
    <row r="8439" spans="16:38" ht="15">
      <c r="P8439" s="806" t="s">
        <v>892</v>
      </c>
      <c r="Q8439" s="807">
        <v>275</v>
      </c>
      <c r="R8439" s="807">
        <v>34</v>
      </c>
      <c r="S8439" s="759" t="str">
        <f t="shared" si="262"/>
        <v>Adulto</v>
      </c>
      <c r="AI8439" s="806" t="s">
        <v>901</v>
      </c>
      <c r="AJ8439" s="807">
        <v>9</v>
      </c>
      <c r="AK8439" s="807">
        <v>68</v>
      </c>
      <c r="AL8439" s="759" t="str">
        <f t="shared" si="263"/>
        <v>Vejez</v>
      </c>
    </row>
    <row r="8440" spans="16:38" ht="15">
      <c r="P8440" s="806" t="s">
        <v>892</v>
      </c>
      <c r="Q8440" s="807">
        <v>277</v>
      </c>
      <c r="R8440" s="807">
        <v>35</v>
      </c>
      <c r="S8440" s="759" t="str">
        <f t="shared" si="262"/>
        <v>Adulto</v>
      </c>
      <c r="AI8440" s="806" t="s">
        <v>901</v>
      </c>
      <c r="AJ8440" s="807">
        <v>7</v>
      </c>
      <c r="AK8440" s="807">
        <v>69</v>
      </c>
      <c r="AL8440" s="759" t="str">
        <f t="shared" si="263"/>
        <v>Vejez</v>
      </c>
    </row>
    <row r="8441" spans="16:38" ht="15">
      <c r="P8441" s="806" t="s">
        <v>892</v>
      </c>
      <c r="Q8441" s="807">
        <v>249</v>
      </c>
      <c r="R8441" s="807">
        <v>36</v>
      </c>
      <c r="S8441" s="759" t="str">
        <f t="shared" si="262"/>
        <v>Adulto</v>
      </c>
      <c r="AI8441" s="806" t="s">
        <v>901</v>
      </c>
      <c r="AJ8441" s="807">
        <v>7</v>
      </c>
      <c r="AK8441" s="807">
        <v>70</v>
      </c>
      <c r="AL8441" s="759" t="str">
        <f t="shared" si="263"/>
        <v>Vejez</v>
      </c>
    </row>
    <row r="8442" spans="16:38" ht="15">
      <c r="P8442" s="806" t="s">
        <v>892</v>
      </c>
      <c r="Q8442" s="807">
        <v>237</v>
      </c>
      <c r="R8442" s="807">
        <v>37</v>
      </c>
      <c r="S8442" s="759" t="str">
        <f t="shared" si="262"/>
        <v>Adulto</v>
      </c>
      <c r="AI8442" s="806" t="s">
        <v>901</v>
      </c>
      <c r="AJ8442" s="807">
        <v>9</v>
      </c>
      <c r="AK8442" s="807">
        <v>71</v>
      </c>
      <c r="AL8442" s="759" t="str">
        <f t="shared" si="263"/>
        <v>Vejez</v>
      </c>
    </row>
    <row r="8443" spans="16:38" ht="15">
      <c r="P8443" s="806" t="s">
        <v>892</v>
      </c>
      <c r="Q8443" s="807">
        <v>278</v>
      </c>
      <c r="R8443" s="807">
        <v>38</v>
      </c>
      <c r="S8443" s="759" t="str">
        <f t="shared" si="262"/>
        <v>Adulto</v>
      </c>
      <c r="AI8443" s="806" t="s">
        <v>901</v>
      </c>
      <c r="AJ8443" s="807">
        <v>9</v>
      </c>
      <c r="AK8443" s="807">
        <v>72</v>
      </c>
      <c r="AL8443" s="759" t="str">
        <f t="shared" si="263"/>
        <v>Vejez</v>
      </c>
    </row>
    <row r="8444" spans="16:38" ht="15">
      <c r="P8444" s="806" t="s">
        <v>892</v>
      </c>
      <c r="Q8444" s="807">
        <v>251</v>
      </c>
      <c r="R8444" s="807">
        <v>39</v>
      </c>
      <c r="S8444" s="759" t="str">
        <f t="shared" si="262"/>
        <v>Adulto</v>
      </c>
      <c r="AI8444" s="806" t="s">
        <v>901</v>
      </c>
      <c r="AJ8444" s="807">
        <v>10</v>
      </c>
      <c r="AK8444" s="807">
        <v>73</v>
      </c>
      <c r="AL8444" s="759" t="str">
        <f t="shared" si="263"/>
        <v>Vejez</v>
      </c>
    </row>
    <row r="8445" spans="16:38" ht="15">
      <c r="P8445" s="806" t="s">
        <v>892</v>
      </c>
      <c r="Q8445" s="807">
        <v>254</v>
      </c>
      <c r="R8445" s="807">
        <v>40</v>
      </c>
      <c r="S8445" s="759" t="str">
        <f t="shared" si="262"/>
        <v>Adulto</v>
      </c>
      <c r="AI8445" s="806" t="s">
        <v>901</v>
      </c>
      <c r="AJ8445" s="807">
        <v>2</v>
      </c>
      <c r="AK8445" s="807">
        <v>74</v>
      </c>
      <c r="AL8445" s="759" t="str">
        <f t="shared" si="263"/>
        <v>Vejez</v>
      </c>
    </row>
    <row r="8446" spans="16:38" ht="15">
      <c r="P8446" s="806" t="s">
        <v>892</v>
      </c>
      <c r="Q8446" s="807">
        <v>243</v>
      </c>
      <c r="R8446" s="807">
        <v>41</v>
      </c>
      <c r="S8446" s="759" t="str">
        <f t="shared" si="262"/>
        <v>Adulto</v>
      </c>
      <c r="AI8446" s="806" t="s">
        <v>901</v>
      </c>
      <c r="AJ8446" s="807">
        <v>6</v>
      </c>
      <c r="AK8446" s="807">
        <v>75</v>
      </c>
      <c r="AL8446" s="759" t="str">
        <f t="shared" si="263"/>
        <v>Vejez</v>
      </c>
    </row>
    <row r="8447" spans="16:38" ht="15">
      <c r="P8447" s="806" t="s">
        <v>892</v>
      </c>
      <c r="Q8447" s="807">
        <v>240</v>
      </c>
      <c r="R8447" s="807">
        <v>42</v>
      </c>
      <c r="S8447" s="759" t="str">
        <f t="shared" si="262"/>
        <v>Adulto</v>
      </c>
      <c r="AI8447" s="806" t="s">
        <v>901</v>
      </c>
      <c r="AJ8447" s="807">
        <v>7</v>
      </c>
      <c r="AK8447" s="807">
        <v>76</v>
      </c>
      <c r="AL8447" s="759" t="str">
        <f t="shared" si="263"/>
        <v>Vejez</v>
      </c>
    </row>
    <row r="8448" spans="16:38" ht="15">
      <c r="P8448" s="806" t="s">
        <v>892</v>
      </c>
      <c r="Q8448" s="807">
        <v>217</v>
      </c>
      <c r="R8448" s="807">
        <v>43</v>
      </c>
      <c r="S8448" s="759" t="str">
        <f t="shared" si="262"/>
        <v>Adulto</v>
      </c>
      <c r="AI8448" s="806" t="s">
        <v>901</v>
      </c>
      <c r="AJ8448" s="807">
        <v>4</v>
      </c>
      <c r="AK8448" s="807">
        <v>77</v>
      </c>
      <c r="AL8448" s="759" t="str">
        <f t="shared" si="263"/>
        <v>Vejez</v>
      </c>
    </row>
    <row r="8449" spans="16:38" ht="15">
      <c r="P8449" s="806" t="s">
        <v>892</v>
      </c>
      <c r="Q8449" s="807">
        <v>224</v>
      </c>
      <c r="R8449" s="807">
        <v>44</v>
      </c>
      <c r="S8449" s="759" t="str">
        <f t="shared" si="262"/>
        <v>Adulto</v>
      </c>
      <c r="AI8449" s="806" t="s">
        <v>901</v>
      </c>
      <c r="AJ8449" s="807">
        <v>3</v>
      </c>
      <c r="AK8449" s="807">
        <v>78</v>
      </c>
      <c r="AL8449" s="759" t="str">
        <f t="shared" si="263"/>
        <v>Vejez</v>
      </c>
    </row>
    <row r="8450" spans="16:38" ht="15">
      <c r="P8450" s="806" t="s">
        <v>892</v>
      </c>
      <c r="Q8450" s="807">
        <v>223</v>
      </c>
      <c r="R8450" s="807">
        <v>45</v>
      </c>
      <c r="S8450" s="759" t="str">
        <f t="shared" si="262"/>
        <v>Adulto</v>
      </c>
      <c r="AI8450" s="806" t="s">
        <v>901</v>
      </c>
      <c r="AJ8450" s="807">
        <v>6</v>
      </c>
      <c r="AK8450" s="807">
        <v>79</v>
      </c>
      <c r="AL8450" s="759" t="str">
        <f t="shared" si="263"/>
        <v>Vejez</v>
      </c>
    </row>
    <row r="8451" spans="16:38" ht="15">
      <c r="P8451" s="806" t="s">
        <v>892</v>
      </c>
      <c r="Q8451" s="807">
        <v>205</v>
      </c>
      <c r="R8451" s="807">
        <v>46</v>
      </c>
      <c r="S8451" s="759" t="str">
        <f t="shared" ref="S8451:S8514" si="264">IF(P8451=0,"",IF(AND(R8451&gt;=0,R8451&lt;=5),"Primera Infancia",IF(AND(R8451&gt;=6,R8451&lt;=11),"Infancia",IF(AND(R8451&gt;=12,R8451&lt;=17),"Adolescente",IF(AND(R8451&gt;=18,R8451&lt;=28),"Juventud",IF(AND(R8451&gt;=29,R8451&lt;=59),"Adulto","Vejez"))))))</f>
        <v>Adulto</v>
      </c>
      <c r="AI8451" s="806" t="s">
        <v>901</v>
      </c>
      <c r="AJ8451" s="807">
        <v>3</v>
      </c>
      <c r="AK8451" s="807">
        <v>80</v>
      </c>
      <c r="AL8451" s="759" t="str">
        <f t="shared" ref="AL8451:AL8514" si="265">IF(AI8451=0,"",IF(AND(AK8451&gt;=0,AK8451&lt;=5),"Primera Infancia",IF(AND(AK8451&gt;=6,AK8451&lt;=11),"Infancia",IF(AND(AK8451&gt;=12,AK8451&lt;=17),"Adolescente",IF(AND(AK8451&gt;=18,AK8451&lt;=28),"Juventud",IF(AND(AK8451&gt;=29,AK8451&lt;=59),"Adulto","Vejez"))))))</f>
        <v>Vejez</v>
      </c>
    </row>
    <row r="8452" spans="16:38" ht="15">
      <c r="P8452" s="806" t="s">
        <v>892</v>
      </c>
      <c r="Q8452" s="807">
        <v>230</v>
      </c>
      <c r="R8452" s="807">
        <v>47</v>
      </c>
      <c r="S8452" s="759" t="str">
        <f t="shared" si="264"/>
        <v>Adulto</v>
      </c>
      <c r="AI8452" s="806" t="s">
        <v>901</v>
      </c>
      <c r="AJ8452" s="807">
        <v>9</v>
      </c>
      <c r="AK8452" s="807">
        <v>81</v>
      </c>
      <c r="AL8452" s="759" t="str">
        <f t="shared" si="265"/>
        <v>Vejez</v>
      </c>
    </row>
    <row r="8453" spans="16:38" ht="15">
      <c r="P8453" s="806" t="s">
        <v>892</v>
      </c>
      <c r="Q8453" s="807">
        <v>209</v>
      </c>
      <c r="R8453" s="807">
        <v>48</v>
      </c>
      <c r="S8453" s="759" t="str">
        <f t="shared" si="264"/>
        <v>Adulto</v>
      </c>
      <c r="AI8453" s="806" t="s">
        <v>901</v>
      </c>
      <c r="AJ8453" s="807">
        <v>3</v>
      </c>
      <c r="AK8453" s="807">
        <v>82</v>
      </c>
      <c r="AL8453" s="759" t="str">
        <f t="shared" si="265"/>
        <v>Vejez</v>
      </c>
    </row>
    <row r="8454" spans="16:38" ht="15">
      <c r="P8454" s="806" t="s">
        <v>892</v>
      </c>
      <c r="Q8454" s="807">
        <v>207</v>
      </c>
      <c r="R8454" s="807">
        <v>49</v>
      </c>
      <c r="S8454" s="759" t="str">
        <f t="shared" si="264"/>
        <v>Adulto</v>
      </c>
      <c r="AI8454" s="806" t="s">
        <v>901</v>
      </c>
      <c r="AJ8454" s="807">
        <v>2</v>
      </c>
      <c r="AK8454" s="807">
        <v>83</v>
      </c>
      <c r="AL8454" s="759" t="str">
        <f t="shared" si="265"/>
        <v>Vejez</v>
      </c>
    </row>
    <row r="8455" spans="16:38" ht="15">
      <c r="P8455" s="806" t="s">
        <v>892</v>
      </c>
      <c r="Q8455" s="807">
        <v>208</v>
      </c>
      <c r="R8455" s="807">
        <v>50</v>
      </c>
      <c r="S8455" s="759" t="str">
        <f t="shared" si="264"/>
        <v>Adulto</v>
      </c>
      <c r="AI8455" s="806" t="s">
        <v>901</v>
      </c>
      <c r="AJ8455" s="807">
        <v>3</v>
      </c>
      <c r="AK8455" s="807">
        <v>84</v>
      </c>
      <c r="AL8455" s="759" t="str">
        <f t="shared" si="265"/>
        <v>Vejez</v>
      </c>
    </row>
    <row r="8456" spans="16:38" ht="15">
      <c r="P8456" s="806" t="s">
        <v>892</v>
      </c>
      <c r="Q8456" s="807">
        <v>228</v>
      </c>
      <c r="R8456" s="807">
        <v>51</v>
      </c>
      <c r="S8456" s="759" t="str">
        <f t="shared" si="264"/>
        <v>Adulto</v>
      </c>
      <c r="AI8456" s="806" t="s">
        <v>901</v>
      </c>
      <c r="AJ8456" s="807">
        <v>5</v>
      </c>
      <c r="AK8456" s="807">
        <v>85</v>
      </c>
      <c r="AL8456" s="759" t="str">
        <f t="shared" si="265"/>
        <v>Vejez</v>
      </c>
    </row>
    <row r="8457" spans="16:38" ht="15">
      <c r="P8457" s="806" t="s">
        <v>892</v>
      </c>
      <c r="Q8457" s="807">
        <v>217</v>
      </c>
      <c r="R8457" s="807">
        <v>52</v>
      </c>
      <c r="S8457" s="759" t="str">
        <f t="shared" si="264"/>
        <v>Adulto</v>
      </c>
      <c r="AI8457" s="806" t="s">
        <v>901</v>
      </c>
      <c r="AJ8457" s="807">
        <v>2</v>
      </c>
      <c r="AK8457" s="807">
        <v>86</v>
      </c>
      <c r="AL8457" s="759" t="str">
        <f t="shared" si="265"/>
        <v>Vejez</v>
      </c>
    </row>
    <row r="8458" spans="16:38" ht="15">
      <c r="P8458" s="806" t="s">
        <v>892</v>
      </c>
      <c r="Q8458" s="807">
        <v>238</v>
      </c>
      <c r="R8458" s="807">
        <v>53</v>
      </c>
      <c r="S8458" s="759" t="str">
        <f t="shared" si="264"/>
        <v>Adulto</v>
      </c>
      <c r="AI8458" s="806" t="s">
        <v>901</v>
      </c>
      <c r="AJ8458" s="807">
        <v>1</v>
      </c>
      <c r="AK8458" s="807">
        <v>87</v>
      </c>
      <c r="AL8458" s="759" t="str">
        <f t="shared" si="265"/>
        <v>Vejez</v>
      </c>
    </row>
    <row r="8459" spans="16:38" ht="15">
      <c r="P8459" s="806" t="s">
        <v>892</v>
      </c>
      <c r="Q8459" s="807">
        <v>225</v>
      </c>
      <c r="R8459" s="807">
        <v>54</v>
      </c>
      <c r="S8459" s="759" t="str">
        <f t="shared" si="264"/>
        <v>Adulto</v>
      </c>
      <c r="AI8459" s="806" t="s">
        <v>901</v>
      </c>
      <c r="AJ8459" s="807">
        <v>2</v>
      </c>
      <c r="AK8459" s="807">
        <v>89</v>
      </c>
      <c r="AL8459" s="759" t="str">
        <f t="shared" si="265"/>
        <v>Vejez</v>
      </c>
    </row>
    <row r="8460" spans="16:38" ht="15">
      <c r="P8460" s="806" t="s">
        <v>892</v>
      </c>
      <c r="Q8460" s="807">
        <v>226</v>
      </c>
      <c r="R8460" s="807">
        <v>55</v>
      </c>
      <c r="S8460" s="759" t="str">
        <f t="shared" si="264"/>
        <v>Adulto</v>
      </c>
      <c r="AI8460" s="806" t="s">
        <v>901</v>
      </c>
      <c r="AJ8460" s="807">
        <v>1</v>
      </c>
      <c r="AK8460" s="807">
        <v>92</v>
      </c>
      <c r="AL8460" s="759" t="str">
        <f t="shared" si="265"/>
        <v>Vejez</v>
      </c>
    </row>
    <row r="8461" spans="16:38" ht="15">
      <c r="P8461" s="806" t="s">
        <v>892</v>
      </c>
      <c r="Q8461" s="807">
        <v>209</v>
      </c>
      <c r="R8461" s="807">
        <v>56</v>
      </c>
      <c r="S8461" s="759" t="str">
        <f t="shared" si="264"/>
        <v>Adulto</v>
      </c>
      <c r="AI8461" s="806" t="s">
        <v>901</v>
      </c>
      <c r="AJ8461" s="807">
        <v>2</v>
      </c>
      <c r="AK8461" s="807">
        <v>93</v>
      </c>
      <c r="AL8461" s="759" t="str">
        <f t="shared" si="265"/>
        <v>Vejez</v>
      </c>
    </row>
    <row r="8462" spans="16:38" ht="15">
      <c r="P8462" s="806" t="s">
        <v>892</v>
      </c>
      <c r="Q8462" s="807">
        <v>222</v>
      </c>
      <c r="R8462" s="807">
        <v>57</v>
      </c>
      <c r="S8462" s="759" t="str">
        <f t="shared" si="264"/>
        <v>Adulto</v>
      </c>
      <c r="AI8462" s="806" t="s">
        <v>901</v>
      </c>
      <c r="AJ8462" s="807">
        <v>2</v>
      </c>
      <c r="AK8462" s="807">
        <v>94</v>
      </c>
      <c r="AL8462" s="759" t="str">
        <f t="shared" si="265"/>
        <v>Vejez</v>
      </c>
    </row>
    <row r="8463" spans="16:38" ht="15">
      <c r="P8463" s="806" t="s">
        <v>892</v>
      </c>
      <c r="Q8463" s="807">
        <v>232</v>
      </c>
      <c r="R8463" s="807">
        <v>58</v>
      </c>
      <c r="S8463" s="759" t="str">
        <f t="shared" si="264"/>
        <v>Adulto</v>
      </c>
      <c r="AI8463" s="806" t="s">
        <v>901</v>
      </c>
      <c r="AJ8463" s="807">
        <v>1</v>
      </c>
      <c r="AK8463" s="807">
        <v>95</v>
      </c>
      <c r="AL8463" s="759" t="str">
        <f t="shared" si="265"/>
        <v>Vejez</v>
      </c>
    </row>
    <row r="8464" spans="16:38" ht="15">
      <c r="P8464" s="806" t="s">
        <v>892</v>
      </c>
      <c r="Q8464" s="807">
        <v>216</v>
      </c>
      <c r="R8464" s="807">
        <v>59</v>
      </c>
      <c r="S8464" s="759" t="str">
        <f t="shared" si="264"/>
        <v>Adulto</v>
      </c>
      <c r="AI8464" s="806" t="s">
        <v>901</v>
      </c>
      <c r="AJ8464" s="807">
        <v>1</v>
      </c>
      <c r="AK8464" s="807">
        <v>103</v>
      </c>
      <c r="AL8464" s="759" t="str">
        <f t="shared" si="265"/>
        <v>Vejez</v>
      </c>
    </row>
    <row r="8465" spans="16:38" ht="30">
      <c r="P8465" s="806" t="s">
        <v>892</v>
      </c>
      <c r="Q8465" s="807">
        <v>177</v>
      </c>
      <c r="R8465" s="807">
        <v>60</v>
      </c>
      <c r="S8465" s="759" t="str">
        <f t="shared" si="264"/>
        <v>Vejez</v>
      </c>
      <c r="AI8465" s="806" t="s">
        <v>902</v>
      </c>
      <c r="AJ8465" s="807">
        <v>5</v>
      </c>
      <c r="AK8465" s="807">
        <v>0</v>
      </c>
      <c r="AL8465" s="759" t="str">
        <f t="shared" si="265"/>
        <v>Primera Infancia</v>
      </c>
    </row>
    <row r="8466" spans="16:38" ht="30">
      <c r="P8466" s="806" t="s">
        <v>892</v>
      </c>
      <c r="Q8466" s="807">
        <v>171</v>
      </c>
      <c r="R8466" s="807">
        <v>61</v>
      </c>
      <c r="S8466" s="759" t="str">
        <f t="shared" si="264"/>
        <v>Vejez</v>
      </c>
      <c r="AI8466" s="806" t="s">
        <v>902</v>
      </c>
      <c r="AJ8466" s="807">
        <v>9</v>
      </c>
      <c r="AK8466" s="807">
        <v>1</v>
      </c>
      <c r="AL8466" s="759" t="str">
        <f t="shared" si="265"/>
        <v>Primera Infancia</v>
      </c>
    </row>
    <row r="8467" spans="16:38" ht="30">
      <c r="P8467" s="806" t="s">
        <v>892</v>
      </c>
      <c r="Q8467" s="807">
        <v>176</v>
      </c>
      <c r="R8467" s="807">
        <v>62</v>
      </c>
      <c r="S8467" s="759" t="str">
        <f t="shared" si="264"/>
        <v>Vejez</v>
      </c>
      <c r="AI8467" s="806" t="s">
        <v>902</v>
      </c>
      <c r="AJ8467" s="807">
        <v>2</v>
      </c>
      <c r="AK8467" s="807">
        <v>2</v>
      </c>
      <c r="AL8467" s="759" t="str">
        <f t="shared" si="265"/>
        <v>Primera Infancia</v>
      </c>
    </row>
    <row r="8468" spans="16:38" ht="30">
      <c r="P8468" s="806" t="s">
        <v>892</v>
      </c>
      <c r="Q8468" s="807">
        <v>160</v>
      </c>
      <c r="R8468" s="807">
        <v>63</v>
      </c>
      <c r="S8468" s="759" t="str">
        <f t="shared" si="264"/>
        <v>Vejez</v>
      </c>
      <c r="AI8468" s="806" t="s">
        <v>902</v>
      </c>
      <c r="AJ8468" s="807">
        <v>2</v>
      </c>
      <c r="AK8468" s="807">
        <v>3</v>
      </c>
      <c r="AL8468" s="759" t="str">
        <f t="shared" si="265"/>
        <v>Primera Infancia</v>
      </c>
    </row>
    <row r="8469" spans="16:38" ht="30">
      <c r="P8469" s="806" t="s">
        <v>892</v>
      </c>
      <c r="Q8469" s="807">
        <v>153</v>
      </c>
      <c r="R8469" s="807">
        <v>64</v>
      </c>
      <c r="S8469" s="759" t="str">
        <f t="shared" si="264"/>
        <v>Vejez</v>
      </c>
      <c r="AI8469" s="806" t="s">
        <v>902</v>
      </c>
      <c r="AJ8469" s="807">
        <v>8</v>
      </c>
      <c r="AK8469" s="807">
        <v>4</v>
      </c>
      <c r="AL8469" s="759" t="str">
        <f t="shared" si="265"/>
        <v>Primera Infancia</v>
      </c>
    </row>
    <row r="8470" spans="16:38" ht="30">
      <c r="P8470" s="806" t="s">
        <v>892</v>
      </c>
      <c r="Q8470" s="807">
        <v>112</v>
      </c>
      <c r="R8470" s="807">
        <v>65</v>
      </c>
      <c r="S8470" s="759" t="str">
        <f t="shared" si="264"/>
        <v>Vejez</v>
      </c>
      <c r="AI8470" s="806" t="s">
        <v>902</v>
      </c>
      <c r="AJ8470" s="807">
        <v>8</v>
      </c>
      <c r="AK8470" s="807">
        <v>5</v>
      </c>
      <c r="AL8470" s="759" t="str">
        <f t="shared" si="265"/>
        <v>Primera Infancia</v>
      </c>
    </row>
    <row r="8471" spans="16:38" ht="15">
      <c r="P8471" s="806" t="s">
        <v>892</v>
      </c>
      <c r="Q8471" s="807">
        <v>133</v>
      </c>
      <c r="R8471" s="807">
        <v>66</v>
      </c>
      <c r="S8471" s="759" t="str">
        <f t="shared" si="264"/>
        <v>Vejez</v>
      </c>
      <c r="AI8471" s="806" t="s">
        <v>902</v>
      </c>
      <c r="AJ8471" s="807">
        <v>9</v>
      </c>
      <c r="AK8471" s="807">
        <v>6</v>
      </c>
      <c r="AL8471" s="759" t="str">
        <f t="shared" si="265"/>
        <v>Infancia</v>
      </c>
    </row>
    <row r="8472" spans="16:38" ht="15">
      <c r="P8472" s="806" t="s">
        <v>892</v>
      </c>
      <c r="Q8472" s="807">
        <v>124</v>
      </c>
      <c r="R8472" s="807">
        <v>67</v>
      </c>
      <c r="S8472" s="759" t="str">
        <f t="shared" si="264"/>
        <v>Vejez</v>
      </c>
      <c r="AI8472" s="806" t="s">
        <v>902</v>
      </c>
      <c r="AJ8472" s="807">
        <v>8</v>
      </c>
      <c r="AK8472" s="807">
        <v>7</v>
      </c>
      <c r="AL8472" s="759" t="str">
        <f t="shared" si="265"/>
        <v>Infancia</v>
      </c>
    </row>
    <row r="8473" spans="16:38" ht="15">
      <c r="P8473" s="806" t="s">
        <v>892</v>
      </c>
      <c r="Q8473" s="807">
        <v>112</v>
      </c>
      <c r="R8473" s="807">
        <v>68</v>
      </c>
      <c r="S8473" s="759" t="str">
        <f t="shared" si="264"/>
        <v>Vejez</v>
      </c>
      <c r="AI8473" s="806" t="s">
        <v>902</v>
      </c>
      <c r="AJ8473" s="807">
        <v>7</v>
      </c>
      <c r="AK8473" s="807">
        <v>8</v>
      </c>
      <c r="AL8473" s="759" t="str">
        <f t="shared" si="265"/>
        <v>Infancia</v>
      </c>
    </row>
    <row r="8474" spans="16:38" ht="15">
      <c r="P8474" s="806" t="s">
        <v>892</v>
      </c>
      <c r="Q8474" s="807">
        <v>98</v>
      </c>
      <c r="R8474" s="807">
        <v>69</v>
      </c>
      <c r="S8474" s="759" t="str">
        <f t="shared" si="264"/>
        <v>Vejez</v>
      </c>
      <c r="AI8474" s="806" t="s">
        <v>902</v>
      </c>
      <c r="AJ8474" s="807">
        <v>5</v>
      </c>
      <c r="AK8474" s="807">
        <v>9</v>
      </c>
      <c r="AL8474" s="759" t="str">
        <f t="shared" si="265"/>
        <v>Infancia</v>
      </c>
    </row>
    <row r="8475" spans="16:38" ht="15">
      <c r="P8475" s="806" t="s">
        <v>892</v>
      </c>
      <c r="Q8475" s="807">
        <v>92</v>
      </c>
      <c r="R8475" s="807">
        <v>70</v>
      </c>
      <c r="S8475" s="759" t="str">
        <f t="shared" si="264"/>
        <v>Vejez</v>
      </c>
      <c r="AI8475" s="806" t="s">
        <v>902</v>
      </c>
      <c r="AJ8475" s="807">
        <v>6</v>
      </c>
      <c r="AK8475" s="807">
        <v>10</v>
      </c>
      <c r="AL8475" s="759" t="str">
        <f t="shared" si="265"/>
        <v>Infancia</v>
      </c>
    </row>
    <row r="8476" spans="16:38" ht="15">
      <c r="P8476" s="806" t="s">
        <v>892</v>
      </c>
      <c r="Q8476" s="807">
        <v>99</v>
      </c>
      <c r="R8476" s="807">
        <v>71</v>
      </c>
      <c r="S8476" s="759" t="str">
        <f t="shared" si="264"/>
        <v>Vejez</v>
      </c>
      <c r="AI8476" s="806" t="s">
        <v>902</v>
      </c>
      <c r="AJ8476" s="807">
        <v>7</v>
      </c>
      <c r="AK8476" s="807">
        <v>11</v>
      </c>
      <c r="AL8476" s="759" t="str">
        <f t="shared" si="265"/>
        <v>Infancia</v>
      </c>
    </row>
    <row r="8477" spans="16:38" ht="30">
      <c r="P8477" s="806" t="s">
        <v>892</v>
      </c>
      <c r="Q8477" s="807">
        <v>80</v>
      </c>
      <c r="R8477" s="807">
        <v>72</v>
      </c>
      <c r="S8477" s="759" t="str">
        <f t="shared" si="264"/>
        <v>Vejez</v>
      </c>
      <c r="AI8477" s="806" t="s">
        <v>902</v>
      </c>
      <c r="AJ8477" s="807">
        <v>11</v>
      </c>
      <c r="AK8477" s="807">
        <v>12</v>
      </c>
      <c r="AL8477" s="759" t="str">
        <f t="shared" si="265"/>
        <v>Adolescente</v>
      </c>
    </row>
    <row r="8478" spans="16:38" ht="30">
      <c r="P8478" s="806" t="s">
        <v>892</v>
      </c>
      <c r="Q8478" s="807">
        <v>72</v>
      </c>
      <c r="R8478" s="807">
        <v>73</v>
      </c>
      <c r="S8478" s="759" t="str">
        <f t="shared" si="264"/>
        <v>Vejez</v>
      </c>
      <c r="AI8478" s="806" t="s">
        <v>902</v>
      </c>
      <c r="AJ8478" s="807">
        <v>8</v>
      </c>
      <c r="AK8478" s="807">
        <v>13</v>
      </c>
      <c r="AL8478" s="759" t="str">
        <f t="shared" si="265"/>
        <v>Adolescente</v>
      </c>
    </row>
    <row r="8479" spans="16:38" ht="30">
      <c r="P8479" s="806" t="s">
        <v>892</v>
      </c>
      <c r="Q8479" s="807">
        <v>62</v>
      </c>
      <c r="R8479" s="807">
        <v>74</v>
      </c>
      <c r="S8479" s="759" t="str">
        <f t="shared" si="264"/>
        <v>Vejez</v>
      </c>
      <c r="AI8479" s="806" t="s">
        <v>902</v>
      </c>
      <c r="AJ8479" s="807">
        <v>6</v>
      </c>
      <c r="AK8479" s="807">
        <v>14</v>
      </c>
      <c r="AL8479" s="759" t="str">
        <f t="shared" si="265"/>
        <v>Adolescente</v>
      </c>
    </row>
    <row r="8480" spans="16:38" ht="30">
      <c r="P8480" s="806" t="s">
        <v>892</v>
      </c>
      <c r="Q8480" s="807">
        <v>55</v>
      </c>
      <c r="R8480" s="807">
        <v>75</v>
      </c>
      <c r="S8480" s="759" t="str">
        <f t="shared" si="264"/>
        <v>Vejez</v>
      </c>
      <c r="AI8480" s="806" t="s">
        <v>902</v>
      </c>
      <c r="AJ8480" s="807">
        <v>8</v>
      </c>
      <c r="AK8480" s="807">
        <v>15</v>
      </c>
      <c r="AL8480" s="759" t="str">
        <f t="shared" si="265"/>
        <v>Adolescente</v>
      </c>
    </row>
    <row r="8481" spans="16:38" ht="30">
      <c r="P8481" s="806" t="s">
        <v>892</v>
      </c>
      <c r="Q8481" s="807">
        <v>55</v>
      </c>
      <c r="R8481" s="807">
        <v>76</v>
      </c>
      <c r="S8481" s="759" t="str">
        <f t="shared" si="264"/>
        <v>Vejez</v>
      </c>
      <c r="AI8481" s="806" t="s">
        <v>902</v>
      </c>
      <c r="AJ8481" s="807">
        <v>9</v>
      </c>
      <c r="AK8481" s="807">
        <v>16</v>
      </c>
      <c r="AL8481" s="759" t="str">
        <f t="shared" si="265"/>
        <v>Adolescente</v>
      </c>
    </row>
    <row r="8482" spans="16:38" ht="30">
      <c r="P8482" s="806" t="s">
        <v>892</v>
      </c>
      <c r="Q8482" s="807">
        <v>65</v>
      </c>
      <c r="R8482" s="807">
        <v>77</v>
      </c>
      <c r="S8482" s="759" t="str">
        <f t="shared" si="264"/>
        <v>Vejez</v>
      </c>
      <c r="AI8482" s="806" t="s">
        <v>902</v>
      </c>
      <c r="AJ8482" s="807">
        <v>7</v>
      </c>
      <c r="AK8482" s="807">
        <v>17</v>
      </c>
      <c r="AL8482" s="759" t="str">
        <f t="shared" si="265"/>
        <v>Adolescente</v>
      </c>
    </row>
    <row r="8483" spans="16:38" ht="15">
      <c r="P8483" s="806" t="s">
        <v>892</v>
      </c>
      <c r="Q8483" s="807">
        <v>46</v>
      </c>
      <c r="R8483" s="807">
        <v>78</v>
      </c>
      <c r="S8483" s="759" t="str">
        <f t="shared" si="264"/>
        <v>Vejez</v>
      </c>
      <c r="AI8483" s="806" t="s">
        <v>902</v>
      </c>
      <c r="AJ8483" s="807">
        <v>10</v>
      </c>
      <c r="AK8483" s="807">
        <v>18</v>
      </c>
      <c r="AL8483" s="759" t="str">
        <f t="shared" si="265"/>
        <v>Juventud</v>
      </c>
    </row>
    <row r="8484" spans="16:38" ht="15">
      <c r="P8484" s="806" t="s">
        <v>892</v>
      </c>
      <c r="Q8484" s="807">
        <v>56</v>
      </c>
      <c r="R8484" s="807">
        <v>79</v>
      </c>
      <c r="S8484" s="759" t="str">
        <f t="shared" si="264"/>
        <v>Vejez</v>
      </c>
      <c r="AI8484" s="806" t="s">
        <v>902</v>
      </c>
      <c r="AJ8484" s="807">
        <v>8</v>
      </c>
      <c r="AK8484" s="807">
        <v>19</v>
      </c>
      <c r="AL8484" s="759" t="str">
        <f t="shared" si="265"/>
        <v>Juventud</v>
      </c>
    </row>
    <row r="8485" spans="16:38" ht="15">
      <c r="P8485" s="806" t="s">
        <v>892</v>
      </c>
      <c r="Q8485" s="807">
        <v>53</v>
      </c>
      <c r="R8485" s="807">
        <v>80</v>
      </c>
      <c r="S8485" s="759" t="str">
        <f t="shared" si="264"/>
        <v>Vejez</v>
      </c>
      <c r="AI8485" s="806" t="s">
        <v>902</v>
      </c>
      <c r="AJ8485" s="807">
        <v>7</v>
      </c>
      <c r="AK8485" s="807">
        <v>20</v>
      </c>
      <c r="AL8485" s="759" t="str">
        <f t="shared" si="265"/>
        <v>Juventud</v>
      </c>
    </row>
    <row r="8486" spans="16:38" ht="15">
      <c r="P8486" s="806" t="s">
        <v>892</v>
      </c>
      <c r="Q8486" s="807">
        <v>40</v>
      </c>
      <c r="R8486" s="807">
        <v>81</v>
      </c>
      <c r="S8486" s="759" t="str">
        <f t="shared" si="264"/>
        <v>Vejez</v>
      </c>
      <c r="AI8486" s="806" t="s">
        <v>902</v>
      </c>
      <c r="AJ8486" s="807">
        <v>10</v>
      </c>
      <c r="AK8486" s="807">
        <v>21</v>
      </c>
      <c r="AL8486" s="759" t="str">
        <f t="shared" si="265"/>
        <v>Juventud</v>
      </c>
    </row>
    <row r="8487" spans="16:38" ht="15">
      <c r="P8487" s="806" t="s">
        <v>892</v>
      </c>
      <c r="Q8487" s="807">
        <v>47</v>
      </c>
      <c r="R8487" s="807">
        <v>82</v>
      </c>
      <c r="S8487" s="759" t="str">
        <f t="shared" si="264"/>
        <v>Vejez</v>
      </c>
      <c r="AI8487" s="806" t="s">
        <v>902</v>
      </c>
      <c r="AJ8487" s="807">
        <v>15</v>
      </c>
      <c r="AK8487" s="807">
        <v>22</v>
      </c>
      <c r="AL8487" s="759" t="str">
        <f t="shared" si="265"/>
        <v>Juventud</v>
      </c>
    </row>
    <row r="8488" spans="16:38" ht="15">
      <c r="P8488" s="806" t="s">
        <v>892</v>
      </c>
      <c r="Q8488" s="807">
        <v>26</v>
      </c>
      <c r="R8488" s="807">
        <v>83</v>
      </c>
      <c r="S8488" s="759" t="str">
        <f t="shared" si="264"/>
        <v>Vejez</v>
      </c>
      <c r="AI8488" s="806" t="s">
        <v>902</v>
      </c>
      <c r="AJ8488" s="807">
        <v>11</v>
      </c>
      <c r="AK8488" s="807">
        <v>23</v>
      </c>
      <c r="AL8488" s="759" t="str">
        <f t="shared" si="265"/>
        <v>Juventud</v>
      </c>
    </row>
    <row r="8489" spans="16:38" ht="15">
      <c r="P8489" s="806" t="s">
        <v>892</v>
      </c>
      <c r="Q8489" s="807">
        <v>29</v>
      </c>
      <c r="R8489" s="807">
        <v>84</v>
      </c>
      <c r="S8489" s="759" t="str">
        <f t="shared" si="264"/>
        <v>Vejez</v>
      </c>
      <c r="AI8489" s="806" t="s">
        <v>902</v>
      </c>
      <c r="AJ8489" s="807">
        <v>9</v>
      </c>
      <c r="AK8489" s="807">
        <v>24</v>
      </c>
      <c r="AL8489" s="759" t="str">
        <f t="shared" si="265"/>
        <v>Juventud</v>
      </c>
    </row>
    <row r="8490" spans="16:38" ht="15">
      <c r="P8490" s="806" t="s">
        <v>892</v>
      </c>
      <c r="Q8490" s="807">
        <v>19</v>
      </c>
      <c r="R8490" s="807">
        <v>85</v>
      </c>
      <c r="S8490" s="759" t="str">
        <f t="shared" si="264"/>
        <v>Vejez</v>
      </c>
      <c r="AI8490" s="806" t="s">
        <v>902</v>
      </c>
      <c r="AJ8490" s="807">
        <v>17</v>
      </c>
      <c r="AK8490" s="807">
        <v>25</v>
      </c>
      <c r="AL8490" s="759" t="str">
        <f t="shared" si="265"/>
        <v>Juventud</v>
      </c>
    </row>
    <row r="8491" spans="16:38" ht="15">
      <c r="P8491" s="806" t="s">
        <v>892</v>
      </c>
      <c r="Q8491" s="807">
        <v>25</v>
      </c>
      <c r="R8491" s="807">
        <v>86</v>
      </c>
      <c r="S8491" s="759" t="str">
        <f t="shared" si="264"/>
        <v>Vejez</v>
      </c>
      <c r="AI8491" s="806" t="s">
        <v>902</v>
      </c>
      <c r="AJ8491" s="807">
        <v>10</v>
      </c>
      <c r="AK8491" s="807">
        <v>26</v>
      </c>
      <c r="AL8491" s="759" t="str">
        <f t="shared" si="265"/>
        <v>Juventud</v>
      </c>
    </row>
    <row r="8492" spans="16:38" ht="15">
      <c r="P8492" s="806" t="s">
        <v>892</v>
      </c>
      <c r="Q8492" s="807">
        <v>17</v>
      </c>
      <c r="R8492" s="807">
        <v>87</v>
      </c>
      <c r="S8492" s="759" t="str">
        <f t="shared" si="264"/>
        <v>Vejez</v>
      </c>
      <c r="AI8492" s="806" t="s">
        <v>902</v>
      </c>
      <c r="AJ8492" s="807">
        <v>15</v>
      </c>
      <c r="AK8492" s="807">
        <v>27</v>
      </c>
      <c r="AL8492" s="759" t="str">
        <f t="shared" si="265"/>
        <v>Juventud</v>
      </c>
    </row>
    <row r="8493" spans="16:38" ht="15">
      <c r="P8493" s="806" t="s">
        <v>892</v>
      </c>
      <c r="Q8493" s="807">
        <v>22</v>
      </c>
      <c r="R8493" s="807">
        <v>88</v>
      </c>
      <c r="S8493" s="759" t="str">
        <f t="shared" si="264"/>
        <v>Vejez</v>
      </c>
      <c r="AI8493" s="806" t="s">
        <v>902</v>
      </c>
      <c r="AJ8493" s="807">
        <v>10</v>
      </c>
      <c r="AK8493" s="807">
        <v>28</v>
      </c>
      <c r="AL8493" s="759" t="str">
        <f t="shared" si="265"/>
        <v>Juventud</v>
      </c>
    </row>
    <row r="8494" spans="16:38" ht="15">
      <c r="P8494" s="806" t="s">
        <v>892</v>
      </c>
      <c r="Q8494" s="807">
        <v>17</v>
      </c>
      <c r="R8494" s="807">
        <v>89</v>
      </c>
      <c r="S8494" s="759" t="str">
        <f t="shared" si="264"/>
        <v>Vejez</v>
      </c>
      <c r="AI8494" s="806" t="s">
        <v>902</v>
      </c>
      <c r="AJ8494" s="807">
        <v>15</v>
      </c>
      <c r="AK8494" s="807">
        <v>29</v>
      </c>
      <c r="AL8494" s="759" t="str">
        <f t="shared" si="265"/>
        <v>Adulto</v>
      </c>
    </row>
    <row r="8495" spans="16:38" ht="15">
      <c r="P8495" s="806" t="s">
        <v>892</v>
      </c>
      <c r="Q8495" s="807">
        <v>19</v>
      </c>
      <c r="R8495" s="807">
        <v>90</v>
      </c>
      <c r="S8495" s="759" t="str">
        <f t="shared" si="264"/>
        <v>Vejez</v>
      </c>
      <c r="AI8495" s="806" t="s">
        <v>902</v>
      </c>
      <c r="AJ8495" s="807">
        <v>12</v>
      </c>
      <c r="AK8495" s="807">
        <v>30</v>
      </c>
      <c r="AL8495" s="759" t="str">
        <f t="shared" si="265"/>
        <v>Adulto</v>
      </c>
    </row>
    <row r="8496" spans="16:38" ht="15">
      <c r="P8496" s="806" t="s">
        <v>892</v>
      </c>
      <c r="Q8496" s="807">
        <v>13</v>
      </c>
      <c r="R8496" s="807">
        <v>91</v>
      </c>
      <c r="S8496" s="759" t="str">
        <f t="shared" si="264"/>
        <v>Vejez</v>
      </c>
      <c r="AI8496" s="806" t="s">
        <v>902</v>
      </c>
      <c r="AJ8496" s="807">
        <v>12</v>
      </c>
      <c r="AK8496" s="807">
        <v>31</v>
      </c>
      <c r="AL8496" s="759" t="str">
        <f t="shared" si="265"/>
        <v>Adulto</v>
      </c>
    </row>
    <row r="8497" spans="16:38" ht="15">
      <c r="P8497" s="806" t="s">
        <v>892</v>
      </c>
      <c r="Q8497" s="807">
        <v>7</v>
      </c>
      <c r="R8497" s="807">
        <v>92</v>
      </c>
      <c r="S8497" s="759" t="str">
        <f t="shared" si="264"/>
        <v>Vejez</v>
      </c>
      <c r="AI8497" s="806" t="s">
        <v>902</v>
      </c>
      <c r="AJ8497" s="807">
        <v>8</v>
      </c>
      <c r="AK8497" s="807">
        <v>32</v>
      </c>
      <c r="AL8497" s="759" t="str">
        <f t="shared" si="265"/>
        <v>Adulto</v>
      </c>
    </row>
    <row r="8498" spans="16:38" ht="15">
      <c r="P8498" s="806" t="s">
        <v>892</v>
      </c>
      <c r="Q8498" s="807">
        <v>9</v>
      </c>
      <c r="R8498" s="807">
        <v>93</v>
      </c>
      <c r="S8498" s="759" t="str">
        <f t="shared" si="264"/>
        <v>Vejez</v>
      </c>
      <c r="AI8498" s="806" t="s">
        <v>902</v>
      </c>
      <c r="AJ8498" s="807">
        <v>9</v>
      </c>
      <c r="AK8498" s="807">
        <v>33</v>
      </c>
      <c r="AL8498" s="759" t="str">
        <f t="shared" si="265"/>
        <v>Adulto</v>
      </c>
    </row>
    <row r="8499" spans="16:38" ht="15">
      <c r="P8499" s="806" t="s">
        <v>892</v>
      </c>
      <c r="Q8499" s="807">
        <v>8</v>
      </c>
      <c r="R8499" s="807">
        <v>94</v>
      </c>
      <c r="S8499" s="759" t="str">
        <f t="shared" si="264"/>
        <v>Vejez</v>
      </c>
      <c r="AI8499" s="806" t="s">
        <v>902</v>
      </c>
      <c r="AJ8499" s="807">
        <v>11</v>
      </c>
      <c r="AK8499" s="807">
        <v>34</v>
      </c>
      <c r="AL8499" s="759" t="str">
        <f t="shared" si="265"/>
        <v>Adulto</v>
      </c>
    </row>
    <row r="8500" spans="16:38" ht="15">
      <c r="P8500" s="806" t="s">
        <v>892</v>
      </c>
      <c r="Q8500" s="807">
        <v>2</v>
      </c>
      <c r="R8500" s="807">
        <v>95</v>
      </c>
      <c r="S8500" s="759" t="str">
        <f t="shared" si="264"/>
        <v>Vejez</v>
      </c>
      <c r="AI8500" s="806" t="s">
        <v>902</v>
      </c>
      <c r="AJ8500" s="807">
        <v>10</v>
      </c>
      <c r="AK8500" s="807">
        <v>35</v>
      </c>
      <c r="AL8500" s="759" t="str">
        <f t="shared" si="265"/>
        <v>Adulto</v>
      </c>
    </row>
    <row r="8501" spans="16:38" ht="15">
      <c r="P8501" s="806" t="s">
        <v>892</v>
      </c>
      <c r="Q8501" s="807">
        <v>3</v>
      </c>
      <c r="R8501" s="807">
        <v>96</v>
      </c>
      <c r="S8501" s="759" t="str">
        <f t="shared" si="264"/>
        <v>Vejez</v>
      </c>
      <c r="AI8501" s="806" t="s">
        <v>902</v>
      </c>
      <c r="AJ8501" s="807">
        <v>9</v>
      </c>
      <c r="AK8501" s="807">
        <v>36</v>
      </c>
      <c r="AL8501" s="759" t="str">
        <f t="shared" si="265"/>
        <v>Adulto</v>
      </c>
    </row>
    <row r="8502" spans="16:38" ht="15">
      <c r="P8502" s="806" t="s">
        <v>892</v>
      </c>
      <c r="Q8502" s="807">
        <v>1</v>
      </c>
      <c r="R8502" s="807">
        <v>97</v>
      </c>
      <c r="S8502" s="759" t="str">
        <f t="shared" si="264"/>
        <v>Vejez</v>
      </c>
      <c r="AI8502" s="806" t="s">
        <v>902</v>
      </c>
      <c r="AJ8502" s="807">
        <v>7</v>
      </c>
      <c r="AK8502" s="807">
        <v>37</v>
      </c>
      <c r="AL8502" s="759" t="str">
        <f t="shared" si="265"/>
        <v>Adulto</v>
      </c>
    </row>
    <row r="8503" spans="16:38" ht="15">
      <c r="P8503" s="806" t="s">
        <v>892</v>
      </c>
      <c r="Q8503" s="807">
        <v>2</v>
      </c>
      <c r="R8503" s="807">
        <v>99</v>
      </c>
      <c r="S8503" s="759" t="str">
        <f t="shared" si="264"/>
        <v>Vejez</v>
      </c>
      <c r="AI8503" s="806" t="s">
        <v>902</v>
      </c>
      <c r="AJ8503" s="807">
        <v>5</v>
      </c>
      <c r="AK8503" s="807">
        <v>38</v>
      </c>
      <c r="AL8503" s="759" t="str">
        <f t="shared" si="265"/>
        <v>Adulto</v>
      </c>
    </row>
    <row r="8504" spans="16:38" ht="15">
      <c r="P8504" s="806" t="s">
        <v>892</v>
      </c>
      <c r="Q8504" s="807">
        <v>1</v>
      </c>
      <c r="R8504" s="807">
        <v>102</v>
      </c>
      <c r="S8504" s="759" t="str">
        <f t="shared" si="264"/>
        <v>Vejez</v>
      </c>
      <c r="AI8504" s="806" t="s">
        <v>902</v>
      </c>
      <c r="AJ8504" s="807">
        <v>10</v>
      </c>
      <c r="AK8504" s="807">
        <v>39</v>
      </c>
      <c r="AL8504" s="759" t="str">
        <f t="shared" si="265"/>
        <v>Adulto</v>
      </c>
    </row>
    <row r="8505" spans="16:38" ht="15">
      <c r="P8505" s="806" t="s">
        <v>892</v>
      </c>
      <c r="Q8505" s="807">
        <v>2</v>
      </c>
      <c r="R8505" s="807">
        <v>103</v>
      </c>
      <c r="S8505" s="759" t="str">
        <f t="shared" si="264"/>
        <v>Vejez</v>
      </c>
      <c r="AI8505" s="806" t="s">
        <v>902</v>
      </c>
      <c r="AJ8505" s="807">
        <v>3</v>
      </c>
      <c r="AK8505" s="807">
        <v>40</v>
      </c>
      <c r="AL8505" s="759" t="str">
        <f t="shared" si="265"/>
        <v>Adulto</v>
      </c>
    </row>
    <row r="8506" spans="16:38" ht="15">
      <c r="P8506" s="806" t="s">
        <v>892</v>
      </c>
      <c r="Q8506" s="807">
        <v>1</v>
      </c>
      <c r="R8506" s="807">
        <v>105</v>
      </c>
      <c r="S8506" s="759" t="str">
        <f t="shared" si="264"/>
        <v>Vejez</v>
      </c>
      <c r="AI8506" s="806" t="s">
        <v>902</v>
      </c>
      <c r="AJ8506" s="807">
        <v>9</v>
      </c>
      <c r="AK8506" s="807">
        <v>41</v>
      </c>
      <c r="AL8506" s="759" t="str">
        <f t="shared" si="265"/>
        <v>Adulto</v>
      </c>
    </row>
    <row r="8507" spans="16:38" ht="15">
      <c r="P8507" s="806" t="s">
        <v>892</v>
      </c>
      <c r="Q8507" s="807">
        <v>1</v>
      </c>
      <c r="R8507" s="807">
        <v>112</v>
      </c>
      <c r="S8507" s="759" t="str">
        <f t="shared" si="264"/>
        <v>Vejez</v>
      </c>
      <c r="AI8507" s="806" t="s">
        <v>902</v>
      </c>
      <c r="AJ8507" s="807">
        <v>10</v>
      </c>
      <c r="AK8507" s="807">
        <v>42</v>
      </c>
      <c r="AL8507" s="759" t="str">
        <f t="shared" si="265"/>
        <v>Adulto</v>
      </c>
    </row>
    <row r="8508" spans="16:38" ht="30">
      <c r="P8508" s="806" t="s">
        <v>893</v>
      </c>
      <c r="Q8508" s="807">
        <v>36</v>
      </c>
      <c r="R8508" s="807">
        <v>0</v>
      </c>
      <c r="S8508" s="759" t="str">
        <f t="shared" si="264"/>
        <v>Primera Infancia</v>
      </c>
      <c r="AI8508" s="806" t="s">
        <v>902</v>
      </c>
      <c r="AJ8508" s="807">
        <v>3</v>
      </c>
      <c r="AK8508" s="807">
        <v>43</v>
      </c>
      <c r="AL8508" s="759" t="str">
        <f t="shared" si="265"/>
        <v>Adulto</v>
      </c>
    </row>
    <row r="8509" spans="16:38" ht="30">
      <c r="P8509" s="806" t="s">
        <v>893</v>
      </c>
      <c r="Q8509" s="807">
        <v>34</v>
      </c>
      <c r="R8509" s="807">
        <v>1</v>
      </c>
      <c r="S8509" s="759" t="str">
        <f t="shared" si="264"/>
        <v>Primera Infancia</v>
      </c>
      <c r="AI8509" s="806" t="s">
        <v>902</v>
      </c>
      <c r="AJ8509" s="807">
        <v>9</v>
      </c>
      <c r="AK8509" s="807">
        <v>44</v>
      </c>
      <c r="AL8509" s="759" t="str">
        <f t="shared" si="265"/>
        <v>Adulto</v>
      </c>
    </row>
    <row r="8510" spans="16:38" ht="30">
      <c r="P8510" s="806" t="s">
        <v>893</v>
      </c>
      <c r="Q8510" s="807">
        <v>41</v>
      </c>
      <c r="R8510" s="807">
        <v>2</v>
      </c>
      <c r="S8510" s="759" t="str">
        <f t="shared" si="264"/>
        <v>Primera Infancia</v>
      </c>
      <c r="AI8510" s="806" t="s">
        <v>902</v>
      </c>
      <c r="AJ8510" s="807">
        <v>3</v>
      </c>
      <c r="AK8510" s="807">
        <v>45</v>
      </c>
      <c r="AL8510" s="759" t="str">
        <f t="shared" si="265"/>
        <v>Adulto</v>
      </c>
    </row>
    <row r="8511" spans="16:38" ht="30">
      <c r="P8511" s="806" t="s">
        <v>893</v>
      </c>
      <c r="Q8511" s="807">
        <v>27</v>
      </c>
      <c r="R8511" s="807">
        <v>3</v>
      </c>
      <c r="S8511" s="759" t="str">
        <f t="shared" si="264"/>
        <v>Primera Infancia</v>
      </c>
      <c r="AI8511" s="806" t="s">
        <v>902</v>
      </c>
      <c r="AJ8511" s="807">
        <v>5</v>
      </c>
      <c r="AK8511" s="807">
        <v>46</v>
      </c>
      <c r="AL8511" s="759" t="str">
        <f t="shared" si="265"/>
        <v>Adulto</v>
      </c>
    </row>
    <row r="8512" spans="16:38" ht="30">
      <c r="P8512" s="806" t="s">
        <v>893</v>
      </c>
      <c r="Q8512" s="807">
        <v>37</v>
      </c>
      <c r="R8512" s="807">
        <v>4</v>
      </c>
      <c r="S8512" s="759" t="str">
        <f t="shared" si="264"/>
        <v>Primera Infancia</v>
      </c>
      <c r="AI8512" s="806" t="s">
        <v>902</v>
      </c>
      <c r="AJ8512" s="807">
        <v>4</v>
      </c>
      <c r="AK8512" s="807">
        <v>47</v>
      </c>
      <c r="AL8512" s="759" t="str">
        <f t="shared" si="265"/>
        <v>Adulto</v>
      </c>
    </row>
    <row r="8513" spans="16:38" ht="30">
      <c r="P8513" s="806" t="s">
        <v>893</v>
      </c>
      <c r="Q8513" s="807">
        <v>33</v>
      </c>
      <c r="R8513" s="807">
        <v>5</v>
      </c>
      <c r="S8513" s="759" t="str">
        <f t="shared" si="264"/>
        <v>Primera Infancia</v>
      </c>
      <c r="AI8513" s="806" t="s">
        <v>902</v>
      </c>
      <c r="AJ8513" s="807">
        <v>6</v>
      </c>
      <c r="AK8513" s="807">
        <v>48</v>
      </c>
      <c r="AL8513" s="759" t="str">
        <f t="shared" si="265"/>
        <v>Adulto</v>
      </c>
    </row>
    <row r="8514" spans="16:38" ht="15">
      <c r="P8514" s="806" t="s">
        <v>893</v>
      </c>
      <c r="Q8514" s="807">
        <v>41</v>
      </c>
      <c r="R8514" s="807">
        <v>6</v>
      </c>
      <c r="S8514" s="759" t="str">
        <f t="shared" si="264"/>
        <v>Infancia</v>
      </c>
      <c r="AI8514" s="806" t="s">
        <v>902</v>
      </c>
      <c r="AJ8514" s="807">
        <v>4</v>
      </c>
      <c r="AK8514" s="807">
        <v>49</v>
      </c>
      <c r="AL8514" s="759" t="str">
        <f t="shared" si="265"/>
        <v>Adulto</v>
      </c>
    </row>
    <row r="8515" spans="16:38" ht="15">
      <c r="P8515" s="806" t="s">
        <v>893</v>
      </c>
      <c r="Q8515" s="807">
        <v>44</v>
      </c>
      <c r="R8515" s="807">
        <v>7</v>
      </c>
      <c r="S8515" s="759" t="str">
        <f t="shared" ref="S8515:S8578" si="266">IF(P8515=0,"",IF(AND(R8515&gt;=0,R8515&lt;=5),"Primera Infancia",IF(AND(R8515&gt;=6,R8515&lt;=11),"Infancia",IF(AND(R8515&gt;=12,R8515&lt;=17),"Adolescente",IF(AND(R8515&gt;=18,R8515&lt;=28),"Juventud",IF(AND(R8515&gt;=29,R8515&lt;=59),"Adulto","Vejez"))))))</f>
        <v>Infancia</v>
      </c>
      <c r="AI8515" s="806" t="s">
        <v>902</v>
      </c>
      <c r="AJ8515" s="807">
        <v>2</v>
      </c>
      <c r="AK8515" s="807">
        <v>50</v>
      </c>
      <c r="AL8515" s="759" t="str">
        <f t="shared" ref="AL8515:AL8578" si="267">IF(AI8515=0,"",IF(AND(AK8515&gt;=0,AK8515&lt;=5),"Primera Infancia",IF(AND(AK8515&gt;=6,AK8515&lt;=11),"Infancia",IF(AND(AK8515&gt;=12,AK8515&lt;=17),"Adolescente",IF(AND(AK8515&gt;=18,AK8515&lt;=28),"Juventud",IF(AND(AK8515&gt;=29,AK8515&lt;=59),"Adulto","Vejez"))))))</f>
        <v>Adulto</v>
      </c>
    </row>
    <row r="8516" spans="16:38" ht="15">
      <c r="P8516" s="806" t="s">
        <v>893</v>
      </c>
      <c r="Q8516" s="807">
        <v>39</v>
      </c>
      <c r="R8516" s="807">
        <v>8</v>
      </c>
      <c r="S8516" s="759" t="str">
        <f t="shared" si="266"/>
        <v>Infancia</v>
      </c>
      <c r="AI8516" s="806" t="s">
        <v>902</v>
      </c>
      <c r="AJ8516" s="807">
        <v>6</v>
      </c>
      <c r="AK8516" s="807">
        <v>51</v>
      </c>
      <c r="AL8516" s="759" t="str">
        <f t="shared" si="267"/>
        <v>Adulto</v>
      </c>
    </row>
    <row r="8517" spans="16:38" ht="15">
      <c r="P8517" s="806" t="s">
        <v>893</v>
      </c>
      <c r="Q8517" s="807">
        <v>42</v>
      </c>
      <c r="R8517" s="807">
        <v>9</v>
      </c>
      <c r="S8517" s="759" t="str">
        <f t="shared" si="266"/>
        <v>Infancia</v>
      </c>
      <c r="AI8517" s="806" t="s">
        <v>902</v>
      </c>
      <c r="AJ8517" s="807">
        <v>3</v>
      </c>
      <c r="AK8517" s="807">
        <v>52</v>
      </c>
      <c r="AL8517" s="759" t="str">
        <f t="shared" si="267"/>
        <v>Adulto</v>
      </c>
    </row>
    <row r="8518" spans="16:38" ht="15">
      <c r="P8518" s="806" t="s">
        <v>893</v>
      </c>
      <c r="Q8518" s="807">
        <v>41</v>
      </c>
      <c r="R8518" s="807">
        <v>10</v>
      </c>
      <c r="S8518" s="759" t="str">
        <f t="shared" si="266"/>
        <v>Infancia</v>
      </c>
      <c r="AI8518" s="806" t="s">
        <v>902</v>
      </c>
      <c r="AJ8518" s="807">
        <v>1</v>
      </c>
      <c r="AK8518" s="807">
        <v>53</v>
      </c>
      <c r="AL8518" s="759" t="str">
        <f t="shared" si="267"/>
        <v>Adulto</v>
      </c>
    </row>
    <row r="8519" spans="16:38" ht="15">
      <c r="P8519" s="806" t="s">
        <v>893</v>
      </c>
      <c r="Q8519" s="807">
        <v>38</v>
      </c>
      <c r="R8519" s="807">
        <v>11</v>
      </c>
      <c r="S8519" s="759" t="str">
        <f t="shared" si="266"/>
        <v>Infancia</v>
      </c>
      <c r="AI8519" s="806" t="s">
        <v>902</v>
      </c>
      <c r="AJ8519" s="807">
        <v>3</v>
      </c>
      <c r="AK8519" s="807">
        <v>54</v>
      </c>
      <c r="AL8519" s="759" t="str">
        <f t="shared" si="267"/>
        <v>Adulto</v>
      </c>
    </row>
    <row r="8520" spans="16:38" ht="30">
      <c r="P8520" s="806" t="s">
        <v>893</v>
      </c>
      <c r="Q8520" s="807">
        <v>41</v>
      </c>
      <c r="R8520" s="807">
        <v>12</v>
      </c>
      <c r="S8520" s="759" t="str">
        <f t="shared" si="266"/>
        <v>Adolescente</v>
      </c>
      <c r="AI8520" s="806" t="s">
        <v>902</v>
      </c>
      <c r="AJ8520" s="807">
        <v>5</v>
      </c>
      <c r="AK8520" s="807">
        <v>55</v>
      </c>
      <c r="AL8520" s="759" t="str">
        <f t="shared" si="267"/>
        <v>Adulto</v>
      </c>
    </row>
    <row r="8521" spans="16:38" ht="30">
      <c r="P8521" s="806" t="s">
        <v>893</v>
      </c>
      <c r="Q8521" s="807">
        <v>50</v>
      </c>
      <c r="R8521" s="807">
        <v>13</v>
      </c>
      <c r="S8521" s="759" t="str">
        <f t="shared" si="266"/>
        <v>Adolescente</v>
      </c>
      <c r="AI8521" s="806" t="s">
        <v>902</v>
      </c>
      <c r="AJ8521" s="807">
        <v>1</v>
      </c>
      <c r="AK8521" s="807">
        <v>56</v>
      </c>
      <c r="AL8521" s="759" t="str">
        <f t="shared" si="267"/>
        <v>Adulto</v>
      </c>
    </row>
    <row r="8522" spans="16:38" ht="30">
      <c r="P8522" s="806" t="s">
        <v>893</v>
      </c>
      <c r="Q8522" s="807">
        <v>49</v>
      </c>
      <c r="R8522" s="807">
        <v>14</v>
      </c>
      <c r="S8522" s="759" t="str">
        <f t="shared" si="266"/>
        <v>Adolescente</v>
      </c>
      <c r="AI8522" s="806" t="s">
        <v>902</v>
      </c>
      <c r="AJ8522" s="807">
        <v>7</v>
      </c>
      <c r="AK8522" s="807">
        <v>58</v>
      </c>
      <c r="AL8522" s="759" t="str">
        <f t="shared" si="267"/>
        <v>Adulto</v>
      </c>
    </row>
    <row r="8523" spans="16:38" ht="30">
      <c r="P8523" s="806" t="s">
        <v>893</v>
      </c>
      <c r="Q8523" s="807">
        <v>47</v>
      </c>
      <c r="R8523" s="807">
        <v>15</v>
      </c>
      <c r="S8523" s="759" t="str">
        <f t="shared" si="266"/>
        <v>Adolescente</v>
      </c>
      <c r="AI8523" s="806" t="s">
        <v>902</v>
      </c>
      <c r="AJ8523" s="807">
        <v>3</v>
      </c>
      <c r="AK8523" s="807">
        <v>59</v>
      </c>
      <c r="AL8523" s="759" t="str">
        <f t="shared" si="267"/>
        <v>Adulto</v>
      </c>
    </row>
    <row r="8524" spans="16:38" ht="30">
      <c r="P8524" s="806" t="s">
        <v>893</v>
      </c>
      <c r="Q8524" s="807">
        <v>61</v>
      </c>
      <c r="R8524" s="807">
        <v>16</v>
      </c>
      <c r="S8524" s="759" t="str">
        <f t="shared" si="266"/>
        <v>Adolescente</v>
      </c>
      <c r="AI8524" s="806" t="s">
        <v>902</v>
      </c>
      <c r="AJ8524" s="807">
        <v>2</v>
      </c>
      <c r="AK8524" s="807">
        <v>60</v>
      </c>
      <c r="AL8524" s="759" t="str">
        <f t="shared" si="267"/>
        <v>Vejez</v>
      </c>
    </row>
    <row r="8525" spans="16:38" ht="30">
      <c r="P8525" s="806" t="s">
        <v>893</v>
      </c>
      <c r="Q8525" s="807">
        <v>54</v>
      </c>
      <c r="R8525" s="807">
        <v>17</v>
      </c>
      <c r="S8525" s="759" t="str">
        <f t="shared" si="266"/>
        <v>Adolescente</v>
      </c>
      <c r="AI8525" s="806" t="s">
        <v>902</v>
      </c>
      <c r="AJ8525" s="807">
        <v>3</v>
      </c>
      <c r="AK8525" s="807">
        <v>61</v>
      </c>
      <c r="AL8525" s="759" t="str">
        <f t="shared" si="267"/>
        <v>Vejez</v>
      </c>
    </row>
    <row r="8526" spans="16:38" ht="15">
      <c r="P8526" s="806" t="s">
        <v>893</v>
      </c>
      <c r="Q8526" s="807">
        <v>54</v>
      </c>
      <c r="R8526" s="807">
        <v>18</v>
      </c>
      <c r="S8526" s="759" t="str">
        <f t="shared" si="266"/>
        <v>Juventud</v>
      </c>
      <c r="AI8526" s="806" t="s">
        <v>902</v>
      </c>
      <c r="AJ8526" s="807">
        <v>1</v>
      </c>
      <c r="AK8526" s="807">
        <v>62</v>
      </c>
      <c r="AL8526" s="759" t="str">
        <f t="shared" si="267"/>
        <v>Vejez</v>
      </c>
    </row>
    <row r="8527" spans="16:38" ht="15">
      <c r="P8527" s="806" t="s">
        <v>893</v>
      </c>
      <c r="Q8527" s="807">
        <v>51</v>
      </c>
      <c r="R8527" s="807">
        <v>19</v>
      </c>
      <c r="S8527" s="759" t="str">
        <f t="shared" si="266"/>
        <v>Juventud</v>
      </c>
      <c r="AI8527" s="806" t="s">
        <v>902</v>
      </c>
      <c r="AJ8527" s="807">
        <v>3</v>
      </c>
      <c r="AK8527" s="807">
        <v>63</v>
      </c>
      <c r="AL8527" s="759" t="str">
        <f t="shared" si="267"/>
        <v>Vejez</v>
      </c>
    </row>
    <row r="8528" spans="16:38" ht="15">
      <c r="P8528" s="806" t="s">
        <v>893</v>
      </c>
      <c r="Q8528" s="807">
        <v>67</v>
      </c>
      <c r="R8528" s="807">
        <v>20</v>
      </c>
      <c r="S8528" s="759" t="str">
        <f t="shared" si="266"/>
        <v>Juventud</v>
      </c>
      <c r="AI8528" s="806" t="s">
        <v>902</v>
      </c>
      <c r="AJ8528" s="807">
        <v>1</v>
      </c>
      <c r="AK8528" s="807">
        <v>64</v>
      </c>
      <c r="AL8528" s="759" t="str">
        <f t="shared" si="267"/>
        <v>Vejez</v>
      </c>
    </row>
    <row r="8529" spans="16:38" ht="15">
      <c r="P8529" s="806" t="s">
        <v>893</v>
      </c>
      <c r="Q8529" s="807">
        <v>54</v>
      </c>
      <c r="R8529" s="807">
        <v>21</v>
      </c>
      <c r="S8529" s="759" t="str">
        <f t="shared" si="266"/>
        <v>Juventud</v>
      </c>
      <c r="AI8529" s="806" t="s">
        <v>902</v>
      </c>
      <c r="AJ8529" s="807">
        <v>2</v>
      </c>
      <c r="AK8529" s="807">
        <v>65</v>
      </c>
      <c r="AL8529" s="759" t="str">
        <f t="shared" si="267"/>
        <v>Vejez</v>
      </c>
    </row>
    <row r="8530" spans="16:38" ht="15">
      <c r="P8530" s="806" t="s">
        <v>893</v>
      </c>
      <c r="Q8530" s="807">
        <v>36</v>
      </c>
      <c r="R8530" s="807">
        <v>22</v>
      </c>
      <c r="S8530" s="759" t="str">
        <f t="shared" si="266"/>
        <v>Juventud</v>
      </c>
      <c r="AI8530" s="806" t="s">
        <v>902</v>
      </c>
      <c r="AJ8530" s="807">
        <v>3</v>
      </c>
      <c r="AK8530" s="807">
        <v>66</v>
      </c>
      <c r="AL8530" s="759" t="str">
        <f t="shared" si="267"/>
        <v>Vejez</v>
      </c>
    </row>
    <row r="8531" spans="16:38" ht="15">
      <c r="P8531" s="806" t="s">
        <v>893</v>
      </c>
      <c r="Q8531" s="807">
        <v>49</v>
      </c>
      <c r="R8531" s="807">
        <v>23</v>
      </c>
      <c r="S8531" s="759" t="str">
        <f t="shared" si="266"/>
        <v>Juventud</v>
      </c>
      <c r="AI8531" s="806" t="s">
        <v>902</v>
      </c>
      <c r="AJ8531" s="807">
        <v>1</v>
      </c>
      <c r="AK8531" s="807">
        <v>67</v>
      </c>
      <c r="AL8531" s="759" t="str">
        <f t="shared" si="267"/>
        <v>Vejez</v>
      </c>
    </row>
    <row r="8532" spans="16:38" ht="15">
      <c r="P8532" s="806" t="s">
        <v>893</v>
      </c>
      <c r="Q8532" s="807">
        <v>45</v>
      </c>
      <c r="R8532" s="807">
        <v>24</v>
      </c>
      <c r="S8532" s="759" t="str">
        <f t="shared" si="266"/>
        <v>Juventud</v>
      </c>
      <c r="AI8532" s="806" t="s">
        <v>902</v>
      </c>
      <c r="AJ8532" s="807">
        <v>1</v>
      </c>
      <c r="AK8532" s="807">
        <v>69</v>
      </c>
      <c r="AL8532" s="759" t="str">
        <f t="shared" si="267"/>
        <v>Vejez</v>
      </c>
    </row>
    <row r="8533" spans="16:38" ht="15">
      <c r="P8533" s="806" t="s">
        <v>893</v>
      </c>
      <c r="Q8533" s="807">
        <v>49</v>
      </c>
      <c r="R8533" s="807">
        <v>25</v>
      </c>
      <c r="S8533" s="759" t="str">
        <f t="shared" si="266"/>
        <v>Juventud</v>
      </c>
      <c r="AI8533" s="806" t="s">
        <v>902</v>
      </c>
      <c r="AJ8533" s="807">
        <v>1</v>
      </c>
      <c r="AK8533" s="807">
        <v>71</v>
      </c>
      <c r="AL8533" s="759" t="str">
        <f t="shared" si="267"/>
        <v>Vejez</v>
      </c>
    </row>
    <row r="8534" spans="16:38" ht="15">
      <c r="P8534" s="806" t="s">
        <v>893</v>
      </c>
      <c r="Q8534" s="807">
        <v>56</v>
      </c>
      <c r="R8534" s="807">
        <v>26</v>
      </c>
      <c r="S8534" s="759" t="str">
        <f t="shared" si="266"/>
        <v>Juventud</v>
      </c>
      <c r="AI8534" s="806" t="s">
        <v>902</v>
      </c>
      <c r="AJ8534" s="807">
        <v>1</v>
      </c>
      <c r="AK8534" s="807">
        <v>72</v>
      </c>
      <c r="AL8534" s="759" t="str">
        <f t="shared" si="267"/>
        <v>Vejez</v>
      </c>
    </row>
    <row r="8535" spans="16:38" ht="15">
      <c r="P8535" s="806" t="s">
        <v>893</v>
      </c>
      <c r="Q8535" s="807">
        <v>48</v>
      </c>
      <c r="R8535" s="807">
        <v>27</v>
      </c>
      <c r="S8535" s="759" t="str">
        <f t="shared" si="266"/>
        <v>Juventud</v>
      </c>
      <c r="AI8535" s="806" t="s">
        <v>902</v>
      </c>
      <c r="AJ8535" s="807">
        <v>1</v>
      </c>
      <c r="AK8535" s="807">
        <v>73</v>
      </c>
      <c r="AL8535" s="759" t="str">
        <f t="shared" si="267"/>
        <v>Vejez</v>
      </c>
    </row>
    <row r="8536" spans="16:38" ht="15">
      <c r="P8536" s="806" t="s">
        <v>893</v>
      </c>
      <c r="Q8536" s="807">
        <v>37</v>
      </c>
      <c r="R8536" s="807">
        <v>28</v>
      </c>
      <c r="S8536" s="759" t="str">
        <f t="shared" si="266"/>
        <v>Juventud</v>
      </c>
      <c r="AI8536" s="806" t="s">
        <v>902</v>
      </c>
      <c r="AJ8536" s="807">
        <v>2</v>
      </c>
      <c r="AK8536" s="807">
        <v>74</v>
      </c>
      <c r="AL8536" s="759" t="str">
        <f t="shared" si="267"/>
        <v>Vejez</v>
      </c>
    </row>
    <row r="8537" spans="16:38" ht="15">
      <c r="P8537" s="806" t="s">
        <v>893</v>
      </c>
      <c r="Q8537" s="807">
        <v>41</v>
      </c>
      <c r="R8537" s="807">
        <v>29</v>
      </c>
      <c r="S8537" s="759" t="str">
        <f t="shared" si="266"/>
        <v>Adulto</v>
      </c>
      <c r="AI8537" s="806" t="s">
        <v>902</v>
      </c>
      <c r="AJ8537" s="807">
        <v>3</v>
      </c>
      <c r="AK8537" s="807">
        <v>75</v>
      </c>
      <c r="AL8537" s="759" t="str">
        <f t="shared" si="267"/>
        <v>Vejez</v>
      </c>
    </row>
    <row r="8538" spans="16:38" ht="15">
      <c r="P8538" s="806" t="s">
        <v>893</v>
      </c>
      <c r="Q8538" s="807">
        <v>53</v>
      </c>
      <c r="R8538" s="807">
        <v>30</v>
      </c>
      <c r="S8538" s="759" t="str">
        <f t="shared" si="266"/>
        <v>Adulto</v>
      </c>
      <c r="AI8538" s="806" t="s">
        <v>902</v>
      </c>
      <c r="AJ8538" s="807">
        <v>1</v>
      </c>
      <c r="AK8538" s="807">
        <v>78</v>
      </c>
      <c r="AL8538" s="759" t="str">
        <f t="shared" si="267"/>
        <v>Vejez</v>
      </c>
    </row>
    <row r="8539" spans="16:38" ht="15">
      <c r="P8539" s="806" t="s">
        <v>893</v>
      </c>
      <c r="Q8539" s="807">
        <v>44</v>
      </c>
      <c r="R8539" s="807">
        <v>31</v>
      </c>
      <c r="S8539" s="759" t="str">
        <f t="shared" si="266"/>
        <v>Adulto</v>
      </c>
      <c r="AI8539" s="806" t="s">
        <v>902</v>
      </c>
      <c r="AJ8539" s="807">
        <v>1</v>
      </c>
      <c r="AK8539" s="807">
        <v>80</v>
      </c>
      <c r="AL8539" s="759" t="str">
        <f t="shared" si="267"/>
        <v>Vejez</v>
      </c>
    </row>
    <row r="8540" spans="16:38" ht="15">
      <c r="P8540" s="806" t="s">
        <v>893</v>
      </c>
      <c r="Q8540" s="807">
        <v>45</v>
      </c>
      <c r="R8540" s="807">
        <v>32</v>
      </c>
      <c r="S8540" s="759" t="str">
        <f t="shared" si="266"/>
        <v>Adulto</v>
      </c>
      <c r="AI8540" s="806" t="s">
        <v>902</v>
      </c>
      <c r="AJ8540" s="807">
        <v>2</v>
      </c>
      <c r="AK8540" s="807">
        <v>81</v>
      </c>
      <c r="AL8540" s="759" t="str">
        <f t="shared" si="267"/>
        <v>Vejez</v>
      </c>
    </row>
    <row r="8541" spans="16:38" ht="15">
      <c r="P8541" s="806" t="s">
        <v>893</v>
      </c>
      <c r="Q8541" s="807">
        <v>39</v>
      </c>
      <c r="R8541" s="807">
        <v>33</v>
      </c>
      <c r="S8541" s="759" t="str">
        <f t="shared" si="266"/>
        <v>Adulto</v>
      </c>
      <c r="AI8541" s="806" t="s">
        <v>902</v>
      </c>
      <c r="AJ8541" s="807">
        <v>1</v>
      </c>
      <c r="AK8541" s="807">
        <v>83</v>
      </c>
      <c r="AL8541" s="759" t="str">
        <f t="shared" si="267"/>
        <v>Vejez</v>
      </c>
    </row>
    <row r="8542" spans="16:38" ht="30">
      <c r="P8542" s="806" t="s">
        <v>893</v>
      </c>
      <c r="Q8542" s="807">
        <v>42</v>
      </c>
      <c r="R8542" s="807">
        <v>34</v>
      </c>
      <c r="S8542" s="759" t="str">
        <f t="shared" si="266"/>
        <v>Adulto</v>
      </c>
      <c r="AI8542" s="806" t="s">
        <v>903</v>
      </c>
      <c r="AJ8542" s="807">
        <v>36</v>
      </c>
      <c r="AK8542" s="807">
        <v>0</v>
      </c>
      <c r="AL8542" s="759" t="str">
        <f t="shared" si="267"/>
        <v>Primera Infancia</v>
      </c>
    </row>
    <row r="8543" spans="16:38" ht="30">
      <c r="P8543" s="806" t="s">
        <v>893</v>
      </c>
      <c r="Q8543" s="807">
        <v>45</v>
      </c>
      <c r="R8543" s="807">
        <v>35</v>
      </c>
      <c r="S8543" s="759" t="str">
        <f t="shared" si="266"/>
        <v>Adulto</v>
      </c>
      <c r="AI8543" s="806" t="s">
        <v>903</v>
      </c>
      <c r="AJ8543" s="807">
        <v>45</v>
      </c>
      <c r="AK8543" s="807">
        <v>1</v>
      </c>
      <c r="AL8543" s="759" t="str">
        <f t="shared" si="267"/>
        <v>Primera Infancia</v>
      </c>
    </row>
    <row r="8544" spans="16:38" ht="30">
      <c r="P8544" s="806" t="s">
        <v>893</v>
      </c>
      <c r="Q8544" s="807">
        <v>37</v>
      </c>
      <c r="R8544" s="807">
        <v>36</v>
      </c>
      <c r="S8544" s="759" t="str">
        <f t="shared" si="266"/>
        <v>Adulto</v>
      </c>
      <c r="AI8544" s="806" t="s">
        <v>903</v>
      </c>
      <c r="AJ8544" s="807">
        <v>47</v>
      </c>
      <c r="AK8544" s="807">
        <v>2</v>
      </c>
      <c r="AL8544" s="759" t="str">
        <f t="shared" si="267"/>
        <v>Primera Infancia</v>
      </c>
    </row>
    <row r="8545" spans="16:38" ht="30">
      <c r="P8545" s="806" t="s">
        <v>893</v>
      </c>
      <c r="Q8545" s="807">
        <v>42</v>
      </c>
      <c r="R8545" s="807">
        <v>37</v>
      </c>
      <c r="S8545" s="759" t="str">
        <f t="shared" si="266"/>
        <v>Adulto</v>
      </c>
      <c r="AI8545" s="806" t="s">
        <v>903</v>
      </c>
      <c r="AJ8545" s="807">
        <v>49</v>
      </c>
      <c r="AK8545" s="807">
        <v>3</v>
      </c>
      <c r="AL8545" s="759" t="str">
        <f t="shared" si="267"/>
        <v>Primera Infancia</v>
      </c>
    </row>
    <row r="8546" spans="16:38" ht="30">
      <c r="P8546" s="806" t="s">
        <v>893</v>
      </c>
      <c r="Q8546" s="807">
        <v>37</v>
      </c>
      <c r="R8546" s="807">
        <v>38</v>
      </c>
      <c r="S8546" s="759" t="str">
        <f t="shared" si="266"/>
        <v>Adulto</v>
      </c>
      <c r="AI8546" s="806" t="s">
        <v>903</v>
      </c>
      <c r="AJ8546" s="807">
        <v>46</v>
      </c>
      <c r="AK8546" s="807">
        <v>4</v>
      </c>
      <c r="AL8546" s="759" t="str">
        <f t="shared" si="267"/>
        <v>Primera Infancia</v>
      </c>
    </row>
    <row r="8547" spans="16:38" ht="30">
      <c r="P8547" s="806" t="s">
        <v>893</v>
      </c>
      <c r="Q8547" s="807">
        <v>52</v>
      </c>
      <c r="R8547" s="807">
        <v>39</v>
      </c>
      <c r="S8547" s="759" t="str">
        <f t="shared" si="266"/>
        <v>Adulto</v>
      </c>
      <c r="AI8547" s="806" t="s">
        <v>903</v>
      </c>
      <c r="AJ8547" s="807">
        <v>43</v>
      </c>
      <c r="AK8547" s="807">
        <v>5</v>
      </c>
      <c r="AL8547" s="759" t="str">
        <f t="shared" si="267"/>
        <v>Primera Infancia</v>
      </c>
    </row>
    <row r="8548" spans="16:38" ht="15">
      <c r="P8548" s="806" t="s">
        <v>893</v>
      </c>
      <c r="Q8548" s="807">
        <v>40</v>
      </c>
      <c r="R8548" s="807">
        <v>40</v>
      </c>
      <c r="S8548" s="759" t="str">
        <f t="shared" si="266"/>
        <v>Adulto</v>
      </c>
      <c r="AI8548" s="806" t="s">
        <v>903</v>
      </c>
      <c r="AJ8548" s="807">
        <v>58</v>
      </c>
      <c r="AK8548" s="807">
        <v>6</v>
      </c>
      <c r="AL8548" s="759" t="str">
        <f t="shared" si="267"/>
        <v>Infancia</v>
      </c>
    </row>
    <row r="8549" spans="16:38" ht="15">
      <c r="P8549" s="806" t="s">
        <v>893</v>
      </c>
      <c r="Q8549" s="807">
        <v>47</v>
      </c>
      <c r="R8549" s="807">
        <v>41</v>
      </c>
      <c r="S8549" s="759" t="str">
        <f t="shared" si="266"/>
        <v>Adulto</v>
      </c>
      <c r="AI8549" s="806" t="s">
        <v>903</v>
      </c>
      <c r="AJ8549" s="807">
        <v>38</v>
      </c>
      <c r="AK8549" s="807">
        <v>7</v>
      </c>
      <c r="AL8549" s="759" t="str">
        <f t="shared" si="267"/>
        <v>Infancia</v>
      </c>
    </row>
    <row r="8550" spans="16:38" ht="15">
      <c r="P8550" s="806" t="s">
        <v>893</v>
      </c>
      <c r="Q8550" s="807">
        <v>47</v>
      </c>
      <c r="R8550" s="807">
        <v>42</v>
      </c>
      <c r="S8550" s="759" t="str">
        <f t="shared" si="266"/>
        <v>Adulto</v>
      </c>
      <c r="AI8550" s="806" t="s">
        <v>903</v>
      </c>
      <c r="AJ8550" s="807">
        <v>51</v>
      </c>
      <c r="AK8550" s="807">
        <v>8</v>
      </c>
      <c r="AL8550" s="759" t="str">
        <f t="shared" si="267"/>
        <v>Infancia</v>
      </c>
    </row>
    <row r="8551" spans="16:38" ht="15">
      <c r="P8551" s="806" t="s">
        <v>893</v>
      </c>
      <c r="Q8551" s="807">
        <v>56</v>
      </c>
      <c r="R8551" s="807">
        <v>43</v>
      </c>
      <c r="S8551" s="759" t="str">
        <f t="shared" si="266"/>
        <v>Adulto</v>
      </c>
      <c r="AI8551" s="806" t="s">
        <v>903</v>
      </c>
      <c r="AJ8551" s="807">
        <v>59</v>
      </c>
      <c r="AK8551" s="807">
        <v>9</v>
      </c>
      <c r="AL8551" s="759" t="str">
        <f t="shared" si="267"/>
        <v>Infancia</v>
      </c>
    </row>
    <row r="8552" spans="16:38" ht="15">
      <c r="P8552" s="806" t="s">
        <v>893</v>
      </c>
      <c r="Q8552" s="807">
        <v>54</v>
      </c>
      <c r="R8552" s="807">
        <v>44</v>
      </c>
      <c r="S8552" s="759" t="str">
        <f t="shared" si="266"/>
        <v>Adulto</v>
      </c>
      <c r="AI8552" s="806" t="s">
        <v>903</v>
      </c>
      <c r="AJ8552" s="807">
        <v>65</v>
      </c>
      <c r="AK8552" s="807">
        <v>10</v>
      </c>
      <c r="AL8552" s="759" t="str">
        <f t="shared" si="267"/>
        <v>Infancia</v>
      </c>
    </row>
    <row r="8553" spans="16:38" ht="15">
      <c r="P8553" s="806" t="s">
        <v>893</v>
      </c>
      <c r="Q8553" s="807">
        <v>37</v>
      </c>
      <c r="R8553" s="807">
        <v>45</v>
      </c>
      <c r="S8553" s="759" t="str">
        <f t="shared" si="266"/>
        <v>Adulto</v>
      </c>
      <c r="AI8553" s="806" t="s">
        <v>903</v>
      </c>
      <c r="AJ8553" s="807">
        <v>65</v>
      </c>
      <c r="AK8553" s="807">
        <v>11</v>
      </c>
      <c r="AL8553" s="759" t="str">
        <f t="shared" si="267"/>
        <v>Infancia</v>
      </c>
    </row>
    <row r="8554" spans="16:38" ht="30">
      <c r="P8554" s="806" t="s">
        <v>893</v>
      </c>
      <c r="Q8554" s="807">
        <v>38</v>
      </c>
      <c r="R8554" s="807">
        <v>46</v>
      </c>
      <c r="S8554" s="759" t="str">
        <f t="shared" si="266"/>
        <v>Adulto</v>
      </c>
      <c r="AI8554" s="806" t="s">
        <v>903</v>
      </c>
      <c r="AJ8554" s="807">
        <v>59</v>
      </c>
      <c r="AK8554" s="807">
        <v>12</v>
      </c>
      <c r="AL8554" s="759" t="str">
        <f t="shared" si="267"/>
        <v>Adolescente</v>
      </c>
    </row>
    <row r="8555" spans="16:38" ht="30">
      <c r="P8555" s="806" t="s">
        <v>893</v>
      </c>
      <c r="Q8555" s="807">
        <v>29</v>
      </c>
      <c r="R8555" s="807">
        <v>47</v>
      </c>
      <c r="S8555" s="759" t="str">
        <f t="shared" si="266"/>
        <v>Adulto</v>
      </c>
      <c r="AI8555" s="806" t="s">
        <v>903</v>
      </c>
      <c r="AJ8555" s="807">
        <v>72</v>
      </c>
      <c r="AK8555" s="807">
        <v>13</v>
      </c>
      <c r="AL8555" s="759" t="str">
        <f t="shared" si="267"/>
        <v>Adolescente</v>
      </c>
    </row>
    <row r="8556" spans="16:38" ht="30">
      <c r="P8556" s="806" t="s">
        <v>893</v>
      </c>
      <c r="Q8556" s="807">
        <v>56</v>
      </c>
      <c r="R8556" s="807">
        <v>48</v>
      </c>
      <c r="S8556" s="759" t="str">
        <f t="shared" si="266"/>
        <v>Adulto</v>
      </c>
      <c r="AI8556" s="806" t="s">
        <v>903</v>
      </c>
      <c r="AJ8556" s="807">
        <v>62</v>
      </c>
      <c r="AK8556" s="807">
        <v>14</v>
      </c>
      <c r="AL8556" s="759" t="str">
        <f t="shared" si="267"/>
        <v>Adolescente</v>
      </c>
    </row>
    <row r="8557" spans="16:38" ht="30">
      <c r="P8557" s="806" t="s">
        <v>893</v>
      </c>
      <c r="Q8557" s="807">
        <v>37</v>
      </c>
      <c r="R8557" s="807">
        <v>49</v>
      </c>
      <c r="S8557" s="759" t="str">
        <f t="shared" si="266"/>
        <v>Adulto</v>
      </c>
      <c r="AI8557" s="806" t="s">
        <v>903</v>
      </c>
      <c r="AJ8557" s="807">
        <v>66</v>
      </c>
      <c r="AK8557" s="807">
        <v>15</v>
      </c>
      <c r="AL8557" s="759" t="str">
        <f t="shared" si="267"/>
        <v>Adolescente</v>
      </c>
    </row>
    <row r="8558" spans="16:38" ht="30">
      <c r="P8558" s="806" t="s">
        <v>893</v>
      </c>
      <c r="Q8558" s="807">
        <v>58</v>
      </c>
      <c r="R8558" s="807">
        <v>50</v>
      </c>
      <c r="S8558" s="759" t="str">
        <f t="shared" si="266"/>
        <v>Adulto</v>
      </c>
      <c r="AI8558" s="806" t="s">
        <v>903</v>
      </c>
      <c r="AJ8558" s="807">
        <v>79</v>
      </c>
      <c r="AK8558" s="807">
        <v>16</v>
      </c>
      <c r="AL8558" s="759" t="str">
        <f t="shared" si="267"/>
        <v>Adolescente</v>
      </c>
    </row>
    <row r="8559" spans="16:38" ht="30">
      <c r="P8559" s="806" t="s">
        <v>893</v>
      </c>
      <c r="Q8559" s="807">
        <v>44</v>
      </c>
      <c r="R8559" s="807">
        <v>51</v>
      </c>
      <c r="S8559" s="759" t="str">
        <f t="shared" si="266"/>
        <v>Adulto</v>
      </c>
      <c r="AI8559" s="806" t="s">
        <v>903</v>
      </c>
      <c r="AJ8559" s="807">
        <v>70</v>
      </c>
      <c r="AK8559" s="807">
        <v>17</v>
      </c>
      <c r="AL8559" s="759" t="str">
        <f t="shared" si="267"/>
        <v>Adolescente</v>
      </c>
    </row>
    <row r="8560" spans="16:38" ht="15">
      <c r="P8560" s="806" t="s">
        <v>893</v>
      </c>
      <c r="Q8560" s="807">
        <v>42</v>
      </c>
      <c r="R8560" s="807">
        <v>52</v>
      </c>
      <c r="S8560" s="759" t="str">
        <f t="shared" si="266"/>
        <v>Adulto</v>
      </c>
      <c r="AI8560" s="806" t="s">
        <v>903</v>
      </c>
      <c r="AJ8560" s="807">
        <v>60</v>
      </c>
      <c r="AK8560" s="807">
        <v>18</v>
      </c>
      <c r="AL8560" s="759" t="str">
        <f t="shared" si="267"/>
        <v>Juventud</v>
      </c>
    </row>
    <row r="8561" spans="16:38" ht="15">
      <c r="P8561" s="806" t="s">
        <v>893</v>
      </c>
      <c r="Q8561" s="807">
        <v>58</v>
      </c>
      <c r="R8561" s="807">
        <v>53</v>
      </c>
      <c r="S8561" s="759" t="str">
        <f t="shared" si="266"/>
        <v>Adulto</v>
      </c>
      <c r="AI8561" s="806" t="s">
        <v>903</v>
      </c>
      <c r="AJ8561" s="807">
        <v>75</v>
      </c>
      <c r="AK8561" s="807">
        <v>19</v>
      </c>
      <c r="AL8561" s="759" t="str">
        <f t="shared" si="267"/>
        <v>Juventud</v>
      </c>
    </row>
    <row r="8562" spans="16:38" ht="15">
      <c r="P8562" s="806" t="s">
        <v>893</v>
      </c>
      <c r="Q8562" s="807">
        <v>61</v>
      </c>
      <c r="R8562" s="807">
        <v>54</v>
      </c>
      <c r="S8562" s="759" t="str">
        <f t="shared" si="266"/>
        <v>Adulto</v>
      </c>
      <c r="AI8562" s="806" t="s">
        <v>903</v>
      </c>
      <c r="AJ8562" s="807">
        <v>80</v>
      </c>
      <c r="AK8562" s="807">
        <v>20</v>
      </c>
      <c r="AL8562" s="759" t="str">
        <f t="shared" si="267"/>
        <v>Juventud</v>
      </c>
    </row>
    <row r="8563" spans="16:38" ht="15">
      <c r="P8563" s="806" t="s">
        <v>893</v>
      </c>
      <c r="Q8563" s="807">
        <v>40</v>
      </c>
      <c r="R8563" s="807">
        <v>55</v>
      </c>
      <c r="S8563" s="759" t="str">
        <f t="shared" si="266"/>
        <v>Adulto</v>
      </c>
      <c r="AI8563" s="806" t="s">
        <v>903</v>
      </c>
      <c r="AJ8563" s="807">
        <v>103</v>
      </c>
      <c r="AK8563" s="807">
        <v>21</v>
      </c>
      <c r="AL8563" s="759" t="str">
        <f t="shared" si="267"/>
        <v>Juventud</v>
      </c>
    </row>
    <row r="8564" spans="16:38" ht="15">
      <c r="P8564" s="806" t="s">
        <v>893</v>
      </c>
      <c r="Q8564" s="807">
        <v>57</v>
      </c>
      <c r="R8564" s="807">
        <v>56</v>
      </c>
      <c r="S8564" s="759" t="str">
        <f t="shared" si="266"/>
        <v>Adulto</v>
      </c>
      <c r="AI8564" s="806" t="s">
        <v>903</v>
      </c>
      <c r="AJ8564" s="807">
        <v>101</v>
      </c>
      <c r="AK8564" s="807">
        <v>22</v>
      </c>
      <c r="AL8564" s="759" t="str">
        <f t="shared" si="267"/>
        <v>Juventud</v>
      </c>
    </row>
    <row r="8565" spans="16:38" ht="15">
      <c r="P8565" s="806" t="s">
        <v>893</v>
      </c>
      <c r="Q8565" s="807">
        <v>46</v>
      </c>
      <c r="R8565" s="807">
        <v>57</v>
      </c>
      <c r="S8565" s="759" t="str">
        <f t="shared" si="266"/>
        <v>Adulto</v>
      </c>
      <c r="AI8565" s="806" t="s">
        <v>903</v>
      </c>
      <c r="AJ8565" s="807">
        <v>91</v>
      </c>
      <c r="AK8565" s="807">
        <v>23</v>
      </c>
      <c r="AL8565" s="759" t="str">
        <f t="shared" si="267"/>
        <v>Juventud</v>
      </c>
    </row>
    <row r="8566" spans="16:38" ht="15">
      <c r="P8566" s="806" t="s">
        <v>893</v>
      </c>
      <c r="Q8566" s="807">
        <v>45</v>
      </c>
      <c r="R8566" s="807">
        <v>58</v>
      </c>
      <c r="S8566" s="759" t="str">
        <f t="shared" si="266"/>
        <v>Adulto</v>
      </c>
      <c r="AI8566" s="806" t="s">
        <v>903</v>
      </c>
      <c r="AJ8566" s="807">
        <v>91</v>
      </c>
      <c r="AK8566" s="807">
        <v>24</v>
      </c>
      <c r="AL8566" s="759" t="str">
        <f t="shared" si="267"/>
        <v>Juventud</v>
      </c>
    </row>
    <row r="8567" spans="16:38" ht="15">
      <c r="P8567" s="806" t="s">
        <v>893</v>
      </c>
      <c r="Q8567" s="807">
        <v>52</v>
      </c>
      <c r="R8567" s="807">
        <v>59</v>
      </c>
      <c r="S8567" s="759" t="str">
        <f t="shared" si="266"/>
        <v>Adulto</v>
      </c>
      <c r="AI8567" s="806" t="s">
        <v>903</v>
      </c>
      <c r="AJ8567" s="807">
        <v>103</v>
      </c>
      <c r="AK8567" s="807">
        <v>25</v>
      </c>
      <c r="AL8567" s="759" t="str">
        <f t="shared" si="267"/>
        <v>Juventud</v>
      </c>
    </row>
    <row r="8568" spans="16:38" ht="15">
      <c r="P8568" s="806" t="s">
        <v>893</v>
      </c>
      <c r="Q8568" s="807">
        <v>51</v>
      </c>
      <c r="R8568" s="807">
        <v>60</v>
      </c>
      <c r="S8568" s="759" t="str">
        <f t="shared" si="266"/>
        <v>Vejez</v>
      </c>
      <c r="AI8568" s="806" t="s">
        <v>903</v>
      </c>
      <c r="AJ8568" s="807">
        <v>93</v>
      </c>
      <c r="AK8568" s="807">
        <v>26</v>
      </c>
      <c r="AL8568" s="759" t="str">
        <f t="shared" si="267"/>
        <v>Juventud</v>
      </c>
    </row>
    <row r="8569" spans="16:38" ht="15">
      <c r="P8569" s="806" t="s">
        <v>893</v>
      </c>
      <c r="Q8569" s="807">
        <v>66</v>
      </c>
      <c r="R8569" s="807">
        <v>61</v>
      </c>
      <c r="S8569" s="759" t="str">
        <f t="shared" si="266"/>
        <v>Vejez</v>
      </c>
      <c r="AI8569" s="806" t="s">
        <v>903</v>
      </c>
      <c r="AJ8569" s="807">
        <v>105</v>
      </c>
      <c r="AK8569" s="807">
        <v>27</v>
      </c>
      <c r="AL8569" s="759" t="str">
        <f t="shared" si="267"/>
        <v>Juventud</v>
      </c>
    </row>
    <row r="8570" spans="16:38" ht="15">
      <c r="P8570" s="806" t="s">
        <v>893</v>
      </c>
      <c r="Q8570" s="807">
        <v>51</v>
      </c>
      <c r="R8570" s="807">
        <v>62</v>
      </c>
      <c r="S8570" s="759" t="str">
        <f t="shared" si="266"/>
        <v>Vejez</v>
      </c>
      <c r="AI8570" s="806" t="s">
        <v>903</v>
      </c>
      <c r="AJ8570" s="807">
        <v>102</v>
      </c>
      <c r="AK8570" s="807">
        <v>28</v>
      </c>
      <c r="AL8570" s="759" t="str">
        <f t="shared" si="267"/>
        <v>Juventud</v>
      </c>
    </row>
    <row r="8571" spans="16:38" ht="15">
      <c r="P8571" s="806" t="s">
        <v>893</v>
      </c>
      <c r="Q8571" s="807">
        <v>48</v>
      </c>
      <c r="R8571" s="807">
        <v>63</v>
      </c>
      <c r="S8571" s="759" t="str">
        <f t="shared" si="266"/>
        <v>Vejez</v>
      </c>
      <c r="AI8571" s="806" t="s">
        <v>903</v>
      </c>
      <c r="AJ8571" s="807">
        <v>100</v>
      </c>
      <c r="AK8571" s="807">
        <v>29</v>
      </c>
      <c r="AL8571" s="759" t="str">
        <f t="shared" si="267"/>
        <v>Adulto</v>
      </c>
    </row>
    <row r="8572" spans="16:38" ht="15">
      <c r="P8572" s="806" t="s">
        <v>893</v>
      </c>
      <c r="Q8572" s="807">
        <v>40</v>
      </c>
      <c r="R8572" s="807">
        <v>64</v>
      </c>
      <c r="S8572" s="759" t="str">
        <f t="shared" si="266"/>
        <v>Vejez</v>
      </c>
      <c r="AI8572" s="806" t="s">
        <v>903</v>
      </c>
      <c r="AJ8572" s="807">
        <v>88</v>
      </c>
      <c r="AK8572" s="807">
        <v>30</v>
      </c>
      <c r="AL8572" s="759" t="str">
        <f t="shared" si="267"/>
        <v>Adulto</v>
      </c>
    </row>
    <row r="8573" spans="16:38" ht="15">
      <c r="P8573" s="806" t="s">
        <v>893</v>
      </c>
      <c r="Q8573" s="807">
        <v>41</v>
      </c>
      <c r="R8573" s="807">
        <v>65</v>
      </c>
      <c r="S8573" s="759" t="str">
        <f t="shared" si="266"/>
        <v>Vejez</v>
      </c>
      <c r="AI8573" s="806" t="s">
        <v>903</v>
      </c>
      <c r="AJ8573" s="807">
        <v>102</v>
      </c>
      <c r="AK8573" s="807">
        <v>31</v>
      </c>
      <c r="AL8573" s="759" t="str">
        <f t="shared" si="267"/>
        <v>Adulto</v>
      </c>
    </row>
    <row r="8574" spans="16:38" ht="15">
      <c r="P8574" s="806" t="s">
        <v>893</v>
      </c>
      <c r="Q8574" s="807">
        <v>36</v>
      </c>
      <c r="R8574" s="807">
        <v>66</v>
      </c>
      <c r="S8574" s="759" t="str">
        <f t="shared" si="266"/>
        <v>Vejez</v>
      </c>
      <c r="AI8574" s="806" t="s">
        <v>903</v>
      </c>
      <c r="AJ8574" s="807">
        <v>103</v>
      </c>
      <c r="AK8574" s="807">
        <v>32</v>
      </c>
      <c r="AL8574" s="759" t="str">
        <f t="shared" si="267"/>
        <v>Adulto</v>
      </c>
    </row>
    <row r="8575" spans="16:38" ht="15">
      <c r="P8575" s="806" t="s">
        <v>893</v>
      </c>
      <c r="Q8575" s="807">
        <v>42</v>
      </c>
      <c r="R8575" s="807">
        <v>67</v>
      </c>
      <c r="S8575" s="759" t="str">
        <f t="shared" si="266"/>
        <v>Vejez</v>
      </c>
      <c r="AI8575" s="806" t="s">
        <v>903</v>
      </c>
      <c r="AJ8575" s="807">
        <v>99</v>
      </c>
      <c r="AK8575" s="807">
        <v>33</v>
      </c>
      <c r="AL8575" s="759" t="str">
        <f t="shared" si="267"/>
        <v>Adulto</v>
      </c>
    </row>
    <row r="8576" spans="16:38" ht="15">
      <c r="P8576" s="806" t="s">
        <v>893</v>
      </c>
      <c r="Q8576" s="807">
        <v>44</v>
      </c>
      <c r="R8576" s="807">
        <v>68</v>
      </c>
      <c r="S8576" s="759" t="str">
        <f t="shared" si="266"/>
        <v>Vejez</v>
      </c>
      <c r="AI8576" s="806" t="s">
        <v>903</v>
      </c>
      <c r="AJ8576" s="807">
        <v>78</v>
      </c>
      <c r="AK8576" s="807">
        <v>34</v>
      </c>
      <c r="AL8576" s="759" t="str">
        <f t="shared" si="267"/>
        <v>Adulto</v>
      </c>
    </row>
    <row r="8577" spans="16:38" ht="15">
      <c r="P8577" s="806" t="s">
        <v>893</v>
      </c>
      <c r="Q8577" s="807">
        <v>34</v>
      </c>
      <c r="R8577" s="807">
        <v>69</v>
      </c>
      <c r="S8577" s="759" t="str">
        <f t="shared" si="266"/>
        <v>Vejez</v>
      </c>
      <c r="AI8577" s="806" t="s">
        <v>903</v>
      </c>
      <c r="AJ8577" s="807">
        <v>86</v>
      </c>
      <c r="AK8577" s="807">
        <v>35</v>
      </c>
      <c r="AL8577" s="759" t="str">
        <f t="shared" si="267"/>
        <v>Adulto</v>
      </c>
    </row>
    <row r="8578" spans="16:38" ht="15">
      <c r="P8578" s="806" t="s">
        <v>893</v>
      </c>
      <c r="Q8578" s="807">
        <v>25</v>
      </c>
      <c r="R8578" s="807">
        <v>70</v>
      </c>
      <c r="S8578" s="759" t="str">
        <f t="shared" si="266"/>
        <v>Vejez</v>
      </c>
      <c r="AI8578" s="806" t="s">
        <v>903</v>
      </c>
      <c r="AJ8578" s="807">
        <v>96</v>
      </c>
      <c r="AK8578" s="807">
        <v>36</v>
      </c>
      <c r="AL8578" s="759" t="str">
        <f t="shared" si="267"/>
        <v>Adulto</v>
      </c>
    </row>
    <row r="8579" spans="16:38" ht="15">
      <c r="P8579" s="806" t="s">
        <v>893</v>
      </c>
      <c r="Q8579" s="807">
        <v>28</v>
      </c>
      <c r="R8579" s="807">
        <v>71</v>
      </c>
      <c r="S8579" s="759" t="str">
        <f t="shared" ref="S8579:S8642" si="268">IF(P8579=0,"",IF(AND(R8579&gt;=0,R8579&lt;=5),"Primera Infancia",IF(AND(R8579&gt;=6,R8579&lt;=11),"Infancia",IF(AND(R8579&gt;=12,R8579&lt;=17),"Adolescente",IF(AND(R8579&gt;=18,R8579&lt;=28),"Juventud",IF(AND(R8579&gt;=29,R8579&lt;=59),"Adulto","Vejez"))))))</f>
        <v>Vejez</v>
      </c>
      <c r="AI8579" s="806" t="s">
        <v>903</v>
      </c>
      <c r="AJ8579" s="807">
        <v>101</v>
      </c>
      <c r="AK8579" s="807">
        <v>37</v>
      </c>
      <c r="AL8579" s="759" t="str">
        <f t="shared" ref="AL8579:AL8642" si="269">IF(AI8579=0,"",IF(AND(AK8579&gt;=0,AK8579&lt;=5),"Primera Infancia",IF(AND(AK8579&gt;=6,AK8579&lt;=11),"Infancia",IF(AND(AK8579&gt;=12,AK8579&lt;=17),"Adolescente",IF(AND(AK8579&gt;=18,AK8579&lt;=28),"Juventud",IF(AND(AK8579&gt;=29,AK8579&lt;=59),"Adulto","Vejez"))))))</f>
        <v>Adulto</v>
      </c>
    </row>
    <row r="8580" spans="16:38" ht="15">
      <c r="P8580" s="806" t="s">
        <v>893</v>
      </c>
      <c r="Q8580" s="807">
        <v>32</v>
      </c>
      <c r="R8580" s="807">
        <v>72</v>
      </c>
      <c r="S8580" s="759" t="str">
        <f t="shared" si="268"/>
        <v>Vejez</v>
      </c>
      <c r="AI8580" s="806" t="s">
        <v>903</v>
      </c>
      <c r="AJ8580" s="807">
        <v>93</v>
      </c>
      <c r="AK8580" s="807">
        <v>38</v>
      </c>
      <c r="AL8580" s="759" t="str">
        <f t="shared" si="269"/>
        <v>Adulto</v>
      </c>
    </row>
    <row r="8581" spans="16:38" ht="15">
      <c r="P8581" s="806" t="s">
        <v>893</v>
      </c>
      <c r="Q8581" s="807">
        <v>27</v>
      </c>
      <c r="R8581" s="807">
        <v>73</v>
      </c>
      <c r="S8581" s="759" t="str">
        <f t="shared" si="268"/>
        <v>Vejez</v>
      </c>
      <c r="AI8581" s="806" t="s">
        <v>903</v>
      </c>
      <c r="AJ8581" s="807">
        <v>88</v>
      </c>
      <c r="AK8581" s="807">
        <v>39</v>
      </c>
      <c r="AL8581" s="759" t="str">
        <f t="shared" si="269"/>
        <v>Adulto</v>
      </c>
    </row>
    <row r="8582" spans="16:38" ht="15">
      <c r="P8582" s="806" t="s">
        <v>893</v>
      </c>
      <c r="Q8582" s="807">
        <v>37</v>
      </c>
      <c r="R8582" s="807">
        <v>74</v>
      </c>
      <c r="S8582" s="759" t="str">
        <f t="shared" si="268"/>
        <v>Vejez</v>
      </c>
      <c r="AI8582" s="806" t="s">
        <v>903</v>
      </c>
      <c r="AJ8582" s="807">
        <v>83</v>
      </c>
      <c r="AK8582" s="807">
        <v>40</v>
      </c>
      <c r="AL8582" s="759" t="str">
        <f t="shared" si="269"/>
        <v>Adulto</v>
      </c>
    </row>
    <row r="8583" spans="16:38" ht="15">
      <c r="P8583" s="806" t="s">
        <v>893</v>
      </c>
      <c r="Q8583" s="807">
        <v>26</v>
      </c>
      <c r="R8583" s="807">
        <v>75</v>
      </c>
      <c r="S8583" s="759" t="str">
        <f t="shared" si="268"/>
        <v>Vejez</v>
      </c>
      <c r="AI8583" s="806" t="s">
        <v>903</v>
      </c>
      <c r="AJ8583" s="807">
        <v>83</v>
      </c>
      <c r="AK8583" s="807">
        <v>41</v>
      </c>
      <c r="AL8583" s="759" t="str">
        <f t="shared" si="269"/>
        <v>Adulto</v>
      </c>
    </row>
    <row r="8584" spans="16:38" ht="15">
      <c r="P8584" s="806" t="s">
        <v>893</v>
      </c>
      <c r="Q8584" s="807">
        <v>26</v>
      </c>
      <c r="R8584" s="807">
        <v>76</v>
      </c>
      <c r="S8584" s="759" t="str">
        <f t="shared" si="268"/>
        <v>Vejez</v>
      </c>
      <c r="AI8584" s="806" t="s">
        <v>903</v>
      </c>
      <c r="AJ8584" s="807">
        <v>76</v>
      </c>
      <c r="AK8584" s="807">
        <v>42</v>
      </c>
      <c r="AL8584" s="759" t="str">
        <f t="shared" si="269"/>
        <v>Adulto</v>
      </c>
    </row>
    <row r="8585" spans="16:38" ht="15">
      <c r="P8585" s="806" t="s">
        <v>893</v>
      </c>
      <c r="Q8585" s="807">
        <v>23</v>
      </c>
      <c r="R8585" s="807">
        <v>77</v>
      </c>
      <c r="S8585" s="759" t="str">
        <f t="shared" si="268"/>
        <v>Vejez</v>
      </c>
      <c r="AI8585" s="806" t="s">
        <v>903</v>
      </c>
      <c r="AJ8585" s="807">
        <v>92</v>
      </c>
      <c r="AK8585" s="807">
        <v>43</v>
      </c>
      <c r="AL8585" s="759" t="str">
        <f t="shared" si="269"/>
        <v>Adulto</v>
      </c>
    </row>
    <row r="8586" spans="16:38" ht="15">
      <c r="P8586" s="806" t="s">
        <v>893</v>
      </c>
      <c r="Q8586" s="807">
        <v>15</v>
      </c>
      <c r="R8586" s="807">
        <v>78</v>
      </c>
      <c r="S8586" s="759" t="str">
        <f t="shared" si="268"/>
        <v>Vejez</v>
      </c>
      <c r="AI8586" s="806" t="s">
        <v>903</v>
      </c>
      <c r="AJ8586" s="807">
        <v>88</v>
      </c>
      <c r="AK8586" s="807">
        <v>44</v>
      </c>
      <c r="AL8586" s="759" t="str">
        <f t="shared" si="269"/>
        <v>Adulto</v>
      </c>
    </row>
    <row r="8587" spans="16:38" ht="15">
      <c r="P8587" s="806" t="s">
        <v>893</v>
      </c>
      <c r="Q8587" s="807">
        <v>17</v>
      </c>
      <c r="R8587" s="807">
        <v>79</v>
      </c>
      <c r="S8587" s="759" t="str">
        <f t="shared" si="268"/>
        <v>Vejez</v>
      </c>
      <c r="AI8587" s="806" t="s">
        <v>903</v>
      </c>
      <c r="AJ8587" s="807">
        <v>64</v>
      </c>
      <c r="AK8587" s="807">
        <v>45</v>
      </c>
      <c r="AL8587" s="759" t="str">
        <f t="shared" si="269"/>
        <v>Adulto</v>
      </c>
    </row>
    <row r="8588" spans="16:38" ht="15">
      <c r="P8588" s="806" t="s">
        <v>893</v>
      </c>
      <c r="Q8588" s="807">
        <v>13</v>
      </c>
      <c r="R8588" s="807">
        <v>80</v>
      </c>
      <c r="S8588" s="759" t="str">
        <f t="shared" si="268"/>
        <v>Vejez</v>
      </c>
      <c r="AI8588" s="806" t="s">
        <v>903</v>
      </c>
      <c r="AJ8588" s="807">
        <v>67</v>
      </c>
      <c r="AK8588" s="807">
        <v>46</v>
      </c>
      <c r="AL8588" s="759" t="str">
        <f t="shared" si="269"/>
        <v>Adulto</v>
      </c>
    </row>
    <row r="8589" spans="16:38" ht="15">
      <c r="P8589" s="806" t="s">
        <v>893</v>
      </c>
      <c r="Q8589" s="807">
        <v>14</v>
      </c>
      <c r="R8589" s="807">
        <v>81</v>
      </c>
      <c r="S8589" s="759" t="str">
        <f t="shared" si="268"/>
        <v>Vejez</v>
      </c>
      <c r="AI8589" s="806" t="s">
        <v>903</v>
      </c>
      <c r="AJ8589" s="807">
        <v>59</v>
      </c>
      <c r="AK8589" s="807">
        <v>47</v>
      </c>
      <c r="AL8589" s="759" t="str">
        <f t="shared" si="269"/>
        <v>Adulto</v>
      </c>
    </row>
    <row r="8590" spans="16:38" ht="15">
      <c r="P8590" s="806" t="s">
        <v>893</v>
      </c>
      <c r="Q8590" s="807">
        <v>14</v>
      </c>
      <c r="R8590" s="807">
        <v>82</v>
      </c>
      <c r="S8590" s="759" t="str">
        <f t="shared" si="268"/>
        <v>Vejez</v>
      </c>
      <c r="AI8590" s="806" t="s">
        <v>903</v>
      </c>
      <c r="AJ8590" s="807">
        <v>71</v>
      </c>
      <c r="AK8590" s="807">
        <v>48</v>
      </c>
      <c r="AL8590" s="759" t="str">
        <f t="shared" si="269"/>
        <v>Adulto</v>
      </c>
    </row>
    <row r="8591" spans="16:38" ht="15">
      <c r="P8591" s="806" t="s">
        <v>893</v>
      </c>
      <c r="Q8591" s="807">
        <v>13</v>
      </c>
      <c r="R8591" s="807">
        <v>83</v>
      </c>
      <c r="S8591" s="759" t="str">
        <f t="shared" si="268"/>
        <v>Vejez</v>
      </c>
      <c r="AI8591" s="806" t="s">
        <v>903</v>
      </c>
      <c r="AJ8591" s="807">
        <v>64</v>
      </c>
      <c r="AK8591" s="807">
        <v>49</v>
      </c>
      <c r="AL8591" s="759" t="str">
        <f t="shared" si="269"/>
        <v>Adulto</v>
      </c>
    </row>
    <row r="8592" spans="16:38" ht="15">
      <c r="P8592" s="806" t="s">
        <v>893</v>
      </c>
      <c r="Q8592" s="807">
        <v>8</v>
      </c>
      <c r="R8592" s="807">
        <v>84</v>
      </c>
      <c r="S8592" s="759" t="str">
        <f t="shared" si="268"/>
        <v>Vejez</v>
      </c>
      <c r="AI8592" s="806" t="s">
        <v>903</v>
      </c>
      <c r="AJ8592" s="807">
        <v>83</v>
      </c>
      <c r="AK8592" s="807">
        <v>50</v>
      </c>
      <c r="AL8592" s="759" t="str">
        <f t="shared" si="269"/>
        <v>Adulto</v>
      </c>
    </row>
    <row r="8593" spans="16:38" ht="15">
      <c r="P8593" s="806" t="s">
        <v>893</v>
      </c>
      <c r="Q8593" s="807">
        <v>10</v>
      </c>
      <c r="R8593" s="807">
        <v>85</v>
      </c>
      <c r="S8593" s="759" t="str">
        <f t="shared" si="268"/>
        <v>Vejez</v>
      </c>
      <c r="AI8593" s="806" t="s">
        <v>903</v>
      </c>
      <c r="AJ8593" s="807">
        <v>69</v>
      </c>
      <c r="AK8593" s="807">
        <v>51</v>
      </c>
      <c r="AL8593" s="759" t="str">
        <f t="shared" si="269"/>
        <v>Adulto</v>
      </c>
    </row>
    <row r="8594" spans="16:38" ht="15">
      <c r="P8594" s="806" t="s">
        <v>893</v>
      </c>
      <c r="Q8594" s="807">
        <v>8</v>
      </c>
      <c r="R8594" s="807">
        <v>86</v>
      </c>
      <c r="S8594" s="759" t="str">
        <f t="shared" si="268"/>
        <v>Vejez</v>
      </c>
      <c r="AI8594" s="806" t="s">
        <v>903</v>
      </c>
      <c r="AJ8594" s="807">
        <v>69</v>
      </c>
      <c r="AK8594" s="807">
        <v>52</v>
      </c>
      <c r="AL8594" s="759" t="str">
        <f t="shared" si="269"/>
        <v>Adulto</v>
      </c>
    </row>
    <row r="8595" spans="16:38" ht="15">
      <c r="P8595" s="806" t="s">
        <v>893</v>
      </c>
      <c r="Q8595" s="807">
        <v>12</v>
      </c>
      <c r="R8595" s="807">
        <v>87</v>
      </c>
      <c r="S8595" s="759" t="str">
        <f t="shared" si="268"/>
        <v>Vejez</v>
      </c>
      <c r="AI8595" s="806" t="s">
        <v>903</v>
      </c>
      <c r="AJ8595" s="807">
        <v>67</v>
      </c>
      <c r="AK8595" s="807">
        <v>53</v>
      </c>
      <c r="AL8595" s="759" t="str">
        <f t="shared" si="269"/>
        <v>Adulto</v>
      </c>
    </row>
    <row r="8596" spans="16:38" ht="15">
      <c r="P8596" s="806" t="s">
        <v>893</v>
      </c>
      <c r="Q8596" s="807">
        <v>3</v>
      </c>
      <c r="R8596" s="807">
        <v>88</v>
      </c>
      <c r="S8596" s="759" t="str">
        <f t="shared" si="268"/>
        <v>Vejez</v>
      </c>
      <c r="AI8596" s="806" t="s">
        <v>903</v>
      </c>
      <c r="AJ8596" s="807">
        <v>56</v>
      </c>
      <c r="AK8596" s="807">
        <v>54</v>
      </c>
      <c r="AL8596" s="759" t="str">
        <f t="shared" si="269"/>
        <v>Adulto</v>
      </c>
    </row>
    <row r="8597" spans="16:38" ht="15">
      <c r="P8597" s="806" t="s">
        <v>893</v>
      </c>
      <c r="Q8597" s="807">
        <v>5</v>
      </c>
      <c r="R8597" s="807">
        <v>89</v>
      </c>
      <c r="S8597" s="759" t="str">
        <f t="shared" si="268"/>
        <v>Vejez</v>
      </c>
      <c r="AI8597" s="806" t="s">
        <v>903</v>
      </c>
      <c r="AJ8597" s="807">
        <v>62</v>
      </c>
      <c r="AK8597" s="807">
        <v>55</v>
      </c>
      <c r="AL8597" s="759" t="str">
        <f t="shared" si="269"/>
        <v>Adulto</v>
      </c>
    </row>
    <row r="8598" spans="16:38" ht="15">
      <c r="P8598" s="806" t="s">
        <v>893</v>
      </c>
      <c r="Q8598" s="807">
        <v>4</v>
      </c>
      <c r="R8598" s="807">
        <v>90</v>
      </c>
      <c r="S8598" s="759" t="str">
        <f t="shared" si="268"/>
        <v>Vejez</v>
      </c>
      <c r="AI8598" s="806" t="s">
        <v>903</v>
      </c>
      <c r="AJ8598" s="807">
        <v>66</v>
      </c>
      <c r="AK8598" s="807">
        <v>56</v>
      </c>
      <c r="AL8598" s="759" t="str">
        <f t="shared" si="269"/>
        <v>Adulto</v>
      </c>
    </row>
    <row r="8599" spans="16:38" ht="15">
      <c r="P8599" s="806" t="s">
        <v>893</v>
      </c>
      <c r="Q8599" s="807">
        <v>4</v>
      </c>
      <c r="R8599" s="807">
        <v>91</v>
      </c>
      <c r="S8599" s="759" t="str">
        <f t="shared" si="268"/>
        <v>Vejez</v>
      </c>
      <c r="AI8599" s="806" t="s">
        <v>903</v>
      </c>
      <c r="AJ8599" s="807">
        <v>72</v>
      </c>
      <c r="AK8599" s="807">
        <v>57</v>
      </c>
      <c r="AL8599" s="759" t="str">
        <f t="shared" si="269"/>
        <v>Adulto</v>
      </c>
    </row>
    <row r="8600" spans="16:38" ht="15">
      <c r="P8600" s="806" t="s">
        <v>893</v>
      </c>
      <c r="Q8600" s="807">
        <v>4</v>
      </c>
      <c r="R8600" s="807">
        <v>92</v>
      </c>
      <c r="S8600" s="759" t="str">
        <f t="shared" si="268"/>
        <v>Vejez</v>
      </c>
      <c r="AI8600" s="806" t="s">
        <v>903</v>
      </c>
      <c r="AJ8600" s="807">
        <v>65</v>
      </c>
      <c r="AK8600" s="807">
        <v>58</v>
      </c>
      <c r="AL8600" s="759" t="str">
        <f t="shared" si="269"/>
        <v>Adulto</v>
      </c>
    </row>
    <row r="8601" spans="16:38" ht="15">
      <c r="P8601" s="806" t="s">
        <v>893</v>
      </c>
      <c r="Q8601" s="807">
        <v>2</v>
      </c>
      <c r="R8601" s="807">
        <v>93</v>
      </c>
      <c r="S8601" s="759" t="str">
        <f t="shared" si="268"/>
        <v>Vejez</v>
      </c>
      <c r="AI8601" s="806" t="s">
        <v>903</v>
      </c>
      <c r="AJ8601" s="807">
        <v>66</v>
      </c>
      <c r="AK8601" s="807">
        <v>59</v>
      </c>
      <c r="AL8601" s="759" t="str">
        <f t="shared" si="269"/>
        <v>Adulto</v>
      </c>
    </row>
    <row r="8602" spans="16:38" ht="15">
      <c r="P8602" s="806" t="s">
        <v>893</v>
      </c>
      <c r="Q8602" s="807">
        <v>1</v>
      </c>
      <c r="R8602" s="807">
        <v>94</v>
      </c>
      <c r="S8602" s="759" t="str">
        <f t="shared" si="268"/>
        <v>Vejez</v>
      </c>
      <c r="AI8602" s="806" t="s">
        <v>903</v>
      </c>
      <c r="AJ8602" s="807">
        <v>59</v>
      </c>
      <c r="AK8602" s="807">
        <v>60</v>
      </c>
      <c r="AL8602" s="759" t="str">
        <f t="shared" si="269"/>
        <v>Vejez</v>
      </c>
    </row>
    <row r="8603" spans="16:38" ht="15">
      <c r="P8603" s="806" t="s">
        <v>893</v>
      </c>
      <c r="Q8603" s="807">
        <v>1</v>
      </c>
      <c r="R8603" s="807">
        <v>95</v>
      </c>
      <c r="S8603" s="759" t="str">
        <f t="shared" si="268"/>
        <v>Vejez</v>
      </c>
      <c r="AI8603" s="806" t="s">
        <v>903</v>
      </c>
      <c r="AJ8603" s="807">
        <v>44</v>
      </c>
      <c r="AK8603" s="807">
        <v>61</v>
      </c>
      <c r="AL8603" s="759" t="str">
        <f t="shared" si="269"/>
        <v>Vejez</v>
      </c>
    </row>
    <row r="8604" spans="16:38" ht="15">
      <c r="P8604" s="806" t="s">
        <v>893</v>
      </c>
      <c r="Q8604" s="807">
        <v>1</v>
      </c>
      <c r="R8604" s="807">
        <v>98</v>
      </c>
      <c r="S8604" s="759" t="str">
        <f t="shared" si="268"/>
        <v>Vejez</v>
      </c>
      <c r="AI8604" s="806" t="s">
        <v>903</v>
      </c>
      <c r="AJ8604" s="807">
        <v>46</v>
      </c>
      <c r="AK8604" s="807">
        <v>62</v>
      </c>
      <c r="AL8604" s="759" t="str">
        <f t="shared" si="269"/>
        <v>Vejez</v>
      </c>
    </row>
    <row r="8605" spans="16:38" ht="15">
      <c r="P8605" s="806" t="s">
        <v>893</v>
      </c>
      <c r="Q8605" s="807">
        <v>1</v>
      </c>
      <c r="R8605" s="807">
        <v>100</v>
      </c>
      <c r="S8605" s="759" t="str">
        <f t="shared" si="268"/>
        <v>Vejez</v>
      </c>
      <c r="AI8605" s="806" t="s">
        <v>903</v>
      </c>
      <c r="AJ8605" s="807">
        <v>29</v>
      </c>
      <c r="AK8605" s="807">
        <v>63</v>
      </c>
      <c r="AL8605" s="759" t="str">
        <f t="shared" si="269"/>
        <v>Vejez</v>
      </c>
    </row>
    <row r="8606" spans="16:38" ht="15">
      <c r="P8606" s="806" t="s">
        <v>893</v>
      </c>
      <c r="Q8606" s="807">
        <v>1</v>
      </c>
      <c r="R8606" s="807">
        <v>101</v>
      </c>
      <c r="S8606" s="759" t="str">
        <f t="shared" si="268"/>
        <v>Vejez</v>
      </c>
      <c r="AI8606" s="806" t="s">
        <v>903</v>
      </c>
      <c r="AJ8606" s="807">
        <v>35</v>
      </c>
      <c r="AK8606" s="807">
        <v>64</v>
      </c>
      <c r="AL8606" s="759" t="str">
        <f t="shared" si="269"/>
        <v>Vejez</v>
      </c>
    </row>
    <row r="8607" spans="16:38" ht="30">
      <c r="P8607" s="806" t="s">
        <v>895</v>
      </c>
      <c r="Q8607" s="807">
        <v>379</v>
      </c>
      <c r="R8607" s="807">
        <v>0</v>
      </c>
      <c r="S8607" s="759" t="str">
        <f t="shared" si="268"/>
        <v>Primera Infancia</v>
      </c>
      <c r="AI8607" s="806" t="s">
        <v>903</v>
      </c>
      <c r="AJ8607" s="807">
        <v>33</v>
      </c>
      <c r="AK8607" s="807">
        <v>65</v>
      </c>
      <c r="AL8607" s="759" t="str">
        <f t="shared" si="269"/>
        <v>Vejez</v>
      </c>
    </row>
    <row r="8608" spans="16:38" ht="30">
      <c r="P8608" s="806" t="s">
        <v>895</v>
      </c>
      <c r="Q8608" s="807">
        <v>377</v>
      </c>
      <c r="R8608" s="807">
        <v>1</v>
      </c>
      <c r="S8608" s="759" t="str">
        <f t="shared" si="268"/>
        <v>Primera Infancia</v>
      </c>
      <c r="AI8608" s="806" t="s">
        <v>903</v>
      </c>
      <c r="AJ8608" s="807">
        <v>33</v>
      </c>
      <c r="AK8608" s="807">
        <v>66</v>
      </c>
      <c r="AL8608" s="759" t="str">
        <f t="shared" si="269"/>
        <v>Vejez</v>
      </c>
    </row>
    <row r="8609" spans="16:38" ht="30">
      <c r="P8609" s="806" t="s">
        <v>895</v>
      </c>
      <c r="Q8609" s="807">
        <v>342</v>
      </c>
      <c r="R8609" s="807">
        <v>2</v>
      </c>
      <c r="S8609" s="759" t="str">
        <f t="shared" si="268"/>
        <v>Primera Infancia</v>
      </c>
      <c r="AI8609" s="806" t="s">
        <v>903</v>
      </c>
      <c r="AJ8609" s="807">
        <v>23</v>
      </c>
      <c r="AK8609" s="807">
        <v>67</v>
      </c>
      <c r="AL8609" s="759" t="str">
        <f t="shared" si="269"/>
        <v>Vejez</v>
      </c>
    </row>
    <row r="8610" spans="16:38" ht="30">
      <c r="P8610" s="806" t="s">
        <v>895</v>
      </c>
      <c r="Q8610" s="807">
        <v>329</v>
      </c>
      <c r="R8610" s="807">
        <v>3</v>
      </c>
      <c r="S8610" s="759" t="str">
        <f t="shared" si="268"/>
        <v>Primera Infancia</v>
      </c>
      <c r="AI8610" s="806" t="s">
        <v>903</v>
      </c>
      <c r="AJ8610" s="807">
        <v>23</v>
      </c>
      <c r="AK8610" s="807">
        <v>68</v>
      </c>
      <c r="AL8610" s="759" t="str">
        <f t="shared" si="269"/>
        <v>Vejez</v>
      </c>
    </row>
    <row r="8611" spans="16:38" ht="30">
      <c r="P8611" s="806" t="s">
        <v>895</v>
      </c>
      <c r="Q8611" s="807">
        <v>310</v>
      </c>
      <c r="R8611" s="807">
        <v>4</v>
      </c>
      <c r="S8611" s="759" t="str">
        <f t="shared" si="268"/>
        <v>Primera Infancia</v>
      </c>
      <c r="AI8611" s="806" t="s">
        <v>903</v>
      </c>
      <c r="AJ8611" s="807">
        <v>24</v>
      </c>
      <c r="AK8611" s="807">
        <v>69</v>
      </c>
      <c r="AL8611" s="759" t="str">
        <f t="shared" si="269"/>
        <v>Vejez</v>
      </c>
    </row>
    <row r="8612" spans="16:38" ht="30">
      <c r="P8612" s="806" t="s">
        <v>895</v>
      </c>
      <c r="Q8612" s="807">
        <v>310</v>
      </c>
      <c r="R8612" s="807">
        <v>5</v>
      </c>
      <c r="S8612" s="759" t="str">
        <f t="shared" si="268"/>
        <v>Primera Infancia</v>
      </c>
      <c r="AI8612" s="806" t="s">
        <v>903</v>
      </c>
      <c r="AJ8612" s="807">
        <v>16</v>
      </c>
      <c r="AK8612" s="807">
        <v>70</v>
      </c>
      <c r="AL8612" s="759" t="str">
        <f t="shared" si="269"/>
        <v>Vejez</v>
      </c>
    </row>
    <row r="8613" spans="16:38" ht="15">
      <c r="P8613" s="806" t="s">
        <v>895</v>
      </c>
      <c r="Q8613" s="807">
        <v>293</v>
      </c>
      <c r="R8613" s="807">
        <v>6</v>
      </c>
      <c r="S8613" s="759" t="str">
        <f t="shared" si="268"/>
        <v>Infancia</v>
      </c>
      <c r="AI8613" s="806" t="s">
        <v>903</v>
      </c>
      <c r="AJ8613" s="807">
        <v>22</v>
      </c>
      <c r="AK8613" s="807">
        <v>71</v>
      </c>
      <c r="AL8613" s="759" t="str">
        <f t="shared" si="269"/>
        <v>Vejez</v>
      </c>
    </row>
    <row r="8614" spans="16:38" ht="15">
      <c r="P8614" s="806" t="s">
        <v>895</v>
      </c>
      <c r="Q8614" s="807">
        <v>299</v>
      </c>
      <c r="R8614" s="807">
        <v>7</v>
      </c>
      <c r="S8614" s="759" t="str">
        <f t="shared" si="268"/>
        <v>Infancia</v>
      </c>
      <c r="AI8614" s="806" t="s">
        <v>903</v>
      </c>
      <c r="AJ8614" s="807">
        <v>15</v>
      </c>
      <c r="AK8614" s="807">
        <v>72</v>
      </c>
      <c r="AL8614" s="759" t="str">
        <f t="shared" si="269"/>
        <v>Vejez</v>
      </c>
    </row>
    <row r="8615" spans="16:38" ht="15">
      <c r="P8615" s="806" t="s">
        <v>895</v>
      </c>
      <c r="Q8615" s="807">
        <v>287</v>
      </c>
      <c r="R8615" s="807">
        <v>8</v>
      </c>
      <c r="S8615" s="759" t="str">
        <f t="shared" si="268"/>
        <v>Infancia</v>
      </c>
      <c r="AI8615" s="806" t="s">
        <v>903</v>
      </c>
      <c r="AJ8615" s="807">
        <v>17</v>
      </c>
      <c r="AK8615" s="807">
        <v>73</v>
      </c>
      <c r="AL8615" s="759" t="str">
        <f t="shared" si="269"/>
        <v>Vejez</v>
      </c>
    </row>
    <row r="8616" spans="16:38" ht="15">
      <c r="P8616" s="806" t="s">
        <v>895</v>
      </c>
      <c r="Q8616" s="807">
        <v>283</v>
      </c>
      <c r="R8616" s="807">
        <v>9</v>
      </c>
      <c r="S8616" s="759" t="str">
        <f t="shared" si="268"/>
        <v>Infancia</v>
      </c>
      <c r="AI8616" s="806" t="s">
        <v>903</v>
      </c>
      <c r="AJ8616" s="807">
        <v>11</v>
      </c>
      <c r="AK8616" s="807">
        <v>74</v>
      </c>
      <c r="AL8616" s="759" t="str">
        <f t="shared" si="269"/>
        <v>Vejez</v>
      </c>
    </row>
    <row r="8617" spans="16:38" ht="15">
      <c r="P8617" s="806" t="s">
        <v>895</v>
      </c>
      <c r="Q8617" s="807">
        <v>296</v>
      </c>
      <c r="R8617" s="807">
        <v>10</v>
      </c>
      <c r="S8617" s="759" t="str">
        <f t="shared" si="268"/>
        <v>Infancia</v>
      </c>
      <c r="AI8617" s="806" t="s">
        <v>903</v>
      </c>
      <c r="AJ8617" s="807">
        <v>14</v>
      </c>
      <c r="AK8617" s="807">
        <v>75</v>
      </c>
      <c r="AL8617" s="759" t="str">
        <f t="shared" si="269"/>
        <v>Vejez</v>
      </c>
    </row>
    <row r="8618" spans="16:38" ht="15">
      <c r="P8618" s="806" t="s">
        <v>895</v>
      </c>
      <c r="Q8618" s="807">
        <v>274</v>
      </c>
      <c r="R8618" s="807">
        <v>11</v>
      </c>
      <c r="S8618" s="759" t="str">
        <f t="shared" si="268"/>
        <v>Infancia</v>
      </c>
      <c r="AI8618" s="806" t="s">
        <v>903</v>
      </c>
      <c r="AJ8618" s="807">
        <v>17</v>
      </c>
      <c r="AK8618" s="807">
        <v>76</v>
      </c>
      <c r="AL8618" s="759" t="str">
        <f t="shared" si="269"/>
        <v>Vejez</v>
      </c>
    </row>
    <row r="8619" spans="16:38" ht="30">
      <c r="P8619" s="806" t="s">
        <v>895</v>
      </c>
      <c r="Q8619" s="807">
        <v>322</v>
      </c>
      <c r="R8619" s="807">
        <v>12</v>
      </c>
      <c r="S8619" s="759" t="str">
        <f t="shared" si="268"/>
        <v>Adolescente</v>
      </c>
      <c r="AI8619" s="806" t="s">
        <v>903</v>
      </c>
      <c r="AJ8619" s="807">
        <v>6</v>
      </c>
      <c r="AK8619" s="807">
        <v>77</v>
      </c>
      <c r="AL8619" s="759" t="str">
        <f t="shared" si="269"/>
        <v>Vejez</v>
      </c>
    </row>
    <row r="8620" spans="16:38" ht="30">
      <c r="P8620" s="806" t="s">
        <v>895</v>
      </c>
      <c r="Q8620" s="807">
        <v>337</v>
      </c>
      <c r="R8620" s="807">
        <v>13</v>
      </c>
      <c r="S8620" s="759" t="str">
        <f t="shared" si="268"/>
        <v>Adolescente</v>
      </c>
      <c r="AI8620" s="806" t="s">
        <v>903</v>
      </c>
      <c r="AJ8620" s="807">
        <v>5</v>
      </c>
      <c r="AK8620" s="807">
        <v>78</v>
      </c>
      <c r="AL8620" s="759" t="str">
        <f t="shared" si="269"/>
        <v>Vejez</v>
      </c>
    </row>
    <row r="8621" spans="16:38" ht="30">
      <c r="P8621" s="806" t="s">
        <v>895</v>
      </c>
      <c r="Q8621" s="807">
        <v>336</v>
      </c>
      <c r="R8621" s="807">
        <v>14</v>
      </c>
      <c r="S8621" s="759" t="str">
        <f t="shared" si="268"/>
        <v>Adolescente</v>
      </c>
      <c r="AI8621" s="806" t="s">
        <v>903</v>
      </c>
      <c r="AJ8621" s="807">
        <v>7</v>
      </c>
      <c r="AK8621" s="807">
        <v>79</v>
      </c>
      <c r="AL8621" s="759" t="str">
        <f t="shared" si="269"/>
        <v>Vejez</v>
      </c>
    </row>
    <row r="8622" spans="16:38" ht="30">
      <c r="P8622" s="806" t="s">
        <v>895</v>
      </c>
      <c r="Q8622" s="807">
        <v>363</v>
      </c>
      <c r="R8622" s="807">
        <v>15</v>
      </c>
      <c r="S8622" s="759" t="str">
        <f t="shared" si="268"/>
        <v>Adolescente</v>
      </c>
      <c r="AI8622" s="806" t="s">
        <v>903</v>
      </c>
      <c r="AJ8622" s="807">
        <v>1</v>
      </c>
      <c r="AK8622" s="807">
        <v>80</v>
      </c>
      <c r="AL8622" s="759" t="str">
        <f t="shared" si="269"/>
        <v>Vejez</v>
      </c>
    </row>
    <row r="8623" spans="16:38" ht="30">
      <c r="P8623" s="806" t="s">
        <v>895</v>
      </c>
      <c r="Q8623" s="807">
        <v>376</v>
      </c>
      <c r="R8623" s="807">
        <v>16</v>
      </c>
      <c r="S8623" s="759" t="str">
        <f t="shared" si="268"/>
        <v>Adolescente</v>
      </c>
      <c r="AI8623" s="806" t="s">
        <v>903</v>
      </c>
      <c r="AJ8623" s="807">
        <v>4</v>
      </c>
      <c r="AK8623" s="807">
        <v>81</v>
      </c>
      <c r="AL8623" s="759" t="str">
        <f t="shared" si="269"/>
        <v>Vejez</v>
      </c>
    </row>
    <row r="8624" spans="16:38" ht="30">
      <c r="P8624" s="806" t="s">
        <v>895</v>
      </c>
      <c r="Q8624" s="807">
        <v>400</v>
      </c>
      <c r="R8624" s="807">
        <v>17</v>
      </c>
      <c r="S8624" s="759" t="str">
        <f t="shared" si="268"/>
        <v>Adolescente</v>
      </c>
      <c r="AI8624" s="806" t="s">
        <v>903</v>
      </c>
      <c r="AJ8624" s="807">
        <v>9</v>
      </c>
      <c r="AK8624" s="807">
        <v>82</v>
      </c>
      <c r="AL8624" s="759" t="str">
        <f t="shared" si="269"/>
        <v>Vejez</v>
      </c>
    </row>
    <row r="8625" spans="16:38" ht="15">
      <c r="P8625" s="806" t="s">
        <v>895</v>
      </c>
      <c r="Q8625" s="807">
        <v>366</v>
      </c>
      <c r="R8625" s="807">
        <v>18</v>
      </c>
      <c r="S8625" s="759" t="str">
        <f t="shared" si="268"/>
        <v>Juventud</v>
      </c>
      <c r="AI8625" s="806" t="s">
        <v>903</v>
      </c>
      <c r="AJ8625" s="807">
        <v>3</v>
      </c>
      <c r="AK8625" s="807">
        <v>83</v>
      </c>
      <c r="AL8625" s="759" t="str">
        <f t="shared" si="269"/>
        <v>Vejez</v>
      </c>
    </row>
    <row r="8626" spans="16:38" ht="15">
      <c r="P8626" s="806" t="s">
        <v>895</v>
      </c>
      <c r="Q8626" s="807">
        <v>339</v>
      </c>
      <c r="R8626" s="807">
        <v>19</v>
      </c>
      <c r="S8626" s="759" t="str">
        <f t="shared" si="268"/>
        <v>Juventud</v>
      </c>
      <c r="AI8626" s="806" t="s">
        <v>903</v>
      </c>
      <c r="AJ8626" s="807">
        <v>2</v>
      </c>
      <c r="AK8626" s="807">
        <v>84</v>
      </c>
      <c r="AL8626" s="759" t="str">
        <f t="shared" si="269"/>
        <v>Vejez</v>
      </c>
    </row>
    <row r="8627" spans="16:38" ht="15">
      <c r="P8627" s="806" t="s">
        <v>895</v>
      </c>
      <c r="Q8627" s="807">
        <v>301</v>
      </c>
      <c r="R8627" s="807">
        <v>20</v>
      </c>
      <c r="S8627" s="759" t="str">
        <f t="shared" si="268"/>
        <v>Juventud</v>
      </c>
      <c r="AI8627" s="806" t="s">
        <v>903</v>
      </c>
      <c r="AJ8627" s="807">
        <v>6</v>
      </c>
      <c r="AK8627" s="807">
        <v>85</v>
      </c>
      <c r="AL8627" s="759" t="str">
        <f t="shared" si="269"/>
        <v>Vejez</v>
      </c>
    </row>
    <row r="8628" spans="16:38" ht="15">
      <c r="P8628" s="806" t="s">
        <v>895</v>
      </c>
      <c r="Q8628" s="807">
        <v>394</v>
      </c>
      <c r="R8628" s="807">
        <v>21</v>
      </c>
      <c r="S8628" s="759" t="str">
        <f t="shared" si="268"/>
        <v>Juventud</v>
      </c>
      <c r="AI8628" s="806" t="s">
        <v>903</v>
      </c>
      <c r="AJ8628" s="807">
        <v>6</v>
      </c>
      <c r="AK8628" s="807">
        <v>86</v>
      </c>
      <c r="AL8628" s="759" t="str">
        <f t="shared" si="269"/>
        <v>Vejez</v>
      </c>
    </row>
    <row r="8629" spans="16:38" ht="15">
      <c r="P8629" s="806" t="s">
        <v>895</v>
      </c>
      <c r="Q8629" s="807">
        <v>361</v>
      </c>
      <c r="R8629" s="807">
        <v>22</v>
      </c>
      <c r="S8629" s="759" t="str">
        <f t="shared" si="268"/>
        <v>Juventud</v>
      </c>
      <c r="AI8629" s="806" t="s">
        <v>903</v>
      </c>
      <c r="AJ8629" s="807">
        <v>3</v>
      </c>
      <c r="AK8629" s="807">
        <v>87</v>
      </c>
      <c r="AL8629" s="759" t="str">
        <f t="shared" si="269"/>
        <v>Vejez</v>
      </c>
    </row>
    <row r="8630" spans="16:38" ht="15">
      <c r="P8630" s="806" t="s">
        <v>895</v>
      </c>
      <c r="Q8630" s="807">
        <v>395</v>
      </c>
      <c r="R8630" s="807">
        <v>23</v>
      </c>
      <c r="S8630" s="759" t="str">
        <f t="shared" si="268"/>
        <v>Juventud</v>
      </c>
      <c r="AI8630" s="806" t="s">
        <v>903</v>
      </c>
      <c r="AJ8630" s="807">
        <v>8</v>
      </c>
      <c r="AK8630" s="807">
        <v>88</v>
      </c>
      <c r="AL8630" s="759" t="str">
        <f t="shared" si="269"/>
        <v>Vejez</v>
      </c>
    </row>
    <row r="8631" spans="16:38" ht="15">
      <c r="P8631" s="806" t="s">
        <v>895</v>
      </c>
      <c r="Q8631" s="807">
        <v>402</v>
      </c>
      <c r="R8631" s="807">
        <v>24</v>
      </c>
      <c r="S8631" s="759" t="str">
        <f t="shared" si="268"/>
        <v>Juventud</v>
      </c>
      <c r="AI8631" s="806" t="s">
        <v>903</v>
      </c>
      <c r="AJ8631" s="807">
        <v>4</v>
      </c>
      <c r="AK8631" s="807">
        <v>89</v>
      </c>
      <c r="AL8631" s="759" t="str">
        <f t="shared" si="269"/>
        <v>Vejez</v>
      </c>
    </row>
    <row r="8632" spans="16:38" ht="15">
      <c r="P8632" s="806" t="s">
        <v>895</v>
      </c>
      <c r="Q8632" s="807">
        <v>504</v>
      </c>
      <c r="R8632" s="807">
        <v>25</v>
      </c>
      <c r="S8632" s="759" t="str">
        <f t="shared" si="268"/>
        <v>Juventud</v>
      </c>
      <c r="AI8632" s="806" t="s">
        <v>903</v>
      </c>
      <c r="AJ8632" s="807">
        <v>4</v>
      </c>
      <c r="AK8632" s="807">
        <v>90</v>
      </c>
      <c r="AL8632" s="759" t="str">
        <f t="shared" si="269"/>
        <v>Vejez</v>
      </c>
    </row>
    <row r="8633" spans="16:38" ht="15">
      <c r="P8633" s="806" t="s">
        <v>895</v>
      </c>
      <c r="Q8633" s="807">
        <v>550</v>
      </c>
      <c r="R8633" s="807">
        <v>26</v>
      </c>
      <c r="S8633" s="759" t="str">
        <f t="shared" si="268"/>
        <v>Juventud</v>
      </c>
      <c r="AI8633" s="806" t="s">
        <v>903</v>
      </c>
      <c r="AJ8633" s="807">
        <v>3</v>
      </c>
      <c r="AK8633" s="807">
        <v>91</v>
      </c>
      <c r="AL8633" s="759" t="str">
        <f t="shared" si="269"/>
        <v>Vejez</v>
      </c>
    </row>
    <row r="8634" spans="16:38" ht="15">
      <c r="P8634" s="806" t="s">
        <v>895</v>
      </c>
      <c r="Q8634" s="807">
        <v>515</v>
      </c>
      <c r="R8634" s="807">
        <v>27</v>
      </c>
      <c r="S8634" s="759" t="str">
        <f t="shared" si="268"/>
        <v>Juventud</v>
      </c>
      <c r="AI8634" s="806" t="s">
        <v>903</v>
      </c>
      <c r="AJ8634" s="807">
        <v>1</v>
      </c>
      <c r="AK8634" s="807">
        <v>92</v>
      </c>
      <c r="AL8634" s="759" t="str">
        <f t="shared" si="269"/>
        <v>Vejez</v>
      </c>
    </row>
    <row r="8635" spans="16:38" ht="15">
      <c r="P8635" s="806" t="s">
        <v>895</v>
      </c>
      <c r="Q8635" s="807">
        <v>468</v>
      </c>
      <c r="R8635" s="807">
        <v>28</v>
      </c>
      <c r="S8635" s="759" t="str">
        <f t="shared" si="268"/>
        <v>Juventud</v>
      </c>
      <c r="AI8635" s="806" t="s">
        <v>903</v>
      </c>
      <c r="AJ8635" s="807">
        <v>2</v>
      </c>
      <c r="AK8635" s="807">
        <v>93</v>
      </c>
      <c r="AL8635" s="759" t="str">
        <f t="shared" si="269"/>
        <v>Vejez</v>
      </c>
    </row>
    <row r="8636" spans="16:38" ht="15">
      <c r="P8636" s="806" t="s">
        <v>895</v>
      </c>
      <c r="Q8636" s="807">
        <v>500</v>
      </c>
      <c r="R8636" s="807">
        <v>29</v>
      </c>
      <c r="S8636" s="759" t="str">
        <f t="shared" si="268"/>
        <v>Adulto</v>
      </c>
      <c r="AI8636" s="806" t="s">
        <v>903</v>
      </c>
      <c r="AJ8636" s="807">
        <v>1</v>
      </c>
      <c r="AK8636" s="807">
        <v>94</v>
      </c>
      <c r="AL8636" s="759" t="str">
        <f t="shared" si="269"/>
        <v>Vejez</v>
      </c>
    </row>
    <row r="8637" spans="16:38" ht="15">
      <c r="P8637" s="806" t="s">
        <v>895</v>
      </c>
      <c r="Q8637" s="807">
        <v>410</v>
      </c>
      <c r="R8637" s="807">
        <v>30</v>
      </c>
      <c r="S8637" s="759" t="str">
        <f t="shared" si="268"/>
        <v>Adulto</v>
      </c>
      <c r="AI8637" s="806" t="s">
        <v>903</v>
      </c>
      <c r="AJ8637" s="807">
        <v>1</v>
      </c>
      <c r="AK8637" s="807">
        <v>95</v>
      </c>
      <c r="AL8637" s="759" t="str">
        <f t="shared" si="269"/>
        <v>Vejez</v>
      </c>
    </row>
    <row r="8638" spans="16:38" ht="15">
      <c r="P8638" s="806" t="s">
        <v>895</v>
      </c>
      <c r="Q8638" s="807">
        <v>446</v>
      </c>
      <c r="R8638" s="807">
        <v>31</v>
      </c>
      <c r="S8638" s="759" t="str">
        <f t="shared" si="268"/>
        <v>Adulto</v>
      </c>
      <c r="AI8638" s="806" t="s">
        <v>903</v>
      </c>
      <c r="AJ8638" s="807">
        <v>1</v>
      </c>
      <c r="AK8638" s="807">
        <v>96</v>
      </c>
      <c r="AL8638" s="759" t="str">
        <f t="shared" si="269"/>
        <v>Vejez</v>
      </c>
    </row>
    <row r="8639" spans="16:38" ht="15">
      <c r="P8639" s="806" t="s">
        <v>895</v>
      </c>
      <c r="Q8639" s="807">
        <v>411</v>
      </c>
      <c r="R8639" s="807">
        <v>32</v>
      </c>
      <c r="S8639" s="759" t="str">
        <f t="shared" si="268"/>
        <v>Adulto</v>
      </c>
      <c r="AI8639" s="806" t="s">
        <v>903</v>
      </c>
      <c r="AJ8639" s="807">
        <v>1</v>
      </c>
      <c r="AK8639" s="807">
        <v>98</v>
      </c>
      <c r="AL8639" s="759" t="str">
        <f t="shared" si="269"/>
        <v>Vejez</v>
      </c>
    </row>
    <row r="8640" spans="16:38" ht="30">
      <c r="P8640" s="806" t="s">
        <v>895</v>
      </c>
      <c r="Q8640" s="807">
        <v>371</v>
      </c>
      <c r="R8640" s="807">
        <v>33</v>
      </c>
      <c r="S8640" s="759" t="str">
        <f t="shared" si="268"/>
        <v>Adulto</v>
      </c>
      <c r="AI8640" s="806" t="s">
        <v>904</v>
      </c>
      <c r="AJ8640" s="807">
        <v>16</v>
      </c>
      <c r="AK8640" s="807">
        <v>0</v>
      </c>
      <c r="AL8640" s="759" t="str">
        <f t="shared" si="269"/>
        <v>Primera Infancia</v>
      </c>
    </row>
    <row r="8641" spans="16:38" ht="30">
      <c r="P8641" s="806" t="s">
        <v>895</v>
      </c>
      <c r="Q8641" s="807">
        <v>358</v>
      </c>
      <c r="R8641" s="807">
        <v>34</v>
      </c>
      <c r="S8641" s="759" t="str">
        <f t="shared" si="268"/>
        <v>Adulto</v>
      </c>
      <c r="AI8641" s="806" t="s">
        <v>904</v>
      </c>
      <c r="AJ8641" s="807">
        <v>16</v>
      </c>
      <c r="AK8641" s="807">
        <v>1</v>
      </c>
      <c r="AL8641" s="759" t="str">
        <f t="shared" si="269"/>
        <v>Primera Infancia</v>
      </c>
    </row>
    <row r="8642" spans="16:38" ht="30">
      <c r="P8642" s="806" t="s">
        <v>895</v>
      </c>
      <c r="Q8642" s="807">
        <v>361</v>
      </c>
      <c r="R8642" s="807">
        <v>35</v>
      </c>
      <c r="S8642" s="759" t="str">
        <f t="shared" si="268"/>
        <v>Adulto</v>
      </c>
      <c r="AI8642" s="806" t="s">
        <v>904</v>
      </c>
      <c r="AJ8642" s="807">
        <v>8</v>
      </c>
      <c r="AK8642" s="807">
        <v>2</v>
      </c>
      <c r="AL8642" s="759" t="str">
        <f t="shared" si="269"/>
        <v>Primera Infancia</v>
      </c>
    </row>
    <row r="8643" spans="16:38" ht="30">
      <c r="P8643" s="806" t="s">
        <v>895</v>
      </c>
      <c r="Q8643" s="807">
        <v>342</v>
      </c>
      <c r="R8643" s="807">
        <v>36</v>
      </c>
      <c r="S8643" s="759" t="str">
        <f t="shared" ref="S8643:S8706" si="270">IF(P8643=0,"",IF(AND(R8643&gt;=0,R8643&lt;=5),"Primera Infancia",IF(AND(R8643&gt;=6,R8643&lt;=11),"Infancia",IF(AND(R8643&gt;=12,R8643&lt;=17),"Adolescente",IF(AND(R8643&gt;=18,R8643&lt;=28),"Juventud",IF(AND(R8643&gt;=29,R8643&lt;=59),"Adulto","Vejez"))))))</f>
        <v>Adulto</v>
      </c>
      <c r="AI8643" s="806" t="s">
        <v>904</v>
      </c>
      <c r="AJ8643" s="807">
        <v>11</v>
      </c>
      <c r="AK8643" s="807">
        <v>3</v>
      </c>
      <c r="AL8643" s="759" t="str">
        <f t="shared" ref="AL8643:AL8706" si="271">IF(AI8643=0,"",IF(AND(AK8643&gt;=0,AK8643&lt;=5),"Primera Infancia",IF(AND(AK8643&gt;=6,AK8643&lt;=11),"Infancia",IF(AND(AK8643&gt;=12,AK8643&lt;=17),"Adolescente",IF(AND(AK8643&gt;=18,AK8643&lt;=28),"Juventud",IF(AND(AK8643&gt;=29,AK8643&lt;=59),"Adulto","Vejez"))))))</f>
        <v>Primera Infancia</v>
      </c>
    </row>
    <row r="8644" spans="16:38" ht="30">
      <c r="P8644" s="806" t="s">
        <v>895</v>
      </c>
      <c r="Q8644" s="807">
        <v>342</v>
      </c>
      <c r="R8644" s="807">
        <v>37</v>
      </c>
      <c r="S8644" s="759" t="str">
        <f t="shared" si="270"/>
        <v>Adulto</v>
      </c>
      <c r="AI8644" s="806" t="s">
        <v>904</v>
      </c>
      <c r="AJ8644" s="807">
        <v>9</v>
      </c>
      <c r="AK8644" s="807">
        <v>4</v>
      </c>
      <c r="AL8644" s="759" t="str">
        <f t="shared" si="271"/>
        <v>Primera Infancia</v>
      </c>
    </row>
    <row r="8645" spans="16:38" ht="30">
      <c r="P8645" s="806" t="s">
        <v>895</v>
      </c>
      <c r="Q8645" s="807">
        <v>356</v>
      </c>
      <c r="R8645" s="807">
        <v>38</v>
      </c>
      <c r="S8645" s="759" t="str">
        <f t="shared" si="270"/>
        <v>Adulto</v>
      </c>
      <c r="AI8645" s="806" t="s">
        <v>904</v>
      </c>
      <c r="AJ8645" s="807">
        <v>14</v>
      </c>
      <c r="AK8645" s="807">
        <v>5</v>
      </c>
      <c r="AL8645" s="759" t="str">
        <f t="shared" si="271"/>
        <v>Primera Infancia</v>
      </c>
    </row>
    <row r="8646" spans="16:38" ht="15">
      <c r="P8646" s="806" t="s">
        <v>895</v>
      </c>
      <c r="Q8646" s="807">
        <v>367</v>
      </c>
      <c r="R8646" s="807">
        <v>39</v>
      </c>
      <c r="S8646" s="759" t="str">
        <f t="shared" si="270"/>
        <v>Adulto</v>
      </c>
      <c r="AI8646" s="806" t="s">
        <v>904</v>
      </c>
      <c r="AJ8646" s="807">
        <v>11</v>
      </c>
      <c r="AK8646" s="807">
        <v>6</v>
      </c>
      <c r="AL8646" s="759" t="str">
        <f t="shared" si="271"/>
        <v>Infancia</v>
      </c>
    </row>
    <row r="8647" spans="16:38" ht="15">
      <c r="P8647" s="806" t="s">
        <v>895</v>
      </c>
      <c r="Q8647" s="807">
        <v>331</v>
      </c>
      <c r="R8647" s="807">
        <v>40</v>
      </c>
      <c r="S8647" s="759" t="str">
        <f t="shared" si="270"/>
        <v>Adulto</v>
      </c>
      <c r="AI8647" s="806" t="s">
        <v>904</v>
      </c>
      <c r="AJ8647" s="807">
        <v>17</v>
      </c>
      <c r="AK8647" s="807">
        <v>7</v>
      </c>
      <c r="AL8647" s="759" t="str">
        <f t="shared" si="271"/>
        <v>Infancia</v>
      </c>
    </row>
    <row r="8648" spans="16:38" ht="15">
      <c r="P8648" s="806" t="s">
        <v>895</v>
      </c>
      <c r="Q8648" s="807">
        <v>364</v>
      </c>
      <c r="R8648" s="807">
        <v>41</v>
      </c>
      <c r="S8648" s="759" t="str">
        <f t="shared" si="270"/>
        <v>Adulto</v>
      </c>
      <c r="AI8648" s="806" t="s">
        <v>904</v>
      </c>
      <c r="AJ8648" s="807">
        <v>16</v>
      </c>
      <c r="AK8648" s="807">
        <v>8</v>
      </c>
      <c r="AL8648" s="759" t="str">
        <f t="shared" si="271"/>
        <v>Infancia</v>
      </c>
    </row>
    <row r="8649" spans="16:38" ht="15">
      <c r="P8649" s="806" t="s">
        <v>895</v>
      </c>
      <c r="Q8649" s="807">
        <v>353</v>
      </c>
      <c r="R8649" s="807">
        <v>42</v>
      </c>
      <c r="S8649" s="759" t="str">
        <f t="shared" si="270"/>
        <v>Adulto</v>
      </c>
      <c r="AI8649" s="806" t="s">
        <v>904</v>
      </c>
      <c r="AJ8649" s="807">
        <v>11</v>
      </c>
      <c r="AK8649" s="807">
        <v>9</v>
      </c>
      <c r="AL8649" s="759" t="str">
        <f t="shared" si="271"/>
        <v>Infancia</v>
      </c>
    </row>
    <row r="8650" spans="16:38" ht="15">
      <c r="P8650" s="806" t="s">
        <v>895</v>
      </c>
      <c r="Q8650" s="807">
        <v>347</v>
      </c>
      <c r="R8650" s="807">
        <v>43</v>
      </c>
      <c r="S8650" s="759" t="str">
        <f t="shared" si="270"/>
        <v>Adulto</v>
      </c>
      <c r="AI8650" s="806" t="s">
        <v>904</v>
      </c>
      <c r="AJ8650" s="807">
        <v>21</v>
      </c>
      <c r="AK8650" s="807">
        <v>10</v>
      </c>
      <c r="AL8650" s="759" t="str">
        <f t="shared" si="271"/>
        <v>Infancia</v>
      </c>
    </row>
    <row r="8651" spans="16:38" ht="15">
      <c r="P8651" s="806" t="s">
        <v>895</v>
      </c>
      <c r="Q8651" s="807">
        <v>305</v>
      </c>
      <c r="R8651" s="807">
        <v>44</v>
      </c>
      <c r="S8651" s="759" t="str">
        <f t="shared" si="270"/>
        <v>Adulto</v>
      </c>
      <c r="AI8651" s="806" t="s">
        <v>904</v>
      </c>
      <c r="AJ8651" s="807">
        <v>15</v>
      </c>
      <c r="AK8651" s="807">
        <v>11</v>
      </c>
      <c r="AL8651" s="759" t="str">
        <f t="shared" si="271"/>
        <v>Infancia</v>
      </c>
    </row>
    <row r="8652" spans="16:38" ht="30">
      <c r="P8652" s="806" t="s">
        <v>895</v>
      </c>
      <c r="Q8652" s="807">
        <v>325</v>
      </c>
      <c r="R8652" s="807">
        <v>45</v>
      </c>
      <c r="S8652" s="759" t="str">
        <f t="shared" si="270"/>
        <v>Adulto</v>
      </c>
      <c r="AI8652" s="806" t="s">
        <v>904</v>
      </c>
      <c r="AJ8652" s="807">
        <v>22</v>
      </c>
      <c r="AK8652" s="807">
        <v>12</v>
      </c>
      <c r="AL8652" s="759" t="str">
        <f t="shared" si="271"/>
        <v>Adolescente</v>
      </c>
    </row>
    <row r="8653" spans="16:38" ht="30">
      <c r="P8653" s="806" t="s">
        <v>895</v>
      </c>
      <c r="Q8653" s="807">
        <v>278</v>
      </c>
      <c r="R8653" s="807">
        <v>46</v>
      </c>
      <c r="S8653" s="759" t="str">
        <f t="shared" si="270"/>
        <v>Adulto</v>
      </c>
      <c r="AI8653" s="806" t="s">
        <v>904</v>
      </c>
      <c r="AJ8653" s="807">
        <v>24</v>
      </c>
      <c r="AK8653" s="807">
        <v>13</v>
      </c>
      <c r="AL8653" s="759" t="str">
        <f t="shared" si="271"/>
        <v>Adolescente</v>
      </c>
    </row>
    <row r="8654" spans="16:38" ht="30">
      <c r="P8654" s="806" t="s">
        <v>895</v>
      </c>
      <c r="Q8654" s="807">
        <v>322</v>
      </c>
      <c r="R8654" s="807">
        <v>47</v>
      </c>
      <c r="S8654" s="759" t="str">
        <f t="shared" si="270"/>
        <v>Adulto</v>
      </c>
      <c r="AI8654" s="806" t="s">
        <v>904</v>
      </c>
      <c r="AJ8654" s="807">
        <v>25</v>
      </c>
      <c r="AK8654" s="807">
        <v>14</v>
      </c>
      <c r="AL8654" s="759" t="str">
        <f t="shared" si="271"/>
        <v>Adolescente</v>
      </c>
    </row>
    <row r="8655" spans="16:38" ht="30">
      <c r="P8655" s="806" t="s">
        <v>895</v>
      </c>
      <c r="Q8655" s="807">
        <v>323</v>
      </c>
      <c r="R8655" s="807">
        <v>48</v>
      </c>
      <c r="S8655" s="759" t="str">
        <f t="shared" si="270"/>
        <v>Adulto</v>
      </c>
      <c r="AI8655" s="806" t="s">
        <v>904</v>
      </c>
      <c r="AJ8655" s="807">
        <v>30</v>
      </c>
      <c r="AK8655" s="807">
        <v>15</v>
      </c>
      <c r="AL8655" s="759" t="str">
        <f t="shared" si="271"/>
        <v>Adolescente</v>
      </c>
    </row>
    <row r="8656" spans="16:38" ht="30">
      <c r="P8656" s="806" t="s">
        <v>895</v>
      </c>
      <c r="Q8656" s="807">
        <v>313</v>
      </c>
      <c r="R8656" s="807">
        <v>49</v>
      </c>
      <c r="S8656" s="759" t="str">
        <f t="shared" si="270"/>
        <v>Adulto</v>
      </c>
      <c r="AI8656" s="806" t="s">
        <v>904</v>
      </c>
      <c r="AJ8656" s="807">
        <v>15</v>
      </c>
      <c r="AK8656" s="807">
        <v>16</v>
      </c>
      <c r="AL8656" s="759" t="str">
        <f t="shared" si="271"/>
        <v>Adolescente</v>
      </c>
    </row>
    <row r="8657" spans="16:38" ht="30">
      <c r="P8657" s="806" t="s">
        <v>895</v>
      </c>
      <c r="Q8657" s="807">
        <v>327</v>
      </c>
      <c r="R8657" s="807">
        <v>50</v>
      </c>
      <c r="S8657" s="759" t="str">
        <f t="shared" si="270"/>
        <v>Adulto</v>
      </c>
      <c r="AI8657" s="806" t="s">
        <v>904</v>
      </c>
      <c r="AJ8657" s="807">
        <v>25</v>
      </c>
      <c r="AK8657" s="807">
        <v>17</v>
      </c>
      <c r="AL8657" s="759" t="str">
        <f t="shared" si="271"/>
        <v>Adolescente</v>
      </c>
    </row>
    <row r="8658" spans="16:38" ht="15">
      <c r="P8658" s="806" t="s">
        <v>895</v>
      </c>
      <c r="Q8658" s="807">
        <v>302</v>
      </c>
      <c r="R8658" s="807">
        <v>51</v>
      </c>
      <c r="S8658" s="759" t="str">
        <f t="shared" si="270"/>
        <v>Adulto</v>
      </c>
      <c r="AI8658" s="806" t="s">
        <v>904</v>
      </c>
      <c r="AJ8658" s="807">
        <v>24</v>
      </c>
      <c r="AK8658" s="807">
        <v>18</v>
      </c>
      <c r="AL8658" s="759" t="str">
        <f t="shared" si="271"/>
        <v>Juventud</v>
      </c>
    </row>
    <row r="8659" spans="16:38" ht="15">
      <c r="P8659" s="806" t="s">
        <v>895</v>
      </c>
      <c r="Q8659" s="807">
        <v>383</v>
      </c>
      <c r="R8659" s="807">
        <v>52</v>
      </c>
      <c r="S8659" s="759" t="str">
        <f t="shared" si="270"/>
        <v>Adulto</v>
      </c>
      <c r="AI8659" s="806" t="s">
        <v>904</v>
      </c>
      <c r="AJ8659" s="807">
        <v>32</v>
      </c>
      <c r="AK8659" s="807">
        <v>19</v>
      </c>
      <c r="AL8659" s="759" t="str">
        <f t="shared" si="271"/>
        <v>Juventud</v>
      </c>
    </row>
    <row r="8660" spans="16:38" ht="15">
      <c r="P8660" s="806" t="s">
        <v>895</v>
      </c>
      <c r="Q8660" s="807">
        <v>339</v>
      </c>
      <c r="R8660" s="807">
        <v>53</v>
      </c>
      <c r="S8660" s="759" t="str">
        <f t="shared" si="270"/>
        <v>Adulto</v>
      </c>
      <c r="AI8660" s="806" t="s">
        <v>904</v>
      </c>
      <c r="AJ8660" s="807">
        <v>21</v>
      </c>
      <c r="AK8660" s="807">
        <v>20</v>
      </c>
      <c r="AL8660" s="759" t="str">
        <f t="shared" si="271"/>
        <v>Juventud</v>
      </c>
    </row>
    <row r="8661" spans="16:38" ht="15">
      <c r="P8661" s="806" t="s">
        <v>895</v>
      </c>
      <c r="Q8661" s="807">
        <v>392</v>
      </c>
      <c r="R8661" s="807">
        <v>54</v>
      </c>
      <c r="S8661" s="759" t="str">
        <f t="shared" si="270"/>
        <v>Adulto</v>
      </c>
      <c r="AI8661" s="806" t="s">
        <v>904</v>
      </c>
      <c r="AJ8661" s="807">
        <v>26</v>
      </c>
      <c r="AK8661" s="807">
        <v>21</v>
      </c>
      <c r="AL8661" s="759" t="str">
        <f t="shared" si="271"/>
        <v>Juventud</v>
      </c>
    </row>
    <row r="8662" spans="16:38" ht="15">
      <c r="P8662" s="806" t="s">
        <v>895</v>
      </c>
      <c r="Q8662" s="807">
        <v>369</v>
      </c>
      <c r="R8662" s="807">
        <v>55</v>
      </c>
      <c r="S8662" s="759" t="str">
        <f t="shared" si="270"/>
        <v>Adulto</v>
      </c>
      <c r="AI8662" s="806" t="s">
        <v>904</v>
      </c>
      <c r="AJ8662" s="807">
        <v>26</v>
      </c>
      <c r="AK8662" s="807">
        <v>22</v>
      </c>
      <c r="AL8662" s="759" t="str">
        <f t="shared" si="271"/>
        <v>Juventud</v>
      </c>
    </row>
    <row r="8663" spans="16:38" ht="15">
      <c r="P8663" s="806" t="s">
        <v>895</v>
      </c>
      <c r="Q8663" s="807">
        <v>367</v>
      </c>
      <c r="R8663" s="807">
        <v>56</v>
      </c>
      <c r="S8663" s="759" t="str">
        <f t="shared" si="270"/>
        <v>Adulto</v>
      </c>
      <c r="AI8663" s="806" t="s">
        <v>904</v>
      </c>
      <c r="AJ8663" s="807">
        <v>22</v>
      </c>
      <c r="AK8663" s="807">
        <v>23</v>
      </c>
      <c r="AL8663" s="759" t="str">
        <f t="shared" si="271"/>
        <v>Juventud</v>
      </c>
    </row>
    <row r="8664" spans="16:38" ht="15">
      <c r="P8664" s="806" t="s">
        <v>895</v>
      </c>
      <c r="Q8664" s="807">
        <v>367</v>
      </c>
      <c r="R8664" s="807">
        <v>57</v>
      </c>
      <c r="S8664" s="759" t="str">
        <f t="shared" si="270"/>
        <v>Adulto</v>
      </c>
      <c r="AI8664" s="806" t="s">
        <v>904</v>
      </c>
      <c r="AJ8664" s="807">
        <v>19</v>
      </c>
      <c r="AK8664" s="807">
        <v>24</v>
      </c>
      <c r="AL8664" s="759" t="str">
        <f t="shared" si="271"/>
        <v>Juventud</v>
      </c>
    </row>
    <row r="8665" spans="16:38" ht="15">
      <c r="P8665" s="806" t="s">
        <v>895</v>
      </c>
      <c r="Q8665" s="807">
        <v>362</v>
      </c>
      <c r="R8665" s="807">
        <v>58</v>
      </c>
      <c r="S8665" s="759" t="str">
        <f t="shared" si="270"/>
        <v>Adulto</v>
      </c>
      <c r="AI8665" s="806" t="s">
        <v>904</v>
      </c>
      <c r="AJ8665" s="807">
        <v>15</v>
      </c>
      <c r="AK8665" s="807">
        <v>25</v>
      </c>
      <c r="AL8665" s="759" t="str">
        <f t="shared" si="271"/>
        <v>Juventud</v>
      </c>
    </row>
    <row r="8666" spans="16:38" ht="15">
      <c r="P8666" s="806" t="s">
        <v>895</v>
      </c>
      <c r="Q8666" s="807">
        <v>339</v>
      </c>
      <c r="R8666" s="807">
        <v>59</v>
      </c>
      <c r="S8666" s="759" t="str">
        <f t="shared" si="270"/>
        <v>Adulto</v>
      </c>
      <c r="AI8666" s="806" t="s">
        <v>904</v>
      </c>
      <c r="AJ8666" s="807">
        <v>19</v>
      </c>
      <c r="AK8666" s="807">
        <v>26</v>
      </c>
      <c r="AL8666" s="759" t="str">
        <f t="shared" si="271"/>
        <v>Juventud</v>
      </c>
    </row>
    <row r="8667" spans="16:38" ht="15">
      <c r="P8667" s="806" t="s">
        <v>895</v>
      </c>
      <c r="Q8667" s="807">
        <v>347</v>
      </c>
      <c r="R8667" s="807">
        <v>60</v>
      </c>
      <c r="S8667" s="759" t="str">
        <f t="shared" si="270"/>
        <v>Vejez</v>
      </c>
      <c r="AI8667" s="806" t="s">
        <v>904</v>
      </c>
      <c r="AJ8667" s="807">
        <v>10</v>
      </c>
      <c r="AK8667" s="807">
        <v>27</v>
      </c>
      <c r="AL8667" s="759" t="str">
        <f t="shared" si="271"/>
        <v>Juventud</v>
      </c>
    </row>
    <row r="8668" spans="16:38" ht="15">
      <c r="P8668" s="806" t="s">
        <v>895</v>
      </c>
      <c r="Q8668" s="807">
        <v>362</v>
      </c>
      <c r="R8668" s="807">
        <v>61</v>
      </c>
      <c r="S8668" s="759" t="str">
        <f t="shared" si="270"/>
        <v>Vejez</v>
      </c>
      <c r="AI8668" s="806" t="s">
        <v>904</v>
      </c>
      <c r="AJ8668" s="807">
        <v>18</v>
      </c>
      <c r="AK8668" s="807">
        <v>28</v>
      </c>
      <c r="AL8668" s="759" t="str">
        <f t="shared" si="271"/>
        <v>Juventud</v>
      </c>
    </row>
    <row r="8669" spans="16:38" ht="15">
      <c r="P8669" s="806" t="s">
        <v>895</v>
      </c>
      <c r="Q8669" s="807">
        <v>355</v>
      </c>
      <c r="R8669" s="807">
        <v>62</v>
      </c>
      <c r="S8669" s="759" t="str">
        <f t="shared" si="270"/>
        <v>Vejez</v>
      </c>
      <c r="AI8669" s="806" t="s">
        <v>904</v>
      </c>
      <c r="AJ8669" s="807">
        <v>18</v>
      </c>
      <c r="AK8669" s="807">
        <v>29</v>
      </c>
      <c r="AL8669" s="759" t="str">
        <f t="shared" si="271"/>
        <v>Adulto</v>
      </c>
    </row>
    <row r="8670" spans="16:38" ht="15">
      <c r="P8670" s="806" t="s">
        <v>895</v>
      </c>
      <c r="Q8670" s="807">
        <v>299</v>
      </c>
      <c r="R8670" s="807">
        <v>63</v>
      </c>
      <c r="S8670" s="759" t="str">
        <f t="shared" si="270"/>
        <v>Vejez</v>
      </c>
      <c r="AI8670" s="806" t="s">
        <v>904</v>
      </c>
      <c r="AJ8670" s="807">
        <v>27</v>
      </c>
      <c r="AK8670" s="807">
        <v>30</v>
      </c>
      <c r="AL8670" s="759" t="str">
        <f t="shared" si="271"/>
        <v>Adulto</v>
      </c>
    </row>
    <row r="8671" spans="16:38" ht="15">
      <c r="P8671" s="806" t="s">
        <v>895</v>
      </c>
      <c r="Q8671" s="807">
        <v>278</v>
      </c>
      <c r="R8671" s="807">
        <v>64</v>
      </c>
      <c r="S8671" s="759" t="str">
        <f t="shared" si="270"/>
        <v>Vejez</v>
      </c>
      <c r="AI8671" s="806" t="s">
        <v>904</v>
      </c>
      <c r="AJ8671" s="807">
        <v>23</v>
      </c>
      <c r="AK8671" s="807">
        <v>31</v>
      </c>
      <c r="AL8671" s="759" t="str">
        <f t="shared" si="271"/>
        <v>Adulto</v>
      </c>
    </row>
    <row r="8672" spans="16:38" ht="15">
      <c r="P8672" s="806" t="s">
        <v>895</v>
      </c>
      <c r="Q8672" s="807">
        <v>283</v>
      </c>
      <c r="R8672" s="807">
        <v>65</v>
      </c>
      <c r="S8672" s="759" t="str">
        <f t="shared" si="270"/>
        <v>Vejez</v>
      </c>
      <c r="AI8672" s="806" t="s">
        <v>904</v>
      </c>
      <c r="AJ8672" s="807">
        <v>13</v>
      </c>
      <c r="AK8672" s="807">
        <v>32</v>
      </c>
      <c r="AL8672" s="759" t="str">
        <f t="shared" si="271"/>
        <v>Adulto</v>
      </c>
    </row>
    <row r="8673" spans="16:38" ht="15">
      <c r="P8673" s="806" t="s">
        <v>895</v>
      </c>
      <c r="Q8673" s="807">
        <v>241</v>
      </c>
      <c r="R8673" s="807">
        <v>66</v>
      </c>
      <c r="S8673" s="759" t="str">
        <f t="shared" si="270"/>
        <v>Vejez</v>
      </c>
      <c r="AI8673" s="806" t="s">
        <v>904</v>
      </c>
      <c r="AJ8673" s="807">
        <v>16</v>
      </c>
      <c r="AK8673" s="807">
        <v>33</v>
      </c>
      <c r="AL8673" s="759" t="str">
        <f t="shared" si="271"/>
        <v>Adulto</v>
      </c>
    </row>
    <row r="8674" spans="16:38" ht="15">
      <c r="P8674" s="806" t="s">
        <v>895</v>
      </c>
      <c r="Q8674" s="807">
        <v>238</v>
      </c>
      <c r="R8674" s="807">
        <v>67</v>
      </c>
      <c r="S8674" s="759" t="str">
        <f t="shared" si="270"/>
        <v>Vejez</v>
      </c>
      <c r="AI8674" s="806" t="s">
        <v>904</v>
      </c>
      <c r="AJ8674" s="807">
        <v>23</v>
      </c>
      <c r="AK8674" s="807">
        <v>34</v>
      </c>
      <c r="AL8674" s="759" t="str">
        <f t="shared" si="271"/>
        <v>Adulto</v>
      </c>
    </row>
    <row r="8675" spans="16:38" ht="15">
      <c r="P8675" s="806" t="s">
        <v>895</v>
      </c>
      <c r="Q8675" s="807">
        <v>240</v>
      </c>
      <c r="R8675" s="807">
        <v>68</v>
      </c>
      <c r="S8675" s="759" t="str">
        <f t="shared" si="270"/>
        <v>Vejez</v>
      </c>
      <c r="AI8675" s="806" t="s">
        <v>904</v>
      </c>
      <c r="AJ8675" s="807">
        <v>17</v>
      </c>
      <c r="AK8675" s="807">
        <v>35</v>
      </c>
      <c r="AL8675" s="759" t="str">
        <f t="shared" si="271"/>
        <v>Adulto</v>
      </c>
    </row>
    <row r="8676" spans="16:38" ht="15">
      <c r="P8676" s="806" t="s">
        <v>895</v>
      </c>
      <c r="Q8676" s="807">
        <v>216</v>
      </c>
      <c r="R8676" s="807">
        <v>69</v>
      </c>
      <c r="S8676" s="759" t="str">
        <f t="shared" si="270"/>
        <v>Vejez</v>
      </c>
      <c r="AI8676" s="806" t="s">
        <v>904</v>
      </c>
      <c r="AJ8676" s="807">
        <v>23</v>
      </c>
      <c r="AK8676" s="807">
        <v>36</v>
      </c>
      <c r="AL8676" s="759" t="str">
        <f t="shared" si="271"/>
        <v>Adulto</v>
      </c>
    </row>
    <row r="8677" spans="16:38" ht="15">
      <c r="P8677" s="806" t="s">
        <v>895</v>
      </c>
      <c r="Q8677" s="807">
        <v>218</v>
      </c>
      <c r="R8677" s="807">
        <v>70</v>
      </c>
      <c r="S8677" s="759" t="str">
        <f t="shared" si="270"/>
        <v>Vejez</v>
      </c>
      <c r="AI8677" s="806" t="s">
        <v>904</v>
      </c>
      <c r="AJ8677" s="807">
        <v>12</v>
      </c>
      <c r="AK8677" s="807">
        <v>37</v>
      </c>
      <c r="AL8677" s="759" t="str">
        <f t="shared" si="271"/>
        <v>Adulto</v>
      </c>
    </row>
    <row r="8678" spans="16:38" ht="15">
      <c r="P8678" s="806" t="s">
        <v>895</v>
      </c>
      <c r="Q8678" s="807">
        <v>201</v>
      </c>
      <c r="R8678" s="807">
        <v>71</v>
      </c>
      <c r="S8678" s="759" t="str">
        <f t="shared" si="270"/>
        <v>Vejez</v>
      </c>
      <c r="AI8678" s="806" t="s">
        <v>904</v>
      </c>
      <c r="AJ8678" s="807">
        <v>24</v>
      </c>
      <c r="AK8678" s="807">
        <v>38</v>
      </c>
      <c r="AL8678" s="759" t="str">
        <f t="shared" si="271"/>
        <v>Adulto</v>
      </c>
    </row>
    <row r="8679" spans="16:38" ht="15">
      <c r="P8679" s="806" t="s">
        <v>895</v>
      </c>
      <c r="Q8679" s="807">
        <v>186</v>
      </c>
      <c r="R8679" s="807">
        <v>72</v>
      </c>
      <c r="S8679" s="759" t="str">
        <f t="shared" si="270"/>
        <v>Vejez</v>
      </c>
      <c r="AI8679" s="806" t="s">
        <v>904</v>
      </c>
      <c r="AJ8679" s="807">
        <v>18</v>
      </c>
      <c r="AK8679" s="807">
        <v>39</v>
      </c>
      <c r="AL8679" s="759" t="str">
        <f t="shared" si="271"/>
        <v>Adulto</v>
      </c>
    </row>
    <row r="8680" spans="16:38" ht="15">
      <c r="P8680" s="806" t="s">
        <v>895</v>
      </c>
      <c r="Q8680" s="807">
        <v>176</v>
      </c>
      <c r="R8680" s="807">
        <v>73</v>
      </c>
      <c r="S8680" s="759" t="str">
        <f t="shared" si="270"/>
        <v>Vejez</v>
      </c>
      <c r="AI8680" s="806" t="s">
        <v>904</v>
      </c>
      <c r="AJ8680" s="807">
        <v>20</v>
      </c>
      <c r="AK8680" s="807">
        <v>40</v>
      </c>
      <c r="AL8680" s="759" t="str">
        <f t="shared" si="271"/>
        <v>Adulto</v>
      </c>
    </row>
    <row r="8681" spans="16:38" ht="15">
      <c r="P8681" s="806" t="s">
        <v>895</v>
      </c>
      <c r="Q8681" s="807">
        <v>144</v>
      </c>
      <c r="R8681" s="807">
        <v>74</v>
      </c>
      <c r="S8681" s="759" t="str">
        <f t="shared" si="270"/>
        <v>Vejez</v>
      </c>
      <c r="AI8681" s="806" t="s">
        <v>904</v>
      </c>
      <c r="AJ8681" s="807">
        <v>22</v>
      </c>
      <c r="AK8681" s="807">
        <v>41</v>
      </c>
      <c r="AL8681" s="759" t="str">
        <f t="shared" si="271"/>
        <v>Adulto</v>
      </c>
    </row>
    <row r="8682" spans="16:38" ht="15">
      <c r="P8682" s="806" t="s">
        <v>895</v>
      </c>
      <c r="Q8682" s="807">
        <v>141</v>
      </c>
      <c r="R8682" s="807">
        <v>75</v>
      </c>
      <c r="S8682" s="759" t="str">
        <f t="shared" si="270"/>
        <v>Vejez</v>
      </c>
      <c r="AI8682" s="806" t="s">
        <v>904</v>
      </c>
      <c r="AJ8682" s="807">
        <v>17</v>
      </c>
      <c r="AK8682" s="807">
        <v>42</v>
      </c>
      <c r="AL8682" s="759" t="str">
        <f t="shared" si="271"/>
        <v>Adulto</v>
      </c>
    </row>
    <row r="8683" spans="16:38" ht="15">
      <c r="P8683" s="806" t="s">
        <v>895</v>
      </c>
      <c r="Q8683" s="807">
        <v>134</v>
      </c>
      <c r="R8683" s="807">
        <v>76</v>
      </c>
      <c r="S8683" s="759" t="str">
        <f t="shared" si="270"/>
        <v>Vejez</v>
      </c>
      <c r="AI8683" s="806" t="s">
        <v>904</v>
      </c>
      <c r="AJ8683" s="807">
        <v>22</v>
      </c>
      <c r="AK8683" s="807">
        <v>43</v>
      </c>
      <c r="AL8683" s="759" t="str">
        <f t="shared" si="271"/>
        <v>Adulto</v>
      </c>
    </row>
    <row r="8684" spans="16:38" ht="15">
      <c r="P8684" s="806" t="s">
        <v>895</v>
      </c>
      <c r="Q8684" s="807">
        <v>134</v>
      </c>
      <c r="R8684" s="807">
        <v>77</v>
      </c>
      <c r="S8684" s="759" t="str">
        <f t="shared" si="270"/>
        <v>Vejez</v>
      </c>
      <c r="AI8684" s="806" t="s">
        <v>904</v>
      </c>
      <c r="AJ8684" s="807">
        <v>17</v>
      </c>
      <c r="AK8684" s="807">
        <v>44</v>
      </c>
      <c r="AL8684" s="759" t="str">
        <f t="shared" si="271"/>
        <v>Adulto</v>
      </c>
    </row>
    <row r="8685" spans="16:38" ht="15">
      <c r="P8685" s="806" t="s">
        <v>895</v>
      </c>
      <c r="Q8685" s="807">
        <v>116</v>
      </c>
      <c r="R8685" s="807">
        <v>78</v>
      </c>
      <c r="S8685" s="759" t="str">
        <f t="shared" si="270"/>
        <v>Vejez</v>
      </c>
      <c r="AI8685" s="806" t="s">
        <v>904</v>
      </c>
      <c r="AJ8685" s="807">
        <v>17</v>
      </c>
      <c r="AK8685" s="807">
        <v>45</v>
      </c>
      <c r="AL8685" s="759" t="str">
        <f t="shared" si="271"/>
        <v>Adulto</v>
      </c>
    </row>
    <row r="8686" spans="16:38" ht="15">
      <c r="P8686" s="806" t="s">
        <v>895</v>
      </c>
      <c r="Q8686" s="807">
        <v>117</v>
      </c>
      <c r="R8686" s="807">
        <v>79</v>
      </c>
      <c r="S8686" s="759" t="str">
        <f t="shared" si="270"/>
        <v>Vejez</v>
      </c>
      <c r="AI8686" s="806" t="s">
        <v>904</v>
      </c>
      <c r="AJ8686" s="807">
        <v>10</v>
      </c>
      <c r="AK8686" s="807">
        <v>46</v>
      </c>
      <c r="AL8686" s="759" t="str">
        <f t="shared" si="271"/>
        <v>Adulto</v>
      </c>
    </row>
    <row r="8687" spans="16:38" ht="15">
      <c r="P8687" s="806" t="s">
        <v>895</v>
      </c>
      <c r="Q8687" s="807">
        <v>106</v>
      </c>
      <c r="R8687" s="807">
        <v>80</v>
      </c>
      <c r="S8687" s="759" t="str">
        <f t="shared" si="270"/>
        <v>Vejez</v>
      </c>
      <c r="AI8687" s="806" t="s">
        <v>904</v>
      </c>
      <c r="AJ8687" s="807">
        <v>17</v>
      </c>
      <c r="AK8687" s="807">
        <v>47</v>
      </c>
      <c r="AL8687" s="759" t="str">
        <f t="shared" si="271"/>
        <v>Adulto</v>
      </c>
    </row>
    <row r="8688" spans="16:38" ht="15">
      <c r="P8688" s="806" t="s">
        <v>895</v>
      </c>
      <c r="Q8688" s="807">
        <v>101</v>
      </c>
      <c r="R8688" s="807">
        <v>81</v>
      </c>
      <c r="S8688" s="759" t="str">
        <f t="shared" si="270"/>
        <v>Vejez</v>
      </c>
      <c r="AI8688" s="806" t="s">
        <v>904</v>
      </c>
      <c r="AJ8688" s="807">
        <v>17</v>
      </c>
      <c r="AK8688" s="807">
        <v>48</v>
      </c>
      <c r="AL8688" s="759" t="str">
        <f t="shared" si="271"/>
        <v>Adulto</v>
      </c>
    </row>
    <row r="8689" spans="16:38" ht="15">
      <c r="P8689" s="806" t="s">
        <v>895</v>
      </c>
      <c r="Q8689" s="807">
        <v>82</v>
      </c>
      <c r="R8689" s="807">
        <v>82</v>
      </c>
      <c r="S8689" s="759" t="str">
        <f t="shared" si="270"/>
        <v>Vejez</v>
      </c>
      <c r="AI8689" s="806" t="s">
        <v>904</v>
      </c>
      <c r="AJ8689" s="807">
        <v>14</v>
      </c>
      <c r="AK8689" s="807">
        <v>49</v>
      </c>
      <c r="AL8689" s="759" t="str">
        <f t="shared" si="271"/>
        <v>Adulto</v>
      </c>
    </row>
    <row r="8690" spans="16:38" ht="15">
      <c r="P8690" s="806" t="s">
        <v>895</v>
      </c>
      <c r="Q8690" s="807">
        <v>77</v>
      </c>
      <c r="R8690" s="807">
        <v>83</v>
      </c>
      <c r="S8690" s="759" t="str">
        <f t="shared" si="270"/>
        <v>Vejez</v>
      </c>
      <c r="AI8690" s="806" t="s">
        <v>904</v>
      </c>
      <c r="AJ8690" s="807">
        <v>12</v>
      </c>
      <c r="AK8690" s="807">
        <v>50</v>
      </c>
      <c r="AL8690" s="759" t="str">
        <f t="shared" si="271"/>
        <v>Adulto</v>
      </c>
    </row>
    <row r="8691" spans="16:38" ht="15">
      <c r="P8691" s="806" t="s">
        <v>895</v>
      </c>
      <c r="Q8691" s="807">
        <v>67</v>
      </c>
      <c r="R8691" s="807">
        <v>84</v>
      </c>
      <c r="S8691" s="759" t="str">
        <f t="shared" si="270"/>
        <v>Vejez</v>
      </c>
      <c r="AI8691" s="806" t="s">
        <v>904</v>
      </c>
      <c r="AJ8691" s="807">
        <v>13</v>
      </c>
      <c r="AK8691" s="807">
        <v>51</v>
      </c>
      <c r="AL8691" s="759" t="str">
        <f t="shared" si="271"/>
        <v>Adulto</v>
      </c>
    </row>
    <row r="8692" spans="16:38" ht="15">
      <c r="P8692" s="806" t="s">
        <v>895</v>
      </c>
      <c r="Q8692" s="807">
        <v>63</v>
      </c>
      <c r="R8692" s="807">
        <v>85</v>
      </c>
      <c r="S8692" s="759" t="str">
        <f t="shared" si="270"/>
        <v>Vejez</v>
      </c>
      <c r="AI8692" s="806" t="s">
        <v>904</v>
      </c>
      <c r="AJ8692" s="807">
        <v>14</v>
      </c>
      <c r="AK8692" s="807">
        <v>52</v>
      </c>
      <c r="AL8692" s="759" t="str">
        <f t="shared" si="271"/>
        <v>Adulto</v>
      </c>
    </row>
    <row r="8693" spans="16:38" ht="15">
      <c r="P8693" s="806" t="s">
        <v>895</v>
      </c>
      <c r="Q8693" s="807">
        <v>59</v>
      </c>
      <c r="R8693" s="807">
        <v>86</v>
      </c>
      <c r="S8693" s="759" t="str">
        <f t="shared" si="270"/>
        <v>Vejez</v>
      </c>
      <c r="AI8693" s="806" t="s">
        <v>904</v>
      </c>
      <c r="AJ8693" s="807">
        <v>8</v>
      </c>
      <c r="AK8693" s="807">
        <v>53</v>
      </c>
      <c r="AL8693" s="759" t="str">
        <f t="shared" si="271"/>
        <v>Adulto</v>
      </c>
    </row>
    <row r="8694" spans="16:38" ht="15">
      <c r="P8694" s="806" t="s">
        <v>895</v>
      </c>
      <c r="Q8694" s="807">
        <v>52</v>
      </c>
      <c r="R8694" s="807">
        <v>87</v>
      </c>
      <c r="S8694" s="759" t="str">
        <f t="shared" si="270"/>
        <v>Vejez</v>
      </c>
      <c r="AI8694" s="806" t="s">
        <v>904</v>
      </c>
      <c r="AJ8694" s="807">
        <v>12</v>
      </c>
      <c r="AK8694" s="807">
        <v>54</v>
      </c>
      <c r="AL8694" s="759" t="str">
        <f t="shared" si="271"/>
        <v>Adulto</v>
      </c>
    </row>
    <row r="8695" spans="16:38" ht="15">
      <c r="P8695" s="806" t="s">
        <v>895</v>
      </c>
      <c r="Q8695" s="807">
        <v>42</v>
      </c>
      <c r="R8695" s="807">
        <v>88</v>
      </c>
      <c r="S8695" s="759" t="str">
        <f t="shared" si="270"/>
        <v>Vejez</v>
      </c>
      <c r="AI8695" s="806" t="s">
        <v>904</v>
      </c>
      <c r="AJ8695" s="807">
        <v>19</v>
      </c>
      <c r="AK8695" s="807">
        <v>55</v>
      </c>
      <c r="AL8695" s="759" t="str">
        <f t="shared" si="271"/>
        <v>Adulto</v>
      </c>
    </row>
    <row r="8696" spans="16:38" ht="15">
      <c r="P8696" s="806" t="s">
        <v>895</v>
      </c>
      <c r="Q8696" s="807">
        <v>52</v>
      </c>
      <c r="R8696" s="807">
        <v>89</v>
      </c>
      <c r="S8696" s="759" t="str">
        <f t="shared" si="270"/>
        <v>Vejez</v>
      </c>
      <c r="AI8696" s="806" t="s">
        <v>904</v>
      </c>
      <c r="AJ8696" s="807">
        <v>12</v>
      </c>
      <c r="AK8696" s="807">
        <v>56</v>
      </c>
      <c r="AL8696" s="759" t="str">
        <f t="shared" si="271"/>
        <v>Adulto</v>
      </c>
    </row>
    <row r="8697" spans="16:38" ht="15">
      <c r="P8697" s="806" t="s">
        <v>895</v>
      </c>
      <c r="Q8697" s="807">
        <v>28</v>
      </c>
      <c r="R8697" s="807">
        <v>90</v>
      </c>
      <c r="S8697" s="759" t="str">
        <f t="shared" si="270"/>
        <v>Vejez</v>
      </c>
      <c r="AI8697" s="806" t="s">
        <v>904</v>
      </c>
      <c r="AJ8697" s="807">
        <v>10</v>
      </c>
      <c r="AK8697" s="807">
        <v>57</v>
      </c>
      <c r="AL8697" s="759" t="str">
        <f t="shared" si="271"/>
        <v>Adulto</v>
      </c>
    </row>
    <row r="8698" spans="16:38" ht="15">
      <c r="P8698" s="806" t="s">
        <v>895</v>
      </c>
      <c r="Q8698" s="807">
        <v>35</v>
      </c>
      <c r="R8698" s="807">
        <v>91</v>
      </c>
      <c r="S8698" s="759" t="str">
        <f t="shared" si="270"/>
        <v>Vejez</v>
      </c>
      <c r="AI8698" s="806" t="s">
        <v>904</v>
      </c>
      <c r="AJ8698" s="807">
        <v>18</v>
      </c>
      <c r="AK8698" s="807">
        <v>58</v>
      </c>
      <c r="AL8698" s="759" t="str">
        <f t="shared" si="271"/>
        <v>Adulto</v>
      </c>
    </row>
    <row r="8699" spans="16:38" ht="15">
      <c r="P8699" s="806" t="s">
        <v>895</v>
      </c>
      <c r="Q8699" s="807">
        <v>23</v>
      </c>
      <c r="R8699" s="807">
        <v>92</v>
      </c>
      <c r="S8699" s="759" t="str">
        <f t="shared" si="270"/>
        <v>Vejez</v>
      </c>
      <c r="AI8699" s="806" t="s">
        <v>904</v>
      </c>
      <c r="AJ8699" s="807">
        <v>4</v>
      </c>
      <c r="AK8699" s="807">
        <v>59</v>
      </c>
      <c r="AL8699" s="759" t="str">
        <f t="shared" si="271"/>
        <v>Adulto</v>
      </c>
    </row>
    <row r="8700" spans="16:38" ht="15">
      <c r="P8700" s="806" t="s">
        <v>895</v>
      </c>
      <c r="Q8700" s="807">
        <v>19</v>
      </c>
      <c r="R8700" s="807">
        <v>93</v>
      </c>
      <c r="S8700" s="759" t="str">
        <f t="shared" si="270"/>
        <v>Vejez</v>
      </c>
      <c r="AI8700" s="806" t="s">
        <v>904</v>
      </c>
      <c r="AJ8700" s="807">
        <v>7</v>
      </c>
      <c r="AK8700" s="807">
        <v>60</v>
      </c>
      <c r="AL8700" s="759" t="str">
        <f t="shared" si="271"/>
        <v>Vejez</v>
      </c>
    </row>
    <row r="8701" spans="16:38" ht="15">
      <c r="P8701" s="806" t="s">
        <v>895</v>
      </c>
      <c r="Q8701" s="807">
        <v>13</v>
      </c>
      <c r="R8701" s="807">
        <v>94</v>
      </c>
      <c r="S8701" s="759" t="str">
        <f t="shared" si="270"/>
        <v>Vejez</v>
      </c>
      <c r="AI8701" s="806" t="s">
        <v>904</v>
      </c>
      <c r="AJ8701" s="807">
        <v>10</v>
      </c>
      <c r="AK8701" s="807">
        <v>61</v>
      </c>
      <c r="AL8701" s="759" t="str">
        <f t="shared" si="271"/>
        <v>Vejez</v>
      </c>
    </row>
    <row r="8702" spans="16:38" ht="15">
      <c r="P8702" s="806" t="s">
        <v>895</v>
      </c>
      <c r="Q8702" s="807">
        <v>9</v>
      </c>
      <c r="R8702" s="807">
        <v>95</v>
      </c>
      <c r="S8702" s="759" t="str">
        <f t="shared" si="270"/>
        <v>Vejez</v>
      </c>
      <c r="AI8702" s="806" t="s">
        <v>904</v>
      </c>
      <c r="AJ8702" s="807">
        <v>9</v>
      </c>
      <c r="AK8702" s="807">
        <v>62</v>
      </c>
      <c r="AL8702" s="759" t="str">
        <f t="shared" si="271"/>
        <v>Vejez</v>
      </c>
    </row>
    <row r="8703" spans="16:38" ht="15">
      <c r="P8703" s="806" t="s">
        <v>895</v>
      </c>
      <c r="Q8703" s="807">
        <v>7</v>
      </c>
      <c r="R8703" s="807">
        <v>96</v>
      </c>
      <c r="S8703" s="759" t="str">
        <f t="shared" si="270"/>
        <v>Vejez</v>
      </c>
      <c r="AI8703" s="806" t="s">
        <v>904</v>
      </c>
      <c r="AJ8703" s="807">
        <v>7</v>
      </c>
      <c r="AK8703" s="807">
        <v>63</v>
      </c>
      <c r="AL8703" s="759" t="str">
        <f t="shared" si="271"/>
        <v>Vejez</v>
      </c>
    </row>
    <row r="8704" spans="16:38" ht="15">
      <c r="P8704" s="806" t="s">
        <v>895</v>
      </c>
      <c r="Q8704" s="807">
        <v>7</v>
      </c>
      <c r="R8704" s="807">
        <v>97</v>
      </c>
      <c r="S8704" s="759" t="str">
        <f t="shared" si="270"/>
        <v>Vejez</v>
      </c>
      <c r="AI8704" s="806" t="s">
        <v>904</v>
      </c>
      <c r="AJ8704" s="807">
        <v>4</v>
      </c>
      <c r="AK8704" s="807">
        <v>64</v>
      </c>
      <c r="AL8704" s="759" t="str">
        <f t="shared" si="271"/>
        <v>Vejez</v>
      </c>
    </row>
    <row r="8705" spans="16:38" ht="15">
      <c r="P8705" s="806" t="s">
        <v>895</v>
      </c>
      <c r="Q8705" s="807">
        <v>7</v>
      </c>
      <c r="R8705" s="807">
        <v>98</v>
      </c>
      <c r="S8705" s="759" t="str">
        <f t="shared" si="270"/>
        <v>Vejez</v>
      </c>
      <c r="AI8705" s="806" t="s">
        <v>904</v>
      </c>
      <c r="AJ8705" s="807">
        <v>3</v>
      </c>
      <c r="AK8705" s="807">
        <v>65</v>
      </c>
      <c r="AL8705" s="759" t="str">
        <f t="shared" si="271"/>
        <v>Vejez</v>
      </c>
    </row>
    <row r="8706" spans="16:38" ht="15">
      <c r="P8706" s="806" t="s">
        <v>895</v>
      </c>
      <c r="Q8706" s="807">
        <v>4</v>
      </c>
      <c r="R8706" s="807">
        <v>99</v>
      </c>
      <c r="S8706" s="759" t="str">
        <f t="shared" si="270"/>
        <v>Vejez</v>
      </c>
      <c r="AI8706" s="806" t="s">
        <v>904</v>
      </c>
      <c r="AJ8706" s="807">
        <v>3</v>
      </c>
      <c r="AK8706" s="807">
        <v>66</v>
      </c>
      <c r="AL8706" s="759" t="str">
        <f t="shared" si="271"/>
        <v>Vejez</v>
      </c>
    </row>
    <row r="8707" spans="16:38" ht="15">
      <c r="P8707" s="806" t="s">
        <v>895</v>
      </c>
      <c r="Q8707" s="807">
        <v>2</v>
      </c>
      <c r="R8707" s="807">
        <v>101</v>
      </c>
      <c r="S8707" s="759" t="str">
        <f t="shared" ref="S8707:S8770" si="272">IF(P8707=0,"",IF(AND(R8707&gt;=0,R8707&lt;=5),"Primera Infancia",IF(AND(R8707&gt;=6,R8707&lt;=11),"Infancia",IF(AND(R8707&gt;=12,R8707&lt;=17),"Adolescente",IF(AND(R8707&gt;=18,R8707&lt;=28),"Juventud",IF(AND(R8707&gt;=29,R8707&lt;=59),"Adulto","Vejez"))))))</f>
        <v>Vejez</v>
      </c>
      <c r="AI8707" s="806" t="s">
        <v>904</v>
      </c>
      <c r="AJ8707" s="807">
        <v>3</v>
      </c>
      <c r="AK8707" s="807">
        <v>67</v>
      </c>
      <c r="AL8707" s="759" t="str">
        <f t="shared" ref="AL8707:AL8770" si="273">IF(AI8707=0,"",IF(AND(AK8707&gt;=0,AK8707&lt;=5),"Primera Infancia",IF(AND(AK8707&gt;=6,AK8707&lt;=11),"Infancia",IF(AND(AK8707&gt;=12,AK8707&lt;=17),"Adolescente",IF(AND(AK8707&gt;=18,AK8707&lt;=28),"Juventud",IF(AND(AK8707&gt;=29,AK8707&lt;=59),"Adulto","Vejez"))))))</f>
        <v>Vejez</v>
      </c>
    </row>
    <row r="8708" spans="16:38" ht="15">
      <c r="P8708" s="806" t="s">
        <v>895</v>
      </c>
      <c r="Q8708" s="807">
        <v>2</v>
      </c>
      <c r="R8708" s="807">
        <v>102</v>
      </c>
      <c r="S8708" s="759" t="str">
        <f t="shared" si="272"/>
        <v>Vejez</v>
      </c>
      <c r="AI8708" s="806" t="s">
        <v>904</v>
      </c>
      <c r="AJ8708" s="807">
        <v>5</v>
      </c>
      <c r="AK8708" s="807">
        <v>68</v>
      </c>
      <c r="AL8708" s="759" t="str">
        <f t="shared" si="273"/>
        <v>Vejez</v>
      </c>
    </row>
    <row r="8709" spans="16:38" ht="15">
      <c r="P8709" s="806" t="s">
        <v>895</v>
      </c>
      <c r="Q8709" s="807">
        <v>1</v>
      </c>
      <c r="R8709" s="807">
        <v>103</v>
      </c>
      <c r="S8709" s="759" t="str">
        <f t="shared" si="272"/>
        <v>Vejez</v>
      </c>
      <c r="AI8709" s="806" t="s">
        <v>904</v>
      </c>
      <c r="AJ8709" s="807">
        <v>6</v>
      </c>
      <c r="AK8709" s="807">
        <v>69</v>
      </c>
      <c r="AL8709" s="759" t="str">
        <f t="shared" si="273"/>
        <v>Vejez</v>
      </c>
    </row>
    <row r="8710" spans="16:38" ht="15">
      <c r="P8710" s="806" t="s">
        <v>895</v>
      </c>
      <c r="Q8710" s="807">
        <v>1</v>
      </c>
      <c r="R8710" s="807">
        <v>104</v>
      </c>
      <c r="S8710" s="759" t="str">
        <f t="shared" si="272"/>
        <v>Vejez</v>
      </c>
      <c r="AI8710" s="806" t="s">
        <v>904</v>
      </c>
      <c r="AJ8710" s="807">
        <v>3</v>
      </c>
      <c r="AK8710" s="807">
        <v>70</v>
      </c>
      <c r="AL8710" s="759" t="str">
        <f t="shared" si="273"/>
        <v>Vejez</v>
      </c>
    </row>
    <row r="8711" spans="16:38" ht="30">
      <c r="P8711" s="806" t="s">
        <v>896</v>
      </c>
      <c r="Q8711" s="807">
        <v>121</v>
      </c>
      <c r="R8711" s="807">
        <v>0</v>
      </c>
      <c r="S8711" s="759" t="str">
        <f t="shared" si="272"/>
        <v>Primera Infancia</v>
      </c>
      <c r="AI8711" s="806" t="s">
        <v>904</v>
      </c>
      <c r="AJ8711" s="807">
        <v>3</v>
      </c>
      <c r="AK8711" s="807">
        <v>71</v>
      </c>
      <c r="AL8711" s="759" t="str">
        <f t="shared" si="273"/>
        <v>Vejez</v>
      </c>
    </row>
    <row r="8712" spans="16:38" ht="30">
      <c r="P8712" s="806" t="s">
        <v>896</v>
      </c>
      <c r="Q8712" s="807">
        <v>97</v>
      </c>
      <c r="R8712" s="807">
        <v>1</v>
      </c>
      <c r="S8712" s="759" t="str">
        <f t="shared" si="272"/>
        <v>Primera Infancia</v>
      </c>
      <c r="AI8712" s="806" t="s">
        <v>904</v>
      </c>
      <c r="AJ8712" s="807">
        <v>8</v>
      </c>
      <c r="AK8712" s="807">
        <v>72</v>
      </c>
      <c r="AL8712" s="759" t="str">
        <f t="shared" si="273"/>
        <v>Vejez</v>
      </c>
    </row>
    <row r="8713" spans="16:38" ht="30">
      <c r="P8713" s="806" t="s">
        <v>896</v>
      </c>
      <c r="Q8713" s="807">
        <v>123</v>
      </c>
      <c r="R8713" s="807">
        <v>2</v>
      </c>
      <c r="S8713" s="759" t="str">
        <f t="shared" si="272"/>
        <v>Primera Infancia</v>
      </c>
      <c r="AI8713" s="806" t="s">
        <v>904</v>
      </c>
      <c r="AJ8713" s="807">
        <v>5</v>
      </c>
      <c r="AK8713" s="807">
        <v>73</v>
      </c>
      <c r="AL8713" s="759" t="str">
        <f t="shared" si="273"/>
        <v>Vejez</v>
      </c>
    </row>
    <row r="8714" spans="16:38" ht="30">
      <c r="P8714" s="806" t="s">
        <v>896</v>
      </c>
      <c r="Q8714" s="807">
        <v>107</v>
      </c>
      <c r="R8714" s="807">
        <v>3</v>
      </c>
      <c r="S8714" s="759" t="str">
        <f t="shared" si="272"/>
        <v>Primera Infancia</v>
      </c>
      <c r="AI8714" s="806" t="s">
        <v>904</v>
      </c>
      <c r="AJ8714" s="807">
        <v>3</v>
      </c>
      <c r="AK8714" s="807">
        <v>74</v>
      </c>
      <c r="AL8714" s="759" t="str">
        <f t="shared" si="273"/>
        <v>Vejez</v>
      </c>
    </row>
    <row r="8715" spans="16:38" ht="30">
      <c r="P8715" s="806" t="s">
        <v>896</v>
      </c>
      <c r="Q8715" s="807">
        <v>129</v>
      </c>
      <c r="R8715" s="807">
        <v>4</v>
      </c>
      <c r="S8715" s="759" t="str">
        <f t="shared" si="272"/>
        <v>Primera Infancia</v>
      </c>
      <c r="AI8715" s="806" t="s">
        <v>904</v>
      </c>
      <c r="AJ8715" s="807">
        <v>6</v>
      </c>
      <c r="AK8715" s="807">
        <v>75</v>
      </c>
      <c r="AL8715" s="759" t="str">
        <f t="shared" si="273"/>
        <v>Vejez</v>
      </c>
    </row>
    <row r="8716" spans="16:38" ht="30">
      <c r="P8716" s="806" t="s">
        <v>896</v>
      </c>
      <c r="Q8716" s="807">
        <v>119</v>
      </c>
      <c r="R8716" s="807">
        <v>5</v>
      </c>
      <c r="S8716" s="759" t="str">
        <f t="shared" si="272"/>
        <v>Primera Infancia</v>
      </c>
      <c r="AI8716" s="806" t="s">
        <v>904</v>
      </c>
      <c r="AJ8716" s="807">
        <v>3</v>
      </c>
      <c r="AK8716" s="807">
        <v>76</v>
      </c>
      <c r="AL8716" s="759" t="str">
        <f t="shared" si="273"/>
        <v>Vejez</v>
      </c>
    </row>
    <row r="8717" spans="16:38" ht="15">
      <c r="P8717" s="806" t="s">
        <v>896</v>
      </c>
      <c r="Q8717" s="807">
        <v>98</v>
      </c>
      <c r="R8717" s="807">
        <v>6</v>
      </c>
      <c r="S8717" s="759" t="str">
        <f t="shared" si="272"/>
        <v>Infancia</v>
      </c>
      <c r="AI8717" s="806" t="s">
        <v>904</v>
      </c>
      <c r="AJ8717" s="807">
        <v>6</v>
      </c>
      <c r="AK8717" s="807">
        <v>78</v>
      </c>
      <c r="AL8717" s="759" t="str">
        <f t="shared" si="273"/>
        <v>Vejez</v>
      </c>
    </row>
    <row r="8718" spans="16:38" ht="15">
      <c r="P8718" s="806" t="s">
        <v>896</v>
      </c>
      <c r="Q8718" s="807">
        <v>115</v>
      </c>
      <c r="R8718" s="807">
        <v>7</v>
      </c>
      <c r="S8718" s="759" t="str">
        <f t="shared" si="272"/>
        <v>Infancia</v>
      </c>
      <c r="AI8718" s="806" t="s">
        <v>904</v>
      </c>
      <c r="AJ8718" s="807">
        <v>5</v>
      </c>
      <c r="AK8718" s="807">
        <v>79</v>
      </c>
      <c r="AL8718" s="759" t="str">
        <f t="shared" si="273"/>
        <v>Vejez</v>
      </c>
    </row>
    <row r="8719" spans="16:38" ht="15">
      <c r="P8719" s="806" t="s">
        <v>896</v>
      </c>
      <c r="Q8719" s="807">
        <v>142</v>
      </c>
      <c r="R8719" s="807">
        <v>8</v>
      </c>
      <c r="S8719" s="759" t="str">
        <f t="shared" si="272"/>
        <v>Infancia</v>
      </c>
      <c r="AI8719" s="806" t="s">
        <v>904</v>
      </c>
      <c r="AJ8719" s="807">
        <v>2</v>
      </c>
      <c r="AK8719" s="807">
        <v>80</v>
      </c>
      <c r="AL8719" s="759" t="str">
        <f t="shared" si="273"/>
        <v>Vejez</v>
      </c>
    </row>
    <row r="8720" spans="16:38" ht="15">
      <c r="P8720" s="806" t="s">
        <v>896</v>
      </c>
      <c r="Q8720" s="807">
        <v>137</v>
      </c>
      <c r="R8720" s="807">
        <v>9</v>
      </c>
      <c r="S8720" s="759" t="str">
        <f t="shared" si="272"/>
        <v>Infancia</v>
      </c>
      <c r="AI8720" s="806" t="s">
        <v>904</v>
      </c>
      <c r="AJ8720" s="807">
        <v>1</v>
      </c>
      <c r="AK8720" s="807">
        <v>82</v>
      </c>
      <c r="AL8720" s="759" t="str">
        <f t="shared" si="273"/>
        <v>Vejez</v>
      </c>
    </row>
    <row r="8721" spans="16:38" ht="15">
      <c r="P8721" s="806" t="s">
        <v>896</v>
      </c>
      <c r="Q8721" s="807">
        <v>129</v>
      </c>
      <c r="R8721" s="807">
        <v>10</v>
      </c>
      <c r="S8721" s="759" t="str">
        <f t="shared" si="272"/>
        <v>Infancia</v>
      </c>
      <c r="AI8721" s="806" t="s">
        <v>904</v>
      </c>
      <c r="AJ8721" s="807">
        <v>1</v>
      </c>
      <c r="AK8721" s="807">
        <v>83</v>
      </c>
      <c r="AL8721" s="759" t="str">
        <f t="shared" si="273"/>
        <v>Vejez</v>
      </c>
    </row>
    <row r="8722" spans="16:38" ht="15">
      <c r="P8722" s="806" t="s">
        <v>896</v>
      </c>
      <c r="Q8722" s="807">
        <v>182</v>
      </c>
      <c r="R8722" s="807">
        <v>11</v>
      </c>
      <c r="S8722" s="759" t="str">
        <f t="shared" si="272"/>
        <v>Infancia</v>
      </c>
      <c r="AI8722" s="806" t="s">
        <v>904</v>
      </c>
      <c r="AJ8722" s="807">
        <v>1</v>
      </c>
      <c r="AK8722" s="807">
        <v>85</v>
      </c>
      <c r="AL8722" s="759" t="str">
        <f t="shared" si="273"/>
        <v>Vejez</v>
      </c>
    </row>
    <row r="8723" spans="16:38" ht="30">
      <c r="P8723" s="806" t="s">
        <v>896</v>
      </c>
      <c r="Q8723" s="807">
        <v>145</v>
      </c>
      <c r="R8723" s="807">
        <v>12</v>
      </c>
      <c r="S8723" s="759" t="str">
        <f t="shared" si="272"/>
        <v>Adolescente</v>
      </c>
      <c r="AI8723" s="806" t="s">
        <v>904</v>
      </c>
      <c r="AJ8723" s="807">
        <v>1</v>
      </c>
      <c r="AK8723" s="807">
        <v>86</v>
      </c>
      <c r="AL8723" s="759" t="str">
        <f t="shared" si="273"/>
        <v>Vejez</v>
      </c>
    </row>
    <row r="8724" spans="16:38" ht="30">
      <c r="P8724" s="806" t="s">
        <v>896</v>
      </c>
      <c r="Q8724" s="807">
        <v>118</v>
      </c>
      <c r="R8724" s="807">
        <v>13</v>
      </c>
      <c r="S8724" s="759" t="str">
        <f t="shared" si="272"/>
        <v>Adolescente</v>
      </c>
      <c r="AI8724" s="806" t="s">
        <v>904</v>
      </c>
      <c r="AJ8724" s="807">
        <v>1</v>
      </c>
      <c r="AK8724" s="807">
        <v>93</v>
      </c>
      <c r="AL8724" s="759" t="str">
        <f t="shared" si="273"/>
        <v>Vejez</v>
      </c>
    </row>
    <row r="8725" spans="16:38" ht="30">
      <c r="P8725" s="806" t="s">
        <v>896</v>
      </c>
      <c r="Q8725" s="807">
        <v>145</v>
      </c>
      <c r="R8725" s="807">
        <v>14</v>
      </c>
      <c r="S8725" s="759" t="str">
        <f t="shared" si="272"/>
        <v>Adolescente</v>
      </c>
      <c r="AI8725" s="806" t="s">
        <v>905</v>
      </c>
      <c r="AJ8725" s="807">
        <v>13</v>
      </c>
      <c r="AK8725" s="807">
        <v>0</v>
      </c>
      <c r="AL8725" s="759" t="str">
        <f t="shared" si="273"/>
        <v>Primera Infancia</v>
      </c>
    </row>
    <row r="8726" spans="16:38" ht="30">
      <c r="P8726" s="806" t="s">
        <v>896</v>
      </c>
      <c r="Q8726" s="807">
        <v>130</v>
      </c>
      <c r="R8726" s="807">
        <v>15</v>
      </c>
      <c r="S8726" s="759" t="str">
        <f t="shared" si="272"/>
        <v>Adolescente</v>
      </c>
      <c r="AI8726" s="806" t="s">
        <v>905</v>
      </c>
      <c r="AJ8726" s="807">
        <v>22</v>
      </c>
      <c r="AK8726" s="807">
        <v>1</v>
      </c>
      <c r="AL8726" s="759" t="str">
        <f t="shared" si="273"/>
        <v>Primera Infancia</v>
      </c>
    </row>
    <row r="8727" spans="16:38" ht="30">
      <c r="P8727" s="806" t="s">
        <v>896</v>
      </c>
      <c r="Q8727" s="807">
        <v>133</v>
      </c>
      <c r="R8727" s="807">
        <v>16</v>
      </c>
      <c r="S8727" s="759" t="str">
        <f t="shared" si="272"/>
        <v>Adolescente</v>
      </c>
      <c r="AI8727" s="806" t="s">
        <v>905</v>
      </c>
      <c r="AJ8727" s="807">
        <v>12</v>
      </c>
      <c r="AK8727" s="807">
        <v>2</v>
      </c>
      <c r="AL8727" s="759" t="str">
        <f t="shared" si="273"/>
        <v>Primera Infancia</v>
      </c>
    </row>
    <row r="8728" spans="16:38" ht="30">
      <c r="P8728" s="806" t="s">
        <v>896</v>
      </c>
      <c r="Q8728" s="807">
        <v>152</v>
      </c>
      <c r="R8728" s="807">
        <v>17</v>
      </c>
      <c r="S8728" s="759" t="str">
        <f t="shared" si="272"/>
        <v>Adolescente</v>
      </c>
      <c r="AI8728" s="806" t="s">
        <v>905</v>
      </c>
      <c r="AJ8728" s="807">
        <v>18</v>
      </c>
      <c r="AK8728" s="807">
        <v>3</v>
      </c>
      <c r="AL8728" s="759" t="str">
        <f t="shared" si="273"/>
        <v>Primera Infancia</v>
      </c>
    </row>
    <row r="8729" spans="16:38" ht="30">
      <c r="P8729" s="806" t="s">
        <v>896</v>
      </c>
      <c r="Q8729" s="807">
        <v>126</v>
      </c>
      <c r="R8729" s="807">
        <v>18</v>
      </c>
      <c r="S8729" s="759" t="str">
        <f t="shared" si="272"/>
        <v>Juventud</v>
      </c>
      <c r="AI8729" s="806" t="s">
        <v>905</v>
      </c>
      <c r="AJ8729" s="807">
        <v>15</v>
      </c>
      <c r="AK8729" s="807">
        <v>4</v>
      </c>
      <c r="AL8729" s="759" t="str">
        <f t="shared" si="273"/>
        <v>Primera Infancia</v>
      </c>
    </row>
    <row r="8730" spans="16:38" ht="30">
      <c r="P8730" s="806" t="s">
        <v>896</v>
      </c>
      <c r="Q8730" s="807">
        <v>155</v>
      </c>
      <c r="R8730" s="807">
        <v>19</v>
      </c>
      <c r="S8730" s="759" t="str">
        <f t="shared" si="272"/>
        <v>Juventud</v>
      </c>
      <c r="AI8730" s="806" t="s">
        <v>905</v>
      </c>
      <c r="AJ8730" s="807">
        <v>19</v>
      </c>
      <c r="AK8730" s="807">
        <v>5</v>
      </c>
      <c r="AL8730" s="759" t="str">
        <f t="shared" si="273"/>
        <v>Primera Infancia</v>
      </c>
    </row>
    <row r="8731" spans="16:38" ht="15">
      <c r="P8731" s="806" t="s">
        <v>896</v>
      </c>
      <c r="Q8731" s="807">
        <v>111</v>
      </c>
      <c r="R8731" s="807">
        <v>20</v>
      </c>
      <c r="S8731" s="759" t="str">
        <f t="shared" si="272"/>
        <v>Juventud</v>
      </c>
      <c r="AI8731" s="806" t="s">
        <v>905</v>
      </c>
      <c r="AJ8731" s="807">
        <v>20</v>
      </c>
      <c r="AK8731" s="807">
        <v>6</v>
      </c>
      <c r="AL8731" s="759" t="str">
        <f t="shared" si="273"/>
        <v>Infancia</v>
      </c>
    </row>
    <row r="8732" spans="16:38" ht="15">
      <c r="P8732" s="806" t="s">
        <v>896</v>
      </c>
      <c r="Q8732" s="807">
        <v>121</v>
      </c>
      <c r="R8732" s="807">
        <v>21</v>
      </c>
      <c r="S8732" s="759" t="str">
        <f t="shared" si="272"/>
        <v>Juventud</v>
      </c>
      <c r="AI8732" s="806" t="s">
        <v>905</v>
      </c>
      <c r="AJ8732" s="807">
        <v>20</v>
      </c>
      <c r="AK8732" s="807">
        <v>7</v>
      </c>
      <c r="AL8732" s="759" t="str">
        <f t="shared" si="273"/>
        <v>Infancia</v>
      </c>
    </row>
    <row r="8733" spans="16:38" ht="15">
      <c r="P8733" s="806" t="s">
        <v>896</v>
      </c>
      <c r="Q8733" s="807">
        <v>108</v>
      </c>
      <c r="R8733" s="807">
        <v>22</v>
      </c>
      <c r="S8733" s="759" t="str">
        <f t="shared" si="272"/>
        <v>Juventud</v>
      </c>
      <c r="AI8733" s="806" t="s">
        <v>905</v>
      </c>
      <c r="AJ8733" s="807">
        <v>8</v>
      </c>
      <c r="AK8733" s="807">
        <v>8</v>
      </c>
      <c r="AL8733" s="759" t="str">
        <f t="shared" si="273"/>
        <v>Infancia</v>
      </c>
    </row>
    <row r="8734" spans="16:38" ht="15">
      <c r="P8734" s="806" t="s">
        <v>896</v>
      </c>
      <c r="Q8734" s="807">
        <v>105</v>
      </c>
      <c r="R8734" s="807">
        <v>23</v>
      </c>
      <c r="S8734" s="759" t="str">
        <f t="shared" si="272"/>
        <v>Juventud</v>
      </c>
      <c r="AI8734" s="806" t="s">
        <v>905</v>
      </c>
      <c r="AJ8734" s="807">
        <v>16</v>
      </c>
      <c r="AK8734" s="807">
        <v>9</v>
      </c>
      <c r="AL8734" s="759" t="str">
        <f t="shared" si="273"/>
        <v>Infancia</v>
      </c>
    </row>
    <row r="8735" spans="16:38" ht="15">
      <c r="P8735" s="806" t="s">
        <v>896</v>
      </c>
      <c r="Q8735" s="807">
        <v>126</v>
      </c>
      <c r="R8735" s="807">
        <v>24</v>
      </c>
      <c r="S8735" s="759" t="str">
        <f t="shared" si="272"/>
        <v>Juventud</v>
      </c>
      <c r="AI8735" s="806" t="s">
        <v>905</v>
      </c>
      <c r="AJ8735" s="807">
        <v>19</v>
      </c>
      <c r="AK8735" s="807">
        <v>10</v>
      </c>
      <c r="AL8735" s="759" t="str">
        <f t="shared" si="273"/>
        <v>Infancia</v>
      </c>
    </row>
    <row r="8736" spans="16:38" ht="15">
      <c r="P8736" s="806" t="s">
        <v>896</v>
      </c>
      <c r="Q8736" s="807">
        <v>101</v>
      </c>
      <c r="R8736" s="807">
        <v>25</v>
      </c>
      <c r="S8736" s="759" t="str">
        <f t="shared" si="272"/>
        <v>Juventud</v>
      </c>
      <c r="AI8736" s="806" t="s">
        <v>905</v>
      </c>
      <c r="AJ8736" s="807">
        <v>21</v>
      </c>
      <c r="AK8736" s="807">
        <v>11</v>
      </c>
      <c r="AL8736" s="759" t="str">
        <f t="shared" si="273"/>
        <v>Infancia</v>
      </c>
    </row>
    <row r="8737" spans="16:38" ht="30">
      <c r="P8737" s="806" t="s">
        <v>896</v>
      </c>
      <c r="Q8737" s="807">
        <v>100</v>
      </c>
      <c r="R8737" s="807">
        <v>26</v>
      </c>
      <c r="S8737" s="759" t="str">
        <f t="shared" si="272"/>
        <v>Juventud</v>
      </c>
      <c r="AI8737" s="806" t="s">
        <v>905</v>
      </c>
      <c r="AJ8737" s="807">
        <v>20</v>
      </c>
      <c r="AK8737" s="807">
        <v>12</v>
      </c>
      <c r="AL8737" s="759" t="str">
        <f t="shared" si="273"/>
        <v>Adolescente</v>
      </c>
    </row>
    <row r="8738" spans="16:38" ht="30">
      <c r="P8738" s="806" t="s">
        <v>896</v>
      </c>
      <c r="Q8738" s="807">
        <v>92</v>
      </c>
      <c r="R8738" s="807">
        <v>27</v>
      </c>
      <c r="S8738" s="759" t="str">
        <f t="shared" si="272"/>
        <v>Juventud</v>
      </c>
      <c r="AI8738" s="806" t="s">
        <v>905</v>
      </c>
      <c r="AJ8738" s="807">
        <v>21</v>
      </c>
      <c r="AK8738" s="807">
        <v>13</v>
      </c>
      <c r="AL8738" s="759" t="str">
        <f t="shared" si="273"/>
        <v>Adolescente</v>
      </c>
    </row>
    <row r="8739" spans="16:38" ht="30">
      <c r="P8739" s="806" t="s">
        <v>896</v>
      </c>
      <c r="Q8739" s="807">
        <v>88</v>
      </c>
      <c r="R8739" s="807">
        <v>28</v>
      </c>
      <c r="S8739" s="759" t="str">
        <f t="shared" si="272"/>
        <v>Juventud</v>
      </c>
      <c r="AI8739" s="806" t="s">
        <v>905</v>
      </c>
      <c r="AJ8739" s="807">
        <v>27</v>
      </c>
      <c r="AK8739" s="807">
        <v>14</v>
      </c>
      <c r="AL8739" s="759" t="str">
        <f t="shared" si="273"/>
        <v>Adolescente</v>
      </c>
    </row>
    <row r="8740" spans="16:38" ht="30">
      <c r="P8740" s="806" t="s">
        <v>896</v>
      </c>
      <c r="Q8740" s="807">
        <v>104</v>
      </c>
      <c r="R8740" s="807">
        <v>29</v>
      </c>
      <c r="S8740" s="759" t="str">
        <f t="shared" si="272"/>
        <v>Adulto</v>
      </c>
      <c r="AI8740" s="806" t="s">
        <v>905</v>
      </c>
      <c r="AJ8740" s="807">
        <v>24</v>
      </c>
      <c r="AK8740" s="807">
        <v>15</v>
      </c>
      <c r="AL8740" s="759" t="str">
        <f t="shared" si="273"/>
        <v>Adolescente</v>
      </c>
    </row>
    <row r="8741" spans="16:38" ht="30">
      <c r="P8741" s="806" t="s">
        <v>896</v>
      </c>
      <c r="Q8741" s="807">
        <v>97</v>
      </c>
      <c r="R8741" s="807">
        <v>30</v>
      </c>
      <c r="S8741" s="759" t="str">
        <f t="shared" si="272"/>
        <v>Adulto</v>
      </c>
      <c r="AI8741" s="806" t="s">
        <v>905</v>
      </c>
      <c r="AJ8741" s="807">
        <v>22</v>
      </c>
      <c r="AK8741" s="807">
        <v>16</v>
      </c>
      <c r="AL8741" s="759" t="str">
        <f t="shared" si="273"/>
        <v>Adolescente</v>
      </c>
    </row>
    <row r="8742" spans="16:38" ht="30">
      <c r="P8742" s="806" t="s">
        <v>896</v>
      </c>
      <c r="Q8742" s="807">
        <v>90</v>
      </c>
      <c r="R8742" s="807">
        <v>31</v>
      </c>
      <c r="S8742" s="759" t="str">
        <f t="shared" si="272"/>
        <v>Adulto</v>
      </c>
      <c r="AI8742" s="806" t="s">
        <v>905</v>
      </c>
      <c r="AJ8742" s="807">
        <v>22</v>
      </c>
      <c r="AK8742" s="807">
        <v>17</v>
      </c>
      <c r="AL8742" s="759" t="str">
        <f t="shared" si="273"/>
        <v>Adolescente</v>
      </c>
    </row>
    <row r="8743" spans="16:38" ht="15">
      <c r="P8743" s="806" t="s">
        <v>896</v>
      </c>
      <c r="Q8743" s="807">
        <v>87</v>
      </c>
      <c r="R8743" s="807">
        <v>32</v>
      </c>
      <c r="S8743" s="759" t="str">
        <f t="shared" si="272"/>
        <v>Adulto</v>
      </c>
      <c r="AI8743" s="806" t="s">
        <v>905</v>
      </c>
      <c r="AJ8743" s="807">
        <v>19</v>
      </c>
      <c r="AK8743" s="807">
        <v>18</v>
      </c>
      <c r="AL8743" s="759" t="str">
        <f t="shared" si="273"/>
        <v>Juventud</v>
      </c>
    </row>
    <row r="8744" spans="16:38" ht="15">
      <c r="P8744" s="806" t="s">
        <v>896</v>
      </c>
      <c r="Q8744" s="807">
        <v>80</v>
      </c>
      <c r="R8744" s="807">
        <v>33</v>
      </c>
      <c r="S8744" s="759" t="str">
        <f t="shared" si="272"/>
        <v>Adulto</v>
      </c>
      <c r="AI8744" s="806" t="s">
        <v>905</v>
      </c>
      <c r="AJ8744" s="807">
        <v>19</v>
      </c>
      <c r="AK8744" s="807">
        <v>19</v>
      </c>
      <c r="AL8744" s="759" t="str">
        <f t="shared" si="273"/>
        <v>Juventud</v>
      </c>
    </row>
    <row r="8745" spans="16:38" ht="15">
      <c r="P8745" s="806" t="s">
        <v>896</v>
      </c>
      <c r="Q8745" s="807">
        <v>104</v>
      </c>
      <c r="R8745" s="807">
        <v>34</v>
      </c>
      <c r="S8745" s="759" t="str">
        <f t="shared" si="272"/>
        <v>Adulto</v>
      </c>
      <c r="AI8745" s="806" t="s">
        <v>905</v>
      </c>
      <c r="AJ8745" s="807">
        <v>32</v>
      </c>
      <c r="AK8745" s="807">
        <v>20</v>
      </c>
      <c r="AL8745" s="759" t="str">
        <f t="shared" si="273"/>
        <v>Juventud</v>
      </c>
    </row>
    <row r="8746" spans="16:38" ht="15">
      <c r="P8746" s="806" t="s">
        <v>896</v>
      </c>
      <c r="Q8746" s="807">
        <v>82</v>
      </c>
      <c r="R8746" s="807">
        <v>35</v>
      </c>
      <c r="S8746" s="759" t="str">
        <f t="shared" si="272"/>
        <v>Adulto</v>
      </c>
      <c r="AI8746" s="806" t="s">
        <v>905</v>
      </c>
      <c r="AJ8746" s="807">
        <v>44</v>
      </c>
      <c r="AK8746" s="807">
        <v>21</v>
      </c>
      <c r="AL8746" s="759" t="str">
        <f t="shared" si="273"/>
        <v>Juventud</v>
      </c>
    </row>
    <row r="8747" spans="16:38" ht="15">
      <c r="P8747" s="806" t="s">
        <v>896</v>
      </c>
      <c r="Q8747" s="807">
        <v>103</v>
      </c>
      <c r="R8747" s="807">
        <v>36</v>
      </c>
      <c r="S8747" s="759" t="str">
        <f t="shared" si="272"/>
        <v>Adulto</v>
      </c>
      <c r="AI8747" s="806" t="s">
        <v>905</v>
      </c>
      <c r="AJ8747" s="807">
        <v>37</v>
      </c>
      <c r="AK8747" s="807">
        <v>22</v>
      </c>
      <c r="AL8747" s="759" t="str">
        <f t="shared" si="273"/>
        <v>Juventud</v>
      </c>
    </row>
    <row r="8748" spans="16:38" ht="15">
      <c r="P8748" s="806" t="s">
        <v>896</v>
      </c>
      <c r="Q8748" s="807">
        <v>82</v>
      </c>
      <c r="R8748" s="807">
        <v>37</v>
      </c>
      <c r="S8748" s="759" t="str">
        <f t="shared" si="272"/>
        <v>Adulto</v>
      </c>
      <c r="AI8748" s="806" t="s">
        <v>905</v>
      </c>
      <c r="AJ8748" s="807">
        <v>42</v>
      </c>
      <c r="AK8748" s="807">
        <v>23</v>
      </c>
      <c r="AL8748" s="759" t="str">
        <f t="shared" si="273"/>
        <v>Juventud</v>
      </c>
    </row>
    <row r="8749" spans="16:38" ht="15">
      <c r="P8749" s="806" t="s">
        <v>896</v>
      </c>
      <c r="Q8749" s="807">
        <v>83</v>
      </c>
      <c r="R8749" s="807">
        <v>38</v>
      </c>
      <c r="S8749" s="759" t="str">
        <f t="shared" si="272"/>
        <v>Adulto</v>
      </c>
      <c r="AI8749" s="806" t="s">
        <v>905</v>
      </c>
      <c r="AJ8749" s="807">
        <v>30</v>
      </c>
      <c r="AK8749" s="807">
        <v>24</v>
      </c>
      <c r="AL8749" s="759" t="str">
        <f t="shared" si="273"/>
        <v>Juventud</v>
      </c>
    </row>
    <row r="8750" spans="16:38" ht="15">
      <c r="P8750" s="806" t="s">
        <v>896</v>
      </c>
      <c r="Q8750" s="807">
        <v>91</v>
      </c>
      <c r="R8750" s="807">
        <v>39</v>
      </c>
      <c r="S8750" s="759" t="str">
        <f t="shared" si="272"/>
        <v>Adulto</v>
      </c>
      <c r="AI8750" s="806" t="s">
        <v>905</v>
      </c>
      <c r="AJ8750" s="807">
        <v>34</v>
      </c>
      <c r="AK8750" s="807">
        <v>25</v>
      </c>
      <c r="AL8750" s="759" t="str">
        <f t="shared" si="273"/>
        <v>Juventud</v>
      </c>
    </row>
    <row r="8751" spans="16:38" ht="15">
      <c r="P8751" s="806" t="s">
        <v>896</v>
      </c>
      <c r="Q8751" s="807">
        <v>92</v>
      </c>
      <c r="R8751" s="807">
        <v>40</v>
      </c>
      <c r="S8751" s="759" t="str">
        <f t="shared" si="272"/>
        <v>Adulto</v>
      </c>
      <c r="AI8751" s="806" t="s">
        <v>905</v>
      </c>
      <c r="AJ8751" s="807">
        <v>19</v>
      </c>
      <c r="AK8751" s="807">
        <v>26</v>
      </c>
      <c r="AL8751" s="759" t="str">
        <f t="shared" si="273"/>
        <v>Juventud</v>
      </c>
    </row>
    <row r="8752" spans="16:38" ht="15">
      <c r="P8752" s="806" t="s">
        <v>896</v>
      </c>
      <c r="Q8752" s="807">
        <v>95</v>
      </c>
      <c r="R8752" s="807">
        <v>41</v>
      </c>
      <c r="S8752" s="759" t="str">
        <f t="shared" si="272"/>
        <v>Adulto</v>
      </c>
      <c r="AI8752" s="806" t="s">
        <v>905</v>
      </c>
      <c r="AJ8752" s="807">
        <v>26</v>
      </c>
      <c r="AK8752" s="807">
        <v>27</v>
      </c>
      <c r="AL8752" s="759" t="str">
        <f t="shared" si="273"/>
        <v>Juventud</v>
      </c>
    </row>
    <row r="8753" spans="16:38" ht="15">
      <c r="P8753" s="806" t="s">
        <v>896</v>
      </c>
      <c r="Q8753" s="807">
        <v>92</v>
      </c>
      <c r="R8753" s="807">
        <v>42</v>
      </c>
      <c r="S8753" s="759" t="str">
        <f t="shared" si="272"/>
        <v>Adulto</v>
      </c>
      <c r="AI8753" s="806" t="s">
        <v>905</v>
      </c>
      <c r="AJ8753" s="807">
        <v>36</v>
      </c>
      <c r="AK8753" s="807">
        <v>28</v>
      </c>
      <c r="AL8753" s="759" t="str">
        <f t="shared" si="273"/>
        <v>Juventud</v>
      </c>
    </row>
    <row r="8754" spans="16:38" ht="15">
      <c r="P8754" s="806" t="s">
        <v>896</v>
      </c>
      <c r="Q8754" s="807">
        <v>77</v>
      </c>
      <c r="R8754" s="807">
        <v>43</v>
      </c>
      <c r="S8754" s="759" t="str">
        <f t="shared" si="272"/>
        <v>Adulto</v>
      </c>
      <c r="AI8754" s="806" t="s">
        <v>905</v>
      </c>
      <c r="AJ8754" s="807">
        <v>23</v>
      </c>
      <c r="AK8754" s="807">
        <v>29</v>
      </c>
      <c r="AL8754" s="759" t="str">
        <f t="shared" si="273"/>
        <v>Adulto</v>
      </c>
    </row>
    <row r="8755" spans="16:38" ht="15">
      <c r="P8755" s="806" t="s">
        <v>896</v>
      </c>
      <c r="Q8755" s="807">
        <v>78</v>
      </c>
      <c r="R8755" s="807">
        <v>44</v>
      </c>
      <c r="S8755" s="759" t="str">
        <f t="shared" si="272"/>
        <v>Adulto</v>
      </c>
      <c r="AI8755" s="806" t="s">
        <v>905</v>
      </c>
      <c r="AJ8755" s="807">
        <v>30</v>
      </c>
      <c r="AK8755" s="807">
        <v>30</v>
      </c>
      <c r="AL8755" s="759" t="str">
        <f t="shared" si="273"/>
        <v>Adulto</v>
      </c>
    </row>
    <row r="8756" spans="16:38" ht="15">
      <c r="P8756" s="806" t="s">
        <v>896</v>
      </c>
      <c r="Q8756" s="807">
        <v>76</v>
      </c>
      <c r="R8756" s="807">
        <v>45</v>
      </c>
      <c r="S8756" s="759" t="str">
        <f t="shared" si="272"/>
        <v>Adulto</v>
      </c>
      <c r="AI8756" s="806" t="s">
        <v>905</v>
      </c>
      <c r="AJ8756" s="807">
        <v>35</v>
      </c>
      <c r="AK8756" s="807">
        <v>31</v>
      </c>
      <c r="AL8756" s="759" t="str">
        <f t="shared" si="273"/>
        <v>Adulto</v>
      </c>
    </row>
    <row r="8757" spans="16:38" ht="15">
      <c r="P8757" s="806" t="s">
        <v>896</v>
      </c>
      <c r="Q8757" s="807">
        <v>63</v>
      </c>
      <c r="R8757" s="807">
        <v>46</v>
      </c>
      <c r="S8757" s="759" t="str">
        <f t="shared" si="272"/>
        <v>Adulto</v>
      </c>
      <c r="AI8757" s="806" t="s">
        <v>905</v>
      </c>
      <c r="AJ8757" s="807">
        <v>32</v>
      </c>
      <c r="AK8757" s="807">
        <v>32</v>
      </c>
      <c r="AL8757" s="759" t="str">
        <f t="shared" si="273"/>
        <v>Adulto</v>
      </c>
    </row>
    <row r="8758" spans="16:38" ht="15">
      <c r="P8758" s="806" t="s">
        <v>896</v>
      </c>
      <c r="Q8758" s="807">
        <v>59</v>
      </c>
      <c r="R8758" s="807">
        <v>47</v>
      </c>
      <c r="S8758" s="759" t="str">
        <f t="shared" si="272"/>
        <v>Adulto</v>
      </c>
      <c r="AI8758" s="806" t="s">
        <v>905</v>
      </c>
      <c r="AJ8758" s="807">
        <v>31</v>
      </c>
      <c r="AK8758" s="807">
        <v>33</v>
      </c>
      <c r="AL8758" s="759" t="str">
        <f t="shared" si="273"/>
        <v>Adulto</v>
      </c>
    </row>
    <row r="8759" spans="16:38" ht="15">
      <c r="P8759" s="806" t="s">
        <v>896</v>
      </c>
      <c r="Q8759" s="807">
        <v>81</v>
      </c>
      <c r="R8759" s="807">
        <v>48</v>
      </c>
      <c r="S8759" s="759" t="str">
        <f t="shared" si="272"/>
        <v>Adulto</v>
      </c>
      <c r="AI8759" s="806" t="s">
        <v>905</v>
      </c>
      <c r="AJ8759" s="807">
        <v>29</v>
      </c>
      <c r="AK8759" s="807">
        <v>34</v>
      </c>
      <c r="AL8759" s="759" t="str">
        <f t="shared" si="273"/>
        <v>Adulto</v>
      </c>
    </row>
    <row r="8760" spans="16:38" ht="15">
      <c r="P8760" s="806" t="s">
        <v>896</v>
      </c>
      <c r="Q8760" s="807">
        <v>74</v>
      </c>
      <c r="R8760" s="807">
        <v>49</v>
      </c>
      <c r="S8760" s="759" t="str">
        <f t="shared" si="272"/>
        <v>Adulto</v>
      </c>
      <c r="AI8760" s="806" t="s">
        <v>905</v>
      </c>
      <c r="AJ8760" s="807">
        <v>42</v>
      </c>
      <c r="AK8760" s="807">
        <v>35</v>
      </c>
      <c r="AL8760" s="759" t="str">
        <f t="shared" si="273"/>
        <v>Adulto</v>
      </c>
    </row>
    <row r="8761" spans="16:38" ht="15">
      <c r="P8761" s="806" t="s">
        <v>896</v>
      </c>
      <c r="Q8761" s="807">
        <v>72</v>
      </c>
      <c r="R8761" s="807">
        <v>50</v>
      </c>
      <c r="S8761" s="759" t="str">
        <f t="shared" si="272"/>
        <v>Adulto</v>
      </c>
      <c r="AI8761" s="806" t="s">
        <v>905</v>
      </c>
      <c r="AJ8761" s="807">
        <v>30</v>
      </c>
      <c r="AK8761" s="807">
        <v>36</v>
      </c>
      <c r="AL8761" s="759" t="str">
        <f t="shared" si="273"/>
        <v>Adulto</v>
      </c>
    </row>
    <row r="8762" spans="16:38" ht="15">
      <c r="P8762" s="806" t="s">
        <v>896</v>
      </c>
      <c r="Q8762" s="807">
        <v>79</v>
      </c>
      <c r="R8762" s="807">
        <v>51</v>
      </c>
      <c r="S8762" s="759" t="str">
        <f t="shared" si="272"/>
        <v>Adulto</v>
      </c>
      <c r="AI8762" s="806" t="s">
        <v>905</v>
      </c>
      <c r="AJ8762" s="807">
        <v>33</v>
      </c>
      <c r="AK8762" s="807">
        <v>37</v>
      </c>
      <c r="AL8762" s="759" t="str">
        <f t="shared" si="273"/>
        <v>Adulto</v>
      </c>
    </row>
    <row r="8763" spans="16:38" ht="15">
      <c r="P8763" s="806" t="s">
        <v>896</v>
      </c>
      <c r="Q8763" s="807">
        <v>87</v>
      </c>
      <c r="R8763" s="807">
        <v>52</v>
      </c>
      <c r="S8763" s="759" t="str">
        <f t="shared" si="272"/>
        <v>Adulto</v>
      </c>
      <c r="AI8763" s="806" t="s">
        <v>905</v>
      </c>
      <c r="AJ8763" s="807">
        <v>31</v>
      </c>
      <c r="AK8763" s="807">
        <v>38</v>
      </c>
      <c r="AL8763" s="759" t="str">
        <f t="shared" si="273"/>
        <v>Adulto</v>
      </c>
    </row>
    <row r="8764" spans="16:38" ht="15">
      <c r="P8764" s="806" t="s">
        <v>896</v>
      </c>
      <c r="Q8764" s="807">
        <v>78</v>
      </c>
      <c r="R8764" s="807">
        <v>53</v>
      </c>
      <c r="S8764" s="759" t="str">
        <f t="shared" si="272"/>
        <v>Adulto</v>
      </c>
      <c r="AI8764" s="806" t="s">
        <v>905</v>
      </c>
      <c r="AJ8764" s="807">
        <v>25</v>
      </c>
      <c r="AK8764" s="807">
        <v>39</v>
      </c>
      <c r="AL8764" s="759" t="str">
        <f t="shared" si="273"/>
        <v>Adulto</v>
      </c>
    </row>
    <row r="8765" spans="16:38" ht="15">
      <c r="P8765" s="806" t="s">
        <v>896</v>
      </c>
      <c r="Q8765" s="807">
        <v>90</v>
      </c>
      <c r="R8765" s="807">
        <v>54</v>
      </c>
      <c r="S8765" s="759" t="str">
        <f t="shared" si="272"/>
        <v>Adulto</v>
      </c>
      <c r="AI8765" s="806" t="s">
        <v>905</v>
      </c>
      <c r="AJ8765" s="807">
        <v>34</v>
      </c>
      <c r="AK8765" s="807">
        <v>40</v>
      </c>
      <c r="AL8765" s="759" t="str">
        <f t="shared" si="273"/>
        <v>Adulto</v>
      </c>
    </row>
    <row r="8766" spans="16:38" ht="15">
      <c r="P8766" s="806" t="s">
        <v>896</v>
      </c>
      <c r="Q8766" s="807">
        <v>60</v>
      </c>
      <c r="R8766" s="807">
        <v>55</v>
      </c>
      <c r="S8766" s="759" t="str">
        <f t="shared" si="272"/>
        <v>Adulto</v>
      </c>
      <c r="AI8766" s="806" t="s">
        <v>905</v>
      </c>
      <c r="AJ8766" s="807">
        <v>38</v>
      </c>
      <c r="AK8766" s="807">
        <v>41</v>
      </c>
      <c r="AL8766" s="759" t="str">
        <f t="shared" si="273"/>
        <v>Adulto</v>
      </c>
    </row>
    <row r="8767" spans="16:38" ht="15">
      <c r="P8767" s="806" t="s">
        <v>896</v>
      </c>
      <c r="Q8767" s="807">
        <v>69</v>
      </c>
      <c r="R8767" s="807">
        <v>56</v>
      </c>
      <c r="S8767" s="759" t="str">
        <f t="shared" si="272"/>
        <v>Adulto</v>
      </c>
      <c r="AI8767" s="806" t="s">
        <v>905</v>
      </c>
      <c r="AJ8767" s="807">
        <v>30</v>
      </c>
      <c r="AK8767" s="807">
        <v>42</v>
      </c>
      <c r="AL8767" s="759" t="str">
        <f t="shared" si="273"/>
        <v>Adulto</v>
      </c>
    </row>
    <row r="8768" spans="16:38" ht="15">
      <c r="P8768" s="806" t="s">
        <v>896</v>
      </c>
      <c r="Q8768" s="807">
        <v>65</v>
      </c>
      <c r="R8768" s="807">
        <v>57</v>
      </c>
      <c r="S8768" s="759" t="str">
        <f t="shared" si="272"/>
        <v>Adulto</v>
      </c>
      <c r="AI8768" s="806" t="s">
        <v>905</v>
      </c>
      <c r="AJ8768" s="807">
        <v>24</v>
      </c>
      <c r="AK8768" s="807">
        <v>43</v>
      </c>
      <c r="AL8768" s="759" t="str">
        <f t="shared" si="273"/>
        <v>Adulto</v>
      </c>
    </row>
    <row r="8769" spans="16:38" ht="15">
      <c r="P8769" s="806" t="s">
        <v>896</v>
      </c>
      <c r="Q8769" s="807">
        <v>64</v>
      </c>
      <c r="R8769" s="807">
        <v>58</v>
      </c>
      <c r="S8769" s="759" t="str">
        <f t="shared" si="272"/>
        <v>Adulto</v>
      </c>
      <c r="AI8769" s="806" t="s">
        <v>905</v>
      </c>
      <c r="AJ8769" s="807">
        <v>31</v>
      </c>
      <c r="AK8769" s="807">
        <v>44</v>
      </c>
      <c r="AL8769" s="759" t="str">
        <f t="shared" si="273"/>
        <v>Adulto</v>
      </c>
    </row>
    <row r="8770" spans="16:38" ht="15">
      <c r="P8770" s="806" t="s">
        <v>896</v>
      </c>
      <c r="Q8770" s="807">
        <v>68</v>
      </c>
      <c r="R8770" s="807">
        <v>59</v>
      </c>
      <c r="S8770" s="759" t="str">
        <f t="shared" si="272"/>
        <v>Adulto</v>
      </c>
      <c r="AI8770" s="806" t="s">
        <v>905</v>
      </c>
      <c r="AJ8770" s="807">
        <v>19</v>
      </c>
      <c r="AK8770" s="807">
        <v>45</v>
      </c>
      <c r="AL8770" s="759" t="str">
        <f t="shared" si="273"/>
        <v>Adulto</v>
      </c>
    </row>
    <row r="8771" spans="16:38" ht="15">
      <c r="P8771" s="806" t="s">
        <v>896</v>
      </c>
      <c r="Q8771" s="807">
        <v>57</v>
      </c>
      <c r="R8771" s="807">
        <v>60</v>
      </c>
      <c r="S8771" s="759" t="str">
        <f t="shared" ref="S8771:S8834" si="274">IF(P8771=0,"",IF(AND(R8771&gt;=0,R8771&lt;=5),"Primera Infancia",IF(AND(R8771&gt;=6,R8771&lt;=11),"Infancia",IF(AND(R8771&gt;=12,R8771&lt;=17),"Adolescente",IF(AND(R8771&gt;=18,R8771&lt;=28),"Juventud",IF(AND(R8771&gt;=29,R8771&lt;=59),"Adulto","Vejez"))))))</f>
        <v>Vejez</v>
      </c>
      <c r="AI8771" s="806" t="s">
        <v>905</v>
      </c>
      <c r="AJ8771" s="807">
        <v>25</v>
      </c>
      <c r="AK8771" s="807">
        <v>46</v>
      </c>
      <c r="AL8771" s="759" t="str">
        <f t="shared" ref="AL8771:AL8834" si="275">IF(AI8771=0,"",IF(AND(AK8771&gt;=0,AK8771&lt;=5),"Primera Infancia",IF(AND(AK8771&gt;=6,AK8771&lt;=11),"Infancia",IF(AND(AK8771&gt;=12,AK8771&lt;=17),"Adolescente",IF(AND(AK8771&gt;=18,AK8771&lt;=28),"Juventud",IF(AND(AK8771&gt;=29,AK8771&lt;=59),"Adulto","Vejez"))))))</f>
        <v>Adulto</v>
      </c>
    </row>
    <row r="8772" spans="16:38" ht="15">
      <c r="P8772" s="806" t="s">
        <v>896</v>
      </c>
      <c r="Q8772" s="807">
        <v>56</v>
      </c>
      <c r="R8772" s="807">
        <v>61</v>
      </c>
      <c r="S8772" s="759" t="str">
        <f t="shared" si="274"/>
        <v>Vejez</v>
      </c>
      <c r="AI8772" s="806" t="s">
        <v>905</v>
      </c>
      <c r="AJ8772" s="807">
        <v>29</v>
      </c>
      <c r="AK8772" s="807">
        <v>47</v>
      </c>
      <c r="AL8772" s="759" t="str">
        <f t="shared" si="275"/>
        <v>Adulto</v>
      </c>
    </row>
    <row r="8773" spans="16:38" ht="15">
      <c r="P8773" s="806" t="s">
        <v>896</v>
      </c>
      <c r="Q8773" s="807">
        <v>71</v>
      </c>
      <c r="R8773" s="807">
        <v>62</v>
      </c>
      <c r="S8773" s="759" t="str">
        <f t="shared" si="274"/>
        <v>Vejez</v>
      </c>
      <c r="AI8773" s="806" t="s">
        <v>905</v>
      </c>
      <c r="AJ8773" s="807">
        <v>10</v>
      </c>
      <c r="AK8773" s="807">
        <v>48</v>
      </c>
      <c r="AL8773" s="759" t="str">
        <f t="shared" si="275"/>
        <v>Adulto</v>
      </c>
    </row>
    <row r="8774" spans="16:38" ht="15">
      <c r="P8774" s="806" t="s">
        <v>896</v>
      </c>
      <c r="Q8774" s="807">
        <v>55</v>
      </c>
      <c r="R8774" s="807">
        <v>63</v>
      </c>
      <c r="S8774" s="759" t="str">
        <f t="shared" si="274"/>
        <v>Vejez</v>
      </c>
      <c r="AI8774" s="806" t="s">
        <v>905</v>
      </c>
      <c r="AJ8774" s="807">
        <v>14</v>
      </c>
      <c r="AK8774" s="807">
        <v>49</v>
      </c>
      <c r="AL8774" s="759" t="str">
        <f t="shared" si="275"/>
        <v>Adulto</v>
      </c>
    </row>
    <row r="8775" spans="16:38" ht="15">
      <c r="P8775" s="806" t="s">
        <v>896</v>
      </c>
      <c r="Q8775" s="807">
        <v>46</v>
      </c>
      <c r="R8775" s="807">
        <v>64</v>
      </c>
      <c r="S8775" s="759" t="str">
        <f t="shared" si="274"/>
        <v>Vejez</v>
      </c>
      <c r="AI8775" s="806" t="s">
        <v>905</v>
      </c>
      <c r="AJ8775" s="807">
        <v>17</v>
      </c>
      <c r="AK8775" s="807">
        <v>50</v>
      </c>
      <c r="AL8775" s="759" t="str">
        <f t="shared" si="275"/>
        <v>Adulto</v>
      </c>
    </row>
    <row r="8776" spans="16:38" ht="15">
      <c r="P8776" s="806" t="s">
        <v>896</v>
      </c>
      <c r="Q8776" s="807">
        <v>51</v>
      </c>
      <c r="R8776" s="807">
        <v>65</v>
      </c>
      <c r="S8776" s="759" t="str">
        <f t="shared" si="274"/>
        <v>Vejez</v>
      </c>
      <c r="AI8776" s="806" t="s">
        <v>905</v>
      </c>
      <c r="AJ8776" s="807">
        <v>19</v>
      </c>
      <c r="AK8776" s="807">
        <v>51</v>
      </c>
      <c r="AL8776" s="759" t="str">
        <f t="shared" si="275"/>
        <v>Adulto</v>
      </c>
    </row>
    <row r="8777" spans="16:38" ht="15">
      <c r="P8777" s="806" t="s">
        <v>896</v>
      </c>
      <c r="Q8777" s="807">
        <v>43</v>
      </c>
      <c r="R8777" s="807">
        <v>66</v>
      </c>
      <c r="S8777" s="759" t="str">
        <f t="shared" si="274"/>
        <v>Vejez</v>
      </c>
      <c r="AI8777" s="806" t="s">
        <v>905</v>
      </c>
      <c r="AJ8777" s="807">
        <v>17</v>
      </c>
      <c r="AK8777" s="807">
        <v>52</v>
      </c>
      <c r="AL8777" s="759" t="str">
        <f t="shared" si="275"/>
        <v>Adulto</v>
      </c>
    </row>
    <row r="8778" spans="16:38" ht="15">
      <c r="P8778" s="806" t="s">
        <v>896</v>
      </c>
      <c r="Q8778" s="807">
        <v>33</v>
      </c>
      <c r="R8778" s="807">
        <v>67</v>
      </c>
      <c r="S8778" s="759" t="str">
        <f t="shared" si="274"/>
        <v>Vejez</v>
      </c>
      <c r="AI8778" s="806" t="s">
        <v>905</v>
      </c>
      <c r="AJ8778" s="807">
        <v>10</v>
      </c>
      <c r="AK8778" s="807">
        <v>53</v>
      </c>
      <c r="AL8778" s="759" t="str">
        <f t="shared" si="275"/>
        <v>Adulto</v>
      </c>
    </row>
    <row r="8779" spans="16:38" ht="15">
      <c r="P8779" s="806" t="s">
        <v>896</v>
      </c>
      <c r="Q8779" s="807">
        <v>49</v>
      </c>
      <c r="R8779" s="807">
        <v>68</v>
      </c>
      <c r="S8779" s="759" t="str">
        <f t="shared" si="274"/>
        <v>Vejez</v>
      </c>
      <c r="AI8779" s="806" t="s">
        <v>905</v>
      </c>
      <c r="AJ8779" s="807">
        <v>17</v>
      </c>
      <c r="AK8779" s="807">
        <v>54</v>
      </c>
      <c r="AL8779" s="759" t="str">
        <f t="shared" si="275"/>
        <v>Adulto</v>
      </c>
    </row>
    <row r="8780" spans="16:38" ht="15">
      <c r="P8780" s="806" t="s">
        <v>896</v>
      </c>
      <c r="Q8780" s="807">
        <v>36</v>
      </c>
      <c r="R8780" s="807">
        <v>69</v>
      </c>
      <c r="S8780" s="759" t="str">
        <f t="shared" si="274"/>
        <v>Vejez</v>
      </c>
      <c r="AI8780" s="806" t="s">
        <v>905</v>
      </c>
      <c r="AJ8780" s="807">
        <v>12</v>
      </c>
      <c r="AK8780" s="807">
        <v>55</v>
      </c>
      <c r="AL8780" s="759" t="str">
        <f t="shared" si="275"/>
        <v>Adulto</v>
      </c>
    </row>
    <row r="8781" spans="16:38" ht="15">
      <c r="P8781" s="806" t="s">
        <v>896</v>
      </c>
      <c r="Q8781" s="807">
        <v>45</v>
      </c>
      <c r="R8781" s="807">
        <v>70</v>
      </c>
      <c r="S8781" s="759" t="str">
        <f t="shared" si="274"/>
        <v>Vejez</v>
      </c>
      <c r="AI8781" s="806" t="s">
        <v>905</v>
      </c>
      <c r="AJ8781" s="807">
        <v>16</v>
      </c>
      <c r="AK8781" s="807">
        <v>56</v>
      </c>
      <c r="AL8781" s="759" t="str">
        <f t="shared" si="275"/>
        <v>Adulto</v>
      </c>
    </row>
    <row r="8782" spans="16:38" ht="15">
      <c r="P8782" s="806" t="s">
        <v>896</v>
      </c>
      <c r="Q8782" s="807">
        <v>44</v>
      </c>
      <c r="R8782" s="807">
        <v>71</v>
      </c>
      <c r="S8782" s="759" t="str">
        <f t="shared" si="274"/>
        <v>Vejez</v>
      </c>
      <c r="AI8782" s="806" t="s">
        <v>905</v>
      </c>
      <c r="AJ8782" s="807">
        <v>11</v>
      </c>
      <c r="AK8782" s="807">
        <v>57</v>
      </c>
      <c r="AL8782" s="759" t="str">
        <f t="shared" si="275"/>
        <v>Adulto</v>
      </c>
    </row>
    <row r="8783" spans="16:38" ht="15">
      <c r="P8783" s="806" t="s">
        <v>896</v>
      </c>
      <c r="Q8783" s="807">
        <v>40</v>
      </c>
      <c r="R8783" s="807">
        <v>72</v>
      </c>
      <c r="S8783" s="759" t="str">
        <f t="shared" si="274"/>
        <v>Vejez</v>
      </c>
      <c r="AI8783" s="806" t="s">
        <v>905</v>
      </c>
      <c r="AJ8783" s="807">
        <v>17</v>
      </c>
      <c r="AK8783" s="807">
        <v>58</v>
      </c>
      <c r="AL8783" s="759" t="str">
        <f t="shared" si="275"/>
        <v>Adulto</v>
      </c>
    </row>
    <row r="8784" spans="16:38" ht="15">
      <c r="P8784" s="806" t="s">
        <v>896</v>
      </c>
      <c r="Q8784" s="807">
        <v>25</v>
      </c>
      <c r="R8784" s="807">
        <v>73</v>
      </c>
      <c r="S8784" s="759" t="str">
        <f t="shared" si="274"/>
        <v>Vejez</v>
      </c>
      <c r="AI8784" s="806" t="s">
        <v>905</v>
      </c>
      <c r="AJ8784" s="807">
        <v>7</v>
      </c>
      <c r="AK8784" s="807">
        <v>59</v>
      </c>
      <c r="AL8784" s="759" t="str">
        <f t="shared" si="275"/>
        <v>Adulto</v>
      </c>
    </row>
    <row r="8785" spans="16:38" ht="15">
      <c r="P8785" s="806" t="s">
        <v>896</v>
      </c>
      <c r="Q8785" s="807">
        <v>32</v>
      </c>
      <c r="R8785" s="807">
        <v>74</v>
      </c>
      <c r="S8785" s="759" t="str">
        <f t="shared" si="274"/>
        <v>Vejez</v>
      </c>
      <c r="AI8785" s="806" t="s">
        <v>905</v>
      </c>
      <c r="AJ8785" s="807">
        <v>15</v>
      </c>
      <c r="AK8785" s="807">
        <v>60</v>
      </c>
      <c r="AL8785" s="759" t="str">
        <f t="shared" si="275"/>
        <v>Vejez</v>
      </c>
    </row>
    <row r="8786" spans="16:38" ht="15">
      <c r="P8786" s="806" t="s">
        <v>896</v>
      </c>
      <c r="Q8786" s="807">
        <v>38</v>
      </c>
      <c r="R8786" s="807">
        <v>75</v>
      </c>
      <c r="S8786" s="759" t="str">
        <f t="shared" si="274"/>
        <v>Vejez</v>
      </c>
      <c r="AI8786" s="806" t="s">
        <v>905</v>
      </c>
      <c r="AJ8786" s="807">
        <v>6</v>
      </c>
      <c r="AK8786" s="807">
        <v>61</v>
      </c>
      <c r="AL8786" s="759" t="str">
        <f t="shared" si="275"/>
        <v>Vejez</v>
      </c>
    </row>
    <row r="8787" spans="16:38" ht="15">
      <c r="P8787" s="806" t="s">
        <v>896</v>
      </c>
      <c r="Q8787" s="807">
        <v>31</v>
      </c>
      <c r="R8787" s="807">
        <v>76</v>
      </c>
      <c r="S8787" s="759" t="str">
        <f t="shared" si="274"/>
        <v>Vejez</v>
      </c>
      <c r="AI8787" s="806" t="s">
        <v>905</v>
      </c>
      <c r="AJ8787" s="807">
        <v>3</v>
      </c>
      <c r="AK8787" s="807">
        <v>62</v>
      </c>
      <c r="AL8787" s="759" t="str">
        <f t="shared" si="275"/>
        <v>Vejez</v>
      </c>
    </row>
    <row r="8788" spans="16:38" ht="15">
      <c r="P8788" s="806" t="s">
        <v>896</v>
      </c>
      <c r="Q8788" s="807">
        <v>27</v>
      </c>
      <c r="R8788" s="807">
        <v>77</v>
      </c>
      <c r="S8788" s="759" t="str">
        <f t="shared" si="274"/>
        <v>Vejez</v>
      </c>
      <c r="AI8788" s="806" t="s">
        <v>905</v>
      </c>
      <c r="AJ8788" s="807">
        <v>9</v>
      </c>
      <c r="AK8788" s="807">
        <v>63</v>
      </c>
      <c r="AL8788" s="759" t="str">
        <f t="shared" si="275"/>
        <v>Vejez</v>
      </c>
    </row>
    <row r="8789" spans="16:38" ht="15">
      <c r="P8789" s="806" t="s">
        <v>896</v>
      </c>
      <c r="Q8789" s="807">
        <v>37</v>
      </c>
      <c r="R8789" s="807">
        <v>78</v>
      </c>
      <c r="S8789" s="759" t="str">
        <f t="shared" si="274"/>
        <v>Vejez</v>
      </c>
      <c r="AI8789" s="806" t="s">
        <v>905</v>
      </c>
      <c r="AJ8789" s="807">
        <v>9</v>
      </c>
      <c r="AK8789" s="807">
        <v>64</v>
      </c>
      <c r="AL8789" s="759" t="str">
        <f t="shared" si="275"/>
        <v>Vejez</v>
      </c>
    </row>
    <row r="8790" spans="16:38" ht="15">
      <c r="P8790" s="806" t="s">
        <v>896</v>
      </c>
      <c r="Q8790" s="807">
        <v>24</v>
      </c>
      <c r="R8790" s="807">
        <v>79</v>
      </c>
      <c r="S8790" s="759" t="str">
        <f t="shared" si="274"/>
        <v>Vejez</v>
      </c>
      <c r="AI8790" s="806" t="s">
        <v>905</v>
      </c>
      <c r="AJ8790" s="807">
        <v>4</v>
      </c>
      <c r="AK8790" s="807">
        <v>65</v>
      </c>
      <c r="AL8790" s="759" t="str">
        <f t="shared" si="275"/>
        <v>Vejez</v>
      </c>
    </row>
    <row r="8791" spans="16:38" ht="15">
      <c r="P8791" s="806" t="s">
        <v>896</v>
      </c>
      <c r="Q8791" s="807">
        <v>30</v>
      </c>
      <c r="R8791" s="807">
        <v>80</v>
      </c>
      <c r="S8791" s="759" t="str">
        <f t="shared" si="274"/>
        <v>Vejez</v>
      </c>
      <c r="AI8791" s="806" t="s">
        <v>905</v>
      </c>
      <c r="AJ8791" s="807">
        <v>2</v>
      </c>
      <c r="AK8791" s="807">
        <v>66</v>
      </c>
      <c r="AL8791" s="759" t="str">
        <f t="shared" si="275"/>
        <v>Vejez</v>
      </c>
    </row>
    <row r="8792" spans="16:38" ht="15">
      <c r="P8792" s="806" t="s">
        <v>896</v>
      </c>
      <c r="Q8792" s="807">
        <v>13</v>
      </c>
      <c r="R8792" s="807">
        <v>81</v>
      </c>
      <c r="S8792" s="759" t="str">
        <f t="shared" si="274"/>
        <v>Vejez</v>
      </c>
      <c r="AI8792" s="806" t="s">
        <v>905</v>
      </c>
      <c r="AJ8792" s="807">
        <v>3</v>
      </c>
      <c r="AK8792" s="807">
        <v>67</v>
      </c>
      <c r="AL8792" s="759" t="str">
        <f t="shared" si="275"/>
        <v>Vejez</v>
      </c>
    </row>
    <row r="8793" spans="16:38" ht="15">
      <c r="P8793" s="806" t="s">
        <v>896</v>
      </c>
      <c r="Q8793" s="807">
        <v>21</v>
      </c>
      <c r="R8793" s="807">
        <v>82</v>
      </c>
      <c r="S8793" s="759" t="str">
        <f t="shared" si="274"/>
        <v>Vejez</v>
      </c>
      <c r="AI8793" s="806" t="s">
        <v>905</v>
      </c>
      <c r="AJ8793" s="807">
        <v>6</v>
      </c>
      <c r="AK8793" s="807">
        <v>68</v>
      </c>
      <c r="AL8793" s="759" t="str">
        <f t="shared" si="275"/>
        <v>Vejez</v>
      </c>
    </row>
    <row r="8794" spans="16:38" ht="15">
      <c r="P8794" s="806" t="s">
        <v>896</v>
      </c>
      <c r="Q8794" s="807">
        <v>15</v>
      </c>
      <c r="R8794" s="807">
        <v>83</v>
      </c>
      <c r="S8794" s="759" t="str">
        <f t="shared" si="274"/>
        <v>Vejez</v>
      </c>
      <c r="AI8794" s="806" t="s">
        <v>905</v>
      </c>
      <c r="AJ8794" s="807">
        <v>4</v>
      </c>
      <c r="AK8794" s="807">
        <v>69</v>
      </c>
      <c r="AL8794" s="759" t="str">
        <f t="shared" si="275"/>
        <v>Vejez</v>
      </c>
    </row>
    <row r="8795" spans="16:38" ht="15">
      <c r="P8795" s="806" t="s">
        <v>896</v>
      </c>
      <c r="Q8795" s="807">
        <v>11</v>
      </c>
      <c r="R8795" s="807">
        <v>84</v>
      </c>
      <c r="S8795" s="759" t="str">
        <f t="shared" si="274"/>
        <v>Vejez</v>
      </c>
      <c r="AI8795" s="806" t="s">
        <v>905</v>
      </c>
      <c r="AJ8795" s="807">
        <v>3</v>
      </c>
      <c r="AK8795" s="807">
        <v>70</v>
      </c>
      <c r="AL8795" s="759" t="str">
        <f t="shared" si="275"/>
        <v>Vejez</v>
      </c>
    </row>
    <row r="8796" spans="16:38" ht="15">
      <c r="P8796" s="806" t="s">
        <v>896</v>
      </c>
      <c r="Q8796" s="807">
        <v>10</v>
      </c>
      <c r="R8796" s="807">
        <v>85</v>
      </c>
      <c r="S8796" s="759" t="str">
        <f t="shared" si="274"/>
        <v>Vejez</v>
      </c>
      <c r="AI8796" s="806" t="s">
        <v>905</v>
      </c>
      <c r="AJ8796" s="807">
        <v>1</v>
      </c>
      <c r="AK8796" s="807">
        <v>71</v>
      </c>
      <c r="AL8796" s="759" t="str">
        <f t="shared" si="275"/>
        <v>Vejez</v>
      </c>
    </row>
    <row r="8797" spans="16:38" ht="15">
      <c r="P8797" s="806" t="s">
        <v>896</v>
      </c>
      <c r="Q8797" s="807">
        <v>13</v>
      </c>
      <c r="R8797" s="807">
        <v>86</v>
      </c>
      <c r="S8797" s="759" t="str">
        <f t="shared" si="274"/>
        <v>Vejez</v>
      </c>
      <c r="AI8797" s="806" t="s">
        <v>905</v>
      </c>
      <c r="AJ8797" s="807">
        <v>2</v>
      </c>
      <c r="AK8797" s="807">
        <v>72</v>
      </c>
      <c r="AL8797" s="759" t="str">
        <f t="shared" si="275"/>
        <v>Vejez</v>
      </c>
    </row>
    <row r="8798" spans="16:38" ht="15">
      <c r="P8798" s="806" t="s">
        <v>896</v>
      </c>
      <c r="Q8798" s="807">
        <v>13</v>
      </c>
      <c r="R8798" s="807">
        <v>87</v>
      </c>
      <c r="S8798" s="759" t="str">
        <f t="shared" si="274"/>
        <v>Vejez</v>
      </c>
      <c r="AI8798" s="806" t="s">
        <v>905</v>
      </c>
      <c r="AJ8798" s="807">
        <v>2</v>
      </c>
      <c r="AK8798" s="807">
        <v>73</v>
      </c>
      <c r="AL8798" s="759" t="str">
        <f t="shared" si="275"/>
        <v>Vejez</v>
      </c>
    </row>
    <row r="8799" spans="16:38" ht="15">
      <c r="P8799" s="806" t="s">
        <v>896</v>
      </c>
      <c r="Q8799" s="807">
        <v>8</v>
      </c>
      <c r="R8799" s="807">
        <v>88</v>
      </c>
      <c r="S8799" s="759" t="str">
        <f t="shared" si="274"/>
        <v>Vejez</v>
      </c>
      <c r="AI8799" s="806" t="s">
        <v>905</v>
      </c>
      <c r="AJ8799" s="807">
        <v>2</v>
      </c>
      <c r="AK8799" s="807">
        <v>74</v>
      </c>
      <c r="AL8799" s="759" t="str">
        <f t="shared" si="275"/>
        <v>Vejez</v>
      </c>
    </row>
    <row r="8800" spans="16:38" ht="15">
      <c r="P8800" s="806" t="s">
        <v>896</v>
      </c>
      <c r="Q8800" s="807">
        <v>7</v>
      </c>
      <c r="R8800" s="807">
        <v>89</v>
      </c>
      <c r="S8800" s="759" t="str">
        <f t="shared" si="274"/>
        <v>Vejez</v>
      </c>
      <c r="AI8800" s="806" t="s">
        <v>905</v>
      </c>
      <c r="AJ8800" s="807">
        <v>2</v>
      </c>
      <c r="AK8800" s="807">
        <v>81</v>
      </c>
      <c r="AL8800" s="759" t="str">
        <f t="shared" si="275"/>
        <v>Vejez</v>
      </c>
    </row>
    <row r="8801" spans="16:38" ht="15">
      <c r="P8801" s="806" t="s">
        <v>896</v>
      </c>
      <c r="Q8801" s="807">
        <v>10</v>
      </c>
      <c r="R8801" s="807">
        <v>90</v>
      </c>
      <c r="S8801" s="759" t="str">
        <f t="shared" si="274"/>
        <v>Vejez</v>
      </c>
      <c r="AI8801" s="806" t="s">
        <v>905</v>
      </c>
      <c r="AJ8801" s="807">
        <v>2</v>
      </c>
      <c r="AK8801" s="807">
        <v>86</v>
      </c>
      <c r="AL8801" s="759" t="str">
        <f t="shared" si="275"/>
        <v>Vejez</v>
      </c>
    </row>
    <row r="8802" spans="16:38" ht="15">
      <c r="P8802" s="806" t="s">
        <v>896</v>
      </c>
      <c r="Q8802" s="807">
        <v>7</v>
      </c>
      <c r="R8802" s="807">
        <v>91</v>
      </c>
      <c r="S8802" s="759" t="str">
        <f t="shared" si="274"/>
        <v>Vejez</v>
      </c>
      <c r="AI8802" s="806" t="s">
        <v>905</v>
      </c>
      <c r="AJ8802" s="807">
        <v>2</v>
      </c>
      <c r="AK8802" s="807">
        <v>97</v>
      </c>
      <c r="AL8802" s="759" t="str">
        <f t="shared" si="275"/>
        <v>Vejez</v>
      </c>
    </row>
    <row r="8803" spans="16:38" ht="30">
      <c r="P8803" s="806" t="s">
        <v>896</v>
      </c>
      <c r="Q8803" s="807">
        <v>6</v>
      </c>
      <c r="R8803" s="807">
        <v>92</v>
      </c>
      <c r="S8803" s="759" t="str">
        <f t="shared" si="274"/>
        <v>Vejez</v>
      </c>
      <c r="AI8803" s="806" t="s">
        <v>906</v>
      </c>
      <c r="AJ8803" s="807">
        <v>39</v>
      </c>
      <c r="AK8803" s="807">
        <v>0</v>
      </c>
      <c r="AL8803" s="759" t="str">
        <f t="shared" si="275"/>
        <v>Primera Infancia</v>
      </c>
    </row>
    <row r="8804" spans="16:38" ht="30">
      <c r="P8804" s="806" t="s">
        <v>896</v>
      </c>
      <c r="Q8804" s="807">
        <v>2</v>
      </c>
      <c r="R8804" s="807">
        <v>93</v>
      </c>
      <c r="S8804" s="759" t="str">
        <f t="shared" si="274"/>
        <v>Vejez</v>
      </c>
      <c r="AI8804" s="806" t="s">
        <v>906</v>
      </c>
      <c r="AJ8804" s="807">
        <v>54</v>
      </c>
      <c r="AK8804" s="807">
        <v>1</v>
      </c>
      <c r="AL8804" s="759" t="str">
        <f t="shared" si="275"/>
        <v>Primera Infancia</v>
      </c>
    </row>
    <row r="8805" spans="16:38" ht="30">
      <c r="P8805" s="806" t="s">
        <v>896</v>
      </c>
      <c r="Q8805" s="807">
        <v>1</v>
      </c>
      <c r="R8805" s="807">
        <v>94</v>
      </c>
      <c r="S8805" s="759" t="str">
        <f t="shared" si="274"/>
        <v>Vejez</v>
      </c>
      <c r="AI8805" s="806" t="s">
        <v>906</v>
      </c>
      <c r="AJ8805" s="807">
        <v>42</v>
      </c>
      <c r="AK8805" s="807">
        <v>2</v>
      </c>
      <c r="AL8805" s="759" t="str">
        <f t="shared" si="275"/>
        <v>Primera Infancia</v>
      </c>
    </row>
    <row r="8806" spans="16:38" ht="30">
      <c r="P8806" s="806" t="s">
        <v>896</v>
      </c>
      <c r="Q8806" s="807">
        <v>3</v>
      </c>
      <c r="R8806" s="807">
        <v>95</v>
      </c>
      <c r="S8806" s="759" t="str">
        <f t="shared" si="274"/>
        <v>Vejez</v>
      </c>
      <c r="AI8806" s="806" t="s">
        <v>906</v>
      </c>
      <c r="AJ8806" s="807">
        <v>67</v>
      </c>
      <c r="AK8806" s="807">
        <v>3</v>
      </c>
      <c r="AL8806" s="759" t="str">
        <f t="shared" si="275"/>
        <v>Primera Infancia</v>
      </c>
    </row>
    <row r="8807" spans="16:38" ht="30">
      <c r="P8807" s="806" t="s">
        <v>896</v>
      </c>
      <c r="Q8807" s="807">
        <v>4</v>
      </c>
      <c r="R8807" s="807">
        <v>96</v>
      </c>
      <c r="S8807" s="759" t="str">
        <f t="shared" si="274"/>
        <v>Vejez</v>
      </c>
      <c r="AI8807" s="806" t="s">
        <v>906</v>
      </c>
      <c r="AJ8807" s="807">
        <v>38</v>
      </c>
      <c r="AK8807" s="807">
        <v>4</v>
      </c>
      <c r="AL8807" s="759" t="str">
        <f t="shared" si="275"/>
        <v>Primera Infancia</v>
      </c>
    </row>
    <row r="8808" spans="16:38" ht="30">
      <c r="P8808" s="806" t="s">
        <v>896</v>
      </c>
      <c r="Q8808" s="807">
        <v>3</v>
      </c>
      <c r="R8808" s="807">
        <v>98</v>
      </c>
      <c r="S8808" s="759" t="str">
        <f t="shared" si="274"/>
        <v>Vejez</v>
      </c>
      <c r="AI8808" s="806" t="s">
        <v>906</v>
      </c>
      <c r="AJ8808" s="807">
        <v>57</v>
      </c>
      <c r="AK8808" s="807">
        <v>5</v>
      </c>
      <c r="AL8808" s="759" t="str">
        <f t="shared" si="275"/>
        <v>Primera Infancia</v>
      </c>
    </row>
    <row r="8809" spans="16:38" ht="15">
      <c r="P8809" s="806" t="s">
        <v>896</v>
      </c>
      <c r="Q8809" s="807">
        <v>1</v>
      </c>
      <c r="R8809" s="807">
        <v>99</v>
      </c>
      <c r="S8809" s="759" t="str">
        <f t="shared" si="274"/>
        <v>Vejez</v>
      </c>
      <c r="AI8809" s="806" t="s">
        <v>906</v>
      </c>
      <c r="AJ8809" s="807">
        <v>52</v>
      </c>
      <c r="AK8809" s="807">
        <v>6</v>
      </c>
      <c r="AL8809" s="759" t="str">
        <f t="shared" si="275"/>
        <v>Infancia</v>
      </c>
    </row>
    <row r="8810" spans="16:38" ht="15">
      <c r="P8810" s="806" t="s">
        <v>896</v>
      </c>
      <c r="Q8810" s="807">
        <v>1</v>
      </c>
      <c r="R8810" s="807">
        <v>101</v>
      </c>
      <c r="S8810" s="759" t="str">
        <f t="shared" si="274"/>
        <v>Vejez</v>
      </c>
      <c r="AI8810" s="806" t="s">
        <v>906</v>
      </c>
      <c r="AJ8810" s="807">
        <v>70</v>
      </c>
      <c r="AK8810" s="807">
        <v>7</v>
      </c>
      <c r="AL8810" s="759" t="str">
        <f t="shared" si="275"/>
        <v>Infancia</v>
      </c>
    </row>
    <row r="8811" spans="16:38" ht="15">
      <c r="P8811" s="806" t="s">
        <v>896</v>
      </c>
      <c r="Q8811" s="807">
        <v>1</v>
      </c>
      <c r="R8811" s="807">
        <v>103</v>
      </c>
      <c r="S8811" s="759" t="str">
        <f t="shared" si="274"/>
        <v>Vejez</v>
      </c>
      <c r="AI8811" s="806" t="s">
        <v>906</v>
      </c>
      <c r="AJ8811" s="807">
        <v>68</v>
      </c>
      <c r="AK8811" s="807">
        <v>8</v>
      </c>
      <c r="AL8811" s="759" t="str">
        <f t="shared" si="275"/>
        <v>Infancia</v>
      </c>
    </row>
    <row r="8812" spans="16:38" ht="30">
      <c r="P8812" s="806" t="s">
        <v>897</v>
      </c>
      <c r="Q8812" s="807">
        <v>86</v>
      </c>
      <c r="R8812" s="807">
        <v>0</v>
      </c>
      <c r="S8812" s="759" t="str">
        <f t="shared" si="274"/>
        <v>Primera Infancia</v>
      </c>
      <c r="AI8812" s="806" t="s">
        <v>906</v>
      </c>
      <c r="AJ8812" s="807">
        <v>62</v>
      </c>
      <c r="AK8812" s="807">
        <v>9</v>
      </c>
      <c r="AL8812" s="759" t="str">
        <f t="shared" si="275"/>
        <v>Infancia</v>
      </c>
    </row>
    <row r="8813" spans="16:38" ht="30">
      <c r="P8813" s="806" t="s">
        <v>897</v>
      </c>
      <c r="Q8813" s="807">
        <v>73</v>
      </c>
      <c r="R8813" s="807">
        <v>1</v>
      </c>
      <c r="S8813" s="759" t="str">
        <f t="shared" si="274"/>
        <v>Primera Infancia</v>
      </c>
      <c r="AI8813" s="806" t="s">
        <v>906</v>
      </c>
      <c r="AJ8813" s="807">
        <v>71</v>
      </c>
      <c r="AK8813" s="807">
        <v>10</v>
      </c>
      <c r="AL8813" s="759" t="str">
        <f t="shared" si="275"/>
        <v>Infancia</v>
      </c>
    </row>
    <row r="8814" spans="16:38" ht="30">
      <c r="P8814" s="806" t="s">
        <v>897</v>
      </c>
      <c r="Q8814" s="807">
        <v>110</v>
      </c>
      <c r="R8814" s="807">
        <v>2</v>
      </c>
      <c r="S8814" s="759" t="str">
        <f t="shared" si="274"/>
        <v>Primera Infancia</v>
      </c>
      <c r="AI8814" s="806" t="s">
        <v>906</v>
      </c>
      <c r="AJ8814" s="807">
        <v>60</v>
      </c>
      <c r="AK8814" s="807">
        <v>11</v>
      </c>
      <c r="AL8814" s="759" t="str">
        <f t="shared" si="275"/>
        <v>Infancia</v>
      </c>
    </row>
    <row r="8815" spans="16:38" ht="30">
      <c r="P8815" s="806" t="s">
        <v>897</v>
      </c>
      <c r="Q8815" s="807">
        <v>75</v>
      </c>
      <c r="R8815" s="807">
        <v>3</v>
      </c>
      <c r="S8815" s="759" t="str">
        <f t="shared" si="274"/>
        <v>Primera Infancia</v>
      </c>
      <c r="AI8815" s="806" t="s">
        <v>906</v>
      </c>
      <c r="AJ8815" s="807">
        <v>56</v>
      </c>
      <c r="AK8815" s="807">
        <v>12</v>
      </c>
      <c r="AL8815" s="759" t="str">
        <f t="shared" si="275"/>
        <v>Adolescente</v>
      </c>
    </row>
    <row r="8816" spans="16:38" ht="30">
      <c r="P8816" s="806" t="s">
        <v>897</v>
      </c>
      <c r="Q8816" s="807">
        <v>105</v>
      </c>
      <c r="R8816" s="807">
        <v>4</v>
      </c>
      <c r="S8816" s="759" t="str">
        <f t="shared" si="274"/>
        <v>Primera Infancia</v>
      </c>
      <c r="AI8816" s="806" t="s">
        <v>906</v>
      </c>
      <c r="AJ8816" s="807">
        <v>74</v>
      </c>
      <c r="AK8816" s="807">
        <v>13</v>
      </c>
      <c r="AL8816" s="759" t="str">
        <f t="shared" si="275"/>
        <v>Adolescente</v>
      </c>
    </row>
    <row r="8817" spans="16:38" ht="30">
      <c r="P8817" s="806" t="s">
        <v>897</v>
      </c>
      <c r="Q8817" s="807">
        <v>95</v>
      </c>
      <c r="R8817" s="807">
        <v>5</v>
      </c>
      <c r="S8817" s="759" t="str">
        <f t="shared" si="274"/>
        <v>Primera Infancia</v>
      </c>
      <c r="AI8817" s="806" t="s">
        <v>906</v>
      </c>
      <c r="AJ8817" s="807">
        <v>64</v>
      </c>
      <c r="AK8817" s="807">
        <v>14</v>
      </c>
      <c r="AL8817" s="759" t="str">
        <f t="shared" si="275"/>
        <v>Adolescente</v>
      </c>
    </row>
    <row r="8818" spans="16:38" ht="30">
      <c r="P8818" s="806" t="s">
        <v>897</v>
      </c>
      <c r="Q8818" s="807">
        <v>98</v>
      </c>
      <c r="R8818" s="807">
        <v>6</v>
      </c>
      <c r="S8818" s="759" t="str">
        <f t="shared" si="274"/>
        <v>Infancia</v>
      </c>
      <c r="AI8818" s="806" t="s">
        <v>906</v>
      </c>
      <c r="AJ8818" s="807">
        <v>63</v>
      </c>
      <c r="AK8818" s="807">
        <v>15</v>
      </c>
      <c r="AL8818" s="759" t="str">
        <f t="shared" si="275"/>
        <v>Adolescente</v>
      </c>
    </row>
    <row r="8819" spans="16:38" ht="30">
      <c r="P8819" s="806" t="s">
        <v>897</v>
      </c>
      <c r="Q8819" s="807">
        <v>95</v>
      </c>
      <c r="R8819" s="807">
        <v>7</v>
      </c>
      <c r="S8819" s="759" t="str">
        <f t="shared" si="274"/>
        <v>Infancia</v>
      </c>
      <c r="AI8819" s="806" t="s">
        <v>906</v>
      </c>
      <c r="AJ8819" s="807">
        <v>56</v>
      </c>
      <c r="AK8819" s="807">
        <v>16</v>
      </c>
      <c r="AL8819" s="759" t="str">
        <f t="shared" si="275"/>
        <v>Adolescente</v>
      </c>
    </row>
    <row r="8820" spans="16:38" ht="30">
      <c r="P8820" s="806" t="s">
        <v>897</v>
      </c>
      <c r="Q8820" s="807">
        <v>93</v>
      </c>
      <c r="R8820" s="807">
        <v>8</v>
      </c>
      <c r="S8820" s="759" t="str">
        <f t="shared" si="274"/>
        <v>Infancia</v>
      </c>
      <c r="AI8820" s="806" t="s">
        <v>906</v>
      </c>
      <c r="AJ8820" s="807">
        <v>64</v>
      </c>
      <c r="AK8820" s="807">
        <v>17</v>
      </c>
      <c r="AL8820" s="759" t="str">
        <f t="shared" si="275"/>
        <v>Adolescente</v>
      </c>
    </row>
    <row r="8821" spans="16:38" ht="15">
      <c r="P8821" s="806" t="s">
        <v>897</v>
      </c>
      <c r="Q8821" s="807">
        <v>102</v>
      </c>
      <c r="R8821" s="807">
        <v>9</v>
      </c>
      <c r="S8821" s="759" t="str">
        <f t="shared" si="274"/>
        <v>Infancia</v>
      </c>
      <c r="AI8821" s="806" t="s">
        <v>906</v>
      </c>
      <c r="AJ8821" s="807">
        <v>61</v>
      </c>
      <c r="AK8821" s="807">
        <v>18</v>
      </c>
      <c r="AL8821" s="759" t="str">
        <f t="shared" si="275"/>
        <v>Juventud</v>
      </c>
    </row>
    <row r="8822" spans="16:38" ht="15">
      <c r="P8822" s="806" t="s">
        <v>897</v>
      </c>
      <c r="Q8822" s="807">
        <v>86</v>
      </c>
      <c r="R8822" s="807">
        <v>10</v>
      </c>
      <c r="S8822" s="759" t="str">
        <f t="shared" si="274"/>
        <v>Infancia</v>
      </c>
      <c r="AI8822" s="806" t="s">
        <v>906</v>
      </c>
      <c r="AJ8822" s="807">
        <v>70</v>
      </c>
      <c r="AK8822" s="807">
        <v>19</v>
      </c>
      <c r="AL8822" s="759" t="str">
        <f t="shared" si="275"/>
        <v>Juventud</v>
      </c>
    </row>
    <row r="8823" spans="16:38" ht="15">
      <c r="P8823" s="806" t="s">
        <v>897</v>
      </c>
      <c r="Q8823" s="807">
        <v>85</v>
      </c>
      <c r="R8823" s="807">
        <v>11</v>
      </c>
      <c r="S8823" s="759" t="str">
        <f t="shared" si="274"/>
        <v>Infancia</v>
      </c>
      <c r="AI8823" s="806" t="s">
        <v>906</v>
      </c>
      <c r="AJ8823" s="807">
        <v>65</v>
      </c>
      <c r="AK8823" s="807">
        <v>20</v>
      </c>
      <c r="AL8823" s="759" t="str">
        <f t="shared" si="275"/>
        <v>Juventud</v>
      </c>
    </row>
    <row r="8824" spans="16:38" ht="30">
      <c r="P8824" s="806" t="s">
        <v>897</v>
      </c>
      <c r="Q8824" s="807">
        <v>109</v>
      </c>
      <c r="R8824" s="807">
        <v>12</v>
      </c>
      <c r="S8824" s="759" t="str">
        <f t="shared" si="274"/>
        <v>Adolescente</v>
      </c>
      <c r="AI8824" s="806" t="s">
        <v>906</v>
      </c>
      <c r="AJ8824" s="807">
        <v>61</v>
      </c>
      <c r="AK8824" s="807">
        <v>21</v>
      </c>
      <c r="AL8824" s="759" t="str">
        <f t="shared" si="275"/>
        <v>Juventud</v>
      </c>
    </row>
    <row r="8825" spans="16:38" ht="30">
      <c r="P8825" s="806" t="s">
        <v>897</v>
      </c>
      <c r="Q8825" s="807">
        <v>107</v>
      </c>
      <c r="R8825" s="807">
        <v>13</v>
      </c>
      <c r="S8825" s="759" t="str">
        <f t="shared" si="274"/>
        <v>Adolescente</v>
      </c>
      <c r="AI8825" s="806" t="s">
        <v>906</v>
      </c>
      <c r="AJ8825" s="807">
        <v>60</v>
      </c>
      <c r="AK8825" s="807">
        <v>22</v>
      </c>
      <c r="AL8825" s="759" t="str">
        <f t="shared" si="275"/>
        <v>Juventud</v>
      </c>
    </row>
    <row r="8826" spans="16:38" ht="30">
      <c r="P8826" s="806" t="s">
        <v>897</v>
      </c>
      <c r="Q8826" s="807">
        <v>88</v>
      </c>
      <c r="R8826" s="807">
        <v>14</v>
      </c>
      <c r="S8826" s="759" t="str">
        <f t="shared" si="274"/>
        <v>Adolescente</v>
      </c>
      <c r="AI8826" s="806" t="s">
        <v>906</v>
      </c>
      <c r="AJ8826" s="807">
        <v>75</v>
      </c>
      <c r="AK8826" s="807">
        <v>23</v>
      </c>
      <c r="AL8826" s="759" t="str">
        <f t="shared" si="275"/>
        <v>Juventud</v>
      </c>
    </row>
    <row r="8827" spans="16:38" ht="30">
      <c r="P8827" s="806" t="s">
        <v>897</v>
      </c>
      <c r="Q8827" s="807">
        <v>114</v>
      </c>
      <c r="R8827" s="807">
        <v>15</v>
      </c>
      <c r="S8827" s="759" t="str">
        <f t="shared" si="274"/>
        <v>Adolescente</v>
      </c>
      <c r="AI8827" s="806" t="s">
        <v>906</v>
      </c>
      <c r="AJ8827" s="807">
        <v>79</v>
      </c>
      <c r="AK8827" s="807">
        <v>24</v>
      </c>
      <c r="AL8827" s="759" t="str">
        <f t="shared" si="275"/>
        <v>Juventud</v>
      </c>
    </row>
    <row r="8828" spans="16:38" ht="30">
      <c r="P8828" s="806" t="s">
        <v>897</v>
      </c>
      <c r="Q8828" s="807">
        <v>106</v>
      </c>
      <c r="R8828" s="807">
        <v>16</v>
      </c>
      <c r="S8828" s="759" t="str">
        <f t="shared" si="274"/>
        <v>Adolescente</v>
      </c>
      <c r="AI8828" s="806" t="s">
        <v>906</v>
      </c>
      <c r="AJ8828" s="807">
        <v>68</v>
      </c>
      <c r="AK8828" s="807">
        <v>25</v>
      </c>
      <c r="AL8828" s="759" t="str">
        <f t="shared" si="275"/>
        <v>Juventud</v>
      </c>
    </row>
    <row r="8829" spans="16:38" ht="30">
      <c r="P8829" s="806" t="s">
        <v>897</v>
      </c>
      <c r="Q8829" s="807">
        <v>96</v>
      </c>
      <c r="R8829" s="807">
        <v>17</v>
      </c>
      <c r="S8829" s="759" t="str">
        <f t="shared" si="274"/>
        <v>Adolescente</v>
      </c>
      <c r="AI8829" s="806" t="s">
        <v>906</v>
      </c>
      <c r="AJ8829" s="807">
        <v>81</v>
      </c>
      <c r="AK8829" s="807">
        <v>26</v>
      </c>
      <c r="AL8829" s="759" t="str">
        <f t="shared" si="275"/>
        <v>Juventud</v>
      </c>
    </row>
    <row r="8830" spans="16:38" ht="15">
      <c r="P8830" s="806" t="s">
        <v>897</v>
      </c>
      <c r="Q8830" s="807">
        <v>102</v>
      </c>
      <c r="R8830" s="807">
        <v>18</v>
      </c>
      <c r="S8830" s="759" t="str">
        <f t="shared" si="274"/>
        <v>Juventud</v>
      </c>
      <c r="AI8830" s="806" t="s">
        <v>906</v>
      </c>
      <c r="AJ8830" s="807">
        <v>85</v>
      </c>
      <c r="AK8830" s="807">
        <v>27</v>
      </c>
      <c r="AL8830" s="759" t="str">
        <f t="shared" si="275"/>
        <v>Juventud</v>
      </c>
    </row>
    <row r="8831" spans="16:38" ht="15">
      <c r="P8831" s="806" t="s">
        <v>897</v>
      </c>
      <c r="Q8831" s="807">
        <v>94</v>
      </c>
      <c r="R8831" s="807">
        <v>19</v>
      </c>
      <c r="S8831" s="759" t="str">
        <f t="shared" si="274"/>
        <v>Juventud</v>
      </c>
      <c r="AI8831" s="806" t="s">
        <v>906</v>
      </c>
      <c r="AJ8831" s="807">
        <v>82</v>
      </c>
      <c r="AK8831" s="807">
        <v>28</v>
      </c>
      <c r="AL8831" s="759" t="str">
        <f t="shared" si="275"/>
        <v>Juventud</v>
      </c>
    </row>
    <row r="8832" spans="16:38" ht="15">
      <c r="P8832" s="806" t="s">
        <v>897</v>
      </c>
      <c r="Q8832" s="807">
        <v>130</v>
      </c>
      <c r="R8832" s="807">
        <v>20</v>
      </c>
      <c r="S8832" s="759" t="str">
        <f t="shared" si="274"/>
        <v>Juventud</v>
      </c>
      <c r="AI8832" s="806" t="s">
        <v>906</v>
      </c>
      <c r="AJ8832" s="807">
        <v>76</v>
      </c>
      <c r="AK8832" s="807">
        <v>29</v>
      </c>
      <c r="AL8832" s="759" t="str">
        <f t="shared" si="275"/>
        <v>Adulto</v>
      </c>
    </row>
    <row r="8833" spans="16:38" ht="15">
      <c r="P8833" s="806" t="s">
        <v>897</v>
      </c>
      <c r="Q8833" s="807">
        <v>127</v>
      </c>
      <c r="R8833" s="807">
        <v>21</v>
      </c>
      <c r="S8833" s="759" t="str">
        <f t="shared" si="274"/>
        <v>Juventud</v>
      </c>
      <c r="AI8833" s="806" t="s">
        <v>906</v>
      </c>
      <c r="AJ8833" s="807">
        <v>83</v>
      </c>
      <c r="AK8833" s="807">
        <v>30</v>
      </c>
      <c r="AL8833" s="759" t="str">
        <f t="shared" si="275"/>
        <v>Adulto</v>
      </c>
    </row>
    <row r="8834" spans="16:38" ht="15">
      <c r="P8834" s="806" t="s">
        <v>897</v>
      </c>
      <c r="Q8834" s="807">
        <v>118</v>
      </c>
      <c r="R8834" s="807">
        <v>22</v>
      </c>
      <c r="S8834" s="759" t="str">
        <f t="shared" si="274"/>
        <v>Juventud</v>
      </c>
      <c r="AI8834" s="806" t="s">
        <v>906</v>
      </c>
      <c r="AJ8834" s="807">
        <v>75</v>
      </c>
      <c r="AK8834" s="807">
        <v>31</v>
      </c>
      <c r="AL8834" s="759" t="str">
        <f t="shared" si="275"/>
        <v>Adulto</v>
      </c>
    </row>
    <row r="8835" spans="16:38" ht="15">
      <c r="P8835" s="806" t="s">
        <v>897</v>
      </c>
      <c r="Q8835" s="807">
        <v>126</v>
      </c>
      <c r="R8835" s="807">
        <v>23</v>
      </c>
      <c r="S8835" s="759" t="str">
        <f t="shared" ref="S8835:S8898" si="276">IF(P8835=0,"",IF(AND(R8835&gt;=0,R8835&lt;=5),"Primera Infancia",IF(AND(R8835&gt;=6,R8835&lt;=11),"Infancia",IF(AND(R8835&gt;=12,R8835&lt;=17),"Adolescente",IF(AND(R8835&gt;=18,R8835&lt;=28),"Juventud",IF(AND(R8835&gt;=29,R8835&lt;=59),"Adulto","Vejez"))))))</f>
        <v>Juventud</v>
      </c>
      <c r="AI8835" s="806" t="s">
        <v>906</v>
      </c>
      <c r="AJ8835" s="807">
        <v>60</v>
      </c>
      <c r="AK8835" s="807">
        <v>32</v>
      </c>
      <c r="AL8835" s="759" t="str">
        <f t="shared" ref="AL8835:AL8898" si="277">IF(AI8835=0,"",IF(AND(AK8835&gt;=0,AK8835&lt;=5),"Primera Infancia",IF(AND(AK8835&gt;=6,AK8835&lt;=11),"Infancia",IF(AND(AK8835&gt;=12,AK8835&lt;=17),"Adolescente",IF(AND(AK8835&gt;=18,AK8835&lt;=28),"Juventud",IF(AND(AK8835&gt;=29,AK8835&lt;=59),"Adulto","Vejez"))))))</f>
        <v>Adulto</v>
      </c>
    </row>
    <row r="8836" spans="16:38" ht="15">
      <c r="P8836" s="806" t="s">
        <v>897</v>
      </c>
      <c r="Q8836" s="807">
        <v>144</v>
      </c>
      <c r="R8836" s="807">
        <v>24</v>
      </c>
      <c r="S8836" s="759" t="str">
        <f t="shared" si="276"/>
        <v>Juventud</v>
      </c>
      <c r="AI8836" s="806" t="s">
        <v>906</v>
      </c>
      <c r="AJ8836" s="807">
        <v>70</v>
      </c>
      <c r="AK8836" s="807">
        <v>33</v>
      </c>
      <c r="AL8836" s="759" t="str">
        <f t="shared" si="277"/>
        <v>Adulto</v>
      </c>
    </row>
    <row r="8837" spans="16:38" ht="15">
      <c r="P8837" s="806" t="s">
        <v>897</v>
      </c>
      <c r="Q8837" s="807">
        <v>172</v>
      </c>
      <c r="R8837" s="807">
        <v>25</v>
      </c>
      <c r="S8837" s="759" t="str">
        <f t="shared" si="276"/>
        <v>Juventud</v>
      </c>
      <c r="AI8837" s="806" t="s">
        <v>906</v>
      </c>
      <c r="AJ8837" s="807">
        <v>57</v>
      </c>
      <c r="AK8837" s="807">
        <v>34</v>
      </c>
      <c r="AL8837" s="759" t="str">
        <f t="shared" si="277"/>
        <v>Adulto</v>
      </c>
    </row>
    <row r="8838" spans="16:38" ht="15">
      <c r="P8838" s="806" t="s">
        <v>897</v>
      </c>
      <c r="Q8838" s="807">
        <v>190</v>
      </c>
      <c r="R8838" s="807">
        <v>26</v>
      </c>
      <c r="S8838" s="759" t="str">
        <f t="shared" si="276"/>
        <v>Juventud</v>
      </c>
      <c r="AI8838" s="806" t="s">
        <v>906</v>
      </c>
      <c r="AJ8838" s="807">
        <v>66</v>
      </c>
      <c r="AK8838" s="807">
        <v>35</v>
      </c>
      <c r="AL8838" s="759" t="str">
        <f t="shared" si="277"/>
        <v>Adulto</v>
      </c>
    </row>
    <row r="8839" spans="16:38" ht="15">
      <c r="P8839" s="806" t="s">
        <v>897</v>
      </c>
      <c r="Q8839" s="807">
        <v>175</v>
      </c>
      <c r="R8839" s="807">
        <v>27</v>
      </c>
      <c r="S8839" s="759" t="str">
        <f t="shared" si="276"/>
        <v>Juventud</v>
      </c>
      <c r="AI8839" s="806" t="s">
        <v>906</v>
      </c>
      <c r="AJ8839" s="807">
        <v>62</v>
      </c>
      <c r="AK8839" s="807">
        <v>36</v>
      </c>
      <c r="AL8839" s="759" t="str">
        <f t="shared" si="277"/>
        <v>Adulto</v>
      </c>
    </row>
    <row r="8840" spans="16:38" ht="15">
      <c r="P8840" s="806" t="s">
        <v>897</v>
      </c>
      <c r="Q8840" s="807">
        <v>165</v>
      </c>
      <c r="R8840" s="807">
        <v>28</v>
      </c>
      <c r="S8840" s="759" t="str">
        <f t="shared" si="276"/>
        <v>Juventud</v>
      </c>
      <c r="AI8840" s="806" t="s">
        <v>906</v>
      </c>
      <c r="AJ8840" s="807">
        <v>62</v>
      </c>
      <c r="AK8840" s="807">
        <v>37</v>
      </c>
      <c r="AL8840" s="759" t="str">
        <f t="shared" si="277"/>
        <v>Adulto</v>
      </c>
    </row>
    <row r="8841" spans="16:38" ht="15">
      <c r="P8841" s="806" t="s">
        <v>897</v>
      </c>
      <c r="Q8841" s="807">
        <v>142</v>
      </c>
      <c r="R8841" s="807">
        <v>29</v>
      </c>
      <c r="S8841" s="759" t="str">
        <f t="shared" si="276"/>
        <v>Adulto</v>
      </c>
      <c r="AI8841" s="806" t="s">
        <v>906</v>
      </c>
      <c r="AJ8841" s="807">
        <v>61</v>
      </c>
      <c r="AK8841" s="807">
        <v>38</v>
      </c>
      <c r="AL8841" s="759" t="str">
        <f t="shared" si="277"/>
        <v>Adulto</v>
      </c>
    </row>
    <row r="8842" spans="16:38" ht="15">
      <c r="P8842" s="806" t="s">
        <v>897</v>
      </c>
      <c r="Q8842" s="807">
        <v>156</v>
      </c>
      <c r="R8842" s="807">
        <v>30</v>
      </c>
      <c r="S8842" s="759" t="str">
        <f t="shared" si="276"/>
        <v>Adulto</v>
      </c>
      <c r="AI8842" s="806" t="s">
        <v>906</v>
      </c>
      <c r="AJ8842" s="807">
        <v>54</v>
      </c>
      <c r="AK8842" s="807">
        <v>39</v>
      </c>
      <c r="AL8842" s="759" t="str">
        <f t="shared" si="277"/>
        <v>Adulto</v>
      </c>
    </row>
    <row r="8843" spans="16:38" ht="15">
      <c r="P8843" s="806" t="s">
        <v>897</v>
      </c>
      <c r="Q8843" s="807">
        <v>146</v>
      </c>
      <c r="R8843" s="807">
        <v>31</v>
      </c>
      <c r="S8843" s="759" t="str">
        <f t="shared" si="276"/>
        <v>Adulto</v>
      </c>
      <c r="AI8843" s="806" t="s">
        <v>906</v>
      </c>
      <c r="AJ8843" s="807">
        <v>58</v>
      </c>
      <c r="AK8843" s="807">
        <v>40</v>
      </c>
      <c r="AL8843" s="759" t="str">
        <f t="shared" si="277"/>
        <v>Adulto</v>
      </c>
    </row>
    <row r="8844" spans="16:38" ht="15">
      <c r="P8844" s="806" t="s">
        <v>897</v>
      </c>
      <c r="Q8844" s="807">
        <v>140</v>
      </c>
      <c r="R8844" s="807">
        <v>32</v>
      </c>
      <c r="S8844" s="759" t="str">
        <f t="shared" si="276"/>
        <v>Adulto</v>
      </c>
      <c r="AI8844" s="806" t="s">
        <v>906</v>
      </c>
      <c r="AJ8844" s="807">
        <v>57</v>
      </c>
      <c r="AK8844" s="807">
        <v>41</v>
      </c>
      <c r="AL8844" s="759" t="str">
        <f t="shared" si="277"/>
        <v>Adulto</v>
      </c>
    </row>
    <row r="8845" spans="16:38" ht="15">
      <c r="P8845" s="806" t="s">
        <v>897</v>
      </c>
      <c r="Q8845" s="807">
        <v>146</v>
      </c>
      <c r="R8845" s="807">
        <v>33</v>
      </c>
      <c r="S8845" s="759" t="str">
        <f t="shared" si="276"/>
        <v>Adulto</v>
      </c>
      <c r="AI8845" s="806" t="s">
        <v>906</v>
      </c>
      <c r="AJ8845" s="807">
        <v>55</v>
      </c>
      <c r="AK8845" s="807">
        <v>42</v>
      </c>
      <c r="AL8845" s="759" t="str">
        <f t="shared" si="277"/>
        <v>Adulto</v>
      </c>
    </row>
    <row r="8846" spans="16:38" ht="15">
      <c r="P8846" s="806" t="s">
        <v>897</v>
      </c>
      <c r="Q8846" s="807">
        <v>97</v>
      </c>
      <c r="R8846" s="807">
        <v>34</v>
      </c>
      <c r="S8846" s="759" t="str">
        <f t="shared" si="276"/>
        <v>Adulto</v>
      </c>
      <c r="AI8846" s="806" t="s">
        <v>906</v>
      </c>
      <c r="AJ8846" s="807">
        <v>78</v>
      </c>
      <c r="AK8846" s="807">
        <v>43</v>
      </c>
      <c r="AL8846" s="759" t="str">
        <f t="shared" si="277"/>
        <v>Adulto</v>
      </c>
    </row>
    <row r="8847" spans="16:38" ht="15">
      <c r="P8847" s="806" t="s">
        <v>897</v>
      </c>
      <c r="Q8847" s="807">
        <v>117</v>
      </c>
      <c r="R8847" s="807">
        <v>35</v>
      </c>
      <c r="S8847" s="759" t="str">
        <f t="shared" si="276"/>
        <v>Adulto</v>
      </c>
      <c r="AI8847" s="806" t="s">
        <v>906</v>
      </c>
      <c r="AJ8847" s="807">
        <v>71</v>
      </c>
      <c r="AK8847" s="807">
        <v>44</v>
      </c>
      <c r="AL8847" s="759" t="str">
        <f t="shared" si="277"/>
        <v>Adulto</v>
      </c>
    </row>
    <row r="8848" spans="16:38" ht="15">
      <c r="P8848" s="806" t="s">
        <v>897</v>
      </c>
      <c r="Q8848" s="807">
        <v>106</v>
      </c>
      <c r="R8848" s="807">
        <v>36</v>
      </c>
      <c r="S8848" s="759" t="str">
        <f t="shared" si="276"/>
        <v>Adulto</v>
      </c>
      <c r="AI8848" s="806" t="s">
        <v>906</v>
      </c>
      <c r="AJ8848" s="807">
        <v>47</v>
      </c>
      <c r="AK8848" s="807">
        <v>45</v>
      </c>
      <c r="AL8848" s="759" t="str">
        <f t="shared" si="277"/>
        <v>Adulto</v>
      </c>
    </row>
    <row r="8849" spans="16:38" ht="15">
      <c r="P8849" s="806" t="s">
        <v>897</v>
      </c>
      <c r="Q8849" s="807">
        <v>94</v>
      </c>
      <c r="R8849" s="807">
        <v>37</v>
      </c>
      <c r="S8849" s="759" t="str">
        <f t="shared" si="276"/>
        <v>Adulto</v>
      </c>
      <c r="AI8849" s="806" t="s">
        <v>906</v>
      </c>
      <c r="AJ8849" s="807">
        <v>46</v>
      </c>
      <c r="AK8849" s="807">
        <v>46</v>
      </c>
      <c r="AL8849" s="759" t="str">
        <f t="shared" si="277"/>
        <v>Adulto</v>
      </c>
    </row>
    <row r="8850" spans="16:38" ht="15">
      <c r="P8850" s="806" t="s">
        <v>897</v>
      </c>
      <c r="Q8850" s="807">
        <v>99</v>
      </c>
      <c r="R8850" s="807">
        <v>38</v>
      </c>
      <c r="S8850" s="759" t="str">
        <f t="shared" si="276"/>
        <v>Adulto</v>
      </c>
      <c r="AI8850" s="806" t="s">
        <v>906</v>
      </c>
      <c r="AJ8850" s="807">
        <v>45</v>
      </c>
      <c r="AK8850" s="807">
        <v>47</v>
      </c>
      <c r="AL8850" s="759" t="str">
        <f t="shared" si="277"/>
        <v>Adulto</v>
      </c>
    </row>
    <row r="8851" spans="16:38" ht="15">
      <c r="P8851" s="806" t="s">
        <v>897</v>
      </c>
      <c r="Q8851" s="807">
        <v>104</v>
      </c>
      <c r="R8851" s="807">
        <v>39</v>
      </c>
      <c r="S8851" s="759" t="str">
        <f t="shared" si="276"/>
        <v>Adulto</v>
      </c>
      <c r="AI8851" s="806" t="s">
        <v>906</v>
      </c>
      <c r="AJ8851" s="807">
        <v>37</v>
      </c>
      <c r="AK8851" s="807">
        <v>48</v>
      </c>
      <c r="AL8851" s="759" t="str">
        <f t="shared" si="277"/>
        <v>Adulto</v>
      </c>
    </row>
    <row r="8852" spans="16:38" ht="15">
      <c r="P8852" s="806" t="s">
        <v>897</v>
      </c>
      <c r="Q8852" s="807">
        <v>104</v>
      </c>
      <c r="R8852" s="807">
        <v>40</v>
      </c>
      <c r="S8852" s="759" t="str">
        <f t="shared" si="276"/>
        <v>Adulto</v>
      </c>
      <c r="AI8852" s="806" t="s">
        <v>906</v>
      </c>
      <c r="AJ8852" s="807">
        <v>26</v>
      </c>
      <c r="AK8852" s="807">
        <v>49</v>
      </c>
      <c r="AL8852" s="759" t="str">
        <f t="shared" si="277"/>
        <v>Adulto</v>
      </c>
    </row>
    <row r="8853" spans="16:38" ht="15">
      <c r="P8853" s="806" t="s">
        <v>897</v>
      </c>
      <c r="Q8853" s="807">
        <v>114</v>
      </c>
      <c r="R8853" s="807">
        <v>41</v>
      </c>
      <c r="S8853" s="759" t="str">
        <f t="shared" si="276"/>
        <v>Adulto</v>
      </c>
      <c r="AI8853" s="806" t="s">
        <v>906</v>
      </c>
      <c r="AJ8853" s="807">
        <v>47</v>
      </c>
      <c r="AK8853" s="807">
        <v>50</v>
      </c>
      <c r="AL8853" s="759" t="str">
        <f t="shared" si="277"/>
        <v>Adulto</v>
      </c>
    </row>
    <row r="8854" spans="16:38" ht="15">
      <c r="P8854" s="806" t="s">
        <v>897</v>
      </c>
      <c r="Q8854" s="807">
        <v>113</v>
      </c>
      <c r="R8854" s="807">
        <v>42</v>
      </c>
      <c r="S8854" s="759" t="str">
        <f t="shared" si="276"/>
        <v>Adulto</v>
      </c>
      <c r="AI8854" s="806" t="s">
        <v>906</v>
      </c>
      <c r="AJ8854" s="807">
        <v>46</v>
      </c>
      <c r="AK8854" s="807">
        <v>51</v>
      </c>
      <c r="AL8854" s="759" t="str">
        <f t="shared" si="277"/>
        <v>Adulto</v>
      </c>
    </row>
    <row r="8855" spans="16:38" ht="15">
      <c r="P8855" s="806" t="s">
        <v>897</v>
      </c>
      <c r="Q8855" s="807">
        <v>109</v>
      </c>
      <c r="R8855" s="807">
        <v>43</v>
      </c>
      <c r="S8855" s="759" t="str">
        <f t="shared" si="276"/>
        <v>Adulto</v>
      </c>
      <c r="AI8855" s="806" t="s">
        <v>906</v>
      </c>
      <c r="AJ8855" s="807">
        <v>38</v>
      </c>
      <c r="AK8855" s="807">
        <v>52</v>
      </c>
      <c r="AL8855" s="759" t="str">
        <f t="shared" si="277"/>
        <v>Adulto</v>
      </c>
    </row>
    <row r="8856" spans="16:38" ht="15">
      <c r="P8856" s="806" t="s">
        <v>897</v>
      </c>
      <c r="Q8856" s="807">
        <v>92</v>
      </c>
      <c r="R8856" s="807">
        <v>44</v>
      </c>
      <c r="S8856" s="759" t="str">
        <f t="shared" si="276"/>
        <v>Adulto</v>
      </c>
      <c r="AI8856" s="806" t="s">
        <v>906</v>
      </c>
      <c r="AJ8856" s="807">
        <v>24</v>
      </c>
      <c r="AK8856" s="807">
        <v>53</v>
      </c>
      <c r="AL8856" s="759" t="str">
        <f t="shared" si="277"/>
        <v>Adulto</v>
      </c>
    </row>
    <row r="8857" spans="16:38" ht="15">
      <c r="P8857" s="806" t="s">
        <v>897</v>
      </c>
      <c r="Q8857" s="807">
        <v>95</v>
      </c>
      <c r="R8857" s="807">
        <v>45</v>
      </c>
      <c r="S8857" s="759" t="str">
        <f t="shared" si="276"/>
        <v>Adulto</v>
      </c>
      <c r="AI8857" s="806" t="s">
        <v>906</v>
      </c>
      <c r="AJ8857" s="807">
        <v>45</v>
      </c>
      <c r="AK8857" s="807">
        <v>54</v>
      </c>
      <c r="AL8857" s="759" t="str">
        <f t="shared" si="277"/>
        <v>Adulto</v>
      </c>
    </row>
    <row r="8858" spans="16:38" ht="15">
      <c r="P8858" s="806" t="s">
        <v>897</v>
      </c>
      <c r="Q8858" s="807">
        <v>97</v>
      </c>
      <c r="R8858" s="807">
        <v>46</v>
      </c>
      <c r="S8858" s="759" t="str">
        <f t="shared" si="276"/>
        <v>Adulto</v>
      </c>
      <c r="AI8858" s="806" t="s">
        <v>906</v>
      </c>
      <c r="AJ8858" s="807">
        <v>22</v>
      </c>
      <c r="AK8858" s="807">
        <v>55</v>
      </c>
      <c r="AL8858" s="759" t="str">
        <f t="shared" si="277"/>
        <v>Adulto</v>
      </c>
    </row>
    <row r="8859" spans="16:38" ht="15">
      <c r="P8859" s="806" t="s">
        <v>897</v>
      </c>
      <c r="Q8859" s="807">
        <v>85</v>
      </c>
      <c r="R8859" s="807">
        <v>47</v>
      </c>
      <c r="S8859" s="759" t="str">
        <f t="shared" si="276"/>
        <v>Adulto</v>
      </c>
      <c r="AI8859" s="806" t="s">
        <v>906</v>
      </c>
      <c r="AJ8859" s="807">
        <v>23</v>
      </c>
      <c r="AK8859" s="807">
        <v>56</v>
      </c>
      <c r="AL8859" s="759" t="str">
        <f t="shared" si="277"/>
        <v>Adulto</v>
      </c>
    </row>
    <row r="8860" spans="16:38" ht="15">
      <c r="P8860" s="806" t="s">
        <v>897</v>
      </c>
      <c r="Q8860" s="807">
        <v>91</v>
      </c>
      <c r="R8860" s="807">
        <v>48</v>
      </c>
      <c r="S8860" s="759" t="str">
        <f t="shared" si="276"/>
        <v>Adulto</v>
      </c>
      <c r="AI8860" s="806" t="s">
        <v>906</v>
      </c>
      <c r="AJ8860" s="807">
        <v>22</v>
      </c>
      <c r="AK8860" s="807">
        <v>57</v>
      </c>
      <c r="AL8860" s="759" t="str">
        <f t="shared" si="277"/>
        <v>Adulto</v>
      </c>
    </row>
    <row r="8861" spans="16:38" ht="15">
      <c r="P8861" s="806" t="s">
        <v>897</v>
      </c>
      <c r="Q8861" s="807">
        <v>95</v>
      </c>
      <c r="R8861" s="807">
        <v>49</v>
      </c>
      <c r="S8861" s="759" t="str">
        <f t="shared" si="276"/>
        <v>Adulto</v>
      </c>
      <c r="AI8861" s="806" t="s">
        <v>906</v>
      </c>
      <c r="AJ8861" s="807">
        <v>25</v>
      </c>
      <c r="AK8861" s="807">
        <v>58</v>
      </c>
      <c r="AL8861" s="759" t="str">
        <f t="shared" si="277"/>
        <v>Adulto</v>
      </c>
    </row>
    <row r="8862" spans="16:38" ht="15">
      <c r="P8862" s="806" t="s">
        <v>897</v>
      </c>
      <c r="Q8862" s="807">
        <v>97</v>
      </c>
      <c r="R8862" s="807">
        <v>50</v>
      </c>
      <c r="S8862" s="759" t="str">
        <f t="shared" si="276"/>
        <v>Adulto</v>
      </c>
      <c r="AI8862" s="806" t="s">
        <v>906</v>
      </c>
      <c r="AJ8862" s="807">
        <v>16</v>
      </c>
      <c r="AK8862" s="807">
        <v>59</v>
      </c>
      <c r="AL8862" s="759" t="str">
        <f t="shared" si="277"/>
        <v>Adulto</v>
      </c>
    </row>
    <row r="8863" spans="16:38" ht="15">
      <c r="P8863" s="806" t="s">
        <v>897</v>
      </c>
      <c r="Q8863" s="807">
        <v>96</v>
      </c>
      <c r="R8863" s="807">
        <v>51</v>
      </c>
      <c r="S8863" s="759" t="str">
        <f t="shared" si="276"/>
        <v>Adulto</v>
      </c>
      <c r="AI8863" s="806" t="s">
        <v>906</v>
      </c>
      <c r="AJ8863" s="807">
        <v>20</v>
      </c>
      <c r="AK8863" s="807">
        <v>60</v>
      </c>
      <c r="AL8863" s="759" t="str">
        <f t="shared" si="277"/>
        <v>Vejez</v>
      </c>
    </row>
    <row r="8864" spans="16:38" ht="15">
      <c r="P8864" s="806" t="s">
        <v>897</v>
      </c>
      <c r="Q8864" s="807">
        <v>108</v>
      </c>
      <c r="R8864" s="807">
        <v>52</v>
      </c>
      <c r="S8864" s="759" t="str">
        <f t="shared" si="276"/>
        <v>Adulto</v>
      </c>
      <c r="AI8864" s="806" t="s">
        <v>906</v>
      </c>
      <c r="AJ8864" s="807">
        <v>19</v>
      </c>
      <c r="AK8864" s="807">
        <v>61</v>
      </c>
      <c r="AL8864" s="759" t="str">
        <f t="shared" si="277"/>
        <v>Vejez</v>
      </c>
    </row>
    <row r="8865" spans="16:38" ht="15">
      <c r="P8865" s="806" t="s">
        <v>897</v>
      </c>
      <c r="Q8865" s="807">
        <v>131</v>
      </c>
      <c r="R8865" s="807">
        <v>53</v>
      </c>
      <c r="S8865" s="759" t="str">
        <f t="shared" si="276"/>
        <v>Adulto</v>
      </c>
      <c r="AI8865" s="806" t="s">
        <v>906</v>
      </c>
      <c r="AJ8865" s="807">
        <v>11</v>
      </c>
      <c r="AK8865" s="807">
        <v>62</v>
      </c>
      <c r="AL8865" s="759" t="str">
        <f t="shared" si="277"/>
        <v>Vejez</v>
      </c>
    </row>
    <row r="8866" spans="16:38" ht="15">
      <c r="P8866" s="806" t="s">
        <v>897</v>
      </c>
      <c r="Q8866" s="807">
        <v>109</v>
      </c>
      <c r="R8866" s="807">
        <v>54</v>
      </c>
      <c r="S8866" s="759" t="str">
        <f t="shared" si="276"/>
        <v>Adulto</v>
      </c>
      <c r="AI8866" s="806" t="s">
        <v>906</v>
      </c>
      <c r="AJ8866" s="807">
        <v>10</v>
      </c>
      <c r="AK8866" s="807">
        <v>63</v>
      </c>
      <c r="AL8866" s="759" t="str">
        <f t="shared" si="277"/>
        <v>Vejez</v>
      </c>
    </row>
    <row r="8867" spans="16:38" ht="15">
      <c r="P8867" s="806" t="s">
        <v>897</v>
      </c>
      <c r="Q8867" s="807">
        <v>128</v>
      </c>
      <c r="R8867" s="807">
        <v>55</v>
      </c>
      <c r="S8867" s="759" t="str">
        <f t="shared" si="276"/>
        <v>Adulto</v>
      </c>
      <c r="AI8867" s="806" t="s">
        <v>906</v>
      </c>
      <c r="AJ8867" s="807">
        <v>10</v>
      </c>
      <c r="AK8867" s="807">
        <v>64</v>
      </c>
      <c r="AL8867" s="759" t="str">
        <f t="shared" si="277"/>
        <v>Vejez</v>
      </c>
    </row>
    <row r="8868" spans="16:38" ht="15">
      <c r="P8868" s="806" t="s">
        <v>897</v>
      </c>
      <c r="Q8868" s="807">
        <v>111</v>
      </c>
      <c r="R8868" s="807">
        <v>56</v>
      </c>
      <c r="S8868" s="759" t="str">
        <f t="shared" si="276"/>
        <v>Adulto</v>
      </c>
      <c r="AI8868" s="806" t="s">
        <v>906</v>
      </c>
      <c r="AJ8868" s="807">
        <v>7</v>
      </c>
      <c r="AK8868" s="807">
        <v>65</v>
      </c>
      <c r="AL8868" s="759" t="str">
        <f t="shared" si="277"/>
        <v>Vejez</v>
      </c>
    </row>
    <row r="8869" spans="16:38" ht="15">
      <c r="P8869" s="806" t="s">
        <v>897</v>
      </c>
      <c r="Q8869" s="807">
        <v>126</v>
      </c>
      <c r="R8869" s="807">
        <v>57</v>
      </c>
      <c r="S8869" s="759" t="str">
        <f t="shared" si="276"/>
        <v>Adulto</v>
      </c>
      <c r="AI8869" s="806" t="s">
        <v>906</v>
      </c>
      <c r="AJ8869" s="807">
        <v>16</v>
      </c>
      <c r="AK8869" s="807">
        <v>66</v>
      </c>
      <c r="AL8869" s="759" t="str">
        <f t="shared" si="277"/>
        <v>Vejez</v>
      </c>
    </row>
    <row r="8870" spans="16:38" ht="15">
      <c r="P8870" s="806" t="s">
        <v>897</v>
      </c>
      <c r="Q8870" s="807">
        <v>137</v>
      </c>
      <c r="R8870" s="807">
        <v>58</v>
      </c>
      <c r="S8870" s="759" t="str">
        <f t="shared" si="276"/>
        <v>Adulto</v>
      </c>
      <c r="AI8870" s="806" t="s">
        <v>906</v>
      </c>
      <c r="AJ8870" s="807">
        <v>9</v>
      </c>
      <c r="AK8870" s="807">
        <v>67</v>
      </c>
      <c r="AL8870" s="759" t="str">
        <f t="shared" si="277"/>
        <v>Vejez</v>
      </c>
    </row>
    <row r="8871" spans="16:38" ht="15">
      <c r="P8871" s="806" t="s">
        <v>897</v>
      </c>
      <c r="Q8871" s="807">
        <v>118</v>
      </c>
      <c r="R8871" s="807">
        <v>59</v>
      </c>
      <c r="S8871" s="759" t="str">
        <f t="shared" si="276"/>
        <v>Adulto</v>
      </c>
      <c r="AI8871" s="806" t="s">
        <v>906</v>
      </c>
      <c r="AJ8871" s="807">
        <v>13</v>
      </c>
      <c r="AK8871" s="807">
        <v>68</v>
      </c>
      <c r="AL8871" s="759" t="str">
        <f t="shared" si="277"/>
        <v>Vejez</v>
      </c>
    </row>
    <row r="8872" spans="16:38" ht="15">
      <c r="P8872" s="806" t="s">
        <v>897</v>
      </c>
      <c r="Q8872" s="807">
        <v>108</v>
      </c>
      <c r="R8872" s="807">
        <v>60</v>
      </c>
      <c r="S8872" s="759" t="str">
        <f t="shared" si="276"/>
        <v>Vejez</v>
      </c>
      <c r="AI8872" s="806" t="s">
        <v>906</v>
      </c>
      <c r="AJ8872" s="807">
        <v>9</v>
      </c>
      <c r="AK8872" s="807">
        <v>69</v>
      </c>
      <c r="AL8872" s="759" t="str">
        <f t="shared" si="277"/>
        <v>Vejez</v>
      </c>
    </row>
    <row r="8873" spans="16:38" ht="15">
      <c r="P8873" s="806" t="s">
        <v>897</v>
      </c>
      <c r="Q8873" s="807">
        <v>118</v>
      </c>
      <c r="R8873" s="807">
        <v>61</v>
      </c>
      <c r="S8873" s="759" t="str">
        <f t="shared" si="276"/>
        <v>Vejez</v>
      </c>
      <c r="AI8873" s="806" t="s">
        <v>906</v>
      </c>
      <c r="AJ8873" s="807">
        <v>6</v>
      </c>
      <c r="AK8873" s="807">
        <v>70</v>
      </c>
      <c r="AL8873" s="759" t="str">
        <f t="shared" si="277"/>
        <v>Vejez</v>
      </c>
    </row>
    <row r="8874" spans="16:38" ht="15">
      <c r="P8874" s="806" t="s">
        <v>897</v>
      </c>
      <c r="Q8874" s="807">
        <v>112</v>
      </c>
      <c r="R8874" s="807">
        <v>62</v>
      </c>
      <c r="S8874" s="759" t="str">
        <f t="shared" si="276"/>
        <v>Vejez</v>
      </c>
      <c r="AI8874" s="806" t="s">
        <v>906</v>
      </c>
      <c r="AJ8874" s="807">
        <v>8</v>
      </c>
      <c r="AK8874" s="807">
        <v>71</v>
      </c>
      <c r="AL8874" s="759" t="str">
        <f t="shared" si="277"/>
        <v>Vejez</v>
      </c>
    </row>
    <row r="8875" spans="16:38" ht="15">
      <c r="P8875" s="806" t="s">
        <v>897</v>
      </c>
      <c r="Q8875" s="807">
        <v>116</v>
      </c>
      <c r="R8875" s="807">
        <v>63</v>
      </c>
      <c r="S8875" s="759" t="str">
        <f t="shared" si="276"/>
        <v>Vejez</v>
      </c>
      <c r="AI8875" s="806" t="s">
        <v>906</v>
      </c>
      <c r="AJ8875" s="807">
        <v>6</v>
      </c>
      <c r="AK8875" s="807">
        <v>72</v>
      </c>
      <c r="AL8875" s="759" t="str">
        <f t="shared" si="277"/>
        <v>Vejez</v>
      </c>
    </row>
    <row r="8876" spans="16:38" ht="15">
      <c r="P8876" s="806" t="s">
        <v>897</v>
      </c>
      <c r="Q8876" s="807">
        <v>85</v>
      </c>
      <c r="R8876" s="807">
        <v>64</v>
      </c>
      <c r="S8876" s="759" t="str">
        <f t="shared" si="276"/>
        <v>Vejez</v>
      </c>
      <c r="AI8876" s="806" t="s">
        <v>906</v>
      </c>
      <c r="AJ8876" s="807">
        <v>8</v>
      </c>
      <c r="AK8876" s="807">
        <v>73</v>
      </c>
      <c r="AL8876" s="759" t="str">
        <f t="shared" si="277"/>
        <v>Vejez</v>
      </c>
    </row>
    <row r="8877" spans="16:38" ht="15">
      <c r="P8877" s="806" t="s">
        <v>897</v>
      </c>
      <c r="Q8877" s="807">
        <v>104</v>
      </c>
      <c r="R8877" s="807">
        <v>65</v>
      </c>
      <c r="S8877" s="759" t="str">
        <f t="shared" si="276"/>
        <v>Vejez</v>
      </c>
      <c r="AI8877" s="806" t="s">
        <v>906</v>
      </c>
      <c r="AJ8877" s="807">
        <v>2</v>
      </c>
      <c r="AK8877" s="807">
        <v>74</v>
      </c>
      <c r="AL8877" s="759" t="str">
        <f t="shared" si="277"/>
        <v>Vejez</v>
      </c>
    </row>
    <row r="8878" spans="16:38" ht="15">
      <c r="P8878" s="806" t="s">
        <v>897</v>
      </c>
      <c r="Q8878" s="807">
        <v>84</v>
      </c>
      <c r="R8878" s="807">
        <v>66</v>
      </c>
      <c r="S8878" s="759" t="str">
        <f t="shared" si="276"/>
        <v>Vejez</v>
      </c>
      <c r="AI8878" s="806" t="s">
        <v>906</v>
      </c>
      <c r="AJ8878" s="807">
        <v>6</v>
      </c>
      <c r="AK8878" s="807">
        <v>75</v>
      </c>
      <c r="AL8878" s="759" t="str">
        <f t="shared" si="277"/>
        <v>Vejez</v>
      </c>
    </row>
    <row r="8879" spans="16:38" ht="15">
      <c r="P8879" s="806" t="s">
        <v>897</v>
      </c>
      <c r="Q8879" s="807">
        <v>89</v>
      </c>
      <c r="R8879" s="807">
        <v>67</v>
      </c>
      <c r="S8879" s="759" t="str">
        <f t="shared" si="276"/>
        <v>Vejez</v>
      </c>
      <c r="AI8879" s="806" t="s">
        <v>906</v>
      </c>
      <c r="AJ8879" s="807">
        <v>6</v>
      </c>
      <c r="AK8879" s="807">
        <v>76</v>
      </c>
      <c r="AL8879" s="759" t="str">
        <f t="shared" si="277"/>
        <v>Vejez</v>
      </c>
    </row>
    <row r="8880" spans="16:38" ht="15">
      <c r="P8880" s="806" t="s">
        <v>897</v>
      </c>
      <c r="Q8880" s="807">
        <v>73</v>
      </c>
      <c r="R8880" s="807">
        <v>68</v>
      </c>
      <c r="S8880" s="759" t="str">
        <f t="shared" si="276"/>
        <v>Vejez</v>
      </c>
      <c r="AI8880" s="806" t="s">
        <v>906</v>
      </c>
      <c r="AJ8880" s="807">
        <v>3</v>
      </c>
      <c r="AK8880" s="807">
        <v>77</v>
      </c>
      <c r="AL8880" s="759" t="str">
        <f t="shared" si="277"/>
        <v>Vejez</v>
      </c>
    </row>
    <row r="8881" spans="16:38" ht="15">
      <c r="P8881" s="806" t="s">
        <v>897</v>
      </c>
      <c r="Q8881" s="807">
        <v>74</v>
      </c>
      <c r="R8881" s="807">
        <v>69</v>
      </c>
      <c r="S8881" s="759" t="str">
        <f t="shared" si="276"/>
        <v>Vejez</v>
      </c>
      <c r="AI8881" s="806" t="s">
        <v>906</v>
      </c>
      <c r="AJ8881" s="807">
        <v>4</v>
      </c>
      <c r="AK8881" s="807">
        <v>78</v>
      </c>
      <c r="AL8881" s="759" t="str">
        <f t="shared" si="277"/>
        <v>Vejez</v>
      </c>
    </row>
    <row r="8882" spans="16:38" ht="15">
      <c r="P8882" s="806" t="s">
        <v>897</v>
      </c>
      <c r="Q8882" s="807">
        <v>61</v>
      </c>
      <c r="R8882" s="807">
        <v>70</v>
      </c>
      <c r="S8882" s="759" t="str">
        <f t="shared" si="276"/>
        <v>Vejez</v>
      </c>
      <c r="AI8882" s="806" t="s">
        <v>906</v>
      </c>
      <c r="AJ8882" s="807">
        <v>1</v>
      </c>
      <c r="AK8882" s="807">
        <v>79</v>
      </c>
      <c r="AL8882" s="759" t="str">
        <f t="shared" si="277"/>
        <v>Vejez</v>
      </c>
    </row>
    <row r="8883" spans="16:38" ht="15">
      <c r="P8883" s="806" t="s">
        <v>897</v>
      </c>
      <c r="Q8883" s="807">
        <v>66</v>
      </c>
      <c r="R8883" s="807">
        <v>71</v>
      </c>
      <c r="S8883" s="759" t="str">
        <f t="shared" si="276"/>
        <v>Vejez</v>
      </c>
      <c r="AI8883" s="806" t="s">
        <v>906</v>
      </c>
      <c r="AJ8883" s="807">
        <v>3</v>
      </c>
      <c r="AK8883" s="807">
        <v>80</v>
      </c>
      <c r="AL8883" s="759" t="str">
        <f t="shared" si="277"/>
        <v>Vejez</v>
      </c>
    </row>
    <row r="8884" spans="16:38" ht="15">
      <c r="P8884" s="806" t="s">
        <v>897</v>
      </c>
      <c r="Q8884" s="807">
        <v>59</v>
      </c>
      <c r="R8884" s="807">
        <v>72</v>
      </c>
      <c r="S8884" s="759" t="str">
        <f t="shared" si="276"/>
        <v>Vejez</v>
      </c>
      <c r="AI8884" s="806" t="s">
        <v>906</v>
      </c>
      <c r="AJ8884" s="807">
        <v>3</v>
      </c>
      <c r="AK8884" s="807">
        <v>81</v>
      </c>
      <c r="AL8884" s="759" t="str">
        <f t="shared" si="277"/>
        <v>Vejez</v>
      </c>
    </row>
    <row r="8885" spans="16:38" ht="15">
      <c r="P8885" s="806" t="s">
        <v>897</v>
      </c>
      <c r="Q8885" s="807">
        <v>52</v>
      </c>
      <c r="R8885" s="807">
        <v>73</v>
      </c>
      <c r="S8885" s="759" t="str">
        <f t="shared" si="276"/>
        <v>Vejez</v>
      </c>
      <c r="AI8885" s="806" t="s">
        <v>906</v>
      </c>
      <c r="AJ8885" s="807">
        <v>3</v>
      </c>
      <c r="AK8885" s="807">
        <v>82</v>
      </c>
      <c r="AL8885" s="759" t="str">
        <f t="shared" si="277"/>
        <v>Vejez</v>
      </c>
    </row>
    <row r="8886" spans="16:38" ht="15">
      <c r="P8886" s="806" t="s">
        <v>897</v>
      </c>
      <c r="Q8886" s="807">
        <v>49</v>
      </c>
      <c r="R8886" s="807">
        <v>74</v>
      </c>
      <c r="S8886" s="759" t="str">
        <f t="shared" si="276"/>
        <v>Vejez</v>
      </c>
      <c r="AI8886" s="806" t="s">
        <v>906</v>
      </c>
      <c r="AJ8886" s="807">
        <v>4</v>
      </c>
      <c r="AK8886" s="807">
        <v>83</v>
      </c>
      <c r="AL8886" s="759" t="str">
        <f t="shared" si="277"/>
        <v>Vejez</v>
      </c>
    </row>
    <row r="8887" spans="16:38" ht="15">
      <c r="P8887" s="806" t="s">
        <v>897</v>
      </c>
      <c r="Q8887" s="807">
        <v>50</v>
      </c>
      <c r="R8887" s="807">
        <v>75</v>
      </c>
      <c r="S8887" s="759" t="str">
        <f t="shared" si="276"/>
        <v>Vejez</v>
      </c>
      <c r="AI8887" s="806" t="s">
        <v>906</v>
      </c>
      <c r="AJ8887" s="807">
        <v>4</v>
      </c>
      <c r="AK8887" s="807">
        <v>84</v>
      </c>
      <c r="AL8887" s="759" t="str">
        <f t="shared" si="277"/>
        <v>Vejez</v>
      </c>
    </row>
    <row r="8888" spans="16:38" ht="15">
      <c r="P8888" s="806" t="s">
        <v>897</v>
      </c>
      <c r="Q8888" s="807">
        <v>50</v>
      </c>
      <c r="R8888" s="807">
        <v>76</v>
      </c>
      <c r="S8888" s="759" t="str">
        <f t="shared" si="276"/>
        <v>Vejez</v>
      </c>
      <c r="AI8888" s="806" t="s">
        <v>906</v>
      </c>
      <c r="AJ8888" s="807">
        <v>1</v>
      </c>
      <c r="AK8888" s="807">
        <v>85</v>
      </c>
      <c r="AL8888" s="759" t="str">
        <f t="shared" si="277"/>
        <v>Vejez</v>
      </c>
    </row>
    <row r="8889" spans="16:38" ht="15">
      <c r="P8889" s="806" t="s">
        <v>897</v>
      </c>
      <c r="Q8889" s="807">
        <v>35</v>
      </c>
      <c r="R8889" s="807">
        <v>77</v>
      </c>
      <c r="S8889" s="759" t="str">
        <f t="shared" si="276"/>
        <v>Vejez</v>
      </c>
      <c r="AI8889" s="806" t="s">
        <v>906</v>
      </c>
      <c r="AJ8889" s="807">
        <v>1</v>
      </c>
      <c r="AK8889" s="807">
        <v>86</v>
      </c>
      <c r="AL8889" s="759" t="str">
        <f t="shared" si="277"/>
        <v>Vejez</v>
      </c>
    </row>
    <row r="8890" spans="16:38" ht="15">
      <c r="P8890" s="806" t="s">
        <v>897</v>
      </c>
      <c r="Q8890" s="807">
        <v>35</v>
      </c>
      <c r="R8890" s="807">
        <v>78</v>
      </c>
      <c r="S8890" s="759" t="str">
        <f t="shared" si="276"/>
        <v>Vejez</v>
      </c>
      <c r="AI8890" s="806" t="s">
        <v>906</v>
      </c>
      <c r="AJ8890" s="807">
        <v>4</v>
      </c>
      <c r="AK8890" s="807">
        <v>87</v>
      </c>
      <c r="AL8890" s="759" t="str">
        <f t="shared" si="277"/>
        <v>Vejez</v>
      </c>
    </row>
    <row r="8891" spans="16:38" ht="15">
      <c r="P8891" s="806" t="s">
        <v>897</v>
      </c>
      <c r="Q8891" s="807">
        <v>34</v>
      </c>
      <c r="R8891" s="807">
        <v>79</v>
      </c>
      <c r="S8891" s="759" t="str">
        <f t="shared" si="276"/>
        <v>Vejez</v>
      </c>
      <c r="AI8891" s="806" t="s">
        <v>906</v>
      </c>
      <c r="AJ8891" s="807">
        <v>1</v>
      </c>
      <c r="AK8891" s="807">
        <v>88</v>
      </c>
      <c r="AL8891" s="759" t="str">
        <f t="shared" si="277"/>
        <v>Vejez</v>
      </c>
    </row>
    <row r="8892" spans="16:38" ht="15">
      <c r="P8892" s="806" t="s">
        <v>897</v>
      </c>
      <c r="Q8892" s="807">
        <v>27</v>
      </c>
      <c r="R8892" s="807">
        <v>80</v>
      </c>
      <c r="S8892" s="759" t="str">
        <f t="shared" si="276"/>
        <v>Vejez</v>
      </c>
      <c r="AI8892" s="806" t="s">
        <v>906</v>
      </c>
      <c r="AJ8892" s="807">
        <v>1</v>
      </c>
      <c r="AK8892" s="807">
        <v>89</v>
      </c>
      <c r="AL8892" s="759" t="str">
        <f t="shared" si="277"/>
        <v>Vejez</v>
      </c>
    </row>
    <row r="8893" spans="16:38" ht="15">
      <c r="P8893" s="806" t="s">
        <v>897</v>
      </c>
      <c r="Q8893" s="807">
        <v>26</v>
      </c>
      <c r="R8893" s="807">
        <v>81</v>
      </c>
      <c r="S8893" s="759" t="str">
        <f t="shared" si="276"/>
        <v>Vejez</v>
      </c>
      <c r="AI8893" s="806" t="s">
        <v>906</v>
      </c>
      <c r="AJ8893" s="807">
        <v>1</v>
      </c>
      <c r="AK8893" s="807">
        <v>91</v>
      </c>
      <c r="AL8893" s="759" t="str">
        <f t="shared" si="277"/>
        <v>Vejez</v>
      </c>
    </row>
    <row r="8894" spans="16:38" ht="15">
      <c r="P8894" s="806" t="s">
        <v>897</v>
      </c>
      <c r="Q8894" s="807">
        <v>33</v>
      </c>
      <c r="R8894" s="807">
        <v>82</v>
      </c>
      <c r="S8894" s="759" t="str">
        <f t="shared" si="276"/>
        <v>Vejez</v>
      </c>
      <c r="AI8894" s="806" t="s">
        <v>906</v>
      </c>
      <c r="AJ8894" s="807">
        <v>1</v>
      </c>
      <c r="AK8894" s="807">
        <v>94</v>
      </c>
      <c r="AL8894" s="759" t="str">
        <f t="shared" si="277"/>
        <v>Vejez</v>
      </c>
    </row>
    <row r="8895" spans="16:38" ht="15">
      <c r="P8895" s="806" t="s">
        <v>897</v>
      </c>
      <c r="Q8895" s="807">
        <v>23</v>
      </c>
      <c r="R8895" s="807">
        <v>83</v>
      </c>
      <c r="S8895" s="759" t="str">
        <f t="shared" si="276"/>
        <v>Vejez</v>
      </c>
      <c r="AI8895" s="806" t="s">
        <v>906</v>
      </c>
      <c r="AJ8895" s="807">
        <v>1</v>
      </c>
      <c r="AK8895" s="807">
        <v>97</v>
      </c>
      <c r="AL8895" s="759" t="str">
        <f t="shared" si="277"/>
        <v>Vejez</v>
      </c>
    </row>
    <row r="8896" spans="16:38" ht="30">
      <c r="P8896" s="806" t="s">
        <v>897</v>
      </c>
      <c r="Q8896" s="807">
        <v>15</v>
      </c>
      <c r="R8896" s="807">
        <v>84</v>
      </c>
      <c r="S8896" s="759" t="str">
        <f t="shared" si="276"/>
        <v>Vejez</v>
      </c>
      <c r="AI8896" s="806" t="s">
        <v>907</v>
      </c>
      <c r="AJ8896" s="807">
        <v>145</v>
      </c>
      <c r="AK8896" s="807">
        <v>0</v>
      </c>
      <c r="AL8896" s="759" t="str">
        <f t="shared" si="277"/>
        <v>Primera Infancia</v>
      </c>
    </row>
    <row r="8897" spans="16:38" ht="30">
      <c r="P8897" s="806" t="s">
        <v>897</v>
      </c>
      <c r="Q8897" s="807">
        <v>13</v>
      </c>
      <c r="R8897" s="807">
        <v>85</v>
      </c>
      <c r="S8897" s="759" t="str">
        <f t="shared" si="276"/>
        <v>Vejez</v>
      </c>
      <c r="AI8897" s="806" t="s">
        <v>907</v>
      </c>
      <c r="AJ8897" s="807">
        <v>177</v>
      </c>
      <c r="AK8897" s="807">
        <v>1</v>
      </c>
      <c r="AL8897" s="759" t="str">
        <f t="shared" si="277"/>
        <v>Primera Infancia</v>
      </c>
    </row>
    <row r="8898" spans="16:38" ht="30">
      <c r="P8898" s="806" t="s">
        <v>897</v>
      </c>
      <c r="Q8898" s="807">
        <v>20</v>
      </c>
      <c r="R8898" s="807">
        <v>86</v>
      </c>
      <c r="S8898" s="759" t="str">
        <f t="shared" si="276"/>
        <v>Vejez</v>
      </c>
      <c r="AI8898" s="806" t="s">
        <v>907</v>
      </c>
      <c r="AJ8898" s="807">
        <v>165</v>
      </c>
      <c r="AK8898" s="807">
        <v>2</v>
      </c>
      <c r="AL8898" s="759" t="str">
        <f t="shared" si="277"/>
        <v>Primera Infancia</v>
      </c>
    </row>
    <row r="8899" spans="16:38" ht="30">
      <c r="P8899" s="806" t="s">
        <v>897</v>
      </c>
      <c r="Q8899" s="807">
        <v>18</v>
      </c>
      <c r="R8899" s="807">
        <v>87</v>
      </c>
      <c r="S8899" s="759" t="str">
        <f t="shared" ref="S8899:S8962" si="278">IF(P8899=0,"",IF(AND(R8899&gt;=0,R8899&lt;=5),"Primera Infancia",IF(AND(R8899&gt;=6,R8899&lt;=11),"Infancia",IF(AND(R8899&gt;=12,R8899&lt;=17),"Adolescente",IF(AND(R8899&gt;=18,R8899&lt;=28),"Juventud",IF(AND(R8899&gt;=29,R8899&lt;=59),"Adulto","Vejez"))))))</f>
        <v>Vejez</v>
      </c>
      <c r="AI8899" s="806" t="s">
        <v>907</v>
      </c>
      <c r="AJ8899" s="807">
        <v>187</v>
      </c>
      <c r="AK8899" s="807">
        <v>3</v>
      </c>
      <c r="AL8899" s="759" t="str">
        <f t="shared" ref="AL8899:AL8962" si="279">IF(AI8899=0,"",IF(AND(AK8899&gt;=0,AK8899&lt;=5),"Primera Infancia",IF(AND(AK8899&gt;=6,AK8899&lt;=11),"Infancia",IF(AND(AK8899&gt;=12,AK8899&lt;=17),"Adolescente",IF(AND(AK8899&gt;=18,AK8899&lt;=28),"Juventud",IF(AND(AK8899&gt;=29,AK8899&lt;=59),"Adulto","Vejez"))))))</f>
        <v>Primera Infancia</v>
      </c>
    </row>
    <row r="8900" spans="16:38" ht="30">
      <c r="P8900" s="806" t="s">
        <v>897</v>
      </c>
      <c r="Q8900" s="807">
        <v>10</v>
      </c>
      <c r="R8900" s="807">
        <v>88</v>
      </c>
      <c r="S8900" s="759" t="str">
        <f t="shared" si="278"/>
        <v>Vejez</v>
      </c>
      <c r="AI8900" s="806" t="s">
        <v>907</v>
      </c>
      <c r="AJ8900" s="807">
        <v>185</v>
      </c>
      <c r="AK8900" s="807">
        <v>4</v>
      </c>
      <c r="AL8900" s="759" t="str">
        <f t="shared" si="279"/>
        <v>Primera Infancia</v>
      </c>
    </row>
    <row r="8901" spans="16:38" ht="30">
      <c r="P8901" s="806" t="s">
        <v>897</v>
      </c>
      <c r="Q8901" s="807">
        <v>8</v>
      </c>
      <c r="R8901" s="807">
        <v>89</v>
      </c>
      <c r="S8901" s="759" t="str">
        <f t="shared" si="278"/>
        <v>Vejez</v>
      </c>
      <c r="AI8901" s="806" t="s">
        <v>907</v>
      </c>
      <c r="AJ8901" s="807">
        <v>206</v>
      </c>
      <c r="AK8901" s="807">
        <v>5</v>
      </c>
      <c r="AL8901" s="759" t="str">
        <f t="shared" si="279"/>
        <v>Primera Infancia</v>
      </c>
    </row>
    <row r="8902" spans="16:38" ht="15">
      <c r="P8902" s="806" t="s">
        <v>897</v>
      </c>
      <c r="Q8902" s="807">
        <v>17</v>
      </c>
      <c r="R8902" s="807">
        <v>90</v>
      </c>
      <c r="S8902" s="759" t="str">
        <f t="shared" si="278"/>
        <v>Vejez</v>
      </c>
      <c r="AI8902" s="806" t="s">
        <v>907</v>
      </c>
      <c r="AJ8902" s="807">
        <v>198</v>
      </c>
      <c r="AK8902" s="807">
        <v>6</v>
      </c>
      <c r="AL8902" s="759" t="str">
        <f t="shared" si="279"/>
        <v>Infancia</v>
      </c>
    </row>
    <row r="8903" spans="16:38" ht="15">
      <c r="P8903" s="806" t="s">
        <v>897</v>
      </c>
      <c r="Q8903" s="807">
        <v>17</v>
      </c>
      <c r="R8903" s="807">
        <v>91</v>
      </c>
      <c r="S8903" s="759" t="str">
        <f t="shared" si="278"/>
        <v>Vejez</v>
      </c>
      <c r="AI8903" s="806" t="s">
        <v>907</v>
      </c>
      <c r="AJ8903" s="807">
        <v>208</v>
      </c>
      <c r="AK8903" s="807">
        <v>7</v>
      </c>
      <c r="AL8903" s="759" t="str">
        <f t="shared" si="279"/>
        <v>Infancia</v>
      </c>
    </row>
    <row r="8904" spans="16:38" ht="15">
      <c r="P8904" s="806" t="s">
        <v>897</v>
      </c>
      <c r="Q8904" s="807">
        <v>9</v>
      </c>
      <c r="R8904" s="807">
        <v>92</v>
      </c>
      <c r="S8904" s="759" t="str">
        <f t="shared" si="278"/>
        <v>Vejez</v>
      </c>
      <c r="AI8904" s="806" t="s">
        <v>907</v>
      </c>
      <c r="AJ8904" s="807">
        <v>224</v>
      </c>
      <c r="AK8904" s="807">
        <v>8</v>
      </c>
      <c r="AL8904" s="759" t="str">
        <f t="shared" si="279"/>
        <v>Infancia</v>
      </c>
    </row>
    <row r="8905" spans="16:38" ht="15">
      <c r="P8905" s="806" t="s">
        <v>897</v>
      </c>
      <c r="Q8905" s="807">
        <v>7</v>
      </c>
      <c r="R8905" s="807">
        <v>93</v>
      </c>
      <c r="S8905" s="759" t="str">
        <f t="shared" si="278"/>
        <v>Vejez</v>
      </c>
      <c r="AI8905" s="806" t="s">
        <v>907</v>
      </c>
      <c r="AJ8905" s="807">
        <v>199</v>
      </c>
      <c r="AK8905" s="807">
        <v>9</v>
      </c>
      <c r="AL8905" s="759" t="str">
        <f t="shared" si="279"/>
        <v>Infancia</v>
      </c>
    </row>
    <row r="8906" spans="16:38" ht="15">
      <c r="P8906" s="806" t="s">
        <v>897</v>
      </c>
      <c r="Q8906" s="807">
        <v>4</v>
      </c>
      <c r="R8906" s="807">
        <v>94</v>
      </c>
      <c r="S8906" s="759" t="str">
        <f t="shared" si="278"/>
        <v>Vejez</v>
      </c>
      <c r="AI8906" s="806" t="s">
        <v>907</v>
      </c>
      <c r="AJ8906" s="807">
        <v>200</v>
      </c>
      <c r="AK8906" s="807">
        <v>10</v>
      </c>
      <c r="AL8906" s="759" t="str">
        <f t="shared" si="279"/>
        <v>Infancia</v>
      </c>
    </row>
    <row r="8907" spans="16:38" ht="15">
      <c r="P8907" s="806" t="s">
        <v>897</v>
      </c>
      <c r="Q8907" s="807">
        <v>2</v>
      </c>
      <c r="R8907" s="807">
        <v>95</v>
      </c>
      <c r="S8907" s="759" t="str">
        <f t="shared" si="278"/>
        <v>Vejez</v>
      </c>
      <c r="AI8907" s="806" t="s">
        <v>907</v>
      </c>
      <c r="AJ8907" s="807">
        <v>229</v>
      </c>
      <c r="AK8907" s="807">
        <v>11</v>
      </c>
      <c r="AL8907" s="759" t="str">
        <f t="shared" si="279"/>
        <v>Infancia</v>
      </c>
    </row>
    <row r="8908" spans="16:38" ht="30">
      <c r="P8908" s="806" t="s">
        <v>897</v>
      </c>
      <c r="Q8908" s="807">
        <v>9</v>
      </c>
      <c r="R8908" s="807">
        <v>96</v>
      </c>
      <c r="S8908" s="759" t="str">
        <f t="shared" si="278"/>
        <v>Vejez</v>
      </c>
      <c r="AI8908" s="806" t="s">
        <v>907</v>
      </c>
      <c r="AJ8908" s="807">
        <v>227</v>
      </c>
      <c r="AK8908" s="807">
        <v>12</v>
      </c>
      <c r="AL8908" s="759" t="str">
        <f t="shared" si="279"/>
        <v>Adolescente</v>
      </c>
    </row>
    <row r="8909" spans="16:38" ht="30">
      <c r="P8909" s="806" t="s">
        <v>897</v>
      </c>
      <c r="Q8909" s="807">
        <v>4</v>
      </c>
      <c r="R8909" s="807">
        <v>97</v>
      </c>
      <c r="S8909" s="759" t="str">
        <f t="shared" si="278"/>
        <v>Vejez</v>
      </c>
      <c r="AI8909" s="806" t="s">
        <v>907</v>
      </c>
      <c r="AJ8909" s="807">
        <v>248</v>
      </c>
      <c r="AK8909" s="807">
        <v>13</v>
      </c>
      <c r="AL8909" s="759" t="str">
        <f t="shared" si="279"/>
        <v>Adolescente</v>
      </c>
    </row>
    <row r="8910" spans="16:38" ht="30">
      <c r="P8910" s="806" t="s">
        <v>897</v>
      </c>
      <c r="Q8910" s="807">
        <v>1</v>
      </c>
      <c r="R8910" s="807">
        <v>101</v>
      </c>
      <c r="S8910" s="759" t="str">
        <f t="shared" si="278"/>
        <v>Vejez</v>
      </c>
      <c r="AI8910" s="806" t="s">
        <v>907</v>
      </c>
      <c r="AJ8910" s="807">
        <v>281</v>
      </c>
      <c r="AK8910" s="807">
        <v>14</v>
      </c>
      <c r="AL8910" s="759" t="str">
        <f t="shared" si="279"/>
        <v>Adolescente</v>
      </c>
    </row>
    <row r="8911" spans="16:38" ht="30">
      <c r="P8911" s="806" t="s">
        <v>897</v>
      </c>
      <c r="Q8911" s="807">
        <v>1</v>
      </c>
      <c r="R8911" s="807">
        <v>103</v>
      </c>
      <c r="S8911" s="759" t="str">
        <f t="shared" si="278"/>
        <v>Vejez</v>
      </c>
      <c r="AI8911" s="806" t="s">
        <v>907</v>
      </c>
      <c r="AJ8911" s="807">
        <v>246</v>
      </c>
      <c r="AK8911" s="807">
        <v>15</v>
      </c>
      <c r="AL8911" s="759" t="str">
        <f t="shared" si="279"/>
        <v>Adolescente</v>
      </c>
    </row>
    <row r="8912" spans="16:38" ht="30">
      <c r="P8912" s="806" t="s">
        <v>898</v>
      </c>
      <c r="Q8912" s="807">
        <v>167</v>
      </c>
      <c r="R8912" s="807">
        <v>0</v>
      </c>
      <c r="S8912" s="759" t="str">
        <f t="shared" si="278"/>
        <v>Primera Infancia</v>
      </c>
      <c r="AI8912" s="806" t="s">
        <v>907</v>
      </c>
      <c r="AJ8912" s="807">
        <v>254</v>
      </c>
      <c r="AK8912" s="807">
        <v>16</v>
      </c>
      <c r="AL8912" s="759" t="str">
        <f t="shared" si="279"/>
        <v>Adolescente</v>
      </c>
    </row>
    <row r="8913" spans="16:38" ht="30">
      <c r="P8913" s="806" t="s">
        <v>898</v>
      </c>
      <c r="Q8913" s="807">
        <v>192</v>
      </c>
      <c r="R8913" s="807">
        <v>1</v>
      </c>
      <c r="S8913" s="759" t="str">
        <f t="shared" si="278"/>
        <v>Primera Infancia</v>
      </c>
      <c r="AI8913" s="806" t="s">
        <v>907</v>
      </c>
      <c r="AJ8913" s="807">
        <v>270</v>
      </c>
      <c r="AK8913" s="807">
        <v>17</v>
      </c>
      <c r="AL8913" s="759" t="str">
        <f t="shared" si="279"/>
        <v>Adolescente</v>
      </c>
    </row>
    <row r="8914" spans="16:38" ht="30">
      <c r="P8914" s="806" t="s">
        <v>898</v>
      </c>
      <c r="Q8914" s="807">
        <v>144</v>
      </c>
      <c r="R8914" s="807">
        <v>2</v>
      </c>
      <c r="S8914" s="759" t="str">
        <f t="shared" si="278"/>
        <v>Primera Infancia</v>
      </c>
      <c r="AI8914" s="806" t="s">
        <v>907</v>
      </c>
      <c r="AJ8914" s="807">
        <v>243</v>
      </c>
      <c r="AK8914" s="807">
        <v>18</v>
      </c>
      <c r="AL8914" s="759" t="str">
        <f t="shared" si="279"/>
        <v>Juventud</v>
      </c>
    </row>
    <row r="8915" spans="16:38" ht="30">
      <c r="P8915" s="806" t="s">
        <v>898</v>
      </c>
      <c r="Q8915" s="807">
        <v>143</v>
      </c>
      <c r="R8915" s="807">
        <v>3</v>
      </c>
      <c r="S8915" s="759" t="str">
        <f t="shared" si="278"/>
        <v>Primera Infancia</v>
      </c>
      <c r="AI8915" s="806" t="s">
        <v>907</v>
      </c>
      <c r="AJ8915" s="807">
        <v>292</v>
      </c>
      <c r="AK8915" s="807">
        <v>19</v>
      </c>
      <c r="AL8915" s="759" t="str">
        <f t="shared" si="279"/>
        <v>Juventud</v>
      </c>
    </row>
    <row r="8916" spans="16:38" ht="30">
      <c r="P8916" s="806" t="s">
        <v>898</v>
      </c>
      <c r="Q8916" s="807">
        <v>138</v>
      </c>
      <c r="R8916" s="807">
        <v>4</v>
      </c>
      <c r="S8916" s="759" t="str">
        <f t="shared" si="278"/>
        <v>Primera Infancia</v>
      </c>
      <c r="AI8916" s="806" t="s">
        <v>907</v>
      </c>
      <c r="AJ8916" s="807">
        <v>318</v>
      </c>
      <c r="AK8916" s="807">
        <v>20</v>
      </c>
      <c r="AL8916" s="759" t="str">
        <f t="shared" si="279"/>
        <v>Juventud</v>
      </c>
    </row>
    <row r="8917" spans="16:38" ht="30">
      <c r="P8917" s="806" t="s">
        <v>898</v>
      </c>
      <c r="Q8917" s="807">
        <v>176</v>
      </c>
      <c r="R8917" s="807">
        <v>5</v>
      </c>
      <c r="S8917" s="759" t="str">
        <f t="shared" si="278"/>
        <v>Primera Infancia</v>
      </c>
      <c r="AI8917" s="806" t="s">
        <v>907</v>
      </c>
      <c r="AJ8917" s="807">
        <v>277</v>
      </c>
      <c r="AK8917" s="807">
        <v>21</v>
      </c>
      <c r="AL8917" s="759" t="str">
        <f t="shared" si="279"/>
        <v>Juventud</v>
      </c>
    </row>
    <row r="8918" spans="16:38" ht="15">
      <c r="P8918" s="806" t="s">
        <v>898</v>
      </c>
      <c r="Q8918" s="807">
        <v>154</v>
      </c>
      <c r="R8918" s="807">
        <v>6</v>
      </c>
      <c r="S8918" s="759" t="str">
        <f t="shared" si="278"/>
        <v>Infancia</v>
      </c>
      <c r="AI8918" s="806" t="s">
        <v>907</v>
      </c>
      <c r="AJ8918" s="807">
        <v>298</v>
      </c>
      <c r="AK8918" s="807">
        <v>22</v>
      </c>
      <c r="AL8918" s="759" t="str">
        <f t="shared" si="279"/>
        <v>Juventud</v>
      </c>
    </row>
    <row r="8919" spans="16:38" ht="15">
      <c r="P8919" s="806" t="s">
        <v>898</v>
      </c>
      <c r="Q8919" s="807">
        <v>171</v>
      </c>
      <c r="R8919" s="807">
        <v>7</v>
      </c>
      <c r="S8919" s="759" t="str">
        <f t="shared" si="278"/>
        <v>Infancia</v>
      </c>
      <c r="AI8919" s="806" t="s">
        <v>907</v>
      </c>
      <c r="AJ8919" s="807">
        <v>338</v>
      </c>
      <c r="AK8919" s="807">
        <v>23</v>
      </c>
      <c r="AL8919" s="759" t="str">
        <f t="shared" si="279"/>
        <v>Juventud</v>
      </c>
    </row>
    <row r="8920" spans="16:38" ht="15">
      <c r="P8920" s="806" t="s">
        <v>898</v>
      </c>
      <c r="Q8920" s="807">
        <v>181</v>
      </c>
      <c r="R8920" s="807">
        <v>8</v>
      </c>
      <c r="S8920" s="759" t="str">
        <f t="shared" si="278"/>
        <v>Infancia</v>
      </c>
      <c r="AI8920" s="806" t="s">
        <v>907</v>
      </c>
      <c r="AJ8920" s="807">
        <v>345</v>
      </c>
      <c r="AK8920" s="807">
        <v>24</v>
      </c>
      <c r="AL8920" s="759" t="str">
        <f t="shared" si="279"/>
        <v>Juventud</v>
      </c>
    </row>
    <row r="8921" spans="16:38" ht="15">
      <c r="P8921" s="806" t="s">
        <v>898</v>
      </c>
      <c r="Q8921" s="807">
        <v>190</v>
      </c>
      <c r="R8921" s="807">
        <v>9</v>
      </c>
      <c r="S8921" s="759" t="str">
        <f t="shared" si="278"/>
        <v>Infancia</v>
      </c>
      <c r="AI8921" s="806" t="s">
        <v>907</v>
      </c>
      <c r="AJ8921" s="807">
        <v>322</v>
      </c>
      <c r="AK8921" s="807">
        <v>25</v>
      </c>
      <c r="AL8921" s="759" t="str">
        <f t="shared" si="279"/>
        <v>Juventud</v>
      </c>
    </row>
    <row r="8922" spans="16:38" ht="15">
      <c r="P8922" s="806" t="s">
        <v>898</v>
      </c>
      <c r="Q8922" s="807">
        <v>211</v>
      </c>
      <c r="R8922" s="807">
        <v>10</v>
      </c>
      <c r="S8922" s="759" t="str">
        <f t="shared" si="278"/>
        <v>Infancia</v>
      </c>
      <c r="AI8922" s="806" t="s">
        <v>907</v>
      </c>
      <c r="AJ8922" s="807">
        <v>299</v>
      </c>
      <c r="AK8922" s="807">
        <v>26</v>
      </c>
      <c r="AL8922" s="759" t="str">
        <f t="shared" si="279"/>
        <v>Juventud</v>
      </c>
    </row>
    <row r="8923" spans="16:38" ht="15">
      <c r="P8923" s="806" t="s">
        <v>898</v>
      </c>
      <c r="Q8923" s="807">
        <v>211</v>
      </c>
      <c r="R8923" s="807">
        <v>11</v>
      </c>
      <c r="S8923" s="759" t="str">
        <f t="shared" si="278"/>
        <v>Infancia</v>
      </c>
      <c r="AI8923" s="806" t="s">
        <v>907</v>
      </c>
      <c r="AJ8923" s="807">
        <v>293</v>
      </c>
      <c r="AK8923" s="807">
        <v>27</v>
      </c>
      <c r="AL8923" s="759" t="str">
        <f t="shared" si="279"/>
        <v>Juventud</v>
      </c>
    </row>
    <row r="8924" spans="16:38" ht="30">
      <c r="P8924" s="806" t="s">
        <v>898</v>
      </c>
      <c r="Q8924" s="807">
        <v>189</v>
      </c>
      <c r="R8924" s="807">
        <v>12</v>
      </c>
      <c r="S8924" s="759" t="str">
        <f t="shared" si="278"/>
        <v>Adolescente</v>
      </c>
      <c r="AI8924" s="806" t="s">
        <v>907</v>
      </c>
      <c r="AJ8924" s="807">
        <v>286</v>
      </c>
      <c r="AK8924" s="807">
        <v>28</v>
      </c>
      <c r="AL8924" s="759" t="str">
        <f t="shared" si="279"/>
        <v>Juventud</v>
      </c>
    </row>
    <row r="8925" spans="16:38" ht="30">
      <c r="P8925" s="806" t="s">
        <v>898</v>
      </c>
      <c r="Q8925" s="807">
        <v>222</v>
      </c>
      <c r="R8925" s="807">
        <v>13</v>
      </c>
      <c r="S8925" s="759" t="str">
        <f t="shared" si="278"/>
        <v>Adolescente</v>
      </c>
      <c r="AI8925" s="806" t="s">
        <v>907</v>
      </c>
      <c r="AJ8925" s="807">
        <v>236</v>
      </c>
      <c r="AK8925" s="807">
        <v>29</v>
      </c>
      <c r="AL8925" s="759" t="str">
        <f t="shared" si="279"/>
        <v>Adulto</v>
      </c>
    </row>
    <row r="8926" spans="16:38" ht="30">
      <c r="P8926" s="806" t="s">
        <v>898</v>
      </c>
      <c r="Q8926" s="807">
        <v>235</v>
      </c>
      <c r="R8926" s="807">
        <v>14</v>
      </c>
      <c r="S8926" s="759" t="str">
        <f t="shared" si="278"/>
        <v>Adolescente</v>
      </c>
      <c r="AI8926" s="806" t="s">
        <v>907</v>
      </c>
      <c r="AJ8926" s="807">
        <v>273</v>
      </c>
      <c r="AK8926" s="807">
        <v>30</v>
      </c>
      <c r="AL8926" s="759" t="str">
        <f t="shared" si="279"/>
        <v>Adulto</v>
      </c>
    </row>
    <row r="8927" spans="16:38" ht="30">
      <c r="P8927" s="806" t="s">
        <v>898</v>
      </c>
      <c r="Q8927" s="807">
        <v>248</v>
      </c>
      <c r="R8927" s="807">
        <v>15</v>
      </c>
      <c r="S8927" s="759" t="str">
        <f t="shared" si="278"/>
        <v>Adolescente</v>
      </c>
      <c r="AI8927" s="806" t="s">
        <v>907</v>
      </c>
      <c r="AJ8927" s="807">
        <v>251</v>
      </c>
      <c r="AK8927" s="807">
        <v>31</v>
      </c>
      <c r="AL8927" s="759" t="str">
        <f t="shared" si="279"/>
        <v>Adulto</v>
      </c>
    </row>
    <row r="8928" spans="16:38" ht="30">
      <c r="P8928" s="806" t="s">
        <v>898</v>
      </c>
      <c r="Q8928" s="807">
        <v>271</v>
      </c>
      <c r="R8928" s="807">
        <v>16</v>
      </c>
      <c r="S8928" s="759" t="str">
        <f t="shared" si="278"/>
        <v>Adolescente</v>
      </c>
      <c r="AI8928" s="806" t="s">
        <v>907</v>
      </c>
      <c r="AJ8928" s="807">
        <v>239</v>
      </c>
      <c r="AK8928" s="807">
        <v>32</v>
      </c>
      <c r="AL8928" s="759" t="str">
        <f t="shared" si="279"/>
        <v>Adulto</v>
      </c>
    </row>
    <row r="8929" spans="16:38" ht="30">
      <c r="P8929" s="806" t="s">
        <v>898</v>
      </c>
      <c r="Q8929" s="807">
        <v>250</v>
      </c>
      <c r="R8929" s="807">
        <v>17</v>
      </c>
      <c r="S8929" s="759" t="str">
        <f t="shared" si="278"/>
        <v>Adolescente</v>
      </c>
      <c r="AI8929" s="806" t="s">
        <v>907</v>
      </c>
      <c r="AJ8929" s="807">
        <v>262</v>
      </c>
      <c r="AK8929" s="807">
        <v>33</v>
      </c>
      <c r="AL8929" s="759" t="str">
        <f t="shared" si="279"/>
        <v>Adulto</v>
      </c>
    </row>
    <row r="8930" spans="16:38" ht="15">
      <c r="P8930" s="806" t="s">
        <v>898</v>
      </c>
      <c r="Q8930" s="807">
        <v>246</v>
      </c>
      <c r="R8930" s="807">
        <v>18</v>
      </c>
      <c r="S8930" s="759" t="str">
        <f t="shared" si="278"/>
        <v>Juventud</v>
      </c>
      <c r="AI8930" s="806" t="s">
        <v>907</v>
      </c>
      <c r="AJ8930" s="807">
        <v>248</v>
      </c>
      <c r="AK8930" s="807">
        <v>34</v>
      </c>
      <c r="AL8930" s="759" t="str">
        <f t="shared" si="279"/>
        <v>Adulto</v>
      </c>
    </row>
    <row r="8931" spans="16:38" ht="15">
      <c r="P8931" s="806" t="s">
        <v>898</v>
      </c>
      <c r="Q8931" s="807">
        <v>196</v>
      </c>
      <c r="R8931" s="807">
        <v>19</v>
      </c>
      <c r="S8931" s="759" t="str">
        <f t="shared" si="278"/>
        <v>Juventud</v>
      </c>
      <c r="AI8931" s="806" t="s">
        <v>907</v>
      </c>
      <c r="AJ8931" s="807">
        <v>235</v>
      </c>
      <c r="AK8931" s="807">
        <v>35</v>
      </c>
      <c r="AL8931" s="759" t="str">
        <f t="shared" si="279"/>
        <v>Adulto</v>
      </c>
    </row>
    <row r="8932" spans="16:38" ht="15">
      <c r="P8932" s="806" t="s">
        <v>898</v>
      </c>
      <c r="Q8932" s="807">
        <v>240</v>
      </c>
      <c r="R8932" s="807">
        <v>20</v>
      </c>
      <c r="S8932" s="759" t="str">
        <f t="shared" si="278"/>
        <v>Juventud</v>
      </c>
      <c r="AI8932" s="806" t="s">
        <v>907</v>
      </c>
      <c r="AJ8932" s="807">
        <v>250</v>
      </c>
      <c r="AK8932" s="807">
        <v>36</v>
      </c>
      <c r="AL8932" s="759" t="str">
        <f t="shared" si="279"/>
        <v>Adulto</v>
      </c>
    </row>
    <row r="8933" spans="16:38" ht="15">
      <c r="P8933" s="806" t="s">
        <v>898</v>
      </c>
      <c r="Q8933" s="807">
        <v>202</v>
      </c>
      <c r="R8933" s="807">
        <v>21</v>
      </c>
      <c r="S8933" s="759" t="str">
        <f t="shared" si="278"/>
        <v>Juventud</v>
      </c>
      <c r="AI8933" s="806" t="s">
        <v>907</v>
      </c>
      <c r="AJ8933" s="807">
        <v>259</v>
      </c>
      <c r="AK8933" s="807">
        <v>37</v>
      </c>
      <c r="AL8933" s="759" t="str">
        <f t="shared" si="279"/>
        <v>Adulto</v>
      </c>
    </row>
    <row r="8934" spans="16:38" ht="15">
      <c r="P8934" s="806" t="s">
        <v>898</v>
      </c>
      <c r="Q8934" s="807">
        <v>194</v>
      </c>
      <c r="R8934" s="807">
        <v>22</v>
      </c>
      <c r="S8934" s="759" t="str">
        <f t="shared" si="278"/>
        <v>Juventud</v>
      </c>
      <c r="AI8934" s="806" t="s">
        <v>907</v>
      </c>
      <c r="AJ8934" s="807">
        <v>268</v>
      </c>
      <c r="AK8934" s="807">
        <v>38</v>
      </c>
      <c r="AL8934" s="759" t="str">
        <f t="shared" si="279"/>
        <v>Adulto</v>
      </c>
    </row>
    <row r="8935" spans="16:38" ht="15">
      <c r="P8935" s="806" t="s">
        <v>898</v>
      </c>
      <c r="Q8935" s="807">
        <v>202</v>
      </c>
      <c r="R8935" s="807">
        <v>23</v>
      </c>
      <c r="S8935" s="759" t="str">
        <f t="shared" si="278"/>
        <v>Juventud</v>
      </c>
      <c r="AI8935" s="806" t="s">
        <v>907</v>
      </c>
      <c r="AJ8935" s="807">
        <v>255</v>
      </c>
      <c r="AK8935" s="807">
        <v>39</v>
      </c>
      <c r="AL8935" s="759" t="str">
        <f t="shared" si="279"/>
        <v>Adulto</v>
      </c>
    </row>
    <row r="8936" spans="16:38" ht="15">
      <c r="P8936" s="806" t="s">
        <v>898</v>
      </c>
      <c r="Q8936" s="807">
        <v>165</v>
      </c>
      <c r="R8936" s="807">
        <v>24</v>
      </c>
      <c r="S8936" s="759" t="str">
        <f t="shared" si="278"/>
        <v>Juventud</v>
      </c>
      <c r="AI8936" s="806" t="s">
        <v>907</v>
      </c>
      <c r="AJ8936" s="807">
        <v>269</v>
      </c>
      <c r="AK8936" s="807">
        <v>40</v>
      </c>
      <c r="AL8936" s="759" t="str">
        <f t="shared" si="279"/>
        <v>Adulto</v>
      </c>
    </row>
    <row r="8937" spans="16:38" ht="15">
      <c r="P8937" s="806" t="s">
        <v>898</v>
      </c>
      <c r="Q8937" s="807">
        <v>204</v>
      </c>
      <c r="R8937" s="807">
        <v>25</v>
      </c>
      <c r="S8937" s="759" t="str">
        <f t="shared" si="278"/>
        <v>Juventud</v>
      </c>
      <c r="AI8937" s="806" t="s">
        <v>907</v>
      </c>
      <c r="AJ8937" s="807">
        <v>265</v>
      </c>
      <c r="AK8937" s="807">
        <v>41</v>
      </c>
      <c r="AL8937" s="759" t="str">
        <f t="shared" si="279"/>
        <v>Adulto</v>
      </c>
    </row>
    <row r="8938" spans="16:38" ht="15">
      <c r="P8938" s="806" t="s">
        <v>898</v>
      </c>
      <c r="Q8938" s="807">
        <v>175</v>
      </c>
      <c r="R8938" s="807">
        <v>26</v>
      </c>
      <c r="S8938" s="759" t="str">
        <f t="shared" si="278"/>
        <v>Juventud</v>
      </c>
      <c r="AI8938" s="806" t="s">
        <v>907</v>
      </c>
      <c r="AJ8938" s="807">
        <v>275</v>
      </c>
      <c r="AK8938" s="807">
        <v>42</v>
      </c>
      <c r="AL8938" s="759" t="str">
        <f t="shared" si="279"/>
        <v>Adulto</v>
      </c>
    </row>
    <row r="8939" spans="16:38" ht="15">
      <c r="P8939" s="806" t="s">
        <v>898</v>
      </c>
      <c r="Q8939" s="807">
        <v>190</v>
      </c>
      <c r="R8939" s="807">
        <v>27</v>
      </c>
      <c r="S8939" s="759" t="str">
        <f t="shared" si="278"/>
        <v>Juventud</v>
      </c>
      <c r="AI8939" s="806" t="s">
        <v>907</v>
      </c>
      <c r="AJ8939" s="807">
        <v>220</v>
      </c>
      <c r="AK8939" s="807">
        <v>43</v>
      </c>
      <c r="AL8939" s="759" t="str">
        <f t="shared" si="279"/>
        <v>Adulto</v>
      </c>
    </row>
    <row r="8940" spans="16:38" ht="15">
      <c r="P8940" s="806" t="s">
        <v>898</v>
      </c>
      <c r="Q8940" s="807">
        <v>174</v>
      </c>
      <c r="R8940" s="807">
        <v>28</v>
      </c>
      <c r="S8940" s="759" t="str">
        <f t="shared" si="278"/>
        <v>Juventud</v>
      </c>
      <c r="AI8940" s="806" t="s">
        <v>907</v>
      </c>
      <c r="AJ8940" s="807">
        <v>212</v>
      </c>
      <c r="AK8940" s="807">
        <v>44</v>
      </c>
      <c r="AL8940" s="759" t="str">
        <f t="shared" si="279"/>
        <v>Adulto</v>
      </c>
    </row>
    <row r="8941" spans="16:38" ht="15">
      <c r="P8941" s="806" t="s">
        <v>898</v>
      </c>
      <c r="Q8941" s="807">
        <v>187</v>
      </c>
      <c r="R8941" s="807">
        <v>29</v>
      </c>
      <c r="S8941" s="759" t="str">
        <f t="shared" si="278"/>
        <v>Adulto</v>
      </c>
      <c r="AI8941" s="806" t="s">
        <v>907</v>
      </c>
      <c r="AJ8941" s="807">
        <v>192</v>
      </c>
      <c r="AK8941" s="807">
        <v>45</v>
      </c>
      <c r="AL8941" s="759" t="str">
        <f t="shared" si="279"/>
        <v>Adulto</v>
      </c>
    </row>
    <row r="8942" spans="16:38" ht="15">
      <c r="P8942" s="806" t="s">
        <v>898</v>
      </c>
      <c r="Q8942" s="807">
        <v>185</v>
      </c>
      <c r="R8942" s="807">
        <v>30</v>
      </c>
      <c r="S8942" s="759" t="str">
        <f t="shared" si="278"/>
        <v>Adulto</v>
      </c>
      <c r="AI8942" s="806" t="s">
        <v>907</v>
      </c>
      <c r="AJ8942" s="807">
        <v>188</v>
      </c>
      <c r="AK8942" s="807">
        <v>46</v>
      </c>
      <c r="AL8942" s="759" t="str">
        <f t="shared" si="279"/>
        <v>Adulto</v>
      </c>
    </row>
    <row r="8943" spans="16:38" ht="15">
      <c r="P8943" s="806" t="s">
        <v>898</v>
      </c>
      <c r="Q8943" s="807">
        <v>158</v>
      </c>
      <c r="R8943" s="807">
        <v>31</v>
      </c>
      <c r="S8943" s="759" t="str">
        <f t="shared" si="278"/>
        <v>Adulto</v>
      </c>
      <c r="AI8943" s="806" t="s">
        <v>907</v>
      </c>
      <c r="AJ8943" s="807">
        <v>183</v>
      </c>
      <c r="AK8943" s="807">
        <v>47</v>
      </c>
      <c r="AL8943" s="759" t="str">
        <f t="shared" si="279"/>
        <v>Adulto</v>
      </c>
    </row>
    <row r="8944" spans="16:38" ht="15">
      <c r="P8944" s="806" t="s">
        <v>898</v>
      </c>
      <c r="Q8944" s="807">
        <v>166</v>
      </c>
      <c r="R8944" s="807">
        <v>32</v>
      </c>
      <c r="S8944" s="759" t="str">
        <f t="shared" si="278"/>
        <v>Adulto</v>
      </c>
      <c r="AI8944" s="806" t="s">
        <v>907</v>
      </c>
      <c r="AJ8944" s="807">
        <v>199</v>
      </c>
      <c r="AK8944" s="807">
        <v>48</v>
      </c>
      <c r="AL8944" s="759" t="str">
        <f t="shared" si="279"/>
        <v>Adulto</v>
      </c>
    </row>
    <row r="8945" spans="16:38" ht="15">
      <c r="P8945" s="806" t="s">
        <v>898</v>
      </c>
      <c r="Q8945" s="807">
        <v>150</v>
      </c>
      <c r="R8945" s="807">
        <v>33</v>
      </c>
      <c r="S8945" s="759" t="str">
        <f t="shared" si="278"/>
        <v>Adulto</v>
      </c>
      <c r="AI8945" s="806" t="s">
        <v>907</v>
      </c>
      <c r="AJ8945" s="807">
        <v>165</v>
      </c>
      <c r="AK8945" s="807">
        <v>49</v>
      </c>
      <c r="AL8945" s="759" t="str">
        <f t="shared" si="279"/>
        <v>Adulto</v>
      </c>
    </row>
    <row r="8946" spans="16:38" ht="15">
      <c r="P8946" s="806" t="s">
        <v>898</v>
      </c>
      <c r="Q8946" s="807">
        <v>147</v>
      </c>
      <c r="R8946" s="807">
        <v>34</v>
      </c>
      <c r="S8946" s="759" t="str">
        <f t="shared" si="278"/>
        <v>Adulto</v>
      </c>
      <c r="AI8946" s="806" t="s">
        <v>907</v>
      </c>
      <c r="AJ8946" s="807">
        <v>186</v>
      </c>
      <c r="AK8946" s="807">
        <v>50</v>
      </c>
      <c r="AL8946" s="759" t="str">
        <f t="shared" si="279"/>
        <v>Adulto</v>
      </c>
    </row>
    <row r="8947" spans="16:38" ht="15">
      <c r="P8947" s="806" t="s">
        <v>898</v>
      </c>
      <c r="Q8947" s="807">
        <v>156</v>
      </c>
      <c r="R8947" s="807">
        <v>35</v>
      </c>
      <c r="S8947" s="759" t="str">
        <f t="shared" si="278"/>
        <v>Adulto</v>
      </c>
      <c r="AI8947" s="806" t="s">
        <v>907</v>
      </c>
      <c r="AJ8947" s="807">
        <v>179</v>
      </c>
      <c r="AK8947" s="807">
        <v>51</v>
      </c>
      <c r="AL8947" s="759" t="str">
        <f t="shared" si="279"/>
        <v>Adulto</v>
      </c>
    </row>
    <row r="8948" spans="16:38" ht="15">
      <c r="P8948" s="806" t="s">
        <v>898</v>
      </c>
      <c r="Q8948" s="807">
        <v>141</v>
      </c>
      <c r="R8948" s="807">
        <v>36</v>
      </c>
      <c r="S8948" s="759" t="str">
        <f t="shared" si="278"/>
        <v>Adulto</v>
      </c>
      <c r="AI8948" s="806" t="s">
        <v>907</v>
      </c>
      <c r="AJ8948" s="807">
        <v>183</v>
      </c>
      <c r="AK8948" s="807">
        <v>52</v>
      </c>
      <c r="AL8948" s="759" t="str">
        <f t="shared" si="279"/>
        <v>Adulto</v>
      </c>
    </row>
    <row r="8949" spans="16:38" ht="15">
      <c r="P8949" s="806" t="s">
        <v>898</v>
      </c>
      <c r="Q8949" s="807">
        <v>162</v>
      </c>
      <c r="R8949" s="807">
        <v>37</v>
      </c>
      <c r="S8949" s="759" t="str">
        <f t="shared" si="278"/>
        <v>Adulto</v>
      </c>
      <c r="AI8949" s="806" t="s">
        <v>907</v>
      </c>
      <c r="AJ8949" s="807">
        <v>194</v>
      </c>
      <c r="AK8949" s="807">
        <v>53</v>
      </c>
      <c r="AL8949" s="759" t="str">
        <f t="shared" si="279"/>
        <v>Adulto</v>
      </c>
    </row>
    <row r="8950" spans="16:38" ht="15">
      <c r="P8950" s="806" t="s">
        <v>898</v>
      </c>
      <c r="Q8950" s="807">
        <v>137</v>
      </c>
      <c r="R8950" s="807">
        <v>38</v>
      </c>
      <c r="S8950" s="759" t="str">
        <f t="shared" si="278"/>
        <v>Adulto</v>
      </c>
      <c r="AI8950" s="806" t="s">
        <v>907</v>
      </c>
      <c r="AJ8950" s="807">
        <v>178</v>
      </c>
      <c r="AK8950" s="807">
        <v>54</v>
      </c>
      <c r="AL8950" s="759" t="str">
        <f t="shared" si="279"/>
        <v>Adulto</v>
      </c>
    </row>
    <row r="8951" spans="16:38" ht="15">
      <c r="P8951" s="806" t="s">
        <v>898</v>
      </c>
      <c r="Q8951" s="807">
        <v>144</v>
      </c>
      <c r="R8951" s="807">
        <v>39</v>
      </c>
      <c r="S8951" s="759" t="str">
        <f t="shared" si="278"/>
        <v>Adulto</v>
      </c>
      <c r="AI8951" s="806" t="s">
        <v>907</v>
      </c>
      <c r="AJ8951" s="807">
        <v>158</v>
      </c>
      <c r="AK8951" s="807">
        <v>55</v>
      </c>
      <c r="AL8951" s="759" t="str">
        <f t="shared" si="279"/>
        <v>Adulto</v>
      </c>
    </row>
    <row r="8952" spans="16:38" ht="15">
      <c r="P8952" s="806" t="s">
        <v>898</v>
      </c>
      <c r="Q8952" s="807">
        <v>146</v>
      </c>
      <c r="R8952" s="807">
        <v>40</v>
      </c>
      <c r="S8952" s="759" t="str">
        <f t="shared" si="278"/>
        <v>Adulto</v>
      </c>
      <c r="AI8952" s="806" t="s">
        <v>907</v>
      </c>
      <c r="AJ8952" s="807">
        <v>162</v>
      </c>
      <c r="AK8952" s="807">
        <v>56</v>
      </c>
      <c r="AL8952" s="759" t="str">
        <f t="shared" si="279"/>
        <v>Adulto</v>
      </c>
    </row>
    <row r="8953" spans="16:38" ht="15">
      <c r="P8953" s="806" t="s">
        <v>898</v>
      </c>
      <c r="Q8953" s="807">
        <v>151</v>
      </c>
      <c r="R8953" s="807">
        <v>41</v>
      </c>
      <c r="S8953" s="759" t="str">
        <f t="shared" si="278"/>
        <v>Adulto</v>
      </c>
      <c r="AI8953" s="806" t="s">
        <v>907</v>
      </c>
      <c r="AJ8953" s="807">
        <v>145</v>
      </c>
      <c r="AK8953" s="807">
        <v>57</v>
      </c>
      <c r="AL8953" s="759" t="str">
        <f t="shared" si="279"/>
        <v>Adulto</v>
      </c>
    </row>
    <row r="8954" spans="16:38" ht="15">
      <c r="P8954" s="806" t="s">
        <v>898</v>
      </c>
      <c r="Q8954" s="807">
        <v>162</v>
      </c>
      <c r="R8954" s="807">
        <v>42</v>
      </c>
      <c r="S8954" s="759" t="str">
        <f t="shared" si="278"/>
        <v>Adulto</v>
      </c>
      <c r="AI8954" s="806" t="s">
        <v>907</v>
      </c>
      <c r="AJ8954" s="807">
        <v>144</v>
      </c>
      <c r="AK8954" s="807">
        <v>58</v>
      </c>
      <c r="AL8954" s="759" t="str">
        <f t="shared" si="279"/>
        <v>Adulto</v>
      </c>
    </row>
    <row r="8955" spans="16:38" ht="15">
      <c r="P8955" s="806" t="s">
        <v>898</v>
      </c>
      <c r="Q8955" s="807">
        <v>159</v>
      </c>
      <c r="R8955" s="807">
        <v>43</v>
      </c>
      <c r="S8955" s="759" t="str">
        <f t="shared" si="278"/>
        <v>Adulto</v>
      </c>
      <c r="AI8955" s="806" t="s">
        <v>907</v>
      </c>
      <c r="AJ8955" s="807">
        <v>127</v>
      </c>
      <c r="AK8955" s="807">
        <v>59</v>
      </c>
      <c r="AL8955" s="759" t="str">
        <f t="shared" si="279"/>
        <v>Adulto</v>
      </c>
    </row>
    <row r="8956" spans="16:38" ht="15">
      <c r="P8956" s="806" t="s">
        <v>898</v>
      </c>
      <c r="Q8956" s="807">
        <v>147</v>
      </c>
      <c r="R8956" s="807">
        <v>44</v>
      </c>
      <c r="S8956" s="759" t="str">
        <f t="shared" si="278"/>
        <v>Adulto</v>
      </c>
      <c r="AI8956" s="806" t="s">
        <v>907</v>
      </c>
      <c r="AJ8956" s="807">
        <v>122</v>
      </c>
      <c r="AK8956" s="807">
        <v>60</v>
      </c>
      <c r="AL8956" s="759" t="str">
        <f t="shared" si="279"/>
        <v>Vejez</v>
      </c>
    </row>
    <row r="8957" spans="16:38" ht="15">
      <c r="P8957" s="806" t="s">
        <v>898</v>
      </c>
      <c r="Q8957" s="807">
        <v>133</v>
      </c>
      <c r="R8957" s="807">
        <v>45</v>
      </c>
      <c r="S8957" s="759" t="str">
        <f t="shared" si="278"/>
        <v>Adulto</v>
      </c>
      <c r="AI8957" s="806" t="s">
        <v>907</v>
      </c>
      <c r="AJ8957" s="807">
        <v>136</v>
      </c>
      <c r="AK8957" s="807">
        <v>61</v>
      </c>
      <c r="AL8957" s="759" t="str">
        <f t="shared" si="279"/>
        <v>Vejez</v>
      </c>
    </row>
    <row r="8958" spans="16:38" ht="15">
      <c r="P8958" s="806" t="s">
        <v>898</v>
      </c>
      <c r="Q8958" s="807">
        <v>133</v>
      </c>
      <c r="R8958" s="807">
        <v>46</v>
      </c>
      <c r="S8958" s="759" t="str">
        <f t="shared" si="278"/>
        <v>Adulto</v>
      </c>
      <c r="AI8958" s="806" t="s">
        <v>907</v>
      </c>
      <c r="AJ8958" s="807">
        <v>82</v>
      </c>
      <c r="AK8958" s="807">
        <v>62</v>
      </c>
      <c r="AL8958" s="759" t="str">
        <f t="shared" si="279"/>
        <v>Vejez</v>
      </c>
    </row>
    <row r="8959" spans="16:38" ht="15">
      <c r="P8959" s="806" t="s">
        <v>898</v>
      </c>
      <c r="Q8959" s="807">
        <v>142</v>
      </c>
      <c r="R8959" s="807">
        <v>47</v>
      </c>
      <c r="S8959" s="759" t="str">
        <f t="shared" si="278"/>
        <v>Adulto</v>
      </c>
      <c r="AI8959" s="806" t="s">
        <v>907</v>
      </c>
      <c r="AJ8959" s="807">
        <v>92</v>
      </c>
      <c r="AK8959" s="807">
        <v>63</v>
      </c>
      <c r="AL8959" s="759" t="str">
        <f t="shared" si="279"/>
        <v>Vejez</v>
      </c>
    </row>
    <row r="8960" spans="16:38" ht="15">
      <c r="P8960" s="806" t="s">
        <v>898</v>
      </c>
      <c r="Q8960" s="807">
        <v>156</v>
      </c>
      <c r="R8960" s="807">
        <v>48</v>
      </c>
      <c r="S8960" s="759" t="str">
        <f t="shared" si="278"/>
        <v>Adulto</v>
      </c>
      <c r="AI8960" s="806" t="s">
        <v>907</v>
      </c>
      <c r="AJ8960" s="807">
        <v>89</v>
      </c>
      <c r="AK8960" s="807">
        <v>64</v>
      </c>
      <c r="AL8960" s="759" t="str">
        <f t="shared" si="279"/>
        <v>Vejez</v>
      </c>
    </row>
    <row r="8961" spans="16:38" ht="15">
      <c r="P8961" s="806" t="s">
        <v>898</v>
      </c>
      <c r="Q8961" s="807">
        <v>161</v>
      </c>
      <c r="R8961" s="807">
        <v>49</v>
      </c>
      <c r="S8961" s="759" t="str">
        <f t="shared" si="278"/>
        <v>Adulto</v>
      </c>
      <c r="AI8961" s="806" t="s">
        <v>907</v>
      </c>
      <c r="AJ8961" s="807">
        <v>85</v>
      </c>
      <c r="AK8961" s="807">
        <v>65</v>
      </c>
      <c r="AL8961" s="759" t="str">
        <f t="shared" si="279"/>
        <v>Vejez</v>
      </c>
    </row>
    <row r="8962" spans="16:38" ht="15">
      <c r="P8962" s="806" t="s">
        <v>898</v>
      </c>
      <c r="Q8962" s="807">
        <v>153</v>
      </c>
      <c r="R8962" s="807">
        <v>50</v>
      </c>
      <c r="S8962" s="759" t="str">
        <f t="shared" si="278"/>
        <v>Adulto</v>
      </c>
      <c r="AI8962" s="806" t="s">
        <v>907</v>
      </c>
      <c r="AJ8962" s="807">
        <v>73</v>
      </c>
      <c r="AK8962" s="807">
        <v>66</v>
      </c>
      <c r="AL8962" s="759" t="str">
        <f t="shared" si="279"/>
        <v>Vejez</v>
      </c>
    </row>
    <row r="8963" spans="16:38" ht="15">
      <c r="P8963" s="806" t="s">
        <v>898</v>
      </c>
      <c r="Q8963" s="807">
        <v>159</v>
      </c>
      <c r="R8963" s="807">
        <v>51</v>
      </c>
      <c r="S8963" s="759" t="str">
        <f t="shared" ref="S8963:S9026" si="280">IF(P8963=0,"",IF(AND(R8963&gt;=0,R8963&lt;=5),"Primera Infancia",IF(AND(R8963&gt;=6,R8963&lt;=11),"Infancia",IF(AND(R8963&gt;=12,R8963&lt;=17),"Adolescente",IF(AND(R8963&gt;=18,R8963&lt;=28),"Juventud",IF(AND(R8963&gt;=29,R8963&lt;=59),"Adulto","Vejez"))))))</f>
        <v>Adulto</v>
      </c>
      <c r="AI8963" s="806" t="s">
        <v>907</v>
      </c>
      <c r="AJ8963" s="807">
        <v>67</v>
      </c>
      <c r="AK8963" s="807">
        <v>67</v>
      </c>
      <c r="AL8963" s="759" t="str">
        <f t="shared" ref="AL8963:AL9026" si="281">IF(AI8963=0,"",IF(AND(AK8963&gt;=0,AK8963&lt;=5),"Primera Infancia",IF(AND(AK8963&gt;=6,AK8963&lt;=11),"Infancia",IF(AND(AK8963&gt;=12,AK8963&lt;=17),"Adolescente",IF(AND(AK8963&gt;=18,AK8963&lt;=28),"Juventud",IF(AND(AK8963&gt;=29,AK8963&lt;=59),"Adulto","Vejez"))))))</f>
        <v>Vejez</v>
      </c>
    </row>
    <row r="8964" spans="16:38" ht="15">
      <c r="P8964" s="806" t="s">
        <v>898</v>
      </c>
      <c r="Q8964" s="807">
        <v>155</v>
      </c>
      <c r="R8964" s="807">
        <v>52</v>
      </c>
      <c r="S8964" s="759" t="str">
        <f t="shared" si="280"/>
        <v>Adulto</v>
      </c>
      <c r="AI8964" s="806" t="s">
        <v>907</v>
      </c>
      <c r="AJ8964" s="807">
        <v>61</v>
      </c>
      <c r="AK8964" s="807">
        <v>68</v>
      </c>
      <c r="AL8964" s="759" t="str">
        <f t="shared" si="281"/>
        <v>Vejez</v>
      </c>
    </row>
    <row r="8965" spans="16:38" ht="15">
      <c r="P8965" s="806" t="s">
        <v>898</v>
      </c>
      <c r="Q8965" s="807">
        <v>156</v>
      </c>
      <c r="R8965" s="807">
        <v>53</v>
      </c>
      <c r="S8965" s="759" t="str">
        <f t="shared" si="280"/>
        <v>Adulto</v>
      </c>
      <c r="AI8965" s="806" t="s">
        <v>907</v>
      </c>
      <c r="AJ8965" s="807">
        <v>51</v>
      </c>
      <c r="AK8965" s="807">
        <v>69</v>
      </c>
      <c r="AL8965" s="759" t="str">
        <f t="shared" si="281"/>
        <v>Vejez</v>
      </c>
    </row>
    <row r="8966" spans="16:38" ht="15">
      <c r="P8966" s="806" t="s">
        <v>898</v>
      </c>
      <c r="Q8966" s="807">
        <v>150</v>
      </c>
      <c r="R8966" s="807">
        <v>54</v>
      </c>
      <c r="S8966" s="759" t="str">
        <f t="shared" si="280"/>
        <v>Adulto</v>
      </c>
      <c r="AI8966" s="806" t="s">
        <v>907</v>
      </c>
      <c r="AJ8966" s="807">
        <v>57</v>
      </c>
      <c r="AK8966" s="807">
        <v>70</v>
      </c>
      <c r="AL8966" s="759" t="str">
        <f t="shared" si="281"/>
        <v>Vejez</v>
      </c>
    </row>
    <row r="8967" spans="16:38" ht="15">
      <c r="P8967" s="806" t="s">
        <v>898</v>
      </c>
      <c r="Q8967" s="807">
        <v>179</v>
      </c>
      <c r="R8967" s="807">
        <v>55</v>
      </c>
      <c r="S8967" s="759" t="str">
        <f t="shared" si="280"/>
        <v>Adulto</v>
      </c>
      <c r="AI8967" s="806" t="s">
        <v>907</v>
      </c>
      <c r="AJ8967" s="807">
        <v>42</v>
      </c>
      <c r="AK8967" s="807">
        <v>71</v>
      </c>
      <c r="AL8967" s="759" t="str">
        <f t="shared" si="281"/>
        <v>Vejez</v>
      </c>
    </row>
    <row r="8968" spans="16:38" ht="15">
      <c r="P8968" s="806" t="s">
        <v>898</v>
      </c>
      <c r="Q8968" s="807">
        <v>166</v>
      </c>
      <c r="R8968" s="807">
        <v>56</v>
      </c>
      <c r="S8968" s="759" t="str">
        <f t="shared" si="280"/>
        <v>Adulto</v>
      </c>
      <c r="AI8968" s="806" t="s">
        <v>907</v>
      </c>
      <c r="AJ8968" s="807">
        <v>38</v>
      </c>
      <c r="AK8968" s="807">
        <v>72</v>
      </c>
      <c r="AL8968" s="759" t="str">
        <f t="shared" si="281"/>
        <v>Vejez</v>
      </c>
    </row>
    <row r="8969" spans="16:38" ht="15">
      <c r="P8969" s="806" t="s">
        <v>898</v>
      </c>
      <c r="Q8969" s="807">
        <v>175</v>
      </c>
      <c r="R8969" s="807">
        <v>57</v>
      </c>
      <c r="S8969" s="759" t="str">
        <f t="shared" si="280"/>
        <v>Adulto</v>
      </c>
      <c r="AI8969" s="806" t="s">
        <v>907</v>
      </c>
      <c r="AJ8969" s="807">
        <v>32</v>
      </c>
      <c r="AK8969" s="807">
        <v>73</v>
      </c>
      <c r="AL8969" s="759" t="str">
        <f t="shared" si="281"/>
        <v>Vejez</v>
      </c>
    </row>
    <row r="8970" spans="16:38" ht="15">
      <c r="P8970" s="806" t="s">
        <v>898</v>
      </c>
      <c r="Q8970" s="807">
        <v>168</v>
      </c>
      <c r="R8970" s="807">
        <v>58</v>
      </c>
      <c r="S8970" s="759" t="str">
        <f t="shared" si="280"/>
        <v>Adulto</v>
      </c>
      <c r="AI8970" s="806" t="s">
        <v>907</v>
      </c>
      <c r="AJ8970" s="807">
        <v>37</v>
      </c>
      <c r="AK8970" s="807">
        <v>74</v>
      </c>
      <c r="AL8970" s="759" t="str">
        <f t="shared" si="281"/>
        <v>Vejez</v>
      </c>
    </row>
    <row r="8971" spans="16:38" ht="15">
      <c r="P8971" s="806" t="s">
        <v>898</v>
      </c>
      <c r="Q8971" s="807">
        <v>154</v>
      </c>
      <c r="R8971" s="807">
        <v>59</v>
      </c>
      <c r="S8971" s="759" t="str">
        <f t="shared" si="280"/>
        <v>Adulto</v>
      </c>
      <c r="AI8971" s="806" t="s">
        <v>907</v>
      </c>
      <c r="AJ8971" s="807">
        <v>31</v>
      </c>
      <c r="AK8971" s="807">
        <v>75</v>
      </c>
      <c r="AL8971" s="759" t="str">
        <f t="shared" si="281"/>
        <v>Vejez</v>
      </c>
    </row>
    <row r="8972" spans="16:38" ht="15">
      <c r="P8972" s="806" t="s">
        <v>898</v>
      </c>
      <c r="Q8972" s="807">
        <v>138</v>
      </c>
      <c r="R8972" s="807">
        <v>60</v>
      </c>
      <c r="S8972" s="759" t="str">
        <f t="shared" si="280"/>
        <v>Vejez</v>
      </c>
      <c r="AI8972" s="806" t="s">
        <v>907</v>
      </c>
      <c r="AJ8972" s="807">
        <v>43</v>
      </c>
      <c r="AK8972" s="807">
        <v>76</v>
      </c>
      <c r="AL8972" s="759" t="str">
        <f t="shared" si="281"/>
        <v>Vejez</v>
      </c>
    </row>
    <row r="8973" spans="16:38" ht="15">
      <c r="P8973" s="806" t="s">
        <v>898</v>
      </c>
      <c r="Q8973" s="807">
        <v>154</v>
      </c>
      <c r="R8973" s="807">
        <v>61</v>
      </c>
      <c r="S8973" s="759" t="str">
        <f t="shared" si="280"/>
        <v>Vejez</v>
      </c>
      <c r="AI8973" s="806" t="s">
        <v>907</v>
      </c>
      <c r="AJ8973" s="807">
        <v>29</v>
      </c>
      <c r="AK8973" s="807">
        <v>77</v>
      </c>
      <c r="AL8973" s="759" t="str">
        <f t="shared" si="281"/>
        <v>Vejez</v>
      </c>
    </row>
    <row r="8974" spans="16:38" ht="15">
      <c r="P8974" s="806" t="s">
        <v>898</v>
      </c>
      <c r="Q8974" s="807">
        <v>146</v>
      </c>
      <c r="R8974" s="807">
        <v>62</v>
      </c>
      <c r="S8974" s="759" t="str">
        <f t="shared" si="280"/>
        <v>Vejez</v>
      </c>
      <c r="AI8974" s="806" t="s">
        <v>907</v>
      </c>
      <c r="AJ8974" s="807">
        <v>27</v>
      </c>
      <c r="AK8974" s="807">
        <v>78</v>
      </c>
      <c r="AL8974" s="759" t="str">
        <f t="shared" si="281"/>
        <v>Vejez</v>
      </c>
    </row>
    <row r="8975" spans="16:38" ht="15">
      <c r="P8975" s="806" t="s">
        <v>898</v>
      </c>
      <c r="Q8975" s="807">
        <v>143</v>
      </c>
      <c r="R8975" s="807">
        <v>63</v>
      </c>
      <c r="S8975" s="759" t="str">
        <f t="shared" si="280"/>
        <v>Vejez</v>
      </c>
      <c r="AI8975" s="806" t="s">
        <v>907</v>
      </c>
      <c r="AJ8975" s="807">
        <v>26</v>
      </c>
      <c r="AK8975" s="807">
        <v>79</v>
      </c>
      <c r="AL8975" s="759" t="str">
        <f t="shared" si="281"/>
        <v>Vejez</v>
      </c>
    </row>
    <row r="8976" spans="16:38" ht="15">
      <c r="P8976" s="806" t="s">
        <v>898</v>
      </c>
      <c r="Q8976" s="807">
        <v>132</v>
      </c>
      <c r="R8976" s="807">
        <v>64</v>
      </c>
      <c r="S8976" s="759" t="str">
        <f t="shared" si="280"/>
        <v>Vejez</v>
      </c>
      <c r="AI8976" s="806" t="s">
        <v>907</v>
      </c>
      <c r="AJ8976" s="807">
        <v>19</v>
      </c>
      <c r="AK8976" s="807">
        <v>80</v>
      </c>
      <c r="AL8976" s="759" t="str">
        <f t="shared" si="281"/>
        <v>Vejez</v>
      </c>
    </row>
    <row r="8977" spans="16:38" ht="15">
      <c r="P8977" s="806" t="s">
        <v>898</v>
      </c>
      <c r="Q8977" s="807">
        <v>119</v>
      </c>
      <c r="R8977" s="807">
        <v>65</v>
      </c>
      <c r="S8977" s="759" t="str">
        <f t="shared" si="280"/>
        <v>Vejez</v>
      </c>
      <c r="AI8977" s="806" t="s">
        <v>907</v>
      </c>
      <c r="AJ8977" s="807">
        <v>19</v>
      </c>
      <c r="AK8977" s="807">
        <v>81</v>
      </c>
      <c r="AL8977" s="759" t="str">
        <f t="shared" si="281"/>
        <v>Vejez</v>
      </c>
    </row>
    <row r="8978" spans="16:38" ht="15">
      <c r="P8978" s="806" t="s">
        <v>898</v>
      </c>
      <c r="Q8978" s="807">
        <v>117</v>
      </c>
      <c r="R8978" s="807">
        <v>66</v>
      </c>
      <c r="S8978" s="759" t="str">
        <f t="shared" si="280"/>
        <v>Vejez</v>
      </c>
      <c r="AI8978" s="806" t="s">
        <v>907</v>
      </c>
      <c r="AJ8978" s="807">
        <v>20</v>
      </c>
      <c r="AK8978" s="807">
        <v>82</v>
      </c>
      <c r="AL8978" s="759" t="str">
        <f t="shared" si="281"/>
        <v>Vejez</v>
      </c>
    </row>
    <row r="8979" spans="16:38" ht="15">
      <c r="P8979" s="806" t="s">
        <v>898</v>
      </c>
      <c r="Q8979" s="807">
        <v>138</v>
      </c>
      <c r="R8979" s="807">
        <v>67</v>
      </c>
      <c r="S8979" s="759" t="str">
        <f t="shared" si="280"/>
        <v>Vejez</v>
      </c>
      <c r="AI8979" s="806" t="s">
        <v>907</v>
      </c>
      <c r="AJ8979" s="807">
        <v>9</v>
      </c>
      <c r="AK8979" s="807">
        <v>83</v>
      </c>
      <c r="AL8979" s="759" t="str">
        <f t="shared" si="281"/>
        <v>Vejez</v>
      </c>
    </row>
    <row r="8980" spans="16:38" ht="15">
      <c r="P8980" s="806" t="s">
        <v>898</v>
      </c>
      <c r="Q8980" s="807">
        <v>98</v>
      </c>
      <c r="R8980" s="807">
        <v>68</v>
      </c>
      <c r="S8980" s="759" t="str">
        <f t="shared" si="280"/>
        <v>Vejez</v>
      </c>
      <c r="AI8980" s="806" t="s">
        <v>907</v>
      </c>
      <c r="AJ8980" s="807">
        <v>15</v>
      </c>
      <c r="AK8980" s="807">
        <v>84</v>
      </c>
      <c r="AL8980" s="759" t="str">
        <f t="shared" si="281"/>
        <v>Vejez</v>
      </c>
    </row>
    <row r="8981" spans="16:38" ht="15">
      <c r="P8981" s="806" t="s">
        <v>898</v>
      </c>
      <c r="Q8981" s="807">
        <v>105</v>
      </c>
      <c r="R8981" s="807">
        <v>69</v>
      </c>
      <c r="S8981" s="759" t="str">
        <f t="shared" si="280"/>
        <v>Vejez</v>
      </c>
      <c r="AI8981" s="806" t="s">
        <v>907</v>
      </c>
      <c r="AJ8981" s="807">
        <v>15</v>
      </c>
      <c r="AK8981" s="807">
        <v>85</v>
      </c>
      <c r="AL8981" s="759" t="str">
        <f t="shared" si="281"/>
        <v>Vejez</v>
      </c>
    </row>
    <row r="8982" spans="16:38" ht="15">
      <c r="P8982" s="806" t="s">
        <v>898</v>
      </c>
      <c r="Q8982" s="807">
        <v>117</v>
      </c>
      <c r="R8982" s="807">
        <v>70</v>
      </c>
      <c r="S8982" s="759" t="str">
        <f t="shared" si="280"/>
        <v>Vejez</v>
      </c>
      <c r="AI8982" s="806" t="s">
        <v>907</v>
      </c>
      <c r="AJ8982" s="807">
        <v>10</v>
      </c>
      <c r="AK8982" s="807">
        <v>86</v>
      </c>
      <c r="AL8982" s="759" t="str">
        <f t="shared" si="281"/>
        <v>Vejez</v>
      </c>
    </row>
    <row r="8983" spans="16:38" ht="15">
      <c r="P8983" s="806" t="s">
        <v>898</v>
      </c>
      <c r="Q8983" s="807">
        <v>79</v>
      </c>
      <c r="R8983" s="807">
        <v>71</v>
      </c>
      <c r="S8983" s="759" t="str">
        <f t="shared" si="280"/>
        <v>Vejez</v>
      </c>
      <c r="AI8983" s="806" t="s">
        <v>907</v>
      </c>
      <c r="AJ8983" s="807">
        <v>11</v>
      </c>
      <c r="AK8983" s="807">
        <v>87</v>
      </c>
      <c r="AL8983" s="759" t="str">
        <f t="shared" si="281"/>
        <v>Vejez</v>
      </c>
    </row>
    <row r="8984" spans="16:38" ht="15">
      <c r="P8984" s="806" t="s">
        <v>898</v>
      </c>
      <c r="Q8984" s="807">
        <v>99</v>
      </c>
      <c r="R8984" s="807">
        <v>72</v>
      </c>
      <c r="S8984" s="759" t="str">
        <f t="shared" si="280"/>
        <v>Vejez</v>
      </c>
      <c r="AI8984" s="806" t="s">
        <v>907</v>
      </c>
      <c r="AJ8984" s="807">
        <v>11</v>
      </c>
      <c r="AK8984" s="807">
        <v>88</v>
      </c>
      <c r="AL8984" s="759" t="str">
        <f t="shared" si="281"/>
        <v>Vejez</v>
      </c>
    </row>
    <row r="8985" spans="16:38" ht="15">
      <c r="P8985" s="806" t="s">
        <v>898</v>
      </c>
      <c r="Q8985" s="807">
        <v>86</v>
      </c>
      <c r="R8985" s="807">
        <v>73</v>
      </c>
      <c r="S8985" s="759" t="str">
        <f t="shared" si="280"/>
        <v>Vejez</v>
      </c>
      <c r="AI8985" s="806" t="s">
        <v>907</v>
      </c>
      <c r="AJ8985" s="807">
        <v>4</v>
      </c>
      <c r="AK8985" s="807">
        <v>89</v>
      </c>
      <c r="AL8985" s="759" t="str">
        <f t="shared" si="281"/>
        <v>Vejez</v>
      </c>
    </row>
    <row r="8986" spans="16:38" ht="15">
      <c r="P8986" s="806" t="s">
        <v>898</v>
      </c>
      <c r="Q8986" s="807">
        <v>62</v>
      </c>
      <c r="R8986" s="807">
        <v>74</v>
      </c>
      <c r="S8986" s="759" t="str">
        <f t="shared" si="280"/>
        <v>Vejez</v>
      </c>
      <c r="AI8986" s="806" t="s">
        <v>907</v>
      </c>
      <c r="AJ8986" s="807">
        <v>7</v>
      </c>
      <c r="AK8986" s="807">
        <v>90</v>
      </c>
      <c r="AL8986" s="759" t="str">
        <f t="shared" si="281"/>
        <v>Vejez</v>
      </c>
    </row>
    <row r="8987" spans="16:38" ht="15">
      <c r="P8987" s="806" t="s">
        <v>898</v>
      </c>
      <c r="Q8987" s="807">
        <v>70</v>
      </c>
      <c r="R8987" s="807">
        <v>75</v>
      </c>
      <c r="S8987" s="759" t="str">
        <f t="shared" si="280"/>
        <v>Vejez</v>
      </c>
      <c r="AI8987" s="806" t="s">
        <v>907</v>
      </c>
      <c r="AJ8987" s="807">
        <v>5</v>
      </c>
      <c r="AK8987" s="807">
        <v>91</v>
      </c>
      <c r="AL8987" s="759" t="str">
        <f t="shared" si="281"/>
        <v>Vejez</v>
      </c>
    </row>
    <row r="8988" spans="16:38" ht="15">
      <c r="P8988" s="806" t="s">
        <v>898</v>
      </c>
      <c r="Q8988" s="807">
        <v>62</v>
      </c>
      <c r="R8988" s="807">
        <v>76</v>
      </c>
      <c r="S8988" s="759" t="str">
        <f t="shared" si="280"/>
        <v>Vejez</v>
      </c>
      <c r="AI8988" s="806" t="s">
        <v>907</v>
      </c>
      <c r="AJ8988" s="807">
        <v>8</v>
      </c>
      <c r="AK8988" s="807">
        <v>92</v>
      </c>
      <c r="AL8988" s="759" t="str">
        <f t="shared" si="281"/>
        <v>Vejez</v>
      </c>
    </row>
    <row r="8989" spans="16:38" ht="15">
      <c r="P8989" s="806" t="s">
        <v>898</v>
      </c>
      <c r="Q8989" s="807">
        <v>52</v>
      </c>
      <c r="R8989" s="807">
        <v>77</v>
      </c>
      <c r="S8989" s="759" t="str">
        <f t="shared" si="280"/>
        <v>Vejez</v>
      </c>
      <c r="AI8989" s="806" t="s">
        <v>907</v>
      </c>
      <c r="AJ8989" s="807">
        <v>1</v>
      </c>
      <c r="AK8989" s="807">
        <v>93</v>
      </c>
      <c r="AL8989" s="759" t="str">
        <f t="shared" si="281"/>
        <v>Vejez</v>
      </c>
    </row>
    <row r="8990" spans="16:38" ht="15">
      <c r="P8990" s="806" t="s">
        <v>898</v>
      </c>
      <c r="Q8990" s="807">
        <v>57</v>
      </c>
      <c r="R8990" s="807">
        <v>78</v>
      </c>
      <c r="S8990" s="759" t="str">
        <f t="shared" si="280"/>
        <v>Vejez</v>
      </c>
      <c r="AI8990" s="806" t="s">
        <v>907</v>
      </c>
      <c r="AJ8990" s="807">
        <v>1</v>
      </c>
      <c r="AK8990" s="807">
        <v>94</v>
      </c>
      <c r="AL8990" s="759" t="str">
        <f t="shared" si="281"/>
        <v>Vejez</v>
      </c>
    </row>
    <row r="8991" spans="16:38" ht="15">
      <c r="P8991" s="806" t="s">
        <v>898</v>
      </c>
      <c r="Q8991" s="807">
        <v>58</v>
      </c>
      <c r="R8991" s="807">
        <v>79</v>
      </c>
      <c r="S8991" s="759" t="str">
        <f t="shared" si="280"/>
        <v>Vejez</v>
      </c>
      <c r="AI8991" s="806" t="s">
        <v>907</v>
      </c>
      <c r="AJ8991" s="807">
        <v>1</v>
      </c>
      <c r="AK8991" s="807">
        <v>96</v>
      </c>
      <c r="AL8991" s="759" t="str">
        <f t="shared" si="281"/>
        <v>Vejez</v>
      </c>
    </row>
    <row r="8992" spans="16:38" ht="15">
      <c r="P8992" s="806" t="s">
        <v>898</v>
      </c>
      <c r="Q8992" s="807">
        <v>35</v>
      </c>
      <c r="R8992" s="807">
        <v>80</v>
      </c>
      <c r="S8992" s="759" t="str">
        <f t="shared" si="280"/>
        <v>Vejez</v>
      </c>
      <c r="AI8992" s="806" t="s">
        <v>907</v>
      </c>
      <c r="AJ8992" s="807">
        <v>1</v>
      </c>
      <c r="AK8992" s="807">
        <v>97</v>
      </c>
      <c r="AL8992" s="759" t="str">
        <f t="shared" si="281"/>
        <v>Vejez</v>
      </c>
    </row>
    <row r="8993" spans="16:38" ht="15">
      <c r="P8993" s="806" t="s">
        <v>898</v>
      </c>
      <c r="Q8993" s="807">
        <v>40</v>
      </c>
      <c r="R8993" s="807">
        <v>81</v>
      </c>
      <c r="S8993" s="759" t="str">
        <f t="shared" si="280"/>
        <v>Vejez</v>
      </c>
      <c r="AI8993" s="806" t="s">
        <v>907</v>
      </c>
      <c r="AJ8993" s="807">
        <v>1</v>
      </c>
      <c r="AK8993" s="807">
        <v>98</v>
      </c>
      <c r="AL8993" s="759" t="str">
        <f t="shared" si="281"/>
        <v>Vejez</v>
      </c>
    </row>
    <row r="8994" spans="16:38" ht="15">
      <c r="P8994" s="806" t="s">
        <v>898</v>
      </c>
      <c r="Q8994" s="807">
        <v>40</v>
      </c>
      <c r="R8994" s="807">
        <v>82</v>
      </c>
      <c r="S8994" s="759" t="str">
        <f t="shared" si="280"/>
        <v>Vejez</v>
      </c>
      <c r="AI8994" s="806" t="s">
        <v>907</v>
      </c>
      <c r="AJ8994" s="807">
        <v>1</v>
      </c>
      <c r="AK8994" s="807">
        <v>102</v>
      </c>
      <c r="AL8994" s="759" t="str">
        <f t="shared" si="281"/>
        <v>Vejez</v>
      </c>
    </row>
    <row r="8995" spans="16:38" ht="30">
      <c r="P8995" s="806" t="s">
        <v>898</v>
      </c>
      <c r="Q8995" s="807">
        <v>29</v>
      </c>
      <c r="R8995" s="807">
        <v>83</v>
      </c>
      <c r="S8995" s="759" t="str">
        <f t="shared" si="280"/>
        <v>Vejez</v>
      </c>
      <c r="AI8995" s="806" t="s">
        <v>908</v>
      </c>
      <c r="AJ8995" s="807">
        <v>24</v>
      </c>
      <c r="AK8995" s="807">
        <v>0</v>
      </c>
      <c r="AL8995" s="759" t="str">
        <f t="shared" si="281"/>
        <v>Primera Infancia</v>
      </c>
    </row>
    <row r="8996" spans="16:38" ht="30">
      <c r="P8996" s="806" t="s">
        <v>898</v>
      </c>
      <c r="Q8996" s="807">
        <v>23</v>
      </c>
      <c r="R8996" s="807">
        <v>84</v>
      </c>
      <c r="S8996" s="759" t="str">
        <f t="shared" si="280"/>
        <v>Vejez</v>
      </c>
      <c r="AI8996" s="806" t="s">
        <v>908</v>
      </c>
      <c r="AJ8996" s="807">
        <v>21</v>
      </c>
      <c r="AK8996" s="807">
        <v>1</v>
      </c>
      <c r="AL8996" s="759" t="str">
        <f t="shared" si="281"/>
        <v>Primera Infancia</v>
      </c>
    </row>
    <row r="8997" spans="16:38" ht="30">
      <c r="P8997" s="806" t="s">
        <v>898</v>
      </c>
      <c r="Q8997" s="807">
        <v>23</v>
      </c>
      <c r="R8997" s="807">
        <v>85</v>
      </c>
      <c r="S8997" s="759" t="str">
        <f t="shared" si="280"/>
        <v>Vejez</v>
      </c>
      <c r="AI8997" s="806" t="s">
        <v>908</v>
      </c>
      <c r="AJ8997" s="807">
        <v>25</v>
      </c>
      <c r="AK8997" s="807">
        <v>2</v>
      </c>
      <c r="AL8997" s="759" t="str">
        <f t="shared" si="281"/>
        <v>Primera Infancia</v>
      </c>
    </row>
    <row r="8998" spans="16:38" ht="30">
      <c r="P8998" s="806" t="s">
        <v>898</v>
      </c>
      <c r="Q8998" s="807">
        <v>19</v>
      </c>
      <c r="R8998" s="807">
        <v>86</v>
      </c>
      <c r="S8998" s="759" t="str">
        <f t="shared" si="280"/>
        <v>Vejez</v>
      </c>
      <c r="AI8998" s="806" t="s">
        <v>908</v>
      </c>
      <c r="AJ8998" s="807">
        <v>30</v>
      </c>
      <c r="AK8998" s="807">
        <v>3</v>
      </c>
      <c r="AL8998" s="759" t="str">
        <f t="shared" si="281"/>
        <v>Primera Infancia</v>
      </c>
    </row>
    <row r="8999" spans="16:38" ht="30">
      <c r="P8999" s="806" t="s">
        <v>898</v>
      </c>
      <c r="Q8999" s="807">
        <v>17</v>
      </c>
      <c r="R8999" s="807">
        <v>87</v>
      </c>
      <c r="S8999" s="759" t="str">
        <f t="shared" si="280"/>
        <v>Vejez</v>
      </c>
      <c r="AI8999" s="806" t="s">
        <v>908</v>
      </c>
      <c r="AJ8999" s="807">
        <v>24</v>
      </c>
      <c r="AK8999" s="807">
        <v>4</v>
      </c>
      <c r="AL8999" s="759" t="str">
        <f t="shared" si="281"/>
        <v>Primera Infancia</v>
      </c>
    </row>
    <row r="9000" spans="16:38" ht="30">
      <c r="P9000" s="806" t="s">
        <v>898</v>
      </c>
      <c r="Q9000" s="807">
        <v>18</v>
      </c>
      <c r="R9000" s="807">
        <v>88</v>
      </c>
      <c r="S9000" s="759" t="str">
        <f t="shared" si="280"/>
        <v>Vejez</v>
      </c>
      <c r="AI9000" s="806" t="s">
        <v>908</v>
      </c>
      <c r="AJ9000" s="807">
        <v>27</v>
      </c>
      <c r="AK9000" s="807">
        <v>5</v>
      </c>
      <c r="AL9000" s="759" t="str">
        <f t="shared" si="281"/>
        <v>Primera Infancia</v>
      </c>
    </row>
    <row r="9001" spans="16:38" ht="15">
      <c r="P9001" s="806" t="s">
        <v>898</v>
      </c>
      <c r="Q9001" s="807">
        <v>11</v>
      </c>
      <c r="R9001" s="807">
        <v>89</v>
      </c>
      <c r="S9001" s="759" t="str">
        <f t="shared" si="280"/>
        <v>Vejez</v>
      </c>
      <c r="AI9001" s="806" t="s">
        <v>908</v>
      </c>
      <c r="AJ9001" s="807">
        <v>28</v>
      </c>
      <c r="AK9001" s="807">
        <v>6</v>
      </c>
      <c r="AL9001" s="759" t="str">
        <f t="shared" si="281"/>
        <v>Infancia</v>
      </c>
    </row>
    <row r="9002" spans="16:38" ht="15">
      <c r="P9002" s="806" t="s">
        <v>898</v>
      </c>
      <c r="Q9002" s="807">
        <v>10</v>
      </c>
      <c r="R9002" s="807">
        <v>90</v>
      </c>
      <c r="S9002" s="759" t="str">
        <f t="shared" si="280"/>
        <v>Vejez</v>
      </c>
      <c r="AI9002" s="806" t="s">
        <v>908</v>
      </c>
      <c r="AJ9002" s="807">
        <v>33</v>
      </c>
      <c r="AK9002" s="807">
        <v>7</v>
      </c>
      <c r="AL9002" s="759" t="str">
        <f t="shared" si="281"/>
        <v>Infancia</v>
      </c>
    </row>
    <row r="9003" spans="16:38" ht="15">
      <c r="P9003" s="806" t="s">
        <v>898</v>
      </c>
      <c r="Q9003" s="807">
        <v>9</v>
      </c>
      <c r="R9003" s="807">
        <v>91</v>
      </c>
      <c r="S9003" s="759" t="str">
        <f t="shared" si="280"/>
        <v>Vejez</v>
      </c>
      <c r="AI9003" s="806" t="s">
        <v>908</v>
      </c>
      <c r="AJ9003" s="807">
        <v>26</v>
      </c>
      <c r="AK9003" s="807">
        <v>8</v>
      </c>
      <c r="AL9003" s="759" t="str">
        <f t="shared" si="281"/>
        <v>Infancia</v>
      </c>
    </row>
    <row r="9004" spans="16:38" ht="15">
      <c r="P9004" s="806" t="s">
        <v>898</v>
      </c>
      <c r="Q9004" s="807">
        <v>7</v>
      </c>
      <c r="R9004" s="807">
        <v>92</v>
      </c>
      <c r="S9004" s="759" t="str">
        <f t="shared" si="280"/>
        <v>Vejez</v>
      </c>
      <c r="AI9004" s="806" t="s">
        <v>908</v>
      </c>
      <c r="AJ9004" s="807">
        <v>27</v>
      </c>
      <c r="AK9004" s="807">
        <v>9</v>
      </c>
      <c r="AL9004" s="759" t="str">
        <f t="shared" si="281"/>
        <v>Infancia</v>
      </c>
    </row>
    <row r="9005" spans="16:38" ht="15">
      <c r="P9005" s="806" t="s">
        <v>898</v>
      </c>
      <c r="Q9005" s="807">
        <v>4</v>
      </c>
      <c r="R9005" s="807">
        <v>93</v>
      </c>
      <c r="S9005" s="759" t="str">
        <f t="shared" si="280"/>
        <v>Vejez</v>
      </c>
      <c r="AI9005" s="806" t="s">
        <v>908</v>
      </c>
      <c r="AJ9005" s="807">
        <v>26</v>
      </c>
      <c r="AK9005" s="807">
        <v>10</v>
      </c>
      <c r="AL9005" s="759" t="str">
        <f t="shared" si="281"/>
        <v>Infancia</v>
      </c>
    </row>
    <row r="9006" spans="16:38" ht="15">
      <c r="P9006" s="806" t="s">
        <v>898</v>
      </c>
      <c r="Q9006" s="807">
        <v>4</v>
      </c>
      <c r="R9006" s="807">
        <v>94</v>
      </c>
      <c r="S9006" s="759" t="str">
        <f t="shared" si="280"/>
        <v>Vejez</v>
      </c>
      <c r="AI9006" s="806" t="s">
        <v>908</v>
      </c>
      <c r="AJ9006" s="807">
        <v>41</v>
      </c>
      <c r="AK9006" s="807">
        <v>11</v>
      </c>
      <c r="AL9006" s="759" t="str">
        <f t="shared" si="281"/>
        <v>Infancia</v>
      </c>
    </row>
    <row r="9007" spans="16:38" ht="30">
      <c r="P9007" s="806" t="s">
        <v>898</v>
      </c>
      <c r="Q9007" s="807">
        <v>6</v>
      </c>
      <c r="R9007" s="807">
        <v>95</v>
      </c>
      <c r="S9007" s="759" t="str">
        <f t="shared" si="280"/>
        <v>Vejez</v>
      </c>
      <c r="AI9007" s="806" t="s">
        <v>908</v>
      </c>
      <c r="AJ9007" s="807">
        <v>33</v>
      </c>
      <c r="AK9007" s="807">
        <v>12</v>
      </c>
      <c r="AL9007" s="759" t="str">
        <f t="shared" si="281"/>
        <v>Adolescente</v>
      </c>
    </row>
    <row r="9008" spans="16:38" ht="30">
      <c r="P9008" s="806" t="s">
        <v>898</v>
      </c>
      <c r="Q9008" s="807">
        <v>3</v>
      </c>
      <c r="R9008" s="807">
        <v>96</v>
      </c>
      <c r="S9008" s="759" t="str">
        <f t="shared" si="280"/>
        <v>Vejez</v>
      </c>
      <c r="AI9008" s="806" t="s">
        <v>908</v>
      </c>
      <c r="AJ9008" s="807">
        <v>39</v>
      </c>
      <c r="AK9008" s="807">
        <v>13</v>
      </c>
      <c r="AL9008" s="759" t="str">
        <f t="shared" si="281"/>
        <v>Adolescente</v>
      </c>
    </row>
    <row r="9009" spans="16:38" ht="30">
      <c r="P9009" s="806" t="s">
        <v>898</v>
      </c>
      <c r="Q9009" s="807">
        <v>1</v>
      </c>
      <c r="R9009" s="807">
        <v>98</v>
      </c>
      <c r="S9009" s="759" t="str">
        <f t="shared" si="280"/>
        <v>Vejez</v>
      </c>
      <c r="AI9009" s="806" t="s">
        <v>908</v>
      </c>
      <c r="AJ9009" s="807">
        <v>37</v>
      </c>
      <c r="AK9009" s="807">
        <v>14</v>
      </c>
      <c r="AL9009" s="759" t="str">
        <f t="shared" si="281"/>
        <v>Adolescente</v>
      </c>
    </row>
    <row r="9010" spans="16:38" ht="30">
      <c r="P9010" s="806" t="s">
        <v>898</v>
      </c>
      <c r="Q9010" s="807">
        <v>1</v>
      </c>
      <c r="R9010" s="807">
        <v>99</v>
      </c>
      <c r="S9010" s="759" t="str">
        <f t="shared" si="280"/>
        <v>Vejez</v>
      </c>
      <c r="AI9010" s="806" t="s">
        <v>908</v>
      </c>
      <c r="AJ9010" s="807">
        <v>37</v>
      </c>
      <c r="AK9010" s="807">
        <v>15</v>
      </c>
      <c r="AL9010" s="759" t="str">
        <f t="shared" si="281"/>
        <v>Adolescente</v>
      </c>
    </row>
    <row r="9011" spans="16:38" ht="30">
      <c r="P9011" s="806" t="s">
        <v>898</v>
      </c>
      <c r="Q9011" s="807">
        <v>1</v>
      </c>
      <c r="R9011" s="807">
        <v>100</v>
      </c>
      <c r="S9011" s="759" t="str">
        <f t="shared" si="280"/>
        <v>Vejez</v>
      </c>
      <c r="AI9011" s="806" t="s">
        <v>908</v>
      </c>
      <c r="AJ9011" s="807">
        <v>43</v>
      </c>
      <c r="AK9011" s="807">
        <v>16</v>
      </c>
      <c r="AL9011" s="759" t="str">
        <f t="shared" si="281"/>
        <v>Adolescente</v>
      </c>
    </row>
    <row r="9012" spans="16:38" ht="30">
      <c r="P9012" s="806" t="s">
        <v>898</v>
      </c>
      <c r="Q9012" s="807">
        <v>1</v>
      </c>
      <c r="R9012" s="807">
        <v>101</v>
      </c>
      <c r="S9012" s="759" t="str">
        <f t="shared" si="280"/>
        <v>Vejez</v>
      </c>
      <c r="AI9012" s="806" t="s">
        <v>908</v>
      </c>
      <c r="AJ9012" s="807">
        <v>37</v>
      </c>
      <c r="AK9012" s="807">
        <v>17</v>
      </c>
      <c r="AL9012" s="759" t="str">
        <f t="shared" si="281"/>
        <v>Adolescente</v>
      </c>
    </row>
    <row r="9013" spans="16:38" ht="15">
      <c r="P9013" s="806" t="s">
        <v>898</v>
      </c>
      <c r="Q9013" s="807">
        <v>1</v>
      </c>
      <c r="R9013" s="807">
        <v>104</v>
      </c>
      <c r="S9013" s="759" t="str">
        <f t="shared" si="280"/>
        <v>Vejez</v>
      </c>
      <c r="AI9013" s="806" t="s">
        <v>908</v>
      </c>
      <c r="AJ9013" s="807">
        <v>35</v>
      </c>
      <c r="AK9013" s="807">
        <v>18</v>
      </c>
      <c r="AL9013" s="759" t="str">
        <f t="shared" si="281"/>
        <v>Juventud</v>
      </c>
    </row>
    <row r="9014" spans="16:38" ht="30">
      <c r="P9014" s="806" t="s">
        <v>899</v>
      </c>
      <c r="Q9014" s="807">
        <v>57</v>
      </c>
      <c r="R9014" s="807">
        <v>0</v>
      </c>
      <c r="S9014" s="759" t="str">
        <f t="shared" si="280"/>
        <v>Primera Infancia</v>
      </c>
      <c r="AI9014" s="806" t="s">
        <v>908</v>
      </c>
      <c r="AJ9014" s="807">
        <v>22</v>
      </c>
      <c r="AK9014" s="807">
        <v>19</v>
      </c>
      <c r="AL9014" s="759" t="str">
        <f t="shared" si="281"/>
        <v>Juventud</v>
      </c>
    </row>
    <row r="9015" spans="16:38" ht="30">
      <c r="P9015" s="806" t="s">
        <v>899</v>
      </c>
      <c r="Q9015" s="807">
        <v>53</v>
      </c>
      <c r="R9015" s="807">
        <v>1</v>
      </c>
      <c r="S9015" s="759" t="str">
        <f t="shared" si="280"/>
        <v>Primera Infancia</v>
      </c>
      <c r="AI9015" s="806" t="s">
        <v>908</v>
      </c>
      <c r="AJ9015" s="807">
        <v>48</v>
      </c>
      <c r="AK9015" s="807">
        <v>20</v>
      </c>
      <c r="AL9015" s="759" t="str">
        <f t="shared" si="281"/>
        <v>Juventud</v>
      </c>
    </row>
    <row r="9016" spans="16:38" ht="30">
      <c r="P9016" s="806" t="s">
        <v>899</v>
      </c>
      <c r="Q9016" s="807">
        <v>59</v>
      </c>
      <c r="R9016" s="807">
        <v>2</v>
      </c>
      <c r="S9016" s="759" t="str">
        <f t="shared" si="280"/>
        <v>Primera Infancia</v>
      </c>
      <c r="AI9016" s="806" t="s">
        <v>908</v>
      </c>
      <c r="AJ9016" s="807">
        <v>57</v>
      </c>
      <c r="AK9016" s="807">
        <v>21</v>
      </c>
      <c r="AL9016" s="759" t="str">
        <f t="shared" si="281"/>
        <v>Juventud</v>
      </c>
    </row>
    <row r="9017" spans="16:38" ht="30">
      <c r="P9017" s="806" t="s">
        <v>899</v>
      </c>
      <c r="Q9017" s="807">
        <v>59</v>
      </c>
      <c r="R9017" s="807">
        <v>3</v>
      </c>
      <c r="S9017" s="759" t="str">
        <f t="shared" si="280"/>
        <v>Primera Infancia</v>
      </c>
      <c r="AI9017" s="806" t="s">
        <v>908</v>
      </c>
      <c r="AJ9017" s="807">
        <v>59</v>
      </c>
      <c r="AK9017" s="807">
        <v>22</v>
      </c>
      <c r="AL9017" s="759" t="str">
        <f t="shared" si="281"/>
        <v>Juventud</v>
      </c>
    </row>
    <row r="9018" spans="16:38" ht="30">
      <c r="P9018" s="806" t="s">
        <v>899</v>
      </c>
      <c r="Q9018" s="807">
        <v>68</v>
      </c>
      <c r="R9018" s="807">
        <v>4</v>
      </c>
      <c r="S9018" s="759" t="str">
        <f t="shared" si="280"/>
        <v>Primera Infancia</v>
      </c>
      <c r="AI9018" s="806" t="s">
        <v>908</v>
      </c>
      <c r="AJ9018" s="807">
        <v>48</v>
      </c>
      <c r="AK9018" s="807">
        <v>23</v>
      </c>
      <c r="AL9018" s="759" t="str">
        <f t="shared" si="281"/>
        <v>Juventud</v>
      </c>
    </row>
    <row r="9019" spans="16:38" ht="30">
      <c r="P9019" s="806" t="s">
        <v>899</v>
      </c>
      <c r="Q9019" s="807">
        <v>74</v>
      </c>
      <c r="R9019" s="807">
        <v>5</v>
      </c>
      <c r="S9019" s="759" t="str">
        <f t="shared" si="280"/>
        <v>Primera Infancia</v>
      </c>
      <c r="AI9019" s="806" t="s">
        <v>908</v>
      </c>
      <c r="AJ9019" s="807">
        <v>48</v>
      </c>
      <c r="AK9019" s="807">
        <v>24</v>
      </c>
      <c r="AL9019" s="759" t="str">
        <f t="shared" si="281"/>
        <v>Juventud</v>
      </c>
    </row>
    <row r="9020" spans="16:38" ht="15">
      <c r="P9020" s="806" t="s">
        <v>899</v>
      </c>
      <c r="Q9020" s="807">
        <v>74</v>
      </c>
      <c r="R9020" s="807">
        <v>6</v>
      </c>
      <c r="S9020" s="759" t="str">
        <f t="shared" si="280"/>
        <v>Infancia</v>
      </c>
      <c r="AI9020" s="806" t="s">
        <v>908</v>
      </c>
      <c r="AJ9020" s="807">
        <v>43</v>
      </c>
      <c r="AK9020" s="807">
        <v>25</v>
      </c>
      <c r="AL9020" s="759" t="str">
        <f t="shared" si="281"/>
        <v>Juventud</v>
      </c>
    </row>
    <row r="9021" spans="16:38" ht="15">
      <c r="P9021" s="806" t="s">
        <v>899</v>
      </c>
      <c r="Q9021" s="807">
        <v>70</v>
      </c>
      <c r="R9021" s="807">
        <v>7</v>
      </c>
      <c r="S9021" s="759" t="str">
        <f t="shared" si="280"/>
        <v>Infancia</v>
      </c>
      <c r="AI9021" s="806" t="s">
        <v>908</v>
      </c>
      <c r="AJ9021" s="807">
        <v>55</v>
      </c>
      <c r="AK9021" s="807">
        <v>26</v>
      </c>
      <c r="AL9021" s="759" t="str">
        <f t="shared" si="281"/>
        <v>Juventud</v>
      </c>
    </row>
    <row r="9022" spans="16:38" ht="15">
      <c r="P9022" s="806" t="s">
        <v>899</v>
      </c>
      <c r="Q9022" s="807">
        <v>81</v>
      </c>
      <c r="R9022" s="807">
        <v>8</v>
      </c>
      <c r="S9022" s="759" t="str">
        <f t="shared" si="280"/>
        <v>Infancia</v>
      </c>
      <c r="AI9022" s="806" t="s">
        <v>908</v>
      </c>
      <c r="AJ9022" s="807">
        <v>56</v>
      </c>
      <c r="AK9022" s="807">
        <v>27</v>
      </c>
      <c r="AL9022" s="759" t="str">
        <f t="shared" si="281"/>
        <v>Juventud</v>
      </c>
    </row>
    <row r="9023" spans="16:38" ht="15">
      <c r="P9023" s="806" t="s">
        <v>899</v>
      </c>
      <c r="Q9023" s="807">
        <v>82</v>
      </c>
      <c r="R9023" s="807">
        <v>9</v>
      </c>
      <c r="S9023" s="759" t="str">
        <f t="shared" si="280"/>
        <v>Infancia</v>
      </c>
      <c r="AI9023" s="806" t="s">
        <v>908</v>
      </c>
      <c r="AJ9023" s="807">
        <v>67</v>
      </c>
      <c r="AK9023" s="807">
        <v>28</v>
      </c>
      <c r="AL9023" s="759" t="str">
        <f t="shared" si="281"/>
        <v>Juventud</v>
      </c>
    </row>
    <row r="9024" spans="16:38" ht="15">
      <c r="P9024" s="806" t="s">
        <v>899</v>
      </c>
      <c r="Q9024" s="807">
        <v>63</v>
      </c>
      <c r="R9024" s="807">
        <v>10</v>
      </c>
      <c r="S9024" s="759" t="str">
        <f t="shared" si="280"/>
        <v>Infancia</v>
      </c>
      <c r="AI9024" s="806" t="s">
        <v>908</v>
      </c>
      <c r="AJ9024" s="807">
        <v>56</v>
      </c>
      <c r="AK9024" s="807">
        <v>29</v>
      </c>
      <c r="AL9024" s="759" t="str">
        <f t="shared" si="281"/>
        <v>Adulto</v>
      </c>
    </row>
    <row r="9025" spans="16:38" ht="15">
      <c r="P9025" s="806" t="s">
        <v>899</v>
      </c>
      <c r="Q9025" s="807">
        <v>90</v>
      </c>
      <c r="R9025" s="807">
        <v>11</v>
      </c>
      <c r="S9025" s="759" t="str">
        <f t="shared" si="280"/>
        <v>Infancia</v>
      </c>
      <c r="AI9025" s="806" t="s">
        <v>908</v>
      </c>
      <c r="AJ9025" s="807">
        <v>50</v>
      </c>
      <c r="AK9025" s="807">
        <v>30</v>
      </c>
      <c r="AL9025" s="759" t="str">
        <f t="shared" si="281"/>
        <v>Adulto</v>
      </c>
    </row>
    <row r="9026" spans="16:38" ht="30">
      <c r="P9026" s="806" t="s">
        <v>899</v>
      </c>
      <c r="Q9026" s="807">
        <v>80</v>
      </c>
      <c r="R9026" s="807">
        <v>12</v>
      </c>
      <c r="S9026" s="759" t="str">
        <f t="shared" si="280"/>
        <v>Adolescente</v>
      </c>
      <c r="AI9026" s="806" t="s">
        <v>908</v>
      </c>
      <c r="AJ9026" s="807">
        <v>64</v>
      </c>
      <c r="AK9026" s="807">
        <v>31</v>
      </c>
      <c r="AL9026" s="759" t="str">
        <f t="shared" si="281"/>
        <v>Adulto</v>
      </c>
    </row>
    <row r="9027" spans="16:38" ht="30">
      <c r="P9027" s="806" t="s">
        <v>899</v>
      </c>
      <c r="Q9027" s="807">
        <v>78</v>
      </c>
      <c r="R9027" s="807">
        <v>13</v>
      </c>
      <c r="S9027" s="759" t="str">
        <f t="shared" ref="S9027:S9090" si="282">IF(P9027=0,"",IF(AND(R9027&gt;=0,R9027&lt;=5),"Primera Infancia",IF(AND(R9027&gt;=6,R9027&lt;=11),"Infancia",IF(AND(R9027&gt;=12,R9027&lt;=17),"Adolescente",IF(AND(R9027&gt;=18,R9027&lt;=28),"Juventud",IF(AND(R9027&gt;=29,R9027&lt;=59),"Adulto","Vejez"))))))</f>
        <v>Adolescente</v>
      </c>
      <c r="AI9027" s="806" t="s">
        <v>908</v>
      </c>
      <c r="AJ9027" s="807">
        <v>62</v>
      </c>
      <c r="AK9027" s="807">
        <v>32</v>
      </c>
      <c r="AL9027" s="759" t="str">
        <f t="shared" ref="AL9027:AL9090" si="283">IF(AI9027=0,"",IF(AND(AK9027&gt;=0,AK9027&lt;=5),"Primera Infancia",IF(AND(AK9027&gt;=6,AK9027&lt;=11),"Infancia",IF(AND(AK9027&gt;=12,AK9027&lt;=17),"Adolescente",IF(AND(AK9027&gt;=18,AK9027&lt;=28),"Juventud",IF(AND(AK9027&gt;=29,AK9027&lt;=59),"Adulto","Vejez"))))))</f>
        <v>Adulto</v>
      </c>
    </row>
    <row r="9028" spans="16:38" ht="30">
      <c r="P9028" s="806" t="s">
        <v>899</v>
      </c>
      <c r="Q9028" s="807">
        <v>83</v>
      </c>
      <c r="R9028" s="807">
        <v>14</v>
      </c>
      <c r="S9028" s="759" t="str">
        <f t="shared" si="282"/>
        <v>Adolescente</v>
      </c>
      <c r="AI9028" s="806" t="s">
        <v>908</v>
      </c>
      <c r="AJ9028" s="807">
        <v>52</v>
      </c>
      <c r="AK9028" s="807">
        <v>33</v>
      </c>
      <c r="AL9028" s="759" t="str">
        <f t="shared" si="283"/>
        <v>Adulto</v>
      </c>
    </row>
    <row r="9029" spans="16:38" ht="30">
      <c r="P9029" s="806" t="s">
        <v>899</v>
      </c>
      <c r="Q9029" s="807">
        <v>84</v>
      </c>
      <c r="R9029" s="807">
        <v>15</v>
      </c>
      <c r="S9029" s="759" t="str">
        <f t="shared" si="282"/>
        <v>Adolescente</v>
      </c>
      <c r="AI9029" s="806" t="s">
        <v>908</v>
      </c>
      <c r="AJ9029" s="807">
        <v>46</v>
      </c>
      <c r="AK9029" s="807">
        <v>34</v>
      </c>
      <c r="AL9029" s="759" t="str">
        <f t="shared" si="283"/>
        <v>Adulto</v>
      </c>
    </row>
    <row r="9030" spans="16:38" ht="30">
      <c r="P9030" s="806" t="s">
        <v>899</v>
      </c>
      <c r="Q9030" s="807">
        <v>108</v>
      </c>
      <c r="R9030" s="807">
        <v>16</v>
      </c>
      <c r="S9030" s="759" t="str">
        <f t="shared" si="282"/>
        <v>Adolescente</v>
      </c>
      <c r="AI9030" s="806" t="s">
        <v>908</v>
      </c>
      <c r="AJ9030" s="807">
        <v>47</v>
      </c>
      <c r="AK9030" s="807">
        <v>35</v>
      </c>
      <c r="AL9030" s="759" t="str">
        <f t="shared" si="283"/>
        <v>Adulto</v>
      </c>
    </row>
    <row r="9031" spans="16:38" ht="30">
      <c r="P9031" s="806" t="s">
        <v>899</v>
      </c>
      <c r="Q9031" s="807">
        <v>86</v>
      </c>
      <c r="R9031" s="807">
        <v>17</v>
      </c>
      <c r="S9031" s="759" t="str">
        <f t="shared" si="282"/>
        <v>Adolescente</v>
      </c>
      <c r="AI9031" s="806" t="s">
        <v>908</v>
      </c>
      <c r="AJ9031" s="807">
        <v>61</v>
      </c>
      <c r="AK9031" s="807">
        <v>36</v>
      </c>
      <c r="AL9031" s="759" t="str">
        <f t="shared" si="283"/>
        <v>Adulto</v>
      </c>
    </row>
    <row r="9032" spans="16:38" ht="15">
      <c r="P9032" s="806" t="s">
        <v>899</v>
      </c>
      <c r="Q9032" s="807">
        <v>95</v>
      </c>
      <c r="R9032" s="807">
        <v>18</v>
      </c>
      <c r="S9032" s="759" t="str">
        <f t="shared" si="282"/>
        <v>Juventud</v>
      </c>
      <c r="AI9032" s="806" t="s">
        <v>908</v>
      </c>
      <c r="AJ9032" s="807">
        <v>51</v>
      </c>
      <c r="AK9032" s="807">
        <v>37</v>
      </c>
      <c r="AL9032" s="759" t="str">
        <f t="shared" si="283"/>
        <v>Adulto</v>
      </c>
    </row>
    <row r="9033" spans="16:38" ht="15">
      <c r="P9033" s="806" t="s">
        <v>899</v>
      </c>
      <c r="Q9033" s="807">
        <v>66</v>
      </c>
      <c r="R9033" s="807">
        <v>19</v>
      </c>
      <c r="S9033" s="759" t="str">
        <f t="shared" si="282"/>
        <v>Juventud</v>
      </c>
      <c r="AI9033" s="806" t="s">
        <v>908</v>
      </c>
      <c r="AJ9033" s="807">
        <v>49</v>
      </c>
      <c r="AK9033" s="807">
        <v>38</v>
      </c>
      <c r="AL9033" s="759" t="str">
        <f t="shared" si="283"/>
        <v>Adulto</v>
      </c>
    </row>
    <row r="9034" spans="16:38" ht="15">
      <c r="P9034" s="806" t="s">
        <v>899</v>
      </c>
      <c r="Q9034" s="807">
        <v>68</v>
      </c>
      <c r="R9034" s="807">
        <v>20</v>
      </c>
      <c r="S9034" s="759" t="str">
        <f t="shared" si="282"/>
        <v>Juventud</v>
      </c>
      <c r="AI9034" s="806" t="s">
        <v>908</v>
      </c>
      <c r="AJ9034" s="807">
        <v>47</v>
      </c>
      <c r="AK9034" s="807">
        <v>39</v>
      </c>
      <c r="AL9034" s="759" t="str">
        <f t="shared" si="283"/>
        <v>Adulto</v>
      </c>
    </row>
    <row r="9035" spans="16:38" ht="15">
      <c r="P9035" s="806" t="s">
        <v>899</v>
      </c>
      <c r="Q9035" s="807">
        <v>68</v>
      </c>
      <c r="R9035" s="807">
        <v>21</v>
      </c>
      <c r="S9035" s="759" t="str">
        <f t="shared" si="282"/>
        <v>Juventud</v>
      </c>
      <c r="AI9035" s="806" t="s">
        <v>908</v>
      </c>
      <c r="AJ9035" s="807">
        <v>48</v>
      </c>
      <c r="AK9035" s="807">
        <v>40</v>
      </c>
      <c r="AL9035" s="759" t="str">
        <f t="shared" si="283"/>
        <v>Adulto</v>
      </c>
    </row>
    <row r="9036" spans="16:38" ht="15">
      <c r="P9036" s="806" t="s">
        <v>899</v>
      </c>
      <c r="Q9036" s="807">
        <v>50</v>
      </c>
      <c r="R9036" s="807">
        <v>22</v>
      </c>
      <c r="S9036" s="759" t="str">
        <f t="shared" si="282"/>
        <v>Juventud</v>
      </c>
      <c r="AI9036" s="806" t="s">
        <v>908</v>
      </c>
      <c r="AJ9036" s="807">
        <v>45</v>
      </c>
      <c r="AK9036" s="807">
        <v>41</v>
      </c>
      <c r="AL9036" s="759" t="str">
        <f t="shared" si="283"/>
        <v>Adulto</v>
      </c>
    </row>
    <row r="9037" spans="16:38" ht="15">
      <c r="P9037" s="806" t="s">
        <v>899</v>
      </c>
      <c r="Q9037" s="807">
        <v>64</v>
      </c>
      <c r="R9037" s="807">
        <v>23</v>
      </c>
      <c r="S9037" s="759" t="str">
        <f t="shared" si="282"/>
        <v>Juventud</v>
      </c>
      <c r="AI9037" s="806" t="s">
        <v>908</v>
      </c>
      <c r="AJ9037" s="807">
        <v>51</v>
      </c>
      <c r="AK9037" s="807">
        <v>42</v>
      </c>
      <c r="AL9037" s="759" t="str">
        <f t="shared" si="283"/>
        <v>Adulto</v>
      </c>
    </row>
    <row r="9038" spans="16:38" ht="15">
      <c r="P9038" s="806" t="s">
        <v>899</v>
      </c>
      <c r="Q9038" s="807">
        <v>42</v>
      </c>
      <c r="R9038" s="807">
        <v>24</v>
      </c>
      <c r="S9038" s="759" t="str">
        <f t="shared" si="282"/>
        <v>Juventud</v>
      </c>
      <c r="AI9038" s="806" t="s">
        <v>908</v>
      </c>
      <c r="AJ9038" s="807">
        <v>48</v>
      </c>
      <c r="AK9038" s="807">
        <v>43</v>
      </c>
      <c r="AL9038" s="759" t="str">
        <f t="shared" si="283"/>
        <v>Adulto</v>
      </c>
    </row>
    <row r="9039" spans="16:38" ht="15">
      <c r="P9039" s="806" t="s">
        <v>899</v>
      </c>
      <c r="Q9039" s="807">
        <v>61</v>
      </c>
      <c r="R9039" s="807">
        <v>25</v>
      </c>
      <c r="S9039" s="759" t="str">
        <f t="shared" si="282"/>
        <v>Juventud</v>
      </c>
      <c r="AI9039" s="806" t="s">
        <v>908</v>
      </c>
      <c r="AJ9039" s="807">
        <v>39</v>
      </c>
      <c r="AK9039" s="807">
        <v>44</v>
      </c>
      <c r="AL9039" s="759" t="str">
        <f t="shared" si="283"/>
        <v>Adulto</v>
      </c>
    </row>
    <row r="9040" spans="16:38" ht="15">
      <c r="P9040" s="806" t="s">
        <v>899</v>
      </c>
      <c r="Q9040" s="807">
        <v>74</v>
      </c>
      <c r="R9040" s="807">
        <v>26</v>
      </c>
      <c r="S9040" s="759" t="str">
        <f t="shared" si="282"/>
        <v>Juventud</v>
      </c>
      <c r="AI9040" s="806" t="s">
        <v>908</v>
      </c>
      <c r="AJ9040" s="807">
        <v>29</v>
      </c>
      <c r="AK9040" s="807">
        <v>45</v>
      </c>
      <c r="AL9040" s="759" t="str">
        <f t="shared" si="283"/>
        <v>Adulto</v>
      </c>
    </row>
    <row r="9041" spans="16:38" ht="15">
      <c r="P9041" s="806" t="s">
        <v>899</v>
      </c>
      <c r="Q9041" s="807">
        <v>51</v>
      </c>
      <c r="R9041" s="807">
        <v>27</v>
      </c>
      <c r="S9041" s="759" t="str">
        <f t="shared" si="282"/>
        <v>Juventud</v>
      </c>
      <c r="AI9041" s="806" t="s">
        <v>908</v>
      </c>
      <c r="AJ9041" s="807">
        <v>43</v>
      </c>
      <c r="AK9041" s="807">
        <v>46</v>
      </c>
      <c r="AL9041" s="759" t="str">
        <f t="shared" si="283"/>
        <v>Adulto</v>
      </c>
    </row>
    <row r="9042" spans="16:38" ht="15">
      <c r="P9042" s="806" t="s">
        <v>899</v>
      </c>
      <c r="Q9042" s="807">
        <v>58</v>
      </c>
      <c r="R9042" s="807">
        <v>28</v>
      </c>
      <c r="S9042" s="759" t="str">
        <f t="shared" si="282"/>
        <v>Juventud</v>
      </c>
      <c r="AI9042" s="806" t="s">
        <v>908</v>
      </c>
      <c r="AJ9042" s="807">
        <v>42</v>
      </c>
      <c r="AK9042" s="807">
        <v>47</v>
      </c>
      <c r="AL9042" s="759" t="str">
        <f t="shared" si="283"/>
        <v>Adulto</v>
      </c>
    </row>
    <row r="9043" spans="16:38" ht="15">
      <c r="P9043" s="806" t="s">
        <v>899</v>
      </c>
      <c r="Q9043" s="807">
        <v>49</v>
      </c>
      <c r="R9043" s="807">
        <v>29</v>
      </c>
      <c r="S9043" s="759" t="str">
        <f t="shared" si="282"/>
        <v>Adulto</v>
      </c>
      <c r="AI9043" s="806" t="s">
        <v>908</v>
      </c>
      <c r="AJ9043" s="807">
        <v>21</v>
      </c>
      <c r="AK9043" s="807">
        <v>48</v>
      </c>
      <c r="AL9043" s="759" t="str">
        <f t="shared" si="283"/>
        <v>Adulto</v>
      </c>
    </row>
    <row r="9044" spans="16:38" ht="15">
      <c r="P9044" s="806" t="s">
        <v>899</v>
      </c>
      <c r="Q9044" s="807">
        <v>57</v>
      </c>
      <c r="R9044" s="807">
        <v>30</v>
      </c>
      <c r="S9044" s="759" t="str">
        <f t="shared" si="282"/>
        <v>Adulto</v>
      </c>
      <c r="AI9044" s="806" t="s">
        <v>908</v>
      </c>
      <c r="AJ9044" s="807">
        <v>35</v>
      </c>
      <c r="AK9044" s="807">
        <v>49</v>
      </c>
      <c r="AL9044" s="759" t="str">
        <f t="shared" si="283"/>
        <v>Adulto</v>
      </c>
    </row>
    <row r="9045" spans="16:38" ht="15">
      <c r="P9045" s="806" t="s">
        <v>899</v>
      </c>
      <c r="Q9045" s="807">
        <v>61</v>
      </c>
      <c r="R9045" s="807">
        <v>31</v>
      </c>
      <c r="S9045" s="759" t="str">
        <f t="shared" si="282"/>
        <v>Adulto</v>
      </c>
      <c r="AI9045" s="806" t="s">
        <v>908</v>
      </c>
      <c r="AJ9045" s="807">
        <v>31</v>
      </c>
      <c r="AK9045" s="807">
        <v>50</v>
      </c>
      <c r="AL9045" s="759" t="str">
        <f t="shared" si="283"/>
        <v>Adulto</v>
      </c>
    </row>
    <row r="9046" spans="16:38" ht="15">
      <c r="P9046" s="806" t="s">
        <v>899</v>
      </c>
      <c r="Q9046" s="807">
        <v>56</v>
      </c>
      <c r="R9046" s="807">
        <v>32</v>
      </c>
      <c r="S9046" s="759" t="str">
        <f t="shared" si="282"/>
        <v>Adulto</v>
      </c>
      <c r="AI9046" s="806" t="s">
        <v>908</v>
      </c>
      <c r="AJ9046" s="807">
        <v>27</v>
      </c>
      <c r="AK9046" s="807">
        <v>51</v>
      </c>
      <c r="AL9046" s="759" t="str">
        <f t="shared" si="283"/>
        <v>Adulto</v>
      </c>
    </row>
    <row r="9047" spans="16:38" ht="15">
      <c r="P9047" s="806" t="s">
        <v>899</v>
      </c>
      <c r="Q9047" s="807">
        <v>42</v>
      </c>
      <c r="R9047" s="807">
        <v>33</v>
      </c>
      <c r="S9047" s="759" t="str">
        <f t="shared" si="282"/>
        <v>Adulto</v>
      </c>
      <c r="AI9047" s="806" t="s">
        <v>908</v>
      </c>
      <c r="AJ9047" s="807">
        <v>27</v>
      </c>
      <c r="AK9047" s="807">
        <v>52</v>
      </c>
      <c r="AL9047" s="759" t="str">
        <f t="shared" si="283"/>
        <v>Adulto</v>
      </c>
    </row>
    <row r="9048" spans="16:38" ht="15">
      <c r="P9048" s="806" t="s">
        <v>899</v>
      </c>
      <c r="Q9048" s="807">
        <v>47</v>
      </c>
      <c r="R9048" s="807">
        <v>34</v>
      </c>
      <c r="S9048" s="759" t="str">
        <f t="shared" si="282"/>
        <v>Adulto</v>
      </c>
      <c r="AI9048" s="806" t="s">
        <v>908</v>
      </c>
      <c r="AJ9048" s="807">
        <v>32</v>
      </c>
      <c r="AK9048" s="807">
        <v>53</v>
      </c>
      <c r="AL9048" s="759" t="str">
        <f t="shared" si="283"/>
        <v>Adulto</v>
      </c>
    </row>
    <row r="9049" spans="16:38" ht="15">
      <c r="P9049" s="806" t="s">
        <v>899</v>
      </c>
      <c r="Q9049" s="807">
        <v>48</v>
      </c>
      <c r="R9049" s="807">
        <v>35</v>
      </c>
      <c r="S9049" s="759" t="str">
        <f t="shared" si="282"/>
        <v>Adulto</v>
      </c>
      <c r="AI9049" s="806" t="s">
        <v>908</v>
      </c>
      <c r="AJ9049" s="807">
        <v>19</v>
      </c>
      <c r="AK9049" s="807">
        <v>54</v>
      </c>
      <c r="AL9049" s="759" t="str">
        <f t="shared" si="283"/>
        <v>Adulto</v>
      </c>
    </row>
    <row r="9050" spans="16:38" ht="15">
      <c r="P9050" s="806" t="s">
        <v>899</v>
      </c>
      <c r="Q9050" s="807">
        <v>62</v>
      </c>
      <c r="R9050" s="807">
        <v>36</v>
      </c>
      <c r="S9050" s="759" t="str">
        <f t="shared" si="282"/>
        <v>Adulto</v>
      </c>
      <c r="AI9050" s="806" t="s">
        <v>908</v>
      </c>
      <c r="AJ9050" s="807">
        <v>26</v>
      </c>
      <c r="AK9050" s="807">
        <v>55</v>
      </c>
      <c r="AL9050" s="759" t="str">
        <f t="shared" si="283"/>
        <v>Adulto</v>
      </c>
    </row>
    <row r="9051" spans="16:38" ht="15">
      <c r="P9051" s="806" t="s">
        <v>899</v>
      </c>
      <c r="Q9051" s="807">
        <v>53</v>
      </c>
      <c r="R9051" s="807">
        <v>37</v>
      </c>
      <c r="S9051" s="759" t="str">
        <f t="shared" si="282"/>
        <v>Adulto</v>
      </c>
      <c r="AI9051" s="806" t="s">
        <v>908</v>
      </c>
      <c r="AJ9051" s="807">
        <v>13</v>
      </c>
      <c r="AK9051" s="807">
        <v>56</v>
      </c>
      <c r="AL9051" s="759" t="str">
        <f t="shared" si="283"/>
        <v>Adulto</v>
      </c>
    </row>
    <row r="9052" spans="16:38" ht="15">
      <c r="P9052" s="806" t="s">
        <v>899</v>
      </c>
      <c r="Q9052" s="807">
        <v>44</v>
      </c>
      <c r="R9052" s="807">
        <v>38</v>
      </c>
      <c r="S9052" s="759" t="str">
        <f t="shared" si="282"/>
        <v>Adulto</v>
      </c>
      <c r="AI9052" s="806" t="s">
        <v>908</v>
      </c>
      <c r="AJ9052" s="807">
        <v>27</v>
      </c>
      <c r="AK9052" s="807">
        <v>57</v>
      </c>
      <c r="AL9052" s="759" t="str">
        <f t="shared" si="283"/>
        <v>Adulto</v>
      </c>
    </row>
    <row r="9053" spans="16:38" ht="15">
      <c r="P9053" s="806" t="s">
        <v>899</v>
      </c>
      <c r="Q9053" s="807">
        <v>58</v>
      </c>
      <c r="R9053" s="807">
        <v>39</v>
      </c>
      <c r="S9053" s="759" t="str">
        <f t="shared" si="282"/>
        <v>Adulto</v>
      </c>
      <c r="AI9053" s="806" t="s">
        <v>908</v>
      </c>
      <c r="AJ9053" s="807">
        <v>18</v>
      </c>
      <c r="AK9053" s="807">
        <v>58</v>
      </c>
      <c r="AL9053" s="759" t="str">
        <f t="shared" si="283"/>
        <v>Adulto</v>
      </c>
    </row>
    <row r="9054" spans="16:38" ht="15">
      <c r="P9054" s="806" t="s">
        <v>899</v>
      </c>
      <c r="Q9054" s="807">
        <v>58</v>
      </c>
      <c r="R9054" s="807">
        <v>40</v>
      </c>
      <c r="S9054" s="759" t="str">
        <f t="shared" si="282"/>
        <v>Adulto</v>
      </c>
      <c r="AI9054" s="806" t="s">
        <v>908</v>
      </c>
      <c r="AJ9054" s="807">
        <v>22</v>
      </c>
      <c r="AK9054" s="807">
        <v>59</v>
      </c>
      <c r="AL9054" s="759" t="str">
        <f t="shared" si="283"/>
        <v>Adulto</v>
      </c>
    </row>
    <row r="9055" spans="16:38" ht="15">
      <c r="P9055" s="806" t="s">
        <v>899</v>
      </c>
      <c r="Q9055" s="807">
        <v>49</v>
      </c>
      <c r="R9055" s="807">
        <v>41</v>
      </c>
      <c r="S9055" s="759" t="str">
        <f t="shared" si="282"/>
        <v>Adulto</v>
      </c>
      <c r="AI9055" s="806" t="s">
        <v>908</v>
      </c>
      <c r="AJ9055" s="807">
        <v>16</v>
      </c>
      <c r="AK9055" s="807">
        <v>60</v>
      </c>
      <c r="AL9055" s="759" t="str">
        <f t="shared" si="283"/>
        <v>Vejez</v>
      </c>
    </row>
    <row r="9056" spans="16:38" ht="15">
      <c r="P9056" s="806" t="s">
        <v>899</v>
      </c>
      <c r="Q9056" s="807">
        <v>45</v>
      </c>
      <c r="R9056" s="807">
        <v>42</v>
      </c>
      <c r="S9056" s="759" t="str">
        <f t="shared" si="282"/>
        <v>Adulto</v>
      </c>
      <c r="AI9056" s="806" t="s">
        <v>908</v>
      </c>
      <c r="AJ9056" s="807">
        <v>15</v>
      </c>
      <c r="AK9056" s="807">
        <v>61</v>
      </c>
      <c r="AL9056" s="759" t="str">
        <f t="shared" si="283"/>
        <v>Vejez</v>
      </c>
    </row>
    <row r="9057" spans="16:38" ht="15">
      <c r="P9057" s="806" t="s">
        <v>899</v>
      </c>
      <c r="Q9057" s="807">
        <v>56</v>
      </c>
      <c r="R9057" s="807">
        <v>43</v>
      </c>
      <c r="S9057" s="759" t="str">
        <f t="shared" si="282"/>
        <v>Adulto</v>
      </c>
      <c r="AI9057" s="806" t="s">
        <v>908</v>
      </c>
      <c r="AJ9057" s="807">
        <v>10</v>
      </c>
      <c r="AK9057" s="807">
        <v>62</v>
      </c>
      <c r="AL9057" s="759" t="str">
        <f t="shared" si="283"/>
        <v>Vejez</v>
      </c>
    </row>
    <row r="9058" spans="16:38" ht="15">
      <c r="P9058" s="806" t="s">
        <v>899</v>
      </c>
      <c r="Q9058" s="807">
        <v>56</v>
      </c>
      <c r="R9058" s="807">
        <v>44</v>
      </c>
      <c r="S9058" s="759" t="str">
        <f t="shared" si="282"/>
        <v>Adulto</v>
      </c>
      <c r="AI9058" s="806" t="s">
        <v>908</v>
      </c>
      <c r="AJ9058" s="807">
        <v>18</v>
      </c>
      <c r="AK9058" s="807">
        <v>63</v>
      </c>
      <c r="AL9058" s="759" t="str">
        <f t="shared" si="283"/>
        <v>Vejez</v>
      </c>
    </row>
    <row r="9059" spans="16:38" ht="15">
      <c r="P9059" s="806" t="s">
        <v>899</v>
      </c>
      <c r="Q9059" s="807">
        <v>41</v>
      </c>
      <c r="R9059" s="807">
        <v>45</v>
      </c>
      <c r="S9059" s="759" t="str">
        <f t="shared" si="282"/>
        <v>Adulto</v>
      </c>
      <c r="AI9059" s="806" t="s">
        <v>908</v>
      </c>
      <c r="AJ9059" s="807">
        <v>13</v>
      </c>
      <c r="AK9059" s="807">
        <v>64</v>
      </c>
      <c r="AL9059" s="759" t="str">
        <f t="shared" si="283"/>
        <v>Vejez</v>
      </c>
    </row>
    <row r="9060" spans="16:38" ht="15">
      <c r="P9060" s="806" t="s">
        <v>899</v>
      </c>
      <c r="Q9060" s="807">
        <v>45</v>
      </c>
      <c r="R9060" s="807">
        <v>46</v>
      </c>
      <c r="S9060" s="759" t="str">
        <f t="shared" si="282"/>
        <v>Adulto</v>
      </c>
      <c r="AI9060" s="806" t="s">
        <v>908</v>
      </c>
      <c r="AJ9060" s="807">
        <v>10</v>
      </c>
      <c r="AK9060" s="807">
        <v>65</v>
      </c>
      <c r="AL9060" s="759" t="str">
        <f t="shared" si="283"/>
        <v>Vejez</v>
      </c>
    </row>
    <row r="9061" spans="16:38" ht="15">
      <c r="P9061" s="806" t="s">
        <v>899</v>
      </c>
      <c r="Q9061" s="807">
        <v>41</v>
      </c>
      <c r="R9061" s="807">
        <v>47</v>
      </c>
      <c r="S9061" s="759" t="str">
        <f t="shared" si="282"/>
        <v>Adulto</v>
      </c>
      <c r="AI9061" s="806" t="s">
        <v>908</v>
      </c>
      <c r="AJ9061" s="807">
        <v>8</v>
      </c>
      <c r="AK9061" s="807">
        <v>66</v>
      </c>
      <c r="AL9061" s="759" t="str">
        <f t="shared" si="283"/>
        <v>Vejez</v>
      </c>
    </row>
    <row r="9062" spans="16:38" ht="15">
      <c r="P9062" s="806" t="s">
        <v>899</v>
      </c>
      <c r="Q9062" s="807">
        <v>35</v>
      </c>
      <c r="R9062" s="807">
        <v>48</v>
      </c>
      <c r="S9062" s="759" t="str">
        <f t="shared" si="282"/>
        <v>Adulto</v>
      </c>
      <c r="AI9062" s="806" t="s">
        <v>908</v>
      </c>
      <c r="AJ9062" s="807">
        <v>11</v>
      </c>
      <c r="AK9062" s="807">
        <v>67</v>
      </c>
      <c r="AL9062" s="759" t="str">
        <f t="shared" si="283"/>
        <v>Vejez</v>
      </c>
    </row>
    <row r="9063" spans="16:38" ht="15">
      <c r="P9063" s="806" t="s">
        <v>899</v>
      </c>
      <c r="Q9063" s="807">
        <v>50</v>
      </c>
      <c r="R9063" s="807">
        <v>49</v>
      </c>
      <c r="S9063" s="759" t="str">
        <f t="shared" si="282"/>
        <v>Adulto</v>
      </c>
      <c r="AI9063" s="806" t="s">
        <v>908</v>
      </c>
      <c r="AJ9063" s="807">
        <v>5</v>
      </c>
      <c r="AK9063" s="807">
        <v>68</v>
      </c>
      <c r="AL9063" s="759" t="str">
        <f t="shared" si="283"/>
        <v>Vejez</v>
      </c>
    </row>
    <row r="9064" spans="16:38" ht="15">
      <c r="P9064" s="806" t="s">
        <v>899</v>
      </c>
      <c r="Q9064" s="807">
        <v>47</v>
      </c>
      <c r="R9064" s="807">
        <v>50</v>
      </c>
      <c r="S9064" s="759" t="str">
        <f t="shared" si="282"/>
        <v>Adulto</v>
      </c>
      <c r="AI9064" s="806" t="s">
        <v>908</v>
      </c>
      <c r="AJ9064" s="807">
        <v>9</v>
      </c>
      <c r="AK9064" s="807">
        <v>69</v>
      </c>
      <c r="AL9064" s="759" t="str">
        <f t="shared" si="283"/>
        <v>Vejez</v>
      </c>
    </row>
    <row r="9065" spans="16:38" ht="15">
      <c r="P9065" s="806" t="s">
        <v>899</v>
      </c>
      <c r="Q9065" s="807">
        <v>50</v>
      </c>
      <c r="R9065" s="807">
        <v>51</v>
      </c>
      <c r="S9065" s="759" t="str">
        <f t="shared" si="282"/>
        <v>Adulto</v>
      </c>
      <c r="AI9065" s="806" t="s">
        <v>908</v>
      </c>
      <c r="AJ9065" s="807">
        <v>6</v>
      </c>
      <c r="AK9065" s="807">
        <v>70</v>
      </c>
      <c r="AL9065" s="759" t="str">
        <f t="shared" si="283"/>
        <v>Vejez</v>
      </c>
    </row>
    <row r="9066" spans="16:38" ht="15">
      <c r="P9066" s="806" t="s">
        <v>899</v>
      </c>
      <c r="Q9066" s="807">
        <v>50</v>
      </c>
      <c r="R9066" s="807">
        <v>52</v>
      </c>
      <c r="S9066" s="759" t="str">
        <f t="shared" si="282"/>
        <v>Adulto</v>
      </c>
      <c r="AI9066" s="806" t="s">
        <v>908</v>
      </c>
      <c r="AJ9066" s="807">
        <v>2</v>
      </c>
      <c r="AK9066" s="807">
        <v>71</v>
      </c>
      <c r="AL9066" s="759" t="str">
        <f t="shared" si="283"/>
        <v>Vejez</v>
      </c>
    </row>
    <row r="9067" spans="16:38" ht="15">
      <c r="P9067" s="806" t="s">
        <v>899</v>
      </c>
      <c r="Q9067" s="807">
        <v>42</v>
      </c>
      <c r="R9067" s="807">
        <v>53</v>
      </c>
      <c r="S9067" s="759" t="str">
        <f t="shared" si="282"/>
        <v>Adulto</v>
      </c>
      <c r="AI9067" s="806" t="s">
        <v>908</v>
      </c>
      <c r="AJ9067" s="807">
        <v>2</v>
      </c>
      <c r="AK9067" s="807">
        <v>72</v>
      </c>
      <c r="AL9067" s="759" t="str">
        <f t="shared" si="283"/>
        <v>Vejez</v>
      </c>
    </row>
    <row r="9068" spans="16:38" ht="15">
      <c r="P9068" s="806" t="s">
        <v>899</v>
      </c>
      <c r="Q9068" s="807">
        <v>50</v>
      </c>
      <c r="R9068" s="807">
        <v>54</v>
      </c>
      <c r="S9068" s="759" t="str">
        <f t="shared" si="282"/>
        <v>Adulto</v>
      </c>
      <c r="AI9068" s="806" t="s">
        <v>908</v>
      </c>
      <c r="AJ9068" s="807">
        <v>2</v>
      </c>
      <c r="AK9068" s="807">
        <v>73</v>
      </c>
      <c r="AL9068" s="759" t="str">
        <f t="shared" si="283"/>
        <v>Vejez</v>
      </c>
    </row>
    <row r="9069" spans="16:38" ht="15">
      <c r="P9069" s="806" t="s">
        <v>899</v>
      </c>
      <c r="Q9069" s="807">
        <v>53</v>
      </c>
      <c r="R9069" s="807">
        <v>55</v>
      </c>
      <c r="S9069" s="759" t="str">
        <f t="shared" si="282"/>
        <v>Adulto</v>
      </c>
      <c r="AI9069" s="806" t="s">
        <v>908</v>
      </c>
      <c r="AJ9069" s="807">
        <v>9</v>
      </c>
      <c r="AK9069" s="807">
        <v>74</v>
      </c>
      <c r="AL9069" s="759" t="str">
        <f t="shared" si="283"/>
        <v>Vejez</v>
      </c>
    </row>
    <row r="9070" spans="16:38" ht="15">
      <c r="P9070" s="806" t="s">
        <v>899</v>
      </c>
      <c r="Q9070" s="807">
        <v>63</v>
      </c>
      <c r="R9070" s="807">
        <v>56</v>
      </c>
      <c r="S9070" s="759" t="str">
        <f t="shared" si="282"/>
        <v>Adulto</v>
      </c>
      <c r="AI9070" s="806" t="s">
        <v>908</v>
      </c>
      <c r="AJ9070" s="807">
        <v>5</v>
      </c>
      <c r="AK9070" s="807">
        <v>75</v>
      </c>
      <c r="AL9070" s="759" t="str">
        <f t="shared" si="283"/>
        <v>Vejez</v>
      </c>
    </row>
    <row r="9071" spans="16:38" ht="15">
      <c r="P9071" s="806" t="s">
        <v>899</v>
      </c>
      <c r="Q9071" s="807">
        <v>42</v>
      </c>
      <c r="R9071" s="807">
        <v>57</v>
      </c>
      <c r="S9071" s="759" t="str">
        <f t="shared" si="282"/>
        <v>Adulto</v>
      </c>
      <c r="AI9071" s="806" t="s">
        <v>908</v>
      </c>
      <c r="AJ9071" s="807">
        <v>7</v>
      </c>
      <c r="AK9071" s="807">
        <v>76</v>
      </c>
      <c r="AL9071" s="759" t="str">
        <f t="shared" si="283"/>
        <v>Vejez</v>
      </c>
    </row>
    <row r="9072" spans="16:38" ht="15">
      <c r="P9072" s="806" t="s">
        <v>899</v>
      </c>
      <c r="Q9072" s="807">
        <v>53</v>
      </c>
      <c r="R9072" s="807">
        <v>58</v>
      </c>
      <c r="S9072" s="759" t="str">
        <f t="shared" si="282"/>
        <v>Adulto</v>
      </c>
      <c r="AI9072" s="806" t="s">
        <v>908</v>
      </c>
      <c r="AJ9072" s="807">
        <v>1</v>
      </c>
      <c r="AK9072" s="807">
        <v>77</v>
      </c>
      <c r="AL9072" s="759" t="str">
        <f t="shared" si="283"/>
        <v>Vejez</v>
      </c>
    </row>
    <row r="9073" spans="16:38" ht="15">
      <c r="P9073" s="806" t="s">
        <v>899</v>
      </c>
      <c r="Q9073" s="807">
        <v>62</v>
      </c>
      <c r="R9073" s="807">
        <v>59</v>
      </c>
      <c r="S9073" s="759" t="str">
        <f t="shared" si="282"/>
        <v>Adulto</v>
      </c>
      <c r="AI9073" s="806" t="s">
        <v>908</v>
      </c>
      <c r="AJ9073" s="807">
        <v>3</v>
      </c>
      <c r="AK9073" s="807">
        <v>79</v>
      </c>
      <c r="AL9073" s="759" t="str">
        <f t="shared" si="283"/>
        <v>Vejez</v>
      </c>
    </row>
    <row r="9074" spans="16:38" ht="15">
      <c r="P9074" s="806" t="s">
        <v>899</v>
      </c>
      <c r="Q9074" s="807">
        <v>54</v>
      </c>
      <c r="R9074" s="807">
        <v>60</v>
      </c>
      <c r="S9074" s="759" t="str">
        <f t="shared" si="282"/>
        <v>Vejez</v>
      </c>
      <c r="AI9074" s="806" t="s">
        <v>908</v>
      </c>
      <c r="AJ9074" s="807">
        <v>4</v>
      </c>
      <c r="AK9074" s="807">
        <v>80</v>
      </c>
      <c r="AL9074" s="759" t="str">
        <f t="shared" si="283"/>
        <v>Vejez</v>
      </c>
    </row>
    <row r="9075" spans="16:38" ht="15">
      <c r="P9075" s="806" t="s">
        <v>899</v>
      </c>
      <c r="Q9075" s="807">
        <v>45</v>
      </c>
      <c r="R9075" s="807">
        <v>61</v>
      </c>
      <c r="S9075" s="759" t="str">
        <f t="shared" si="282"/>
        <v>Vejez</v>
      </c>
      <c r="AI9075" s="806" t="s">
        <v>908</v>
      </c>
      <c r="AJ9075" s="807">
        <v>2</v>
      </c>
      <c r="AK9075" s="807">
        <v>81</v>
      </c>
      <c r="AL9075" s="759" t="str">
        <f t="shared" si="283"/>
        <v>Vejez</v>
      </c>
    </row>
    <row r="9076" spans="16:38" ht="15">
      <c r="P9076" s="806" t="s">
        <v>899</v>
      </c>
      <c r="Q9076" s="807">
        <v>53</v>
      </c>
      <c r="R9076" s="807">
        <v>62</v>
      </c>
      <c r="S9076" s="759" t="str">
        <f t="shared" si="282"/>
        <v>Vejez</v>
      </c>
      <c r="AI9076" s="806" t="s">
        <v>908</v>
      </c>
      <c r="AJ9076" s="807">
        <v>1</v>
      </c>
      <c r="AK9076" s="807">
        <v>84</v>
      </c>
      <c r="AL9076" s="759" t="str">
        <f t="shared" si="283"/>
        <v>Vejez</v>
      </c>
    </row>
    <row r="9077" spans="16:38" ht="15">
      <c r="P9077" s="806" t="s">
        <v>899</v>
      </c>
      <c r="Q9077" s="807">
        <v>35</v>
      </c>
      <c r="R9077" s="807">
        <v>63</v>
      </c>
      <c r="S9077" s="759" t="str">
        <f t="shared" si="282"/>
        <v>Vejez</v>
      </c>
      <c r="AI9077" s="806" t="s">
        <v>908</v>
      </c>
      <c r="AJ9077" s="807">
        <v>1</v>
      </c>
      <c r="AK9077" s="807">
        <v>85</v>
      </c>
      <c r="AL9077" s="759" t="str">
        <f t="shared" si="283"/>
        <v>Vejez</v>
      </c>
    </row>
    <row r="9078" spans="16:38" ht="15">
      <c r="P9078" s="806" t="s">
        <v>899</v>
      </c>
      <c r="Q9078" s="807">
        <v>36</v>
      </c>
      <c r="R9078" s="807">
        <v>64</v>
      </c>
      <c r="S9078" s="759" t="str">
        <f t="shared" si="282"/>
        <v>Vejez</v>
      </c>
      <c r="AI9078" s="806" t="s">
        <v>908</v>
      </c>
      <c r="AJ9078" s="807">
        <v>2</v>
      </c>
      <c r="AK9078" s="807">
        <v>86</v>
      </c>
      <c r="AL9078" s="759" t="str">
        <f t="shared" si="283"/>
        <v>Vejez</v>
      </c>
    </row>
    <row r="9079" spans="16:38" ht="15">
      <c r="P9079" s="806" t="s">
        <v>899</v>
      </c>
      <c r="Q9079" s="807">
        <v>38</v>
      </c>
      <c r="R9079" s="807">
        <v>65</v>
      </c>
      <c r="S9079" s="759" t="str">
        <f t="shared" si="282"/>
        <v>Vejez</v>
      </c>
      <c r="AI9079" s="806" t="s">
        <v>908</v>
      </c>
      <c r="AJ9079" s="807">
        <v>1</v>
      </c>
      <c r="AK9079" s="807">
        <v>89</v>
      </c>
      <c r="AL9079" s="759" t="str">
        <f t="shared" si="283"/>
        <v>Vejez</v>
      </c>
    </row>
    <row r="9080" spans="16:38" ht="15">
      <c r="P9080" s="806" t="s">
        <v>899</v>
      </c>
      <c r="Q9080" s="807">
        <v>44</v>
      </c>
      <c r="R9080" s="807">
        <v>66</v>
      </c>
      <c r="S9080" s="759" t="str">
        <f t="shared" si="282"/>
        <v>Vejez</v>
      </c>
      <c r="AI9080" s="806" t="s">
        <v>908</v>
      </c>
      <c r="AJ9080" s="807">
        <v>1</v>
      </c>
      <c r="AK9080" s="807">
        <v>90</v>
      </c>
      <c r="AL9080" s="759" t="str">
        <f t="shared" si="283"/>
        <v>Vejez</v>
      </c>
    </row>
    <row r="9081" spans="16:38" ht="15">
      <c r="P9081" s="806" t="s">
        <v>899</v>
      </c>
      <c r="Q9081" s="807">
        <v>30</v>
      </c>
      <c r="R9081" s="807">
        <v>67</v>
      </c>
      <c r="S9081" s="759" t="str">
        <f t="shared" si="282"/>
        <v>Vejez</v>
      </c>
      <c r="AI9081" s="806" t="s">
        <v>908</v>
      </c>
      <c r="AJ9081" s="807">
        <v>1</v>
      </c>
      <c r="AK9081" s="807">
        <v>91</v>
      </c>
      <c r="AL9081" s="759" t="str">
        <f t="shared" si="283"/>
        <v>Vejez</v>
      </c>
    </row>
    <row r="9082" spans="16:38" ht="15">
      <c r="P9082" s="806" t="s">
        <v>899</v>
      </c>
      <c r="Q9082" s="807">
        <v>36</v>
      </c>
      <c r="R9082" s="807">
        <v>68</v>
      </c>
      <c r="S9082" s="759" t="str">
        <f t="shared" si="282"/>
        <v>Vejez</v>
      </c>
      <c r="AI9082" s="806" t="s">
        <v>908</v>
      </c>
      <c r="AJ9082" s="807">
        <v>1</v>
      </c>
      <c r="AK9082" s="807">
        <v>93</v>
      </c>
      <c r="AL9082" s="759" t="str">
        <f t="shared" si="283"/>
        <v>Vejez</v>
      </c>
    </row>
    <row r="9083" spans="16:38" ht="15">
      <c r="P9083" s="806" t="s">
        <v>899</v>
      </c>
      <c r="Q9083" s="807">
        <v>24</v>
      </c>
      <c r="R9083" s="807">
        <v>69</v>
      </c>
      <c r="S9083" s="759" t="str">
        <f t="shared" si="282"/>
        <v>Vejez</v>
      </c>
      <c r="AI9083" s="806" t="s">
        <v>908</v>
      </c>
      <c r="AJ9083" s="807">
        <v>1</v>
      </c>
      <c r="AK9083" s="807">
        <v>97</v>
      </c>
      <c r="AL9083" s="759" t="str">
        <f t="shared" si="283"/>
        <v>Vejez</v>
      </c>
    </row>
    <row r="9084" spans="16:38" ht="15">
      <c r="P9084" s="806" t="s">
        <v>899</v>
      </c>
      <c r="Q9084" s="807">
        <v>22</v>
      </c>
      <c r="R9084" s="807">
        <v>70</v>
      </c>
      <c r="S9084" s="759" t="str">
        <f t="shared" si="282"/>
        <v>Vejez</v>
      </c>
      <c r="AI9084" s="806" t="s">
        <v>908</v>
      </c>
      <c r="AJ9084" s="807">
        <v>1</v>
      </c>
      <c r="AK9084" s="807">
        <v>100</v>
      </c>
      <c r="AL9084" s="759" t="str">
        <f t="shared" si="283"/>
        <v>Vejez</v>
      </c>
    </row>
    <row r="9085" spans="16:38" ht="30">
      <c r="P9085" s="806" t="s">
        <v>899</v>
      </c>
      <c r="Q9085" s="807">
        <v>33</v>
      </c>
      <c r="R9085" s="807">
        <v>71</v>
      </c>
      <c r="S9085" s="759" t="str">
        <f t="shared" si="282"/>
        <v>Vejez</v>
      </c>
      <c r="AI9085" s="806" t="s">
        <v>909</v>
      </c>
      <c r="AJ9085" s="807">
        <v>32</v>
      </c>
      <c r="AK9085" s="807">
        <v>0</v>
      </c>
      <c r="AL9085" s="759" t="str">
        <f t="shared" si="283"/>
        <v>Primera Infancia</v>
      </c>
    </row>
    <row r="9086" spans="16:38" ht="30">
      <c r="P9086" s="806" t="s">
        <v>899</v>
      </c>
      <c r="Q9086" s="807">
        <v>25</v>
      </c>
      <c r="R9086" s="807">
        <v>72</v>
      </c>
      <c r="S9086" s="759" t="str">
        <f t="shared" si="282"/>
        <v>Vejez</v>
      </c>
      <c r="AI9086" s="806" t="s">
        <v>909</v>
      </c>
      <c r="AJ9086" s="807">
        <v>33</v>
      </c>
      <c r="AK9086" s="807">
        <v>1</v>
      </c>
      <c r="AL9086" s="759" t="str">
        <f t="shared" si="283"/>
        <v>Primera Infancia</v>
      </c>
    </row>
    <row r="9087" spans="16:38" ht="30">
      <c r="P9087" s="806" t="s">
        <v>899</v>
      </c>
      <c r="Q9087" s="807">
        <v>22</v>
      </c>
      <c r="R9087" s="807">
        <v>73</v>
      </c>
      <c r="S9087" s="759" t="str">
        <f t="shared" si="282"/>
        <v>Vejez</v>
      </c>
      <c r="AI9087" s="806" t="s">
        <v>909</v>
      </c>
      <c r="AJ9087" s="807">
        <v>33</v>
      </c>
      <c r="AK9087" s="807">
        <v>2</v>
      </c>
      <c r="AL9087" s="759" t="str">
        <f t="shared" si="283"/>
        <v>Primera Infancia</v>
      </c>
    </row>
    <row r="9088" spans="16:38" ht="30">
      <c r="P9088" s="806" t="s">
        <v>899</v>
      </c>
      <c r="Q9088" s="807">
        <v>15</v>
      </c>
      <c r="R9088" s="807">
        <v>74</v>
      </c>
      <c r="S9088" s="759" t="str">
        <f t="shared" si="282"/>
        <v>Vejez</v>
      </c>
      <c r="AI9088" s="806" t="s">
        <v>909</v>
      </c>
      <c r="AJ9088" s="807">
        <v>38</v>
      </c>
      <c r="AK9088" s="807">
        <v>3</v>
      </c>
      <c r="AL9088" s="759" t="str">
        <f t="shared" si="283"/>
        <v>Primera Infancia</v>
      </c>
    </row>
    <row r="9089" spans="16:38" ht="30">
      <c r="P9089" s="806" t="s">
        <v>899</v>
      </c>
      <c r="Q9089" s="807">
        <v>25</v>
      </c>
      <c r="R9089" s="807">
        <v>75</v>
      </c>
      <c r="S9089" s="759" t="str">
        <f t="shared" si="282"/>
        <v>Vejez</v>
      </c>
      <c r="AI9089" s="806" t="s">
        <v>909</v>
      </c>
      <c r="AJ9089" s="807">
        <v>47</v>
      </c>
      <c r="AK9089" s="807">
        <v>4</v>
      </c>
      <c r="AL9089" s="759" t="str">
        <f t="shared" si="283"/>
        <v>Primera Infancia</v>
      </c>
    </row>
    <row r="9090" spans="16:38" ht="30">
      <c r="P9090" s="806" t="s">
        <v>899</v>
      </c>
      <c r="Q9090" s="807">
        <v>18</v>
      </c>
      <c r="R9090" s="807">
        <v>76</v>
      </c>
      <c r="S9090" s="759" t="str">
        <f t="shared" si="282"/>
        <v>Vejez</v>
      </c>
      <c r="AI9090" s="806" t="s">
        <v>909</v>
      </c>
      <c r="AJ9090" s="807">
        <v>51</v>
      </c>
      <c r="AK9090" s="807">
        <v>5</v>
      </c>
      <c r="AL9090" s="759" t="str">
        <f t="shared" si="283"/>
        <v>Primera Infancia</v>
      </c>
    </row>
    <row r="9091" spans="16:38" ht="15">
      <c r="P9091" s="806" t="s">
        <v>899</v>
      </c>
      <c r="Q9091" s="807">
        <v>18</v>
      </c>
      <c r="R9091" s="807">
        <v>77</v>
      </c>
      <c r="S9091" s="759" t="str">
        <f t="shared" ref="S9091:S9154" si="284">IF(P9091=0,"",IF(AND(R9091&gt;=0,R9091&lt;=5),"Primera Infancia",IF(AND(R9091&gt;=6,R9091&lt;=11),"Infancia",IF(AND(R9091&gt;=12,R9091&lt;=17),"Adolescente",IF(AND(R9091&gt;=18,R9091&lt;=28),"Juventud",IF(AND(R9091&gt;=29,R9091&lt;=59),"Adulto","Vejez"))))))</f>
        <v>Vejez</v>
      </c>
      <c r="AI9091" s="806" t="s">
        <v>909</v>
      </c>
      <c r="AJ9091" s="807">
        <v>41</v>
      </c>
      <c r="AK9091" s="807">
        <v>6</v>
      </c>
      <c r="AL9091" s="759" t="str">
        <f t="shared" ref="AL9091:AL9154" si="285">IF(AI9091=0,"",IF(AND(AK9091&gt;=0,AK9091&lt;=5),"Primera Infancia",IF(AND(AK9091&gt;=6,AK9091&lt;=11),"Infancia",IF(AND(AK9091&gt;=12,AK9091&lt;=17),"Adolescente",IF(AND(AK9091&gt;=18,AK9091&lt;=28),"Juventud",IF(AND(AK9091&gt;=29,AK9091&lt;=59),"Adulto","Vejez"))))))</f>
        <v>Infancia</v>
      </c>
    </row>
    <row r="9092" spans="16:38" ht="15">
      <c r="P9092" s="806" t="s">
        <v>899</v>
      </c>
      <c r="Q9092" s="807">
        <v>17</v>
      </c>
      <c r="R9092" s="807">
        <v>78</v>
      </c>
      <c r="S9092" s="759" t="str">
        <f t="shared" si="284"/>
        <v>Vejez</v>
      </c>
      <c r="AI9092" s="806" t="s">
        <v>909</v>
      </c>
      <c r="AJ9092" s="807">
        <v>41</v>
      </c>
      <c r="AK9092" s="807">
        <v>7</v>
      </c>
      <c r="AL9092" s="759" t="str">
        <f t="shared" si="285"/>
        <v>Infancia</v>
      </c>
    </row>
    <row r="9093" spans="16:38" ht="15">
      <c r="P9093" s="806" t="s">
        <v>899</v>
      </c>
      <c r="Q9093" s="807">
        <v>14</v>
      </c>
      <c r="R9093" s="807">
        <v>79</v>
      </c>
      <c r="S9093" s="759" t="str">
        <f t="shared" si="284"/>
        <v>Vejez</v>
      </c>
      <c r="AI9093" s="806" t="s">
        <v>909</v>
      </c>
      <c r="AJ9093" s="807">
        <v>41</v>
      </c>
      <c r="AK9093" s="807">
        <v>8</v>
      </c>
      <c r="AL9093" s="759" t="str">
        <f t="shared" si="285"/>
        <v>Infancia</v>
      </c>
    </row>
    <row r="9094" spans="16:38" ht="15">
      <c r="P9094" s="806" t="s">
        <v>899</v>
      </c>
      <c r="Q9094" s="807">
        <v>8</v>
      </c>
      <c r="R9094" s="807">
        <v>80</v>
      </c>
      <c r="S9094" s="759" t="str">
        <f t="shared" si="284"/>
        <v>Vejez</v>
      </c>
      <c r="AI9094" s="806" t="s">
        <v>909</v>
      </c>
      <c r="AJ9094" s="807">
        <v>52</v>
      </c>
      <c r="AK9094" s="807">
        <v>9</v>
      </c>
      <c r="AL9094" s="759" t="str">
        <f t="shared" si="285"/>
        <v>Infancia</v>
      </c>
    </row>
    <row r="9095" spans="16:38" ht="15">
      <c r="P9095" s="806" t="s">
        <v>899</v>
      </c>
      <c r="Q9095" s="807">
        <v>15</v>
      </c>
      <c r="R9095" s="807">
        <v>81</v>
      </c>
      <c r="S9095" s="759" t="str">
        <f t="shared" si="284"/>
        <v>Vejez</v>
      </c>
      <c r="AI9095" s="806" t="s">
        <v>909</v>
      </c>
      <c r="AJ9095" s="807">
        <v>38</v>
      </c>
      <c r="AK9095" s="807">
        <v>10</v>
      </c>
      <c r="AL9095" s="759" t="str">
        <f t="shared" si="285"/>
        <v>Infancia</v>
      </c>
    </row>
    <row r="9096" spans="16:38" ht="15">
      <c r="P9096" s="806" t="s">
        <v>899</v>
      </c>
      <c r="Q9096" s="807">
        <v>15</v>
      </c>
      <c r="R9096" s="807">
        <v>82</v>
      </c>
      <c r="S9096" s="759" t="str">
        <f t="shared" si="284"/>
        <v>Vejez</v>
      </c>
      <c r="AI9096" s="806" t="s">
        <v>909</v>
      </c>
      <c r="AJ9096" s="807">
        <v>38</v>
      </c>
      <c r="AK9096" s="807">
        <v>11</v>
      </c>
      <c r="AL9096" s="759" t="str">
        <f t="shared" si="285"/>
        <v>Infancia</v>
      </c>
    </row>
    <row r="9097" spans="16:38" ht="30">
      <c r="P9097" s="806" t="s">
        <v>899</v>
      </c>
      <c r="Q9097" s="807">
        <v>5</v>
      </c>
      <c r="R9097" s="807">
        <v>83</v>
      </c>
      <c r="S9097" s="759" t="str">
        <f t="shared" si="284"/>
        <v>Vejez</v>
      </c>
      <c r="AI9097" s="806" t="s">
        <v>909</v>
      </c>
      <c r="AJ9097" s="807">
        <v>48</v>
      </c>
      <c r="AK9097" s="807">
        <v>12</v>
      </c>
      <c r="AL9097" s="759" t="str">
        <f t="shared" si="285"/>
        <v>Adolescente</v>
      </c>
    </row>
    <row r="9098" spans="16:38" ht="30">
      <c r="P9098" s="806" t="s">
        <v>899</v>
      </c>
      <c r="Q9098" s="807">
        <v>8</v>
      </c>
      <c r="R9098" s="807">
        <v>84</v>
      </c>
      <c r="S9098" s="759" t="str">
        <f t="shared" si="284"/>
        <v>Vejez</v>
      </c>
      <c r="AI9098" s="806" t="s">
        <v>909</v>
      </c>
      <c r="AJ9098" s="807">
        <v>60</v>
      </c>
      <c r="AK9098" s="807">
        <v>13</v>
      </c>
      <c r="AL9098" s="759" t="str">
        <f t="shared" si="285"/>
        <v>Adolescente</v>
      </c>
    </row>
    <row r="9099" spans="16:38" ht="30">
      <c r="P9099" s="806" t="s">
        <v>899</v>
      </c>
      <c r="Q9099" s="807">
        <v>8</v>
      </c>
      <c r="R9099" s="807">
        <v>85</v>
      </c>
      <c r="S9099" s="759" t="str">
        <f t="shared" si="284"/>
        <v>Vejez</v>
      </c>
      <c r="AI9099" s="806" t="s">
        <v>909</v>
      </c>
      <c r="AJ9099" s="807">
        <v>56</v>
      </c>
      <c r="AK9099" s="807">
        <v>14</v>
      </c>
      <c r="AL9099" s="759" t="str">
        <f t="shared" si="285"/>
        <v>Adolescente</v>
      </c>
    </row>
    <row r="9100" spans="16:38" ht="30">
      <c r="P9100" s="806" t="s">
        <v>899</v>
      </c>
      <c r="Q9100" s="807">
        <v>12</v>
      </c>
      <c r="R9100" s="807">
        <v>86</v>
      </c>
      <c r="S9100" s="759" t="str">
        <f t="shared" si="284"/>
        <v>Vejez</v>
      </c>
      <c r="AI9100" s="806" t="s">
        <v>909</v>
      </c>
      <c r="AJ9100" s="807">
        <v>52</v>
      </c>
      <c r="AK9100" s="807">
        <v>15</v>
      </c>
      <c r="AL9100" s="759" t="str">
        <f t="shared" si="285"/>
        <v>Adolescente</v>
      </c>
    </row>
    <row r="9101" spans="16:38" ht="30">
      <c r="P9101" s="806" t="s">
        <v>899</v>
      </c>
      <c r="Q9101" s="807">
        <v>8</v>
      </c>
      <c r="R9101" s="807">
        <v>87</v>
      </c>
      <c r="S9101" s="759" t="str">
        <f t="shared" si="284"/>
        <v>Vejez</v>
      </c>
      <c r="AI9101" s="806" t="s">
        <v>909</v>
      </c>
      <c r="AJ9101" s="807">
        <v>47</v>
      </c>
      <c r="AK9101" s="807">
        <v>16</v>
      </c>
      <c r="AL9101" s="759" t="str">
        <f t="shared" si="285"/>
        <v>Adolescente</v>
      </c>
    </row>
    <row r="9102" spans="16:38" ht="30">
      <c r="P9102" s="806" t="s">
        <v>899</v>
      </c>
      <c r="Q9102" s="807">
        <v>11</v>
      </c>
      <c r="R9102" s="807">
        <v>88</v>
      </c>
      <c r="S9102" s="759" t="str">
        <f t="shared" si="284"/>
        <v>Vejez</v>
      </c>
      <c r="AI9102" s="806" t="s">
        <v>909</v>
      </c>
      <c r="AJ9102" s="807">
        <v>45</v>
      </c>
      <c r="AK9102" s="807">
        <v>17</v>
      </c>
      <c r="AL9102" s="759" t="str">
        <f t="shared" si="285"/>
        <v>Adolescente</v>
      </c>
    </row>
    <row r="9103" spans="16:38" ht="15">
      <c r="P9103" s="806" t="s">
        <v>899</v>
      </c>
      <c r="Q9103" s="807">
        <v>2</v>
      </c>
      <c r="R9103" s="807">
        <v>89</v>
      </c>
      <c r="S9103" s="759" t="str">
        <f t="shared" si="284"/>
        <v>Vejez</v>
      </c>
      <c r="AI9103" s="806" t="s">
        <v>909</v>
      </c>
      <c r="AJ9103" s="807">
        <v>52</v>
      </c>
      <c r="AK9103" s="807">
        <v>18</v>
      </c>
      <c r="AL9103" s="759" t="str">
        <f t="shared" si="285"/>
        <v>Juventud</v>
      </c>
    </row>
    <row r="9104" spans="16:38" ht="15">
      <c r="P9104" s="806" t="s">
        <v>899</v>
      </c>
      <c r="Q9104" s="807">
        <v>2</v>
      </c>
      <c r="R9104" s="807">
        <v>90</v>
      </c>
      <c r="S9104" s="759" t="str">
        <f t="shared" si="284"/>
        <v>Vejez</v>
      </c>
      <c r="AI9104" s="806" t="s">
        <v>909</v>
      </c>
      <c r="AJ9104" s="807">
        <v>47</v>
      </c>
      <c r="AK9104" s="807">
        <v>19</v>
      </c>
      <c r="AL9104" s="759" t="str">
        <f t="shared" si="285"/>
        <v>Juventud</v>
      </c>
    </row>
    <row r="9105" spans="16:38" ht="15">
      <c r="P9105" s="806" t="s">
        <v>899</v>
      </c>
      <c r="Q9105" s="807">
        <v>5</v>
      </c>
      <c r="R9105" s="807">
        <v>91</v>
      </c>
      <c r="S9105" s="759" t="str">
        <f t="shared" si="284"/>
        <v>Vejez</v>
      </c>
      <c r="AI9105" s="806" t="s">
        <v>909</v>
      </c>
      <c r="AJ9105" s="807">
        <v>56</v>
      </c>
      <c r="AK9105" s="807">
        <v>20</v>
      </c>
      <c r="AL9105" s="759" t="str">
        <f t="shared" si="285"/>
        <v>Juventud</v>
      </c>
    </row>
    <row r="9106" spans="16:38" ht="15">
      <c r="P9106" s="806" t="s">
        <v>899</v>
      </c>
      <c r="Q9106" s="807">
        <v>2</v>
      </c>
      <c r="R9106" s="807">
        <v>92</v>
      </c>
      <c r="S9106" s="759" t="str">
        <f t="shared" si="284"/>
        <v>Vejez</v>
      </c>
      <c r="AI9106" s="806" t="s">
        <v>909</v>
      </c>
      <c r="AJ9106" s="807">
        <v>68</v>
      </c>
      <c r="AK9106" s="807">
        <v>21</v>
      </c>
      <c r="AL9106" s="759" t="str">
        <f t="shared" si="285"/>
        <v>Juventud</v>
      </c>
    </row>
    <row r="9107" spans="16:38" ht="15">
      <c r="P9107" s="806" t="s">
        <v>899</v>
      </c>
      <c r="Q9107" s="807">
        <v>2</v>
      </c>
      <c r="R9107" s="807">
        <v>93</v>
      </c>
      <c r="S9107" s="759" t="str">
        <f t="shared" si="284"/>
        <v>Vejez</v>
      </c>
      <c r="AI9107" s="806" t="s">
        <v>909</v>
      </c>
      <c r="AJ9107" s="807">
        <v>54</v>
      </c>
      <c r="AK9107" s="807">
        <v>22</v>
      </c>
      <c r="AL9107" s="759" t="str">
        <f t="shared" si="285"/>
        <v>Juventud</v>
      </c>
    </row>
    <row r="9108" spans="16:38" ht="15">
      <c r="P9108" s="806" t="s">
        <v>899</v>
      </c>
      <c r="Q9108" s="807">
        <v>1</v>
      </c>
      <c r="R9108" s="807">
        <v>94</v>
      </c>
      <c r="S9108" s="759" t="str">
        <f t="shared" si="284"/>
        <v>Vejez</v>
      </c>
      <c r="AI9108" s="806" t="s">
        <v>909</v>
      </c>
      <c r="AJ9108" s="807">
        <v>46</v>
      </c>
      <c r="AK9108" s="807">
        <v>23</v>
      </c>
      <c r="AL9108" s="759" t="str">
        <f t="shared" si="285"/>
        <v>Juventud</v>
      </c>
    </row>
    <row r="9109" spans="16:38" ht="15">
      <c r="P9109" s="806" t="s">
        <v>899</v>
      </c>
      <c r="Q9109" s="807">
        <v>1</v>
      </c>
      <c r="R9109" s="807">
        <v>95</v>
      </c>
      <c r="S9109" s="759" t="str">
        <f t="shared" si="284"/>
        <v>Vejez</v>
      </c>
      <c r="AI9109" s="806" t="s">
        <v>909</v>
      </c>
      <c r="AJ9109" s="807">
        <v>71</v>
      </c>
      <c r="AK9109" s="807">
        <v>24</v>
      </c>
      <c r="AL9109" s="759" t="str">
        <f t="shared" si="285"/>
        <v>Juventud</v>
      </c>
    </row>
    <row r="9110" spans="16:38" ht="15">
      <c r="P9110" s="806" t="s">
        <v>899</v>
      </c>
      <c r="Q9110" s="807">
        <v>3</v>
      </c>
      <c r="R9110" s="807">
        <v>97</v>
      </c>
      <c r="S9110" s="759" t="str">
        <f t="shared" si="284"/>
        <v>Vejez</v>
      </c>
      <c r="AI9110" s="806" t="s">
        <v>909</v>
      </c>
      <c r="AJ9110" s="807">
        <v>47</v>
      </c>
      <c r="AK9110" s="807">
        <v>25</v>
      </c>
      <c r="AL9110" s="759" t="str">
        <f t="shared" si="285"/>
        <v>Juventud</v>
      </c>
    </row>
    <row r="9111" spans="16:38" ht="15">
      <c r="P9111" s="806" t="s">
        <v>899</v>
      </c>
      <c r="Q9111" s="807">
        <v>1</v>
      </c>
      <c r="R9111" s="807">
        <v>102</v>
      </c>
      <c r="S9111" s="759" t="str">
        <f t="shared" si="284"/>
        <v>Vejez</v>
      </c>
      <c r="AI9111" s="806" t="s">
        <v>909</v>
      </c>
      <c r="AJ9111" s="807">
        <v>49</v>
      </c>
      <c r="AK9111" s="807">
        <v>26</v>
      </c>
      <c r="AL9111" s="759" t="str">
        <f t="shared" si="285"/>
        <v>Juventud</v>
      </c>
    </row>
    <row r="9112" spans="16:38" ht="15">
      <c r="P9112" s="806" t="s">
        <v>899</v>
      </c>
      <c r="Q9112" s="807">
        <v>1</v>
      </c>
      <c r="R9112" s="807">
        <v>104</v>
      </c>
      <c r="S9112" s="759" t="str">
        <f t="shared" si="284"/>
        <v>Vejez</v>
      </c>
      <c r="AI9112" s="806" t="s">
        <v>909</v>
      </c>
      <c r="AJ9112" s="807">
        <v>67</v>
      </c>
      <c r="AK9112" s="807">
        <v>27</v>
      </c>
      <c r="AL9112" s="759" t="str">
        <f t="shared" si="285"/>
        <v>Juventud</v>
      </c>
    </row>
    <row r="9113" spans="16:38" ht="15">
      <c r="P9113" s="806" t="s">
        <v>899</v>
      </c>
      <c r="Q9113" s="807">
        <v>1</v>
      </c>
      <c r="R9113" s="807">
        <v>111</v>
      </c>
      <c r="S9113" s="759" t="str">
        <f t="shared" si="284"/>
        <v>Vejez</v>
      </c>
      <c r="AI9113" s="806" t="s">
        <v>909</v>
      </c>
      <c r="AJ9113" s="807">
        <v>61</v>
      </c>
      <c r="AK9113" s="807">
        <v>28</v>
      </c>
      <c r="AL9113" s="759" t="str">
        <f t="shared" si="285"/>
        <v>Juventud</v>
      </c>
    </row>
    <row r="9114" spans="16:38" ht="30">
      <c r="P9114" s="806" t="s">
        <v>901</v>
      </c>
      <c r="Q9114" s="807">
        <v>127</v>
      </c>
      <c r="R9114" s="807">
        <v>0</v>
      </c>
      <c r="S9114" s="759" t="str">
        <f t="shared" si="284"/>
        <v>Primera Infancia</v>
      </c>
      <c r="AI9114" s="806" t="s">
        <v>909</v>
      </c>
      <c r="AJ9114" s="807">
        <v>65</v>
      </c>
      <c r="AK9114" s="807">
        <v>29</v>
      </c>
      <c r="AL9114" s="759" t="str">
        <f t="shared" si="285"/>
        <v>Adulto</v>
      </c>
    </row>
    <row r="9115" spans="16:38" ht="30">
      <c r="P9115" s="806" t="s">
        <v>901</v>
      </c>
      <c r="Q9115" s="807">
        <v>124</v>
      </c>
      <c r="R9115" s="807">
        <v>1</v>
      </c>
      <c r="S9115" s="759" t="str">
        <f t="shared" si="284"/>
        <v>Primera Infancia</v>
      </c>
      <c r="AI9115" s="806" t="s">
        <v>909</v>
      </c>
      <c r="AJ9115" s="807">
        <v>78</v>
      </c>
      <c r="AK9115" s="807">
        <v>30</v>
      </c>
      <c r="AL9115" s="759" t="str">
        <f t="shared" si="285"/>
        <v>Adulto</v>
      </c>
    </row>
    <row r="9116" spans="16:38" ht="30">
      <c r="P9116" s="806" t="s">
        <v>901</v>
      </c>
      <c r="Q9116" s="807">
        <v>120</v>
      </c>
      <c r="R9116" s="807">
        <v>2</v>
      </c>
      <c r="S9116" s="759" t="str">
        <f t="shared" si="284"/>
        <v>Primera Infancia</v>
      </c>
      <c r="AI9116" s="806" t="s">
        <v>909</v>
      </c>
      <c r="AJ9116" s="807">
        <v>62</v>
      </c>
      <c r="AK9116" s="807">
        <v>31</v>
      </c>
      <c r="AL9116" s="759" t="str">
        <f t="shared" si="285"/>
        <v>Adulto</v>
      </c>
    </row>
    <row r="9117" spans="16:38" ht="30">
      <c r="P9117" s="806" t="s">
        <v>901</v>
      </c>
      <c r="Q9117" s="807">
        <v>123</v>
      </c>
      <c r="R9117" s="807">
        <v>3</v>
      </c>
      <c r="S9117" s="759" t="str">
        <f t="shared" si="284"/>
        <v>Primera Infancia</v>
      </c>
      <c r="AI9117" s="806" t="s">
        <v>909</v>
      </c>
      <c r="AJ9117" s="807">
        <v>61</v>
      </c>
      <c r="AK9117" s="807">
        <v>32</v>
      </c>
      <c r="AL9117" s="759" t="str">
        <f t="shared" si="285"/>
        <v>Adulto</v>
      </c>
    </row>
    <row r="9118" spans="16:38" ht="30">
      <c r="P9118" s="806" t="s">
        <v>901</v>
      </c>
      <c r="Q9118" s="807">
        <v>121</v>
      </c>
      <c r="R9118" s="807">
        <v>4</v>
      </c>
      <c r="S9118" s="759" t="str">
        <f t="shared" si="284"/>
        <v>Primera Infancia</v>
      </c>
      <c r="AI9118" s="806" t="s">
        <v>909</v>
      </c>
      <c r="AJ9118" s="807">
        <v>62</v>
      </c>
      <c r="AK9118" s="807">
        <v>33</v>
      </c>
      <c r="AL9118" s="759" t="str">
        <f t="shared" si="285"/>
        <v>Adulto</v>
      </c>
    </row>
    <row r="9119" spans="16:38" ht="30">
      <c r="P9119" s="806" t="s">
        <v>901</v>
      </c>
      <c r="Q9119" s="807">
        <v>144</v>
      </c>
      <c r="R9119" s="807">
        <v>5</v>
      </c>
      <c r="S9119" s="759" t="str">
        <f t="shared" si="284"/>
        <v>Primera Infancia</v>
      </c>
      <c r="AI9119" s="806" t="s">
        <v>909</v>
      </c>
      <c r="AJ9119" s="807">
        <v>58</v>
      </c>
      <c r="AK9119" s="807">
        <v>34</v>
      </c>
      <c r="AL9119" s="759" t="str">
        <f t="shared" si="285"/>
        <v>Adulto</v>
      </c>
    </row>
    <row r="9120" spans="16:38" ht="15">
      <c r="P9120" s="806" t="s">
        <v>901</v>
      </c>
      <c r="Q9120" s="807">
        <v>134</v>
      </c>
      <c r="R9120" s="807">
        <v>6</v>
      </c>
      <c r="S9120" s="759" t="str">
        <f t="shared" si="284"/>
        <v>Infancia</v>
      </c>
      <c r="AI9120" s="806" t="s">
        <v>909</v>
      </c>
      <c r="AJ9120" s="807">
        <v>60</v>
      </c>
      <c r="AK9120" s="807">
        <v>35</v>
      </c>
      <c r="AL9120" s="759" t="str">
        <f t="shared" si="285"/>
        <v>Adulto</v>
      </c>
    </row>
    <row r="9121" spans="16:38" ht="15">
      <c r="P9121" s="806" t="s">
        <v>901</v>
      </c>
      <c r="Q9121" s="807">
        <v>143</v>
      </c>
      <c r="R9121" s="807">
        <v>7</v>
      </c>
      <c r="S9121" s="759" t="str">
        <f t="shared" si="284"/>
        <v>Infancia</v>
      </c>
      <c r="AI9121" s="806" t="s">
        <v>909</v>
      </c>
      <c r="AJ9121" s="807">
        <v>66</v>
      </c>
      <c r="AK9121" s="807">
        <v>36</v>
      </c>
      <c r="AL9121" s="759" t="str">
        <f t="shared" si="285"/>
        <v>Adulto</v>
      </c>
    </row>
    <row r="9122" spans="16:38" ht="15">
      <c r="P9122" s="806" t="s">
        <v>901</v>
      </c>
      <c r="Q9122" s="807">
        <v>139</v>
      </c>
      <c r="R9122" s="807">
        <v>8</v>
      </c>
      <c r="S9122" s="759" t="str">
        <f t="shared" si="284"/>
        <v>Infancia</v>
      </c>
      <c r="AI9122" s="806" t="s">
        <v>909</v>
      </c>
      <c r="AJ9122" s="807">
        <v>60</v>
      </c>
      <c r="AK9122" s="807">
        <v>37</v>
      </c>
      <c r="AL9122" s="759" t="str">
        <f t="shared" si="285"/>
        <v>Adulto</v>
      </c>
    </row>
    <row r="9123" spans="16:38" ht="15">
      <c r="P9123" s="806" t="s">
        <v>901</v>
      </c>
      <c r="Q9123" s="807">
        <v>171</v>
      </c>
      <c r="R9123" s="807">
        <v>9</v>
      </c>
      <c r="S9123" s="759" t="str">
        <f t="shared" si="284"/>
        <v>Infancia</v>
      </c>
      <c r="AI9123" s="806" t="s">
        <v>909</v>
      </c>
      <c r="AJ9123" s="807">
        <v>50</v>
      </c>
      <c r="AK9123" s="807">
        <v>38</v>
      </c>
      <c r="AL9123" s="759" t="str">
        <f t="shared" si="285"/>
        <v>Adulto</v>
      </c>
    </row>
    <row r="9124" spans="16:38" ht="15">
      <c r="P9124" s="806" t="s">
        <v>901</v>
      </c>
      <c r="Q9124" s="807">
        <v>152</v>
      </c>
      <c r="R9124" s="807">
        <v>10</v>
      </c>
      <c r="S9124" s="759" t="str">
        <f t="shared" si="284"/>
        <v>Infancia</v>
      </c>
      <c r="AI9124" s="806" t="s">
        <v>909</v>
      </c>
      <c r="AJ9124" s="807">
        <v>74</v>
      </c>
      <c r="AK9124" s="807">
        <v>39</v>
      </c>
      <c r="AL9124" s="759" t="str">
        <f t="shared" si="285"/>
        <v>Adulto</v>
      </c>
    </row>
    <row r="9125" spans="16:38" ht="15">
      <c r="P9125" s="806" t="s">
        <v>901</v>
      </c>
      <c r="Q9125" s="807">
        <v>163</v>
      </c>
      <c r="R9125" s="807">
        <v>11</v>
      </c>
      <c r="S9125" s="759" t="str">
        <f t="shared" si="284"/>
        <v>Infancia</v>
      </c>
      <c r="AI9125" s="806" t="s">
        <v>909</v>
      </c>
      <c r="AJ9125" s="807">
        <v>59</v>
      </c>
      <c r="AK9125" s="807">
        <v>40</v>
      </c>
      <c r="AL9125" s="759" t="str">
        <f t="shared" si="285"/>
        <v>Adulto</v>
      </c>
    </row>
    <row r="9126" spans="16:38" ht="30">
      <c r="P9126" s="806" t="s">
        <v>901</v>
      </c>
      <c r="Q9126" s="807">
        <v>146</v>
      </c>
      <c r="R9126" s="807">
        <v>12</v>
      </c>
      <c r="S9126" s="759" t="str">
        <f t="shared" si="284"/>
        <v>Adolescente</v>
      </c>
      <c r="AI9126" s="806" t="s">
        <v>909</v>
      </c>
      <c r="AJ9126" s="807">
        <v>62</v>
      </c>
      <c r="AK9126" s="807">
        <v>41</v>
      </c>
      <c r="AL9126" s="759" t="str">
        <f t="shared" si="285"/>
        <v>Adulto</v>
      </c>
    </row>
    <row r="9127" spans="16:38" ht="30">
      <c r="P9127" s="806" t="s">
        <v>901</v>
      </c>
      <c r="Q9127" s="807">
        <v>173</v>
      </c>
      <c r="R9127" s="807">
        <v>13</v>
      </c>
      <c r="S9127" s="759" t="str">
        <f t="shared" si="284"/>
        <v>Adolescente</v>
      </c>
      <c r="AI9127" s="806" t="s">
        <v>909</v>
      </c>
      <c r="AJ9127" s="807">
        <v>50</v>
      </c>
      <c r="AK9127" s="807">
        <v>42</v>
      </c>
      <c r="AL9127" s="759" t="str">
        <f t="shared" si="285"/>
        <v>Adulto</v>
      </c>
    </row>
    <row r="9128" spans="16:38" ht="30">
      <c r="P9128" s="806" t="s">
        <v>901</v>
      </c>
      <c r="Q9128" s="807">
        <v>176</v>
      </c>
      <c r="R9128" s="807">
        <v>14</v>
      </c>
      <c r="S9128" s="759" t="str">
        <f t="shared" si="284"/>
        <v>Adolescente</v>
      </c>
      <c r="AI9128" s="806" t="s">
        <v>909</v>
      </c>
      <c r="AJ9128" s="807">
        <v>30</v>
      </c>
      <c r="AK9128" s="807">
        <v>43</v>
      </c>
      <c r="AL9128" s="759" t="str">
        <f t="shared" si="285"/>
        <v>Adulto</v>
      </c>
    </row>
    <row r="9129" spans="16:38" ht="30">
      <c r="P9129" s="806" t="s">
        <v>901</v>
      </c>
      <c r="Q9129" s="807">
        <v>203</v>
      </c>
      <c r="R9129" s="807">
        <v>15</v>
      </c>
      <c r="S9129" s="759" t="str">
        <f t="shared" si="284"/>
        <v>Adolescente</v>
      </c>
      <c r="AI9129" s="806" t="s">
        <v>909</v>
      </c>
      <c r="AJ9129" s="807">
        <v>43</v>
      </c>
      <c r="AK9129" s="807">
        <v>44</v>
      </c>
      <c r="AL9129" s="759" t="str">
        <f t="shared" si="285"/>
        <v>Adulto</v>
      </c>
    </row>
    <row r="9130" spans="16:38" ht="30">
      <c r="P9130" s="806" t="s">
        <v>901</v>
      </c>
      <c r="Q9130" s="807">
        <v>198</v>
      </c>
      <c r="R9130" s="807">
        <v>16</v>
      </c>
      <c r="S9130" s="759" t="str">
        <f t="shared" si="284"/>
        <v>Adolescente</v>
      </c>
      <c r="AI9130" s="806" t="s">
        <v>909</v>
      </c>
      <c r="AJ9130" s="807">
        <v>44</v>
      </c>
      <c r="AK9130" s="807">
        <v>45</v>
      </c>
      <c r="AL9130" s="759" t="str">
        <f t="shared" si="285"/>
        <v>Adulto</v>
      </c>
    </row>
    <row r="9131" spans="16:38" ht="30">
      <c r="P9131" s="806" t="s">
        <v>901</v>
      </c>
      <c r="Q9131" s="807">
        <v>213</v>
      </c>
      <c r="R9131" s="807">
        <v>17</v>
      </c>
      <c r="S9131" s="759" t="str">
        <f t="shared" si="284"/>
        <v>Adolescente</v>
      </c>
      <c r="AI9131" s="806" t="s">
        <v>909</v>
      </c>
      <c r="AJ9131" s="807">
        <v>39</v>
      </c>
      <c r="AK9131" s="807">
        <v>46</v>
      </c>
      <c r="AL9131" s="759" t="str">
        <f t="shared" si="285"/>
        <v>Adulto</v>
      </c>
    </row>
    <row r="9132" spans="16:38" ht="15">
      <c r="P9132" s="806" t="s">
        <v>901</v>
      </c>
      <c r="Q9132" s="807">
        <v>212</v>
      </c>
      <c r="R9132" s="807">
        <v>18</v>
      </c>
      <c r="S9132" s="759" t="str">
        <f t="shared" si="284"/>
        <v>Juventud</v>
      </c>
      <c r="AI9132" s="806" t="s">
        <v>909</v>
      </c>
      <c r="AJ9132" s="807">
        <v>32</v>
      </c>
      <c r="AK9132" s="807">
        <v>47</v>
      </c>
      <c r="AL9132" s="759" t="str">
        <f t="shared" si="285"/>
        <v>Adulto</v>
      </c>
    </row>
    <row r="9133" spans="16:38" ht="15">
      <c r="P9133" s="806" t="s">
        <v>901</v>
      </c>
      <c r="Q9133" s="807">
        <v>153</v>
      </c>
      <c r="R9133" s="807">
        <v>19</v>
      </c>
      <c r="S9133" s="759" t="str">
        <f t="shared" si="284"/>
        <v>Juventud</v>
      </c>
      <c r="AI9133" s="806" t="s">
        <v>909</v>
      </c>
      <c r="AJ9133" s="807">
        <v>41</v>
      </c>
      <c r="AK9133" s="807">
        <v>48</v>
      </c>
      <c r="AL9133" s="759" t="str">
        <f t="shared" si="285"/>
        <v>Adulto</v>
      </c>
    </row>
    <row r="9134" spans="16:38" ht="15">
      <c r="P9134" s="806" t="s">
        <v>901</v>
      </c>
      <c r="Q9134" s="807">
        <v>168</v>
      </c>
      <c r="R9134" s="807">
        <v>20</v>
      </c>
      <c r="S9134" s="759" t="str">
        <f t="shared" si="284"/>
        <v>Juventud</v>
      </c>
      <c r="AI9134" s="806" t="s">
        <v>909</v>
      </c>
      <c r="AJ9134" s="807">
        <v>51</v>
      </c>
      <c r="AK9134" s="807">
        <v>49</v>
      </c>
      <c r="AL9134" s="759" t="str">
        <f t="shared" si="285"/>
        <v>Adulto</v>
      </c>
    </row>
    <row r="9135" spans="16:38" ht="15">
      <c r="P9135" s="806" t="s">
        <v>901</v>
      </c>
      <c r="Q9135" s="807">
        <v>180</v>
      </c>
      <c r="R9135" s="807">
        <v>21</v>
      </c>
      <c r="S9135" s="759" t="str">
        <f t="shared" si="284"/>
        <v>Juventud</v>
      </c>
      <c r="AI9135" s="806" t="s">
        <v>909</v>
      </c>
      <c r="AJ9135" s="807">
        <v>50</v>
      </c>
      <c r="AK9135" s="807">
        <v>50</v>
      </c>
      <c r="AL9135" s="759" t="str">
        <f t="shared" si="285"/>
        <v>Adulto</v>
      </c>
    </row>
    <row r="9136" spans="16:38" ht="15">
      <c r="P9136" s="806" t="s">
        <v>901</v>
      </c>
      <c r="Q9136" s="807">
        <v>158</v>
      </c>
      <c r="R9136" s="807">
        <v>22</v>
      </c>
      <c r="S9136" s="759" t="str">
        <f t="shared" si="284"/>
        <v>Juventud</v>
      </c>
      <c r="AI9136" s="806" t="s">
        <v>909</v>
      </c>
      <c r="AJ9136" s="807">
        <v>36</v>
      </c>
      <c r="AK9136" s="807">
        <v>51</v>
      </c>
      <c r="AL9136" s="759" t="str">
        <f t="shared" si="285"/>
        <v>Adulto</v>
      </c>
    </row>
    <row r="9137" spans="16:38" ht="15">
      <c r="P9137" s="806" t="s">
        <v>901</v>
      </c>
      <c r="Q9137" s="807">
        <v>143</v>
      </c>
      <c r="R9137" s="807">
        <v>23</v>
      </c>
      <c r="S9137" s="759" t="str">
        <f t="shared" si="284"/>
        <v>Juventud</v>
      </c>
      <c r="AI9137" s="806" t="s">
        <v>909</v>
      </c>
      <c r="AJ9137" s="807">
        <v>42</v>
      </c>
      <c r="AK9137" s="807">
        <v>52</v>
      </c>
      <c r="AL9137" s="759" t="str">
        <f t="shared" si="285"/>
        <v>Adulto</v>
      </c>
    </row>
    <row r="9138" spans="16:38" ht="15">
      <c r="P9138" s="806" t="s">
        <v>901</v>
      </c>
      <c r="Q9138" s="807">
        <v>148</v>
      </c>
      <c r="R9138" s="807">
        <v>24</v>
      </c>
      <c r="S9138" s="759" t="str">
        <f t="shared" si="284"/>
        <v>Juventud</v>
      </c>
      <c r="AI9138" s="806" t="s">
        <v>909</v>
      </c>
      <c r="AJ9138" s="807">
        <v>40</v>
      </c>
      <c r="AK9138" s="807">
        <v>53</v>
      </c>
      <c r="AL9138" s="759" t="str">
        <f t="shared" si="285"/>
        <v>Adulto</v>
      </c>
    </row>
    <row r="9139" spans="16:38" ht="15">
      <c r="P9139" s="806" t="s">
        <v>901</v>
      </c>
      <c r="Q9139" s="807">
        <v>155</v>
      </c>
      <c r="R9139" s="807">
        <v>25</v>
      </c>
      <c r="S9139" s="759" t="str">
        <f t="shared" si="284"/>
        <v>Juventud</v>
      </c>
      <c r="AI9139" s="806" t="s">
        <v>909</v>
      </c>
      <c r="AJ9139" s="807">
        <v>38</v>
      </c>
      <c r="AK9139" s="807">
        <v>54</v>
      </c>
      <c r="AL9139" s="759" t="str">
        <f t="shared" si="285"/>
        <v>Adulto</v>
      </c>
    </row>
    <row r="9140" spans="16:38" ht="15">
      <c r="P9140" s="806" t="s">
        <v>901</v>
      </c>
      <c r="Q9140" s="807">
        <v>151</v>
      </c>
      <c r="R9140" s="807">
        <v>26</v>
      </c>
      <c r="S9140" s="759" t="str">
        <f t="shared" si="284"/>
        <v>Juventud</v>
      </c>
      <c r="AI9140" s="806" t="s">
        <v>909</v>
      </c>
      <c r="AJ9140" s="807">
        <v>34</v>
      </c>
      <c r="AK9140" s="807">
        <v>55</v>
      </c>
      <c r="AL9140" s="759" t="str">
        <f t="shared" si="285"/>
        <v>Adulto</v>
      </c>
    </row>
    <row r="9141" spans="16:38" ht="15">
      <c r="P9141" s="806" t="s">
        <v>901</v>
      </c>
      <c r="Q9141" s="807">
        <v>163</v>
      </c>
      <c r="R9141" s="807">
        <v>27</v>
      </c>
      <c r="S9141" s="759" t="str">
        <f t="shared" si="284"/>
        <v>Juventud</v>
      </c>
      <c r="AI9141" s="806" t="s">
        <v>909</v>
      </c>
      <c r="AJ9141" s="807">
        <v>44</v>
      </c>
      <c r="AK9141" s="807">
        <v>56</v>
      </c>
      <c r="AL9141" s="759" t="str">
        <f t="shared" si="285"/>
        <v>Adulto</v>
      </c>
    </row>
    <row r="9142" spans="16:38" ht="15">
      <c r="P9142" s="806" t="s">
        <v>901</v>
      </c>
      <c r="Q9142" s="807">
        <v>142</v>
      </c>
      <c r="R9142" s="807">
        <v>28</v>
      </c>
      <c r="S9142" s="759" t="str">
        <f t="shared" si="284"/>
        <v>Juventud</v>
      </c>
      <c r="AI9142" s="806" t="s">
        <v>909</v>
      </c>
      <c r="AJ9142" s="807">
        <v>24</v>
      </c>
      <c r="AK9142" s="807">
        <v>57</v>
      </c>
      <c r="AL9142" s="759" t="str">
        <f t="shared" si="285"/>
        <v>Adulto</v>
      </c>
    </row>
    <row r="9143" spans="16:38" ht="15">
      <c r="P9143" s="806" t="s">
        <v>901</v>
      </c>
      <c r="Q9143" s="807">
        <v>119</v>
      </c>
      <c r="R9143" s="807">
        <v>29</v>
      </c>
      <c r="S9143" s="759" t="str">
        <f t="shared" si="284"/>
        <v>Adulto</v>
      </c>
      <c r="AI9143" s="806" t="s">
        <v>909</v>
      </c>
      <c r="AJ9143" s="807">
        <v>38</v>
      </c>
      <c r="AK9143" s="807">
        <v>58</v>
      </c>
      <c r="AL9143" s="759" t="str">
        <f t="shared" si="285"/>
        <v>Adulto</v>
      </c>
    </row>
    <row r="9144" spans="16:38" ht="15">
      <c r="P9144" s="806" t="s">
        <v>901</v>
      </c>
      <c r="Q9144" s="807">
        <v>150</v>
      </c>
      <c r="R9144" s="807">
        <v>30</v>
      </c>
      <c r="S9144" s="759" t="str">
        <f t="shared" si="284"/>
        <v>Adulto</v>
      </c>
      <c r="AI9144" s="806" t="s">
        <v>909</v>
      </c>
      <c r="AJ9144" s="807">
        <v>32</v>
      </c>
      <c r="AK9144" s="807">
        <v>59</v>
      </c>
      <c r="AL9144" s="759" t="str">
        <f t="shared" si="285"/>
        <v>Adulto</v>
      </c>
    </row>
    <row r="9145" spans="16:38" ht="15">
      <c r="P9145" s="806" t="s">
        <v>901</v>
      </c>
      <c r="Q9145" s="807">
        <v>144</v>
      </c>
      <c r="R9145" s="807">
        <v>31</v>
      </c>
      <c r="S9145" s="759" t="str">
        <f t="shared" si="284"/>
        <v>Adulto</v>
      </c>
      <c r="AI9145" s="806" t="s">
        <v>909</v>
      </c>
      <c r="AJ9145" s="807">
        <v>29</v>
      </c>
      <c r="AK9145" s="807">
        <v>60</v>
      </c>
      <c r="AL9145" s="759" t="str">
        <f t="shared" si="285"/>
        <v>Vejez</v>
      </c>
    </row>
    <row r="9146" spans="16:38" ht="15">
      <c r="P9146" s="806" t="s">
        <v>901</v>
      </c>
      <c r="Q9146" s="807">
        <v>123</v>
      </c>
      <c r="R9146" s="807">
        <v>32</v>
      </c>
      <c r="S9146" s="759" t="str">
        <f t="shared" si="284"/>
        <v>Adulto</v>
      </c>
      <c r="AI9146" s="806" t="s">
        <v>909</v>
      </c>
      <c r="AJ9146" s="807">
        <v>36</v>
      </c>
      <c r="AK9146" s="807">
        <v>61</v>
      </c>
      <c r="AL9146" s="759" t="str">
        <f t="shared" si="285"/>
        <v>Vejez</v>
      </c>
    </row>
    <row r="9147" spans="16:38" ht="15">
      <c r="P9147" s="806" t="s">
        <v>901</v>
      </c>
      <c r="Q9147" s="807">
        <v>128</v>
      </c>
      <c r="R9147" s="807">
        <v>33</v>
      </c>
      <c r="S9147" s="759" t="str">
        <f t="shared" si="284"/>
        <v>Adulto</v>
      </c>
      <c r="AI9147" s="806" t="s">
        <v>909</v>
      </c>
      <c r="AJ9147" s="807">
        <v>26</v>
      </c>
      <c r="AK9147" s="807">
        <v>62</v>
      </c>
      <c r="AL9147" s="759" t="str">
        <f t="shared" si="285"/>
        <v>Vejez</v>
      </c>
    </row>
    <row r="9148" spans="16:38" ht="15">
      <c r="P9148" s="806" t="s">
        <v>901</v>
      </c>
      <c r="Q9148" s="807">
        <v>131</v>
      </c>
      <c r="R9148" s="807">
        <v>34</v>
      </c>
      <c r="S9148" s="759" t="str">
        <f t="shared" si="284"/>
        <v>Adulto</v>
      </c>
      <c r="AI9148" s="806" t="s">
        <v>909</v>
      </c>
      <c r="AJ9148" s="807">
        <v>26</v>
      </c>
      <c r="AK9148" s="807">
        <v>63</v>
      </c>
      <c r="AL9148" s="759" t="str">
        <f t="shared" si="285"/>
        <v>Vejez</v>
      </c>
    </row>
    <row r="9149" spans="16:38" ht="15">
      <c r="P9149" s="806" t="s">
        <v>901</v>
      </c>
      <c r="Q9149" s="807">
        <v>114</v>
      </c>
      <c r="R9149" s="807">
        <v>35</v>
      </c>
      <c r="S9149" s="759" t="str">
        <f t="shared" si="284"/>
        <v>Adulto</v>
      </c>
      <c r="AI9149" s="806" t="s">
        <v>909</v>
      </c>
      <c r="AJ9149" s="807">
        <v>20</v>
      </c>
      <c r="AK9149" s="807">
        <v>64</v>
      </c>
      <c r="AL9149" s="759" t="str">
        <f t="shared" si="285"/>
        <v>Vejez</v>
      </c>
    </row>
    <row r="9150" spans="16:38" ht="15">
      <c r="P9150" s="806" t="s">
        <v>901</v>
      </c>
      <c r="Q9150" s="807">
        <v>131</v>
      </c>
      <c r="R9150" s="807">
        <v>36</v>
      </c>
      <c r="S9150" s="759" t="str">
        <f t="shared" si="284"/>
        <v>Adulto</v>
      </c>
      <c r="AI9150" s="806" t="s">
        <v>909</v>
      </c>
      <c r="AJ9150" s="807">
        <v>18</v>
      </c>
      <c r="AK9150" s="807">
        <v>65</v>
      </c>
      <c r="AL9150" s="759" t="str">
        <f t="shared" si="285"/>
        <v>Vejez</v>
      </c>
    </row>
    <row r="9151" spans="16:38" ht="15">
      <c r="P9151" s="806" t="s">
        <v>901</v>
      </c>
      <c r="Q9151" s="807">
        <v>127</v>
      </c>
      <c r="R9151" s="807">
        <v>37</v>
      </c>
      <c r="S9151" s="759" t="str">
        <f t="shared" si="284"/>
        <v>Adulto</v>
      </c>
      <c r="AI9151" s="806" t="s">
        <v>909</v>
      </c>
      <c r="AJ9151" s="807">
        <v>23</v>
      </c>
      <c r="AK9151" s="807">
        <v>66</v>
      </c>
      <c r="AL9151" s="759" t="str">
        <f t="shared" si="285"/>
        <v>Vejez</v>
      </c>
    </row>
    <row r="9152" spans="16:38" ht="15">
      <c r="P9152" s="806" t="s">
        <v>901</v>
      </c>
      <c r="Q9152" s="807">
        <v>129</v>
      </c>
      <c r="R9152" s="807">
        <v>38</v>
      </c>
      <c r="S9152" s="759" t="str">
        <f t="shared" si="284"/>
        <v>Adulto</v>
      </c>
      <c r="AI9152" s="806" t="s">
        <v>909</v>
      </c>
      <c r="AJ9152" s="807">
        <v>31</v>
      </c>
      <c r="AK9152" s="807">
        <v>67</v>
      </c>
      <c r="AL9152" s="759" t="str">
        <f t="shared" si="285"/>
        <v>Vejez</v>
      </c>
    </row>
    <row r="9153" spans="16:38" ht="15">
      <c r="P9153" s="806" t="s">
        <v>901</v>
      </c>
      <c r="Q9153" s="807">
        <v>124</v>
      </c>
      <c r="R9153" s="807">
        <v>39</v>
      </c>
      <c r="S9153" s="759" t="str">
        <f t="shared" si="284"/>
        <v>Adulto</v>
      </c>
      <c r="AI9153" s="806" t="s">
        <v>909</v>
      </c>
      <c r="AJ9153" s="807">
        <v>19</v>
      </c>
      <c r="AK9153" s="807">
        <v>68</v>
      </c>
      <c r="AL9153" s="759" t="str">
        <f t="shared" si="285"/>
        <v>Vejez</v>
      </c>
    </row>
    <row r="9154" spans="16:38" ht="15">
      <c r="P9154" s="806" t="s">
        <v>901</v>
      </c>
      <c r="Q9154" s="807">
        <v>122</v>
      </c>
      <c r="R9154" s="807">
        <v>40</v>
      </c>
      <c r="S9154" s="759" t="str">
        <f t="shared" si="284"/>
        <v>Adulto</v>
      </c>
      <c r="AI9154" s="806" t="s">
        <v>909</v>
      </c>
      <c r="AJ9154" s="807">
        <v>18</v>
      </c>
      <c r="AK9154" s="807">
        <v>69</v>
      </c>
      <c r="AL9154" s="759" t="str">
        <f t="shared" si="285"/>
        <v>Vejez</v>
      </c>
    </row>
    <row r="9155" spans="16:38" ht="15">
      <c r="P9155" s="806" t="s">
        <v>901</v>
      </c>
      <c r="Q9155" s="807">
        <v>134</v>
      </c>
      <c r="R9155" s="807">
        <v>41</v>
      </c>
      <c r="S9155" s="759" t="str">
        <f t="shared" ref="S9155:S9218" si="286">IF(P9155=0,"",IF(AND(R9155&gt;=0,R9155&lt;=5),"Primera Infancia",IF(AND(R9155&gt;=6,R9155&lt;=11),"Infancia",IF(AND(R9155&gt;=12,R9155&lt;=17),"Adolescente",IF(AND(R9155&gt;=18,R9155&lt;=28),"Juventud",IF(AND(R9155&gt;=29,R9155&lt;=59),"Adulto","Vejez"))))))</f>
        <v>Adulto</v>
      </c>
      <c r="AI9155" s="806" t="s">
        <v>909</v>
      </c>
      <c r="AJ9155" s="807">
        <v>17</v>
      </c>
      <c r="AK9155" s="807">
        <v>70</v>
      </c>
      <c r="AL9155" s="759" t="str">
        <f t="shared" ref="AL9155:AL9218" si="287">IF(AI9155=0,"",IF(AND(AK9155&gt;=0,AK9155&lt;=5),"Primera Infancia",IF(AND(AK9155&gt;=6,AK9155&lt;=11),"Infancia",IF(AND(AK9155&gt;=12,AK9155&lt;=17),"Adolescente",IF(AND(AK9155&gt;=18,AK9155&lt;=28),"Juventud",IF(AND(AK9155&gt;=29,AK9155&lt;=59),"Adulto","Vejez"))))))</f>
        <v>Vejez</v>
      </c>
    </row>
    <row r="9156" spans="16:38" ht="15">
      <c r="P9156" s="806" t="s">
        <v>901</v>
      </c>
      <c r="Q9156" s="807">
        <v>107</v>
      </c>
      <c r="R9156" s="807">
        <v>42</v>
      </c>
      <c r="S9156" s="759" t="str">
        <f t="shared" si="286"/>
        <v>Adulto</v>
      </c>
      <c r="AI9156" s="806" t="s">
        <v>909</v>
      </c>
      <c r="AJ9156" s="807">
        <v>15</v>
      </c>
      <c r="AK9156" s="807">
        <v>71</v>
      </c>
      <c r="AL9156" s="759" t="str">
        <f t="shared" si="287"/>
        <v>Vejez</v>
      </c>
    </row>
    <row r="9157" spans="16:38" ht="15">
      <c r="P9157" s="806" t="s">
        <v>901</v>
      </c>
      <c r="Q9157" s="807">
        <v>113</v>
      </c>
      <c r="R9157" s="807">
        <v>43</v>
      </c>
      <c r="S9157" s="759" t="str">
        <f t="shared" si="286"/>
        <v>Adulto</v>
      </c>
      <c r="AI9157" s="806" t="s">
        <v>909</v>
      </c>
      <c r="AJ9157" s="807">
        <v>12</v>
      </c>
      <c r="AK9157" s="807">
        <v>72</v>
      </c>
      <c r="AL9157" s="759" t="str">
        <f t="shared" si="287"/>
        <v>Vejez</v>
      </c>
    </row>
    <row r="9158" spans="16:38" ht="15">
      <c r="P9158" s="806" t="s">
        <v>901</v>
      </c>
      <c r="Q9158" s="807">
        <v>127</v>
      </c>
      <c r="R9158" s="807">
        <v>44</v>
      </c>
      <c r="S9158" s="759" t="str">
        <f t="shared" si="286"/>
        <v>Adulto</v>
      </c>
      <c r="AI9158" s="806" t="s">
        <v>909</v>
      </c>
      <c r="AJ9158" s="807">
        <v>11</v>
      </c>
      <c r="AK9158" s="807">
        <v>73</v>
      </c>
      <c r="AL9158" s="759" t="str">
        <f t="shared" si="287"/>
        <v>Vejez</v>
      </c>
    </row>
    <row r="9159" spans="16:38" ht="15">
      <c r="P9159" s="806" t="s">
        <v>901</v>
      </c>
      <c r="Q9159" s="807">
        <v>116</v>
      </c>
      <c r="R9159" s="807">
        <v>45</v>
      </c>
      <c r="S9159" s="759" t="str">
        <f t="shared" si="286"/>
        <v>Adulto</v>
      </c>
      <c r="AI9159" s="806" t="s">
        <v>909</v>
      </c>
      <c r="AJ9159" s="807">
        <v>12</v>
      </c>
      <c r="AK9159" s="807">
        <v>74</v>
      </c>
      <c r="AL9159" s="759" t="str">
        <f t="shared" si="287"/>
        <v>Vejez</v>
      </c>
    </row>
    <row r="9160" spans="16:38" ht="15">
      <c r="P9160" s="806" t="s">
        <v>901</v>
      </c>
      <c r="Q9160" s="807">
        <v>100</v>
      </c>
      <c r="R9160" s="807">
        <v>46</v>
      </c>
      <c r="S9160" s="759" t="str">
        <f t="shared" si="286"/>
        <v>Adulto</v>
      </c>
      <c r="AI9160" s="806" t="s">
        <v>909</v>
      </c>
      <c r="AJ9160" s="807">
        <v>9</v>
      </c>
      <c r="AK9160" s="807">
        <v>75</v>
      </c>
      <c r="AL9160" s="759" t="str">
        <f t="shared" si="287"/>
        <v>Vejez</v>
      </c>
    </row>
    <row r="9161" spans="16:38" ht="15">
      <c r="P9161" s="806" t="s">
        <v>901</v>
      </c>
      <c r="Q9161" s="807">
        <v>86</v>
      </c>
      <c r="R9161" s="807">
        <v>47</v>
      </c>
      <c r="S9161" s="759" t="str">
        <f t="shared" si="286"/>
        <v>Adulto</v>
      </c>
      <c r="AI9161" s="806" t="s">
        <v>909</v>
      </c>
      <c r="AJ9161" s="807">
        <v>5</v>
      </c>
      <c r="AK9161" s="807">
        <v>76</v>
      </c>
      <c r="AL9161" s="759" t="str">
        <f t="shared" si="287"/>
        <v>Vejez</v>
      </c>
    </row>
    <row r="9162" spans="16:38" ht="15">
      <c r="P9162" s="806" t="s">
        <v>901</v>
      </c>
      <c r="Q9162" s="807">
        <v>99</v>
      </c>
      <c r="R9162" s="807">
        <v>48</v>
      </c>
      <c r="S9162" s="759" t="str">
        <f t="shared" si="286"/>
        <v>Adulto</v>
      </c>
      <c r="AI9162" s="806" t="s">
        <v>909</v>
      </c>
      <c r="AJ9162" s="807">
        <v>8</v>
      </c>
      <c r="AK9162" s="807">
        <v>77</v>
      </c>
      <c r="AL9162" s="759" t="str">
        <f t="shared" si="287"/>
        <v>Vejez</v>
      </c>
    </row>
    <row r="9163" spans="16:38" ht="15">
      <c r="P9163" s="806" t="s">
        <v>901</v>
      </c>
      <c r="Q9163" s="807">
        <v>98</v>
      </c>
      <c r="R9163" s="807">
        <v>49</v>
      </c>
      <c r="S9163" s="759" t="str">
        <f t="shared" si="286"/>
        <v>Adulto</v>
      </c>
      <c r="AI9163" s="806" t="s">
        <v>909</v>
      </c>
      <c r="AJ9163" s="807">
        <v>6</v>
      </c>
      <c r="AK9163" s="807">
        <v>78</v>
      </c>
      <c r="AL9163" s="759" t="str">
        <f t="shared" si="287"/>
        <v>Vejez</v>
      </c>
    </row>
    <row r="9164" spans="16:38" ht="15">
      <c r="P9164" s="806" t="s">
        <v>901</v>
      </c>
      <c r="Q9164" s="807">
        <v>122</v>
      </c>
      <c r="R9164" s="807">
        <v>50</v>
      </c>
      <c r="S9164" s="759" t="str">
        <f t="shared" si="286"/>
        <v>Adulto</v>
      </c>
      <c r="AI9164" s="806" t="s">
        <v>909</v>
      </c>
      <c r="AJ9164" s="807">
        <v>8</v>
      </c>
      <c r="AK9164" s="807">
        <v>79</v>
      </c>
      <c r="AL9164" s="759" t="str">
        <f t="shared" si="287"/>
        <v>Vejez</v>
      </c>
    </row>
    <row r="9165" spans="16:38" ht="15">
      <c r="P9165" s="806" t="s">
        <v>901</v>
      </c>
      <c r="Q9165" s="807">
        <v>125</v>
      </c>
      <c r="R9165" s="807">
        <v>51</v>
      </c>
      <c r="S9165" s="759" t="str">
        <f t="shared" si="286"/>
        <v>Adulto</v>
      </c>
      <c r="AI9165" s="806" t="s">
        <v>909</v>
      </c>
      <c r="AJ9165" s="807">
        <v>5</v>
      </c>
      <c r="AK9165" s="807">
        <v>80</v>
      </c>
      <c r="AL9165" s="759" t="str">
        <f t="shared" si="287"/>
        <v>Vejez</v>
      </c>
    </row>
    <row r="9166" spans="16:38" ht="15">
      <c r="P9166" s="806" t="s">
        <v>901</v>
      </c>
      <c r="Q9166" s="807">
        <v>129</v>
      </c>
      <c r="R9166" s="807">
        <v>52</v>
      </c>
      <c r="S9166" s="759" t="str">
        <f t="shared" si="286"/>
        <v>Adulto</v>
      </c>
      <c r="AI9166" s="806" t="s">
        <v>909</v>
      </c>
      <c r="AJ9166" s="807">
        <v>7</v>
      </c>
      <c r="AK9166" s="807">
        <v>81</v>
      </c>
      <c r="AL9166" s="759" t="str">
        <f t="shared" si="287"/>
        <v>Vejez</v>
      </c>
    </row>
    <row r="9167" spans="16:38" ht="15">
      <c r="P9167" s="806" t="s">
        <v>901</v>
      </c>
      <c r="Q9167" s="807">
        <v>141</v>
      </c>
      <c r="R9167" s="807">
        <v>53</v>
      </c>
      <c r="S9167" s="759" t="str">
        <f t="shared" si="286"/>
        <v>Adulto</v>
      </c>
      <c r="AI9167" s="806" t="s">
        <v>909</v>
      </c>
      <c r="AJ9167" s="807">
        <v>9</v>
      </c>
      <c r="AK9167" s="807">
        <v>82</v>
      </c>
      <c r="AL9167" s="759" t="str">
        <f t="shared" si="287"/>
        <v>Vejez</v>
      </c>
    </row>
    <row r="9168" spans="16:38" ht="15">
      <c r="P9168" s="806" t="s">
        <v>901</v>
      </c>
      <c r="Q9168" s="807">
        <v>112</v>
      </c>
      <c r="R9168" s="807">
        <v>54</v>
      </c>
      <c r="S9168" s="759" t="str">
        <f t="shared" si="286"/>
        <v>Adulto</v>
      </c>
      <c r="AI9168" s="806" t="s">
        <v>909</v>
      </c>
      <c r="AJ9168" s="807">
        <v>4</v>
      </c>
      <c r="AK9168" s="807">
        <v>83</v>
      </c>
      <c r="AL9168" s="759" t="str">
        <f t="shared" si="287"/>
        <v>Vejez</v>
      </c>
    </row>
    <row r="9169" spans="16:38" ht="15">
      <c r="P9169" s="806" t="s">
        <v>901</v>
      </c>
      <c r="Q9169" s="807">
        <v>118</v>
      </c>
      <c r="R9169" s="807">
        <v>55</v>
      </c>
      <c r="S9169" s="759" t="str">
        <f t="shared" si="286"/>
        <v>Adulto</v>
      </c>
      <c r="AI9169" s="806" t="s">
        <v>909</v>
      </c>
      <c r="AJ9169" s="807">
        <v>3</v>
      </c>
      <c r="AK9169" s="807">
        <v>84</v>
      </c>
      <c r="AL9169" s="759" t="str">
        <f t="shared" si="287"/>
        <v>Vejez</v>
      </c>
    </row>
    <row r="9170" spans="16:38" ht="15">
      <c r="P9170" s="806" t="s">
        <v>901</v>
      </c>
      <c r="Q9170" s="807">
        <v>136</v>
      </c>
      <c r="R9170" s="807">
        <v>56</v>
      </c>
      <c r="S9170" s="759" t="str">
        <f t="shared" si="286"/>
        <v>Adulto</v>
      </c>
      <c r="AI9170" s="806" t="s">
        <v>909</v>
      </c>
      <c r="AJ9170" s="807">
        <v>5</v>
      </c>
      <c r="AK9170" s="807">
        <v>85</v>
      </c>
      <c r="AL9170" s="759" t="str">
        <f t="shared" si="287"/>
        <v>Vejez</v>
      </c>
    </row>
    <row r="9171" spans="16:38" ht="15">
      <c r="P9171" s="806" t="s">
        <v>901</v>
      </c>
      <c r="Q9171" s="807">
        <v>133</v>
      </c>
      <c r="R9171" s="807">
        <v>57</v>
      </c>
      <c r="S9171" s="759" t="str">
        <f t="shared" si="286"/>
        <v>Adulto</v>
      </c>
      <c r="AI9171" s="806" t="s">
        <v>909</v>
      </c>
      <c r="AJ9171" s="807">
        <v>1</v>
      </c>
      <c r="AK9171" s="807">
        <v>86</v>
      </c>
      <c r="AL9171" s="759" t="str">
        <f t="shared" si="287"/>
        <v>Vejez</v>
      </c>
    </row>
    <row r="9172" spans="16:38" ht="15">
      <c r="P9172" s="806" t="s">
        <v>901</v>
      </c>
      <c r="Q9172" s="807">
        <v>130</v>
      </c>
      <c r="R9172" s="807">
        <v>58</v>
      </c>
      <c r="S9172" s="759" t="str">
        <f t="shared" si="286"/>
        <v>Adulto</v>
      </c>
      <c r="AI9172" s="806" t="s">
        <v>909</v>
      </c>
      <c r="AJ9172" s="807">
        <v>7</v>
      </c>
      <c r="AK9172" s="807">
        <v>87</v>
      </c>
      <c r="AL9172" s="759" t="str">
        <f t="shared" si="287"/>
        <v>Vejez</v>
      </c>
    </row>
    <row r="9173" spans="16:38" ht="15">
      <c r="P9173" s="806" t="s">
        <v>901</v>
      </c>
      <c r="Q9173" s="807">
        <v>125</v>
      </c>
      <c r="R9173" s="807">
        <v>59</v>
      </c>
      <c r="S9173" s="759" t="str">
        <f t="shared" si="286"/>
        <v>Adulto</v>
      </c>
      <c r="AI9173" s="806" t="s">
        <v>909</v>
      </c>
      <c r="AJ9173" s="807">
        <v>1</v>
      </c>
      <c r="AK9173" s="807">
        <v>88</v>
      </c>
      <c r="AL9173" s="759" t="str">
        <f t="shared" si="287"/>
        <v>Vejez</v>
      </c>
    </row>
    <row r="9174" spans="16:38" ht="15">
      <c r="P9174" s="806" t="s">
        <v>901</v>
      </c>
      <c r="Q9174" s="807">
        <v>134</v>
      </c>
      <c r="R9174" s="807">
        <v>60</v>
      </c>
      <c r="S9174" s="759" t="str">
        <f t="shared" si="286"/>
        <v>Vejez</v>
      </c>
      <c r="AI9174" s="806" t="s">
        <v>909</v>
      </c>
      <c r="AJ9174" s="807">
        <v>2</v>
      </c>
      <c r="AK9174" s="807">
        <v>89</v>
      </c>
      <c r="AL9174" s="759" t="str">
        <f t="shared" si="287"/>
        <v>Vejez</v>
      </c>
    </row>
    <row r="9175" spans="16:38" ht="15">
      <c r="P9175" s="806" t="s">
        <v>901</v>
      </c>
      <c r="Q9175" s="807">
        <v>130</v>
      </c>
      <c r="R9175" s="807">
        <v>61</v>
      </c>
      <c r="S9175" s="759" t="str">
        <f t="shared" si="286"/>
        <v>Vejez</v>
      </c>
      <c r="AI9175" s="806" t="s">
        <v>909</v>
      </c>
      <c r="AJ9175" s="807">
        <v>1</v>
      </c>
      <c r="AK9175" s="807">
        <v>90</v>
      </c>
      <c r="AL9175" s="759" t="str">
        <f t="shared" si="287"/>
        <v>Vejez</v>
      </c>
    </row>
    <row r="9176" spans="16:38" ht="15">
      <c r="P9176" s="806" t="s">
        <v>901</v>
      </c>
      <c r="Q9176" s="807">
        <v>122</v>
      </c>
      <c r="R9176" s="807">
        <v>62</v>
      </c>
      <c r="S9176" s="759" t="str">
        <f t="shared" si="286"/>
        <v>Vejez</v>
      </c>
      <c r="AI9176" s="806" t="s">
        <v>909</v>
      </c>
      <c r="AJ9176" s="807">
        <v>5</v>
      </c>
      <c r="AK9176" s="807">
        <v>91</v>
      </c>
      <c r="AL9176" s="759" t="str">
        <f t="shared" si="287"/>
        <v>Vejez</v>
      </c>
    </row>
    <row r="9177" spans="16:38" ht="15">
      <c r="P9177" s="806" t="s">
        <v>901</v>
      </c>
      <c r="Q9177" s="807">
        <v>128</v>
      </c>
      <c r="R9177" s="807">
        <v>63</v>
      </c>
      <c r="S9177" s="759" t="str">
        <f t="shared" si="286"/>
        <v>Vejez</v>
      </c>
      <c r="AI9177" s="806" t="s">
        <v>909</v>
      </c>
      <c r="AJ9177" s="807">
        <v>2</v>
      </c>
      <c r="AK9177" s="807">
        <v>92</v>
      </c>
      <c r="AL9177" s="759" t="str">
        <f t="shared" si="287"/>
        <v>Vejez</v>
      </c>
    </row>
    <row r="9178" spans="16:38" ht="15">
      <c r="P9178" s="806" t="s">
        <v>901</v>
      </c>
      <c r="Q9178" s="807">
        <v>120</v>
      </c>
      <c r="R9178" s="807">
        <v>64</v>
      </c>
      <c r="S9178" s="759" t="str">
        <f t="shared" si="286"/>
        <v>Vejez</v>
      </c>
      <c r="AI9178" s="806" t="s">
        <v>909</v>
      </c>
      <c r="AJ9178" s="807">
        <v>1</v>
      </c>
      <c r="AK9178" s="807">
        <v>93</v>
      </c>
      <c r="AL9178" s="759" t="str">
        <f t="shared" si="287"/>
        <v>Vejez</v>
      </c>
    </row>
    <row r="9179" spans="16:38" ht="30">
      <c r="P9179" s="806" t="s">
        <v>901</v>
      </c>
      <c r="Q9179" s="807">
        <v>111</v>
      </c>
      <c r="R9179" s="807">
        <v>65</v>
      </c>
      <c r="S9179" s="759" t="str">
        <f t="shared" si="286"/>
        <v>Vejez</v>
      </c>
      <c r="AI9179" s="806" t="s">
        <v>910</v>
      </c>
      <c r="AJ9179" s="807">
        <v>27</v>
      </c>
      <c r="AK9179" s="807">
        <v>0</v>
      </c>
      <c r="AL9179" s="759" t="str">
        <f t="shared" si="287"/>
        <v>Primera Infancia</v>
      </c>
    </row>
    <row r="9180" spans="16:38" ht="30">
      <c r="P9180" s="806" t="s">
        <v>901</v>
      </c>
      <c r="Q9180" s="807">
        <v>86</v>
      </c>
      <c r="R9180" s="807">
        <v>66</v>
      </c>
      <c r="S9180" s="759" t="str">
        <f t="shared" si="286"/>
        <v>Vejez</v>
      </c>
      <c r="AI9180" s="806" t="s">
        <v>910</v>
      </c>
      <c r="AJ9180" s="807">
        <v>27</v>
      </c>
      <c r="AK9180" s="807">
        <v>1</v>
      </c>
      <c r="AL9180" s="759" t="str">
        <f t="shared" si="287"/>
        <v>Primera Infancia</v>
      </c>
    </row>
    <row r="9181" spans="16:38" ht="30">
      <c r="P9181" s="806" t="s">
        <v>901</v>
      </c>
      <c r="Q9181" s="807">
        <v>104</v>
      </c>
      <c r="R9181" s="807">
        <v>67</v>
      </c>
      <c r="S9181" s="759" t="str">
        <f t="shared" si="286"/>
        <v>Vejez</v>
      </c>
      <c r="AI9181" s="806" t="s">
        <v>910</v>
      </c>
      <c r="AJ9181" s="807">
        <v>38</v>
      </c>
      <c r="AK9181" s="807">
        <v>2</v>
      </c>
      <c r="AL9181" s="759" t="str">
        <f t="shared" si="287"/>
        <v>Primera Infancia</v>
      </c>
    </row>
    <row r="9182" spans="16:38" ht="30">
      <c r="P9182" s="806" t="s">
        <v>901</v>
      </c>
      <c r="Q9182" s="807">
        <v>88</v>
      </c>
      <c r="R9182" s="807">
        <v>68</v>
      </c>
      <c r="S9182" s="759" t="str">
        <f t="shared" si="286"/>
        <v>Vejez</v>
      </c>
      <c r="AI9182" s="806" t="s">
        <v>910</v>
      </c>
      <c r="AJ9182" s="807">
        <v>31</v>
      </c>
      <c r="AK9182" s="807">
        <v>3</v>
      </c>
      <c r="AL9182" s="759" t="str">
        <f t="shared" si="287"/>
        <v>Primera Infancia</v>
      </c>
    </row>
    <row r="9183" spans="16:38" ht="30">
      <c r="P9183" s="806" t="s">
        <v>901</v>
      </c>
      <c r="Q9183" s="807">
        <v>117</v>
      </c>
      <c r="R9183" s="807">
        <v>69</v>
      </c>
      <c r="S9183" s="759" t="str">
        <f t="shared" si="286"/>
        <v>Vejez</v>
      </c>
      <c r="AI9183" s="806" t="s">
        <v>910</v>
      </c>
      <c r="AJ9183" s="807">
        <v>28</v>
      </c>
      <c r="AK9183" s="807">
        <v>4</v>
      </c>
      <c r="AL9183" s="759" t="str">
        <f t="shared" si="287"/>
        <v>Primera Infancia</v>
      </c>
    </row>
    <row r="9184" spans="16:38" ht="30">
      <c r="P9184" s="806" t="s">
        <v>901</v>
      </c>
      <c r="Q9184" s="807">
        <v>76</v>
      </c>
      <c r="R9184" s="807">
        <v>70</v>
      </c>
      <c r="S9184" s="759" t="str">
        <f t="shared" si="286"/>
        <v>Vejez</v>
      </c>
      <c r="AI9184" s="806" t="s">
        <v>910</v>
      </c>
      <c r="AJ9184" s="807">
        <v>39</v>
      </c>
      <c r="AK9184" s="807">
        <v>5</v>
      </c>
      <c r="AL9184" s="759" t="str">
        <f t="shared" si="287"/>
        <v>Primera Infancia</v>
      </c>
    </row>
    <row r="9185" spans="16:38" ht="15">
      <c r="P9185" s="806" t="s">
        <v>901</v>
      </c>
      <c r="Q9185" s="807">
        <v>63</v>
      </c>
      <c r="R9185" s="807">
        <v>71</v>
      </c>
      <c r="S9185" s="759" t="str">
        <f t="shared" si="286"/>
        <v>Vejez</v>
      </c>
      <c r="AI9185" s="806" t="s">
        <v>910</v>
      </c>
      <c r="AJ9185" s="807">
        <v>46</v>
      </c>
      <c r="AK9185" s="807">
        <v>6</v>
      </c>
      <c r="AL9185" s="759" t="str">
        <f t="shared" si="287"/>
        <v>Infancia</v>
      </c>
    </row>
    <row r="9186" spans="16:38" ht="15">
      <c r="P9186" s="806" t="s">
        <v>901</v>
      </c>
      <c r="Q9186" s="807">
        <v>60</v>
      </c>
      <c r="R9186" s="807">
        <v>72</v>
      </c>
      <c r="S9186" s="759" t="str">
        <f t="shared" si="286"/>
        <v>Vejez</v>
      </c>
      <c r="AI9186" s="806" t="s">
        <v>910</v>
      </c>
      <c r="AJ9186" s="807">
        <v>36</v>
      </c>
      <c r="AK9186" s="807">
        <v>7</v>
      </c>
      <c r="AL9186" s="759" t="str">
        <f t="shared" si="287"/>
        <v>Infancia</v>
      </c>
    </row>
    <row r="9187" spans="16:38" ht="15">
      <c r="P9187" s="806" t="s">
        <v>901</v>
      </c>
      <c r="Q9187" s="807">
        <v>85</v>
      </c>
      <c r="R9187" s="807">
        <v>73</v>
      </c>
      <c r="S9187" s="759" t="str">
        <f t="shared" si="286"/>
        <v>Vejez</v>
      </c>
      <c r="AI9187" s="806" t="s">
        <v>910</v>
      </c>
      <c r="AJ9187" s="807">
        <v>29</v>
      </c>
      <c r="AK9187" s="807">
        <v>8</v>
      </c>
      <c r="AL9187" s="759" t="str">
        <f t="shared" si="287"/>
        <v>Infancia</v>
      </c>
    </row>
    <row r="9188" spans="16:38" ht="15">
      <c r="P9188" s="806" t="s">
        <v>901</v>
      </c>
      <c r="Q9188" s="807">
        <v>49</v>
      </c>
      <c r="R9188" s="807">
        <v>74</v>
      </c>
      <c r="S9188" s="759" t="str">
        <f t="shared" si="286"/>
        <v>Vejez</v>
      </c>
      <c r="AI9188" s="806" t="s">
        <v>910</v>
      </c>
      <c r="AJ9188" s="807">
        <v>42</v>
      </c>
      <c r="AK9188" s="807">
        <v>9</v>
      </c>
      <c r="AL9188" s="759" t="str">
        <f t="shared" si="287"/>
        <v>Infancia</v>
      </c>
    </row>
    <row r="9189" spans="16:38" ht="15">
      <c r="P9189" s="806" t="s">
        <v>901</v>
      </c>
      <c r="Q9189" s="807">
        <v>56</v>
      </c>
      <c r="R9189" s="807">
        <v>75</v>
      </c>
      <c r="S9189" s="759" t="str">
        <f t="shared" si="286"/>
        <v>Vejez</v>
      </c>
      <c r="AI9189" s="806" t="s">
        <v>910</v>
      </c>
      <c r="AJ9189" s="807">
        <v>49</v>
      </c>
      <c r="AK9189" s="807">
        <v>10</v>
      </c>
      <c r="AL9189" s="759" t="str">
        <f t="shared" si="287"/>
        <v>Infancia</v>
      </c>
    </row>
    <row r="9190" spans="16:38" ht="15">
      <c r="P9190" s="806" t="s">
        <v>901</v>
      </c>
      <c r="Q9190" s="807">
        <v>50</v>
      </c>
      <c r="R9190" s="807">
        <v>76</v>
      </c>
      <c r="S9190" s="759" t="str">
        <f t="shared" si="286"/>
        <v>Vejez</v>
      </c>
      <c r="AI9190" s="806" t="s">
        <v>910</v>
      </c>
      <c r="AJ9190" s="807">
        <v>55</v>
      </c>
      <c r="AK9190" s="807">
        <v>11</v>
      </c>
      <c r="AL9190" s="759" t="str">
        <f t="shared" si="287"/>
        <v>Infancia</v>
      </c>
    </row>
    <row r="9191" spans="16:38" ht="30">
      <c r="P9191" s="806" t="s">
        <v>901</v>
      </c>
      <c r="Q9191" s="807">
        <v>52</v>
      </c>
      <c r="R9191" s="807">
        <v>77</v>
      </c>
      <c r="S9191" s="759" t="str">
        <f t="shared" si="286"/>
        <v>Vejez</v>
      </c>
      <c r="AI9191" s="806" t="s">
        <v>910</v>
      </c>
      <c r="AJ9191" s="807">
        <v>51</v>
      </c>
      <c r="AK9191" s="807">
        <v>12</v>
      </c>
      <c r="AL9191" s="759" t="str">
        <f t="shared" si="287"/>
        <v>Adolescente</v>
      </c>
    </row>
    <row r="9192" spans="16:38" ht="30">
      <c r="P9192" s="806" t="s">
        <v>901</v>
      </c>
      <c r="Q9192" s="807">
        <v>51</v>
      </c>
      <c r="R9192" s="807">
        <v>78</v>
      </c>
      <c r="S9192" s="759" t="str">
        <f t="shared" si="286"/>
        <v>Vejez</v>
      </c>
      <c r="AI9192" s="806" t="s">
        <v>910</v>
      </c>
      <c r="AJ9192" s="807">
        <v>60</v>
      </c>
      <c r="AK9192" s="807">
        <v>13</v>
      </c>
      <c r="AL9192" s="759" t="str">
        <f t="shared" si="287"/>
        <v>Adolescente</v>
      </c>
    </row>
    <row r="9193" spans="16:38" ht="30">
      <c r="P9193" s="806" t="s">
        <v>901</v>
      </c>
      <c r="Q9193" s="807">
        <v>54</v>
      </c>
      <c r="R9193" s="807">
        <v>79</v>
      </c>
      <c r="S9193" s="759" t="str">
        <f t="shared" si="286"/>
        <v>Vejez</v>
      </c>
      <c r="AI9193" s="806" t="s">
        <v>910</v>
      </c>
      <c r="AJ9193" s="807">
        <v>52</v>
      </c>
      <c r="AK9193" s="807">
        <v>14</v>
      </c>
      <c r="AL9193" s="759" t="str">
        <f t="shared" si="287"/>
        <v>Adolescente</v>
      </c>
    </row>
    <row r="9194" spans="16:38" ht="30">
      <c r="P9194" s="806" t="s">
        <v>901</v>
      </c>
      <c r="Q9194" s="807">
        <v>33</v>
      </c>
      <c r="R9194" s="807">
        <v>80</v>
      </c>
      <c r="S9194" s="759" t="str">
        <f t="shared" si="286"/>
        <v>Vejez</v>
      </c>
      <c r="AI9194" s="806" t="s">
        <v>910</v>
      </c>
      <c r="AJ9194" s="807">
        <v>48</v>
      </c>
      <c r="AK9194" s="807">
        <v>15</v>
      </c>
      <c r="AL9194" s="759" t="str">
        <f t="shared" si="287"/>
        <v>Adolescente</v>
      </c>
    </row>
    <row r="9195" spans="16:38" ht="30">
      <c r="P9195" s="806" t="s">
        <v>901</v>
      </c>
      <c r="Q9195" s="807">
        <v>37</v>
      </c>
      <c r="R9195" s="807">
        <v>81</v>
      </c>
      <c r="S9195" s="759" t="str">
        <f t="shared" si="286"/>
        <v>Vejez</v>
      </c>
      <c r="AI9195" s="806" t="s">
        <v>910</v>
      </c>
      <c r="AJ9195" s="807">
        <v>51</v>
      </c>
      <c r="AK9195" s="807">
        <v>16</v>
      </c>
      <c r="AL9195" s="759" t="str">
        <f t="shared" si="287"/>
        <v>Adolescente</v>
      </c>
    </row>
    <row r="9196" spans="16:38" ht="30">
      <c r="P9196" s="806" t="s">
        <v>901</v>
      </c>
      <c r="Q9196" s="807">
        <v>27</v>
      </c>
      <c r="R9196" s="807">
        <v>82</v>
      </c>
      <c r="S9196" s="759" t="str">
        <f t="shared" si="286"/>
        <v>Vejez</v>
      </c>
      <c r="AI9196" s="806" t="s">
        <v>910</v>
      </c>
      <c r="AJ9196" s="807">
        <v>59</v>
      </c>
      <c r="AK9196" s="807">
        <v>17</v>
      </c>
      <c r="AL9196" s="759" t="str">
        <f t="shared" si="287"/>
        <v>Adolescente</v>
      </c>
    </row>
    <row r="9197" spans="16:38" ht="15">
      <c r="P9197" s="806" t="s">
        <v>901</v>
      </c>
      <c r="Q9197" s="807">
        <v>31</v>
      </c>
      <c r="R9197" s="807">
        <v>83</v>
      </c>
      <c r="S9197" s="759" t="str">
        <f t="shared" si="286"/>
        <v>Vejez</v>
      </c>
      <c r="AI9197" s="806" t="s">
        <v>910</v>
      </c>
      <c r="AJ9197" s="807">
        <v>60</v>
      </c>
      <c r="AK9197" s="807">
        <v>18</v>
      </c>
      <c r="AL9197" s="759" t="str">
        <f t="shared" si="287"/>
        <v>Juventud</v>
      </c>
    </row>
    <row r="9198" spans="16:38" ht="15">
      <c r="P9198" s="806" t="s">
        <v>901</v>
      </c>
      <c r="Q9198" s="807">
        <v>25</v>
      </c>
      <c r="R9198" s="807">
        <v>84</v>
      </c>
      <c r="S9198" s="759" t="str">
        <f t="shared" si="286"/>
        <v>Vejez</v>
      </c>
      <c r="AI9198" s="806" t="s">
        <v>910</v>
      </c>
      <c r="AJ9198" s="807">
        <v>65</v>
      </c>
      <c r="AK9198" s="807">
        <v>19</v>
      </c>
      <c r="AL9198" s="759" t="str">
        <f t="shared" si="287"/>
        <v>Juventud</v>
      </c>
    </row>
    <row r="9199" spans="16:38" ht="15">
      <c r="P9199" s="806" t="s">
        <v>901</v>
      </c>
      <c r="Q9199" s="807">
        <v>23</v>
      </c>
      <c r="R9199" s="807">
        <v>85</v>
      </c>
      <c r="S9199" s="759" t="str">
        <f t="shared" si="286"/>
        <v>Vejez</v>
      </c>
      <c r="AI9199" s="806" t="s">
        <v>910</v>
      </c>
      <c r="AJ9199" s="807">
        <v>83</v>
      </c>
      <c r="AK9199" s="807">
        <v>20</v>
      </c>
      <c r="AL9199" s="759" t="str">
        <f t="shared" si="287"/>
        <v>Juventud</v>
      </c>
    </row>
    <row r="9200" spans="16:38" ht="15">
      <c r="P9200" s="806" t="s">
        <v>901</v>
      </c>
      <c r="Q9200" s="807">
        <v>36</v>
      </c>
      <c r="R9200" s="807">
        <v>86</v>
      </c>
      <c r="S9200" s="759" t="str">
        <f t="shared" si="286"/>
        <v>Vejez</v>
      </c>
      <c r="AI9200" s="806" t="s">
        <v>910</v>
      </c>
      <c r="AJ9200" s="807">
        <v>83</v>
      </c>
      <c r="AK9200" s="807">
        <v>21</v>
      </c>
      <c r="AL9200" s="759" t="str">
        <f t="shared" si="287"/>
        <v>Juventud</v>
      </c>
    </row>
    <row r="9201" spans="16:38" ht="15">
      <c r="P9201" s="806" t="s">
        <v>901</v>
      </c>
      <c r="Q9201" s="807">
        <v>19</v>
      </c>
      <c r="R9201" s="807">
        <v>87</v>
      </c>
      <c r="S9201" s="759" t="str">
        <f t="shared" si="286"/>
        <v>Vejez</v>
      </c>
      <c r="AI9201" s="806" t="s">
        <v>910</v>
      </c>
      <c r="AJ9201" s="807">
        <v>88</v>
      </c>
      <c r="AK9201" s="807">
        <v>22</v>
      </c>
      <c r="AL9201" s="759" t="str">
        <f t="shared" si="287"/>
        <v>Juventud</v>
      </c>
    </row>
    <row r="9202" spans="16:38" ht="15">
      <c r="P9202" s="806" t="s">
        <v>901</v>
      </c>
      <c r="Q9202" s="807">
        <v>17</v>
      </c>
      <c r="R9202" s="807">
        <v>88</v>
      </c>
      <c r="S9202" s="759" t="str">
        <f t="shared" si="286"/>
        <v>Vejez</v>
      </c>
      <c r="AI9202" s="806" t="s">
        <v>910</v>
      </c>
      <c r="AJ9202" s="807">
        <v>75</v>
      </c>
      <c r="AK9202" s="807">
        <v>23</v>
      </c>
      <c r="AL9202" s="759" t="str">
        <f t="shared" si="287"/>
        <v>Juventud</v>
      </c>
    </row>
    <row r="9203" spans="16:38" ht="15">
      <c r="P9203" s="806" t="s">
        <v>901</v>
      </c>
      <c r="Q9203" s="807">
        <v>23</v>
      </c>
      <c r="R9203" s="807">
        <v>89</v>
      </c>
      <c r="S9203" s="759" t="str">
        <f t="shared" si="286"/>
        <v>Vejez</v>
      </c>
      <c r="AI9203" s="806" t="s">
        <v>910</v>
      </c>
      <c r="AJ9203" s="807">
        <v>70</v>
      </c>
      <c r="AK9203" s="807">
        <v>24</v>
      </c>
      <c r="AL9203" s="759" t="str">
        <f t="shared" si="287"/>
        <v>Juventud</v>
      </c>
    </row>
    <row r="9204" spans="16:38" ht="15">
      <c r="P9204" s="806" t="s">
        <v>901</v>
      </c>
      <c r="Q9204" s="807">
        <v>16</v>
      </c>
      <c r="R9204" s="807">
        <v>90</v>
      </c>
      <c r="S9204" s="759" t="str">
        <f t="shared" si="286"/>
        <v>Vejez</v>
      </c>
      <c r="AI9204" s="806" t="s">
        <v>910</v>
      </c>
      <c r="AJ9204" s="807">
        <v>71</v>
      </c>
      <c r="AK9204" s="807">
        <v>25</v>
      </c>
      <c r="AL9204" s="759" t="str">
        <f t="shared" si="287"/>
        <v>Juventud</v>
      </c>
    </row>
    <row r="9205" spans="16:38" ht="15">
      <c r="P9205" s="806" t="s">
        <v>901</v>
      </c>
      <c r="Q9205" s="807">
        <v>19</v>
      </c>
      <c r="R9205" s="807">
        <v>91</v>
      </c>
      <c r="S9205" s="759" t="str">
        <f t="shared" si="286"/>
        <v>Vejez</v>
      </c>
      <c r="AI9205" s="806" t="s">
        <v>910</v>
      </c>
      <c r="AJ9205" s="807">
        <v>63</v>
      </c>
      <c r="AK9205" s="807">
        <v>26</v>
      </c>
      <c r="AL9205" s="759" t="str">
        <f t="shared" si="287"/>
        <v>Juventud</v>
      </c>
    </row>
    <row r="9206" spans="16:38" ht="15">
      <c r="P9206" s="806" t="s">
        <v>901</v>
      </c>
      <c r="Q9206" s="807">
        <v>7</v>
      </c>
      <c r="R9206" s="807">
        <v>92</v>
      </c>
      <c r="S9206" s="759" t="str">
        <f t="shared" si="286"/>
        <v>Vejez</v>
      </c>
      <c r="AI9206" s="806" t="s">
        <v>910</v>
      </c>
      <c r="AJ9206" s="807">
        <v>71</v>
      </c>
      <c r="AK9206" s="807">
        <v>27</v>
      </c>
      <c r="AL9206" s="759" t="str">
        <f t="shared" si="287"/>
        <v>Juventud</v>
      </c>
    </row>
    <row r="9207" spans="16:38" ht="15">
      <c r="P9207" s="806" t="s">
        <v>901</v>
      </c>
      <c r="Q9207" s="807">
        <v>11</v>
      </c>
      <c r="R9207" s="807">
        <v>93</v>
      </c>
      <c r="S9207" s="759" t="str">
        <f t="shared" si="286"/>
        <v>Vejez</v>
      </c>
      <c r="AI9207" s="806" t="s">
        <v>910</v>
      </c>
      <c r="AJ9207" s="807">
        <v>61</v>
      </c>
      <c r="AK9207" s="807">
        <v>28</v>
      </c>
      <c r="AL9207" s="759" t="str">
        <f t="shared" si="287"/>
        <v>Juventud</v>
      </c>
    </row>
    <row r="9208" spans="16:38" ht="15">
      <c r="P9208" s="806" t="s">
        <v>901</v>
      </c>
      <c r="Q9208" s="807">
        <v>3</v>
      </c>
      <c r="R9208" s="807">
        <v>94</v>
      </c>
      <c r="S9208" s="759" t="str">
        <f t="shared" si="286"/>
        <v>Vejez</v>
      </c>
      <c r="AI9208" s="806" t="s">
        <v>910</v>
      </c>
      <c r="AJ9208" s="807">
        <v>79</v>
      </c>
      <c r="AK9208" s="807">
        <v>29</v>
      </c>
      <c r="AL9208" s="759" t="str">
        <f t="shared" si="287"/>
        <v>Adulto</v>
      </c>
    </row>
    <row r="9209" spans="16:38" ht="15">
      <c r="P9209" s="806" t="s">
        <v>901</v>
      </c>
      <c r="Q9209" s="807">
        <v>3</v>
      </c>
      <c r="R9209" s="807">
        <v>95</v>
      </c>
      <c r="S9209" s="759" t="str">
        <f t="shared" si="286"/>
        <v>Vejez</v>
      </c>
      <c r="AI9209" s="806" t="s">
        <v>910</v>
      </c>
      <c r="AJ9209" s="807">
        <v>90</v>
      </c>
      <c r="AK9209" s="807">
        <v>30</v>
      </c>
      <c r="AL9209" s="759" t="str">
        <f t="shared" si="287"/>
        <v>Adulto</v>
      </c>
    </row>
    <row r="9210" spans="16:38" ht="15">
      <c r="P9210" s="806" t="s">
        <v>901</v>
      </c>
      <c r="Q9210" s="807">
        <v>7</v>
      </c>
      <c r="R9210" s="807">
        <v>96</v>
      </c>
      <c r="S9210" s="759" t="str">
        <f t="shared" si="286"/>
        <v>Vejez</v>
      </c>
      <c r="AI9210" s="806" t="s">
        <v>910</v>
      </c>
      <c r="AJ9210" s="807">
        <v>92</v>
      </c>
      <c r="AK9210" s="807">
        <v>31</v>
      </c>
      <c r="AL9210" s="759" t="str">
        <f t="shared" si="287"/>
        <v>Adulto</v>
      </c>
    </row>
    <row r="9211" spans="16:38" ht="15">
      <c r="P9211" s="806" t="s">
        <v>901</v>
      </c>
      <c r="Q9211" s="807">
        <v>1</v>
      </c>
      <c r="R9211" s="807">
        <v>97</v>
      </c>
      <c r="S9211" s="759" t="str">
        <f t="shared" si="286"/>
        <v>Vejez</v>
      </c>
      <c r="AI9211" s="806" t="s">
        <v>910</v>
      </c>
      <c r="AJ9211" s="807">
        <v>82</v>
      </c>
      <c r="AK9211" s="807">
        <v>32</v>
      </c>
      <c r="AL9211" s="759" t="str">
        <f t="shared" si="287"/>
        <v>Adulto</v>
      </c>
    </row>
    <row r="9212" spans="16:38" ht="15">
      <c r="P9212" s="806" t="s">
        <v>901</v>
      </c>
      <c r="Q9212" s="807">
        <v>2</v>
      </c>
      <c r="R9212" s="807">
        <v>98</v>
      </c>
      <c r="S9212" s="759" t="str">
        <f t="shared" si="286"/>
        <v>Vejez</v>
      </c>
      <c r="AI9212" s="806" t="s">
        <v>910</v>
      </c>
      <c r="AJ9212" s="807">
        <v>71</v>
      </c>
      <c r="AK9212" s="807">
        <v>33</v>
      </c>
      <c r="AL9212" s="759" t="str">
        <f t="shared" si="287"/>
        <v>Adulto</v>
      </c>
    </row>
    <row r="9213" spans="16:38" ht="15">
      <c r="P9213" s="806" t="s">
        <v>901</v>
      </c>
      <c r="Q9213" s="807">
        <v>3</v>
      </c>
      <c r="R9213" s="807">
        <v>99</v>
      </c>
      <c r="S9213" s="759" t="str">
        <f t="shared" si="286"/>
        <v>Vejez</v>
      </c>
      <c r="AI9213" s="806" t="s">
        <v>910</v>
      </c>
      <c r="AJ9213" s="807">
        <v>69</v>
      </c>
      <c r="AK9213" s="807">
        <v>34</v>
      </c>
      <c r="AL9213" s="759" t="str">
        <f t="shared" si="287"/>
        <v>Adulto</v>
      </c>
    </row>
    <row r="9214" spans="16:38" ht="15">
      <c r="P9214" s="806" t="s">
        <v>901</v>
      </c>
      <c r="Q9214" s="807">
        <v>2</v>
      </c>
      <c r="R9214" s="807">
        <v>100</v>
      </c>
      <c r="S9214" s="759" t="str">
        <f t="shared" si="286"/>
        <v>Vejez</v>
      </c>
      <c r="AI9214" s="806" t="s">
        <v>910</v>
      </c>
      <c r="AJ9214" s="807">
        <v>60</v>
      </c>
      <c r="AK9214" s="807">
        <v>35</v>
      </c>
      <c r="AL9214" s="759" t="str">
        <f t="shared" si="287"/>
        <v>Adulto</v>
      </c>
    </row>
    <row r="9215" spans="16:38" ht="15">
      <c r="P9215" s="806" t="s">
        <v>901</v>
      </c>
      <c r="Q9215" s="807">
        <v>1</v>
      </c>
      <c r="R9215" s="807">
        <v>101</v>
      </c>
      <c r="S9215" s="759" t="str">
        <f t="shared" si="286"/>
        <v>Vejez</v>
      </c>
      <c r="AI9215" s="806" t="s">
        <v>910</v>
      </c>
      <c r="AJ9215" s="807">
        <v>89</v>
      </c>
      <c r="AK9215" s="807">
        <v>36</v>
      </c>
      <c r="AL9215" s="759" t="str">
        <f t="shared" si="287"/>
        <v>Adulto</v>
      </c>
    </row>
    <row r="9216" spans="16:38" ht="15">
      <c r="P9216" s="806" t="s">
        <v>901</v>
      </c>
      <c r="Q9216" s="807">
        <v>1</v>
      </c>
      <c r="R9216" s="807">
        <v>102</v>
      </c>
      <c r="S9216" s="759" t="str">
        <f t="shared" si="286"/>
        <v>Vejez</v>
      </c>
      <c r="AI9216" s="806" t="s">
        <v>910</v>
      </c>
      <c r="AJ9216" s="807">
        <v>80</v>
      </c>
      <c r="AK9216" s="807">
        <v>37</v>
      </c>
      <c r="AL9216" s="759" t="str">
        <f t="shared" si="287"/>
        <v>Adulto</v>
      </c>
    </row>
    <row r="9217" spans="16:38" ht="30">
      <c r="P9217" s="806" t="s">
        <v>902</v>
      </c>
      <c r="Q9217" s="807">
        <v>49</v>
      </c>
      <c r="R9217" s="807">
        <v>0</v>
      </c>
      <c r="S9217" s="759" t="str">
        <f t="shared" si="286"/>
        <v>Primera Infancia</v>
      </c>
      <c r="AI9217" s="806" t="s">
        <v>910</v>
      </c>
      <c r="AJ9217" s="807">
        <v>52</v>
      </c>
      <c r="AK9217" s="807">
        <v>38</v>
      </c>
      <c r="AL9217" s="759" t="str">
        <f t="shared" si="287"/>
        <v>Adulto</v>
      </c>
    </row>
    <row r="9218" spans="16:38" ht="30">
      <c r="P9218" s="806" t="s">
        <v>902</v>
      </c>
      <c r="Q9218" s="807">
        <v>67</v>
      </c>
      <c r="R9218" s="807">
        <v>1</v>
      </c>
      <c r="S9218" s="759" t="str">
        <f t="shared" si="286"/>
        <v>Primera Infancia</v>
      </c>
      <c r="AI9218" s="806" t="s">
        <v>910</v>
      </c>
      <c r="AJ9218" s="807">
        <v>67</v>
      </c>
      <c r="AK9218" s="807">
        <v>39</v>
      </c>
      <c r="AL9218" s="759" t="str">
        <f t="shared" si="287"/>
        <v>Adulto</v>
      </c>
    </row>
    <row r="9219" spans="16:38" ht="30">
      <c r="P9219" s="806" t="s">
        <v>902</v>
      </c>
      <c r="Q9219" s="807">
        <v>64</v>
      </c>
      <c r="R9219" s="807">
        <v>2</v>
      </c>
      <c r="S9219" s="759" t="str">
        <f t="shared" ref="S9219:S9282" si="288">IF(P9219=0,"",IF(AND(R9219&gt;=0,R9219&lt;=5),"Primera Infancia",IF(AND(R9219&gt;=6,R9219&lt;=11),"Infancia",IF(AND(R9219&gt;=12,R9219&lt;=17),"Adolescente",IF(AND(R9219&gt;=18,R9219&lt;=28),"Juventud",IF(AND(R9219&gt;=29,R9219&lt;=59),"Adulto","Vejez"))))))</f>
        <v>Primera Infancia</v>
      </c>
      <c r="AI9219" s="806" t="s">
        <v>910</v>
      </c>
      <c r="AJ9219" s="807">
        <v>70</v>
      </c>
      <c r="AK9219" s="807">
        <v>40</v>
      </c>
      <c r="AL9219" s="759" t="str">
        <f t="shared" ref="AL9219:AL9282" si="289">IF(AI9219=0,"",IF(AND(AK9219&gt;=0,AK9219&lt;=5),"Primera Infancia",IF(AND(AK9219&gt;=6,AK9219&lt;=11),"Infancia",IF(AND(AK9219&gt;=12,AK9219&lt;=17),"Adolescente",IF(AND(AK9219&gt;=18,AK9219&lt;=28),"Juventud",IF(AND(AK9219&gt;=29,AK9219&lt;=59),"Adulto","Vejez"))))))</f>
        <v>Adulto</v>
      </c>
    </row>
    <row r="9220" spans="16:38" ht="30">
      <c r="P9220" s="806" t="s">
        <v>902</v>
      </c>
      <c r="Q9220" s="807">
        <v>49</v>
      </c>
      <c r="R9220" s="807">
        <v>3</v>
      </c>
      <c r="S9220" s="759" t="str">
        <f t="shared" si="288"/>
        <v>Primera Infancia</v>
      </c>
      <c r="AI9220" s="806" t="s">
        <v>910</v>
      </c>
      <c r="AJ9220" s="807">
        <v>58</v>
      </c>
      <c r="AK9220" s="807">
        <v>41</v>
      </c>
      <c r="AL9220" s="759" t="str">
        <f t="shared" si="289"/>
        <v>Adulto</v>
      </c>
    </row>
    <row r="9221" spans="16:38" ht="30">
      <c r="P9221" s="806" t="s">
        <v>902</v>
      </c>
      <c r="Q9221" s="807">
        <v>69</v>
      </c>
      <c r="R9221" s="807">
        <v>4</v>
      </c>
      <c r="S9221" s="759" t="str">
        <f t="shared" si="288"/>
        <v>Primera Infancia</v>
      </c>
      <c r="AI9221" s="806" t="s">
        <v>910</v>
      </c>
      <c r="AJ9221" s="807">
        <v>53</v>
      </c>
      <c r="AK9221" s="807">
        <v>42</v>
      </c>
      <c r="AL9221" s="759" t="str">
        <f t="shared" si="289"/>
        <v>Adulto</v>
      </c>
    </row>
    <row r="9222" spans="16:38" ht="30">
      <c r="P9222" s="806" t="s">
        <v>902</v>
      </c>
      <c r="Q9222" s="807">
        <v>73</v>
      </c>
      <c r="R9222" s="807">
        <v>5</v>
      </c>
      <c r="S9222" s="759" t="str">
        <f t="shared" si="288"/>
        <v>Primera Infancia</v>
      </c>
      <c r="AI9222" s="806" t="s">
        <v>910</v>
      </c>
      <c r="AJ9222" s="807">
        <v>56</v>
      </c>
      <c r="AK9222" s="807">
        <v>43</v>
      </c>
      <c r="AL9222" s="759" t="str">
        <f t="shared" si="289"/>
        <v>Adulto</v>
      </c>
    </row>
    <row r="9223" spans="16:38" ht="15">
      <c r="P9223" s="806" t="s">
        <v>902</v>
      </c>
      <c r="Q9223" s="807">
        <v>87</v>
      </c>
      <c r="R9223" s="807">
        <v>6</v>
      </c>
      <c r="S9223" s="759" t="str">
        <f t="shared" si="288"/>
        <v>Infancia</v>
      </c>
      <c r="AI9223" s="806" t="s">
        <v>910</v>
      </c>
      <c r="AJ9223" s="807">
        <v>59</v>
      </c>
      <c r="AK9223" s="807">
        <v>44</v>
      </c>
      <c r="AL9223" s="759" t="str">
        <f t="shared" si="289"/>
        <v>Adulto</v>
      </c>
    </row>
    <row r="9224" spans="16:38" ht="15">
      <c r="P9224" s="806" t="s">
        <v>902</v>
      </c>
      <c r="Q9224" s="807">
        <v>103</v>
      </c>
      <c r="R9224" s="807">
        <v>7</v>
      </c>
      <c r="S9224" s="759" t="str">
        <f t="shared" si="288"/>
        <v>Infancia</v>
      </c>
      <c r="AI9224" s="806" t="s">
        <v>910</v>
      </c>
      <c r="AJ9224" s="807">
        <v>39</v>
      </c>
      <c r="AK9224" s="807">
        <v>45</v>
      </c>
      <c r="AL9224" s="759" t="str">
        <f t="shared" si="289"/>
        <v>Adulto</v>
      </c>
    </row>
    <row r="9225" spans="16:38" ht="15">
      <c r="P9225" s="806" t="s">
        <v>902</v>
      </c>
      <c r="Q9225" s="807">
        <v>83</v>
      </c>
      <c r="R9225" s="807">
        <v>8</v>
      </c>
      <c r="S9225" s="759" t="str">
        <f t="shared" si="288"/>
        <v>Infancia</v>
      </c>
      <c r="AI9225" s="806" t="s">
        <v>910</v>
      </c>
      <c r="AJ9225" s="807">
        <v>48</v>
      </c>
      <c r="AK9225" s="807">
        <v>46</v>
      </c>
      <c r="AL9225" s="759" t="str">
        <f t="shared" si="289"/>
        <v>Adulto</v>
      </c>
    </row>
    <row r="9226" spans="16:38" ht="15">
      <c r="P9226" s="806" t="s">
        <v>902</v>
      </c>
      <c r="Q9226" s="807">
        <v>78</v>
      </c>
      <c r="R9226" s="807">
        <v>9</v>
      </c>
      <c r="S9226" s="759" t="str">
        <f t="shared" si="288"/>
        <v>Infancia</v>
      </c>
      <c r="AI9226" s="806" t="s">
        <v>910</v>
      </c>
      <c r="AJ9226" s="807">
        <v>44</v>
      </c>
      <c r="AK9226" s="807">
        <v>47</v>
      </c>
      <c r="AL9226" s="759" t="str">
        <f t="shared" si="289"/>
        <v>Adulto</v>
      </c>
    </row>
    <row r="9227" spans="16:38" ht="15">
      <c r="P9227" s="806" t="s">
        <v>902</v>
      </c>
      <c r="Q9227" s="807">
        <v>75</v>
      </c>
      <c r="R9227" s="807">
        <v>10</v>
      </c>
      <c r="S9227" s="759" t="str">
        <f t="shared" si="288"/>
        <v>Infancia</v>
      </c>
      <c r="AI9227" s="806" t="s">
        <v>910</v>
      </c>
      <c r="AJ9227" s="807">
        <v>52</v>
      </c>
      <c r="AK9227" s="807">
        <v>48</v>
      </c>
      <c r="AL9227" s="759" t="str">
        <f t="shared" si="289"/>
        <v>Adulto</v>
      </c>
    </row>
    <row r="9228" spans="16:38" ht="15">
      <c r="P9228" s="806" t="s">
        <v>902</v>
      </c>
      <c r="Q9228" s="807">
        <v>87</v>
      </c>
      <c r="R9228" s="807">
        <v>11</v>
      </c>
      <c r="S9228" s="759" t="str">
        <f t="shared" si="288"/>
        <v>Infancia</v>
      </c>
      <c r="AI9228" s="806" t="s">
        <v>910</v>
      </c>
      <c r="AJ9228" s="807">
        <v>43</v>
      </c>
      <c r="AK9228" s="807">
        <v>49</v>
      </c>
      <c r="AL9228" s="759" t="str">
        <f t="shared" si="289"/>
        <v>Adulto</v>
      </c>
    </row>
    <row r="9229" spans="16:38" ht="30">
      <c r="P9229" s="806" t="s">
        <v>902</v>
      </c>
      <c r="Q9229" s="807">
        <v>104</v>
      </c>
      <c r="R9229" s="807">
        <v>12</v>
      </c>
      <c r="S9229" s="759" t="str">
        <f t="shared" si="288"/>
        <v>Adolescente</v>
      </c>
      <c r="AI9229" s="806" t="s">
        <v>910</v>
      </c>
      <c r="AJ9229" s="807">
        <v>43</v>
      </c>
      <c r="AK9229" s="807">
        <v>50</v>
      </c>
      <c r="AL9229" s="759" t="str">
        <f t="shared" si="289"/>
        <v>Adulto</v>
      </c>
    </row>
    <row r="9230" spans="16:38" ht="30">
      <c r="P9230" s="806" t="s">
        <v>902</v>
      </c>
      <c r="Q9230" s="807">
        <v>107</v>
      </c>
      <c r="R9230" s="807">
        <v>13</v>
      </c>
      <c r="S9230" s="759" t="str">
        <f t="shared" si="288"/>
        <v>Adolescente</v>
      </c>
      <c r="AI9230" s="806" t="s">
        <v>910</v>
      </c>
      <c r="AJ9230" s="807">
        <v>46</v>
      </c>
      <c r="AK9230" s="807">
        <v>51</v>
      </c>
      <c r="AL9230" s="759" t="str">
        <f t="shared" si="289"/>
        <v>Adulto</v>
      </c>
    </row>
    <row r="9231" spans="16:38" ht="30">
      <c r="P9231" s="806" t="s">
        <v>902</v>
      </c>
      <c r="Q9231" s="807">
        <v>86</v>
      </c>
      <c r="R9231" s="807">
        <v>14</v>
      </c>
      <c r="S9231" s="759" t="str">
        <f t="shared" si="288"/>
        <v>Adolescente</v>
      </c>
      <c r="AI9231" s="806" t="s">
        <v>910</v>
      </c>
      <c r="AJ9231" s="807">
        <v>42</v>
      </c>
      <c r="AK9231" s="807">
        <v>52</v>
      </c>
      <c r="AL9231" s="759" t="str">
        <f t="shared" si="289"/>
        <v>Adulto</v>
      </c>
    </row>
    <row r="9232" spans="16:38" ht="30">
      <c r="P9232" s="806" t="s">
        <v>902</v>
      </c>
      <c r="Q9232" s="807">
        <v>90</v>
      </c>
      <c r="R9232" s="807">
        <v>15</v>
      </c>
      <c r="S9232" s="759" t="str">
        <f t="shared" si="288"/>
        <v>Adolescente</v>
      </c>
      <c r="AI9232" s="806" t="s">
        <v>910</v>
      </c>
      <c r="AJ9232" s="807">
        <v>48</v>
      </c>
      <c r="AK9232" s="807">
        <v>53</v>
      </c>
      <c r="AL9232" s="759" t="str">
        <f t="shared" si="289"/>
        <v>Adulto</v>
      </c>
    </row>
    <row r="9233" spans="16:38" ht="30">
      <c r="P9233" s="806" t="s">
        <v>902</v>
      </c>
      <c r="Q9233" s="807">
        <v>106</v>
      </c>
      <c r="R9233" s="807">
        <v>16</v>
      </c>
      <c r="S9233" s="759" t="str">
        <f t="shared" si="288"/>
        <v>Adolescente</v>
      </c>
      <c r="AI9233" s="806" t="s">
        <v>910</v>
      </c>
      <c r="AJ9233" s="807">
        <v>30</v>
      </c>
      <c r="AK9233" s="807">
        <v>54</v>
      </c>
      <c r="AL9233" s="759" t="str">
        <f t="shared" si="289"/>
        <v>Adulto</v>
      </c>
    </row>
    <row r="9234" spans="16:38" ht="30">
      <c r="P9234" s="806" t="s">
        <v>902</v>
      </c>
      <c r="Q9234" s="807">
        <v>103</v>
      </c>
      <c r="R9234" s="807">
        <v>17</v>
      </c>
      <c r="S9234" s="759" t="str">
        <f t="shared" si="288"/>
        <v>Adolescente</v>
      </c>
      <c r="AI9234" s="806" t="s">
        <v>910</v>
      </c>
      <c r="AJ9234" s="807">
        <v>44</v>
      </c>
      <c r="AK9234" s="807">
        <v>55</v>
      </c>
      <c r="AL9234" s="759" t="str">
        <f t="shared" si="289"/>
        <v>Adulto</v>
      </c>
    </row>
    <row r="9235" spans="16:38" ht="15">
      <c r="P9235" s="806" t="s">
        <v>902</v>
      </c>
      <c r="Q9235" s="807">
        <v>92</v>
      </c>
      <c r="R9235" s="807">
        <v>18</v>
      </c>
      <c r="S9235" s="759" t="str">
        <f t="shared" si="288"/>
        <v>Juventud</v>
      </c>
      <c r="AI9235" s="806" t="s">
        <v>910</v>
      </c>
      <c r="AJ9235" s="807">
        <v>36</v>
      </c>
      <c r="AK9235" s="807">
        <v>56</v>
      </c>
      <c r="AL9235" s="759" t="str">
        <f t="shared" si="289"/>
        <v>Adulto</v>
      </c>
    </row>
    <row r="9236" spans="16:38" ht="15">
      <c r="P9236" s="806" t="s">
        <v>902</v>
      </c>
      <c r="Q9236" s="807">
        <v>90</v>
      </c>
      <c r="R9236" s="807">
        <v>19</v>
      </c>
      <c r="S9236" s="759" t="str">
        <f t="shared" si="288"/>
        <v>Juventud</v>
      </c>
      <c r="AI9236" s="806" t="s">
        <v>910</v>
      </c>
      <c r="AJ9236" s="807">
        <v>29</v>
      </c>
      <c r="AK9236" s="807">
        <v>57</v>
      </c>
      <c r="AL9236" s="759" t="str">
        <f t="shared" si="289"/>
        <v>Adulto</v>
      </c>
    </row>
    <row r="9237" spans="16:38" ht="15">
      <c r="P9237" s="806" t="s">
        <v>902</v>
      </c>
      <c r="Q9237" s="807">
        <v>65</v>
      </c>
      <c r="R9237" s="807">
        <v>20</v>
      </c>
      <c r="S9237" s="759" t="str">
        <f t="shared" si="288"/>
        <v>Juventud</v>
      </c>
      <c r="AI9237" s="806" t="s">
        <v>910</v>
      </c>
      <c r="AJ9237" s="807">
        <v>41</v>
      </c>
      <c r="AK9237" s="807">
        <v>58</v>
      </c>
      <c r="AL9237" s="759" t="str">
        <f t="shared" si="289"/>
        <v>Adulto</v>
      </c>
    </row>
    <row r="9238" spans="16:38" ht="15">
      <c r="P9238" s="806" t="s">
        <v>902</v>
      </c>
      <c r="Q9238" s="807">
        <v>66</v>
      </c>
      <c r="R9238" s="807">
        <v>21</v>
      </c>
      <c r="S9238" s="759" t="str">
        <f t="shared" si="288"/>
        <v>Juventud</v>
      </c>
      <c r="AI9238" s="806" t="s">
        <v>910</v>
      </c>
      <c r="AJ9238" s="807">
        <v>43</v>
      </c>
      <c r="AK9238" s="807">
        <v>59</v>
      </c>
      <c r="AL9238" s="759" t="str">
        <f t="shared" si="289"/>
        <v>Adulto</v>
      </c>
    </row>
    <row r="9239" spans="16:38" ht="15">
      <c r="P9239" s="806" t="s">
        <v>902</v>
      </c>
      <c r="Q9239" s="807">
        <v>72</v>
      </c>
      <c r="R9239" s="807">
        <v>22</v>
      </c>
      <c r="S9239" s="759" t="str">
        <f t="shared" si="288"/>
        <v>Juventud</v>
      </c>
      <c r="AI9239" s="806" t="s">
        <v>910</v>
      </c>
      <c r="AJ9239" s="807">
        <v>31</v>
      </c>
      <c r="AK9239" s="807">
        <v>60</v>
      </c>
      <c r="AL9239" s="759" t="str">
        <f t="shared" si="289"/>
        <v>Vejez</v>
      </c>
    </row>
    <row r="9240" spans="16:38" ht="15">
      <c r="P9240" s="806" t="s">
        <v>902</v>
      </c>
      <c r="Q9240" s="807">
        <v>70</v>
      </c>
      <c r="R9240" s="807">
        <v>23</v>
      </c>
      <c r="S9240" s="759" t="str">
        <f t="shared" si="288"/>
        <v>Juventud</v>
      </c>
      <c r="AI9240" s="806" t="s">
        <v>910</v>
      </c>
      <c r="AJ9240" s="807">
        <v>31</v>
      </c>
      <c r="AK9240" s="807">
        <v>61</v>
      </c>
      <c r="AL9240" s="759" t="str">
        <f t="shared" si="289"/>
        <v>Vejez</v>
      </c>
    </row>
    <row r="9241" spans="16:38" ht="15">
      <c r="P9241" s="806" t="s">
        <v>902</v>
      </c>
      <c r="Q9241" s="807">
        <v>61</v>
      </c>
      <c r="R9241" s="807">
        <v>24</v>
      </c>
      <c r="S9241" s="759" t="str">
        <f t="shared" si="288"/>
        <v>Juventud</v>
      </c>
      <c r="AI9241" s="806" t="s">
        <v>910</v>
      </c>
      <c r="AJ9241" s="807">
        <v>25</v>
      </c>
      <c r="AK9241" s="807">
        <v>62</v>
      </c>
      <c r="AL9241" s="759" t="str">
        <f t="shared" si="289"/>
        <v>Vejez</v>
      </c>
    </row>
    <row r="9242" spans="16:38" ht="15">
      <c r="P9242" s="806" t="s">
        <v>902</v>
      </c>
      <c r="Q9242" s="807">
        <v>83</v>
      </c>
      <c r="R9242" s="807">
        <v>25</v>
      </c>
      <c r="S9242" s="759" t="str">
        <f t="shared" si="288"/>
        <v>Juventud</v>
      </c>
      <c r="AI9242" s="806" t="s">
        <v>910</v>
      </c>
      <c r="AJ9242" s="807">
        <v>27</v>
      </c>
      <c r="AK9242" s="807">
        <v>63</v>
      </c>
      <c r="AL9242" s="759" t="str">
        <f t="shared" si="289"/>
        <v>Vejez</v>
      </c>
    </row>
    <row r="9243" spans="16:38" ht="15">
      <c r="P9243" s="806" t="s">
        <v>902</v>
      </c>
      <c r="Q9243" s="807">
        <v>68</v>
      </c>
      <c r="R9243" s="807">
        <v>26</v>
      </c>
      <c r="S9243" s="759" t="str">
        <f t="shared" si="288"/>
        <v>Juventud</v>
      </c>
      <c r="AI9243" s="806" t="s">
        <v>910</v>
      </c>
      <c r="AJ9243" s="807">
        <v>14</v>
      </c>
      <c r="AK9243" s="807">
        <v>64</v>
      </c>
      <c r="AL9243" s="759" t="str">
        <f t="shared" si="289"/>
        <v>Vejez</v>
      </c>
    </row>
    <row r="9244" spans="16:38" ht="15">
      <c r="P9244" s="806" t="s">
        <v>902</v>
      </c>
      <c r="Q9244" s="807">
        <v>71</v>
      </c>
      <c r="R9244" s="807">
        <v>27</v>
      </c>
      <c r="S9244" s="759" t="str">
        <f t="shared" si="288"/>
        <v>Juventud</v>
      </c>
      <c r="AI9244" s="806" t="s">
        <v>910</v>
      </c>
      <c r="AJ9244" s="807">
        <v>21</v>
      </c>
      <c r="AK9244" s="807">
        <v>65</v>
      </c>
      <c r="AL9244" s="759" t="str">
        <f t="shared" si="289"/>
        <v>Vejez</v>
      </c>
    </row>
    <row r="9245" spans="16:38" ht="15">
      <c r="P9245" s="806" t="s">
        <v>902</v>
      </c>
      <c r="Q9245" s="807">
        <v>59</v>
      </c>
      <c r="R9245" s="807">
        <v>28</v>
      </c>
      <c r="S9245" s="759" t="str">
        <f t="shared" si="288"/>
        <v>Juventud</v>
      </c>
      <c r="AI9245" s="806" t="s">
        <v>910</v>
      </c>
      <c r="AJ9245" s="807">
        <v>24</v>
      </c>
      <c r="AK9245" s="807">
        <v>66</v>
      </c>
      <c r="AL9245" s="759" t="str">
        <f t="shared" si="289"/>
        <v>Vejez</v>
      </c>
    </row>
    <row r="9246" spans="16:38" ht="15">
      <c r="P9246" s="806" t="s">
        <v>902</v>
      </c>
      <c r="Q9246" s="807">
        <v>64</v>
      </c>
      <c r="R9246" s="807">
        <v>29</v>
      </c>
      <c r="S9246" s="759" t="str">
        <f t="shared" si="288"/>
        <v>Adulto</v>
      </c>
      <c r="AI9246" s="806" t="s">
        <v>910</v>
      </c>
      <c r="AJ9246" s="807">
        <v>14</v>
      </c>
      <c r="AK9246" s="807">
        <v>67</v>
      </c>
      <c r="AL9246" s="759" t="str">
        <f t="shared" si="289"/>
        <v>Vejez</v>
      </c>
    </row>
    <row r="9247" spans="16:38" ht="15">
      <c r="P9247" s="806" t="s">
        <v>902</v>
      </c>
      <c r="Q9247" s="807">
        <v>61</v>
      </c>
      <c r="R9247" s="807">
        <v>30</v>
      </c>
      <c r="S9247" s="759" t="str">
        <f t="shared" si="288"/>
        <v>Adulto</v>
      </c>
      <c r="AI9247" s="806" t="s">
        <v>910</v>
      </c>
      <c r="AJ9247" s="807">
        <v>19</v>
      </c>
      <c r="AK9247" s="807">
        <v>68</v>
      </c>
      <c r="AL9247" s="759" t="str">
        <f t="shared" si="289"/>
        <v>Vejez</v>
      </c>
    </row>
    <row r="9248" spans="16:38" ht="15">
      <c r="P9248" s="806" t="s">
        <v>902</v>
      </c>
      <c r="Q9248" s="807">
        <v>62</v>
      </c>
      <c r="R9248" s="807">
        <v>31</v>
      </c>
      <c r="S9248" s="759" t="str">
        <f t="shared" si="288"/>
        <v>Adulto</v>
      </c>
      <c r="AI9248" s="806" t="s">
        <v>910</v>
      </c>
      <c r="AJ9248" s="807">
        <v>11</v>
      </c>
      <c r="AK9248" s="807">
        <v>69</v>
      </c>
      <c r="AL9248" s="759" t="str">
        <f t="shared" si="289"/>
        <v>Vejez</v>
      </c>
    </row>
    <row r="9249" spans="16:38" ht="15">
      <c r="P9249" s="806" t="s">
        <v>902</v>
      </c>
      <c r="Q9249" s="807">
        <v>76</v>
      </c>
      <c r="R9249" s="807">
        <v>32</v>
      </c>
      <c r="S9249" s="759" t="str">
        <f t="shared" si="288"/>
        <v>Adulto</v>
      </c>
      <c r="AI9249" s="806" t="s">
        <v>910</v>
      </c>
      <c r="AJ9249" s="807">
        <v>10</v>
      </c>
      <c r="AK9249" s="807">
        <v>70</v>
      </c>
      <c r="AL9249" s="759" t="str">
        <f t="shared" si="289"/>
        <v>Vejez</v>
      </c>
    </row>
    <row r="9250" spans="16:38" ht="15">
      <c r="P9250" s="806" t="s">
        <v>902</v>
      </c>
      <c r="Q9250" s="807">
        <v>72</v>
      </c>
      <c r="R9250" s="807">
        <v>33</v>
      </c>
      <c r="S9250" s="759" t="str">
        <f t="shared" si="288"/>
        <v>Adulto</v>
      </c>
      <c r="AI9250" s="806" t="s">
        <v>910</v>
      </c>
      <c r="AJ9250" s="807">
        <v>19</v>
      </c>
      <c r="AK9250" s="807">
        <v>71</v>
      </c>
      <c r="AL9250" s="759" t="str">
        <f t="shared" si="289"/>
        <v>Vejez</v>
      </c>
    </row>
    <row r="9251" spans="16:38" ht="15">
      <c r="P9251" s="806" t="s">
        <v>902</v>
      </c>
      <c r="Q9251" s="807">
        <v>51</v>
      </c>
      <c r="R9251" s="807">
        <v>34</v>
      </c>
      <c r="S9251" s="759" t="str">
        <f t="shared" si="288"/>
        <v>Adulto</v>
      </c>
      <c r="AI9251" s="806" t="s">
        <v>910</v>
      </c>
      <c r="AJ9251" s="807">
        <v>19</v>
      </c>
      <c r="AK9251" s="807">
        <v>72</v>
      </c>
      <c r="AL9251" s="759" t="str">
        <f t="shared" si="289"/>
        <v>Vejez</v>
      </c>
    </row>
    <row r="9252" spans="16:38" ht="15">
      <c r="P9252" s="806" t="s">
        <v>902</v>
      </c>
      <c r="Q9252" s="807">
        <v>58</v>
      </c>
      <c r="R9252" s="807">
        <v>35</v>
      </c>
      <c r="S9252" s="759" t="str">
        <f t="shared" si="288"/>
        <v>Adulto</v>
      </c>
      <c r="AI9252" s="806" t="s">
        <v>910</v>
      </c>
      <c r="AJ9252" s="807">
        <v>21</v>
      </c>
      <c r="AK9252" s="807">
        <v>73</v>
      </c>
      <c r="AL9252" s="759" t="str">
        <f t="shared" si="289"/>
        <v>Vejez</v>
      </c>
    </row>
    <row r="9253" spans="16:38" ht="15">
      <c r="P9253" s="806" t="s">
        <v>902</v>
      </c>
      <c r="Q9253" s="807">
        <v>67</v>
      </c>
      <c r="R9253" s="807">
        <v>36</v>
      </c>
      <c r="S9253" s="759" t="str">
        <f t="shared" si="288"/>
        <v>Adulto</v>
      </c>
      <c r="AI9253" s="806" t="s">
        <v>910</v>
      </c>
      <c r="AJ9253" s="807">
        <v>14</v>
      </c>
      <c r="AK9253" s="807">
        <v>74</v>
      </c>
      <c r="AL9253" s="759" t="str">
        <f t="shared" si="289"/>
        <v>Vejez</v>
      </c>
    </row>
    <row r="9254" spans="16:38" ht="15">
      <c r="P9254" s="806" t="s">
        <v>902</v>
      </c>
      <c r="Q9254" s="807">
        <v>53</v>
      </c>
      <c r="R9254" s="807">
        <v>37</v>
      </c>
      <c r="S9254" s="759" t="str">
        <f t="shared" si="288"/>
        <v>Adulto</v>
      </c>
      <c r="AI9254" s="806" t="s">
        <v>910</v>
      </c>
      <c r="AJ9254" s="807">
        <v>10</v>
      </c>
      <c r="AK9254" s="807">
        <v>75</v>
      </c>
      <c r="AL9254" s="759" t="str">
        <f t="shared" si="289"/>
        <v>Vejez</v>
      </c>
    </row>
    <row r="9255" spans="16:38" ht="15">
      <c r="P9255" s="806" t="s">
        <v>902</v>
      </c>
      <c r="Q9255" s="807">
        <v>50</v>
      </c>
      <c r="R9255" s="807">
        <v>38</v>
      </c>
      <c r="S9255" s="759" t="str">
        <f t="shared" si="288"/>
        <v>Adulto</v>
      </c>
      <c r="AI9255" s="806" t="s">
        <v>910</v>
      </c>
      <c r="AJ9255" s="807">
        <v>13</v>
      </c>
      <c r="AK9255" s="807">
        <v>76</v>
      </c>
      <c r="AL9255" s="759" t="str">
        <f t="shared" si="289"/>
        <v>Vejez</v>
      </c>
    </row>
    <row r="9256" spans="16:38" ht="15">
      <c r="P9256" s="806" t="s">
        <v>902</v>
      </c>
      <c r="Q9256" s="807">
        <v>54</v>
      </c>
      <c r="R9256" s="807">
        <v>39</v>
      </c>
      <c r="S9256" s="759" t="str">
        <f t="shared" si="288"/>
        <v>Adulto</v>
      </c>
      <c r="AI9256" s="806" t="s">
        <v>910</v>
      </c>
      <c r="AJ9256" s="807">
        <v>6</v>
      </c>
      <c r="AK9256" s="807">
        <v>77</v>
      </c>
      <c r="AL9256" s="759" t="str">
        <f t="shared" si="289"/>
        <v>Vejez</v>
      </c>
    </row>
    <row r="9257" spans="16:38" ht="15">
      <c r="P9257" s="806" t="s">
        <v>902</v>
      </c>
      <c r="Q9257" s="807">
        <v>53</v>
      </c>
      <c r="R9257" s="807">
        <v>40</v>
      </c>
      <c r="S9257" s="759" t="str">
        <f t="shared" si="288"/>
        <v>Adulto</v>
      </c>
      <c r="AI9257" s="806" t="s">
        <v>910</v>
      </c>
      <c r="AJ9257" s="807">
        <v>7</v>
      </c>
      <c r="AK9257" s="807">
        <v>78</v>
      </c>
      <c r="AL9257" s="759" t="str">
        <f t="shared" si="289"/>
        <v>Vejez</v>
      </c>
    </row>
    <row r="9258" spans="16:38" ht="15">
      <c r="P9258" s="806" t="s">
        <v>902</v>
      </c>
      <c r="Q9258" s="807">
        <v>56</v>
      </c>
      <c r="R9258" s="807">
        <v>41</v>
      </c>
      <c r="S9258" s="759" t="str">
        <f t="shared" si="288"/>
        <v>Adulto</v>
      </c>
      <c r="AI9258" s="806" t="s">
        <v>910</v>
      </c>
      <c r="AJ9258" s="807">
        <v>5</v>
      </c>
      <c r="AK9258" s="807">
        <v>79</v>
      </c>
      <c r="AL9258" s="759" t="str">
        <f t="shared" si="289"/>
        <v>Vejez</v>
      </c>
    </row>
    <row r="9259" spans="16:38" ht="15">
      <c r="P9259" s="806" t="s">
        <v>902</v>
      </c>
      <c r="Q9259" s="807">
        <v>59</v>
      </c>
      <c r="R9259" s="807">
        <v>42</v>
      </c>
      <c r="S9259" s="759" t="str">
        <f t="shared" si="288"/>
        <v>Adulto</v>
      </c>
      <c r="AI9259" s="806" t="s">
        <v>910</v>
      </c>
      <c r="AJ9259" s="807">
        <v>6</v>
      </c>
      <c r="AK9259" s="807">
        <v>80</v>
      </c>
      <c r="AL9259" s="759" t="str">
        <f t="shared" si="289"/>
        <v>Vejez</v>
      </c>
    </row>
    <row r="9260" spans="16:38" ht="15">
      <c r="P9260" s="806" t="s">
        <v>902</v>
      </c>
      <c r="Q9260" s="807">
        <v>65</v>
      </c>
      <c r="R9260" s="807">
        <v>43</v>
      </c>
      <c r="S9260" s="759" t="str">
        <f t="shared" si="288"/>
        <v>Adulto</v>
      </c>
      <c r="AI9260" s="806" t="s">
        <v>910</v>
      </c>
      <c r="AJ9260" s="807">
        <v>5</v>
      </c>
      <c r="AK9260" s="807">
        <v>81</v>
      </c>
      <c r="AL9260" s="759" t="str">
        <f t="shared" si="289"/>
        <v>Vejez</v>
      </c>
    </row>
    <row r="9261" spans="16:38" ht="15">
      <c r="P9261" s="806" t="s">
        <v>902</v>
      </c>
      <c r="Q9261" s="807">
        <v>42</v>
      </c>
      <c r="R9261" s="807">
        <v>44</v>
      </c>
      <c r="S9261" s="759" t="str">
        <f t="shared" si="288"/>
        <v>Adulto</v>
      </c>
      <c r="AI9261" s="806" t="s">
        <v>910</v>
      </c>
      <c r="AJ9261" s="807">
        <v>6</v>
      </c>
      <c r="AK9261" s="807">
        <v>82</v>
      </c>
      <c r="AL9261" s="759" t="str">
        <f t="shared" si="289"/>
        <v>Vejez</v>
      </c>
    </row>
    <row r="9262" spans="16:38" ht="15">
      <c r="P9262" s="806" t="s">
        <v>902</v>
      </c>
      <c r="Q9262" s="807">
        <v>55</v>
      </c>
      <c r="R9262" s="807">
        <v>45</v>
      </c>
      <c r="S9262" s="759" t="str">
        <f t="shared" si="288"/>
        <v>Adulto</v>
      </c>
      <c r="AI9262" s="806" t="s">
        <v>910</v>
      </c>
      <c r="AJ9262" s="807">
        <v>3</v>
      </c>
      <c r="AK9262" s="807">
        <v>83</v>
      </c>
      <c r="AL9262" s="759" t="str">
        <f t="shared" si="289"/>
        <v>Vejez</v>
      </c>
    </row>
    <row r="9263" spans="16:38" ht="15">
      <c r="P9263" s="806" t="s">
        <v>902</v>
      </c>
      <c r="Q9263" s="807">
        <v>53</v>
      </c>
      <c r="R9263" s="807">
        <v>46</v>
      </c>
      <c r="S9263" s="759" t="str">
        <f t="shared" si="288"/>
        <v>Adulto</v>
      </c>
      <c r="AI9263" s="806" t="s">
        <v>910</v>
      </c>
      <c r="AJ9263" s="807">
        <v>4</v>
      </c>
      <c r="AK9263" s="807">
        <v>84</v>
      </c>
      <c r="AL9263" s="759" t="str">
        <f t="shared" si="289"/>
        <v>Vejez</v>
      </c>
    </row>
    <row r="9264" spans="16:38" ht="15">
      <c r="P9264" s="806" t="s">
        <v>902</v>
      </c>
      <c r="Q9264" s="807">
        <v>44</v>
      </c>
      <c r="R9264" s="807">
        <v>47</v>
      </c>
      <c r="S9264" s="759" t="str">
        <f t="shared" si="288"/>
        <v>Adulto</v>
      </c>
      <c r="AI9264" s="806" t="s">
        <v>910</v>
      </c>
      <c r="AJ9264" s="807">
        <v>1</v>
      </c>
      <c r="AK9264" s="807">
        <v>85</v>
      </c>
      <c r="AL9264" s="759" t="str">
        <f t="shared" si="289"/>
        <v>Vejez</v>
      </c>
    </row>
    <row r="9265" spans="16:38" ht="15">
      <c r="P9265" s="806" t="s">
        <v>902</v>
      </c>
      <c r="Q9265" s="807">
        <v>59</v>
      </c>
      <c r="R9265" s="807">
        <v>48</v>
      </c>
      <c r="S9265" s="759" t="str">
        <f t="shared" si="288"/>
        <v>Adulto</v>
      </c>
      <c r="AI9265" s="806" t="s">
        <v>910</v>
      </c>
      <c r="AJ9265" s="807">
        <v>7</v>
      </c>
      <c r="AK9265" s="807">
        <v>86</v>
      </c>
      <c r="AL9265" s="759" t="str">
        <f t="shared" si="289"/>
        <v>Vejez</v>
      </c>
    </row>
    <row r="9266" spans="16:38" ht="15">
      <c r="P9266" s="806" t="s">
        <v>902</v>
      </c>
      <c r="Q9266" s="807">
        <v>46</v>
      </c>
      <c r="R9266" s="807">
        <v>49</v>
      </c>
      <c r="S9266" s="759" t="str">
        <f t="shared" si="288"/>
        <v>Adulto</v>
      </c>
      <c r="AI9266" s="806" t="s">
        <v>910</v>
      </c>
      <c r="AJ9266" s="807">
        <v>6</v>
      </c>
      <c r="AK9266" s="807">
        <v>87</v>
      </c>
      <c r="AL9266" s="759" t="str">
        <f t="shared" si="289"/>
        <v>Vejez</v>
      </c>
    </row>
    <row r="9267" spans="16:38" ht="15">
      <c r="P9267" s="806" t="s">
        <v>902</v>
      </c>
      <c r="Q9267" s="807">
        <v>40</v>
      </c>
      <c r="R9267" s="807">
        <v>50</v>
      </c>
      <c r="S9267" s="759" t="str">
        <f t="shared" si="288"/>
        <v>Adulto</v>
      </c>
      <c r="AI9267" s="806" t="s">
        <v>910</v>
      </c>
      <c r="AJ9267" s="807">
        <v>2</v>
      </c>
      <c r="AK9267" s="807">
        <v>88</v>
      </c>
      <c r="AL9267" s="759" t="str">
        <f t="shared" si="289"/>
        <v>Vejez</v>
      </c>
    </row>
    <row r="9268" spans="16:38" ht="15">
      <c r="P9268" s="806" t="s">
        <v>902</v>
      </c>
      <c r="Q9268" s="807">
        <v>52</v>
      </c>
      <c r="R9268" s="807">
        <v>51</v>
      </c>
      <c r="S9268" s="759" t="str">
        <f t="shared" si="288"/>
        <v>Adulto</v>
      </c>
      <c r="AI9268" s="806" t="s">
        <v>910</v>
      </c>
      <c r="AJ9268" s="807">
        <v>2</v>
      </c>
      <c r="AK9268" s="807">
        <v>89</v>
      </c>
      <c r="AL9268" s="759" t="str">
        <f t="shared" si="289"/>
        <v>Vejez</v>
      </c>
    </row>
    <row r="9269" spans="16:38" ht="15">
      <c r="P9269" s="806" t="s">
        <v>902</v>
      </c>
      <c r="Q9269" s="807">
        <v>65</v>
      </c>
      <c r="R9269" s="807">
        <v>52</v>
      </c>
      <c r="S9269" s="759" t="str">
        <f t="shared" si="288"/>
        <v>Adulto</v>
      </c>
      <c r="AI9269" s="806" t="s">
        <v>910</v>
      </c>
      <c r="AJ9269" s="807">
        <v>2</v>
      </c>
      <c r="AK9269" s="807">
        <v>90</v>
      </c>
      <c r="AL9269" s="759" t="str">
        <f t="shared" si="289"/>
        <v>Vejez</v>
      </c>
    </row>
    <row r="9270" spans="16:38" ht="15">
      <c r="P9270" s="806" t="s">
        <v>902</v>
      </c>
      <c r="Q9270" s="807">
        <v>56</v>
      </c>
      <c r="R9270" s="807">
        <v>53</v>
      </c>
      <c r="S9270" s="759" t="str">
        <f t="shared" si="288"/>
        <v>Adulto</v>
      </c>
      <c r="AI9270" s="806" t="s">
        <v>910</v>
      </c>
      <c r="AJ9270" s="807">
        <v>1</v>
      </c>
      <c r="AK9270" s="807">
        <v>91</v>
      </c>
      <c r="AL9270" s="759" t="str">
        <f t="shared" si="289"/>
        <v>Vejez</v>
      </c>
    </row>
    <row r="9271" spans="16:38" ht="15">
      <c r="P9271" s="806" t="s">
        <v>902</v>
      </c>
      <c r="Q9271" s="807">
        <v>53</v>
      </c>
      <c r="R9271" s="807">
        <v>54</v>
      </c>
      <c r="S9271" s="759" t="str">
        <f t="shared" si="288"/>
        <v>Adulto</v>
      </c>
      <c r="AI9271" s="806" t="s">
        <v>910</v>
      </c>
      <c r="AJ9271" s="807">
        <v>1</v>
      </c>
      <c r="AK9271" s="807">
        <v>94</v>
      </c>
      <c r="AL9271" s="759" t="str">
        <f t="shared" si="289"/>
        <v>Vejez</v>
      </c>
    </row>
    <row r="9272" spans="16:38" ht="15">
      <c r="P9272" s="806" t="s">
        <v>902</v>
      </c>
      <c r="Q9272" s="807">
        <v>53</v>
      </c>
      <c r="R9272" s="807">
        <v>55</v>
      </c>
      <c r="S9272" s="759" t="str">
        <f t="shared" si="288"/>
        <v>Adulto</v>
      </c>
      <c r="AI9272" s="806" t="s">
        <v>910</v>
      </c>
      <c r="AJ9272" s="807">
        <v>1</v>
      </c>
      <c r="AK9272" s="807">
        <v>95</v>
      </c>
      <c r="AL9272" s="759" t="str">
        <f t="shared" si="289"/>
        <v>Vejez</v>
      </c>
    </row>
    <row r="9273" spans="16:38" ht="15">
      <c r="P9273" s="806" t="s">
        <v>902</v>
      </c>
      <c r="Q9273" s="807">
        <v>61</v>
      </c>
      <c r="R9273" s="807">
        <v>56</v>
      </c>
      <c r="S9273" s="759" t="str">
        <f t="shared" si="288"/>
        <v>Adulto</v>
      </c>
      <c r="AI9273" s="806" t="s">
        <v>910</v>
      </c>
      <c r="AJ9273" s="807">
        <v>1</v>
      </c>
      <c r="AK9273" s="807">
        <v>96</v>
      </c>
      <c r="AL9273" s="759" t="str">
        <f t="shared" si="289"/>
        <v>Vejez</v>
      </c>
    </row>
    <row r="9274" spans="16:38" ht="15">
      <c r="P9274" s="806" t="s">
        <v>902</v>
      </c>
      <c r="Q9274" s="807">
        <v>52</v>
      </c>
      <c r="R9274" s="807">
        <v>57</v>
      </c>
      <c r="S9274" s="759" t="str">
        <f t="shared" si="288"/>
        <v>Adulto</v>
      </c>
      <c r="AI9274" s="806" t="s">
        <v>910</v>
      </c>
      <c r="AJ9274" s="807">
        <v>1</v>
      </c>
      <c r="AK9274" s="807">
        <v>104</v>
      </c>
      <c r="AL9274" s="759" t="str">
        <f t="shared" si="289"/>
        <v>Vejez</v>
      </c>
    </row>
    <row r="9275" spans="16:38" ht="30">
      <c r="P9275" s="806" t="s">
        <v>902</v>
      </c>
      <c r="Q9275" s="807">
        <v>48</v>
      </c>
      <c r="R9275" s="807">
        <v>58</v>
      </c>
      <c r="S9275" s="759" t="str">
        <f t="shared" si="288"/>
        <v>Adulto</v>
      </c>
      <c r="AI9275" s="806" t="s">
        <v>911</v>
      </c>
      <c r="AJ9275" s="807">
        <v>28</v>
      </c>
      <c r="AK9275" s="807">
        <v>0</v>
      </c>
      <c r="AL9275" s="759" t="str">
        <f t="shared" si="289"/>
        <v>Primera Infancia</v>
      </c>
    </row>
    <row r="9276" spans="16:38" ht="30">
      <c r="P9276" s="806" t="s">
        <v>902</v>
      </c>
      <c r="Q9276" s="807">
        <v>59</v>
      </c>
      <c r="R9276" s="807">
        <v>59</v>
      </c>
      <c r="S9276" s="759" t="str">
        <f t="shared" si="288"/>
        <v>Adulto</v>
      </c>
      <c r="AI9276" s="806" t="s">
        <v>911</v>
      </c>
      <c r="AJ9276" s="807">
        <v>24</v>
      </c>
      <c r="AK9276" s="807">
        <v>1</v>
      </c>
      <c r="AL9276" s="759" t="str">
        <f t="shared" si="289"/>
        <v>Primera Infancia</v>
      </c>
    </row>
    <row r="9277" spans="16:38" ht="30">
      <c r="P9277" s="806" t="s">
        <v>902</v>
      </c>
      <c r="Q9277" s="807">
        <v>53</v>
      </c>
      <c r="R9277" s="807">
        <v>60</v>
      </c>
      <c r="S9277" s="759" t="str">
        <f t="shared" si="288"/>
        <v>Vejez</v>
      </c>
      <c r="AI9277" s="806" t="s">
        <v>911</v>
      </c>
      <c r="AJ9277" s="807">
        <v>24</v>
      </c>
      <c r="AK9277" s="807">
        <v>2</v>
      </c>
      <c r="AL9277" s="759" t="str">
        <f t="shared" si="289"/>
        <v>Primera Infancia</v>
      </c>
    </row>
    <row r="9278" spans="16:38" ht="30">
      <c r="P9278" s="806" t="s">
        <v>902</v>
      </c>
      <c r="Q9278" s="807">
        <v>50</v>
      </c>
      <c r="R9278" s="807">
        <v>61</v>
      </c>
      <c r="S9278" s="759" t="str">
        <f t="shared" si="288"/>
        <v>Vejez</v>
      </c>
      <c r="AI9278" s="806" t="s">
        <v>911</v>
      </c>
      <c r="AJ9278" s="807">
        <v>33</v>
      </c>
      <c r="AK9278" s="807">
        <v>3</v>
      </c>
      <c r="AL9278" s="759" t="str">
        <f t="shared" si="289"/>
        <v>Primera Infancia</v>
      </c>
    </row>
    <row r="9279" spans="16:38" ht="30">
      <c r="P9279" s="806" t="s">
        <v>902</v>
      </c>
      <c r="Q9279" s="807">
        <v>45</v>
      </c>
      <c r="R9279" s="807">
        <v>62</v>
      </c>
      <c r="S9279" s="759" t="str">
        <f t="shared" si="288"/>
        <v>Vejez</v>
      </c>
      <c r="AI9279" s="806" t="s">
        <v>911</v>
      </c>
      <c r="AJ9279" s="807">
        <v>24</v>
      </c>
      <c r="AK9279" s="807">
        <v>4</v>
      </c>
      <c r="AL9279" s="759" t="str">
        <f t="shared" si="289"/>
        <v>Primera Infancia</v>
      </c>
    </row>
    <row r="9280" spans="16:38" ht="30">
      <c r="P9280" s="806" t="s">
        <v>902</v>
      </c>
      <c r="Q9280" s="807">
        <v>56</v>
      </c>
      <c r="R9280" s="807">
        <v>63</v>
      </c>
      <c r="S9280" s="759" t="str">
        <f t="shared" si="288"/>
        <v>Vejez</v>
      </c>
      <c r="AI9280" s="806" t="s">
        <v>911</v>
      </c>
      <c r="AJ9280" s="807">
        <v>31</v>
      </c>
      <c r="AK9280" s="807">
        <v>5</v>
      </c>
      <c r="AL9280" s="759" t="str">
        <f t="shared" si="289"/>
        <v>Primera Infancia</v>
      </c>
    </row>
    <row r="9281" spans="16:38" ht="15">
      <c r="P9281" s="806" t="s">
        <v>902</v>
      </c>
      <c r="Q9281" s="807">
        <v>52</v>
      </c>
      <c r="R9281" s="807">
        <v>64</v>
      </c>
      <c r="S9281" s="759" t="str">
        <f t="shared" si="288"/>
        <v>Vejez</v>
      </c>
      <c r="AI9281" s="806" t="s">
        <v>911</v>
      </c>
      <c r="AJ9281" s="807">
        <v>28</v>
      </c>
      <c r="AK9281" s="807">
        <v>6</v>
      </c>
      <c r="AL9281" s="759" t="str">
        <f t="shared" si="289"/>
        <v>Infancia</v>
      </c>
    </row>
    <row r="9282" spans="16:38" ht="15">
      <c r="P9282" s="806" t="s">
        <v>902</v>
      </c>
      <c r="Q9282" s="807">
        <v>40</v>
      </c>
      <c r="R9282" s="807">
        <v>65</v>
      </c>
      <c r="S9282" s="759" t="str">
        <f t="shared" si="288"/>
        <v>Vejez</v>
      </c>
      <c r="AI9282" s="806" t="s">
        <v>911</v>
      </c>
      <c r="AJ9282" s="807">
        <v>36</v>
      </c>
      <c r="AK9282" s="807">
        <v>7</v>
      </c>
      <c r="AL9282" s="759" t="str">
        <f t="shared" si="289"/>
        <v>Infancia</v>
      </c>
    </row>
    <row r="9283" spans="16:38" ht="15">
      <c r="P9283" s="806" t="s">
        <v>902</v>
      </c>
      <c r="Q9283" s="807">
        <v>50</v>
      </c>
      <c r="R9283" s="807">
        <v>66</v>
      </c>
      <c r="S9283" s="759" t="str">
        <f t="shared" ref="S9283:S9346" si="290">IF(P9283=0,"",IF(AND(R9283&gt;=0,R9283&lt;=5),"Primera Infancia",IF(AND(R9283&gt;=6,R9283&lt;=11),"Infancia",IF(AND(R9283&gt;=12,R9283&lt;=17),"Adolescente",IF(AND(R9283&gt;=18,R9283&lt;=28),"Juventud",IF(AND(R9283&gt;=29,R9283&lt;=59),"Adulto","Vejez"))))))</f>
        <v>Vejez</v>
      </c>
      <c r="AI9283" s="806" t="s">
        <v>911</v>
      </c>
      <c r="AJ9283" s="807">
        <v>27</v>
      </c>
      <c r="AK9283" s="807">
        <v>8</v>
      </c>
      <c r="AL9283" s="759" t="str">
        <f t="shared" ref="AL9283:AL9346" si="291">IF(AI9283=0,"",IF(AND(AK9283&gt;=0,AK9283&lt;=5),"Primera Infancia",IF(AND(AK9283&gt;=6,AK9283&lt;=11),"Infancia",IF(AND(AK9283&gt;=12,AK9283&lt;=17),"Adolescente",IF(AND(AK9283&gt;=18,AK9283&lt;=28),"Juventud",IF(AND(AK9283&gt;=29,AK9283&lt;=59),"Adulto","Vejez"))))))</f>
        <v>Infancia</v>
      </c>
    </row>
    <row r="9284" spans="16:38" ht="15">
      <c r="P9284" s="806" t="s">
        <v>902</v>
      </c>
      <c r="Q9284" s="807">
        <v>43</v>
      </c>
      <c r="R9284" s="807">
        <v>67</v>
      </c>
      <c r="S9284" s="759" t="str">
        <f t="shared" si="290"/>
        <v>Vejez</v>
      </c>
      <c r="AI9284" s="806" t="s">
        <v>911</v>
      </c>
      <c r="AJ9284" s="807">
        <v>24</v>
      </c>
      <c r="AK9284" s="807">
        <v>9</v>
      </c>
      <c r="AL9284" s="759" t="str">
        <f t="shared" si="291"/>
        <v>Infancia</v>
      </c>
    </row>
    <row r="9285" spans="16:38" ht="15">
      <c r="P9285" s="806" t="s">
        <v>902</v>
      </c>
      <c r="Q9285" s="807">
        <v>48</v>
      </c>
      <c r="R9285" s="807">
        <v>68</v>
      </c>
      <c r="S9285" s="759" t="str">
        <f t="shared" si="290"/>
        <v>Vejez</v>
      </c>
      <c r="AI9285" s="806" t="s">
        <v>911</v>
      </c>
      <c r="AJ9285" s="807">
        <v>32</v>
      </c>
      <c r="AK9285" s="807">
        <v>10</v>
      </c>
      <c r="AL9285" s="759" t="str">
        <f t="shared" si="291"/>
        <v>Infancia</v>
      </c>
    </row>
    <row r="9286" spans="16:38" ht="15">
      <c r="P9286" s="806" t="s">
        <v>902</v>
      </c>
      <c r="Q9286" s="807">
        <v>39</v>
      </c>
      <c r="R9286" s="807">
        <v>69</v>
      </c>
      <c r="S9286" s="759" t="str">
        <f t="shared" si="290"/>
        <v>Vejez</v>
      </c>
      <c r="AI9286" s="806" t="s">
        <v>911</v>
      </c>
      <c r="AJ9286" s="807">
        <v>28</v>
      </c>
      <c r="AK9286" s="807">
        <v>11</v>
      </c>
      <c r="AL9286" s="759" t="str">
        <f t="shared" si="291"/>
        <v>Infancia</v>
      </c>
    </row>
    <row r="9287" spans="16:38" ht="30">
      <c r="P9287" s="806" t="s">
        <v>902</v>
      </c>
      <c r="Q9287" s="807">
        <v>25</v>
      </c>
      <c r="R9287" s="807">
        <v>70</v>
      </c>
      <c r="S9287" s="759" t="str">
        <f t="shared" si="290"/>
        <v>Vejez</v>
      </c>
      <c r="AI9287" s="806" t="s">
        <v>911</v>
      </c>
      <c r="AJ9287" s="807">
        <v>32</v>
      </c>
      <c r="AK9287" s="807">
        <v>12</v>
      </c>
      <c r="AL9287" s="759" t="str">
        <f t="shared" si="291"/>
        <v>Adolescente</v>
      </c>
    </row>
    <row r="9288" spans="16:38" ht="30">
      <c r="P9288" s="806" t="s">
        <v>902</v>
      </c>
      <c r="Q9288" s="807">
        <v>33</v>
      </c>
      <c r="R9288" s="807">
        <v>71</v>
      </c>
      <c r="S9288" s="759" t="str">
        <f t="shared" si="290"/>
        <v>Vejez</v>
      </c>
      <c r="AI9288" s="806" t="s">
        <v>911</v>
      </c>
      <c r="AJ9288" s="807">
        <v>24</v>
      </c>
      <c r="AK9288" s="807">
        <v>13</v>
      </c>
      <c r="AL9288" s="759" t="str">
        <f t="shared" si="291"/>
        <v>Adolescente</v>
      </c>
    </row>
    <row r="9289" spans="16:38" ht="30">
      <c r="P9289" s="806" t="s">
        <v>902</v>
      </c>
      <c r="Q9289" s="807">
        <v>30</v>
      </c>
      <c r="R9289" s="807">
        <v>72</v>
      </c>
      <c r="S9289" s="759" t="str">
        <f t="shared" si="290"/>
        <v>Vejez</v>
      </c>
      <c r="AI9289" s="806" t="s">
        <v>911</v>
      </c>
      <c r="AJ9289" s="807">
        <v>27</v>
      </c>
      <c r="AK9289" s="807">
        <v>14</v>
      </c>
      <c r="AL9289" s="759" t="str">
        <f t="shared" si="291"/>
        <v>Adolescente</v>
      </c>
    </row>
    <row r="9290" spans="16:38" ht="30">
      <c r="P9290" s="806" t="s">
        <v>902</v>
      </c>
      <c r="Q9290" s="807">
        <v>30</v>
      </c>
      <c r="R9290" s="807">
        <v>73</v>
      </c>
      <c r="S9290" s="759" t="str">
        <f t="shared" si="290"/>
        <v>Vejez</v>
      </c>
      <c r="AI9290" s="806" t="s">
        <v>911</v>
      </c>
      <c r="AJ9290" s="807">
        <v>36</v>
      </c>
      <c r="AK9290" s="807">
        <v>15</v>
      </c>
      <c r="AL9290" s="759" t="str">
        <f t="shared" si="291"/>
        <v>Adolescente</v>
      </c>
    </row>
    <row r="9291" spans="16:38" ht="30">
      <c r="P9291" s="806" t="s">
        <v>902</v>
      </c>
      <c r="Q9291" s="807">
        <v>33</v>
      </c>
      <c r="R9291" s="807">
        <v>74</v>
      </c>
      <c r="S9291" s="759" t="str">
        <f t="shared" si="290"/>
        <v>Vejez</v>
      </c>
      <c r="AI9291" s="806" t="s">
        <v>911</v>
      </c>
      <c r="AJ9291" s="807">
        <v>27</v>
      </c>
      <c r="AK9291" s="807">
        <v>16</v>
      </c>
      <c r="AL9291" s="759" t="str">
        <f t="shared" si="291"/>
        <v>Adolescente</v>
      </c>
    </row>
    <row r="9292" spans="16:38" ht="30">
      <c r="P9292" s="806" t="s">
        <v>902</v>
      </c>
      <c r="Q9292" s="807">
        <v>36</v>
      </c>
      <c r="R9292" s="807">
        <v>75</v>
      </c>
      <c r="S9292" s="759" t="str">
        <f t="shared" si="290"/>
        <v>Vejez</v>
      </c>
      <c r="AI9292" s="806" t="s">
        <v>911</v>
      </c>
      <c r="AJ9292" s="807">
        <v>44</v>
      </c>
      <c r="AK9292" s="807">
        <v>17</v>
      </c>
      <c r="AL9292" s="759" t="str">
        <f t="shared" si="291"/>
        <v>Adolescente</v>
      </c>
    </row>
    <row r="9293" spans="16:38" ht="15">
      <c r="P9293" s="806" t="s">
        <v>902</v>
      </c>
      <c r="Q9293" s="807">
        <v>29</v>
      </c>
      <c r="R9293" s="807">
        <v>76</v>
      </c>
      <c r="S9293" s="759" t="str">
        <f t="shared" si="290"/>
        <v>Vejez</v>
      </c>
      <c r="AI9293" s="806" t="s">
        <v>911</v>
      </c>
      <c r="AJ9293" s="807">
        <v>37</v>
      </c>
      <c r="AK9293" s="807">
        <v>18</v>
      </c>
      <c r="AL9293" s="759" t="str">
        <f t="shared" si="291"/>
        <v>Juventud</v>
      </c>
    </row>
    <row r="9294" spans="16:38" ht="15">
      <c r="P9294" s="806" t="s">
        <v>902</v>
      </c>
      <c r="Q9294" s="807">
        <v>16</v>
      </c>
      <c r="R9294" s="807">
        <v>77</v>
      </c>
      <c r="S9294" s="759" t="str">
        <f t="shared" si="290"/>
        <v>Vejez</v>
      </c>
      <c r="AI9294" s="806" t="s">
        <v>911</v>
      </c>
      <c r="AJ9294" s="807">
        <v>55</v>
      </c>
      <c r="AK9294" s="807">
        <v>19</v>
      </c>
      <c r="AL9294" s="759" t="str">
        <f t="shared" si="291"/>
        <v>Juventud</v>
      </c>
    </row>
    <row r="9295" spans="16:38" ht="15">
      <c r="P9295" s="806" t="s">
        <v>902</v>
      </c>
      <c r="Q9295" s="807">
        <v>31</v>
      </c>
      <c r="R9295" s="807">
        <v>78</v>
      </c>
      <c r="S9295" s="759" t="str">
        <f t="shared" si="290"/>
        <v>Vejez</v>
      </c>
      <c r="AI9295" s="806" t="s">
        <v>911</v>
      </c>
      <c r="AJ9295" s="807">
        <v>88</v>
      </c>
      <c r="AK9295" s="807">
        <v>20</v>
      </c>
      <c r="AL9295" s="759" t="str">
        <f t="shared" si="291"/>
        <v>Juventud</v>
      </c>
    </row>
    <row r="9296" spans="16:38" ht="15">
      <c r="P9296" s="806" t="s">
        <v>902</v>
      </c>
      <c r="Q9296" s="807">
        <v>20</v>
      </c>
      <c r="R9296" s="807">
        <v>79</v>
      </c>
      <c r="S9296" s="759" t="str">
        <f t="shared" si="290"/>
        <v>Vejez</v>
      </c>
      <c r="AI9296" s="806" t="s">
        <v>911</v>
      </c>
      <c r="AJ9296" s="807">
        <v>72</v>
      </c>
      <c r="AK9296" s="807">
        <v>21</v>
      </c>
      <c r="AL9296" s="759" t="str">
        <f t="shared" si="291"/>
        <v>Juventud</v>
      </c>
    </row>
    <row r="9297" spans="16:38" ht="15">
      <c r="P9297" s="806" t="s">
        <v>902</v>
      </c>
      <c r="Q9297" s="807">
        <v>26</v>
      </c>
      <c r="R9297" s="807">
        <v>80</v>
      </c>
      <c r="S9297" s="759" t="str">
        <f t="shared" si="290"/>
        <v>Vejez</v>
      </c>
      <c r="AI9297" s="806" t="s">
        <v>911</v>
      </c>
      <c r="AJ9297" s="807">
        <v>78</v>
      </c>
      <c r="AK9297" s="807">
        <v>22</v>
      </c>
      <c r="AL9297" s="759" t="str">
        <f t="shared" si="291"/>
        <v>Juventud</v>
      </c>
    </row>
    <row r="9298" spans="16:38" ht="15">
      <c r="P9298" s="806" t="s">
        <v>902</v>
      </c>
      <c r="Q9298" s="807">
        <v>21</v>
      </c>
      <c r="R9298" s="807">
        <v>81</v>
      </c>
      <c r="S9298" s="759" t="str">
        <f t="shared" si="290"/>
        <v>Vejez</v>
      </c>
      <c r="AI9298" s="806" t="s">
        <v>911</v>
      </c>
      <c r="AJ9298" s="807">
        <v>73</v>
      </c>
      <c r="AK9298" s="807">
        <v>23</v>
      </c>
      <c r="AL9298" s="759" t="str">
        <f t="shared" si="291"/>
        <v>Juventud</v>
      </c>
    </row>
    <row r="9299" spans="16:38" ht="15">
      <c r="P9299" s="806" t="s">
        <v>902</v>
      </c>
      <c r="Q9299" s="807">
        <v>19</v>
      </c>
      <c r="R9299" s="807">
        <v>82</v>
      </c>
      <c r="S9299" s="759" t="str">
        <f t="shared" si="290"/>
        <v>Vejez</v>
      </c>
      <c r="AI9299" s="806" t="s">
        <v>911</v>
      </c>
      <c r="AJ9299" s="807">
        <v>71</v>
      </c>
      <c r="AK9299" s="807">
        <v>24</v>
      </c>
      <c r="AL9299" s="759" t="str">
        <f t="shared" si="291"/>
        <v>Juventud</v>
      </c>
    </row>
    <row r="9300" spans="16:38" ht="15">
      <c r="P9300" s="806" t="s">
        <v>902</v>
      </c>
      <c r="Q9300" s="807">
        <v>21</v>
      </c>
      <c r="R9300" s="807">
        <v>83</v>
      </c>
      <c r="S9300" s="759" t="str">
        <f t="shared" si="290"/>
        <v>Vejez</v>
      </c>
      <c r="AI9300" s="806" t="s">
        <v>911</v>
      </c>
      <c r="AJ9300" s="807">
        <v>65</v>
      </c>
      <c r="AK9300" s="807">
        <v>25</v>
      </c>
      <c r="AL9300" s="759" t="str">
        <f t="shared" si="291"/>
        <v>Juventud</v>
      </c>
    </row>
    <row r="9301" spans="16:38" ht="15">
      <c r="P9301" s="806" t="s">
        <v>902</v>
      </c>
      <c r="Q9301" s="807">
        <v>19</v>
      </c>
      <c r="R9301" s="807">
        <v>84</v>
      </c>
      <c r="S9301" s="759" t="str">
        <f t="shared" si="290"/>
        <v>Vejez</v>
      </c>
      <c r="AI9301" s="806" t="s">
        <v>911</v>
      </c>
      <c r="AJ9301" s="807">
        <v>52</v>
      </c>
      <c r="AK9301" s="807">
        <v>26</v>
      </c>
      <c r="AL9301" s="759" t="str">
        <f t="shared" si="291"/>
        <v>Juventud</v>
      </c>
    </row>
    <row r="9302" spans="16:38" ht="15">
      <c r="P9302" s="806" t="s">
        <v>902</v>
      </c>
      <c r="Q9302" s="807">
        <v>11</v>
      </c>
      <c r="R9302" s="807">
        <v>85</v>
      </c>
      <c r="S9302" s="759" t="str">
        <f t="shared" si="290"/>
        <v>Vejez</v>
      </c>
      <c r="AI9302" s="806" t="s">
        <v>911</v>
      </c>
      <c r="AJ9302" s="807">
        <v>51</v>
      </c>
      <c r="AK9302" s="807">
        <v>27</v>
      </c>
      <c r="AL9302" s="759" t="str">
        <f t="shared" si="291"/>
        <v>Juventud</v>
      </c>
    </row>
    <row r="9303" spans="16:38" ht="15">
      <c r="P9303" s="806" t="s">
        <v>902</v>
      </c>
      <c r="Q9303" s="807">
        <v>11</v>
      </c>
      <c r="R9303" s="807">
        <v>86</v>
      </c>
      <c r="S9303" s="759" t="str">
        <f t="shared" si="290"/>
        <v>Vejez</v>
      </c>
      <c r="AI9303" s="806" t="s">
        <v>911</v>
      </c>
      <c r="AJ9303" s="807">
        <v>40</v>
      </c>
      <c r="AK9303" s="807">
        <v>28</v>
      </c>
      <c r="AL9303" s="759" t="str">
        <f t="shared" si="291"/>
        <v>Juventud</v>
      </c>
    </row>
    <row r="9304" spans="16:38" ht="15">
      <c r="P9304" s="806" t="s">
        <v>902</v>
      </c>
      <c r="Q9304" s="807">
        <v>11</v>
      </c>
      <c r="R9304" s="807">
        <v>87</v>
      </c>
      <c r="S9304" s="759" t="str">
        <f t="shared" si="290"/>
        <v>Vejez</v>
      </c>
      <c r="AI9304" s="806" t="s">
        <v>911</v>
      </c>
      <c r="AJ9304" s="807">
        <v>58</v>
      </c>
      <c r="AK9304" s="807">
        <v>29</v>
      </c>
      <c r="AL9304" s="759" t="str">
        <f t="shared" si="291"/>
        <v>Adulto</v>
      </c>
    </row>
    <row r="9305" spans="16:38" ht="15">
      <c r="P9305" s="806" t="s">
        <v>902</v>
      </c>
      <c r="Q9305" s="807">
        <v>13</v>
      </c>
      <c r="R9305" s="807">
        <v>88</v>
      </c>
      <c r="S9305" s="759" t="str">
        <f t="shared" si="290"/>
        <v>Vejez</v>
      </c>
      <c r="AI9305" s="806" t="s">
        <v>911</v>
      </c>
      <c r="AJ9305" s="807">
        <v>57</v>
      </c>
      <c r="AK9305" s="807">
        <v>30</v>
      </c>
      <c r="AL9305" s="759" t="str">
        <f t="shared" si="291"/>
        <v>Adulto</v>
      </c>
    </row>
    <row r="9306" spans="16:38" ht="15">
      <c r="P9306" s="806" t="s">
        <v>902</v>
      </c>
      <c r="Q9306" s="807">
        <v>13</v>
      </c>
      <c r="R9306" s="807">
        <v>89</v>
      </c>
      <c r="S9306" s="759" t="str">
        <f t="shared" si="290"/>
        <v>Vejez</v>
      </c>
      <c r="AI9306" s="806" t="s">
        <v>911</v>
      </c>
      <c r="AJ9306" s="807">
        <v>51</v>
      </c>
      <c r="AK9306" s="807">
        <v>31</v>
      </c>
      <c r="AL9306" s="759" t="str">
        <f t="shared" si="291"/>
        <v>Adulto</v>
      </c>
    </row>
    <row r="9307" spans="16:38" ht="15">
      <c r="P9307" s="806" t="s">
        <v>902</v>
      </c>
      <c r="Q9307" s="807">
        <v>7</v>
      </c>
      <c r="R9307" s="807">
        <v>90</v>
      </c>
      <c r="S9307" s="759" t="str">
        <f t="shared" si="290"/>
        <v>Vejez</v>
      </c>
      <c r="AI9307" s="806" t="s">
        <v>911</v>
      </c>
      <c r="AJ9307" s="807">
        <v>39</v>
      </c>
      <c r="AK9307" s="807">
        <v>32</v>
      </c>
      <c r="AL9307" s="759" t="str">
        <f t="shared" si="291"/>
        <v>Adulto</v>
      </c>
    </row>
    <row r="9308" spans="16:38" ht="15">
      <c r="P9308" s="806" t="s">
        <v>902</v>
      </c>
      <c r="Q9308" s="807">
        <v>6</v>
      </c>
      <c r="R9308" s="807">
        <v>91</v>
      </c>
      <c r="S9308" s="759" t="str">
        <f t="shared" si="290"/>
        <v>Vejez</v>
      </c>
      <c r="AI9308" s="806" t="s">
        <v>911</v>
      </c>
      <c r="AJ9308" s="807">
        <v>43</v>
      </c>
      <c r="AK9308" s="807">
        <v>33</v>
      </c>
      <c r="AL9308" s="759" t="str">
        <f t="shared" si="291"/>
        <v>Adulto</v>
      </c>
    </row>
    <row r="9309" spans="16:38" ht="15">
      <c r="P9309" s="806" t="s">
        <v>902</v>
      </c>
      <c r="Q9309" s="807">
        <v>6</v>
      </c>
      <c r="R9309" s="807">
        <v>92</v>
      </c>
      <c r="S9309" s="759" t="str">
        <f t="shared" si="290"/>
        <v>Vejez</v>
      </c>
      <c r="AI9309" s="806" t="s">
        <v>911</v>
      </c>
      <c r="AJ9309" s="807">
        <v>42</v>
      </c>
      <c r="AK9309" s="807">
        <v>34</v>
      </c>
      <c r="AL9309" s="759" t="str">
        <f t="shared" si="291"/>
        <v>Adulto</v>
      </c>
    </row>
    <row r="9310" spans="16:38" ht="15">
      <c r="P9310" s="806" t="s">
        <v>902</v>
      </c>
      <c r="Q9310" s="807">
        <v>2</v>
      </c>
      <c r="R9310" s="807">
        <v>93</v>
      </c>
      <c r="S9310" s="759" t="str">
        <f t="shared" si="290"/>
        <v>Vejez</v>
      </c>
      <c r="AI9310" s="806" t="s">
        <v>911</v>
      </c>
      <c r="AJ9310" s="807">
        <v>37</v>
      </c>
      <c r="AK9310" s="807">
        <v>35</v>
      </c>
      <c r="AL9310" s="759" t="str">
        <f t="shared" si="291"/>
        <v>Adulto</v>
      </c>
    </row>
    <row r="9311" spans="16:38" ht="15">
      <c r="P9311" s="806" t="s">
        <v>902</v>
      </c>
      <c r="Q9311" s="807">
        <v>5</v>
      </c>
      <c r="R9311" s="807">
        <v>94</v>
      </c>
      <c r="S9311" s="759" t="str">
        <f t="shared" si="290"/>
        <v>Vejez</v>
      </c>
      <c r="AI9311" s="806" t="s">
        <v>911</v>
      </c>
      <c r="AJ9311" s="807">
        <v>37</v>
      </c>
      <c r="AK9311" s="807">
        <v>36</v>
      </c>
      <c r="AL9311" s="759" t="str">
        <f t="shared" si="291"/>
        <v>Adulto</v>
      </c>
    </row>
    <row r="9312" spans="16:38" ht="15">
      <c r="P9312" s="806" t="s">
        <v>902</v>
      </c>
      <c r="Q9312" s="807">
        <v>2</v>
      </c>
      <c r="R9312" s="807">
        <v>95</v>
      </c>
      <c r="S9312" s="759" t="str">
        <f t="shared" si="290"/>
        <v>Vejez</v>
      </c>
      <c r="AI9312" s="806" t="s">
        <v>911</v>
      </c>
      <c r="AJ9312" s="807">
        <v>40</v>
      </c>
      <c r="AK9312" s="807">
        <v>37</v>
      </c>
      <c r="AL9312" s="759" t="str">
        <f t="shared" si="291"/>
        <v>Adulto</v>
      </c>
    </row>
    <row r="9313" spans="16:38" ht="15">
      <c r="P9313" s="806" t="s">
        <v>902</v>
      </c>
      <c r="Q9313" s="807">
        <v>2</v>
      </c>
      <c r="R9313" s="807">
        <v>99</v>
      </c>
      <c r="S9313" s="759" t="str">
        <f t="shared" si="290"/>
        <v>Vejez</v>
      </c>
      <c r="AI9313" s="806" t="s">
        <v>911</v>
      </c>
      <c r="AJ9313" s="807">
        <v>37</v>
      </c>
      <c r="AK9313" s="807">
        <v>38</v>
      </c>
      <c r="AL9313" s="759" t="str">
        <f t="shared" si="291"/>
        <v>Adulto</v>
      </c>
    </row>
    <row r="9314" spans="16:38" ht="15">
      <c r="P9314" s="806" t="s">
        <v>902</v>
      </c>
      <c r="Q9314" s="807">
        <v>1</v>
      </c>
      <c r="R9314" s="807">
        <v>100</v>
      </c>
      <c r="S9314" s="759" t="str">
        <f t="shared" si="290"/>
        <v>Vejez</v>
      </c>
      <c r="AI9314" s="806" t="s">
        <v>911</v>
      </c>
      <c r="AJ9314" s="807">
        <v>41</v>
      </c>
      <c r="AK9314" s="807">
        <v>39</v>
      </c>
      <c r="AL9314" s="759" t="str">
        <f t="shared" si="291"/>
        <v>Adulto</v>
      </c>
    </row>
    <row r="9315" spans="16:38" ht="15">
      <c r="P9315" s="806" t="s">
        <v>902</v>
      </c>
      <c r="Q9315" s="807">
        <v>1</v>
      </c>
      <c r="R9315" s="807">
        <v>102</v>
      </c>
      <c r="S9315" s="759" t="str">
        <f t="shared" si="290"/>
        <v>Vejez</v>
      </c>
      <c r="AI9315" s="806" t="s">
        <v>911</v>
      </c>
      <c r="AJ9315" s="807">
        <v>38</v>
      </c>
      <c r="AK9315" s="807">
        <v>40</v>
      </c>
      <c r="AL9315" s="759" t="str">
        <f t="shared" si="291"/>
        <v>Adulto</v>
      </c>
    </row>
    <row r="9316" spans="16:38" ht="15">
      <c r="P9316" s="806" t="s">
        <v>902</v>
      </c>
      <c r="Q9316" s="807">
        <v>1</v>
      </c>
      <c r="R9316" s="807">
        <v>103</v>
      </c>
      <c r="S9316" s="759" t="str">
        <f t="shared" si="290"/>
        <v>Vejez</v>
      </c>
      <c r="AI9316" s="806" t="s">
        <v>911</v>
      </c>
      <c r="AJ9316" s="807">
        <v>42</v>
      </c>
      <c r="AK9316" s="807">
        <v>41</v>
      </c>
      <c r="AL9316" s="759" t="str">
        <f t="shared" si="291"/>
        <v>Adulto</v>
      </c>
    </row>
    <row r="9317" spans="16:38" ht="15">
      <c r="P9317" s="806" t="s">
        <v>902</v>
      </c>
      <c r="Q9317" s="807">
        <v>1</v>
      </c>
      <c r="R9317" s="807">
        <v>105</v>
      </c>
      <c r="S9317" s="759" t="str">
        <f t="shared" si="290"/>
        <v>Vejez</v>
      </c>
      <c r="AI9317" s="806" t="s">
        <v>911</v>
      </c>
      <c r="AJ9317" s="807">
        <v>36</v>
      </c>
      <c r="AK9317" s="807">
        <v>42</v>
      </c>
      <c r="AL9317" s="759" t="str">
        <f t="shared" si="291"/>
        <v>Adulto</v>
      </c>
    </row>
    <row r="9318" spans="16:38" ht="30">
      <c r="P9318" s="806" t="s">
        <v>903</v>
      </c>
      <c r="Q9318" s="807">
        <v>93</v>
      </c>
      <c r="R9318" s="807">
        <v>0</v>
      </c>
      <c r="S9318" s="759" t="str">
        <f t="shared" si="290"/>
        <v>Primera Infancia</v>
      </c>
      <c r="AI9318" s="806" t="s">
        <v>911</v>
      </c>
      <c r="AJ9318" s="807">
        <v>35</v>
      </c>
      <c r="AK9318" s="807">
        <v>43</v>
      </c>
      <c r="AL9318" s="759" t="str">
        <f t="shared" si="291"/>
        <v>Adulto</v>
      </c>
    </row>
    <row r="9319" spans="16:38" ht="30">
      <c r="P9319" s="806" t="s">
        <v>903</v>
      </c>
      <c r="Q9319" s="807">
        <v>109</v>
      </c>
      <c r="R9319" s="807">
        <v>1</v>
      </c>
      <c r="S9319" s="759" t="str">
        <f t="shared" si="290"/>
        <v>Primera Infancia</v>
      </c>
      <c r="AI9319" s="806" t="s">
        <v>911</v>
      </c>
      <c r="AJ9319" s="807">
        <v>42</v>
      </c>
      <c r="AK9319" s="807">
        <v>44</v>
      </c>
      <c r="AL9319" s="759" t="str">
        <f t="shared" si="291"/>
        <v>Adulto</v>
      </c>
    </row>
    <row r="9320" spans="16:38" ht="30">
      <c r="P9320" s="806" t="s">
        <v>903</v>
      </c>
      <c r="Q9320" s="807">
        <v>104</v>
      </c>
      <c r="R9320" s="807">
        <v>2</v>
      </c>
      <c r="S9320" s="759" t="str">
        <f t="shared" si="290"/>
        <v>Primera Infancia</v>
      </c>
      <c r="AI9320" s="806" t="s">
        <v>911</v>
      </c>
      <c r="AJ9320" s="807">
        <v>31</v>
      </c>
      <c r="AK9320" s="807">
        <v>45</v>
      </c>
      <c r="AL9320" s="759" t="str">
        <f t="shared" si="291"/>
        <v>Adulto</v>
      </c>
    </row>
    <row r="9321" spans="16:38" ht="30">
      <c r="P9321" s="806" t="s">
        <v>903</v>
      </c>
      <c r="Q9321" s="807">
        <v>78</v>
      </c>
      <c r="R9321" s="807">
        <v>3</v>
      </c>
      <c r="S9321" s="759" t="str">
        <f t="shared" si="290"/>
        <v>Primera Infancia</v>
      </c>
      <c r="AI9321" s="806" t="s">
        <v>911</v>
      </c>
      <c r="AJ9321" s="807">
        <v>30</v>
      </c>
      <c r="AK9321" s="807">
        <v>46</v>
      </c>
      <c r="AL9321" s="759" t="str">
        <f t="shared" si="291"/>
        <v>Adulto</v>
      </c>
    </row>
    <row r="9322" spans="16:38" ht="30">
      <c r="P9322" s="806" t="s">
        <v>903</v>
      </c>
      <c r="Q9322" s="807">
        <v>81</v>
      </c>
      <c r="R9322" s="807">
        <v>4</v>
      </c>
      <c r="S9322" s="759" t="str">
        <f t="shared" si="290"/>
        <v>Primera Infancia</v>
      </c>
      <c r="AI9322" s="806" t="s">
        <v>911</v>
      </c>
      <c r="AJ9322" s="807">
        <v>28</v>
      </c>
      <c r="AK9322" s="807">
        <v>47</v>
      </c>
      <c r="AL9322" s="759" t="str">
        <f t="shared" si="291"/>
        <v>Adulto</v>
      </c>
    </row>
    <row r="9323" spans="16:38" ht="30">
      <c r="P9323" s="806" t="s">
        <v>903</v>
      </c>
      <c r="Q9323" s="807">
        <v>80</v>
      </c>
      <c r="R9323" s="807">
        <v>5</v>
      </c>
      <c r="S9323" s="759" t="str">
        <f t="shared" si="290"/>
        <v>Primera Infancia</v>
      </c>
      <c r="AI9323" s="806" t="s">
        <v>911</v>
      </c>
      <c r="AJ9323" s="807">
        <v>45</v>
      </c>
      <c r="AK9323" s="807">
        <v>48</v>
      </c>
      <c r="AL9323" s="759" t="str">
        <f t="shared" si="291"/>
        <v>Adulto</v>
      </c>
    </row>
    <row r="9324" spans="16:38" ht="15">
      <c r="P9324" s="806" t="s">
        <v>903</v>
      </c>
      <c r="Q9324" s="807">
        <v>81</v>
      </c>
      <c r="R9324" s="807">
        <v>6</v>
      </c>
      <c r="S9324" s="759" t="str">
        <f t="shared" si="290"/>
        <v>Infancia</v>
      </c>
      <c r="AI9324" s="806" t="s">
        <v>911</v>
      </c>
      <c r="AJ9324" s="807">
        <v>27</v>
      </c>
      <c r="AK9324" s="807">
        <v>49</v>
      </c>
      <c r="AL9324" s="759" t="str">
        <f t="shared" si="291"/>
        <v>Adulto</v>
      </c>
    </row>
    <row r="9325" spans="16:38" ht="15">
      <c r="P9325" s="806" t="s">
        <v>903</v>
      </c>
      <c r="Q9325" s="807">
        <v>103</v>
      </c>
      <c r="R9325" s="807">
        <v>7</v>
      </c>
      <c r="S9325" s="759" t="str">
        <f t="shared" si="290"/>
        <v>Infancia</v>
      </c>
      <c r="AI9325" s="806" t="s">
        <v>911</v>
      </c>
      <c r="AJ9325" s="807">
        <v>33</v>
      </c>
      <c r="AK9325" s="807">
        <v>50</v>
      </c>
      <c r="AL9325" s="759" t="str">
        <f t="shared" si="291"/>
        <v>Adulto</v>
      </c>
    </row>
    <row r="9326" spans="16:38" ht="15">
      <c r="P9326" s="806" t="s">
        <v>903</v>
      </c>
      <c r="Q9326" s="807">
        <v>92</v>
      </c>
      <c r="R9326" s="807">
        <v>8</v>
      </c>
      <c r="S9326" s="759" t="str">
        <f t="shared" si="290"/>
        <v>Infancia</v>
      </c>
      <c r="AI9326" s="806" t="s">
        <v>911</v>
      </c>
      <c r="AJ9326" s="807">
        <v>34</v>
      </c>
      <c r="AK9326" s="807">
        <v>51</v>
      </c>
      <c r="AL9326" s="759" t="str">
        <f t="shared" si="291"/>
        <v>Adulto</v>
      </c>
    </row>
    <row r="9327" spans="16:38" ht="15">
      <c r="P9327" s="806" t="s">
        <v>903</v>
      </c>
      <c r="Q9327" s="807">
        <v>82</v>
      </c>
      <c r="R9327" s="807">
        <v>9</v>
      </c>
      <c r="S9327" s="759" t="str">
        <f t="shared" si="290"/>
        <v>Infancia</v>
      </c>
      <c r="AI9327" s="806" t="s">
        <v>911</v>
      </c>
      <c r="AJ9327" s="807">
        <v>24</v>
      </c>
      <c r="AK9327" s="807">
        <v>52</v>
      </c>
      <c r="AL9327" s="759" t="str">
        <f t="shared" si="291"/>
        <v>Adulto</v>
      </c>
    </row>
    <row r="9328" spans="16:38" ht="15">
      <c r="P9328" s="806" t="s">
        <v>903</v>
      </c>
      <c r="Q9328" s="807">
        <v>94</v>
      </c>
      <c r="R9328" s="807">
        <v>10</v>
      </c>
      <c r="S9328" s="759" t="str">
        <f t="shared" si="290"/>
        <v>Infancia</v>
      </c>
      <c r="AI9328" s="806" t="s">
        <v>911</v>
      </c>
      <c r="AJ9328" s="807">
        <v>33</v>
      </c>
      <c r="AK9328" s="807">
        <v>53</v>
      </c>
      <c r="AL9328" s="759" t="str">
        <f t="shared" si="291"/>
        <v>Adulto</v>
      </c>
    </row>
    <row r="9329" spans="16:38" ht="15">
      <c r="P9329" s="806" t="s">
        <v>903</v>
      </c>
      <c r="Q9329" s="807">
        <v>83</v>
      </c>
      <c r="R9329" s="807">
        <v>11</v>
      </c>
      <c r="S9329" s="759" t="str">
        <f t="shared" si="290"/>
        <v>Infancia</v>
      </c>
      <c r="AI9329" s="806" t="s">
        <v>911</v>
      </c>
      <c r="AJ9329" s="807">
        <v>17</v>
      </c>
      <c r="AK9329" s="807">
        <v>54</v>
      </c>
      <c r="AL9329" s="759" t="str">
        <f t="shared" si="291"/>
        <v>Adulto</v>
      </c>
    </row>
    <row r="9330" spans="16:38" ht="30">
      <c r="P9330" s="806" t="s">
        <v>903</v>
      </c>
      <c r="Q9330" s="807">
        <v>91</v>
      </c>
      <c r="R9330" s="807">
        <v>12</v>
      </c>
      <c r="S9330" s="759" t="str">
        <f t="shared" si="290"/>
        <v>Adolescente</v>
      </c>
      <c r="AI9330" s="806" t="s">
        <v>911</v>
      </c>
      <c r="AJ9330" s="807">
        <v>28</v>
      </c>
      <c r="AK9330" s="807">
        <v>55</v>
      </c>
      <c r="AL9330" s="759" t="str">
        <f t="shared" si="291"/>
        <v>Adulto</v>
      </c>
    </row>
    <row r="9331" spans="16:38" ht="30">
      <c r="P9331" s="806" t="s">
        <v>903</v>
      </c>
      <c r="Q9331" s="807">
        <v>107</v>
      </c>
      <c r="R9331" s="807">
        <v>13</v>
      </c>
      <c r="S9331" s="759" t="str">
        <f t="shared" si="290"/>
        <v>Adolescente</v>
      </c>
      <c r="AI9331" s="806" t="s">
        <v>911</v>
      </c>
      <c r="AJ9331" s="807">
        <v>21</v>
      </c>
      <c r="AK9331" s="807">
        <v>56</v>
      </c>
      <c r="AL9331" s="759" t="str">
        <f t="shared" si="291"/>
        <v>Adulto</v>
      </c>
    </row>
    <row r="9332" spans="16:38" ht="30">
      <c r="P9332" s="806" t="s">
        <v>903</v>
      </c>
      <c r="Q9332" s="807">
        <v>111</v>
      </c>
      <c r="R9332" s="807">
        <v>14</v>
      </c>
      <c r="S9332" s="759" t="str">
        <f t="shared" si="290"/>
        <v>Adolescente</v>
      </c>
      <c r="AI9332" s="806" t="s">
        <v>911</v>
      </c>
      <c r="AJ9332" s="807">
        <v>25</v>
      </c>
      <c r="AK9332" s="807">
        <v>57</v>
      </c>
      <c r="AL9332" s="759" t="str">
        <f t="shared" si="291"/>
        <v>Adulto</v>
      </c>
    </row>
    <row r="9333" spans="16:38" ht="30">
      <c r="P9333" s="806" t="s">
        <v>903</v>
      </c>
      <c r="Q9333" s="807">
        <v>119</v>
      </c>
      <c r="R9333" s="807">
        <v>15</v>
      </c>
      <c r="S9333" s="759" t="str">
        <f t="shared" si="290"/>
        <v>Adolescente</v>
      </c>
      <c r="AI9333" s="806" t="s">
        <v>911</v>
      </c>
      <c r="AJ9333" s="807">
        <v>19</v>
      </c>
      <c r="AK9333" s="807">
        <v>58</v>
      </c>
      <c r="AL9333" s="759" t="str">
        <f t="shared" si="291"/>
        <v>Adulto</v>
      </c>
    </row>
    <row r="9334" spans="16:38" ht="30">
      <c r="P9334" s="806" t="s">
        <v>903</v>
      </c>
      <c r="Q9334" s="807">
        <v>126</v>
      </c>
      <c r="R9334" s="807">
        <v>16</v>
      </c>
      <c r="S9334" s="759" t="str">
        <f t="shared" si="290"/>
        <v>Adolescente</v>
      </c>
      <c r="AI9334" s="806" t="s">
        <v>911</v>
      </c>
      <c r="AJ9334" s="807">
        <v>22</v>
      </c>
      <c r="AK9334" s="807">
        <v>59</v>
      </c>
      <c r="AL9334" s="759" t="str">
        <f t="shared" si="291"/>
        <v>Adulto</v>
      </c>
    </row>
    <row r="9335" spans="16:38" ht="30">
      <c r="P9335" s="806" t="s">
        <v>903</v>
      </c>
      <c r="Q9335" s="807">
        <v>111</v>
      </c>
      <c r="R9335" s="807">
        <v>17</v>
      </c>
      <c r="S9335" s="759" t="str">
        <f t="shared" si="290"/>
        <v>Adolescente</v>
      </c>
      <c r="AI9335" s="806" t="s">
        <v>911</v>
      </c>
      <c r="AJ9335" s="807">
        <v>15</v>
      </c>
      <c r="AK9335" s="807">
        <v>60</v>
      </c>
      <c r="AL9335" s="759" t="str">
        <f t="shared" si="291"/>
        <v>Vejez</v>
      </c>
    </row>
    <row r="9336" spans="16:38" ht="15">
      <c r="P9336" s="806" t="s">
        <v>903</v>
      </c>
      <c r="Q9336" s="807">
        <v>138</v>
      </c>
      <c r="R9336" s="807">
        <v>18</v>
      </c>
      <c r="S9336" s="759" t="str">
        <f t="shared" si="290"/>
        <v>Juventud</v>
      </c>
      <c r="AI9336" s="806" t="s">
        <v>911</v>
      </c>
      <c r="AJ9336" s="807">
        <v>22</v>
      </c>
      <c r="AK9336" s="807">
        <v>61</v>
      </c>
      <c r="AL9336" s="759" t="str">
        <f t="shared" si="291"/>
        <v>Vejez</v>
      </c>
    </row>
    <row r="9337" spans="16:38" ht="15">
      <c r="P9337" s="806" t="s">
        <v>903</v>
      </c>
      <c r="Q9337" s="807">
        <v>110</v>
      </c>
      <c r="R9337" s="807">
        <v>19</v>
      </c>
      <c r="S9337" s="759" t="str">
        <f t="shared" si="290"/>
        <v>Juventud</v>
      </c>
      <c r="AI9337" s="806" t="s">
        <v>911</v>
      </c>
      <c r="AJ9337" s="807">
        <v>25</v>
      </c>
      <c r="AK9337" s="807">
        <v>62</v>
      </c>
      <c r="AL9337" s="759" t="str">
        <f t="shared" si="291"/>
        <v>Vejez</v>
      </c>
    </row>
    <row r="9338" spans="16:38" ht="15">
      <c r="P9338" s="806" t="s">
        <v>903</v>
      </c>
      <c r="Q9338" s="807">
        <v>105</v>
      </c>
      <c r="R9338" s="807">
        <v>20</v>
      </c>
      <c r="S9338" s="759" t="str">
        <f t="shared" si="290"/>
        <v>Juventud</v>
      </c>
      <c r="AI9338" s="806" t="s">
        <v>911</v>
      </c>
      <c r="AJ9338" s="807">
        <v>13</v>
      </c>
      <c r="AK9338" s="807">
        <v>63</v>
      </c>
      <c r="AL9338" s="759" t="str">
        <f t="shared" si="291"/>
        <v>Vejez</v>
      </c>
    </row>
    <row r="9339" spans="16:38" ht="15">
      <c r="P9339" s="806" t="s">
        <v>903</v>
      </c>
      <c r="Q9339" s="807">
        <v>115</v>
      </c>
      <c r="R9339" s="807">
        <v>21</v>
      </c>
      <c r="S9339" s="759" t="str">
        <f t="shared" si="290"/>
        <v>Juventud</v>
      </c>
      <c r="AI9339" s="806" t="s">
        <v>911</v>
      </c>
      <c r="AJ9339" s="807">
        <v>16</v>
      </c>
      <c r="AK9339" s="807">
        <v>64</v>
      </c>
      <c r="AL9339" s="759" t="str">
        <f t="shared" si="291"/>
        <v>Vejez</v>
      </c>
    </row>
    <row r="9340" spans="16:38" ht="15">
      <c r="P9340" s="806" t="s">
        <v>903</v>
      </c>
      <c r="Q9340" s="807">
        <v>94</v>
      </c>
      <c r="R9340" s="807">
        <v>22</v>
      </c>
      <c r="S9340" s="759" t="str">
        <f t="shared" si="290"/>
        <v>Juventud</v>
      </c>
      <c r="AI9340" s="806" t="s">
        <v>911</v>
      </c>
      <c r="AJ9340" s="807">
        <v>20</v>
      </c>
      <c r="AK9340" s="807">
        <v>65</v>
      </c>
      <c r="AL9340" s="759" t="str">
        <f t="shared" si="291"/>
        <v>Vejez</v>
      </c>
    </row>
    <row r="9341" spans="16:38" ht="15">
      <c r="P9341" s="806" t="s">
        <v>903</v>
      </c>
      <c r="Q9341" s="807">
        <v>93</v>
      </c>
      <c r="R9341" s="807">
        <v>23</v>
      </c>
      <c r="S9341" s="759" t="str">
        <f t="shared" si="290"/>
        <v>Juventud</v>
      </c>
      <c r="AI9341" s="806" t="s">
        <v>911</v>
      </c>
      <c r="AJ9341" s="807">
        <v>11</v>
      </c>
      <c r="AK9341" s="807">
        <v>66</v>
      </c>
      <c r="AL9341" s="759" t="str">
        <f t="shared" si="291"/>
        <v>Vejez</v>
      </c>
    </row>
    <row r="9342" spans="16:38" ht="15">
      <c r="P9342" s="806" t="s">
        <v>903</v>
      </c>
      <c r="Q9342" s="807">
        <v>84</v>
      </c>
      <c r="R9342" s="807">
        <v>24</v>
      </c>
      <c r="S9342" s="759" t="str">
        <f t="shared" si="290"/>
        <v>Juventud</v>
      </c>
      <c r="AI9342" s="806" t="s">
        <v>911</v>
      </c>
      <c r="AJ9342" s="807">
        <v>13</v>
      </c>
      <c r="AK9342" s="807">
        <v>67</v>
      </c>
      <c r="AL9342" s="759" t="str">
        <f t="shared" si="291"/>
        <v>Vejez</v>
      </c>
    </row>
    <row r="9343" spans="16:38" ht="15">
      <c r="P9343" s="806" t="s">
        <v>903</v>
      </c>
      <c r="Q9343" s="807">
        <v>97</v>
      </c>
      <c r="R9343" s="807">
        <v>25</v>
      </c>
      <c r="S9343" s="759" t="str">
        <f t="shared" si="290"/>
        <v>Juventud</v>
      </c>
      <c r="AI9343" s="806" t="s">
        <v>911</v>
      </c>
      <c r="AJ9343" s="807">
        <v>17</v>
      </c>
      <c r="AK9343" s="807">
        <v>68</v>
      </c>
      <c r="AL9343" s="759" t="str">
        <f t="shared" si="291"/>
        <v>Vejez</v>
      </c>
    </row>
    <row r="9344" spans="16:38" ht="15">
      <c r="P9344" s="806" t="s">
        <v>903</v>
      </c>
      <c r="Q9344" s="807">
        <v>90</v>
      </c>
      <c r="R9344" s="807">
        <v>26</v>
      </c>
      <c r="S9344" s="759" t="str">
        <f t="shared" si="290"/>
        <v>Juventud</v>
      </c>
      <c r="AI9344" s="806" t="s">
        <v>911</v>
      </c>
      <c r="AJ9344" s="807">
        <v>7</v>
      </c>
      <c r="AK9344" s="807">
        <v>69</v>
      </c>
      <c r="AL9344" s="759" t="str">
        <f t="shared" si="291"/>
        <v>Vejez</v>
      </c>
    </row>
    <row r="9345" spans="16:38" ht="15">
      <c r="P9345" s="806" t="s">
        <v>903</v>
      </c>
      <c r="Q9345" s="807">
        <v>121</v>
      </c>
      <c r="R9345" s="807">
        <v>27</v>
      </c>
      <c r="S9345" s="759" t="str">
        <f t="shared" si="290"/>
        <v>Juventud</v>
      </c>
      <c r="AI9345" s="806" t="s">
        <v>911</v>
      </c>
      <c r="AJ9345" s="807">
        <v>7</v>
      </c>
      <c r="AK9345" s="807">
        <v>70</v>
      </c>
      <c r="AL9345" s="759" t="str">
        <f t="shared" si="291"/>
        <v>Vejez</v>
      </c>
    </row>
    <row r="9346" spans="16:38" ht="15">
      <c r="P9346" s="806" t="s">
        <v>903</v>
      </c>
      <c r="Q9346" s="807">
        <v>100</v>
      </c>
      <c r="R9346" s="807">
        <v>28</v>
      </c>
      <c r="S9346" s="759" t="str">
        <f t="shared" si="290"/>
        <v>Juventud</v>
      </c>
      <c r="AI9346" s="806" t="s">
        <v>911</v>
      </c>
      <c r="AJ9346" s="807">
        <v>8</v>
      </c>
      <c r="AK9346" s="807">
        <v>71</v>
      </c>
      <c r="AL9346" s="759" t="str">
        <f t="shared" si="291"/>
        <v>Vejez</v>
      </c>
    </row>
    <row r="9347" spans="16:38" ht="15">
      <c r="P9347" s="806" t="s">
        <v>903</v>
      </c>
      <c r="Q9347" s="807">
        <v>79</v>
      </c>
      <c r="R9347" s="807">
        <v>29</v>
      </c>
      <c r="S9347" s="759" t="str">
        <f t="shared" ref="S9347:S9410" si="292">IF(P9347=0,"",IF(AND(R9347&gt;=0,R9347&lt;=5),"Primera Infancia",IF(AND(R9347&gt;=6,R9347&lt;=11),"Infancia",IF(AND(R9347&gt;=12,R9347&lt;=17),"Adolescente",IF(AND(R9347&gt;=18,R9347&lt;=28),"Juventud",IF(AND(R9347&gt;=29,R9347&lt;=59),"Adulto","Vejez"))))))</f>
        <v>Adulto</v>
      </c>
      <c r="AI9347" s="806" t="s">
        <v>911</v>
      </c>
      <c r="AJ9347" s="807">
        <v>10</v>
      </c>
      <c r="AK9347" s="807">
        <v>72</v>
      </c>
      <c r="AL9347" s="759" t="str">
        <f t="shared" ref="AL9347:AL9410" si="293">IF(AI9347=0,"",IF(AND(AK9347&gt;=0,AK9347&lt;=5),"Primera Infancia",IF(AND(AK9347&gt;=6,AK9347&lt;=11),"Infancia",IF(AND(AK9347&gt;=12,AK9347&lt;=17),"Adolescente",IF(AND(AK9347&gt;=18,AK9347&lt;=28),"Juventud",IF(AND(AK9347&gt;=29,AK9347&lt;=59),"Adulto","Vejez"))))))</f>
        <v>Vejez</v>
      </c>
    </row>
    <row r="9348" spans="16:38" ht="15">
      <c r="P9348" s="806" t="s">
        <v>903</v>
      </c>
      <c r="Q9348" s="807">
        <v>99</v>
      </c>
      <c r="R9348" s="807">
        <v>30</v>
      </c>
      <c r="S9348" s="759" t="str">
        <f t="shared" si="292"/>
        <v>Adulto</v>
      </c>
      <c r="AI9348" s="806" t="s">
        <v>911</v>
      </c>
      <c r="AJ9348" s="807">
        <v>5</v>
      </c>
      <c r="AK9348" s="807">
        <v>73</v>
      </c>
      <c r="AL9348" s="759" t="str">
        <f t="shared" si="293"/>
        <v>Vejez</v>
      </c>
    </row>
    <row r="9349" spans="16:38" ht="15">
      <c r="P9349" s="806" t="s">
        <v>903</v>
      </c>
      <c r="Q9349" s="807">
        <v>86</v>
      </c>
      <c r="R9349" s="807">
        <v>31</v>
      </c>
      <c r="S9349" s="759" t="str">
        <f t="shared" si="292"/>
        <v>Adulto</v>
      </c>
      <c r="AI9349" s="806" t="s">
        <v>911</v>
      </c>
      <c r="AJ9349" s="807">
        <v>12</v>
      </c>
      <c r="AK9349" s="807">
        <v>74</v>
      </c>
      <c r="AL9349" s="759" t="str">
        <f t="shared" si="293"/>
        <v>Vejez</v>
      </c>
    </row>
    <row r="9350" spans="16:38" ht="15">
      <c r="P9350" s="806" t="s">
        <v>903</v>
      </c>
      <c r="Q9350" s="807">
        <v>84</v>
      </c>
      <c r="R9350" s="807">
        <v>32</v>
      </c>
      <c r="S9350" s="759" t="str">
        <f t="shared" si="292"/>
        <v>Adulto</v>
      </c>
      <c r="AI9350" s="806" t="s">
        <v>911</v>
      </c>
      <c r="AJ9350" s="807">
        <v>5</v>
      </c>
      <c r="AK9350" s="807">
        <v>75</v>
      </c>
      <c r="AL9350" s="759" t="str">
        <f t="shared" si="293"/>
        <v>Vejez</v>
      </c>
    </row>
    <row r="9351" spans="16:38" ht="15">
      <c r="P9351" s="806" t="s">
        <v>903</v>
      </c>
      <c r="Q9351" s="807">
        <v>74</v>
      </c>
      <c r="R9351" s="807">
        <v>33</v>
      </c>
      <c r="S9351" s="759" t="str">
        <f t="shared" si="292"/>
        <v>Adulto</v>
      </c>
      <c r="AI9351" s="806" t="s">
        <v>911</v>
      </c>
      <c r="AJ9351" s="807">
        <v>5</v>
      </c>
      <c r="AK9351" s="807">
        <v>76</v>
      </c>
      <c r="AL9351" s="759" t="str">
        <f t="shared" si="293"/>
        <v>Vejez</v>
      </c>
    </row>
    <row r="9352" spans="16:38" ht="15">
      <c r="P9352" s="806" t="s">
        <v>903</v>
      </c>
      <c r="Q9352" s="807">
        <v>72</v>
      </c>
      <c r="R9352" s="807">
        <v>34</v>
      </c>
      <c r="S9352" s="759" t="str">
        <f t="shared" si="292"/>
        <v>Adulto</v>
      </c>
      <c r="AI9352" s="806" t="s">
        <v>911</v>
      </c>
      <c r="AJ9352" s="807">
        <v>4</v>
      </c>
      <c r="AK9352" s="807">
        <v>77</v>
      </c>
      <c r="AL9352" s="759" t="str">
        <f t="shared" si="293"/>
        <v>Vejez</v>
      </c>
    </row>
    <row r="9353" spans="16:38" ht="15">
      <c r="P9353" s="806" t="s">
        <v>903</v>
      </c>
      <c r="Q9353" s="807">
        <v>78</v>
      </c>
      <c r="R9353" s="807">
        <v>35</v>
      </c>
      <c r="S9353" s="759" t="str">
        <f t="shared" si="292"/>
        <v>Adulto</v>
      </c>
      <c r="AI9353" s="806" t="s">
        <v>911</v>
      </c>
      <c r="AJ9353" s="807">
        <v>7</v>
      </c>
      <c r="AK9353" s="807">
        <v>78</v>
      </c>
      <c r="AL9353" s="759" t="str">
        <f t="shared" si="293"/>
        <v>Vejez</v>
      </c>
    </row>
    <row r="9354" spans="16:38" ht="15">
      <c r="P9354" s="806" t="s">
        <v>903</v>
      </c>
      <c r="Q9354" s="807">
        <v>86</v>
      </c>
      <c r="R9354" s="807">
        <v>36</v>
      </c>
      <c r="S9354" s="759" t="str">
        <f t="shared" si="292"/>
        <v>Adulto</v>
      </c>
      <c r="AI9354" s="806" t="s">
        <v>911</v>
      </c>
      <c r="AJ9354" s="807">
        <v>3</v>
      </c>
      <c r="AK9354" s="807">
        <v>79</v>
      </c>
      <c r="AL9354" s="759" t="str">
        <f t="shared" si="293"/>
        <v>Vejez</v>
      </c>
    </row>
    <row r="9355" spans="16:38" ht="15">
      <c r="P9355" s="806" t="s">
        <v>903</v>
      </c>
      <c r="Q9355" s="807">
        <v>86</v>
      </c>
      <c r="R9355" s="807">
        <v>37</v>
      </c>
      <c r="S9355" s="759" t="str">
        <f t="shared" si="292"/>
        <v>Adulto</v>
      </c>
      <c r="AI9355" s="806" t="s">
        <v>911</v>
      </c>
      <c r="AJ9355" s="807">
        <v>3</v>
      </c>
      <c r="AK9355" s="807">
        <v>80</v>
      </c>
      <c r="AL9355" s="759" t="str">
        <f t="shared" si="293"/>
        <v>Vejez</v>
      </c>
    </row>
    <row r="9356" spans="16:38" ht="15">
      <c r="P9356" s="806" t="s">
        <v>903</v>
      </c>
      <c r="Q9356" s="807">
        <v>77</v>
      </c>
      <c r="R9356" s="807">
        <v>38</v>
      </c>
      <c r="S9356" s="759" t="str">
        <f t="shared" si="292"/>
        <v>Adulto</v>
      </c>
      <c r="AI9356" s="806" t="s">
        <v>911</v>
      </c>
      <c r="AJ9356" s="807">
        <v>6</v>
      </c>
      <c r="AK9356" s="807">
        <v>81</v>
      </c>
      <c r="AL9356" s="759" t="str">
        <f t="shared" si="293"/>
        <v>Vejez</v>
      </c>
    </row>
    <row r="9357" spans="16:38" ht="15">
      <c r="P9357" s="806" t="s">
        <v>903</v>
      </c>
      <c r="Q9357" s="807">
        <v>69</v>
      </c>
      <c r="R9357" s="807">
        <v>39</v>
      </c>
      <c r="S9357" s="759" t="str">
        <f t="shared" si="292"/>
        <v>Adulto</v>
      </c>
      <c r="AI9357" s="806" t="s">
        <v>911</v>
      </c>
      <c r="AJ9357" s="807">
        <v>4</v>
      </c>
      <c r="AK9357" s="807">
        <v>82</v>
      </c>
      <c r="AL9357" s="759" t="str">
        <f t="shared" si="293"/>
        <v>Vejez</v>
      </c>
    </row>
    <row r="9358" spans="16:38" ht="15">
      <c r="P9358" s="806" t="s">
        <v>903</v>
      </c>
      <c r="Q9358" s="807">
        <v>83</v>
      </c>
      <c r="R9358" s="807">
        <v>40</v>
      </c>
      <c r="S9358" s="759" t="str">
        <f t="shared" si="292"/>
        <v>Adulto</v>
      </c>
      <c r="AI9358" s="806" t="s">
        <v>911</v>
      </c>
      <c r="AJ9358" s="807">
        <v>4</v>
      </c>
      <c r="AK9358" s="807">
        <v>83</v>
      </c>
      <c r="AL9358" s="759" t="str">
        <f t="shared" si="293"/>
        <v>Vejez</v>
      </c>
    </row>
    <row r="9359" spans="16:38" ht="15">
      <c r="P9359" s="806" t="s">
        <v>903</v>
      </c>
      <c r="Q9359" s="807">
        <v>82</v>
      </c>
      <c r="R9359" s="807">
        <v>41</v>
      </c>
      <c r="S9359" s="759" t="str">
        <f t="shared" si="292"/>
        <v>Adulto</v>
      </c>
      <c r="AI9359" s="806" t="s">
        <v>911</v>
      </c>
      <c r="AJ9359" s="807">
        <v>4</v>
      </c>
      <c r="AK9359" s="807">
        <v>84</v>
      </c>
      <c r="AL9359" s="759" t="str">
        <f t="shared" si="293"/>
        <v>Vejez</v>
      </c>
    </row>
    <row r="9360" spans="16:38" ht="15">
      <c r="P9360" s="806" t="s">
        <v>903</v>
      </c>
      <c r="Q9360" s="807">
        <v>97</v>
      </c>
      <c r="R9360" s="807">
        <v>42</v>
      </c>
      <c r="S9360" s="759" t="str">
        <f t="shared" si="292"/>
        <v>Adulto</v>
      </c>
      <c r="AI9360" s="806" t="s">
        <v>911</v>
      </c>
      <c r="AJ9360" s="807">
        <v>4</v>
      </c>
      <c r="AK9360" s="807">
        <v>85</v>
      </c>
      <c r="AL9360" s="759" t="str">
        <f t="shared" si="293"/>
        <v>Vejez</v>
      </c>
    </row>
    <row r="9361" spans="16:38" ht="15">
      <c r="P9361" s="806" t="s">
        <v>903</v>
      </c>
      <c r="Q9361" s="807">
        <v>96</v>
      </c>
      <c r="R9361" s="807">
        <v>43</v>
      </c>
      <c r="S9361" s="759" t="str">
        <f t="shared" si="292"/>
        <v>Adulto</v>
      </c>
      <c r="AI9361" s="806" t="s">
        <v>911</v>
      </c>
      <c r="AJ9361" s="807">
        <v>4</v>
      </c>
      <c r="AK9361" s="807">
        <v>86</v>
      </c>
      <c r="AL9361" s="759" t="str">
        <f t="shared" si="293"/>
        <v>Vejez</v>
      </c>
    </row>
    <row r="9362" spans="16:38" ht="15">
      <c r="P9362" s="806" t="s">
        <v>903</v>
      </c>
      <c r="Q9362" s="807">
        <v>90</v>
      </c>
      <c r="R9362" s="807">
        <v>44</v>
      </c>
      <c r="S9362" s="759" t="str">
        <f t="shared" si="292"/>
        <v>Adulto</v>
      </c>
      <c r="AI9362" s="806" t="s">
        <v>911</v>
      </c>
      <c r="AJ9362" s="807">
        <v>1</v>
      </c>
      <c r="AK9362" s="807">
        <v>87</v>
      </c>
      <c r="AL9362" s="759" t="str">
        <f t="shared" si="293"/>
        <v>Vejez</v>
      </c>
    </row>
    <row r="9363" spans="16:38" ht="15">
      <c r="P9363" s="806" t="s">
        <v>903</v>
      </c>
      <c r="Q9363" s="807">
        <v>87</v>
      </c>
      <c r="R9363" s="807">
        <v>45</v>
      </c>
      <c r="S9363" s="759" t="str">
        <f t="shared" si="292"/>
        <v>Adulto</v>
      </c>
      <c r="AI9363" s="806" t="s">
        <v>911</v>
      </c>
      <c r="AJ9363" s="807">
        <v>3</v>
      </c>
      <c r="AK9363" s="807">
        <v>88</v>
      </c>
      <c r="AL9363" s="759" t="str">
        <f t="shared" si="293"/>
        <v>Vejez</v>
      </c>
    </row>
    <row r="9364" spans="16:38" ht="15">
      <c r="P9364" s="806" t="s">
        <v>903</v>
      </c>
      <c r="Q9364" s="807">
        <v>74</v>
      </c>
      <c r="R9364" s="807">
        <v>46</v>
      </c>
      <c r="S9364" s="759" t="str">
        <f t="shared" si="292"/>
        <v>Adulto</v>
      </c>
      <c r="AI9364" s="806" t="s">
        <v>911</v>
      </c>
      <c r="AJ9364" s="807">
        <v>1</v>
      </c>
      <c r="AK9364" s="807">
        <v>89</v>
      </c>
      <c r="AL9364" s="759" t="str">
        <f t="shared" si="293"/>
        <v>Vejez</v>
      </c>
    </row>
    <row r="9365" spans="16:38" ht="15">
      <c r="P9365" s="806" t="s">
        <v>903</v>
      </c>
      <c r="Q9365" s="807">
        <v>82</v>
      </c>
      <c r="R9365" s="807">
        <v>47</v>
      </c>
      <c r="S9365" s="759" t="str">
        <f t="shared" si="292"/>
        <v>Adulto</v>
      </c>
      <c r="AI9365" s="806" t="s">
        <v>911</v>
      </c>
      <c r="AJ9365" s="807">
        <v>3</v>
      </c>
      <c r="AK9365" s="807">
        <v>90</v>
      </c>
      <c r="AL9365" s="759" t="str">
        <f t="shared" si="293"/>
        <v>Vejez</v>
      </c>
    </row>
    <row r="9366" spans="16:38" ht="15">
      <c r="P9366" s="806" t="s">
        <v>903</v>
      </c>
      <c r="Q9366" s="807">
        <v>95</v>
      </c>
      <c r="R9366" s="807">
        <v>48</v>
      </c>
      <c r="S9366" s="759" t="str">
        <f t="shared" si="292"/>
        <v>Adulto</v>
      </c>
      <c r="AI9366" s="806" t="s">
        <v>911</v>
      </c>
      <c r="AJ9366" s="807">
        <v>4</v>
      </c>
      <c r="AK9366" s="807">
        <v>91</v>
      </c>
      <c r="AL9366" s="759" t="str">
        <f t="shared" si="293"/>
        <v>Vejez</v>
      </c>
    </row>
    <row r="9367" spans="16:38" ht="15">
      <c r="P9367" s="806" t="s">
        <v>903</v>
      </c>
      <c r="Q9367" s="807">
        <v>95</v>
      </c>
      <c r="R9367" s="807">
        <v>49</v>
      </c>
      <c r="S9367" s="759" t="str">
        <f t="shared" si="292"/>
        <v>Adulto</v>
      </c>
      <c r="AI9367" s="806" t="s">
        <v>911</v>
      </c>
      <c r="AJ9367" s="807">
        <v>1</v>
      </c>
      <c r="AK9367" s="807">
        <v>92</v>
      </c>
      <c r="AL9367" s="759" t="str">
        <f t="shared" si="293"/>
        <v>Vejez</v>
      </c>
    </row>
    <row r="9368" spans="16:38" ht="15">
      <c r="P9368" s="806" t="s">
        <v>903</v>
      </c>
      <c r="Q9368" s="807">
        <v>88</v>
      </c>
      <c r="R9368" s="807">
        <v>50</v>
      </c>
      <c r="S9368" s="759" t="str">
        <f t="shared" si="292"/>
        <v>Adulto</v>
      </c>
      <c r="AI9368" s="806" t="s">
        <v>911</v>
      </c>
      <c r="AJ9368" s="807">
        <v>1</v>
      </c>
      <c r="AK9368" s="807">
        <v>93</v>
      </c>
      <c r="AL9368" s="759" t="str">
        <f t="shared" si="293"/>
        <v>Vejez</v>
      </c>
    </row>
    <row r="9369" spans="16:38" ht="15">
      <c r="P9369" s="806" t="s">
        <v>903</v>
      </c>
      <c r="Q9369" s="807">
        <v>82</v>
      </c>
      <c r="R9369" s="807">
        <v>51</v>
      </c>
      <c r="S9369" s="759" t="str">
        <f t="shared" si="292"/>
        <v>Adulto</v>
      </c>
      <c r="AI9369" s="806" t="s">
        <v>911</v>
      </c>
      <c r="AJ9369" s="807">
        <v>1</v>
      </c>
      <c r="AK9369" s="807">
        <v>94</v>
      </c>
      <c r="AL9369" s="759" t="str">
        <f t="shared" si="293"/>
        <v>Vejez</v>
      </c>
    </row>
    <row r="9370" spans="16:38" ht="15">
      <c r="P9370" s="806" t="s">
        <v>903</v>
      </c>
      <c r="Q9370" s="807">
        <v>85</v>
      </c>
      <c r="R9370" s="807">
        <v>52</v>
      </c>
      <c r="S9370" s="759" t="str">
        <f t="shared" si="292"/>
        <v>Adulto</v>
      </c>
      <c r="AI9370" s="806" t="s">
        <v>911</v>
      </c>
      <c r="AJ9370" s="807">
        <v>1</v>
      </c>
      <c r="AK9370" s="807">
        <v>95</v>
      </c>
      <c r="AL9370" s="759" t="str">
        <f t="shared" si="293"/>
        <v>Vejez</v>
      </c>
    </row>
    <row r="9371" spans="16:38" ht="15">
      <c r="P9371" s="806" t="s">
        <v>903</v>
      </c>
      <c r="Q9371" s="807">
        <v>96</v>
      </c>
      <c r="R9371" s="807">
        <v>53</v>
      </c>
      <c r="S9371" s="759" t="str">
        <f t="shared" si="292"/>
        <v>Adulto</v>
      </c>
      <c r="AI9371" s="806" t="s">
        <v>911</v>
      </c>
      <c r="AJ9371" s="807">
        <v>1</v>
      </c>
      <c r="AK9371" s="807">
        <v>98</v>
      </c>
      <c r="AL9371" s="759" t="str">
        <f t="shared" si="293"/>
        <v>Vejez</v>
      </c>
    </row>
    <row r="9372" spans="16:38" ht="15">
      <c r="P9372" s="806" t="s">
        <v>903</v>
      </c>
      <c r="Q9372" s="807">
        <v>80</v>
      </c>
      <c r="R9372" s="807">
        <v>54</v>
      </c>
      <c r="S9372" s="759" t="str">
        <f t="shared" si="292"/>
        <v>Adulto</v>
      </c>
      <c r="AI9372" s="806" t="s">
        <v>911</v>
      </c>
      <c r="AJ9372" s="807">
        <v>1</v>
      </c>
      <c r="AK9372" s="807">
        <v>105</v>
      </c>
      <c r="AL9372" s="759" t="str">
        <f t="shared" si="293"/>
        <v>Vejez</v>
      </c>
    </row>
    <row r="9373" spans="16:38" ht="30">
      <c r="P9373" s="806" t="s">
        <v>903</v>
      </c>
      <c r="Q9373" s="807">
        <v>80</v>
      </c>
      <c r="R9373" s="807">
        <v>55</v>
      </c>
      <c r="S9373" s="759" t="str">
        <f t="shared" si="292"/>
        <v>Adulto</v>
      </c>
      <c r="AI9373" s="806" t="s">
        <v>912</v>
      </c>
      <c r="AJ9373" s="807">
        <v>49</v>
      </c>
      <c r="AK9373" s="807">
        <v>0</v>
      </c>
      <c r="AL9373" s="759" t="str">
        <f t="shared" si="293"/>
        <v>Primera Infancia</v>
      </c>
    </row>
    <row r="9374" spans="16:38" ht="30">
      <c r="P9374" s="806" t="s">
        <v>903</v>
      </c>
      <c r="Q9374" s="807">
        <v>81</v>
      </c>
      <c r="R9374" s="807">
        <v>56</v>
      </c>
      <c r="S9374" s="759" t="str">
        <f t="shared" si="292"/>
        <v>Adulto</v>
      </c>
      <c r="AI9374" s="806" t="s">
        <v>912</v>
      </c>
      <c r="AJ9374" s="807">
        <v>45</v>
      </c>
      <c r="AK9374" s="807">
        <v>1</v>
      </c>
      <c r="AL9374" s="759" t="str">
        <f t="shared" si="293"/>
        <v>Primera Infancia</v>
      </c>
    </row>
    <row r="9375" spans="16:38" ht="30">
      <c r="P9375" s="806" t="s">
        <v>903</v>
      </c>
      <c r="Q9375" s="807">
        <v>84</v>
      </c>
      <c r="R9375" s="807">
        <v>57</v>
      </c>
      <c r="S9375" s="759" t="str">
        <f t="shared" si="292"/>
        <v>Adulto</v>
      </c>
      <c r="AI9375" s="806" t="s">
        <v>912</v>
      </c>
      <c r="AJ9375" s="807">
        <v>30</v>
      </c>
      <c r="AK9375" s="807">
        <v>2</v>
      </c>
      <c r="AL9375" s="759" t="str">
        <f t="shared" si="293"/>
        <v>Primera Infancia</v>
      </c>
    </row>
    <row r="9376" spans="16:38" ht="30">
      <c r="P9376" s="806" t="s">
        <v>903</v>
      </c>
      <c r="Q9376" s="807">
        <v>70</v>
      </c>
      <c r="R9376" s="807">
        <v>58</v>
      </c>
      <c r="S9376" s="759" t="str">
        <f t="shared" si="292"/>
        <v>Adulto</v>
      </c>
      <c r="AI9376" s="806" t="s">
        <v>912</v>
      </c>
      <c r="AJ9376" s="807">
        <v>48</v>
      </c>
      <c r="AK9376" s="807">
        <v>3</v>
      </c>
      <c r="AL9376" s="759" t="str">
        <f t="shared" si="293"/>
        <v>Primera Infancia</v>
      </c>
    </row>
    <row r="9377" spans="16:38" ht="30">
      <c r="P9377" s="806" t="s">
        <v>903</v>
      </c>
      <c r="Q9377" s="807">
        <v>85</v>
      </c>
      <c r="R9377" s="807">
        <v>59</v>
      </c>
      <c r="S9377" s="759" t="str">
        <f t="shared" si="292"/>
        <v>Adulto</v>
      </c>
      <c r="AI9377" s="806" t="s">
        <v>912</v>
      </c>
      <c r="AJ9377" s="807">
        <v>53</v>
      </c>
      <c r="AK9377" s="807">
        <v>4</v>
      </c>
      <c r="AL9377" s="759" t="str">
        <f t="shared" si="293"/>
        <v>Primera Infancia</v>
      </c>
    </row>
    <row r="9378" spans="16:38" ht="30">
      <c r="P9378" s="806" t="s">
        <v>903</v>
      </c>
      <c r="Q9378" s="807">
        <v>69</v>
      </c>
      <c r="R9378" s="807">
        <v>60</v>
      </c>
      <c r="S9378" s="759" t="str">
        <f t="shared" si="292"/>
        <v>Vejez</v>
      </c>
      <c r="AI9378" s="806" t="s">
        <v>912</v>
      </c>
      <c r="AJ9378" s="807">
        <v>54</v>
      </c>
      <c r="AK9378" s="807">
        <v>5</v>
      </c>
      <c r="AL9378" s="759" t="str">
        <f t="shared" si="293"/>
        <v>Primera Infancia</v>
      </c>
    </row>
    <row r="9379" spans="16:38" ht="15">
      <c r="P9379" s="806" t="s">
        <v>903</v>
      </c>
      <c r="Q9379" s="807">
        <v>99</v>
      </c>
      <c r="R9379" s="807">
        <v>61</v>
      </c>
      <c r="S9379" s="759" t="str">
        <f t="shared" si="292"/>
        <v>Vejez</v>
      </c>
      <c r="AI9379" s="806" t="s">
        <v>912</v>
      </c>
      <c r="AJ9379" s="807">
        <v>53</v>
      </c>
      <c r="AK9379" s="807">
        <v>6</v>
      </c>
      <c r="AL9379" s="759" t="str">
        <f t="shared" si="293"/>
        <v>Infancia</v>
      </c>
    </row>
    <row r="9380" spans="16:38" ht="15">
      <c r="P9380" s="806" t="s">
        <v>903</v>
      </c>
      <c r="Q9380" s="807">
        <v>81</v>
      </c>
      <c r="R9380" s="807">
        <v>62</v>
      </c>
      <c r="S9380" s="759" t="str">
        <f t="shared" si="292"/>
        <v>Vejez</v>
      </c>
      <c r="AI9380" s="806" t="s">
        <v>912</v>
      </c>
      <c r="AJ9380" s="807">
        <v>58</v>
      </c>
      <c r="AK9380" s="807">
        <v>7</v>
      </c>
      <c r="AL9380" s="759" t="str">
        <f t="shared" si="293"/>
        <v>Infancia</v>
      </c>
    </row>
    <row r="9381" spans="16:38" ht="15">
      <c r="P9381" s="806" t="s">
        <v>903</v>
      </c>
      <c r="Q9381" s="807">
        <v>72</v>
      </c>
      <c r="R9381" s="807">
        <v>63</v>
      </c>
      <c r="S9381" s="759" t="str">
        <f t="shared" si="292"/>
        <v>Vejez</v>
      </c>
      <c r="AI9381" s="806" t="s">
        <v>912</v>
      </c>
      <c r="AJ9381" s="807">
        <v>65</v>
      </c>
      <c r="AK9381" s="807">
        <v>8</v>
      </c>
      <c r="AL9381" s="759" t="str">
        <f t="shared" si="293"/>
        <v>Infancia</v>
      </c>
    </row>
    <row r="9382" spans="16:38" ht="15">
      <c r="P9382" s="806" t="s">
        <v>903</v>
      </c>
      <c r="Q9382" s="807">
        <v>72</v>
      </c>
      <c r="R9382" s="807">
        <v>64</v>
      </c>
      <c r="S9382" s="759" t="str">
        <f t="shared" si="292"/>
        <v>Vejez</v>
      </c>
      <c r="AI9382" s="806" t="s">
        <v>912</v>
      </c>
      <c r="AJ9382" s="807">
        <v>64</v>
      </c>
      <c r="AK9382" s="807">
        <v>9</v>
      </c>
      <c r="AL9382" s="759" t="str">
        <f t="shared" si="293"/>
        <v>Infancia</v>
      </c>
    </row>
    <row r="9383" spans="16:38" ht="15">
      <c r="P9383" s="806" t="s">
        <v>903</v>
      </c>
      <c r="Q9383" s="807">
        <v>75</v>
      </c>
      <c r="R9383" s="807">
        <v>65</v>
      </c>
      <c r="S9383" s="759" t="str">
        <f t="shared" si="292"/>
        <v>Vejez</v>
      </c>
      <c r="AI9383" s="806" t="s">
        <v>912</v>
      </c>
      <c r="AJ9383" s="807">
        <v>65</v>
      </c>
      <c r="AK9383" s="807">
        <v>10</v>
      </c>
      <c r="AL9383" s="759" t="str">
        <f t="shared" si="293"/>
        <v>Infancia</v>
      </c>
    </row>
    <row r="9384" spans="16:38" ht="15">
      <c r="P9384" s="806" t="s">
        <v>903</v>
      </c>
      <c r="Q9384" s="807">
        <v>62</v>
      </c>
      <c r="R9384" s="807">
        <v>66</v>
      </c>
      <c r="S9384" s="759" t="str">
        <f t="shared" si="292"/>
        <v>Vejez</v>
      </c>
      <c r="AI9384" s="806" t="s">
        <v>912</v>
      </c>
      <c r="AJ9384" s="807">
        <v>66</v>
      </c>
      <c r="AK9384" s="807">
        <v>11</v>
      </c>
      <c r="AL9384" s="759" t="str">
        <f t="shared" si="293"/>
        <v>Infancia</v>
      </c>
    </row>
    <row r="9385" spans="16:38" ht="30">
      <c r="P9385" s="806" t="s">
        <v>903</v>
      </c>
      <c r="Q9385" s="807">
        <v>53</v>
      </c>
      <c r="R9385" s="807">
        <v>67</v>
      </c>
      <c r="S9385" s="759" t="str">
        <f t="shared" si="292"/>
        <v>Vejez</v>
      </c>
      <c r="AI9385" s="806" t="s">
        <v>912</v>
      </c>
      <c r="AJ9385" s="807">
        <v>65</v>
      </c>
      <c r="AK9385" s="807">
        <v>12</v>
      </c>
      <c r="AL9385" s="759" t="str">
        <f t="shared" si="293"/>
        <v>Adolescente</v>
      </c>
    </row>
    <row r="9386" spans="16:38" ht="30">
      <c r="P9386" s="806" t="s">
        <v>903</v>
      </c>
      <c r="Q9386" s="807">
        <v>65</v>
      </c>
      <c r="R9386" s="807">
        <v>68</v>
      </c>
      <c r="S9386" s="759" t="str">
        <f t="shared" si="292"/>
        <v>Vejez</v>
      </c>
      <c r="AI9386" s="806" t="s">
        <v>912</v>
      </c>
      <c r="AJ9386" s="807">
        <v>76</v>
      </c>
      <c r="AK9386" s="807">
        <v>13</v>
      </c>
      <c r="AL9386" s="759" t="str">
        <f t="shared" si="293"/>
        <v>Adolescente</v>
      </c>
    </row>
    <row r="9387" spans="16:38" ht="30">
      <c r="P9387" s="806" t="s">
        <v>903</v>
      </c>
      <c r="Q9387" s="807">
        <v>67</v>
      </c>
      <c r="R9387" s="807">
        <v>69</v>
      </c>
      <c r="S9387" s="759" t="str">
        <f t="shared" si="292"/>
        <v>Vejez</v>
      </c>
      <c r="AI9387" s="806" t="s">
        <v>912</v>
      </c>
      <c r="AJ9387" s="807">
        <v>78</v>
      </c>
      <c r="AK9387" s="807">
        <v>14</v>
      </c>
      <c r="AL9387" s="759" t="str">
        <f t="shared" si="293"/>
        <v>Adolescente</v>
      </c>
    </row>
    <row r="9388" spans="16:38" ht="30">
      <c r="P9388" s="806" t="s">
        <v>903</v>
      </c>
      <c r="Q9388" s="807">
        <v>47</v>
      </c>
      <c r="R9388" s="807">
        <v>70</v>
      </c>
      <c r="S9388" s="759" t="str">
        <f t="shared" si="292"/>
        <v>Vejez</v>
      </c>
      <c r="AI9388" s="806" t="s">
        <v>912</v>
      </c>
      <c r="AJ9388" s="807">
        <v>88</v>
      </c>
      <c r="AK9388" s="807">
        <v>15</v>
      </c>
      <c r="AL9388" s="759" t="str">
        <f t="shared" si="293"/>
        <v>Adolescente</v>
      </c>
    </row>
    <row r="9389" spans="16:38" ht="30">
      <c r="P9389" s="806" t="s">
        <v>903</v>
      </c>
      <c r="Q9389" s="807">
        <v>39</v>
      </c>
      <c r="R9389" s="807">
        <v>71</v>
      </c>
      <c r="S9389" s="759" t="str">
        <f t="shared" si="292"/>
        <v>Vejez</v>
      </c>
      <c r="AI9389" s="806" t="s">
        <v>912</v>
      </c>
      <c r="AJ9389" s="807">
        <v>94</v>
      </c>
      <c r="AK9389" s="807">
        <v>16</v>
      </c>
      <c r="AL9389" s="759" t="str">
        <f t="shared" si="293"/>
        <v>Adolescente</v>
      </c>
    </row>
    <row r="9390" spans="16:38" ht="30">
      <c r="P9390" s="806" t="s">
        <v>903</v>
      </c>
      <c r="Q9390" s="807">
        <v>47</v>
      </c>
      <c r="R9390" s="807">
        <v>72</v>
      </c>
      <c r="S9390" s="759" t="str">
        <f t="shared" si="292"/>
        <v>Vejez</v>
      </c>
      <c r="AI9390" s="806" t="s">
        <v>912</v>
      </c>
      <c r="AJ9390" s="807">
        <v>92</v>
      </c>
      <c r="AK9390" s="807">
        <v>17</v>
      </c>
      <c r="AL9390" s="759" t="str">
        <f t="shared" si="293"/>
        <v>Adolescente</v>
      </c>
    </row>
    <row r="9391" spans="16:38" ht="15">
      <c r="P9391" s="806" t="s">
        <v>903</v>
      </c>
      <c r="Q9391" s="807">
        <v>41</v>
      </c>
      <c r="R9391" s="807">
        <v>73</v>
      </c>
      <c r="S9391" s="759" t="str">
        <f t="shared" si="292"/>
        <v>Vejez</v>
      </c>
      <c r="AI9391" s="806" t="s">
        <v>912</v>
      </c>
      <c r="AJ9391" s="807">
        <v>95</v>
      </c>
      <c r="AK9391" s="807">
        <v>18</v>
      </c>
      <c r="AL9391" s="759" t="str">
        <f t="shared" si="293"/>
        <v>Juventud</v>
      </c>
    </row>
    <row r="9392" spans="16:38" ht="15">
      <c r="P9392" s="806" t="s">
        <v>903</v>
      </c>
      <c r="Q9392" s="807">
        <v>41</v>
      </c>
      <c r="R9392" s="807">
        <v>74</v>
      </c>
      <c r="S9392" s="759" t="str">
        <f t="shared" si="292"/>
        <v>Vejez</v>
      </c>
      <c r="AI9392" s="806" t="s">
        <v>912</v>
      </c>
      <c r="AJ9392" s="807">
        <v>106</v>
      </c>
      <c r="AK9392" s="807">
        <v>19</v>
      </c>
      <c r="AL9392" s="759" t="str">
        <f t="shared" si="293"/>
        <v>Juventud</v>
      </c>
    </row>
    <row r="9393" spans="16:38" ht="15">
      <c r="P9393" s="806" t="s">
        <v>903</v>
      </c>
      <c r="Q9393" s="807">
        <v>44</v>
      </c>
      <c r="R9393" s="807">
        <v>75</v>
      </c>
      <c r="S9393" s="759" t="str">
        <f t="shared" si="292"/>
        <v>Vejez</v>
      </c>
      <c r="AI9393" s="806" t="s">
        <v>912</v>
      </c>
      <c r="AJ9393" s="807">
        <v>106</v>
      </c>
      <c r="AK9393" s="807">
        <v>20</v>
      </c>
      <c r="AL9393" s="759" t="str">
        <f t="shared" si="293"/>
        <v>Juventud</v>
      </c>
    </row>
    <row r="9394" spans="16:38" ht="15">
      <c r="P9394" s="806" t="s">
        <v>903</v>
      </c>
      <c r="Q9394" s="807">
        <v>35</v>
      </c>
      <c r="R9394" s="807">
        <v>76</v>
      </c>
      <c r="S9394" s="759" t="str">
        <f t="shared" si="292"/>
        <v>Vejez</v>
      </c>
      <c r="AI9394" s="806" t="s">
        <v>912</v>
      </c>
      <c r="AJ9394" s="807">
        <v>140</v>
      </c>
      <c r="AK9394" s="807">
        <v>21</v>
      </c>
      <c r="AL9394" s="759" t="str">
        <f t="shared" si="293"/>
        <v>Juventud</v>
      </c>
    </row>
    <row r="9395" spans="16:38" ht="15">
      <c r="P9395" s="806" t="s">
        <v>903</v>
      </c>
      <c r="Q9395" s="807">
        <v>25</v>
      </c>
      <c r="R9395" s="807">
        <v>77</v>
      </c>
      <c r="S9395" s="759" t="str">
        <f t="shared" si="292"/>
        <v>Vejez</v>
      </c>
      <c r="AI9395" s="806" t="s">
        <v>912</v>
      </c>
      <c r="AJ9395" s="807">
        <v>113</v>
      </c>
      <c r="AK9395" s="807">
        <v>22</v>
      </c>
      <c r="AL9395" s="759" t="str">
        <f t="shared" si="293"/>
        <v>Juventud</v>
      </c>
    </row>
    <row r="9396" spans="16:38" ht="15">
      <c r="P9396" s="806" t="s">
        <v>903</v>
      </c>
      <c r="Q9396" s="807">
        <v>27</v>
      </c>
      <c r="R9396" s="807">
        <v>78</v>
      </c>
      <c r="S9396" s="759" t="str">
        <f t="shared" si="292"/>
        <v>Vejez</v>
      </c>
      <c r="AI9396" s="806" t="s">
        <v>912</v>
      </c>
      <c r="AJ9396" s="807">
        <v>95</v>
      </c>
      <c r="AK9396" s="807">
        <v>23</v>
      </c>
      <c r="AL9396" s="759" t="str">
        <f t="shared" si="293"/>
        <v>Juventud</v>
      </c>
    </row>
    <row r="9397" spans="16:38" ht="15">
      <c r="P9397" s="806" t="s">
        <v>903</v>
      </c>
      <c r="Q9397" s="807">
        <v>34</v>
      </c>
      <c r="R9397" s="807">
        <v>79</v>
      </c>
      <c r="S9397" s="759" t="str">
        <f t="shared" si="292"/>
        <v>Vejez</v>
      </c>
      <c r="AI9397" s="806" t="s">
        <v>912</v>
      </c>
      <c r="AJ9397" s="807">
        <v>102</v>
      </c>
      <c r="AK9397" s="807">
        <v>24</v>
      </c>
      <c r="AL9397" s="759" t="str">
        <f t="shared" si="293"/>
        <v>Juventud</v>
      </c>
    </row>
    <row r="9398" spans="16:38" ht="15">
      <c r="P9398" s="806" t="s">
        <v>903</v>
      </c>
      <c r="Q9398" s="807">
        <v>20</v>
      </c>
      <c r="R9398" s="807">
        <v>80</v>
      </c>
      <c r="S9398" s="759" t="str">
        <f t="shared" si="292"/>
        <v>Vejez</v>
      </c>
      <c r="AI9398" s="806" t="s">
        <v>912</v>
      </c>
      <c r="AJ9398" s="807">
        <v>89</v>
      </c>
      <c r="AK9398" s="807">
        <v>25</v>
      </c>
      <c r="AL9398" s="759" t="str">
        <f t="shared" si="293"/>
        <v>Juventud</v>
      </c>
    </row>
    <row r="9399" spans="16:38" ht="15">
      <c r="P9399" s="806" t="s">
        <v>903</v>
      </c>
      <c r="Q9399" s="807">
        <v>19</v>
      </c>
      <c r="R9399" s="807">
        <v>81</v>
      </c>
      <c r="S9399" s="759" t="str">
        <f t="shared" si="292"/>
        <v>Vejez</v>
      </c>
      <c r="AI9399" s="806" t="s">
        <v>912</v>
      </c>
      <c r="AJ9399" s="807">
        <v>87</v>
      </c>
      <c r="AK9399" s="807">
        <v>26</v>
      </c>
      <c r="AL9399" s="759" t="str">
        <f t="shared" si="293"/>
        <v>Juventud</v>
      </c>
    </row>
    <row r="9400" spans="16:38" ht="15">
      <c r="P9400" s="806" t="s">
        <v>903</v>
      </c>
      <c r="Q9400" s="807">
        <v>22</v>
      </c>
      <c r="R9400" s="807">
        <v>82</v>
      </c>
      <c r="S9400" s="759" t="str">
        <f t="shared" si="292"/>
        <v>Vejez</v>
      </c>
      <c r="AI9400" s="806" t="s">
        <v>912</v>
      </c>
      <c r="AJ9400" s="807">
        <v>98</v>
      </c>
      <c r="AK9400" s="807">
        <v>27</v>
      </c>
      <c r="AL9400" s="759" t="str">
        <f t="shared" si="293"/>
        <v>Juventud</v>
      </c>
    </row>
    <row r="9401" spans="16:38" ht="15">
      <c r="P9401" s="806" t="s">
        <v>903</v>
      </c>
      <c r="Q9401" s="807">
        <v>15</v>
      </c>
      <c r="R9401" s="807">
        <v>83</v>
      </c>
      <c r="S9401" s="759" t="str">
        <f t="shared" si="292"/>
        <v>Vejez</v>
      </c>
      <c r="AI9401" s="806" t="s">
        <v>912</v>
      </c>
      <c r="AJ9401" s="807">
        <v>90</v>
      </c>
      <c r="AK9401" s="807">
        <v>28</v>
      </c>
      <c r="AL9401" s="759" t="str">
        <f t="shared" si="293"/>
        <v>Juventud</v>
      </c>
    </row>
    <row r="9402" spans="16:38" ht="15">
      <c r="P9402" s="806" t="s">
        <v>903</v>
      </c>
      <c r="Q9402" s="807">
        <v>12</v>
      </c>
      <c r="R9402" s="807">
        <v>84</v>
      </c>
      <c r="S9402" s="759" t="str">
        <f t="shared" si="292"/>
        <v>Vejez</v>
      </c>
      <c r="AI9402" s="806" t="s">
        <v>912</v>
      </c>
      <c r="AJ9402" s="807">
        <v>101</v>
      </c>
      <c r="AK9402" s="807">
        <v>29</v>
      </c>
      <c r="AL9402" s="759" t="str">
        <f t="shared" si="293"/>
        <v>Adulto</v>
      </c>
    </row>
    <row r="9403" spans="16:38" ht="15">
      <c r="P9403" s="806" t="s">
        <v>903</v>
      </c>
      <c r="Q9403" s="807">
        <v>13</v>
      </c>
      <c r="R9403" s="807">
        <v>85</v>
      </c>
      <c r="S9403" s="759" t="str">
        <f t="shared" si="292"/>
        <v>Vejez</v>
      </c>
      <c r="AI9403" s="806" t="s">
        <v>912</v>
      </c>
      <c r="AJ9403" s="807">
        <v>76</v>
      </c>
      <c r="AK9403" s="807">
        <v>30</v>
      </c>
      <c r="AL9403" s="759" t="str">
        <f t="shared" si="293"/>
        <v>Adulto</v>
      </c>
    </row>
    <row r="9404" spans="16:38" ht="15">
      <c r="P9404" s="806" t="s">
        <v>903</v>
      </c>
      <c r="Q9404" s="807">
        <v>15</v>
      </c>
      <c r="R9404" s="807">
        <v>86</v>
      </c>
      <c r="S9404" s="759" t="str">
        <f t="shared" si="292"/>
        <v>Vejez</v>
      </c>
      <c r="AI9404" s="806" t="s">
        <v>912</v>
      </c>
      <c r="AJ9404" s="807">
        <v>88</v>
      </c>
      <c r="AK9404" s="807">
        <v>31</v>
      </c>
      <c r="AL9404" s="759" t="str">
        <f t="shared" si="293"/>
        <v>Adulto</v>
      </c>
    </row>
    <row r="9405" spans="16:38" ht="15">
      <c r="P9405" s="806" t="s">
        <v>903</v>
      </c>
      <c r="Q9405" s="807">
        <v>7</v>
      </c>
      <c r="R9405" s="807">
        <v>87</v>
      </c>
      <c r="S9405" s="759" t="str">
        <f t="shared" si="292"/>
        <v>Vejez</v>
      </c>
      <c r="AI9405" s="806" t="s">
        <v>912</v>
      </c>
      <c r="AJ9405" s="807">
        <v>93</v>
      </c>
      <c r="AK9405" s="807">
        <v>32</v>
      </c>
      <c r="AL9405" s="759" t="str">
        <f t="shared" si="293"/>
        <v>Adulto</v>
      </c>
    </row>
    <row r="9406" spans="16:38" ht="15">
      <c r="P9406" s="806" t="s">
        <v>903</v>
      </c>
      <c r="Q9406" s="807">
        <v>11</v>
      </c>
      <c r="R9406" s="807">
        <v>88</v>
      </c>
      <c r="S9406" s="759" t="str">
        <f t="shared" si="292"/>
        <v>Vejez</v>
      </c>
      <c r="AI9406" s="806" t="s">
        <v>912</v>
      </c>
      <c r="AJ9406" s="807">
        <v>89</v>
      </c>
      <c r="AK9406" s="807">
        <v>33</v>
      </c>
      <c r="AL9406" s="759" t="str">
        <f t="shared" si="293"/>
        <v>Adulto</v>
      </c>
    </row>
    <row r="9407" spans="16:38" ht="15">
      <c r="P9407" s="806" t="s">
        <v>903</v>
      </c>
      <c r="Q9407" s="807">
        <v>10</v>
      </c>
      <c r="R9407" s="807">
        <v>89</v>
      </c>
      <c r="S9407" s="759" t="str">
        <f t="shared" si="292"/>
        <v>Vejez</v>
      </c>
      <c r="AI9407" s="806" t="s">
        <v>912</v>
      </c>
      <c r="AJ9407" s="807">
        <v>83</v>
      </c>
      <c r="AK9407" s="807">
        <v>34</v>
      </c>
      <c r="AL9407" s="759" t="str">
        <f t="shared" si="293"/>
        <v>Adulto</v>
      </c>
    </row>
    <row r="9408" spans="16:38" ht="15">
      <c r="P9408" s="806" t="s">
        <v>903</v>
      </c>
      <c r="Q9408" s="807">
        <v>13</v>
      </c>
      <c r="R9408" s="807">
        <v>90</v>
      </c>
      <c r="S9408" s="759" t="str">
        <f t="shared" si="292"/>
        <v>Vejez</v>
      </c>
      <c r="AI9408" s="806" t="s">
        <v>912</v>
      </c>
      <c r="AJ9408" s="807">
        <v>72</v>
      </c>
      <c r="AK9408" s="807">
        <v>35</v>
      </c>
      <c r="AL9408" s="759" t="str">
        <f t="shared" si="293"/>
        <v>Adulto</v>
      </c>
    </row>
    <row r="9409" spans="16:38" ht="15">
      <c r="P9409" s="806" t="s">
        <v>903</v>
      </c>
      <c r="Q9409" s="807">
        <v>8</v>
      </c>
      <c r="R9409" s="807">
        <v>91</v>
      </c>
      <c r="S9409" s="759" t="str">
        <f t="shared" si="292"/>
        <v>Vejez</v>
      </c>
      <c r="AI9409" s="806" t="s">
        <v>912</v>
      </c>
      <c r="AJ9409" s="807">
        <v>83</v>
      </c>
      <c r="AK9409" s="807">
        <v>36</v>
      </c>
      <c r="AL9409" s="759" t="str">
        <f t="shared" si="293"/>
        <v>Adulto</v>
      </c>
    </row>
    <row r="9410" spans="16:38" ht="15">
      <c r="P9410" s="806" t="s">
        <v>903</v>
      </c>
      <c r="Q9410" s="807">
        <v>11</v>
      </c>
      <c r="R9410" s="807">
        <v>92</v>
      </c>
      <c r="S9410" s="759" t="str">
        <f t="shared" si="292"/>
        <v>Vejez</v>
      </c>
      <c r="AI9410" s="806" t="s">
        <v>912</v>
      </c>
      <c r="AJ9410" s="807">
        <v>81</v>
      </c>
      <c r="AK9410" s="807">
        <v>37</v>
      </c>
      <c r="AL9410" s="759" t="str">
        <f t="shared" si="293"/>
        <v>Adulto</v>
      </c>
    </row>
    <row r="9411" spans="16:38" ht="15">
      <c r="P9411" s="806" t="s">
        <v>903</v>
      </c>
      <c r="Q9411" s="807">
        <v>5</v>
      </c>
      <c r="R9411" s="807">
        <v>93</v>
      </c>
      <c r="S9411" s="759" t="str">
        <f t="shared" ref="S9411:S9474" si="294">IF(P9411=0,"",IF(AND(R9411&gt;=0,R9411&lt;=5),"Primera Infancia",IF(AND(R9411&gt;=6,R9411&lt;=11),"Infancia",IF(AND(R9411&gt;=12,R9411&lt;=17),"Adolescente",IF(AND(R9411&gt;=18,R9411&lt;=28),"Juventud",IF(AND(R9411&gt;=29,R9411&lt;=59),"Adulto","Vejez"))))))</f>
        <v>Vejez</v>
      </c>
      <c r="AI9411" s="806" t="s">
        <v>912</v>
      </c>
      <c r="AJ9411" s="807">
        <v>79</v>
      </c>
      <c r="AK9411" s="807">
        <v>38</v>
      </c>
      <c r="AL9411" s="759" t="str">
        <f t="shared" ref="AL9411:AL9474" si="295">IF(AI9411=0,"",IF(AND(AK9411&gt;=0,AK9411&lt;=5),"Primera Infancia",IF(AND(AK9411&gt;=6,AK9411&lt;=11),"Infancia",IF(AND(AK9411&gt;=12,AK9411&lt;=17),"Adolescente",IF(AND(AK9411&gt;=18,AK9411&lt;=28),"Juventud",IF(AND(AK9411&gt;=29,AK9411&lt;=59),"Adulto","Vejez"))))))</f>
        <v>Adulto</v>
      </c>
    </row>
    <row r="9412" spans="16:38" ht="15">
      <c r="P9412" s="806" t="s">
        <v>903</v>
      </c>
      <c r="Q9412" s="807">
        <v>4</v>
      </c>
      <c r="R9412" s="807">
        <v>94</v>
      </c>
      <c r="S9412" s="759" t="str">
        <f t="shared" si="294"/>
        <v>Vejez</v>
      </c>
      <c r="AI9412" s="806" t="s">
        <v>912</v>
      </c>
      <c r="AJ9412" s="807">
        <v>92</v>
      </c>
      <c r="AK9412" s="807">
        <v>39</v>
      </c>
      <c r="AL9412" s="759" t="str">
        <f t="shared" si="295"/>
        <v>Adulto</v>
      </c>
    </row>
    <row r="9413" spans="16:38" ht="15">
      <c r="P9413" s="806" t="s">
        <v>903</v>
      </c>
      <c r="Q9413" s="807">
        <v>1</v>
      </c>
      <c r="R9413" s="807">
        <v>95</v>
      </c>
      <c r="S9413" s="759" t="str">
        <f t="shared" si="294"/>
        <v>Vejez</v>
      </c>
      <c r="AI9413" s="806" t="s">
        <v>912</v>
      </c>
      <c r="AJ9413" s="807">
        <v>90</v>
      </c>
      <c r="AK9413" s="807">
        <v>40</v>
      </c>
      <c r="AL9413" s="759" t="str">
        <f t="shared" si="295"/>
        <v>Adulto</v>
      </c>
    </row>
    <row r="9414" spans="16:38" ht="15">
      <c r="P9414" s="806" t="s">
        <v>903</v>
      </c>
      <c r="Q9414" s="807">
        <v>4</v>
      </c>
      <c r="R9414" s="807">
        <v>96</v>
      </c>
      <c r="S9414" s="759" t="str">
        <f t="shared" si="294"/>
        <v>Vejez</v>
      </c>
      <c r="AI9414" s="806" t="s">
        <v>912</v>
      </c>
      <c r="AJ9414" s="807">
        <v>84</v>
      </c>
      <c r="AK9414" s="807">
        <v>41</v>
      </c>
      <c r="AL9414" s="759" t="str">
        <f t="shared" si="295"/>
        <v>Adulto</v>
      </c>
    </row>
    <row r="9415" spans="16:38" ht="15">
      <c r="P9415" s="806" t="s">
        <v>903</v>
      </c>
      <c r="Q9415" s="807">
        <v>4</v>
      </c>
      <c r="R9415" s="807">
        <v>97</v>
      </c>
      <c r="S9415" s="759" t="str">
        <f t="shared" si="294"/>
        <v>Vejez</v>
      </c>
      <c r="AI9415" s="806" t="s">
        <v>912</v>
      </c>
      <c r="AJ9415" s="807">
        <v>97</v>
      </c>
      <c r="AK9415" s="807">
        <v>42</v>
      </c>
      <c r="AL9415" s="759" t="str">
        <f t="shared" si="295"/>
        <v>Adulto</v>
      </c>
    </row>
    <row r="9416" spans="16:38" ht="15">
      <c r="P9416" s="806" t="s">
        <v>903</v>
      </c>
      <c r="Q9416" s="807">
        <v>1</v>
      </c>
      <c r="R9416" s="807">
        <v>98</v>
      </c>
      <c r="S9416" s="759" t="str">
        <f t="shared" si="294"/>
        <v>Vejez</v>
      </c>
      <c r="AI9416" s="806" t="s">
        <v>912</v>
      </c>
      <c r="AJ9416" s="807">
        <v>94</v>
      </c>
      <c r="AK9416" s="807">
        <v>43</v>
      </c>
      <c r="AL9416" s="759" t="str">
        <f t="shared" si="295"/>
        <v>Adulto</v>
      </c>
    </row>
    <row r="9417" spans="16:38" ht="15">
      <c r="P9417" s="806" t="s">
        <v>903</v>
      </c>
      <c r="Q9417" s="807">
        <v>1</v>
      </c>
      <c r="R9417" s="807">
        <v>99</v>
      </c>
      <c r="S9417" s="759" t="str">
        <f t="shared" si="294"/>
        <v>Vejez</v>
      </c>
      <c r="AI9417" s="806" t="s">
        <v>912</v>
      </c>
      <c r="AJ9417" s="807">
        <v>87</v>
      </c>
      <c r="AK9417" s="807">
        <v>44</v>
      </c>
      <c r="AL9417" s="759" t="str">
        <f t="shared" si="295"/>
        <v>Adulto</v>
      </c>
    </row>
    <row r="9418" spans="16:38" ht="15">
      <c r="P9418" s="806" t="s">
        <v>903</v>
      </c>
      <c r="Q9418" s="807">
        <v>1</v>
      </c>
      <c r="R9418" s="807">
        <v>100</v>
      </c>
      <c r="S9418" s="759" t="str">
        <f t="shared" si="294"/>
        <v>Vejez</v>
      </c>
      <c r="AI9418" s="806" t="s">
        <v>912</v>
      </c>
      <c r="AJ9418" s="807">
        <v>74</v>
      </c>
      <c r="AK9418" s="807">
        <v>45</v>
      </c>
      <c r="AL9418" s="759" t="str">
        <f t="shared" si="295"/>
        <v>Adulto</v>
      </c>
    </row>
    <row r="9419" spans="16:38" ht="15">
      <c r="P9419" s="806" t="s">
        <v>903</v>
      </c>
      <c r="Q9419" s="807">
        <v>1</v>
      </c>
      <c r="R9419" s="807">
        <v>103</v>
      </c>
      <c r="S9419" s="759" t="str">
        <f t="shared" si="294"/>
        <v>Vejez</v>
      </c>
      <c r="AI9419" s="806" t="s">
        <v>912</v>
      </c>
      <c r="AJ9419" s="807">
        <v>81</v>
      </c>
      <c r="AK9419" s="807">
        <v>46</v>
      </c>
      <c r="AL9419" s="759" t="str">
        <f t="shared" si="295"/>
        <v>Adulto</v>
      </c>
    </row>
    <row r="9420" spans="16:38" ht="15">
      <c r="P9420" s="806" t="s">
        <v>903</v>
      </c>
      <c r="Q9420" s="807">
        <v>1</v>
      </c>
      <c r="R9420" s="807">
        <v>105</v>
      </c>
      <c r="S9420" s="759" t="str">
        <f t="shared" si="294"/>
        <v>Vejez</v>
      </c>
      <c r="AI9420" s="806" t="s">
        <v>912</v>
      </c>
      <c r="AJ9420" s="807">
        <v>72</v>
      </c>
      <c r="AK9420" s="807">
        <v>47</v>
      </c>
      <c r="AL9420" s="759" t="str">
        <f t="shared" si="295"/>
        <v>Adulto</v>
      </c>
    </row>
    <row r="9421" spans="16:38" ht="30">
      <c r="P9421" s="806" t="s">
        <v>904</v>
      </c>
      <c r="Q9421" s="807">
        <v>23</v>
      </c>
      <c r="R9421" s="807">
        <v>0</v>
      </c>
      <c r="S9421" s="759" t="str">
        <f t="shared" si="294"/>
        <v>Primera Infancia</v>
      </c>
      <c r="AI9421" s="806" t="s">
        <v>912</v>
      </c>
      <c r="AJ9421" s="807">
        <v>80</v>
      </c>
      <c r="AK9421" s="807">
        <v>48</v>
      </c>
      <c r="AL9421" s="759" t="str">
        <f t="shared" si="295"/>
        <v>Adulto</v>
      </c>
    </row>
    <row r="9422" spans="16:38" ht="30">
      <c r="P9422" s="806" t="s">
        <v>904</v>
      </c>
      <c r="Q9422" s="807">
        <v>21</v>
      </c>
      <c r="R9422" s="807">
        <v>1</v>
      </c>
      <c r="S9422" s="759" t="str">
        <f t="shared" si="294"/>
        <v>Primera Infancia</v>
      </c>
      <c r="AI9422" s="806" t="s">
        <v>912</v>
      </c>
      <c r="AJ9422" s="807">
        <v>81</v>
      </c>
      <c r="AK9422" s="807">
        <v>49</v>
      </c>
      <c r="AL9422" s="759" t="str">
        <f t="shared" si="295"/>
        <v>Adulto</v>
      </c>
    </row>
    <row r="9423" spans="16:38" ht="30">
      <c r="P9423" s="806" t="s">
        <v>904</v>
      </c>
      <c r="Q9423" s="807">
        <v>20</v>
      </c>
      <c r="R9423" s="807">
        <v>2</v>
      </c>
      <c r="S9423" s="759" t="str">
        <f t="shared" si="294"/>
        <v>Primera Infancia</v>
      </c>
      <c r="AI9423" s="806" t="s">
        <v>912</v>
      </c>
      <c r="AJ9423" s="807">
        <v>95</v>
      </c>
      <c r="AK9423" s="807">
        <v>50</v>
      </c>
      <c r="AL9423" s="759" t="str">
        <f t="shared" si="295"/>
        <v>Adulto</v>
      </c>
    </row>
    <row r="9424" spans="16:38" ht="30">
      <c r="P9424" s="806" t="s">
        <v>904</v>
      </c>
      <c r="Q9424" s="807">
        <v>25</v>
      </c>
      <c r="R9424" s="807">
        <v>3</v>
      </c>
      <c r="S9424" s="759" t="str">
        <f t="shared" si="294"/>
        <v>Primera Infancia</v>
      </c>
      <c r="AI9424" s="806" t="s">
        <v>912</v>
      </c>
      <c r="AJ9424" s="807">
        <v>64</v>
      </c>
      <c r="AK9424" s="807">
        <v>51</v>
      </c>
      <c r="AL9424" s="759" t="str">
        <f t="shared" si="295"/>
        <v>Adulto</v>
      </c>
    </row>
    <row r="9425" spans="16:38" ht="30">
      <c r="P9425" s="806" t="s">
        <v>904</v>
      </c>
      <c r="Q9425" s="807">
        <v>22</v>
      </c>
      <c r="R9425" s="807">
        <v>4</v>
      </c>
      <c r="S9425" s="759" t="str">
        <f t="shared" si="294"/>
        <v>Primera Infancia</v>
      </c>
      <c r="AI9425" s="806" t="s">
        <v>912</v>
      </c>
      <c r="AJ9425" s="807">
        <v>84</v>
      </c>
      <c r="AK9425" s="807">
        <v>52</v>
      </c>
      <c r="AL9425" s="759" t="str">
        <f t="shared" si="295"/>
        <v>Adulto</v>
      </c>
    </row>
    <row r="9426" spans="16:38" ht="30">
      <c r="P9426" s="806" t="s">
        <v>904</v>
      </c>
      <c r="Q9426" s="807">
        <v>28</v>
      </c>
      <c r="R9426" s="807">
        <v>5</v>
      </c>
      <c r="S9426" s="759" t="str">
        <f t="shared" si="294"/>
        <v>Primera Infancia</v>
      </c>
      <c r="AI9426" s="806" t="s">
        <v>912</v>
      </c>
      <c r="AJ9426" s="807">
        <v>93</v>
      </c>
      <c r="AK9426" s="807">
        <v>53</v>
      </c>
      <c r="AL9426" s="759" t="str">
        <f t="shared" si="295"/>
        <v>Adulto</v>
      </c>
    </row>
    <row r="9427" spans="16:38" ht="15">
      <c r="P9427" s="806" t="s">
        <v>904</v>
      </c>
      <c r="Q9427" s="807">
        <v>32</v>
      </c>
      <c r="R9427" s="807">
        <v>6</v>
      </c>
      <c r="S9427" s="759" t="str">
        <f t="shared" si="294"/>
        <v>Infancia</v>
      </c>
      <c r="AI9427" s="806" t="s">
        <v>912</v>
      </c>
      <c r="AJ9427" s="807">
        <v>68</v>
      </c>
      <c r="AK9427" s="807">
        <v>54</v>
      </c>
      <c r="AL9427" s="759" t="str">
        <f t="shared" si="295"/>
        <v>Adulto</v>
      </c>
    </row>
    <row r="9428" spans="16:38" ht="15">
      <c r="P9428" s="806" t="s">
        <v>904</v>
      </c>
      <c r="Q9428" s="807">
        <v>24</v>
      </c>
      <c r="R9428" s="807">
        <v>7</v>
      </c>
      <c r="S9428" s="759" t="str">
        <f t="shared" si="294"/>
        <v>Infancia</v>
      </c>
      <c r="AI9428" s="806" t="s">
        <v>912</v>
      </c>
      <c r="AJ9428" s="807">
        <v>63</v>
      </c>
      <c r="AK9428" s="807">
        <v>55</v>
      </c>
      <c r="AL9428" s="759" t="str">
        <f t="shared" si="295"/>
        <v>Adulto</v>
      </c>
    </row>
    <row r="9429" spans="16:38" ht="15">
      <c r="P9429" s="806" t="s">
        <v>904</v>
      </c>
      <c r="Q9429" s="807">
        <v>26</v>
      </c>
      <c r="R9429" s="807">
        <v>8</v>
      </c>
      <c r="S9429" s="759" t="str">
        <f t="shared" si="294"/>
        <v>Infancia</v>
      </c>
      <c r="AI9429" s="806" t="s">
        <v>912</v>
      </c>
      <c r="AJ9429" s="807">
        <v>76</v>
      </c>
      <c r="AK9429" s="807">
        <v>56</v>
      </c>
      <c r="AL9429" s="759" t="str">
        <f t="shared" si="295"/>
        <v>Adulto</v>
      </c>
    </row>
    <row r="9430" spans="16:38" ht="15">
      <c r="P9430" s="806" t="s">
        <v>904</v>
      </c>
      <c r="Q9430" s="807">
        <v>36</v>
      </c>
      <c r="R9430" s="807">
        <v>9</v>
      </c>
      <c r="S9430" s="759" t="str">
        <f t="shared" si="294"/>
        <v>Infancia</v>
      </c>
      <c r="AI9430" s="806" t="s">
        <v>912</v>
      </c>
      <c r="AJ9430" s="807">
        <v>76</v>
      </c>
      <c r="AK9430" s="807">
        <v>57</v>
      </c>
      <c r="AL9430" s="759" t="str">
        <f t="shared" si="295"/>
        <v>Adulto</v>
      </c>
    </row>
    <row r="9431" spans="16:38" ht="15">
      <c r="P9431" s="806" t="s">
        <v>904</v>
      </c>
      <c r="Q9431" s="807">
        <v>30</v>
      </c>
      <c r="R9431" s="807">
        <v>10</v>
      </c>
      <c r="S9431" s="759" t="str">
        <f t="shared" si="294"/>
        <v>Infancia</v>
      </c>
      <c r="AI9431" s="806" t="s">
        <v>912</v>
      </c>
      <c r="AJ9431" s="807">
        <v>67</v>
      </c>
      <c r="AK9431" s="807">
        <v>58</v>
      </c>
      <c r="AL9431" s="759" t="str">
        <f t="shared" si="295"/>
        <v>Adulto</v>
      </c>
    </row>
    <row r="9432" spans="16:38" ht="15">
      <c r="P9432" s="806" t="s">
        <v>904</v>
      </c>
      <c r="Q9432" s="807">
        <v>36</v>
      </c>
      <c r="R9432" s="807">
        <v>11</v>
      </c>
      <c r="S9432" s="759" t="str">
        <f t="shared" si="294"/>
        <v>Infancia</v>
      </c>
      <c r="AI9432" s="806" t="s">
        <v>912</v>
      </c>
      <c r="AJ9432" s="807">
        <v>74</v>
      </c>
      <c r="AK9432" s="807">
        <v>59</v>
      </c>
      <c r="AL9432" s="759" t="str">
        <f t="shared" si="295"/>
        <v>Adulto</v>
      </c>
    </row>
    <row r="9433" spans="16:38" ht="30">
      <c r="P9433" s="806" t="s">
        <v>904</v>
      </c>
      <c r="Q9433" s="807">
        <v>40</v>
      </c>
      <c r="R9433" s="807">
        <v>12</v>
      </c>
      <c r="S9433" s="759" t="str">
        <f t="shared" si="294"/>
        <v>Adolescente</v>
      </c>
      <c r="AI9433" s="806" t="s">
        <v>912</v>
      </c>
      <c r="AJ9433" s="807">
        <v>61</v>
      </c>
      <c r="AK9433" s="807">
        <v>60</v>
      </c>
      <c r="AL9433" s="759" t="str">
        <f t="shared" si="295"/>
        <v>Vejez</v>
      </c>
    </row>
    <row r="9434" spans="16:38" ht="30">
      <c r="P9434" s="806" t="s">
        <v>904</v>
      </c>
      <c r="Q9434" s="807">
        <v>43</v>
      </c>
      <c r="R9434" s="807">
        <v>13</v>
      </c>
      <c r="S9434" s="759" t="str">
        <f t="shared" si="294"/>
        <v>Adolescente</v>
      </c>
      <c r="AI9434" s="806" t="s">
        <v>912</v>
      </c>
      <c r="AJ9434" s="807">
        <v>65</v>
      </c>
      <c r="AK9434" s="807">
        <v>61</v>
      </c>
      <c r="AL9434" s="759" t="str">
        <f t="shared" si="295"/>
        <v>Vejez</v>
      </c>
    </row>
    <row r="9435" spans="16:38" ht="30">
      <c r="P9435" s="806" t="s">
        <v>904</v>
      </c>
      <c r="Q9435" s="807">
        <v>37</v>
      </c>
      <c r="R9435" s="807">
        <v>14</v>
      </c>
      <c r="S9435" s="759" t="str">
        <f t="shared" si="294"/>
        <v>Adolescente</v>
      </c>
      <c r="AI9435" s="806" t="s">
        <v>912</v>
      </c>
      <c r="AJ9435" s="807">
        <v>52</v>
      </c>
      <c r="AK9435" s="807">
        <v>62</v>
      </c>
      <c r="AL9435" s="759" t="str">
        <f t="shared" si="295"/>
        <v>Vejez</v>
      </c>
    </row>
    <row r="9436" spans="16:38" ht="30">
      <c r="P9436" s="806" t="s">
        <v>904</v>
      </c>
      <c r="Q9436" s="807">
        <v>43</v>
      </c>
      <c r="R9436" s="807">
        <v>15</v>
      </c>
      <c r="S9436" s="759" t="str">
        <f t="shared" si="294"/>
        <v>Adolescente</v>
      </c>
      <c r="AI9436" s="806" t="s">
        <v>912</v>
      </c>
      <c r="AJ9436" s="807">
        <v>57</v>
      </c>
      <c r="AK9436" s="807">
        <v>63</v>
      </c>
      <c r="AL9436" s="759" t="str">
        <f t="shared" si="295"/>
        <v>Vejez</v>
      </c>
    </row>
    <row r="9437" spans="16:38" ht="30">
      <c r="P9437" s="806" t="s">
        <v>904</v>
      </c>
      <c r="Q9437" s="807">
        <v>53</v>
      </c>
      <c r="R9437" s="807">
        <v>16</v>
      </c>
      <c r="S9437" s="759" t="str">
        <f t="shared" si="294"/>
        <v>Adolescente</v>
      </c>
      <c r="AI9437" s="806" t="s">
        <v>912</v>
      </c>
      <c r="AJ9437" s="807">
        <v>72</v>
      </c>
      <c r="AK9437" s="807">
        <v>64</v>
      </c>
      <c r="AL9437" s="759" t="str">
        <f t="shared" si="295"/>
        <v>Vejez</v>
      </c>
    </row>
    <row r="9438" spans="16:38" ht="30">
      <c r="P9438" s="806" t="s">
        <v>904</v>
      </c>
      <c r="Q9438" s="807">
        <v>42</v>
      </c>
      <c r="R9438" s="807">
        <v>17</v>
      </c>
      <c r="S9438" s="759" t="str">
        <f t="shared" si="294"/>
        <v>Adolescente</v>
      </c>
      <c r="AI9438" s="806" t="s">
        <v>912</v>
      </c>
      <c r="AJ9438" s="807">
        <v>55</v>
      </c>
      <c r="AK9438" s="807">
        <v>65</v>
      </c>
      <c r="AL9438" s="759" t="str">
        <f t="shared" si="295"/>
        <v>Vejez</v>
      </c>
    </row>
    <row r="9439" spans="16:38" ht="15">
      <c r="P9439" s="806" t="s">
        <v>904</v>
      </c>
      <c r="Q9439" s="807">
        <v>35</v>
      </c>
      <c r="R9439" s="807">
        <v>18</v>
      </c>
      <c r="S9439" s="759" t="str">
        <f t="shared" si="294"/>
        <v>Juventud</v>
      </c>
      <c r="AI9439" s="806" t="s">
        <v>912</v>
      </c>
      <c r="AJ9439" s="807">
        <v>67</v>
      </c>
      <c r="AK9439" s="807">
        <v>66</v>
      </c>
      <c r="AL9439" s="759" t="str">
        <f t="shared" si="295"/>
        <v>Vejez</v>
      </c>
    </row>
    <row r="9440" spans="16:38" ht="15">
      <c r="P9440" s="806" t="s">
        <v>904</v>
      </c>
      <c r="Q9440" s="807">
        <v>34</v>
      </c>
      <c r="R9440" s="807">
        <v>19</v>
      </c>
      <c r="S9440" s="759" t="str">
        <f t="shared" si="294"/>
        <v>Juventud</v>
      </c>
      <c r="AI9440" s="806" t="s">
        <v>912</v>
      </c>
      <c r="AJ9440" s="807">
        <v>46</v>
      </c>
      <c r="AK9440" s="807">
        <v>67</v>
      </c>
      <c r="AL9440" s="759" t="str">
        <f t="shared" si="295"/>
        <v>Vejez</v>
      </c>
    </row>
    <row r="9441" spans="16:38" ht="15">
      <c r="P9441" s="806" t="s">
        <v>904</v>
      </c>
      <c r="Q9441" s="807">
        <v>36</v>
      </c>
      <c r="R9441" s="807">
        <v>20</v>
      </c>
      <c r="S9441" s="759" t="str">
        <f t="shared" si="294"/>
        <v>Juventud</v>
      </c>
      <c r="AI9441" s="806" t="s">
        <v>912</v>
      </c>
      <c r="AJ9441" s="807">
        <v>60</v>
      </c>
      <c r="AK9441" s="807">
        <v>68</v>
      </c>
      <c r="AL9441" s="759" t="str">
        <f t="shared" si="295"/>
        <v>Vejez</v>
      </c>
    </row>
    <row r="9442" spans="16:38" ht="15">
      <c r="P9442" s="806" t="s">
        <v>904</v>
      </c>
      <c r="Q9442" s="807">
        <v>29</v>
      </c>
      <c r="R9442" s="807">
        <v>21</v>
      </c>
      <c r="S9442" s="759" t="str">
        <f t="shared" si="294"/>
        <v>Juventud</v>
      </c>
      <c r="AI9442" s="806" t="s">
        <v>912</v>
      </c>
      <c r="AJ9442" s="807">
        <v>48</v>
      </c>
      <c r="AK9442" s="807">
        <v>69</v>
      </c>
      <c r="AL9442" s="759" t="str">
        <f t="shared" si="295"/>
        <v>Vejez</v>
      </c>
    </row>
    <row r="9443" spans="16:38" ht="15">
      <c r="P9443" s="806" t="s">
        <v>904</v>
      </c>
      <c r="Q9443" s="807">
        <v>20</v>
      </c>
      <c r="R9443" s="807">
        <v>22</v>
      </c>
      <c r="S9443" s="759" t="str">
        <f t="shared" si="294"/>
        <v>Juventud</v>
      </c>
      <c r="AI9443" s="806" t="s">
        <v>912</v>
      </c>
      <c r="AJ9443" s="807">
        <v>39</v>
      </c>
      <c r="AK9443" s="807">
        <v>70</v>
      </c>
      <c r="AL9443" s="759" t="str">
        <f t="shared" si="295"/>
        <v>Vejez</v>
      </c>
    </row>
    <row r="9444" spans="16:38" ht="15">
      <c r="P9444" s="806" t="s">
        <v>904</v>
      </c>
      <c r="Q9444" s="807">
        <v>39</v>
      </c>
      <c r="R9444" s="807">
        <v>23</v>
      </c>
      <c r="S9444" s="759" t="str">
        <f t="shared" si="294"/>
        <v>Juventud</v>
      </c>
      <c r="AI9444" s="806" t="s">
        <v>912</v>
      </c>
      <c r="AJ9444" s="807">
        <v>40</v>
      </c>
      <c r="AK9444" s="807">
        <v>71</v>
      </c>
      <c r="AL9444" s="759" t="str">
        <f t="shared" si="295"/>
        <v>Vejez</v>
      </c>
    </row>
    <row r="9445" spans="16:38" ht="15">
      <c r="P9445" s="806" t="s">
        <v>904</v>
      </c>
      <c r="Q9445" s="807">
        <v>35</v>
      </c>
      <c r="R9445" s="807">
        <v>24</v>
      </c>
      <c r="S9445" s="759" t="str">
        <f t="shared" si="294"/>
        <v>Juventud</v>
      </c>
      <c r="AI9445" s="806" t="s">
        <v>912</v>
      </c>
      <c r="AJ9445" s="807">
        <v>37</v>
      </c>
      <c r="AK9445" s="807">
        <v>72</v>
      </c>
      <c r="AL9445" s="759" t="str">
        <f t="shared" si="295"/>
        <v>Vejez</v>
      </c>
    </row>
    <row r="9446" spans="16:38" ht="15">
      <c r="P9446" s="806" t="s">
        <v>904</v>
      </c>
      <c r="Q9446" s="807">
        <v>29</v>
      </c>
      <c r="R9446" s="807">
        <v>25</v>
      </c>
      <c r="S9446" s="759" t="str">
        <f t="shared" si="294"/>
        <v>Juventud</v>
      </c>
      <c r="AI9446" s="806" t="s">
        <v>912</v>
      </c>
      <c r="AJ9446" s="807">
        <v>31</v>
      </c>
      <c r="AK9446" s="807">
        <v>73</v>
      </c>
      <c r="AL9446" s="759" t="str">
        <f t="shared" si="295"/>
        <v>Vejez</v>
      </c>
    </row>
    <row r="9447" spans="16:38" ht="15">
      <c r="P9447" s="806" t="s">
        <v>904</v>
      </c>
      <c r="Q9447" s="807">
        <v>29</v>
      </c>
      <c r="R9447" s="807">
        <v>26</v>
      </c>
      <c r="S9447" s="759" t="str">
        <f t="shared" si="294"/>
        <v>Juventud</v>
      </c>
      <c r="AI9447" s="806" t="s">
        <v>912</v>
      </c>
      <c r="AJ9447" s="807">
        <v>31</v>
      </c>
      <c r="AK9447" s="807">
        <v>74</v>
      </c>
      <c r="AL9447" s="759" t="str">
        <f t="shared" si="295"/>
        <v>Vejez</v>
      </c>
    </row>
    <row r="9448" spans="16:38" ht="15">
      <c r="P9448" s="806" t="s">
        <v>904</v>
      </c>
      <c r="Q9448" s="807">
        <v>29</v>
      </c>
      <c r="R9448" s="807">
        <v>27</v>
      </c>
      <c r="S9448" s="759" t="str">
        <f t="shared" si="294"/>
        <v>Juventud</v>
      </c>
      <c r="AI9448" s="806" t="s">
        <v>912</v>
      </c>
      <c r="AJ9448" s="807">
        <v>31</v>
      </c>
      <c r="AK9448" s="807">
        <v>75</v>
      </c>
      <c r="AL9448" s="759" t="str">
        <f t="shared" si="295"/>
        <v>Vejez</v>
      </c>
    </row>
    <row r="9449" spans="16:38" ht="15">
      <c r="P9449" s="806" t="s">
        <v>904</v>
      </c>
      <c r="Q9449" s="807">
        <v>33</v>
      </c>
      <c r="R9449" s="807">
        <v>28</v>
      </c>
      <c r="S9449" s="759" t="str">
        <f t="shared" si="294"/>
        <v>Juventud</v>
      </c>
      <c r="AI9449" s="806" t="s">
        <v>912</v>
      </c>
      <c r="AJ9449" s="807">
        <v>24</v>
      </c>
      <c r="AK9449" s="807">
        <v>76</v>
      </c>
      <c r="AL9449" s="759" t="str">
        <f t="shared" si="295"/>
        <v>Vejez</v>
      </c>
    </row>
    <row r="9450" spans="16:38" ht="15">
      <c r="P9450" s="806" t="s">
        <v>904</v>
      </c>
      <c r="Q9450" s="807">
        <v>26</v>
      </c>
      <c r="R9450" s="807">
        <v>29</v>
      </c>
      <c r="S9450" s="759" t="str">
        <f t="shared" si="294"/>
        <v>Adulto</v>
      </c>
      <c r="AI9450" s="806" t="s">
        <v>912</v>
      </c>
      <c r="AJ9450" s="807">
        <v>21</v>
      </c>
      <c r="AK9450" s="807">
        <v>77</v>
      </c>
      <c r="AL9450" s="759" t="str">
        <f t="shared" si="295"/>
        <v>Vejez</v>
      </c>
    </row>
    <row r="9451" spans="16:38" ht="15">
      <c r="P9451" s="806" t="s">
        <v>904</v>
      </c>
      <c r="Q9451" s="807">
        <v>17</v>
      </c>
      <c r="R9451" s="807">
        <v>30</v>
      </c>
      <c r="S9451" s="759" t="str">
        <f t="shared" si="294"/>
        <v>Adulto</v>
      </c>
      <c r="AI9451" s="806" t="s">
        <v>912</v>
      </c>
      <c r="AJ9451" s="807">
        <v>25</v>
      </c>
      <c r="AK9451" s="807">
        <v>78</v>
      </c>
      <c r="AL9451" s="759" t="str">
        <f t="shared" si="295"/>
        <v>Vejez</v>
      </c>
    </row>
    <row r="9452" spans="16:38" ht="15">
      <c r="P9452" s="806" t="s">
        <v>904</v>
      </c>
      <c r="Q9452" s="807">
        <v>21</v>
      </c>
      <c r="R9452" s="807">
        <v>31</v>
      </c>
      <c r="S9452" s="759" t="str">
        <f t="shared" si="294"/>
        <v>Adulto</v>
      </c>
      <c r="AI9452" s="806" t="s">
        <v>912</v>
      </c>
      <c r="AJ9452" s="807">
        <v>21</v>
      </c>
      <c r="AK9452" s="807">
        <v>79</v>
      </c>
      <c r="AL9452" s="759" t="str">
        <f t="shared" si="295"/>
        <v>Vejez</v>
      </c>
    </row>
    <row r="9453" spans="16:38" ht="15">
      <c r="P9453" s="806" t="s">
        <v>904</v>
      </c>
      <c r="Q9453" s="807">
        <v>27</v>
      </c>
      <c r="R9453" s="807">
        <v>32</v>
      </c>
      <c r="S9453" s="759" t="str">
        <f t="shared" si="294"/>
        <v>Adulto</v>
      </c>
      <c r="AI9453" s="806" t="s">
        <v>912</v>
      </c>
      <c r="AJ9453" s="807">
        <v>13</v>
      </c>
      <c r="AK9453" s="807">
        <v>80</v>
      </c>
      <c r="AL9453" s="759" t="str">
        <f t="shared" si="295"/>
        <v>Vejez</v>
      </c>
    </row>
    <row r="9454" spans="16:38" ht="15">
      <c r="P9454" s="806" t="s">
        <v>904</v>
      </c>
      <c r="Q9454" s="807">
        <v>24</v>
      </c>
      <c r="R9454" s="807">
        <v>33</v>
      </c>
      <c r="S9454" s="759" t="str">
        <f t="shared" si="294"/>
        <v>Adulto</v>
      </c>
      <c r="AI9454" s="806" t="s">
        <v>912</v>
      </c>
      <c r="AJ9454" s="807">
        <v>20</v>
      </c>
      <c r="AK9454" s="807">
        <v>81</v>
      </c>
      <c r="AL9454" s="759" t="str">
        <f t="shared" si="295"/>
        <v>Vejez</v>
      </c>
    </row>
    <row r="9455" spans="16:38" ht="15">
      <c r="P9455" s="806" t="s">
        <v>904</v>
      </c>
      <c r="Q9455" s="807">
        <v>28</v>
      </c>
      <c r="R9455" s="807">
        <v>34</v>
      </c>
      <c r="S9455" s="759" t="str">
        <f t="shared" si="294"/>
        <v>Adulto</v>
      </c>
      <c r="AI9455" s="806" t="s">
        <v>912</v>
      </c>
      <c r="AJ9455" s="807">
        <v>14</v>
      </c>
      <c r="AK9455" s="807">
        <v>82</v>
      </c>
      <c r="AL9455" s="759" t="str">
        <f t="shared" si="295"/>
        <v>Vejez</v>
      </c>
    </row>
    <row r="9456" spans="16:38" ht="15">
      <c r="P9456" s="806" t="s">
        <v>904</v>
      </c>
      <c r="Q9456" s="807">
        <v>28</v>
      </c>
      <c r="R9456" s="807">
        <v>35</v>
      </c>
      <c r="S9456" s="759" t="str">
        <f t="shared" si="294"/>
        <v>Adulto</v>
      </c>
      <c r="AI9456" s="806" t="s">
        <v>912</v>
      </c>
      <c r="AJ9456" s="807">
        <v>11</v>
      </c>
      <c r="AK9456" s="807">
        <v>83</v>
      </c>
      <c r="AL9456" s="759" t="str">
        <f t="shared" si="295"/>
        <v>Vejez</v>
      </c>
    </row>
    <row r="9457" spans="16:38" ht="15">
      <c r="P9457" s="806" t="s">
        <v>904</v>
      </c>
      <c r="Q9457" s="807">
        <v>22</v>
      </c>
      <c r="R9457" s="807">
        <v>36</v>
      </c>
      <c r="S9457" s="759" t="str">
        <f t="shared" si="294"/>
        <v>Adulto</v>
      </c>
      <c r="AI9457" s="806" t="s">
        <v>912</v>
      </c>
      <c r="AJ9457" s="807">
        <v>11</v>
      </c>
      <c r="AK9457" s="807">
        <v>84</v>
      </c>
      <c r="AL9457" s="759" t="str">
        <f t="shared" si="295"/>
        <v>Vejez</v>
      </c>
    </row>
    <row r="9458" spans="16:38" ht="15">
      <c r="P9458" s="806" t="s">
        <v>904</v>
      </c>
      <c r="Q9458" s="807">
        <v>35</v>
      </c>
      <c r="R9458" s="807">
        <v>37</v>
      </c>
      <c r="S9458" s="759" t="str">
        <f t="shared" si="294"/>
        <v>Adulto</v>
      </c>
      <c r="AI9458" s="806" t="s">
        <v>912</v>
      </c>
      <c r="AJ9458" s="807">
        <v>12</v>
      </c>
      <c r="AK9458" s="807">
        <v>85</v>
      </c>
      <c r="AL9458" s="759" t="str">
        <f t="shared" si="295"/>
        <v>Vejez</v>
      </c>
    </row>
    <row r="9459" spans="16:38" ht="15">
      <c r="P9459" s="806" t="s">
        <v>904</v>
      </c>
      <c r="Q9459" s="807">
        <v>17</v>
      </c>
      <c r="R9459" s="807">
        <v>38</v>
      </c>
      <c r="S9459" s="759" t="str">
        <f t="shared" si="294"/>
        <v>Adulto</v>
      </c>
      <c r="AI9459" s="806" t="s">
        <v>912</v>
      </c>
      <c r="AJ9459" s="807">
        <v>18</v>
      </c>
      <c r="AK9459" s="807">
        <v>86</v>
      </c>
      <c r="AL9459" s="759" t="str">
        <f t="shared" si="295"/>
        <v>Vejez</v>
      </c>
    </row>
    <row r="9460" spans="16:38" ht="15">
      <c r="P9460" s="806" t="s">
        <v>904</v>
      </c>
      <c r="Q9460" s="807">
        <v>23</v>
      </c>
      <c r="R9460" s="807">
        <v>39</v>
      </c>
      <c r="S9460" s="759" t="str">
        <f t="shared" si="294"/>
        <v>Adulto</v>
      </c>
      <c r="AI9460" s="806" t="s">
        <v>912</v>
      </c>
      <c r="AJ9460" s="807">
        <v>9</v>
      </c>
      <c r="AK9460" s="807">
        <v>87</v>
      </c>
      <c r="AL9460" s="759" t="str">
        <f t="shared" si="295"/>
        <v>Vejez</v>
      </c>
    </row>
    <row r="9461" spans="16:38" ht="15">
      <c r="P9461" s="806" t="s">
        <v>904</v>
      </c>
      <c r="Q9461" s="807">
        <v>21</v>
      </c>
      <c r="R9461" s="807">
        <v>40</v>
      </c>
      <c r="S9461" s="759" t="str">
        <f t="shared" si="294"/>
        <v>Adulto</v>
      </c>
      <c r="AI9461" s="806" t="s">
        <v>912</v>
      </c>
      <c r="AJ9461" s="807">
        <v>10</v>
      </c>
      <c r="AK9461" s="807">
        <v>88</v>
      </c>
      <c r="AL9461" s="759" t="str">
        <f t="shared" si="295"/>
        <v>Vejez</v>
      </c>
    </row>
    <row r="9462" spans="16:38" ht="15">
      <c r="P9462" s="806" t="s">
        <v>904</v>
      </c>
      <c r="Q9462" s="807">
        <v>23</v>
      </c>
      <c r="R9462" s="807">
        <v>41</v>
      </c>
      <c r="S9462" s="759" t="str">
        <f t="shared" si="294"/>
        <v>Adulto</v>
      </c>
      <c r="AI9462" s="806" t="s">
        <v>912</v>
      </c>
      <c r="AJ9462" s="807">
        <v>7</v>
      </c>
      <c r="AK9462" s="807">
        <v>89</v>
      </c>
      <c r="AL9462" s="759" t="str">
        <f t="shared" si="295"/>
        <v>Vejez</v>
      </c>
    </row>
    <row r="9463" spans="16:38" ht="15">
      <c r="P9463" s="806" t="s">
        <v>904</v>
      </c>
      <c r="Q9463" s="807">
        <v>22</v>
      </c>
      <c r="R9463" s="807">
        <v>42</v>
      </c>
      <c r="S9463" s="759" t="str">
        <f t="shared" si="294"/>
        <v>Adulto</v>
      </c>
      <c r="AI9463" s="806" t="s">
        <v>912</v>
      </c>
      <c r="AJ9463" s="807">
        <v>7</v>
      </c>
      <c r="AK9463" s="807">
        <v>90</v>
      </c>
      <c r="AL9463" s="759" t="str">
        <f t="shared" si="295"/>
        <v>Vejez</v>
      </c>
    </row>
    <row r="9464" spans="16:38" ht="15">
      <c r="P9464" s="806" t="s">
        <v>904</v>
      </c>
      <c r="Q9464" s="807">
        <v>16</v>
      </c>
      <c r="R9464" s="807">
        <v>43</v>
      </c>
      <c r="S9464" s="759" t="str">
        <f t="shared" si="294"/>
        <v>Adulto</v>
      </c>
      <c r="AI9464" s="806" t="s">
        <v>912</v>
      </c>
      <c r="AJ9464" s="807">
        <v>5</v>
      </c>
      <c r="AK9464" s="807">
        <v>91</v>
      </c>
      <c r="AL9464" s="759" t="str">
        <f t="shared" si="295"/>
        <v>Vejez</v>
      </c>
    </row>
    <row r="9465" spans="16:38" ht="15">
      <c r="P9465" s="806" t="s">
        <v>904</v>
      </c>
      <c r="Q9465" s="807">
        <v>12</v>
      </c>
      <c r="R9465" s="807">
        <v>44</v>
      </c>
      <c r="S9465" s="759" t="str">
        <f t="shared" si="294"/>
        <v>Adulto</v>
      </c>
      <c r="AI9465" s="806" t="s">
        <v>912</v>
      </c>
      <c r="AJ9465" s="807">
        <v>4</v>
      </c>
      <c r="AK9465" s="807">
        <v>92</v>
      </c>
      <c r="AL9465" s="759" t="str">
        <f t="shared" si="295"/>
        <v>Vejez</v>
      </c>
    </row>
    <row r="9466" spans="16:38" ht="15">
      <c r="P9466" s="806" t="s">
        <v>904</v>
      </c>
      <c r="Q9466" s="807">
        <v>20</v>
      </c>
      <c r="R9466" s="807">
        <v>45</v>
      </c>
      <c r="S9466" s="759" t="str">
        <f t="shared" si="294"/>
        <v>Adulto</v>
      </c>
      <c r="AI9466" s="806" t="s">
        <v>912</v>
      </c>
      <c r="AJ9466" s="807">
        <v>1</v>
      </c>
      <c r="AK9466" s="807">
        <v>93</v>
      </c>
      <c r="AL9466" s="759" t="str">
        <f t="shared" si="295"/>
        <v>Vejez</v>
      </c>
    </row>
    <row r="9467" spans="16:38" ht="15">
      <c r="P9467" s="806" t="s">
        <v>904</v>
      </c>
      <c r="Q9467" s="807">
        <v>21</v>
      </c>
      <c r="R9467" s="807">
        <v>46</v>
      </c>
      <c r="S9467" s="759" t="str">
        <f t="shared" si="294"/>
        <v>Adulto</v>
      </c>
      <c r="AI9467" s="806" t="s">
        <v>912</v>
      </c>
      <c r="AJ9467" s="807">
        <v>4</v>
      </c>
      <c r="AK9467" s="807">
        <v>94</v>
      </c>
      <c r="AL9467" s="759" t="str">
        <f t="shared" si="295"/>
        <v>Vejez</v>
      </c>
    </row>
    <row r="9468" spans="16:38" ht="15">
      <c r="P9468" s="806" t="s">
        <v>904</v>
      </c>
      <c r="Q9468" s="807">
        <v>18</v>
      </c>
      <c r="R9468" s="807">
        <v>47</v>
      </c>
      <c r="S9468" s="759" t="str">
        <f t="shared" si="294"/>
        <v>Adulto</v>
      </c>
      <c r="AI9468" s="806" t="s">
        <v>912</v>
      </c>
      <c r="AJ9468" s="807">
        <v>2</v>
      </c>
      <c r="AK9468" s="807">
        <v>95</v>
      </c>
      <c r="AL9468" s="759" t="str">
        <f t="shared" si="295"/>
        <v>Vejez</v>
      </c>
    </row>
    <row r="9469" spans="16:38" ht="15">
      <c r="P9469" s="806" t="s">
        <v>904</v>
      </c>
      <c r="Q9469" s="807">
        <v>20</v>
      </c>
      <c r="R9469" s="807">
        <v>48</v>
      </c>
      <c r="S9469" s="759" t="str">
        <f t="shared" si="294"/>
        <v>Adulto</v>
      </c>
      <c r="AI9469" s="806" t="s">
        <v>912</v>
      </c>
      <c r="AJ9469" s="807">
        <v>1</v>
      </c>
      <c r="AK9469" s="807">
        <v>96</v>
      </c>
      <c r="AL9469" s="759" t="str">
        <f t="shared" si="295"/>
        <v>Vejez</v>
      </c>
    </row>
    <row r="9470" spans="16:38" ht="15">
      <c r="P9470" s="806" t="s">
        <v>904</v>
      </c>
      <c r="Q9470" s="807">
        <v>19</v>
      </c>
      <c r="R9470" s="807">
        <v>49</v>
      </c>
      <c r="S9470" s="759" t="str">
        <f t="shared" si="294"/>
        <v>Adulto</v>
      </c>
      <c r="AI9470" s="806" t="s">
        <v>912</v>
      </c>
      <c r="AJ9470" s="807">
        <v>2</v>
      </c>
      <c r="AK9470" s="807">
        <v>97</v>
      </c>
      <c r="AL9470" s="759" t="str">
        <f t="shared" si="295"/>
        <v>Vejez</v>
      </c>
    </row>
    <row r="9471" spans="16:38" ht="15">
      <c r="P9471" s="806" t="s">
        <v>904</v>
      </c>
      <c r="Q9471" s="807">
        <v>18</v>
      </c>
      <c r="R9471" s="807">
        <v>50</v>
      </c>
      <c r="S9471" s="759" t="str">
        <f t="shared" si="294"/>
        <v>Adulto</v>
      </c>
      <c r="AI9471" s="806" t="s">
        <v>912</v>
      </c>
      <c r="AJ9471" s="807">
        <v>1</v>
      </c>
      <c r="AK9471" s="807">
        <v>99</v>
      </c>
      <c r="AL9471" s="759" t="str">
        <f t="shared" si="295"/>
        <v>Vejez</v>
      </c>
    </row>
    <row r="9472" spans="16:38" ht="15">
      <c r="P9472" s="806" t="s">
        <v>904</v>
      </c>
      <c r="Q9472" s="807">
        <v>22</v>
      </c>
      <c r="R9472" s="807">
        <v>51</v>
      </c>
      <c r="S9472" s="759" t="str">
        <f t="shared" si="294"/>
        <v>Adulto</v>
      </c>
      <c r="AI9472" s="806" t="s">
        <v>912</v>
      </c>
      <c r="AJ9472" s="807">
        <v>1</v>
      </c>
      <c r="AK9472" s="807">
        <v>104</v>
      </c>
      <c r="AL9472" s="759" t="str">
        <f t="shared" si="295"/>
        <v>Vejez</v>
      </c>
    </row>
    <row r="9473" spans="16:38" ht="30">
      <c r="P9473" s="806" t="s">
        <v>904</v>
      </c>
      <c r="Q9473" s="807">
        <v>15</v>
      </c>
      <c r="R9473" s="807">
        <v>52</v>
      </c>
      <c r="S9473" s="759" t="str">
        <f t="shared" si="294"/>
        <v>Adulto</v>
      </c>
      <c r="AI9473" s="806" t="s">
        <v>913</v>
      </c>
      <c r="AJ9473" s="807">
        <v>217</v>
      </c>
      <c r="AK9473" s="807">
        <v>0</v>
      </c>
      <c r="AL9473" s="759" t="str">
        <f t="shared" si="295"/>
        <v>Primera Infancia</v>
      </c>
    </row>
    <row r="9474" spans="16:38" ht="30">
      <c r="P9474" s="806" t="s">
        <v>904</v>
      </c>
      <c r="Q9474" s="807">
        <v>18</v>
      </c>
      <c r="R9474" s="807">
        <v>53</v>
      </c>
      <c r="S9474" s="759" t="str">
        <f t="shared" si="294"/>
        <v>Adulto</v>
      </c>
      <c r="AI9474" s="806" t="s">
        <v>913</v>
      </c>
      <c r="AJ9474" s="807">
        <v>240</v>
      </c>
      <c r="AK9474" s="807">
        <v>1</v>
      </c>
      <c r="AL9474" s="759" t="str">
        <f t="shared" si="295"/>
        <v>Primera Infancia</v>
      </c>
    </row>
    <row r="9475" spans="16:38" ht="30">
      <c r="P9475" s="806" t="s">
        <v>904</v>
      </c>
      <c r="Q9475" s="807">
        <v>23</v>
      </c>
      <c r="R9475" s="807">
        <v>54</v>
      </c>
      <c r="S9475" s="759" t="str">
        <f t="shared" ref="S9475:S9538" si="296">IF(P9475=0,"",IF(AND(R9475&gt;=0,R9475&lt;=5),"Primera Infancia",IF(AND(R9475&gt;=6,R9475&lt;=11),"Infancia",IF(AND(R9475&gt;=12,R9475&lt;=17),"Adolescente",IF(AND(R9475&gt;=18,R9475&lt;=28),"Juventud",IF(AND(R9475&gt;=29,R9475&lt;=59),"Adulto","Vejez"))))))</f>
        <v>Adulto</v>
      </c>
      <c r="AI9475" s="806" t="s">
        <v>913</v>
      </c>
      <c r="AJ9475" s="807">
        <v>266</v>
      </c>
      <c r="AK9475" s="807">
        <v>2</v>
      </c>
      <c r="AL9475" s="759" t="str">
        <f t="shared" ref="AL9475:AL9538" si="297">IF(AI9475=0,"",IF(AND(AK9475&gt;=0,AK9475&lt;=5),"Primera Infancia",IF(AND(AK9475&gt;=6,AK9475&lt;=11),"Infancia",IF(AND(AK9475&gt;=12,AK9475&lt;=17),"Adolescente",IF(AND(AK9475&gt;=18,AK9475&lt;=28),"Juventud",IF(AND(AK9475&gt;=29,AK9475&lt;=59),"Adulto","Vejez"))))))</f>
        <v>Primera Infancia</v>
      </c>
    </row>
    <row r="9476" spans="16:38" ht="30">
      <c r="P9476" s="806" t="s">
        <v>904</v>
      </c>
      <c r="Q9476" s="807">
        <v>22</v>
      </c>
      <c r="R9476" s="807">
        <v>55</v>
      </c>
      <c r="S9476" s="759" t="str">
        <f t="shared" si="296"/>
        <v>Adulto</v>
      </c>
      <c r="AI9476" s="806" t="s">
        <v>913</v>
      </c>
      <c r="AJ9476" s="807">
        <v>277</v>
      </c>
      <c r="AK9476" s="807">
        <v>3</v>
      </c>
      <c r="AL9476" s="759" t="str">
        <f t="shared" si="297"/>
        <v>Primera Infancia</v>
      </c>
    </row>
    <row r="9477" spans="16:38" ht="30">
      <c r="P9477" s="806" t="s">
        <v>904</v>
      </c>
      <c r="Q9477" s="807">
        <v>19</v>
      </c>
      <c r="R9477" s="807">
        <v>56</v>
      </c>
      <c r="S9477" s="759" t="str">
        <f t="shared" si="296"/>
        <v>Adulto</v>
      </c>
      <c r="AI9477" s="806" t="s">
        <v>913</v>
      </c>
      <c r="AJ9477" s="807">
        <v>281</v>
      </c>
      <c r="AK9477" s="807">
        <v>4</v>
      </c>
      <c r="AL9477" s="759" t="str">
        <f t="shared" si="297"/>
        <v>Primera Infancia</v>
      </c>
    </row>
    <row r="9478" spans="16:38" ht="30">
      <c r="P9478" s="806" t="s">
        <v>904</v>
      </c>
      <c r="Q9478" s="807">
        <v>26</v>
      </c>
      <c r="R9478" s="807">
        <v>57</v>
      </c>
      <c r="S9478" s="759" t="str">
        <f t="shared" si="296"/>
        <v>Adulto</v>
      </c>
      <c r="AI9478" s="806" t="s">
        <v>913</v>
      </c>
      <c r="AJ9478" s="807">
        <v>303</v>
      </c>
      <c r="AK9478" s="807">
        <v>5</v>
      </c>
      <c r="AL9478" s="759" t="str">
        <f t="shared" si="297"/>
        <v>Primera Infancia</v>
      </c>
    </row>
    <row r="9479" spans="16:38" ht="15">
      <c r="P9479" s="806" t="s">
        <v>904</v>
      </c>
      <c r="Q9479" s="807">
        <v>18</v>
      </c>
      <c r="R9479" s="807">
        <v>58</v>
      </c>
      <c r="S9479" s="759" t="str">
        <f t="shared" si="296"/>
        <v>Adulto</v>
      </c>
      <c r="AI9479" s="806" t="s">
        <v>913</v>
      </c>
      <c r="AJ9479" s="807">
        <v>313</v>
      </c>
      <c r="AK9479" s="807">
        <v>6</v>
      </c>
      <c r="AL9479" s="759" t="str">
        <f t="shared" si="297"/>
        <v>Infancia</v>
      </c>
    </row>
    <row r="9480" spans="16:38" ht="15">
      <c r="P9480" s="806" t="s">
        <v>904</v>
      </c>
      <c r="Q9480" s="807">
        <v>21</v>
      </c>
      <c r="R9480" s="807">
        <v>59</v>
      </c>
      <c r="S9480" s="759" t="str">
        <f t="shared" si="296"/>
        <v>Adulto</v>
      </c>
      <c r="AI9480" s="806" t="s">
        <v>913</v>
      </c>
      <c r="AJ9480" s="807">
        <v>294</v>
      </c>
      <c r="AK9480" s="807">
        <v>7</v>
      </c>
      <c r="AL9480" s="759" t="str">
        <f t="shared" si="297"/>
        <v>Infancia</v>
      </c>
    </row>
    <row r="9481" spans="16:38" ht="15">
      <c r="P9481" s="806" t="s">
        <v>904</v>
      </c>
      <c r="Q9481" s="807">
        <v>24</v>
      </c>
      <c r="R9481" s="807">
        <v>60</v>
      </c>
      <c r="S9481" s="759" t="str">
        <f t="shared" si="296"/>
        <v>Vejez</v>
      </c>
      <c r="AI9481" s="806" t="s">
        <v>913</v>
      </c>
      <c r="AJ9481" s="807">
        <v>319</v>
      </c>
      <c r="AK9481" s="807">
        <v>8</v>
      </c>
      <c r="AL9481" s="759" t="str">
        <f t="shared" si="297"/>
        <v>Infancia</v>
      </c>
    </row>
    <row r="9482" spans="16:38" ht="15">
      <c r="P9482" s="806" t="s">
        <v>904</v>
      </c>
      <c r="Q9482" s="807">
        <v>21</v>
      </c>
      <c r="R9482" s="807">
        <v>61</v>
      </c>
      <c r="S9482" s="759" t="str">
        <f t="shared" si="296"/>
        <v>Vejez</v>
      </c>
      <c r="AI9482" s="806" t="s">
        <v>913</v>
      </c>
      <c r="AJ9482" s="807">
        <v>323</v>
      </c>
      <c r="AK9482" s="807">
        <v>9</v>
      </c>
      <c r="AL9482" s="759" t="str">
        <f t="shared" si="297"/>
        <v>Infancia</v>
      </c>
    </row>
    <row r="9483" spans="16:38" ht="15">
      <c r="P9483" s="806" t="s">
        <v>904</v>
      </c>
      <c r="Q9483" s="807">
        <v>10</v>
      </c>
      <c r="R9483" s="807">
        <v>62</v>
      </c>
      <c r="S9483" s="759" t="str">
        <f t="shared" si="296"/>
        <v>Vejez</v>
      </c>
      <c r="AI9483" s="806" t="s">
        <v>913</v>
      </c>
      <c r="AJ9483" s="807">
        <v>324</v>
      </c>
      <c r="AK9483" s="807">
        <v>10</v>
      </c>
      <c r="AL9483" s="759" t="str">
        <f t="shared" si="297"/>
        <v>Infancia</v>
      </c>
    </row>
    <row r="9484" spans="16:38" ht="15">
      <c r="P9484" s="806" t="s">
        <v>904</v>
      </c>
      <c r="Q9484" s="807">
        <v>16</v>
      </c>
      <c r="R9484" s="807">
        <v>63</v>
      </c>
      <c r="S9484" s="759" t="str">
        <f t="shared" si="296"/>
        <v>Vejez</v>
      </c>
      <c r="AI9484" s="806" t="s">
        <v>913</v>
      </c>
      <c r="AJ9484" s="807">
        <v>327</v>
      </c>
      <c r="AK9484" s="807">
        <v>11</v>
      </c>
      <c r="AL9484" s="759" t="str">
        <f t="shared" si="297"/>
        <v>Infancia</v>
      </c>
    </row>
    <row r="9485" spans="16:38" ht="30">
      <c r="P9485" s="806" t="s">
        <v>904</v>
      </c>
      <c r="Q9485" s="807">
        <v>11</v>
      </c>
      <c r="R9485" s="807">
        <v>64</v>
      </c>
      <c r="S9485" s="759" t="str">
        <f t="shared" si="296"/>
        <v>Vejez</v>
      </c>
      <c r="AI9485" s="806" t="s">
        <v>913</v>
      </c>
      <c r="AJ9485" s="807">
        <v>342</v>
      </c>
      <c r="AK9485" s="807">
        <v>12</v>
      </c>
      <c r="AL9485" s="759" t="str">
        <f t="shared" si="297"/>
        <v>Adolescente</v>
      </c>
    </row>
    <row r="9486" spans="16:38" ht="30">
      <c r="P9486" s="806" t="s">
        <v>904</v>
      </c>
      <c r="Q9486" s="807">
        <v>13</v>
      </c>
      <c r="R9486" s="807">
        <v>65</v>
      </c>
      <c r="S9486" s="759" t="str">
        <f t="shared" si="296"/>
        <v>Vejez</v>
      </c>
      <c r="AI9486" s="806" t="s">
        <v>913</v>
      </c>
      <c r="AJ9486" s="807">
        <v>366</v>
      </c>
      <c r="AK9486" s="807">
        <v>13</v>
      </c>
      <c r="AL9486" s="759" t="str">
        <f t="shared" si="297"/>
        <v>Adolescente</v>
      </c>
    </row>
    <row r="9487" spans="16:38" ht="30">
      <c r="P9487" s="806" t="s">
        <v>904</v>
      </c>
      <c r="Q9487" s="807">
        <v>12</v>
      </c>
      <c r="R9487" s="807">
        <v>66</v>
      </c>
      <c r="S9487" s="759" t="str">
        <f t="shared" si="296"/>
        <v>Vejez</v>
      </c>
      <c r="AI9487" s="806" t="s">
        <v>913</v>
      </c>
      <c r="AJ9487" s="807">
        <v>346</v>
      </c>
      <c r="AK9487" s="807">
        <v>14</v>
      </c>
      <c r="AL9487" s="759" t="str">
        <f t="shared" si="297"/>
        <v>Adolescente</v>
      </c>
    </row>
    <row r="9488" spans="16:38" ht="30">
      <c r="P9488" s="806" t="s">
        <v>904</v>
      </c>
      <c r="Q9488" s="807">
        <v>8</v>
      </c>
      <c r="R9488" s="807">
        <v>67</v>
      </c>
      <c r="S9488" s="759" t="str">
        <f t="shared" si="296"/>
        <v>Vejez</v>
      </c>
      <c r="AI9488" s="806" t="s">
        <v>913</v>
      </c>
      <c r="AJ9488" s="807">
        <v>349</v>
      </c>
      <c r="AK9488" s="807">
        <v>15</v>
      </c>
      <c r="AL9488" s="759" t="str">
        <f t="shared" si="297"/>
        <v>Adolescente</v>
      </c>
    </row>
    <row r="9489" spans="16:38" ht="30">
      <c r="P9489" s="806" t="s">
        <v>904</v>
      </c>
      <c r="Q9489" s="807">
        <v>16</v>
      </c>
      <c r="R9489" s="807">
        <v>68</v>
      </c>
      <c r="S9489" s="759" t="str">
        <f t="shared" si="296"/>
        <v>Vejez</v>
      </c>
      <c r="AI9489" s="806" t="s">
        <v>913</v>
      </c>
      <c r="AJ9489" s="807">
        <v>389</v>
      </c>
      <c r="AK9489" s="807">
        <v>16</v>
      </c>
      <c r="AL9489" s="759" t="str">
        <f t="shared" si="297"/>
        <v>Adolescente</v>
      </c>
    </row>
    <row r="9490" spans="16:38" ht="30">
      <c r="P9490" s="806" t="s">
        <v>904</v>
      </c>
      <c r="Q9490" s="807">
        <v>17</v>
      </c>
      <c r="R9490" s="807">
        <v>69</v>
      </c>
      <c r="S9490" s="759" t="str">
        <f t="shared" si="296"/>
        <v>Vejez</v>
      </c>
      <c r="AI9490" s="806" t="s">
        <v>913</v>
      </c>
      <c r="AJ9490" s="807">
        <v>368</v>
      </c>
      <c r="AK9490" s="807">
        <v>17</v>
      </c>
      <c r="AL9490" s="759" t="str">
        <f t="shared" si="297"/>
        <v>Adolescente</v>
      </c>
    </row>
    <row r="9491" spans="16:38" ht="15">
      <c r="P9491" s="806" t="s">
        <v>904</v>
      </c>
      <c r="Q9491" s="807">
        <v>10</v>
      </c>
      <c r="R9491" s="807">
        <v>70</v>
      </c>
      <c r="S9491" s="759" t="str">
        <f t="shared" si="296"/>
        <v>Vejez</v>
      </c>
      <c r="AI9491" s="806" t="s">
        <v>913</v>
      </c>
      <c r="AJ9491" s="807">
        <v>396</v>
      </c>
      <c r="AK9491" s="807">
        <v>18</v>
      </c>
      <c r="AL9491" s="759" t="str">
        <f t="shared" si="297"/>
        <v>Juventud</v>
      </c>
    </row>
    <row r="9492" spans="16:38" ht="15">
      <c r="P9492" s="806" t="s">
        <v>904</v>
      </c>
      <c r="Q9492" s="807">
        <v>6</v>
      </c>
      <c r="R9492" s="807">
        <v>71</v>
      </c>
      <c r="S9492" s="759" t="str">
        <f t="shared" si="296"/>
        <v>Vejez</v>
      </c>
      <c r="AI9492" s="806" t="s">
        <v>913</v>
      </c>
      <c r="AJ9492" s="807">
        <v>406</v>
      </c>
      <c r="AK9492" s="807">
        <v>19</v>
      </c>
      <c r="AL9492" s="759" t="str">
        <f t="shared" si="297"/>
        <v>Juventud</v>
      </c>
    </row>
    <row r="9493" spans="16:38" ht="15">
      <c r="P9493" s="806" t="s">
        <v>904</v>
      </c>
      <c r="Q9493" s="807">
        <v>15</v>
      </c>
      <c r="R9493" s="807">
        <v>72</v>
      </c>
      <c r="S9493" s="759" t="str">
        <f t="shared" si="296"/>
        <v>Vejez</v>
      </c>
      <c r="AI9493" s="806" t="s">
        <v>913</v>
      </c>
      <c r="AJ9493" s="807">
        <v>425</v>
      </c>
      <c r="AK9493" s="807">
        <v>20</v>
      </c>
      <c r="AL9493" s="759" t="str">
        <f t="shared" si="297"/>
        <v>Juventud</v>
      </c>
    </row>
    <row r="9494" spans="16:38" ht="15">
      <c r="P9494" s="806" t="s">
        <v>904</v>
      </c>
      <c r="Q9494" s="807">
        <v>4</v>
      </c>
      <c r="R9494" s="807">
        <v>73</v>
      </c>
      <c r="S9494" s="759" t="str">
        <f t="shared" si="296"/>
        <v>Vejez</v>
      </c>
      <c r="AI9494" s="806" t="s">
        <v>913</v>
      </c>
      <c r="AJ9494" s="807">
        <v>452</v>
      </c>
      <c r="AK9494" s="807">
        <v>21</v>
      </c>
      <c r="AL9494" s="759" t="str">
        <f t="shared" si="297"/>
        <v>Juventud</v>
      </c>
    </row>
    <row r="9495" spans="16:38" ht="15">
      <c r="P9495" s="806" t="s">
        <v>904</v>
      </c>
      <c r="Q9495" s="807">
        <v>10</v>
      </c>
      <c r="R9495" s="807">
        <v>74</v>
      </c>
      <c r="S9495" s="759" t="str">
        <f t="shared" si="296"/>
        <v>Vejez</v>
      </c>
      <c r="AI9495" s="806" t="s">
        <v>913</v>
      </c>
      <c r="AJ9495" s="807">
        <v>457</v>
      </c>
      <c r="AK9495" s="807">
        <v>22</v>
      </c>
      <c r="AL9495" s="759" t="str">
        <f t="shared" si="297"/>
        <v>Juventud</v>
      </c>
    </row>
    <row r="9496" spans="16:38" ht="15">
      <c r="P9496" s="806" t="s">
        <v>904</v>
      </c>
      <c r="Q9496" s="807">
        <v>4</v>
      </c>
      <c r="R9496" s="807">
        <v>75</v>
      </c>
      <c r="S9496" s="759" t="str">
        <f t="shared" si="296"/>
        <v>Vejez</v>
      </c>
      <c r="AI9496" s="806" t="s">
        <v>913</v>
      </c>
      <c r="AJ9496" s="807">
        <v>446</v>
      </c>
      <c r="AK9496" s="807">
        <v>23</v>
      </c>
      <c r="AL9496" s="759" t="str">
        <f t="shared" si="297"/>
        <v>Juventud</v>
      </c>
    </row>
    <row r="9497" spans="16:38" ht="15">
      <c r="P9497" s="806" t="s">
        <v>904</v>
      </c>
      <c r="Q9497" s="807">
        <v>4</v>
      </c>
      <c r="R9497" s="807">
        <v>76</v>
      </c>
      <c r="S9497" s="759" t="str">
        <f t="shared" si="296"/>
        <v>Vejez</v>
      </c>
      <c r="AI9497" s="806" t="s">
        <v>913</v>
      </c>
      <c r="AJ9497" s="807">
        <v>467</v>
      </c>
      <c r="AK9497" s="807">
        <v>24</v>
      </c>
      <c r="AL9497" s="759" t="str">
        <f t="shared" si="297"/>
        <v>Juventud</v>
      </c>
    </row>
    <row r="9498" spans="16:38" ht="15">
      <c r="P9498" s="806" t="s">
        <v>904</v>
      </c>
      <c r="Q9498" s="807">
        <v>4</v>
      </c>
      <c r="R9498" s="807">
        <v>77</v>
      </c>
      <c r="S9498" s="759" t="str">
        <f t="shared" si="296"/>
        <v>Vejez</v>
      </c>
      <c r="AI9498" s="806" t="s">
        <v>913</v>
      </c>
      <c r="AJ9498" s="807">
        <v>474</v>
      </c>
      <c r="AK9498" s="807">
        <v>25</v>
      </c>
      <c r="AL9498" s="759" t="str">
        <f t="shared" si="297"/>
        <v>Juventud</v>
      </c>
    </row>
    <row r="9499" spans="16:38" ht="15">
      <c r="P9499" s="806" t="s">
        <v>904</v>
      </c>
      <c r="Q9499" s="807">
        <v>3</v>
      </c>
      <c r="R9499" s="807">
        <v>78</v>
      </c>
      <c r="S9499" s="759" t="str">
        <f t="shared" si="296"/>
        <v>Vejez</v>
      </c>
      <c r="AI9499" s="806" t="s">
        <v>913</v>
      </c>
      <c r="AJ9499" s="807">
        <v>429</v>
      </c>
      <c r="AK9499" s="807">
        <v>26</v>
      </c>
      <c r="AL9499" s="759" t="str">
        <f t="shared" si="297"/>
        <v>Juventud</v>
      </c>
    </row>
    <row r="9500" spans="16:38" ht="15">
      <c r="P9500" s="806" t="s">
        <v>904</v>
      </c>
      <c r="Q9500" s="807">
        <v>6</v>
      </c>
      <c r="R9500" s="807">
        <v>79</v>
      </c>
      <c r="S9500" s="759" t="str">
        <f t="shared" si="296"/>
        <v>Vejez</v>
      </c>
      <c r="AI9500" s="806" t="s">
        <v>913</v>
      </c>
      <c r="AJ9500" s="807">
        <v>456</v>
      </c>
      <c r="AK9500" s="807">
        <v>27</v>
      </c>
      <c r="AL9500" s="759" t="str">
        <f t="shared" si="297"/>
        <v>Juventud</v>
      </c>
    </row>
    <row r="9501" spans="16:38" ht="15">
      <c r="P9501" s="806" t="s">
        <v>904</v>
      </c>
      <c r="Q9501" s="807">
        <v>6</v>
      </c>
      <c r="R9501" s="807">
        <v>80</v>
      </c>
      <c r="S9501" s="759" t="str">
        <f t="shared" si="296"/>
        <v>Vejez</v>
      </c>
      <c r="AI9501" s="806" t="s">
        <v>913</v>
      </c>
      <c r="AJ9501" s="807">
        <v>452</v>
      </c>
      <c r="AK9501" s="807">
        <v>28</v>
      </c>
      <c r="AL9501" s="759" t="str">
        <f t="shared" si="297"/>
        <v>Juventud</v>
      </c>
    </row>
    <row r="9502" spans="16:38" ht="15">
      <c r="P9502" s="806" t="s">
        <v>904</v>
      </c>
      <c r="Q9502" s="807">
        <v>7</v>
      </c>
      <c r="R9502" s="807">
        <v>81</v>
      </c>
      <c r="S9502" s="759" t="str">
        <f t="shared" si="296"/>
        <v>Vejez</v>
      </c>
      <c r="AI9502" s="806" t="s">
        <v>913</v>
      </c>
      <c r="AJ9502" s="807">
        <v>416</v>
      </c>
      <c r="AK9502" s="807">
        <v>29</v>
      </c>
      <c r="AL9502" s="759" t="str">
        <f t="shared" si="297"/>
        <v>Adulto</v>
      </c>
    </row>
    <row r="9503" spans="16:38" ht="15">
      <c r="P9503" s="806" t="s">
        <v>904</v>
      </c>
      <c r="Q9503" s="807">
        <v>4</v>
      </c>
      <c r="R9503" s="807">
        <v>82</v>
      </c>
      <c r="S9503" s="759" t="str">
        <f t="shared" si="296"/>
        <v>Vejez</v>
      </c>
      <c r="AI9503" s="806" t="s">
        <v>913</v>
      </c>
      <c r="AJ9503" s="807">
        <v>456</v>
      </c>
      <c r="AK9503" s="807">
        <v>30</v>
      </c>
      <c r="AL9503" s="759" t="str">
        <f t="shared" si="297"/>
        <v>Adulto</v>
      </c>
    </row>
    <row r="9504" spans="16:38" ht="15">
      <c r="P9504" s="806" t="s">
        <v>904</v>
      </c>
      <c r="Q9504" s="807">
        <v>3</v>
      </c>
      <c r="R9504" s="807">
        <v>83</v>
      </c>
      <c r="S9504" s="759" t="str">
        <f t="shared" si="296"/>
        <v>Vejez</v>
      </c>
      <c r="AI9504" s="806" t="s">
        <v>913</v>
      </c>
      <c r="AJ9504" s="807">
        <v>406</v>
      </c>
      <c r="AK9504" s="807">
        <v>31</v>
      </c>
      <c r="AL9504" s="759" t="str">
        <f t="shared" si="297"/>
        <v>Adulto</v>
      </c>
    </row>
    <row r="9505" spans="16:38" ht="15">
      <c r="P9505" s="806" t="s">
        <v>904</v>
      </c>
      <c r="Q9505" s="807">
        <v>1</v>
      </c>
      <c r="R9505" s="807">
        <v>84</v>
      </c>
      <c r="S9505" s="759" t="str">
        <f t="shared" si="296"/>
        <v>Vejez</v>
      </c>
      <c r="AI9505" s="806" t="s">
        <v>913</v>
      </c>
      <c r="AJ9505" s="807">
        <v>442</v>
      </c>
      <c r="AK9505" s="807">
        <v>32</v>
      </c>
      <c r="AL9505" s="759" t="str">
        <f t="shared" si="297"/>
        <v>Adulto</v>
      </c>
    </row>
    <row r="9506" spans="16:38" ht="15">
      <c r="P9506" s="806" t="s">
        <v>904</v>
      </c>
      <c r="Q9506" s="807">
        <v>4</v>
      </c>
      <c r="R9506" s="807">
        <v>85</v>
      </c>
      <c r="S9506" s="759" t="str">
        <f t="shared" si="296"/>
        <v>Vejez</v>
      </c>
      <c r="AI9506" s="806" t="s">
        <v>913</v>
      </c>
      <c r="AJ9506" s="807">
        <v>428</v>
      </c>
      <c r="AK9506" s="807">
        <v>33</v>
      </c>
      <c r="AL9506" s="759" t="str">
        <f t="shared" si="297"/>
        <v>Adulto</v>
      </c>
    </row>
    <row r="9507" spans="16:38" ht="15">
      <c r="P9507" s="806" t="s">
        <v>904</v>
      </c>
      <c r="Q9507" s="807">
        <v>1</v>
      </c>
      <c r="R9507" s="807">
        <v>86</v>
      </c>
      <c r="S9507" s="759" t="str">
        <f t="shared" si="296"/>
        <v>Vejez</v>
      </c>
      <c r="AI9507" s="806" t="s">
        <v>913</v>
      </c>
      <c r="AJ9507" s="807">
        <v>350</v>
      </c>
      <c r="AK9507" s="807">
        <v>34</v>
      </c>
      <c r="AL9507" s="759" t="str">
        <f t="shared" si="297"/>
        <v>Adulto</v>
      </c>
    </row>
    <row r="9508" spans="16:38" ht="15">
      <c r="P9508" s="806" t="s">
        <v>904</v>
      </c>
      <c r="Q9508" s="807">
        <v>1</v>
      </c>
      <c r="R9508" s="807">
        <v>88</v>
      </c>
      <c r="S9508" s="759" t="str">
        <f t="shared" si="296"/>
        <v>Vejez</v>
      </c>
      <c r="AI9508" s="806" t="s">
        <v>913</v>
      </c>
      <c r="AJ9508" s="807">
        <v>420</v>
      </c>
      <c r="AK9508" s="807">
        <v>35</v>
      </c>
      <c r="AL9508" s="759" t="str">
        <f t="shared" si="297"/>
        <v>Adulto</v>
      </c>
    </row>
    <row r="9509" spans="16:38" ht="15">
      <c r="P9509" s="806" t="s">
        <v>904</v>
      </c>
      <c r="Q9509" s="807">
        <v>1</v>
      </c>
      <c r="R9509" s="807">
        <v>89</v>
      </c>
      <c r="S9509" s="759" t="str">
        <f t="shared" si="296"/>
        <v>Vejez</v>
      </c>
      <c r="AI9509" s="806" t="s">
        <v>913</v>
      </c>
      <c r="AJ9509" s="807">
        <v>387</v>
      </c>
      <c r="AK9509" s="807">
        <v>36</v>
      </c>
      <c r="AL9509" s="759" t="str">
        <f t="shared" si="297"/>
        <v>Adulto</v>
      </c>
    </row>
    <row r="9510" spans="16:38" ht="15">
      <c r="P9510" s="806" t="s">
        <v>904</v>
      </c>
      <c r="Q9510" s="807">
        <v>1</v>
      </c>
      <c r="R9510" s="807">
        <v>94</v>
      </c>
      <c r="S9510" s="759" t="str">
        <f t="shared" si="296"/>
        <v>Vejez</v>
      </c>
      <c r="AI9510" s="806" t="s">
        <v>913</v>
      </c>
      <c r="AJ9510" s="807">
        <v>386</v>
      </c>
      <c r="AK9510" s="807">
        <v>37</v>
      </c>
      <c r="AL9510" s="759" t="str">
        <f t="shared" si="297"/>
        <v>Adulto</v>
      </c>
    </row>
    <row r="9511" spans="16:38" ht="15">
      <c r="P9511" s="806" t="s">
        <v>904</v>
      </c>
      <c r="Q9511" s="807">
        <v>1</v>
      </c>
      <c r="R9511" s="807">
        <v>95</v>
      </c>
      <c r="S9511" s="759" t="str">
        <f t="shared" si="296"/>
        <v>Vejez</v>
      </c>
      <c r="AI9511" s="806" t="s">
        <v>913</v>
      </c>
      <c r="AJ9511" s="807">
        <v>383</v>
      </c>
      <c r="AK9511" s="807">
        <v>38</v>
      </c>
      <c r="AL9511" s="759" t="str">
        <f t="shared" si="297"/>
        <v>Adulto</v>
      </c>
    </row>
    <row r="9512" spans="16:38" ht="30">
      <c r="P9512" s="806" t="s">
        <v>905</v>
      </c>
      <c r="Q9512" s="807">
        <v>337</v>
      </c>
      <c r="R9512" s="807">
        <v>0</v>
      </c>
      <c r="S9512" s="759" t="str">
        <f t="shared" si="296"/>
        <v>Primera Infancia</v>
      </c>
      <c r="AI9512" s="806" t="s">
        <v>913</v>
      </c>
      <c r="AJ9512" s="807">
        <v>347</v>
      </c>
      <c r="AK9512" s="807">
        <v>39</v>
      </c>
      <c r="AL9512" s="759" t="str">
        <f t="shared" si="297"/>
        <v>Adulto</v>
      </c>
    </row>
    <row r="9513" spans="16:38" ht="30">
      <c r="P9513" s="806" t="s">
        <v>905</v>
      </c>
      <c r="Q9513" s="807">
        <v>319</v>
      </c>
      <c r="R9513" s="807">
        <v>1</v>
      </c>
      <c r="S9513" s="759" t="str">
        <f t="shared" si="296"/>
        <v>Primera Infancia</v>
      </c>
      <c r="AI9513" s="806" t="s">
        <v>913</v>
      </c>
      <c r="AJ9513" s="807">
        <v>366</v>
      </c>
      <c r="AK9513" s="807">
        <v>40</v>
      </c>
      <c r="AL9513" s="759" t="str">
        <f t="shared" si="297"/>
        <v>Adulto</v>
      </c>
    </row>
    <row r="9514" spans="16:38" ht="30">
      <c r="P9514" s="806" t="s">
        <v>905</v>
      </c>
      <c r="Q9514" s="807">
        <v>322</v>
      </c>
      <c r="R9514" s="807">
        <v>2</v>
      </c>
      <c r="S9514" s="759" t="str">
        <f t="shared" si="296"/>
        <v>Primera Infancia</v>
      </c>
      <c r="AI9514" s="806" t="s">
        <v>913</v>
      </c>
      <c r="AJ9514" s="807">
        <v>372</v>
      </c>
      <c r="AK9514" s="807">
        <v>41</v>
      </c>
      <c r="AL9514" s="759" t="str">
        <f t="shared" si="297"/>
        <v>Adulto</v>
      </c>
    </row>
    <row r="9515" spans="16:38" ht="30">
      <c r="P9515" s="806" t="s">
        <v>905</v>
      </c>
      <c r="Q9515" s="807">
        <v>368</v>
      </c>
      <c r="R9515" s="807">
        <v>3</v>
      </c>
      <c r="S9515" s="759" t="str">
        <f t="shared" si="296"/>
        <v>Primera Infancia</v>
      </c>
      <c r="AI9515" s="806" t="s">
        <v>913</v>
      </c>
      <c r="AJ9515" s="807">
        <v>344</v>
      </c>
      <c r="AK9515" s="807">
        <v>42</v>
      </c>
      <c r="AL9515" s="759" t="str">
        <f t="shared" si="297"/>
        <v>Adulto</v>
      </c>
    </row>
    <row r="9516" spans="16:38" ht="30">
      <c r="P9516" s="806" t="s">
        <v>905</v>
      </c>
      <c r="Q9516" s="807">
        <v>389</v>
      </c>
      <c r="R9516" s="807">
        <v>4</v>
      </c>
      <c r="S9516" s="759" t="str">
        <f t="shared" si="296"/>
        <v>Primera Infancia</v>
      </c>
      <c r="AI9516" s="806" t="s">
        <v>913</v>
      </c>
      <c r="AJ9516" s="807">
        <v>299</v>
      </c>
      <c r="AK9516" s="807">
        <v>43</v>
      </c>
      <c r="AL9516" s="759" t="str">
        <f t="shared" si="297"/>
        <v>Adulto</v>
      </c>
    </row>
    <row r="9517" spans="16:38" ht="30">
      <c r="P9517" s="806" t="s">
        <v>905</v>
      </c>
      <c r="Q9517" s="807">
        <v>353</v>
      </c>
      <c r="R9517" s="807">
        <v>5</v>
      </c>
      <c r="S9517" s="759" t="str">
        <f t="shared" si="296"/>
        <v>Primera Infancia</v>
      </c>
      <c r="AI9517" s="806" t="s">
        <v>913</v>
      </c>
      <c r="AJ9517" s="807">
        <v>322</v>
      </c>
      <c r="AK9517" s="807">
        <v>44</v>
      </c>
      <c r="AL9517" s="759" t="str">
        <f t="shared" si="297"/>
        <v>Adulto</v>
      </c>
    </row>
    <row r="9518" spans="16:38" ht="15">
      <c r="P9518" s="806" t="s">
        <v>905</v>
      </c>
      <c r="Q9518" s="807">
        <v>372</v>
      </c>
      <c r="R9518" s="807">
        <v>6</v>
      </c>
      <c r="S9518" s="759" t="str">
        <f t="shared" si="296"/>
        <v>Infancia</v>
      </c>
      <c r="AI9518" s="806" t="s">
        <v>913</v>
      </c>
      <c r="AJ9518" s="807">
        <v>295</v>
      </c>
      <c r="AK9518" s="807">
        <v>45</v>
      </c>
      <c r="AL9518" s="759" t="str">
        <f t="shared" si="297"/>
        <v>Adulto</v>
      </c>
    </row>
    <row r="9519" spans="16:38" ht="15">
      <c r="P9519" s="806" t="s">
        <v>905</v>
      </c>
      <c r="Q9519" s="807">
        <v>437</v>
      </c>
      <c r="R9519" s="807">
        <v>7</v>
      </c>
      <c r="S9519" s="759" t="str">
        <f t="shared" si="296"/>
        <v>Infancia</v>
      </c>
      <c r="AI9519" s="806" t="s">
        <v>913</v>
      </c>
      <c r="AJ9519" s="807">
        <v>276</v>
      </c>
      <c r="AK9519" s="807">
        <v>46</v>
      </c>
      <c r="AL9519" s="759" t="str">
        <f t="shared" si="297"/>
        <v>Adulto</v>
      </c>
    </row>
    <row r="9520" spans="16:38" ht="15">
      <c r="P9520" s="806" t="s">
        <v>905</v>
      </c>
      <c r="Q9520" s="807">
        <v>409</v>
      </c>
      <c r="R9520" s="807">
        <v>8</v>
      </c>
      <c r="S9520" s="759" t="str">
        <f t="shared" si="296"/>
        <v>Infancia</v>
      </c>
      <c r="AI9520" s="806" t="s">
        <v>913</v>
      </c>
      <c r="AJ9520" s="807">
        <v>297</v>
      </c>
      <c r="AK9520" s="807">
        <v>47</v>
      </c>
      <c r="AL9520" s="759" t="str">
        <f t="shared" si="297"/>
        <v>Adulto</v>
      </c>
    </row>
    <row r="9521" spans="16:38" ht="15">
      <c r="P9521" s="806" t="s">
        <v>905</v>
      </c>
      <c r="Q9521" s="807">
        <v>475</v>
      </c>
      <c r="R9521" s="807">
        <v>9</v>
      </c>
      <c r="S9521" s="759" t="str">
        <f t="shared" si="296"/>
        <v>Infancia</v>
      </c>
      <c r="AI9521" s="806" t="s">
        <v>913</v>
      </c>
      <c r="AJ9521" s="807">
        <v>257</v>
      </c>
      <c r="AK9521" s="807">
        <v>48</v>
      </c>
      <c r="AL9521" s="759" t="str">
        <f t="shared" si="297"/>
        <v>Adulto</v>
      </c>
    </row>
    <row r="9522" spans="16:38" ht="15">
      <c r="P9522" s="806" t="s">
        <v>905</v>
      </c>
      <c r="Q9522" s="807">
        <v>555</v>
      </c>
      <c r="R9522" s="807">
        <v>10</v>
      </c>
      <c r="S9522" s="759" t="str">
        <f t="shared" si="296"/>
        <v>Infancia</v>
      </c>
      <c r="AI9522" s="806" t="s">
        <v>913</v>
      </c>
      <c r="AJ9522" s="807">
        <v>284</v>
      </c>
      <c r="AK9522" s="807">
        <v>49</v>
      </c>
      <c r="AL9522" s="759" t="str">
        <f t="shared" si="297"/>
        <v>Adulto</v>
      </c>
    </row>
    <row r="9523" spans="16:38" ht="15">
      <c r="P9523" s="806" t="s">
        <v>905</v>
      </c>
      <c r="Q9523" s="807">
        <v>436</v>
      </c>
      <c r="R9523" s="807">
        <v>11</v>
      </c>
      <c r="S9523" s="759" t="str">
        <f t="shared" si="296"/>
        <v>Infancia</v>
      </c>
      <c r="AI9523" s="806" t="s">
        <v>913</v>
      </c>
      <c r="AJ9523" s="807">
        <v>273</v>
      </c>
      <c r="AK9523" s="807">
        <v>50</v>
      </c>
      <c r="AL9523" s="759" t="str">
        <f t="shared" si="297"/>
        <v>Adulto</v>
      </c>
    </row>
    <row r="9524" spans="16:38" ht="30">
      <c r="P9524" s="806" t="s">
        <v>905</v>
      </c>
      <c r="Q9524" s="807">
        <v>486</v>
      </c>
      <c r="R9524" s="807">
        <v>12</v>
      </c>
      <c r="S9524" s="759" t="str">
        <f t="shared" si="296"/>
        <v>Adolescente</v>
      </c>
      <c r="AI9524" s="806" t="s">
        <v>913</v>
      </c>
      <c r="AJ9524" s="807">
        <v>255</v>
      </c>
      <c r="AK9524" s="807">
        <v>51</v>
      </c>
      <c r="AL9524" s="759" t="str">
        <f t="shared" si="297"/>
        <v>Adulto</v>
      </c>
    </row>
    <row r="9525" spans="16:38" ht="30">
      <c r="P9525" s="806" t="s">
        <v>905</v>
      </c>
      <c r="Q9525" s="807">
        <v>450</v>
      </c>
      <c r="R9525" s="807">
        <v>13</v>
      </c>
      <c r="S9525" s="759" t="str">
        <f t="shared" si="296"/>
        <v>Adolescente</v>
      </c>
      <c r="AI9525" s="806" t="s">
        <v>913</v>
      </c>
      <c r="AJ9525" s="807">
        <v>280</v>
      </c>
      <c r="AK9525" s="807">
        <v>52</v>
      </c>
      <c r="AL9525" s="759" t="str">
        <f t="shared" si="297"/>
        <v>Adulto</v>
      </c>
    </row>
    <row r="9526" spans="16:38" ht="30">
      <c r="P9526" s="806" t="s">
        <v>905</v>
      </c>
      <c r="Q9526" s="807">
        <v>498</v>
      </c>
      <c r="R9526" s="807">
        <v>14</v>
      </c>
      <c r="S9526" s="759" t="str">
        <f t="shared" si="296"/>
        <v>Adolescente</v>
      </c>
      <c r="AI9526" s="806" t="s">
        <v>913</v>
      </c>
      <c r="AJ9526" s="807">
        <v>273</v>
      </c>
      <c r="AK9526" s="807">
        <v>53</v>
      </c>
      <c r="AL9526" s="759" t="str">
        <f t="shared" si="297"/>
        <v>Adulto</v>
      </c>
    </row>
    <row r="9527" spans="16:38" ht="30">
      <c r="P9527" s="806" t="s">
        <v>905</v>
      </c>
      <c r="Q9527" s="807">
        <v>522</v>
      </c>
      <c r="R9527" s="807">
        <v>15</v>
      </c>
      <c r="S9527" s="759" t="str">
        <f t="shared" si="296"/>
        <v>Adolescente</v>
      </c>
      <c r="AI9527" s="806" t="s">
        <v>913</v>
      </c>
      <c r="AJ9527" s="807">
        <v>233</v>
      </c>
      <c r="AK9527" s="807">
        <v>54</v>
      </c>
      <c r="AL9527" s="759" t="str">
        <f t="shared" si="297"/>
        <v>Adulto</v>
      </c>
    </row>
    <row r="9528" spans="16:38" ht="30">
      <c r="P9528" s="806" t="s">
        <v>905</v>
      </c>
      <c r="Q9528" s="807">
        <v>537</v>
      </c>
      <c r="R9528" s="807">
        <v>16</v>
      </c>
      <c r="S9528" s="759" t="str">
        <f t="shared" si="296"/>
        <v>Adolescente</v>
      </c>
      <c r="AI9528" s="806" t="s">
        <v>913</v>
      </c>
      <c r="AJ9528" s="807">
        <v>222</v>
      </c>
      <c r="AK9528" s="807">
        <v>55</v>
      </c>
      <c r="AL9528" s="759" t="str">
        <f t="shared" si="297"/>
        <v>Adulto</v>
      </c>
    </row>
    <row r="9529" spans="16:38" ht="30">
      <c r="P9529" s="806" t="s">
        <v>905</v>
      </c>
      <c r="Q9529" s="807">
        <v>618</v>
      </c>
      <c r="R9529" s="807">
        <v>17</v>
      </c>
      <c r="S9529" s="759" t="str">
        <f t="shared" si="296"/>
        <v>Adolescente</v>
      </c>
      <c r="AI9529" s="806" t="s">
        <v>913</v>
      </c>
      <c r="AJ9529" s="807">
        <v>223</v>
      </c>
      <c r="AK9529" s="807">
        <v>56</v>
      </c>
      <c r="AL9529" s="759" t="str">
        <f t="shared" si="297"/>
        <v>Adulto</v>
      </c>
    </row>
    <row r="9530" spans="16:38" ht="15">
      <c r="P9530" s="806" t="s">
        <v>905</v>
      </c>
      <c r="Q9530" s="807">
        <v>509</v>
      </c>
      <c r="R9530" s="807">
        <v>18</v>
      </c>
      <c r="S9530" s="759" t="str">
        <f t="shared" si="296"/>
        <v>Juventud</v>
      </c>
      <c r="AI9530" s="806" t="s">
        <v>913</v>
      </c>
      <c r="AJ9530" s="807">
        <v>209</v>
      </c>
      <c r="AK9530" s="807">
        <v>57</v>
      </c>
      <c r="AL9530" s="759" t="str">
        <f t="shared" si="297"/>
        <v>Adulto</v>
      </c>
    </row>
    <row r="9531" spans="16:38" ht="15">
      <c r="P9531" s="806" t="s">
        <v>905</v>
      </c>
      <c r="Q9531" s="807">
        <v>425</v>
      </c>
      <c r="R9531" s="807">
        <v>19</v>
      </c>
      <c r="S9531" s="759" t="str">
        <f t="shared" si="296"/>
        <v>Juventud</v>
      </c>
      <c r="AI9531" s="806" t="s">
        <v>913</v>
      </c>
      <c r="AJ9531" s="807">
        <v>206</v>
      </c>
      <c r="AK9531" s="807">
        <v>58</v>
      </c>
      <c r="AL9531" s="759" t="str">
        <f t="shared" si="297"/>
        <v>Adulto</v>
      </c>
    </row>
    <row r="9532" spans="16:38" ht="15">
      <c r="P9532" s="806" t="s">
        <v>905</v>
      </c>
      <c r="Q9532" s="807">
        <v>360</v>
      </c>
      <c r="R9532" s="807">
        <v>20</v>
      </c>
      <c r="S9532" s="759" t="str">
        <f t="shared" si="296"/>
        <v>Juventud</v>
      </c>
      <c r="AI9532" s="806" t="s">
        <v>913</v>
      </c>
      <c r="AJ9532" s="807">
        <v>178</v>
      </c>
      <c r="AK9532" s="807">
        <v>59</v>
      </c>
      <c r="AL9532" s="759" t="str">
        <f t="shared" si="297"/>
        <v>Adulto</v>
      </c>
    </row>
    <row r="9533" spans="16:38" ht="15">
      <c r="P9533" s="806" t="s">
        <v>905</v>
      </c>
      <c r="Q9533" s="807">
        <v>414</v>
      </c>
      <c r="R9533" s="807">
        <v>21</v>
      </c>
      <c r="S9533" s="759" t="str">
        <f t="shared" si="296"/>
        <v>Juventud</v>
      </c>
      <c r="AI9533" s="806" t="s">
        <v>913</v>
      </c>
      <c r="AJ9533" s="807">
        <v>182</v>
      </c>
      <c r="AK9533" s="807">
        <v>60</v>
      </c>
      <c r="AL9533" s="759" t="str">
        <f t="shared" si="297"/>
        <v>Vejez</v>
      </c>
    </row>
    <row r="9534" spans="16:38" ht="15">
      <c r="P9534" s="806" t="s">
        <v>905</v>
      </c>
      <c r="Q9534" s="807">
        <v>361</v>
      </c>
      <c r="R9534" s="807">
        <v>22</v>
      </c>
      <c r="S9534" s="759" t="str">
        <f t="shared" si="296"/>
        <v>Juventud</v>
      </c>
      <c r="AI9534" s="806" t="s">
        <v>913</v>
      </c>
      <c r="AJ9534" s="807">
        <v>164</v>
      </c>
      <c r="AK9534" s="807">
        <v>61</v>
      </c>
      <c r="AL9534" s="759" t="str">
        <f t="shared" si="297"/>
        <v>Vejez</v>
      </c>
    </row>
    <row r="9535" spans="16:38" ht="15">
      <c r="P9535" s="806" t="s">
        <v>905</v>
      </c>
      <c r="Q9535" s="807">
        <v>317</v>
      </c>
      <c r="R9535" s="807">
        <v>23</v>
      </c>
      <c r="S9535" s="759" t="str">
        <f t="shared" si="296"/>
        <v>Juventud</v>
      </c>
      <c r="AI9535" s="806" t="s">
        <v>913</v>
      </c>
      <c r="AJ9535" s="807">
        <v>128</v>
      </c>
      <c r="AK9535" s="807">
        <v>62</v>
      </c>
      <c r="AL9535" s="759" t="str">
        <f t="shared" si="297"/>
        <v>Vejez</v>
      </c>
    </row>
    <row r="9536" spans="16:38" ht="15">
      <c r="P9536" s="806" t="s">
        <v>905</v>
      </c>
      <c r="Q9536" s="807">
        <v>293</v>
      </c>
      <c r="R9536" s="807">
        <v>24</v>
      </c>
      <c r="S9536" s="759" t="str">
        <f t="shared" si="296"/>
        <v>Juventud</v>
      </c>
      <c r="AI9536" s="806" t="s">
        <v>913</v>
      </c>
      <c r="AJ9536" s="807">
        <v>117</v>
      </c>
      <c r="AK9536" s="807">
        <v>63</v>
      </c>
      <c r="AL9536" s="759" t="str">
        <f t="shared" si="297"/>
        <v>Vejez</v>
      </c>
    </row>
    <row r="9537" spans="16:38" ht="15">
      <c r="P9537" s="806" t="s">
        <v>905</v>
      </c>
      <c r="Q9537" s="807">
        <v>288</v>
      </c>
      <c r="R9537" s="807">
        <v>25</v>
      </c>
      <c r="S9537" s="759" t="str">
        <f t="shared" si="296"/>
        <v>Juventud</v>
      </c>
      <c r="AI9537" s="806" t="s">
        <v>913</v>
      </c>
      <c r="AJ9537" s="807">
        <v>125</v>
      </c>
      <c r="AK9537" s="807">
        <v>64</v>
      </c>
      <c r="AL9537" s="759" t="str">
        <f t="shared" si="297"/>
        <v>Vejez</v>
      </c>
    </row>
    <row r="9538" spans="16:38" ht="15">
      <c r="P9538" s="806" t="s">
        <v>905</v>
      </c>
      <c r="Q9538" s="807">
        <v>321</v>
      </c>
      <c r="R9538" s="807">
        <v>26</v>
      </c>
      <c r="S9538" s="759" t="str">
        <f t="shared" si="296"/>
        <v>Juventud</v>
      </c>
      <c r="AI9538" s="806" t="s">
        <v>913</v>
      </c>
      <c r="AJ9538" s="807">
        <v>119</v>
      </c>
      <c r="AK9538" s="807">
        <v>65</v>
      </c>
      <c r="AL9538" s="759" t="str">
        <f t="shared" si="297"/>
        <v>Vejez</v>
      </c>
    </row>
    <row r="9539" spans="16:38" ht="15">
      <c r="P9539" s="806" t="s">
        <v>905</v>
      </c>
      <c r="Q9539" s="807">
        <v>296</v>
      </c>
      <c r="R9539" s="807">
        <v>27</v>
      </c>
      <c r="S9539" s="759" t="str">
        <f t="shared" ref="S9539:S9602" si="298">IF(P9539=0,"",IF(AND(R9539&gt;=0,R9539&lt;=5),"Primera Infancia",IF(AND(R9539&gt;=6,R9539&lt;=11),"Infancia",IF(AND(R9539&gt;=12,R9539&lt;=17),"Adolescente",IF(AND(R9539&gt;=18,R9539&lt;=28),"Juventud",IF(AND(R9539&gt;=29,R9539&lt;=59),"Adulto","Vejez"))))))</f>
        <v>Juventud</v>
      </c>
      <c r="AI9539" s="806" t="s">
        <v>913</v>
      </c>
      <c r="AJ9539" s="807">
        <v>98</v>
      </c>
      <c r="AK9539" s="807">
        <v>66</v>
      </c>
      <c r="AL9539" s="759" t="str">
        <f t="shared" ref="AL9539:AL9602" si="299">IF(AI9539=0,"",IF(AND(AK9539&gt;=0,AK9539&lt;=5),"Primera Infancia",IF(AND(AK9539&gt;=6,AK9539&lt;=11),"Infancia",IF(AND(AK9539&gt;=12,AK9539&lt;=17),"Adolescente",IF(AND(AK9539&gt;=18,AK9539&lt;=28),"Juventud",IF(AND(AK9539&gt;=29,AK9539&lt;=59),"Adulto","Vejez"))))))</f>
        <v>Vejez</v>
      </c>
    </row>
    <row r="9540" spans="16:38" ht="15">
      <c r="P9540" s="806" t="s">
        <v>905</v>
      </c>
      <c r="Q9540" s="807">
        <v>259</v>
      </c>
      <c r="R9540" s="807">
        <v>28</v>
      </c>
      <c r="S9540" s="759" t="str">
        <f t="shared" si="298"/>
        <v>Juventud</v>
      </c>
      <c r="AI9540" s="806" t="s">
        <v>913</v>
      </c>
      <c r="AJ9540" s="807">
        <v>94</v>
      </c>
      <c r="AK9540" s="807">
        <v>67</v>
      </c>
      <c r="AL9540" s="759" t="str">
        <f t="shared" si="299"/>
        <v>Vejez</v>
      </c>
    </row>
    <row r="9541" spans="16:38" ht="15">
      <c r="P9541" s="806" t="s">
        <v>905</v>
      </c>
      <c r="Q9541" s="807">
        <v>258</v>
      </c>
      <c r="R9541" s="807">
        <v>29</v>
      </c>
      <c r="S9541" s="759" t="str">
        <f t="shared" si="298"/>
        <v>Adulto</v>
      </c>
      <c r="AI9541" s="806" t="s">
        <v>913</v>
      </c>
      <c r="AJ9541" s="807">
        <v>84</v>
      </c>
      <c r="AK9541" s="807">
        <v>68</v>
      </c>
      <c r="AL9541" s="759" t="str">
        <f t="shared" si="299"/>
        <v>Vejez</v>
      </c>
    </row>
    <row r="9542" spans="16:38" ht="15">
      <c r="P9542" s="806" t="s">
        <v>905</v>
      </c>
      <c r="Q9542" s="807">
        <v>251</v>
      </c>
      <c r="R9542" s="807">
        <v>30</v>
      </c>
      <c r="S9542" s="759" t="str">
        <f t="shared" si="298"/>
        <v>Adulto</v>
      </c>
      <c r="AI9542" s="806" t="s">
        <v>913</v>
      </c>
      <c r="AJ9542" s="807">
        <v>78</v>
      </c>
      <c r="AK9542" s="807">
        <v>69</v>
      </c>
      <c r="AL9542" s="759" t="str">
        <f t="shared" si="299"/>
        <v>Vejez</v>
      </c>
    </row>
    <row r="9543" spans="16:38" ht="15">
      <c r="P9543" s="806" t="s">
        <v>905</v>
      </c>
      <c r="Q9543" s="807">
        <v>257</v>
      </c>
      <c r="R9543" s="807">
        <v>31</v>
      </c>
      <c r="S9543" s="759" t="str">
        <f t="shared" si="298"/>
        <v>Adulto</v>
      </c>
      <c r="AI9543" s="806" t="s">
        <v>913</v>
      </c>
      <c r="AJ9543" s="807">
        <v>67</v>
      </c>
      <c r="AK9543" s="807">
        <v>70</v>
      </c>
      <c r="AL9543" s="759" t="str">
        <f t="shared" si="299"/>
        <v>Vejez</v>
      </c>
    </row>
    <row r="9544" spans="16:38" ht="15">
      <c r="P9544" s="806" t="s">
        <v>905</v>
      </c>
      <c r="Q9544" s="807">
        <v>292</v>
      </c>
      <c r="R9544" s="807">
        <v>32</v>
      </c>
      <c r="S9544" s="759" t="str">
        <f t="shared" si="298"/>
        <v>Adulto</v>
      </c>
      <c r="AI9544" s="806" t="s">
        <v>913</v>
      </c>
      <c r="AJ9544" s="807">
        <v>77</v>
      </c>
      <c r="AK9544" s="807">
        <v>71</v>
      </c>
      <c r="AL9544" s="759" t="str">
        <f t="shared" si="299"/>
        <v>Vejez</v>
      </c>
    </row>
    <row r="9545" spans="16:38" ht="15">
      <c r="P9545" s="806" t="s">
        <v>905</v>
      </c>
      <c r="Q9545" s="807">
        <v>241</v>
      </c>
      <c r="R9545" s="807">
        <v>33</v>
      </c>
      <c r="S9545" s="759" t="str">
        <f t="shared" si="298"/>
        <v>Adulto</v>
      </c>
      <c r="AI9545" s="806" t="s">
        <v>913</v>
      </c>
      <c r="AJ9545" s="807">
        <v>47</v>
      </c>
      <c r="AK9545" s="807">
        <v>72</v>
      </c>
      <c r="AL9545" s="759" t="str">
        <f t="shared" si="299"/>
        <v>Vejez</v>
      </c>
    </row>
    <row r="9546" spans="16:38" ht="15">
      <c r="P9546" s="806" t="s">
        <v>905</v>
      </c>
      <c r="Q9546" s="807">
        <v>256</v>
      </c>
      <c r="R9546" s="807">
        <v>34</v>
      </c>
      <c r="S9546" s="759" t="str">
        <f t="shared" si="298"/>
        <v>Adulto</v>
      </c>
      <c r="AI9546" s="806" t="s">
        <v>913</v>
      </c>
      <c r="AJ9546" s="807">
        <v>62</v>
      </c>
      <c r="AK9546" s="807">
        <v>73</v>
      </c>
      <c r="AL9546" s="759" t="str">
        <f t="shared" si="299"/>
        <v>Vejez</v>
      </c>
    </row>
    <row r="9547" spans="16:38" ht="15">
      <c r="P9547" s="806" t="s">
        <v>905</v>
      </c>
      <c r="Q9547" s="807">
        <v>267</v>
      </c>
      <c r="R9547" s="807">
        <v>35</v>
      </c>
      <c r="S9547" s="759" t="str">
        <f t="shared" si="298"/>
        <v>Adulto</v>
      </c>
      <c r="AI9547" s="806" t="s">
        <v>913</v>
      </c>
      <c r="AJ9547" s="807">
        <v>35</v>
      </c>
      <c r="AK9547" s="807">
        <v>74</v>
      </c>
      <c r="AL9547" s="759" t="str">
        <f t="shared" si="299"/>
        <v>Vejez</v>
      </c>
    </row>
    <row r="9548" spans="16:38" ht="15">
      <c r="P9548" s="806" t="s">
        <v>905</v>
      </c>
      <c r="Q9548" s="807">
        <v>255</v>
      </c>
      <c r="R9548" s="807">
        <v>36</v>
      </c>
      <c r="S9548" s="759" t="str">
        <f t="shared" si="298"/>
        <v>Adulto</v>
      </c>
      <c r="AI9548" s="806" t="s">
        <v>913</v>
      </c>
      <c r="AJ9548" s="807">
        <v>46</v>
      </c>
      <c r="AK9548" s="807">
        <v>75</v>
      </c>
      <c r="AL9548" s="759" t="str">
        <f t="shared" si="299"/>
        <v>Vejez</v>
      </c>
    </row>
    <row r="9549" spans="16:38" ht="15">
      <c r="P9549" s="806" t="s">
        <v>905</v>
      </c>
      <c r="Q9549" s="807">
        <v>220</v>
      </c>
      <c r="R9549" s="807">
        <v>37</v>
      </c>
      <c r="S9549" s="759" t="str">
        <f t="shared" si="298"/>
        <v>Adulto</v>
      </c>
      <c r="AI9549" s="806" t="s">
        <v>913</v>
      </c>
      <c r="AJ9549" s="807">
        <v>50</v>
      </c>
      <c r="AK9549" s="807">
        <v>76</v>
      </c>
      <c r="AL9549" s="759" t="str">
        <f t="shared" si="299"/>
        <v>Vejez</v>
      </c>
    </row>
    <row r="9550" spans="16:38" ht="15">
      <c r="P9550" s="806" t="s">
        <v>905</v>
      </c>
      <c r="Q9550" s="807">
        <v>216</v>
      </c>
      <c r="R9550" s="807">
        <v>38</v>
      </c>
      <c r="S9550" s="759" t="str">
        <f t="shared" si="298"/>
        <v>Adulto</v>
      </c>
      <c r="AI9550" s="806" t="s">
        <v>913</v>
      </c>
      <c r="AJ9550" s="807">
        <v>30</v>
      </c>
      <c r="AK9550" s="807">
        <v>77</v>
      </c>
      <c r="AL9550" s="759" t="str">
        <f t="shared" si="299"/>
        <v>Vejez</v>
      </c>
    </row>
    <row r="9551" spans="16:38" ht="15">
      <c r="P9551" s="806" t="s">
        <v>905</v>
      </c>
      <c r="Q9551" s="807">
        <v>252</v>
      </c>
      <c r="R9551" s="807">
        <v>39</v>
      </c>
      <c r="S9551" s="759" t="str">
        <f t="shared" si="298"/>
        <v>Adulto</v>
      </c>
      <c r="AI9551" s="806" t="s">
        <v>913</v>
      </c>
      <c r="AJ9551" s="807">
        <v>38</v>
      </c>
      <c r="AK9551" s="807">
        <v>78</v>
      </c>
      <c r="AL9551" s="759" t="str">
        <f t="shared" si="299"/>
        <v>Vejez</v>
      </c>
    </row>
    <row r="9552" spans="16:38" ht="15">
      <c r="P9552" s="806" t="s">
        <v>905</v>
      </c>
      <c r="Q9552" s="807">
        <v>238</v>
      </c>
      <c r="R9552" s="807">
        <v>40</v>
      </c>
      <c r="S9552" s="759" t="str">
        <f t="shared" si="298"/>
        <v>Adulto</v>
      </c>
      <c r="AI9552" s="806" t="s">
        <v>913</v>
      </c>
      <c r="AJ9552" s="807">
        <v>35</v>
      </c>
      <c r="AK9552" s="807">
        <v>79</v>
      </c>
      <c r="AL9552" s="759" t="str">
        <f t="shared" si="299"/>
        <v>Vejez</v>
      </c>
    </row>
    <row r="9553" spans="16:38" ht="15">
      <c r="P9553" s="806" t="s">
        <v>905</v>
      </c>
      <c r="Q9553" s="807">
        <v>231</v>
      </c>
      <c r="R9553" s="807">
        <v>41</v>
      </c>
      <c r="S9553" s="759" t="str">
        <f t="shared" si="298"/>
        <v>Adulto</v>
      </c>
      <c r="AI9553" s="806" t="s">
        <v>913</v>
      </c>
      <c r="AJ9553" s="807">
        <v>38</v>
      </c>
      <c r="AK9553" s="807">
        <v>80</v>
      </c>
      <c r="AL9553" s="759" t="str">
        <f t="shared" si="299"/>
        <v>Vejez</v>
      </c>
    </row>
    <row r="9554" spans="16:38" ht="15">
      <c r="P9554" s="806" t="s">
        <v>905</v>
      </c>
      <c r="Q9554" s="807">
        <v>231</v>
      </c>
      <c r="R9554" s="807">
        <v>42</v>
      </c>
      <c r="S9554" s="759" t="str">
        <f t="shared" si="298"/>
        <v>Adulto</v>
      </c>
      <c r="AI9554" s="806" t="s">
        <v>913</v>
      </c>
      <c r="AJ9554" s="807">
        <v>21</v>
      </c>
      <c r="AK9554" s="807">
        <v>81</v>
      </c>
      <c r="AL9554" s="759" t="str">
        <f t="shared" si="299"/>
        <v>Vejez</v>
      </c>
    </row>
    <row r="9555" spans="16:38" ht="15">
      <c r="P9555" s="806" t="s">
        <v>905</v>
      </c>
      <c r="Q9555" s="807">
        <v>238</v>
      </c>
      <c r="R9555" s="807">
        <v>43</v>
      </c>
      <c r="S9555" s="759" t="str">
        <f t="shared" si="298"/>
        <v>Adulto</v>
      </c>
      <c r="AI9555" s="806" t="s">
        <v>913</v>
      </c>
      <c r="AJ9555" s="807">
        <v>22</v>
      </c>
      <c r="AK9555" s="807">
        <v>82</v>
      </c>
      <c r="AL9555" s="759" t="str">
        <f t="shared" si="299"/>
        <v>Vejez</v>
      </c>
    </row>
    <row r="9556" spans="16:38" ht="15">
      <c r="P9556" s="806" t="s">
        <v>905</v>
      </c>
      <c r="Q9556" s="807">
        <v>252</v>
      </c>
      <c r="R9556" s="807">
        <v>44</v>
      </c>
      <c r="S9556" s="759" t="str">
        <f t="shared" si="298"/>
        <v>Adulto</v>
      </c>
      <c r="AI9556" s="806" t="s">
        <v>913</v>
      </c>
      <c r="AJ9556" s="807">
        <v>26</v>
      </c>
      <c r="AK9556" s="807">
        <v>83</v>
      </c>
      <c r="AL9556" s="759" t="str">
        <f t="shared" si="299"/>
        <v>Vejez</v>
      </c>
    </row>
    <row r="9557" spans="16:38" ht="15">
      <c r="P9557" s="806" t="s">
        <v>905</v>
      </c>
      <c r="Q9557" s="807">
        <v>228</v>
      </c>
      <c r="R9557" s="807">
        <v>45</v>
      </c>
      <c r="S9557" s="759" t="str">
        <f t="shared" si="298"/>
        <v>Adulto</v>
      </c>
      <c r="AI9557" s="806" t="s">
        <v>913</v>
      </c>
      <c r="AJ9557" s="807">
        <v>20</v>
      </c>
      <c r="AK9557" s="807">
        <v>84</v>
      </c>
      <c r="AL9557" s="759" t="str">
        <f t="shared" si="299"/>
        <v>Vejez</v>
      </c>
    </row>
    <row r="9558" spans="16:38" ht="15">
      <c r="P9558" s="806" t="s">
        <v>905</v>
      </c>
      <c r="Q9558" s="807">
        <v>207</v>
      </c>
      <c r="R9558" s="807">
        <v>46</v>
      </c>
      <c r="S9558" s="759" t="str">
        <f t="shared" si="298"/>
        <v>Adulto</v>
      </c>
      <c r="AI9558" s="806" t="s">
        <v>913</v>
      </c>
      <c r="AJ9558" s="807">
        <v>10</v>
      </c>
      <c r="AK9558" s="807">
        <v>85</v>
      </c>
      <c r="AL9558" s="759" t="str">
        <f t="shared" si="299"/>
        <v>Vejez</v>
      </c>
    </row>
    <row r="9559" spans="16:38" ht="15">
      <c r="P9559" s="806" t="s">
        <v>905</v>
      </c>
      <c r="Q9559" s="807">
        <v>224</v>
      </c>
      <c r="R9559" s="807">
        <v>47</v>
      </c>
      <c r="S9559" s="759" t="str">
        <f t="shared" si="298"/>
        <v>Adulto</v>
      </c>
      <c r="AI9559" s="806" t="s">
        <v>913</v>
      </c>
      <c r="AJ9559" s="807">
        <v>9</v>
      </c>
      <c r="AK9559" s="807">
        <v>86</v>
      </c>
      <c r="AL9559" s="759" t="str">
        <f t="shared" si="299"/>
        <v>Vejez</v>
      </c>
    </row>
    <row r="9560" spans="16:38" ht="15">
      <c r="P9560" s="806" t="s">
        <v>905</v>
      </c>
      <c r="Q9560" s="807">
        <v>174</v>
      </c>
      <c r="R9560" s="807">
        <v>48</v>
      </c>
      <c r="S9560" s="759" t="str">
        <f t="shared" si="298"/>
        <v>Adulto</v>
      </c>
      <c r="AI9560" s="806" t="s">
        <v>913</v>
      </c>
      <c r="AJ9560" s="807">
        <v>4</v>
      </c>
      <c r="AK9560" s="807">
        <v>87</v>
      </c>
      <c r="AL9560" s="759" t="str">
        <f t="shared" si="299"/>
        <v>Vejez</v>
      </c>
    </row>
    <row r="9561" spans="16:38" ht="15">
      <c r="P9561" s="806" t="s">
        <v>905</v>
      </c>
      <c r="Q9561" s="807">
        <v>208</v>
      </c>
      <c r="R9561" s="807">
        <v>49</v>
      </c>
      <c r="S9561" s="759" t="str">
        <f t="shared" si="298"/>
        <v>Adulto</v>
      </c>
      <c r="AI9561" s="806" t="s">
        <v>913</v>
      </c>
      <c r="AJ9561" s="807">
        <v>5</v>
      </c>
      <c r="AK9561" s="807">
        <v>88</v>
      </c>
      <c r="AL9561" s="759" t="str">
        <f t="shared" si="299"/>
        <v>Vejez</v>
      </c>
    </row>
    <row r="9562" spans="16:38" ht="15">
      <c r="P9562" s="806" t="s">
        <v>905</v>
      </c>
      <c r="Q9562" s="807">
        <v>183</v>
      </c>
      <c r="R9562" s="807">
        <v>50</v>
      </c>
      <c r="S9562" s="759" t="str">
        <f t="shared" si="298"/>
        <v>Adulto</v>
      </c>
      <c r="AI9562" s="806" t="s">
        <v>913</v>
      </c>
      <c r="AJ9562" s="807">
        <v>7</v>
      </c>
      <c r="AK9562" s="807">
        <v>89</v>
      </c>
      <c r="AL9562" s="759" t="str">
        <f t="shared" si="299"/>
        <v>Vejez</v>
      </c>
    </row>
    <row r="9563" spans="16:38" ht="15">
      <c r="P9563" s="806" t="s">
        <v>905</v>
      </c>
      <c r="Q9563" s="807">
        <v>210</v>
      </c>
      <c r="R9563" s="807">
        <v>51</v>
      </c>
      <c r="S9563" s="759" t="str">
        <f t="shared" si="298"/>
        <v>Adulto</v>
      </c>
      <c r="AI9563" s="806" t="s">
        <v>913</v>
      </c>
      <c r="AJ9563" s="807">
        <v>4</v>
      </c>
      <c r="AK9563" s="807">
        <v>90</v>
      </c>
      <c r="AL9563" s="759" t="str">
        <f t="shared" si="299"/>
        <v>Vejez</v>
      </c>
    </row>
    <row r="9564" spans="16:38" ht="15">
      <c r="P9564" s="806" t="s">
        <v>905</v>
      </c>
      <c r="Q9564" s="807">
        <v>179</v>
      </c>
      <c r="R9564" s="807">
        <v>52</v>
      </c>
      <c r="S9564" s="759" t="str">
        <f t="shared" si="298"/>
        <v>Adulto</v>
      </c>
      <c r="AI9564" s="806" t="s">
        <v>913</v>
      </c>
      <c r="AJ9564" s="807">
        <v>6</v>
      </c>
      <c r="AK9564" s="807">
        <v>91</v>
      </c>
      <c r="AL9564" s="759" t="str">
        <f t="shared" si="299"/>
        <v>Vejez</v>
      </c>
    </row>
    <row r="9565" spans="16:38" ht="15">
      <c r="P9565" s="806" t="s">
        <v>905</v>
      </c>
      <c r="Q9565" s="807">
        <v>170</v>
      </c>
      <c r="R9565" s="807">
        <v>53</v>
      </c>
      <c r="S9565" s="759" t="str">
        <f t="shared" si="298"/>
        <v>Adulto</v>
      </c>
      <c r="AI9565" s="806" t="s">
        <v>913</v>
      </c>
      <c r="AJ9565" s="807">
        <v>2</v>
      </c>
      <c r="AK9565" s="807">
        <v>92</v>
      </c>
      <c r="AL9565" s="759" t="str">
        <f t="shared" si="299"/>
        <v>Vejez</v>
      </c>
    </row>
    <row r="9566" spans="16:38" ht="15">
      <c r="P9566" s="806" t="s">
        <v>905</v>
      </c>
      <c r="Q9566" s="807">
        <v>157</v>
      </c>
      <c r="R9566" s="807">
        <v>54</v>
      </c>
      <c r="S9566" s="759" t="str">
        <f t="shared" si="298"/>
        <v>Adulto</v>
      </c>
      <c r="AI9566" s="806" t="s">
        <v>913</v>
      </c>
      <c r="AJ9566" s="807">
        <v>1</v>
      </c>
      <c r="AK9566" s="807">
        <v>93</v>
      </c>
      <c r="AL9566" s="759" t="str">
        <f t="shared" si="299"/>
        <v>Vejez</v>
      </c>
    </row>
    <row r="9567" spans="16:38" ht="15">
      <c r="P9567" s="806" t="s">
        <v>905</v>
      </c>
      <c r="Q9567" s="807">
        <v>164</v>
      </c>
      <c r="R9567" s="807">
        <v>55</v>
      </c>
      <c r="S9567" s="759" t="str">
        <f t="shared" si="298"/>
        <v>Adulto</v>
      </c>
      <c r="AI9567" s="806" t="s">
        <v>913</v>
      </c>
      <c r="AJ9567" s="807">
        <v>6</v>
      </c>
      <c r="AK9567" s="807">
        <v>94</v>
      </c>
      <c r="AL9567" s="759" t="str">
        <f t="shared" si="299"/>
        <v>Vejez</v>
      </c>
    </row>
    <row r="9568" spans="16:38" ht="15">
      <c r="P9568" s="806" t="s">
        <v>905</v>
      </c>
      <c r="Q9568" s="807">
        <v>163</v>
      </c>
      <c r="R9568" s="807">
        <v>56</v>
      </c>
      <c r="S9568" s="759" t="str">
        <f t="shared" si="298"/>
        <v>Adulto</v>
      </c>
      <c r="AI9568" s="806" t="s">
        <v>913</v>
      </c>
      <c r="AJ9568" s="807">
        <v>3</v>
      </c>
      <c r="AK9568" s="807">
        <v>95</v>
      </c>
      <c r="AL9568" s="759" t="str">
        <f t="shared" si="299"/>
        <v>Vejez</v>
      </c>
    </row>
    <row r="9569" spans="16:38" ht="15">
      <c r="P9569" s="806" t="s">
        <v>905</v>
      </c>
      <c r="Q9569" s="807">
        <v>147</v>
      </c>
      <c r="R9569" s="807">
        <v>57</v>
      </c>
      <c r="S9569" s="759" t="str">
        <f t="shared" si="298"/>
        <v>Adulto</v>
      </c>
      <c r="AI9569" s="806" t="s">
        <v>913</v>
      </c>
      <c r="AJ9569" s="807">
        <v>1</v>
      </c>
      <c r="AK9569" s="807">
        <v>96</v>
      </c>
      <c r="AL9569" s="759" t="str">
        <f t="shared" si="299"/>
        <v>Vejez</v>
      </c>
    </row>
    <row r="9570" spans="16:38" ht="15">
      <c r="P9570" s="806" t="s">
        <v>905</v>
      </c>
      <c r="Q9570" s="807">
        <v>115</v>
      </c>
      <c r="R9570" s="807">
        <v>58</v>
      </c>
      <c r="S9570" s="759" t="str">
        <f t="shared" si="298"/>
        <v>Adulto</v>
      </c>
      <c r="AI9570" s="806" t="s">
        <v>913</v>
      </c>
      <c r="AJ9570" s="807">
        <v>2</v>
      </c>
      <c r="AK9570" s="807">
        <v>97</v>
      </c>
      <c r="AL9570" s="759" t="str">
        <f t="shared" si="299"/>
        <v>Vejez</v>
      </c>
    </row>
    <row r="9571" spans="16:38" ht="15">
      <c r="P9571" s="806" t="s">
        <v>905</v>
      </c>
      <c r="Q9571" s="807">
        <v>137</v>
      </c>
      <c r="R9571" s="807">
        <v>59</v>
      </c>
      <c r="S9571" s="759" t="str">
        <f t="shared" si="298"/>
        <v>Adulto</v>
      </c>
      <c r="AI9571" s="806" t="s">
        <v>913</v>
      </c>
      <c r="AJ9571" s="807">
        <v>1</v>
      </c>
      <c r="AK9571" s="807">
        <v>98</v>
      </c>
      <c r="AL9571" s="759" t="str">
        <f t="shared" si="299"/>
        <v>Vejez</v>
      </c>
    </row>
    <row r="9572" spans="16:38" ht="15">
      <c r="P9572" s="806" t="s">
        <v>905</v>
      </c>
      <c r="Q9572" s="807">
        <v>138</v>
      </c>
      <c r="R9572" s="807">
        <v>60</v>
      </c>
      <c r="S9572" s="759" t="str">
        <f t="shared" si="298"/>
        <v>Vejez</v>
      </c>
      <c r="AI9572" s="806" t="s">
        <v>913</v>
      </c>
      <c r="AJ9572" s="807">
        <v>1</v>
      </c>
      <c r="AK9572" s="807">
        <v>99</v>
      </c>
      <c r="AL9572" s="759" t="str">
        <f t="shared" si="299"/>
        <v>Vejez</v>
      </c>
    </row>
    <row r="9573" spans="16:38" ht="30">
      <c r="P9573" s="806" t="s">
        <v>905</v>
      </c>
      <c r="Q9573" s="807">
        <v>157</v>
      </c>
      <c r="R9573" s="807">
        <v>61</v>
      </c>
      <c r="S9573" s="759" t="str">
        <f t="shared" si="298"/>
        <v>Vejez</v>
      </c>
      <c r="AI9573" s="806" t="s">
        <v>914</v>
      </c>
      <c r="AJ9573" s="807">
        <v>13</v>
      </c>
      <c r="AK9573" s="807">
        <v>0</v>
      </c>
      <c r="AL9573" s="759" t="str">
        <f t="shared" si="299"/>
        <v>Primera Infancia</v>
      </c>
    </row>
    <row r="9574" spans="16:38" ht="30">
      <c r="P9574" s="806" t="s">
        <v>905</v>
      </c>
      <c r="Q9574" s="807">
        <v>129</v>
      </c>
      <c r="R9574" s="807">
        <v>62</v>
      </c>
      <c r="S9574" s="759" t="str">
        <f t="shared" si="298"/>
        <v>Vejez</v>
      </c>
      <c r="AI9574" s="806" t="s">
        <v>914</v>
      </c>
      <c r="AJ9574" s="807">
        <v>11</v>
      </c>
      <c r="AK9574" s="807">
        <v>1</v>
      </c>
      <c r="AL9574" s="759" t="str">
        <f t="shared" si="299"/>
        <v>Primera Infancia</v>
      </c>
    </row>
    <row r="9575" spans="16:38" ht="30">
      <c r="P9575" s="806" t="s">
        <v>905</v>
      </c>
      <c r="Q9575" s="807">
        <v>118</v>
      </c>
      <c r="R9575" s="807">
        <v>63</v>
      </c>
      <c r="S9575" s="759" t="str">
        <f t="shared" si="298"/>
        <v>Vejez</v>
      </c>
      <c r="AI9575" s="806" t="s">
        <v>914</v>
      </c>
      <c r="AJ9575" s="807">
        <v>21</v>
      </c>
      <c r="AK9575" s="807">
        <v>2</v>
      </c>
      <c r="AL9575" s="759" t="str">
        <f t="shared" si="299"/>
        <v>Primera Infancia</v>
      </c>
    </row>
    <row r="9576" spans="16:38" ht="30">
      <c r="P9576" s="806" t="s">
        <v>905</v>
      </c>
      <c r="Q9576" s="807">
        <v>128</v>
      </c>
      <c r="R9576" s="807">
        <v>64</v>
      </c>
      <c r="S9576" s="759" t="str">
        <f t="shared" si="298"/>
        <v>Vejez</v>
      </c>
      <c r="AI9576" s="806" t="s">
        <v>914</v>
      </c>
      <c r="AJ9576" s="807">
        <v>14</v>
      </c>
      <c r="AK9576" s="807">
        <v>3</v>
      </c>
      <c r="AL9576" s="759" t="str">
        <f t="shared" si="299"/>
        <v>Primera Infancia</v>
      </c>
    </row>
    <row r="9577" spans="16:38" ht="30">
      <c r="P9577" s="806" t="s">
        <v>905</v>
      </c>
      <c r="Q9577" s="807">
        <v>122</v>
      </c>
      <c r="R9577" s="807">
        <v>65</v>
      </c>
      <c r="S9577" s="759" t="str">
        <f t="shared" si="298"/>
        <v>Vejez</v>
      </c>
      <c r="AI9577" s="806" t="s">
        <v>914</v>
      </c>
      <c r="AJ9577" s="807">
        <v>18</v>
      </c>
      <c r="AK9577" s="807">
        <v>4</v>
      </c>
      <c r="AL9577" s="759" t="str">
        <f t="shared" si="299"/>
        <v>Primera Infancia</v>
      </c>
    </row>
    <row r="9578" spans="16:38" ht="30">
      <c r="P9578" s="806" t="s">
        <v>905</v>
      </c>
      <c r="Q9578" s="807">
        <v>125</v>
      </c>
      <c r="R9578" s="807">
        <v>66</v>
      </c>
      <c r="S9578" s="759" t="str">
        <f t="shared" si="298"/>
        <v>Vejez</v>
      </c>
      <c r="AI9578" s="806" t="s">
        <v>914</v>
      </c>
      <c r="AJ9578" s="807">
        <v>18</v>
      </c>
      <c r="AK9578" s="807">
        <v>5</v>
      </c>
      <c r="AL9578" s="759" t="str">
        <f t="shared" si="299"/>
        <v>Primera Infancia</v>
      </c>
    </row>
    <row r="9579" spans="16:38" ht="15">
      <c r="P9579" s="806" t="s">
        <v>905</v>
      </c>
      <c r="Q9579" s="807">
        <v>92</v>
      </c>
      <c r="R9579" s="807">
        <v>67</v>
      </c>
      <c r="S9579" s="759" t="str">
        <f t="shared" si="298"/>
        <v>Vejez</v>
      </c>
      <c r="AI9579" s="806" t="s">
        <v>914</v>
      </c>
      <c r="AJ9579" s="807">
        <v>22</v>
      </c>
      <c r="AK9579" s="807">
        <v>6</v>
      </c>
      <c r="AL9579" s="759" t="str">
        <f t="shared" si="299"/>
        <v>Infancia</v>
      </c>
    </row>
    <row r="9580" spans="16:38" ht="15">
      <c r="P9580" s="806" t="s">
        <v>905</v>
      </c>
      <c r="Q9580" s="807">
        <v>85</v>
      </c>
      <c r="R9580" s="807">
        <v>68</v>
      </c>
      <c r="S9580" s="759" t="str">
        <f t="shared" si="298"/>
        <v>Vejez</v>
      </c>
      <c r="AI9580" s="806" t="s">
        <v>914</v>
      </c>
      <c r="AJ9580" s="807">
        <v>14</v>
      </c>
      <c r="AK9580" s="807">
        <v>7</v>
      </c>
      <c r="AL9580" s="759" t="str">
        <f t="shared" si="299"/>
        <v>Infancia</v>
      </c>
    </row>
    <row r="9581" spans="16:38" ht="15">
      <c r="P9581" s="806" t="s">
        <v>905</v>
      </c>
      <c r="Q9581" s="807">
        <v>105</v>
      </c>
      <c r="R9581" s="807">
        <v>69</v>
      </c>
      <c r="S9581" s="759" t="str">
        <f t="shared" si="298"/>
        <v>Vejez</v>
      </c>
      <c r="AI9581" s="806" t="s">
        <v>914</v>
      </c>
      <c r="AJ9581" s="807">
        <v>15</v>
      </c>
      <c r="AK9581" s="807">
        <v>8</v>
      </c>
      <c r="AL9581" s="759" t="str">
        <f t="shared" si="299"/>
        <v>Infancia</v>
      </c>
    </row>
    <row r="9582" spans="16:38" ht="15">
      <c r="P9582" s="806" t="s">
        <v>905</v>
      </c>
      <c r="Q9582" s="807">
        <v>104</v>
      </c>
      <c r="R9582" s="807">
        <v>70</v>
      </c>
      <c r="S9582" s="759" t="str">
        <f t="shared" si="298"/>
        <v>Vejez</v>
      </c>
      <c r="AI9582" s="806" t="s">
        <v>914</v>
      </c>
      <c r="AJ9582" s="807">
        <v>19</v>
      </c>
      <c r="AK9582" s="807">
        <v>9</v>
      </c>
      <c r="AL9582" s="759" t="str">
        <f t="shared" si="299"/>
        <v>Infancia</v>
      </c>
    </row>
    <row r="9583" spans="16:38" ht="15">
      <c r="P9583" s="806" t="s">
        <v>905</v>
      </c>
      <c r="Q9583" s="807">
        <v>93</v>
      </c>
      <c r="R9583" s="807">
        <v>71</v>
      </c>
      <c r="S9583" s="759" t="str">
        <f t="shared" si="298"/>
        <v>Vejez</v>
      </c>
      <c r="AI9583" s="806" t="s">
        <v>914</v>
      </c>
      <c r="AJ9583" s="807">
        <v>23</v>
      </c>
      <c r="AK9583" s="807">
        <v>10</v>
      </c>
      <c r="AL9583" s="759" t="str">
        <f t="shared" si="299"/>
        <v>Infancia</v>
      </c>
    </row>
    <row r="9584" spans="16:38" ht="15">
      <c r="P9584" s="806" t="s">
        <v>905</v>
      </c>
      <c r="Q9584" s="807">
        <v>49</v>
      </c>
      <c r="R9584" s="807">
        <v>72</v>
      </c>
      <c r="S9584" s="759" t="str">
        <f t="shared" si="298"/>
        <v>Vejez</v>
      </c>
      <c r="AI9584" s="806" t="s">
        <v>914</v>
      </c>
      <c r="AJ9584" s="807">
        <v>17</v>
      </c>
      <c r="AK9584" s="807">
        <v>11</v>
      </c>
      <c r="AL9584" s="759" t="str">
        <f t="shared" si="299"/>
        <v>Infancia</v>
      </c>
    </row>
    <row r="9585" spans="16:38" ht="30">
      <c r="P9585" s="806" t="s">
        <v>905</v>
      </c>
      <c r="Q9585" s="807">
        <v>70</v>
      </c>
      <c r="R9585" s="807">
        <v>73</v>
      </c>
      <c r="S9585" s="759" t="str">
        <f t="shared" si="298"/>
        <v>Vejez</v>
      </c>
      <c r="AI9585" s="806" t="s">
        <v>914</v>
      </c>
      <c r="AJ9585" s="807">
        <v>26</v>
      </c>
      <c r="AK9585" s="807">
        <v>12</v>
      </c>
      <c r="AL9585" s="759" t="str">
        <f t="shared" si="299"/>
        <v>Adolescente</v>
      </c>
    </row>
    <row r="9586" spans="16:38" ht="30">
      <c r="P9586" s="806" t="s">
        <v>905</v>
      </c>
      <c r="Q9586" s="807">
        <v>66</v>
      </c>
      <c r="R9586" s="807">
        <v>74</v>
      </c>
      <c r="S9586" s="759" t="str">
        <f t="shared" si="298"/>
        <v>Vejez</v>
      </c>
      <c r="AI9586" s="806" t="s">
        <v>914</v>
      </c>
      <c r="AJ9586" s="807">
        <v>27</v>
      </c>
      <c r="AK9586" s="807">
        <v>13</v>
      </c>
      <c r="AL9586" s="759" t="str">
        <f t="shared" si="299"/>
        <v>Adolescente</v>
      </c>
    </row>
    <row r="9587" spans="16:38" ht="30">
      <c r="P9587" s="806" t="s">
        <v>905</v>
      </c>
      <c r="Q9587" s="807">
        <v>59</v>
      </c>
      <c r="R9587" s="807">
        <v>75</v>
      </c>
      <c r="S9587" s="759" t="str">
        <f t="shared" si="298"/>
        <v>Vejez</v>
      </c>
      <c r="AI9587" s="806" t="s">
        <v>914</v>
      </c>
      <c r="AJ9587" s="807">
        <v>27</v>
      </c>
      <c r="AK9587" s="807">
        <v>14</v>
      </c>
      <c r="AL9587" s="759" t="str">
        <f t="shared" si="299"/>
        <v>Adolescente</v>
      </c>
    </row>
    <row r="9588" spans="16:38" ht="30">
      <c r="P9588" s="806" t="s">
        <v>905</v>
      </c>
      <c r="Q9588" s="807">
        <v>51</v>
      </c>
      <c r="R9588" s="807">
        <v>76</v>
      </c>
      <c r="S9588" s="759" t="str">
        <f t="shared" si="298"/>
        <v>Vejez</v>
      </c>
      <c r="AI9588" s="806" t="s">
        <v>914</v>
      </c>
      <c r="AJ9588" s="807">
        <v>17</v>
      </c>
      <c r="AK9588" s="807">
        <v>15</v>
      </c>
      <c r="AL9588" s="759" t="str">
        <f t="shared" si="299"/>
        <v>Adolescente</v>
      </c>
    </row>
    <row r="9589" spans="16:38" ht="30">
      <c r="P9589" s="806" t="s">
        <v>905</v>
      </c>
      <c r="Q9589" s="807">
        <v>54</v>
      </c>
      <c r="R9589" s="807">
        <v>77</v>
      </c>
      <c r="S9589" s="759" t="str">
        <f t="shared" si="298"/>
        <v>Vejez</v>
      </c>
      <c r="AI9589" s="806" t="s">
        <v>914</v>
      </c>
      <c r="AJ9589" s="807">
        <v>28</v>
      </c>
      <c r="AK9589" s="807">
        <v>16</v>
      </c>
      <c r="AL9589" s="759" t="str">
        <f t="shared" si="299"/>
        <v>Adolescente</v>
      </c>
    </row>
    <row r="9590" spans="16:38" ht="30">
      <c r="P9590" s="806" t="s">
        <v>905</v>
      </c>
      <c r="Q9590" s="807">
        <v>62</v>
      </c>
      <c r="R9590" s="807">
        <v>78</v>
      </c>
      <c r="S9590" s="759" t="str">
        <f t="shared" si="298"/>
        <v>Vejez</v>
      </c>
      <c r="AI9590" s="806" t="s">
        <v>914</v>
      </c>
      <c r="AJ9590" s="807">
        <v>21</v>
      </c>
      <c r="AK9590" s="807">
        <v>17</v>
      </c>
      <c r="AL9590" s="759" t="str">
        <f t="shared" si="299"/>
        <v>Adolescente</v>
      </c>
    </row>
    <row r="9591" spans="16:38" ht="15">
      <c r="P9591" s="806" t="s">
        <v>905</v>
      </c>
      <c r="Q9591" s="807">
        <v>44</v>
      </c>
      <c r="R9591" s="807">
        <v>79</v>
      </c>
      <c r="S9591" s="759" t="str">
        <f t="shared" si="298"/>
        <v>Vejez</v>
      </c>
      <c r="AI9591" s="806" t="s">
        <v>914</v>
      </c>
      <c r="AJ9591" s="807">
        <v>25</v>
      </c>
      <c r="AK9591" s="807">
        <v>18</v>
      </c>
      <c r="AL9591" s="759" t="str">
        <f t="shared" si="299"/>
        <v>Juventud</v>
      </c>
    </row>
    <row r="9592" spans="16:38" ht="15">
      <c r="P9592" s="806" t="s">
        <v>905</v>
      </c>
      <c r="Q9592" s="807">
        <v>33</v>
      </c>
      <c r="R9592" s="807">
        <v>80</v>
      </c>
      <c r="S9592" s="759" t="str">
        <f t="shared" si="298"/>
        <v>Vejez</v>
      </c>
      <c r="AI9592" s="806" t="s">
        <v>914</v>
      </c>
      <c r="AJ9592" s="807">
        <v>37</v>
      </c>
      <c r="AK9592" s="807">
        <v>19</v>
      </c>
      <c r="AL9592" s="759" t="str">
        <f t="shared" si="299"/>
        <v>Juventud</v>
      </c>
    </row>
    <row r="9593" spans="16:38" ht="15">
      <c r="P9593" s="806" t="s">
        <v>905</v>
      </c>
      <c r="Q9593" s="807">
        <v>39</v>
      </c>
      <c r="R9593" s="807">
        <v>81</v>
      </c>
      <c r="S9593" s="759" t="str">
        <f t="shared" si="298"/>
        <v>Vejez</v>
      </c>
      <c r="AI9593" s="806" t="s">
        <v>914</v>
      </c>
      <c r="AJ9593" s="807">
        <v>31</v>
      </c>
      <c r="AK9593" s="807">
        <v>20</v>
      </c>
      <c r="AL9593" s="759" t="str">
        <f t="shared" si="299"/>
        <v>Juventud</v>
      </c>
    </row>
    <row r="9594" spans="16:38" ht="15">
      <c r="P9594" s="806" t="s">
        <v>905</v>
      </c>
      <c r="Q9594" s="807">
        <v>32</v>
      </c>
      <c r="R9594" s="807">
        <v>82</v>
      </c>
      <c r="S9594" s="759" t="str">
        <f t="shared" si="298"/>
        <v>Vejez</v>
      </c>
      <c r="AI9594" s="806" t="s">
        <v>914</v>
      </c>
      <c r="AJ9594" s="807">
        <v>32</v>
      </c>
      <c r="AK9594" s="807">
        <v>21</v>
      </c>
      <c r="AL9594" s="759" t="str">
        <f t="shared" si="299"/>
        <v>Juventud</v>
      </c>
    </row>
    <row r="9595" spans="16:38" ht="15">
      <c r="P9595" s="806" t="s">
        <v>905</v>
      </c>
      <c r="Q9595" s="807">
        <v>40</v>
      </c>
      <c r="R9595" s="807">
        <v>83</v>
      </c>
      <c r="S9595" s="759" t="str">
        <f t="shared" si="298"/>
        <v>Vejez</v>
      </c>
      <c r="AI9595" s="806" t="s">
        <v>914</v>
      </c>
      <c r="AJ9595" s="807">
        <v>31</v>
      </c>
      <c r="AK9595" s="807">
        <v>22</v>
      </c>
      <c r="AL9595" s="759" t="str">
        <f t="shared" si="299"/>
        <v>Juventud</v>
      </c>
    </row>
    <row r="9596" spans="16:38" ht="15">
      <c r="P9596" s="806" t="s">
        <v>905</v>
      </c>
      <c r="Q9596" s="807">
        <v>55</v>
      </c>
      <c r="R9596" s="807">
        <v>84</v>
      </c>
      <c r="S9596" s="759" t="str">
        <f t="shared" si="298"/>
        <v>Vejez</v>
      </c>
      <c r="AI9596" s="806" t="s">
        <v>914</v>
      </c>
      <c r="AJ9596" s="807">
        <v>32</v>
      </c>
      <c r="AK9596" s="807">
        <v>23</v>
      </c>
      <c r="AL9596" s="759" t="str">
        <f t="shared" si="299"/>
        <v>Juventud</v>
      </c>
    </row>
    <row r="9597" spans="16:38" ht="15">
      <c r="P9597" s="806" t="s">
        <v>905</v>
      </c>
      <c r="Q9597" s="807">
        <v>31</v>
      </c>
      <c r="R9597" s="807">
        <v>85</v>
      </c>
      <c r="S9597" s="759" t="str">
        <f t="shared" si="298"/>
        <v>Vejez</v>
      </c>
      <c r="AI9597" s="806" t="s">
        <v>914</v>
      </c>
      <c r="AJ9597" s="807">
        <v>30</v>
      </c>
      <c r="AK9597" s="807">
        <v>24</v>
      </c>
      <c r="AL9597" s="759" t="str">
        <f t="shared" si="299"/>
        <v>Juventud</v>
      </c>
    </row>
    <row r="9598" spans="16:38" ht="15">
      <c r="P9598" s="806" t="s">
        <v>905</v>
      </c>
      <c r="Q9598" s="807">
        <v>24</v>
      </c>
      <c r="R9598" s="807">
        <v>86</v>
      </c>
      <c r="S9598" s="759" t="str">
        <f t="shared" si="298"/>
        <v>Vejez</v>
      </c>
      <c r="AI9598" s="806" t="s">
        <v>914</v>
      </c>
      <c r="AJ9598" s="807">
        <v>33</v>
      </c>
      <c r="AK9598" s="807">
        <v>25</v>
      </c>
      <c r="AL9598" s="759" t="str">
        <f t="shared" si="299"/>
        <v>Juventud</v>
      </c>
    </row>
    <row r="9599" spans="16:38" ht="15">
      <c r="P9599" s="806" t="s">
        <v>905</v>
      </c>
      <c r="Q9599" s="807">
        <v>23</v>
      </c>
      <c r="R9599" s="807">
        <v>87</v>
      </c>
      <c r="S9599" s="759" t="str">
        <f t="shared" si="298"/>
        <v>Vejez</v>
      </c>
      <c r="AI9599" s="806" t="s">
        <v>914</v>
      </c>
      <c r="AJ9599" s="807">
        <v>46</v>
      </c>
      <c r="AK9599" s="807">
        <v>26</v>
      </c>
      <c r="AL9599" s="759" t="str">
        <f t="shared" si="299"/>
        <v>Juventud</v>
      </c>
    </row>
    <row r="9600" spans="16:38" ht="15">
      <c r="P9600" s="806" t="s">
        <v>905</v>
      </c>
      <c r="Q9600" s="807">
        <v>23</v>
      </c>
      <c r="R9600" s="807">
        <v>88</v>
      </c>
      <c r="S9600" s="759" t="str">
        <f t="shared" si="298"/>
        <v>Vejez</v>
      </c>
      <c r="AI9600" s="806" t="s">
        <v>914</v>
      </c>
      <c r="AJ9600" s="807">
        <v>18</v>
      </c>
      <c r="AK9600" s="807">
        <v>27</v>
      </c>
      <c r="AL9600" s="759" t="str">
        <f t="shared" si="299"/>
        <v>Juventud</v>
      </c>
    </row>
    <row r="9601" spans="16:38" ht="15">
      <c r="P9601" s="806" t="s">
        <v>905</v>
      </c>
      <c r="Q9601" s="807">
        <v>17</v>
      </c>
      <c r="R9601" s="807">
        <v>89</v>
      </c>
      <c r="S9601" s="759" t="str">
        <f t="shared" si="298"/>
        <v>Vejez</v>
      </c>
      <c r="AI9601" s="806" t="s">
        <v>914</v>
      </c>
      <c r="AJ9601" s="807">
        <v>34</v>
      </c>
      <c r="AK9601" s="807">
        <v>28</v>
      </c>
      <c r="AL9601" s="759" t="str">
        <f t="shared" si="299"/>
        <v>Juventud</v>
      </c>
    </row>
    <row r="9602" spans="16:38" ht="15">
      <c r="P9602" s="806" t="s">
        <v>905</v>
      </c>
      <c r="Q9602" s="807">
        <v>7</v>
      </c>
      <c r="R9602" s="807">
        <v>90</v>
      </c>
      <c r="S9602" s="759" t="str">
        <f t="shared" si="298"/>
        <v>Vejez</v>
      </c>
      <c r="AI9602" s="806" t="s">
        <v>914</v>
      </c>
      <c r="AJ9602" s="807">
        <v>35</v>
      </c>
      <c r="AK9602" s="807">
        <v>29</v>
      </c>
      <c r="AL9602" s="759" t="str">
        <f t="shared" si="299"/>
        <v>Adulto</v>
      </c>
    </row>
    <row r="9603" spans="16:38" ht="15">
      <c r="P9603" s="806" t="s">
        <v>905</v>
      </c>
      <c r="Q9603" s="807">
        <v>22</v>
      </c>
      <c r="R9603" s="807">
        <v>91</v>
      </c>
      <c r="S9603" s="759" t="str">
        <f t="shared" ref="S9603:S9666" si="300">IF(P9603=0,"",IF(AND(R9603&gt;=0,R9603&lt;=5),"Primera Infancia",IF(AND(R9603&gt;=6,R9603&lt;=11),"Infancia",IF(AND(R9603&gt;=12,R9603&lt;=17),"Adolescente",IF(AND(R9603&gt;=18,R9603&lt;=28),"Juventud",IF(AND(R9603&gt;=29,R9603&lt;=59),"Adulto","Vejez"))))))</f>
        <v>Vejez</v>
      </c>
      <c r="AI9603" s="806" t="s">
        <v>914</v>
      </c>
      <c r="AJ9603" s="807">
        <v>27</v>
      </c>
      <c r="AK9603" s="807">
        <v>30</v>
      </c>
      <c r="AL9603" s="759" t="str">
        <f t="shared" ref="AL9603:AL9666" si="301">IF(AI9603=0,"",IF(AND(AK9603&gt;=0,AK9603&lt;=5),"Primera Infancia",IF(AND(AK9603&gt;=6,AK9603&lt;=11),"Infancia",IF(AND(AK9603&gt;=12,AK9603&lt;=17),"Adolescente",IF(AND(AK9603&gt;=18,AK9603&lt;=28),"Juventud",IF(AND(AK9603&gt;=29,AK9603&lt;=59),"Adulto","Vejez"))))))</f>
        <v>Adulto</v>
      </c>
    </row>
    <row r="9604" spans="16:38" ht="15">
      <c r="P9604" s="806" t="s">
        <v>905</v>
      </c>
      <c r="Q9604" s="807">
        <v>14</v>
      </c>
      <c r="R9604" s="807">
        <v>92</v>
      </c>
      <c r="S9604" s="759" t="str">
        <f t="shared" si="300"/>
        <v>Vejez</v>
      </c>
      <c r="AI9604" s="806" t="s">
        <v>914</v>
      </c>
      <c r="AJ9604" s="807">
        <v>19</v>
      </c>
      <c r="AK9604" s="807">
        <v>31</v>
      </c>
      <c r="AL9604" s="759" t="str">
        <f t="shared" si="301"/>
        <v>Adulto</v>
      </c>
    </row>
    <row r="9605" spans="16:38" ht="15">
      <c r="P9605" s="806" t="s">
        <v>905</v>
      </c>
      <c r="Q9605" s="807">
        <v>6</v>
      </c>
      <c r="R9605" s="807">
        <v>93</v>
      </c>
      <c r="S9605" s="759" t="str">
        <f t="shared" si="300"/>
        <v>Vejez</v>
      </c>
      <c r="AI9605" s="806" t="s">
        <v>914</v>
      </c>
      <c r="AJ9605" s="807">
        <v>21</v>
      </c>
      <c r="AK9605" s="807">
        <v>32</v>
      </c>
      <c r="AL9605" s="759" t="str">
        <f t="shared" si="301"/>
        <v>Adulto</v>
      </c>
    </row>
    <row r="9606" spans="16:38" ht="15">
      <c r="P9606" s="806" t="s">
        <v>905</v>
      </c>
      <c r="Q9606" s="807">
        <v>4</v>
      </c>
      <c r="R9606" s="807">
        <v>94</v>
      </c>
      <c r="S9606" s="759" t="str">
        <f t="shared" si="300"/>
        <v>Vejez</v>
      </c>
      <c r="AI9606" s="806" t="s">
        <v>914</v>
      </c>
      <c r="AJ9606" s="807">
        <v>24</v>
      </c>
      <c r="AK9606" s="807">
        <v>33</v>
      </c>
      <c r="AL9606" s="759" t="str">
        <f t="shared" si="301"/>
        <v>Adulto</v>
      </c>
    </row>
    <row r="9607" spans="16:38" ht="15">
      <c r="P9607" s="806" t="s">
        <v>905</v>
      </c>
      <c r="Q9607" s="807">
        <v>10</v>
      </c>
      <c r="R9607" s="807">
        <v>95</v>
      </c>
      <c r="S9607" s="759" t="str">
        <f t="shared" si="300"/>
        <v>Vejez</v>
      </c>
      <c r="AI9607" s="806" t="s">
        <v>914</v>
      </c>
      <c r="AJ9607" s="807">
        <v>25</v>
      </c>
      <c r="AK9607" s="807">
        <v>34</v>
      </c>
      <c r="AL9607" s="759" t="str">
        <f t="shared" si="301"/>
        <v>Adulto</v>
      </c>
    </row>
    <row r="9608" spans="16:38" ht="15">
      <c r="P9608" s="806" t="s">
        <v>905</v>
      </c>
      <c r="Q9608" s="807">
        <v>10</v>
      </c>
      <c r="R9608" s="807">
        <v>96</v>
      </c>
      <c r="S9608" s="759" t="str">
        <f t="shared" si="300"/>
        <v>Vejez</v>
      </c>
      <c r="AI9608" s="806" t="s">
        <v>914</v>
      </c>
      <c r="AJ9608" s="807">
        <v>22</v>
      </c>
      <c r="AK9608" s="807">
        <v>35</v>
      </c>
      <c r="AL9608" s="759" t="str">
        <f t="shared" si="301"/>
        <v>Adulto</v>
      </c>
    </row>
    <row r="9609" spans="16:38" ht="15">
      <c r="P9609" s="806" t="s">
        <v>905</v>
      </c>
      <c r="Q9609" s="807">
        <v>4</v>
      </c>
      <c r="R9609" s="807">
        <v>97</v>
      </c>
      <c r="S9609" s="759" t="str">
        <f t="shared" si="300"/>
        <v>Vejez</v>
      </c>
      <c r="AI9609" s="806" t="s">
        <v>914</v>
      </c>
      <c r="AJ9609" s="807">
        <v>34</v>
      </c>
      <c r="AK9609" s="807">
        <v>36</v>
      </c>
      <c r="AL9609" s="759" t="str">
        <f t="shared" si="301"/>
        <v>Adulto</v>
      </c>
    </row>
    <row r="9610" spans="16:38" ht="15">
      <c r="P9610" s="806" t="s">
        <v>905</v>
      </c>
      <c r="Q9610" s="807">
        <v>6</v>
      </c>
      <c r="R9610" s="807">
        <v>98</v>
      </c>
      <c r="S9610" s="759" t="str">
        <f t="shared" si="300"/>
        <v>Vejez</v>
      </c>
      <c r="AI9610" s="806" t="s">
        <v>914</v>
      </c>
      <c r="AJ9610" s="807">
        <v>29</v>
      </c>
      <c r="AK9610" s="807">
        <v>37</v>
      </c>
      <c r="AL9610" s="759" t="str">
        <f t="shared" si="301"/>
        <v>Adulto</v>
      </c>
    </row>
    <row r="9611" spans="16:38" ht="15">
      <c r="P9611" s="806" t="s">
        <v>905</v>
      </c>
      <c r="Q9611" s="807">
        <v>3</v>
      </c>
      <c r="R9611" s="807">
        <v>99</v>
      </c>
      <c r="S9611" s="759" t="str">
        <f t="shared" si="300"/>
        <v>Vejez</v>
      </c>
      <c r="AI9611" s="806" t="s">
        <v>914</v>
      </c>
      <c r="AJ9611" s="807">
        <v>25</v>
      </c>
      <c r="AK9611" s="807">
        <v>38</v>
      </c>
      <c r="AL9611" s="759" t="str">
        <f t="shared" si="301"/>
        <v>Adulto</v>
      </c>
    </row>
    <row r="9612" spans="16:38" ht="15">
      <c r="P9612" s="806" t="s">
        <v>905</v>
      </c>
      <c r="Q9612" s="807">
        <v>2</v>
      </c>
      <c r="R9612" s="807">
        <v>100</v>
      </c>
      <c r="S9612" s="759" t="str">
        <f t="shared" si="300"/>
        <v>Vejez</v>
      </c>
      <c r="AI9612" s="806" t="s">
        <v>914</v>
      </c>
      <c r="AJ9612" s="807">
        <v>25</v>
      </c>
      <c r="AK9612" s="807">
        <v>39</v>
      </c>
      <c r="AL9612" s="759" t="str">
        <f t="shared" si="301"/>
        <v>Adulto</v>
      </c>
    </row>
    <row r="9613" spans="16:38" ht="15">
      <c r="P9613" s="806" t="s">
        <v>905</v>
      </c>
      <c r="Q9613" s="807">
        <v>3</v>
      </c>
      <c r="R9613" s="807">
        <v>101</v>
      </c>
      <c r="S9613" s="759" t="str">
        <f t="shared" si="300"/>
        <v>Vejez</v>
      </c>
      <c r="AI9613" s="806" t="s">
        <v>914</v>
      </c>
      <c r="AJ9613" s="807">
        <v>25</v>
      </c>
      <c r="AK9613" s="807">
        <v>40</v>
      </c>
      <c r="AL9613" s="759" t="str">
        <f t="shared" si="301"/>
        <v>Adulto</v>
      </c>
    </row>
    <row r="9614" spans="16:38" ht="15">
      <c r="P9614" s="806" t="s">
        <v>905</v>
      </c>
      <c r="Q9614" s="807">
        <v>1</v>
      </c>
      <c r="R9614" s="807">
        <v>102</v>
      </c>
      <c r="S9614" s="759" t="str">
        <f t="shared" si="300"/>
        <v>Vejez</v>
      </c>
      <c r="AI9614" s="806" t="s">
        <v>914</v>
      </c>
      <c r="AJ9614" s="807">
        <v>28</v>
      </c>
      <c r="AK9614" s="807">
        <v>41</v>
      </c>
      <c r="AL9614" s="759" t="str">
        <f t="shared" si="301"/>
        <v>Adulto</v>
      </c>
    </row>
    <row r="9615" spans="16:38" ht="15">
      <c r="P9615" s="806" t="s">
        <v>905</v>
      </c>
      <c r="Q9615" s="807">
        <v>3</v>
      </c>
      <c r="R9615" s="807">
        <v>103</v>
      </c>
      <c r="S9615" s="759" t="str">
        <f t="shared" si="300"/>
        <v>Vejez</v>
      </c>
      <c r="AI9615" s="806" t="s">
        <v>914</v>
      </c>
      <c r="AJ9615" s="807">
        <v>30</v>
      </c>
      <c r="AK9615" s="807">
        <v>42</v>
      </c>
      <c r="AL9615" s="759" t="str">
        <f t="shared" si="301"/>
        <v>Adulto</v>
      </c>
    </row>
    <row r="9616" spans="16:38" ht="15">
      <c r="P9616" s="806" t="s">
        <v>905</v>
      </c>
      <c r="Q9616" s="807">
        <v>1</v>
      </c>
      <c r="R9616" s="807">
        <v>104</v>
      </c>
      <c r="S9616" s="759" t="str">
        <f t="shared" si="300"/>
        <v>Vejez</v>
      </c>
      <c r="AI9616" s="806" t="s">
        <v>914</v>
      </c>
      <c r="AJ9616" s="807">
        <v>24</v>
      </c>
      <c r="AK9616" s="807">
        <v>43</v>
      </c>
      <c r="AL9616" s="759" t="str">
        <f t="shared" si="301"/>
        <v>Adulto</v>
      </c>
    </row>
    <row r="9617" spans="16:38" ht="15">
      <c r="P9617" s="806" t="s">
        <v>905</v>
      </c>
      <c r="Q9617" s="807">
        <v>2</v>
      </c>
      <c r="R9617" s="807">
        <v>105</v>
      </c>
      <c r="S9617" s="759" t="str">
        <f t="shared" si="300"/>
        <v>Vejez</v>
      </c>
      <c r="AI9617" s="806" t="s">
        <v>914</v>
      </c>
      <c r="AJ9617" s="807">
        <v>25</v>
      </c>
      <c r="AK9617" s="807">
        <v>44</v>
      </c>
      <c r="AL9617" s="759" t="str">
        <f t="shared" si="301"/>
        <v>Adulto</v>
      </c>
    </row>
    <row r="9618" spans="16:38" ht="15">
      <c r="P9618" s="806" t="s">
        <v>905</v>
      </c>
      <c r="Q9618" s="807">
        <v>2</v>
      </c>
      <c r="R9618" s="807">
        <v>106</v>
      </c>
      <c r="S9618" s="759" t="str">
        <f t="shared" si="300"/>
        <v>Vejez</v>
      </c>
      <c r="AI9618" s="806" t="s">
        <v>914</v>
      </c>
      <c r="AJ9618" s="807">
        <v>27</v>
      </c>
      <c r="AK9618" s="807">
        <v>45</v>
      </c>
      <c r="AL9618" s="759" t="str">
        <f t="shared" si="301"/>
        <v>Adulto</v>
      </c>
    </row>
    <row r="9619" spans="16:38" ht="15">
      <c r="P9619" s="806" t="s">
        <v>905</v>
      </c>
      <c r="Q9619" s="807">
        <v>1</v>
      </c>
      <c r="R9619" s="807">
        <v>107</v>
      </c>
      <c r="S9619" s="759" t="str">
        <f t="shared" si="300"/>
        <v>Vejez</v>
      </c>
      <c r="AI9619" s="806" t="s">
        <v>914</v>
      </c>
      <c r="AJ9619" s="807">
        <v>16</v>
      </c>
      <c r="AK9619" s="807">
        <v>46</v>
      </c>
      <c r="AL9619" s="759" t="str">
        <f t="shared" si="301"/>
        <v>Adulto</v>
      </c>
    </row>
    <row r="9620" spans="16:38" ht="15">
      <c r="P9620" s="806" t="s">
        <v>905</v>
      </c>
      <c r="Q9620" s="807">
        <v>1</v>
      </c>
      <c r="R9620" s="807">
        <v>108</v>
      </c>
      <c r="S9620" s="759" t="str">
        <f t="shared" si="300"/>
        <v>Vejez</v>
      </c>
      <c r="AI9620" s="806" t="s">
        <v>914</v>
      </c>
      <c r="AJ9620" s="807">
        <v>19</v>
      </c>
      <c r="AK9620" s="807">
        <v>47</v>
      </c>
      <c r="AL9620" s="759" t="str">
        <f t="shared" si="301"/>
        <v>Adulto</v>
      </c>
    </row>
    <row r="9621" spans="16:38" ht="15">
      <c r="P9621" s="806" t="s">
        <v>905</v>
      </c>
      <c r="Q9621" s="807">
        <v>1</v>
      </c>
      <c r="R9621" s="807">
        <v>111</v>
      </c>
      <c r="S9621" s="759" t="str">
        <f t="shared" si="300"/>
        <v>Vejez</v>
      </c>
      <c r="AI9621" s="806" t="s">
        <v>914</v>
      </c>
      <c r="AJ9621" s="807">
        <v>19</v>
      </c>
      <c r="AK9621" s="807">
        <v>48</v>
      </c>
      <c r="AL9621" s="759" t="str">
        <f t="shared" si="301"/>
        <v>Adulto</v>
      </c>
    </row>
    <row r="9622" spans="16:38" ht="15">
      <c r="P9622" s="806" t="s">
        <v>905</v>
      </c>
      <c r="Q9622" s="807">
        <v>1</v>
      </c>
      <c r="R9622" s="807">
        <v>112</v>
      </c>
      <c r="S9622" s="759" t="str">
        <f t="shared" si="300"/>
        <v>Vejez</v>
      </c>
      <c r="AI9622" s="806" t="s">
        <v>914</v>
      </c>
      <c r="AJ9622" s="807">
        <v>22</v>
      </c>
      <c r="AK9622" s="807">
        <v>49</v>
      </c>
      <c r="AL9622" s="759" t="str">
        <f t="shared" si="301"/>
        <v>Adulto</v>
      </c>
    </row>
    <row r="9623" spans="16:38" ht="30">
      <c r="P9623" s="806" t="s">
        <v>906</v>
      </c>
      <c r="Q9623" s="807">
        <v>159</v>
      </c>
      <c r="R9623" s="807">
        <v>0</v>
      </c>
      <c r="S9623" s="759" t="str">
        <f t="shared" si="300"/>
        <v>Primera Infancia</v>
      </c>
      <c r="AI9623" s="806" t="s">
        <v>914</v>
      </c>
      <c r="AJ9623" s="807">
        <v>14</v>
      </c>
      <c r="AK9623" s="807">
        <v>50</v>
      </c>
      <c r="AL9623" s="759" t="str">
        <f t="shared" si="301"/>
        <v>Adulto</v>
      </c>
    </row>
    <row r="9624" spans="16:38" ht="30">
      <c r="P9624" s="806" t="s">
        <v>906</v>
      </c>
      <c r="Q9624" s="807">
        <v>148</v>
      </c>
      <c r="R9624" s="807">
        <v>1</v>
      </c>
      <c r="S9624" s="759" t="str">
        <f t="shared" si="300"/>
        <v>Primera Infancia</v>
      </c>
      <c r="AI9624" s="806" t="s">
        <v>914</v>
      </c>
      <c r="AJ9624" s="807">
        <v>15</v>
      </c>
      <c r="AK9624" s="807">
        <v>51</v>
      </c>
      <c r="AL9624" s="759" t="str">
        <f t="shared" si="301"/>
        <v>Adulto</v>
      </c>
    </row>
    <row r="9625" spans="16:38" ht="30">
      <c r="P9625" s="806" t="s">
        <v>906</v>
      </c>
      <c r="Q9625" s="807">
        <v>146</v>
      </c>
      <c r="R9625" s="807">
        <v>2</v>
      </c>
      <c r="S9625" s="759" t="str">
        <f t="shared" si="300"/>
        <v>Primera Infancia</v>
      </c>
      <c r="AI9625" s="806" t="s">
        <v>914</v>
      </c>
      <c r="AJ9625" s="807">
        <v>14</v>
      </c>
      <c r="AK9625" s="807">
        <v>52</v>
      </c>
      <c r="AL9625" s="759" t="str">
        <f t="shared" si="301"/>
        <v>Adulto</v>
      </c>
    </row>
    <row r="9626" spans="16:38" ht="30">
      <c r="P9626" s="806" t="s">
        <v>906</v>
      </c>
      <c r="Q9626" s="807">
        <v>159</v>
      </c>
      <c r="R9626" s="807">
        <v>3</v>
      </c>
      <c r="S9626" s="759" t="str">
        <f t="shared" si="300"/>
        <v>Primera Infancia</v>
      </c>
      <c r="AI9626" s="806" t="s">
        <v>914</v>
      </c>
      <c r="AJ9626" s="807">
        <v>24</v>
      </c>
      <c r="AK9626" s="807">
        <v>53</v>
      </c>
      <c r="AL9626" s="759" t="str">
        <f t="shared" si="301"/>
        <v>Adulto</v>
      </c>
    </row>
    <row r="9627" spans="16:38" ht="30">
      <c r="P9627" s="806" t="s">
        <v>906</v>
      </c>
      <c r="Q9627" s="807">
        <v>165</v>
      </c>
      <c r="R9627" s="807">
        <v>4</v>
      </c>
      <c r="S9627" s="759" t="str">
        <f t="shared" si="300"/>
        <v>Primera Infancia</v>
      </c>
      <c r="AI9627" s="806" t="s">
        <v>914</v>
      </c>
      <c r="AJ9627" s="807">
        <v>16</v>
      </c>
      <c r="AK9627" s="807">
        <v>54</v>
      </c>
      <c r="AL9627" s="759" t="str">
        <f t="shared" si="301"/>
        <v>Adulto</v>
      </c>
    </row>
    <row r="9628" spans="16:38" ht="30">
      <c r="P9628" s="806" t="s">
        <v>906</v>
      </c>
      <c r="Q9628" s="807">
        <v>141</v>
      </c>
      <c r="R9628" s="807">
        <v>5</v>
      </c>
      <c r="S9628" s="759" t="str">
        <f t="shared" si="300"/>
        <v>Primera Infancia</v>
      </c>
      <c r="AI9628" s="806" t="s">
        <v>914</v>
      </c>
      <c r="AJ9628" s="807">
        <v>18</v>
      </c>
      <c r="AK9628" s="807">
        <v>55</v>
      </c>
      <c r="AL9628" s="759" t="str">
        <f t="shared" si="301"/>
        <v>Adulto</v>
      </c>
    </row>
    <row r="9629" spans="16:38" ht="15">
      <c r="P9629" s="806" t="s">
        <v>906</v>
      </c>
      <c r="Q9629" s="807">
        <v>181</v>
      </c>
      <c r="R9629" s="807">
        <v>6</v>
      </c>
      <c r="S9629" s="759" t="str">
        <f t="shared" si="300"/>
        <v>Infancia</v>
      </c>
      <c r="AI9629" s="806" t="s">
        <v>914</v>
      </c>
      <c r="AJ9629" s="807">
        <v>10</v>
      </c>
      <c r="AK9629" s="807">
        <v>56</v>
      </c>
      <c r="AL9629" s="759" t="str">
        <f t="shared" si="301"/>
        <v>Adulto</v>
      </c>
    </row>
    <row r="9630" spans="16:38" ht="15">
      <c r="P9630" s="806" t="s">
        <v>906</v>
      </c>
      <c r="Q9630" s="807">
        <v>160</v>
      </c>
      <c r="R9630" s="807">
        <v>7</v>
      </c>
      <c r="S9630" s="759" t="str">
        <f t="shared" si="300"/>
        <v>Infancia</v>
      </c>
      <c r="AI9630" s="806" t="s">
        <v>914</v>
      </c>
      <c r="AJ9630" s="807">
        <v>18</v>
      </c>
      <c r="AK9630" s="807">
        <v>57</v>
      </c>
      <c r="AL9630" s="759" t="str">
        <f t="shared" si="301"/>
        <v>Adulto</v>
      </c>
    </row>
    <row r="9631" spans="16:38" ht="15">
      <c r="P9631" s="806" t="s">
        <v>906</v>
      </c>
      <c r="Q9631" s="807">
        <v>173</v>
      </c>
      <c r="R9631" s="807">
        <v>8</v>
      </c>
      <c r="S9631" s="759" t="str">
        <f t="shared" si="300"/>
        <v>Infancia</v>
      </c>
      <c r="AI9631" s="806" t="s">
        <v>914</v>
      </c>
      <c r="AJ9631" s="807">
        <v>15</v>
      </c>
      <c r="AK9631" s="807">
        <v>58</v>
      </c>
      <c r="AL9631" s="759" t="str">
        <f t="shared" si="301"/>
        <v>Adulto</v>
      </c>
    </row>
    <row r="9632" spans="16:38" ht="15">
      <c r="P9632" s="806" t="s">
        <v>906</v>
      </c>
      <c r="Q9632" s="807">
        <v>168</v>
      </c>
      <c r="R9632" s="807">
        <v>9</v>
      </c>
      <c r="S9632" s="759" t="str">
        <f t="shared" si="300"/>
        <v>Infancia</v>
      </c>
      <c r="AI9632" s="806" t="s">
        <v>914</v>
      </c>
      <c r="AJ9632" s="807">
        <v>16</v>
      </c>
      <c r="AK9632" s="807">
        <v>59</v>
      </c>
      <c r="AL9632" s="759" t="str">
        <f t="shared" si="301"/>
        <v>Adulto</v>
      </c>
    </row>
    <row r="9633" spans="16:38" ht="15">
      <c r="P9633" s="806" t="s">
        <v>906</v>
      </c>
      <c r="Q9633" s="807">
        <v>169</v>
      </c>
      <c r="R9633" s="807">
        <v>10</v>
      </c>
      <c r="S9633" s="759" t="str">
        <f t="shared" si="300"/>
        <v>Infancia</v>
      </c>
      <c r="AI9633" s="806" t="s">
        <v>914</v>
      </c>
      <c r="AJ9633" s="807">
        <v>8</v>
      </c>
      <c r="AK9633" s="807">
        <v>60</v>
      </c>
      <c r="AL9633" s="759" t="str">
        <f t="shared" si="301"/>
        <v>Vejez</v>
      </c>
    </row>
    <row r="9634" spans="16:38" ht="15">
      <c r="P9634" s="806" t="s">
        <v>906</v>
      </c>
      <c r="Q9634" s="807">
        <v>162</v>
      </c>
      <c r="R9634" s="807">
        <v>11</v>
      </c>
      <c r="S9634" s="759" t="str">
        <f t="shared" si="300"/>
        <v>Infancia</v>
      </c>
      <c r="AI9634" s="806" t="s">
        <v>914</v>
      </c>
      <c r="AJ9634" s="807">
        <v>15</v>
      </c>
      <c r="AK9634" s="807">
        <v>61</v>
      </c>
      <c r="AL9634" s="759" t="str">
        <f t="shared" si="301"/>
        <v>Vejez</v>
      </c>
    </row>
    <row r="9635" spans="16:38" ht="30">
      <c r="P9635" s="806" t="s">
        <v>906</v>
      </c>
      <c r="Q9635" s="807">
        <v>191</v>
      </c>
      <c r="R9635" s="807">
        <v>12</v>
      </c>
      <c r="S9635" s="759" t="str">
        <f t="shared" si="300"/>
        <v>Adolescente</v>
      </c>
      <c r="AI9635" s="806" t="s">
        <v>914</v>
      </c>
      <c r="AJ9635" s="807">
        <v>17</v>
      </c>
      <c r="AK9635" s="807">
        <v>62</v>
      </c>
      <c r="AL9635" s="759" t="str">
        <f t="shared" si="301"/>
        <v>Vejez</v>
      </c>
    </row>
    <row r="9636" spans="16:38" ht="30">
      <c r="P9636" s="806" t="s">
        <v>906</v>
      </c>
      <c r="Q9636" s="807">
        <v>165</v>
      </c>
      <c r="R9636" s="807">
        <v>13</v>
      </c>
      <c r="S9636" s="759" t="str">
        <f t="shared" si="300"/>
        <v>Adolescente</v>
      </c>
      <c r="AI9636" s="806" t="s">
        <v>914</v>
      </c>
      <c r="AJ9636" s="807">
        <v>8</v>
      </c>
      <c r="AK9636" s="807">
        <v>63</v>
      </c>
      <c r="AL9636" s="759" t="str">
        <f t="shared" si="301"/>
        <v>Vejez</v>
      </c>
    </row>
    <row r="9637" spans="16:38" ht="30">
      <c r="P9637" s="806" t="s">
        <v>906</v>
      </c>
      <c r="Q9637" s="807">
        <v>212</v>
      </c>
      <c r="R9637" s="807">
        <v>14</v>
      </c>
      <c r="S9637" s="759" t="str">
        <f t="shared" si="300"/>
        <v>Adolescente</v>
      </c>
      <c r="AI9637" s="806" t="s">
        <v>914</v>
      </c>
      <c r="AJ9637" s="807">
        <v>7</v>
      </c>
      <c r="AK9637" s="807">
        <v>64</v>
      </c>
      <c r="AL9637" s="759" t="str">
        <f t="shared" si="301"/>
        <v>Vejez</v>
      </c>
    </row>
    <row r="9638" spans="16:38" ht="30">
      <c r="P9638" s="806" t="s">
        <v>906</v>
      </c>
      <c r="Q9638" s="807">
        <v>188</v>
      </c>
      <c r="R9638" s="807">
        <v>15</v>
      </c>
      <c r="S9638" s="759" t="str">
        <f t="shared" si="300"/>
        <v>Adolescente</v>
      </c>
      <c r="AI9638" s="806" t="s">
        <v>914</v>
      </c>
      <c r="AJ9638" s="807">
        <v>16</v>
      </c>
      <c r="AK9638" s="807">
        <v>65</v>
      </c>
      <c r="AL9638" s="759" t="str">
        <f t="shared" si="301"/>
        <v>Vejez</v>
      </c>
    </row>
    <row r="9639" spans="16:38" ht="30">
      <c r="P9639" s="806" t="s">
        <v>906</v>
      </c>
      <c r="Q9639" s="807">
        <v>192</v>
      </c>
      <c r="R9639" s="807">
        <v>16</v>
      </c>
      <c r="S9639" s="759" t="str">
        <f t="shared" si="300"/>
        <v>Adolescente</v>
      </c>
      <c r="AI9639" s="806" t="s">
        <v>914</v>
      </c>
      <c r="AJ9639" s="807">
        <v>17</v>
      </c>
      <c r="AK9639" s="807">
        <v>66</v>
      </c>
      <c r="AL9639" s="759" t="str">
        <f t="shared" si="301"/>
        <v>Vejez</v>
      </c>
    </row>
    <row r="9640" spans="16:38" ht="30">
      <c r="P9640" s="806" t="s">
        <v>906</v>
      </c>
      <c r="Q9640" s="807">
        <v>217</v>
      </c>
      <c r="R9640" s="807">
        <v>17</v>
      </c>
      <c r="S9640" s="759" t="str">
        <f t="shared" si="300"/>
        <v>Adolescente</v>
      </c>
      <c r="AI9640" s="806" t="s">
        <v>914</v>
      </c>
      <c r="AJ9640" s="807">
        <v>7</v>
      </c>
      <c r="AK9640" s="807">
        <v>67</v>
      </c>
      <c r="AL9640" s="759" t="str">
        <f t="shared" si="301"/>
        <v>Vejez</v>
      </c>
    </row>
    <row r="9641" spans="16:38" ht="15">
      <c r="P9641" s="806" t="s">
        <v>906</v>
      </c>
      <c r="Q9641" s="807">
        <v>199</v>
      </c>
      <c r="R9641" s="807">
        <v>18</v>
      </c>
      <c r="S9641" s="759" t="str">
        <f t="shared" si="300"/>
        <v>Juventud</v>
      </c>
      <c r="AI9641" s="806" t="s">
        <v>914</v>
      </c>
      <c r="AJ9641" s="807">
        <v>5</v>
      </c>
      <c r="AK9641" s="807">
        <v>68</v>
      </c>
      <c r="AL9641" s="759" t="str">
        <f t="shared" si="301"/>
        <v>Vejez</v>
      </c>
    </row>
    <row r="9642" spans="16:38" ht="15">
      <c r="P9642" s="806" t="s">
        <v>906</v>
      </c>
      <c r="Q9642" s="807">
        <v>173</v>
      </c>
      <c r="R9642" s="807">
        <v>19</v>
      </c>
      <c r="S9642" s="759" t="str">
        <f t="shared" si="300"/>
        <v>Juventud</v>
      </c>
      <c r="AI9642" s="806" t="s">
        <v>914</v>
      </c>
      <c r="AJ9642" s="807">
        <v>7</v>
      </c>
      <c r="AK9642" s="807">
        <v>69</v>
      </c>
      <c r="AL9642" s="759" t="str">
        <f t="shared" si="301"/>
        <v>Vejez</v>
      </c>
    </row>
    <row r="9643" spans="16:38" ht="15">
      <c r="P9643" s="806" t="s">
        <v>906</v>
      </c>
      <c r="Q9643" s="807">
        <v>179</v>
      </c>
      <c r="R9643" s="807">
        <v>20</v>
      </c>
      <c r="S9643" s="759" t="str">
        <f t="shared" si="300"/>
        <v>Juventud</v>
      </c>
      <c r="AI9643" s="806" t="s">
        <v>914</v>
      </c>
      <c r="AJ9643" s="807">
        <v>4</v>
      </c>
      <c r="AK9643" s="807">
        <v>70</v>
      </c>
      <c r="AL9643" s="759" t="str">
        <f t="shared" si="301"/>
        <v>Vejez</v>
      </c>
    </row>
    <row r="9644" spans="16:38" ht="15">
      <c r="P9644" s="806" t="s">
        <v>906</v>
      </c>
      <c r="Q9644" s="807">
        <v>137</v>
      </c>
      <c r="R9644" s="807">
        <v>21</v>
      </c>
      <c r="S9644" s="759" t="str">
        <f t="shared" si="300"/>
        <v>Juventud</v>
      </c>
      <c r="AI9644" s="806" t="s">
        <v>914</v>
      </c>
      <c r="AJ9644" s="807">
        <v>9</v>
      </c>
      <c r="AK9644" s="807">
        <v>71</v>
      </c>
      <c r="AL9644" s="759" t="str">
        <f t="shared" si="301"/>
        <v>Vejez</v>
      </c>
    </row>
    <row r="9645" spans="16:38" ht="15">
      <c r="P9645" s="806" t="s">
        <v>906</v>
      </c>
      <c r="Q9645" s="807">
        <v>154</v>
      </c>
      <c r="R9645" s="807">
        <v>22</v>
      </c>
      <c r="S9645" s="759" t="str">
        <f t="shared" si="300"/>
        <v>Juventud</v>
      </c>
      <c r="AI9645" s="806" t="s">
        <v>914</v>
      </c>
      <c r="AJ9645" s="807">
        <v>10</v>
      </c>
      <c r="AK9645" s="807">
        <v>72</v>
      </c>
      <c r="AL9645" s="759" t="str">
        <f t="shared" si="301"/>
        <v>Vejez</v>
      </c>
    </row>
    <row r="9646" spans="16:38" ht="15">
      <c r="P9646" s="806" t="s">
        <v>906</v>
      </c>
      <c r="Q9646" s="807">
        <v>141</v>
      </c>
      <c r="R9646" s="807">
        <v>23</v>
      </c>
      <c r="S9646" s="759" t="str">
        <f t="shared" si="300"/>
        <v>Juventud</v>
      </c>
      <c r="AI9646" s="806" t="s">
        <v>914</v>
      </c>
      <c r="AJ9646" s="807">
        <v>5</v>
      </c>
      <c r="AK9646" s="807">
        <v>73</v>
      </c>
      <c r="AL9646" s="759" t="str">
        <f t="shared" si="301"/>
        <v>Vejez</v>
      </c>
    </row>
    <row r="9647" spans="16:38" ht="15">
      <c r="P9647" s="806" t="s">
        <v>906</v>
      </c>
      <c r="Q9647" s="807">
        <v>130</v>
      </c>
      <c r="R9647" s="807">
        <v>24</v>
      </c>
      <c r="S9647" s="759" t="str">
        <f t="shared" si="300"/>
        <v>Juventud</v>
      </c>
      <c r="AI9647" s="806" t="s">
        <v>914</v>
      </c>
      <c r="AJ9647" s="807">
        <v>5</v>
      </c>
      <c r="AK9647" s="807">
        <v>74</v>
      </c>
      <c r="AL9647" s="759" t="str">
        <f t="shared" si="301"/>
        <v>Vejez</v>
      </c>
    </row>
    <row r="9648" spans="16:38" ht="15">
      <c r="P9648" s="806" t="s">
        <v>906</v>
      </c>
      <c r="Q9648" s="807">
        <v>168</v>
      </c>
      <c r="R9648" s="807">
        <v>25</v>
      </c>
      <c r="S9648" s="759" t="str">
        <f t="shared" si="300"/>
        <v>Juventud</v>
      </c>
      <c r="AI9648" s="806" t="s">
        <v>914</v>
      </c>
      <c r="AJ9648" s="807">
        <v>6</v>
      </c>
      <c r="AK9648" s="807">
        <v>75</v>
      </c>
      <c r="AL9648" s="759" t="str">
        <f t="shared" si="301"/>
        <v>Vejez</v>
      </c>
    </row>
    <row r="9649" spans="16:38" ht="15">
      <c r="P9649" s="806" t="s">
        <v>906</v>
      </c>
      <c r="Q9649" s="807">
        <v>136</v>
      </c>
      <c r="R9649" s="807">
        <v>26</v>
      </c>
      <c r="S9649" s="759" t="str">
        <f t="shared" si="300"/>
        <v>Juventud</v>
      </c>
      <c r="AI9649" s="806" t="s">
        <v>914</v>
      </c>
      <c r="AJ9649" s="807">
        <v>3</v>
      </c>
      <c r="AK9649" s="807">
        <v>76</v>
      </c>
      <c r="AL9649" s="759" t="str">
        <f t="shared" si="301"/>
        <v>Vejez</v>
      </c>
    </row>
    <row r="9650" spans="16:38" ht="15">
      <c r="P9650" s="806" t="s">
        <v>906</v>
      </c>
      <c r="Q9650" s="807">
        <v>139</v>
      </c>
      <c r="R9650" s="807">
        <v>27</v>
      </c>
      <c r="S9650" s="759" t="str">
        <f t="shared" si="300"/>
        <v>Juventud</v>
      </c>
      <c r="AI9650" s="806" t="s">
        <v>914</v>
      </c>
      <c r="AJ9650" s="807">
        <v>3</v>
      </c>
      <c r="AK9650" s="807">
        <v>77</v>
      </c>
      <c r="AL9650" s="759" t="str">
        <f t="shared" si="301"/>
        <v>Vejez</v>
      </c>
    </row>
    <row r="9651" spans="16:38" ht="15">
      <c r="P9651" s="806" t="s">
        <v>906</v>
      </c>
      <c r="Q9651" s="807">
        <v>146</v>
      </c>
      <c r="R9651" s="807">
        <v>28</v>
      </c>
      <c r="S9651" s="759" t="str">
        <f t="shared" si="300"/>
        <v>Juventud</v>
      </c>
      <c r="AI9651" s="806" t="s">
        <v>914</v>
      </c>
      <c r="AJ9651" s="807">
        <v>4</v>
      </c>
      <c r="AK9651" s="807">
        <v>78</v>
      </c>
      <c r="AL9651" s="759" t="str">
        <f t="shared" si="301"/>
        <v>Vejez</v>
      </c>
    </row>
    <row r="9652" spans="16:38" ht="15">
      <c r="P9652" s="806" t="s">
        <v>906</v>
      </c>
      <c r="Q9652" s="807">
        <v>130</v>
      </c>
      <c r="R9652" s="807">
        <v>29</v>
      </c>
      <c r="S9652" s="759" t="str">
        <f t="shared" si="300"/>
        <v>Adulto</v>
      </c>
      <c r="AI9652" s="806" t="s">
        <v>914</v>
      </c>
      <c r="AJ9652" s="807">
        <v>4</v>
      </c>
      <c r="AK9652" s="807">
        <v>79</v>
      </c>
      <c r="AL9652" s="759" t="str">
        <f t="shared" si="301"/>
        <v>Vejez</v>
      </c>
    </row>
    <row r="9653" spans="16:38" ht="15">
      <c r="P9653" s="806" t="s">
        <v>906</v>
      </c>
      <c r="Q9653" s="807">
        <v>139</v>
      </c>
      <c r="R9653" s="807">
        <v>30</v>
      </c>
      <c r="S9653" s="759" t="str">
        <f t="shared" si="300"/>
        <v>Adulto</v>
      </c>
      <c r="AI9653" s="806" t="s">
        <v>914</v>
      </c>
      <c r="AJ9653" s="807">
        <v>3</v>
      </c>
      <c r="AK9653" s="807">
        <v>80</v>
      </c>
      <c r="AL9653" s="759" t="str">
        <f t="shared" si="301"/>
        <v>Vejez</v>
      </c>
    </row>
    <row r="9654" spans="16:38" ht="15">
      <c r="P9654" s="806" t="s">
        <v>906</v>
      </c>
      <c r="Q9654" s="807">
        <v>127</v>
      </c>
      <c r="R9654" s="807">
        <v>31</v>
      </c>
      <c r="S9654" s="759" t="str">
        <f t="shared" si="300"/>
        <v>Adulto</v>
      </c>
      <c r="AI9654" s="806" t="s">
        <v>914</v>
      </c>
      <c r="AJ9654" s="807">
        <v>4</v>
      </c>
      <c r="AK9654" s="807">
        <v>81</v>
      </c>
      <c r="AL9654" s="759" t="str">
        <f t="shared" si="301"/>
        <v>Vejez</v>
      </c>
    </row>
    <row r="9655" spans="16:38" ht="15">
      <c r="P9655" s="806" t="s">
        <v>906</v>
      </c>
      <c r="Q9655" s="807">
        <v>124</v>
      </c>
      <c r="R9655" s="807">
        <v>32</v>
      </c>
      <c r="S9655" s="759" t="str">
        <f t="shared" si="300"/>
        <v>Adulto</v>
      </c>
      <c r="AI9655" s="806" t="s">
        <v>914</v>
      </c>
      <c r="AJ9655" s="807">
        <v>1</v>
      </c>
      <c r="AK9655" s="807">
        <v>82</v>
      </c>
      <c r="AL9655" s="759" t="str">
        <f t="shared" si="301"/>
        <v>Vejez</v>
      </c>
    </row>
    <row r="9656" spans="16:38" ht="15">
      <c r="P9656" s="806" t="s">
        <v>906</v>
      </c>
      <c r="Q9656" s="807">
        <v>110</v>
      </c>
      <c r="R9656" s="807">
        <v>33</v>
      </c>
      <c r="S9656" s="759" t="str">
        <f t="shared" si="300"/>
        <v>Adulto</v>
      </c>
      <c r="AI9656" s="806" t="s">
        <v>914</v>
      </c>
      <c r="AJ9656" s="807">
        <v>2</v>
      </c>
      <c r="AK9656" s="807">
        <v>83</v>
      </c>
      <c r="AL9656" s="759" t="str">
        <f t="shared" si="301"/>
        <v>Vejez</v>
      </c>
    </row>
    <row r="9657" spans="16:38" ht="15">
      <c r="P9657" s="806" t="s">
        <v>906</v>
      </c>
      <c r="Q9657" s="807">
        <v>113</v>
      </c>
      <c r="R9657" s="807">
        <v>34</v>
      </c>
      <c r="S9657" s="759" t="str">
        <f t="shared" si="300"/>
        <v>Adulto</v>
      </c>
      <c r="AI9657" s="806" t="s">
        <v>914</v>
      </c>
      <c r="AJ9657" s="807">
        <v>2</v>
      </c>
      <c r="AK9657" s="807">
        <v>84</v>
      </c>
      <c r="AL9657" s="759" t="str">
        <f t="shared" si="301"/>
        <v>Vejez</v>
      </c>
    </row>
    <row r="9658" spans="16:38" ht="15">
      <c r="P9658" s="806" t="s">
        <v>906</v>
      </c>
      <c r="Q9658" s="807">
        <v>144</v>
      </c>
      <c r="R9658" s="807">
        <v>35</v>
      </c>
      <c r="S9658" s="759" t="str">
        <f t="shared" si="300"/>
        <v>Adulto</v>
      </c>
      <c r="AI9658" s="806" t="s">
        <v>914</v>
      </c>
      <c r="AJ9658" s="807">
        <v>2</v>
      </c>
      <c r="AK9658" s="807">
        <v>85</v>
      </c>
      <c r="AL9658" s="759" t="str">
        <f t="shared" si="301"/>
        <v>Vejez</v>
      </c>
    </row>
    <row r="9659" spans="16:38" ht="15">
      <c r="P9659" s="806" t="s">
        <v>906</v>
      </c>
      <c r="Q9659" s="807">
        <v>137</v>
      </c>
      <c r="R9659" s="807">
        <v>36</v>
      </c>
      <c r="S9659" s="759" t="str">
        <f t="shared" si="300"/>
        <v>Adulto</v>
      </c>
      <c r="AI9659" s="806" t="s">
        <v>914</v>
      </c>
      <c r="AJ9659" s="807">
        <v>2</v>
      </c>
      <c r="AK9659" s="807">
        <v>86</v>
      </c>
      <c r="AL9659" s="759" t="str">
        <f t="shared" si="301"/>
        <v>Vejez</v>
      </c>
    </row>
    <row r="9660" spans="16:38" ht="15">
      <c r="P9660" s="806" t="s">
        <v>906</v>
      </c>
      <c r="Q9660" s="807">
        <v>127</v>
      </c>
      <c r="R9660" s="807">
        <v>37</v>
      </c>
      <c r="S9660" s="759" t="str">
        <f t="shared" si="300"/>
        <v>Adulto</v>
      </c>
      <c r="AI9660" s="806" t="s">
        <v>914</v>
      </c>
      <c r="AJ9660" s="807">
        <v>2</v>
      </c>
      <c r="AK9660" s="807">
        <v>87</v>
      </c>
      <c r="AL9660" s="759" t="str">
        <f t="shared" si="301"/>
        <v>Vejez</v>
      </c>
    </row>
    <row r="9661" spans="16:38" ht="15">
      <c r="P9661" s="806" t="s">
        <v>906</v>
      </c>
      <c r="Q9661" s="807">
        <v>144</v>
      </c>
      <c r="R9661" s="807">
        <v>38</v>
      </c>
      <c r="S9661" s="759" t="str">
        <f t="shared" si="300"/>
        <v>Adulto</v>
      </c>
      <c r="AI9661" s="806" t="s">
        <v>914</v>
      </c>
      <c r="AJ9661" s="807">
        <v>2</v>
      </c>
      <c r="AK9661" s="807">
        <v>88</v>
      </c>
      <c r="AL9661" s="759" t="str">
        <f t="shared" si="301"/>
        <v>Vejez</v>
      </c>
    </row>
    <row r="9662" spans="16:38" ht="15">
      <c r="P9662" s="806" t="s">
        <v>906</v>
      </c>
      <c r="Q9662" s="807">
        <v>138</v>
      </c>
      <c r="R9662" s="807">
        <v>39</v>
      </c>
      <c r="S9662" s="759" t="str">
        <f t="shared" si="300"/>
        <v>Adulto</v>
      </c>
      <c r="AI9662" s="806" t="s">
        <v>914</v>
      </c>
      <c r="AJ9662" s="807">
        <v>1</v>
      </c>
      <c r="AK9662" s="807">
        <v>89</v>
      </c>
      <c r="AL9662" s="759" t="str">
        <f t="shared" si="301"/>
        <v>Vejez</v>
      </c>
    </row>
    <row r="9663" spans="16:38" ht="15">
      <c r="P9663" s="806" t="s">
        <v>906</v>
      </c>
      <c r="Q9663" s="807">
        <v>146</v>
      </c>
      <c r="R9663" s="807">
        <v>40</v>
      </c>
      <c r="S9663" s="759" t="str">
        <f t="shared" si="300"/>
        <v>Adulto</v>
      </c>
      <c r="AI9663" s="806" t="s">
        <v>914</v>
      </c>
      <c r="AJ9663" s="807">
        <v>1</v>
      </c>
      <c r="AK9663" s="807">
        <v>90</v>
      </c>
      <c r="AL9663" s="759" t="str">
        <f t="shared" si="301"/>
        <v>Vejez</v>
      </c>
    </row>
    <row r="9664" spans="16:38" ht="15">
      <c r="P9664" s="806" t="s">
        <v>906</v>
      </c>
      <c r="Q9664" s="807">
        <v>145</v>
      </c>
      <c r="R9664" s="807">
        <v>41</v>
      </c>
      <c r="S9664" s="759" t="str">
        <f t="shared" si="300"/>
        <v>Adulto</v>
      </c>
      <c r="AI9664" s="806" t="s">
        <v>914</v>
      </c>
      <c r="AJ9664" s="807">
        <v>1</v>
      </c>
      <c r="AK9664" s="807">
        <v>92</v>
      </c>
      <c r="AL9664" s="759" t="str">
        <f t="shared" si="301"/>
        <v>Vejez</v>
      </c>
    </row>
    <row r="9665" spans="16:38" ht="15">
      <c r="P9665" s="806" t="s">
        <v>906</v>
      </c>
      <c r="Q9665" s="807">
        <v>132</v>
      </c>
      <c r="R9665" s="807">
        <v>42</v>
      </c>
      <c r="S9665" s="759" t="str">
        <f t="shared" si="300"/>
        <v>Adulto</v>
      </c>
      <c r="AI9665" s="806" t="s">
        <v>914</v>
      </c>
      <c r="AJ9665" s="807">
        <v>1</v>
      </c>
      <c r="AK9665" s="807">
        <v>93</v>
      </c>
      <c r="AL9665" s="759" t="str">
        <f t="shared" si="301"/>
        <v>Vejez</v>
      </c>
    </row>
    <row r="9666" spans="16:38" ht="15">
      <c r="P9666" s="806" t="s">
        <v>906</v>
      </c>
      <c r="Q9666" s="807">
        <v>130</v>
      </c>
      <c r="R9666" s="807">
        <v>43</v>
      </c>
      <c r="S9666" s="759" t="str">
        <f t="shared" si="300"/>
        <v>Adulto</v>
      </c>
      <c r="AI9666" s="806" t="s">
        <v>914</v>
      </c>
      <c r="AJ9666" s="807">
        <v>1</v>
      </c>
      <c r="AK9666" s="807">
        <v>98</v>
      </c>
      <c r="AL9666" s="759" t="str">
        <f t="shared" si="301"/>
        <v>Vejez</v>
      </c>
    </row>
    <row r="9667" spans="16:38" ht="15">
      <c r="P9667" s="806" t="s">
        <v>906</v>
      </c>
      <c r="Q9667" s="807">
        <v>118</v>
      </c>
      <c r="R9667" s="807">
        <v>44</v>
      </c>
      <c r="S9667" s="759" t="str">
        <f t="shared" ref="S9667:S9730" si="302">IF(P9667=0,"",IF(AND(R9667&gt;=0,R9667&lt;=5),"Primera Infancia",IF(AND(R9667&gt;=6,R9667&lt;=11),"Infancia",IF(AND(R9667&gt;=12,R9667&lt;=17),"Adolescente",IF(AND(R9667&gt;=18,R9667&lt;=28),"Juventud",IF(AND(R9667&gt;=29,R9667&lt;=59),"Adulto","Vejez"))))))</f>
        <v>Adulto</v>
      </c>
      <c r="AI9667" s="806" t="s">
        <v>914</v>
      </c>
      <c r="AJ9667" s="807">
        <v>1</v>
      </c>
      <c r="AK9667" s="807">
        <v>99</v>
      </c>
      <c r="AL9667" s="759" t="str">
        <f t="shared" ref="AL9667:AL9730" si="303">IF(AI9667=0,"",IF(AND(AK9667&gt;=0,AK9667&lt;=5),"Primera Infancia",IF(AND(AK9667&gt;=6,AK9667&lt;=11),"Infancia",IF(AND(AK9667&gt;=12,AK9667&lt;=17),"Adolescente",IF(AND(AK9667&gt;=18,AK9667&lt;=28),"Juventud",IF(AND(AK9667&gt;=29,AK9667&lt;=59),"Adulto","Vejez"))))))</f>
        <v>Vejez</v>
      </c>
    </row>
    <row r="9668" spans="16:38" ht="15">
      <c r="P9668" s="806" t="s">
        <v>906</v>
      </c>
      <c r="Q9668" s="807">
        <v>119</v>
      </c>
      <c r="R9668" s="807">
        <v>45</v>
      </c>
      <c r="S9668" s="759" t="str">
        <f t="shared" si="302"/>
        <v>Adulto</v>
      </c>
      <c r="AI9668" s="806" t="s">
        <v>914</v>
      </c>
      <c r="AJ9668" s="807">
        <v>1</v>
      </c>
      <c r="AK9668" s="807">
        <v>102</v>
      </c>
      <c r="AL9668" s="759" t="str">
        <f t="shared" si="303"/>
        <v>Vejez</v>
      </c>
    </row>
    <row r="9669" spans="16:38" ht="30">
      <c r="P9669" s="806" t="s">
        <v>906</v>
      </c>
      <c r="Q9669" s="807">
        <v>130</v>
      </c>
      <c r="R9669" s="807">
        <v>46</v>
      </c>
      <c r="S9669" s="759" t="str">
        <f t="shared" si="302"/>
        <v>Adulto</v>
      </c>
      <c r="AI9669" s="806" t="s">
        <v>915</v>
      </c>
      <c r="AJ9669" s="807">
        <v>225</v>
      </c>
      <c r="AK9669" s="807">
        <v>0</v>
      </c>
      <c r="AL9669" s="759" t="str">
        <f t="shared" si="303"/>
        <v>Primera Infancia</v>
      </c>
    </row>
    <row r="9670" spans="16:38" ht="30">
      <c r="P9670" s="806" t="s">
        <v>906</v>
      </c>
      <c r="Q9670" s="807">
        <v>120</v>
      </c>
      <c r="R9670" s="807">
        <v>47</v>
      </c>
      <c r="S9670" s="759" t="str">
        <f t="shared" si="302"/>
        <v>Adulto</v>
      </c>
      <c r="AI9670" s="806" t="s">
        <v>915</v>
      </c>
      <c r="AJ9670" s="807">
        <v>221</v>
      </c>
      <c r="AK9670" s="807">
        <v>1</v>
      </c>
      <c r="AL9670" s="759" t="str">
        <f t="shared" si="303"/>
        <v>Primera Infancia</v>
      </c>
    </row>
    <row r="9671" spans="16:38" ht="30">
      <c r="P9671" s="806" t="s">
        <v>906</v>
      </c>
      <c r="Q9671" s="807">
        <v>115</v>
      </c>
      <c r="R9671" s="807">
        <v>48</v>
      </c>
      <c r="S9671" s="759" t="str">
        <f t="shared" si="302"/>
        <v>Adulto</v>
      </c>
      <c r="AI9671" s="806" t="s">
        <v>915</v>
      </c>
      <c r="AJ9671" s="807">
        <v>224</v>
      </c>
      <c r="AK9671" s="807">
        <v>2</v>
      </c>
      <c r="AL9671" s="759" t="str">
        <f t="shared" si="303"/>
        <v>Primera Infancia</v>
      </c>
    </row>
    <row r="9672" spans="16:38" ht="30">
      <c r="P9672" s="806" t="s">
        <v>906</v>
      </c>
      <c r="Q9672" s="807">
        <v>97</v>
      </c>
      <c r="R9672" s="807">
        <v>49</v>
      </c>
      <c r="S9672" s="759" t="str">
        <f t="shared" si="302"/>
        <v>Adulto</v>
      </c>
      <c r="AI9672" s="806" t="s">
        <v>915</v>
      </c>
      <c r="AJ9672" s="807">
        <v>215</v>
      </c>
      <c r="AK9672" s="807">
        <v>3</v>
      </c>
      <c r="AL9672" s="759" t="str">
        <f t="shared" si="303"/>
        <v>Primera Infancia</v>
      </c>
    </row>
    <row r="9673" spans="16:38" ht="30">
      <c r="P9673" s="806" t="s">
        <v>906</v>
      </c>
      <c r="Q9673" s="807">
        <v>122</v>
      </c>
      <c r="R9673" s="807">
        <v>50</v>
      </c>
      <c r="S9673" s="759" t="str">
        <f t="shared" si="302"/>
        <v>Adulto</v>
      </c>
      <c r="AI9673" s="806" t="s">
        <v>915</v>
      </c>
      <c r="AJ9673" s="807">
        <v>222</v>
      </c>
      <c r="AK9673" s="807">
        <v>4</v>
      </c>
      <c r="AL9673" s="759" t="str">
        <f t="shared" si="303"/>
        <v>Primera Infancia</v>
      </c>
    </row>
    <row r="9674" spans="16:38" ht="30">
      <c r="P9674" s="806" t="s">
        <v>906</v>
      </c>
      <c r="Q9674" s="807">
        <v>107</v>
      </c>
      <c r="R9674" s="807">
        <v>51</v>
      </c>
      <c r="S9674" s="759" t="str">
        <f t="shared" si="302"/>
        <v>Adulto</v>
      </c>
      <c r="AI9674" s="806" t="s">
        <v>915</v>
      </c>
      <c r="AJ9674" s="807">
        <v>191</v>
      </c>
      <c r="AK9674" s="807">
        <v>5</v>
      </c>
      <c r="AL9674" s="759" t="str">
        <f t="shared" si="303"/>
        <v>Primera Infancia</v>
      </c>
    </row>
    <row r="9675" spans="16:38" ht="15">
      <c r="P9675" s="806" t="s">
        <v>906</v>
      </c>
      <c r="Q9675" s="807">
        <v>136</v>
      </c>
      <c r="R9675" s="807">
        <v>52</v>
      </c>
      <c r="S9675" s="759" t="str">
        <f t="shared" si="302"/>
        <v>Adulto</v>
      </c>
      <c r="AI9675" s="806" t="s">
        <v>915</v>
      </c>
      <c r="AJ9675" s="807">
        <v>211</v>
      </c>
      <c r="AK9675" s="807">
        <v>6</v>
      </c>
      <c r="AL9675" s="759" t="str">
        <f t="shared" si="303"/>
        <v>Infancia</v>
      </c>
    </row>
    <row r="9676" spans="16:38" ht="15">
      <c r="P9676" s="806" t="s">
        <v>906</v>
      </c>
      <c r="Q9676" s="807">
        <v>125</v>
      </c>
      <c r="R9676" s="807">
        <v>53</v>
      </c>
      <c r="S9676" s="759" t="str">
        <f t="shared" si="302"/>
        <v>Adulto</v>
      </c>
      <c r="AI9676" s="806" t="s">
        <v>915</v>
      </c>
      <c r="AJ9676" s="807">
        <v>229</v>
      </c>
      <c r="AK9676" s="807">
        <v>7</v>
      </c>
      <c r="AL9676" s="759" t="str">
        <f t="shared" si="303"/>
        <v>Infancia</v>
      </c>
    </row>
    <row r="9677" spans="16:38" ht="15">
      <c r="P9677" s="806" t="s">
        <v>906</v>
      </c>
      <c r="Q9677" s="807">
        <v>109</v>
      </c>
      <c r="R9677" s="807">
        <v>54</v>
      </c>
      <c r="S9677" s="759" t="str">
        <f t="shared" si="302"/>
        <v>Adulto</v>
      </c>
      <c r="AI9677" s="806" t="s">
        <v>915</v>
      </c>
      <c r="AJ9677" s="807">
        <v>182</v>
      </c>
      <c r="AK9677" s="807">
        <v>8</v>
      </c>
      <c r="AL9677" s="759" t="str">
        <f t="shared" si="303"/>
        <v>Infancia</v>
      </c>
    </row>
    <row r="9678" spans="16:38" ht="15">
      <c r="P9678" s="806" t="s">
        <v>906</v>
      </c>
      <c r="Q9678" s="807">
        <v>118</v>
      </c>
      <c r="R9678" s="807">
        <v>55</v>
      </c>
      <c r="S9678" s="759" t="str">
        <f t="shared" si="302"/>
        <v>Adulto</v>
      </c>
      <c r="AI9678" s="806" t="s">
        <v>915</v>
      </c>
      <c r="AJ9678" s="807">
        <v>197</v>
      </c>
      <c r="AK9678" s="807">
        <v>9</v>
      </c>
      <c r="AL9678" s="759" t="str">
        <f t="shared" si="303"/>
        <v>Infancia</v>
      </c>
    </row>
    <row r="9679" spans="16:38" ht="15">
      <c r="P9679" s="806" t="s">
        <v>906</v>
      </c>
      <c r="Q9679" s="807">
        <v>111</v>
      </c>
      <c r="R9679" s="807">
        <v>56</v>
      </c>
      <c r="S9679" s="759" t="str">
        <f t="shared" si="302"/>
        <v>Adulto</v>
      </c>
      <c r="AI9679" s="806" t="s">
        <v>915</v>
      </c>
      <c r="AJ9679" s="807">
        <v>211</v>
      </c>
      <c r="AK9679" s="807">
        <v>10</v>
      </c>
      <c r="AL9679" s="759" t="str">
        <f t="shared" si="303"/>
        <v>Infancia</v>
      </c>
    </row>
    <row r="9680" spans="16:38" ht="15">
      <c r="P9680" s="806" t="s">
        <v>906</v>
      </c>
      <c r="Q9680" s="807">
        <v>112</v>
      </c>
      <c r="R9680" s="807">
        <v>57</v>
      </c>
      <c r="S9680" s="759" t="str">
        <f t="shared" si="302"/>
        <v>Adulto</v>
      </c>
      <c r="AI9680" s="806" t="s">
        <v>915</v>
      </c>
      <c r="AJ9680" s="807">
        <v>204</v>
      </c>
      <c r="AK9680" s="807">
        <v>11</v>
      </c>
      <c r="AL9680" s="759" t="str">
        <f t="shared" si="303"/>
        <v>Infancia</v>
      </c>
    </row>
    <row r="9681" spans="16:38" ht="30">
      <c r="P9681" s="806" t="s">
        <v>906</v>
      </c>
      <c r="Q9681" s="807">
        <v>99</v>
      </c>
      <c r="R9681" s="807">
        <v>58</v>
      </c>
      <c r="S9681" s="759" t="str">
        <f t="shared" si="302"/>
        <v>Adulto</v>
      </c>
      <c r="AI9681" s="806" t="s">
        <v>915</v>
      </c>
      <c r="AJ9681" s="807">
        <v>185</v>
      </c>
      <c r="AK9681" s="807">
        <v>12</v>
      </c>
      <c r="AL9681" s="759" t="str">
        <f t="shared" si="303"/>
        <v>Adolescente</v>
      </c>
    </row>
    <row r="9682" spans="16:38" ht="30">
      <c r="P9682" s="806" t="s">
        <v>906</v>
      </c>
      <c r="Q9682" s="807">
        <v>117</v>
      </c>
      <c r="R9682" s="807">
        <v>59</v>
      </c>
      <c r="S9682" s="759" t="str">
        <f t="shared" si="302"/>
        <v>Adulto</v>
      </c>
      <c r="AI9682" s="806" t="s">
        <v>915</v>
      </c>
      <c r="AJ9682" s="807">
        <v>226</v>
      </c>
      <c r="AK9682" s="807">
        <v>13</v>
      </c>
      <c r="AL9682" s="759" t="str">
        <f t="shared" si="303"/>
        <v>Adolescente</v>
      </c>
    </row>
    <row r="9683" spans="16:38" ht="30">
      <c r="P9683" s="806" t="s">
        <v>906</v>
      </c>
      <c r="Q9683" s="807">
        <v>100</v>
      </c>
      <c r="R9683" s="807">
        <v>60</v>
      </c>
      <c r="S9683" s="759" t="str">
        <f t="shared" si="302"/>
        <v>Vejez</v>
      </c>
      <c r="AI9683" s="806" t="s">
        <v>915</v>
      </c>
      <c r="AJ9683" s="807">
        <v>207</v>
      </c>
      <c r="AK9683" s="807">
        <v>14</v>
      </c>
      <c r="AL9683" s="759" t="str">
        <f t="shared" si="303"/>
        <v>Adolescente</v>
      </c>
    </row>
    <row r="9684" spans="16:38" ht="30">
      <c r="P9684" s="806" t="s">
        <v>906</v>
      </c>
      <c r="Q9684" s="807">
        <v>123</v>
      </c>
      <c r="R9684" s="807">
        <v>61</v>
      </c>
      <c r="S9684" s="759" t="str">
        <f t="shared" si="302"/>
        <v>Vejez</v>
      </c>
      <c r="AI9684" s="806" t="s">
        <v>915</v>
      </c>
      <c r="AJ9684" s="807">
        <v>217</v>
      </c>
      <c r="AK9684" s="807">
        <v>15</v>
      </c>
      <c r="AL9684" s="759" t="str">
        <f t="shared" si="303"/>
        <v>Adolescente</v>
      </c>
    </row>
    <row r="9685" spans="16:38" ht="30">
      <c r="P9685" s="806" t="s">
        <v>906</v>
      </c>
      <c r="Q9685" s="807">
        <v>78</v>
      </c>
      <c r="R9685" s="807">
        <v>62</v>
      </c>
      <c r="S9685" s="759" t="str">
        <f t="shared" si="302"/>
        <v>Vejez</v>
      </c>
      <c r="AI9685" s="806" t="s">
        <v>915</v>
      </c>
      <c r="AJ9685" s="807">
        <v>223</v>
      </c>
      <c r="AK9685" s="807">
        <v>16</v>
      </c>
      <c r="AL9685" s="759" t="str">
        <f t="shared" si="303"/>
        <v>Adolescente</v>
      </c>
    </row>
    <row r="9686" spans="16:38" ht="30">
      <c r="P9686" s="806" t="s">
        <v>906</v>
      </c>
      <c r="Q9686" s="807">
        <v>79</v>
      </c>
      <c r="R9686" s="807">
        <v>63</v>
      </c>
      <c r="S9686" s="759" t="str">
        <f t="shared" si="302"/>
        <v>Vejez</v>
      </c>
      <c r="AI9686" s="806" t="s">
        <v>915</v>
      </c>
      <c r="AJ9686" s="807">
        <v>177</v>
      </c>
      <c r="AK9686" s="807">
        <v>17</v>
      </c>
      <c r="AL9686" s="759" t="str">
        <f t="shared" si="303"/>
        <v>Adolescente</v>
      </c>
    </row>
    <row r="9687" spans="16:38" ht="15">
      <c r="P9687" s="806" t="s">
        <v>906</v>
      </c>
      <c r="Q9687" s="807">
        <v>99</v>
      </c>
      <c r="R9687" s="807">
        <v>64</v>
      </c>
      <c r="S9687" s="759" t="str">
        <f t="shared" si="302"/>
        <v>Vejez</v>
      </c>
      <c r="AI9687" s="806" t="s">
        <v>915</v>
      </c>
      <c r="AJ9687" s="807">
        <v>239</v>
      </c>
      <c r="AK9687" s="807">
        <v>18</v>
      </c>
      <c r="AL9687" s="759" t="str">
        <f t="shared" si="303"/>
        <v>Juventud</v>
      </c>
    </row>
    <row r="9688" spans="16:38" ht="15">
      <c r="P9688" s="806" t="s">
        <v>906</v>
      </c>
      <c r="Q9688" s="807">
        <v>84</v>
      </c>
      <c r="R9688" s="807">
        <v>65</v>
      </c>
      <c r="S9688" s="759" t="str">
        <f t="shared" si="302"/>
        <v>Vejez</v>
      </c>
      <c r="AI9688" s="806" t="s">
        <v>915</v>
      </c>
      <c r="AJ9688" s="807">
        <v>295</v>
      </c>
      <c r="AK9688" s="807">
        <v>19</v>
      </c>
      <c r="AL9688" s="759" t="str">
        <f t="shared" si="303"/>
        <v>Juventud</v>
      </c>
    </row>
    <row r="9689" spans="16:38" ht="15">
      <c r="P9689" s="806" t="s">
        <v>906</v>
      </c>
      <c r="Q9689" s="807">
        <v>79</v>
      </c>
      <c r="R9689" s="807">
        <v>66</v>
      </c>
      <c r="S9689" s="759" t="str">
        <f t="shared" si="302"/>
        <v>Vejez</v>
      </c>
      <c r="AI9689" s="806" t="s">
        <v>915</v>
      </c>
      <c r="AJ9689" s="807">
        <v>273</v>
      </c>
      <c r="AK9689" s="807">
        <v>20</v>
      </c>
      <c r="AL9689" s="759" t="str">
        <f t="shared" si="303"/>
        <v>Juventud</v>
      </c>
    </row>
    <row r="9690" spans="16:38" ht="15">
      <c r="P9690" s="806" t="s">
        <v>906</v>
      </c>
      <c r="Q9690" s="807">
        <v>63</v>
      </c>
      <c r="R9690" s="807">
        <v>67</v>
      </c>
      <c r="S9690" s="759" t="str">
        <f t="shared" si="302"/>
        <v>Vejez</v>
      </c>
      <c r="AI9690" s="806" t="s">
        <v>915</v>
      </c>
      <c r="AJ9690" s="807">
        <v>308</v>
      </c>
      <c r="AK9690" s="807">
        <v>21</v>
      </c>
      <c r="AL9690" s="759" t="str">
        <f t="shared" si="303"/>
        <v>Juventud</v>
      </c>
    </row>
    <row r="9691" spans="16:38" ht="15">
      <c r="P9691" s="806" t="s">
        <v>906</v>
      </c>
      <c r="Q9691" s="807">
        <v>88</v>
      </c>
      <c r="R9691" s="807">
        <v>68</v>
      </c>
      <c r="S9691" s="759" t="str">
        <f t="shared" si="302"/>
        <v>Vejez</v>
      </c>
      <c r="AI9691" s="806" t="s">
        <v>915</v>
      </c>
      <c r="AJ9691" s="807">
        <v>319</v>
      </c>
      <c r="AK9691" s="807">
        <v>22</v>
      </c>
      <c r="AL9691" s="759" t="str">
        <f t="shared" si="303"/>
        <v>Juventud</v>
      </c>
    </row>
    <row r="9692" spans="16:38" ht="15">
      <c r="P9692" s="806" t="s">
        <v>906</v>
      </c>
      <c r="Q9692" s="807">
        <v>66</v>
      </c>
      <c r="R9692" s="807">
        <v>69</v>
      </c>
      <c r="S9692" s="759" t="str">
        <f t="shared" si="302"/>
        <v>Vejez</v>
      </c>
      <c r="AI9692" s="806" t="s">
        <v>915</v>
      </c>
      <c r="AJ9692" s="807">
        <v>308</v>
      </c>
      <c r="AK9692" s="807">
        <v>23</v>
      </c>
      <c r="AL9692" s="759" t="str">
        <f t="shared" si="303"/>
        <v>Juventud</v>
      </c>
    </row>
    <row r="9693" spans="16:38" ht="15">
      <c r="P9693" s="806" t="s">
        <v>906</v>
      </c>
      <c r="Q9693" s="807">
        <v>61</v>
      </c>
      <c r="R9693" s="807">
        <v>70</v>
      </c>
      <c r="S9693" s="759" t="str">
        <f t="shared" si="302"/>
        <v>Vejez</v>
      </c>
      <c r="AI9693" s="806" t="s">
        <v>915</v>
      </c>
      <c r="AJ9693" s="807">
        <v>313</v>
      </c>
      <c r="AK9693" s="807">
        <v>24</v>
      </c>
      <c r="AL9693" s="759" t="str">
        <f t="shared" si="303"/>
        <v>Juventud</v>
      </c>
    </row>
    <row r="9694" spans="16:38" ht="15">
      <c r="P9694" s="806" t="s">
        <v>906</v>
      </c>
      <c r="Q9694" s="807">
        <v>64</v>
      </c>
      <c r="R9694" s="807">
        <v>71</v>
      </c>
      <c r="S9694" s="759" t="str">
        <f t="shared" si="302"/>
        <v>Vejez</v>
      </c>
      <c r="AI9694" s="806" t="s">
        <v>915</v>
      </c>
      <c r="AJ9694" s="807">
        <v>300</v>
      </c>
      <c r="AK9694" s="807">
        <v>25</v>
      </c>
      <c r="AL9694" s="759" t="str">
        <f t="shared" si="303"/>
        <v>Juventud</v>
      </c>
    </row>
    <row r="9695" spans="16:38" ht="15">
      <c r="P9695" s="806" t="s">
        <v>906</v>
      </c>
      <c r="Q9695" s="807">
        <v>47</v>
      </c>
      <c r="R9695" s="807">
        <v>72</v>
      </c>
      <c r="S9695" s="759" t="str">
        <f t="shared" si="302"/>
        <v>Vejez</v>
      </c>
      <c r="AI9695" s="806" t="s">
        <v>915</v>
      </c>
      <c r="AJ9695" s="807">
        <v>346</v>
      </c>
      <c r="AK9695" s="807">
        <v>26</v>
      </c>
      <c r="AL9695" s="759" t="str">
        <f t="shared" si="303"/>
        <v>Juventud</v>
      </c>
    </row>
    <row r="9696" spans="16:38" ht="15">
      <c r="P9696" s="806" t="s">
        <v>906</v>
      </c>
      <c r="Q9696" s="807">
        <v>40</v>
      </c>
      <c r="R9696" s="807">
        <v>73</v>
      </c>
      <c r="S9696" s="759" t="str">
        <f t="shared" si="302"/>
        <v>Vejez</v>
      </c>
      <c r="AI9696" s="806" t="s">
        <v>915</v>
      </c>
      <c r="AJ9696" s="807">
        <v>306</v>
      </c>
      <c r="AK9696" s="807">
        <v>27</v>
      </c>
      <c r="AL9696" s="759" t="str">
        <f t="shared" si="303"/>
        <v>Juventud</v>
      </c>
    </row>
    <row r="9697" spans="16:38" ht="15">
      <c r="P9697" s="806" t="s">
        <v>906</v>
      </c>
      <c r="Q9697" s="807">
        <v>49</v>
      </c>
      <c r="R9697" s="807">
        <v>74</v>
      </c>
      <c r="S9697" s="759" t="str">
        <f t="shared" si="302"/>
        <v>Vejez</v>
      </c>
      <c r="AI9697" s="806" t="s">
        <v>915</v>
      </c>
      <c r="AJ9697" s="807">
        <v>290</v>
      </c>
      <c r="AK9697" s="807">
        <v>28</v>
      </c>
      <c r="AL9697" s="759" t="str">
        <f t="shared" si="303"/>
        <v>Juventud</v>
      </c>
    </row>
    <row r="9698" spans="16:38" ht="15">
      <c r="P9698" s="806" t="s">
        <v>906</v>
      </c>
      <c r="Q9698" s="807">
        <v>53</v>
      </c>
      <c r="R9698" s="807">
        <v>75</v>
      </c>
      <c r="S9698" s="759" t="str">
        <f t="shared" si="302"/>
        <v>Vejez</v>
      </c>
      <c r="AI9698" s="806" t="s">
        <v>915</v>
      </c>
      <c r="AJ9698" s="807">
        <v>269</v>
      </c>
      <c r="AK9698" s="807">
        <v>29</v>
      </c>
      <c r="AL9698" s="759" t="str">
        <f t="shared" si="303"/>
        <v>Adulto</v>
      </c>
    </row>
    <row r="9699" spans="16:38" ht="15">
      <c r="P9699" s="806" t="s">
        <v>906</v>
      </c>
      <c r="Q9699" s="807">
        <v>38</v>
      </c>
      <c r="R9699" s="807">
        <v>76</v>
      </c>
      <c r="S9699" s="759" t="str">
        <f t="shared" si="302"/>
        <v>Vejez</v>
      </c>
      <c r="AI9699" s="806" t="s">
        <v>915</v>
      </c>
      <c r="AJ9699" s="807">
        <v>263</v>
      </c>
      <c r="AK9699" s="807">
        <v>30</v>
      </c>
      <c r="AL9699" s="759" t="str">
        <f t="shared" si="303"/>
        <v>Adulto</v>
      </c>
    </row>
    <row r="9700" spans="16:38" ht="15">
      <c r="P9700" s="806" t="s">
        <v>906</v>
      </c>
      <c r="Q9700" s="807">
        <v>47</v>
      </c>
      <c r="R9700" s="807">
        <v>77</v>
      </c>
      <c r="S9700" s="759" t="str">
        <f t="shared" si="302"/>
        <v>Vejez</v>
      </c>
      <c r="AI9700" s="806" t="s">
        <v>915</v>
      </c>
      <c r="AJ9700" s="807">
        <v>255</v>
      </c>
      <c r="AK9700" s="807">
        <v>31</v>
      </c>
      <c r="AL9700" s="759" t="str">
        <f t="shared" si="303"/>
        <v>Adulto</v>
      </c>
    </row>
    <row r="9701" spans="16:38" ht="15">
      <c r="P9701" s="806" t="s">
        <v>906</v>
      </c>
      <c r="Q9701" s="807">
        <v>43</v>
      </c>
      <c r="R9701" s="807">
        <v>78</v>
      </c>
      <c r="S9701" s="759" t="str">
        <f t="shared" si="302"/>
        <v>Vejez</v>
      </c>
      <c r="AI9701" s="806" t="s">
        <v>915</v>
      </c>
      <c r="AJ9701" s="807">
        <v>223</v>
      </c>
      <c r="AK9701" s="807">
        <v>32</v>
      </c>
      <c r="AL9701" s="759" t="str">
        <f t="shared" si="303"/>
        <v>Adulto</v>
      </c>
    </row>
    <row r="9702" spans="16:38" ht="15">
      <c r="P9702" s="806" t="s">
        <v>906</v>
      </c>
      <c r="Q9702" s="807">
        <v>28</v>
      </c>
      <c r="R9702" s="807">
        <v>79</v>
      </c>
      <c r="S9702" s="759" t="str">
        <f t="shared" si="302"/>
        <v>Vejez</v>
      </c>
      <c r="AI9702" s="806" t="s">
        <v>915</v>
      </c>
      <c r="AJ9702" s="807">
        <v>238</v>
      </c>
      <c r="AK9702" s="807">
        <v>33</v>
      </c>
      <c r="AL9702" s="759" t="str">
        <f t="shared" si="303"/>
        <v>Adulto</v>
      </c>
    </row>
    <row r="9703" spans="16:38" ht="15">
      <c r="P9703" s="806" t="s">
        <v>906</v>
      </c>
      <c r="Q9703" s="807">
        <v>32</v>
      </c>
      <c r="R9703" s="807">
        <v>80</v>
      </c>
      <c r="S9703" s="759" t="str">
        <f t="shared" si="302"/>
        <v>Vejez</v>
      </c>
      <c r="AI9703" s="806" t="s">
        <v>915</v>
      </c>
      <c r="AJ9703" s="807">
        <v>197</v>
      </c>
      <c r="AK9703" s="807">
        <v>34</v>
      </c>
      <c r="AL9703" s="759" t="str">
        <f t="shared" si="303"/>
        <v>Adulto</v>
      </c>
    </row>
    <row r="9704" spans="16:38" ht="15">
      <c r="P9704" s="806" t="s">
        <v>906</v>
      </c>
      <c r="Q9704" s="807">
        <v>31</v>
      </c>
      <c r="R9704" s="807">
        <v>81</v>
      </c>
      <c r="S9704" s="759" t="str">
        <f t="shared" si="302"/>
        <v>Vejez</v>
      </c>
      <c r="AI9704" s="806" t="s">
        <v>915</v>
      </c>
      <c r="AJ9704" s="807">
        <v>234</v>
      </c>
      <c r="AK9704" s="807">
        <v>35</v>
      </c>
      <c r="AL9704" s="759" t="str">
        <f t="shared" si="303"/>
        <v>Adulto</v>
      </c>
    </row>
    <row r="9705" spans="16:38" ht="15">
      <c r="P9705" s="806" t="s">
        <v>906</v>
      </c>
      <c r="Q9705" s="807">
        <v>35</v>
      </c>
      <c r="R9705" s="807">
        <v>82</v>
      </c>
      <c r="S9705" s="759" t="str">
        <f t="shared" si="302"/>
        <v>Vejez</v>
      </c>
      <c r="AI9705" s="806" t="s">
        <v>915</v>
      </c>
      <c r="AJ9705" s="807">
        <v>199</v>
      </c>
      <c r="AK9705" s="807">
        <v>36</v>
      </c>
      <c r="AL9705" s="759" t="str">
        <f t="shared" si="303"/>
        <v>Adulto</v>
      </c>
    </row>
    <row r="9706" spans="16:38" ht="15">
      <c r="P9706" s="806" t="s">
        <v>906</v>
      </c>
      <c r="Q9706" s="807">
        <v>43</v>
      </c>
      <c r="R9706" s="807">
        <v>83</v>
      </c>
      <c r="S9706" s="759" t="str">
        <f t="shared" si="302"/>
        <v>Vejez</v>
      </c>
      <c r="AI9706" s="806" t="s">
        <v>915</v>
      </c>
      <c r="AJ9706" s="807">
        <v>183</v>
      </c>
      <c r="AK9706" s="807">
        <v>37</v>
      </c>
      <c r="AL9706" s="759" t="str">
        <f t="shared" si="303"/>
        <v>Adulto</v>
      </c>
    </row>
    <row r="9707" spans="16:38" ht="15">
      <c r="P9707" s="806" t="s">
        <v>906</v>
      </c>
      <c r="Q9707" s="807">
        <v>14</v>
      </c>
      <c r="R9707" s="807">
        <v>84</v>
      </c>
      <c r="S9707" s="759" t="str">
        <f t="shared" si="302"/>
        <v>Vejez</v>
      </c>
      <c r="AI9707" s="806" t="s">
        <v>915</v>
      </c>
      <c r="AJ9707" s="807">
        <v>217</v>
      </c>
      <c r="AK9707" s="807">
        <v>38</v>
      </c>
      <c r="AL9707" s="759" t="str">
        <f t="shared" si="303"/>
        <v>Adulto</v>
      </c>
    </row>
    <row r="9708" spans="16:38" ht="15">
      <c r="P9708" s="806" t="s">
        <v>906</v>
      </c>
      <c r="Q9708" s="807">
        <v>20</v>
      </c>
      <c r="R9708" s="807">
        <v>85</v>
      </c>
      <c r="S9708" s="759" t="str">
        <f t="shared" si="302"/>
        <v>Vejez</v>
      </c>
      <c r="AI9708" s="806" t="s">
        <v>915</v>
      </c>
      <c r="AJ9708" s="807">
        <v>209</v>
      </c>
      <c r="AK9708" s="807">
        <v>39</v>
      </c>
      <c r="AL9708" s="759" t="str">
        <f t="shared" si="303"/>
        <v>Adulto</v>
      </c>
    </row>
    <row r="9709" spans="16:38" ht="15">
      <c r="P9709" s="806" t="s">
        <v>906</v>
      </c>
      <c r="Q9709" s="807">
        <v>19</v>
      </c>
      <c r="R9709" s="807">
        <v>86</v>
      </c>
      <c r="S9709" s="759" t="str">
        <f t="shared" si="302"/>
        <v>Vejez</v>
      </c>
      <c r="AI9709" s="806" t="s">
        <v>915</v>
      </c>
      <c r="AJ9709" s="807">
        <v>204</v>
      </c>
      <c r="AK9709" s="807">
        <v>40</v>
      </c>
      <c r="AL9709" s="759" t="str">
        <f t="shared" si="303"/>
        <v>Adulto</v>
      </c>
    </row>
    <row r="9710" spans="16:38" ht="15">
      <c r="P9710" s="806" t="s">
        <v>906</v>
      </c>
      <c r="Q9710" s="807">
        <v>22</v>
      </c>
      <c r="R9710" s="807">
        <v>87</v>
      </c>
      <c r="S9710" s="759" t="str">
        <f t="shared" si="302"/>
        <v>Vejez</v>
      </c>
      <c r="AI9710" s="806" t="s">
        <v>915</v>
      </c>
      <c r="AJ9710" s="807">
        <v>181</v>
      </c>
      <c r="AK9710" s="807">
        <v>41</v>
      </c>
      <c r="AL9710" s="759" t="str">
        <f t="shared" si="303"/>
        <v>Adulto</v>
      </c>
    </row>
    <row r="9711" spans="16:38" ht="15">
      <c r="P9711" s="806" t="s">
        <v>906</v>
      </c>
      <c r="Q9711" s="807">
        <v>12</v>
      </c>
      <c r="R9711" s="807">
        <v>88</v>
      </c>
      <c r="S9711" s="759" t="str">
        <f t="shared" si="302"/>
        <v>Vejez</v>
      </c>
      <c r="AI9711" s="806" t="s">
        <v>915</v>
      </c>
      <c r="AJ9711" s="807">
        <v>177</v>
      </c>
      <c r="AK9711" s="807">
        <v>42</v>
      </c>
      <c r="AL9711" s="759" t="str">
        <f t="shared" si="303"/>
        <v>Adulto</v>
      </c>
    </row>
    <row r="9712" spans="16:38" ht="15">
      <c r="P9712" s="806" t="s">
        <v>906</v>
      </c>
      <c r="Q9712" s="807">
        <v>13</v>
      </c>
      <c r="R9712" s="807">
        <v>89</v>
      </c>
      <c r="S9712" s="759" t="str">
        <f t="shared" si="302"/>
        <v>Vejez</v>
      </c>
      <c r="AI9712" s="806" t="s">
        <v>915</v>
      </c>
      <c r="AJ9712" s="807">
        <v>178</v>
      </c>
      <c r="AK9712" s="807">
        <v>43</v>
      </c>
      <c r="AL9712" s="759" t="str">
        <f t="shared" si="303"/>
        <v>Adulto</v>
      </c>
    </row>
    <row r="9713" spans="16:38" ht="15">
      <c r="P9713" s="806" t="s">
        <v>906</v>
      </c>
      <c r="Q9713" s="807">
        <v>10</v>
      </c>
      <c r="R9713" s="807">
        <v>90</v>
      </c>
      <c r="S9713" s="759" t="str">
        <f t="shared" si="302"/>
        <v>Vejez</v>
      </c>
      <c r="AI9713" s="806" t="s">
        <v>915</v>
      </c>
      <c r="AJ9713" s="807">
        <v>157</v>
      </c>
      <c r="AK9713" s="807">
        <v>44</v>
      </c>
      <c r="AL9713" s="759" t="str">
        <f t="shared" si="303"/>
        <v>Adulto</v>
      </c>
    </row>
    <row r="9714" spans="16:38" ht="15">
      <c r="P9714" s="806" t="s">
        <v>906</v>
      </c>
      <c r="Q9714" s="807">
        <v>7</v>
      </c>
      <c r="R9714" s="807">
        <v>91</v>
      </c>
      <c r="S9714" s="759" t="str">
        <f t="shared" si="302"/>
        <v>Vejez</v>
      </c>
      <c r="AI9714" s="806" t="s">
        <v>915</v>
      </c>
      <c r="AJ9714" s="807">
        <v>152</v>
      </c>
      <c r="AK9714" s="807">
        <v>45</v>
      </c>
      <c r="AL9714" s="759" t="str">
        <f t="shared" si="303"/>
        <v>Adulto</v>
      </c>
    </row>
    <row r="9715" spans="16:38" ht="15">
      <c r="P9715" s="806" t="s">
        <v>906</v>
      </c>
      <c r="Q9715" s="807">
        <v>1</v>
      </c>
      <c r="R9715" s="807">
        <v>92</v>
      </c>
      <c r="S9715" s="759" t="str">
        <f t="shared" si="302"/>
        <v>Vejez</v>
      </c>
      <c r="AI9715" s="806" t="s">
        <v>915</v>
      </c>
      <c r="AJ9715" s="807">
        <v>141</v>
      </c>
      <c r="AK9715" s="807">
        <v>46</v>
      </c>
      <c r="AL9715" s="759" t="str">
        <f t="shared" si="303"/>
        <v>Adulto</v>
      </c>
    </row>
    <row r="9716" spans="16:38" ht="15">
      <c r="P9716" s="806" t="s">
        <v>906</v>
      </c>
      <c r="Q9716" s="807">
        <v>2</v>
      </c>
      <c r="R9716" s="807">
        <v>93</v>
      </c>
      <c r="S9716" s="759" t="str">
        <f t="shared" si="302"/>
        <v>Vejez</v>
      </c>
      <c r="AI9716" s="806" t="s">
        <v>915</v>
      </c>
      <c r="AJ9716" s="807">
        <v>162</v>
      </c>
      <c r="AK9716" s="807">
        <v>47</v>
      </c>
      <c r="AL9716" s="759" t="str">
        <f t="shared" si="303"/>
        <v>Adulto</v>
      </c>
    </row>
    <row r="9717" spans="16:38" ht="15">
      <c r="P9717" s="806" t="s">
        <v>906</v>
      </c>
      <c r="Q9717" s="807">
        <v>3</v>
      </c>
      <c r="R9717" s="807">
        <v>94</v>
      </c>
      <c r="S9717" s="759" t="str">
        <f t="shared" si="302"/>
        <v>Vejez</v>
      </c>
      <c r="AI9717" s="806" t="s">
        <v>915</v>
      </c>
      <c r="AJ9717" s="807">
        <v>166</v>
      </c>
      <c r="AK9717" s="807">
        <v>48</v>
      </c>
      <c r="AL9717" s="759" t="str">
        <f t="shared" si="303"/>
        <v>Adulto</v>
      </c>
    </row>
    <row r="9718" spans="16:38" ht="15">
      <c r="P9718" s="806" t="s">
        <v>906</v>
      </c>
      <c r="Q9718" s="807">
        <v>4</v>
      </c>
      <c r="R9718" s="807">
        <v>95</v>
      </c>
      <c r="S9718" s="759" t="str">
        <f t="shared" si="302"/>
        <v>Vejez</v>
      </c>
      <c r="AI9718" s="806" t="s">
        <v>915</v>
      </c>
      <c r="AJ9718" s="807">
        <v>141</v>
      </c>
      <c r="AK9718" s="807">
        <v>49</v>
      </c>
      <c r="AL9718" s="759" t="str">
        <f t="shared" si="303"/>
        <v>Adulto</v>
      </c>
    </row>
    <row r="9719" spans="16:38" ht="15">
      <c r="P9719" s="806" t="s">
        <v>906</v>
      </c>
      <c r="Q9719" s="807">
        <v>5</v>
      </c>
      <c r="R9719" s="807">
        <v>96</v>
      </c>
      <c r="S9719" s="759" t="str">
        <f t="shared" si="302"/>
        <v>Vejez</v>
      </c>
      <c r="AI9719" s="806" t="s">
        <v>915</v>
      </c>
      <c r="AJ9719" s="807">
        <v>157</v>
      </c>
      <c r="AK9719" s="807">
        <v>50</v>
      </c>
      <c r="AL9719" s="759" t="str">
        <f t="shared" si="303"/>
        <v>Adulto</v>
      </c>
    </row>
    <row r="9720" spans="16:38" ht="15">
      <c r="P9720" s="806" t="s">
        <v>906</v>
      </c>
      <c r="Q9720" s="807">
        <v>2</v>
      </c>
      <c r="R9720" s="807">
        <v>97</v>
      </c>
      <c r="S9720" s="759" t="str">
        <f t="shared" si="302"/>
        <v>Vejez</v>
      </c>
      <c r="AI9720" s="806" t="s">
        <v>915</v>
      </c>
      <c r="AJ9720" s="807">
        <v>158</v>
      </c>
      <c r="AK9720" s="807">
        <v>51</v>
      </c>
      <c r="AL9720" s="759" t="str">
        <f t="shared" si="303"/>
        <v>Adulto</v>
      </c>
    </row>
    <row r="9721" spans="16:38" ht="15">
      <c r="P9721" s="806" t="s">
        <v>906</v>
      </c>
      <c r="Q9721" s="807">
        <v>2</v>
      </c>
      <c r="R9721" s="807">
        <v>98</v>
      </c>
      <c r="S9721" s="759" t="str">
        <f t="shared" si="302"/>
        <v>Vejez</v>
      </c>
      <c r="AI9721" s="806" t="s">
        <v>915</v>
      </c>
      <c r="AJ9721" s="807">
        <v>162</v>
      </c>
      <c r="AK9721" s="807">
        <v>52</v>
      </c>
      <c r="AL9721" s="759" t="str">
        <f t="shared" si="303"/>
        <v>Adulto</v>
      </c>
    </row>
    <row r="9722" spans="16:38" ht="15">
      <c r="P9722" s="806" t="s">
        <v>906</v>
      </c>
      <c r="Q9722" s="807">
        <v>1</v>
      </c>
      <c r="R9722" s="807">
        <v>103</v>
      </c>
      <c r="S9722" s="759" t="str">
        <f t="shared" si="302"/>
        <v>Vejez</v>
      </c>
      <c r="AI9722" s="806" t="s">
        <v>915</v>
      </c>
      <c r="AJ9722" s="807">
        <v>143</v>
      </c>
      <c r="AK9722" s="807">
        <v>53</v>
      </c>
      <c r="AL9722" s="759" t="str">
        <f t="shared" si="303"/>
        <v>Adulto</v>
      </c>
    </row>
    <row r="9723" spans="16:38" ht="15">
      <c r="P9723" s="806" t="s">
        <v>906</v>
      </c>
      <c r="Q9723" s="807">
        <v>1</v>
      </c>
      <c r="R9723" s="807">
        <v>106</v>
      </c>
      <c r="S9723" s="759" t="str">
        <f t="shared" si="302"/>
        <v>Vejez</v>
      </c>
      <c r="AI9723" s="806" t="s">
        <v>915</v>
      </c>
      <c r="AJ9723" s="807">
        <v>150</v>
      </c>
      <c r="AK9723" s="807">
        <v>54</v>
      </c>
      <c r="AL9723" s="759" t="str">
        <f t="shared" si="303"/>
        <v>Adulto</v>
      </c>
    </row>
    <row r="9724" spans="16:38" ht="30">
      <c r="P9724" s="806" t="s">
        <v>907</v>
      </c>
      <c r="Q9724" s="807">
        <v>126</v>
      </c>
      <c r="R9724" s="807">
        <v>0</v>
      </c>
      <c r="S9724" s="759" t="str">
        <f t="shared" si="302"/>
        <v>Primera Infancia</v>
      </c>
      <c r="AI9724" s="806" t="s">
        <v>915</v>
      </c>
      <c r="AJ9724" s="807">
        <v>153</v>
      </c>
      <c r="AK9724" s="807">
        <v>55</v>
      </c>
      <c r="AL9724" s="759" t="str">
        <f t="shared" si="303"/>
        <v>Adulto</v>
      </c>
    </row>
    <row r="9725" spans="16:38" ht="30">
      <c r="P9725" s="806" t="s">
        <v>907</v>
      </c>
      <c r="Q9725" s="807">
        <v>112</v>
      </c>
      <c r="R9725" s="807">
        <v>1</v>
      </c>
      <c r="S9725" s="759" t="str">
        <f t="shared" si="302"/>
        <v>Primera Infancia</v>
      </c>
      <c r="AI9725" s="806" t="s">
        <v>915</v>
      </c>
      <c r="AJ9725" s="807">
        <v>165</v>
      </c>
      <c r="AK9725" s="807">
        <v>56</v>
      </c>
      <c r="AL9725" s="759" t="str">
        <f t="shared" si="303"/>
        <v>Adulto</v>
      </c>
    </row>
    <row r="9726" spans="16:38" ht="30">
      <c r="P9726" s="806" t="s">
        <v>907</v>
      </c>
      <c r="Q9726" s="807">
        <v>102</v>
      </c>
      <c r="R9726" s="807">
        <v>2</v>
      </c>
      <c r="S9726" s="759" t="str">
        <f t="shared" si="302"/>
        <v>Primera Infancia</v>
      </c>
      <c r="AI9726" s="806" t="s">
        <v>915</v>
      </c>
      <c r="AJ9726" s="807">
        <v>123</v>
      </c>
      <c r="AK9726" s="807">
        <v>57</v>
      </c>
      <c r="AL9726" s="759" t="str">
        <f t="shared" si="303"/>
        <v>Adulto</v>
      </c>
    </row>
    <row r="9727" spans="16:38" ht="30">
      <c r="P9727" s="806" t="s">
        <v>907</v>
      </c>
      <c r="Q9727" s="807">
        <v>119</v>
      </c>
      <c r="R9727" s="807">
        <v>3</v>
      </c>
      <c r="S9727" s="759" t="str">
        <f t="shared" si="302"/>
        <v>Primera Infancia</v>
      </c>
      <c r="AI9727" s="806" t="s">
        <v>915</v>
      </c>
      <c r="AJ9727" s="807">
        <v>133</v>
      </c>
      <c r="AK9727" s="807">
        <v>58</v>
      </c>
      <c r="AL9727" s="759" t="str">
        <f t="shared" si="303"/>
        <v>Adulto</v>
      </c>
    </row>
    <row r="9728" spans="16:38" ht="30">
      <c r="P9728" s="806" t="s">
        <v>907</v>
      </c>
      <c r="Q9728" s="807">
        <v>126</v>
      </c>
      <c r="R9728" s="807">
        <v>4</v>
      </c>
      <c r="S9728" s="759" t="str">
        <f t="shared" si="302"/>
        <v>Primera Infancia</v>
      </c>
      <c r="AI9728" s="806" t="s">
        <v>915</v>
      </c>
      <c r="AJ9728" s="807">
        <v>114</v>
      </c>
      <c r="AK9728" s="807">
        <v>59</v>
      </c>
      <c r="AL9728" s="759" t="str">
        <f t="shared" si="303"/>
        <v>Adulto</v>
      </c>
    </row>
    <row r="9729" spans="16:38" ht="30">
      <c r="P9729" s="806" t="s">
        <v>907</v>
      </c>
      <c r="Q9729" s="807">
        <v>115</v>
      </c>
      <c r="R9729" s="807">
        <v>5</v>
      </c>
      <c r="S9729" s="759" t="str">
        <f t="shared" si="302"/>
        <v>Primera Infancia</v>
      </c>
      <c r="AI9729" s="806" t="s">
        <v>915</v>
      </c>
      <c r="AJ9729" s="807">
        <v>117</v>
      </c>
      <c r="AK9729" s="807">
        <v>60</v>
      </c>
      <c r="AL9729" s="759" t="str">
        <f t="shared" si="303"/>
        <v>Vejez</v>
      </c>
    </row>
    <row r="9730" spans="16:38" ht="15">
      <c r="P9730" s="806" t="s">
        <v>907</v>
      </c>
      <c r="Q9730" s="807">
        <v>112</v>
      </c>
      <c r="R9730" s="807">
        <v>6</v>
      </c>
      <c r="S9730" s="759" t="str">
        <f t="shared" si="302"/>
        <v>Infancia</v>
      </c>
      <c r="AI9730" s="806" t="s">
        <v>915</v>
      </c>
      <c r="AJ9730" s="807">
        <v>114</v>
      </c>
      <c r="AK9730" s="807">
        <v>61</v>
      </c>
      <c r="AL9730" s="759" t="str">
        <f t="shared" si="303"/>
        <v>Vejez</v>
      </c>
    </row>
    <row r="9731" spans="16:38" ht="15">
      <c r="P9731" s="806" t="s">
        <v>907</v>
      </c>
      <c r="Q9731" s="807">
        <v>132</v>
      </c>
      <c r="R9731" s="807">
        <v>7</v>
      </c>
      <c r="S9731" s="759" t="str">
        <f t="shared" ref="S9731:S9794" si="304">IF(P9731=0,"",IF(AND(R9731&gt;=0,R9731&lt;=5),"Primera Infancia",IF(AND(R9731&gt;=6,R9731&lt;=11),"Infancia",IF(AND(R9731&gt;=12,R9731&lt;=17),"Adolescente",IF(AND(R9731&gt;=18,R9731&lt;=28),"Juventud",IF(AND(R9731&gt;=29,R9731&lt;=59),"Adulto","Vejez"))))))</f>
        <v>Infancia</v>
      </c>
      <c r="AI9731" s="806" t="s">
        <v>915</v>
      </c>
      <c r="AJ9731" s="807">
        <v>87</v>
      </c>
      <c r="AK9731" s="807">
        <v>62</v>
      </c>
      <c r="AL9731" s="759" t="str">
        <f t="shared" ref="AL9731:AL9794" si="305">IF(AI9731=0,"",IF(AND(AK9731&gt;=0,AK9731&lt;=5),"Primera Infancia",IF(AND(AK9731&gt;=6,AK9731&lt;=11),"Infancia",IF(AND(AK9731&gt;=12,AK9731&lt;=17),"Adolescente",IF(AND(AK9731&gt;=18,AK9731&lt;=28),"Juventud",IF(AND(AK9731&gt;=29,AK9731&lt;=59),"Adulto","Vejez"))))))</f>
        <v>Vejez</v>
      </c>
    </row>
    <row r="9732" spans="16:38" ht="15">
      <c r="P9732" s="806" t="s">
        <v>907</v>
      </c>
      <c r="Q9732" s="807">
        <v>115</v>
      </c>
      <c r="R9732" s="807">
        <v>8</v>
      </c>
      <c r="S9732" s="759" t="str">
        <f t="shared" si="304"/>
        <v>Infancia</v>
      </c>
      <c r="AI9732" s="806" t="s">
        <v>915</v>
      </c>
      <c r="AJ9732" s="807">
        <v>86</v>
      </c>
      <c r="AK9732" s="807">
        <v>63</v>
      </c>
      <c r="AL9732" s="759" t="str">
        <f t="shared" si="305"/>
        <v>Vejez</v>
      </c>
    </row>
    <row r="9733" spans="16:38" ht="15">
      <c r="P9733" s="806" t="s">
        <v>907</v>
      </c>
      <c r="Q9733" s="807">
        <v>124</v>
      </c>
      <c r="R9733" s="807">
        <v>9</v>
      </c>
      <c r="S9733" s="759" t="str">
        <f t="shared" si="304"/>
        <v>Infancia</v>
      </c>
      <c r="AI9733" s="806" t="s">
        <v>915</v>
      </c>
      <c r="AJ9733" s="807">
        <v>104</v>
      </c>
      <c r="AK9733" s="807">
        <v>64</v>
      </c>
      <c r="AL9733" s="759" t="str">
        <f t="shared" si="305"/>
        <v>Vejez</v>
      </c>
    </row>
    <row r="9734" spans="16:38" ht="15">
      <c r="P9734" s="806" t="s">
        <v>907</v>
      </c>
      <c r="Q9734" s="807">
        <v>114</v>
      </c>
      <c r="R9734" s="807">
        <v>10</v>
      </c>
      <c r="S9734" s="759" t="str">
        <f t="shared" si="304"/>
        <v>Infancia</v>
      </c>
      <c r="AI9734" s="806" t="s">
        <v>915</v>
      </c>
      <c r="AJ9734" s="807">
        <v>83</v>
      </c>
      <c r="AK9734" s="807">
        <v>65</v>
      </c>
      <c r="AL9734" s="759" t="str">
        <f t="shared" si="305"/>
        <v>Vejez</v>
      </c>
    </row>
    <row r="9735" spans="16:38" ht="15">
      <c r="P9735" s="806" t="s">
        <v>907</v>
      </c>
      <c r="Q9735" s="807">
        <v>152</v>
      </c>
      <c r="R9735" s="807">
        <v>11</v>
      </c>
      <c r="S9735" s="759" t="str">
        <f t="shared" si="304"/>
        <v>Infancia</v>
      </c>
      <c r="AI9735" s="806" t="s">
        <v>915</v>
      </c>
      <c r="AJ9735" s="807">
        <v>99</v>
      </c>
      <c r="AK9735" s="807">
        <v>66</v>
      </c>
      <c r="AL9735" s="759" t="str">
        <f t="shared" si="305"/>
        <v>Vejez</v>
      </c>
    </row>
    <row r="9736" spans="16:38" ht="30">
      <c r="P9736" s="806" t="s">
        <v>907</v>
      </c>
      <c r="Q9736" s="807">
        <v>147</v>
      </c>
      <c r="R9736" s="807">
        <v>12</v>
      </c>
      <c r="S9736" s="759" t="str">
        <f t="shared" si="304"/>
        <v>Adolescente</v>
      </c>
      <c r="AI9736" s="806" t="s">
        <v>915</v>
      </c>
      <c r="AJ9736" s="807">
        <v>94</v>
      </c>
      <c r="AK9736" s="807">
        <v>67</v>
      </c>
      <c r="AL9736" s="759" t="str">
        <f t="shared" si="305"/>
        <v>Vejez</v>
      </c>
    </row>
    <row r="9737" spans="16:38" ht="30">
      <c r="P9737" s="806" t="s">
        <v>907</v>
      </c>
      <c r="Q9737" s="807">
        <v>171</v>
      </c>
      <c r="R9737" s="807">
        <v>13</v>
      </c>
      <c r="S9737" s="759" t="str">
        <f t="shared" si="304"/>
        <v>Adolescente</v>
      </c>
      <c r="AI9737" s="806" t="s">
        <v>915</v>
      </c>
      <c r="AJ9737" s="807">
        <v>100</v>
      </c>
      <c r="AK9737" s="807">
        <v>68</v>
      </c>
      <c r="AL9737" s="759" t="str">
        <f t="shared" si="305"/>
        <v>Vejez</v>
      </c>
    </row>
    <row r="9738" spans="16:38" ht="30">
      <c r="P9738" s="806" t="s">
        <v>907</v>
      </c>
      <c r="Q9738" s="807">
        <v>194</v>
      </c>
      <c r="R9738" s="807">
        <v>14</v>
      </c>
      <c r="S9738" s="759" t="str">
        <f t="shared" si="304"/>
        <v>Adolescente</v>
      </c>
      <c r="AI9738" s="806" t="s">
        <v>915</v>
      </c>
      <c r="AJ9738" s="807">
        <v>75</v>
      </c>
      <c r="AK9738" s="807">
        <v>69</v>
      </c>
      <c r="AL9738" s="759" t="str">
        <f t="shared" si="305"/>
        <v>Vejez</v>
      </c>
    </row>
    <row r="9739" spans="16:38" ht="30">
      <c r="P9739" s="806" t="s">
        <v>907</v>
      </c>
      <c r="Q9739" s="807">
        <v>195</v>
      </c>
      <c r="R9739" s="807">
        <v>15</v>
      </c>
      <c r="S9739" s="759" t="str">
        <f t="shared" si="304"/>
        <v>Adolescente</v>
      </c>
      <c r="AI9739" s="806" t="s">
        <v>915</v>
      </c>
      <c r="AJ9739" s="807">
        <v>61</v>
      </c>
      <c r="AK9739" s="807">
        <v>70</v>
      </c>
      <c r="AL9739" s="759" t="str">
        <f t="shared" si="305"/>
        <v>Vejez</v>
      </c>
    </row>
    <row r="9740" spans="16:38" ht="30">
      <c r="P9740" s="806" t="s">
        <v>907</v>
      </c>
      <c r="Q9740" s="807">
        <v>197</v>
      </c>
      <c r="R9740" s="807">
        <v>16</v>
      </c>
      <c r="S9740" s="759" t="str">
        <f t="shared" si="304"/>
        <v>Adolescente</v>
      </c>
      <c r="AI9740" s="806" t="s">
        <v>915</v>
      </c>
      <c r="AJ9740" s="807">
        <v>69</v>
      </c>
      <c r="AK9740" s="807">
        <v>71</v>
      </c>
      <c r="AL9740" s="759" t="str">
        <f t="shared" si="305"/>
        <v>Vejez</v>
      </c>
    </row>
    <row r="9741" spans="16:38" ht="30">
      <c r="P9741" s="806" t="s">
        <v>907</v>
      </c>
      <c r="Q9741" s="807">
        <v>202</v>
      </c>
      <c r="R9741" s="807">
        <v>17</v>
      </c>
      <c r="S9741" s="759" t="str">
        <f t="shared" si="304"/>
        <v>Adolescente</v>
      </c>
      <c r="AI9741" s="806" t="s">
        <v>915</v>
      </c>
      <c r="AJ9741" s="807">
        <v>69</v>
      </c>
      <c r="AK9741" s="807">
        <v>72</v>
      </c>
      <c r="AL9741" s="759" t="str">
        <f t="shared" si="305"/>
        <v>Vejez</v>
      </c>
    </row>
    <row r="9742" spans="16:38" ht="15">
      <c r="P9742" s="806" t="s">
        <v>907</v>
      </c>
      <c r="Q9742" s="807">
        <v>189</v>
      </c>
      <c r="R9742" s="807">
        <v>18</v>
      </c>
      <c r="S9742" s="759" t="str">
        <f t="shared" si="304"/>
        <v>Juventud</v>
      </c>
      <c r="AI9742" s="806" t="s">
        <v>915</v>
      </c>
      <c r="AJ9742" s="807">
        <v>63</v>
      </c>
      <c r="AK9742" s="807">
        <v>73</v>
      </c>
      <c r="AL9742" s="759" t="str">
        <f t="shared" si="305"/>
        <v>Vejez</v>
      </c>
    </row>
    <row r="9743" spans="16:38" ht="15">
      <c r="P9743" s="806" t="s">
        <v>907</v>
      </c>
      <c r="Q9743" s="807">
        <v>170</v>
      </c>
      <c r="R9743" s="807">
        <v>19</v>
      </c>
      <c r="S9743" s="759" t="str">
        <f t="shared" si="304"/>
        <v>Juventud</v>
      </c>
      <c r="AI9743" s="806" t="s">
        <v>915</v>
      </c>
      <c r="AJ9743" s="807">
        <v>45</v>
      </c>
      <c r="AK9743" s="807">
        <v>74</v>
      </c>
      <c r="AL9743" s="759" t="str">
        <f t="shared" si="305"/>
        <v>Vejez</v>
      </c>
    </row>
    <row r="9744" spans="16:38" ht="15">
      <c r="P9744" s="806" t="s">
        <v>907</v>
      </c>
      <c r="Q9744" s="807">
        <v>145</v>
      </c>
      <c r="R9744" s="807">
        <v>20</v>
      </c>
      <c r="S9744" s="759" t="str">
        <f t="shared" si="304"/>
        <v>Juventud</v>
      </c>
      <c r="AI9744" s="806" t="s">
        <v>915</v>
      </c>
      <c r="AJ9744" s="807">
        <v>41</v>
      </c>
      <c r="AK9744" s="807">
        <v>75</v>
      </c>
      <c r="AL9744" s="759" t="str">
        <f t="shared" si="305"/>
        <v>Vejez</v>
      </c>
    </row>
    <row r="9745" spans="16:38" ht="15">
      <c r="P9745" s="806" t="s">
        <v>907</v>
      </c>
      <c r="Q9745" s="807">
        <v>132</v>
      </c>
      <c r="R9745" s="807">
        <v>21</v>
      </c>
      <c r="S9745" s="759" t="str">
        <f t="shared" si="304"/>
        <v>Juventud</v>
      </c>
      <c r="AI9745" s="806" t="s">
        <v>915</v>
      </c>
      <c r="AJ9745" s="807">
        <v>38</v>
      </c>
      <c r="AK9745" s="807">
        <v>76</v>
      </c>
      <c r="AL9745" s="759" t="str">
        <f t="shared" si="305"/>
        <v>Vejez</v>
      </c>
    </row>
    <row r="9746" spans="16:38" ht="15">
      <c r="P9746" s="806" t="s">
        <v>907</v>
      </c>
      <c r="Q9746" s="807">
        <v>135</v>
      </c>
      <c r="R9746" s="807">
        <v>22</v>
      </c>
      <c r="S9746" s="759" t="str">
        <f t="shared" si="304"/>
        <v>Juventud</v>
      </c>
      <c r="AI9746" s="806" t="s">
        <v>915</v>
      </c>
      <c r="AJ9746" s="807">
        <v>38</v>
      </c>
      <c r="AK9746" s="807">
        <v>77</v>
      </c>
      <c r="AL9746" s="759" t="str">
        <f t="shared" si="305"/>
        <v>Vejez</v>
      </c>
    </row>
    <row r="9747" spans="16:38" ht="15">
      <c r="P9747" s="806" t="s">
        <v>907</v>
      </c>
      <c r="Q9747" s="807">
        <v>125</v>
      </c>
      <c r="R9747" s="807">
        <v>23</v>
      </c>
      <c r="S9747" s="759" t="str">
        <f t="shared" si="304"/>
        <v>Juventud</v>
      </c>
      <c r="AI9747" s="806" t="s">
        <v>915</v>
      </c>
      <c r="AJ9747" s="807">
        <v>36</v>
      </c>
      <c r="AK9747" s="807">
        <v>78</v>
      </c>
      <c r="AL9747" s="759" t="str">
        <f t="shared" si="305"/>
        <v>Vejez</v>
      </c>
    </row>
    <row r="9748" spans="16:38" ht="15">
      <c r="P9748" s="806" t="s">
        <v>907</v>
      </c>
      <c r="Q9748" s="807">
        <v>140</v>
      </c>
      <c r="R9748" s="807">
        <v>24</v>
      </c>
      <c r="S9748" s="759" t="str">
        <f t="shared" si="304"/>
        <v>Juventud</v>
      </c>
      <c r="AI9748" s="806" t="s">
        <v>915</v>
      </c>
      <c r="AJ9748" s="807">
        <v>47</v>
      </c>
      <c r="AK9748" s="807">
        <v>79</v>
      </c>
      <c r="AL9748" s="759" t="str">
        <f t="shared" si="305"/>
        <v>Vejez</v>
      </c>
    </row>
    <row r="9749" spans="16:38" ht="15">
      <c r="P9749" s="806" t="s">
        <v>907</v>
      </c>
      <c r="Q9749" s="807">
        <v>130</v>
      </c>
      <c r="R9749" s="807">
        <v>25</v>
      </c>
      <c r="S9749" s="759" t="str">
        <f t="shared" si="304"/>
        <v>Juventud</v>
      </c>
      <c r="AI9749" s="806" t="s">
        <v>915</v>
      </c>
      <c r="AJ9749" s="807">
        <v>37</v>
      </c>
      <c r="AK9749" s="807">
        <v>80</v>
      </c>
      <c r="AL9749" s="759" t="str">
        <f t="shared" si="305"/>
        <v>Vejez</v>
      </c>
    </row>
    <row r="9750" spans="16:38" ht="15">
      <c r="P9750" s="806" t="s">
        <v>907</v>
      </c>
      <c r="Q9750" s="807">
        <v>155</v>
      </c>
      <c r="R9750" s="807">
        <v>26</v>
      </c>
      <c r="S9750" s="759" t="str">
        <f t="shared" si="304"/>
        <v>Juventud</v>
      </c>
      <c r="AI9750" s="806" t="s">
        <v>915</v>
      </c>
      <c r="AJ9750" s="807">
        <v>29</v>
      </c>
      <c r="AK9750" s="807">
        <v>81</v>
      </c>
      <c r="AL9750" s="759" t="str">
        <f t="shared" si="305"/>
        <v>Vejez</v>
      </c>
    </row>
    <row r="9751" spans="16:38" ht="15">
      <c r="P9751" s="806" t="s">
        <v>907</v>
      </c>
      <c r="Q9751" s="807">
        <v>139</v>
      </c>
      <c r="R9751" s="807">
        <v>27</v>
      </c>
      <c r="S9751" s="759" t="str">
        <f t="shared" si="304"/>
        <v>Juventud</v>
      </c>
      <c r="AI9751" s="806" t="s">
        <v>915</v>
      </c>
      <c r="AJ9751" s="807">
        <v>22</v>
      </c>
      <c r="AK9751" s="807">
        <v>82</v>
      </c>
      <c r="AL9751" s="759" t="str">
        <f t="shared" si="305"/>
        <v>Vejez</v>
      </c>
    </row>
    <row r="9752" spans="16:38" ht="15">
      <c r="P9752" s="806" t="s">
        <v>907</v>
      </c>
      <c r="Q9752" s="807">
        <v>144</v>
      </c>
      <c r="R9752" s="807">
        <v>28</v>
      </c>
      <c r="S9752" s="759" t="str">
        <f t="shared" si="304"/>
        <v>Juventud</v>
      </c>
      <c r="AI9752" s="806" t="s">
        <v>915</v>
      </c>
      <c r="AJ9752" s="807">
        <v>14</v>
      </c>
      <c r="AK9752" s="807">
        <v>83</v>
      </c>
      <c r="AL9752" s="759" t="str">
        <f t="shared" si="305"/>
        <v>Vejez</v>
      </c>
    </row>
    <row r="9753" spans="16:38" ht="15">
      <c r="P9753" s="806" t="s">
        <v>907</v>
      </c>
      <c r="Q9753" s="807">
        <v>110</v>
      </c>
      <c r="R9753" s="807">
        <v>29</v>
      </c>
      <c r="S9753" s="759" t="str">
        <f t="shared" si="304"/>
        <v>Adulto</v>
      </c>
      <c r="AI9753" s="806" t="s">
        <v>915</v>
      </c>
      <c r="AJ9753" s="807">
        <v>19</v>
      </c>
      <c r="AK9753" s="807">
        <v>84</v>
      </c>
      <c r="AL9753" s="759" t="str">
        <f t="shared" si="305"/>
        <v>Vejez</v>
      </c>
    </row>
    <row r="9754" spans="16:38" ht="15">
      <c r="P9754" s="806" t="s">
        <v>907</v>
      </c>
      <c r="Q9754" s="807">
        <v>125</v>
      </c>
      <c r="R9754" s="807">
        <v>30</v>
      </c>
      <c r="S9754" s="759" t="str">
        <f t="shared" si="304"/>
        <v>Adulto</v>
      </c>
      <c r="AI9754" s="806" t="s">
        <v>915</v>
      </c>
      <c r="AJ9754" s="807">
        <v>26</v>
      </c>
      <c r="AK9754" s="807">
        <v>85</v>
      </c>
      <c r="AL9754" s="759" t="str">
        <f t="shared" si="305"/>
        <v>Vejez</v>
      </c>
    </row>
    <row r="9755" spans="16:38" ht="15">
      <c r="P9755" s="806" t="s">
        <v>907</v>
      </c>
      <c r="Q9755" s="807">
        <v>113</v>
      </c>
      <c r="R9755" s="807">
        <v>31</v>
      </c>
      <c r="S9755" s="759" t="str">
        <f t="shared" si="304"/>
        <v>Adulto</v>
      </c>
      <c r="AI9755" s="806" t="s">
        <v>915</v>
      </c>
      <c r="AJ9755" s="807">
        <v>11</v>
      </c>
      <c r="AK9755" s="807">
        <v>86</v>
      </c>
      <c r="AL9755" s="759" t="str">
        <f t="shared" si="305"/>
        <v>Vejez</v>
      </c>
    </row>
    <row r="9756" spans="16:38" ht="15">
      <c r="P9756" s="806" t="s">
        <v>907</v>
      </c>
      <c r="Q9756" s="807">
        <v>103</v>
      </c>
      <c r="R9756" s="807">
        <v>32</v>
      </c>
      <c r="S9756" s="759" t="str">
        <f t="shared" si="304"/>
        <v>Adulto</v>
      </c>
      <c r="AI9756" s="806" t="s">
        <v>915</v>
      </c>
      <c r="AJ9756" s="807">
        <v>16</v>
      </c>
      <c r="AK9756" s="807">
        <v>87</v>
      </c>
      <c r="AL9756" s="759" t="str">
        <f t="shared" si="305"/>
        <v>Vejez</v>
      </c>
    </row>
    <row r="9757" spans="16:38" ht="15">
      <c r="P9757" s="806" t="s">
        <v>907</v>
      </c>
      <c r="Q9757" s="807">
        <v>105</v>
      </c>
      <c r="R9757" s="807">
        <v>33</v>
      </c>
      <c r="S9757" s="759" t="str">
        <f t="shared" si="304"/>
        <v>Adulto</v>
      </c>
      <c r="AI9757" s="806" t="s">
        <v>915</v>
      </c>
      <c r="AJ9757" s="807">
        <v>12</v>
      </c>
      <c r="AK9757" s="807">
        <v>88</v>
      </c>
      <c r="AL9757" s="759" t="str">
        <f t="shared" si="305"/>
        <v>Vejez</v>
      </c>
    </row>
    <row r="9758" spans="16:38" ht="15">
      <c r="P9758" s="806" t="s">
        <v>907</v>
      </c>
      <c r="Q9758" s="807">
        <v>95</v>
      </c>
      <c r="R9758" s="807">
        <v>34</v>
      </c>
      <c r="S9758" s="759" t="str">
        <f t="shared" si="304"/>
        <v>Adulto</v>
      </c>
      <c r="AI9758" s="806" t="s">
        <v>915</v>
      </c>
      <c r="AJ9758" s="807">
        <v>10</v>
      </c>
      <c r="AK9758" s="807">
        <v>89</v>
      </c>
      <c r="AL9758" s="759" t="str">
        <f t="shared" si="305"/>
        <v>Vejez</v>
      </c>
    </row>
    <row r="9759" spans="16:38" ht="15">
      <c r="P9759" s="806" t="s">
        <v>907</v>
      </c>
      <c r="Q9759" s="807">
        <v>103</v>
      </c>
      <c r="R9759" s="807">
        <v>35</v>
      </c>
      <c r="S9759" s="759" t="str">
        <f t="shared" si="304"/>
        <v>Adulto</v>
      </c>
      <c r="AI9759" s="806" t="s">
        <v>915</v>
      </c>
      <c r="AJ9759" s="807">
        <v>9</v>
      </c>
      <c r="AK9759" s="807">
        <v>90</v>
      </c>
      <c r="AL9759" s="759" t="str">
        <f t="shared" si="305"/>
        <v>Vejez</v>
      </c>
    </row>
    <row r="9760" spans="16:38" ht="15">
      <c r="P9760" s="806" t="s">
        <v>907</v>
      </c>
      <c r="Q9760" s="807">
        <v>113</v>
      </c>
      <c r="R9760" s="807">
        <v>36</v>
      </c>
      <c r="S9760" s="759" t="str">
        <f t="shared" si="304"/>
        <v>Adulto</v>
      </c>
      <c r="AI9760" s="806" t="s">
        <v>915</v>
      </c>
      <c r="AJ9760" s="807">
        <v>8</v>
      </c>
      <c r="AK9760" s="807">
        <v>91</v>
      </c>
      <c r="AL9760" s="759" t="str">
        <f t="shared" si="305"/>
        <v>Vejez</v>
      </c>
    </row>
    <row r="9761" spans="16:38" ht="15">
      <c r="P9761" s="806" t="s">
        <v>907</v>
      </c>
      <c r="Q9761" s="807">
        <v>107</v>
      </c>
      <c r="R9761" s="807">
        <v>37</v>
      </c>
      <c r="S9761" s="759" t="str">
        <f t="shared" si="304"/>
        <v>Adulto</v>
      </c>
      <c r="AI9761" s="806" t="s">
        <v>915</v>
      </c>
      <c r="AJ9761" s="807">
        <v>7</v>
      </c>
      <c r="AK9761" s="807">
        <v>92</v>
      </c>
      <c r="AL9761" s="759" t="str">
        <f t="shared" si="305"/>
        <v>Vejez</v>
      </c>
    </row>
    <row r="9762" spans="16:38" ht="15">
      <c r="P9762" s="806" t="s">
        <v>907</v>
      </c>
      <c r="Q9762" s="807">
        <v>116</v>
      </c>
      <c r="R9762" s="807">
        <v>38</v>
      </c>
      <c r="S9762" s="759" t="str">
        <f t="shared" si="304"/>
        <v>Adulto</v>
      </c>
      <c r="AI9762" s="806" t="s">
        <v>915</v>
      </c>
      <c r="AJ9762" s="807">
        <v>5</v>
      </c>
      <c r="AK9762" s="807">
        <v>93</v>
      </c>
      <c r="AL9762" s="759" t="str">
        <f t="shared" si="305"/>
        <v>Vejez</v>
      </c>
    </row>
    <row r="9763" spans="16:38" ht="15">
      <c r="P9763" s="806" t="s">
        <v>907</v>
      </c>
      <c r="Q9763" s="807">
        <v>115</v>
      </c>
      <c r="R9763" s="807">
        <v>39</v>
      </c>
      <c r="S9763" s="759" t="str">
        <f t="shared" si="304"/>
        <v>Adulto</v>
      </c>
      <c r="AI9763" s="806" t="s">
        <v>915</v>
      </c>
      <c r="AJ9763" s="807">
        <v>4</v>
      </c>
      <c r="AK9763" s="807">
        <v>94</v>
      </c>
      <c r="AL9763" s="759" t="str">
        <f t="shared" si="305"/>
        <v>Vejez</v>
      </c>
    </row>
    <row r="9764" spans="16:38" ht="15">
      <c r="P9764" s="806" t="s">
        <v>907</v>
      </c>
      <c r="Q9764" s="807">
        <v>115</v>
      </c>
      <c r="R9764" s="807">
        <v>40</v>
      </c>
      <c r="S9764" s="759" t="str">
        <f t="shared" si="304"/>
        <v>Adulto</v>
      </c>
      <c r="AI9764" s="806" t="s">
        <v>915</v>
      </c>
      <c r="AJ9764" s="807">
        <v>4</v>
      </c>
      <c r="AK9764" s="807">
        <v>95</v>
      </c>
      <c r="AL9764" s="759" t="str">
        <f t="shared" si="305"/>
        <v>Vejez</v>
      </c>
    </row>
    <row r="9765" spans="16:38" ht="15">
      <c r="P9765" s="806" t="s">
        <v>907</v>
      </c>
      <c r="Q9765" s="807">
        <v>138</v>
      </c>
      <c r="R9765" s="807">
        <v>41</v>
      </c>
      <c r="S9765" s="759" t="str">
        <f t="shared" si="304"/>
        <v>Adulto</v>
      </c>
      <c r="AI9765" s="806" t="s">
        <v>915</v>
      </c>
      <c r="AJ9765" s="807">
        <v>1</v>
      </c>
      <c r="AK9765" s="807">
        <v>97</v>
      </c>
      <c r="AL9765" s="759" t="str">
        <f t="shared" si="305"/>
        <v>Vejez</v>
      </c>
    </row>
    <row r="9766" spans="16:38" ht="15">
      <c r="P9766" s="806" t="s">
        <v>907</v>
      </c>
      <c r="Q9766" s="807">
        <v>132</v>
      </c>
      <c r="R9766" s="807">
        <v>42</v>
      </c>
      <c r="S9766" s="759" t="str">
        <f t="shared" si="304"/>
        <v>Adulto</v>
      </c>
      <c r="AI9766" s="806" t="s">
        <v>915</v>
      </c>
      <c r="AJ9766" s="807">
        <v>1</v>
      </c>
      <c r="AK9766" s="807">
        <v>99</v>
      </c>
      <c r="AL9766" s="759" t="str">
        <f t="shared" si="305"/>
        <v>Vejez</v>
      </c>
    </row>
    <row r="9767" spans="16:38" ht="15">
      <c r="P9767" s="806" t="s">
        <v>907</v>
      </c>
      <c r="Q9767" s="807">
        <v>118</v>
      </c>
      <c r="R9767" s="807">
        <v>43</v>
      </c>
      <c r="S9767" s="759" t="str">
        <f t="shared" si="304"/>
        <v>Adulto</v>
      </c>
      <c r="AI9767" s="806" t="s">
        <v>915</v>
      </c>
      <c r="AJ9767" s="807">
        <v>1</v>
      </c>
      <c r="AK9767" s="807">
        <v>102</v>
      </c>
      <c r="AL9767" s="759" t="str">
        <f t="shared" si="305"/>
        <v>Vejez</v>
      </c>
    </row>
    <row r="9768" spans="16:38" ht="15">
      <c r="P9768" s="806" t="s">
        <v>907</v>
      </c>
      <c r="Q9768" s="807">
        <v>114</v>
      </c>
      <c r="R9768" s="807">
        <v>44</v>
      </c>
      <c r="S9768" s="759" t="str">
        <f t="shared" si="304"/>
        <v>Adulto</v>
      </c>
      <c r="AI9768" s="806" t="s">
        <v>915</v>
      </c>
      <c r="AJ9768" s="807">
        <v>1</v>
      </c>
      <c r="AK9768" s="807">
        <v>108</v>
      </c>
      <c r="AL9768" s="759" t="str">
        <f t="shared" si="305"/>
        <v>Vejez</v>
      </c>
    </row>
    <row r="9769" spans="16:38" ht="30">
      <c r="P9769" s="806" t="s">
        <v>907</v>
      </c>
      <c r="Q9769" s="807">
        <v>135</v>
      </c>
      <c r="R9769" s="807">
        <v>45</v>
      </c>
      <c r="S9769" s="759" t="str">
        <f t="shared" si="304"/>
        <v>Adulto</v>
      </c>
      <c r="AI9769" s="806" t="s">
        <v>916</v>
      </c>
      <c r="AJ9769" s="807">
        <v>138</v>
      </c>
      <c r="AK9769" s="807">
        <v>0</v>
      </c>
      <c r="AL9769" s="759" t="str">
        <f t="shared" si="305"/>
        <v>Primera Infancia</v>
      </c>
    </row>
    <row r="9770" spans="16:38" ht="30">
      <c r="P9770" s="806" t="s">
        <v>907</v>
      </c>
      <c r="Q9770" s="807">
        <v>111</v>
      </c>
      <c r="R9770" s="807">
        <v>46</v>
      </c>
      <c r="S9770" s="759" t="str">
        <f t="shared" si="304"/>
        <v>Adulto</v>
      </c>
      <c r="AI9770" s="806" t="s">
        <v>916</v>
      </c>
      <c r="AJ9770" s="807">
        <v>155</v>
      </c>
      <c r="AK9770" s="807">
        <v>1</v>
      </c>
      <c r="AL9770" s="759" t="str">
        <f t="shared" si="305"/>
        <v>Primera Infancia</v>
      </c>
    </row>
    <row r="9771" spans="16:38" ht="30">
      <c r="P9771" s="806" t="s">
        <v>907</v>
      </c>
      <c r="Q9771" s="807">
        <v>109</v>
      </c>
      <c r="R9771" s="807">
        <v>47</v>
      </c>
      <c r="S9771" s="759" t="str">
        <f t="shared" si="304"/>
        <v>Adulto</v>
      </c>
      <c r="AI9771" s="806" t="s">
        <v>916</v>
      </c>
      <c r="AJ9771" s="807">
        <v>141</v>
      </c>
      <c r="AK9771" s="807">
        <v>2</v>
      </c>
      <c r="AL9771" s="759" t="str">
        <f t="shared" si="305"/>
        <v>Primera Infancia</v>
      </c>
    </row>
    <row r="9772" spans="16:38" ht="30">
      <c r="P9772" s="806" t="s">
        <v>907</v>
      </c>
      <c r="Q9772" s="807">
        <v>93</v>
      </c>
      <c r="R9772" s="807">
        <v>48</v>
      </c>
      <c r="S9772" s="759" t="str">
        <f t="shared" si="304"/>
        <v>Adulto</v>
      </c>
      <c r="AI9772" s="806" t="s">
        <v>916</v>
      </c>
      <c r="AJ9772" s="807">
        <v>200</v>
      </c>
      <c r="AK9772" s="807">
        <v>3</v>
      </c>
      <c r="AL9772" s="759" t="str">
        <f t="shared" si="305"/>
        <v>Primera Infancia</v>
      </c>
    </row>
    <row r="9773" spans="16:38" ht="30">
      <c r="P9773" s="806" t="s">
        <v>907</v>
      </c>
      <c r="Q9773" s="807">
        <v>118</v>
      </c>
      <c r="R9773" s="807">
        <v>49</v>
      </c>
      <c r="S9773" s="759" t="str">
        <f t="shared" si="304"/>
        <v>Adulto</v>
      </c>
      <c r="AI9773" s="806" t="s">
        <v>916</v>
      </c>
      <c r="AJ9773" s="807">
        <v>195</v>
      </c>
      <c r="AK9773" s="807">
        <v>4</v>
      </c>
      <c r="AL9773" s="759" t="str">
        <f t="shared" si="305"/>
        <v>Primera Infancia</v>
      </c>
    </row>
    <row r="9774" spans="16:38" ht="30">
      <c r="P9774" s="806" t="s">
        <v>907</v>
      </c>
      <c r="Q9774" s="807">
        <v>115</v>
      </c>
      <c r="R9774" s="807">
        <v>50</v>
      </c>
      <c r="S9774" s="759" t="str">
        <f t="shared" si="304"/>
        <v>Adulto</v>
      </c>
      <c r="AI9774" s="806" t="s">
        <v>916</v>
      </c>
      <c r="AJ9774" s="807">
        <v>186</v>
      </c>
      <c r="AK9774" s="807">
        <v>5</v>
      </c>
      <c r="AL9774" s="759" t="str">
        <f t="shared" si="305"/>
        <v>Primera Infancia</v>
      </c>
    </row>
    <row r="9775" spans="16:38" ht="15">
      <c r="P9775" s="806" t="s">
        <v>907</v>
      </c>
      <c r="Q9775" s="807">
        <v>120</v>
      </c>
      <c r="R9775" s="807">
        <v>51</v>
      </c>
      <c r="S9775" s="759" t="str">
        <f t="shared" si="304"/>
        <v>Adulto</v>
      </c>
      <c r="AI9775" s="806" t="s">
        <v>916</v>
      </c>
      <c r="AJ9775" s="807">
        <v>187</v>
      </c>
      <c r="AK9775" s="807">
        <v>6</v>
      </c>
      <c r="AL9775" s="759" t="str">
        <f t="shared" si="305"/>
        <v>Infancia</v>
      </c>
    </row>
    <row r="9776" spans="16:38" ht="15">
      <c r="P9776" s="806" t="s">
        <v>907</v>
      </c>
      <c r="Q9776" s="807">
        <v>119</v>
      </c>
      <c r="R9776" s="807">
        <v>52</v>
      </c>
      <c r="S9776" s="759" t="str">
        <f t="shared" si="304"/>
        <v>Adulto</v>
      </c>
      <c r="AI9776" s="806" t="s">
        <v>916</v>
      </c>
      <c r="AJ9776" s="807">
        <v>165</v>
      </c>
      <c r="AK9776" s="807">
        <v>7</v>
      </c>
      <c r="AL9776" s="759" t="str">
        <f t="shared" si="305"/>
        <v>Infancia</v>
      </c>
    </row>
    <row r="9777" spans="16:38" ht="15">
      <c r="P9777" s="806" t="s">
        <v>907</v>
      </c>
      <c r="Q9777" s="807">
        <v>136</v>
      </c>
      <c r="R9777" s="807">
        <v>53</v>
      </c>
      <c r="S9777" s="759" t="str">
        <f t="shared" si="304"/>
        <v>Adulto</v>
      </c>
      <c r="AI9777" s="806" t="s">
        <v>916</v>
      </c>
      <c r="AJ9777" s="807">
        <v>178</v>
      </c>
      <c r="AK9777" s="807">
        <v>8</v>
      </c>
      <c r="AL9777" s="759" t="str">
        <f t="shared" si="305"/>
        <v>Infancia</v>
      </c>
    </row>
    <row r="9778" spans="16:38" ht="15">
      <c r="P9778" s="806" t="s">
        <v>907</v>
      </c>
      <c r="Q9778" s="807">
        <v>93</v>
      </c>
      <c r="R9778" s="807">
        <v>54</v>
      </c>
      <c r="S9778" s="759" t="str">
        <f t="shared" si="304"/>
        <v>Adulto</v>
      </c>
      <c r="AI9778" s="806" t="s">
        <v>916</v>
      </c>
      <c r="AJ9778" s="807">
        <v>191</v>
      </c>
      <c r="AK9778" s="807">
        <v>9</v>
      </c>
      <c r="AL9778" s="759" t="str">
        <f t="shared" si="305"/>
        <v>Infancia</v>
      </c>
    </row>
    <row r="9779" spans="16:38" ht="15">
      <c r="P9779" s="806" t="s">
        <v>907</v>
      </c>
      <c r="Q9779" s="807">
        <v>117</v>
      </c>
      <c r="R9779" s="807">
        <v>55</v>
      </c>
      <c r="S9779" s="759" t="str">
        <f t="shared" si="304"/>
        <v>Adulto</v>
      </c>
      <c r="AI9779" s="806" t="s">
        <v>916</v>
      </c>
      <c r="AJ9779" s="807">
        <v>175</v>
      </c>
      <c r="AK9779" s="807">
        <v>10</v>
      </c>
      <c r="AL9779" s="759" t="str">
        <f t="shared" si="305"/>
        <v>Infancia</v>
      </c>
    </row>
    <row r="9780" spans="16:38" ht="15">
      <c r="P9780" s="806" t="s">
        <v>907</v>
      </c>
      <c r="Q9780" s="807">
        <v>105</v>
      </c>
      <c r="R9780" s="807">
        <v>56</v>
      </c>
      <c r="S9780" s="759" t="str">
        <f t="shared" si="304"/>
        <v>Adulto</v>
      </c>
      <c r="AI9780" s="806" t="s">
        <v>916</v>
      </c>
      <c r="AJ9780" s="807">
        <v>213</v>
      </c>
      <c r="AK9780" s="807">
        <v>11</v>
      </c>
      <c r="AL9780" s="759" t="str">
        <f t="shared" si="305"/>
        <v>Infancia</v>
      </c>
    </row>
    <row r="9781" spans="16:38" ht="30">
      <c r="P9781" s="806" t="s">
        <v>907</v>
      </c>
      <c r="Q9781" s="807">
        <v>109</v>
      </c>
      <c r="R9781" s="807">
        <v>57</v>
      </c>
      <c r="S9781" s="759" t="str">
        <f t="shared" si="304"/>
        <v>Adulto</v>
      </c>
      <c r="AI9781" s="806" t="s">
        <v>916</v>
      </c>
      <c r="AJ9781" s="807">
        <v>216</v>
      </c>
      <c r="AK9781" s="807">
        <v>12</v>
      </c>
      <c r="AL9781" s="759" t="str">
        <f t="shared" si="305"/>
        <v>Adolescente</v>
      </c>
    </row>
    <row r="9782" spans="16:38" ht="30">
      <c r="P9782" s="806" t="s">
        <v>907</v>
      </c>
      <c r="Q9782" s="807">
        <v>113</v>
      </c>
      <c r="R9782" s="807">
        <v>58</v>
      </c>
      <c r="S9782" s="759" t="str">
        <f t="shared" si="304"/>
        <v>Adulto</v>
      </c>
      <c r="AI9782" s="806" t="s">
        <v>916</v>
      </c>
      <c r="AJ9782" s="807">
        <v>196</v>
      </c>
      <c r="AK9782" s="807">
        <v>13</v>
      </c>
      <c r="AL9782" s="759" t="str">
        <f t="shared" si="305"/>
        <v>Adolescente</v>
      </c>
    </row>
    <row r="9783" spans="16:38" ht="30">
      <c r="P9783" s="806" t="s">
        <v>907</v>
      </c>
      <c r="Q9783" s="807">
        <v>110</v>
      </c>
      <c r="R9783" s="807">
        <v>59</v>
      </c>
      <c r="S9783" s="759" t="str">
        <f t="shared" si="304"/>
        <v>Adulto</v>
      </c>
      <c r="AI9783" s="806" t="s">
        <v>916</v>
      </c>
      <c r="AJ9783" s="807">
        <v>192</v>
      </c>
      <c r="AK9783" s="807">
        <v>14</v>
      </c>
      <c r="AL9783" s="759" t="str">
        <f t="shared" si="305"/>
        <v>Adolescente</v>
      </c>
    </row>
    <row r="9784" spans="16:38" ht="30">
      <c r="P9784" s="806" t="s">
        <v>907</v>
      </c>
      <c r="Q9784" s="807">
        <v>99</v>
      </c>
      <c r="R9784" s="807">
        <v>60</v>
      </c>
      <c r="S9784" s="759" t="str">
        <f t="shared" si="304"/>
        <v>Vejez</v>
      </c>
      <c r="AI9784" s="806" t="s">
        <v>916</v>
      </c>
      <c r="AJ9784" s="807">
        <v>226</v>
      </c>
      <c r="AK9784" s="807">
        <v>15</v>
      </c>
      <c r="AL9784" s="759" t="str">
        <f t="shared" si="305"/>
        <v>Adolescente</v>
      </c>
    </row>
    <row r="9785" spans="16:38" ht="30">
      <c r="P9785" s="806" t="s">
        <v>907</v>
      </c>
      <c r="Q9785" s="807">
        <v>89</v>
      </c>
      <c r="R9785" s="807">
        <v>61</v>
      </c>
      <c r="S9785" s="759" t="str">
        <f t="shared" si="304"/>
        <v>Vejez</v>
      </c>
      <c r="AI9785" s="806" t="s">
        <v>916</v>
      </c>
      <c r="AJ9785" s="807">
        <v>245</v>
      </c>
      <c r="AK9785" s="807">
        <v>16</v>
      </c>
      <c r="AL9785" s="759" t="str">
        <f t="shared" si="305"/>
        <v>Adolescente</v>
      </c>
    </row>
    <row r="9786" spans="16:38" ht="30">
      <c r="P9786" s="806" t="s">
        <v>907</v>
      </c>
      <c r="Q9786" s="807">
        <v>93</v>
      </c>
      <c r="R9786" s="807">
        <v>62</v>
      </c>
      <c r="S9786" s="759" t="str">
        <f t="shared" si="304"/>
        <v>Vejez</v>
      </c>
      <c r="AI9786" s="806" t="s">
        <v>916</v>
      </c>
      <c r="AJ9786" s="807">
        <v>214</v>
      </c>
      <c r="AK9786" s="807">
        <v>17</v>
      </c>
      <c r="AL9786" s="759" t="str">
        <f t="shared" si="305"/>
        <v>Adolescente</v>
      </c>
    </row>
    <row r="9787" spans="16:38" ht="15">
      <c r="P9787" s="806" t="s">
        <v>907</v>
      </c>
      <c r="Q9787" s="807">
        <v>77</v>
      </c>
      <c r="R9787" s="807">
        <v>63</v>
      </c>
      <c r="S9787" s="759" t="str">
        <f t="shared" si="304"/>
        <v>Vejez</v>
      </c>
      <c r="AI9787" s="806" t="s">
        <v>916</v>
      </c>
      <c r="AJ9787" s="807">
        <v>223</v>
      </c>
      <c r="AK9787" s="807">
        <v>18</v>
      </c>
      <c r="AL9787" s="759" t="str">
        <f t="shared" si="305"/>
        <v>Juventud</v>
      </c>
    </row>
    <row r="9788" spans="16:38" ht="15">
      <c r="P9788" s="806" t="s">
        <v>907</v>
      </c>
      <c r="Q9788" s="807">
        <v>80</v>
      </c>
      <c r="R9788" s="807">
        <v>64</v>
      </c>
      <c r="S9788" s="759" t="str">
        <f t="shared" si="304"/>
        <v>Vejez</v>
      </c>
      <c r="AI9788" s="806" t="s">
        <v>916</v>
      </c>
      <c r="AJ9788" s="807">
        <v>305</v>
      </c>
      <c r="AK9788" s="807">
        <v>19</v>
      </c>
      <c r="AL9788" s="759" t="str">
        <f t="shared" si="305"/>
        <v>Juventud</v>
      </c>
    </row>
    <row r="9789" spans="16:38" ht="15">
      <c r="P9789" s="806" t="s">
        <v>907</v>
      </c>
      <c r="Q9789" s="807">
        <v>88</v>
      </c>
      <c r="R9789" s="807">
        <v>65</v>
      </c>
      <c r="S9789" s="759" t="str">
        <f t="shared" si="304"/>
        <v>Vejez</v>
      </c>
      <c r="AI9789" s="806" t="s">
        <v>916</v>
      </c>
      <c r="AJ9789" s="807">
        <v>329</v>
      </c>
      <c r="AK9789" s="807">
        <v>20</v>
      </c>
      <c r="AL9789" s="759" t="str">
        <f t="shared" si="305"/>
        <v>Juventud</v>
      </c>
    </row>
    <row r="9790" spans="16:38" ht="15">
      <c r="P9790" s="806" t="s">
        <v>907</v>
      </c>
      <c r="Q9790" s="807">
        <v>55</v>
      </c>
      <c r="R9790" s="807">
        <v>66</v>
      </c>
      <c r="S9790" s="759" t="str">
        <f t="shared" si="304"/>
        <v>Vejez</v>
      </c>
      <c r="AI9790" s="806" t="s">
        <v>916</v>
      </c>
      <c r="AJ9790" s="807">
        <v>374</v>
      </c>
      <c r="AK9790" s="807">
        <v>21</v>
      </c>
      <c r="AL9790" s="759" t="str">
        <f t="shared" si="305"/>
        <v>Juventud</v>
      </c>
    </row>
    <row r="9791" spans="16:38" ht="15">
      <c r="P9791" s="806" t="s">
        <v>907</v>
      </c>
      <c r="Q9791" s="807">
        <v>79</v>
      </c>
      <c r="R9791" s="807">
        <v>67</v>
      </c>
      <c r="S9791" s="759" t="str">
        <f t="shared" si="304"/>
        <v>Vejez</v>
      </c>
      <c r="AI9791" s="806" t="s">
        <v>916</v>
      </c>
      <c r="AJ9791" s="807">
        <v>386</v>
      </c>
      <c r="AK9791" s="807">
        <v>22</v>
      </c>
      <c r="AL9791" s="759" t="str">
        <f t="shared" si="305"/>
        <v>Juventud</v>
      </c>
    </row>
    <row r="9792" spans="16:38" ht="15">
      <c r="P9792" s="806" t="s">
        <v>907</v>
      </c>
      <c r="Q9792" s="807">
        <v>61</v>
      </c>
      <c r="R9792" s="807">
        <v>68</v>
      </c>
      <c r="S9792" s="759" t="str">
        <f t="shared" si="304"/>
        <v>Vejez</v>
      </c>
      <c r="AI9792" s="806" t="s">
        <v>916</v>
      </c>
      <c r="AJ9792" s="807">
        <v>327</v>
      </c>
      <c r="AK9792" s="807">
        <v>23</v>
      </c>
      <c r="AL9792" s="759" t="str">
        <f t="shared" si="305"/>
        <v>Juventud</v>
      </c>
    </row>
    <row r="9793" spans="16:38" ht="15">
      <c r="P9793" s="806" t="s">
        <v>907</v>
      </c>
      <c r="Q9793" s="807">
        <v>55</v>
      </c>
      <c r="R9793" s="807">
        <v>69</v>
      </c>
      <c r="S9793" s="759" t="str">
        <f t="shared" si="304"/>
        <v>Vejez</v>
      </c>
      <c r="AI9793" s="806" t="s">
        <v>916</v>
      </c>
      <c r="AJ9793" s="807">
        <v>359</v>
      </c>
      <c r="AK9793" s="807">
        <v>24</v>
      </c>
      <c r="AL9793" s="759" t="str">
        <f t="shared" si="305"/>
        <v>Juventud</v>
      </c>
    </row>
    <row r="9794" spans="16:38" ht="15">
      <c r="P9794" s="806" t="s">
        <v>907</v>
      </c>
      <c r="Q9794" s="807">
        <v>60</v>
      </c>
      <c r="R9794" s="807">
        <v>70</v>
      </c>
      <c r="S9794" s="759" t="str">
        <f t="shared" si="304"/>
        <v>Vejez</v>
      </c>
      <c r="AI9794" s="806" t="s">
        <v>916</v>
      </c>
      <c r="AJ9794" s="807">
        <v>338</v>
      </c>
      <c r="AK9794" s="807">
        <v>25</v>
      </c>
      <c r="AL9794" s="759" t="str">
        <f t="shared" si="305"/>
        <v>Juventud</v>
      </c>
    </row>
    <row r="9795" spans="16:38" ht="15">
      <c r="P9795" s="806" t="s">
        <v>907</v>
      </c>
      <c r="Q9795" s="807">
        <v>52</v>
      </c>
      <c r="R9795" s="807">
        <v>71</v>
      </c>
      <c r="S9795" s="759" t="str">
        <f t="shared" ref="S9795:S9858" si="306">IF(P9795=0,"",IF(AND(R9795&gt;=0,R9795&lt;=5),"Primera Infancia",IF(AND(R9795&gt;=6,R9795&lt;=11),"Infancia",IF(AND(R9795&gt;=12,R9795&lt;=17),"Adolescente",IF(AND(R9795&gt;=18,R9795&lt;=28),"Juventud",IF(AND(R9795&gt;=29,R9795&lt;=59),"Adulto","Vejez"))))))</f>
        <v>Vejez</v>
      </c>
      <c r="AI9795" s="806" t="s">
        <v>916</v>
      </c>
      <c r="AJ9795" s="807">
        <v>365</v>
      </c>
      <c r="AK9795" s="807">
        <v>26</v>
      </c>
      <c r="AL9795" s="759" t="str">
        <f t="shared" ref="AL9795:AL9858" si="307">IF(AI9795=0,"",IF(AND(AK9795&gt;=0,AK9795&lt;=5),"Primera Infancia",IF(AND(AK9795&gt;=6,AK9795&lt;=11),"Infancia",IF(AND(AK9795&gt;=12,AK9795&lt;=17),"Adolescente",IF(AND(AK9795&gt;=18,AK9795&lt;=28),"Juventud",IF(AND(AK9795&gt;=29,AK9795&lt;=59),"Adulto","Vejez"))))))</f>
        <v>Juventud</v>
      </c>
    </row>
    <row r="9796" spans="16:38" ht="15">
      <c r="P9796" s="806" t="s">
        <v>907</v>
      </c>
      <c r="Q9796" s="807">
        <v>59</v>
      </c>
      <c r="R9796" s="807">
        <v>72</v>
      </c>
      <c r="S9796" s="759" t="str">
        <f t="shared" si="306"/>
        <v>Vejez</v>
      </c>
      <c r="AI9796" s="806" t="s">
        <v>916</v>
      </c>
      <c r="AJ9796" s="807">
        <v>376</v>
      </c>
      <c r="AK9796" s="807">
        <v>27</v>
      </c>
      <c r="AL9796" s="759" t="str">
        <f t="shared" si="307"/>
        <v>Juventud</v>
      </c>
    </row>
    <row r="9797" spans="16:38" ht="15">
      <c r="P9797" s="806" t="s">
        <v>907</v>
      </c>
      <c r="Q9797" s="807">
        <v>52</v>
      </c>
      <c r="R9797" s="807">
        <v>73</v>
      </c>
      <c r="S9797" s="759" t="str">
        <f t="shared" si="306"/>
        <v>Vejez</v>
      </c>
      <c r="AI9797" s="806" t="s">
        <v>916</v>
      </c>
      <c r="AJ9797" s="807">
        <v>414</v>
      </c>
      <c r="AK9797" s="807">
        <v>28</v>
      </c>
      <c r="AL9797" s="759" t="str">
        <f t="shared" si="307"/>
        <v>Juventud</v>
      </c>
    </row>
    <row r="9798" spans="16:38" ht="15">
      <c r="P9798" s="806" t="s">
        <v>907</v>
      </c>
      <c r="Q9798" s="807">
        <v>54</v>
      </c>
      <c r="R9798" s="807">
        <v>74</v>
      </c>
      <c r="S9798" s="759" t="str">
        <f t="shared" si="306"/>
        <v>Vejez</v>
      </c>
      <c r="AI9798" s="806" t="s">
        <v>916</v>
      </c>
      <c r="AJ9798" s="807">
        <v>401</v>
      </c>
      <c r="AK9798" s="807">
        <v>29</v>
      </c>
      <c r="AL9798" s="759" t="str">
        <f t="shared" si="307"/>
        <v>Adulto</v>
      </c>
    </row>
    <row r="9799" spans="16:38" ht="15">
      <c r="P9799" s="806" t="s">
        <v>907</v>
      </c>
      <c r="Q9799" s="807">
        <v>30</v>
      </c>
      <c r="R9799" s="807">
        <v>75</v>
      </c>
      <c r="S9799" s="759" t="str">
        <f t="shared" si="306"/>
        <v>Vejez</v>
      </c>
      <c r="AI9799" s="806" t="s">
        <v>916</v>
      </c>
      <c r="AJ9799" s="807">
        <v>374</v>
      </c>
      <c r="AK9799" s="807">
        <v>30</v>
      </c>
      <c r="AL9799" s="759" t="str">
        <f t="shared" si="307"/>
        <v>Adulto</v>
      </c>
    </row>
    <row r="9800" spans="16:38" ht="15">
      <c r="P9800" s="806" t="s">
        <v>907</v>
      </c>
      <c r="Q9800" s="807">
        <v>40</v>
      </c>
      <c r="R9800" s="807">
        <v>76</v>
      </c>
      <c r="S9800" s="759" t="str">
        <f t="shared" si="306"/>
        <v>Vejez</v>
      </c>
      <c r="AI9800" s="806" t="s">
        <v>916</v>
      </c>
      <c r="AJ9800" s="807">
        <v>373</v>
      </c>
      <c r="AK9800" s="807">
        <v>31</v>
      </c>
      <c r="AL9800" s="759" t="str">
        <f t="shared" si="307"/>
        <v>Adulto</v>
      </c>
    </row>
    <row r="9801" spans="16:38" ht="15">
      <c r="P9801" s="806" t="s">
        <v>907</v>
      </c>
      <c r="Q9801" s="807">
        <v>42</v>
      </c>
      <c r="R9801" s="807">
        <v>77</v>
      </c>
      <c r="S9801" s="759" t="str">
        <f t="shared" si="306"/>
        <v>Vejez</v>
      </c>
      <c r="AI9801" s="806" t="s">
        <v>916</v>
      </c>
      <c r="AJ9801" s="807">
        <v>351</v>
      </c>
      <c r="AK9801" s="807">
        <v>32</v>
      </c>
      <c r="AL9801" s="759" t="str">
        <f t="shared" si="307"/>
        <v>Adulto</v>
      </c>
    </row>
    <row r="9802" spans="16:38" ht="15">
      <c r="P9802" s="806" t="s">
        <v>907</v>
      </c>
      <c r="Q9802" s="807">
        <v>37</v>
      </c>
      <c r="R9802" s="807">
        <v>78</v>
      </c>
      <c r="S9802" s="759" t="str">
        <f t="shared" si="306"/>
        <v>Vejez</v>
      </c>
      <c r="AI9802" s="806" t="s">
        <v>916</v>
      </c>
      <c r="AJ9802" s="807">
        <v>325</v>
      </c>
      <c r="AK9802" s="807">
        <v>33</v>
      </c>
      <c r="AL9802" s="759" t="str">
        <f t="shared" si="307"/>
        <v>Adulto</v>
      </c>
    </row>
    <row r="9803" spans="16:38" ht="15">
      <c r="P9803" s="806" t="s">
        <v>907</v>
      </c>
      <c r="Q9803" s="807">
        <v>36</v>
      </c>
      <c r="R9803" s="807">
        <v>79</v>
      </c>
      <c r="S9803" s="759" t="str">
        <f t="shared" si="306"/>
        <v>Vejez</v>
      </c>
      <c r="AI9803" s="806" t="s">
        <v>916</v>
      </c>
      <c r="AJ9803" s="807">
        <v>354</v>
      </c>
      <c r="AK9803" s="807">
        <v>34</v>
      </c>
      <c r="AL9803" s="759" t="str">
        <f t="shared" si="307"/>
        <v>Adulto</v>
      </c>
    </row>
    <row r="9804" spans="16:38" ht="15">
      <c r="P9804" s="806" t="s">
        <v>907</v>
      </c>
      <c r="Q9804" s="807">
        <v>27</v>
      </c>
      <c r="R9804" s="807">
        <v>80</v>
      </c>
      <c r="S9804" s="759" t="str">
        <f t="shared" si="306"/>
        <v>Vejez</v>
      </c>
      <c r="AI9804" s="806" t="s">
        <v>916</v>
      </c>
      <c r="AJ9804" s="807">
        <v>293</v>
      </c>
      <c r="AK9804" s="807">
        <v>35</v>
      </c>
      <c r="AL9804" s="759" t="str">
        <f t="shared" si="307"/>
        <v>Adulto</v>
      </c>
    </row>
    <row r="9805" spans="16:38" ht="15">
      <c r="P9805" s="806" t="s">
        <v>907</v>
      </c>
      <c r="Q9805" s="807">
        <v>32</v>
      </c>
      <c r="R9805" s="807">
        <v>81</v>
      </c>
      <c r="S9805" s="759" t="str">
        <f t="shared" si="306"/>
        <v>Vejez</v>
      </c>
      <c r="AI9805" s="806" t="s">
        <v>916</v>
      </c>
      <c r="AJ9805" s="807">
        <v>300</v>
      </c>
      <c r="AK9805" s="807">
        <v>36</v>
      </c>
      <c r="AL9805" s="759" t="str">
        <f t="shared" si="307"/>
        <v>Adulto</v>
      </c>
    </row>
    <row r="9806" spans="16:38" ht="15">
      <c r="P9806" s="806" t="s">
        <v>907</v>
      </c>
      <c r="Q9806" s="807">
        <v>25</v>
      </c>
      <c r="R9806" s="807">
        <v>82</v>
      </c>
      <c r="S9806" s="759" t="str">
        <f t="shared" si="306"/>
        <v>Vejez</v>
      </c>
      <c r="AI9806" s="806" t="s">
        <v>916</v>
      </c>
      <c r="AJ9806" s="807">
        <v>287</v>
      </c>
      <c r="AK9806" s="807">
        <v>37</v>
      </c>
      <c r="AL9806" s="759" t="str">
        <f t="shared" si="307"/>
        <v>Adulto</v>
      </c>
    </row>
    <row r="9807" spans="16:38" ht="15">
      <c r="P9807" s="806" t="s">
        <v>907</v>
      </c>
      <c r="Q9807" s="807">
        <v>14</v>
      </c>
      <c r="R9807" s="807">
        <v>83</v>
      </c>
      <c r="S9807" s="759" t="str">
        <f t="shared" si="306"/>
        <v>Vejez</v>
      </c>
      <c r="AI9807" s="806" t="s">
        <v>916</v>
      </c>
      <c r="AJ9807" s="807">
        <v>279</v>
      </c>
      <c r="AK9807" s="807">
        <v>38</v>
      </c>
      <c r="AL9807" s="759" t="str">
        <f t="shared" si="307"/>
        <v>Adulto</v>
      </c>
    </row>
    <row r="9808" spans="16:38" ht="15">
      <c r="P9808" s="806" t="s">
        <v>907</v>
      </c>
      <c r="Q9808" s="807">
        <v>20</v>
      </c>
      <c r="R9808" s="807">
        <v>84</v>
      </c>
      <c r="S9808" s="759" t="str">
        <f t="shared" si="306"/>
        <v>Vejez</v>
      </c>
      <c r="AI9808" s="806" t="s">
        <v>916</v>
      </c>
      <c r="AJ9808" s="807">
        <v>275</v>
      </c>
      <c r="AK9808" s="807">
        <v>39</v>
      </c>
      <c r="AL9808" s="759" t="str">
        <f t="shared" si="307"/>
        <v>Adulto</v>
      </c>
    </row>
    <row r="9809" spans="16:38" ht="15">
      <c r="P9809" s="806" t="s">
        <v>907</v>
      </c>
      <c r="Q9809" s="807">
        <v>11</v>
      </c>
      <c r="R9809" s="807">
        <v>85</v>
      </c>
      <c r="S9809" s="759" t="str">
        <f t="shared" si="306"/>
        <v>Vejez</v>
      </c>
      <c r="AI9809" s="806" t="s">
        <v>916</v>
      </c>
      <c r="AJ9809" s="807">
        <v>255</v>
      </c>
      <c r="AK9809" s="807">
        <v>40</v>
      </c>
      <c r="AL9809" s="759" t="str">
        <f t="shared" si="307"/>
        <v>Adulto</v>
      </c>
    </row>
    <row r="9810" spans="16:38" ht="15">
      <c r="P9810" s="806" t="s">
        <v>907</v>
      </c>
      <c r="Q9810" s="807">
        <v>17</v>
      </c>
      <c r="R9810" s="807">
        <v>86</v>
      </c>
      <c r="S9810" s="759" t="str">
        <f t="shared" si="306"/>
        <v>Vejez</v>
      </c>
      <c r="AI9810" s="806" t="s">
        <v>916</v>
      </c>
      <c r="AJ9810" s="807">
        <v>272</v>
      </c>
      <c r="AK9810" s="807">
        <v>41</v>
      </c>
      <c r="AL9810" s="759" t="str">
        <f t="shared" si="307"/>
        <v>Adulto</v>
      </c>
    </row>
    <row r="9811" spans="16:38" ht="15">
      <c r="P9811" s="806" t="s">
        <v>907</v>
      </c>
      <c r="Q9811" s="807">
        <v>10</v>
      </c>
      <c r="R9811" s="807">
        <v>87</v>
      </c>
      <c r="S9811" s="759" t="str">
        <f t="shared" si="306"/>
        <v>Vejez</v>
      </c>
      <c r="AI9811" s="806" t="s">
        <v>916</v>
      </c>
      <c r="AJ9811" s="807">
        <v>234</v>
      </c>
      <c r="AK9811" s="807">
        <v>42</v>
      </c>
      <c r="AL9811" s="759" t="str">
        <f t="shared" si="307"/>
        <v>Adulto</v>
      </c>
    </row>
    <row r="9812" spans="16:38" ht="15">
      <c r="P9812" s="806" t="s">
        <v>907</v>
      </c>
      <c r="Q9812" s="807">
        <v>10</v>
      </c>
      <c r="R9812" s="807">
        <v>88</v>
      </c>
      <c r="S9812" s="759" t="str">
        <f t="shared" si="306"/>
        <v>Vejez</v>
      </c>
      <c r="AI9812" s="806" t="s">
        <v>916</v>
      </c>
      <c r="AJ9812" s="807">
        <v>229</v>
      </c>
      <c r="AK9812" s="807">
        <v>43</v>
      </c>
      <c r="AL9812" s="759" t="str">
        <f t="shared" si="307"/>
        <v>Adulto</v>
      </c>
    </row>
    <row r="9813" spans="16:38" ht="15">
      <c r="P9813" s="806" t="s">
        <v>907</v>
      </c>
      <c r="Q9813" s="807">
        <v>6</v>
      </c>
      <c r="R9813" s="807">
        <v>89</v>
      </c>
      <c r="S9813" s="759" t="str">
        <f t="shared" si="306"/>
        <v>Vejez</v>
      </c>
      <c r="AI9813" s="806" t="s">
        <v>916</v>
      </c>
      <c r="AJ9813" s="807">
        <v>204</v>
      </c>
      <c r="AK9813" s="807">
        <v>44</v>
      </c>
      <c r="AL9813" s="759" t="str">
        <f t="shared" si="307"/>
        <v>Adulto</v>
      </c>
    </row>
    <row r="9814" spans="16:38" ht="15">
      <c r="P9814" s="806" t="s">
        <v>907</v>
      </c>
      <c r="Q9814" s="807">
        <v>5</v>
      </c>
      <c r="R9814" s="807">
        <v>90</v>
      </c>
      <c r="S9814" s="759" t="str">
        <f t="shared" si="306"/>
        <v>Vejez</v>
      </c>
      <c r="AI9814" s="806" t="s">
        <v>916</v>
      </c>
      <c r="AJ9814" s="807">
        <v>202</v>
      </c>
      <c r="AK9814" s="807">
        <v>45</v>
      </c>
      <c r="AL9814" s="759" t="str">
        <f t="shared" si="307"/>
        <v>Adulto</v>
      </c>
    </row>
    <row r="9815" spans="16:38" ht="15">
      <c r="P9815" s="806" t="s">
        <v>907</v>
      </c>
      <c r="Q9815" s="807">
        <v>10</v>
      </c>
      <c r="R9815" s="807">
        <v>91</v>
      </c>
      <c r="S9815" s="759" t="str">
        <f t="shared" si="306"/>
        <v>Vejez</v>
      </c>
      <c r="AI9815" s="806" t="s">
        <v>916</v>
      </c>
      <c r="AJ9815" s="807">
        <v>177</v>
      </c>
      <c r="AK9815" s="807">
        <v>46</v>
      </c>
      <c r="AL9815" s="759" t="str">
        <f t="shared" si="307"/>
        <v>Adulto</v>
      </c>
    </row>
    <row r="9816" spans="16:38" ht="15">
      <c r="P9816" s="806" t="s">
        <v>907</v>
      </c>
      <c r="Q9816" s="807">
        <v>5</v>
      </c>
      <c r="R9816" s="807">
        <v>92</v>
      </c>
      <c r="S9816" s="759" t="str">
        <f t="shared" si="306"/>
        <v>Vejez</v>
      </c>
      <c r="AI9816" s="806" t="s">
        <v>916</v>
      </c>
      <c r="AJ9816" s="807">
        <v>164</v>
      </c>
      <c r="AK9816" s="807">
        <v>47</v>
      </c>
      <c r="AL9816" s="759" t="str">
        <f t="shared" si="307"/>
        <v>Adulto</v>
      </c>
    </row>
    <row r="9817" spans="16:38" ht="15">
      <c r="P9817" s="806" t="s">
        <v>907</v>
      </c>
      <c r="Q9817" s="807">
        <v>2</v>
      </c>
      <c r="R9817" s="807">
        <v>93</v>
      </c>
      <c r="S9817" s="759" t="str">
        <f t="shared" si="306"/>
        <v>Vejez</v>
      </c>
      <c r="AI9817" s="806" t="s">
        <v>916</v>
      </c>
      <c r="AJ9817" s="807">
        <v>129</v>
      </c>
      <c r="AK9817" s="807">
        <v>48</v>
      </c>
      <c r="AL9817" s="759" t="str">
        <f t="shared" si="307"/>
        <v>Adulto</v>
      </c>
    </row>
    <row r="9818" spans="16:38" ht="15">
      <c r="P9818" s="806" t="s">
        <v>907</v>
      </c>
      <c r="Q9818" s="807">
        <v>3</v>
      </c>
      <c r="R9818" s="807">
        <v>94</v>
      </c>
      <c r="S9818" s="759" t="str">
        <f t="shared" si="306"/>
        <v>Vejez</v>
      </c>
      <c r="AI9818" s="806" t="s">
        <v>916</v>
      </c>
      <c r="AJ9818" s="807">
        <v>163</v>
      </c>
      <c r="AK9818" s="807">
        <v>49</v>
      </c>
      <c r="AL9818" s="759" t="str">
        <f t="shared" si="307"/>
        <v>Adulto</v>
      </c>
    </row>
    <row r="9819" spans="16:38" ht="15">
      <c r="P9819" s="806" t="s">
        <v>907</v>
      </c>
      <c r="Q9819" s="807">
        <v>3</v>
      </c>
      <c r="R9819" s="807">
        <v>95</v>
      </c>
      <c r="S9819" s="759" t="str">
        <f t="shared" si="306"/>
        <v>Vejez</v>
      </c>
      <c r="AI9819" s="806" t="s">
        <v>916</v>
      </c>
      <c r="AJ9819" s="807">
        <v>151</v>
      </c>
      <c r="AK9819" s="807">
        <v>50</v>
      </c>
      <c r="AL9819" s="759" t="str">
        <f t="shared" si="307"/>
        <v>Adulto</v>
      </c>
    </row>
    <row r="9820" spans="16:38" ht="15">
      <c r="P9820" s="806" t="s">
        <v>907</v>
      </c>
      <c r="Q9820" s="807">
        <v>1</v>
      </c>
      <c r="R9820" s="807">
        <v>103</v>
      </c>
      <c r="S9820" s="759" t="str">
        <f t="shared" si="306"/>
        <v>Vejez</v>
      </c>
      <c r="AI9820" s="806" t="s">
        <v>916</v>
      </c>
      <c r="AJ9820" s="807">
        <v>139</v>
      </c>
      <c r="AK9820" s="807">
        <v>51</v>
      </c>
      <c r="AL9820" s="759" t="str">
        <f t="shared" si="307"/>
        <v>Adulto</v>
      </c>
    </row>
    <row r="9821" spans="16:38" ht="30">
      <c r="P9821" s="806" t="s">
        <v>908</v>
      </c>
      <c r="Q9821" s="807">
        <v>532</v>
      </c>
      <c r="R9821" s="807">
        <v>0</v>
      </c>
      <c r="S9821" s="759" t="str">
        <f t="shared" si="306"/>
        <v>Primera Infancia</v>
      </c>
      <c r="AI9821" s="806" t="s">
        <v>916</v>
      </c>
      <c r="AJ9821" s="807">
        <v>149</v>
      </c>
      <c r="AK9821" s="807">
        <v>52</v>
      </c>
      <c r="AL9821" s="759" t="str">
        <f t="shared" si="307"/>
        <v>Adulto</v>
      </c>
    </row>
    <row r="9822" spans="16:38" ht="30">
      <c r="P9822" s="806" t="s">
        <v>908</v>
      </c>
      <c r="Q9822" s="807">
        <v>522</v>
      </c>
      <c r="R9822" s="807">
        <v>1</v>
      </c>
      <c r="S9822" s="759" t="str">
        <f t="shared" si="306"/>
        <v>Primera Infancia</v>
      </c>
      <c r="AI9822" s="806" t="s">
        <v>916</v>
      </c>
      <c r="AJ9822" s="807">
        <v>168</v>
      </c>
      <c r="AK9822" s="807">
        <v>53</v>
      </c>
      <c r="AL9822" s="759" t="str">
        <f t="shared" si="307"/>
        <v>Adulto</v>
      </c>
    </row>
    <row r="9823" spans="16:38" ht="30">
      <c r="P9823" s="806" t="s">
        <v>908</v>
      </c>
      <c r="Q9823" s="807">
        <v>446</v>
      </c>
      <c r="R9823" s="807">
        <v>2</v>
      </c>
      <c r="S9823" s="759" t="str">
        <f t="shared" si="306"/>
        <v>Primera Infancia</v>
      </c>
      <c r="AI9823" s="806" t="s">
        <v>916</v>
      </c>
      <c r="AJ9823" s="807">
        <v>144</v>
      </c>
      <c r="AK9823" s="807">
        <v>54</v>
      </c>
      <c r="AL9823" s="759" t="str">
        <f t="shared" si="307"/>
        <v>Adulto</v>
      </c>
    </row>
    <row r="9824" spans="16:38" ht="30">
      <c r="P9824" s="806" t="s">
        <v>908</v>
      </c>
      <c r="Q9824" s="807">
        <v>502</v>
      </c>
      <c r="R9824" s="807">
        <v>3</v>
      </c>
      <c r="S9824" s="759" t="str">
        <f t="shared" si="306"/>
        <v>Primera Infancia</v>
      </c>
      <c r="AI9824" s="806" t="s">
        <v>916</v>
      </c>
      <c r="AJ9824" s="807">
        <v>126</v>
      </c>
      <c r="AK9824" s="807">
        <v>55</v>
      </c>
      <c r="AL9824" s="759" t="str">
        <f t="shared" si="307"/>
        <v>Adulto</v>
      </c>
    </row>
    <row r="9825" spans="16:38" ht="30">
      <c r="P9825" s="806" t="s">
        <v>908</v>
      </c>
      <c r="Q9825" s="807">
        <v>464</v>
      </c>
      <c r="R9825" s="807">
        <v>4</v>
      </c>
      <c r="S9825" s="759" t="str">
        <f t="shared" si="306"/>
        <v>Primera Infancia</v>
      </c>
      <c r="AI9825" s="806" t="s">
        <v>916</v>
      </c>
      <c r="AJ9825" s="807">
        <v>125</v>
      </c>
      <c r="AK9825" s="807">
        <v>56</v>
      </c>
      <c r="AL9825" s="759" t="str">
        <f t="shared" si="307"/>
        <v>Adulto</v>
      </c>
    </row>
    <row r="9826" spans="16:38" ht="30">
      <c r="P9826" s="806" t="s">
        <v>908</v>
      </c>
      <c r="Q9826" s="807">
        <v>471</v>
      </c>
      <c r="R9826" s="807">
        <v>5</v>
      </c>
      <c r="S9826" s="759" t="str">
        <f t="shared" si="306"/>
        <v>Primera Infancia</v>
      </c>
      <c r="AI9826" s="806" t="s">
        <v>916</v>
      </c>
      <c r="AJ9826" s="807">
        <v>125</v>
      </c>
      <c r="AK9826" s="807">
        <v>57</v>
      </c>
      <c r="AL9826" s="759" t="str">
        <f t="shared" si="307"/>
        <v>Adulto</v>
      </c>
    </row>
    <row r="9827" spans="16:38" ht="15">
      <c r="P9827" s="806" t="s">
        <v>908</v>
      </c>
      <c r="Q9827" s="807">
        <v>427</v>
      </c>
      <c r="R9827" s="807">
        <v>6</v>
      </c>
      <c r="S9827" s="759" t="str">
        <f t="shared" si="306"/>
        <v>Infancia</v>
      </c>
      <c r="AI9827" s="806" t="s">
        <v>916</v>
      </c>
      <c r="AJ9827" s="807">
        <v>126</v>
      </c>
      <c r="AK9827" s="807">
        <v>58</v>
      </c>
      <c r="AL9827" s="759" t="str">
        <f t="shared" si="307"/>
        <v>Adulto</v>
      </c>
    </row>
    <row r="9828" spans="16:38" ht="15">
      <c r="P9828" s="806" t="s">
        <v>908</v>
      </c>
      <c r="Q9828" s="807">
        <v>463</v>
      </c>
      <c r="R9828" s="807">
        <v>7</v>
      </c>
      <c r="S9828" s="759" t="str">
        <f t="shared" si="306"/>
        <v>Infancia</v>
      </c>
      <c r="AI9828" s="806" t="s">
        <v>916</v>
      </c>
      <c r="AJ9828" s="807">
        <v>124</v>
      </c>
      <c r="AK9828" s="807">
        <v>59</v>
      </c>
      <c r="AL9828" s="759" t="str">
        <f t="shared" si="307"/>
        <v>Adulto</v>
      </c>
    </row>
    <row r="9829" spans="16:38" ht="15">
      <c r="P9829" s="806" t="s">
        <v>908</v>
      </c>
      <c r="Q9829" s="807">
        <v>505</v>
      </c>
      <c r="R9829" s="807">
        <v>8</v>
      </c>
      <c r="S9829" s="759" t="str">
        <f t="shared" si="306"/>
        <v>Infancia</v>
      </c>
      <c r="AI9829" s="806" t="s">
        <v>916</v>
      </c>
      <c r="AJ9829" s="807">
        <v>103</v>
      </c>
      <c r="AK9829" s="807">
        <v>60</v>
      </c>
      <c r="AL9829" s="759" t="str">
        <f t="shared" si="307"/>
        <v>Vejez</v>
      </c>
    </row>
    <row r="9830" spans="16:38" ht="15">
      <c r="P9830" s="806" t="s">
        <v>908</v>
      </c>
      <c r="Q9830" s="807">
        <v>609</v>
      </c>
      <c r="R9830" s="807">
        <v>9</v>
      </c>
      <c r="S9830" s="759" t="str">
        <f t="shared" si="306"/>
        <v>Infancia</v>
      </c>
      <c r="AI9830" s="806" t="s">
        <v>916</v>
      </c>
      <c r="AJ9830" s="807">
        <v>84</v>
      </c>
      <c r="AK9830" s="807">
        <v>61</v>
      </c>
      <c r="AL9830" s="759" t="str">
        <f t="shared" si="307"/>
        <v>Vejez</v>
      </c>
    </row>
    <row r="9831" spans="16:38" ht="15">
      <c r="P9831" s="806" t="s">
        <v>908</v>
      </c>
      <c r="Q9831" s="807">
        <v>747</v>
      </c>
      <c r="R9831" s="807">
        <v>10</v>
      </c>
      <c r="S9831" s="759" t="str">
        <f t="shared" si="306"/>
        <v>Infancia</v>
      </c>
      <c r="AI9831" s="806" t="s">
        <v>916</v>
      </c>
      <c r="AJ9831" s="807">
        <v>89</v>
      </c>
      <c r="AK9831" s="807">
        <v>62</v>
      </c>
      <c r="AL9831" s="759" t="str">
        <f t="shared" si="307"/>
        <v>Vejez</v>
      </c>
    </row>
    <row r="9832" spans="16:38" ht="15">
      <c r="P9832" s="806" t="s">
        <v>908</v>
      </c>
      <c r="Q9832" s="807">
        <v>732</v>
      </c>
      <c r="R9832" s="807">
        <v>11</v>
      </c>
      <c r="S9832" s="759" t="str">
        <f t="shared" si="306"/>
        <v>Infancia</v>
      </c>
      <c r="AI9832" s="806" t="s">
        <v>916</v>
      </c>
      <c r="AJ9832" s="807">
        <v>78</v>
      </c>
      <c r="AK9832" s="807">
        <v>63</v>
      </c>
      <c r="AL9832" s="759" t="str">
        <f t="shared" si="307"/>
        <v>Vejez</v>
      </c>
    </row>
    <row r="9833" spans="16:38" ht="30">
      <c r="P9833" s="806" t="s">
        <v>908</v>
      </c>
      <c r="Q9833" s="807">
        <v>824</v>
      </c>
      <c r="R9833" s="807">
        <v>12</v>
      </c>
      <c r="S9833" s="759" t="str">
        <f t="shared" si="306"/>
        <v>Adolescente</v>
      </c>
      <c r="AI9833" s="806" t="s">
        <v>916</v>
      </c>
      <c r="AJ9833" s="807">
        <v>57</v>
      </c>
      <c r="AK9833" s="807">
        <v>64</v>
      </c>
      <c r="AL9833" s="759" t="str">
        <f t="shared" si="307"/>
        <v>Vejez</v>
      </c>
    </row>
    <row r="9834" spans="16:38" ht="30">
      <c r="P9834" s="806" t="s">
        <v>908</v>
      </c>
      <c r="Q9834" s="807">
        <v>741</v>
      </c>
      <c r="R9834" s="807">
        <v>13</v>
      </c>
      <c r="S9834" s="759" t="str">
        <f t="shared" si="306"/>
        <v>Adolescente</v>
      </c>
      <c r="AI9834" s="806" t="s">
        <v>916</v>
      </c>
      <c r="AJ9834" s="807">
        <v>55</v>
      </c>
      <c r="AK9834" s="807">
        <v>65</v>
      </c>
      <c r="AL9834" s="759" t="str">
        <f t="shared" si="307"/>
        <v>Vejez</v>
      </c>
    </row>
    <row r="9835" spans="16:38" ht="30">
      <c r="P9835" s="806" t="s">
        <v>908</v>
      </c>
      <c r="Q9835" s="807">
        <v>780</v>
      </c>
      <c r="R9835" s="807">
        <v>14</v>
      </c>
      <c r="S9835" s="759" t="str">
        <f t="shared" si="306"/>
        <v>Adolescente</v>
      </c>
      <c r="AI9835" s="806" t="s">
        <v>916</v>
      </c>
      <c r="AJ9835" s="807">
        <v>62</v>
      </c>
      <c r="AK9835" s="807">
        <v>66</v>
      </c>
      <c r="AL9835" s="759" t="str">
        <f t="shared" si="307"/>
        <v>Vejez</v>
      </c>
    </row>
    <row r="9836" spans="16:38" ht="30">
      <c r="P9836" s="806" t="s">
        <v>908</v>
      </c>
      <c r="Q9836" s="807">
        <v>785</v>
      </c>
      <c r="R9836" s="807">
        <v>15</v>
      </c>
      <c r="S9836" s="759" t="str">
        <f t="shared" si="306"/>
        <v>Adolescente</v>
      </c>
      <c r="AI9836" s="806" t="s">
        <v>916</v>
      </c>
      <c r="AJ9836" s="807">
        <v>49</v>
      </c>
      <c r="AK9836" s="807">
        <v>67</v>
      </c>
      <c r="AL9836" s="759" t="str">
        <f t="shared" si="307"/>
        <v>Vejez</v>
      </c>
    </row>
    <row r="9837" spans="16:38" ht="30">
      <c r="P9837" s="806" t="s">
        <v>908</v>
      </c>
      <c r="Q9837" s="807">
        <v>742</v>
      </c>
      <c r="R9837" s="807">
        <v>16</v>
      </c>
      <c r="S9837" s="759" t="str">
        <f t="shared" si="306"/>
        <v>Adolescente</v>
      </c>
      <c r="AI9837" s="806" t="s">
        <v>916</v>
      </c>
      <c r="AJ9837" s="807">
        <v>44</v>
      </c>
      <c r="AK9837" s="807">
        <v>68</v>
      </c>
      <c r="AL9837" s="759" t="str">
        <f t="shared" si="307"/>
        <v>Vejez</v>
      </c>
    </row>
    <row r="9838" spans="16:38" ht="30">
      <c r="P9838" s="806" t="s">
        <v>908</v>
      </c>
      <c r="Q9838" s="807">
        <v>777</v>
      </c>
      <c r="R9838" s="807">
        <v>17</v>
      </c>
      <c r="S9838" s="759" t="str">
        <f t="shared" si="306"/>
        <v>Adolescente</v>
      </c>
      <c r="AI9838" s="806" t="s">
        <v>916</v>
      </c>
      <c r="AJ9838" s="807">
        <v>27</v>
      </c>
      <c r="AK9838" s="807">
        <v>69</v>
      </c>
      <c r="AL9838" s="759" t="str">
        <f t="shared" si="307"/>
        <v>Vejez</v>
      </c>
    </row>
    <row r="9839" spans="16:38" ht="15">
      <c r="P9839" s="806" t="s">
        <v>908</v>
      </c>
      <c r="Q9839" s="807">
        <v>706</v>
      </c>
      <c r="R9839" s="807">
        <v>18</v>
      </c>
      <c r="S9839" s="759" t="str">
        <f t="shared" si="306"/>
        <v>Juventud</v>
      </c>
      <c r="AI9839" s="806" t="s">
        <v>916</v>
      </c>
      <c r="AJ9839" s="807">
        <v>29</v>
      </c>
      <c r="AK9839" s="807">
        <v>70</v>
      </c>
      <c r="AL9839" s="759" t="str">
        <f t="shared" si="307"/>
        <v>Vejez</v>
      </c>
    </row>
    <row r="9840" spans="16:38" ht="15">
      <c r="P9840" s="806" t="s">
        <v>908</v>
      </c>
      <c r="Q9840" s="807">
        <v>639</v>
      </c>
      <c r="R9840" s="807">
        <v>19</v>
      </c>
      <c r="S9840" s="759" t="str">
        <f t="shared" si="306"/>
        <v>Juventud</v>
      </c>
      <c r="AI9840" s="806" t="s">
        <v>916</v>
      </c>
      <c r="AJ9840" s="807">
        <v>29</v>
      </c>
      <c r="AK9840" s="807">
        <v>71</v>
      </c>
      <c r="AL9840" s="759" t="str">
        <f t="shared" si="307"/>
        <v>Vejez</v>
      </c>
    </row>
    <row r="9841" spans="16:38" ht="15">
      <c r="P9841" s="806" t="s">
        <v>908</v>
      </c>
      <c r="Q9841" s="807">
        <v>504</v>
      </c>
      <c r="R9841" s="807">
        <v>20</v>
      </c>
      <c r="S9841" s="759" t="str">
        <f t="shared" si="306"/>
        <v>Juventud</v>
      </c>
      <c r="AI9841" s="806" t="s">
        <v>916</v>
      </c>
      <c r="AJ9841" s="807">
        <v>32</v>
      </c>
      <c r="AK9841" s="807">
        <v>72</v>
      </c>
      <c r="AL9841" s="759" t="str">
        <f t="shared" si="307"/>
        <v>Vejez</v>
      </c>
    </row>
    <row r="9842" spans="16:38" ht="15">
      <c r="P9842" s="806" t="s">
        <v>908</v>
      </c>
      <c r="Q9842" s="807">
        <v>534</v>
      </c>
      <c r="R9842" s="807">
        <v>21</v>
      </c>
      <c r="S9842" s="759" t="str">
        <f t="shared" si="306"/>
        <v>Juventud</v>
      </c>
      <c r="AI9842" s="806" t="s">
        <v>916</v>
      </c>
      <c r="AJ9842" s="807">
        <v>28</v>
      </c>
      <c r="AK9842" s="807">
        <v>73</v>
      </c>
      <c r="AL9842" s="759" t="str">
        <f t="shared" si="307"/>
        <v>Vejez</v>
      </c>
    </row>
    <row r="9843" spans="16:38" ht="15">
      <c r="P9843" s="806" t="s">
        <v>908</v>
      </c>
      <c r="Q9843" s="807">
        <v>495</v>
      </c>
      <c r="R9843" s="807">
        <v>22</v>
      </c>
      <c r="S9843" s="759" t="str">
        <f t="shared" si="306"/>
        <v>Juventud</v>
      </c>
      <c r="AI9843" s="806" t="s">
        <v>916</v>
      </c>
      <c r="AJ9843" s="807">
        <v>21</v>
      </c>
      <c r="AK9843" s="807">
        <v>74</v>
      </c>
      <c r="AL9843" s="759" t="str">
        <f t="shared" si="307"/>
        <v>Vejez</v>
      </c>
    </row>
    <row r="9844" spans="16:38" ht="15">
      <c r="P9844" s="806" t="s">
        <v>908</v>
      </c>
      <c r="Q9844" s="807">
        <v>403</v>
      </c>
      <c r="R9844" s="807">
        <v>23</v>
      </c>
      <c r="S9844" s="759" t="str">
        <f t="shared" si="306"/>
        <v>Juventud</v>
      </c>
      <c r="AI9844" s="806" t="s">
        <v>916</v>
      </c>
      <c r="AJ9844" s="807">
        <v>22</v>
      </c>
      <c r="AK9844" s="807">
        <v>75</v>
      </c>
      <c r="AL9844" s="759" t="str">
        <f t="shared" si="307"/>
        <v>Vejez</v>
      </c>
    </row>
    <row r="9845" spans="16:38" ht="15">
      <c r="P9845" s="806" t="s">
        <v>908</v>
      </c>
      <c r="Q9845" s="807">
        <v>430</v>
      </c>
      <c r="R9845" s="807">
        <v>24</v>
      </c>
      <c r="S9845" s="759" t="str">
        <f t="shared" si="306"/>
        <v>Juventud</v>
      </c>
      <c r="AI9845" s="806" t="s">
        <v>916</v>
      </c>
      <c r="AJ9845" s="807">
        <v>16</v>
      </c>
      <c r="AK9845" s="807">
        <v>76</v>
      </c>
      <c r="AL9845" s="759" t="str">
        <f t="shared" si="307"/>
        <v>Vejez</v>
      </c>
    </row>
    <row r="9846" spans="16:38" ht="15">
      <c r="P9846" s="806" t="s">
        <v>908</v>
      </c>
      <c r="Q9846" s="807">
        <v>408</v>
      </c>
      <c r="R9846" s="807">
        <v>25</v>
      </c>
      <c r="S9846" s="759" t="str">
        <f t="shared" si="306"/>
        <v>Juventud</v>
      </c>
      <c r="AI9846" s="806" t="s">
        <v>916</v>
      </c>
      <c r="AJ9846" s="807">
        <v>12</v>
      </c>
      <c r="AK9846" s="807">
        <v>77</v>
      </c>
      <c r="AL9846" s="759" t="str">
        <f t="shared" si="307"/>
        <v>Vejez</v>
      </c>
    </row>
    <row r="9847" spans="16:38" ht="15">
      <c r="P9847" s="806" t="s">
        <v>908</v>
      </c>
      <c r="Q9847" s="807">
        <v>405</v>
      </c>
      <c r="R9847" s="807">
        <v>26</v>
      </c>
      <c r="S9847" s="759" t="str">
        <f t="shared" si="306"/>
        <v>Juventud</v>
      </c>
      <c r="AI9847" s="806" t="s">
        <v>916</v>
      </c>
      <c r="AJ9847" s="807">
        <v>10</v>
      </c>
      <c r="AK9847" s="807">
        <v>78</v>
      </c>
      <c r="AL9847" s="759" t="str">
        <f t="shared" si="307"/>
        <v>Vejez</v>
      </c>
    </row>
    <row r="9848" spans="16:38" ht="15">
      <c r="P9848" s="806" t="s">
        <v>908</v>
      </c>
      <c r="Q9848" s="807">
        <v>404</v>
      </c>
      <c r="R9848" s="807">
        <v>27</v>
      </c>
      <c r="S9848" s="759" t="str">
        <f t="shared" si="306"/>
        <v>Juventud</v>
      </c>
      <c r="AI9848" s="806" t="s">
        <v>916</v>
      </c>
      <c r="AJ9848" s="807">
        <v>18</v>
      </c>
      <c r="AK9848" s="807">
        <v>79</v>
      </c>
      <c r="AL9848" s="759" t="str">
        <f t="shared" si="307"/>
        <v>Vejez</v>
      </c>
    </row>
    <row r="9849" spans="16:38" ht="15">
      <c r="P9849" s="806" t="s">
        <v>908</v>
      </c>
      <c r="Q9849" s="807">
        <v>405</v>
      </c>
      <c r="R9849" s="807">
        <v>28</v>
      </c>
      <c r="S9849" s="759" t="str">
        <f t="shared" si="306"/>
        <v>Juventud</v>
      </c>
      <c r="AI9849" s="806" t="s">
        <v>916</v>
      </c>
      <c r="AJ9849" s="807">
        <v>12</v>
      </c>
      <c r="AK9849" s="807">
        <v>80</v>
      </c>
      <c r="AL9849" s="759" t="str">
        <f t="shared" si="307"/>
        <v>Vejez</v>
      </c>
    </row>
    <row r="9850" spans="16:38" ht="15">
      <c r="P9850" s="806" t="s">
        <v>908</v>
      </c>
      <c r="Q9850" s="807">
        <v>377</v>
      </c>
      <c r="R9850" s="807">
        <v>29</v>
      </c>
      <c r="S9850" s="759" t="str">
        <f t="shared" si="306"/>
        <v>Adulto</v>
      </c>
      <c r="AI9850" s="806" t="s">
        <v>916</v>
      </c>
      <c r="AJ9850" s="807">
        <v>10</v>
      </c>
      <c r="AK9850" s="807">
        <v>81</v>
      </c>
      <c r="AL9850" s="759" t="str">
        <f t="shared" si="307"/>
        <v>Vejez</v>
      </c>
    </row>
    <row r="9851" spans="16:38" ht="15">
      <c r="P9851" s="806" t="s">
        <v>908</v>
      </c>
      <c r="Q9851" s="807">
        <v>399</v>
      </c>
      <c r="R9851" s="807">
        <v>30</v>
      </c>
      <c r="S9851" s="759" t="str">
        <f t="shared" si="306"/>
        <v>Adulto</v>
      </c>
      <c r="AI9851" s="806" t="s">
        <v>916</v>
      </c>
      <c r="AJ9851" s="807">
        <v>10</v>
      </c>
      <c r="AK9851" s="807">
        <v>82</v>
      </c>
      <c r="AL9851" s="759" t="str">
        <f t="shared" si="307"/>
        <v>Vejez</v>
      </c>
    </row>
    <row r="9852" spans="16:38" ht="15">
      <c r="P9852" s="806" t="s">
        <v>908</v>
      </c>
      <c r="Q9852" s="807">
        <v>385</v>
      </c>
      <c r="R9852" s="807">
        <v>31</v>
      </c>
      <c r="S9852" s="759" t="str">
        <f t="shared" si="306"/>
        <v>Adulto</v>
      </c>
      <c r="AI9852" s="806" t="s">
        <v>916</v>
      </c>
      <c r="AJ9852" s="807">
        <v>10</v>
      </c>
      <c r="AK9852" s="807">
        <v>83</v>
      </c>
      <c r="AL9852" s="759" t="str">
        <f t="shared" si="307"/>
        <v>Vejez</v>
      </c>
    </row>
    <row r="9853" spans="16:38" ht="15">
      <c r="P9853" s="806" t="s">
        <v>908</v>
      </c>
      <c r="Q9853" s="807">
        <v>395</v>
      </c>
      <c r="R9853" s="807">
        <v>32</v>
      </c>
      <c r="S9853" s="759" t="str">
        <f t="shared" si="306"/>
        <v>Adulto</v>
      </c>
      <c r="AI9853" s="806" t="s">
        <v>916</v>
      </c>
      <c r="AJ9853" s="807">
        <v>7</v>
      </c>
      <c r="AK9853" s="807">
        <v>84</v>
      </c>
      <c r="AL9853" s="759" t="str">
        <f t="shared" si="307"/>
        <v>Vejez</v>
      </c>
    </row>
    <row r="9854" spans="16:38" ht="15">
      <c r="P9854" s="806" t="s">
        <v>908</v>
      </c>
      <c r="Q9854" s="807">
        <v>354</v>
      </c>
      <c r="R9854" s="807">
        <v>33</v>
      </c>
      <c r="S9854" s="759" t="str">
        <f t="shared" si="306"/>
        <v>Adulto</v>
      </c>
      <c r="AI9854" s="806" t="s">
        <v>916</v>
      </c>
      <c r="AJ9854" s="807">
        <v>6</v>
      </c>
      <c r="AK9854" s="807">
        <v>85</v>
      </c>
      <c r="AL9854" s="759" t="str">
        <f t="shared" si="307"/>
        <v>Vejez</v>
      </c>
    </row>
    <row r="9855" spans="16:38" ht="15">
      <c r="P9855" s="806" t="s">
        <v>908</v>
      </c>
      <c r="Q9855" s="807">
        <v>366</v>
      </c>
      <c r="R9855" s="807">
        <v>34</v>
      </c>
      <c r="S9855" s="759" t="str">
        <f t="shared" si="306"/>
        <v>Adulto</v>
      </c>
      <c r="AI9855" s="806" t="s">
        <v>916</v>
      </c>
      <c r="AJ9855" s="807">
        <v>9</v>
      </c>
      <c r="AK9855" s="807">
        <v>86</v>
      </c>
      <c r="AL9855" s="759" t="str">
        <f t="shared" si="307"/>
        <v>Vejez</v>
      </c>
    </row>
    <row r="9856" spans="16:38" ht="15">
      <c r="P9856" s="806" t="s">
        <v>908</v>
      </c>
      <c r="Q9856" s="807">
        <v>413</v>
      </c>
      <c r="R9856" s="807">
        <v>35</v>
      </c>
      <c r="S9856" s="759" t="str">
        <f t="shared" si="306"/>
        <v>Adulto</v>
      </c>
      <c r="AI9856" s="806" t="s">
        <v>916</v>
      </c>
      <c r="AJ9856" s="807">
        <v>7</v>
      </c>
      <c r="AK9856" s="807">
        <v>87</v>
      </c>
      <c r="AL9856" s="759" t="str">
        <f t="shared" si="307"/>
        <v>Vejez</v>
      </c>
    </row>
    <row r="9857" spans="16:38" ht="15">
      <c r="P9857" s="806" t="s">
        <v>908</v>
      </c>
      <c r="Q9857" s="807">
        <v>386</v>
      </c>
      <c r="R9857" s="807">
        <v>36</v>
      </c>
      <c r="S9857" s="759" t="str">
        <f t="shared" si="306"/>
        <v>Adulto</v>
      </c>
      <c r="AI9857" s="806" t="s">
        <v>916</v>
      </c>
      <c r="AJ9857" s="807">
        <v>9</v>
      </c>
      <c r="AK9857" s="807">
        <v>88</v>
      </c>
      <c r="AL9857" s="759" t="str">
        <f t="shared" si="307"/>
        <v>Vejez</v>
      </c>
    </row>
    <row r="9858" spans="16:38" ht="15">
      <c r="P9858" s="806" t="s">
        <v>908</v>
      </c>
      <c r="Q9858" s="807">
        <v>361</v>
      </c>
      <c r="R9858" s="807">
        <v>37</v>
      </c>
      <c r="S9858" s="759" t="str">
        <f t="shared" si="306"/>
        <v>Adulto</v>
      </c>
      <c r="AI9858" s="806" t="s">
        <v>916</v>
      </c>
      <c r="AJ9858" s="807">
        <v>4</v>
      </c>
      <c r="AK9858" s="807">
        <v>89</v>
      </c>
      <c r="AL9858" s="759" t="str">
        <f t="shared" si="307"/>
        <v>Vejez</v>
      </c>
    </row>
    <row r="9859" spans="16:38" ht="15">
      <c r="P9859" s="806" t="s">
        <v>908</v>
      </c>
      <c r="Q9859" s="807">
        <v>340</v>
      </c>
      <c r="R9859" s="807">
        <v>38</v>
      </c>
      <c r="S9859" s="759" t="str">
        <f t="shared" ref="S9859:S9922" si="308">IF(P9859=0,"",IF(AND(R9859&gt;=0,R9859&lt;=5),"Primera Infancia",IF(AND(R9859&gt;=6,R9859&lt;=11),"Infancia",IF(AND(R9859&gt;=12,R9859&lt;=17),"Adolescente",IF(AND(R9859&gt;=18,R9859&lt;=28),"Juventud",IF(AND(R9859&gt;=29,R9859&lt;=59),"Adulto","Vejez"))))))</f>
        <v>Adulto</v>
      </c>
      <c r="AI9859" s="806" t="s">
        <v>916</v>
      </c>
      <c r="AJ9859" s="807">
        <v>3</v>
      </c>
      <c r="AK9859" s="807">
        <v>90</v>
      </c>
      <c r="AL9859" s="759" t="str">
        <f t="shared" ref="AL9859:AL9922" si="309">IF(AI9859=0,"",IF(AND(AK9859&gt;=0,AK9859&lt;=5),"Primera Infancia",IF(AND(AK9859&gt;=6,AK9859&lt;=11),"Infancia",IF(AND(AK9859&gt;=12,AK9859&lt;=17),"Adolescente",IF(AND(AK9859&gt;=18,AK9859&lt;=28),"Juventud",IF(AND(AK9859&gt;=29,AK9859&lt;=59),"Adulto","Vejez"))))))</f>
        <v>Vejez</v>
      </c>
    </row>
    <row r="9860" spans="16:38" ht="15">
      <c r="P9860" s="806" t="s">
        <v>908</v>
      </c>
      <c r="Q9860" s="807">
        <v>397</v>
      </c>
      <c r="R9860" s="807">
        <v>39</v>
      </c>
      <c r="S9860" s="759" t="str">
        <f t="shared" si="308"/>
        <v>Adulto</v>
      </c>
      <c r="AI9860" s="806" t="s">
        <v>916</v>
      </c>
      <c r="AJ9860" s="807">
        <v>5</v>
      </c>
      <c r="AK9860" s="807">
        <v>91</v>
      </c>
      <c r="AL9860" s="759" t="str">
        <f t="shared" si="309"/>
        <v>Vejez</v>
      </c>
    </row>
    <row r="9861" spans="16:38" ht="15">
      <c r="P9861" s="806" t="s">
        <v>908</v>
      </c>
      <c r="Q9861" s="807">
        <v>359</v>
      </c>
      <c r="R9861" s="807">
        <v>40</v>
      </c>
      <c r="S9861" s="759" t="str">
        <f t="shared" si="308"/>
        <v>Adulto</v>
      </c>
      <c r="AI9861" s="806" t="s">
        <v>916</v>
      </c>
      <c r="AJ9861" s="807">
        <v>5</v>
      </c>
      <c r="AK9861" s="807">
        <v>92</v>
      </c>
      <c r="AL9861" s="759" t="str">
        <f t="shared" si="309"/>
        <v>Vejez</v>
      </c>
    </row>
    <row r="9862" spans="16:38" ht="15">
      <c r="P9862" s="806" t="s">
        <v>908</v>
      </c>
      <c r="Q9862" s="807">
        <v>359</v>
      </c>
      <c r="R9862" s="807">
        <v>41</v>
      </c>
      <c r="S9862" s="759" t="str">
        <f t="shared" si="308"/>
        <v>Adulto</v>
      </c>
      <c r="AI9862" s="806" t="s">
        <v>916</v>
      </c>
      <c r="AJ9862" s="807">
        <v>2</v>
      </c>
      <c r="AK9862" s="807">
        <v>93</v>
      </c>
      <c r="AL9862" s="759" t="str">
        <f t="shared" si="309"/>
        <v>Vejez</v>
      </c>
    </row>
    <row r="9863" spans="16:38" ht="15">
      <c r="P9863" s="806" t="s">
        <v>908</v>
      </c>
      <c r="Q9863" s="807">
        <v>396</v>
      </c>
      <c r="R9863" s="807">
        <v>42</v>
      </c>
      <c r="S9863" s="759" t="str">
        <f t="shared" si="308"/>
        <v>Adulto</v>
      </c>
      <c r="AI9863" s="806" t="s">
        <v>916</v>
      </c>
      <c r="AJ9863" s="807">
        <v>1</v>
      </c>
      <c r="AK9863" s="807">
        <v>94</v>
      </c>
      <c r="AL9863" s="759" t="str">
        <f t="shared" si="309"/>
        <v>Vejez</v>
      </c>
    </row>
    <row r="9864" spans="16:38" ht="15">
      <c r="P9864" s="806" t="s">
        <v>908</v>
      </c>
      <c r="Q9864" s="807">
        <v>363</v>
      </c>
      <c r="R9864" s="807">
        <v>43</v>
      </c>
      <c r="S9864" s="759" t="str">
        <f t="shared" si="308"/>
        <v>Adulto</v>
      </c>
      <c r="AI9864" s="806" t="s">
        <v>916</v>
      </c>
      <c r="AJ9864" s="807">
        <v>2</v>
      </c>
      <c r="AK9864" s="807">
        <v>95</v>
      </c>
      <c r="AL9864" s="759" t="str">
        <f t="shared" si="309"/>
        <v>Vejez</v>
      </c>
    </row>
    <row r="9865" spans="16:38" ht="15">
      <c r="P9865" s="806" t="s">
        <v>908</v>
      </c>
      <c r="Q9865" s="807">
        <v>322</v>
      </c>
      <c r="R9865" s="807">
        <v>44</v>
      </c>
      <c r="S9865" s="759" t="str">
        <f t="shared" si="308"/>
        <v>Adulto</v>
      </c>
      <c r="AI9865" s="806" t="s">
        <v>916</v>
      </c>
      <c r="AJ9865" s="807">
        <v>1</v>
      </c>
      <c r="AK9865" s="807">
        <v>96</v>
      </c>
      <c r="AL9865" s="759" t="str">
        <f t="shared" si="309"/>
        <v>Vejez</v>
      </c>
    </row>
    <row r="9866" spans="16:38" ht="15">
      <c r="P9866" s="806" t="s">
        <v>908</v>
      </c>
      <c r="Q9866" s="807">
        <v>307</v>
      </c>
      <c r="R9866" s="807">
        <v>45</v>
      </c>
      <c r="S9866" s="759" t="str">
        <f t="shared" si="308"/>
        <v>Adulto</v>
      </c>
      <c r="AI9866" s="806" t="s">
        <v>916</v>
      </c>
      <c r="AJ9866" s="807">
        <v>1</v>
      </c>
      <c r="AK9866" s="807">
        <v>97</v>
      </c>
      <c r="AL9866" s="759" t="str">
        <f t="shared" si="309"/>
        <v>Vejez</v>
      </c>
    </row>
    <row r="9867" spans="16:38" ht="30">
      <c r="P9867" s="806" t="s">
        <v>908</v>
      </c>
      <c r="Q9867" s="807">
        <v>340</v>
      </c>
      <c r="R9867" s="807">
        <v>46</v>
      </c>
      <c r="S9867" s="759" t="str">
        <f t="shared" si="308"/>
        <v>Adulto</v>
      </c>
      <c r="AI9867" s="806" t="s">
        <v>917</v>
      </c>
      <c r="AJ9867" s="807">
        <v>72</v>
      </c>
      <c r="AK9867" s="807">
        <v>0</v>
      </c>
      <c r="AL9867" s="759" t="str">
        <f t="shared" si="309"/>
        <v>Primera Infancia</v>
      </c>
    </row>
    <row r="9868" spans="16:38" ht="30">
      <c r="P9868" s="806" t="s">
        <v>908</v>
      </c>
      <c r="Q9868" s="807">
        <v>344</v>
      </c>
      <c r="R9868" s="807">
        <v>47</v>
      </c>
      <c r="S9868" s="759" t="str">
        <f t="shared" si="308"/>
        <v>Adulto</v>
      </c>
      <c r="AI9868" s="806" t="s">
        <v>917</v>
      </c>
      <c r="AJ9868" s="807">
        <v>67</v>
      </c>
      <c r="AK9868" s="807">
        <v>1</v>
      </c>
      <c r="AL9868" s="759" t="str">
        <f t="shared" si="309"/>
        <v>Primera Infancia</v>
      </c>
    </row>
    <row r="9869" spans="16:38" ht="30">
      <c r="P9869" s="806" t="s">
        <v>908</v>
      </c>
      <c r="Q9869" s="807">
        <v>302</v>
      </c>
      <c r="R9869" s="807">
        <v>48</v>
      </c>
      <c r="S9869" s="759" t="str">
        <f t="shared" si="308"/>
        <v>Adulto</v>
      </c>
      <c r="AI9869" s="806" t="s">
        <v>917</v>
      </c>
      <c r="AJ9869" s="807">
        <v>70</v>
      </c>
      <c r="AK9869" s="807">
        <v>2</v>
      </c>
      <c r="AL9869" s="759" t="str">
        <f t="shared" si="309"/>
        <v>Primera Infancia</v>
      </c>
    </row>
    <row r="9870" spans="16:38" ht="30">
      <c r="P9870" s="806" t="s">
        <v>908</v>
      </c>
      <c r="Q9870" s="807">
        <v>330</v>
      </c>
      <c r="R9870" s="807">
        <v>49</v>
      </c>
      <c r="S9870" s="759" t="str">
        <f t="shared" si="308"/>
        <v>Adulto</v>
      </c>
      <c r="AI9870" s="806" t="s">
        <v>917</v>
      </c>
      <c r="AJ9870" s="807">
        <v>91</v>
      </c>
      <c r="AK9870" s="807">
        <v>3</v>
      </c>
      <c r="AL9870" s="759" t="str">
        <f t="shared" si="309"/>
        <v>Primera Infancia</v>
      </c>
    </row>
    <row r="9871" spans="16:38" ht="30">
      <c r="P9871" s="806" t="s">
        <v>908</v>
      </c>
      <c r="Q9871" s="807">
        <v>297</v>
      </c>
      <c r="R9871" s="807">
        <v>50</v>
      </c>
      <c r="S9871" s="759" t="str">
        <f t="shared" si="308"/>
        <v>Adulto</v>
      </c>
      <c r="AI9871" s="806" t="s">
        <v>917</v>
      </c>
      <c r="AJ9871" s="807">
        <v>75</v>
      </c>
      <c r="AK9871" s="807">
        <v>4</v>
      </c>
      <c r="AL9871" s="759" t="str">
        <f t="shared" si="309"/>
        <v>Primera Infancia</v>
      </c>
    </row>
    <row r="9872" spans="16:38" ht="30">
      <c r="P9872" s="806" t="s">
        <v>908</v>
      </c>
      <c r="Q9872" s="807">
        <v>277</v>
      </c>
      <c r="R9872" s="807">
        <v>51</v>
      </c>
      <c r="S9872" s="759" t="str">
        <f t="shared" si="308"/>
        <v>Adulto</v>
      </c>
      <c r="AI9872" s="806" t="s">
        <v>917</v>
      </c>
      <c r="AJ9872" s="807">
        <v>80</v>
      </c>
      <c r="AK9872" s="807">
        <v>5</v>
      </c>
      <c r="AL9872" s="759" t="str">
        <f t="shared" si="309"/>
        <v>Primera Infancia</v>
      </c>
    </row>
    <row r="9873" spans="16:38" ht="15">
      <c r="P9873" s="806" t="s">
        <v>908</v>
      </c>
      <c r="Q9873" s="807">
        <v>318</v>
      </c>
      <c r="R9873" s="807">
        <v>52</v>
      </c>
      <c r="S9873" s="759" t="str">
        <f t="shared" si="308"/>
        <v>Adulto</v>
      </c>
      <c r="AI9873" s="806" t="s">
        <v>917</v>
      </c>
      <c r="AJ9873" s="807">
        <v>88</v>
      </c>
      <c r="AK9873" s="807">
        <v>6</v>
      </c>
      <c r="AL9873" s="759" t="str">
        <f t="shared" si="309"/>
        <v>Infancia</v>
      </c>
    </row>
    <row r="9874" spans="16:38" ht="15">
      <c r="P9874" s="806" t="s">
        <v>908</v>
      </c>
      <c r="Q9874" s="807">
        <v>279</v>
      </c>
      <c r="R9874" s="807">
        <v>53</v>
      </c>
      <c r="S9874" s="759" t="str">
        <f t="shared" si="308"/>
        <v>Adulto</v>
      </c>
      <c r="AI9874" s="806" t="s">
        <v>917</v>
      </c>
      <c r="AJ9874" s="807">
        <v>69</v>
      </c>
      <c r="AK9874" s="807">
        <v>7</v>
      </c>
      <c r="AL9874" s="759" t="str">
        <f t="shared" si="309"/>
        <v>Infancia</v>
      </c>
    </row>
    <row r="9875" spans="16:38" ht="15">
      <c r="P9875" s="806" t="s">
        <v>908</v>
      </c>
      <c r="Q9875" s="807">
        <v>311</v>
      </c>
      <c r="R9875" s="807">
        <v>54</v>
      </c>
      <c r="S9875" s="759" t="str">
        <f t="shared" si="308"/>
        <v>Adulto</v>
      </c>
      <c r="AI9875" s="806" t="s">
        <v>917</v>
      </c>
      <c r="AJ9875" s="807">
        <v>74</v>
      </c>
      <c r="AK9875" s="807">
        <v>8</v>
      </c>
      <c r="AL9875" s="759" t="str">
        <f t="shared" si="309"/>
        <v>Infancia</v>
      </c>
    </row>
    <row r="9876" spans="16:38" ht="15">
      <c r="P9876" s="806" t="s">
        <v>908</v>
      </c>
      <c r="Q9876" s="807">
        <v>285</v>
      </c>
      <c r="R9876" s="807">
        <v>55</v>
      </c>
      <c r="S9876" s="759" t="str">
        <f t="shared" si="308"/>
        <v>Adulto</v>
      </c>
      <c r="AI9876" s="806" t="s">
        <v>917</v>
      </c>
      <c r="AJ9876" s="807">
        <v>78</v>
      </c>
      <c r="AK9876" s="807">
        <v>9</v>
      </c>
      <c r="AL9876" s="759" t="str">
        <f t="shared" si="309"/>
        <v>Infancia</v>
      </c>
    </row>
    <row r="9877" spans="16:38" ht="15">
      <c r="P9877" s="806" t="s">
        <v>908</v>
      </c>
      <c r="Q9877" s="807">
        <v>287</v>
      </c>
      <c r="R9877" s="807">
        <v>56</v>
      </c>
      <c r="S9877" s="759" t="str">
        <f t="shared" si="308"/>
        <v>Adulto</v>
      </c>
      <c r="AI9877" s="806" t="s">
        <v>917</v>
      </c>
      <c r="AJ9877" s="807">
        <v>87</v>
      </c>
      <c r="AK9877" s="807">
        <v>10</v>
      </c>
      <c r="AL9877" s="759" t="str">
        <f t="shared" si="309"/>
        <v>Infancia</v>
      </c>
    </row>
    <row r="9878" spans="16:38" ht="15">
      <c r="P9878" s="806" t="s">
        <v>908</v>
      </c>
      <c r="Q9878" s="807">
        <v>274</v>
      </c>
      <c r="R9878" s="807">
        <v>57</v>
      </c>
      <c r="S9878" s="759" t="str">
        <f t="shared" si="308"/>
        <v>Adulto</v>
      </c>
      <c r="AI9878" s="806" t="s">
        <v>917</v>
      </c>
      <c r="AJ9878" s="807">
        <v>78</v>
      </c>
      <c r="AK9878" s="807">
        <v>11</v>
      </c>
      <c r="AL9878" s="759" t="str">
        <f t="shared" si="309"/>
        <v>Infancia</v>
      </c>
    </row>
    <row r="9879" spans="16:38" ht="30">
      <c r="P9879" s="806" t="s">
        <v>908</v>
      </c>
      <c r="Q9879" s="807">
        <v>230</v>
      </c>
      <c r="R9879" s="807">
        <v>58</v>
      </c>
      <c r="S9879" s="759" t="str">
        <f t="shared" si="308"/>
        <v>Adulto</v>
      </c>
      <c r="AI9879" s="806" t="s">
        <v>917</v>
      </c>
      <c r="AJ9879" s="807">
        <v>74</v>
      </c>
      <c r="AK9879" s="807">
        <v>12</v>
      </c>
      <c r="AL9879" s="759" t="str">
        <f t="shared" si="309"/>
        <v>Adolescente</v>
      </c>
    </row>
    <row r="9880" spans="16:38" ht="30">
      <c r="P9880" s="806" t="s">
        <v>908</v>
      </c>
      <c r="Q9880" s="807">
        <v>250</v>
      </c>
      <c r="R9880" s="807">
        <v>59</v>
      </c>
      <c r="S9880" s="759" t="str">
        <f t="shared" si="308"/>
        <v>Adulto</v>
      </c>
      <c r="AI9880" s="806" t="s">
        <v>917</v>
      </c>
      <c r="AJ9880" s="807">
        <v>93</v>
      </c>
      <c r="AK9880" s="807">
        <v>13</v>
      </c>
      <c r="AL9880" s="759" t="str">
        <f t="shared" si="309"/>
        <v>Adolescente</v>
      </c>
    </row>
    <row r="9881" spans="16:38" ht="30">
      <c r="P9881" s="806" t="s">
        <v>908</v>
      </c>
      <c r="Q9881" s="807">
        <v>241</v>
      </c>
      <c r="R9881" s="807">
        <v>60</v>
      </c>
      <c r="S9881" s="759" t="str">
        <f t="shared" si="308"/>
        <v>Vejez</v>
      </c>
      <c r="AI9881" s="806" t="s">
        <v>917</v>
      </c>
      <c r="AJ9881" s="807">
        <v>83</v>
      </c>
      <c r="AK9881" s="807">
        <v>14</v>
      </c>
      <c r="AL9881" s="759" t="str">
        <f t="shared" si="309"/>
        <v>Adolescente</v>
      </c>
    </row>
    <row r="9882" spans="16:38" ht="30">
      <c r="P9882" s="806" t="s">
        <v>908</v>
      </c>
      <c r="Q9882" s="807">
        <v>242</v>
      </c>
      <c r="R9882" s="807">
        <v>61</v>
      </c>
      <c r="S9882" s="759" t="str">
        <f t="shared" si="308"/>
        <v>Vejez</v>
      </c>
      <c r="AI9882" s="806" t="s">
        <v>917</v>
      </c>
      <c r="AJ9882" s="807">
        <v>96</v>
      </c>
      <c r="AK9882" s="807">
        <v>15</v>
      </c>
      <c r="AL9882" s="759" t="str">
        <f t="shared" si="309"/>
        <v>Adolescente</v>
      </c>
    </row>
    <row r="9883" spans="16:38" ht="30">
      <c r="P9883" s="806" t="s">
        <v>908</v>
      </c>
      <c r="Q9883" s="807">
        <v>202</v>
      </c>
      <c r="R9883" s="807">
        <v>62</v>
      </c>
      <c r="S9883" s="759" t="str">
        <f t="shared" si="308"/>
        <v>Vejez</v>
      </c>
      <c r="AI9883" s="806" t="s">
        <v>917</v>
      </c>
      <c r="AJ9883" s="807">
        <v>111</v>
      </c>
      <c r="AK9883" s="807">
        <v>16</v>
      </c>
      <c r="AL9883" s="759" t="str">
        <f t="shared" si="309"/>
        <v>Adolescente</v>
      </c>
    </row>
    <row r="9884" spans="16:38" ht="30">
      <c r="P9884" s="806" t="s">
        <v>908</v>
      </c>
      <c r="Q9884" s="807">
        <v>199</v>
      </c>
      <c r="R9884" s="807">
        <v>63</v>
      </c>
      <c r="S9884" s="759" t="str">
        <f t="shared" si="308"/>
        <v>Vejez</v>
      </c>
      <c r="AI9884" s="806" t="s">
        <v>917</v>
      </c>
      <c r="AJ9884" s="807">
        <v>109</v>
      </c>
      <c r="AK9884" s="807">
        <v>17</v>
      </c>
      <c r="AL9884" s="759" t="str">
        <f t="shared" si="309"/>
        <v>Adolescente</v>
      </c>
    </row>
    <row r="9885" spans="16:38" ht="15">
      <c r="P9885" s="806" t="s">
        <v>908</v>
      </c>
      <c r="Q9885" s="807">
        <v>207</v>
      </c>
      <c r="R9885" s="807">
        <v>64</v>
      </c>
      <c r="S9885" s="759" t="str">
        <f t="shared" si="308"/>
        <v>Vejez</v>
      </c>
      <c r="AI9885" s="806" t="s">
        <v>917</v>
      </c>
      <c r="AJ9885" s="807">
        <v>135</v>
      </c>
      <c r="AK9885" s="807">
        <v>18</v>
      </c>
      <c r="AL9885" s="759" t="str">
        <f t="shared" si="309"/>
        <v>Juventud</v>
      </c>
    </row>
    <row r="9886" spans="16:38" ht="15">
      <c r="P9886" s="806" t="s">
        <v>908</v>
      </c>
      <c r="Q9886" s="807">
        <v>197</v>
      </c>
      <c r="R9886" s="807">
        <v>65</v>
      </c>
      <c r="S9886" s="759" t="str">
        <f t="shared" si="308"/>
        <v>Vejez</v>
      </c>
      <c r="AI9886" s="806" t="s">
        <v>917</v>
      </c>
      <c r="AJ9886" s="807">
        <v>122</v>
      </c>
      <c r="AK9886" s="807">
        <v>19</v>
      </c>
      <c r="AL9886" s="759" t="str">
        <f t="shared" si="309"/>
        <v>Juventud</v>
      </c>
    </row>
    <row r="9887" spans="16:38" ht="15">
      <c r="P9887" s="806" t="s">
        <v>908</v>
      </c>
      <c r="Q9887" s="807">
        <v>160</v>
      </c>
      <c r="R9887" s="807">
        <v>66</v>
      </c>
      <c r="S9887" s="759" t="str">
        <f t="shared" si="308"/>
        <v>Vejez</v>
      </c>
      <c r="AI9887" s="806" t="s">
        <v>917</v>
      </c>
      <c r="AJ9887" s="807">
        <v>154</v>
      </c>
      <c r="AK9887" s="807">
        <v>20</v>
      </c>
      <c r="AL9887" s="759" t="str">
        <f t="shared" si="309"/>
        <v>Juventud</v>
      </c>
    </row>
    <row r="9888" spans="16:38" ht="15">
      <c r="P9888" s="806" t="s">
        <v>908</v>
      </c>
      <c r="Q9888" s="807">
        <v>169</v>
      </c>
      <c r="R9888" s="807">
        <v>67</v>
      </c>
      <c r="S9888" s="759" t="str">
        <f t="shared" si="308"/>
        <v>Vejez</v>
      </c>
      <c r="AI9888" s="806" t="s">
        <v>917</v>
      </c>
      <c r="AJ9888" s="807">
        <v>159</v>
      </c>
      <c r="AK9888" s="807">
        <v>21</v>
      </c>
      <c r="AL9888" s="759" t="str">
        <f t="shared" si="309"/>
        <v>Juventud</v>
      </c>
    </row>
    <row r="9889" spans="16:38" ht="15">
      <c r="P9889" s="806" t="s">
        <v>908</v>
      </c>
      <c r="Q9889" s="807">
        <v>140</v>
      </c>
      <c r="R9889" s="807">
        <v>68</v>
      </c>
      <c r="S9889" s="759" t="str">
        <f t="shared" si="308"/>
        <v>Vejez</v>
      </c>
      <c r="AI9889" s="806" t="s">
        <v>917</v>
      </c>
      <c r="AJ9889" s="807">
        <v>156</v>
      </c>
      <c r="AK9889" s="807">
        <v>22</v>
      </c>
      <c r="AL9889" s="759" t="str">
        <f t="shared" si="309"/>
        <v>Juventud</v>
      </c>
    </row>
    <row r="9890" spans="16:38" ht="15">
      <c r="P9890" s="806" t="s">
        <v>908</v>
      </c>
      <c r="Q9890" s="807">
        <v>206</v>
      </c>
      <c r="R9890" s="807">
        <v>69</v>
      </c>
      <c r="S9890" s="759" t="str">
        <f t="shared" si="308"/>
        <v>Vejez</v>
      </c>
      <c r="AI9890" s="806" t="s">
        <v>917</v>
      </c>
      <c r="AJ9890" s="807">
        <v>147</v>
      </c>
      <c r="AK9890" s="807">
        <v>23</v>
      </c>
      <c r="AL9890" s="759" t="str">
        <f t="shared" si="309"/>
        <v>Juventud</v>
      </c>
    </row>
    <row r="9891" spans="16:38" ht="15">
      <c r="P9891" s="806" t="s">
        <v>908</v>
      </c>
      <c r="Q9891" s="807">
        <v>157</v>
      </c>
      <c r="R9891" s="807">
        <v>70</v>
      </c>
      <c r="S9891" s="759" t="str">
        <f t="shared" si="308"/>
        <v>Vejez</v>
      </c>
      <c r="AI9891" s="806" t="s">
        <v>917</v>
      </c>
      <c r="AJ9891" s="807">
        <v>144</v>
      </c>
      <c r="AK9891" s="807">
        <v>24</v>
      </c>
      <c r="AL9891" s="759" t="str">
        <f t="shared" si="309"/>
        <v>Juventud</v>
      </c>
    </row>
    <row r="9892" spans="16:38" ht="15">
      <c r="P9892" s="806" t="s">
        <v>908</v>
      </c>
      <c r="Q9892" s="807">
        <v>150</v>
      </c>
      <c r="R9892" s="807">
        <v>71</v>
      </c>
      <c r="S9892" s="759" t="str">
        <f t="shared" si="308"/>
        <v>Vejez</v>
      </c>
      <c r="AI9892" s="806" t="s">
        <v>917</v>
      </c>
      <c r="AJ9892" s="807">
        <v>175</v>
      </c>
      <c r="AK9892" s="807">
        <v>25</v>
      </c>
      <c r="AL9892" s="759" t="str">
        <f t="shared" si="309"/>
        <v>Juventud</v>
      </c>
    </row>
    <row r="9893" spans="16:38" ht="15">
      <c r="P9893" s="806" t="s">
        <v>908</v>
      </c>
      <c r="Q9893" s="807">
        <v>147</v>
      </c>
      <c r="R9893" s="807">
        <v>72</v>
      </c>
      <c r="S9893" s="759" t="str">
        <f t="shared" si="308"/>
        <v>Vejez</v>
      </c>
      <c r="AI9893" s="806" t="s">
        <v>917</v>
      </c>
      <c r="AJ9893" s="807">
        <v>129</v>
      </c>
      <c r="AK9893" s="807">
        <v>26</v>
      </c>
      <c r="AL9893" s="759" t="str">
        <f t="shared" si="309"/>
        <v>Juventud</v>
      </c>
    </row>
    <row r="9894" spans="16:38" ht="15">
      <c r="P9894" s="806" t="s">
        <v>908</v>
      </c>
      <c r="Q9894" s="807">
        <v>129</v>
      </c>
      <c r="R9894" s="807">
        <v>73</v>
      </c>
      <c r="S9894" s="759" t="str">
        <f t="shared" si="308"/>
        <v>Vejez</v>
      </c>
      <c r="AI9894" s="806" t="s">
        <v>917</v>
      </c>
      <c r="AJ9894" s="807">
        <v>160</v>
      </c>
      <c r="AK9894" s="807">
        <v>27</v>
      </c>
      <c r="AL9894" s="759" t="str">
        <f t="shared" si="309"/>
        <v>Juventud</v>
      </c>
    </row>
    <row r="9895" spans="16:38" ht="15">
      <c r="P9895" s="806" t="s">
        <v>908</v>
      </c>
      <c r="Q9895" s="807">
        <v>106</v>
      </c>
      <c r="R9895" s="807">
        <v>74</v>
      </c>
      <c r="S9895" s="759" t="str">
        <f t="shared" si="308"/>
        <v>Vejez</v>
      </c>
      <c r="AI9895" s="806" t="s">
        <v>917</v>
      </c>
      <c r="AJ9895" s="807">
        <v>157</v>
      </c>
      <c r="AK9895" s="807">
        <v>28</v>
      </c>
      <c r="AL9895" s="759" t="str">
        <f t="shared" si="309"/>
        <v>Juventud</v>
      </c>
    </row>
    <row r="9896" spans="16:38" ht="15">
      <c r="P9896" s="806" t="s">
        <v>908</v>
      </c>
      <c r="Q9896" s="807">
        <v>103</v>
      </c>
      <c r="R9896" s="807">
        <v>75</v>
      </c>
      <c r="S9896" s="759" t="str">
        <f t="shared" si="308"/>
        <v>Vejez</v>
      </c>
      <c r="AI9896" s="806" t="s">
        <v>917</v>
      </c>
      <c r="AJ9896" s="807">
        <v>136</v>
      </c>
      <c r="AK9896" s="807">
        <v>29</v>
      </c>
      <c r="AL9896" s="759" t="str">
        <f t="shared" si="309"/>
        <v>Adulto</v>
      </c>
    </row>
    <row r="9897" spans="16:38" ht="15">
      <c r="P9897" s="806" t="s">
        <v>908</v>
      </c>
      <c r="Q9897" s="807">
        <v>91</v>
      </c>
      <c r="R9897" s="807">
        <v>76</v>
      </c>
      <c r="S9897" s="759" t="str">
        <f t="shared" si="308"/>
        <v>Vejez</v>
      </c>
      <c r="AI9897" s="806" t="s">
        <v>917</v>
      </c>
      <c r="AJ9897" s="807">
        <v>163</v>
      </c>
      <c r="AK9897" s="807">
        <v>30</v>
      </c>
      <c r="AL9897" s="759" t="str">
        <f t="shared" si="309"/>
        <v>Adulto</v>
      </c>
    </row>
    <row r="9898" spans="16:38" ht="15">
      <c r="P9898" s="806" t="s">
        <v>908</v>
      </c>
      <c r="Q9898" s="807">
        <v>87</v>
      </c>
      <c r="R9898" s="807">
        <v>77</v>
      </c>
      <c r="S9898" s="759" t="str">
        <f t="shared" si="308"/>
        <v>Vejez</v>
      </c>
      <c r="AI9898" s="806" t="s">
        <v>917</v>
      </c>
      <c r="AJ9898" s="807">
        <v>129</v>
      </c>
      <c r="AK9898" s="807">
        <v>31</v>
      </c>
      <c r="AL9898" s="759" t="str">
        <f t="shared" si="309"/>
        <v>Adulto</v>
      </c>
    </row>
    <row r="9899" spans="16:38" ht="15">
      <c r="P9899" s="806" t="s">
        <v>908</v>
      </c>
      <c r="Q9899" s="807">
        <v>69</v>
      </c>
      <c r="R9899" s="807">
        <v>78</v>
      </c>
      <c r="S9899" s="759" t="str">
        <f t="shared" si="308"/>
        <v>Vejez</v>
      </c>
      <c r="AI9899" s="806" t="s">
        <v>917</v>
      </c>
      <c r="AJ9899" s="807">
        <v>122</v>
      </c>
      <c r="AK9899" s="807">
        <v>32</v>
      </c>
      <c r="AL9899" s="759" t="str">
        <f t="shared" si="309"/>
        <v>Adulto</v>
      </c>
    </row>
    <row r="9900" spans="16:38" ht="15">
      <c r="P9900" s="806" t="s">
        <v>908</v>
      </c>
      <c r="Q9900" s="807">
        <v>63</v>
      </c>
      <c r="R9900" s="807">
        <v>79</v>
      </c>
      <c r="S9900" s="759" t="str">
        <f t="shared" si="308"/>
        <v>Vejez</v>
      </c>
      <c r="AI9900" s="806" t="s">
        <v>917</v>
      </c>
      <c r="AJ9900" s="807">
        <v>131</v>
      </c>
      <c r="AK9900" s="807">
        <v>33</v>
      </c>
      <c r="AL9900" s="759" t="str">
        <f t="shared" si="309"/>
        <v>Adulto</v>
      </c>
    </row>
    <row r="9901" spans="16:38" ht="15">
      <c r="P9901" s="806" t="s">
        <v>908</v>
      </c>
      <c r="Q9901" s="807">
        <v>79</v>
      </c>
      <c r="R9901" s="807">
        <v>80</v>
      </c>
      <c r="S9901" s="759" t="str">
        <f t="shared" si="308"/>
        <v>Vejez</v>
      </c>
      <c r="AI9901" s="806" t="s">
        <v>917</v>
      </c>
      <c r="AJ9901" s="807">
        <v>140</v>
      </c>
      <c r="AK9901" s="807">
        <v>34</v>
      </c>
      <c r="AL9901" s="759" t="str">
        <f t="shared" si="309"/>
        <v>Adulto</v>
      </c>
    </row>
    <row r="9902" spans="16:38" ht="15">
      <c r="P9902" s="806" t="s">
        <v>908</v>
      </c>
      <c r="Q9902" s="807">
        <v>88</v>
      </c>
      <c r="R9902" s="807">
        <v>81</v>
      </c>
      <c r="S9902" s="759" t="str">
        <f t="shared" si="308"/>
        <v>Vejez</v>
      </c>
      <c r="AI9902" s="806" t="s">
        <v>917</v>
      </c>
      <c r="AJ9902" s="807">
        <v>130</v>
      </c>
      <c r="AK9902" s="807">
        <v>35</v>
      </c>
      <c r="AL9902" s="759" t="str">
        <f t="shared" si="309"/>
        <v>Adulto</v>
      </c>
    </row>
    <row r="9903" spans="16:38" ht="15">
      <c r="P9903" s="806" t="s">
        <v>908</v>
      </c>
      <c r="Q9903" s="807">
        <v>70</v>
      </c>
      <c r="R9903" s="807">
        <v>82</v>
      </c>
      <c r="S9903" s="759" t="str">
        <f t="shared" si="308"/>
        <v>Vejez</v>
      </c>
      <c r="AI9903" s="806" t="s">
        <v>917</v>
      </c>
      <c r="AJ9903" s="807">
        <v>118</v>
      </c>
      <c r="AK9903" s="807">
        <v>36</v>
      </c>
      <c r="AL9903" s="759" t="str">
        <f t="shared" si="309"/>
        <v>Adulto</v>
      </c>
    </row>
    <row r="9904" spans="16:38" ht="15">
      <c r="P9904" s="806" t="s">
        <v>908</v>
      </c>
      <c r="Q9904" s="807">
        <v>95</v>
      </c>
      <c r="R9904" s="807">
        <v>83</v>
      </c>
      <c r="S9904" s="759" t="str">
        <f t="shared" si="308"/>
        <v>Vejez</v>
      </c>
      <c r="AI9904" s="806" t="s">
        <v>917</v>
      </c>
      <c r="AJ9904" s="807">
        <v>124</v>
      </c>
      <c r="AK9904" s="807">
        <v>37</v>
      </c>
      <c r="AL9904" s="759" t="str">
        <f t="shared" si="309"/>
        <v>Adulto</v>
      </c>
    </row>
    <row r="9905" spans="16:38" ht="15">
      <c r="P9905" s="806" t="s">
        <v>908</v>
      </c>
      <c r="Q9905" s="807">
        <v>63</v>
      </c>
      <c r="R9905" s="807">
        <v>84</v>
      </c>
      <c r="S9905" s="759" t="str">
        <f t="shared" si="308"/>
        <v>Vejez</v>
      </c>
      <c r="AI9905" s="806" t="s">
        <v>917</v>
      </c>
      <c r="AJ9905" s="807">
        <v>96</v>
      </c>
      <c r="AK9905" s="807">
        <v>38</v>
      </c>
      <c r="AL9905" s="759" t="str">
        <f t="shared" si="309"/>
        <v>Adulto</v>
      </c>
    </row>
    <row r="9906" spans="16:38" ht="15">
      <c r="P9906" s="806" t="s">
        <v>908</v>
      </c>
      <c r="Q9906" s="807">
        <v>44</v>
      </c>
      <c r="R9906" s="807">
        <v>85</v>
      </c>
      <c r="S9906" s="759" t="str">
        <f t="shared" si="308"/>
        <v>Vejez</v>
      </c>
      <c r="AI9906" s="806" t="s">
        <v>917</v>
      </c>
      <c r="AJ9906" s="807">
        <v>97</v>
      </c>
      <c r="AK9906" s="807">
        <v>39</v>
      </c>
      <c r="AL9906" s="759" t="str">
        <f t="shared" si="309"/>
        <v>Adulto</v>
      </c>
    </row>
    <row r="9907" spans="16:38" ht="15">
      <c r="P9907" s="806" t="s">
        <v>908</v>
      </c>
      <c r="Q9907" s="807">
        <v>46</v>
      </c>
      <c r="R9907" s="807">
        <v>86</v>
      </c>
      <c r="S9907" s="759" t="str">
        <f t="shared" si="308"/>
        <v>Vejez</v>
      </c>
      <c r="AI9907" s="806" t="s">
        <v>917</v>
      </c>
      <c r="AJ9907" s="807">
        <v>129</v>
      </c>
      <c r="AK9907" s="807">
        <v>40</v>
      </c>
      <c r="AL9907" s="759" t="str">
        <f t="shared" si="309"/>
        <v>Adulto</v>
      </c>
    </row>
    <row r="9908" spans="16:38" ht="15">
      <c r="P9908" s="806" t="s">
        <v>908</v>
      </c>
      <c r="Q9908" s="807">
        <v>44</v>
      </c>
      <c r="R9908" s="807">
        <v>87</v>
      </c>
      <c r="S9908" s="759" t="str">
        <f t="shared" si="308"/>
        <v>Vejez</v>
      </c>
      <c r="AI9908" s="806" t="s">
        <v>917</v>
      </c>
      <c r="AJ9908" s="807">
        <v>121</v>
      </c>
      <c r="AK9908" s="807">
        <v>41</v>
      </c>
      <c r="AL9908" s="759" t="str">
        <f t="shared" si="309"/>
        <v>Adulto</v>
      </c>
    </row>
    <row r="9909" spans="16:38" ht="15">
      <c r="P9909" s="806" t="s">
        <v>908</v>
      </c>
      <c r="Q9909" s="807">
        <v>32</v>
      </c>
      <c r="R9909" s="807">
        <v>88</v>
      </c>
      <c r="S9909" s="759" t="str">
        <f t="shared" si="308"/>
        <v>Vejez</v>
      </c>
      <c r="AI9909" s="806" t="s">
        <v>917</v>
      </c>
      <c r="AJ9909" s="807">
        <v>112</v>
      </c>
      <c r="AK9909" s="807">
        <v>42</v>
      </c>
      <c r="AL9909" s="759" t="str">
        <f t="shared" si="309"/>
        <v>Adulto</v>
      </c>
    </row>
    <row r="9910" spans="16:38" ht="15">
      <c r="P9910" s="806" t="s">
        <v>908</v>
      </c>
      <c r="Q9910" s="807">
        <v>30</v>
      </c>
      <c r="R9910" s="807">
        <v>89</v>
      </c>
      <c r="S9910" s="759" t="str">
        <f t="shared" si="308"/>
        <v>Vejez</v>
      </c>
      <c r="AI9910" s="806" t="s">
        <v>917</v>
      </c>
      <c r="AJ9910" s="807">
        <v>93</v>
      </c>
      <c r="AK9910" s="807">
        <v>43</v>
      </c>
      <c r="AL9910" s="759" t="str">
        <f t="shared" si="309"/>
        <v>Adulto</v>
      </c>
    </row>
    <row r="9911" spans="16:38" ht="15">
      <c r="P9911" s="806" t="s">
        <v>908</v>
      </c>
      <c r="Q9911" s="807">
        <v>25</v>
      </c>
      <c r="R9911" s="807">
        <v>90</v>
      </c>
      <c r="S9911" s="759" t="str">
        <f t="shared" si="308"/>
        <v>Vejez</v>
      </c>
      <c r="AI9911" s="806" t="s">
        <v>917</v>
      </c>
      <c r="AJ9911" s="807">
        <v>89</v>
      </c>
      <c r="AK9911" s="807">
        <v>44</v>
      </c>
      <c r="AL9911" s="759" t="str">
        <f t="shared" si="309"/>
        <v>Adulto</v>
      </c>
    </row>
    <row r="9912" spans="16:38" ht="15">
      <c r="P9912" s="806" t="s">
        <v>908</v>
      </c>
      <c r="Q9912" s="807">
        <v>22</v>
      </c>
      <c r="R9912" s="807">
        <v>91</v>
      </c>
      <c r="S9912" s="759" t="str">
        <f t="shared" si="308"/>
        <v>Vejez</v>
      </c>
      <c r="AI9912" s="806" t="s">
        <v>917</v>
      </c>
      <c r="AJ9912" s="807">
        <v>107</v>
      </c>
      <c r="AK9912" s="807">
        <v>45</v>
      </c>
      <c r="AL9912" s="759" t="str">
        <f t="shared" si="309"/>
        <v>Adulto</v>
      </c>
    </row>
    <row r="9913" spans="16:38" ht="15">
      <c r="P9913" s="806" t="s">
        <v>908</v>
      </c>
      <c r="Q9913" s="807">
        <v>14</v>
      </c>
      <c r="R9913" s="807">
        <v>92</v>
      </c>
      <c r="S9913" s="759" t="str">
        <f t="shared" si="308"/>
        <v>Vejez</v>
      </c>
      <c r="AI9913" s="806" t="s">
        <v>917</v>
      </c>
      <c r="AJ9913" s="807">
        <v>78</v>
      </c>
      <c r="AK9913" s="807">
        <v>46</v>
      </c>
      <c r="AL9913" s="759" t="str">
        <f t="shared" si="309"/>
        <v>Adulto</v>
      </c>
    </row>
    <row r="9914" spans="16:38" ht="15">
      <c r="P9914" s="806" t="s">
        <v>908</v>
      </c>
      <c r="Q9914" s="807">
        <v>12</v>
      </c>
      <c r="R9914" s="807">
        <v>93</v>
      </c>
      <c r="S9914" s="759" t="str">
        <f t="shared" si="308"/>
        <v>Vejez</v>
      </c>
      <c r="AI9914" s="806" t="s">
        <v>917</v>
      </c>
      <c r="AJ9914" s="807">
        <v>80</v>
      </c>
      <c r="AK9914" s="807">
        <v>47</v>
      </c>
      <c r="AL9914" s="759" t="str">
        <f t="shared" si="309"/>
        <v>Adulto</v>
      </c>
    </row>
    <row r="9915" spans="16:38" ht="15">
      <c r="P9915" s="806" t="s">
        <v>908</v>
      </c>
      <c r="Q9915" s="807">
        <v>12</v>
      </c>
      <c r="R9915" s="807">
        <v>94</v>
      </c>
      <c r="S9915" s="759" t="str">
        <f t="shared" si="308"/>
        <v>Vejez</v>
      </c>
      <c r="AI9915" s="806" t="s">
        <v>917</v>
      </c>
      <c r="AJ9915" s="807">
        <v>84</v>
      </c>
      <c r="AK9915" s="807">
        <v>48</v>
      </c>
      <c r="AL9915" s="759" t="str">
        <f t="shared" si="309"/>
        <v>Adulto</v>
      </c>
    </row>
    <row r="9916" spans="16:38" ht="15">
      <c r="P9916" s="806" t="s">
        <v>908</v>
      </c>
      <c r="Q9916" s="807">
        <v>10</v>
      </c>
      <c r="R9916" s="807">
        <v>95</v>
      </c>
      <c r="S9916" s="759" t="str">
        <f t="shared" si="308"/>
        <v>Vejez</v>
      </c>
      <c r="AI9916" s="806" t="s">
        <v>917</v>
      </c>
      <c r="AJ9916" s="807">
        <v>65</v>
      </c>
      <c r="AK9916" s="807">
        <v>49</v>
      </c>
      <c r="AL9916" s="759" t="str">
        <f t="shared" si="309"/>
        <v>Adulto</v>
      </c>
    </row>
    <row r="9917" spans="16:38" ht="15">
      <c r="P9917" s="806" t="s">
        <v>908</v>
      </c>
      <c r="Q9917" s="807">
        <v>10</v>
      </c>
      <c r="R9917" s="807">
        <v>96</v>
      </c>
      <c r="S9917" s="759" t="str">
        <f t="shared" si="308"/>
        <v>Vejez</v>
      </c>
      <c r="AI9917" s="806" t="s">
        <v>917</v>
      </c>
      <c r="AJ9917" s="807">
        <v>80</v>
      </c>
      <c r="AK9917" s="807">
        <v>50</v>
      </c>
      <c r="AL9917" s="759" t="str">
        <f t="shared" si="309"/>
        <v>Adulto</v>
      </c>
    </row>
    <row r="9918" spans="16:38" ht="15">
      <c r="P9918" s="806" t="s">
        <v>908</v>
      </c>
      <c r="Q9918" s="807">
        <v>10</v>
      </c>
      <c r="R9918" s="807">
        <v>97</v>
      </c>
      <c r="S9918" s="759" t="str">
        <f t="shared" si="308"/>
        <v>Vejez</v>
      </c>
      <c r="AI9918" s="806" t="s">
        <v>917</v>
      </c>
      <c r="AJ9918" s="807">
        <v>73</v>
      </c>
      <c r="AK9918" s="807">
        <v>51</v>
      </c>
      <c r="AL9918" s="759" t="str">
        <f t="shared" si="309"/>
        <v>Adulto</v>
      </c>
    </row>
    <row r="9919" spans="16:38" ht="15">
      <c r="P9919" s="806" t="s">
        <v>908</v>
      </c>
      <c r="Q9919" s="807">
        <v>6</v>
      </c>
      <c r="R9919" s="807">
        <v>98</v>
      </c>
      <c r="S9919" s="759" t="str">
        <f t="shared" si="308"/>
        <v>Vejez</v>
      </c>
      <c r="AI9919" s="806" t="s">
        <v>917</v>
      </c>
      <c r="AJ9919" s="807">
        <v>79</v>
      </c>
      <c r="AK9919" s="807">
        <v>52</v>
      </c>
      <c r="AL9919" s="759" t="str">
        <f t="shared" si="309"/>
        <v>Adulto</v>
      </c>
    </row>
    <row r="9920" spans="16:38" ht="15">
      <c r="P9920" s="806" t="s">
        <v>908</v>
      </c>
      <c r="Q9920" s="807">
        <v>6</v>
      </c>
      <c r="R9920" s="807">
        <v>99</v>
      </c>
      <c r="S9920" s="759" t="str">
        <f t="shared" si="308"/>
        <v>Vejez</v>
      </c>
      <c r="AI9920" s="806" t="s">
        <v>917</v>
      </c>
      <c r="AJ9920" s="807">
        <v>97</v>
      </c>
      <c r="AK9920" s="807">
        <v>53</v>
      </c>
      <c r="AL9920" s="759" t="str">
        <f t="shared" si="309"/>
        <v>Adulto</v>
      </c>
    </row>
    <row r="9921" spans="16:38" ht="15">
      <c r="P9921" s="806" t="s">
        <v>908</v>
      </c>
      <c r="Q9921" s="807">
        <v>5</v>
      </c>
      <c r="R9921" s="807">
        <v>100</v>
      </c>
      <c r="S9921" s="759" t="str">
        <f t="shared" si="308"/>
        <v>Vejez</v>
      </c>
      <c r="AI9921" s="806" t="s">
        <v>917</v>
      </c>
      <c r="AJ9921" s="807">
        <v>90</v>
      </c>
      <c r="AK9921" s="807">
        <v>54</v>
      </c>
      <c r="AL9921" s="759" t="str">
        <f t="shared" si="309"/>
        <v>Adulto</v>
      </c>
    </row>
    <row r="9922" spans="16:38" ht="15">
      <c r="P9922" s="806" t="s">
        <v>908</v>
      </c>
      <c r="Q9922" s="807">
        <v>7</v>
      </c>
      <c r="R9922" s="807">
        <v>101</v>
      </c>
      <c r="S9922" s="759" t="str">
        <f t="shared" si="308"/>
        <v>Vejez</v>
      </c>
      <c r="AI9922" s="806" t="s">
        <v>917</v>
      </c>
      <c r="AJ9922" s="807">
        <v>79</v>
      </c>
      <c r="AK9922" s="807">
        <v>55</v>
      </c>
      <c r="AL9922" s="759" t="str">
        <f t="shared" si="309"/>
        <v>Adulto</v>
      </c>
    </row>
    <row r="9923" spans="16:38" ht="15">
      <c r="P9923" s="806" t="s">
        <v>908</v>
      </c>
      <c r="Q9923" s="807">
        <v>2</v>
      </c>
      <c r="R9923" s="807">
        <v>102</v>
      </c>
      <c r="S9923" s="759" t="str">
        <f t="shared" ref="S9923:S9986" si="310">IF(P9923=0,"",IF(AND(R9923&gt;=0,R9923&lt;=5),"Primera Infancia",IF(AND(R9923&gt;=6,R9923&lt;=11),"Infancia",IF(AND(R9923&gt;=12,R9923&lt;=17),"Adolescente",IF(AND(R9923&gt;=18,R9923&lt;=28),"Juventud",IF(AND(R9923&gt;=29,R9923&lt;=59),"Adulto","Vejez"))))))</f>
        <v>Vejez</v>
      </c>
      <c r="AI9923" s="806" t="s">
        <v>917</v>
      </c>
      <c r="AJ9923" s="807">
        <v>84</v>
      </c>
      <c r="AK9923" s="807">
        <v>56</v>
      </c>
      <c r="AL9923" s="759" t="str">
        <f t="shared" ref="AL9923:AL9986" si="311">IF(AI9923=0,"",IF(AND(AK9923&gt;=0,AK9923&lt;=5),"Primera Infancia",IF(AND(AK9923&gt;=6,AK9923&lt;=11),"Infancia",IF(AND(AK9923&gt;=12,AK9923&lt;=17),"Adolescente",IF(AND(AK9923&gt;=18,AK9923&lt;=28),"Juventud",IF(AND(AK9923&gt;=29,AK9923&lt;=59),"Adulto","Vejez"))))))</f>
        <v>Adulto</v>
      </c>
    </row>
    <row r="9924" spans="16:38" ht="15">
      <c r="P9924" s="806" t="s">
        <v>908</v>
      </c>
      <c r="Q9924" s="807">
        <v>3</v>
      </c>
      <c r="R9924" s="807">
        <v>103</v>
      </c>
      <c r="S9924" s="759" t="str">
        <f t="shared" si="310"/>
        <v>Vejez</v>
      </c>
      <c r="AI9924" s="806" t="s">
        <v>917</v>
      </c>
      <c r="AJ9924" s="807">
        <v>75</v>
      </c>
      <c r="AK9924" s="807">
        <v>57</v>
      </c>
      <c r="AL9924" s="759" t="str">
        <f t="shared" si="311"/>
        <v>Adulto</v>
      </c>
    </row>
    <row r="9925" spans="16:38" ht="15">
      <c r="P9925" s="806" t="s">
        <v>908</v>
      </c>
      <c r="Q9925" s="807">
        <v>1</v>
      </c>
      <c r="R9925" s="807">
        <v>104</v>
      </c>
      <c r="S9925" s="759" t="str">
        <f t="shared" si="310"/>
        <v>Vejez</v>
      </c>
      <c r="AI9925" s="806" t="s">
        <v>917</v>
      </c>
      <c r="AJ9925" s="807">
        <v>73</v>
      </c>
      <c r="AK9925" s="807">
        <v>58</v>
      </c>
      <c r="AL9925" s="759" t="str">
        <f t="shared" si="311"/>
        <v>Adulto</v>
      </c>
    </row>
    <row r="9926" spans="16:38" ht="15">
      <c r="P9926" s="806" t="s">
        <v>908</v>
      </c>
      <c r="Q9926" s="807">
        <v>1</v>
      </c>
      <c r="R9926" s="807">
        <v>105</v>
      </c>
      <c r="S9926" s="759" t="str">
        <f t="shared" si="310"/>
        <v>Vejez</v>
      </c>
      <c r="AI9926" s="806" t="s">
        <v>917</v>
      </c>
      <c r="AJ9926" s="807">
        <v>85</v>
      </c>
      <c r="AK9926" s="807">
        <v>59</v>
      </c>
      <c r="AL9926" s="759" t="str">
        <f t="shared" si="311"/>
        <v>Adulto</v>
      </c>
    </row>
    <row r="9927" spans="16:38" ht="15">
      <c r="P9927" s="806" t="s">
        <v>908</v>
      </c>
      <c r="Q9927" s="807">
        <v>2</v>
      </c>
      <c r="R9927" s="807">
        <v>106</v>
      </c>
      <c r="S9927" s="759" t="str">
        <f t="shared" si="310"/>
        <v>Vejez</v>
      </c>
      <c r="AI9927" s="806" t="s">
        <v>917</v>
      </c>
      <c r="AJ9927" s="807">
        <v>68</v>
      </c>
      <c r="AK9927" s="807">
        <v>60</v>
      </c>
      <c r="AL9927" s="759" t="str">
        <f t="shared" si="311"/>
        <v>Vejez</v>
      </c>
    </row>
    <row r="9928" spans="16:38" ht="15">
      <c r="P9928" s="806" t="s">
        <v>908</v>
      </c>
      <c r="Q9928" s="807">
        <v>1</v>
      </c>
      <c r="R9928" s="807">
        <v>107</v>
      </c>
      <c r="S9928" s="759" t="str">
        <f t="shared" si="310"/>
        <v>Vejez</v>
      </c>
      <c r="AI9928" s="806" t="s">
        <v>917</v>
      </c>
      <c r="AJ9928" s="807">
        <v>63</v>
      </c>
      <c r="AK9928" s="807">
        <v>61</v>
      </c>
      <c r="AL9928" s="759" t="str">
        <f t="shared" si="311"/>
        <v>Vejez</v>
      </c>
    </row>
    <row r="9929" spans="16:38" ht="15">
      <c r="P9929" s="806" t="s">
        <v>908</v>
      </c>
      <c r="Q9929" s="807">
        <v>2</v>
      </c>
      <c r="R9929" s="807">
        <v>108</v>
      </c>
      <c r="S9929" s="759" t="str">
        <f t="shared" si="310"/>
        <v>Vejez</v>
      </c>
      <c r="AI9929" s="806" t="s">
        <v>917</v>
      </c>
      <c r="AJ9929" s="807">
        <v>62</v>
      </c>
      <c r="AK9929" s="807">
        <v>62</v>
      </c>
      <c r="AL9929" s="759" t="str">
        <f t="shared" si="311"/>
        <v>Vejez</v>
      </c>
    </row>
    <row r="9930" spans="16:38" ht="15">
      <c r="P9930" s="806" t="s">
        <v>908</v>
      </c>
      <c r="Q9930" s="807">
        <v>1</v>
      </c>
      <c r="R9930" s="807">
        <v>110</v>
      </c>
      <c r="S9930" s="759" t="str">
        <f t="shared" si="310"/>
        <v>Vejez</v>
      </c>
      <c r="AI9930" s="806" t="s">
        <v>917</v>
      </c>
      <c r="AJ9930" s="807">
        <v>56</v>
      </c>
      <c r="AK9930" s="807">
        <v>63</v>
      </c>
      <c r="AL9930" s="759" t="str">
        <f t="shared" si="311"/>
        <v>Vejez</v>
      </c>
    </row>
    <row r="9931" spans="16:38" ht="15">
      <c r="P9931" s="806" t="s">
        <v>908</v>
      </c>
      <c r="Q9931" s="807">
        <v>1</v>
      </c>
      <c r="R9931" s="807">
        <v>111</v>
      </c>
      <c r="S9931" s="759" t="str">
        <f t="shared" si="310"/>
        <v>Vejez</v>
      </c>
      <c r="AI9931" s="806" t="s">
        <v>917</v>
      </c>
      <c r="AJ9931" s="807">
        <v>52</v>
      </c>
      <c r="AK9931" s="807">
        <v>64</v>
      </c>
      <c r="AL9931" s="759" t="str">
        <f t="shared" si="311"/>
        <v>Vejez</v>
      </c>
    </row>
    <row r="9932" spans="16:38" ht="30">
      <c r="P9932" s="806" t="s">
        <v>909</v>
      </c>
      <c r="Q9932" s="807">
        <v>145</v>
      </c>
      <c r="R9932" s="807">
        <v>0</v>
      </c>
      <c r="S9932" s="759" t="str">
        <f t="shared" si="310"/>
        <v>Primera Infancia</v>
      </c>
      <c r="AI9932" s="806" t="s">
        <v>917</v>
      </c>
      <c r="AJ9932" s="807">
        <v>45</v>
      </c>
      <c r="AK9932" s="807">
        <v>65</v>
      </c>
      <c r="AL9932" s="759" t="str">
        <f t="shared" si="311"/>
        <v>Vejez</v>
      </c>
    </row>
    <row r="9933" spans="16:38" ht="30">
      <c r="P9933" s="806" t="s">
        <v>909</v>
      </c>
      <c r="Q9933" s="807">
        <v>111</v>
      </c>
      <c r="R9933" s="807">
        <v>1</v>
      </c>
      <c r="S9933" s="759" t="str">
        <f t="shared" si="310"/>
        <v>Primera Infancia</v>
      </c>
      <c r="AI9933" s="806" t="s">
        <v>917</v>
      </c>
      <c r="AJ9933" s="807">
        <v>48</v>
      </c>
      <c r="AK9933" s="807">
        <v>66</v>
      </c>
      <c r="AL9933" s="759" t="str">
        <f t="shared" si="311"/>
        <v>Vejez</v>
      </c>
    </row>
    <row r="9934" spans="16:38" ht="30">
      <c r="P9934" s="806" t="s">
        <v>909</v>
      </c>
      <c r="Q9934" s="807">
        <v>126</v>
      </c>
      <c r="R9934" s="807">
        <v>2</v>
      </c>
      <c r="S9934" s="759" t="str">
        <f t="shared" si="310"/>
        <v>Primera Infancia</v>
      </c>
      <c r="AI9934" s="806" t="s">
        <v>917</v>
      </c>
      <c r="AJ9934" s="807">
        <v>36</v>
      </c>
      <c r="AK9934" s="807">
        <v>67</v>
      </c>
      <c r="AL9934" s="759" t="str">
        <f t="shared" si="311"/>
        <v>Vejez</v>
      </c>
    </row>
    <row r="9935" spans="16:38" ht="30">
      <c r="P9935" s="806" t="s">
        <v>909</v>
      </c>
      <c r="Q9935" s="807">
        <v>121</v>
      </c>
      <c r="R9935" s="807">
        <v>3</v>
      </c>
      <c r="S9935" s="759" t="str">
        <f t="shared" si="310"/>
        <v>Primera Infancia</v>
      </c>
      <c r="AI9935" s="806" t="s">
        <v>917</v>
      </c>
      <c r="AJ9935" s="807">
        <v>44</v>
      </c>
      <c r="AK9935" s="807">
        <v>68</v>
      </c>
      <c r="AL9935" s="759" t="str">
        <f t="shared" si="311"/>
        <v>Vejez</v>
      </c>
    </row>
    <row r="9936" spans="16:38" ht="30">
      <c r="P9936" s="806" t="s">
        <v>909</v>
      </c>
      <c r="Q9936" s="807">
        <v>120</v>
      </c>
      <c r="R9936" s="807">
        <v>4</v>
      </c>
      <c r="S9936" s="759" t="str">
        <f t="shared" si="310"/>
        <v>Primera Infancia</v>
      </c>
      <c r="AI9936" s="806" t="s">
        <v>917</v>
      </c>
      <c r="AJ9936" s="807">
        <v>30</v>
      </c>
      <c r="AK9936" s="807">
        <v>69</v>
      </c>
      <c r="AL9936" s="759" t="str">
        <f t="shared" si="311"/>
        <v>Vejez</v>
      </c>
    </row>
    <row r="9937" spans="16:38" ht="30">
      <c r="P9937" s="806" t="s">
        <v>909</v>
      </c>
      <c r="Q9937" s="807">
        <v>102</v>
      </c>
      <c r="R9937" s="807">
        <v>5</v>
      </c>
      <c r="S9937" s="759" t="str">
        <f t="shared" si="310"/>
        <v>Primera Infancia</v>
      </c>
      <c r="AI9937" s="806" t="s">
        <v>917</v>
      </c>
      <c r="AJ9937" s="807">
        <v>25</v>
      </c>
      <c r="AK9937" s="807">
        <v>70</v>
      </c>
      <c r="AL9937" s="759" t="str">
        <f t="shared" si="311"/>
        <v>Vejez</v>
      </c>
    </row>
    <row r="9938" spans="16:38" ht="15">
      <c r="P9938" s="806" t="s">
        <v>909</v>
      </c>
      <c r="Q9938" s="807">
        <v>130</v>
      </c>
      <c r="R9938" s="807">
        <v>6</v>
      </c>
      <c r="S9938" s="759" t="str">
        <f t="shared" si="310"/>
        <v>Infancia</v>
      </c>
      <c r="AI9938" s="806" t="s">
        <v>917</v>
      </c>
      <c r="AJ9938" s="807">
        <v>31</v>
      </c>
      <c r="AK9938" s="807">
        <v>71</v>
      </c>
      <c r="AL9938" s="759" t="str">
        <f t="shared" si="311"/>
        <v>Vejez</v>
      </c>
    </row>
    <row r="9939" spans="16:38" ht="15">
      <c r="P9939" s="806" t="s">
        <v>909</v>
      </c>
      <c r="Q9939" s="807">
        <v>127</v>
      </c>
      <c r="R9939" s="807">
        <v>7</v>
      </c>
      <c r="S9939" s="759" t="str">
        <f t="shared" si="310"/>
        <v>Infancia</v>
      </c>
      <c r="AI9939" s="806" t="s">
        <v>917</v>
      </c>
      <c r="AJ9939" s="807">
        <v>20</v>
      </c>
      <c r="AK9939" s="807">
        <v>72</v>
      </c>
      <c r="AL9939" s="759" t="str">
        <f t="shared" si="311"/>
        <v>Vejez</v>
      </c>
    </row>
    <row r="9940" spans="16:38" ht="15">
      <c r="P9940" s="806" t="s">
        <v>909</v>
      </c>
      <c r="Q9940" s="807">
        <v>117</v>
      </c>
      <c r="R9940" s="807">
        <v>8</v>
      </c>
      <c r="S9940" s="759" t="str">
        <f t="shared" si="310"/>
        <v>Infancia</v>
      </c>
      <c r="AI9940" s="806" t="s">
        <v>917</v>
      </c>
      <c r="AJ9940" s="807">
        <v>28</v>
      </c>
      <c r="AK9940" s="807">
        <v>73</v>
      </c>
      <c r="AL9940" s="759" t="str">
        <f t="shared" si="311"/>
        <v>Vejez</v>
      </c>
    </row>
    <row r="9941" spans="16:38" ht="15">
      <c r="P9941" s="806" t="s">
        <v>909</v>
      </c>
      <c r="Q9941" s="807">
        <v>125</v>
      </c>
      <c r="R9941" s="807">
        <v>9</v>
      </c>
      <c r="S9941" s="759" t="str">
        <f t="shared" si="310"/>
        <v>Infancia</v>
      </c>
      <c r="AI9941" s="806" t="s">
        <v>917</v>
      </c>
      <c r="AJ9941" s="807">
        <v>24</v>
      </c>
      <c r="AK9941" s="807">
        <v>74</v>
      </c>
      <c r="AL9941" s="759" t="str">
        <f t="shared" si="311"/>
        <v>Vejez</v>
      </c>
    </row>
    <row r="9942" spans="16:38" ht="15">
      <c r="P9942" s="806" t="s">
        <v>909</v>
      </c>
      <c r="Q9942" s="807">
        <v>109</v>
      </c>
      <c r="R9942" s="807">
        <v>10</v>
      </c>
      <c r="S9942" s="759" t="str">
        <f t="shared" si="310"/>
        <v>Infancia</v>
      </c>
      <c r="AI9942" s="806" t="s">
        <v>917</v>
      </c>
      <c r="AJ9942" s="807">
        <v>18</v>
      </c>
      <c r="AK9942" s="807">
        <v>75</v>
      </c>
      <c r="AL9942" s="759" t="str">
        <f t="shared" si="311"/>
        <v>Vejez</v>
      </c>
    </row>
    <row r="9943" spans="16:38" ht="15">
      <c r="P9943" s="806" t="s">
        <v>909</v>
      </c>
      <c r="Q9943" s="807">
        <v>132</v>
      </c>
      <c r="R9943" s="807">
        <v>11</v>
      </c>
      <c r="S9943" s="759" t="str">
        <f t="shared" si="310"/>
        <v>Infancia</v>
      </c>
      <c r="AI9943" s="806" t="s">
        <v>917</v>
      </c>
      <c r="AJ9943" s="807">
        <v>14</v>
      </c>
      <c r="AK9943" s="807">
        <v>76</v>
      </c>
      <c r="AL9943" s="759" t="str">
        <f t="shared" si="311"/>
        <v>Vejez</v>
      </c>
    </row>
    <row r="9944" spans="16:38" ht="30">
      <c r="P9944" s="806" t="s">
        <v>909</v>
      </c>
      <c r="Q9944" s="807">
        <v>143</v>
      </c>
      <c r="R9944" s="807">
        <v>12</v>
      </c>
      <c r="S9944" s="759" t="str">
        <f t="shared" si="310"/>
        <v>Adolescente</v>
      </c>
      <c r="AI9944" s="806" t="s">
        <v>917</v>
      </c>
      <c r="AJ9944" s="807">
        <v>14</v>
      </c>
      <c r="AK9944" s="807">
        <v>77</v>
      </c>
      <c r="AL9944" s="759" t="str">
        <f t="shared" si="311"/>
        <v>Vejez</v>
      </c>
    </row>
    <row r="9945" spans="16:38" ht="30">
      <c r="P9945" s="806" t="s">
        <v>909</v>
      </c>
      <c r="Q9945" s="807">
        <v>145</v>
      </c>
      <c r="R9945" s="807">
        <v>13</v>
      </c>
      <c r="S9945" s="759" t="str">
        <f t="shared" si="310"/>
        <v>Adolescente</v>
      </c>
      <c r="AI9945" s="806" t="s">
        <v>917</v>
      </c>
      <c r="AJ9945" s="807">
        <v>26</v>
      </c>
      <c r="AK9945" s="807">
        <v>78</v>
      </c>
      <c r="AL9945" s="759" t="str">
        <f t="shared" si="311"/>
        <v>Vejez</v>
      </c>
    </row>
    <row r="9946" spans="16:38" ht="30">
      <c r="P9946" s="806" t="s">
        <v>909</v>
      </c>
      <c r="Q9946" s="807">
        <v>143</v>
      </c>
      <c r="R9946" s="807">
        <v>14</v>
      </c>
      <c r="S9946" s="759" t="str">
        <f t="shared" si="310"/>
        <v>Adolescente</v>
      </c>
      <c r="AI9946" s="806" t="s">
        <v>917</v>
      </c>
      <c r="AJ9946" s="807">
        <v>13</v>
      </c>
      <c r="AK9946" s="807">
        <v>79</v>
      </c>
      <c r="AL9946" s="759" t="str">
        <f t="shared" si="311"/>
        <v>Vejez</v>
      </c>
    </row>
    <row r="9947" spans="16:38" ht="30">
      <c r="P9947" s="806" t="s">
        <v>909</v>
      </c>
      <c r="Q9947" s="807">
        <v>157</v>
      </c>
      <c r="R9947" s="807">
        <v>15</v>
      </c>
      <c r="S9947" s="759" t="str">
        <f t="shared" si="310"/>
        <v>Adolescente</v>
      </c>
      <c r="AI9947" s="806" t="s">
        <v>917</v>
      </c>
      <c r="AJ9947" s="807">
        <v>17</v>
      </c>
      <c r="AK9947" s="807">
        <v>80</v>
      </c>
      <c r="AL9947" s="759" t="str">
        <f t="shared" si="311"/>
        <v>Vejez</v>
      </c>
    </row>
    <row r="9948" spans="16:38" ht="30">
      <c r="P9948" s="806" t="s">
        <v>909</v>
      </c>
      <c r="Q9948" s="807">
        <v>161</v>
      </c>
      <c r="R9948" s="807">
        <v>16</v>
      </c>
      <c r="S9948" s="759" t="str">
        <f t="shared" si="310"/>
        <v>Adolescente</v>
      </c>
      <c r="AI9948" s="806" t="s">
        <v>917</v>
      </c>
      <c r="AJ9948" s="807">
        <v>21</v>
      </c>
      <c r="AK9948" s="807">
        <v>81</v>
      </c>
      <c r="AL9948" s="759" t="str">
        <f t="shared" si="311"/>
        <v>Vejez</v>
      </c>
    </row>
    <row r="9949" spans="16:38" ht="30">
      <c r="P9949" s="806" t="s">
        <v>909</v>
      </c>
      <c r="Q9949" s="807">
        <v>167</v>
      </c>
      <c r="R9949" s="807">
        <v>17</v>
      </c>
      <c r="S9949" s="759" t="str">
        <f t="shared" si="310"/>
        <v>Adolescente</v>
      </c>
      <c r="AI9949" s="806" t="s">
        <v>917</v>
      </c>
      <c r="AJ9949" s="807">
        <v>14</v>
      </c>
      <c r="AK9949" s="807">
        <v>82</v>
      </c>
      <c r="AL9949" s="759" t="str">
        <f t="shared" si="311"/>
        <v>Vejez</v>
      </c>
    </row>
    <row r="9950" spans="16:38" ht="15">
      <c r="P9950" s="806" t="s">
        <v>909</v>
      </c>
      <c r="Q9950" s="807">
        <v>161</v>
      </c>
      <c r="R9950" s="807">
        <v>18</v>
      </c>
      <c r="S9950" s="759" t="str">
        <f t="shared" si="310"/>
        <v>Juventud</v>
      </c>
      <c r="AI9950" s="806" t="s">
        <v>917</v>
      </c>
      <c r="AJ9950" s="807">
        <v>11</v>
      </c>
      <c r="AK9950" s="807">
        <v>83</v>
      </c>
      <c r="AL9950" s="759" t="str">
        <f t="shared" si="311"/>
        <v>Vejez</v>
      </c>
    </row>
    <row r="9951" spans="16:38" ht="15">
      <c r="P9951" s="806" t="s">
        <v>909</v>
      </c>
      <c r="Q9951" s="807">
        <v>173</v>
      </c>
      <c r="R9951" s="807">
        <v>19</v>
      </c>
      <c r="S9951" s="759" t="str">
        <f t="shared" si="310"/>
        <v>Juventud</v>
      </c>
      <c r="AI9951" s="806" t="s">
        <v>917</v>
      </c>
      <c r="AJ9951" s="807">
        <v>12</v>
      </c>
      <c r="AK9951" s="807">
        <v>84</v>
      </c>
      <c r="AL9951" s="759" t="str">
        <f t="shared" si="311"/>
        <v>Vejez</v>
      </c>
    </row>
    <row r="9952" spans="16:38" ht="15">
      <c r="P9952" s="806" t="s">
        <v>909</v>
      </c>
      <c r="Q9952" s="807">
        <v>145</v>
      </c>
      <c r="R9952" s="807">
        <v>20</v>
      </c>
      <c r="S9952" s="759" t="str">
        <f t="shared" si="310"/>
        <v>Juventud</v>
      </c>
      <c r="AI9952" s="806" t="s">
        <v>917</v>
      </c>
      <c r="AJ9952" s="807">
        <v>6</v>
      </c>
      <c r="AK9952" s="807">
        <v>85</v>
      </c>
      <c r="AL9952" s="759" t="str">
        <f t="shared" si="311"/>
        <v>Vejez</v>
      </c>
    </row>
    <row r="9953" spans="16:38" ht="15">
      <c r="P9953" s="806" t="s">
        <v>909</v>
      </c>
      <c r="Q9953" s="807">
        <v>164</v>
      </c>
      <c r="R9953" s="807">
        <v>21</v>
      </c>
      <c r="S9953" s="759" t="str">
        <f t="shared" si="310"/>
        <v>Juventud</v>
      </c>
      <c r="AI9953" s="806" t="s">
        <v>917</v>
      </c>
      <c r="AJ9953" s="807">
        <v>11</v>
      </c>
      <c r="AK9953" s="807">
        <v>86</v>
      </c>
      <c r="AL9953" s="759" t="str">
        <f t="shared" si="311"/>
        <v>Vejez</v>
      </c>
    </row>
    <row r="9954" spans="16:38" ht="15">
      <c r="P9954" s="806" t="s">
        <v>909</v>
      </c>
      <c r="Q9954" s="807">
        <v>154</v>
      </c>
      <c r="R9954" s="807">
        <v>22</v>
      </c>
      <c r="S9954" s="759" t="str">
        <f t="shared" si="310"/>
        <v>Juventud</v>
      </c>
      <c r="AI9954" s="806" t="s">
        <v>917</v>
      </c>
      <c r="AJ9954" s="807">
        <v>10</v>
      </c>
      <c r="AK9954" s="807">
        <v>87</v>
      </c>
      <c r="AL9954" s="759" t="str">
        <f t="shared" si="311"/>
        <v>Vejez</v>
      </c>
    </row>
    <row r="9955" spans="16:38" ht="15">
      <c r="P9955" s="806" t="s">
        <v>909</v>
      </c>
      <c r="Q9955" s="807">
        <v>155</v>
      </c>
      <c r="R9955" s="807">
        <v>23</v>
      </c>
      <c r="S9955" s="759" t="str">
        <f t="shared" si="310"/>
        <v>Juventud</v>
      </c>
      <c r="AI9955" s="806" t="s">
        <v>917</v>
      </c>
      <c r="AJ9955" s="807">
        <v>4</v>
      </c>
      <c r="AK9955" s="807">
        <v>88</v>
      </c>
      <c r="AL9955" s="759" t="str">
        <f t="shared" si="311"/>
        <v>Vejez</v>
      </c>
    </row>
    <row r="9956" spans="16:38" ht="15">
      <c r="P9956" s="806" t="s">
        <v>909</v>
      </c>
      <c r="Q9956" s="807">
        <v>160</v>
      </c>
      <c r="R9956" s="807">
        <v>24</v>
      </c>
      <c r="S9956" s="759" t="str">
        <f t="shared" si="310"/>
        <v>Juventud</v>
      </c>
      <c r="AI9956" s="806" t="s">
        <v>917</v>
      </c>
      <c r="AJ9956" s="807">
        <v>6</v>
      </c>
      <c r="AK9956" s="807">
        <v>89</v>
      </c>
      <c r="AL9956" s="759" t="str">
        <f t="shared" si="311"/>
        <v>Vejez</v>
      </c>
    </row>
    <row r="9957" spans="16:38" ht="15">
      <c r="P9957" s="806" t="s">
        <v>909</v>
      </c>
      <c r="Q9957" s="807">
        <v>147</v>
      </c>
      <c r="R9957" s="807">
        <v>25</v>
      </c>
      <c r="S9957" s="759" t="str">
        <f t="shared" si="310"/>
        <v>Juventud</v>
      </c>
      <c r="AI9957" s="806" t="s">
        <v>917</v>
      </c>
      <c r="AJ9957" s="807">
        <v>6</v>
      </c>
      <c r="AK9957" s="807">
        <v>90</v>
      </c>
      <c r="AL9957" s="759" t="str">
        <f t="shared" si="311"/>
        <v>Vejez</v>
      </c>
    </row>
    <row r="9958" spans="16:38" ht="15">
      <c r="P9958" s="806" t="s">
        <v>909</v>
      </c>
      <c r="Q9958" s="807">
        <v>136</v>
      </c>
      <c r="R9958" s="807">
        <v>26</v>
      </c>
      <c r="S9958" s="759" t="str">
        <f t="shared" si="310"/>
        <v>Juventud</v>
      </c>
      <c r="AI9958" s="806" t="s">
        <v>917</v>
      </c>
      <c r="AJ9958" s="807">
        <v>4</v>
      </c>
      <c r="AK9958" s="807">
        <v>91</v>
      </c>
      <c r="AL9958" s="759" t="str">
        <f t="shared" si="311"/>
        <v>Vejez</v>
      </c>
    </row>
    <row r="9959" spans="16:38" ht="15">
      <c r="P9959" s="806" t="s">
        <v>909</v>
      </c>
      <c r="Q9959" s="807">
        <v>119</v>
      </c>
      <c r="R9959" s="807">
        <v>27</v>
      </c>
      <c r="S9959" s="759" t="str">
        <f t="shared" si="310"/>
        <v>Juventud</v>
      </c>
      <c r="AI9959" s="806" t="s">
        <v>917</v>
      </c>
      <c r="AJ9959" s="807">
        <v>3</v>
      </c>
      <c r="AK9959" s="807">
        <v>92</v>
      </c>
      <c r="AL9959" s="759" t="str">
        <f t="shared" si="311"/>
        <v>Vejez</v>
      </c>
    </row>
    <row r="9960" spans="16:38" ht="15">
      <c r="P9960" s="806" t="s">
        <v>909</v>
      </c>
      <c r="Q9960" s="807">
        <v>159</v>
      </c>
      <c r="R9960" s="807">
        <v>28</v>
      </c>
      <c r="S9960" s="759" t="str">
        <f t="shared" si="310"/>
        <v>Juventud</v>
      </c>
      <c r="AI9960" s="806" t="s">
        <v>917</v>
      </c>
      <c r="AJ9960" s="807">
        <v>3</v>
      </c>
      <c r="AK9960" s="807">
        <v>93</v>
      </c>
      <c r="AL9960" s="759" t="str">
        <f t="shared" si="311"/>
        <v>Vejez</v>
      </c>
    </row>
    <row r="9961" spans="16:38" ht="15">
      <c r="P9961" s="806" t="s">
        <v>909</v>
      </c>
      <c r="Q9961" s="807">
        <v>114</v>
      </c>
      <c r="R9961" s="807">
        <v>29</v>
      </c>
      <c r="S9961" s="759" t="str">
        <f t="shared" si="310"/>
        <v>Adulto</v>
      </c>
      <c r="AI9961" s="806" t="s">
        <v>917</v>
      </c>
      <c r="AJ9961" s="807">
        <v>2</v>
      </c>
      <c r="AK9961" s="807">
        <v>94</v>
      </c>
      <c r="AL9961" s="759" t="str">
        <f t="shared" si="311"/>
        <v>Vejez</v>
      </c>
    </row>
    <row r="9962" spans="16:38" ht="15">
      <c r="P9962" s="806" t="s">
        <v>909</v>
      </c>
      <c r="Q9962" s="807">
        <v>129</v>
      </c>
      <c r="R9962" s="807">
        <v>30</v>
      </c>
      <c r="S9962" s="759" t="str">
        <f t="shared" si="310"/>
        <v>Adulto</v>
      </c>
      <c r="AI9962" s="806" t="s">
        <v>917</v>
      </c>
      <c r="AJ9962" s="807">
        <v>1</v>
      </c>
      <c r="AK9962" s="807">
        <v>95</v>
      </c>
      <c r="AL9962" s="759" t="str">
        <f t="shared" si="311"/>
        <v>Vejez</v>
      </c>
    </row>
    <row r="9963" spans="16:38" ht="15">
      <c r="P9963" s="806" t="s">
        <v>909</v>
      </c>
      <c r="Q9963" s="807">
        <v>130</v>
      </c>
      <c r="R9963" s="807">
        <v>31</v>
      </c>
      <c r="S9963" s="759" t="str">
        <f t="shared" si="310"/>
        <v>Adulto</v>
      </c>
      <c r="AI9963" s="806" t="s">
        <v>917</v>
      </c>
      <c r="AJ9963" s="807">
        <v>1</v>
      </c>
      <c r="AK9963" s="807">
        <v>100</v>
      </c>
      <c r="AL9963" s="759" t="str">
        <f t="shared" si="311"/>
        <v>Vejez</v>
      </c>
    </row>
    <row r="9964" spans="16:38" ht="30">
      <c r="P9964" s="806" t="s">
        <v>909</v>
      </c>
      <c r="Q9964" s="807">
        <v>114</v>
      </c>
      <c r="R9964" s="807">
        <v>32</v>
      </c>
      <c r="S9964" s="759" t="str">
        <f t="shared" si="310"/>
        <v>Adulto</v>
      </c>
      <c r="AI9964" s="806" t="s">
        <v>918</v>
      </c>
      <c r="AJ9964" s="807">
        <v>25</v>
      </c>
      <c r="AK9964" s="807">
        <v>0</v>
      </c>
      <c r="AL9964" s="759" t="str">
        <f t="shared" si="311"/>
        <v>Primera Infancia</v>
      </c>
    </row>
    <row r="9965" spans="16:38" ht="30">
      <c r="P9965" s="806" t="s">
        <v>909</v>
      </c>
      <c r="Q9965" s="807">
        <v>122</v>
      </c>
      <c r="R9965" s="807">
        <v>33</v>
      </c>
      <c r="S9965" s="759" t="str">
        <f t="shared" si="310"/>
        <v>Adulto</v>
      </c>
      <c r="AI9965" s="806" t="s">
        <v>918</v>
      </c>
      <c r="AJ9965" s="807">
        <v>25</v>
      </c>
      <c r="AK9965" s="807">
        <v>1</v>
      </c>
      <c r="AL9965" s="759" t="str">
        <f t="shared" si="311"/>
        <v>Primera Infancia</v>
      </c>
    </row>
    <row r="9966" spans="16:38" ht="30">
      <c r="P9966" s="806" t="s">
        <v>909</v>
      </c>
      <c r="Q9966" s="807">
        <v>120</v>
      </c>
      <c r="R9966" s="807">
        <v>34</v>
      </c>
      <c r="S9966" s="759" t="str">
        <f t="shared" si="310"/>
        <v>Adulto</v>
      </c>
      <c r="AI9966" s="806" t="s">
        <v>918</v>
      </c>
      <c r="AJ9966" s="807">
        <v>24</v>
      </c>
      <c r="AK9966" s="807">
        <v>2</v>
      </c>
      <c r="AL9966" s="759" t="str">
        <f t="shared" si="311"/>
        <v>Primera Infancia</v>
      </c>
    </row>
    <row r="9967" spans="16:38" ht="30">
      <c r="P9967" s="806" t="s">
        <v>909</v>
      </c>
      <c r="Q9967" s="807">
        <v>137</v>
      </c>
      <c r="R9967" s="807">
        <v>35</v>
      </c>
      <c r="S9967" s="759" t="str">
        <f t="shared" si="310"/>
        <v>Adulto</v>
      </c>
      <c r="AI9967" s="806" t="s">
        <v>918</v>
      </c>
      <c r="AJ9967" s="807">
        <v>27</v>
      </c>
      <c r="AK9967" s="807">
        <v>3</v>
      </c>
      <c r="AL9967" s="759" t="str">
        <f t="shared" si="311"/>
        <v>Primera Infancia</v>
      </c>
    </row>
    <row r="9968" spans="16:38" ht="30">
      <c r="P9968" s="806" t="s">
        <v>909</v>
      </c>
      <c r="Q9968" s="807">
        <v>127</v>
      </c>
      <c r="R9968" s="807">
        <v>36</v>
      </c>
      <c r="S9968" s="759" t="str">
        <f t="shared" si="310"/>
        <v>Adulto</v>
      </c>
      <c r="AI9968" s="806" t="s">
        <v>918</v>
      </c>
      <c r="AJ9968" s="807">
        <v>40</v>
      </c>
      <c r="AK9968" s="807">
        <v>4</v>
      </c>
      <c r="AL9968" s="759" t="str">
        <f t="shared" si="311"/>
        <v>Primera Infancia</v>
      </c>
    </row>
    <row r="9969" spans="16:38" ht="30">
      <c r="P9969" s="806" t="s">
        <v>909</v>
      </c>
      <c r="Q9969" s="807">
        <v>134</v>
      </c>
      <c r="R9969" s="807">
        <v>37</v>
      </c>
      <c r="S9969" s="759" t="str">
        <f t="shared" si="310"/>
        <v>Adulto</v>
      </c>
      <c r="AI9969" s="806" t="s">
        <v>918</v>
      </c>
      <c r="AJ9969" s="807">
        <v>28</v>
      </c>
      <c r="AK9969" s="807">
        <v>5</v>
      </c>
      <c r="AL9969" s="759" t="str">
        <f t="shared" si="311"/>
        <v>Primera Infancia</v>
      </c>
    </row>
    <row r="9970" spans="16:38" ht="15">
      <c r="P9970" s="806" t="s">
        <v>909</v>
      </c>
      <c r="Q9970" s="807">
        <v>116</v>
      </c>
      <c r="R9970" s="807">
        <v>38</v>
      </c>
      <c r="S9970" s="759" t="str">
        <f t="shared" si="310"/>
        <v>Adulto</v>
      </c>
      <c r="AI9970" s="806" t="s">
        <v>918</v>
      </c>
      <c r="AJ9970" s="807">
        <v>20</v>
      </c>
      <c r="AK9970" s="807">
        <v>6</v>
      </c>
      <c r="AL9970" s="759" t="str">
        <f t="shared" si="311"/>
        <v>Infancia</v>
      </c>
    </row>
    <row r="9971" spans="16:38" ht="15">
      <c r="P9971" s="806" t="s">
        <v>909</v>
      </c>
      <c r="Q9971" s="807">
        <v>116</v>
      </c>
      <c r="R9971" s="807">
        <v>39</v>
      </c>
      <c r="S9971" s="759" t="str">
        <f t="shared" si="310"/>
        <v>Adulto</v>
      </c>
      <c r="AI9971" s="806" t="s">
        <v>918</v>
      </c>
      <c r="AJ9971" s="807">
        <v>34</v>
      </c>
      <c r="AK9971" s="807">
        <v>7</v>
      </c>
      <c r="AL9971" s="759" t="str">
        <f t="shared" si="311"/>
        <v>Infancia</v>
      </c>
    </row>
    <row r="9972" spans="16:38" ht="15">
      <c r="P9972" s="806" t="s">
        <v>909</v>
      </c>
      <c r="Q9972" s="807">
        <v>128</v>
      </c>
      <c r="R9972" s="807">
        <v>40</v>
      </c>
      <c r="S9972" s="759" t="str">
        <f t="shared" si="310"/>
        <v>Adulto</v>
      </c>
      <c r="AI9972" s="806" t="s">
        <v>918</v>
      </c>
      <c r="AJ9972" s="807">
        <v>22</v>
      </c>
      <c r="AK9972" s="807">
        <v>8</v>
      </c>
      <c r="AL9972" s="759" t="str">
        <f t="shared" si="311"/>
        <v>Infancia</v>
      </c>
    </row>
    <row r="9973" spans="16:38" ht="15">
      <c r="P9973" s="806" t="s">
        <v>909</v>
      </c>
      <c r="Q9973" s="807">
        <v>130</v>
      </c>
      <c r="R9973" s="807">
        <v>41</v>
      </c>
      <c r="S9973" s="759" t="str">
        <f t="shared" si="310"/>
        <v>Adulto</v>
      </c>
      <c r="AI9973" s="806" t="s">
        <v>918</v>
      </c>
      <c r="AJ9973" s="807">
        <v>27</v>
      </c>
      <c r="AK9973" s="807">
        <v>9</v>
      </c>
      <c r="AL9973" s="759" t="str">
        <f t="shared" si="311"/>
        <v>Infancia</v>
      </c>
    </row>
    <row r="9974" spans="16:38" ht="15">
      <c r="P9974" s="806" t="s">
        <v>909</v>
      </c>
      <c r="Q9974" s="807">
        <v>117</v>
      </c>
      <c r="R9974" s="807">
        <v>42</v>
      </c>
      <c r="S9974" s="759" t="str">
        <f t="shared" si="310"/>
        <v>Adulto</v>
      </c>
      <c r="AI9974" s="806" t="s">
        <v>918</v>
      </c>
      <c r="AJ9974" s="807">
        <v>52</v>
      </c>
      <c r="AK9974" s="807">
        <v>10</v>
      </c>
      <c r="AL9974" s="759" t="str">
        <f t="shared" si="311"/>
        <v>Infancia</v>
      </c>
    </row>
    <row r="9975" spans="16:38" ht="15">
      <c r="P9975" s="806" t="s">
        <v>909</v>
      </c>
      <c r="Q9975" s="807">
        <v>117</v>
      </c>
      <c r="R9975" s="807">
        <v>43</v>
      </c>
      <c r="S9975" s="759" t="str">
        <f t="shared" si="310"/>
        <v>Adulto</v>
      </c>
      <c r="AI9975" s="806" t="s">
        <v>918</v>
      </c>
      <c r="AJ9975" s="807">
        <v>24</v>
      </c>
      <c r="AK9975" s="807">
        <v>11</v>
      </c>
      <c r="AL9975" s="759" t="str">
        <f t="shared" si="311"/>
        <v>Infancia</v>
      </c>
    </row>
    <row r="9976" spans="16:38" ht="30">
      <c r="P9976" s="806" t="s">
        <v>909</v>
      </c>
      <c r="Q9976" s="807">
        <v>101</v>
      </c>
      <c r="R9976" s="807">
        <v>44</v>
      </c>
      <c r="S9976" s="759" t="str">
        <f t="shared" si="310"/>
        <v>Adulto</v>
      </c>
      <c r="AI9976" s="806" t="s">
        <v>918</v>
      </c>
      <c r="AJ9976" s="807">
        <v>42</v>
      </c>
      <c r="AK9976" s="807">
        <v>12</v>
      </c>
      <c r="AL9976" s="759" t="str">
        <f t="shared" si="311"/>
        <v>Adolescente</v>
      </c>
    </row>
    <row r="9977" spans="16:38" ht="30">
      <c r="P9977" s="806" t="s">
        <v>909</v>
      </c>
      <c r="Q9977" s="807">
        <v>113</v>
      </c>
      <c r="R9977" s="807">
        <v>45</v>
      </c>
      <c r="S9977" s="759" t="str">
        <f t="shared" si="310"/>
        <v>Adulto</v>
      </c>
      <c r="AI9977" s="806" t="s">
        <v>918</v>
      </c>
      <c r="AJ9977" s="807">
        <v>35</v>
      </c>
      <c r="AK9977" s="807">
        <v>13</v>
      </c>
      <c r="AL9977" s="759" t="str">
        <f t="shared" si="311"/>
        <v>Adolescente</v>
      </c>
    </row>
    <row r="9978" spans="16:38" ht="30">
      <c r="P9978" s="806" t="s">
        <v>909</v>
      </c>
      <c r="Q9978" s="807">
        <v>101</v>
      </c>
      <c r="R9978" s="807">
        <v>46</v>
      </c>
      <c r="S9978" s="759" t="str">
        <f t="shared" si="310"/>
        <v>Adulto</v>
      </c>
      <c r="AI9978" s="806" t="s">
        <v>918</v>
      </c>
      <c r="AJ9978" s="807">
        <v>32</v>
      </c>
      <c r="AK9978" s="807">
        <v>14</v>
      </c>
      <c r="AL9978" s="759" t="str">
        <f t="shared" si="311"/>
        <v>Adolescente</v>
      </c>
    </row>
    <row r="9979" spans="16:38" ht="30">
      <c r="P9979" s="806" t="s">
        <v>909</v>
      </c>
      <c r="Q9979" s="807">
        <v>86</v>
      </c>
      <c r="R9979" s="807">
        <v>47</v>
      </c>
      <c r="S9979" s="759" t="str">
        <f t="shared" si="310"/>
        <v>Adulto</v>
      </c>
      <c r="AI9979" s="806" t="s">
        <v>918</v>
      </c>
      <c r="AJ9979" s="807">
        <v>37</v>
      </c>
      <c r="AK9979" s="807">
        <v>15</v>
      </c>
      <c r="AL9979" s="759" t="str">
        <f t="shared" si="311"/>
        <v>Adolescente</v>
      </c>
    </row>
    <row r="9980" spans="16:38" ht="30">
      <c r="P9980" s="806" t="s">
        <v>909</v>
      </c>
      <c r="Q9980" s="807">
        <v>84</v>
      </c>
      <c r="R9980" s="807">
        <v>48</v>
      </c>
      <c r="S9980" s="759" t="str">
        <f t="shared" si="310"/>
        <v>Adulto</v>
      </c>
      <c r="AI9980" s="806" t="s">
        <v>918</v>
      </c>
      <c r="AJ9980" s="807">
        <v>43</v>
      </c>
      <c r="AK9980" s="807">
        <v>16</v>
      </c>
      <c r="AL9980" s="759" t="str">
        <f t="shared" si="311"/>
        <v>Adolescente</v>
      </c>
    </row>
    <row r="9981" spans="16:38" ht="30">
      <c r="P9981" s="806" t="s">
        <v>909</v>
      </c>
      <c r="Q9981" s="807">
        <v>101</v>
      </c>
      <c r="R9981" s="807">
        <v>49</v>
      </c>
      <c r="S9981" s="759" t="str">
        <f t="shared" si="310"/>
        <v>Adulto</v>
      </c>
      <c r="AI9981" s="806" t="s">
        <v>918</v>
      </c>
      <c r="AJ9981" s="807">
        <v>31</v>
      </c>
      <c r="AK9981" s="807">
        <v>17</v>
      </c>
      <c r="AL9981" s="759" t="str">
        <f t="shared" si="311"/>
        <v>Adolescente</v>
      </c>
    </row>
    <row r="9982" spans="16:38" ht="15">
      <c r="P9982" s="806" t="s">
        <v>909</v>
      </c>
      <c r="Q9982" s="807">
        <v>118</v>
      </c>
      <c r="R9982" s="807">
        <v>50</v>
      </c>
      <c r="S9982" s="759" t="str">
        <f t="shared" si="310"/>
        <v>Adulto</v>
      </c>
      <c r="AI9982" s="806" t="s">
        <v>918</v>
      </c>
      <c r="AJ9982" s="807">
        <v>36</v>
      </c>
      <c r="AK9982" s="807">
        <v>18</v>
      </c>
      <c r="AL9982" s="759" t="str">
        <f t="shared" si="311"/>
        <v>Juventud</v>
      </c>
    </row>
    <row r="9983" spans="16:38" ht="15">
      <c r="P9983" s="806" t="s">
        <v>909</v>
      </c>
      <c r="Q9983" s="807">
        <v>110</v>
      </c>
      <c r="R9983" s="807">
        <v>51</v>
      </c>
      <c r="S9983" s="759" t="str">
        <f t="shared" si="310"/>
        <v>Adulto</v>
      </c>
      <c r="AI9983" s="806" t="s">
        <v>918</v>
      </c>
      <c r="AJ9983" s="807">
        <v>39</v>
      </c>
      <c r="AK9983" s="807">
        <v>19</v>
      </c>
      <c r="AL9983" s="759" t="str">
        <f t="shared" si="311"/>
        <v>Juventud</v>
      </c>
    </row>
    <row r="9984" spans="16:38" ht="15">
      <c r="P9984" s="806" t="s">
        <v>909</v>
      </c>
      <c r="Q9984" s="807">
        <v>111</v>
      </c>
      <c r="R9984" s="807">
        <v>52</v>
      </c>
      <c r="S9984" s="759" t="str">
        <f t="shared" si="310"/>
        <v>Adulto</v>
      </c>
      <c r="AI9984" s="806" t="s">
        <v>918</v>
      </c>
      <c r="AJ9984" s="807">
        <v>58</v>
      </c>
      <c r="AK9984" s="807">
        <v>20</v>
      </c>
      <c r="AL9984" s="759" t="str">
        <f t="shared" si="311"/>
        <v>Juventud</v>
      </c>
    </row>
    <row r="9985" spans="16:38" ht="15">
      <c r="P9985" s="806" t="s">
        <v>909</v>
      </c>
      <c r="Q9985" s="807">
        <v>122</v>
      </c>
      <c r="R9985" s="807">
        <v>53</v>
      </c>
      <c r="S9985" s="759" t="str">
        <f t="shared" si="310"/>
        <v>Adulto</v>
      </c>
      <c r="AI9985" s="806" t="s">
        <v>918</v>
      </c>
      <c r="AJ9985" s="807">
        <v>71</v>
      </c>
      <c r="AK9985" s="807">
        <v>21</v>
      </c>
      <c r="AL9985" s="759" t="str">
        <f t="shared" si="311"/>
        <v>Juventud</v>
      </c>
    </row>
    <row r="9986" spans="16:38" ht="15">
      <c r="P9986" s="806" t="s">
        <v>909</v>
      </c>
      <c r="Q9986" s="807">
        <v>109</v>
      </c>
      <c r="R9986" s="807">
        <v>54</v>
      </c>
      <c r="S9986" s="759" t="str">
        <f t="shared" si="310"/>
        <v>Adulto</v>
      </c>
      <c r="AI9986" s="806" t="s">
        <v>918</v>
      </c>
      <c r="AJ9986" s="807">
        <v>58</v>
      </c>
      <c r="AK9986" s="807">
        <v>22</v>
      </c>
      <c r="AL9986" s="759" t="str">
        <f t="shared" si="311"/>
        <v>Juventud</v>
      </c>
    </row>
    <row r="9987" spans="16:38" ht="15">
      <c r="P9987" s="806" t="s">
        <v>909</v>
      </c>
      <c r="Q9987" s="807">
        <v>121</v>
      </c>
      <c r="R9987" s="807">
        <v>55</v>
      </c>
      <c r="S9987" s="759" t="str">
        <f t="shared" ref="S9987:S10050" si="312">IF(P9987=0,"",IF(AND(R9987&gt;=0,R9987&lt;=5),"Primera Infancia",IF(AND(R9987&gt;=6,R9987&lt;=11),"Infancia",IF(AND(R9987&gt;=12,R9987&lt;=17),"Adolescente",IF(AND(R9987&gt;=18,R9987&lt;=28),"Juventud",IF(AND(R9987&gt;=29,R9987&lt;=59),"Adulto","Vejez"))))))</f>
        <v>Adulto</v>
      </c>
      <c r="AI9987" s="806" t="s">
        <v>918</v>
      </c>
      <c r="AJ9987" s="807">
        <v>58</v>
      </c>
      <c r="AK9987" s="807">
        <v>23</v>
      </c>
      <c r="AL9987" s="759" t="str">
        <f t="shared" ref="AL9987:AL10050" si="313">IF(AI9987=0,"",IF(AND(AK9987&gt;=0,AK9987&lt;=5),"Primera Infancia",IF(AND(AK9987&gt;=6,AK9987&lt;=11),"Infancia",IF(AND(AK9987&gt;=12,AK9987&lt;=17),"Adolescente",IF(AND(AK9987&gt;=18,AK9987&lt;=28),"Juventud",IF(AND(AK9987&gt;=29,AK9987&lt;=59),"Adulto","Vejez"))))))</f>
        <v>Juventud</v>
      </c>
    </row>
    <row r="9988" spans="16:38" ht="15">
      <c r="P9988" s="806" t="s">
        <v>909</v>
      </c>
      <c r="Q9988" s="807">
        <v>134</v>
      </c>
      <c r="R9988" s="807">
        <v>56</v>
      </c>
      <c r="S9988" s="759" t="str">
        <f t="shared" si="312"/>
        <v>Adulto</v>
      </c>
      <c r="AI9988" s="806" t="s">
        <v>918</v>
      </c>
      <c r="AJ9988" s="807">
        <v>65</v>
      </c>
      <c r="AK9988" s="807">
        <v>24</v>
      </c>
      <c r="AL9988" s="759" t="str">
        <f t="shared" si="313"/>
        <v>Juventud</v>
      </c>
    </row>
    <row r="9989" spans="16:38" ht="15">
      <c r="P9989" s="806" t="s">
        <v>909</v>
      </c>
      <c r="Q9989" s="807">
        <v>100</v>
      </c>
      <c r="R9989" s="807">
        <v>57</v>
      </c>
      <c r="S9989" s="759" t="str">
        <f t="shared" si="312"/>
        <v>Adulto</v>
      </c>
      <c r="AI9989" s="806" t="s">
        <v>918</v>
      </c>
      <c r="AJ9989" s="807">
        <v>64</v>
      </c>
      <c r="AK9989" s="807">
        <v>25</v>
      </c>
      <c r="AL9989" s="759" t="str">
        <f t="shared" si="313"/>
        <v>Juventud</v>
      </c>
    </row>
    <row r="9990" spans="16:38" ht="15">
      <c r="P9990" s="806" t="s">
        <v>909</v>
      </c>
      <c r="Q9990" s="807">
        <v>130</v>
      </c>
      <c r="R9990" s="807">
        <v>58</v>
      </c>
      <c r="S9990" s="759" t="str">
        <f t="shared" si="312"/>
        <v>Adulto</v>
      </c>
      <c r="AI9990" s="806" t="s">
        <v>918</v>
      </c>
      <c r="AJ9990" s="807">
        <v>69</v>
      </c>
      <c r="AK9990" s="807">
        <v>26</v>
      </c>
      <c r="AL9990" s="759" t="str">
        <f t="shared" si="313"/>
        <v>Juventud</v>
      </c>
    </row>
    <row r="9991" spans="16:38" ht="15">
      <c r="P9991" s="806" t="s">
        <v>909</v>
      </c>
      <c r="Q9991" s="807">
        <v>128</v>
      </c>
      <c r="R9991" s="807">
        <v>59</v>
      </c>
      <c r="S9991" s="759" t="str">
        <f t="shared" si="312"/>
        <v>Adulto</v>
      </c>
      <c r="AI9991" s="806" t="s">
        <v>918</v>
      </c>
      <c r="AJ9991" s="807">
        <v>57</v>
      </c>
      <c r="AK9991" s="807">
        <v>27</v>
      </c>
      <c r="AL9991" s="759" t="str">
        <f t="shared" si="313"/>
        <v>Juventud</v>
      </c>
    </row>
    <row r="9992" spans="16:38" ht="15">
      <c r="P9992" s="806" t="s">
        <v>909</v>
      </c>
      <c r="Q9992" s="807">
        <v>126</v>
      </c>
      <c r="R9992" s="807">
        <v>60</v>
      </c>
      <c r="S9992" s="759" t="str">
        <f t="shared" si="312"/>
        <v>Vejez</v>
      </c>
      <c r="AI9992" s="806" t="s">
        <v>918</v>
      </c>
      <c r="AJ9992" s="807">
        <v>58</v>
      </c>
      <c r="AK9992" s="807">
        <v>28</v>
      </c>
      <c r="AL9992" s="759" t="str">
        <f t="shared" si="313"/>
        <v>Juventud</v>
      </c>
    </row>
    <row r="9993" spans="16:38" ht="15">
      <c r="P9993" s="806" t="s">
        <v>909</v>
      </c>
      <c r="Q9993" s="807">
        <v>99</v>
      </c>
      <c r="R9993" s="807">
        <v>61</v>
      </c>
      <c r="S9993" s="759" t="str">
        <f t="shared" si="312"/>
        <v>Vejez</v>
      </c>
      <c r="AI9993" s="806" t="s">
        <v>918</v>
      </c>
      <c r="AJ9993" s="807">
        <v>62</v>
      </c>
      <c r="AK9993" s="807">
        <v>29</v>
      </c>
      <c r="AL9993" s="759" t="str">
        <f t="shared" si="313"/>
        <v>Adulto</v>
      </c>
    </row>
    <row r="9994" spans="16:38" ht="15">
      <c r="P9994" s="806" t="s">
        <v>909</v>
      </c>
      <c r="Q9994" s="807">
        <v>116</v>
      </c>
      <c r="R9994" s="807">
        <v>62</v>
      </c>
      <c r="S9994" s="759" t="str">
        <f t="shared" si="312"/>
        <v>Vejez</v>
      </c>
      <c r="AI9994" s="806" t="s">
        <v>918</v>
      </c>
      <c r="AJ9994" s="807">
        <v>63</v>
      </c>
      <c r="AK9994" s="807">
        <v>30</v>
      </c>
      <c r="AL9994" s="759" t="str">
        <f t="shared" si="313"/>
        <v>Adulto</v>
      </c>
    </row>
    <row r="9995" spans="16:38" ht="15">
      <c r="P9995" s="806" t="s">
        <v>909</v>
      </c>
      <c r="Q9995" s="807">
        <v>122</v>
      </c>
      <c r="R9995" s="807">
        <v>63</v>
      </c>
      <c r="S9995" s="759" t="str">
        <f t="shared" si="312"/>
        <v>Vejez</v>
      </c>
      <c r="AI9995" s="806" t="s">
        <v>918</v>
      </c>
      <c r="AJ9995" s="807">
        <v>60</v>
      </c>
      <c r="AK9995" s="807">
        <v>31</v>
      </c>
      <c r="AL9995" s="759" t="str">
        <f t="shared" si="313"/>
        <v>Adulto</v>
      </c>
    </row>
    <row r="9996" spans="16:38" ht="15">
      <c r="P9996" s="806" t="s">
        <v>909</v>
      </c>
      <c r="Q9996" s="807">
        <v>88</v>
      </c>
      <c r="R9996" s="807">
        <v>64</v>
      </c>
      <c r="S9996" s="759" t="str">
        <f t="shared" si="312"/>
        <v>Vejez</v>
      </c>
      <c r="AI9996" s="806" t="s">
        <v>918</v>
      </c>
      <c r="AJ9996" s="807">
        <v>64</v>
      </c>
      <c r="AK9996" s="807">
        <v>32</v>
      </c>
      <c r="AL9996" s="759" t="str">
        <f t="shared" si="313"/>
        <v>Adulto</v>
      </c>
    </row>
    <row r="9997" spans="16:38" ht="15">
      <c r="P9997" s="806" t="s">
        <v>909</v>
      </c>
      <c r="Q9997" s="807">
        <v>106</v>
      </c>
      <c r="R9997" s="807">
        <v>65</v>
      </c>
      <c r="S9997" s="759" t="str">
        <f t="shared" si="312"/>
        <v>Vejez</v>
      </c>
      <c r="AI9997" s="806" t="s">
        <v>918</v>
      </c>
      <c r="AJ9997" s="807">
        <v>53</v>
      </c>
      <c r="AK9997" s="807">
        <v>33</v>
      </c>
      <c r="AL9997" s="759" t="str">
        <f t="shared" si="313"/>
        <v>Adulto</v>
      </c>
    </row>
    <row r="9998" spans="16:38" ht="15">
      <c r="P9998" s="806" t="s">
        <v>909</v>
      </c>
      <c r="Q9998" s="807">
        <v>85</v>
      </c>
      <c r="R9998" s="807">
        <v>66</v>
      </c>
      <c r="S9998" s="759" t="str">
        <f t="shared" si="312"/>
        <v>Vejez</v>
      </c>
      <c r="AI9998" s="806" t="s">
        <v>918</v>
      </c>
      <c r="AJ9998" s="807">
        <v>46</v>
      </c>
      <c r="AK9998" s="807">
        <v>34</v>
      </c>
      <c r="AL9998" s="759" t="str">
        <f t="shared" si="313"/>
        <v>Adulto</v>
      </c>
    </row>
    <row r="9999" spans="16:38" ht="15">
      <c r="P9999" s="806" t="s">
        <v>909</v>
      </c>
      <c r="Q9999" s="807">
        <v>82</v>
      </c>
      <c r="R9999" s="807">
        <v>67</v>
      </c>
      <c r="S9999" s="759" t="str">
        <f t="shared" si="312"/>
        <v>Vejez</v>
      </c>
      <c r="AI9999" s="806" t="s">
        <v>918</v>
      </c>
      <c r="AJ9999" s="807">
        <v>58</v>
      </c>
      <c r="AK9999" s="807">
        <v>35</v>
      </c>
      <c r="AL9999" s="759" t="str">
        <f t="shared" si="313"/>
        <v>Adulto</v>
      </c>
    </row>
    <row r="10000" spans="16:38" ht="15">
      <c r="P10000" s="806" t="s">
        <v>909</v>
      </c>
      <c r="Q10000" s="807">
        <v>82</v>
      </c>
      <c r="R10000" s="807">
        <v>68</v>
      </c>
      <c r="S10000" s="759" t="str">
        <f t="shared" si="312"/>
        <v>Vejez</v>
      </c>
      <c r="AI10000" s="806" t="s">
        <v>918</v>
      </c>
      <c r="AJ10000" s="807">
        <v>56</v>
      </c>
      <c r="AK10000" s="807">
        <v>36</v>
      </c>
      <c r="AL10000" s="759" t="str">
        <f t="shared" si="313"/>
        <v>Adulto</v>
      </c>
    </row>
    <row r="10001" spans="16:38" ht="15">
      <c r="P10001" s="806" t="s">
        <v>909</v>
      </c>
      <c r="Q10001" s="807">
        <v>73</v>
      </c>
      <c r="R10001" s="807">
        <v>69</v>
      </c>
      <c r="S10001" s="759" t="str">
        <f t="shared" si="312"/>
        <v>Vejez</v>
      </c>
      <c r="AI10001" s="806" t="s">
        <v>918</v>
      </c>
      <c r="AJ10001" s="807">
        <v>47</v>
      </c>
      <c r="AK10001" s="807">
        <v>37</v>
      </c>
      <c r="AL10001" s="759" t="str">
        <f t="shared" si="313"/>
        <v>Adulto</v>
      </c>
    </row>
    <row r="10002" spans="16:38" ht="15">
      <c r="P10002" s="806" t="s">
        <v>909</v>
      </c>
      <c r="Q10002" s="807">
        <v>83</v>
      </c>
      <c r="R10002" s="807">
        <v>70</v>
      </c>
      <c r="S10002" s="759" t="str">
        <f t="shared" si="312"/>
        <v>Vejez</v>
      </c>
      <c r="AI10002" s="806" t="s">
        <v>918</v>
      </c>
      <c r="AJ10002" s="807">
        <v>48</v>
      </c>
      <c r="AK10002" s="807">
        <v>38</v>
      </c>
      <c r="AL10002" s="759" t="str">
        <f t="shared" si="313"/>
        <v>Adulto</v>
      </c>
    </row>
    <row r="10003" spans="16:38" ht="15">
      <c r="P10003" s="806" t="s">
        <v>909</v>
      </c>
      <c r="Q10003" s="807">
        <v>70</v>
      </c>
      <c r="R10003" s="807">
        <v>71</v>
      </c>
      <c r="S10003" s="759" t="str">
        <f t="shared" si="312"/>
        <v>Vejez</v>
      </c>
      <c r="AI10003" s="806" t="s">
        <v>918</v>
      </c>
      <c r="AJ10003" s="807">
        <v>44</v>
      </c>
      <c r="AK10003" s="807">
        <v>39</v>
      </c>
      <c r="AL10003" s="759" t="str">
        <f t="shared" si="313"/>
        <v>Adulto</v>
      </c>
    </row>
    <row r="10004" spans="16:38" ht="15">
      <c r="P10004" s="806" t="s">
        <v>909</v>
      </c>
      <c r="Q10004" s="807">
        <v>73</v>
      </c>
      <c r="R10004" s="807">
        <v>72</v>
      </c>
      <c r="S10004" s="759" t="str">
        <f t="shared" si="312"/>
        <v>Vejez</v>
      </c>
      <c r="AI10004" s="806" t="s">
        <v>918</v>
      </c>
      <c r="AJ10004" s="807">
        <v>54</v>
      </c>
      <c r="AK10004" s="807">
        <v>40</v>
      </c>
      <c r="AL10004" s="759" t="str">
        <f t="shared" si="313"/>
        <v>Adulto</v>
      </c>
    </row>
    <row r="10005" spans="16:38" ht="15">
      <c r="P10005" s="806" t="s">
        <v>909</v>
      </c>
      <c r="Q10005" s="807">
        <v>55</v>
      </c>
      <c r="R10005" s="807">
        <v>73</v>
      </c>
      <c r="S10005" s="759" t="str">
        <f t="shared" si="312"/>
        <v>Vejez</v>
      </c>
      <c r="AI10005" s="806" t="s">
        <v>918</v>
      </c>
      <c r="AJ10005" s="807">
        <v>52</v>
      </c>
      <c r="AK10005" s="807">
        <v>41</v>
      </c>
      <c r="AL10005" s="759" t="str">
        <f t="shared" si="313"/>
        <v>Adulto</v>
      </c>
    </row>
    <row r="10006" spans="16:38" ht="15">
      <c r="P10006" s="806" t="s">
        <v>909</v>
      </c>
      <c r="Q10006" s="807">
        <v>60</v>
      </c>
      <c r="R10006" s="807">
        <v>74</v>
      </c>
      <c r="S10006" s="759" t="str">
        <f t="shared" si="312"/>
        <v>Vejez</v>
      </c>
      <c r="AI10006" s="806" t="s">
        <v>918</v>
      </c>
      <c r="AJ10006" s="807">
        <v>41</v>
      </c>
      <c r="AK10006" s="807">
        <v>42</v>
      </c>
      <c r="AL10006" s="759" t="str">
        <f t="shared" si="313"/>
        <v>Adulto</v>
      </c>
    </row>
    <row r="10007" spans="16:38" ht="15">
      <c r="P10007" s="806" t="s">
        <v>909</v>
      </c>
      <c r="Q10007" s="807">
        <v>44</v>
      </c>
      <c r="R10007" s="807">
        <v>75</v>
      </c>
      <c r="S10007" s="759" t="str">
        <f t="shared" si="312"/>
        <v>Vejez</v>
      </c>
      <c r="AI10007" s="806" t="s">
        <v>918</v>
      </c>
      <c r="AJ10007" s="807">
        <v>42</v>
      </c>
      <c r="AK10007" s="807">
        <v>43</v>
      </c>
      <c r="AL10007" s="759" t="str">
        <f t="shared" si="313"/>
        <v>Adulto</v>
      </c>
    </row>
    <row r="10008" spans="16:38" ht="15">
      <c r="P10008" s="806" t="s">
        <v>909</v>
      </c>
      <c r="Q10008" s="807">
        <v>38</v>
      </c>
      <c r="R10008" s="807">
        <v>76</v>
      </c>
      <c r="S10008" s="759" t="str">
        <f t="shared" si="312"/>
        <v>Vejez</v>
      </c>
      <c r="AI10008" s="806" t="s">
        <v>918</v>
      </c>
      <c r="AJ10008" s="807">
        <v>48</v>
      </c>
      <c r="AK10008" s="807">
        <v>44</v>
      </c>
      <c r="AL10008" s="759" t="str">
        <f t="shared" si="313"/>
        <v>Adulto</v>
      </c>
    </row>
    <row r="10009" spans="16:38" ht="15">
      <c r="P10009" s="806" t="s">
        <v>909</v>
      </c>
      <c r="Q10009" s="807">
        <v>53</v>
      </c>
      <c r="R10009" s="807">
        <v>77</v>
      </c>
      <c r="S10009" s="759" t="str">
        <f t="shared" si="312"/>
        <v>Vejez</v>
      </c>
      <c r="AI10009" s="806" t="s">
        <v>918</v>
      </c>
      <c r="AJ10009" s="807">
        <v>35</v>
      </c>
      <c r="AK10009" s="807">
        <v>45</v>
      </c>
      <c r="AL10009" s="759" t="str">
        <f t="shared" si="313"/>
        <v>Adulto</v>
      </c>
    </row>
    <row r="10010" spans="16:38" ht="15">
      <c r="P10010" s="806" t="s">
        <v>909</v>
      </c>
      <c r="Q10010" s="807">
        <v>52</v>
      </c>
      <c r="R10010" s="807">
        <v>78</v>
      </c>
      <c r="S10010" s="759" t="str">
        <f t="shared" si="312"/>
        <v>Vejez</v>
      </c>
      <c r="AI10010" s="806" t="s">
        <v>918</v>
      </c>
      <c r="AJ10010" s="807">
        <v>48</v>
      </c>
      <c r="AK10010" s="807">
        <v>46</v>
      </c>
      <c r="AL10010" s="759" t="str">
        <f t="shared" si="313"/>
        <v>Adulto</v>
      </c>
    </row>
    <row r="10011" spans="16:38" ht="15">
      <c r="P10011" s="806" t="s">
        <v>909</v>
      </c>
      <c r="Q10011" s="807">
        <v>55</v>
      </c>
      <c r="R10011" s="807">
        <v>79</v>
      </c>
      <c r="S10011" s="759" t="str">
        <f t="shared" si="312"/>
        <v>Vejez</v>
      </c>
      <c r="AI10011" s="806" t="s">
        <v>918</v>
      </c>
      <c r="AJ10011" s="807">
        <v>38</v>
      </c>
      <c r="AK10011" s="807">
        <v>47</v>
      </c>
      <c r="AL10011" s="759" t="str">
        <f t="shared" si="313"/>
        <v>Adulto</v>
      </c>
    </row>
    <row r="10012" spans="16:38" ht="15">
      <c r="P10012" s="806" t="s">
        <v>909</v>
      </c>
      <c r="Q10012" s="807">
        <v>44</v>
      </c>
      <c r="R10012" s="807">
        <v>80</v>
      </c>
      <c r="S10012" s="759" t="str">
        <f t="shared" si="312"/>
        <v>Vejez</v>
      </c>
      <c r="AI10012" s="806" t="s">
        <v>918</v>
      </c>
      <c r="AJ10012" s="807">
        <v>38</v>
      </c>
      <c r="AK10012" s="807">
        <v>48</v>
      </c>
      <c r="AL10012" s="759" t="str">
        <f t="shared" si="313"/>
        <v>Adulto</v>
      </c>
    </row>
    <row r="10013" spans="16:38" ht="15">
      <c r="P10013" s="806" t="s">
        <v>909</v>
      </c>
      <c r="Q10013" s="807">
        <v>53</v>
      </c>
      <c r="R10013" s="807">
        <v>81</v>
      </c>
      <c r="S10013" s="759" t="str">
        <f t="shared" si="312"/>
        <v>Vejez</v>
      </c>
      <c r="AI10013" s="806" t="s">
        <v>918</v>
      </c>
      <c r="AJ10013" s="807">
        <v>40</v>
      </c>
      <c r="AK10013" s="807">
        <v>49</v>
      </c>
      <c r="AL10013" s="759" t="str">
        <f t="shared" si="313"/>
        <v>Adulto</v>
      </c>
    </row>
    <row r="10014" spans="16:38" ht="15">
      <c r="P10014" s="806" t="s">
        <v>909</v>
      </c>
      <c r="Q10014" s="807">
        <v>24</v>
      </c>
      <c r="R10014" s="807">
        <v>82</v>
      </c>
      <c r="S10014" s="759" t="str">
        <f t="shared" si="312"/>
        <v>Vejez</v>
      </c>
      <c r="AI10014" s="806" t="s">
        <v>918</v>
      </c>
      <c r="AJ10014" s="807">
        <v>38</v>
      </c>
      <c r="AK10014" s="807">
        <v>50</v>
      </c>
      <c r="AL10014" s="759" t="str">
        <f t="shared" si="313"/>
        <v>Adulto</v>
      </c>
    </row>
    <row r="10015" spans="16:38" ht="15">
      <c r="P10015" s="806" t="s">
        <v>909</v>
      </c>
      <c r="Q10015" s="807">
        <v>39</v>
      </c>
      <c r="R10015" s="807">
        <v>83</v>
      </c>
      <c r="S10015" s="759" t="str">
        <f t="shared" si="312"/>
        <v>Vejez</v>
      </c>
      <c r="AI10015" s="806" t="s">
        <v>918</v>
      </c>
      <c r="AJ10015" s="807">
        <v>31</v>
      </c>
      <c r="AK10015" s="807">
        <v>51</v>
      </c>
      <c r="AL10015" s="759" t="str">
        <f t="shared" si="313"/>
        <v>Adulto</v>
      </c>
    </row>
    <row r="10016" spans="16:38" ht="15">
      <c r="P10016" s="806" t="s">
        <v>909</v>
      </c>
      <c r="Q10016" s="807">
        <v>24</v>
      </c>
      <c r="R10016" s="807">
        <v>84</v>
      </c>
      <c r="S10016" s="759" t="str">
        <f t="shared" si="312"/>
        <v>Vejez</v>
      </c>
      <c r="AI10016" s="806" t="s">
        <v>918</v>
      </c>
      <c r="AJ10016" s="807">
        <v>52</v>
      </c>
      <c r="AK10016" s="807">
        <v>52</v>
      </c>
      <c r="AL10016" s="759" t="str">
        <f t="shared" si="313"/>
        <v>Adulto</v>
      </c>
    </row>
    <row r="10017" spans="16:38" ht="15">
      <c r="P10017" s="806" t="s">
        <v>909</v>
      </c>
      <c r="Q10017" s="807">
        <v>33</v>
      </c>
      <c r="R10017" s="807">
        <v>85</v>
      </c>
      <c r="S10017" s="759" t="str">
        <f t="shared" si="312"/>
        <v>Vejez</v>
      </c>
      <c r="AI10017" s="806" t="s">
        <v>918</v>
      </c>
      <c r="AJ10017" s="807">
        <v>54</v>
      </c>
      <c r="AK10017" s="807">
        <v>53</v>
      </c>
      <c r="AL10017" s="759" t="str">
        <f t="shared" si="313"/>
        <v>Adulto</v>
      </c>
    </row>
    <row r="10018" spans="16:38" ht="15">
      <c r="P10018" s="806" t="s">
        <v>909</v>
      </c>
      <c r="Q10018" s="807">
        <v>28</v>
      </c>
      <c r="R10018" s="807">
        <v>86</v>
      </c>
      <c r="S10018" s="759" t="str">
        <f t="shared" si="312"/>
        <v>Vejez</v>
      </c>
      <c r="AI10018" s="806" t="s">
        <v>918</v>
      </c>
      <c r="AJ10018" s="807">
        <v>34</v>
      </c>
      <c r="AK10018" s="807">
        <v>54</v>
      </c>
      <c r="AL10018" s="759" t="str">
        <f t="shared" si="313"/>
        <v>Adulto</v>
      </c>
    </row>
    <row r="10019" spans="16:38" ht="15">
      <c r="P10019" s="806" t="s">
        <v>909</v>
      </c>
      <c r="Q10019" s="807">
        <v>31</v>
      </c>
      <c r="R10019" s="807">
        <v>87</v>
      </c>
      <c r="S10019" s="759" t="str">
        <f t="shared" si="312"/>
        <v>Vejez</v>
      </c>
      <c r="AI10019" s="806" t="s">
        <v>918</v>
      </c>
      <c r="AJ10019" s="807">
        <v>38</v>
      </c>
      <c r="AK10019" s="807">
        <v>55</v>
      </c>
      <c r="AL10019" s="759" t="str">
        <f t="shared" si="313"/>
        <v>Adulto</v>
      </c>
    </row>
    <row r="10020" spans="16:38" ht="15">
      <c r="P10020" s="806" t="s">
        <v>909</v>
      </c>
      <c r="Q10020" s="807">
        <v>30</v>
      </c>
      <c r="R10020" s="807">
        <v>88</v>
      </c>
      <c r="S10020" s="759" t="str">
        <f t="shared" si="312"/>
        <v>Vejez</v>
      </c>
      <c r="AI10020" s="806" t="s">
        <v>918</v>
      </c>
      <c r="AJ10020" s="807">
        <v>41</v>
      </c>
      <c r="AK10020" s="807">
        <v>56</v>
      </c>
      <c r="AL10020" s="759" t="str">
        <f t="shared" si="313"/>
        <v>Adulto</v>
      </c>
    </row>
    <row r="10021" spans="16:38" ht="15">
      <c r="P10021" s="806" t="s">
        <v>909</v>
      </c>
      <c r="Q10021" s="807">
        <v>15</v>
      </c>
      <c r="R10021" s="807">
        <v>89</v>
      </c>
      <c r="S10021" s="759" t="str">
        <f t="shared" si="312"/>
        <v>Vejez</v>
      </c>
      <c r="AI10021" s="806" t="s">
        <v>918</v>
      </c>
      <c r="AJ10021" s="807">
        <v>31</v>
      </c>
      <c r="AK10021" s="807">
        <v>57</v>
      </c>
      <c r="AL10021" s="759" t="str">
        <f t="shared" si="313"/>
        <v>Adulto</v>
      </c>
    </row>
    <row r="10022" spans="16:38" ht="15">
      <c r="P10022" s="806" t="s">
        <v>909</v>
      </c>
      <c r="Q10022" s="807">
        <v>19</v>
      </c>
      <c r="R10022" s="807">
        <v>90</v>
      </c>
      <c r="S10022" s="759" t="str">
        <f t="shared" si="312"/>
        <v>Vejez</v>
      </c>
      <c r="AI10022" s="806" t="s">
        <v>918</v>
      </c>
      <c r="AJ10022" s="807">
        <v>53</v>
      </c>
      <c r="AK10022" s="807">
        <v>58</v>
      </c>
      <c r="AL10022" s="759" t="str">
        <f t="shared" si="313"/>
        <v>Adulto</v>
      </c>
    </row>
    <row r="10023" spans="16:38" ht="15">
      <c r="P10023" s="806" t="s">
        <v>909</v>
      </c>
      <c r="Q10023" s="807">
        <v>13</v>
      </c>
      <c r="R10023" s="807">
        <v>91</v>
      </c>
      <c r="S10023" s="759" t="str">
        <f t="shared" si="312"/>
        <v>Vejez</v>
      </c>
      <c r="AI10023" s="806" t="s">
        <v>918</v>
      </c>
      <c r="AJ10023" s="807">
        <v>31</v>
      </c>
      <c r="AK10023" s="807">
        <v>59</v>
      </c>
      <c r="AL10023" s="759" t="str">
        <f t="shared" si="313"/>
        <v>Adulto</v>
      </c>
    </row>
    <row r="10024" spans="16:38" ht="15">
      <c r="P10024" s="806" t="s">
        <v>909</v>
      </c>
      <c r="Q10024" s="807">
        <v>16</v>
      </c>
      <c r="R10024" s="807">
        <v>92</v>
      </c>
      <c r="S10024" s="759" t="str">
        <f t="shared" si="312"/>
        <v>Vejez</v>
      </c>
      <c r="AI10024" s="806" t="s">
        <v>918</v>
      </c>
      <c r="AJ10024" s="807">
        <v>40</v>
      </c>
      <c r="AK10024" s="807">
        <v>60</v>
      </c>
      <c r="AL10024" s="759" t="str">
        <f t="shared" si="313"/>
        <v>Vejez</v>
      </c>
    </row>
    <row r="10025" spans="16:38" ht="15">
      <c r="P10025" s="806" t="s">
        <v>909</v>
      </c>
      <c r="Q10025" s="807">
        <v>12</v>
      </c>
      <c r="R10025" s="807">
        <v>93</v>
      </c>
      <c r="S10025" s="759" t="str">
        <f t="shared" si="312"/>
        <v>Vejez</v>
      </c>
      <c r="AI10025" s="806" t="s">
        <v>918</v>
      </c>
      <c r="AJ10025" s="807">
        <v>28</v>
      </c>
      <c r="AK10025" s="807">
        <v>61</v>
      </c>
      <c r="AL10025" s="759" t="str">
        <f t="shared" si="313"/>
        <v>Vejez</v>
      </c>
    </row>
    <row r="10026" spans="16:38" ht="15">
      <c r="P10026" s="806" t="s">
        <v>909</v>
      </c>
      <c r="Q10026" s="807">
        <v>6</v>
      </c>
      <c r="R10026" s="807">
        <v>94</v>
      </c>
      <c r="S10026" s="759" t="str">
        <f t="shared" si="312"/>
        <v>Vejez</v>
      </c>
      <c r="AI10026" s="806" t="s">
        <v>918</v>
      </c>
      <c r="AJ10026" s="807">
        <v>25</v>
      </c>
      <c r="AK10026" s="807">
        <v>62</v>
      </c>
      <c r="AL10026" s="759" t="str">
        <f t="shared" si="313"/>
        <v>Vejez</v>
      </c>
    </row>
    <row r="10027" spans="16:38" ht="15">
      <c r="P10027" s="806" t="s">
        <v>909</v>
      </c>
      <c r="Q10027" s="807">
        <v>10</v>
      </c>
      <c r="R10027" s="807">
        <v>95</v>
      </c>
      <c r="S10027" s="759" t="str">
        <f t="shared" si="312"/>
        <v>Vejez</v>
      </c>
      <c r="AI10027" s="806" t="s">
        <v>918</v>
      </c>
      <c r="AJ10027" s="807">
        <v>24</v>
      </c>
      <c r="AK10027" s="807">
        <v>63</v>
      </c>
      <c r="AL10027" s="759" t="str">
        <f t="shared" si="313"/>
        <v>Vejez</v>
      </c>
    </row>
    <row r="10028" spans="16:38" ht="15">
      <c r="P10028" s="806" t="s">
        <v>909</v>
      </c>
      <c r="Q10028" s="807">
        <v>3</v>
      </c>
      <c r="R10028" s="807">
        <v>96</v>
      </c>
      <c r="S10028" s="759" t="str">
        <f t="shared" si="312"/>
        <v>Vejez</v>
      </c>
      <c r="AI10028" s="806" t="s">
        <v>918</v>
      </c>
      <c r="AJ10028" s="807">
        <v>28</v>
      </c>
      <c r="AK10028" s="807">
        <v>64</v>
      </c>
      <c r="AL10028" s="759" t="str">
        <f t="shared" si="313"/>
        <v>Vejez</v>
      </c>
    </row>
    <row r="10029" spans="16:38" ht="15">
      <c r="P10029" s="806" t="s">
        <v>909</v>
      </c>
      <c r="Q10029" s="807">
        <v>1</v>
      </c>
      <c r="R10029" s="807">
        <v>98</v>
      </c>
      <c r="S10029" s="759" t="str">
        <f t="shared" si="312"/>
        <v>Vejez</v>
      </c>
      <c r="AI10029" s="806" t="s">
        <v>918</v>
      </c>
      <c r="AJ10029" s="807">
        <v>26</v>
      </c>
      <c r="AK10029" s="807">
        <v>65</v>
      </c>
      <c r="AL10029" s="759" t="str">
        <f t="shared" si="313"/>
        <v>Vejez</v>
      </c>
    </row>
    <row r="10030" spans="16:38" ht="15">
      <c r="P10030" s="806" t="s">
        <v>909</v>
      </c>
      <c r="Q10030" s="807">
        <v>1</v>
      </c>
      <c r="R10030" s="807">
        <v>99</v>
      </c>
      <c r="S10030" s="759" t="str">
        <f t="shared" si="312"/>
        <v>Vejez</v>
      </c>
      <c r="AI10030" s="806" t="s">
        <v>918</v>
      </c>
      <c r="AJ10030" s="807">
        <v>14</v>
      </c>
      <c r="AK10030" s="807">
        <v>66</v>
      </c>
      <c r="AL10030" s="759" t="str">
        <f t="shared" si="313"/>
        <v>Vejez</v>
      </c>
    </row>
    <row r="10031" spans="16:38" ht="15">
      <c r="P10031" s="806" t="s">
        <v>909</v>
      </c>
      <c r="Q10031" s="807">
        <v>1</v>
      </c>
      <c r="R10031" s="807">
        <v>101</v>
      </c>
      <c r="S10031" s="759" t="str">
        <f t="shared" si="312"/>
        <v>Vejez</v>
      </c>
      <c r="AI10031" s="806" t="s">
        <v>918</v>
      </c>
      <c r="AJ10031" s="807">
        <v>13</v>
      </c>
      <c r="AK10031" s="807">
        <v>67</v>
      </c>
      <c r="AL10031" s="759" t="str">
        <f t="shared" si="313"/>
        <v>Vejez</v>
      </c>
    </row>
    <row r="10032" spans="16:38" ht="15">
      <c r="P10032" s="806" t="s">
        <v>909</v>
      </c>
      <c r="Q10032" s="807">
        <v>1</v>
      </c>
      <c r="R10032" s="807">
        <v>105</v>
      </c>
      <c r="S10032" s="759" t="str">
        <f t="shared" si="312"/>
        <v>Vejez</v>
      </c>
      <c r="AI10032" s="806" t="s">
        <v>918</v>
      </c>
      <c r="AJ10032" s="807">
        <v>20</v>
      </c>
      <c r="AK10032" s="807">
        <v>68</v>
      </c>
      <c r="AL10032" s="759" t="str">
        <f t="shared" si="313"/>
        <v>Vejez</v>
      </c>
    </row>
    <row r="10033" spans="16:38" ht="15">
      <c r="P10033" s="806" t="s">
        <v>909</v>
      </c>
      <c r="Q10033" s="807">
        <v>1</v>
      </c>
      <c r="R10033" s="807">
        <v>110</v>
      </c>
      <c r="S10033" s="759" t="str">
        <f t="shared" si="312"/>
        <v>Vejez</v>
      </c>
      <c r="AI10033" s="806" t="s">
        <v>918</v>
      </c>
      <c r="AJ10033" s="807">
        <v>17</v>
      </c>
      <c r="AK10033" s="807">
        <v>69</v>
      </c>
      <c r="AL10033" s="759" t="str">
        <f t="shared" si="313"/>
        <v>Vejez</v>
      </c>
    </row>
    <row r="10034" spans="16:38" ht="30">
      <c r="P10034" s="806" t="s">
        <v>910</v>
      </c>
      <c r="Q10034" s="807">
        <v>161</v>
      </c>
      <c r="R10034" s="807">
        <v>0</v>
      </c>
      <c r="S10034" s="759" t="str">
        <f t="shared" si="312"/>
        <v>Primera Infancia</v>
      </c>
      <c r="AI10034" s="806" t="s">
        <v>918</v>
      </c>
      <c r="AJ10034" s="807">
        <v>21</v>
      </c>
      <c r="AK10034" s="807">
        <v>70</v>
      </c>
      <c r="AL10034" s="759" t="str">
        <f t="shared" si="313"/>
        <v>Vejez</v>
      </c>
    </row>
    <row r="10035" spans="16:38" ht="30">
      <c r="P10035" s="806" t="s">
        <v>910</v>
      </c>
      <c r="Q10035" s="807">
        <v>156</v>
      </c>
      <c r="R10035" s="807">
        <v>1</v>
      </c>
      <c r="S10035" s="759" t="str">
        <f t="shared" si="312"/>
        <v>Primera Infancia</v>
      </c>
      <c r="AI10035" s="806" t="s">
        <v>918</v>
      </c>
      <c r="AJ10035" s="807">
        <v>8</v>
      </c>
      <c r="AK10035" s="807">
        <v>71</v>
      </c>
      <c r="AL10035" s="759" t="str">
        <f t="shared" si="313"/>
        <v>Vejez</v>
      </c>
    </row>
    <row r="10036" spans="16:38" ht="30">
      <c r="P10036" s="806" t="s">
        <v>910</v>
      </c>
      <c r="Q10036" s="807">
        <v>178</v>
      </c>
      <c r="R10036" s="807">
        <v>2</v>
      </c>
      <c r="S10036" s="759" t="str">
        <f t="shared" si="312"/>
        <v>Primera Infancia</v>
      </c>
      <c r="AI10036" s="806" t="s">
        <v>918</v>
      </c>
      <c r="AJ10036" s="807">
        <v>13</v>
      </c>
      <c r="AK10036" s="807">
        <v>72</v>
      </c>
      <c r="AL10036" s="759" t="str">
        <f t="shared" si="313"/>
        <v>Vejez</v>
      </c>
    </row>
    <row r="10037" spans="16:38" ht="30">
      <c r="P10037" s="806" t="s">
        <v>910</v>
      </c>
      <c r="Q10037" s="807">
        <v>171</v>
      </c>
      <c r="R10037" s="807">
        <v>3</v>
      </c>
      <c r="S10037" s="759" t="str">
        <f t="shared" si="312"/>
        <v>Primera Infancia</v>
      </c>
      <c r="AI10037" s="806" t="s">
        <v>918</v>
      </c>
      <c r="AJ10037" s="807">
        <v>12</v>
      </c>
      <c r="AK10037" s="807">
        <v>73</v>
      </c>
      <c r="AL10037" s="759" t="str">
        <f t="shared" si="313"/>
        <v>Vejez</v>
      </c>
    </row>
    <row r="10038" spans="16:38" ht="30">
      <c r="P10038" s="806" t="s">
        <v>910</v>
      </c>
      <c r="Q10038" s="807">
        <v>172</v>
      </c>
      <c r="R10038" s="807">
        <v>4</v>
      </c>
      <c r="S10038" s="759" t="str">
        <f t="shared" si="312"/>
        <v>Primera Infancia</v>
      </c>
      <c r="AI10038" s="806" t="s">
        <v>918</v>
      </c>
      <c r="AJ10038" s="807">
        <v>13</v>
      </c>
      <c r="AK10038" s="807">
        <v>74</v>
      </c>
      <c r="AL10038" s="759" t="str">
        <f t="shared" si="313"/>
        <v>Vejez</v>
      </c>
    </row>
    <row r="10039" spans="16:38" ht="30">
      <c r="P10039" s="806" t="s">
        <v>910</v>
      </c>
      <c r="Q10039" s="807">
        <v>167</v>
      </c>
      <c r="R10039" s="807">
        <v>5</v>
      </c>
      <c r="S10039" s="759" t="str">
        <f t="shared" si="312"/>
        <v>Primera Infancia</v>
      </c>
      <c r="AI10039" s="806" t="s">
        <v>918</v>
      </c>
      <c r="AJ10039" s="807">
        <v>11</v>
      </c>
      <c r="AK10039" s="807">
        <v>75</v>
      </c>
      <c r="AL10039" s="759" t="str">
        <f t="shared" si="313"/>
        <v>Vejez</v>
      </c>
    </row>
    <row r="10040" spans="16:38" ht="15">
      <c r="P10040" s="806" t="s">
        <v>910</v>
      </c>
      <c r="Q10040" s="807">
        <v>165</v>
      </c>
      <c r="R10040" s="807">
        <v>6</v>
      </c>
      <c r="S10040" s="759" t="str">
        <f t="shared" si="312"/>
        <v>Infancia</v>
      </c>
      <c r="AI10040" s="806" t="s">
        <v>918</v>
      </c>
      <c r="AJ10040" s="807">
        <v>11</v>
      </c>
      <c r="AK10040" s="807">
        <v>76</v>
      </c>
      <c r="AL10040" s="759" t="str">
        <f t="shared" si="313"/>
        <v>Vejez</v>
      </c>
    </row>
    <row r="10041" spans="16:38" ht="15">
      <c r="P10041" s="806" t="s">
        <v>910</v>
      </c>
      <c r="Q10041" s="807">
        <v>192</v>
      </c>
      <c r="R10041" s="807">
        <v>7</v>
      </c>
      <c r="S10041" s="759" t="str">
        <f t="shared" si="312"/>
        <v>Infancia</v>
      </c>
      <c r="AI10041" s="806" t="s">
        <v>918</v>
      </c>
      <c r="AJ10041" s="807">
        <v>11</v>
      </c>
      <c r="AK10041" s="807">
        <v>77</v>
      </c>
      <c r="AL10041" s="759" t="str">
        <f t="shared" si="313"/>
        <v>Vejez</v>
      </c>
    </row>
    <row r="10042" spans="16:38" ht="15">
      <c r="P10042" s="806" t="s">
        <v>910</v>
      </c>
      <c r="Q10042" s="807">
        <v>194</v>
      </c>
      <c r="R10042" s="807">
        <v>8</v>
      </c>
      <c r="S10042" s="759" t="str">
        <f t="shared" si="312"/>
        <v>Infancia</v>
      </c>
      <c r="AI10042" s="806" t="s">
        <v>918</v>
      </c>
      <c r="AJ10042" s="807">
        <v>8</v>
      </c>
      <c r="AK10042" s="807">
        <v>78</v>
      </c>
      <c r="AL10042" s="759" t="str">
        <f t="shared" si="313"/>
        <v>Vejez</v>
      </c>
    </row>
    <row r="10043" spans="16:38" ht="15">
      <c r="P10043" s="806" t="s">
        <v>910</v>
      </c>
      <c r="Q10043" s="807">
        <v>195</v>
      </c>
      <c r="R10043" s="807">
        <v>9</v>
      </c>
      <c r="S10043" s="759" t="str">
        <f t="shared" si="312"/>
        <v>Infancia</v>
      </c>
      <c r="AI10043" s="806" t="s">
        <v>918</v>
      </c>
      <c r="AJ10043" s="807">
        <v>5</v>
      </c>
      <c r="AK10043" s="807">
        <v>79</v>
      </c>
      <c r="AL10043" s="759" t="str">
        <f t="shared" si="313"/>
        <v>Vejez</v>
      </c>
    </row>
    <row r="10044" spans="16:38" ht="15">
      <c r="P10044" s="806" t="s">
        <v>910</v>
      </c>
      <c r="Q10044" s="807">
        <v>231</v>
      </c>
      <c r="R10044" s="807">
        <v>10</v>
      </c>
      <c r="S10044" s="759" t="str">
        <f t="shared" si="312"/>
        <v>Infancia</v>
      </c>
      <c r="AI10044" s="806" t="s">
        <v>918</v>
      </c>
      <c r="AJ10044" s="807">
        <v>4</v>
      </c>
      <c r="AK10044" s="807">
        <v>80</v>
      </c>
      <c r="AL10044" s="759" t="str">
        <f t="shared" si="313"/>
        <v>Vejez</v>
      </c>
    </row>
    <row r="10045" spans="16:38" ht="15">
      <c r="P10045" s="806" t="s">
        <v>910</v>
      </c>
      <c r="Q10045" s="807">
        <v>193</v>
      </c>
      <c r="R10045" s="807">
        <v>11</v>
      </c>
      <c r="S10045" s="759" t="str">
        <f t="shared" si="312"/>
        <v>Infancia</v>
      </c>
      <c r="AI10045" s="806" t="s">
        <v>918</v>
      </c>
      <c r="AJ10045" s="807">
        <v>9</v>
      </c>
      <c r="AK10045" s="807">
        <v>81</v>
      </c>
      <c r="AL10045" s="759" t="str">
        <f t="shared" si="313"/>
        <v>Vejez</v>
      </c>
    </row>
    <row r="10046" spans="16:38" ht="30">
      <c r="P10046" s="806" t="s">
        <v>910</v>
      </c>
      <c r="Q10046" s="807">
        <v>215</v>
      </c>
      <c r="R10046" s="807">
        <v>12</v>
      </c>
      <c r="S10046" s="759" t="str">
        <f t="shared" si="312"/>
        <v>Adolescente</v>
      </c>
      <c r="AI10046" s="806" t="s">
        <v>918</v>
      </c>
      <c r="AJ10046" s="807">
        <v>3</v>
      </c>
      <c r="AK10046" s="807">
        <v>82</v>
      </c>
      <c r="AL10046" s="759" t="str">
        <f t="shared" si="313"/>
        <v>Vejez</v>
      </c>
    </row>
    <row r="10047" spans="16:38" ht="30">
      <c r="P10047" s="806" t="s">
        <v>910</v>
      </c>
      <c r="Q10047" s="807">
        <v>241</v>
      </c>
      <c r="R10047" s="807">
        <v>13</v>
      </c>
      <c r="S10047" s="759" t="str">
        <f t="shared" si="312"/>
        <v>Adolescente</v>
      </c>
      <c r="AI10047" s="806" t="s">
        <v>918</v>
      </c>
      <c r="AJ10047" s="807">
        <v>9</v>
      </c>
      <c r="AK10047" s="807">
        <v>83</v>
      </c>
      <c r="AL10047" s="759" t="str">
        <f t="shared" si="313"/>
        <v>Vejez</v>
      </c>
    </row>
    <row r="10048" spans="16:38" ht="30">
      <c r="P10048" s="806" t="s">
        <v>910</v>
      </c>
      <c r="Q10048" s="807">
        <v>241</v>
      </c>
      <c r="R10048" s="807">
        <v>14</v>
      </c>
      <c r="S10048" s="759" t="str">
        <f t="shared" si="312"/>
        <v>Adolescente</v>
      </c>
      <c r="AI10048" s="806" t="s">
        <v>918</v>
      </c>
      <c r="AJ10048" s="807">
        <v>3</v>
      </c>
      <c r="AK10048" s="807">
        <v>84</v>
      </c>
      <c r="AL10048" s="759" t="str">
        <f t="shared" si="313"/>
        <v>Vejez</v>
      </c>
    </row>
    <row r="10049" spans="16:38" ht="30">
      <c r="P10049" s="806" t="s">
        <v>910</v>
      </c>
      <c r="Q10049" s="807">
        <v>271</v>
      </c>
      <c r="R10049" s="807">
        <v>15</v>
      </c>
      <c r="S10049" s="759" t="str">
        <f t="shared" si="312"/>
        <v>Adolescente</v>
      </c>
      <c r="AI10049" s="806" t="s">
        <v>918</v>
      </c>
      <c r="AJ10049" s="807">
        <v>2</v>
      </c>
      <c r="AK10049" s="807">
        <v>85</v>
      </c>
      <c r="AL10049" s="759" t="str">
        <f t="shared" si="313"/>
        <v>Vejez</v>
      </c>
    </row>
    <row r="10050" spans="16:38" ht="30">
      <c r="P10050" s="806" t="s">
        <v>910</v>
      </c>
      <c r="Q10050" s="807">
        <v>277</v>
      </c>
      <c r="R10050" s="807">
        <v>16</v>
      </c>
      <c r="S10050" s="759" t="str">
        <f t="shared" si="312"/>
        <v>Adolescente</v>
      </c>
      <c r="AI10050" s="806" t="s">
        <v>918</v>
      </c>
      <c r="AJ10050" s="807">
        <v>3</v>
      </c>
      <c r="AK10050" s="807">
        <v>86</v>
      </c>
      <c r="AL10050" s="759" t="str">
        <f t="shared" si="313"/>
        <v>Vejez</v>
      </c>
    </row>
    <row r="10051" spans="16:38" ht="30">
      <c r="P10051" s="806" t="s">
        <v>910</v>
      </c>
      <c r="Q10051" s="807">
        <v>303</v>
      </c>
      <c r="R10051" s="807">
        <v>17</v>
      </c>
      <c r="S10051" s="759" t="str">
        <f t="shared" ref="S10051:S10114" si="314">IF(P10051=0,"",IF(AND(R10051&gt;=0,R10051&lt;=5),"Primera Infancia",IF(AND(R10051&gt;=6,R10051&lt;=11),"Infancia",IF(AND(R10051&gt;=12,R10051&lt;=17),"Adolescente",IF(AND(R10051&gt;=18,R10051&lt;=28),"Juventud",IF(AND(R10051&gt;=29,R10051&lt;=59),"Adulto","Vejez"))))))</f>
        <v>Adolescente</v>
      </c>
      <c r="AI10051" s="806" t="s">
        <v>918</v>
      </c>
      <c r="AJ10051" s="807">
        <v>1</v>
      </c>
      <c r="AK10051" s="807">
        <v>87</v>
      </c>
      <c r="AL10051" s="759" t="str">
        <f t="shared" ref="AL10051:AL10114" si="315">IF(AI10051=0,"",IF(AND(AK10051&gt;=0,AK10051&lt;=5),"Primera Infancia",IF(AND(AK10051&gt;=6,AK10051&lt;=11),"Infancia",IF(AND(AK10051&gt;=12,AK10051&lt;=17),"Adolescente",IF(AND(AK10051&gt;=18,AK10051&lt;=28),"Juventud",IF(AND(AK10051&gt;=29,AK10051&lt;=59),"Adulto","Vejez"))))))</f>
        <v>Vejez</v>
      </c>
    </row>
    <row r="10052" spans="16:38" ht="15">
      <c r="P10052" s="806" t="s">
        <v>910</v>
      </c>
      <c r="Q10052" s="807">
        <v>248</v>
      </c>
      <c r="R10052" s="807">
        <v>18</v>
      </c>
      <c r="S10052" s="759" t="str">
        <f t="shared" si="314"/>
        <v>Juventud</v>
      </c>
      <c r="AI10052" s="806" t="s">
        <v>918</v>
      </c>
      <c r="AJ10052" s="807">
        <v>6</v>
      </c>
      <c r="AK10052" s="807">
        <v>88</v>
      </c>
      <c r="AL10052" s="759" t="str">
        <f t="shared" si="315"/>
        <v>Vejez</v>
      </c>
    </row>
    <row r="10053" spans="16:38" ht="15">
      <c r="P10053" s="806" t="s">
        <v>910</v>
      </c>
      <c r="Q10053" s="807">
        <v>206</v>
      </c>
      <c r="R10053" s="807">
        <v>19</v>
      </c>
      <c r="S10053" s="759" t="str">
        <f t="shared" si="314"/>
        <v>Juventud</v>
      </c>
      <c r="AI10053" s="806" t="s">
        <v>918</v>
      </c>
      <c r="AJ10053" s="807">
        <v>2</v>
      </c>
      <c r="AK10053" s="807">
        <v>89</v>
      </c>
      <c r="AL10053" s="759" t="str">
        <f t="shared" si="315"/>
        <v>Vejez</v>
      </c>
    </row>
    <row r="10054" spans="16:38" ht="15">
      <c r="P10054" s="806" t="s">
        <v>910</v>
      </c>
      <c r="Q10054" s="807">
        <v>219</v>
      </c>
      <c r="R10054" s="807">
        <v>20</v>
      </c>
      <c r="S10054" s="759" t="str">
        <f t="shared" si="314"/>
        <v>Juventud</v>
      </c>
      <c r="AI10054" s="806" t="s">
        <v>918</v>
      </c>
      <c r="AJ10054" s="807">
        <v>3</v>
      </c>
      <c r="AK10054" s="807">
        <v>90</v>
      </c>
      <c r="AL10054" s="759" t="str">
        <f t="shared" si="315"/>
        <v>Vejez</v>
      </c>
    </row>
    <row r="10055" spans="16:38" ht="15">
      <c r="P10055" s="806" t="s">
        <v>910</v>
      </c>
      <c r="Q10055" s="807">
        <v>208</v>
      </c>
      <c r="R10055" s="807">
        <v>21</v>
      </c>
      <c r="S10055" s="759" t="str">
        <f t="shared" si="314"/>
        <v>Juventud</v>
      </c>
      <c r="AI10055" s="806" t="s">
        <v>918</v>
      </c>
      <c r="AJ10055" s="807">
        <v>1</v>
      </c>
      <c r="AK10055" s="807">
        <v>91</v>
      </c>
      <c r="AL10055" s="759" t="str">
        <f t="shared" si="315"/>
        <v>Vejez</v>
      </c>
    </row>
    <row r="10056" spans="16:38" ht="15">
      <c r="P10056" s="806" t="s">
        <v>910</v>
      </c>
      <c r="Q10056" s="807">
        <v>193</v>
      </c>
      <c r="R10056" s="807">
        <v>22</v>
      </c>
      <c r="S10056" s="759" t="str">
        <f t="shared" si="314"/>
        <v>Juventud</v>
      </c>
      <c r="AI10056" s="806" t="s">
        <v>918</v>
      </c>
      <c r="AJ10056" s="807">
        <v>2</v>
      </c>
      <c r="AK10056" s="807">
        <v>92</v>
      </c>
      <c r="AL10056" s="759" t="str">
        <f t="shared" si="315"/>
        <v>Vejez</v>
      </c>
    </row>
    <row r="10057" spans="16:38" ht="15">
      <c r="P10057" s="806" t="s">
        <v>910</v>
      </c>
      <c r="Q10057" s="807">
        <v>162</v>
      </c>
      <c r="R10057" s="807">
        <v>23</v>
      </c>
      <c r="S10057" s="759" t="str">
        <f t="shared" si="314"/>
        <v>Juventud</v>
      </c>
      <c r="AI10057" s="806" t="s">
        <v>918</v>
      </c>
      <c r="AJ10057" s="807">
        <v>1</v>
      </c>
      <c r="AK10057" s="807">
        <v>93</v>
      </c>
      <c r="AL10057" s="759" t="str">
        <f t="shared" si="315"/>
        <v>Vejez</v>
      </c>
    </row>
    <row r="10058" spans="16:38" ht="15">
      <c r="P10058" s="806" t="s">
        <v>910</v>
      </c>
      <c r="Q10058" s="807">
        <v>196</v>
      </c>
      <c r="R10058" s="807">
        <v>24</v>
      </c>
      <c r="S10058" s="759" t="str">
        <f t="shared" si="314"/>
        <v>Juventud</v>
      </c>
      <c r="AI10058" s="806" t="s">
        <v>918</v>
      </c>
      <c r="AJ10058" s="807">
        <v>1</v>
      </c>
      <c r="AK10058" s="807">
        <v>95</v>
      </c>
      <c r="AL10058" s="759" t="str">
        <f t="shared" si="315"/>
        <v>Vejez</v>
      </c>
    </row>
    <row r="10059" spans="16:38" ht="30">
      <c r="P10059" s="806" t="s">
        <v>910</v>
      </c>
      <c r="Q10059" s="807">
        <v>201</v>
      </c>
      <c r="R10059" s="807">
        <v>25</v>
      </c>
      <c r="S10059" s="759" t="str">
        <f t="shared" si="314"/>
        <v>Juventud</v>
      </c>
      <c r="AI10059" s="806" t="s">
        <v>919</v>
      </c>
      <c r="AJ10059" s="807">
        <v>31</v>
      </c>
      <c r="AK10059" s="807">
        <v>0</v>
      </c>
      <c r="AL10059" s="759" t="str">
        <f t="shared" si="315"/>
        <v>Primera Infancia</v>
      </c>
    </row>
    <row r="10060" spans="16:38" ht="30">
      <c r="P10060" s="806" t="s">
        <v>910</v>
      </c>
      <c r="Q10060" s="807">
        <v>184</v>
      </c>
      <c r="R10060" s="807">
        <v>26</v>
      </c>
      <c r="S10060" s="759" t="str">
        <f t="shared" si="314"/>
        <v>Juventud</v>
      </c>
      <c r="AI10060" s="806" t="s">
        <v>919</v>
      </c>
      <c r="AJ10060" s="807">
        <v>39</v>
      </c>
      <c r="AK10060" s="807">
        <v>1</v>
      </c>
      <c r="AL10060" s="759" t="str">
        <f t="shared" si="315"/>
        <v>Primera Infancia</v>
      </c>
    </row>
    <row r="10061" spans="16:38" ht="30">
      <c r="P10061" s="806" t="s">
        <v>910</v>
      </c>
      <c r="Q10061" s="807">
        <v>186</v>
      </c>
      <c r="R10061" s="807">
        <v>27</v>
      </c>
      <c r="S10061" s="759" t="str">
        <f t="shared" si="314"/>
        <v>Juventud</v>
      </c>
      <c r="AI10061" s="806" t="s">
        <v>919</v>
      </c>
      <c r="AJ10061" s="807">
        <v>30</v>
      </c>
      <c r="AK10061" s="807">
        <v>2</v>
      </c>
      <c r="AL10061" s="759" t="str">
        <f t="shared" si="315"/>
        <v>Primera Infancia</v>
      </c>
    </row>
    <row r="10062" spans="16:38" ht="30">
      <c r="P10062" s="806" t="s">
        <v>910</v>
      </c>
      <c r="Q10062" s="807">
        <v>152</v>
      </c>
      <c r="R10062" s="807">
        <v>28</v>
      </c>
      <c r="S10062" s="759" t="str">
        <f t="shared" si="314"/>
        <v>Juventud</v>
      </c>
      <c r="AI10062" s="806" t="s">
        <v>919</v>
      </c>
      <c r="AJ10062" s="807">
        <v>29</v>
      </c>
      <c r="AK10062" s="807">
        <v>3</v>
      </c>
      <c r="AL10062" s="759" t="str">
        <f t="shared" si="315"/>
        <v>Primera Infancia</v>
      </c>
    </row>
    <row r="10063" spans="16:38" ht="30">
      <c r="P10063" s="806" t="s">
        <v>910</v>
      </c>
      <c r="Q10063" s="807">
        <v>167</v>
      </c>
      <c r="R10063" s="807">
        <v>29</v>
      </c>
      <c r="S10063" s="759" t="str">
        <f t="shared" si="314"/>
        <v>Adulto</v>
      </c>
      <c r="AI10063" s="806" t="s">
        <v>919</v>
      </c>
      <c r="AJ10063" s="807">
        <v>31</v>
      </c>
      <c r="AK10063" s="807">
        <v>4</v>
      </c>
      <c r="AL10063" s="759" t="str">
        <f t="shared" si="315"/>
        <v>Primera Infancia</v>
      </c>
    </row>
    <row r="10064" spans="16:38" ht="30">
      <c r="P10064" s="806" t="s">
        <v>910</v>
      </c>
      <c r="Q10064" s="807">
        <v>162</v>
      </c>
      <c r="R10064" s="807">
        <v>30</v>
      </c>
      <c r="S10064" s="759" t="str">
        <f t="shared" si="314"/>
        <v>Adulto</v>
      </c>
      <c r="AI10064" s="806" t="s">
        <v>919</v>
      </c>
      <c r="AJ10064" s="807">
        <v>31</v>
      </c>
      <c r="AK10064" s="807">
        <v>5</v>
      </c>
      <c r="AL10064" s="759" t="str">
        <f t="shared" si="315"/>
        <v>Primera Infancia</v>
      </c>
    </row>
    <row r="10065" spans="16:38" ht="15">
      <c r="P10065" s="806" t="s">
        <v>910</v>
      </c>
      <c r="Q10065" s="807">
        <v>168</v>
      </c>
      <c r="R10065" s="807">
        <v>31</v>
      </c>
      <c r="S10065" s="759" t="str">
        <f t="shared" si="314"/>
        <v>Adulto</v>
      </c>
      <c r="AI10065" s="806" t="s">
        <v>919</v>
      </c>
      <c r="AJ10065" s="807">
        <v>41</v>
      </c>
      <c r="AK10065" s="807">
        <v>6</v>
      </c>
      <c r="AL10065" s="759" t="str">
        <f t="shared" si="315"/>
        <v>Infancia</v>
      </c>
    </row>
    <row r="10066" spans="16:38" ht="15">
      <c r="P10066" s="806" t="s">
        <v>910</v>
      </c>
      <c r="Q10066" s="807">
        <v>151</v>
      </c>
      <c r="R10066" s="807">
        <v>32</v>
      </c>
      <c r="S10066" s="759" t="str">
        <f t="shared" si="314"/>
        <v>Adulto</v>
      </c>
      <c r="AI10066" s="806" t="s">
        <v>919</v>
      </c>
      <c r="AJ10066" s="807">
        <v>37</v>
      </c>
      <c r="AK10066" s="807">
        <v>7</v>
      </c>
      <c r="AL10066" s="759" t="str">
        <f t="shared" si="315"/>
        <v>Infancia</v>
      </c>
    </row>
    <row r="10067" spans="16:38" ht="15">
      <c r="P10067" s="806" t="s">
        <v>910</v>
      </c>
      <c r="Q10067" s="807">
        <v>155</v>
      </c>
      <c r="R10067" s="807">
        <v>33</v>
      </c>
      <c r="S10067" s="759" t="str">
        <f t="shared" si="314"/>
        <v>Adulto</v>
      </c>
      <c r="AI10067" s="806" t="s">
        <v>919</v>
      </c>
      <c r="AJ10067" s="807">
        <v>46</v>
      </c>
      <c r="AK10067" s="807">
        <v>8</v>
      </c>
      <c r="AL10067" s="759" t="str">
        <f t="shared" si="315"/>
        <v>Infancia</v>
      </c>
    </row>
    <row r="10068" spans="16:38" ht="15">
      <c r="P10068" s="806" t="s">
        <v>910</v>
      </c>
      <c r="Q10068" s="807">
        <v>158</v>
      </c>
      <c r="R10068" s="807">
        <v>34</v>
      </c>
      <c r="S10068" s="759" t="str">
        <f t="shared" si="314"/>
        <v>Adulto</v>
      </c>
      <c r="AI10068" s="806" t="s">
        <v>919</v>
      </c>
      <c r="AJ10068" s="807">
        <v>44</v>
      </c>
      <c r="AK10068" s="807">
        <v>9</v>
      </c>
      <c r="AL10068" s="759" t="str">
        <f t="shared" si="315"/>
        <v>Infancia</v>
      </c>
    </row>
    <row r="10069" spans="16:38" ht="15">
      <c r="P10069" s="806" t="s">
        <v>910</v>
      </c>
      <c r="Q10069" s="807">
        <v>145</v>
      </c>
      <c r="R10069" s="807">
        <v>35</v>
      </c>
      <c r="S10069" s="759" t="str">
        <f t="shared" si="314"/>
        <v>Adulto</v>
      </c>
      <c r="AI10069" s="806" t="s">
        <v>919</v>
      </c>
      <c r="AJ10069" s="807">
        <v>48</v>
      </c>
      <c r="AK10069" s="807">
        <v>10</v>
      </c>
      <c r="AL10069" s="759" t="str">
        <f t="shared" si="315"/>
        <v>Infancia</v>
      </c>
    </row>
    <row r="10070" spans="16:38" ht="15">
      <c r="P10070" s="806" t="s">
        <v>910</v>
      </c>
      <c r="Q10070" s="807">
        <v>177</v>
      </c>
      <c r="R10070" s="807">
        <v>36</v>
      </c>
      <c r="S10070" s="759" t="str">
        <f t="shared" si="314"/>
        <v>Adulto</v>
      </c>
      <c r="AI10070" s="806" t="s">
        <v>919</v>
      </c>
      <c r="AJ10070" s="807">
        <v>52</v>
      </c>
      <c r="AK10070" s="807">
        <v>11</v>
      </c>
      <c r="AL10070" s="759" t="str">
        <f t="shared" si="315"/>
        <v>Infancia</v>
      </c>
    </row>
    <row r="10071" spans="16:38" ht="30">
      <c r="P10071" s="806" t="s">
        <v>910</v>
      </c>
      <c r="Q10071" s="807">
        <v>159</v>
      </c>
      <c r="R10071" s="807">
        <v>37</v>
      </c>
      <c r="S10071" s="759" t="str">
        <f t="shared" si="314"/>
        <v>Adulto</v>
      </c>
      <c r="AI10071" s="806" t="s">
        <v>919</v>
      </c>
      <c r="AJ10071" s="807">
        <v>54</v>
      </c>
      <c r="AK10071" s="807">
        <v>12</v>
      </c>
      <c r="AL10071" s="759" t="str">
        <f t="shared" si="315"/>
        <v>Adolescente</v>
      </c>
    </row>
    <row r="10072" spans="16:38" ht="30">
      <c r="P10072" s="806" t="s">
        <v>910</v>
      </c>
      <c r="Q10072" s="807">
        <v>184</v>
      </c>
      <c r="R10072" s="807">
        <v>38</v>
      </c>
      <c r="S10072" s="759" t="str">
        <f t="shared" si="314"/>
        <v>Adulto</v>
      </c>
      <c r="AI10072" s="806" t="s">
        <v>919</v>
      </c>
      <c r="AJ10072" s="807">
        <v>60</v>
      </c>
      <c r="AK10072" s="807">
        <v>13</v>
      </c>
      <c r="AL10072" s="759" t="str">
        <f t="shared" si="315"/>
        <v>Adolescente</v>
      </c>
    </row>
    <row r="10073" spans="16:38" ht="30">
      <c r="P10073" s="806" t="s">
        <v>910</v>
      </c>
      <c r="Q10073" s="807">
        <v>151</v>
      </c>
      <c r="R10073" s="807">
        <v>39</v>
      </c>
      <c r="S10073" s="759" t="str">
        <f t="shared" si="314"/>
        <v>Adulto</v>
      </c>
      <c r="AI10073" s="806" t="s">
        <v>919</v>
      </c>
      <c r="AJ10073" s="807">
        <v>58</v>
      </c>
      <c r="AK10073" s="807">
        <v>14</v>
      </c>
      <c r="AL10073" s="759" t="str">
        <f t="shared" si="315"/>
        <v>Adolescente</v>
      </c>
    </row>
    <row r="10074" spans="16:38" ht="30">
      <c r="P10074" s="806" t="s">
        <v>910</v>
      </c>
      <c r="Q10074" s="807">
        <v>186</v>
      </c>
      <c r="R10074" s="807">
        <v>40</v>
      </c>
      <c r="S10074" s="759" t="str">
        <f t="shared" si="314"/>
        <v>Adulto</v>
      </c>
      <c r="AI10074" s="806" t="s">
        <v>919</v>
      </c>
      <c r="AJ10074" s="807">
        <v>58</v>
      </c>
      <c r="AK10074" s="807">
        <v>15</v>
      </c>
      <c r="AL10074" s="759" t="str">
        <f t="shared" si="315"/>
        <v>Adolescente</v>
      </c>
    </row>
    <row r="10075" spans="16:38" ht="30">
      <c r="P10075" s="806" t="s">
        <v>910</v>
      </c>
      <c r="Q10075" s="807">
        <v>172</v>
      </c>
      <c r="R10075" s="807">
        <v>41</v>
      </c>
      <c r="S10075" s="759" t="str">
        <f t="shared" si="314"/>
        <v>Adulto</v>
      </c>
      <c r="AI10075" s="806" t="s">
        <v>919</v>
      </c>
      <c r="AJ10075" s="807">
        <v>61</v>
      </c>
      <c r="AK10075" s="807">
        <v>16</v>
      </c>
      <c r="AL10075" s="759" t="str">
        <f t="shared" si="315"/>
        <v>Adolescente</v>
      </c>
    </row>
    <row r="10076" spans="16:38" ht="30">
      <c r="P10076" s="806" t="s">
        <v>910</v>
      </c>
      <c r="Q10076" s="807">
        <v>183</v>
      </c>
      <c r="R10076" s="807">
        <v>42</v>
      </c>
      <c r="S10076" s="759" t="str">
        <f t="shared" si="314"/>
        <v>Adulto</v>
      </c>
      <c r="AI10076" s="806" t="s">
        <v>919</v>
      </c>
      <c r="AJ10076" s="807">
        <v>66</v>
      </c>
      <c r="AK10076" s="807">
        <v>17</v>
      </c>
      <c r="AL10076" s="759" t="str">
        <f t="shared" si="315"/>
        <v>Adolescente</v>
      </c>
    </row>
    <row r="10077" spans="16:38" ht="15">
      <c r="P10077" s="806" t="s">
        <v>910</v>
      </c>
      <c r="Q10077" s="807">
        <v>156</v>
      </c>
      <c r="R10077" s="807">
        <v>43</v>
      </c>
      <c r="S10077" s="759" t="str">
        <f t="shared" si="314"/>
        <v>Adulto</v>
      </c>
      <c r="AI10077" s="806" t="s">
        <v>919</v>
      </c>
      <c r="AJ10077" s="807">
        <v>75</v>
      </c>
      <c r="AK10077" s="807">
        <v>18</v>
      </c>
      <c r="AL10077" s="759" t="str">
        <f t="shared" si="315"/>
        <v>Juventud</v>
      </c>
    </row>
    <row r="10078" spans="16:38" ht="15">
      <c r="P10078" s="806" t="s">
        <v>910</v>
      </c>
      <c r="Q10078" s="807">
        <v>167</v>
      </c>
      <c r="R10078" s="807">
        <v>44</v>
      </c>
      <c r="S10078" s="759" t="str">
        <f t="shared" si="314"/>
        <v>Adulto</v>
      </c>
      <c r="AI10078" s="806" t="s">
        <v>919</v>
      </c>
      <c r="AJ10078" s="807">
        <v>87</v>
      </c>
      <c r="AK10078" s="807">
        <v>19</v>
      </c>
      <c r="AL10078" s="759" t="str">
        <f t="shared" si="315"/>
        <v>Juventud</v>
      </c>
    </row>
    <row r="10079" spans="16:38" ht="15">
      <c r="P10079" s="806" t="s">
        <v>910</v>
      </c>
      <c r="Q10079" s="807">
        <v>163</v>
      </c>
      <c r="R10079" s="807">
        <v>45</v>
      </c>
      <c r="S10079" s="759" t="str">
        <f t="shared" si="314"/>
        <v>Adulto</v>
      </c>
      <c r="AI10079" s="806" t="s">
        <v>919</v>
      </c>
      <c r="AJ10079" s="807">
        <v>86</v>
      </c>
      <c r="AK10079" s="807">
        <v>20</v>
      </c>
      <c r="AL10079" s="759" t="str">
        <f t="shared" si="315"/>
        <v>Juventud</v>
      </c>
    </row>
    <row r="10080" spans="16:38" ht="15">
      <c r="P10080" s="806" t="s">
        <v>910</v>
      </c>
      <c r="Q10080" s="807">
        <v>162</v>
      </c>
      <c r="R10080" s="807">
        <v>46</v>
      </c>
      <c r="S10080" s="759" t="str">
        <f t="shared" si="314"/>
        <v>Adulto</v>
      </c>
      <c r="AI10080" s="806" t="s">
        <v>919</v>
      </c>
      <c r="AJ10080" s="807">
        <v>105</v>
      </c>
      <c r="AK10080" s="807">
        <v>21</v>
      </c>
      <c r="AL10080" s="759" t="str">
        <f t="shared" si="315"/>
        <v>Juventud</v>
      </c>
    </row>
    <row r="10081" spans="16:38" ht="15">
      <c r="P10081" s="806" t="s">
        <v>910</v>
      </c>
      <c r="Q10081" s="807">
        <v>152</v>
      </c>
      <c r="R10081" s="807">
        <v>47</v>
      </c>
      <c r="S10081" s="759" t="str">
        <f t="shared" si="314"/>
        <v>Adulto</v>
      </c>
      <c r="AI10081" s="806" t="s">
        <v>919</v>
      </c>
      <c r="AJ10081" s="807">
        <v>105</v>
      </c>
      <c r="AK10081" s="807">
        <v>22</v>
      </c>
      <c r="AL10081" s="759" t="str">
        <f t="shared" si="315"/>
        <v>Juventud</v>
      </c>
    </row>
    <row r="10082" spans="16:38" ht="15">
      <c r="P10082" s="806" t="s">
        <v>910</v>
      </c>
      <c r="Q10082" s="807">
        <v>163</v>
      </c>
      <c r="R10082" s="807">
        <v>48</v>
      </c>
      <c r="S10082" s="759" t="str">
        <f t="shared" si="314"/>
        <v>Adulto</v>
      </c>
      <c r="AI10082" s="806" t="s">
        <v>919</v>
      </c>
      <c r="AJ10082" s="807">
        <v>79</v>
      </c>
      <c r="AK10082" s="807">
        <v>23</v>
      </c>
      <c r="AL10082" s="759" t="str">
        <f t="shared" si="315"/>
        <v>Juventud</v>
      </c>
    </row>
    <row r="10083" spans="16:38" ht="15">
      <c r="P10083" s="806" t="s">
        <v>910</v>
      </c>
      <c r="Q10083" s="807">
        <v>164</v>
      </c>
      <c r="R10083" s="807">
        <v>49</v>
      </c>
      <c r="S10083" s="759" t="str">
        <f t="shared" si="314"/>
        <v>Adulto</v>
      </c>
      <c r="AI10083" s="806" t="s">
        <v>919</v>
      </c>
      <c r="AJ10083" s="807">
        <v>86</v>
      </c>
      <c r="AK10083" s="807">
        <v>24</v>
      </c>
      <c r="AL10083" s="759" t="str">
        <f t="shared" si="315"/>
        <v>Juventud</v>
      </c>
    </row>
    <row r="10084" spans="16:38" ht="15">
      <c r="P10084" s="806" t="s">
        <v>910</v>
      </c>
      <c r="Q10084" s="807">
        <v>166</v>
      </c>
      <c r="R10084" s="807">
        <v>50</v>
      </c>
      <c r="S10084" s="759" t="str">
        <f t="shared" si="314"/>
        <v>Adulto</v>
      </c>
      <c r="AI10084" s="806" t="s">
        <v>919</v>
      </c>
      <c r="AJ10084" s="807">
        <v>84</v>
      </c>
      <c r="AK10084" s="807">
        <v>25</v>
      </c>
      <c r="AL10084" s="759" t="str">
        <f t="shared" si="315"/>
        <v>Juventud</v>
      </c>
    </row>
    <row r="10085" spans="16:38" ht="15">
      <c r="P10085" s="806" t="s">
        <v>910</v>
      </c>
      <c r="Q10085" s="807">
        <v>161</v>
      </c>
      <c r="R10085" s="807">
        <v>51</v>
      </c>
      <c r="S10085" s="759" t="str">
        <f t="shared" si="314"/>
        <v>Adulto</v>
      </c>
      <c r="AI10085" s="806" t="s">
        <v>919</v>
      </c>
      <c r="AJ10085" s="807">
        <v>82</v>
      </c>
      <c r="AK10085" s="807">
        <v>26</v>
      </c>
      <c r="AL10085" s="759" t="str">
        <f t="shared" si="315"/>
        <v>Juventud</v>
      </c>
    </row>
    <row r="10086" spans="16:38" ht="15">
      <c r="P10086" s="806" t="s">
        <v>910</v>
      </c>
      <c r="Q10086" s="807">
        <v>159</v>
      </c>
      <c r="R10086" s="807">
        <v>52</v>
      </c>
      <c r="S10086" s="759" t="str">
        <f t="shared" si="314"/>
        <v>Adulto</v>
      </c>
      <c r="AI10086" s="806" t="s">
        <v>919</v>
      </c>
      <c r="AJ10086" s="807">
        <v>51</v>
      </c>
      <c r="AK10086" s="807">
        <v>27</v>
      </c>
      <c r="AL10086" s="759" t="str">
        <f t="shared" si="315"/>
        <v>Juventud</v>
      </c>
    </row>
    <row r="10087" spans="16:38" ht="15">
      <c r="P10087" s="806" t="s">
        <v>910</v>
      </c>
      <c r="Q10087" s="807">
        <v>153</v>
      </c>
      <c r="R10087" s="807">
        <v>53</v>
      </c>
      <c r="S10087" s="759" t="str">
        <f t="shared" si="314"/>
        <v>Adulto</v>
      </c>
      <c r="AI10087" s="806" t="s">
        <v>919</v>
      </c>
      <c r="AJ10087" s="807">
        <v>84</v>
      </c>
      <c r="AK10087" s="807">
        <v>28</v>
      </c>
      <c r="AL10087" s="759" t="str">
        <f t="shared" si="315"/>
        <v>Juventud</v>
      </c>
    </row>
    <row r="10088" spans="16:38" ht="15">
      <c r="P10088" s="806" t="s">
        <v>910</v>
      </c>
      <c r="Q10088" s="807">
        <v>165</v>
      </c>
      <c r="R10088" s="807">
        <v>54</v>
      </c>
      <c r="S10088" s="759" t="str">
        <f t="shared" si="314"/>
        <v>Adulto</v>
      </c>
      <c r="AI10088" s="806" t="s">
        <v>919</v>
      </c>
      <c r="AJ10088" s="807">
        <v>64</v>
      </c>
      <c r="AK10088" s="807">
        <v>29</v>
      </c>
      <c r="AL10088" s="759" t="str">
        <f t="shared" si="315"/>
        <v>Adulto</v>
      </c>
    </row>
    <row r="10089" spans="16:38" ht="15">
      <c r="P10089" s="806" t="s">
        <v>910</v>
      </c>
      <c r="Q10089" s="807">
        <v>174</v>
      </c>
      <c r="R10089" s="807">
        <v>55</v>
      </c>
      <c r="S10089" s="759" t="str">
        <f t="shared" si="314"/>
        <v>Adulto</v>
      </c>
      <c r="AI10089" s="806" t="s">
        <v>919</v>
      </c>
      <c r="AJ10089" s="807">
        <v>82</v>
      </c>
      <c r="AK10089" s="807">
        <v>30</v>
      </c>
      <c r="AL10089" s="759" t="str">
        <f t="shared" si="315"/>
        <v>Adulto</v>
      </c>
    </row>
    <row r="10090" spans="16:38" ht="15">
      <c r="P10090" s="806" t="s">
        <v>910</v>
      </c>
      <c r="Q10090" s="807">
        <v>162</v>
      </c>
      <c r="R10090" s="807">
        <v>56</v>
      </c>
      <c r="S10090" s="759" t="str">
        <f t="shared" si="314"/>
        <v>Adulto</v>
      </c>
      <c r="AI10090" s="806" t="s">
        <v>919</v>
      </c>
      <c r="AJ10090" s="807">
        <v>73</v>
      </c>
      <c r="AK10090" s="807">
        <v>31</v>
      </c>
      <c r="AL10090" s="759" t="str">
        <f t="shared" si="315"/>
        <v>Adulto</v>
      </c>
    </row>
    <row r="10091" spans="16:38" ht="15">
      <c r="P10091" s="806" t="s">
        <v>910</v>
      </c>
      <c r="Q10091" s="807">
        <v>168</v>
      </c>
      <c r="R10091" s="807">
        <v>57</v>
      </c>
      <c r="S10091" s="759" t="str">
        <f t="shared" si="314"/>
        <v>Adulto</v>
      </c>
      <c r="AI10091" s="806" t="s">
        <v>919</v>
      </c>
      <c r="AJ10091" s="807">
        <v>65</v>
      </c>
      <c r="AK10091" s="807">
        <v>32</v>
      </c>
      <c r="AL10091" s="759" t="str">
        <f t="shared" si="315"/>
        <v>Adulto</v>
      </c>
    </row>
    <row r="10092" spans="16:38" ht="15">
      <c r="P10092" s="806" t="s">
        <v>910</v>
      </c>
      <c r="Q10092" s="807">
        <v>170</v>
      </c>
      <c r="R10092" s="807">
        <v>58</v>
      </c>
      <c r="S10092" s="759" t="str">
        <f t="shared" si="314"/>
        <v>Adulto</v>
      </c>
      <c r="AI10092" s="806" t="s">
        <v>919</v>
      </c>
      <c r="AJ10092" s="807">
        <v>64</v>
      </c>
      <c r="AK10092" s="807">
        <v>33</v>
      </c>
      <c r="AL10092" s="759" t="str">
        <f t="shared" si="315"/>
        <v>Adulto</v>
      </c>
    </row>
    <row r="10093" spans="16:38" ht="15">
      <c r="P10093" s="806" t="s">
        <v>910</v>
      </c>
      <c r="Q10093" s="807">
        <v>158</v>
      </c>
      <c r="R10093" s="807">
        <v>59</v>
      </c>
      <c r="S10093" s="759" t="str">
        <f t="shared" si="314"/>
        <v>Adulto</v>
      </c>
      <c r="AI10093" s="806" t="s">
        <v>919</v>
      </c>
      <c r="AJ10093" s="807">
        <v>52</v>
      </c>
      <c r="AK10093" s="807">
        <v>34</v>
      </c>
      <c r="AL10093" s="759" t="str">
        <f t="shared" si="315"/>
        <v>Adulto</v>
      </c>
    </row>
    <row r="10094" spans="16:38" ht="15">
      <c r="P10094" s="806" t="s">
        <v>910</v>
      </c>
      <c r="Q10094" s="807">
        <v>144</v>
      </c>
      <c r="R10094" s="807">
        <v>60</v>
      </c>
      <c r="S10094" s="759" t="str">
        <f t="shared" si="314"/>
        <v>Vejez</v>
      </c>
      <c r="AI10094" s="806" t="s">
        <v>919</v>
      </c>
      <c r="AJ10094" s="807">
        <v>59</v>
      </c>
      <c r="AK10094" s="807">
        <v>35</v>
      </c>
      <c r="AL10094" s="759" t="str">
        <f t="shared" si="315"/>
        <v>Adulto</v>
      </c>
    </row>
    <row r="10095" spans="16:38" ht="15">
      <c r="P10095" s="806" t="s">
        <v>910</v>
      </c>
      <c r="Q10095" s="807">
        <v>143</v>
      </c>
      <c r="R10095" s="807">
        <v>61</v>
      </c>
      <c r="S10095" s="759" t="str">
        <f t="shared" si="314"/>
        <v>Vejez</v>
      </c>
      <c r="AI10095" s="806" t="s">
        <v>919</v>
      </c>
      <c r="AJ10095" s="807">
        <v>58</v>
      </c>
      <c r="AK10095" s="807">
        <v>36</v>
      </c>
      <c r="AL10095" s="759" t="str">
        <f t="shared" si="315"/>
        <v>Adulto</v>
      </c>
    </row>
    <row r="10096" spans="16:38" ht="15">
      <c r="P10096" s="806" t="s">
        <v>910</v>
      </c>
      <c r="Q10096" s="807">
        <v>150</v>
      </c>
      <c r="R10096" s="807">
        <v>62</v>
      </c>
      <c r="S10096" s="759" t="str">
        <f t="shared" si="314"/>
        <v>Vejez</v>
      </c>
      <c r="AI10096" s="806" t="s">
        <v>919</v>
      </c>
      <c r="AJ10096" s="807">
        <v>62</v>
      </c>
      <c r="AK10096" s="807">
        <v>37</v>
      </c>
      <c r="AL10096" s="759" t="str">
        <f t="shared" si="315"/>
        <v>Adulto</v>
      </c>
    </row>
    <row r="10097" spans="16:38" ht="15">
      <c r="P10097" s="806" t="s">
        <v>910</v>
      </c>
      <c r="Q10097" s="807">
        <v>138</v>
      </c>
      <c r="R10097" s="807">
        <v>63</v>
      </c>
      <c r="S10097" s="759" t="str">
        <f t="shared" si="314"/>
        <v>Vejez</v>
      </c>
      <c r="AI10097" s="806" t="s">
        <v>919</v>
      </c>
      <c r="AJ10097" s="807">
        <v>68</v>
      </c>
      <c r="AK10097" s="807">
        <v>38</v>
      </c>
      <c r="AL10097" s="759" t="str">
        <f t="shared" si="315"/>
        <v>Adulto</v>
      </c>
    </row>
    <row r="10098" spans="16:38" ht="15">
      <c r="P10098" s="806" t="s">
        <v>910</v>
      </c>
      <c r="Q10098" s="807">
        <v>154</v>
      </c>
      <c r="R10098" s="807">
        <v>64</v>
      </c>
      <c r="S10098" s="759" t="str">
        <f t="shared" si="314"/>
        <v>Vejez</v>
      </c>
      <c r="AI10098" s="806" t="s">
        <v>919</v>
      </c>
      <c r="AJ10098" s="807">
        <v>69</v>
      </c>
      <c r="AK10098" s="807">
        <v>39</v>
      </c>
      <c r="AL10098" s="759" t="str">
        <f t="shared" si="315"/>
        <v>Adulto</v>
      </c>
    </row>
    <row r="10099" spans="16:38" ht="15">
      <c r="P10099" s="806" t="s">
        <v>910</v>
      </c>
      <c r="Q10099" s="807">
        <v>123</v>
      </c>
      <c r="R10099" s="807">
        <v>65</v>
      </c>
      <c r="S10099" s="759" t="str">
        <f t="shared" si="314"/>
        <v>Vejez</v>
      </c>
      <c r="AI10099" s="806" t="s">
        <v>919</v>
      </c>
      <c r="AJ10099" s="807">
        <v>73</v>
      </c>
      <c r="AK10099" s="807">
        <v>40</v>
      </c>
      <c r="AL10099" s="759" t="str">
        <f t="shared" si="315"/>
        <v>Adulto</v>
      </c>
    </row>
    <row r="10100" spans="16:38" ht="15">
      <c r="P10100" s="806" t="s">
        <v>910</v>
      </c>
      <c r="Q10100" s="807">
        <v>120</v>
      </c>
      <c r="R10100" s="807">
        <v>66</v>
      </c>
      <c r="S10100" s="759" t="str">
        <f t="shared" si="314"/>
        <v>Vejez</v>
      </c>
      <c r="AI10100" s="806" t="s">
        <v>919</v>
      </c>
      <c r="AJ10100" s="807">
        <v>66</v>
      </c>
      <c r="AK10100" s="807">
        <v>41</v>
      </c>
      <c r="AL10100" s="759" t="str">
        <f t="shared" si="315"/>
        <v>Adulto</v>
      </c>
    </row>
    <row r="10101" spans="16:38" ht="15">
      <c r="P10101" s="806" t="s">
        <v>910</v>
      </c>
      <c r="Q10101" s="807">
        <v>120</v>
      </c>
      <c r="R10101" s="807">
        <v>67</v>
      </c>
      <c r="S10101" s="759" t="str">
        <f t="shared" si="314"/>
        <v>Vejez</v>
      </c>
      <c r="AI10101" s="806" t="s">
        <v>919</v>
      </c>
      <c r="AJ10101" s="807">
        <v>83</v>
      </c>
      <c r="AK10101" s="807">
        <v>42</v>
      </c>
      <c r="AL10101" s="759" t="str">
        <f t="shared" si="315"/>
        <v>Adulto</v>
      </c>
    </row>
    <row r="10102" spans="16:38" ht="15">
      <c r="P10102" s="806" t="s">
        <v>910</v>
      </c>
      <c r="Q10102" s="807">
        <v>115</v>
      </c>
      <c r="R10102" s="807">
        <v>68</v>
      </c>
      <c r="S10102" s="759" t="str">
        <f t="shared" si="314"/>
        <v>Vejez</v>
      </c>
      <c r="AI10102" s="806" t="s">
        <v>919</v>
      </c>
      <c r="AJ10102" s="807">
        <v>69</v>
      </c>
      <c r="AK10102" s="807">
        <v>43</v>
      </c>
      <c r="AL10102" s="759" t="str">
        <f t="shared" si="315"/>
        <v>Adulto</v>
      </c>
    </row>
    <row r="10103" spans="16:38" ht="15">
      <c r="P10103" s="806" t="s">
        <v>910</v>
      </c>
      <c r="Q10103" s="807">
        <v>110</v>
      </c>
      <c r="R10103" s="807">
        <v>69</v>
      </c>
      <c r="S10103" s="759" t="str">
        <f t="shared" si="314"/>
        <v>Vejez</v>
      </c>
      <c r="AI10103" s="806" t="s">
        <v>919</v>
      </c>
      <c r="AJ10103" s="807">
        <v>73</v>
      </c>
      <c r="AK10103" s="807">
        <v>44</v>
      </c>
      <c r="AL10103" s="759" t="str">
        <f t="shared" si="315"/>
        <v>Adulto</v>
      </c>
    </row>
    <row r="10104" spans="16:38" ht="15">
      <c r="P10104" s="806" t="s">
        <v>910</v>
      </c>
      <c r="Q10104" s="807">
        <v>92</v>
      </c>
      <c r="R10104" s="807">
        <v>70</v>
      </c>
      <c r="S10104" s="759" t="str">
        <f t="shared" si="314"/>
        <v>Vejez</v>
      </c>
      <c r="AI10104" s="806" t="s">
        <v>919</v>
      </c>
      <c r="AJ10104" s="807">
        <v>52</v>
      </c>
      <c r="AK10104" s="807">
        <v>45</v>
      </c>
      <c r="AL10104" s="759" t="str">
        <f t="shared" si="315"/>
        <v>Adulto</v>
      </c>
    </row>
    <row r="10105" spans="16:38" ht="15">
      <c r="P10105" s="806" t="s">
        <v>910</v>
      </c>
      <c r="Q10105" s="807">
        <v>123</v>
      </c>
      <c r="R10105" s="807">
        <v>71</v>
      </c>
      <c r="S10105" s="759" t="str">
        <f t="shared" si="314"/>
        <v>Vejez</v>
      </c>
      <c r="AI10105" s="806" t="s">
        <v>919</v>
      </c>
      <c r="AJ10105" s="807">
        <v>69</v>
      </c>
      <c r="AK10105" s="807">
        <v>46</v>
      </c>
      <c r="AL10105" s="759" t="str">
        <f t="shared" si="315"/>
        <v>Adulto</v>
      </c>
    </row>
    <row r="10106" spans="16:38" ht="15">
      <c r="P10106" s="806" t="s">
        <v>910</v>
      </c>
      <c r="Q10106" s="807">
        <v>95</v>
      </c>
      <c r="R10106" s="807">
        <v>72</v>
      </c>
      <c r="S10106" s="759" t="str">
        <f t="shared" si="314"/>
        <v>Vejez</v>
      </c>
      <c r="AI10106" s="806" t="s">
        <v>919</v>
      </c>
      <c r="AJ10106" s="807">
        <v>61</v>
      </c>
      <c r="AK10106" s="807">
        <v>47</v>
      </c>
      <c r="AL10106" s="759" t="str">
        <f t="shared" si="315"/>
        <v>Adulto</v>
      </c>
    </row>
    <row r="10107" spans="16:38" ht="15">
      <c r="P10107" s="806" t="s">
        <v>910</v>
      </c>
      <c r="Q10107" s="807">
        <v>93</v>
      </c>
      <c r="R10107" s="807">
        <v>73</v>
      </c>
      <c r="S10107" s="759" t="str">
        <f t="shared" si="314"/>
        <v>Vejez</v>
      </c>
      <c r="AI10107" s="806" t="s">
        <v>919</v>
      </c>
      <c r="AJ10107" s="807">
        <v>92</v>
      </c>
      <c r="AK10107" s="807">
        <v>48</v>
      </c>
      <c r="AL10107" s="759" t="str">
        <f t="shared" si="315"/>
        <v>Adulto</v>
      </c>
    </row>
    <row r="10108" spans="16:38" ht="15">
      <c r="P10108" s="806" t="s">
        <v>910</v>
      </c>
      <c r="Q10108" s="807">
        <v>79</v>
      </c>
      <c r="R10108" s="807">
        <v>74</v>
      </c>
      <c r="S10108" s="759" t="str">
        <f t="shared" si="314"/>
        <v>Vejez</v>
      </c>
      <c r="AI10108" s="806" t="s">
        <v>919</v>
      </c>
      <c r="AJ10108" s="807">
        <v>69</v>
      </c>
      <c r="AK10108" s="807">
        <v>49</v>
      </c>
      <c r="AL10108" s="759" t="str">
        <f t="shared" si="315"/>
        <v>Adulto</v>
      </c>
    </row>
    <row r="10109" spans="16:38" ht="15">
      <c r="P10109" s="806" t="s">
        <v>910</v>
      </c>
      <c r="Q10109" s="807">
        <v>61</v>
      </c>
      <c r="R10109" s="807">
        <v>75</v>
      </c>
      <c r="S10109" s="759" t="str">
        <f t="shared" si="314"/>
        <v>Vejez</v>
      </c>
      <c r="AI10109" s="806" t="s">
        <v>919</v>
      </c>
      <c r="AJ10109" s="807">
        <v>76</v>
      </c>
      <c r="AK10109" s="807">
        <v>50</v>
      </c>
      <c r="AL10109" s="759" t="str">
        <f t="shared" si="315"/>
        <v>Adulto</v>
      </c>
    </row>
    <row r="10110" spans="16:38" ht="15">
      <c r="P10110" s="806" t="s">
        <v>910</v>
      </c>
      <c r="Q10110" s="807">
        <v>88</v>
      </c>
      <c r="R10110" s="807">
        <v>76</v>
      </c>
      <c r="S10110" s="759" t="str">
        <f t="shared" si="314"/>
        <v>Vejez</v>
      </c>
      <c r="AI10110" s="806" t="s">
        <v>919</v>
      </c>
      <c r="AJ10110" s="807">
        <v>67</v>
      </c>
      <c r="AK10110" s="807">
        <v>51</v>
      </c>
      <c r="AL10110" s="759" t="str">
        <f t="shared" si="315"/>
        <v>Adulto</v>
      </c>
    </row>
    <row r="10111" spans="16:38" ht="15">
      <c r="P10111" s="806" t="s">
        <v>910</v>
      </c>
      <c r="Q10111" s="807">
        <v>70</v>
      </c>
      <c r="R10111" s="807">
        <v>77</v>
      </c>
      <c r="S10111" s="759" t="str">
        <f t="shared" si="314"/>
        <v>Vejez</v>
      </c>
      <c r="AI10111" s="806" t="s">
        <v>919</v>
      </c>
      <c r="AJ10111" s="807">
        <v>67</v>
      </c>
      <c r="AK10111" s="807">
        <v>52</v>
      </c>
      <c r="AL10111" s="759" t="str">
        <f t="shared" si="315"/>
        <v>Adulto</v>
      </c>
    </row>
    <row r="10112" spans="16:38" ht="15">
      <c r="P10112" s="806" t="s">
        <v>910</v>
      </c>
      <c r="Q10112" s="807">
        <v>65</v>
      </c>
      <c r="R10112" s="807">
        <v>78</v>
      </c>
      <c r="S10112" s="759" t="str">
        <f t="shared" si="314"/>
        <v>Vejez</v>
      </c>
      <c r="AI10112" s="806" t="s">
        <v>919</v>
      </c>
      <c r="AJ10112" s="807">
        <v>61</v>
      </c>
      <c r="AK10112" s="807">
        <v>53</v>
      </c>
      <c r="AL10112" s="759" t="str">
        <f t="shared" si="315"/>
        <v>Adulto</v>
      </c>
    </row>
    <row r="10113" spans="16:38" ht="15">
      <c r="P10113" s="806" t="s">
        <v>910</v>
      </c>
      <c r="Q10113" s="807">
        <v>52</v>
      </c>
      <c r="R10113" s="807">
        <v>79</v>
      </c>
      <c r="S10113" s="759" t="str">
        <f t="shared" si="314"/>
        <v>Vejez</v>
      </c>
      <c r="AI10113" s="806" t="s">
        <v>919</v>
      </c>
      <c r="AJ10113" s="807">
        <v>69</v>
      </c>
      <c r="AK10113" s="807">
        <v>54</v>
      </c>
      <c r="AL10113" s="759" t="str">
        <f t="shared" si="315"/>
        <v>Adulto</v>
      </c>
    </row>
    <row r="10114" spans="16:38" ht="15">
      <c r="P10114" s="806" t="s">
        <v>910</v>
      </c>
      <c r="Q10114" s="807">
        <v>49</v>
      </c>
      <c r="R10114" s="807">
        <v>80</v>
      </c>
      <c r="S10114" s="759" t="str">
        <f t="shared" si="314"/>
        <v>Vejez</v>
      </c>
      <c r="AI10114" s="806" t="s">
        <v>919</v>
      </c>
      <c r="AJ10114" s="807">
        <v>61</v>
      </c>
      <c r="AK10114" s="807">
        <v>55</v>
      </c>
      <c r="AL10114" s="759" t="str">
        <f t="shared" si="315"/>
        <v>Adulto</v>
      </c>
    </row>
    <row r="10115" spans="16:38" ht="15">
      <c r="P10115" s="806" t="s">
        <v>910</v>
      </c>
      <c r="Q10115" s="807">
        <v>55</v>
      </c>
      <c r="R10115" s="807">
        <v>81</v>
      </c>
      <c r="S10115" s="759" t="str">
        <f t="shared" ref="S10115:S10178" si="316">IF(P10115=0,"",IF(AND(R10115&gt;=0,R10115&lt;=5),"Primera Infancia",IF(AND(R10115&gt;=6,R10115&lt;=11),"Infancia",IF(AND(R10115&gt;=12,R10115&lt;=17),"Adolescente",IF(AND(R10115&gt;=18,R10115&lt;=28),"Juventud",IF(AND(R10115&gt;=29,R10115&lt;=59),"Adulto","Vejez"))))))</f>
        <v>Vejez</v>
      </c>
      <c r="AI10115" s="806" t="s">
        <v>919</v>
      </c>
      <c r="AJ10115" s="807">
        <v>57</v>
      </c>
      <c r="AK10115" s="807">
        <v>56</v>
      </c>
      <c r="AL10115" s="759" t="str">
        <f t="shared" ref="AL10115:AL10178" si="317">IF(AI10115=0,"",IF(AND(AK10115&gt;=0,AK10115&lt;=5),"Primera Infancia",IF(AND(AK10115&gt;=6,AK10115&lt;=11),"Infancia",IF(AND(AK10115&gt;=12,AK10115&lt;=17),"Adolescente",IF(AND(AK10115&gt;=18,AK10115&lt;=28),"Juventud",IF(AND(AK10115&gt;=29,AK10115&lt;=59),"Adulto","Vejez"))))))</f>
        <v>Adulto</v>
      </c>
    </row>
    <row r="10116" spans="16:38" ht="15">
      <c r="P10116" s="806" t="s">
        <v>910</v>
      </c>
      <c r="Q10116" s="807">
        <v>42</v>
      </c>
      <c r="R10116" s="807">
        <v>82</v>
      </c>
      <c r="S10116" s="759" t="str">
        <f t="shared" si="316"/>
        <v>Vejez</v>
      </c>
      <c r="AI10116" s="806" t="s">
        <v>919</v>
      </c>
      <c r="AJ10116" s="807">
        <v>60</v>
      </c>
      <c r="AK10116" s="807">
        <v>57</v>
      </c>
      <c r="AL10116" s="759" t="str">
        <f t="shared" si="317"/>
        <v>Adulto</v>
      </c>
    </row>
    <row r="10117" spans="16:38" ht="15">
      <c r="P10117" s="806" t="s">
        <v>910</v>
      </c>
      <c r="Q10117" s="807">
        <v>40</v>
      </c>
      <c r="R10117" s="807">
        <v>83</v>
      </c>
      <c r="S10117" s="759" t="str">
        <f t="shared" si="316"/>
        <v>Vejez</v>
      </c>
      <c r="AI10117" s="806" t="s">
        <v>919</v>
      </c>
      <c r="AJ10117" s="807">
        <v>59</v>
      </c>
      <c r="AK10117" s="807">
        <v>58</v>
      </c>
      <c r="AL10117" s="759" t="str">
        <f t="shared" si="317"/>
        <v>Adulto</v>
      </c>
    </row>
    <row r="10118" spans="16:38" ht="15">
      <c r="P10118" s="806" t="s">
        <v>910</v>
      </c>
      <c r="Q10118" s="807">
        <v>30</v>
      </c>
      <c r="R10118" s="807">
        <v>84</v>
      </c>
      <c r="S10118" s="759" t="str">
        <f t="shared" si="316"/>
        <v>Vejez</v>
      </c>
      <c r="AI10118" s="806" t="s">
        <v>919</v>
      </c>
      <c r="AJ10118" s="807">
        <v>53</v>
      </c>
      <c r="AK10118" s="807">
        <v>59</v>
      </c>
      <c r="AL10118" s="759" t="str">
        <f t="shared" si="317"/>
        <v>Adulto</v>
      </c>
    </row>
    <row r="10119" spans="16:38" ht="15">
      <c r="P10119" s="806" t="s">
        <v>910</v>
      </c>
      <c r="Q10119" s="807">
        <v>26</v>
      </c>
      <c r="R10119" s="807">
        <v>85</v>
      </c>
      <c r="S10119" s="759" t="str">
        <f t="shared" si="316"/>
        <v>Vejez</v>
      </c>
      <c r="AI10119" s="806" t="s">
        <v>919</v>
      </c>
      <c r="AJ10119" s="807">
        <v>35</v>
      </c>
      <c r="AK10119" s="807">
        <v>60</v>
      </c>
      <c r="AL10119" s="759" t="str">
        <f t="shared" si="317"/>
        <v>Vejez</v>
      </c>
    </row>
    <row r="10120" spans="16:38" ht="15">
      <c r="P10120" s="806" t="s">
        <v>910</v>
      </c>
      <c r="Q10120" s="807">
        <v>19</v>
      </c>
      <c r="R10120" s="807">
        <v>86</v>
      </c>
      <c r="S10120" s="759" t="str">
        <f t="shared" si="316"/>
        <v>Vejez</v>
      </c>
      <c r="AI10120" s="806" t="s">
        <v>919</v>
      </c>
      <c r="AJ10120" s="807">
        <v>43</v>
      </c>
      <c r="AK10120" s="807">
        <v>61</v>
      </c>
      <c r="AL10120" s="759" t="str">
        <f t="shared" si="317"/>
        <v>Vejez</v>
      </c>
    </row>
    <row r="10121" spans="16:38" ht="15">
      <c r="P10121" s="806" t="s">
        <v>910</v>
      </c>
      <c r="Q10121" s="807">
        <v>24</v>
      </c>
      <c r="R10121" s="807">
        <v>87</v>
      </c>
      <c r="S10121" s="759" t="str">
        <f t="shared" si="316"/>
        <v>Vejez</v>
      </c>
      <c r="AI10121" s="806" t="s">
        <v>919</v>
      </c>
      <c r="AJ10121" s="807">
        <v>47</v>
      </c>
      <c r="AK10121" s="807">
        <v>62</v>
      </c>
      <c r="AL10121" s="759" t="str">
        <f t="shared" si="317"/>
        <v>Vejez</v>
      </c>
    </row>
    <row r="10122" spans="16:38" ht="15">
      <c r="P10122" s="806" t="s">
        <v>910</v>
      </c>
      <c r="Q10122" s="807">
        <v>18</v>
      </c>
      <c r="R10122" s="807">
        <v>88</v>
      </c>
      <c r="S10122" s="759" t="str">
        <f t="shared" si="316"/>
        <v>Vejez</v>
      </c>
      <c r="AI10122" s="806" t="s">
        <v>919</v>
      </c>
      <c r="AJ10122" s="807">
        <v>28</v>
      </c>
      <c r="AK10122" s="807">
        <v>63</v>
      </c>
      <c r="AL10122" s="759" t="str">
        <f t="shared" si="317"/>
        <v>Vejez</v>
      </c>
    </row>
    <row r="10123" spans="16:38" ht="15">
      <c r="P10123" s="806" t="s">
        <v>910</v>
      </c>
      <c r="Q10123" s="807">
        <v>17</v>
      </c>
      <c r="R10123" s="807">
        <v>89</v>
      </c>
      <c r="S10123" s="759" t="str">
        <f t="shared" si="316"/>
        <v>Vejez</v>
      </c>
      <c r="AI10123" s="806" t="s">
        <v>919</v>
      </c>
      <c r="AJ10123" s="807">
        <v>41</v>
      </c>
      <c r="AK10123" s="807">
        <v>64</v>
      </c>
      <c r="AL10123" s="759" t="str">
        <f t="shared" si="317"/>
        <v>Vejez</v>
      </c>
    </row>
    <row r="10124" spans="16:38" ht="15">
      <c r="P10124" s="806" t="s">
        <v>910</v>
      </c>
      <c r="Q10124" s="807">
        <v>7</v>
      </c>
      <c r="R10124" s="807">
        <v>90</v>
      </c>
      <c r="S10124" s="759" t="str">
        <f t="shared" si="316"/>
        <v>Vejez</v>
      </c>
      <c r="AI10124" s="806" t="s">
        <v>919</v>
      </c>
      <c r="AJ10124" s="807">
        <v>41</v>
      </c>
      <c r="AK10124" s="807">
        <v>65</v>
      </c>
      <c r="AL10124" s="759" t="str">
        <f t="shared" si="317"/>
        <v>Vejez</v>
      </c>
    </row>
    <row r="10125" spans="16:38" ht="15">
      <c r="P10125" s="806" t="s">
        <v>910</v>
      </c>
      <c r="Q10125" s="807">
        <v>11</v>
      </c>
      <c r="R10125" s="807">
        <v>91</v>
      </c>
      <c r="S10125" s="759" t="str">
        <f t="shared" si="316"/>
        <v>Vejez</v>
      </c>
      <c r="AI10125" s="806" t="s">
        <v>919</v>
      </c>
      <c r="AJ10125" s="807">
        <v>41</v>
      </c>
      <c r="AK10125" s="807">
        <v>66</v>
      </c>
      <c r="AL10125" s="759" t="str">
        <f t="shared" si="317"/>
        <v>Vejez</v>
      </c>
    </row>
    <row r="10126" spans="16:38" ht="15">
      <c r="P10126" s="806" t="s">
        <v>910</v>
      </c>
      <c r="Q10126" s="807">
        <v>12</v>
      </c>
      <c r="R10126" s="807">
        <v>92</v>
      </c>
      <c r="S10126" s="759" t="str">
        <f t="shared" si="316"/>
        <v>Vejez</v>
      </c>
      <c r="AI10126" s="806" t="s">
        <v>919</v>
      </c>
      <c r="AJ10126" s="807">
        <v>34</v>
      </c>
      <c r="AK10126" s="807">
        <v>67</v>
      </c>
      <c r="AL10126" s="759" t="str">
        <f t="shared" si="317"/>
        <v>Vejez</v>
      </c>
    </row>
    <row r="10127" spans="16:38" ht="15">
      <c r="P10127" s="806" t="s">
        <v>910</v>
      </c>
      <c r="Q10127" s="807">
        <v>9</v>
      </c>
      <c r="R10127" s="807">
        <v>93</v>
      </c>
      <c r="S10127" s="759" t="str">
        <f t="shared" si="316"/>
        <v>Vejez</v>
      </c>
      <c r="AI10127" s="806" t="s">
        <v>919</v>
      </c>
      <c r="AJ10127" s="807">
        <v>28</v>
      </c>
      <c r="AK10127" s="807">
        <v>68</v>
      </c>
      <c r="AL10127" s="759" t="str">
        <f t="shared" si="317"/>
        <v>Vejez</v>
      </c>
    </row>
    <row r="10128" spans="16:38" ht="15">
      <c r="P10128" s="806" t="s">
        <v>910</v>
      </c>
      <c r="Q10128" s="807">
        <v>9</v>
      </c>
      <c r="R10128" s="807">
        <v>94</v>
      </c>
      <c r="S10128" s="759" t="str">
        <f t="shared" si="316"/>
        <v>Vejez</v>
      </c>
      <c r="AI10128" s="806" t="s">
        <v>919</v>
      </c>
      <c r="AJ10128" s="807">
        <v>32</v>
      </c>
      <c r="AK10128" s="807">
        <v>69</v>
      </c>
      <c r="AL10128" s="759" t="str">
        <f t="shared" si="317"/>
        <v>Vejez</v>
      </c>
    </row>
    <row r="10129" spans="16:38" ht="15">
      <c r="P10129" s="806" t="s">
        <v>910</v>
      </c>
      <c r="Q10129" s="807">
        <v>2</v>
      </c>
      <c r="R10129" s="807">
        <v>95</v>
      </c>
      <c r="S10129" s="759" t="str">
        <f t="shared" si="316"/>
        <v>Vejez</v>
      </c>
      <c r="AI10129" s="806" t="s">
        <v>919</v>
      </c>
      <c r="AJ10129" s="807">
        <v>29</v>
      </c>
      <c r="AK10129" s="807">
        <v>70</v>
      </c>
      <c r="AL10129" s="759" t="str">
        <f t="shared" si="317"/>
        <v>Vejez</v>
      </c>
    </row>
    <row r="10130" spans="16:38" ht="15">
      <c r="P10130" s="806" t="s">
        <v>910</v>
      </c>
      <c r="Q10130" s="807">
        <v>3</v>
      </c>
      <c r="R10130" s="807">
        <v>96</v>
      </c>
      <c r="S10130" s="759" t="str">
        <f t="shared" si="316"/>
        <v>Vejez</v>
      </c>
      <c r="AI10130" s="806" t="s">
        <v>919</v>
      </c>
      <c r="AJ10130" s="807">
        <v>26</v>
      </c>
      <c r="AK10130" s="807">
        <v>71</v>
      </c>
      <c r="AL10130" s="759" t="str">
        <f t="shared" si="317"/>
        <v>Vejez</v>
      </c>
    </row>
    <row r="10131" spans="16:38" ht="15">
      <c r="P10131" s="806" t="s">
        <v>910</v>
      </c>
      <c r="Q10131" s="807">
        <v>2</v>
      </c>
      <c r="R10131" s="807">
        <v>97</v>
      </c>
      <c r="S10131" s="759" t="str">
        <f t="shared" si="316"/>
        <v>Vejez</v>
      </c>
      <c r="AI10131" s="806" t="s">
        <v>919</v>
      </c>
      <c r="AJ10131" s="807">
        <v>20</v>
      </c>
      <c r="AK10131" s="807">
        <v>72</v>
      </c>
      <c r="AL10131" s="759" t="str">
        <f t="shared" si="317"/>
        <v>Vejez</v>
      </c>
    </row>
    <row r="10132" spans="16:38" ht="15">
      <c r="P10132" s="806" t="s">
        <v>910</v>
      </c>
      <c r="Q10132" s="807">
        <v>5</v>
      </c>
      <c r="R10132" s="807">
        <v>98</v>
      </c>
      <c r="S10132" s="759" t="str">
        <f t="shared" si="316"/>
        <v>Vejez</v>
      </c>
      <c r="AI10132" s="806" t="s">
        <v>919</v>
      </c>
      <c r="AJ10132" s="807">
        <v>30</v>
      </c>
      <c r="AK10132" s="807">
        <v>73</v>
      </c>
      <c r="AL10132" s="759" t="str">
        <f t="shared" si="317"/>
        <v>Vejez</v>
      </c>
    </row>
    <row r="10133" spans="16:38" ht="15">
      <c r="P10133" s="806" t="s">
        <v>910</v>
      </c>
      <c r="Q10133" s="807">
        <v>2</v>
      </c>
      <c r="R10133" s="807">
        <v>99</v>
      </c>
      <c r="S10133" s="759" t="str">
        <f t="shared" si="316"/>
        <v>Vejez</v>
      </c>
      <c r="AI10133" s="806" t="s">
        <v>919</v>
      </c>
      <c r="AJ10133" s="807">
        <v>25</v>
      </c>
      <c r="AK10133" s="807">
        <v>74</v>
      </c>
      <c r="AL10133" s="759" t="str">
        <f t="shared" si="317"/>
        <v>Vejez</v>
      </c>
    </row>
    <row r="10134" spans="16:38" ht="15">
      <c r="P10134" s="806" t="s">
        <v>910</v>
      </c>
      <c r="Q10134" s="807">
        <v>1</v>
      </c>
      <c r="R10134" s="807">
        <v>100</v>
      </c>
      <c r="S10134" s="759" t="str">
        <f t="shared" si="316"/>
        <v>Vejez</v>
      </c>
      <c r="AI10134" s="806" t="s">
        <v>919</v>
      </c>
      <c r="AJ10134" s="807">
        <v>22</v>
      </c>
      <c r="AK10134" s="807">
        <v>75</v>
      </c>
      <c r="AL10134" s="759" t="str">
        <f t="shared" si="317"/>
        <v>Vejez</v>
      </c>
    </row>
    <row r="10135" spans="16:38" ht="15">
      <c r="P10135" s="806" t="s">
        <v>910</v>
      </c>
      <c r="Q10135" s="807">
        <v>2</v>
      </c>
      <c r="R10135" s="807">
        <v>101</v>
      </c>
      <c r="S10135" s="759" t="str">
        <f t="shared" si="316"/>
        <v>Vejez</v>
      </c>
      <c r="AI10135" s="806" t="s">
        <v>919</v>
      </c>
      <c r="AJ10135" s="807">
        <v>14</v>
      </c>
      <c r="AK10135" s="807">
        <v>76</v>
      </c>
      <c r="AL10135" s="759" t="str">
        <f t="shared" si="317"/>
        <v>Vejez</v>
      </c>
    </row>
    <row r="10136" spans="16:38" ht="15">
      <c r="P10136" s="806" t="s">
        <v>910</v>
      </c>
      <c r="Q10136" s="807">
        <v>1</v>
      </c>
      <c r="R10136" s="807">
        <v>102</v>
      </c>
      <c r="S10136" s="759" t="str">
        <f t="shared" si="316"/>
        <v>Vejez</v>
      </c>
      <c r="AI10136" s="806" t="s">
        <v>919</v>
      </c>
      <c r="AJ10136" s="807">
        <v>20</v>
      </c>
      <c r="AK10136" s="807">
        <v>77</v>
      </c>
      <c r="AL10136" s="759" t="str">
        <f t="shared" si="317"/>
        <v>Vejez</v>
      </c>
    </row>
    <row r="10137" spans="16:38" ht="30">
      <c r="P10137" s="806" t="s">
        <v>911</v>
      </c>
      <c r="Q10137" s="807">
        <v>102</v>
      </c>
      <c r="R10137" s="807">
        <v>0</v>
      </c>
      <c r="S10137" s="759" t="str">
        <f t="shared" si="316"/>
        <v>Primera Infancia</v>
      </c>
      <c r="AI10137" s="806" t="s">
        <v>919</v>
      </c>
      <c r="AJ10137" s="807">
        <v>11</v>
      </c>
      <c r="AK10137" s="807">
        <v>78</v>
      </c>
      <c r="AL10137" s="759" t="str">
        <f t="shared" si="317"/>
        <v>Vejez</v>
      </c>
    </row>
    <row r="10138" spans="16:38" ht="30">
      <c r="P10138" s="806" t="s">
        <v>911</v>
      </c>
      <c r="Q10138" s="807">
        <v>115</v>
      </c>
      <c r="R10138" s="807">
        <v>1</v>
      </c>
      <c r="S10138" s="759" t="str">
        <f t="shared" si="316"/>
        <v>Primera Infancia</v>
      </c>
      <c r="AI10138" s="806" t="s">
        <v>919</v>
      </c>
      <c r="AJ10138" s="807">
        <v>16</v>
      </c>
      <c r="AK10138" s="807">
        <v>79</v>
      </c>
      <c r="AL10138" s="759" t="str">
        <f t="shared" si="317"/>
        <v>Vejez</v>
      </c>
    </row>
    <row r="10139" spans="16:38" ht="30">
      <c r="P10139" s="806" t="s">
        <v>911</v>
      </c>
      <c r="Q10139" s="807">
        <v>112</v>
      </c>
      <c r="R10139" s="807">
        <v>2</v>
      </c>
      <c r="S10139" s="759" t="str">
        <f t="shared" si="316"/>
        <v>Primera Infancia</v>
      </c>
      <c r="AI10139" s="806" t="s">
        <v>919</v>
      </c>
      <c r="AJ10139" s="807">
        <v>12</v>
      </c>
      <c r="AK10139" s="807">
        <v>80</v>
      </c>
      <c r="AL10139" s="759" t="str">
        <f t="shared" si="317"/>
        <v>Vejez</v>
      </c>
    </row>
    <row r="10140" spans="16:38" ht="30">
      <c r="P10140" s="806" t="s">
        <v>911</v>
      </c>
      <c r="Q10140" s="807">
        <v>112</v>
      </c>
      <c r="R10140" s="807">
        <v>3</v>
      </c>
      <c r="S10140" s="759" t="str">
        <f t="shared" si="316"/>
        <v>Primera Infancia</v>
      </c>
      <c r="AI10140" s="806" t="s">
        <v>919</v>
      </c>
      <c r="AJ10140" s="807">
        <v>7</v>
      </c>
      <c r="AK10140" s="807">
        <v>81</v>
      </c>
      <c r="AL10140" s="759" t="str">
        <f t="shared" si="317"/>
        <v>Vejez</v>
      </c>
    </row>
    <row r="10141" spans="16:38" ht="30">
      <c r="P10141" s="806" t="s">
        <v>911</v>
      </c>
      <c r="Q10141" s="807">
        <v>140</v>
      </c>
      <c r="R10141" s="807">
        <v>4</v>
      </c>
      <c r="S10141" s="759" t="str">
        <f t="shared" si="316"/>
        <v>Primera Infancia</v>
      </c>
      <c r="AI10141" s="806" t="s">
        <v>919</v>
      </c>
      <c r="AJ10141" s="807">
        <v>16</v>
      </c>
      <c r="AK10141" s="807">
        <v>82</v>
      </c>
      <c r="AL10141" s="759" t="str">
        <f t="shared" si="317"/>
        <v>Vejez</v>
      </c>
    </row>
    <row r="10142" spans="16:38" ht="30">
      <c r="P10142" s="806" t="s">
        <v>911</v>
      </c>
      <c r="Q10142" s="807">
        <v>134</v>
      </c>
      <c r="R10142" s="807">
        <v>5</v>
      </c>
      <c r="S10142" s="759" t="str">
        <f t="shared" si="316"/>
        <v>Primera Infancia</v>
      </c>
      <c r="AI10142" s="806" t="s">
        <v>919</v>
      </c>
      <c r="AJ10142" s="807">
        <v>4</v>
      </c>
      <c r="AK10142" s="807">
        <v>83</v>
      </c>
      <c r="AL10142" s="759" t="str">
        <f t="shared" si="317"/>
        <v>Vejez</v>
      </c>
    </row>
    <row r="10143" spans="16:38" ht="15">
      <c r="P10143" s="806" t="s">
        <v>911</v>
      </c>
      <c r="Q10143" s="807">
        <v>128</v>
      </c>
      <c r="R10143" s="807">
        <v>6</v>
      </c>
      <c r="S10143" s="759" t="str">
        <f t="shared" si="316"/>
        <v>Infancia</v>
      </c>
      <c r="AI10143" s="806" t="s">
        <v>919</v>
      </c>
      <c r="AJ10143" s="807">
        <v>10</v>
      </c>
      <c r="AK10143" s="807">
        <v>84</v>
      </c>
      <c r="AL10143" s="759" t="str">
        <f t="shared" si="317"/>
        <v>Vejez</v>
      </c>
    </row>
    <row r="10144" spans="16:38" ht="15">
      <c r="P10144" s="806" t="s">
        <v>911</v>
      </c>
      <c r="Q10144" s="807">
        <v>142</v>
      </c>
      <c r="R10144" s="807">
        <v>7</v>
      </c>
      <c r="S10144" s="759" t="str">
        <f t="shared" si="316"/>
        <v>Infancia</v>
      </c>
      <c r="AI10144" s="806" t="s">
        <v>919</v>
      </c>
      <c r="AJ10144" s="807">
        <v>6</v>
      </c>
      <c r="AK10144" s="807">
        <v>85</v>
      </c>
      <c r="AL10144" s="759" t="str">
        <f t="shared" si="317"/>
        <v>Vejez</v>
      </c>
    </row>
    <row r="10145" spans="16:38" ht="15">
      <c r="P10145" s="806" t="s">
        <v>911</v>
      </c>
      <c r="Q10145" s="807">
        <v>140</v>
      </c>
      <c r="R10145" s="807">
        <v>8</v>
      </c>
      <c r="S10145" s="759" t="str">
        <f t="shared" si="316"/>
        <v>Infancia</v>
      </c>
      <c r="AI10145" s="806" t="s">
        <v>919</v>
      </c>
      <c r="AJ10145" s="807">
        <v>9</v>
      </c>
      <c r="AK10145" s="807">
        <v>86</v>
      </c>
      <c r="AL10145" s="759" t="str">
        <f t="shared" si="317"/>
        <v>Vejez</v>
      </c>
    </row>
    <row r="10146" spans="16:38" ht="15">
      <c r="P10146" s="806" t="s">
        <v>911</v>
      </c>
      <c r="Q10146" s="807">
        <v>137</v>
      </c>
      <c r="R10146" s="807">
        <v>9</v>
      </c>
      <c r="S10146" s="759" t="str">
        <f t="shared" si="316"/>
        <v>Infancia</v>
      </c>
      <c r="AI10146" s="806" t="s">
        <v>919</v>
      </c>
      <c r="AJ10146" s="807">
        <v>6</v>
      </c>
      <c r="AK10146" s="807">
        <v>87</v>
      </c>
      <c r="AL10146" s="759" t="str">
        <f t="shared" si="317"/>
        <v>Vejez</v>
      </c>
    </row>
    <row r="10147" spans="16:38" ht="15">
      <c r="P10147" s="806" t="s">
        <v>911</v>
      </c>
      <c r="Q10147" s="807">
        <v>143</v>
      </c>
      <c r="R10147" s="807">
        <v>10</v>
      </c>
      <c r="S10147" s="759" t="str">
        <f t="shared" si="316"/>
        <v>Infancia</v>
      </c>
      <c r="AI10147" s="806" t="s">
        <v>919</v>
      </c>
      <c r="AJ10147" s="807">
        <v>3</v>
      </c>
      <c r="AK10147" s="807">
        <v>88</v>
      </c>
      <c r="AL10147" s="759" t="str">
        <f t="shared" si="317"/>
        <v>Vejez</v>
      </c>
    </row>
    <row r="10148" spans="16:38" ht="15">
      <c r="P10148" s="806" t="s">
        <v>911</v>
      </c>
      <c r="Q10148" s="807">
        <v>147</v>
      </c>
      <c r="R10148" s="807">
        <v>11</v>
      </c>
      <c r="S10148" s="759" t="str">
        <f t="shared" si="316"/>
        <v>Infancia</v>
      </c>
      <c r="AI10148" s="806" t="s">
        <v>919</v>
      </c>
      <c r="AJ10148" s="807">
        <v>2</v>
      </c>
      <c r="AK10148" s="807">
        <v>89</v>
      </c>
      <c r="AL10148" s="759" t="str">
        <f t="shared" si="317"/>
        <v>Vejez</v>
      </c>
    </row>
    <row r="10149" spans="16:38" ht="30">
      <c r="P10149" s="806" t="s">
        <v>911</v>
      </c>
      <c r="Q10149" s="807">
        <v>163</v>
      </c>
      <c r="R10149" s="807">
        <v>12</v>
      </c>
      <c r="S10149" s="759" t="str">
        <f t="shared" si="316"/>
        <v>Adolescente</v>
      </c>
      <c r="AI10149" s="806" t="s">
        <v>919</v>
      </c>
      <c r="AJ10149" s="807">
        <v>3</v>
      </c>
      <c r="AK10149" s="807">
        <v>90</v>
      </c>
      <c r="AL10149" s="759" t="str">
        <f t="shared" si="317"/>
        <v>Vejez</v>
      </c>
    </row>
    <row r="10150" spans="16:38" ht="30">
      <c r="P10150" s="806" t="s">
        <v>911</v>
      </c>
      <c r="Q10150" s="807">
        <v>166</v>
      </c>
      <c r="R10150" s="807">
        <v>13</v>
      </c>
      <c r="S10150" s="759" t="str">
        <f t="shared" si="316"/>
        <v>Adolescente</v>
      </c>
      <c r="AI10150" s="806" t="s">
        <v>919</v>
      </c>
      <c r="AJ10150" s="807">
        <v>3</v>
      </c>
      <c r="AK10150" s="807">
        <v>91</v>
      </c>
      <c r="AL10150" s="759" t="str">
        <f t="shared" si="317"/>
        <v>Vejez</v>
      </c>
    </row>
    <row r="10151" spans="16:38" ht="30">
      <c r="P10151" s="806" t="s">
        <v>911</v>
      </c>
      <c r="Q10151" s="807">
        <v>181</v>
      </c>
      <c r="R10151" s="807">
        <v>14</v>
      </c>
      <c r="S10151" s="759" t="str">
        <f t="shared" si="316"/>
        <v>Adolescente</v>
      </c>
      <c r="AI10151" s="806" t="s">
        <v>919</v>
      </c>
      <c r="AJ10151" s="807">
        <v>2</v>
      </c>
      <c r="AK10151" s="807">
        <v>92</v>
      </c>
      <c r="AL10151" s="759" t="str">
        <f t="shared" si="317"/>
        <v>Vejez</v>
      </c>
    </row>
    <row r="10152" spans="16:38" ht="30">
      <c r="P10152" s="806" t="s">
        <v>911</v>
      </c>
      <c r="Q10152" s="807">
        <v>198</v>
      </c>
      <c r="R10152" s="807">
        <v>15</v>
      </c>
      <c r="S10152" s="759" t="str">
        <f t="shared" si="316"/>
        <v>Adolescente</v>
      </c>
      <c r="AI10152" s="806" t="s">
        <v>919</v>
      </c>
      <c r="AJ10152" s="807">
        <v>1</v>
      </c>
      <c r="AK10152" s="807">
        <v>93</v>
      </c>
      <c r="AL10152" s="759" t="str">
        <f t="shared" si="317"/>
        <v>Vejez</v>
      </c>
    </row>
    <row r="10153" spans="16:38" ht="30">
      <c r="P10153" s="806" t="s">
        <v>911</v>
      </c>
      <c r="Q10153" s="807">
        <v>200</v>
      </c>
      <c r="R10153" s="807">
        <v>16</v>
      </c>
      <c r="S10153" s="759" t="str">
        <f t="shared" si="316"/>
        <v>Adolescente</v>
      </c>
      <c r="AI10153" s="806" t="s">
        <v>919</v>
      </c>
      <c r="AJ10153" s="807">
        <v>2</v>
      </c>
      <c r="AK10153" s="807">
        <v>94</v>
      </c>
      <c r="AL10153" s="759" t="str">
        <f t="shared" si="317"/>
        <v>Vejez</v>
      </c>
    </row>
    <row r="10154" spans="16:38" ht="30">
      <c r="P10154" s="806" t="s">
        <v>911</v>
      </c>
      <c r="Q10154" s="807">
        <v>207</v>
      </c>
      <c r="R10154" s="807">
        <v>17</v>
      </c>
      <c r="S10154" s="759" t="str">
        <f t="shared" si="316"/>
        <v>Adolescente</v>
      </c>
      <c r="AI10154" s="806" t="s">
        <v>919</v>
      </c>
      <c r="AJ10154" s="807">
        <v>3</v>
      </c>
      <c r="AK10154" s="807">
        <v>95</v>
      </c>
      <c r="AL10154" s="759" t="str">
        <f t="shared" si="317"/>
        <v>Vejez</v>
      </c>
    </row>
    <row r="10155" spans="16:38" ht="15">
      <c r="P10155" s="806" t="s">
        <v>911</v>
      </c>
      <c r="Q10155" s="807">
        <v>210</v>
      </c>
      <c r="R10155" s="807">
        <v>18</v>
      </c>
      <c r="S10155" s="759" t="str">
        <f t="shared" si="316"/>
        <v>Juventud</v>
      </c>
      <c r="AI10155" s="806" t="s">
        <v>919</v>
      </c>
      <c r="AJ10155" s="807">
        <v>1</v>
      </c>
      <c r="AK10155" s="807">
        <v>96</v>
      </c>
      <c r="AL10155" s="759" t="str">
        <f t="shared" si="317"/>
        <v>Vejez</v>
      </c>
    </row>
    <row r="10156" spans="16:38" ht="30">
      <c r="P10156" s="806" t="s">
        <v>911</v>
      </c>
      <c r="Q10156" s="807">
        <v>178</v>
      </c>
      <c r="R10156" s="807">
        <v>19</v>
      </c>
      <c r="S10156" s="759" t="str">
        <f t="shared" si="316"/>
        <v>Juventud</v>
      </c>
      <c r="AI10156" s="806" t="s">
        <v>894</v>
      </c>
      <c r="AJ10156" s="807">
        <v>16</v>
      </c>
      <c r="AK10156" s="807">
        <v>0</v>
      </c>
      <c r="AL10156" s="759" t="str">
        <f t="shared" si="317"/>
        <v>Primera Infancia</v>
      </c>
    </row>
    <row r="10157" spans="16:38" ht="30">
      <c r="P10157" s="806" t="s">
        <v>911</v>
      </c>
      <c r="Q10157" s="807">
        <v>144</v>
      </c>
      <c r="R10157" s="807">
        <v>20</v>
      </c>
      <c r="S10157" s="759" t="str">
        <f t="shared" si="316"/>
        <v>Juventud</v>
      </c>
      <c r="AI10157" s="806" t="s">
        <v>894</v>
      </c>
      <c r="AJ10157" s="807">
        <v>15</v>
      </c>
      <c r="AK10157" s="807">
        <v>1</v>
      </c>
      <c r="AL10157" s="759" t="str">
        <f t="shared" si="317"/>
        <v>Primera Infancia</v>
      </c>
    </row>
    <row r="10158" spans="16:38" ht="30">
      <c r="P10158" s="806" t="s">
        <v>911</v>
      </c>
      <c r="Q10158" s="807">
        <v>161</v>
      </c>
      <c r="R10158" s="807">
        <v>21</v>
      </c>
      <c r="S10158" s="759" t="str">
        <f t="shared" si="316"/>
        <v>Juventud</v>
      </c>
      <c r="AI10158" s="806" t="s">
        <v>894</v>
      </c>
      <c r="AJ10158" s="807">
        <v>19</v>
      </c>
      <c r="AK10158" s="807">
        <v>2</v>
      </c>
      <c r="AL10158" s="759" t="str">
        <f t="shared" si="317"/>
        <v>Primera Infancia</v>
      </c>
    </row>
    <row r="10159" spans="16:38" ht="30">
      <c r="P10159" s="806" t="s">
        <v>911</v>
      </c>
      <c r="Q10159" s="807">
        <v>180</v>
      </c>
      <c r="R10159" s="807">
        <v>22</v>
      </c>
      <c r="S10159" s="759" t="str">
        <f t="shared" si="316"/>
        <v>Juventud</v>
      </c>
      <c r="AI10159" s="806" t="s">
        <v>894</v>
      </c>
      <c r="AJ10159" s="807">
        <v>13</v>
      </c>
      <c r="AK10159" s="807">
        <v>3</v>
      </c>
      <c r="AL10159" s="759" t="str">
        <f t="shared" si="317"/>
        <v>Primera Infancia</v>
      </c>
    </row>
    <row r="10160" spans="16:38" ht="30">
      <c r="P10160" s="806" t="s">
        <v>911</v>
      </c>
      <c r="Q10160" s="807">
        <v>177</v>
      </c>
      <c r="R10160" s="807">
        <v>23</v>
      </c>
      <c r="S10160" s="759" t="str">
        <f t="shared" si="316"/>
        <v>Juventud</v>
      </c>
      <c r="AI10160" s="806" t="s">
        <v>894</v>
      </c>
      <c r="AJ10160" s="807">
        <v>18</v>
      </c>
      <c r="AK10160" s="807">
        <v>4</v>
      </c>
      <c r="AL10160" s="759" t="str">
        <f t="shared" si="317"/>
        <v>Primera Infancia</v>
      </c>
    </row>
    <row r="10161" spans="16:38" ht="30">
      <c r="P10161" s="806" t="s">
        <v>911</v>
      </c>
      <c r="Q10161" s="807">
        <v>177</v>
      </c>
      <c r="R10161" s="807">
        <v>24</v>
      </c>
      <c r="S10161" s="759" t="str">
        <f t="shared" si="316"/>
        <v>Juventud</v>
      </c>
      <c r="AI10161" s="806" t="s">
        <v>894</v>
      </c>
      <c r="AJ10161" s="807">
        <v>12</v>
      </c>
      <c r="AK10161" s="807">
        <v>5</v>
      </c>
      <c r="AL10161" s="759" t="str">
        <f t="shared" si="317"/>
        <v>Primera Infancia</v>
      </c>
    </row>
    <row r="10162" spans="16:38" ht="15">
      <c r="P10162" s="806" t="s">
        <v>911</v>
      </c>
      <c r="Q10162" s="807">
        <v>155</v>
      </c>
      <c r="R10162" s="807">
        <v>25</v>
      </c>
      <c r="S10162" s="759" t="str">
        <f t="shared" si="316"/>
        <v>Juventud</v>
      </c>
      <c r="AI10162" s="806" t="s">
        <v>894</v>
      </c>
      <c r="AJ10162" s="807">
        <v>25</v>
      </c>
      <c r="AK10162" s="807">
        <v>6</v>
      </c>
      <c r="AL10162" s="759" t="str">
        <f t="shared" si="317"/>
        <v>Infancia</v>
      </c>
    </row>
    <row r="10163" spans="16:38" ht="15">
      <c r="P10163" s="806" t="s">
        <v>911</v>
      </c>
      <c r="Q10163" s="807">
        <v>148</v>
      </c>
      <c r="R10163" s="807">
        <v>26</v>
      </c>
      <c r="S10163" s="759" t="str">
        <f t="shared" si="316"/>
        <v>Juventud</v>
      </c>
      <c r="AI10163" s="806" t="s">
        <v>894</v>
      </c>
      <c r="AJ10163" s="807">
        <v>13</v>
      </c>
      <c r="AK10163" s="807">
        <v>7</v>
      </c>
      <c r="AL10163" s="759" t="str">
        <f t="shared" si="317"/>
        <v>Infancia</v>
      </c>
    </row>
    <row r="10164" spans="16:38" ht="15">
      <c r="P10164" s="806" t="s">
        <v>911</v>
      </c>
      <c r="Q10164" s="807">
        <v>135</v>
      </c>
      <c r="R10164" s="807">
        <v>27</v>
      </c>
      <c r="S10164" s="759" t="str">
        <f t="shared" si="316"/>
        <v>Juventud</v>
      </c>
      <c r="AI10164" s="806" t="s">
        <v>894</v>
      </c>
      <c r="AJ10164" s="807">
        <v>14</v>
      </c>
      <c r="AK10164" s="807">
        <v>8</v>
      </c>
      <c r="AL10164" s="759" t="str">
        <f t="shared" si="317"/>
        <v>Infancia</v>
      </c>
    </row>
    <row r="10165" spans="16:38" ht="15">
      <c r="P10165" s="806" t="s">
        <v>911</v>
      </c>
      <c r="Q10165" s="807">
        <v>144</v>
      </c>
      <c r="R10165" s="807">
        <v>28</v>
      </c>
      <c r="S10165" s="759" t="str">
        <f t="shared" si="316"/>
        <v>Juventud</v>
      </c>
      <c r="AI10165" s="806" t="s">
        <v>894</v>
      </c>
      <c r="AJ10165" s="807">
        <v>20</v>
      </c>
      <c r="AK10165" s="807">
        <v>9</v>
      </c>
      <c r="AL10165" s="759" t="str">
        <f t="shared" si="317"/>
        <v>Infancia</v>
      </c>
    </row>
    <row r="10166" spans="16:38" ht="15">
      <c r="P10166" s="806" t="s">
        <v>911</v>
      </c>
      <c r="Q10166" s="807">
        <v>164</v>
      </c>
      <c r="R10166" s="807">
        <v>29</v>
      </c>
      <c r="S10166" s="759" t="str">
        <f t="shared" si="316"/>
        <v>Adulto</v>
      </c>
      <c r="AI10166" s="806" t="s">
        <v>894</v>
      </c>
      <c r="AJ10166" s="807">
        <v>18</v>
      </c>
      <c r="AK10166" s="807">
        <v>10</v>
      </c>
      <c r="AL10166" s="759" t="str">
        <f t="shared" si="317"/>
        <v>Infancia</v>
      </c>
    </row>
    <row r="10167" spans="16:38" ht="15">
      <c r="P10167" s="806" t="s">
        <v>911</v>
      </c>
      <c r="Q10167" s="807">
        <v>136</v>
      </c>
      <c r="R10167" s="807">
        <v>30</v>
      </c>
      <c r="S10167" s="759" t="str">
        <f t="shared" si="316"/>
        <v>Adulto</v>
      </c>
      <c r="AI10167" s="806" t="s">
        <v>894</v>
      </c>
      <c r="AJ10167" s="807">
        <v>13</v>
      </c>
      <c r="AK10167" s="807">
        <v>11</v>
      </c>
      <c r="AL10167" s="759" t="str">
        <f t="shared" si="317"/>
        <v>Infancia</v>
      </c>
    </row>
    <row r="10168" spans="16:38" ht="30">
      <c r="P10168" s="806" t="s">
        <v>911</v>
      </c>
      <c r="Q10168" s="807">
        <v>140</v>
      </c>
      <c r="R10168" s="807">
        <v>31</v>
      </c>
      <c r="S10168" s="759" t="str">
        <f t="shared" si="316"/>
        <v>Adulto</v>
      </c>
      <c r="AI10168" s="806" t="s">
        <v>894</v>
      </c>
      <c r="AJ10168" s="807">
        <v>15</v>
      </c>
      <c r="AK10168" s="807">
        <v>12</v>
      </c>
      <c r="AL10168" s="759" t="str">
        <f t="shared" si="317"/>
        <v>Adolescente</v>
      </c>
    </row>
    <row r="10169" spans="16:38" ht="30">
      <c r="P10169" s="806" t="s">
        <v>911</v>
      </c>
      <c r="Q10169" s="807">
        <v>140</v>
      </c>
      <c r="R10169" s="807">
        <v>32</v>
      </c>
      <c r="S10169" s="759" t="str">
        <f t="shared" si="316"/>
        <v>Adulto</v>
      </c>
      <c r="AI10169" s="806" t="s">
        <v>894</v>
      </c>
      <c r="AJ10169" s="807">
        <v>22</v>
      </c>
      <c r="AK10169" s="807">
        <v>13</v>
      </c>
      <c r="AL10169" s="759" t="str">
        <f t="shared" si="317"/>
        <v>Adolescente</v>
      </c>
    </row>
    <row r="10170" spans="16:38" ht="30">
      <c r="P10170" s="806" t="s">
        <v>911</v>
      </c>
      <c r="Q10170" s="807">
        <v>140</v>
      </c>
      <c r="R10170" s="807">
        <v>33</v>
      </c>
      <c r="S10170" s="759" t="str">
        <f t="shared" si="316"/>
        <v>Adulto</v>
      </c>
      <c r="AI10170" s="806" t="s">
        <v>894</v>
      </c>
      <c r="AJ10170" s="807">
        <v>22</v>
      </c>
      <c r="AK10170" s="807">
        <v>14</v>
      </c>
      <c r="AL10170" s="759" t="str">
        <f t="shared" si="317"/>
        <v>Adolescente</v>
      </c>
    </row>
    <row r="10171" spans="16:38" ht="30">
      <c r="P10171" s="806" t="s">
        <v>911</v>
      </c>
      <c r="Q10171" s="807">
        <v>175</v>
      </c>
      <c r="R10171" s="807">
        <v>34</v>
      </c>
      <c r="S10171" s="759" t="str">
        <f t="shared" si="316"/>
        <v>Adulto</v>
      </c>
      <c r="AI10171" s="806" t="s">
        <v>894</v>
      </c>
      <c r="AJ10171" s="807">
        <v>20</v>
      </c>
      <c r="AK10171" s="807">
        <v>15</v>
      </c>
      <c r="AL10171" s="759" t="str">
        <f t="shared" si="317"/>
        <v>Adolescente</v>
      </c>
    </row>
    <row r="10172" spans="16:38" ht="30">
      <c r="P10172" s="806" t="s">
        <v>911</v>
      </c>
      <c r="Q10172" s="807">
        <v>151</v>
      </c>
      <c r="R10172" s="807">
        <v>35</v>
      </c>
      <c r="S10172" s="759" t="str">
        <f t="shared" si="316"/>
        <v>Adulto</v>
      </c>
      <c r="AI10172" s="806" t="s">
        <v>894</v>
      </c>
      <c r="AJ10172" s="807">
        <v>20</v>
      </c>
      <c r="AK10172" s="807">
        <v>16</v>
      </c>
      <c r="AL10172" s="759" t="str">
        <f t="shared" si="317"/>
        <v>Adolescente</v>
      </c>
    </row>
    <row r="10173" spans="16:38" ht="30">
      <c r="P10173" s="806" t="s">
        <v>911</v>
      </c>
      <c r="Q10173" s="807">
        <v>146</v>
      </c>
      <c r="R10173" s="807">
        <v>36</v>
      </c>
      <c r="S10173" s="759" t="str">
        <f t="shared" si="316"/>
        <v>Adulto</v>
      </c>
      <c r="AI10173" s="806" t="s">
        <v>894</v>
      </c>
      <c r="AJ10173" s="807">
        <v>22</v>
      </c>
      <c r="AK10173" s="807">
        <v>17</v>
      </c>
      <c r="AL10173" s="759" t="str">
        <f t="shared" si="317"/>
        <v>Adolescente</v>
      </c>
    </row>
    <row r="10174" spans="16:38" ht="15">
      <c r="P10174" s="806" t="s">
        <v>911</v>
      </c>
      <c r="Q10174" s="807">
        <v>153</v>
      </c>
      <c r="R10174" s="807">
        <v>37</v>
      </c>
      <c r="S10174" s="759" t="str">
        <f t="shared" si="316"/>
        <v>Adulto</v>
      </c>
      <c r="AI10174" s="806" t="s">
        <v>894</v>
      </c>
      <c r="AJ10174" s="807">
        <v>25</v>
      </c>
      <c r="AK10174" s="807">
        <v>18</v>
      </c>
      <c r="AL10174" s="759" t="str">
        <f t="shared" si="317"/>
        <v>Juventud</v>
      </c>
    </row>
    <row r="10175" spans="16:38" ht="15">
      <c r="P10175" s="806" t="s">
        <v>911</v>
      </c>
      <c r="Q10175" s="807">
        <v>174</v>
      </c>
      <c r="R10175" s="807">
        <v>38</v>
      </c>
      <c r="S10175" s="759" t="str">
        <f t="shared" si="316"/>
        <v>Adulto</v>
      </c>
      <c r="AI10175" s="806" t="s">
        <v>894</v>
      </c>
      <c r="AJ10175" s="807">
        <v>58</v>
      </c>
      <c r="AK10175" s="807">
        <v>19</v>
      </c>
      <c r="AL10175" s="759" t="str">
        <f t="shared" si="317"/>
        <v>Juventud</v>
      </c>
    </row>
    <row r="10176" spans="16:38" ht="15">
      <c r="P10176" s="806" t="s">
        <v>911</v>
      </c>
      <c r="Q10176" s="807">
        <v>168</v>
      </c>
      <c r="R10176" s="807">
        <v>39</v>
      </c>
      <c r="S10176" s="759" t="str">
        <f t="shared" si="316"/>
        <v>Adulto</v>
      </c>
      <c r="AI10176" s="806" t="s">
        <v>894</v>
      </c>
      <c r="AJ10176" s="807">
        <v>67</v>
      </c>
      <c r="AK10176" s="807">
        <v>20</v>
      </c>
      <c r="AL10176" s="759" t="str">
        <f t="shared" si="317"/>
        <v>Juventud</v>
      </c>
    </row>
    <row r="10177" spans="16:38" ht="15">
      <c r="P10177" s="806" t="s">
        <v>911</v>
      </c>
      <c r="Q10177" s="807">
        <v>174</v>
      </c>
      <c r="R10177" s="807">
        <v>40</v>
      </c>
      <c r="S10177" s="759" t="str">
        <f t="shared" si="316"/>
        <v>Adulto</v>
      </c>
      <c r="AI10177" s="806" t="s">
        <v>894</v>
      </c>
      <c r="AJ10177" s="807">
        <v>77</v>
      </c>
      <c r="AK10177" s="807">
        <v>21</v>
      </c>
      <c r="AL10177" s="759" t="str">
        <f t="shared" si="317"/>
        <v>Juventud</v>
      </c>
    </row>
    <row r="10178" spans="16:38" ht="15">
      <c r="P10178" s="806" t="s">
        <v>911</v>
      </c>
      <c r="Q10178" s="807">
        <v>155</v>
      </c>
      <c r="R10178" s="807">
        <v>41</v>
      </c>
      <c r="S10178" s="759" t="str">
        <f t="shared" si="316"/>
        <v>Adulto</v>
      </c>
      <c r="AI10178" s="806" t="s">
        <v>894</v>
      </c>
      <c r="AJ10178" s="807">
        <v>59</v>
      </c>
      <c r="AK10178" s="807">
        <v>22</v>
      </c>
      <c r="AL10178" s="759" t="str">
        <f t="shared" si="317"/>
        <v>Juventud</v>
      </c>
    </row>
    <row r="10179" spans="16:38" ht="15">
      <c r="P10179" s="806" t="s">
        <v>911</v>
      </c>
      <c r="Q10179" s="807">
        <v>160</v>
      </c>
      <c r="R10179" s="807">
        <v>42</v>
      </c>
      <c r="S10179" s="759" t="str">
        <f t="shared" ref="S10179:S10242" si="318">IF(P10179=0,"",IF(AND(R10179&gt;=0,R10179&lt;=5),"Primera Infancia",IF(AND(R10179&gt;=6,R10179&lt;=11),"Infancia",IF(AND(R10179&gt;=12,R10179&lt;=17),"Adolescente",IF(AND(R10179&gt;=18,R10179&lt;=28),"Juventud",IF(AND(R10179&gt;=29,R10179&lt;=59),"Adulto","Vejez"))))))</f>
        <v>Adulto</v>
      </c>
      <c r="AI10179" s="806" t="s">
        <v>894</v>
      </c>
      <c r="AJ10179" s="807">
        <v>62</v>
      </c>
      <c r="AK10179" s="807">
        <v>23</v>
      </c>
      <c r="AL10179" s="759" t="str">
        <f t="shared" ref="AL10179:AL10242" si="319">IF(AI10179=0,"",IF(AND(AK10179&gt;=0,AK10179&lt;=5),"Primera Infancia",IF(AND(AK10179&gt;=6,AK10179&lt;=11),"Infancia",IF(AND(AK10179&gt;=12,AK10179&lt;=17),"Adolescente",IF(AND(AK10179&gt;=18,AK10179&lt;=28),"Juventud",IF(AND(AK10179&gt;=29,AK10179&lt;=59),"Adulto","Vejez"))))))</f>
        <v>Juventud</v>
      </c>
    </row>
    <row r="10180" spans="16:38" ht="15">
      <c r="P10180" s="806" t="s">
        <v>911</v>
      </c>
      <c r="Q10180" s="807">
        <v>168</v>
      </c>
      <c r="R10180" s="807">
        <v>43</v>
      </c>
      <c r="S10180" s="759" t="str">
        <f t="shared" si="318"/>
        <v>Adulto</v>
      </c>
      <c r="AI10180" s="806" t="s">
        <v>894</v>
      </c>
      <c r="AJ10180" s="807">
        <v>58</v>
      </c>
      <c r="AK10180" s="807">
        <v>24</v>
      </c>
      <c r="AL10180" s="759" t="str">
        <f t="shared" si="319"/>
        <v>Juventud</v>
      </c>
    </row>
    <row r="10181" spans="16:38" ht="15">
      <c r="P10181" s="806" t="s">
        <v>911</v>
      </c>
      <c r="Q10181" s="807">
        <v>166</v>
      </c>
      <c r="R10181" s="807">
        <v>44</v>
      </c>
      <c r="S10181" s="759" t="str">
        <f t="shared" si="318"/>
        <v>Adulto</v>
      </c>
      <c r="AI10181" s="806" t="s">
        <v>894</v>
      </c>
      <c r="AJ10181" s="807">
        <v>68</v>
      </c>
      <c r="AK10181" s="807">
        <v>25</v>
      </c>
      <c r="AL10181" s="759" t="str">
        <f t="shared" si="319"/>
        <v>Juventud</v>
      </c>
    </row>
    <row r="10182" spans="16:38" ht="15">
      <c r="P10182" s="806" t="s">
        <v>911</v>
      </c>
      <c r="Q10182" s="807">
        <v>155</v>
      </c>
      <c r="R10182" s="807">
        <v>45</v>
      </c>
      <c r="S10182" s="759" t="str">
        <f t="shared" si="318"/>
        <v>Adulto</v>
      </c>
      <c r="AI10182" s="806" t="s">
        <v>894</v>
      </c>
      <c r="AJ10182" s="807">
        <v>68</v>
      </c>
      <c r="AK10182" s="807">
        <v>26</v>
      </c>
      <c r="AL10182" s="759" t="str">
        <f t="shared" si="319"/>
        <v>Juventud</v>
      </c>
    </row>
    <row r="10183" spans="16:38" ht="15">
      <c r="P10183" s="806" t="s">
        <v>911</v>
      </c>
      <c r="Q10183" s="807">
        <v>156</v>
      </c>
      <c r="R10183" s="807">
        <v>46</v>
      </c>
      <c r="S10183" s="759" t="str">
        <f t="shared" si="318"/>
        <v>Adulto</v>
      </c>
      <c r="AI10183" s="806" t="s">
        <v>894</v>
      </c>
      <c r="AJ10183" s="807">
        <v>84</v>
      </c>
      <c r="AK10183" s="807">
        <v>27</v>
      </c>
      <c r="AL10183" s="759" t="str">
        <f t="shared" si="319"/>
        <v>Juventud</v>
      </c>
    </row>
    <row r="10184" spans="16:38" ht="15">
      <c r="P10184" s="806" t="s">
        <v>911</v>
      </c>
      <c r="Q10184" s="807">
        <v>149</v>
      </c>
      <c r="R10184" s="807">
        <v>47</v>
      </c>
      <c r="S10184" s="759" t="str">
        <f t="shared" si="318"/>
        <v>Adulto</v>
      </c>
      <c r="AI10184" s="806" t="s">
        <v>894</v>
      </c>
      <c r="AJ10184" s="807">
        <v>60</v>
      </c>
      <c r="AK10184" s="807">
        <v>28</v>
      </c>
      <c r="AL10184" s="759" t="str">
        <f t="shared" si="319"/>
        <v>Juventud</v>
      </c>
    </row>
    <row r="10185" spans="16:38" ht="15">
      <c r="P10185" s="806" t="s">
        <v>911</v>
      </c>
      <c r="Q10185" s="807">
        <v>186</v>
      </c>
      <c r="R10185" s="807">
        <v>48</v>
      </c>
      <c r="S10185" s="759" t="str">
        <f t="shared" si="318"/>
        <v>Adulto</v>
      </c>
      <c r="AI10185" s="806" t="s">
        <v>894</v>
      </c>
      <c r="AJ10185" s="807">
        <v>47</v>
      </c>
      <c r="AK10185" s="807">
        <v>29</v>
      </c>
      <c r="AL10185" s="759" t="str">
        <f t="shared" si="319"/>
        <v>Adulto</v>
      </c>
    </row>
    <row r="10186" spans="16:38" ht="15">
      <c r="P10186" s="806" t="s">
        <v>911</v>
      </c>
      <c r="Q10186" s="807">
        <v>154</v>
      </c>
      <c r="R10186" s="807">
        <v>49</v>
      </c>
      <c r="S10186" s="759" t="str">
        <f t="shared" si="318"/>
        <v>Adulto</v>
      </c>
      <c r="AI10186" s="806" t="s">
        <v>894</v>
      </c>
      <c r="AJ10186" s="807">
        <v>67</v>
      </c>
      <c r="AK10186" s="807">
        <v>30</v>
      </c>
      <c r="AL10186" s="759" t="str">
        <f t="shared" si="319"/>
        <v>Adulto</v>
      </c>
    </row>
    <row r="10187" spans="16:38" ht="15">
      <c r="P10187" s="806" t="s">
        <v>911</v>
      </c>
      <c r="Q10187" s="807">
        <v>151</v>
      </c>
      <c r="R10187" s="807">
        <v>50</v>
      </c>
      <c r="S10187" s="759" t="str">
        <f t="shared" si="318"/>
        <v>Adulto</v>
      </c>
      <c r="AI10187" s="806" t="s">
        <v>894</v>
      </c>
      <c r="AJ10187" s="807">
        <v>71</v>
      </c>
      <c r="AK10187" s="807">
        <v>31</v>
      </c>
      <c r="AL10187" s="759" t="str">
        <f t="shared" si="319"/>
        <v>Adulto</v>
      </c>
    </row>
    <row r="10188" spans="16:38" ht="15">
      <c r="P10188" s="806" t="s">
        <v>911</v>
      </c>
      <c r="Q10188" s="807">
        <v>167</v>
      </c>
      <c r="R10188" s="807">
        <v>51</v>
      </c>
      <c r="S10188" s="759" t="str">
        <f t="shared" si="318"/>
        <v>Adulto</v>
      </c>
      <c r="AI10188" s="806" t="s">
        <v>894</v>
      </c>
      <c r="AJ10188" s="807">
        <v>56</v>
      </c>
      <c r="AK10188" s="807">
        <v>32</v>
      </c>
      <c r="AL10188" s="759" t="str">
        <f t="shared" si="319"/>
        <v>Adulto</v>
      </c>
    </row>
    <row r="10189" spans="16:38" ht="15">
      <c r="P10189" s="806" t="s">
        <v>911</v>
      </c>
      <c r="Q10189" s="807">
        <v>178</v>
      </c>
      <c r="R10189" s="807">
        <v>52</v>
      </c>
      <c r="S10189" s="759" t="str">
        <f t="shared" si="318"/>
        <v>Adulto</v>
      </c>
      <c r="AI10189" s="806" t="s">
        <v>894</v>
      </c>
      <c r="AJ10189" s="807">
        <v>54</v>
      </c>
      <c r="AK10189" s="807">
        <v>33</v>
      </c>
      <c r="AL10189" s="759" t="str">
        <f t="shared" si="319"/>
        <v>Adulto</v>
      </c>
    </row>
    <row r="10190" spans="16:38" ht="15">
      <c r="P10190" s="806" t="s">
        <v>911</v>
      </c>
      <c r="Q10190" s="807">
        <v>146</v>
      </c>
      <c r="R10190" s="807">
        <v>53</v>
      </c>
      <c r="S10190" s="759" t="str">
        <f t="shared" si="318"/>
        <v>Adulto</v>
      </c>
      <c r="AI10190" s="806" t="s">
        <v>894</v>
      </c>
      <c r="AJ10190" s="807">
        <v>32</v>
      </c>
      <c r="AK10190" s="807">
        <v>34</v>
      </c>
      <c r="AL10190" s="759" t="str">
        <f t="shared" si="319"/>
        <v>Adulto</v>
      </c>
    </row>
    <row r="10191" spans="16:38" ht="15">
      <c r="P10191" s="806" t="s">
        <v>911</v>
      </c>
      <c r="Q10191" s="807">
        <v>173</v>
      </c>
      <c r="R10191" s="807">
        <v>54</v>
      </c>
      <c r="S10191" s="759" t="str">
        <f t="shared" si="318"/>
        <v>Adulto</v>
      </c>
      <c r="AI10191" s="806" t="s">
        <v>894</v>
      </c>
      <c r="AJ10191" s="807">
        <v>52</v>
      </c>
      <c r="AK10191" s="807">
        <v>35</v>
      </c>
      <c r="AL10191" s="759" t="str">
        <f t="shared" si="319"/>
        <v>Adulto</v>
      </c>
    </row>
    <row r="10192" spans="16:38" ht="15">
      <c r="P10192" s="806" t="s">
        <v>911</v>
      </c>
      <c r="Q10192" s="807">
        <v>140</v>
      </c>
      <c r="R10192" s="807">
        <v>55</v>
      </c>
      <c r="S10192" s="759" t="str">
        <f t="shared" si="318"/>
        <v>Adulto</v>
      </c>
      <c r="AI10192" s="806" t="s">
        <v>894</v>
      </c>
      <c r="AJ10192" s="807">
        <v>42</v>
      </c>
      <c r="AK10192" s="807">
        <v>36</v>
      </c>
      <c r="AL10192" s="759" t="str">
        <f t="shared" si="319"/>
        <v>Adulto</v>
      </c>
    </row>
    <row r="10193" spans="16:38" ht="15">
      <c r="P10193" s="806" t="s">
        <v>911</v>
      </c>
      <c r="Q10193" s="807">
        <v>142</v>
      </c>
      <c r="R10193" s="807">
        <v>56</v>
      </c>
      <c r="S10193" s="759" t="str">
        <f t="shared" si="318"/>
        <v>Adulto</v>
      </c>
      <c r="AI10193" s="806" t="s">
        <v>894</v>
      </c>
      <c r="AJ10193" s="807">
        <v>46</v>
      </c>
      <c r="AK10193" s="807">
        <v>37</v>
      </c>
      <c r="AL10193" s="759" t="str">
        <f t="shared" si="319"/>
        <v>Adulto</v>
      </c>
    </row>
    <row r="10194" spans="16:38" ht="15">
      <c r="P10194" s="806" t="s">
        <v>911</v>
      </c>
      <c r="Q10194" s="807">
        <v>139</v>
      </c>
      <c r="R10194" s="807">
        <v>57</v>
      </c>
      <c r="S10194" s="759" t="str">
        <f t="shared" si="318"/>
        <v>Adulto</v>
      </c>
      <c r="AI10194" s="806" t="s">
        <v>894</v>
      </c>
      <c r="AJ10194" s="807">
        <v>44</v>
      </c>
      <c r="AK10194" s="807">
        <v>38</v>
      </c>
      <c r="AL10194" s="759" t="str">
        <f t="shared" si="319"/>
        <v>Adulto</v>
      </c>
    </row>
    <row r="10195" spans="16:38" ht="15">
      <c r="P10195" s="806" t="s">
        <v>911</v>
      </c>
      <c r="Q10195" s="807">
        <v>119</v>
      </c>
      <c r="R10195" s="807">
        <v>58</v>
      </c>
      <c r="S10195" s="759" t="str">
        <f t="shared" si="318"/>
        <v>Adulto</v>
      </c>
      <c r="AI10195" s="806" t="s">
        <v>894</v>
      </c>
      <c r="AJ10195" s="807">
        <v>44</v>
      </c>
      <c r="AK10195" s="807">
        <v>39</v>
      </c>
      <c r="AL10195" s="759" t="str">
        <f t="shared" si="319"/>
        <v>Adulto</v>
      </c>
    </row>
    <row r="10196" spans="16:38" ht="15">
      <c r="P10196" s="806" t="s">
        <v>911</v>
      </c>
      <c r="Q10196" s="807">
        <v>150</v>
      </c>
      <c r="R10196" s="807">
        <v>59</v>
      </c>
      <c r="S10196" s="759" t="str">
        <f t="shared" si="318"/>
        <v>Adulto</v>
      </c>
      <c r="AI10196" s="806" t="s">
        <v>894</v>
      </c>
      <c r="AJ10196" s="807">
        <v>45</v>
      </c>
      <c r="AK10196" s="807">
        <v>40</v>
      </c>
      <c r="AL10196" s="759" t="str">
        <f t="shared" si="319"/>
        <v>Adulto</v>
      </c>
    </row>
    <row r="10197" spans="16:38" ht="15">
      <c r="P10197" s="806" t="s">
        <v>911</v>
      </c>
      <c r="Q10197" s="807">
        <v>125</v>
      </c>
      <c r="R10197" s="807">
        <v>60</v>
      </c>
      <c r="S10197" s="759" t="str">
        <f t="shared" si="318"/>
        <v>Vejez</v>
      </c>
      <c r="AI10197" s="806" t="s">
        <v>894</v>
      </c>
      <c r="AJ10197" s="807">
        <v>28</v>
      </c>
      <c r="AK10197" s="807">
        <v>41</v>
      </c>
      <c r="AL10197" s="759" t="str">
        <f t="shared" si="319"/>
        <v>Adulto</v>
      </c>
    </row>
    <row r="10198" spans="16:38" ht="15">
      <c r="P10198" s="806" t="s">
        <v>911</v>
      </c>
      <c r="Q10198" s="807">
        <v>123</v>
      </c>
      <c r="R10198" s="807">
        <v>61</v>
      </c>
      <c r="S10198" s="759" t="str">
        <f t="shared" si="318"/>
        <v>Vejez</v>
      </c>
      <c r="AI10198" s="806" t="s">
        <v>894</v>
      </c>
      <c r="AJ10198" s="807">
        <v>33</v>
      </c>
      <c r="AK10198" s="807">
        <v>42</v>
      </c>
      <c r="AL10198" s="759" t="str">
        <f t="shared" si="319"/>
        <v>Adulto</v>
      </c>
    </row>
    <row r="10199" spans="16:38" ht="15">
      <c r="P10199" s="806" t="s">
        <v>911</v>
      </c>
      <c r="Q10199" s="807">
        <v>105</v>
      </c>
      <c r="R10199" s="807">
        <v>62</v>
      </c>
      <c r="S10199" s="759" t="str">
        <f t="shared" si="318"/>
        <v>Vejez</v>
      </c>
      <c r="AI10199" s="806" t="s">
        <v>894</v>
      </c>
      <c r="AJ10199" s="807">
        <v>33</v>
      </c>
      <c r="AK10199" s="807">
        <v>43</v>
      </c>
      <c r="AL10199" s="759" t="str">
        <f t="shared" si="319"/>
        <v>Adulto</v>
      </c>
    </row>
    <row r="10200" spans="16:38" ht="15">
      <c r="P10200" s="806" t="s">
        <v>911</v>
      </c>
      <c r="Q10200" s="807">
        <v>116</v>
      </c>
      <c r="R10200" s="807">
        <v>63</v>
      </c>
      <c r="S10200" s="759" t="str">
        <f t="shared" si="318"/>
        <v>Vejez</v>
      </c>
      <c r="AI10200" s="806" t="s">
        <v>894</v>
      </c>
      <c r="AJ10200" s="807">
        <v>37</v>
      </c>
      <c r="AK10200" s="807">
        <v>44</v>
      </c>
      <c r="AL10200" s="759" t="str">
        <f t="shared" si="319"/>
        <v>Adulto</v>
      </c>
    </row>
    <row r="10201" spans="16:38" ht="15">
      <c r="P10201" s="806" t="s">
        <v>911</v>
      </c>
      <c r="Q10201" s="807">
        <v>124</v>
      </c>
      <c r="R10201" s="807">
        <v>64</v>
      </c>
      <c r="S10201" s="759" t="str">
        <f t="shared" si="318"/>
        <v>Vejez</v>
      </c>
      <c r="AI10201" s="806" t="s">
        <v>894</v>
      </c>
      <c r="AJ10201" s="807">
        <v>26</v>
      </c>
      <c r="AK10201" s="807">
        <v>45</v>
      </c>
      <c r="AL10201" s="759" t="str">
        <f t="shared" si="319"/>
        <v>Adulto</v>
      </c>
    </row>
    <row r="10202" spans="16:38" ht="15">
      <c r="P10202" s="806" t="s">
        <v>911</v>
      </c>
      <c r="Q10202" s="807">
        <v>114</v>
      </c>
      <c r="R10202" s="807">
        <v>65</v>
      </c>
      <c r="S10202" s="759" t="str">
        <f t="shared" si="318"/>
        <v>Vejez</v>
      </c>
      <c r="AI10202" s="806" t="s">
        <v>894</v>
      </c>
      <c r="AJ10202" s="807">
        <v>28</v>
      </c>
      <c r="AK10202" s="807">
        <v>46</v>
      </c>
      <c r="AL10202" s="759" t="str">
        <f t="shared" si="319"/>
        <v>Adulto</v>
      </c>
    </row>
    <row r="10203" spans="16:38" ht="15">
      <c r="P10203" s="806" t="s">
        <v>911</v>
      </c>
      <c r="Q10203" s="807">
        <v>105</v>
      </c>
      <c r="R10203" s="807">
        <v>66</v>
      </c>
      <c r="S10203" s="759" t="str">
        <f t="shared" si="318"/>
        <v>Vejez</v>
      </c>
      <c r="AI10203" s="806" t="s">
        <v>894</v>
      </c>
      <c r="AJ10203" s="807">
        <v>17</v>
      </c>
      <c r="AK10203" s="807">
        <v>47</v>
      </c>
      <c r="AL10203" s="759" t="str">
        <f t="shared" si="319"/>
        <v>Adulto</v>
      </c>
    </row>
    <row r="10204" spans="16:38" ht="15">
      <c r="P10204" s="806" t="s">
        <v>911</v>
      </c>
      <c r="Q10204" s="807">
        <v>105</v>
      </c>
      <c r="R10204" s="807">
        <v>67</v>
      </c>
      <c r="S10204" s="759" t="str">
        <f t="shared" si="318"/>
        <v>Vejez</v>
      </c>
      <c r="AI10204" s="806" t="s">
        <v>894</v>
      </c>
      <c r="AJ10204" s="807">
        <v>29</v>
      </c>
      <c r="AK10204" s="807">
        <v>48</v>
      </c>
      <c r="AL10204" s="759" t="str">
        <f t="shared" si="319"/>
        <v>Adulto</v>
      </c>
    </row>
    <row r="10205" spans="16:38" ht="15">
      <c r="P10205" s="806" t="s">
        <v>911</v>
      </c>
      <c r="Q10205" s="807">
        <v>107</v>
      </c>
      <c r="R10205" s="807">
        <v>68</v>
      </c>
      <c r="S10205" s="759" t="str">
        <f t="shared" si="318"/>
        <v>Vejez</v>
      </c>
      <c r="AI10205" s="806" t="s">
        <v>894</v>
      </c>
      <c r="AJ10205" s="807">
        <v>26</v>
      </c>
      <c r="AK10205" s="807">
        <v>49</v>
      </c>
      <c r="AL10205" s="759" t="str">
        <f t="shared" si="319"/>
        <v>Adulto</v>
      </c>
    </row>
    <row r="10206" spans="16:38" ht="15">
      <c r="P10206" s="806" t="s">
        <v>911</v>
      </c>
      <c r="Q10206" s="807">
        <v>86</v>
      </c>
      <c r="R10206" s="807">
        <v>69</v>
      </c>
      <c r="S10206" s="759" t="str">
        <f t="shared" si="318"/>
        <v>Vejez</v>
      </c>
      <c r="AI10206" s="806" t="s">
        <v>894</v>
      </c>
      <c r="AJ10206" s="807">
        <v>23</v>
      </c>
      <c r="AK10206" s="807">
        <v>50</v>
      </c>
      <c r="AL10206" s="759" t="str">
        <f t="shared" si="319"/>
        <v>Adulto</v>
      </c>
    </row>
    <row r="10207" spans="16:38" ht="15">
      <c r="P10207" s="806" t="s">
        <v>911</v>
      </c>
      <c r="Q10207" s="807">
        <v>90</v>
      </c>
      <c r="R10207" s="807">
        <v>70</v>
      </c>
      <c r="S10207" s="759" t="str">
        <f t="shared" si="318"/>
        <v>Vejez</v>
      </c>
      <c r="AI10207" s="806" t="s">
        <v>894</v>
      </c>
      <c r="AJ10207" s="807">
        <v>22</v>
      </c>
      <c r="AK10207" s="807">
        <v>51</v>
      </c>
      <c r="AL10207" s="759" t="str">
        <f t="shared" si="319"/>
        <v>Adulto</v>
      </c>
    </row>
    <row r="10208" spans="16:38" ht="15">
      <c r="P10208" s="806" t="s">
        <v>911</v>
      </c>
      <c r="Q10208" s="807">
        <v>91</v>
      </c>
      <c r="R10208" s="807">
        <v>71</v>
      </c>
      <c r="S10208" s="759" t="str">
        <f t="shared" si="318"/>
        <v>Vejez</v>
      </c>
      <c r="AI10208" s="806" t="s">
        <v>894</v>
      </c>
      <c r="AJ10208" s="807">
        <v>30</v>
      </c>
      <c r="AK10208" s="807">
        <v>52</v>
      </c>
      <c r="AL10208" s="759" t="str">
        <f t="shared" si="319"/>
        <v>Adulto</v>
      </c>
    </row>
    <row r="10209" spans="16:38" ht="15">
      <c r="P10209" s="806" t="s">
        <v>911</v>
      </c>
      <c r="Q10209" s="807">
        <v>64</v>
      </c>
      <c r="R10209" s="807">
        <v>72</v>
      </c>
      <c r="S10209" s="759" t="str">
        <f t="shared" si="318"/>
        <v>Vejez</v>
      </c>
      <c r="AI10209" s="806" t="s">
        <v>894</v>
      </c>
      <c r="AJ10209" s="807">
        <v>20</v>
      </c>
      <c r="AK10209" s="807">
        <v>53</v>
      </c>
      <c r="AL10209" s="759" t="str">
        <f t="shared" si="319"/>
        <v>Adulto</v>
      </c>
    </row>
    <row r="10210" spans="16:38" ht="15">
      <c r="P10210" s="806" t="s">
        <v>911</v>
      </c>
      <c r="Q10210" s="807">
        <v>80</v>
      </c>
      <c r="R10210" s="807">
        <v>73</v>
      </c>
      <c r="S10210" s="759" t="str">
        <f t="shared" si="318"/>
        <v>Vejez</v>
      </c>
      <c r="AI10210" s="806" t="s">
        <v>894</v>
      </c>
      <c r="AJ10210" s="807">
        <v>18</v>
      </c>
      <c r="AK10210" s="807">
        <v>54</v>
      </c>
      <c r="AL10210" s="759" t="str">
        <f t="shared" si="319"/>
        <v>Adulto</v>
      </c>
    </row>
    <row r="10211" spans="16:38" ht="15">
      <c r="P10211" s="806" t="s">
        <v>911</v>
      </c>
      <c r="Q10211" s="807">
        <v>65</v>
      </c>
      <c r="R10211" s="807">
        <v>74</v>
      </c>
      <c r="S10211" s="759" t="str">
        <f t="shared" si="318"/>
        <v>Vejez</v>
      </c>
      <c r="AI10211" s="806" t="s">
        <v>894</v>
      </c>
      <c r="AJ10211" s="807">
        <v>16</v>
      </c>
      <c r="AK10211" s="807">
        <v>55</v>
      </c>
      <c r="AL10211" s="759" t="str">
        <f t="shared" si="319"/>
        <v>Adulto</v>
      </c>
    </row>
    <row r="10212" spans="16:38" ht="15">
      <c r="P10212" s="806" t="s">
        <v>911</v>
      </c>
      <c r="Q10212" s="807">
        <v>65</v>
      </c>
      <c r="R10212" s="807">
        <v>75</v>
      </c>
      <c r="S10212" s="759" t="str">
        <f t="shared" si="318"/>
        <v>Vejez</v>
      </c>
      <c r="AI10212" s="806" t="s">
        <v>894</v>
      </c>
      <c r="AJ10212" s="807">
        <v>16</v>
      </c>
      <c r="AK10212" s="807">
        <v>56</v>
      </c>
      <c r="AL10212" s="759" t="str">
        <f t="shared" si="319"/>
        <v>Adulto</v>
      </c>
    </row>
    <row r="10213" spans="16:38" ht="15">
      <c r="P10213" s="806" t="s">
        <v>911</v>
      </c>
      <c r="Q10213" s="807">
        <v>76</v>
      </c>
      <c r="R10213" s="807">
        <v>76</v>
      </c>
      <c r="S10213" s="759" t="str">
        <f t="shared" si="318"/>
        <v>Vejez</v>
      </c>
      <c r="AI10213" s="806" t="s">
        <v>894</v>
      </c>
      <c r="AJ10213" s="807">
        <v>13</v>
      </c>
      <c r="AK10213" s="807">
        <v>57</v>
      </c>
      <c r="AL10213" s="759" t="str">
        <f t="shared" si="319"/>
        <v>Adulto</v>
      </c>
    </row>
    <row r="10214" spans="16:38" ht="15">
      <c r="P10214" s="806" t="s">
        <v>911</v>
      </c>
      <c r="Q10214" s="807">
        <v>61</v>
      </c>
      <c r="R10214" s="807">
        <v>77</v>
      </c>
      <c r="S10214" s="759" t="str">
        <f t="shared" si="318"/>
        <v>Vejez</v>
      </c>
      <c r="AI10214" s="806" t="s">
        <v>894</v>
      </c>
      <c r="AJ10214" s="807">
        <v>10</v>
      </c>
      <c r="AK10214" s="807">
        <v>58</v>
      </c>
      <c r="AL10214" s="759" t="str">
        <f t="shared" si="319"/>
        <v>Adulto</v>
      </c>
    </row>
    <row r="10215" spans="16:38" ht="15">
      <c r="P10215" s="806" t="s">
        <v>911</v>
      </c>
      <c r="Q10215" s="807">
        <v>69</v>
      </c>
      <c r="R10215" s="807">
        <v>78</v>
      </c>
      <c r="S10215" s="759" t="str">
        <f t="shared" si="318"/>
        <v>Vejez</v>
      </c>
      <c r="AI10215" s="806" t="s">
        <v>894</v>
      </c>
      <c r="AJ10215" s="807">
        <v>10</v>
      </c>
      <c r="AK10215" s="807">
        <v>59</v>
      </c>
      <c r="AL10215" s="759" t="str">
        <f t="shared" si="319"/>
        <v>Adulto</v>
      </c>
    </row>
    <row r="10216" spans="16:38" ht="15">
      <c r="P10216" s="806" t="s">
        <v>911</v>
      </c>
      <c r="Q10216" s="807">
        <v>73</v>
      </c>
      <c r="R10216" s="807">
        <v>79</v>
      </c>
      <c r="S10216" s="759" t="str">
        <f t="shared" si="318"/>
        <v>Vejez</v>
      </c>
      <c r="AI10216" s="806" t="s">
        <v>894</v>
      </c>
      <c r="AJ10216" s="807">
        <v>14</v>
      </c>
      <c r="AK10216" s="807">
        <v>60</v>
      </c>
      <c r="AL10216" s="759" t="str">
        <f t="shared" si="319"/>
        <v>Vejez</v>
      </c>
    </row>
    <row r="10217" spans="16:38" ht="15">
      <c r="P10217" s="806" t="s">
        <v>911</v>
      </c>
      <c r="Q10217" s="807">
        <v>42</v>
      </c>
      <c r="R10217" s="807">
        <v>80</v>
      </c>
      <c r="S10217" s="759" t="str">
        <f t="shared" si="318"/>
        <v>Vejez</v>
      </c>
      <c r="AI10217" s="806" t="s">
        <v>894</v>
      </c>
      <c r="AJ10217" s="807">
        <v>7</v>
      </c>
      <c r="AK10217" s="807">
        <v>61</v>
      </c>
      <c r="AL10217" s="759" t="str">
        <f t="shared" si="319"/>
        <v>Vejez</v>
      </c>
    </row>
    <row r="10218" spans="16:38" ht="15">
      <c r="P10218" s="806" t="s">
        <v>911</v>
      </c>
      <c r="Q10218" s="807">
        <v>56</v>
      </c>
      <c r="R10218" s="807">
        <v>81</v>
      </c>
      <c r="S10218" s="759" t="str">
        <f t="shared" si="318"/>
        <v>Vejez</v>
      </c>
      <c r="AI10218" s="806" t="s">
        <v>894</v>
      </c>
      <c r="AJ10218" s="807">
        <v>5</v>
      </c>
      <c r="AK10218" s="807">
        <v>62</v>
      </c>
      <c r="AL10218" s="759" t="str">
        <f t="shared" si="319"/>
        <v>Vejez</v>
      </c>
    </row>
    <row r="10219" spans="16:38" ht="15">
      <c r="P10219" s="806" t="s">
        <v>911</v>
      </c>
      <c r="Q10219" s="807">
        <v>44</v>
      </c>
      <c r="R10219" s="807">
        <v>82</v>
      </c>
      <c r="S10219" s="759" t="str">
        <f t="shared" si="318"/>
        <v>Vejez</v>
      </c>
      <c r="AI10219" s="806" t="s">
        <v>894</v>
      </c>
      <c r="AJ10219" s="807">
        <v>8</v>
      </c>
      <c r="AK10219" s="807">
        <v>63</v>
      </c>
      <c r="AL10219" s="759" t="str">
        <f t="shared" si="319"/>
        <v>Vejez</v>
      </c>
    </row>
    <row r="10220" spans="16:38" ht="15">
      <c r="P10220" s="806" t="s">
        <v>911</v>
      </c>
      <c r="Q10220" s="807">
        <v>37</v>
      </c>
      <c r="R10220" s="807">
        <v>83</v>
      </c>
      <c r="S10220" s="759" t="str">
        <f t="shared" si="318"/>
        <v>Vejez</v>
      </c>
      <c r="AI10220" s="806" t="s">
        <v>894</v>
      </c>
      <c r="AJ10220" s="807">
        <v>7</v>
      </c>
      <c r="AK10220" s="807">
        <v>64</v>
      </c>
      <c r="AL10220" s="759" t="str">
        <f t="shared" si="319"/>
        <v>Vejez</v>
      </c>
    </row>
    <row r="10221" spans="16:38" ht="15">
      <c r="P10221" s="806" t="s">
        <v>911</v>
      </c>
      <c r="Q10221" s="807">
        <v>38</v>
      </c>
      <c r="R10221" s="807">
        <v>84</v>
      </c>
      <c r="S10221" s="759" t="str">
        <f t="shared" si="318"/>
        <v>Vejez</v>
      </c>
      <c r="AI10221" s="806" t="s">
        <v>894</v>
      </c>
      <c r="AJ10221" s="807">
        <v>6</v>
      </c>
      <c r="AK10221" s="807">
        <v>65</v>
      </c>
      <c r="AL10221" s="759" t="str">
        <f t="shared" si="319"/>
        <v>Vejez</v>
      </c>
    </row>
    <row r="10222" spans="16:38" ht="15">
      <c r="P10222" s="806" t="s">
        <v>911</v>
      </c>
      <c r="Q10222" s="807">
        <v>32</v>
      </c>
      <c r="R10222" s="807">
        <v>85</v>
      </c>
      <c r="S10222" s="759" t="str">
        <f t="shared" si="318"/>
        <v>Vejez</v>
      </c>
      <c r="AI10222" s="806" t="s">
        <v>894</v>
      </c>
      <c r="AJ10222" s="807">
        <v>6</v>
      </c>
      <c r="AK10222" s="807">
        <v>66</v>
      </c>
      <c r="AL10222" s="759" t="str">
        <f t="shared" si="319"/>
        <v>Vejez</v>
      </c>
    </row>
    <row r="10223" spans="16:38" ht="15">
      <c r="P10223" s="806" t="s">
        <v>911</v>
      </c>
      <c r="Q10223" s="807">
        <v>24</v>
      </c>
      <c r="R10223" s="807">
        <v>86</v>
      </c>
      <c r="S10223" s="759" t="str">
        <f t="shared" si="318"/>
        <v>Vejez</v>
      </c>
      <c r="AI10223" s="806" t="s">
        <v>894</v>
      </c>
      <c r="AJ10223" s="807">
        <v>5</v>
      </c>
      <c r="AK10223" s="807">
        <v>67</v>
      </c>
      <c r="AL10223" s="759" t="str">
        <f t="shared" si="319"/>
        <v>Vejez</v>
      </c>
    </row>
    <row r="10224" spans="16:38" ht="15">
      <c r="P10224" s="806" t="s">
        <v>911</v>
      </c>
      <c r="Q10224" s="807">
        <v>27</v>
      </c>
      <c r="R10224" s="807">
        <v>87</v>
      </c>
      <c r="S10224" s="759" t="str">
        <f t="shared" si="318"/>
        <v>Vejez</v>
      </c>
      <c r="AI10224" s="806" t="s">
        <v>894</v>
      </c>
      <c r="AJ10224" s="807">
        <v>4</v>
      </c>
      <c r="AK10224" s="807">
        <v>68</v>
      </c>
      <c r="AL10224" s="759" t="str">
        <f t="shared" si="319"/>
        <v>Vejez</v>
      </c>
    </row>
    <row r="10225" spans="16:38" ht="15">
      <c r="P10225" s="806" t="s">
        <v>911</v>
      </c>
      <c r="Q10225" s="807">
        <v>21</v>
      </c>
      <c r="R10225" s="807">
        <v>88</v>
      </c>
      <c r="S10225" s="759" t="str">
        <f t="shared" si="318"/>
        <v>Vejez</v>
      </c>
      <c r="AI10225" s="806" t="s">
        <v>894</v>
      </c>
      <c r="AJ10225" s="807">
        <v>1</v>
      </c>
      <c r="AK10225" s="807">
        <v>69</v>
      </c>
      <c r="AL10225" s="759" t="str">
        <f t="shared" si="319"/>
        <v>Vejez</v>
      </c>
    </row>
    <row r="10226" spans="16:38" ht="15">
      <c r="P10226" s="806" t="s">
        <v>911</v>
      </c>
      <c r="Q10226" s="807">
        <v>16</v>
      </c>
      <c r="R10226" s="807">
        <v>89</v>
      </c>
      <c r="S10226" s="759" t="str">
        <f t="shared" si="318"/>
        <v>Vejez</v>
      </c>
      <c r="AI10226" s="806" t="s">
        <v>894</v>
      </c>
      <c r="AJ10226" s="807">
        <v>4</v>
      </c>
      <c r="AK10226" s="807">
        <v>70</v>
      </c>
      <c r="AL10226" s="759" t="str">
        <f t="shared" si="319"/>
        <v>Vejez</v>
      </c>
    </row>
    <row r="10227" spans="16:38" ht="15">
      <c r="P10227" s="806" t="s">
        <v>911</v>
      </c>
      <c r="Q10227" s="807">
        <v>11</v>
      </c>
      <c r="R10227" s="807">
        <v>90</v>
      </c>
      <c r="S10227" s="759" t="str">
        <f t="shared" si="318"/>
        <v>Vejez</v>
      </c>
      <c r="AI10227" s="806" t="s">
        <v>894</v>
      </c>
      <c r="AJ10227" s="807">
        <v>2</v>
      </c>
      <c r="AK10227" s="807">
        <v>71</v>
      </c>
      <c r="AL10227" s="759" t="str">
        <f t="shared" si="319"/>
        <v>Vejez</v>
      </c>
    </row>
    <row r="10228" spans="16:38" ht="15">
      <c r="P10228" s="806" t="s">
        <v>911</v>
      </c>
      <c r="Q10228" s="807">
        <v>8</v>
      </c>
      <c r="R10228" s="807">
        <v>91</v>
      </c>
      <c r="S10228" s="759" t="str">
        <f t="shared" si="318"/>
        <v>Vejez</v>
      </c>
      <c r="AI10228" s="806" t="s">
        <v>894</v>
      </c>
      <c r="AJ10228" s="807">
        <v>2</v>
      </c>
      <c r="AK10228" s="807">
        <v>72</v>
      </c>
      <c r="AL10228" s="759" t="str">
        <f t="shared" si="319"/>
        <v>Vejez</v>
      </c>
    </row>
    <row r="10229" spans="16:38" ht="15">
      <c r="P10229" s="806" t="s">
        <v>911</v>
      </c>
      <c r="Q10229" s="807">
        <v>6</v>
      </c>
      <c r="R10229" s="807">
        <v>92</v>
      </c>
      <c r="S10229" s="759" t="str">
        <f t="shared" si="318"/>
        <v>Vejez</v>
      </c>
      <c r="AI10229" s="806" t="s">
        <v>894</v>
      </c>
      <c r="AJ10229" s="807">
        <v>5</v>
      </c>
      <c r="AK10229" s="807">
        <v>73</v>
      </c>
      <c r="AL10229" s="759" t="str">
        <f t="shared" si="319"/>
        <v>Vejez</v>
      </c>
    </row>
    <row r="10230" spans="16:38" ht="15">
      <c r="P10230" s="806" t="s">
        <v>911</v>
      </c>
      <c r="Q10230" s="807">
        <v>3</v>
      </c>
      <c r="R10230" s="807">
        <v>93</v>
      </c>
      <c r="S10230" s="759" t="str">
        <f t="shared" si="318"/>
        <v>Vejez</v>
      </c>
      <c r="AI10230" s="806" t="s">
        <v>894</v>
      </c>
      <c r="AJ10230" s="807">
        <v>2</v>
      </c>
      <c r="AK10230" s="807">
        <v>74</v>
      </c>
      <c r="AL10230" s="759" t="str">
        <f t="shared" si="319"/>
        <v>Vejez</v>
      </c>
    </row>
    <row r="10231" spans="16:38" ht="15">
      <c r="P10231" s="806" t="s">
        <v>911</v>
      </c>
      <c r="Q10231" s="807">
        <v>3</v>
      </c>
      <c r="R10231" s="807">
        <v>94</v>
      </c>
      <c r="S10231" s="759" t="str">
        <f t="shared" si="318"/>
        <v>Vejez</v>
      </c>
      <c r="AI10231" s="806" t="s">
        <v>894</v>
      </c>
      <c r="AJ10231" s="807">
        <v>2</v>
      </c>
      <c r="AK10231" s="807">
        <v>75</v>
      </c>
      <c r="AL10231" s="759" t="str">
        <f t="shared" si="319"/>
        <v>Vejez</v>
      </c>
    </row>
    <row r="10232" spans="16:38" ht="15">
      <c r="P10232" s="806" t="s">
        <v>911</v>
      </c>
      <c r="Q10232" s="807">
        <v>3</v>
      </c>
      <c r="R10232" s="807">
        <v>95</v>
      </c>
      <c r="S10232" s="759" t="str">
        <f t="shared" si="318"/>
        <v>Vejez</v>
      </c>
      <c r="AI10232" s="806" t="s">
        <v>894</v>
      </c>
      <c r="AJ10232" s="807">
        <v>1</v>
      </c>
      <c r="AK10232" s="807">
        <v>81</v>
      </c>
      <c r="AL10232" s="759" t="str">
        <f t="shared" si="319"/>
        <v>Vejez</v>
      </c>
    </row>
    <row r="10233" spans="16:38" ht="15">
      <c r="P10233" s="806" t="s">
        <v>911</v>
      </c>
      <c r="Q10233" s="807">
        <v>1</v>
      </c>
      <c r="R10233" s="807">
        <v>96</v>
      </c>
      <c r="S10233" s="759" t="str">
        <f t="shared" si="318"/>
        <v>Vejez</v>
      </c>
      <c r="AI10233" s="806" t="s">
        <v>894</v>
      </c>
      <c r="AJ10233" s="807">
        <v>1</v>
      </c>
      <c r="AK10233" s="807">
        <v>84</v>
      </c>
      <c r="AL10233" s="759" t="str">
        <f t="shared" si="319"/>
        <v>Vejez</v>
      </c>
    </row>
    <row r="10234" spans="16:38" ht="15">
      <c r="P10234" s="806" t="s">
        <v>911</v>
      </c>
      <c r="Q10234" s="807">
        <v>2</v>
      </c>
      <c r="R10234" s="807">
        <v>97</v>
      </c>
      <c r="S10234" s="759" t="str">
        <f t="shared" si="318"/>
        <v>Vejez</v>
      </c>
      <c r="AI10234" s="806" t="s">
        <v>894</v>
      </c>
      <c r="AJ10234" s="807">
        <v>1</v>
      </c>
      <c r="AK10234" s="807">
        <v>86</v>
      </c>
      <c r="AL10234" s="759" t="str">
        <f t="shared" si="319"/>
        <v>Vejez</v>
      </c>
    </row>
    <row r="10235" spans="16:38" ht="15">
      <c r="P10235" s="806" t="s">
        <v>911</v>
      </c>
      <c r="Q10235" s="807">
        <v>2</v>
      </c>
      <c r="R10235" s="807">
        <v>98</v>
      </c>
      <c r="S10235" s="759" t="str">
        <f t="shared" si="318"/>
        <v>Vejez</v>
      </c>
      <c r="AI10235" s="806" t="s">
        <v>894</v>
      </c>
      <c r="AJ10235" s="807">
        <v>1</v>
      </c>
      <c r="AK10235" s="807">
        <v>87</v>
      </c>
      <c r="AL10235" s="759" t="str">
        <f t="shared" si="319"/>
        <v>Vejez</v>
      </c>
    </row>
    <row r="10236" spans="16:38" ht="30">
      <c r="P10236" s="806" t="s">
        <v>911</v>
      </c>
      <c r="Q10236" s="807">
        <v>1</v>
      </c>
      <c r="R10236" s="807">
        <v>100</v>
      </c>
      <c r="S10236" s="759" t="str">
        <f t="shared" si="318"/>
        <v>Vejez</v>
      </c>
      <c r="AI10236" s="806" t="s">
        <v>920</v>
      </c>
      <c r="AJ10236" s="807">
        <v>8</v>
      </c>
      <c r="AK10236" s="807">
        <v>0</v>
      </c>
      <c r="AL10236" s="759" t="str">
        <f t="shared" si="319"/>
        <v>Primera Infancia</v>
      </c>
    </row>
    <row r="10237" spans="16:38" ht="30">
      <c r="P10237" s="806" t="s">
        <v>911</v>
      </c>
      <c r="Q10237" s="807">
        <v>1</v>
      </c>
      <c r="R10237" s="807">
        <v>102</v>
      </c>
      <c r="S10237" s="759" t="str">
        <f t="shared" si="318"/>
        <v>Vejez</v>
      </c>
      <c r="AI10237" s="806" t="s">
        <v>920</v>
      </c>
      <c r="AJ10237" s="807">
        <v>15</v>
      </c>
      <c r="AK10237" s="807">
        <v>1</v>
      </c>
      <c r="AL10237" s="759" t="str">
        <f t="shared" si="319"/>
        <v>Primera Infancia</v>
      </c>
    </row>
    <row r="10238" spans="16:38" ht="30">
      <c r="P10238" s="806" t="s">
        <v>912</v>
      </c>
      <c r="Q10238" s="807">
        <v>123</v>
      </c>
      <c r="R10238" s="807">
        <v>0</v>
      </c>
      <c r="S10238" s="759" t="str">
        <f t="shared" si="318"/>
        <v>Primera Infancia</v>
      </c>
      <c r="AI10238" s="806" t="s">
        <v>920</v>
      </c>
      <c r="AJ10238" s="807">
        <v>25</v>
      </c>
      <c r="AK10238" s="807">
        <v>2</v>
      </c>
      <c r="AL10238" s="759" t="str">
        <f t="shared" si="319"/>
        <v>Primera Infancia</v>
      </c>
    </row>
    <row r="10239" spans="16:38" ht="30">
      <c r="P10239" s="806" t="s">
        <v>912</v>
      </c>
      <c r="Q10239" s="807">
        <v>97</v>
      </c>
      <c r="R10239" s="807">
        <v>1</v>
      </c>
      <c r="S10239" s="759" t="str">
        <f t="shared" si="318"/>
        <v>Primera Infancia</v>
      </c>
      <c r="AI10239" s="806" t="s">
        <v>920</v>
      </c>
      <c r="AJ10239" s="807">
        <v>27</v>
      </c>
      <c r="AK10239" s="807">
        <v>3</v>
      </c>
      <c r="AL10239" s="759" t="str">
        <f t="shared" si="319"/>
        <v>Primera Infancia</v>
      </c>
    </row>
    <row r="10240" spans="16:38" ht="30">
      <c r="P10240" s="806" t="s">
        <v>912</v>
      </c>
      <c r="Q10240" s="807">
        <v>113</v>
      </c>
      <c r="R10240" s="807">
        <v>2</v>
      </c>
      <c r="S10240" s="759" t="str">
        <f t="shared" si="318"/>
        <v>Primera Infancia</v>
      </c>
      <c r="AI10240" s="806" t="s">
        <v>920</v>
      </c>
      <c r="AJ10240" s="807">
        <v>20</v>
      </c>
      <c r="AK10240" s="807">
        <v>4</v>
      </c>
      <c r="AL10240" s="759" t="str">
        <f t="shared" si="319"/>
        <v>Primera Infancia</v>
      </c>
    </row>
    <row r="10241" spans="16:38" ht="30">
      <c r="P10241" s="806" t="s">
        <v>912</v>
      </c>
      <c r="Q10241" s="807">
        <v>107</v>
      </c>
      <c r="R10241" s="807">
        <v>3</v>
      </c>
      <c r="S10241" s="759" t="str">
        <f t="shared" si="318"/>
        <v>Primera Infancia</v>
      </c>
      <c r="AI10241" s="806" t="s">
        <v>920</v>
      </c>
      <c r="AJ10241" s="807">
        <v>24</v>
      </c>
      <c r="AK10241" s="807">
        <v>5</v>
      </c>
      <c r="AL10241" s="759" t="str">
        <f t="shared" si="319"/>
        <v>Primera Infancia</v>
      </c>
    </row>
    <row r="10242" spans="16:38" ht="30">
      <c r="P10242" s="806" t="s">
        <v>912</v>
      </c>
      <c r="Q10242" s="807">
        <v>123</v>
      </c>
      <c r="R10242" s="807">
        <v>4</v>
      </c>
      <c r="S10242" s="759" t="str">
        <f t="shared" si="318"/>
        <v>Primera Infancia</v>
      </c>
      <c r="AI10242" s="806" t="s">
        <v>920</v>
      </c>
      <c r="AJ10242" s="807">
        <v>27</v>
      </c>
      <c r="AK10242" s="807">
        <v>6</v>
      </c>
      <c r="AL10242" s="759" t="str">
        <f t="shared" si="319"/>
        <v>Infancia</v>
      </c>
    </row>
    <row r="10243" spans="16:38" ht="30">
      <c r="P10243" s="806" t="s">
        <v>912</v>
      </c>
      <c r="Q10243" s="807">
        <v>112</v>
      </c>
      <c r="R10243" s="807">
        <v>5</v>
      </c>
      <c r="S10243" s="759" t="str">
        <f t="shared" ref="S10243:S10306" si="320">IF(P10243=0,"",IF(AND(R10243&gt;=0,R10243&lt;=5),"Primera Infancia",IF(AND(R10243&gt;=6,R10243&lt;=11),"Infancia",IF(AND(R10243&gt;=12,R10243&lt;=17),"Adolescente",IF(AND(R10243&gt;=18,R10243&lt;=28),"Juventud",IF(AND(R10243&gt;=29,R10243&lt;=59),"Adulto","Vejez"))))))</f>
        <v>Primera Infancia</v>
      </c>
      <c r="AI10243" s="806" t="s">
        <v>920</v>
      </c>
      <c r="AJ10243" s="807">
        <v>13</v>
      </c>
      <c r="AK10243" s="807">
        <v>7</v>
      </c>
      <c r="AL10243" s="759" t="str">
        <f t="shared" ref="AL10243:AL10306" si="321">IF(AI10243=0,"",IF(AND(AK10243&gt;=0,AK10243&lt;=5),"Primera Infancia",IF(AND(AK10243&gt;=6,AK10243&lt;=11),"Infancia",IF(AND(AK10243&gt;=12,AK10243&lt;=17),"Adolescente",IF(AND(AK10243&gt;=18,AK10243&lt;=28),"Juventud",IF(AND(AK10243&gt;=29,AK10243&lt;=59),"Adulto","Vejez"))))))</f>
        <v>Infancia</v>
      </c>
    </row>
    <row r="10244" spans="16:38" ht="15">
      <c r="P10244" s="806" t="s">
        <v>912</v>
      </c>
      <c r="Q10244" s="807">
        <v>119</v>
      </c>
      <c r="R10244" s="807">
        <v>6</v>
      </c>
      <c r="S10244" s="759" t="str">
        <f t="shared" si="320"/>
        <v>Infancia</v>
      </c>
      <c r="AI10244" s="806" t="s">
        <v>920</v>
      </c>
      <c r="AJ10244" s="807">
        <v>21</v>
      </c>
      <c r="AK10244" s="807">
        <v>8</v>
      </c>
      <c r="AL10244" s="759" t="str">
        <f t="shared" si="321"/>
        <v>Infancia</v>
      </c>
    </row>
    <row r="10245" spans="16:38" ht="15">
      <c r="P10245" s="806" t="s">
        <v>912</v>
      </c>
      <c r="Q10245" s="807">
        <v>120</v>
      </c>
      <c r="R10245" s="807">
        <v>7</v>
      </c>
      <c r="S10245" s="759" t="str">
        <f t="shared" si="320"/>
        <v>Infancia</v>
      </c>
      <c r="AI10245" s="806" t="s">
        <v>920</v>
      </c>
      <c r="AJ10245" s="807">
        <v>27</v>
      </c>
      <c r="AK10245" s="807">
        <v>9</v>
      </c>
      <c r="AL10245" s="759" t="str">
        <f t="shared" si="321"/>
        <v>Infancia</v>
      </c>
    </row>
    <row r="10246" spans="16:38" ht="15">
      <c r="P10246" s="806" t="s">
        <v>912</v>
      </c>
      <c r="Q10246" s="807">
        <v>128</v>
      </c>
      <c r="R10246" s="807">
        <v>8</v>
      </c>
      <c r="S10246" s="759" t="str">
        <f t="shared" si="320"/>
        <v>Infancia</v>
      </c>
      <c r="AI10246" s="806" t="s">
        <v>920</v>
      </c>
      <c r="AJ10246" s="807">
        <v>25</v>
      </c>
      <c r="AK10246" s="807">
        <v>10</v>
      </c>
      <c r="AL10246" s="759" t="str">
        <f t="shared" si="321"/>
        <v>Infancia</v>
      </c>
    </row>
    <row r="10247" spans="16:38" ht="15">
      <c r="P10247" s="806" t="s">
        <v>912</v>
      </c>
      <c r="Q10247" s="807">
        <v>157</v>
      </c>
      <c r="R10247" s="807">
        <v>9</v>
      </c>
      <c r="S10247" s="759" t="str">
        <f t="shared" si="320"/>
        <v>Infancia</v>
      </c>
      <c r="AI10247" s="806" t="s">
        <v>920</v>
      </c>
      <c r="AJ10247" s="807">
        <v>22</v>
      </c>
      <c r="AK10247" s="807">
        <v>11</v>
      </c>
      <c r="AL10247" s="759" t="str">
        <f t="shared" si="321"/>
        <v>Infancia</v>
      </c>
    </row>
    <row r="10248" spans="16:38" ht="30">
      <c r="P10248" s="806" t="s">
        <v>912</v>
      </c>
      <c r="Q10248" s="807">
        <v>165</v>
      </c>
      <c r="R10248" s="807">
        <v>10</v>
      </c>
      <c r="S10248" s="759" t="str">
        <f t="shared" si="320"/>
        <v>Infancia</v>
      </c>
      <c r="AI10248" s="806" t="s">
        <v>920</v>
      </c>
      <c r="AJ10248" s="807">
        <v>37</v>
      </c>
      <c r="AK10248" s="807">
        <v>12</v>
      </c>
      <c r="AL10248" s="759" t="str">
        <f t="shared" si="321"/>
        <v>Adolescente</v>
      </c>
    </row>
    <row r="10249" spans="16:38" ht="30">
      <c r="P10249" s="806" t="s">
        <v>912</v>
      </c>
      <c r="Q10249" s="807">
        <v>157</v>
      </c>
      <c r="R10249" s="807">
        <v>11</v>
      </c>
      <c r="S10249" s="759" t="str">
        <f t="shared" si="320"/>
        <v>Infancia</v>
      </c>
      <c r="AI10249" s="806" t="s">
        <v>920</v>
      </c>
      <c r="AJ10249" s="807">
        <v>30</v>
      </c>
      <c r="AK10249" s="807">
        <v>13</v>
      </c>
      <c r="AL10249" s="759" t="str">
        <f t="shared" si="321"/>
        <v>Adolescente</v>
      </c>
    </row>
    <row r="10250" spans="16:38" ht="30">
      <c r="P10250" s="806" t="s">
        <v>912</v>
      </c>
      <c r="Q10250" s="807">
        <v>183</v>
      </c>
      <c r="R10250" s="807">
        <v>12</v>
      </c>
      <c r="S10250" s="759" t="str">
        <f t="shared" si="320"/>
        <v>Adolescente</v>
      </c>
      <c r="AI10250" s="806" t="s">
        <v>920</v>
      </c>
      <c r="AJ10250" s="807">
        <v>24</v>
      </c>
      <c r="AK10250" s="807">
        <v>14</v>
      </c>
      <c r="AL10250" s="759" t="str">
        <f t="shared" si="321"/>
        <v>Adolescente</v>
      </c>
    </row>
    <row r="10251" spans="16:38" ht="30">
      <c r="P10251" s="806" t="s">
        <v>912</v>
      </c>
      <c r="Q10251" s="807">
        <v>169</v>
      </c>
      <c r="R10251" s="807">
        <v>13</v>
      </c>
      <c r="S10251" s="759" t="str">
        <f t="shared" si="320"/>
        <v>Adolescente</v>
      </c>
      <c r="AI10251" s="806" t="s">
        <v>920</v>
      </c>
      <c r="AJ10251" s="807">
        <v>31</v>
      </c>
      <c r="AK10251" s="807">
        <v>15</v>
      </c>
      <c r="AL10251" s="759" t="str">
        <f t="shared" si="321"/>
        <v>Adolescente</v>
      </c>
    </row>
    <row r="10252" spans="16:38" ht="30">
      <c r="P10252" s="806" t="s">
        <v>912</v>
      </c>
      <c r="Q10252" s="807">
        <v>198</v>
      </c>
      <c r="R10252" s="807">
        <v>14</v>
      </c>
      <c r="S10252" s="759" t="str">
        <f t="shared" si="320"/>
        <v>Adolescente</v>
      </c>
      <c r="AI10252" s="806" t="s">
        <v>920</v>
      </c>
      <c r="AJ10252" s="807">
        <v>30</v>
      </c>
      <c r="AK10252" s="807">
        <v>16</v>
      </c>
      <c r="AL10252" s="759" t="str">
        <f t="shared" si="321"/>
        <v>Adolescente</v>
      </c>
    </row>
    <row r="10253" spans="16:38" ht="30">
      <c r="P10253" s="806" t="s">
        <v>912</v>
      </c>
      <c r="Q10253" s="807">
        <v>220</v>
      </c>
      <c r="R10253" s="807">
        <v>15</v>
      </c>
      <c r="S10253" s="759" t="str">
        <f t="shared" si="320"/>
        <v>Adolescente</v>
      </c>
      <c r="AI10253" s="806" t="s">
        <v>920</v>
      </c>
      <c r="AJ10253" s="807">
        <v>31</v>
      </c>
      <c r="AK10253" s="807">
        <v>17</v>
      </c>
      <c r="AL10253" s="759" t="str">
        <f t="shared" si="321"/>
        <v>Adolescente</v>
      </c>
    </row>
    <row r="10254" spans="16:38" ht="30">
      <c r="P10254" s="806" t="s">
        <v>912</v>
      </c>
      <c r="Q10254" s="807">
        <v>193</v>
      </c>
      <c r="R10254" s="807">
        <v>16</v>
      </c>
      <c r="S10254" s="759" t="str">
        <f t="shared" si="320"/>
        <v>Adolescente</v>
      </c>
      <c r="AI10254" s="806" t="s">
        <v>920</v>
      </c>
      <c r="AJ10254" s="807">
        <v>41</v>
      </c>
      <c r="AK10254" s="807">
        <v>18</v>
      </c>
      <c r="AL10254" s="759" t="str">
        <f t="shared" si="321"/>
        <v>Juventud</v>
      </c>
    </row>
    <row r="10255" spans="16:38" ht="30">
      <c r="P10255" s="806" t="s">
        <v>912</v>
      </c>
      <c r="Q10255" s="807">
        <v>233</v>
      </c>
      <c r="R10255" s="807">
        <v>17</v>
      </c>
      <c r="S10255" s="759" t="str">
        <f t="shared" si="320"/>
        <v>Adolescente</v>
      </c>
      <c r="AI10255" s="806" t="s">
        <v>920</v>
      </c>
      <c r="AJ10255" s="807">
        <v>45</v>
      </c>
      <c r="AK10255" s="807">
        <v>19</v>
      </c>
      <c r="AL10255" s="759" t="str">
        <f t="shared" si="321"/>
        <v>Juventud</v>
      </c>
    </row>
    <row r="10256" spans="16:38" ht="15">
      <c r="P10256" s="806" t="s">
        <v>912</v>
      </c>
      <c r="Q10256" s="807">
        <v>215</v>
      </c>
      <c r="R10256" s="807">
        <v>18</v>
      </c>
      <c r="S10256" s="759" t="str">
        <f t="shared" si="320"/>
        <v>Juventud</v>
      </c>
      <c r="AI10256" s="806" t="s">
        <v>920</v>
      </c>
      <c r="AJ10256" s="807">
        <v>32</v>
      </c>
      <c r="AK10256" s="807">
        <v>20</v>
      </c>
      <c r="AL10256" s="759" t="str">
        <f t="shared" si="321"/>
        <v>Juventud</v>
      </c>
    </row>
    <row r="10257" spans="16:38" ht="15">
      <c r="P10257" s="806" t="s">
        <v>912</v>
      </c>
      <c r="Q10257" s="807">
        <v>180</v>
      </c>
      <c r="R10257" s="807">
        <v>19</v>
      </c>
      <c r="S10257" s="759" t="str">
        <f t="shared" si="320"/>
        <v>Juventud</v>
      </c>
      <c r="AI10257" s="806" t="s">
        <v>920</v>
      </c>
      <c r="AJ10257" s="807">
        <v>48</v>
      </c>
      <c r="AK10257" s="807">
        <v>21</v>
      </c>
      <c r="AL10257" s="759" t="str">
        <f t="shared" si="321"/>
        <v>Juventud</v>
      </c>
    </row>
    <row r="10258" spans="16:38" ht="15">
      <c r="P10258" s="806" t="s">
        <v>912</v>
      </c>
      <c r="Q10258" s="807">
        <v>172</v>
      </c>
      <c r="R10258" s="807">
        <v>20</v>
      </c>
      <c r="S10258" s="759" t="str">
        <f t="shared" si="320"/>
        <v>Juventud</v>
      </c>
      <c r="AI10258" s="806" t="s">
        <v>920</v>
      </c>
      <c r="AJ10258" s="807">
        <v>37</v>
      </c>
      <c r="AK10258" s="807">
        <v>22</v>
      </c>
      <c r="AL10258" s="759" t="str">
        <f t="shared" si="321"/>
        <v>Juventud</v>
      </c>
    </row>
    <row r="10259" spans="16:38" ht="15">
      <c r="P10259" s="806" t="s">
        <v>912</v>
      </c>
      <c r="Q10259" s="807">
        <v>177</v>
      </c>
      <c r="R10259" s="807">
        <v>21</v>
      </c>
      <c r="S10259" s="759" t="str">
        <f t="shared" si="320"/>
        <v>Juventud</v>
      </c>
      <c r="AI10259" s="806" t="s">
        <v>920</v>
      </c>
      <c r="AJ10259" s="807">
        <v>43</v>
      </c>
      <c r="AK10259" s="807">
        <v>23</v>
      </c>
      <c r="AL10259" s="759" t="str">
        <f t="shared" si="321"/>
        <v>Juventud</v>
      </c>
    </row>
    <row r="10260" spans="16:38" ht="15">
      <c r="P10260" s="806" t="s">
        <v>912</v>
      </c>
      <c r="Q10260" s="807">
        <v>154</v>
      </c>
      <c r="R10260" s="807">
        <v>22</v>
      </c>
      <c r="S10260" s="759" t="str">
        <f t="shared" si="320"/>
        <v>Juventud</v>
      </c>
      <c r="AI10260" s="806" t="s">
        <v>920</v>
      </c>
      <c r="AJ10260" s="807">
        <v>31</v>
      </c>
      <c r="AK10260" s="807">
        <v>24</v>
      </c>
      <c r="AL10260" s="759" t="str">
        <f t="shared" si="321"/>
        <v>Juventud</v>
      </c>
    </row>
    <row r="10261" spans="16:38" ht="15">
      <c r="P10261" s="806" t="s">
        <v>912</v>
      </c>
      <c r="Q10261" s="807">
        <v>141</v>
      </c>
      <c r="R10261" s="807">
        <v>23</v>
      </c>
      <c r="S10261" s="759" t="str">
        <f t="shared" si="320"/>
        <v>Juventud</v>
      </c>
      <c r="AI10261" s="806" t="s">
        <v>920</v>
      </c>
      <c r="AJ10261" s="807">
        <v>44</v>
      </c>
      <c r="AK10261" s="807">
        <v>25</v>
      </c>
      <c r="AL10261" s="759" t="str">
        <f t="shared" si="321"/>
        <v>Juventud</v>
      </c>
    </row>
    <row r="10262" spans="16:38" ht="15">
      <c r="P10262" s="806" t="s">
        <v>912</v>
      </c>
      <c r="Q10262" s="807">
        <v>143</v>
      </c>
      <c r="R10262" s="807">
        <v>24</v>
      </c>
      <c r="S10262" s="759" t="str">
        <f t="shared" si="320"/>
        <v>Juventud</v>
      </c>
      <c r="AI10262" s="806" t="s">
        <v>920</v>
      </c>
      <c r="AJ10262" s="807">
        <v>33</v>
      </c>
      <c r="AK10262" s="807">
        <v>26</v>
      </c>
      <c r="AL10262" s="759" t="str">
        <f t="shared" si="321"/>
        <v>Juventud</v>
      </c>
    </row>
    <row r="10263" spans="16:38" ht="15">
      <c r="P10263" s="806" t="s">
        <v>912</v>
      </c>
      <c r="Q10263" s="807">
        <v>165</v>
      </c>
      <c r="R10263" s="807">
        <v>25</v>
      </c>
      <c r="S10263" s="759" t="str">
        <f t="shared" si="320"/>
        <v>Juventud</v>
      </c>
      <c r="AI10263" s="806" t="s">
        <v>920</v>
      </c>
      <c r="AJ10263" s="807">
        <v>31</v>
      </c>
      <c r="AK10263" s="807">
        <v>27</v>
      </c>
      <c r="AL10263" s="759" t="str">
        <f t="shared" si="321"/>
        <v>Juventud</v>
      </c>
    </row>
    <row r="10264" spans="16:38" ht="15">
      <c r="P10264" s="806" t="s">
        <v>912</v>
      </c>
      <c r="Q10264" s="807">
        <v>166</v>
      </c>
      <c r="R10264" s="807">
        <v>26</v>
      </c>
      <c r="S10264" s="759" t="str">
        <f t="shared" si="320"/>
        <v>Juventud</v>
      </c>
      <c r="AI10264" s="806" t="s">
        <v>920</v>
      </c>
      <c r="AJ10264" s="807">
        <v>40</v>
      </c>
      <c r="AK10264" s="807">
        <v>28</v>
      </c>
      <c r="AL10264" s="759" t="str">
        <f t="shared" si="321"/>
        <v>Juventud</v>
      </c>
    </row>
    <row r="10265" spans="16:38" ht="15">
      <c r="P10265" s="806" t="s">
        <v>912</v>
      </c>
      <c r="Q10265" s="807">
        <v>142</v>
      </c>
      <c r="R10265" s="807">
        <v>27</v>
      </c>
      <c r="S10265" s="759" t="str">
        <f t="shared" si="320"/>
        <v>Juventud</v>
      </c>
      <c r="AI10265" s="806" t="s">
        <v>920</v>
      </c>
      <c r="AJ10265" s="807">
        <v>34</v>
      </c>
      <c r="AK10265" s="807">
        <v>29</v>
      </c>
      <c r="AL10265" s="759" t="str">
        <f t="shared" si="321"/>
        <v>Adulto</v>
      </c>
    </row>
    <row r="10266" spans="16:38" ht="15">
      <c r="P10266" s="806" t="s">
        <v>912</v>
      </c>
      <c r="Q10266" s="807">
        <v>151</v>
      </c>
      <c r="R10266" s="807">
        <v>28</v>
      </c>
      <c r="S10266" s="759" t="str">
        <f t="shared" si="320"/>
        <v>Juventud</v>
      </c>
      <c r="AI10266" s="806" t="s">
        <v>920</v>
      </c>
      <c r="AJ10266" s="807">
        <v>46</v>
      </c>
      <c r="AK10266" s="807">
        <v>30</v>
      </c>
      <c r="AL10266" s="759" t="str">
        <f t="shared" si="321"/>
        <v>Adulto</v>
      </c>
    </row>
    <row r="10267" spans="16:38" ht="15">
      <c r="P10267" s="806" t="s">
        <v>912</v>
      </c>
      <c r="Q10267" s="807">
        <v>139</v>
      </c>
      <c r="R10267" s="807">
        <v>29</v>
      </c>
      <c r="S10267" s="759" t="str">
        <f t="shared" si="320"/>
        <v>Adulto</v>
      </c>
      <c r="AI10267" s="806" t="s">
        <v>920</v>
      </c>
      <c r="AJ10267" s="807">
        <v>32</v>
      </c>
      <c r="AK10267" s="807">
        <v>31</v>
      </c>
      <c r="AL10267" s="759" t="str">
        <f t="shared" si="321"/>
        <v>Adulto</v>
      </c>
    </row>
    <row r="10268" spans="16:38" ht="15">
      <c r="P10268" s="806" t="s">
        <v>912</v>
      </c>
      <c r="Q10268" s="807">
        <v>134</v>
      </c>
      <c r="R10268" s="807">
        <v>30</v>
      </c>
      <c r="S10268" s="759" t="str">
        <f t="shared" si="320"/>
        <v>Adulto</v>
      </c>
      <c r="AI10268" s="806" t="s">
        <v>920</v>
      </c>
      <c r="AJ10268" s="807">
        <v>25</v>
      </c>
      <c r="AK10268" s="807">
        <v>32</v>
      </c>
      <c r="AL10268" s="759" t="str">
        <f t="shared" si="321"/>
        <v>Adulto</v>
      </c>
    </row>
    <row r="10269" spans="16:38" ht="15">
      <c r="P10269" s="806" t="s">
        <v>912</v>
      </c>
      <c r="Q10269" s="807">
        <v>133</v>
      </c>
      <c r="R10269" s="807">
        <v>31</v>
      </c>
      <c r="S10269" s="759" t="str">
        <f t="shared" si="320"/>
        <v>Adulto</v>
      </c>
      <c r="AI10269" s="806" t="s">
        <v>920</v>
      </c>
      <c r="AJ10269" s="807">
        <v>42</v>
      </c>
      <c r="AK10269" s="807">
        <v>33</v>
      </c>
      <c r="AL10269" s="759" t="str">
        <f t="shared" si="321"/>
        <v>Adulto</v>
      </c>
    </row>
    <row r="10270" spans="16:38" ht="15">
      <c r="P10270" s="806" t="s">
        <v>912</v>
      </c>
      <c r="Q10270" s="807">
        <v>143</v>
      </c>
      <c r="R10270" s="807">
        <v>32</v>
      </c>
      <c r="S10270" s="759" t="str">
        <f t="shared" si="320"/>
        <v>Adulto</v>
      </c>
      <c r="AI10270" s="806" t="s">
        <v>920</v>
      </c>
      <c r="AJ10270" s="807">
        <v>30</v>
      </c>
      <c r="AK10270" s="807">
        <v>34</v>
      </c>
      <c r="AL10270" s="759" t="str">
        <f t="shared" si="321"/>
        <v>Adulto</v>
      </c>
    </row>
    <row r="10271" spans="16:38" ht="15">
      <c r="P10271" s="806" t="s">
        <v>912</v>
      </c>
      <c r="Q10271" s="807">
        <v>147</v>
      </c>
      <c r="R10271" s="807">
        <v>33</v>
      </c>
      <c r="S10271" s="759" t="str">
        <f t="shared" si="320"/>
        <v>Adulto</v>
      </c>
      <c r="AI10271" s="806" t="s">
        <v>920</v>
      </c>
      <c r="AJ10271" s="807">
        <v>35</v>
      </c>
      <c r="AK10271" s="807">
        <v>35</v>
      </c>
      <c r="AL10271" s="759" t="str">
        <f t="shared" si="321"/>
        <v>Adulto</v>
      </c>
    </row>
    <row r="10272" spans="16:38" ht="15">
      <c r="P10272" s="806" t="s">
        <v>912</v>
      </c>
      <c r="Q10272" s="807">
        <v>132</v>
      </c>
      <c r="R10272" s="807">
        <v>34</v>
      </c>
      <c r="S10272" s="759" t="str">
        <f t="shared" si="320"/>
        <v>Adulto</v>
      </c>
      <c r="AI10272" s="806" t="s">
        <v>920</v>
      </c>
      <c r="AJ10272" s="807">
        <v>41</v>
      </c>
      <c r="AK10272" s="807">
        <v>36</v>
      </c>
      <c r="AL10272" s="759" t="str">
        <f t="shared" si="321"/>
        <v>Adulto</v>
      </c>
    </row>
    <row r="10273" spans="16:38" ht="15">
      <c r="P10273" s="806" t="s">
        <v>912</v>
      </c>
      <c r="Q10273" s="807">
        <v>131</v>
      </c>
      <c r="R10273" s="807">
        <v>35</v>
      </c>
      <c r="S10273" s="759" t="str">
        <f t="shared" si="320"/>
        <v>Adulto</v>
      </c>
      <c r="AI10273" s="806" t="s">
        <v>920</v>
      </c>
      <c r="AJ10273" s="807">
        <v>32</v>
      </c>
      <c r="AK10273" s="807">
        <v>37</v>
      </c>
      <c r="AL10273" s="759" t="str">
        <f t="shared" si="321"/>
        <v>Adulto</v>
      </c>
    </row>
    <row r="10274" spans="16:38" ht="15">
      <c r="P10274" s="806" t="s">
        <v>912</v>
      </c>
      <c r="Q10274" s="807">
        <v>143</v>
      </c>
      <c r="R10274" s="807">
        <v>36</v>
      </c>
      <c r="S10274" s="759" t="str">
        <f t="shared" si="320"/>
        <v>Adulto</v>
      </c>
      <c r="AI10274" s="806" t="s">
        <v>920</v>
      </c>
      <c r="AJ10274" s="807">
        <v>28</v>
      </c>
      <c r="AK10274" s="807">
        <v>38</v>
      </c>
      <c r="AL10274" s="759" t="str">
        <f t="shared" si="321"/>
        <v>Adulto</v>
      </c>
    </row>
    <row r="10275" spans="16:38" ht="15">
      <c r="P10275" s="806" t="s">
        <v>912</v>
      </c>
      <c r="Q10275" s="807">
        <v>129</v>
      </c>
      <c r="R10275" s="807">
        <v>37</v>
      </c>
      <c r="S10275" s="759" t="str">
        <f t="shared" si="320"/>
        <v>Adulto</v>
      </c>
      <c r="AI10275" s="806" t="s">
        <v>920</v>
      </c>
      <c r="AJ10275" s="807">
        <v>41</v>
      </c>
      <c r="AK10275" s="807">
        <v>39</v>
      </c>
      <c r="AL10275" s="759" t="str">
        <f t="shared" si="321"/>
        <v>Adulto</v>
      </c>
    </row>
    <row r="10276" spans="16:38" ht="15">
      <c r="P10276" s="806" t="s">
        <v>912</v>
      </c>
      <c r="Q10276" s="807">
        <v>141</v>
      </c>
      <c r="R10276" s="807">
        <v>38</v>
      </c>
      <c r="S10276" s="759" t="str">
        <f t="shared" si="320"/>
        <v>Adulto</v>
      </c>
      <c r="AI10276" s="806" t="s">
        <v>920</v>
      </c>
      <c r="AJ10276" s="807">
        <v>23</v>
      </c>
      <c r="AK10276" s="807">
        <v>40</v>
      </c>
      <c r="AL10276" s="759" t="str">
        <f t="shared" si="321"/>
        <v>Adulto</v>
      </c>
    </row>
    <row r="10277" spans="16:38" ht="15">
      <c r="P10277" s="806" t="s">
        <v>912</v>
      </c>
      <c r="Q10277" s="807">
        <v>159</v>
      </c>
      <c r="R10277" s="807">
        <v>39</v>
      </c>
      <c r="S10277" s="759" t="str">
        <f t="shared" si="320"/>
        <v>Adulto</v>
      </c>
      <c r="AI10277" s="806" t="s">
        <v>920</v>
      </c>
      <c r="AJ10277" s="807">
        <v>34</v>
      </c>
      <c r="AK10277" s="807">
        <v>41</v>
      </c>
      <c r="AL10277" s="759" t="str">
        <f t="shared" si="321"/>
        <v>Adulto</v>
      </c>
    </row>
    <row r="10278" spans="16:38" ht="15">
      <c r="P10278" s="806" t="s">
        <v>912</v>
      </c>
      <c r="Q10278" s="807">
        <v>139</v>
      </c>
      <c r="R10278" s="807">
        <v>40</v>
      </c>
      <c r="S10278" s="759" t="str">
        <f t="shared" si="320"/>
        <v>Adulto</v>
      </c>
      <c r="AI10278" s="806" t="s">
        <v>920</v>
      </c>
      <c r="AJ10278" s="807">
        <v>40</v>
      </c>
      <c r="AK10278" s="807">
        <v>42</v>
      </c>
      <c r="AL10278" s="759" t="str">
        <f t="shared" si="321"/>
        <v>Adulto</v>
      </c>
    </row>
    <row r="10279" spans="16:38" ht="15">
      <c r="P10279" s="806" t="s">
        <v>912</v>
      </c>
      <c r="Q10279" s="807">
        <v>162</v>
      </c>
      <c r="R10279" s="807">
        <v>41</v>
      </c>
      <c r="S10279" s="759" t="str">
        <f t="shared" si="320"/>
        <v>Adulto</v>
      </c>
      <c r="AI10279" s="806" t="s">
        <v>920</v>
      </c>
      <c r="AJ10279" s="807">
        <v>34</v>
      </c>
      <c r="AK10279" s="807">
        <v>43</v>
      </c>
      <c r="AL10279" s="759" t="str">
        <f t="shared" si="321"/>
        <v>Adulto</v>
      </c>
    </row>
    <row r="10280" spans="16:38" ht="15">
      <c r="P10280" s="806" t="s">
        <v>912</v>
      </c>
      <c r="Q10280" s="807">
        <v>144</v>
      </c>
      <c r="R10280" s="807">
        <v>42</v>
      </c>
      <c r="S10280" s="759" t="str">
        <f t="shared" si="320"/>
        <v>Adulto</v>
      </c>
      <c r="AI10280" s="806" t="s">
        <v>920</v>
      </c>
      <c r="AJ10280" s="807">
        <v>46</v>
      </c>
      <c r="AK10280" s="807">
        <v>44</v>
      </c>
      <c r="AL10280" s="759" t="str">
        <f t="shared" si="321"/>
        <v>Adulto</v>
      </c>
    </row>
    <row r="10281" spans="16:38" ht="15">
      <c r="P10281" s="806" t="s">
        <v>912</v>
      </c>
      <c r="Q10281" s="807">
        <v>147</v>
      </c>
      <c r="R10281" s="807">
        <v>43</v>
      </c>
      <c r="S10281" s="759" t="str">
        <f t="shared" si="320"/>
        <v>Adulto</v>
      </c>
      <c r="AI10281" s="806" t="s">
        <v>920</v>
      </c>
      <c r="AJ10281" s="807">
        <v>33</v>
      </c>
      <c r="AK10281" s="807">
        <v>45</v>
      </c>
      <c r="AL10281" s="759" t="str">
        <f t="shared" si="321"/>
        <v>Adulto</v>
      </c>
    </row>
    <row r="10282" spans="16:38" ht="15">
      <c r="P10282" s="806" t="s">
        <v>912</v>
      </c>
      <c r="Q10282" s="807">
        <v>146</v>
      </c>
      <c r="R10282" s="807">
        <v>44</v>
      </c>
      <c r="S10282" s="759" t="str">
        <f t="shared" si="320"/>
        <v>Adulto</v>
      </c>
      <c r="AI10282" s="806" t="s">
        <v>920</v>
      </c>
      <c r="AJ10282" s="807">
        <v>26</v>
      </c>
      <c r="AK10282" s="807">
        <v>46</v>
      </c>
      <c r="AL10282" s="759" t="str">
        <f t="shared" si="321"/>
        <v>Adulto</v>
      </c>
    </row>
    <row r="10283" spans="16:38" ht="15">
      <c r="P10283" s="806" t="s">
        <v>912</v>
      </c>
      <c r="Q10283" s="807">
        <v>128</v>
      </c>
      <c r="R10283" s="807">
        <v>45</v>
      </c>
      <c r="S10283" s="759" t="str">
        <f t="shared" si="320"/>
        <v>Adulto</v>
      </c>
      <c r="AI10283" s="806" t="s">
        <v>920</v>
      </c>
      <c r="AJ10283" s="807">
        <v>29</v>
      </c>
      <c r="AK10283" s="807">
        <v>47</v>
      </c>
      <c r="AL10283" s="759" t="str">
        <f t="shared" si="321"/>
        <v>Adulto</v>
      </c>
    </row>
    <row r="10284" spans="16:38" ht="15">
      <c r="P10284" s="806" t="s">
        <v>912</v>
      </c>
      <c r="Q10284" s="807">
        <v>120</v>
      </c>
      <c r="R10284" s="807">
        <v>46</v>
      </c>
      <c r="S10284" s="759" t="str">
        <f t="shared" si="320"/>
        <v>Adulto</v>
      </c>
      <c r="AI10284" s="806" t="s">
        <v>920</v>
      </c>
      <c r="AJ10284" s="807">
        <v>26</v>
      </c>
      <c r="AK10284" s="807">
        <v>48</v>
      </c>
      <c r="AL10284" s="759" t="str">
        <f t="shared" si="321"/>
        <v>Adulto</v>
      </c>
    </row>
    <row r="10285" spans="16:38" ht="15">
      <c r="P10285" s="806" t="s">
        <v>912</v>
      </c>
      <c r="Q10285" s="807">
        <v>148</v>
      </c>
      <c r="R10285" s="807">
        <v>47</v>
      </c>
      <c r="S10285" s="759" t="str">
        <f t="shared" si="320"/>
        <v>Adulto</v>
      </c>
      <c r="AI10285" s="806" t="s">
        <v>920</v>
      </c>
      <c r="AJ10285" s="807">
        <v>37</v>
      </c>
      <c r="AK10285" s="807">
        <v>49</v>
      </c>
      <c r="AL10285" s="759" t="str">
        <f t="shared" si="321"/>
        <v>Adulto</v>
      </c>
    </row>
    <row r="10286" spans="16:38" ht="15">
      <c r="P10286" s="806" t="s">
        <v>912</v>
      </c>
      <c r="Q10286" s="807">
        <v>141</v>
      </c>
      <c r="R10286" s="807">
        <v>48</v>
      </c>
      <c r="S10286" s="759" t="str">
        <f t="shared" si="320"/>
        <v>Adulto</v>
      </c>
      <c r="AI10286" s="806" t="s">
        <v>920</v>
      </c>
      <c r="AJ10286" s="807">
        <v>30</v>
      </c>
      <c r="AK10286" s="807">
        <v>50</v>
      </c>
      <c r="AL10286" s="759" t="str">
        <f t="shared" si="321"/>
        <v>Adulto</v>
      </c>
    </row>
    <row r="10287" spans="16:38" ht="15">
      <c r="P10287" s="806" t="s">
        <v>912</v>
      </c>
      <c r="Q10287" s="807">
        <v>167</v>
      </c>
      <c r="R10287" s="807">
        <v>49</v>
      </c>
      <c r="S10287" s="759" t="str">
        <f t="shared" si="320"/>
        <v>Adulto</v>
      </c>
      <c r="AI10287" s="806" t="s">
        <v>920</v>
      </c>
      <c r="AJ10287" s="807">
        <v>40</v>
      </c>
      <c r="AK10287" s="807">
        <v>51</v>
      </c>
      <c r="AL10287" s="759" t="str">
        <f t="shared" si="321"/>
        <v>Adulto</v>
      </c>
    </row>
    <row r="10288" spans="16:38" ht="15">
      <c r="P10288" s="806" t="s">
        <v>912</v>
      </c>
      <c r="Q10288" s="807">
        <v>167</v>
      </c>
      <c r="R10288" s="807">
        <v>50</v>
      </c>
      <c r="S10288" s="759" t="str">
        <f t="shared" si="320"/>
        <v>Adulto</v>
      </c>
      <c r="AI10288" s="806" t="s">
        <v>920</v>
      </c>
      <c r="AJ10288" s="807">
        <v>34</v>
      </c>
      <c r="AK10288" s="807">
        <v>52</v>
      </c>
      <c r="AL10288" s="759" t="str">
        <f t="shared" si="321"/>
        <v>Adulto</v>
      </c>
    </row>
    <row r="10289" spans="16:38" ht="15">
      <c r="P10289" s="806" t="s">
        <v>912</v>
      </c>
      <c r="Q10289" s="807">
        <v>156</v>
      </c>
      <c r="R10289" s="807">
        <v>51</v>
      </c>
      <c r="S10289" s="759" t="str">
        <f t="shared" si="320"/>
        <v>Adulto</v>
      </c>
      <c r="AI10289" s="806" t="s">
        <v>920</v>
      </c>
      <c r="AJ10289" s="807">
        <v>30</v>
      </c>
      <c r="AK10289" s="807">
        <v>53</v>
      </c>
      <c r="AL10289" s="759" t="str">
        <f t="shared" si="321"/>
        <v>Adulto</v>
      </c>
    </row>
    <row r="10290" spans="16:38" ht="15">
      <c r="P10290" s="806" t="s">
        <v>912</v>
      </c>
      <c r="Q10290" s="807">
        <v>185</v>
      </c>
      <c r="R10290" s="807">
        <v>52</v>
      </c>
      <c r="S10290" s="759" t="str">
        <f t="shared" si="320"/>
        <v>Adulto</v>
      </c>
      <c r="AI10290" s="806" t="s">
        <v>920</v>
      </c>
      <c r="AJ10290" s="807">
        <v>28</v>
      </c>
      <c r="AK10290" s="807">
        <v>54</v>
      </c>
      <c r="AL10290" s="759" t="str">
        <f t="shared" si="321"/>
        <v>Adulto</v>
      </c>
    </row>
    <row r="10291" spans="16:38" ht="15">
      <c r="P10291" s="806" t="s">
        <v>912</v>
      </c>
      <c r="Q10291" s="807">
        <v>171</v>
      </c>
      <c r="R10291" s="807">
        <v>53</v>
      </c>
      <c r="S10291" s="759" t="str">
        <f t="shared" si="320"/>
        <v>Adulto</v>
      </c>
      <c r="AI10291" s="806" t="s">
        <v>920</v>
      </c>
      <c r="AJ10291" s="807">
        <v>21</v>
      </c>
      <c r="AK10291" s="807">
        <v>55</v>
      </c>
      <c r="AL10291" s="759" t="str">
        <f t="shared" si="321"/>
        <v>Adulto</v>
      </c>
    </row>
    <row r="10292" spans="16:38" ht="15">
      <c r="P10292" s="806" t="s">
        <v>912</v>
      </c>
      <c r="Q10292" s="807">
        <v>163</v>
      </c>
      <c r="R10292" s="807">
        <v>54</v>
      </c>
      <c r="S10292" s="759" t="str">
        <f t="shared" si="320"/>
        <v>Adulto</v>
      </c>
      <c r="AI10292" s="806" t="s">
        <v>920</v>
      </c>
      <c r="AJ10292" s="807">
        <v>20</v>
      </c>
      <c r="AK10292" s="807">
        <v>56</v>
      </c>
      <c r="AL10292" s="759" t="str">
        <f t="shared" si="321"/>
        <v>Adulto</v>
      </c>
    </row>
    <row r="10293" spans="16:38" ht="15">
      <c r="P10293" s="806" t="s">
        <v>912</v>
      </c>
      <c r="Q10293" s="807">
        <v>193</v>
      </c>
      <c r="R10293" s="807">
        <v>55</v>
      </c>
      <c r="S10293" s="759" t="str">
        <f t="shared" si="320"/>
        <v>Adulto</v>
      </c>
      <c r="AI10293" s="806" t="s">
        <v>920</v>
      </c>
      <c r="AJ10293" s="807">
        <v>25</v>
      </c>
      <c r="AK10293" s="807">
        <v>57</v>
      </c>
      <c r="AL10293" s="759" t="str">
        <f t="shared" si="321"/>
        <v>Adulto</v>
      </c>
    </row>
    <row r="10294" spans="16:38" ht="15">
      <c r="P10294" s="806" t="s">
        <v>912</v>
      </c>
      <c r="Q10294" s="807">
        <v>193</v>
      </c>
      <c r="R10294" s="807">
        <v>56</v>
      </c>
      <c r="S10294" s="759" t="str">
        <f t="shared" si="320"/>
        <v>Adulto</v>
      </c>
      <c r="AI10294" s="806" t="s">
        <v>920</v>
      </c>
      <c r="AJ10294" s="807">
        <v>24</v>
      </c>
      <c r="AK10294" s="807">
        <v>58</v>
      </c>
      <c r="AL10294" s="759" t="str">
        <f t="shared" si="321"/>
        <v>Adulto</v>
      </c>
    </row>
    <row r="10295" spans="16:38" ht="15">
      <c r="P10295" s="806" t="s">
        <v>912</v>
      </c>
      <c r="Q10295" s="807">
        <v>161</v>
      </c>
      <c r="R10295" s="807">
        <v>57</v>
      </c>
      <c r="S10295" s="759" t="str">
        <f t="shared" si="320"/>
        <v>Adulto</v>
      </c>
      <c r="AI10295" s="806" t="s">
        <v>920</v>
      </c>
      <c r="AJ10295" s="807">
        <v>19</v>
      </c>
      <c r="AK10295" s="807">
        <v>59</v>
      </c>
      <c r="AL10295" s="759" t="str">
        <f t="shared" si="321"/>
        <v>Adulto</v>
      </c>
    </row>
    <row r="10296" spans="16:38" ht="15">
      <c r="P10296" s="806" t="s">
        <v>912</v>
      </c>
      <c r="Q10296" s="807">
        <v>193</v>
      </c>
      <c r="R10296" s="807">
        <v>58</v>
      </c>
      <c r="S10296" s="759" t="str">
        <f t="shared" si="320"/>
        <v>Adulto</v>
      </c>
      <c r="AI10296" s="806" t="s">
        <v>920</v>
      </c>
      <c r="AJ10296" s="807">
        <v>22</v>
      </c>
      <c r="AK10296" s="807">
        <v>60</v>
      </c>
      <c r="AL10296" s="759" t="str">
        <f t="shared" si="321"/>
        <v>Vejez</v>
      </c>
    </row>
    <row r="10297" spans="16:38" ht="15">
      <c r="P10297" s="806" t="s">
        <v>912</v>
      </c>
      <c r="Q10297" s="807">
        <v>210</v>
      </c>
      <c r="R10297" s="807">
        <v>59</v>
      </c>
      <c r="S10297" s="759" t="str">
        <f t="shared" si="320"/>
        <v>Adulto</v>
      </c>
      <c r="AI10297" s="806" t="s">
        <v>920</v>
      </c>
      <c r="AJ10297" s="807">
        <v>20</v>
      </c>
      <c r="AK10297" s="807">
        <v>61</v>
      </c>
      <c r="AL10297" s="759" t="str">
        <f t="shared" si="321"/>
        <v>Vejez</v>
      </c>
    </row>
    <row r="10298" spans="16:38" ht="15">
      <c r="P10298" s="806" t="s">
        <v>912</v>
      </c>
      <c r="Q10298" s="807">
        <v>203</v>
      </c>
      <c r="R10298" s="807">
        <v>60</v>
      </c>
      <c r="S10298" s="759" t="str">
        <f t="shared" si="320"/>
        <v>Vejez</v>
      </c>
      <c r="AI10298" s="806" t="s">
        <v>920</v>
      </c>
      <c r="AJ10298" s="807">
        <v>18</v>
      </c>
      <c r="AK10298" s="807">
        <v>62</v>
      </c>
      <c r="AL10298" s="759" t="str">
        <f t="shared" si="321"/>
        <v>Vejez</v>
      </c>
    </row>
    <row r="10299" spans="16:38" ht="15">
      <c r="P10299" s="806" t="s">
        <v>912</v>
      </c>
      <c r="Q10299" s="807">
        <v>173</v>
      </c>
      <c r="R10299" s="807">
        <v>61</v>
      </c>
      <c r="S10299" s="759" t="str">
        <f t="shared" si="320"/>
        <v>Vejez</v>
      </c>
      <c r="AI10299" s="806" t="s">
        <v>920</v>
      </c>
      <c r="AJ10299" s="807">
        <v>16</v>
      </c>
      <c r="AK10299" s="807">
        <v>63</v>
      </c>
      <c r="AL10299" s="759" t="str">
        <f t="shared" si="321"/>
        <v>Vejez</v>
      </c>
    </row>
    <row r="10300" spans="16:38" ht="15">
      <c r="P10300" s="806" t="s">
        <v>912</v>
      </c>
      <c r="Q10300" s="807">
        <v>203</v>
      </c>
      <c r="R10300" s="807">
        <v>62</v>
      </c>
      <c r="S10300" s="759" t="str">
        <f t="shared" si="320"/>
        <v>Vejez</v>
      </c>
      <c r="AI10300" s="806" t="s">
        <v>920</v>
      </c>
      <c r="AJ10300" s="807">
        <v>12</v>
      </c>
      <c r="AK10300" s="807">
        <v>64</v>
      </c>
      <c r="AL10300" s="759" t="str">
        <f t="shared" si="321"/>
        <v>Vejez</v>
      </c>
    </row>
    <row r="10301" spans="16:38" ht="15">
      <c r="P10301" s="806" t="s">
        <v>912</v>
      </c>
      <c r="Q10301" s="807">
        <v>196</v>
      </c>
      <c r="R10301" s="807">
        <v>63</v>
      </c>
      <c r="S10301" s="759" t="str">
        <f t="shared" si="320"/>
        <v>Vejez</v>
      </c>
      <c r="AI10301" s="806" t="s">
        <v>920</v>
      </c>
      <c r="AJ10301" s="807">
        <v>11</v>
      </c>
      <c r="AK10301" s="807">
        <v>65</v>
      </c>
      <c r="AL10301" s="759" t="str">
        <f t="shared" si="321"/>
        <v>Vejez</v>
      </c>
    </row>
    <row r="10302" spans="16:38" ht="15">
      <c r="P10302" s="806" t="s">
        <v>912</v>
      </c>
      <c r="Q10302" s="807">
        <v>209</v>
      </c>
      <c r="R10302" s="807">
        <v>64</v>
      </c>
      <c r="S10302" s="759" t="str">
        <f t="shared" si="320"/>
        <v>Vejez</v>
      </c>
      <c r="AI10302" s="806" t="s">
        <v>920</v>
      </c>
      <c r="AJ10302" s="807">
        <v>12</v>
      </c>
      <c r="AK10302" s="807">
        <v>66</v>
      </c>
      <c r="AL10302" s="759" t="str">
        <f t="shared" si="321"/>
        <v>Vejez</v>
      </c>
    </row>
    <row r="10303" spans="16:38" ht="15">
      <c r="P10303" s="806" t="s">
        <v>912</v>
      </c>
      <c r="Q10303" s="807">
        <v>169</v>
      </c>
      <c r="R10303" s="807">
        <v>65</v>
      </c>
      <c r="S10303" s="759" t="str">
        <f t="shared" si="320"/>
        <v>Vejez</v>
      </c>
      <c r="AI10303" s="806" t="s">
        <v>920</v>
      </c>
      <c r="AJ10303" s="807">
        <v>7</v>
      </c>
      <c r="AK10303" s="807">
        <v>67</v>
      </c>
      <c r="AL10303" s="759" t="str">
        <f t="shared" si="321"/>
        <v>Vejez</v>
      </c>
    </row>
    <row r="10304" spans="16:38" ht="15">
      <c r="P10304" s="806" t="s">
        <v>912</v>
      </c>
      <c r="Q10304" s="807">
        <v>184</v>
      </c>
      <c r="R10304" s="807">
        <v>66</v>
      </c>
      <c r="S10304" s="759" t="str">
        <f t="shared" si="320"/>
        <v>Vejez</v>
      </c>
      <c r="AI10304" s="806" t="s">
        <v>920</v>
      </c>
      <c r="AJ10304" s="807">
        <v>10</v>
      </c>
      <c r="AK10304" s="807">
        <v>68</v>
      </c>
      <c r="AL10304" s="759" t="str">
        <f t="shared" si="321"/>
        <v>Vejez</v>
      </c>
    </row>
    <row r="10305" spans="16:38" ht="15">
      <c r="P10305" s="806" t="s">
        <v>912</v>
      </c>
      <c r="Q10305" s="807">
        <v>172</v>
      </c>
      <c r="R10305" s="807">
        <v>67</v>
      </c>
      <c r="S10305" s="759" t="str">
        <f t="shared" si="320"/>
        <v>Vejez</v>
      </c>
      <c r="AI10305" s="806" t="s">
        <v>920</v>
      </c>
      <c r="AJ10305" s="807">
        <v>11</v>
      </c>
      <c r="AK10305" s="807">
        <v>69</v>
      </c>
      <c r="AL10305" s="759" t="str">
        <f t="shared" si="321"/>
        <v>Vejez</v>
      </c>
    </row>
    <row r="10306" spans="16:38" ht="15">
      <c r="P10306" s="806" t="s">
        <v>912</v>
      </c>
      <c r="Q10306" s="807">
        <v>159</v>
      </c>
      <c r="R10306" s="807">
        <v>68</v>
      </c>
      <c r="S10306" s="759" t="str">
        <f t="shared" si="320"/>
        <v>Vejez</v>
      </c>
      <c r="AI10306" s="806" t="s">
        <v>920</v>
      </c>
      <c r="AJ10306" s="807">
        <v>8</v>
      </c>
      <c r="AK10306" s="807">
        <v>70</v>
      </c>
      <c r="AL10306" s="759" t="str">
        <f t="shared" si="321"/>
        <v>Vejez</v>
      </c>
    </row>
    <row r="10307" spans="16:38" ht="15">
      <c r="P10307" s="806" t="s">
        <v>912</v>
      </c>
      <c r="Q10307" s="807">
        <v>167</v>
      </c>
      <c r="R10307" s="807">
        <v>69</v>
      </c>
      <c r="S10307" s="759" t="str">
        <f t="shared" ref="S10307:S10370" si="322">IF(P10307=0,"",IF(AND(R10307&gt;=0,R10307&lt;=5),"Primera Infancia",IF(AND(R10307&gt;=6,R10307&lt;=11),"Infancia",IF(AND(R10307&gt;=12,R10307&lt;=17),"Adolescente",IF(AND(R10307&gt;=18,R10307&lt;=28),"Juventud",IF(AND(R10307&gt;=29,R10307&lt;=59),"Adulto","Vejez"))))))</f>
        <v>Vejez</v>
      </c>
      <c r="AI10307" s="806" t="s">
        <v>920</v>
      </c>
      <c r="AJ10307" s="807">
        <v>11</v>
      </c>
      <c r="AK10307" s="807">
        <v>71</v>
      </c>
      <c r="AL10307" s="759" t="str">
        <f t="shared" ref="AL10307:AL10370" si="323">IF(AI10307=0,"",IF(AND(AK10307&gt;=0,AK10307&lt;=5),"Primera Infancia",IF(AND(AK10307&gt;=6,AK10307&lt;=11),"Infancia",IF(AND(AK10307&gt;=12,AK10307&lt;=17),"Adolescente",IF(AND(AK10307&gt;=18,AK10307&lt;=28),"Juventud",IF(AND(AK10307&gt;=29,AK10307&lt;=59),"Adulto","Vejez"))))))</f>
        <v>Vejez</v>
      </c>
    </row>
    <row r="10308" spans="16:38" ht="15">
      <c r="P10308" s="806" t="s">
        <v>912</v>
      </c>
      <c r="Q10308" s="807">
        <v>123</v>
      </c>
      <c r="R10308" s="807">
        <v>70</v>
      </c>
      <c r="S10308" s="759" t="str">
        <f t="shared" si="322"/>
        <v>Vejez</v>
      </c>
      <c r="AI10308" s="806" t="s">
        <v>920</v>
      </c>
      <c r="AJ10308" s="807">
        <v>8</v>
      </c>
      <c r="AK10308" s="807">
        <v>72</v>
      </c>
      <c r="AL10308" s="759" t="str">
        <f t="shared" si="323"/>
        <v>Vejez</v>
      </c>
    </row>
    <row r="10309" spans="16:38" ht="15">
      <c r="P10309" s="806" t="s">
        <v>912</v>
      </c>
      <c r="Q10309" s="807">
        <v>154</v>
      </c>
      <c r="R10309" s="807">
        <v>71</v>
      </c>
      <c r="S10309" s="759" t="str">
        <f t="shared" si="322"/>
        <v>Vejez</v>
      </c>
      <c r="AI10309" s="806" t="s">
        <v>920</v>
      </c>
      <c r="AJ10309" s="807">
        <v>11</v>
      </c>
      <c r="AK10309" s="807">
        <v>73</v>
      </c>
      <c r="AL10309" s="759" t="str">
        <f t="shared" si="323"/>
        <v>Vejez</v>
      </c>
    </row>
    <row r="10310" spans="16:38" ht="15">
      <c r="P10310" s="806" t="s">
        <v>912</v>
      </c>
      <c r="Q10310" s="807">
        <v>121</v>
      </c>
      <c r="R10310" s="807">
        <v>72</v>
      </c>
      <c r="S10310" s="759" t="str">
        <f t="shared" si="322"/>
        <v>Vejez</v>
      </c>
      <c r="AI10310" s="806" t="s">
        <v>920</v>
      </c>
      <c r="AJ10310" s="807">
        <v>2</v>
      </c>
      <c r="AK10310" s="807">
        <v>74</v>
      </c>
      <c r="AL10310" s="759" t="str">
        <f t="shared" si="323"/>
        <v>Vejez</v>
      </c>
    </row>
    <row r="10311" spans="16:38" ht="15">
      <c r="P10311" s="806" t="s">
        <v>912</v>
      </c>
      <c r="Q10311" s="807">
        <v>134</v>
      </c>
      <c r="R10311" s="807">
        <v>73</v>
      </c>
      <c r="S10311" s="759" t="str">
        <f t="shared" si="322"/>
        <v>Vejez</v>
      </c>
      <c r="AI10311" s="806" t="s">
        <v>920</v>
      </c>
      <c r="AJ10311" s="807">
        <v>6</v>
      </c>
      <c r="AK10311" s="807">
        <v>75</v>
      </c>
      <c r="AL10311" s="759" t="str">
        <f t="shared" si="323"/>
        <v>Vejez</v>
      </c>
    </row>
    <row r="10312" spans="16:38" ht="15">
      <c r="P10312" s="806" t="s">
        <v>912</v>
      </c>
      <c r="Q10312" s="807">
        <v>100</v>
      </c>
      <c r="R10312" s="807">
        <v>74</v>
      </c>
      <c r="S10312" s="759" t="str">
        <f t="shared" si="322"/>
        <v>Vejez</v>
      </c>
      <c r="AI10312" s="806" t="s">
        <v>920</v>
      </c>
      <c r="AJ10312" s="807">
        <v>4</v>
      </c>
      <c r="AK10312" s="807">
        <v>76</v>
      </c>
      <c r="AL10312" s="759" t="str">
        <f t="shared" si="323"/>
        <v>Vejez</v>
      </c>
    </row>
    <row r="10313" spans="16:38" ht="15">
      <c r="P10313" s="806" t="s">
        <v>912</v>
      </c>
      <c r="Q10313" s="807">
        <v>113</v>
      </c>
      <c r="R10313" s="807">
        <v>75</v>
      </c>
      <c r="S10313" s="759" t="str">
        <f t="shared" si="322"/>
        <v>Vejez</v>
      </c>
      <c r="AI10313" s="806" t="s">
        <v>920</v>
      </c>
      <c r="AJ10313" s="807">
        <v>4</v>
      </c>
      <c r="AK10313" s="807">
        <v>77</v>
      </c>
      <c r="AL10313" s="759" t="str">
        <f t="shared" si="323"/>
        <v>Vejez</v>
      </c>
    </row>
    <row r="10314" spans="16:38" ht="15">
      <c r="P10314" s="806" t="s">
        <v>912</v>
      </c>
      <c r="Q10314" s="807">
        <v>111</v>
      </c>
      <c r="R10314" s="807">
        <v>76</v>
      </c>
      <c r="S10314" s="759" t="str">
        <f t="shared" si="322"/>
        <v>Vejez</v>
      </c>
      <c r="AI10314" s="806" t="s">
        <v>920</v>
      </c>
      <c r="AJ10314" s="807">
        <v>5</v>
      </c>
      <c r="AK10314" s="807">
        <v>78</v>
      </c>
      <c r="AL10314" s="759" t="str">
        <f t="shared" si="323"/>
        <v>Vejez</v>
      </c>
    </row>
    <row r="10315" spans="16:38" ht="15">
      <c r="P10315" s="806" t="s">
        <v>912</v>
      </c>
      <c r="Q10315" s="807">
        <v>95</v>
      </c>
      <c r="R10315" s="807">
        <v>77</v>
      </c>
      <c r="S10315" s="759" t="str">
        <f t="shared" si="322"/>
        <v>Vejez</v>
      </c>
      <c r="AI10315" s="806" t="s">
        <v>920</v>
      </c>
      <c r="AJ10315" s="807">
        <v>6</v>
      </c>
      <c r="AK10315" s="807">
        <v>79</v>
      </c>
      <c r="AL10315" s="759" t="str">
        <f t="shared" si="323"/>
        <v>Vejez</v>
      </c>
    </row>
    <row r="10316" spans="16:38" ht="15">
      <c r="P10316" s="806" t="s">
        <v>912</v>
      </c>
      <c r="Q10316" s="807">
        <v>72</v>
      </c>
      <c r="R10316" s="807">
        <v>78</v>
      </c>
      <c r="S10316" s="759" t="str">
        <f t="shared" si="322"/>
        <v>Vejez</v>
      </c>
      <c r="AI10316" s="806" t="s">
        <v>920</v>
      </c>
      <c r="AJ10316" s="807">
        <v>4</v>
      </c>
      <c r="AK10316" s="807">
        <v>80</v>
      </c>
      <c r="AL10316" s="759" t="str">
        <f t="shared" si="323"/>
        <v>Vejez</v>
      </c>
    </row>
    <row r="10317" spans="16:38" ht="15">
      <c r="P10317" s="806" t="s">
        <v>912</v>
      </c>
      <c r="Q10317" s="807">
        <v>72</v>
      </c>
      <c r="R10317" s="807">
        <v>79</v>
      </c>
      <c r="S10317" s="759" t="str">
        <f t="shared" si="322"/>
        <v>Vejez</v>
      </c>
      <c r="AI10317" s="806" t="s">
        <v>920</v>
      </c>
      <c r="AJ10317" s="807">
        <v>2</v>
      </c>
      <c r="AK10317" s="807">
        <v>81</v>
      </c>
      <c r="AL10317" s="759" t="str">
        <f t="shared" si="323"/>
        <v>Vejez</v>
      </c>
    </row>
    <row r="10318" spans="16:38" ht="15">
      <c r="P10318" s="806" t="s">
        <v>912</v>
      </c>
      <c r="Q10318" s="807">
        <v>67</v>
      </c>
      <c r="R10318" s="807">
        <v>80</v>
      </c>
      <c r="S10318" s="759" t="str">
        <f t="shared" si="322"/>
        <v>Vejez</v>
      </c>
      <c r="AI10318" s="806" t="s">
        <v>920</v>
      </c>
      <c r="AJ10318" s="807">
        <v>8</v>
      </c>
      <c r="AK10318" s="807">
        <v>82</v>
      </c>
      <c r="AL10318" s="759" t="str">
        <f t="shared" si="323"/>
        <v>Vejez</v>
      </c>
    </row>
    <row r="10319" spans="16:38" ht="15">
      <c r="P10319" s="806" t="s">
        <v>912</v>
      </c>
      <c r="Q10319" s="807">
        <v>55</v>
      </c>
      <c r="R10319" s="807">
        <v>81</v>
      </c>
      <c r="S10319" s="759" t="str">
        <f t="shared" si="322"/>
        <v>Vejez</v>
      </c>
      <c r="AI10319" s="806" t="s">
        <v>920</v>
      </c>
      <c r="AJ10319" s="807">
        <v>2</v>
      </c>
      <c r="AK10319" s="807">
        <v>83</v>
      </c>
      <c r="AL10319" s="759" t="str">
        <f t="shared" si="323"/>
        <v>Vejez</v>
      </c>
    </row>
    <row r="10320" spans="16:38" ht="15">
      <c r="P10320" s="806" t="s">
        <v>912</v>
      </c>
      <c r="Q10320" s="807">
        <v>64</v>
      </c>
      <c r="R10320" s="807">
        <v>82</v>
      </c>
      <c r="S10320" s="759" t="str">
        <f t="shared" si="322"/>
        <v>Vejez</v>
      </c>
      <c r="AI10320" s="806" t="s">
        <v>920</v>
      </c>
      <c r="AJ10320" s="807">
        <v>3</v>
      </c>
      <c r="AK10320" s="807">
        <v>84</v>
      </c>
      <c r="AL10320" s="759" t="str">
        <f t="shared" si="323"/>
        <v>Vejez</v>
      </c>
    </row>
    <row r="10321" spans="16:38" ht="15">
      <c r="P10321" s="806" t="s">
        <v>912</v>
      </c>
      <c r="Q10321" s="807">
        <v>53</v>
      </c>
      <c r="R10321" s="807">
        <v>83</v>
      </c>
      <c r="S10321" s="759" t="str">
        <f t="shared" si="322"/>
        <v>Vejez</v>
      </c>
      <c r="AI10321" s="806" t="s">
        <v>920</v>
      </c>
      <c r="AJ10321" s="807">
        <v>6</v>
      </c>
      <c r="AK10321" s="807">
        <v>85</v>
      </c>
      <c r="AL10321" s="759" t="str">
        <f t="shared" si="323"/>
        <v>Vejez</v>
      </c>
    </row>
    <row r="10322" spans="16:38" ht="15">
      <c r="P10322" s="806" t="s">
        <v>912</v>
      </c>
      <c r="Q10322" s="807">
        <v>58</v>
      </c>
      <c r="R10322" s="807">
        <v>84</v>
      </c>
      <c r="S10322" s="759" t="str">
        <f t="shared" si="322"/>
        <v>Vejez</v>
      </c>
      <c r="AI10322" s="806" t="s">
        <v>920</v>
      </c>
      <c r="AJ10322" s="807">
        <v>2</v>
      </c>
      <c r="AK10322" s="807">
        <v>87</v>
      </c>
      <c r="AL10322" s="759" t="str">
        <f t="shared" si="323"/>
        <v>Vejez</v>
      </c>
    </row>
    <row r="10323" spans="16:38" ht="15">
      <c r="P10323" s="806" t="s">
        <v>912</v>
      </c>
      <c r="Q10323" s="807">
        <v>45</v>
      </c>
      <c r="R10323" s="807">
        <v>85</v>
      </c>
      <c r="S10323" s="759" t="str">
        <f t="shared" si="322"/>
        <v>Vejez</v>
      </c>
      <c r="AI10323" s="806" t="s">
        <v>920</v>
      </c>
      <c r="AJ10323" s="807">
        <v>1</v>
      </c>
      <c r="AK10323" s="807">
        <v>88</v>
      </c>
      <c r="AL10323" s="759" t="str">
        <f t="shared" si="323"/>
        <v>Vejez</v>
      </c>
    </row>
    <row r="10324" spans="16:38" ht="15">
      <c r="P10324" s="806" t="s">
        <v>912</v>
      </c>
      <c r="Q10324" s="807">
        <v>41</v>
      </c>
      <c r="R10324" s="807">
        <v>86</v>
      </c>
      <c r="S10324" s="759" t="str">
        <f t="shared" si="322"/>
        <v>Vejez</v>
      </c>
      <c r="AI10324" s="806" t="s">
        <v>920</v>
      </c>
      <c r="AJ10324" s="807">
        <v>2</v>
      </c>
      <c r="AK10324" s="807">
        <v>89</v>
      </c>
      <c r="AL10324" s="759" t="str">
        <f t="shared" si="323"/>
        <v>Vejez</v>
      </c>
    </row>
    <row r="10325" spans="16:38" ht="15">
      <c r="P10325" s="806" t="s">
        <v>912</v>
      </c>
      <c r="Q10325" s="807">
        <v>28</v>
      </c>
      <c r="R10325" s="807">
        <v>87</v>
      </c>
      <c r="S10325" s="759" t="str">
        <f t="shared" si="322"/>
        <v>Vejez</v>
      </c>
      <c r="AI10325" s="806" t="s">
        <v>920</v>
      </c>
      <c r="AJ10325" s="807">
        <v>1</v>
      </c>
      <c r="AK10325" s="807">
        <v>91</v>
      </c>
      <c r="AL10325" s="759" t="str">
        <f t="shared" si="323"/>
        <v>Vejez</v>
      </c>
    </row>
    <row r="10326" spans="16:38" ht="15">
      <c r="P10326" s="806" t="s">
        <v>912</v>
      </c>
      <c r="Q10326" s="807">
        <v>19</v>
      </c>
      <c r="R10326" s="807">
        <v>88</v>
      </c>
      <c r="S10326" s="759" t="str">
        <f t="shared" si="322"/>
        <v>Vejez</v>
      </c>
      <c r="AI10326" s="806" t="s">
        <v>920</v>
      </c>
      <c r="AJ10326" s="807">
        <v>2</v>
      </c>
      <c r="AK10326" s="807">
        <v>92</v>
      </c>
      <c r="AL10326" s="759" t="str">
        <f t="shared" si="323"/>
        <v>Vejez</v>
      </c>
    </row>
    <row r="10327" spans="16:38" ht="30">
      <c r="P10327" s="806" t="s">
        <v>912</v>
      </c>
      <c r="Q10327" s="807">
        <v>24</v>
      </c>
      <c r="R10327" s="807">
        <v>89</v>
      </c>
      <c r="S10327" s="759" t="str">
        <f t="shared" si="322"/>
        <v>Vejez</v>
      </c>
      <c r="AI10327" s="806" t="s">
        <v>921</v>
      </c>
      <c r="AJ10327" s="807">
        <v>23</v>
      </c>
      <c r="AK10327" s="807">
        <v>0</v>
      </c>
      <c r="AL10327" s="759" t="str">
        <f t="shared" si="323"/>
        <v>Primera Infancia</v>
      </c>
    </row>
    <row r="10328" spans="16:38" ht="30">
      <c r="P10328" s="806" t="s">
        <v>912</v>
      </c>
      <c r="Q10328" s="807">
        <v>22</v>
      </c>
      <c r="R10328" s="807">
        <v>90</v>
      </c>
      <c r="S10328" s="759" t="str">
        <f t="shared" si="322"/>
        <v>Vejez</v>
      </c>
      <c r="AI10328" s="806" t="s">
        <v>921</v>
      </c>
      <c r="AJ10328" s="807">
        <v>27</v>
      </c>
      <c r="AK10328" s="807">
        <v>1</v>
      </c>
      <c r="AL10328" s="759" t="str">
        <f t="shared" si="323"/>
        <v>Primera Infancia</v>
      </c>
    </row>
    <row r="10329" spans="16:38" ht="30">
      <c r="P10329" s="806" t="s">
        <v>912</v>
      </c>
      <c r="Q10329" s="807">
        <v>23</v>
      </c>
      <c r="R10329" s="807">
        <v>91</v>
      </c>
      <c r="S10329" s="759" t="str">
        <f t="shared" si="322"/>
        <v>Vejez</v>
      </c>
      <c r="AI10329" s="806" t="s">
        <v>921</v>
      </c>
      <c r="AJ10329" s="807">
        <v>36</v>
      </c>
      <c r="AK10329" s="807">
        <v>2</v>
      </c>
      <c r="AL10329" s="759" t="str">
        <f t="shared" si="323"/>
        <v>Primera Infancia</v>
      </c>
    </row>
    <row r="10330" spans="16:38" ht="30">
      <c r="P10330" s="806" t="s">
        <v>912</v>
      </c>
      <c r="Q10330" s="807">
        <v>18</v>
      </c>
      <c r="R10330" s="807">
        <v>92</v>
      </c>
      <c r="S10330" s="759" t="str">
        <f t="shared" si="322"/>
        <v>Vejez</v>
      </c>
      <c r="AI10330" s="806" t="s">
        <v>921</v>
      </c>
      <c r="AJ10330" s="807">
        <v>48</v>
      </c>
      <c r="AK10330" s="807">
        <v>3</v>
      </c>
      <c r="AL10330" s="759" t="str">
        <f t="shared" si="323"/>
        <v>Primera Infancia</v>
      </c>
    </row>
    <row r="10331" spans="16:38" ht="30">
      <c r="P10331" s="806" t="s">
        <v>912</v>
      </c>
      <c r="Q10331" s="807">
        <v>12</v>
      </c>
      <c r="R10331" s="807">
        <v>93</v>
      </c>
      <c r="S10331" s="759" t="str">
        <f t="shared" si="322"/>
        <v>Vejez</v>
      </c>
      <c r="AI10331" s="806" t="s">
        <v>921</v>
      </c>
      <c r="AJ10331" s="807">
        <v>36</v>
      </c>
      <c r="AK10331" s="807">
        <v>4</v>
      </c>
      <c r="AL10331" s="759" t="str">
        <f t="shared" si="323"/>
        <v>Primera Infancia</v>
      </c>
    </row>
    <row r="10332" spans="16:38" ht="30">
      <c r="P10332" s="806" t="s">
        <v>912</v>
      </c>
      <c r="Q10332" s="807">
        <v>10</v>
      </c>
      <c r="R10332" s="807">
        <v>94</v>
      </c>
      <c r="S10332" s="759" t="str">
        <f t="shared" si="322"/>
        <v>Vejez</v>
      </c>
      <c r="AI10332" s="806" t="s">
        <v>921</v>
      </c>
      <c r="AJ10332" s="807">
        <v>31</v>
      </c>
      <c r="AK10332" s="807">
        <v>5</v>
      </c>
      <c r="AL10332" s="759" t="str">
        <f t="shared" si="323"/>
        <v>Primera Infancia</v>
      </c>
    </row>
    <row r="10333" spans="16:38" ht="15">
      <c r="P10333" s="806" t="s">
        <v>912</v>
      </c>
      <c r="Q10333" s="807">
        <v>9</v>
      </c>
      <c r="R10333" s="807">
        <v>95</v>
      </c>
      <c r="S10333" s="759" t="str">
        <f t="shared" si="322"/>
        <v>Vejez</v>
      </c>
      <c r="AI10333" s="806" t="s">
        <v>921</v>
      </c>
      <c r="AJ10333" s="807">
        <v>40</v>
      </c>
      <c r="AK10333" s="807">
        <v>6</v>
      </c>
      <c r="AL10333" s="759" t="str">
        <f t="shared" si="323"/>
        <v>Infancia</v>
      </c>
    </row>
    <row r="10334" spans="16:38" ht="15">
      <c r="P10334" s="806" t="s">
        <v>912</v>
      </c>
      <c r="Q10334" s="807">
        <v>5</v>
      </c>
      <c r="R10334" s="807">
        <v>96</v>
      </c>
      <c r="S10334" s="759" t="str">
        <f t="shared" si="322"/>
        <v>Vejez</v>
      </c>
      <c r="AI10334" s="806" t="s">
        <v>921</v>
      </c>
      <c r="AJ10334" s="807">
        <v>38</v>
      </c>
      <c r="AK10334" s="807">
        <v>7</v>
      </c>
      <c r="AL10334" s="759" t="str">
        <f t="shared" si="323"/>
        <v>Infancia</v>
      </c>
    </row>
    <row r="10335" spans="16:38" ht="15">
      <c r="P10335" s="806" t="s">
        <v>912</v>
      </c>
      <c r="Q10335" s="807">
        <v>4</v>
      </c>
      <c r="R10335" s="807">
        <v>97</v>
      </c>
      <c r="S10335" s="759" t="str">
        <f t="shared" si="322"/>
        <v>Vejez</v>
      </c>
      <c r="AI10335" s="806" t="s">
        <v>921</v>
      </c>
      <c r="AJ10335" s="807">
        <v>46</v>
      </c>
      <c r="AK10335" s="807">
        <v>8</v>
      </c>
      <c r="AL10335" s="759" t="str">
        <f t="shared" si="323"/>
        <v>Infancia</v>
      </c>
    </row>
    <row r="10336" spans="16:38" ht="15">
      <c r="P10336" s="806" t="s">
        <v>912</v>
      </c>
      <c r="Q10336" s="807">
        <v>4</v>
      </c>
      <c r="R10336" s="807">
        <v>98</v>
      </c>
      <c r="S10336" s="759" t="str">
        <f t="shared" si="322"/>
        <v>Vejez</v>
      </c>
      <c r="AI10336" s="806" t="s">
        <v>921</v>
      </c>
      <c r="AJ10336" s="807">
        <v>45</v>
      </c>
      <c r="AK10336" s="807">
        <v>9</v>
      </c>
      <c r="AL10336" s="759" t="str">
        <f t="shared" si="323"/>
        <v>Infancia</v>
      </c>
    </row>
    <row r="10337" spans="16:38" ht="15">
      <c r="P10337" s="806" t="s">
        <v>912</v>
      </c>
      <c r="Q10337" s="807">
        <v>2</v>
      </c>
      <c r="R10337" s="807">
        <v>100</v>
      </c>
      <c r="S10337" s="759" t="str">
        <f t="shared" si="322"/>
        <v>Vejez</v>
      </c>
      <c r="AI10337" s="806" t="s">
        <v>921</v>
      </c>
      <c r="AJ10337" s="807">
        <v>53</v>
      </c>
      <c r="AK10337" s="807">
        <v>10</v>
      </c>
      <c r="AL10337" s="759" t="str">
        <f t="shared" si="323"/>
        <v>Infancia</v>
      </c>
    </row>
    <row r="10338" spans="16:38" ht="30">
      <c r="P10338" s="806" t="s">
        <v>913</v>
      </c>
      <c r="Q10338" s="807">
        <v>155</v>
      </c>
      <c r="R10338" s="807">
        <v>0</v>
      </c>
      <c r="S10338" s="759" t="str">
        <f t="shared" si="322"/>
        <v>Primera Infancia</v>
      </c>
      <c r="AI10338" s="806" t="s">
        <v>921</v>
      </c>
      <c r="AJ10338" s="807">
        <v>44</v>
      </c>
      <c r="AK10338" s="807">
        <v>11</v>
      </c>
      <c r="AL10338" s="759" t="str">
        <f t="shared" si="323"/>
        <v>Infancia</v>
      </c>
    </row>
    <row r="10339" spans="16:38" ht="30">
      <c r="P10339" s="806" t="s">
        <v>913</v>
      </c>
      <c r="Q10339" s="807">
        <v>185</v>
      </c>
      <c r="R10339" s="807">
        <v>1</v>
      </c>
      <c r="S10339" s="759" t="str">
        <f t="shared" si="322"/>
        <v>Primera Infancia</v>
      </c>
      <c r="AI10339" s="806" t="s">
        <v>921</v>
      </c>
      <c r="AJ10339" s="807">
        <v>43</v>
      </c>
      <c r="AK10339" s="807">
        <v>12</v>
      </c>
      <c r="AL10339" s="759" t="str">
        <f t="shared" si="323"/>
        <v>Adolescente</v>
      </c>
    </row>
    <row r="10340" spans="16:38" ht="30">
      <c r="P10340" s="806" t="s">
        <v>913</v>
      </c>
      <c r="Q10340" s="807">
        <v>182</v>
      </c>
      <c r="R10340" s="807">
        <v>2</v>
      </c>
      <c r="S10340" s="759" t="str">
        <f t="shared" si="322"/>
        <v>Primera Infancia</v>
      </c>
      <c r="AI10340" s="806" t="s">
        <v>921</v>
      </c>
      <c r="AJ10340" s="807">
        <v>53</v>
      </c>
      <c r="AK10340" s="807">
        <v>13</v>
      </c>
      <c r="AL10340" s="759" t="str">
        <f t="shared" si="323"/>
        <v>Adolescente</v>
      </c>
    </row>
    <row r="10341" spans="16:38" ht="30">
      <c r="P10341" s="806" t="s">
        <v>913</v>
      </c>
      <c r="Q10341" s="807">
        <v>223</v>
      </c>
      <c r="R10341" s="807">
        <v>3</v>
      </c>
      <c r="S10341" s="759" t="str">
        <f t="shared" si="322"/>
        <v>Primera Infancia</v>
      </c>
      <c r="AI10341" s="806" t="s">
        <v>921</v>
      </c>
      <c r="AJ10341" s="807">
        <v>64</v>
      </c>
      <c r="AK10341" s="807">
        <v>14</v>
      </c>
      <c r="AL10341" s="759" t="str">
        <f t="shared" si="323"/>
        <v>Adolescente</v>
      </c>
    </row>
    <row r="10342" spans="16:38" ht="30">
      <c r="P10342" s="806" t="s">
        <v>913</v>
      </c>
      <c r="Q10342" s="807">
        <v>213</v>
      </c>
      <c r="R10342" s="807">
        <v>4</v>
      </c>
      <c r="S10342" s="759" t="str">
        <f t="shared" si="322"/>
        <v>Primera Infancia</v>
      </c>
      <c r="AI10342" s="806" t="s">
        <v>921</v>
      </c>
      <c r="AJ10342" s="807">
        <v>62</v>
      </c>
      <c r="AK10342" s="807">
        <v>15</v>
      </c>
      <c r="AL10342" s="759" t="str">
        <f t="shared" si="323"/>
        <v>Adolescente</v>
      </c>
    </row>
    <row r="10343" spans="16:38" ht="30">
      <c r="P10343" s="806" t="s">
        <v>913</v>
      </c>
      <c r="Q10343" s="807">
        <v>236</v>
      </c>
      <c r="R10343" s="807">
        <v>5</v>
      </c>
      <c r="S10343" s="759" t="str">
        <f t="shared" si="322"/>
        <v>Primera Infancia</v>
      </c>
      <c r="AI10343" s="806" t="s">
        <v>921</v>
      </c>
      <c r="AJ10343" s="807">
        <v>53</v>
      </c>
      <c r="AK10343" s="807">
        <v>16</v>
      </c>
      <c r="AL10343" s="759" t="str">
        <f t="shared" si="323"/>
        <v>Adolescente</v>
      </c>
    </row>
    <row r="10344" spans="16:38" ht="30">
      <c r="P10344" s="806" t="s">
        <v>913</v>
      </c>
      <c r="Q10344" s="807">
        <v>221</v>
      </c>
      <c r="R10344" s="807">
        <v>6</v>
      </c>
      <c r="S10344" s="759" t="str">
        <f t="shared" si="322"/>
        <v>Infancia</v>
      </c>
      <c r="AI10344" s="806" t="s">
        <v>921</v>
      </c>
      <c r="AJ10344" s="807">
        <v>70</v>
      </c>
      <c r="AK10344" s="807">
        <v>17</v>
      </c>
      <c r="AL10344" s="759" t="str">
        <f t="shared" si="323"/>
        <v>Adolescente</v>
      </c>
    </row>
    <row r="10345" spans="16:38" ht="15">
      <c r="P10345" s="806" t="s">
        <v>913</v>
      </c>
      <c r="Q10345" s="807">
        <v>186</v>
      </c>
      <c r="R10345" s="807">
        <v>7</v>
      </c>
      <c r="S10345" s="759" t="str">
        <f t="shared" si="322"/>
        <v>Infancia</v>
      </c>
      <c r="AI10345" s="806" t="s">
        <v>921</v>
      </c>
      <c r="AJ10345" s="807">
        <v>60</v>
      </c>
      <c r="AK10345" s="807">
        <v>18</v>
      </c>
      <c r="AL10345" s="759" t="str">
        <f t="shared" si="323"/>
        <v>Juventud</v>
      </c>
    </row>
    <row r="10346" spans="16:38" ht="15">
      <c r="P10346" s="806" t="s">
        <v>913</v>
      </c>
      <c r="Q10346" s="807">
        <v>192</v>
      </c>
      <c r="R10346" s="807">
        <v>8</v>
      </c>
      <c r="S10346" s="759" t="str">
        <f t="shared" si="322"/>
        <v>Infancia</v>
      </c>
      <c r="AI10346" s="806" t="s">
        <v>921</v>
      </c>
      <c r="AJ10346" s="807">
        <v>61</v>
      </c>
      <c r="AK10346" s="807">
        <v>19</v>
      </c>
      <c r="AL10346" s="759" t="str">
        <f t="shared" si="323"/>
        <v>Juventud</v>
      </c>
    </row>
    <row r="10347" spans="16:38" ht="15">
      <c r="P10347" s="806" t="s">
        <v>913</v>
      </c>
      <c r="Q10347" s="807">
        <v>221</v>
      </c>
      <c r="R10347" s="807">
        <v>9</v>
      </c>
      <c r="S10347" s="759" t="str">
        <f t="shared" si="322"/>
        <v>Infancia</v>
      </c>
      <c r="AI10347" s="806" t="s">
        <v>921</v>
      </c>
      <c r="AJ10347" s="807">
        <v>84</v>
      </c>
      <c r="AK10347" s="807">
        <v>20</v>
      </c>
      <c r="AL10347" s="759" t="str">
        <f t="shared" si="323"/>
        <v>Juventud</v>
      </c>
    </row>
    <row r="10348" spans="16:38" ht="15">
      <c r="P10348" s="806" t="s">
        <v>913</v>
      </c>
      <c r="Q10348" s="807">
        <v>188</v>
      </c>
      <c r="R10348" s="807">
        <v>10</v>
      </c>
      <c r="S10348" s="759" t="str">
        <f t="shared" si="322"/>
        <v>Infancia</v>
      </c>
      <c r="AI10348" s="806" t="s">
        <v>921</v>
      </c>
      <c r="AJ10348" s="807">
        <v>67</v>
      </c>
      <c r="AK10348" s="807">
        <v>21</v>
      </c>
      <c r="AL10348" s="759" t="str">
        <f t="shared" si="323"/>
        <v>Juventud</v>
      </c>
    </row>
    <row r="10349" spans="16:38" ht="15">
      <c r="P10349" s="806" t="s">
        <v>913</v>
      </c>
      <c r="Q10349" s="807">
        <v>227</v>
      </c>
      <c r="R10349" s="807">
        <v>11</v>
      </c>
      <c r="S10349" s="759" t="str">
        <f t="shared" si="322"/>
        <v>Infancia</v>
      </c>
      <c r="AI10349" s="806" t="s">
        <v>921</v>
      </c>
      <c r="AJ10349" s="807">
        <v>59</v>
      </c>
      <c r="AK10349" s="807">
        <v>22</v>
      </c>
      <c r="AL10349" s="759" t="str">
        <f t="shared" si="323"/>
        <v>Juventud</v>
      </c>
    </row>
    <row r="10350" spans="16:38" ht="30">
      <c r="P10350" s="806" t="s">
        <v>913</v>
      </c>
      <c r="Q10350" s="807">
        <v>272</v>
      </c>
      <c r="R10350" s="807">
        <v>12</v>
      </c>
      <c r="S10350" s="759" t="str">
        <f t="shared" si="322"/>
        <v>Adolescente</v>
      </c>
      <c r="AI10350" s="806" t="s">
        <v>921</v>
      </c>
      <c r="AJ10350" s="807">
        <v>67</v>
      </c>
      <c r="AK10350" s="807">
        <v>23</v>
      </c>
      <c r="AL10350" s="759" t="str">
        <f t="shared" si="323"/>
        <v>Juventud</v>
      </c>
    </row>
    <row r="10351" spans="16:38" ht="30">
      <c r="P10351" s="806" t="s">
        <v>913</v>
      </c>
      <c r="Q10351" s="807">
        <v>256</v>
      </c>
      <c r="R10351" s="807">
        <v>13</v>
      </c>
      <c r="S10351" s="759" t="str">
        <f t="shared" si="322"/>
        <v>Adolescente</v>
      </c>
      <c r="AI10351" s="806" t="s">
        <v>921</v>
      </c>
      <c r="AJ10351" s="807">
        <v>62</v>
      </c>
      <c r="AK10351" s="807">
        <v>24</v>
      </c>
      <c r="AL10351" s="759" t="str">
        <f t="shared" si="323"/>
        <v>Juventud</v>
      </c>
    </row>
    <row r="10352" spans="16:38" ht="30">
      <c r="P10352" s="806" t="s">
        <v>913</v>
      </c>
      <c r="Q10352" s="807">
        <v>314</v>
      </c>
      <c r="R10352" s="807">
        <v>14</v>
      </c>
      <c r="S10352" s="759" t="str">
        <f t="shared" si="322"/>
        <v>Adolescente</v>
      </c>
      <c r="AI10352" s="806" t="s">
        <v>921</v>
      </c>
      <c r="AJ10352" s="807">
        <v>60</v>
      </c>
      <c r="AK10352" s="807">
        <v>25</v>
      </c>
      <c r="AL10352" s="759" t="str">
        <f t="shared" si="323"/>
        <v>Juventud</v>
      </c>
    </row>
    <row r="10353" spans="16:38" ht="30">
      <c r="P10353" s="806" t="s">
        <v>913</v>
      </c>
      <c r="Q10353" s="807">
        <v>293</v>
      </c>
      <c r="R10353" s="807">
        <v>15</v>
      </c>
      <c r="S10353" s="759" t="str">
        <f t="shared" si="322"/>
        <v>Adolescente</v>
      </c>
      <c r="AI10353" s="806" t="s">
        <v>921</v>
      </c>
      <c r="AJ10353" s="807">
        <v>45</v>
      </c>
      <c r="AK10353" s="807">
        <v>26</v>
      </c>
      <c r="AL10353" s="759" t="str">
        <f t="shared" si="323"/>
        <v>Juventud</v>
      </c>
    </row>
    <row r="10354" spans="16:38" ht="30">
      <c r="P10354" s="806" t="s">
        <v>913</v>
      </c>
      <c r="Q10354" s="807">
        <v>295</v>
      </c>
      <c r="R10354" s="807">
        <v>16</v>
      </c>
      <c r="S10354" s="759" t="str">
        <f t="shared" si="322"/>
        <v>Adolescente</v>
      </c>
      <c r="AI10354" s="806" t="s">
        <v>921</v>
      </c>
      <c r="AJ10354" s="807">
        <v>65</v>
      </c>
      <c r="AK10354" s="807">
        <v>27</v>
      </c>
      <c r="AL10354" s="759" t="str">
        <f t="shared" si="323"/>
        <v>Juventud</v>
      </c>
    </row>
    <row r="10355" spans="16:38" ht="30">
      <c r="P10355" s="806" t="s">
        <v>913</v>
      </c>
      <c r="Q10355" s="807">
        <v>314</v>
      </c>
      <c r="R10355" s="807">
        <v>17</v>
      </c>
      <c r="S10355" s="759" t="str">
        <f t="shared" si="322"/>
        <v>Adolescente</v>
      </c>
      <c r="AI10355" s="806" t="s">
        <v>921</v>
      </c>
      <c r="AJ10355" s="807">
        <v>54</v>
      </c>
      <c r="AK10355" s="807">
        <v>28</v>
      </c>
      <c r="AL10355" s="759" t="str">
        <f t="shared" si="323"/>
        <v>Juventud</v>
      </c>
    </row>
    <row r="10356" spans="16:38" ht="15">
      <c r="P10356" s="806" t="s">
        <v>913</v>
      </c>
      <c r="Q10356" s="807">
        <v>299</v>
      </c>
      <c r="R10356" s="807">
        <v>18</v>
      </c>
      <c r="S10356" s="759" t="str">
        <f t="shared" si="322"/>
        <v>Juventud</v>
      </c>
      <c r="AI10356" s="806" t="s">
        <v>921</v>
      </c>
      <c r="AJ10356" s="807">
        <v>61</v>
      </c>
      <c r="AK10356" s="807">
        <v>29</v>
      </c>
      <c r="AL10356" s="759" t="str">
        <f t="shared" si="323"/>
        <v>Adulto</v>
      </c>
    </row>
    <row r="10357" spans="16:38" ht="15">
      <c r="P10357" s="806" t="s">
        <v>913</v>
      </c>
      <c r="Q10357" s="807">
        <v>248</v>
      </c>
      <c r="R10357" s="807">
        <v>19</v>
      </c>
      <c r="S10357" s="759" t="str">
        <f t="shared" si="322"/>
        <v>Juventud</v>
      </c>
      <c r="AI10357" s="806" t="s">
        <v>921</v>
      </c>
      <c r="AJ10357" s="807">
        <v>57</v>
      </c>
      <c r="AK10357" s="807">
        <v>30</v>
      </c>
      <c r="AL10357" s="759" t="str">
        <f t="shared" si="323"/>
        <v>Adulto</v>
      </c>
    </row>
    <row r="10358" spans="16:38" ht="15">
      <c r="P10358" s="806" t="s">
        <v>913</v>
      </c>
      <c r="Q10358" s="807">
        <v>249</v>
      </c>
      <c r="R10358" s="807">
        <v>20</v>
      </c>
      <c r="S10358" s="759" t="str">
        <f t="shared" si="322"/>
        <v>Juventud</v>
      </c>
      <c r="AI10358" s="806" t="s">
        <v>921</v>
      </c>
      <c r="AJ10358" s="807">
        <v>73</v>
      </c>
      <c r="AK10358" s="807">
        <v>31</v>
      </c>
      <c r="AL10358" s="759" t="str">
        <f t="shared" si="323"/>
        <v>Adulto</v>
      </c>
    </row>
    <row r="10359" spans="16:38" ht="15">
      <c r="P10359" s="806" t="s">
        <v>913</v>
      </c>
      <c r="Q10359" s="807">
        <v>314</v>
      </c>
      <c r="R10359" s="807">
        <v>21</v>
      </c>
      <c r="S10359" s="759" t="str">
        <f t="shared" si="322"/>
        <v>Juventud</v>
      </c>
      <c r="AI10359" s="806" t="s">
        <v>921</v>
      </c>
      <c r="AJ10359" s="807">
        <v>70</v>
      </c>
      <c r="AK10359" s="807">
        <v>32</v>
      </c>
      <c r="AL10359" s="759" t="str">
        <f t="shared" si="323"/>
        <v>Adulto</v>
      </c>
    </row>
    <row r="10360" spans="16:38" ht="15">
      <c r="P10360" s="806" t="s">
        <v>913</v>
      </c>
      <c r="Q10360" s="807">
        <v>248</v>
      </c>
      <c r="R10360" s="807">
        <v>22</v>
      </c>
      <c r="S10360" s="759" t="str">
        <f t="shared" si="322"/>
        <v>Juventud</v>
      </c>
      <c r="AI10360" s="806" t="s">
        <v>921</v>
      </c>
      <c r="AJ10360" s="807">
        <v>61</v>
      </c>
      <c r="AK10360" s="807">
        <v>33</v>
      </c>
      <c r="AL10360" s="759" t="str">
        <f t="shared" si="323"/>
        <v>Adulto</v>
      </c>
    </row>
    <row r="10361" spans="16:38" ht="15">
      <c r="P10361" s="806" t="s">
        <v>913</v>
      </c>
      <c r="Q10361" s="807">
        <v>264</v>
      </c>
      <c r="R10361" s="807">
        <v>23</v>
      </c>
      <c r="S10361" s="759" t="str">
        <f t="shared" si="322"/>
        <v>Juventud</v>
      </c>
      <c r="AI10361" s="806" t="s">
        <v>921</v>
      </c>
      <c r="AJ10361" s="807">
        <v>55</v>
      </c>
      <c r="AK10361" s="807">
        <v>34</v>
      </c>
      <c r="AL10361" s="759" t="str">
        <f t="shared" si="323"/>
        <v>Adulto</v>
      </c>
    </row>
    <row r="10362" spans="16:38" ht="15">
      <c r="P10362" s="806" t="s">
        <v>913</v>
      </c>
      <c r="Q10362" s="807">
        <v>275</v>
      </c>
      <c r="R10362" s="807">
        <v>24</v>
      </c>
      <c r="S10362" s="759" t="str">
        <f t="shared" si="322"/>
        <v>Juventud</v>
      </c>
      <c r="AI10362" s="806" t="s">
        <v>921</v>
      </c>
      <c r="AJ10362" s="807">
        <v>45</v>
      </c>
      <c r="AK10362" s="807">
        <v>35</v>
      </c>
      <c r="AL10362" s="759" t="str">
        <f t="shared" si="323"/>
        <v>Adulto</v>
      </c>
    </row>
    <row r="10363" spans="16:38" ht="15">
      <c r="P10363" s="806" t="s">
        <v>913</v>
      </c>
      <c r="Q10363" s="807">
        <v>299</v>
      </c>
      <c r="R10363" s="807">
        <v>25</v>
      </c>
      <c r="S10363" s="759" t="str">
        <f t="shared" si="322"/>
        <v>Juventud</v>
      </c>
      <c r="AI10363" s="806" t="s">
        <v>921</v>
      </c>
      <c r="AJ10363" s="807">
        <v>66</v>
      </c>
      <c r="AK10363" s="807">
        <v>36</v>
      </c>
      <c r="AL10363" s="759" t="str">
        <f t="shared" si="323"/>
        <v>Adulto</v>
      </c>
    </row>
    <row r="10364" spans="16:38" ht="15">
      <c r="P10364" s="806" t="s">
        <v>913</v>
      </c>
      <c r="Q10364" s="807">
        <v>274</v>
      </c>
      <c r="R10364" s="807">
        <v>26</v>
      </c>
      <c r="S10364" s="759" t="str">
        <f t="shared" si="322"/>
        <v>Juventud</v>
      </c>
      <c r="AI10364" s="806" t="s">
        <v>921</v>
      </c>
      <c r="AJ10364" s="807">
        <v>60</v>
      </c>
      <c r="AK10364" s="807">
        <v>37</v>
      </c>
      <c r="AL10364" s="759" t="str">
        <f t="shared" si="323"/>
        <v>Adulto</v>
      </c>
    </row>
    <row r="10365" spans="16:38" ht="15">
      <c r="P10365" s="806" t="s">
        <v>913</v>
      </c>
      <c r="Q10365" s="807">
        <v>276</v>
      </c>
      <c r="R10365" s="807">
        <v>27</v>
      </c>
      <c r="S10365" s="759" t="str">
        <f t="shared" si="322"/>
        <v>Juventud</v>
      </c>
      <c r="AI10365" s="806" t="s">
        <v>921</v>
      </c>
      <c r="AJ10365" s="807">
        <v>44</v>
      </c>
      <c r="AK10365" s="807">
        <v>38</v>
      </c>
      <c r="AL10365" s="759" t="str">
        <f t="shared" si="323"/>
        <v>Adulto</v>
      </c>
    </row>
    <row r="10366" spans="16:38" ht="15">
      <c r="P10366" s="806" t="s">
        <v>913</v>
      </c>
      <c r="Q10366" s="807">
        <v>239</v>
      </c>
      <c r="R10366" s="807">
        <v>28</v>
      </c>
      <c r="S10366" s="759" t="str">
        <f t="shared" si="322"/>
        <v>Juventud</v>
      </c>
      <c r="AI10366" s="806" t="s">
        <v>921</v>
      </c>
      <c r="AJ10366" s="807">
        <v>48</v>
      </c>
      <c r="AK10366" s="807">
        <v>39</v>
      </c>
      <c r="AL10366" s="759" t="str">
        <f t="shared" si="323"/>
        <v>Adulto</v>
      </c>
    </row>
    <row r="10367" spans="16:38" ht="15">
      <c r="P10367" s="806" t="s">
        <v>913</v>
      </c>
      <c r="Q10367" s="807">
        <v>250</v>
      </c>
      <c r="R10367" s="807">
        <v>29</v>
      </c>
      <c r="S10367" s="759" t="str">
        <f t="shared" si="322"/>
        <v>Adulto</v>
      </c>
      <c r="AI10367" s="806" t="s">
        <v>921</v>
      </c>
      <c r="AJ10367" s="807">
        <v>51</v>
      </c>
      <c r="AK10367" s="807">
        <v>40</v>
      </c>
      <c r="AL10367" s="759" t="str">
        <f t="shared" si="323"/>
        <v>Adulto</v>
      </c>
    </row>
    <row r="10368" spans="16:38" ht="15">
      <c r="P10368" s="806" t="s">
        <v>913</v>
      </c>
      <c r="Q10368" s="807">
        <v>228</v>
      </c>
      <c r="R10368" s="807">
        <v>30</v>
      </c>
      <c r="S10368" s="759" t="str">
        <f t="shared" si="322"/>
        <v>Adulto</v>
      </c>
      <c r="AI10368" s="806" t="s">
        <v>921</v>
      </c>
      <c r="AJ10368" s="807">
        <v>50</v>
      </c>
      <c r="AK10368" s="807">
        <v>41</v>
      </c>
      <c r="AL10368" s="759" t="str">
        <f t="shared" si="323"/>
        <v>Adulto</v>
      </c>
    </row>
    <row r="10369" spans="16:38" ht="15">
      <c r="P10369" s="806" t="s">
        <v>913</v>
      </c>
      <c r="Q10369" s="807">
        <v>250</v>
      </c>
      <c r="R10369" s="807">
        <v>31</v>
      </c>
      <c r="S10369" s="759" t="str">
        <f t="shared" si="322"/>
        <v>Adulto</v>
      </c>
      <c r="AI10369" s="806" t="s">
        <v>921</v>
      </c>
      <c r="AJ10369" s="807">
        <v>57</v>
      </c>
      <c r="AK10369" s="807">
        <v>42</v>
      </c>
      <c r="AL10369" s="759" t="str">
        <f t="shared" si="323"/>
        <v>Adulto</v>
      </c>
    </row>
    <row r="10370" spans="16:38" ht="15">
      <c r="P10370" s="806" t="s">
        <v>913</v>
      </c>
      <c r="Q10370" s="807">
        <v>228</v>
      </c>
      <c r="R10370" s="807">
        <v>32</v>
      </c>
      <c r="S10370" s="759" t="str">
        <f t="shared" si="322"/>
        <v>Adulto</v>
      </c>
      <c r="AI10370" s="806" t="s">
        <v>921</v>
      </c>
      <c r="AJ10370" s="807">
        <v>61</v>
      </c>
      <c r="AK10370" s="807">
        <v>43</v>
      </c>
      <c r="AL10370" s="759" t="str">
        <f t="shared" si="323"/>
        <v>Adulto</v>
      </c>
    </row>
    <row r="10371" spans="16:38" ht="15">
      <c r="P10371" s="806" t="s">
        <v>913</v>
      </c>
      <c r="Q10371" s="807">
        <v>211</v>
      </c>
      <c r="R10371" s="807">
        <v>33</v>
      </c>
      <c r="S10371" s="759" t="str">
        <f t="shared" ref="S10371:S10434" si="324">IF(P10371=0,"",IF(AND(R10371&gt;=0,R10371&lt;=5),"Primera Infancia",IF(AND(R10371&gt;=6,R10371&lt;=11),"Infancia",IF(AND(R10371&gt;=12,R10371&lt;=17),"Adolescente",IF(AND(R10371&gt;=18,R10371&lt;=28),"Juventud",IF(AND(R10371&gt;=29,R10371&lt;=59),"Adulto","Vejez"))))))</f>
        <v>Adulto</v>
      </c>
      <c r="AI10371" s="806" t="s">
        <v>921</v>
      </c>
      <c r="AJ10371" s="807">
        <v>51</v>
      </c>
      <c r="AK10371" s="807">
        <v>44</v>
      </c>
      <c r="AL10371" s="759" t="str">
        <f t="shared" ref="AL10371:AL10434" si="325">IF(AI10371=0,"",IF(AND(AK10371&gt;=0,AK10371&lt;=5),"Primera Infancia",IF(AND(AK10371&gt;=6,AK10371&lt;=11),"Infancia",IF(AND(AK10371&gt;=12,AK10371&lt;=17),"Adolescente",IF(AND(AK10371&gt;=18,AK10371&lt;=28),"Juventud",IF(AND(AK10371&gt;=29,AK10371&lt;=59),"Adulto","Vejez"))))))</f>
        <v>Adulto</v>
      </c>
    </row>
    <row r="10372" spans="16:38" ht="15">
      <c r="P10372" s="806" t="s">
        <v>913</v>
      </c>
      <c r="Q10372" s="807">
        <v>214</v>
      </c>
      <c r="R10372" s="807">
        <v>34</v>
      </c>
      <c r="S10372" s="759" t="str">
        <f t="shared" si="324"/>
        <v>Adulto</v>
      </c>
      <c r="AI10372" s="806" t="s">
        <v>921</v>
      </c>
      <c r="AJ10372" s="807">
        <v>47</v>
      </c>
      <c r="AK10372" s="807">
        <v>45</v>
      </c>
      <c r="AL10372" s="759" t="str">
        <f t="shared" si="325"/>
        <v>Adulto</v>
      </c>
    </row>
    <row r="10373" spans="16:38" ht="15">
      <c r="P10373" s="806" t="s">
        <v>913</v>
      </c>
      <c r="Q10373" s="807">
        <v>222</v>
      </c>
      <c r="R10373" s="807">
        <v>35</v>
      </c>
      <c r="S10373" s="759" t="str">
        <f t="shared" si="324"/>
        <v>Adulto</v>
      </c>
      <c r="AI10373" s="806" t="s">
        <v>921</v>
      </c>
      <c r="AJ10373" s="807">
        <v>44</v>
      </c>
      <c r="AK10373" s="807">
        <v>46</v>
      </c>
      <c r="AL10373" s="759" t="str">
        <f t="shared" si="325"/>
        <v>Adulto</v>
      </c>
    </row>
    <row r="10374" spans="16:38" ht="15">
      <c r="P10374" s="806" t="s">
        <v>913</v>
      </c>
      <c r="Q10374" s="807">
        <v>189</v>
      </c>
      <c r="R10374" s="807">
        <v>36</v>
      </c>
      <c r="S10374" s="759" t="str">
        <f t="shared" si="324"/>
        <v>Adulto</v>
      </c>
      <c r="AI10374" s="806" t="s">
        <v>921</v>
      </c>
      <c r="AJ10374" s="807">
        <v>57</v>
      </c>
      <c r="AK10374" s="807">
        <v>47</v>
      </c>
      <c r="AL10374" s="759" t="str">
        <f t="shared" si="325"/>
        <v>Adulto</v>
      </c>
    </row>
    <row r="10375" spans="16:38" ht="15">
      <c r="P10375" s="806" t="s">
        <v>913</v>
      </c>
      <c r="Q10375" s="807">
        <v>219</v>
      </c>
      <c r="R10375" s="807">
        <v>37</v>
      </c>
      <c r="S10375" s="759" t="str">
        <f t="shared" si="324"/>
        <v>Adulto</v>
      </c>
      <c r="AI10375" s="806" t="s">
        <v>921</v>
      </c>
      <c r="AJ10375" s="807">
        <v>58</v>
      </c>
      <c r="AK10375" s="807">
        <v>48</v>
      </c>
      <c r="AL10375" s="759" t="str">
        <f t="shared" si="325"/>
        <v>Adulto</v>
      </c>
    </row>
    <row r="10376" spans="16:38" ht="15">
      <c r="P10376" s="806" t="s">
        <v>913</v>
      </c>
      <c r="Q10376" s="807">
        <v>217</v>
      </c>
      <c r="R10376" s="807">
        <v>38</v>
      </c>
      <c r="S10376" s="759" t="str">
        <f t="shared" si="324"/>
        <v>Adulto</v>
      </c>
      <c r="AI10376" s="806" t="s">
        <v>921</v>
      </c>
      <c r="AJ10376" s="807">
        <v>57</v>
      </c>
      <c r="AK10376" s="807">
        <v>49</v>
      </c>
      <c r="AL10376" s="759" t="str">
        <f t="shared" si="325"/>
        <v>Adulto</v>
      </c>
    </row>
    <row r="10377" spans="16:38" ht="15">
      <c r="P10377" s="806" t="s">
        <v>913</v>
      </c>
      <c r="Q10377" s="807">
        <v>204</v>
      </c>
      <c r="R10377" s="807">
        <v>39</v>
      </c>
      <c r="S10377" s="759" t="str">
        <f t="shared" si="324"/>
        <v>Adulto</v>
      </c>
      <c r="AI10377" s="806" t="s">
        <v>921</v>
      </c>
      <c r="AJ10377" s="807">
        <v>64</v>
      </c>
      <c r="AK10377" s="807">
        <v>50</v>
      </c>
      <c r="AL10377" s="759" t="str">
        <f t="shared" si="325"/>
        <v>Adulto</v>
      </c>
    </row>
    <row r="10378" spans="16:38" ht="15">
      <c r="P10378" s="806" t="s">
        <v>913</v>
      </c>
      <c r="Q10378" s="807">
        <v>211</v>
      </c>
      <c r="R10378" s="807">
        <v>40</v>
      </c>
      <c r="S10378" s="759" t="str">
        <f t="shared" si="324"/>
        <v>Adulto</v>
      </c>
      <c r="AI10378" s="806" t="s">
        <v>921</v>
      </c>
      <c r="AJ10378" s="807">
        <v>50</v>
      </c>
      <c r="AK10378" s="807">
        <v>51</v>
      </c>
      <c r="AL10378" s="759" t="str">
        <f t="shared" si="325"/>
        <v>Adulto</v>
      </c>
    </row>
    <row r="10379" spans="16:38" ht="15">
      <c r="P10379" s="806" t="s">
        <v>913</v>
      </c>
      <c r="Q10379" s="807">
        <v>230</v>
      </c>
      <c r="R10379" s="807">
        <v>41</v>
      </c>
      <c r="S10379" s="759" t="str">
        <f t="shared" si="324"/>
        <v>Adulto</v>
      </c>
      <c r="AI10379" s="806" t="s">
        <v>921</v>
      </c>
      <c r="AJ10379" s="807">
        <v>61</v>
      </c>
      <c r="AK10379" s="807">
        <v>52</v>
      </c>
      <c r="AL10379" s="759" t="str">
        <f t="shared" si="325"/>
        <v>Adulto</v>
      </c>
    </row>
    <row r="10380" spans="16:38" ht="15">
      <c r="P10380" s="806" t="s">
        <v>913</v>
      </c>
      <c r="Q10380" s="807">
        <v>194</v>
      </c>
      <c r="R10380" s="807">
        <v>42</v>
      </c>
      <c r="S10380" s="759" t="str">
        <f t="shared" si="324"/>
        <v>Adulto</v>
      </c>
      <c r="AI10380" s="806" t="s">
        <v>921</v>
      </c>
      <c r="AJ10380" s="807">
        <v>65</v>
      </c>
      <c r="AK10380" s="807">
        <v>53</v>
      </c>
      <c r="AL10380" s="759" t="str">
        <f t="shared" si="325"/>
        <v>Adulto</v>
      </c>
    </row>
    <row r="10381" spans="16:38" ht="15">
      <c r="P10381" s="806" t="s">
        <v>913</v>
      </c>
      <c r="Q10381" s="807">
        <v>199</v>
      </c>
      <c r="R10381" s="807">
        <v>43</v>
      </c>
      <c r="S10381" s="759" t="str">
        <f t="shared" si="324"/>
        <v>Adulto</v>
      </c>
      <c r="AI10381" s="806" t="s">
        <v>921</v>
      </c>
      <c r="AJ10381" s="807">
        <v>73</v>
      </c>
      <c r="AK10381" s="807">
        <v>54</v>
      </c>
      <c r="AL10381" s="759" t="str">
        <f t="shared" si="325"/>
        <v>Adulto</v>
      </c>
    </row>
    <row r="10382" spans="16:38" ht="15">
      <c r="P10382" s="806" t="s">
        <v>913</v>
      </c>
      <c r="Q10382" s="807">
        <v>187</v>
      </c>
      <c r="R10382" s="807">
        <v>44</v>
      </c>
      <c r="S10382" s="759" t="str">
        <f t="shared" si="324"/>
        <v>Adulto</v>
      </c>
      <c r="AI10382" s="806" t="s">
        <v>921</v>
      </c>
      <c r="AJ10382" s="807">
        <v>56</v>
      </c>
      <c r="AK10382" s="807">
        <v>55</v>
      </c>
      <c r="AL10382" s="759" t="str">
        <f t="shared" si="325"/>
        <v>Adulto</v>
      </c>
    </row>
    <row r="10383" spans="16:38" ht="15">
      <c r="P10383" s="806" t="s">
        <v>913</v>
      </c>
      <c r="Q10383" s="807">
        <v>180</v>
      </c>
      <c r="R10383" s="807">
        <v>45</v>
      </c>
      <c r="S10383" s="759" t="str">
        <f t="shared" si="324"/>
        <v>Adulto</v>
      </c>
      <c r="AI10383" s="806" t="s">
        <v>921</v>
      </c>
      <c r="AJ10383" s="807">
        <v>51</v>
      </c>
      <c r="AK10383" s="807">
        <v>56</v>
      </c>
      <c r="AL10383" s="759" t="str">
        <f t="shared" si="325"/>
        <v>Adulto</v>
      </c>
    </row>
    <row r="10384" spans="16:38" ht="15">
      <c r="P10384" s="806" t="s">
        <v>913</v>
      </c>
      <c r="Q10384" s="807">
        <v>180</v>
      </c>
      <c r="R10384" s="807">
        <v>46</v>
      </c>
      <c r="S10384" s="759" t="str">
        <f t="shared" si="324"/>
        <v>Adulto</v>
      </c>
      <c r="AI10384" s="806" t="s">
        <v>921</v>
      </c>
      <c r="AJ10384" s="807">
        <v>58</v>
      </c>
      <c r="AK10384" s="807">
        <v>57</v>
      </c>
      <c r="AL10384" s="759" t="str">
        <f t="shared" si="325"/>
        <v>Adulto</v>
      </c>
    </row>
    <row r="10385" spans="16:38" ht="15">
      <c r="P10385" s="806" t="s">
        <v>913</v>
      </c>
      <c r="Q10385" s="807">
        <v>176</v>
      </c>
      <c r="R10385" s="807">
        <v>47</v>
      </c>
      <c r="S10385" s="759" t="str">
        <f t="shared" si="324"/>
        <v>Adulto</v>
      </c>
      <c r="AI10385" s="806" t="s">
        <v>921</v>
      </c>
      <c r="AJ10385" s="807">
        <v>52</v>
      </c>
      <c r="AK10385" s="807">
        <v>58</v>
      </c>
      <c r="AL10385" s="759" t="str">
        <f t="shared" si="325"/>
        <v>Adulto</v>
      </c>
    </row>
    <row r="10386" spans="16:38" ht="15">
      <c r="P10386" s="806" t="s">
        <v>913</v>
      </c>
      <c r="Q10386" s="807">
        <v>173</v>
      </c>
      <c r="R10386" s="807">
        <v>48</v>
      </c>
      <c r="S10386" s="759" t="str">
        <f t="shared" si="324"/>
        <v>Adulto</v>
      </c>
      <c r="AI10386" s="806" t="s">
        <v>921</v>
      </c>
      <c r="AJ10386" s="807">
        <v>52</v>
      </c>
      <c r="AK10386" s="807">
        <v>59</v>
      </c>
      <c r="AL10386" s="759" t="str">
        <f t="shared" si="325"/>
        <v>Adulto</v>
      </c>
    </row>
    <row r="10387" spans="16:38" ht="15">
      <c r="P10387" s="806" t="s">
        <v>913</v>
      </c>
      <c r="Q10387" s="807">
        <v>162</v>
      </c>
      <c r="R10387" s="807">
        <v>49</v>
      </c>
      <c r="S10387" s="759" t="str">
        <f t="shared" si="324"/>
        <v>Adulto</v>
      </c>
      <c r="AI10387" s="806" t="s">
        <v>921</v>
      </c>
      <c r="AJ10387" s="807">
        <v>50</v>
      </c>
      <c r="AK10387" s="807">
        <v>60</v>
      </c>
      <c r="AL10387" s="759" t="str">
        <f t="shared" si="325"/>
        <v>Vejez</v>
      </c>
    </row>
    <row r="10388" spans="16:38" ht="15">
      <c r="P10388" s="806" t="s">
        <v>913</v>
      </c>
      <c r="Q10388" s="807">
        <v>191</v>
      </c>
      <c r="R10388" s="807">
        <v>50</v>
      </c>
      <c r="S10388" s="759" t="str">
        <f t="shared" si="324"/>
        <v>Adulto</v>
      </c>
      <c r="AI10388" s="806" t="s">
        <v>921</v>
      </c>
      <c r="AJ10388" s="807">
        <v>34</v>
      </c>
      <c r="AK10388" s="807">
        <v>61</v>
      </c>
      <c r="AL10388" s="759" t="str">
        <f t="shared" si="325"/>
        <v>Vejez</v>
      </c>
    </row>
    <row r="10389" spans="16:38" ht="15">
      <c r="P10389" s="806" t="s">
        <v>913</v>
      </c>
      <c r="Q10389" s="807">
        <v>191</v>
      </c>
      <c r="R10389" s="807">
        <v>51</v>
      </c>
      <c r="S10389" s="759" t="str">
        <f t="shared" si="324"/>
        <v>Adulto</v>
      </c>
      <c r="AI10389" s="806" t="s">
        <v>921</v>
      </c>
      <c r="AJ10389" s="807">
        <v>40</v>
      </c>
      <c r="AK10389" s="807">
        <v>62</v>
      </c>
      <c r="AL10389" s="759" t="str">
        <f t="shared" si="325"/>
        <v>Vejez</v>
      </c>
    </row>
    <row r="10390" spans="16:38" ht="15">
      <c r="P10390" s="806" t="s">
        <v>913</v>
      </c>
      <c r="Q10390" s="807">
        <v>188</v>
      </c>
      <c r="R10390" s="807">
        <v>52</v>
      </c>
      <c r="S10390" s="759" t="str">
        <f t="shared" si="324"/>
        <v>Adulto</v>
      </c>
      <c r="AI10390" s="806" t="s">
        <v>921</v>
      </c>
      <c r="AJ10390" s="807">
        <v>30</v>
      </c>
      <c r="AK10390" s="807">
        <v>63</v>
      </c>
      <c r="AL10390" s="759" t="str">
        <f t="shared" si="325"/>
        <v>Vejez</v>
      </c>
    </row>
    <row r="10391" spans="16:38" ht="15">
      <c r="P10391" s="806" t="s">
        <v>913</v>
      </c>
      <c r="Q10391" s="807">
        <v>194</v>
      </c>
      <c r="R10391" s="807">
        <v>53</v>
      </c>
      <c r="S10391" s="759" t="str">
        <f t="shared" si="324"/>
        <v>Adulto</v>
      </c>
      <c r="AI10391" s="806" t="s">
        <v>921</v>
      </c>
      <c r="AJ10391" s="807">
        <v>37</v>
      </c>
      <c r="AK10391" s="807">
        <v>64</v>
      </c>
      <c r="AL10391" s="759" t="str">
        <f t="shared" si="325"/>
        <v>Vejez</v>
      </c>
    </row>
    <row r="10392" spans="16:38" ht="15">
      <c r="P10392" s="806" t="s">
        <v>913</v>
      </c>
      <c r="Q10392" s="807">
        <v>189</v>
      </c>
      <c r="R10392" s="807">
        <v>54</v>
      </c>
      <c r="S10392" s="759" t="str">
        <f t="shared" si="324"/>
        <v>Adulto</v>
      </c>
      <c r="AI10392" s="806" t="s">
        <v>921</v>
      </c>
      <c r="AJ10392" s="807">
        <v>36</v>
      </c>
      <c r="AK10392" s="807">
        <v>65</v>
      </c>
      <c r="AL10392" s="759" t="str">
        <f t="shared" si="325"/>
        <v>Vejez</v>
      </c>
    </row>
    <row r="10393" spans="16:38" ht="15">
      <c r="P10393" s="806" t="s">
        <v>913</v>
      </c>
      <c r="Q10393" s="807">
        <v>208</v>
      </c>
      <c r="R10393" s="807">
        <v>55</v>
      </c>
      <c r="S10393" s="759" t="str">
        <f t="shared" si="324"/>
        <v>Adulto</v>
      </c>
      <c r="AI10393" s="806" t="s">
        <v>921</v>
      </c>
      <c r="AJ10393" s="807">
        <v>31</v>
      </c>
      <c r="AK10393" s="807">
        <v>66</v>
      </c>
      <c r="AL10393" s="759" t="str">
        <f t="shared" si="325"/>
        <v>Vejez</v>
      </c>
    </row>
    <row r="10394" spans="16:38" ht="15">
      <c r="P10394" s="806" t="s">
        <v>913</v>
      </c>
      <c r="Q10394" s="807">
        <v>210</v>
      </c>
      <c r="R10394" s="807">
        <v>56</v>
      </c>
      <c r="S10394" s="759" t="str">
        <f t="shared" si="324"/>
        <v>Adulto</v>
      </c>
      <c r="AI10394" s="806" t="s">
        <v>921</v>
      </c>
      <c r="AJ10394" s="807">
        <v>24</v>
      </c>
      <c r="AK10394" s="807">
        <v>67</v>
      </c>
      <c r="AL10394" s="759" t="str">
        <f t="shared" si="325"/>
        <v>Vejez</v>
      </c>
    </row>
    <row r="10395" spans="16:38" ht="15">
      <c r="P10395" s="806" t="s">
        <v>913</v>
      </c>
      <c r="Q10395" s="807">
        <v>207</v>
      </c>
      <c r="R10395" s="807">
        <v>57</v>
      </c>
      <c r="S10395" s="759" t="str">
        <f t="shared" si="324"/>
        <v>Adulto</v>
      </c>
      <c r="AI10395" s="806" t="s">
        <v>921</v>
      </c>
      <c r="AJ10395" s="807">
        <v>26</v>
      </c>
      <c r="AK10395" s="807">
        <v>68</v>
      </c>
      <c r="AL10395" s="759" t="str">
        <f t="shared" si="325"/>
        <v>Vejez</v>
      </c>
    </row>
    <row r="10396" spans="16:38" ht="15">
      <c r="P10396" s="806" t="s">
        <v>913</v>
      </c>
      <c r="Q10396" s="807">
        <v>172</v>
      </c>
      <c r="R10396" s="807">
        <v>58</v>
      </c>
      <c r="S10396" s="759" t="str">
        <f t="shared" si="324"/>
        <v>Adulto</v>
      </c>
      <c r="AI10396" s="806" t="s">
        <v>921</v>
      </c>
      <c r="AJ10396" s="807">
        <v>30</v>
      </c>
      <c r="AK10396" s="807">
        <v>69</v>
      </c>
      <c r="AL10396" s="759" t="str">
        <f t="shared" si="325"/>
        <v>Vejez</v>
      </c>
    </row>
    <row r="10397" spans="16:38" ht="15">
      <c r="P10397" s="806" t="s">
        <v>913</v>
      </c>
      <c r="Q10397" s="807">
        <v>188</v>
      </c>
      <c r="R10397" s="807">
        <v>59</v>
      </c>
      <c r="S10397" s="759" t="str">
        <f t="shared" si="324"/>
        <v>Adulto</v>
      </c>
      <c r="AI10397" s="806" t="s">
        <v>921</v>
      </c>
      <c r="AJ10397" s="807">
        <v>30</v>
      </c>
      <c r="AK10397" s="807">
        <v>70</v>
      </c>
      <c r="AL10397" s="759" t="str">
        <f t="shared" si="325"/>
        <v>Vejez</v>
      </c>
    </row>
    <row r="10398" spans="16:38" ht="15">
      <c r="P10398" s="806" t="s">
        <v>913</v>
      </c>
      <c r="Q10398" s="807">
        <v>192</v>
      </c>
      <c r="R10398" s="807">
        <v>60</v>
      </c>
      <c r="S10398" s="759" t="str">
        <f t="shared" si="324"/>
        <v>Vejez</v>
      </c>
      <c r="AI10398" s="806" t="s">
        <v>921</v>
      </c>
      <c r="AJ10398" s="807">
        <v>21</v>
      </c>
      <c r="AK10398" s="807">
        <v>71</v>
      </c>
      <c r="AL10398" s="759" t="str">
        <f t="shared" si="325"/>
        <v>Vejez</v>
      </c>
    </row>
    <row r="10399" spans="16:38" ht="15">
      <c r="P10399" s="806" t="s">
        <v>913</v>
      </c>
      <c r="Q10399" s="807">
        <v>157</v>
      </c>
      <c r="R10399" s="807">
        <v>61</v>
      </c>
      <c r="S10399" s="759" t="str">
        <f t="shared" si="324"/>
        <v>Vejez</v>
      </c>
      <c r="AI10399" s="806" t="s">
        <v>921</v>
      </c>
      <c r="AJ10399" s="807">
        <v>34</v>
      </c>
      <c r="AK10399" s="807">
        <v>72</v>
      </c>
      <c r="AL10399" s="759" t="str">
        <f t="shared" si="325"/>
        <v>Vejez</v>
      </c>
    </row>
    <row r="10400" spans="16:38" ht="15">
      <c r="P10400" s="806" t="s">
        <v>913</v>
      </c>
      <c r="Q10400" s="807">
        <v>160</v>
      </c>
      <c r="R10400" s="807">
        <v>62</v>
      </c>
      <c r="S10400" s="759" t="str">
        <f t="shared" si="324"/>
        <v>Vejez</v>
      </c>
      <c r="AI10400" s="806" t="s">
        <v>921</v>
      </c>
      <c r="AJ10400" s="807">
        <v>15</v>
      </c>
      <c r="AK10400" s="807">
        <v>73</v>
      </c>
      <c r="AL10400" s="759" t="str">
        <f t="shared" si="325"/>
        <v>Vejez</v>
      </c>
    </row>
    <row r="10401" spans="16:38" ht="15">
      <c r="P10401" s="806" t="s">
        <v>913</v>
      </c>
      <c r="Q10401" s="807">
        <v>156</v>
      </c>
      <c r="R10401" s="807">
        <v>63</v>
      </c>
      <c r="S10401" s="759" t="str">
        <f t="shared" si="324"/>
        <v>Vejez</v>
      </c>
      <c r="AI10401" s="806" t="s">
        <v>921</v>
      </c>
      <c r="AJ10401" s="807">
        <v>13</v>
      </c>
      <c r="AK10401" s="807">
        <v>74</v>
      </c>
      <c r="AL10401" s="759" t="str">
        <f t="shared" si="325"/>
        <v>Vejez</v>
      </c>
    </row>
    <row r="10402" spans="16:38" ht="15">
      <c r="P10402" s="806" t="s">
        <v>913</v>
      </c>
      <c r="Q10402" s="807">
        <v>120</v>
      </c>
      <c r="R10402" s="807">
        <v>64</v>
      </c>
      <c r="S10402" s="759" t="str">
        <f t="shared" si="324"/>
        <v>Vejez</v>
      </c>
      <c r="AI10402" s="806" t="s">
        <v>921</v>
      </c>
      <c r="AJ10402" s="807">
        <v>21</v>
      </c>
      <c r="AK10402" s="807">
        <v>75</v>
      </c>
      <c r="AL10402" s="759" t="str">
        <f t="shared" si="325"/>
        <v>Vejez</v>
      </c>
    </row>
    <row r="10403" spans="16:38" ht="15">
      <c r="P10403" s="806" t="s">
        <v>913</v>
      </c>
      <c r="Q10403" s="807">
        <v>150</v>
      </c>
      <c r="R10403" s="807">
        <v>65</v>
      </c>
      <c r="S10403" s="759" t="str">
        <f t="shared" si="324"/>
        <v>Vejez</v>
      </c>
      <c r="AI10403" s="806" t="s">
        <v>921</v>
      </c>
      <c r="AJ10403" s="807">
        <v>15</v>
      </c>
      <c r="AK10403" s="807">
        <v>76</v>
      </c>
      <c r="AL10403" s="759" t="str">
        <f t="shared" si="325"/>
        <v>Vejez</v>
      </c>
    </row>
    <row r="10404" spans="16:38" ht="15">
      <c r="P10404" s="806" t="s">
        <v>913</v>
      </c>
      <c r="Q10404" s="807">
        <v>137</v>
      </c>
      <c r="R10404" s="807">
        <v>66</v>
      </c>
      <c r="S10404" s="759" t="str">
        <f t="shared" si="324"/>
        <v>Vejez</v>
      </c>
      <c r="AI10404" s="806" t="s">
        <v>921</v>
      </c>
      <c r="AJ10404" s="807">
        <v>9</v>
      </c>
      <c r="AK10404" s="807">
        <v>77</v>
      </c>
      <c r="AL10404" s="759" t="str">
        <f t="shared" si="325"/>
        <v>Vejez</v>
      </c>
    </row>
    <row r="10405" spans="16:38" ht="15">
      <c r="P10405" s="806" t="s">
        <v>913</v>
      </c>
      <c r="Q10405" s="807">
        <v>115</v>
      </c>
      <c r="R10405" s="807">
        <v>67</v>
      </c>
      <c r="S10405" s="759" t="str">
        <f t="shared" si="324"/>
        <v>Vejez</v>
      </c>
      <c r="AI10405" s="806" t="s">
        <v>921</v>
      </c>
      <c r="AJ10405" s="807">
        <v>14</v>
      </c>
      <c r="AK10405" s="807">
        <v>78</v>
      </c>
      <c r="AL10405" s="759" t="str">
        <f t="shared" si="325"/>
        <v>Vejez</v>
      </c>
    </row>
    <row r="10406" spans="16:38" ht="15">
      <c r="P10406" s="806" t="s">
        <v>913</v>
      </c>
      <c r="Q10406" s="807">
        <v>121</v>
      </c>
      <c r="R10406" s="807">
        <v>68</v>
      </c>
      <c r="S10406" s="759" t="str">
        <f t="shared" si="324"/>
        <v>Vejez</v>
      </c>
      <c r="AI10406" s="806" t="s">
        <v>921</v>
      </c>
      <c r="AJ10406" s="807">
        <v>11</v>
      </c>
      <c r="AK10406" s="807">
        <v>79</v>
      </c>
      <c r="AL10406" s="759" t="str">
        <f t="shared" si="325"/>
        <v>Vejez</v>
      </c>
    </row>
    <row r="10407" spans="16:38" ht="15">
      <c r="P10407" s="806" t="s">
        <v>913</v>
      </c>
      <c r="Q10407" s="807">
        <v>130</v>
      </c>
      <c r="R10407" s="807">
        <v>69</v>
      </c>
      <c r="S10407" s="759" t="str">
        <f t="shared" si="324"/>
        <v>Vejez</v>
      </c>
      <c r="AI10407" s="806" t="s">
        <v>921</v>
      </c>
      <c r="AJ10407" s="807">
        <v>10</v>
      </c>
      <c r="AK10407" s="807">
        <v>80</v>
      </c>
      <c r="AL10407" s="759" t="str">
        <f t="shared" si="325"/>
        <v>Vejez</v>
      </c>
    </row>
    <row r="10408" spans="16:38" ht="15">
      <c r="P10408" s="806" t="s">
        <v>913</v>
      </c>
      <c r="Q10408" s="807">
        <v>106</v>
      </c>
      <c r="R10408" s="807">
        <v>70</v>
      </c>
      <c r="S10408" s="759" t="str">
        <f t="shared" si="324"/>
        <v>Vejez</v>
      </c>
      <c r="AI10408" s="806" t="s">
        <v>921</v>
      </c>
      <c r="AJ10408" s="807">
        <v>9</v>
      </c>
      <c r="AK10408" s="807">
        <v>81</v>
      </c>
      <c r="AL10408" s="759" t="str">
        <f t="shared" si="325"/>
        <v>Vejez</v>
      </c>
    </row>
    <row r="10409" spans="16:38" ht="15">
      <c r="P10409" s="806" t="s">
        <v>913</v>
      </c>
      <c r="Q10409" s="807">
        <v>83</v>
      </c>
      <c r="R10409" s="807">
        <v>71</v>
      </c>
      <c r="S10409" s="759" t="str">
        <f t="shared" si="324"/>
        <v>Vejez</v>
      </c>
      <c r="AI10409" s="806" t="s">
        <v>921</v>
      </c>
      <c r="AJ10409" s="807">
        <v>5</v>
      </c>
      <c r="AK10409" s="807">
        <v>82</v>
      </c>
      <c r="AL10409" s="759" t="str">
        <f t="shared" si="325"/>
        <v>Vejez</v>
      </c>
    </row>
    <row r="10410" spans="16:38" ht="15">
      <c r="P10410" s="806" t="s">
        <v>913</v>
      </c>
      <c r="Q10410" s="807">
        <v>105</v>
      </c>
      <c r="R10410" s="807">
        <v>72</v>
      </c>
      <c r="S10410" s="759" t="str">
        <f t="shared" si="324"/>
        <v>Vejez</v>
      </c>
      <c r="AI10410" s="806" t="s">
        <v>921</v>
      </c>
      <c r="AJ10410" s="807">
        <v>8</v>
      </c>
      <c r="AK10410" s="807">
        <v>83</v>
      </c>
      <c r="AL10410" s="759" t="str">
        <f t="shared" si="325"/>
        <v>Vejez</v>
      </c>
    </row>
    <row r="10411" spans="16:38" ht="15">
      <c r="P10411" s="806" t="s">
        <v>913</v>
      </c>
      <c r="Q10411" s="807">
        <v>77</v>
      </c>
      <c r="R10411" s="807">
        <v>73</v>
      </c>
      <c r="S10411" s="759" t="str">
        <f t="shared" si="324"/>
        <v>Vejez</v>
      </c>
      <c r="AI10411" s="806" t="s">
        <v>921</v>
      </c>
      <c r="AJ10411" s="807">
        <v>7</v>
      </c>
      <c r="AK10411" s="807">
        <v>84</v>
      </c>
      <c r="AL10411" s="759" t="str">
        <f t="shared" si="325"/>
        <v>Vejez</v>
      </c>
    </row>
    <row r="10412" spans="16:38" ht="15">
      <c r="P10412" s="806" t="s">
        <v>913</v>
      </c>
      <c r="Q10412" s="807">
        <v>75</v>
      </c>
      <c r="R10412" s="807">
        <v>74</v>
      </c>
      <c r="S10412" s="759" t="str">
        <f t="shared" si="324"/>
        <v>Vejez</v>
      </c>
      <c r="AI10412" s="806" t="s">
        <v>921</v>
      </c>
      <c r="AJ10412" s="807">
        <v>6</v>
      </c>
      <c r="AK10412" s="807">
        <v>85</v>
      </c>
      <c r="AL10412" s="759" t="str">
        <f t="shared" si="325"/>
        <v>Vejez</v>
      </c>
    </row>
    <row r="10413" spans="16:38" ht="15">
      <c r="P10413" s="806" t="s">
        <v>913</v>
      </c>
      <c r="Q10413" s="807">
        <v>85</v>
      </c>
      <c r="R10413" s="807">
        <v>75</v>
      </c>
      <c r="S10413" s="759" t="str">
        <f t="shared" si="324"/>
        <v>Vejez</v>
      </c>
      <c r="AI10413" s="806" t="s">
        <v>921</v>
      </c>
      <c r="AJ10413" s="807">
        <v>7</v>
      </c>
      <c r="AK10413" s="807">
        <v>86</v>
      </c>
      <c r="AL10413" s="759" t="str">
        <f t="shared" si="325"/>
        <v>Vejez</v>
      </c>
    </row>
    <row r="10414" spans="16:38" ht="15">
      <c r="P10414" s="806" t="s">
        <v>913</v>
      </c>
      <c r="Q10414" s="807">
        <v>62</v>
      </c>
      <c r="R10414" s="807">
        <v>76</v>
      </c>
      <c r="S10414" s="759" t="str">
        <f t="shared" si="324"/>
        <v>Vejez</v>
      </c>
      <c r="AI10414" s="806" t="s">
        <v>921</v>
      </c>
      <c r="AJ10414" s="807">
        <v>3</v>
      </c>
      <c r="AK10414" s="807">
        <v>87</v>
      </c>
      <c r="AL10414" s="759" t="str">
        <f t="shared" si="325"/>
        <v>Vejez</v>
      </c>
    </row>
    <row r="10415" spans="16:38" ht="15">
      <c r="P10415" s="806" t="s">
        <v>913</v>
      </c>
      <c r="Q10415" s="807">
        <v>64</v>
      </c>
      <c r="R10415" s="807">
        <v>77</v>
      </c>
      <c r="S10415" s="759" t="str">
        <f t="shared" si="324"/>
        <v>Vejez</v>
      </c>
      <c r="AI10415" s="806" t="s">
        <v>921</v>
      </c>
      <c r="AJ10415" s="807">
        <v>2</v>
      </c>
      <c r="AK10415" s="807">
        <v>88</v>
      </c>
      <c r="AL10415" s="759" t="str">
        <f t="shared" si="325"/>
        <v>Vejez</v>
      </c>
    </row>
    <row r="10416" spans="16:38" ht="15">
      <c r="P10416" s="806" t="s">
        <v>913</v>
      </c>
      <c r="Q10416" s="807">
        <v>60</v>
      </c>
      <c r="R10416" s="807">
        <v>78</v>
      </c>
      <c r="S10416" s="759" t="str">
        <f t="shared" si="324"/>
        <v>Vejez</v>
      </c>
      <c r="AI10416" s="806" t="s">
        <v>921</v>
      </c>
      <c r="AJ10416" s="807">
        <v>2</v>
      </c>
      <c r="AK10416" s="807">
        <v>89</v>
      </c>
      <c r="AL10416" s="759" t="str">
        <f t="shared" si="325"/>
        <v>Vejez</v>
      </c>
    </row>
    <row r="10417" spans="16:38" ht="15">
      <c r="P10417" s="806" t="s">
        <v>913</v>
      </c>
      <c r="Q10417" s="807">
        <v>64</v>
      </c>
      <c r="R10417" s="807">
        <v>79</v>
      </c>
      <c r="S10417" s="759" t="str">
        <f t="shared" si="324"/>
        <v>Vejez</v>
      </c>
      <c r="AI10417" s="806" t="s">
        <v>921</v>
      </c>
      <c r="AJ10417" s="807">
        <v>4</v>
      </c>
      <c r="AK10417" s="807">
        <v>90</v>
      </c>
      <c r="AL10417" s="759" t="str">
        <f t="shared" si="325"/>
        <v>Vejez</v>
      </c>
    </row>
    <row r="10418" spans="16:38" ht="15">
      <c r="P10418" s="806" t="s">
        <v>913</v>
      </c>
      <c r="Q10418" s="807">
        <v>64</v>
      </c>
      <c r="R10418" s="807">
        <v>80</v>
      </c>
      <c r="S10418" s="759" t="str">
        <f t="shared" si="324"/>
        <v>Vejez</v>
      </c>
      <c r="AI10418" s="806" t="s">
        <v>921</v>
      </c>
      <c r="AJ10418" s="807">
        <v>3</v>
      </c>
      <c r="AK10418" s="807">
        <v>91</v>
      </c>
      <c r="AL10418" s="759" t="str">
        <f t="shared" si="325"/>
        <v>Vejez</v>
      </c>
    </row>
    <row r="10419" spans="16:38" ht="15">
      <c r="P10419" s="806" t="s">
        <v>913</v>
      </c>
      <c r="Q10419" s="807">
        <v>44</v>
      </c>
      <c r="R10419" s="807">
        <v>81</v>
      </c>
      <c r="S10419" s="759" t="str">
        <f t="shared" si="324"/>
        <v>Vejez</v>
      </c>
      <c r="AI10419" s="806" t="s">
        <v>921</v>
      </c>
      <c r="AJ10419" s="807">
        <v>4</v>
      </c>
      <c r="AK10419" s="807">
        <v>92</v>
      </c>
      <c r="AL10419" s="759" t="str">
        <f t="shared" si="325"/>
        <v>Vejez</v>
      </c>
    </row>
    <row r="10420" spans="16:38" ht="15">
      <c r="P10420" s="806" t="s">
        <v>913</v>
      </c>
      <c r="Q10420" s="807">
        <v>52</v>
      </c>
      <c r="R10420" s="807">
        <v>82</v>
      </c>
      <c r="S10420" s="759" t="str">
        <f t="shared" si="324"/>
        <v>Vejez</v>
      </c>
      <c r="AI10420" s="806" t="s">
        <v>921</v>
      </c>
      <c r="AJ10420" s="807">
        <v>4</v>
      </c>
      <c r="AK10420" s="807">
        <v>93</v>
      </c>
      <c r="AL10420" s="759" t="str">
        <f t="shared" si="325"/>
        <v>Vejez</v>
      </c>
    </row>
    <row r="10421" spans="16:38" ht="15">
      <c r="P10421" s="806" t="s">
        <v>913</v>
      </c>
      <c r="Q10421" s="807">
        <v>45</v>
      </c>
      <c r="R10421" s="807">
        <v>83</v>
      </c>
      <c r="S10421" s="759" t="str">
        <f t="shared" si="324"/>
        <v>Vejez</v>
      </c>
      <c r="AI10421" s="806" t="s">
        <v>921</v>
      </c>
      <c r="AJ10421" s="807">
        <v>2</v>
      </c>
      <c r="AK10421" s="807">
        <v>94</v>
      </c>
      <c r="AL10421" s="759" t="str">
        <f t="shared" si="325"/>
        <v>Vejez</v>
      </c>
    </row>
    <row r="10422" spans="16:38" ht="15">
      <c r="P10422" s="806" t="s">
        <v>913</v>
      </c>
      <c r="Q10422" s="807">
        <v>33</v>
      </c>
      <c r="R10422" s="807">
        <v>84</v>
      </c>
      <c r="S10422" s="759" t="str">
        <f t="shared" si="324"/>
        <v>Vejez</v>
      </c>
      <c r="AI10422" s="806" t="s">
        <v>921</v>
      </c>
      <c r="AJ10422" s="807">
        <v>7</v>
      </c>
      <c r="AK10422" s="807">
        <v>95</v>
      </c>
      <c r="AL10422" s="759" t="str">
        <f t="shared" si="325"/>
        <v>Vejez</v>
      </c>
    </row>
    <row r="10423" spans="16:38" ht="15">
      <c r="P10423" s="806" t="s">
        <v>913</v>
      </c>
      <c r="Q10423" s="807">
        <v>26</v>
      </c>
      <c r="R10423" s="807">
        <v>85</v>
      </c>
      <c r="S10423" s="759" t="str">
        <f t="shared" si="324"/>
        <v>Vejez</v>
      </c>
      <c r="AI10423" s="806" t="s">
        <v>921</v>
      </c>
      <c r="AJ10423" s="807">
        <v>3</v>
      </c>
      <c r="AK10423" s="807">
        <v>96</v>
      </c>
      <c r="AL10423" s="759" t="str">
        <f t="shared" si="325"/>
        <v>Vejez</v>
      </c>
    </row>
    <row r="10424" spans="16:38" ht="15">
      <c r="P10424" s="806" t="s">
        <v>913</v>
      </c>
      <c r="Q10424" s="807">
        <v>21</v>
      </c>
      <c r="R10424" s="807">
        <v>86</v>
      </c>
      <c r="S10424" s="759" t="str">
        <f t="shared" si="324"/>
        <v>Vejez</v>
      </c>
      <c r="AI10424" s="806" t="s">
        <v>921</v>
      </c>
      <c r="AJ10424" s="807">
        <v>1</v>
      </c>
      <c r="AK10424" s="807">
        <v>99</v>
      </c>
      <c r="AL10424" s="759" t="str">
        <f t="shared" si="325"/>
        <v>Vejez</v>
      </c>
    </row>
    <row r="10425" spans="16:38" ht="30">
      <c r="P10425" s="806" t="s">
        <v>913</v>
      </c>
      <c r="Q10425" s="807">
        <v>23</v>
      </c>
      <c r="R10425" s="807">
        <v>87</v>
      </c>
      <c r="S10425" s="759" t="str">
        <f t="shared" si="324"/>
        <v>Vejez</v>
      </c>
      <c r="AI10425" s="806" t="s">
        <v>922</v>
      </c>
      <c r="AJ10425" s="807">
        <v>12</v>
      </c>
      <c r="AK10425" s="807">
        <v>0</v>
      </c>
      <c r="AL10425" s="759" t="str">
        <f t="shared" si="325"/>
        <v>Primera Infancia</v>
      </c>
    </row>
    <row r="10426" spans="16:38" ht="30">
      <c r="P10426" s="806" t="s">
        <v>913</v>
      </c>
      <c r="Q10426" s="807">
        <v>15</v>
      </c>
      <c r="R10426" s="807">
        <v>88</v>
      </c>
      <c r="S10426" s="759" t="str">
        <f t="shared" si="324"/>
        <v>Vejez</v>
      </c>
      <c r="AI10426" s="806" t="s">
        <v>922</v>
      </c>
      <c r="AJ10426" s="807">
        <v>8</v>
      </c>
      <c r="AK10426" s="807">
        <v>1</v>
      </c>
      <c r="AL10426" s="759" t="str">
        <f t="shared" si="325"/>
        <v>Primera Infancia</v>
      </c>
    </row>
    <row r="10427" spans="16:38" ht="30">
      <c r="P10427" s="806" t="s">
        <v>913</v>
      </c>
      <c r="Q10427" s="807">
        <v>16</v>
      </c>
      <c r="R10427" s="807">
        <v>89</v>
      </c>
      <c r="S10427" s="759" t="str">
        <f t="shared" si="324"/>
        <v>Vejez</v>
      </c>
      <c r="AI10427" s="806" t="s">
        <v>922</v>
      </c>
      <c r="AJ10427" s="807">
        <v>13</v>
      </c>
      <c r="AK10427" s="807">
        <v>2</v>
      </c>
      <c r="AL10427" s="759" t="str">
        <f t="shared" si="325"/>
        <v>Primera Infancia</v>
      </c>
    </row>
    <row r="10428" spans="16:38" ht="30">
      <c r="P10428" s="806" t="s">
        <v>913</v>
      </c>
      <c r="Q10428" s="807">
        <v>10</v>
      </c>
      <c r="R10428" s="807">
        <v>90</v>
      </c>
      <c r="S10428" s="759" t="str">
        <f t="shared" si="324"/>
        <v>Vejez</v>
      </c>
      <c r="AI10428" s="806" t="s">
        <v>922</v>
      </c>
      <c r="AJ10428" s="807">
        <v>7</v>
      </c>
      <c r="AK10428" s="807">
        <v>3</v>
      </c>
      <c r="AL10428" s="759" t="str">
        <f t="shared" si="325"/>
        <v>Primera Infancia</v>
      </c>
    </row>
    <row r="10429" spans="16:38" ht="30">
      <c r="P10429" s="806" t="s">
        <v>913</v>
      </c>
      <c r="Q10429" s="807">
        <v>14</v>
      </c>
      <c r="R10429" s="807">
        <v>91</v>
      </c>
      <c r="S10429" s="759" t="str">
        <f t="shared" si="324"/>
        <v>Vejez</v>
      </c>
      <c r="AI10429" s="806" t="s">
        <v>922</v>
      </c>
      <c r="AJ10429" s="807">
        <v>14</v>
      </c>
      <c r="AK10429" s="807">
        <v>4</v>
      </c>
      <c r="AL10429" s="759" t="str">
        <f t="shared" si="325"/>
        <v>Primera Infancia</v>
      </c>
    </row>
    <row r="10430" spans="16:38" ht="30">
      <c r="P10430" s="806" t="s">
        <v>913</v>
      </c>
      <c r="Q10430" s="807">
        <v>10</v>
      </c>
      <c r="R10430" s="807">
        <v>92</v>
      </c>
      <c r="S10430" s="759" t="str">
        <f t="shared" si="324"/>
        <v>Vejez</v>
      </c>
      <c r="AI10430" s="806" t="s">
        <v>922</v>
      </c>
      <c r="AJ10430" s="807">
        <v>16</v>
      </c>
      <c r="AK10430" s="807">
        <v>5</v>
      </c>
      <c r="AL10430" s="759" t="str">
        <f t="shared" si="325"/>
        <v>Primera Infancia</v>
      </c>
    </row>
    <row r="10431" spans="16:38" ht="15">
      <c r="P10431" s="806" t="s">
        <v>913</v>
      </c>
      <c r="Q10431" s="807">
        <v>3</v>
      </c>
      <c r="R10431" s="807">
        <v>93</v>
      </c>
      <c r="S10431" s="759" t="str">
        <f t="shared" si="324"/>
        <v>Vejez</v>
      </c>
      <c r="AI10431" s="806" t="s">
        <v>922</v>
      </c>
      <c r="AJ10431" s="807">
        <v>12</v>
      </c>
      <c r="AK10431" s="807">
        <v>6</v>
      </c>
      <c r="AL10431" s="759" t="str">
        <f t="shared" si="325"/>
        <v>Infancia</v>
      </c>
    </row>
    <row r="10432" spans="16:38" ht="15">
      <c r="P10432" s="806" t="s">
        <v>913</v>
      </c>
      <c r="Q10432" s="807">
        <v>12</v>
      </c>
      <c r="R10432" s="807">
        <v>94</v>
      </c>
      <c r="S10432" s="759" t="str">
        <f t="shared" si="324"/>
        <v>Vejez</v>
      </c>
      <c r="AI10432" s="806" t="s">
        <v>922</v>
      </c>
      <c r="AJ10432" s="807">
        <v>11</v>
      </c>
      <c r="AK10432" s="807">
        <v>7</v>
      </c>
      <c r="AL10432" s="759" t="str">
        <f t="shared" si="325"/>
        <v>Infancia</v>
      </c>
    </row>
    <row r="10433" spans="16:38" ht="15">
      <c r="P10433" s="806" t="s">
        <v>913</v>
      </c>
      <c r="Q10433" s="807">
        <v>6</v>
      </c>
      <c r="R10433" s="807">
        <v>95</v>
      </c>
      <c r="S10433" s="759" t="str">
        <f t="shared" si="324"/>
        <v>Vejez</v>
      </c>
      <c r="AI10433" s="806" t="s">
        <v>922</v>
      </c>
      <c r="AJ10433" s="807">
        <v>16</v>
      </c>
      <c r="AK10433" s="807">
        <v>8</v>
      </c>
      <c r="AL10433" s="759" t="str">
        <f t="shared" si="325"/>
        <v>Infancia</v>
      </c>
    </row>
    <row r="10434" spans="16:38" ht="15">
      <c r="P10434" s="806" t="s">
        <v>913</v>
      </c>
      <c r="Q10434" s="807">
        <v>2</v>
      </c>
      <c r="R10434" s="807">
        <v>97</v>
      </c>
      <c r="S10434" s="759" t="str">
        <f t="shared" si="324"/>
        <v>Vejez</v>
      </c>
      <c r="AI10434" s="806" t="s">
        <v>922</v>
      </c>
      <c r="AJ10434" s="807">
        <v>16</v>
      </c>
      <c r="AK10434" s="807">
        <v>9</v>
      </c>
      <c r="AL10434" s="759" t="str">
        <f t="shared" si="325"/>
        <v>Infancia</v>
      </c>
    </row>
    <row r="10435" spans="16:38" ht="15">
      <c r="P10435" s="806" t="s">
        <v>913</v>
      </c>
      <c r="Q10435" s="807">
        <v>2</v>
      </c>
      <c r="R10435" s="807">
        <v>98</v>
      </c>
      <c r="S10435" s="759" t="str">
        <f t="shared" ref="S10435:S10498" si="326">IF(P10435=0,"",IF(AND(R10435&gt;=0,R10435&lt;=5),"Primera Infancia",IF(AND(R10435&gt;=6,R10435&lt;=11),"Infancia",IF(AND(R10435&gt;=12,R10435&lt;=17),"Adolescente",IF(AND(R10435&gt;=18,R10435&lt;=28),"Juventud",IF(AND(R10435&gt;=29,R10435&lt;=59),"Adulto","Vejez"))))))</f>
        <v>Vejez</v>
      </c>
      <c r="AI10435" s="806" t="s">
        <v>922</v>
      </c>
      <c r="AJ10435" s="807">
        <v>17</v>
      </c>
      <c r="AK10435" s="807">
        <v>10</v>
      </c>
      <c r="AL10435" s="759" t="str">
        <f t="shared" ref="AL10435:AL10498" si="327">IF(AI10435=0,"",IF(AND(AK10435&gt;=0,AK10435&lt;=5),"Primera Infancia",IF(AND(AK10435&gt;=6,AK10435&lt;=11),"Infancia",IF(AND(AK10435&gt;=12,AK10435&lt;=17),"Adolescente",IF(AND(AK10435&gt;=18,AK10435&lt;=28),"Juventud",IF(AND(AK10435&gt;=29,AK10435&lt;=59),"Adulto","Vejez"))))))</f>
        <v>Infancia</v>
      </c>
    </row>
    <row r="10436" spans="16:38" ht="15">
      <c r="P10436" s="806" t="s">
        <v>913</v>
      </c>
      <c r="Q10436" s="807">
        <v>1</v>
      </c>
      <c r="R10436" s="807">
        <v>99</v>
      </c>
      <c r="S10436" s="759" t="str">
        <f t="shared" si="326"/>
        <v>Vejez</v>
      </c>
      <c r="AI10436" s="806" t="s">
        <v>922</v>
      </c>
      <c r="AJ10436" s="807">
        <v>13</v>
      </c>
      <c r="AK10436" s="807">
        <v>11</v>
      </c>
      <c r="AL10436" s="759" t="str">
        <f t="shared" si="327"/>
        <v>Infancia</v>
      </c>
    </row>
    <row r="10437" spans="16:38" ht="30">
      <c r="P10437" s="806" t="s">
        <v>913</v>
      </c>
      <c r="Q10437" s="807">
        <v>1</v>
      </c>
      <c r="R10437" s="807">
        <v>100</v>
      </c>
      <c r="S10437" s="759" t="str">
        <f t="shared" si="326"/>
        <v>Vejez</v>
      </c>
      <c r="AI10437" s="806" t="s">
        <v>922</v>
      </c>
      <c r="AJ10437" s="807">
        <v>10</v>
      </c>
      <c r="AK10437" s="807">
        <v>12</v>
      </c>
      <c r="AL10437" s="759" t="str">
        <f t="shared" si="327"/>
        <v>Adolescente</v>
      </c>
    </row>
    <row r="10438" spans="16:38" ht="30">
      <c r="P10438" s="806" t="s">
        <v>913</v>
      </c>
      <c r="Q10438" s="807">
        <v>2</v>
      </c>
      <c r="R10438" s="807">
        <v>103</v>
      </c>
      <c r="S10438" s="759" t="str">
        <f t="shared" si="326"/>
        <v>Vejez</v>
      </c>
      <c r="AI10438" s="806" t="s">
        <v>922</v>
      </c>
      <c r="AJ10438" s="807">
        <v>16</v>
      </c>
      <c r="AK10438" s="807">
        <v>13</v>
      </c>
      <c r="AL10438" s="759" t="str">
        <f t="shared" si="327"/>
        <v>Adolescente</v>
      </c>
    </row>
    <row r="10439" spans="16:38" ht="30">
      <c r="P10439" s="806" t="s">
        <v>913</v>
      </c>
      <c r="Q10439" s="807">
        <v>1</v>
      </c>
      <c r="R10439" s="807">
        <v>104</v>
      </c>
      <c r="S10439" s="759" t="str">
        <f t="shared" si="326"/>
        <v>Vejez</v>
      </c>
      <c r="AI10439" s="806" t="s">
        <v>922</v>
      </c>
      <c r="AJ10439" s="807">
        <v>10</v>
      </c>
      <c r="AK10439" s="807">
        <v>14</v>
      </c>
      <c r="AL10439" s="759" t="str">
        <f t="shared" si="327"/>
        <v>Adolescente</v>
      </c>
    </row>
    <row r="10440" spans="16:38" ht="30">
      <c r="P10440" s="806" t="s">
        <v>914</v>
      </c>
      <c r="Q10440" s="807">
        <v>55</v>
      </c>
      <c r="R10440" s="807">
        <v>0</v>
      </c>
      <c r="S10440" s="759" t="str">
        <f t="shared" si="326"/>
        <v>Primera Infancia</v>
      </c>
      <c r="AI10440" s="806" t="s">
        <v>922</v>
      </c>
      <c r="AJ10440" s="807">
        <v>14</v>
      </c>
      <c r="AK10440" s="807">
        <v>15</v>
      </c>
      <c r="AL10440" s="759" t="str">
        <f t="shared" si="327"/>
        <v>Adolescente</v>
      </c>
    </row>
    <row r="10441" spans="16:38" ht="30">
      <c r="P10441" s="806" t="s">
        <v>914</v>
      </c>
      <c r="Q10441" s="807">
        <v>46</v>
      </c>
      <c r="R10441" s="807">
        <v>1</v>
      </c>
      <c r="S10441" s="759" t="str">
        <f t="shared" si="326"/>
        <v>Primera Infancia</v>
      </c>
      <c r="AI10441" s="806" t="s">
        <v>922</v>
      </c>
      <c r="AJ10441" s="807">
        <v>12</v>
      </c>
      <c r="AK10441" s="807">
        <v>16</v>
      </c>
      <c r="AL10441" s="759" t="str">
        <f t="shared" si="327"/>
        <v>Adolescente</v>
      </c>
    </row>
    <row r="10442" spans="16:38" ht="30">
      <c r="P10442" s="806" t="s">
        <v>914</v>
      </c>
      <c r="Q10442" s="807">
        <v>47</v>
      </c>
      <c r="R10442" s="807">
        <v>2</v>
      </c>
      <c r="S10442" s="759" t="str">
        <f t="shared" si="326"/>
        <v>Primera Infancia</v>
      </c>
      <c r="AI10442" s="806" t="s">
        <v>922</v>
      </c>
      <c r="AJ10442" s="807">
        <v>26</v>
      </c>
      <c r="AK10442" s="807">
        <v>17</v>
      </c>
      <c r="AL10442" s="759" t="str">
        <f t="shared" si="327"/>
        <v>Adolescente</v>
      </c>
    </row>
    <row r="10443" spans="16:38" ht="30">
      <c r="P10443" s="806" t="s">
        <v>914</v>
      </c>
      <c r="Q10443" s="807">
        <v>61</v>
      </c>
      <c r="R10443" s="807">
        <v>3</v>
      </c>
      <c r="S10443" s="759" t="str">
        <f t="shared" si="326"/>
        <v>Primera Infancia</v>
      </c>
      <c r="AI10443" s="806" t="s">
        <v>922</v>
      </c>
      <c r="AJ10443" s="807">
        <v>10</v>
      </c>
      <c r="AK10443" s="807">
        <v>18</v>
      </c>
      <c r="AL10443" s="759" t="str">
        <f t="shared" si="327"/>
        <v>Juventud</v>
      </c>
    </row>
    <row r="10444" spans="16:38" ht="30">
      <c r="P10444" s="806" t="s">
        <v>914</v>
      </c>
      <c r="Q10444" s="807">
        <v>78</v>
      </c>
      <c r="R10444" s="807">
        <v>4</v>
      </c>
      <c r="S10444" s="759" t="str">
        <f t="shared" si="326"/>
        <v>Primera Infancia</v>
      </c>
      <c r="AI10444" s="806" t="s">
        <v>922</v>
      </c>
      <c r="AJ10444" s="807">
        <v>26</v>
      </c>
      <c r="AK10444" s="807">
        <v>19</v>
      </c>
      <c r="AL10444" s="759" t="str">
        <f t="shared" si="327"/>
        <v>Juventud</v>
      </c>
    </row>
    <row r="10445" spans="16:38" ht="30">
      <c r="P10445" s="806" t="s">
        <v>914</v>
      </c>
      <c r="Q10445" s="807">
        <v>75</v>
      </c>
      <c r="R10445" s="807">
        <v>5</v>
      </c>
      <c r="S10445" s="759" t="str">
        <f t="shared" si="326"/>
        <v>Primera Infancia</v>
      </c>
      <c r="AI10445" s="806" t="s">
        <v>922</v>
      </c>
      <c r="AJ10445" s="807">
        <v>17</v>
      </c>
      <c r="AK10445" s="807">
        <v>20</v>
      </c>
      <c r="AL10445" s="759" t="str">
        <f t="shared" si="327"/>
        <v>Juventud</v>
      </c>
    </row>
    <row r="10446" spans="16:38" ht="15">
      <c r="P10446" s="806" t="s">
        <v>914</v>
      </c>
      <c r="Q10446" s="807">
        <v>61</v>
      </c>
      <c r="R10446" s="807">
        <v>6</v>
      </c>
      <c r="S10446" s="759" t="str">
        <f t="shared" si="326"/>
        <v>Infancia</v>
      </c>
      <c r="AI10446" s="806" t="s">
        <v>922</v>
      </c>
      <c r="AJ10446" s="807">
        <v>24</v>
      </c>
      <c r="AK10446" s="807">
        <v>21</v>
      </c>
      <c r="AL10446" s="759" t="str">
        <f t="shared" si="327"/>
        <v>Juventud</v>
      </c>
    </row>
    <row r="10447" spans="16:38" ht="15">
      <c r="P10447" s="806" t="s">
        <v>914</v>
      </c>
      <c r="Q10447" s="807">
        <v>67</v>
      </c>
      <c r="R10447" s="807">
        <v>7</v>
      </c>
      <c r="S10447" s="759" t="str">
        <f t="shared" si="326"/>
        <v>Infancia</v>
      </c>
      <c r="AI10447" s="806" t="s">
        <v>922</v>
      </c>
      <c r="AJ10447" s="807">
        <v>23</v>
      </c>
      <c r="AK10447" s="807">
        <v>22</v>
      </c>
      <c r="AL10447" s="759" t="str">
        <f t="shared" si="327"/>
        <v>Juventud</v>
      </c>
    </row>
    <row r="10448" spans="16:38" ht="15">
      <c r="P10448" s="806" t="s">
        <v>914</v>
      </c>
      <c r="Q10448" s="807">
        <v>59</v>
      </c>
      <c r="R10448" s="807">
        <v>8</v>
      </c>
      <c r="S10448" s="759" t="str">
        <f t="shared" si="326"/>
        <v>Infancia</v>
      </c>
      <c r="AI10448" s="806" t="s">
        <v>922</v>
      </c>
      <c r="AJ10448" s="807">
        <v>28</v>
      </c>
      <c r="AK10448" s="807">
        <v>23</v>
      </c>
      <c r="AL10448" s="759" t="str">
        <f t="shared" si="327"/>
        <v>Juventud</v>
      </c>
    </row>
    <row r="10449" spans="16:38" ht="15">
      <c r="P10449" s="806" t="s">
        <v>914</v>
      </c>
      <c r="Q10449" s="807">
        <v>86</v>
      </c>
      <c r="R10449" s="807">
        <v>9</v>
      </c>
      <c r="S10449" s="759" t="str">
        <f t="shared" si="326"/>
        <v>Infancia</v>
      </c>
      <c r="AI10449" s="806" t="s">
        <v>922</v>
      </c>
      <c r="AJ10449" s="807">
        <v>25</v>
      </c>
      <c r="AK10449" s="807">
        <v>24</v>
      </c>
      <c r="AL10449" s="759" t="str">
        <f t="shared" si="327"/>
        <v>Juventud</v>
      </c>
    </row>
    <row r="10450" spans="16:38" ht="15">
      <c r="P10450" s="806" t="s">
        <v>914</v>
      </c>
      <c r="Q10450" s="807">
        <v>64</v>
      </c>
      <c r="R10450" s="807">
        <v>10</v>
      </c>
      <c r="S10450" s="759" t="str">
        <f t="shared" si="326"/>
        <v>Infancia</v>
      </c>
      <c r="AI10450" s="806" t="s">
        <v>922</v>
      </c>
      <c r="AJ10450" s="807">
        <v>23</v>
      </c>
      <c r="AK10450" s="807">
        <v>25</v>
      </c>
      <c r="AL10450" s="759" t="str">
        <f t="shared" si="327"/>
        <v>Juventud</v>
      </c>
    </row>
    <row r="10451" spans="16:38" ht="15">
      <c r="P10451" s="806" t="s">
        <v>914</v>
      </c>
      <c r="Q10451" s="807">
        <v>81</v>
      </c>
      <c r="R10451" s="807">
        <v>11</v>
      </c>
      <c r="S10451" s="759" t="str">
        <f t="shared" si="326"/>
        <v>Infancia</v>
      </c>
      <c r="AI10451" s="806" t="s">
        <v>922</v>
      </c>
      <c r="AJ10451" s="807">
        <v>29</v>
      </c>
      <c r="AK10451" s="807">
        <v>26</v>
      </c>
      <c r="AL10451" s="759" t="str">
        <f t="shared" si="327"/>
        <v>Juventud</v>
      </c>
    </row>
    <row r="10452" spans="16:38" ht="30">
      <c r="P10452" s="806" t="s">
        <v>914</v>
      </c>
      <c r="Q10452" s="807">
        <v>88</v>
      </c>
      <c r="R10452" s="807">
        <v>12</v>
      </c>
      <c r="S10452" s="759" t="str">
        <f t="shared" si="326"/>
        <v>Adolescente</v>
      </c>
      <c r="AI10452" s="806" t="s">
        <v>922</v>
      </c>
      <c r="AJ10452" s="807">
        <v>13</v>
      </c>
      <c r="AK10452" s="807">
        <v>27</v>
      </c>
      <c r="AL10452" s="759" t="str">
        <f t="shared" si="327"/>
        <v>Juventud</v>
      </c>
    </row>
    <row r="10453" spans="16:38" ht="30">
      <c r="P10453" s="806" t="s">
        <v>914</v>
      </c>
      <c r="Q10453" s="807">
        <v>98</v>
      </c>
      <c r="R10453" s="807">
        <v>13</v>
      </c>
      <c r="S10453" s="759" t="str">
        <f t="shared" si="326"/>
        <v>Adolescente</v>
      </c>
      <c r="AI10453" s="806" t="s">
        <v>922</v>
      </c>
      <c r="AJ10453" s="807">
        <v>14</v>
      </c>
      <c r="AK10453" s="807">
        <v>28</v>
      </c>
      <c r="AL10453" s="759" t="str">
        <f t="shared" si="327"/>
        <v>Juventud</v>
      </c>
    </row>
    <row r="10454" spans="16:38" ht="30">
      <c r="P10454" s="806" t="s">
        <v>914</v>
      </c>
      <c r="Q10454" s="807">
        <v>118</v>
      </c>
      <c r="R10454" s="807">
        <v>14</v>
      </c>
      <c r="S10454" s="759" t="str">
        <f t="shared" si="326"/>
        <v>Adolescente</v>
      </c>
      <c r="AI10454" s="806" t="s">
        <v>922</v>
      </c>
      <c r="AJ10454" s="807">
        <v>21</v>
      </c>
      <c r="AK10454" s="807">
        <v>29</v>
      </c>
      <c r="AL10454" s="759" t="str">
        <f t="shared" si="327"/>
        <v>Adulto</v>
      </c>
    </row>
    <row r="10455" spans="16:38" ht="30">
      <c r="P10455" s="806" t="s">
        <v>914</v>
      </c>
      <c r="Q10455" s="807">
        <v>104</v>
      </c>
      <c r="R10455" s="807">
        <v>15</v>
      </c>
      <c r="S10455" s="759" t="str">
        <f t="shared" si="326"/>
        <v>Adolescente</v>
      </c>
      <c r="AI10455" s="806" t="s">
        <v>922</v>
      </c>
      <c r="AJ10455" s="807">
        <v>26</v>
      </c>
      <c r="AK10455" s="807">
        <v>30</v>
      </c>
      <c r="AL10455" s="759" t="str">
        <f t="shared" si="327"/>
        <v>Adulto</v>
      </c>
    </row>
    <row r="10456" spans="16:38" ht="30">
      <c r="P10456" s="806" t="s">
        <v>914</v>
      </c>
      <c r="Q10456" s="807">
        <v>110</v>
      </c>
      <c r="R10456" s="807">
        <v>16</v>
      </c>
      <c r="S10456" s="759" t="str">
        <f t="shared" si="326"/>
        <v>Adolescente</v>
      </c>
      <c r="AI10456" s="806" t="s">
        <v>922</v>
      </c>
      <c r="AJ10456" s="807">
        <v>14</v>
      </c>
      <c r="AK10456" s="807">
        <v>31</v>
      </c>
      <c r="AL10456" s="759" t="str">
        <f t="shared" si="327"/>
        <v>Adulto</v>
      </c>
    </row>
    <row r="10457" spans="16:38" ht="30">
      <c r="P10457" s="806" t="s">
        <v>914</v>
      </c>
      <c r="Q10457" s="807">
        <v>105</v>
      </c>
      <c r="R10457" s="807">
        <v>17</v>
      </c>
      <c r="S10457" s="759" t="str">
        <f t="shared" si="326"/>
        <v>Adolescente</v>
      </c>
      <c r="AI10457" s="806" t="s">
        <v>922</v>
      </c>
      <c r="AJ10457" s="807">
        <v>16</v>
      </c>
      <c r="AK10457" s="807">
        <v>32</v>
      </c>
      <c r="AL10457" s="759" t="str">
        <f t="shared" si="327"/>
        <v>Adulto</v>
      </c>
    </row>
    <row r="10458" spans="16:38" ht="15">
      <c r="P10458" s="806" t="s">
        <v>914</v>
      </c>
      <c r="Q10458" s="807">
        <v>101</v>
      </c>
      <c r="R10458" s="807">
        <v>18</v>
      </c>
      <c r="S10458" s="759" t="str">
        <f t="shared" si="326"/>
        <v>Juventud</v>
      </c>
      <c r="AI10458" s="806" t="s">
        <v>922</v>
      </c>
      <c r="AJ10458" s="807">
        <v>16</v>
      </c>
      <c r="AK10458" s="807">
        <v>33</v>
      </c>
      <c r="AL10458" s="759" t="str">
        <f t="shared" si="327"/>
        <v>Adulto</v>
      </c>
    </row>
    <row r="10459" spans="16:38" ht="15">
      <c r="P10459" s="806" t="s">
        <v>914</v>
      </c>
      <c r="Q10459" s="807">
        <v>96</v>
      </c>
      <c r="R10459" s="807">
        <v>19</v>
      </c>
      <c r="S10459" s="759" t="str">
        <f t="shared" si="326"/>
        <v>Juventud</v>
      </c>
      <c r="AI10459" s="806" t="s">
        <v>922</v>
      </c>
      <c r="AJ10459" s="807">
        <v>25</v>
      </c>
      <c r="AK10459" s="807">
        <v>34</v>
      </c>
      <c r="AL10459" s="759" t="str">
        <f t="shared" si="327"/>
        <v>Adulto</v>
      </c>
    </row>
    <row r="10460" spans="16:38" ht="15">
      <c r="P10460" s="806" t="s">
        <v>914</v>
      </c>
      <c r="Q10460" s="807">
        <v>102</v>
      </c>
      <c r="R10460" s="807">
        <v>20</v>
      </c>
      <c r="S10460" s="759" t="str">
        <f t="shared" si="326"/>
        <v>Juventud</v>
      </c>
      <c r="AI10460" s="806" t="s">
        <v>922</v>
      </c>
      <c r="AJ10460" s="807">
        <v>25</v>
      </c>
      <c r="AK10460" s="807">
        <v>35</v>
      </c>
      <c r="AL10460" s="759" t="str">
        <f t="shared" si="327"/>
        <v>Adulto</v>
      </c>
    </row>
    <row r="10461" spans="16:38" ht="15">
      <c r="P10461" s="806" t="s">
        <v>914</v>
      </c>
      <c r="Q10461" s="807">
        <v>100</v>
      </c>
      <c r="R10461" s="807">
        <v>21</v>
      </c>
      <c r="S10461" s="759" t="str">
        <f t="shared" si="326"/>
        <v>Juventud</v>
      </c>
      <c r="AI10461" s="806" t="s">
        <v>922</v>
      </c>
      <c r="AJ10461" s="807">
        <v>12</v>
      </c>
      <c r="AK10461" s="807">
        <v>36</v>
      </c>
      <c r="AL10461" s="759" t="str">
        <f t="shared" si="327"/>
        <v>Adulto</v>
      </c>
    </row>
    <row r="10462" spans="16:38" ht="15">
      <c r="P10462" s="806" t="s">
        <v>914</v>
      </c>
      <c r="Q10462" s="807">
        <v>76</v>
      </c>
      <c r="R10462" s="807">
        <v>22</v>
      </c>
      <c r="S10462" s="759" t="str">
        <f t="shared" si="326"/>
        <v>Juventud</v>
      </c>
      <c r="AI10462" s="806" t="s">
        <v>922</v>
      </c>
      <c r="AJ10462" s="807">
        <v>15</v>
      </c>
      <c r="AK10462" s="807">
        <v>37</v>
      </c>
      <c r="AL10462" s="759" t="str">
        <f t="shared" si="327"/>
        <v>Adulto</v>
      </c>
    </row>
    <row r="10463" spans="16:38" ht="15">
      <c r="P10463" s="806" t="s">
        <v>914</v>
      </c>
      <c r="Q10463" s="807">
        <v>78</v>
      </c>
      <c r="R10463" s="807">
        <v>23</v>
      </c>
      <c r="S10463" s="759" t="str">
        <f t="shared" si="326"/>
        <v>Juventud</v>
      </c>
      <c r="AI10463" s="806" t="s">
        <v>922</v>
      </c>
      <c r="AJ10463" s="807">
        <v>19</v>
      </c>
      <c r="AK10463" s="807">
        <v>38</v>
      </c>
      <c r="AL10463" s="759" t="str">
        <f t="shared" si="327"/>
        <v>Adulto</v>
      </c>
    </row>
    <row r="10464" spans="16:38" ht="15">
      <c r="P10464" s="806" t="s">
        <v>914</v>
      </c>
      <c r="Q10464" s="807">
        <v>91</v>
      </c>
      <c r="R10464" s="807">
        <v>24</v>
      </c>
      <c r="S10464" s="759" t="str">
        <f t="shared" si="326"/>
        <v>Juventud</v>
      </c>
      <c r="AI10464" s="806" t="s">
        <v>922</v>
      </c>
      <c r="AJ10464" s="807">
        <v>17</v>
      </c>
      <c r="AK10464" s="807">
        <v>39</v>
      </c>
      <c r="AL10464" s="759" t="str">
        <f t="shared" si="327"/>
        <v>Adulto</v>
      </c>
    </row>
    <row r="10465" spans="16:38" ht="15">
      <c r="P10465" s="806" t="s">
        <v>914</v>
      </c>
      <c r="Q10465" s="807">
        <v>82</v>
      </c>
      <c r="R10465" s="807">
        <v>25</v>
      </c>
      <c r="S10465" s="759" t="str">
        <f t="shared" si="326"/>
        <v>Juventud</v>
      </c>
      <c r="AI10465" s="806" t="s">
        <v>922</v>
      </c>
      <c r="AJ10465" s="807">
        <v>17</v>
      </c>
      <c r="AK10465" s="807">
        <v>40</v>
      </c>
      <c r="AL10465" s="759" t="str">
        <f t="shared" si="327"/>
        <v>Adulto</v>
      </c>
    </row>
    <row r="10466" spans="16:38" ht="15">
      <c r="P10466" s="806" t="s">
        <v>914</v>
      </c>
      <c r="Q10466" s="807">
        <v>97</v>
      </c>
      <c r="R10466" s="807">
        <v>26</v>
      </c>
      <c r="S10466" s="759" t="str">
        <f t="shared" si="326"/>
        <v>Juventud</v>
      </c>
      <c r="AI10466" s="806" t="s">
        <v>922</v>
      </c>
      <c r="AJ10466" s="807">
        <v>13</v>
      </c>
      <c r="AK10466" s="807">
        <v>41</v>
      </c>
      <c r="AL10466" s="759" t="str">
        <f t="shared" si="327"/>
        <v>Adulto</v>
      </c>
    </row>
    <row r="10467" spans="16:38" ht="15">
      <c r="P10467" s="806" t="s">
        <v>914</v>
      </c>
      <c r="Q10467" s="807">
        <v>64</v>
      </c>
      <c r="R10467" s="807">
        <v>27</v>
      </c>
      <c r="S10467" s="759" t="str">
        <f t="shared" si="326"/>
        <v>Juventud</v>
      </c>
      <c r="AI10467" s="806" t="s">
        <v>922</v>
      </c>
      <c r="AJ10467" s="807">
        <v>17</v>
      </c>
      <c r="AK10467" s="807">
        <v>42</v>
      </c>
      <c r="AL10467" s="759" t="str">
        <f t="shared" si="327"/>
        <v>Adulto</v>
      </c>
    </row>
    <row r="10468" spans="16:38" ht="15">
      <c r="P10468" s="806" t="s">
        <v>914</v>
      </c>
      <c r="Q10468" s="807">
        <v>80</v>
      </c>
      <c r="R10468" s="807">
        <v>28</v>
      </c>
      <c r="S10468" s="759" t="str">
        <f t="shared" si="326"/>
        <v>Juventud</v>
      </c>
      <c r="AI10468" s="806" t="s">
        <v>922</v>
      </c>
      <c r="AJ10468" s="807">
        <v>19</v>
      </c>
      <c r="AK10468" s="807">
        <v>43</v>
      </c>
      <c r="AL10468" s="759" t="str">
        <f t="shared" si="327"/>
        <v>Adulto</v>
      </c>
    </row>
    <row r="10469" spans="16:38" ht="15">
      <c r="P10469" s="806" t="s">
        <v>914</v>
      </c>
      <c r="Q10469" s="807">
        <v>75</v>
      </c>
      <c r="R10469" s="807">
        <v>29</v>
      </c>
      <c r="S10469" s="759" t="str">
        <f t="shared" si="326"/>
        <v>Adulto</v>
      </c>
      <c r="AI10469" s="806" t="s">
        <v>922</v>
      </c>
      <c r="AJ10469" s="807">
        <v>5</v>
      </c>
      <c r="AK10469" s="807">
        <v>44</v>
      </c>
      <c r="AL10469" s="759" t="str">
        <f t="shared" si="327"/>
        <v>Adulto</v>
      </c>
    </row>
    <row r="10470" spans="16:38" ht="15">
      <c r="P10470" s="806" t="s">
        <v>914</v>
      </c>
      <c r="Q10470" s="807">
        <v>68</v>
      </c>
      <c r="R10470" s="807">
        <v>30</v>
      </c>
      <c r="S10470" s="759" t="str">
        <f t="shared" si="326"/>
        <v>Adulto</v>
      </c>
      <c r="AI10470" s="806" t="s">
        <v>922</v>
      </c>
      <c r="AJ10470" s="807">
        <v>12</v>
      </c>
      <c r="AK10470" s="807">
        <v>45</v>
      </c>
      <c r="AL10470" s="759" t="str">
        <f t="shared" si="327"/>
        <v>Adulto</v>
      </c>
    </row>
    <row r="10471" spans="16:38" ht="15">
      <c r="P10471" s="806" t="s">
        <v>914</v>
      </c>
      <c r="Q10471" s="807">
        <v>73</v>
      </c>
      <c r="R10471" s="807">
        <v>31</v>
      </c>
      <c r="S10471" s="759" t="str">
        <f t="shared" si="326"/>
        <v>Adulto</v>
      </c>
      <c r="AI10471" s="806" t="s">
        <v>922</v>
      </c>
      <c r="AJ10471" s="807">
        <v>11</v>
      </c>
      <c r="AK10471" s="807">
        <v>46</v>
      </c>
      <c r="AL10471" s="759" t="str">
        <f t="shared" si="327"/>
        <v>Adulto</v>
      </c>
    </row>
    <row r="10472" spans="16:38" ht="15">
      <c r="P10472" s="806" t="s">
        <v>914</v>
      </c>
      <c r="Q10472" s="807">
        <v>77</v>
      </c>
      <c r="R10472" s="807">
        <v>32</v>
      </c>
      <c r="S10472" s="759" t="str">
        <f t="shared" si="326"/>
        <v>Adulto</v>
      </c>
      <c r="AI10472" s="806" t="s">
        <v>922</v>
      </c>
      <c r="AJ10472" s="807">
        <v>10</v>
      </c>
      <c r="AK10472" s="807">
        <v>47</v>
      </c>
      <c r="AL10472" s="759" t="str">
        <f t="shared" si="327"/>
        <v>Adulto</v>
      </c>
    </row>
    <row r="10473" spans="16:38" ht="15">
      <c r="P10473" s="806" t="s">
        <v>914</v>
      </c>
      <c r="Q10473" s="807">
        <v>70</v>
      </c>
      <c r="R10473" s="807">
        <v>33</v>
      </c>
      <c r="S10473" s="759" t="str">
        <f t="shared" si="326"/>
        <v>Adulto</v>
      </c>
      <c r="AI10473" s="806" t="s">
        <v>922</v>
      </c>
      <c r="AJ10473" s="807">
        <v>5</v>
      </c>
      <c r="AK10473" s="807">
        <v>48</v>
      </c>
      <c r="AL10473" s="759" t="str">
        <f t="shared" si="327"/>
        <v>Adulto</v>
      </c>
    </row>
    <row r="10474" spans="16:38" ht="15">
      <c r="P10474" s="806" t="s">
        <v>914</v>
      </c>
      <c r="Q10474" s="807">
        <v>75</v>
      </c>
      <c r="R10474" s="807">
        <v>34</v>
      </c>
      <c r="S10474" s="759" t="str">
        <f t="shared" si="326"/>
        <v>Adulto</v>
      </c>
      <c r="AI10474" s="806" t="s">
        <v>922</v>
      </c>
      <c r="AJ10474" s="807">
        <v>8</v>
      </c>
      <c r="AK10474" s="807">
        <v>49</v>
      </c>
      <c r="AL10474" s="759" t="str">
        <f t="shared" si="327"/>
        <v>Adulto</v>
      </c>
    </row>
    <row r="10475" spans="16:38" ht="15">
      <c r="P10475" s="806" t="s">
        <v>914</v>
      </c>
      <c r="Q10475" s="807">
        <v>58</v>
      </c>
      <c r="R10475" s="807">
        <v>35</v>
      </c>
      <c r="S10475" s="759" t="str">
        <f t="shared" si="326"/>
        <v>Adulto</v>
      </c>
      <c r="AI10475" s="806" t="s">
        <v>922</v>
      </c>
      <c r="AJ10475" s="807">
        <v>8</v>
      </c>
      <c r="AK10475" s="807">
        <v>50</v>
      </c>
      <c r="AL10475" s="759" t="str">
        <f t="shared" si="327"/>
        <v>Adulto</v>
      </c>
    </row>
    <row r="10476" spans="16:38" ht="15">
      <c r="P10476" s="806" t="s">
        <v>914</v>
      </c>
      <c r="Q10476" s="807">
        <v>62</v>
      </c>
      <c r="R10476" s="807">
        <v>36</v>
      </c>
      <c r="S10476" s="759" t="str">
        <f t="shared" si="326"/>
        <v>Adulto</v>
      </c>
      <c r="AI10476" s="806" t="s">
        <v>922</v>
      </c>
      <c r="AJ10476" s="807">
        <v>4</v>
      </c>
      <c r="AK10476" s="807">
        <v>51</v>
      </c>
      <c r="AL10476" s="759" t="str">
        <f t="shared" si="327"/>
        <v>Adulto</v>
      </c>
    </row>
    <row r="10477" spans="16:38" ht="15">
      <c r="P10477" s="806" t="s">
        <v>914</v>
      </c>
      <c r="Q10477" s="807">
        <v>68</v>
      </c>
      <c r="R10477" s="807">
        <v>37</v>
      </c>
      <c r="S10477" s="759" t="str">
        <f t="shared" si="326"/>
        <v>Adulto</v>
      </c>
      <c r="AI10477" s="806" t="s">
        <v>922</v>
      </c>
      <c r="AJ10477" s="807">
        <v>9</v>
      </c>
      <c r="AK10477" s="807">
        <v>52</v>
      </c>
      <c r="AL10477" s="759" t="str">
        <f t="shared" si="327"/>
        <v>Adulto</v>
      </c>
    </row>
    <row r="10478" spans="16:38" ht="15">
      <c r="P10478" s="806" t="s">
        <v>914</v>
      </c>
      <c r="Q10478" s="807">
        <v>77</v>
      </c>
      <c r="R10478" s="807">
        <v>38</v>
      </c>
      <c r="S10478" s="759" t="str">
        <f t="shared" si="326"/>
        <v>Adulto</v>
      </c>
      <c r="AI10478" s="806" t="s">
        <v>922</v>
      </c>
      <c r="AJ10478" s="807">
        <v>8</v>
      </c>
      <c r="AK10478" s="807">
        <v>53</v>
      </c>
      <c r="AL10478" s="759" t="str">
        <f t="shared" si="327"/>
        <v>Adulto</v>
      </c>
    </row>
    <row r="10479" spans="16:38" ht="15">
      <c r="P10479" s="806" t="s">
        <v>914</v>
      </c>
      <c r="Q10479" s="807">
        <v>63</v>
      </c>
      <c r="R10479" s="807">
        <v>39</v>
      </c>
      <c r="S10479" s="759" t="str">
        <f t="shared" si="326"/>
        <v>Adulto</v>
      </c>
      <c r="AI10479" s="806" t="s">
        <v>922</v>
      </c>
      <c r="AJ10479" s="807">
        <v>7</v>
      </c>
      <c r="AK10479" s="807">
        <v>54</v>
      </c>
      <c r="AL10479" s="759" t="str">
        <f t="shared" si="327"/>
        <v>Adulto</v>
      </c>
    </row>
    <row r="10480" spans="16:38" ht="15">
      <c r="P10480" s="806" t="s">
        <v>914</v>
      </c>
      <c r="Q10480" s="807">
        <v>78</v>
      </c>
      <c r="R10480" s="807">
        <v>40</v>
      </c>
      <c r="S10480" s="759" t="str">
        <f t="shared" si="326"/>
        <v>Adulto</v>
      </c>
      <c r="AI10480" s="806" t="s">
        <v>922</v>
      </c>
      <c r="AJ10480" s="807">
        <v>7</v>
      </c>
      <c r="AK10480" s="807">
        <v>55</v>
      </c>
      <c r="AL10480" s="759" t="str">
        <f t="shared" si="327"/>
        <v>Adulto</v>
      </c>
    </row>
    <row r="10481" spans="16:38" ht="15">
      <c r="P10481" s="806" t="s">
        <v>914</v>
      </c>
      <c r="Q10481" s="807">
        <v>77</v>
      </c>
      <c r="R10481" s="807">
        <v>41</v>
      </c>
      <c r="S10481" s="759" t="str">
        <f t="shared" si="326"/>
        <v>Adulto</v>
      </c>
      <c r="AI10481" s="806" t="s">
        <v>922</v>
      </c>
      <c r="AJ10481" s="807">
        <v>6</v>
      </c>
      <c r="AK10481" s="807">
        <v>56</v>
      </c>
      <c r="AL10481" s="759" t="str">
        <f t="shared" si="327"/>
        <v>Adulto</v>
      </c>
    </row>
    <row r="10482" spans="16:38" ht="15">
      <c r="P10482" s="806" t="s">
        <v>914</v>
      </c>
      <c r="Q10482" s="807">
        <v>64</v>
      </c>
      <c r="R10482" s="807">
        <v>42</v>
      </c>
      <c r="S10482" s="759" t="str">
        <f t="shared" si="326"/>
        <v>Adulto</v>
      </c>
      <c r="AI10482" s="806" t="s">
        <v>922</v>
      </c>
      <c r="AJ10482" s="807">
        <v>5</v>
      </c>
      <c r="AK10482" s="807">
        <v>57</v>
      </c>
      <c r="AL10482" s="759" t="str">
        <f t="shared" si="327"/>
        <v>Adulto</v>
      </c>
    </row>
    <row r="10483" spans="16:38" ht="15">
      <c r="P10483" s="806" t="s">
        <v>914</v>
      </c>
      <c r="Q10483" s="807">
        <v>80</v>
      </c>
      <c r="R10483" s="807">
        <v>43</v>
      </c>
      <c r="S10483" s="759" t="str">
        <f t="shared" si="326"/>
        <v>Adulto</v>
      </c>
      <c r="AI10483" s="806" t="s">
        <v>922</v>
      </c>
      <c r="AJ10483" s="807">
        <v>4</v>
      </c>
      <c r="AK10483" s="807">
        <v>58</v>
      </c>
      <c r="AL10483" s="759" t="str">
        <f t="shared" si="327"/>
        <v>Adulto</v>
      </c>
    </row>
    <row r="10484" spans="16:38" ht="15">
      <c r="P10484" s="806" t="s">
        <v>914</v>
      </c>
      <c r="Q10484" s="807">
        <v>74</v>
      </c>
      <c r="R10484" s="807">
        <v>44</v>
      </c>
      <c r="S10484" s="759" t="str">
        <f t="shared" si="326"/>
        <v>Adulto</v>
      </c>
      <c r="AI10484" s="806" t="s">
        <v>922</v>
      </c>
      <c r="AJ10484" s="807">
        <v>7</v>
      </c>
      <c r="AK10484" s="807">
        <v>59</v>
      </c>
      <c r="AL10484" s="759" t="str">
        <f t="shared" si="327"/>
        <v>Adulto</v>
      </c>
    </row>
    <row r="10485" spans="16:38" ht="15">
      <c r="P10485" s="806" t="s">
        <v>914</v>
      </c>
      <c r="Q10485" s="807">
        <v>74</v>
      </c>
      <c r="R10485" s="807">
        <v>45</v>
      </c>
      <c r="S10485" s="759" t="str">
        <f t="shared" si="326"/>
        <v>Adulto</v>
      </c>
      <c r="AI10485" s="806" t="s">
        <v>922</v>
      </c>
      <c r="AJ10485" s="807">
        <v>6</v>
      </c>
      <c r="AK10485" s="807">
        <v>60</v>
      </c>
      <c r="AL10485" s="759" t="str">
        <f t="shared" si="327"/>
        <v>Vejez</v>
      </c>
    </row>
    <row r="10486" spans="16:38" ht="15">
      <c r="P10486" s="806" t="s">
        <v>914</v>
      </c>
      <c r="Q10486" s="807">
        <v>59</v>
      </c>
      <c r="R10486" s="807">
        <v>46</v>
      </c>
      <c r="S10486" s="759" t="str">
        <f t="shared" si="326"/>
        <v>Adulto</v>
      </c>
      <c r="AI10486" s="806" t="s">
        <v>922</v>
      </c>
      <c r="AJ10486" s="807">
        <v>4</v>
      </c>
      <c r="AK10486" s="807">
        <v>61</v>
      </c>
      <c r="AL10486" s="759" t="str">
        <f t="shared" si="327"/>
        <v>Vejez</v>
      </c>
    </row>
    <row r="10487" spans="16:38" ht="15">
      <c r="P10487" s="806" t="s">
        <v>914</v>
      </c>
      <c r="Q10487" s="807">
        <v>82</v>
      </c>
      <c r="R10487" s="807">
        <v>47</v>
      </c>
      <c r="S10487" s="759" t="str">
        <f t="shared" si="326"/>
        <v>Adulto</v>
      </c>
      <c r="AI10487" s="806" t="s">
        <v>922</v>
      </c>
      <c r="AJ10487" s="807">
        <v>2</v>
      </c>
      <c r="AK10487" s="807">
        <v>62</v>
      </c>
      <c r="AL10487" s="759" t="str">
        <f t="shared" si="327"/>
        <v>Vejez</v>
      </c>
    </row>
    <row r="10488" spans="16:38" ht="15">
      <c r="P10488" s="806" t="s">
        <v>914</v>
      </c>
      <c r="Q10488" s="807">
        <v>75</v>
      </c>
      <c r="R10488" s="807">
        <v>48</v>
      </c>
      <c r="S10488" s="759" t="str">
        <f t="shared" si="326"/>
        <v>Adulto</v>
      </c>
      <c r="AI10488" s="806" t="s">
        <v>922</v>
      </c>
      <c r="AJ10488" s="807">
        <v>2</v>
      </c>
      <c r="AK10488" s="807">
        <v>63</v>
      </c>
      <c r="AL10488" s="759" t="str">
        <f t="shared" si="327"/>
        <v>Vejez</v>
      </c>
    </row>
    <row r="10489" spans="16:38" ht="15">
      <c r="P10489" s="806" t="s">
        <v>914</v>
      </c>
      <c r="Q10489" s="807">
        <v>76</v>
      </c>
      <c r="R10489" s="807">
        <v>49</v>
      </c>
      <c r="S10489" s="759" t="str">
        <f t="shared" si="326"/>
        <v>Adulto</v>
      </c>
      <c r="AI10489" s="806" t="s">
        <v>922</v>
      </c>
      <c r="AJ10489" s="807">
        <v>5</v>
      </c>
      <c r="AK10489" s="807">
        <v>64</v>
      </c>
      <c r="AL10489" s="759" t="str">
        <f t="shared" si="327"/>
        <v>Vejez</v>
      </c>
    </row>
    <row r="10490" spans="16:38" ht="15">
      <c r="P10490" s="806" t="s">
        <v>914</v>
      </c>
      <c r="Q10490" s="807">
        <v>82</v>
      </c>
      <c r="R10490" s="807">
        <v>50</v>
      </c>
      <c r="S10490" s="759" t="str">
        <f t="shared" si="326"/>
        <v>Adulto</v>
      </c>
      <c r="AI10490" s="806" t="s">
        <v>922</v>
      </c>
      <c r="AJ10490" s="807">
        <v>6</v>
      </c>
      <c r="AK10490" s="807">
        <v>65</v>
      </c>
      <c r="AL10490" s="759" t="str">
        <f t="shared" si="327"/>
        <v>Vejez</v>
      </c>
    </row>
    <row r="10491" spans="16:38" ht="15">
      <c r="P10491" s="806" t="s">
        <v>914</v>
      </c>
      <c r="Q10491" s="807">
        <v>101</v>
      </c>
      <c r="R10491" s="807">
        <v>51</v>
      </c>
      <c r="S10491" s="759" t="str">
        <f t="shared" si="326"/>
        <v>Adulto</v>
      </c>
      <c r="AI10491" s="806" t="s">
        <v>922</v>
      </c>
      <c r="AJ10491" s="807">
        <v>4</v>
      </c>
      <c r="AK10491" s="807">
        <v>66</v>
      </c>
      <c r="AL10491" s="759" t="str">
        <f t="shared" si="327"/>
        <v>Vejez</v>
      </c>
    </row>
    <row r="10492" spans="16:38" ht="15">
      <c r="P10492" s="806" t="s">
        <v>914</v>
      </c>
      <c r="Q10492" s="807">
        <v>90</v>
      </c>
      <c r="R10492" s="807">
        <v>52</v>
      </c>
      <c r="S10492" s="759" t="str">
        <f t="shared" si="326"/>
        <v>Adulto</v>
      </c>
      <c r="AI10492" s="806" t="s">
        <v>922</v>
      </c>
      <c r="AJ10492" s="807">
        <v>3</v>
      </c>
      <c r="AK10492" s="807">
        <v>67</v>
      </c>
      <c r="AL10492" s="759" t="str">
        <f t="shared" si="327"/>
        <v>Vejez</v>
      </c>
    </row>
    <row r="10493" spans="16:38" ht="15">
      <c r="P10493" s="806" t="s">
        <v>914</v>
      </c>
      <c r="Q10493" s="807">
        <v>83</v>
      </c>
      <c r="R10493" s="807">
        <v>53</v>
      </c>
      <c r="S10493" s="759" t="str">
        <f t="shared" si="326"/>
        <v>Adulto</v>
      </c>
      <c r="AI10493" s="806" t="s">
        <v>922</v>
      </c>
      <c r="AJ10493" s="807">
        <v>4</v>
      </c>
      <c r="AK10493" s="807">
        <v>68</v>
      </c>
      <c r="AL10493" s="759" t="str">
        <f t="shared" si="327"/>
        <v>Vejez</v>
      </c>
    </row>
    <row r="10494" spans="16:38" ht="15">
      <c r="P10494" s="806" t="s">
        <v>914</v>
      </c>
      <c r="Q10494" s="807">
        <v>94</v>
      </c>
      <c r="R10494" s="807">
        <v>54</v>
      </c>
      <c r="S10494" s="759" t="str">
        <f t="shared" si="326"/>
        <v>Adulto</v>
      </c>
      <c r="AI10494" s="806" t="s">
        <v>922</v>
      </c>
      <c r="AJ10494" s="807">
        <v>1</v>
      </c>
      <c r="AK10494" s="807">
        <v>69</v>
      </c>
      <c r="AL10494" s="759" t="str">
        <f t="shared" si="327"/>
        <v>Vejez</v>
      </c>
    </row>
    <row r="10495" spans="16:38" ht="15">
      <c r="P10495" s="806" t="s">
        <v>914</v>
      </c>
      <c r="Q10495" s="807">
        <v>96</v>
      </c>
      <c r="R10495" s="807">
        <v>55</v>
      </c>
      <c r="S10495" s="759" t="str">
        <f t="shared" si="326"/>
        <v>Adulto</v>
      </c>
      <c r="AI10495" s="806" t="s">
        <v>922</v>
      </c>
      <c r="AJ10495" s="807">
        <v>1</v>
      </c>
      <c r="AK10495" s="807">
        <v>70</v>
      </c>
      <c r="AL10495" s="759" t="str">
        <f t="shared" si="327"/>
        <v>Vejez</v>
      </c>
    </row>
    <row r="10496" spans="16:38" ht="15">
      <c r="P10496" s="806" t="s">
        <v>914</v>
      </c>
      <c r="Q10496" s="807">
        <v>90</v>
      </c>
      <c r="R10496" s="807">
        <v>56</v>
      </c>
      <c r="S10496" s="759" t="str">
        <f t="shared" si="326"/>
        <v>Adulto</v>
      </c>
      <c r="AI10496" s="806" t="s">
        <v>922</v>
      </c>
      <c r="AJ10496" s="807">
        <v>3</v>
      </c>
      <c r="AK10496" s="807">
        <v>72</v>
      </c>
      <c r="AL10496" s="759" t="str">
        <f t="shared" si="327"/>
        <v>Vejez</v>
      </c>
    </row>
    <row r="10497" spans="16:38" ht="15">
      <c r="P10497" s="806" t="s">
        <v>914</v>
      </c>
      <c r="Q10497" s="807">
        <v>83</v>
      </c>
      <c r="R10497" s="807">
        <v>57</v>
      </c>
      <c r="S10497" s="759" t="str">
        <f t="shared" si="326"/>
        <v>Adulto</v>
      </c>
      <c r="AI10497" s="806" t="s">
        <v>922</v>
      </c>
      <c r="AJ10497" s="807">
        <v>3</v>
      </c>
      <c r="AK10497" s="807">
        <v>73</v>
      </c>
      <c r="AL10497" s="759" t="str">
        <f t="shared" si="327"/>
        <v>Vejez</v>
      </c>
    </row>
    <row r="10498" spans="16:38" ht="15">
      <c r="P10498" s="806" t="s">
        <v>914</v>
      </c>
      <c r="Q10498" s="807">
        <v>96</v>
      </c>
      <c r="R10498" s="807">
        <v>58</v>
      </c>
      <c r="S10498" s="759" t="str">
        <f t="shared" si="326"/>
        <v>Adulto</v>
      </c>
      <c r="AI10498" s="806" t="s">
        <v>922</v>
      </c>
      <c r="AJ10498" s="807">
        <v>1</v>
      </c>
      <c r="AK10498" s="807">
        <v>75</v>
      </c>
      <c r="AL10498" s="759" t="str">
        <f t="shared" si="327"/>
        <v>Vejez</v>
      </c>
    </row>
    <row r="10499" spans="16:38" ht="15">
      <c r="P10499" s="806" t="s">
        <v>914</v>
      </c>
      <c r="Q10499" s="807">
        <v>86</v>
      </c>
      <c r="R10499" s="807">
        <v>59</v>
      </c>
      <c r="S10499" s="759" t="str">
        <f t="shared" ref="S10499:S10562" si="328">IF(P10499=0,"",IF(AND(R10499&gt;=0,R10499&lt;=5),"Primera Infancia",IF(AND(R10499&gt;=6,R10499&lt;=11),"Infancia",IF(AND(R10499&gt;=12,R10499&lt;=17),"Adolescente",IF(AND(R10499&gt;=18,R10499&lt;=28),"Juventud",IF(AND(R10499&gt;=29,R10499&lt;=59),"Adulto","Vejez"))))))</f>
        <v>Adulto</v>
      </c>
      <c r="AI10499" s="806" t="s">
        <v>922</v>
      </c>
      <c r="AJ10499" s="807">
        <v>3</v>
      </c>
      <c r="AK10499" s="807">
        <v>76</v>
      </c>
      <c r="AL10499" s="759" t="str">
        <f t="shared" ref="AL10499:AL10562" si="329">IF(AI10499=0,"",IF(AND(AK10499&gt;=0,AK10499&lt;=5),"Primera Infancia",IF(AND(AK10499&gt;=6,AK10499&lt;=11),"Infancia",IF(AND(AK10499&gt;=12,AK10499&lt;=17),"Adolescente",IF(AND(AK10499&gt;=18,AK10499&lt;=28),"Juventud",IF(AND(AK10499&gt;=29,AK10499&lt;=59),"Adulto","Vejez"))))))</f>
        <v>Vejez</v>
      </c>
    </row>
    <row r="10500" spans="16:38" ht="15">
      <c r="P10500" s="806" t="s">
        <v>914</v>
      </c>
      <c r="Q10500" s="807">
        <v>91</v>
      </c>
      <c r="R10500" s="807">
        <v>60</v>
      </c>
      <c r="S10500" s="759" t="str">
        <f t="shared" si="328"/>
        <v>Vejez</v>
      </c>
      <c r="AI10500" s="806" t="s">
        <v>922</v>
      </c>
      <c r="AJ10500" s="807">
        <v>1</v>
      </c>
      <c r="AK10500" s="807">
        <v>77</v>
      </c>
      <c r="AL10500" s="759" t="str">
        <f t="shared" si="329"/>
        <v>Vejez</v>
      </c>
    </row>
    <row r="10501" spans="16:38" ht="15">
      <c r="P10501" s="806" t="s">
        <v>914</v>
      </c>
      <c r="Q10501" s="807">
        <v>83</v>
      </c>
      <c r="R10501" s="807">
        <v>61</v>
      </c>
      <c r="S10501" s="759" t="str">
        <f t="shared" si="328"/>
        <v>Vejez</v>
      </c>
      <c r="AI10501" s="806" t="s">
        <v>922</v>
      </c>
      <c r="AJ10501" s="807">
        <v>1</v>
      </c>
      <c r="AK10501" s="807">
        <v>81</v>
      </c>
      <c r="AL10501" s="759" t="str">
        <f t="shared" si="329"/>
        <v>Vejez</v>
      </c>
    </row>
    <row r="10502" spans="16:38" ht="15">
      <c r="P10502" s="806" t="s">
        <v>914</v>
      </c>
      <c r="Q10502" s="807">
        <v>87</v>
      </c>
      <c r="R10502" s="807">
        <v>62</v>
      </c>
      <c r="S10502" s="759" t="str">
        <f t="shared" si="328"/>
        <v>Vejez</v>
      </c>
      <c r="AI10502" s="806" t="s">
        <v>922</v>
      </c>
      <c r="AJ10502" s="807">
        <v>1</v>
      </c>
      <c r="AK10502" s="807">
        <v>82</v>
      </c>
      <c r="AL10502" s="759" t="str">
        <f t="shared" si="329"/>
        <v>Vejez</v>
      </c>
    </row>
    <row r="10503" spans="16:38" ht="15">
      <c r="P10503" s="806" t="s">
        <v>914</v>
      </c>
      <c r="Q10503" s="807">
        <v>70</v>
      </c>
      <c r="R10503" s="807">
        <v>63</v>
      </c>
      <c r="S10503" s="759" t="str">
        <f t="shared" si="328"/>
        <v>Vejez</v>
      </c>
      <c r="AI10503" s="806" t="s">
        <v>922</v>
      </c>
      <c r="AJ10503" s="807">
        <v>1</v>
      </c>
      <c r="AK10503" s="807">
        <v>83</v>
      </c>
      <c r="AL10503" s="759" t="str">
        <f t="shared" si="329"/>
        <v>Vejez</v>
      </c>
    </row>
    <row r="10504" spans="16:38" ht="15">
      <c r="P10504" s="806" t="s">
        <v>914</v>
      </c>
      <c r="Q10504" s="807">
        <v>64</v>
      </c>
      <c r="R10504" s="807">
        <v>64</v>
      </c>
      <c r="S10504" s="759" t="str">
        <f t="shared" si="328"/>
        <v>Vejez</v>
      </c>
      <c r="AI10504" s="806" t="s">
        <v>922</v>
      </c>
      <c r="AJ10504" s="807">
        <v>1</v>
      </c>
      <c r="AK10504" s="807">
        <v>84</v>
      </c>
      <c r="AL10504" s="759" t="str">
        <f t="shared" si="329"/>
        <v>Vejez</v>
      </c>
    </row>
    <row r="10505" spans="16:38" ht="15">
      <c r="P10505" s="806" t="s">
        <v>914</v>
      </c>
      <c r="Q10505" s="807">
        <v>84</v>
      </c>
      <c r="R10505" s="807">
        <v>65</v>
      </c>
      <c r="S10505" s="759" t="str">
        <f t="shared" si="328"/>
        <v>Vejez</v>
      </c>
      <c r="AI10505" s="806" t="s">
        <v>922</v>
      </c>
      <c r="AJ10505" s="807">
        <v>1</v>
      </c>
      <c r="AK10505" s="807">
        <v>91</v>
      </c>
      <c r="AL10505" s="759" t="str">
        <f t="shared" si="329"/>
        <v>Vejez</v>
      </c>
    </row>
    <row r="10506" spans="16:38" ht="30">
      <c r="P10506" s="806" t="s">
        <v>914</v>
      </c>
      <c r="Q10506" s="807">
        <v>63</v>
      </c>
      <c r="R10506" s="807">
        <v>66</v>
      </c>
      <c r="S10506" s="759" t="str">
        <f t="shared" si="328"/>
        <v>Vejez</v>
      </c>
      <c r="AI10506" s="806" t="s">
        <v>923</v>
      </c>
      <c r="AJ10506" s="807">
        <v>674</v>
      </c>
      <c r="AK10506" s="807">
        <v>0</v>
      </c>
      <c r="AL10506" s="759" t="str">
        <f t="shared" si="329"/>
        <v>Primera Infancia</v>
      </c>
    </row>
    <row r="10507" spans="16:38" ht="30">
      <c r="P10507" s="806" t="s">
        <v>914</v>
      </c>
      <c r="Q10507" s="807">
        <v>67</v>
      </c>
      <c r="R10507" s="807">
        <v>67</v>
      </c>
      <c r="S10507" s="759" t="str">
        <f t="shared" si="328"/>
        <v>Vejez</v>
      </c>
      <c r="AI10507" s="806" t="s">
        <v>923</v>
      </c>
      <c r="AJ10507" s="807">
        <v>676</v>
      </c>
      <c r="AK10507" s="807">
        <v>1</v>
      </c>
      <c r="AL10507" s="759" t="str">
        <f t="shared" si="329"/>
        <v>Primera Infancia</v>
      </c>
    </row>
    <row r="10508" spans="16:38" ht="30">
      <c r="P10508" s="806" t="s">
        <v>914</v>
      </c>
      <c r="Q10508" s="807">
        <v>49</v>
      </c>
      <c r="R10508" s="807">
        <v>68</v>
      </c>
      <c r="S10508" s="759" t="str">
        <f t="shared" si="328"/>
        <v>Vejez</v>
      </c>
      <c r="AI10508" s="806" t="s">
        <v>923</v>
      </c>
      <c r="AJ10508" s="807">
        <v>669</v>
      </c>
      <c r="AK10508" s="807">
        <v>2</v>
      </c>
      <c r="AL10508" s="759" t="str">
        <f t="shared" si="329"/>
        <v>Primera Infancia</v>
      </c>
    </row>
    <row r="10509" spans="16:38" ht="30">
      <c r="P10509" s="806" t="s">
        <v>914</v>
      </c>
      <c r="Q10509" s="807">
        <v>68</v>
      </c>
      <c r="R10509" s="807">
        <v>69</v>
      </c>
      <c r="S10509" s="759" t="str">
        <f t="shared" si="328"/>
        <v>Vejez</v>
      </c>
      <c r="AI10509" s="806" t="s">
        <v>923</v>
      </c>
      <c r="AJ10509" s="807">
        <v>703</v>
      </c>
      <c r="AK10509" s="807">
        <v>3</v>
      </c>
      <c r="AL10509" s="759" t="str">
        <f t="shared" si="329"/>
        <v>Primera Infancia</v>
      </c>
    </row>
    <row r="10510" spans="16:38" ht="30">
      <c r="P10510" s="806" t="s">
        <v>914</v>
      </c>
      <c r="Q10510" s="807">
        <v>58</v>
      </c>
      <c r="R10510" s="807">
        <v>70</v>
      </c>
      <c r="S10510" s="759" t="str">
        <f t="shared" si="328"/>
        <v>Vejez</v>
      </c>
      <c r="AI10510" s="806" t="s">
        <v>923</v>
      </c>
      <c r="AJ10510" s="807">
        <v>680</v>
      </c>
      <c r="AK10510" s="807">
        <v>4</v>
      </c>
      <c r="AL10510" s="759" t="str">
        <f t="shared" si="329"/>
        <v>Primera Infancia</v>
      </c>
    </row>
    <row r="10511" spans="16:38" ht="30">
      <c r="P10511" s="806" t="s">
        <v>914</v>
      </c>
      <c r="Q10511" s="807">
        <v>50</v>
      </c>
      <c r="R10511" s="807">
        <v>71</v>
      </c>
      <c r="S10511" s="759" t="str">
        <f t="shared" si="328"/>
        <v>Vejez</v>
      </c>
      <c r="AI10511" s="806" t="s">
        <v>923</v>
      </c>
      <c r="AJ10511" s="807">
        <v>686</v>
      </c>
      <c r="AK10511" s="807">
        <v>5</v>
      </c>
      <c r="AL10511" s="759" t="str">
        <f t="shared" si="329"/>
        <v>Primera Infancia</v>
      </c>
    </row>
    <row r="10512" spans="16:38" ht="15">
      <c r="P10512" s="806" t="s">
        <v>914</v>
      </c>
      <c r="Q10512" s="807">
        <v>58</v>
      </c>
      <c r="R10512" s="807">
        <v>72</v>
      </c>
      <c r="S10512" s="759" t="str">
        <f t="shared" si="328"/>
        <v>Vejez</v>
      </c>
      <c r="AI10512" s="806" t="s">
        <v>923</v>
      </c>
      <c r="AJ10512" s="807">
        <v>653</v>
      </c>
      <c r="AK10512" s="807">
        <v>6</v>
      </c>
      <c r="AL10512" s="759" t="str">
        <f t="shared" si="329"/>
        <v>Infancia</v>
      </c>
    </row>
    <row r="10513" spans="16:38" ht="15">
      <c r="P10513" s="806" t="s">
        <v>914</v>
      </c>
      <c r="Q10513" s="807">
        <v>47</v>
      </c>
      <c r="R10513" s="807">
        <v>73</v>
      </c>
      <c r="S10513" s="759" t="str">
        <f t="shared" si="328"/>
        <v>Vejez</v>
      </c>
      <c r="AI10513" s="806" t="s">
        <v>923</v>
      </c>
      <c r="AJ10513" s="807">
        <v>690</v>
      </c>
      <c r="AK10513" s="807">
        <v>7</v>
      </c>
      <c r="AL10513" s="759" t="str">
        <f t="shared" si="329"/>
        <v>Infancia</v>
      </c>
    </row>
    <row r="10514" spans="16:38" ht="15">
      <c r="P10514" s="806" t="s">
        <v>914</v>
      </c>
      <c r="Q10514" s="807">
        <v>45</v>
      </c>
      <c r="R10514" s="807">
        <v>74</v>
      </c>
      <c r="S10514" s="759" t="str">
        <f t="shared" si="328"/>
        <v>Vejez</v>
      </c>
      <c r="AI10514" s="806" t="s">
        <v>923</v>
      </c>
      <c r="AJ10514" s="807">
        <v>631</v>
      </c>
      <c r="AK10514" s="807">
        <v>8</v>
      </c>
      <c r="AL10514" s="759" t="str">
        <f t="shared" si="329"/>
        <v>Infancia</v>
      </c>
    </row>
    <row r="10515" spans="16:38" ht="15">
      <c r="P10515" s="806" t="s">
        <v>914</v>
      </c>
      <c r="Q10515" s="807">
        <v>44</v>
      </c>
      <c r="R10515" s="807">
        <v>75</v>
      </c>
      <c r="S10515" s="759" t="str">
        <f t="shared" si="328"/>
        <v>Vejez</v>
      </c>
      <c r="AI10515" s="806" t="s">
        <v>923</v>
      </c>
      <c r="AJ10515" s="807">
        <v>675</v>
      </c>
      <c r="AK10515" s="807">
        <v>9</v>
      </c>
      <c r="AL10515" s="759" t="str">
        <f t="shared" si="329"/>
        <v>Infancia</v>
      </c>
    </row>
    <row r="10516" spans="16:38" ht="15">
      <c r="P10516" s="806" t="s">
        <v>914</v>
      </c>
      <c r="Q10516" s="807">
        <v>55</v>
      </c>
      <c r="R10516" s="807">
        <v>76</v>
      </c>
      <c r="S10516" s="759" t="str">
        <f t="shared" si="328"/>
        <v>Vejez</v>
      </c>
      <c r="AI10516" s="806" t="s">
        <v>923</v>
      </c>
      <c r="AJ10516" s="807">
        <v>754</v>
      </c>
      <c r="AK10516" s="807">
        <v>10</v>
      </c>
      <c r="AL10516" s="759" t="str">
        <f t="shared" si="329"/>
        <v>Infancia</v>
      </c>
    </row>
    <row r="10517" spans="16:38" ht="15">
      <c r="P10517" s="806" t="s">
        <v>914</v>
      </c>
      <c r="Q10517" s="807">
        <v>29</v>
      </c>
      <c r="R10517" s="807">
        <v>77</v>
      </c>
      <c r="S10517" s="759" t="str">
        <f t="shared" si="328"/>
        <v>Vejez</v>
      </c>
      <c r="AI10517" s="806" t="s">
        <v>923</v>
      </c>
      <c r="AJ10517" s="807">
        <v>746</v>
      </c>
      <c r="AK10517" s="807">
        <v>11</v>
      </c>
      <c r="AL10517" s="759" t="str">
        <f t="shared" si="329"/>
        <v>Infancia</v>
      </c>
    </row>
    <row r="10518" spans="16:38" ht="30">
      <c r="P10518" s="806" t="s">
        <v>914</v>
      </c>
      <c r="Q10518" s="807">
        <v>30</v>
      </c>
      <c r="R10518" s="807">
        <v>78</v>
      </c>
      <c r="S10518" s="759" t="str">
        <f t="shared" si="328"/>
        <v>Vejez</v>
      </c>
      <c r="AI10518" s="806" t="s">
        <v>923</v>
      </c>
      <c r="AJ10518" s="807">
        <v>776</v>
      </c>
      <c r="AK10518" s="807">
        <v>12</v>
      </c>
      <c r="AL10518" s="759" t="str">
        <f t="shared" si="329"/>
        <v>Adolescente</v>
      </c>
    </row>
    <row r="10519" spans="16:38" ht="30">
      <c r="P10519" s="806" t="s">
        <v>914</v>
      </c>
      <c r="Q10519" s="807">
        <v>25</v>
      </c>
      <c r="R10519" s="807">
        <v>79</v>
      </c>
      <c r="S10519" s="759" t="str">
        <f t="shared" si="328"/>
        <v>Vejez</v>
      </c>
      <c r="AI10519" s="806" t="s">
        <v>923</v>
      </c>
      <c r="AJ10519" s="807">
        <v>832</v>
      </c>
      <c r="AK10519" s="807">
        <v>13</v>
      </c>
      <c r="AL10519" s="759" t="str">
        <f t="shared" si="329"/>
        <v>Adolescente</v>
      </c>
    </row>
    <row r="10520" spans="16:38" ht="30">
      <c r="P10520" s="806" t="s">
        <v>914</v>
      </c>
      <c r="Q10520" s="807">
        <v>29</v>
      </c>
      <c r="R10520" s="807">
        <v>80</v>
      </c>
      <c r="S10520" s="759" t="str">
        <f t="shared" si="328"/>
        <v>Vejez</v>
      </c>
      <c r="AI10520" s="806" t="s">
        <v>923</v>
      </c>
      <c r="AJ10520" s="807">
        <v>864</v>
      </c>
      <c r="AK10520" s="807">
        <v>14</v>
      </c>
      <c r="AL10520" s="759" t="str">
        <f t="shared" si="329"/>
        <v>Adolescente</v>
      </c>
    </row>
    <row r="10521" spans="16:38" ht="30">
      <c r="P10521" s="806" t="s">
        <v>914</v>
      </c>
      <c r="Q10521" s="807">
        <v>22</v>
      </c>
      <c r="R10521" s="807">
        <v>81</v>
      </c>
      <c r="S10521" s="759" t="str">
        <f t="shared" si="328"/>
        <v>Vejez</v>
      </c>
      <c r="AI10521" s="806" t="s">
        <v>923</v>
      </c>
      <c r="AJ10521" s="807">
        <v>834</v>
      </c>
      <c r="AK10521" s="807">
        <v>15</v>
      </c>
      <c r="AL10521" s="759" t="str">
        <f t="shared" si="329"/>
        <v>Adolescente</v>
      </c>
    </row>
    <row r="10522" spans="16:38" ht="30">
      <c r="P10522" s="806" t="s">
        <v>914</v>
      </c>
      <c r="Q10522" s="807">
        <v>24</v>
      </c>
      <c r="R10522" s="807">
        <v>82</v>
      </c>
      <c r="S10522" s="759" t="str">
        <f t="shared" si="328"/>
        <v>Vejez</v>
      </c>
      <c r="AI10522" s="806" t="s">
        <v>923</v>
      </c>
      <c r="AJ10522" s="807">
        <v>872</v>
      </c>
      <c r="AK10522" s="807">
        <v>16</v>
      </c>
      <c r="AL10522" s="759" t="str">
        <f t="shared" si="329"/>
        <v>Adolescente</v>
      </c>
    </row>
    <row r="10523" spans="16:38" ht="30">
      <c r="P10523" s="806" t="s">
        <v>914</v>
      </c>
      <c r="Q10523" s="807">
        <v>18</v>
      </c>
      <c r="R10523" s="807">
        <v>83</v>
      </c>
      <c r="S10523" s="759" t="str">
        <f t="shared" si="328"/>
        <v>Vejez</v>
      </c>
      <c r="AI10523" s="806" t="s">
        <v>923</v>
      </c>
      <c r="AJ10523" s="807">
        <v>859</v>
      </c>
      <c r="AK10523" s="807">
        <v>17</v>
      </c>
      <c r="AL10523" s="759" t="str">
        <f t="shared" si="329"/>
        <v>Adolescente</v>
      </c>
    </row>
    <row r="10524" spans="16:38" ht="15">
      <c r="P10524" s="806" t="s">
        <v>914</v>
      </c>
      <c r="Q10524" s="807">
        <v>18</v>
      </c>
      <c r="R10524" s="807">
        <v>84</v>
      </c>
      <c r="S10524" s="759" t="str">
        <f t="shared" si="328"/>
        <v>Vejez</v>
      </c>
      <c r="AI10524" s="806" t="s">
        <v>923</v>
      </c>
      <c r="AJ10524" s="807">
        <v>768</v>
      </c>
      <c r="AK10524" s="807">
        <v>18</v>
      </c>
      <c r="AL10524" s="759" t="str">
        <f t="shared" si="329"/>
        <v>Juventud</v>
      </c>
    </row>
    <row r="10525" spans="16:38" ht="15">
      <c r="P10525" s="806" t="s">
        <v>914</v>
      </c>
      <c r="Q10525" s="807">
        <v>20</v>
      </c>
      <c r="R10525" s="807">
        <v>85</v>
      </c>
      <c r="S10525" s="759" t="str">
        <f t="shared" si="328"/>
        <v>Vejez</v>
      </c>
      <c r="AI10525" s="806" t="s">
        <v>923</v>
      </c>
      <c r="AJ10525" s="807">
        <v>779</v>
      </c>
      <c r="AK10525" s="807">
        <v>19</v>
      </c>
      <c r="AL10525" s="759" t="str">
        <f t="shared" si="329"/>
        <v>Juventud</v>
      </c>
    </row>
    <row r="10526" spans="16:38" ht="15">
      <c r="P10526" s="806" t="s">
        <v>914</v>
      </c>
      <c r="Q10526" s="807">
        <v>14</v>
      </c>
      <c r="R10526" s="807">
        <v>86</v>
      </c>
      <c r="S10526" s="759" t="str">
        <f t="shared" si="328"/>
        <v>Vejez</v>
      </c>
      <c r="AI10526" s="806" t="s">
        <v>923</v>
      </c>
      <c r="AJ10526" s="807">
        <v>819</v>
      </c>
      <c r="AK10526" s="807">
        <v>20</v>
      </c>
      <c r="AL10526" s="759" t="str">
        <f t="shared" si="329"/>
        <v>Juventud</v>
      </c>
    </row>
    <row r="10527" spans="16:38" ht="15">
      <c r="P10527" s="806" t="s">
        <v>914</v>
      </c>
      <c r="Q10527" s="807">
        <v>14</v>
      </c>
      <c r="R10527" s="807">
        <v>87</v>
      </c>
      <c r="S10527" s="759" t="str">
        <f t="shared" si="328"/>
        <v>Vejez</v>
      </c>
      <c r="AI10527" s="806" t="s">
        <v>923</v>
      </c>
      <c r="AJ10527" s="807">
        <v>922</v>
      </c>
      <c r="AK10527" s="807">
        <v>21</v>
      </c>
      <c r="AL10527" s="759" t="str">
        <f t="shared" si="329"/>
        <v>Juventud</v>
      </c>
    </row>
    <row r="10528" spans="16:38" ht="15">
      <c r="P10528" s="806" t="s">
        <v>914</v>
      </c>
      <c r="Q10528" s="807">
        <v>11</v>
      </c>
      <c r="R10528" s="807">
        <v>88</v>
      </c>
      <c r="S10528" s="759" t="str">
        <f t="shared" si="328"/>
        <v>Vejez</v>
      </c>
      <c r="AI10528" s="806" t="s">
        <v>923</v>
      </c>
      <c r="AJ10528" s="807">
        <v>943</v>
      </c>
      <c r="AK10528" s="807">
        <v>22</v>
      </c>
      <c r="AL10528" s="759" t="str">
        <f t="shared" si="329"/>
        <v>Juventud</v>
      </c>
    </row>
    <row r="10529" spans="16:38" ht="15">
      <c r="P10529" s="806" t="s">
        <v>914</v>
      </c>
      <c r="Q10529" s="807">
        <v>13</v>
      </c>
      <c r="R10529" s="807">
        <v>89</v>
      </c>
      <c r="S10529" s="759" t="str">
        <f t="shared" si="328"/>
        <v>Vejez</v>
      </c>
      <c r="AI10529" s="806" t="s">
        <v>923</v>
      </c>
      <c r="AJ10529" s="807">
        <v>811</v>
      </c>
      <c r="AK10529" s="807">
        <v>23</v>
      </c>
      <c r="AL10529" s="759" t="str">
        <f t="shared" si="329"/>
        <v>Juventud</v>
      </c>
    </row>
    <row r="10530" spans="16:38" ht="15">
      <c r="P10530" s="806" t="s">
        <v>914</v>
      </c>
      <c r="Q10530" s="807">
        <v>5</v>
      </c>
      <c r="R10530" s="807">
        <v>90</v>
      </c>
      <c r="S10530" s="759" t="str">
        <f t="shared" si="328"/>
        <v>Vejez</v>
      </c>
      <c r="AI10530" s="806" t="s">
        <v>923</v>
      </c>
      <c r="AJ10530" s="807">
        <v>887</v>
      </c>
      <c r="AK10530" s="807">
        <v>24</v>
      </c>
      <c r="AL10530" s="759" t="str">
        <f t="shared" si="329"/>
        <v>Juventud</v>
      </c>
    </row>
    <row r="10531" spans="16:38" ht="15">
      <c r="P10531" s="806" t="s">
        <v>914</v>
      </c>
      <c r="Q10531" s="807">
        <v>11</v>
      </c>
      <c r="R10531" s="807">
        <v>91</v>
      </c>
      <c r="S10531" s="759" t="str">
        <f t="shared" si="328"/>
        <v>Vejez</v>
      </c>
      <c r="AI10531" s="806" t="s">
        <v>923</v>
      </c>
      <c r="AJ10531" s="807">
        <v>760</v>
      </c>
      <c r="AK10531" s="807">
        <v>25</v>
      </c>
      <c r="AL10531" s="759" t="str">
        <f t="shared" si="329"/>
        <v>Juventud</v>
      </c>
    </row>
    <row r="10532" spans="16:38" ht="15">
      <c r="P10532" s="806" t="s">
        <v>914</v>
      </c>
      <c r="Q10532" s="807">
        <v>6</v>
      </c>
      <c r="R10532" s="807">
        <v>92</v>
      </c>
      <c r="S10532" s="759" t="str">
        <f t="shared" si="328"/>
        <v>Vejez</v>
      </c>
      <c r="AI10532" s="806" t="s">
        <v>923</v>
      </c>
      <c r="AJ10532" s="807">
        <v>778</v>
      </c>
      <c r="AK10532" s="807">
        <v>26</v>
      </c>
      <c r="AL10532" s="759" t="str">
        <f t="shared" si="329"/>
        <v>Juventud</v>
      </c>
    </row>
    <row r="10533" spans="16:38" ht="15">
      <c r="P10533" s="806" t="s">
        <v>914</v>
      </c>
      <c r="Q10533" s="807">
        <v>6</v>
      </c>
      <c r="R10533" s="807">
        <v>93</v>
      </c>
      <c r="S10533" s="759" t="str">
        <f t="shared" si="328"/>
        <v>Vejez</v>
      </c>
      <c r="AI10533" s="806" t="s">
        <v>923</v>
      </c>
      <c r="AJ10533" s="807">
        <v>802</v>
      </c>
      <c r="AK10533" s="807">
        <v>27</v>
      </c>
      <c r="AL10533" s="759" t="str">
        <f t="shared" si="329"/>
        <v>Juventud</v>
      </c>
    </row>
    <row r="10534" spans="16:38" ht="15">
      <c r="P10534" s="806" t="s">
        <v>914</v>
      </c>
      <c r="Q10534" s="807">
        <v>7</v>
      </c>
      <c r="R10534" s="807">
        <v>94</v>
      </c>
      <c r="S10534" s="759" t="str">
        <f t="shared" si="328"/>
        <v>Vejez</v>
      </c>
      <c r="AI10534" s="806" t="s">
        <v>923</v>
      </c>
      <c r="AJ10534" s="807">
        <v>804</v>
      </c>
      <c r="AK10534" s="807">
        <v>28</v>
      </c>
      <c r="AL10534" s="759" t="str">
        <f t="shared" si="329"/>
        <v>Juventud</v>
      </c>
    </row>
    <row r="10535" spans="16:38" ht="15">
      <c r="P10535" s="806" t="s">
        <v>914</v>
      </c>
      <c r="Q10535" s="807">
        <v>4</v>
      </c>
      <c r="R10535" s="807">
        <v>95</v>
      </c>
      <c r="S10535" s="759" t="str">
        <f t="shared" si="328"/>
        <v>Vejez</v>
      </c>
      <c r="AI10535" s="806" t="s">
        <v>923</v>
      </c>
      <c r="AJ10535" s="807">
        <v>778</v>
      </c>
      <c r="AK10535" s="807">
        <v>29</v>
      </c>
      <c r="AL10535" s="759" t="str">
        <f t="shared" si="329"/>
        <v>Adulto</v>
      </c>
    </row>
    <row r="10536" spans="16:38" ht="15">
      <c r="P10536" s="806" t="s">
        <v>914</v>
      </c>
      <c r="Q10536" s="807">
        <v>1</v>
      </c>
      <c r="R10536" s="807">
        <v>96</v>
      </c>
      <c r="S10536" s="759" t="str">
        <f t="shared" si="328"/>
        <v>Vejez</v>
      </c>
      <c r="AI10536" s="806" t="s">
        <v>923</v>
      </c>
      <c r="AJ10536" s="807">
        <v>768</v>
      </c>
      <c r="AK10536" s="807">
        <v>30</v>
      </c>
      <c r="AL10536" s="759" t="str">
        <f t="shared" si="329"/>
        <v>Adulto</v>
      </c>
    </row>
    <row r="10537" spans="16:38" ht="15">
      <c r="P10537" s="806" t="s">
        <v>914</v>
      </c>
      <c r="Q10537" s="807">
        <v>5</v>
      </c>
      <c r="R10537" s="807">
        <v>97</v>
      </c>
      <c r="S10537" s="759" t="str">
        <f t="shared" si="328"/>
        <v>Vejez</v>
      </c>
      <c r="AI10537" s="806" t="s">
        <v>923</v>
      </c>
      <c r="AJ10537" s="807">
        <v>801</v>
      </c>
      <c r="AK10537" s="807">
        <v>31</v>
      </c>
      <c r="AL10537" s="759" t="str">
        <f t="shared" si="329"/>
        <v>Adulto</v>
      </c>
    </row>
    <row r="10538" spans="16:38" ht="15">
      <c r="P10538" s="806" t="s">
        <v>914</v>
      </c>
      <c r="Q10538" s="807">
        <v>1</v>
      </c>
      <c r="R10538" s="807">
        <v>98</v>
      </c>
      <c r="S10538" s="759" t="str">
        <f t="shared" si="328"/>
        <v>Vejez</v>
      </c>
      <c r="AI10538" s="806" t="s">
        <v>923</v>
      </c>
      <c r="AJ10538" s="807">
        <v>834</v>
      </c>
      <c r="AK10538" s="807">
        <v>32</v>
      </c>
      <c r="AL10538" s="759" t="str">
        <f t="shared" si="329"/>
        <v>Adulto</v>
      </c>
    </row>
    <row r="10539" spans="16:38" ht="15">
      <c r="P10539" s="806" t="s">
        <v>914</v>
      </c>
      <c r="Q10539" s="807">
        <v>1</v>
      </c>
      <c r="R10539" s="807">
        <v>99</v>
      </c>
      <c r="S10539" s="759" t="str">
        <f t="shared" si="328"/>
        <v>Vejez</v>
      </c>
      <c r="AI10539" s="806" t="s">
        <v>923</v>
      </c>
      <c r="AJ10539" s="807">
        <v>761</v>
      </c>
      <c r="AK10539" s="807">
        <v>33</v>
      </c>
      <c r="AL10539" s="759" t="str">
        <f t="shared" si="329"/>
        <v>Adulto</v>
      </c>
    </row>
    <row r="10540" spans="16:38" ht="15">
      <c r="P10540" s="806" t="s">
        <v>914</v>
      </c>
      <c r="Q10540" s="807">
        <v>1</v>
      </c>
      <c r="R10540" s="807">
        <v>101</v>
      </c>
      <c r="S10540" s="759" t="str">
        <f t="shared" si="328"/>
        <v>Vejez</v>
      </c>
      <c r="AI10540" s="806" t="s">
        <v>923</v>
      </c>
      <c r="AJ10540" s="807">
        <v>828</v>
      </c>
      <c r="AK10540" s="807">
        <v>34</v>
      </c>
      <c r="AL10540" s="759" t="str">
        <f t="shared" si="329"/>
        <v>Adulto</v>
      </c>
    </row>
    <row r="10541" spans="16:38" ht="30">
      <c r="P10541" s="806" t="s">
        <v>915</v>
      </c>
      <c r="Q10541" s="807">
        <v>229</v>
      </c>
      <c r="R10541" s="807">
        <v>0</v>
      </c>
      <c r="S10541" s="759" t="str">
        <f t="shared" si="328"/>
        <v>Primera Infancia</v>
      </c>
      <c r="AI10541" s="806" t="s">
        <v>923</v>
      </c>
      <c r="AJ10541" s="807">
        <v>723</v>
      </c>
      <c r="AK10541" s="807">
        <v>35</v>
      </c>
      <c r="AL10541" s="759" t="str">
        <f t="shared" si="329"/>
        <v>Adulto</v>
      </c>
    </row>
    <row r="10542" spans="16:38" ht="30">
      <c r="P10542" s="806" t="s">
        <v>915</v>
      </c>
      <c r="Q10542" s="807">
        <v>261</v>
      </c>
      <c r="R10542" s="807">
        <v>1</v>
      </c>
      <c r="S10542" s="759" t="str">
        <f t="shared" si="328"/>
        <v>Primera Infancia</v>
      </c>
      <c r="AI10542" s="806" t="s">
        <v>923</v>
      </c>
      <c r="AJ10542" s="807">
        <v>824</v>
      </c>
      <c r="AK10542" s="807">
        <v>36</v>
      </c>
      <c r="AL10542" s="759" t="str">
        <f t="shared" si="329"/>
        <v>Adulto</v>
      </c>
    </row>
    <row r="10543" spans="16:38" ht="30">
      <c r="P10543" s="806" t="s">
        <v>915</v>
      </c>
      <c r="Q10543" s="807">
        <v>267</v>
      </c>
      <c r="R10543" s="807">
        <v>2</v>
      </c>
      <c r="S10543" s="759" t="str">
        <f t="shared" si="328"/>
        <v>Primera Infancia</v>
      </c>
      <c r="AI10543" s="806" t="s">
        <v>923</v>
      </c>
      <c r="AJ10543" s="807">
        <v>709</v>
      </c>
      <c r="AK10543" s="807">
        <v>37</v>
      </c>
      <c r="AL10543" s="759" t="str">
        <f t="shared" si="329"/>
        <v>Adulto</v>
      </c>
    </row>
    <row r="10544" spans="16:38" ht="30">
      <c r="P10544" s="806" t="s">
        <v>915</v>
      </c>
      <c r="Q10544" s="807">
        <v>234</v>
      </c>
      <c r="R10544" s="807">
        <v>3</v>
      </c>
      <c r="S10544" s="759" t="str">
        <f t="shared" si="328"/>
        <v>Primera Infancia</v>
      </c>
      <c r="AI10544" s="806" t="s">
        <v>923</v>
      </c>
      <c r="AJ10544" s="807">
        <v>642</v>
      </c>
      <c r="AK10544" s="807">
        <v>38</v>
      </c>
      <c r="AL10544" s="759" t="str">
        <f t="shared" si="329"/>
        <v>Adulto</v>
      </c>
    </row>
    <row r="10545" spans="16:38" ht="30">
      <c r="P10545" s="806" t="s">
        <v>915</v>
      </c>
      <c r="Q10545" s="807">
        <v>264</v>
      </c>
      <c r="R10545" s="807">
        <v>4</v>
      </c>
      <c r="S10545" s="759" t="str">
        <f t="shared" si="328"/>
        <v>Primera Infancia</v>
      </c>
      <c r="AI10545" s="806" t="s">
        <v>923</v>
      </c>
      <c r="AJ10545" s="807">
        <v>729</v>
      </c>
      <c r="AK10545" s="807">
        <v>39</v>
      </c>
      <c r="AL10545" s="759" t="str">
        <f t="shared" si="329"/>
        <v>Adulto</v>
      </c>
    </row>
    <row r="10546" spans="16:38" ht="30">
      <c r="P10546" s="806" t="s">
        <v>915</v>
      </c>
      <c r="Q10546" s="807">
        <v>260</v>
      </c>
      <c r="R10546" s="807">
        <v>5</v>
      </c>
      <c r="S10546" s="759" t="str">
        <f t="shared" si="328"/>
        <v>Primera Infancia</v>
      </c>
      <c r="AI10546" s="806" t="s">
        <v>923</v>
      </c>
      <c r="AJ10546" s="807">
        <v>669</v>
      </c>
      <c r="AK10546" s="807">
        <v>40</v>
      </c>
      <c r="AL10546" s="759" t="str">
        <f t="shared" si="329"/>
        <v>Adulto</v>
      </c>
    </row>
    <row r="10547" spans="16:38" ht="15">
      <c r="P10547" s="806" t="s">
        <v>915</v>
      </c>
      <c r="Q10547" s="807">
        <v>229</v>
      </c>
      <c r="R10547" s="807">
        <v>6</v>
      </c>
      <c r="S10547" s="759" t="str">
        <f t="shared" si="328"/>
        <v>Infancia</v>
      </c>
      <c r="AI10547" s="806" t="s">
        <v>923</v>
      </c>
      <c r="AJ10547" s="807">
        <v>665</v>
      </c>
      <c r="AK10547" s="807">
        <v>41</v>
      </c>
      <c r="AL10547" s="759" t="str">
        <f t="shared" si="329"/>
        <v>Adulto</v>
      </c>
    </row>
    <row r="10548" spans="16:38" ht="15">
      <c r="P10548" s="806" t="s">
        <v>915</v>
      </c>
      <c r="Q10548" s="807">
        <v>235</v>
      </c>
      <c r="R10548" s="807">
        <v>7</v>
      </c>
      <c r="S10548" s="759" t="str">
        <f t="shared" si="328"/>
        <v>Infancia</v>
      </c>
      <c r="AI10548" s="806" t="s">
        <v>923</v>
      </c>
      <c r="AJ10548" s="807">
        <v>618</v>
      </c>
      <c r="AK10548" s="807">
        <v>42</v>
      </c>
      <c r="AL10548" s="759" t="str">
        <f t="shared" si="329"/>
        <v>Adulto</v>
      </c>
    </row>
    <row r="10549" spans="16:38" ht="15">
      <c r="P10549" s="806" t="s">
        <v>915</v>
      </c>
      <c r="Q10549" s="807">
        <v>237</v>
      </c>
      <c r="R10549" s="807">
        <v>8</v>
      </c>
      <c r="S10549" s="759" t="str">
        <f t="shared" si="328"/>
        <v>Infancia</v>
      </c>
      <c r="AI10549" s="806" t="s">
        <v>923</v>
      </c>
      <c r="AJ10549" s="807">
        <v>578</v>
      </c>
      <c r="AK10549" s="807">
        <v>43</v>
      </c>
      <c r="AL10549" s="759" t="str">
        <f t="shared" si="329"/>
        <v>Adulto</v>
      </c>
    </row>
    <row r="10550" spans="16:38" ht="15">
      <c r="P10550" s="806" t="s">
        <v>915</v>
      </c>
      <c r="Q10550" s="807">
        <v>253</v>
      </c>
      <c r="R10550" s="807">
        <v>9</v>
      </c>
      <c r="S10550" s="759" t="str">
        <f t="shared" si="328"/>
        <v>Infancia</v>
      </c>
      <c r="AI10550" s="806" t="s">
        <v>923</v>
      </c>
      <c r="AJ10550" s="807">
        <v>572</v>
      </c>
      <c r="AK10550" s="807">
        <v>44</v>
      </c>
      <c r="AL10550" s="759" t="str">
        <f t="shared" si="329"/>
        <v>Adulto</v>
      </c>
    </row>
    <row r="10551" spans="16:38" ht="15">
      <c r="P10551" s="806" t="s">
        <v>915</v>
      </c>
      <c r="Q10551" s="807">
        <v>231</v>
      </c>
      <c r="R10551" s="807">
        <v>10</v>
      </c>
      <c r="S10551" s="759" t="str">
        <f t="shared" si="328"/>
        <v>Infancia</v>
      </c>
      <c r="AI10551" s="806" t="s">
        <v>923</v>
      </c>
      <c r="AJ10551" s="807">
        <v>512</v>
      </c>
      <c r="AK10551" s="807">
        <v>45</v>
      </c>
      <c r="AL10551" s="759" t="str">
        <f t="shared" si="329"/>
        <v>Adulto</v>
      </c>
    </row>
    <row r="10552" spans="16:38" ht="15">
      <c r="P10552" s="806" t="s">
        <v>915</v>
      </c>
      <c r="Q10552" s="807">
        <v>252</v>
      </c>
      <c r="R10552" s="807">
        <v>11</v>
      </c>
      <c r="S10552" s="759" t="str">
        <f t="shared" si="328"/>
        <v>Infancia</v>
      </c>
      <c r="AI10552" s="806" t="s">
        <v>923</v>
      </c>
      <c r="AJ10552" s="807">
        <v>523</v>
      </c>
      <c r="AK10552" s="807">
        <v>46</v>
      </c>
      <c r="AL10552" s="759" t="str">
        <f t="shared" si="329"/>
        <v>Adulto</v>
      </c>
    </row>
    <row r="10553" spans="16:38" ht="30">
      <c r="P10553" s="806" t="s">
        <v>915</v>
      </c>
      <c r="Q10553" s="807">
        <v>276</v>
      </c>
      <c r="R10553" s="807">
        <v>12</v>
      </c>
      <c r="S10553" s="759" t="str">
        <f t="shared" si="328"/>
        <v>Adolescente</v>
      </c>
      <c r="AI10553" s="806" t="s">
        <v>923</v>
      </c>
      <c r="AJ10553" s="807">
        <v>478</v>
      </c>
      <c r="AK10553" s="807">
        <v>47</v>
      </c>
      <c r="AL10553" s="759" t="str">
        <f t="shared" si="329"/>
        <v>Adulto</v>
      </c>
    </row>
    <row r="10554" spans="16:38" ht="30">
      <c r="P10554" s="806" t="s">
        <v>915</v>
      </c>
      <c r="Q10554" s="807">
        <v>263</v>
      </c>
      <c r="R10554" s="807">
        <v>13</v>
      </c>
      <c r="S10554" s="759" t="str">
        <f t="shared" si="328"/>
        <v>Adolescente</v>
      </c>
      <c r="AI10554" s="806" t="s">
        <v>923</v>
      </c>
      <c r="AJ10554" s="807">
        <v>421</v>
      </c>
      <c r="AK10554" s="807">
        <v>48</v>
      </c>
      <c r="AL10554" s="759" t="str">
        <f t="shared" si="329"/>
        <v>Adulto</v>
      </c>
    </row>
    <row r="10555" spans="16:38" ht="30">
      <c r="P10555" s="806" t="s">
        <v>915</v>
      </c>
      <c r="Q10555" s="807">
        <v>283</v>
      </c>
      <c r="R10555" s="807">
        <v>14</v>
      </c>
      <c r="S10555" s="759" t="str">
        <f t="shared" si="328"/>
        <v>Adolescente</v>
      </c>
      <c r="AI10555" s="806" t="s">
        <v>923</v>
      </c>
      <c r="AJ10555" s="807">
        <v>463</v>
      </c>
      <c r="AK10555" s="807">
        <v>49</v>
      </c>
      <c r="AL10555" s="759" t="str">
        <f t="shared" si="329"/>
        <v>Adulto</v>
      </c>
    </row>
    <row r="10556" spans="16:38" ht="30">
      <c r="P10556" s="806" t="s">
        <v>915</v>
      </c>
      <c r="Q10556" s="807">
        <v>328</v>
      </c>
      <c r="R10556" s="807">
        <v>15</v>
      </c>
      <c r="S10556" s="759" t="str">
        <f t="shared" si="328"/>
        <v>Adolescente</v>
      </c>
      <c r="AI10556" s="806" t="s">
        <v>923</v>
      </c>
      <c r="AJ10556" s="807">
        <v>429</v>
      </c>
      <c r="AK10556" s="807">
        <v>50</v>
      </c>
      <c r="AL10556" s="759" t="str">
        <f t="shared" si="329"/>
        <v>Adulto</v>
      </c>
    </row>
    <row r="10557" spans="16:38" ht="30">
      <c r="P10557" s="806" t="s">
        <v>915</v>
      </c>
      <c r="Q10557" s="807">
        <v>307</v>
      </c>
      <c r="R10557" s="807">
        <v>16</v>
      </c>
      <c r="S10557" s="759" t="str">
        <f t="shared" si="328"/>
        <v>Adolescente</v>
      </c>
      <c r="AI10557" s="806" t="s">
        <v>923</v>
      </c>
      <c r="AJ10557" s="807">
        <v>446</v>
      </c>
      <c r="AK10557" s="807">
        <v>51</v>
      </c>
      <c r="AL10557" s="759" t="str">
        <f t="shared" si="329"/>
        <v>Adulto</v>
      </c>
    </row>
    <row r="10558" spans="16:38" ht="30">
      <c r="P10558" s="806" t="s">
        <v>915</v>
      </c>
      <c r="Q10558" s="807">
        <v>294</v>
      </c>
      <c r="R10558" s="807">
        <v>17</v>
      </c>
      <c r="S10558" s="759" t="str">
        <f t="shared" si="328"/>
        <v>Adolescente</v>
      </c>
      <c r="AI10558" s="806" t="s">
        <v>923</v>
      </c>
      <c r="AJ10558" s="807">
        <v>395</v>
      </c>
      <c r="AK10558" s="807">
        <v>52</v>
      </c>
      <c r="AL10558" s="759" t="str">
        <f t="shared" si="329"/>
        <v>Adulto</v>
      </c>
    </row>
    <row r="10559" spans="16:38" ht="15">
      <c r="P10559" s="806" t="s">
        <v>915</v>
      </c>
      <c r="Q10559" s="807">
        <v>250</v>
      </c>
      <c r="R10559" s="807">
        <v>18</v>
      </c>
      <c r="S10559" s="759" t="str">
        <f t="shared" si="328"/>
        <v>Juventud</v>
      </c>
      <c r="AI10559" s="806" t="s">
        <v>923</v>
      </c>
      <c r="AJ10559" s="807">
        <v>370</v>
      </c>
      <c r="AK10559" s="807">
        <v>53</v>
      </c>
      <c r="AL10559" s="759" t="str">
        <f t="shared" si="329"/>
        <v>Adulto</v>
      </c>
    </row>
    <row r="10560" spans="16:38" ht="15">
      <c r="P10560" s="806" t="s">
        <v>915</v>
      </c>
      <c r="Q10560" s="807">
        <v>241</v>
      </c>
      <c r="R10560" s="807">
        <v>19</v>
      </c>
      <c r="S10560" s="759" t="str">
        <f t="shared" si="328"/>
        <v>Juventud</v>
      </c>
      <c r="AI10560" s="806" t="s">
        <v>923</v>
      </c>
      <c r="AJ10560" s="807">
        <v>383</v>
      </c>
      <c r="AK10560" s="807">
        <v>54</v>
      </c>
      <c r="AL10560" s="759" t="str">
        <f t="shared" si="329"/>
        <v>Adulto</v>
      </c>
    </row>
    <row r="10561" spans="16:38" ht="15">
      <c r="P10561" s="806" t="s">
        <v>915</v>
      </c>
      <c r="Q10561" s="807">
        <v>209</v>
      </c>
      <c r="R10561" s="807">
        <v>20</v>
      </c>
      <c r="S10561" s="759" t="str">
        <f t="shared" si="328"/>
        <v>Juventud</v>
      </c>
      <c r="AI10561" s="806" t="s">
        <v>923</v>
      </c>
      <c r="AJ10561" s="807">
        <v>364</v>
      </c>
      <c r="AK10561" s="807">
        <v>55</v>
      </c>
      <c r="AL10561" s="759" t="str">
        <f t="shared" si="329"/>
        <v>Adulto</v>
      </c>
    </row>
    <row r="10562" spans="16:38" ht="15">
      <c r="P10562" s="806" t="s">
        <v>915</v>
      </c>
      <c r="Q10562" s="807">
        <v>211</v>
      </c>
      <c r="R10562" s="807">
        <v>21</v>
      </c>
      <c r="S10562" s="759" t="str">
        <f t="shared" si="328"/>
        <v>Juventud</v>
      </c>
      <c r="AI10562" s="806" t="s">
        <v>923</v>
      </c>
      <c r="AJ10562" s="807">
        <v>373</v>
      </c>
      <c r="AK10562" s="807">
        <v>56</v>
      </c>
      <c r="AL10562" s="759" t="str">
        <f t="shared" si="329"/>
        <v>Adulto</v>
      </c>
    </row>
    <row r="10563" spans="16:38" ht="15">
      <c r="P10563" s="806" t="s">
        <v>915</v>
      </c>
      <c r="Q10563" s="807">
        <v>197</v>
      </c>
      <c r="R10563" s="807">
        <v>22</v>
      </c>
      <c r="S10563" s="759" t="str">
        <f t="shared" ref="S10563:S10626" si="330">IF(P10563=0,"",IF(AND(R10563&gt;=0,R10563&lt;=5),"Primera Infancia",IF(AND(R10563&gt;=6,R10563&lt;=11),"Infancia",IF(AND(R10563&gt;=12,R10563&lt;=17),"Adolescente",IF(AND(R10563&gt;=18,R10563&lt;=28),"Juventud",IF(AND(R10563&gt;=29,R10563&lt;=59),"Adulto","Vejez"))))))</f>
        <v>Juventud</v>
      </c>
      <c r="AI10563" s="806" t="s">
        <v>923</v>
      </c>
      <c r="AJ10563" s="807">
        <v>318</v>
      </c>
      <c r="AK10563" s="807">
        <v>57</v>
      </c>
      <c r="AL10563" s="759" t="str">
        <f t="shared" ref="AL10563:AL10626" si="331">IF(AI10563=0,"",IF(AND(AK10563&gt;=0,AK10563&lt;=5),"Primera Infancia",IF(AND(AK10563&gt;=6,AK10563&lt;=11),"Infancia",IF(AND(AK10563&gt;=12,AK10563&lt;=17),"Adolescente",IF(AND(AK10563&gt;=18,AK10563&lt;=28),"Juventud",IF(AND(AK10563&gt;=29,AK10563&lt;=59),"Adulto","Vejez"))))))</f>
        <v>Adulto</v>
      </c>
    </row>
    <row r="10564" spans="16:38" ht="15">
      <c r="P10564" s="806" t="s">
        <v>915</v>
      </c>
      <c r="Q10564" s="807">
        <v>213</v>
      </c>
      <c r="R10564" s="807">
        <v>23</v>
      </c>
      <c r="S10564" s="759" t="str">
        <f t="shared" si="330"/>
        <v>Juventud</v>
      </c>
      <c r="AI10564" s="806" t="s">
        <v>923</v>
      </c>
      <c r="AJ10564" s="807">
        <v>340</v>
      </c>
      <c r="AK10564" s="807">
        <v>58</v>
      </c>
      <c r="AL10564" s="759" t="str">
        <f t="shared" si="331"/>
        <v>Adulto</v>
      </c>
    </row>
    <row r="10565" spans="16:38" ht="15">
      <c r="P10565" s="806" t="s">
        <v>915</v>
      </c>
      <c r="Q10565" s="807">
        <v>198</v>
      </c>
      <c r="R10565" s="807">
        <v>24</v>
      </c>
      <c r="S10565" s="759" t="str">
        <f t="shared" si="330"/>
        <v>Juventud</v>
      </c>
      <c r="AI10565" s="806" t="s">
        <v>923</v>
      </c>
      <c r="AJ10565" s="807">
        <v>313</v>
      </c>
      <c r="AK10565" s="807">
        <v>59</v>
      </c>
      <c r="AL10565" s="759" t="str">
        <f t="shared" si="331"/>
        <v>Adulto</v>
      </c>
    </row>
    <row r="10566" spans="16:38" ht="15">
      <c r="P10566" s="806" t="s">
        <v>915</v>
      </c>
      <c r="Q10566" s="807">
        <v>211</v>
      </c>
      <c r="R10566" s="807">
        <v>25</v>
      </c>
      <c r="S10566" s="759" t="str">
        <f t="shared" si="330"/>
        <v>Juventud</v>
      </c>
      <c r="AI10566" s="806" t="s">
        <v>923</v>
      </c>
      <c r="AJ10566" s="807">
        <v>254</v>
      </c>
      <c r="AK10566" s="807">
        <v>60</v>
      </c>
      <c r="AL10566" s="759" t="str">
        <f t="shared" si="331"/>
        <v>Vejez</v>
      </c>
    </row>
    <row r="10567" spans="16:38" ht="15">
      <c r="P10567" s="806" t="s">
        <v>915</v>
      </c>
      <c r="Q10567" s="807">
        <v>254</v>
      </c>
      <c r="R10567" s="807">
        <v>26</v>
      </c>
      <c r="S10567" s="759" t="str">
        <f t="shared" si="330"/>
        <v>Juventud</v>
      </c>
      <c r="AI10567" s="806" t="s">
        <v>923</v>
      </c>
      <c r="AJ10567" s="807">
        <v>257</v>
      </c>
      <c r="AK10567" s="807">
        <v>61</v>
      </c>
      <c r="AL10567" s="759" t="str">
        <f t="shared" si="331"/>
        <v>Vejez</v>
      </c>
    </row>
    <row r="10568" spans="16:38" ht="15">
      <c r="P10568" s="806" t="s">
        <v>915</v>
      </c>
      <c r="Q10568" s="807">
        <v>197</v>
      </c>
      <c r="R10568" s="807">
        <v>27</v>
      </c>
      <c r="S10568" s="759" t="str">
        <f t="shared" si="330"/>
        <v>Juventud</v>
      </c>
      <c r="AI10568" s="806" t="s">
        <v>923</v>
      </c>
      <c r="AJ10568" s="807">
        <v>233</v>
      </c>
      <c r="AK10568" s="807">
        <v>62</v>
      </c>
      <c r="AL10568" s="759" t="str">
        <f t="shared" si="331"/>
        <v>Vejez</v>
      </c>
    </row>
    <row r="10569" spans="16:38" ht="15">
      <c r="P10569" s="806" t="s">
        <v>915</v>
      </c>
      <c r="Q10569" s="807">
        <v>187</v>
      </c>
      <c r="R10569" s="807">
        <v>28</v>
      </c>
      <c r="S10569" s="759" t="str">
        <f t="shared" si="330"/>
        <v>Juventud</v>
      </c>
      <c r="AI10569" s="806" t="s">
        <v>923</v>
      </c>
      <c r="AJ10569" s="807">
        <v>228</v>
      </c>
      <c r="AK10569" s="807">
        <v>63</v>
      </c>
      <c r="AL10569" s="759" t="str">
        <f t="shared" si="331"/>
        <v>Vejez</v>
      </c>
    </row>
    <row r="10570" spans="16:38" ht="15">
      <c r="P10570" s="806" t="s">
        <v>915</v>
      </c>
      <c r="Q10570" s="807">
        <v>197</v>
      </c>
      <c r="R10570" s="807">
        <v>29</v>
      </c>
      <c r="S10570" s="759" t="str">
        <f t="shared" si="330"/>
        <v>Adulto</v>
      </c>
      <c r="AI10570" s="806" t="s">
        <v>923</v>
      </c>
      <c r="AJ10570" s="807">
        <v>182</v>
      </c>
      <c r="AK10570" s="807">
        <v>64</v>
      </c>
      <c r="AL10570" s="759" t="str">
        <f t="shared" si="331"/>
        <v>Vejez</v>
      </c>
    </row>
    <row r="10571" spans="16:38" ht="15">
      <c r="P10571" s="806" t="s">
        <v>915</v>
      </c>
      <c r="Q10571" s="807">
        <v>200</v>
      </c>
      <c r="R10571" s="807">
        <v>30</v>
      </c>
      <c r="S10571" s="759" t="str">
        <f t="shared" si="330"/>
        <v>Adulto</v>
      </c>
      <c r="AI10571" s="806" t="s">
        <v>923</v>
      </c>
      <c r="AJ10571" s="807">
        <v>162</v>
      </c>
      <c r="AK10571" s="807">
        <v>65</v>
      </c>
      <c r="AL10571" s="759" t="str">
        <f t="shared" si="331"/>
        <v>Vejez</v>
      </c>
    </row>
    <row r="10572" spans="16:38" ht="15">
      <c r="P10572" s="806" t="s">
        <v>915</v>
      </c>
      <c r="Q10572" s="807">
        <v>188</v>
      </c>
      <c r="R10572" s="807">
        <v>31</v>
      </c>
      <c r="S10572" s="759" t="str">
        <f t="shared" si="330"/>
        <v>Adulto</v>
      </c>
      <c r="AI10572" s="806" t="s">
        <v>923</v>
      </c>
      <c r="AJ10572" s="807">
        <v>155</v>
      </c>
      <c r="AK10572" s="807">
        <v>66</v>
      </c>
      <c r="AL10572" s="759" t="str">
        <f t="shared" si="331"/>
        <v>Vejez</v>
      </c>
    </row>
    <row r="10573" spans="16:38" ht="15">
      <c r="P10573" s="806" t="s">
        <v>915</v>
      </c>
      <c r="Q10573" s="807">
        <v>182</v>
      </c>
      <c r="R10573" s="807">
        <v>32</v>
      </c>
      <c r="S10573" s="759" t="str">
        <f t="shared" si="330"/>
        <v>Adulto</v>
      </c>
      <c r="AI10573" s="806" t="s">
        <v>923</v>
      </c>
      <c r="AJ10573" s="807">
        <v>147</v>
      </c>
      <c r="AK10573" s="807">
        <v>67</v>
      </c>
      <c r="AL10573" s="759" t="str">
        <f t="shared" si="331"/>
        <v>Vejez</v>
      </c>
    </row>
    <row r="10574" spans="16:38" ht="15">
      <c r="P10574" s="806" t="s">
        <v>915</v>
      </c>
      <c r="Q10574" s="807">
        <v>198</v>
      </c>
      <c r="R10574" s="807">
        <v>33</v>
      </c>
      <c r="S10574" s="759" t="str">
        <f t="shared" si="330"/>
        <v>Adulto</v>
      </c>
      <c r="AI10574" s="806" t="s">
        <v>923</v>
      </c>
      <c r="AJ10574" s="807">
        <v>127</v>
      </c>
      <c r="AK10574" s="807">
        <v>68</v>
      </c>
      <c r="AL10574" s="759" t="str">
        <f t="shared" si="331"/>
        <v>Vejez</v>
      </c>
    </row>
    <row r="10575" spans="16:38" ht="15">
      <c r="P10575" s="806" t="s">
        <v>915</v>
      </c>
      <c r="Q10575" s="807">
        <v>182</v>
      </c>
      <c r="R10575" s="807">
        <v>34</v>
      </c>
      <c r="S10575" s="759" t="str">
        <f t="shared" si="330"/>
        <v>Adulto</v>
      </c>
      <c r="AI10575" s="806" t="s">
        <v>923</v>
      </c>
      <c r="AJ10575" s="807">
        <v>103</v>
      </c>
      <c r="AK10575" s="807">
        <v>69</v>
      </c>
      <c r="AL10575" s="759" t="str">
        <f t="shared" si="331"/>
        <v>Vejez</v>
      </c>
    </row>
    <row r="10576" spans="16:38" ht="15">
      <c r="P10576" s="806" t="s">
        <v>915</v>
      </c>
      <c r="Q10576" s="807">
        <v>191</v>
      </c>
      <c r="R10576" s="807">
        <v>35</v>
      </c>
      <c r="S10576" s="759" t="str">
        <f t="shared" si="330"/>
        <v>Adulto</v>
      </c>
      <c r="AI10576" s="806" t="s">
        <v>923</v>
      </c>
      <c r="AJ10576" s="807">
        <v>94</v>
      </c>
      <c r="AK10576" s="807">
        <v>70</v>
      </c>
      <c r="AL10576" s="759" t="str">
        <f t="shared" si="331"/>
        <v>Vejez</v>
      </c>
    </row>
    <row r="10577" spans="16:38" ht="15">
      <c r="P10577" s="806" t="s">
        <v>915</v>
      </c>
      <c r="Q10577" s="807">
        <v>190</v>
      </c>
      <c r="R10577" s="807">
        <v>36</v>
      </c>
      <c r="S10577" s="759" t="str">
        <f t="shared" si="330"/>
        <v>Adulto</v>
      </c>
      <c r="AI10577" s="806" t="s">
        <v>923</v>
      </c>
      <c r="AJ10577" s="807">
        <v>75</v>
      </c>
      <c r="AK10577" s="807">
        <v>71</v>
      </c>
      <c r="AL10577" s="759" t="str">
        <f t="shared" si="331"/>
        <v>Vejez</v>
      </c>
    </row>
    <row r="10578" spans="16:38" ht="15">
      <c r="P10578" s="806" t="s">
        <v>915</v>
      </c>
      <c r="Q10578" s="807">
        <v>182</v>
      </c>
      <c r="R10578" s="807">
        <v>37</v>
      </c>
      <c r="S10578" s="759" t="str">
        <f t="shared" si="330"/>
        <v>Adulto</v>
      </c>
      <c r="AI10578" s="806" t="s">
        <v>923</v>
      </c>
      <c r="AJ10578" s="807">
        <v>72</v>
      </c>
      <c r="AK10578" s="807">
        <v>72</v>
      </c>
      <c r="AL10578" s="759" t="str">
        <f t="shared" si="331"/>
        <v>Vejez</v>
      </c>
    </row>
    <row r="10579" spans="16:38" ht="15">
      <c r="P10579" s="806" t="s">
        <v>915</v>
      </c>
      <c r="Q10579" s="807">
        <v>166</v>
      </c>
      <c r="R10579" s="807">
        <v>38</v>
      </c>
      <c r="S10579" s="759" t="str">
        <f t="shared" si="330"/>
        <v>Adulto</v>
      </c>
      <c r="AI10579" s="806" t="s">
        <v>923</v>
      </c>
      <c r="AJ10579" s="807">
        <v>78</v>
      </c>
      <c r="AK10579" s="807">
        <v>73</v>
      </c>
      <c r="AL10579" s="759" t="str">
        <f t="shared" si="331"/>
        <v>Vejez</v>
      </c>
    </row>
    <row r="10580" spans="16:38" ht="15">
      <c r="P10580" s="806" t="s">
        <v>915</v>
      </c>
      <c r="Q10580" s="807">
        <v>194</v>
      </c>
      <c r="R10580" s="807">
        <v>39</v>
      </c>
      <c r="S10580" s="759" t="str">
        <f t="shared" si="330"/>
        <v>Adulto</v>
      </c>
      <c r="AI10580" s="806" t="s">
        <v>923</v>
      </c>
      <c r="AJ10580" s="807">
        <v>70</v>
      </c>
      <c r="AK10580" s="807">
        <v>74</v>
      </c>
      <c r="AL10580" s="759" t="str">
        <f t="shared" si="331"/>
        <v>Vejez</v>
      </c>
    </row>
    <row r="10581" spans="16:38" ht="15">
      <c r="P10581" s="806" t="s">
        <v>915</v>
      </c>
      <c r="Q10581" s="807">
        <v>189</v>
      </c>
      <c r="R10581" s="807">
        <v>40</v>
      </c>
      <c r="S10581" s="759" t="str">
        <f t="shared" si="330"/>
        <v>Adulto</v>
      </c>
      <c r="AI10581" s="806" t="s">
        <v>923</v>
      </c>
      <c r="AJ10581" s="807">
        <v>69</v>
      </c>
      <c r="AK10581" s="807">
        <v>75</v>
      </c>
      <c r="AL10581" s="759" t="str">
        <f t="shared" si="331"/>
        <v>Vejez</v>
      </c>
    </row>
    <row r="10582" spans="16:38" ht="15">
      <c r="P10582" s="806" t="s">
        <v>915</v>
      </c>
      <c r="Q10582" s="807">
        <v>179</v>
      </c>
      <c r="R10582" s="807">
        <v>41</v>
      </c>
      <c r="S10582" s="759" t="str">
        <f t="shared" si="330"/>
        <v>Adulto</v>
      </c>
      <c r="AI10582" s="806" t="s">
        <v>923</v>
      </c>
      <c r="AJ10582" s="807">
        <v>55</v>
      </c>
      <c r="AK10582" s="807">
        <v>76</v>
      </c>
      <c r="AL10582" s="759" t="str">
        <f t="shared" si="331"/>
        <v>Vejez</v>
      </c>
    </row>
    <row r="10583" spans="16:38" ht="15">
      <c r="P10583" s="806" t="s">
        <v>915</v>
      </c>
      <c r="Q10583" s="807">
        <v>180</v>
      </c>
      <c r="R10583" s="807">
        <v>42</v>
      </c>
      <c r="S10583" s="759" t="str">
        <f t="shared" si="330"/>
        <v>Adulto</v>
      </c>
      <c r="AI10583" s="806" t="s">
        <v>923</v>
      </c>
      <c r="AJ10583" s="807">
        <v>58</v>
      </c>
      <c r="AK10583" s="807">
        <v>77</v>
      </c>
      <c r="AL10583" s="759" t="str">
        <f t="shared" si="331"/>
        <v>Vejez</v>
      </c>
    </row>
    <row r="10584" spans="16:38" ht="15">
      <c r="P10584" s="806" t="s">
        <v>915</v>
      </c>
      <c r="Q10584" s="807">
        <v>185</v>
      </c>
      <c r="R10584" s="807">
        <v>43</v>
      </c>
      <c r="S10584" s="759" t="str">
        <f t="shared" si="330"/>
        <v>Adulto</v>
      </c>
      <c r="AI10584" s="806" t="s">
        <v>923</v>
      </c>
      <c r="AJ10584" s="807">
        <v>35</v>
      </c>
      <c r="AK10584" s="807">
        <v>78</v>
      </c>
      <c r="AL10584" s="759" t="str">
        <f t="shared" si="331"/>
        <v>Vejez</v>
      </c>
    </row>
    <row r="10585" spans="16:38" ht="15">
      <c r="P10585" s="806" t="s">
        <v>915</v>
      </c>
      <c r="Q10585" s="807">
        <v>188</v>
      </c>
      <c r="R10585" s="807">
        <v>44</v>
      </c>
      <c r="S10585" s="759" t="str">
        <f t="shared" si="330"/>
        <v>Adulto</v>
      </c>
      <c r="AI10585" s="806" t="s">
        <v>923</v>
      </c>
      <c r="AJ10585" s="807">
        <v>35</v>
      </c>
      <c r="AK10585" s="807">
        <v>79</v>
      </c>
      <c r="AL10585" s="759" t="str">
        <f t="shared" si="331"/>
        <v>Vejez</v>
      </c>
    </row>
    <row r="10586" spans="16:38" ht="15">
      <c r="P10586" s="806" t="s">
        <v>915</v>
      </c>
      <c r="Q10586" s="807">
        <v>180</v>
      </c>
      <c r="R10586" s="807">
        <v>45</v>
      </c>
      <c r="S10586" s="759" t="str">
        <f t="shared" si="330"/>
        <v>Adulto</v>
      </c>
      <c r="AI10586" s="806" t="s">
        <v>923</v>
      </c>
      <c r="AJ10586" s="807">
        <v>46</v>
      </c>
      <c r="AK10586" s="807">
        <v>80</v>
      </c>
      <c r="AL10586" s="759" t="str">
        <f t="shared" si="331"/>
        <v>Vejez</v>
      </c>
    </row>
    <row r="10587" spans="16:38" ht="15">
      <c r="P10587" s="806" t="s">
        <v>915</v>
      </c>
      <c r="Q10587" s="807">
        <v>164</v>
      </c>
      <c r="R10587" s="807">
        <v>46</v>
      </c>
      <c r="S10587" s="759" t="str">
        <f t="shared" si="330"/>
        <v>Adulto</v>
      </c>
      <c r="AI10587" s="806" t="s">
        <v>923</v>
      </c>
      <c r="AJ10587" s="807">
        <v>34</v>
      </c>
      <c r="AK10587" s="807">
        <v>81</v>
      </c>
      <c r="AL10587" s="759" t="str">
        <f t="shared" si="331"/>
        <v>Vejez</v>
      </c>
    </row>
    <row r="10588" spans="16:38" ht="15">
      <c r="P10588" s="806" t="s">
        <v>915</v>
      </c>
      <c r="Q10588" s="807">
        <v>178</v>
      </c>
      <c r="R10588" s="807">
        <v>47</v>
      </c>
      <c r="S10588" s="759" t="str">
        <f t="shared" si="330"/>
        <v>Adulto</v>
      </c>
      <c r="AI10588" s="806" t="s">
        <v>923</v>
      </c>
      <c r="AJ10588" s="807">
        <v>32</v>
      </c>
      <c r="AK10588" s="807">
        <v>82</v>
      </c>
      <c r="AL10588" s="759" t="str">
        <f t="shared" si="331"/>
        <v>Vejez</v>
      </c>
    </row>
    <row r="10589" spans="16:38" ht="15">
      <c r="P10589" s="806" t="s">
        <v>915</v>
      </c>
      <c r="Q10589" s="807">
        <v>180</v>
      </c>
      <c r="R10589" s="807">
        <v>48</v>
      </c>
      <c r="S10589" s="759" t="str">
        <f t="shared" si="330"/>
        <v>Adulto</v>
      </c>
      <c r="AI10589" s="806" t="s">
        <v>923</v>
      </c>
      <c r="AJ10589" s="807">
        <v>25</v>
      </c>
      <c r="AK10589" s="807">
        <v>83</v>
      </c>
      <c r="AL10589" s="759" t="str">
        <f t="shared" si="331"/>
        <v>Vejez</v>
      </c>
    </row>
    <row r="10590" spans="16:38" ht="15">
      <c r="P10590" s="806" t="s">
        <v>915</v>
      </c>
      <c r="Q10590" s="807">
        <v>165</v>
      </c>
      <c r="R10590" s="807">
        <v>49</v>
      </c>
      <c r="S10590" s="759" t="str">
        <f t="shared" si="330"/>
        <v>Adulto</v>
      </c>
      <c r="AI10590" s="806" t="s">
        <v>923</v>
      </c>
      <c r="AJ10590" s="807">
        <v>24</v>
      </c>
      <c r="AK10590" s="807">
        <v>84</v>
      </c>
      <c r="AL10590" s="759" t="str">
        <f t="shared" si="331"/>
        <v>Vejez</v>
      </c>
    </row>
    <row r="10591" spans="16:38" ht="15">
      <c r="P10591" s="806" t="s">
        <v>915</v>
      </c>
      <c r="Q10591" s="807">
        <v>204</v>
      </c>
      <c r="R10591" s="807">
        <v>50</v>
      </c>
      <c r="S10591" s="759" t="str">
        <f t="shared" si="330"/>
        <v>Adulto</v>
      </c>
      <c r="AI10591" s="806" t="s">
        <v>923</v>
      </c>
      <c r="AJ10591" s="807">
        <v>18</v>
      </c>
      <c r="AK10591" s="807">
        <v>85</v>
      </c>
      <c r="AL10591" s="759" t="str">
        <f t="shared" si="331"/>
        <v>Vejez</v>
      </c>
    </row>
    <row r="10592" spans="16:38" ht="15">
      <c r="P10592" s="806" t="s">
        <v>915</v>
      </c>
      <c r="Q10592" s="807">
        <v>179</v>
      </c>
      <c r="R10592" s="807">
        <v>51</v>
      </c>
      <c r="S10592" s="759" t="str">
        <f t="shared" si="330"/>
        <v>Adulto</v>
      </c>
      <c r="AI10592" s="806" t="s">
        <v>923</v>
      </c>
      <c r="AJ10592" s="807">
        <v>21</v>
      </c>
      <c r="AK10592" s="807">
        <v>86</v>
      </c>
      <c r="AL10592" s="759" t="str">
        <f t="shared" si="331"/>
        <v>Vejez</v>
      </c>
    </row>
    <row r="10593" spans="16:38" ht="15">
      <c r="P10593" s="806" t="s">
        <v>915</v>
      </c>
      <c r="Q10593" s="807">
        <v>165</v>
      </c>
      <c r="R10593" s="807">
        <v>52</v>
      </c>
      <c r="S10593" s="759" t="str">
        <f t="shared" si="330"/>
        <v>Adulto</v>
      </c>
      <c r="AI10593" s="806" t="s">
        <v>923</v>
      </c>
      <c r="AJ10593" s="807">
        <v>6</v>
      </c>
      <c r="AK10593" s="807">
        <v>87</v>
      </c>
      <c r="AL10593" s="759" t="str">
        <f t="shared" si="331"/>
        <v>Vejez</v>
      </c>
    </row>
    <row r="10594" spans="16:38" ht="15">
      <c r="P10594" s="806" t="s">
        <v>915</v>
      </c>
      <c r="Q10594" s="807">
        <v>190</v>
      </c>
      <c r="R10594" s="807">
        <v>53</v>
      </c>
      <c r="S10594" s="759" t="str">
        <f t="shared" si="330"/>
        <v>Adulto</v>
      </c>
      <c r="AI10594" s="806" t="s">
        <v>923</v>
      </c>
      <c r="AJ10594" s="807">
        <v>10</v>
      </c>
      <c r="AK10594" s="807">
        <v>88</v>
      </c>
      <c r="AL10594" s="759" t="str">
        <f t="shared" si="331"/>
        <v>Vejez</v>
      </c>
    </row>
    <row r="10595" spans="16:38" ht="15">
      <c r="P10595" s="806" t="s">
        <v>915</v>
      </c>
      <c r="Q10595" s="807">
        <v>179</v>
      </c>
      <c r="R10595" s="807">
        <v>54</v>
      </c>
      <c r="S10595" s="759" t="str">
        <f t="shared" si="330"/>
        <v>Adulto</v>
      </c>
      <c r="AI10595" s="806" t="s">
        <v>923</v>
      </c>
      <c r="AJ10595" s="807">
        <v>10</v>
      </c>
      <c r="AK10595" s="807">
        <v>89</v>
      </c>
      <c r="AL10595" s="759" t="str">
        <f t="shared" si="331"/>
        <v>Vejez</v>
      </c>
    </row>
    <row r="10596" spans="16:38" ht="15">
      <c r="P10596" s="806" t="s">
        <v>915</v>
      </c>
      <c r="Q10596" s="807">
        <v>186</v>
      </c>
      <c r="R10596" s="807">
        <v>55</v>
      </c>
      <c r="S10596" s="759" t="str">
        <f t="shared" si="330"/>
        <v>Adulto</v>
      </c>
      <c r="AI10596" s="806" t="s">
        <v>923</v>
      </c>
      <c r="AJ10596" s="807">
        <v>9</v>
      </c>
      <c r="AK10596" s="807">
        <v>90</v>
      </c>
      <c r="AL10596" s="759" t="str">
        <f t="shared" si="331"/>
        <v>Vejez</v>
      </c>
    </row>
    <row r="10597" spans="16:38" ht="15">
      <c r="P10597" s="806" t="s">
        <v>915</v>
      </c>
      <c r="Q10597" s="807">
        <v>168</v>
      </c>
      <c r="R10597" s="807">
        <v>56</v>
      </c>
      <c r="S10597" s="759" t="str">
        <f t="shared" si="330"/>
        <v>Adulto</v>
      </c>
      <c r="AI10597" s="806" t="s">
        <v>923</v>
      </c>
      <c r="AJ10597" s="807">
        <v>8</v>
      </c>
      <c r="AK10597" s="807">
        <v>91</v>
      </c>
      <c r="AL10597" s="759" t="str">
        <f t="shared" si="331"/>
        <v>Vejez</v>
      </c>
    </row>
    <row r="10598" spans="16:38" ht="15">
      <c r="P10598" s="806" t="s">
        <v>915</v>
      </c>
      <c r="Q10598" s="807">
        <v>175</v>
      </c>
      <c r="R10598" s="807">
        <v>57</v>
      </c>
      <c r="S10598" s="759" t="str">
        <f t="shared" si="330"/>
        <v>Adulto</v>
      </c>
      <c r="AI10598" s="806" t="s">
        <v>923</v>
      </c>
      <c r="AJ10598" s="807">
        <v>5</v>
      </c>
      <c r="AK10598" s="807">
        <v>92</v>
      </c>
      <c r="AL10598" s="759" t="str">
        <f t="shared" si="331"/>
        <v>Vejez</v>
      </c>
    </row>
    <row r="10599" spans="16:38" ht="15">
      <c r="P10599" s="806" t="s">
        <v>915</v>
      </c>
      <c r="Q10599" s="807">
        <v>160</v>
      </c>
      <c r="R10599" s="807">
        <v>58</v>
      </c>
      <c r="S10599" s="759" t="str">
        <f t="shared" si="330"/>
        <v>Adulto</v>
      </c>
      <c r="AI10599" s="806" t="s">
        <v>923</v>
      </c>
      <c r="AJ10599" s="807">
        <v>2</v>
      </c>
      <c r="AK10599" s="807">
        <v>93</v>
      </c>
      <c r="AL10599" s="759" t="str">
        <f t="shared" si="331"/>
        <v>Vejez</v>
      </c>
    </row>
    <row r="10600" spans="16:38" ht="15">
      <c r="P10600" s="806" t="s">
        <v>915</v>
      </c>
      <c r="Q10600" s="807">
        <v>170</v>
      </c>
      <c r="R10600" s="807">
        <v>59</v>
      </c>
      <c r="S10600" s="759" t="str">
        <f t="shared" si="330"/>
        <v>Adulto</v>
      </c>
      <c r="AI10600" s="806" t="s">
        <v>923</v>
      </c>
      <c r="AJ10600" s="807">
        <v>2</v>
      </c>
      <c r="AK10600" s="807">
        <v>94</v>
      </c>
      <c r="AL10600" s="759" t="str">
        <f t="shared" si="331"/>
        <v>Vejez</v>
      </c>
    </row>
    <row r="10601" spans="16:38" ht="15">
      <c r="P10601" s="806" t="s">
        <v>915</v>
      </c>
      <c r="Q10601" s="807">
        <v>144</v>
      </c>
      <c r="R10601" s="807">
        <v>60</v>
      </c>
      <c r="S10601" s="759" t="str">
        <f t="shared" si="330"/>
        <v>Vejez</v>
      </c>
      <c r="AI10601" s="806" t="s">
        <v>923</v>
      </c>
      <c r="AJ10601" s="807">
        <v>2</v>
      </c>
      <c r="AK10601" s="807">
        <v>95</v>
      </c>
      <c r="AL10601" s="759" t="str">
        <f t="shared" si="331"/>
        <v>Vejez</v>
      </c>
    </row>
    <row r="10602" spans="16:38" ht="15">
      <c r="P10602" s="806" t="s">
        <v>915</v>
      </c>
      <c r="Q10602" s="807">
        <v>131</v>
      </c>
      <c r="R10602" s="807">
        <v>61</v>
      </c>
      <c r="S10602" s="759" t="str">
        <f t="shared" si="330"/>
        <v>Vejez</v>
      </c>
      <c r="AI10602" s="806" t="s">
        <v>923</v>
      </c>
      <c r="AJ10602" s="807">
        <v>3</v>
      </c>
      <c r="AK10602" s="807">
        <v>96</v>
      </c>
      <c r="AL10602" s="759" t="str">
        <f t="shared" si="331"/>
        <v>Vejez</v>
      </c>
    </row>
    <row r="10603" spans="16:38" ht="15">
      <c r="P10603" s="806" t="s">
        <v>915</v>
      </c>
      <c r="Q10603" s="807">
        <v>135</v>
      </c>
      <c r="R10603" s="807">
        <v>62</v>
      </c>
      <c r="S10603" s="759" t="str">
        <f t="shared" si="330"/>
        <v>Vejez</v>
      </c>
      <c r="AI10603" s="806" t="s">
        <v>923</v>
      </c>
      <c r="AJ10603" s="807">
        <v>2</v>
      </c>
      <c r="AK10603" s="807">
        <v>97</v>
      </c>
      <c r="AL10603" s="759" t="str">
        <f t="shared" si="331"/>
        <v>Vejez</v>
      </c>
    </row>
    <row r="10604" spans="16:38" ht="15">
      <c r="P10604" s="806" t="s">
        <v>915</v>
      </c>
      <c r="Q10604" s="807">
        <v>135</v>
      </c>
      <c r="R10604" s="807">
        <v>63</v>
      </c>
      <c r="S10604" s="759" t="str">
        <f t="shared" si="330"/>
        <v>Vejez</v>
      </c>
      <c r="AI10604" s="806" t="s">
        <v>923</v>
      </c>
      <c r="AJ10604" s="807">
        <v>2</v>
      </c>
      <c r="AK10604" s="807">
        <v>98</v>
      </c>
      <c r="AL10604" s="759" t="str">
        <f t="shared" si="331"/>
        <v>Vejez</v>
      </c>
    </row>
    <row r="10605" spans="16:38" ht="15">
      <c r="P10605" s="806" t="s">
        <v>915</v>
      </c>
      <c r="Q10605" s="807">
        <v>149</v>
      </c>
      <c r="R10605" s="807">
        <v>64</v>
      </c>
      <c r="S10605" s="759" t="str">
        <f t="shared" si="330"/>
        <v>Vejez</v>
      </c>
      <c r="AI10605" s="806" t="s">
        <v>923</v>
      </c>
      <c r="AJ10605" s="807">
        <v>2</v>
      </c>
      <c r="AK10605" s="807">
        <v>99</v>
      </c>
      <c r="AL10605" s="759" t="str">
        <f t="shared" si="331"/>
        <v>Vejez</v>
      </c>
    </row>
    <row r="10606" spans="16:38" ht="15">
      <c r="P10606" s="806" t="s">
        <v>915</v>
      </c>
      <c r="Q10606" s="807">
        <v>117</v>
      </c>
      <c r="R10606" s="807">
        <v>65</v>
      </c>
      <c r="S10606" s="759" t="str">
        <f t="shared" si="330"/>
        <v>Vejez</v>
      </c>
      <c r="AI10606" s="806" t="s">
        <v>923</v>
      </c>
      <c r="AJ10606" s="807">
        <v>2</v>
      </c>
      <c r="AK10606" s="807">
        <v>100</v>
      </c>
      <c r="AL10606" s="759" t="str">
        <f t="shared" si="331"/>
        <v>Vejez</v>
      </c>
    </row>
    <row r="10607" spans="16:38" ht="15">
      <c r="P10607" s="806" t="s">
        <v>915</v>
      </c>
      <c r="Q10607" s="807">
        <v>101</v>
      </c>
      <c r="R10607" s="807">
        <v>66</v>
      </c>
      <c r="S10607" s="759" t="str">
        <f t="shared" si="330"/>
        <v>Vejez</v>
      </c>
      <c r="AI10607" s="806" t="s">
        <v>923</v>
      </c>
      <c r="AJ10607" s="807">
        <v>1</v>
      </c>
      <c r="AK10607" s="807">
        <v>103</v>
      </c>
      <c r="AL10607" s="759" t="str">
        <f t="shared" si="331"/>
        <v>Vejez</v>
      </c>
    </row>
    <row r="10608" spans="16:38" ht="30">
      <c r="P10608" s="806" t="s">
        <v>915</v>
      </c>
      <c r="Q10608" s="807">
        <v>113</v>
      </c>
      <c r="R10608" s="807">
        <v>67</v>
      </c>
      <c r="S10608" s="759" t="str">
        <f t="shared" si="330"/>
        <v>Vejez</v>
      </c>
      <c r="AI10608" s="806" t="s">
        <v>924</v>
      </c>
      <c r="AJ10608" s="807">
        <v>9</v>
      </c>
      <c r="AK10608" s="807">
        <v>0</v>
      </c>
      <c r="AL10608" s="759" t="str">
        <f t="shared" si="331"/>
        <v>Primera Infancia</v>
      </c>
    </row>
    <row r="10609" spans="16:38" ht="30">
      <c r="P10609" s="806" t="s">
        <v>915</v>
      </c>
      <c r="Q10609" s="807">
        <v>107</v>
      </c>
      <c r="R10609" s="807">
        <v>68</v>
      </c>
      <c r="S10609" s="759" t="str">
        <f t="shared" si="330"/>
        <v>Vejez</v>
      </c>
      <c r="AI10609" s="806" t="s">
        <v>924</v>
      </c>
      <c r="AJ10609" s="807">
        <v>9</v>
      </c>
      <c r="AK10609" s="807">
        <v>1</v>
      </c>
      <c r="AL10609" s="759" t="str">
        <f t="shared" si="331"/>
        <v>Primera Infancia</v>
      </c>
    </row>
    <row r="10610" spans="16:38" ht="30">
      <c r="P10610" s="806" t="s">
        <v>915</v>
      </c>
      <c r="Q10610" s="807">
        <v>91</v>
      </c>
      <c r="R10610" s="807">
        <v>69</v>
      </c>
      <c r="S10610" s="759" t="str">
        <f t="shared" si="330"/>
        <v>Vejez</v>
      </c>
      <c r="AI10610" s="806" t="s">
        <v>924</v>
      </c>
      <c r="AJ10610" s="807">
        <v>7</v>
      </c>
      <c r="AK10610" s="807">
        <v>2</v>
      </c>
      <c r="AL10610" s="759" t="str">
        <f t="shared" si="331"/>
        <v>Primera Infancia</v>
      </c>
    </row>
    <row r="10611" spans="16:38" ht="30">
      <c r="P10611" s="806" t="s">
        <v>915</v>
      </c>
      <c r="Q10611" s="807">
        <v>103</v>
      </c>
      <c r="R10611" s="807">
        <v>70</v>
      </c>
      <c r="S10611" s="759" t="str">
        <f t="shared" si="330"/>
        <v>Vejez</v>
      </c>
      <c r="AI10611" s="806" t="s">
        <v>924</v>
      </c>
      <c r="AJ10611" s="807">
        <v>10</v>
      </c>
      <c r="AK10611" s="807">
        <v>3</v>
      </c>
      <c r="AL10611" s="759" t="str">
        <f t="shared" si="331"/>
        <v>Primera Infancia</v>
      </c>
    </row>
    <row r="10612" spans="16:38" ht="30">
      <c r="P10612" s="806" t="s">
        <v>915</v>
      </c>
      <c r="Q10612" s="807">
        <v>95</v>
      </c>
      <c r="R10612" s="807">
        <v>71</v>
      </c>
      <c r="S10612" s="759" t="str">
        <f t="shared" si="330"/>
        <v>Vejez</v>
      </c>
      <c r="AI10612" s="806" t="s">
        <v>924</v>
      </c>
      <c r="AJ10612" s="807">
        <v>13</v>
      </c>
      <c r="AK10612" s="807">
        <v>4</v>
      </c>
      <c r="AL10612" s="759" t="str">
        <f t="shared" si="331"/>
        <v>Primera Infancia</v>
      </c>
    </row>
    <row r="10613" spans="16:38" ht="30">
      <c r="P10613" s="806" t="s">
        <v>915</v>
      </c>
      <c r="Q10613" s="807">
        <v>89</v>
      </c>
      <c r="R10613" s="807">
        <v>72</v>
      </c>
      <c r="S10613" s="759" t="str">
        <f t="shared" si="330"/>
        <v>Vejez</v>
      </c>
      <c r="AI10613" s="806" t="s">
        <v>924</v>
      </c>
      <c r="AJ10613" s="807">
        <v>6</v>
      </c>
      <c r="AK10613" s="807">
        <v>5</v>
      </c>
      <c r="AL10613" s="759" t="str">
        <f t="shared" si="331"/>
        <v>Primera Infancia</v>
      </c>
    </row>
    <row r="10614" spans="16:38" ht="15">
      <c r="P10614" s="806" t="s">
        <v>915</v>
      </c>
      <c r="Q10614" s="807">
        <v>92</v>
      </c>
      <c r="R10614" s="807">
        <v>73</v>
      </c>
      <c r="S10614" s="759" t="str">
        <f t="shared" si="330"/>
        <v>Vejez</v>
      </c>
      <c r="AI10614" s="806" t="s">
        <v>924</v>
      </c>
      <c r="AJ10614" s="807">
        <v>10</v>
      </c>
      <c r="AK10614" s="807">
        <v>6</v>
      </c>
      <c r="AL10614" s="759" t="str">
        <f t="shared" si="331"/>
        <v>Infancia</v>
      </c>
    </row>
    <row r="10615" spans="16:38" ht="15">
      <c r="P10615" s="806" t="s">
        <v>915</v>
      </c>
      <c r="Q10615" s="807">
        <v>61</v>
      </c>
      <c r="R10615" s="807">
        <v>74</v>
      </c>
      <c r="S10615" s="759" t="str">
        <f t="shared" si="330"/>
        <v>Vejez</v>
      </c>
      <c r="AI10615" s="806" t="s">
        <v>924</v>
      </c>
      <c r="AJ10615" s="807">
        <v>7</v>
      </c>
      <c r="AK10615" s="807">
        <v>7</v>
      </c>
      <c r="AL10615" s="759" t="str">
        <f t="shared" si="331"/>
        <v>Infancia</v>
      </c>
    </row>
    <row r="10616" spans="16:38" ht="15">
      <c r="P10616" s="806" t="s">
        <v>915</v>
      </c>
      <c r="Q10616" s="807">
        <v>63</v>
      </c>
      <c r="R10616" s="807">
        <v>75</v>
      </c>
      <c r="S10616" s="759" t="str">
        <f t="shared" si="330"/>
        <v>Vejez</v>
      </c>
      <c r="AI10616" s="806" t="s">
        <v>924</v>
      </c>
      <c r="AJ10616" s="807">
        <v>16</v>
      </c>
      <c r="AK10616" s="807">
        <v>8</v>
      </c>
      <c r="AL10616" s="759" t="str">
        <f t="shared" si="331"/>
        <v>Infancia</v>
      </c>
    </row>
    <row r="10617" spans="16:38" ht="15">
      <c r="P10617" s="806" t="s">
        <v>915</v>
      </c>
      <c r="Q10617" s="807">
        <v>59</v>
      </c>
      <c r="R10617" s="807">
        <v>76</v>
      </c>
      <c r="S10617" s="759" t="str">
        <f t="shared" si="330"/>
        <v>Vejez</v>
      </c>
      <c r="AI10617" s="806" t="s">
        <v>924</v>
      </c>
      <c r="AJ10617" s="807">
        <v>9</v>
      </c>
      <c r="AK10617" s="807">
        <v>9</v>
      </c>
      <c r="AL10617" s="759" t="str">
        <f t="shared" si="331"/>
        <v>Infancia</v>
      </c>
    </row>
    <row r="10618" spans="16:38" ht="15">
      <c r="P10618" s="806" t="s">
        <v>915</v>
      </c>
      <c r="Q10618" s="807">
        <v>58</v>
      </c>
      <c r="R10618" s="807">
        <v>77</v>
      </c>
      <c r="S10618" s="759" t="str">
        <f t="shared" si="330"/>
        <v>Vejez</v>
      </c>
      <c r="AI10618" s="806" t="s">
        <v>924</v>
      </c>
      <c r="AJ10618" s="807">
        <v>8</v>
      </c>
      <c r="AK10618" s="807">
        <v>10</v>
      </c>
      <c r="AL10618" s="759" t="str">
        <f t="shared" si="331"/>
        <v>Infancia</v>
      </c>
    </row>
    <row r="10619" spans="16:38" ht="15">
      <c r="P10619" s="806" t="s">
        <v>915</v>
      </c>
      <c r="Q10619" s="807">
        <v>65</v>
      </c>
      <c r="R10619" s="807">
        <v>78</v>
      </c>
      <c r="S10619" s="759" t="str">
        <f t="shared" si="330"/>
        <v>Vejez</v>
      </c>
      <c r="AI10619" s="806" t="s">
        <v>924</v>
      </c>
      <c r="AJ10619" s="807">
        <v>9</v>
      </c>
      <c r="AK10619" s="807">
        <v>11</v>
      </c>
      <c r="AL10619" s="759" t="str">
        <f t="shared" si="331"/>
        <v>Infancia</v>
      </c>
    </row>
    <row r="10620" spans="16:38" ht="30">
      <c r="P10620" s="806" t="s">
        <v>915</v>
      </c>
      <c r="Q10620" s="807">
        <v>51</v>
      </c>
      <c r="R10620" s="807">
        <v>79</v>
      </c>
      <c r="S10620" s="759" t="str">
        <f t="shared" si="330"/>
        <v>Vejez</v>
      </c>
      <c r="AI10620" s="806" t="s">
        <v>924</v>
      </c>
      <c r="AJ10620" s="807">
        <v>7</v>
      </c>
      <c r="AK10620" s="807">
        <v>12</v>
      </c>
      <c r="AL10620" s="759" t="str">
        <f t="shared" si="331"/>
        <v>Adolescente</v>
      </c>
    </row>
    <row r="10621" spans="16:38" ht="30">
      <c r="P10621" s="806" t="s">
        <v>915</v>
      </c>
      <c r="Q10621" s="807">
        <v>47</v>
      </c>
      <c r="R10621" s="807">
        <v>80</v>
      </c>
      <c r="S10621" s="759" t="str">
        <f t="shared" si="330"/>
        <v>Vejez</v>
      </c>
      <c r="AI10621" s="806" t="s">
        <v>924</v>
      </c>
      <c r="AJ10621" s="807">
        <v>6</v>
      </c>
      <c r="AK10621" s="807">
        <v>13</v>
      </c>
      <c r="AL10621" s="759" t="str">
        <f t="shared" si="331"/>
        <v>Adolescente</v>
      </c>
    </row>
    <row r="10622" spans="16:38" ht="30">
      <c r="P10622" s="806" t="s">
        <v>915</v>
      </c>
      <c r="Q10622" s="807">
        <v>35</v>
      </c>
      <c r="R10622" s="807">
        <v>81</v>
      </c>
      <c r="S10622" s="759" t="str">
        <f t="shared" si="330"/>
        <v>Vejez</v>
      </c>
      <c r="AI10622" s="806" t="s">
        <v>924</v>
      </c>
      <c r="AJ10622" s="807">
        <v>6</v>
      </c>
      <c r="AK10622" s="807">
        <v>14</v>
      </c>
      <c r="AL10622" s="759" t="str">
        <f t="shared" si="331"/>
        <v>Adolescente</v>
      </c>
    </row>
    <row r="10623" spans="16:38" ht="30">
      <c r="P10623" s="806" t="s">
        <v>915</v>
      </c>
      <c r="Q10623" s="807">
        <v>40</v>
      </c>
      <c r="R10623" s="807">
        <v>82</v>
      </c>
      <c r="S10623" s="759" t="str">
        <f t="shared" si="330"/>
        <v>Vejez</v>
      </c>
      <c r="AI10623" s="806" t="s">
        <v>924</v>
      </c>
      <c r="AJ10623" s="807">
        <v>6</v>
      </c>
      <c r="AK10623" s="807">
        <v>15</v>
      </c>
      <c r="AL10623" s="759" t="str">
        <f t="shared" si="331"/>
        <v>Adolescente</v>
      </c>
    </row>
    <row r="10624" spans="16:38" ht="30">
      <c r="P10624" s="806" t="s">
        <v>915</v>
      </c>
      <c r="Q10624" s="807">
        <v>52</v>
      </c>
      <c r="R10624" s="807">
        <v>83</v>
      </c>
      <c r="S10624" s="759" t="str">
        <f t="shared" si="330"/>
        <v>Vejez</v>
      </c>
      <c r="AI10624" s="806" t="s">
        <v>924</v>
      </c>
      <c r="AJ10624" s="807">
        <v>12</v>
      </c>
      <c r="AK10624" s="807">
        <v>16</v>
      </c>
      <c r="AL10624" s="759" t="str">
        <f t="shared" si="331"/>
        <v>Adolescente</v>
      </c>
    </row>
    <row r="10625" spans="16:38" ht="30">
      <c r="P10625" s="806" t="s">
        <v>915</v>
      </c>
      <c r="Q10625" s="807">
        <v>38</v>
      </c>
      <c r="R10625" s="807">
        <v>84</v>
      </c>
      <c r="S10625" s="759" t="str">
        <f t="shared" si="330"/>
        <v>Vejez</v>
      </c>
      <c r="AI10625" s="806" t="s">
        <v>924</v>
      </c>
      <c r="AJ10625" s="807">
        <v>11</v>
      </c>
      <c r="AK10625" s="807">
        <v>17</v>
      </c>
      <c r="AL10625" s="759" t="str">
        <f t="shared" si="331"/>
        <v>Adolescente</v>
      </c>
    </row>
    <row r="10626" spans="16:38" ht="15">
      <c r="P10626" s="806" t="s">
        <v>915</v>
      </c>
      <c r="Q10626" s="807">
        <v>27</v>
      </c>
      <c r="R10626" s="807">
        <v>85</v>
      </c>
      <c r="S10626" s="759" t="str">
        <f t="shared" si="330"/>
        <v>Vejez</v>
      </c>
      <c r="AI10626" s="806" t="s">
        <v>924</v>
      </c>
      <c r="AJ10626" s="807">
        <v>21</v>
      </c>
      <c r="AK10626" s="807">
        <v>18</v>
      </c>
      <c r="AL10626" s="759" t="str">
        <f t="shared" si="331"/>
        <v>Juventud</v>
      </c>
    </row>
    <row r="10627" spans="16:38" ht="15">
      <c r="P10627" s="806" t="s">
        <v>915</v>
      </c>
      <c r="Q10627" s="807">
        <v>25</v>
      </c>
      <c r="R10627" s="807">
        <v>86</v>
      </c>
      <c r="S10627" s="759" t="str">
        <f t="shared" ref="S10627:S10690" si="332">IF(P10627=0,"",IF(AND(R10627&gt;=0,R10627&lt;=5),"Primera Infancia",IF(AND(R10627&gt;=6,R10627&lt;=11),"Infancia",IF(AND(R10627&gt;=12,R10627&lt;=17),"Adolescente",IF(AND(R10627&gt;=18,R10627&lt;=28),"Juventud",IF(AND(R10627&gt;=29,R10627&lt;=59),"Adulto","Vejez"))))))</f>
        <v>Vejez</v>
      </c>
      <c r="AI10627" s="806" t="s">
        <v>924</v>
      </c>
      <c r="AJ10627" s="807">
        <v>32</v>
      </c>
      <c r="AK10627" s="807">
        <v>19</v>
      </c>
      <c r="AL10627" s="759" t="str">
        <f t="shared" ref="AL10627:AL10690" si="333">IF(AI10627=0,"",IF(AND(AK10627&gt;=0,AK10627&lt;=5),"Primera Infancia",IF(AND(AK10627&gt;=6,AK10627&lt;=11),"Infancia",IF(AND(AK10627&gt;=12,AK10627&lt;=17),"Adolescente",IF(AND(AK10627&gt;=18,AK10627&lt;=28),"Juventud",IF(AND(AK10627&gt;=29,AK10627&lt;=59),"Adulto","Vejez"))))))</f>
        <v>Juventud</v>
      </c>
    </row>
    <row r="10628" spans="16:38" ht="15">
      <c r="P10628" s="806" t="s">
        <v>915</v>
      </c>
      <c r="Q10628" s="807">
        <v>19</v>
      </c>
      <c r="R10628" s="807">
        <v>87</v>
      </c>
      <c r="S10628" s="759" t="str">
        <f t="shared" si="332"/>
        <v>Vejez</v>
      </c>
      <c r="AI10628" s="806" t="s">
        <v>924</v>
      </c>
      <c r="AJ10628" s="807">
        <v>37</v>
      </c>
      <c r="AK10628" s="807">
        <v>20</v>
      </c>
      <c r="AL10628" s="759" t="str">
        <f t="shared" si="333"/>
        <v>Juventud</v>
      </c>
    </row>
    <row r="10629" spans="16:38" ht="15">
      <c r="P10629" s="806" t="s">
        <v>915</v>
      </c>
      <c r="Q10629" s="807">
        <v>24</v>
      </c>
      <c r="R10629" s="807">
        <v>88</v>
      </c>
      <c r="S10629" s="759" t="str">
        <f t="shared" si="332"/>
        <v>Vejez</v>
      </c>
      <c r="AI10629" s="806" t="s">
        <v>924</v>
      </c>
      <c r="AJ10629" s="807">
        <v>44</v>
      </c>
      <c r="AK10629" s="807">
        <v>21</v>
      </c>
      <c r="AL10629" s="759" t="str">
        <f t="shared" si="333"/>
        <v>Juventud</v>
      </c>
    </row>
    <row r="10630" spans="16:38" ht="15">
      <c r="P10630" s="806" t="s">
        <v>915</v>
      </c>
      <c r="Q10630" s="807">
        <v>9</v>
      </c>
      <c r="R10630" s="807">
        <v>89</v>
      </c>
      <c r="S10630" s="759" t="str">
        <f t="shared" si="332"/>
        <v>Vejez</v>
      </c>
      <c r="AI10630" s="806" t="s">
        <v>924</v>
      </c>
      <c r="AJ10630" s="807">
        <v>34</v>
      </c>
      <c r="AK10630" s="807">
        <v>22</v>
      </c>
      <c r="AL10630" s="759" t="str">
        <f t="shared" si="333"/>
        <v>Juventud</v>
      </c>
    </row>
    <row r="10631" spans="16:38" ht="15">
      <c r="P10631" s="806" t="s">
        <v>915</v>
      </c>
      <c r="Q10631" s="807">
        <v>15</v>
      </c>
      <c r="R10631" s="807">
        <v>90</v>
      </c>
      <c r="S10631" s="759" t="str">
        <f t="shared" si="332"/>
        <v>Vejez</v>
      </c>
      <c r="AI10631" s="806" t="s">
        <v>924</v>
      </c>
      <c r="AJ10631" s="807">
        <v>32</v>
      </c>
      <c r="AK10631" s="807">
        <v>23</v>
      </c>
      <c r="AL10631" s="759" t="str">
        <f t="shared" si="333"/>
        <v>Juventud</v>
      </c>
    </row>
    <row r="10632" spans="16:38" ht="15">
      <c r="P10632" s="806" t="s">
        <v>915</v>
      </c>
      <c r="Q10632" s="807">
        <v>16</v>
      </c>
      <c r="R10632" s="807">
        <v>91</v>
      </c>
      <c r="S10632" s="759" t="str">
        <f t="shared" si="332"/>
        <v>Vejez</v>
      </c>
      <c r="AI10632" s="806" t="s">
        <v>924</v>
      </c>
      <c r="AJ10632" s="807">
        <v>28</v>
      </c>
      <c r="AK10632" s="807">
        <v>24</v>
      </c>
      <c r="AL10632" s="759" t="str">
        <f t="shared" si="333"/>
        <v>Juventud</v>
      </c>
    </row>
    <row r="10633" spans="16:38" ht="15">
      <c r="P10633" s="806" t="s">
        <v>915</v>
      </c>
      <c r="Q10633" s="807">
        <v>5</v>
      </c>
      <c r="R10633" s="807">
        <v>92</v>
      </c>
      <c r="S10633" s="759" t="str">
        <f t="shared" si="332"/>
        <v>Vejez</v>
      </c>
      <c r="AI10633" s="806" t="s">
        <v>924</v>
      </c>
      <c r="AJ10633" s="807">
        <v>29</v>
      </c>
      <c r="AK10633" s="807">
        <v>25</v>
      </c>
      <c r="AL10633" s="759" t="str">
        <f t="shared" si="333"/>
        <v>Juventud</v>
      </c>
    </row>
    <row r="10634" spans="16:38" ht="15">
      <c r="P10634" s="806" t="s">
        <v>915</v>
      </c>
      <c r="Q10634" s="807">
        <v>6</v>
      </c>
      <c r="R10634" s="807">
        <v>93</v>
      </c>
      <c r="S10634" s="759" t="str">
        <f t="shared" si="332"/>
        <v>Vejez</v>
      </c>
      <c r="AI10634" s="806" t="s">
        <v>924</v>
      </c>
      <c r="AJ10634" s="807">
        <v>33</v>
      </c>
      <c r="AK10634" s="807">
        <v>26</v>
      </c>
      <c r="AL10634" s="759" t="str">
        <f t="shared" si="333"/>
        <v>Juventud</v>
      </c>
    </row>
    <row r="10635" spans="16:38" ht="15">
      <c r="P10635" s="806" t="s">
        <v>915</v>
      </c>
      <c r="Q10635" s="807">
        <v>4</v>
      </c>
      <c r="R10635" s="807">
        <v>94</v>
      </c>
      <c r="S10635" s="759" t="str">
        <f t="shared" si="332"/>
        <v>Vejez</v>
      </c>
      <c r="AI10635" s="806" t="s">
        <v>924</v>
      </c>
      <c r="AJ10635" s="807">
        <v>21</v>
      </c>
      <c r="AK10635" s="807">
        <v>27</v>
      </c>
      <c r="AL10635" s="759" t="str">
        <f t="shared" si="333"/>
        <v>Juventud</v>
      </c>
    </row>
    <row r="10636" spans="16:38" ht="15">
      <c r="P10636" s="806" t="s">
        <v>915</v>
      </c>
      <c r="Q10636" s="807">
        <v>2</v>
      </c>
      <c r="R10636" s="807">
        <v>95</v>
      </c>
      <c r="S10636" s="759" t="str">
        <f t="shared" si="332"/>
        <v>Vejez</v>
      </c>
      <c r="AI10636" s="806" t="s">
        <v>924</v>
      </c>
      <c r="AJ10636" s="807">
        <v>21</v>
      </c>
      <c r="AK10636" s="807">
        <v>28</v>
      </c>
      <c r="AL10636" s="759" t="str">
        <f t="shared" si="333"/>
        <v>Juventud</v>
      </c>
    </row>
    <row r="10637" spans="16:38" ht="15">
      <c r="P10637" s="806" t="s">
        <v>915</v>
      </c>
      <c r="Q10637" s="807">
        <v>6</v>
      </c>
      <c r="R10637" s="807">
        <v>96</v>
      </c>
      <c r="S10637" s="759" t="str">
        <f t="shared" si="332"/>
        <v>Vejez</v>
      </c>
      <c r="AI10637" s="806" t="s">
        <v>924</v>
      </c>
      <c r="AJ10637" s="807">
        <v>33</v>
      </c>
      <c r="AK10637" s="807">
        <v>29</v>
      </c>
      <c r="AL10637" s="759" t="str">
        <f t="shared" si="333"/>
        <v>Adulto</v>
      </c>
    </row>
    <row r="10638" spans="16:38" ht="15">
      <c r="P10638" s="806" t="s">
        <v>915</v>
      </c>
      <c r="Q10638" s="807">
        <v>3</v>
      </c>
      <c r="R10638" s="807">
        <v>97</v>
      </c>
      <c r="S10638" s="759" t="str">
        <f t="shared" si="332"/>
        <v>Vejez</v>
      </c>
      <c r="AI10638" s="806" t="s">
        <v>924</v>
      </c>
      <c r="AJ10638" s="807">
        <v>23</v>
      </c>
      <c r="AK10638" s="807">
        <v>30</v>
      </c>
      <c r="AL10638" s="759" t="str">
        <f t="shared" si="333"/>
        <v>Adulto</v>
      </c>
    </row>
    <row r="10639" spans="16:38" ht="15">
      <c r="P10639" s="806" t="s">
        <v>915</v>
      </c>
      <c r="Q10639" s="807">
        <v>1</v>
      </c>
      <c r="R10639" s="807">
        <v>99</v>
      </c>
      <c r="S10639" s="759" t="str">
        <f t="shared" si="332"/>
        <v>Vejez</v>
      </c>
      <c r="AI10639" s="806" t="s">
        <v>924</v>
      </c>
      <c r="AJ10639" s="807">
        <v>25</v>
      </c>
      <c r="AK10639" s="807">
        <v>31</v>
      </c>
      <c r="AL10639" s="759" t="str">
        <f t="shared" si="333"/>
        <v>Adulto</v>
      </c>
    </row>
    <row r="10640" spans="16:38" ht="15">
      <c r="P10640" s="806" t="s">
        <v>915</v>
      </c>
      <c r="Q10640" s="807">
        <v>4</v>
      </c>
      <c r="R10640" s="807">
        <v>102</v>
      </c>
      <c r="S10640" s="759" t="str">
        <f t="shared" si="332"/>
        <v>Vejez</v>
      </c>
      <c r="AI10640" s="806" t="s">
        <v>924</v>
      </c>
      <c r="AJ10640" s="807">
        <v>16</v>
      </c>
      <c r="AK10640" s="807">
        <v>32</v>
      </c>
      <c r="AL10640" s="759" t="str">
        <f t="shared" si="333"/>
        <v>Adulto</v>
      </c>
    </row>
    <row r="10641" spans="16:38" ht="30">
      <c r="P10641" s="806" t="s">
        <v>916</v>
      </c>
      <c r="Q10641" s="807">
        <v>475</v>
      </c>
      <c r="R10641" s="807">
        <v>0</v>
      </c>
      <c r="S10641" s="759" t="str">
        <f t="shared" si="332"/>
        <v>Primera Infancia</v>
      </c>
      <c r="AI10641" s="806" t="s">
        <v>924</v>
      </c>
      <c r="AJ10641" s="807">
        <v>22</v>
      </c>
      <c r="AK10641" s="807">
        <v>33</v>
      </c>
      <c r="AL10641" s="759" t="str">
        <f t="shared" si="333"/>
        <v>Adulto</v>
      </c>
    </row>
    <row r="10642" spans="16:38" ht="30">
      <c r="P10642" s="806" t="s">
        <v>916</v>
      </c>
      <c r="Q10642" s="807">
        <v>439</v>
      </c>
      <c r="R10642" s="807">
        <v>1</v>
      </c>
      <c r="S10642" s="759" t="str">
        <f t="shared" si="332"/>
        <v>Primera Infancia</v>
      </c>
      <c r="AI10642" s="806" t="s">
        <v>924</v>
      </c>
      <c r="AJ10642" s="807">
        <v>24</v>
      </c>
      <c r="AK10642" s="807">
        <v>34</v>
      </c>
      <c r="AL10642" s="759" t="str">
        <f t="shared" si="333"/>
        <v>Adulto</v>
      </c>
    </row>
    <row r="10643" spans="16:38" ht="30">
      <c r="P10643" s="806" t="s">
        <v>916</v>
      </c>
      <c r="Q10643" s="807">
        <v>440</v>
      </c>
      <c r="R10643" s="807">
        <v>2</v>
      </c>
      <c r="S10643" s="759" t="str">
        <f t="shared" si="332"/>
        <v>Primera Infancia</v>
      </c>
      <c r="AI10643" s="806" t="s">
        <v>924</v>
      </c>
      <c r="AJ10643" s="807">
        <v>29</v>
      </c>
      <c r="AK10643" s="807">
        <v>35</v>
      </c>
      <c r="AL10643" s="759" t="str">
        <f t="shared" si="333"/>
        <v>Adulto</v>
      </c>
    </row>
    <row r="10644" spans="16:38" ht="30">
      <c r="P10644" s="806" t="s">
        <v>916</v>
      </c>
      <c r="Q10644" s="807">
        <v>466</v>
      </c>
      <c r="R10644" s="807">
        <v>3</v>
      </c>
      <c r="S10644" s="759" t="str">
        <f t="shared" si="332"/>
        <v>Primera Infancia</v>
      </c>
      <c r="AI10644" s="806" t="s">
        <v>924</v>
      </c>
      <c r="AJ10644" s="807">
        <v>23</v>
      </c>
      <c r="AK10644" s="807">
        <v>36</v>
      </c>
      <c r="AL10644" s="759" t="str">
        <f t="shared" si="333"/>
        <v>Adulto</v>
      </c>
    </row>
    <row r="10645" spans="16:38" ht="30">
      <c r="P10645" s="806" t="s">
        <v>916</v>
      </c>
      <c r="Q10645" s="807">
        <v>408</v>
      </c>
      <c r="R10645" s="807">
        <v>4</v>
      </c>
      <c r="S10645" s="759" t="str">
        <f t="shared" si="332"/>
        <v>Primera Infancia</v>
      </c>
      <c r="AI10645" s="806" t="s">
        <v>924</v>
      </c>
      <c r="AJ10645" s="807">
        <v>19</v>
      </c>
      <c r="AK10645" s="807">
        <v>37</v>
      </c>
      <c r="AL10645" s="759" t="str">
        <f t="shared" si="333"/>
        <v>Adulto</v>
      </c>
    </row>
    <row r="10646" spans="16:38" ht="30">
      <c r="P10646" s="806" t="s">
        <v>916</v>
      </c>
      <c r="Q10646" s="807">
        <v>419</v>
      </c>
      <c r="R10646" s="807">
        <v>5</v>
      </c>
      <c r="S10646" s="759" t="str">
        <f t="shared" si="332"/>
        <v>Primera Infancia</v>
      </c>
      <c r="AI10646" s="806" t="s">
        <v>924</v>
      </c>
      <c r="AJ10646" s="807">
        <v>10</v>
      </c>
      <c r="AK10646" s="807">
        <v>38</v>
      </c>
      <c r="AL10646" s="759" t="str">
        <f t="shared" si="333"/>
        <v>Adulto</v>
      </c>
    </row>
    <row r="10647" spans="16:38" ht="15">
      <c r="P10647" s="806" t="s">
        <v>916</v>
      </c>
      <c r="Q10647" s="807">
        <v>454</v>
      </c>
      <c r="R10647" s="807">
        <v>6</v>
      </c>
      <c r="S10647" s="759" t="str">
        <f t="shared" si="332"/>
        <v>Infancia</v>
      </c>
      <c r="AI10647" s="806" t="s">
        <v>924</v>
      </c>
      <c r="AJ10647" s="807">
        <v>14</v>
      </c>
      <c r="AK10647" s="807">
        <v>39</v>
      </c>
      <c r="AL10647" s="759" t="str">
        <f t="shared" si="333"/>
        <v>Adulto</v>
      </c>
    </row>
    <row r="10648" spans="16:38" ht="15">
      <c r="P10648" s="806" t="s">
        <v>916</v>
      </c>
      <c r="Q10648" s="807">
        <v>407</v>
      </c>
      <c r="R10648" s="807">
        <v>7</v>
      </c>
      <c r="S10648" s="759" t="str">
        <f t="shared" si="332"/>
        <v>Infancia</v>
      </c>
      <c r="AI10648" s="806" t="s">
        <v>924</v>
      </c>
      <c r="AJ10648" s="807">
        <v>13</v>
      </c>
      <c r="AK10648" s="807">
        <v>40</v>
      </c>
      <c r="AL10648" s="759" t="str">
        <f t="shared" si="333"/>
        <v>Adulto</v>
      </c>
    </row>
    <row r="10649" spans="16:38" ht="15">
      <c r="P10649" s="806" t="s">
        <v>916</v>
      </c>
      <c r="Q10649" s="807">
        <v>407</v>
      </c>
      <c r="R10649" s="807">
        <v>8</v>
      </c>
      <c r="S10649" s="759" t="str">
        <f t="shared" si="332"/>
        <v>Infancia</v>
      </c>
      <c r="AI10649" s="806" t="s">
        <v>924</v>
      </c>
      <c r="AJ10649" s="807">
        <v>16</v>
      </c>
      <c r="AK10649" s="807">
        <v>41</v>
      </c>
      <c r="AL10649" s="759" t="str">
        <f t="shared" si="333"/>
        <v>Adulto</v>
      </c>
    </row>
    <row r="10650" spans="16:38" ht="15">
      <c r="P10650" s="806" t="s">
        <v>916</v>
      </c>
      <c r="Q10650" s="807">
        <v>460</v>
      </c>
      <c r="R10650" s="807">
        <v>9</v>
      </c>
      <c r="S10650" s="759" t="str">
        <f t="shared" si="332"/>
        <v>Infancia</v>
      </c>
      <c r="AI10650" s="806" t="s">
        <v>924</v>
      </c>
      <c r="AJ10650" s="807">
        <v>13</v>
      </c>
      <c r="AK10650" s="807">
        <v>42</v>
      </c>
      <c r="AL10650" s="759" t="str">
        <f t="shared" si="333"/>
        <v>Adulto</v>
      </c>
    </row>
    <row r="10651" spans="16:38" ht="15">
      <c r="P10651" s="806" t="s">
        <v>916</v>
      </c>
      <c r="Q10651" s="807">
        <v>453</v>
      </c>
      <c r="R10651" s="807">
        <v>10</v>
      </c>
      <c r="S10651" s="759" t="str">
        <f t="shared" si="332"/>
        <v>Infancia</v>
      </c>
      <c r="AI10651" s="806" t="s">
        <v>924</v>
      </c>
      <c r="AJ10651" s="807">
        <v>12</v>
      </c>
      <c r="AK10651" s="807">
        <v>43</v>
      </c>
      <c r="AL10651" s="759" t="str">
        <f t="shared" si="333"/>
        <v>Adulto</v>
      </c>
    </row>
    <row r="10652" spans="16:38" ht="15">
      <c r="P10652" s="806" t="s">
        <v>916</v>
      </c>
      <c r="Q10652" s="807">
        <v>442</v>
      </c>
      <c r="R10652" s="807">
        <v>11</v>
      </c>
      <c r="S10652" s="759" t="str">
        <f t="shared" si="332"/>
        <v>Infancia</v>
      </c>
      <c r="AI10652" s="806" t="s">
        <v>924</v>
      </c>
      <c r="AJ10652" s="807">
        <v>13</v>
      </c>
      <c r="AK10652" s="807">
        <v>44</v>
      </c>
      <c r="AL10652" s="759" t="str">
        <f t="shared" si="333"/>
        <v>Adulto</v>
      </c>
    </row>
    <row r="10653" spans="16:38" ht="30">
      <c r="P10653" s="806" t="s">
        <v>916</v>
      </c>
      <c r="Q10653" s="807">
        <v>464</v>
      </c>
      <c r="R10653" s="807">
        <v>12</v>
      </c>
      <c r="S10653" s="759" t="str">
        <f t="shared" si="332"/>
        <v>Adolescente</v>
      </c>
      <c r="AI10653" s="806" t="s">
        <v>924</v>
      </c>
      <c r="AJ10653" s="807">
        <v>16</v>
      </c>
      <c r="AK10653" s="807">
        <v>45</v>
      </c>
      <c r="AL10653" s="759" t="str">
        <f t="shared" si="333"/>
        <v>Adulto</v>
      </c>
    </row>
    <row r="10654" spans="16:38" ht="30">
      <c r="P10654" s="806" t="s">
        <v>916</v>
      </c>
      <c r="Q10654" s="807">
        <v>508</v>
      </c>
      <c r="R10654" s="807">
        <v>13</v>
      </c>
      <c r="S10654" s="759" t="str">
        <f t="shared" si="332"/>
        <v>Adolescente</v>
      </c>
      <c r="AI10654" s="806" t="s">
        <v>924</v>
      </c>
      <c r="AJ10654" s="807">
        <v>7</v>
      </c>
      <c r="AK10654" s="807">
        <v>46</v>
      </c>
      <c r="AL10654" s="759" t="str">
        <f t="shared" si="333"/>
        <v>Adulto</v>
      </c>
    </row>
    <row r="10655" spans="16:38" ht="30">
      <c r="P10655" s="806" t="s">
        <v>916</v>
      </c>
      <c r="Q10655" s="807">
        <v>470</v>
      </c>
      <c r="R10655" s="807">
        <v>14</v>
      </c>
      <c r="S10655" s="759" t="str">
        <f t="shared" si="332"/>
        <v>Adolescente</v>
      </c>
      <c r="AI10655" s="806" t="s">
        <v>924</v>
      </c>
      <c r="AJ10655" s="807">
        <v>9</v>
      </c>
      <c r="AK10655" s="807">
        <v>47</v>
      </c>
      <c r="AL10655" s="759" t="str">
        <f t="shared" si="333"/>
        <v>Adulto</v>
      </c>
    </row>
    <row r="10656" spans="16:38" ht="30">
      <c r="P10656" s="806" t="s">
        <v>916</v>
      </c>
      <c r="Q10656" s="807">
        <v>584</v>
      </c>
      <c r="R10656" s="807">
        <v>15</v>
      </c>
      <c r="S10656" s="759" t="str">
        <f t="shared" si="332"/>
        <v>Adolescente</v>
      </c>
      <c r="AI10656" s="806" t="s">
        <v>924</v>
      </c>
      <c r="AJ10656" s="807">
        <v>9</v>
      </c>
      <c r="AK10656" s="807">
        <v>48</v>
      </c>
      <c r="AL10656" s="759" t="str">
        <f t="shared" si="333"/>
        <v>Adulto</v>
      </c>
    </row>
    <row r="10657" spans="16:38" ht="30">
      <c r="P10657" s="806" t="s">
        <v>916</v>
      </c>
      <c r="Q10657" s="807">
        <v>568</v>
      </c>
      <c r="R10657" s="807">
        <v>16</v>
      </c>
      <c r="S10657" s="759" t="str">
        <f t="shared" si="332"/>
        <v>Adolescente</v>
      </c>
      <c r="AI10657" s="806" t="s">
        <v>924</v>
      </c>
      <c r="AJ10657" s="807">
        <v>15</v>
      </c>
      <c r="AK10657" s="807">
        <v>49</v>
      </c>
      <c r="AL10657" s="759" t="str">
        <f t="shared" si="333"/>
        <v>Adulto</v>
      </c>
    </row>
    <row r="10658" spans="16:38" ht="30">
      <c r="P10658" s="806" t="s">
        <v>916</v>
      </c>
      <c r="Q10658" s="807">
        <v>574</v>
      </c>
      <c r="R10658" s="807">
        <v>17</v>
      </c>
      <c r="S10658" s="759" t="str">
        <f t="shared" si="332"/>
        <v>Adolescente</v>
      </c>
      <c r="AI10658" s="806" t="s">
        <v>924</v>
      </c>
      <c r="AJ10658" s="807">
        <v>11</v>
      </c>
      <c r="AK10658" s="807">
        <v>50</v>
      </c>
      <c r="AL10658" s="759" t="str">
        <f t="shared" si="333"/>
        <v>Adulto</v>
      </c>
    </row>
    <row r="10659" spans="16:38" ht="15">
      <c r="P10659" s="806" t="s">
        <v>916</v>
      </c>
      <c r="Q10659" s="807">
        <v>508</v>
      </c>
      <c r="R10659" s="807">
        <v>18</v>
      </c>
      <c r="S10659" s="759" t="str">
        <f t="shared" si="332"/>
        <v>Juventud</v>
      </c>
      <c r="AI10659" s="806" t="s">
        <v>924</v>
      </c>
      <c r="AJ10659" s="807">
        <v>9</v>
      </c>
      <c r="AK10659" s="807">
        <v>51</v>
      </c>
      <c r="AL10659" s="759" t="str">
        <f t="shared" si="333"/>
        <v>Adulto</v>
      </c>
    </row>
    <row r="10660" spans="16:38" ht="15">
      <c r="P10660" s="806" t="s">
        <v>916</v>
      </c>
      <c r="Q10660" s="807">
        <v>423</v>
      </c>
      <c r="R10660" s="807">
        <v>19</v>
      </c>
      <c r="S10660" s="759" t="str">
        <f t="shared" si="332"/>
        <v>Juventud</v>
      </c>
      <c r="AI10660" s="806" t="s">
        <v>924</v>
      </c>
      <c r="AJ10660" s="807">
        <v>5</v>
      </c>
      <c r="AK10660" s="807">
        <v>52</v>
      </c>
      <c r="AL10660" s="759" t="str">
        <f t="shared" si="333"/>
        <v>Adulto</v>
      </c>
    </row>
    <row r="10661" spans="16:38" ht="15">
      <c r="P10661" s="806" t="s">
        <v>916</v>
      </c>
      <c r="Q10661" s="807">
        <v>436</v>
      </c>
      <c r="R10661" s="807">
        <v>20</v>
      </c>
      <c r="S10661" s="759" t="str">
        <f t="shared" si="332"/>
        <v>Juventud</v>
      </c>
      <c r="AI10661" s="806" t="s">
        <v>924</v>
      </c>
      <c r="AJ10661" s="807">
        <v>8</v>
      </c>
      <c r="AK10661" s="807">
        <v>53</v>
      </c>
      <c r="AL10661" s="759" t="str">
        <f t="shared" si="333"/>
        <v>Adulto</v>
      </c>
    </row>
    <row r="10662" spans="16:38" ht="15">
      <c r="P10662" s="806" t="s">
        <v>916</v>
      </c>
      <c r="Q10662" s="807">
        <v>415</v>
      </c>
      <c r="R10662" s="807">
        <v>21</v>
      </c>
      <c r="S10662" s="759" t="str">
        <f t="shared" si="332"/>
        <v>Juventud</v>
      </c>
      <c r="AI10662" s="806" t="s">
        <v>924</v>
      </c>
      <c r="AJ10662" s="807">
        <v>7</v>
      </c>
      <c r="AK10662" s="807">
        <v>54</v>
      </c>
      <c r="AL10662" s="759" t="str">
        <f t="shared" si="333"/>
        <v>Adulto</v>
      </c>
    </row>
    <row r="10663" spans="16:38" ht="15">
      <c r="P10663" s="806" t="s">
        <v>916</v>
      </c>
      <c r="Q10663" s="807">
        <v>426</v>
      </c>
      <c r="R10663" s="807">
        <v>22</v>
      </c>
      <c r="S10663" s="759" t="str">
        <f t="shared" si="332"/>
        <v>Juventud</v>
      </c>
      <c r="AI10663" s="806" t="s">
        <v>924</v>
      </c>
      <c r="AJ10663" s="807">
        <v>3</v>
      </c>
      <c r="AK10663" s="807">
        <v>55</v>
      </c>
      <c r="AL10663" s="759" t="str">
        <f t="shared" si="333"/>
        <v>Adulto</v>
      </c>
    </row>
    <row r="10664" spans="16:38" ht="15">
      <c r="P10664" s="806" t="s">
        <v>916</v>
      </c>
      <c r="Q10664" s="807">
        <v>399</v>
      </c>
      <c r="R10664" s="807">
        <v>23</v>
      </c>
      <c r="S10664" s="759" t="str">
        <f t="shared" si="332"/>
        <v>Juventud</v>
      </c>
      <c r="AI10664" s="806" t="s">
        <v>924</v>
      </c>
      <c r="AJ10664" s="807">
        <v>11</v>
      </c>
      <c r="AK10664" s="807">
        <v>56</v>
      </c>
      <c r="AL10664" s="759" t="str">
        <f t="shared" si="333"/>
        <v>Adulto</v>
      </c>
    </row>
    <row r="10665" spans="16:38" ht="15">
      <c r="P10665" s="806" t="s">
        <v>916</v>
      </c>
      <c r="Q10665" s="807">
        <v>375</v>
      </c>
      <c r="R10665" s="807">
        <v>24</v>
      </c>
      <c r="S10665" s="759" t="str">
        <f t="shared" si="332"/>
        <v>Juventud</v>
      </c>
      <c r="AI10665" s="806" t="s">
        <v>924</v>
      </c>
      <c r="AJ10665" s="807">
        <v>4</v>
      </c>
      <c r="AK10665" s="807">
        <v>57</v>
      </c>
      <c r="AL10665" s="759" t="str">
        <f t="shared" si="333"/>
        <v>Adulto</v>
      </c>
    </row>
    <row r="10666" spans="16:38" ht="15">
      <c r="P10666" s="806" t="s">
        <v>916</v>
      </c>
      <c r="Q10666" s="807">
        <v>367</v>
      </c>
      <c r="R10666" s="807">
        <v>25</v>
      </c>
      <c r="S10666" s="759" t="str">
        <f t="shared" si="332"/>
        <v>Juventud</v>
      </c>
      <c r="AI10666" s="806" t="s">
        <v>924</v>
      </c>
      <c r="AJ10666" s="807">
        <v>2</v>
      </c>
      <c r="AK10666" s="807">
        <v>58</v>
      </c>
      <c r="AL10666" s="759" t="str">
        <f t="shared" si="333"/>
        <v>Adulto</v>
      </c>
    </row>
    <row r="10667" spans="16:38" ht="15">
      <c r="P10667" s="806" t="s">
        <v>916</v>
      </c>
      <c r="Q10667" s="807">
        <v>384</v>
      </c>
      <c r="R10667" s="807">
        <v>26</v>
      </c>
      <c r="S10667" s="759" t="str">
        <f t="shared" si="332"/>
        <v>Juventud</v>
      </c>
      <c r="AI10667" s="806" t="s">
        <v>924</v>
      </c>
      <c r="AJ10667" s="807">
        <v>3</v>
      </c>
      <c r="AK10667" s="807">
        <v>59</v>
      </c>
      <c r="AL10667" s="759" t="str">
        <f t="shared" si="333"/>
        <v>Adulto</v>
      </c>
    </row>
    <row r="10668" spans="16:38" ht="15">
      <c r="P10668" s="806" t="s">
        <v>916</v>
      </c>
      <c r="Q10668" s="807">
        <v>367</v>
      </c>
      <c r="R10668" s="807">
        <v>27</v>
      </c>
      <c r="S10668" s="759" t="str">
        <f t="shared" si="332"/>
        <v>Juventud</v>
      </c>
      <c r="AI10668" s="806" t="s">
        <v>924</v>
      </c>
      <c r="AJ10668" s="807">
        <v>3</v>
      </c>
      <c r="AK10668" s="807">
        <v>60</v>
      </c>
      <c r="AL10668" s="759" t="str">
        <f t="shared" si="333"/>
        <v>Vejez</v>
      </c>
    </row>
    <row r="10669" spans="16:38" ht="15">
      <c r="P10669" s="806" t="s">
        <v>916</v>
      </c>
      <c r="Q10669" s="807">
        <v>336</v>
      </c>
      <c r="R10669" s="807">
        <v>28</v>
      </c>
      <c r="S10669" s="759" t="str">
        <f t="shared" si="332"/>
        <v>Juventud</v>
      </c>
      <c r="AI10669" s="806" t="s">
        <v>924</v>
      </c>
      <c r="AJ10669" s="807">
        <v>2</v>
      </c>
      <c r="AK10669" s="807">
        <v>61</v>
      </c>
      <c r="AL10669" s="759" t="str">
        <f t="shared" si="333"/>
        <v>Vejez</v>
      </c>
    </row>
    <row r="10670" spans="16:38" ht="15">
      <c r="P10670" s="806" t="s">
        <v>916</v>
      </c>
      <c r="Q10670" s="807">
        <v>335</v>
      </c>
      <c r="R10670" s="807">
        <v>29</v>
      </c>
      <c r="S10670" s="759" t="str">
        <f t="shared" si="332"/>
        <v>Adulto</v>
      </c>
      <c r="AI10670" s="806" t="s">
        <v>924</v>
      </c>
      <c r="AJ10670" s="807">
        <v>3</v>
      </c>
      <c r="AK10670" s="807">
        <v>62</v>
      </c>
      <c r="AL10670" s="759" t="str">
        <f t="shared" si="333"/>
        <v>Vejez</v>
      </c>
    </row>
    <row r="10671" spans="16:38" ht="15">
      <c r="P10671" s="806" t="s">
        <v>916</v>
      </c>
      <c r="Q10671" s="807">
        <v>367</v>
      </c>
      <c r="R10671" s="807">
        <v>30</v>
      </c>
      <c r="S10671" s="759" t="str">
        <f t="shared" si="332"/>
        <v>Adulto</v>
      </c>
      <c r="AI10671" s="806" t="s">
        <v>924</v>
      </c>
      <c r="AJ10671" s="807">
        <v>6</v>
      </c>
      <c r="AK10671" s="807">
        <v>63</v>
      </c>
      <c r="AL10671" s="759" t="str">
        <f t="shared" si="333"/>
        <v>Vejez</v>
      </c>
    </row>
    <row r="10672" spans="16:38" ht="15">
      <c r="P10672" s="806" t="s">
        <v>916</v>
      </c>
      <c r="Q10672" s="807">
        <v>306</v>
      </c>
      <c r="R10672" s="807">
        <v>31</v>
      </c>
      <c r="S10672" s="759" t="str">
        <f t="shared" si="332"/>
        <v>Adulto</v>
      </c>
      <c r="AI10672" s="806" t="s">
        <v>924</v>
      </c>
      <c r="AJ10672" s="807">
        <v>1</v>
      </c>
      <c r="AK10672" s="807">
        <v>64</v>
      </c>
      <c r="AL10672" s="759" t="str">
        <f t="shared" si="333"/>
        <v>Vejez</v>
      </c>
    </row>
    <row r="10673" spans="16:38" ht="15">
      <c r="P10673" s="806" t="s">
        <v>916</v>
      </c>
      <c r="Q10673" s="807">
        <v>338</v>
      </c>
      <c r="R10673" s="807">
        <v>32</v>
      </c>
      <c r="S10673" s="759" t="str">
        <f t="shared" si="332"/>
        <v>Adulto</v>
      </c>
      <c r="AI10673" s="806" t="s">
        <v>924</v>
      </c>
      <c r="AJ10673" s="807">
        <v>6</v>
      </c>
      <c r="AK10673" s="807">
        <v>65</v>
      </c>
      <c r="AL10673" s="759" t="str">
        <f t="shared" si="333"/>
        <v>Vejez</v>
      </c>
    </row>
    <row r="10674" spans="16:38" ht="15">
      <c r="P10674" s="806" t="s">
        <v>916</v>
      </c>
      <c r="Q10674" s="807">
        <v>325</v>
      </c>
      <c r="R10674" s="807">
        <v>33</v>
      </c>
      <c r="S10674" s="759" t="str">
        <f t="shared" si="332"/>
        <v>Adulto</v>
      </c>
      <c r="AI10674" s="806" t="s">
        <v>924</v>
      </c>
      <c r="AJ10674" s="807">
        <v>3</v>
      </c>
      <c r="AK10674" s="807">
        <v>66</v>
      </c>
      <c r="AL10674" s="759" t="str">
        <f t="shared" si="333"/>
        <v>Vejez</v>
      </c>
    </row>
    <row r="10675" spans="16:38" ht="15">
      <c r="P10675" s="806" t="s">
        <v>916</v>
      </c>
      <c r="Q10675" s="807">
        <v>315</v>
      </c>
      <c r="R10675" s="807">
        <v>34</v>
      </c>
      <c r="S10675" s="759" t="str">
        <f t="shared" si="332"/>
        <v>Adulto</v>
      </c>
      <c r="AI10675" s="806" t="s">
        <v>924</v>
      </c>
      <c r="AJ10675" s="807">
        <v>2</v>
      </c>
      <c r="AK10675" s="807">
        <v>67</v>
      </c>
      <c r="AL10675" s="759" t="str">
        <f t="shared" si="333"/>
        <v>Vejez</v>
      </c>
    </row>
    <row r="10676" spans="16:38" ht="15">
      <c r="P10676" s="806" t="s">
        <v>916</v>
      </c>
      <c r="Q10676" s="807">
        <v>296</v>
      </c>
      <c r="R10676" s="807">
        <v>35</v>
      </c>
      <c r="S10676" s="759" t="str">
        <f t="shared" si="332"/>
        <v>Adulto</v>
      </c>
      <c r="AI10676" s="806" t="s">
        <v>924</v>
      </c>
      <c r="AJ10676" s="807">
        <v>4</v>
      </c>
      <c r="AK10676" s="807">
        <v>69</v>
      </c>
      <c r="AL10676" s="759" t="str">
        <f t="shared" si="333"/>
        <v>Vejez</v>
      </c>
    </row>
    <row r="10677" spans="16:38" ht="15">
      <c r="P10677" s="806" t="s">
        <v>916</v>
      </c>
      <c r="Q10677" s="807">
        <v>284</v>
      </c>
      <c r="R10677" s="807">
        <v>36</v>
      </c>
      <c r="S10677" s="759" t="str">
        <f t="shared" si="332"/>
        <v>Adulto</v>
      </c>
      <c r="AI10677" s="806" t="s">
        <v>924</v>
      </c>
      <c r="AJ10677" s="807">
        <v>1</v>
      </c>
      <c r="AK10677" s="807">
        <v>71</v>
      </c>
      <c r="AL10677" s="759" t="str">
        <f t="shared" si="333"/>
        <v>Vejez</v>
      </c>
    </row>
    <row r="10678" spans="16:38" ht="15">
      <c r="P10678" s="806" t="s">
        <v>916</v>
      </c>
      <c r="Q10678" s="807">
        <v>284</v>
      </c>
      <c r="R10678" s="807">
        <v>37</v>
      </c>
      <c r="S10678" s="759" t="str">
        <f t="shared" si="332"/>
        <v>Adulto</v>
      </c>
      <c r="AI10678" s="806" t="s">
        <v>924</v>
      </c>
      <c r="AJ10678" s="807">
        <v>1</v>
      </c>
      <c r="AK10678" s="807">
        <v>73</v>
      </c>
      <c r="AL10678" s="759" t="str">
        <f t="shared" si="333"/>
        <v>Vejez</v>
      </c>
    </row>
    <row r="10679" spans="16:38" ht="15">
      <c r="P10679" s="806" t="s">
        <v>916</v>
      </c>
      <c r="Q10679" s="807">
        <v>313</v>
      </c>
      <c r="R10679" s="807">
        <v>38</v>
      </c>
      <c r="S10679" s="759" t="str">
        <f t="shared" si="332"/>
        <v>Adulto</v>
      </c>
      <c r="AI10679" s="806" t="s">
        <v>924</v>
      </c>
      <c r="AJ10679" s="807">
        <v>2</v>
      </c>
      <c r="AK10679" s="807">
        <v>75</v>
      </c>
      <c r="AL10679" s="759" t="str">
        <f t="shared" si="333"/>
        <v>Vejez</v>
      </c>
    </row>
    <row r="10680" spans="16:38" ht="15">
      <c r="P10680" s="806" t="s">
        <v>916</v>
      </c>
      <c r="Q10680" s="807">
        <v>289</v>
      </c>
      <c r="R10680" s="807">
        <v>39</v>
      </c>
      <c r="S10680" s="759" t="str">
        <f t="shared" si="332"/>
        <v>Adulto</v>
      </c>
      <c r="AI10680" s="806" t="s">
        <v>924</v>
      </c>
      <c r="AJ10680" s="807">
        <v>1</v>
      </c>
      <c r="AK10680" s="807">
        <v>76</v>
      </c>
      <c r="AL10680" s="759" t="str">
        <f t="shared" si="333"/>
        <v>Vejez</v>
      </c>
    </row>
    <row r="10681" spans="16:38" ht="15">
      <c r="P10681" s="806" t="s">
        <v>916</v>
      </c>
      <c r="Q10681" s="807">
        <v>268</v>
      </c>
      <c r="R10681" s="807">
        <v>40</v>
      </c>
      <c r="S10681" s="759" t="str">
        <f t="shared" si="332"/>
        <v>Adulto</v>
      </c>
      <c r="AI10681" s="806" t="s">
        <v>924</v>
      </c>
      <c r="AJ10681" s="807">
        <v>2</v>
      </c>
      <c r="AK10681" s="807">
        <v>77</v>
      </c>
      <c r="AL10681" s="759" t="str">
        <f t="shared" si="333"/>
        <v>Vejez</v>
      </c>
    </row>
    <row r="10682" spans="16:38" ht="15">
      <c r="P10682" s="806" t="s">
        <v>916</v>
      </c>
      <c r="Q10682" s="807">
        <v>292</v>
      </c>
      <c r="R10682" s="807">
        <v>41</v>
      </c>
      <c r="S10682" s="759" t="str">
        <f t="shared" si="332"/>
        <v>Adulto</v>
      </c>
      <c r="AI10682" s="806" t="s">
        <v>924</v>
      </c>
      <c r="AJ10682" s="807">
        <v>2</v>
      </c>
      <c r="AK10682" s="807">
        <v>78</v>
      </c>
      <c r="AL10682" s="759" t="str">
        <f t="shared" si="333"/>
        <v>Vejez</v>
      </c>
    </row>
    <row r="10683" spans="16:38" ht="15">
      <c r="P10683" s="806" t="s">
        <v>916</v>
      </c>
      <c r="Q10683" s="807">
        <v>273</v>
      </c>
      <c r="R10683" s="807">
        <v>42</v>
      </c>
      <c r="S10683" s="759" t="str">
        <f t="shared" si="332"/>
        <v>Adulto</v>
      </c>
      <c r="AI10683" s="806" t="s">
        <v>924</v>
      </c>
      <c r="AJ10683" s="807">
        <v>1</v>
      </c>
      <c r="AK10683" s="807">
        <v>83</v>
      </c>
      <c r="AL10683" s="759" t="str">
        <f t="shared" si="333"/>
        <v>Vejez</v>
      </c>
    </row>
    <row r="10684" spans="16:38" ht="15">
      <c r="P10684" s="806" t="s">
        <v>916</v>
      </c>
      <c r="Q10684" s="807">
        <v>226</v>
      </c>
      <c r="R10684" s="807">
        <v>43</v>
      </c>
      <c r="S10684" s="759" t="str">
        <f t="shared" si="332"/>
        <v>Adulto</v>
      </c>
      <c r="AI10684" s="806" t="s">
        <v>924</v>
      </c>
      <c r="AJ10684" s="807">
        <v>1</v>
      </c>
      <c r="AK10684" s="807">
        <v>85</v>
      </c>
      <c r="AL10684" s="759" t="str">
        <f t="shared" si="333"/>
        <v>Vejez</v>
      </c>
    </row>
    <row r="10685" spans="16:38" ht="15">
      <c r="P10685" s="806" t="s">
        <v>916</v>
      </c>
      <c r="Q10685" s="807">
        <v>238</v>
      </c>
      <c r="R10685" s="807">
        <v>44</v>
      </c>
      <c r="S10685" s="759" t="str">
        <f t="shared" si="332"/>
        <v>Adulto</v>
      </c>
      <c r="AI10685" s="806" t="s">
        <v>924</v>
      </c>
      <c r="AJ10685" s="807">
        <v>1</v>
      </c>
      <c r="AK10685" s="807">
        <v>88</v>
      </c>
      <c r="AL10685" s="759" t="str">
        <f t="shared" si="333"/>
        <v>Vejez</v>
      </c>
    </row>
    <row r="10686" spans="16:38" ht="15">
      <c r="P10686" s="806" t="s">
        <v>916</v>
      </c>
      <c r="Q10686" s="807">
        <v>274</v>
      </c>
      <c r="R10686" s="807">
        <v>45</v>
      </c>
      <c r="S10686" s="759" t="str">
        <f t="shared" si="332"/>
        <v>Adulto</v>
      </c>
      <c r="AI10686" s="806" t="s">
        <v>924</v>
      </c>
      <c r="AJ10686" s="807">
        <v>1</v>
      </c>
      <c r="AK10686" s="807">
        <v>94</v>
      </c>
      <c r="AL10686" s="759" t="str">
        <f t="shared" si="333"/>
        <v>Vejez</v>
      </c>
    </row>
    <row r="10687" spans="16:38" ht="30">
      <c r="P10687" s="806" t="s">
        <v>916</v>
      </c>
      <c r="Q10687" s="807">
        <v>262</v>
      </c>
      <c r="R10687" s="807">
        <v>46</v>
      </c>
      <c r="S10687" s="759" t="str">
        <f t="shared" si="332"/>
        <v>Adulto</v>
      </c>
      <c r="AI10687" s="806" t="s">
        <v>925</v>
      </c>
      <c r="AJ10687" s="807">
        <v>51</v>
      </c>
      <c r="AK10687" s="807">
        <v>0</v>
      </c>
      <c r="AL10687" s="759" t="str">
        <f t="shared" si="333"/>
        <v>Primera Infancia</v>
      </c>
    </row>
    <row r="10688" spans="16:38" ht="30">
      <c r="P10688" s="806" t="s">
        <v>916</v>
      </c>
      <c r="Q10688" s="807">
        <v>226</v>
      </c>
      <c r="R10688" s="807">
        <v>47</v>
      </c>
      <c r="S10688" s="759" t="str">
        <f t="shared" si="332"/>
        <v>Adulto</v>
      </c>
      <c r="AI10688" s="806" t="s">
        <v>925</v>
      </c>
      <c r="AJ10688" s="807">
        <v>43</v>
      </c>
      <c r="AK10688" s="807">
        <v>1</v>
      </c>
      <c r="AL10688" s="759" t="str">
        <f t="shared" si="333"/>
        <v>Primera Infancia</v>
      </c>
    </row>
    <row r="10689" spans="16:38" ht="30">
      <c r="P10689" s="806" t="s">
        <v>916</v>
      </c>
      <c r="Q10689" s="807">
        <v>265</v>
      </c>
      <c r="R10689" s="807">
        <v>48</v>
      </c>
      <c r="S10689" s="759" t="str">
        <f t="shared" si="332"/>
        <v>Adulto</v>
      </c>
      <c r="AI10689" s="806" t="s">
        <v>925</v>
      </c>
      <c r="AJ10689" s="807">
        <v>54</v>
      </c>
      <c r="AK10689" s="807">
        <v>2</v>
      </c>
      <c r="AL10689" s="759" t="str">
        <f t="shared" si="333"/>
        <v>Primera Infancia</v>
      </c>
    </row>
    <row r="10690" spans="16:38" ht="30">
      <c r="P10690" s="806" t="s">
        <v>916</v>
      </c>
      <c r="Q10690" s="807">
        <v>269</v>
      </c>
      <c r="R10690" s="807">
        <v>49</v>
      </c>
      <c r="S10690" s="759" t="str">
        <f t="shared" si="332"/>
        <v>Adulto</v>
      </c>
      <c r="AI10690" s="806" t="s">
        <v>925</v>
      </c>
      <c r="AJ10690" s="807">
        <v>68</v>
      </c>
      <c r="AK10690" s="807">
        <v>3</v>
      </c>
      <c r="AL10690" s="759" t="str">
        <f t="shared" si="333"/>
        <v>Primera Infancia</v>
      </c>
    </row>
    <row r="10691" spans="16:38" ht="30">
      <c r="P10691" s="806" t="s">
        <v>916</v>
      </c>
      <c r="Q10691" s="807">
        <v>261</v>
      </c>
      <c r="R10691" s="807">
        <v>50</v>
      </c>
      <c r="S10691" s="759" t="str">
        <f t="shared" ref="S10691:S10754" si="334">IF(P10691=0,"",IF(AND(R10691&gt;=0,R10691&lt;=5),"Primera Infancia",IF(AND(R10691&gt;=6,R10691&lt;=11),"Infancia",IF(AND(R10691&gt;=12,R10691&lt;=17),"Adolescente",IF(AND(R10691&gt;=18,R10691&lt;=28),"Juventud",IF(AND(R10691&gt;=29,R10691&lt;=59),"Adulto","Vejez"))))))</f>
        <v>Adulto</v>
      </c>
      <c r="AI10691" s="806" t="s">
        <v>925</v>
      </c>
      <c r="AJ10691" s="807">
        <v>62</v>
      </c>
      <c r="AK10691" s="807">
        <v>4</v>
      </c>
      <c r="AL10691" s="759" t="str">
        <f t="shared" ref="AL10691:AL10754" si="335">IF(AI10691=0,"",IF(AND(AK10691&gt;=0,AK10691&lt;=5),"Primera Infancia",IF(AND(AK10691&gt;=6,AK10691&lt;=11),"Infancia",IF(AND(AK10691&gt;=12,AK10691&lt;=17),"Adolescente",IF(AND(AK10691&gt;=18,AK10691&lt;=28),"Juventud",IF(AND(AK10691&gt;=29,AK10691&lt;=59),"Adulto","Vejez"))))))</f>
        <v>Primera Infancia</v>
      </c>
    </row>
    <row r="10692" spans="16:38" ht="30">
      <c r="P10692" s="806" t="s">
        <v>916</v>
      </c>
      <c r="Q10692" s="807">
        <v>221</v>
      </c>
      <c r="R10692" s="807">
        <v>51</v>
      </c>
      <c r="S10692" s="759" t="str">
        <f t="shared" si="334"/>
        <v>Adulto</v>
      </c>
      <c r="AI10692" s="806" t="s">
        <v>925</v>
      </c>
      <c r="AJ10692" s="807">
        <v>68</v>
      </c>
      <c r="AK10692" s="807">
        <v>5</v>
      </c>
      <c r="AL10692" s="759" t="str">
        <f t="shared" si="335"/>
        <v>Primera Infancia</v>
      </c>
    </row>
    <row r="10693" spans="16:38" ht="15">
      <c r="P10693" s="806" t="s">
        <v>916</v>
      </c>
      <c r="Q10693" s="807">
        <v>260</v>
      </c>
      <c r="R10693" s="807">
        <v>52</v>
      </c>
      <c r="S10693" s="759" t="str">
        <f t="shared" si="334"/>
        <v>Adulto</v>
      </c>
      <c r="AI10693" s="806" t="s">
        <v>925</v>
      </c>
      <c r="AJ10693" s="807">
        <v>56</v>
      </c>
      <c r="AK10693" s="807">
        <v>6</v>
      </c>
      <c r="AL10693" s="759" t="str">
        <f t="shared" si="335"/>
        <v>Infancia</v>
      </c>
    </row>
    <row r="10694" spans="16:38" ht="15">
      <c r="P10694" s="806" t="s">
        <v>916</v>
      </c>
      <c r="Q10694" s="807">
        <v>254</v>
      </c>
      <c r="R10694" s="807">
        <v>53</v>
      </c>
      <c r="S10694" s="759" t="str">
        <f t="shared" si="334"/>
        <v>Adulto</v>
      </c>
      <c r="AI10694" s="806" t="s">
        <v>925</v>
      </c>
      <c r="AJ10694" s="807">
        <v>72</v>
      </c>
      <c r="AK10694" s="807">
        <v>7</v>
      </c>
      <c r="AL10694" s="759" t="str">
        <f t="shared" si="335"/>
        <v>Infancia</v>
      </c>
    </row>
    <row r="10695" spans="16:38" ht="15">
      <c r="P10695" s="806" t="s">
        <v>916</v>
      </c>
      <c r="Q10695" s="807">
        <v>253</v>
      </c>
      <c r="R10695" s="807">
        <v>54</v>
      </c>
      <c r="S10695" s="759" t="str">
        <f t="shared" si="334"/>
        <v>Adulto</v>
      </c>
      <c r="AI10695" s="806" t="s">
        <v>925</v>
      </c>
      <c r="AJ10695" s="807">
        <v>65</v>
      </c>
      <c r="AK10695" s="807">
        <v>8</v>
      </c>
      <c r="AL10695" s="759" t="str">
        <f t="shared" si="335"/>
        <v>Infancia</v>
      </c>
    </row>
    <row r="10696" spans="16:38" ht="15">
      <c r="P10696" s="806" t="s">
        <v>916</v>
      </c>
      <c r="Q10696" s="807">
        <v>266</v>
      </c>
      <c r="R10696" s="807">
        <v>55</v>
      </c>
      <c r="S10696" s="759" t="str">
        <f t="shared" si="334"/>
        <v>Adulto</v>
      </c>
      <c r="AI10696" s="806" t="s">
        <v>925</v>
      </c>
      <c r="AJ10696" s="807">
        <v>78</v>
      </c>
      <c r="AK10696" s="807">
        <v>9</v>
      </c>
      <c r="AL10696" s="759" t="str">
        <f t="shared" si="335"/>
        <v>Infancia</v>
      </c>
    </row>
    <row r="10697" spans="16:38" ht="15">
      <c r="P10697" s="806" t="s">
        <v>916</v>
      </c>
      <c r="Q10697" s="807">
        <v>264</v>
      </c>
      <c r="R10697" s="807">
        <v>56</v>
      </c>
      <c r="S10697" s="759" t="str">
        <f t="shared" si="334"/>
        <v>Adulto</v>
      </c>
      <c r="AI10697" s="806" t="s">
        <v>925</v>
      </c>
      <c r="AJ10697" s="807">
        <v>63</v>
      </c>
      <c r="AK10697" s="807">
        <v>10</v>
      </c>
      <c r="AL10697" s="759" t="str">
        <f t="shared" si="335"/>
        <v>Infancia</v>
      </c>
    </row>
    <row r="10698" spans="16:38" ht="15">
      <c r="P10698" s="806" t="s">
        <v>916</v>
      </c>
      <c r="Q10698" s="807">
        <v>258</v>
      </c>
      <c r="R10698" s="807">
        <v>57</v>
      </c>
      <c r="S10698" s="759" t="str">
        <f t="shared" si="334"/>
        <v>Adulto</v>
      </c>
      <c r="AI10698" s="806" t="s">
        <v>925</v>
      </c>
      <c r="AJ10698" s="807">
        <v>69</v>
      </c>
      <c r="AK10698" s="807">
        <v>11</v>
      </c>
      <c r="AL10698" s="759" t="str">
        <f t="shared" si="335"/>
        <v>Infancia</v>
      </c>
    </row>
    <row r="10699" spans="16:38" ht="30">
      <c r="P10699" s="806" t="s">
        <v>916</v>
      </c>
      <c r="Q10699" s="807">
        <v>256</v>
      </c>
      <c r="R10699" s="807">
        <v>58</v>
      </c>
      <c r="S10699" s="759" t="str">
        <f t="shared" si="334"/>
        <v>Adulto</v>
      </c>
      <c r="AI10699" s="806" t="s">
        <v>925</v>
      </c>
      <c r="AJ10699" s="807">
        <v>69</v>
      </c>
      <c r="AK10699" s="807">
        <v>12</v>
      </c>
      <c r="AL10699" s="759" t="str">
        <f t="shared" si="335"/>
        <v>Adolescente</v>
      </c>
    </row>
    <row r="10700" spans="16:38" ht="30">
      <c r="P10700" s="806" t="s">
        <v>916</v>
      </c>
      <c r="Q10700" s="807">
        <v>236</v>
      </c>
      <c r="R10700" s="807">
        <v>59</v>
      </c>
      <c r="S10700" s="759" t="str">
        <f t="shared" si="334"/>
        <v>Adulto</v>
      </c>
      <c r="AI10700" s="806" t="s">
        <v>925</v>
      </c>
      <c r="AJ10700" s="807">
        <v>70</v>
      </c>
      <c r="AK10700" s="807">
        <v>13</v>
      </c>
      <c r="AL10700" s="759" t="str">
        <f t="shared" si="335"/>
        <v>Adolescente</v>
      </c>
    </row>
    <row r="10701" spans="16:38" ht="30">
      <c r="P10701" s="806" t="s">
        <v>916</v>
      </c>
      <c r="Q10701" s="807">
        <v>252</v>
      </c>
      <c r="R10701" s="807">
        <v>60</v>
      </c>
      <c r="S10701" s="759" t="str">
        <f t="shared" si="334"/>
        <v>Vejez</v>
      </c>
      <c r="AI10701" s="806" t="s">
        <v>925</v>
      </c>
      <c r="AJ10701" s="807">
        <v>64</v>
      </c>
      <c r="AK10701" s="807">
        <v>14</v>
      </c>
      <c r="AL10701" s="759" t="str">
        <f t="shared" si="335"/>
        <v>Adolescente</v>
      </c>
    </row>
    <row r="10702" spans="16:38" ht="30">
      <c r="P10702" s="806" t="s">
        <v>916</v>
      </c>
      <c r="Q10702" s="807">
        <v>193</v>
      </c>
      <c r="R10702" s="807">
        <v>61</v>
      </c>
      <c r="S10702" s="759" t="str">
        <f t="shared" si="334"/>
        <v>Vejez</v>
      </c>
      <c r="AI10702" s="806" t="s">
        <v>925</v>
      </c>
      <c r="AJ10702" s="807">
        <v>75</v>
      </c>
      <c r="AK10702" s="807">
        <v>15</v>
      </c>
      <c r="AL10702" s="759" t="str">
        <f t="shared" si="335"/>
        <v>Adolescente</v>
      </c>
    </row>
    <row r="10703" spans="16:38" ht="30">
      <c r="P10703" s="806" t="s">
        <v>916</v>
      </c>
      <c r="Q10703" s="807">
        <v>225</v>
      </c>
      <c r="R10703" s="807">
        <v>62</v>
      </c>
      <c r="S10703" s="759" t="str">
        <f t="shared" si="334"/>
        <v>Vejez</v>
      </c>
      <c r="AI10703" s="806" t="s">
        <v>925</v>
      </c>
      <c r="AJ10703" s="807">
        <v>57</v>
      </c>
      <c r="AK10703" s="807">
        <v>16</v>
      </c>
      <c r="AL10703" s="759" t="str">
        <f t="shared" si="335"/>
        <v>Adolescente</v>
      </c>
    </row>
    <row r="10704" spans="16:38" ht="30">
      <c r="P10704" s="806" t="s">
        <v>916</v>
      </c>
      <c r="Q10704" s="807">
        <v>195</v>
      </c>
      <c r="R10704" s="807">
        <v>63</v>
      </c>
      <c r="S10704" s="759" t="str">
        <f t="shared" si="334"/>
        <v>Vejez</v>
      </c>
      <c r="AI10704" s="806" t="s">
        <v>925</v>
      </c>
      <c r="AJ10704" s="807">
        <v>69</v>
      </c>
      <c r="AK10704" s="807">
        <v>17</v>
      </c>
      <c r="AL10704" s="759" t="str">
        <f t="shared" si="335"/>
        <v>Adolescente</v>
      </c>
    </row>
    <row r="10705" spans="16:38" ht="15">
      <c r="P10705" s="806" t="s">
        <v>916</v>
      </c>
      <c r="Q10705" s="807">
        <v>170</v>
      </c>
      <c r="R10705" s="807">
        <v>64</v>
      </c>
      <c r="S10705" s="759" t="str">
        <f t="shared" si="334"/>
        <v>Vejez</v>
      </c>
      <c r="AI10705" s="806" t="s">
        <v>925</v>
      </c>
      <c r="AJ10705" s="807">
        <v>90</v>
      </c>
      <c r="AK10705" s="807">
        <v>18</v>
      </c>
      <c r="AL10705" s="759" t="str">
        <f t="shared" si="335"/>
        <v>Juventud</v>
      </c>
    </row>
    <row r="10706" spans="16:38" ht="15">
      <c r="P10706" s="806" t="s">
        <v>916</v>
      </c>
      <c r="Q10706" s="807">
        <v>168</v>
      </c>
      <c r="R10706" s="807">
        <v>65</v>
      </c>
      <c r="S10706" s="759" t="str">
        <f t="shared" si="334"/>
        <v>Vejez</v>
      </c>
      <c r="AI10706" s="806" t="s">
        <v>925</v>
      </c>
      <c r="AJ10706" s="807">
        <v>120</v>
      </c>
      <c r="AK10706" s="807">
        <v>19</v>
      </c>
      <c r="AL10706" s="759" t="str">
        <f t="shared" si="335"/>
        <v>Juventud</v>
      </c>
    </row>
    <row r="10707" spans="16:38" ht="15">
      <c r="P10707" s="806" t="s">
        <v>916</v>
      </c>
      <c r="Q10707" s="807">
        <v>171</v>
      </c>
      <c r="R10707" s="807">
        <v>66</v>
      </c>
      <c r="S10707" s="759" t="str">
        <f t="shared" si="334"/>
        <v>Vejez</v>
      </c>
      <c r="AI10707" s="806" t="s">
        <v>925</v>
      </c>
      <c r="AJ10707" s="807">
        <v>120</v>
      </c>
      <c r="AK10707" s="807">
        <v>20</v>
      </c>
      <c r="AL10707" s="759" t="str">
        <f t="shared" si="335"/>
        <v>Juventud</v>
      </c>
    </row>
    <row r="10708" spans="16:38" ht="15">
      <c r="P10708" s="806" t="s">
        <v>916</v>
      </c>
      <c r="Q10708" s="807">
        <v>147</v>
      </c>
      <c r="R10708" s="807">
        <v>67</v>
      </c>
      <c r="S10708" s="759" t="str">
        <f t="shared" si="334"/>
        <v>Vejez</v>
      </c>
      <c r="AI10708" s="806" t="s">
        <v>925</v>
      </c>
      <c r="AJ10708" s="807">
        <v>119</v>
      </c>
      <c r="AK10708" s="807">
        <v>21</v>
      </c>
      <c r="AL10708" s="759" t="str">
        <f t="shared" si="335"/>
        <v>Juventud</v>
      </c>
    </row>
    <row r="10709" spans="16:38" ht="15">
      <c r="P10709" s="806" t="s">
        <v>916</v>
      </c>
      <c r="Q10709" s="807">
        <v>128</v>
      </c>
      <c r="R10709" s="807">
        <v>68</v>
      </c>
      <c r="S10709" s="759" t="str">
        <f t="shared" si="334"/>
        <v>Vejez</v>
      </c>
      <c r="AI10709" s="806" t="s">
        <v>925</v>
      </c>
      <c r="AJ10709" s="807">
        <v>123</v>
      </c>
      <c r="AK10709" s="807">
        <v>22</v>
      </c>
      <c r="AL10709" s="759" t="str">
        <f t="shared" si="335"/>
        <v>Juventud</v>
      </c>
    </row>
    <row r="10710" spans="16:38" ht="15">
      <c r="P10710" s="806" t="s">
        <v>916</v>
      </c>
      <c r="Q10710" s="807">
        <v>121</v>
      </c>
      <c r="R10710" s="807">
        <v>69</v>
      </c>
      <c r="S10710" s="759" t="str">
        <f t="shared" si="334"/>
        <v>Vejez</v>
      </c>
      <c r="AI10710" s="806" t="s">
        <v>925</v>
      </c>
      <c r="AJ10710" s="807">
        <v>117</v>
      </c>
      <c r="AK10710" s="807">
        <v>23</v>
      </c>
      <c r="AL10710" s="759" t="str">
        <f t="shared" si="335"/>
        <v>Juventud</v>
      </c>
    </row>
    <row r="10711" spans="16:38" ht="15">
      <c r="P10711" s="806" t="s">
        <v>916</v>
      </c>
      <c r="Q10711" s="807">
        <v>109</v>
      </c>
      <c r="R10711" s="807">
        <v>70</v>
      </c>
      <c r="S10711" s="759" t="str">
        <f t="shared" si="334"/>
        <v>Vejez</v>
      </c>
      <c r="AI10711" s="806" t="s">
        <v>925</v>
      </c>
      <c r="AJ10711" s="807">
        <v>133</v>
      </c>
      <c r="AK10711" s="807">
        <v>24</v>
      </c>
      <c r="AL10711" s="759" t="str">
        <f t="shared" si="335"/>
        <v>Juventud</v>
      </c>
    </row>
    <row r="10712" spans="16:38" ht="15">
      <c r="P10712" s="806" t="s">
        <v>916</v>
      </c>
      <c r="Q10712" s="807">
        <v>100</v>
      </c>
      <c r="R10712" s="807">
        <v>71</v>
      </c>
      <c r="S10712" s="759" t="str">
        <f t="shared" si="334"/>
        <v>Vejez</v>
      </c>
      <c r="AI10712" s="806" t="s">
        <v>925</v>
      </c>
      <c r="AJ10712" s="807">
        <v>112</v>
      </c>
      <c r="AK10712" s="807">
        <v>25</v>
      </c>
      <c r="AL10712" s="759" t="str">
        <f t="shared" si="335"/>
        <v>Juventud</v>
      </c>
    </row>
    <row r="10713" spans="16:38" ht="15">
      <c r="P10713" s="806" t="s">
        <v>916</v>
      </c>
      <c r="Q10713" s="807">
        <v>89</v>
      </c>
      <c r="R10713" s="807">
        <v>72</v>
      </c>
      <c r="S10713" s="759" t="str">
        <f t="shared" si="334"/>
        <v>Vejez</v>
      </c>
      <c r="AI10713" s="806" t="s">
        <v>925</v>
      </c>
      <c r="AJ10713" s="807">
        <v>127</v>
      </c>
      <c r="AK10713" s="807">
        <v>26</v>
      </c>
      <c r="AL10713" s="759" t="str">
        <f t="shared" si="335"/>
        <v>Juventud</v>
      </c>
    </row>
    <row r="10714" spans="16:38" ht="15">
      <c r="P10714" s="806" t="s">
        <v>916</v>
      </c>
      <c r="Q10714" s="807">
        <v>85</v>
      </c>
      <c r="R10714" s="807">
        <v>73</v>
      </c>
      <c r="S10714" s="759" t="str">
        <f t="shared" si="334"/>
        <v>Vejez</v>
      </c>
      <c r="AI10714" s="806" t="s">
        <v>925</v>
      </c>
      <c r="AJ10714" s="807">
        <v>133</v>
      </c>
      <c r="AK10714" s="807">
        <v>27</v>
      </c>
      <c r="AL10714" s="759" t="str">
        <f t="shared" si="335"/>
        <v>Juventud</v>
      </c>
    </row>
    <row r="10715" spans="16:38" ht="15">
      <c r="P10715" s="806" t="s">
        <v>916</v>
      </c>
      <c r="Q10715" s="807">
        <v>88</v>
      </c>
      <c r="R10715" s="807">
        <v>74</v>
      </c>
      <c r="S10715" s="759" t="str">
        <f t="shared" si="334"/>
        <v>Vejez</v>
      </c>
      <c r="AI10715" s="806" t="s">
        <v>925</v>
      </c>
      <c r="AJ10715" s="807">
        <v>112</v>
      </c>
      <c r="AK10715" s="807">
        <v>28</v>
      </c>
      <c r="AL10715" s="759" t="str">
        <f t="shared" si="335"/>
        <v>Juventud</v>
      </c>
    </row>
    <row r="10716" spans="16:38" ht="15">
      <c r="P10716" s="806" t="s">
        <v>916</v>
      </c>
      <c r="Q10716" s="807">
        <v>61</v>
      </c>
      <c r="R10716" s="807">
        <v>75</v>
      </c>
      <c r="S10716" s="759" t="str">
        <f t="shared" si="334"/>
        <v>Vejez</v>
      </c>
      <c r="AI10716" s="806" t="s">
        <v>925</v>
      </c>
      <c r="AJ10716" s="807">
        <v>120</v>
      </c>
      <c r="AK10716" s="807">
        <v>29</v>
      </c>
      <c r="AL10716" s="759" t="str">
        <f t="shared" si="335"/>
        <v>Adulto</v>
      </c>
    </row>
    <row r="10717" spans="16:38" ht="15">
      <c r="P10717" s="806" t="s">
        <v>916</v>
      </c>
      <c r="Q10717" s="807">
        <v>87</v>
      </c>
      <c r="R10717" s="807">
        <v>76</v>
      </c>
      <c r="S10717" s="759" t="str">
        <f t="shared" si="334"/>
        <v>Vejez</v>
      </c>
      <c r="AI10717" s="806" t="s">
        <v>925</v>
      </c>
      <c r="AJ10717" s="807">
        <v>122</v>
      </c>
      <c r="AK10717" s="807">
        <v>30</v>
      </c>
      <c r="AL10717" s="759" t="str">
        <f t="shared" si="335"/>
        <v>Adulto</v>
      </c>
    </row>
    <row r="10718" spans="16:38" ht="15">
      <c r="P10718" s="806" t="s">
        <v>916</v>
      </c>
      <c r="Q10718" s="807">
        <v>55</v>
      </c>
      <c r="R10718" s="807">
        <v>77</v>
      </c>
      <c r="S10718" s="759" t="str">
        <f t="shared" si="334"/>
        <v>Vejez</v>
      </c>
      <c r="AI10718" s="806" t="s">
        <v>925</v>
      </c>
      <c r="AJ10718" s="807">
        <v>127</v>
      </c>
      <c r="AK10718" s="807">
        <v>31</v>
      </c>
      <c r="AL10718" s="759" t="str">
        <f t="shared" si="335"/>
        <v>Adulto</v>
      </c>
    </row>
    <row r="10719" spans="16:38" ht="15">
      <c r="P10719" s="806" t="s">
        <v>916</v>
      </c>
      <c r="Q10719" s="807">
        <v>51</v>
      </c>
      <c r="R10719" s="807">
        <v>78</v>
      </c>
      <c r="S10719" s="759" t="str">
        <f t="shared" si="334"/>
        <v>Vejez</v>
      </c>
      <c r="AI10719" s="806" t="s">
        <v>925</v>
      </c>
      <c r="AJ10719" s="807">
        <v>96</v>
      </c>
      <c r="AK10719" s="807">
        <v>32</v>
      </c>
      <c r="AL10719" s="759" t="str">
        <f t="shared" si="335"/>
        <v>Adulto</v>
      </c>
    </row>
    <row r="10720" spans="16:38" ht="15">
      <c r="P10720" s="806" t="s">
        <v>916</v>
      </c>
      <c r="Q10720" s="807">
        <v>52</v>
      </c>
      <c r="R10720" s="807">
        <v>79</v>
      </c>
      <c r="S10720" s="759" t="str">
        <f t="shared" si="334"/>
        <v>Vejez</v>
      </c>
      <c r="AI10720" s="806" t="s">
        <v>925</v>
      </c>
      <c r="AJ10720" s="807">
        <v>100</v>
      </c>
      <c r="AK10720" s="807">
        <v>33</v>
      </c>
      <c r="AL10720" s="759" t="str">
        <f t="shared" si="335"/>
        <v>Adulto</v>
      </c>
    </row>
    <row r="10721" spans="16:38" ht="15">
      <c r="P10721" s="806" t="s">
        <v>916</v>
      </c>
      <c r="Q10721" s="807">
        <v>42</v>
      </c>
      <c r="R10721" s="807">
        <v>80</v>
      </c>
      <c r="S10721" s="759" t="str">
        <f t="shared" si="334"/>
        <v>Vejez</v>
      </c>
      <c r="AI10721" s="806" t="s">
        <v>925</v>
      </c>
      <c r="AJ10721" s="807">
        <v>91</v>
      </c>
      <c r="AK10721" s="807">
        <v>34</v>
      </c>
      <c r="AL10721" s="759" t="str">
        <f t="shared" si="335"/>
        <v>Adulto</v>
      </c>
    </row>
    <row r="10722" spans="16:38" ht="15">
      <c r="P10722" s="806" t="s">
        <v>916</v>
      </c>
      <c r="Q10722" s="807">
        <v>64</v>
      </c>
      <c r="R10722" s="807">
        <v>81</v>
      </c>
      <c r="S10722" s="759" t="str">
        <f t="shared" si="334"/>
        <v>Vejez</v>
      </c>
      <c r="AI10722" s="806" t="s">
        <v>925</v>
      </c>
      <c r="AJ10722" s="807">
        <v>83</v>
      </c>
      <c r="AK10722" s="807">
        <v>35</v>
      </c>
      <c r="AL10722" s="759" t="str">
        <f t="shared" si="335"/>
        <v>Adulto</v>
      </c>
    </row>
    <row r="10723" spans="16:38" ht="15">
      <c r="P10723" s="806" t="s">
        <v>916</v>
      </c>
      <c r="Q10723" s="807">
        <v>38</v>
      </c>
      <c r="R10723" s="807">
        <v>82</v>
      </c>
      <c r="S10723" s="759" t="str">
        <f t="shared" si="334"/>
        <v>Vejez</v>
      </c>
      <c r="AI10723" s="806" t="s">
        <v>925</v>
      </c>
      <c r="AJ10723" s="807">
        <v>86</v>
      </c>
      <c r="AK10723" s="807">
        <v>36</v>
      </c>
      <c r="AL10723" s="759" t="str">
        <f t="shared" si="335"/>
        <v>Adulto</v>
      </c>
    </row>
    <row r="10724" spans="16:38" ht="15">
      <c r="P10724" s="806" t="s">
        <v>916</v>
      </c>
      <c r="Q10724" s="807">
        <v>31</v>
      </c>
      <c r="R10724" s="807">
        <v>83</v>
      </c>
      <c r="S10724" s="759" t="str">
        <f t="shared" si="334"/>
        <v>Vejez</v>
      </c>
      <c r="AI10724" s="806" t="s">
        <v>925</v>
      </c>
      <c r="AJ10724" s="807">
        <v>100</v>
      </c>
      <c r="AK10724" s="807">
        <v>37</v>
      </c>
      <c r="AL10724" s="759" t="str">
        <f t="shared" si="335"/>
        <v>Adulto</v>
      </c>
    </row>
    <row r="10725" spans="16:38" ht="15">
      <c r="P10725" s="806" t="s">
        <v>916</v>
      </c>
      <c r="Q10725" s="807">
        <v>34</v>
      </c>
      <c r="R10725" s="807">
        <v>84</v>
      </c>
      <c r="S10725" s="759" t="str">
        <f t="shared" si="334"/>
        <v>Vejez</v>
      </c>
      <c r="AI10725" s="806" t="s">
        <v>925</v>
      </c>
      <c r="AJ10725" s="807">
        <v>88</v>
      </c>
      <c r="AK10725" s="807">
        <v>38</v>
      </c>
      <c r="AL10725" s="759" t="str">
        <f t="shared" si="335"/>
        <v>Adulto</v>
      </c>
    </row>
    <row r="10726" spans="16:38" ht="15">
      <c r="P10726" s="806" t="s">
        <v>916</v>
      </c>
      <c r="Q10726" s="807">
        <v>28</v>
      </c>
      <c r="R10726" s="807">
        <v>85</v>
      </c>
      <c r="S10726" s="759" t="str">
        <f t="shared" si="334"/>
        <v>Vejez</v>
      </c>
      <c r="AI10726" s="806" t="s">
        <v>925</v>
      </c>
      <c r="AJ10726" s="807">
        <v>83</v>
      </c>
      <c r="AK10726" s="807">
        <v>39</v>
      </c>
      <c r="AL10726" s="759" t="str">
        <f t="shared" si="335"/>
        <v>Adulto</v>
      </c>
    </row>
    <row r="10727" spans="16:38" ht="15">
      <c r="P10727" s="806" t="s">
        <v>916</v>
      </c>
      <c r="Q10727" s="807">
        <v>17</v>
      </c>
      <c r="R10727" s="807">
        <v>86</v>
      </c>
      <c r="S10727" s="759" t="str">
        <f t="shared" si="334"/>
        <v>Vejez</v>
      </c>
      <c r="AI10727" s="806" t="s">
        <v>925</v>
      </c>
      <c r="AJ10727" s="807">
        <v>81</v>
      </c>
      <c r="AK10727" s="807">
        <v>40</v>
      </c>
      <c r="AL10727" s="759" t="str">
        <f t="shared" si="335"/>
        <v>Adulto</v>
      </c>
    </row>
    <row r="10728" spans="16:38" ht="15">
      <c r="P10728" s="806" t="s">
        <v>916</v>
      </c>
      <c r="Q10728" s="807">
        <v>26</v>
      </c>
      <c r="R10728" s="807">
        <v>87</v>
      </c>
      <c r="S10728" s="759" t="str">
        <f t="shared" si="334"/>
        <v>Vejez</v>
      </c>
      <c r="AI10728" s="806" t="s">
        <v>925</v>
      </c>
      <c r="AJ10728" s="807">
        <v>77</v>
      </c>
      <c r="AK10728" s="807">
        <v>41</v>
      </c>
      <c r="AL10728" s="759" t="str">
        <f t="shared" si="335"/>
        <v>Adulto</v>
      </c>
    </row>
    <row r="10729" spans="16:38" ht="15">
      <c r="P10729" s="806" t="s">
        <v>916</v>
      </c>
      <c r="Q10729" s="807">
        <v>17</v>
      </c>
      <c r="R10729" s="807">
        <v>88</v>
      </c>
      <c r="S10729" s="759" t="str">
        <f t="shared" si="334"/>
        <v>Vejez</v>
      </c>
      <c r="AI10729" s="806" t="s">
        <v>925</v>
      </c>
      <c r="AJ10729" s="807">
        <v>93</v>
      </c>
      <c r="AK10729" s="807">
        <v>42</v>
      </c>
      <c r="AL10729" s="759" t="str">
        <f t="shared" si="335"/>
        <v>Adulto</v>
      </c>
    </row>
    <row r="10730" spans="16:38" ht="15">
      <c r="P10730" s="806" t="s">
        <v>916</v>
      </c>
      <c r="Q10730" s="807">
        <v>17</v>
      </c>
      <c r="R10730" s="807">
        <v>89</v>
      </c>
      <c r="S10730" s="759" t="str">
        <f t="shared" si="334"/>
        <v>Vejez</v>
      </c>
      <c r="AI10730" s="806" t="s">
        <v>925</v>
      </c>
      <c r="AJ10730" s="807">
        <v>78</v>
      </c>
      <c r="AK10730" s="807">
        <v>43</v>
      </c>
      <c r="AL10730" s="759" t="str">
        <f t="shared" si="335"/>
        <v>Adulto</v>
      </c>
    </row>
    <row r="10731" spans="16:38" ht="15">
      <c r="P10731" s="806" t="s">
        <v>916</v>
      </c>
      <c r="Q10731" s="807">
        <v>12</v>
      </c>
      <c r="R10731" s="807">
        <v>90</v>
      </c>
      <c r="S10731" s="759" t="str">
        <f t="shared" si="334"/>
        <v>Vejez</v>
      </c>
      <c r="AI10731" s="806" t="s">
        <v>925</v>
      </c>
      <c r="AJ10731" s="807">
        <v>76</v>
      </c>
      <c r="AK10731" s="807">
        <v>44</v>
      </c>
      <c r="AL10731" s="759" t="str">
        <f t="shared" si="335"/>
        <v>Adulto</v>
      </c>
    </row>
    <row r="10732" spans="16:38" ht="15">
      <c r="P10732" s="806" t="s">
        <v>916</v>
      </c>
      <c r="Q10732" s="807">
        <v>20</v>
      </c>
      <c r="R10732" s="807">
        <v>91</v>
      </c>
      <c r="S10732" s="759" t="str">
        <f t="shared" si="334"/>
        <v>Vejez</v>
      </c>
      <c r="AI10732" s="806" t="s">
        <v>925</v>
      </c>
      <c r="AJ10732" s="807">
        <v>83</v>
      </c>
      <c r="AK10732" s="807">
        <v>45</v>
      </c>
      <c r="AL10732" s="759" t="str">
        <f t="shared" si="335"/>
        <v>Adulto</v>
      </c>
    </row>
    <row r="10733" spans="16:38" ht="15">
      <c r="P10733" s="806" t="s">
        <v>916</v>
      </c>
      <c r="Q10733" s="807">
        <v>4</v>
      </c>
      <c r="R10733" s="807">
        <v>92</v>
      </c>
      <c r="S10733" s="759" t="str">
        <f t="shared" si="334"/>
        <v>Vejez</v>
      </c>
      <c r="AI10733" s="806" t="s">
        <v>925</v>
      </c>
      <c r="AJ10733" s="807">
        <v>62</v>
      </c>
      <c r="AK10733" s="807">
        <v>46</v>
      </c>
      <c r="AL10733" s="759" t="str">
        <f t="shared" si="335"/>
        <v>Adulto</v>
      </c>
    </row>
    <row r="10734" spans="16:38" ht="15">
      <c r="P10734" s="806" t="s">
        <v>916</v>
      </c>
      <c r="Q10734" s="807">
        <v>13</v>
      </c>
      <c r="R10734" s="807">
        <v>93</v>
      </c>
      <c r="S10734" s="759" t="str">
        <f t="shared" si="334"/>
        <v>Vejez</v>
      </c>
      <c r="AI10734" s="806" t="s">
        <v>925</v>
      </c>
      <c r="AJ10734" s="807">
        <v>66</v>
      </c>
      <c r="AK10734" s="807">
        <v>47</v>
      </c>
      <c r="AL10734" s="759" t="str">
        <f t="shared" si="335"/>
        <v>Adulto</v>
      </c>
    </row>
    <row r="10735" spans="16:38" ht="15">
      <c r="P10735" s="806" t="s">
        <v>916</v>
      </c>
      <c r="Q10735" s="807">
        <v>6</v>
      </c>
      <c r="R10735" s="807">
        <v>94</v>
      </c>
      <c r="S10735" s="759" t="str">
        <f t="shared" si="334"/>
        <v>Vejez</v>
      </c>
      <c r="AI10735" s="806" t="s">
        <v>925</v>
      </c>
      <c r="AJ10735" s="807">
        <v>77</v>
      </c>
      <c r="AK10735" s="807">
        <v>48</v>
      </c>
      <c r="AL10735" s="759" t="str">
        <f t="shared" si="335"/>
        <v>Adulto</v>
      </c>
    </row>
    <row r="10736" spans="16:38" ht="15">
      <c r="P10736" s="806" t="s">
        <v>916</v>
      </c>
      <c r="Q10736" s="807">
        <v>7</v>
      </c>
      <c r="R10736" s="807">
        <v>95</v>
      </c>
      <c r="S10736" s="759" t="str">
        <f t="shared" si="334"/>
        <v>Vejez</v>
      </c>
      <c r="AI10736" s="806" t="s">
        <v>925</v>
      </c>
      <c r="AJ10736" s="807">
        <v>69</v>
      </c>
      <c r="AK10736" s="807">
        <v>49</v>
      </c>
      <c r="AL10736" s="759" t="str">
        <f t="shared" si="335"/>
        <v>Adulto</v>
      </c>
    </row>
    <row r="10737" spans="16:38" ht="15">
      <c r="P10737" s="806" t="s">
        <v>916</v>
      </c>
      <c r="Q10737" s="807">
        <v>10</v>
      </c>
      <c r="R10737" s="807">
        <v>96</v>
      </c>
      <c r="S10737" s="759" t="str">
        <f t="shared" si="334"/>
        <v>Vejez</v>
      </c>
      <c r="AI10737" s="806" t="s">
        <v>925</v>
      </c>
      <c r="AJ10737" s="807">
        <v>63</v>
      </c>
      <c r="AK10737" s="807">
        <v>50</v>
      </c>
      <c r="AL10737" s="759" t="str">
        <f t="shared" si="335"/>
        <v>Adulto</v>
      </c>
    </row>
    <row r="10738" spans="16:38" ht="15">
      <c r="P10738" s="806" t="s">
        <v>916</v>
      </c>
      <c r="Q10738" s="807">
        <v>2</v>
      </c>
      <c r="R10738" s="807">
        <v>97</v>
      </c>
      <c r="S10738" s="759" t="str">
        <f t="shared" si="334"/>
        <v>Vejez</v>
      </c>
      <c r="AI10738" s="806" t="s">
        <v>925</v>
      </c>
      <c r="AJ10738" s="807">
        <v>73</v>
      </c>
      <c r="AK10738" s="807">
        <v>51</v>
      </c>
      <c r="AL10738" s="759" t="str">
        <f t="shared" si="335"/>
        <v>Adulto</v>
      </c>
    </row>
    <row r="10739" spans="16:38" ht="15">
      <c r="P10739" s="806" t="s">
        <v>916</v>
      </c>
      <c r="Q10739" s="807">
        <v>1</v>
      </c>
      <c r="R10739" s="807">
        <v>99</v>
      </c>
      <c r="S10739" s="759" t="str">
        <f t="shared" si="334"/>
        <v>Vejez</v>
      </c>
      <c r="AI10739" s="806" t="s">
        <v>925</v>
      </c>
      <c r="AJ10739" s="807">
        <v>68</v>
      </c>
      <c r="AK10739" s="807">
        <v>52</v>
      </c>
      <c r="AL10739" s="759" t="str">
        <f t="shared" si="335"/>
        <v>Adulto</v>
      </c>
    </row>
    <row r="10740" spans="16:38" ht="15">
      <c r="P10740" s="806" t="s">
        <v>916</v>
      </c>
      <c r="Q10740" s="807">
        <v>2</v>
      </c>
      <c r="R10740" s="807">
        <v>100</v>
      </c>
      <c r="S10740" s="759" t="str">
        <f t="shared" si="334"/>
        <v>Vejez</v>
      </c>
      <c r="AI10740" s="806" t="s">
        <v>925</v>
      </c>
      <c r="AJ10740" s="807">
        <v>72</v>
      </c>
      <c r="AK10740" s="807">
        <v>53</v>
      </c>
      <c r="AL10740" s="759" t="str">
        <f t="shared" si="335"/>
        <v>Adulto</v>
      </c>
    </row>
    <row r="10741" spans="16:38" ht="15">
      <c r="P10741" s="806" t="s">
        <v>916</v>
      </c>
      <c r="Q10741" s="807">
        <v>2</v>
      </c>
      <c r="R10741" s="807">
        <v>101</v>
      </c>
      <c r="S10741" s="759" t="str">
        <f t="shared" si="334"/>
        <v>Vejez</v>
      </c>
      <c r="AI10741" s="806" t="s">
        <v>925</v>
      </c>
      <c r="AJ10741" s="807">
        <v>67</v>
      </c>
      <c r="AK10741" s="807">
        <v>54</v>
      </c>
      <c r="AL10741" s="759" t="str">
        <f t="shared" si="335"/>
        <v>Adulto</v>
      </c>
    </row>
    <row r="10742" spans="16:38" ht="15">
      <c r="P10742" s="806" t="s">
        <v>916</v>
      </c>
      <c r="Q10742" s="807">
        <v>3</v>
      </c>
      <c r="R10742" s="807">
        <v>102</v>
      </c>
      <c r="S10742" s="759" t="str">
        <f t="shared" si="334"/>
        <v>Vejez</v>
      </c>
      <c r="AI10742" s="806" t="s">
        <v>925</v>
      </c>
      <c r="AJ10742" s="807">
        <v>58</v>
      </c>
      <c r="AK10742" s="807">
        <v>55</v>
      </c>
      <c r="AL10742" s="759" t="str">
        <f t="shared" si="335"/>
        <v>Adulto</v>
      </c>
    </row>
    <row r="10743" spans="16:38" ht="15">
      <c r="P10743" s="806" t="s">
        <v>916</v>
      </c>
      <c r="Q10743" s="807">
        <v>1</v>
      </c>
      <c r="R10743" s="807">
        <v>103</v>
      </c>
      <c r="S10743" s="759" t="str">
        <f t="shared" si="334"/>
        <v>Vejez</v>
      </c>
      <c r="AI10743" s="806" t="s">
        <v>925</v>
      </c>
      <c r="AJ10743" s="807">
        <v>68</v>
      </c>
      <c r="AK10743" s="807">
        <v>56</v>
      </c>
      <c r="AL10743" s="759" t="str">
        <f t="shared" si="335"/>
        <v>Adulto</v>
      </c>
    </row>
    <row r="10744" spans="16:38" ht="15">
      <c r="P10744" s="806" t="s">
        <v>916</v>
      </c>
      <c r="Q10744" s="807">
        <v>2</v>
      </c>
      <c r="R10744" s="807">
        <v>104</v>
      </c>
      <c r="S10744" s="759" t="str">
        <f t="shared" si="334"/>
        <v>Vejez</v>
      </c>
      <c r="AI10744" s="806" t="s">
        <v>925</v>
      </c>
      <c r="AJ10744" s="807">
        <v>67</v>
      </c>
      <c r="AK10744" s="807">
        <v>57</v>
      </c>
      <c r="AL10744" s="759" t="str">
        <f t="shared" si="335"/>
        <v>Adulto</v>
      </c>
    </row>
    <row r="10745" spans="16:38" ht="15">
      <c r="P10745" s="806" t="s">
        <v>916</v>
      </c>
      <c r="Q10745" s="807">
        <v>2</v>
      </c>
      <c r="R10745" s="807">
        <v>105</v>
      </c>
      <c r="S10745" s="759" t="str">
        <f t="shared" si="334"/>
        <v>Vejez</v>
      </c>
      <c r="AI10745" s="806" t="s">
        <v>925</v>
      </c>
      <c r="AJ10745" s="807">
        <v>65</v>
      </c>
      <c r="AK10745" s="807">
        <v>58</v>
      </c>
      <c r="AL10745" s="759" t="str">
        <f t="shared" si="335"/>
        <v>Adulto</v>
      </c>
    </row>
    <row r="10746" spans="16:38" ht="15">
      <c r="P10746" s="806" t="s">
        <v>916</v>
      </c>
      <c r="Q10746" s="807">
        <v>1</v>
      </c>
      <c r="R10746" s="807">
        <v>106</v>
      </c>
      <c r="S10746" s="759" t="str">
        <f t="shared" si="334"/>
        <v>Vejez</v>
      </c>
      <c r="AI10746" s="806" t="s">
        <v>925</v>
      </c>
      <c r="AJ10746" s="807">
        <v>54</v>
      </c>
      <c r="AK10746" s="807">
        <v>59</v>
      </c>
      <c r="AL10746" s="759" t="str">
        <f t="shared" si="335"/>
        <v>Adulto</v>
      </c>
    </row>
    <row r="10747" spans="16:38" ht="15">
      <c r="P10747" s="806" t="s">
        <v>916</v>
      </c>
      <c r="Q10747" s="807">
        <v>1</v>
      </c>
      <c r="R10747" s="807">
        <v>108</v>
      </c>
      <c r="S10747" s="759" t="str">
        <f t="shared" si="334"/>
        <v>Vejez</v>
      </c>
      <c r="AI10747" s="806" t="s">
        <v>925</v>
      </c>
      <c r="AJ10747" s="807">
        <v>40</v>
      </c>
      <c r="AK10747" s="807">
        <v>60</v>
      </c>
      <c r="AL10747" s="759" t="str">
        <f t="shared" si="335"/>
        <v>Vejez</v>
      </c>
    </row>
    <row r="10748" spans="16:38" ht="30">
      <c r="P10748" s="806" t="s">
        <v>917</v>
      </c>
      <c r="Q10748" s="807">
        <v>348</v>
      </c>
      <c r="R10748" s="807">
        <v>0</v>
      </c>
      <c r="S10748" s="759" t="str">
        <f t="shared" si="334"/>
        <v>Primera Infancia</v>
      </c>
      <c r="AI10748" s="806" t="s">
        <v>925</v>
      </c>
      <c r="AJ10748" s="807">
        <v>48</v>
      </c>
      <c r="AK10748" s="807">
        <v>61</v>
      </c>
      <c r="AL10748" s="759" t="str">
        <f t="shared" si="335"/>
        <v>Vejez</v>
      </c>
    </row>
    <row r="10749" spans="16:38" ht="30">
      <c r="P10749" s="806" t="s">
        <v>917</v>
      </c>
      <c r="Q10749" s="807">
        <v>335</v>
      </c>
      <c r="R10749" s="807">
        <v>1</v>
      </c>
      <c r="S10749" s="759" t="str">
        <f t="shared" si="334"/>
        <v>Primera Infancia</v>
      </c>
      <c r="AI10749" s="806" t="s">
        <v>925</v>
      </c>
      <c r="AJ10749" s="807">
        <v>42</v>
      </c>
      <c r="AK10749" s="807">
        <v>62</v>
      </c>
      <c r="AL10749" s="759" t="str">
        <f t="shared" si="335"/>
        <v>Vejez</v>
      </c>
    </row>
    <row r="10750" spans="16:38" ht="30">
      <c r="P10750" s="806" t="s">
        <v>917</v>
      </c>
      <c r="Q10750" s="807">
        <v>325</v>
      </c>
      <c r="R10750" s="807">
        <v>2</v>
      </c>
      <c r="S10750" s="759" t="str">
        <f t="shared" si="334"/>
        <v>Primera Infancia</v>
      </c>
      <c r="AI10750" s="806" t="s">
        <v>925</v>
      </c>
      <c r="AJ10750" s="807">
        <v>44</v>
      </c>
      <c r="AK10750" s="807">
        <v>63</v>
      </c>
      <c r="AL10750" s="759" t="str">
        <f t="shared" si="335"/>
        <v>Vejez</v>
      </c>
    </row>
    <row r="10751" spans="16:38" ht="30">
      <c r="P10751" s="806" t="s">
        <v>917</v>
      </c>
      <c r="Q10751" s="807">
        <v>300</v>
      </c>
      <c r="R10751" s="807">
        <v>3</v>
      </c>
      <c r="S10751" s="759" t="str">
        <f t="shared" si="334"/>
        <v>Primera Infancia</v>
      </c>
      <c r="AI10751" s="806" t="s">
        <v>925</v>
      </c>
      <c r="AJ10751" s="807">
        <v>36</v>
      </c>
      <c r="AK10751" s="807">
        <v>64</v>
      </c>
      <c r="AL10751" s="759" t="str">
        <f t="shared" si="335"/>
        <v>Vejez</v>
      </c>
    </row>
    <row r="10752" spans="16:38" ht="30">
      <c r="P10752" s="806" t="s">
        <v>917</v>
      </c>
      <c r="Q10752" s="807">
        <v>314</v>
      </c>
      <c r="R10752" s="807">
        <v>4</v>
      </c>
      <c r="S10752" s="759" t="str">
        <f t="shared" si="334"/>
        <v>Primera Infancia</v>
      </c>
      <c r="AI10752" s="806" t="s">
        <v>925</v>
      </c>
      <c r="AJ10752" s="807">
        <v>34</v>
      </c>
      <c r="AK10752" s="807">
        <v>65</v>
      </c>
      <c r="AL10752" s="759" t="str">
        <f t="shared" si="335"/>
        <v>Vejez</v>
      </c>
    </row>
    <row r="10753" spans="16:38" ht="30">
      <c r="P10753" s="806" t="s">
        <v>917</v>
      </c>
      <c r="Q10753" s="807">
        <v>270</v>
      </c>
      <c r="R10753" s="807">
        <v>5</v>
      </c>
      <c r="S10753" s="759" t="str">
        <f t="shared" si="334"/>
        <v>Primera Infancia</v>
      </c>
      <c r="AI10753" s="806" t="s">
        <v>925</v>
      </c>
      <c r="AJ10753" s="807">
        <v>24</v>
      </c>
      <c r="AK10753" s="807">
        <v>66</v>
      </c>
      <c r="AL10753" s="759" t="str">
        <f t="shared" si="335"/>
        <v>Vejez</v>
      </c>
    </row>
    <row r="10754" spans="16:38" ht="15">
      <c r="P10754" s="806" t="s">
        <v>917</v>
      </c>
      <c r="Q10754" s="807">
        <v>246</v>
      </c>
      <c r="R10754" s="807">
        <v>6</v>
      </c>
      <c r="S10754" s="759" t="str">
        <f t="shared" si="334"/>
        <v>Infancia</v>
      </c>
      <c r="AI10754" s="806" t="s">
        <v>925</v>
      </c>
      <c r="AJ10754" s="807">
        <v>31</v>
      </c>
      <c r="AK10754" s="807">
        <v>67</v>
      </c>
      <c r="AL10754" s="759" t="str">
        <f t="shared" si="335"/>
        <v>Vejez</v>
      </c>
    </row>
    <row r="10755" spans="16:38" ht="15">
      <c r="P10755" s="806" t="s">
        <v>917</v>
      </c>
      <c r="Q10755" s="807">
        <v>290</v>
      </c>
      <c r="R10755" s="807">
        <v>7</v>
      </c>
      <c r="S10755" s="759" t="str">
        <f t="shared" ref="S10755:S10818" si="336">IF(P10755=0,"",IF(AND(R10755&gt;=0,R10755&lt;=5),"Primera Infancia",IF(AND(R10755&gt;=6,R10755&lt;=11),"Infancia",IF(AND(R10755&gt;=12,R10755&lt;=17),"Adolescente",IF(AND(R10755&gt;=18,R10755&lt;=28),"Juventud",IF(AND(R10755&gt;=29,R10755&lt;=59),"Adulto","Vejez"))))))</f>
        <v>Infancia</v>
      </c>
      <c r="AI10755" s="806" t="s">
        <v>925</v>
      </c>
      <c r="AJ10755" s="807">
        <v>19</v>
      </c>
      <c r="AK10755" s="807">
        <v>68</v>
      </c>
      <c r="AL10755" s="759" t="str">
        <f t="shared" ref="AL10755:AL10818" si="337">IF(AI10755=0,"",IF(AND(AK10755&gt;=0,AK10755&lt;=5),"Primera Infancia",IF(AND(AK10755&gt;=6,AK10755&lt;=11),"Infancia",IF(AND(AK10755&gt;=12,AK10755&lt;=17),"Adolescente",IF(AND(AK10755&gt;=18,AK10755&lt;=28),"Juventud",IF(AND(AK10755&gt;=29,AK10755&lt;=59),"Adulto","Vejez"))))))</f>
        <v>Vejez</v>
      </c>
    </row>
    <row r="10756" spans="16:38" ht="15">
      <c r="P10756" s="806" t="s">
        <v>917</v>
      </c>
      <c r="Q10756" s="807">
        <v>328</v>
      </c>
      <c r="R10756" s="807">
        <v>8</v>
      </c>
      <c r="S10756" s="759" t="str">
        <f t="shared" si="336"/>
        <v>Infancia</v>
      </c>
      <c r="AI10756" s="806" t="s">
        <v>925</v>
      </c>
      <c r="AJ10756" s="807">
        <v>24</v>
      </c>
      <c r="AK10756" s="807">
        <v>69</v>
      </c>
      <c r="AL10756" s="759" t="str">
        <f t="shared" si="337"/>
        <v>Vejez</v>
      </c>
    </row>
    <row r="10757" spans="16:38" ht="15">
      <c r="P10757" s="806" t="s">
        <v>917</v>
      </c>
      <c r="Q10757" s="807">
        <v>332</v>
      </c>
      <c r="R10757" s="807">
        <v>9</v>
      </c>
      <c r="S10757" s="759" t="str">
        <f t="shared" si="336"/>
        <v>Infancia</v>
      </c>
      <c r="AI10757" s="806" t="s">
        <v>925</v>
      </c>
      <c r="AJ10757" s="807">
        <v>21</v>
      </c>
      <c r="AK10757" s="807">
        <v>70</v>
      </c>
      <c r="AL10757" s="759" t="str">
        <f t="shared" si="337"/>
        <v>Vejez</v>
      </c>
    </row>
    <row r="10758" spans="16:38" ht="15">
      <c r="P10758" s="806" t="s">
        <v>917</v>
      </c>
      <c r="Q10758" s="807">
        <v>338</v>
      </c>
      <c r="R10758" s="807">
        <v>10</v>
      </c>
      <c r="S10758" s="759" t="str">
        <f t="shared" si="336"/>
        <v>Infancia</v>
      </c>
      <c r="AI10758" s="806" t="s">
        <v>925</v>
      </c>
      <c r="AJ10758" s="807">
        <v>25</v>
      </c>
      <c r="AK10758" s="807">
        <v>71</v>
      </c>
      <c r="AL10758" s="759" t="str">
        <f t="shared" si="337"/>
        <v>Vejez</v>
      </c>
    </row>
    <row r="10759" spans="16:38" ht="15">
      <c r="P10759" s="806" t="s">
        <v>917</v>
      </c>
      <c r="Q10759" s="807">
        <v>334</v>
      </c>
      <c r="R10759" s="807">
        <v>11</v>
      </c>
      <c r="S10759" s="759" t="str">
        <f t="shared" si="336"/>
        <v>Infancia</v>
      </c>
      <c r="AI10759" s="806" t="s">
        <v>925</v>
      </c>
      <c r="AJ10759" s="807">
        <v>22</v>
      </c>
      <c r="AK10759" s="807">
        <v>72</v>
      </c>
      <c r="AL10759" s="759" t="str">
        <f t="shared" si="337"/>
        <v>Vejez</v>
      </c>
    </row>
    <row r="10760" spans="16:38" ht="30">
      <c r="P10760" s="806" t="s">
        <v>917</v>
      </c>
      <c r="Q10760" s="807">
        <v>351</v>
      </c>
      <c r="R10760" s="807">
        <v>12</v>
      </c>
      <c r="S10760" s="759" t="str">
        <f t="shared" si="336"/>
        <v>Adolescente</v>
      </c>
      <c r="AI10760" s="806" t="s">
        <v>925</v>
      </c>
      <c r="AJ10760" s="807">
        <v>21</v>
      </c>
      <c r="AK10760" s="807">
        <v>73</v>
      </c>
      <c r="AL10760" s="759" t="str">
        <f t="shared" si="337"/>
        <v>Vejez</v>
      </c>
    </row>
    <row r="10761" spans="16:38" ht="30">
      <c r="P10761" s="806" t="s">
        <v>917</v>
      </c>
      <c r="Q10761" s="807">
        <v>370</v>
      </c>
      <c r="R10761" s="807">
        <v>13</v>
      </c>
      <c r="S10761" s="759" t="str">
        <f t="shared" si="336"/>
        <v>Adolescente</v>
      </c>
      <c r="AI10761" s="806" t="s">
        <v>925</v>
      </c>
      <c r="AJ10761" s="807">
        <v>6</v>
      </c>
      <c r="AK10761" s="807">
        <v>74</v>
      </c>
      <c r="AL10761" s="759" t="str">
        <f t="shared" si="337"/>
        <v>Vejez</v>
      </c>
    </row>
    <row r="10762" spans="16:38" ht="30">
      <c r="P10762" s="806" t="s">
        <v>917</v>
      </c>
      <c r="Q10762" s="807">
        <v>450</v>
      </c>
      <c r="R10762" s="807">
        <v>14</v>
      </c>
      <c r="S10762" s="759" t="str">
        <f t="shared" si="336"/>
        <v>Adolescente</v>
      </c>
      <c r="AI10762" s="806" t="s">
        <v>925</v>
      </c>
      <c r="AJ10762" s="807">
        <v>18</v>
      </c>
      <c r="AK10762" s="807">
        <v>75</v>
      </c>
      <c r="AL10762" s="759" t="str">
        <f t="shared" si="337"/>
        <v>Vejez</v>
      </c>
    </row>
    <row r="10763" spans="16:38" ht="30">
      <c r="P10763" s="806" t="s">
        <v>917</v>
      </c>
      <c r="Q10763" s="807">
        <v>438</v>
      </c>
      <c r="R10763" s="807">
        <v>15</v>
      </c>
      <c r="S10763" s="759" t="str">
        <f t="shared" si="336"/>
        <v>Adolescente</v>
      </c>
      <c r="AI10763" s="806" t="s">
        <v>925</v>
      </c>
      <c r="AJ10763" s="807">
        <v>17</v>
      </c>
      <c r="AK10763" s="807">
        <v>76</v>
      </c>
      <c r="AL10763" s="759" t="str">
        <f t="shared" si="337"/>
        <v>Vejez</v>
      </c>
    </row>
    <row r="10764" spans="16:38" ht="30">
      <c r="P10764" s="806" t="s">
        <v>917</v>
      </c>
      <c r="Q10764" s="807">
        <v>439</v>
      </c>
      <c r="R10764" s="807">
        <v>16</v>
      </c>
      <c r="S10764" s="759" t="str">
        <f t="shared" si="336"/>
        <v>Adolescente</v>
      </c>
      <c r="AI10764" s="806" t="s">
        <v>925</v>
      </c>
      <c r="AJ10764" s="807">
        <v>10</v>
      </c>
      <c r="AK10764" s="807">
        <v>77</v>
      </c>
      <c r="AL10764" s="759" t="str">
        <f t="shared" si="337"/>
        <v>Vejez</v>
      </c>
    </row>
    <row r="10765" spans="16:38" ht="30">
      <c r="P10765" s="806" t="s">
        <v>917</v>
      </c>
      <c r="Q10765" s="807">
        <v>459</v>
      </c>
      <c r="R10765" s="807">
        <v>17</v>
      </c>
      <c r="S10765" s="759" t="str">
        <f t="shared" si="336"/>
        <v>Adolescente</v>
      </c>
      <c r="AI10765" s="806" t="s">
        <v>925</v>
      </c>
      <c r="AJ10765" s="807">
        <v>11</v>
      </c>
      <c r="AK10765" s="807">
        <v>78</v>
      </c>
      <c r="AL10765" s="759" t="str">
        <f t="shared" si="337"/>
        <v>Vejez</v>
      </c>
    </row>
    <row r="10766" spans="16:38" ht="15">
      <c r="P10766" s="806" t="s">
        <v>917</v>
      </c>
      <c r="Q10766" s="807">
        <v>476</v>
      </c>
      <c r="R10766" s="807">
        <v>18</v>
      </c>
      <c r="S10766" s="759" t="str">
        <f t="shared" si="336"/>
        <v>Juventud</v>
      </c>
      <c r="AI10766" s="806" t="s">
        <v>925</v>
      </c>
      <c r="AJ10766" s="807">
        <v>11</v>
      </c>
      <c r="AK10766" s="807">
        <v>79</v>
      </c>
      <c r="AL10766" s="759" t="str">
        <f t="shared" si="337"/>
        <v>Vejez</v>
      </c>
    </row>
    <row r="10767" spans="16:38" ht="15">
      <c r="P10767" s="806" t="s">
        <v>917</v>
      </c>
      <c r="Q10767" s="807">
        <v>396</v>
      </c>
      <c r="R10767" s="807">
        <v>19</v>
      </c>
      <c r="S10767" s="759" t="str">
        <f t="shared" si="336"/>
        <v>Juventud</v>
      </c>
      <c r="AI10767" s="806" t="s">
        <v>925</v>
      </c>
      <c r="AJ10767" s="807">
        <v>14</v>
      </c>
      <c r="AK10767" s="807">
        <v>80</v>
      </c>
      <c r="AL10767" s="759" t="str">
        <f t="shared" si="337"/>
        <v>Vejez</v>
      </c>
    </row>
    <row r="10768" spans="16:38" ht="15">
      <c r="P10768" s="806" t="s">
        <v>917</v>
      </c>
      <c r="Q10768" s="807">
        <v>374</v>
      </c>
      <c r="R10768" s="807">
        <v>20</v>
      </c>
      <c r="S10768" s="759" t="str">
        <f t="shared" si="336"/>
        <v>Juventud</v>
      </c>
      <c r="AI10768" s="806" t="s">
        <v>925</v>
      </c>
      <c r="AJ10768" s="807">
        <v>12</v>
      </c>
      <c r="AK10768" s="807">
        <v>81</v>
      </c>
      <c r="AL10768" s="759" t="str">
        <f t="shared" si="337"/>
        <v>Vejez</v>
      </c>
    </row>
    <row r="10769" spans="16:38" ht="15">
      <c r="P10769" s="806" t="s">
        <v>917</v>
      </c>
      <c r="Q10769" s="807">
        <v>385</v>
      </c>
      <c r="R10769" s="807">
        <v>21</v>
      </c>
      <c r="S10769" s="759" t="str">
        <f t="shared" si="336"/>
        <v>Juventud</v>
      </c>
      <c r="AI10769" s="806" t="s">
        <v>925</v>
      </c>
      <c r="AJ10769" s="807">
        <v>7</v>
      </c>
      <c r="AK10769" s="807">
        <v>82</v>
      </c>
      <c r="AL10769" s="759" t="str">
        <f t="shared" si="337"/>
        <v>Vejez</v>
      </c>
    </row>
    <row r="10770" spans="16:38" ht="15">
      <c r="P10770" s="806" t="s">
        <v>917</v>
      </c>
      <c r="Q10770" s="807">
        <v>394</v>
      </c>
      <c r="R10770" s="807">
        <v>22</v>
      </c>
      <c r="S10770" s="759" t="str">
        <f t="shared" si="336"/>
        <v>Juventud</v>
      </c>
      <c r="AI10770" s="806" t="s">
        <v>925</v>
      </c>
      <c r="AJ10770" s="807">
        <v>6</v>
      </c>
      <c r="AK10770" s="807">
        <v>83</v>
      </c>
      <c r="AL10770" s="759" t="str">
        <f t="shared" si="337"/>
        <v>Vejez</v>
      </c>
    </row>
    <row r="10771" spans="16:38" ht="15">
      <c r="P10771" s="806" t="s">
        <v>917</v>
      </c>
      <c r="Q10771" s="807">
        <v>333</v>
      </c>
      <c r="R10771" s="807">
        <v>23</v>
      </c>
      <c r="S10771" s="759" t="str">
        <f t="shared" si="336"/>
        <v>Juventud</v>
      </c>
      <c r="AI10771" s="806" t="s">
        <v>925</v>
      </c>
      <c r="AJ10771" s="807">
        <v>8</v>
      </c>
      <c r="AK10771" s="807">
        <v>84</v>
      </c>
      <c r="AL10771" s="759" t="str">
        <f t="shared" si="337"/>
        <v>Vejez</v>
      </c>
    </row>
    <row r="10772" spans="16:38" ht="15">
      <c r="P10772" s="806" t="s">
        <v>917</v>
      </c>
      <c r="Q10772" s="807">
        <v>336</v>
      </c>
      <c r="R10772" s="807">
        <v>24</v>
      </c>
      <c r="S10772" s="759" t="str">
        <f t="shared" si="336"/>
        <v>Juventud</v>
      </c>
      <c r="AI10772" s="806" t="s">
        <v>925</v>
      </c>
      <c r="AJ10772" s="807">
        <v>9</v>
      </c>
      <c r="AK10772" s="807">
        <v>85</v>
      </c>
      <c r="AL10772" s="759" t="str">
        <f t="shared" si="337"/>
        <v>Vejez</v>
      </c>
    </row>
    <row r="10773" spans="16:38" ht="15">
      <c r="P10773" s="806" t="s">
        <v>917</v>
      </c>
      <c r="Q10773" s="807">
        <v>316</v>
      </c>
      <c r="R10773" s="807">
        <v>25</v>
      </c>
      <c r="S10773" s="759" t="str">
        <f t="shared" si="336"/>
        <v>Juventud</v>
      </c>
      <c r="AI10773" s="806" t="s">
        <v>925</v>
      </c>
      <c r="AJ10773" s="807">
        <v>9</v>
      </c>
      <c r="AK10773" s="807">
        <v>86</v>
      </c>
      <c r="AL10773" s="759" t="str">
        <f t="shared" si="337"/>
        <v>Vejez</v>
      </c>
    </row>
    <row r="10774" spans="16:38" ht="15">
      <c r="P10774" s="806" t="s">
        <v>917</v>
      </c>
      <c r="Q10774" s="807">
        <v>315</v>
      </c>
      <c r="R10774" s="807">
        <v>26</v>
      </c>
      <c r="S10774" s="759" t="str">
        <f t="shared" si="336"/>
        <v>Juventud</v>
      </c>
      <c r="AI10774" s="806" t="s">
        <v>925</v>
      </c>
      <c r="AJ10774" s="807">
        <v>9</v>
      </c>
      <c r="AK10774" s="807">
        <v>87</v>
      </c>
      <c r="AL10774" s="759" t="str">
        <f t="shared" si="337"/>
        <v>Vejez</v>
      </c>
    </row>
    <row r="10775" spans="16:38" ht="15">
      <c r="P10775" s="806" t="s">
        <v>917</v>
      </c>
      <c r="Q10775" s="807">
        <v>291</v>
      </c>
      <c r="R10775" s="807">
        <v>27</v>
      </c>
      <c r="S10775" s="759" t="str">
        <f t="shared" si="336"/>
        <v>Juventud</v>
      </c>
      <c r="AI10775" s="806" t="s">
        <v>925</v>
      </c>
      <c r="AJ10775" s="807">
        <v>5</v>
      </c>
      <c r="AK10775" s="807">
        <v>88</v>
      </c>
      <c r="AL10775" s="759" t="str">
        <f t="shared" si="337"/>
        <v>Vejez</v>
      </c>
    </row>
    <row r="10776" spans="16:38" ht="15">
      <c r="P10776" s="806" t="s">
        <v>917</v>
      </c>
      <c r="Q10776" s="807">
        <v>288</v>
      </c>
      <c r="R10776" s="807">
        <v>28</v>
      </c>
      <c r="S10776" s="759" t="str">
        <f t="shared" si="336"/>
        <v>Juventud</v>
      </c>
      <c r="AI10776" s="806" t="s">
        <v>925</v>
      </c>
      <c r="AJ10776" s="807">
        <v>7</v>
      </c>
      <c r="AK10776" s="807">
        <v>89</v>
      </c>
      <c r="AL10776" s="759" t="str">
        <f t="shared" si="337"/>
        <v>Vejez</v>
      </c>
    </row>
    <row r="10777" spans="16:38" ht="15">
      <c r="P10777" s="806" t="s">
        <v>917</v>
      </c>
      <c r="Q10777" s="807">
        <v>283</v>
      </c>
      <c r="R10777" s="807">
        <v>29</v>
      </c>
      <c r="S10777" s="759" t="str">
        <f t="shared" si="336"/>
        <v>Adulto</v>
      </c>
      <c r="AI10777" s="806" t="s">
        <v>925</v>
      </c>
      <c r="AJ10777" s="807">
        <v>4</v>
      </c>
      <c r="AK10777" s="807">
        <v>90</v>
      </c>
      <c r="AL10777" s="759" t="str">
        <f t="shared" si="337"/>
        <v>Vejez</v>
      </c>
    </row>
    <row r="10778" spans="16:38" ht="15">
      <c r="P10778" s="806" t="s">
        <v>917</v>
      </c>
      <c r="Q10778" s="807">
        <v>309</v>
      </c>
      <c r="R10778" s="807">
        <v>30</v>
      </c>
      <c r="S10778" s="759" t="str">
        <f t="shared" si="336"/>
        <v>Adulto</v>
      </c>
      <c r="AI10778" s="806" t="s">
        <v>925</v>
      </c>
      <c r="AJ10778" s="807">
        <v>4</v>
      </c>
      <c r="AK10778" s="807">
        <v>91</v>
      </c>
      <c r="AL10778" s="759" t="str">
        <f t="shared" si="337"/>
        <v>Vejez</v>
      </c>
    </row>
    <row r="10779" spans="16:38" ht="15">
      <c r="P10779" s="806" t="s">
        <v>917</v>
      </c>
      <c r="Q10779" s="807">
        <v>309</v>
      </c>
      <c r="R10779" s="807">
        <v>31</v>
      </c>
      <c r="S10779" s="759" t="str">
        <f t="shared" si="336"/>
        <v>Adulto</v>
      </c>
      <c r="AI10779" s="806" t="s">
        <v>925</v>
      </c>
      <c r="AJ10779" s="807">
        <v>3</v>
      </c>
      <c r="AK10779" s="807">
        <v>92</v>
      </c>
      <c r="AL10779" s="759" t="str">
        <f t="shared" si="337"/>
        <v>Vejez</v>
      </c>
    </row>
    <row r="10780" spans="16:38" ht="15">
      <c r="P10780" s="806" t="s">
        <v>917</v>
      </c>
      <c r="Q10780" s="807">
        <v>295</v>
      </c>
      <c r="R10780" s="807">
        <v>32</v>
      </c>
      <c r="S10780" s="759" t="str">
        <f t="shared" si="336"/>
        <v>Adulto</v>
      </c>
      <c r="AI10780" s="806" t="s">
        <v>925</v>
      </c>
      <c r="AJ10780" s="807">
        <v>2</v>
      </c>
      <c r="AK10780" s="807">
        <v>93</v>
      </c>
      <c r="AL10780" s="759" t="str">
        <f t="shared" si="337"/>
        <v>Vejez</v>
      </c>
    </row>
    <row r="10781" spans="16:38" ht="15">
      <c r="P10781" s="806" t="s">
        <v>917</v>
      </c>
      <c r="Q10781" s="807">
        <v>290</v>
      </c>
      <c r="R10781" s="807">
        <v>33</v>
      </c>
      <c r="S10781" s="759" t="str">
        <f t="shared" si="336"/>
        <v>Adulto</v>
      </c>
      <c r="AI10781" s="806" t="s">
        <v>925</v>
      </c>
      <c r="AJ10781" s="807">
        <v>1</v>
      </c>
      <c r="AK10781" s="807">
        <v>94</v>
      </c>
      <c r="AL10781" s="759" t="str">
        <f t="shared" si="337"/>
        <v>Vejez</v>
      </c>
    </row>
    <row r="10782" spans="16:38" ht="15">
      <c r="P10782" s="806" t="s">
        <v>917</v>
      </c>
      <c r="Q10782" s="807">
        <v>291</v>
      </c>
      <c r="R10782" s="807">
        <v>34</v>
      </c>
      <c r="S10782" s="759" t="str">
        <f t="shared" si="336"/>
        <v>Adulto</v>
      </c>
      <c r="AI10782" s="806" t="s">
        <v>925</v>
      </c>
      <c r="AJ10782" s="807">
        <v>3</v>
      </c>
      <c r="AK10782" s="807">
        <v>95</v>
      </c>
      <c r="AL10782" s="759" t="str">
        <f t="shared" si="337"/>
        <v>Vejez</v>
      </c>
    </row>
    <row r="10783" spans="16:38" ht="15">
      <c r="P10783" s="806" t="s">
        <v>917</v>
      </c>
      <c r="Q10783" s="807">
        <v>262</v>
      </c>
      <c r="R10783" s="807">
        <v>35</v>
      </c>
      <c r="S10783" s="759" t="str">
        <f t="shared" si="336"/>
        <v>Adulto</v>
      </c>
      <c r="AI10783" s="806" t="s">
        <v>925</v>
      </c>
      <c r="AJ10783" s="807">
        <v>1</v>
      </c>
      <c r="AK10783" s="807">
        <v>96</v>
      </c>
      <c r="AL10783" s="759" t="str">
        <f t="shared" si="337"/>
        <v>Vejez</v>
      </c>
    </row>
    <row r="10784" spans="16:38" ht="30">
      <c r="P10784" s="806" t="s">
        <v>917</v>
      </c>
      <c r="Q10784" s="807">
        <v>282</v>
      </c>
      <c r="R10784" s="807">
        <v>36</v>
      </c>
      <c r="S10784" s="759" t="str">
        <f t="shared" si="336"/>
        <v>Adulto</v>
      </c>
      <c r="AI10784" s="806" t="s">
        <v>926</v>
      </c>
      <c r="AJ10784" s="807">
        <v>10</v>
      </c>
      <c r="AK10784" s="807">
        <v>0</v>
      </c>
      <c r="AL10784" s="759" t="str">
        <f t="shared" si="337"/>
        <v>Primera Infancia</v>
      </c>
    </row>
    <row r="10785" spans="16:38" ht="30">
      <c r="P10785" s="806" t="s">
        <v>917</v>
      </c>
      <c r="Q10785" s="807">
        <v>282</v>
      </c>
      <c r="R10785" s="807">
        <v>37</v>
      </c>
      <c r="S10785" s="759" t="str">
        <f t="shared" si="336"/>
        <v>Adulto</v>
      </c>
      <c r="AI10785" s="806" t="s">
        <v>926</v>
      </c>
      <c r="AJ10785" s="807">
        <v>9</v>
      </c>
      <c r="AK10785" s="807">
        <v>1</v>
      </c>
      <c r="AL10785" s="759" t="str">
        <f t="shared" si="337"/>
        <v>Primera Infancia</v>
      </c>
    </row>
    <row r="10786" spans="16:38" ht="30">
      <c r="P10786" s="806" t="s">
        <v>917</v>
      </c>
      <c r="Q10786" s="807">
        <v>278</v>
      </c>
      <c r="R10786" s="807">
        <v>38</v>
      </c>
      <c r="S10786" s="759" t="str">
        <f t="shared" si="336"/>
        <v>Adulto</v>
      </c>
      <c r="AI10786" s="806" t="s">
        <v>926</v>
      </c>
      <c r="AJ10786" s="807">
        <v>7</v>
      </c>
      <c r="AK10786" s="807">
        <v>2</v>
      </c>
      <c r="AL10786" s="759" t="str">
        <f t="shared" si="337"/>
        <v>Primera Infancia</v>
      </c>
    </row>
    <row r="10787" spans="16:38" ht="30">
      <c r="P10787" s="806" t="s">
        <v>917</v>
      </c>
      <c r="Q10787" s="807">
        <v>273</v>
      </c>
      <c r="R10787" s="807">
        <v>39</v>
      </c>
      <c r="S10787" s="759" t="str">
        <f t="shared" si="336"/>
        <v>Adulto</v>
      </c>
      <c r="AI10787" s="806" t="s">
        <v>926</v>
      </c>
      <c r="AJ10787" s="807">
        <v>10</v>
      </c>
      <c r="AK10787" s="807">
        <v>3</v>
      </c>
      <c r="AL10787" s="759" t="str">
        <f t="shared" si="337"/>
        <v>Primera Infancia</v>
      </c>
    </row>
    <row r="10788" spans="16:38" ht="30">
      <c r="P10788" s="806" t="s">
        <v>917</v>
      </c>
      <c r="Q10788" s="807">
        <v>311</v>
      </c>
      <c r="R10788" s="807">
        <v>40</v>
      </c>
      <c r="S10788" s="759" t="str">
        <f t="shared" si="336"/>
        <v>Adulto</v>
      </c>
      <c r="AI10788" s="806" t="s">
        <v>926</v>
      </c>
      <c r="AJ10788" s="807">
        <v>11</v>
      </c>
      <c r="AK10788" s="807">
        <v>4</v>
      </c>
      <c r="AL10788" s="759" t="str">
        <f t="shared" si="337"/>
        <v>Primera Infancia</v>
      </c>
    </row>
    <row r="10789" spans="16:38" ht="30">
      <c r="P10789" s="806" t="s">
        <v>917</v>
      </c>
      <c r="Q10789" s="807">
        <v>293</v>
      </c>
      <c r="R10789" s="807">
        <v>41</v>
      </c>
      <c r="S10789" s="759" t="str">
        <f t="shared" si="336"/>
        <v>Adulto</v>
      </c>
      <c r="AI10789" s="806" t="s">
        <v>926</v>
      </c>
      <c r="AJ10789" s="807">
        <v>12</v>
      </c>
      <c r="AK10789" s="807">
        <v>5</v>
      </c>
      <c r="AL10789" s="759" t="str">
        <f t="shared" si="337"/>
        <v>Primera Infancia</v>
      </c>
    </row>
    <row r="10790" spans="16:38" ht="15">
      <c r="P10790" s="806" t="s">
        <v>917</v>
      </c>
      <c r="Q10790" s="807">
        <v>295</v>
      </c>
      <c r="R10790" s="807">
        <v>42</v>
      </c>
      <c r="S10790" s="759" t="str">
        <f t="shared" si="336"/>
        <v>Adulto</v>
      </c>
      <c r="AI10790" s="806" t="s">
        <v>926</v>
      </c>
      <c r="AJ10790" s="807">
        <v>8</v>
      </c>
      <c r="AK10790" s="807">
        <v>6</v>
      </c>
      <c r="AL10790" s="759" t="str">
        <f t="shared" si="337"/>
        <v>Infancia</v>
      </c>
    </row>
    <row r="10791" spans="16:38" ht="15">
      <c r="P10791" s="806" t="s">
        <v>917</v>
      </c>
      <c r="Q10791" s="807">
        <v>291</v>
      </c>
      <c r="R10791" s="807">
        <v>43</v>
      </c>
      <c r="S10791" s="759" t="str">
        <f t="shared" si="336"/>
        <v>Adulto</v>
      </c>
      <c r="AI10791" s="806" t="s">
        <v>926</v>
      </c>
      <c r="AJ10791" s="807">
        <v>11</v>
      </c>
      <c r="AK10791" s="807">
        <v>7</v>
      </c>
      <c r="AL10791" s="759" t="str">
        <f t="shared" si="337"/>
        <v>Infancia</v>
      </c>
    </row>
    <row r="10792" spans="16:38" ht="15">
      <c r="P10792" s="806" t="s">
        <v>917</v>
      </c>
      <c r="Q10792" s="807">
        <v>305</v>
      </c>
      <c r="R10792" s="807">
        <v>44</v>
      </c>
      <c r="S10792" s="759" t="str">
        <f t="shared" si="336"/>
        <v>Adulto</v>
      </c>
      <c r="AI10792" s="806" t="s">
        <v>926</v>
      </c>
      <c r="AJ10792" s="807">
        <v>13</v>
      </c>
      <c r="AK10792" s="807">
        <v>8</v>
      </c>
      <c r="AL10792" s="759" t="str">
        <f t="shared" si="337"/>
        <v>Infancia</v>
      </c>
    </row>
    <row r="10793" spans="16:38" ht="15">
      <c r="P10793" s="806" t="s">
        <v>917</v>
      </c>
      <c r="Q10793" s="807">
        <v>215</v>
      </c>
      <c r="R10793" s="807">
        <v>45</v>
      </c>
      <c r="S10793" s="759" t="str">
        <f t="shared" si="336"/>
        <v>Adulto</v>
      </c>
      <c r="AI10793" s="806" t="s">
        <v>926</v>
      </c>
      <c r="AJ10793" s="807">
        <v>14</v>
      </c>
      <c r="AK10793" s="807">
        <v>9</v>
      </c>
      <c r="AL10793" s="759" t="str">
        <f t="shared" si="337"/>
        <v>Infancia</v>
      </c>
    </row>
    <row r="10794" spans="16:38" ht="15">
      <c r="P10794" s="806" t="s">
        <v>917</v>
      </c>
      <c r="Q10794" s="807">
        <v>282</v>
      </c>
      <c r="R10794" s="807">
        <v>46</v>
      </c>
      <c r="S10794" s="759" t="str">
        <f t="shared" si="336"/>
        <v>Adulto</v>
      </c>
      <c r="AI10794" s="806" t="s">
        <v>926</v>
      </c>
      <c r="AJ10794" s="807">
        <v>4</v>
      </c>
      <c r="AK10794" s="807">
        <v>10</v>
      </c>
      <c r="AL10794" s="759" t="str">
        <f t="shared" si="337"/>
        <v>Infancia</v>
      </c>
    </row>
    <row r="10795" spans="16:38" ht="15">
      <c r="P10795" s="806" t="s">
        <v>917</v>
      </c>
      <c r="Q10795" s="807">
        <v>238</v>
      </c>
      <c r="R10795" s="807">
        <v>47</v>
      </c>
      <c r="S10795" s="759" t="str">
        <f t="shared" si="336"/>
        <v>Adulto</v>
      </c>
      <c r="AI10795" s="806" t="s">
        <v>926</v>
      </c>
      <c r="AJ10795" s="807">
        <v>14</v>
      </c>
      <c r="AK10795" s="807">
        <v>11</v>
      </c>
      <c r="AL10795" s="759" t="str">
        <f t="shared" si="337"/>
        <v>Infancia</v>
      </c>
    </row>
    <row r="10796" spans="16:38" ht="30">
      <c r="P10796" s="806" t="s">
        <v>917</v>
      </c>
      <c r="Q10796" s="807">
        <v>283</v>
      </c>
      <c r="R10796" s="807">
        <v>48</v>
      </c>
      <c r="S10796" s="759" t="str">
        <f t="shared" si="336"/>
        <v>Adulto</v>
      </c>
      <c r="AI10796" s="806" t="s">
        <v>926</v>
      </c>
      <c r="AJ10796" s="807">
        <v>11</v>
      </c>
      <c r="AK10796" s="807">
        <v>12</v>
      </c>
      <c r="AL10796" s="759" t="str">
        <f t="shared" si="337"/>
        <v>Adolescente</v>
      </c>
    </row>
    <row r="10797" spans="16:38" ht="30">
      <c r="P10797" s="806" t="s">
        <v>917</v>
      </c>
      <c r="Q10797" s="807">
        <v>265</v>
      </c>
      <c r="R10797" s="807">
        <v>49</v>
      </c>
      <c r="S10797" s="759" t="str">
        <f t="shared" si="336"/>
        <v>Adulto</v>
      </c>
      <c r="AI10797" s="806" t="s">
        <v>926</v>
      </c>
      <c r="AJ10797" s="807">
        <v>9</v>
      </c>
      <c r="AK10797" s="807">
        <v>13</v>
      </c>
      <c r="AL10797" s="759" t="str">
        <f t="shared" si="337"/>
        <v>Adolescente</v>
      </c>
    </row>
    <row r="10798" spans="16:38" ht="30">
      <c r="P10798" s="806" t="s">
        <v>917</v>
      </c>
      <c r="Q10798" s="807">
        <v>290</v>
      </c>
      <c r="R10798" s="807">
        <v>50</v>
      </c>
      <c r="S10798" s="759" t="str">
        <f t="shared" si="336"/>
        <v>Adulto</v>
      </c>
      <c r="AI10798" s="806" t="s">
        <v>926</v>
      </c>
      <c r="AJ10798" s="807">
        <v>8</v>
      </c>
      <c r="AK10798" s="807">
        <v>14</v>
      </c>
      <c r="AL10798" s="759" t="str">
        <f t="shared" si="337"/>
        <v>Adolescente</v>
      </c>
    </row>
    <row r="10799" spans="16:38" ht="30">
      <c r="P10799" s="806" t="s">
        <v>917</v>
      </c>
      <c r="Q10799" s="807">
        <v>253</v>
      </c>
      <c r="R10799" s="807">
        <v>51</v>
      </c>
      <c r="S10799" s="759" t="str">
        <f t="shared" si="336"/>
        <v>Adulto</v>
      </c>
      <c r="AI10799" s="806" t="s">
        <v>926</v>
      </c>
      <c r="AJ10799" s="807">
        <v>12</v>
      </c>
      <c r="AK10799" s="807">
        <v>15</v>
      </c>
      <c r="AL10799" s="759" t="str">
        <f t="shared" si="337"/>
        <v>Adolescente</v>
      </c>
    </row>
    <row r="10800" spans="16:38" ht="30">
      <c r="P10800" s="806" t="s">
        <v>917</v>
      </c>
      <c r="Q10800" s="807">
        <v>234</v>
      </c>
      <c r="R10800" s="807">
        <v>52</v>
      </c>
      <c r="S10800" s="759" t="str">
        <f t="shared" si="336"/>
        <v>Adulto</v>
      </c>
      <c r="AI10800" s="806" t="s">
        <v>926</v>
      </c>
      <c r="AJ10800" s="807">
        <v>12</v>
      </c>
      <c r="AK10800" s="807">
        <v>16</v>
      </c>
      <c r="AL10800" s="759" t="str">
        <f t="shared" si="337"/>
        <v>Adolescente</v>
      </c>
    </row>
    <row r="10801" spans="16:38" ht="30">
      <c r="P10801" s="806" t="s">
        <v>917</v>
      </c>
      <c r="Q10801" s="807">
        <v>269</v>
      </c>
      <c r="R10801" s="807">
        <v>53</v>
      </c>
      <c r="S10801" s="759" t="str">
        <f t="shared" si="336"/>
        <v>Adulto</v>
      </c>
      <c r="AI10801" s="806" t="s">
        <v>926</v>
      </c>
      <c r="AJ10801" s="807">
        <v>8</v>
      </c>
      <c r="AK10801" s="807">
        <v>17</v>
      </c>
      <c r="AL10801" s="759" t="str">
        <f t="shared" si="337"/>
        <v>Adolescente</v>
      </c>
    </row>
    <row r="10802" spans="16:38" ht="15">
      <c r="P10802" s="806" t="s">
        <v>917</v>
      </c>
      <c r="Q10802" s="807">
        <v>261</v>
      </c>
      <c r="R10802" s="807">
        <v>54</v>
      </c>
      <c r="S10802" s="759" t="str">
        <f t="shared" si="336"/>
        <v>Adulto</v>
      </c>
      <c r="AI10802" s="806" t="s">
        <v>926</v>
      </c>
      <c r="AJ10802" s="807">
        <v>19</v>
      </c>
      <c r="AK10802" s="807">
        <v>18</v>
      </c>
      <c r="AL10802" s="759" t="str">
        <f t="shared" si="337"/>
        <v>Juventud</v>
      </c>
    </row>
    <row r="10803" spans="16:38" ht="15">
      <c r="P10803" s="806" t="s">
        <v>917</v>
      </c>
      <c r="Q10803" s="807">
        <v>259</v>
      </c>
      <c r="R10803" s="807">
        <v>55</v>
      </c>
      <c r="S10803" s="759" t="str">
        <f t="shared" si="336"/>
        <v>Adulto</v>
      </c>
      <c r="AI10803" s="806" t="s">
        <v>926</v>
      </c>
      <c r="AJ10803" s="807">
        <v>21</v>
      </c>
      <c r="AK10803" s="807">
        <v>19</v>
      </c>
      <c r="AL10803" s="759" t="str">
        <f t="shared" si="337"/>
        <v>Juventud</v>
      </c>
    </row>
    <row r="10804" spans="16:38" ht="15">
      <c r="P10804" s="806" t="s">
        <v>917</v>
      </c>
      <c r="Q10804" s="807">
        <v>272</v>
      </c>
      <c r="R10804" s="807">
        <v>56</v>
      </c>
      <c r="S10804" s="759" t="str">
        <f t="shared" si="336"/>
        <v>Adulto</v>
      </c>
      <c r="AI10804" s="806" t="s">
        <v>926</v>
      </c>
      <c r="AJ10804" s="807">
        <v>46</v>
      </c>
      <c r="AK10804" s="807">
        <v>20</v>
      </c>
      <c r="AL10804" s="759" t="str">
        <f t="shared" si="337"/>
        <v>Juventud</v>
      </c>
    </row>
    <row r="10805" spans="16:38" ht="15">
      <c r="P10805" s="806" t="s">
        <v>917</v>
      </c>
      <c r="Q10805" s="807">
        <v>265</v>
      </c>
      <c r="R10805" s="807">
        <v>57</v>
      </c>
      <c r="S10805" s="759" t="str">
        <f t="shared" si="336"/>
        <v>Adulto</v>
      </c>
      <c r="AI10805" s="806" t="s">
        <v>926</v>
      </c>
      <c r="AJ10805" s="807">
        <v>40</v>
      </c>
      <c r="AK10805" s="807">
        <v>21</v>
      </c>
      <c r="AL10805" s="759" t="str">
        <f t="shared" si="337"/>
        <v>Juventud</v>
      </c>
    </row>
    <row r="10806" spans="16:38" ht="15">
      <c r="P10806" s="806" t="s">
        <v>917</v>
      </c>
      <c r="Q10806" s="807">
        <v>281</v>
      </c>
      <c r="R10806" s="807">
        <v>58</v>
      </c>
      <c r="S10806" s="759" t="str">
        <f t="shared" si="336"/>
        <v>Adulto</v>
      </c>
      <c r="AI10806" s="806" t="s">
        <v>926</v>
      </c>
      <c r="AJ10806" s="807">
        <v>36</v>
      </c>
      <c r="AK10806" s="807">
        <v>22</v>
      </c>
      <c r="AL10806" s="759" t="str">
        <f t="shared" si="337"/>
        <v>Juventud</v>
      </c>
    </row>
    <row r="10807" spans="16:38" ht="15">
      <c r="P10807" s="806" t="s">
        <v>917</v>
      </c>
      <c r="Q10807" s="807">
        <v>278</v>
      </c>
      <c r="R10807" s="807">
        <v>59</v>
      </c>
      <c r="S10807" s="759" t="str">
        <f t="shared" si="336"/>
        <v>Adulto</v>
      </c>
      <c r="AI10807" s="806" t="s">
        <v>926</v>
      </c>
      <c r="AJ10807" s="807">
        <v>37</v>
      </c>
      <c r="AK10807" s="807">
        <v>23</v>
      </c>
      <c r="AL10807" s="759" t="str">
        <f t="shared" si="337"/>
        <v>Juventud</v>
      </c>
    </row>
    <row r="10808" spans="16:38" ht="15">
      <c r="P10808" s="806" t="s">
        <v>917</v>
      </c>
      <c r="Q10808" s="807">
        <v>270</v>
      </c>
      <c r="R10808" s="807">
        <v>60</v>
      </c>
      <c r="S10808" s="759" t="str">
        <f t="shared" si="336"/>
        <v>Vejez</v>
      </c>
      <c r="AI10808" s="806" t="s">
        <v>926</v>
      </c>
      <c r="AJ10808" s="807">
        <v>37</v>
      </c>
      <c r="AK10808" s="807">
        <v>24</v>
      </c>
      <c r="AL10808" s="759" t="str">
        <f t="shared" si="337"/>
        <v>Juventud</v>
      </c>
    </row>
    <row r="10809" spans="16:38" ht="15">
      <c r="P10809" s="806" t="s">
        <v>917</v>
      </c>
      <c r="Q10809" s="807">
        <v>255</v>
      </c>
      <c r="R10809" s="807">
        <v>61</v>
      </c>
      <c r="S10809" s="759" t="str">
        <f t="shared" si="336"/>
        <v>Vejez</v>
      </c>
      <c r="AI10809" s="806" t="s">
        <v>926</v>
      </c>
      <c r="AJ10809" s="807">
        <v>39</v>
      </c>
      <c r="AK10809" s="807">
        <v>25</v>
      </c>
      <c r="AL10809" s="759" t="str">
        <f t="shared" si="337"/>
        <v>Juventud</v>
      </c>
    </row>
    <row r="10810" spans="16:38" ht="15">
      <c r="P10810" s="806" t="s">
        <v>917</v>
      </c>
      <c r="Q10810" s="807">
        <v>256</v>
      </c>
      <c r="R10810" s="807">
        <v>62</v>
      </c>
      <c r="S10810" s="759" t="str">
        <f t="shared" si="336"/>
        <v>Vejez</v>
      </c>
      <c r="AI10810" s="806" t="s">
        <v>926</v>
      </c>
      <c r="AJ10810" s="807">
        <v>27</v>
      </c>
      <c r="AK10810" s="807">
        <v>26</v>
      </c>
      <c r="AL10810" s="759" t="str">
        <f t="shared" si="337"/>
        <v>Juventud</v>
      </c>
    </row>
    <row r="10811" spans="16:38" ht="15">
      <c r="P10811" s="806" t="s">
        <v>917</v>
      </c>
      <c r="Q10811" s="807">
        <v>232</v>
      </c>
      <c r="R10811" s="807">
        <v>63</v>
      </c>
      <c r="S10811" s="759" t="str">
        <f t="shared" si="336"/>
        <v>Vejez</v>
      </c>
      <c r="AI10811" s="806" t="s">
        <v>926</v>
      </c>
      <c r="AJ10811" s="807">
        <v>36</v>
      </c>
      <c r="AK10811" s="807">
        <v>27</v>
      </c>
      <c r="AL10811" s="759" t="str">
        <f t="shared" si="337"/>
        <v>Juventud</v>
      </c>
    </row>
    <row r="10812" spans="16:38" ht="15">
      <c r="P10812" s="806" t="s">
        <v>917</v>
      </c>
      <c r="Q10812" s="807">
        <v>220</v>
      </c>
      <c r="R10812" s="807">
        <v>64</v>
      </c>
      <c r="S10812" s="759" t="str">
        <f t="shared" si="336"/>
        <v>Vejez</v>
      </c>
      <c r="AI10812" s="806" t="s">
        <v>926</v>
      </c>
      <c r="AJ10812" s="807">
        <v>42</v>
      </c>
      <c r="AK10812" s="807">
        <v>28</v>
      </c>
      <c r="AL10812" s="759" t="str">
        <f t="shared" si="337"/>
        <v>Juventud</v>
      </c>
    </row>
    <row r="10813" spans="16:38" ht="15">
      <c r="P10813" s="806" t="s">
        <v>917</v>
      </c>
      <c r="Q10813" s="807">
        <v>220</v>
      </c>
      <c r="R10813" s="807">
        <v>65</v>
      </c>
      <c r="S10813" s="759" t="str">
        <f t="shared" si="336"/>
        <v>Vejez</v>
      </c>
      <c r="AI10813" s="806" t="s">
        <v>926</v>
      </c>
      <c r="AJ10813" s="807">
        <v>35</v>
      </c>
      <c r="AK10813" s="807">
        <v>29</v>
      </c>
      <c r="AL10813" s="759" t="str">
        <f t="shared" si="337"/>
        <v>Adulto</v>
      </c>
    </row>
    <row r="10814" spans="16:38" ht="15">
      <c r="P10814" s="806" t="s">
        <v>917</v>
      </c>
      <c r="Q10814" s="807">
        <v>213</v>
      </c>
      <c r="R10814" s="807">
        <v>66</v>
      </c>
      <c r="S10814" s="759" t="str">
        <f t="shared" si="336"/>
        <v>Vejez</v>
      </c>
      <c r="AI10814" s="806" t="s">
        <v>926</v>
      </c>
      <c r="AJ10814" s="807">
        <v>38</v>
      </c>
      <c r="AK10814" s="807">
        <v>30</v>
      </c>
      <c r="AL10814" s="759" t="str">
        <f t="shared" si="337"/>
        <v>Adulto</v>
      </c>
    </row>
    <row r="10815" spans="16:38" ht="15">
      <c r="P10815" s="806" t="s">
        <v>917</v>
      </c>
      <c r="Q10815" s="807">
        <v>210</v>
      </c>
      <c r="R10815" s="807">
        <v>67</v>
      </c>
      <c r="S10815" s="759" t="str">
        <f t="shared" si="336"/>
        <v>Vejez</v>
      </c>
      <c r="AI10815" s="806" t="s">
        <v>926</v>
      </c>
      <c r="AJ10815" s="807">
        <v>23</v>
      </c>
      <c r="AK10815" s="807">
        <v>31</v>
      </c>
      <c r="AL10815" s="759" t="str">
        <f t="shared" si="337"/>
        <v>Adulto</v>
      </c>
    </row>
    <row r="10816" spans="16:38" ht="15">
      <c r="P10816" s="806" t="s">
        <v>917</v>
      </c>
      <c r="Q10816" s="807">
        <v>184</v>
      </c>
      <c r="R10816" s="807">
        <v>68</v>
      </c>
      <c r="S10816" s="759" t="str">
        <f t="shared" si="336"/>
        <v>Vejez</v>
      </c>
      <c r="AI10816" s="806" t="s">
        <v>926</v>
      </c>
      <c r="AJ10816" s="807">
        <v>33</v>
      </c>
      <c r="AK10816" s="807">
        <v>32</v>
      </c>
      <c r="AL10816" s="759" t="str">
        <f t="shared" si="337"/>
        <v>Adulto</v>
      </c>
    </row>
    <row r="10817" spans="16:38" ht="15">
      <c r="P10817" s="806" t="s">
        <v>917</v>
      </c>
      <c r="Q10817" s="807">
        <v>190</v>
      </c>
      <c r="R10817" s="807">
        <v>69</v>
      </c>
      <c r="S10817" s="759" t="str">
        <f t="shared" si="336"/>
        <v>Vejez</v>
      </c>
      <c r="AI10817" s="806" t="s">
        <v>926</v>
      </c>
      <c r="AJ10817" s="807">
        <v>22</v>
      </c>
      <c r="AK10817" s="807">
        <v>33</v>
      </c>
      <c r="AL10817" s="759" t="str">
        <f t="shared" si="337"/>
        <v>Adulto</v>
      </c>
    </row>
    <row r="10818" spans="16:38" ht="15">
      <c r="P10818" s="806" t="s">
        <v>917</v>
      </c>
      <c r="Q10818" s="807">
        <v>170</v>
      </c>
      <c r="R10818" s="807">
        <v>70</v>
      </c>
      <c r="S10818" s="759" t="str">
        <f t="shared" si="336"/>
        <v>Vejez</v>
      </c>
      <c r="AI10818" s="806" t="s">
        <v>926</v>
      </c>
      <c r="AJ10818" s="807">
        <v>29</v>
      </c>
      <c r="AK10818" s="807">
        <v>34</v>
      </c>
      <c r="AL10818" s="759" t="str">
        <f t="shared" si="337"/>
        <v>Adulto</v>
      </c>
    </row>
    <row r="10819" spans="16:38" ht="15">
      <c r="P10819" s="806" t="s">
        <v>917</v>
      </c>
      <c r="Q10819" s="807">
        <v>177</v>
      </c>
      <c r="R10819" s="807">
        <v>71</v>
      </c>
      <c r="S10819" s="759" t="str">
        <f t="shared" ref="S10819:S10882" si="338">IF(P10819=0,"",IF(AND(R10819&gt;=0,R10819&lt;=5),"Primera Infancia",IF(AND(R10819&gt;=6,R10819&lt;=11),"Infancia",IF(AND(R10819&gt;=12,R10819&lt;=17),"Adolescente",IF(AND(R10819&gt;=18,R10819&lt;=28),"Juventud",IF(AND(R10819&gt;=29,R10819&lt;=59),"Adulto","Vejez"))))))</f>
        <v>Vejez</v>
      </c>
      <c r="AI10819" s="806" t="s">
        <v>926</v>
      </c>
      <c r="AJ10819" s="807">
        <v>16</v>
      </c>
      <c r="AK10819" s="807">
        <v>35</v>
      </c>
      <c r="AL10819" s="759" t="str">
        <f t="shared" ref="AL10819:AL10882" si="339">IF(AI10819=0,"",IF(AND(AK10819&gt;=0,AK10819&lt;=5),"Primera Infancia",IF(AND(AK10819&gt;=6,AK10819&lt;=11),"Infancia",IF(AND(AK10819&gt;=12,AK10819&lt;=17),"Adolescente",IF(AND(AK10819&gt;=18,AK10819&lt;=28),"Juventud",IF(AND(AK10819&gt;=29,AK10819&lt;=59),"Adulto","Vejez"))))))</f>
        <v>Adulto</v>
      </c>
    </row>
    <row r="10820" spans="16:38" ht="15">
      <c r="P10820" s="806" t="s">
        <v>917</v>
      </c>
      <c r="Q10820" s="807">
        <v>171</v>
      </c>
      <c r="R10820" s="807">
        <v>72</v>
      </c>
      <c r="S10820" s="759" t="str">
        <f t="shared" si="338"/>
        <v>Vejez</v>
      </c>
      <c r="AI10820" s="806" t="s">
        <v>926</v>
      </c>
      <c r="AJ10820" s="807">
        <v>23</v>
      </c>
      <c r="AK10820" s="807">
        <v>36</v>
      </c>
      <c r="AL10820" s="759" t="str">
        <f t="shared" si="339"/>
        <v>Adulto</v>
      </c>
    </row>
    <row r="10821" spans="16:38" ht="15">
      <c r="P10821" s="806" t="s">
        <v>917</v>
      </c>
      <c r="Q10821" s="807">
        <v>149</v>
      </c>
      <c r="R10821" s="807">
        <v>73</v>
      </c>
      <c r="S10821" s="759" t="str">
        <f t="shared" si="338"/>
        <v>Vejez</v>
      </c>
      <c r="AI10821" s="806" t="s">
        <v>926</v>
      </c>
      <c r="AJ10821" s="807">
        <v>14</v>
      </c>
      <c r="AK10821" s="807">
        <v>37</v>
      </c>
      <c r="AL10821" s="759" t="str">
        <f t="shared" si="339"/>
        <v>Adulto</v>
      </c>
    </row>
    <row r="10822" spans="16:38" ht="15">
      <c r="P10822" s="806" t="s">
        <v>917</v>
      </c>
      <c r="Q10822" s="807">
        <v>129</v>
      </c>
      <c r="R10822" s="807">
        <v>74</v>
      </c>
      <c r="S10822" s="759" t="str">
        <f t="shared" si="338"/>
        <v>Vejez</v>
      </c>
      <c r="AI10822" s="806" t="s">
        <v>926</v>
      </c>
      <c r="AJ10822" s="807">
        <v>21</v>
      </c>
      <c r="AK10822" s="807">
        <v>38</v>
      </c>
      <c r="AL10822" s="759" t="str">
        <f t="shared" si="339"/>
        <v>Adulto</v>
      </c>
    </row>
    <row r="10823" spans="16:38" ht="15">
      <c r="P10823" s="806" t="s">
        <v>917</v>
      </c>
      <c r="Q10823" s="807">
        <v>122</v>
      </c>
      <c r="R10823" s="807">
        <v>75</v>
      </c>
      <c r="S10823" s="759" t="str">
        <f t="shared" si="338"/>
        <v>Vejez</v>
      </c>
      <c r="AI10823" s="806" t="s">
        <v>926</v>
      </c>
      <c r="AJ10823" s="807">
        <v>25</v>
      </c>
      <c r="AK10823" s="807">
        <v>39</v>
      </c>
      <c r="AL10823" s="759" t="str">
        <f t="shared" si="339"/>
        <v>Adulto</v>
      </c>
    </row>
    <row r="10824" spans="16:38" ht="15">
      <c r="P10824" s="806" t="s">
        <v>917</v>
      </c>
      <c r="Q10824" s="807">
        <v>127</v>
      </c>
      <c r="R10824" s="807">
        <v>76</v>
      </c>
      <c r="S10824" s="759" t="str">
        <f t="shared" si="338"/>
        <v>Vejez</v>
      </c>
      <c r="AI10824" s="806" t="s">
        <v>926</v>
      </c>
      <c r="AJ10824" s="807">
        <v>26</v>
      </c>
      <c r="AK10824" s="807">
        <v>40</v>
      </c>
      <c r="AL10824" s="759" t="str">
        <f t="shared" si="339"/>
        <v>Adulto</v>
      </c>
    </row>
    <row r="10825" spans="16:38" ht="15">
      <c r="P10825" s="806" t="s">
        <v>917</v>
      </c>
      <c r="Q10825" s="807">
        <v>101</v>
      </c>
      <c r="R10825" s="807">
        <v>77</v>
      </c>
      <c r="S10825" s="759" t="str">
        <f t="shared" si="338"/>
        <v>Vejez</v>
      </c>
      <c r="AI10825" s="806" t="s">
        <v>926</v>
      </c>
      <c r="AJ10825" s="807">
        <v>14</v>
      </c>
      <c r="AK10825" s="807">
        <v>41</v>
      </c>
      <c r="AL10825" s="759" t="str">
        <f t="shared" si="339"/>
        <v>Adulto</v>
      </c>
    </row>
    <row r="10826" spans="16:38" ht="15">
      <c r="P10826" s="806" t="s">
        <v>917</v>
      </c>
      <c r="Q10826" s="807">
        <v>100</v>
      </c>
      <c r="R10826" s="807">
        <v>78</v>
      </c>
      <c r="S10826" s="759" t="str">
        <f t="shared" si="338"/>
        <v>Vejez</v>
      </c>
      <c r="AI10826" s="806" t="s">
        <v>926</v>
      </c>
      <c r="AJ10826" s="807">
        <v>14</v>
      </c>
      <c r="AK10826" s="807">
        <v>42</v>
      </c>
      <c r="AL10826" s="759" t="str">
        <f t="shared" si="339"/>
        <v>Adulto</v>
      </c>
    </row>
    <row r="10827" spans="16:38" ht="15">
      <c r="P10827" s="806" t="s">
        <v>917</v>
      </c>
      <c r="Q10827" s="807">
        <v>79</v>
      </c>
      <c r="R10827" s="807">
        <v>79</v>
      </c>
      <c r="S10827" s="759" t="str">
        <f t="shared" si="338"/>
        <v>Vejez</v>
      </c>
      <c r="AI10827" s="806" t="s">
        <v>926</v>
      </c>
      <c r="AJ10827" s="807">
        <v>22</v>
      </c>
      <c r="AK10827" s="807">
        <v>43</v>
      </c>
      <c r="AL10827" s="759" t="str">
        <f t="shared" si="339"/>
        <v>Adulto</v>
      </c>
    </row>
    <row r="10828" spans="16:38" ht="15">
      <c r="P10828" s="806" t="s">
        <v>917</v>
      </c>
      <c r="Q10828" s="807">
        <v>90</v>
      </c>
      <c r="R10828" s="807">
        <v>80</v>
      </c>
      <c r="S10828" s="759" t="str">
        <f t="shared" si="338"/>
        <v>Vejez</v>
      </c>
      <c r="AI10828" s="806" t="s">
        <v>926</v>
      </c>
      <c r="AJ10828" s="807">
        <v>20</v>
      </c>
      <c r="AK10828" s="807">
        <v>44</v>
      </c>
      <c r="AL10828" s="759" t="str">
        <f t="shared" si="339"/>
        <v>Adulto</v>
      </c>
    </row>
    <row r="10829" spans="16:38" ht="15">
      <c r="P10829" s="806" t="s">
        <v>917</v>
      </c>
      <c r="Q10829" s="807">
        <v>82</v>
      </c>
      <c r="R10829" s="807">
        <v>81</v>
      </c>
      <c r="S10829" s="759" t="str">
        <f t="shared" si="338"/>
        <v>Vejez</v>
      </c>
      <c r="AI10829" s="806" t="s">
        <v>926</v>
      </c>
      <c r="AJ10829" s="807">
        <v>13</v>
      </c>
      <c r="AK10829" s="807">
        <v>45</v>
      </c>
      <c r="AL10829" s="759" t="str">
        <f t="shared" si="339"/>
        <v>Adulto</v>
      </c>
    </row>
    <row r="10830" spans="16:38" ht="15">
      <c r="P10830" s="806" t="s">
        <v>917</v>
      </c>
      <c r="Q10830" s="807">
        <v>87</v>
      </c>
      <c r="R10830" s="807">
        <v>82</v>
      </c>
      <c r="S10830" s="759" t="str">
        <f t="shared" si="338"/>
        <v>Vejez</v>
      </c>
      <c r="AI10830" s="806" t="s">
        <v>926</v>
      </c>
      <c r="AJ10830" s="807">
        <v>15</v>
      </c>
      <c r="AK10830" s="807">
        <v>46</v>
      </c>
      <c r="AL10830" s="759" t="str">
        <f t="shared" si="339"/>
        <v>Adulto</v>
      </c>
    </row>
    <row r="10831" spans="16:38" ht="15">
      <c r="P10831" s="806" t="s">
        <v>917</v>
      </c>
      <c r="Q10831" s="807">
        <v>74</v>
      </c>
      <c r="R10831" s="807">
        <v>83</v>
      </c>
      <c r="S10831" s="759" t="str">
        <f t="shared" si="338"/>
        <v>Vejez</v>
      </c>
      <c r="AI10831" s="806" t="s">
        <v>926</v>
      </c>
      <c r="AJ10831" s="807">
        <v>10</v>
      </c>
      <c r="AK10831" s="807">
        <v>47</v>
      </c>
      <c r="AL10831" s="759" t="str">
        <f t="shared" si="339"/>
        <v>Adulto</v>
      </c>
    </row>
    <row r="10832" spans="16:38" ht="15">
      <c r="P10832" s="806" t="s">
        <v>917</v>
      </c>
      <c r="Q10832" s="807">
        <v>57</v>
      </c>
      <c r="R10832" s="807">
        <v>84</v>
      </c>
      <c r="S10832" s="759" t="str">
        <f t="shared" si="338"/>
        <v>Vejez</v>
      </c>
      <c r="AI10832" s="806" t="s">
        <v>926</v>
      </c>
      <c r="AJ10832" s="807">
        <v>17</v>
      </c>
      <c r="AK10832" s="807">
        <v>48</v>
      </c>
      <c r="AL10832" s="759" t="str">
        <f t="shared" si="339"/>
        <v>Adulto</v>
      </c>
    </row>
    <row r="10833" spans="16:38" ht="15">
      <c r="P10833" s="806" t="s">
        <v>917</v>
      </c>
      <c r="Q10833" s="807">
        <v>61</v>
      </c>
      <c r="R10833" s="807">
        <v>85</v>
      </c>
      <c r="S10833" s="759" t="str">
        <f t="shared" si="338"/>
        <v>Vejez</v>
      </c>
      <c r="AI10833" s="806" t="s">
        <v>926</v>
      </c>
      <c r="AJ10833" s="807">
        <v>16</v>
      </c>
      <c r="AK10833" s="807">
        <v>49</v>
      </c>
      <c r="AL10833" s="759" t="str">
        <f t="shared" si="339"/>
        <v>Adulto</v>
      </c>
    </row>
    <row r="10834" spans="16:38" ht="15">
      <c r="P10834" s="806" t="s">
        <v>917</v>
      </c>
      <c r="Q10834" s="807">
        <v>35</v>
      </c>
      <c r="R10834" s="807">
        <v>86</v>
      </c>
      <c r="S10834" s="759" t="str">
        <f t="shared" si="338"/>
        <v>Vejez</v>
      </c>
      <c r="AI10834" s="806" t="s">
        <v>926</v>
      </c>
      <c r="AJ10834" s="807">
        <v>15</v>
      </c>
      <c r="AK10834" s="807">
        <v>50</v>
      </c>
      <c r="AL10834" s="759" t="str">
        <f t="shared" si="339"/>
        <v>Adulto</v>
      </c>
    </row>
    <row r="10835" spans="16:38" ht="15">
      <c r="P10835" s="806" t="s">
        <v>917</v>
      </c>
      <c r="Q10835" s="807">
        <v>43</v>
      </c>
      <c r="R10835" s="807">
        <v>87</v>
      </c>
      <c r="S10835" s="759" t="str">
        <f t="shared" si="338"/>
        <v>Vejez</v>
      </c>
      <c r="AI10835" s="806" t="s">
        <v>926</v>
      </c>
      <c r="AJ10835" s="807">
        <v>12</v>
      </c>
      <c r="AK10835" s="807">
        <v>51</v>
      </c>
      <c r="AL10835" s="759" t="str">
        <f t="shared" si="339"/>
        <v>Adulto</v>
      </c>
    </row>
    <row r="10836" spans="16:38" ht="15">
      <c r="P10836" s="806" t="s">
        <v>917</v>
      </c>
      <c r="Q10836" s="807">
        <v>39</v>
      </c>
      <c r="R10836" s="807">
        <v>88</v>
      </c>
      <c r="S10836" s="759" t="str">
        <f t="shared" si="338"/>
        <v>Vejez</v>
      </c>
      <c r="AI10836" s="806" t="s">
        <v>926</v>
      </c>
      <c r="AJ10836" s="807">
        <v>12</v>
      </c>
      <c r="AK10836" s="807">
        <v>52</v>
      </c>
      <c r="AL10836" s="759" t="str">
        <f t="shared" si="339"/>
        <v>Adulto</v>
      </c>
    </row>
    <row r="10837" spans="16:38" ht="15">
      <c r="P10837" s="806" t="s">
        <v>917</v>
      </c>
      <c r="Q10837" s="807">
        <v>26</v>
      </c>
      <c r="R10837" s="807">
        <v>89</v>
      </c>
      <c r="S10837" s="759" t="str">
        <f t="shared" si="338"/>
        <v>Vejez</v>
      </c>
      <c r="AI10837" s="806" t="s">
        <v>926</v>
      </c>
      <c r="AJ10837" s="807">
        <v>9</v>
      </c>
      <c r="AK10837" s="807">
        <v>53</v>
      </c>
      <c r="AL10837" s="759" t="str">
        <f t="shared" si="339"/>
        <v>Adulto</v>
      </c>
    </row>
    <row r="10838" spans="16:38" ht="15">
      <c r="P10838" s="806" t="s">
        <v>917</v>
      </c>
      <c r="Q10838" s="807">
        <v>26</v>
      </c>
      <c r="R10838" s="807">
        <v>90</v>
      </c>
      <c r="S10838" s="759" t="str">
        <f t="shared" si="338"/>
        <v>Vejez</v>
      </c>
      <c r="AI10838" s="806" t="s">
        <v>926</v>
      </c>
      <c r="AJ10838" s="807">
        <v>9</v>
      </c>
      <c r="AK10838" s="807">
        <v>54</v>
      </c>
      <c r="AL10838" s="759" t="str">
        <f t="shared" si="339"/>
        <v>Adulto</v>
      </c>
    </row>
    <row r="10839" spans="16:38" ht="15">
      <c r="P10839" s="806" t="s">
        <v>917</v>
      </c>
      <c r="Q10839" s="807">
        <v>26</v>
      </c>
      <c r="R10839" s="807">
        <v>91</v>
      </c>
      <c r="S10839" s="759" t="str">
        <f t="shared" si="338"/>
        <v>Vejez</v>
      </c>
      <c r="AI10839" s="806" t="s">
        <v>926</v>
      </c>
      <c r="AJ10839" s="807">
        <v>15</v>
      </c>
      <c r="AK10839" s="807">
        <v>55</v>
      </c>
      <c r="AL10839" s="759" t="str">
        <f t="shared" si="339"/>
        <v>Adulto</v>
      </c>
    </row>
    <row r="10840" spans="16:38" ht="15">
      <c r="P10840" s="806" t="s">
        <v>917</v>
      </c>
      <c r="Q10840" s="807">
        <v>16</v>
      </c>
      <c r="R10840" s="807">
        <v>92</v>
      </c>
      <c r="S10840" s="759" t="str">
        <f t="shared" si="338"/>
        <v>Vejez</v>
      </c>
      <c r="AI10840" s="806" t="s">
        <v>926</v>
      </c>
      <c r="AJ10840" s="807">
        <v>12</v>
      </c>
      <c r="AK10840" s="807">
        <v>56</v>
      </c>
      <c r="AL10840" s="759" t="str">
        <f t="shared" si="339"/>
        <v>Adulto</v>
      </c>
    </row>
    <row r="10841" spans="16:38" ht="15">
      <c r="P10841" s="806" t="s">
        <v>917</v>
      </c>
      <c r="Q10841" s="807">
        <v>17</v>
      </c>
      <c r="R10841" s="807">
        <v>93</v>
      </c>
      <c r="S10841" s="759" t="str">
        <f t="shared" si="338"/>
        <v>Vejez</v>
      </c>
      <c r="AI10841" s="806" t="s">
        <v>926</v>
      </c>
      <c r="AJ10841" s="807">
        <v>14</v>
      </c>
      <c r="AK10841" s="807">
        <v>57</v>
      </c>
      <c r="AL10841" s="759" t="str">
        <f t="shared" si="339"/>
        <v>Adulto</v>
      </c>
    </row>
    <row r="10842" spans="16:38" ht="15">
      <c r="P10842" s="806" t="s">
        <v>917</v>
      </c>
      <c r="Q10842" s="807">
        <v>7</v>
      </c>
      <c r="R10842" s="807">
        <v>94</v>
      </c>
      <c r="S10842" s="759" t="str">
        <f t="shared" si="338"/>
        <v>Vejez</v>
      </c>
      <c r="AI10842" s="806" t="s">
        <v>926</v>
      </c>
      <c r="AJ10842" s="807">
        <v>9</v>
      </c>
      <c r="AK10842" s="807">
        <v>58</v>
      </c>
      <c r="AL10842" s="759" t="str">
        <f t="shared" si="339"/>
        <v>Adulto</v>
      </c>
    </row>
    <row r="10843" spans="16:38" ht="15">
      <c r="P10843" s="806" t="s">
        <v>917</v>
      </c>
      <c r="Q10843" s="807">
        <v>4</v>
      </c>
      <c r="R10843" s="807">
        <v>95</v>
      </c>
      <c r="S10843" s="759" t="str">
        <f t="shared" si="338"/>
        <v>Vejez</v>
      </c>
      <c r="AI10843" s="806" t="s">
        <v>926</v>
      </c>
      <c r="AJ10843" s="807">
        <v>13</v>
      </c>
      <c r="AK10843" s="807">
        <v>59</v>
      </c>
      <c r="AL10843" s="759" t="str">
        <f t="shared" si="339"/>
        <v>Adulto</v>
      </c>
    </row>
    <row r="10844" spans="16:38" ht="15">
      <c r="P10844" s="806" t="s">
        <v>917</v>
      </c>
      <c r="Q10844" s="807">
        <v>7</v>
      </c>
      <c r="R10844" s="807">
        <v>96</v>
      </c>
      <c r="S10844" s="759" t="str">
        <f t="shared" si="338"/>
        <v>Vejez</v>
      </c>
      <c r="AI10844" s="806" t="s">
        <v>926</v>
      </c>
      <c r="AJ10844" s="807">
        <v>12</v>
      </c>
      <c r="AK10844" s="807">
        <v>60</v>
      </c>
      <c r="AL10844" s="759" t="str">
        <f t="shared" si="339"/>
        <v>Vejez</v>
      </c>
    </row>
    <row r="10845" spans="16:38" ht="15">
      <c r="P10845" s="806" t="s">
        <v>917</v>
      </c>
      <c r="Q10845" s="807">
        <v>3</v>
      </c>
      <c r="R10845" s="807">
        <v>97</v>
      </c>
      <c r="S10845" s="759" t="str">
        <f t="shared" si="338"/>
        <v>Vejez</v>
      </c>
      <c r="AI10845" s="806" t="s">
        <v>926</v>
      </c>
      <c r="AJ10845" s="807">
        <v>8</v>
      </c>
      <c r="AK10845" s="807">
        <v>61</v>
      </c>
      <c r="AL10845" s="759" t="str">
        <f t="shared" si="339"/>
        <v>Vejez</v>
      </c>
    </row>
    <row r="10846" spans="16:38" ht="15">
      <c r="P10846" s="806" t="s">
        <v>917</v>
      </c>
      <c r="Q10846" s="807">
        <v>1</v>
      </c>
      <c r="R10846" s="807">
        <v>98</v>
      </c>
      <c r="S10846" s="759" t="str">
        <f t="shared" si="338"/>
        <v>Vejez</v>
      </c>
      <c r="AI10846" s="806" t="s">
        <v>926</v>
      </c>
      <c r="AJ10846" s="807">
        <v>6</v>
      </c>
      <c r="AK10846" s="807">
        <v>62</v>
      </c>
      <c r="AL10846" s="759" t="str">
        <f t="shared" si="339"/>
        <v>Vejez</v>
      </c>
    </row>
    <row r="10847" spans="16:38" ht="15">
      <c r="P10847" s="806" t="s">
        <v>917</v>
      </c>
      <c r="Q10847" s="807">
        <v>3</v>
      </c>
      <c r="R10847" s="807">
        <v>99</v>
      </c>
      <c r="S10847" s="759" t="str">
        <f t="shared" si="338"/>
        <v>Vejez</v>
      </c>
      <c r="AI10847" s="806" t="s">
        <v>926</v>
      </c>
      <c r="AJ10847" s="807">
        <v>6</v>
      </c>
      <c r="AK10847" s="807">
        <v>63</v>
      </c>
      <c r="AL10847" s="759" t="str">
        <f t="shared" si="339"/>
        <v>Vejez</v>
      </c>
    </row>
    <row r="10848" spans="16:38" ht="15">
      <c r="P10848" s="806" t="s">
        <v>917</v>
      </c>
      <c r="Q10848" s="807">
        <v>2</v>
      </c>
      <c r="R10848" s="807">
        <v>100</v>
      </c>
      <c r="S10848" s="759" t="str">
        <f t="shared" si="338"/>
        <v>Vejez</v>
      </c>
      <c r="AI10848" s="806" t="s">
        <v>926</v>
      </c>
      <c r="AJ10848" s="807">
        <v>6</v>
      </c>
      <c r="AK10848" s="807">
        <v>64</v>
      </c>
      <c r="AL10848" s="759" t="str">
        <f t="shared" si="339"/>
        <v>Vejez</v>
      </c>
    </row>
    <row r="10849" spans="16:38" ht="15">
      <c r="P10849" s="806" t="s">
        <v>917</v>
      </c>
      <c r="Q10849" s="807">
        <v>1</v>
      </c>
      <c r="R10849" s="807">
        <v>101</v>
      </c>
      <c r="S10849" s="759" t="str">
        <f t="shared" si="338"/>
        <v>Vejez</v>
      </c>
      <c r="AI10849" s="806" t="s">
        <v>926</v>
      </c>
      <c r="AJ10849" s="807">
        <v>5</v>
      </c>
      <c r="AK10849" s="807">
        <v>65</v>
      </c>
      <c r="AL10849" s="759" t="str">
        <f t="shared" si="339"/>
        <v>Vejez</v>
      </c>
    </row>
    <row r="10850" spans="16:38" ht="15">
      <c r="P10850" s="806" t="s">
        <v>917</v>
      </c>
      <c r="Q10850" s="807">
        <v>1</v>
      </c>
      <c r="R10850" s="807">
        <v>104</v>
      </c>
      <c r="S10850" s="759" t="str">
        <f t="shared" si="338"/>
        <v>Vejez</v>
      </c>
      <c r="AI10850" s="806" t="s">
        <v>926</v>
      </c>
      <c r="AJ10850" s="807">
        <v>2</v>
      </c>
      <c r="AK10850" s="807">
        <v>66</v>
      </c>
      <c r="AL10850" s="759" t="str">
        <f t="shared" si="339"/>
        <v>Vejez</v>
      </c>
    </row>
    <row r="10851" spans="16:38" ht="15">
      <c r="P10851" s="806" t="s">
        <v>917</v>
      </c>
      <c r="Q10851" s="807">
        <v>1</v>
      </c>
      <c r="R10851" s="807">
        <v>105</v>
      </c>
      <c r="S10851" s="759" t="str">
        <f t="shared" si="338"/>
        <v>Vejez</v>
      </c>
      <c r="AI10851" s="806" t="s">
        <v>926</v>
      </c>
      <c r="AJ10851" s="807">
        <v>3</v>
      </c>
      <c r="AK10851" s="807">
        <v>67</v>
      </c>
      <c r="AL10851" s="759" t="str">
        <f t="shared" si="339"/>
        <v>Vejez</v>
      </c>
    </row>
    <row r="10852" spans="16:38" ht="15">
      <c r="P10852" s="806" t="s">
        <v>917</v>
      </c>
      <c r="Q10852" s="807">
        <v>2</v>
      </c>
      <c r="R10852" s="807">
        <v>106</v>
      </c>
      <c r="S10852" s="759" t="str">
        <f t="shared" si="338"/>
        <v>Vejez</v>
      </c>
      <c r="AI10852" s="806" t="s">
        <v>926</v>
      </c>
      <c r="AJ10852" s="807">
        <v>6</v>
      </c>
      <c r="AK10852" s="807">
        <v>68</v>
      </c>
      <c r="AL10852" s="759" t="str">
        <f t="shared" si="339"/>
        <v>Vejez</v>
      </c>
    </row>
    <row r="10853" spans="16:38" ht="15">
      <c r="P10853" s="806" t="s">
        <v>917</v>
      </c>
      <c r="Q10853" s="807">
        <v>3</v>
      </c>
      <c r="R10853" s="807">
        <v>107</v>
      </c>
      <c r="S10853" s="759" t="str">
        <f t="shared" si="338"/>
        <v>Vejez</v>
      </c>
      <c r="AI10853" s="806" t="s">
        <v>926</v>
      </c>
      <c r="AJ10853" s="807">
        <v>4</v>
      </c>
      <c r="AK10853" s="807">
        <v>69</v>
      </c>
      <c r="AL10853" s="759" t="str">
        <f t="shared" si="339"/>
        <v>Vejez</v>
      </c>
    </row>
    <row r="10854" spans="16:38" ht="30">
      <c r="P10854" s="806" t="s">
        <v>918</v>
      </c>
      <c r="Q10854" s="807">
        <v>105</v>
      </c>
      <c r="R10854" s="807">
        <v>0</v>
      </c>
      <c r="S10854" s="759" t="str">
        <f t="shared" si="338"/>
        <v>Primera Infancia</v>
      </c>
      <c r="AI10854" s="806" t="s">
        <v>926</v>
      </c>
      <c r="AJ10854" s="807">
        <v>4</v>
      </c>
      <c r="AK10854" s="807">
        <v>70</v>
      </c>
      <c r="AL10854" s="759" t="str">
        <f t="shared" si="339"/>
        <v>Vejez</v>
      </c>
    </row>
    <row r="10855" spans="16:38" ht="30">
      <c r="P10855" s="806" t="s">
        <v>918</v>
      </c>
      <c r="Q10855" s="807">
        <v>96</v>
      </c>
      <c r="R10855" s="807">
        <v>1</v>
      </c>
      <c r="S10855" s="759" t="str">
        <f t="shared" si="338"/>
        <v>Primera Infancia</v>
      </c>
      <c r="AI10855" s="806" t="s">
        <v>926</v>
      </c>
      <c r="AJ10855" s="807">
        <v>2</v>
      </c>
      <c r="AK10855" s="807">
        <v>71</v>
      </c>
      <c r="AL10855" s="759" t="str">
        <f t="shared" si="339"/>
        <v>Vejez</v>
      </c>
    </row>
    <row r="10856" spans="16:38" ht="30">
      <c r="P10856" s="806" t="s">
        <v>918</v>
      </c>
      <c r="Q10856" s="807">
        <v>105</v>
      </c>
      <c r="R10856" s="807">
        <v>2</v>
      </c>
      <c r="S10856" s="759" t="str">
        <f t="shared" si="338"/>
        <v>Primera Infancia</v>
      </c>
      <c r="AI10856" s="806" t="s">
        <v>926</v>
      </c>
      <c r="AJ10856" s="807">
        <v>1</v>
      </c>
      <c r="AK10856" s="807">
        <v>72</v>
      </c>
      <c r="AL10856" s="759" t="str">
        <f t="shared" si="339"/>
        <v>Vejez</v>
      </c>
    </row>
    <row r="10857" spans="16:38" ht="30">
      <c r="P10857" s="806" t="s">
        <v>918</v>
      </c>
      <c r="Q10857" s="807">
        <v>96</v>
      </c>
      <c r="R10857" s="807">
        <v>3</v>
      </c>
      <c r="S10857" s="759" t="str">
        <f t="shared" si="338"/>
        <v>Primera Infancia</v>
      </c>
      <c r="AI10857" s="806" t="s">
        <v>926</v>
      </c>
      <c r="AJ10857" s="807">
        <v>4</v>
      </c>
      <c r="AK10857" s="807">
        <v>73</v>
      </c>
      <c r="AL10857" s="759" t="str">
        <f t="shared" si="339"/>
        <v>Vejez</v>
      </c>
    </row>
    <row r="10858" spans="16:38" ht="30">
      <c r="P10858" s="806" t="s">
        <v>918</v>
      </c>
      <c r="Q10858" s="807">
        <v>103</v>
      </c>
      <c r="R10858" s="807">
        <v>4</v>
      </c>
      <c r="S10858" s="759" t="str">
        <f t="shared" si="338"/>
        <v>Primera Infancia</v>
      </c>
      <c r="AI10858" s="806" t="s">
        <v>926</v>
      </c>
      <c r="AJ10858" s="807">
        <v>4</v>
      </c>
      <c r="AK10858" s="807">
        <v>74</v>
      </c>
      <c r="AL10858" s="759" t="str">
        <f t="shared" si="339"/>
        <v>Vejez</v>
      </c>
    </row>
    <row r="10859" spans="16:38" ht="30">
      <c r="P10859" s="806" t="s">
        <v>918</v>
      </c>
      <c r="Q10859" s="807">
        <v>86</v>
      </c>
      <c r="R10859" s="807">
        <v>5</v>
      </c>
      <c r="S10859" s="759" t="str">
        <f t="shared" si="338"/>
        <v>Primera Infancia</v>
      </c>
      <c r="AI10859" s="806" t="s">
        <v>926</v>
      </c>
      <c r="AJ10859" s="807">
        <v>6</v>
      </c>
      <c r="AK10859" s="807">
        <v>75</v>
      </c>
      <c r="AL10859" s="759" t="str">
        <f t="shared" si="339"/>
        <v>Vejez</v>
      </c>
    </row>
    <row r="10860" spans="16:38" ht="15">
      <c r="P10860" s="806" t="s">
        <v>918</v>
      </c>
      <c r="Q10860" s="807">
        <v>84</v>
      </c>
      <c r="R10860" s="807">
        <v>6</v>
      </c>
      <c r="S10860" s="759" t="str">
        <f t="shared" si="338"/>
        <v>Infancia</v>
      </c>
      <c r="AI10860" s="806" t="s">
        <v>926</v>
      </c>
      <c r="AJ10860" s="807">
        <v>1</v>
      </c>
      <c r="AK10860" s="807">
        <v>76</v>
      </c>
      <c r="AL10860" s="759" t="str">
        <f t="shared" si="339"/>
        <v>Vejez</v>
      </c>
    </row>
    <row r="10861" spans="16:38" ht="15">
      <c r="P10861" s="806" t="s">
        <v>918</v>
      </c>
      <c r="Q10861" s="807">
        <v>103</v>
      </c>
      <c r="R10861" s="807">
        <v>7</v>
      </c>
      <c r="S10861" s="759" t="str">
        <f t="shared" si="338"/>
        <v>Infancia</v>
      </c>
      <c r="AI10861" s="806" t="s">
        <v>926</v>
      </c>
      <c r="AJ10861" s="807">
        <v>3</v>
      </c>
      <c r="AK10861" s="807">
        <v>77</v>
      </c>
      <c r="AL10861" s="759" t="str">
        <f t="shared" si="339"/>
        <v>Vejez</v>
      </c>
    </row>
    <row r="10862" spans="16:38" ht="15">
      <c r="P10862" s="806" t="s">
        <v>918</v>
      </c>
      <c r="Q10862" s="807">
        <v>97</v>
      </c>
      <c r="R10862" s="807">
        <v>8</v>
      </c>
      <c r="S10862" s="759" t="str">
        <f t="shared" si="338"/>
        <v>Infancia</v>
      </c>
      <c r="AI10862" s="806" t="s">
        <v>926</v>
      </c>
      <c r="AJ10862" s="807">
        <v>3</v>
      </c>
      <c r="AK10862" s="807">
        <v>78</v>
      </c>
      <c r="AL10862" s="759" t="str">
        <f t="shared" si="339"/>
        <v>Vejez</v>
      </c>
    </row>
    <row r="10863" spans="16:38" ht="15">
      <c r="P10863" s="806" t="s">
        <v>918</v>
      </c>
      <c r="Q10863" s="807">
        <v>94</v>
      </c>
      <c r="R10863" s="807">
        <v>9</v>
      </c>
      <c r="S10863" s="759" t="str">
        <f t="shared" si="338"/>
        <v>Infancia</v>
      </c>
      <c r="AI10863" s="806" t="s">
        <v>926</v>
      </c>
      <c r="AJ10863" s="807">
        <v>2</v>
      </c>
      <c r="AK10863" s="807">
        <v>79</v>
      </c>
      <c r="AL10863" s="759" t="str">
        <f t="shared" si="339"/>
        <v>Vejez</v>
      </c>
    </row>
    <row r="10864" spans="16:38" ht="15">
      <c r="P10864" s="806" t="s">
        <v>918</v>
      </c>
      <c r="Q10864" s="807">
        <v>98</v>
      </c>
      <c r="R10864" s="807">
        <v>10</v>
      </c>
      <c r="S10864" s="759" t="str">
        <f t="shared" si="338"/>
        <v>Infancia</v>
      </c>
      <c r="AI10864" s="806" t="s">
        <v>926</v>
      </c>
      <c r="AJ10864" s="807">
        <v>2</v>
      </c>
      <c r="AK10864" s="807">
        <v>80</v>
      </c>
      <c r="AL10864" s="759" t="str">
        <f t="shared" si="339"/>
        <v>Vejez</v>
      </c>
    </row>
    <row r="10865" spans="16:38" ht="15">
      <c r="P10865" s="806" t="s">
        <v>918</v>
      </c>
      <c r="Q10865" s="807">
        <v>102</v>
      </c>
      <c r="R10865" s="807">
        <v>11</v>
      </c>
      <c r="S10865" s="759" t="str">
        <f t="shared" si="338"/>
        <v>Infancia</v>
      </c>
      <c r="AI10865" s="806" t="s">
        <v>926</v>
      </c>
      <c r="AJ10865" s="807">
        <v>2</v>
      </c>
      <c r="AK10865" s="807">
        <v>81</v>
      </c>
      <c r="AL10865" s="759" t="str">
        <f t="shared" si="339"/>
        <v>Vejez</v>
      </c>
    </row>
    <row r="10866" spans="16:38" ht="30">
      <c r="P10866" s="806" t="s">
        <v>918</v>
      </c>
      <c r="Q10866" s="807">
        <v>122</v>
      </c>
      <c r="R10866" s="807">
        <v>12</v>
      </c>
      <c r="S10866" s="759" t="str">
        <f t="shared" si="338"/>
        <v>Adolescente</v>
      </c>
      <c r="AI10866" s="806" t="s">
        <v>926</v>
      </c>
      <c r="AJ10866" s="807">
        <v>2</v>
      </c>
      <c r="AK10866" s="807">
        <v>82</v>
      </c>
      <c r="AL10866" s="759" t="str">
        <f t="shared" si="339"/>
        <v>Vejez</v>
      </c>
    </row>
    <row r="10867" spans="16:38" ht="30">
      <c r="P10867" s="806" t="s">
        <v>918</v>
      </c>
      <c r="Q10867" s="807">
        <v>113</v>
      </c>
      <c r="R10867" s="807">
        <v>13</v>
      </c>
      <c r="S10867" s="759" t="str">
        <f t="shared" si="338"/>
        <v>Adolescente</v>
      </c>
      <c r="AI10867" s="806" t="s">
        <v>926</v>
      </c>
      <c r="AJ10867" s="807">
        <v>4</v>
      </c>
      <c r="AK10867" s="807">
        <v>83</v>
      </c>
      <c r="AL10867" s="759" t="str">
        <f t="shared" si="339"/>
        <v>Vejez</v>
      </c>
    </row>
    <row r="10868" spans="16:38" ht="30">
      <c r="P10868" s="806" t="s">
        <v>918</v>
      </c>
      <c r="Q10868" s="807">
        <v>126</v>
      </c>
      <c r="R10868" s="807">
        <v>14</v>
      </c>
      <c r="S10868" s="759" t="str">
        <f t="shared" si="338"/>
        <v>Adolescente</v>
      </c>
      <c r="AI10868" s="806" t="s">
        <v>926</v>
      </c>
      <c r="AJ10868" s="807">
        <v>1</v>
      </c>
      <c r="AK10868" s="807">
        <v>86</v>
      </c>
      <c r="AL10868" s="759" t="str">
        <f t="shared" si="339"/>
        <v>Vejez</v>
      </c>
    </row>
    <row r="10869" spans="16:38" ht="30">
      <c r="P10869" s="806" t="s">
        <v>918</v>
      </c>
      <c r="Q10869" s="807">
        <v>127</v>
      </c>
      <c r="R10869" s="807">
        <v>15</v>
      </c>
      <c r="S10869" s="759" t="str">
        <f t="shared" si="338"/>
        <v>Adolescente</v>
      </c>
      <c r="AI10869" s="806" t="s">
        <v>926</v>
      </c>
      <c r="AJ10869" s="807">
        <v>3</v>
      </c>
      <c r="AK10869" s="807">
        <v>87</v>
      </c>
      <c r="AL10869" s="759" t="str">
        <f t="shared" si="339"/>
        <v>Vejez</v>
      </c>
    </row>
    <row r="10870" spans="16:38" ht="30">
      <c r="P10870" s="806" t="s">
        <v>918</v>
      </c>
      <c r="Q10870" s="807">
        <v>144</v>
      </c>
      <c r="R10870" s="807">
        <v>16</v>
      </c>
      <c r="S10870" s="759" t="str">
        <f t="shared" si="338"/>
        <v>Adolescente</v>
      </c>
      <c r="AI10870" s="806" t="s">
        <v>926</v>
      </c>
      <c r="AJ10870" s="807">
        <v>1</v>
      </c>
      <c r="AK10870" s="807">
        <v>88</v>
      </c>
      <c r="AL10870" s="759" t="str">
        <f t="shared" si="339"/>
        <v>Vejez</v>
      </c>
    </row>
    <row r="10871" spans="16:38" ht="30">
      <c r="P10871" s="806" t="s">
        <v>918</v>
      </c>
      <c r="Q10871" s="807">
        <v>136</v>
      </c>
      <c r="R10871" s="807">
        <v>17</v>
      </c>
      <c r="S10871" s="759" t="str">
        <f t="shared" si="338"/>
        <v>Adolescente</v>
      </c>
      <c r="AI10871" s="806" t="s">
        <v>926</v>
      </c>
      <c r="AJ10871" s="807">
        <v>1</v>
      </c>
      <c r="AK10871" s="807">
        <v>92</v>
      </c>
      <c r="AL10871" s="759" t="str">
        <f t="shared" si="339"/>
        <v>Vejez</v>
      </c>
    </row>
    <row r="10872" spans="16:38" ht="30">
      <c r="P10872" s="806" t="s">
        <v>918</v>
      </c>
      <c r="Q10872" s="807">
        <v>142</v>
      </c>
      <c r="R10872" s="807">
        <v>18</v>
      </c>
      <c r="S10872" s="759" t="str">
        <f t="shared" si="338"/>
        <v>Juventud</v>
      </c>
      <c r="AI10872" s="806" t="s">
        <v>927</v>
      </c>
      <c r="AJ10872" s="807">
        <v>18</v>
      </c>
      <c r="AK10872" s="807">
        <v>0</v>
      </c>
      <c r="AL10872" s="759" t="str">
        <f t="shared" si="339"/>
        <v>Primera Infancia</v>
      </c>
    </row>
    <row r="10873" spans="16:38" ht="30">
      <c r="P10873" s="806" t="s">
        <v>918</v>
      </c>
      <c r="Q10873" s="807">
        <v>128</v>
      </c>
      <c r="R10873" s="807">
        <v>19</v>
      </c>
      <c r="S10873" s="759" t="str">
        <f t="shared" si="338"/>
        <v>Juventud</v>
      </c>
      <c r="AI10873" s="806" t="s">
        <v>927</v>
      </c>
      <c r="AJ10873" s="807">
        <v>8</v>
      </c>
      <c r="AK10873" s="807">
        <v>1</v>
      </c>
      <c r="AL10873" s="759" t="str">
        <f t="shared" si="339"/>
        <v>Primera Infancia</v>
      </c>
    </row>
    <row r="10874" spans="16:38" ht="30">
      <c r="P10874" s="806" t="s">
        <v>918</v>
      </c>
      <c r="Q10874" s="807">
        <v>124</v>
      </c>
      <c r="R10874" s="807">
        <v>20</v>
      </c>
      <c r="S10874" s="759" t="str">
        <f t="shared" si="338"/>
        <v>Juventud</v>
      </c>
      <c r="AI10874" s="806" t="s">
        <v>927</v>
      </c>
      <c r="AJ10874" s="807">
        <v>22</v>
      </c>
      <c r="AK10874" s="807">
        <v>2</v>
      </c>
      <c r="AL10874" s="759" t="str">
        <f t="shared" si="339"/>
        <v>Primera Infancia</v>
      </c>
    </row>
    <row r="10875" spans="16:38" ht="30">
      <c r="P10875" s="806" t="s">
        <v>918</v>
      </c>
      <c r="Q10875" s="807">
        <v>116</v>
      </c>
      <c r="R10875" s="807">
        <v>21</v>
      </c>
      <c r="S10875" s="759" t="str">
        <f t="shared" si="338"/>
        <v>Juventud</v>
      </c>
      <c r="AI10875" s="806" t="s">
        <v>927</v>
      </c>
      <c r="AJ10875" s="807">
        <v>16</v>
      </c>
      <c r="AK10875" s="807">
        <v>3</v>
      </c>
      <c r="AL10875" s="759" t="str">
        <f t="shared" si="339"/>
        <v>Primera Infancia</v>
      </c>
    </row>
    <row r="10876" spans="16:38" ht="30">
      <c r="P10876" s="806" t="s">
        <v>918</v>
      </c>
      <c r="Q10876" s="807">
        <v>106</v>
      </c>
      <c r="R10876" s="807">
        <v>22</v>
      </c>
      <c r="S10876" s="759" t="str">
        <f t="shared" si="338"/>
        <v>Juventud</v>
      </c>
      <c r="AI10876" s="806" t="s">
        <v>927</v>
      </c>
      <c r="AJ10876" s="807">
        <v>16</v>
      </c>
      <c r="AK10876" s="807">
        <v>4</v>
      </c>
      <c r="AL10876" s="759" t="str">
        <f t="shared" si="339"/>
        <v>Primera Infancia</v>
      </c>
    </row>
    <row r="10877" spans="16:38" ht="30">
      <c r="P10877" s="806" t="s">
        <v>918</v>
      </c>
      <c r="Q10877" s="807">
        <v>114</v>
      </c>
      <c r="R10877" s="807">
        <v>23</v>
      </c>
      <c r="S10877" s="759" t="str">
        <f t="shared" si="338"/>
        <v>Juventud</v>
      </c>
      <c r="AI10877" s="806" t="s">
        <v>927</v>
      </c>
      <c r="AJ10877" s="807">
        <v>20</v>
      </c>
      <c r="AK10877" s="807">
        <v>5</v>
      </c>
      <c r="AL10877" s="759" t="str">
        <f t="shared" si="339"/>
        <v>Primera Infancia</v>
      </c>
    </row>
    <row r="10878" spans="16:38" ht="15">
      <c r="P10878" s="806" t="s">
        <v>918</v>
      </c>
      <c r="Q10878" s="807">
        <v>113</v>
      </c>
      <c r="R10878" s="807">
        <v>24</v>
      </c>
      <c r="S10878" s="759" t="str">
        <f t="shared" si="338"/>
        <v>Juventud</v>
      </c>
      <c r="AI10878" s="806" t="s">
        <v>927</v>
      </c>
      <c r="AJ10878" s="807">
        <v>27</v>
      </c>
      <c r="AK10878" s="807">
        <v>6</v>
      </c>
      <c r="AL10878" s="759" t="str">
        <f t="shared" si="339"/>
        <v>Infancia</v>
      </c>
    </row>
    <row r="10879" spans="16:38" ht="15">
      <c r="P10879" s="806" t="s">
        <v>918</v>
      </c>
      <c r="Q10879" s="807">
        <v>120</v>
      </c>
      <c r="R10879" s="807">
        <v>25</v>
      </c>
      <c r="S10879" s="759" t="str">
        <f t="shared" si="338"/>
        <v>Juventud</v>
      </c>
      <c r="AI10879" s="806" t="s">
        <v>927</v>
      </c>
      <c r="AJ10879" s="807">
        <v>24</v>
      </c>
      <c r="AK10879" s="807">
        <v>7</v>
      </c>
      <c r="AL10879" s="759" t="str">
        <f t="shared" si="339"/>
        <v>Infancia</v>
      </c>
    </row>
    <row r="10880" spans="16:38" ht="15">
      <c r="P10880" s="806" t="s">
        <v>918</v>
      </c>
      <c r="Q10880" s="807">
        <v>127</v>
      </c>
      <c r="R10880" s="807">
        <v>26</v>
      </c>
      <c r="S10880" s="759" t="str">
        <f t="shared" si="338"/>
        <v>Juventud</v>
      </c>
      <c r="AI10880" s="806" t="s">
        <v>927</v>
      </c>
      <c r="AJ10880" s="807">
        <v>26</v>
      </c>
      <c r="AK10880" s="807">
        <v>8</v>
      </c>
      <c r="AL10880" s="759" t="str">
        <f t="shared" si="339"/>
        <v>Infancia</v>
      </c>
    </row>
    <row r="10881" spans="16:38" ht="15">
      <c r="P10881" s="806" t="s">
        <v>918</v>
      </c>
      <c r="Q10881" s="807">
        <v>110</v>
      </c>
      <c r="R10881" s="807">
        <v>27</v>
      </c>
      <c r="S10881" s="759" t="str">
        <f t="shared" si="338"/>
        <v>Juventud</v>
      </c>
      <c r="AI10881" s="806" t="s">
        <v>927</v>
      </c>
      <c r="AJ10881" s="807">
        <v>22</v>
      </c>
      <c r="AK10881" s="807">
        <v>9</v>
      </c>
      <c r="AL10881" s="759" t="str">
        <f t="shared" si="339"/>
        <v>Infancia</v>
      </c>
    </row>
    <row r="10882" spans="16:38" ht="15">
      <c r="P10882" s="806" t="s">
        <v>918</v>
      </c>
      <c r="Q10882" s="807">
        <v>108</v>
      </c>
      <c r="R10882" s="807">
        <v>28</v>
      </c>
      <c r="S10882" s="759" t="str">
        <f t="shared" si="338"/>
        <v>Juventud</v>
      </c>
      <c r="AI10882" s="806" t="s">
        <v>927</v>
      </c>
      <c r="AJ10882" s="807">
        <v>17</v>
      </c>
      <c r="AK10882" s="807">
        <v>10</v>
      </c>
      <c r="AL10882" s="759" t="str">
        <f t="shared" si="339"/>
        <v>Infancia</v>
      </c>
    </row>
    <row r="10883" spans="16:38" ht="15">
      <c r="P10883" s="806" t="s">
        <v>918</v>
      </c>
      <c r="Q10883" s="807">
        <v>106</v>
      </c>
      <c r="R10883" s="807">
        <v>29</v>
      </c>
      <c r="S10883" s="759" t="str">
        <f t="shared" ref="S10883:S10946" si="340">IF(P10883=0,"",IF(AND(R10883&gt;=0,R10883&lt;=5),"Primera Infancia",IF(AND(R10883&gt;=6,R10883&lt;=11),"Infancia",IF(AND(R10883&gt;=12,R10883&lt;=17),"Adolescente",IF(AND(R10883&gt;=18,R10883&lt;=28),"Juventud",IF(AND(R10883&gt;=29,R10883&lt;=59),"Adulto","Vejez"))))))</f>
        <v>Adulto</v>
      </c>
      <c r="AI10883" s="806" t="s">
        <v>927</v>
      </c>
      <c r="AJ10883" s="807">
        <v>16</v>
      </c>
      <c r="AK10883" s="807">
        <v>11</v>
      </c>
      <c r="AL10883" s="759" t="str">
        <f t="shared" ref="AL10883:AL10946" si="341">IF(AI10883=0,"",IF(AND(AK10883&gt;=0,AK10883&lt;=5),"Primera Infancia",IF(AND(AK10883&gt;=6,AK10883&lt;=11),"Infancia",IF(AND(AK10883&gt;=12,AK10883&lt;=17),"Adolescente",IF(AND(AK10883&gt;=18,AK10883&lt;=28),"Juventud",IF(AND(AK10883&gt;=29,AK10883&lt;=59),"Adulto","Vejez"))))))</f>
        <v>Infancia</v>
      </c>
    </row>
    <row r="10884" spans="16:38" ht="30">
      <c r="P10884" s="806" t="s">
        <v>918</v>
      </c>
      <c r="Q10884" s="807">
        <v>86</v>
      </c>
      <c r="R10884" s="807">
        <v>30</v>
      </c>
      <c r="S10884" s="759" t="str">
        <f t="shared" si="340"/>
        <v>Adulto</v>
      </c>
      <c r="AI10884" s="806" t="s">
        <v>927</v>
      </c>
      <c r="AJ10884" s="807">
        <v>20</v>
      </c>
      <c r="AK10884" s="807">
        <v>12</v>
      </c>
      <c r="AL10884" s="759" t="str">
        <f t="shared" si="341"/>
        <v>Adolescente</v>
      </c>
    </row>
    <row r="10885" spans="16:38" ht="30">
      <c r="P10885" s="806" t="s">
        <v>918</v>
      </c>
      <c r="Q10885" s="807">
        <v>86</v>
      </c>
      <c r="R10885" s="807">
        <v>31</v>
      </c>
      <c r="S10885" s="759" t="str">
        <f t="shared" si="340"/>
        <v>Adulto</v>
      </c>
      <c r="AI10885" s="806" t="s">
        <v>927</v>
      </c>
      <c r="AJ10885" s="807">
        <v>14</v>
      </c>
      <c r="AK10885" s="807">
        <v>13</v>
      </c>
      <c r="AL10885" s="759" t="str">
        <f t="shared" si="341"/>
        <v>Adolescente</v>
      </c>
    </row>
    <row r="10886" spans="16:38" ht="30">
      <c r="P10886" s="806" t="s">
        <v>918</v>
      </c>
      <c r="Q10886" s="807">
        <v>93</v>
      </c>
      <c r="R10886" s="807">
        <v>32</v>
      </c>
      <c r="S10886" s="759" t="str">
        <f t="shared" si="340"/>
        <v>Adulto</v>
      </c>
      <c r="AI10886" s="806" t="s">
        <v>927</v>
      </c>
      <c r="AJ10886" s="807">
        <v>30</v>
      </c>
      <c r="AK10886" s="807">
        <v>14</v>
      </c>
      <c r="AL10886" s="759" t="str">
        <f t="shared" si="341"/>
        <v>Adolescente</v>
      </c>
    </row>
    <row r="10887" spans="16:38" ht="30">
      <c r="P10887" s="806" t="s">
        <v>918</v>
      </c>
      <c r="Q10887" s="807">
        <v>90</v>
      </c>
      <c r="R10887" s="807">
        <v>33</v>
      </c>
      <c r="S10887" s="759" t="str">
        <f t="shared" si="340"/>
        <v>Adulto</v>
      </c>
      <c r="AI10887" s="806" t="s">
        <v>927</v>
      </c>
      <c r="AJ10887" s="807">
        <v>22</v>
      </c>
      <c r="AK10887" s="807">
        <v>15</v>
      </c>
      <c r="AL10887" s="759" t="str">
        <f t="shared" si="341"/>
        <v>Adolescente</v>
      </c>
    </row>
    <row r="10888" spans="16:38" ht="30">
      <c r="P10888" s="806" t="s">
        <v>918</v>
      </c>
      <c r="Q10888" s="807">
        <v>91</v>
      </c>
      <c r="R10888" s="807">
        <v>34</v>
      </c>
      <c r="S10888" s="759" t="str">
        <f t="shared" si="340"/>
        <v>Adulto</v>
      </c>
      <c r="AI10888" s="806" t="s">
        <v>927</v>
      </c>
      <c r="AJ10888" s="807">
        <v>16</v>
      </c>
      <c r="AK10888" s="807">
        <v>16</v>
      </c>
      <c r="AL10888" s="759" t="str">
        <f t="shared" si="341"/>
        <v>Adolescente</v>
      </c>
    </row>
    <row r="10889" spans="16:38" ht="30">
      <c r="P10889" s="806" t="s">
        <v>918</v>
      </c>
      <c r="Q10889" s="807">
        <v>84</v>
      </c>
      <c r="R10889" s="807">
        <v>35</v>
      </c>
      <c r="S10889" s="759" t="str">
        <f t="shared" si="340"/>
        <v>Adulto</v>
      </c>
      <c r="AI10889" s="806" t="s">
        <v>927</v>
      </c>
      <c r="AJ10889" s="807">
        <v>21</v>
      </c>
      <c r="AK10889" s="807">
        <v>17</v>
      </c>
      <c r="AL10889" s="759" t="str">
        <f t="shared" si="341"/>
        <v>Adolescente</v>
      </c>
    </row>
    <row r="10890" spans="16:38" ht="15">
      <c r="P10890" s="806" t="s">
        <v>918</v>
      </c>
      <c r="Q10890" s="807">
        <v>76</v>
      </c>
      <c r="R10890" s="807">
        <v>36</v>
      </c>
      <c r="S10890" s="759" t="str">
        <f t="shared" si="340"/>
        <v>Adulto</v>
      </c>
      <c r="AI10890" s="806" t="s">
        <v>927</v>
      </c>
      <c r="AJ10890" s="807">
        <v>26</v>
      </c>
      <c r="AK10890" s="807">
        <v>18</v>
      </c>
      <c r="AL10890" s="759" t="str">
        <f t="shared" si="341"/>
        <v>Juventud</v>
      </c>
    </row>
    <row r="10891" spans="16:38" ht="15">
      <c r="P10891" s="806" t="s">
        <v>918</v>
      </c>
      <c r="Q10891" s="807">
        <v>85</v>
      </c>
      <c r="R10891" s="807">
        <v>37</v>
      </c>
      <c r="S10891" s="759" t="str">
        <f t="shared" si="340"/>
        <v>Adulto</v>
      </c>
      <c r="AI10891" s="806" t="s">
        <v>927</v>
      </c>
      <c r="AJ10891" s="807">
        <v>38</v>
      </c>
      <c r="AK10891" s="807">
        <v>19</v>
      </c>
      <c r="AL10891" s="759" t="str">
        <f t="shared" si="341"/>
        <v>Juventud</v>
      </c>
    </row>
    <row r="10892" spans="16:38" ht="15">
      <c r="P10892" s="806" t="s">
        <v>918</v>
      </c>
      <c r="Q10892" s="807">
        <v>78</v>
      </c>
      <c r="R10892" s="807">
        <v>38</v>
      </c>
      <c r="S10892" s="759" t="str">
        <f t="shared" si="340"/>
        <v>Adulto</v>
      </c>
      <c r="AI10892" s="806" t="s">
        <v>927</v>
      </c>
      <c r="AJ10892" s="807">
        <v>37</v>
      </c>
      <c r="AK10892" s="807">
        <v>20</v>
      </c>
      <c r="AL10892" s="759" t="str">
        <f t="shared" si="341"/>
        <v>Juventud</v>
      </c>
    </row>
    <row r="10893" spans="16:38" ht="15">
      <c r="P10893" s="806" t="s">
        <v>918</v>
      </c>
      <c r="Q10893" s="807">
        <v>107</v>
      </c>
      <c r="R10893" s="807">
        <v>39</v>
      </c>
      <c r="S10893" s="759" t="str">
        <f t="shared" si="340"/>
        <v>Adulto</v>
      </c>
      <c r="AI10893" s="806" t="s">
        <v>927</v>
      </c>
      <c r="AJ10893" s="807">
        <v>41</v>
      </c>
      <c r="AK10893" s="807">
        <v>21</v>
      </c>
      <c r="AL10893" s="759" t="str">
        <f t="shared" si="341"/>
        <v>Juventud</v>
      </c>
    </row>
    <row r="10894" spans="16:38" ht="15">
      <c r="P10894" s="806" t="s">
        <v>918</v>
      </c>
      <c r="Q10894" s="807">
        <v>94</v>
      </c>
      <c r="R10894" s="807">
        <v>40</v>
      </c>
      <c r="S10894" s="759" t="str">
        <f t="shared" si="340"/>
        <v>Adulto</v>
      </c>
      <c r="AI10894" s="806" t="s">
        <v>927</v>
      </c>
      <c r="AJ10894" s="807">
        <v>28</v>
      </c>
      <c r="AK10894" s="807">
        <v>22</v>
      </c>
      <c r="AL10894" s="759" t="str">
        <f t="shared" si="341"/>
        <v>Juventud</v>
      </c>
    </row>
    <row r="10895" spans="16:38" ht="15">
      <c r="P10895" s="806" t="s">
        <v>918</v>
      </c>
      <c r="Q10895" s="807">
        <v>117</v>
      </c>
      <c r="R10895" s="807">
        <v>41</v>
      </c>
      <c r="S10895" s="759" t="str">
        <f t="shared" si="340"/>
        <v>Adulto</v>
      </c>
      <c r="AI10895" s="806" t="s">
        <v>927</v>
      </c>
      <c r="AJ10895" s="807">
        <v>35</v>
      </c>
      <c r="AK10895" s="807">
        <v>23</v>
      </c>
      <c r="AL10895" s="759" t="str">
        <f t="shared" si="341"/>
        <v>Juventud</v>
      </c>
    </row>
    <row r="10896" spans="16:38" ht="15">
      <c r="P10896" s="806" t="s">
        <v>918</v>
      </c>
      <c r="Q10896" s="807">
        <v>94</v>
      </c>
      <c r="R10896" s="807">
        <v>42</v>
      </c>
      <c r="S10896" s="759" t="str">
        <f t="shared" si="340"/>
        <v>Adulto</v>
      </c>
      <c r="AI10896" s="806" t="s">
        <v>927</v>
      </c>
      <c r="AJ10896" s="807">
        <v>41</v>
      </c>
      <c r="AK10896" s="807">
        <v>24</v>
      </c>
      <c r="AL10896" s="759" t="str">
        <f t="shared" si="341"/>
        <v>Juventud</v>
      </c>
    </row>
    <row r="10897" spans="16:38" ht="15">
      <c r="P10897" s="806" t="s">
        <v>918</v>
      </c>
      <c r="Q10897" s="807">
        <v>92</v>
      </c>
      <c r="R10897" s="807">
        <v>43</v>
      </c>
      <c r="S10897" s="759" t="str">
        <f t="shared" si="340"/>
        <v>Adulto</v>
      </c>
      <c r="AI10897" s="806" t="s">
        <v>927</v>
      </c>
      <c r="AJ10897" s="807">
        <v>29</v>
      </c>
      <c r="AK10897" s="807">
        <v>25</v>
      </c>
      <c r="AL10897" s="759" t="str">
        <f t="shared" si="341"/>
        <v>Juventud</v>
      </c>
    </row>
    <row r="10898" spans="16:38" ht="15">
      <c r="P10898" s="806" t="s">
        <v>918</v>
      </c>
      <c r="Q10898" s="807">
        <v>101</v>
      </c>
      <c r="R10898" s="807">
        <v>44</v>
      </c>
      <c r="S10898" s="759" t="str">
        <f t="shared" si="340"/>
        <v>Adulto</v>
      </c>
      <c r="AI10898" s="806" t="s">
        <v>927</v>
      </c>
      <c r="AJ10898" s="807">
        <v>28</v>
      </c>
      <c r="AK10898" s="807">
        <v>26</v>
      </c>
      <c r="AL10898" s="759" t="str">
        <f t="shared" si="341"/>
        <v>Juventud</v>
      </c>
    </row>
    <row r="10899" spans="16:38" ht="15">
      <c r="P10899" s="806" t="s">
        <v>918</v>
      </c>
      <c r="Q10899" s="807">
        <v>90</v>
      </c>
      <c r="R10899" s="807">
        <v>45</v>
      </c>
      <c r="S10899" s="759" t="str">
        <f t="shared" si="340"/>
        <v>Adulto</v>
      </c>
      <c r="AI10899" s="806" t="s">
        <v>927</v>
      </c>
      <c r="AJ10899" s="807">
        <v>35</v>
      </c>
      <c r="AK10899" s="807">
        <v>27</v>
      </c>
      <c r="AL10899" s="759" t="str">
        <f t="shared" si="341"/>
        <v>Juventud</v>
      </c>
    </row>
    <row r="10900" spans="16:38" ht="15">
      <c r="P10900" s="806" t="s">
        <v>918</v>
      </c>
      <c r="Q10900" s="807">
        <v>90</v>
      </c>
      <c r="R10900" s="807">
        <v>46</v>
      </c>
      <c r="S10900" s="759" t="str">
        <f t="shared" si="340"/>
        <v>Adulto</v>
      </c>
      <c r="AI10900" s="806" t="s">
        <v>927</v>
      </c>
      <c r="AJ10900" s="807">
        <v>32</v>
      </c>
      <c r="AK10900" s="807">
        <v>28</v>
      </c>
      <c r="AL10900" s="759" t="str">
        <f t="shared" si="341"/>
        <v>Juventud</v>
      </c>
    </row>
    <row r="10901" spans="16:38" ht="15">
      <c r="P10901" s="806" t="s">
        <v>918</v>
      </c>
      <c r="Q10901" s="807">
        <v>87</v>
      </c>
      <c r="R10901" s="807">
        <v>47</v>
      </c>
      <c r="S10901" s="759" t="str">
        <f t="shared" si="340"/>
        <v>Adulto</v>
      </c>
      <c r="AI10901" s="806" t="s">
        <v>927</v>
      </c>
      <c r="AJ10901" s="807">
        <v>30</v>
      </c>
      <c r="AK10901" s="807">
        <v>29</v>
      </c>
      <c r="AL10901" s="759" t="str">
        <f t="shared" si="341"/>
        <v>Adulto</v>
      </c>
    </row>
    <row r="10902" spans="16:38" ht="15">
      <c r="P10902" s="806" t="s">
        <v>918</v>
      </c>
      <c r="Q10902" s="807">
        <v>98</v>
      </c>
      <c r="R10902" s="807">
        <v>48</v>
      </c>
      <c r="S10902" s="759" t="str">
        <f t="shared" si="340"/>
        <v>Adulto</v>
      </c>
      <c r="AI10902" s="806" t="s">
        <v>927</v>
      </c>
      <c r="AJ10902" s="807">
        <v>32</v>
      </c>
      <c r="AK10902" s="807">
        <v>30</v>
      </c>
      <c r="AL10902" s="759" t="str">
        <f t="shared" si="341"/>
        <v>Adulto</v>
      </c>
    </row>
    <row r="10903" spans="16:38" ht="15">
      <c r="P10903" s="806" t="s">
        <v>918</v>
      </c>
      <c r="Q10903" s="807">
        <v>107</v>
      </c>
      <c r="R10903" s="807">
        <v>49</v>
      </c>
      <c r="S10903" s="759" t="str">
        <f t="shared" si="340"/>
        <v>Adulto</v>
      </c>
      <c r="AI10903" s="806" t="s">
        <v>927</v>
      </c>
      <c r="AJ10903" s="807">
        <v>33</v>
      </c>
      <c r="AK10903" s="807">
        <v>31</v>
      </c>
      <c r="AL10903" s="759" t="str">
        <f t="shared" si="341"/>
        <v>Adulto</v>
      </c>
    </row>
    <row r="10904" spans="16:38" ht="15">
      <c r="P10904" s="806" t="s">
        <v>918</v>
      </c>
      <c r="Q10904" s="807">
        <v>98</v>
      </c>
      <c r="R10904" s="807">
        <v>50</v>
      </c>
      <c r="S10904" s="759" t="str">
        <f t="shared" si="340"/>
        <v>Adulto</v>
      </c>
      <c r="AI10904" s="806" t="s">
        <v>927</v>
      </c>
      <c r="AJ10904" s="807">
        <v>26</v>
      </c>
      <c r="AK10904" s="807">
        <v>32</v>
      </c>
      <c r="AL10904" s="759" t="str">
        <f t="shared" si="341"/>
        <v>Adulto</v>
      </c>
    </row>
    <row r="10905" spans="16:38" ht="15">
      <c r="P10905" s="806" t="s">
        <v>918</v>
      </c>
      <c r="Q10905" s="807">
        <v>98</v>
      </c>
      <c r="R10905" s="807">
        <v>51</v>
      </c>
      <c r="S10905" s="759" t="str">
        <f t="shared" si="340"/>
        <v>Adulto</v>
      </c>
      <c r="AI10905" s="806" t="s">
        <v>927</v>
      </c>
      <c r="AJ10905" s="807">
        <v>20</v>
      </c>
      <c r="AK10905" s="807">
        <v>33</v>
      </c>
      <c r="AL10905" s="759" t="str">
        <f t="shared" si="341"/>
        <v>Adulto</v>
      </c>
    </row>
    <row r="10906" spans="16:38" ht="15">
      <c r="P10906" s="806" t="s">
        <v>918</v>
      </c>
      <c r="Q10906" s="807">
        <v>93</v>
      </c>
      <c r="R10906" s="807">
        <v>52</v>
      </c>
      <c r="S10906" s="759" t="str">
        <f t="shared" si="340"/>
        <v>Adulto</v>
      </c>
      <c r="AI10906" s="806" t="s">
        <v>927</v>
      </c>
      <c r="AJ10906" s="807">
        <v>32</v>
      </c>
      <c r="AK10906" s="807">
        <v>34</v>
      </c>
      <c r="AL10906" s="759" t="str">
        <f t="shared" si="341"/>
        <v>Adulto</v>
      </c>
    </row>
    <row r="10907" spans="16:38" ht="15">
      <c r="P10907" s="806" t="s">
        <v>918</v>
      </c>
      <c r="Q10907" s="807">
        <v>97</v>
      </c>
      <c r="R10907" s="807">
        <v>53</v>
      </c>
      <c r="S10907" s="759" t="str">
        <f t="shared" si="340"/>
        <v>Adulto</v>
      </c>
      <c r="AI10907" s="806" t="s">
        <v>927</v>
      </c>
      <c r="AJ10907" s="807">
        <v>32</v>
      </c>
      <c r="AK10907" s="807">
        <v>35</v>
      </c>
      <c r="AL10907" s="759" t="str">
        <f t="shared" si="341"/>
        <v>Adulto</v>
      </c>
    </row>
    <row r="10908" spans="16:38" ht="15">
      <c r="P10908" s="806" t="s">
        <v>918</v>
      </c>
      <c r="Q10908" s="807">
        <v>114</v>
      </c>
      <c r="R10908" s="807">
        <v>54</v>
      </c>
      <c r="S10908" s="759" t="str">
        <f t="shared" si="340"/>
        <v>Adulto</v>
      </c>
      <c r="AI10908" s="806" t="s">
        <v>927</v>
      </c>
      <c r="AJ10908" s="807">
        <v>28</v>
      </c>
      <c r="AK10908" s="807">
        <v>36</v>
      </c>
      <c r="AL10908" s="759" t="str">
        <f t="shared" si="341"/>
        <v>Adulto</v>
      </c>
    </row>
    <row r="10909" spans="16:38" ht="15">
      <c r="P10909" s="806" t="s">
        <v>918</v>
      </c>
      <c r="Q10909" s="807">
        <v>111</v>
      </c>
      <c r="R10909" s="807">
        <v>55</v>
      </c>
      <c r="S10909" s="759" t="str">
        <f t="shared" si="340"/>
        <v>Adulto</v>
      </c>
      <c r="AI10909" s="806" t="s">
        <v>927</v>
      </c>
      <c r="AJ10909" s="807">
        <v>27</v>
      </c>
      <c r="AK10909" s="807">
        <v>37</v>
      </c>
      <c r="AL10909" s="759" t="str">
        <f t="shared" si="341"/>
        <v>Adulto</v>
      </c>
    </row>
    <row r="10910" spans="16:38" ht="15">
      <c r="P10910" s="806" t="s">
        <v>918</v>
      </c>
      <c r="Q10910" s="807">
        <v>107</v>
      </c>
      <c r="R10910" s="807">
        <v>56</v>
      </c>
      <c r="S10910" s="759" t="str">
        <f t="shared" si="340"/>
        <v>Adulto</v>
      </c>
      <c r="AI10910" s="806" t="s">
        <v>927</v>
      </c>
      <c r="AJ10910" s="807">
        <v>17</v>
      </c>
      <c r="AK10910" s="807">
        <v>38</v>
      </c>
      <c r="AL10910" s="759" t="str">
        <f t="shared" si="341"/>
        <v>Adulto</v>
      </c>
    </row>
    <row r="10911" spans="16:38" ht="15">
      <c r="P10911" s="806" t="s">
        <v>918</v>
      </c>
      <c r="Q10911" s="807">
        <v>111</v>
      </c>
      <c r="R10911" s="807">
        <v>57</v>
      </c>
      <c r="S10911" s="759" t="str">
        <f t="shared" si="340"/>
        <v>Adulto</v>
      </c>
      <c r="AI10911" s="806" t="s">
        <v>927</v>
      </c>
      <c r="AJ10911" s="807">
        <v>33</v>
      </c>
      <c r="AK10911" s="807">
        <v>39</v>
      </c>
      <c r="AL10911" s="759" t="str">
        <f t="shared" si="341"/>
        <v>Adulto</v>
      </c>
    </row>
    <row r="10912" spans="16:38" ht="15">
      <c r="P10912" s="806" t="s">
        <v>918</v>
      </c>
      <c r="Q10912" s="807">
        <v>101</v>
      </c>
      <c r="R10912" s="807">
        <v>58</v>
      </c>
      <c r="S10912" s="759" t="str">
        <f t="shared" si="340"/>
        <v>Adulto</v>
      </c>
      <c r="AI10912" s="806" t="s">
        <v>927</v>
      </c>
      <c r="AJ10912" s="807">
        <v>31</v>
      </c>
      <c r="AK10912" s="807">
        <v>40</v>
      </c>
      <c r="AL10912" s="759" t="str">
        <f t="shared" si="341"/>
        <v>Adulto</v>
      </c>
    </row>
    <row r="10913" spans="16:38" ht="15">
      <c r="P10913" s="806" t="s">
        <v>918</v>
      </c>
      <c r="Q10913" s="807">
        <v>101</v>
      </c>
      <c r="R10913" s="807">
        <v>59</v>
      </c>
      <c r="S10913" s="759" t="str">
        <f t="shared" si="340"/>
        <v>Adulto</v>
      </c>
      <c r="AI10913" s="806" t="s">
        <v>927</v>
      </c>
      <c r="AJ10913" s="807">
        <v>25</v>
      </c>
      <c r="AK10913" s="807">
        <v>41</v>
      </c>
      <c r="AL10913" s="759" t="str">
        <f t="shared" si="341"/>
        <v>Adulto</v>
      </c>
    </row>
    <row r="10914" spans="16:38" ht="15">
      <c r="P10914" s="806" t="s">
        <v>918</v>
      </c>
      <c r="Q10914" s="807">
        <v>93</v>
      </c>
      <c r="R10914" s="807">
        <v>60</v>
      </c>
      <c r="S10914" s="759" t="str">
        <f t="shared" si="340"/>
        <v>Vejez</v>
      </c>
      <c r="AI10914" s="806" t="s">
        <v>927</v>
      </c>
      <c r="AJ10914" s="807">
        <v>35</v>
      </c>
      <c r="AK10914" s="807">
        <v>42</v>
      </c>
      <c r="AL10914" s="759" t="str">
        <f t="shared" si="341"/>
        <v>Adulto</v>
      </c>
    </row>
    <row r="10915" spans="16:38" ht="15">
      <c r="P10915" s="806" t="s">
        <v>918</v>
      </c>
      <c r="Q10915" s="807">
        <v>101</v>
      </c>
      <c r="R10915" s="807">
        <v>61</v>
      </c>
      <c r="S10915" s="759" t="str">
        <f t="shared" si="340"/>
        <v>Vejez</v>
      </c>
      <c r="AI10915" s="806" t="s">
        <v>927</v>
      </c>
      <c r="AJ10915" s="807">
        <v>17</v>
      </c>
      <c r="AK10915" s="807">
        <v>43</v>
      </c>
      <c r="AL10915" s="759" t="str">
        <f t="shared" si="341"/>
        <v>Adulto</v>
      </c>
    </row>
    <row r="10916" spans="16:38" ht="15">
      <c r="P10916" s="806" t="s">
        <v>918</v>
      </c>
      <c r="Q10916" s="807">
        <v>81</v>
      </c>
      <c r="R10916" s="807">
        <v>62</v>
      </c>
      <c r="S10916" s="759" t="str">
        <f t="shared" si="340"/>
        <v>Vejez</v>
      </c>
      <c r="AI10916" s="806" t="s">
        <v>927</v>
      </c>
      <c r="AJ10916" s="807">
        <v>25</v>
      </c>
      <c r="AK10916" s="807">
        <v>44</v>
      </c>
      <c r="AL10916" s="759" t="str">
        <f t="shared" si="341"/>
        <v>Adulto</v>
      </c>
    </row>
    <row r="10917" spans="16:38" ht="15">
      <c r="P10917" s="806" t="s">
        <v>918</v>
      </c>
      <c r="Q10917" s="807">
        <v>90</v>
      </c>
      <c r="R10917" s="807">
        <v>63</v>
      </c>
      <c r="S10917" s="759" t="str">
        <f t="shared" si="340"/>
        <v>Vejez</v>
      </c>
      <c r="AI10917" s="806" t="s">
        <v>927</v>
      </c>
      <c r="AJ10917" s="807">
        <v>25</v>
      </c>
      <c r="AK10917" s="807">
        <v>45</v>
      </c>
      <c r="AL10917" s="759" t="str">
        <f t="shared" si="341"/>
        <v>Adulto</v>
      </c>
    </row>
    <row r="10918" spans="16:38" ht="15">
      <c r="P10918" s="806" t="s">
        <v>918</v>
      </c>
      <c r="Q10918" s="807">
        <v>101</v>
      </c>
      <c r="R10918" s="807">
        <v>64</v>
      </c>
      <c r="S10918" s="759" t="str">
        <f t="shared" si="340"/>
        <v>Vejez</v>
      </c>
      <c r="AI10918" s="806" t="s">
        <v>927</v>
      </c>
      <c r="AJ10918" s="807">
        <v>20</v>
      </c>
      <c r="AK10918" s="807">
        <v>46</v>
      </c>
      <c r="AL10918" s="759" t="str">
        <f t="shared" si="341"/>
        <v>Adulto</v>
      </c>
    </row>
    <row r="10919" spans="16:38" ht="15">
      <c r="P10919" s="806" t="s">
        <v>918</v>
      </c>
      <c r="Q10919" s="807">
        <v>80</v>
      </c>
      <c r="R10919" s="807">
        <v>65</v>
      </c>
      <c r="S10919" s="759" t="str">
        <f t="shared" si="340"/>
        <v>Vejez</v>
      </c>
      <c r="AI10919" s="806" t="s">
        <v>927</v>
      </c>
      <c r="AJ10919" s="807">
        <v>20</v>
      </c>
      <c r="AK10919" s="807">
        <v>47</v>
      </c>
      <c r="AL10919" s="759" t="str">
        <f t="shared" si="341"/>
        <v>Adulto</v>
      </c>
    </row>
    <row r="10920" spans="16:38" ht="15">
      <c r="P10920" s="806" t="s">
        <v>918</v>
      </c>
      <c r="Q10920" s="807">
        <v>80</v>
      </c>
      <c r="R10920" s="807">
        <v>66</v>
      </c>
      <c r="S10920" s="759" t="str">
        <f t="shared" si="340"/>
        <v>Vejez</v>
      </c>
      <c r="AI10920" s="806" t="s">
        <v>927</v>
      </c>
      <c r="AJ10920" s="807">
        <v>23</v>
      </c>
      <c r="AK10920" s="807">
        <v>48</v>
      </c>
      <c r="AL10920" s="759" t="str">
        <f t="shared" si="341"/>
        <v>Adulto</v>
      </c>
    </row>
    <row r="10921" spans="16:38" ht="15">
      <c r="P10921" s="806" t="s">
        <v>918</v>
      </c>
      <c r="Q10921" s="807">
        <v>70</v>
      </c>
      <c r="R10921" s="807">
        <v>67</v>
      </c>
      <c r="S10921" s="759" t="str">
        <f t="shared" si="340"/>
        <v>Vejez</v>
      </c>
      <c r="AI10921" s="806" t="s">
        <v>927</v>
      </c>
      <c r="AJ10921" s="807">
        <v>29</v>
      </c>
      <c r="AK10921" s="807">
        <v>49</v>
      </c>
      <c r="AL10921" s="759" t="str">
        <f t="shared" si="341"/>
        <v>Adulto</v>
      </c>
    </row>
    <row r="10922" spans="16:38" ht="15">
      <c r="P10922" s="806" t="s">
        <v>918</v>
      </c>
      <c r="Q10922" s="807">
        <v>82</v>
      </c>
      <c r="R10922" s="807">
        <v>68</v>
      </c>
      <c r="S10922" s="759" t="str">
        <f t="shared" si="340"/>
        <v>Vejez</v>
      </c>
      <c r="AI10922" s="806" t="s">
        <v>927</v>
      </c>
      <c r="AJ10922" s="807">
        <v>28</v>
      </c>
      <c r="AK10922" s="807">
        <v>50</v>
      </c>
      <c r="AL10922" s="759" t="str">
        <f t="shared" si="341"/>
        <v>Adulto</v>
      </c>
    </row>
    <row r="10923" spans="16:38" ht="15">
      <c r="P10923" s="806" t="s">
        <v>918</v>
      </c>
      <c r="Q10923" s="807">
        <v>65</v>
      </c>
      <c r="R10923" s="807">
        <v>69</v>
      </c>
      <c r="S10923" s="759" t="str">
        <f t="shared" si="340"/>
        <v>Vejez</v>
      </c>
      <c r="AI10923" s="806" t="s">
        <v>927</v>
      </c>
      <c r="AJ10923" s="807">
        <v>32</v>
      </c>
      <c r="AK10923" s="807">
        <v>51</v>
      </c>
      <c r="AL10923" s="759" t="str">
        <f t="shared" si="341"/>
        <v>Adulto</v>
      </c>
    </row>
    <row r="10924" spans="16:38" ht="15">
      <c r="P10924" s="806" t="s">
        <v>918</v>
      </c>
      <c r="Q10924" s="807">
        <v>68</v>
      </c>
      <c r="R10924" s="807">
        <v>70</v>
      </c>
      <c r="S10924" s="759" t="str">
        <f t="shared" si="340"/>
        <v>Vejez</v>
      </c>
      <c r="AI10924" s="806" t="s">
        <v>927</v>
      </c>
      <c r="AJ10924" s="807">
        <v>29</v>
      </c>
      <c r="AK10924" s="807">
        <v>52</v>
      </c>
      <c r="AL10924" s="759" t="str">
        <f t="shared" si="341"/>
        <v>Adulto</v>
      </c>
    </row>
    <row r="10925" spans="16:38" ht="15">
      <c r="P10925" s="806" t="s">
        <v>918</v>
      </c>
      <c r="Q10925" s="807">
        <v>43</v>
      </c>
      <c r="R10925" s="807">
        <v>71</v>
      </c>
      <c r="S10925" s="759" t="str">
        <f t="shared" si="340"/>
        <v>Vejez</v>
      </c>
      <c r="AI10925" s="806" t="s">
        <v>927</v>
      </c>
      <c r="AJ10925" s="807">
        <v>29</v>
      </c>
      <c r="AK10925" s="807">
        <v>53</v>
      </c>
      <c r="AL10925" s="759" t="str">
        <f t="shared" si="341"/>
        <v>Adulto</v>
      </c>
    </row>
    <row r="10926" spans="16:38" ht="15">
      <c r="P10926" s="806" t="s">
        <v>918</v>
      </c>
      <c r="Q10926" s="807">
        <v>56</v>
      </c>
      <c r="R10926" s="807">
        <v>72</v>
      </c>
      <c r="S10926" s="759" t="str">
        <f t="shared" si="340"/>
        <v>Vejez</v>
      </c>
      <c r="AI10926" s="806" t="s">
        <v>927</v>
      </c>
      <c r="AJ10926" s="807">
        <v>16</v>
      </c>
      <c r="AK10926" s="807">
        <v>54</v>
      </c>
      <c r="AL10926" s="759" t="str">
        <f t="shared" si="341"/>
        <v>Adulto</v>
      </c>
    </row>
    <row r="10927" spans="16:38" ht="15">
      <c r="P10927" s="806" t="s">
        <v>918</v>
      </c>
      <c r="Q10927" s="807">
        <v>57</v>
      </c>
      <c r="R10927" s="807">
        <v>73</v>
      </c>
      <c r="S10927" s="759" t="str">
        <f t="shared" si="340"/>
        <v>Vejez</v>
      </c>
      <c r="AI10927" s="806" t="s">
        <v>927</v>
      </c>
      <c r="AJ10927" s="807">
        <v>27</v>
      </c>
      <c r="AK10927" s="807">
        <v>55</v>
      </c>
      <c r="AL10927" s="759" t="str">
        <f t="shared" si="341"/>
        <v>Adulto</v>
      </c>
    </row>
    <row r="10928" spans="16:38" ht="15">
      <c r="P10928" s="806" t="s">
        <v>918</v>
      </c>
      <c r="Q10928" s="807">
        <v>55</v>
      </c>
      <c r="R10928" s="807">
        <v>74</v>
      </c>
      <c r="S10928" s="759" t="str">
        <f t="shared" si="340"/>
        <v>Vejez</v>
      </c>
      <c r="AI10928" s="806" t="s">
        <v>927</v>
      </c>
      <c r="AJ10928" s="807">
        <v>21</v>
      </c>
      <c r="AK10928" s="807">
        <v>56</v>
      </c>
      <c r="AL10928" s="759" t="str">
        <f t="shared" si="341"/>
        <v>Adulto</v>
      </c>
    </row>
    <row r="10929" spans="16:38" ht="15">
      <c r="P10929" s="806" t="s">
        <v>918</v>
      </c>
      <c r="Q10929" s="807">
        <v>41</v>
      </c>
      <c r="R10929" s="807">
        <v>75</v>
      </c>
      <c r="S10929" s="759" t="str">
        <f t="shared" si="340"/>
        <v>Vejez</v>
      </c>
      <c r="AI10929" s="806" t="s">
        <v>927</v>
      </c>
      <c r="AJ10929" s="807">
        <v>23</v>
      </c>
      <c r="AK10929" s="807">
        <v>57</v>
      </c>
      <c r="AL10929" s="759" t="str">
        <f t="shared" si="341"/>
        <v>Adulto</v>
      </c>
    </row>
    <row r="10930" spans="16:38" ht="15">
      <c r="P10930" s="806" t="s">
        <v>918</v>
      </c>
      <c r="Q10930" s="807">
        <v>41</v>
      </c>
      <c r="R10930" s="807">
        <v>76</v>
      </c>
      <c r="S10930" s="759" t="str">
        <f t="shared" si="340"/>
        <v>Vejez</v>
      </c>
      <c r="AI10930" s="806" t="s">
        <v>927</v>
      </c>
      <c r="AJ10930" s="807">
        <v>27</v>
      </c>
      <c r="AK10930" s="807">
        <v>58</v>
      </c>
      <c r="AL10930" s="759" t="str">
        <f t="shared" si="341"/>
        <v>Adulto</v>
      </c>
    </row>
    <row r="10931" spans="16:38" ht="15">
      <c r="P10931" s="806" t="s">
        <v>918</v>
      </c>
      <c r="Q10931" s="807">
        <v>45</v>
      </c>
      <c r="R10931" s="807">
        <v>77</v>
      </c>
      <c r="S10931" s="759" t="str">
        <f t="shared" si="340"/>
        <v>Vejez</v>
      </c>
      <c r="AI10931" s="806" t="s">
        <v>927</v>
      </c>
      <c r="AJ10931" s="807">
        <v>19</v>
      </c>
      <c r="AK10931" s="807">
        <v>59</v>
      </c>
      <c r="AL10931" s="759" t="str">
        <f t="shared" si="341"/>
        <v>Adulto</v>
      </c>
    </row>
    <row r="10932" spans="16:38" ht="15">
      <c r="P10932" s="806" t="s">
        <v>918</v>
      </c>
      <c r="Q10932" s="807">
        <v>37</v>
      </c>
      <c r="R10932" s="807">
        <v>78</v>
      </c>
      <c r="S10932" s="759" t="str">
        <f t="shared" si="340"/>
        <v>Vejez</v>
      </c>
      <c r="AI10932" s="806" t="s">
        <v>927</v>
      </c>
      <c r="AJ10932" s="807">
        <v>14</v>
      </c>
      <c r="AK10932" s="807">
        <v>60</v>
      </c>
      <c r="AL10932" s="759" t="str">
        <f t="shared" si="341"/>
        <v>Vejez</v>
      </c>
    </row>
    <row r="10933" spans="16:38" ht="15">
      <c r="P10933" s="806" t="s">
        <v>918</v>
      </c>
      <c r="Q10933" s="807">
        <v>36</v>
      </c>
      <c r="R10933" s="807">
        <v>79</v>
      </c>
      <c r="S10933" s="759" t="str">
        <f t="shared" si="340"/>
        <v>Vejez</v>
      </c>
      <c r="AI10933" s="806" t="s">
        <v>927</v>
      </c>
      <c r="AJ10933" s="807">
        <v>19</v>
      </c>
      <c r="AK10933" s="807">
        <v>61</v>
      </c>
      <c r="AL10933" s="759" t="str">
        <f t="shared" si="341"/>
        <v>Vejez</v>
      </c>
    </row>
    <row r="10934" spans="16:38" ht="15">
      <c r="P10934" s="806" t="s">
        <v>918</v>
      </c>
      <c r="Q10934" s="807">
        <v>29</v>
      </c>
      <c r="R10934" s="807">
        <v>80</v>
      </c>
      <c r="S10934" s="759" t="str">
        <f t="shared" si="340"/>
        <v>Vejez</v>
      </c>
      <c r="AI10934" s="806" t="s">
        <v>927</v>
      </c>
      <c r="AJ10934" s="807">
        <v>13</v>
      </c>
      <c r="AK10934" s="807">
        <v>62</v>
      </c>
      <c r="AL10934" s="759" t="str">
        <f t="shared" si="341"/>
        <v>Vejez</v>
      </c>
    </row>
    <row r="10935" spans="16:38" ht="15">
      <c r="P10935" s="806" t="s">
        <v>918</v>
      </c>
      <c r="Q10935" s="807">
        <v>33</v>
      </c>
      <c r="R10935" s="807">
        <v>81</v>
      </c>
      <c r="S10935" s="759" t="str">
        <f t="shared" si="340"/>
        <v>Vejez</v>
      </c>
      <c r="AI10935" s="806" t="s">
        <v>927</v>
      </c>
      <c r="AJ10935" s="807">
        <v>14</v>
      </c>
      <c r="AK10935" s="807">
        <v>63</v>
      </c>
      <c r="AL10935" s="759" t="str">
        <f t="shared" si="341"/>
        <v>Vejez</v>
      </c>
    </row>
    <row r="10936" spans="16:38" ht="15">
      <c r="P10936" s="806" t="s">
        <v>918</v>
      </c>
      <c r="Q10936" s="807">
        <v>24</v>
      </c>
      <c r="R10936" s="807">
        <v>82</v>
      </c>
      <c r="S10936" s="759" t="str">
        <f t="shared" si="340"/>
        <v>Vejez</v>
      </c>
      <c r="AI10936" s="806" t="s">
        <v>927</v>
      </c>
      <c r="AJ10936" s="807">
        <v>10</v>
      </c>
      <c r="AK10936" s="807">
        <v>64</v>
      </c>
      <c r="AL10936" s="759" t="str">
        <f t="shared" si="341"/>
        <v>Vejez</v>
      </c>
    </row>
    <row r="10937" spans="16:38" ht="15">
      <c r="P10937" s="806" t="s">
        <v>918</v>
      </c>
      <c r="Q10937" s="807">
        <v>20</v>
      </c>
      <c r="R10937" s="807">
        <v>83</v>
      </c>
      <c r="S10937" s="759" t="str">
        <f t="shared" si="340"/>
        <v>Vejez</v>
      </c>
      <c r="AI10937" s="806" t="s">
        <v>927</v>
      </c>
      <c r="AJ10937" s="807">
        <v>10</v>
      </c>
      <c r="AK10937" s="807">
        <v>65</v>
      </c>
      <c r="AL10937" s="759" t="str">
        <f t="shared" si="341"/>
        <v>Vejez</v>
      </c>
    </row>
    <row r="10938" spans="16:38" ht="15">
      <c r="P10938" s="806" t="s">
        <v>918</v>
      </c>
      <c r="Q10938" s="807">
        <v>20</v>
      </c>
      <c r="R10938" s="807">
        <v>84</v>
      </c>
      <c r="S10938" s="759" t="str">
        <f t="shared" si="340"/>
        <v>Vejez</v>
      </c>
      <c r="AI10938" s="806" t="s">
        <v>927</v>
      </c>
      <c r="AJ10938" s="807">
        <v>15</v>
      </c>
      <c r="AK10938" s="807">
        <v>66</v>
      </c>
      <c r="AL10938" s="759" t="str">
        <f t="shared" si="341"/>
        <v>Vejez</v>
      </c>
    </row>
    <row r="10939" spans="16:38" ht="15">
      <c r="P10939" s="806" t="s">
        <v>918</v>
      </c>
      <c r="Q10939" s="807">
        <v>23</v>
      </c>
      <c r="R10939" s="807">
        <v>85</v>
      </c>
      <c r="S10939" s="759" t="str">
        <f t="shared" si="340"/>
        <v>Vejez</v>
      </c>
      <c r="AI10939" s="806" t="s">
        <v>927</v>
      </c>
      <c r="AJ10939" s="807">
        <v>7</v>
      </c>
      <c r="AK10939" s="807">
        <v>67</v>
      </c>
      <c r="AL10939" s="759" t="str">
        <f t="shared" si="341"/>
        <v>Vejez</v>
      </c>
    </row>
    <row r="10940" spans="16:38" ht="15">
      <c r="P10940" s="806" t="s">
        <v>918</v>
      </c>
      <c r="Q10940" s="807">
        <v>20</v>
      </c>
      <c r="R10940" s="807">
        <v>86</v>
      </c>
      <c r="S10940" s="759" t="str">
        <f t="shared" si="340"/>
        <v>Vejez</v>
      </c>
      <c r="AI10940" s="806" t="s">
        <v>927</v>
      </c>
      <c r="AJ10940" s="807">
        <v>17</v>
      </c>
      <c r="AK10940" s="807">
        <v>68</v>
      </c>
      <c r="AL10940" s="759" t="str">
        <f t="shared" si="341"/>
        <v>Vejez</v>
      </c>
    </row>
    <row r="10941" spans="16:38" ht="15">
      <c r="P10941" s="806" t="s">
        <v>918</v>
      </c>
      <c r="Q10941" s="807">
        <v>19</v>
      </c>
      <c r="R10941" s="807">
        <v>87</v>
      </c>
      <c r="S10941" s="759" t="str">
        <f t="shared" si="340"/>
        <v>Vejez</v>
      </c>
      <c r="AI10941" s="806" t="s">
        <v>927</v>
      </c>
      <c r="AJ10941" s="807">
        <v>16</v>
      </c>
      <c r="AK10941" s="807">
        <v>69</v>
      </c>
      <c r="AL10941" s="759" t="str">
        <f t="shared" si="341"/>
        <v>Vejez</v>
      </c>
    </row>
    <row r="10942" spans="16:38" ht="15">
      <c r="P10942" s="806" t="s">
        <v>918</v>
      </c>
      <c r="Q10942" s="807">
        <v>16</v>
      </c>
      <c r="R10942" s="807">
        <v>88</v>
      </c>
      <c r="S10942" s="759" t="str">
        <f t="shared" si="340"/>
        <v>Vejez</v>
      </c>
      <c r="AI10942" s="806" t="s">
        <v>927</v>
      </c>
      <c r="AJ10942" s="807">
        <v>6</v>
      </c>
      <c r="AK10942" s="807">
        <v>70</v>
      </c>
      <c r="AL10942" s="759" t="str">
        <f t="shared" si="341"/>
        <v>Vejez</v>
      </c>
    </row>
    <row r="10943" spans="16:38" ht="15">
      <c r="P10943" s="806" t="s">
        <v>918</v>
      </c>
      <c r="Q10943" s="807">
        <v>14</v>
      </c>
      <c r="R10943" s="807">
        <v>89</v>
      </c>
      <c r="S10943" s="759" t="str">
        <f t="shared" si="340"/>
        <v>Vejez</v>
      </c>
      <c r="AI10943" s="806" t="s">
        <v>927</v>
      </c>
      <c r="AJ10943" s="807">
        <v>14</v>
      </c>
      <c r="AK10943" s="807">
        <v>71</v>
      </c>
      <c r="AL10943" s="759" t="str">
        <f t="shared" si="341"/>
        <v>Vejez</v>
      </c>
    </row>
    <row r="10944" spans="16:38" ht="15">
      <c r="P10944" s="806" t="s">
        <v>918</v>
      </c>
      <c r="Q10944" s="807">
        <v>15</v>
      </c>
      <c r="R10944" s="807">
        <v>90</v>
      </c>
      <c r="S10944" s="759" t="str">
        <f t="shared" si="340"/>
        <v>Vejez</v>
      </c>
      <c r="AI10944" s="806" t="s">
        <v>927</v>
      </c>
      <c r="AJ10944" s="807">
        <v>3</v>
      </c>
      <c r="AK10944" s="807">
        <v>72</v>
      </c>
      <c r="AL10944" s="759" t="str">
        <f t="shared" si="341"/>
        <v>Vejez</v>
      </c>
    </row>
    <row r="10945" spans="16:38" ht="15">
      <c r="P10945" s="806" t="s">
        <v>918</v>
      </c>
      <c r="Q10945" s="807">
        <v>13</v>
      </c>
      <c r="R10945" s="807">
        <v>91</v>
      </c>
      <c r="S10945" s="759" t="str">
        <f t="shared" si="340"/>
        <v>Vejez</v>
      </c>
      <c r="AI10945" s="806" t="s">
        <v>927</v>
      </c>
      <c r="AJ10945" s="807">
        <v>2</v>
      </c>
      <c r="AK10945" s="807">
        <v>73</v>
      </c>
      <c r="AL10945" s="759" t="str">
        <f t="shared" si="341"/>
        <v>Vejez</v>
      </c>
    </row>
    <row r="10946" spans="16:38" ht="15">
      <c r="P10946" s="806" t="s">
        <v>918</v>
      </c>
      <c r="Q10946" s="807">
        <v>1</v>
      </c>
      <c r="R10946" s="807">
        <v>92</v>
      </c>
      <c r="S10946" s="759" t="str">
        <f t="shared" si="340"/>
        <v>Vejez</v>
      </c>
      <c r="AI10946" s="806" t="s">
        <v>927</v>
      </c>
      <c r="AJ10946" s="807">
        <v>8</v>
      </c>
      <c r="AK10946" s="807">
        <v>74</v>
      </c>
      <c r="AL10946" s="759" t="str">
        <f t="shared" si="341"/>
        <v>Vejez</v>
      </c>
    </row>
    <row r="10947" spans="16:38" ht="15">
      <c r="P10947" s="806" t="s">
        <v>918</v>
      </c>
      <c r="Q10947" s="807">
        <v>11</v>
      </c>
      <c r="R10947" s="807">
        <v>93</v>
      </c>
      <c r="S10947" s="759" t="str">
        <f t="shared" ref="S10947:S11010" si="342">IF(P10947=0,"",IF(AND(R10947&gt;=0,R10947&lt;=5),"Primera Infancia",IF(AND(R10947&gt;=6,R10947&lt;=11),"Infancia",IF(AND(R10947&gt;=12,R10947&lt;=17),"Adolescente",IF(AND(R10947&gt;=18,R10947&lt;=28),"Juventud",IF(AND(R10947&gt;=29,R10947&lt;=59),"Adulto","Vejez"))))))</f>
        <v>Vejez</v>
      </c>
      <c r="AI10947" s="806" t="s">
        <v>927</v>
      </c>
      <c r="AJ10947" s="807">
        <v>12</v>
      </c>
      <c r="AK10947" s="807">
        <v>75</v>
      </c>
      <c r="AL10947" s="759" t="str">
        <f t="shared" ref="AL10947:AL11010" si="343">IF(AI10947=0,"",IF(AND(AK10947&gt;=0,AK10947&lt;=5),"Primera Infancia",IF(AND(AK10947&gt;=6,AK10947&lt;=11),"Infancia",IF(AND(AK10947&gt;=12,AK10947&lt;=17),"Adolescente",IF(AND(AK10947&gt;=18,AK10947&lt;=28),"Juventud",IF(AND(AK10947&gt;=29,AK10947&lt;=59),"Adulto","Vejez"))))))</f>
        <v>Vejez</v>
      </c>
    </row>
    <row r="10948" spans="16:38" ht="15">
      <c r="P10948" s="806" t="s">
        <v>918</v>
      </c>
      <c r="Q10948" s="807">
        <v>5</v>
      </c>
      <c r="R10948" s="807">
        <v>94</v>
      </c>
      <c r="S10948" s="759" t="str">
        <f t="shared" si="342"/>
        <v>Vejez</v>
      </c>
      <c r="AI10948" s="806" t="s">
        <v>927</v>
      </c>
      <c r="AJ10948" s="807">
        <v>5</v>
      </c>
      <c r="AK10948" s="807">
        <v>76</v>
      </c>
      <c r="AL10948" s="759" t="str">
        <f t="shared" si="343"/>
        <v>Vejez</v>
      </c>
    </row>
    <row r="10949" spans="16:38" ht="15">
      <c r="P10949" s="806" t="s">
        <v>918</v>
      </c>
      <c r="Q10949" s="807">
        <v>3</v>
      </c>
      <c r="R10949" s="807">
        <v>95</v>
      </c>
      <c r="S10949" s="759" t="str">
        <f t="shared" si="342"/>
        <v>Vejez</v>
      </c>
      <c r="AI10949" s="806" t="s">
        <v>927</v>
      </c>
      <c r="AJ10949" s="807">
        <v>2</v>
      </c>
      <c r="AK10949" s="807">
        <v>77</v>
      </c>
      <c r="AL10949" s="759" t="str">
        <f t="shared" si="343"/>
        <v>Vejez</v>
      </c>
    </row>
    <row r="10950" spans="16:38" ht="15">
      <c r="P10950" s="806" t="s">
        <v>918</v>
      </c>
      <c r="Q10950" s="807">
        <v>1</v>
      </c>
      <c r="R10950" s="807">
        <v>96</v>
      </c>
      <c r="S10950" s="759" t="str">
        <f t="shared" si="342"/>
        <v>Vejez</v>
      </c>
      <c r="AI10950" s="806" t="s">
        <v>927</v>
      </c>
      <c r="AJ10950" s="807">
        <v>3</v>
      </c>
      <c r="AK10950" s="807">
        <v>78</v>
      </c>
      <c r="AL10950" s="759" t="str">
        <f t="shared" si="343"/>
        <v>Vejez</v>
      </c>
    </row>
    <row r="10951" spans="16:38" ht="15">
      <c r="P10951" s="806" t="s">
        <v>918</v>
      </c>
      <c r="Q10951" s="807">
        <v>4</v>
      </c>
      <c r="R10951" s="807">
        <v>97</v>
      </c>
      <c r="S10951" s="759" t="str">
        <f t="shared" si="342"/>
        <v>Vejez</v>
      </c>
      <c r="AI10951" s="806" t="s">
        <v>927</v>
      </c>
      <c r="AJ10951" s="807">
        <v>2</v>
      </c>
      <c r="AK10951" s="807">
        <v>79</v>
      </c>
      <c r="AL10951" s="759" t="str">
        <f t="shared" si="343"/>
        <v>Vejez</v>
      </c>
    </row>
    <row r="10952" spans="16:38" ht="15">
      <c r="P10952" s="806" t="s">
        <v>918</v>
      </c>
      <c r="Q10952" s="807">
        <v>1</v>
      </c>
      <c r="R10952" s="807">
        <v>100</v>
      </c>
      <c r="S10952" s="759" t="str">
        <f t="shared" si="342"/>
        <v>Vejez</v>
      </c>
      <c r="AI10952" s="806" t="s">
        <v>927</v>
      </c>
      <c r="AJ10952" s="807">
        <v>3</v>
      </c>
      <c r="AK10952" s="807">
        <v>80</v>
      </c>
      <c r="AL10952" s="759" t="str">
        <f t="shared" si="343"/>
        <v>Vejez</v>
      </c>
    </row>
    <row r="10953" spans="16:38" ht="15">
      <c r="P10953" s="806" t="s">
        <v>918</v>
      </c>
      <c r="Q10953" s="807">
        <v>1</v>
      </c>
      <c r="R10953" s="807">
        <v>106</v>
      </c>
      <c r="S10953" s="759" t="str">
        <f t="shared" si="342"/>
        <v>Vejez</v>
      </c>
      <c r="AI10953" s="806" t="s">
        <v>927</v>
      </c>
      <c r="AJ10953" s="807">
        <v>5</v>
      </c>
      <c r="AK10953" s="807">
        <v>81</v>
      </c>
      <c r="AL10953" s="759" t="str">
        <f t="shared" si="343"/>
        <v>Vejez</v>
      </c>
    </row>
    <row r="10954" spans="16:38" ht="15">
      <c r="P10954" s="806" t="s">
        <v>918</v>
      </c>
      <c r="Q10954" s="807">
        <v>1</v>
      </c>
      <c r="R10954" s="807">
        <v>109</v>
      </c>
      <c r="S10954" s="759" t="str">
        <f t="shared" si="342"/>
        <v>Vejez</v>
      </c>
      <c r="AI10954" s="806" t="s">
        <v>927</v>
      </c>
      <c r="AJ10954" s="807">
        <v>1</v>
      </c>
      <c r="AK10954" s="807">
        <v>82</v>
      </c>
      <c r="AL10954" s="759" t="str">
        <f t="shared" si="343"/>
        <v>Vejez</v>
      </c>
    </row>
    <row r="10955" spans="16:38" ht="30">
      <c r="P10955" s="806" t="s">
        <v>919</v>
      </c>
      <c r="Q10955" s="807">
        <v>67</v>
      </c>
      <c r="R10955" s="807">
        <v>0</v>
      </c>
      <c r="S10955" s="759" t="str">
        <f t="shared" si="342"/>
        <v>Primera Infancia</v>
      </c>
      <c r="AI10955" s="806" t="s">
        <v>927</v>
      </c>
      <c r="AJ10955" s="807">
        <v>2</v>
      </c>
      <c r="AK10955" s="807">
        <v>83</v>
      </c>
      <c r="AL10955" s="759" t="str">
        <f t="shared" si="343"/>
        <v>Vejez</v>
      </c>
    </row>
    <row r="10956" spans="16:38" ht="30">
      <c r="P10956" s="806" t="s">
        <v>919</v>
      </c>
      <c r="Q10956" s="807">
        <v>83</v>
      </c>
      <c r="R10956" s="807">
        <v>1</v>
      </c>
      <c r="S10956" s="759" t="str">
        <f t="shared" si="342"/>
        <v>Primera Infancia</v>
      </c>
      <c r="AI10956" s="806" t="s">
        <v>927</v>
      </c>
      <c r="AJ10956" s="807">
        <v>2</v>
      </c>
      <c r="AK10956" s="807">
        <v>84</v>
      </c>
      <c r="AL10956" s="759" t="str">
        <f t="shared" si="343"/>
        <v>Vejez</v>
      </c>
    </row>
    <row r="10957" spans="16:38" ht="30">
      <c r="P10957" s="806" t="s">
        <v>919</v>
      </c>
      <c r="Q10957" s="807">
        <v>93</v>
      </c>
      <c r="R10957" s="807">
        <v>2</v>
      </c>
      <c r="S10957" s="759" t="str">
        <f t="shared" si="342"/>
        <v>Primera Infancia</v>
      </c>
      <c r="AI10957" s="806" t="s">
        <v>927</v>
      </c>
      <c r="AJ10957" s="807">
        <v>3</v>
      </c>
      <c r="AK10957" s="807">
        <v>85</v>
      </c>
      <c r="AL10957" s="759" t="str">
        <f t="shared" si="343"/>
        <v>Vejez</v>
      </c>
    </row>
    <row r="10958" spans="16:38" ht="30">
      <c r="P10958" s="806" t="s">
        <v>919</v>
      </c>
      <c r="Q10958" s="807">
        <v>117</v>
      </c>
      <c r="R10958" s="807">
        <v>3</v>
      </c>
      <c r="S10958" s="759" t="str">
        <f t="shared" si="342"/>
        <v>Primera Infancia</v>
      </c>
      <c r="AI10958" s="806" t="s">
        <v>927</v>
      </c>
      <c r="AJ10958" s="807">
        <v>5</v>
      </c>
      <c r="AK10958" s="807">
        <v>86</v>
      </c>
      <c r="AL10958" s="759" t="str">
        <f t="shared" si="343"/>
        <v>Vejez</v>
      </c>
    </row>
    <row r="10959" spans="16:38" ht="30">
      <c r="P10959" s="806" t="s">
        <v>919</v>
      </c>
      <c r="Q10959" s="807">
        <v>78</v>
      </c>
      <c r="R10959" s="807">
        <v>4</v>
      </c>
      <c r="S10959" s="759" t="str">
        <f t="shared" si="342"/>
        <v>Primera Infancia</v>
      </c>
      <c r="AI10959" s="806" t="s">
        <v>927</v>
      </c>
      <c r="AJ10959" s="807">
        <v>1</v>
      </c>
      <c r="AK10959" s="807">
        <v>87</v>
      </c>
      <c r="AL10959" s="759" t="str">
        <f t="shared" si="343"/>
        <v>Vejez</v>
      </c>
    </row>
    <row r="10960" spans="16:38" ht="30">
      <c r="P10960" s="806" t="s">
        <v>919</v>
      </c>
      <c r="Q10960" s="807">
        <v>84</v>
      </c>
      <c r="R10960" s="807">
        <v>5</v>
      </c>
      <c r="S10960" s="759" t="str">
        <f t="shared" si="342"/>
        <v>Primera Infancia</v>
      </c>
      <c r="AI10960" s="806" t="s">
        <v>927</v>
      </c>
      <c r="AJ10960" s="807">
        <v>1</v>
      </c>
      <c r="AK10960" s="807">
        <v>88</v>
      </c>
      <c r="AL10960" s="759" t="str">
        <f t="shared" si="343"/>
        <v>Vejez</v>
      </c>
    </row>
    <row r="10961" spans="16:38" ht="15">
      <c r="P10961" s="806" t="s">
        <v>919</v>
      </c>
      <c r="Q10961" s="807">
        <v>104</v>
      </c>
      <c r="R10961" s="807">
        <v>6</v>
      </c>
      <c r="S10961" s="759" t="str">
        <f t="shared" si="342"/>
        <v>Infancia</v>
      </c>
      <c r="AI10961" s="806" t="s">
        <v>927</v>
      </c>
      <c r="AJ10961" s="807">
        <v>2</v>
      </c>
      <c r="AK10961" s="807">
        <v>90</v>
      </c>
      <c r="AL10961" s="759" t="str">
        <f t="shared" si="343"/>
        <v>Vejez</v>
      </c>
    </row>
    <row r="10962" spans="16:38" ht="15">
      <c r="P10962" s="806" t="s">
        <v>919</v>
      </c>
      <c r="Q10962" s="807">
        <v>112</v>
      </c>
      <c r="R10962" s="807">
        <v>7</v>
      </c>
      <c r="S10962" s="759" t="str">
        <f t="shared" si="342"/>
        <v>Infancia</v>
      </c>
      <c r="AI10962" s="806" t="s">
        <v>927</v>
      </c>
      <c r="AJ10962" s="807">
        <v>2</v>
      </c>
      <c r="AK10962" s="807">
        <v>91</v>
      </c>
      <c r="AL10962" s="759" t="str">
        <f t="shared" si="343"/>
        <v>Vejez</v>
      </c>
    </row>
    <row r="10963" spans="16:38" ht="15">
      <c r="P10963" s="806" t="s">
        <v>919</v>
      </c>
      <c r="Q10963" s="807">
        <v>110</v>
      </c>
      <c r="R10963" s="807">
        <v>8</v>
      </c>
      <c r="S10963" s="759" t="str">
        <f t="shared" si="342"/>
        <v>Infancia</v>
      </c>
      <c r="AI10963" s="806" t="s">
        <v>927</v>
      </c>
      <c r="AJ10963" s="807">
        <v>2</v>
      </c>
      <c r="AK10963" s="807">
        <v>95</v>
      </c>
      <c r="AL10963" s="759" t="str">
        <f t="shared" si="343"/>
        <v>Vejez</v>
      </c>
    </row>
    <row r="10964" spans="16:38" ht="15">
      <c r="P10964" s="806" t="s">
        <v>919</v>
      </c>
      <c r="Q10964" s="807">
        <v>79</v>
      </c>
      <c r="R10964" s="807">
        <v>9</v>
      </c>
      <c r="S10964" s="759" t="str">
        <f t="shared" si="342"/>
        <v>Infancia</v>
      </c>
      <c r="AI10964" s="806" t="s">
        <v>927</v>
      </c>
      <c r="AJ10964" s="807">
        <v>1</v>
      </c>
      <c r="AK10964" s="807">
        <v>98</v>
      </c>
      <c r="AL10964" s="759" t="str">
        <f t="shared" si="343"/>
        <v>Vejez</v>
      </c>
    </row>
    <row r="10965" spans="16:38" ht="30">
      <c r="P10965" s="806" t="s">
        <v>919</v>
      </c>
      <c r="Q10965" s="807">
        <v>114</v>
      </c>
      <c r="R10965" s="807">
        <v>10</v>
      </c>
      <c r="S10965" s="759" t="str">
        <f t="shared" si="342"/>
        <v>Infancia</v>
      </c>
      <c r="AI10965" s="806" t="s">
        <v>928</v>
      </c>
      <c r="AJ10965" s="807">
        <v>22</v>
      </c>
      <c r="AK10965" s="807">
        <v>0</v>
      </c>
      <c r="AL10965" s="759" t="str">
        <f t="shared" si="343"/>
        <v>Primera Infancia</v>
      </c>
    </row>
    <row r="10966" spans="16:38" ht="30">
      <c r="P10966" s="806" t="s">
        <v>919</v>
      </c>
      <c r="Q10966" s="807">
        <v>111</v>
      </c>
      <c r="R10966" s="807">
        <v>11</v>
      </c>
      <c r="S10966" s="759" t="str">
        <f t="shared" si="342"/>
        <v>Infancia</v>
      </c>
      <c r="AI10966" s="806" t="s">
        <v>928</v>
      </c>
      <c r="AJ10966" s="807">
        <v>32</v>
      </c>
      <c r="AK10966" s="807">
        <v>1</v>
      </c>
      <c r="AL10966" s="759" t="str">
        <f t="shared" si="343"/>
        <v>Primera Infancia</v>
      </c>
    </row>
    <row r="10967" spans="16:38" ht="30">
      <c r="P10967" s="806" t="s">
        <v>919</v>
      </c>
      <c r="Q10967" s="807">
        <v>109</v>
      </c>
      <c r="R10967" s="807">
        <v>12</v>
      </c>
      <c r="S10967" s="759" t="str">
        <f t="shared" si="342"/>
        <v>Adolescente</v>
      </c>
      <c r="AI10967" s="806" t="s">
        <v>928</v>
      </c>
      <c r="AJ10967" s="807">
        <v>27</v>
      </c>
      <c r="AK10967" s="807">
        <v>2</v>
      </c>
      <c r="AL10967" s="759" t="str">
        <f t="shared" si="343"/>
        <v>Primera Infancia</v>
      </c>
    </row>
    <row r="10968" spans="16:38" ht="30">
      <c r="P10968" s="806" t="s">
        <v>919</v>
      </c>
      <c r="Q10968" s="807">
        <v>132</v>
      </c>
      <c r="R10968" s="807">
        <v>13</v>
      </c>
      <c r="S10968" s="759" t="str">
        <f t="shared" si="342"/>
        <v>Adolescente</v>
      </c>
      <c r="AI10968" s="806" t="s">
        <v>928</v>
      </c>
      <c r="AJ10968" s="807">
        <v>32</v>
      </c>
      <c r="AK10968" s="807">
        <v>3</v>
      </c>
      <c r="AL10968" s="759" t="str">
        <f t="shared" si="343"/>
        <v>Primera Infancia</v>
      </c>
    </row>
    <row r="10969" spans="16:38" ht="30">
      <c r="P10969" s="806" t="s">
        <v>919</v>
      </c>
      <c r="Q10969" s="807">
        <v>131</v>
      </c>
      <c r="R10969" s="807">
        <v>14</v>
      </c>
      <c r="S10969" s="759" t="str">
        <f t="shared" si="342"/>
        <v>Adolescente</v>
      </c>
      <c r="AI10969" s="806" t="s">
        <v>928</v>
      </c>
      <c r="AJ10969" s="807">
        <v>18</v>
      </c>
      <c r="AK10969" s="807">
        <v>4</v>
      </c>
      <c r="AL10969" s="759" t="str">
        <f t="shared" si="343"/>
        <v>Primera Infancia</v>
      </c>
    </row>
    <row r="10970" spans="16:38" ht="30">
      <c r="P10970" s="806" t="s">
        <v>919</v>
      </c>
      <c r="Q10970" s="807">
        <v>142</v>
      </c>
      <c r="R10970" s="807">
        <v>15</v>
      </c>
      <c r="S10970" s="759" t="str">
        <f t="shared" si="342"/>
        <v>Adolescente</v>
      </c>
      <c r="AI10970" s="806" t="s">
        <v>928</v>
      </c>
      <c r="AJ10970" s="807">
        <v>19</v>
      </c>
      <c r="AK10970" s="807">
        <v>5</v>
      </c>
      <c r="AL10970" s="759" t="str">
        <f t="shared" si="343"/>
        <v>Primera Infancia</v>
      </c>
    </row>
    <row r="10971" spans="16:38" ht="30">
      <c r="P10971" s="806" t="s">
        <v>919</v>
      </c>
      <c r="Q10971" s="807">
        <v>152</v>
      </c>
      <c r="R10971" s="807">
        <v>16</v>
      </c>
      <c r="S10971" s="759" t="str">
        <f t="shared" si="342"/>
        <v>Adolescente</v>
      </c>
      <c r="AI10971" s="806" t="s">
        <v>928</v>
      </c>
      <c r="AJ10971" s="807">
        <v>26</v>
      </c>
      <c r="AK10971" s="807">
        <v>6</v>
      </c>
      <c r="AL10971" s="759" t="str">
        <f t="shared" si="343"/>
        <v>Infancia</v>
      </c>
    </row>
    <row r="10972" spans="16:38" ht="30">
      <c r="P10972" s="806" t="s">
        <v>919</v>
      </c>
      <c r="Q10972" s="807">
        <v>172</v>
      </c>
      <c r="R10972" s="807">
        <v>17</v>
      </c>
      <c r="S10972" s="759" t="str">
        <f t="shared" si="342"/>
        <v>Adolescente</v>
      </c>
      <c r="AI10972" s="806" t="s">
        <v>928</v>
      </c>
      <c r="AJ10972" s="807">
        <v>33</v>
      </c>
      <c r="AK10972" s="807">
        <v>7</v>
      </c>
      <c r="AL10972" s="759" t="str">
        <f t="shared" si="343"/>
        <v>Infancia</v>
      </c>
    </row>
    <row r="10973" spans="16:38" ht="15">
      <c r="P10973" s="806" t="s">
        <v>919</v>
      </c>
      <c r="Q10973" s="807">
        <v>151</v>
      </c>
      <c r="R10973" s="807">
        <v>18</v>
      </c>
      <c r="S10973" s="759" t="str">
        <f t="shared" si="342"/>
        <v>Juventud</v>
      </c>
      <c r="AI10973" s="806" t="s">
        <v>928</v>
      </c>
      <c r="AJ10973" s="807">
        <v>22</v>
      </c>
      <c r="AK10973" s="807">
        <v>8</v>
      </c>
      <c r="AL10973" s="759" t="str">
        <f t="shared" si="343"/>
        <v>Infancia</v>
      </c>
    </row>
    <row r="10974" spans="16:38" ht="15">
      <c r="P10974" s="806" t="s">
        <v>919</v>
      </c>
      <c r="Q10974" s="807">
        <v>140</v>
      </c>
      <c r="R10974" s="807">
        <v>19</v>
      </c>
      <c r="S10974" s="759" t="str">
        <f t="shared" si="342"/>
        <v>Juventud</v>
      </c>
      <c r="AI10974" s="806" t="s">
        <v>928</v>
      </c>
      <c r="AJ10974" s="807">
        <v>29</v>
      </c>
      <c r="AK10974" s="807">
        <v>9</v>
      </c>
      <c r="AL10974" s="759" t="str">
        <f t="shared" si="343"/>
        <v>Infancia</v>
      </c>
    </row>
    <row r="10975" spans="16:38" ht="15">
      <c r="P10975" s="806" t="s">
        <v>919</v>
      </c>
      <c r="Q10975" s="807">
        <v>148</v>
      </c>
      <c r="R10975" s="807">
        <v>20</v>
      </c>
      <c r="S10975" s="759" t="str">
        <f t="shared" si="342"/>
        <v>Juventud</v>
      </c>
      <c r="AI10975" s="806" t="s">
        <v>928</v>
      </c>
      <c r="AJ10975" s="807">
        <v>30</v>
      </c>
      <c r="AK10975" s="807">
        <v>10</v>
      </c>
      <c r="AL10975" s="759" t="str">
        <f t="shared" si="343"/>
        <v>Infancia</v>
      </c>
    </row>
    <row r="10976" spans="16:38" ht="15">
      <c r="P10976" s="806" t="s">
        <v>919</v>
      </c>
      <c r="Q10976" s="807">
        <v>137</v>
      </c>
      <c r="R10976" s="807">
        <v>21</v>
      </c>
      <c r="S10976" s="759" t="str">
        <f t="shared" si="342"/>
        <v>Juventud</v>
      </c>
      <c r="AI10976" s="806" t="s">
        <v>928</v>
      </c>
      <c r="AJ10976" s="807">
        <v>35</v>
      </c>
      <c r="AK10976" s="807">
        <v>11</v>
      </c>
      <c r="AL10976" s="759" t="str">
        <f t="shared" si="343"/>
        <v>Infancia</v>
      </c>
    </row>
    <row r="10977" spans="16:38" ht="30">
      <c r="P10977" s="806" t="s">
        <v>919</v>
      </c>
      <c r="Q10977" s="807">
        <v>108</v>
      </c>
      <c r="R10977" s="807">
        <v>22</v>
      </c>
      <c r="S10977" s="759" t="str">
        <f t="shared" si="342"/>
        <v>Juventud</v>
      </c>
      <c r="AI10977" s="806" t="s">
        <v>928</v>
      </c>
      <c r="AJ10977" s="807">
        <v>33</v>
      </c>
      <c r="AK10977" s="807">
        <v>12</v>
      </c>
      <c r="AL10977" s="759" t="str">
        <f t="shared" si="343"/>
        <v>Adolescente</v>
      </c>
    </row>
    <row r="10978" spans="16:38" ht="30">
      <c r="P10978" s="806" t="s">
        <v>919</v>
      </c>
      <c r="Q10978" s="807">
        <v>101</v>
      </c>
      <c r="R10978" s="807">
        <v>23</v>
      </c>
      <c r="S10978" s="759" t="str">
        <f t="shared" si="342"/>
        <v>Juventud</v>
      </c>
      <c r="AI10978" s="806" t="s">
        <v>928</v>
      </c>
      <c r="AJ10978" s="807">
        <v>27</v>
      </c>
      <c r="AK10978" s="807">
        <v>13</v>
      </c>
      <c r="AL10978" s="759" t="str">
        <f t="shared" si="343"/>
        <v>Adolescente</v>
      </c>
    </row>
    <row r="10979" spans="16:38" ht="30">
      <c r="P10979" s="806" t="s">
        <v>919</v>
      </c>
      <c r="Q10979" s="807">
        <v>109</v>
      </c>
      <c r="R10979" s="807">
        <v>24</v>
      </c>
      <c r="S10979" s="759" t="str">
        <f t="shared" si="342"/>
        <v>Juventud</v>
      </c>
      <c r="AI10979" s="806" t="s">
        <v>928</v>
      </c>
      <c r="AJ10979" s="807">
        <v>32</v>
      </c>
      <c r="AK10979" s="807">
        <v>14</v>
      </c>
      <c r="AL10979" s="759" t="str">
        <f t="shared" si="343"/>
        <v>Adolescente</v>
      </c>
    </row>
    <row r="10980" spans="16:38" ht="30">
      <c r="P10980" s="806" t="s">
        <v>919</v>
      </c>
      <c r="Q10980" s="807">
        <v>112</v>
      </c>
      <c r="R10980" s="807">
        <v>25</v>
      </c>
      <c r="S10980" s="759" t="str">
        <f t="shared" si="342"/>
        <v>Juventud</v>
      </c>
      <c r="AI10980" s="806" t="s">
        <v>928</v>
      </c>
      <c r="AJ10980" s="807">
        <v>23</v>
      </c>
      <c r="AK10980" s="807">
        <v>15</v>
      </c>
      <c r="AL10980" s="759" t="str">
        <f t="shared" si="343"/>
        <v>Adolescente</v>
      </c>
    </row>
    <row r="10981" spans="16:38" ht="30">
      <c r="P10981" s="806" t="s">
        <v>919</v>
      </c>
      <c r="Q10981" s="807">
        <v>120</v>
      </c>
      <c r="R10981" s="807">
        <v>26</v>
      </c>
      <c r="S10981" s="759" t="str">
        <f t="shared" si="342"/>
        <v>Juventud</v>
      </c>
      <c r="AI10981" s="806" t="s">
        <v>928</v>
      </c>
      <c r="AJ10981" s="807">
        <v>36</v>
      </c>
      <c r="AK10981" s="807">
        <v>16</v>
      </c>
      <c r="AL10981" s="759" t="str">
        <f t="shared" si="343"/>
        <v>Adolescente</v>
      </c>
    </row>
    <row r="10982" spans="16:38" ht="30">
      <c r="P10982" s="806" t="s">
        <v>919</v>
      </c>
      <c r="Q10982" s="807">
        <v>111</v>
      </c>
      <c r="R10982" s="807">
        <v>27</v>
      </c>
      <c r="S10982" s="759" t="str">
        <f t="shared" si="342"/>
        <v>Juventud</v>
      </c>
      <c r="AI10982" s="806" t="s">
        <v>928</v>
      </c>
      <c r="AJ10982" s="807">
        <v>28</v>
      </c>
      <c r="AK10982" s="807">
        <v>17</v>
      </c>
      <c r="AL10982" s="759" t="str">
        <f t="shared" si="343"/>
        <v>Adolescente</v>
      </c>
    </row>
    <row r="10983" spans="16:38" ht="15">
      <c r="P10983" s="806" t="s">
        <v>919</v>
      </c>
      <c r="Q10983" s="807">
        <v>121</v>
      </c>
      <c r="R10983" s="807">
        <v>28</v>
      </c>
      <c r="S10983" s="759" t="str">
        <f t="shared" si="342"/>
        <v>Juventud</v>
      </c>
      <c r="AI10983" s="806" t="s">
        <v>928</v>
      </c>
      <c r="AJ10983" s="807">
        <v>34</v>
      </c>
      <c r="AK10983" s="807">
        <v>18</v>
      </c>
      <c r="AL10983" s="759" t="str">
        <f t="shared" si="343"/>
        <v>Juventud</v>
      </c>
    </row>
    <row r="10984" spans="16:38" ht="15">
      <c r="P10984" s="806" t="s">
        <v>919</v>
      </c>
      <c r="Q10984" s="807">
        <v>89</v>
      </c>
      <c r="R10984" s="807">
        <v>29</v>
      </c>
      <c r="S10984" s="759" t="str">
        <f t="shared" si="342"/>
        <v>Adulto</v>
      </c>
      <c r="AI10984" s="806" t="s">
        <v>928</v>
      </c>
      <c r="AJ10984" s="807">
        <v>53</v>
      </c>
      <c r="AK10984" s="807">
        <v>19</v>
      </c>
      <c r="AL10984" s="759" t="str">
        <f t="shared" si="343"/>
        <v>Juventud</v>
      </c>
    </row>
    <row r="10985" spans="16:38" ht="15">
      <c r="P10985" s="806" t="s">
        <v>919</v>
      </c>
      <c r="Q10985" s="807">
        <v>83</v>
      </c>
      <c r="R10985" s="807">
        <v>30</v>
      </c>
      <c r="S10985" s="759" t="str">
        <f t="shared" si="342"/>
        <v>Adulto</v>
      </c>
      <c r="AI10985" s="806" t="s">
        <v>928</v>
      </c>
      <c r="AJ10985" s="807">
        <v>62</v>
      </c>
      <c r="AK10985" s="807">
        <v>20</v>
      </c>
      <c r="AL10985" s="759" t="str">
        <f t="shared" si="343"/>
        <v>Juventud</v>
      </c>
    </row>
    <row r="10986" spans="16:38" ht="15">
      <c r="P10986" s="806" t="s">
        <v>919</v>
      </c>
      <c r="Q10986" s="807">
        <v>80</v>
      </c>
      <c r="R10986" s="807">
        <v>31</v>
      </c>
      <c r="S10986" s="759" t="str">
        <f t="shared" si="342"/>
        <v>Adulto</v>
      </c>
      <c r="AI10986" s="806" t="s">
        <v>928</v>
      </c>
      <c r="AJ10986" s="807">
        <v>55</v>
      </c>
      <c r="AK10986" s="807">
        <v>21</v>
      </c>
      <c r="AL10986" s="759" t="str">
        <f t="shared" si="343"/>
        <v>Juventud</v>
      </c>
    </row>
    <row r="10987" spans="16:38" ht="15">
      <c r="P10987" s="806" t="s">
        <v>919</v>
      </c>
      <c r="Q10987" s="807">
        <v>79</v>
      </c>
      <c r="R10987" s="807">
        <v>32</v>
      </c>
      <c r="S10987" s="759" t="str">
        <f t="shared" si="342"/>
        <v>Adulto</v>
      </c>
      <c r="AI10987" s="806" t="s">
        <v>928</v>
      </c>
      <c r="AJ10987" s="807">
        <v>57</v>
      </c>
      <c r="AK10987" s="807">
        <v>22</v>
      </c>
      <c r="AL10987" s="759" t="str">
        <f t="shared" si="343"/>
        <v>Juventud</v>
      </c>
    </row>
    <row r="10988" spans="16:38" ht="15">
      <c r="P10988" s="806" t="s">
        <v>919</v>
      </c>
      <c r="Q10988" s="807">
        <v>87</v>
      </c>
      <c r="R10988" s="807">
        <v>33</v>
      </c>
      <c r="S10988" s="759" t="str">
        <f t="shared" si="342"/>
        <v>Adulto</v>
      </c>
      <c r="AI10988" s="806" t="s">
        <v>928</v>
      </c>
      <c r="AJ10988" s="807">
        <v>49</v>
      </c>
      <c r="AK10988" s="807">
        <v>23</v>
      </c>
      <c r="AL10988" s="759" t="str">
        <f t="shared" si="343"/>
        <v>Juventud</v>
      </c>
    </row>
    <row r="10989" spans="16:38" ht="15">
      <c r="P10989" s="806" t="s">
        <v>919</v>
      </c>
      <c r="Q10989" s="807">
        <v>87</v>
      </c>
      <c r="R10989" s="807">
        <v>34</v>
      </c>
      <c r="S10989" s="759" t="str">
        <f t="shared" si="342"/>
        <v>Adulto</v>
      </c>
      <c r="AI10989" s="806" t="s">
        <v>928</v>
      </c>
      <c r="AJ10989" s="807">
        <v>51</v>
      </c>
      <c r="AK10989" s="807">
        <v>24</v>
      </c>
      <c r="AL10989" s="759" t="str">
        <f t="shared" si="343"/>
        <v>Juventud</v>
      </c>
    </row>
    <row r="10990" spans="16:38" ht="15">
      <c r="P10990" s="806" t="s">
        <v>919</v>
      </c>
      <c r="Q10990" s="807">
        <v>90</v>
      </c>
      <c r="R10990" s="807">
        <v>35</v>
      </c>
      <c r="S10990" s="759" t="str">
        <f t="shared" si="342"/>
        <v>Adulto</v>
      </c>
      <c r="AI10990" s="806" t="s">
        <v>928</v>
      </c>
      <c r="AJ10990" s="807">
        <v>50</v>
      </c>
      <c r="AK10990" s="807">
        <v>25</v>
      </c>
      <c r="AL10990" s="759" t="str">
        <f t="shared" si="343"/>
        <v>Juventud</v>
      </c>
    </row>
    <row r="10991" spans="16:38" ht="15">
      <c r="P10991" s="806" t="s">
        <v>919</v>
      </c>
      <c r="Q10991" s="807">
        <v>85</v>
      </c>
      <c r="R10991" s="807">
        <v>36</v>
      </c>
      <c r="S10991" s="759" t="str">
        <f t="shared" si="342"/>
        <v>Adulto</v>
      </c>
      <c r="AI10991" s="806" t="s">
        <v>928</v>
      </c>
      <c r="AJ10991" s="807">
        <v>66</v>
      </c>
      <c r="AK10991" s="807">
        <v>26</v>
      </c>
      <c r="AL10991" s="759" t="str">
        <f t="shared" si="343"/>
        <v>Juventud</v>
      </c>
    </row>
    <row r="10992" spans="16:38" ht="15">
      <c r="P10992" s="806" t="s">
        <v>919</v>
      </c>
      <c r="Q10992" s="807">
        <v>100</v>
      </c>
      <c r="R10992" s="807">
        <v>37</v>
      </c>
      <c r="S10992" s="759" t="str">
        <f t="shared" si="342"/>
        <v>Adulto</v>
      </c>
      <c r="AI10992" s="806" t="s">
        <v>928</v>
      </c>
      <c r="AJ10992" s="807">
        <v>57</v>
      </c>
      <c r="AK10992" s="807">
        <v>27</v>
      </c>
      <c r="AL10992" s="759" t="str">
        <f t="shared" si="343"/>
        <v>Juventud</v>
      </c>
    </row>
    <row r="10993" spans="16:38" ht="15">
      <c r="P10993" s="806" t="s">
        <v>919</v>
      </c>
      <c r="Q10993" s="807">
        <v>85</v>
      </c>
      <c r="R10993" s="807">
        <v>38</v>
      </c>
      <c r="S10993" s="759" t="str">
        <f t="shared" si="342"/>
        <v>Adulto</v>
      </c>
      <c r="AI10993" s="806" t="s">
        <v>928</v>
      </c>
      <c r="AJ10993" s="807">
        <v>40</v>
      </c>
      <c r="AK10993" s="807">
        <v>28</v>
      </c>
      <c r="AL10993" s="759" t="str">
        <f t="shared" si="343"/>
        <v>Juventud</v>
      </c>
    </row>
    <row r="10994" spans="16:38" ht="15">
      <c r="P10994" s="806" t="s">
        <v>919</v>
      </c>
      <c r="Q10994" s="807">
        <v>98</v>
      </c>
      <c r="R10994" s="807">
        <v>39</v>
      </c>
      <c r="S10994" s="759" t="str">
        <f t="shared" si="342"/>
        <v>Adulto</v>
      </c>
      <c r="AI10994" s="806" t="s">
        <v>928</v>
      </c>
      <c r="AJ10994" s="807">
        <v>62</v>
      </c>
      <c r="AK10994" s="807">
        <v>29</v>
      </c>
      <c r="AL10994" s="759" t="str">
        <f t="shared" si="343"/>
        <v>Adulto</v>
      </c>
    </row>
    <row r="10995" spans="16:38" ht="15">
      <c r="P10995" s="806" t="s">
        <v>919</v>
      </c>
      <c r="Q10995" s="807">
        <v>115</v>
      </c>
      <c r="R10995" s="807">
        <v>40</v>
      </c>
      <c r="S10995" s="759" t="str">
        <f t="shared" si="342"/>
        <v>Adulto</v>
      </c>
      <c r="AI10995" s="806" t="s">
        <v>928</v>
      </c>
      <c r="AJ10995" s="807">
        <v>64</v>
      </c>
      <c r="AK10995" s="807">
        <v>30</v>
      </c>
      <c r="AL10995" s="759" t="str">
        <f t="shared" si="343"/>
        <v>Adulto</v>
      </c>
    </row>
    <row r="10996" spans="16:38" ht="15">
      <c r="P10996" s="806" t="s">
        <v>919</v>
      </c>
      <c r="Q10996" s="807">
        <v>115</v>
      </c>
      <c r="R10996" s="807">
        <v>41</v>
      </c>
      <c r="S10996" s="759" t="str">
        <f t="shared" si="342"/>
        <v>Adulto</v>
      </c>
      <c r="AI10996" s="806" t="s">
        <v>928</v>
      </c>
      <c r="AJ10996" s="807">
        <v>58</v>
      </c>
      <c r="AK10996" s="807">
        <v>31</v>
      </c>
      <c r="AL10996" s="759" t="str">
        <f t="shared" si="343"/>
        <v>Adulto</v>
      </c>
    </row>
    <row r="10997" spans="16:38" ht="15">
      <c r="P10997" s="806" t="s">
        <v>919</v>
      </c>
      <c r="Q10997" s="807">
        <v>121</v>
      </c>
      <c r="R10997" s="807">
        <v>42</v>
      </c>
      <c r="S10997" s="759" t="str">
        <f t="shared" si="342"/>
        <v>Adulto</v>
      </c>
      <c r="AI10997" s="806" t="s">
        <v>928</v>
      </c>
      <c r="AJ10997" s="807">
        <v>58</v>
      </c>
      <c r="AK10997" s="807">
        <v>32</v>
      </c>
      <c r="AL10997" s="759" t="str">
        <f t="shared" si="343"/>
        <v>Adulto</v>
      </c>
    </row>
    <row r="10998" spans="16:38" ht="15">
      <c r="P10998" s="806" t="s">
        <v>919</v>
      </c>
      <c r="Q10998" s="807">
        <v>121</v>
      </c>
      <c r="R10998" s="807">
        <v>43</v>
      </c>
      <c r="S10998" s="759" t="str">
        <f t="shared" si="342"/>
        <v>Adulto</v>
      </c>
      <c r="AI10998" s="806" t="s">
        <v>928</v>
      </c>
      <c r="AJ10998" s="807">
        <v>65</v>
      </c>
      <c r="AK10998" s="807">
        <v>33</v>
      </c>
      <c r="AL10998" s="759" t="str">
        <f t="shared" si="343"/>
        <v>Adulto</v>
      </c>
    </row>
    <row r="10999" spans="16:38" ht="15">
      <c r="P10999" s="806" t="s">
        <v>919</v>
      </c>
      <c r="Q10999" s="807">
        <v>103</v>
      </c>
      <c r="R10999" s="807">
        <v>44</v>
      </c>
      <c r="S10999" s="759" t="str">
        <f t="shared" si="342"/>
        <v>Adulto</v>
      </c>
      <c r="AI10999" s="806" t="s">
        <v>928</v>
      </c>
      <c r="AJ10999" s="807">
        <v>75</v>
      </c>
      <c r="AK10999" s="807">
        <v>34</v>
      </c>
      <c r="AL10999" s="759" t="str">
        <f t="shared" si="343"/>
        <v>Adulto</v>
      </c>
    </row>
    <row r="11000" spans="16:38" ht="15">
      <c r="P11000" s="806" t="s">
        <v>919</v>
      </c>
      <c r="Q11000" s="807">
        <v>121</v>
      </c>
      <c r="R11000" s="807">
        <v>45</v>
      </c>
      <c r="S11000" s="759" t="str">
        <f t="shared" si="342"/>
        <v>Adulto</v>
      </c>
      <c r="AI11000" s="806" t="s">
        <v>928</v>
      </c>
      <c r="AJ11000" s="807">
        <v>56</v>
      </c>
      <c r="AK11000" s="807">
        <v>35</v>
      </c>
      <c r="AL11000" s="759" t="str">
        <f t="shared" si="343"/>
        <v>Adulto</v>
      </c>
    </row>
    <row r="11001" spans="16:38" ht="15">
      <c r="P11001" s="806" t="s">
        <v>919</v>
      </c>
      <c r="Q11001" s="807">
        <v>100</v>
      </c>
      <c r="R11001" s="807">
        <v>46</v>
      </c>
      <c r="S11001" s="759" t="str">
        <f t="shared" si="342"/>
        <v>Adulto</v>
      </c>
      <c r="AI11001" s="806" t="s">
        <v>928</v>
      </c>
      <c r="AJ11001" s="807">
        <v>54</v>
      </c>
      <c r="AK11001" s="807">
        <v>36</v>
      </c>
      <c r="AL11001" s="759" t="str">
        <f t="shared" si="343"/>
        <v>Adulto</v>
      </c>
    </row>
    <row r="11002" spans="16:38" ht="15">
      <c r="P11002" s="806" t="s">
        <v>919</v>
      </c>
      <c r="Q11002" s="807">
        <v>110</v>
      </c>
      <c r="R11002" s="807">
        <v>47</v>
      </c>
      <c r="S11002" s="759" t="str">
        <f t="shared" si="342"/>
        <v>Adulto</v>
      </c>
      <c r="AI11002" s="806" t="s">
        <v>928</v>
      </c>
      <c r="AJ11002" s="807">
        <v>43</v>
      </c>
      <c r="AK11002" s="807">
        <v>37</v>
      </c>
      <c r="AL11002" s="759" t="str">
        <f t="shared" si="343"/>
        <v>Adulto</v>
      </c>
    </row>
    <row r="11003" spans="16:38" ht="15">
      <c r="P11003" s="806" t="s">
        <v>919</v>
      </c>
      <c r="Q11003" s="807">
        <v>122</v>
      </c>
      <c r="R11003" s="807">
        <v>48</v>
      </c>
      <c r="S11003" s="759" t="str">
        <f t="shared" si="342"/>
        <v>Adulto</v>
      </c>
      <c r="AI11003" s="806" t="s">
        <v>928</v>
      </c>
      <c r="AJ11003" s="807">
        <v>34</v>
      </c>
      <c r="AK11003" s="807">
        <v>38</v>
      </c>
      <c r="AL11003" s="759" t="str">
        <f t="shared" si="343"/>
        <v>Adulto</v>
      </c>
    </row>
    <row r="11004" spans="16:38" ht="15">
      <c r="P11004" s="806" t="s">
        <v>919</v>
      </c>
      <c r="Q11004" s="807">
        <v>128</v>
      </c>
      <c r="R11004" s="807">
        <v>49</v>
      </c>
      <c r="S11004" s="759" t="str">
        <f t="shared" si="342"/>
        <v>Adulto</v>
      </c>
      <c r="AI11004" s="806" t="s">
        <v>928</v>
      </c>
      <c r="AJ11004" s="807">
        <v>48</v>
      </c>
      <c r="AK11004" s="807">
        <v>39</v>
      </c>
      <c r="AL11004" s="759" t="str">
        <f t="shared" si="343"/>
        <v>Adulto</v>
      </c>
    </row>
    <row r="11005" spans="16:38" ht="15">
      <c r="P11005" s="806" t="s">
        <v>919</v>
      </c>
      <c r="Q11005" s="807">
        <v>133</v>
      </c>
      <c r="R11005" s="807">
        <v>50</v>
      </c>
      <c r="S11005" s="759" t="str">
        <f t="shared" si="342"/>
        <v>Adulto</v>
      </c>
      <c r="AI11005" s="806" t="s">
        <v>928</v>
      </c>
      <c r="AJ11005" s="807">
        <v>61</v>
      </c>
      <c r="AK11005" s="807">
        <v>40</v>
      </c>
      <c r="AL11005" s="759" t="str">
        <f t="shared" si="343"/>
        <v>Adulto</v>
      </c>
    </row>
    <row r="11006" spans="16:38" ht="15">
      <c r="P11006" s="806" t="s">
        <v>919</v>
      </c>
      <c r="Q11006" s="807">
        <v>124</v>
      </c>
      <c r="R11006" s="807">
        <v>51</v>
      </c>
      <c r="S11006" s="759" t="str">
        <f t="shared" si="342"/>
        <v>Adulto</v>
      </c>
      <c r="AI11006" s="806" t="s">
        <v>928</v>
      </c>
      <c r="AJ11006" s="807">
        <v>47</v>
      </c>
      <c r="AK11006" s="807">
        <v>41</v>
      </c>
      <c r="AL11006" s="759" t="str">
        <f t="shared" si="343"/>
        <v>Adulto</v>
      </c>
    </row>
    <row r="11007" spans="16:38" ht="15">
      <c r="P11007" s="806" t="s">
        <v>919</v>
      </c>
      <c r="Q11007" s="807">
        <v>132</v>
      </c>
      <c r="R11007" s="807">
        <v>52</v>
      </c>
      <c r="S11007" s="759" t="str">
        <f t="shared" si="342"/>
        <v>Adulto</v>
      </c>
      <c r="AI11007" s="806" t="s">
        <v>928</v>
      </c>
      <c r="AJ11007" s="807">
        <v>36</v>
      </c>
      <c r="AK11007" s="807">
        <v>42</v>
      </c>
      <c r="AL11007" s="759" t="str">
        <f t="shared" si="343"/>
        <v>Adulto</v>
      </c>
    </row>
    <row r="11008" spans="16:38" ht="15">
      <c r="P11008" s="806" t="s">
        <v>919</v>
      </c>
      <c r="Q11008" s="807">
        <v>136</v>
      </c>
      <c r="R11008" s="807">
        <v>53</v>
      </c>
      <c r="S11008" s="759" t="str">
        <f t="shared" si="342"/>
        <v>Adulto</v>
      </c>
      <c r="AI11008" s="806" t="s">
        <v>928</v>
      </c>
      <c r="AJ11008" s="807">
        <v>32</v>
      </c>
      <c r="AK11008" s="807">
        <v>43</v>
      </c>
      <c r="AL11008" s="759" t="str">
        <f t="shared" si="343"/>
        <v>Adulto</v>
      </c>
    </row>
    <row r="11009" spans="16:38" ht="15">
      <c r="P11009" s="806" t="s">
        <v>919</v>
      </c>
      <c r="Q11009" s="807">
        <v>119</v>
      </c>
      <c r="R11009" s="807">
        <v>54</v>
      </c>
      <c r="S11009" s="759" t="str">
        <f t="shared" si="342"/>
        <v>Adulto</v>
      </c>
      <c r="AI11009" s="806" t="s">
        <v>928</v>
      </c>
      <c r="AJ11009" s="807">
        <v>40</v>
      </c>
      <c r="AK11009" s="807">
        <v>44</v>
      </c>
      <c r="AL11009" s="759" t="str">
        <f t="shared" si="343"/>
        <v>Adulto</v>
      </c>
    </row>
    <row r="11010" spans="16:38" ht="15">
      <c r="P11010" s="806" t="s">
        <v>919</v>
      </c>
      <c r="Q11010" s="807">
        <v>137</v>
      </c>
      <c r="R11010" s="807">
        <v>55</v>
      </c>
      <c r="S11010" s="759" t="str">
        <f t="shared" si="342"/>
        <v>Adulto</v>
      </c>
      <c r="AI11010" s="806" t="s">
        <v>928</v>
      </c>
      <c r="AJ11010" s="807">
        <v>41</v>
      </c>
      <c r="AK11010" s="807">
        <v>45</v>
      </c>
      <c r="AL11010" s="759" t="str">
        <f t="shared" si="343"/>
        <v>Adulto</v>
      </c>
    </row>
    <row r="11011" spans="16:38" ht="15">
      <c r="P11011" s="806" t="s">
        <v>919</v>
      </c>
      <c r="Q11011" s="807">
        <v>140</v>
      </c>
      <c r="R11011" s="807">
        <v>56</v>
      </c>
      <c r="S11011" s="759" t="str">
        <f t="shared" ref="S11011:S11074" si="344">IF(P11011=0,"",IF(AND(R11011&gt;=0,R11011&lt;=5),"Primera Infancia",IF(AND(R11011&gt;=6,R11011&lt;=11),"Infancia",IF(AND(R11011&gt;=12,R11011&lt;=17),"Adolescente",IF(AND(R11011&gt;=18,R11011&lt;=28),"Juventud",IF(AND(R11011&gt;=29,R11011&lt;=59),"Adulto","Vejez"))))))</f>
        <v>Adulto</v>
      </c>
      <c r="AI11011" s="806" t="s">
        <v>928</v>
      </c>
      <c r="AJ11011" s="807">
        <v>40</v>
      </c>
      <c r="AK11011" s="807">
        <v>46</v>
      </c>
      <c r="AL11011" s="759" t="str">
        <f t="shared" ref="AL11011:AL11074" si="345">IF(AI11011=0,"",IF(AND(AK11011&gt;=0,AK11011&lt;=5),"Primera Infancia",IF(AND(AK11011&gt;=6,AK11011&lt;=11),"Infancia",IF(AND(AK11011&gt;=12,AK11011&lt;=17),"Adolescente",IF(AND(AK11011&gt;=18,AK11011&lt;=28),"Juventud",IF(AND(AK11011&gt;=29,AK11011&lt;=59),"Adulto","Vejez"))))))</f>
        <v>Adulto</v>
      </c>
    </row>
    <row r="11012" spans="16:38" ht="15">
      <c r="P11012" s="806" t="s">
        <v>919</v>
      </c>
      <c r="Q11012" s="807">
        <v>131</v>
      </c>
      <c r="R11012" s="807">
        <v>57</v>
      </c>
      <c r="S11012" s="759" t="str">
        <f t="shared" si="344"/>
        <v>Adulto</v>
      </c>
      <c r="AI11012" s="806" t="s">
        <v>928</v>
      </c>
      <c r="AJ11012" s="807">
        <v>25</v>
      </c>
      <c r="AK11012" s="807">
        <v>47</v>
      </c>
      <c r="AL11012" s="759" t="str">
        <f t="shared" si="345"/>
        <v>Adulto</v>
      </c>
    </row>
    <row r="11013" spans="16:38" ht="15">
      <c r="P11013" s="806" t="s">
        <v>919</v>
      </c>
      <c r="Q11013" s="807">
        <v>141</v>
      </c>
      <c r="R11013" s="807">
        <v>58</v>
      </c>
      <c r="S11013" s="759" t="str">
        <f t="shared" si="344"/>
        <v>Adulto</v>
      </c>
      <c r="AI11013" s="806" t="s">
        <v>928</v>
      </c>
      <c r="AJ11013" s="807">
        <v>23</v>
      </c>
      <c r="AK11013" s="807">
        <v>48</v>
      </c>
      <c r="AL11013" s="759" t="str">
        <f t="shared" si="345"/>
        <v>Adulto</v>
      </c>
    </row>
    <row r="11014" spans="16:38" ht="15">
      <c r="P11014" s="806" t="s">
        <v>919</v>
      </c>
      <c r="Q11014" s="807">
        <v>137</v>
      </c>
      <c r="R11014" s="807">
        <v>59</v>
      </c>
      <c r="S11014" s="759" t="str">
        <f t="shared" si="344"/>
        <v>Adulto</v>
      </c>
      <c r="AI11014" s="806" t="s">
        <v>928</v>
      </c>
      <c r="AJ11014" s="807">
        <v>28</v>
      </c>
      <c r="AK11014" s="807">
        <v>49</v>
      </c>
      <c r="AL11014" s="759" t="str">
        <f t="shared" si="345"/>
        <v>Adulto</v>
      </c>
    </row>
    <row r="11015" spans="16:38" ht="15">
      <c r="P11015" s="806" t="s">
        <v>919</v>
      </c>
      <c r="Q11015" s="807">
        <v>111</v>
      </c>
      <c r="R11015" s="807">
        <v>60</v>
      </c>
      <c r="S11015" s="759" t="str">
        <f t="shared" si="344"/>
        <v>Vejez</v>
      </c>
      <c r="AI11015" s="806" t="s">
        <v>928</v>
      </c>
      <c r="AJ11015" s="807">
        <v>43</v>
      </c>
      <c r="AK11015" s="807">
        <v>50</v>
      </c>
      <c r="AL11015" s="759" t="str">
        <f t="shared" si="345"/>
        <v>Adulto</v>
      </c>
    </row>
    <row r="11016" spans="16:38" ht="15">
      <c r="P11016" s="806" t="s">
        <v>919</v>
      </c>
      <c r="Q11016" s="807">
        <v>147</v>
      </c>
      <c r="R11016" s="807">
        <v>61</v>
      </c>
      <c r="S11016" s="759" t="str">
        <f t="shared" si="344"/>
        <v>Vejez</v>
      </c>
      <c r="AI11016" s="806" t="s">
        <v>928</v>
      </c>
      <c r="AJ11016" s="807">
        <v>33</v>
      </c>
      <c r="AK11016" s="807">
        <v>51</v>
      </c>
      <c r="AL11016" s="759" t="str">
        <f t="shared" si="345"/>
        <v>Adulto</v>
      </c>
    </row>
    <row r="11017" spans="16:38" ht="15">
      <c r="P11017" s="806" t="s">
        <v>919</v>
      </c>
      <c r="Q11017" s="807">
        <v>122</v>
      </c>
      <c r="R11017" s="807">
        <v>62</v>
      </c>
      <c r="S11017" s="759" t="str">
        <f t="shared" si="344"/>
        <v>Vejez</v>
      </c>
      <c r="AI11017" s="806" t="s">
        <v>928</v>
      </c>
      <c r="AJ11017" s="807">
        <v>22</v>
      </c>
      <c r="AK11017" s="807">
        <v>52</v>
      </c>
      <c r="AL11017" s="759" t="str">
        <f t="shared" si="345"/>
        <v>Adulto</v>
      </c>
    </row>
    <row r="11018" spans="16:38" ht="15">
      <c r="P11018" s="806" t="s">
        <v>919</v>
      </c>
      <c r="Q11018" s="807">
        <v>129</v>
      </c>
      <c r="R11018" s="807">
        <v>63</v>
      </c>
      <c r="S11018" s="759" t="str">
        <f t="shared" si="344"/>
        <v>Vejez</v>
      </c>
      <c r="AI11018" s="806" t="s">
        <v>928</v>
      </c>
      <c r="AJ11018" s="807">
        <v>24</v>
      </c>
      <c r="AK11018" s="807">
        <v>53</v>
      </c>
      <c r="AL11018" s="759" t="str">
        <f t="shared" si="345"/>
        <v>Adulto</v>
      </c>
    </row>
    <row r="11019" spans="16:38" ht="15">
      <c r="P11019" s="806" t="s">
        <v>919</v>
      </c>
      <c r="Q11019" s="807">
        <v>120</v>
      </c>
      <c r="R11019" s="807">
        <v>64</v>
      </c>
      <c r="S11019" s="759" t="str">
        <f t="shared" si="344"/>
        <v>Vejez</v>
      </c>
      <c r="AI11019" s="806" t="s">
        <v>928</v>
      </c>
      <c r="AJ11019" s="807">
        <v>26</v>
      </c>
      <c r="AK11019" s="807">
        <v>54</v>
      </c>
      <c r="AL11019" s="759" t="str">
        <f t="shared" si="345"/>
        <v>Adulto</v>
      </c>
    </row>
    <row r="11020" spans="16:38" ht="15">
      <c r="P11020" s="806" t="s">
        <v>919</v>
      </c>
      <c r="Q11020" s="807">
        <v>100</v>
      </c>
      <c r="R11020" s="807">
        <v>65</v>
      </c>
      <c r="S11020" s="759" t="str">
        <f t="shared" si="344"/>
        <v>Vejez</v>
      </c>
      <c r="AI11020" s="806" t="s">
        <v>928</v>
      </c>
      <c r="AJ11020" s="807">
        <v>18</v>
      </c>
      <c r="AK11020" s="807">
        <v>55</v>
      </c>
      <c r="AL11020" s="759" t="str">
        <f t="shared" si="345"/>
        <v>Adulto</v>
      </c>
    </row>
    <row r="11021" spans="16:38" ht="15">
      <c r="P11021" s="806" t="s">
        <v>919</v>
      </c>
      <c r="Q11021" s="807">
        <v>114</v>
      </c>
      <c r="R11021" s="807">
        <v>66</v>
      </c>
      <c r="S11021" s="759" t="str">
        <f t="shared" si="344"/>
        <v>Vejez</v>
      </c>
      <c r="AI11021" s="806" t="s">
        <v>928</v>
      </c>
      <c r="AJ11021" s="807">
        <v>29</v>
      </c>
      <c r="AK11021" s="807">
        <v>56</v>
      </c>
      <c r="AL11021" s="759" t="str">
        <f t="shared" si="345"/>
        <v>Adulto</v>
      </c>
    </row>
    <row r="11022" spans="16:38" ht="15">
      <c r="P11022" s="806" t="s">
        <v>919</v>
      </c>
      <c r="Q11022" s="807">
        <v>116</v>
      </c>
      <c r="R11022" s="807">
        <v>67</v>
      </c>
      <c r="S11022" s="759" t="str">
        <f t="shared" si="344"/>
        <v>Vejez</v>
      </c>
      <c r="AI11022" s="806" t="s">
        <v>928</v>
      </c>
      <c r="AJ11022" s="807">
        <v>16</v>
      </c>
      <c r="AK11022" s="807">
        <v>57</v>
      </c>
      <c r="AL11022" s="759" t="str">
        <f t="shared" si="345"/>
        <v>Adulto</v>
      </c>
    </row>
    <row r="11023" spans="16:38" ht="15">
      <c r="P11023" s="806" t="s">
        <v>919</v>
      </c>
      <c r="Q11023" s="807">
        <v>104</v>
      </c>
      <c r="R11023" s="807">
        <v>68</v>
      </c>
      <c r="S11023" s="759" t="str">
        <f t="shared" si="344"/>
        <v>Vejez</v>
      </c>
      <c r="AI11023" s="806" t="s">
        <v>928</v>
      </c>
      <c r="AJ11023" s="807">
        <v>25</v>
      </c>
      <c r="AK11023" s="807">
        <v>58</v>
      </c>
      <c r="AL11023" s="759" t="str">
        <f t="shared" si="345"/>
        <v>Adulto</v>
      </c>
    </row>
    <row r="11024" spans="16:38" ht="15">
      <c r="P11024" s="806" t="s">
        <v>919</v>
      </c>
      <c r="Q11024" s="807">
        <v>95</v>
      </c>
      <c r="R11024" s="807">
        <v>69</v>
      </c>
      <c r="S11024" s="759" t="str">
        <f t="shared" si="344"/>
        <v>Vejez</v>
      </c>
      <c r="AI11024" s="806" t="s">
        <v>928</v>
      </c>
      <c r="AJ11024" s="807">
        <v>15</v>
      </c>
      <c r="AK11024" s="807">
        <v>59</v>
      </c>
      <c r="AL11024" s="759" t="str">
        <f t="shared" si="345"/>
        <v>Adulto</v>
      </c>
    </row>
    <row r="11025" spans="16:38" ht="15">
      <c r="P11025" s="806" t="s">
        <v>919</v>
      </c>
      <c r="Q11025" s="807">
        <v>98</v>
      </c>
      <c r="R11025" s="807">
        <v>70</v>
      </c>
      <c r="S11025" s="759" t="str">
        <f t="shared" si="344"/>
        <v>Vejez</v>
      </c>
      <c r="AI11025" s="806" t="s">
        <v>928</v>
      </c>
      <c r="AJ11025" s="807">
        <v>26</v>
      </c>
      <c r="AK11025" s="807">
        <v>60</v>
      </c>
      <c r="AL11025" s="759" t="str">
        <f t="shared" si="345"/>
        <v>Vejez</v>
      </c>
    </row>
    <row r="11026" spans="16:38" ht="15">
      <c r="P11026" s="806" t="s">
        <v>919</v>
      </c>
      <c r="Q11026" s="807">
        <v>126</v>
      </c>
      <c r="R11026" s="807">
        <v>71</v>
      </c>
      <c r="S11026" s="759" t="str">
        <f t="shared" si="344"/>
        <v>Vejez</v>
      </c>
      <c r="AI11026" s="806" t="s">
        <v>928</v>
      </c>
      <c r="AJ11026" s="807">
        <v>23</v>
      </c>
      <c r="AK11026" s="807">
        <v>61</v>
      </c>
      <c r="AL11026" s="759" t="str">
        <f t="shared" si="345"/>
        <v>Vejez</v>
      </c>
    </row>
    <row r="11027" spans="16:38" ht="15">
      <c r="P11027" s="806" t="s">
        <v>919</v>
      </c>
      <c r="Q11027" s="807">
        <v>83</v>
      </c>
      <c r="R11027" s="807">
        <v>72</v>
      </c>
      <c r="S11027" s="759" t="str">
        <f t="shared" si="344"/>
        <v>Vejez</v>
      </c>
      <c r="AI11027" s="806" t="s">
        <v>928</v>
      </c>
      <c r="AJ11027" s="807">
        <v>19</v>
      </c>
      <c r="AK11027" s="807">
        <v>62</v>
      </c>
      <c r="AL11027" s="759" t="str">
        <f t="shared" si="345"/>
        <v>Vejez</v>
      </c>
    </row>
    <row r="11028" spans="16:38" ht="15">
      <c r="P11028" s="806" t="s">
        <v>919</v>
      </c>
      <c r="Q11028" s="807">
        <v>83</v>
      </c>
      <c r="R11028" s="807">
        <v>73</v>
      </c>
      <c r="S11028" s="759" t="str">
        <f t="shared" si="344"/>
        <v>Vejez</v>
      </c>
      <c r="AI11028" s="806" t="s">
        <v>928</v>
      </c>
      <c r="AJ11028" s="807">
        <v>14</v>
      </c>
      <c r="AK11028" s="807">
        <v>63</v>
      </c>
      <c r="AL11028" s="759" t="str">
        <f t="shared" si="345"/>
        <v>Vejez</v>
      </c>
    </row>
    <row r="11029" spans="16:38" ht="15">
      <c r="P11029" s="806" t="s">
        <v>919</v>
      </c>
      <c r="Q11029" s="807">
        <v>77</v>
      </c>
      <c r="R11029" s="807">
        <v>74</v>
      </c>
      <c r="S11029" s="759" t="str">
        <f t="shared" si="344"/>
        <v>Vejez</v>
      </c>
      <c r="AI11029" s="806" t="s">
        <v>928</v>
      </c>
      <c r="AJ11029" s="807">
        <v>14</v>
      </c>
      <c r="AK11029" s="807">
        <v>64</v>
      </c>
      <c r="AL11029" s="759" t="str">
        <f t="shared" si="345"/>
        <v>Vejez</v>
      </c>
    </row>
    <row r="11030" spans="16:38" ht="15">
      <c r="P11030" s="806" t="s">
        <v>919</v>
      </c>
      <c r="Q11030" s="807">
        <v>74</v>
      </c>
      <c r="R11030" s="807">
        <v>75</v>
      </c>
      <c r="S11030" s="759" t="str">
        <f t="shared" si="344"/>
        <v>Vejez</v>
      </c>
      <c r="AI11030" s="806" t="s">
        <v>928</v>
      </c>
      <c r="AJ11030" s="807">
        <v>11</v>
      </c>
      <c r="AK11030" s="807">
        <v>65</v>
      </c>
      <c r="AL11030" s="759" t="str">
        <f t="shared" si="345"/>
        <v>Vejez</v>
      </c>
    </row>
    <row r="11031" spans="16:38" ht="15">
      <c r="P11031" s="806" t="s">
        <v>919</v>
      </c>
      <c r="Q11031" s="807">
        <v>67</v>
      </c>
      <c r="R11031" s="807">
        <v>76</v>
      </c>
      <c r="S11031" s="759" t="str">
        <f t="shared" si="344"/>
        <v>Vejez</v>
      </c>
      <c r="AI11031" s="806" t="s">
        <v>928</v>
      </c>
      <c r="AJ11031" s="807">
        <v>5</v>
      </c>
      <c r="AK11031" s="807">
        <v>66</v>
      </c>
      <c r="AL11031" s="759" t="str">
        <f t="shared" si="345"/>
        <v>Vejez</v>
      </c>
    </row>
    <row r="11032" spans="16:38" ht="15">
      <c r="P11032" s="806" t="s">
        <v>919</v>
      </c>
      <c r="Q11032" s="807">
        <v>69</v>
      </c>
      <c r="R11032" s="807">
        <v>77</v>
      </c>
      <c r="S11032" s="759" t="str">
        <f t="shared" si="344"/>
        <v>Vejez</v>
      </c>
      <c r="AI11032" s="806" t="s">
        <v>928</v>
      </c>
      <c r="AJ11032" s="807">
        <v>15</v>
      </c>
      <c r="AK11032" s="807">
        <v>67</v>
      </c>
      <c r="AL11032" s="759" t="str">
        <f t="shared" si="345"/>
        <v>Vejez</v>
      </c>
    </row>
    <row r="11033" spans="16:38" ht="15">
      <c r="P11033" s="806" t="s">
        <v>919</v>
      </c>
      <c r="Q11033" s="807">
        <v>75</v>
      </c>
      <c r="R11033" s="807">
        <v>78</v>
      </c>
      <c r="S11033" s="759" t="str">
        <f t="shared" si="344"/>
        <v>Vejez</v>
      </c>
      <c r="AI11033" s="806" t="s">
        <v>928</v>
      </c>
      <c r="AJ11033" s="807">
        <v>13</v>
      </c>
      <c r="AK11033" s="807">
        <v>68</v>
      </c>
      <c r="AL11033" s="759" t="str">
        <f t="shared" si="345"/>
        <v>Vejez</v>
      </c>
    </row>
    <row r="11034" spans="16:38" ht="15">
      <c r="P11034" s="806" t="s">
        <v>919</v>
      </c>
      <c r="Q11034" s="807">
        <v>43</v>
      </c>
      <c r="R11034" s="807">
        <v>79</v>
      </c>
      <c r="S11034" s="759" t="str">
        <f t="shared" si="344"/>
        <v>Vejez</v>
      </c>
      <c r="AI11034" s="806" t="s">
        <v>928</v>
      </c>
      <c r="AJ11034" s="807">
        <v>10</v>
      </c>
      <c r="AK11034" s="807">
        <v>69</v>
      </c>
      <c r="AL11034" s="759" t="str">
        <f t="shared" si="345"/>
        <v>Vejez</v>
      </c>
    </row>
    <row r="11035" spans="16:38" ht="15">
      <c r="P11035" s="806" t="s">
        <v>919</v>
      </c>
      <c r="Q11035" s="807">
        <v>59</v>
      </c>
      <c r="R11035" s="807">
        <v>80</v>
      </c>
      <c r="S11035" s="759" t="str">
        <f t="shared" si="344"/>
        <v>Vejez</v>
      </c>
      <c r="AI11035" s="806" t="s">
        <v>928</v>
      </c>
      <c r="AJ11035" s="807">
        <v>9</v>
      </c>
      <c r="AK11035" s="807">
        <v>70</v>
      </c>
      <c r="AL11035" s="759" t="str">
        <f t="shared" si="345"/>
        <v>Vejez</v>
      </c>
    </row>
    <row r="11036" spans="16:38" ht="15">
      <c r="P11036" s="806" t="s">
        <v>919</v>
      </c>
      <c r="Q11036" s="807">
        <v>50</v>
      </c>
      <c r="R11036" s="807">
        <v>81</v>
      </c>
      <c r="S11036" s="759" t="str">
        <f t="shared" si="344"/>
        <v>Vejez</v>
      </c>
      <c r="AI11036" s="806" t="s">
        <v>928</v>
      </c>
      <c r="AJ11036" s="807">
        <v>14</v>
      </c>
      <c r="AK11036" s="807">
        <v>71</v>
      </c>
      <c r="AL11036" s="759" t="str">
        <f t="shared" si="345"/>
        <v>Vejez</v>
      </c>
    </row>
    <row r="11037" spans="16:38" ht="15">
      <c r="P11037" s="806" t="s">
        <v>919</v>
      </c>
      <c r="Q11037" s="807">
        <v>52</v>
      </c>
      <c r="R11037" s="807">
        <v>82</v>
      </c>
      <c r="S11037" s="759" t="str">
        <f t="shared" si="344"/>
        <v>Vejez</v>
      </c>
      <c r="AI11037" s="806" t="s">
        <v>928</v>
      </c>
      <c r="AJ11037" s="807">
        <v>7</v>
      </c>
      <c r="AK11037" s="807">
        <v>72</v>
      </c>
      <c r="AL11037" s="759" t="str">
        <f t="shared" si="345"/>
        <v>Vejez</v>
      </c>
    </row>
    <row r="11038" spans="16:38" ht="15">
      <c r="P11038" s="806" t="s">
        <v>919</v>
      </c>
      <c r="Q11038" s="807">
        <v>35</v>
      </c>
      <c r="R11038" s="807">
        <v>83</v>
      </c>
      <c r="S11038" s="759" t="str">
        <f t="shared" si="344"/>
        <v>Vejez</v>
      </c>
      <c r="AI11038" s="806" t="s">
        <v>928</v>
      </c>
      <c r="AJ11038" s="807">
        <v>2</v>
      </c>
      <c r="AK11038" s="807">
        <v>73</v>
      </c>
      <c r="AL11038" s="759" t="str">
        <f t="shared" si="345"/>
        <v>Vejez</v>
      </c>
    </row>
    <row r="11039" spans="16:38" ht="15">
      <c r="P11039" s="806" t="s">
        <v>919</v>
      </c>
      <c r="Q11039" s="807">
        <v>28</v>
      </c>
      <c r="R11039" s="807">
        <v>84</v>
      </c>
      <c r="S11039" s="759" t="str">
        <f t="shared" si="344"/>
        <v>Vejez</v>
      </c>
      <c r="AI11039" s="806" t="s">
        <v>928</v>
      </c>
      <c r="AJ11039" s="807">
        <v>3</v>
      </c>
      <c r="AK11039" s="807">
        <v>74</v>
      </c>
      <c r="AL11039" s="759" t="str">
        <f t="shared" si="345"/>
        <v>Vejez</v>
      </c>
    </row>
    <row r="11040" spans="16:38" ht="15">
      <c r="P11040" s="806" t="s">
        <v>919</v>
      </c>
      <c r="Q11040" s="807">
        <v>31</v>
      </c>
      <c r="R11040" s="807">
        <v>85</v>
      </c>
      <c r="S11040" s="759" t="str">
        <f t="shared" si="344"/>
        <v>Vejez</v>
      </c>
      <c r="AI11040" s="806" t="s">
        <v>928</v>
      </c>
      <c r="AJ11040" s="807">
        <v>5</v>
      </c>
      <c r="AK11040" s="807">
        <v>75</v>
      </c>
      <c r="AL11040" s="759" t="str">
        <f t="shared" si="345"/>
        <v>Vejez</v>
      </c>
    </row>
    <row r="11041" spans="16:38" ht="15">
      <c r="P11041" s="806" t="s">
        <v>919</v>
      </c>
      <c r="Q11041" s="807">
        <v>34</v>
      </c>
      <c r="R11041" s="807">
        <v>86</v>
      </c>
      <c r="S11041" s="759" t="str">
        <f t="shared" si="344"/>
        <v>Vejez</v>
      </c>
      <c r="AI11041" s="806" t="s">
        <v>928</v>
      </c>
      <c r="AJ11041" s="807">
        <v>9</v>
      </c>
      <c r="AK11041" s="807">
        <v>76</v>
      </c>
      <c r="AL11041" s="759" t="str">
        <f t="shared" si="345"/>
        <v>Vejez</v>
      </c>
    </row>
    <row r="11042" spans="16:38" ht="15">
      <c r="P11042" s="806" t="s">
        <v>919</v>
      </c>
      <c r="Q11042" s="807">
        <v>27</v>
      </c>
      <c r="R11042" s="807">
        <v>87</v>
      </c>
      <c r="S11042" s="759" t="str">
        <f t="shared" si="344"/>
        <v>Vejez</v>
      </c>
      <c r="AI11042" s="806" t="s">
        <v>928</v>
      </c>
      <c r="AJ11042" s="807">
        <v>6</v>
      </c>
      <c r="AK11042" s="807">
        <v>77</v>
      </c>
      <c r="AL11042" s="759" t="str">
        <f t="shared" si="345"/>
        <v>Vejez</v>
      </c>
    </row>
    <row r="11043" spans="16:38" ht="15">
      <c r="P11043" s="806" t="s">
        <v>919</v>
      </c>
      <c r="Q11043" s="807">
        <v>26</v>
      </c>
      <c r="R11043" s="807">
        <v>88</v>
      </c>
      <c r="S11043" s="759" t="str">
        <f t="shared" si="344"/>
        <v>Vejez</v>
      </c>
      <c r="AI11043" s="806" t="s">
        <v>928</v>
      </c>
      <c r="AJ11043" s="807">
        <v>3</v>
      </c>
      <c r="AK11043" s="807">
        <v>78</v>
      </c>
      <c r="AL11043" s="759" t="str">
        <f t="shared" si="345"/>
        <v>Vejez</v>
      </c>
    </row>
    <row r="11044" spans="16:38" ht="15">
      <c r="P11044" s="806" t="s">
        <v>919</v>
      </c>
      <c r="Q11044" s="807">
        <v>21</v>
      </c>
      <c r="R11044" s="807">
        <v>89</v>
      </c>
      <c r="S11044" s="759" t="str">
        <f t="shared" si="344"/>
        <v>Vejez</v>
      </c>
      <c r="AI11044" s="806" t="s">
        <v>928</v>
      </c>
      <c r="AJ11044" s="807">
        <v>3</v>
      </c>
      <c r="AK11044" s="807">
        <v>79</v>
      </c>
      <c r="AL11044" s="759" t="str">
        <f t="shared" si="345"/>
        <v>Vejez</v>
      </c>
    </row>
    <row r="11045" spans="16:38" ht="15">
      <c r="P11045" s="806" t="s">
        <v>919</v>
      </c>
      <c r="Q11045" s="807">
        <v>14</v>
      </c>
      <c r="R11045" s="807">
        <v>90</v>
      </c>
      <c r="S11045" s="759" t="str">
        <f t="shared" si="344"/>
        <v>Vejez</v>
      </c>
      <c r="AI11045" s="806" t="s">
        <v>928</v>
      </c>
      <c r="AJ11045" s="807">
        <v>1</v>
      </c>
      <c r="AK11045" s="807">
        <v>80</v>
      </c>
      <c r="AL11045" s="759" t="str">
        <f t="shared" si="345"/>
        <v>Vejez</v>
      </c>
    </row>
    <row r="11046" spans="16:38" ht="15">
      <c r="P11046" s="806" t="s">
        <v>919</v>
      </c>
      <c r="Q11046" s="807">
        <v>16</v>
      </c>
      <c r="R11046" s="807">
        <v>91</v>
      </c>
      <c r="S11046" s="759" t="str">
        <f t="shared" si="344"/>
        <v>Vejez</v>
      </c>
      <c r="AI11046" s="806" t="s">
        <v>928</v>
      </c>
      <c r="AJ11046" s="807">
        <v>2</v>
      </c>
      <c r="AK11046" s="807">
        <v>81</v>
      </c>
      <c r="AL11046" s="759" t="str">
        <f t="shared" si="345"/>
        <v>Vejez</v>
      </c>
    </row>
    <row r="11047" spans="16:38" ht="15">
      <c r="P11047" s="806" t="s">
        <v>919</v>
      </c>
      <c r="Q11047" s="807">
        <v>10</v>
      </c>
      <c r="R11047" s="807">
        <v>92</v>
      </c>
      <c r="S11047" s="759" t="str">
        <f t="shared" si="344"/>
        <v>Vejez</v>
      </c>
      <c r="AI11047" s="806" t="s">
        <v>928</v>
      </c>
      <c r="AJ11047" s="807">
        <v>1</v>
      </c>
      <c r="AK11047" s="807">
        <v>82</v>
      </c>
      <c r="AL11047" s="759" t="str">
        <f t="shared" si="345"/>
        <v>Vejez</v>
      </c>
    </row>
    <row r="11048" spans="16:38" ht="15">
      <c r="P11048" s="806" t="s">
        <v>919</v>
      </c>
      <c r="Q11048" s="807">
        <v>8</v>
      </c>
      <c r="R11048" s="807">
        <v>93</v>
      </c>
      <c r="S11048" s="759" t="str">
        <f t="shared" si="344"/>
        <v>Vejez</v>
      </c>
      <c r="AI11048" s="806" t="s">
        <v>928</v>
      </c>
      <c r="AJ11048" s="807">
        <v>2</v>
      </c>
      <c r="AK11048" s="807">
        <v>83</v>
      </c>
      <c r="AL11048" s="759" t="str">
        <f t="shared" si="345"/>
        <v>Vejez</v>
      </c>
    </row>
    <row r="11049" spans="16:38" ht="15">
      <c r="P11049" s="806" t="s">
        <v>919</v>
      </c>
      <c r="Q11049" s="807">
        <v>9</v>
      </c>
      <c r="R11049" s="807">
        <v>94</v>
      </c>
      <c r="S11049" s="759" t="str">
        <f t="shared" si="344"/>
        <v>Vejez</v>
      </c>
      <c r="AI11049" s="806" t="s">
        <v>928</v>
      </c>
      <c r="AJ11049" s="807">
        <v>1</v>
      </c>
      <c r="AK11049" s="807">
        <v>85</v>
      </c>
      <c r="AL11049" s="759" t="str">
        <f t="shared" si="345"/>
        <v>Vejez</v>
      </c>
    </row>
    <row r="11050" spans="16:38" ht="15">
      <c r="P11050" s="806" t="s">
        <v>919</v>
      </c>
      <c r="Q11050" s="807">
        <v>3</v>
      </c>
      <c r="R11050" s="807">
        <v>95</v>
      </c>
      <c r="S11050" s="759" t="str">
        <f t="shared" si="344"/>
        <v>Vejez</v>
      </c>
      <c r="AI11050" s="806" t="s">
        <v>928</v>
      </c>
      <c r="AJ11050" s="807">
        <v>2</v>
      </c>
      <c r="AK11050" s="807">
        <v>87</v>
      </c>
      <c r="AL11050" s="759" t="str">
        <f t="shared" si="345"/>
        <v>Vejez</v>
      </c>
    </row>
    <row r="11051" spans="16:38" ht="15">
      <c r="P11051" s="806" t="s">
        <v>919</v>
      </c>
      <c r="Q11051" s="807">
        <v>5</v>
      </c>
      <c r="R11051" s="807">
        <v>96</v>
      </c>
      <c r="S11051" s="759" t="str">
        <f t="shared" si="344"/>
        <v>Vejez</v>
      </c>
      <c r="AI11051" s="806" t="s">
        <v>928</v>
      </c>
      <c r="AJ11051" s="807">
        <v>2</v>
      </c>
      <c r="AK11051" s="807">
        <v>89</v>
      </c>
      <c r="AL11051" s="759" t="str">
        <f t="shared" si="345"/>
        <v>Vejez</v>
      </c>
    </row>
    <row r="11052" spans="16:38" ht="15">
      <c r="P11052" s="806" t="s">
        <v>919</v>
      </c>
      <c r="Q11052" s="807">
        <v>3</v>
      </c>
      <c r="R11052" s="807">
        <v>97</v>
      </c>
      <c r="S11052" s="759" t="str">
        <f t="shared" si="344"/>
        <v>Vejez</v>
      </c>
      <c r="AI11052" s="806" t="s">
        <v>928</v>
      </c>
      <c r="AJ11052" s="807">
        <v>1</v>
      </c>
      <c r="AK11052" s="807">
        <v>90</v>
      </c>
      <c r="AL11052" s="759" t="str">
        <f t="shared" si="345"/>
        <v>Vejez</v>
      </c>
    </row>
    <row r="11053" spans="16:38" ht="15">
      <c r="P11053" s="806" t="s">
        <v>919</v>
      </c>
      <c r="Q11053" s="807">
        <v>1</v>
      </c>
      <c r="R11053" s="807">
        <v>98</v>
      </c>
      <c r="S11053" s="759" t="str">
        <f t="shared" si="344"/>
        <v>Vejez</v>
      </c>
      <c r="AI11053" s="806" t="s">
        <v>928</v>
      </c>
      <c r="AJ11053" s="807">
        <v>1</v>
      </c>
      <c r="AK11053" s="807">
        <v>92</v>
      </c>
      <c r="AL11053" s="759" t="str">
        <f t="shared" si="345"/>
        <v>Vejez</v>
      </c>
    </row>
    <row r="11054" spans="16:38" ht="15">
      <c r="P11054" s="806" t="s">
        <v>919</v>
      </c>
      <c r="Q11054" s="807">
        <v>4</v>
      </c>
      <c r="R11054" s="807">
        <v>99</v>
      </c>
      <c r="S11054" s="759" t="str">
        <f t="shared" si="344"/>
        <v>Vejez</v>
      </c>
      <c r="AI11054" s="806" t="s">
        <v>928</v>
      </c>
      <c r="AJ11054" s="807">
        <v>1</v>
      </c>
      <c r="AK11054" s="807">
        <v>93</v>
      </c>
      <c r="AL11054" s="759" t="str">
        <f t="shared" si="345"/>
        <v>Vejez</v>
      </c>
    </row>
    <row r="11055" spans="16:38" ht="15">
      <c r="P11055" s="806" t="s">
        <v>919</v>
      </c>
      <c r="Q11055" s="807">
        <v>1</v>
      </c>
      <c r="R11055" s="807">
        <v>104</v>
      </c>
      <c r="S11055" s="759" t="str">
        <f t="shared" si="344"/>
        <v>Vejez</v>
      </c>
      <c r="AI11055" s="806" t="s">
        <v>928</v>
      </c>
      <c r="AJ11055" s="807">
        <v>2</v>
      </c>
      <c r="AK11055" s="807">
        <v>94</v>
      </c>
      <c r="AL11055" s="759" t="str">
        <f t="shared" si="345"/>
        <v>Vejez</v>
      </c>
    </row>
    <row r="11056" spans="16:38" ht="30">
      <c r="P11056" s="806" t="s">
        <v>894</v>
      </c>
      <c r="Q11056" s="807">
        <v>425</v>
      </c>
      <c r="R11056" s="807">
        <v>0</v>
      </c>
      <c r="S11056" s="759" t="str">
        <f t="shared" si="344"/>
        <v>Primera Infancia</v>
      </c>
      <c r="AI11056" s="806" t="s">
        <v>928</v>
      </c>
      <c r="AJ11056" s="807">
        <v>1</v>
      </c>
      <c r="AK11056" s="807">
        <v>106</v>
      </c>
      <c r="AL11056" s="759" t="str">
        <f t="shared" si="345"/>
        <v>Vejez</v>
      </c>
    </row>
    <row r="11057" spans="16:38" ht="30">
      <c r="P11057" s="806" t="s">
        <v>894</v>
      </c>
      <c r="Q11057" s="807">
        <v>414</v>
      </c>
      <c r="R11057" s="807">
        <v>1</v>
      </c>
      <c r="S11057" s="759" t="str">
        <f t="shared" si="344"/>
        <v>Primera Infancia</v>
      </c>
      <c r="AI11057" s="806" t="s">
        <v>929</v>
      </c>
      <c r="AJ11057" s="807">
        <v>33</v>
      </c>
      <c r="AK11057" s="807">
        <v>0</v>
      </c>
      <c r="AL11057" s="759" t="str">
        <f t="shared" si="345"/>
        <v>Primera Infancia</v>
      </c>
    </row>
    <row r="11058" spans="16:38" ht="30">
      <c r="P11058" s="806" t="s">
        <v>894</v>
      </c>
      <c r="Q11058" s="807">
        <v>404</v>
      </c>
      <c r="R11058" s="807">
        <v>2</v>
      </c>
      <c r="S11058" s="759" t="str">
        <f t="shared" si="344"/>
        <v>Primera Infancia</v>
      </c>
      <c r="AI11058" s="806" t="s">
        <v>929</v>
      </c>
      <c r="AJ11058" s="807">
        <v>32</v>
      </c>
      <c r="AK11058" s="807">
        <v>1</v>
      </c>
      <c r="AL11058" s="759" t="str">
        <f t="shared" si="345"/>
        <v>Primera Infancia</v>
      </c>
    </row>
    <row r="11059" spans="16:38" ht="30">
      <c r="P11059" s="806" t="s">
        <v>894</v>
      </c>
      <c r="Q11059" s="807">
        <v>423</v>
      </c>
      <c r="R11059" s="807">
        <v>3</v>
      </c>
      <c r="S11059" s="759" t="str">
        <f t="shared" si="344"/>
        <v>Primera Infancia</v>
      </c>
      <c r="AI11059" s="806" t="s">
        <v>929</v>
      </c>
      <c r="AJ11059" s="807">
        <v>36</v>
      </c>
      <c r="AK11059" s="807">
        <v>2</v>
      </c>
      <c r="AL11059" s="759" t="str">
        <f t="shared" si="345"/>
        <v>Primera Infancia</v>
      </c>
    </row>
    <row r="11060" spans="16:38" ht="30">
      <c r="P11060" s="806" t="s">
        <v>894</v>
      </c>
      <c r="Q11060" s="807">
        <v>474</v>
      </c>
      <c r="R11060" s="807">
        <v>4</v>
      </c>
      <c r="S11060" s="759" t="str">
        <f t="shared" si="344"/>
        <v>Primera Infancia</v>
      </c>
      <c r="AI11060" s="806" t="s">
        <v>929</v>
      </c>
      <c r="AJ11060" s="807">
        <v>31</v>
      </c>
      <c r="AK11060" s="807">
        <v>3</v>
      </c>
      <c r="AL11060" s="759" t="str">
        <f t="shared" si="345"/>
        <v>Primera Infancia</v>
      </c>
    </row>
    <row r="11061" spans="16:38" ht="30">
      <c r="P11061" s="806" t="s">
        <v>894</v>
      </c>
      <c r="Q11061" s="807">
        <v>427</v>
      </c>
      <c r="R11061" s="807">
        <v>5</v>
      </c>
      <c r="S11061" s="759" t="str">
        <f t="shared" si="344"/>
        <v>Primera Infancia</v>
      </c>
      <c r="AI11061" s="806" t="s">
        <v>929</v>
      </c>
      <c r="AJ11061" s="807">
        <v>24</v>
      </c>
      <c r="AK11061" s="807">
        <v>4</v>
      </c>
      <c r="AL11061" s="759" t="str">
        <f t="shared" si="345"/>
        <v>Primera Infancia</v>
      </c>
    </row>
    <row r="11062" spans="16:38" ht="30">
      <c r="P11062" s="806" t="s">
        <v>894</v>
      </c>
      <c r="Q11062" s="807">
        <v>467</v>
      </c>
      <c r="R11062" s="807">
        <v>6</v>
      </c>
      <c r="S11062" s="759" t="str">
        <f t="shared" si="344"/>
        <v>Infancia</v>
      </c>
      <c r="AI11062" s="806" t="s">
        <v>929</v>
      </c>
      <c r="AJ11062" s="807">
        <v>35</v>
      </c>
      <c r="AK11062" s="807">
        <v>5</v>
      </c>
      <c r="AL11062" s="759" t="str">
        <f t="shared" si="345"/>
        <v>Primera Infancia</v>
      </c>
    </row>
    <row r="11063" spans="16:38" ht="15">
      <c r="P11063" s="806" t="s">
        <v>894</v>
      </c>
      <c r="Q11063" s="807">
        <v>477</v>
      </c>
      <c r="R11063" s="807">
        <v>7</v>
      </c>
      <c r="S11063" s="759" t="str">
        <f t="shared" si="344"/>
        <v>Infancia</v>
      </c>
      <c r="AI11063" s="806" t="s">
        <v>929</v>
      </c>
      <c r="AJ11063" s="807">
        <v>44</v>
      </c>
      <c r="AK11063" s="807">
        <v>6</v>
      </c>
      <c r="AL11063" s="759" t="str">
        <f t="shared" si="345"/>
        <v>Infancia</v>
      </c>
    </row>
    <row r="11064" spans="16:38" ht="15">
      <c r="P11064" s="806" t="s">
        <v>894</v>
      </c>
      <c r="Q11064" s="807">
        <v>495</v>
      </c>
      <c r="R11064" s="807">
        <v>8</v>
      </c>
      <c r="S11064" s="759" t="str">
        <f t="shared" si="344"/>
        <v>Infancia</v>
      </c>
      <c r="AI11064" s="806" t="s">
        <v>929</v>
      </c>
      <c r="AJ11064" s="807">
        <v>36</v>
      </c>
      <c r="AK11064" s="807">
        <v>7</v>
      </c>
      <c r="AL11064" s="759" t="str">
        <f t="shared" si="345"/>
        <v>Infancia</v>
      </c>
    </row>
    <row r="11065" spans="16:38" ht="15">
      <c r="P11065" s="806" t="s">
        <v>894</v>
      </c>
      <c r="Q11065" s="807">
        <v>568</v>
      </c>
      <c r="R11065" s="807">
        <v>9</v>
      </c>
      <c r="S11065" s="759" t="str">
        <f t="shared" si="344"/>
        <v>Infancia</v>
      </c>
      <c r="AI11065" s="806" t="s">
        <v>929</v>
      </c>
      <c r="AJ11065" s="807">
        <v>28</v>
      </c>
      <c r="AK11065" s="807">
        <v>8</v>
      </c>
      <c r="AL11065" s="759" t="str">
        <f t="shared" si="345"/>
        <v>Infancia</v>
      </c>
    </row>
    <row r="11066" spans="16:38" ht="15">
      <c r="P11066" s="806" t="s">
        <v>894</v>
      </c>
      <c r="Q11066" s="807">
        <v>487</v>
      </c>
      <c r="R11066" s="807">
        <v>10</v>
      </c>
      <c r="S11066" s="759" t="str">
        <f t="shared" si="344"/>
        <v>Infancia</v>
      </c>
      <c r="AI11066" s="806" t="s">
        <v>929</v>
      </c>
      <c r="AJ11066" s="807">
        <v>40</v>
      </c>
      <c r="AK11066" s="807">
        <v>9</v>
      </c>
      <c r="AL11066" s="759" t="str">
        <f t="shared" si="345"/>
        <v>Infancia</v>
      </c>
    </row>
    <row r="11067" spans="16:38" ht="15">
      <c r="P11067" s="806" t="s">
        <v>894</v>
      </c>
      <c r="Q11067" s="807">
        <v>538</v>
      </c>
      <c r="R11067" s="807">
        <v>11</v>
      </c>
      <c r="S11067" s="759" t="str">
        <f t="shared" si="344"/>
        <v>Infancia</v>
      </c>
      <c r="AI11067" s="806" t="s">
        <v>929</v>
      </c>
      <c r="AJ11067" s="807">
        <v>45</v>
      </c>
      <c r="AK11067" s="807">
        <v>10</v>
      </c>
      <c r="AL11067" s="759" t="str">
        <f t="shared" si="345"/>
        <v>Infancia</v>
      </c>
    </row>
    <row r="11068" spans="16:38" ht="30">
      <c r="P11068" s="806" t="s">
        <v>894</v>
      </c>
      <c r="Q11068" s="807">
        <v>649</v>
      </c>
      <c r="R11068" s="807">
        <v>12</v>
      </c>
      <c r="S11068" s="759" t="str">
        <f t="shared" si="344"/>
        <v>Adolescente</v>
      </c>
      <c r="AI11068" s="806" t="s">
        <v>929</v>
      </c>
      <c r="AJ11068" s="807">
        <v>45</v>
      </c>
      <c r="AK11068" s="807">
        <v>11</v>
      </c>
      <c r="AL11068" s="759" t="str">
        <f t="shared" si="345"/>
        <v>Infancia</v>
      </c>
    </row>
    <row r="11069" spans="16:38" ht="30">
      <c r="P11069" s="806" t="s">
        <v>894</v>
      </c>
      <c r="Q11069" s="807">
        <v>718</v>
      </c>
      <c r="R11069" s="807">
        <v>13</v>
      </c>
      <c r="S11069" s="759" t="str">
        <f t="shared" si="344"/>
        <v>Adolescente</v>
      </c>
      <c r="AI11069" s="806" t="s">
        <v>929</v>
      </c>
      <c r="AJ11069" s="807">
        <v>43</v>
      </c>
      <c r="AK11069" s="807">
        <v>12</v>
      </c>
      <c r="AL11069" s="759" t="str">
        <f t="shared" si="345"/>
        <v>Adolescente</v>
      </c>
    </row>
    <row r="11070" spans="16:38" ht="30">
      <c r="P11070" s="806" t="s">
        <v>894</v>
      </c>
      <c r="Q11070" s="807">
        <v>720</v>
      </c>
      <c r="R11070" s="807">
        <v>14</v>
      </c>
      <c r="S11070" s="759" t="str">
        <f t="shared" si="344"/>
        <v>Adolescente</v>
      </c>
      <c r="AI11070" s="806" t="s">
        <v>929</v>
      </c>
      <c r="AJ11070" s="807">
        <v>59</v>
      </c>
      <c r="AK11070" s="807">
        <v>13</v>
      </c>
      <c r="AL11070" s="759" t="str">
        <f t="shared" si="345"/>
        <v>Adolescente</v>
      </c>
    </row>
    <row r="11071" spans="16:38" ht="30">
      <c r="P11071" s="806" t="s">
        <v>894</v>
      </c>
      <c r="Q11071" s="807">
        <v>738</v>
      </c>
      <c r="R11071" s="807">
        <v>15</v>
      </c>
      <c r="S11071" s="759" t="str">
        <f t="shared" si="344"/>
        <v>Adolescente</v>
      </c>
      <c r="AI11071" s="806" t="s">
        <v>929</v>
      </c>
      <c r="AJ11071" s="807">
        <v>60</v>
      </c>
      <c r="AK11071" s="807">
        <v>14</v>
      </c>
      <c r="AL11071" s="759" t="str">
        <f t="shared" si="345"/>
        <v>Adolescente</v>
      </c>
    </row>
    <row r="11072" spans="16:38" ht="30">
      <c r="P11072" s="806" t="s">
        <v>894</v>
      </c>
      <c r="Q11072" s="807">
        <v>745</v>
      </c>
      <c r="R11072" s="807">
        <v>16</v>
      </c>
      <c r="S11072" s="759" t="str">
        <f t="shared" si="344"/>
        <v>Adolescente</v>
      </c>
      <c r="AI11072" s="806" t="s">
        <v>929</v>
      </c>
      <c r="AJ11072" s="807">
        <v>68</v>
      </c>
      <c r="AK11072" s="807">
        <v>15</v>
      </c>
      <c r="AL11072" s="759" t="str">
        <f t="shared" si="345"/>
        <v>Adolescente</v>
      </c>
    </row>
    <row r="11073" spans="16:38" ht="30">
      <c r="P11073" s="806" t="s">
        <v>894</v>
      </c>
      <c r="Q11073" s="807">
        <v>787</v>
      </c>
      <c r="R11073" s="807">
        <v>17</v>
      </c>
      <c r="S11073" s="759" t="str">
        <f t="shared" si="344"/>
        <v>Adolescente</v>
      </c>
      <c r="AI11073" s="806" t="s">
        <v>929</v>
      </c>
      <c r="AJ11073" s="807">
        <v>63</v>
      </c>
      <c r="AK11073" s="807">
        <v>16</v>
      </c>
      <c r="AL11073" s="759" t="str">
        <f t="shared" si="345"/>
        <v>Adolescente</v>
      </c>
    </row>
    <row r="11074" spans="16:38" ht="30">
      <c r="P11074" s="806" t="s">
        <v>894</v>
      </c>
      <c r="Q11074" s="807">
        <v>612</v>
      </c>
      <c r="R11074" s="807">
        <v>18</v>
      </c>
      <c r="S11074" s="759" t="str">
        <f t="shared" si="344"/>
        <v>Juventud</v>
      </c>
      <c r="AI11074" s="806" t="s">
        <v>929</v>
      </c>
      <c r="AJ11074" s="807">
        <v>53</v>
      </c>
      <c r="AK11074" s="807">
        <v>17</v>
      </c>
      <c r="AL11074" s="759" t="str">
        <f t="shared" si="345"/>
        <v>Adolescente</v>
      </c>
    </row>
    <row r="11075" spans="16:38" ht="15">
      <c r="P11075" s="806" t="s">
        <v>894</v>
      </c>
      <c r="Q11075" s="807">
        <v>508</v>
      </c>
      <c r="R11075" s="807">
        <v>19</v>
      </c>
      <c r="S11075" s="759" t="str">
        <f t="shared" ref="S11075:S11138" si="346">IF(P11075=0,"",IF(AND(R11075&gt;=0,R11075&lt;=5),"Primera Infancia",IF(AND(R11075&gt;=6,R11075&lt;=11),"Infancia",IF(AND(R11075&gt;=12,R11075&lt;=17),"Adolescente",IF(AND(R11075&gt;=18,R11075&lt;=28),"Juventud",IF(AND(R11075&gt;=29,R11075&lt;=59),"Adulto","Vejez"))))))</f>
        <v>Juventud</v>
      </c>
      <c r="AI11075" s="806" t="s">
        <v>929</v>
      </c>
      <c r="AJ11075" s="807">
        <v>60</v>
      </c>
      <c r="AK11075" s="807">
        <v>18</v>
      </c>
      <c r="AL11075" s="759" t="str">
        <f t="shared" ref="AL11075:AL11138" si="347">IF(AI11075=0,"",IF(AND(AK11075&gt;=0,AK11075&lt;=5),"Primera Infancia",IF(AND(AK11075&gt;=6,AK11075&lt;=11),"Infancia",IF(AND(AK11075&gt;=12,AK11075&lt;=17),"Adolescente",IF(AND(AK11075&gt;=18,AK11075&lt;=28),"Juventud",IF(AND(AK11075&gt;=29,AK11075&lt;=59),"Adulto","Vejez"))))))</f>
        <v>Juventud</v>
      </c>
    </row>
    <row r="11076" spans="16:38" ht="15">
      <c r="P11076" s="806" t="s">
        <v>894</v>
      </c>
      <c r="Q11076" s="807">
        <v>517</v>
      </c>
      <c r="R11076" s="807">
        <v>20</v>
      </c>
      <c r="S11076" s="759" t="str">
        <f t="shared" si="346"/>
        <v>Juventud</v>
      </c>
      <c r="AI11076" s="806" t="s">
        <v>929</v>
      </c>
      <c r="AJ11076" s="807">
        <v>66</v>
      </c>
      <c r="AK11076" s="807">
        <v>19</v>
      </c>
      <c r="AL11076" s="759" t="str">
        <f t="shared" si="347"/>
        <v>Juventud</v>
      </c>
    </row>
    <row r="11077" spans="16:38" ht="15">
      <c r="P11077" s="806" t="s">
        <v>894</v>
      </c>
      <c r="Q11077" s="807">
        <v>478</v>
      </c>
      <c r="R11077" s="807">
        <v>21</v>
      </c>
      <c r="S11077" s="759" t="str">
        <f t="shared" si="346"/>
        <v>Juventud</v>
      </c>
      <c r="AI11077" s="806" t="s">
        <v>929</v>
      </c>
      <c r="AJ11077" s="807">
        <v>77</v>
      </c>
      <c r="AK11077" s="807">
        <v>20</v>
      </c>
      <c r="AL11077" s="759" t="str">
        <f t="shared" si="347"/>
        <v>Juventud</v>
      </c>
    </row>
    <row r="11078" spans="16:38" ht="15">
      <c r="P11078" s="806" t="s">
        <v>894</v>
      </c>
      <c r="Q11078" s="807">
        <v>440</v>
      </c>
      <c r="R11078" s="807">
        <v>22</v>
      </c>
      <c r="S11078" s="759" t="str">
        <f t="shared" si="346"/>
        <v>Juventud</v>
      </c>
      <c r="AI11078" s="806" t="s">
        <v>929</v>
      </c>
      <c r="AJ11078" s="807">
        <v>61</v>
      </c>
      <c r="AK11078" s="807">
        <v>21</v>
      </c>
      <c r="AL11078" s="759" t="str">
        <f t="shared" si="347"/>
        <v>Juventud</v>
      </c>
    </row>
    <row r="11079" spans="16:38" ht="15">
      <c r="P11079" s="806" t="s">
        <v>894</v>
      </c>
      <c r="Q11079" s="807">
        <v>404</v>
      </c>
      <c r="R11079" s="807">
        <v>23</v>
      </c>
      <c r="S11079" s="759" t="str">
        <f t="shared" si="346"/>
        <v>Juventud</v>
      </c>
      <c r="AI11079" s="806" t="s">
        <v>929</v>
      </c>
      <c r="AJ11079" s="807">
        <v>83</v>
      </c>
      <c r="AK11079" s="807">
        <v>22</v>
      </c>
      <c r="AL11079" s="759" t="str">
        <f t="shared" si="347"/>
        <v>Juventud</v>
      </c>
    </row>
    <row r="11080" spans="16:38" ht="15">
      <c r="P11080" s="806" t="s">
        <v>894</v>
      </c>
      <c r="Q11080" s="807">
        <v>371</v>
      </c>
      <c r="R11080" s="807">
        <v>24</v>
      </c>
      <c r="S11080" s="759" t="str">
        <f t="shared" si="346"/>
        <v>Juventud</v>
      </c>
      <c r="AI11080" s="806" t="s">
        <v>929</v>
      </c>
      <c r="AJ11080" s="807">
        <v>82</v>
      </c>
      <c r="AK11080" s="807">
        <v>23</v>
      </c>
      <c r="AL11080" s="759" t="str">
        <f t="shared" si="347"/>
        <v>Juventud</v>
      </c>
    </row>
    <row r="11081" spans="16:38" ht="15">
      <c r="P11081" s="806" t="s">
        <v>894</v>
      </c>
      <c r="Q11081" s="807">
        <v>342</v>
      </c>
      <c r="R11081" s="807">
        <v>25</v>
      </c>
      <c r="S11081" s="759" t="str">
        <f t="shared" si="346"/>
        <v>Juventud</v>
      </c>
      <c r="AI11081" s="806" t="s">
        <v>929</v>
      </c>
      <c r="AJ11081" s="807">
        <v>82</v>
      </c>
      <c r="AK11081" s="807">
        <v>24</v>
      </c>
      <c r="AL11081" s="759" t="str">
        <f t="shared" si="347"/>
        <v>Juventud</v>
      </c>
    </row>
    <row r="11082" spans="16:38" ht="15">
      <c r="P11082" s="806" t="s">
        <v>894</v>
      </c>
      <c r="Q11082" s="807">
        <v>358</v>
      </c>
      <c r="R11082" s="807">
        <v>26</v>
      </c>
      <c r="S11082" s="759" t="str">
        <f t="shared" si="346"/>
        <v>Juventud</v>
      </c>
      <c r="AI11082" s="806" t="s">
        <v>929</v>
      </c>
      <c r="AJ11082" s="807">
        <v>78</v>
      </c>
      <c r="AK11082" s="807">
        <v>25</v>
      </c>
      <c r="AL11082" s="759" t="str">
        <f t="shared" si="347"/>
        <v>Juventud</v>
      </c>
    </row>
    <row r="11083" spans="16:38" ht="15">
      <c r="P11083" s="806" t="s">
        <v>894</v>
      </c>
      <c r="Q11083" s="807">
        <v>367</v>
      </c>
      <c r="R11083" s="807">
        <v>27</v>
      </c>
      <c r="S11083" s="759" t="str">
        <f t="shared" si="346"/>
        <v>Juventud</v>
      </c>
      <c r="AI11083" s="806" t="s">
        <v>929</v>
      </c>
      <c r="AJ11083" s="807">
        <v>65</v>
      </c>
      <c r="AK11083" s="807">
        <v>26</v>
      </c>
      <c r="AL11083" s="759" t="str">
        <f t="shared" si="347"/>
        <v>Juventud</v>
      </c>
    </row>
    <row r="11084" spans="16:38" ht="15">
      <c r="P11084" s="806" t="s">
        <v>894</v>
      </c>
      <c r="Q11084" s="807">
        <v>315</v>
      </c>
      <c r="R11084" s="807">
        <v>28</v>
      </c>
      <c r="S11084" s="759" t="str">
        <f t="shared" si="346"/>
        <v>Juventud</v>
      </c>
      <c r="AI11084" s="806" t="s">
        <v>929</v>
      </c>
      <c r="AJ11084" s="807">
        <v>67</v>
      </c>
      <c r="AK11084" s="807">
        <v>27</v>
      </c>
      <c r="AL11084" s="759" t="str">
        <f t="shared" si="347"/>
        <v>Juventud</v>
      </c>
    </row>
    <row r="11085" spans="16:38" ht="15">
      <c r="P11085" s="806" t="s">
        <v>894</v>
      </c>
      <c r="Q11085" s="807">
        <v>303</v>
      </c>
      <c r="R11085" s="807">
        <v>29</v>
      </c>
      <c r="S11085" s="759" t="str">
        <f t="shared" si="346"/>
        <v>Adulto</v>
      </c>
      <c r="AI11085" s="806" t="s">
        <v>929</v>
      </c>
      <c r="AJ11085" s="807">
        <v>61</v>
      </c>
      <c r="AK11085" s="807">
        <v>28</v>
      </c>
      <c r="AL11085" s="759" t="str">
        <f t="shared" si="347"/>
        <v>Juventud</v>
      </c>
    </row>
    <row r="11086" spans="16:38" ht="15">
      <c r="P11086" s="806" t="s">
        <v>894</v>
      </c>
      <c r="Q11086" s="807">
        <v>354</v>
      </c>
      <c r="R11086" s="807">
        <v>30</v>
      </c>
      <c r="S11086" s="759" t="str">
        <f t="shared" si="346"/>
        <v>Adulto</v>
      </c>
      <c r="AI11086" s="806" t="s">
        <v>929</v>
      </c>
      <c r="AJ11086" s="807">
        <v>73</v>
      </c>
      <c r="AK11086" s="807">
        <v>29</v>
      </c>
      <c r="AL11086" s="759" t="str">
        <f t="shared" si="347"/>
        <v>Adulto</v>
      </c>
    </row>
    <row r="11087" spans="16:38" ht="15">
      <c r="P11087" s="806" t="s">
        <v>894</v>
      </c>
      <c r="Q11087" s="807">
        <v>325</v>
      </c>
      <c r="R11087" s="807">
        <v>31</v>
      </c>
      <c r="S11087" s="759" t="str">
        <f t="shared" si="346"/>
        <v>Adulto</v>
      </c>
      <c r="AI11087" s="806" t="s">
        <v>929</v>
      </c>
      <c r="AJ11087" s="807">
        <v>69</v>
      </c>
      <c r="AK11087" s="807">
        <v>30</v>
      </c>
      <c r="AL11087" s="759" t="str">
        <f t="shared" si="347"/>
        <v>Adulto</v>
      </c>
    </row>
    <row r="11088" spans="16:38" ht="15">
      <c r="P11088" s="806" t="s">
        <v>894</v>
      </c>
      <c r="Q11088" s="807">
        <v>373</v>
      </c>
      <c r="R11088" s="807">
        <v>32</v>
      </c>
      <c r="S11088" s="759" t="str">
        <f t="shared" si="346"/>
        <v>Adulto</v>
      </c>
      <c r="AI11088" s="806" t="s">
        <v>929</v>
      </c>
      <c r="AJ11088" s="807">
        <v>70</v>
      </c>
      <c r="AK11088" s="807">
        <v>31</v>
      </c>
      <c r="AL11088" s="759" t="str">
        <f t="shared" si="347"/>
        <v>Adulto</v>
      </c>
    </row>
    <row r="11089" spans="16:38" ht="15">
      <c r="P11089" s="806" t="s">
        <v>894</v>
      </c>
      <c r="Q11089" s="807">
        <v>364</v>
      </c>
      <c r="R11089" s="807">
        <v>33</v>
      </c>
      <c r="S11089" s="759" t="str">
        <f t="shared" si="346"/>
        <v>Adulto</v>
      </c>
      <c r="AI11089" s="806" t="s">
        <v>929</v>
      </c>
      <c r="AJ11089" s="807">
        <v>76</v>
      </c>
      <c r="AK11089" s="807">
        <v>32</v>
      </c>
      <c r="AL11089" s="759" t="str">
        <f t="shared" si="347"/>
        <v>Adulto</v>
      </c>
    </row>
    <row r="11090" spans="16:38" ht="15">
      <c r="P11090" s="806" t="s">
        <v>894</v>
      </c>
      <c r="Q11090" s="807">
        <v>325</v>
      </c>
      <c r="R11090" s="807">
        <v>34</v>
      </c>
      <c r="S11090" s="759" t="str">
        <f t="shared" si="346"/>
        <v>Adulto</v>
      </c>
      <c r="AI11090" s="806" t="s">
        <v>929</v>
      </c>
      <c r="AJ11090" s="807">
        <v>71</v>
      </c>
      <c r="AK11090" s="807">
        <v>33</v>
      </c>
      <c r="AL11090" s="759" t="str">
        <f t="shared" si="347"/>
        <v>Adulto</v>
      </c>
    </row>
    <row r="11091" spans="16:38" ht="15">
      <c r="P11091" s="806" t="s">
        <v>894</v>
      </c>
      <c r="Q11091" s="807">
        <v>357</v>
      </c>
      <c r="R11091" s="807">
        <v>35</v>
      </c>
      <c r="S11091" s="759" t="str">
        <f t="shared" si="346"/>
        <v>Adulto</v>
      </c>
      <c r="AI11091" s="806" t="s">
        <v>929</v>
      </c>
      <c r="AJ11091" s="807">
        <v>66</v>
      </c>
      <c r="AK11091" s="807">
        <v>34</v>
      </c>
      <c r="AL11091" s="759" t="str">
        <f t="shared" si="347"/>
        <v>Adulto</v>
      </c>
    </row>
    <row r="11092" spans="16:38" ht="15">
      <c r="P11092" s="806" t="s">
        <v>894</v>
      </c>
      <c r="Q11092" s="807">
        <v>359</v>
      </c>
      <c r="R11092" s="807">
        <v>36</v>
      </c>
      <c r="S11092" s="759" t="str">
        <f t="shared" si="346"/>
        <v>Adulto</v>
      </c>
      <c r="AI11092" s="806" t="s">
        <v>929</v>
      </c>
      <c r="AJ11092" s="807">
        <v>56</v>
      </c>
      <c r="AK11092" s="807">
        <v>35</v>
      </c>
      <c r="AL11092" s="759" t="str">
        <f t="shared" si="347"/>
        <v>Adulto</v>
      </c>
    </row>
    <row r="11093" spans="16:38" ht="15">
      <c r="P11093" s="806" t="s">
        <v>894</v>
      </c>
      <c r="Q11093" s="807">
        <v>335</v>
      </c>
      <c r="R11093" s="807">
        <v>37</v>
      </c>
      <c r="S11093" s="759" t="str">
        <f t="shared" si="346"/>
        <v>Adulto</v>
      </c>
      <c r="AI11093" s="806" t="s">
        <v>929</v>
      </c>
      <c r="AJ11093" s="807">
        <v>62</v>
      </c>
      <c r="AK11093" s="807">
        <v>36</v>
      </c>
      <c r="AL11093" s="759" t="str">
        <f t="shared" si="347"/>
        <v>Adulto</v>
      </c>
    </row>
    <row r="11094" spans="16:38" ht="15">
      <c r="P11094" s="806" t="s">
        <v>894</v>
      </c>
      <c r="Q11094" s="807">
        <v>351</v>
      </c>
      <c r="R11094" s="807">
        <v>38</v>
      </c>
      <c r="S11094" s="759" t="str">
        <f t="shared" si="346"/>
        <v>Adulto</v>
      </c>
      <c r="AI11094" s="806" t="s">
        <v>929</v>
      </c>
      <c r="AJ11094" s="807">
        <v>57</v>
      </c>
      <c r="AK11094" s="807">
        <v>37</v>
      </c>
      <c r="AL11094" s="759" t="str">
        <f t="shared" si="347"/>
        <v>Adulto</v>
      </c>
    </row>
    <row r="11095" spans="16:38" ht="15">
      <c r="P11095" s="806" t="s">
        <v>894</v>
      </c>
      <c r="Q11095" s="807">
        <v>273</v>
      </c>
      <c r="R11095" s="807">
        <v>39</v>
      </c>
      <c r="S11095" s="759" t="str">
        <f t="shared" si="346"/>
        <v>Adulto</v>
      </c>
      <c r="AI11095" s="806" t="s">
        <v>929</v>
      </c>
      <c r="AJ11095" s="807">
        <v>65</v>
      </c>
      <c r="AK11095" s="807">
        <v>38</v>
      </c>
      <c r="AL11095" s="759" t="str">
        <f t="shared" si="347"/>
        <v>Adulto</v>
      </c>
    </row>
    <row r="11096" spans="16:38" ht="15">
      <c r="P11096" s="806" t="s">
        <v>894</v>
      </c>
      <c r="Q11096" s="807">
        <v>321</v>
      </c>
      <c r="R11096" s="807">
        <v>40</v>
      </c>
      <c r="S11096" s="759" t="str">
        <f t="shared" si="346"/>
        <v>Adulto</v>
      </c>
      <c r="AI11096" s="806" t="s">
        <v>929</v>
      </c>
      <c r="AJ11096" s="807">
        <v>70</v>
      </c>
      <c r="AK11096" s="807">
        <v>39</v>
      </c>
      <c r="AL11096" s="759" t="str">
        <f t="shared" si="347"/>
        <v>Adulto</v>
      </c>
    </row>
    <row r="11097" spans="16:38" ht="15">
      <c r="P11097" s="806" t="s">
        <v>894</v>
      </c>
      <c r="Q11097" s="807">
        <v>313</v>
      </c>
      <c r="R11097" s="807">
        <v>41</v>
      </c>
      <c r="S11097" s="759" t="str">
        <f t="shared" si="346"/>
        <v>Adulto</v>
      </c>
      <c r="AI11097" s="806" t="s">
        <v>929</v>
      </c>
      <c r="AJ11097" s="807">
        <v>67</v>
      </c>
      <c r="AK11097" s="807">
        <v>40</v>
      </c>
      <c r="AL11097" s="759" t="str">
        <f t="shared" si="347"/>
        <v>Adulto</v>
      </c>
    </row>
    <row r="11098" spans="16:38" ht="15">
      <c r="P11098" s="806" t="s">
        <v>894</v>
      </c>
      <c r="Q11098" s="807">
        <v>356</v>
      </c>
      <c r="R11098" s="807">
        <v>42</v>
      </c>
      <c r="S11098" s="759" t="str">
        <f t="shared" si="346"/>
        <v>Adulto</v>
      </c>
      <c r="AI11098" s="806" t="s">
        <v>929</v>
      </c>
      <c r="AJ11098" s="807">
        <v>69</v>
      </c>
      <c r="AK11098" s="807">
        <v>41</v>
      </c>
      <c r="AL11098" s="759" t="str">
        <f t="shared" si="347"/>
        <v>Adulto</v>
      </c>
    </row>
    <row r="11099" spans="16:38" ht="15">
      <c r="P11099" s="806" t="s">
        <v>894</v>
      </c>
      <c r="Q11099" s="807">
        <v>321</v>
      </c>
      <c r="R11099" s="807">
        <v>43</v>
      </c>
      <c r="S11099" s="759" t="str">
        <f t="shared" si="346"/>
        <v>Adulto</v>
      </c>
      <c r="AI11099" s="806" t="s">
        <v>929</v>
      </c>
      <c r="AJ11099" s="807">
        <v>79</v>
      </c>
      <c r="AK11099" s="807">
        <v>42</v>
      </c>
      <c r="AL11099" s="759" t="str">
        <f t="shared" si="347"/>
        <v>Adulto</v>
      </c>
    </row>
    <row r="11100" spans="16:38" ht="15">
      <c r="P11100" s="806" t="s">
        <v>894</v>
      </c>
      <c r="Q11100" s="807">
        <v>312</v>
      </c>
      <c r="R11100" s="807">
        <v>44</v>
      </c>
      <c r="S11100" s="759" t="str">
        <f t="shared" si="346"/>
        <v>Adulto</v>
      </c>
      <c r="AI11100" s="806" t="s">
        <v>929</v>
      </c>
      <c r="AJ11100" s="807">
        <v>60</v>
      </c>
      <c r="AK11100" s="807">
        <v>43</v>
      </c>
      <c r="AL11100" s="759" t="str">
        <f t="shared" si="347"/>
        <v>Adulto</v>
      </c>
    </row>
    <row r="11101" spans="16:38" ht="15">
      <c r="P11101" s="806" t="s">
        <v>894</v>
      </c>
      <c r="Q11101" s="807">
        <v>259</v>
      </c>
      <c r="R11101" s="807">
        <v>45</v>
      </c>
      <c r="S11101" s="759" t="str">
        <f t="shared" si="346"/>
        <v>Adulto</v>
      </c>
      <c r="AI11101" s="806" t="s">
        <v>929</v>
      </c>
      <c r="AJ11101" s="807">
        <v>64</v>
      </c>
      <c r="AK11101" s="807">
        <v>44</v>
      </c>
      <c r="AL11101" s="759" t="str">
        <f t="shared" si="347"/>
        <v>Adulto</v>
      </c>
    </row>
    <row r="11102" spans="16:38" ht="15">
      <c r="P11102" s="806" t="s">
        <v>894</v>
      </c>
      <c r="Q11102" s="807">
        <v>275</v>
      </c>
      <c r="R11102" s="807">
        <v>46</v>
      </c>
      <c r="S11102" s="759" t="str">
        <f t="shared" si="346"/>
        <v>Adulto</v>
      </c>
      <c r="AI11102" s="806" t="s">
        <v>929</v>
      </c>
      <c r="AJ11102" s="807">
        <v>51</v>
      </c>
      <c r="AK11102" s="807">
        <v>45</v>
      </c>
      <c r="AL11102" s="759" t="str">
        <f t="shared" si="347"/>
        <v>Adulto</v>
      </c>
    </row>
    <row r="11103" spans="16:38" ht="15">
      <c r="P11103" s="806" t="s">
        <v>894</v>
      </c>
      <c r="Q11103" s="807">
        <v>287</v>
      </c>
      <c r="R11103" s="807">
        <v>47</v>
      </c>
      <c r="S11103" s="759" t="str">
        <f t="shared" si="346"/>
        <v>Adulto</v>
      </c>
      <c r="AI11103" s="806" t="s">
        <v>929</v>
      </c>
      <c r="AJ11103" s="807">
        <v>64</v>
      </c>
      <c r="AK11103" s="807">
        <v>46</v>
      </c>
      <c r="AL11103" s="759" t="str">
        <f t="shared" si="347"/>
        <v>Adulto</v>
      </c>
    </row>
    <row r="11104" spans="16:38" ht="15">
      <c r="P11104" s="806" t="s">
        <v>894</v>
      </c>
      <c r="Q11104" s="807">
        <v>247</v>
      </c>
      <c r="R11104" s="807">
        <v>48</v>
      </c>
      <c r="S11104" s="759" t="str">
        <f t="shared" si="346"/>
        <v>Adulto</v>
      </c>
      <c r="AI11104" s="806" t="s">
        <v>929</v>
      </c>
      <c r="AJ11104" s="807">
        <v>48</v>
      </c>
      <c r="AK11104" s="807">
        <v>47</v>
      </c>
      <c r="AL11104" s="759" t="str">
        <f t="shared" si="347"/>
        <v>Adulto</v>
      </c>
    </row>
    <row r="11105" spans="16:38" ht="15">
      <c r="P11105" s="806" t="s">
        <v>894</v>
      </c>
      <c r="Q11105" s="807">
        <v>255</v>
      </c>
      <c r="R11105" s="807">
        <v>49</v>
      </c>
      <c r="S11105" s="759" t="str">
        <f t="shared" si="346"/>
        <v>Adulto</v>
      </c>
      <c r="AI11105" s="806" t="s">
        <v>929</v>
      </c>
      <c r="AJ11105" s="807">
        <v>60</v>
      </c>
      <c r="AK11105" s="807">
        <v>48</v>
      </c>
      <c r="AL11105" s="759" t="str">
        <f t="shared" si="347"/>
        <v>Adulto</v>
      </c>
    </row>
    <row r="11106" spans="16:38" ht="15">
      <c r="P11106" s="806" t="s">
        <v>894</v>
      </c>
      <c r="Q11106" s="807">
        <v>228</v>
      </c>
      <c r="R11106" s="807">
        <v>50</v>
      </c>
      <c r="S11106" s="759" t="str">
        <f t="shared" si="346"/>
        <v>Adulto</v>
      </c>
      <c r="AI11106" s="806" t="s">
        <v>929</v>
      </c>
      <c r="AJ11106" s="807">
        <v>58</v>
      </c>
      <c r="AK11106" s="807">
        <v>49</v>
      </c>
      <c r="AL11106" s="759" t="str">
        <f t="shared" si="347"/>
        <v>Adulto</v>
      </c>
    </row>
    <row r="11107" spans="16:38" ht="15">
      <c r="P11107" s="806" t="s">
        <v>894</v>
      </c>
      <c r="Q11107" s="807">
        <v>267</v>
      </c>
      <c r="R11107" s="807">
        <v>51</v>
      </c>
      <c r="S11107" s="759" t="str">
        <f t="shared" si="346"/>
        <v>Adulto</v>
      </c>
      <c r="AI11107" s="806" t="s">
        <v>929</v>
      </c>
      <c r="AJ11107" s="807">
        <v>83</v>
      </c>
      <c r="AK11107" s="807">
        <v>50</v>
      </c>
      <c r="AL11107" s="759" t="str">
        <f t="shared" si="347"/>
        <v>Adulto</v>
      </c>
    </row>
    <row r="11108" spans="16:38" ht="15">
      <c r="P11108" s="806" t="s">
        <v>894</v>
      </c>
      <c r="Q11108" s="807">
        <v>247</v>
      </c>
      <c r="R11108" s="807">
        <v>52</v>
      </c>
      <c r="S11108" s="759" t="str">
        <f t="shared" si="346"/>
        <v>Adulto</v>
      </c>
      <c r="AI11108" s="806" t="s">
        <v>929</v>
      </c>
      <c r="AJ11108" s="807">
        <v>73</v>
      </c>
      <c r="AK11108" s="807">
        <v>51</v>
      </c>
      <c r="AL11108" s="759" t="str">
        <f t="shared" si="347"/>
        <v>Adulto</v>
      </c>
    </row>
    <row r="11109" spans="16:38" ht="15">
      <c r="P11109" s="806" t="s">
        <v>894</v>
      </c>
      <c r="Q11109" s="807">
        <v>238</v>
      </c>
      <c r="R11109" s="807">
        <v>53</v>
      </c>
      <c r="S11109" s="759" t="str">
        <f t="shared" si="346"/>
        <v>Adulto</v>
      </c>
      <c r="AI11109" s="806" t="s">
        <v>929</v>
      </c>
      <c r="AJ11109" s="807">
        <v>81</v>
      </c>
      <c r="AK11109" s="807">
        <v>52</v>
      </c>
      <c r="AL11109" s="759" t="str">
        <f t="shared" si="347"/>
        <v>Adulto</v>
      </c>
    </row>
    <row r="11110" spans="16:38" ht="15">
      <c r="P11110" s="806" t="s">
        <v>894</v>
      </c>
      <c r="Q11110" s="807">
        <v>219</v>
      </c>
      <c r="R11110" s="807">
        <v>54</v>
      </c>
      <c r="S11110" s="759" t="str">
        <f t="shared" si="346"/>
        <v>Adulto</v>
      </c>
      <c r="AI11110" s="806" t="s">
        <v>929</v>
      </c>
      <c r="AJ11110" s="807">
        <v>75</v>
      </c>
      <c r="AK11110" s="807">
        <v>53</v>
      </c>
      <c r="AL11110" s="759" t="str">
        <f t="shared" si="347"/>
        <v>Adulto</v>
      </c>
    </row>
    <row r="11111" spans="16:38" ht="15">
      <c r="P11111" s="806" t="s">
        <v>894</v>
      </c>
      <c r="Q11111" s="807">
        <v>251</v>
      </c>
      <c r="R11111" s="807">
        <v>55</v>
      </c>
      <c r="S11111" s="759" t="str">
        <f t="shared" si="346"/>
        <v>Adulto</v>
      </c>
      <c r="AI11111" s="806" t="s">
        <v>929</v>
      </c>
      <c r="AJ11111" s="807">
        <v>55</v>
      </c>
      <c r="AK11111" s="807">
        <v>54</v>
      </c>
      <c r="AL11111" s="759" t="str">
        <f t="shared" si="347"/>
        <v>Adulto</v>
      </c>
    </row>
    <row r="11112" spans="16:38" ht="15">
      <c r="P11112" s="806" t="s">
        <v>894</v>
      </c>
      <c r="Q11112" s="807">
        <v>220</v>
      </c>
      <c r="R11112" s="807">
        <v>56</v>
      </c>
      <c r="S11112" s="759" t="str">
        <f t="shared" si="346"/>
        <v>Adulto</v>
      </c>
      <c r="AI11112" s="806" t="s">
        <v>929</v>
      </c>
      <c r="AJ11112" s="807">
        <v>76</v>
      </c>
      <c r="AK11112" s="807">
        <v>55</v>
      </c>
      <c r="AL11112" s="759" t="str">
        <f t="shared" si="347"/>
        <v>Adulto</v>
      </c>
    </row>
    <row r="11113" spans="16:38" ht="15">
      <c r="P11113" s="806" t="s">
        <v>894</v>
      </c>
      <c r="Q11113" s="807">
        <v>211</v>
      </c>
      <c r="R11113" s="807">
        <v>57</v>
      </c>
      <c r="S11113" s="759" t="str">
        <f t="shared" si="346"/>
        <v>Adulto</v>
      </c>
      <c r="AI11113" s="806" t="s">
        <v>929</v>
      </c>
      <c r="AJ11113" s="807">
        <v>75</v>
      </c>
      <c r="AK11113" s="807">
        <v>56</v>
      </c>
      <c r="AL11113" s="759" t="str">
        <f t="shared" si="347"/>
        <v>Adulto</v>
      </c>
    </row>
    <row r="11114" spans="16:38" ht="15">
      <c r="P11114" s="806" t="s">
        <v>894</v>
      </c>
      <c r="Q11114" s="807">
        <v>233</v>
      </c>
      <c r="R11114" s="807">
        <v>58</v>
      </c>
      <c r="S11114" s="759" t="str">
        <f t="shared" si="346"/>
        <v>Adulto</v>
      </c>
      <c r="AI11114" s="806" t="s">
        <v>929</v>
      </c>
      <c r="AJ11114" s="807">
        <v>53</v>
      </c>
      <c r="AK11114" s="807">
        <v>57</v>
      </c>
      <c r="AL11114" s="759" t="str">
        <f t="shared" si="347"/>
        <v>Adulto</v>
      </c>
    </row>
    <row r="11115" spans="16:38" ht="15">
      <c r="P11115" s="806" t="s">
        <v>894</v>
      </c>
      <c r="Q11115" s="807">
        <v>238</v>
      </c>
      <c r="R11115" s="807">
        <v>59</v>
      </c>
      <c r="S11115" s="759" t="str">
        <f t="shared" si="346"/>
        <v>Adulto</v>
      </c>
      <c r="AI11115" s="806" t="s">
        <v>929</v>
      </c>
      <c r="AJ11115" s="807">
        <v>57</v>
      </c>
      <c r="AK11115" s="807">
        <v>58</v>
      </c>
      <c r="AL11115" s="759" t="str">
        <f t="shared" si="347"/>
        <v>Adulto</v>
      </c>
    </row>
    <row r="11116" spans="16:38" ht="15">
      <c r="P11116" s="806" t="s">
        <v>894</v>
      </c>
      <c r="Q11116" s="807">
        <v>195</v>
      </c>
      <c r="R11116" s="807">
        <v>60</v>
      </c>
      <c r="S11116" s="759" t="str">
        <f t="shared" si="346"/>
        <v>Vejez</v>
      </c>
      <c r="AI11116" s="806" t="s">
        <v>929</v>
      </c>
      <c r="AJ11116" s="807">
        <v>53</v>
      </c>
      <c r="AK11116" s="807">
        <v>59</v>
      </c>
      <c r="AL11116" s="759" t="str">
        <f t="shared" si="347"/>
        <v>Adulto</v>
      </c>
    </row>
    <row r="11117" spans="16:38" ht="15">
      <c r="P11117" s="806" t="s">
        <v>894</v>
      </c>
      <c r="Q11117" s="807">
        <v>168</v>
      </c>
      <c r="R11117" s="807">
        <v>61</v>
      </c>
      <c r="S11117" s="759" t="str">
        <f t="shared" si="346"/>
        <v>Vejez</v>
      </c>
      <c r="AI11117" s="806" t="s">
        <v>929</v>
      </c>
      <c r="AJ11117" s="807">
        <v>51</v>
      </c>
      <c r="AK11117" s="807">
        <v>60</v>
      </c>
      <c r="AL11117" s="759" t="str">
        <f t="shared" si="347"/>
        <v>Vejez</v>
      </c>
    </row>
    <row r="11118" spans="16:38" ht="15">
      <c r="P11118" s="806" t="s">
        <v>894</v>
      </c>
      <c r="Q11118" s="807">
        <v>195</v>
      </c>
      <c r="R11118" s="807">
        <v>62</v>
      </c>
      <c r="S11118" s="759" t="str">
        <f t="shared" si="346"/>
        <v>Vejez</v>
      </c>
      <c r="AI11118" s="806" t="s">
        <v>929</v>
      </c>
      <c r="AJ11118" s="807">
        <v>36</v>
      </c>
      <c r="AK11118" s="807">
        <v>61</v>
      </c>
      <c r="AL11118" s="759" t="str">
        <f t="shared" si="347"/>
        <v>Vejez</v>
      </c>
    </row>
    <row r="11119" spans="16:38" ht="15">
      <c r="P11119" s="806" t="s">
        <v>894</v>
      </c>
      <c r="Q11119" s="807">
        <v>193</v>
      </c>
      <c r="R11119" s="807">
        <v>63</v>
      </c>
      <c r="S11119" s="759" t="str">
        <f t="shared" si="346"/>
        <v>Vejez</v>
      </c>
      <c r="AI11119" s="806" t="s">
        <v>929</v>
      </c>
      <c r="AJ11119" s="807">
        <v>50</v>
      </c>
      <c r="AK11119" s="807">
        <v>62</v>
      </c>
      <c r="AL11119" s="759" t="str">
        <f t="shared" si="347"/>
        <v>Vejez</v>
      </c>
    </row>
    <row r="11120" spans="16:38" ht="15">
      <c r="P11120" s="806" t="s">
        <v>894</v>
      </c>
      <c r="Q11120" s="807">
        <v>164</v>
      </c>
      <c r="R11120" s="807">
        <v>64</v>
      </c>
      <c r="S11120" s="759" t="str">
        <f t="shared" si="346"/>
        <v>Vejez</v>
      </c>
      <c r="AI11120" s="806" t="s">
        <v>929</v>
      </c>
      <c r="AJ11120" s="807">
        <v>39</v>
      </c>
      <c r="AK11120" s="807">
        <v>63</v>
      </c>
      <c r="AL11120" s="759" t="str">
        <f t="shared" si="347"/>
        <v>Vejez</v>
      </c>
    </row>
    <row r="11121" spans="16:38" ht="15">
      <c r="P11121" s="806" t="s">
        <v>894</v>
      </c>
      <c r="Q11121" s="807">
        <v>155</v>
      </c>
      <c r="R11121" s="807">
        <v>65</v>
      </c>
      <c r="S11121" s="759" t="str">
        <f t="shared" si="346"/>
        <v>Vejez</v>
      </c>
      <c r="AI11121" s="806" t="s">
        <v>929</v>
      </c>
      <c r="AJ11121" s="807">
        <v>31</v>
      </c>
      <c r="AK11121" s="807">
        <v>64</v>
      </c>
      <c r="AL11121" s="759" t="str">
        <f t="shared" si="347"/>
        <v>Vejez</v>
      </c>
    </row>
    <row r="11122" spans="16:38" ht="15">
      <c r="P11122" s="806" t="s">
        <v>894</v>
      </c>
      <c r="Q11122" s="807">
        <v>128</v>
      </c>
      <c r="R11122" s="807">
        <v>66</v>
      </c>
      <c r="S11122" s="759" t="str">
        <f t="shared" si="346"/>
        <v>Vejez</v>
      </c>
      <c r="AI11122" s="806" t="s">
        <v>929</v>
      </c>
      <c r="AJ11122" s="807">
        <v>34</v>
      </c>
      <c r="AK11122" s="807">
        <v>65</v>
      </c>
      <c r="AL11122" s="759" t="str">
        <f t="shared" si="347"/>
        <v>Vejez</v>
      </c>
    </row>
    <row r="11123" spans="16:38" ht="15">
      <c r="P11123" s="806" t="s">
        <v>894</v>
      </c>
      <c r="Q11123" s="807">
        <v>125</v>
      </c>
      <c r="R11123" s="807">
        <v>67</v>
      </c>
      <c r="S11123" s="759" t="str">
        <f t="shared" si="346"/>
        <v>Vejez</v>
      </c>
      <c r="AI11123" s="806" t="s">
        <v>929</v>
      </c>
      <c r="AJ11123" s="807">
        <v>38</v>
      </c>
      <c r="AK11123" s="807">
        <v>66</v>
      </c>
      <c r="AL11123" s="759" t="str">
        <f t="shared" si="347"/>
        <v>Vejez</v>
      </c>
    </row>
    <row r="11124" spans="16:38" ht="15">
      <c r="P11124" s="806" t="s">
        <v>894</v>
      </c>
      <c r="Q11124" s="807">
        <v>124</v>
      </c>
      <c r="R11124" s="807">
        <v>68</v>
      </c>
      <c r="S11124" s="759" t="str">
        <f t="shared" si="346"/>
        <v>Vejez</v>
      </c>
      <c r="AI11124" s="806" t="s">
        <v>929</v>
      </c>
      <c r="AJ11124" s="807">
        <v>32</v>
      </c>
      <c r="AK11124" s="807">
        <v>67</v>
      </c>
      <c r="AL11124" s="759" t="str">
        <f t="shared" si="347"/>
        <v>Vejez</v>
      </c>
    </row>
    <row r="11125" spans="16:38" ht="15">
      <c r="P11125" s="806" t="s">
        <v>894</v>
      </c>
      <c r="Q11125" s="807">
        <v>114</v>
      </c>
      <c r="R11125" s="807">
        <v>69</v>
      </c>
      <c r="S11125" s="759" t="str">
        <f t="shared" si="346"/>
        <v>Vejez</v>
      </c>
      <c r="AI11125" s="806" t="s">
        <v>929</v>
      </c>
      <c r="AJ11125" s="807">
        <v>25</v>
      </c>
      <c r="AK11125" s="807">
        <v>68</v>
      </c>
      <c r="AL11125" s="759" t="str">
        <f t="shared" si="347"/>
        <v>Vejez</v>
      </c>
    </row>
    <row r="11126" spans="16:38" ht="15">
      <c r="P11126" s="806" t="s">
        <v>894</v>
      </c>
      <c r="Q11126" s="807">
        <v>108</v>
      </c>
      <c r="R11126" s="807">
        <v>70</v>
      </c>
      <c r="S11126" s="759" t="str">
        <f t="shared" si="346"/>
        <v>Vejez</v>
      </c>
      <c r="AI11126" s="806" t="s">
        <v>929</v>
      </c>
      <c r="AJ11126" s="807">
        <v>22</v>
      </c>
      <c r="AK11126" s="807">
        <v>69</v>
      </c>
      <c r="AL11126" s="759" t="str">
        <f t="shared" si="347"/>
        <v>Vejez</v>
      </c>
    </row>
    <row r="11127" spans="16:38" ht="15">
      <c r="P11127" s="806" t="s">
        <v>894</v>
      </c>
      <c r="Q11127" s="807">
        <v>108</v>
      </c>
      <c r="R11127" s="807">
        <v>71</v>
      </c>
      <c r="S11127" s="759" t="str">
        <f t="shared" si="346"/>
        <v>Vejez</v>
      </c>
      <c r="AI11127" s="806" t="s">
        <v>929</v>
      </c>
      <c r="AJ11127" s="807">
        <v>30</v>
      </c>
      <c r="AK11127" s="807">
        <v>70</v>
      </c>
      <c r="AL11127" s="759" t="str">
        <f t="shared" si="347"/>
        <v>Vejez</v>
      </c>
    </row>
    <row r="11128" spans="16:38" ht="15">
      <c r="P11128" s="806" t="s">
        <v>894</v>
      </c>
      <c r="Q11128" s="807">
        <v>99</v>
      </c>
      <c r="R11128" s="807">
        <v>72</v>
      </c>
      <c r="S11128" s="759" t="str">
        <f t="shared" si="346"/>
        <v>Vejez</v>
      </c>
      <c r="AI11128" s="806" t="s">
        <v>929</v>
      </c>
      <c r="AJ11128" s="807">
        <v>22</v>
      </c>
      <c r="AK11128" s="807">
        <v>71</v>
      </c>
      <c r="AL11128" s="759" t="str">
        <f t="shared" si="347"/>
        <v>Vejez</v>
      </c>
    </row>
    <row r="11129" spans="16:38" ht="15">
      <c r="P11129" s="806" t="s">
        <v>894</v>
      </c>
      <c r="Q11129" s="807">
        <v>72</v>
      </c>
      <c r="R11129" s="807">
        <v>73</v>
      </c>
      <c r="S11129" s="759" t="str">
        <f t="shared" si="346"/>
        <v>Vejez</v>
      </c>
      <c r="AI11129" s="806" t="s">
        <v>929</v>
      </c>
      <c r="AJ11129" s="807">
        <v>25</v>
      </c>
      <c r="AK11129" s="807">
        <v>72</v>
      </c>
      <c r="AL11129" s="759" t="str">
        <f t="shared" si="347"/>
        <v>Vejez</v>
      </c>
    </row>
    <row r="11130" spans="16:38" ht="15">
      <c r="P11130" s="806" t="s">
        <v>894</v>
      </c>
      <c r="Q11130" s="807">
        <v>77</v>
      </c>
      <c r="R11130" s="807">
        <v>74</v>
      </c>
      <c r="S11130" s="759" t="str">
        <f t="shared" si="346"/>
        <v>Vejez</v>
      </c>
      <c r="AI11130" s="806" t="s">
        <v>929</v>
      </c>
      <c r="AJ11130" s="807">
        <v>19</v>
      </c>
      <c r="AK11130" s="807">
        <v>73</v>
      </c>
      <c r="AL11130" s="759" t="str">
        <f t="shared" si="347"/>
        <v>Vejez</v>
      </c>
    </row>
    <row r="11131" spans="16:38" ht="15">
      <c r="P11131" s="806" t="s">
        <v>894</v>
      </c>
      <c r="Q11131" s="807">
        <v>68</v>
      </c>
      <c r="R11131" s="807">
        <v>75</v>
      </c>
      <c r="S11131" s="759" t="str">
        <f t="shared" si="346"/>
        <v>Vejez</v>
      </c>
      <c r="AI11131" s="806" t="s">
        <v>929</v>
      </c>
      <c r="AJ11131" s="807">
        <v>21</v>
      </c>
      <c r="AK11131" s="807">
        <v>74</v>
      </c>
      <c r="AL11131" s="759" t="str">
        <f t="shared" si="347"/>
        <v>Vejez</v>
      </c>
    </row>
    <row r="11132" spans="16:38" ht="15">
      <c r="P11132" s="806" t="s">
        <v>894</v>
      </c>
      <c r="Q11132" s="807">
        <v>77</v>
      </c>
      <c r="R11132" s="807">
        <v>76</v>
      </c>
      <c r="S11132" s="759" t="str">
        <f t="shared" si="346"/>
        <v>Vejez</v>
      </c>
      <c r="AI11132" s="806" t="s">
        <v>929</v>
      </c>
      <c r="AJ11132" s="807">
        <v>17</v>
      </c>
      <c r="AK11132" s="807">
        <v>75</v>
      </c>
      <c r="AL11132" s="759" t="str">
        <f t="shared" si="347"/>
        <v>Vejez</v>
      </c>
    </row>
    <row r="11133" spans="16:38" ht="15">
      <c r="P11133" s="806" t="s">
        <v>894</v>
      </c>
      <c r="Q11133" s="807">
        <v>68</v>
      </c>
      <c r="R11133" s="807">
        <v>77</v>
      </c>
      <c r="S11133" s="759" t="str">
        <f t="shared" si="346"/>
        <v>Vejez</v>
      </c>
      <c r="AI11133" s="806" t="s">
        <v>929</v>
      </c>
      <c r="AJ11133" s="807">
        <v>16</v>
      </c>
      <c r="AK11133" s="807">
        <v>76</v>
      </c>
      <c r="AL11133" s="759" t="str">
        <f t="shared" si="347"/>
        <v>Vejez</v>
      </c>
    </row>
    <row r="11134" spans="16:38" ht="15">
      <c r="P11134" s="806" t="s">
        <v>894</v>
      </c>
      <c r="Q11134" s="807">
        <v>50</v>
      </c>
      <c r="R11134" s="807">
        <v>78</v>
      </c>
      <c r="S11134" s="759" t="str">
        <f t="shared" si="346"/>
        <v>Vejez</v>
      </c>
      <c r="AI11134" s="806" t="s">
        <v>929</v>
      </c>
      <c r="AJ11134" s="807">
        <v>13</v>
      </c>
      <c r="AK11134" s="807">
        <v>77</v>
      </c>
      <c r="AL11134" s="759" t="str">
        <f t="shared" si="347"/>
        <v>Vejez</v>
      </c>
    </row>
    <row r="11135" spans="16:38" ht="15">
      <c r="P11135" s="806" t="s">
        <v>894</v>
      </c>
      <c r="Q11135" s="807">
        <v>58</v>
      </c>
      <c r="R11135" s="807">
        <v>79</v>
      </c>
      <c r="S11135" s="759" t="str">
        <f t="shared" si="346"/>
        <v>Vejez</v>
      </c>
      <c r="AI11135" s="806" t="s">
        <v>929</v>
      </c>
      <c r="AJ11135" s="807">
        <v>8</v>
      </c>
      <c r="AK11135" s="807">
        <v>78</v>
      </c>
      <c r="AL11135" s="759" t="str">
        <f t="shared" si="347"/>
        <v>Vejez</v>
      </c>
    </row>
    <row r="11136" spans="16:38" ht="15">
      <c r="P11136" s="806" t="s">
        <v>894</v>
      </c>
      <c r="Q11136" s="807">
        <v>58</v>
      </c>
      <c r="R11136" s="807">
        <v>80</v>
      </c>
      <c r="S11136" s="759" t="str">
        <f t="shared" si="346"/>
        <v>Vejez</v>
      </c>
      <c r="AI11136" s="806" t="s">
        <v>929</v>
      </c>
      <c r="AJ11136" s="807">
        <v>9</v>
      </c>
      <c r="AK11136" s="807">
        <v>79</v>
      </c>
      <c r="AL11136" s="759" t="str">
        <f t="shared" si="347"/>
        <v>Vejez</v>
      </c>
    </row>
    <row r="11137" spans="16:38" ht="15">
      <c r="P11137" s="806" t="s">
        <v>894</v>
      </c>
      <c r="Q11137" s="807">
        <v>51</v>
      </c>
      <c r="R11137" s="807">
        <v>81</v>
      </c>
      <c r="S11137" s="759" t="str">
        <f t="shared" si="346"/>
        <v>Vejez</v>
      </c>
      <c r="AI11137" s="806" t="s">
        <v>929</v>
      </c>
      <c r="AJ11137" s="807">
        <v>8</v>
      </c>
      <c r="AK11137" s="807">
        <v>80</v>
      </c>
      <c r="AL11137" s="759" t="str">
        <f t="shared" si="347"/>
        <v>Vejez</v>
      </c>
    </row>
    <row r="11138" spans="16:38" ht="15">
      <c r="P11138" s="806" t="s">
        <v>894</v>
      </c>
      <c r="Q11138" s="807">
        <v>44</v>
      </c>
      <c r="R11138" s="807">
        <v>82</v>
      </c>
      <c r="S11138" s="759" t="str">
        <f t="shared" si="346"/>
        <v>Vejez</v>
      </c>
      <c r="AI11138" s="806" t="s">
        <v>929</v>
      </c>
      <c r="AJ11138" s="807">
        <v>8</v>
      </c>
      <c r="AK11138" s="807">
        <v>81</v>
      </c>
      <c r="AL11138" s="759" t="str">
        <f t="shared" si="347"/>
        <v>Vejez</v>
      </c>
    </row>
    <row r="11139" spans="16:38" ht="15">
      <c r="P11139" s="806" t="s">
        <v>894</v>
      </c>
      <c r="Q11139" s="807">
        <v>35</v>
      </c>
      <c r="R11139" s="807">
        <v>83</v>
      </c>
      <c r="S11139" s="759" t="str">
        <f t="shared" ref="S11139:S11202" si="348">IF(P11139=0,"",IF(AND(R11139&gt;=0,R11139&lt;=5),"Primera Infancia",IF(AND(R11139&gt;=6,R11139&lt;=11),"Infancia",IF(AND(R11139&gt;=12,R11139&lt;=17),"Adolescente",IF(AND(R11139&gt;=18,R11139&lt;=28),"Juventud",IF(AND(R11139&gt;=29,R11139&lt;=59),"Adulto","Vejez"))))))</f>
        <v>Vejez</v>
      </c>
      <c r="AI11139" s="806" t="s">
        <v>929</v>
      </c>
      <c r="AJ11139" s="807">
        <v>9</v>
      </c>
      <c r="AK11139" s="807">
        <v>82</v>
      </c>
      <c r="AL11139" s="759" t="str">
        <f t="shared" ref="AL11139:AL11202" si="349">IF(AI11139=0,"",IF(AND(AK11139&gt;=0,AK11139&lt;=5),"Primera Infancia",IF(AND(AK11139&gt;=6,AK11139&lt;=11),"Infancia",IF(AND(AK11139&gt;=12,AK11139&lt;=17),"Adolescente",IF(AND(AK11139&gt;=18,AK11139&lt;=28),"Juventud",IF(AND(AK11139&gt;=29,AK11139&lt;=59),"Adulto","Vejez"))))))</f>
        <v>Vejez</v>
      </c>
    </row>
    <row r="11140" spans="16:38" ht="15">
      <c r="P11140" s="806" t="s">
        <v>894</v>
      </c>
      <c r="Q11140" s="807">
        <v>32</v>
      </c>
      <c r="R11140" s="807">
        <v>84</v>
      </c>
      <c r="S11140" s="759" t="str">
        <f t="shared" si="348"/>
        <v>Vejez</v>
      </c>
      <c r="AI11140" s="806" t="s">
        <v>929</v>
      </c>
      <c r="AJ11140" s="807">
        <v>5</v>
      </c>
      <c r="AK11140" s="807">
        <v>83</v>
      </c>
      <c r="AL11140" s="759" t="str">
        <f t="shared" si="349"/>
        <v>Vejez</v>
      </c>
    </row>
    <row r="11141" spans="16:38" ht="15">
      <c r="P11141" s="806" t="s">
        <v>894</v>
      </c>
      <c r="Q11141" s="807">
        <v>28</v>
      </c>
      <c r="R11141" s="807">
        <v>85</v>
      </c>
      <c r="S11141" s="759" t="str">
        <f t="shared" si="348"/>
        <v>Vejez</v>
      </c>
      <c r="AI11141" s="806" t="s">
        <v>929</v>
      </c>
      <c r="AJ11141" s="807">
        <v>10</v>
      </c>
      <c r="AK11141" s="807">
        <v>84</v>
      </c>
      <c r="AL11141" s="759" t="str">
        <f t="shared" si="349"/>
        <v>Vejez</v>
      </c>
    </row>
    <row r="11142" spans="16:38" ht="15">
      <c r="P11142" s="806" t="s">
        <v>894</v>
      </c>
      <c r="Q11142" s="807">
        <v>31</v>
      </c>
      <c r="R11142" s="807">
        <v>86</v>
      </c>
      <c r="S11142" s="759" t="str">
        <f t="shared" si="348"/>
        <v>Vejez</v>
      </c>
      <c r="AI11142" s="806" t="s">
        <v>929</v>
      </c>
      <c r="AJ11142" s="807">
        <v>12</v>
      </c>
      <c r="AK11142" s="807">
        <v>85</v>
      </c>
      <c r="AL11142" s="759" t="str">
        <f t="shared" si="349"/>
        <v>Vejez</v>
      </c>
    </row>
    <row r="11143" spans="16:38" ht="15">
      <c r="P11143" s="806" t="s">
        <v>894</v>
      </c>
      <c r="Q11143" s="807">
        <v>24</v>
      </c>
      <c r="R11143" s="807">
        <v>87</v>
      </c>
      <c r="S11143" s="759" t="str">
        <f t="shared" si="348"/>
        <v>Vejez</v>
      </c>
      <c r="AI11143" s="806" t="s">
        <v>929</v>
      </c>
      <c r="AJ11143" s="807">
        <v>5</v>
      </c>
      <c r="AK11143" s="807">
        <v>86</v>
      </c>
      <c r="AL11143" s="759" t="str">
        <f t="shared" si="349"/>
        <v>Vejez</v>
      </c>
    </row>
    <row r="11144" spans="16:38" ht="15">
      <c r="P11144" s="806" t="s">
        <v>894</v>
      </c>
      <c r="Q11144" s="807">
        <v>17</v>
      </c>
      <c r="R11144" s="807">
        <v>88</v>
      </c>
      <c r="S11144" s="759" t="str">
        <f t="shared" si="348"/>
        <v>Vejez</v>
      </c>
      <c r="AI11144" s="806" t="s">
        <v>929</v>
      </c>
      <c r="AJ11144" s="807">
        <v>6</v>
      </c>
      <c r="AK11144" s="807">
        <v>87</v>
      </c>
      <c r="AL11144" s="759" t="str">
        <f t="shared" si="349"/>
        <v>Vejez</v>
      </c>
    </row>
    <row r="11145" spans="16:38" ht="15">
      <c r="P11145" s="806" t="s">
        <v>894</v>
      </c>
      <c r="Q11145" s="807">
        <v>24</v>
      </c>
      <c r="R11145" s="807">
        <v>89</v>
      </c>
      <c r="S11145" s="759" t="str">
        <f t="shared" si="348"/>
        <v>Vejez</v>
      </c>
      <c r="AI11145" s="806" t="s">
        <v>929</v>
      </c>
      <c r="AJ11145" s="807">
        <v>4</v>
      </c>
      <c r="AK11145" s="807">
        <v>88</v>
      </c>
      <c r="AL11145" s="759" t="str">
        <f t="shared" si="349"/>
        <v>Vejez</v>
      </c>
    </row>
    <row r="11146" spans="16:38" ht="15">
      <c r="P11146" s="806" t="s">
        <v>894</v>
      </c>
      <c r="Q11146" s="807">
        <v>17</v>
      </c>
      <c r="R11146" s="807">
        <v>90</v>
      </c>
      <c r="S11146" s="759" t="str">
        <f t="shared" si="348"/>
        <v>Vejez</v>
      </c>
      <c r="AI11146" s="806" t="s">
        <v>929</v>
      </c>
      <c r="AJ11146" s="807">
        <v>1</v>
      </c>
      <c r="AK11146" s="807">
        <v>89</v>
      </c>
      <c r="AL11146" s="759" t="str">
        <f t="shared" si="349"/>
        <v>Vejez</v>
      </c>
    </row>
    <row r="11147" spans="16:38" ht="15">
      <c r="P11147" s="806" t="s">
        <v>894</v>
      </c>
      <c r="Q11147" s="807">
        <v>15</v>
      </c>
      <c r="R11147" s="807">
        <v>91</v>
      </c>
      <c r="S11147" s="759" t="str">
        <f t="shared" si="348"/>
        <v>Vejez</v>
      </c>
      <c r="AI11147" s="806" t="s">
        <v>929</v>
      </c>
      <c r="AJ11147" s="807">
        <v>5</v>
      </c>
      <c r="AK11147" s="807">
        <v>90</v>
      </c>
      <c r="AL11147" s="759" t="str">
        <f t="shared" si="349"/>
        <v>Vejez</v>
      </c>
    </row>
    <row r="11148" spans="16:38" ht="15">
      <c r="P11148" s="806" t="s">
        <v>894</v>
      </c>
      <c r="Q11148" s="807">
        <v>12</v>
      </c>
      <c r="R11148" s="807">
        <v>92</v>
      </c>
      <c r="S11148" s="759" t="str">
        <f t="shared" si="348"/>
        <v>Vejez</v>
      </c>
      <c r="AI11148" s="806" t="s">
        <v>929</v>
      </c>
      <c r="AJ11148" s="807">
        <v>3</v>
      </c>
      <c r="AK11148" s="807">
        <v>91</v>
      </c>
      <c r="AL11148" s="759" t="str">
        <f t="shared" si="349"/>
        <v>Vejez</v>
      </c>
    </row>
    <row r="11149" spans="16:38" ht="15">
      <c r="P11149" s="806" t="s">
        <v>894</v>
      </c>
      <c r="Q11149" s="807">
        <v>17</v>
      </c>
      <c r="R11149" s="807">
        <v>93</v>
      </c>
      <c r="S11149" s="759" t="str">
        <f t="shared" si="348"/>
        <v>Vejez</v>
      </c>
      <c r="AI11149" s="806" t="s">
        <v>929</v>
      </c>
      <c r="AJ11149" s="807">
        <v>2</v>
      </c>
      <c r="AK11149" s="807">
        <v>92</v>
      </c>
      <c r="AL11149" s="759" t="str">
        <f t="shared" si="349"/>
        <v>Vejez</v>
      </c>
    </row>
    <row r="11150" spans="16:38" ht="15">
      <c r="P11150" s="806" t="s">
        <v>894</v>
      </c>
      <c r="Q11150" s="807">
        <v>10</v>
      </c>
      <c r="R11150" s="807">
        <v>94</v>
      </c>
      <c r="S11150" s="759" t="str">
        <f t="shared" si="348"/>
        <v>Vejez</v>
      </c>
      <c r="AI11150" s="806" t="s">
        <v>929</v>
      </c>
      <c r="AJ11150" s="807">
        <v>2</v>
      </c>
      <c r="AK11150" s="807">
        <v>93</v>
      </c>
      <c r="AL11150" s="759" t="str">
        <f t="shared" si="349"/>
        <v>Vejez</v>
      </c>
    </row>
    <row r="11151" spans="16:38" ht="15">
      <c r="P11151" s="806" t="s">
        <v>894</v>
      </c>
      <c r="Q11151" s="807">
        <v>9</v>
      </c>
      <c r="R11151" s="807">
        <v>95</v>
      </c>
      <c r="S11151" s="759" t="str">
        <f t="shared" si="348"/>
        <v>Vejez</v>
      </c>
      <c r="AI11151" s="806" t="s">
        <v>929</v>
      </c>
      <c r="AJ11151" s="807">
        <v>1</v>
      </c>
      <c r="AK11151" s="807">
        <v>94</v>
      </c>
      <c r="AL11151" s="759" t="str">
        <f t="shared" si="349"/>
        <v>Vejez</v>
      </c>
    </row>
    <row r="11152" spans="16:38" ht="15">
      <c r="P11152" s="806" t="s">
        <v>894</v>
      </c>
      <c r="Q11152" s="807">
        <v>13</v>
      </c>
      <c r="R11152" s="807">
        <v>96</v>
      </c>
      <c r="S11152" s="759" t="str">
        <f t="shared" si="348"/>
        <v>Vejez</v>
      </c>
      <c r="AI11152" s="806" t="s">
        <v>929</v>
      </c>
      <c r="AJ11152" s="807">
        <v>1</v>
      </c>
      <c r="AK11152" s="807">
        <v>96</v>
      </c>
      <c r="AL11152" s="759" t="str">
        <f t="shared" si="349"/>
        <v>Vejez</v>
      </c>
    </row>
    <row r="11153" spans="16:38" ht="15">
      <c r="P11153" s="806" t="s">
        <v>894</v>
      </c>
      <c r="Q11153" s="807">
        <v>11</v>
      </c>
      <c r="R11153" s="807">
        <v>97</v>
      </c>
      <c r="S11153" s="759" t="str">
        <f t="shared" si="348"/>
        <v>Vejez</v>
      </c>
      <c r="AI11153" s="806" t="s">
        <v>929</v>
      </c>
      <c r="AJ11153" s="807">
        <v>2</v>
      </c>
      <c r="AK11153" s="807">
        <v>97</v>
      </c>
      <c r="AL11153" s="759" t="str">
        <f t="shared" si="349"/>
        <v>Vejez</v>
      </c>
    </row>
    <row r="11154" spans="16:38" ht="15">
      <c r="P11154" s="806" t="s">
        <v>894</v>
      </c>
      <c r="Q11154" s="807">
        <v>1</v>
      </c>
      <c r="R11154" s="807">
        <v>98</v>
      </c>
      <c r="S11154" s="759" t="str">
        <f t="shared" si="348"/>
        <v>Vejez</v>
      </c>
      <c r="AI11154" s="806" t="s">
        <v>929</v>
      </c>
      <c r="AJ11154" s="807">
        <v>1</v>
      </c>
      <c r="AK11154" s="807">
        <v>98</v>
      </c>
      <c r="AL11154" s="759" t="str">
        <f t="shared" si="349"/>
        <v>Vejez</v>
      </c>
    </row>
    <row r="11155" spans="16:38" ht="15">
      <c r="P11155" s="806" t="s">
        <v>894</v>
      </c>
      <c r="Q11155" s="807">
        <v>7</v>
      </c>
      <c r="R11155" s="807">
        <v>99</v>
      </c>
      <c r="S11155" s="759" t="str">
        <f t="shared" si="348"/>
        <v>Vejez</v>
      </c>
      <c r="AI11155" s="806" t="s">
        <v>929</v>
      </c>
      <c r="AJ11155" s="807">
        <v>2</v>
      </c>
      <c r="AK11155" s="807">
        <v>99</v>
      </c>
      <c r="AL11155" s="759" t="str">
        <f t="shared" si="349"/>
        <v>Vejez</v>
      </c>
    </row>
    <row r="11156" spans="16:38" ht="30">
      <c r="P11156" s="806" t="s">
        <v>894</v>
      </c>
      <c r="Q11156" s="807">
        <v>2</v>
      </c>
      <c r="R11156" s="807">
        <v>100</v>
      </c>
      <c r="S11156" s="759" t="str">
        <f t="shared" si="348"/>
        <v>Vejez</v>
      </c>
      <c r="AI11156" s="806" t="s">
        <v>930</v>
      </c>
      <c r="AJ11156" s="807">
        <v>5</v>
      </c>
      <c r="AK11156" s="807">
        <v>0</v>
      </c>
      <c r="AL11156" s="759" t="str">
        <f t="shared" si="349"/>
        <v>Primera Infancia</v>
      </c>
    </row>
    <row r="11157" spans="16:38" ht="30">
      <c r="P11157" s="806" t="s">
        <v>894</v>
      </c>
      <c r="Q11157" s="807">
        <v>7</v>
      </c>
      <c r="R11157" s="807">
        <v>101</v>
      </c>
      <c r="S11157" s="759" t="str">
        <f t="shared" si="348"/>
        <v>Vejez</v>
      </c>
      <c r="AI11157" s="806" t="s">
        <v>930</v>
      </c>
      <c r="AJ11157" s="807">
        <v>3</v>
      </c>
      <c r="AK11157" s="807">
        <v>1</v>
      </c>
      <c r="AL11157" s="759" t="str">
        <f t="shared" si="349"/>
        <v>Primera Infancia</v>
      </c>
    </row>
    <row r="11158" spans="16:38" ht="30">
      <c r="P11158" s="806" t="s">
        <v>894</v>
      </c>
      <c r="Q11158" s="807">
        <v>5</v>
      </c>
      <c r="R11158" s="807">
        <v>102</v>
      </c>
      <c r="S11158" s="759" t="str">
        <f t="shared" si="348"/>
        <v>Vejez</v>
      </c>
      <c r="AI11158" s="806" t="s">
        <v>930</v>
      </c>
      <c r="AJ11158" s="807">
        <v>1</v>
      </c>
      <c r="AK11158" s="807">
        <v>3</v>
      </c>
      <c r="AL11158" s="759" t="str">
        <f t="shared" si="349"/>
        <v>Primera Infancia</v>
      </c>
    </row>
    <row r="11159" spans="16:38" ht="30">
      <c r="P11159" s="806" t="s">
        <v>894</v>
      </c>
      <c r="Q11159" s="807">
        <v>2</v>
      </c>
      <c r="R11159" s="807">
        <v>103</v>
      </c>
      <c r="S11159" s="759" t="str">
        <f t="shared" si="348"/>
        <v>Vejez</v>
      </c>
      <c r="AI11159" s="806" t="s">
        <v>930</v>
      </c>
      <c r="AJ11159" s="807">
        <v>1</v>
      </c>
      <c r="AK11159" s="807">
        <v>5</v>
      </c>
      <c r="AL11159" s="759" t="str">
        <f t="shared" si="349"/>
        <v>Primera Infancia</v>
      </c>
    </row>
    <row r="11160" spans="16:38" ht="15">
      <c r="P11160" s="806" t="s">
        <v>894</v>
      </c>
      <c r="Q11160" s="807">
        <v>4</v>
      </c>
      <c r="R11160" s="807">
        <v>104</v>
      </c>
      <c r="S11160" s="759" t="str">
        <f t="shared" si="348"/>
        <v>Vejez</v>
      </c>
      <c r="AI11160" s="806" t="s">
        <v>930</v>
      </c>
      <c r="AJ11160" s="807">
        <v>2</v>
      </c>
      <c r="AK11160" s="807">
        <v>8</v>
      </c>
      <c r="AL11160" s="759" t="str">
        <f t="shared" si="349"/>
        <v>Infancia</v>
      </c>
    </row>
    <row r="11161" spans="16:38" ht="15">
      <c r="P11161" s="806" t="s">
        <v>894</v>
      </c>
      <c r="Q11161" s="807">
        <v>1</v>
      </c>
      <c r="R11161" s="807">
        <v>105</v>
      </c>
      <c r="S11161" s="759" t="str">
        <f t="shared" si="348"/>
        <v>Vejez</v>
      </c>
      <c r="AI11161" s="806" t="s">
        <v>930</v>
      </c>
      <c r="AJ11161" s="807">
        <v>2</v>
      </c>
      <c r="AK11161" s="807">
        <v>9</v>
      </c>
      <c r="AL11161" s="759" t="str">
        <f t="shared" si="349"/>
        <v>Infancia</v>
      </c>
    </row>
    <row r="11162" spans="16:38" ht="30">
      <c r="P11162" s="806" t="s">
        <v>894</v>
      </c>
      <c r="Q11162" s="807">
        <v>2</v>
      </c>
      <c r="R11162" s="807">
        <v>106</v>
      </c>
      <c r="S11162" s="759" t="str">
        <f t="shared" si="348"/>
        <v>Vejez</v>
      </c>
      <c r="AI11162" s="806" t="s">
        <v>930</v>
      </c>
      <c r="AJ11162" s="807">
        <v>2</v>
      </c>
      <c r="AK11162" s="807">
        <v>14</v>
      </c>
      <c r="AL11162" s="759" t="str">
        <f t="shared" si="349"/>
        <v>Adolescente</v>
      </c>
    </row>
    <row r="11163" spans="16:38" ht="30">
      <c r="P11163" s="806" t="s">
        <v>894</v>
      </c>
      <c r="Q11163" s="807">
        <v>1</v>
      </c>
      <c r="R11163" s="807">
        <v>108</v>
      </c>
      <c r="S11163" s="759" t="str">
        <f t="shared" si="348"/>
        <v>Vejez</v>
      </c>
      <c r="AI11163" s="806" t="s">
        <v>930</v>
      </c>
      <c r="AJ11163" s="807">
        <v>1</v>
      </c>
      <c r="AK11163" s="807">
        <v>15</v>
      </c>
      <c r="AL11163" s="759" t="str">
        <f t="shared" si="349"/>
        <v>Adolescente</v>
      </c>
    </row>
    <row r="11164" spans="16:38" ht="30">
      <c r="P11164" s="806" t="s">
        <v>894</v>
      </c>
      <c r="Q11164" s="807">
        <v>2</v>
      </c>
      <c r="R11164" s="807">
        <v>111</v>
      </c>
      <c r="S11164" s="759" t="str">
        <f t="shared" si="348"/>
        <v>Vejez</v>
      </c>
      <c r="AI11164" s="806" t="s">
        <v>930</v>
      </c>
      <c r="AJ11164" s="807">
        <v>1</v>
      </c>
      <c r="AK11164" s="807">
        <v>16</v>
      </c>
      <c r="AL11164" s="759" t="str">
        <f t="shared" si="349"/>
        <v>Adolescente</v>
      </c>
    </row>
    <row r="11165" spans="16:38" ht="30">
      <c r="P11165" s="806" t="s">
        <v>894</v>
      </c>
      <c r="Q11165" s="807">
        <v>1</v>
      </c>
      <c r="R11165" s="807">
        <v>112</v>
      </c>
      <c r="S11165" s="759" t="str">
        <f t="shared" si="348"/>
        <v>Vejez</v>
      </c>
      <c r="AI11165" s="806" t="s">
        <v>930</v>
      </c>
      <c r="AJ11165" s="807">
        <v>1</v>
      </c>
      <c r="AK11165" s="807">
        <v>17</v>
      </c>
      <c r="AL11165" s="759" t="str">
        <f t="shared" si="349"/>
        <v>Adolescente</v>
      </c>
    </row>
    <row r="11166" spans="16:38" ht="30">
      <c r="P11166" s="806" t="s">
        <v>920</v>
      </c>
      <c r="Q11166" s="807">
        <v>40</v>
      </c>
      <c r="R11166" s="807">
        <v>0</v>
      </c>
      <c r="S11166" s="759" t="str">
        <f t="shared" si="348"/>
        <v>Primera Infancia</v>
      </c>
      <c r="AI11166" s="806" t="s">
        <v>930</v>
      </c>
      <c r="AJ11166" s="807">
        <v>3</v>
      </c>
      <c r="AK11166" s="807">
        <v>19</v>
      </c>
      <c r="AL11166" s="759" t="str">
        <f t="shared" si="349"/>
        <v>Juventud</v>
      </c>
    </row>
    <row r="11167" spans="16:38" ht="30">
      <c r="P11167" s="806" t="s">
        <v>920</v>
      </c>
      <c r="Q11167" s="807">
        <v>30</v>
      </c>
      <c r="R11167" s="807">
        <v>1</v>
      </c>
      <c r="S11167" s="759" t="str">
        <f t="shared" si="348"/>
        <v>Primera Infancia</v>
      </c>
      <c r="AI11167" s="806" t="s">
        <v>930</v>
      </c>
      <c r="AJ11167" s="807">
        <v>2</v>
      </c>
      <c r="AK11167" s="807">
        <v>20</v>
      </c>
      <c r="AL11167" s="759" t="str">
        <f t="shared" si="349"/>
        <v>Juventud</v>
      </c>
    </row>
    <row r="11168" spans="16:38" ht="30">
      <c r="P11168" s="806" t="s">
        <v>920</v>
      </c>
      <c r="Q11168" s="807">
        <v>31</v>
      </c>
      <c r="R11168" s="807">
        <v>2</v>
      </c>
      <c r="S11168" s="759" t="str">
        <f t="shared" si="348"/>
        <v>Primera Infancia</v>
      </c>
      <c r="AI11168" s="806" t="s">
        <v>930</v>
      </c>
      <c r="AJ11168" s="807">
        <v>8</v>
      </c>
      <c r="AK11168" s="807">
        <v>21</v>
      </c>
      <c r="AL11168" s="759" t="str">
        <f t="shared" si="349"/>
        <v>Juventud</v>
      </c>
    </row>
    <row r="11169" spans="16:38" ht="30">
      <c r="P11169" s="806" t="s">
        <v>920</v>
      </c>
      <c r="Q11169" s="807">
        <v>43</v>
      </c>
      <c r="R11169" s="807">
        <v>3</v>
      </c>
      <c r="S11169" s="759" t="str">
        <f t="shared" si="348"/>
        <v>Primera Infancia</v>
      </c>
      <c r="AI11169" s="806" t="s">
        <v>930</v>
      </c>
      <c r="AJ11169" s="807">
        <v>13</v>
      </c>
      <c r="AK11169" s="807">
        <v>22</v>
      </c>
      <c r="AL11169" s="759" t="str">
        <f t="shared" si="349"/>
        <v>Juventud</v>
      </c>
    </row>
    <row r="11170" spans="16:38" ht="30">
      <c r="P11170" s="806" t="s">
        <v>920</v>
      </c>
      <c r="Q11170" s="807">
        <v>37</v>
      </c>
      <c r="R11170" s="807">
        <v>4</v>
      </c>
      <c r="S11170" s="759" t="str">
        <f t="shared" si="348"/>
        <v>Primera Infancia</v>
      </c>
      <c r="AI11170" s="806" t="s">
        <v>930</v>
      </c>
      <c r="AJ11170" s="807">
        <v>6</v>
      </c>
      <c r="AK11170" s="807">
        <v>23</v>
      </c>
      <c r="AL11170" s="759" t="str">
        <f t="shared" si="349"/>
        <v>Juventud</v>
      </c>
    </row>
    <row r="11171" spans="16:38" ht="30">
      <c r="P11171" s="806" t="s">
        <v>920</v>
      </c>
      <c r="Q11171" s="807">
        <v>44</v>
      </c>
      <c r="R11171" s="807">
        <v>5</v>
      </c>
      <c r="S11171" s="759" t="str">
        <f t="shared" si="348"/>
        <v>Primera Infancia</v>
      </c>
      <c r="AI11171" s="806" t="s">
        <v>930</v>
      </c>
      <c r="AJ11171" s="807">
        <v>6</v>
      </c>
      <c r="AK11171" s="807">
        <v>24</v>
      </c>
      <c r="AL11171" s="759" t="str">
        <f t="shared" si="349"/>
        <v>Juventud</v>
      </c>
    </row>
    <row r="11172" spans="16:38" ht="15">
      <c r="P11172" s="806" t="s">
        <v>920</v>
      </c>
      <c r="Q11172" s="807">
        <v>42</v>
      </c>
      <c r="R11172" s="807">
        <v>6</v>
      </c>
      <c r="S11172" s="759" t="str">
        <f t="shared" si="348"/>
        <v>Infancia</v>
      </c>
      <c r="AI11172" s="806" t="s">
        <v>930</v>
      </c>
      <c r="AJ11172" s="807">
        <v>14</v>
      </c>
      <c r="AK11172" s="807">
        <v>25</v>
      </c>
      <c r="AL11172" s="759" t="str">
        <f t="shared" si="349"/>
        <v>Juventud</v>
      </c>
    </row>
    <row r="11173" spans="16:38" ht="15">
      <c r="P11173" s="806" t="s">
        <v>920</v>
      </c>
      <c r="Q11173" s="807">
        <v>28</v>
      </c>
      <c r="R11173" s="807">
        <v>7</v>
      </c>
      <c r="S11173" s="759" t="str">
        <f t="shared" si="348"/>
        <v>Infancia</v>
      </c>
      <c r="AI11173" s="806" t="s">
        <v>930</v>
      </c>
      <c r="AJ11173" s="807">
        <v>6</v>
      </c>
      <c r="AK11173" s="807">
        <v>26</v>
      </c>
      <c r="AL11173" s="759" t="str">
        <f t="shared" si="349"/>
        <v>Juventud</v>
      </c>
    </row>
    <row r="11174" spans="16:38" ht="15">
      <c r="P11174" s="806" t="s">
        <v>920</v>
      </c>
      <c r="Q11174" s="807">
        <v>42</v>
      </c>
      <c r="R11174" s="807">
        <v>8</v>
      </c>
      <c r="S11174" s="759" t="str">
        <f t="shared" si="348"/>
        <v>Infancia</v>
      </c>
      <c r="AI11174" s="806" t="s">
        <v>930</v>
      </c>
      <c r="AJ11174" s="807">
        <v>5</v>
      </c>
      <c r="AK11174" s="807">
        <v>27</v>
      </c>
      <c r="AL11174" s="759" t="str">
        <f t="shared" si="349"/>
        <v>Juventud</v>
      </c>
    </row>
    <row r="11175" spans="16:38" ht="15">
      <c r="P11175" s="806" t="s">
        <v>920</v>
      </c>
      <c r="Q11175" s="807">
        <v>38</v>
      </c>
      <c r="R11175" s="807">
        <v>9</v>
      </c>
      <c r="S11175" s="759" t="str">
        <f t="shared" si="348"/>
        <v>Infancia</v>
      </c>
      <c r="AI11175" s="806" t="s">
        <v>930</v>
      </c>
      <c r="AJ11175" s="807">
        <v>17</v>
      </c>
      <c r="AK11175" s="807">
        <v>28</v>
      </c>
      <c r="AL11175" s="759" t="str">
        <f t="shared" si="349"/>
        <v>Juventud</v>
      </c>
    </row>
    <row r="11176" spans="16:38" ht="15">
      <c r="P11176" s="806" t="s">
        <v>920</v>
      </c>
      <c r="Q11176" s="807">
        <v>21</v>
      </c>
      <c r="R11176" s="807">
        <v>10</v>
      </c>
      <c r="S11176" s="759" t="str">
        <f t="shared" si="348"/>
        <v>Infancia</v>
      </c>
      <c r="AI11176" s="806" t="s">
        <v>930</v>
      </c>
      <c r="AJ11176" s="807">
        <v>6</v>
      </c>
      <c r="AK11176" s="807">
        <v>29</v>
      </c>
      <c r="AL11176" s="759" t="str">
        <f t="shared" si="349"/>
        <v>Adulto</v>
      </c>
    </row>
    <row r="11177" spans="16:38" ht="15">
      <c r="P11177" s="806" t="s">
        <v>920</v>
      </c>
      <c r="Q11177" s="807">
        <v>31</v>
      </c>
      <c r="R11177" s="807">
        <v>11</v>
      </c>
      <c r="S11177" s="759" t="str">
        <f t="shared" si="348"/>
        <v>Infancia</v>
      </c>
      <c r="AI11177" s="806" t="s">
        <v>930</v>
      </c>
      <c r="AJ11177" s="807">
        <v>9</v>
      </c>
      <c r="AK11177" s="807">
        <v>30</v>
      </c>
      <c r="AL11177" s="759" t="str">
        <f t="shared" si="349"/>
        <v>Adulto</v>
      </c>
    </row>
    <row r="11178" spans="16:38" ht="30">
      <c r="P11178" s="806" t="s">
        <v>920</v>
      </c>
      <c r="Q11178" s="807">
        <v>30</v>
      </c>
      <c r="R11178" s="807">
        <v>12</v>
      </c>
      <c r="S11178" s="759" t="str">
        <f t="shared" si="348"/>
        <v>Adolescente</v>
      </c>
      <c r="AI11178" s="806" t="s">
        <v>930</v>
      </c>
      <c r="AJ11178" s="807">
        <v>8</v>
      </c>
      <c r="AK11178" s="807">
        <v>31</v>
      </c>
      <c r="AL11178" s="759" t="str">
        <f t="shared" si="349"/>
        <v>Adulto</v>
      </c>
    </row>
    <row r="11179" spans="16:38" ht="30">
      <c r="P11179" s="806" t="s">
        <v>920</v>
      </c>
      <c r="Q11179" s="807">
        <v>33</v>
      </c>
      <c r="R11179" s="807">
        <v>13</v>
      </c>
      <c r="S11179" s="759" t="str">
        <f t="shared" si="348"/>
        <v>Adolescente</v>
      </c>
      <c r="AI11179" s="806" t="s">
        <v>930</v>
      </c>
      <c r="AJ11179" s="807">
        <v>10</v>
      </c>
      <c r="AK11179" s="807">
        <v>32</v>
      </c>
      <c r="AL11179" s="759" t="str">
        <f t="shared" si="349"/>
        <v>Adulto</v>
      </c>
    </row>
    <row r="11180" spans="16:38" ht="30">
      <c r="P11180" s="806" t="s">
        <v>920</v>
      </c>
      <c r="Q11180" s="807">
        <v>53</v>
      </c>
      <c r="R11180" s="807">
        <v>14</v>
      </c>
      <c r="S11180" s="759" t="str">
        <f t="shared" si="348"/>
        <v>Adolescente</v>
      </c>
      <c r="AI11180" s="806" t="s">
        <v>930</v>
      </c>
      <c r="AJ11180" s="807">
        <v>8</v>
      </c>
      <c r="AK11180" s="807">
        <v>33</v>
      </c>
      <c r="AL11180" s="759" t="str">
        <f t="shared" si="349"/>
        <v>Adulto</v>
      </c>
    </row>
    <row r="11181" spans="16:38" ht="30">
      <c r="P11181" s="806" t="s">
        <v>920</v>
      </c>
      <c r="Q11181" s="807">
        <v>36</v>
      </c>
      <c r="R11181" s="807">
        <v>15</v>
      </c>
      <c r="S11181" s="759" t="str">
        <f t="shared" si="348"/>
        <v>Adolescente</v>
      </c>
      <c r="AI11181" s="806" t="s">
        <v>930</v>
      </c>
      <c r="AJ11181" s="807">
        <v>8</v>
      </c>
      <c r="AK11181" s="807">
        <v>34</v>
      </c>
      <c r="AL11181" s="759" t="str">
        <f t="shared" si="349"/>
        <v>Adulto</v>
      </c>
    </row>
    <row r="11182" spans="16:38" ht="30">
      <c r="P11182" s="806" t="s">
        <v>920</v>
      </c>
      <c r="Q11182" s="807">
        <v>57</v>
      </c>
      <c r="R11182" s="807">
        <v>16</v>
      </c>
      <c r="S11182" s="759" t="str">
        <f t="shared" si="348"/>
        <v>Adolescente</v>
      </c>
      <c r="AI11182" s="806" t="s">
        <v>930</v>
      </c>
      <c r="AJ11182" s="807">
        <v>8</v>
      </c>
      <c r="AK11182" s="807">
        <v>35</v>
      </c>
      <c r="AL11182" s="759" t="str">
        <f t="shared" si="349"/>
        <v>Adulto</v>
      </c>
    </row>
    <row r="11183" spans="16:38" ht="30">
      <c r="P11183" s="806" t="s">
        <v>920</v>
      </c>
      <c r="Q11183" s="807">
        <v>51</v>
      </c>
      <c r="R11183" s="807">
        <v>17</v>
      </c>
      <c r="S11183" s="759" t="str">
        <f t="shared" si="348"/>
        <v>Adolescente</v>
      </c>
      <c r="AI11183" s="806" t="s">
        <v>930</v>
      </c>
      <c r="AJ11183" s="807">
        <v>13</v>
      </c>
      <c r="AK11183" s="807">
        <v>36</v>
      </c>
      <c r="AL11183" s="759" t="str">
        <f t="shared" si="349"/>
        <v>Adulto</v>
      </c>
    </row>
    <row r="11184" spans="16:38" ht="15">
      <c r="P11184" s="806" t="s">
        <v>920</v>
      </c>
      <c r="Q11184" s="807">
        <v>65</v>
      </c>
      <c r="R11184" s="807">
        <v>18</v>
      </c>
      <c r="S11184" s="759" t="str">
        <f t="shared" si="348"/>
        <v>Juventud</v>
      </c>
      <c r="AI11184" s="806" t="s">
        <v>930</v>
      </c>
      <c r="AJ11184" s="807">
        <v>7</v>
      </c>
      <c r="AK11184" s="807">
        <v>37</v>
      </c>
      <c r="AL11184" s="759" t="str">
        <f t="shared" si="349"/>
        <v>Adulto</v>
      </c>
    </row>
    <row r="11185" spans="16:38" ht="15">
      <c r="P11185" s="806" t="s">
        <v>920</v>
      </c>
      <c r="Q11185" s="807">
        <v>59</v>
      </c>
      <c r="R11185" s="807">
        <v>19</v>
      </c>
      <c r="S11185" s="759" t="str">
        <f t="shared" si="348"/>
        <v>Juventud</v>
      </c>
      <c r="AI11185" s="806" t="s">
        <v>930</v>
      </c>
      <c r="AJ11185" s="807">
        <v>8</v>
      </c>
      <c r="AK11185" s="807">
        <v>38</v>
      </c>
      <c r="AL11185" s="759" t="str">
        <f t="shared" si="349"/>
        <v>Adulto</v>
      </c>
    </row>
    <row r="11186" spans="16:38" ht="15">
      <c r="P11186" s="806" t="s">
        <v>920</v>
      </c>
      <c r="Q11186" s="807">
        <v>55</v>
      </c>
      <c r="R11186" s="807">
        <v>20</v>
      </c>
      <c r="S11186" s="759" t="str">
        <f t="shared" si="348"/>
        <v>Juventud</v>
      </c>
      <c r="AI11186" s="806" t="s">
        <v>930</v>
      </c>
      <c r="AJ11186" s="807">
        <v>3</v>
      </c>
      <c r="AK11186" s="807">
        <v>39</v>
      </c>
      <c r="AL11186" s="759" t="str">
        <f t="shared" si="349"/>
        <v>Adulto</v>
      </c>
    </row>
    <row r="11187" spans="16:38" ht="15">
      <c r="P11187" s="806" t="s">
        <v>920</v>
      </c>
      <c r="Q11187" s="807">
        <v>36</v>
      </c>
      <c r="R11187" s="807">
        <v>21</v>
      </c>
      <c r="S11187" s="759" t="str">
        <f t="shared" si="348"/>
        <v>Juventud</v>
      </c>
      <c r="AI11187" s="806" t="s">
        <v>930</v>
      </c>
      <c r="AJ11187" s="807">
        <v>4</v>
      </c>
      <c r="AK11187" s="807">
        <v>40</v>
      </c>
      <c r="AL11187" s="759" t="str">
        <f t="shared" si="349"/>
        <v>Adulto</v>
      </c>
    </row>
    <row r="11188" spans="16:38" ht="15">
      <c r="P11188" s="806" t="s">
        <v>920</v>
      </c>
      <c r="Q11188" s="807">
        <v>57</v>
      </c>
      <c r="R11188" s="807">
        <v>22</v>
      </c>
      <c r="S11188" s="759" t="str">
        <f t="shared" si="348"/>
        <v>Juventud</v>
      </c>
      <c r="AI11188" s="806" t="s">
        <v>930</v>
      </c>
      <c r="AJ11188" s="807">
        <v>6</v>
      </c>
      <c r="AK11188" s="807">
        <v>41</v>
      </c>
      <c r="AL11188" s="759" t="str">
        <f t="shared" si="349"/>
        <v>Adulto</v>
      </c>
    </row>
    <row r="11189" spans="16:38" ht="15">
      <c r="P11189" s="806" t="s">
        <v>920</v>
      </c>
      <c r="Q11189" s="807">
        <v>41</v>
      </c>
      <c r="R11189" s="807">
        <v>23</v>
      </c>
      <c r="S11189" s="759" t="str">
        <f t="shared" si="348"/>
        <v>Juventud</v>
      </c>
      <c r="AI11189" s="806" t="s">
        <v>930</v>
      </c>
      <c r="AJ11189" s="807">
        <v>7</v>
      </c>
      <c r="AK11189" s="807">
        <v>42</v>
      </c>
      <c r="AL11189" s="759" t="str">
        <f t="shared" si="349"/>
        <v>Adulto</v>
      </c>
    </row>
    <row r="11190" spans="16:38" ht="15">
      <c r="P11190" s="806" t="s">
        <v>920</v>
      </c>
      <c r="Q11190" s="807">
        <v>46</v>
      </c>
      <c r="R11190" s="807">
        <v>24</v>
      </c>
      <c r="S11190" s="759" t="str">
        <f t="shared" si="348"/>
        <v>Juventud</v>
      </c>
      <c r="AI11190" s="806" t="s">
        <v>930</v>
      </c>
      <c r="AJ11190" s="807">
        <v>6</v>
      </c>
      <c r="AK11190" s="807">
        <v>43</v>
      </c>
      <c r="AL11190" s="759" t="str">
        <f t="shared" si="349"/>
        <v>Adulto</v>
      </c>
    </row>
    <row r="11191" spans="16:38" ht="15">
      <c r="P11191" s="806" t="s">
        <v>920</v>
      </c>
      <c r="Q11191" s="807">
        <v>58</v>
      </c>
      <c r="R11191" s="807">
        <v>25</v>
      </c>
      <c r="S11191" s="759" t="str">
        <f t="shared" si="348"/>
        <v>Juventud</v>
      </c>
      <c r="AI11191" s="806" t="s">
        <v>930</v>
      </c>
      <c r="AJ11191" s="807">
        <v>3</v>
      </c>
      <c r="AK11191" s="807">
        <v>44</v>
      </c>
      <c r="AL11191" s="759" t="str">
        <f t="shared" si="349"/>
        <v>Adulto</v>
      </c>
    </row>
    <row r="11192" spans="16:38" ht="15">
      <c r="P11192" s="806" t="s">
        <v>920</v>
      </c>
      <c r="Q11192" s="807">
        <v>50</v>
      </c>
      <c r="R11192" s="807">
        <v>26</v>
      </c>
      <c r="S11192" s="759" t="str">
        <f t="shared" si="348"/>
        <v>Juventud</v>
      </c>
      <c r="AI11192" s="806" t="s">
        <v>930</v>
      </c>
      <c r="AJ11192" s="807">
        <v>4</v>
      </c>
      <c r="AK11192" s="807">
        <v>45</v>
      </c>
      <c r="AL11192" s="759" t="str">
        <f t="shared" si="349"/>
        <v>Adulto</v>
      </c>
    </row>
    <row r="11193" spans="16:38" ht="15">
      <c r="P11193" s="806" t="s">
        <v>920</v>
      </c>
      <c r="Q11193" s="807">
        <v>35</v>
      </c>
      <c r="R11193" s="807">
        <v>27</v>
      </c>
      <c r="S11193" s="759" t="str">
        <f t="shared" si="348"/>
        <v>Juventud</v>
      </c>
      <c r="AI11193" s="806" t="s">
        <v>930</v>
      </c>
      <c r="AJ11193" s="807">
        <v>3</v>
      </c>
      <c r="AK11193" s="807">
        <v>46</v>
      </c>
      <c r="AL11193" s="759" t="str">
        <f t="shared" si="349"/>
        <v>Adulto</v>
      </c>
    </row>
    <row r="11194" spans="16:38" ht="15">
      <c r="P11194" s="806" t="s">
        <v>920</v>
      </c>
      <c r="Q11194" s="807">
        <v>38</v>
      </c>
      <c r="R11194" s="807">
        <v>28</v>
      </c>
      <c r="S11194" s="759" t="str">
        <f t="shared" si="348"/>
        <v>Juventud</v>
      </c>
      <c r="AI11194" s="806" t="s">
        <v>930</v>
      </c>
      <c r="AJ11194" s="807">
        <v>1</v>
      </c>
      <c r="AK11194" s="807">
        <v>47</v>
      </c>
      <c r="AL11194" s="759" t="str">
        <f t="shared" si="349"/>
        <v>Adulto</v>
      </c>
    </row>
    <row r="11195" spans="16:38" ht="15">
      <c r="P11195" s="806" t="s">
        <v>920</v>
      </c>
      <c r="Q11195" s="807">
        <v>40</v>
      </c>
      <c r="R11195" s="807">
        <v>29</v>
      </c>
      <c r="S11195" s="759" t="str">
        <f t="shared" si="348"/>
        <v>Adulto</v>
      </c>
      <c r="AI11195" s="806" t="s">
        <v>930</v>
      </c>
      <c r="AJ11195" s="807">
        <v>6</v>
      </c>
      <c r="AK11195" s="807">
        <v>48</v>
      </c>
      <c r="AL11195" s="759" t="str">
        <f t="shared" si="349"/>
        <v>Adulto</v>
      </c>
    </row>
    <row r="11196" spans="16:38" ht="15">
      <c r="P11196" s="806" t="s">
        <v>920</v>
      </c>
      <c r="Q11196" s="807">
        <v>39</v>
      </c>
      <c r="R11196" s="807">
        <v>30</v>
      </c>
      <c r="S11196" s="759" t="str">
        <f t="shared" si="348"/>
        <v>Adulto</v>
      </c>
      <c r="AI11196" s="806" t="s">
        <v>930</v>
      </c>
      <c r="AJ11196" s="807">
        <v>1</v>
      </c>
      <c r="AK11196" s="807">
        <v>49</v>
      </c>
      <c r="AL11196" s="759" t="str">
        <f t="shared" si="349"/>
        <v>Adulto</v>
      </c>
    </row>
    <row r="11197" spans="16:38" ht="15">
      <c r="P11197" s="806" t="s">
        <v>920</v>
      </c>
      <c r="Q11197" s="807">
        <v>41</v>
      </c>
      <c r="R11197" s="807">
        <v>31</v>
      </c>
      <c r="S11197" s="759" t="str">
        <f t="shared" si="348"/>
        <v>Adulto</v>
      </c>
      <c r="AI11197" s="806" t="s">
        <v>930</v>
      </c>
      <c r="AJ11197" s="807">
        <v>6</v>
      </c>
      <c r="AK11197" s="807">
        <v>50</v>
      </c>
      <c r="AL11197" s="759" t="str">
        <f t="shared" si="349"/>
        <v>Adulto</v>
      </c>
    </row>
    <row r="11198" spans="16:38" ht="15">
      <c r="P11198" s="806" t="s">
        <v>920</v>
      </c>
      <c r="Q11198" s="807">
        <v>30</v>
      </c>
      <c r="R11198" s="807">
        <v>32</v>
      </c>
      <c r="S11198" s="759" t="str">
        <f t="shared" si="348"/>
        <v>Adulto</v>
      </c>
      <c r="AI11198" s="806" t="s">
        <v>930</v>
      </c>
      <c r="AJ11198" s="807">
        <v>2</v>
      </c>
      <c r="AK11198" s="807">
        <v>51</v>
      </c>
      <c r="AL11198" s="759" t="str">
        <f t="shared" si="349"/>
        <v>Adulto</v>
      </c>
    </row>
    <row r="11199" spans="16:38" ht="15">
      <c r="P11199" s="806" t="s">
        <v>920</v>
      </c>
      <c r="Q11199" s="807">
        <v>35</v>
      </c>
      <c r="R11199" s="807">
        <v>33</v>
      </c>
      <c r="S11199" s="759" t="str">
        <f t="shared" si="348"/>
        <v>Adulto</v>
      </c>
      <c r="AI11199" s="806" t="s">
        <v>930</v>
      </c>
      <c r="AJ11199" s="807">
        <v>2</v>
      </c>
      <c r="AK11199" s="807">
        <v>52</v>
      </c>
      <c r="AL11199" s="759" t="str">
        <f t="shared" si="349"/>
        <v>Adulto</v>
      </c>
    </row>
    <row r="11200" spans="16:38" ht="15">
      <c r="P11200" s="806" t="s">
        <v>920</v>
      </c>
      <c r="Q11200" s="807">
        <v>37</v>
      </c>
      <c r="R11200" s="807">
        <v>34</v>
      </c>
      <c r="S11200" s="759" t="str">
        <f t="shared" si="348"/>
        <v>Adulto</v>
      </c>
      <c r="AI11200" s="806" t="s">
        <v>930</v>
      </c>
      <c r="AJ11200" s="807">
        <v>4</v>
      </c>
      <c r="AK11200" s="807">
        <v>53</v>
      </c>
      <c r="AL11200" s="759" t="str">
        <f t="shared" si="349"/>
        <v>Adulto</v>
      </c>
    </row>
    <row r="11201" spans="16:38" ht="15">
      <c r="P11201" s="806" t="s">
        <v>920</v>
      </c>
      <c r="Q11201" s="807">
        <v>36</v>
      </c>
      <c r="R11201" s="807">
        <v>35</v>
      </c>
      <c r="S11201" s="759" t="str">
        <f t="shared" si="348"/>
        <v>Adulto</v>
      </c>
      <c r="AI11201" s="806" t="s">
        <v>930</v>
      </c>
      <c r="AJ11201" s="807">
        <v>2</v>
      </c>
      <c r="AK11201" s="807">
        <v>54</v>
      </c>
      <c r="AL11201" s="759" t="str">
        <f t="shared" si="349"/>
        <v>Adulto</v>
      </c>
    </row>
    <row r="11202" spans="16:38" ht="15">
      <c r="P11202" s="806" t="s">
        <v>920</v>
      </c>
      <c r="Q11202" s="807">
        <v>30</v>
      </c>
      <c r="R11202" s="807">
        <v>36</v>
      </c>
      <c r="S11202" s="759" t="str">
        <f t="shared" si="348"/>
        <v>Adulto</v>
      </c>
      <c r="AI11202" s="806" t="s">
        <v>930</v>
      </c>
      <c r="AJ11202" s="807">
        <v>1</v>
      </c>
      <c r="AK11202" s="807">
        <v>55</v>
      </c>
      <c r="AL11202" s="759" t="str">
        <f t="shared" si="349"/>
        <v>Adulto</v>
      </c>
    </row>
    <row r="11203" spans="16:38" ht="15">
      <c r="P11203" s="806" t="s">
        <v>920</v>
      </c>
      <c r="Q11203" s="807">
        <v>23</v>
      </c>
      <c r="R11203" s="807">
        <v>37</v>
      </c>
      <c r="S11203" s="759" t="str">
        <f t="shared" ref="S11203:S11266" si="350">IF(P11203=0,"",IF(AND(R11203&gt;=0,R11203&lt;=5),"Primera Infancia",IF(AND(R11203&gt;=6,R11203&lt;=11),"Infancia",IF(AND(R11203&gt;=12,R11203&lt;=17),"Adolescente",IF(AND(R11203&gt;=18,R11203&lt;=28),"Juventud",IF(AND(R11203&gt;=29,R11203&lt;=59),"Adulto","Vejez"))))))</f>
        <v>Adulto</v>
      </c>
      <c r="AI11203" s="806" t="s">
        <v>930</v>
      </c>
      <c r="AJ11203" s="807">
        <v>1</v>
      </c>
      <c r="AK11203" s="807">
        <v>56</v>
      </c>
      <c r="AL11203" s="759" t="str">
        <f t="shared" ref="AL11203:AL11266" si="351">IF(AI11203=0,"",IF(AND(AK11203&gt;=0,AK11203&lt;=5),"Primera Infancia",IF(AND(AK11203&gt;=6,AK11203&lt;=11),"Infancia",IF(AND(AK11203&gt;=12,AK11203&lt;=17),"Adolescente",IF(AND(AK11203&gt;=18,AK11203&lt;=28),"Juventud",IF(AND(AK11203&gt;=29,AK11203&lt;=59),"Adulto","Vejez"))))))</f>
        <v>Adulto</v>
      </c>
    </row>
    <row r="11204" spans="16:38" ht="15">
      <c r="P11204" s="806" t="s">
        <v>920</v>
      </c>
      <c r="Q11204" s="807">
        <v>32</v>
      </c>
      <c r="R11204" s="807">
        <v>38</v>
      </c>
      <c r="S11204" s="759" t="str">
        <f t="shared" si="350"/>
        <v>Adulto</v>
      </c>
      <c r="AI11204" s="806" t="s">
        <v>930</v>
      </c>
      <c r="AJ11204" s="807">
        <v>3</v>
      </c>
      <c r="AK11204" s="807">
        <v>57</v>
      </c>
      <c r="AL11204" s="759" t="str">
        <f t="shared" si="351"/>
        <v>Adulto</v>
      </c>
    </row>
    <row r="11205" spans="16:38" ht="15">
      <c r="P11205" s="806" t="s">
        <v>920</v>
      </c>
      <c r="Q11205" s="807">
        <v>31</v>
      </c>
      <c r="R11205" s="807">
        <v>39</v>
      </c>
      <c r="S11205" s="759" t="str">
        <f t="shared" si="350"/>
        <v>Adulto</v>
      </c>
      <c r="AI11205" s="806" t="s">
        <v>930</v>
      </c>
      <c r="AJ11205" s="807">
        <v>1</v>
      </c>
      <c r="AK11205" s="807">
        <v>59</v>
      </c>
      <c r="AL11205" s="759" t="str">
        <f t="shared" si="351"/>
        <v>Adulto</v>
      </c>
    </row>
    <row r="11206" spans="16:38" ht="15">
      <c r="P11206" s="806" t="s">
        <v>920</v>
      </c>
      <c r="Q11206" s="807">
        <v>30</v>
      </c>
      <c r="R11206" s="807">
        <v>40</v>
      </c>
      <c r="S11206" s="759" t="str">
        <f t="shared" si="350"/>
        <v>Adulto</v>
      </c>
      <c r="AI11206" s="806" t="s">
        <v>930</v>
      </c>
      <c r="AJ11206" s="807">
        <v>1</v>
      </c>
      <c r="AK11206" s="807">
        <v>60</v>
      </c>
      <c r="AL11206" s="759" t="str">
        <f t="shared" si="351"/>
        <v>Vejez</v>
      </c>
    </row>
    <row r="11207" spans="16:38" ht="15">
      <c r="P11207" s="806" t="s">
        <v>920</v>
      </c>
      <c r="Q11207" s="807">
        <v>39</v>
      </c>
      <c r="R11207" s="807">
        <v>41</v>
      </c>
      <c r="S11207" s="759" t="str">
        <f t="shared" si="350"/>
        <v>Adulto</v>
      </c>
      <c r="AI11207" s="806" t="s">
        <v>930</v>
      </c>
      <c r="AJ11207" s="807">
        <v>3</v>
      </c>
      <c r="AK11207" s="807">
        <v>61</v>
      </c>
      <c r="AL11207" s="759" t="str">
        <f t="shared" si="351"/>
        <v>Vejez</v>
      </c>
    </row>
    <row r="11208" spans="16:38" ht="15">
      <c r="P11208" s="806" t="s">
        <v>920</v>
      </c>
      <c r="Q11208" s="807">
        <v>45</v>
      </c>
      <c r="R11208" s="807">
        <v>42</v>
      </c>
      <c r="S11208" s="759" t="str">
        <f t="shared" si="350"/>
        <v>Adulto</v>
      </c>
      <c r="AI11208" s="806" t="s">
        <v>930</v>
      </c>
      <c r="AJ11208" s="807">
        <v>2</v>
      </c>
      <c r="AK11208" s="807">
        <v>63</v>
      </c>
      <c r="AL11208" s="759" t="str">
        <f t="shared" si="351"/>
        <v>Vejez</v>
      </c>
    </row>
    <row r="11209" spans="16:38" ht="15">
      <c r="P11209" s="806" t="s">
        <v>920</v>
      </c>
      <c r="Q11209" s="807">
        <v>27</v>
      </c>
      <c r="R11209" s="807">
        <v>43</v>
      </c>
      <c r="S11209" s="759" t="str">
        <f t="shared" si="350"/>
        <v>Adulto</v>
      </c>
      <c r="AI11209" s="806" t="s">
        <v>930</v>
      </c>
      <c r="AJ11209" s="807">
        <v>2</v>
      </c>
      <c r="AK11209" s="807">
        <v>64</v>
      </c>
      <c r="AL11209" s="759" t="str">
        <f t="shared" si="351"/>
        <v>Vejez</v>
      </c>
    </row>
    <row r="11210" spans="16:38" ht="15">
      <c r="P11210" s="806" t="s">
        <v>920</v>
      </c>
      <c r="Q11210" s="807">
        <v>39</v>
      </c>
      <c r="R11210" s="807">
        <v>44</v>
      </c>
      <c r="S11210" s="759" t="str">
        <f t="shared" si="350"/>
        <v>Adulto</v>
      </c>
      <c r="AI11210" s="806" t="s">
        <v>930</v>
      </c>
      <c r="AJ11210" s="807">
        <v>1</v>
      </c>
      <c r="AK11210" s="807">
        <v>65</v>
      </c>
      <c r="AL11210" s="759" t="str">
        <f t="shared" si="351"/>
        <v>Vejez</v>
      </c>
    </row>
    <row r="11211" spans="16:38" ht="15">
      <c r="P11211" s="806" t="s">
        <v>920</v>
      </c>
      <c r="Q11211" s="807">
        <v>34</v>
      </c>
      <c r="R11211" s="807">
        <v>45</v>
      </c>
      <c r="S11211" s="759" t="str">
        <f t="shared" si="350"/>
        <v>Adulto</v>
      </c>
      <c r="AI11211" s="806" t="s">
        <v>930</v>
      </c>
      <c r="AJ11211" s="807">
        <v>1</v>
      </c>
      <c r="AK11211" s="807">
        <v>66</v>
      </c>
      <c r="AL11211" s="759" t="str">
        <f t="shared" si="351"/>
        <v>Vejez</v>
      </c>
    </row>
    <row r="11212" spans="16:38" ht="15">
      <c r="P11212" s="806" t="s">
        <v>920</v>
      </c>
      <c r="Q11212" s="807">
        <v>33</v>
      </c>
      <c r="R11212" s="807">
        <v>46</v>
      </c>
      <c r="S11212" s="759" t="str">
        <f t="shared" si="350"/>
        <v>Adulto</v>
      </c>
      <c r="AI11212" s="806" t="s">
        <v>930</v>
      </c>
      <c r="AJ11212" s="807">
        <v>2</v>
      </c>
      <c r="AK11212" s="807">
        <v>71</v>
      </c>
      <c r="AL11212" s="759" t="str">
        <f t="shared" si="351"/>
        <v>Vejez</v>
      </c>
    </row>
    <row r="11213" spans="16:38" ht="15">
      <c r="P11213" s="806" t="s">
        <v>920</v>
      </c>
      <c r="Q11213" s="807">
        <v>30</v>
      </c>
      <c r="R11213" s="807">
        <v>47</v>
      </c>
      <c r="S11213" s="759" t="str">
        <f t="shared" si="350"/>
        <v>Adulto</v>
      </c>
      <c r="AI11213" s="806" t="s">
        <v>930</v>
      </c>
      <c r="AJ11213" s="807">
        <v>1</v>
      </c>
      <c r="AK11213" s="807">
        <v>73</v>
      </c>
      <c r="AL11213" s="759" t="str">
        <f t="shared" si="351"/>
        <v>Vejez</v>
      </c>
    </row>
    <row r="11214" spans="16:38" ht="30">
      <c r="P11214" s="806" t="s">
        <v>920</v>
      </c>
      <c r="Q11214" s="807">
        <v>31</v>
      </c>
      <c r="R11214" s="807">
        <v>48</v>
      </c>
      <c r="S11214" s="759" t="str">
        <f t="shared" si="350"/>
        <v>Adulto</v>
      </c>
      <c r="AI11214" s="806" t="s">
        <v>931</v>
      </c>
      <c r="AJ11214" s="807">
        <v>7</v>
      </c>
      <c r="AK11214" s="807">
        <v>0</v>
      </c>
      <c r="AL11214" s="759" t="str">
        <f t="shared" si="351"/>
        <v>Primera Infancia</v>
      </c>
    </row>
    <row r="11215" spans="16:38" ht="30">
      <c r="P11215" s="806" t="s">
        <v>920</v>
      </c>
      <c r="Q11215" s="807">
        <v>33</v>
      </c>
      <c r="R11215" s="807">
        <v>49</v>
      </c>
      <c r="S11215" s="759" t="str">
        <f t="shared" si="350"/>
        <v>Adulto</v>
      </c>
      <c r="AI11215" s="806" t="s">
        <v>931</v>
      </c>
      <c r="AJ11215" s="807">
        <v>3</v>
      </c>
      <c r="AK11215" s="807">
        <v>1</v>
      </c>
      <c r="AL11215" s="759" t="str">
        <f t="shared" si="351"/>
        <v>Primera Infancia</v>
      </c>
    </row>
    <row r="11216" spans="16:38" ht="30">
      <c r="P11216" s="806" t="s">
        <v>920</v>
      </c>
      <c r="Q11216" s="807">
        <v>41</v>
      </c>
      <c r="R11216" s="807">
        <v>50</v>
      </c>
      <c r="S11216" s="759" t="str">
        <f t="shared" si="350"/>
        <v>Adulto</v>
      </c>
      <c r="AI11216" s="806" t="s">
        <v>931</v>
      </c>
      <c r="AJ11216" s="807">
        <v>9</v>
      </c>
      <c r="AK11216" s="807">
        <v>2</v>
      </c>
      <c r="AL11216" s="759" t="str">
        <f t="shared" si="351"/>
        <v>Primera Infancia</v>
      </c>
    </row>
    <row r="11217" spans="16:38" ht="30">
      <c r="P11217" s="806" t="s">
        <v>920</v>
      </c>
      <c r="Q11217" s="807">
        <v>36</v>
      </c>
      <c r="R11217" s="807">
        <v>51</v>
      </c>
      <c r="S11217" s="759" t="str">
        <f t="shared" si="350"/>
        <v>Adulto</v>
      </c>
      <c r="AI11217" s="806" t="s">
        <v>931</v>
      </c>
      <c r="AJ11217" s="807">
        <v>7</v>
      </c>
      <c r="AK11217" s="807">
        <v>3</v>
      </c>
      <c r="AL11217" s="759" t="str">
        <f t="shared" si="351"/>
        <v>Primera Infancia</v>
      </c>
    </row>
    <row r="11218" spans="16:38" ht="30">
      <c r="P11218" s="806" t="s">
        <v>920</v>
      </c>
      <c r="Q11218" s="807">
        <v>29</v>
      </c>
      <c r="R11218" s="807">
        <v>52</v>
      </c>
      <c r="S11218" s="759" t="str">
        <f t="shared" si="350"/>
        <v>Adulto</v>
      </c>
      <c r="AI11218" s="806" t="s">
        <v>931</v>
      </c>
      <c r="AJ11218" s="807">
        <v>11</v>
      </c>
      <c r="AK11218" s="807">
        <v>4</v>
      </c>
      <c r="AL11218" s="759" t="str">
        <f t="shared" si="351"/>
        <v>Primera Infancia</v>
      </c>
    </row>
    <row r="11219" spans="16:38" ht="30">
      <c r="P11219" s="806" t="s">
        <v>920</v>
      </c>
      <c r="Q11219" s="807">
        <v>43</v>
      </c>
      <c r="R11219" s="807">
        <v>53</v>
      </c>
      <c r="S11219" s="759" t="str">
        <f t="shared" si="350"/>
        <v>Adulto</v>
      </c>
      <c r="AI11219" s="806" t="s">
        <v>931</v>
      </c>
      <c r="AJ11219" s="807">
        <v>10</v>
      </c>
      <c r="AK11219" s="807">
        <v>5</v>
      </c>
      <c r="AL11219" s="759" t="str">
        <f t="shared" si="351"/>
        <v>Primera Infancia</v>
      </c>
    </row>
    <row r="11220" spans="16:38" ht="15">
      <c r="P11220" s="806" t="s">
        <v>920</v>
      </c>
      <c r="Q11220" s="807">
        <v>35</v>
      </c>
      <c r="R11220" s="807">
        <v>54</v>
      </c>
      <c r="S11220" s="759" t="str">
        <f t="shared" si="350"/>
        <v>Adulto</v>
      </c>
      <c r="AI11220" s="806" t="s">
        <v>931</v>
      </c>
      <c r="AJ11220" s="807">
        <v>7</v>
      </c>
      <c r="AK11220" s="807">
        <v>6</v>
      </c>
      <c r="AL11220" s="759" t="str">
        <f t="shared" si="351"/>
        <v>Infancia</v>
      </c>
    </row>
    <row r="11221" spans="16:38" ht="15">
      <c r="P11221" s="806" t="s">
        <v>920</v>
      </c>
      <c r="Q11221" s="807">
        <v>37</v>
      </c>
      <c r="R11221" s="807">
        <v>55</v>
      </c>
      <c r="S11221" s="759" t="str">
        <f t="shared" si="350"/>
        <v>Adulto</v>
      </c>
      <c r="AI11221" s="806" t="s">
        <v>931</v>
      </c>
      <c r="AJ11221" s="807">
        <v>13</v>
      </c>
      <c r="AK11221" s="807">
        <v>7</v>
      </c>
      <c r="AL11221" s="759" t="str">
        <f t="shared" si="351"/>
        <v>Infancia</v>
      </c>
    </row>
    <row r="11222" spans="16:38" ht="15">
      <c r="P11222" s="806" t="s">
        <v>920</v>
      </c>
      <c r="Q11222" s="807">
        <v>35</v>
      </c>
      <c r="R11222" s="807">
        <v>56</v>
      </c>
      <c r="S11222" s="759" t="str">
        <f t="shared" si="350"/>
        <v>Adulto</v>
      </c>
      <c r="AI11222" s="806" t="s">
        <v>931</v>
      </c>
      <c r="AJ11222" s="807">
        <v>6</v>
      </c>
      <c r="AK11222" s="807">
        <v>8</v>
      </c>
      <c r="AL11222" s="759" t="str">
        <f t="shared" si="351"/>
        <v>Infancia</v>
      </c>
    </row>
    <row r="11223" spans="16:38" ht="15">
      <c r="P11223" s="806" t="s">
        <v>920</v>
      </c>
      <c r="Q11223" s="807">
        <v>38</v>
      </c>
      <c r="R11223" s="807">
        <v>57</v>
      </c>
      <c r="S11223" s="759" t="str">
        <f t="shared" si="350"/>
        <v>Adulto</v>
      </c>
      <c r="AI11223" s="806" t="s">
        <v>931</v>
      </c>
      <c r="AJ11223" s="807">
        <v>8</v>
      </c>
      <c r="AK11223" s="807">
        <v>9</v>
      </c>
      <c r="AL11223" s="759" t="str">
        <f t="shared" si="351"/>
        <v>Infancia</v>
      </c>
    </row>
    <row r="11224" spans="16:38" ht="15">
      <c r="P11224" s="806" t="s">
        <v>920</v>
      </c>
      <c r="Q11224" s="807">
        <v>40</v>
      </c>
      <c r="R11224" s="807">
        <v>58</v>
      </c>
      <c r="S11224" s="759" t="str">
        <f t="shared" si="350"/>
        <v>Adulto</v>
      </c>
      <c r="AI11224" s="806" t="s">
        <v>931</v>
      </c>
      <c r="AJ11224" s="807">
        <v>11</v>
      </c>
      <c r="AK11224" s="807">
        <v>10</v>
      </c>
      <c r="AL11224" s="759" t="str">
        <f t="shared" si="351"/>
        <v>Infancia</v>
      </c>
    </row>
    <row r="11225" spans="16:38" ht="15">
      <c r="P11225" s="806" t="s">
        <v>920</v>
      </c>
      <c r="Q11225" s="807">
        <v>44</v>
      </c>
      <c r="R11225" s="807">
        <v>59</v>
      </c>
      <c r="S11225" s="759" t="str">
        <f t="shared" si="350"/>
        <v>Adulto</v>
      </c>
      <c r="AI11225" s="806" t="s">
        <v>931</v>
      </c>
      <c r="AJ11225" s="807">
        <v>11</v>
      </c>
      <c r="AK11225" s="807">
        <v>11</v>
      </c>
      <c r="AL11225" s="759" t="str">
        <f t="shared" si="351"/>
        <v>Infancia</v>
      </c>
    </row>
    <row r="11226" spans="16:38" ht="30">
      <c r="P11226" s="806" t="s">
        <v>920</v>
      </c>
      <c r="Q11226" s="807">
        <v>30</v>
      </c>
      <c r="R11226" s="807">
        <v>60</v>
      </c>
      <c r="S11226" s="759" t="str">
        <f t="shared" si="350"/>
        <v>Vejez</v>
      </c>
      <c r="AI11226" s="806" t="s">
        <v>931</v>
      </c>
      <c r="AJ11226" s="807">
        <v>17</v>
      </c>
      <c r="AK11226" s="807">
        <v>12</v>
      </c>
      <c r="AL11226" s="759" t="str">
        <f t="shared" si="351"/>
        <v>Adolescente</v>
      </c>
    </row>
    <row r="11227" spans="16:38" ht="30">
      <c r="P11227" s="806" t="s">
        <v>920</v>
      </c>
      <c r="Q11227" s="807">
        <v>37</v>
      </c>
      <c r="R11227" s="807">
        <v>61</v>
      </c>
      <c r="S11227" s="759" t="str">
        <f t="shared" si="350"/>
        <v>Vejez</v>
      </c>
      <c r="AI11227" s="806" t="s">
        <v>931</v>
      </c>
      <c r="AJ11227" s="807">
        <v>8</v>
      </c>
      <c r="AK11227" s="807">
        <v>13</v>
      </c>
      <c r="AL11227" s="759" t="str">
        <f t="shared" si="351"/>
        <v>Adolescente</v>
      </c>
    </row>
    <row r="11228" spans="16:38" ht="30">
      <c r="P11228" s="806" t="s">
        <v>920</v>
      </c>
      <c r="Q11228" s="807">
        <v>30</v>
      </c>
      <c r="R11228" s="807">
        <v>62</v>
      </c>
      <c r="S11228" s="759" t="str">
        <f t="shared" si="350"/>
        <v>Vejez</v>
      </c>
      <c r="AI11228" s="806" t="s">
        <v>931</v>
      </c>
      <c r="AJ11228" s="807">
        <v>13</v>
      </c>
      <c r="AK11228" s="807">
        <v>14</v>
      </c>
      <c r="AL11228" s="759" t="str">
        <f t="shared" si="351"/>
        <v>Adolescente</v>
      </c>
    </row>
    <row r="11229" spans="16:38" ht="30">
      <c r="P11229" s="806" t="s">
        <v>920</v>
      </c>
      <c r="Q11229" s="807">
        <v>37</v>
      </c>
      <c r="R11229" s="807">
        <v>63</v>
      </c>
      <c r="S11229" s="759" t="str">
        <f t="shared" si="350"/>
        <v>Vejez</v>
      </c>
      <c r="AI11229" s="806" t="s">
        <v>931</v>
      </c>
      <c r="AJ11229" s="807">
        <v>15</v>
      </c>
      <c r="AK11229" s="807">
        <v>15</v>
      </c>
      <c r="AL11229" s="759" t="str">
        <f t="shared" si="351"/>
        <v>Adolescente</v>
      </c>
    </row>
    <row r="11230" spans="16:38" ht="30">
      <c r="P11230" s="806" t="s">
        <v>920</v>
      </c>
      <c r="Q11230" s="807">
        <v>24</v>
      </c>
      <c r="R11230" s="807">
        <v>64</v>
      </c>
      <c r="S11230" s="759" t="str">
        <f t="shared" si="350"/>
        <v>Vejez</v>
      </c>
      <c r="AI11230" s="806" t="s">
        <v>931</v>
      </c>
      <c r="AJ11230" s="807">
        <v>12</v>
      </c>
      <c r="AK11230" s="807">
        <v>16</v>
      </c>
      <c r="AL11230" s="759" t="str">
        <f t="shared" si="351"/>
        <v>Adolescente</v>
      </c>
    </row>
    <row r="11231" spans="16:38" ht="30">
      <c r="P11231" s="806" t="s">
        <v>920</v>
      </c>
      <c r="Q11231" s="807">
        <v>39</v>
      </c>
      <c r="R11231" s="807">
        <v>65</v>
      </c>
      <c r="S11231" s="759" t="str">
        <f t="shared" si="350"/>
        <v>Vejez</v>
      </c>
      <c r="AI11231" s="806" t="s">
        <v>931</v>
      </c>
      <c r="AJ11231" s="807">
        <v>10</v>
      </c>
      <c r="AK11231" s="807">
        <v>17</v>
      </c>
      <c r="AL11231" s="759" t="str">
        <f t="shared" si="351"/>
        <v>Adolescente</v>
      </c>
    </row>
    <row r="11232" spans="16:38" ht="15">
      <c r="P11232" s="806" t="s">
        <v>920</v>
      </c>
      <c r="Q11232" s="807">
        <v>28</v>
      </c>
      <c r="R11232" s="807">
        <v>66</v>
      </c>
      <c r="S11232" s="759" t="str">
        <f t="shared" si="350"/>
        <v>Vejez</v>
      </c>
      <c r="AI11232" s="806" t="s">
        <v>931</v>
      </c>
      <c r="AJ11232" s="807">
        <v>13</v>
      </c>
      <c r="AK11232" s="807">
        <v>18</v>
      </c>
      <c r="AL11232" s="759" t="str">
        <f t="shared" si="351"/>
        <v>Juventud</v>
      </c>
    </row>
    <row r="11233" spans="16:38" ht="15">
      <c r="P11233" s="806" t="s">
        <v>920</v>
      </c>
      <c r="Q11233" s="807">
        <v>36</v>
      </c>
      <c r="R11233" s="807">
        <v>67</v>
      </c>
      <c r="S11233" s="759" t="str">
        <f t="shared" si="350"/>
        <v>Vejez</v>
      </c>
      <c r="AI11233" s="806" t="s">
        <v>931</v>
      </c>
      <c r="AJ11233" s="807">
        <v>8</v>
      </c>
      <c r="AK11233" s="807">
        <v>19</v>
      </c>
      <c r="AL11233" s="759" t="str">
        <f t="shared" si="351"/>
        <v>Juventud</v>
      </c>
    </row>
    <row r="11234" spans="16:38" ht="15">
      <c r="P11234" s="806" t="s">
        <v>920</v>
      </c>
      <c r="Q11234" s="807">
        <v>21</v>
      </c>
      <c r="R11234" s="807">
        <v>68</v>
      </c>
      <c r="S11234" s="759" t="str">
        <f t="shared" si="350"/>
        <v>Vejez</v>
      </c>
      <c r="AI11234" s="806" t="s">
        <v>931</v>
      </c>
      <c r="AJ11234" s="807">
        <v>21</v>
      </c>
      <c r="AK11234" s="807">
        <v>20</v>
      </c>
      <c r="AL11234" s="759" t="str">
        <f t="shared" si="351"/>
        <v>Juventud</v>
      </c>
    </row>
    <row r="11235" spans="16:38" ht="15">
      <c r="P11235" s="806" t="s">
        <v>920</v>
      </c>
      <c r="Q11235" s="807">
        <v>40</v>
      </c>
      <c r="R11235" s="807">
        <v>69</v>
      </c>
      <c r="S11235" s="759" t="str">
        <f t="shared" si="350"/>
        <v>Vejez</v>
      </c>
      <c r="AI11235" s="806" t="s">
        <v>931</v>
      </c>
      <c r="AJ11235" s="807">
        <v>19</v>
      </c>
      <c r="AK11235" s="807">
        <v>21</v>
      </c>
      <c r="AL11235" s="759" t="str">
        <f t="shared" si="351"/>
        <v>Juventud</v>
      </c>
    </row>
    <row r="11236" spans="16:38" ht="15">
      <c r="P11236" s="806" t="s">
        <v>920</v>
      </c>
      <c r="Q11236" s="807">
        <v>31</v>
      </c>
      <c r="R11236" s="807">
        <v>70</v>
      </c>
      <c r="S11236" s="759" t="str">
        <f t="shared" si="350"/>
        <v>Vejez</v>
      </c>
      <c r="AI11236" s="806" t="s">
        <v>931</v>
      </c>
      <c r="AJ11236" s="807">
        <v>22</v>
      </c>
      <c r="AK11236" s="807">
        <v>22</v>
      </c>
      <c r="AL11236" s="759" t="str">
        <f t="shared" si="351"/>
        <v>Juventud</v>
      </c>
    </row>
    <row r="11237" spans="16:38" ht="15">
      <c r="P11237" s="806" t="s">
        <v>920</v>
      </c>
      <c r="Q11237" s="807">
        <v>23</v>
      </c>
      <c r="R11237" s="807">
        <v>71</v>
      </c>
      <c r="S11237" s="759" t="str">
        <f t="shared" si="350"/>
        <v>Vejez</v>
      </c>
      <c r="AI11237" s="806" t="s">
        <v>931</v>
      </c>
      <c r="AJ11237" s="807">
        <v>15</v>
      </c>
      <c r="AK11237" s="807">
        <v>23</v>
      </c>
      <c r="AL11237" s="759" t="str">
        <f t="shared" si="351"/>
        <v>Juventud</v>
      </c>
    </row>
    <row r="11238" spans="16:38" ht="15">
      <c r="P11238" s="806" t="s">
        <v>920</v>
      </c>
      <c r="Q11238" s="807">
        <v>32</v>
      </c>
      <c r="R11238" s="807">
        <v>72</v>
      </c>
      <c r="S11238" s="759" t="str">
        <f t="shared" si="350"/>
        <v>Vejez</v>
      </c>
      <c r="AI11238" s="806" t="s">
        <v>931</v>
      </c>
      <c r="AJ11238" s="807">
        <v>20</v>
      </c>
      <c r="AK11238" s="807">
        <v>24</v>
      </c>
      <c r="AL11238" s="759" t="str">
        <f t="shared" si="351"/>
        <v>Juventud</v>
      </c>
    </row>
    <row r="11239" spans="16:38" ht="15">
      <c r="P11239" s="806" t="s">
        <v>920</v>
      </c>
      <c r="Q11239" s="807">
        <v>31</v>
      </c>
      <c r="R11239" s="807">
        <v>73</v>
      </c>
      <c r="S11239" s="759" t="str">
        <f t="shared" si="350"/>
        <v>Vejez</v>
      </c>
      <c r="AI11239" s="806" t="s">
        <v>931</v>
      </c>
      <c r="AJ11239" s="807">
        <v>27</v>
      </c>
      <c r="AK11239" s="807">
        <v>25</v>
      </c>
      <c r="AL11239" s="759" t="str">
        <f t="shared" si="351"/>
        <v>Juventud</v>
      </c>
    </row>
    <row r="11240" spans="16:38" ht="15">
      <c r="P11240" s="806" t="s">
        <v>920</v>
      </c>
      <c r="Q11240" s="807">
        <v>27</v>
      </c>
      <c r="R11240" s="807">
        <v>74</v>
      </c>
      <c r="S11240" s="759" t="str">
        <f t="shared" si="350"/>
        <v>Vejez</v>
      </c>
      <c r="AI11240" s="806" t="s">
        <v>931</v>
      </c>
      <c r="AJ11240" s="807">
        <v>11</v>
      </c>
      <c r="AK11240" s="807">
        <v>26</v>
      </c>
      <c r="AL11240" s="759" t="str">
        <f t="shared" si="351"/>
        <v>Juventud</v>
      </c>
    </row>
    <row r="11241" spans="16:38" ht="15">
      <c r="P11241" s="806" t="s">
        <v>920</v>
      </c>
      <c r="Q11241" s="807">
        <v>22</v>
      </c>
      <c r="R11241" s="807">
        <v>75</v>
      </c>
      <c r="S11241" s="759" t="str">
        <f t="shared" si="350"/>
        <v>Vejez</v>
      </c>
      <c r="AI11241" s="806" t="s">
        <v>931</v>
      </c>
      <c r="AJ11241" s="807">
        <v>17</v>
      </c>
      <c r="AK11241" s="807">
        <v>27</v>
      </c>
      <c r="AL11241" s="759" t="str">
        <f t="shared" si="351"/>
        <v>Juventud</v>
      </c>
    </row>
    <row r="11242" spans="16:38" ht="15">
      <c r="P11242" s="806" t="s">
        <v>920</v>
      </c>
      <c r="Q11242" s="807">
        <v>19</v>
      </c>
      <c r="R11242" s="807">
        <v>76</v>
      </c>
      <c r="S11242" s="759" t="str">
        <f t="shared" si="350"/>
        <v>Vejez</v>
      </c>
      <c r="AI11242" s="806" t="s">
        <v>931</v>
      </c>
      <c r="AJ11242" s="807">
        <v>13</v>
      </c>
      <c r="AK11242" s="807">
        <v>28</v>
      </c>
      <c r="AL11242" s="759" t="str">
        <f t="shared" si="351"/>
        <v>Juventud</v>
      </c>
    </row>
    <row r="11243" spans="16:38" ht="15">
      <c r="P11243" s="806" t="s">
        <v>920</v>
      </c>
      <c r="Q11243" s="807">
        <v>21</v>
      </c>
      <c r="R11243" s="807">
        <v>77</v>
      </c>
      <c r="S11243" s="759" t="str">
        <f t="shared" si="350"/>
        <v>Vejez</v>
      </c>
      <c r="AI11243" s="806" t="s">
        <v>931</v>
      </c>
      <c r="AJ11243" s="807">
        <v>15</v>
      </c>
      <c r="AK11243" s="807">
        <v>29</v>
      </c>
      <c r="AL11243" s="759" t="str">
        <f t="shared" si="351"/>
        <v>Adulto</v>
      </c>
    </row>
    <row r="11244" spans="16:38" ht="15">
      <c r="P11244" s="806" t="s">
        <v>920</v>
      </c>
      <c r="Q11244" s="807">
        <v>16</v>
      </c>
      <c r="R11244" s="807">
        <v>78</v>
      </c>
      <c r="S11244" s="759" t="str">
        <f t="shared" si="350"/>
        <v>Vejez</v>
      </c>
      <c r="AI11244" s="806" t="s">
        <v>931</v>
      </c>
      <c r="AJ11244" s="807">
        <v>23</v>
      </c>
      <c r="AK11244" s="807">
        <v>30</v>
      </c>
      <c r="AL11244" s="759" t="str">
        <f t="shared" si="351"/>
        <v>Adulto</v>
      </c>
    </row>
    <row r="11245" spans="16:38" ht="15">
      <c r="P11245" s="806" t="s">
        <v>920</v>
      </c>
      <c r="Q11245" s="807">
        <v>10</v>
      </c>
      <c r="R11245" s="807">
        <v>79</v>
      </c>
      <c r="S11245" s="759" t="str">
        <f t="shared" si="350"/>
        <v>Vejez</v>
      </c>
      <c r="AI11245" s="806" t="s">
        <v>931</v>
      </c>
      <c r="AJ11245" s="807">
        <v>25</v>
      </c>
      <c r="AK11245" s="807">
        <v>31</v>
      </c>
      <c r="AL11245" s="759" t="str">
        <f t="shared" si="351"/>
        <v>Adulto</v>
      </c>
    </row>
    <row r="11246" spans="16:38" ht="15">
      <c r="P11246" s="806" t="s">
        <v>920</v>
      </c>
      <c r="Q11246" s="807">
        <v>16</v>
      </c>
      <c r="R11246" s="807">
        <v>80</v>
      </c>
      <c r="S11246" s="759" t="str">
        <f t="shared" si="350"/>
        <v>Vejez</v>
      </c>
      <c r="AI11246" s="806" t="s">
        <v>931</v>
      </c>
      <c r="AJ11246" s="807">
        <v>21</v>
      </c>
      <c r="AK11246" s="807">
        <v>32</v>
      </c>
      <c r="AL11246" s="759" t="str">
        <f t="shared" si="351"/>
        <v>Adulto</v>
      </c>
    </row>
    <row r="11247" spans="16:38" ht="15">
      <c r="P11247" s="806" t="s">
        <v>920</v>
      </c>
      <c r="Q11247" s="807">
        <v>18</v>
      </c>
      <c r="R11247" s="807">
        <v>81</v>
      </c>
      <c r="S11247" s="759" t="str">
        <f t="shared" si="350"/>
        <v>Vejez</v>
      </c>
      <c r="AI11247" s="806" t="s">
        <v>931</v>
      </c>
      <c r="AJ11247" s="807">
        <v>20</v>
      </c>
      <c r="AK11247" s="807">
        <v>33</v>
      </c>
      <c r="AL11247" s="759" t="str">
        <f t="shared" si="351"/>
        <v>Adulto</v>
      </c>
    </row>
    <row r="11248" spans="16:38" ht="15">
      <c r="P11248" s="806" t="s">
        <v>920</v>
      </c>
      <c r="Q11248" s="807">
        <v>10</v>
      </c>
      <c r="R11248" s="807">
        <v>82</v>
      </c>
      <c r="S11248" s="759" t="str">
        <f t="shared" si="350"/>
        <v>Vejez</v>
      </c>
      <c r="AI11248" s="806" t="s">
        <v>931</v>
      </c>
      <c r="AJ11248" s="807">
        <v>24</v>
      </c>
      <c r="AK11248" s="807">
        <v>34</v>
      </c>
      <c r="AL11248" s="759" t="str">
        <f t="shared" si="351"/>
        <v>Adulto</v>
      </c>
    </row>
    <row r="11249" spans="16:38" ht="15">
      <c r="P11249" s="806" t="s">
        <v>920</v>
      </c>
      <c r="Q11249" s="807">
        <v>11</v>
      </c>
      <c r="R11249" s="807">
        <v>83</v>
      </c>
      <c r="S11249" s="759" t="str">
        <f t="shared" si="350"/>
        <v>Vejez</v>
      </c>
      <c r="AI11249" s="806" t="s">
        <v>931</v>
      </c>
      <c r="AJ11249" s="807">
        <v>19</v>
      </c>
      <c r="AK11249" s="807">
        <v>35</v>
      </c>
      <c r="AL11249" s="759" t="str">
        <f t="shared" si="351"/>
        <v>Adulto</v>
      </c>
    </row>
    <row r="11250" spans="16:38" ht="15">
      <c r="P11250" s="806" t="s">
        <v>920</v>
      </c>
      <c r="Q11250" s="807">
        <v>7</v>
      </c>
      <c r="R11250" s="807">
        <v>84</v>
      </c>
      <c r="S11250" s="759" t="str">
        <f t="shared" si="350"/>
        <v>Vejez</v>
      </c>
      <c r="AI11250" s="806" t="s">
        <v>931</v>
      </c>
      <c r="AJ11250" s="807">
        <v>18</v>
      </c>
      <c r="AK11250" s="807">
        <v>36</v>
      </c>
      <c r="AL11250" s="759" t="str">
        <f t="shared" si="351"/>
        <v>Adulto</v>
      </c>
    </row>
    <row r="11251" spans="16:38" ht="15">
      <c r="P11251" s="806" t="s">
        <v>920</v>
      </c>
      <c r="Q11251" s="807">
        <v>6</v>
      </c>
      <c r="R11251" s="807">
        <v>85</v>
      </c>
      <c r="S11251" s="759" t="str">
        <f t="shared" si="350"/>
        <v>Vejez</v>
      </c>
      <c r="AI11251" s="806" t="s">
        <v>931</v>
      </c>
      <c r="AJ11251" s="807">
        <v>22</v>
      </c>
      <c r="AK11251" s="807">
        <v>37</v>
      </c>
      <c r="AL11251" s="759" t="str">
        <f t="shared" si="351"/>
        <v>Adulto</v>
      </c>
    </row>
    <row r="11252" spans="16:38" ht="15">
      <c r="P11252" s="806" t="s">
        <v>920</v>
      </c>
      <c r="Q11252" s="807">
        <v>10</v>
      </c>
      <c r="R11252" s="807">
        <v>86</v>
      </c>
      <c r="S11252" s="759" t="str">
        <f t="shared" si="350"/>
        <v>Vejez</v>
      </c>
      <c r="AI11252" s="806" t="s">
        <v>931</v>
      </c>
      <c r="AJ11252" s="807">
        <v>12</v>
      </c>
      <c r="AK11252" s="807">
        <v>38</v>
      </c>
      <c r="AL11252" s="759" t="str">
        <f t="shared" si="351"/>
        <v>Adulto</v>
      </c>
    </row>
    <row r="11253" spans="16:38" ht="15">
      <c r="P11253" s="806" t="s">
        <v>920</v>
      </c>
      <c r="Q11253" s="807">
        <v>1</v>
      </c>
      <c r="R11253" s="807">
        <v>87</v>
      </c>
      <c r="S11253" s="759" t="str">
        <f t="shared" si="350"/>
        <v>Vejez</v>
      </c>
      <c r="AI11253" s="806" t="s">
        <v>931</v>
      </c>
      <c r="AJ11253" s="807">
        <v>19</v>
      </c>
      <c r="AK11253" s="807">
        <v>39</v>
      </c>
      <c r="AL11253" s="759" t="str">
        <f t="shared" si="351"/>
        <v>Adulto</v>
      </c>
    </row>
    <row r="11254" spans="16:38" ht="15">
      <c r="P11254" s="806" t="s">
        <v>920</v>
      </c>
      <c r="Q11254" s="807">
        <v>6</v>
      </c>
      <c r="R11254" s="807">
        <v>88</v>
      </c>
      <c r="S11254" s="759" t="str">
        <f t="shared" si="350"/>
        <v>Vejez</v>
      </c>
      <c r="AI11254" s="806" t="s">
        <v>931</v>
      </c>
      <c r="AJ11254" s="807">
        <v>18</v>
      </c>
      <c r="AK11254" s="807">
        <v>40</v>
      </c>
      <c r="AL11254" s="759" t="str">
        <f t="shared" si="351"/>
        <v>Adulto</v>
      </c>
    </row>
    <row r="11255" spans="16:38" ht="15">
      <c r="P11255" s="806" t="s">
        <v>920</v>
      </c>
      <c r="Q11255" s="807">
        <v>3</v>
      </c>
      <c r="R11255" s="807">
        <v>89</v>
      </c>
      <c r="S11255" s="759" t="str">
        <f t="shared" si="350"/>
        <v>Vejez</v>
      </c>
      <c r="AI11255" s="806" t="s">
        <v>931</v>
      </c>
      <c r="AJ11255" s="807">
        <v>16</v>
      </c>
      <c r="AK11255" s="807">
        <v>41</v>
      </c>
      <c r="AL11255" s="759" t="str">
        <f t="shared" si="351"/>
        <v>Adulto</v>
      </c>
    </row>
    <row r="11256" spans="16:38" ht="15">
      <c r="P11256" s="806" t="s">
        <v>920</v>
      </c>
      <c r="Q11256" s="807">
        <v>8</v>
      </c>
      <c r="R11256" s="807">
        <v>90</v>
      </c>
      <c r="S11256" s="759" t="str">
        <f t="shared" si="350"/>
        <v>Vejez</v>
      </c>
      <c r="AI11256" s="806" t="s">
        <v>931</v>
      </c>
      <c r="AJ11256" s="807">
        <v>13</v>
      </c>
      <c r="AK11256" s="807">
        <v>42</v>
      </c>
      <c r="AL11256" s="759" t="str">
        <f t="shared" si="351"/>
        <v>Adulto</v>
      </c>
    </row>
    <row r="11257" spans="16:38" ht="15">
      <c r="P11257" s="806" t="s">
        <v>920</v>
      </c>
      <c r="Q11257" s="807">
        <v>3</v>
      </c>
      <c r="R11257" s="807">
        <v>91</v>
      </c>
      <c r="S11257" s="759" t="str">
        <f t="shared" si="350"/>
        <v>Vejez</v>
      </c>
      <c r="AI11257" s="806" t="s">
        <v>931</v>
      </c>
      <c r="AJ11257" s="807">
        <v>13</v>
      </c>
      <c r="AK11257" s="807">
        <v>43</v>
      </c>
      <c r="AL11257" s="759" t="str">
        <f t="shared" si="351"/>
        <v>Adulto</v>
      </c>
    </row>
    <row r="11258" spans="16:38" ht="15">
      <c r="P11258" s="806" t="s">
        <v>920</v>
      </c>
      <c r="Q11258" s="807">
        <v>5</v>
      </c>
      <c r="R11258" s="807">
        <v>92</v>
      </c>
      <c r="S11258" s="759" t="str">
        <f t="shared" si="350"/>
        <v>Vejez</v>
      </c>
      <c r="AI11258" s="806" t="s">
        <v>931</v>
      </c>
      <c r="AJ11258" s="807">
        <v>13</v>
      </c>
      <c r="AK11258" s="807">
        <v>44</v>
      </c>
      <c r="AL11258" s="759" t="str">
        <f t="shared" si="351"/>
        <v>Adulto</v>
      </c>
    </row>
    <row r="11259" spans="16:38" ht="15">
      <c r="P11259" s="806" t="s">
        <v>920</v>
      </c>
      <c r="Q11259" s="807">
        <v>4</v>
      </c>
      <c r="R11259" s="807">
        <v>93</v>
      </c>
      <c r="S11259" s="759" t="str">
        <f t="shared" si="350"/>
        <v>Vejez</v>
      </c>
      <c r="AI11259" s="806" t="s">
        <v>931</v>
      </c>
      <c r="AJ11259" s="807">
        <v>11</v>
      </c>
      <c r="AK11259" s="807">
        <v>45</v>
      </c>
      <c r="AL11259" s="759" t="str">
        <f t="shared" si="351"/>
        <v>Adulto</v>
      </c>
    </row>
    <row r="11260" spans="16:38" ht="15">
      <c r="P11260" s="806" t="s">
        <v>920</v>
      </c>
      <c r="Q11260" s="807">
        <v>2</v>
      </c>
      <c r="R11260" s="807">
        <v>94</v>
      </c>
      <c r="S11260" s="759" t="str">
        <f t="shared" si="350"/>
        <v>Vejez</v>
      </c>
      <c r="AI11260" s="806" t="s">
        <v>931</v>
      </c>
      <c r="AJ11260" s="807">
        <v>14</v>
      </c>
      <c r="AK11260" s="807">
        <v>46</v>
      </c>
      <c r="AL11260" s="759" t="str">
        <f t="shared" si="351"/>
        <v>Adulto</v>
      </c>
    </row>
    <row r="11261" spans="16:38" ht="15">
      <c r="P11261" s="806" t="s">
        <v>920</v>
      </c>
      <c r="Q11261" s="807">
        <v>2</v>
      </c>
      <c r="R11261" s="807">
        <v>95</v>
      </c>
      <c r="S11261" s="759" t="str">
        <f t="shared" si="350"/>
        <v>Vejez</v>
      </c>
      <c r="AI11261" s="806" t="s">
        <v>931</v>
      </c>
      <c r="AJ11261" s="807">
        <v>13</v>
      </c>
      <c r="AK11261" s="807">
        <v>47</v>
      </c>
      <c r="AL11261" s="759" t="str">
        <f t="shared" si="351"/>
        <v>Adulto</v>
      </c>
    </row>
    <row r="11262" spans="16:38" ht="15">
      <c r="P11262" s="806" t="s">
        <v>920</v>
      </c>
      <c r="Q11262" s="807">
        <v>1</v>
      </c>
      <c r="R11262" s="807">
        <v>98</v>
      </c>
      <c r="S11262" s="759" t="str">
        <f t="shared" si="350"/>
        <v>Vejez</v>
      </c>
      <c r="AI11262" s="806" t="s">
        <v>931</v>
      </c>
      <c r="AJ11262" s="807">
        <v>8</v>
      </c>
      <c r="AK11262" s="807">
        <v>48</v>
      </c>
      <c r="AL11262" s="759" t="str">
        <f t="shared" si="351"/>
        <v>Adulto</v>
      </c>
    </row>
    <row r="11263" spans="16:38" ht="15">
      <c r="P11263" s="806" t="s">
        <v>920</v>
      </c>
      <c r="Q11263" s="807">
        <v>1</v>
      </c>
      <c r="R11263" s="807">
        <v>99</v>
      </c>
      <c r="S11263" s="759" t="str">
        <f t="shared" si="350"/>
        <v>Vejez</v>
      </c>
      <c r="AI11263" s="806" t="s">
        <v>931</v>
      </c>
      <c r="AJ11263" s="807">
        <v>13</v>
      </c>
      <c r="AK11263" s="807">
        <v>49</v>
      </c>
      <c r="AL11263" s="759" t="str">
        <f t="shared" si="351"/>
        <v>Adulto</v>
      </c>
    </row>
    <row r="11264" spans="16:38" ht="15">
      <c r="P11264" s="806" t="s">
        <v>920</v>
      </c>
      <c r="Q11264" s="807">
        <v>1</v>
      </c>
      <c r="R11264" s="807">
        <v>102</v>
      </c>
      <c r="S11264" s="759" t="str">
        <f t="shared" si="350"/>
        <v>Vejez</v>
      </c>
      <c r="AI11264" s="806" t="s">
        <v>931</v>
      </c>
      <c r="AJ11264" s="807">
        <v>9</v>
      </c>
      <c r="AK11264" s="807">
        <v>50</v>
      </c>
      <c r="AL11264" s="759" t="str">
        <f t="shared" si="351"/>
        <v>Adulto</v>
      </c>
    </row>
    <row r="11265" spans="16:38" ht="15">
      <c r="P11265" s="806" t="s">
        <v>920</v>
      </c>
      <c r="Q11265" s="807">
        <v>1</v>
      </c>
      <c r="R11265" s="807">
        <v>103</v>
      </c>
      <c r="S11265" s="759" t="str">
        <f t="shared" si="350"/>
        <v>Vejez</v>
      </c>
      <c r="AI11265" s="806" t="s">
        <v>931</v>
      </c>
      <c r="AJ11265" s="807">
        <v>14</v>
      </c>
      <c r="AK11265" s="807">
        <v>51</v>
      </c>
      <c r="AL11265" s="759" t="str">
        <f t="shared" si="351"/>
        <v>Adulto</v>
      </c>
    </row>
    <row r="11266" spans="16:38" ht="30">
      <c r="P11266" s="806" t="s">
        <v>921</v>
      </c>
      <c r="Q11266" s="807">
        <v>19</v>
      </c>
      <c r="R11266" s="807">
        <v>0</v>
      </c>
      <c r="S11266" s="759" t="str">
        <f t="shared" si="350"/>
        <v>Primera Infancia</v>
      </c>
      <c r="AI11266" s="806" t="s">
        <v>931</v>
      </c>
      <c r="AJ11266" s="807">
        <v>15</v>
      </c>
      <c r="AK11266" s="807">
        <v>52</v>
      </c>
      <c r="AL11266" s="759" t="str">
        <f t="shared" si="351"/>
        <v>Adulto</v>
      </c>
    </row>
    <row r="11267" spans="16:38" ht="30">
      <c r="P11267" s="806" t="s">
        <v>921</v>
      </c>
      <c r="Q11267" s="807">
        <v>15</v>
      </c>
      <c r="R11267" s="807">
        <v>1</v>
      </c>
      <c r="S11267" s="759" t="str">
        <f t="shared" ref="S11267:S11330" si="352">IF(P11267=0,"",IF(AND(R11267&gt;=0,R11267&lt;=5),"Primera Infancia",IF(AND(R11267&gt;=6,R11267&lt;=11),"Infancia",IF(AND(R11267&gt;=12,R11267&lt;=17),"Adolescente",IF(AND(R11267&gt;=18,R11267&lt;=28),"Juventud",IF(AND(R11267&gt;=29,R11267&lt;=59),"Adulto","Vejez"))))))</f>
        <v>Primera Infancia</v>
      </c>
      <c r="AI11267" s="806" t="s">
        <v>931</v>
      </c>
      <c r="AJ11267" s="807">
        <v>13</v>
      </c>
      <c r="AK11267" s="807">
        <v>53</v>
      </c>
      <c r="AL11267" s="759" t="str">
        <f t="shared" ref="AL11267:AL11330" si="353">IF(AI11267=0,"",IF(AND(AK11267&gt;=0,AK11267&lt;=5),"Primera Infancia",IF(AND(AK11267&gt;=6,AK11267&lt;=11),"Infancia",IF(AND(AK11267&gt;=12,AK11267&lt;=17),"Adolescente",IF(AND(AK11267&gt;=18,AK11267&lt;=28),"Juventud",IF(AND(AK11267&gt;=29,AK11267&lt;=59),"Adulto","Vejez"))))))</f>
        <v>Adulto</v>
      </c>
    </row>
    <row r="11268" spans="16:38" ht="30">
      <c r="P11268" s="806" t="s">
        <v>921</v>
      </c>
      <c r="Q11268" s="807">
        <v>27</v>
      </c>
      <c r="R11268" s="807">
        <v>2</v>
      </c>
      <c r="S11268" s="759" t="str">
        <f t="shared" si="352"/>
        <v>Primera Infancia</v>
      </c>
      <c r="AI11268" s="806" t="s">
        <v>931</v>
      </c>
      <c r="AJ11268" s="807">
        <v>20</v>
      </c>
      <c r="AK11268" s="807">
        <v>54</v>
      </c>
      <c r="AL11268" s="759" t="str">
        <f t="shared" si="353"/>
        <v>Adulto</v>
      </c>
    </row>
    <row r="11269" spans="16:38" ht="30">
      <c r="P11269" s="806" t="s">
        <v>921</v>
      </c>
      <c r="Q11269" s="807">
        <v>18</v>
      </c>
      <c r="R11269" s="807">
        <v>3</v>
      </c>
      <c r="S11269" s="759" t="str">
        <f t="shared" si="352"/>
        <v>Primera Infancia</v>
      </c>
      <c r="AI11269" s="806" t="s">
        <v>931</v>
      </c>
      <c r="AJ11269" s="807">
        <v>10</v>
      </c>
      <c r="AK11269" s="807">
        <v>55</v>
      </c>
      <c r="AL11269" s="759" t="str">
        <f t="shared" si="353"/>
        <v>Adulto</v>
      </c>
    </row>
    <row r="11270" spans="16:38" ht="30">
      <c r="P11270" s="806" t="s">
        <v>921</v>
      </c>
      <c r="Q11270" s="807">
        <v>34</v>
      </c>
      <c r="R11270" s="807">
        <v>4</v>
      </c>
      <c r="S11270" s="759" t="str">
        <f t="shared" si="352"/>
        <v>Primera Infancia</v>
      </c>
      <c r="AI11270" s="806" t="s">
        <v>931</v>
      </c>
      <c r="AJ11270" s="807">
        <v>14</v>
      </c>
      <c r="AK11270" s="807">
        <v>56</v>
      </c>
      <c r="AL11270" s="759" t="str">
        <f t="shared" si="353"/>
        <v>Adulto</v>
      </c>
    </row>
    <row r="11271" spans="16:38" ht="30">
      <c r="P11271" s="806" t="s">
        <v>921</v>
      </c>
      <c r="Q11271" s="807">
        <v>31</v>
      </c>
      <c r="R11271" s="807">
        <v>5</v>
      </c>
      <c r="S11271" s="759" t="str">
        <f t="shared" si="352"/>
        <v>Primera Infancia</v>
      </c>
      <c r="AI11271" s="806" t="s">
        <v>931</v>
      </c>
      <c r="AJ11271" s="807">
        <v>6</v>
      </c>
      <c r="AK11271" s="807">
        <v>57</v>
      </c>
      <c r="AL11271" s="759" t="str">
        <f t="shared" si="353"/>
        <v>Adulto</v>
      </c>
    </row>
    <row r="11272" spans="16:38" ht="15">
      <c r="P11272" s="806" t="s">
        <v>921</v>
      </c>
      <c r="Q11272" s="807">
        <v>20</v>
      </c>
      <c r="R11272" s="807">
        <v>6</v>
      </c>
      <c r="S11272" s="759" t="str">
        <f t="shared" si="352"/>
        <v>Infancia</v>
      </c>
      <c r="AI11272" s="806" t="s">
        <v>931</v>
      </c>
      <c r="AJ11272" s="807">
        <v>5</v>
      </c>
      <c r="AK11272" s="807">
        <v>58</v>
      </c>
      <c r="AL11272" s="759" t="str">
        <f t="shared" si="353"/>
        <v>Adulto</v>
      </c>
    </row>
    <row r="11273" spans="16:38" ht="15">
      <c r="P11273" s="806" t="s">
        <v>921</v>
      </c>
      <c r="Q11273" s="807">
        <v>14</v>
      </c>
      <c r="R11273" s="807">
        <v>7</v>
      </c>
      <c r="S11273" s="759" t="str">
        <f t="shared" si="352"/>
        <v>Infancia</v>
      </c>
      <c r="AI11273" s="806" t="s">
        <v>931</v>
      </c>
      <c r="AJ11273" s="807">
        <v>11</v>
      </c>
      <c r="AK11273" s="807">
        <v>59</v>
      </c>
      <c r="AL11273" s="759" t="str">
        <f t="shared" si="353"/>
        <v>Adulto</v>
      </c>
    </row>
    <row r="11274" spans="16:38" ht="15">
      <c r="P11274" s="806" t="s">
        <v>921</v>
      </c>
      <c r="Q11274" s="807">
        <v>36</v>
      </c>
      <c r="R11274" s="807">
        <v>8</v>
      </c>
      <c r="S11274" s="759" t="str">
        <f t="shared" si="352"/>
        <v>Infancia</v>
      </c>
      <c r="AI11274" s="806" t="s">
        <v>931</v>
      </c>
      <c r="AJ11274" s="807">
        <v>7</v>
      </c>
      <c r="AK11274" s="807">
        <v>60</v>
      </c>
      <c r="AL11274" s="759" t="str">
        <f t="shared" si="353"/>
        <v>Vejez</v>
      </c>
    </row>
    <row r="11275" spans="16:38" ht="15">
      <c r="P11275" s="806" t="s">
        <v>921</v>
      </c>
      <c r="Q11275" s="807">
        <v>33</v>
      </c>
      <c r="R11275" s="807">
        <v>9</v>
      </c>
      <c r="S11275" s="759" t="str">
        <f t="shared" si="352"/>
        <v>Infancia</v>
      </c>
      <c r="AI11275" s="806" t="s">
        <v>931</v>
      </c>
      <c r="AJ11275" s="807">
        <v>8</v>
      </c>
      <c r="AK11275" s="807">
        <v>61</v>
      </c>
      <c r="AL11275" s="759" t="str">
        <f t="shared" si="353"/>
        <v>Vejez</v>
      </c>
    </row>
    <row r="11276" spans="16:38" ht="15">
      <c r="P11276" s="806" t="s">
        <v>921</v>
      </c>
      <c r="Q11276" s="807">
        <v>29</v>
      </c>
      <c r="R11276" s="807">
        <v>10</v>
      </c>
      <c r="S11276" s="759" t="str">
        <f t="shared" si="352"/>
        <v>Infancia</v>
      </c>
      <c r="AI11276" s="806" t="s">
        <v>931</v>
      </c>
      <c r="AJ11276" s="807">
        <v>6</v>
      </c>
      <c r="AK11276" s="807">
        <v>62</v>
      </c>
      <c r="AL11276" s="759" t="str">
        <f t="shared" si="353"/>
        <v>Vejez</v>
      </c>
    </row>
    <row r="11277" spans="16:38" ht="15">
      <c r="P11277" s="806" t="s">
        <v>921</v>
      </c>
      <c r="Q11277" s="807">
        <v>26</v>
      </c>
      <c r="R11277" s="807">
        <v>11</v>
      </c>
      <c r="S11277" s="759" t="str">
        <f t="shared" si="352"/>
        <v>Infancia</v>
      </c>
      <c r="AI11277" s="806" t="s">
        <v>931</v>
      </c>
      <c r="AJ11277" s="807">
        <v>7</v>
      </c>
      <c r="AK11277" s="807">
        <v>63</v>
      </c>
      <c r="AL11277" s="759" t="str">
        <f t="shared" si="353"/>
        <v>Vejez</v>
      </c>
    </row>
    <row r="11278" spans="16:38" ht="30">
      <c r="P11278" s="806" t="s">
        <v>921</v>
      </c>
      <c r="Q11278" s="807">
        <v>42</v>
      </c>
      <c r="R11278" s="807">
        <v>12</v>
      </c>
      <c r="S11278" s="759" t="str">
        <f t="shared" si="352"/>
        <v>Adolescente</v>
      </c>
      <c r="AI11278" s="806" t="s">
        <v>931</v>
      </c>
      <c r="AJ11278" s="807">
        <v>7</v>
      </c>
      <c r="AK11278" s="807">
        <v>64</v>
      </c>
      <c r="AL11278" s="759" t="str">
        <f t="shared" si="353"/>
        <v>Vejez</v>
      </c>
    </row>
    <row r="11279" spans="16:38" ht="30">
      <c r="P11279" s="806" t="s">
        <v>921</v>
      </c>
      <c r="Q11279" s="807">
        <v>37</v>
      </c>
      <c r="R11279" s="807">
        <v>13</v>
      </c>
      <c r="S11279" s="759" t="str">
        <f t="shared" si="352"/>
        <v>Adolescente</v>
      </c>
      <c r="AI11279" s="806" t="s">
        <v>931</v>
      </c>
      <c r="AJ11279" s="807">
        <v>10</v>
      </c>
      <c r="AK11279" s="807">
        <v>65</v>
      </c>
      <c r="AL11279" s="759" t="str">
        <f t="shared" si="353"/>
        <v>Vejez</v>
      </c>
    </row>
    <row r="11280" spans="16:38" ht="30">
      <c r="P11280" s="806" t="s">
        <v>921</v>
      </c>
      <c r="Q11280" s="807">
        <v>37</v>
      </c>
      <c r="R11280" s="807">
        <v>14</v>
      </c>
      <c r="S11280" s="759" t="str">
        <f t="shared" si="352"/>
        <v>Adolescente</v>
      </c>
      <c r="AI11280" s="806" t="s">
        <v>931</v>
      </c>
      <c r="AJ11280" s="807">
        <v>5</v>
      </c>
      <c r="AK11280" s="807">
        <v>66</v>
      </c>
      <c r="AL11280" s="759" t="str">
        <f t="shared" si="353"/>
        <v>Vejez</v>
      </c>
    </row>
    <row r="11281" spans="16:38" ht="30">
      <c r="P11281" s="806" t="s">
        <v>921</v>
      </c>
      <c r="Q11281" s="807">
        <v>37</v>
      </c>
      <c r="R11281" s="807">
        <v>15</v>
      </c>
      <c r="S11281" s="759" t="str">
        <f t="shared" si="352"/>
        <v>Adolescente</v>
      </c>
      <c r="AI11281" s="806" t="s">
        <v>931</v>
      </c>
      <c r="AJ11281" s="807">
        <v>5</v>
      </c>
      <c r="AK11281" s="807">
        <v>67</v>
      </c>
      <c r="AL11281" s="759" t="str">
        <f t="shared" si="353"/>
        <v>Vejez</v>
      </c>
    </row>
    <row r="11282" spans="16:38" ht="30">
      <c r="P11282" s="806" t="s">
        <v>921</v>
      </c>
      <c r="Q11282" s="807">
        <v>40</v>
      </c>
      <c r="R11282" s="807">
        <v>16</v>
      </c>
      <c r="S11282" s="759" t="str">
        <f t="shared" si="352"/>
        <v>Adolescente</v>
      </c>
      <c r="AI11282" s="806" t="s">
        <v>931</v>
      </c>
      <c r="AJ11282" s="807">
        <v>8</v>
      </c>
      <c r="AK11282" s="807">
        <v>68</v>
      </c>
      <c r="AL11282" s="759" t="str">
        <f t="shared" si="353"/>
        <v>Vejez</v>
      </c>
    </row>
    <row r="11283" spans="16:38" ht="30">
      <c r="P11283" s="806" t="s">
        <v>921</v>
      </c>
      <c r="Q11283" s="807">
        <v>50</v>
      </c>
      <c r="R11283" s="807">
        <v>17</v>
      </c>
      <c r="S11283" s="759" t="str">
        <f t="shared" si="352"/>
        <v>Adolescente</v>
      </c>
      <c r="AI11283" s="806" t="s">
        <v>931</v>
      </c>
      <c r="AJ11283" s="807">
        <v>2</v>
      </c>
      <c r="AK11283" s="807">
        <v>69</v>
      </c>
      <c r="AL11283" s="759" t="str">
        <f t="shared" si="353"/>
        <v>Vejez</v>
      </c>
    </row>
    <row r="11284" spans="16:38" ht="15">
      <c r="P11284" s="806" t="s">
        <v>921</v>
      </c>
      <c r="Q11284" s="807">
        <v>46</v>
      </c>
      <c r="R11284" s="807">
        <v>18</v>
      </c>
      <c r="S11284" s="759" t="str">
        <f t="shared" si="352"/>
        <v>Juventud</v>
      </c>
      <c r="AI11284" s="806" t="s">
        <v>931</v>
      </c>
      <c r="AJ11284" s="807">
        <v>4</v>
      </c>
      <c r="AK11284" s="807">
        <v>70</v>
      </c>
      <c r="AL11284" s="759" t="str">
        <f t="shared" si="353"/>
        <v>Vejez</v>
      </c>
    </row>
    <row r="11285" spans="16:38" ht="15">
      <c r="P11285" s="806" t="s">
        <v>921</v>
      </c>
      <c r="Q11285" s="807">
        <v>53</v>
      </c>
      <c r="R11285" s="807">
        <v>19</v>
      </c>
      <c r="S11285" s="759" t="str">
        <f t="shared" si="352"/>
        <v>Juventud</v>
      </c>
      <c r="AI11285" s="806" t="s">
        <v>931</v>
      </c>
      <c r="AJ11285" s="807">
        <v>5</v>
      </c>
      <c r="AK11285" s="807">
        <v>71</v>
      </c>
      <c r="AL11285" s="759" t="str">
        <f t="shared" si="353"/>
        <v>Vejez</v>
      </c>
    </row>
    <row r="11286" spans="16:38" ht="15">
      <c r="P11286" s="806" t="s">
        <v>921</v>
      </c>
      <c r="Q11286" s="807">
        <v>36</v>
      </c>
      <c r="R11286" s="807">
        <v>20</v>
      </c>
      <c r="S11286" s="759" t="str">
        <f t="shared" si="352"/>
        <v>Juventud</v>
      </c>
      <c r="AI11286" s="806" t="s">
        <v>931</v>
      </c>
      <c r="AJ11286" s="807">
        <v>3</v>
      </c>
      <c r="AK11286" s="807">
        <v>72</v>
      </c>
      <c r="AL11286" s="759" t="str">
        <f t="shared" si="353"/>
        <v>Vejez</v>
      </c>
    </row>
    <row r="11287" spans="16:38" ht="15">
      <c r="P11287" s="806" t="s">
        <v>921</v>
      </c>
      <c r="Q11287" s="807">
        <v>61</v>
      </c>
      <c r="R11287" s="807">
        <v>21</v>
      </c>
      <c r="S11287" s="759" t="str">
        <f t="shared" si="352"/>
        <v>Juventud</v>
      </c>
      <c r="AI11287" s="806" t="s">
        <v>931</v>
      </c>
      <c r="AJ11287" s="807">
        <v>7</v>
      </c>
      <c r="AK11287" s="807">
        <v>73</v>
      </c>
      <c r="AL11287" s="759" t="str">
        <f t="shared" si="353"/>
        <v>Vejez</v>
      </c>
    </row>
    <row r="11288" spans="16:38" ht="15">
      <c r="P11288" s="806" t="s">
        <v>921</v>
      </c>
      <c r="Q11288" s="807">
        <v>42</v>
      </c>
      <c r="R11288" s="807">
        <v>22</v>
      </c>
      <c r="S11288" s="759" t="str">
        <f t="shared" si="352"/>
        <v>Juventud</v>
      </c>
      <c r="AI11288" s="806" t="s">
        <v>931</v>
      </c>
      <c r="AJ11288" s="807">
        <v>1</v>
      </c>
      <c r="AK11288" s="807">
        <v>74</v>
      </c>
      <c r="AL11288" s="759" t="str">
        <f t="shared" si="353"/>
        <v>Vejez</v>
      </c>
    </row>
    <row r="11289" spans="16:38" ht="15">
      <c r="P11289" s="806" t="s">
        <v>921</v>
      </c>
      <c r="Q11289" s="807">
        <v>37</v>
      </c>
      <c r="R11289" s="807">
        <v>23</v>
      </c>
      <c r="S11289" s="759" t="str">
        <f t="shared" si="352"/>
        <v>Juventud</v>
      </c>
      <c r="AI11289" s="806" t="s">
        <v>931</v>
      </c>
      <c r="AJ11289" s="807">
        <v>4</v>
      </c>
      <c r="AK11289" s="807">
        <v>75</v>
      </c>
      <c r="AL11289" s="759" t="str">
        <f t="shared" si="353"/>
        <v>Vejez</v>
      </c>
    </row>
    <row r="11290" spans="16:38" ht="15">
      <c r="P11290" s="806" t="s">
        <v>921</v>
      </c>
      <c r="Q11290" s="807">
        <v>38</v>
      </c>
      <c r="R11290" s="807">
        <v>24</v>
      </c>
      <c r="S11290" s="759" t="str">
        <f t="shared" si="352"/>
        <v>Juventud</v>
      </c>
      <c r="AI11290" s="806" t="s">
        <v>931</v>
      </c>
      <c r="AJ11290" s="807">
        <v>8</v>
      </c>
      <c r="AK11290" s="807">
        <v>76</v>
      </c>
      <c r="AL11290" s="759" t="str">
        <f t="shared" si="353"/>
        <v>Vejez</v>
      </c>
    </row>
    <row r="11291" spans="16:38" ht="15">
      <c r="P11291" s="806" t="s">
        <v>921</v>
      </c>
      <c r="Q11291" s="807">
        <v>46</v>
      </c>
      <c r="R11291" s="807">
        <v>25</v>
      </c>
      <c r="S11291" s="759" t="str">
        <f t="shared" si="352"/>
        <v>Juventud</v>
      </c>
      <c r="AI11291" s="806" t="s">
        <v>931</v>
      </c>
      <c r="AJ11291" s="807">
        <v>1</v>
      </c>
      <c r="AK11291" s="807">
        <v>77</v>
      </c>
      <c r="AL11291" s="759" t="str">
        <f t="shared" si="353"/>
        <v>Vejez</v>
      </c>
    </row>
    <row r="11292" spans="16:38" ht="15">
      <c r="P11292" s="806" t="s">
        <v>921</v>
      </c>
      <c r="Q11292" s="807">
        <v>44</v>
      </c>
      <c r="R11292" s="807">
        <v>26</v>
      </c>
      <c r="S11292" s="759" t="str">
        <f t="shared" si="352"/>
        <v>Juventud</v>
      </c>
      <c r="AI11292" s="806" t="s">
        <v>931</v>
      </c>
      <c r="AJ11292" s="807">
        <v>3</v>
      </c>
      <c r="AK11292" s="807">
        <v>78</v>
      </c>
      <c r="AL11292" s="759" t="str">
        <f t="shared" si="353"/>
        <v>Vejez</v>
      </c>
    </row>
    <row r="11293" spans="16:38" ht="15">
      <c r="P11293" s="806" t="s">
        <v>921</v>
      </c>
      <c r="Q11293" s="807">
        <v>43</v>
      </c>
      <c r="R11293" s="807">
        <v>27</v>
      </c>
      <c r="S11293" s="759" t="str">
        <f t="shared" si="352"/>
        <v>Juventud</v>
      </c>
      <c r="AI11293" s="806" t="s">
        <v>931</v>
      </c>
      <c r="AJ11293" s="807">
        <v>2</v>
      </c>
      <c r="AK11293" s="807">
        <v>79</v>
      </c>
      <c r="AL11293" s="759" t="str">
        <f t="shared" si="353"/>
        <v>Vejez</v>
      </c>
    </row>
    <row r="11294" spans="16:38" ht="15">
      <c r="P11294" s="806" t="s">
        <v>921</v>
      </c>
      <c r="Q11294" s="807">
        <v>41</v>
      </c>
      <c r="R11294" s="807">
        <v>28</v>
      </c>
      <c r="S11294" s="759" t="str">
        <f t="shared" si="352"/>
        <v>Juventud</v>
      </c>
      <c r="AI11294" s="806" t="s">
        <v>931</v>
      </c>
      <c r="AJ11294" s="807">
        <v>2</v>
      </c>
      <c r="AK11294" s="807">
        <v>80</v>
      </c>
      <c r="AL11294" s="759" t="str">
        <f t="shared" si="353"/>
        <v>Vejez</v>
      </c>
    </row>
    <row r="11295" spans="16:38" ht="15">
      <c r="P11295" s="806" t="s">
        <v>921</v>
      </c>
      <c r="Q11295" s="807">
        <v>47</v>
      </c>
      <c r="R11295" s="807">
        <v>29</v>
      </c>
      <c r="S11295" s="759" t="str">
        <f t="shared" si="352"/>
        <v>Adulto</v>
      </c>
      <c r="AI11295" s="806" t="s">
        <v>931</v>
      </c>
      <c r="AJ11295" s="807">
        <v>1</v>
      </c>
      <c r="AK11295" s="807">
        <v>81</v>
      </c>
      <c r="AL11295" s="759" t="str">
        <f t="shared" si="353"/>
        <v>Vejez</v>
      </c>
    </row>
    <row r="11296" spans="16:38" ht="15">
      <c r="P11296" s="806" t="s">
        <v>921</v>
      </c>
      <c r="Q11296" s="807">
        <v>41</v>
      </c>
      <c r="R11296" s="807">
        <v>30</v>
      </c>
      <c r="S11296" s="759" t="str">
        <f t="shared" si="352"/>
        <v>Adulto</v>
      </c>
      <c r="AI11296" s="806" t="s">
        <v>931</v>
      </c>
      <c r="AJ11296" s="807">
        <v>3</v>
      </c>
      <c r="AK11296" s="807">
        <v>82</v>
      </c>
      <c r="AL11296" s="759" t="str">
        <f t="shared" si="353"/>
        <v>Vejez</v>
      </c>
    </row>
    <row r="11297" spans="16:38" ht="15">
      <c r="P11297" s="806" t="s">
        <v>921</v>
      </c>
      <c r="Q11297" s="807">
        <v>34</v>
      </c>
      <c r="R11297" s="807">
        <v>31</v>
      </c>
      <c r="S11297" s="759" t="str">
        <f t="shared" si="352"/>
        <v>Adulto</v>
      </c>
      <c r="AI11297" s="806" t="s">
        <v>931</v>
      </c>
      <c r="AJ11297" s="807">
        <v>2</v>
      </c>
      <c r="AK11297" s="807">
        <v>83</v>
      </c>
      <c r="AL11297" s="759" t="str">
        <f t="shared" si="353"/>
        <v>Vejez</v>
      </c>
    </row>
    <row r="11298" spans="16:38" ht="15">
      <c r="P11298" s="806" t="s">
        <v>921</v>
      </c>
      <c r="Q11298" s="807">
        <v>21</v>
      </c>
      <c r="R11298" s="807">
        <v>32</v>
      </c>
      <c r="S11298" s="759" t="str">
        <f t="shared" si="352"/>
        <v>Adulto</v>
      </c>
      <c r="AI11298" s="806" t="s">
        <v>931</v>
      </c>
      <c r="AJ11298" s="807">
        <v>1</v>
      </c>
      <c r="AK11298" s="807">
        <v>84</v>
      </c>
      <c r="AL11298" s="759" t="str">
        <f t="shared" si="353"/>
        <v>Vejez</v>
      </c>
    </row>
    <row r="11299" spans="16:38" ht="15">
      <c r="P11299" s="806" t="s">
        <v>921</v>
      </c>
      <c r="Q11299" s="807">
        <v>41</v>
      </c>
      <c r="R11299" s="807">
        <v>33</v>
      </c>
      <c r="S11299" s="759" t="str">
        <f t="shared" si="352"/>
        <v>Adulto</v>
      </c>
      <c r="AI11299" s="806" t="s">
        <v>931</v>
      </c>
      <c r="AJ11299" s="807">
        <v>1</v>
      </c>
      <c r="AK11299" s="807">
        <v>85</v>
      </c>
      <c r="AL11299" s="759" t="str">
        <f t="shared" si="353"/>
        <v>Vejez</v>
      </c>
    </row>
    <row r="11300" spans="16:38" ht="15">
      <c r="P11300" s="806" t="s">
        <v>921</v>
      </c>
      <c r="Q11300" s="807">
        <v>30</v>
      </c>
      <c r="R11300" s="807">
        <v>34</v>
      </c>
      <c r="S11300" s="759" t="str">
        <f t="shared" si="352"/>
        <v>Adulto</v>
      </c>
      <c r="AI11300" s="806" t="s">
        <v>931</v>
      </c>
      <c r="AJ11300" s="807">
        <v>1</v>
      </c>
      <c r="AK11300" s="807">
        <v>87</v>
      </c>
      <c r="AL11300" s="759" t="str">
        <f t="shared" si="353"/>
        <v>Vejez</v>
      </c>
    </row>
    <row r="11301" spans="16:38" ht="15">
      <c r="P11301" s="806" t="s">
        <v>921</v>
      </c>
      <c r="Q11301" s="807">
        <v>36</v>
      </c>
      <c r="R11301" s="807">
        <v>35</v>
      </c>
      <c r="S11301" s="759" t="str">
        <f t="shared" si="352"/>
        <v>Adulto</v>
      </c>
      <c r="AI11301" s="806" t="s">
        <v>931</v>
      </c>
      <c r="AJ11301" s="807">
        <v>1</v>
      </c>
      <c r="AK11301" s="807">
        <v>88</v>
      </c>
      <c r="AL11301" s="759" t="str">
        <f t="shared" si="353"/>
        <v>Vejez</v>
      </c>
    </row>
    <row r="11302" spans="16:38" ht="15">
      <c r="P11302" s="806" t="s">
        <v>921</v>
      </c>
      <c r="Q11302" s="807">
        <v>48</v>
      </c>
      <c r="R11302" s="807">
        <v>36</v>
      </c>
      <c r="S11302" s="759" t="str">
        <f t="shared" si="352"/>
        <v>Adulto</v>
      </c>
      <c r="AI11302" s="806" t="s">
        <v>931</v>
      </c>
      <c r="AJ11302" s="807">
        <v>1</v>
      </c>
      <c r="AK11302" s="807">
        <v>89</v>
      </c>
      <c r="AL11302" s="759" t="str">
        <f t="shared" si="353"/>
        <v>Vejez</v>
      </c>
    </row>
    <row r="11303" spans="16:38" ht="30">
      <c r="P11303" s="806" t="s">
        <v>921</v>
      </c>
      <c r="Q11303" s="807">
        <v>28</v>
      </c>
      <c r="R11303" s="807">
        <v>37</v>
      </c>
      <c r="S11303" s="759" t="str">
        <f t="shared" si="352"/>
        <v>Adulto</v>
      </c>
      <c r="AI11303" s="806" t="s">
        <v>932</v>
      </c>
      <c r="AJ11303" s="807">
        <v>120</v>
      </c>
      <c r="AK11303" s="807">
        <v>0</v>
      </c>
      <c r="AL11303" s="759" t="str">
        <f t="shared" si="353"/>
        <v>Primera Infancia</v>
      </c>
    </row>
    <row r="11304" spans="16:38" ht="30">
      <c r="P11304" s="806" t="s">
        <v>921</v>
      </c>
      <c r="Q11304" s="807">
        <v>29</v>
      </c>
      <c r="R11304" s="807">
        <v>38</v>
      </c>
      <c r="S11304" s="759" t="str">
        <f t="shared" si="352"/>
        <v>Adulto</v>
      </c>
      <c r="AI11304" s="806" t="s">
        <v>932</v>
      </c>
      <c r="AJ11304" s="807">
        <v>154</v>
      </c>
      <c r="AK11304" s="807">
        <v>1</v>
      </c>
      <c r="AL11304" s="759" t="str">
        <f t="shared" si="353"/>
        <v>Primera Infancia</v>
      </c>
    </row>
    <row r="11305" spans="16:38" ht="30">
      <c r="P11305" s="806" t="s">
        <v>921</v>
      </c>
      <c r="Q11305" s="807">
        <v>28</v>
      </c>
      <c r="R11305" s="807">
        <v>39</v>
      </c>
      <c r="S11305" s="759" t="str">
        <f t="shared" si="352"/>
        <v>Adulto</v>
      </c>
      <c r="AI11305" s="806" t="s">
        <v>932</v>
      </c>
      <c r="AJ11305" s="807">
        <v>162</v>
      </c>
      <c r="AK11305" s="807">
        <v>2</v>
      </c>
      <c r="AL11305" s="759" t="str">
        <f t="shared" si="353"/>
        <v>Primera Infancia</v>
      </c>
    </row>
    <row r="11306" spans="16:38" ht="30">
      <c r="P11306" s="806" t="s">
        <v>921</v>
      </c>
      <c r="Q11306" s="807">
        <v>27</v>
      </c>
      <c r="R11306" s="807">
        <v>40</v>
      </c>
      <c r="S11306" s="759" t="str">
        <f t="shared" si="352"/>
        <v>Adulto</v>
      </c>
      <c r="AI11306" s="806" t="s">
        <v>932</v>
      </c>
      <c r="AJ11306" s="807">
        <v>166</v>
      </c>
      <c r="AK11306" s="807">
        <v>3</v>
      </c>
      <c r="AL11306" s="759" t="str">
        <f t="shared" si="353"/>
        <v>Primera Infancia</v>
      </c>
    </row>
    <row r="11307" spans="16:38" ht="30">
      <c r="P11307" s="806" t="s">
        <v>921</v>
      </c>
      <c r="Q11307" s="807">
        <v>40</v>
      </c>
      <c r="R11307" s="807">
        <v>41</v>
      </c>
      <c r="S11307" s="759" t="str">
        <f t="shared" si="352"/>
        <v>Adulto</v>
      </c>
      <c r="AI11307" s="806" t="s">
        <v>932</v>
      </c>
      <c r="AJ11307" s="807">
        <v>205</v>
      </c>
      <c r="AK11307" s="807">
        <v>4</v>
      </c>
      <c r="AL11307" s="759" t="str">
        <f t="shared" si="353"/>
        <v>Primera Infancia</v>
      </c>
    </row>
    <row r="11308" spans="16:38" ht="30">
      <c r="P11308" s="806" t="s">
        <v>921</v>
      </c>
      <c r="Q11308" s="807">
        <v>38</v>
      </c>
      <c r="R11308" s="807">
        <v>42</v>
      </c>
      <c r="S11308" s="759" t="str">
        <f t="shared" si="352"/>
        <v>Adulto</v>
      </c>
      <c r="AI11308" s="806" t="s">
        <v>932</v>
      </c>
      <c r="AJ11308" s="807">
        <v>196</v>
      </c>
      <c r="AK11308" s="807">
        <v>5</v>
      </c>
      <c r="AL11308" s="759" t="str">
        <f t="shared" si="353"/>
        <v>Primera Infancia</v>
      </c>
    </row>
    <row r="11309" spans="16:38" ht="15">
      <c r="P11309" s="806" t="s">
        <v>921</v>
      </c>
      <c r="Q11309" s="807">
        <v>32</v>
      </c>
      <c r="R11309" s="807">
        <v>43</v>
      </c>
      <c r="S11309" s="759" t="str">
        <f t="shared" si="352"/>
        <v>Adulto</v>
      </c>
      <c r="AI11309" s="806" t="s">
        <v>932</v>
      </c>
      <c r="AJ11309" s="807">
        <v>198</v>
      </c>
      <c r="AK11309" s="807">
        <v>6</v>
      </c>
      <c r="AL11309" s="759" t="str">
        <f t="shared" si="353"/>
        <v>Infancia</v>
      </c>
    </row>
    <row r="11310" spans="16:38" ht="15">
      <c r="P11310" s="806" t="s">
        <v>921</v>
      </c>
      <c r="Q11310" s="807">
        <v>39</v>
      </c>
      <c r="R11310" s="807">
        <v>44</v>
      </c>
      <c r="S11310" s="759" t="str">
        <f t="shared" si="352"/>
        <v>Adulto</v>
      </c>
      <c r="AI11310" s="806" t="s">
        <v>932</v>
      </c>
      <c r="AJ11310" s="807">
        <v>217</v>
      </c>
      <c r="AK11310" s="807">
        <v>7</v>
      </c>
      <c r="AL11310" s="759" t="str">
        <f t="shared" si="353"/>
        <v>Infancia</v>
      </c>
    </row>
    <row r="11311" spans="16:38" ht="15">
      <c r="P11311" s="806" t="s">
        <v>921</v>
      </c>
      <c r="Q11311" s="807">
        <v>30</v>
      </c>
      <c r="R11311" s="807">
        <v>45</v>
      </c>
      <c r="S11311" s="759" t="str">
        <f t="shared" si="352"/>
        <v>Adulto</v>
      </c>
      <c r="AI11311" s="806" t="s">
        <v>932</v>
      </c>
      <c r="AJ11311" s="807">
        <v>208</v>
      </c>
      <c r="AK11311" s="807">
        <v>8</v>
      </c>
      <c r="AL11311" s="759" t="str">
        <f t="shared" si="353"/>
        <v>Infancia</v>
      </c>
    </row>
    <row r="11312" spans="16:38" ht="15">
      <c r="P11312" s="806" t="s">
        <v>921</v>
      </c>
      <c r="Q11312" s="807">
        <v>37</v>
      </c>
      <c r="R11312" s="807">
        <v>46</v>
      </c>
      <c r="S11312" s="759" t="str">
        <f t="shared" si="352"/>
        <v>Adulto</v>
      </c>
      <c r="AI11312" s="806" t="s">
        <v>932</v>
      </c>
      <c r="AJ11312" s="807">
        <v>212</v>
      </c>
      <c r="AK11312" s="807">
        <v>9</v>
      </c>
      <c r="AL11312" s="759" t="str">
        <f t="shared" si="353"/>
        <v>Infancia</v>
      </c>
    </row>
    <row r="11313" spans="16:38" ht="15">
      <c r="P11313" s="806" t="s">
        <v>921</v>
      </c>
      <c r="Q11313" s="807">
        <v>31</v>
      </c>
      <c r="R11313" s="807">
        <v>47</v>
      </c>
      <c r="S11313" s="759" t="str">
        <f t="shared" si="352"/>
        <v>Adulto</v>
      </c>
      <c r="AI11313" s="806" t="s">
        <v>932</v>
      </c>
      <c r="AJ11313" s="807">
        <v>228</v>
      </c>
      <c r="AK11313" s="807">
        <v>10</v>
      </c>
      <c r="AL11313" s="759" t="str">
        <f t="shared" si="353"/>
        <v>Infancia</v>
      </c>
    </row>
    <row r="11314" spans="16:38" ht="15">
      <c r="P11314" s="806" t="s">
        <v>921</v>
      </c>
      <c r="Q11314" s="807">
        <v>51</v>
      </c>
      <c r="R11314" s="807">
        <v>48</v>
      </c>
      <c r="S11314" s="759" t="str">
        <f t="shared" si="352"/>
        <v>Adulto</v>
      </c>
      <c r="AI11314" s="806" t="s">
        <v>932</v>
      </c>
      <c r="AJ11314" s="807">
        <v>244</v>
      </c>
      <c r="AK11314" s="807">
        <v>11</v>
      </c>
      <c r="AL11314" s="759" t="str">
        <f t="shared" si="353"/>
        <v>Infancia</v>
      </c>
    </row>
    <row r="11315" spans="16:38" ht="30">
      <c r="P11315" s="806" t="s">
        <v>921</v>
      </c>
      <c r="Q11315" s="807">
        <v>46</v>
      </c>
      <c r="R11315" s="807">
        <v>49</v>
      </c>
      <c r="S11315" s="759" t="str">
        <f t="shared" si="352"/>
        <v>Adulto</v>
      </c>
      <c r="AI11315" s="806" t="s">
        <v>932</v>
      </c>
      <c r="AJ11315" s="807">
        <v>249</v>
      </c>
      <c r="AK11315" s="807">
        <v>12</v>
      </c>
      <c r="AL11315" s="759" t="str">
        <f t="shared" si="353"/>
        <v>Adolescente</v>
      </c>
    </row>
    <row r="11316" spans="16:38" ht="30">
      <c r="P11316" s="806" t="s">
        <v>921</v>
      </c>
      <c r="Q11316" s="807">
        <v>46</v>
      </c>
      <c r="R11316" s="807">
        <v>50</v>
      </c>
      <c r="S11316" s="759" t="str">
        <f t="shared" si="352"/>
        <v>Adulto</v>
      </c>
      <c r="AI11316" s="806" t="s">
        <v>932</v>
      </c>
      <c r="AJ11316" s="807">
        <v>249</v>
      </c>
      <c r="AK11316" s="807">
        <v>13</v>
      </c>
      <c r="AL11316" s="759" t="str">
        <f t="shared" si="353"/>
        <v>Adolescente</v>
      </c>
    </row>
    <row r="11317" spans="16:38" ht="30">
      <c r="P11317" s="806" t="s">
        <v>921</v>
      </c>
      <c r="Q11317" s="807">
        <v>47</v>
      </c>
      <c r="R11317" s="807">
        <v>51</v>
      </c>
      <c r="S11317" s="759" t="str">
        <f t="shared" si="352"/>
        <v>Adulto</v>
      </c>
      <c r="AI11317" s="806" t="s">
        <v>932</v>
      </c>
      <c r="AJ11317" s="807">
        <v>295</v>
      </c>
      <c r="AK11317" s="807">
        <v>14</v>
      </c>
      <c r="AL11317" s="759" t="str">
        <f t="shared" si="353"/>
        <v>Adolescente</v>
      </c>
    </row>
    <row r="11318" spans="16:38" ht="30">
      <c r="P11318" s="806" t="s">
        <v>921</v>
      </c>
      <c r="Q11318" s="807">
        <v>46</v>
      </c>
      <c r="R11318" s="807">
        <v>52</v>
      </c>
      <c r="S11318" s="759" t="str">
        <f t="shared" si="352"/>
        <v>Adulto</v>
      </c>
      <c r="AI11318" s="806" t="s">
        <v>932</v>
      </c>
      <c r="AJ11318" s="807">
        <v>286</v>
      </c>
      <c r="AK11318" s="807">
        <v>15</v>
      </c>
      <c r="AL11318" s="759" t="str">
        <f t="shared" si="353"/>
        <v>Adolescente</v>
      </c>
    </row>
    <row r="11319" spans="16:38" ht="30">
      <c r="P11319" s="806" t="s">
        <v>921</v>
      </c>
      <c r="Q11319" s="807">
        <v>57</v>
      </c>
      <c r="R11319" s="807">
        <v>53</v>
      </c>
      <c r="S11319" s="759" t="str">
        <f t="shared" si="352"/>
        <v>Adulto</v>
      </c>
      <c r="AI11319" s="806" t="s">
        <v>932</v>
      </c>
      <c r="AJ11319" s="807">
        <v>289</v>
      </c>
      <c r="AK11319" s="807">
        <v>16</v>
      </c>
      <c r="AL11319" s="759" t="str">
        <f t="shared" si="353"/>
        <v>Adolescente</v>
      </c>
    </row>
    <row r="11320" spans="16:38" ht="30">
      <c r="P11320" s="806" t="s">
        <v>921</v>
      </c>
      <c r="Q11320" s="807">
        <v>52</v>
      </c>
      <c r="R11320" s="807">
        <v>54</v>
      </c>
      <c r="S11320" s="759" t="str">
        <f t="shared" si="352"/>
        <v>Adulto</v>
      </c>
      <c r="AI11320" s="806" t="s">
        <v>932</v>
      </c>
      <c r="AJ11320" s="807">
        <v>271</v>
      </c>
      <c r="AK11320" s="807">
        <v>17</v>
      </c>
      <c r="AL11320" s="759" t="str">
        <f t="shared" si="353"/>
        <v>Adolescente</v>
      </c>
    </row>
    <row r="11321" spans="16:38" ht="15">
      <c r="P11321" s="806" t="s">
        <v>921</v>
      </c>
      <c r="Q11321" s="807">
        <v>62</v>
      </c>
      <c r="R11321" s="807">
        <v>55</v>
      </c>
      <c r="S11321" s="759" t="str">
        <f t="shared" si="352"/>
        <v>Adulto</v>
      </c>
      <c r="AI11321" s="806" t="s">
        <v>932</v>
      </c>
      <c r="AJ11321" s="807">
        <v>254</v>
      </c>
      <c r="AK11321" s="807">
        <v>18</v>
      </c>
      <c r="AL11321" s="759" t="str">
        <f t="shared" si="353"/>
        <v>Juventud</v>
      </c>
    </row>
    <row r="11322" spans="16:38" ht="15">
      <c r="P11322" s="806" t="s">
        <v>921</v>
      </c>
      <c r="Q11322" s="807">
        <v>60</v>
      </c>
      <c r="R11322" s="807">
        <v>56</v>
      </c>
      <c r="S11322" s="759" t="str">
        <f t="shared" si="352"/>
        <v>Adulto</v>
      </c>
      <c r="AI11322" s="806" t="s">
        <v>932</v>
      </c>
      <c r="AJ11322" s="807">
        <v>318</v>
      </c>
      <c r="AK11322" s="807">
        <v>19</v>
      </c>
      <c r="AL11322" s="759" t="str">
        <f t="shared" si="353"/>
        <v>Juventud</v>
      </c>
    </row>
    <row r="11323" spans="16:38" ht="15">
      <c r="P11323" s="806" t="s">
        <v>921</v>
      </c>
      <c r="Q11323" s="807">
        <v>57</v>
      </c>
      <c r="R11323" s="807">
        <v>57</v>
      </c>
      <c r="S11323" s="759" t="str">
        <f t="shared" si="352"/>
        <v>Adulto</v>
      </c>
      <c r="AI11323" s="806" t="s">
        <v>932</v>
      </c>
      <c r="AJ11323" s="807">
        <v>310</v>
      </c>
      <c r="AK11323" s="807">
        <v>20</v>
      </c>
      <c r="AL11323" s="759" t="str">
        <f t="shared" si="353"/>
        <v>Juventud</v>
      </c>
    </row>
    <row r="11324" spans="16:38" ht="15">
      <c r="P11324" s="806" t="s">
        <v>921</v>
      </c>
      <c r="Q11324" s="807">
        <v>64</v>
      </c>
      <c r="R11324" s="807">
        <v>58</v>
      </c>
      <c r="S11324" s="759" t="str">
        <f t="shared" si="352"/>
        <v>Adulto</v>
      </c>
      <c r="AI11324" s="806" t="s">
        <v>932</v>
      </c>
      <c r="AJ11324" s="807">
        <v>346</v>
      </c>
      <c r="AK11324" s="807">
        <v>21</v>
      </c>
      <c r="AL11324" s="759" t="str">
        <f t="shared" si="353"/>
        <v>Juventud</v>
      </c>
    </row>
    <row r="11325" spans="16:38" ht="15">
      <c r="P11325" s="806" t="s">
        <v>921</v>
      </c>
      <c r="Q11325" s="807">
        <v>55</v>
      </c>
      <c r="R11325" s="807">
        <v>59</v>
      </c>
      <c r="S11325" s="759" t="str">
        <f t="shared" si="352"/>
        <v>Adulto</v>
      </c>
      <c r="AI11325" s="806" t="s">
        <v>932</v>
      </c>
      <c r="AJ11325" s="807">
        <v>346</v>
      </c>
      <c r="AK11325" s="807">
        <v>22</v>
      </c>
      <c r="AL11325" s="759" t="str">
        <f t="shared" si="353"/>
        <v>Juventud</v>
      </c>
    </row>
    <row r="11326" spans="16:38" ht="15">
      <c r="P11326" s="806" t="s">
        <v>921</v>
      </c>
      <c r="Q11326" s="807">
        <v>54</v>
      </c>
      <c r="R11326" s="807">
        <v>60</v>
      </c>
      <c r="S11326" s="759" t="str">
        <f t="shared" si="352"/>
        <v>Vejez</v>
      </c>
      <c r="AI11326" s="806" t="s">
        <v>932</v>
      </c>
      <c r="AJ11326" s="807">
        <v>313</v>
      </c>
      <c r="AK11326" s="807">
        <v>23</v>
      </c>
      <c r="AL11326" s="759" t="str">
        <f t="shared" si="353"/>
        <v>Juventud</v>
      </c>
    </row>
    <row r="11327" spans="16:38" ht="15">
      <c r="P11327" s="806" t="s">
        <v>921</v>
      </c>
      <c r="Q11327" s="807">
        <v>49</v>
      </c>
      <c r="R11327" s="807">
        <v>61</v>
      </c>
      <c r="S11327" s="759" t="str">
        <f t="shared" si="352"/>
        <v>Vejez</v>
      </c>
      <c r="AI11327" s="806" t="s">
        <v>932</v>
      </c>
      <c r="AJ11327" s="807">
        <v>347</v>
      </c>
      <c r="AK11327" s="807">
        <v>24</v>
      </c>
      <c r="AL11327" s="759" t="str">
        <f t="shared" si="353"/>
        <v>Juventud</v>
      </c>
    </row>
    <row r="11328" spans="16:38" ht="15">
      <c r="P11328" s="806" t="s">
        <v>921</v>
      </c>
      <c r="Q11328" s="807">
        <v>58</v>
      </c>
      <c r="R11328" s="807">
        <v>62</v>
      </c>
      <c r="S11328" s="759" t="str">
        <f t="shared" si="352"/>
        <v>Vejez</v>
      </c>
      <c r="AI11328" s="806" t="s">
        <v>932</v>
      </c>
      <c r="AJ11328" s="807">
        <v>330</v>
      </c>
      <c r="AK11328" s="807">
        <v>25</v>
      </c>
      <c r="AL11328" s="759" t="str">
        <f t="shared" si="353"/>
        <v>Juventud</v>
      </c>
    </row>
    <row r="11329" spans="16:38" ht="15">
      <c r="P11329" s="806" t="s">
        <v>921</v>
      </c>
      <c r="Q11329" s="807">
        <v>54</v>
      </c>
      <c r="R11329" s="807">
        <v>63</v>
      </c>
      <c r="S11329" s="759" t="str">
        <f t="shared" si="352"/>
        <v>Vejez</v>
      </c>
      <c r="AI11329" s="806" t="s">
        <v>932</v>
      </c>
      <c r="AJ11329" s="807">
        <v>320</v>
      </c>
      <c r="AK11329" s="807">
        <v>26</v>
      </c>
      <c r="AL11329" s="759" t="str">
        <f t="shared" si="353"/>
        <v>Juventud</v>
      </c>
    </row>
    <row r="11330" spans="16:38" ht="15">
      <c r="P11330" s="806" t="s">
        <v>921</v>
      </c>
      <c r="Q11330" s="807">
        <v>63</v>
      </c>
      <c r="R11330" s="807">
        <v>64</v>
      </c>
      <c r="S11330" s="759" t="str">
        <f t="shared" si="352"/>
        <v>Vejez</v>
      </c>
      <c r="AI11330" s="806" t="s">
        <v>932</v>
      </c>
      <c r="AJ11330" s="807">
        <v>331</v>
      </c>
      <c r="AK11330" s="807">
        <v>27</v>
      </c>
      <c r="AL11330" s="759" t="str">
        <f t="shared" si="353"/>
        <v>Juventud</v>
      </c>
    </row>
    <row r="11331" spans="16:38" ht="15">
      <c r="P11331" s="806" t="s">
        <v>921</v>
      </c>
      <c r="Q11331" s="807">
        <v>52</v>
      </c>
      <c r="R11331" s="807">
        <v>65</v>
      </c>
      <c r="S11331" s="759" t="str">
        <f t="shared" ref="S11331:S11394" si="354">IF(P11331=0,"",IF(AND(R11331&gt;=0,R11331&lt;=5),"Primera Infancia",IF(AND(R11331&gt;=6,R11331&lt;=11),"Infancia",IF(AND(R11331&gt;=12,R11331&lt;=17),"Adolescente",IF(AND(R11331&gt;=18,R11331&lt;=28),"Juventud",IF(AND(R11331&gt;=29,R11331&lt;=59),"Adulto","Vejez"))))))</f>
        <v>Vejez</v>
      </c>
      <c r="AI11331" s="806" t="s">
        <v>932</v>
      </c>
      <c r="AJ11331" s="807">
        <v>301</v>
      </c>
      <c r="AK11331" s="807">
        <v>28</v>
      </c>
      <c r="AL11331" s="759" t="str">
        <f t="shared" ref="AL11331:AL11394" si="355">IF(AI11331=0,"",IF(AND(AK11331&gt;=0,AK11331&lt;=5),"Primera Infancia",IF(AND(AK11331&gt;=6,AK11331&lt;=11),"Infancia",IF(AND(AK11331&gt;=12,AK11331&lt;=17),"Adolescente",IF(AND(AK11331&gt;=18,AK11331&lt;=28),"Juventud",IF(AND(AK11331&gt;=29,AK11331&lt;=59),"Adulto","Vejez"))))))</f>
        <v>Juventud</v>
      </c>
    </row>
    <row r="11332" spans="16:38" ht="15">
      <c r="P11332" s="806" t="s">
        <v>921</v>
      </c>
      <c r="Q11332" s="807">
        <v>54</v>
      </c>
      <c r="R11332" s="807">
        <v>66</v>
      </c>
      <c r="S11332" s="759" t="str">
        <f t="shared" si="354"/>
        <v>Vejez</v>
      </c>
      <c r="AI11332" s="806" t="s">
        <v>932</v>
      </c>
      <c r="AJ11332" s="807">
        <v>316</v>
      </c>
      <c r="AK11332" s="807">
        <v>29</v>
      </c>
      <c r="AL11332" s="759" t="str">
        <f t="shared" si="355"/>
        <v>Adulto</v>
      </c>
    </row>
    <row r="11333" spans="16:38" ht="15">
      <c r="P11333" s="806" t="s">
        <v>921</v>
      </c>
      <c r="Q11333" s="807">
        <v>50</v>
      </c>
      <c r="R11333" s="807">
        <v>67</v>
      </c>
      <c r="S11333" s="759" t="str">
        <f t="shared" si="354"/>
        <v>Vejez</v>
      </c>
      <c r="AI11333" s="806" t="s">
        <v>932</v>
      </c>
      <c r="AJ11333" s="807">
        <v>342</v>
      </c>
      <c r="AK11333" s="807">
        <v>30</v>
      </c>
      <c r="AL11333" s="759" t="str">
        <f t="shared" si="355"/>
        <v>Adulto</v>
      </c>
    </row>
    <row r="11334" spans="16:38" ht="15">
      <c r="P11334" s="806" t="s">
        <v>921</v>
      </c>
      <c r="Q11334" s="807">
        <v>41</v>
      </c>
      <c r="R11334" s="807">
        <v>68</v>
      </c>
      <c r="S11334" s="759" t="str">
        <f t="shared" si="354"/>
        <v>Vejez</v>
      </c>
      <c r="AI11334" s="806" t="s">
        <v>932</v>
      </c>
      <c r="AJ11334" s="807">
        <v>330</v>
      </c>
      <c r="AK11334" s="807">
        <v>31</v>
      </c>
      <c r="AL11334" s="759" t="str">
        <f t="shared" si="355"/>
        <v>Adulto</v>
      </c>
    </row>
    <row r="11335" spans="16:38" ht="15">
      <c r="P11335" s="806" t="s">
        <v>921</v>
      </c>
      <c r="Q11335" s="807">
        <v>35</v>
      </c>
      <c r="R11335" s="807">
        <v>69</v>
      </c>
      <c r="S11335" s="759" t="str">
        <f t="shared" si="354"/>
        <v>Vejez</v>
      </c>
      <c r="AI11335" s="806" t="s">
        <v>932</v>
      </c>
      <c r="AJ11335" s="807">
        <v>330</v>
      </c>
      <c r="AK11335" s="807">
        <v>32</v>
      </c>
      <c r="AL11335" s="759" t="str">
        <f t="shared" si="355"/>
        <v>Adulto</v>
      </c>
    </row>
    <row r="11336" spans="16:38" ht="15">
      <c r="P11336" s="806" t="s">
        <v>921</v>
      </c>
      <c r="Q11336" s="807">
        <v>42</v>
      </c>
      <c r="R11336" s="807">
        <v>70</v>
      </c>
      <c r="S11336" s="759" t="str">
        <f t="shared" si="354"/>
        <v>Vejez</v>
      </c>
      <c r="AI11336" s="806" t="s">
        <v>932</v>
      </c>
      <c r="AJ11336" s="807">
        <v>297</v>
      </c>
      <c r="AK11336" s="807">
        <v>33</v>
      </c>
      <c r="AL11336" s="759" t="str">
        <f t="shared" si="355"/>
        <v>Adulto</v>
      </c>
    </row>
    <row r="11337" spans="16:38" ht="15">
      <c r="P11337" s="806" t="s">
        <v>921</v>
      </c>
      <c r="Q11337" s="807">
        <v>43</v>
      </c>
      <c r="R11337" s="807">
        <v>71</v>
      </c>
      <c r="S11337" s="759" t="str">
        <f t="shared" si="354"/>
        <v>Vejez</v>
      </c>
      <c r="AI11337" s="806" t="s">
        <v>932</v>
      </c>
      <c r="AJ11337" s="807">
        <v>294</v>
      </c>
      <c r="AK11337" s="807">
        <v>34</v>
      </c>
      <c r="AL11337" s="759" t="str">
        <f t="shared" si="355"/>
        <v>Adulto</v>
      </c>
    </row>
    <row r="11338" spans="16:38" ht="15">
      <c r="P11338" s="806" t="s">
        <v>921</v>
      </c>
      <c r="Q11338" s="807">
        <v>41</v>
      </c>
      <c r="R11338" s="807">
        <v>72</v>
      </c>
      <c r="S11338" s="759" t="str">
        <f t="shared" si="354"/>
        <v>Vejez</v>
      </c>
      <c r="AI11338" s="806" t="s">
        <v>932</v>
      </c>
      <c r="AJ11338" s="807">
        <v>297</v>
      </c>
      <c r="AK11338" s="807">
        <v>35</v>
      </c>
      <c r="AL11338" s="759" t="str">
        <f t="shared" si="355"/>
        <v>Adulto</v>
      </c>
    </row>
    <row r="11339" spans="16:38" ht="15">
      <c r="P11339" s="806" t="s">
        <v>921</v>
      </c>
      <c r="Q11339" s="807">
        <v>39</v>
      </c>
      <c r="R11339" s="807">
        <v>73</v>
      </c>
      <c r="S11339" s="759" t="str">
        <f t="shared" si="354"/>
        <v>Vejez</v>
      </c>
      <c r="AI11339" s="806" t="s">
        <v>932</v>
      </c>
      <c r="AJ11339" s="807">
        <v>261</v>
      </c>
      <c r="AK11339" s="807">
        <v>36</v>
      </c>
      <c r="AL11339" s="759" t="str">
        <f t="shared" si="355"/>
        <v>Adulto</v>
      </c>
    </row>
    <row r="11340" spans="16:38" ht="15">
      <c r="P11340" s="806" t="s">
        <v>921</v>
      </c>
      <c r="Q11340" s="807">
        <v>45</v>
      </c>
      <c r="R11340" s="807">
        <v>74</v>
      </c>
      <c r="S11340" s="759" t="str">
        <f t="shared" si="354"/>
        <v>Vejez</v>
      </c>
      <c r="AI11340" s="806" t="s">
        <v>932</v>
      </c>
      <c r="AJ11340" s="807">
        <v>295</v>
      </c>
      <c r="AK11340" s="807">
        <v>37</v>
      </c>
      <c r="AL11340" s="759" t="str">
        <f t="shared" si="355"/>
        <v>Adulto</v>
      </c>
    </row>
    <row r="11341" spans="16:38" ht="15">
      <c r="P11341" s="806" t="s">
        <v>921</v>
      </c>
      <c r="Q11341" s="807">
        <v>36</v>
      </c>
      <c r="R11341" s="807">
        <v>75</v>
      </c>
      <c r="S11341" s="759" t="str">
        <f t="shared" si="354"/>
        <v>Vejez</v>
      </c>
      <c r="AI11341" s="806" t="s">
        <v>932</v>
      </c>
      <c r="AJ11341" s="807">
        <v>295</v>
      </c>
      <c r="AK11341" s="807">
        <v>38</v>
      </c>
      <c r="AL11341" s="759" t="str">
        <f t="shared" si="355"/>
        <v>Adulto</v>
      </c>
    </row>
    <row r="11342" spans="16:38" ht="15">
      <c r="P11342" s="806" t="s">
        <v>921</v>
      </c>
      <c r="Q11342" s="807">
        <v>28</v>
      </c>
      <c r="R11342" s="807">
        <v>76</v>
      </c>
      <c r="S11342" s="759" t="str">
        <f t="shared" si="354"/>
        <v>Vejez</v>
      </c>
      <c r="AI11342" s="806" t="s">
        <v>932</v>
      </c>
      <c r="AJ11342" s="807">
        <v>293</v>
      </c>
      <c r="AK11342" s="807">
        <v>39</v>
      </c>
      <c r="AL11342" s="759" t="str">
        <f t="shared" si="355"/>
        <v>Adulto</v>
      </c>
    </row>
    <row r="11343" spans="16:38" ht="15">
      <c r="P11343" s="806" t="s">
        <v>921</v>
      </c>
      <c r="Q11343" s="807">
        <v>45</v>
      </c>
      <c r="R11343" s="807">
        <v>77</v>
      </c>
      <c r="S11343" s="759" t="str">
        <f t="shared" si="354"/>
        <v>Vejez</v>
      </c>
      <c r="AI11343" s="806" t="s">
        <v>932</v>
      </c>
      <c r="AJ11343" s="807">
        <v>277</v>
      </c>
      <c r="AK11343" s="807">
        <v>40</v>
      </c>
      <c r="AL11343" s="759" t="str">
        <f t="shared" si="355"/>
        <v>Adulto</v>
      </c>
    </row>
    <row r="11344" spans="16:38" ht="15">
      <c r="P11344" s="806" t="s">
        <v>921</v>
      </c>
      <c r="Q11344" s="807">
        <v>19</v>
      </c>
      <c r="R11344" s="807">
        <v>78</v>
      </c>
      <c r="S11344" s="759" t="str">
        <f t="shared" si="354"/>
        <v>Vejez</v>
      </c>
      <c r="AI11344" s="806" t="s">
        <v>932</v>
      </c>
      <c r="AJ11344" s="807">
        <v>292</v>
      </c>
      <c r="AK11344" s="807">
        <v>41</v>
      </c>
      <c r="AL11344" s="759" t="str">
        <f t="shared" si="355"/>
        <v>Adulto</v>
      </c>
    </row>
    <row r="11345" spans="16:38" ht="15">
      <c r="P11345" s="806" t="s">
        <v>921</v>
      </c>
      <c r="Q11345" s="807">
        <v>23</v>
      </c>
      <c r="R11345" s="807">
        <v>79</v>
      </c>
      <c r="S11345" s="759" t="str">
        <f t="shared" si="354"/>
        <v>Vejez</v>
      </c>
      <c r="AI11345" s="806" t="s">
        <v>932</v>
      </c>
      <c r="AJ11345" s="807">
        <v>279</v>
      </c>
      <c r="AK11345" s="807">
        <v>42</v>
      </c>
      <c r="AL11345" s="759" t="str">
        <f t="shared" si="355"/>
        <v>Adulto</v>
      </c>
    </row>
    <row r="11346" spans="16:38" ht="15">
      <c r="P11346" s="806" t="s">
        <v>921</v>
      </c>
      <c r="Q11346" s="807">
        <v>20</v>
      </c>
      <c r="R11346" s="807">
        <v>80</v>
      </c>
      <c r="S11346" s="759" t="str">
        <f t="shared" si="354"/>
        <v>Vejez</v>
      </c>
      <c r="AI11346" s="806" t="s">
        <v>932</v>
      </c>
      <c r="AJ11346" s="807">
        <v>244</v>
      </c>
      <c r="AK11346" s="807">
        <v>43</v>
      </c>
      <c r="AL11346" s="759" t="str">
        <f t="shared" si="355"/>
        <v>Adulto</v>
      </c>
    </row>
    <row r="11347" spans="16:38" ht="15">
      <c r="P11347" s="806" t="s">
        <v>921</v>
      </c>
      <c r="Q11347" s="807">
        <v>24</v>
      </c>
      <c r="R11347" s="807">
        <v>81</v>
      </c>
      <c r="S11347" s="759" t="str">
        <f t="shared" si="354"/>
        <v>Vejez</v>
      </c>
      <c r="AI11347" s="806" t="s">
        <v>932</v>
      </c>
      <c r="AJ11347" s="807">
        <v>218</v>
      </c>
      <c r="AK11347" s="807">
        <v>44</v>
      </c>
      <c r="AL11347" s="759" t="str">
        <f t="shared" si="355"/>
        <v>Adulto</v>
      </c>
    </row>
    <row r="11348" spans="16:38" ht="15">
      <c r="P11348" s="806" t="s">
        <v>921</v>
      </c>
      <c r="Q11348" s="807">
        <v>26</v>
      </c>
      <c r="R11348" s="807">
        <v>82</v>
      </c>
      <c r="S11348" s="759" t="str">
        <f t="shared" si="354"/>
        <v>Vejez</v>
      </c>
      <c r="AI11348" s="806" t="s">
        <v>932</v>
      </c>
      <c r="AJ11348" s="807">
        <v>222</v>
      </c>
      <c r="AK11348" s="807">
        <v>45</v>
      </c>
      <c r="AL11348" s="759" t="str">
        <f t="shared" si="355"/>
        <v>Adulto</v>
      </c>
    </row>
    <row r="11349" spans="16:38" ht="15">
      <c r="P11349" s="806" t="s">
        <v>921</v>
      </c>
      <c r="Q11349" s="807">
        <v>11</v>
      </c>
      <c r="R11349" s="807">
        <v>83</v>
      </c>
      <c r="S11349" s="759" t="str">
        <f t="shared" si="354"/>
        <v>Vejez</v>
      </c>
      <c r="AI11349" s="806" t="s">
        <v>932</v>
      </c>
      <c r="AJ11349" s="807">
        <v>204</v>
      </c>
      <c r="AK11349" s="807">
        <v>46</v>
      </c>
      <c r="AL11349" s="759" t="str">
        <f t="shared" si="355"/>
        <v>Adulto</v>
      </c>
    </row>
    <row r="11350" spans="16:38" ht="15">
      <c r="P11350" s="806" t="s">
        <v>921</v>
      </c>
      <c r="Q11350" s="807">
        <v>17</v>
      </c>
      <c r="R11350" s="807">
        <v>84</v>
      </c>
      <c r="S11350" s="759" t="str">
        <f t="shared" si="354"/>
        <v>Vejez</v>
      </c>
      <c r="AI11350" s="806" t="s">
        <v>932</v>
      </c>
      <c r="AJ11350" s="807">
        <v>196</v>
      </c>
      <c r="AK11350" s="807">
        <v>47</v>
      </c>
      <c r="AL11350" s="759" t="str">
        <f t="shared" si="355"/>
        <v>Adulto</v>
      </c>
    </row>
    <row r="11351" spans="16:38" ht="15">
      <c r="P11351" s="806" t="s">
        <v>921</v>
      </c>
      <c r="Q11351" s="807">
        <v>10</v>
      </c>
      <c r="R11351" s="807">
        <v>85</v>
      </c>
      <c r="S11351" s="759" t="str">
        <f t="shared" si="354"/>
        <v>Vejez</v>
      </c>
      <c r="AI11351" s="806" t="s">
        <v>932</v>
      </c>
      <c r="AJ11351" s="807">
        <v>202</v>
      </c>
      <c r="AK11351" s="807">
        <v>48</v>
      </c>
      <c r="AL11351" s="759" t="str">
        <f t="shared" si="355"/>
        <v>Adulto</v>
      </c>
    </row>
    <row r="11352" spans="16:38" ht="15">
      <c r="P11352" s="806" t="s">
        <v>921</v>
      </c>
      <c r="Q11352" s="807">
        <v>22</v>
      </c>
      <c r="R11352" s="807">
        <v>86</v>
      </c>
      <c r="S11352" s="759" t="str">
        <f t="shared" si="354"/>
        <v>Vejez</v>
      </c>
      <c r="AI11352" s="806" t="s">
        <v>932</v>
      </c>
      <c r="AJ11352" s="807">
        <v>188</v>
      </c>
      <c r="AK11352" s="807">
        <v>49</v>
      </c>
      <c r="AL11352" s="759" t="str">
        <f t="shared" si="355"/>
        <v>Adulto</v>
      </c>
    </row>
    <row r="11353" spans="16:38" ht="15">
      <c r="P11353" s="806" t="s">
        <v>921</v>
      </c>
      <c r="Q11353" s="807">
        <v>15</v>
      </c>
      <c r="R11353" s="807">
        <v>87</v>
      </c>
      <c r="S11353" s="759" t="str">
        <f t="shared" si="354"/>
        <v>Vejez</v>
      </c>
      <c r="AI11353" s="806" t="s">
        <v>932</v>
      </c>
      <c r="AJ11353" s="807">
        <v>207</v>
      </c>
      <c r="AK11353" s="807">
        <v>50</v>
      </c>
      <c r="AL11353" s="759" t="str">
        <f t="shared" si="355"/>
        <v>Adulto</v>
      </c>
    </row>
    <row r="11354" spans="16:38" ht="15">
      <c r="P11354" s="806" t="s">
        <v>921</v>
      </c>
      <c r="Q11354" s="807">
        <v>8</v>
      </c>
      <c r="R11354" s="807">
        <v>88</v>
      </c>
      <c r="S11354" s="759" t="str">
        <f t="shared" si="354"/>
        <v>Vejez</v>
      </c>
      <c r="AI11354" s="806" t="s">
        <v>932</v>
      </c>
      <c r="AJ11354" s="807">
        <v>212</v>
      </c>
      <c r="AK11354" s="807">
        <v>51</v>
      </c>
      <c r="AL11354" s="759" t="str">
        <f t="shared" si="355"/>
        <v>Adulto</v>
      </c>
    </row>
    <row r="11355" spans="16:38" ht="15">
      <c r="P11355" s="806" t="s">
        <v>921</v>
      </c>
      <c r="Q11355" s="807">
        <v>14</v>
      </c>
      <c r="R11355" s="807">
        <v>89</v>
      </c>
      <c r="S11355" s="759" t="str">
        <f t="shared" si="354"/>
        <v>Vejez</v>
      </c>
      <c r="AI11355" s="806" t="s">
        <v>932</v>
      </c>
      <c r="AJ11355" s="807">
        <v>202</v>
      </c>
      <c r="AK11355" s="807">
        <v>52</v>
      </c>
      <c r="AL11355" s="759" t="str">
        <f t="shared" si="355"/>
        <v>Adulto</v>
      </c>
    </row>
    <row r="11356" spans="16:38" ht="15">
      <c r="P11356" s="806" t="s">
        <v>921</v>
      </c>
      <c r="Q11356" s="807">
        <v>8</v>
      </c>
      <c r="R11356" s="807">
        <v>90</v>
      </c>
      <c r="S11356" s="759" t="str">
        <f t="shared" si="354"/>
        <v>Vejez</v>
      </c>
      <c r="AI11356" s="806" t="s">
        <v>932</v>
      </c>
      <c r="AJ11356" s="807">
        <v>173</v>
      </c>
      <c r="AK11356" s="807">
        <v>53</v>
      </c>
      <c r="AL11356" s="759" t="str">
        <f t="shared" si="355"/>
        <v>Adulto</v>
      </c>
    </row>
    <row r="11357" spans="16:38" ht="15">
      <c r="P11357" s="806" t="s">
        <v>921</v>
      </c>
      <c r="Q11357" s="807">
        <v>8</v>
      </c>
      <c r="R11357" s="807">
        <v>91</v>
      </c>
      <c r="S11357" s="759" t="str">
        <f t="shared" si="354"/>
        <v>Vejez</v>
      </c>
      <c r="AI11357" s="806" t="s">
        <v>932</v>
      </c>
      <c r="AJ11357" s="807">
        <v>174</v>
      </c>
      <c r="AK11357" s="807">
        <v>54</v>
      </c>
      <c r="AL11357" s="759" t="str">
        <f t="shared" si="355"/>
        <v>Adulto</v>
      </c>
    </row>
    <row r="11358" spans="16:38" ht="15">
      <c r="P11358" s="806" t="s">
        <v>921</v>
      </c>
      <c r="Q11358" s="807">
        <v>5</v>
      </c>
      <c r="R11358" s="807">
        <v>92</v>
      </c>
      <c r="S11358" s="759" t="str">
        <f t="shared" si="354"/>
        <v>Vejez</v>
      </c>
      <c r="AI11358" s="806" t="s">
        <v>932</v>
      </c>
      <c r="AJ11358" s="807">
        <v>173</v>
      </c>
      <c r="AK11358" s="807">
        <v>55</v>
      </c>
      <c r="AL11358" s="759" t="str">
        <f t="shared" si="355"/>
        <v>Adulto</v>
      </c>
    </row>
    <row r="11359" spans="16:38" ht="15">
      <c r="P11359" s="806" t="s">
        <v>921</v>
      </c>
      <c r="Q11359" s="807">
        <v>7</v>
      </c>
      <c r="R11359" s="807">
        <v>93</v>
      </c>
      <c r="S11359" s="759" t="str">
        <f t="shared" si="354"/>
        <v>Vejez</v>
      </c>
      <c r="AI11359" s="806" t="s">
        <v>932</v>
      </c>
      <c r="AJ11359" s="807">
        <v>175</v>
      </c>
      <c r="AK11359" s="807">
        <v>56</v>
      </c>
      <c r="AL11359" s="759" t="str">
        <f t="shared" si="355"/>
        <v>Adulto</v>
      </c>
    </row>
    <row r="11360" spans="16:38" ht="15">
      <c r="P11360" s="806" t="s">
        <v>921</v>
      </c>
      <c r="Q11360" s="807">
        <v>3</v>
      </c>
      <c r="R11360" s="807">
        <v>94</v>
      </c>
      <c r="S11360" s="759" t="str">
        <f t="shared" si="354"/>
        <v>Vejez</v>
      </c>
      <c r="AI11360" s="806" t="s">
        <v>932</v>
      </c>
      <c r="AJ11360" s="807">
        <v>192</v>
      </c>
      <c r="AK11360" s="807">
        <v>57</v>
      </c>
      <c r="AL11360" s="759" t="str">
        <f t="shared" si="355"/>
        <v>Adulto</v>
      </c>
    </row>
    <row r="11361" spans="16:38" ht="15">
      <c r="P11361" s="806" t="s">
        <v>921</v>
      </c>
      <c r="Q11361" s="807">
        <v>4</v>
      </c>
      <c r="R11361" s="807">
        <v>95</v>
      </c>
      <c r="S11361" s="759" t="str">
        <f t="shared" si="354"/>
        <v>Vejez</v>
      </c>
      <c r="AI11361" s="806" t="s">
        <v>932</v>
      </c>
      <c r="AJ11361" s="807">
        <v>170</v>
      </c>
      <c r="AK11361" s="807">
        <v>58</v>
      </c>
      <c r="AL11361" s="759" t="str">
        <f t="shared" si="355"/>
        <v>Adulto</v>
      </c>
    </row>
    <row r="11362" spans="16:38" ht="15">
      <c r="P11362" s="806" t="s">
        <v>921</v>
      </c>
      <c r="Q11362" s="807">
        <v>2</v>
      </c>
      <c r="R11362" s="807">
        <v>96</v>
      </c>
      <c r="S11362" s="759" t="str">
        <f t="shared" si="354"/>
        <v>Vejez</v>
      </c>
      <c r="AI11362" s="806" t="s">
        <v>932</v>
      </c>
      <c r="AJ11362" s="807">
        <v>146</v>
      </c>
      <c r="AK11362" s="807">
        <v>59</v>
      </c>
      <c r="AL11362" s="759" t="str">
        <f t="shared" si="355"/>
        <v>Adulto</v>
      </c>
    </row>
    <row r="11363" spans="16:38" ht="15">
      <c r="P11363" s="806" t="s">
        <v>921</v>
      </c>
      <c r="Q11363" s="807">
        <v>1</v>
      </c>
      <c r="R11363" s="807">
        <v>97</v>
      </c>
      <c r="S11363" s="759" t="str">
        <f t="shared" si="354"/>
        <v>Vejez</v>
      </c>
      <c r="AI11363" s="806" t="s">
        <v>932</v>
      </c>
      <c r="AJ11363" s="807">
        <v>149</v>
      </c>
      <c r="AK11363" s="807">
        <v>60</v>
      </c>
      <c r="AL11363" s="759" t="str">
        <f t="shared" si="355"/>
        <v>Vejez</v>
      </c>
    </row>
    <row r="11364" spans="16:38" ht="15">
      <c r="P11364" s="806" t="s">
        <v>921</v>
      </c>
      <c r="Q11364" s="807">
        <v>1</v>
      </c>
      <c r="R11364" s="807">
        <v>99</v>
      </c>
      <c r="S11364" s="759" t="str">
        <f t="shared" si="354"/>
        <v>Vejez</v>
      </c>
      <c r="AI11364" s="806" t="s">
        <v>932</v>
      </c>
      <c r="AJ11364" s="807">
        <v>172</v>
      </c>
      <c r="AK11364" s="807">
        <v>61</v>
      </c>
      <c r="AL11364" s="759" t="str">
        <f t="shared" si="355"/>
        <v>Vejez</v>
      </c>
    </row>
    <row r="11365" spans="16:38" ht="15">
      <c r="P11365" s="806" t="s">
        <v>921</v>
      </c>
      <c r="Q11365" s="807">
        <v>1</v>
      </c>
      <c r="R11365" s="807">
        <v>102</v>
      </c>
      <c r="S11365" s="759" t="str">
        <f t="shared" si="354"/>
        <v>Vejez</v>
      </c>
      <c r="AI11365" s="806" t="s">
        <v>932</v>
      </c>
      <c r="AJ11365" s="807">
        <v>135</v>
      </c>
      <c r="AK11365" s="807">
        <v>62</v>
      </c>
      <c r="AL11365" s="759" t="str">
        <f t="shared" si="355"/>
        <v>Vejez</v>
      </c>
    </row>
    <row r="11366" spans="16:38" ht="30">
      <c r="P11366" s="806" t="s">
        <v>922</v>
      </c>
      <c r="Q11366" s="807">
        <v>45</v>
      </c>
      <c r="R11366" s="807">
        <v>0</v>
      </c>
      <c r="S11366" s="759" t="str">
        <f t="shared" si="354"/>
        <v>Primera Infancia</v>
      </c>
      <c r="AI11366" s="806" t="s">
        <v>932</v>
      </c>
      <c r="AJ11366" s="807">
        <v>137</v>
      </c>
      <c r="AK11366" s="807">
        <v>63</v>
      </c>
      <c r="AL11366" s="759" t="str">
        <f t="shared" si="355"/>
        <v>Vejez</v>
      </c>
    </row>
    <row r="11367" spans="16:38" ht="30">
      <c r="P11367" s="806" t="s">
        <v>922</v>
      </c>
      <c r="Q11367" s="807">
        <v>31</v>
      </c>
      <c r="R11367" s="807">
        <v>1</v>
      </c>
      <c r="S11367" s="759" t="str">
        <f t="shared" si="354"/>
        <v>Primera Infancia</v>
      </c>
      <c r="AI11367" s="806" t="s">
        <v>932</v>
      </c>
      <c r="AJ11367" s="807">
        <v>129</v>
      </c>
      <c r="AK11367" s="807">
        <v>64</v>
      </c>
      <c r="AL11367" s="759" t="str">
        <f t="shared" si="355"/>
        <v>Vejez</v>
      </c>
    </row>
    <row r="11368" spans="16:38" ht="30">
      <c r="P11368" s="806" t="s">
        <v>922</v>
      </c>
      <c r="Q11368" s="807">
        <v>46</v>
      </c>
      <c r="R11368" s="807">
        <v>2</v>
      </c>
      <c r="S11368" s="759" t="str">
        <f t="shared" si="354"/>
        <v>Primera Infancia</v>
      </c>
      <c r="AI11368" s="806" t="s">
        <v>932</v>
      </c>
      <c r="AJ11368" s="807">
        <v>113</v>
      </c>
      <c r="AK11368" s="807">
        <v>65</v>
      </c>
      <c r="AL11368" s="759" t="str">
        <f t="shared" si="355"/>
        <v>Vejez</v>
      </c>
    </row>
    <row r="11369" spans="16:38" ht="30">
      <c r="P11369" s="806" t="s">
        <v>922</v>
      </c>
      <c r="Q11369" s="807">
        <v>42</v>
      </c>
      <c r="R11369" s="807">
        <v>3</v>
      </c>
      <c r="S11369" s="759" t="str">
        <f t="shared" si="354"/>
        <v>Primera Infancia</v>
      </c>
      <c r="AI11369" s="806" t="s">
        <v>932</v>
      </c>
      <c r="AJ11369" s="807">
        <v>101</v>
      </c>
      <c r="AK11369" s="807">
        <v>66</v>
      </c>
      <c r="AL11369" s="759" t="str">
        <f t="shared" si="355"/>
        <v>Vejez</v>
      </c>
    </row>
    <row r="11370" spans="16:38" ht="30">
      <c r="P11370" s="806" t="s">
        <v>922</v>
      </c>
      <c r="Q11370" s="807">
        <v>47</v>
      </c>
      <c r="R11370" s="807">
        <v>4</v>
      </c>
      <c r="S11370" s="759" t="str">
        <f t="shared" si="354"/>
        <v>Primera Infancia</v>
      </c>
      <c r="AI11370" s="806" t="s">
        <v>932</v>
      </c>
      <c r="AJ11370" s="807">
        <v>83</v>
      </c>
      <c r="AK11370" s="807">
        <v>67</v>
      </c>
      <c r="AL11370" s="759" t="str">
        <f t="shared" si="355"/>
        <v>Vejez</v>
      </c>
    </row>
    <row r="11371" spans="16:38" ht="30">
      <c r="P11371" s="806" t="s">
        <v>922</v>
      </c>
      <c r="Q11371" s="807">
        <v>52</v>
      </c>
      <c r="R11371" s="807">
        <v>5</v>
      </c>
      <c r="S11371" s="759" t="str">
        <f t="shared" si="354"/>
        <v>Primera Infancia</v>
      </c>
      <c r="AI11371" s="806" t="s">
        <v>932</v>
      </c>
      <c r="AJ11371" s="807">
        <v>91</v>
      </c>
      <c r="AK11371" s="807">
        <v>68</v>
      </c>
      <c r="AL11371" s="759" t="str">
        <f t="shared" si="355"/>
        <v>Vejez</v>
      </c>
    </row>
    <row r="11372" spans="16:38" ht="15">
      <c r="P11372" s="806" t="s">
        <v>922</v>
      </c>
      <c r="Q11372" s="807">
        <v>56</v>
      </c>
      <c r="R11372" s="807">
        <v>6</v>
      </c>
      <c r="S11372" s="759" t="str">
        <f t="shared" si="354"/>
        <v>Infancia</v>
      </c>
      <c r="AI11372" s="806" t="s">
        <v>932</v>
      </c>
      <c r="AJ11372" s="807">
        <v>80</v>
      </c>
      <c r="AK11372" s="807">
        <v>69</v>
      </c>
      <c r="AL11372" s="759" t="str">
        <f t="shared" si="355"/>
        <v>Vejez</v>
      </c>
    </row>
    <row r="11373" spans="16:38" ht="15">
      <c r="P11373" s="806" t="s">
        <v>922</v>
      </c>
      <c r="Q11373" s="807">
        <v>46</v>
      </c>
      <c r="R11373" s="807">
        <v>7</v>
      </c>
      <c r="S11373" s="759" t="str">
        <f t="shared" si="354"/>
        <v>Infancia</v>
      </c>
      <c r="AI11373" s="806" t="s">
        <v>932</v>
      </c>
      <c r="AJ11373" s="807">
        <v>90</v>
      </c>
      <c r="AK11373" s="807">
        <v>70</v>
      </c>
      <c r="AL11373" s="759" t="str">
        <f t="shared" si="355"/>
        <v>Vejez</v>
      </c>
    </row>
    <row r="11374" spans="16:38" ht="15">
      <c r="P11374" s="806" t="s">
        <v>922</v>
      </c>
      <c r="Q11374" s="807">
        <v>67</v>
      </c>
      <c r="R11374" s="807">
        <v>8</v>
      </c>
      <c r="S11374" s="759" t="str">
        <f t="shared" si="354"/>
        <v>Infancia</v>
      </c>
      <c r="AI11374" s="806" t="s">
        <v>932</v>
      </c>
      <c r="AJ11374" s="807">
        <v>72</v>
      </c>
      <c r="AK11374" s="807">
        <v>71</v>
      </c>
      <c r="AL11374" s="759" t="str">
        <f t="shared" si="355"/>
        <v>Vejez</v>
      </c>
    </row>
    <row r="11375" spans="16:38" ht="15">
      <c r="P11375" s="806" t="s">
        <v>922</v>
      </c>
      <c r="Q11375" s="807">
        <v>76</v>
      </c>
      <c r="R11375" s="807">
        <v>9</v>
      </c>
      <c r="S11375" s="759" t="str">
        <f t="shared" si="354"/>
        <v>Infancia</v>
      </c>
      <c r="AI11375" s="806" t="s">
        <v>932</v>
      </c>
      <c r="AJ11375" s="807">
        <v>69</v>
      </c>
      <c r="AK11375" s="807">
        <v>72</v>
      </c>
      <c r="AL11375" s="759" t="str">
        <f t="shared" si="355"/>
        <v>Vejez</v>
      </c>
    </row>
    <row r="11376" spans="16:38" ht="15">
      <c r="P11376" s="806" t="s">
        <v>922</v>
      </c>
      <c r="Q11376" s="807">
        <v>58</v>
      </c>
      <c r="R11376" s="807">
        <v>10</v>
      </c>
      <c r="S11376" s="759" t="str">
        <f t="shared" si="354"/>
        <v>Infancia</v>
      </c>
      <c r="AI11376" s="806" t="s">
        <v>932</v>
      </c>
      <c r="AJ11376" s="807">
        <v>44</v>
      </c>
      <c r="AK11376" s="807">
        <v>73</v>
      </c>
      <c r="AL11376" s="759" t="str">
        <f t="shared" si="355"/>
        <v>Vejez</v>
      </c>
    </row>
    <row r="11377" spans="16:38" ht="15">
      <c r="P11377" s="806" t="s">
        <v>922</v>
      </c>
      <c r="Q11377" s="807">
        <v>70</v>
      </c>
      <c r="R11377" s="807">
        <v>11</v>
      </c>
      <c r="S11377" s="759" t="str">
        <f t="shared" si="354"/>
        <v>Infancia</v>
      </c>
      <c r="AI11377" s="806" t="s">
        <v>932</v>
      </c>
      <c r="AJ11377" s="807">
        <v>52</v>
      </c>
      <c r="AK11377" s="807">
        <v>74</v>
      </c>
      <c r="AL11377" s="759" t="str">
        <f t="shared" si="355"/>
        <v>Vejez</v>
      </c>
    </row>
    <row r="11378" spans="16:38" ht="30">
      <c r="P11378" s="806" t="s">
        <v>922</v>
      </c>
      <c r="Q11378" s="807">
        <v>73</v>
      </c>
      <c r="R11378" s="807">
        <v>12</v>
      </c>
      <c r="S11378" s="759" t="str">
        <f t="shared" si="354"/>
        <v>Adolescente</v>
      </c>
      <c r="AI11378" s="806" t="s">
        <v>932</v>
      </c>
      <c r="AJ11378" s="807">
        <v>49</v>
      </c>
      <c r="AK11378" s="807">
        <v>75</v>
      </c>
      <c r="AL11378" s="759" t="str">
        <f t="shared" si="355"/>
        <v>Vejez</v>
      </c>
    </row>
    <row r="11379" spans="16:38" ht="30">
      <c r="P11379" s="806" t="s">
        <v>922</v>
      </c>
      <c r="Q11379" s="807">
        <v>79</v>
      </c>
      <c r="R11379" s="807">
        <v>13</v>
      </c>
      <c r="S11379" s="759" t="str">
        <f t="shared" si="354"/>
        <v>Adolescente</v>
      </c>
      <c r="AI11379" s="806" t="s">
        <v>932</v>
      </c>
      <c r="AJ11379" s="807">
        <v>43</v>
      </c>
      <c r="AK11379" s="807">
        <v>76</v>
      </c>
      <c r="AL11379" s="759" t="str">
        <f t="shared" si="355"/>
        <v>Vejez</v>
      </c>
    </row>
    <row r="11380" spans="16:38" ht="30">
      <c r="P11380" s="806" t="s">
        <v>922</v>
      </c>
      <c r="Q11380" s="807">
        <v>89</v>
      </c>
      <c r="R11380" s="807">
        <v>14</v>
      </c>
      <c r="S11380" s="759" t="str">
        <f t="shared" si="354"/>
        <v>Adolescente</v>
      </c>
      <c r="AI11380" s="806" t="s">
        <v>932</v>
      </c>
      <c r="AJ11380" s="807">
        <v>41</v>
      </c>
      <c r="AK11380" s="807">
        <v>77</v>
      </c>
      <c r="AL11380" s="759" t="str">
        <f t="shared" si="355"/>
        <v>Vejez</v>
      </c>
    </row>
    <row r="11381" spans="16:38" ht="30">
      <c r="P11381" s="806" t="s">
        <v>922</v>
      </c>
      <c r="Q11381" s="807">
        <v>86</v>
      </c>
      <c r="R11381" s="807">
        <v>15</v>
      </c>
      <c r="S11381" s="759" t="str">
        <f t="shared" si="354"/>
        <v>Adolescente</v>
      </c>
      <c r="AI11381" s="806" t="s">
        <v>932</v>
      </c>
      <c r="AJ11381" s="807">
        <v>41</v>
      </c>
      <c r="AK11381" s="807">
        <v>78</v>
      </c>
      <c r="AL11381" s="759" t="str">
        <f t="shared" si="355"/>
        <v>Vejez</v>
      </c>
    </row>
    <row r="11382" spans="16:38" ht="30">
      <c r="P11382" s="806" t="s">
        <v>922</v>
      </c>
      <c r="Q11382" s="807">
        <v>95</v>
      </c>
      <c r="R11382" s="807">
        <v>16</v>
      </c>
      <c r="S11382" s="759" t="str">
        <f t="shared" si="354"/>
        <v>Adolescente</v>
      </c>
      <c r="AI11382" s="806" t="s">
        <v>932</v>
      </c>
      <c r="AJ11382" s="807">
        <v>36</v>
      </c>
      <c r="AK11382" s="807">
        <v>79</v>
      </c>
      <c r="AL11382" s="759" t="str">
        <f t="shared" si="355"/>
        <v>Vejez</v>
      </c>
    </row>
    <row r="11383" spans="16:38" ht="30">
      <c r="P11383" s="806" t="s">
        <v>922</v>
      </c>
      <c r="Q11383" s="807">
        <v>84</v>
      </c>
      <c r="R11383" s="807">
        <v>17</v>
      </c>
      <c r="S11383" s="759" t="str">
        <f t="shared" si="354"/>
        <v>Adolescente</v>
      </c>
      <c r="AI11383" s="806" t="s">
        <v>932</v>
      </c>
      <c r="AJ11383" s="807">
        <v>27</v>
      </c>
      <c r="AK11383" s="807">
        <v>80</v>
      </c>
      <c r="AL11383" s="759" t="str">
        <f t="shared" si="355"/>
        <v>Vejez</v>
      </c>
    </row>
    <row r="11384" spans="16:38" ht="15">
      <c r="P11384" s="806" t="s">
        <v>922</v>
      </c>
      <c r="Q11384" s="807">
        <v>78</v>
      </c>
      <c r="R11384" s="807">
        <v>18</v>
      </c>
      <c r="S11384" s="759" t="str">
        <f t="shared" si="354"/>
        <v>Juventud</v>
      </c>
      <c r="AI11384" s="806" t="s">
        <v>932</v>
      </c>
      <c r="AJ11384" s="807">
        <v>26</v>
      </c>
      <c r="AK11384" s="807">
        <v>81</v>
      </c>
      <c r="AL11384" s="759" t="str">
        <f t="shared" si="355"/>
        <v>Vejez</v>
      </c>
    </row>
    <row r="11385" spans="16:38" ht="15">
      <c r="P11385" s="806" t="s">
        <v>922</v>
      </c>
      <c r="Q11385" s="807">
        <v>82</v>
      </c>
      <c r="R11385" s="807">
        <v>19</v>
      </c>
      <c r="S11385" s="759" t="str">
        <f t="shared" si="354"/>
        <v>Juventud</v>
      </c>
      <c r="AI11385" s="806" t="s">
        <v>932</v>
      </c>
      <c r="AJ11385" s="807">
        <v>24</v>
      </c>
      <c r="AK11385" s="807">
        <v>82</v>
      </c>
      <c r="AL11385" s="759" t="str">
        <f t="shared" si="355"/>
        <v>Vejez</v>
      </c>
    </row>
    <row r="11386" spans="16:38" ht="15">
      <c r="P11386" s="806" t="s">
        <v>922</v>
      </c>
      <c r="Q11386" s="807">
        <v>57</v>
      </c>
      <c r="R11386" s="807">
        <v>20</v>
      </c>
      <c r="S11386" s="759" t="str">
        <f t="shared" si="354"/>
        <v>Juventud</v>
      </c>
      <c r="AI11386" s="806" t="s">
        <v>932</v>
      </c>
      <c r="AJ11386" s="807">
        <v>26</v>
      </c>
      <c r="AK11386" s="807">
        <v>83</v>
      </c>
      <c r="AL11386" s="759" t="str">
        <f t="shared" si="355"/>
        <v>Vejez</v>
      </c>
    </row>
    <row r="11387" spans="16:38" ht="15">
      <c r="P11387" s="806" t="s">
        <v>922</v>
      </c>
      <c r="Q11387" s="807">
        <v>65</v>
      </c>
      <c r="R11387" s="807">
        <v>21</v>
      </c>
      <c r="S11387" s="759" t="str">
        <f t="shared" si="354"/>
        <v>Juventud</v>
      </c>
      <c r="AI11387" s="806" t="s">
        <v>932</v>
      </c>
      <c r="AJ11387" s="807">
        <v>17</v>
      </c>
      <c r="AK11387" s="807">
        <v>84</v>
      </c>
      <c r="AL11387" s="759" t="str">
        <f t="shared" si="355"/>
        <v>Vejez</v>
      </c>
    </row>
    <row r="11388" spans="16:38" ht="15">
      <c r="P11388" s="806" t="s">
        <v>922</v>
      </c>
      <c r="Q11388" s="807">
        <v>66</v>
      </c>
      <c r="R11388" s="807">
        <v>22</v>
      </c>
      <c r="S11388" s="759" t="str">
        <f t="shared" si="354"/>
        <v>Juventud</v>
      </c>
      <c r="AI11388" s="806" t="s">
        <v>932</v>
      </c>
      <c r="AJ11388" s="807">
        <v>15</v>
      </c>
      <c r="AK11388" s="807">
        <v>85</v>
      </c>
      <c r="AL11388" s="759" t="str">
        <f t="shared" si="355"/>
        <v>Vejez</v>
      </c>
    </row>
    <row r="11389" spans="16:38" ht="15">
      <c r="P11389" s="806" t="s">
        <v>922</v>
      </c>
      <c r="Q11389" s="807">
        <v>46</v>
      </c>
      <c r="R11389" s="807">
        <v>23</v>
      </c>
      <c r="S11389" s="759" t="str">
        <f t="shared" si="354"/>
        <v>Juventud</v>
      </c>
      <c r="AI11389" s="806" t="s">
        <v>932</v>
      </c>
      <c r="AJ11389" s="807">
        <v>20</v>
      </c>
      <c r="AK11389" s="807">
        <v>86</v>
      </c>
      <c r="AL11389" s="759" t="str">
        <f t="shared" si="355"/>
        <v>Vejez</v>
      </c>
    </row>
    <row r="11390" spans="16:38" ht="15">
      <c r="P11390" s="806" t="s">
        <v>922</v>
      </c>
      <c r="Q11390" s="807">
        <v>58</v>
      </c>
      <c r="R11390" s="807">
        <v>24</v>
      </c>
      <c r="S11390" s="759" t="str">
        <f t="shared" si="354"/>
        <v>Juventud</v>
      </c>
      <c r="AI11390" s="806" t="s">
        <v>932</v>
      </c>
      <c r="AJ11390" s="807">
        <v>30</v>
      </c>
      <c r="AK11390" s="807">
        <v>87</v>
      </c>
      <c r="AL11390" s="759" t="str">
        <f t="shared" si="355"/>
        <v>Vejez</v>
      </c>
    </row>
    <row r="11391" spans="16:38" ht="15">
      <c r="P11391" s="806" t="s">
        <v>922</v>
      </c>
      <c r="Q11391" s="807">
        <v>53</v>
      </c>
      <c r="R11391" s="807">
        <v>25</v>
      </c>
      <c r="S11391" s="759" t="str">
        <f t="shared" si="354"/>
        <v>Juventud</v>
      </c>
      <c r="AI11391" s="806" t="s">
        <v>932</v>
      </c>
      <c r="AJ11391" s="807">
        <v>17</v>
      </c>
      <c r="AK11391" s="807">
        <v>88</v>
      </c>
      <c r="AL11391" s="759" t="str">
        <f t="shared" si="355"/>
        <v>Vejez</v>
      </c>
    </row>
    <row r="11392" spans="16:38" ht="15">
      <c r="P11392" s="806" t="s">
        <v>922</v>
      </c>
      <c r="Q11392" s="807">
        <v>61</v>
      </c>
      <c r="R11392" s="807">
        <v>26</v>
      </c>
      <c r="S11392" s="759" t="str">
        <f t="shared" si="354"/>
        <v>Juventud</v>
      </c>
      <c r="AI11392" s="806" t="s">
        <v>932</v>
      </c>
      <c r="AJ11392" s="807">
        <v>12</v>
      </c>
      <c r="AK11392" s="807">
        <v>89</v>
      </c>
      <c r="AL11392" s="759" t="str">
        <f t="shared" si="355"/>
        <v>Vejez</v>
      </c>
    </row>
    <row r="11393" spans="16:38" ht="15">
      <c r="P11393" s="806" t="s">
        <v>922</v>
      </c>
      <c r="Q11393" s="807">
        <v>47</v>
      </c>
      <c r="R11393" s="807">
        <v>27</v>
      </c>
      <c r="S11393" s="759" t="str">
        <f t="shared" si="354"/>
        <v>Juventud</v>
      </c>
      <c r="AI11393" s="806" t="s">
        <v>932</v>
      </c>
      <c r="AJ11393" s="807">
        <v>9</v>
      </c>
      <c r="AK11393" s="807">
        <v>90</v>
      </c>
      <c r="AL11393" s="759" t="str">
        <f t="shared" si="355"/>
        <v>Vejez</v>
      </c>
    </row>
    <row r="11394" spans="16:38" ht="15">
      <c r="P11394" s="806" t="s">
        <v>922</v>
      </c>
      <c r="Q11394" s="807">
        <v>55</v>
      </c>
      <c r="R11394" s="807">
        <v>28</v>
      </c>
      <c r="S11394" s="759" t="str">
        <f t="shared" si="354"/>
        <v>Juventud</v>
      </c>
      <c r="AI11394" s="806" t="s">
        <v>932</v>
      </c>
      <c r="AJ11394" s="807">
        <v>4</v>
      </c>
      <c r="AK11394" s="807">
        <v>91</v>
      </c>
      <c r="AL11394" s="759" t="str">
        <f t="shared" si="355"/>
        <v>Vejez</v>
      </c>
    </row>
    <row r="11395" spans="16:38" ht="15">
      <c r="P11395" s="806" t="s">
        <v>922</v>
      </c>
      <c r="Q11395" s="807">
        <v>51</v>
      </c>
      <c r="R11395" s="807">
        <v>29</v>
      </c>
      <c r="S11395" s="759" t="str">
        <f t="shared" ref="S11395:S11458" si="356">IF(P11395=0,"",IF(AND(R11395&gt;=0,R11395&lt;=5),"Primera Infancia",IF(AND(R11395&gt;=6,R11395&lt;=11),"Infancia",IF(AND(R11395&gt;=12,R11395&lt;=17),"Adolescente",IF(AND(R11395&gt;=18,R11395&lt;=28),"Juventud",IF(AND(R11395&gt;=29,R11395&lt;=59),"Adulto","Vejez"))))))</f>
        <v>Adulto</v>
      </c>
      <c r="AI11395" s="806" t="s">
        <v>932</v>
      </c>
      <c r="AJ11395" s="807">
        <v>5</v>
      </c>
      <c r="AK11395" s="807">
        <v>92</v>
      </c>
      <c r="AL11395" s="759" t="str">
        <f t="shared" ref="AL11395:AL11458" si="357">IF(AI11395=0,"",IF(AND(AK11395&gt;=0,AK11395&lt;=5),"Primera Infancia",IF(AND(AK11395&gt;=6,AK11395&lt;=11),"Infancia",IF(AND(AK11395&gt;=12,AK11395&lt;=17),"Adolescente",IF(AND(AK11395&gt;=18,AK11395&lt;=28),"Juventud",IF(AND(AK11395&gt;=29,AK11395&lt;=59),"Adulto","Vejez"))))))</f>
        <v>Vejez</v>
      </c>
    </row>
    <row r="11396" spans="16:38" ht="15">
      <c r="P11396" s="806" t="s">
        <v>922</v>
      </c>
      <c r="Q11396" s="807">
        <v>34</v>
      </c>
      <c r="R11396" s="807">
        <v>30</v>
      </c>
      <c r="S11396" s="759" t="str">
        <f t="shared" si="356"/>
        <v>Adulto</v>
      </c>
      <c r="AI11396" s="806" t="s">
        <v>932</v>
      </c>
      <c r="AJ11396" s="807">
        <v>3</v>
      </c>
      <c r="AK11396" s="807">
        <v>93</v>
      </c>
      <c r="AL11396" s="759" t="str">
        <f t="shared" si="357"/>
        <v>Vejez</v>
      </c>
    </row>
    <row r="11397" spans="16:38" ht="15">
      <c r="P11397" s="806" t="s">
        <v>922</v>
      </c>
      <c r="Q11397" s="807">
        <v>55</v>
      </c>
      <c r="R11397" s="807">
        <v>31</v>
      </c>
      <c r="S11397" s="759" t="str">
        <f t="shared" si="356"/>
        <v>Adulto</v>
      </c>
      <c r="AI11397" s="806" t="s">
        <v>932</v>
      </c>
      <c r="AJ11397" s="807">
        <v>1</v>
      </c>
      <c r="AK11397" s="807">
        <v>94</v>
      </c>
      <c r="AL11397" s="759" t="str">
        <f t="shared" si="357"/>
        <v>Vejez</v>
      </c>
    </row>
    <row r="11398" spans="16:38" ht="15">
      <c r="P11398" s="806" t="s">
        <v>922</v>
      </c>
      <c r="Q11398" s="807">
        <v>48</v>
      </c>
      <c r="R11398" s="807">
        <v>32</v>
      </c>
      <c r="S11398" s="759" t="str">
        <f t="shared" si="356"/>
        <v>Adulto</v>
      </c>
      <c r="AI11398" s="806" t="s">
        <v>932</v>
      </c>
      <c r="AJ11398" s="807">
        <v>2</v>
      </c>
      <c r="AK11398" s="807">
        <v>95</v>
      </c>
      <c r="AL11398" s="759" t="str">
        <f t="shared" si="357"/>
        <v>Vejez</v>
      </c>
    </row>
    <row r="11399" spans="16:38" ht="15">
      <c r="P11399" s="806" t="s">
        <v>922</v>
      </c>
      <c r="Q11399" s="807">
        <v>45</v>
      </c>
      <c r="R11399" s="807">
        <v>33</v>
      </c>
      <c r="S11399" s="759" t="str">
        <f t="shared" si="356"/>
        <v>Adulto</v>
      </c>
      <c r="AI11399" s="806" t="s">
        <v>932</v>
      </c>
      <c r="AJ11399" s="807">
        <v>1</v>
      </c>
      <c r="AK11399" s="807">
        <v>96</v>
      </c>
      <c r="AL11399" s="759" t="str">
        <f t="shared" si="357"/>
        <v>Vejez</v>
      </c>
    </row>
    <row r="11400" spans="16:38" ht="15">
      <c r="P11400" s="806" t="s">
        <v>922</v>
      </c>
      <c r="Q11400" s="807">
        <v>53</v>
      </c>
      <c r="R11400" s="807">
        <v>34</v>
      </c>
      <c r="S11400" s="759" t="str">
        <f t="shared" si="356"/>
        <v>Adulto</v>
      </c>
      <c r="AI11400" s="806" t="s">
        <v>932</v>
      </c>
      <c r="AJ11400" s="807">
        <v>1</v>
      </c>
      <c r="AK11400" s="807">
        <v>98</v>
      </c>
      <c r="AL11400" s="759" t="str">
        <f t="shared" si="357"/>
        <v>Vejez</v>
      </c>
    </row>
    <row r="11401" spans="16:38" ht="30">
      <c r="P11401" s="806" t="s">
        <v>922</v>
      </c>
      <c r="Q11401" s="807">
        <v>54</v>
      </c>
      <c r="R11401" s="807">
        <v>35</v>
      </c>
      <c r="S11401" s="759" t="str">
        <f t="shared" si="356"/>
        <v>Adulto</v>
      </c>
      <c r="AI11401" s="806" t="s">
        <v>933</v>
      </c>
      <c r="AJ11401" s="807">
        <v>21</v>
      </c>
      <c r="AK11401" s="807">
        <v>0</v>
      </c>
      <c r="AL11401" s="759" t="str">
        <f t="shared" si="357"/>
        <v>Primera Infancia</v>
      </c>
    </row>
    <row r="11402" spans="16:38" ht="30">
      <c r="P11402" s="806" t="s">
        <v>922</v>
      </c>
      <c r="Q11402" s="807">
        <v>51</v>
      </c>
      <c r="R11402" s="807">
        <v>36</v>
      </c>
      <c r="S11402" s="759" t="str">
        <f t="shared" si="356"/>
        <v>Adulto</v>
      </c>
      <c r="AI11402" s="806" t="s">
        <v>933</v>
      </c>
      <c r="AJ11402" s="807">
        <v>24</v>
      </c>
      <c r="AK11402" s="807">
        <v>1</v>
      </c>
      <c r="AL11402" s="759" t="str">
        <f t="shared" si="357"/>
        <v>Primera Infancia</v>
      </c>
    </row>
    <row r="11403" spans="16:38" ht="30">
      <c r="P11403" s="806" t="s">
        <v>922</v>
      </c>
      <c r="Q11403" s="807">
        <v>64</v>
      </c>
      <c r="R11403" s="807">
        <v>37</v>
      </c>
      <c r="S11403" s="759" t="str">
        <f t="shared" si="356"/>
        <v>Adulto</v>
      </c>
      <c r="AI11403" s="806" t="s">
        <v>933</v>
      </c>
      <c r="AJ11403" s="807">
        <v>32</v>
      </c>
      <c r="AK11403" s="807">
        <v>2</v>
      </c>
      <c r="AL11403" s="759" t="str">
        <f t="shared" si="357"/>
        <v>Primera Infancia</v>
      </c>
    </row>
    <row r="11404" spans="16:38" ht="30">
      <c r="P11404" s="806" t="s">
        <v>922</v>
      </c>
      <c r="Q11404" s="807">
        <v>52</v>
      </c>
      <c r="R11404" s="807">
        <v>38</v>
      </c>
      <c r="S11404" s="759" t="str">
        <f t="shared" si="356"/>
        <v>Adulto</v>
      </c>
      <c r="AI11404" s="806" t="s">
        <v>933</v>
      </c>
      <c r="AJ11404" s="807">
        <v>27</v>
      </c>
      <c r="AK11404" s="807">
        <v>3</v>
      </c>
      <c r="AL11404" s="759" t="str">
        <f t="shared" si="357"/>
        <v>Primera Infancia</v>
      </c>
    </row>
    <row r="11405" spans="16:38" ht="30">
      <c r="P11405" s="806" t="s">
        <v>922</v>
      </c>
      <c r="Q11405" s="807">
        <v>55</v>
      </c>
      <c r="R11405" s="807">
        <v>39</v>
      </c>
      <c r="S11405" s="759" t="str">
        <f t="shared" si="356"/>
        <v>Adulto</v>
      </c>
      <c r="AI11405" s="806" t="s">
        <v>933</v>
      </c>
      <c r="AJ11405" s="807">
        <v>49</v>
      </c>
      <c r="AK11405" s="807">
        <v>4</v>
      </c>
      <c r="AL11405" s="759" t="str">
        <f t="shared" si="357"/>
        <v>Primera Infancia</v>
      </c>
    </row>
    <row r="11406" spans="16:38" ht="30">
      <c r="P11406" s="806" t="s">
        <v>922</v>
      </c>
      <c r="Q11406" s="807">
        <v>59</v>
      </c>
      <c r="R11406" s="807">
        <v>40</v>
      </c>
      <c r="S11406" s="759" t="str">
        <f t="shared" si="356"/>
        <v>Adulto</v>
      </c>
      <c r="AI11406" s="806" t="s">
        <v>933</v>
      </c>
      <c r="AJ11406" s="807">
        <v>40</v>
      </c>
      <c r="AK11406" s="807">
        <v>5</v>
      </c>
      <c r="AL11406" s="759" t="str">
        <f t="shared" si="357"/>
        <v>Primera Infancia</v>
      </c>
    </row>
    <row r="11407" spans="16:38" ht="15">
      <c r="P11407" s="806" t="s">
        <v>922</v>
      </c>
      <c r="Q11407" s="807">
        <v>48</v>
      </c>
      <c r="R11407" s="807">
        <v>41</v>
      </c>
      <c r="S11407" s="759" t="str">
        <f t="shared" si="356"/>
        <v>Adulto</v>
      </c>
      <c r="AI11407" s="806" t="s">
        <v>933</v>
      </c>
      <c r="AJ11407" s="807">
        <v>39</v>
      </c>
      <c r="AK11407" s="807">
        <v>6</v>
      </c>
      <c r="AL11407" s="759" t="str">
        <f t="shared" si="357"/>
        <v>Infancia</v>
      </c>
    </row>
    <row r="11408" spans="16:38" ht="15">
      <c r="P11408" s="806" t="s">
        <v>922</v>
      </c>
      <c r="Q11408" s="807">
        <v>59</v>
      </c>
      <c r="R11408" s="807">
        <v>42</v>
      </c>
      <c r="S11408" s="759" t="str">
        <f t="shared" si="356"/>
        <v>Adulto</v>
      </c>
      <c r="AI11408" s="806" t="s">
        <v>933</v>
      </c>
      <c r="AJ11408" s="807">
        <v>38</v>
      </c>
      <c r="AK11408" s="807">
        <v>7</v>
      </c>
      <c r="AL11408" s="759" t="str">
        <f t="shared" si="357"/>
        <v>Infancia</v>
      </c>
    </row>
    <row r="11409" spans="16:38" ht="15">
      <c r="P11409" s="806" t="s">
        <v>922</v>
      </c>
      <c r="Q11409" s="807">
        <v>48</v>
      </c>
      <c r="R11409" s="807">
        <v>43</v>
      </c>
      <c r="S11409" s="759" t="str">
        <f t="shared" si="356"/>
        <v>Adulto</v>
      </c>
      <c r="AI11409" s="806" t="s">
        <v>933</v>
      </c>
      <c r="AJ11409" s="807">
        <v>26</v>
      </c>
      <c r="AK11409" s="807">
        <v>8</v>
      </c>
      <c r="AL11409" s="759" t="str">
        <f t="shared" si="357"/>
        <v>Infancia</v>
      </c>
    </row>
    <row r="11410" spans="16:38" ht="15">
      <c r="P11410" s="806" t="s">
        <v>922</v>
      </c>
      <c r="Q11410" s="807">
        <v>50</v>
      </c>
      <c r="R11410" s="807">
        <v>44</v>
      </c>
      <c r="S11410" s="759" t="str">
        <f t="shared" si="356"/>
        <v>Adulto</v>
      </c>
      <c r="AI11410" s="806" t="s">
        <v>933</v>
      </c>
      <c r="AJ11410" s="807">
        <v>39</v>
      </c>
      <c r="AK11410" s="807">
        <v>9</v>
      </c>
      <c r="AL11410" s="759" t="str">
        <f t="shared" si="357"/>
        <v>Infancia</v>
      </c>
    </row>
    <row r="11411" spans="16:38" ht="15">
      <c r="P11411" s="806" t="s">
        <v>922</v>
      </c>
      <c r="Q11411" s="807">
        <v>44</v>
      </c>
      <c r="R11411" s="807">
        <v>45</v>
      </c>
      <c r="S11411" s="759" t="str">
        <f t="shared" si="356"/>
        <v>Adulto</v>
      </c>
      <c r="AI11411" s="806" t="s">
        <v>933</v>
      </c>
      <c r="AJ11411" s="807">
        <v>39</v>
      </c>
      <c r="AK11411" s="807">
        <v>10</v>
      </c>
      <c r="AL11411" s="759" t="str">
        <f t="shared" si="357"/>
        <v>Infancia</v>
      </c>
    </row>
    <row r="11412" spans="16:38" ht="15">
      <c r="P11412" s="806" t="s">
        <v>922</v>
      </c>
      <c r="Q11412" s="807">
        <v>43</v>
      </c>
      <c r="R11412" s="807">
        <v>46</v>
      </c>
      <c r="S11412" s="759" t="str">
        <f t="shared" si="356"/>
        <v>Adulto</v>
      </c>
      <c r="AI11412" s="806" t="s">
        <v>933</v>
      </c>
      <c r="AJ11412" s="807">
        <v>27</v>
      </c>
      <c r="AK11412" s="807">
        <v>11</v>
      </c>
      <c r="AL11412" s="759" t="str">
        <f t="shared" si="357"/>
        <v>Infancia</v>
      </c>
    </row>
    <row r="11413" spans="16:38" ht="30">
      <c r="P11413" s="806" t="s">
        <v>922</v>
      </c>
      <c r="Q11413" s="807">
        <v>38</v>
      </c>
      <c r="R11413" s="807">
        <v>47</v>
      </c>
      <c r="S11413" s="759" t="str">
        <f t="shared" si="356"/>
        <v>Adulto</v>
      </c>
      <c r="AI11413" s="806" t="s">
        <v>933</v>
      </c>
      <c r="AJ11413" s="807">
        <v>55</v>
      </c>
      <c r="AK11413" s="807">
        <v>12</v>
      </c>
      <c r="AL11413" s="759" t="str">
        <f t="shared" si="357"/>
        <v>Adolescente</v>
      </c>
    </row>
    <row r="11414" spans="16:38" ht="30">
      <c r="P11414" s="806" t="s">
        <v>922</v>
      </c>
      <c r="Q11414" s="807">
        <v>51</v>
      </c>
      <c r="R11414" s="807">
        <v>48</v>
      </c>
      <c r="S11414" s="759" t="str">
        <f t="shared" si="356"/>
        <v>Adulto</v>
      </c>
      <c r="AI11414" s="806" t="s">
        <v>933</v>
      </c>
      <c r="AJ11414" s="807">
        <v>42</v>
      </c>
      <c r="AK11414" s="807">
        <v>13</v>
      </c>
      <c r="AL11414" s="759" t="str">
        <f t="shared" si="357"/>
        <v>Adolescente</v>
      </c>
    </row>
    <row r="11415" spans="16:38" ht="30">
      <c r="P11415" s="806" t="s">
        <v>922</v>
      </c>
      <c r="Q11415" s="807">
        <v>34</v>
      </c>
      <c r="R11415" s="807">
        <v>49</v>
      </c>
      <c r="S11415" s="759" t="str">
        <f t="shared" si="356"/>
        <v>Adulto</v>
      </c>
      <c r="AI11415" s="806" t="s">
        <v>933</v>
      </c>
      <c r="AJ11415" s="807">
        <v>60</v>
      </c>
      <c r="AK11415" s="807">
        <v>14</v>
      </c>
      <c r="AL11415" s="759" t="str">
        <f t="shared" si="357"/>
        <v>Adolescente</v>
      </c>
    </row>
    <row r="11416" spans="16:38" ht="30">
      <c r="P11416" s="806" t="s">
        <v>922</v>
      </c>
      <c r="Q11416" s="807">
        <v>40</v>
      </c>
      <c r="R11416" s="807">
        <v>50</v>
      </c>
      <c r="S11416" s="759" t="str">
        <f t="shared" si="356"/>
        <v>Adulto</v>
      </c>
      <c r="AI11416" s="806" t="s">
        <v>933</v>
      </c>
      <c r="AJ11416" s="807">
        <v>48</v>
      </c>
      <c r="AK11416" s="807">
        <v>15</v>
      </c>
      <c r="AL11416" s="759" t="str">
        <f t="shared" si="357"/>
        <v>Adolescente</v>
      </c>
    </row>
    <row r="11417" spans="16:38" ht="30">
      <c r="P11417" s="806" t="s">
        <v>922</v>
      </c>
      <c r="Q11417" s="807">
        <v>37</v>
      </c>
      <c r="R11417" s="807">
        <v>51</v>
      </c>
      <c r="S11417" s="759" t="str">
        <f t="shared" si="356"/>
        <v>Adulto</v>
      </c>
      <c r="AI11417" s="806" t="s">
        <v>933</v>
      </c>
      <c r="AJ11417" s="807">
        <v>56</v>
      </c>
      <c r="AK11417" s="807">
        <v>16</v>
      </c>
      <c r="AL11417" s="759" t="str">
        <f t="shared" si="357"/>
        <v>Adolescente</v>
      </c>
    </row>
    <row r="11418" spans="16:38" ht="30">
      <c r="P11418" s="806" t="s">
        <v>922</v>
      </c>
      <c r="Q11418" s="807">
        <v>46</v>
      </c>
      <c r="R11418" s="807">
        <v>52</v>
      </c>
      <c r="S11418" s="759" t="str">
        <f t="shared" si="356"/>
        <v>Adulto</v>
      </c>
      <c r="AI11418" s="806" t="s">
        <v>933</v>
      </c>
      <c r="AJ11418" s="807">
        <v>43</v>
      </c>
      <c r="AK11418" s="807">
        <v>17</v>
      </c>
      <c r="AL11418" s="759" t="str">
        <f t="shared" si="357"/>
        <v>Adolescente</v>
      </c>
    </row>
    <row r="11419" spans="16:38" ht="15">
      <c r="P11419" s="806" t="s">
        <v>922</v>
      </c>
      <c r="Q11419" s="807">
        <v>37</v>
      </c>
      <c r="R11419" s="807">
        <v>53</v>
      </c>
      <c r="S11419" s="759" t="str">
        <f t="shared" si="356"/>
        <v>Adulto</v>
      </c>
      <c r="AI11419" s="806" t="s">
        <v>933</v>
      </c>
      <c r="AJ11419" s="807">
        <v>59</v>
      </c>
      <c r="AK11419" s="807">
        <v>18</v>
      </c>
      <c r="AL11419" s="759" t="str">
        <f t="shared" si="357"/>
        <v>Juventud</v>
      </c>
    </row>
    <row r="11420" spans="16:38" ht="15">
      <c r="P11420" s="806" t="s">
        <v>922</v>
      </c>
      <c r="Q11420" s="807">
        <v>34</v>
      </c>
      <c r="R11420" s="807">
        <v>54</v>
      </c>
      <c r="S11420" s="759" t="str">
        <f t="shared" si="356"/>
        <v>Adulto</v>
      </c>
      <c r="AI11420" s="806" t="s">
        <v>933</v>
      </c>
      <c r="AJ11420" s="807">
        <v>65</v>
      </c>
      <c r="AK11420" s="807">
        <v>19</v>
      </c>
      <c r="AL11420" s="759" t="str">
        <f t="shared" si="357"/>
        <v>Juventud</v>
      </c>
    </row>
    <row r="11421" spans="16:38" ht="15">
      <c r="P11421" s="806" t="s">
        <v>922</v>
      </c>
      <c r="Q11421" s="807">
        <v>38</v>
      </c>
      <c r="R11421" s="807">
        <v>55</v>
      </c>
      <c r="S11421" s="759" t="str">
        <f t="shared" si="356"/>
        <v>Adulto</v>
      </c>
      <c r="AI11421" s="806" t="s">
        <v>933</v>
      </c>
      <c r="AJ11421" s="807">
        <v>62</v>
      </c>
      <c r="AK11421" s="807">
        <v>20</v>
      </c>
      <c r="AL11421" s="759" t="str">
        <f t="shared" si="357"/>
        <v>Juventud</v>
      </c>
    </row>
    <row r="11422" spans="16:38" ht="15">
      <c r="P11422" s="806" t="s">
        <v>922</v>
      </c>
      <c r="Q11422" s="807">
        <v>34</v>
      </c>
      <c r="R11422" s="807">
        <v>56</v>
      </c>
      <c r="S11422" s="759" t="str">
        <f t="shared" si="356"/>
        <v>Adulto</v>
      </c>
      <c r="AI11422" s="806" t="s">
        <v>933</v>
      </c>
      <c r="AJ11422" s="807">
        <v>97</v>
      </c>
      <c r="AK11422" s="807">
        <v>21</v>
      </c>
      <c r="AL11422" s="759" t="str">
        <f t="shared" si="357"/>
        <v>Juventud</v>
      </c>
    </row>
    <row r="11423" spans="16:38" ht="15">
      <c r="P11423" s="806" t="s">
        <v>922</v>
      </c>
      <c r="Q11423" s="807">
        <v>31</v>
      </c>
      <c r="R11423" s="807">
        <v>57</v>
      </c>
      <c r="S11423" s="759" t="str">
        <f t="shared" si="356"/>
        <v>Adulto</v>
      </c>
      <c r="AI11423" s="806" t="s">
        <v>933</v>
      </c>
      <c r="AJ11423" s="807">
        <v>88</v>
      </c>
      <c r="AK11423" s="807">
        <v>22</v>
      </c>
      <c r="AL11423" s="759" t="str">
        <f t="shared" si="357"/>
        <v>Juventud</v>
      </c>
    </row>
    <row r="11424" spans="16:38" ht="15">
      <c r="P11424" s="806" t="s">
        <v>922</v>
      </c>
      <c r="Q11424" s="807">
        <v>27</v>
      </c>
      <c r="R11424" s="807">
        <v>58</v>
      </c>
      <c r="S11424" s="759" t="str">
        <f t="shared" si="356"/>
        <v>Adulto</v>
      </c>
      <c r="AI11424" s="806" t="s">
        <v>933</v>
      </c>
      <c r="AJ11424" s="807">
        <v>82</v>
      </c>
      <c r="AK11424" s="807">
        <v>23</v>
      </c>
      <c r="AL11424" s="759" t="str">
        <f t="shared" si="357"/>
        <v>Juventud</v>
      </c>
    </row>
    <row r="11425" spans="16:38" ht="15">
      <c r="P11425" s="806" t="s">
        <v>922</v>
      </c>
      <c r="Q11425" s="807">
        <v>35</v>
      </c>
      <c r="R11425" s="807">
        <v>59</v>
      </c>
      <c r="S11425" s="759" t="str">
        <f t="shared" si="356"/>
        <v>Adulto</v>
      </c>
      <c r="AI11425" s="806" t="s">
        <v>933</v>
      </c>
      <c r="AJ11425" s="807">
        <v>69</v>
      </c>
      <c r="AK11425" s="807">
        <v>24</v>
      </c>
      <c r="AL11425" s="759" t="str">
        <f t="shared" si="357"/>
        <v>Juventud</v>
      </c>
    </row>
    <row r="11426" spans="16:38" ht="15">
      <c r="P11426" s="806" t="s">
        <v>922</v>
      </c>
      <c r="Q11426" s="807">
        <v>37</v>
      </c>
      <c r="R11426" s="807">
        <v>60</v>
      </c>
      <c r="S11426" s="759" t="str">
        <f t="shared" si="356"/>
        <v>Vejez</v>
      </c>
      <c r="AI11426" s="806" t="s">
        <v>933</v>
      </c>
      <c r="AJ11426" s="807">
        <v>87</v>
      </c>
      <c r="AK11426" s="807">
        <v>25</v>
      </c>
      <c r="AL11426" s="759" t="str">
        <f t="shared" si="357"/>
        <v>Juventud</v>
      </c>
    </row>
    <row r="11427" spans="16:38" ht="15">
      <c r="P11427" s="806" t="s">
        <v>922</v>
      </c>
      <c r="Q11427" s="807">
        <v>36</v>
      </c>
      <c r="R11427" s="807">
        <v>61</v>
      </c>
      <c r="S11427" s="759" t="str">
        <f t="shared" si="356"/>
        <v>Vejez</v>
      </c>
      <c r="AI11427" s="806" t="s">
        <v>933</v>
      </c>
      <c r="AJ11427" s="807">
        <v>80</v>
      </c>
      <c r="AK11427" s="807">
        <v>26</v>
      </c>
      <c r="AL11427" s="759" t="str">
        <f t="shared" si="357"/>
        <v>Juventud</v>
      </c>
    </row>
    <row r="11428" spans="16:38" ht="15">
      <c r="P11428" s="806" t="s">
        <v>922</v>
      </c>
      <c r="Q11428" s="807">
        <v>27</v>
      </c>
      <c r="R11428" s="807">
        <v>62</v>
      </c>
      <c r="S11428" s="759" t="str">
        <f t="shared" si="356"/>
        <v>Vejez</v>
      </c>
      <c r="AI11428" s="806" t="s">
        <v>933</v>
      </c>
      <c r="AJ11428" s="807">
        <v>83</v>
      </c>
      <c r="AK11428" s="807">
        <v>27</v>
      </c>
      <c r="AL11428" s="759" t="str">
        <f t="shared" si="357"/>
        <v>Juventud</v>
      </c>
    </row>
    <row r="11429" spans="16:38" ht="15">
      <c r="P11429" s="806" t="s">
        <v>922</v>
      </c>
      <c r="Q11429" s="807">
        <v>35</v>
      </c>
      <c r="R11429" s="807">
        <v>63</v>
      </c>
      <c r="S11429" s="759" t="str">
        <f t="shared" si="356"/>
        <v>Vejez</v>
      </c>
      <c r="AI11429" s="806" t="s">
        <v>933</v>
      </c>
      <c r="AJ11429" s="807">
        <v>73</v>
      </c>
      <c r="AK11429" s="807">
        <v>28</v>
      </c>
      <c r="AL11429" s="759" t="str">
        <f t="shared" si="357"/>
        <v>Juventud</v>
      </c>
    </row>
    <row r="11430" spans="16:38" ht="15">
      <c r="P11430" s="806" t="s">
        <v>922</v>
      </c>
      <c r="Q11430" s="807">
        <v>35</v>
      </c>
      <c r="R11430" s="807">
        <v>64</v>
      </c>
      <c r="S11430" s="759" t="str">
        <f t="shared" si="356"/>
        <v>Vejez</v>
      </c>
      <c r="AI11430" s="806" t="s">
        <v>933</v>
      </c>
      <c r="AJ11430" s="807">
        <v>81</v>
      </c>
      <c r="AK11430" s="807">
        <v>29</v>
      </c>
      <c r="AL11430" s="759" t="str">
        <f t="shared" si="357"/>
        <v>Adulto</v>
      </c>
    </row>
    <row r="11431" spans="16:38" ht="15">
      <c r="P11431" s="806" t="s">
        <v>922</v>
      </c>
      <c r="Q11431" s="807">
        <v>31</v>
      </c>
      <c r="R11431" s="807">
        <v>65</v>
      </c>
      <c r="S11431" s="759" t="str">
        <f t="shared" si="356"/>
        <v>Vejez</v>
      </c>
      <c r="AI11431" s="806" t="s">
        <v>933</v>
      </c>
      <c r="AJ11431" s="807">
        <v>76</v>
      </c>
      <c r="AK11431" s="807">
        <v>30</v>
      </c>
      <c r="AL11431" s="759" t="str">
        <f t="shared" si="357"/>
        <v>Adulto</v>
      </c>
    </row>
    <row r="11432" spans="16:38" ht="15">
      <c r="P11432" s="806" t="s">
        <v>922</v>
      </c>
      <c r="Q11432" s="807">
        <v>25</v>
      </c>
      <c r="R11432" s="807">
        <v>66</v>
      </c>
      <c r="S11432" s="759" t="str">
        <f t="shared" si="356"/>
        <v>Vejez</v>
      </c>
      <c r="AI11432" s="806" t="s">
        <v>933</v>
      </c>
      <c r="AJ11432" s="807">
        <v>75</v>
      </c>
      <c r="AK11432" s="807">
        <v>31</v>
      </c>
      <c r="AL11432" s="759" t="str">
        <f t="shared" si="357"/>
        <v>Adulto</v>
      </c>
    </row>
    <row r="11433" spans="16:38" ht="15">
      <c r="P11433" s="806" t="s">
        <v>922</v>
      </c>
      <c r="Q11433" s="807">
        <v>33</v>
      </c>
      <c r="R11433" s="807">
        <v>67</v>
      </c>
      <c r="S11433" s="759" t="str">
        <f t="shared" si="356"/>
        <v>Vejez</v>
      </c>
      <c r="AI11433" s="806" t="s">
        <v>933</v>
      </c>
      <c r="AJ11433" s="807">
        <v>73</v>
      </c>
      <c r="AK11433" s="807">
        <v>32</v>
      </c>
      <c r="AL11433" s="759" t="str">
        <f t="shared" si="357"/>
        <v>Adulto</v>
      </c>
    </row>
    <row r="11434" spans="16:38" ht="15">
      <c r="P11434" s="806" t="s">
        <v>922</v>
      </c>
      <c r="Q11434" s="807">
        <v>26</v>
      </c>
      <c r="R11434" s="807">
        <v>68</v>
      </c>
      <c r="S11434" s="759" t="str">
        <f t="shared" si="356"/>
        <v>Vejez</v>
      </c>
      <c r="AI11434" s="806" t="s">
        <v>933</v>
      </c>
      <c r="AJ11434" s="807">
        <v>56</v>
      </c>
      <c r="AK11434" s="807">
        <v>33</v>
      </c>
      <c r="AL11434" s="759" t="str">
        <f t="shared" si="357"/>
        <v>Adulto</v>
      </c>
    </row>
    <row r="11435" spans="16:38" ht="15">
      <c r="P11435" s="806" t="s">
        <v>922</v>
      </c>
      <c r="Q11435" s="807">
        <v>29</v>
      </c>
      <c r="R11435" s="807">
        <v>69</v>
      </c>
      <c r="S11435" s="759" t="str">
        <f t="shared" si="356"/>
        <v>Vejez</v>
      </c>
      <c r="AI11435" s="806" t="s">
        <v>933</v>
      </c>
      <c r="AJ11435" s="807">
        <v>62</v>
      </c>
      <c r="AK11435" s="807">
        <v>34</v>
      </c>
      <c r="AL11435" s="759" t="str">
        <f t="shared" si="357"/>
        <v>Adulto</v>
      </c>
    </row>
    <row r="11436" spans="16:38" ht="15">
      <c r="P11436" s="806" t="s">
        <v>922</v>
      </c>
      <c r="Q11436" s="807">
        <v>26</v>
      </c>
      <c r="R11436" s="807">
        <v>70</v>
      </c>
      <c r="S11436" s="759" t="str">
        <f t="shared" si="356"/>
        <v>Vejez</v>
      </c>
      <c r="AI11436" s="806" t="s">
        <v>933</v>
      </c>
      <c r="AJ11436" s="807">
        <v>62</v>
      </c>
      <c r="AK11436" s="807">
        <v>35</v>
      </c>
      <c r="AL11436" s="759" t="str">
        <f t="shared" si="357"/>
        <v>Adulto</v>
      </c>
    </row>
    <row r="11437" spans="16:38" ht="15">
      <c r="P11437" s="806" t="s">
        <v>922</v>
      </c>
      <c r="Q11437" s="807">
        <v>22</v>
      </c>
      <c r="R11437" s="807">
        <v>71</v>
      </c>
      <c r="S11437" s="759" t="str">
        <f t="shared" si="356"/>
        <v>Vejez</v>
      </c>
      <c r="AI11437" s="806" t="s">
        <v>933</v>
      </c>
      <c r="AJ11437" s="807">
        <v>61</v>
      </c>
      <c r="AK11437" s="807">
        <v>36</v>
      </c>
      <c r="AL11437" s="759" t="str">
        <f t="shared" si="357"/>
        <v>Adulto</v>
      </c>
    </row>
    <row r="11438" spans="16:38" ht="15">
      <c r="P11438" s="806" t="s">
        <v>922</v>
      </c>
      <c r="Q11438" s="807">
        <v>18</v>
      </c>
      <c r="R11438" s="807">
        <v>72</v>
      </c>
      <c r="S11438" s="759" t="str">
        <f t="shared" si="356"/>
        <v>Vejez</v>
      </c>
      <c r="AI11438" s="806" t="s">
        <v>933</v>
      </c>
      <c r="AJ11438" s="807">
        <v>52</v>
      </c>
      <c r="AK11438" s="807">
        <v>37</v>
      </c>
      <c r="AL11438" s="759" t="str">
        <f t="shared" si="357"/>
        <v>Adulto</v>
      </c>
    </row>
    <row r="11439" spans="16:38" ht="15">
      <c r="P11439" s="806" t="s">
        <v>922</v>
      </c>
      <c r="Q11439" s="807">
        <v>20</v>
      </c>
      <c r="R11439" s="807">
        <v>73</v>
      </c>
      <c r="S11439" s="759" t="str">
        <f t="shared" si="356"/>
        <v>Vejez</v>
      </c>
      <c r="AI11439" s="806" t="s">
        <v>933</v>
      </c>
      <c r="AJ11439" s="807">
        <v>63</v>
      </c>
      <c r="AK11439" s="807">
        <v>38</v>
      </c>
      <c r="AL11439" s="759" t="str">
        <f t="shared" si="357"/>
        <v>Adulto</v>
      </c>
    </row>
    <row r="11440" spans="16:38" ht="15">
      <c r="P11440" s="806" t="s">
        <v>922</v>
      </c>
      <c r="Q11440" s="807">
        <v>17</v>
      </c>
      <c r="R11440" s="807">
        <v>74</v>
      </c>
      <c r="S11440" s="759" t="str">
        <f t="shared" si="356"/>
        <v>Vejez</v>
      </c>
      <c r="AI11440" s="806" t="s">
        <v>933</v>
      </c>
      <c r="AJ11440" s="807">
        <v>70</v>
      </c>
      <c r="AK11440" s="807">
        <v>39</v>
      </c>
      <c r="AL11440" s="759" t="str">
        <f t="shared" si="357"/>
        <v>Adulto</v>
      </c>
    </row>
    <row r="11441" spans="16:38" ht="15">
      <c r="P11441" s="806" t="s">
        <v>922</v>
      </c>
      <c r="Q11441" s="807">
        <v>22</v>
      </c>
      <c r="R11441" s="807">
        <v>75</v>
      </c>
      <c r="S11441" s="759" t="str">
        <f t="shared" si="356"/>
        <v>Vejez</v>
      </c>
      <c r="AI11441" s="806" t="s">
        <v>933</v>
      </c>
      <c r="AJ11441" s="807">
        <v>74</v>
      </c>
      <c r="AK11441" s="807">
        <v>40</v>
      </c>
      <c r="AL11441" s="759" t="str">
        <f t="shared" si="357"/>
        <v>Adulto</v>
      </c>
    </row>
    <row r="11442" spans="16:38" ht="15">
      <c r="P11442" s="806" t="s">
        <v>922</v>
      </c>
      <c r="Q11442" s="807">
        <v>22</v>
      </c>
      <c r="R11442" s="807">
        <v>76</v>
      </c>
      <c r="S11442" s="759" t="str">
        <f t="shared" si="356"/>
        <v>Vejez</v>
      </c>
      <c r="AI11442" s="806" t="s">
        <v>933</v>
      </c>
      <c r="AJ11442" s="807">
        <v>68</v>
      </c>
      <c r="AK11442" s="807">
        <v>41</v>
      </c>
      <c r="AL11442" s="759" t="str">
        <f t="shared" si="357"/>
        <v>Adulto</v>
      </c>
    </row>
    <row r="11443" spans="16:38" ht="15">
      <c r="P11443" s="806" t="s">
        <v>922</v>
      </c>
      <c r="Q11443" s="807">
        <v>14</v>
      </c>
      <c r="R11443" s="807">
        <v>77</v>
      </c>
      <c r="S11443" s="759" t="str">
        <f t="shared" si="356"/>
        <v>Vejez</v>
      </c>
      <c r="AI11443" s="806" t="s">
        <v>933</v>
      </c>
      <c r="AJ11443" s="807">
        <v>55</v>
      </c>
      <c r="AK11443" s="807">
        <v>42</v>
      </c>
      <c r="AL11443" s="759" t="str">
        <f t="shared" si="357"/>
        <v>Adulto</v>
      </c>
    </row>
    <row r="11444" spans="16:38" ht="15">
      <c r="P11444" s="806" t="s">
        <v>922</v>
      </c>
      <c r="Q11444" s="807">
        <v>9</v>
      </c>
      <c r="R11444" s="807">
        <v>78</v>
      </c>
      <c r="S11444" s="759" t="str">
        <f t="shared" si="356"/>
        <v>Vejez</v>
      </c>
      <c r="AI11444" s="806" t="s">
        <v>933</v>
      </c>
      <c r="AJ11444" s="807">
        <v>56</v>
      </c>
      <c r="AK11444" s="807">
        <v>43</v>
      </c>
      <c r="AL11444" s="759" t="str">
        <f t="shared" si="357"/>
        <v>Adulto</v>
      </c>
    </row>
    <row r="11445" spans="16:38" ht="15">
      <c r="P11445" s="806" t="s">
        <v>922</v>
      </c>
      <c r="Q11445" s="807">
        <v>18</v>
      </c>
      <c r="R11445" s="807">
        <v>79</v>
      </c>
      <c r="S11445" s="759" t="str">
        <f t="shared" si="356"/>
        <v>Vejez</v>
      </c>
      <c r="AI11445" s="806" t="s">
        <v>933</v>
      </c>
      <c r="AJ11445" s="807">
        <v>46</v>
      </c>
      <c r="AK11445" s="807">
        <v>44</v>
      </c>
      <c r="AL11445" s="759" t="str">
        <f t="shared" si="357"/>
        <v>Adulto</v>
      </c>
    </row>
    <row r="11446" spans="16:38" ht="15">
      <c r="P11446" s="806" t="s">
        <v>922</v>
      </c>
      <c r="Q11446" s="807">
        <v>17</v>
      </c>
      <c r="R11446" s="807">
        <v>80</v>
      </c>
      <c r="S11446" s="759" t="str">
        <f t="shared" si="356"/>
        <v>Vejez</v>
      </c>
      <c r="AI11446" s="806" t="s">
        <v>933</v>
      </c>
      <c r="AJ11446" s="807">
        <v>57</v>
      </c>
      <c r="AK11446" s="807">
        <v>45</v>
      </c>
      <c r="AL11446" s="759" t="str">
        <f t="shared" si="357"/>
        <v>Adulto</v>
      </c>
    </row>
    <row r="11447" spans="16:38" ht="15">
      <c r="P11447" s="806" t="s">
        <v>922</v>
      </c>
      <c r="Q11447" s="807">
        <v>12</v>
      </c>
      <c r="R11447" s="807">
        <v>81</v>
      </c>
      <c r="S11447" s="759" t="str">
        <f t="shared" si="356"/>
        <v>Vejez</v>
      </c>
      <c r="AI11447" s="806" t="s">
        <v>933</v>
      </c>
      <c r="AJ11447" s="807">
        <v>40</v>
      </c>
      <c r="AK11447" s="807">
        <v>46</v>
      </c>
      <c r="AL11447" s="759" t="str">
        <f t="shared" si="357"/>
        <v>Adulto</v>
      </c>
    </row>
    <row r="11448" spans="16:38" ht="15">
      <c r="P11448" s="806" t="s">
        <v>922</v>
      </c>
      <c r="Q11448" s="807">
        <v>8</v>
      </c>
      <c r="R11448" s="807">
        <v>82</v>
      </c>
      <c r="S11448" s="759" t="str">
        <f t="shared" si="356"/>
        <v>Vejez</v>
      </c>
      <c r="AI11448" s="806" t="s">
        <v>933</v>
      </c>
      <c r="AJ11448" s="807">
        <v>46</v>
      </c>
      <c r="AK11448" s="807">
        <v>47</v>
      </c>
      <c r="AL11448" s="759" t="str">
        <f t="shared" si="357"/>
        <v>Adulto</v>
      </c>
    </row>
    <row r="11449" spans="16:38" ht="15">
      <c r="P11449" s="806" t="s">
        <v>922</v>
      </c>
      <c r="Q11449" s="807">
        <v>11</v>
      </c>
      <c r="R11449" s="807">
        <v>83</v>
      </c>
      <c r="S11449" s="759" t="str">
        <f t="shared" si="356"/>
        <v>Vejez</v>
      </c>
      <c r="AI11449" s="806" t="s">
        <v>933</v>
      </c>
      <c r="AJ11449" s="807">
        <v>43</v>
      </c>
      <c r="AK11449" s="807">
        <v>48</v>
      </c>
      <c r="AL11449" s="759" t="str">
        <f t="shared" si="357"/>
        <v>Adulto</v>
      </c>
    </row>
    <row r="11450" spans="16:38" ht="15">
      <c r="P11450" s="806" t="s">
        <v>922</v>
      </c>
      <c r="Q11450" s="807">
        <v>15</v>
      </c>
      <c r="R11450" s="807">
        <v>84</v>
      </c>
      <c r="S11450" s="759" t="str">
        <f t="shared" si="356"/>
        <v>Vejez</v>
      </c>
      <c r="AI11450" s="806" t="s">
        <v>933</v>
      </c>
      <c r="AJ11450" s="807">
        <v>48</v>
      </c>
      <c r="AK11450" s="807">
        <v>49</v>
      </c>
      <c r="AL11450" s="759" t="str">
        <f t="shared" si="357"/>
        <v>Adulto</v>
      </c>
    </row>
    <row r="11451" spans="16:38" ht="15">
      <c r="P11451" s="806" t="s">
        <v>922</v>
      </c>
      <c r="Q11451" s="807">
        <v>13</v>
      </c>
      <c r="R11451" s="807">
        <v>85</v>
      </c>
      <c r="S11451" s="759" t="str">
        <f t="shared" si="356"/>
        <v>Vejez</v>
      </c>
      <c r="AI11451" s="806" t="s">
        <v>933</v>
      </c>
      <c r="AJ11451" s="807">
        <v>53</v>
      </c>
      <c r="AK11451" s="807">
        <v>50</v>
      </c>
      <c r="AL11451" s="759" t="str">
        <f t="shared" si="357"/>
        <v>Adulto</v>
      </c>
    </row>
    <row r="11452" spans="16:38" ht="15">
      <c r="P11452" s="806" t="s">
        <v>922</v>
      </c>
      <c r="Q11452" s="807">
        <v>7</v>
      </c>
      <c r="R11452" s="807">
        <v>86</v>
      </c>
      <c r="S11452" s="759" t="str">
        <f t="shared" si="356"/>
        <v>Vejez</v>
      </c>
      <c r="AI11452" s="806" t="s">
        <v>933</v>
      </c>
      <c r="AJ11452" s="807">
        <v>36</v>
      </c>
      <c r="AK11452" s="807">
        <v>51</v>
      </c>
      <c r="AL11452" s="759" t="str">
        <f t="shared" si="357"/>
        <v>Adulto</v>
      </c>
    </row>
    <row r="11453" spans="16:38" ht="15">
      <c r="P11453" s="806" t="s">
        <v>922</v>
      </c>
      <c r="Q11453" s="807">
        <v>10</v>
      </c>
      <c r="R11453" s="807">
        <v>87</v>
      </c>
      <c r="S11453" s="759" t="str">
        <f t="shared" si="356"/>
        <v>Vejez</v>
      </c>
      <c r="AI11453" s="806" t="s">
        <v>933</v>
      </c>
      <c r="AJ11453" s="807">
        <v>51</v>
      </c>
      <c r="AK11453" s="807">
        <v>52</v>
      </c>
      <c r="AL11453" s="759" t="str">
        <f t="shared" si="357"/>
        <v>Adulto</v>
      </c>
    </row>
    <row r="11454" spans="16:38" ht="15">
      <c r="P11454" s="806" t="s">
        <v>922</v>
      </c>
      <c r="Q11454" s="807">
        <v>9</v>
      </c>
      <c r="R11454" s="807">
        <v>88</v>
      </c>
      <c r="S11454" s="759" t="str">
        <f t="shared" si="356"/>
        <v>Vejez</v>
      </c>
      <c r="AI11454" s="806" t="s">
        <v>933</v>
      </c>
      <c r="AJ11454" s="807">
        <v>45</v>
      </c>
      <c r="AK11454" s="807">
        <v>53</v>
      </c>
      <c r="AL11454" s="759" t="str">
        <f t="shared" si="357"/>
        <v>Adulto</v>
      </c>
    </row>
    <row r="11455" spans="16:38" ht="15">
      <c r="P11455" s="806" t="s">
        <v>922</v>
      </c>
      <c r="Q11455" s="807">
        <v>3</v>
      </c>
      <c r="R11455" s="807">
        <v>89</v>
      </c>
      <c r="S11455" s="759" t="str">
        <f t="shared" si="356"/>
        <v>Vejez</v>
      </c>
      <c r="AI11455" s="806" t="s">
        <v>933</v>
      </c>
      <c r="AJ11455" s="807">
        <v>42</v>
      </c>
      <c r="AK11455" s="807">
        <v>54</v>
      </c>
      <c r="AL11455" s="759" t="str">
        <f t="shared" si="357"/>
        <v>Adulto</v>
      </c>
    </row>
    <row r="11456" spans="16:38" ht="15">
      <c r="P11456" s="806" t="s">
        <v>922</v>
      </c>
      <c r="Q11456" s="807">
        <v>5</v>
      </c>
      <c r="R11456" s="807">
        <v>90</v>
      </c>
      <c r="S11456" s="759" t="str">
        <f t="shared" si="356"/>
        <v>Vejez</v>
      </c>
      <c r="AI11456" s="806" t="s">
        <v>933</v>
      </c>
      <c r="AJ11456" s="807">
        <v>42</v>
      </c>
      <c r="AK11456" s="807">
        <v>55</v>
      </c>
      <c r="AL11456" s="759" t="str">
        <f t="shared" si="357"/>
        <v>Adulto</v>
      </c>
    </row>
    <row r="11457" spans="16:38" ht="15">
      <c r="P11457" s="806" t="s">
        <v>922</v>
      </c>
      <c r="Q11457" s="807">
        <v>4</v>
      </c>
      <c r="R11457" s="807">
        <v>91</v>
      </c>
      <c r="S11457" s="759" t="str">
        <f t="shared" si="356"/>
        <v>Vejez</v>
      </c>
      <c r="AI11457" s="806" t="s">
        <v>933</v>
      </c>
      <c r="AJ11457" s="807">
        <v>40</v>
      </c>
      <c r="AK11457" s="807">
        <v>56</v>
      </c>
      <c r="AL11457" s="759" t="str">
        <f t="shared" si="357"/>
        <v>Adulto</v>
      </c>
    </row>
    <row r="11458" spans="16:38" ht="15">
      <c r="P11458" s="806" t="s">
        <v>922</v>
      </c>
      <c r="Q11458" s="807">
        <v>3</v>
      </c>
      <c r="R11458" s="807">
        <v>92</v>
      </c>
      <c r="S11458" s="759" t="str">
        <f t="shared" si="356"/>
        <v>Vejez</v>
      </c>
      <c r="AI11458" s="806" t="s">
        <v>933</v>
      </c>
      <c r="AJ11458" s="807">
        <v>33</v>
      </c>
      <c r="AK11458" s="807">
        <v>57</v>
      </c>
      <c r="AL11458" s="759" t="str">
        <f t="shared" si="357"/>
        <v>Adulto</v>
      </c>
    </row>
    <row r="11459" spans="16:38" ht="15">
      <c r="P11459" s="806" t="s">
        <v>922</v>
      </c>
      <c r="Q11459" s="807">
        <v>2</v>
      </c>
      <c r="R11459" s="807">
        <v>93</v>
      </c>
      <c r="S11459" s="759" t="str">
        <f t="shared" ref="S11459:S11522" si="358">IF(P11459=0,"",IF(AND(R11459&gt;=0,R11459&lt;=5),"Primera Infancia",IF(AND(R11459&gt;=6,R11459&lt;=11),"Infancia",IF(AND(R11459&gt;=12,R11459&lt;=17),"Adolescente",IF(AND(R11459&gt;=18,R11459&lt;=28),"Juventud",IF(AND(R11459&gt;=29,R11459&lt;=59),"Adulto","Vejez"))))))</f>
        <v>Vejez</v>
      </c>
      <c r="AI11459" s="806" t="s">
        <v>933</v>
      </c>
      <c r="AJ11459" s="807">
        <v>29</v>
      </c>
      <c r="AK11459" s="807">
        <v>58</v>
      </c>
      <c r="AL11459" s="759" t="str">
        <f t="shared" ref="AL11459:AL11522" si="359">IF(AI11459=0,"",IF(AND(AK11459&gt;=0,AK11459&lt;=5),"Primera Infancia",IF(AND(AK11459&gt;=6,AK11459&lt;=11),"Infancia",IF(AND(AK11459&gt;=12,AK11459&lt;=17),"Adolescente",IF(AND(AK11459&gt;=18,AK11459&lt;=28),"Juventud",IF(AND(AK11459&gt;=29,AK11459&lt;=59),"Adulto","Vejez"))))))</f>
        <v>Adulto</v>
      </c>
    </row>
    <row r="11460" spans="16:38" ht="15">
      <c r="P11460" s="806" t="s">
        <v>922</v>
      </c>
      <c r="Q11460" s="807">
        <v>2</v>
      </c>
      <c r="R11460" s="807">
        <v>94</v>
      </c>
      <c r="S11460" s="759" t="str">
        <f t="shared" si="358"/>
        <v>Vejez</v>
      </c>
      <c r="AI11460" s="806" t="s">
        <v>933</v>
      </c>
      <c r="AJ11460" s="807">
        <v>35</v>
      </c>
      <c r="AK11460" s="807">
        <v>59</v>
      </c>
      <c r="AL11460" s="759" t="str">
        <f t="shared" si="359"/>
        <v>Adulto</v>
      </c>
    </row>
    <row r="11461" spans="16:38" ht="15">
      <c r="P11461" s="806" t="s">
        <v>922</v>
      </c>
      <c r="Q11461" s="807">
        <v>2</v>
      </c>
      <c r="R11461" s="807">
        <v>95</v>
      </c>
      <c r="S11461" s="759" t="str">
        <f t="shared" si="358"/>
        <v>Vejez</v>
      </c>
      <c r="AI11461" s="806" t="s">
        <v>933</v>
      </c>
      <c r="AJ11461" s="807">
        <v>35</v>
      </c>
      <c r="AK11461" s="807">
        <v>60</v>
      </c>
      <c r="AL11461" s="759" t="str">
        <f t="shared" si="359"/>
        <v>Vejez</v>
      </c>
    </row>
    <row r="11462" spans="16:38" ht="15">
      <c r="P11462" s="806" t="s">
        <v>922</v>
      </c>
      <c r="Q11462" s="807">
        <v>4</v>
      </c>
      <c r="R11462" s="807">
        <v>96</v>
      </c>
      <c r="S11462" s="759" t="str">
        <f t="shared" si="358"/>
        <v>Vejez</v>
      </c>
      <c r="AI11462" s="806" t="s">
        <v>933</v>
      </c>
      <c r="AJ11462" s="807">
        <v>35</v>
      </c>
      <c r="AK11462" s="807">
        <v>61</v>
      </c>
      <c r="AL11462" s="759" t="str">
        <f t="shared" si="359"/>
        <v>Vejez</v>
      </c>
    </row>
    <row r="11463" spans="16:38" ht="15">
      <c r="P11463" s="806" t="s">
        <v>922</v>
      </c>
      <c r="Q11463" s="807">
        <v>1</v>
      </c>
      <c r="R11463" s="807">
        <v>98</v>
      </c>
      <c r="S11463" s="759" t="str">
        <f t="shared" si="358"/>
        <v>Vejez</v>
      </c>
      <c r="AI11463" s="806" t="s">
        <v>933</v>
      </c>
      <c r="AJ11463" s="807">
        <v>24</v>
      </c>
      <c r="AK11463" s="807">
        <v>62</v>
      </c>
      <c r="AL11463" s="759" t="str">
        <f t="shared" si="359"/>
        <v>Vejez</v>
      </c>
    </row>
    <row r="11464" spans="16:38" ht="15">
      <c r="P11464" s="806" t="s">
        <v>922</v>
      </c>
      <c r="Q11464" s="807">
        <v>1</v>
      </c>
      <c r="R11464" s="807">
        <v>102</v>
      </c>
      <c r="S11464" s="759" t="str">
        <f t="shared" si="358"/>
        <v>Vejez</v>
      </c>
      <c r="AI11464" s="806" t="s">
        <v>933</v>
      </c>
      <c r="AJ11464" s="807">
        <v>35</v>
      </c>
      <c r="AK11464" s="807">
        <v>63</v>
      </c>
      <c r="AL11464" s="759" t="str">
        <f t="shared" si="359"/>
        <v>Vejez</v>
      </c>
    </row>
    <row r="11465" spans="16:38" ht="30">
      <c r="P11465" s="806" t="s">
        <v>923</v>
      </c>
      <c r="Q11465" s="807">
        <v>1827</v>
      </c>
      <c r="R11465" s="807">
        <v>0</v>
      </c>
      <c r="S11465" s="759" t="str">
        <f t="shared" si="358"/>
        <v>Primera Infancia</v>
      </c>
      <c r="AI11465" s="806" t="s">
        <v>933</v>
      </c>
      <c r="AJ11465" s="807">
        <v>22</v>
      </c>
      <c r="AK11465" s="807">
        <v>64</v>
      </c>
      <c r="AL11465" s="759" t="str">
        <f t="shared" si="359"/>
        <v>Vejez</v>
      </c>
    </row>
    <row r="11466" spans="16:38" ht="30">
      <c r="P11466" s="806" t="s">
        <v>923</v>
      </c>
      <c r="Q11466" s="807">
        <v>1850</v>
      </c>
      <c r="R11466" s="807">
        <v>1</v>
      </c>
      <c r="S11466" s="759" t="str">
        <f t="shared" si="358"/>
        <v>Primera Infancia</v>
      </c>
      <c r="AI11466" s="806" t="s">
        <v>933</v>
      </c>
      <c r="AJ11466" s="807">
        <v>36</v>
      </c>
      <c r="AK11466" s="807">
        <v>65</v>
      </c>
      <c r="AL11466" s="759" t="str">
        <f t="shared" si="359"/>
        <v>Vejez</v>
      </c>
    </row>
    <row r="11467" spans="16:38" ht="30">
      <c r="P11467" s="806" t="s">
        <v>923</v>
      </c>
      <c r="Q11467" s="807">
        <v>1751</v>
      </c>
      <c r="R11467" s="807">
        <v>2</v>
      </c>
      <c r="S11467" s="759" t="str">
        <f t="shared" si="358"/>
        <v>Primera Infancia</v>
      </c>
      <c r="AI11467" s="806" t="s">
        <v>933</v>
      </c>
      <c r="AJ11467" s="807">
        <v>24</v>
      </c>
      <c r="AK11467" s="807">
        <v>66</v>
      </c>
      <c r="AL11467" s="759" t="str">
        <f t="shared" si="359"/>
        <v>Vejez</v>
      </c>
    </row>
    <row r="11468" spans="16:38" ht="30">
      <c r="P11468" s="806" t="s">
        <v>923</v>
      </c>
      <c r="Q11468" s="807">
        <v>1796</v>
      </c>
      <c r="R11468" s="807">
        <v>3</v>
      </c>
      <c r="S11468" s="759" t="str">
        <f t="shared" si="358"/>
        <v>Primera Infancia</v>
      </c>
      <c r="AI11468" s="806" t="s">
        <v>933</v>
      </c>
      <c r="AJ11468" s="807">
        <v>19</v>
      </c>
      <c r="AK11468" s="807">
        <v>67</v>
      </c>
      <c r="AL11468" s="759" t="str">
        <f t="shared" si="359"/>
        <v>Vejez</v>
      </c>
    </row>
    <row r="11469" spans="16:38" ht="30">
      <c r="P11469" s="806" t="s">
        <v>923</v>
      </c>
      <c r="Q11469" s="807">
        <v>1799</v>
      </c>
      <c r="R11469" s="807">
        <v>4</v>
      </c>
      <c r="S11469" s="759" t="str">
        <f t="shared" si="358"/>
        <v>Primera Infancia</v>
      </c>
      <c r="AI11469" s="806" t="s">
        <v>933</v>
      </c>
      <c r="AJ11469" s="807">
        <v>26</v>
      </c>
      <c r="AK11469" s="807">
        <v>68</v>
      </c>
      <c r="AL11469" s="759" t="str">
        <f t="shared" si="359"/>
        <v>Vejez</v>
      </c>
    </row>
    <row r="11470" spans="16:38" ht="30">
      <c r="P11470" s="806" t="s">
        <v>923</v>
      </c>
      <c r="Q11470" s="807">
        <v>1573</v>
      </c>
      <c r="R11470" s="807">
        <v>5</v>
      </c>
      <c r="S11470" s="759" t="str">
        <f t="shared" si="358"/>
        <v>Primera Infancia</v>
      </c>
      <c r="AI11470" s="806" t="s">
        <v>933</v>
      </c>
      <c r="AJ11470" s="807">
        <v>14</v>
      </c>
      <c r="AK11470" s="807">
        <v>69</v>
      </c>
      <c r="AL11470" s="759" t="str">
        <f t="shared" si="359"/>
        <v>Vejez</v>
      </c>
    </row>
    <row r="11471" spans="16:38" ht="15">
      <c r="P11471" s="806" t="s">
        <v>923</v>
      </c>
      <c r="Q11471" s="807">
        <v>1622</v>
      </c>
      <c r="R11471" s="807">
        <v>6</v>
      </c>
      <c r="S11471" s="759" t="str">
        <f t="shared" si="358"/>
        <v>Infancia</v>
      </c>
      <c r="AI11471" s="806" t="s">
        <v>933</v>
      </c>
      <c r="AJ11471" s="807">
        <v>12</v>
      </c>
      <c r="AK11471" s="807">
        <v>70</v>
      </c>
      <c r="AL11471" s="759" t="str">
        <f t="shared" si="359"/>
        <v>Vejez</v>
      </c>
    </row>
    <row r="11472" spans="16:38" ht="15">
      <c r="P11472" s="806" t="s">
        <v>923</v>
      </c>
      <c r="Q11472" s="807">
        <v>1810</v>
      </c>
      <c r="R11472" s="807">
        <v>7</v>
      </c>
      <c r="S11472" s="759" t="str">
        <f t="shared" si="358"/>
        <v>Infancia</v>
      </c>
      <c r="AI11472" s="806" t="s">
        <v>933</v>
      </c>
      <c r="AJ11472" s="807">
        <v>8</v>
      </c>
      <c r="AK11472" s="807">
        <v>71</v>
      </c>
      <c r="AL11472" s="759" t="str">
        <f t="shared" si="359"/>
        <v>Vejez</v>
      </c>
    </row>
    <row r="11473" spans="16:38" ht="15">
      <c r="P11473" s="806" t="s">
        <v>923</v>
      </c>
      <c r="Q11473" s="807">
        <v>1838</v>
      </c>
      <c r="R11473" s="807">
        <v>8</v>
      </c>
      <c r="S11473" s="759" t="str">
        <f t="shared" si="358"/>
        <v>Infancia</v>
      </c>
      <c r="AI11473" s="806" t="s">
        <v>933</v>
      </c>
      <c r="AJ11473" s="807">
        <v>9</v>
      </c>
      <c r="AK11473" s="807">
        <v>72</v>
      </c>
      <c r="AL11473" s="759" t="str">
        <f t="shared" si="359"/>
        <v>Vejez</v>
      </c>
    </row>
    <row r="11474" spans="16:38" ht="15">
      <c r="P11474" s="806" t="s">
        <v>923</v>
      </c>
      <c r="Q11474" s="807">
        <v>2098</v>
      </c>
      <c r="R11474" s="807">
        <v>9</v>
      </c>
      <c r="S11474" s="759" t="str">
        <f t="shared" si="358"/>
        <v>Infancia</v>
      </c>
      <c r="AI11474" s="806" t="s">
        <v>933</v>
      </c>
      <c r="AJ11474" s="807">
        <v>14</v>
      </c>
      <c r="AK11474" s="807">
        <v>73</v>
      </c>
      <c r="AL11474" s="759" t="str">
        <f t="shared" si="359"/>
        <v>Vejez</v>
      </c>
    </row>
    <row r="11475" spans="16:38" ht="15">
      <c r="P11475" s="806" t="s">
        <v>923</v>
      </c>
      <c r="Q11475" s="807">
        <v>2046</v>
      </c>
      <c r="R11475" s="807">
        <v>10</v>
      </c>
      <c r="S11475" s="759" t="str">
        <f t="shared" si="358"/>
        <v>Infancia</v>
      </c>
      <c r="AI11475" s="806" t="s">
        <v>933</v>
      </c>
      <c r="AJ11475" s="807">
        <v>13</v>
      </c>
      <c r="AK11475" s="807">
        <v>74</v>
      </c>
      <c r="AL11475" s="759" t="str">
        <f t="shared" si="359"/>
        <v>Vejez</v>
      </c>
    </row>
    <row r="11476" spans="16:38" ht="15">
      <c r="P11476" s="806" t="s">
        <v>923</v>
      </c>
      <c r="Q11476" s="807">
        <v>1897</v>
      </c>
      <c r="R11476" s="807">
        <v>11</v>
      </c>
      <c r="S11476" s="759" t="str">
        <f t="shared" si="358"/>
        <v>Infancia</v>
      </c>
      <c r="AI11476" s="806" t="s">
        <v>933</v>
      </c>
      <c r="AJ11476" s="807">
        <v>10</v>
      </c>
      <c r="AK11476" s="807">
        <v>75</v>
      </c>
      <c r="AL11476" s="759" t="str">
        <f t="shared" si="359"/>
        <v>Vejez</v>
      </c>
    </row>
    <row r="11477" spans="16:38" ht="30">
      <c r="P11477" s="806" t="s">
        <v>923</v>
      </c>
      <c r="Q11477" s="807">
        <v>2148</v>
      </c>
      <c r="R11477" s="807">
        <v>12</v>
      </c>
      <c r="S11477" s="759" t="str">
        <f t="shared" si="358"/>
        <v>Adolescente</v>
      </c>
      <c r="AI11477" s="806" t="s">
        <v>933</v>
      </c>
      <c r="AJ11477" s="807">
        <v>6</v>
      </c>
      <c r="AK11477" s="807">
        <v>76</v>
      </c>
      <c r="AL11477" s="759" t="str">
        <f t="shared" si="359"/>
        <v>Vejez</v>
      </c>
    </row>
    <row r="11478" spans="16:38" ht="30">
      <c r="P11478" s="806" t="s">
        <v>923</v>
      </c>
      <c r="Q11478" s="807">
        <v>2143</v>
      </c>
      <c r="R11478" s="807">
        <v>13</v>
      </c>
      <c r="S11478" s="759" t="str">
        <f t="shared" si="358"/>
        <v>Adolescente</v>
      </c>
      <c r="AI11478" s="806" t="s">
        <v>933</v>
      </c>
      <c r="AJ11478" s="807">
        <v>11</v>
      </c>
      <c r="AK11478" s="807">
        <v>77</v>
      </c>
      <c r="AL11478" s="759" t="str">
        <f t="shared" si="359"/>
        <v>Vejez</v>
      </c>
    </row>
    <row r="11479" spans="16:38" ht="30">
      <c r="P11479" s="806" t="s">
        <v>923</v>
      </c>
      <c r="Q11479" s="807">
        <v>2362</v>
      </c>
      <c r="R11479" s="807">
        <v>14</v>
      </c>
      <c r="S11479" s="759" t="str">
        <f t="shared" si="358"/>
        <v>Adolescente</v>
      </c>
      <c r="AI11479" s="806" t="s">
        <v>933</v>
      </c>
      <c r="AJ11479" s="807">
        <v>5</v>
      </c>
      <c r="AK11479" s="807">
        <v>78</v>
      </c>
      <c r="AL11479" s="759" t="str">
        <f t="shared" si="359"/>
        <v>Vejez</v>
      </c>
    </row>
    <row r="11480" spans="16:38" ht="30">
      <c r="P11480" s="806" t="s">
        <v>923</v>
      </c>
      <c r="Q11480" s="807">
        <v>2471</v>
      </c>
      <c r="R11480" s="807">
        <v>15</v>
      </c>
      <c r="S11480" s="759" t="str">
        <f t="shared" si="358"/>
        <v>Adolescente</v>
      </c>
      <c r="AI11480" s="806" t="s">
        <v>933</v>
      </c>
      <c r="AJ11480" s="807">
        <v>6</v>
      </c>
      <c r="AK11480" s="807">
        <v>79</v>
      </c>
      <c r="AL11480" s="759" t="str">
        <f t="shared" si="359"/>
        <v>Vejez</v>
      </c>
    </row>
    <row r="11481" spans="16:38" ht="30">
      <c r="P11481" s="806" t="s">
        <v>923</v>
      </c>
      <c r="Q11481" s="807">
        <v>2403</v>
      </c>
      <c r="R11481" s="807">
        <v>16</v>
      </c>
      <c r="S11481" s="759" t="str">
        <f t="shared" si="358"/>
        <v>Adolescente</v>
      </c>
      <c r="AI11481" s="806" t="s">
        <v>933</v>
      </c>
      <c r="AJ11481" s="807">
        <v>6</v>
      </c>
      <c r="AK11481" s="807">
        <v>80</v>
      </c>
      <c r="AL11481" s="759" t="str">
        <f t="shared" si="359"/>
        <v>Vejez</v>
      </c>
    </row>
    <row r="11482" spans="16:38" ht="30">
      <c r="P11482" s="806" t="s">
        <v>923</v>
      </c>
      <c r="Q11482" s="807">
        <v>2403</v>
      </c>
      <c r="R11482" s="807">
        <v>17</v>
      </c>
      <c r="S11482" s="759" t="str">
        <f t="shared" si="358"/>
        <v>Adolescente</v>
      </c>
      <c r="AI11482" s="806" t="s">
        <v>933</v>
      </c>
      <c r="AJ11482" s="807">
        <v>5</v>
      </c>
      <c r="AK11482" s="807">
        <v>81</v>
      </c>
      <c r="AL11482" s="759" t="str">
        <f t="shared" si="359"/>
        <v>Vejez</v>
      </c>
    </row>
    <row r="11483" spans="16:38" ht="15">
      <c r="P11483" s="806" t="s">
        <v>923</v>
      </c>
      <c r="Q11483" s="807">
        <v>2174</v>
      </c>
      <c r="R11483" s="807">
        <v>18</v>
      </c>
      <c r="S11483" s="759" t="str">
        <f t="shared" si="358"/>
        <v>Juventud</v>
      </c>
      <c r="AI11483" s="806" t="s">
        <v>933</v>
      </c>
      <c r="AJ11483" s="807">
        <v>11</v>
      </c>
      <c r="AK11483" s="807">
        <v>82</v>
      </c>
      <c r="AL11483" s="759" t="str">
        <f t="shared" si="359"/>
        <v>Vejez</v>
      </c>
    </row>
    <row r="11484" spans="16:38" ht="15">
      <c r="P11484" s="806" t="s">
        <v>923</v>
      </c>
      <c r="Q11484" s="807">
        <v>1981</v>
      </c>
      <c r="R11484" s="807">
        <v>19</v>
      </c>
      <c r="S11484" s="759" t="str">
        <f t="shared" si="358"/>
        <v>Juventud</v>
      </c>
      <c r="AI11484" s="806" t="s">
        <v>933</v>
      </c>
      <c r="AJ11484" s="807">
        <v>7</v>
      </c>
      <c r="AK11484" s="807">
        <v>83</v>
      </c>
      <c r="AL11484" s="759" t="str">
        <f t="shared" si="359"/>
        <v>Vejez</v>
      </c>
    </row>
    <row r="11485" spans="16:38" ht="15">
      <c r="P11485" s="806" t="s">
        <v>923</v>
      </c>
      <c r="Q11485" s="807">
        <v>1835</v>
      </c>
      <c r="R11485" s="807">
        <v>20</v>
      </c>
      <c r="S11485" s="759" t="str">
        <f t="shared" si="358"/>
        <v>Juventud</v>
      </c>
      <c r="AI11485" s="806" t="s">
        <v>933</v>
      </c>
      <c r="AJ11485" s="807">
        <v>7</v>
      </c>
      <c r="AK11485" s="807">
        <v>84</v>
      </c>
      <c r="AL11485" s="759" t="str">
        <f t="shared" si="359"/>
        <v>Vejez</v>
      </c>
    </row>
    <row r="11486" spans="16:38" ht="15">
      <c r="P11486" s="806" t="s">
        <v>923</v>
      </c>
      <c r="Q11486" s="807">
        <v>2029</v>
      </c>
      <c r="R11486" s="807">
        <v>21</v>
      </c>
      <c r="S11486" s="759" t="str">
        <f t="shared" si="358"/>
        <v>Juventud</v>
      </c>
      <c r="AI11486" s="806" t="s">
        <v>933</v>
      </c>
      <c r="AJ11486" s="807">
        <v>4</v>
      </c>
      <c r="AK11486" s="807">
        <v>85</v>
      </c>
      <c r="AL11486" s="759" t="str">
        <f t="shared" si="359"/>
        <v>Vejez</v>
      </c>
    </row>
    <row r="11487" spans="16:38" ht="15">
      <c r="P11487" s="806" t="s">
        <v>923</v>
      </c>
      <c r="Q11487" s="807">
        <v>1867</v>
      </c>
      <c r="R11487" s="807">
        <v>22</v>
      </c>
      <c r="S11487" s="759" t="str">
        <f t="shared" si="358"/>
        <v>Juventud</v>
      </c>
      <c r="AI11487" s="806" t="s">
        <v>933</v>
      </c>
      <c r="AJ11487" s="807">
        <v>5</v>
      </c>
      <c r="AK11487" s="807">
        <v>86</v>
      </c>
      <c r="AL11487" s="759" t="str">
        <f t="shared" si="359"/>
        <v>Vejez</v>
      </c>
    </row>
    <row r="11488" spans="16:38" ht="15">
      <c r="P11488" s="806" t="s">
        <v>923</v>
      </c>
      <c r="Q11488" s="807">
        <v>1575</v>
      </c>
      <c r="R11488" s="807">
        <v>23</v>
      </c>
      <c r="S11488" s="759" t="str">
        <f t="shared" si="358"/>
        <v>Juventud</v>
      </c>
      <c r="AI11488" s="806" t="s">
        <v>933</v>
      </c>
      <c r="AJ11488" s="807">
        <v>8</v>
      </c>
      <c r="AK11488" s="807">
        <v>87</v>
      </c>
      <c r="AL11488" s="759" t="str">
        <f t="shared" si="359"/>
        <v>Vejez</v>
      </c>
    </row>
    <row r="11489" spans="16:38" ht="15">
      <c r="P11489" s="806" t="s">
        <v>923</v>
      </c>
      <c r="Q11489" s="807">
        <v>1674</v>
      </c>
      <c r="R11489" s="807">
        <v>24</v>
      </c>
      <c r="S11489" s="759" t="str">
        <f t="shared" si="358"/>
        <v>Juventud</v>
      </c>
      <c r="AI11489" s="806" t="s">
        <v>933</v>
      </c>
      <c r="AJ11489" s="807">
        <v>1</v>
      </c>
      <c r="AK11489" s="807">
        <v>88</v>
      </c>
      <c r="AL11489" s="759" t="str">
        <f t="shared" si="359"/>
        <v>Vejez</v>
      </c>
    </row>
    <row r="11490" spans="16:38" ht="15">
      <c r="P11490" s="806" t="s">
        <v>923</v>
      </c>
      <c r="Q11490" s="807">
        <v>1637</v>
      </c>
      <c r="R11490" s="807">
        <v>25</v>
      </c>
      <c r="S11490" s="759" t="str">
        <f t="shared" si="358"/>
        <v>Juventud</v>
      </c>
      <c r="AI11490" s="806" t="s">
        <v>933</v>
      </c>
      <c r="AJ11490" s="807">
        <v>6</v>
      </c>
      <c r="AK11490" s="807">
        <v>89</v>
      </c>
      <c r="AL11490" s="759" t="str">
        <f t="shared" si="359"/>
        <v>Vejez</v>
      </c>
    </row>
    <row r="11491" spans="16:38" ht="15">
      <c r="P11491" s="806" t="s">
        <v>923</v>
      </c>
      <c r="Q11491" s="807">
        <v>1766</v>
      </c>
      <c r="R11491" s="807">
        <v>26</v>
      </c>
      <c r="S11491" s="759" t="str">
        <f t="shared" si="358"/>
        <v>Juventud</v>
      </c>
      <c r="AI11491" s="806" t="s">
        <v>933</v>
      </c>
      <c r="AJ11491" s="807">
        <v>3</v>
      </c>
      <c r="AK11491" s="807">
        <v>90</v>
      </c>
      <c r="AL11491" s="759" t="str">
        <f t="shared" si="359"/>
        <v>Vejez</v>
      </c>
    </row>
    <row r="11492" spans="16:38" ht="15">
      <c r="P11492" s="806" t="s">
        <v>923</v>
      </c>
      <c r="Q11492" s="807">
        <v>1655</v>
      </c>
      <c r="R11492" s="807">
        <v>27</v>
      </c>
      <c r="S11492" s="759" t="str">
        <f t="shared" si="358"/>
        <v>Juventud</v>
      </c>
      <c r="AI11492" s="806" t="s">
        <v>933</v>
      </c>
      <c r="AJ11492" s="807">
        <v>1</v>
      </c>
      <c r="AK11492" s="807">
        <v>91</v>
      </c>
      <c r="AL11492" s="759" t="str">
        <f t="shared" si="359"/>
        <v>Vejez</v>
      </c>
    </row>
    <row r="11493" spans="16:38" ht="15">
      <c r="P11493" s="806" t="s">
        <v>923</v>
      </c>
      <c r="Q11493" s="807">
        <v>1534</v>
      </c>
      <c r="R11493" s="807">
        <v>28</v>
      </c>
      <c r="S11493" s="759" t="str">
        <f t="shared" si="358"/>
        <v>Juventud</v>
      </c>
      <c r="AI11493" s="806" t="s">
        <v>933</v>
      </c>
      <c r="AJ11493" s="807">
        <v>4</v>
      </c>
      <c r="AK11493" s="807">
        <v>93</v>
      </c>
      <c r="AL11493" s="759" t="str">
        <f t="shared" si="359"/>
        <v>Vejez</v>
      </c>
    </row>
    <row r="11494" spans="16:38" ht="15">
      <c r="P11494" s="806" t="s">
        <v>923</v>
      </c>
      <c r="Q11494" s="807">
        <v>1475</v>
      </c>
      <c r="R11494" s="807">
        <v>29</v>
      </c>
      <c r="S11494" s="759" t="str">
        <f t="shared" si="358"/>
        <v>Adulto</v>
      </c>
      <c r="AI11494" s="806" t="s">
        <v>933</v>
      </c>
      <c r="AJ11494" s="807">
        <v>1</v>
      </c>
      <c r="AK11494" s="807">
        <v>94</v>
      </c>
      <c r="AL11494" s="759" t="str">
        <f t="shared" si="359"/>
        <v>Vejez</v>
      </c>
    </row>
    <row r="11495" spans="16:38" ht="15">
      <c r="P11495" s="806" t="s">
        <v>923</v>
      </c>
      <c r="Q11495" s="807">
        <v>1384</v>
      </c>
      <c r="R11495" s="807">
        <v>30</v>
      </c>
      <c r="S11495" s="759" t="str">
        <f t="shared" si="358"/>
        <v>Adulto</v>
      </c>
      <c r="AI11495" s="806" t="s">
        <v>933</v>
      </c>
      <c r="AJ11495" s="807">
        <v>1</v>
      </c>
      <c r="AK11495" s="807">
        <v>95</v>
      </c>
      <c r="AL11495" s="759" t="str">
        <f t="shared" si="359"/>
        <v>Vejez</v>
      </c>
    </row>
    <row r="11496" spans="16:38" ht="15">
      <c r="P11496" s="806" t="s">
        <v>923</v>
      </c>
      <c r="Q11496" s="807">
        <v>1406</v>
      </c>
      <c r="R11496" s="807">
        <v>31</v>
      </c>
      <c r="S11496" s="759" t="str">
        <f t="shared" si="358"/>
        <v>Adulto</v>
      </c>
      <c r="AI11496" s="806" t="s">
        <v>933</v>
      </c>
      <c r="AJ11496" s="807">
        <v>2</v>
      </c>
      <c r="AK11496" s="807">
        <v>98</v>
      </c>
      <c r="AL11496" s="759" t="str">
        <f t="shared" si="359"/>
        <v>Vejez</v>
      </c>
    </row>
    <row r="11497" spans="16:38" ht="15">
      <c r="P11497" s="806" t="s">
        <v>923</v>
      </c>
      <c r="Q11497" s="807">
        <v>1448</v>
      </c>
      <c r="R11497" s="807">
        <v>32</v>
      </c>
      <c r="S11497" s="759" t="str">
        <f t="shared" si="358"/>
        <v>Adulto</v>
      </c>
      <c r="AI11497" s="806" t="s">
        <v>933</v>
      </c>
      <c r="AJ11497" s="807">
        <v>1</v>
      </c>
      <c r="AK11497" s="807">
        <v>99</v>
      </c>
      <c r="AL11497" s="759" t="str">
        <f t="shared" si="359"/>
        <v>Vejez</v>
      </c>
    </row>
    <row r="11498" spans="16:38" ht="30">
      <c r="P11498" s="806" t="s">
        <v>923</v>
      </c>
      <c r="Q11498" s="807">
        <v>1404</v>
      </c>
      <c r="R11498" s="807">
        <v>33</v>
      </c>
      <c r="S11498" s="759" t="str">
        <f t="shared" si="358"/>
        <v>Adulto</v>
      </c>
      <c r="AI11498" s="806" t="s">
        <v>853</v>
      </c>
      <c r="AJ11498" s="807">
        <v>15</v>
      </c>
      <c r="AK11498" s="807">
        <v>0</v>
      </c>
      <c r="AL11498" s="759" t="str">
        <f t="shared" si="359"/>
        <v>Primera Infancia</v>
      </c>
    </row>
    <row r="11499" spans="16:38" ht="30">
      <c r="P11499" s="806" t="s">
        <v>923</v>
      </c>
      <c r="Q11499" s="807">
        <v>1351</v>
      </c>
      <c r="R11499" s="807">
        <v>34</v>
      </c>
      <c r="S11499" s="759" t="str">
        <f t="shared" si="358"/>
        <v>Adulto</v>
      </c>
      <c r="AI11499" s="806" t="s">
        <v>853</v>
      </c>
      <c r="AJ11499" s="807">
        <v>17</v>
      </c>
      <c r="AK11499" s="807">
        <v>1</v>
      </c>
      <c r="AL11499" s="759" t="str">
        <f t="shared" si="359"/>
        <v>Primera Infancia</v>
      </c>
    </row>
    <row r="11500" spans="16:38" ht="30">
      <c r="P11500" s="806" t="s">
        <v>923</v>
      </c>
      <c r="Q11500" s="807">
        <v>1296</v>
      </c>
      <c r="R11500" s="807">
        <v>35</v>
      </c>
      <c r="S11500" s="759" t="str">
        <f t="shared" si="358"/>
        <v>Adulto</v>
      </c>
      <c r="AI11500" s="806" t="s">
        <v>853</v>
      </c>
      <c r="AJ11500" s="807">
        <v>7</v>
      </c>
      <c r="AK11500" s="807">
        <v>2</v>
      </c>
      <c r="AL11500" s="759" t="str">
        <f t="shared" si="359"/>
        <v>Primera Infancia</v>
      </c>
    </row>
    <row r="11501" spans="16:38" ht="30">
      <c r="P11501" s="806" t="s">
        <v>923</v>
      </c>
      <c r="Q11501" s="807">
        <v>1352</v>
      </c>
      <c r="R11501" s="807">
        <v>36</v>
      </c>
      <c r="S11501" s="759" t="str">
        <f t="shared" si="358"/>
        <v>Adulto</v>
      </c>
      <c r="AI11501" s="806" t="s">
        <v>853</v>
      </c>
      <c r="AJ11501" s="807">
        <v>7</v>
      </c>
      <c r="AK11501" s="807">
        <v>3</v>
      </c>
      <c r="AL11501" s="759" t="str">
        <f t="shared" si="359"/>
        <v>Primera Infancia</v>
      </c>
    </row>
    <row r="11502" spans="16:38" ht="30">
      <c r="P11502" s="806" t="s">
        <v>923</v>
      </c>
      <c r="Q11502" s="807">
        <v>1214</v>
      </c>
      <c r="R11502" s="807">
        <v>37</v>
      </c>
      <c r="S11502" s="759" t="str">
        <f t="shared" si="358"/>
        <v>Adulto</v>
      </c>
      <c r="AI11502" s="806" t="s">
        <v>853</v>
      </c>
      <c r="AJ11502" s="807">
        <v>6</v>
      </c>
      <c r="AK11502" s="807">
        <v>4</v>
      </c>
      <c r="AL11502" s="759" t="str">
        <f t="shared" si="359"/>
        <v>Primera Infancia</v>
      </c>
    </row>
    <row r="11503" spans="16:38" ht="30">
      <c r="P11503" s="806" t="s">
        <v>923</v>
      </c>
      <c r="Q11503" s="807">
        <v>1123</v>
      </c>
      <c r="R11503" s="807">
        <v>38</v>
      </c>
      <c r="S11503" s="759" t="str">
        <f t="shared" si="358"/>
        <v>Adulto</v>
      </c>
      <c r="AI11503" s="806" t="s">
        <v>853</v>
      </c>
      <c r="AJ11503" s="807">
        <v>9</v>
      </c>
      <c r="AK11503" s="807">
        <v>5</v>
      </c>
      <c r="AL11503" s="759" t="str">
        <f t="shared" si="359"/>
        <v>Primera Infancia</v>
      </c>
    </row>
    <row r="11504" spans="16:38" ht="15">
      <c r="P11504" s="806" t="s">
        <v>923</v>
      </c>
      <c r="Q11504" s="807">
        <v>1254</v>
      </c>
      <c r="R11504" s="807">
        <v>39</v>
      </c>
      <c r="S11504" s="759" t="str">
        <f t="shared" si="358"/>
        <v>Adulto</v>
      </c>
      <c r="AI11504" s="806" t="s">
        <v>853</v>
      </c>
      <c r="AJ11504" s="807">
        <v>5</v>
      </c>
      <c r="AK11504" s="807">
        <v>6</v>
      </c>
      <c r="AL11504" s="759" t="str">
        <f t="shared" si="359"/>
        <v>Infancia</v>
      </c>
    </row>
    <row r="11505" spans="16:38" ht="15">
      <c r="P11505" s="806" t="s">
        <v>923</v>
      </c>
      <c r="Q11505" s="807">
        <v>1157</v>
      </c>
      <c r="R11505" s="807">
        <v>40</v>
      </c>
      <c r="S11505" s="759" t="str">
        <f t="shared" si="358"/>
        <v>Adulto</v>
      </c>
      <c r="AI11505" s="806" t="s">
        <v>853</v>
      </c>
      <c r="AJ11505" s="807">
        <v>16</v>
      </c>
      <c r="AK11505" s="807">
        <v>7</v>
      </c>
      <c r="AL11505" s="759" t="str">
        <f t="shared" si="359"/>
        <v>Infancia</v>
      </c>
    </row>
    <row r="11506" spans="16:38" ht="15">
      <c r="P11506" s="806" t="s">
        <v>923</v>
      </c>
      <c r="Q11506" s="807">
        <v>1114</v>
      </c>
      <c r="R11506" s="807">
        <v>41</v>
      </c>
      <c r="S11506" s="759" t="str">
        <f t="shared" si="358"/>
        <v>Adulto</v>
      </c>
      <c r="AI11506" s="806" t="s">
        <v>853</v>
      </c>
      <c r="AJ11506" s="807">
        <v>11</v>
      </c>
      <c r="AK11506" s="807">
        <v>8</v>
      </c>
      <c r="AL11506" s="759" t="str">
        <f t="shared" si="359"/>
        <v>Infancia</v>
      </c>
    </row>
    <row r="11507" spans="16:38" ht="15">
      <c r="P11507" s="806" t="s">
        <v>923</v>
      </c>
      <c r="Q11507" s="807">
        <v>1169</v>
      </c>
      <c r="R11507" s="807">
        <v>42</v>
      </c>
      <c r="S11507" s="759" t="str">
        <f t="shared" si="358"/>
        <v>Adulto</v>
      </c>
      <c r="AI11507" s="806" t="s">
        <v>853</v>
      </c>
      <c r="AJ11507" s="807">
        <v>9</v>
      </c>
      <c r="AK11507" s="807">
        <v>9</v>
      </c>
      <c r="AL11507" s="759" t="str">
        <f t="shared" si="359"/>
        <v>Infancia</v>
      </c>
    </row>
    <row r="11508" spans="16:38" ht="15">
      <c r="P11508" s="806" t="s">
        <v>923</v>
      </c>
      <c r="Q11508" s="807">
        <v>1123</v>
      </c>
      <c r="R11508" s="807">
        <v>43</v>
      </c>
      <c r="S11508" s="759" t="str">
        <f t="shared" si="358"/>
        <v>Adulto</v>
      </c>
      <c r="AI11508" s="806" t="s">
        <v>853</v>
      </c>
      <c r="AJ11508" s="807">
        <v>11</v>
      </c>
      <c r="AK11508" s="807">
        <v>10</v>
      </c>
      <c r="AL11508" s="759" t="str">
        <f t="shared" si="359"/>
        <v>Infancia</v>
      </c>
    </row>
    <row r="11509" spans="16:38" ht="15">
      <c r="P11509" s="806" t="s">
        <v>923</v>
      </c>
      <c r="Q11509" s="807">
        <v>1015</v>
      </c>
      <c r="R11509" s="807">
        <v>44</v>
      </c>
      <c r="S11509" s="759" t="str">
        <f t="shared" si="358"/>
        <v>Adulto</v>
      </c>
      <c r="AI11509" s="806" t="s">
        <v>853</v>
      </c>
      <c r="AJ11509" s="807">
        <v>17</v>
      </c>
      <c r="AK11509" s="807">
        <v>11</v>
      </c>
      <c r="AL11509" s="759" t="str">
        <f t="shared" si="359"/>
        <v>Infancia</v>
      </c>
    </row>
    <row r="11510" spans="16:38" ht="30">
      <c r="P11510" s="806" t="s">
        <v>923</v>
      </c>
      <c r="Q11510" s="807">
        <v>1019</v>
      </c>
      <c r="R11510" s="807">
        <v>45</v>
      </c>
      <c r="S11510" s="759" t="str">
        <f t="shared" si="358"/>
        <v>Adulto</v>
      </c>
      <c r="AI11510" s="806" t="s">
        <v>853</v>
      </c>
      <c r="AJ11510" s="807">
        <v>10</v>
      </c>
      <c r="AK11510" s="807">
        <v>12</v>
      </c>
      <c r="AL11510" s="759" t="str">
        <f t="shared" si="359"/>
        <v>Adolescente</v>
      </c>
    </row>
    <row r="11511" spans="16:38" ht="30">
      <c r="P11511" s="806" t="s">
        <v>923</v>
      </c>
      <c r="Q11511" s="807">
        <v>916</v>
      </c>
      <c r="R11511" s="807">
        <v>46</v>
      </c>
      <c r="S11511" s="759" t="str">
        <f t="shared" si="358"/>
        <v>Adulto</v>
      </c>
      <c r="AI11511" s="806" t="s">
        <v>853</v>
      </c>
      <c r="AJ11511" s="807">
        <v>9</v>
      </c>
      <c r="AK11511" s="807">
        <v>13</v>
      </c>
      <c r="AL11511" s="759" t="str">
        <f t="shared" si="359"/>
        <v>Adolescente</v>
      </c>
    </row>
    <row r="11512" spans="16:38" ht="30">
      <c r="P11512" s="806" t="s">
        <v>923</v>
      </c>
      <c r="Q11512" s="807">
        <v>920</v>
      </c>
      <c r="R11512" s="807">
        <v>47</v>
      </c>
      <c r="S11512" s="759" t="str">
        <f t="shared" si="358"/>
        <v>Adulto</v>
      </c>
      <c r="AI11512" s="806" t="s">
        <v>853</v>
      </c>
      <c r="AJ11512" s="807">
        <v>9</v>
      </c>
      <c r="AK11512" s="807">
        <v>14</v>
      </c>
      <c r="AL11512" s="759" t="str">
        <f t="shared" si="359"/>
        <v>Adolescente</v>
      </c>
    </row>
    <row r="11513" spans="16:38" ht="30">
      <c r="P11513" s="806" t="s">
        <v>923</v>
      </c>
      <c r="Q11513" s="807">
        <v>815</v>
      </c>
      <c r="R11513" s="807">
        <v>48</v>
      </c>
      <c r="S11513" s="759" t="str">
        <f t="shared" si="358"/>
        <v>Adulto</v>
      </c>
      <c r="AI11513" s="806" t="s">
        <v>853</v>
      </c>
      <c r="AJ11513" s="807">
        <v>11</v>
      </c>
      <c r="AK11513" s="807">
        <v>15</v>
      </c>
      <c r="AL11513" s="759" t="str">
        <f t="shared" si="359"/>
        <v>Adolescente</v>
      </c>
    </row>
    <row r="11514" spans="16:38" ht="30">
      <c r="P11514" s="806" t="s">
        <v>923</v>
      </c>
      <c r="Q11514" s="807">
        <v>913</v>
      </c>
      <c r="R11514" s="807">
        <v>49</v>
      </c>
      <c r="S11514" s="759" t="str">
        <f t="shared" si="358"/>
        <v>Adulto</v>
      </c>
      <c r="AI11514" s="806" t="s">
        <v>853</v>
      </c>
      <c r="AJ11514" s="807">
        <v>9</v>
      </c>
      <c r="AK11514" s="807">
        <v>16</v>
      </c>
      <c r="AL11514" s="759" t="str">
        <f t="shared" si="359"/>
        <v>Adolescente</v>
      </c>
    </row>
    <row r="11515" spans="16:38" ht="30">
      <c r="P11515" s="806" t="s">
        <v>923</v>
      </c>
      <c r="Q11515" s="807">
        <v>818</v>
      </c>
      <c r="R11515" s="807">
        <v>50</v>
      </c>
      <c r="S11515" s="759" t="str">
        <f t="shared" si="358"/>
        <v>Adulto</v>
      </c>
      <c r="AI11515" s="806" t="s">
        <v>853</v>
      </c>
      <c r="AJ11515" s="807">
        <v>7</v>
      </c>
      <c r="AK11515" s="807">
        <v>17</v>
      </c>
      <c r="AL11515" s="759" t="str">
        <f t="shared" si="359"/>
        <v>Adolescente</v>
      </c>
    </row>
    <row r="11516" spans="16:38" ht="15">
      <c r="P11516" s="806" t="s">
        <v>923</v>
      </c>
      <c r="Q11516" s="807">
        <v>898</v>
      </c>
      <c r="R11516" s="807">
        <v>51</v>
      </c>
      <c r="S11516" s="759" t="str">
        <f t="shared" si="358"/>
        <v>Adulto</v>
      </c>
      <c r="AI11516" s="806" t="s">
        <v>853</v>
      </c>
      <c r="AJ11516" s="807">
        <v>13</v>
      </c>
      <c r="AK11516" s="807">
        <v>18</v>
      </c>
      <c r="AL11516" s="759" t="str">
        <f t="shared" si="359"/>
        <v>Juventud</v>
      </c>
    </row>
    <row r="11517" spans="16:38" ht="15">
      <c r="P11517" s="806" t="s">
        <v>923</v>
      </c>
      <c r="Q11517" s="807">
        <v>847</v>
      </c>
      <c r="R11517" s="807">
        <v>52</v>
      </c>
      <c r="S11517" s="759" t="str">
        <f t="shared" si="358"/>
        <v>Adulto</v>
      </c>
      <c r="AI11517" s="806" t="s">
        <v>853</v>
      </c>
      <c r="AJ11517" s="807">
        <v>39</v>
      </c>
      <c r="AK11517" s="807">
        <v>19</v>
      </c>
      <c r="AL11517" s="759" t="str">
        <f t="shared" si="359"/>
        <v>Juventud</v>
      </c>
    </row>
    <row r="11518" spans="16:38" ht="15">
      <c r="P11518" s="806" t="s">
        <v>923</v>
      </c>
      <c r="Q11518" s="807">
        <v>813</v>
      </c>
      <c r="R11518" s="807">
        <v>53</v>
      </c>
      <c r="S11518" s="759" t="str">
        <f t="shared" si="358"/>
        <v>Adulto</v>
      </c>
      <c r="AI11518" s="806" t="s">
        <v>853</v>
      </c>
      <c r="AJ11518" s="807">
        <v>43</v>
      </c>
      <c r="AK11518" s="807">
        <v>20</v>
      </c>
      <c r="AL11518" s="759" t="str">
        <f t="shared" si="359"/>
        <v>Juventud</v>
      </c>
    </row>
    <row r="11519" spans="16:38" ht="15">
      <c r="P11519" s="806" t="s">
        <v>923</v>
      </c>
      <c r="Q11519" s="807">
        <v>818</v>
      </c>
      <c r="R11519" s="807">
        <v>54</v>
      </c>
      <c r="S11519" s="759" t="str">
        <f t="shared" si="358"/>
        <v>Adulto</v>
      </c>
      <c r="AI11519" s="806" t="s">
        <v>853</v>
      </c>
      <c r="AJ11519" s="807">
        <v>44</v>
      </c>
      <c r="AK11519" s="807">
        <v>21</v>
      </c>
      <c r="AL11519" s="759" t="str">
        <f t="shared" si="359"/>
        <v>Juventud</v>
      </c>
    </row>
    <row r="11520" spans="16:38" ht="15">
      <c r="P11520" s="806" t="s">
        <v>923</v>
      </c>
      <c r="Q11520" s="807">
        <v>779</v>
      </c>
      <c r="R11520" s="807">
        <v>55</v>
      </c>
      <c r="S11520" s="759" t="str">
        <f t="shared" si="358"/>
        <v>Adulto</v>
      </c>
      <c r="AI11520" s="806" t="s">
        <v>853</v>
      </c>
      <c r="AJ11520" s="807">
        <v>41</v>
      </c>
      <c r="AK11520" s="807">
        <v>22</v>
      </c>
      <c r="AL11520" s="759" t="str">
        <f t="shared" si="359"/>
        <v>Juventud</v>
      </c>
    </row>
    <row r="11521" spans="16:38" ht="15">
      <c r="P11521" s="806" t="s">
        <v>923</v>
      </c>
      <c r="Q11521" s="807">
        <v>739</v>
      </c>
      <c r="R11521" s="807">
        <v>56</v>
      </c>
      <c r="S11521" s="759" t="str">
        <f t="shared" si="358"/>
        <v>Adulto</v>
      </c>
      <c r="AI11521" s="806" t="s">
        <v>853</v>
      </c>
      <c r="AJ11521" s="807">
        <v>42</v>
      </c>
      <c r="AK11521" s="807">
        <v>23</v>
      </c>
      <c r="AL11521" s="759" t="str">
        <f t="shared" si="359"/>
        <v>Juventud</v>
      </c>
    </row>
    <row r="11522" spans="16:38" ht="15">
      <c r="P11522" s="806" t="s">
        <v>923</v>
      </c>
      <c r="Q11522" s="807">
        <v>727</v>
      </c>
      <c r="R11522" s="807">
        <v>57</v>
      </c>
      <c r="S11522" s="759" t="str">
        <f t="shared" si="358"/>
        <v>Adulto</v>
      </c>
      <c r="AI11522" s="806" t="s">
        <v>853</v>
      </c>
      <c r="AJ11522" s="807">
        <v>44</v>
      </c>
      <c r="AK11522" s="807">
        <v>24</v>
      </c>
      <c r="AL11522" s="759" t="str">
        <f t="shared" si="359"/>
        <v>Juventud</v>
      </c>
    </row>
    <row r="11523" spans="16:38" ht="15">
      <c r="P11523" s="806" t="s">
        <v>923</v>
      </c>
      <c r="Q11523" s="807">
        <v>709</v>
      </c>
      <c r="R11523" s="807">
        <v>58</v>
      </c>
      <c r="S11523" s="759" t="str">
        <f t="shared" ref="S11523:S11586" si="360">IF(P11523=0,"",IF(AND(R11523&gt;=0,R11523&lt;=5),"Primera Infancia",IF(AND(R11523&gt;=6,R11523&lt;=11),"Infancia",IF(AND(R11523&gt;=12,R11523&lt;=17),"Adolescente",IF(AND(R11523&gt;=18,R11523&lt;=28),"Juventud",IF(AND(R11523&gt;=29,R11523&lt;=59),"Adulto","Vejez"))))))</f>
        <v>Adulto</v>
      </c>
      <c r="AI11523" s="806" t="s">
        <v>853</v>
      </c>
      <c r="AJ11523" s="807">
        <v>53</v>
      </c>
      <c r="AK11523" s="807">
        <v>25</v>
      </c>
      <c r="AL11523" s="759" t="str">
        <f t="shared" ref="AL11523:AL11586" si="361">IF(AI11523=0,"",IF(AND(AK11523&gt;=0,AK11523&lt;=5),"Primera Infancia",IF(AND(AK11523&gt;=6,AK11523&lt;=11),"Infancia",IF(AND(AK11523&gt;=12,AK11523&lt;=17),"Adolescente",IF(AND(AK11523&gt;=18,AK11523&lt;=28),"Juventud",IF(AND(AK11523&gt;=29,AK11523&lt;=59),"Adulto","Vejez"))))))</f>
        <v>Juventud</v>
      </c>
    </row>
    <row r="11524" spans="16:38" ht="15">
      <c r="P11524" s="806" t="s">
        <v>923</v>
      </c>
      <c r="Q11524" s="807">
        <v>671</v>
      </c>
      <c r="R11524" s="807">
        <v>59</v>
      </c>
      <c r="S11524" s="759" t="str">
        <f t="shared" si="360"/>
        <v>Adulto</v>
      </c>
      <c r="AI11524" s="806" t="s">
        <v>853</v>
      </c>
      <c r="AJ11524" s="807">
        <v>49</v>
      </c>
      <c r="AK11524" s="807">
        <v>26</v>
      </c>
      <c r="AL11524" s="759" t="str">
        <f t="shared" si="361"/>
        <v>Juventud</v>
      </c>
    </row>
    <row r="11525" spans="16:38" ht="15">
      <c r="P11525" s="806" t="s">
        <v>923</v>
      </c>
      <c r="Q11525" s="807">
        <v>681</v>
      </c>
      <c r="R11525" s="807">
        <v>60</v>
      </c>
      <c r="S11525" s="759" t="str">
        <f t="shared" si="360"/>
        <v>Vejez</v>
      </c>
      <c r="AI11525" s="806" t="s">
        <v>853</v>
      </c>
      <c r="AJ11525" s="807">
        <v>42</v>
      </c>
      <c r="AK11525" s="807">
        <v>27</v>
      </c>
      <c r="AL11525" s="759" t="str">
        <f t="shared" si="361"/>
        <v>Juventud</v>
      </c>
    </row>
    <row r="11526" spans="16:38" ht="15">
      <c r="P11526" s="806" t="s">
        <v>923</v>
      </c>
      <c r="Q11526" s="807">
        <v>674</v>
      </c>
      <c r="R11526" s="807">
        <v>61</v>
      </c>
      <c r="S11526" s="759" t="str">
        <f t="shared" si="360"/>
        <v>Vejez</v>
      </c>
      <c r="AI11526" s="806" t="s">
        <v>853</v>
      </c>
      <c r="AJ11526" s="807">
        <v>50</v>
      </c>
      <c r="AK11526" s="807">
        <v>28</v>
      </c>
      <c r="AL11526" s="759" t="str">
        <f t="shared" si="361"/>
        <v>Juventud</v>
      </c>
    </row>
    <row r="11527" spans="16:38" ht="15">
      <c r="P11527" s="806" t="s">
        <v>923</v>
      </c>
      <c r="Q11527" s="807">
        <v>649</v>
      </c>
      <c r="R11527" s="807">
        <v>62</v>
      </c>
      <c r="S11527" s="759" t="str">
        <f t="shared" si="360"/>
        <v>Vejez</v>
      </c>
      <c r="AI11527" s="806" t="s">
        <v>853</v>
      </c>
      <c r="AJ11527" s="807">
        <v>38</v>
      </c>
      <c r="AK11527" s="807">
        <v>29</v>
      </c>
      <c r="AL11527" s="759" t="str">
        <f t="shared" si="361"/>
        <v>Adulto</v>
      </c>
    </row>
    <row r="11528" spans="16:38" ht="15">
      <c r="P11528" s="806" t="s">
        <v>923</v>
      </c>
      <c r="Q11528" s="807">
        <v>575</v>
      </c>
      <c r="R11528" s="807">
        <v>63</v>
      </c>
      <c r="S11528" s="759" t="str">
        <f t="shared" si="360"/>
        <v>Vejez</v>
      </c>
      <c r="AI11528" s="806" t="s">
        <v>853</v>
      </c>
      <c r="AJ11528" s="807">
        <v>39</v>
      </c>
      <c r="AK11528" s="807">
        <v>30</v>
      </c>
      <c r="AL11528" s="759" t="str">
        <f t="shared" si="361"/>
        <v>Adulto</v>
      </c>
    </row>
    <row r="11529" spans="16:38" ht="15">
      <c r="P11529" s="806" t="s">
        <v>923</v>
      </c>
      <c r="Q11529" s="807">
        <v>599</v>
      </c>
      <c r="R11529" s="807">
        <v>64</v>
      </c>
      <c r="S11529" s="759" t="str">
        <f t="shared" si="360"/>
        <v>Vejez</v>
      </c>
      <c r="AI11529" s="806" t="s">
        <v>853</v>
      </c>
      <c r="AJ11529" s="807">
        <v>43</v>
      </c>
      <c r="AK11529" s="807">
        <v>31</v>
      </c>
      <c r="AL11529" s="759" t="str">
        <f t="shared" si="361"/>
        <v>Adulto</v>
      </c>
    </row>
    <row r="11530" spans="16:38" ht="15">
      <c r="P11530" s="806" t="s">
        <v>923</v>
      </c>
      <c r="Q11530" s="807">
        <v>505</v>
      </c>
      <c r="R11530" s="807">
        <v>65</v>
      </c>
      <c r="S11530" s="759" t="str">
        <f t="shared" si="360"/>
        <v>Vejez</v>
      </c>
      <c r="AI11530" s="806" t="s">
        <v>853</v>
      </c>
      <c r="AJ11530" s="807">
        <v>43</v>
      </c>
      <c r="AK11530" s="807">
        <v>32</v>
      </c>
      <c r="AL11530" s="759" t="str">
        <f t="shared" si="361"/>
        <v>Adulto</v>
      </c>
    </row>
    <row r="11531" spans="16:38" ht="15">
      <c r="P11531" s="806" t="s">
        <v>923</v>
      </c>
      <c r="Q11531" s="807">
        <v>541</v>
      </c>
      <c r="R11531" s="807">
        <v>66</v>
      </c>
      <c r="S11531" s="759" t="str">
        <f t="shared" si="360"/>
        <v>Vejez</v>
      </c>
      <c r="AI11531" s="806" t="s">
        <v>853</v>
      </c>
      <c r="AJ11531" s="807">
        <v>31</v>
      </c>
      <c r="AK11531" s="807">
        <v>33</v>
      </c>
      <c r="AL11531" s="759" t="str">
        <f t="shared" si="361"/>
        <v>Adulto</v>
      </c>
    </row>
    <row r="11532" spans="16:38" ht="15">
      <c r="P11532" s="806" t="s">
        <v>923</v>
      </c>
      <c r="Q11532" s="807">
        <v>454</v>
      </c>
      <c r="R11532" s="807">
        <v>67</v>
      </c>
      <c r="S11532" s="759" t="str">
        <f t="shared" si="360"/>
        <v>Vejez</v>
      </c>
      <c r="AI11532" s="806" t="s">
        <v>853</v>
      </c>
      <c r="AJ11532" s="807">
        <v>41</v>
      </c>
      <c r="AK11532" s="807">
        <v>34</v>
      </c>
      <c r="AL11532" s="759" t="str">
        <f t="shared" si="361"/>
        <v>Adulto</v>
      </c>
    </row>
    <row r="11533" spans="16:38" ht="15">
      <c r="P11533" s="806" t="s">
        <v>923</v>
      </c>
      <c r="Q11533" s="807">
        <v>418</v>
      </c>
      <c r="R11533" s="807">
        <v>68</v>
      </c>
      <c r="S11533" s="759" t="str">
        <f t="shared" si="360"/>
        <v>Vejez</v>
      </c>
      <c r="AI11533" s="806" t="s">
        <v>853</v>
      </c>
      <c r="AJ11533" s="807">
        <v>24</v>
      </c>
      <c r="AK11533" s="807">
        <v>35</v>
      </c>
      <c r="AL11533" s="759" t="str">
        <f t="shared" si="361"/>
        <v>Adulto</v>
      </c>
    </row>
    <row r="11534" spans="16:38" ht="15">
      <c r="P11534" s="806" t="s">
        <v>923</v>
      </c>
      <c r="Q11534" s="807">
        <v>450</v>
      </c>
      <c r="R11534" s="807">
        <v>69</v>
      </c>
      <c r="S11534" s="759" t="str">
        <f t="shared" si="360"/>
        <v>Vejez</v>
      </c>
      <c r="AI11534" s="806" t="s">
        <v>853</v>
      </c>
      <c r="AJ11534" s="807">
        <v>35</v>
      </c>
      <c r="AK11534" s="807">
        <v>36</v>
      </c>
      <c r="AL11534" s="759" t="str">
        <f t="shared" si="361"/>
        <v>Adulto</v>
      </c>
    </row>
    <row r="11535" spans="16:38" ht="15">
      <c r="P11535" s="806" t="s">
        <v>923</v>
      </c>
      <c r="Q11535" s="807">
        <v>389</v>
      </c>
      <c r="R11535" s="807">
        <v>70</v>
      </c>
      <c r="S11535" s="759" t="str">
        <f t="shared" si="360"/>
        <v>Vejez</v>
      </c>
      <c r="AI11535" s="806" t="s">
        <v>853</v>
      </c>
      <c r="AJ11535" s="807">
        <v>42</v>
      </c>
      <c r="AK11535" s="807">
        <v>37</v>
      </c>
      <c r="AL11535" s="759" t="str">
        <f t="shared" si="361"/>
        <v>Adulto</v>
      </c>
    </row>
    <row r="11536" spans="16:38" ht="15">
      <c r="P11536" s="806" t="s">
        <v>923</v>
      </c>
      <c r="Q11536" s="807">
        <v>390</v>
      </c>
      <c r="R11536" s="807">
        <v>71</v>
      </c>
      <c r="S11536" s="759" t="str">
        <f t="shared" si="360"/>
        <v>Vejez</v>
      </c>
      <c r="AI11536" s="806" t="s">
        <v>853</v>
      </c>
      <c r="AJ11536" s="807">
        <v>23</v>
      </c>
      <c r="AK11536" s="807">
        <v>38</v>
      </c>
      <c r="AL11536" s="759" t="str">
        <f t="shared" si="361"/>
        <v>Adulto</v>
      </c>
    </row>
    <row r="11537" spans="16:38" ht="15">
      <c r="P11537" s="806" t="s">
        <v>923</v>
      </c>
      <c r="Q11537" s="807">
        <v>342</v>
      </c>
      <c r="R11537" s="807">
        <v>72</v>
      </c>
      <c r="S11537" s="759" t="str">
        <f t="shared" si="360"/>
        <v>Vejez</v>
      </c>
      <c r="AI11537" s="806" t="s">
        <v>853</v>
      </c>
      <c r="AJ11537" s="807">
        <v>28</v>
      </c>
      <c r="AK11537" s="807">
        <v>39</v>
      </c>
      <c r="AL11537" s="759" t="str">
        <f t="shared" si="361"/>
        <v>Adulto</v>
      </c>
    </row>
    <row r="11538" spans="16:38" ht="15">
      <c r="P11538" s="806" t="s">
        <v>923</v>
      </c>
      <c r="Q11538" s="807">
        <v>269</v>
      </c>
      <c r="R11538" s="807">
        <v>73</v>
      </c>
      <c r="S11538" s="759" t="str">
        <f t="shared" si="360"/>
        <v>Vejez</v>
      </c>
      <c r="AI11538" s="806" t="s">
        <v>853</v>
      </c>
      <c r="AJ11538" s="807">
        <v>34</v>
      </c>
      <c r="AK11538" s="807">
        <v>40</v>
      </c>
      <c r="AL11538" s="759" t="str">
        <f t="shared" si="361"/>
        <v>Adulto</v>
      </c>
    </row>
    <row r="11539" spans="16:38" ht="15">
      <c r="P11539" s="806" t="s">
        <v>923</v>
      </c>
      <c r="Q11539" s="807">
        <v>291</v>
      </c>
      <c r="R11539" s="807">
        <v>74</v>
      </c>
      <c r="S11539" s="759" t="str">
        <f t="shared" si="360"/>
        <v>Vejez</v>
      </c>
      <c r="AI11539" s="806" t="s">
        <v>853</v>
      </c>
      <c r="AJ11539" s="807">
        <v>32</v>
      </c>
      <c r="AK11539" s="807">
        <v>41</v>
      </c>
      <c r="AL11539" s="759" t="str">
        <f t="shared" si="361"/>
        <v>Adulto</v>
      </c>
    </row>
    <row r="11540" spans="16:38" ht="15">
      <c r="P11540" s="806" t="s">
        <v>923</v>
      </c>
      <c r="Q11540" s="807">
        <v>274</v>
      </c>
      <c r="R11540" s="807">
        <v>75</v>
      </c>
      <c r="S11540" s="759" t="str">
        <f t="shared" si="360"/>
        <v>Vejez</v>
      </c>
      <c r="AI11540" s="806" t="s">
        <v>853</v>
      </c>
      <c r="AJ11540" s="807">
        <v>37</v>
      </c>
      <c r="AK11540" s="807">
        <v>42</v>
      </c>
      <c r="AL11540" s="759" t="str">
        <f t="shared" si="361"/>
        <v>Adulto</v>
      </c>
    </row>
    <row r="11541" spans="16:38" ht="15">
      <c r="P11541" s="806" t="s">
        <v>923</v>
      </c>
      <c r="Q11541" s="807">
        <v>252</v>
      </c>
      <c r="R11541" s="807">
        <v>76</v>
      </c>
      <c r="S11541" s="759" t="str">
        <f t="shared" si="360"/>
        <v>Vejez</v>
      </c>
      <c r="AI11541" s="806" t="s">
        <v>853</v>
      </c>
      <c r="AJ11541" s="807">
        <v>30</v>
      </c>
      <c r="AK11541" s="807">
        <v>43</v>
      </c>
      <c r="AL11541" s="759" t="str">
        <f t="shared" si="361"/>
        <v>Adulto</v>
      </c>
    </row>
    <row r="11542" spans="16:38" ht="15">
      <c r="P11542" s="806" t="s">
        <v>923</v>
      </c>
      <c r="Q11542" s="807">
        <v>213</v>
      </c>
      <c r="R11542" s="807">
        <v>77</v>
      </c>
      <c r="S11542" s="759" t="str">
        <f t="shared" si="360"/>
        <v>Vejez</v>
      </c>
      <c r="AI11542" s="806" t="s">
        <v>853</v>
      </c>
      <c r="AJ11542" s="807">
        <v>27</v>
      </c>
      <c r="AK11542" s="807">
        <v>44</v>
      </c>
      <c r="AL11542" s="759" t="str">
        <f t="shared" si="361"/>
        <v>Adulto</v>
      </c>
    </row>
    <row r="11543" spans="16:38" ht="15">
      <c r="P11543" s="806" t="s">
        <v>923</v>
      </c>
      <c r="Q11543" s="807">
        <v>180</v>
      </c>
      <c r="R11543" s="807">
        <v>78</v>
      </c>
      <c r="S11543" s="759" t="str">
        <f t="shared" si="360"/>
        <v>Vejez</v>
      </c>
      <c r="AI11543" s="806" t="s">
        <v>853</v>
      </c>
      <c r="AJ11543" s="807">
        <v>23</v>
      </c>
      <c r="AK11543" s="807">
        <v>45</v>
      </c>
      <c r="AL11543" s="759" t="str">
        <f t="shared" si="361"/>
        <v>Adulto</v>
      </c>
    </row>
    <row r="11544" spans="16:38" ht="15">
      <c r="P11544" s="806" t="s">
        <v>923</v>
      </c>
      <c r="Q11544" s="807">
        <v>190</v>
      </c>
      <c r="R11544" s="807">
        <v>79</v>
      </c>
      <c r="S11544" s="759" t="str">
        <f t="shared" si="360"/>
        <v>Vejez</v>
      </c>
      <c r="AI11544" s="806" t="s">
        <v>853</v>
      </c>
      <c r="AJ11544" s="807">
        <v>20</v>
      </c>
      <c r="AK11544" s="807">
        <v>46</v>
      </c>
      <c r="AL11544" s="759" t="str">
        <f t="shared" si="361"/>
        <v>Adulto</v>
      </c>
    </row>
    <row r="11545" spans="16:38" ht="15">
      <c r="P11545" s="806" t="s">
        <v>923</v>
      </c>
      <c r="Q11545" s="807">
        <v>180</v>
      </c>
      <c r="R11545" s="807">
        <v>80</v>
      </c>
      <c r="S11545" s="759" t="str">
        <f t="shared" si="360"/>
        <v>Vejez</v>
      </c>
      <c r="AI11545" s="806" t="s">
        <v>853</v>
      </c>
      <c r="AJ11545" s="807">
        <v>25</v>
      </c>
      <c r="AK11545" s="807">
        <v>47</v>
      </c>
      <c r="AL11545" s="759" t="str">
        <f t="shared" si="361"/>
        <v>Adulto</v>
      </c>
    </row>
    <row r="11546" spans="16:38" ht="15">
      <c r="P11546" s="806" t="s">
        <v>923</v>
      </c>
      <c r="Q11546" s="807">
        <v>219</v>
      </c>
      <c r="R11546" s="807">
        <v>81</v>
      </c>
      <c r="S11546" s="759" t="str">
        <f t="shared" si="360"/>
        <v>Vejez</v>
      </c>
      <c r="AI11546" s="806" t="s">
        <v>853</v>
      </c>
      <c r="AJ11546" s="807">
        <v>17</v>
      </c>
      <c r="AK11546" s="807">
        <v>48</v>
      </c>
      <c r="AL11546" s="759" t="str">
        <f t="shared" si="361"/>
        <v>Adulto</v>
      </c>
    </row>
    <row r="11547" spans="16:38" ht="15">
      <c r="P11547" s="806" t="s">
        <v>923</v>
      </c>
      <c r="Q11547" s="807">
        <v>199</v>
      </c>
      <c r="R11547" s="807">
        <v>82</v>
      </c>
      <c r="S11547" s="759" t="str">
        <f t="shared" si="360"/>
        <v>Vejez</v>
      </c>
      <c r="AI11547" s="806" t="s">
        <v>853</v>
      </c>
      <c r="AJ11547" s="807">
        <v>24</v>
      </c>
      <c r="AK11547" s="807">
        <v>49</v>
      </c>
      <c r="AL11547" s="759" t="str">
        <f t="shared" si="361"/>
        <v>Adulto</v>
      </c>
    </row>
    <row r="11548" spans="16:38" ht="15">
      <c r="P11548" s="806" t="s">
        <v>923</v>
      </c>
      <c r="Q11548" s="807">
        <v>211</v>
      </c>
      <c r="R11548" s="807">
        <v>83</v>
      </c>
      <c r="S11548" s="759" t="str">
        <f t="shared" si="360"/>
        <v>Vejez</v>
      </c>
      <c r="AI11548" s="806" t="s">
        <v>853</v>
      </c>
      <c r="AJ11548" s="807">
        <v>18</v>
      </c>
      <c r="AK11548" s="807">
        <v>50</v>
      </c>
      <c r="AL11548" s="759" t="str">
        <f t="shared" si="361"/>
        <v>Adulto</v>
      </c>
    </row>
    <row r="11549" spans="16:38" ht="15">
      <c r="P11549" s="806" t="s">
        <v>923</v>
      </c>
      <c r="Q11549" s="807">
        <v>163</v>
      </c>
      <c r="R11549" s="807">
        <v>84</v>
      </c>
      <c r="S11549" s="759" t="str">
        <f t="shared" si="360"/>
        <v>Vejez</v>
      </c>
      <c r="AI11549" s="806" t="s">
        <v>853</v>
      </c>
      <c r="AJ11549" s="807">
        <v>14</v>
      </c>
      <c r="AK11549" s="807">
        <v>51</v>
      </c>
      <c r="AL11549" s="759" t="str">
        <f t="shared" si="361"/>
        <v>Adulto</v>
      </c>
    </row>
    <row r="11550" spans="16:38" ht="15">
      <c r="P11550" s="806" t="s">
        <v>923</v>
      </c>
      <c r="Q11550" s="807">
        <v>119</v>
      </c>
      <c r="R11550" s="807">
        <v>85</v>
      </c>
      <c r="S11550" s="759" t="str">
        <f t="shared" si="360"/>
        <v>Vejez</v>
      </c>
      <c r="AI11550" s="806" t="s">
        <v>853</v>
      </c>
      <c r="AJ11550" s="807">
        <v>16</v>
      </c>
      <c r="AK11550" s="807">
        <v>52</v>
      </c>
      <c r="AL11550" s="759" t="str">
        <f t="shared" si="361"/>
        <v>Adulto</v>
      </c>
    </row>
    <row r="11551" spans="16:38" ht="15">
      <c r="P11551" s="806" t="s">
        <v>923</v>
      </c>
      <c r="Q11551" s="807">
        <v>119</v>
      </c>
      <c r="R11551" s="807">
        <v>86</v>
      </c>
      <c r="S11551" s="759" t="str">
        <f t="shared" si="360"/>
        <v>Vejez</v>
      </c>
      <c r="AI11551" s="806" t="s">
        <v>853</v>
      </c>
      <c r="AJ11551" s="807">
        <v>16</v>
      </c>
      <c r="AK11551" s="807">
        <v>53</v>
      </c>
      <c r="AL11551" s="759" t="str">
        <f t="shared" si="361"/>
        <v>Adulto</v>
      </c>
    </row>
    <row r="11552" spans="16:38" ht="15">
      <c r="P11552" s="806" t="s">
        <v>923</v>
      </c>
      <c r="Q11552" s="807">
        <v>88</v>
      </c>
      <c r="R11552" s="807">
        <v>87</v>
      </c>
      <c r="S11552" s="759" t="str">
        <f t="shared" si="360"/>
        <v>Vejez</v>
      </c>
      <c r="AI11552" s="806" t="s">
        <v>853</v>
      </c>
      <c r="AJ11552" s="807">
        <v>17</v>
      </c>
      <c r="AK11552" s="807">
        <v>54</v>
      </c>
      <c r="AL11552" s="759" t="str">
        <f t="shared" si="361"/>
        <v>Adulto</v>
      </c>
    </row>
    <row r="11553" spans="16:38" ht="15">
      <c r="P11553" s="806" t="s">
        <v>923</v>
      </c>
      <c r="Q11553" s="807">
        <v>76</v>
      </c>
      <c r="R11553" s="807">
        <v>88</v>
      </c>
      <c r="S11553" s="759" t="str">
        <f t="shared" si="360"/>
        <v>Vejez</v>
      </c>
      <c r="AI11553" s="806" t="s">
        <v>853</v>
      </c>
      <c r="AJ11553" s="807">
        <v>9</v>
      </c>
      <c r="AK11553" s="807">
        <v>55</v>
      </c>
      <c r="AL11553" s="759" t="str">
        <f t="shared" si="361"/>
        <v>Adulto</v>
      </c>
    </row>
    <row r="11554" spans="16:38" ht="15">
      <c r="P11554" s="806" t="s">
        <v>923</v>
      </c>
      <c r="Q11554" s="807">
        <v>68</v>
      </c>
      <c r="R11554" s="807">
        <v>89</v>
      </c>
      <c r="S11554" s="759" t="str">
        <f t="shared" si="360"/>
        <v>Vejez</v>
      </c>
      <c r="AI11554" s="806" t="s">
        <v>853</v>
      </c>
      <c r="AJ11554" s="807">
        <v>12</v>
      </c>
      <c r="AK11554" s="807">
        <v>56</v>
      </c>
      <c r="AL11554" s="759" t="str">
        <f t="shared" si="361"/>
        <v>Adulto</v>
      </c>
    </row>
    <row r="11555" spans="16:38" ht="15">
      <c r="P11555" s="806" t="s">
        <v>923</v>
      </c>
      <c r="Q11555" s="807">
        <v>40</v>
      </c>
      <c r="R11555" s="807">
        <v>90</v>
      </c>
      <c r="S11555" s="759" t="str">
        <f t="shared" si="360"/>
        <v>Vejez</v>
      </c>
      <c r="AI11555" s="806" t="s">
        <v>853</v>
      </c>
      <c r="AJ11555" s="807">
        <v>10</v>
      </c>
      <c r="AK11555" s="807">
        <v>57</v>
      </c>
      <c r="AL11555" s="759" t="str">
        <f t="shared" si="361"/>
        <v>Adulto</v>
      </c>
    </row>
    <row r="11556" spans="16:38" ht="15">
      <c r="P11556" s="806" t="s">
        <v>923</v>
      </c>
      <c r="Q11556" s="807">
        <v>56</v>
      </c>
      <c r="R11556" s="807">
        <v>91</v>
      </c>
      <c r="S11556" s="759" t="str">
        <f t="shared" si="360"/>
        <v>Vejez</v>
      </c>
      <c r="AI11556" s="806" t="s">
        <v>853</v>
      </c>
      <c r="AJ11556" s="807">
        <v>10</v>
      </c>
      <c r="AK11556" s="807">
        <v>58</v>
      </c>
      <c r="AL11556" s="759" t="str">
        <f t="shared" si="361"/>
        <v>Adulto</v>
      </c>
    </row>
    <row r="11557" spans="16:38" ht="15">
      <c r="P11557" s="806" t="s">
        <v>923</v>
      </c>
      <c r="Q11557" s="807">
        <v>26</v>
      </c>
      <c r="R11557" s="807">
        <v>92</v>
      </c>
      <c r="S11557" s="759" t="str">
        <f t="shared" si="360"/>
        <v>Vejez</v>
      </c>
      <c r="AI11557" s="806" t="s">
        <v>853</v>
      </c>
      <c r="AJ11557" s="807">
        <v>11</v>
      </c>
      <c r="AK11557" s="807">
        <v>59</v>
      </c>
      <c r="AL11557" s="759" t="str">
        <f t="shared" si="361"/>
        <v>Adulto</v>
      </c>
    </row>
    <row r="11558" spans="16:38" ht="15">
      <c r="P11558" s="806" t="s">
        <v>923</v>
      </c>
      <c r="Q11558" s="807">
        <v>21</v>
      </c>
      <c r="R11558" s="807">
        <v>93</v>
      </c>
      <c r="S11558" s="759" t="str">
        <f t="shared" si="360"/>
        <v>Vejez</v>
      </c>
      <c r="AI11558" s="806" t="s">
        <v>853</v>
      </c>
      <c r="AJ11558" s="807">
        <v>7</v>
      </c>
      <c r="AK11558" s="807">
        <v>60</v>
      </c>
      <c r="AL11558" s="759" t="str">
        <f t="shared" si="361"/>
        <v>Vejez</v>
      </c>
    </row>
    <row r="11559" spans="16:38" ht="15">
      <c r="P11559" s="806" t="s">
        <v>923</v>
      </c>
      <c r="Q11559" s="807">
        <v>29</v>
      </c>
      <c r="R11559" s="807">
        <v>94</v>
      </c>
      <c r="S11559" s="759" t="str">
        <f t="shared" si="360"/>
        <v>Vejez</v>
      </c>
      <c r="AI11559" s="806" t="s">
        <v>853</v>
      </c>
      <c r="AJ11559" s="807">
        <v>6</v>
      </c>
      <c r="AK11559" s="807">
        <v>61</v>
      </c>
      <c r="AL11559" s="759" t="str">
        <f t="shared" si="361"/>
        <v>Vejez</v>
      </c>
    </row>
    <row r="11560" spans="16:38" ht="15">
      <c r="P11560" s="806" t="s">
        <v>923</v>
      </c>
      <c r="Q11560" s="807">
        <v>20</v>
      </c>
      <c r="R11560" s="807">
        <v>95</v>
      </c>
      <c r="S11560" s="759" t="str">
        <f t="shared" si="360"/>
        <v>Vejez</v>
      </c>
      <c r="AI11560" s="806" t="s">
        <v>853</v>
      </c>
      <c r="AJ11560" s="807">
        <v>8</v>
      </c>
      <c r="AK11560" s="807">
        <v>62</v>
      </c>
      <c r="AL11560" s="759" t="str">
        <f t="shared" si="361"/>
        <v>Vejez</v>
      </c>
    </row>
    <row r="11561" spans="16:38" ht="15">
      <c r="P11561" s="806" t="s">
        <v>923</v>
      </c>
      <c r="Q11561" s="807">
        <v>19</v>
      </c>
      <c r="R11561" s="807">
        <v>96</v>
      </c>
      <c r="S11561" s="759" t="str">
        <f t="shared" si="360"/>
        <v>Vejez</v>
      </c>
      <c r="AI11561" s="806" t="s">
        <v>853</v>
      </c>
      <c r="AJ11561" s="807">
        <v>6</v>
      </c>
      <c r="AK11561" s="807">
        <v>63</v>
      </c>
      <c r="AL11561" s="759" t="str">
        <f t="shared" si="361"/>
        <v>Vejez</v>
      </c>
    </row>
    <row r="11562" spans="16:38" ht="15">
      <c r="P11562" s="806" t="s">
        <v>923</v>
      </c>
      <c r="Q11562" s="807">
        <v>18</v>
      </c>
      <c r="R11562" s="807">
        <v>97</v>
      </c>
      <c r="S11562" s="759" t="str">
        <f t="shared" si="360"/>
        <v>Vejez</v>
      </c>
      <c r="AI11562" s="806" t="s">
        <v>853</v>
      </c>
      <c r="AJ11562" s="807">
        <v>1</v>
      </c>
      <c r="AK11562" s="807">
        <v>64</v>
      </c>
      <c r="AL11562" s="759" t="str">
        <f t="shared" si="361"/>
        <v>Vejez</v>
      </c>
    </row>
    <row r="11563" spans="16:38" ht="15">
      <c r="P11563" s="806" t="s">
        <v>923</v>
      </c>
      <c r="Q11563" s="807">
        <v>8</v>
      </c>
      <c r="R11563" s="807">
        <v>98</v>
      </c>
      <c r="S11563" s="759" t="str">
        <f t="shared" si="360"/>
        <v>Vejez</v>
      </c>
      <c r="AI11563" s="806" t="s">
        <v>853</v>
      </c>
      <c r="AJ11563" s="807">
        <v>5</v>
      </c>
      <c r="AK11563" s="807">
        <v>65</v>
      </c>
      <c r="AL11563" s="759" t="str">
        <f t="shared" si="361"/>
        <v>Vejez</v>
      </c>
    </row>
    <row r="11564" spans="16:38" ht="15">
      <c r="P11564" s="806" t="s">
        <v>923</v>
      </c>
      <c r="Q11564" s="807">
        <v>8</v>
      </c>
      <c r="R11564" s="807">
        <v>99</v>
      </c>
      <c r="S11564" s="759" t="str">
        <f t="shared" si="360"/>
        <v>Vejez</v>
      </c>
      <c r="AI11564" s="806" t="s">
        <v>853</v>
      </c>
      <c r="AJ11564" s="807">
        <v>3</v>
      </c>
      <c r="AK11564" s="807">
        <v>66</v>
      </c>
      <c r="AL11564" s="759" t="str">
        <f t="shared" si="361"/>
        <v>Vejez</v>
      </c>
    </row>
    <row r="11565" spans="16:38" ht="15">
      <c r="P11565" s="806" t="s">
        <v>923</v>
      </c>
      <c r="Q11565" s="807">
        <v>5</v>
      </c>
      <c r="R11565" s="807">
        <v>100</v>
      </c>
      <c r="S11565" s="759" t="str">
        <f t="shared" si="360"/>
        <v>Vejez</v>
      </c>
      <c r="AI11565" s="806" t="s">
        <v>853</v>
      </c>
      <c r="AJ11565" s="807">
        <v>4</v>
      </c>
      <c r="AK11565" s="807">
        <v>67</v>
      </c>
      <c r="AL11565" s="759" t="str">
        <f t="shared" si="361"/>
        <v>Vejez</v>
      </c>
    </row>
    <row r="11566" spans="16:38" ht="15">
      <c r="P11566" s="806" t="s">
        <v>923</v>
      </c>
      <c r="Q11566" s="807">
        <v>4</v>
      </c>
      <c r="R11566" s="807">
        <v>101</v>
      </c>
      <c r="S11566" s="759" t="str">
        <f t="shared" si="360"/>
        <v>Vejez</v>
      </c>
      <c r="AI11566" s="806" t="s">
        <v>853</v>
      </c>
      <c r="AJ11566" s="807">
        <v>1</v>
      </c>
      <c r="AK11566" s="807">
        <v>68</v>
      </c>
      <c r="AL11566" s="759" t="str">
        <f t="shared" si="361"/>
        <v>Vejez</v>
      </c>
    </row>
    <row r="11567" spans="16:38" ht="15">
      <c r="P11567" s="806" t="s">
        <v>923</v>
      </c>
      <c r="Q11567" s="807">
        <v>5</v>
      </c>
      <c r="R11567" s="807">
        <v>102</v>
      </c>
      <c r="S11567" s="759" t="str">
        <f t="shared" si="360"/>
        <v>Vejez</v>
      </c>
      <c r="AI11567" s="806" t="s">
        <v>853</v>
      </c>
      <c r="AJ11567" s="807">
        <v>1</v>
      </c>
      <c r="AK11567" s="807">
        <v>69</v>
      </c>
      <c r="AL11567" s="759" t="str">
        <f t="shared" si="361"/>
        <v>Vejez</v>
      </c>
    </row>
    <row r="11568" spans="16:38" ht="15">
      <c r="P11568" s="806" t="s">
        <v>923</v>
      </c>
      <c r="Q11568" s="807">
        <v>4</v>
      </c>
      <c r="R11568" s="807">
        <v>103</v>
      </c>
      <c r="S11568" s="759" t="str">
        <f t="shared" si="360"/>
        <v>Vejez</v>
      </c>
      <c r="AI11568" s="806" t="s">
        <v>853</v>
      </c>
      <c r="AJ11568" s="807">
        <v>1</v>
      </c>
      <c r="AK11568" s="807">
        <v>70</v>
      </c>
      <c r="AL11568" s="759" t="str">
        <f t="shared" si="361"/>
        <v>Vejez</v>
      </c>
    </row>
    <row r="11569" spans="16:38" ht="15">
      <c r="P11569" s="806" t="s">
        <v>923</v>
      </c>
      <c r="Q11569" s="807">
        <v>5</v>
      </c>
      <c r="R11569" s="807">
        <v>104</v>
      </c>
      <c r="S11569" s="759" t="str">
        <f t="shared" si="360"/>
        <v>Vejez</v>
      </c>
      <c r="AI11569" s="806" t="s">
        <v>853</v>
      </c>
      <c r="AJ11569" s="807">
        <v>3</v>
      </c>
      <c r="AK11569" s="807">
        <v>71</v>
      </c>
      <c r="AL11569" s="759" t="str">
        <f t="shared" si="361"/>
        <v>Vejez</v>
      </c>
    </row>
    <row r="11570" spans="16:38" ht="15">
      <c r="P11570" s="806" t="s">
        <v>923</v>
      </c>
      <c r="Q11570" s="807">
        <v>4</v>
      </c>
      <c r="R11570" s="807">
        <v>105</v>
      </c>
      <c r="S11570" s="759" t="str">
        <f t="shared" si="360"/>
        <v>Vejez</v>
      </c>
      <c r="AI11570" s="806" t="s">
        <v>853</v>
      </c>
      <c r="AJ11570" s="807">
        <v>2</v>
      </c>
      <c r="AK11570" s="807">
        <v>73</v>
      </c>
      <c r="AL11570" s="759" t="str">
        <f t="shared" si="361"/>
        <v>Vejez</v>
      </c>
    </row>
    <row r="11571" spans="16:38" ht="15">
      <c r="P11571" s="806" t="s">
        <v>923</v>
      </c>
      <c r="Q11571" s="807">
        <v>3</v>
      </c>
      <c r="R11571" s="807">
        <v>106</v>
      </c>
      <c r="S11571" s="759" t="str">
        <f t="shared" si="360"/>
        <v>Vejez</v>
      </c>
      <c r="AI11571" s="806" t="s">
        <v>853</v>
      </c>
      <c r="AJ11571" s="807">
        <v>1</v>
      </c>
      <c r="AK11571" s="807">
        <v>75</v>
      </c>
      <c r="AL11571" s="759" t="str">
        <f t="shared" si="361"/>
        <v>Vejez</v>
      </c>
    </row>
    <row r="11572" spans="16:38" ht="15">
      <c r="P11572" s="806" t="s">
        <v>923</v>
      </c>
      <c r="Q11572" s="807">
        <v>2</v>
      </c>
      <c r="R11572" s="807">
        <v>107</v>
      </c>
      <c r="S11572" s="759" t="str">
        <f t="shared" si="360"/>
        <v>Vejez</v>
      </c>
      <c r="AI11572" s="806" t="s">
        <v>853</v>
      </c>
      <c r="AJ11572" s="807">
        <v>2</v>
      </c>
      <c r="AK11572" s="807">
        <v>77</v>
      </c>
      <c r="AL11572" s="759" t="str">
        <f t="shared" si="361"/>
        <v>Vejez</v>
      </c>
    </row>
    <row r="11573" spans="16:38" ht="15">
      <c r="P11573" s="806" t="s">
        <v>923</v>
      </c>
      <c r="Q11573" s="807">
        <v>1</v>
      </c>
      <c r="R11573" s="807">
        <v>108</v>
      </c>
      <c r="S11573" s="759" t="str">
        <f t="shared" si="360"/>
        <v>Vejez</v>
      </c>
      <c r="AI11573" s="806" t="s">
        <v>853</v>
      </c>
      <c r="AJ11573" s="807">
        <v>1</v>
      </c>
      <c r="AK11573" s="807">
        <v>80</v>
      </c>
      <c r="AL11573" s="759" t="str">
        <f t="shared" si="361"/>
        <v>Vejez</v>
      </c>
    </row>
    <row r="11574" spans="16:38" ht="15">
      <c r="P11574" s="806" t="s">
        <v>923</v>
      </c>
      <c r="Q11574" s="807">
        <v>2</v>
      </c>
      <c r="R11574" s="807">
        <v>110</v>
      </c>
      <c r="S11574" s="759" t="str">
        <f t="shared" si="360"/>
        <v>Vejez</v>
      </c>
      <c r="AI11574" s="806" t="s">
        <v>853</v>
      </c>
      <c r="AJ11574" s="807">
        <v>1</v>
      </c>
      <c r="AK11574" s="807">
        <v>83</v>
      </c>
      <c r="AL11574" s="759" t="str">
        <f t="shared" si="361"/>
        <v>Vejez</v>
      </c>
    </row>
    <row r="11575" spans="16:38" ht="30">
      <c r="P11575" s="806" t="s">
        <v>923</v>
      </c>
      <c r="Q11575" s="807">
        <v>1</v>
      </c>
      <c r="R11575" s="807">
        <v>111</v>
      </c>
      <c r="S11575" s="759" t="str">
        <f t="shared" si="360"/>
        <v>Vejez</v>
      </c>
      <c r="AI11575" s="806" t="s">
        <v>900</v>
      </c>
      <c r="AJ11575" s="807">
        <v>24</v>
      </c>
      <c r="AK11575" s="807">
        <v>0</v>
      </c>
      <c r="AL11575" s="759" t="str">
        <f t="shared" si="361"/>
        <v>Primera Infancia</v>
      </c>
    </row>
    <row r="11576" spans="16:38" ht="30">
      <c r="P11576" s="806" t="s">
        <v>924</v>
      </c>
      <c r="Q11576" s="807">
        <v>85</v>
      </c>
      <c r="R11576" s="807">
        <v>0</v>
      </c>
      <c r="S11576" s="759" t="str">
        <f t="shared" si="360"/>
        <v>Primera Infancia</v>
      </c>
      <c r="AI11576" s="806" t="s">
        <v>900</v>
      </c>
      <c r="AJ11576" s="807">
        <v>22</v>
      </c>
      <c r="AK11576" s="807">
        <v>1</v>
      </c>
      <c r="AL11576" s="759" t="str">
        <f t="shared" si="361"/>
        <v>Primera Infancia</v>
      </c>
    </row>
    <row r="11577" spans="16:38" ht="30">
      <c r="P11577" s="806" t="s">
        <v>924</v>
      </c>
      <c r="Q11577" s="807">
        <v>73</v>
      </c>
      <c r="R11577" s="807">
        <v>1</v>
      </c>
      <c r="S11577" s="759" t="str">
        <f t="shared" si="360"/>
        <v>Primera Infancia</v>
      </c>
      <c r="AI11577" s="806" t="s">
        <v>900</v>
      </c>
      <c r="AJ11577" s="807">
        <v>20</v>
      </c>
      <c r="AK11577" s="807">
        <v>2</v>
      </c>
      <c r="AL11577" s="759" t="str">
        <f t="shared" si="361"/>
        <v>Primera Infancia</v>
      </c>
    </row>
    <row r="11578" spans="16:38" ht="30">
      <c r="P11578" s="806" t="s">
        <v>924</v>
      </c>
      <c r="Q11578" s="807">
        <v>54</v>
      </c>
      <c r="R11578" s="807">
        <v>2</v>
      </c>
      <c r="S11578" s="759" t="str">
        <f t="shared" si="360"/>
        <v>Primera Infancia</v>
      </c>
      <c r="AI11578" s="806" t="s">
        <v>900</v>
      </c>
      <c r="AJ11578" s="807">
        <v>24</v>
      </c>
      <c r="AK11578" s="807">
        <v>3</v>
      </c>
      <c r="AL11578" s="759" t="str">
        <f t="shared" si="361"/>
        <v>Primera Infancia</v>
      </c>
    </row>
    <row r="11579" spans="16:38" ht="30">
      <c r="P11579" s="806" t="s">
        <v>924</v>
      </c>
      <c r="Q11579" s="807">
        <v>79</v>
      </c>
      <c r="R11579" s="807">
        <v>3</v>
      </c>
      <c r="S11579" s="759" t="str">
        <f t="shared" si="360"/>
        <v>Primera Infancia</v>
      </c>
      <c r="AI11579" s="806" t="s">
        <v>900</v>
      </c>
      <c r="AJ11579" s="807">
        <v>26</v>
      </c>
      <c r="AK11579" s="807">
        <v>4</v>
      </c>
      <c r="AL11579" s="759" t="str">
        <f t="shared" si="361"/>
        <v>Primera Infancia</v>
      </c>
    </row>
    <row r="11580" spans="16:38" ht="30">
      <c r="P11580" s="806" t="s">
        <v>924</v>
      </c>
      <c r="Q11580" s="807">
        <v>82</v>
      </c>
      <c r="R11580" s="807">
        <v>4</v>
      </c>
      <c r="S11580" s="759" t="str">
        <f t="shared" si="360"/>
        <v>Primera Infancia</v>
      </c>
      <c r="AI11580" s="806" t="s">
        <v>900</v>
      </c>
      <c r="AJ11580" s="807">
        <v>9</v>
      </c>
      <c r="AK11580" s="807">
        <v>5</v>
      </c>
      <c r="AL11580" s="759" t="str">
        <f t="shared" si="361"/>
        <v>Primera Infancia</v>
      </c>
    </row>
    <row r="11581" spans="16:38" ht="30">
      <c r="P11581" s="806" t="s">
        <v>924</v>
      </c>
      <c r="Q11581" s="807">
        <v>78</v>
      </c>
      <c r="R11581" s="807">
        <v>5</v>
      </c>
      <c r="S11581" s="759" t="str">
        <f t="shared" si="360"/>
        <v>Primera Infancia</v>
      </c>
      <c r="AI11581" s="806" t="s">
        <v>900</v>
      </c>
      <c r="AJ11581" s="807">
        <v>18</v>
      </c>
      <c r="AK11581" s="807">
        <v>6</v>
      </c>
      <c r="AL11581" s="759" t="str">
        <f t="shared" si="361"/>
        <v>Infancia</v>
      </c>
    </row>
    <row r="11582" spans="16:38" ht="15">
      <c r="P11582" s="806" t="s">
        <v>924</v>
      </c>
      <c r="Q11582" s="807">
        <v>71</v>
      </c>
      <c r="R11582" s="807">
        <v>6</v>
      </c>
      <c r="S11582" s="759" t="str">
        <f t="shared" si="360"/>
        <v>Infancia</v>
      </c>
      <c r="AI11582" s="806" t="s">
        <v>900</v>
      </c>
      <c r="AJ11582" s="807">
        <v>15</v>
      </c>
      <c r="AK11582" s="807">
        <v>7</v>
      </c>
      <c r="AL11582" s="759" t="str">
        <f t="shared" si="361"/>
        <v>Infancia</v>
      </c>
    </row>
    <row r="11583" spans="16:38" ht="15">
      <c r="P11583" s="806" t="s">
        <v>924</v>
      </c>
      <c r="Q11583" s="807">
        <v>99</v>
      </c>
      <c r="R11583" s="807">
        <v>7</v>
      </c>
      <c r="S11583" s="759" t="str">
        <f t="shared" si="360"/>
        <v>Infancia</v>
      </c>
      <c r="AI11583" s="806" t="s">
        <v>900</v>
      </c>
      <c r="AJ11583" s="807">
        <v>18</v>
      </c>
      <c r="AK11583" s="807">
        <v>8</v>
      </c>
      <c r="AL11583" s="759" t="str">
        <f t="shared" si="361"/>
        <v>Infancia</v>
      </c>
    </row>
    <row r="11584" spans="16:38" ht="15">
      <c r="P11584" s="806" t="s">
        <v>924</v>
      </c>
      <c r="Q11584" s="807">
        <v>103</v>
      </c>
      <c r="R11584" s="807">
        <v>8</v>
      </c>
      <c r="S11584" s="759" t="str">
        <f t="shared" si="360"/>
        <v>Infancia</v>
      </c>
      <c r="AI11584" s="806" t="s">
        <v>900</v>
      </c>
      <c r="AJ11584" s="807">
        <v>15</v>
      </c>
      <c r="AK11584" s="807">
        <v>9</v>
      </c>
      <c r="AL11584" s="759" t="str">
        <f t="shared" si="361"/>
        <v>Infancia</v>
      </c>
    </row>
    <row r="11585" spans="16:38" ht="15">
      <c r="P11585" s="806" t="s">
        <v>924</v>
      </c>
      <c r="Q11585" s="807">
        <v>104</v>
      </c>
      <c r="R11585" s="807">
        <v>9</v>
      </c>
      <c r="S11585" s="759" t="str">
        <f t="shared" si="360"/>
        <v>Infancia</v>
      </c>
      <c r="AI11585" s="806" t="s">
        <v>900</v>
      </c>
      <c r="AJ11585" s="807">
        <v>13</v>
      </c>
      <c r="AK11585" s="807">
        <v>10</v>
      </c>
      <c r="AL11585" s="759" t="str">
        <f t="shared" si="361"/>
        <v>Infancia</v>
      </c>
    </row>
    <row r="11586" spans="16:38" ht="15">
      <c r="P11586" s="806" t="s">
        <v>924</v>
      </c>
      <c r="Q11586" s="807">
        <v>89</v>
      </c>
      <c r="R11586" s="807">
        <v>10</v>
      </c>
      <c r="S11586" s="759" t="str">
        <f t="shared" si="360"/>
        <v>Infancia</v>
      </c>
      <c r="AI11586" s="806" t="s">
        <v>900</v>
      </c>
      <c r="AJ11586" s="807">
        <v>15</v>
      </c>
      <c r="AK11586" s="807">
        <v>11</v>
      </c>
      <c r="AL11586" s="759" t="str">
        <f t="shared" si="361"/>
        <v>Infancia</v>
      </c>
    </row>
    <row r="11587" spans="16:38" ht="30">
      <c r="P11587" s="806" t="s">
        <v>924</v>
      </c>
      <c r="Q11587" s="807">
        <v>97</v>
      </c>
      <c r="R11587" s="807">
        <v>11</v>
      </c>
      <c r="S11587" s="759" t="str">
        <f t="shared" ref="S11587:S11650" si="362">IF(P11587=0,"",IF(AND(R11587&gt;=0,R11587&lt;=5),"Primera Infancia",IF(AND(R11587&gt;=6,R11587&lt;=11),"Infancia",IF(AND(R11587&gt;=12,R11587&lt;=17),"Adolescente",IF(AND(R11587&gt;=18,R11587&lt;=28),"Juventud",IF(AND(R11587&gt;=29,R11587&lt;=59),"Adulto","Vejez"))))))</f>
        <v>Infancia</v>
      </c>
      <c r="AI11587" s="806" t="s">
        <v>900</v>
      </c>
      <c r="AJ11587" s="807">
        <v>26</v>
      </c>
      <c r="AK11587" s="807">
        <v>12</v>
      </c>
      <c r="AL11587" s="759" t="str">
        <f t="shared" ref="AL11587:AL11650" si="363">IF(AI11587=0,"",IF(AND(AK11587&gt;=0,AK11587&lt;=5),"Primera Infancia",IF(AND(AK11587&gt;=6,AK11587&lt;=11),"Infancia",IF(AND(AK11587&gt;=12,AK11587&lt;=17),"Adolescente",IF(AND(AK11587&gt;=18,AK11587&lt;=28),"Juventud",IF(AND(AK11587&gt;=29,AK11587&lt;=59),"Adulto","Vejez"))))))</f>
        <v>Adolescente</v>
      </c>
    </row>
    <row r="11588" spans="16:38" ht="30">
      <c r="P11588" s="806" t="s">
        <v>924</v>
      </c>
      <c r="Q11588" s="807">
        <v>104</v>
      </c>
      <c r="R11588" s="807">
        <v>12</v>
      </c>
      <c r="S11588" s="759" t="str">
        <f t="shared" si="362"/>
        <v>Adolescente</v>
      </c>
      <c r="AI11588" s="806" t="s">
        <v>900</v>
      </c>
      <c r="AJ11588" s="807">
        <v>33</v>
      </c>
      <c r="AK11588" s="807">
        <v>13</v>
      </c>
      <c r="AL11588" s="759" t="str">
        <f t="shared" si="363"/>
        <v>Adolescente</v>
      </c>
    </row>
    <row r="11589" spans="16:38" ht="30">
      <c r="P11589" s="806" t="s">
        <v>924</v>
      </c>
      <c r="Q11589" s="807">
        <v>100</v>
      </c>
      <c r="R11589" s="807">
        <v>13</v>
      </c>
      <c r="S11589" s="759" t="str">
        <f t="shared" si="362"/>
        <v>Adolescente</v>
      </c>
      <c r="AI11589" s="806" t="s">
        <v>900</v>
      </c>
      <c r="AJ11589" s="807">
        <v>16</v>
      </c>
      <c r="AK11589" s="807">
        <v>14</v>
      </c>
      <c r="AL11589" s="759" t="str">
        <f t="shared" si="363"/>
        <v>Adolescente</v>
      </c>
    </row>
    <row r="11590" spans="16:38" ht="30">
      <c r="P11590" s="806" t="s">
        <v>924</v>
      </c>
      <c r="Q11590" s="807">
        <v>114</v>
      </c>
      <c r="R11590" s="807">
        <v>14</v>
      </c>
      <c r="S11590" s="759" t="str">
        <f t="shared" si="362"/>
        <v>Adolescente</v>
      </c>
      <c r="AI11590" s="806" t="s">
        <v>900</v>
      </c>
      <c r="AJ11590" s="807">
        <v>26</v>
      </c>
      <c r="AK11590" s="807">
        <v>15</v>
      </c>
      <c r="AL11590" s="759" t="str">
        <f t="shared" si="363"/>
        <v>Adolescente</v>
      </c>
    </row>
    <row r="11591" spans="16:38" ht="30">
      <c r="P11591" s="806" t="s">
        <v>924</v>
      </c>
      <c r="Q11591" s="807">
        <v>127</v>
      </c>
      <c r="R11591" s="807">
        <v>15</v>
      </c>
      <c r="S11591" s="759" t="str">
        <f t="shared" si="362"/>
        <v>Adolescente</v>
      </c>
      <c r="AI11591" s="806" t="s">
        <v>900</v>
      </c>
      <c r="AJ11591" s="807">
        <v>19</v>
      </c>
      <c r="AK11591" s="807">
        <v>16</v>
      </c>
      <c r="AL11591" s="759" t="str">
        <f t="shared" si="363"/>
        <v>Adolescente</v>
      </c>
    </row>
    <row r="11592" spans="16:38" ht="30">
      <c r="P11592" s="806" t="s">
        <v>924</v>
      </c>
      <c r="Q11592" s="807">
        <v>119</v>
      </c>
      <c r="R11592" s="807">
        <v>16</v>
      </c>
      <c r="S11592" s="759" t="str">
        <f t="shared" si="362"/>
        <v>Adolescente</v>
      </c>
      <c r="AI11592" s="806" t="s">
        <v>900</v>
      </c>
      <c r="AJ11592" s="807">
        <v>21</v>
      </c>
      <c r="AK11592" s="807">
        <v>17</v>
      </c>
      <c r="AL11592" s="759" t="str">
        <f t="shared" si="363"/>
        <v>Adolescente</v>
      </c>
    </row>
    <row r="11593" spans="16:38" ht="30">
      <c r="P11593" s="806" t="s">
        <v>924</v>
      </c>
      <c r="Q11593" s="807">
        <v>108</v>
      </c>
      <c r="R11593" s="807">
        <v>17</v>
      </c>
      <c r="S11593" s="759" t="str">
        <f t="shared" si="362"/>
        <v>Adolescente</v>
      </c>
      <c r="AI11593" s="806" t="s">
        <v>900</v>
      </c>
      <c r="AJ11593" s="807">
        <v>24</v>
      </c>
      <c r="AK11593" s="807">
        <v>18</v>
      </c>
      <c r="AL11593" s="759" t="str">
        <f t="shared" si="363"/>
        <v>Juventud</v>
      </c>
    </row>
    <row r="11594" spans="16:38" ht="15">
      <c r="P11594" s="806" t="s">
        <v>924</v>
      </c>
      <c r="Q11594" s="807">
        <v>108</v>
      </c>
      <c r="R11594" s="807">
        <v>18</v>
      </c>
      <c r="S11594" s="759" t="str">
        <f t="shared" si="362"/>
        <v>Juventud</v>
      </c>
      <c r="AI11594" s="806" t="s">
        <v>900</v>
      </c>
      <c r="AJ11594" s="807">
        <v>44</v>
      </c>
      <c r="AK11594" s="807">
        <v>19</v>
      </c>
      <c r="AL11594" s="759" t="str">
        <f t="shared" si="363"/>
        <v>Juventud</v>
      </c>
    </row>
    <row r="11595" spans="16:38" ht="15">
      <c r="P11595" s="806" t="s">
        <v>924</v>
      </c>
      <c r="Q11595" s="807">
        <v>83</v>
      </c>
      <c r="R11595" s="807">
        <v>19</v>
      </c>
      <c r="S11595" s="759" t="str">
        <f t="shared" si="362"/>
        <v>Juventud</v>
      </c>
      <c r="AI11595" s="806" t="s">
        <v>900</v>
      </c>
      <c r="AJ11595" s="807">
        <v>44</v>
      </c>
      <c r="AK11595" s="807">
        <v>20</v>
      </c>
      <c r="AL11595" s="759" t="str">
        <f t="shared" si="363"/>
        <v>Juventud</v>
      </c>
    </row>
    <row r="11596" spans="16:38" ht="15">
      <c r="P11596" s="806" t="s">
        <v>924</v>
      </c>
      <c r="Q11596" s="807">
        <v>77</v>
      </c>
      <c r="R11596" s="807">
        <v>20</v>
      </c>
      <c r="S11596" s="759" t="str">
        <f t="shared" si="362"/>
        <v>Juventud</v>
      </c>
      <c r="AI11596" s="806" t="s">
        <v>900</v>
      </c>
      <c r="AJ11596" s="807">
        <v>66</v>
      </c>
      <c r="AK11596" s="807">
        <v>21</v>
      </c>
      <c r="AL11596" s="759" t="str">
        <f t="shared" si="363"/>
        <v>Juventud</v>
      </c>
    </row>
    <row r="11597" spans="16:38" ht="15">
      <c r="P11597" s="806" t="s">
        <v>924</v>
      </c>
      <c r="Q11597" s="807">
        <v>99</v>
      </c>
      <c r="R11597" s="807">
        <v>21</v>
      </c>
      <c r="S11597" s="759" t="str">
        <f t="shared" si="362"/>
        <v>Juventud</v>
      </c>
      <c r="AI11597" s="806" t="s">
        <v>900</v>
      </c>
      <c r="AJ11597" s="807">
        <v>59</v>
      </c>
      <c r="AK11597" s="807">
        <v>22</v>
      </c>
      <c r="AL11597" s="759" t="str">
        <f t="shared" si="363"/>
        <v>Juventud</v>
      </c>
    </row>
    <row r="11598" spans="16:38" ht="15">
      <c r="P11598" s="806" t="s">
        <v>924</v>
      </c>
      <c r="Q11598" s="807">
        <v>78</v>
      </c>
      <c r="R11598" s="807">
        <v>22</v>
      </c>
      <c r="S11598" s="759" t="str">
        <f t="shared" si="362"/>
        <v>Juventud</v>
      </c>
      <c r="AI11598" s="806" t="s">
        <v>900</v>
      </c>
      <c r="AJ11598" s="807">
        <v>42</v>
      </c>
      <c r="AK11598" s="807">
        <v>23</v>
      </c>
      <c r="AL11598" s="759" t="str">
        <f t="shared" si="363"/>
        <v>Juventud</v>
      </c>
    </row>
    <row r="11599" spans="16:38" ht="15">
      <c r="P11599" s="806" t="s">
        <v>924</v>
      </c>
      <c r="Q11599" s="807">
        <v>80</v>
      </c>
      <c r="R11599" s="807">
        <v>23</v>
      </c>
      <c r="S11599" s="759" t="str">
        <f t="shared" si="362"/>
        <v>Juventud</v>
      </c>
      <c r="AI11599" s="806" t="s">
        <v>900</v>
      </c>
      <c r="AJ11599" s="807">
        <v>53</v>
      </c>
      <c r="AK11599" s="807">
        <v>24</v>
      </c>
      <c r="AL11599" s="759" t="str">
        <f t="shared" si="363"/>
        <v>Juventud</v>
      </c>
    </row>
    <row r="11600" spans="16:38" ht="15">
      <c r="P11600" s="806" t="s">
        <v>924</v>
      </c>
      <c r="Q11600" s="807">
        <v>63</v>
      </c>
      <c r="R11600" s="807">
        <v>24</v>
      </c>
      <c r="S11600" s="759" t="str">
        <f t="shared" si="362"/>
        <v>Juventud</v>
      </c>
      <c r="AI11600" s="806" t="s">
        <v>900</v>
      </c>
      <c r="AJ11600" s="807">
        <v>55</v>
      </c>
      <c r="AK11600" s="807">
        <v>25</v>
      </c>
      <c r="AL11600" s="759" t="str">
        <f t="shared" si="363"/>
        <v>Juventud</v>
      </c>
    </row>
    <row r="11601" spans="16:38" ht="15">
      <c r="P11601" s="806" t="s">
        <v>924</v>
      </c>
      <c r="Q11601" s="807">
        <v>62</v>
      </c>
      <c r="R11601" s="807">
        <v>25</v>
      </c>
      <c r="S11601" s="759" t="str">
        <f t="shared" si="362"/>
        <v>Juventud</v>
      </c>
      <c r="AI11601" s="806" t="s">
        <v>900</v>
      </c>
      <c r="AJ11601" s="807">
        <v>67</v>
      </c>
      <c r="AK11601" s="807">
        <v>26</v>
      </c>
      <c r="AL11601" s="759" t="str">
        <f t="shared" si="363"/>
        <v>Juventud</v>
      </c>
    </row>
    <row r="11602" spans="16:38" ht="15">
      <c r="P11602" s="806" t="s">
        <v>924</v>
      </c>
      <c r="Q11602" s="807">
        <v>70</v>
      </c>
      <c r="R11602" s="807">
        <v>26</v>
      </c>
      <c r="S11602" s="759" t="str">
        <f t="shared" si="362"/>
        <v>Juventud</v>
      </c>
      <c r="AI11602" s="806" t="s">
        <v>900</v>
      </c>
      <c r="AJ11602" s="807">
        <v>53</v>
      </c>
      <c r="AK11602" s="807">
        <v>27</v>
      </c>
      <c r="AL11602" s="759" t="str">
        <f t="shared" si="363"/>
        <v>Juventud</v>
      </c>
    </row>
    <row r="11603" spans="16:38" ht="15">
      <c r="P11603" s="806" t="s">
        <v>924</v>
      </c>
      <c r="Q11603" s="807">
        <v>66</v>
      </c>
      <c r="R11603" s="807">
        <v>27</v>
      </c>
      <c r="S11603" s="759" t="str">
        <f t="shared" si="362"/>
        <v>Juventud</v>
      </c>
      <c r="AI11603" s="806" t="s">
        <v>900</v>
      </c>
      <c r="AJ11603" s="807">
        <v>61</v>
      </c>
      <c r="AK11603" s="807">
        <v>28</v>
      </c>
      <c r="AL11603" s="759" t="str">
        <f t="shared" si="363"/>
        <v>Juventud</v>
      </c>
    </row>
    <row r="11604" spans="16:38" ht="15">
      <c r="P11604" s="806" t="s">
        <v>924</v>
      </c>
      <c r="Q11604" s="807">
        <v>63</v>
      </c>
      <c r="R11604" s="807">
        <v>28</v>
      </c>
      <c r="S11604" s="759" t="str">
        <f t="shared" si="362"/>
        <v>Juventud</v>
      </c>
      <c r="AI11604" s="806" t="s">
        <v>900</v>
      </c>
      <c r="AJ11604" s="807">
        <v>62</v>
      </c>
      <c r="AK11604" s="807">
        <v>29</v>
      </c>
      <c r="AL11604" s="759" t="str">
        <f t="shared" si="363"/>
        <v>Adulto</v>
      </c>
    </row>
    <row r="11605" spans="16:38" ht="15">
      <c r="P11605" s="806" t="s">
        <v>924</v>
      </c>
      <c r="Q11605" s="807">
        <v>63</v>
      </c>
      <c r="R11605" s="807">
        <v>29</v>
      </c>
      <c r="S11605" s="759" t="str">
        <f t="shared" si="362"/>
        <v>Adulto</v>
      </c>
      <c r="AI11605" s="806" t="s">
        <v>900</v>
      </c>
      <c r="AJ11605" s="807">
        <v>45</v>
      </c>
      <c r="AK11605" s="807">
        <v>30</v>
      </c>
      <c r="AL11605" s="759" t="str">
        <f t="shared" si="363"/>
        <v>Adulto</v>
      </c>
    </row>
    <row r="11606" spans="16:38" ht="15">
      <c r="P11606" s="806" t="s">
        <v>924</v>
      </c>
      <c r="Q11606" s="807">
        <v>65</v>
      </c>
      <c r="R11606" s="807">
        <v>30</v>
      </c>
      <c r="S11606" s="759" t="str">
        <f t="shared" si="362"/>
        <v>Adulto</v>
      </c>
      <c r="AI11606" s="806" t="s">
        <v>900</v>
      </c>
      <c r="AJ11606" s="807">
        <v>54</v>
      </c>
      <c r="AK11606" s="807">
        <v>31</v>
      </c>
      <c r="AL11606" s="759" t="str">
        <f t="shared" si="363"/>
        <v>Adulto</v>
      </c>
    </row>
    <row r="11607" spans="16:38" ht="15">
      <c r="P11607" s="806" t="s">
        <v>924</v>
      </c>
      <c r="Q11607" s="807">
        <v>55</v>
      </c>
      <c r="R11607" s="807">
        <v>31</v>
      </c>
      <c r="S11607" s="759" t="str">
        <f t="shared" si="362"/>
        <v>Adulto</v>
      </c>
      <c r="AI11607" s="806" t="s">
        <v>900</v>
      </c>
      <c r="AJ11607" s="807">
        <v>56</v>
      </c>
      <c r="AK11607" s="807">
        <v>32</v>
      </c>
      <c r="AL11607" s="759" t="str">
        <f t="shared" si="363"/>
        <v>Adulto</v>
      </c>
    </row>
    <row r="11608" spans="16:38" ht="15">
      <c r="P11608" s="806" t="s">
        <v>924</v>
      </c>
      <c r="Q11608" s="807">
        <v>74</v>
      </c>
      <c r="R11608" s="807">
        <v>32</v>
      </c>
      <c r="S11608" s="759" t="str">
        <f t="shared" si="362"/>
        <v>Adulto</v>
      </c>
      <c r="AI11608" s="806" t="s">
        <v>900</v>
      </c>
      <c r="AJ11608" s="807">
        <v>45</v>
      </c>
      <c r="AK11608" s="807">
        <v>33</v>
      </c>
      <c r="AL11608" s="759" t="str">
        <f t="shared" si="363"/>
        <v>Adulto</v>
      </c>
    </row>
    <row r="11609" spans="16:38" ht="15">
      <c r="P11609" s="806" t="s">
        <v>924</v>
      </c>
      <c r="Q11609" s="807">
        <v>59</v>
      </c>
      <c r="R11609" s="807">
        <v>33</v>
      </c>
      <c r="S11609" s="759" t="str">
        <f t="shared" si="362"/>
        <v>Adulto</v>
      </c>
      <c r="AI11609" s="806" t="s">
        <v>900</v>
      </c>
      <c r="AJ11609" s="807">
        <v>59</v>
      </c>
      <c r="AK11609" s="807">
        <v>34</v>
      </c>
      <c r="AL11609" s="759" t="str">
        <f t="shared" si="363"/>
        <v>Adulto</v>
      </c>
    </row>
    <row r="11610" spans="16:38" ht="15">
      <c r="P11610" s="806" t="s">
        <v>924</v>
      </c>
      <c r="Q11610" s="807">
        <v>67</v>
      </c>
      <c r="R11610" s="807">
        <v>34</v>
      </c>
      <c r="S11610" s="759" t="str">
        <f t="shared" si="362"/>
        <v>Adulto</v>
      </c>
      <c r="AI11610" s="806" t="s">
        <v>900</v>
      </c>
      <c r="AJ11610" s="807">
        <v>53</v>
      </c>
      <c r="AK11610" s="807">
        <v>35</v>
      </c>
      <c r="AL11610" s="759" t="str">
        <f t="shared" si="363"/>
        <v>Adulto</v>
      </c>
    </row>
    <row r="11611" spans="16:38" ht="15">
      <c r="P11611" s="806" t="s">
        <v>924</v>
      </c>
      <c r="Q11611" s="807">
        <v>67</v>
      </c>
      <c r="R11611" s="807">
        <v>35</v>
      </c>
      <c r="S11611" s="759" t="str">
        <f t="shared" si="362"/>
        <v>Adulto</v>
      </c>
      <c r="AI11611" s="806" t="s">
        <v>900</v>
      </c>
      <c r="AJ11611" s="807">
        <v>47</v>
      </c>
      <c r="AK11611" s="807">
        <v>36</v>
      </c>
      <c r="AL11611" s="759" t="str">
        <f t="shared" si="363"/>
        <v>Adulto</v>
      </c>
    </row>
    <row r="11612" spans="16:38" ht="15">
      <c r="P11612" s="806" t="s">
        <v>924</v>
      </c>
      <c r="Q11612" s="807">
        <v>46</v>
      </c>
      <c r="R11612" s="807">
        <v>36</v>
      </c>
      <c r="S11612" s="759" t="str">
        <f t="shared" si="362"/>
        <v>Adulto</v>
      </c>
      <c r="AI11612" s="806" t="s">
        <v>900</v>
      </c>
      <c r="AJ11612" s="807">
        <v>49</v>
      </c>
      <c r="AK11612" s="807">
        <v>37</v>
      </c>
      <c r="AL11612" s="759" t="str">
        <f t="shared" si="363"/>
        <v>Adulto</v>
      </c>
    </row>
    <row r="11613" spans="16:38" ht="15">
      <c r="P11613" s="806" t="s">
        <v>924</v>
      </c>
      <c r="Q11613" s="807">
        <v>66</v>
      </c>
      <c r="R11613" s="807">
        <v>37</v>
      </c>
      <c r="S11613" s="759" t="str">
        <f t="shared" si="362"/>
        <v>Adulto</v>
      </c>
      <c r="AI11613" s="806" t="s">
        <v>900</v>
      </c>
      <c r="AJ11613" s="807">
        <v>37</v>
      </c>
      <c r="AK11613" s="807">
        <v>38</v>
      </c>
      <c r="AL11613" s="759" t="str">
        <f t="shared" si="363"/>
        <v>Adulto</v>
      </c>
    </row>
    <row r="11614" spans="16:38" ht="15">
      <c r="P11614" s="806" t="s">
        <v>924</v>
      </c>
      <c r="Q11614" s="807">
        <v>75</v>
      </c>
      <c r="R11614" s="807">
        <v>38</v>
      </c>
      <c r="S11614" s="759" t="str">
        <f t="shared" si="362"/>
        <v>Adulto</v>
      </c>
      <c r="AI11614" s="806" t="s">
        <v>900</v>
      </c>
      <c r="AJ11614" s="807">
        <v>48</v>
      </c>
      <c r="AK11614" s="807">
        <v>39</v>
      </c>
      <c r="AL11614" s="759" t="str">
        <f t="shared" si="363"/>
        <v>Adulto</v>
      </c>
    </row>
    <row r="11615" spans="16:38" ht="15">
      <c r="P11615" s="806" t="s">
        <v>924</v>
      </c>
      <c r="Q11615" s="807">
        <v>46</v>
      </c>
      <c r="R11615" s="807">
        <v>39</v>
      </c>
      <c r="S11615" s="759" t="str">
        <f t="shared" si="362"/>
        <v>Adulto</v>
      </c>
      <c r="AI11615" s="806" t="s">
        <v>900</v>
      </c>
      <c r="AJ11615" s="807">
        <v>46</v>
      </c>
      <c r="AK11615" s="807">
        <v>40</v>
      </c>
      <c r="AL11615" s="759" t="str">
        <f t="shared" si="363"/>
        <v>Adulto</v>
      </c>
    </row>
    <row r="11616" spans="16:38" ht="15">
      <c r="P11616" s="806" t="s">
        <v>924</v>
      </c>
      <c r="Q11616" s="807">
        <v>60</v>
      </c>
      <c r="R11616" s="807">
        <v>40</v>
      </c>
      <c r="S11616" s="759" t="str">
        <f t="shared" si="362"/>
        <v>Adulto</v>
      </c>
      <c r="AI11616" s="806" t="s">
        <v>900</v>
      </c>
      <c r="AJ11616" s="807">
        <v>37</v>
      </c>
      <c r="AK11616" s="807">
        <v>41</v>
      </c>
      <c r="AL11616" s="759" t="str">
        <f t="shared" si="363"/>
        <v>Adulto</v>
      </c>
    </row>
    <row r="11617" spans="16:38" ht="15">
      <c r="P11617" s="806" t="s">
        <v>924</v>
      </c>
      <c r="Q11617" s="807">
        <v>59</v>
      </c>
      <c r="R11617" s="807">
        <v>41</v>
      </c>
      <c r="S11617" s="759" t="str">
        <f t="shared" si="362"/>
        <v>Adulto</v>
      </c>
      <c r="AI11617" s="806" t="s">
        <v>900</v>
      </c>
      <c r="AJ11617" s="807">
        <v>38</v>
      </c>
      <c r="AK11617" s="807">
        <v>42</v>
      </c>
      <c r="AL11617" s="759" t="str">
        <f t="shared" si="363"/>
        <v>Adulto</v>
      </c>
    </row>
    <row r="11618" spans="16:38" ht="15">
      <c r="P11618" s="806" t="s">
        <v>924</v>
      </c>
      <c r="Q11618" s="807">
        <v>67</v>
      </c>
      <c r="R11618" s="807">
        <v>42</v>
      </c>
      <c r="S11618" s="759" t="str">
        <f t="shared" si="362"/>
        <v>Adulto</v>
      </c>
      <c r="AI11618" s="806" t="s">
        <v>900</v>
      </c>
      <c r="AJ11618" s="807">
        <v>30</v>
      </c>
      <c r="AK11618" s="807">
        <v>43</v>
      </c>
      <c r="AL11618" s="759" t="str">
        <f t="shared" si="363"/>
        <v>Adulto</v>
      </c>
    </row>
    <row r="11619" spans="16:38" ht="15">
      <c r="P11619" s="806" t="s">
        <v>924</v>
      </c>
      <c r="Q11619" s="807">
        <v>65</v>
      </c>
      <c r="R11619" s="807">
        <v>43</v>
      </c>
      <c r="S11619" s="759" t="str">
        <f t="shared" si="362"/>
        <v>Adulto</v>
      </c>
      <c r="AI11619" s="806" t="s">
        <v>900</v>
      </c>
      <c r="AJ11619" s="807">
        <v>21</v>
      </c>
      <c r="AK11619" s="807">
        <v>44</v>
      </c>
      <c r="AL11619" s="759" t="str">
        <f t="shared" si="363"/>
        <v>Adulto</v>
      </c>
    </row>
    <row r="11620" spans="16:38" ht="15">
      <c r="P11620" s="806" t="s">
        <v>924</v>
      </c>
      <c r="Q11620" s="807">
        <v>63</v>
      </c>
      <c r="R11620" s="807">
        <v>44</v>
      </c>
      <c r="S11620" s="759" t="str">
        <f t="shared" si="362"/>
        <v>Adulto</v>
      </c>
      <c r="AI11620" s="806" t="s">
        <v>900</v>
      </c>
      <c r="AJ11620" s="807">
        <v>16</v>
      </c>
      <c r="AK11620" s="807">
        <v>45</v>
      </c>
      <c r="AL11620" s="759" t="str">
        <f t="shared" si="363"/>
        <v>Adulto</v>
      </c>
    </row>
    <row r="11621" spans="16:38" ht="15">
      <c r="P11621" s="806" t="s">
        <v>924</v>
      </c>
      <c r="Q11621" s="807">
        <v>70</v>
      </c>
      <c r="R11621" s="807">
        <v>45</v>
      </c>
      <c r="S11621" s="759" t="str">
        <f t="shared" si="362"/>
        <v>Adulto</v>
      </c>
      <c r="AI11621" s="806" t="s">
        <v>900</v>
      </c>
      <c r="AJ11621" s="807">
        <v>21</v>
      </c>
      <c r="AK11621" s="807">
        <v>46</v>
      </c>
      <c r="AL11621" s="759" t="str">
        <f t="shared" si="363"/>
        <v>Adulto</v>
      </c>
    </row>
    <row r="11622" spans="16:38" ht="15">
      <c r="P11622" s="806" t="s">
        <v>924</v>
      </c>
      <c r="Q11622" s="807">
        <v>49</v>
      </c>
      <c r="R11622" s="807">
        <v>46</v>
      </c>
      <c r="S11622" s="759" t="str">
        <f t="shared" si="362"/>
        <v>Adulto</v>
      </c>
      <c r="AI11622" s="806" t="s">
        <v>900</v>
      </c>
      <c r="AJ11622" s="807">
        <v>23</v>
      </c>
      <c r="AK11622" s="807">
        <v>47</v>
      </c>
      <c r="AL11622" s="759" t="str">
        <f t="shared" si="363"/>
        <v>Adulto</v>
      </c>
    </row>
    <row r="11623" spans="16:38" ht="15">
      <c r="P11623" s="806" t="s">
        <v>924</v>
      </c>
      <c r="Q11623" s="807">
        <v>58</v>
      </c>
      <c r="R11623" s="807">
        <v>47</v>
      </c>
      <c r="S11623" s="759" t="str">
        <f t="shared" si="362"/>
        <v>Adulto</v>
      </c>
      <c r="AI11623" s="806" t="s">
        <v>900</v>
      </c>
      <c r="AJ11623" s="807">
        <v>29</v>
      </c>
      <c r="AK11623" s="807">
        <v>48</v>
      </c>
      <c r="AL11623" s="759" t="str">
        <f t="shared" si="363"/>
        <v>Adulto</v>
      </c>
    </row>
    <row r="11624" spans="16:38" ht="15">
      <c r="P11624" s="806" t="s">
        <v>924</v>
      </c>
      <c r="Q11624" s="807">
        <v>42</v>
      </c>
      <c r="R11624" s="807">
        <v>48</v>
      </c>
      <c r="S11624" s="759" t="str">
        <f t="shared" si="362"/>
        <v>Adulto</v>
      </c>
      <c r="AI11624" s="806" t="s">
        <v>900</v>
      </c>
      <c r="AJ11624" s="807">
        <v>19</v>
      </c>
      <c r="AK11624" s="807">
        <v>49</v>
      </c>
      <c r="AL11624" s="759" t="str">
        <f t="shared" si="363"/>
        <v>Adulto</v>
      </c>
    </row>
    <row r="11625" spans="16:38" ht="15">
      <c r="P11625" s="806" t="s">
        <v>924</v>
      </c>
      <c r="Q11625" s="807">
        <v>47</v>
      </c>
      <c r="R11625" s="807">
        <v>49</v>
      </c>
      <c r="S11625" s="759" t="str">
        <f t="shared" si="362"/>
        <v>Adulto</v>
      </c>
      <c r="AI11625" s="806" t="s">
        <v>900</v>
      </c>
      <c r="AJ11625" s="807">
        <v>23</v>
      </c>
      <c r="AK11625" s="807">
        <v>50</v>
      </c>
      <c r="AL11625" s="759" t="str">
        <f t="shared" si="363"/>
        <v>Adulto</v>
      </c>
    </row>
    <row r="11626" spans="16:38" ht="15">
      <c r="P11626" s="806" t="s">
        <v>924</v>
      </c>
      <c r="Q11626" s="807">
        <v>61</v>
      </c>
      <c r="R11626" s="807">
        <v>50</v>
      </c>
      <c r="S11626" s="759" t="str">
        <f t="shared" si="362"/>
        <v>Adulto</v>
      </c>
      <c r="AI11626" s="806" t="s">
        <v>900</v>
      </c>
      <c r="AJ11626" s="807">
        <v>23</v>
      </c>
      <c r="AK11626" s="807">
        <v>51</v>
      </c>
      <c r="AL11626" s="759" t="str">
        <f t="shared" si="363"/>
        <v>Adulto</v>
      </c>
    </row>
    <row r="11627" spans="16:38" ht="15">
      <c r="P11627" s="806" t="s">
        <v>924</v>
      </c>
      <c r="Q11627" s="807">
        <v>55</v>
      </c>
      <c r="R11627" s="807">
        <v>51</v>
      </c>
      <c r="S11627" s="759" t="str">
        <f t="shared" si="362"/>
        <v>Adulto</v>
      </c>
      <c r="AI11627" s="806" t="s">
        <v>900</v>
      </c>
      <c r="AJ11627" s="807">
        <v>19</v>
      </c>
      <c r="AK11627" s="807">
        <v>52</v>
      </c>
      <c r="AL11627" s="759" t="str">
        <f t="shared" si="363"/>
        <v>Adulto</v>
      </c>
    </row>
    <row r="11628" spans="16:38" ht="15">
      <c r="P11628" s="806" t="s">
        <v>924</v>
      </c>
      <c r="Q11628" s="807">
        <v>56</v>
      </c>
      <c r="R11628" s="807">
        <v>52</v>
      </c>
      <c r="S11628" s="759" t="str">
        <f t="shared" si="362"/>
        <v>Adulto</v>
      </c>
      <c r="AI11628" s="806" t="s">
        <v>900</v>
      </c>
      <c r="AJ11628" s="807">
        <v>17</v>
      </c>
      <c r="AK11628" s="807">
        <v>53</v>
      </c>
      <c r="AL11628" s="759" t="str">
        <f t="shared" si="363"/>
        <v>Adulto</v>
      </c>
    </row>
    <row r="11629" spans="16:38" ht="15">
      <c r="P11629" s="806" t="s">
        <v>924</v>
      </c>
      <c r="Q11629" s="807">
        <v>63</v>
      </c>
      <c r="R11629" s="807">
        <v>53</v>
      </c>
      <c r="S11629" s="759" t="str">
        <f t="shared" si="362"/>
        <v>Adulto</v>
      </c>
      <c r="AI11629" s="806" t="s">
        <v>900</v>
      </c>
      <c r="AJ11629" s="807">
        <v>14</v>
      </c>
      <c r="AK11629" s="807">
        <v>54</v>
      </c>
      <c r="AL11629" s="759" t="str">
        <f t="shared" si="363"/>
        <v>Adulto</v>
      </c>
    </row>
    <row r="11630" spans="16:38" ht="15">
      <c r="P11630" s="806" t="s">
        <v>924</v>
      </c>
      <c r="Q11630" s="807">
        <v>49</v>
      </c>
      <c r="R11630" s="807">
        <v>54</v>
      </c>
      <c r="S11630" s="759" t="str">
        <f t="shared" si="362"/>
        <v>Adulto</v>
      </c>
      <c r="AI11630" s="806" t="s">
        <v>900</v>
      </c>
      <c r="AJ11630" s="807">
        <v>13</v>
      </c>
      <c r="AK11630" s="807">
        <v>55</v>
      </c>
      <c r="AL11630" s="759" t="str">
        <f t="shared" si="363"/>
        <v>Adulto</v>
      </c>
    </row>
    <row r="11631" spans="16:38" ht="15">
      <c r="P11631" s="806" t="s">
        <v>924</v>
      </c>
      <c r="Q11631" s="807">
        <v>64</v>
      </c>
      <c r="R11631" s="807">
        <v>55</v>
      </c>
      <c r="S11631" s="759" t="str">
        <f t="shared" si="362"/>
        <v>Adulto</v>
      </c>
      <c r="AI11631" s="806" t="s">
        <v>900</v>
      </c>
      <c r="AJ11631" s="807">
        <v>18</v>
      </c>
      <c r="AK11631" s="807">
        <v>56</v>
      </c>
      <c r="AL11631" s="759" t="str">
        <f t="shared" si="363"/>
        <v>Adulto</v>
      </c>
    </row>
    <row r="11632" spans="16:38" ht="15">
      <c r="P11632" s="806" t="s">
        <v>924</v>
      </c>
      <c r="Q11632" s="807">
        <v>62</v>
      </c>
      <c r="R11632" s="807">
        <v>56</v>
      </c>
      <c r="S11632" s="759" t="str">
        <f t="shared" si="362"/>
        <v>Adulto</v>
      </c>
      <c r="AI11632" s="806" t="s">
        <v>900</v>
      </c>
      <c r="AJ11632" s="807">
        <v>9</v>
      </c>
      <c r="AK11632" s="807">
        <v>57</v>
      </c>
      <c r="AL11632" s="759" t="str">
        <f t="shared" si="363"/>
        <v>Adulto</v>
      </c>
    </row>
    <row r="11633" spans="16:38" ht="15">
      <c r="P11633" s="806" t="s">
        <v>924</v>
      </c>
      <c r="Q11633" s="807">
        <v>50</v>
      </c>
      <c r="R11633" s="807">
        <v>57</v>
      </c>
      <c r="S11633" s="759" t="str">
        <f t="shared" si="362"/>
        <v>Adulto</v>
      </c>
      <c r="AI11633" s="806" t="s">
        <v>900</v>
      </c>
      <c r="AJ11633" s="807">
        <v>18</v>
      </c>
      <c r="AK11633" s="807">
        <v>58</v>
      </c>
      <c r="AL11633" s="759" t="str">
        <f t="shared" si="363"/>
        <v>Adulto</v>
      </c>
    </row>
    <row r="11634" spans="16:38" ht="15">
      <c r="P11634" s="806" t="s">
        <v>924</v>
      </c>
      <c r="Q11634" s="807">
        <v>65</v>
      </c>
      <c r="R11634" s="807">
        <v>58</v>
      </c>
      <c r="S11634" s="759" t="str">
        <f t="shared" si="362"/>
        <v>Adulto</v>
      </c>
      <c r="AI11634" s="806" t="s">
        <v>900</v>
      </c>
      <c r="AJ11634" s="807">
        <v>15</v>
      </c>
      <c r="AK11634" s="807">
        <v>59</v>
      </c>
      <c r="AL11634" s="759" t="str">
        <f t="shared" si="363"/>
        <v>Adulto</v>
      </c>
    </row>
    <row r="11635" spans="16:38" ht="15">
      <c r="P11635" s="806" t="s">
        <v>924</v>
      </c>
      <c r="Q11635" s="807">
        <v>50</v>
      </c>
      <c r="R11635" s="807">
        <v>59</v>
      </c>
      <c r="S11635" s="759" t="str">
        <f t="shared" si="362"/>
        <v>Adulto</v>
      </c>
      <c r="AI11635" s="806" t="s">
        <v>900</v>
      </c>
      <c r="AJ11635" s="807">
        <v>15</v>
      </c>
      <c r="AK11635" s="807">
        <v>60</v>
      </c>
      <c r="AL11635" s="759" t="str">
        <f t="shared" si="363"/>
        <v>Vejez</v>
      </c>
    </row>
    <row r="11636" spans="16:38" ht="15">
      <c r="P11636" s="806" t="s">
        <v>924</v>
      </c>
      <c r="Q11636" s="807">
        <v>54</v>
      </c>
      <c r="R11636" s="807">
        <v>60</v>
      </c>
      <c r="S11636" s="759" t="str">
        <f t="shared" si="362"/>
        <v>Vejez</v>
      </c>
      <c r="AI11636" s="806" t="s">
        <v>900</v>
      </c>
      <c r="AJ11636" s="807">
        <v>14</v>
      </c>
      <c r="AK11636" s="807">
        <v>61</v>
      </c>
      <c r="AL11636" s="759" t="str">
        <f t="shared" si="363"/>
        <v>Vejez</v>
      </c>
    </row>
    <row r="11637" spans="16:38" ht="15">
      <c r="P11637" s="806" t="s">
        <v>924</v>
      </c>
      <c r="Q11637" s="807">
        <v>62</v>
      </c>
      <c r="R11637" s="807">
        <v>61</v>
      </c>
      <c r="S11637" s="759" t="str">
        <f t="shared" si="362"/>
        <v>Vejez</v>
      </c>
      <c r="AI11637" s="806" t="s">
        <v>900</v>
      </c>
      <c r="AJ11637" s="807">
        <v>8</v>
      </c>
      <c r="AK11637" s="807">
        <v>62</v>
      </c>
      <c r="AL11637" s="759" t="str">
        <f t="shared" si="363"/>
        <v>Vejez</v>
      </c>
    </row>
    <row r="11638" spans="16:38" ht="15">
      <c r="P11638" s="806" t="s">
        <v>924</v>
      </c>
      <c r="Q11638" s="807">
        <v>52</v>
      </c>
      <c r="R11638" s="807">
        <v>62</v>
      </c>
      <c r="S11638" s="759" t="str">
        <f t="shared" si="362"/>
        <v>Vejez</v>
      </c>
      <c r="AI11638" s="806" t="s">
        <v>900</v>
      </c>
      <c r="AJ11638" s="807">
        <v>9</v>
      </c>
      <c r="AK11638" s="807">
        <v>63</v>
      </c>
      <c r="AL11638" s="759" t="str">
        <f t="shared" si="363"/>
        <v>Vejez</v>
      </c>
    </row>
    <row r="11639" spans="16:38" ht="15">
      <c r="P11639" s="806" t="s">
        <v>924</v>
      </c>
      <c r="Q11639" s="807">
        <v>47</v>
      </c>
      <c r="R11639" s="807">
        <v>63</v>
      </c>
      <c r="S11639" s="759" t="str">
        <f t="shared" si="362"/>
        <v>Vejez</v>
      </c>
      <c r="AI11639" s="806" t="s">
        <v>900</v>
      </c>
      <c r="AJ11639" s="807">
        <v>7</v>
      </c>
      <c r="AK11639" s="807">
        <v>64</v>
      </c>
      <c r="AL11639" s="759" t="str">
        <f t="shared" si="363"/>
        <v>Vejez</v>
      </c>
    </row>
    <row r="11640" spans="16:38" ht="15">
      <c r="P11640" s="806" t="s">
        <v>924</v>
      </c>
      <c r="Q11640" s="807">
        <v>54</v>
      </c>
      <c r="R11640" s="807">
        <v>64</v>
      </c>
      <c r="S11640" s="759" t="str">
        <f t="shared" si="362"/>
        <v>Vejez</v>
      </c>
      <c r="AI11640" s="806" t="s">
        <v>900</v>
      </c>
      <c r="AJ11640" s="807">
        <v>9</v>
      </c>
      <c r="AK11640" s="807">
        <v>65</v>
      </c>
      <c r="AL11640" s="759" t="str">
        <f t="shared" si="363"/>
        <v>Vejez</v>
      </c>
    </row>
    <row r="11641" spans="16:38" ht="15">
      <c r="P11641" s="806" t="s">
        <v>924</v>
      </c>
      <c r="Q11641" s="807">
        <v>50</v>
      </c>
      <c r="R11641" s="807">
        <v>65</v>
      </c>
      <c r="S11641" s="759" t="str">
        <f t="shared" si="362"/>
        <v>Vejez</v>
      </c>
      <c r="AI11641" s="806" t="s">
        <v>900</v>
      </c>
      <c r="AJ11641" s="807">
        <v>10</v>
      </c>
      <c r="AK11641" s="807">
        <v>66</v>
      </c>
      <c r="AL11641" s="759" t="str">
        <f t="shared" si="363"/>
        <v>Vejez</v>
      </c>
    </row>
    <row r="11642" spans="16:38" ht="15">
      <c r="P11642" s="806" t="s">
        <v>924</v>
      </c>
      <c r="Q11642" s="807">
        <v>51</v>
      </c>
      <c r="R11642" s="807">
        <v>66</v>
      </c>
      <c r="S11642" s="759" t="str">
        <f t="shared" si="362"/>
        <v>Vejez</v>
      </c>
      <c r="AI11642" s="806" t="s">
        <v>900</v>
      </c>
      <c r="AJ11642" s="807">
        <v>4</v>
      </c>
      <c r="AK11642" s="807">
        <v>67</v>
      </c>
      <c r="AL11642" s="759" t="str">
        <f t="shared" si="363"/>
        <v>Vejez</v>
      </c>
    </row>
    <row r="11643" spans="16:38" ht="15">
      <c r="P11643" s="806" t="s">
        <v>924</v>
      </c>
      <c r="Q11643" s="807">
        <v>52</v>
      </c>
      <c r="R11643" s="807">
        <v>67</v>
      </c>
      <c r="S11643" s="759" t="str">
        <f t="shared" si="362"/>
        <v>Vejez</v>
      </c>
      <c r="AI11643" s="806" t="s">
        <v>900</v>
      </c>
      <c r="AJ11643" s="807">
        <v>4</v>
      </c>
      <c r="AK11643" s="807">
        <v>68</v>
      </c>
      <c r="AL11643" s="759" t="str">
        <f t="shared" si="363"/>
        <v>Vejez</v>
      </c>
    </row>
    <row r="11644" spans="16:38" ht="15">
      <c r="P11644" s="806" t="s">
        <v>924</v>
      </c>
      <c r="Q11644" s="807">
        <v>27</v>
      </c>
      <c r="R11644" s="807">
        <v>68</v>
      </c>
      <c r="S11644" s="759" t="str">
        <f t="shared" si="362"/>
        <v>Vejez</v>
      </c>
      <c r="AI11644" s="806" t="s">
        <v>900</v>
      </c>
      <c r="AJ11644" s="807">
        <v>5</v>
      </c>
      <c r="AK11644" s="807">
        <v>69</v>
      </c>
      <c r="AL11644" s="759" t="str">
        <f t="shared" si="363"/>
        <v>Vejez</v>
      </c>
    </row>
    <row r="11645" spans="16:38" ht="15">
      <c r="P11645" s="806" t="s">
        <v>924</v>
      </c>
      <c r="Q11645" s="807">
        <v>34</v>
      </c>
      <c r="R11645" s="807">
        <v>69</v>
      </c>
      <c r="S11645" s="759" t="str">
        <f t="shared" si="362"/>
        <v>Vejez</v>
      </c>
      <c r="AI11645" s="806" t="s">
        <v>900</v>
      </c>
      <c r="AJ11645" s="807">
        <v>4</v>
      </c>
      <c r="AK11645" s="807">
        <v>70</v>
      </c>
      <c r="AL11645" s="759" t="str">
        <f t="shared" si="363"/>
        <v>Vejez</v>
      </c>
    </row>
    <row r="11646" spans="16:38" ht="15">
      <c r="P11646" s="806" t="s">
        <v>924</v>
      </c>
      <c r="Q11646" s="807">
        <v>30</v>
      </c>
      <c r="R11646" s="807">
        <v>70</v>
      </c>
      <c r="S11646" s="759" t="str">
        <f t="shared" si="362"/>
        <v>Vejez</v>
      </c>
      <c r="AI11646" s="806" t="s">
        <v>900</v>
      </c>
      <c r="AJ11646" s="807">
        <v>1</v>
      </c>
      <c r="AK11646" s="807">
        <v>71</v>
      </c>
      <c r="AL11646" s="759" t="str">
        <f t="shared" si="363"/>
        <v>Vejez</v>
      </c>
    </row>
    <row r="11647" spans="16:38" ht="15">
      <c r="P11647" s="806" t="s">
        <v>924</v>
      </c>
      <c r="Q11647" s="807">
        <v>30</v>
      </c>
      <c r="R11647" s="807">
        <v>71</v>
      </c>
      <c r="S11647" s="759" t="str">
        <f t="shared" si="362"/>
        <v>Vejez</v>
      </c>
      <c r="AI11647" s="806" t="s">
        <v>900</v>
      </c>
      <c r="AJ11647" s="807">
        <v>5</v>
      </c>
      <c r="AK11647" s="807">
        <v>72</v>
      </c>
      <c r="AL11647" s="759" t="str">
        <f t="shared" si="363"/>
        <v>Vejez</v>
      </c>
    </row>
    <row r="11648" spans="16:38" ht="15">
      <c r="P11648" s="806" t="s">
        <v>924</v>
      </c>
      <c r="Q11648" s="807">
        <v>33</v>
      </c>
      <c r="R11648" s="807">
        <v>72</v>
      </c>
      <c r="S11648" s="759" t="str">
        <f t="shared" si="362"/>
        <v>Vejez</v>
      </c>
      <c r="AI11648" s="806" t="s">
        <v>900</v>
      </c>
      <c r="AJ11648" s="807">
        <v>5</v>
      </c>
      <c r="AK11648" s="807">
        <v>73</v>
      </c>
      <c r="AL11648" s="759" t="str">
        <f t="shared" si="363"/>
        <v>Vejez</v>
      </c>
    </row>
    <row r="11649" spans="16:38" ht="15">
      <c r="P11649" s="806" t="s">
        <v>924</v>
      </c>
      <c r="Q11649" s="807">
        <v>32</v>
      </c>
      <c r="R11649" s="807">
        <v>73</v>
      </c>
      <c r="S11649" s="759" t="str">
        <f t="shared" si="362"/>
        <v>Vejez</v>
      </c>
      <c r="AI11649" s="806" t="s">
        <v>900</v>
      </c>
      <c r="AJ11649" s="807">
        <v>1</v>
      </c>
      <c r="AK11649" s="807">
        <v>74</v>
      </c>
      <c r="AL11649" s="759" t="str">
        <f t="shared" si="363"/>
        <v>Vejez</v>
      </c>
    </row>
    <row r="11650" spans="16:38" ht="15">
      <c r="P11650" s="806" t="s">
        <v>924</v>
      </c>
      <c r="Q11650" s="807">
        <v>28</v>
      </c>
      <c r="R11650" s="807">
        <v>74</v>
      </c>
      <c r="S11650" s="759" t="str">
        <f t="shared" si="362"/>
        <v>Vejez</v>
      </c>
      <c r="AI11650" s="806" t="s">
        <v>900</v>
      </c>
      <c r="AJ11650" s="807">
        <v>1</v>
      </c>
      <c r="AK11650" s="807">
        <v>75</v>
      </c>
      <c r="AL11650" s="759" t="str">
        <f t="shared" si="363"/>
        <v>Vejez</v>
      </c>
    </row>
    <row r="11651" spans="16:38" ht="15">
      <c r="P11651" s="806" t="s">
        <v>924</v>
      </c>
      <c r="Q11651" s="807">
        <v>35</v>
      </c>
      <c r="R11651" s="807">
        <v>75</v>
      </c>
      <c r="S11651" s="759" t="str">
        <f t="shared" ref="S11651:S11714" si="364">IF(P11651=0,"",IF(AND(R11651&gt;=0,R11651&lt;=5),"Primera Infancia",IF(AND(R11651&gt;=6,R11651&lt;=11),"Infancia",IF(AND(R11651&gt;=12,R11651&lt;=17),"Adolescente",IF(AND(R11651&gt;=18,R11651&lt;=28),"Juventud",IF(AND(R11651&gt;=29,R11651&lt;=59),"Adulto","Vejez"))))))</f>
        <v>Vejez</v>
      </c>
      <c r="AI11651" s="806" t="s">
        <v>900</v>
      </c>
      <c r="AJ11651" s="807">
        <v>1</v>
      </c>
      <c r="AK11651" s="807">
        <v>76</v>
      </c>
      <c r="AL11651" s="759" t="str">
        <f t="shared" ref="AL11651:AL11664" si="365">IF(AI11651=0,"",IF(AND(AK11651&gt;=0,AK11651&lt;=5),"Primera Infancia",IF(AND(AK11651&gt;=6,AK11651&lt;=11),"Infancia",IF(AND(AK11651&gt;=12,AK11651&lt;=17),"Adolescente",IF(AND(AK11651&gt;=18,AK11651&lt;=28),"Juventud",IF(AND(AK11651&gt;=29,AK11651&lt;=59),"Adulto","Vejez"))))))</f>
        <v>Vejez</v>
      </c>
    </row>
    <row r="11652" spans="16:38" ht="15">
      <c r="P11652" s="806" t="s">
        <v>924</v>
      </c>
      <c r="Q11652" s="807">
        <v>36</v>
      </c>
      <c r="R11652" s="807">
        <v>76</v>
      </c>
      <c r="S11652" s="759" t="str">
        <f t="shared" si="364"/>
        <v>Vejez</v>
      </c>
      <c r="AI11652" s="806" t="s">
        <v>900</v>
      </c>
      <c r="AJ11652" s="807">
        <v>3</v>
      </c>
      <c r="AK11652" s="807">
        <v>77</v>
      </c>
      <c r="AL11652" s="759" t="str">
        <f t="shared" si="365"/>
        <v>Vejez</v>
      </c>
    </row>
    <row r="11653" spans="16:38" ht="15">
      <c r="P11653" s="806" t="s">
        <v>924</v>
      </c>
      <c r="Q11653" s="807">
        <v>29</v>
      </c>
      <c r="R11653" s="807">
        <v>77</v>
      </c>
      <c r="S11653" s="759" t="str">
        <f t="shared" si="364"/>
        <v>Vejez</v>
      </c>
      <c r="AI11653" s="806" t="s">
        <v>900</v>
      </c>
      <c r="AJ11653" s="807">
        <v>1</v>
      </c>
      <c r="AK11653" s="807">
        <v>78</v>
      </c>
      <c r="AL11653" s="759" t="str">
        <f t="shared" si="365"/>
        <v>Vejez</v>
      </c>
    </row>
    <row r="11654" spans="16:38" ht="15">
      <c r="P11654" s="806" t="s">
        <v>924</v>
      </c>
      <c r="Q11654" s="807">
        <v>14</v>
      </c>
      <c r="R11654" s="807">
        <v>78</v>
      </c>
      <c r="S11654" s="759" t="str">
        <f t="shared" si="364"/>
        <v>Vejez</v>
      </c>
      <c r="AI11654" s="806" t="s">
        <v>900</v>
      </c>
      <c r="AJ11654" s="807">
        <v>1</v>
      </c>
      <c r="AK11654" s="807">
        <v>82</v>
      </c>
      <c r="AL11654" s="759" t="str">
        <f t="shared" si="365"/>
        <v>Vejez</v>
      </c>
    </row>
    <row r="11655" spans="16:38" ht="15">
      <c r="P11655" s="806" t="s">
        <v>924</v>
      </c>
      <c r="Q11655" s="807">
        <v>23</v>
      </c>
      <c r="R11655" s="807">
        <v>79</v>
      </c>
      <c r="S11655" s="759" t="str">
        <f t="shared" si="364"/>
        <v>Vejez</v>
      </c>
      <c r="AI11655" s="806" t="s">
        <v>900</v>
      </c>
      <c r="AJ11655" s="807">
        <v>2</v>
      </c>
      <c r="AK11655" s="807">
        <v>84</v>
      </c>
      <c r="AL11655" s="759" t="str">
        <f t="shared" si="365"/>
        <v>Vejez</v>
      </c>
    </row>
    <row r="11656" spans="16:38" ht="15">
      <c r="P11656" s="806" t="s">
        <v>924</v>
      </c>
      <c r="Q11656" s="807">
        <v>29</v>
      </c>
      <c r="R11656" s="807">
        <v>80</v>
      </c>
      <c r="S11656" s="759" t="str">
        <f t="shared" si="364"/>
        <v>Vejez</v>
      </c>
      <c r="AI11656" s="806" t="s">
        <v>900</v>
      </c>
      <c r="AJ11656" s="807">
        <v>1</v>
      </c>
      <c r="AK11656" s="807">
        <v>85</v>
      </c>
      <c r="AL11656" s="759" t="str">
        <f t="shared" si="365"/>
        <v>Vejez</v>
      </c>
    </row>
    <row r="11657" spans="16:38" ht="15">
      <c r="P11657" s="806" t="s">
        <v>924</v>
      </c>
      <c r="Q11657" s="807">
        <v>23</v>
      </c>
      <c r="R11657" s="807">
        <v>81</v>
      </c>
      <c r="S11657" s="759" t="str">
        <f t="shared" si="364"/>
        <v>Vejez</v>
      </c>
      <c r="AI11657" s="806" t="s">
        <v>900</v>
      </c>
      <c r="AJ11657" s="807">
        <v>1</v>
      </c>
      <c r="AK11657" s="807">
        <v>90</v>
      </c>
      <c r="AL11657" s="759" t="str">
        <f t="shared" si="365"/>
        <v>Vejez</v>
      </c>
    </row>
    <row r="11658" spans="16:38" ht="15">
      <c r="P11658" s="806" t="s">
        <v>924</v>
      </c>
      <c r="Q11658" s="807">
        <v>16</v>
      </c>
      <c r="R11658" s="807">
        <v>82</v>
      </c>
      <c r="S11658" s="759" t="str">
        <f t="shared" si="364"/>
        <v>Vejez</v>
      </c>
      <c r="AI11658" s="806" t="s">
        <v>900</v>
      </c>
      <c r="AJ11658" s="807">
        <v>1</v>
      </c>
      <c r="AK11658" s="807">
        <v>92</v>
      </c>
      <c r="AL11658" s="759" t="str">
        <f t="shared" si="365"/>
        <v>Vejez</v>
      </c>
    </row>
    <row r="11659" spans="16:38" ht="15">
      <c r="P11659" s="806" t="s">
        <v>924</v>
      </c>
      <c r="Q11659" s="807">
        <v>12</v>
      </c>
      <c r="R11659" s="807">
        <v>83</v>
      </c>
      <c r="S11659" s="759" t="str">
        <f t="shared" si="364"/>
        <v>Vejez</v>
      </c>
      <c r="AI11659" s="806" t="s">
        <v>900</v>
      </c>
      <c r="AJ11659" s="807">
        <v>1</v>
      </c>
      <c r="AK11659" s="807">
        <v>96</v>
      </c>
      <c r="AL11659" s="759" t="str">
        <f t="shared" si="365"/>
        <v>Vejez</v>
      </c>
    </row>
    <row r="11660" spans="16:38" ht="15">
      <c r="P11660" s="806" t="s">
        <v>924</v>
      </c>
      <c r="Q11660" s="807">
        <v>14</v>
      </c>
      <c r="R11660" s="807">
        <v>84</v>
      </c>
      <c r="S11660" s="759" t="str">
        <f t="shared" si="364"/>
        <v>Vejez</v>
      </c>
      <c r="AI11660" s="888"/>
      <c r="AJ11660" s="889"/>
      <c r="AK11660" s="889"/>
      <c r="AL11660" s="759" t="str">
        <f t="shared" si="365"/>
        <v/>
      </c>
    </row>
    <row r="11661" spans="16:38" ht="15">
      <c r="P11661" s="806" t="s">
        <v>924</v>
      </c>
      <c r="Q11661" s="807">
        <v>17</v>
      </c>
      <c r="R11661" s="807">
        <v>85</v>
      </c>
      <c r="S11661" s="759" t="str">
        <f t="shared" si="364"/>
        <v>Vejez</v>
      </c>
      <c r="AI11661" s="888"/>
      <c r="AJ11661" s="889"/>
      <c r="AK11661" s="889"/>
      <c r="AL11661" s="759" t="str">
        <f t="shared" si="365"/>
        <v/>
      </c>
    </row>
    <row r="11662" spans="16:38" ht="15">
      <c r="P11662" s="806" t="s">
        <v>924</v>
      </c>
      <c r="Q11662" s="807">
        <v>7</v>
      </c>
      <c r="R11662" s="807">
        <v>86</v>
      </c>
      <c r="S11662" s="759" t="str">
        <f t="shared" si="364"/>
        <v>Vejez</v>
      </c>
      <c r="AI11662" s="888"/>
      <c r="AJ11662" s="889"/>
      <c r="AK11662" s="889"/>
      <c r="AL11662" s="759" t="str">
        <f t="shared" si="365"/>
        <v/>
      </c>
    </row>
    <row r="11663" spans="16:38" ht="15">
      <c r="P11663" s="806" t="s">
        <v>924</v>
      </c>
      <c r="Q11663" s="807">
        <v>9</v>
      </c>
      <c r="R11663" s="807">
        <v>87</v>
      </c>
      <c r="S11663" s="759" t="str">
        <f t="shared" si="364"/>
        <v>Vejez</v>
      </c>
      <c r="AI11663" s="888"/>
      <c r="AJ11663" s="889"/>
      <c r="AK11663" s="889"/>
      <c r="AL11663" s="759" t="str">
        <f t="shared" si="365"/>
        <v/>
      </c>
    </row>
    <row r="11664" spans="16:38" ht="15">
      <c r="P11664" s="806" t="s">
        <v>924</v>
      </c>
      <c r="Q11664" s="807">
        <v>7</v>
      </c>
      <c r="R11664" s="807">
        <v>88</v>
      </c>
      <c r="S11664" s="759" t="str">
        <f t="shared" si="364"/>
        <v>Vejez</v>
      </c>
      <c r="AI11664" s="888"/>
      <c r="AJ11664" s="889"/>
      <c r="AK11664" s="889"/>
      <c r="AL11664" s="759" t="str">
        <f t="shared" si="365"/>
        <v/>
      </c>
    </row>
    <row r="11665" spans="16:19" ht="15">
      <c r="P11665" s="806" t="s">
        <v>924</v>
      </c>
      <c r="Q11665" s="807">
        <v>7</v>
      </c>
      <c r="R11665" s="807">
        <v>89</v>
      </c>
      <c r="S11665" s="759" t="str">
        <f t="shared" si="364"/>
        <v>Vejez</v>
      </c>
    </row>
    <row r="11666" spans="16:19" ht="15">
      <c r="P11666" s="806" t="s">
        <v>924</v>
      </c>
      <c r="Q11666" s="807">
        <v>4</v>
      </c>
      <c r="R11666" s="807">
        <v>90</v>
      </c>
      <c r="S11666" s="759" t="str">
        <f t="shared" si="364"/>
        <v>Vejez</v>
      </c>
    </row>
    <row r="11667" spans="16:19" ht="15">
      <c r="P11667" s="806" t="s">
        <v>924</v>
      </c>
      <c r="Q11667" s="807">
        <v>7</v>
      </c>
      <c r="R11667" s="807">
        <v>91</v>
      </c>
      <c r="S11667" s="759" t="str">
        <f t="shared" si="364"/>
        <v>Vejez</v>
      </c>
    </row>
    <row r="11668" spans="16:19" ht="15">
      <c r="P11668" s="806" t="s">
        <v>924</v>
      </c>
      <c r="Q11668" s="807">
        <v>7</v>
      </c>
      <c r="R11668" s="807">
        <v>92</v>
      </c>
      <c r="S11668" s="759" t="str">
        <f t="shared" si="364"/>
        <v>Vejez</v>
      </c>
    </row>
    <row r="11669" spans="16:19" ht="15">
      <c r="P11669" s="806" t="s">
        <v>924</v>
      </c>
      <c r="Q11669" s="807">
        <v>6</v>
      </c>
      <c r="R11669" s="807">
        <v>93</v>
      </c>
      <c r="S11669" s="759" t="str">
        <f t="shared" si="364"/>
        <v>Vejez</v>
      </c>
    </row>
    <row r="11670" spans="16:19" ht="15">
      <c r="P11670" s="806" t="s">
        <v>924</v>
      </c>
      <c r="Q11670" s="807">
        <v>3</v>
      </c>
      <c r="R11670" s="807">
        <v>94</v>
      </c>
      <c r="S11670" s="759" t="str">
        <f t="shared" si="364"/>
        <v>Vejez</v>
      </c>
    </row>
    <row r="11671" spans="16:19" ht="15">
      <c r="P11671" s="806" t="s">
        <v>924</v>
      </c>
      <c r="Q11671" s="807">
        <v>1</v>
      </c>
      <c r="R11671" s="807">
        <v>95</v>
      </c>
      <c r="S11671" s="759" t="str">
        <f t="shared" si="364"/>
        <v>Vejez</v>
      </c>
    </row>
    <row r="11672" spans="16:19" ht="15">
      <c r="P11672" s="806" t="s">
        <v>924</v>
      </c>
      <c r="Q11672" s="807">
        <v>2</v>
      </c>
      <c r="R11672" s="807">
        <v>97</v>
      </c>
      <c r="S11672" s="759" t="str">
        <f t="shared" si="364"/>
        <v>Vejez</v>
      </c>
    </row>
    <row r="11673" spans="16:19" ht="15">
      <c r="P11673" s="806" t="s">
        <v>924</v>
      </c>
      <c r="Q11673" s="807">
        <v>1</v>
      </c>
      <c r="R11673" s="807">
        <v>98</v>
      </c>
      <c r="S11673" s="759" t="str">
        <f t="shared" si="364"/>
        <v>Vejez</v>
      </c>
    </row>
    <row r="11674" spans="16:19" ht="15">
      <c r="P11674" s="806" t="s">
        <v>924</v>
      </c>
      <c r="Q11674" s="807">
        <v>1</v>
      </c>
      <c r="R11674" s="807">
        <v>99</v>
      </c>
      <c r="S11674" s="759" t="str">
        <f t="shared" si="364"/>
        <v>Vejez</v>
      </c>
    </row>
    <row r="11675" spans="16:19" ht="15">
      <c r="P11675" s="806" t="s">
        <v>924</v>
      </c>
      <c r="Q11675" s="807">
        <v>2</v>
      </c>
      <c r="R11675" s="807">
        <v>100</v>
      </c>
      <c r="S11675" s="759" t="str">
        <f t="shared" si="364"/>
        <v>Vejez</v>
      </c>
    </row>
    <row r="11676" spans="16:19" ht="15">
      <c r="P11676" s="806" t="s">
        <v>924</v>
      </c>
      <c r="Q11676" s="807">
        <v>1</v>
      </c>
      <c r="R11676" s="807">
        <v>104</v>
      </c>
      <c r="S11676" s="759" t="str">
        <f t="shared" si="364"/>
        <v>Vejez</v>
      </c>
    </row>
    <row r="11677" spans="16:19" ht="15">
      <c r="P11677" s="806" t="s">
        <v>924</v>
      </c>
      <c r="Q11677" s="807">
        <v>1</v>
      </c>
      <c r="R11677" s="807">
        <v>111</v>
      </c>
      <c r="S11677" s="759" t="str">
        <f t="shared" si="364"/>
        <v>Vejez</v>
      </c>
    </row>
    <row r="11678" spans="16:19" ht="30">
      <c r="P11678" s="806" t="s">
        <v>925</v>
      </c>
      <c r="Q11678" s="807">
        <v>288</v>
      </c>
      <c r="R11678" s="807">
        <v>0</v>
      </c>
      <c r="S11678" s="759" t="str">
        <f t="shared" si="364"/>
        <v>Primera Infancia</v>
      </c>
    </row>
    <row r="11679" spans="16:19" ht="30">
      <c r="P11679" s="806" t="s">
        <v>925</v>
      </c>
      <c r="Q11679" s="807">
        <v>314</v>
      </c>
      <c r="R11679" s="807">
        <v>1</v>
      </c>
      <c r="S11679" s="759" t="str">
        <f t="shared" si="364"/>
        <v>Primera Infancia</v>
      </c>
    </row>
    <row r="11680" spans="16:19" ht="30">
      <c r="P11680" s="806" t="s">
        <v>925</v>
      </c>
      <c r="Q11680" s="807">
        <v>364</v>
      </c>
      <c r="R11680" s="807">
        <v>2</v>
      </c>
      <c r="S11680" s="759" t="str">
        <f t="shared" si="364"/>
        <v>Primera Infancia</v>
      </c>
    </row>
    <row r="11681" spans="16:19" ht="30">
      <c r="P11681" s="806" t="s">
        <v>925</v>
      </c>
      <c r="Q11681" s="807">
        <v>406</v>
      </c>
      <c r="R11681" s="807">
        <v>3</v>
      </c>
      <c r="S11681" s="759" t="str">
        <f t="shared" si="364"/>
        <v>Primera Infancia</v>
      </c>
    </row>
    <row r="11682" spans="16:19" ht="30">
      <c r="P11682" s="806" t="s">
        <v>925</v>
      </c>
      <c r="Q11682" s="807">
        <v>394</v>
      </c>
      <c r="R11682" s="807">
        <v>4</v>
      </c>
      <c r="S11682" s="759" t="str">
        <f t="shared" si="364"/>
        <v>Primera Infancia</v>
      </c>
    </row>
    <row r="11683" spans="16:19" ht="30">
      <c r="P11683" s="806" t="s">
        <v>925</v>
      </c>
      <c r="Q11683" s="807">
        <v>356</v>
      </c>
      <c r="R11683" s="807">
        <v>5</v>
      </c>
      <c r="S11683" s="759" t="str">
        <f t="shared" si="364"/>
        <v>Primera Infancia</v>
      </c>
    </row>
    <row r="11684" spans="16:19" ht="15">
      <c r="P11684" s="806" t="s">
        <v>925</v>
      </c>
      <c r="Q11684" s="807">
        <v>382</v>
      </c>
      <c r="R11684" s="807">
        <v>6</v>
      </c>
      <c r="S11684" s="759" t="str">
        <f t="shared" si="364"/>
        <v>Infancia</v>
      </c>
    </row>
    <row r="11685" spans="16:19" ht="15">
      <c r="P11685" s="806" t="s">
        <v>925</v>
      </c>
      <c r="Q11685" s="807">
        <v>435</v>
      </c>
      <c r="R11685" s="807">
        <v>7</v>
      </c>
      <c r="S11685" s="759" t="str">
        <f t="shared" si="364"/>
        <v>Infancia</v>
      </c>
    </row>
    <row r="11686" spans="16:19" ht="15">
      <c r="P11686" s="806" t="s">
        <v>925</v>
      </c>
      <c r="Q11686" s="807">
        <v>426</v>
      </c>
      <c r="R11686" s="807">
        <v>8</v>
      </c>
      <c r="S11686" s="759" t="str">
        <f t="shared" si="364"/>
        <v>Infancia</v>
      </c>
    </row>
    <row r="11687" spans="16:19" ht="15">
      <c r="P11687" s="806" t="s">
        <v>925</v>
      </c>
      <c r="Q11687" s="807">
        <v>448</v>
      </c>
      <c r="R11687" s="807">
        <v>9</v>
      </c>
      <c r="S11687" s="759" t="str">
        <f t="shared" si="364"/>
        <v>Infancia</v>
      </c>
    </row>
    <row r="11688" spans="16:19" ht="15">
      <c r="P11688" s="806" t="s">
        <v>925</v>
      </c>
      <c r="Q11688" s="807">
        <v>490</v>
      </c>
      <c r="R11688" s="807">
        <v>10</v>
      </c>
      <c r="S11688" s="759" t="str">
        <f t="shared" si="364"/>
        <v>Infancia</v>
      </c>
    </row>
    <row r="11689" spans="16:19" ht="15">
      <c r="P11689" s="806" t="s">
        <v>925</v>
      </c>
      <c r="Q11689" s="807">
        <v>431</v>
      </c>
      <c r="R11689" s="807">
        <v>11</v>
      </c>
      <c r="S11689" s="759" t="str">
        <f t="shared" si="364"/>
        <v>Infancia</v>
      </c>
    </row>
    <row r="11690" spans="16:19" ht="30">
      <c r="P11690" s="806" t="s">
        <v>925</v>
      </c>
      <c r="Q11690" s="807">
        <v>458</v>
      </c>
      <c r="R11690" s="807">
        <v>12</v>
      </c>
      <c r="S11690" s="759" t="str">
        <f t="shared" si="364"/>
        <v>Adolescente</v>
      </c>
    </row>
    <row r="11691" spans="16:19" ht="30">
      <c r="P11691" s="806" t="s">
        <v>925</v>
      </c>
      <c r="Q11691" s="807">
        <v>454</v>
      </c>
      <c r="R11691" s="807">
        <v>13</v>
      </c>
      <c r="S11691" s="759" t="str">
        <f t="shared" si="364"/>
        <v>Adolescente</v>
      </c>
    </row>
    <row r="11692" spans="16:19" ht="30">
      <c r="P11692" s="806" t="s">
        <v>925</v>
      </c>
      <c r="Q11692" s="807">
        <v>477</v>
      </c>
      <c r="R11692" s="807">
        <v>14</v>
      </c>
      <c r="S11692" s="759" t="str">
        <f t="shared" si="364"/>
        <v>Adolescente</v>
      </c>
    </row>
    <row r="11693" spans="16:19" ht="30">
      <c r="P11693" s="806" t="s">
        <v>925</v>
      </c>
      <c r="Q11693" s="807">
        <v>520</v>
      </c>
      <c r="R11693" s="807">
        <v>15</v>
      </c>
      <c r="S11693" s="759" t="str">
        <f t="shared" si="364"/>
        <v>Adolescente</v>
      </c>
    </row>
    <row r="11694" spans="16:19" ht="30">
      <c r="P11694" s="806" t="s">
        <v>925</v>
      </c>
      <c r="Q11694" s="807">
        <v>571</v>
      </c>
      <c r="R11694" s="807">
        <v>16</v>
      </c>
      <c r="S11694" s="759" t="str">
        <f t="shared" si="364"/>
        <v>Adolescente</v>
      </c>
    </row>
    <row r="11695" spans="16:19" ht="30">
      <c r="P11695" s="806" t="s">
        <v>925</v>
      </c>
      <c r="Q11695" s="807">
        <v>541</v>
      </c>
      <c r="R11695" s="807">
        <v>17</v>
      </c>
      <c r="S11695" s="759" t="str">
        <f t="shared" si="364"/>
        <v>Adolescente</v>
      </c>
    </row>
    <row r="11696" spans="16:19" ht="15">
      <c r="P11696" s="806" t="s">
        <v>925</v>
      </c>
      <c r="Q11696" s="807">
        <v>548</v>
      </c>
      <c r="R11696" s="807">
        <v>18</v>
      </c>
      <c r="S11696" s="759" t="str">
        <f t="shared" si="364"/>
        <v>Juventud</v>
      </c>
    </row>
    <row r="11697" spans="16:19" ht="15">
      <c r="P11697" s="806" t="s">
        <v>925</v>
      </c>
      <c r="Q11697" s="807">
        <v>447</v>
      </c>
      <c r="R11697" s="807">
        <v>19</v>
      </c>
      <c r="S11697" s="759" t="str">
        <f t="shared" si="364"/>
        <v>Juventud</v>
      </c>
    </row>
    <row r="11698" spans="16:19" ht="15">
      <c r="P11698" s="806" t="s">
        <v>925</v>
      </c>
      <c r="Q11698" s="807">
        <v>447</v>
      </c>
      <c r="R11698" s="807">
        <v>20</v>
      </c>
      <c r="S11698" s="759" t="str">
        <f t="shared" si="364"/>
        <v>Juventud</v>
      </c>
    </row>
    <row r="11699" spans="16:19" ht="15">
      <c r="P11699" s="806" t="s">
        <v>925</v>
      </c>
      <c r="Q11699" s="807">
        <v>478</v>
      </c>
      <c r="R11699" s="807">
        <v>21</v>
      </c>
      <c r="S11699" s="759" t="str">
        <f t="shared" si="364"/>
        <v>Juventud</v>
      </c>
    </row>
    <row r="11700" spans="16:19" ht="15">
      <c r="P11700" s="806" t="s">
        <v>925</v>
      </c>
      <c r="Q11700" s="807">
        <v>425</v>
      </c>
      <c r="R11700" s="807">
        <v>22</v>
      </c>
      <c r="S11700" s="759" t="str">
        <f t="shared" si="364"/>
        <v>Juventud</v>
      </c>
    </row>
    <row r="11701" spans="16:19" ht="15">
      <c r="P11701" s="806" t="s">
        <v>925</v>
      </c>
      <c r="Q11701" s="807">
        <v>393</v>
      </c>
      <c r="R11701" s="807">
        <v>23</v>
      </c>
      <c r="S11701" s="759" t="str">
        <f t="shared" si="364"/>
        <v>Juventud</v>
      </c>
    </row>
    <row r="11702" spans="16:19" ht="15">
      <c r="P11702" s="806" t="s">
        <v>925</v>
      </c>
      <c r="Q11702" s="807">
        <v>371</v>
      </c>
      <c r="R11702" s="807">
        <v>24</v>
      </c>
      <c r="S11702" s="759" t="str">
        <f t="shared" si="364"/>
        <v>Juventud</v>
      </c>
    </row>
    <row r="11703" spans="16:19" ht="15">
      <c r="P11703" s="806" t="s">
        <v>925</v>
      </c>
      <c r="Q11703" s="807">
        <v>416</v>
      </c>
      <c r="R11703" s="807">
        <v>25</v>
      </c>
      <c r="S11703" s="759" t="str">
        <f t="shared" si="364"/>
        <v>Juventud</v>
      </c>
    </row>
    <row r="11704" spans="16:19" ht="15">
      <c r="P11704" s="806" t="s">
        <v>925</v>
      </c>
      <c r="Q11704" s="807">
        <v>377</v>
      </c>
      <c r="R11704" s="807">
        <v>26</v>
      </c>
      <c r="S11704" s="759" t="str">
        <f t="shared" si="364"/>
        <v>Juventud</v>
      </c>
    </row>
    <row r="11705" spans="16:19" ht="15">
      <c r="P11705" s="806" t="s">
        <v>925</v>
      </c>
      <c r="Q11705" s="807">
        <v>351</v>
      </c>
      <c r="R11705" s="807">
        <v>27</v>
      </c>
      <c r="S11705" s="759" t="str">
        <f t="shared" si="364"/>
        <v>Juventud</v>
      </c>
    </row>
    <row r="11706" spans="16:19" ht="15">
      <c r="P11706" s="806" t="s">
        <v>925</v>
      </c>
      <c r="Q11706" s="807">
        <v>398</v>
      </c>
      <c r="R11706" s="807">
        <v>28</v>
      </c>
      <c r="S11706" s="759" t="str">
        <f t="shared" si="364"/>
        <v>Juventud</v>
      </c>
    </row>
    <row r="11707" spans="16:19" ht="15">
      <c r="P11707" s="806" t="s">
        <v>925</v>
      </c>
      <c r="Q11707" s="807">
        <v>328</v>
      </c>
      <c r="R11707" s="807">
        <v>29</v>
      </c>
      <c r="S11707" s="759" t="str">
        <f t="shared" si="364"/>
        <v>Adulto</v>
      </c>
    </row>
    <row r="11708" spans="16:19" ht="15">
      <c r="P11708" s="806" t="s">
        <v>925</v>
      </c>
      <c r="Q11708" s="807">
        <v>361</v>
      </c>
      <c r="R11708" s="807">
        <v>30</v>
      </c>
      <c r="S11708" s="759" t="str">
        <f t="shared" si="364"/>
        <v>Adulto</v>
      </c>
    </row>
    <row r="11709" spans="16:19" ht="15">
      <c r="P11709" s="806" t="s">
        <v>925</v>
      </c>
      <c r="Q11709" s="807">
        <v>331</v>
      </c>
      <c r="R11709" s="807">
        <v>31</v>
      </c>
      <c r="S11709" s="759" t="str">
        <f t="shared" si="364"/>
        <v>Adulto</v>
      </c>
    </row>
    <row r="11710" spans="16:19" ht="15">
      <c r="P11710" s="806" t="s">
        <v>925</v>
      </c>
      <c r="Q11710" s="807">
        <v>337</v>
      </c>
      <c r="R11710" s="807">
        <v>32</v>
      </c>
      <c r="S11710" s="759" t="str">
        <f t="shared" si="364"/>
        <v>Adulto</v>
      </c>
    </row>
    <row r="11711" spans="16:19" ht="15">
      <c r="P11711" s="806" t="s">
        <v>925</v>
      </c>
      <c r="Q11711" s="807">
        <v>323</v>
      </c>
      <c r="R11711" s="807">
        <v>33</v>
      </c>
      <c r="S11711" s="759" t="str">
        <f t="shared" si="364"/>
        <v>Adulto</v>
      </c>
    </row>
    <row r="11712" spans="16:19" ht="15">
      <c r="P11712" s="806" t="s">
        <v>925</v>
      </c>
      <c r="Q11712" s="807">
        <v>296</v>
      </c>
      <c r="R11712" s="807">
        <v>34</v>
      </c>
      <c r="S11712" s="759" t="str">
        <f t="shared" si="364"/>
        <v>Adulto</v>
      </c>
    </row>
    <row r="11713" spans="16:19" ht="15">
      <c r="P11713" s="806" t="s">
        <v>925</v>
      </c>
      <c r="Q11713" s="807">
        <v>267</v>
      </c>
      <c r="R11713" s="807">
        <v>35</v>
      </c>
      <c r="S11713" s="759" t="str">
        <f t="shared" si="364"/>
        <v>Adulto</v>
      </c>
    </row>
    <row r="11714" spans="16:19" ht="15">
      <c r="P11714" s="806" t="s">
        <v>925</v>
      </c>
      <c r="Q11714" s="807">
        <v>312</v>
      </c>
      <c r="R11714" s="807">
        <v>36</v>
      </c>
      <c r="S11714" s="759" t="str">
        <f t="shared" si="364"/>
        <v>Adulto</v>
      </c>
    </row>
    <row r="11715" spans="16:19" ht="15">
      <c r="P11715" s="806" t="s">
        <v>925</v>
      </c>
      <c r="Q11715" s="807">
        <v>288</v>
      </c>
      <c r="R11715" s="807">
        <v>37</v>
      </c>
      <c r="S11715" s="759" t="str">
        <f t="shared" ref="S11715:S11778" si="366">IF(P11715=0,"",IF(AND(R11715&gt;=0,R11715&lt;=5),"Primera Infancia",IF(AND(R11715&gt;=6,R11715&lt;=11),"Infancia",IF(AND(R11715&gt;=12,R11715&lt;=17),"Adolescente",IF(AND(R11715&gt;=18,R11715&lt;=28),"Juventud",IF(AND(R11715&gt;=29,R11715&lt;=59),"Adulto","Vejez"))))))</f>
        <v>Adulto</v>
      </c>
    </row>
    <row r="11716" spans="16:19" ht="15">
      <c r="P11716" s="806" t="s">
        <v>925</v>
      </c>
      <c r="Q11716" s="807">
        <v>255</v>
      </c>
      <c r="R11716" s="807">
        <v>38</v>
      </c>
      <c r="S11716" s="759" t="str">
        <f t="shared" si="366"/>
        <v>Adulto</v>
      </c>
    </row>
    <row r="11717" spans="16:19" ht="15">
      <c r="P11717" s="806" t="s">
        <v>925</v>
      </c>
      <c r="Q11717" s="807">
        <v>267</v>
      </c>
      <c r="R11717" s="807">
        <v>39</v>
      </c>
      <c r="S11717" s="759" t="str">
        <f t="shared" si="366"/>
        <v>Adulto</v>
      </c>
    </row>
    <row r="11718" spans="16:19" ht="15">
      <c r="P11718" s="806" t="s">
        <v>925</v>
      </c>
      <c r="Q11718" s="807">
        <v>271</v>
      </c>
      <c r="R11718" s="807">
        <v>40</v>
      </c>
      <c r="S11718" s="759" t="str">
        <f t="shared" si="366"/>
        <v>Adulto</v>
      </c>
    </row>
    <row r="11719" spans="16:19" ht="15">
      <c r="P11719" s="806" t="s">
        <v>925</v>
      </c>
      <c r="Q11719" s="807">
        <v>250</v>
      </c>
      <c r="R11719" s="807">
        <v>41</v>
      </c>
      <c r="S11719" s="759" t="str">
        <f t="shared" si="366"/>
        <v>Adulto</v>
      </c>
    </row>
    <row r="11720" spans="16:19" ht="15">
      <c r="P11720" s="806" t="s">
        <v>925</v>
      </c>
      <c r="Q11720" s="807">
        <v>271</v>
      </c>
      <c r="R11720" s="807">
        <v>42</v>
      </c>
      <c r="S11720" s="759" t="str">
        <f t="shared" si="366"/>
        <v>Adulto</v>
      </c>
    </row>
    <row r="11721" spans="16:19" ht="15">
      <c r="P11721" s="806" t="s">
        <v>925</v>
      </c>
      <c r="Q11721" s="807">
        <v>268</v>
      </c>
      <c r="R11721" s="807">
        <v>43</v>
      </c>
      <c r="S11721" s="759" t="str">
        <f t="shared" si="366"/>
        <v>Adulto</v>
      </c>
    </row>
    <row r="11722" spans="16:19" ht="15">
      <c r="P11722" s="806" t="s">
        <v>925</v>
      </c>
      <c r="Q11722" s="807">
        <v>283</v>
      </c>
      <c r="R11722" s="807">
        <v>44</v>
      </c>
      <c r="S11722" s="759" t="str">
        <f t="shared" si="366"/>
        <v>Adulto</v>
      </c>
    </row>
    <row r="11723" spans="16:19" ht="15">
      <c r="P11723" s="806" t="s">
        <v>925</v>
      </c>
      <c r="Q11723" s="807">
        <v>246</v>
      </c>
      <c r="R11723" s="807">
        <v>45</v>
      </c>
      <c r="S11723" s="759" t="str">
        <f t="shared" si="366"/>
        <v>Adulto</v>
      </c>
    </row>
    <row r="11724" spans="16:19" ht="15">
      <c r="P11724" s="806" t="s">
        <v>925</v>
      </c>
      <c r="Q11724" s="807">
        <v>243</v>
      </c>
      <c r="R11724" s="807">
        <v>46</v>
      </c>
      <c r="S11724" s="759" t="str">
        <f t="shared" si="366"/>
        <v>Adulto</v>
      </c>
    </row>
    <row r="11725" spans="16:19" ht="15">
      <c r="P11725" s="806" t="s">
        <v>925</v>
      </c>
      <c r="Q11725" s="807">
        <v>259</v>
      </c>
      <c r="R11725" s="807">
        <v>47</v>
      </c>
      <c r="S11725" s="759" t="str">
        <f t="shared" si="366"/>
        <v>Adulto</v>
      </c>
    </row>
    <row r="11726" spans="16:19" ht="15">
      <c r="P11726" s="806" t="s">
        <v>925</v>
      </c>
      <c r="Q11726" s="807">
        <v>247</v>
      </c>
      <c r="R11726" s="807">
        <v>48</v>
      </c>
      <c r="S11726" s="759" t="str">
        <f t="shared" si="366"/>
        <v>Adulto</v>
      </c>
    </row>
    <row r="11727" spans="16:19" ht="15">
      <c r="P11727" s="806" t="s">
        <v>925</v>
      </c>
      <c r="Q11727" s="807">
        <v>262</v>
      </c>
      <c r="R11727" s="807">
        <v>49</v>
      </c>
      <c r="S11727" s="759" t="str">
        <f t="shared" si="366"/>
        <v>Adulto</v>
      </c>
    </row>
    <row r="11728" spans="16:19" ht="15">
      <c r="P11728" s="806" t="s">
        <v>925</v>
      </c>
      <c r="Q11728" s="807">
        <v>237</v>
      </c>
      <c r="R11728" s="807">
        <v>50</v>
      </c>
      <c r="S11728" s="759" t="str">
        <f t="shared" si="366"/>
        <v>Adulto</v>
      </c>
    </row>
    <row r="11729" spans="16:19" ht="15">
      <c r="P11729" s="806" t="s">
        <v>925</v>
      </c>
      <c r="Q11729" s="807">
        <v>259</v>
      </c>
      <c r="R11729" s="807">
        <v>51</v>
      </c>
      <c r="S11729" s="759" t="str">
        <f t="shared" si="366"/>
        <v>Adulto</v>
      </c>
    </row>
    <row r="11730" spans="16:19" ht="15">
      <c r="P11730" s="806" t="s">
        <v>925</v>
      </c>
      <c r="Q11730" s="807">
        <v>283</v>
      </c>
      <c r="R11730" s="807">
        <v>52</v>
      </c>
      <c r="S11730" s="759" t="str">
        <f t="shared" si="366"/>
        <v>Adulto</v>
      </c>
    </row>
    <row r="11731" spans="16:19" ht="15">
      <c r="P11731" s="806" t="s">
        <v>925</v>
      </c>
      <c r="Q11731" s="807">
        <v>252</v>
      </c>
      <c r="R11731" s="807">
        <v>53</v>
      </c>
      <c r="S11731" s="759" t="str">
        <f t="shared" si="366"/>
        <v>Adulto</v>
      </c>
    </row>
    <row r="11732" spans="16:19" ht="15">
      <c r="P11732" s="806" t="s">
        <v>925</v>
      </c>
      <c r="Q11732" s="807">
        <v>267</v>
      </c>
      <c r="R11732" s="807">
        <v>54</v>
      </c>
      <c r="S11732" s="759" t="str">
        <f t="shared" si="366"/>
        <v>Adulto</v>
      </c>
    </row>
    <row r="11733" spans="16:19" ht="15">
      <c r="P11733" s="806" t="s">
        <v>925</v>
      </c>
      <c r="Q11733" s="807">
        <v>271</v>
      </c>
      <c r="R11733" s="807">
        <v>55</v>
      </c>
      <c r="S11733" s="759" t="str">
        <f t="shared" si="366"/>
        <v>Adulto</v>
      </c>
    </row>
    <row r="11734" spans="16:19" ht="15">
      <c r="P11734" s="806" t="s">
        <v>925</v>
      </c>
      <c r="Q11734" s="807">
        <v>240</v>
      </c>
      <c r="R11734" s="807">
        <v>56</v>
      </c>
      <c r="S11734" s="759" t="str">
        <f t="shared" si="366"/>
        <v>Adulto</v>
      </c>
    </row>
    <row r="11735" spans="16:19" ht="15">
      <c r="P11735" s="806" t="s">
        <v>925</v>
      </c>
      <c r="Q11735" s="807">
        <v>238</v>
      </c>
      <c r="R11735" s="807">
        <v>57</v>
      </c>
      <c r="S11735" s="759" t="str">
        <f t="shared" si="366"/>
        <v>Adulto</v>
      </c>
    </row>
    <row r="11736" spans="16:19" ht="15">
      <c r="P11736" s="806" t="s">
        <v>925</v>
      </c>
      <c r="Q11736" s="807">
        <v>238</v>
      </c>
      <c r="R11736" s="807">
        <v>58</v>
      </c>
      <c r="S11736" s="759" t="str">
        <f t="shared" si="366"/>
        <v>Adulto</v>
      </c>
    </row>
    <row r="11737" spans="16:19" ht="15">
      <c r="P11737" s="806" t="s">
        <v>925</v>
      </c>
      <c r="Q11737" s="807">
        <v>234</v>
      </c>
      <c r="R11737" s="807">
        <v>59</v>
      </c>
      <c r="S11737" s="759" t="str">
        <f t="shared" si="366"/>
        <v>Adulto</v>
      </c>
    </row>
    <row r="11738" spans="16:19" ht="15">
      <c r="P11738" s="806" t="s">
        <v>925</v>
      </c>
      <c r="Q11738" s="807">
        <v>222</v>
      </c>
      <c r="R11738" s="807">
        <v>60</v>
      </c>
      <c r="S11738" s="759" t="str">
        <f t="shared" si="366"/>
        <v>Vejez</v>
      </c>
    </row>
    <row r="11739" spans="16:19" ht="15">
      <c r="P11739" s="806" t="s">
        <v>925</v>
      </c>
      <c r="Q11739" s="807">
        <v>237</v>
      </c>
      <c r="R11739" s="807">
        <v>61</v>
      </c>
      <c r="S11739" s="759" t="str">
        <f t="shared" si="366"/>
        <v>Vejez</v>
      </c>
    </row>
    <row r="11740" spans="16:19" ht="15">
      <c r="P11740" s="806" t="s">
        <v>925</v>
      </c>
      <c r="Q11740" s="807">
        <v>191</v>
      </c>
      <c r="R11740" s="807">
        <v>62</v>
      </c>
      <c r="S11740" s="759" t="str">
        <f t="shared" si="366"/>
        <v>Vejez</v>
      </c>
    </row>
    <row r="11741" spans="16:19" ht="15">
      <c r="P11741" s="806" t="s">
        <v>925</v>
      </c>
      <c r="Q11741" s="807">
        <v>194</v>
      </c>
      <c r="R11741" s="807">
        <v>63</v>
      </c>
      <c r="S11741" s="759" t="str">
        <f t="shared" si="366"/>
        <v>Vejez</v>
      </c>
    </row>
    <row r="11742" spans="16:19" ht="15">
      <c r="P11742" s="806" t="s">
        <v>925</v>
      </c>
      <c r="Q11742" s="807">
        <v>191</v>
      </c>
      <c r="R11742" s="807">
        <v>64</v>
      </c>
      <c r="S11742" s="759" t="str">
        <f t="shared" si="366"/>
        <v>Vejez</v>
      </c>
    </row>
    <row r="11743" spans="16:19" ht="15">
      <c r="P11743" s="806" t="s">
        <v>925</v>
      </c>
      <c r="Q11743" s="807">
        <v>163</v>
      </c>
      <c r="R11743" s="807">
        <v>65</v>
      </c>
      <c r="S11743" s="759" t="str">
        <f t="shared" si="366"/>
        <v>Vejez</v>
      </c>
    </row>
    <row r="11744" spans="16:19" ht="15">
      <c r="P11744" s="806" t="s">
        <v>925</v>
      </c>
      <c r="Q11744" s="807">
        <v>174</v>
      </c>
      <c r="R11744" s="807">
        <v>66</v>
      </c>
      <c r="S11744" s="759" t="str">
        <f t="shared" si="366"/>
        <v>Vejez</v>
      </c>
    </row>
    <row r="11745" spans="16:19" ht="15">
      <c r="P11745" s="806" t="s">
        <v>925</v>
      </c>
      <c r="Q11745" s="807">
        <v>157</v>
      </c>
      <c r="R11745" s="807">
        <v>67</v>
      </c>
      <c r="S11745" s="759" t="str">
        <f t="shared" si="366"/>
        <v>Vejez</v>
      </c>
    </row>
    <row r="11746" spans="16:19" ht="15">
      <c r="P11746" s="806" t="s">
        <v>925</v>
      </c>
      <c r="Q11746" s="807">
        <v>126</v>
      </c>
      <c r="R11746" s="807">
        <v>68</v>
      </c>
      <c r="S11746" s="759" t="str">
        <f t="shared" si="366"/>
        <v>Vejez</v>
      </c>
    </row>
    <row r="11747" spans="16:19" ht="15">
      <c r="P11747" s="806" t="s">
        <v>925</v>
      </c>
      <c r="Q11747" s="807">
        <v>109</v>
      </c>
      <c r="R11747" s="807">
        <v>69</v>
      </c>
      <c r="S11747" s="759" t="str">
        <f t="shared" si="366"/>
        <v>Vejez</v>
      </c>
    </row>
    <row r="11748" spans="16:19" ht="15">
      <c r="P11748" s="806" t="s">
        <v>925</v>
      </c>
      <c r="Q11748" s="807">
        <v>120</v>
      </c>
      <c r="R11748" s="807">
        <v>70</v>
      </c>
      <c r="S11748" s="759" t="str">
        <f t="shared" si="366"/>
        <v>Vejez</v>
      </c>
    </row>
    <row r="11749" spans="16:19" ht="15">
      <c r="P11749" s="806" t="s">
        <v>925</v>
      </c>
      <c r="Q11749" s="807">
        <v>118</v>
      </c>
      <c r="R11749" s="807">
        <v>71</v>
      </c>
      <c r="S11749" s="759" t="str">
        <f t="shared" si="366"/>
        <v>Vejez</v>
      </c>
    </row>
    <row r="11750" spans="16:19" ht="15">
      <c r="P11750" s="806" t="s">
        <v>925</v>
      </c>
      <c r="Q11750" s="807">
        <v>139</v>
      </c>
      <c r="R11750" s="807">
        <v>72</v>
      </c>
      <c r="S11750" s="759" t="str">
        <f t="shared" si="366"/>
        <v>Vejez</v>
      </c>
    </row>
    <row r="11751" spans="16:19" ht="15">
      <c r="P11751" s="806" t="s">
        <v>925</v>
      </c>
      <c r="Q11751" s="807">
        <v>108</v>
      </c>
      <c r="R11751" s="807">
        <v>73</v>
      </c>
      <c r="S11751" s="759" t="str">
        <f t="shared" si="366"/>
        <v>Vejez</v>
      </c>
    </row>
    <row r="11752" spans="16:19" ht="15">
      <c r="P11752" s="806" t="s">
        <v>925</v>
      </c>
      <c r="Q11752" s="807">
        <v>121</v>
      </c>
      <c r="R11752" s="807">
        <v>74</v>
      </c>
      <c r="S11752" s="759" t="str">
        <f t="shared" si="366"/>
        <v>Vejez</v>
      </c>
    </row>
    <row r="11753" spans="16:19" ht="15">
      <c r="P11753" s="806" t="s">
        <v>925</v>
      </c>
      <c r="Q11753" s="807">
        <v>119</v>
      </c>
      <c r="R11753" s="807">
        <v>75</v>
      </c>
      <c r="S11753" s="759" t="str">
        <f t="shared" si="366"/>
        <v>Vejez</v>
      </c>
    </row>
    <row r="11754" spans="16:19" ht="15">
      <c r="P11754" s="806" t="s">
        <v>925</v>
      </c>
      <c r="Q11754" s="807">
        <v>90</v>
      </c>
      <c r="R11754" s="807">
        <v>76</v>
      </c>
      <c r="S11754" s="759" t="str">
        <f t="shared" si="366"/>
        <v>Vejez</v>
      </c>
    </row>
    <row r="11755" spans="16:19" ht="15">
      <c r="P11755" s="806" t="s">
        <v>925</v>
      </c>
      <c r="Q11755" s="807">
        <v>102</v>
      </c>
      <c r="R11755" s="807">
        <v>77</v>
      </c>
      <c r="S11755" s="759" t="str">
        <f t="shared" si="366"/>
        <v>Vejez</v>
      </c>
    </row>
    <row r="11756" spans="16:19" ht="15">
      <c r="P11756" s="806" t="s">
        <v>925</v>
      </c>
      <c r="Q11756" s="807">
        <v>73</v>
      </c>
      <c r="R11756" s="807">
        <v>78</v>
      </c>
      <c r="S11756" s="759" t="str">
        <f t="shared" si="366"/>
        <v>Vejez</v>
      </c>
    </row>
    <row r="11757" spans="16:19" ht="15">
      <c r="P11757" s="806" t="s">
        <v>925</v>
      </c>
      <c r="Q11757" s="807">
        <v>84</v>
      </c>
      <c r="R11757" s="807">
        <v>79</v>
      </c>
      <c r="S11757" s="759" t="str">
        <f t="shared" si="366"/>
        <v>Vejez</v>
      </c>
    </row>
    <row r="11758" spans="16:19" ht="15">
      <c r="P11758" s="806" t="s">
        <v>925</v>
      </c>
      <c r="Q11758" s="807">
        <v>67</v>
      </c>
      <c r="R11758" s="807">
        <v>80</v>
      </c>
      <c r="S11758" s="759" t="str">
        <f t="shared" si="366"/>
        <v>Vejez</v>
      </c>
    </row>
    <row r="11759" spans="16:19" ht="15">
      <c r="P11759" s="806" t="s">
        <v>925</v>
      </c>
      <c r="Q11759" s="807">
        <v>85</v>
      </c>
      <c r="R11759" s="807">
        <v>81</v>
      </c>
      <c r="S11759" s="759" t="str">
        <f t="shared" si="366"/>
        <v>Vejez</v>
      </c>
    </row>
    <row r="11760" spans="16:19" ht="15">
      <c r="P11760" s="806" t="s">
        <v>925</v>
      </c>
      <c r="Q11760" s="807">
        <v>71</v>
      </c>
      <c r="R11760" s="807">
        <v>82</v>
      </c>
      <c r="S11760" s="759" t="str">
        <f t="shared" si="366"/>
        <v>Vejez</v>
      </c>
    </row>
    <row r="11761" spans="16:19" ht="15">
      <c r="P11761" s="806" t="s">
        <v>925</v>
      </c>
      <c r="Q11761" s="807">
        <v>66</v>
      </c>
      <c r="R11761" s="807">
        <v>83</v>
      </c>
      <c r="S11761" s="759" t="str">
        <f t="shared" si="366"/>
        <v>Vejez</v>
      </c>
    </row>
    <row r="11762" spans="16:19" ht="15">
      <c r="P11762" s="806" t="s">
        <v>925</v>
      </c>
      <c r="Q11762" s="807">
        <v>44</v>
      </c>
      <c r="R11762" s="807">
        <v>84</v>
      </c>
      <c r="S11762" s="759" t="str">
        <f t="shared" si="366"/>
        <v>Vejez</v>
      </c>
    </row>
    <row r="11763" spans="16:19" ht="15">
      <c r="P11763" s="806" t="s">
        <v>925</v>
      </c>
      <c r="Q11763" s="807">
        <v>45</v>
      </c>
      <c r="R11763" s="807">
        <v>85</v>
      </c>
      <c r="S11763" s="759" t="str">
        <f t="shared" si="366"/>
        <v>Vejez</v>
      </c>
    </row>
    <row r="11764" spans="16:19" ht="15">
      <c r="P11764" s="806" t="s">
        <v>925</v>
      </c>
      <c r="Q11764" s="807">
        <v>38</v>
      </c>
      <c r="R11764" s="807">
        <v>86</v>
      </c>
      <c r="S11764" s="759" t="str">
        <f t="shared" si="366"/>
        <v>Vejez</v>
      </c>
    </row>
    <row r="11765" spans="16:19" ht="15">
      <c r="P11765" s="806" t="s">
        <v>925</v>
      </c>
      <c r="Q11765" s="807">
        <v>23</v>
      </c>
      <c r="R11765" s="807">
        <v>87</v>
      </c>
      <c r="S11765" s="759" t="str">
        <f t="shared" si="366"/>
        <v>Vejez</v>
      </c>
    </row>
    <row r="11766" spans="16:19" ht="15">
      <c r="P11766" s="806" t="s">
        <v>925</v>
      </c>
      <c r="Q11766" s="807">
        <v>25</v>
      </c>
      <c r="R11766" s="807">
        <v>88</v>
      </c>
      <c r="S11766" s="759" t="str">
        <f t="shared" si="366"/>
        <v>Vejez</v>
      </c>
    </row>
    <row r="11767" spans="16:19" ht="15">
      <c r="P11767" s="806" t="s">
        <v>925</v>
      </c>
      <c r="Q11767" s="807">
        <v>32</v>
      </c>
      <c r="R11767" s="807">
        <v>89</v>
      </c>
      <c r="S11767" s="759" t="str">
        <f t="shared" si="366"/>
        <v>Vejez</v>
      </c>
    </row>
    <row r="11768" spans="16:19" ht="15">
      <c r="P11768" s="806" t="s">
        <v>925</v>
      </c>
      <c r="Q11768" s="807">
        <v>21</v>
      </c>
      <c r="R11768" s="807">
        <v>90</v>
      </c>
      <c r="S11768" s="759" t="str">
        <f t="shared" si="366"/>
        <v>Vejez</v>
      </c>
    </row>
    <row r="11769" spans="16:19" ht="15">
      <c r="P11769" s="806" t="s">
        <v>925</v>
      </c>
      <c r="Q11769" s="807">
        <v>27</v>
      </c>
      <c r="R11769" s="807">
        <v>91</v>
      </c>
      <c r="S11769" s="759" t="str">
        <f t="shared" si="366"/>
        <v>Vejez</v>
      </c>
    </row>
    <row r="11770" spans="16:19" ht="15">
      <c r="P11770" s="806" t="s">
        <v>925</v>
      </c>
      <c r="Q11770" s="807">
        <v>14</v>
      </c>
      <c r="R11770" s="807">
        <v>92</v>
      </c>
      <c r="S11770" s="759" t="str">
        <f t="shared" si="366"/>
        <v>Vejez</v>
      </c>
    </row>
    <row r="11771" spans="16:19" ht="15">
      <c r="P11771" s="806" t="s">
        <v>925</v>
      </c>
      <c r="Q11771" s="807">
        <v>10</v>
      </c>
      <c r="R11771" s="807">
        <v>93</v>
      </c>
      <c r="S11771" s="759" t="str">
        <f t="shared" si="366"/>
        <v>Vejez</v>
      </c>
    </row>
    <row r="11772" spans="16:19" ht="15">
      <c r="P11772" s="806" t="s">
        <v>925</v>
      </c>
      <c r="Q11772" s="807">
        <v>12</v>
      </c>
      <c r="R11772" s="807">
        <v>94</v>
      </c>
      <c r="S11772" s="759" t="str">
        <f t="shared" si="366"/>
        <v>Vejez</v>
      </c>
    </row>
    <row r="11773" spans="16:19" ht="15">
      <c r="P11773" s="806" t="s">
        <v>925</v>
      </c>
      <c r="Q11773" s="807">
        <v>6</v>
      </c>
      <c r="R11773" s="807">
        <v>95</v>
      </c>
      <c r="S11773" s="759" t="str">
        <f t="shared" si="366"/>
        <v>Vejez</v>
      </c>
    </row>
    <row r="11774" spans="16:19" ht="15">
      <c r="P11774" s="806" t="s">
        <v>925</v>
      </c>
      <c r="Q11774" s="807">
        <v>5</v>
      </c>
      <c r="R11774" s="807">
        <v>96</v>
      </c>
      <c r="S11774" s="759" t="str">
        <f t="shared" si="366"/>
        <v>Vejez</v>
      </c>
    </row>
    <row r="11775" spans="16:19" ht="15">
      <c r="P11775" s="806" t="s">
        <v>925</v>
      </c>
      <c r="Q11775" s="807">
        <v>3</v>
      </c>
      <c r="R11775" s="807">
        <v>97</v>
      </c>
      <c r="S11775" s="759" t="str">
        <f t="shared" si="366"/>
        <v>Vejez</v>
      </c>
    </row>
    <row r="11776" spans="16:19" ht="15">
      <c r="P11776" s="806" t="s">
        <v>925</v>
      </c>
      <c r="Q11776" s="807">
        <v>4</v>
      </c>
      <c r="R11776" s="807">
        <v>98</v>
      </c>
      <c r="S11776" s="759" t="str">
        <f t="shared" si="366"/>
        <v>Vejez</v>
      </c>
    </row>
    <row r="11777" spans="16:19" ht="15">
      <c r="P11777" s="806" t="s">
        <v>925</v>
      </c>
      <c r="Q11777" s="807">
        <v>1</v>
      </c>
      <c r="R11777" s="807">
        <v>99</v>
      </c>
      <c r="S11777" s="759" t="str">
        <f t="shared" si="366"/>
        <v>Vejez</v>
      </c>
    </row>
    <row r="11778" spans="16:19" ht="15">
      <c r="P11778" s="806" t="s">
        <v>925</v>
      </c>
      <c r="Q11778" s="807">
        <v>1</v>
      </c>
      <c r="R11778" s="807">
        <v>100</v>
      </c>
      <c r="S11778" s="759" t="str">
        <f t="shared" si="366"/>
        <v>Vejez</v>
      </c>
    </row>
    <row r="11779" spans="16:19" ht="15">
      <c r="P11779" s="806" t="s">
        <v>925</v>
      </c>
      <c r="Q11779" s="807">
        <v>1</v>
      </c>
      <c r="R11779" s="807">
        <v>101</v>
      </c>
      <c r="S11779" s="759" t="str">
        <f t="shared" ref="S11779:S11842" si="367">IF(P11779=0,"",IF(AND(R11779&gt;=0,R11779&lt;=5),"Primera Infancia",IF(AND(R11779&gt;=6,R11779&lt;=11),"Infancia",IF(AND(R11779&gt;=12,R11779&lt;=17),"Adolescente",IF(AND(R11779&gt;=18,R11779&lt;=28),"Juventud",IF(AND(R11779&gt;=29,R11779&lt;=59),"Adulto","Vejez"))))))</f>
        <v>Vejez</v>
      </c>
    </row>
    <row r="11780" spans="16:19" ht="15">
      <c r="P11780" s="806" t="s">
        <v>925</v>
      </c>
      <c r="Q11780" s="807">
        <v>1</v>
      </c>
      <c r="R11780" s="807">
        <v>102</v>
      </c>
      <c r="S11780" s="759" t="str">
        <f t="shared" si="367"/>
        <v>Vejez</v>
      </c>
    </row>
    <row r="11781" spans="16:19" ht="15">
      <c r="P11781" s="806" t="s">
        <v>925</v>
      </c>
      <c r="Q11781" s="807">
        <v>1</v>
      </c>
      <c r="R11781" s="807">
        <v>106</v>
      </c>
      <c r="S11781" s="759" t="str">
        <f t="shared" si="367"/>
        <v>Vejez</v>
      </c>
    </row>
    <row r="11782" spans="16:19" ht="15">
      <c r="P11782" s="806" t="s">
        <v>925</v>
      </c>
      <c r="Q11782" s="807">
        <v>2</v>
      </c>
      <c r="R11782" s="807">
        <v>107</v>
      </c>
      <c r="S11782" s="759" t="str">
        <f t="shared" si="367"/>
        <v>Vejez</v>
      </c>
    </row>
    <row r="11783" spans="16:19" ht="30">
      <c r="P11783" s="806" t="s">
        <v>926</v>
      </c>
      <c r="Q11783" s="807">
        <v>200</v>
      </c>
      <c r="R11783" s="807">
        <v>0</v>
      </c>
      <c r="S11783" s="759" t="str">
        <f t="shared" si="367"/>
        <v>Primera Infancia</v>
      </c>
    </row>
    <row r="11784" spans="16:19" ht="30">
      <c r="P11784" s="806" t="s">
        <v>926</v>
      </c>
      <c r="Q11784" s="807">
        <v>194</v>
      </c>
      <c r="R11784" s="807">
        <v>1</v>
      </c>
      <c r="S11784" s="759" t="str">
        <f t="shared" si="367"/>
        <v>Primera Infancia</v>
      </c>
    </row>
    <row r="11785" spans="16:19" ht="30">
      <c r="P11785" s="806" t="s">
        <v>926</v>
      </c>
      <c r="Q11785" s="807">
        <v>187</v>
      </c>
      <c r="R11785" s="807">
        <v>2</v>
      </c>
      <c r="S11785" s="759" t="str">
        <f t="shared" si="367"/>
        <v>Primera Infancia</v>
      </c>
    </row>
    <row r="11786" spans="16:19" ht="30">
      <c r="P11786" s="806" t="s">
        <v>926</v>
      </c>
      <c r="Q11786" s="807">
        <v>236</v>
      </c>
      <c r="R11786" s="807">
        <v>3</v>
      </c>
      <c r="S11786" s="759" t="str">
        <f t="shared" si="367"/>
        <v>Primera Infancia</v>
      </c>
    </row>
    <row r="11787" spans="16:19" ht="30">
      <c r="P11787" s="806" t="s">
        <v>926</v>
      </c>
      <c r="Q11787" s="807">
        <v>265</v>
      </c>
      <c r="R11787" s="807">
        <v>4</v>
      </c>
      <c r="S11787" s="759" t="str">
        <f t="shared" si="367"/>
        <v>Primera Infancia</v>
      </c>
    </row>
    <row r="11788" spans="16:19" ht="30">
      <c r="P11788" s="806" t="s">
        <v>926</v>
      </c>
      <c r="Q11788" s="807">
        <v>238</v>
      </c>
      <c r="R11788" s="807">
        <v>5</v>
      </c>
      <c r="S11788" s="759" t="str">
        <f t="shared" si="367"/>
        <v>Primera Infancia</v>
      </c>
    </row>
    <row r="11789" spans="16:19" ht="15">
      <c r="P11789" s="806" t="s">
        <v>926</v>
      </c>
      <c r="Q11789" s="807">
        <v>201</v>
      </c>
      <c r="R11789" s="807">
        <v>6</v>
      </c>
      <c r="S11789" s="759" t="str">
        <f t="shared" si="367"/>
        <v>Infancia</v>
      </c>
    </row>
    <row r="11790" spans="16:19" ht="15">
      <c r="P11790" s="806" t="s">
        <v>926</v>
      </c>
      <c r="Q11790" s="807">
        <v>222</v>
      </c>
      <c r="R11790" s="807">
        <v>7</v>
      </c>
      <c r="S11790" s="759" t="str">
        <f t="shared" si="367"/>
        <v>Infancia</v>
      </c>
    </row>
    <row r="11791" spans="16:19" ht="15">
      <c r="P11791" s="806" t="s">
        <v>926</v>
      </c>
      <c r="Q11791" s="807">
        <v>240</v>
      </c>
      <c r="R11791" s="807">
        <v>8</v>
      </c>
      <c r="S11791" s="759" t="str">
        <f t="shared" si="367"/>
        <v>Infancia</v>
      </c>
    </row>
    <row r="11792" spans="16:19" ht="15">
      <c r="P11792" s="806" t="s">
        <v>926</v>
      </c>
      <c r="Q11792" s="807">
        <v>245</v>
      </c>
      <c r="R11792" s="807">
        <v>9</v>
      </c>
      <c r="S11792" s="759" t="str">
        <f t="shared" si="367"/>
        <v>Infancia</v>
      </c>
    </row>
    <row r="11793" spans="16:19" ht="15">
      <c r="P11793" s="806" t="s">
        <v>926</v>
      </c>
      <c r="Q11793" s="807">
        <v>259</v>
      </c>
      <c r="R11793" s="807">
        <v>10</v>
      </c>
      <c r="S11793" s="759" t="str">
        <f t="shared" si="367"/>
        <v>Infancia</v>
      </c>
    </row>
    <row r="11794" spans="16:19" ht="15">
      <c r="P11794" s="806" t="s">
        <v>926</v>
      </c>
      <c r="Q11794" s="807">
        <v>268</v>
      </c>
      <c r="R11794" s="807">
        <v>11</v>
      </c>
      <c r="S11794" s="759" t="str">
        <f t="shared" si="367"/>
        <v>Infancia</v>
      </c>
    </row>
    <row r="11795" spans="16:19" ht="30">
      <c r="P11795" s="806" t="s">
        <v>926</v>
      </c>
      <c r="Q11795" s="807">
        <v>298</v>
      </c>
      <c r="R11795" s="807">
        <v>12</v>
      </c>
      <c r="S11795" s="759" t="str">
        <f t="shared" si="367"/>
        <v>Adolescente</v>
      </c>
    </row>
    <row r="11796" spans="16:19" ht="30">
      <c r="P11796" s="806" t="s">
        <v>926</v>
      </c>
      <c r="Q11796" s="807">
        <v>306</v>
      </c>
      <c r="R11796" s="807">
        <v>13</v>
      </c>
      <c r="S11796" s="759" t="str">
        <f t="shared" si="367"/>
        <v>Adolescente</v>
      </c>
    </row>
    <row r="11797" spans="16:19" ht="30">
      <c r="P11797" s="806" t="s">
        <v>926</v>
      </c>
      <c r="Q11797" s="807">
        <v>326</v>
      </c>
      <c r="R11797" s="807">
        <v>14</v>
      </c>
      <c r="S11797" s="759" t="str">
        <f t="shared" si="367"/>
        <v>Adolescente</v>
      </c>
    </row>
    <row r="11798" spans="16:19" ht="30">
      <c r="P11798" s="806" t="s">
        <v>926</v>
      </c>
      <c r="Q11798" s="807">
        <v>342</v>
      </c>
      <c r="R11798" s="807">
        <v>15</v>
      </c>
      <c r="S11798" s="759" t="str">
        <f t="shared" si="367"/>
        <v>Adolescente</v>
      </c>
    </row>
    <row r="11799" spans="16:19" ht="30">
      <c r="P11799" s="806" t="s">
        <v>926</v>
      </c>
      <c r="Q11799" s="807">
        <v>315</v>
      </c>
      <c r="R11799" s="807">
        <v>16</v>
      </c>
      <c r="S11799" s="759" t="str">
        <f t="shared" si="367"/>
        <v>Adolescente</v>
      </c>
    </row>
    <row r="11800" spans="16:19" ht="30">
      <c r="P11800" s="806" t="s">
        <v>926</v>
      </c>
      <c r="Q11800" s="807">
        <v>321</v>
      </c>
      <c r="R11800" s="807">
        <v>17</v>
      </c>
      <c r="S11800" s="759" t="str">
        <f t="shared" si="367"/>
        <v>Adolescente</v>
      </c>
    </row>
    <row r="11801" spans="16:19" ht="15">
      <c r="P11801" s="806" t="s">
        <v>926</v>
      </c>
      <c r="Q11801" s="807">
        <v>297</v>
      </c>
      <c r="R11801" s="807">
        <v>18</v>
      </c>
      <c r="S11801" s="759" t="str">
        <f t="shared" si="367"/>
        <v>Juventud</v>
      </c>
    </row>
    <row r="11802" spans="16:19" ht="15">
      <c r="P11802" s="806" t="s">
        <v>926</v>
      </c>
      <c r="Q11802" s="807">
        <v>292</v>
      </c>
      <c r="R11802" s="807">
        <v>19</v>
      </c>
      <c r="S11802" s="759" t="str">
        <f t="shared" si="367"/>
        <v>Juventud</v>
      </c>
    </row>
    <row r="11803" spans="16:19" ht="15">
      <c r="P11803" s="806" t="s">
        <v>926</v>
      </c>
      <c r="Q11803" s="807">
        <v>294</v>
      </c>
      <c r="R11803" s="807">
        <v>20</v>
      </c>
      <c r="S11803" s="759" t="str">
        <f t="shared" si="367"/>
        <v>Juventud</v>
      </c>
    </row>
    <row r="11804" spans="16:19" ht="15">
      <c r="P11804" s="806" t="s">
        <v>926</v>
      </c>
      <c r="Q11804" s="807">
        <v>234</v>
      </c>
      <c r="R11804" s="807">
        <v>21</v>
      </c>
      <c r="S11804" s="759" t="str">
        <f t="shared" si="367"/>
        <v>Juventud</v>
      </c>
    </row>
    <row r="11805" spans="16:19" ht="15">
      <c r="P11805" s="806" t="s">
        <v>926</v>
      </c>
      <c r="Q11805" s="807">
        <v>244</v>
      </c>
      <c r="R11805" s="807">
        <v>22</v>
      </c>
      <c r="S11805" s="759" t="str">
        <f t="shared" si="367"/>
        <v>Juventud</v>
      </c>
    </row>
    <row r="11806" spans="16:19" ht="15">
      <c r="P11806" s="806" t="s">
        <v>926</v>
      </c>
      <c r="Q11806" s="807">
        <v>187</v>
      </c>
      <c r="R11806" s="807">
        <v>23</v>
      </c>
      <c r="S11806" s="759" t="str">
        <f t="shared" si="367"/>
        <v>Juventud</v>
      </c>
    </row>
    <row r="11807" spans="16:19" ht="15">
      <c r="P11807" s="806" t="s">
        <v>926</v>
      </c>
      <c r="Q11807" s="807">
        <v>209</v>
      </c>
      <c r="R11807" s="807">
        <v>24</v>
      </c>
      <c r="S11807" s="759" t="str">
        <f t="shared" si="367"/>
        <v>Juventud</v>
      </c>
    </row>
    <row r="11808" spans="16:19" ht="15">
      <c r="P11808" s="806" t="s">
        <v>926</v>
      </c>
      <c r="Q11808" s="807">
        <v>201</v>
      </c>
      <c r="R11808" s="807">
        <v>25</v>
      </c>
      <c r="S11808" s="759" t="str">
        <f t="shared" si="367"/>
        <v>Juventud</v>
      </c>
    </row>
    <row r="11809" spans="16:19" ht="15">
      <c r="P11809" s="806" t="s">
        <v>926</v>
      </c>
      <c r="Q11809" s="807">
        <v>196</v>
      </c>
      <c r="R11809" s="807">
        <v>26</v>
      </c>
      <c r="S11809" s="759" t="str">
        <f t="shared" si="367"/>
        <v>Juventud</v>
      </c>
    </row>
    <row r="11810" spans="16:19" ht="15">
      <c r="P11810" s="806" t="s">
        <v>926</v>
      </c>
      <c r="Q11810" s="807">
        <v>205</v>
      </c>
      <c r="R11810" s="807">
        <v>27</v>
      </c>
      <c r="S11810" s="759" t="str">
        <f t="shared" si="367"/>
        <v>Juventud</v>
      </c>
    </row>
    <row r="11811" spans="16:19" ht="15">
      <c r="P11811" s="806" t="s">
        <v>926</v>
      </c>
      <c r="Q11811" s="807">
        <v>201</v>
      </c>
      <c r="R11811" s="807">
        <v>28</v>
      </c>
      <c r="S11811" s="759" t="str">
        <f t="shared" si="367"/>
        <v>Juventud</v>
      </c>
    </row>
    <row r="11812" spans="16:19" ht="15">
      <c r="P11812" s="806" t="s">
        <v>926</v>
      </c>
      <c r="Q11812" s="807">
        <v>187</v>
      </c>
      <c r="R11812" s="807">
        <v>29</v>
      </c>
      <c r="S11812" s="759" t="str">
        <f t="shared" si="367"/>
        <v>Adulto</v>
      </c>
    </row>
    <row r="11813" spans="16:19" ht="15">
      <c r="P11813" s="806" t="s">
        <v>926</v>
      </c>
      <c r="Q11813" s="807">
        <v>203</v>
      </c>
      <c r="R11813" s="807">
        <v>30</v>
      </c>
      <c r="S11813" s="759" t="str">
        <f t="shared" si="367"/>
        <v>Adulto</v>
      </c>
    </row>
    <row r="11814" spans="16:19" ht="15">
      <c r="P11814" s="806" t="s">
        <v>926</v>
      </c>
      <c r="Q11814" s="807">
        <v>167</v>
      </c>
      <c r="R11814" s="807">
        <v>31</v>
      </c>
      <c r="S11814" s="759" t="str">
        <f t="shared" si="367"/>
        <v>Adulto</v>
      </c>
    </row>
    <row r="11815" spans="16:19" ht="15">
      <c r="P11815" s="806" t="s">
        <v>926</v>
      </c>
      <c r="Q11815" s="807">
        <v>188</v>
      </c>
      <c r="R11815" s="807">
        <v>32</v>
      </c>
      <c r="S11815" s="759" t="str">
        <f t="shared" si="367"/>
        <v>Adulto</v>
      </c>
    </row>
    <row r="11816" spans="16:19" ht="15">
      <c r="P11816" s="806" t="s">
        <v>926</v>
      </c>
      <c r="Q11816" s="807">
        <v>190</v>
      </c>
      <c r="R11816" s="807">
        <v>33</v>
      </c>
      <c r="S11816" s="759" t="str">
        <f t="shared" si="367"/>
        <v>Adulto</v>
      </c>
    </row>
    <row r="11817" spans="16:19" ht="15">
      <c r="P11817" s="806" t="s">
        <v>926</v>
      </c>
      <c r="Q11817" s="807">
        <v>208</v>
      </c>
      <c r="R11817" s="807">
        <v>34</v>
      </c>
      <c r="S11817" s="759" t="str">
        <f t="shared" si="367"/>
        <v>Adulto</v>
      </c>
    </row>
    <row r="11818" spans="16:19" ht="15">
      <c r="P11818" s="806" t="s">
        <v>926</v>
      </c>
      <c r="Q11818" s="807">
        <v>168</v>
      </c>
      <c r="R11818" s="807">
        <v>35</v>
      </c>
      <c r="S11818" s="759" t="str">
        <f t="shared" si="367"/>
        <v>Adulto</v>
      </c>
    </row>
    <row r="11819" spans="16:19" ht="15">
      <c r="P11819" s="806" t="s">
        <v>926</v>
      </c>
      <c r="Q11819" s="807">
        <v>164</v>
      </c>
      <c r="R11819" s="807">
        <v>36</v>
      </c>
      <c r="S11819" s="759" t="str">
        <f t="shared" si="367"/>
        <v>Adulto</v>
      </c>
    </row>
    <row r="11820" spans="16:19" ht="15">
      <c r="P11820" s="806" t="s">
        <v>926</v>
      </c>
      <c r="Q11820" s="807">
        <v>161</v>
      </c>
      <c r="R11820" s="807">
        <v>37</v>
      </c>
      <c r="S11820" s="759" t="str">
        <f t="shared" si="367"/>
        <v>Adulto</v>
      </c>
    </row>
    <row r="11821" spans="16:19" ht="15">
      <c r="P11821" s="806" t="s">
        <v>926</v>
      </c>
      <c r="Q11821" s="807">
        <v>171</v>
      </c>
      <c r="R11821" s="807">
        <v>38</v>
      </c>
      <c r="S11821" s="759" t="str">
        <f t="shared" si="367"/>
        <v>Adulto</v>
      </c>
    </row>
    <row r="11822" spans="16:19" ht="15">
      <c r="P11822" s="806" t="s">
        <v>926</v>
      </c>
      <c r="Q11822" s="807">
        <v>167</v>
      </c>
      <c r="R11822" s="807">
        <v>39</v>
      </c>
      <c r="S11822" s="759" t="str">
        <f t="shared" si="367"/>
        <v>Adulto</v>
      </c>
    </row>
    <row r="11823" spans="16:19" ht="15">
      <c r="P11823" s="806" t="s">
        <v>926</v>
      </c>
      <c r="Q11823" s="807">
        <v>155</v>
      </c>
      <c r="R11823" s="807">
        <v>40</v>
      </c>
      <c r="S11823" s="759" t="str">
        <f t="shared" si="367"/>
        <v>Adulto</v>
      </c>
    </row>
    <row r="11824" spans="16:19" ht="15">
      <c r="P11824" s="806" t="s">
        <v>926</v>
      </c>
      <c r="Q11824" s="807">
        <v>165</v>
      </c>
      <c r="R11824" s="807">
        <v>41</v>
      </c>
      <c r="S11824" s="759" t="str">
        <f t="shared" si="367"/>
        <v>Adulto</v>
      </c>
    </row>
    <row r="11825" spans="16:19" ht="15">
      <c r="P11825" s="806" t="s">
        <v>926</v>
      </c>
      <c r="Q11825" s="807">
        <v>147</v>
      </c>
      <c r="R11825" s="807">
        <v>42</v>
      </c>
      <c r="S11825" s="759" t="str">
        <f t="shared" si="367"/>
        <v>Adulto</v>
      </c>
    </row>
    <row r="11826" spans="16:19" ht="15">
      <c r="P11826" s="806" t="s">
        <v>926</v>
      </c>
      <c r="Q11826" s="807">
        <v>150</v>
      </c>
      <c r="R11826" s="807">
        <v>43</v>
      </c>
      <c r="S11826" s="759" t="str">
        <f t="shared" si="367"/>
        <v>Adulto</v>
      </c>
    </row>
    <row r="11827" spans="16:19" ht="15">
      <c r="P11827" s="806" t="s">
        <v>926</v>
      </c>
      <c r="Q11827" s="807">
        <v>126</v>
      </c>
      <c r="R11827" s="807">
        <v>44</v>
      </c>
      <c r="S11827" s="759" t="str">
        <f t="shared" si="367"/>
        <v>Adulto</v>
      </c>
    </row>
    <row r="11828" spans="16:19" ht="15">
      <c r="P11828" s="806" t="s">
        <v>926</v>
      </c>
      <c r="Q11828" s="807">
        <v>136</v>
      </c>
      <c r="R11828" s="807">
        <v>45</v>
      </c>
      <c r="S11828" s="759" t="str">
        <f t="shared" si="367"/>
        <v>Adulto</v>
      </c>
    </row>
    <row r="11829" spans="16:19" ht="15">
      <c r="P11829" s="806" t="s">
        <v>926</v>
      </c>
      <c r="Q11829" s="807">
        <v>132</v>
      </c>
      <c r="R11829" s="807">
        <v>46</v>
      </c>
      <c r="S11829" s="759" t="str">
        <f t="shared" si="367"/>
        <v>Adulto</v>
      </c>
    </row>
    <row r="11830" spans="16:19" ht="15">
      <c r="P11830" s="806" t="s">
        <v>926</v>
      </c>
      <c r="Q11830" s="807">
        <v>114</v>
      </c>
      <c r="R11830" s="807">
        <v>47</v>
      </c>
      <c r="S11830" s="759" t="str">
        <f t="shared" si="367"/>
        <v>Adulto</v>
      </c>
    </row>
    <row r="11831" spans="16:19" ht="15">
      <c r="P11831" s="806" t="s">
        <v>926</v>
      </c>
      <c r="Q11831" s="807">
        <v>141</v>
      </c>
      <c r="R11831" s="807">
        <v>48</v>
      </c>
      <c r="S11831" s="759" t="str">
        <f t="shared" si="367"/>
        <v>Adulto</v>
      </c>
    </row>
    <row r="11832" spans="16:19" ht="15">
      <c r="P11832" s="806" t="s">
        <v>926</v>
      </c>
      <c r="Q11832" s="807">
        <v>123</v>
      </c>
      <c r="R11832" s="807">
        <v>49</v>
      </c>
      <c r="S11832" s="759" t="str">
        <f t="shared" si="367"/>
        <v>Adulto</v>
      </c>
    </row>
    <row r="11833" spans="16:19" ht="15">
      <c r="P11833" s="806" t="s">
        <v>926</v>
      </c>
      <c r="Q11833" s="807">
        <v>125</v>
      </c>
      <c r="R11833" s="807">
        <v>50</v>
      </c>
      <c r="S11833" s="759" t="str">
        <f t="shared" si="367"/>
        <v>Adulto</v>
      </c>
    </row>
    <row r="11834" spans="16:19" ht="15">
      <c r="P11834" s="806" t="s">
        <v>926</v>
      </c>
      <c r="Q11834" s="807">
        <v>133</v>
      </c>
      <c r="R11834" s="807">
        <v>51</v>
      </c>
      <c r="S11834" s="759" t="str">
        <f t="shared" si="367"/>
        <v>Adulto</v>
      </c>
    </row>
    <row r="11835" spans="16:19" ht="15">
      <c r="P11835" s="806" t="s">
        <v>926</v>
      </c>
      <c r="Q11835" s="807">
        <v>118</v>
      </c>
      <c r="R11835" s="807">
        <v>52</v>
      </c>
      <c r="S11835" s="759" t="str">
        <f t="shared" si="367"/>
        <v>Adulto</v>
      </c>
    </row>
    <row r="11836" spans="16:19" ht="15">
      <c r="P11836" s="806" t="s">
        <v>926</v>
      </c>
      <c r="Q11836" s="807">
        <v>116</v>
      </c>
      <c r="R11836" s="807">
        <v>53</v>
      </c>
      <c r="S11836" s="759" t="str">
        <f t="shared" si="367"/>
        <v>Adulto</v>
      </c>
    </row>
    <row r="11837" spans="16:19" ht="15">
      <c r="P11837" s="806" t="s">
        <v>926</v>
      </c>
      <c r="Q11837" s="807">
        <v>132</v>
      </c>
      <c r="R11837" s="807">
        <v>54</v>
      </c>
      <c r="S11837" s="759" t="str">
        <f t="shared" si="367"/>
        <v>Adulto</v>
      </c>
    </row>
    <row r="11838" spans="16:19" ht="15">
      <c r="P11838" s="806" t="s">
        <v>926</v>
      </c>
      <c r="Q11838" s="807">
        <v>130</v>
      </c>
      <c r="R11838" s="807">
        <v>55</v>
      </c>
      <c r="S11838" s="759" t="str">
        <f t="shared" si="367"/>
        <v>Adulto</v>
      </c>
    </row>
    <row r="11839" spans="16:19" ht="15">
      <c r="P11839" s="806" t="s">
        <v>926</v>
      </c>
      <c r="Q11839" s="807">
        <v>116</v>
      </c>
      <c r="R11839" s="807">
        <v>56</v>
      </c>
      <c r="S11839" s="759" t="str">
        <f t="shared" si="367"/>
        <v>Adulto</v>
      </c>
    </row>
    <row r="11840" spans="16:19" ht="15">
      <c r="P11840" s="806" t="s">
        <v>926</v>
      </c>
      <c r="Q11840" s="807">
        <v>128</v>
      </c>
      <c r="R11840" s="807">
        <v>57</v>
      </c>
      <c r="S11840" s="759" t="str">
        <f t="shared" si="367"/>
        <v>Adulto</v>
      </c>
    </row>
    <row r="11841" spans="16:19" ht="15">
      <c r="P11841" s="806" t="s">
        <v>926</v>
      </c>
      <c r="Q11841" s="807">
        <v>128</v>
      </c>
      <c r="R11841" s="807">
        <v>58</v>
      </c>
      <c r="S11841" s="759" t="str">
        <f t="shared" si="367"/>
        <v>Adulto</v>
      </c>
    </row>
    <row r="11842" spans="16:19" ht="15">
      <c r="P11842" s="806" t="s">
        <v>926</v>
      </c>
      <c r="Q11842" s="807">
        <v>134</v>
      </c>
      <c r="R11842" s="807">
        <v>59</v>
      </c>
      <c r="S11842" s="759" t="str">
        <f t="shared" si="367"/>
        <v>Adulto</v>
      </c>
    </row>
    <row r="11843" spans="16:19" ht="15">
      <c r="P11843" s="806" t="s">
        <v>926</v>
      </c>
      <c r="Q11843" s="807">
        <v>100</v>
      </c>
      <c r="R11843" s="807">
        <v>60</v>
      </c>
      <c r="S11843" s="759" t="str">
        <f t="shared" ref="S11843:S11906" si="368">IF(P11843=0,"",IF(AND(R11843&gt;=0,R11843&lt;=5),"Primera Infancia",IF(AND(R11843&gt;=6,R11843&lt;=11),"Infancia",IF(AND(R11843&gt;=12,R11843&lt;=17),"Adolescente",IF(AND(R11843&gt;=18,R11843&lt;=28),"Juventud",IF(AND(R11843&gt;=29,R11843&lt;=59),"Adulto","Vejez"))))))</f>
        <v>Vejez</v>
      </c>
    </row>
    <row r="11844" spans="16:19" ht="15">
      <c r="P11844" s="806" t="s">
        <v>926</v>
      </c>
      <c r="Q11844" s="807">
        <v>83</v>
      </c>
      <c r="R11844" s="807">
        <v>61</v>
      </c>
      <c r="S11844" s="759" t="str">
        <f t="shared" si="368"/>
        <v>Vejez</v>
      </c>
    </row>
    <row r="11845" spans="16:19" ht="15">
      <c r="P11845" s="806" t="s">
        <v>926</v>
      </c>
      <c r="Q11845" s="807">
        <v>98</v>
      </c>
      <c r="R11845" s="807">
        <v>62</v>
      </c>
      <c r="S11845" s="759" t="str">
        <f t="shared" si="368"/>
        <v>Vejez</v>
      </c>
    </row>
    <row r="11846" spans="16:19" ht="15">
      <c r="P11846" s="806" t="s">
        <v>926</v>
      </c>
      <c r="Q11846" s="807">
        <v>98</v>
      </c>
      <c r="R11846" s="807">
        <v>63</v>
      </c>
      <c r="S11846" s="759" t="str">
        <f t="shared" si="368"/>
        <v>Vejez</v>
      </c>
    </row>
    <row r="11847" spans="16:19" ht="15">
      <c r="P11847" s="806" t="s">
        <v>926</v>
      </c>
      <c r="Q11847" s="807">
        <v>96</v>
      </c>
      <c r="R11847" s="807">
        <v>64</v>
      </c>
      <c r="S11847" s="759" t="str">
        <f t="shared" si="368"/>
        <v>Vejez</v>
      </c>
    </row>
    <row r="11848" spans="16:19" ht="15">
      <c r="P11848" s="806" t="s">
        <v>926</v>
      </c>
      <c r="Q11848" s="807">
        <v>71</v>
      </c>
      <c r="R11848" s="807">
        <v>65</v>
      </c>
      <c r="S11848" s="759" t="str">
        <f t="shared" si="368"/>
        <v>Vejez</v>
      </c>
    </row>
    <row r="11849" spans="16:19" ht="15">
      <c r="P11849" s="806" t="s">
        <v>926</v>
      </c>
      <c r="Q11849" s="807">
        <v>78</v>
      </c>
      <c r="R11849" s="807">
        <v>66</v>
      </c>
      <c r="S11849" s="759" t="str">
        <f t="shared" si="368"/>
        <v>Vejez</v>
      </c>
    </row>
    <row r="11850" spans="16:19" ht="15">
      <c r="P11850" s="806" t="s">
        <v>926</v>
      </c>
      <c r="Q11850" s="807">
        <v>81</v>
      </c>
      <c r="R11850" s="807">
        <v>67</v>
      </c>
      <c r="S11850" s="759" t="str">
        <f t="shared" si="368"/>
        <v>Vejez</v>
      </c>
    </row>
    <row r="11851" spans="16:19" ht="15">
      <c r="P11851" s="806" t="s">
        <v>926</v>
      </c>
      <c r="Q11851" s="807">
        <v>57</v>
      </c>
      <c r="R11851" s="807">
        <v>68</v>
      </c>
      <c r="S11851" s="759" t="str">
        <f t="shared" si="368"/>
        <v>Vejez</v>
      </c>
    </row>
    <row r="11852" spans="16:19" ht="15">
      <c r="P11852" s="806" t="s">
        <v>926</v>
      </c>
      <c r="Q11852" s="807">
        <v>61</v>
      </c>
      <c r="R11852" s="807">
        <v>69</v>
      </c>
      <c r="S11852" s="759" t="str">
        <f t="shared" si="368"/>
        <v>Vejez</v>
      </c>
    </row>
    <row r="11853" spans="16:19" ht="15">
      <c r="P11853" s="806" t="s">
        <v>926</v>
      </c>
      <c r="Q11853" s="807">
        <v>61</v>
      </c>
      <c r="R11853" s="807">
        <v>70</v>
      </c>
      <c r="S11853" s="759" t="str">
        <f t="shared" si="368"/>
        <v>Vejez</v>
      </c>
    </row>
    <row r="11854" spans="16:19" ht="15">
      <c r="P11854" s="806" t="s">
        <v>926</v>
      </c>
      <c r="Q11854" s="807">
        <v>50</v>
      </c>
      <c r="R11854" s="807">
        <v>71</v>
      </c>
      <c r="S11854" s="759" t="str">
        <f t="shared" si="368"/>
        <v>Vejez</v>
      </c>
    </row>
    <row r="11855" spans="16:19" ht="15">
      <c r="P11855" s="806" t="s">
        <v>926</v>
      </c>
      <c r="Q11855" s="807">
        <v>57</v>
      </c>
      <c r="R11855" s="807">
        <v>72</v>
      </c>
      <c r="S11855" s="759" t="str">
        <f t="shared" si="368"/>
        <v>Vejez</v>
      </c>
    </row>
    <row r="11856" spans="16:19" ht="15">
      <c r="P11856" s="806" t="s">
        <v>926</v>
      </c>
      <c r="Q11856" s="807">
        <v>55</v>
      </c>
      <c r="R11856" s="807">
        <v>73</v>
      </c>
      <c r="S11856" s="759" t="str">
        <f t="shared" si="368"/>
        <v>Vejez</v>
      </c>
    </row>
    <row r="11857" spans="16:19" ht="15">
      <c r="P11857" s="806" t="s">
        <v>926</v>
      </c>
      <c r="Q11857" s="807">
        <v>57</v>
      </c>
      <c r="R11857" s="807">
        <v>74</v>
      </c>
      <c r="S11857" s="759" t="str">
        <f t="shared" si="368"/>
        <v>Vejez</v>
      </c>
    </row>
    <row r="11858" spans="16:19" ht="15">
      <c r="P11858" s="806" t="s">
        <v>926</v>
      </c>
      <c r="Q11858" s="807">
        <v>36</v>
      </c>
      <c r="R11858" s="807">
        <v>75</v>
      </c>
      <c r="S11858" s="759" t="str">
        <f t="shared" si="368"/>
        <v>Vejez</v>
      </c>
    </row>
    <row r="11859" spans="16:19" ht="15">
      <c r="P11859" s="806" t="s">
        <v>926</v>
      </c>
      <c r="Q11859" s="807">
        <v>39</v>
      </c>
      <c r="R11859" s="807">
        <v>76</v>
      </c>
      <c r="S11859" s="759" t="str">
        <f t="shared" si="368"/>
        <v>Vejez</v>
      </c>
    </row>
    <row r="11860" spans="16:19" ht="15">
      <c r="P11860" s="806" t="s">
        <v>926</v>
      </c>
      <c r="Q11860" s="807">
        <v>32</v>
      </c>
      <c r="R11860" s="807">
        <v>77</v>
      </c>
      <c r="S11860" s="759" t="str">
        <f t="shared" si="368"/>
        <v>Vejez</v>
      </c>
    </row>
    <row r="11861" spans="16:19" ht="15">
      <c r="P11861" s="806" t="s">
        <v>926</v>
      </c>
      <c r="Q11861" s="807">
        <v>30</v>
      </c>
      <c r="R11861" s="807">
        <v>78</v>
      </c>
      <c r="S11861" s="759" t="str">
        <f t="shared" si="368"/>
        <v>Vejez</v>
      </c>
    </row>
    <row r="11862" spans="16:19" ht="15">
      <c r="P11862" s="806" t="s">
        <v>926</v>
      </c>
      <c r="Q11862" s="807">
        <v>32</v>
      </c>
      <c r="R11862" s="807">
        <v>79</v>
      </c>
      <c r="S11862" s="759" t="str">
        <f t="shared" si="368"/>
        <v>Vejez</v>
      </c>
    </row>
    <row r="11863" spans="16:19" ht="15">
      <c r="P11863" s="806" t="s">
        <v>926</v>
      </c>
      <c r="Q11863" s="807">
        <v>30</v>
      </c>
      <c r="R11863" s="807">
        <v>80</v>
      </c>
      <c r="S11863" s="759" t="str">
        <f t="shared" si="368"/>
        <v>Vejez</v>
      </c>
    </row>
    <row r="11864" spans="16:19" ht="15">
      <c r="P11864" s="806" t="s">
        <v>926</v>
      </c>
      <c r="Q11864" s="807">
        <v>26</v>
      </c>
      <c r="R11864" s="807">
        <v>81</v>
      </c>
      <c r="S11864" s="759" t="str">
        <f t="shared" si="368"/>
        <v>Vejez</v>
      </c>
    </row>
    <row r="11865" spans="16:19" ht="15">
      <c r="P11865" s="806" t="s">
        <v>926</v>
      </c>
      <c r="Q11865" s="807">
        <v>22</v>
      </c>
      <c r="R11865" s="807">
        <v>82</v>
      </c>
      <c r="S11865" s="759" t="str">
        <f t="shared" si="368"/>
        <v>Vejez</v>
      </c>
    </row>
    <row r="11866" spans="16:19" ht="15">
      <c r="P11866" s="806" t="s">
        <v>926</v>
      </c>
      <c r="Q11866" s="807">
        <v>22</v>
      </c>
      <c r="R11866" s="807">
        <v>83</v>
      </c>
      <c r="S11866" s="759" t="str">
        <f t="shared" si="368"/>
        <v>Vejez</v>
      </c>
    </row>
    <row r="11867" spans="16:19" ht="15">
      <c r="P11867" s="806" t="s">
        <v>926</v>
      </c>
      <c r="Q11867" s="807">
        <v>13</v>
      </c>
      <c r="R11867" s="807">
        <v>84</v>
      </c>
      <c r="S11867" s="759" t="str">
        <f t="shared" si="368"/>
        <v>Vejez</v>
      </c>
    </row>
    <row r="11868" spans="16:19" ht="15">
      <c r="P11868" s="806" t="s">
        <v>926</v>
      </c>
      <c r="Q11868" s="807">
        <v>17</v>
      </c>
      <c r="R11868" s="807">
        <v>85</v>
      </c>
      <c r="S11868" s="759" t="str">
        <f t="shared" si="368"/>
        <v>Vejez</v>
      </c>
    </row>
    <row r="11869" spans="16:19" ht="15">
      <c r="P11869" s="806" t="s">
        <v>926</v>
      </c>
      <c r="Q11869" s="807">
        <v>21</v>
      </c>
      <c r="R11869" s="807">
        <v>86</v>
      </c>
      <c r="S11869" s="759" t="str">
        <f t="shared" si="368"/>
        <v>Vejez</v>
      </c>
    </row>
    <row r="11870" spans="16:19" ht="15">
      <c r="P11870" s="806" t="s">
        <v>926</v>
      </c>
      <c r="Q11870" s="807">
        <v>17</v>
      </c>
      <c r="R11870" s="807">
        <v>87</v>
      </c>
      <c r="S11870" s="759" t="str">
        <f t="shared" si="368"/>
        <v>Vejez</v>
      </c>
    </row>
    <row r="11871" spans="16:19" ht="15">
      <c r="P11871" s="806" t="s">
        <v>926</v>
      </c>
      <c r="Q11871" s="807">
        <v>15</v>
      </c>
      <c r="R11871" s="807">
        <v>88</v>
      </c>
      <c r="S11871" s="759" t="str">
        <f t="shared" si="368"/>
        <v>Vejez</v>
      </c>
    </row>
    <row r="11872" spans="16:19" ht="15">
      <c r="P11872" s="806" t="s">
        <v>926</v>
      </c>
      <c r="Q11872" s="807">
        <v>7</v>
      </c>
      <c r="R11872" s="807">
        <v>89</v>
      </c>
      <c r="S11872" s="759" t="str">
        <f t="shared" si="368"/>
        <v>Vejez</v>
      </c>
    </row>
    <row r="11873" spans="16:19" ht="15">
      <c r="P11873" s="806" t="s">
        <v>926</v>
      </c>
      <c r="Q11873" s="807">
        <v>10</v>
      </c>
      <c r="R11873" s="807">
        <v>90</v>
      </c>
      <c r="S11873" s="759" t="str">
        <f t="shared" si="368"/>
        <v>Vejez</v>
      </c>
    </row>
    <row r="11874" spans="16:19" ht="15">
      <c r="P11874" s="806" t="s">
        <v>926</v>
      </c>
      <c r="Q11874" s="807">
        <v>9</v>
      </c>
      <c r="R11874" s="807">
        <v>91</v>
      </c>
      <c r="S11874" s="759" t="str">
        <f t="shared" si="368"/>
        <v>Vejez</v>
      </c>
    </row>
    <row r="11875" spans="16:19" ht="15">
      <c r="P11875" s="806" t="s">
        <v>926</v>
      </c>
      <c r="Q11875" s="807">
        <v>6</v>
      </c>
      <c r="R11875" s="807">
        <v>92</v>
      </c>
      <c r="S11875" s="759" t="str">
        <f t="shared" si="368"/>
        <v>Vejez</v>
      </c>
    </row>
    <row r="11876" spans="16:19" ht="15">
      <c r="P11876" s="806" t="s">
        <v>926</v>
      </c>
      <c r="Q11876" s="807">
        <v>5</v>
      </c>
      <c r="R11876" s="807">
        <v>93</v>
      </c>
      <c r="S11876" s="759" t="str">
        <f t="shared" si="368"/>
        <v>Vejez</v>
      </c>
    </row>
    <row r="11877" spans="16:19" ht="15">
      <c r="P11877" s="806" t="s">
        <v>926</v>
      </c>
      <c r="Q11877" s="807">
        <v>4</v>
      </c>
      <c r="R11877" s="807">
        <v>94</v>
      </c>
      <c r="S11877" s="759" t="str">
        <f t="shared" si="368"/>
        <v>Vejez</v>
      </c>
    </row>
    <row r="11878" spans="16:19" ht="15">
      <c r="P11878" s="806" t="s">
        <v>926</v>
      </c>
      <c r="Q11878" s="807">
        <v>2</v>
      </c>
      <c r="R11878" s="807">
        <v>95</v>
      </c>
      <c r="S11878" s="759" t="str">
        <f t="shared" si="368"/>
        <v>Vejez</v>
      </c>
    </row>
    <row r="11879" spans="16:19" ht="15">
      <c r="P11879" s="806" t="s">
        <v>926</v>
      </c>
      <c r="Q11879" s="807">
        <v>5</v>
      </c>
      <c r="R11879" s="807">
        <v>96</v>
      </c>
      <c r="S11879" s="759" t="str">
        <f t="shared" si="368"/>
        <v>Vejez</v>
      </c>
    </row>
    <row r="11880" spans="16:19" ht="15">
      <c r="P11880" s="806" t="s">
        <v>926</v>
      </c>
      <c r="Q11880" s="807">
        <v>1</v>
      </c>
      <c r="R11880" s="807">
        <v>97</v>
      </c>
      <c r="S11880" s="759" t="str">
        <f t="shared" si="368"/>
        <v>Vejez</v>
      </c>
    </row>
    <row r="11881" spans="16:19" ht="15">
      <c r="P11881" s="806" t="s">
        <v>926</v>
      </c>
      <c r="Q11881" s="807">
        <v>3</v>
      </c>
      <c r="R11881" s="807">
        <v>98</v>
      </c>
      <c r="S11881" s="759" t="str">
        <f t="shared" si="368"/>
        <v>Vejez</v>
      </c>
    </row>
    <row r="11882" spans="16:19" ht="15">
      <c r="P11882" s="806" t="s">
        <v>926</v>
      </c>
      <c r="Q11882" s="807">
        <v>2</v>
      </c>
      <c r="R11882" s="807">
        <v>99</v>
      </c>
      <c r="S11882" s="759" t="str">
        <f t="shared" si="368"/>
        <v>Vejez</v>
      </c>
    </row>
    <row r="11883" spans="16:19" ht="15">
      <c r="P11883" s="806" t="s">
        <v>926</v>
      </c>
      <c r="Q11883" s="807">
        <v>1</v>
      </c>
      <c r="R11883" s="807">
        <v>100</v>
      </c>
      <c r="S11883" s="759" t="str">
        <f t="shared" si="368"/>
        <v>Vejez</v>
      </c>
    </row>
    <row r="11884" spans="16:19" ht="15">
      <c r="P11884" s="806" t="s">
        <v>926</v>
      </c>
      <c r="Q11884" s="807">
        <v>1</v>
      </c>
      <c r="R11884" s="807">
        <v>101</v>
      </c>
      <c r="S11884" s="759" t="str">
        <f t="shared" si="368"/>
        <v>Vejez</v>
      </c>
    </row>
    <row r="11885" spans="16:19" ht="15">
      <c r="P11885" s="806" t="s">
        <v>926</v>
      </c>
      <c r="Q11885" s="807">
        <v>1</v>
      </c>
      <c r="R11885" s="807">
        <v>103</v>
      </c>
      <c r="S11885" s="759" t="str">
        <f t="shared" si="368"/>
        <v>Vejez</v>
      </c>
    </row>
    <row r="11886" spans="16:19" ht="15">
      <c r="P11886" s="806" t="s">
        <v>926</v>
      </c>
      <c r="Q11886" s="807">
        <v>1</v>
      </c>
      <c r="R11886" s="807">
        <v>106</v>
      </c>
      <c r="S11886" s="759" t="str">
        <f t="shared" si="368"/>
        <v>Vejez</v>
      </c>
    </row>
    <row r="11887" spans="16:19" ht="15">
      <c r="P11887" s="806" t="s">
        <v>926</v>
      </c>
      <c r="Q11887" s="807">
        <v>2</v>
      </c>
      <c r="R11887" s="807">
        <v>107</v>
      </c>
      <c r="S11887" s="759" t="str">
        <f t="shared" si="368"/>
        <v>Vejez</v>
      </c>
    </row>
    <row r="11888" spans="16:19" ht="15">
      <c r="P11888" s="806" t="s">
        <v>926</v>
      </c>
      <c r="Q11888" s="807">
        <v>1</v>
      </c>
      <c r="R11888" s="807">
        <v>108</v>
      </c>
      <c r="S11888" s="759" t="str">
        <f t="shared" si="368"/>
        <v>Vejez</v>
      </c>
    </row>
    <row r="11889" spans="16:19" ht="30">
      <c r="P11889" s="806" t="s">
        <v>927</v>
      </c>
      <c r="Q11889" s="807">
        <v>31</v>
      </c>
      <c r="R11889" s="807">
        <v>0</v>
      </c>
      <c r="S11889" s="759" t="str">
        <f t="shared" si="368"/>
        <v>Primera Infancia</v>
      </c>
    </row>
    <row r="11890" spans="16:19" ht="30">
      <c r="P11890" s="806" t="s">
        <v>927</v>
      </c>
      <c r="Q11890" s="807">
        <v>29</v>
      </c>
      <c r="R11890" s="807">
        <v>1</v>
      </c>
      <c r="S11890" s="759" t="str">
        <f t="shared" si="368"/>
        <v>Primera Infancia</v>
      </c>
    </row>
    <row r="11891" spans="16:19" ht="30">
      <c r="P11891" s="806" t="s">
        <v>927</v>
      </c>
      <c r="Q11891" s="807">
        <v>27</v>
      </c>
      <c r="R11891" s="807">
        <v>2</v>
      </c>
      <c r="S11891" s="759" t="str">
        <f t="shared" si="368"/>
        <v>Primera Infancia</v>
      </c>
    </row>
    <row r="11892" spans="16:19" ht="30">
      <c r="P11892" s="806" t="s">
        <v>927</v>
      </c>
      <c r="Q11892" s="807">
        <v>22</v>
      </c>
      <c r="R11892" s="807">
        <v>3</v>
      </c>
      <c r="S11892" s="759" t="str">
        <f t="shared" si="368"/>
        <v>Primera Infancia</v>
      </c>
    </row>
    <row r="11893" spans="16:19" ht="30">
      <c r="P11893" s="806" t="s">
        <v>927</v>
      </c>
      <c r="Q11893" s="807">
        <v>28</v>
      </c>
      <c r="R11893" s="807">
        <v>4</v>
      </c>
      <c r="S11893" s="759" t="str">
        <f t="shared" si="368"/>
        <v>Primera Infancia</v>
      </c>
    </row>
    <row r="11894" spans="16:19" ht="30">
      <c r="P11894" s="806" t="s">
        <v>927</v>
      </c>
      <c r="Q11894" s="807">
        <v>23</v>
      </c>
      <c r="R11894" s="807">
        <v>5</v>
      </c>
      <c r="S11894" s="759" t="str">
        <f t="shared" si="368"/>
        <v>Primera Infancia</v>
      </c>
    </row>
    <row r="11895" spans="16:19" ht="15">
      <c r="P11895" s="806" t="s">
        <v>927</v>
      </c>
      <c r="Q11895" s="807">
        <v>33</v>
      </c>
      <c r="R11895" s="807">
        <v>6</v>
      </c>
      <c r="S11895" s="759" t="str">
        <f t="shared" si="368"/>
        <v>Infancia</v>
      </c>
    </row>
    <row r="11896" spans="16:19" ht="15">
      <c r="P11896" s="806" t="s">
        <v>927</v>
      </c>
      <c r="Q11896" s="807">
        <v>23</v>
      </c>
      <c r="R11896" s="807">
        <v>7</v>
      </c>
      <c r="S11896" s="759" t="str">
        <f t="shared" si="368"/>
        <v>Infancia</v>
      </c>
    </row>
    <row r="11897" spans="16:19" ht="15">
      <c r="P11897" s="806" t="s">
        <v>927</v>
      </c>
      <c r="Q11897" s="807">
        <v>28</v>
      </c>
      <c r="R11897" s="807">
        <v>8</v>
      </c>
      <c r="S11897" s="759" t="str">
        <f t="shared" si="368"/>
        <v>Infancia</v>
      </c>
    </row>
    <row r="11898" spans="16:19" ht="15">
      <c r="P11898" s="806" t="s">
        <v>927</v>
      </c>
      <c r="Q11898" s="807">
        <v>30</v>
      </c>
      <c r="R11898" s="807">
        <v>9</v>
      </c>
      <c r="S11898" s="759" t="str">
        <f t="shared" si="368"/>
        <v>Infancia</v>
      </c>
    </row>
    <row r="11899" spans="16:19" ht="15">
      <c r="P11899" s="806" t="s">
        <v>927</v>
      </c>
      <c r="Q11899" s="807">
        <v>40</v>
      </c>
      <c r="R11899" s="807">
        <v>10</v>
      </c>
      <c r="S11899" s="759" t="str">
        <f t="shared" si="368"/>
        <v>Infancia</v>
      </c>
    </row>
    <row r="11900" spans="16:19" ht="15">
      <c r="P11900" s="806" t="s">
        <v>927</v>
      </c>
      <c r="Q11900" s="807">
        <v>39</v>
      </c>
      <c r="R11900" s="807">
        <v>11</v>
      </c>
      <c r="S11900" s="759" t="str">
        <f t="shared" si="368"/>
        <v>Infancia</v>
      </c>
    </row>
    <row r="11901" spans="16:19" ht="30">
      <c r="P11901" s="806" t="s">
        <v>927</v>
      </c>
      <c r="Q11901" s="807">
        <v>34</v>
      </c>
      <c r="R11901" s="807">
        <v>12</v>
      </c>
      <c r="S11901" s="759" t="str">
        <f t="shared" si="368"/>
        <v>Adolescente</v>
      </c>
    </row>
    <row r="11902" spans="16:19" ht="30">
      <c r="P11902" s="806" t="s">
        <v>927</v>
      </c>
      <c r="Q11902" s="807">
        <v>37</v>
      </c>
      <c r="R11902" s="807">
        <v>13</v>
      </c>
      <c r="S11902" s="759" t="str">
        <f t="shared" si="368"/>
        <v>Adolescente</v>
      </c>
    </row>
    <row r="11903" spans="16:19" ht="30">
      <c r="P11903" s="806" t="s">
        <v>927</v>
      </c>
      <c r="Q11903" s="807">
        <v>49</v>
      </c>
      <c r="R11903" s="807">
        <v>14</v>
      </c>
      <c r="S11903" s="759" t="str">
        <f t="shared" si="368"/>
        <v>Adolescente</v>
      </c>
    </row>
    <row r="11904" spans="16:19" ht="30">
      <c r="P11904" s="806" t="s">
        <v>927</v>
      </c>
      <c r="Q11904" s="807">
        <v>52</v>
      </c>
      <c r="R11904" s="807">
        <v>15</v>
      </c>
      <c r="S11904" s="759" t="str">
        <f t="shared" si="368"/>
        <v>Adolescente</v>
      </c>
    </row>
    <row r="11905" spans="16:19" ht="30">
      <c r="P11905" s="806" t="s">
        <v>927</v>
      </c>
      <c r="Q11905" s="807">
        <v>40</v>
      </c>
      <c r="R11905" s="807">
        <v>16</v>
      </c>
      <c r="S11905" s="759" t="str">
        <f t="shared" si="368"/>
        <v>Adolescente</v>
      </c>
    </row>
    <row r="11906" spans="16:19" ht="30">
      <c r="P11906" s="806" t="s">
        <v>927</v>
      </c>
      <c r="Q11906" s="807">
        <v>50</v>
      </c>
      <c r="R11906" s="807">
        <v>17</v>
      </c>
      <c r="S11906" s="759" t="str">
        <f t="shared" si="368"/>
        <v>Adolescente</v>
      </c>
    </row>
    <row r="11907" spans="16:19" ht="15">
      <c r="P11907" s="806" t="s">
        <v>927</v>
      </c>
      <c r="Q11907" s="807">
        <v>42</v>
      </c>
      <c r="R11907" s="807">
        <v>18</v>
      </c>
      <c r="S11907" s="759" t="str">
        <f t="shared" ref="S11907:S11970" si="369">IF(P11907=0,"",IF(AND(R11907&gt;=0,R11907&lt;=5),"Primera Infancia",IF(AND(R11907&gt;=6,R11907&lt;=11),"Infancia",IF(AND(R11907&gt;=12,R11907&lt;=17),"Adolescente",IF(AND(R11907&gt;=18,R11907&lt;=28),"Juventud",IF(AND(R11907&gt;=29,R11907&lt;=59),"Adulto","Vejez"))))))</f>
        <v>Juventud</v>
      </c>
    </row>
    <row r="11908" spans="16:19" ht="15">
      <c r="P11908" s="806" t="s">
        <v>927</v>
      </c>
      <c r="Q11908" s="807">
        <v>36</v>
      </c>
      <c r="R11908" s="807">
        <v>19</v>
      </c>
      <c r="S11908" s="759" t="str">
        <f t="shared" si="369"/>
        <v>Juventud</v>
      </c>
    </row>
    <row r="11909" spans="16:19" ht="15">
      <c r="P11909" s="806" t="s">
        <v>927</v>
      </c>
      <c r="Q11909" s="807">
        <v>28</v>
      </c>
      <c r="R11909" s="807">
        <v>20</v>
      </c>
      <c r="S11909" s="759" t="str">
        <f t="shared" si="369"/>
        <v>Juventud</v>
      </c>
    </row>
    <row r="11910" spans="16:19" ht="15">
      <c r="P11910" s="806" t="s">
        <v>927</v>
      </c>
      <c r="Q11910" s="807">
        <v>33</v>
      </c>
      <c r="R11910" s="807">
        <v>21</v>
      </c>
      <c r="S11910" s="759" t="str">
        <f t="shared" si="369"/>
        <v>Juventud</v>
      </c>
    </row>
    <row r="11911" spans="16:19" ht="15">
      <c r="P11911" s="806" t="s">
        <v>927</v>
      </c>
      <c r="Q11911" s="807">
        <v>40</v>
      </c>
      <c r="R11911" s="807">
        <v>22</v>
      </c>
      <c r="S11911" s="759" t="str">
        <f t="shared" si="369"/>
        <v>Juventud</v>
      </c>
    </row>
    <row r="11912" spans="16:19" ht="15">
      <c r="P11912" s="806" t="s">
        <v>927</v>
      </c>
      <c r="Q11912" s="807">
        <v>39</v>
      </c>
      <c r="R11912" s="807">
        <v>23</v>
      </c>
      <c r="S11912" s="759" t="str">
        <f t="shared" si="369"/>
        <v>Juventud</v>
      </c>
    </row>
    <row r="11913" spans="16:19" ht="15">
      <c r="P11913" s="806" t="s">
        <v>927</v>
      </c>
      <c r="Q11913" s="807">
        <v>35</v>
      </c>
      <c r="R11913" s="807">
        <v>24</v>
      </c>
      <c r="S11913" s="759" t="str">
        <f t="shared" si="369"/>
        <v>Juventud</v>
      </c>
    </row>
    <row r="11914" spans="16:19" ht="15">
      <c r="P11914" s="806" t="s">
        <v>927</v>
      </c>
      <c r="Q11914" s="807">
        <v>37</v>
      </c>
      <c r="R11914" s="807">
        <v>25</v>
      </c>
      <c r="S11914" s="759" t="str">
        <f t="shared" si="369"/>
        <v>Juventud</v>
      </c>
    </row>
    <row r="11915" spans="16:19" ht="15">
      <c r="P11915" s="806" t="s">
        <v>927</v>
      </c>
      <c r="Q11915" s="807">
        <v>38</v>
      </c>
      <c r="R11915" s="807">
        <v>26</v>
      </c>
      <c r="S11915" s="759" t="str">
        <f t="shared" si="369"/>
        <v>Juventud</v>
      </c>
    </row>
    <row r="11916" spans="16:19" ht="15">
      <c r="P11916" s="806" t="s">
        <v>927</v>
      </c>
      <c r="Q11916" s="807">
        <v>39</v>
      </c>
      <c r="R11916" s="807">
        <v>27</v>
      </c>
      <c r="S11916" s="759" t="str">
        <f t="shared" si="369"/>
        <v>Juventud</v>
      </c>
    </row>
    <row r="11917" spans="16:19" ht="15">
      <c r="P11917" s="806" t="s">
        <v>927</v>
      </c>
      <c r="Q11917" s="807">
        <v>32</v>
      </c>
      <c r="R11917" s="807">
        <v>28</v>
      </c>
      <c r="S11917" s="759" t="str">
        <f t="shared" si="369"/>
        <v>Juventud</v>
      </c>
    </row>
    <row r="11918" spans="16:19" ht="15">
      <c r="P11918" s="806" t="s">
        <v>927</v>
      </c>
      <c r="Q11918" s="807">
        <v>33</v>
      </c>
      <c r="R11918" s="807">
        <v>29</v>
      </c>
      <c r="S11918" s="759" t="str">
        <f t="shared" si="369"/>
        <v>Adulto</v>
      </c>
    </row>
    <row r="11919" spans="16:19" ht="15">
      <c r="P11919" s="806" t="s">
        <v>927</v>
      </c>
      <c r="Q11919" s="807">
        <v>36</v>
      </c>
      <c r="R11919" s="807">
        <v>30</v>
      </c>
      <c r="S11919" s="759" t="str">
        <f t="shared" si="369"/>
        <v>Adulto</v>
      </c>
    </row>
    <row r="11920" spans="16:19" ht="15">
      <c r="P11920" s="806" t="s">
        <v>927</v>
      </c>
      <c r="Q11920" s="807">
        <v>21</v>
      </c>
      <c r="R11920" s="807">
        <v>31</v>
      </c>
      <c r="S11920" s="759" t="str">
        <f t="shared" si="369"/>
        <v>Adulto</v>
      </c>
    </row>
    <row r="11921" spans="16:19" ht="15">
      <c r="P11921" s="806" t="s">
        <v>927</v>
      </c>
      <c r="Q11921" s="807">
        <v>28</v>
      </c>
      <c r="R11921" s="807">
        <v>32</v>
      </c>
      <c r="S11921" s="759" t="str">
        <f t="shared" si="369"/>
        <v>Adulto</v>
      </c>
    </row>
    <row r="11922" spans="16:19" ht="15">
      <c r="P11922" s="806" t="s">
        <v>927</v>
      </c>
      <c r="Q11922" s="807">
        <v>24</v>
      </c>
      <c r="R11922" s="807">
        <v>33</v>
      </c>
      <c r="S11922" s="759" t="str">
        <f t="shared" si="369"/>
        <v>Adulto</v>
      </c>
    </row>
    <row r="11923" spans="16:19" ht="15">
      <c r="P11923" s="806" t="s">
        <v>927</v>
      </c>
      <c r="Q11923" s="807">
        <v>32</v>
      </c>
      <c r="R11923" s="807">
        <v>34</v>
      </c>
      <c r="S11923" s="759" t="str">
        <f t="shared" si="369"/>
        <v>Adulto</v>
      </c>
    </row>
    <row r="11924" spans="16:19" ht="15">
      <c r="P11924" s="806" t="s">
        <v>927</v>
      </c>
      <c r="Q11924" s="807">
        <v>31</v>
      </c>
      <c r="R11924" s="807">
        <v>35</v>
      </c>
      <c r="S11924" s="759" t="str">
        <f t="shared" si="369"/>
        <v>Adulto</v>
      </c>
    </row>
    <row r="11925" spans="16:19" ht="15">
      <c r="P11925" s="806" t="s">
        <v>927</v>
      </c>
      <c r="Q11925" s="807">
        <v>26</v>
      </c>
      <c r="R11925" s="807">
        <v>36</v>
      </c>
      <c r="S11925" s="759" t="str">
        <f t="shared" si="369"/>
        <v>Adulto</v>
      </c>
    </row>
    <row r="11926" spans="16:19" ht="15">
      <c r="P11926" s="806" t="s">
        <v>927</v>
      </c>
      <c r="Q11926" s="807">
        <v>35</v>
      </c>
      <c r="R11926" s="807">
        <v>37</v>
      </c>
      <c r="S11926" s="759" t="str">
        <f t="shared" si="369"/>
        <v>Adulto</v>
      </c>
    </row>
    <row r="11927" spans="16:19" ht="15">
      <c r="P11927" s="806" t="s">
        <v>927</v>
      </c>
      <c r="Q11927" s="807">
        <v>22</v>
      </c>
      <c r="R11927" s="807">
        <v>38</v>
      </c>
      <c r="S11927" s="759" t="str">
        <f t="shared" si="369"/>
        <v>Adulto</v>
      </c>
    </row>
    <row r="11928" spans="16:19" ht="15">
      <c r="P11928" s="806" t="s">
        <v>927</v>
      </c>
      <c r="Q11928" s="807">
        <v>38</v>
      </c>
      <c r="R11928" s="807">
        <v>39</v>
      </c>
      <c r="S11928" s="759" t="str">
        <f t="shared" si="369"/>
        <v>Adulto</v>
      </c>
    </row>
    <row r="11929" spans="16:19" ht="15">
      <c r="P11929" s="806" t="s">
        <v>927</v>
      </c>
      <c r="Q11929" s="807">
        <v>37</v>
      </c>
      <c r="R11929" s="807">
        <v>40</v>
      </c>
      <c r="S11929" s="759" t="str">
        <f t="shared" si="369"/>
        <v>Adulto</v>
      </c>
    </row>
    <row r="11930" spans="16:19" ht="15">
      <c r="P11930" s="806" t="s">
        <v>927</v>
      </c>
      <c r="Q11930" s="807">
        <v>31</v>
      </c>
      <c r="R11930" s="807">
        <v>41</v>
      </c>
      <c r="S11930" s="759" t="str">
        <f t="shared" si="369"/>
        <v>Adulto</v>
      </c>
    </row>
    <row r="11931" spans="16:19" ht="15">
      <c r="P11931" s="806" t="s">
        <v>927</v>
      </c>
      <c r="Q11931" s="807">
        <v>39</v>
      </c>
      <c r="R11931" s="807">
        <v>42</v>
      </c>
      <c r="S11931" s="759" t="str">
        <f t="shared" si="369"/>
        <v>Adulto</v>
      </c>
    </row>
    <row r="11932" spans="16:19" ht="15">
      <c r="P11932" s="806" t="s">
        <v>927</v>
      </c>
      <c r="Q11932" s="807">
        <v>34</v>
      </c>
      <c r="R11932" s="807">
        <v>43</v>
      </c>
      <c r="S11932" s="759" t="str">
        <f t="shared" si="369"/>
        <v>Adulto</v>
      </c>
    </row>
    <row r="11933" spans="16:19" ht="15">
      <c r="P11933" s="806" t="s">
        <v>927</v>
      </c>
      <c r="Q11933" s="807">
        <v>38</v>
      </c>
      <c r="R11933" s="807">
        <v>44</v>
      </c>
      <c r="S11933" s="759" t="str">
        <f t="shared" si="369"/>
        <v>Adulto</v>
      </c>
    </row>
    <row r="11934" spans="16:19" ht="15">
      <c r="P11934" s="806" t="s">
        <v>927</v>
      </c>
      <c r="Q11934" s="807">
        <v>38</v>
      </c>
      <c r="R11934" s="807">
        <v>45</v>
      </c>
      <c r="S11934" s="759" t="str">
        <f t="shared" si="369"/>
        <v>Adulto</v>
      </c>
    </row>
    <row r="11935" spans="16:19" ht="15">
      <c r="P11935" s="806" t="s">
        <v>927</v>
      </c>
      <c r="Q11935" s="807">
        <v>26</v>
      </c>
      <c r="R11935" s="807">
        <v>46</v>
      </c>
      <c r="S11935" s="759" t="str">
        <f t="shared" si="369"/>
        <v>Adulto</v>
      </c>
    </row>
    <row r="11936" spans="16:19" ht="15">
      <c r="P11936" s="806" t="s">
        <v>927</v>
      </c>
      <c r="Q11936" s="807">
        <v>37</v>
      </c>
      <c r="R11936" s="807">
        <v>47</v>
      </c>
      <c r="S11936" s="759" t="str">
        <f t="shared" si="369"/>
        <v>Adulto</v>
      </c>
    </row>
    <row r="11937" spans="16:19" ht="15">
      <c r="P11937" s="806" t="s">
        <v>927</v>
      </c>
      <c r="Q11937" s="807">
        <v>42</v>
      </c>
      <c r="R11937" s="807">
        <v>48</v>
      </c>
      <c r="S11937" s="759" t="str">
        <f t="shared" si="369"/>
        <v>Adulto</v>
      </c>
    </row>
    <row r="11938" spans="16:19" ht="15">
      <c r="P11938" s="806" t="s">
        <v>927</v>
      </c>
      <c r="Q11938" s="807">
        <v>43</v>
      </c>
      <c r="R11938" s="807">
        <v>49</v>
      </c>
      <c r="S11938" s="759" t="str">
        <f t="shared" si="369"/>
        <v>Adulto</v>
      </c>
    </row>
    <row r="11939" spans="16:19" ht="15">
      <c r="P11939" s="806" t="s">
        <v>927</v>
      </c>
      <c r="Q11939" s="807">
        <v>32</v>
      </c>
      <c r="R11939" s="807">
        <v>50</v>
      </c>
      <c r="S11939" s="759" t="str">
        <f t="shared" si="369"/>
        <v>Adulto</v>
      </c>
    </row>
    <row r="11940" spans="16:19" ht="15">
      <c r="P11940" s="806" t="s">
        <v>927</v>
      </c>
      <c r="Q11940" s="807">
        <v>34</v>
      </c>
      <c r="R11940" s="807">
        <v>51</v>
      </c>
      <c r="S11940" s="759" t="str">
        <f t="shared" si="369"/>
        <v>Adulto</v>
      </c>
    </row>
    <row r="11941" spans="16:19" ht="15">
      <c r="P11941" s="806" t="s">
        <v>927</v>
      </c>
      <c r="Q11941" s="807">
        <v>34</v>
      </c>
      <c r="R11941" s="807">
        <v>52</v>
      </c>
      <c r="S11941" s="759" t="str">
        <f t="shared" si="369"/>
        <v>Adulto</v>
      </c>
    </row>
    <row r="11942" spans="16:19" ht="15">
      <c r="P11942" s="806" t="s">
        <v>927</v>
      </c>
      <c r="Q11942" s="807">
        <v>46</v>
      </c>
      <c r="R11942" s="807">
        <v>53</v>
      </c>
      <c r="S11942" s="759" t="str">
        <f t="shared" si="369"/>
        <v>Adulto</v>
      </c>
    </row>
    <row r="11943" spans="16:19" ht="15">
      <c r="P11943" s="806" t="s">
        <v>927</v>
      </c>
      <c r="Q11943" s="807">
        <v>47</v>
      </c>
      <c r="R11943" s="807">
        <v>54</v>
      </c>
      <c r="S11943" s="759" t="str">
        <f t="shared" si="369"/>
        <v>Adulto</v>
      </c>
    </row>
    <row r="11944" spans="16:19" ht="15">
      <c r="P11944" s="806" t="s">
        <v>927</v>
      </c>
      <c r="Q11944" s="807">
        <v>53</v>
      </c>
      <c r="R11944" s="807">
        <v>55</v>
      </c>
      <c r="S11944" s="759" t="str">
        <f t="shared" si="369"/>
        <v>Adulto</v>
      </c>
    </row>
    <row r="11945" spans="16:19" ht="15">
      <c r="P11945" s="806" t="s">
        <v>927</v>
      </c>
      <c r="Q11945" s="807">
        <v>59</v>
      </c>
      <c r="R11945" s="807">
        <v>56</v>
      </c>
      <c r="S11945" s="759" t="str">
        <f t="shared" si="369"/>
        <v>Adulto</v>
      </c>
    </row>
    <row r="11946" spans="16:19" ht="15">
      <c r="P11946" s="806" t="s">
        <v>927</v>
      </c>
      <c r="Q11946" s="807">
        <v>41</v>
      </c>
      <c r="R11946" s="807">
        <v>57</v>
      </c>
      <c r="S11946" s="759" t="str">
        <f t="shared" si="369"/>
        <v>Adulto</v>
      </c>
    </row>
    <row r="11947" spans="16:19" ht="15">
      <c r="P11947" s="806" t="s">
        <v>927</v>
      </c>
      <c r="Q11947" s="807">
        <v>56</v>
      </c>
      <c r="R11947" s="807">
        <v>58</v>
      </c>
      <c r="S11947" s="759" t="str">
        <f t="shared" si="369"/>
        <v>Adulto</v>
      </c>
    </row>
    <row r="11948" spans="16:19" ht="15">
      <c r="P11948" s="806" t="s">
        <v>927</v>
      </c>
      <c r="Q11948" s="807">
        <v>48</v>
      </c>
      <c r="R11948" s="807">
        <v>59</v>
      </c>
      <c r="S11948" s="759" t="str">
        <f t="shared" si="369"/>
        <v>Adulto</v>
      </c>
    </row>
    <row r="11949" spans="16:19" ht="15">
      <c r="P11949" s="806" t="s">
        <v>927</v>
      </c>
      <c r="Q11949" s="807">
        <v>35</v>
      </c>
      <c r="R11949" s="807">
        <v>60</v>
      </c>
      <c r="S11949" s="759" t="str">
        <f t="shared" si="369"/>
        <v>Vejez</v>
      </c>
    </row>
    <row r="11950" spans="16:19" ht="15">
      <c r="P11950" s="806" t="s">
        <v>927</v>
      </c>
      <c r="Q11950" s="807">
        <v>52</v>
      </c>
      <c r="R11950" s="807">
        <v>61</v>
      </c>
      <c r="S11950" s="759" t="str">
        <f t="shared" si="369"/>
        <v>Vejez</v>
      </c>
    </row>
    <row r="11951" spans="16:19" ht="15">
      <c r="P11951" s="806" t="s">
        <v>927</v>
      </c>
      <c r="Q11951" s="807">
        <v>48</v>
      </c>
      <c r="R11951" s="807">
        <v>62</v>
      </c>
      <c r="S11951" s="759" t="str">
        <f t="shared" si="369"/>
        <v>Vejez</v>
      </c>
    </row>
    <row r="11952" spans="16:19" ht="15">
      <c r="P11952" s="806" t="s">
        <v>927</v>
      </c>
      <c r="Q11952" s="807">
        <v>44</v>
      </c>
      <c r="R11952" s="807">
        <v>63</v>
      </c>
      <c r="S11952" s="759" t="str">
        <f t="shared" si="369"/>
        <v>Vejez</v>
      </c>
    </row>
    <row r="11953" spans="16:19" ht="15">
      <c r="P11953" s="806" t="s">
        <v>927</v>
      </c>
      <c r="Q11953" s="807">
        <v>33</v>
      </c>
      <c r="R11953" s="807">
        <v>64</v>
      </c>
      <c r="S11953" s="759" t="str">
        <f t="shared" si="369"/>
        <v>Vejez</v>
      </c>
    </row>
    <row r="11954" spans="16:19" ht="15">
      <c r="P11954" s="806" t="s">
        <v>927</v>
      </c>
      <c r="Q11954" s="807">
        <v>47</v>
      </c>
      <c r="R11954" s="807">
        <v>65</v>
      </c>
      <c r="S11954" s="759" t="str">
        <f t="shared" si="369"/>
        <v>Vejez</v>
      </c>
    </row>
    <row r="11955" spans="16:19" ht="15">
      <c r="P11955" s="806" t="s">
        <v>927</v>
      </c>
      <c r="Q11955" s="807">
        <v>53</v>
      </c>
      <c r="R11955" s="807">
        <v>66</v>
      </c>
      <c r="S11955" s="759" t="str">
        <f t="shared" si="369"/>
        <v>Vejez</v>
      </c>
    </row>
    <row r="11956" spans="16:19" ht="15">
      <c r="P11956" s="806" t="s">
        <v>927</v>
      </c>
      <c r="Q11956" s="807">
        <v>40</v>
      </c>
      <c r="R11956" s="807">
        <v>67</v>
      </c>
      <c r="S11956" s="759" t="str">
        <f t="shared" si="369"/>
        <v>Vejez</v>
      </c>
    </row>
    <row r="11957" spans="16:19" ht="15">
      <c r="P11957" s="806" t="s">
        <v>927</v>
      </c>
      <c r="Q11957" s="807">
        <v>35</v>
      </c>
      <c r="R11957" s="807">
        <v>68</v>
      </c>
      <c r="S11957" s="759" t="str">
        <f t="shared" si="369"/>
        <v>Vejez</v>
      </c>
    </row>
    <row r="11958" spans="16:19" ht="15">
      <c r="P11958" s="806" t="s">
        <v>927</v>
      </c>
      <c r="Q11958" s="807">
        <v>37</v>
      </c>
      <c r="R11958" s="807">
        <v>69</v>
      </c>
      <c r="S11958" s="759" t="str">
        <f t="shared" si="369"/>
        <v>Vejez</v>
      </c>
    </row>
    <row r="11959" spans="16:19" ht="15">
      <c r="P11959" s="806" t="s">
        <v>927</v>
      </c>
      <c r="Q11959" s="807">
        <v>34</v>
      </c>
      <c r="R11959" s="807">
        <v>70</v>
      </c>
      <c r="S11959" s="759" t="str">
        <f t="shared" si="369"/>
        <v>Vejez</v>
      </c>
    </row>
    <row r="11960" spans="16:19" ht="15">
      <c r="P11960" s="806" t="s">
        <v>927</v>
      </c>
      <c r="Q11960" s="807">
        <v>29</v>
      </c>
      <c r="R11960" s="807">
        <v>71</v>
      </c>
      <c r="S11960" s="759" t="str">
        <f t="shared" si="369"/>
        <v>Vejez</v>
      </c>
    </row>
    <row r="11961" spans="16:19" ht="15">
      <c r="P11961" s="806" t="s">
        <v>927</v>
      </c>
      <c r="Q11961" s="807">
        <v>28</v>
      </c>
      <c r="R11961" s="807">
        <v>72</v>
      </c>
      <c r="S11961" s="759" t="str">
        <f t="shared" si="369"/>
        <v>Vejez</v>
      </c>
    </row>
    <row r="11962" spans="16:19" ht="15">
      <c r="P11962" s="806" t="s">
        <v>927</v>
      </c>
      <c r="Q11962" s="807">
        <v>28</v>
      </c>
      <c r="R11962" s="807">
        <v>73</v>
      </c>
      <c r="S11962" s="759" t="str">
        <f t="shared" si="369"/>
        <v>Vejez</v>
      </c>
    </row>
    <row r="11963" spans="16:19" ht="15">
      <c r="P11963" s="806" t="s">
        <v>927</v>
      </c>
      <c r="Q11963" s="807">
        <v>29</v>
      </c>
      <c r="R11963" s="807">
        <v>74</v>
      </c>
      <c r="S11963" s="759" t="str">
        <f t="shared" si="369"/>
        <v>Vejez</v>
      </c>
    </row>
    <row r="11964" spans="16:19" ht="15">
      <c r="P11964" s="806" t="s">
        <v>927</v>
      </c>
      <c r="Q11964" s="807">
        <v>20</v>
      </c>
      <c r="R11964" s="807">
        <v>75</v>
      </c>
      <c r="S11964" s="759" t="str">
        <f t="shared" si="369"/>
        <v>Vejez</v>
      </c>
    </row>
    <row r="11965" spans="16:19" ht="15">
      <c r="P11965" s="806" t="s">
        <v>927</v>
      </c>
      <c r="Q11965" s="807">
        <v>16</v>
      </c>
      <c r="R11965" s="807">
        <v>76</v>
      </c>
      <c r="S11965" s="759" t="str">
        <f t="shared" si="369"/>
        <v>Vejez</v>
      </c>
    </row>
    <row r="11966" spans="16:19" ht="15">
      <c r="P11966" s="806" t="s">
        <v>927</v>
      </c>
      <c r="Q11966" s="807">
        <v>24</v>
      </c>
      <c r="R11966" s="807">
        <v>77</v>
      </c>
      <c r="S11966" s="759" t="str">
        <f t="shared" si="369"/>
        <v>Vejez</v>
      </c>
    </row>
    <row r="11967" spans="16:19" ht="15">
      <c r="P11967" s="806" t="s">
        <v>927</v>
      </c>
      <c r="Q11967" s="807">
        <v>17</v>
      </c>
      <c r="R11967" s="807">
        <v>78</v>
      </c>
      <c r="S11967" s="759" t="str">
        <f t="shared" si="369"/>
        <v>Vejez</v>
      </c>
    </row>
    <row r="11968" spans="16:19" ht="15">
      <c r="P11968" s="806" t="s">
        <v>927</v>
      </c>
      <c r="Q11968" s="807">
        <v>17</v>
      </c>
      <c r="R11968" s="807">
        <v>79</v>
      </c>
      <c r="S11968" s="759" t="str">
        <f t="shared" si="369"/>
        <v>Vejez</v>
      </c>
    </row>
    <row r="11969" spans="16:19" ht="15">
      <c r="P11969" s="806" t="s">
        <v>927</v>
      </c>
      <c r="Q11969" s="807">
        <v>13</v>
      </c>
      <c r="R11969" s="807">
        <v>80</v>
      </c>
      <c r="S11969" s="759" t="str">
        <f t="shared" si="369"/>
        <v>Vejez</v>
      </c>
    </row>
    <row r="11970" spans="16:19" ht="15">
      <c r="P11970" s="806" t="s">
        <v>927</v>
      </c>
      <c r="Q11970" s="807">
        <v>19</v>
      </c>
      <c r="R11970" s="807">
        <v>81</v>
      </c>
      <c r="S11970" s="759" t="str">
        <f t="shared" si="369"/>
        <v>Vejez</v>
      </c>
    </row>
    <row r="11971" spans="16:19" ht="15">
      <c r="P11971" s="806" t="s">
        <v>927</v>
      </c>
      <c r="Q11971" s="807">
        <v>11</v>
      </c>
      <c r="R11971" s="807">
        <v>82</v>
      </c>
      <c r="S11971" s="759" t="str">
        <f t="shared" ref="S11971:S12034" si="370">IF(P11971=0,"",IF(AND(R11971&gt;=0,R11971&lt;=5),"Primera Infancia",IF(AND(R11971&gt;=6,R11971&lt;=11),"Infancia",IF(AND(R11971&gt;=12,R11971&lt;=17),"Adolescente",IF(AND(R11971&gt;=18,R11971&lt;=28),"Juventud",IF(AND(R11971&gt;=29,R11971&lt;=59),"Adulto","Vejez"))))))</f>
        <v>Vejez</v>
      </c>
    </row>
    <row r="11972" spans="16:19" ht="15">
      <c r="P11972" s="806" t="s">
        <v>927</v>
      </c>
      <c r="Q11972" s="807">
        <v>14</v>
      </c>
      <c r="R11972" s="807">
        <v>83</v>
      </c>
      <c r="S11972" s="759" t="str">
        <f t="shared" si="370"/>
        <v>Vejez</v>
      </c>
    </row>
    <row r="11973" spans="16:19" ht="15">
      <c r="P11973" s="806" t="s">
        <v>927</v>
      </c>
      <c r="Q11973" s="807">
        <v>11</v>
      </c>
      <c r="R11973" s="807">
        <v>84</v>
      </c>
      <c r="S11973" s="759" t="str">
        <f t="shared" si="370"/>
        <v>Vejez</v>
      </c>
    </row>
    <row r="11974" spans="16:19" ht="15">
      <c r="P11974" s="806" t="s">
        <v>927</v>
      </c>
      <c r="Q11974" s="807">
        <v>11</v>
      </c>
      <c r="R11974" s="807">
        <v>85</v>
      </c>
      <c r="S11974" s="759" t="str">
        <f t="shared" si="370"/>
        <v>Vejez</v>
      </c>
    </row>
    <row r="11975" spans="16:19" ht="15">
      <c r="P11975" s="806" t="s">
        <v>927</v>
      </c>
      <c r="Q11975" s="807">
        <v>12</v>
      </c>
      <c r="R11975" s="807">
        <v>86</v>
      </c>
      <c r="S11975" s="759" t="str">
        <f t="shared" si="370"/>
        <v>Vejez</v>
      </c>
    </row>
    <row r="11976" spans="16:19" ht="15">
      <c r="P11976" s="806" t="s">
        <v>927</v>
      </c>
      <c r="Q11976" s="807">
        <v>9</v>
      </c>
      <c r="R11976" s="807">
        <v>87</v>
      </c>
      <c r="S11976" s="759" t="str">
        <f t="shared" si="370"/>
        <v>Vejez</v>
      </c>
    </row>
    <row r="11977" spans="16:19" ht="15">
      <c r="P11977" s="806" t="s">
        <v>927</v>
      </c>
      <c r="Q11977" s="807">
        <v>7</v>
      </c>
      <c r="R11977" s="807">
        <v>88</v>
      </c>
      <c r="S11977" s="759" t="str">
        <f t="shared" si="370"/>
        <v>Vejez</v>
      </c>
    </row>
    <row r="11978" spans="16:19" ht="15">
      <c r="P11978" s="806" t="s">
        <v>927</v>
      </c>
      <c r="Q11978" s="807">
        <v>6</v>
      </c>
      <c r="R11978" s="807">
        <v>89</v>
      </c>
      <c r="S11978" s="759" t="str">
        <f t="shared" si="370"/>
        <v>Vejez</v>
      </c>
    </row>
    <row r="11979" spans="16:19" ht="15">
      <c r="P11979" s="806" t="s">
        <v>927</v>
      </c>
      <c r="Q11979" s="807">
        <v>4</v>
      </c>
      <c r="R11979" s="807">
        <v>90</v>
      </c>
      <c r="S11979" s="759" t="str">
        <f t="shared" si="370"/>
        <v>Vejez</v>
      </c>
    </row>
    <row r="11980" spans="16:19" ht="15">
      <c r="P11980" s="806" t="s">
        <v>927</v>
      </c>
      <c r="Q11980" s="807">
        <v>5</v>
      </c>
      <c r="R11980" s="807">
        <v>91</v>
      </c>
      <c r="S11980" s="759" t="str">
        <f t="shared" si="370"/>
        <v>Vejez</v>
      </c>
    </row>
    <row r="11981" spans="16:19" ht="15">
      <c r="P11981" s="806" t="s">
        <v>927</v>
      </c>
      <c r="Q11981" s="807">
        <v>6</v>
      </c>
      <c r="R11981" s="807">
        <v>92</v>
      </c>
      <c r="S11981" s="759" t="str">
        <f t="shared" si="370"/>
        <v>Vejez</v>
      </c>
    </row>
    <row r="11982" spans="16:19" ht="15">
      <c r="P11982" s="806" t="s">
        <v>927</v>
      </c>
      <c r="Q11982" s="807">
        <v>2</v>
      </c>
      <c r="R11982" s="807">
        <v>94</v>
      </c>
      <c r="S11982" s="759" t="str">
        <f t="shared" si="370"/>
        <v>Vejez</v>
      </c>
    </row>
    <row r="11983" spans="16:19" ht="15">
      <c r="P11983" s="806" t="s">
        <v>927</v>
      </c>
      <c r="Q11983" s="807">
        <v>2</v>
      </c>
      <c r="R11983" s="807">
        <v>95</v>
      </c>
      <c r="S11983" s="759" t="str">
        <f t="shared" si="370"/>
        <v>Vejez</v>
      </c>
    </row>
    <row r="11984" spans="16:19" ht="15">
      <c r="P11984" s="806" t="s">
        <v>927</v>
      </c>
      <c r="Q11984" s="807">
        <v>1</v>
      </c>
      <c r="R11984" s="807">
        <v>96</v>
      </c>
      <c r="S11984" s="759" t="str">
        <f t="shared" si="370"/>
        <v>Vejez</v>
      </c>
    </row>
    <row r="11985" spans="16:19" ht="15">
      <c r="P11985" s="806" t="s">
        <v>927</v>
      </c>
      <c r="Q11985" s="807">
        <v>2</v>
      </c>
      <c r="R11985" s="807">
        <v>97</v>
      </c>
      <c r="S11985" s="759" t="str">
        <f t="shared" si="370"/>
        <v>Vejez</v>
      </c>
    </row>
    <row r="11986" spans="16:19" ht="15">
      <c r="P11986" s="806" t="s">
        <v>927</v>
      </c>
      <c r="Q11986" s="807">
        <v>1</v>
      </c>
      <c r="R11986" s="807">
        <v>98</v>
      </c>
      <c r="S11986" s="759" t="str">
        <f t="shared" si="370"/>
        <v>Vejez</v>
      </c>
    </row>
    <row r="11987" spans="16:19" ht="30">
      <c r="P11987" s="806" t="s">
        <v>928</v>
      </c>
      <c r="Q11987" s="807">
        <v>168</v>
      </c>
      <c r="R11987" s="807">
        <v>0</v>
      </c>
      <c r="S11987" s="759" t="str">
        <f t="shared" si="370"/>
        <v>Primera Infancia</v>
      </c>
    </row>
    <row r="11988" spans="16:19" ht="30">
      <c r="P11988" s="806" t="s">
        <v>928</v>
      </c>
      <c r="Q11988" s="807">
        <v>156</v>
      </c>
      <c r="R11988" s="807">
        <v>1</v>
      </c>
      <c r="S11988" s="759" t="str">
        <f t="shared" si="370"/>
        <v>Primera Infancia</v>
      </c>
    </row>
    <row r="11989" spans="16:19" ht="30">
      <c r="P11989" s="806" t="s">
        <v>928</v>
      </c>
      <c r="Q11989" s="807">
        <v>147</v>
      </c>
      <c r="R11989" s="807">
        <v>2</v>
      </c>
      <c r="S11989" s="759" t="str">
        <f t="shared" si="370"/>
        <v>Primera Infancia</v>
      </c>
    </row>
    <row r="11990" spans="16:19" ht="30">
      <c r="P11990" s="806" t="s">
        <v>928</v>
      </c>
      <c r="Q11990" s="807">
        <v>162</v>
      </c>
      <c r="R11990" s="807">
        <v>3</v>
      </c>
      <c r="S11990" s="759" t="str">
        <f t="shared" si="370"/>
        <v>Primera Infancia</v>
      </c>
    </row>
    <row r="11991" spans="16:19" ht="30">
      <c r="P11991" s="806" t="s">
        <v>928</v>
      </c>
      <c r="Q11991" s="807">
        <v>147</v>
      </c>
      <c r="R11991" s="807">
        <v>4</v>
      </c>
      <c r="S11991" s="759" t="str">
        <f t="shared" si="370"/>
        <v>Primera Infancia</v>
      </c>
    </row>
    <row r="11992" spans="16:19" ht="30">
      <c r="P11992" s="806" t="s">
        <v>928</v>
      </c>
      <c r="Q11992" s="807">
        <v>128</v>
      </c>
      <c r="R11992" s="807">
        <v>5</v>
      </c>
      <c r="S11992" s="759" t="str">
        <f t="shared" si="370"/>
        <v>Primera Infancia</v>
      </c>
    </row>
    <row r="11993" spans="16:19" ht="15">
      <c r="P11993" s="806" t="s">
        <v>928</v>
      </c>
      <c r="Q11993" s="807">
        <v>175</v>
      </c>
      <c r="R11993" s="807">
        <v>6</v>
      </c>
      <c r="S11993" s="759" t="str">
        <f t="shared" si="370"/>
        <v>Infancia</v>
      </c>
    </row>
    <row r="11994" spans="16:19" ht="15">
      <c r="P11994" s="806" t="s">
        <v>928</v>
      </c>
      <c r="Q11994" s="807">
        <v>154</v>
      </c>
      <c r="R11994" s="807">
        <v>7</v>
      </c>
      <c r="S11994" s="759" t="str">
        <f t="shared" si="370"/>
        <v>Infancia</v>
      </c>
    </row>
    <row r="11995" spans="16:19" ht="15">
      <c r="P11995" s="806" t="s">
        <v>928</v>
      </c>
      <c r="Q11995" s="807">
        <v>171</v>
      </c>
      <c r="R11995" s="807">
        <v>8</v>
      </c>
      <c r="S11995" s="759" t="str">
        <f t="shared" si="370"/>
        <v>Infancia</v>
      </c>
    </row>
    <row r="11996" spans="16:19" ht="15">
      <c r="P11996" s="806" t="s">
        <v>928</v>
      </c>
      <c r="Q11996" s="807">
        <v>170</v>
      </c>
      <c r="R11996" s="807">
        <v>9</v>
      </c>
      <c r="S11996" s="759" t="str">
        <f t="shared" si="370"/>
        <v>Infancia</v>
      </c>
    </row>
    <row r="11997" spans="16:19" ht="15">
      <c r="P11997" s="806" t="s">
        <v>928</v>
      </c>
      <c r="Q11997" s="807">
        <v>182</v>
      </c>
      <c r="R11997" s="807">
        <v>10</v>
      </c>
      <c r="S11997" s="759" t="str">
        <f t="shared" si="370"/>
        <v>Infancia</v>
      </c>
    </row>
    <row r="11998" spans="16:19" ht="15">
      <c r="P11998" s="806" t="s">
        <v>928</v>
      </c>
      <c r="Q11998" s="807">
        <v>192</v>
      </c>
      <c r="R11998" s="807">
        <v>11</v>
      </c>
      <c r="S11998" s="759" t="str">
        <f t="shared" si="370"/>
        <v>Infancia</v>
      </c>
    </row>
    <row r="11999" spans="16:19" ht="30">
      <c r="P11999" s="806" t="s">
        <v>928</v>
      </c>
      <c r="Q11999" s="807">
        <v>194</v>
      </c>
      <c r="R11999" s="807">
        <v>12</v>
      </c>
      <c r="S11999" s="759" t="str">
        <f t="shared" si="370"/>
        <v>Adolescente</v>
      </c>
    </row>
    <row r="12000" spans="16:19" ht="30">
      <c r="P12000" s="806" t="s">
        <v>928</v>
      </c>
      <c r="Q12000" s="807">
        <v>199</v>
      </c>
      <c r="R12000" s="807">
        <v>13</v>
      </c>
      <c r="S12000" s="759" t="str">
        <f t="shared" si="370"/>
        <v>Adolescente</v>
      </c>
    </row>
    <row r="12001" spans="16:19" ht="30">
      <c r="P12001" s="806" t="s">
        <v>928</v>
      </c>
      <c r="Q12001" s="807">
        <v>204</v>
      </c>
      <c r="R12001" s="807">
        <v>14</v>
      </c>
      <c r="S12001" s="759" t="str">
        <f t="shared" si="370"/>
        <v>Adolescente</v>
      </c>
    </row>
    <row r="12002" spans="16:19" ht="30">
      <c r="P12002" s="806" t="s">
        <v>928</v>
      </c>
      <c r="Q12002" s="807">
        <v>221</v>
      </c>
      <c r="R12002" s="807">
        <v>15</v>
      </c>
      <c r="S12002" s="759" t="str">
        <f t="shared" si="370"/>
        <v>Adolescente</v>
      </c>
    </row>
    <row r="12003" spans="16:19" ht="30">
      <c r="P12003" s="806" t="s">
        <v>928</v>
      </c>
      <c r="Q12003" s="807">
        <v>247</v>
      </c>
      <c r="R12003" s="807">
        <v>16</v>
      </c>
      <c r="S12003" s="759" t="str">
        <f t="shared" si="370"/>
        <v>Adolescente</v>
      </c>
    </row>
    <row r="12004" spans="16:19" ht="30">
      <c r="P12004" s="806" t="s">
        <v>928</v>
      </c>
      <c r="Q12004" s="807">
        <v>229</v>
      </c>
      <c r="R12004" s="807">
        <v>17</v>
      </c>
      <c r="S12004" s="759" t="str">
        <f t="shared" si="370"/>
        <v>Adolescente</v>
      </c>
    </row>
    <row r="12005" spans="16:19" ht="15">
      <c r="P12005" s="806" t="s">
        <v>928</v>
      </c>
      <c r="Q12005" s="807">
        <v>248</v>
      </c>
      <c r="R12005" s="807">
        <v>18</v>
      </c>
      <c r="S12005" s="759" t="str">
        <f t="shared" si="370"/>
        <v>Juventud</v>
      </c>
    </row>
    <row r="12006" spans="16:19" ht="15">
      <c r="P12006" s="806" t="s">
        <v>928</v>
      </c>
      <c r="Q12006" s="807">
        <v>199</v>
      </c>
      <c r="R12006" s="807">
        <v>19</v>
      </c>
      <c r="S12006" s="759" t="str">
        <f t="shared" si="370"/>
        <v>Juventud</v>
      </c>
    </row>
    <row r="12007" spans="16:19" ht="15">
      <c r="P12007" s="806" t="s">
        <v>928</v>
      </c>
      <c r="Q12007" s="807">
        <v>213</v>
      </c>
      <c r="R12007" s="807">
        <v>20</v>
      </c>
      <c r="S12007" s="759" t="str">
        <f t="shared" si="370"/>
        <v>Juventud</v>
      </c>
    </row>
    <row r="12008" spans="16:19" ht="15">
      <c r="P12008" s="806" t="s">
        <v>928</v>
      </c>
      <c r="Q12008" s="807">
        <v>174</v>
      </c>
      <c r="R12008" s="807">
        <v>21</v>
      </c>
      <c r="S12008" s="759" t="str">
        <f t="shared" si="370"/>
        <v>Juventud</v>
      </c>
    </row>
    <row r="12009" spans="16:19" ht="15">
      <c r="P12009" s="806" t="s">
        <v>928</v>
      </c>
      <c r="Q12009" s="807">
        <v>178</v>
      </c>
      <c r="R12009" s="807">
        <v>22</v>
      </c>
      <c r="S12009" s="759" t="str">
        <f t="shared" si="370"/>
        <v>Juventud</v>
      </c>
    </row>
    <row r="12010" spans="16:19" ht="15">
      <c r="P12010" s="806" t="s">
        <v>928</v>
      </c>
      <c r="Q12010" s="807">
        <v>175</v>
      </c>
      <c r="R12010" s="807">
        <v>23</v>
      </c>
      <c r="S12010" s="759" t="str">
        <f t="shared" si="370"/>
        <v>Juventud</v>
      </c>
    </row>
    <row r="12011" spans="16:19" ht="15">
      <c r="P12011" s="806" t="s">
        <v>928</v>
      </c>
      <c r="Q12011" s="807">
        <v>158</v>
      </c>
      <c r="R12011" s="807">
        <v>24</v>
      </c>
      <c r="S12011" s="759" t="str">
        <f t="shared" si="370"/>
        <v>Juventud</v>
      </c>
    </row>
    <row r="12012" spans="16:19" ht="15">
      <c r="P12012" s="806" t="s">
        <v>928</v>
      </c>
      <c r="Q12012" s="807">
        <v>160</v>
      </c>
      <c r="R12012" s="807">
        <v>25</v>
      </c>
      <c r="S12012" s="759" t="str">
        <f t="shared" si="370"/>
        <v>Juventud</v>
      </c>
    </row>
    <row r="12013" spans="16:19" ht="15">
      <c r="P12013" s="806" t="s">
        <v>928</v>
      </c>
      <c r="Q12013" s="807">
        <v>178</v>
      </c>
      <c r="R12013" s="807">
        <v>26</v>
      </c>
      <c r="S12013" s="759" t="str">
        <f t="shared" si="370"/>
        <v>Juventud</v>
      </c>
    </row>
    <row r="12014" spans="16:19" ht="15">
      <c r="P12014" s="806" t="s">
        <v>928</v>
      </c>
      <c r="Q12014" s="807">
        <v>180</v>
      </c>
      <c r="R12014" s="807">
        <v>27</v>
      </c>
      <c r="S12014" s="759" t="str">
        <f t="shared" si="370"/>
        <v>Juventud</v>
      </c>
    </row>
    <row r="12015" spans="16:19" ht="15">
      <c r="P12015" s="806" t="s">
        <v>928</v>
      </c>
      <c r="Q12015" s="807">
        <v>166</v>
      </c>
      <c r="R12015" s="807">
        <v>28</v>
      </c>
      <c r="S12015" s="759" t="str">
        <f t="shared" si="370"/>
        <v>Juventud</v>
      </c>
    </row>
    <row r="12016" spans="16:19" ht="15">
      <c r="P12016" s="806" t="s">
        <v>928</v>
      </c>
      <c r="Q12016" s="807">
        <v>182</v>
      </c>
      <c r="R12016" s="807">
        <v>29</v>
      </c>
      <c r="S12016" s="759" t="str">
        <f t="shared" si="370"/>
        <v>Adulto</v>
      </c>
    </row>
    <row r="12017" spans="16:19" ht="15">
      <c r="P12017" s="806" t="s">
        <v>928</v>
      </c>
      <c r="Q12017" s="807">
        <v>149</v>
      </c>
      <c r="R12017" s="807">
        <v>30</v>
      </c>
      <c r="S12017" s="759" t="str">
        <f t="shared" si="370"/>
        <v>Adulto</v>
      </c>
    </row>
    <row r="12018" spans="16:19" ht="15">
      <c r="P12018" s="806" t="s">
        <v>928</v>
      </c>
      <c r="Q12018" s="807">
        <v>156</v>
      </c>
      <c r="R12018" s="807">
        <v>31</v>
      </c>
      <c r="S12018" s="759" t="str">
        <f t="shared" si="370"/>
        <v>Adulto</v>
      </c>
    </row>
    <row r="12019" spans="16:19" ht="15">
      <c r="P12019" s="806" t="s">
        <v>928</v>
      </c>
      <c r="Q12019" s="807">
        <v>179</v>
      </c>
      <c r="R12019" s="807">
        <v>32</v>
      </c>
      <c r="S12019" s="759" t="str">
        <f t="shared" si="370"/>
        <v>Adulto</v>
      </c>
    </row>
    <row r="12020" spans="16:19" ht="15">
      <c r="P12020" s="806" t="s">
        <v>928</v>
      </c>
      <c r="Q12020" s="807">
        <v>146</v>
      </c>
      <c r="R12020" s="807">
        <v>33</v>
      </c>
      <c r="S12020" s="759" t="str">
        <f t="shared" si="370"/>
        <v>Adulto</v>
      </c>
    </row>
    <row r="12021" spans="16:19" ht="15">
      <c r="P12021" s="806" t="s">
        <v>928</v>
      </c>
      <c r="Q12021" s="807">
        <v>167</v>
      </c>
      <c r="R12021" s="807">
        <v>34</v>
      </c>
      <c r="S12021" s="759" t="str">
        <f t="shared" si="370"/>
        <v>Adulto</v>
      </c>
    </row>
    <row r="12022" spans="16:19" ht="15">
      <c r="P12022" s="806" t="s">
        <v>928</v>
      </c>
      <c r="Q12022" s="807">
        <v>137</v>
      </c>
      <c r="R12022" s="807">
        <v>35</v>
      </c>
      <c r="S12022" s="759" t="str">
        <f t="shared" si="370"/>
        <v>Adulto</v>
      </c>
    </row>
    <row r="12023" spans="16:19" ht="15">
      <c r="P12023" s="806" t="s">
        <v>928</v>
      </c>
      <c r="Q12023" s="807">
        <v>142</v>
      </c>
      <c r="R12023" s="807">
        <v>36</v>
      </c>
      <c r="S12023" s="759" t="str">
        <f t="shared" si="370"/>
        <v>Adulto</v>
      </c>
    </row>
    <row r="12024" spans="16:19" ht="15">
      <c r="P12024" s="806" t="s">
        <v>928</v>
      </c>
      <c r="Q12024" s="807">
        <v>160</v>
      </c>
      <c r="R12024" s="807">
        <v>37</v>
      </c>
      <c r="S12024" s="759" t="str">
        <f t="shared" si="370"/>
        <v>Adulto</v>
      </c>
    </row>
    <row r="12025" spans="16:19" ht="15">
      <c r="P12025" s="806" t="s">
        <v>928</v>
      </c>
      <c r="Q12025" s="807">
        <v>110</v>
      </c>
      <c r="R12025" s="807">
        <v>38</v>
      </c>
      <c r="S12025" s="759" t="str">
        <f t="shared" si="370"/>
        <v>Adulto</v>
      </c>
    </row>
    <row r="12026" spans="16:19" ht="15">
      <c r="P12026" s="806" t="s">
        <v>928</v>
      </c>
      <c r="Q12026" s="807">
        <v>152</v>
      </c>
      <c r="R12026" s="807">
        <v>39</v>
      </c>
      <c r="S12026" s="759" t="str">
        <f t="shared" si="370"/>
        <v>Adulto</v>
      </c>
    </row>
    <row r="12027" spans="16:19" ht="15">
      <c r="P12027" s="806" t="s">
        <v>928</v>
      </c>
      <c r="Q12027" s="807">
        <v>141</v>
      </c>
      <c r="R12027" s="807">
        <v>40</v>
      </c>
      <c r="S12027" s="759" t="str">
        <f t="shared" si="370"/>
        <v>Adulto</v>
      </c>
    </row>
    <row r="12028" spans="16:19" ht="15">
      <c r="P12028" s="806" t="s">
        <v>928</v>
      </c>
      <c r="Q12028" s="807">
        <v>123</v>
      </c>
      <c r="R12028" s="807">
        <v>41</v>
      </c>
      <c r="S12028" s="759" t="str">
        <f t="shared" si="370"/>
        <v>Adulto</v>
      </c>
    </row>
    <row r="12029" spans="16:19" ht="15">
      <c r="P12029" s="806" t="s">
        <v>928</v>
      </c>
      <c r="Q12029" s="807">
        <v>109</v>
      </c>
      <c r="R12029" s="807">
        <v>42</v>
      </c>
      <c r="S12029" s="759" t="str">
        <f t="shared" si="370"/>
        <v>Adulto</v>
      </c>
    </row>
    <row r="12030" spans="16:19" ht="15">
      <c r="P12030" s="806" t="s">
        <v>928</v>
      </c>
      <c r="Q12030" s="807">
        <v>118</v>
      </c>
      <c r="R12030" s="807">
        <v>43</v>
      </c>
      <c r="S12030" s="759" t="str">
        <f t="shared" si="370"/>
        <v>Adulto</v>
      </c>
    </row>
    <row r="12031" spans="16:19" ht="15">
      <c r="P12031" s="806" t="s">
        <v>928</v>
      </c>
      <c r="Q12031" s="807">
        <v>134</v>
      </c>
      <c r="R12031" s="807">
        <v>44</v>
      </c>
      <c r="S12031" s="759" t="str">
        <f t="shared" si="370"/>
        <v>Adulto</v>
      </c>
    </row>
    <row r="12032" spans="16:19" ht="15">
      <c r="P12032" s="806" t="s">
        <v>928</v>
      </c>
      <c r="Q12032" s="807">
        <v>126</v>
      </c>
      <c r="R12032" s="807">
        <v>45</v>
      </c>
      <c r="S12032" s="759" t="str">
        <f t="shared" si="370"/>
        <v>Adulto</v>
      </c>
    </row>
    <row r="12033" spans="16:19" ht="15">
      <c r="P12033" s="806" t="s">
        <v>928</v>
      </c>
      <c r="Q12033" s="807">
        <v>93</v>
      </c>
      <c r="R12033" s="807">
        <v>46</v>
      </c>
      <c r="S12033" s="759" t="str">
        <f t="shared" si="370"/>
        <v>Adulto</v>
      </c>
    </row>
    <row r="12034" spans="16:19" ht="15">
      <c r="P12034" s="806" t="s">
        <v>928</v>
      </c>
      <c r="Q12034" s="807">
        <v>106</v>
      </c>
      <c r="R12034" s="807">
        <v>47</v>
      </c>
      <c r="S12034" s="759" t="str">
        <f t="shared" si="370"/>
        <v>Adulto</v>
      </c>
    </row>
    <row r="12035" spans="16:19" ht="15">
      <c r="P12035" s="806" t="s">
        <v>928</v>
      </c>
      <c r="Q12035" s="807">
        <v>112</v>
      </c>
      <c r="R12035" s="807">
        <v>48</v>
      </c>
      <c r="S12035" s="759" t="str">
        <f t="shared" ref="S12035:S12098" si="371">IF(P12035=0,"",IF(AND(R12035&gt;=0,R12035&lt;=5),"Primera Infancia",IF(AND(R12035&gt;=6,R12035&lt;=11),"Infancia",IF(AND(R12035&gt;=12,R12035&lt;=17),"Adolescente",IF(AND(R12035&gt;=18,R12035&lt;=28),"Juventud",IF(AND(R12035&gt;=29,R12035&lt;=59),"Adulto","Vejez"))))))</f>
        <v>Adulto</v>
      </c>
    </row>
    <row r="12036" spans="16:19" ht="15">
      <c r="P12036" s="806" t="s">
        <v>928</v>
      </c>
      <c r="Q12036" s="807">
        <v>105</v>
      </c>
      <c r="R12036" s="807">
        <v>49</v>
      </c>
      <c r="S12036" s="759" t="str">
        <f t="shared" si="371"/>
        <v>Adulto</v>
      </c>
    </row>
    <row r="12037" spans="16:19" ht="15">
      <c r="P12037" s="806" t="s">
        <v>928</v>
      </c>
      <c r="Q12037" s="807">
        <v>108</v>
      </c>
      <c r="R12037" s="807">
        <v>50</v>
      </c>
      <c r="S12037" s="759" t="str">
        <f t="shared" si="371"/>
        <v>Adulto</v>
      </c>
    </row>
    <row r="12038" spans="16:19" ht="15">
      <c r="P12038" s="806" t="s">
        <v>928</v>
      </c>
      <c r="Q12038" s="807">
        <v>112</v>
      </c>
      <c r="R12038" s="807">
        <v>51</v>
      </c>
      <c r="S12038" s="759" t="str">
        <f t="shared" si="371"/>
        <v>Adulto</v>
      </c>
    </row>
    <row r="12039" spans="16:19" ht="15">
      <c r="P12039" s="806" t="s">
        <v>928</v>
      </c>
      <c r="Q12039" s="807">
        <v>119</v>
      </c>
      <c r="R12039" s="807">
        <v>52</v>
      </c>
      <c r="S12039" s="759" t="str">
        <f t="shared" si="371"/>
        <v>Adulto</v>
      </c>
    </row>
    <row r="12040" spans="16:19" ht="15">
      <c r="P12040" s="806" t="s">
        <v>928</v>
      </c>
      <c r="Q12040" s="807">
        <v>111</v>
      </c>
      <c r="R12040" s="807">
        <v>53</v>
      </c>
      <c r="S12040" s="759" t="str">
        <f t="shared" si="371"/>
        <v>Adulto</v>
      </c>
    </row>
    <row r="12041" spans="16:19" ht="15">
      <c r="P12041" s="806" t="s">
        <v>928</v>
      </c>
      <c r="Q12041" s="807">
        <v>113</v>
      </c>
      <c r="R12041" s="807">
        <v>54</v>
      </c>
      <c r="S12041" s="759" t="str">
        <f t="shared" si="371"/>
        <v>Adulto</v>
      </c>
    </row>
    <row r="12042" spans="16:19" ht="15">
      <c r="P12042" s="806" t="s">
        <v>928</v>
      </c>
      <c r="Q12042" s="807">
        <v>117</v>
      </c>
      <c r="R12042" s="807">
        <v>55</v>
      </c>
      <c r="S12042" s="759" t="str">
        <f t="shared" si="371"/>
        <v>Adulto</v>
      </c>
    </row>
    <row r="12043" spans="16:19" ht="15">
      <c r="P12043" s="806" t="s">
        <v>928</v>
      </c>
      <c r="Q12043" s="807">
        <v>127</v>
      </c>
      <c r="R12043" s="807">
        <v>56</v>
      </c>
      <c r="S12043" s="759" t="str">
        <f t="shared" si="371"/>
        <v>Adulto</v>
      </c>
    </row>
    <row r="12044" spans="16:19" ht="15">
      <c r="P12044" s="806" t="s">
        <v>928</v>
      </c>
      <c r="Q12044" s="807">
        <v>101</v>
      </c>
      <c r="R12044" s="807">
        <v>57</v>
      </c>
      <c r="S12044" s="759" t="str">
        <f t="shared" si="371"/>
        <v>Adulto</v>
      </c>
    </row>
    <row r="12045" spans="16:19" ht="15">
      <c r="P12045" s="806" t="s">
        <v>928</v>
      </c>
      <c r="Q12045" s="807">
        <v>122</v>
      </c>
      <c r="R12045" s="807">
        <v>58</v>
      </c>
      <c r="S12045" s="759" t="str">
        <f t="shared" si="371"/>
        <v>Adulto</v>
      </c>
    </row>
    <row r="12046" spans="16:19" ht="15">
      <c r="P12046" s="806" t="s">
        <v>928</v>
      </c>
      <c r="Q12046" s="807">
        <v>124</v>
      </c>
      <c r="R12046" s="807">
        <v>59</v>
      </c>
      <c r="S12046" s="759" t="str">
        <f t="shared" si="371"/>
        <v>Adulto</v>
      </c>
    </row>
    <row r="12047" spans="16:19" ht="15">
      <c r="P12047" s="806" t="s">
        <v>928</v>
      </c>
      <c r="Q12047" s="807">
        <v>111</v>
      </c>
      <c r="R12047" s="807">
        <v>60</v>
      </c>
      <c r="S12047" s="759" t="str">
        <f t="shared" si="371"/>
        <v>Vejez</v>
      </c>
    </row>
    <row r="12048" spans="16:19" ht="15">
      <c r="P12048" s="806" t="s">
        <v>928</v>
      </c>
      <c r="Q12048" s="807">
        <v>98</v>
      </c>
      <c r="R12048" s="807">
        <v>61</v>
      </c>
      <c r="S12048" s="759" t="str">
        <f t="shared" si="371"/>
        <v>Vejez</v>
      </c>
    </row>
    <row r="12049" spans="16:19" ht="15">
      <c r="P12049" s="806" t="s">
        <v>928</v>
      </c>
      <c r="Q12049" s="807">
        <v>103</v>
      </c>
      <c r="R12049" s="807">
        <v>62</v>
      </c>
      <c r="S12049" s="759" t="str">
        <f t="shared" si="371"/>
        <v>Vejez</v>
      </c>
    </row>
    <row r="12050" spans="16:19" ht="15">
      <c r="P12050" s="806" t="s">
        <v>928</v>
      </c>
      <c r="Q12050" s="807">
        <v>100</v>
      </c>
      <c r="R12050" s="807">
        <v>63</v>
      </c>
      <c r="S12050" s="759" t="str">
        <f t="shared" si="371"/>
        <v>Vejez</v>
      </c>
    </row>
    <row r="12051" spans="16:19" ht="15">
      <c r="P12051" s="806" t="s">
        <v>928</v>
      </c>
      <c r="Q12051" s="807">
        <v>104</v>
      </c>
      <c r="R12051" s="807">
        <v>64</v>
      </c>
      <c r="S12051" s="759" t="str">
        <f t="shared" si="371"/>
        <v>Vejez</v>
      </c>
    </row>
    <row r="12052" spans="16:19" ht="15">
      <c r="P12052" s="806" t="s">
        <v>928</v>
      </c>
      <c r="Q12052" s="807">
        <v>69</v>
      </c>
      <c r="R12052" s="807">
        <v>65</v>
      </c>
      <c r="S12052" s="759" t="str">
        <f t="shared" si="371"/>
        <v>Vejez</v>
      </c>
    </row>
    <row r="12053" spans="16:19" ht="15">
      <c r="P12053" s="806" t="s">
        <v>928</v>
      </c>
      <c r="Q12053" s="807">
        <v>74</v>
      </c>
      <c r="R12053" s="807">
        <v>66</v>
      </c>
      <c r="S12053" s="759" t="str">
        <f t="shared" si="371"/>
        <v>Vejez</v>
      </c>
    </row>
    <row r="12054" spans="16:19" ht="15">
      <c r="P12054" s="806" t="s">
        <v>928</v>
      </c>
      <c r="Q12054" s="807">
        <v>81</v>
      </c>
      <c r="R12054" s="807">
        <v>67</v>
      </c>
      <c r="S12054" s="759" t="str">
        <f t="shared" si="371"/>
        <v>Vejez</v>
      </c>
    </row>
    <row r="12055" spans="16:19" ht="15">
      <c r="P12055" s="806" t="s">
        <v>928</v>
      </c>
      <c r="Q12055" s="807">
        <v>78</v>
      </c>
      <c r="R12055" s="807">
        <v>68</v>
      </c>
      <c r="S12055" s="759" t="str">
        <f t="shared" si="371"/>
        <v>Vejez</v>
      </c>
    </row>
    <row r="12056" spans="16:19" ht="15">
      <c r="P12056" s="806" t="s">
        <v>928</v>
      </c>
      <c r="Q12056" s="807">
        <v>63</v>
      </c>
      <c r="R12056" s="807">
        <v>69</v>
      </c>
      <c r="S12056" s="759" t="str">
        <f t="shared" si="371"/>
        <v>Vejez</v>
      </c>
    </row>
    <row r="12057" spans="16:19" ht="15">
      <c r="P12057" s="806" t="s">
        <v>928</v>
      </c>
      <c r="Q12057" s="807">
        <v>78</v>
      </c>
      <c r="R12057" s="807">
        <v>70</v>
      </c>
      <c r="S12057" s="759" t="str">
        <f t="shared" si="371"/>
        <v>Vejez</v>
      </c>
    </row>
    <row r="12058" spans="16:19" ht="15">
      <c r="P12058" s="806" t="s">
        <v>928</v>
      </c>
      <c r="Q12058" s="807">
        <v>61</v>
      </c>
      <c r="R12058" s="807">
        <v>71</v>
      </c>
      <c r="S12058" s="759" t="str">
        <f t="shared" si="371"/>
        <v>Vejez</v>
      </c>
    </row>
    <row r="12059" spans="16:19" ht="15">
      <c r="P12059" s="806" t="s">
        <v>928</v>
      </c>
      <c r="Q12059" s="807">
        <v>54</v>
      </c>
      <c r="R12059" s="807">
        <v>72</v>
      </c>
      <c r="S12059" s="759" t="str">
        <f t="shared" si="371"/>
        <v>Vejez</v>
      </c>
    </row>
    <row r="12060" spans="16:19" ht="15">
      <c r="P12060" s="806" t="s">
        <v>928</v>
      </c>
      <c r="Q12060" s="807">
        <v>44</v>
      </c>
      <c r="R12060" s="807">
        <v>73</v>
      </c>
      <c r="S12060" s="759" t="str">
        <f t="shared" si="371"/>
        <v>Vejez</v>
      </c>
    </row>
    <row r="12061" spans="16:19" ht="15">
      <c r="P12061" s="806" t="s">
        <v>928</v>
      </c>
      <c r="Q12061" s="807">
        <v>41</v>
      </c>
      <c r="R12061" s="807">
        <v>74</v>
      </c>
      <c r="S12061" s="759" t="str">
        <f t="shared" si="371"/>
        <v>Vejez</v>
      </c>
    </row>
    <row r="12062" spans="16:19" ht="15">
      <c r="P12062" s="806" t="s">
        <v>928</v>
      </c>
      <c r="Q12062" s="807">
        <v>41</v>
      </c>
      <c r="R12062" s="807">
        <v>75</v>
      </c>
      <c r="S12062" s="759" t="str">
        <f t="shared" si="371"/>
        <v>Vejez</v>
      </c>
    </row>
    <row r="12063" spans="16:19" ht="15">
      <c r="P12063" s="806" t="s">
        <v>928</v>
      </c>
      <c r="Q12063" s="807">
        <v>41</v>
      </c>
      <c r="R12063" s="807">
        <v>76</v>
      </c>
      <c r="S12063" s="759" t="str">
        <f t="shared" si="371"/>
        <v>Vejez</v>
      </c>
    </row>
    <row r="12064" spans="16:19" ht="15">
      <c r="P12064" s="806" t="s">
        <v>928</v>
      </c>
      <c r="Q12064" s="807">
        <v>39</v>
      </c>
      <c r="R12064" s="807">
        <v>77</v>
      </c>
      <c r="S12064" s="759" t="str">
        <f t="shared" si="371"/>
        <v>Vejez</v>
      </c>
    </row>
    <row r="12065" spans="16:19" ht="15">
      <c r="P12065" s="806" t="s">
        <v>928</v>
      </c>
      <c r="Q12065" s="807">
        <v>45</v>
      </c>
      <c r="R12065" s="807">
        <v>78</v>
      </c>
      <c r="S12065" s="759" t="str">
        <f t="shared" si="371"/>
        <v>Vejez</v>
      </c>
    </row>
    <row r="12066" spans="16:19" ht="15">
      <c r="P12066" s="806" t="s">
        <v>928</v>
      </c>
      <c r="Q12066" s="807">
        <v>39</v>
      </c>
      <c r="R12066" s="807">
        <v>79</v>
      </c>
      <c r="S12066" s="759" t="str">
        <f t="shared" si="371"/>
        <v>Vejez</v>
      </c>
    </row>
    <row r="12067" spans="16:19" ht="15">
      <c r="P12067" s="806" t="s">
        <v>928</v>
      </c>
      <c r="Q12067" s="807">
        <v>26</v>
      </c>
      <c r="R12067" s="807">
        <v>80</v>
      </c>
      <c r="S12067" s="759" t="str">
        <f t="shared" si="371"/>
        <v>Vejez</v>
      </c>
    </row>
    <row r="12068" spans="16:19" ht="15">
      <c r="P12068" s="806" t="s">
        <v>928</v>
      </c>
      <c r="Q12068" s="807">
        <v>30</v>
      </c>
      <c r="R12068" s="807">
        <v>81</v>
      </c>
      <c r="S12068" s="759" t="str">
        <f t="shared" si="371"/>
        <v>Vejez</v>
      </c>
    </row>
    <row r="12069" spans="16:19" ht="15">
      <c r="P12069" s="806" t="s">
        <v>928</v>
      </c>
      <c r="Q12069" s="807">
        <v>21</v>
      </c>
      <c r="R12069" s="807">
        <v>82</v>
      </c>
      <c r="S12069" s="759" t="str">
        <f t="shared" si="371"/>
        <v>Vejez</v>
      </c>
    </row>
    <row r="12070" spans="16:19" ht="15">
      <c r="P12070" s="806" t="s">
        <v>928</v>
      </c>
      <c r="Q12070" s="807">
        <v>24</v>
      </c>
      <c r="R12070" s="807">
        <v>83</v>
      </c>
      <c r="S12070" s="759" t="str">
        <f t="shared" si="371"/>
        <v>Vejez</v>
      </c>
    </row>
    <row r="12071" spans="16:19" ht="15">
      <c r="P12071" s="806" t="s">
        <v>928</v>
      </c>
      <c r="Q12071" s="807">
        <v>24</v>
      </c>
      <c r="R12071" s="807">
        <v>84</v>
      </c>
      <c r="S12071" s="759" t="str">
        <f t="shared" si="371"/>
        <v>Vejez</v>
      </c>
    </row>
    <row r="12072" spans="16:19" ht="15">
      <c r="P12072" s="806" t="s">
        <v>928</v>
      </c>
      <c r="Q12072" s="807">
        <v>21</v>
      </c>
      <c r="R12072" s="807">
        <v>85</v>
      </c>
      <c r="S12072" s="759" t="str">
        <f t="shared" si="371"/>
        <v>Vejez</v>
      </c>
    </row>
    <row r="12073" spans="16:19" ht="15">
      <c r="P12073" s="806" t="s">
        <v>928</v>
      </c>
      <c r="Q12073" s="807">
        <v>18</v>
      </c>
      <c r="R12073" s="807">
        <v>86</v>
      </c>
      <c r="S12073" s="759" t="str">
        <f t="shared" si="371"/>
        <v>Vejez</v>
      </c>
    </row>
    <row r="12074" spans="16:19" ht="15">
      <c r="P12074" s="806" t="s">
        <v>928</v>
      </c>
      <c r="Q12074" s="807">
        <v>7</v>
      </c>
      <c r="R12074" s="807">
        <v>87</v>
      </c>
      <c r="S12074" s="759" t="str">
        <f t="shared" si="371"/>
        <v>Vejez</v>
      </c>
    </row>
    <row r="12075" spans="16:19" ht="15">
      <c r="P12075" s="806" t="s">
        <v>928</v>
      </c>
      <c r="Q12075" s="807">
        <v>20</v>
      </c>
      <c r="R12075" s="807">
        <v>88</v>
      </c>
      <c r="S12075" s="759" t="str">
        <f t="shared" si="371"/>
        <v>Vejez</v>
      </c>
    </row>
    <row r="12076" spans="16:19" ht="15">
      <c r="P12076" s="806" t="s">
        <v>928</v>
      </c>
      <c r="Q12076" s="807">
        <v>15</v>
      </c>
      <c r="R12076" s="807">
        <v>89</v>
      </c>
      <c r="S12076" s="759" t="str">
        <f t="shared" si="371"/>
        <v>Vejez</v>
      </c>
    </row>
    <row r="12077" spans="16:19" ht="15">
      <c r="P12077" s="806" t="s">
        <v>928</v>
      </c>
      <c r="Q12077" s="807">
        <v>8</v>
      </c>
      <c r="R12077" s="807">
        <v>90</v>
      </c>
      <c r="S12077" s="759" t="str">
        <f t="shared" si="371"/>
        <v>Vejez</v>
      </c>
    </row>
    <row r="12078" spans="16:19" ht="15">
      <c r="P12078" s="806" t="s">
        <v>928</v>
      </c>
      <c r="Q12078" s="807">
        <v>10</v>
      </c>
      <c r="R12078" s="807">
        <v>91</v>
      </c>
      <c r="S12078" s="759" t="str">
        <f t="shared" si="371"/>
        <v>Vejez</v>
      </c>
    </row>
    <row r="12079" spans="16:19" ht="15">
      <c r="P12079" s="806" t="s">
        <v>928</v>
      </c>
      <c r="Q12079" s="807">
        <v>4</v>
      </c>
      <c r="R12079" s="807">
        <v>92</v>
      </c>
      <c r="S12079" s="759" t="str">
        <f t="shared" si="371"/>
        <v>Vejez</v>
      </c>
    </row>
    <row r="12080" spans="16:19" ht="15">
      <c r="P12080" s="806" t="s">
        <v>928</v>
      </c>
      <c r="Q12080" s="807">
        <v>9</v>
      </c>
      <c r="R12080" s="807">
        <v>93</v>
      </c>
      <c r="S12080" s="759" t="str">
        <f t="shared" si="371"/>
        <v>Vejez</v>
      </c>
    </row>
    <row r="12081" spans="16:19" ht="15">
      <c r="P12081" s="806" t="s">
        <v>928</v>
      </c>
      <c r="Q12081" s="807">
        <v>5</v>
      </c>
      <c r="R12081" s="807">
        <v>94</v>
      </c>
      <c r="S12081" s="759" t="str">
        <f t="shared" si="371"/>
        <v>Vejez</v>
      </c>
    </row>
    <row r="12082" spans="16:19" ht="15">
      <c r="P12082" s="806" t="s">
        <v>928</v>
      </c>
      <c r="Q12082" s="807">
        <v>3</v>
      </c>
      <c r="R12082" s="807">
        <v>95</v>
      </c>
      <c r="S12082" s="759" t="str">
        <f t="shared" si="371"/>
        <v>Vejez</v>
      </c>
    </row>
    <row r="12083" spans="16:19" ht="15">
      <c r="P12083" s="806" t="s">
        <v>928</v>
      </c>
      <c r="Q12083" s="807">
        <v>2</v>
      </c>
      <c r="R12083" s="807">
        <v>96</v>
      </c>
      <c r="S12083" s="759" t="str">
        <f t="shared" si="371"/>
        <v>Vejez</v>
      </c>
    </row>
    <row r="12084" spans="16:19" ht="15">
      <c r="P12084" s="806" t="s">
        <v>928</v>
      </c>
      <c r="Q12084" s="807">
        <v>4</v>
      </c>
      <c r="R12084" s="807">
        <v>98</v>
      </c>
      <c r="S12084" s="759" t="str">
        <f t="shared" si="371"/>
        <v>Vejez</v>
      </c>
    </row>
    <row r="12085" spans="16:19" ht="15">
      <c r="P12085" s="806" t="s">
        <v>928</v>
      </c>
      <c r="Q12085" s="807">
        <v>1</v>
      </c>
      <c r="R12085" s="807">
        <v>100</v>
      </c>
      <c r="S12085" s="759" t="str">
        <f t="shared" si="371"/>
        <v>Vejez</v>
      </c>
    </row>
    <row r="12086" spans="16:19" ht="30">
      <c r="P12086" s="806" t="s">
        <v>929</v>
      </c>
      <c r="Q12086" s="807">
        <v>51</v>
      </c>
      <c r="R12086" s="807">
        <v>0</v>
      </c>
      <c r="S12086" s="759" t="str">
        <f t="shared" si="371"/>
        <v>Primera Infancia</v>
      </c>
    </row>
    <row r="12087" spans="16:19" ht="30">
      <c r="P12087" s="806" t="s">
        <v>929</v>
      </c>
      <c r="Q12087" s="807">
        <v>48</v>
      </c>
      <c r="R12087" s="807">
        <v>1</v>
      </c>
      <c r="S12087" s="759" t="str">
        <f t="shared" si="371"/>
        <v>Primera Infancia</v>
      </c>
    </row>
    <row r="12088" spans="16:19" ht="30">
      <c r="P12088" s="806" t="s">
        <v>929</v>
      </c>
      <c r="Q12088" s="807">
        <v>63</v>
      </c>
      <c r="R12088" s="807">
        <v>2</v>
      </c>
      <c r="S12088" s="759" t="str">
        <f t="shared" si="371"/>
        <v>Primera Infancia</v>
      </c>
    </row>
    <row r="12089" spans="16:19" ht="30">
      <c r="P12089" s="806" t="s">
        <v>929</v>
      </c>
      <c r="Q12089" s="807">
        <v>43</v>
      </c>
      <c r="R12089" s="807">
        <v>3</v>
      </c>
      <c r="S12089" s="759" t="str">
        <f t="shared" si="371"/>
        <v>Primera Infancia</v>
      </c>
    </row>
    <row r="12090" spans="16:19" ht="30">
      <c r="P12090" s="806" t="s">
        <v>929</v>
      </c>
      <c r="Q12090" s="807">
        <v>61</v>
      </c>
      <c r="R12090" s="807">
        <v>4</v>
      </c>
      <c r="S12090" s="759" t="str">
        <f t="shared" si="371"/>
        <v>Primera Infancia</v>
      </c>
    </row>
    <row r="12091" spans="16:19" ht="30">
      <c r="P12091" s="806" t="s">
        <v>929</v>
      </c>
      <c r="Q12091" s="807">
        <v>46</v>
      </c>
      <c r="R12091" s="807">
        <v>5</v>
      </c>
      <c r="S12091" s="759" t="str">
        <f t="shared" si="371"/>
        <v>Primera Infancia</v>
      </c>
    </row>
    <row r="12092" spans="16:19" ht="15">
      <c r="P12092" s="806" t="s">
        <v>929</v>
      </c>
      <c r="Q12092" s="807">
        <v>44</v>
      </c>
      <c r="R12092" s="807">
        <v>6</v>
      </c>
      <c r="S12092" s="759" t="str">
        <f t="shared" si="371"/>
        <v>Infancia</v>
      </c>
    </row>
    <row r="12093" spans="16:19" ht="15">
      <c r="P12093" s="806" t="s">
        <v>929</v>
      </c>
      <c r="Q12093" s="807">
        <v>48</v>
      </c>
      <c r="R12093" s="807">
        <v>7</v>
      </c>
      <c r="S12093" s="759" t="str">
        <f t="shared" si="371"/>
        <v>Infancia</v>
      </c>
    </row>
    <row r="12094" spans="16:19" ht="15">
      <c r="P12094" s="806" t="s">
        <v>929</v>
      </c>
      <c r="Q12094" s="807">
        <v>54</v>
      </c>
      <c r="R12094" s="807">
        <v>8</v>
      </c>
      <c r="S12094" s="759" t="str">
        <f t="shared" si="371"/>
        <v>Infancia</v>
      </c>
    </row>
    <row r="12095" spans="16:19" ht="15">
      <c r="P12095" s="806" t="s">
        <v>929</v>
      </c>
      <c r="Q12095" s="807">
        <v>62</v>
      </c>
      <c r="R12095" s="807">
        <v>9</v>
      </c>
      <c r="S12095" s="759" t="str">
        <f t="shared" si="371"/>
        <v>Infancia</v>
      </c>
    </row>
    <row r="12096" spans="16:19" ht="15">
      <c r="P12096" s="806" t="s">
        <v>929</v>
      </c>
      <c r="Q12096" s="807">
        <v>58</v>
      </c>
      <c r="R12096" s="807">
        <v>10</v>
      </c>
      <c r="S12096" s="759" t="str">
        <f t="shared" si="371"/>
        <v>Infancia</v>
      </c>
    </row>
    <row r="12097" spans="16:19" ht="15">
      <c r="P12097" s="806" t="s">
        <v>929</v>
      </c>
      <c r="Q12097" s="807">
        <v>67</v>
      </c>
      <c r="R12097" s="807">
        <v>11</v>
      </c>
      <c r="S12097" s="759" t="str">
        <f t="shared" si="371"/>
        <v>Infancia</v>
      </c>
    </row>
    <row r="12098" spans="16:19" ht="30">
      <c r="P12098" s="806" t="s">
        <v>929</v>
      </c>
      <c r="Q12098" s="807">
        <v>69</v>
      </c>
      <c r="R12098" s="807">
        <v>12</v>
      </c>
      <c r="S12098" s="759" t="str">
        <f t="shared" si="371"/>
        <v>Adolescente</v>
      </c>
    </row>
    <row r="12099" spans="16:19" ht="30">
      <c r="P12099" s="806" t="s">
        <v>929</v>
      </c>
      <c r="Q12099" s="807">
        <v>79</v>
      </c>
      <c r="R12099" s="807">
        <v>13</v>
      </c>
      <c r="S12099" s="759" t="str">
        <f t="shared" ref="S12099:S12162" si="372">IF(P12099=0,"",IF(AND(R12099&gt;=0,R12099&lt;=5),"Primera Infancia",IF(AND(R12099&gt;=6,R12099&lt;=11),"Infancia",IF(AND(R12099&gt;=12,R12099&lt;=17),"Adolescente",IF(AND(R12099&gt;=18,R12099&lt;=28),"Juventud",IF(AND(R12099&gt;=29,R12099&lt;=59),"Adulto","Vejez"))))))</f>
        <v>Adolescente</v>
      </c>
    </row>
    <row r="12100" spans="16:19" ht="30">
      <c r="P12100" s="806" t="s">
        <v>929</v>
      </c>
      <c r="Q12100" s="807">
        <v>93</v>
      </c>
      <c r="R12100" s="807">
        <v>14</v>
      </c>
      <c r="S12100" s="759" t="str">
        <f t="shared" si="372"/>
        <v>Adolescente</v>
      </c>
    </row>
    <row r="12101" spans="16:19" ht="30">
      <c r="P12101" s="806" t="s">
        <v>929</v>
      </c>
      <c r="Q12101" s="807">
        <v>84</v>
      </c>
      <c r="R12101" s="807">
        <v>15</v>
      </c>
      <c r="S12101" s="759" t="str">
        <f t="shared" si="372"/>
        <v>Adolescente</v>
      </c>
    </row>
    <row r="12102" spans="16:19" ht="30">
      <c r="P12102" s="806" t="s">
        <v>929</v>
      </c>
      <c r="Q12102" s="807">
        <v>93</v>
      </c>
      <c r="R12102" s="807">
        <v>16</v>
      </c>
      <c r="S12102" s="759" t="str">
        <f t="shared" si="372"/>
        <v>Adolescente</v>
      </c>
    </row>
    <row r="12103" spans="16:19" ht="30">
      <c r="P12103" s="806" t="s">
        <v>929</v>
      </c>
      <c r="Q12103" s="807">
        <v>92</v>
      </c>
      <c r="R12103" s="807">
        <v>17</v>
      </c>
      <c r="S12103" s="759" t="str">
        <f t="shared" si="372"/>
        <v>Adolescente</v>
      </c>
    </row>
    <row r="12104" spans="16:19" ht="15">
      <c r="P12104" s="806" t="s">
        <v>929</v>
      </c>
      <c r="Q12104" s="807">
        <v>84</v>
      </c>
      <c r="R12104" s="807">
        <v>18</v>
      </c>
      <c r="S12104" s="759" t="str">
        <f t="shared" si="372"/>
        <v>Juventud</v>
      </c>
    </row>
    <row r="12105" spans="16:19" ht="15">
      <c r="P12105" s="806" t="s">
        <v>929</v>
      </c>
      <c r="Q12105" s="807">
        <v>80</v>
      </c>
      <c r="R12105" s="807">
        <v>19</v>
      </c>
      <c r="S12105" s="759" t="str">
        <f t="shared" si="372"/>
        <v>Juventud</v>
      </c>
    </row>
    <row r="12106" spans="16:19" ht="15">
      <c r="P12106" s="806" t="s">
        <v>929</v>
      </c>
      <c r="Q12106" s="807">
        <v>100</v>
      </c>
      <c r="R12106" s="807">
        <v>20</v>
      </c>
      <c r="S12106" s="759" t="str">
        <f t="shared" si="372"/>
        <v>Juventud</v>
      </c>
    </row>
    <row r="12107" spans="16:19" ht="15">
      <c r="P12107" s="806" t="s">
        <v>929</v>
      </c>
      <c r="Q12107" s="807">
        <v>84</v>
      </c>
      <c r="R12107" s="807">
        <v>21</v>
      </c>
      <c r="S12107" s="759" t="str">
        <f t="shared" si="372"/>
        <v>Juventud</v>
      </c>
    </row>
    <row r="12108" spans="16:19" ht="15">
      <c r="P12108" s="806" t="s">
        <v>929</v>
      </c>
      <c r="Q12108" s="807">
        <v>82</v>
      </c>
      <c r="R12108" s="807">
        <v>22</v>
      </c>
      <c r="S12108" s="759" t="str">
        <f t="shared" si="372"/>
        <v>Juventud</v>
      </c>
    </row>
    <row r="12109" spans="16:19" ht="15">
      <c r="P12109" s="806" t="s">
        <v>929</v>
      </c>
      <c r="Q12109" s="807">
        <v>65</v>
      </c>
      <c r="R12109" s="807">
        <v>23</v>
      </c>
      <c r="S12109" s="759" t="str">
        <f t="shared" si="372"/>
        <v>Juventud</v>
      </c>
    </row>
    <row r="12110" spans="16:19" ht="15">
      <c r="P12110" s="806" t="s">
        <v>929</v>
      </c>
      <c r="Q12110" s="807">
        <v>70</v>
      </c>
      <c r="R12110" s="807">
        <v>24</v>
      </c>
      <c r="S12110" s="759" t="str">
        <f t="shared" si="372"/>
        <v>Juventud</v>
      </c>
    </row>
    <row r="12111" spans="16:19" ht="15">
      <c r="P12111" s="806" t="s">
        <v>929</v>
      </c>
      <c r="Q12111" s="807">
        <v>79</v>
      </c>
      <c r="R12111" s="807">
        <v>25</v>
      </c>
      <c r="S12111" s="759" t="str">
        <f t="shared" si="372"/>
        <v>Juventud</v>
      </c>
    </row>
    <row r="12112" spans="16:19" ht="15">
      <c r="P12112" s="806" t="s">
        <v>929</v>
      </c>
      <c r="Q12112" s="807">
        <v>70</v>
      </c>
      <c r="R12112" s="807">
        <v>26</v>
      </c>
      <c r="S12112" s="759" t="str">
        <f t="shared" si="372"/>
        <v>Juventud</v>
      </c>
    </row>
    <row r="12113" spans="16:19" ht="15">
      <c r="P12113" s="806" t="s">
        <v>929</v>
      </c>
      <c r="Q12113" s="807">
        <v>83</v>
      </c>
      <c r="R12113" s="807">
        <v>27</v>
      </c>
      <c r="S12113" s="759" t="str">
        <f t="shared" si="372"/>
        <v>Juventud</v>
      </c>
    </row>
    <row r="12114" spans="16:19" ht="15">
      <c r="P12114" s="806" t="s">
        <v>929</v>
      </c>
      <c r="Q12114" s="807">
        <v>56</v>
      </c>
      <c r="R12114" s="807">
        <v>28</v>
      </c>
      <c r="S12114" s="759" t="str">
        <f t="shared" si="372"/>
        <v>Juventud</v>
      </c>
    </row>
    <row r="12115" spans="16:19" ht="15">
      <c r="P12115" s="806" t="s">
        <v>929</v>
      </c>
      <c r="Q12115" s="807">
        <v>68</v>
      </c>
      <c r="R12115" s="807">
        <v>29</v>
      </c>
      <c r="S12115" s="759" t="str">
        <f t="shared" si="372"/>
        <v>Adulto</v>
      </c>
    </row>
    <row r="12116" spans="16:19" ht="15">
      <c r="P12116" s="806" t="s">
        <v>929</v>
      </c>
      <c r="Q12116" s="807">
        <v>76</v>
      </c>
      <c r="R12116" s="807">
        <v>30</v>
      </c>
      <c r="S12116" s="759" t="str">
        <f t="shared" si="372"/>
        <v>Adulto</v>
      </c>
    </row>
    <row r="12117" spans="16:19" ht="15">
      <c r="P12117" s="806" t="s">
        <v>929</v>
      </c>
      <c r="Q12117" s="807">
        <v>69</v>
      </c>
      <c r="R12117" s="807">
        <v>31</v>
      </c>
      <c r="S12117" s="759" t="str">
        <f t="shared" si="372"/>
        <v>Adulto</v>
      </c>
    </row>
    <row r="12118" spans="16:19" ht="15">
      <c r="P12118" s="806" t="s">
        <v>929</v>
      </c>
      <c r="Q12118" s="807">
        <v>84</v>
      </c>
      <c r="R12118" s="807">
        <v>32</v>
      </c>
      <c r="S12118" s="759" t="str">
        <f t="shared" si="372"/>
        <v>Adulto</v>
      </c>
    </row>
    <row r="12119" spans="16:19" ht="15">
      <c r="P12119" s="806" t="s">
        <v>929</v>
      </c>
      <c r="Q12119" s="807">
        <v>56</v>
      </c>
      <c r="R12119" s="807">
        <v>33</v>
      </c>
      <c r="S12119" s="759" t="str">
        <f t="shared" si="372"/>
        <v>Adulto</v>
      </c>
    </row>
    <row r="12120" spans="16:19" ht="15">
      <c r="P12120" s="806" t="s">
        <v>929</v>
      </c>
      <c r="Q12120" s="807">
        <v>47</v>
      </c>
      <c r="R12120" s="807">
        <v>34</v>
      </c>
      <c r="S12120" s="759" t="str">
        <f t="shared" si="372"/>
        <v>Adulto</v>
      </c>
    </row>
    <row r="12121" spans="16:19" ht="15">
      <c r="P12121" s="806" t="s">
        <v>929</v>
      </c>
      <c r="Q12121" s="807">
        <v>56</v>
      </c>
      <c r="R12121" s="807">
        <v>35</v>
      </c>
      <c r="S12121" s="759" t="str">
        <f t="shared" si="372"/>
        <v>Adulto</v>
      </c>
    </row>
    <row r="12122" spans="16:19" ht="15">
      <c r="P12122" s="806" t="s">
        <v>929</v>
      </c>
      <c r="Q12122" s="807">
        <v>78</v>
      </c>
      <c r="R12122" s="807">
        <v>36</v>
      </c>
      <c r="S12122" s="759" t="str">
        <f t="shared" si="372"/>
        <v>Adulto</v>
      </c>
    </row>
    <row r="12123" spans="16:19" ht="15">
      <c r="P12123" s="806" t="s">
        <v>929</v>
      </c>
      <c r="Q12123" s="807">
        <v>50</v>
      </c>
      <c r="R12123" s="807">
        <v>37</v>
      </c>
      <c r="S12123" s="759" t="str">
        <f t="shared" si="372"/>
        <v>Adulto</v>
      </c>
    </row>
    <row r="12124" spans="16:19" ht="15">
      <c r="P12124" s="806" t="s">
        <v>929</v>
      </c>
      <c r="Q12124" s="807">
        <v>63</v>
      </c>
      <c r="R12124" s="807">
        <v>38</v>
      </c>
      <c r="S12124" s="759" t="str">
        <f t="shared" si="372"/>
        <v>Adulto</v>
      </c>
    </row>
    <row r="12125" spans="16:19" ht="15">
      <c r="P12125" s="806" t="s">
        <v>929</v>
      </c>
      <c r="Q12125" s="807">
        <v>63</v>
      </c>
      <c r="R12125" s="807">
        <v>39</v>
      </c>
      <c r="S12125" s="759" t="str">
        <f t="shared" si="372"/>
        <v>Adulto</v>
      </c>
    </row>
    <row r="12126" spans="16:19" ht="15">
      <c r="P12126" s="806" t="s">
        <v>929</v>
      </c>
      <c r="Q12126" s="807">
        <v>76</v>
      </c>
      <c r="R12126" s="807">
        <v>40</v>
      </c>
      <c r="S12126" s="759" t="str">
        <f t="shared" si="372"/>
        <v>Adulto</v>
      </c>
    </row>
    <row r="12127" spans="16:19" ht="15">
      <c r="P12127" s="806" t="s">
        <v>929</v>
      </c>
      <c r="Q12127" s="807">
        <v>64</v>
      </c>
      <c r="R12127" s="807">
        <v>41</v>
      </c>
      <c r="S12127" s="759" t="str">
        <f t="shared" si="372"/>
        <v>Adulto</v>
      </c>
    </row>
    <row r="12128" spans="16:19" ht="15">
      <c r="P12128" s="806" t="s">
        <v>929</v>
      </c>
      <c r="Q12128" s="807">
        <v>72</v>
      </c>
      <c r="R12128" s="807">
        <v>42</v>
      </c>
      <c r="S12128" s="759" t="str">
        <f t="shared" si="372"/>
        <v>Adulto</v>
      </c>
    </row>
    <row r="12129" spans="16:19" ht="15">
      <c r="P12129" s="806" t="s">
        <v>929</v>
      </c>
      <c r="Q12129" s="807">
        <v>62</v>
      </c>
      <c r="R12129" s="807">
        <v>43</v>
      </c>
      <c r="S12129" s="759" t="str">
        <f t="shared" si="372"/>
        <v>Adulto</v>
      </c>
    </row>
    <row r="12130" spans="16:19" ht="15">
      <c r="P12130" s="806" t="s">
        <v>929</v>
      </c>
      <c r="Q12130" s="807">
        <v>65</v>
      </c>
      <c r="R12130" s="807">
        <v>44</v>
      </c>
      <c r="S12130" s="759" t="str">
        <f t="shared" si="372"/>
        <v>Adulto</v>
      </c>
    </row>
    <row r="12131" spans="16:19" ht="15">
      <c r="P12131" s="806" t="s">
        <v>929</v>
      </c>
      <c r="Q12131" s="807">
        <v>57</v>
      </c>
      <c r="R12131" s="807">
        <v>45</v>
      </c>
      <c r="S12131" s="759" t="str">
        <f t="shared" si="372"/>
        <v>Adulto</v>
      </c>
    </row>
    <row r="12132" spans="16:19" ht="15">
      <c r="P12132" s="806" t="s">
        <v>929</v>
      </c>
      <c r="Q12132" s="807">
        <v>52</v>
      </c>
      <c r="R12132" s="807">
        <v>46</v>
      </c>
      <c r="S12132" s="759" t="str">
        <f t="shared" si="372"/>
        <v>Adulto</v>
      </c>
    </row>
    <row r="12133" spans="16:19" ht="15">
      <c r="P12133" s="806" t="s">
        <v>929</v>
      </c>
      <c r="Q12133" s="807">
        <v>59</v>
      </c>
      <c r="R12133" s="807">
        <v>47</v>
      </c>
      <c r="S12133" s="759" t="str">
        <f t="shared" si="372"/>
        <v>Adulto</v>
      </c>
    </row>
    <row r="12134" spans="16:19" ht="15">
      <c r="P12134" s="806" t="s">
        <v>929</v>
      </c>
      <c r="Q12134" s="807">
        <v>72</v>
      </c>
      <c r="R12134" s="807">
        <v>48</v>
      </c>
      <c r="S12134" s="759" t="str">
        <f t="shared" si="372"/>
        <v>Adulto</v>
      </c>
    </row>
    <row r="12135" spans="16:19" ht="15">
      <c r="P12135" s="806" t="s">
        <v>929</v>
      </c>
      <c r="Q12135" s="807">
        <v>63</v>
      </c>
      <c r="R12135" s="807">
        <v>49</v>
      </c>
      <c r="S12135" s="759" t="str">
        <f t="shared" si="372"/>
        <v>Adulto</v>
      </c>
    </row>
    <row r="12136" spans="16:19" ht="15">
      <c r="P12136" s="806" t="s">
        <v>929</v>
      </c>
      <c r="Q12136" s="807">
        <v>73</v>
      </c>
      <c r="R12136" s="807">
        <v>50</v>
      </c>
      <c r="S12136" s="759" t="str">
        <f t="shared" si="372"/>
        <v>Adulto</v>
      </c>
    </row>
    <row r="12137" spans="16:19" ht="15">
      <c r="P12137" s="806" t="s">
        <v>929</v>
      </c>
      <c r="Q12137" s="807">
        <v>74</v>
      </c>
      <c r="R12137" s="807">
        <v>51</v>
      </c>
      <c r="S12137" s="759" t="str">
        <f t="shared" si="372"/>
        <v>Adulto</v>
      </c>
    </row>
    <row r="12138" spans="16:19" ht="15">
      <c r="P12138" s="806" t="s">
        <v>929</v>
      </c>
      <c r="Q12138" s="807">
        <v>73</v>
      </c>
      <c r="R12138" s="807">
        <v>52</v>
      </c>
      <c r="S12138" s="759" t="str">
        <f t="shared" si="372"/>
        <v>Adulto</v>
      </c>
    </row>
    <row r="12139" spans="16:19" ht="15">
      <c r="P12139" s="806" t="s">
        <v>929</v>
      </c>
      <c r="Q12139" s="807">
        <v>84</v>
      </c>
      <c r="R12139" s="807">
        <v>53</v>
      </c>
      <c r="S12139" s="759" t="str">
        <f t="shared" si="372"/>
        <v>Adulto</v>
      </c>
    </row>
    <row r="12140" spans="16:19" ht="15">
      <c r="P12140" s="806" t="s">
        <v>929</v>
      </c>
      <c r="Q12140" s="807">
        <v>93</v>
      </c>
      <c r="R12140" s="807">
        <v>54</v>
      </c>
      <c r="S12140" s="759" t="str">
        <f t="shared" si="372"/>
        <v>Adulto</v>
      </c>
    </row>
    <row r="12141" spans="16:19" ht="15">
      <c r="P12141" s="806" t="s">
        <v>929</v>
      </c>
      <c r="Q12141" s="807">
        <v>77</v>
      </c>
      <c r="R12141" s="807">
        <v>55</v>
      </c>
      <c r="S12141" s="759" t="str">
        <f t="shared" si="372"/>
        <v>Adulto</v>
      </c>
    </row>
    <row r="12142" spans="16:19" ht="15">
      <c r="P12142" s="806" t="s">
        <v>929</v>
      </c>
      <c r="Q12142" s="807">
        <v>81</v>
      </c>
      <c r="R12142" s="807">
        <v>56</v>
      </c>
      <c r="S12142" s="759" t="str">
        <f t="shared" si="372"/>
        <v>Adulto</v>
      </c>
    </row>
    <row r="12143" spans="16:19" ht="15">
      <c r="P12143" s="806" t="s">
        <v>929</v>
      </c>
      <c r="Q12143" s="807">
        <v>96</v>
      </c>
      <c r="R12143" s="807">
        <v>57</v>
      </c>
      <c r="S12143" s="759" t="str">
        <f t="shared" si="372"/>
        <v>Adulto</v>
      </c>
    </row>
    <row r="12144" spans="16:19" ht="15">
      <c r="P12144" s="806" t="s">
        <v>929</v>
      </c>
      <c r="Q12144" s="807">
        <v>91</v>
      </c>
      <c r="R12144" s="807">
        <v>58</v>
      </c>
      <c r="S12144" s="759" t="str">
        <f t="shared" si="372"/>
        <v>Adulto</v>
      </c>
    </row>
    <row r="12145" spans="16:19" ht="15">
      <c r="P12145" s="806" t="s">
        <v>929</v>
      </c>
      <c r="Q12145" s="807">
        <v>96</v>
      </c>
      <c r="R12145" s="807">
        <v>59</v>
      </c>
      <c r="S12145" s="759" t="str">
        <f t="shared" si="372"/>
        <v>Adulto</v>
      </c>
    </row>
    <row r="12146" spans="16:19" ht="15">
      <c r="P12146" s="806" t="s">
        <v>929</v>
      </c>
      <c r="Q12146" s="807">
        <v>82</v>
      </c>
      <c r="R12146" s="807">
        <v>60</v>
      </c>
      <c r="S12146" s="759" t="str">
        <f t="shared" si="372"/>
        <v>Vejez</v>
      </c>
    </row>
    <row r="12147" spans="16:19" ht="15">
      <c r="P12147" s="806" t="s">
        <v>929</v>
      </c>
      <c r="Q12147" s="807">
        <v>92</v>
      </c>
      <c r="R12147" s="807">
        <v>61</v>
      </c>
      <c r="S12147" s="759" t="str">
        <f t="shared" si="372"/>
        <v>Vejez</v>
      </c>
    </row>
    <row r="12148" spans="16:19" ht="15">
      <c r="P12148" s="806" t="s">
        <v>929</v>
      </c>
      <c r="Q12148" s="807">
        <v>80</v>
      </c>
      <c r="R12148" s="807">
        <v>62</v>
      </c>
      <c r="S12148" s="759" t="str">
        <f t="shared" si="372"/>
        <v>Vejez</v>
      </c>
    </row>
    <row r="12149" spans="16:19" ht="15">
      <c r="P12149" s="806" t="s">
        <v>929</v>
      </c>
      <c r="Q12149" s="807">
        <v>76</v>
      </c>
      <c r="R12149" s="807">
        <v>63</v>
      </c>
      <c r="S12149" s="759" t="str">
        <f t="shared" si="372"/>
        <v>Vejez</v>
      </c>
    </row>
    <row r="12150" spans="16:19" ht="15">
      <c r="P12150" s="806" t="s">
        <v>929</v>
      </c>
      <c r="Q12150" s="807">
        <v>60</v>
      </c>
      <c r="R12150" s="807">
        <v>64</v>
      </c>
      <c r="S12150" s="759" t="str">
        <f t="shared" si="372"/>
        <v>Vejez</v>
      </c>
    </row>
    <row r="12151" spans="16:19" ht="15">
      <c r="P12151" s="806" t="s">
        <v>929</v>
      </c>
      <c r="Q12151" s="807">
        <v>70</v>
      </c>
      <c r="R12151" s="807">
        <v>65</v>
      </c>
      <c r="S12151" s="759" t="str">
        <f t="shared" si="372"/>
        <v>Vejez</v>
      </c>
    </row>
    <row r="12152" spans="16:19" ht="15">
      <c r="P12152" s="806" t="s">
        <v>929</v>
      </c>
      <c r="Q12152" s="807">
        <v>71</v>
      </c>
      <c r="R12152" s="807">
        <v>66</v>
      </c>
      <c r="S12152" s="759" t="str">
        <f t="shared" si="372"/>
        <v>Vejez</v>
      </c>
    </row>
    <row r="12153" spans="16:19" ht="15">
      <c r="P12153" s="806" t="s">
        <v>929</v>
      </c>
      <c r="Q12153" s="807">
        <v>66</v>
      </c>
      <c r="R12153" s="807">
        <v>67</v>
      </c>
      <c r="S12153" s="759" t="str">
        <f t="shared" si="372"/>
        <v>Vejez</v>
      </c>
    </row>
    <row r="12154" spans="16:19" ht="15">
      <c r="P12154" s="806" t="s">
        <v>929</v>
      </c>
      <c r="Q12154" s="807">
        <v>71</v>
      </c>
      <c r="R12154" s="807">
        <v>68</v>
      </c>
      <c r="S12154" s="759" t="str">
        <f t="shared" si="372"/>
        <v>Vejez</v>
      </c>
    </row>
    <row r="12155" spans="16:19" ht="15">
      <c r="P12155" s="806" t="s">
        <v>929</v>
      </c>
      <c r="Q12155" s="807">
        <v>76</v>
      </c>
      <c r="R12155" s="807">
        <v>69</v>
      </c>
      <c r="S12155" s="759" t="str">
        <f t="shared" si="372"/>
        <v>Vejez</v>
      </c>
    </row>
    <row r="12156" spans="16:19" ht="15">
      <c r="P12156" s="806" t="s">
        <v>929</v>
      </c>
      <c r="Q12156" s="807">
        <v>66</v>
      </c>
      <c r="R12156" s="807">
        <v>70</v>
      </c>
      <c r="S12156" s="759" t="str">
        <f t="shared" si="372"/>
        <v>Vejez</v>
      </c>
    </row>
    <row r="12157" spans="16:19" ht="15">
      <c r="P12157" s="806" t="s">
        <v>929</v>
      </c>
      <c r="Q12157" s="807">
        <v>54</v>
      </c>
      <c r="R12157" s="807">
        <v>71</v>
      </c>
      <c r="S12157" s="759" t="str">
        <f t="shared" si="372"/>
        <v>Vejez</v>
      </c>
    </row>
    <row r="12158" spans="16:19" ht="15">
      <c r="P12158" s="806" t="s">
        <v>929</v>
      </c>
      <c r="Q12158" s="807">
        <v>54</v>
      </c>
      <c r="R12158" s="807">
        <v>72</v>
      </c>
      <c r="S12158" s="759" t="str">
        <f t="shared" si="372"/>
        <v>Vejez</v>
      </c>
    </row>
    <row r="12159" spans="16:19" ht="15">
      <c r="P12159" s="806" t="s">
        <v>929</v>
      </c>
      <c r="Q12159" s="807">
        <v>43</v>
      </c>
      <c r="R12159" s="807">
        <v>73</v>
      </c>
      <c r="S12159" s="759" t="str">
        <f t="shared" si="372"/>
        <v>Vejez</v>
      </c>
    </row>
    <row r="12160" spans="16:19" ht="15">
      <c r="P12160" s="806" t="s">
        <v>929</v>
      </c>
      <c r="Q12160" s="807">
        <v>48</v>
      </c>
      <c r="R12160" s="807">
        <v>74</v>
      </c>
      <c r="S12160" s="759" t="str">
        <f t="shared" si="372"/>
        <v>Vejez</v>
      </c>
    </row>
    <row r="12161" spans="16:19" ht="15">
      <c r="P12161" s="806" t="s">
        <v>929</v>
      </c>
      <c r="Q12161" s="807">
        <v>39</v>
      </c>
      <c r="R12161" s="807">
        <v>75</v>
      </c>
      <c r="S12161" s="759" t="str">
        <f t="shared" si="372"/>
        <v>Vejez</v>
      </c>
    </row>
    <row r="12162" spans="16:19" ht="15">
      <c r="P12162" s="806" t="s">
        <v>929</v>
      </c>
      <c r="Q12162" s="807">
        <v>33</v>
      </c>
      <c r="R12162" s="807">
        <v>76</v>
      </c>
      <c r="S12162" s="759" t="str">
        <f t="shared" si="372"/>
        <v>Vejez</v>
      </c>
    </row>
    <row r="12163" spans="16:19" ht="15">
      <c r="P12163" s="806" t="s">
        <v>929</v>
      </c>
      <c r="Q12163" s="807">
        <v>38</v>
      </c>
      <c r="R12163" s="807">
        <v>77</v>
      </c>
      <c r="S12163" s="759" t="str">
        <f t="shared" ref="S12163:S12226" si="373">IF(P12163=0,"",IF(AND(R12163&gt;=0,R12163&lt;=5),"Primera Infancia",IF(AND(R12163&gt;=6,R12163&lt;=11),"Infancia",IF(AND(R12163&gt;=12,R12163&lt;=17),"Adolescente",IF(AND(R12163&gt;=18,R12163&lt;=28),"Juventud",IF(AND(R12163&gt;=29,R12163&lt;=59),"Adulto","Vejez"))))))</f>
        <v>Vejez</v>
      </c>
    </row>
    <row r="12164" spans="16:19" ht="15">
      <c r="P12164" s="806" t="s">
        <v>929</v>
      </c>
      <c r="Q12164" s="807">
        <v>39</v>
      </c>
      <c r="R12164" s="807">
        <v>78</v>
      </c>
      <c r="S12164" s="759" t="str">
        <f t="shared" si="373"/>
        <v>Vejez</v>
      </c>
    </row>
    <row r="12165" spans="16:19" ht="15">
      <c r="P12165" s="806" t="s">
        <v>929</v>
      </c>
      <c r="Q12165" s="807">
        <v>27</v>
      </c>
      <c r="R12165" s="807">
        <v>79</v>
      </c>
      <c r="S12165" s="759" t="str">
        <f t="shared" si="373"/>
        <v>Vejez</v>
      </c>
    </row>
    <row r="12166" spans="16:19" ht="15">
      <c r="P12166" s="806" t="s">
        <v>929</v>
      </c>
      <c r="Q12166" s="807">
        <v>21</v>
      </c>
      <c r="R12166" s="807">
        <v>80</v>
      </c>
      <c r="S12166" s="759" t="str">
        <f t="shared" si="373"/>
        <v>Vejez</v>
      </c>
    </row>
    <row r="12167" spans="16:19" ht="15">
      <c r="P12167" s="806" t="s">
        <v>929</v>
      </c>
      <c r="Q12167" s="807">
        <v>23</v>
      </c>
      <c r="R12167" s="807">
        <v>81</v>
      </c>
      <c r="S12167" s="759" t="str">
        <f t="shared" si="373"/>
        <v>Vejez</v>
      </c>
    </row>
    <row r="12168" spans="16:19" ht="15">
      <c r="P12168" s="806" t="s">
        <v>929</v>
      </c>
      <c r="Q12168" s="807">
        <v>26</v>
      </c>
      <c r="R12168" s="807">
        <v>82</v>
      </c>
      <c r="S12168" s="759" t="str">
        <f t="shared" si="373"/>
        <v>Vejez</v>
      </c>
    </row>
    <row r="12169" spans="16:19" ht="15">
      <c r="P12169" s="806" t="s">
        <v>929</v>
      </c>
      <c r="Q12169" s="807">
        <v>17</v>
      </c>
      <c r="R12169" s="807">
        <v>83</v>
      </c>
      <c r="S12169" s="759" t="str">
        <f t="shared" si="373"/>
        <v>Vejez</v>
      </c>
    </row>
    <row r="12170" spans="16:19" ht="15">
      <c r="P12170" s="806" t="s">
        <v>929</v>
      </c>
      <c r="Q12170" s="807">
        <v>24</v>
      </c>
      <c r="R12170" s="807">
        <v>84</v>
      </c>
      <c r="S12170" s="759" t="str">
        <f t="shared" si="373"/>
        <v>Vejez</v>
      </c>
    </row>
    <row r="12171" spans="16:19" ht="15">
      <c r="P12171" s="806" t="s">
        <v>929</v>
      </c>
      <c r="Q12171" s="807">
        <v>19</v>
      </c>
      <c r="R12171" s="807">
        <v>85</v>
      </c>
      <c r="S12171" s="759" t="str">
        <f t="shared" si="373"/>
        <v>Vejez</v>
      </c>
    </row>
    <row r="12172" spans="16:19" ht="15">
      <c r="P12172" s="806" t="s">
        <v>929</v>
      </c>
      <c r="Q12172" s="807">
        <v>20</v>
      </c>
      <c r="R12172" s="807">
        <v>86</v>
      </c>
      <c r="S12172" s="759" t="str">
        <f t="shared" si="373"/>
        <v>Vejez</v>
      </c>
    </row>
    <row r="12173" spans="16:19" ht="15">
      <c r="P12173" s="806" t="s">
        <v>929</v>
      </c>
      <c r="Q12173" s="807">
        <v>11</v>
      </c>
      <c r="R12173" s="807">
        <v>87</v>
      </c>
      <c r="S12173" s="759" t="str">
        <f t="shared" si="373"/>
        <v>Vejez</v>
      </c>
    </row>
    <row r="12174" spans="16:19" ht="15">
      <c r="P12174" s="806" t="s">
        <v>929</v>
      </c>
      <c r="Q12174" s="807">
        <v>7</v>
      </c>
      <c r="R12174" s="807">
        <v>88</v>
      </c>
      <c r="S12174" s="759" t="str">
        <f t="shared" si="373"/>
        <v>Vejez</v>
      </c>
    </row>
    <row r="12175" spans="16:19" ht="15">
      <c r="P12175" s="806" t="s">
        <v>929</v>
      </c>
      <c r="Q12175" s="807">
        <v>9</v>
      </c>
      <c r="R12175" s="807">
        <v>89</v>
      </c>
      <c r="S12175" s="759" t="str">
        <f t="shared" si="373"/>
        <v>Vejez</v>
      </c>
    </row>
    <row r="12176" spans="16:19" ht="15">
      <c r="P12176" s="806" t="s">
        <v>929</v>
      </c>
      <c r="Q12176" s="807">
        <v>10</v>
      </c>
      <c r="R12176" s="807">
        <v>90</v>
      </c>
      <c r="S12176" s="759" t="str">
        <f t="shared" si="373"/>
        <v>Vejez</v>
      </c>
    </row>
    <row r="12177" spans="16:19" ht="15">
      <c r="P12177" s="806" t="s">
        <v>929</v>
      </c>
      <c r="Q12177" s="807">
        <v>10</v>
      </c>
      <c r="R12177" s="807">
        <v>91</v>
      </c>
      <c r="S12177" s="759" t="str">
        <f t="shared" si="373"/>
        <v>Vejez</v>
      </c>
    </row>
    <row r="12178" spans="16:19" ht="15">
      <c r="P12178" s="806" t="s">
        <v>929</v>
      </c>
      <c r="Q12178" s="807">
        <v>5</v>
      </c>
      <c r="R12178" s="807">
        <v>92</v>
      </c>
      <c r="S12178" s="759" t="str">
        <f t="shared" si="373"/>
        <v>Vejez</v>
      </c>
    </row>
    <row r="12179" spans="16:19" ht="15">
      <c r="P12179" s="806" t="s">
        <v>929</v>
      </c>
      <c r="Q12179" s="807">
        <v>6</v>
      </c>
      <c r="R12179" s="807">
        <v>93</v>
      </c>
      <c r="S12179" s="759" t="str">
        <f t="shared" si="373"/>
        <v>Vejez</v>
      </c>
    </row>
    <row r="12180" spans="16:19" ht="15">
      <c r="P12180" s="806" t="s">
        <v>929</v>
      </c>
      <c r="Q12180" s="807">
        <v>2</v>
      </c>
      <c r="R12180" s="807">
        <v>94</v>
      </c>
      <c r="S12180" s="759" t="str">
        <f t="shared" si="373"/>
        <v>Vejez</v>
      </c>
    </row>
    <row r="12181" spans="16:19" ht="15">
      <c r="P12181" s="806" t="s">
        <v>929</v>
      </c>
      <c r="Q12181" s="807">
        <v>5</v>
      </c>
      <c r="R12181" s="807">
        <v>95</v>
      </c>
      <c r="S12181" s="759" t="str">
        <f t="shared" si="373"/>
        <v>Vejez</v>
      </c>
    </row>
    <row r="12182" spans="16:19" ht="15">
      <c r="P12182" s="806" t="s">
        <v>929</v>
      </c>
      <c r="Q12182" s="807">
        <v>1</v>
      </c>
      <c r="R12182" s="807">
        <v>96</v>
      </c>
      <c r="S12182" s="759" t="str">
        <f t="shared" si="373"/>
        <v>Vejez</v>
      </c>
    </row>
    <row r="12183" spans="16:19" ht="15">
      <c r="P12183" s="806" t="s">
        <v>929</v>
      </c>
      <c r="Q12183" s="807">
        <v>2</v>
      </c>
      <c r="R12183" s="807">
        <v>98</v>
      </c>
      <c r="S12183" s="759" t="str">
        <f t="shared" si="373"/>
        <v>Vejez</v>
      </c>
    </row>
    <row r="12184" spans="16:19" ht="15">
      <c r="P12184" s="806" t="s">
        <v>929</v>
      </c>
      <c r="Q12184" s="807">
        <v>2</v>
      </c>
      <c r="R12184" s="807">
        <v>101</v>
      </c>
      <c r="S12184" s="759" t="str">
        <f t="shared" si="373"/>
        <v>Vejez</v>
      </c>
    </row>
    <row r="12185" spans="16:19" ht="30">
      <c r="P12185" s="806" t="s">
        <v>930</v>
      </c>
      <c r="Q12185" s="807">
        <v>147</v>
      </c>
      <c r="R12185" s="807">
        <v>0</v>
      </c>
      <c r="S12185" s="759" t="str">
        <f t="shared" si="373"/>
        <v>Primera Infancia</v>
      </c>
    </row>
    <row r="12186" spans="16:19" ht="30">
      <c r="P12186" s="806" t="s">
        <v>930</v>
      </c>
      <c r="Q12186" s="807">
        <v>160</v>
      </c>
      <c r="R12186" s="807">
        <v>1</v>
      </c>
      <c r="S12186" s="759" t="str">
        <f t="shared" si="373"/>
        <v>Primera Infancia</v>
      </c>
    </row>
    <row r="12187" spans="16:19" ht="30">
      <c r="P12187" s="806" t="s">
        <v>930</v>
      </c>
      <c r="Q12187" s="807">
        <v>172</v>
      </c>
      <c r="R12187" s="807">
        <v>2</v>
      </c>
      <c r="S12187" s="759" t="str">
        <f t="shared" si="373"/>
        <v>Primera Infancia</v>
      </c>
    </row>
    <row r="12188" spans="16:19" ht="30">
      <c r="P12188" s="806" t="s">
        <v>930</v>
      </c>
      <c r="Q12188" s="807">
        <v>198</v>
      </c>
      <c r="R12188" s="807">
        <v>3</v>
      </c>
      <c r="S12188" s="759" t="str">
        <f t="shared" si="373"/>
        <v>Primera Infancia</v>
      </c>
    </row>
    <row r="12189" spans="16:19" ht="30">
      <c r="P12189" s="806" t="s">
        <v>930</v>
      </c>
      <c r="Q12189" s="807">
        <v>194</v>
      </c>
      <c r="R12189" s="807">
        <v>4</v>
      </c>
      <c r="S12189" s="759" t="str">
        <f t="shared" si="373"/>
        <v>Primera Infancia</v>
      </c>
    </row>
    <row r="12190" spans="16:19" ht="30">
      <c r="P12190" s="806" t="s">
        <v>930</v>
      </c>
      <c r="Q12190" s="807">
        <v>155</v>
      </c>
      <c r="R12190" s="807">
        <v>5</v>
      </c>
      <c r="S12190" s="759" t="str">
        <f t="shared" si="373"/>
        <v>Primera Infancia</v>
      </c>
    </row>
    <row r="12191" spans="16:19" ht="15">
      <c r="P12191" s="806" t="s">
        <v>930</v>
      </c>
      <c r="Q12191" s="807">
        <v>183</v>
      </c>
      <c r="R12191" s="807">
        <v>6</v>
      </c>
      <c r="S12191" s="759" t="str">
        <f t="shared" si="373"/>
        <v>Infancia</v>
      </c>
    </row>
    <row r="12192" spans="16:19" ht="15">
      <c r="P12192" s="806" t="s">
        <v>930</v>
      </c>
      <c r="Q12192" s="807">
        <v>148</v>
      </c>
      <c r="R12192" s="807">
        <v>7</v>
      </c>
      <c r="S12192" s="759" t="str">
        <f t="shared" si="373"/>
        <v>Infancia</v>
      </c>
    </row>
    <row r="12193" spans="16:19" ht="15">
      <c r="P12193" s="806" t="s">
        <v>930</v>
      </c>
      <c r="Q12193" s="807">
        <v>183</v>
      </c>
      <c r="R12193" s="807">
        <v>8</v>
      </c>
      <c r="S12193" s="759" t="str">
        <f t="shared" si="373"/>
        <v>Infancia</v>
      </c>
    </row>
    <row r="12194" spans="16:19" ht="15">
      <c r="P12194" s="806" t="s">
        <v>930</v>
      </c>
      <c r="Q12194" s="807">
        <v>200</v>
      </c>
      <c r="R12194" s="807">
        <v>9</v>
      </c>
      <c r="S12194" s="759" t="str">
        <f t="shared" si="373"/>
        <v>Infancia</v>
      </c>
    </row>
    <row r="12195" spans="16:19" ht="15">
      <c r="P12195" s="806" t="s">
        <v>930</v>
      </c>
      <c r="Q12195" s="807">
        <v>195</v>
      </c>
      <c r="R12195" s="807">
        <v>10</v>
      </c>
      <c r="S12195" s="759" t="str">
        <f t="shared" si="373"/>
        <v>Infancia</v>
      </c>
    </row>
    <row r="12196" spans="16:19" ht="15">
      <c r="P12196" s="806" t="s">
        <v>930</v>
      </c>
      <c r="Q12196" s="807">
        <v>181</v>
      </c>
      <c r="R12196" s="807">
        <v>11</v>
      </c>
      <c r="S12196" s="759" t="str">
        <f t="shared" si="373"/>
        <v>Infancia</v>
      </c>
    </row>
    <row r="12197" spans="16:19" ht="30">
      <c r="P12197" s="806" t="s">
        <v>930</v>
      </c>
      <c r="Q12197" s="807">
        <v>196</v>
      </c>
      <c r="R12197" s="807">
        <v>12</v>
      </c>
      <c r="S12197" s="759" t="str">
        <f t="shared" si="373"/>
        <v>Adolescente</v>
      </c>
    </row>
    <row r="12198" spans="16:19" ht="30">
      <c r="P12198" s="806" t="s">
        <v>930</v>
      </c>
      <c r="Q12198" s="807">
        <v>197</v>
      </c>
      <c r="R12198" s="807">
        <v>13</v>
      </c>
      <c r="S12198" s="759" t="str">
        <f t="shared" si="373"/>
        <v>Adolescente</v>
      </c>
    </row>
    <row r="12199" spans="16:19" ht="30">
      <c r="P12199" s="806" t="s">
        <v>930</v>
      </c>
      <c r="Q12199" s="807">
        <v>208</v>
      </c>
      <c r="R12199" s="807">
        <v>14</v>
      </c>
      <c r="S12199" s="759" t="str">
        <f t="shared" si="373"/>
        <v>Adolescente</v>
      </c>
    </row>
    <row r="12200" spans="16:19" ht="30">
      <c r="P12200" s="806" t="s">
        <v>930</v>
      </c>
      <c r="Q12200" s="807">
        <v>217</v>
      </c>
      <c r="R12200" s="807">
        <v>15</v>
      </c>
      <c r="S12200" s="759" t="str">
        <f t="shared" si="373"/>
        <v>Adolescente</v>
      </c>
    </row>
    <row r="12201" spans="16:19" ht="30">
      <c r="P12201" s="806" t="s">
        <v>930</v>
      </c>
      <c r="Q12201" s="807">
        <v>215</v>
      </c>
      <c r="R12201" s="807">
        <v>16</v>
      </c>
      <c r="S12201" s="759" t="str">
        <f t="shared" si="373"/>
        <v>Adolescente</v>
      </c>
    </row>
    <row r="12202" spans="16:19" ht="30">
      <c r="P12202" s="806" t="s">
        <v>930</v>
      </c>
      <c r="Q12202" s="807">
        <v>181</v>
      </c>
      <c r="R12202" s="807">
        <v>17</v>
      </c>
      <c r="S12202" s="759" t="str">
        <f t="shared" si="373"/>
        <v>Adolescente</v>
      </c>
    </row>
    <row r="12203" spans="16:19" ht="15">
      <c r="P12203" s="806" t="s">
        <v>930</v>
      </c>
      <c r="Q12203" s="807">
        <v>164</v>
      </c>
      <c r="R12203" s="807">
        <v>18</v>
      </c>
      <c r="S12203" s="759" t="str">
        <f t="shared" si="373"/>
        <v>Juventud</v>
      </c>
    </row>
    <row r="12204" spans="16:19" ht="15">
      <c r="P12204" s="806" t="s">
        <v>930</v>
      </c>
      <c r="Q12204" s="807">
        <v>207</v>
      </c>
      <c r="R12204" s="807">
        <v>19</v>
      </c>
      <c r="S12204" s="759" t="str">
        <f t="shared" si="373"/>
        <v>Juventud</v>
      </c>
    </row>
    <row r="12205" spans="16:19" ht="15">
      <c r="P12205" s="806" t="s">
        <v>930</v>
      </c>
      <c r="Q12205" s="807">
        <v>151</v>
      </c>
      <c r="R12205" s="807">
        <v>20</v>
      </c>
      <c r="S12205" s="759" t="str">
        <f t="shared" si="373"/>
        <v>Juventud</v>
      </c>
    </row>
    <row r="12206" spans="16:19" ht="15">
      <c r="P12206" s="806" t="s">
        <v>930</v>
      </c>
      <c r="Q12206" s="807">
        <v>170</v>
      </c>
      <c r="R12206" s="807">
        <v>21</v>
      </c>
      <c r="S12206" s="759" t="str">
        <f t="shared" si="373"/>
        <v>Juventud</v>
      </c>
    </row>
    <row r="12207" spans="16:19" ht="15">
      <c r="P12207" s="806" t="s">
        <v>930</v>
      </c>
      <c r="Q12207" s="807">
        <v>160</v>
      </c>
      <c r="R12207" s="807">
        <v>22</v>
      </c>
      <c r="S12207" s="759" t="str">
        <f t="shared" si="373"/>
        <v>Juventud</v>
      </c>
    </row>
    <row r="12208" spans="16:19" ht="15">
      <c r="P12208" s="806" t="s">
        <v>930</v>
      </c>
      <c r="Q12208" s="807">
        <v>112</v>
      </c>
      <c r="R12208" s="807">
        <v>23</v>
      </c>
      <c r="S12208" s="759" t="str">
        <f t="shared" si="373"/>
        <v>Juventud</v>
      </c>
    </row>
    <row r="12209" spans="16:19" ht="15">
      <c r="P12209" s="806" t="s">
        <v>930</v>
      </c>
      <c r="Q12209" s="807">
        <v>110</v>
      </c>
      <c r="R12209" s="807">
        <v>24</v>
      </c>
      <c r="S12209" s="759" t="str">
        <f t="shared" si="373"/>
        <v>Juventud</v>
      </c>
    </row>
    <row r="12210" spans="16:19" ht="15">
      <c r="P12210" s="806" t="s">
        <v>930</v>
      </c>
      <c r="Q12210" s="807">
        <v>132</v>
      </c>
      <c r="R12210" s="807">
        <v>25</v>
      </c>
      <c r="S12210" s="759" t="str">
        <f t="shared" si="373"/>
        <v>Juventud</v>
      </c>
    </row>
    <row r="12211" spans="16:19" ht="15">
      <c r="P12211" s="806" t="s">
        <v>930</v>
      </c>
      <c r="Q12211" s="807">
        <v>99</v>
      </c>
      <c r="R12211" s="807">
        <v>26</v>
      </c>
      <c r="S12211" s="759" t="str">
        <f t="shared" si="373"/>
        <v>Juventud</v>
      </c>
    </row>
    <row r="12212" spans="16:19" ht="15">
      <c r="P12212" s="806" t="s">
        <v>930</v>
      </c>
      <c r="Q12212" s="807">
        <v>94</v>
      </c>
      <c r="R12212" s="807">
        <v>27</v>
      </c>
      <c r="S12212" s="759" t="str">
        <f t="shared" si="373"/>
        <v>Juventud</v>
      </c>
    </row>
    <row r="12213" spans="16:19" ht="15">
      <c r="P12213" s="806" t="s">
        <v>930</v>
      </c>
      <c r="Q12213" s="807">
        <v>75</v>
      </c>
      <c r="R12213" s="807">
        <v>28</v>
      </c>
      <c r="S12213" s="759" t="str">
        <f t="shared" si="373"/>
        <v>Juventud</v>
      </c>
    </row>
    <row r="12214" spans="16:19" ht="15">
      <c r="P12214" s="806" t="s">
        <v>930</v>
      </c>
      <c r="Q12214" s="807">
        <v>100</v>
      </c>
      <c r="R12214" s="807">
        <v>29</v>
      </c>
      <c r="S12214" s="759" t="str">
        <f t="shared" si="373"/>
        <v>Adulto</v>
      </c>
    </row>
    <row r="12215" spans="16:19" ht="15">
      <c r="P12215" s="806" t="s">
        <v>930</v>
      </c>
      <c r="Q12215" s="807">
        <v>74</v>
      </c>
      <c r="R12215" s="807">
        <v>30</v>
      </c>
      <c r="S12215" s="759" t="str">
        <f t="shared" si="373"/>
        <v>Adulto</v>
      </c>
    </row>
    <row r="12216" spans="16:19" ht="15">
      <c r="P12216" s="806" t="s">
        <v>930</v>
      </c>
      <c r="Q12216" s="807">
        <v>77</v>
      </c>
      <c r="R12216" s="807">
        <v>31</v>
      </c>
      <c r="S12216" s="759" t="str">
        <f t="shared" si="373"/>
        <v>Adulto</v>
      </c>
    </row>
    <row r="12217" spans="16:19" ht="15">
      <c r="P12217" s="806" t="s">
        <v>930</v>
      </c>
      <c r="Q12217" s="807">
        <v>88</v>
      </c>
      <c r="R12217" s="807">
        <v>32</v>
      </c>
      <c r="S12217" s="759" t="str">
        <f t="shared" si="373"/>
        <v>Adulto</v>
      </c>
    </row>
    <row r="12218" spans="16:19" ht="15">
      <c r="P12218" s="806" t="s">
        <v>930</v>
      </c>
      <c r="Q12218" s="807">
        <v>59</v>
      </c>
      <c r="R12218" s="807">
        <v>33</v>
      </c>
      <c r="S12218" s="759" t="str">
        <f t="shared" si="373"/>
        <v>Adulto</v>
      </c>
    </row>
    <row r="12219" spans="16:19" ht="15">
      <c r="P12219" s="806" t="s">
        <v>930</v>
      </c>
      <c r="Q12219" s="807">
        <v>56</v>
      </c>
      <c r="R12219" s="807">
        <v>34</v>
      </c>
      <c r="S12219" s="759" t="str">
        <f t="shared" si="373"/>
        <v>Adulto</v>
      </c>
    </row>
    <row r="12220" spans="16:19" ht="15">
      <c r="P12220" s="806" t="s">
        <v>930</v>
      </c>
      <c r="Q12220" s="807">
        <v>57</v>
      </c>
      <c r="R12220" s="807">
        <v>35</v>
      </c>
      <c r="S12220" s="759" t="str">
        <f t="shared" si="373"/>
        <v>Adulto</v>
      </c>
    </row>
    <row r="12221" spans="16:19" ht="15">
      <c r="P12221" s="806" t="s">
        <v>930</v>
      </c>
      <c r="Q12221" s="807">
        <v>68</v>
      </c>
      <c r="R12221" s="807">
        <v>36</v>
      </c>
      <c r="S12221" s="759" t="str">
        <f t="shared" si="373"/>
        <v>Adulto</v>
      </c>
    </row>
    <row r="12222" spans="16:19" ht="15">
      <c r="P12222" s="806" t="s">
        <v>930</v>
      </c>
      <c r="Q12222" s="807">
        <v>88</v>
      </c>
      <c r="R12222" s="807">
        <v>37</v>
      </c>
      <c r="S12222" s="759" t="str">
        <f t="shared" si="373"/>
        <v>Adulto</v>
      </c>
    </row>
    <row r="12223" spans="16:19" ht="15">
      <c r="P12223" s="806" t="s">
        <v>930</v>
      </c>
      <c r="Q12223" s="807">
        <v>68</v>
      </c>
      <c r="R12223" s="807">
        <v>38</v>
      </c>
      <c r="S12223" s="759" t="str">
        <f t="shared" si="373"/>
        <v>Adulto</v>
      </c>
    </row>
    <row r="12224" spans="16:19" ht="15">
      <c r="P12224" s="806" t="s">
        <v>930</v>
      </c>
      <c r="Q12224" s="807">
        <v>57</v>
      </c>
      <c r="R12224" s="807">
        <v>39</v>
      </c>
      <c r="S12224" s="759" t="str">
        <f t="shared" si="373"/>
        <v>Adulto</v>
      </c>
    </row>
    <row r="12225" spans="16:19" ht="15">
      <c r="P12225" s="806" t="s">
        <v>930</v>
      </c>
      <c r="Q12225" s="807">
        <v>60</v>
      </c>
      <c r="R12225" s="807">
        <v>40</v>
      </c>
      <c r="S12225" s="759" t="str">
        <f t="shared" si="373"/>
        <v>Adulto</v>
      </c>
    </row>
    <row r="12226" spans="16:19" ht="15">
      <c r="P12226" s="806" t="s">
        <v>930</v>
      </c>
      <c r="Q12226" s="807">
        <v>69</v>
      </c>
      <c r="R12226" s="807">
        <v>41</v>
      </c>
      <c r="S12226" s="759" t="str">
        <f t="shared" si="373"/>
        <v>Adulto</v>
      </c>
    </row>
    <row r="12227" spans="16:19" ht="15">
      <c r="P12227" s="806" t="s">
        <v>930</v>
      </c>
      <c r="Q12227" s="807">
        <v>55</v>
      </c>
      <c r="R12227" s="807">
        <v>42</v>
      </c>
      <c r="S12227" s="759" t="str">
        <f t="shared" ref="S12227:S12290" si="374">IF(P12227=0,"",IF(AND(R12227&gt;=0,R12227&lt;=5),"Primera Infancia",IF(AND(R12227&gt;=6,R12227&lt;=11),"Infancia",IF(AND(R12227&gt;=12,R12227&lt;=17),"Adolescente",IF(AND(R12227&gt;=18,R12227&lt;=28),"Juventud",IF(AND(R12227&gt;=29,R12227&lt;=59),"Adulto","Vejez"))))))</f>
        <v>Adulto</v>
      </c>
    </row>
    <row r="12228" spans="16:19" ht="15">
      <c r="P12228" s="806" t="s">
        <v>930</v>
      </c>
      <c r="Q12228" s="807">
        <v>84</v>
      </c>
      <c r="R12228" s="807">
        <v>43</v>
      </c>
      <c r="S12228" s="759" t="str">
        <f t="shared" si="374"/>
        <v>Adulto</v>
      </c>
    </row>
    <row r="12229" spans="16:19" ht="15">
      <c r="P12229" s="806" t="s">
        <v>930</v>
      </c>
      <c r="Q12229" s="807">
        <v>48</v>
      </c>
      <c r="R12229" s="807">
        <v>44</v>
      </c>
      <c r="S12229" s="759" t="str">
        <f t="shared" si="374"/>
        <v>Adulto</v>
      </c>
    </row>
    <row r="12230" spans="16:19" ht="15">
      <c r="P12230" s="806" t="s">
        <v>930</v>
      </c>
      <c r="Q12230" s="807">
        <v>50</v>
      </c>
      <c r="R12230" s="807">
        <v>45</v>
      </c>
      <c r="S12230" s="759" t="str">
        <f t="shared" si="374"/>
        <v>Adulto</v>
      </c>
    </row>
    <row r="12231" spans="16:19" ht="15">
      <c r="P12231" s="806" t="s">
        <v>930</v>
      </c>
      <c r="Q12231" s="807">
        <v>59</v>
      </c>
      <c r="R12231" s="807">
        <v>46</v>
      </c>
      <c r="S12231" s="759" t="str">
        <f t="shared" si="374"/>
        <v>Adulto</v>
      </c>
    </row>
    <row r="12232" spans="16:19" ht="15">
      <c r="P12232" s="806" t="s">
        <v>930</v>
      </c>
      <c r="Q12232" s="807">
        <v>68</v>
      </c>
      <c r="R12232" s="807">
        <v>47</v>
      </c>
      <c r="S12232" s="759" t="str">
        <f t="shared" si="374"/>
        <v>Adulto</v>
      </c>
    </row>
    <row r="12233" spans="16:19" ht="15">
      <c r="P12233" s="806" t="s">
        <v>930</v>
      </c>
      <c r="Q12233" s="807">
        <v>50</v>
      </c>
      <c r="R12233" s="807">
        <v>48</v>
      </c>
      <c r="S12233" s="759" t="str">
        <f t="shared" si="374"/>
        <v>Adulto</v>
      </c>
    </row>
    <row r="12234" spans="16:19" ht="15">
      <c r="P12234" s="806" t="s">
        <v>930</v>
      </c>
      <c r="Q12234" s="807">
        <v>60</v>
      </c>
      <c r="R12234" s="807">
        <v>49</v>
      </c>
      <c r="S12234" s="759" t="str">
        <f t="shared" si="374"/>
        <v>Adulto</v>
      </c>
    </row>
    <row r="12235" spans="16:19" ht="15">
      <c r="P12235" s="806" t="s">
        <v>930</v>
      </c>
      <c r="Q12235" s="807">
        <v>56</v>
      </c>
      <c r="R12235" s="807">
        <v>50</v>
      </c>
      <c r="S12235" s="759" t="str">
        <f t="shared" si="374"/>
        <v>Adulto</v>
      </c>
    </row>
    <row r="12236" spans="16:19" ht="15">
      <c r="P12236" s="806" t="s">
        <v>930</v>
      </c>
      <c r="Q12236" s="807">
        <v>49</v>
      </c>
      <c r="R12236" s="807">
        <v>51</v>
      </c>
      <c r="S12236" s="759" t="str">
        <f t="shared" si="374"/>
        <v>Adulto</v>
      </c>
    </row>
    <row r="12237" spans="16:19" ht="15">
      <c r="P12237" s="806" t="s">
        <v>930</v>
      </c>
      <c r="Q12237" s="807">
        <v>53</v>
      </c>
      <c r="R12237" s="807">
        <v>52</v>
      </c>
      <c r="S12237" s="759" t="str">
        <f t="shared" si="374"/>
        <v>Adulto</v>
      </c>
    </row>
    <row r="12238" spans="16:19" ht="15">
      <c r="P12238" s="806" t="s">
        <v>930</v>
      </c>
      <c r="Q12238" s="807">
        <v>60</v>
      </c>
      <c r="R12238" s="807">
        <v>53</v>
      </c>
      <c r="S12238" s="759" t="str">
        <f t="shared" si="374"/>
        <v>Adulto</v>
      </c>
    </row>
    <row r="12239" spans="16:19" ht="15">
      <c r="P12239" s="806" t="s">
        <v>930</v>
      </c>
      <c r="Q12239" s="807">
        <v>41</v>
      </c>
      <c r="R12239" s="807">
        <v>54</v>
      </c>
      <c r="S12239" s="759" t="str">
        <f t="shared" si="374"/>
        <v>Adulto</v>
      </c>
    </row>
    <row r="12240" spans="16:19" ht="15">
      <c r="P12240" s="806" t="s">
        <v>930</v>
      </c>
      <c r="Q12240" s="807">
        <v>48</v>
      </c>
      <c r="R12240" s="807">
        <v>55</v>
      </c>
      <c r="S12240" s="759" t="str">
        <f t="shared" si="374"/>
        <v>Adulto</v>
      </c>
    </row>
    <row r="12241" spans="16:19" ht="15">
      <c r="P12241" s="806" t="s">
        <v>930</v>
      </c>
      <c r="Q12241" s="807">
        <v>35</v>
      </c>
      <c r="R12241" s="807">
        <v>56</v>
      </c>
      <c r="S12241" s="759" t="str">
        <f t="shared" si="374"/>
        <v>Adulto</v>
      </c>
    </row>
    <row r="12242" spans="16:19" ht="15">
      <c r="P12242" s="806" t="s">
        <v>930</v>
      </c>
      <c r="Q12242" s="807">
        <v>37</v>
      </c>
      <c r="R12242" s="807">
        <v>57</v>
      </c>
      <c r="S12242" s="759" t="str">
        <f t="shared" si="374"/>
        <v>Adulto</v>
      </c>
    </row>
    <row r="12243" spans="16:19" ht="15">
      <c r="P12243" s="806" t="s">
        <v>930</v>
      </c>
      <c r="Q12243" s="807">
        <v>53</v>
      </c>
      <c r="R12243" s="807">
        <v>58</v>
      </c>
      <c r="S12243" s="759" t="str">
        <f t="shared" si="374"/>
        <v>Adulto</v>
      </c>
    </row>
    <row r="12244" spans="16:19" ht="15">
      <c r="P12244" s="806" t="s">
        <v>930</v>
      </c>
      <c r="Q12244" s="807">
        <v>48</v>
      </c>
      <c r="R12244" s="807">
        <v>59</v>
      </c>
      <c r="S12244" s="759" t="str">
        <f t="shared" si="374"/>
        <v>Adulto</v>
      </c>
    </row>
    <row r="12245" spans="16:19" ht="15">
      <c r="P12245" s="806" t="s">
        <v>930</v>
      </c>
      <c r="Q12245" s="807">
        <v>38</v>
      </c>
      <c r="R12245" s="807">
        <v>60</v>
      </c>
      <c r="S12245" s="759" t="str">
        <f t="shared" si="374"/>
        <v>Vejez</v>
      </c>
    </row>
    <row r="12246" spans="16:19" ht="15">
      <c r="P12246" s="806" t="s">
        <v>930</v>
      </c>
      <c r="Q12246" s="807">
        <v>43</v>
      </c>
      <c r="R12246" s="807">
        <v>61</v>
      </c>
      <c r="S12246" s="759" t="str">
        <f t="shared" si="374"/>
        <v>Vejez</v>
      </c>
    </row>
    <row r="12247" spans="16:19" ht="15">
      <c r="P12247" s="806" t="s">
        <v>930</v>
      </c>
      <c r="Q12247" s="807">
        <v>51</v>
      </c>
      <c r="R12247" s="807">
        <v>62</v>
      </c>
      <c r="S12247" s="759" t="str">
        <f t="shared" si="374"/>
        <v>Vejez</v>
      </c>
    </row>
    <row r="12248" spans="16:19" ht="15">
      <c r="P12248" s="806" t="s">
        <v>930</v>
      </c>
      <c r="Q12248" s="807">
        <v>44</v>
      </c>
      <c r="R12248" s="807">
        <v>63</v>
      </c>
      <c r="S12248" s="759" t="str">
        <f t="shared" si="374"/>
        <v>Vejez</v>
      </c>
    </row>
    <row r="12249" spans="16:19" ht="15">
      <c r="P12249" s="806" t="s">
        <v>930</v>
      </c>
      <c r="Q12249" s="807">
        <v>33</v>
      </c>
      <c r="R12249" s="807">
        <v>64</v>
      </c>
      <c r="S12249" s="759" t="str">
        <f t="shared" si="374"/>
        <v>Vejez</v>
      </c>
    </row>
    <row r="12250" spans="16:19" ht="15">
      <c r="P12250" s="806" t="s">
        <v>930</v>
      </c>
      <c r="Q12250" s="807">
        <v>37</v>
      </c>
      <c r="R12250" s="807">
        <v>65</v>
      </c>
      <c r="S12250" s="759" t="str">
        <f t="shared" si="374"/>
        <v>Vejez</v>
      </c>
    </row>
    <row r="12251" spans="16:19" ht="15">
      <c r="P12251" s="806" t="s">
        <v>930</v>
      </c>
      <c r="Q12251" s="807">
        <v>19</v>
      </c>
      <c r="R12251" s="807">
        <v>66</v>
      </c>
      <c r="S12251" s="759" t="str">
        <f t="shared" si="374"/>
        <v>Vejez</v>
      </c>
    </row>
    <row r="12252" spans="16:19" ht="15">
      <c r="P12252" s="806" t="s">
        <v>930</v>
      </c>
      <c r="Q12252" s="807">
        <v>21</v>
      </c>
      <c r="R12252" s="807">
        <v>67</v>
      </c>
      <c r="S12252" s="759" t="str">
        <f t="shared" si="374"/>
        <v>Vejez</v>
      </c>
    </row>
    <row r="12253" spans="16:19" ht="15">
      <c r="P12253" s="806" t="s">
        <v>930</v>
      </c>
      <c r="Q12253" s="807">
        <v>23</v>
      </c>
      <c r="R12253" s="807">
        <v>68</v>
      </c>
      <c r="S12253" s="759" t="str">
        <f t="shared" si="374"/>
        <v>Vejez</v>
      </c>
    </row>
    <row r="12254" spans="16:19" ht="15">
      <c r="P12254" s="806" t="s">
        <v>930</v>
      </c>
      <c r="Q12254" s="807">
        <v>25</v>
      </c>
      <c r="R12254" s="807">
        <v>69</v>
      </c>
      <c r="S12254" s="759" t="str">
        <f t="shared" si="374"/>
        <v>Vejez</v>
      </c>
    </row>
    <row r="12255" spans="16:19" ht="15">
      <c r="P12255" s="806" t="s">
        <v>930</v>
      </c>
      <c r="Q12255" s="807">
        <v>28</v>
      </c>
      <c r="R12255" s="807">
        <v>70</v>
      </c>
      <c r="S12255" s="759" t="str">
        <f t="shared" si="374"/>
        <v>Vejez</v>
      </c>
    </row>
    <row r="12256" spans="16:19" ht="15">
      <c r="P12256" s="806" t="s">
        <v>930</v>
      </c>
      <c r="Q12256" s="807">
        <v>27</v>
      </c>
      <c r="R12256" s="807">
        <v>71</v>
      </c>
      <c r="S12256" s="759" t="str">
        <f t="shared" si="374"/>
        <v>Vejez</v>
      </c>
    </row>
    <row r="12257" spans="16:19" ht="15">
      <c r="P12257" s="806" t="s">
        <v>930</v>
      </c>
      <c r="Q12257" s="807">
        <v>22</v>
      </c>
      <c r="R12257" s="807">
        <v>72</v>
      </c>
      <c r="S12257" s="759" t="str">
        <f t="shared" si="374"/>
        <v>Vejez</v>
      </c>
    </row>
    <row r="12258" spans="16:19" ht="15">
      <c r="P12258" s="806" t="s">
        <v>930</v>
      </c>
      <c r="Q12258" s="807">
        <v>17</v>
      </c>
      <c r="R12258" s="807">
        <v>73</v>
      </c>
      <c r="S12258" s="759" t="str">
        <f t="shared" si="374"/>
        <v>Vejez</v>
      </c>
    </row>
    <row r="12259" spans="16:19" ht="15">
      <c r="P12259" s="806" t="s">
        <v>930</v>
      </c>
      <c r="Q12259" s="807">
        <v>23</v>
      </c>
      <c r="R12259" s="807">
        <v>74</v>
      </c>
      <c r="S12259" s="759" t="str">
        <f t="shared" si="374"/>
        <v>Vejez</v>
      </c>
    </row>
    <row r="12260" spans="16:19" ht="15">
      <c r="P12260" s="806" t="s">
        <v>930</v>
      </c>
      <c r="Q12260" s="807">
        <v>16</v>
      </c>
      <c r="R12260" s="807">
        <v>75</v>
      </c>
      <c r="S12260" s="759" t="str">
        <f t="shared" si="374"/>
        <v>Vejez</v>
      </c>
    </row>
    <row r="12261" spans="16:19" ht="15">
      <c r="P12261" s="806" t="s">
        <v>930</v>
      </c>
      <c r="Q12261" s="807">
        <v>12</v>
      </c>
      <c r="R12261" s="807">
        <v>76</v>
      </c>
      <c r="S12261" s="759" t="str">
        <f t="shared" si="374"/>
        <v>Vejez</v>
      </c>
    </row>
    <row r="12262" spans="16:19" ht="15">
      <c r="P12262" s="806" t="s">
        <v>930</v>
      </c>
      <c r="Q12262" s="807">
        <v>11</v>
      </c>
      <c r="R12262" s="807">
        <v>77</v>
      </c>
      <c r="S12262" s="759" t="str">
        <f t="shared" si="374"/>
        <v>Vejez</v>
      </c>
    </row>
    <row r="12263" spans="16:19" ht="15">
      <c r="P12263" s="806" t="s">
        <v>930</v>
      </c>
      <c r="Q12263" s="807">
        <v>11</v>
      </c>
      <c r="R12263" s="807">
        <v>78</v>
      </c>
      <c r="S12263" s="759" t="str">
        <f t="shared" si="374"/>
        <v>Vejez</v>
      </c>
    </row>
    <row r="12264" spans="16:19" ht="15">
      <c r="P12264" s="806" t="s">
        <v>930</v>
      </c>
      <c r="Q12264" s="807">
        <v>12</v>
      </c>
      <c r="R12264" s="807">
        <v>79</v>
      </c>
      <c r="S12264" s="759" t="str">
        <f t="shared" si="374"/>
        <v>Vejez</v>
      </c>
    </row>
    <row r="12265" spans="16:19" ht="15">
      <c r="P12265" s="806" t="s">
        <v>930</v>
      </c>
      <c r="Q12265" s="807">
        <v>29</v>
      </c>
      <c r="R12265" s="807">
        <v>80</v>
      </c>
      <c r="S12265" s="759" t="str">
        <f t="shared" si="374"/>
        <v>Vejez</v>
      </c>
    </row>
    <row r="12266" spans="16:19" ht="15">
      <c r="P12266" s="806" t="s">
        <v>930</v>
      </c>
      <c r="Q12266" s="807">
        <v>32</v>
      </c>
      <c r="R12266" s="807">
        <v>81</v>
      </c>
      <c r="S12266" s="759" t="str">
        <f t="shared" si="374"/>
        <v>Vejez</v>
      </c>
    </row>
    <row r="12267" spans="16:19" ht="15">
      <c r="P12267" s="806" t="s">
        <v>930</v>
      </c>
      <c r="Q12267" s="807">
        <v>28</v>
      </c>
      <c r="R12267" s="807">
        <v>82</v>
      </c>
      <c r="S12267" s="759" t="str">
        <f t="shared" si="374"/>
        <v>Vejez</v>
      </c>
    </row>
    <row r="12268" spans="16:19" ht="15">
      <c r="P12268" s="806" t="s">
        <v>930</v>
      </c>
      <c r="Q12268" s="807">
        <v>24</v>
      </c>
      <c r="R12268" s="807">
        <v>83</v>
      </c>
      <c r="S12268" s="759" t="str">
        <f t="shared" si="374"/>
        <v>Vejez</v>
      </c>
    </row>
    <row r="12269" spans="16:19" ht="15">
      <c r="P12269" s="806" t="s">
        <v>930</v>
      </c>
      <c r="Q12269" s="807">
        <v>20</v>
      </c>
      <c r="R12269" s="807">
        <v>84</v>
      </c>
      <c r="S12269" s="759" t="str">
        <f t="shared" si="374"/>
        <v>Vejez</v>
      </c>
    </row>
    <row r="12270" spans="16:19" ht="15">
      <c r="P12270" s="806" t="s">
        <v>930</v>
      </c>
      <c r="Q12270" s="807">
        <v>12</v>
      </c>
      <c r="R12270" s="807">
        <v>85</v>
      </c>
      <c r="S12270" s="759" t="str">
        <f t="shared" si="374"/>
        <v>Vejez</v>
      </c>
    </row>
    <row r="12271" spans="16:19" ht="15">
      <c r="P12271" s="806" t="s">
        <v>930</v>
      </c>
      <c r="Q12271" s="807">
        <v>17</v>
      </c>
      <c r="R12271" s="807">
        <v>86</v>
      </c>
      <c r="S12271" s="759" t="str">
        <f t="shared" si="374"/>
        <v>Vejez</v>
      </c>
    </row>
    <row r="12272" spans="16:19" ht="15">
      <c r="P12272" s="806" t="s">
        <v>930</v>
      </c>
      <c r="Q12272" s="807">
        <v>15</v>
      </c>
      <c r="R12272" s="807">
        <v>87</v>
      </c>
      <c r="S12272" s="759" t="str">
        <f t="shared" si="374"/>
        <v>Vejez</v>
      </c>
    </row>
    <row r="12273" spans="16:19" ht="15">
      <c r="P12273" s="806" t="s">
        <v>930</v>
      </c>
      <c r="Q12273" s="807">
        <v>8</v>
      </c>
      <c r="R12273" s="807">
        <v>88</v>
      </c>
      <c r="S12273" s="759" t="str">
        <f t="shared" si="374"/>
        <v>Vejez</v>
      </c>
    </row>
    <row r="12274" spans="16:19" ht="15">
      <c r="P12274" s="806" t="s">
        <v>930</v>
      </c>
      <c r="Q12274" s="807">
        <v>6</v>
      </c>
      <c r="R12274" s="807">
        <v>89</v>
      </c>
      <c r="S12274" s="759" t="str">
        <f t="shared" si="374"/>
        <v>Vejez</v>
      </c>
    </row>
    <row r="12275" spans="16:19" ht="15">
      <c r="P12275" s="806" t="s">
        <v>930</v>
      </c>
      <c r="Q12275" s="807">
        <v>3</v>
      </c>
      <c r="R12275" s="807">
        <v>90</v>
      </c>
      <c r="S12275" s="759" t="str">
        <f t="shared" si="374"/>
        <v>Vejez</v>
      </c>
    </row>
    <row r="12276" spans="16:19" ht="15">
      <c r="P12276" s="806" t="s">
        <v>930</v>
      </c>
      <c r="Q12276" s="807">
        <v>7</v>
      </c>
      <c r="R12276" s="807">
        <v>91</v>
      </c>
      <c r="S12276" s="759" t="str">
        <f t="shared" si="374"/>
        <v>Vejez</v>
      </c>
    </row>
    <row r="12277" spans="16:19" ht="15">
      <c r="P12277" s="806" t="s">
        <v>930</v>
      </c>
      <c r="Q12277" s="807">
        <v>3</v>
      </c>
      <c r="R12277" s="807">
        <v>92</v>
      </c>
      <c r="S12277" s="759" t="str">
        <f t="shared" si="374"/>
        <v>Vejez</v>
      </c>
    </row>
    <row r="12278" spans="16:19" ht="15">
      <c r="P12278" s="806" t="s">
        <v>930</v>
      </c>
      <c r="Q12278" s="807">
        <v>3</v>
      </c>
      <c r="R12278" s="807">
        <v>93</v>
      </c>
      <c r="S12278" s="759" t="str">
        <f t="shared" si="374"/>
        <v>Vejez</v>
      </c>
    </row>
    <row r="12279" spans="16:19" ht="15">
      <c r="P12279" s="806" t="s">
        <v>930</v>
      </c>
      <c r="Q12279" s="807">
        <v>3</v>
      </c>
      <c r="R12279" s="807">
        <v>94</v>
      </c>
      <c r="S12279" s="759" t="str">
        <f t="shared" si="374"/>
        <v>Vejez</v>
      </c>
    </row>
    <row r="12280" spans="16:19" ht="15">
      <c r="P12280" s="806" t="s">
        <v>930</v>
      </c>
      <c r="Q12280" s="807">
        <v>1</v>
      </c>
      <c r="R12280" s="807">
        <v>95</v>
      </c>
      <c r="S12280" s="759" t="str">
        <f t="shared" si="374"/>
        <v>Vejez</v>
      </c>
    </row>
    <row r="12281" spans="16:19" ht="15">
      <c r="P12281" s="806" t="s">
        <v>930</v>
      </c>
      <c r="Q12281" s="807">
        <v>3</v>
      </c>
      <c r="R12281" s="807">
        <v>96</v>
      </c>
      <c r="S12281" s="759" t="str">
        <f t="shared" si="374"/>
        <v>Vejez</v>
      </c>
    </row>
    <row r="12282" spans="16:19" ht="15">
      <c r="P12282" s="806" t="s">
        <v>930</v>
      </c>
      <c r="Q12282" s="807">
        <v>1</v>
      </c>
      <c r="R12282" s="807">
        <v>97</v>
      </c>
      <c r="S12282" s="759" t="str">
        <f t="shared" si="374"/>
        <v>Vejez</v>
      </c>
    </row>
    <row r="12283" spans="16:19" ht="15">
      <c r="P12283" s="806" t="s">
        <v>930</v>
      </c>
      <c r="Q12283" s="807">
        <v>4</v>
      </c>
      <c r="R12283" s="807">
        <v>99</v>
      </c>
      <c r="S12283" s="759" t="str">
        <f t="shared" si="374"/>
        <v>Vejez</v>
      </c>
    </row>
    <row r="12284" spans="16:19" ht="15">
      <c r="P12284" s="806" t="s">
        <v>930</v>
      </c>
      <c r="Q12284" s="807">
        <v>2</v>
      </c>
      <c r="R12284" s="807">
        <v>100</v>
      </c>
      <c r="S12284" s="759" t="str">
        <f t="shared" si="374"/>
        <v>Vejez</v>
      </c>
    </row>
    <row r="12285" spans="16:19" ht="15">
      <c r="P12285" s="806" t="s">
        <v>930</v>
      </c>
      <c r="Q12285" s="807">
        <v>1</v>
      </c>
      <c r="R12285" s="807">
        <v>101</v>
      </c>
      <c r="S12285" s="759" t="str">
        <f t="shared" si="374"/>
        <v>Vejez</v>
      </c>
    </row>
    <row r="12286" spans="16:19" ht="15">
      <c r="P12286" s="806" t="s">
        <v>930</v>
      </c>
      <c r="Q12286" s="807">
        <v>1</v>
      </c>
      <c r="R12286" s="807">
        <v>102</v>
      </c>
      <c r="S12286" s="759" t="str">
        <f t="shared" si="374"/>
        <v>Vejez</v>
      </c>
    </row>
    <row r="12287" spans="16:19" ht="15">
      <c r="P12287" s="806" t="s">
        <v>930</v>
      </c>
      <c r="Q12287" s="807">
        <v>1</v>
      </c>
      <c r="R12287" s="807">
        <v>104</v>
      </c>
      <c r="S12287" s="759" t="str">
        <f t="shared" si="374"/>
        <v>Vejez</v>
      </c>
    </row>
    <row r="12288" spans="16:19" ht="15">
      <c r="P12288" s="806" t="s">
        <v>930</v>
      </c>
      <c r="Q12288" s="807">
        <v>1</v>
      </c>
      <c r="R12288" s="807">
        <v>108</v>
      </c>
      <c r="S12288" s="759" t="str">
        <f t="shared" si="374"/>
        <v>Vejez</v>
      </c>
    </row>
    <row r="12289" spans="16:19" ht="15">
      <c r="P12289" s="806" t="s">
        <v>930</v>
      </c>
      <c r="Q12289" s="807">
        <v>1</v>
      </c>
      <c r="R12289" s="807">
        <v>109</v>
      </c>
      <c r="S12289" s="759" t="str">
        <f t="shared" si="374"/>
        <v>Vejez</v>
      </c>
    </row>
    <row r="12290" spans="16:19" ht="30">
      <c r="P12290" s="806" t="s">
        <v>931</v>
      </c>
      <c r="Q12290" s="807">
        <v>70</v>
      </c>
      <c r="R12290" s="807">
        <v>0</v>
      </c>
      <c r="S12290" s="759" t="str">
        <f t="shared" si="374"/>
        <v>Primera Infancia</v>
      </c>
    </row>
    <row r="12291" spans="16:19" ht="30">
      <c r="P12291" s="806" t="s">
        <v>931</v>
      </c>
      <c r="Q12291" s="807">
        <v>76</v>
      </c>
      <c r="R12291" s="807">
        <v>1</v>
      </c>
      <c r="S12291" s="759" t="str">
        <f t="shared" ref="S12291:S12354" si="375">IF(P12291=0,"",IF(AND(R12291&gt;=0,R12291&lt;=5),"Primera Infancia",IF(AND(R12291&gt;=6,R12291&lt;=11),"Infancia",IF(AND(R12291&gt;=12,R12291&lt;=17),"Adolescente",IF(AND(R12291&gt;=18,R12291&lt;=28),"Juventud",IF(AND(R12291&gt;=29,R12291&lt;=59),"Adulto","Vejez"))))))</f>
        <v>Primera Infancia</v>
      </c>
    </row>
    <row r="12292" spans="16:19" ht="30">
      <c r="P12292" s="806" t="s">
        <v>931</v>
      </c>
      <c r="Q12292" s="807">
        <v>51</v>
      </c>
      <c r="R12292" s="807">
        <v>2</v>
      </c>
      <c r="S12292" s="759" t="str">
        <f t="shared" si="375"/>
        <v>Primera Infancia</v>
      </c>
    </row>
    <row r="12293" spans="16:19" ht="30">
      <c r="P12293" s="806" t="s">
        <v>931</v>
      </c>
      <c r="Q12293" s="807">
        <v>72</v>
      </c>
      <c r="R12293" s="807">
        <v>3</v>
      </c>
      <c r="S12293" s="759" t="str">
        <f t="shared" si="375"/>
        <v>Primera Infancia</v>
      </c>
    </row>
    <row r="12294" spans="16:19" ht="30">
      <c r="P12294" s="806" t="s">
        <v>931</v>
      </c>
      <c r="Q12294" s="807">
        <v>67</v>
      </c>
      <c r="R12294" s="807">
        <v>4</v>
      </c>
      <c r="S12294" s="759" t="str">
        <f t="shared" si="375"/>
        <v>Primera Infancia</v>
      </c>
    </row>
    <row r="12295" spans="16:19" ht="30">
      <c r="P12295" s="806" t="s">
        <v>931</v>
      </c>
      <c r="Q12295" s="807">
        <v>77</v>
      </c>
      <c r="R12295" s="807">
        <v>5</v>
      </c>
      <c r="S12295" s="759" t="str">
        <f t="shared" si="375"/>
        <v>Primera Infancia</v>
      </c>
    </row>
    <row r="12296" spans="16:19" ht="15">
      <c r="P12296" s="806" t="s">
        <v>931</v>
      </c>
      <c r="Q12296" s="807">
        <v>78</v>
      </c>
      <c r="R12296" s="807">
        <v>6</v>
      </c>
      <c r="S12296" s="759" t="str">
        <f t="shared" si="375"/>
        <v>Infancia</v>
      </c>
    </row>
    <row r="12297" spans="16:19" ht="15">
      <c r="P12297" s="806" t="s">
        <v>931</v>
      </c>
      <c r="Q12297" s="807">
        <v>90</v>
      </c>
      <c r="R12297" s="807">
        <v>7</v>
      </c>
      <c r="S12297" s="759" t="str">
        <f t="shared" si="375"/>
        <v>Infancia</v>
      </c>
    </row>
    <row r="12298" spans="16:19" ht="15">
      <c r="P12298" s="806" t="s">
        <v>931</v>
      </c>
      <c r="Q12298" s="807">
        <v>78</v>
      </c>
      <c r="R12298" s="807">
        <v>8</v>
      </c>
      <c r="S12298" s="759" t="str">
        <f t="shared" si="375"/>
        <v>Infancia</v>
      </c>
    </row>
    <row r="12299" spans="16:19" ht="15">
      <c r="P12299" s="806" t="s">
        <v>931</v>
      </c>
      <c r="Q12299" s="807">
        <v>82</v>
      </c>
      <c r="R12299" s="807">
        <v>9</v>
      </c>
      <c r="S12299" s="759" t="str">
        <f t="shared" si="375"/>
        <v>Infancia</v>
      </c>
    </row>
    <row r="12300" spans="16:19" ht="15">
      <c r="P12300" s="806" t="s">
        <v>931</v>
      </c>
      <c r="Q12300" s="807">
        <v>85</v>
      </c>
      <c r="R12300" s="807">
        <v>10</v>
      </c>
      <c r="S12300" s="759" t="str">
        <f t="shared" si="375"/>
        <v>Infancia</v>
      </c>
    </row>
    <row r="12301" spans="16:19" ht="15">
      <c r="P12301" s="806" t="s">
        <v>931</v>
      </c>
      <c r="Q12301" s="807">
        <v>86</v>
      </c>
      <c r="R12301" s="807">
        <v>11</v>
      </c>
      <c r="S12301" s="759" t="str">
        <f t="shared" si="375"/>
        <v>Infancia</v>
      </c>
    </row>
    <row r="12302" spans="16:19" ht="30">
      <c r="P12302" s="806" t="s">
        <v>931</v>
      </c>
      <c r="Q12302" s="807">
        <v>74</v>
      </c>
      <c r="R12302" s="807">
        <v>12</v>
      </c>
      <c r="S12302" s="759" t="str">
        <f t="shared" si="375"/>
        <v>Adolescente</v>
      </c>
    </row>
    <row r="12303" spans="16:19" ht="30">
      <c r="P12303" s="806" t="s">
        <v>931</v>
      </c>
      <c r="Q12303" s="807">
        <v>76</v>
      </c>
      <c r="R12303" s="807">
        <v>13</v>
      </c>
      <c r="S12303" s="759" t="str">
        <f t="shared" si="375"/>
        <v>Adolescente</v>
      </c>
    </row>
    <row r="12304" spans="16:19" ht="30">
      <c r="P12304" s="806" t="s">
        <v>931</v>
      </c>
      <c r="Q12304" s="807">
        <v>100</v>
      </c>
      <c r="R12304" s="807">
        <v>14</v>
      </c>
      <c r="S12304" s="759" t="str">
        <f t="shared" si="375"/>
        <v>Adolescente</v>
      </c>
    </row>
    <row r="12305" spans="16:19" ht="30">
      <c r="P12305" s="806" t="s">
        <v>931</v>
      </c>
      <c r="Q12305" s="807">
        <v>88</v>
      </c>
      <c r="R12305" s="807">
        <v>15</v>
      </c>
      <c r="S12305" s="759" t="str">
        <f t="shared" si="375"/>
        <v>Adolescente</v>
      </c>
    </row>
    <row r="12306" spans="16:19" ht="30">
      <c r="P12306" s="806" t="s">
        <v>931</v>
      </c>
      <c r="Q12306" s="807">
        <v>102</v>
      </c>
      <c r="R12306" s="807">
        <v>16</v>
      </c>
      <c r="S12306" s="759" t="str">
        <f t="shared" si="375"/>
        <v>Adolescente</v>
      </c>
    </row>
    <row r="12307" spans="16:19" ht="30">
      <c r="P12307" s="806" t="s">
        <v>931</v>
      </c>
      <c r="Q12307" s="807">
        <v>108</v>
      </c>
      <c r="R12307" s="807">
        <v>17</v>
      </c>
      <c r="S12307" s="759" t="str">
        <f t="shared" si="375"/>
        <v>Adolescente</v>
      </c>
    </row>
    <row r="12308" spans="16:19" ht="15">
      <c r="P12308" s="806" t="s">
        <v>931</v>
      </c>
      <c r="Q12308" s="807">
        <v>114</v>
      </c>
      <c r="R12308" s="807">
        <v>18</v>
      </c>
      <c r="S12308" s="759" t="str">
        <f t="shared" si="375"/>
        <v>Juventud</v>
      </c>
    </row>
    <row r="12309" spans="16:19" ht="15">
      <c r="P12309" s="806" t="s">
        <v>931</v>
      </c>
      <c r="Q12309" s="807">
        <v>94</v>
      </c>
      <c r="R12309" s="807">
        <v>19</v>
      </c>
      <c r="S12309" s="759" t="str">
        <f t="shared" si="375"/>
        <v>Juventud</v>
      </c>
    </row>
    <row r="12310" spans="16:19" ht="15">
      <c r="P12310" s="806" t="s">
        <v>931</v>
      </c>
      <c r="Q12310" s="807">
        <v>110</v>
      </c>
      <c r="R12310" s="807">
        <v>20</v>
      </c>
      <c r="S12310" s="759" t="str">
        <f t="shared" si="375"/>
        <v>Juventud</v>
      </c>
    </row>
    <row r="12311" spans="16:19" ht="15">
      <c r="P12311" s="806" t="s">
        <v>931</v>
      </c>
      <c r="Q12311" s="807">
        <v>93</v>
      </c>
      <c r="R12311" s="807">
        <v>21</v>
      </c>
      <c r="S12311" s="759" t="str">
        <f t="shared" si="375"/>
        <v>Juventud</v>
      </c>
    </row>
    <row r="12312" spans="16:19" ht="15">
      <c r="P12312" s="806" t="s">
        <v>931</v>
      </c>
      <c r="Q12312" s="807">
        <v>92</v>
      </c>
      <c r="R12312" s="807">
        <v>22</v>
      </c>
      <c r="S12312" s="759" t="str">
        <f t="shared" si="375"/>
        <v>Juventud</v>
      </c>
    </row>
    <row r="12313" spans="16:19" ht="15">
      <c r="P12313" s="806" t="s">
        <v>931</v>
      </c>
      <c r="Q12313" s="807">
        <v>78</v>
      </c>
      <c r="R12313" s="807">
        <v>23</v>
      </c>
      <c r="S12313" s="759" t="str">
        <f t="shared" si="375"/>
        <v>Juventud</v>
      </c>
    </row>
    <row r="12314" spans="16:19" ht="15">
      <c r="P12314" s="806" t="s">
        <v>931</v>
      </c>
      <c r="Q12314" s="807">
        <v>93</v>
      </c>
      <c r="R12314" s="807">
        <v>24</v>
      </c>
      <c r="S12314" s="759" t="str">
        <f t="shared" si="375"/>
        <v>Juventud</v>
      </c>
    </row>
    <row r="12315" spans="16:19" ht="15">
      <c r="P12315" s="806" t="s">
        <v>931</v>
      </c>
      <c r="Q12315" s="807">
        <v>80</v>
      </c>
      <c r="R12315" s="807">
        <v>25</v>
      </c>
      <c r="S12315" s="759" t="str">
        <f t="shared" si="375"/>
        <v>Juventud</v>
      </c>
    </row>
    <row r="12316" spans="16:19" ht="15">
      <c r="P12316" s="806" t="s">
        <v>931</v>
      </c>
      <c r="Q12316" s="807">
        <v>99</v>
      </c>
      <c r="R12316" s="807">
        <v>26</v>
      </c>
      <c r="S12316" s="759" t="str">
        <f t="shared" si="375"/>
        <v>Juventud</v>
      </c>
    </row>
    <row r="12317" spans="16:19" ht="15">
      <c r="P12317" s="806" t="s">
        <v>931</v>
      </c>
      <c r="Q12317" s="807">
        <v>86</v>
      </c>
      <c r="R12317" s="807">
        <v>27</v>
      </c>
      <c r="S12317" s="759" t="str">
        <f t="shared" si="375"/>
        <v>Juventud</v>
      </c>
    </row>
    <row r="12318" spans="16:19" ht="15">
      <c r="P12318" s="806" t="s">
        <v>931</v>
      </c>
      <c r="Q12318" s="807">
        <v>80</v>
      </c>
      <c r="R12318" s="807">
        <v>28</v>
      </c>
      <c r="S12318" s="759" t="str">
        <f t="shared" si="375"/>
        <v>Juventud</v>
      </c>
    </row>
    <row r="12319" spans="16:19" ht="15">
      <c r="P12319" s="806" t="s">
        <v>931</v>
      </c>
      <c r="Q12319" s="807">
        <v>85</v>
      </c>
      <c r="R12319" s="807">
        <v>29</v>
      </c>
      <c r="S12319" s="759" t="str">
        <f t="shared" si="375"/>
        <v>Adulto</v>
      </c>
    </row>
    <row r="12320" spans="16:19" ht="15">
      <c r="P12320" s="806" t="s">
        <v>931</v>
      </c>
      <c r="Q12320" s="807">
        <v>81</v>
      </c>
      <c r="R12320" s="807">
        <v>30</v>
      </c>
      <c r="S12320" s="759" t="str">
        <f t="shared" si="375"/>
        <v>Adulto</v>
      </c>
    </row>
    <row r="12321" spans="16:19" ht="15">
      <c r="P12321" s="806" t="s">
        <v>931</v>
      </c>
      <c r="Q12321" s="807">
        <v>90</v>
      </c>
      <c r="R12321" s="807">
        <v>31</v>
      </c>
      <c r="S12321" s="759" t="str">
        <f t="shared" si="375"/>
        <v>Adulto</v>
      </c>
    </row>
    <row r="12322" spans="16:19" ht="15">
      <c r="P12322" s="806" t="s">
        <v>931</v>
      </c>
      <c r="Q12322" s="807">
        <v>89</v>
      </c>
      <c r="R12322" s="807">
        <v>32</v>
      </c>
      <c r="S12322" s="759" t="str">
        <f t="shared" si="375"/>
        <v>Adulto</v>
      </c>
    </row>
    <row r="12323" spans="16:19" ht="15">
      <c r="P12323" s="806" t="s">
        <v>931</v>
      </c>
      <c r="Q12323" s="807">
        <v>79</v>
      </c>
      <c r="R12323" s="807">
        <v>33</v>
      </c>
      <c r="S12323" s="759" t="str">
        <f t="shared" si="375"/>
        <v>Adulto</v>
      </c>
    </row>
    <row r="12324" spans="16:19" ht="15">
      <c r="P12324" s="806" t="s">
        <v>931</v>
      </c>
      <c r="Q12324" s="807">
        <v>85</v>
      </c>
      <c r="R12324" s="807">
        <v>34</v>
      </c>
      <c r="S12324" s="759" t="str">
        <f t="shared" si="375"/>
        <v>Adulto</v>
      </c>
    </row>
    <row r="12325" spans="16:19" ht="15">
      <c r="P12325" s="806" t="s">
        <v>931</v>
      </c>
      <c r="Q12325" s="807">
        <v>65</v>
      </c>
      <c r="R12325" s="807">
        <v>35</v>
      </c>
      <c r="S12325" s="759" t="str">
        <f t="shared" si="375"/>
        <v>Adulto</v>
      </c>
    </row>
    <row r="12326" spans="16:19" ht="15">
      <c r="P12326" s="806" t="s">
        <v>931</v>
      </c>
      <c r="Q12326" s="807">
        <v>85</v>
      </c>
      <c r="R12326" s="807">
        <v>36</v>
      </c>
      <c r="S12326" s="759" t="str">
        <f t="shared" si="375"/>
        <v>Adulto</v>
      </c>
    </row>
    <row r="12327" spans="16:19" ht="15">
      <c r="P12327" s="806" t="s">
        <v>931</v>
      </c>
      <c r="Q12327" s="807">
        <v>81</v>
      </c>
      <c r="R12327" s="807">
        <v>37</v>
      </c>
      <c r="S12327" s="759" t="str">
        <f t="shared" si="375"/>
        <v>Adulto</v>
      </c>
    </row>
    <row r="12328" spans="16:19" ht="15">
      <c r="P12328" s="806" t="s">
        <v>931</v>
      </c>
      <c r="Q12328" s="807">
        <v>62</v>
      </c>
      <c r="R12328" s="807">
        <v>38</v>
      </c>
      <c r="S12328" s="759" t="str">
        <f t="shared" si="375"/>
        <v>Adulto</v>
      </c>
    </row>
    <row r="12329" spans="16:19" ht="15">
      <c r="P12329" s="806" t="s">
        <v>931</v>
      </c>
      <c r="Q12329" s="807">
        <v>74</v>
      </c>
      <c r="R12329" s="807">
        <v>39</v>
      </c>
      <c r="S12329" s="759" t="str">
        <f t="shared" si="375"/>
        <v>Adulto</v>
      </c>
    </row>
    <row r="12330" spans="16:19" ht="15">
      <c r="P12330" s="806" t="s">
        <v>931</v>
      </c>
      <c r="Q12330" s="807">
        <v>72</v>
      </c>
      <c r="R12330" s="807">
        <v>40</v>
      </c>
      <c r="S12330" s="759" t="str">
        <f t="shared" si="375"/>
        <v>Adulto</v>
      </c>
    </row>
    <row r="12331" spans="16:19" ht="15">
      <c r="P12331" s="806" t="s">
        <v>931</v>
      </c>
      <c r="Q12331" s="807">
        <v>65</v>
      </c>
      <c r="R12331" s="807">
        <v>41</v>
      </c>
      <c r="S12331" s="759" t="str">
        <f t="shared" si="375"/>
        <v>Adulto</v>
      </c>
    </row>
    <row r="12332" spans="16:19" ht="15">
      <c r="P12332" s="806" t="s">
        <v>931</v>
      </c>
      <c r="Q12332" s="807">
        <v>64</v>
      </c>
      <c r="R12332" s="807">
        <v>42</v>
      </c>
      <c r="S12332" s="759" t="str">
        <f t="shared" si="375"/>
        <v>Adulto</v>
      </c>
    </row>
    <row r="12333" spans="16:19" ht="15">
      <c r="P12333" s="806" t="s">
        <v>931</v>
      </c>
      <c r="Q12333" s="807">
        <v>50</v>
      </c>
      <c r="R12333" s="807">
        <v>43</v>
      </c>
      <c r="S12333" s="759" t="str">
        <f t="shared" si="375"/>
        <v>Adulto</v>
      </c>
    </row>
    <row r="12334" spans="16:19" ht="15">
      <c r="P12334" s="806" t="s">
        <v>931</v>
      </c>
      <c r="Q12334" s="807">
        <v>50</v>
      </c>
      <c r="R12334" s="807">
        <v>44</v>
      </c>
      <c r="S12334" s="759" t="str">
        <f t="shared" si="375"/>
        <v>Adulto</v>
      </c>
    </row>
    <row r="12335" spans="16:19" ht="15">
      <c r="P12335" s="806" t="s">
        <v>931</v>
      </c>
      <c r="Q12335" s="807">
        <v>60</v>
      </c>
      <c r="R12335" s="807">
        <v>45</v>
      </c>
      <c r="S12335" s="759" t="str">
        <f t="shared" si="375"/>
        <v>Adulto</v>
      </c>
    </row>
    <row r="12336" spans="16:19" ht="15">
      <c r="P12336" s="806" t="s">
        <v>931</v>
      </c>
      <c r="Q12336" s="807">
        <v>49</v>
      </c>
      <c r="R12336" s="807">
        <v>46</v>
      </c>
      <c r="S12336" s="759" t="str">
        <f t="shared" si="375"/>
        <v>Adulto</v>
      </c>
    </row>
    <row r="12337" spans="16:19" ht="15">
      <c r="P12337" s="806" t="s">
        <v>931</v>
      </c>
      <c r="Q12337" s="807">
        <v>52</v>
      </c>
      <c r="R12337" s="807">
        <v>47</v>
      </c>
      <c r="S12337" s="759" t="str">
        <f t="shared" si="375"/>
        <v>Adulto</v>
      </c>
    </row>
    <row r="12338" spans="16:19" ht="15">
      <c r="P12338" s="806" t="s">
        <v>931</v>
      </c>
      <c r="Q12338" s="807">
        <v>57</v>
      </c>
      <c r="R12338" s="807">
        <v>48</v>
      </c>
      <c r="S12338" s="759" t="str">
        <f t="shared" si="375"/>
        <v>Adulto</v>
      </c>
    </row>
    <row r="12339" spans="16:19" ht="15">
      <c r="P12339" s="806" t="s">
        <v>931</v>
      </c>
      <c r="Q12339" s="807">
        <v>57</v>
      </c>
      <c r="R12339" s="807">
        <v>49</v>
      </c>
      <c r="S12339" s="759" t="str">
        <f t="shared" si="375"/>
        <v>Adulto</v>
      </c>
    </row>
    <row r="12340" spans="16:19" ht="15">
      <c r="P12340" s="806" t="s">
        <v>931</v>
      </c>
      <c r="Q12340" s="807">
        <v>63</v>
      </c>
      <c r="R12340" s="807">
        <v>50</v>
      </c>
      <c r="S12340" s="759" t="str">
        <f t="shared" si="375"/>
        <v>Adulto</v>
      </c>
    </row>
    <row r="12341" spans="16:19" ht="15">
      <c r="P12341" s="806" t="s">
        <v>931</v>
      </c>
      <c r="Q12341" s="807">
        <v>68</v>
      </c>
      <c r="R12341" s="807">
        <v>51</v>
      </c>
      <c r="S12341" s="759" t="str">
        <f t="shared" si="375"/>
        <v>Adulto</v>
      </c>
    </row>
    <row r="12342" spans="16:19" ht="15">
      <c r="P12342" s="806" t="s">
        <v>931</v>
      </c>
      <c r="Q12342" s="807">
        <v>55</v>
      </c>
      <c r="R12342" s="807">
        <v>52</v>
      </c>
      <c r="S12342" s="759" t="str">
        <f t="shared" si="375"/>
        <v>Adulto</v>
      </c>
    </row>
    <row r="12343" spans="16:19" ht="15">
      <c r="P12343" s="806" t="s">
        <v>931</v>
      </c>
      <c r="Q12343" s="807">
        <v>59</v>
      </c>
      <c r="R12343" s="807">
        <v>53</v>
      </c>
      <c r="S12343" s="759" t="str">
        <f t="shared" si="375"/>
        <v>Adulto</v>
      </c>
    </row>
    <row r="12344" spans="16:19" ht="15">
      <c r="P12344" s="806" t="s">
        <v>931</v>
      </c>
      <c r="Q12344" s="807">
        <v>69</v>
      </c>
      <c r="R12344" s="807">
        <v>54</v>
      </c>
      <c r="S12344" s="759" t="str">
        <f t="shared" si="375"/>
        <v>Adulto</v>
      </c>
    </row>
    <row r="12345" spans="16:19" ht="15">
      <c r="P12345" s="806" t="s">
        <v>931</v>
      </c>
      <c r="Q12345" s="807">
        <v>64</v>
      </c>
      <c r="R12345" s="807">
        <v>55</v>
      </c>
      <c r="S12345" s="759" t="str">
        <f t="shared" si="375"/>
        <v>Adulto</v>
      </c>
    </row>
    <row r="12346" spans="16:19" ht="15">
      <c r="P12346" s="806" t="s">
        <v>931</v>
      </c>
      <c r="Q12346" s="807">
        <v>60</v>
      </c>
      <c r="R12346" s="807">
        <v>56</v>
      </c>
      <c r="S12346" s="759" t="str">
        <f t="shared" si="375"/>
        <v>Adulto</v>
      </c>
    </row>
    <row r="12347" spans="16:19" ht="15">
      <c r="P12347" s="806" t="s">
        <v>931</v>
      </c>
      <c r="Q12347" s="807">
        <v>57</v>
      </c>
      <c r="R12347" s="807">
        <v>57</v>
      </c>
      <c r="S12347" s="759" t="str">
        <f t="shared" si="375"/>
        <v>Adulto</v>
      </c>
    </row>
    <row r="12348" spans="16:19" ht="15">
      <c r="P12348" s="806" t="s">
        <v>931</v>
      </c>
      <c r="Q12348" s="807">
        <v>70</v>
      </c>
      <c r="R12348" s="807">
        <v>58</v>
      </c>
      <c r="S12348" s="759" t="str">
        <f t="shared" si="375"/>
        <v>Adulto</v>
      </c>
    </row>
    <row r="12349" spans="16:19" ht="15">
      <c r="P12349" s="806" t="s">
        <v>931</v>
      </c>
      <c r="Q12349" s="807">
        <v>75</v>
      </c>
      <c r="R12349" s="807">
        <v>59</v>
      </c>
      <c r="S12349" s="759" t="str">
        <f t="shared" si="375"/>
        <v>Adulto</v>
      </c>
    </row>
    <row r="12350" spans="16:19" ht="15">
      <c r="P12350" s="806" t="s">
        <v>931</v>
      </c>
      <c r="Q12350" s="807">
        <v>70</v>
      </c>
      <c r="R12350" s="807">
        <v>60</v>
      </c>
      <c r="S12350" s="759" t="str">
        <f t="shared" si="375"/>
        <v>Vejez</v>
      </c>
    </row>
    <row r="12351" spans="16:19" ht="15">
      <c r="P12351" s="806" t="s">
        <v>931</v>
      </c>
      <c r="Q12351" s="807">
        <v>57</v>
      </c>
      <c r="R12351" s="807">
        <v>61</v>
      </c>
      <c r="S12351" s="759" t="str">
        <f t="shared" si="375"/>
        <v>Vejez</v>
      </c>
    </row>
    <row r="12352" spans="16:19" ht="15">
      <c r="P12352" s="806" t="s">
        <v>931</v>
      </c>
      <c r="Q12352" s="807">
        <v>55</v>
      </c>
      <c r="R12352" s="807">
        <v>62</v>
      </c>
      <c r="S12352" s="759" t="str">
        <f t="shared" si="375"/>
        <v>Vejez</v>
      </c>
    </row>
    <row r="12353" spans="16:19" ht="15">
      <c r="P12353" s="806" t="s">
        <v>931</v>
      </c>
      <c r="Q12353" s="807">
        <v>55</v>
      </c>
      <c r="R12353" s="807">
        <v>63</v>
      </c>
      <c r="S12353" s="759" t="str">
        <f t="shared" si="375"/>
        <v>Vejez</v>
      </c>
    </row>
    <row r="12354" spans="16:19" ht="15">
      <c r="P12354" s="806" t="s">
        <v>931</v>
      </c>
      <c r="Q12354" s="807">
        <v>56</v>
      </c>
      <c r="R12354" s="807">
        <v>64</v>
      </c>
      <c r="S12354" s="759" t="str">
        <f t="shared" si="375"/>
        <v>Vejez</v>
      </c>
    </row>
    <row r="12355" spans="16:19" ht="15">
      <c r="P12355" s="806" t="s">
        <v>931</v>
      </c>
      <c r="Q12355" s="807">
        <v>51</v>
      </c>
      <c r="R12355" s="807">
        <v>65</v>
      </c>
      <c r="S12355" s="759" t="str">
        <f t="shared" ref="S12355:S12418" si="376">IF(P12355=0,"",IF(AND(R12355&gt;=0,R12355&lt;=5),"Primera Infancia",IF(AND(R12355&gt;=6,R12355&lt;=11),"Infancia",IF(AND(R12355&gt;=12,R12355&lt;=17),"Adolescente",IF(AND(R12355&gt;=18,R12355&lt;=28),"Juventud",IF(AND(R12355&gt;=29,R12355&lt;=59),"Adulto","Vejez"))))))</f>
        <v>Vejez</v>
      </c>
    </row>
    <row r="12356" spans="16:19" ht="15">
      <c r="P12356" s="806" t="s">
        <v>931</v>
      </c>
      <c r="Q12356" s="807">
        <v>52</v>
      </c>
      <c r="R12356" s="807">
        <v>66</v>
      </c>
      <c r="S12356" s="759" t="str">
        <f t="shared" si="376"/>
        <v>Vejez</v>
      </c>
    </row>
    <row r="12357" spans="16:19" ht="15">
      <c r="P12357" s="806" t="s">
        <v>931</v>
      </c>
      <c r="Q12357" s="807">
        <v>47</v>
      </c>
      <c r="R12357" s="807">
        <v>67</v>
      </c>
      <c r="S12357" s="759" t="str">
        <f t="shared" si="376"/>
        <v>Vejez</v>
      </c>
    </row>
    <row r="12358" spans="16:19" ht="15">
      <c r="P12358" s="806" t="s">
        <v>931</v>
      </c>
      <c r="Q12358" s="807">
        <v>25</v>
      </c>
      <c r="R12358" s="807">
        <v>68</v>
      </c>
      <c r="S12358" s="759" t="str">
        <f t="shared" si="376"/>
        <v>Vejez</v>
      </c>
    </row>
    <row r="12359" spans="16:19" ht="15">
      <c r="P12359" s="806" t="s">
        <v>931</v>
      </c>
      <c r="Q12359" s="807">
        <v>37</v>
      </c>
      <c r="R12359" s="807">
        <v>69</v>
      </c>
      <c r="S12359" s="759" t="str">
        <f t="shared" si="376"/>
        <v>Vejez</v>
      </c>
    </row>
    <row r="12360" spans="16:19" ht="15">
      <c r="P12360" s="806" t="s">
        <v>931</v>
      </c>
      <c r="Q12360" s="807">
        <v>23</v>
      </c>
      <c r="R12360" s="807">
        <v>70</v>
      </c>
      <c r="S12360" s="759" t="str">
        <f t="shared" si="376"/>
        <v>Vejez</v>
      </c>
    </row>
    <row r="12361" spans="16:19" ht="15">
      <c r="P12361" s="806" t="s">
        <v>931</v>
      </c>
      <c r="Q12361" s="807">
        <v>36</v>
      </c>
      <c r="R12361" s="807">
        <v>71</v>
      </c>
      <c r="S12361" s="759" t="str">
        <f t="shared" si="376"/>
        <v>Vejez</v>
      </c>
    </row>
    <row r="12362" spans="16:19" ht="15">
      <c r="P12362" s="806" t="s">
        <v>931</v>
      </c>
      <c r="Q12362" s="807">
        <v>31</v>
      </c>
      <c r="R12362" s="807">
        <v>72</v>
      </c>
      <c r="S12362" s="759" t="str">
        <f t="shared" si="376"/>
        <v>Vejez</v>
      </c>
    </row>
    <row r="12363" spans="16:19" ht="15">
      <c r="P12363" s="806" t="s">
        <v>931</v>
      </c>
      <c r="Q12363" s="807">
        <v>28</v>
      </c>
      <c r="R12363" s="807">
        <v>73</v>
      </c>
      <c r="S12363" s="759" t="str">
        <f t="shared" si="376"/>
        <v>Vejez</v>
      </c>
    </row>
    <row r="12364" spans="16:19" ht="15">
      <c r="P12364" s="806" t="s">
        <v>931</v>
      </c>
      <c r="Q12364" s="807">
        <v>22</v>
      </c>
      <c r="R12364" s="807">
        <v>74</v>
      </c>
      <c r="S12364" s="759" t="str">
        <f t="shared" si="376"/>
        <v>Vejez</v>
      </c>
    </row>
    <row r="12365" spans="16:19" ht="15">
      <c r="P12365" s="806" t="s">
        <v>931</v>
      </c>
      <c r="Q12365" s="807">
        <v>27</v>
      </c>
      <c r="R12365" s="807">
        <v>75</v>
      </c>
      <c r="S12365" s="759" t="str">
        <f t="shared" si="376"/>
        <v>Vejez</v>
      </c>
    </row>
    <row r="12366" spans="16:19" ht="15">
      <c r="P12366" s="806" t="s">
        <v>931</v>
      </c>
      <c r="Q12366" s="807">
        <v>19</v>
      </c>
      <c r="R12366" s="807">
        <v>76</v>
      </c>
      <c r="S12366" s="759" t="str">
        <f t="shared" si="376"/>
        <v>Vejez</v>
      </c>
    </row>
    <row r="12367" spans="16:19" ht="15">
      <c r="P12367" s="806" t="s">
        <v>931</v>
      </c>
      <c r="Q12367" s="807">
        <v>21</v>
      </c>
      <c r="R12367" s="807">
        <v>77</v>
      </c>
      <c r="S12367" s="759" t="str">
        <f t="shared" si="376"/>
        <v>Vejez</v>
      </c>
    </row>
    <row r="12368" spans="16:19" ht="15">
      <c r="P12368" s="806" t="s">
        <v>931</v>
      </c>
      <c r="Q12368" s="807">
        <v>19</v>
      </c>
      <c r="R12368" s="807">
        <v>78</v>
      </c>
      <c r="S12368" s="759" t="str">
        <f t="shared" si="376"/>
        <v>Vejez</v>
      </c>
    </row>
    <row r="12369" spans="16:19" ht="15">
      <c r="P12369" s="806" t="s">
        <v>931</v>
      </c>
      <c r="Q12369" s="807">
        <v>20</v>
      </c>
      <c r="R12369" s="807">
        <v>79</v>
      </c>
      <c r="S12369" s="759" t="str">
        <f t="shared" si="376"/>
        <v>Vejez</v>
      </c>
    </row>
    <row r="12370" spans="16:19" ht="15">
      <c r="P12370" s="806" t="s">
        <v>931</v>
      </c>
      <c r="Q12370" s="807">
        <v>15</v>
      </c>
      <c r="R12370" s="807">
        <v>80</v>
      </c>
      <c r="S12370" s="759" t="str">
        <f t="shared" si="376"/>
        <v>Vejez</v>
      </c>
    </row>
    <row r="12371" spans="16:19" ht="15">
      <c r="P12371" s="806" t="s">
        <v>931</v>
      </c>
      <c r="Q12371" s="807">
        <v>17</v>
      </c>
      <c r="R12371" s="807">
        <v>81</v>
      </c>
      <c r="S12371" s="759" t="str">
        <f t="shared" si="376"/>
        <v>Vejez</v>
      </c>
    </row>
    <row r="12372" spans="16:19" ht="15">
      <c r="P12372" s="806" t="s">
        <v>931</v>
      </c>
      <c r="Q12372" s="807">
        <v>15</v>
      </c>
      <c r="R12372" s="807">
        <v>82</v>
      </c>
      <c r="S12372" s="759" t="str">
        <f t="shared" si="376"/>
        <v>Vejez</v>
      </c>
    </row>
    <row r="12373" spans="16:19" ht="15">
      <c r="P12373" s="806" t="s">
        <v>931</v>
      </c>
      <c r="Q12373" s="807">
        <v>7</v>
      </c>
      <c r="R12373" s="807">
        <v>83</v>
      </c>
      <c r="S12373" s="759" t="str">
        <f t="shared" si="376"/>
        <v>Vejez</v>
      </c>
    </row>
    <row r="12374" spans="16:19" ht="15">
      <c r="P12374" s="806" t="s">
        <v>931</v>
      </c>
      <c r="Q12374" s="807">
        <v>12</v>
      </c>
      <c r="R12374" s="807">
        <v>84</v>
      </c>
      <c r="S12374" s="759" t="str">
        <f t="shared" si="376"/>
        <v>Vejez</v>
      </c>
    </row>
    <row r="12375" spans="16:19" ht="15">
      <c r="P12375" s="806" t="s">
        <v>931</v>
      </c>
      <c r="Q12375" s="807">
        <v>9</v>
      </c>
      <c r="R12375" s="807">
        <v>85</v>
      </c>
      <c r="S12375" s="759" t="str">
        <f t="shared" si="376"/>
        <v>Vejez</v>
      </c>
    </row>
    <row r="12376" spans="16:19" ht="15">
      <c r="P12376" s="806" t="s">
        <v>931</v>
      </c>
      <c r="Q12376" s="807">
        <v>7</v>
      </c>
      <c r="R12376" s="807">
        <v>86</v>
      </c>
      <c r="S12376" s="759" t="str">
        <f t="shared" si="376"/>
        <v>Vejez</v>
      </c>
    </row>
    <row r="12377" spans="16:19" ht="15">
      <c r="P12377" s="806" t="s">
        <v>931</v>
      </c>
      <c r="Q12377" s="807">
        <v>6</v>
      </c>
      <c r="R12377" s="807">
        <v>87</v>
      </c>
      <c r="S12377" s="759" t="str">
        <f t="shared" si="376"/>
        <v>Vejez</v>
      </c>
    </row>
    <row r="12378" spans="16:19" ht="15">
      <c r="P12378" s="806" t="s">
        <v>931</v>
      </c>
      <c r="Q12378" s="807">
        <v>7</v>
      </c>
      <c r="R12378" s="807">
        <v>88</v>
      </c>
      <c r="S12378" s="759" t="str">
        <f t="shared" si="376"/>
        <v>Vejez</v>
      </c>
    </row>
    <row r="12379" spans="16:19" ht="15">
      <c r="P12379" s="806" t="s">
        <v>931</v>
      </c>
      <c r="Q12379" s="807">
        <v>9</v>
      </c>
      <c r="R12379" s="807">
        <v>89</v>
      </c>
      <c r="S12379" s="759" t="str">
        <f t="shared" si="376"/>
        <v>Vejez</v>
      </c>
    </row>
    <row r="12380" spans="16:19" ht="15">
      <c r="P12380" s="806" t="s">
        <v>931</v>
      </c>
      <c r="Q12380" s="807">
        <v>4</v>
      </c>
      <c r="R12380" s="807">
        <v>90</v>
      </c>
      <c r="S12380" s="759" t="str">
        <f t="shared" si="376"/>
        <v>Vejez</v>
      </c>
    </row>
    <row r="12381" spans="16:19" ht="15">
      <c r="P12381" s="806" t="s">
        <v>931</v>
      </c>
      <c r="Q12381" s="807">
        <v>9</v>
      </c>
      <c r="R12381" s="807">
        <v>91</v>
      </c>
      <c r="S12381" s="759" t="str">
        <f t="shared" si="376"/>
        <v>Vejez</v>
      </c>
    </row>
    <row r="12382" spans="16:19" ht="15">
      <c r="P12382" s="806" t="s">
        <v>931</v>
      </c>
      <c r="Q12382" s="807">
        <v>9</v>
      </c>
      <c r="R12382" s="807">
        <v>92</v>
      </c>
      <c r="S12382" s="759" t="str">
        <f t="shared" si="376"/>
        <v>Vejez</v>
      </c>
    </row>
    <row r="12383" spans="16:19" ht="15">
      <c r="P12383" s="806" t="s">
        <v>931</v>
      </c>
      <c r="Q12383" s="807">
        <v>1</v>
      </c>
      <c r="R12383" s="807">
        <v>93</v>
      </c>
      <c r="S12383" s="759" t="str">
        <f t="shared" si="376"/>
        <v>Vejez</v>
      </c>
    </row>
    <row r="12384" spans="16:19" ht="15">
      <c r="P12384" s="806" t="s">
        <v>931</v>
      </c>
      <c r="Q12384" s="807">
        <v>2</v>
      </c>
      <c r="R12384" s="807">
        <v>94</v>
      </c>
      <c r="S12384" s="759" t="str">
        <f t="shared" si="376"/>
        <v>Vejez</v>
      </c>
    </row>
    <row r="12385" spans="16:19" ht="15">
      <c r="P12385" s="806" t="s">
        <v>931</v>
      </c>
      <c r="Q12385" s="807">
        <v>1</v>
      </c>
      <c r="R12385" s="807">
        <v>96</v>
      </c>
      <c r="S12385" s="759" t="str">
        <f t="shared" si="376"/>
        <v>Vejez</v>
      </c>
    </row>
    <row r="12386" spans="16:19" ht="15">
      <c r="P12386" s="806" t="s">
        <v>931</v>
      </c>
      <c r="Q12386" s="807">
        <v>1</v>
      </c>
      <c r="R12386" s="807">
        <v>98</v>
      </c>
      <c r="S12386" s="759" t="str">
        <f t="shared" si="376"/>
        <v>Vejez</v>
      </c>
    </row>
    <row r="12387" spans="16:19" ht="15">
      <c r="P12387" s="806" t="s">
        <v>931</v>
      </c>
      <c r="Q12387" s="807">
        <v>1</v>
      </c>
      <c r="R12387" s="807">
        <v>102</v>
      </c>
      <c r="S12387" s="759" t="str">
        <f t="shared" si="376"/>
        <v>Vejez</v>
      </c>
    </row>
    <row r="12388" spans="16:19" ht="30">
      <c r="P12388" s="806" t="s">
        <v>932</v>
      </c>
      <c r="Q12388" s="807">
        <v>289</v>
      </c>
      <c r="R12388" s="807">
        <v>0</v>
      </c>
      <c r="S12388" s="759" t="str">
        <f t="shared" si="376"/>
        <v>Primera Infancia</v>
      </c>
    </row>
    <row r="12389" spans="16:19" ht="30">
      <c r="P12389" s="806" t="s">
        <v>932</v>
      </c>
      <c r="Q12389" s="807">
        <v>237</v>
      </c>
      <c r="R12389" s="807">
        <v>1</v>
      </c>
      <c r="S12389" s="759" t="str">
        <f t="shared" si="376"/>
        <v>Primera Infancia</v>
      </c>
    </row>
    <row r="12390" spans="16:19" ht="30">
      <c r="P12390" s="806" t="s">
        <v>932</v>
      </c>
      <c r="Q12390" s="807">
        <v>346</v>
      </c>
      <c r="R12390" s="807">
        <v>2</v>
      </c>
      <c r="S12390" s="759" t="str">
        <f t="shared" si="376"/>
        <v>Primera Infancia</v>
      </c>
    </row>
    <row r="12391" spans="16:19" ht="30">
      <c r="P12391" s="806" t="s">
        <v>932</v>
      </c>
      <c r="Q12391" s="807">
        <v>352</v>
      </c>
      <c r="R12391" s="807">
        <v>3</v>
      </c>
      <c r="S12391" s="759" t="str">
        <f t="shared" si="376"/>
        <v>Primera Infancia</v>
      </c>
    </row>
    <row r="12392" spans="16:19" ht="30">
      <c r="P12392" s="806" t="s">
        <v>932</v>
      </c>
      <c r="Q12392" s="807">
        <v>376</v>
      </c>
      <c r="R12392" s="807">
        <v>4</v>
      </c>
      <c r="S12392" s="759" t="str">
        <f t="shared" si="376"/>
        <v>Primera Infancia</v>
      </c>
    </row>
    <row r="12393" spans="16:19" ht="30">
      <c r="P12393" s="806" t="s">
        <v>932</v>
      </c>
      <c r="Q12393" s="807">
        <v>337</v>
      </c>
      <c r="R12393" s="807">
        <v>5</v>
      </c>
      <c r="S12393" s="759" t="str">
        <f t="shared" si="376"/>
        <v>Primera Infancia</v>
      </c>
    </row>
    <row r="12394" spans="16:19" ht="15">
      <c r="P12394" s="806" t="s">
        <v>932</v>
      </c>
      <c r="Q12394" s="807">
        <v>361</v>
      </c>
      <c r="R12394" s="807">
        <v>6</v>
      </c>
      <c r="S12394" s="759" t="str">
        <f t="shared" si="376"/>
        <v>Infancia</v>
      </c>
    </row>
    <row r="12395" spans="16:19" ht="15">
      <c r="P12395" s="806" t="s">
        <v>932</v>
      </c>
      <c r="Q12395" s="807">
        <v>411</v>
      </c>
      <c r="R12395" s="807">
        <v>7</v>
      </c>
      <c r="S12395" s="759" t="str">
        <f t="shared" si="376"/>
        <v>Infancia</v>
      </c>
    </row>
    <row r="12396" spans="16:19" ht="15">
      <c r="P12396" s="806" t="s">
        <v>932</v>
      </c>
      <c r="Q12396" s="807">
        <v>377</v>
      </c>
      <c r="R12396" s="807">
        <v>8</v>
      </c>
      <c r="S12396" s="759" t="str">
        <f t="shared" si="376"/>
        <v>Infancia</v>
      </c>
    </row>
    <row r="12397" spans="16:19" ht="15">
      <c r="P12397" s="806" t="s">
        <v>932</v>
      </c>
      <c r="Q12397" s="807">
        <v>383</v>
      </c>
      <c r="R12397" s="807">
        <v>9</v>
      </c>
      <c r="S12397" s="759" t="str">
        <f t="shared" si="376"/>
        <v>Infancia</v>
      </c>
    </row>
    <row r="12398" spans="16:19" ht="15">
      <c r="P12398" s="806" t="s">
        <v>932</v>
      </c>
      <c r="Q12398" s="807">
        <v>388</v>
      </c>
      <c r="R12398" s="807">
        <v>10</v>
      </c>
      <c r="S12398" s="759" t="str">
        <f t="shared" si="376"/>
        <v>Infancia</v>
      </c>
    </row>
    <row r="12399" spans="16:19" ht="15">
      <c r="P12399" s="806" t="s">
        <v>932</v>
      </c>
      <c r="Q12399" s="807">
        <v>451</v>
      </c>
      <c r="R12399" s="807">
        <v>11</v>
      </c>
      <c r="S12399" s="759" t="str">
        <f t="shared" si="376"/>
        <v>Infancia</v>
      </c>
    </row>
    <row r="12400" spans="16:19" ht="30">
      <c r="P12400" s="806" t="s">
        <v>932</v>
      </c>
      <c r="Q12400" s="807">
        <v>475</v>
      </c>
      <c r="R12400" s="807">
        <v>12</v>
      </c>
      <c r="S12400" s="759" t="str">
        <f t="shared" si="376"/>
        <v>Adolescente</v>
      </c>
    </row>
    <row r="12401" spans="16:19" ht="30">
      <c r="P12401" s="806" t="s">
        <v>932</v>
      </c>
      <c r="Q12401" s="807">
        <v>449</v>
      </c>
      <c r="R12401" s="807">
        <v>13</v>
      </c>
      <c r="S12401" s="759" t="str">
        <f t="shared" si="376"/>
        <v>Adolescente</v>
      </c>
    </row>
    <row r="12402" spans="16:19" ht="30">
      <c r="P12402" s="806" t="s">
        <v>932</v>
      </c>
      <c r="Q12402" s="807">
        <v>538</v>
      </c>
      <c r="R12402" s="807">
        <v>14</v>
      </c>
      <c r="S12402" s="759" t="str">
        <f t="shared" si="376"/>
        <v>Adolescente</v>
      </c>
    </row>
    <row r="12403" spans="16:19" ht="30">
      <c r="P12403" s="806" t="s">
        <v>932</v>
      </c>
      <c r="Q12403" s="807">
        <v>567</v>
      </c>
      <c r="R12403" s="807">
        <v>15</v>
      </c>
      <c r="S12403" s="759" t="str">
        <f t="shared" si="376"/>
        <v>Adolescente</v>
      </c>
    </row>
    <row r="12404" spans="16:19" ht="30">
      <c r="P12404" s="806" t="s">
        <v>932</v>
      </c>
      <c r="Q12404" s="807">
        <v>583</v>
      </c>
      <c r="R12404" s="807">
        <v>16</v>
      </c>
      <c r="S12404" s="759" t="str">
        <f t="shared" si="376"/>
        <v>Adolescente</v>
      </c>
    </row>
    <row r="12405" spans="16:19" ht="30">
      <c r="P12405" s="806" t="s">
        <v>932</v>
      </c>
      <c r="Q12405" s="807">
        <v>610</v>
      </c>
      <c r="R12405" s="807">
        <v>17</v>
      </c>
      <c r="S12405" s="759" t="str">
        <f t="shared" si="376"/>
        <v>Adolescente</v>
      </c>
    </row>
    <row r="12406" spans="16:19" ht="15">
      <c r="P12406" s="806" t="s">
        <v>932</v>
      </c>
      <c r="Q12406" s="807">
        <v>560</v>
      </c>
      <c r="R12406" s="807">
        <v>18</v>
      </c>
      <c r="S12406" s="759" t="str">
        <f t="shared" si="376"/>
        <v>Juventud</v>
      </c>
    </row>
    <row r="12407" spans="16:19" ht="15">
      <c r="P12407" s="806" t="s">
        <v>932</v>
      </c>
      <c r="Q12407" s="807">
        <v>465</v>
      </c>
      <c r="R12407" s="807">
        <v>19</v>
      </c>
      <c r="S12407" s="759" t="str">
        <f t="shared" si="376"/>
        <v>Juventud</v>
      </c>
    </row>
    <row r="12408" spans="16:19" ht="15">
      <c r="P12408" s="806" t="s">
        <v>932</v>
      </c>
      <c r="Q12408" s="807">
        <v>430</v>
      </c>
      <c r="R12408" s="807">
        <v>20</v>
      </c>
      <c r="S12408" s="759" t="str">
        <f t="shared" si="376"/>
        <v>Juventud</v>
      </c>
    </row>
    <row r="12409" spans="16:19" ht="15">
      <c r="P12409" s="806" t="s">
        <v>932</v>
      </c>
      <c r="Q12409" s="807">
        <v>448</v>
      </c>
      <c r="R12409" s="807">
        <v>21</v>
      </c>
      <c r="S12409" s="759" t="str">
        <f t="shared" si="376"/>
        <v>Juventud</v>
      </c>
    </row>
    <row r="12410" spans="16:19" ht="15">
      <c r="P12410" s="806" t="s">
        <v>932</v>
      </c>
      <c r="Q12410" s="807">
        <v>395</v>
      </c>
      <c r="R12410" s="807">
        <v>22</v>
      </c>
      <c r="S12410" s="759" t="str">
        <f t="shared" si="376"/>
        <v>Juventud</v>
      </c>
    </row>
    <row r="12411" spans="16:19" ht="15">
      <c r="P12411" s="806" t="s">
        <v>932</v>
      </c>
      <c r="Q12411" s="807">
        <v>394</v>
      </c>
      <c r="R12411" s="807">
        <v>23</v>
      </c>
      <c r="S12411" s="759" t="str">
        <f t="shared" si="376"/>
        <v>Juventud</v>
      </c>
    </row>
    <row r="12412" spans="16:19" ht="15">
      <c r="P12412" s="806" t="s">
        <v>932</v>
      </c>
      <c r="Q12412" s="807">
        <v>409</v>
      </c>
      <c r="R12412" s="807">
        <v>24</v>
      </c>
      <c r="S12412" s="759" t="str">
        <f t="shared" si="376"/>
        <v>Juventud</v>
      </c>
    </row>
    <row r="12413" spans="16:19" ht="15">
      <c r="P12413" s="806" t="s">
        <v>932</v>
      </c>
      <c r="Q12413" s="807">
        <v>410</v>
      </c>
      <c r="R12413" s="807">
        <v>25</v>
      </c>
      <c r="S12413" s="759" t="str">
        <f t="shared" si="376"/>
        <v>Juventud</v>
      </c>
    </row>
    <row r="12414" spans="16:19" ht="15">
      <c r="P12414" s="806" t="s">
        <v>932</v>
      </c>
      <c r="Q12414" s="807">
        <v>380</v>
      </c>
      <c r="R12414" s="807">
        <v>26</v>
      </c>
      <c r="S12414" s="759" t="str">
        <f t="shared" si="376"/>
        <v>Juventud</v>
      </c>
    </row>
    <row r="12415" spans="16:19" ht="15">
      <c r="P12415" s="806" t="s">
        <v>932</v>
      </c>
      <c r="Q12415" s="807">
        <v>358</v>
      </c>
      <c r="R12415" s="807">
        <v>27</v>
      </c>
      <c r="S12415" s="759" t="str">
        <f t="shared" si="376"/>
        <v>Juventud</v>
      </c>
    </row>
    <row r="12416" spans="16:19" ht="15">
      <c r="P12416" s="806" t="s">
        <v>932</v>
      </c>
      <c r="Q12416" s="807">
        <v>384</v>
      </c>
      <c r="R12416" s="807">
        <v>28</v>
      </c>
      <c r="S12416" s="759" t="str">
        <f t="shared" si="376"/>
        <v>Juventud</v>
      </c>
    </row>
    <row r="12417" spans="16:19" ht="15">
      <c r="P12417" s="806" t="s">
        <v>932</v>
      </c>
      <c r="Q12417" s="807">
        <v>361</v>
      </c>
      <c r="R12417" s="807">
        <v>29</v>
      </c>
      <c r="S12417" s="759" t="str">
        <f t="shared" si="376"/>
        <v>Adulto</v>
      </c>
    </row>
    <row r="12418" spans="16:19" ht="15">
      <c r="P12418" s="806" t="s">
        <v>932</v>
      </c>
      <c r="Q12418" s="807">
        <v>384</v>
      </c>
      <c r="R12418" s="807">
        <v>30</v>
      </c>
      <c r="S12418" s="759" t="str">
        <f t="shared" si="376"/>
        <v>Adulto</v>
      </c>
    </row>
    <row r="12419" spans="16:19" ht="15">
      <c r="P12419" s="806" t="s">
        <v>932</v>
      </c>
      <c r="Q12419" s="807">
        <v>337</v>
      </c>
      <c r="R12419" s="807">
        <v>31</v>
      </c>
      <c r="S12419" s="759" t="str">
        <f t="shared" ref="S12419:S12482" si="377">IF(P12419=0,"",IF(AND(R12419&gt;=0,R12419&lt;=5),"Primera Infancia",IF(AND(R12419&gt;=6,R12419&lt;=11),"Infancia",IF(AND(R12419&gt;=12,R12419&lt;=17),"Adolescente",IF(AND(R12419&gt;=18,R12419&lt;=28),"Juventud",IF(AND(R12419&gt;=29,R12419&lt;=59),"Adulto","Vejez"))))))</f>
        <v>Adulto</v>
      </c>
    </row>
    <row r="12420" spans="16:19" ht="15">
      <c r="P12420" s="806" t="s">
        <v>932</v>
      </c>
      <c r="Q12420" s="807">
        <v>347</v>
      </c>
      <c r="R12420" s="807">
        <v>32</v>
      </c>
      <c r="S12420" s="759" t="str">
        <f t="shared" si="377"/>
        <v>Adulto</v>
      </c>
    </row>
    <row r="12421" spans="16:19" ht="15">
      <c r="P12421" s="806" t="s">
        <v>932</v>
      </c>
      <c r="Q12421" s="807">
        <v>358</v>
      </c>
      <c r="R12421" s="807">
        <v>33</v>
      </c>
      <c r="S12421" s="759" t="str">
        <f t="shared" si="377"/>
        <v>Adulto</v>
      </c>
    </row>
    <row r="12422" spans="16:19" ht="15">
      <c r="P12422" s="806" t="s">
        <v>932</v>
      </c>
      <c r="Q12422" s="807">
        <v>331</v>
      </c>
      <c r="R12422" s="807">
        <v>34</v>
      </c>
      <c r="S12422" s="759" t="str">
        <f t="shared" si="377"/>
        <v>Adulto</v>
      </c>
    </row>
    <row r="12423" spans="16:19" ht="15">
      <c r="P12423" s="806" t="s">
        <v>932</v>
      </c>
      <c r="Q12423" s="807">
        <v>349</v>
      </c>
      <c r="R12423" s="807">
        <v>35</v>
      </c>
      <c r="S12423" s="759" t="str">
        <f t="shared" si="377"/>
        <v>Adulto</v>
      </c>
    </row>
    <row r="12424" spans="16:19" ht="15">
      <c r="P12424" s="806" t="s">
        <v>932</v>
      </c>
      <c r="Q12424" s="807">
        <v>360</v>
      </c>
      <c r="R12424" s="807">
        <v>36</v>
      </c>
      <c r="S12424" s="759" t="str">
        <f t="shared" si="377"/>
        <v>Adulto</v>
      </c>
    </row>
    <row r="12425" spans="16:19" ht="15">
      <c r="P12425" s="806" t="s">
        <v>932</v>
      </c>
      <c r="Q12425" s="807">
        <v>357</v>
      </c>
      <c r="R12425" s="807">
        <v>37</v>
      </c>
      <c r="S12425" s="759" t="str">
        <f t="shared" si="377"/>
        <v>Adulto</v>
      </c>
    </row>
    <row r="12426" spans="16:19" ht="15">
      <c r="P12426" s="806" t="s">
        <v>932</v>
      </c>
      <c r="Q12426" s="807">
        <v>364</v>
      </c>
      <c r="R12426" s="807">
        <v>38</v>
      </c>
      <c r="S12426" s="759" t="str">
        <f t="shared" si="377"/>
        <v>Adulto</v>
      </c>
    </row>
    <row r="12427" spans="16:19" ht="15">
      <c r="P12427" s="806" t="s">
        <v>932</v>
      </c>
      <c r="Q12427" s="807">
        <v>389</v>
      </c>
      <c r="R12427" s="807">
        <v>39</v>
      </c>
      <c r="S12427" s="759" t="str">
        <f t="shared" si="377"/>
        <v>Adulto</v>
      </c>
    </row>
    <row r="12428" spans="16:19" ht="15">
      <c r="P12428" s="806" t="s">
        <v>932</v>
      </c>
      <c r="Q12428" s="807">
        <v>350</v>
      </c>
      <c r="R12428" s="807">
        <v>40</v>
      </c>
      <c r="S12428" s="759" t="str">
        <f t="shared" si="377"/>
        <v>Adulto</v>
      </c>
    </row>
    <row r="12429" spans="16:19" ht="15">
      <c r="P12429" s="806" t="s">
        <v>932</v>
      </c>
      <c r="Q12429" s="807">
        <v>314</v>
      </c>
      <c r="R12429" s="807">
        <v>41</v>
      </c>
      <c r="S12429" s="759" t="str">
        <f t="shared" si="377"/>
        <v>Adulto</v>
      </c>
    </row>
    <row r="12430" spans="16:19" ht="15">
      <c r="P12430" s="806" t="s">
        <v>932</v>
      </c>
      <c r="Q12430" s="807">
        <v>331</v>
      </c>
      <c r="R12430" s="807">
        <v>42</v>
      </c>
      <c r="S12430" s="759" t="str">
        <f t="shared" si="377"/>
        <v>Adulto</v>
      </c>
    </row>
    <row r="12431" spans="16:19" ht="15">
      <c r="P12431" s="806" t="s">
        <v>932</v>
      </c>
      <c r="Q12431" s="807">
        <v>309</v>
      </c>
      <c r="R12431" s="807">
        <v>43</v>
      </c>
      <c r="S12431" s="759" t="str">
        <f t="shared" si="377"/>
        <v>Adulto</v>
      </c>
    </row>
    <row r="12432" spans="16:19" ht="15">
      <c r="P12432" s="806" t="s">
        <v>932</v>
      </c>
      <c r="Q12432" s="807">
        <v>298</v>
      </c>
      <c r="R12432" s="807">
        <v>44</v>
      </c>
      <c r="S12432" s="759" t="str">
        <f t="shared" si="377"/>
        <v>Adulto</v>
      </c>
    </row>
    <row r="12433" spans="16:19" ht="15">
      <c r="P12433" s="806" t="s">
        <v>932</v>
      </c>
      <c r="Q12433" s="807">
        <v>282</v>
      </c>
      <c r="R12433" s="807">
        <v>45</v>
      </c>
      <c r="S12433" s="759" t="str">
        <f t="shared" si="377"/>
        <v>Adulto</v>
      </c>
    </row>
    <row r="12434" spans="16:19" ht="15">
      <c r="P12434" s="806" t="s">
        <v>932</v>
      </c>
      <c r="Q12434" s="807">
        <v>297</v>
      </c>
      <c r="R12434" s="807">
        <v>46</v>
      </c>
      <c r="S12434" s="759" t="str">
        <f t="shared" si="377"/>
        <v>Adulto</v>
      </c>
    </row>
    <row r="12435" spans="16:19" ht="15">
      <c r="P12435" s="806" t="s">
        <v>932</v>
      </c>
      <c r="Q12435" s="807">
        <v>277</v>
      </c>
      <c r="R12435" s="807">
        <v>47</v>
      </c>
      <c r="S12435" s="759" t="str">
        <f t="shared" si="377"/>
        <v>Adulto</v>
      </c>
    </row>
    <row r="12436" spans="16:19" ht="15">
      <c r="P12436" s="806" t="s">
        <v>932</v>
      </c>
      <c r="Q12436" s="807">
        <v>292</v>
      </c>
      <c r="R12436" s="807">
        <v>48</v>
      </c>
      <c r="S12436" s="759" t="str">
        <f t="shared" si="377"/>
        <v>Adulto</v>
      </c>
    </row>
    <row r="12437" spans="16:19" ht="15">
      <c r="P12437" s="806" t="s">
        <v>932</v>
      </c>
      <c r="Q12437" s="807">
        <v>281</v>
      </c>
      <c r="R12437" s="807">
        <v>49</v>
      </c>
      <c r="S12437" s="759" t="str">
        <f t="shared" si="377"/>
        <v>Adulto</v>
      </c>
    </row>
    <row r="12438" spans="16:19" ht="15">
      <c r="P12438" s="806" t="s">
        <v>932</v>
      </c>
      <c r="Q12438" s="807">
        <v>310</v>
      </c>
      <c r="R12438" s="807">
        <v>50</v>
      </c>
      <c r="S12438" s="759" t="str">
        <f t="shared" si="377"/>
        <v>Adulto</v>
      </c>
    </row>
    <row r="12439" spans="16:19" ht="15">
      <c r="P12439" s="806" t="s">
        <v>932</v>
      </c>
      <c r="Q12439" s="807">
        <v>282</v>
      </c>
      <c r="R12439" s="807">
        <v>51</v>
      </c>
      <c r="S12439" s="759" t="str">
        <f t="shared" si="377"/>
        <v>Adulto</v>
      </c>
    </row>
    <row r="12440" spans="16:19" ht="15">
      <c r="P12440" s="806" t="s">
        <v>932</v>
      </c>
      <c r="Q12440" s="807">
        <v>310</v>
      </c>
      <c r="R12440" s="807">
        <v>52</v>
      </c>
      <c r="S12440" s="759" t="str">
        <f t="shared" si="377"/>
        <v>Adulto</v>
      </c>
    </row>
    <row r="12441" spans="16:19" ht="15">
      <c r="P12441" s="806" t="s">
        <v>932</v>
      </c>
      <c r="Q12441" s="807">
        <v>275</v>
      </c>
      <c r="R12441" s="807">
        <v>53</v>
      </c>
      <c r="S12441" s="759" t="str">
        <f t="shared" si="377"/>
        <v>Adulto</v>
      </c>
    </row>
    <row r="12442" spans="16:19" ht="15">
      <c r="P12442" s="806" t="s">
        <v>932</v>
      </c>
      <c r="Q12442" s="807">
        <v>301</v>
      </c>
      <c r="R12442" s="807">
        <v>54</v>
      </c>
      <c r="S12442" s="759" t="str">
        <f t="shared" si="377"/>
        <v>Adulto</v>
      </c>
    </row>
    <row r="12443" spans="16:19" ht="15">
      <c r="P12443" s="806" t="s">
        <v>932</v>
      </c>
      <c r="Q12443" s="807">
        <v>305</v>
      </c>
      <c r="R12443" s="807">
        <v>55</v>
      </c>
      <c r="S12443" s="759" t="str">
        <f t="shared" si="377"/>
        <v>Adulto</v>
      </c>
    </row>
    <row r="12444" spans="16:19" ht="15">
      <c r="P12444" s="806" t="s">
        <v>932</v>
      </c>
      <c r="Q12444" s="807">
        <v>297</v>
      </c>
      <c r="R12444" s="807">
        <v>56</v>
      </c>
      <c r="S12444" s="759" t="str">
        <f t="shared" si="377"/>
        <v>Adulto</v>
      </c>
    </row>
    <row r="12445" spans="16:19" ht="15">
      <c r="P12445" s="806" t="s">
        <v>932</v>
      </c>
      <c r="Q12445" s="807">
        <v>319</v>
      </c>
      <c r="R12445" s="807">
        <v>57</v>
      </c>
      <c r="S12445" s="759" t="str">
        <f t="shared" si="377"/>
        <v>Adulto</v>
      </c>
    </row>
    <row r="12446" spans="16:19" ht="15">
      <c r="P12446" s="806" t="s">
        <v>932</v>
      </c>
      <c r="Q12446" s="807">
        <v>309</v>
      </c>
      <c r="R12446" s="807">
        <v>58</v>
      </c>
      <c r="S12446" s="759" t="str">
        <f t="shared" si="377"/>
        <v>Adulto</v>
      </c>
    </row>
    <row r="12447" spans="16:19" ht="15">
      <c r="P12447" s="806" t="s">
        <v>932</v>
      </c>
      <c r="Q12447" s="807">
        <v>313</v>
      </c>
      <c r="R12447" s="807">
        <v>59</v>
      </c>
      <c r="S12447" s="759" t="str">
        <f t="shared" si="377"/>
        <v>Adulto</v>
      </c>
    </row>
    <row r="12448" spans="16:19" ht="15">
      <c r="P12448" s="806" t="s">
        <v>932</v>
      </c>
      <c r="Q12448" s="807">
        <v>281</v>
      </c>
      <c r="R12448" s="807">
        <v>60</v>
      </c>
      <c r="S12448" s="759" t="str">
        <f t="shared" si="377"/>
        <v>Vejez</v>
      </c>
    </row>
    <row r="12449" spans="16:19" ht="15">
      <c r="P12449" s="806" t="s">
        <v>932</v>
      </c>
      <c r="Q12449" s="807">
        <v>266</v>
      </c>
      <c r="R12449" s="807">
        <v>61</v>
      </c>
      <c r="S12449" s="759" t="str">
        <f t="shared" si="377"/>
        <v>Vejez</v>
      </c>
    </row>
    <row r="12450" spans="16:19" ht="15">
      <c r="P12450" s="806" t="s">
        <v>932</v>
      </c>
      <c r="Q12450" s="807">
        <v>241</v>
      </c>
      <c r="R12450" s="807">
        <v>62</v>
      </c>
      <c r="S12450" s="759" t="str">
        <f t="shared" si="377"/>
        <v>Vejez</v>
      </c>
    </row>
    <row r="12451" spans="16:19" ht="15">
      <c r="P12451" s="806" t="s">
        <v>932</v>
      </c>
      <c r="Q12451" s="807">
        <v>235</v>
      </c>
      <c r="R12451" s="807">
        <v>63</v>
      </c>
      <c r="S12451" s="759" t="str">
        <f t="shared" si="377"/>
        <v>Vejez</v>
      </c>
    </row>
    <row r="12452" spans="16:19" ht="15">
      <c r="P12452" s="806" t="s">
        <v>932</v>
      </c>
      <c r="Q12452" s="807">
        <v>222</v>
      </c>
      <c r="R12452" s="807">
        <v>64</v>
      </c>
      <c r="S12452" s="759" t="str">
        <f t="shared" si="377"/>
        <v>Vejez</v>
      </c>
    </row>
    <row r="12453" spans="16:19" ht="15">
      <c r="P12453" s="806" t="s">
        <v>932</v>
      </c>
      <c r="Q12453" s="807">
        <v>212</v>
      </c>
      <c r="R12453" s="807">
        <v>65</v>
      </c>
      <c r="S12453" s="759" t="str">
        <f t="shared" si="377"/>
        <v>Vejez</v>
      </c>
    </row>
    <row r="12454" spans="16:19" ht="15">
      <c r="P12454" s="806" t="s">
        <v>932</v>
      </c>
      <c r="Q12454" s="807">
        <v>181</v>
      </c>
      <c r="R12454" s="807">
        <v>66</v>
      </c>
      <c r="S12454" s="759" t="str">
        <f t="shared" si="377"/>
        <v>Vejez</v>
      </c>
    </row>
    <row r="12455" spans="16:19" ht="15">
      <c r="P12455" s="806" t="s">
        <v>932</v>
      </c>
      <c r="Q12455" s="807">
        <v>197</v>
      </c>
      <c r="R12455" s="807">
        <v>67</v>
      </c>
      <c r="S12455" s="759" t="str">
        <f t="shared" si="377"/>
        <v>Vejez</v>
      </c>
    </row>
    <row r="12456" spans="16:19" ht="15">
      <c r="P12456" s="806" t="s">
        <v>932</v>
      </c>
      <c r="Q12456" s="807">
        <v>204</v>
      </c>
      <c r="R12456" s="807">
        <v>68</v>
      </c>
      <c r="S12456" s="759" t="str">
        <f t="shared" si="377"/>
        <v>Vejez</v>
      </c>
    </row>
    <row r="12457" spans="16:19" ht="15">
      <c r="P12457" s="806" t="s">
        <v>932</v>
      </c>
      <c r="Q12457" s="807">
        <v>179</v>
      </c>
      <c r="R12457" s="807">
        <v>69</v>
      </c>
      <c r="S12457" s="759" t="str">
        <f t="shared" si="377"/>
        <v>Vejez</v>
      </c>
    </row>
    <row r="12458" spans="16:19" ht="15">
      <c r="P12458" s="806" t="s">
        <v>932</v>
      </c>
      <c r="Q12458" s="807">
        <v>155</v>
      </c>
      <c r="R12458" s="807">
        <v>70</v>
      </c>
      <c r="S12458" s="759" t="str">
        <f t="shared" si="377"/>
        <v>Vejez</v>
      </c>
    </row>
    <row r="12459" spans="16:19" ht="15">
      <c r="P12459" s="806" t="s">
        <v>932</v>
      </c>
      <c r="Q12459" s="807">
        <v>138</v>
      </c>
      <c r="R12459" s="807">
        <v>71</v>
      </c>
      <c r="S12459" s="759" t="str">
        <f t="shared" si="377"/>
        <v>Vejez</v>
      </c>
    </row>
    <row r="12460" spans="16:19" ht="15">
      <c r="P12460" s="806" t="s">
        <v>932</v>
      </c>
      <c r="Q12460" s="807">
        <v>158</v>
      </c>
      <c r="R12460" s="807">
        <v>72</v>
      </c>
      <c r="S12460" s="759" t="str">
        <f t="shared" si="377"/>
        <v>Vejez</v>
      </c>
    </row>
    <row r="12461" spans="16:19" ht="15">
      <c r="P12461" s="806" t="s">
        <v>932</v>
      </c>
      <c r="Q12461" s="807">
        <v>134</v>
      </c>
      <c r="R12461" s="807">
        <v>73</v>
      </c>
      <c r="S12461" s="759" t="str">
        <f t="shared" si="377"/>
        <v>Vejez</v>
      </c>
    </row>
    <row r="12462" spans="16:19" ht="15">
      <c r="P12462" s="806" t="s">
        <v>932</v>
      </c>
      <c r="Q12462" s="807">
        <v>131</v>
      </c>
      <c r="R12462" s="807">
        <v>74</v>
      </c>
      <c r="S12462" s="759" t="str">
        <f t="shared" si="377"/>
        <v>Vejez</v>
      </c>
    </row>
    <row r="12463" spans="16:19" ht="15">
      <c r="P12463" s="806" t="s">
        <v>932</v>
      </c>
      <c r="Q12463" s="807">
        <v>106</v>
      </c>
      <c r="R12463" s="807">
        <v>75</v>
      </c>
      <c r="S12463" s="759" t="str">
        <f t="shared" si="377"/>
        <v>Vejez</v>
      </c>
    </row>
    <row r="12464" spans="16:19" ht="15">
      <c r="P12464" s="806" t="s">
        <v>932</v>
      </c>
      <c r="Q12464" s="807">
        <v>116</v>
      </c>
      <c r="R12464" s="807">
        <v>76</v>
      </c>
      <c r="S12464" s="759" t="str">
        <f t="shared" si="377"/>
        <v>Vejez</v>
      </c>
    </row>
    <row r="12465" spans="16:19" ht="15">
      <c r="P12465" s="806" t="s">
        <v>932</v>
      </c>
      <c r="Q12465" s="807">
        <v>105</v>
      </c>
      <c r="R12465" s="807">
        <v>77</v>
      </c>
      <c r="S12465" s="759" t="str">
        <f t="shared" si="377"/>
        <v>Vejez</v>
      </c>
    </row>
    <row r="12466" spans="16:19" ht="15">
      <c r="P12466" s="806" t="s">
        <v>932</v>
      </c>
      <c r="Q12466" s="807">
        <v>95</v>
      </c>
      <c r="R12466" s="807">
        <v>78</v>
      </c>
      <c r="S12466" s="759" t="str">
        <f t="shared" si="377"/>
        <v>Vejez</v>
      </c>
    </row>
    <row r="12467" spans="16:19" ht="15">
      <c r="P12467" s="806" t="s">
        <v>932</v>
      </c>
      <c r="Q12467" s="807">
        <v>78</v>
      </c>
      <c r="R12467" s="807">
        <v>79</v>
      </c>
      <c r="S12467" s="759" t="str">
        <f t="shared" si="377"/>
        <v>Vejez</v>
      </c>
    </row>
    <row r="12468" spans="16:19" ht="15">
      <c r="P12468" s="806" t="s">
        <v>932</v>
      </c>
      <c r="Q12468" s="807">
        <v>86</v>
      </c>
      <c r="R12468" s="807">
        <v>80</v>
      </c>
      <c r="S12468" s="759" t="str">
        <f t="shared" si="377"/>
        <v>Vejez</v>
      </c>
    </row>
    <row r="12469" spans="16:19" ht="15">
      <c r="P12469" s="806" t="s">
        <v>932</v>
      </c>
      <c r="Q12469" s="807">
        <v>82</v>
      </c>
      <c r="R12469" s="807">
        <v>81</v>
      </c>
      <c r="S12469" s="759" t="str">
        <f t="shared" si="377"/>
        <v>Vejez</v>
      </c>
    </row>
    <row r="12470" spans="16:19" ht="15">
      <c r="P12470" s="806" t="s">
        <v>932</v>
      </c>
      <c r="Q12470" s="807">
        <v>56</v>
      </c>
      <c r="R12470" s="807">
        <v>82</v>
      </c>
      <c r="S12470" s="759" t="str">
        <f t="shared" si="377"/>
        <v>Vejez</v>
      </c>
    </row>
    <row r="12471" spans="16:19" ht="15">
      <c r="P12471" s="806" t="s">
        <v>932</v>
      </c>
      <c r="Q12471" s="807">
        <v>60</v>
      </c>
      <c r="R12471" s="807">
        <v>83</v>
      </c>
      <c r="S12471" s="759" t="str">
        <f t="shared" si="377"/>
        <v>Vejez</v>
      </c>
    </row>
    <row r="12472" spans="16:19" ht="15">
      <c r="P12472" s="806" t="s">
        <v>932</v>
      </c>
      <c r="Q12472" s="807">
        <v>54</v>
      </c>
      <c r="R12472" s="807">
        <v>84</v>
      </c>
      <c r="S12472" s="759" t="str">
        <f t="shared" si="377"/>
        <v>Vejez</v>
      </c>
    </row>
    <row r="12473" spans="16:19" ht="15">
      <c r="P12473" s="806" t="s">
        <v>932</v>
      </c>
      <c r="Q12473" s="807">
        <v>35</v>
      </c>
      <c r="R12473" s="807">
        <v>85</v>
      </c>
      <c r="S12473" s="759" t="str">
        <f t="shared" si="377"/>
        <v>Vejez</v>
      </c>
    </row>
    <row r="12474" spans="16:19" ht="15">
      <c r="P12474" s="806" t="s">
        <v>932</v>
      </c>
      <c r="Q12474" s="807">
        <v>39</v>
      </c>
      <c r="R12474" s="807">
        <v>86</v>
      </c>
      <c r="S12474" s="759" t="str">
        <f t="shared" si="377"/>
        <v>Vejez</v>
      </c>
    </row>
    <row r="12475" spans="16:19" ht="15">
      <c r="P12475" s="806" t="s">
        <v>932</v>
      </c>
      <c r="Q12475" s="807">
        <v>27</v>
      </c>
      <c r="R12475" s="807">
        <v>87</v>
      </c>
      <c r="S12475" s="759" t="str">
        <f t="shared" si="377"/>
        <v>Vejez</v>
      </c>
    </row>
    <row r="12476" spans="16:19" ht="15">
      <c r="P12476" s="806" t="s">
        <v>932</v>
      </c>
      <c r="Q12476" s="807">
        <v>32</v>
      </c>
      <c r="R12476" s="807">
        <v>88</v>
      </c>
      <c r="S12476" s="759" t="str">
        <f t="shared" si="377"/>
        <v>Vejez</v>
      </c>
    </row>
    <row r="12477" spans="16:19" ht="15">
      <c r="P12477" s="806" t="s">
        <v>932</v>
      </c>
      <c r="Q12477" s="807">
        <v>21</v>
      </c>
      <c r="R12477" s="807">
        <v>89</v>
      </c>
      <c r="S12477" s="759" t="str">
        <f t="shared" si="377"/>
        <v>Vejez</v>
      </c>
    </row>
    <row r="12478" spans="16:19" ht="15">
      <c r="P12478" s="806" t="s">
        <v>932</v>
      </c>
      <c r="Q12478" s="807">
        <v>27</v>
      </c>
      <c r="R12478" s="807">
        <v>90</v>
      </c>
      <c r="S12478" s="759" t="str">
        <f t="shared" si="377"/>
        <v>Vejez</v>
      </c>
    </row>
    <row r="12479" spans="16:19" ht="15">
      <c r="P12479" s="806" t="s">
        <v>932</v>
      </c>
      <c r="Q12479" s="807">
        <v>26</v>
      </c>
      <c r="R12479" s="807">
        <v>91</v>
      </c>
      <c r="S12479" s="759" t="str">
        <f t="shared" si="377"/>
        <v>Vejez</v>
      </c>
    </row>
    <row r="12480" spans="16:19" ht="15">
      <c r="P12480" s="806" t="s">
        <v>932</v>
      </c>
      <c r="Q12480" s="807">
        <v>25</v>
      </c>
      <c r="R12480" s="807">
        <v>92</v>
      </c>
      <c r="S12480" s="759" t="str">
        <f t="shared" si="377"/>
        <v>Vejez</v>
      </c>
    </row>
    <row r="12481" spans="16:19" ht="15">
      <c r="P12481" s="806" t="s">
        <v>932</v>
      </c>
      <c r="Q12481" s="807">
        <v>16</v>
      </c>
      <c r="R12481" s="807">
        <v>93</v>
      </c>
      <c r="S12481" s="759" t="str">
        <f t="shared" si="377"/>
        <v>Vejez</v>
      </c>
    </row>
    <row r="12482" spans="16:19" ht="15">
      <c r="P12482" s="806" t="s">
        <v>932</v>
      </c>
      <c r="Q12482" s="807">
        <v>12</v>
      </c>
      <c r="R12482" s="807">
        <v>94</v>
      </c>
      <c r="S12482" s="759" t="str">
        <f t="shared" si="377"/>
        <v>Vejez</v>
      </c>
    </row>
    <row r="12483" spans="16:19" ht="15">
      <c r="P12483" s="806" t="s">
        <v>932</v>
      </c>
      <c r="Q12483" s="807">
        <v>6</v>
      </c>
      <c r="R12483" s="807">
        <v>95</v>
      </c>
      <c r="S12483" s="759" t="str">
        <f t="shared" ref="S12483:S12546" si="378">IF(P12483=0,"",IF(AND(R12483&gt;=0,R12483&lt;=5),"Primera Infancia",IF(AND(R12483&gt;=6,R12483&lt;=11),"Infancia",IF(AND(R12483&gt;=12,R12483&lt;=17),"Adolescente",IF(AND(R12483&gt;=18,R12483&lt;=28),"Juventud",IF(AND(R12483&gt;=29,R12483&lt;=59),"Adulto","Vejez"))))))</f>
        <v>Vejez</v>
      </c>
    </row>
    <row r="12484" spans="16:19" ht="15">
      <c r="P12484" s="806" t="s">
        <v>932</v>
      </c>
      <c r="Q12484" s="807">
        <v>5</v>
      </c>
      <c r="R12484" s="807">
        <v>96</v>
      </c>
      <c r="S12484" s="759" t="str">
        <f t="shared" si="378"/>
        <v>Vejez</v>
      </c>
    </row>
    <row r="12485" spans="16:19" ht="15">
      <c r="P12485" s="806" t="s">
        <v>932</v>
      </c>
      <c r="Q12485" s="807">
        <v>2</v>
      </c>
      <c r="R12485" s="807">
        <v>97</v>
      </c>
      <c r="S12485" s="759" t="str">
        <f t="shared" si="378"/>
        <v>Vejez</v>
      </c>
    </row>
    <row r="12486" spans="16:19" ht="15">
      <c r="P12486" s="806" t="s">
        <v>932</v>
      </c>
      <c r="Q12486" s="807">
        <v>4</v>
      </c>
      <c r="R12486" s="807">
        <v>98</v>
      </c>
      <c r="S12486" s="759" t="str">
        <f t="shared" si="378"/>
        <v>Vejez</v>
      </c>
    </row>
    <row r="12487" spans="16:19" ht="15">
      <c r="P12487" s="806" t="s">
        <v>932</v>
      </c>
      <c r="Q12487" s="807">
        <v>5</v>
      </c>
      <c r="R12487" s="807">
        <v>99</v>
      </c>
      <c r="S12487" s="759" t="str">
        <f t="shared" si="378"/>
        <v>Vejez</v>
      </c>
    </row>
    <row r="12488" spans="16:19" ht="15">
      <c r="P12488" s="806" t="s">
        <v>932</v>
      </c>
      <c r="Q12488" s="807">
        <v>1</v>
      </c>
      <c r="R12488" s="807">
        <v>101</v>
      </c>
      <c r="S12488" s="759" t="str">
        <f t="shared" si="378"/>
        <v>Vejez</v>
      </c>
    </row>
    <row r="12489" spans="16:19" ht="15">
      <c r="P12489" s="806" t="s">
        <v>932</v>
      </c>
      <c r="Q12489" s="807">
        <v>1</v>
      </c>
      <c r="R12489" s="807">
        <v>102</v>
      </c>
      <c r="S12489" s="759" t="str">
        <f t="shared" si="378"/>
        <v>Vejez</v>
      </c>
    </row>
    <row r="12490" spans="16:19" ht="15">
      <c r="P12490" s="806" t="s">
        <v>932</v>
      </c>
      <c r="Q12490" s="807">
        <v>1</v>
      </c>
      <c r="R12490" s="807">
        <v>105</v>
      </c>
      <c r="S12490" s="759" t="str">
        <f t="shared" si="378"/>
        <v>Vejez</v>
      </c>
    </row>
    <row r="12491" spans="16:19" ht="15">
      <c r="P12491" s="806" t="s">
        <v>932</v>
      </c>
      <c r="Q12491" s="807">
        <v>1</v>
      </c>
      <c r="R12491" s="807">
        <v>110</v>
      </c>
      <c r="S12491" s="759" t="str">
        <f t="shared" si="378"/>
        <v>Vejez</v>
      </c>
    </row>
    <row r="12492" spans="16:19" ht="15">
      <c r="P12492" s="806" t="s">
        <v>932</v>
      </c>
      <c r="Q12492" s="807">
        <v>1</v>
      </c>
      <c r="R12492" s="807">
        <v>112</v>
      </c>
      <c r="S12492" s="759" t="str">
        <f t="shared" si="378"/>
        <v>Vejez</v>
      </c>
    </row>
    <row r="12493" spans="16:19" ht="15">
      <c r="P12493" s="806" t="s">
        <v>932</v>
      </c>
      <c r="Q12493" s="807">
        <v>1</v>
      </c>
      <c r="R12493" s="807">
        <v>116</v>
      </c>
      <c r="S12493" s="759" t="str">
        <f t="shared" si="378"/>
        <v>Vejez</v>
      </c>
    </row>
    <row r="12494" spans="16:19" ht="30">
      <c r="P12494" s="806" t="s">
        <v>933</v>
      </c>
      <c r="Q12494" s="807">
        <v>147</v>
      </c>
      <c r="R12494" s="807">
        <v>0</v>
      </c>
      <c r="S12494" s="759" t="str">
        <f t="shared" si="378"/>
        <v>Primera Infancia</v>
      </c>
    </row>
    <row r="12495" spans="16:19" ht="30">
      <c r="P12495" s="806" t="s">
        <v>933</v>
      </c>
      <c r="Q12495" s="807">
        <v>147</v>
      </c>
      <c r="R12495" s="807">
        <v>1</v>
      </c>
      <c r="S12495" s="759" t="str">
        <f t="shared" si="378"/>
        <v>Primera Infancia</v>
      </c>
    </row>
    <row r="12496" spans="16:19" ht="30">
      <c r="P12496" s="806" t="s">
        <v>933</v>
      </c>
      <c r="Q12496" s="807">
        <v>174</v>
      </c>
      <c r="R12496" s="807">
        <v>2</v>
      </c>
      <c r="S12496" s="759" t="str">
        <f t="shared" si="378"/>
        <v>Primera Infancia</v>
      </c>
    </row>
    <row r="12497" spans="16:19" ht="30">
      <c r="P12497" s="806" t="s">
        <v>933</v>
      </c>
      <c r="Q12497" s="807">
        <v>175</v>
      </c>
      <c r="R12497" s="807">
        <v>3</v>
      </c>
      <c r="S12497" s="759" t="str">
        <f t="shared" si="378"/>
        <v>Primera Infancia</v>
      </c>
    </row>
    <row r="12498" spans="16:19" ht="30">
      <c r="P12498" s="806" t="s">
        <v>933</v>
      </c>
      <c r="Q12498" s="807">
        <v>202</v>
      </c>
      <c r="R12498" s="807">
        <v>4</v>
      </c>
      <c r="S12498" s="759" t="str">
        <f t="shared" si="378"/>
        <v>Primera Infancia</v>
      </c>
    </row>
    <row r="12499" spans="16:19" ht="30">
      <c r="P12499" s="806" t="s">
        <v>933</v>
      </c>
      <c r="Q12499" s="807">
        <v>166</v>
      </c>
      <c r="R12499" s="807">
        <v>5</v>
      </c>
      <c r="S12499" s="759" t="str">
        <f t="shared" si="378"/>
        <v>Primera Infancia</v>
      </c>
    </row>
    <row r="12500" spans="16:19" ht="15">
      <c r="P12500" s="806" t="s">
        <v>933</v>
      </c>
      <c r="Q12500" s="807">
        <v>178</v>
      </c>
      <c r="R12500" s="807">
        <v>6</v>
      </c>
      <c r="S12500" s="759" t="str">
        <f t="shared" si="378"/>
        <v>Infancia</v>
      </c>
    </row>
    <row r="12501" spans="16:19" ht="15">
      <c r="P12501" s="806" t="s">
        <v>933</v>
      </c>
      <c r="Q12501" s="807">
        <v>166</v>
      </c>
      <c r="R12501" s="807">
        <v>7</v>
      </c>
      <c r="S12501" s="759" t="str">
        <f t="shared" si="378"/>
        <v>Infancia</v>
      </c>
    </row>
    <row r="12502" spans="16:19" ht="15">
      <c r="P12502" s="806" t="s">
        <v>933</v>
      </c>
      <c r="Q12502" s="807">
        <v>198</v>
      </c>
      <c r="R12502" s="807">
        <v>8</v>
      </c>
      <c r="S12502" s="759" t="str">
        <f t="shared" si="378"/>
        <v>Infancia</v>
      </c>
    </row>
    <row r="12503" spans="16:19" ht="15">
      <c r="P12503" s="806" t="s">
        <v>933</v>
      </c>
      <c r="Q12503" s="807">
        <v>198</v>
      </c>
      <c r="R12503" s="807">
        <v>9</v>
      </c>
      <c r="S12503" s="759" t="str">
        <f t="shared" si="378"/>
        <v>Infancia</v>
      </c>
    </row>
    <row r="12504" spans="16:19" ht="15">
      <c r="P12504" s="806" t="s">
        <v>933</v>
      </c>
      <c r="Q12504" s="807">
        <v>184</v>
      </c>
      <c r="R12504" s="807">
        <v>10</v>
      </c>
      <c r="S12504" s="759" t="str">
        <f t="shared" si="378"/>
        <v>Infancia</v>
      </c>
    </row>
    <row r="12505" spans="16:19" ht="15">
      <c r="P12505" s="806" t="s">
        <v>933</v>
      </c>
      <c r="Q12505" s="807">
        <v>224</v>
      </c>
      <c r="R12505" s="807">
        <v>11</v>
      </c>
      <c r="S12505" s="759" t="str">
        <f t="shared" si="378"/>
        <v>Infancia</v>
      </c>
    </row>
    <row r="12506" spans="16:19" ht="30">
      <c r="P12506" s="806" t="s">
        <v>933</v>
      </c>
      <c r="Q12506" s="807">
        <v>270</v>
      </c>
      <c r="R12506" s="807">
        <v>12</v>
      </c>
      <c r="S12506" s="759" t="str">
        <f t="shared" si="378"/>
        <v>Adolescente</v>
      </c>
    </row>
    <row r="12507" spans="16:19" ht="30">
      <c r="P12507" s="806" t="s">
        <v>933</v>
      </c>
      <c r="Q12507" s="807">
        <v>299</v>
      </c>
      <c r="R12507" s="807">
        <v>13</v>
      </c>
      <c r="S12507" s="759" t="str">
        <f t="shared" si="378"/>
        <v>Adolescente</v>
      </c>
    </row>
    <row r="12508" spans="16:19" ht="30">
      <c r="P12508" s="806" t="s">
        <v>933</v>
      </c>
      <c r="Q12508" s="807">
        <v>291</v>
      </c>
      <c r="R12508" s="807">
        <v>14</v>
      </c>
      <c r="S12508" s="759" t="str">
        <f t="shared" si="378"/>
        <v>Adolescente</v>
      </c>
    </row>
    <row r="12509" spans="16:19" ht="30">
      <c r="P12509" s="806" t="s">
        <v>933</v>
      </c>
      <c r="Q12509" s="807">
        <v>301</v>
      </c>
      <c r="R12509" s="807">
        <v>15</v>
      </c>
      <c r="S12509" s="759" t="str">
        <f t="shared" si="378"/>
        <v>Adolescente</v>
      </c>
    </row>
    <row r="12510" spans="16:19" ht="30">
      <c r="P12510" s="806" t="s">
        <v>933</v>
      </c>
      <c r="Q12510" s="807">
        <v>328</v>
      </c>
      <c r="R12510" s="807">
        <v>16</v>
      </c>
      <c r="S12510" s="759" t="str">
        <f t="shared" si="378"/>
        <v>Adolescente</v>
      </c>
    </row>
    <row r="12511" spans="16:19" ht="30">
      <c r="P12511" s="806" t="s">
        <v>933</v>
      </c>
      <c r="Q12511" s="807">
        <v>323</v>
      </c>
      <c r="R12511" s="807">
        <v>17</v>
      </c>
      <c r="S12511" s="759" t="str">
        <f t="shared" si="378"/>
        <v>Adolescente</v>
      </c>
    </row>
    <row r="12512" spans="16:19" ht="15">
      <c r="P12512" s="806" t="s">
        <v>933</v>
      </c>
      <c r="Q12512" s="807">
        <v>279</v>
      </c>
      <c r="R12512" s="807">
        <v>18</v>
      </c>
      <c r="S12512" s="759" t="str">
        <f t="shared" si="378"/>
        <v>Juventud</v>
      </c>
    </row>
    <row r="12513" spans="16:19" ht="15">
      <c r="P12513" s="806" t="s">
        <v>933</v>
      </c>
      <c r="Q12513" s="807">
        <v>271</v>
      </c>
      <c r="R12513" s="807">
        <v>19</v>
      </c>
      <c r="S12513" s="759" t="str">
        <f t="shared" si="378"/>
        <v>Juventud</v>
      </c>
    </row>
    <row r="12514" spans="16:19" ht="15">
      <c r="P12514" s="806" t="s">
        <v>933</v>
      </c>
      <c r="Q12514" s="807">
        <v>253</v>
      </c>
      <c r="R12514" s="807">
        <v>20</v>
      </c>
      <c r="S12514" s="759" t="str">
        <f t="shared" si="378"/>
        <v>Juventud</v>
      </c>
    </row>
    <row r="12515" spans="16:19" ht="15">
      <c r="P12515" s="806" t="s">
        <v>933</v>
      </c>
      <c r="Q12515" s="807">
        <v>255</v>
      </c>
      <c r="R12515" s="807">
        <v>21</v>
      </c>
      <c r="S12515" s="759" t="str">
        <f t="shared" si="378"/>
        <v>Juventud</v>
      </c>
    </row>
    <row r="12516" spans="16:19" ht="15">
      <c r="P12516" s="806" t="s">
        <v>933</v>
      </c>
      <c r="Q12516" s="807">
        <v>242</v>
      </c>
      <c r="R12516" s="807">
        <v>22</v>
      </c>
      <c r="S12516" s="759" t="str">
        <f t="shared" si="378"/>
        <v>Juventud</v>
      </c>
    </row>
    <row r="12517" spans="16:19" ht="15">
      <c r="P12517" s="806" t="s">
        <v>933</v>
      </c>
      <c r="Q12517" s="807">
        <v>192</v>
      </c>
      <c r="R12517" s="807">
        <v>23</v>
      </c>
      <c r="S12517" s="759" t="str">
        <f t="shared" si="378"/>
        <v>Juventud</v>
      </c>
    </row>
    <row r="12518" spans="16:19" ht="15">
      <c r="P12518" s="806" t="s">
        <v>933</v>
      </c>
      <c r="Q12518" s="807">
        <v>208</v>
      </c>
      <c r="R12518" s="807">
        <v>24</v>
      </c>
      <c r="S12518" s="759" t="str">
        <f t="shared" si="378"/>
        <v>Juventud</v>
      </c>
    </row>
    <row r="12519" spans="16:19" ht="15">
      <c r="P12519" s="806" t="s">
        <v>933</v>
      </c>
      <c r="Q12519" s="807">
        <v>187</v>
      </c>
      <c r="R12519" s="807">
        <v>25</v>
      </c>
      <c r="S12519" s="759" t="str">
        <f t="shared" si="378"/>
        <v>Juventud</v>
      </c>
    </row>
    <row r="12520" spans="16:19" ht="15">
      <c r="P12520" s="806" t="s">
        <v>933</v>
      </c>
      <c r="Q12520" s="807">
        <v>194</v>
      </c>
      <c r="R12520" s="807">
        <v>26</v>
      </c>
      <c r="S12520" s="759" t="str">
        <f t="shared" si="378"/>
        <v>Juventud</v>
      </c>
    </row>
    <row r="12521" spans="16:19" ht="15">
      <c r="P12521" s="806" t="s">
        <v>933</v>
      </c>
      <c r="Q12521" s="807">
        <v>198</v>
      </c>
      <c r="R12521" s="807">
        <v>27</v>
      </c>
      <c r="S12521" s="759" t="str">
        <f t="shared" si="378"/>
        <v>Juventud</v>
      </c>
    </row>
    <row r="12522" spans="16:19" ht="15">
      <c r="P12522" s="806" t="s">
        <v>933</v>
      </c>
      <c r="Q12522" s="807">
        <v>196</v>
      </c>
      <c r="R12522" s="807">
        <v>28</v>
      </c>
      <c r="S12522" s="759" t="str">
        <f t="shared" si="378"/>
        <v>Juventud</v>
      </c>
    </row>
    <row r="12523" spans="16:19" ht="15">
      <c r="P12523" s="806" t="s">
        <v>933</v>
      </c>
      <c r="Q12523" s="807">
        <v>191</v>
      </c>
      <c r="R12523" s="807">
        <v>29</v>
      </c>
      <c r="S12523" s="759" t="str">
        <f t="shared" si="378"/>
        <v>Adulto</v>
      </c>
    </row>
    <row r="12524" spans="16:19" ht="15">
      <c r="P12524" s="806" t="s">
        <v>933</v>
      </c>
      <c r="Q12524" s="807">
        <v>179</v>
      </c>
      <c r="R12524" s="807">
        <v>30</v>
      </c>
      <c r="S12524" s="759" t="str">
        <f t="shared" si="378"/>
        <v>Adulto</v>
      </c>
    </row>
    <row r="12525" spans="16:19" ht="15">
      <c r="P12525" s="806" t="s">
        <v>933</v>
      </c>
      <c r="Q12525" s="807">
        <v>185</v>
      </c>
      <c r="R12525" s="807">
        <v>31</v>
      </c>
      <c r="S12525" s="759" t="str">
        <f t="shared" si="378"/>
        <v>Adulto</v>
      </c>
    </row>
    <row r="12526" spans="16:19" ht="15">
      <c r="P12526" s="806" t="s">
        <v>933</v>
      </c>
      <c r="Q12526" s="807">
        <v>170</v>
      </c>
      <c r="R12526" s="807">
        <v>32</v>
      </c>
      <c r="S12526" s="759" t="str">
        <f t="shared" si="378"/>
        <v>Adulto</v>
      </c>
    </row>
    <row r="12527" spans="16:19" ht="15">
      <c r="P12527" s="806" t="s">
        <v>933</v>
      </c>
      <c r="Q12527" s="807">
        <v>183</v>
      </c>
      <c r="R12527" s="807">
        <v>33</v>
      </c>
      <c r="S12527" s="759" t="str">
        <f t="shared" si="378"/>
        <v>Adulto</v>
      </c>
    </row>
    <row r="12528" spans="16:19" ht="15">
      <c r="P12528" s="806" t="s">
        <v>933</v>
      </c>
      <c r="Q12528" s="807">
        <v>157</v>
      </c>
      <c r="R12528" s="807">
        <v>34</v>
      </c>
      <c r="S12528" s="759" t="str">
        <f t="shared" si="378"/>
        <v>Adulto</v>
      </c>
    </row>
    <row r="12529" spans="16:19" ht="15">
      <c r="P12529" s="806" t="s">
        <v>933</v>
      </c>
      <c r="Q12529" s="807">
        <v>164</v>
      </c>
      <c r="R12529" s="807">
        <v>35</v>
      </c>
      <c r="S12529" s="759" t="str">
        <f t="shared" si="378"/>
        <v>Adulto</v>
      </c>
    </row>
    <row r="12530" spans="16:19" ht="15">
      <c r="P12530" s="806" t="s">
        <v>933</v>
      </c>
      <c r="Q12530" s="807">
        <v>136</v>
      </c>
      <c r="R12530" s="807">
        <v>36</v>
      </c>
      <c r="S12530" s="759" t="str">
        <f t="shared" si="378"/>
        <v>Adulto</v>
      </c>
    </row>
    <row r="12531" spans="16:19" ht="15">
      <c r="P12531" s="806" t="s">
        <v>933</v>
      </c>
      <c r="Q12531" s="807">
        <v>166</v>
      </c>
      <c r="R12531" s="807">
        <v>37</v>
      </c>
      <c r="S12531" s="759" t="str">
        <f t="shared" si="378"/>
        <v>Adulto</v>
      </c>
    </row>
    <row r="12532" spans="16:19" ht="15">
      <c r="P12532" s="806" t="s">
        <v>933</v>
      </c>
      <c r="Q12532" s="807">
        <v>165</v>
      </c>
      <c r="R12532" s="807">
        <v>38</v>
      </c>
      <c r="S12532" s="759" t="str">
        <f t="shared" si="378"/>
        <v>Adulto</v>
      </c>
    </row>
    <row r="12533" spans="16:19" ht="15">
      <c r="P12533" s="806" t="s">
        <v>933</v>
      </c>
      <c r="Q12533" s="807">
        <v>169</v>
      </c>
      <c r="R12533" s="807">
        <v>39</v>
      </c>
      <c r="S12533" s="759" t="str">
        <f t="shared" si="378"/>
        <v>Adulto</v>
      </c>
    </row>
    <row r="12534" spans="16:19" ht="15">
      <c r="P12534" s="806" t="s">
        <v>933</v>
      </c>
      <c r="Q12534" s="807">
        <v>185</v>
      </c>
      <c r="R12534" s="807">
        <v>40</v>
      </c>
      <c r="S12534" s="759" t="str">
        <f t="shared" si="378"/>
        <v>Adulto</v>
      </c>
    </row>
    <row r="12535" spans="16:19" ht="15">
      <c r="P12535" s="806" t="s">
        <v>933</v>
      </c>
      <c r="Q12535" s="807">
        <v>192</v>
      </c>
      <c r="R12535" s="807">
        <v>41</v>
      </c>
      <c r="S12535" s="759" t="str">
        <f t="shared" si="378"/>
        <v>Adulto</v>
      </c>
    </row>
    <row r="12536" spans="16:19" ht="15">
      <c r="P12536" s="806" t="s">
        <v>933</v>
      </c>
      <c r="Q12536" s="807">
        <v>194</v>
      </c>
      <c r="R12536" s="807">
        <v>42</v>
      </c>
      <c r="S12536" s="759" t="str">
        <f t="shared" si="378"/>
        <v>Adulto</v>
      </c>
    </row>
    <row r="12537" spans="16:19" ht="15">
      <c r="P12537" s="806" t="s">
        <v>933</v>
      </c>
      <c r="Q12537" s="807">
        <v>175</v>
      </c>
      <c r="R12537" s="807">
        <v>43</v>
      </c>
      <c r="S12537" s="759" t="str">
        <f t="shared" si="378"/>
        <v>Adulto</v>
      </c>
    </row>
    <row r="12538" spans="16:19" ht="15">
      <c r="P12538" s="806" t="s">
        <v>933</v>
      </c>
      <c r="Q12538" s="807">
        <v>173</v>
      </c>
      <c r="R12538" s="807">
        <v>44</v>
      </c>
      <c r="S12538" s="759" t="str">
        <f t="shared" si="378"/>
        <v>Adulto</v>
      </c>
    </row>
    <row r="12539" spans="16:19" ht="15">
      <c r="P12539" s="806" t="s">
        <v>933</v>
      </c>
      <c r="Q12539" s="807">
        <v>160</v>
      </c>
      <c r="R12539" s="807">
        <v>45</v>
      </c>
      <c r="S12539" s="759" t="str">
        <f t="shared" si="378"/>
        <v>Adulto</v>
      </c>
    </row>
    <row r="12540" spans="16:19" ht="15">
      <c r="P12540" s="806" t="s">
        <v>933</v>
      </c>
      <c r="Q12540" s="807">
        <v>181</v>
      </c>
      <c r="R12540" s="807">
        <v>46</v>
      </c>
      <c r="S12540" s="759" t="str">
        <f t="shared" si="378"/>
        <v>Adulto</v>
      </c>
    </row>
    <row r="12541" spans="16:19" ht="15">
      <c r="P12541" s="806" t="s">
        <v>933</v>
      </c>
      <c r="Q12541" s="807">
        <v>137</v>
      </c>
      <c r="R12541" s="807">
        <v>47</v>
      </c>
      <c r="S12541" s="759" t="str">
        <f t="shared" si="378"/>
        <v>Adulto</v>
      </c>
    </row>
    <row r="12542" spans="16:19" ht="15">
      <c r="P12542" s="806" t="s">
        <v>933</v>
      </c>
      <c r="Q12542" s="807">
        <v>189</v>
      </c>
      <c r="R12542" s="807">
        <v>48</v>
      </c>
      <c r="S12542" s="759" t="str">
        <f t="shared" si="378"/>
        <v>Adulto</v>
      </c>
    </row>
    <row r="12543" spans="16:19" ht="15">
      <c r="P12543" s="806" t="s">
        <v>933</v>
      </c>
      <c r="Q12543" s="807">
        <v>166</v>
      </c>
      <c r="R12543" s="807">
        <v>49</v>
      </c>
      <c r="S12543" s="759" t="str">
        <f t="shared" si="378"/>
        <v>Adulto</v>
      </c>
    </row>
    <row r="12544" spans="16:19" ht="15">
      <c r="P12544" s="806" t="s">
        <v>933</v>
      </c>
      <c r="Q12544" s="807">
        <v>167</v>
      </c>
      <c r="R12544" s="807">
        <v>50</v>
      </c>
      <c r="S12544" s="759" t="str">
        <f t="shared" si="378"/>
        <v>Adulto</v>
      </c>
    </row>
    <row r="12545" spans="16:19" ht="15">
      <c r="P12545" s="806" t="s">
        <v>933</v>
      </c>
      <c r="Q12545" s="807">
        <v>183</v>
      </c>
      <c r="R12545" s="807">
        <v>51</v>
      </c>
      <c r="S12545" s="759" t="str">
        <f t="shared" si="378"/>
        <v>Adulto</v>
      </c>
    </row>
    <row r="12546" spans="16:19" ht="15">
      <c r="P12546" s="806" t="s">
        <v>933</v>
      </c>
      <c r="Q12546" s="807">
        <v>216</v>
      </c>
      <c r="R12546" s="807">
        <v>52</v>
      </c>
      <c r="S12546" s="759" t="str">
        <f t="shared" si="378"/>
        <v>Adulto</v>
      </c>
    </row>
    <row r="12547" spans="16:19" ht="15">
      <c r="P12547" s="806" t="s">
        <v>933</v>
      </c>
      <c r="Q12547" s="807">
        <v>164</v>
      </c>
      <c r="R12547" s="807">
        <v>53</v>
      </c>
      <c r="S12547" s="759" t="str">
        <f t="shared" ref="S12547:S12610" si="379">IF(P12547=0,"",IF(AND(R12547&gt;=0,R12547&lt;=5),"Primera Infancia",IF(AND(R12547&gt;=6,R12547&lt;=11),"Infancia",IF(AND(R12547&gt;=12,R12547&lt;=17),"Adolescente",IF(AND(R12547&gt;=18,R12547&lt;=28),"Juventud",IF(AND(R12547&gt;=29,R12547&lt;=59),"Adulto","Vejez"))))))</f>
        <v>Adulto</v>
      </c>
    </row>
    <row r="12548" spans="16:19" ht="15">
      <c r="P12548" s="806" t="s">
        <v>933</v>
      </c>
      <c r="Q12548" s="807">
        <v>195</v>
      </c>
      <c r="R12548" s="807">
        <v>54</v>
      </c>
      <c r="S12548" s="759" t="str">
        <f t="shared" si="379"/>
        <v>Adulto</v>
      </c>
    </row>
    <row r="12549" spans="16:19" ht="15">
      <c r="P12549" s="806" t="s">
        <v>933</v>
      </c>
      <c r="Q12549" s="807">
        <v>181</v>
      </c>
      <c r="R12549" s="807">
        <v>55</v>
      </c>
      <c r="S12549" s="759" t="str">
        <f t="shared" si="379"/>
        <v>Adulto</v>
      </c>
    </row>
    <row r="12550" spans="16:19" ht="15">
      <c r="P12550" s="806" t="s">
        <v>933</v>
      </c>
      <c r="Q12550" s="807">
        <v>195</v>
      </c>
      <c r="R12550" s="807">
        <v>56</v>
      </c>
      <c r="S12550" s="759" t="str">
        <f t="shared" si="379"/>
        <v>Adulto</v>
      </c>
    </row>
    <row r="12551" spans="16:19" ht="15">
      <c r="P12551" s="806" t="s">
        <v>933</v>
      </c>
      <c r="Q12551" s="807">
        <v>183</v>
      </c>
      <c r="R12551" s="807">
        <v>57</v>
      </c>
      <c r="S12551" s="759" t="str">
        <f t="shared" si="379"/>
        <v>Adulto</v>
      </c>
    </row>
    <row r="12552" spans="16:19" ht="15">
      <c r="P12552" s="806" t="s">
        <v>933</v>
      </c>
      <c r="Q12552" s="807">
        <v>189</v>
      </c>
      <c r="R12552" s="807">
        <v>58</v>
      </c>
      <c r="S12552" s="759" t="str">
        <f t="shared" si="379"/>
        <v>Adulto</v>
      </c>
    </row>
    <row r="12553" spans="16:19" ht="15">
      <c r="P12553" s="806" t="s">
        <v>933</v>
      </c>
      <c r="Q12553" s="807">
        <v>194</v>
      </c>
      <c r="R12553" s="807">
        <v>59</v>
      </c>
      <c r="S12553" s="759" t="str">
        <f t="shared" si="379"/>
        <v>Adulto</v>
      </c>
    </row>
    <row r="12554" spans="16:19" ht="15">
      <c r="P12554" s="806" t="s">
        <v>933</v>
      </c>
      <c r="Q12554" s="807">
        <v>207</v>
      </c>
      <c r="R12554" s="807">
        <v>60</v>
      </c>
      <c r="S12554" s="759" t="str">
        <f t="shared" si="379"/>
        <v>Vejez</v>
      </c>
    </row>
    <row r="12555" spans="16:19" ht="15">
      <c r="P12555" s="806" t="s">
        <v>933</v>
      </c>
      <c r="Q12555" s="807">
        <v>154</v>
      </c>
      <c r="R12555" s="807">
        <v>61</v>
      </c>
      <c r="S12555" s="759" t="str">
        <f t="shared" si="379"/>
        <v>Vejez</v>
      </c>
    </row>
    <row r="12556" spans="16:19" ht="15">
      <c r="P12556" s="806" t="s">
        <v>933</v>
      </c>
      <c r="Q12556" s="807">
        <v>185</v>
      </c>
      <c r="R12556" s="807">
        <v>62</v>
      </c>
      <c r="S12556" s="759" t="str">
        <f t="shared" si="379"/>
        <v>Vejez</v>
      </c>
    </row>
    <row r="12557" spans="16:19" ht="15">
      <c r="P12557" s="806" t="s">
        <v>933</v>
      </c>
      <c r="Q12557" s="807">
        <v>161</v>
      </c>
      <c r="R12557" s="807">
        <v>63</v>
      </c>
      <c r="S12557" s="759" t="str">
        <f t="shared" si="379"/>
        <v>Vejez</v>
      </c>
    </row>
    <row r="12558" spans="16:19" ht="15">
      <c r="P12558" s="806" t="s">
        <v>933</v>
      </c>
      <c r="Q12558" s="807">
        <v>153</v>
      </c>
      <c r="R12558" s="807">
        <v>64</v>
      </c>
      <c r="S12558" s="759" t="str">
        <f t="shared" si="379"/>
        <v>Vejez</v>
      </c>
    </row>
    <row r="12559" spans="16:19" ht="15">
      <c r="P12559" s="806" t="s">
        <v>933</v>
      </c>
      <c r="Q12559" s="807">
        <v>161</v>
      </c>
      <c r="R12559" s="807">
        <v>65</v>
      </c>
      <c r="S12559" s="759" t="str">
        <f t="shared" si="379"/>
        <v>Vejez</v>
      </c>
    </row>
    <row r="12560" spans="16:19" ht="15">
      <c r="P12560" s="806" t="s">
        <v>933</v>
      </c>
      <c r="Q12560" s="807">
        <v>130</v>
      </c>
      <c r="R12560" s="807">
        <v>66</v>
      </c>
      <c r="S12560" s="759" t="str">
        <f t="shared" si="379"/>
        <v>Vejez</v>
      </c>
    </row>
    <row r="12561" spans="16:19" ht="15">
      <c r="P12561" s="806" t="s">
        <v>933</v>
      </c>
      <c r="Q12561" s="807">
        <v>139</v>
      </c>
      <c r="R12561" s="807">
        <v>67</v>
      </c>
      <c r="S12561" s="759" t="str">
        <f t="shared" si="379"/>
        <v>Vejez</v>
      </c>
    </row>
    <row r="12562" spans="16:19" ht="15">
      <c r="P12562" s="806" t="s">
        <v>933</v>
      </c>
      <c r="Q12562" s="807">
        <v>131</v>
      </c>
      <c r="R12562" s="807">
        <v>68</v>
      </c>
      <c r="S12562" s="759" t="str">
        <f t="shared" si="379"/>
        <v>Vejez</v>
      </c>
    </row>
    <row r="12563" spans="16:19" ht="15">
      <c r="P12563" s="806" t="s">
        <v>933</v>
      </c>
      <c r="Q12563" s="807">
        <v>127</v>
      </c>
      <c r="R12563" s="807">
        <v>69</v>
      </c>
      <c r="S12563" s="759" t="str">
        <f t="shared" si="379"/>
        <v>Vejez</v>
      </c>
    </row>
    <row r="12564" spans="16:19" ht="15">
      <c r="P12564" s="806" t="s">
        <v>933</v>
      </c>
      <c r="Q12564" s="807">
        <v>124</v>
      </c>
      <c r="R12564" s="807">
        <v>70</v>
      </c>
      <c r="S12564" s="759" t="str">
        <f t="shared" si="379"/>
        <v>Vejez</v>
      </c>
    </row>
    <row r="12565" spans="16:19" ht="15">
      <c r="P12565" s="806" t="s">
        <v>933</v>
      </c>
      <c r="Q12565" s="807">
        <v>115</v>
      </c>
      <c r="R12565" s="807">
        <v>71</v>
      </c>
      <c r="S12565" s="759" t="str">
        <f t="shared" si="379"/>
        <v>Vejez</v>
      </c>
    </row>
    <row r="12566" spans="16:19" ht="15">
      <c r="P12566" s="806" t="s">
        <v>933</v>
      </c>
      <c r="Q12566" s="807">
        <v>97</v>
      </c>
      <c r="R12566" s="807">
        <v>72</v>
      </c>
      <c r="S12566" s="759" t="str">
        <f t="shared" si="379"/>
        <v>Vejez</v>
      </c>
    </row>
    <row r="12567" spans="16:19" ht="15">
      <c r="P12567" s="806" t="s">
        <v>933</v>
      </c>
      <c r="Q12567" s="807">
        <v>115</v>
      </c>
      <c r="R12567" s="807">
        <v>73</v>
      </c>
      <c r="S12567" s="759" t="str">
        <f t="shared" si="379"/>
        <v>Vejez</v>
      </c>
    </row>
    <row r="12568" spans="16:19" ht="15">
      <c r="P12568" s="806" t="s">
        <v>933</v>
      </c>
      <c r="Q12568" s="807">
        <v>113</v>
      </c>
      <c r="R12568" s="807">
        <v>74</v>
      </c>
      <c r="S12568" s="759" t="str">
        <f t="shared" si="379"/>
        <v>Vejez</v>
      </c>
    </row>
    <row r="12569" spans="16:19" ht="15">
      <c r="P12569" s="806" t="s">
        <v>933</v>
      </c>
      <c r="Q12569" s="807">
        <v>84</v>
      </c>
      <c r="R12569" s="807">
        <v>75</v>
      </c>
      <c r="S12569" s="759" t="str">
        <f t="shared" si="379"/>
        <v>Vejez</v>
      </c>
    </row>
    <row r="12570" spans="16:19" ht="15">
      <c r="P12570" s="806" t="s">
        <v>933</v>
      </c>
      <c r="Q12570" s="807">
        <v>86</v>
      </c>
      <c r="R12570" s="807">
        <v>76</v>
      </c>
      <c r="S12570" s="759" t="str">
        <f t="shared" si="379"/>
        <v>Vejez</v>
      </c>
    </row>
    <row r="12571" spans="16:19" ht="15">
      <c r="P12571" s="806" t="s">
        <v>933</v>
      </c>
      <c r="Q12571" s="807">
        <v>53</v>
      </c>
      <c r="R12571" s="807">
        <v>77</v>
      </c>
      <c r="S12571" s="759" t="str">
        <f t="shared" si="379"/>
        <v>Vejez</v>
      </c>
    </row>
    <row r="12572" spans="16:19" ht="15">
      <c r="P12572" s="806" t="s">
        <v>933</v>
      </c>
      <c r="Q12572" s="807">
        <v>70</v>
      </c>
      <c r="R12572" s="807">
        <v>78</v>
      </c>
      <c r="S12572" s="759" t="str">
        <f t="shared" si="379"/>
        <v>Vejez</v>
      </c>
    </row>
    <row r="12573" spans="16:19" ht="15">
      <c r="P12573" s="806" t="s">
        <v>933</v>
      </c>
      <c r="Q12573" s="807">
        <v>67</v>
      </c>
      <c r="R12573" s="807">
        <v>79</v>
      </c>
      <c r="S12573" s="759" t="str">
        <f t="shared" si="379"/>
        <v>Vejez</v>
      </c>
    </row>
    <row r="12574" spans="16:19" ht="15">
      <c r="P12574" s="806" t="s">
        <v>933</v>
      </c>
      <c r="Q12574" s="807">
        <v>64</v>
      </c>
      <c r="R12574" s="807">
        <v>80</v>
      </c>
      <c r="S12574" s="759" t="str">
        <f t="shared" si="379"/>
        <v>Vejez</v>
      </c>
    </row>
    <row r="12575" spans="16:19" ht="15">
      <c r="P12575" s="806" t="s">
        <v>933</v>
      </c>
      <c r="Q12575" s="807">
        <v>46</v>
      </c>
      <c r="R12575" s="807">
        <v>81</v>
      </c>
      <c r="S12575" s="759" t="str">
        <f t="shared" si="379"/>
        <v>Vejez</v>
      </c>
    </row>
    <row r="12576" spans="16:19" ht="15">
      <c r="P12576" s="806" t="s">
        <v>933</v>
      </c>
      <c r="Q12576" s="807">
        <v>56</v>
      </c>
      <c r="R12576" s="807">
        <v>82</v>
      </c>
      <c r="S12576" s="759" t="str">
        <f t="shared" si="379"/>
        <v>Vejez</v>
      </c>
    </row>
    <row r="12577" spans="16:19" ht="15">
      <c r="P12577" s="806" t="s">
        <v>933</v>
      </c>
      <c r="Q12577" s="807">
        <v>41</v>
      </c>
      <c r="R12577" s="807">
        <v>83</v>
      </c>
      <c r="S12577" s="759" t="str">
        <f t="shared" si="379"/>
        <v>Vejez</v>
      </c>
    </row>
    <row r="12578" spans="16:19" ht="15">
      <c r="P12578" s="806" t="s">
        <v>933</v>
      </c>
      <c r="Q12578" s="807">
        <v>33</v>
      </c>
      <c r="R12578" s="807">
        <v>84</v>
      </c>
      <c r="S12578" s="759" t="str">
        <f t="shared" si="379"/>
        <v>Vejez</v>
      </c>
    </row>
    <row r="12579" spans="16:19" ht="15">
      <c r="P12579" s="806" t="s">
        <v>933</v>
      </c>
      <c r="Q12579" s="807">
        <v>45</v>
      </c>
      <c r="R12579" s="807">
        <v>85</v>
      </c>
      <c r="S12579" s="759" t="str">
        <f t="shared" si="379"/>
        <v>Vejez</v>
      </c>
    </row>
    <row r="12580" spans="16:19" ht="15">
      <c r="P12580" s="806" t="s">
        <v>933</v>
      </c>
      <c r="Q12580" s="807">
        <v>27</v>
      </c>
      <c r="R12580" s="807">
        <v>86</v>
      </c>
      <c r="S12580" s="759" t="str">
        <f t="shared" si="379"/>
        <v>Vejez</v>
      </c>
    </row>
    <row r="12581" spans="16:19" ht="15">
      <c r="P12581" s="806" t="s">
        <v>933</v>
      </c>
      <c r="Q12581" s="807">
        <v>45</v>
      </c>
      <c r="R12581" s="807">
        <v>87</v>
      </c>
      <c r="S12581" s="759" t="str">
        <f t="shared" si="379"/>
        <v>Vejez</v>
      </c>
    </row>
    <row r="12582" spans="16:19" ht="15">
      <c r="P12582" s="806" t="s">
        <v>933</v>
      </c>
      <c r="Q12582" s="807">
        <v>32</v>
      </c>
      <c r="R12582" s="807">
        <v>88</v>
      </c>
      <c r="S12582" s="759" t="str">
        <f t="shared" si="379"/>
        <v>Vejez</v>
      </c>
    </row>
    <row r="12583" spans="16:19" ht="15">
      <c r="P12583" s="806" t="s">
        <v>933</v>
      </c>
      <c r="Q12583" s="807">
        <v>30</v>
      </c>
      <c r="R12583" s="807">
        <v>89</v>
      </c>
      <c r="S12583" s="759" t="str">
        <f t="shared" si="379"/>
        <v>Vejez</v>
      </c>
    </row>
    <row r="12584" spans="16:19" ht="15">
      <c r="P12584" s="806" t="s">
        <v>933</v>
      </c>
      <c r="Q12584" s="807">
        <v>12</v>
      </c>
      <c r="R12584" s="807">
        <v>90</v>
      </c>
      <c r="S12584" s="759" t="str">
        <f t="shared" si="379"/>
        <v>Vejez</v>
      </c>
    </row>
    <row r="12585" spans="16:19" ht="15">
      <c r="P12585" s="806" t="s">
        <v>933</v>
      </c>
      <c r="Q12585" s="807">
        <v>17</v>
      </c>
      <c r="R12585" s="807">
        <v>91</v>
      </c>
      <c r="S12585" s="759" t="str">
        <f t="shared" si="379"/>
        <v>Vejez</v>
      </c>
    </row>
    <row r="12586" spans="16:19" ht="15">
      <c r="P12586" s="806" t="s">
        <v>933</v>
      </c>
      <c r="Q12586" s="807">
        <v>11</v>
      </c>
      <c r="R12586" s="807">
        <v>92</v>
      </c>
      <c r="S12586" s="759" t="str">
        <f t="shared" si="379"/>
        <v>Vejez</v>
      </c>
    </row>
    <row r="12587" spans="16:19" ht="15">
      <c r="P12587" s="806" t="s">
        <v>933</v>
      </c>
      <c r="Q12587" s="807">
        <v>9</v>
      </c>
      <c r="R12587" s="807">
        <v>93</v>
      </c>
      <c r="S12587" s="759" t="str">
        <f t="shared" si="379"/>
        <v>Vejez</v>
      </c>
    </row>
    <row r="12588" spans="16:19" ht="15">
      <c r="P12588" s="806" t="s">
        <v>933</v>
      </c>
      <c r="Q12588" s="807">
        <v>11</v>
      </c>
      <c r="R12588" s="807">
        <v>94</v>
      </c>
      <c r="S12588" s="759" t="str">
        <f t="shared" si="379"/>
        <v>Vejez</v>
      </c>
    </row>
    <row r="12589" spans="16:19" ht="15">
      <c r="P12589" s="806" t="s">
        <v>933</v>
      </c>
      <c r="Q12589" s="807">
        <v>3</v>
      </c>
      <c r="R12589" s="807">
        <v>95</v>
      </c>
      <c r="S12589" s="759" t="str">
        <f t="shared" si="379"/>
        <v>Vejez</v>
      </c>
    </row>
    <row r="12590" spans="16:19" ht="15">
      <c r="P12590" s="806" t="s">
        <v>933</v>
      </c>
      <c r="Q12590" s="807">
        <v>7</v>
      </c>
      <c r="R12590" s="807">
        <v>96</v>
      </c>
      <c r="S12590" s="759" t="str">
        <f t="shared" si="379"/>
        <v>Vejez</v>
      </c>
    </row>
    <row r="12591" spans="16:19" ht="15">
      <c r="P12591" s="806" t="s">
        <v>933</v>
      </c>
      <c r="Q12591" s="807">
        <v>4</v>
      </c>
      <c r="R12591" s="807">
        <v>97</v>
      </c>
      <c r="S12591" s="759" t="str">
        <f t="shared" si="379"/>
        <v>Vejez</v>
      </c>
    </row>
    <row r="12592" spans="16:19" ht="15">
      <c r="P12592" s="806" t="s">
        <v>933</v>
      </c>
      <c r="Q12592" s="807">
        <v>1</v>
      </c>
      <c r="R12592" s="807">
        <v>98</v>
      </c>
      <c r="S12592" s="759" t="str">
        <f t="shared" si="379"/>
        <v>Vejez</v>
      </c>
    </row>
    <row r="12593" spans="16:19" ht="15">
      <c r="P12593" s="806" t="s">
        <v>933</v>
      </c>
      <c r="Q12593" s="807">
        <v>3</v>
      </c>
      <c r="R12593" s="807">
        <v>99</v>
      </c>
      <c r="S12593" s="759" t="str">
        <f t="shared" si="379"/>
        <v>Vejez</v>
      </c>
    </row>
    <row r="12594" spans="16:19" ht="15">
      <c r="P12594" s="806" t="s">
        <v>933</v>
      </c>
      <c r="Q12594" s="807">
        <v>1</v>
      </c>
      <c r="R12594" s="807">
        <v>100</v>
      </c>
      <c r="S12594" s="759" t="str">
        <f t="shared" si="379"/>
        <v>Vejez</v>
      </c>
    </row>
    <row r="12595" spans="16:19" ht="15">
      <c r="P12595" s="806" t="s">
        <v>933</v>
      </c>
      <c r="Q12595" s="807">
        <v>1</v>
      </c>
      <c r="R12595" s="807">
        <v>103</v>
      </c>
      <c r="S12595" s="759" t="str">
        <f t="shared" si="379"/>
        <v>Vejez</v>
      </c>
    </row>
    <row r="12596" spans="16:19" ht="15">
      <c r="P12596" s="806" t="s">
        <v>933</v>
      </c>
      <c r="Q12596" s="807">
        <v>3</v>
      </c>
      <c r="R12596" s="807">
        <v>104</v>
      </c>
      <c r="S12596" s="759" t="str">
        <f t="shared" si="379"/>
        <v>Vejez</v>
      </c>
    </row>
    <row r="12597" spans="16:19" ht="15">
      <c r="P12597" s="806" t="s">
        <v>933</v>
      </c>
      <c r="Q12597" s="807">
        <v>1</v>
      </c>
      <c r="R12597" s="807">
        <v>107</v>
      </c>
      <c r="S12597" s="759" t="str">
        <f t="shared" si="379"/>
        <v>Vejez</v>
      </c>
    </row>
    <row r="12598" spans="16:19" ht="30">
      <c r="P12598" s="806" t="s">
        <v>853</v>
      </c>
      <c r="Q12598" s="807">
        <v>128</v>
      </c>
      <c r="R12598" s="807">
        <v>0</v>
      </c>
      <c r="S12598" s="759" t="str">
        <f t="shared" si="379"/>
        <v>Primera Infancia</v>
      </c>
    </row>
    <row r="12599" spans="16:19" ht="30">
      <c r="P12599" s="806" t="s">
        <v>853</v>
      </c>
      <c r="Q12599" s="807">
        <v>159</v>
      </c>
      <c r="R12599" s="807">
        <v>1</v>
      </c>
      <c r="S12599" s="759" t="str">
        <f t="shared" si="379"/>
        <v>Primera Infancia</v>
      </c>
    </row>
    <row r="12600" spans="16:19" ht="30">
      <c r="P12600" s="806" t="s">
        <v>853</v>
      </c>
      <c r="Q12600" s="807">
        <v>158</v>
      </c>
      <c r="R12600" s="807">
        <v>2</v>
      </c>
      <c r="S12600" s="759" t="str">
        <f t="shared" si="379"/>
        <v>Primera Infancia</v>
      </c>
    </row>
    <row r="12601" spans="16:19" ht="30">
      <c r="P12601" s="806" t="s">
        <v>853</v>
      </c>
      <c r="Q12601" s="807">
        <v>185</v>
      </c>
      <c r="R12601" s="807">
        <v>3</v>
      </c>
      <c r="S12601" s="759" t="str">
        <f t="shared" si="379"/>
        <v>Primera Infancia</v>
      </c>
    </row>
    <row r="12602" spans="16:19" ht="30">
      <c r="P12602" s="806" t="s">
        <v>853</v>
      </c>
      <c r="Q12602" s="807">
        <v>204</v>
      </c>
      <c r="R12602" s="807">
        <v>4</v>
      </c>
      <c r="S12602" s="759" t="str">
        <f t="shared" si="379"/>
        <v>Primera Infancia</v>
      </c>
    </row>
    <row r="12603" spans="16:19" ht="30">
      <c r="P12603" s="806" t="s">
        <v>853</v>
      </c>
      <c r="Q12603" s="807">
        <v>223</v>
      </c>
      <c r="R12603" s="807">
        <v>5</v>
      </c>
      <c r="S12603" s="759" t="str">
        <f t="shared" si="379"/>
        <v>Primera Infancia</v>
      </c>
    </row>
    <row r="12604" spans="16:19" ht="15">
      <c r="P12604" s="806" t="s">
        <v>853</v>
      </c>
      <c r="Q12604" s="807">
        <v>188</v>
      </c>
      <c r="R12604" s="807">
        <v>6</v>
      </c>
      <c r="S12604" s="759" t="str">
        <f t="shared" si="379"/>
        <v>Infancia</v>
      </c>
    </row>
    <row r="12605" spans="16:19" ht="15">
      <c r="P12605" s="806" t="s">
        <v>853</v>
      </c>
      <c r="Q12605" s="807">
        <v>222</v>
      </c>
      <c r="R12605" s="807">
        <v>7</v>
      </c>
      <c r="S12605" s="759" t="str">
        <f t="shared" si="379"/>
        <v>Infancia</v>
      </c>
    </row>
    <row r="12606" spans="16:19" ht="15">
      <c r="P12606" s="806" t="s">
        <v>853</v>
      </c>
      <c r="Q12606" s="807">
        <v>201</v>
      </c>
      <c r="R12606" s="807">
        <v>8</v>
      </c>
      <c r="S12606" s="759" t="str">
        <f t="shared" si="379"/>
        <v>Infancia</v>
      </c>
    </row>
    <row r="12607" spans="16:19" ht="15">
      <c r="P12607" s="806" t="s">
        <v>853</v>
      </c>
      <c r="Q12607" s="807">
        <v>175</v>
      </c>
      <c r="R12607" s="807">
        <v>9</v>
      </c>
      <c r="S12607" s="759" t="str">
        <f t="shared" si="379"/>
        <v>Infancia</v>
      </c>
    </row>
    <row r="12608" spans="16:19" ht="15">
      <c r="P12608" s="806" t="s">
        <v>853</v>
      </c>
      <c r="Q12608" s="807">
        <v>224</v>
      </c>
      <c r="R12608" s="807">
        <v>10</v>
      </c>
      <c r="S12608" s="759" t="str">
        <f t="shared" si="379"/>
        <v>Infancia</v>
      </c>
    </row>
    <row r="12609" spans="16:19" ht="15">
      <c r="P12609" s="806" t="s">
        <v>853</v>
      </c>
      <c r="Q12609" s="807">
        <v>192</v>
      </c>
      <c r="R12609" s="807">
        <v>11</v>
      </c>
      <c r="S12609" s="759" t="str">
        <f t="shared" si="379"/>
        <v>Infancia</v>
      </c>
    </row>
    <row r="12610" spans="16:19" ht="30">
      <c r="P12610" s="806" t="s">
        <v>853</v>
      </c>
      <c r="Q12610" s="807">
        <v>239</v>
      </c>
      <c r="R12610" s="807">
        <v>12</v>
      </c>
      <c r="S12610" s="759" t="str">
        <f t="shared" si="379"/>
        <v>Adolescente</v>
      </c>
    </row>
    <row r="12611" spans="16:19" ht="30">
      <c r="P12611" s="806" t="s">
        <v>853</v>
      </c>
      <c r="Q12611" s="807">
        <v>239</v>
      </c>
      <c r="R12611" s="807">
        <v>13</v>
      </c>
      <c r="S12611" s="759" t="str">
        <f t="shared" ref="S12611:S12674" si="380">IF(P12611=0,"",IF(AND(R12611&gt;=0,R12611&lt;=5),"Primera Infancia",IF(AND(R12611&gt;=6,R12611&lt;=11),"Infancia",IF(AND(R12611&gt;=12,R12611&lt;=17),"Adolescente",IF(AND(R12611&gt;=18,R12611&lt;=28),"Juventud",IF(AND(R12611&gt;=29,R12611&lt;=59),"Adulto","Vejez"))))))</f>
        <v>Adolescente</v>
      </c>
    </row>
    <row r="12612" spans="16:19" ht="30">
      <c r="P12612" s="806" t="s">
        <v>853</v>
      </c>
      <c r="Q12612" s="807">
        <v>218</v>
      </c>
      <c r="R12612" s="807">
        <v>14</v>
      </c>
      <c r="S12612" s="759" t="str">
        <f t="shared" si="380"/>
        <v>Adolescente</v>
      </c>
    </row>
    <row r="12613" spans="16:19" ht="30">
      <c r="P12613" s="806" t="s">
        <v>853</v>
      </c>
      <c r="Q12613" s="807">
        <v>239</v>
      </c>
      <c r="R12613" s="807">
        <v>15</v>
      </c>
      <c r="S12613" s="759" t="str">
        <f t="shared" si="380"/>
        <v>Adolescente</v>
      </c>
    </row>
    <row r="12614" spans="16:19" ht="30">
      <c r="P12614" s="806" t="s">
        <v>853</v>
      </c>
      <c r="Q12614" s="807">
        <v>211</v>
      </c>
      <c r="R12614" s="807">
        <v>16</v>
      </c>
      <c r="S12614" s="759" t="str">
        <f t="shared" si="380"/>
        <v>Adolescente</v>
      </c>
    </row>
    <row r="12615" spans="16:19" ht="30">
      <c r="P12615" s="806" t="s">
        <v>853</v>
      </c>
      <c r="Q12615" s="807">
        <v>241</v>
      </c>
      <c r="R12615" s="807">
        <v>17</v>
      </c>
      <c r="S12615" s="759" t="str">
        <f t="shared" si="380"/>
        <v>Adolescente</v>
      </c>
    </row>
    <row r="12616" spans="16:19" ht="15">
      <c r="P12616" s="806" t="s">
        <v>853</v>
      </c>
      <c r="Q12616" s="807">
        <v>194</v>
      </c>
      <c r="R12616" s="807">
        <v>18</v>
      </c>
      <c r="S12616" s="759" t="str">
        <f t="shared" si="380"/>
        <v>Juventud</v>
      </c>
    </row>
    <row r="12617" spans="16:19" ht="15">
      <c r="P12617" s="806" t="s">
        <v>853</v>
      </c>
      <c r="Q12617" s="807">
        <v>196</v>
      </c>
      <c r="R12617" s="807">
        <v>19</v>
      </c>
      <c r="S12617" s="759" t="str">
        <f t="shared" si="380"/>
        <v>Juventud</v>
      </c>
    </row>
    <row r="12618" spans="16:19" ht="15">
      <c r="P12618" s="806" t="s">
        <v>853</v>
      </c>
      <c r="Q12618" s="807">
        <v>190</v>
      </c>
      <c r="R12618" s="807">
        <v>20</v>
      </c>
      <c r="S12618" s="759" t="str">
        <f t="shared" si="380"/>
        <v>Juventud</v>
      </c>
    </row>
    <row r="12619" spans="16:19" ht="15">
      <c r="P12619" s="806" t="s">
        <v>853</v>
      </c>
      <c r="Q12619" s="807">
        <v>187</v>
      </c>
      <c r="R12619" s="807">
        <v>21</v>
      </c>
      <c r="S12619" s="759" t="str">
        <f t="shared" si="380"/>
        <v>Juventud</v>
      </c>
    </row>
    <row r="12620" spans="16:19" ht="15">
      <c r="P12620" s="806" t="s">
        <v>853</v>
      </c>
      <c r="Q12620" s="807">
        <v>171</v>
      </c>
      <c r="R12620" s="807">
        <v>22</v>
      </c>
      <c r="S12620" s="759" t="str">
        <f t="shared" si="380"/>
        <v>Juventud</v>
      </c>
    </row>
    <row r="12621" spans="16:19" ht="15">
      <c r="P12621" s="806" t="s">
        <v>853</v>
      </c>
      <c r="Q12621" s="807">
        <v>119</v>
      </c>
      <c r="R12621" s="807">
        <v>23</v>
      </c>
      <c r="S12621" s="759" t="str">
        <f t="shared" si="380"/>
        <v>Juventud</v>
      </c>
    </row>
    <row r="12622" spans="16:19" ht="15">
      <c r="P12622" s="806" t="s">
        <v>853</v>
      </c>
      <c r="Q12622" s="807">
        <v>145</v>
      </c>
      <c r="R12622" s="807">
        <v>24</v>
      </c>
      <c r="S12622" s="759" t="str">
        <f t="shared" si="380"/>
        <v>Juventud</v>
      </c>
    </row>
    <row r="12623" spans="16:19" ht="15">
      <c r="P12623" s="806" t="s">
        <v>853</v>
      </c>
      <c r="Q12623" s="807">
        <v>128</v>
      </c>
      <c r="R12623" s="807">
        <v>25</v>
      </c>
      <c r="S12623" s="759" t="str">
        <f t="shared" si="380"/>
        <v>Juventud</v>
      </c>
    </row>
    <row r="12624" spans="16:19" ht="15">
      <c r="P12624" s="806" t="s">
        <v>853</v>
      </c>
      <c r="Q12624" s="807">
        <v>135</v>
      </c>
      <c r="R12624" s="807">
        <v>26</v>
      </c>
      <c r="S12624" s="759" t="str">
        <f t="shared" si="380"/>
        <v>Juventud</v>
      </c>
    </row>
    <row r="12625" spans="16:19" ht="15">
      <c r="P12625" s="806" t="s">
        <v>853</v>
      </c>
      <c r="Q12625" s="807">
        <v>142</v>
      </c>
      <c r="R12625" s="807">
        <v>27</v>
      </c>
      <c r="S12625" s="759" t="str">
        <f t="shared" si="380"/>
        <v>Juventud</v>
      </c>
    </row>
    <row r="12626" spans="16:19" ht="15">
      <c r="P12626" s="806" t="s">
        <v>853</v>
      </c>
      <c r="Q12626" s="807">
        <v>118</v>
      </c>
      <c r="R12626" s="807">
        <v>28</v>
      </c>
      <c r="S12626" s="759" t="str">
        <f t="shared" si="380"/>
        <v>Juventud</v>
      </c>
    </row>
    <row r="12627" spans="16:19" ht="15">
      <c r="P12627" s="806" t="s">
        <v>853</v>
      </c>
      <c r="Q12627" s="807">
        <v>120</v>
      </c>
      <c r="R12627" s="807">
        <v>29</v>
      </c>
      <c r="S12627" s="759" t="str">
        <f t="shared" si="380"/>
        <v>Adulto</v>
      </c>
    </row>
    <row r="12628" spans="16:19" ht="15">
      <c r="P12628" s="806" t="s">
        <v>853</v>
      </c>
      <c r="Q12628" s="807">
        <v>107</v>
      </c>
      <c r="R12628" s="807">
        <v>30</v>
      </c>
      <c r="S12628" s="759" t="str">
        <f t="shared" si="380"/>
        <v>Adulto</v>
      </c>
    </row>
    <row r="12629" spans="16:19" ht="15">
      <c r="P12629" s="806" t="s">
        <v>853</v>
      </c>
      <c r="Q12629" s="807">
        <v>120</v>
      </c>
      <c r="R12629" s="807">
        <v>31</v>
      </c>
      <c r="S12629" s="759" t="str">
        <f t="shared" si="380"/>
        <v>Adulto</v>
      </c>
    </row>
    <row r="12630" spans="16:19" ht="15">
      <c r="P12630" s="806" t="s">
        <v>853</v>
      </c>
      <c r="Q12630" s="807">
        <v>121</v>
      </c>
      <c r="R12630" s="807">
        <v>32</v>
      </c>
      <c r="S12630" s="759" t="str">
        <f t="shared" si="380"/>
        <v>Adulto</v>
      </c>
    </row>
    <row r="12631" spans="16:19" ht="15">
      <c r="P12631" s="806" t="s">
        <v>853</v>
      </c>
      <c r="Q12631" s="807">
        <v>116</v>
      </c>
      <c r="R12631" s="807">
        <v>33</v>
      </c>
      <c r="S12631" s="759" t="str">
        <f t="shared" si="380"/>
        <v>Adulto</v>
      </c>
    </row>
    <row r="12632" spans="16:19" ht="15">
      <c r="P12632" s="806" t="s">
        <v>853</v>
      </c>
      <c r="Q12632" s="807">
        <v>102</v>
      </c>
      <c r="R12632" s="807">
        <v>34</v>
      </c>
      <c r="S12632" s="759" t="str">
        <f t="shared" si="380"/>
        <v>Adulto</v>
      </c>
    </row>
    <row r="12633" spans="16:19" ht="15">
      <c r="P12633" s="806" t="s">
        <v>853</v>
      </c>
      <c r="Q12633" s="807">
        <v>98</v>
      </c>
      <c r="R12633" s="807">
        <v>35</v>
      </c>
      <c r="S12633" s="759" t="str">
        <f t="shared" si="380"/>
        <v>Adulto</v>
      </c>
    </row>
    <row r="12634" spans="16:19" ht="15">
      <c r="P12634" s="806" t="s">
        <v>853</v>
      </c>
      <c r="Q12634" s="807">
        <v>125</v>
      </c>
      <c r="R12634" s="807">
        <v>36</v>
      </c>
      <c r="S12634" s="759" t="str">
        <f t="shared" si="380"/>
        <v>Adulto</v>
      </c>
    </row>
    <row r="12635" spans="16:19" ht="15">
      <c r="P12635" s="806" t="s">
        <v>853</v>
      </c>
      <c r="Q12635" s="807">
        <v>114</v>
      </c>
      <c r="R12635" s="807">
        <v>37</v>
      </c>
      <c r="S12635" s="759" t="str">
        <f t="shared" si="380"/>
        <v>Adulto</v>
      </c>
    </row>
    <row r="12636" spans="16:19" ht="15">
      <c r="P12636" s="806" t="s">
        <v>853</v>
      </c>
      <c r="Q12636" s="807">
        <v>84</v>
      </c>
      <c r="R12636" s="807">
        <v>38</v>
      </c>
      <c r="S12636" s="759" t="str">
        <f t="shared" si="380"/>
        <v>Adulto</v>
      </c>
    </row>
    <row r="12637" spans="16:19" ht="15">
      <c r="P12637" s="806" t="s">
        <v>853</v>
      </c>
      <c r="Q12637" s="807">
        <v>115</v>
      </c>
      <c r="R12637" s="807">
        <v>39</v>
      </c>
      <c r="S12637" s="759" t="str">
        <f t="shared" si="380"/>
        <v>Adulto</v>
      </c>
    </row>
    <row r="12638" spans="16:19" ht="15">
      <c r="P12638" s="806" t="s">
        <v>853</v>
      </c>
      <c r="Q12638" s="807">
        <v>122</v>
      </c>
      <c r="R12638" s="807">
        <v>40</v>
      </c>
      <c r="S12638" s="759" t="str">
        <f t="shared" si="380"/>
        <v>Adulto</v>
      </c>
    </row>
    <row r="12639" spans="16:19" ht="15">
      <c r="P12639" s="806" t="s">
        <v>853</v>
      </c>
      <c r="Q12639" s="807">
        <v>101</v>
      </c>
      <c r="R12639" s="807">
        <v>41</v>
      </c>
      <c r="S12639" s="759" t="str">
        <f t="shared" si="380"/>
        <v>Adulto</v>
      </c>
    </row>
    <row r="12640" spans="16:19" ht="15">
      <c r="P12640" s="806" t="s">
        <v>853</v>
      </c>
      <c r="Q12640" s="807">
        <v>111</v>
      </c>
      <c r="R12640" s="807">
        <v>42</v>
      </c>
      <c r="S12640" s="759" t="str">
        <f t="shared" si="380"/>
        <v>Adulto</v>
      </c>
    </row>
    <row r="12641" spans="16:19" ht="15">
      <c r="P12641" s="806" t="s">
        <v>853</v>
      </c>
      <c r="Q12641" s="807">
        <v>107</v>
      </c>
      <c r="R12641" s="807">
        <v>43</v>
      </c>
      <c r="S12641" s="759" t="str">
        <f t="shared" si="380"/>
        <v>Adulto</v>
      </c>
    </row>
    <row r="12642" spans="16:19" ht="15">
      <c r="P12642" s="806" t="s">
        <v>853</v>
      </c>
      <c r="Q12642" s="807">
        <v>102</v>
      </c>
      <c r="R12642" s="807">
        <v>44</v>
      </c>
      <c r="S12642" s="759" t="str">
        <f t="shared" si="380"/>
        <v>Adulto</v>
      </c>
    </row>
    <row r="12643" spans="16:19" ht="15">
      <c r="P12643" s="806" t="s">
        <v>853</v>
      </c>
      <c r="Q12643" s="807">
        <v>116</v>
      </c>
      <c r="R12643" s="807">
        <v>45</v>
      </c>
      <c r="S12643" s="759" t="str">
        <f t="shared" si="380"/>
        <v>Adulto</v>
      </c>
    </row>
    <row r="12644" spans="16:19" ht="15">
      <c r="P12644" s="806" t="s">
        <v>853</v>
      </c>
      <c r="Q12644" s="807">
        <v>87</v>
      </c>
      <c r="R12644" s="807">
        <v>46</v>
      </c>
      <c r="S12644" s="759" t="str">
        <f t="shared" si="380"/>
        <v>Adulto</v>
      </c>
    </row>
    <row r="12645" spans="16:19" ht="15">
      <c r="P12645" s="806" t="s">
        <v>853</v>
      </c>
      <c r="Q12645" s="807">
        <v>106</v>
      </c>
      <c r="R12645" s="807">
        <v>47</v>
      </c>
      <c r="S12645" s="759" t="str">
        <f t="shared" si="380"/>
        <v>Adulto</v>
      </c>
    </row>
    <row r="12646" spans="16:19" ht="15">
      <c r="P12646" s="806" t="s">
        <v>853</v>
      </c>
      <c r="Q12646" s="807">
        <v>92</v>
      </c>
      <c r="R12646" s="807">
        <v>48</v>
      </c>
      <c r="S12646" s="759" t="str">
        <f t="shared" si="380"/>
        <v>Adulto</v>
      </c>
    </row>
    <row r="12647" spans="16:19" ht="15">
      <c r="P12647" s="806" t="s">
        <v>853</v>
      </c>
      <c r="Q12647" s="807">
        <v>102</v>
      </c>
      <c r="R12647" s="807">
        <v>49</v>
      </c>
      <c r="S12647" s="759" t="str">
        <f t="shared" si="380"/>
        <v>Adulto</v>
      </c>
    </row>
    <row r="12648" spans="16:19" ht="15">
      <c r="P12648" s="806" t="s">
        <v>853</v>
      </c>
      <c r="Q12648" s="807">
        <v>95</v>
      </c>
      <c r="R12648" s="807">
        <v>50</v>
      </c>
      <c r="S12648" s="759" t="str">
        <f t="shared" si="380"/>
        <v>Adulto</v>
      </c>
    </row>
    <row r="12649" spans="16:19" ht="15">
      <c r="P12649" s="806" t="s">
        <v>853</v>
      </c>
      <c r="Q12649" s="807">
        <v>92</v>
      </c>
      <c r="R12649" s="807">
        <v>51</v>
      </c>
      <c r="S12649" s="759" t="str">
        <f t="shared" si="380"/>
        <v>Adulto</v>
      </c>
    </row>
    <row r="12650" spans="16:19" ht="15">
      <c r="P12650" s="806" t="s">
        <v>853</v>
      </c>
      <c r="Q12650" s="807">
        <v>85</v>
      </c>
      <c r="R12650" s="807">
        <v>52</v>
      </c>
      <c r="S12650" s="759" t="str">
        <f t="shared" si="380"/>
        <v>Adulto</v>
      </c>
    </row>
    <row r="12651" spans="16:19" ht="15">
      <c r="P12651" s="806" t="s">
        <v>853</v>
      </c>
      <c r="Q12651" s="807">
        <v>80</v>
      </c>
      <c r="R12651" s="807">
        <v>53</v>
      </c>
      <c r="S12651" s="759" t="str">
        <f t="shared" si="380"/>
        <v>Adulto</v>
      </c>
    </row>
    <row r="12652" spans="16:19" ht="15">
      <c r="P12652" s="806" t="s">
        <v>853</v>
      </c>
      <c r="Q12652" s="807">
        <v>78</v>
      </c>
      <c r="R12652" s="807">
        <v>54</v>
      </c>
      <c r="S12652" s="759" t="str">
        <f t="shared" si="380"/>
        <v>Adulto</v>
      </c>
    </row>
    <row r="12653" spans="16:19" ht="15">
      <c r="P12653" s="806" t="s">
        <v>853</v>
      </c>
      <c r="Q12653" s="807">
        <v>89</v>
      </c>
      <c r="R12653" s="807">
        <v>55</v>
      </c>
      <c r="S12653" s="759" t="str">
        <f t="shared" si="380"/>
        <v>Adulto</v>
      </c>
    </row>
    <row r="12654" spans="16:19" ht="15">
      <c r="P12654" s="806" t="s">
        <v>853</v>
      </c>
      <c r="Q12654" s="807">
        <v>73</v>
      </c>
      <c r="R12654" s="807">
        <v>56</v>
      </c>
      <c r="S12654" s="759" t="str">
        <f t="shared" si="380"/>
        <v>Adulto</v>
      </c>
    </row>
    <row r="12655" spans="16:19" ht="15">
      <c r="P12655" s="806" t="s">
        <v>853</v>
      </c>
      <c r="Q12655" s="807">
        <v>91</v>
      </c>
      <c r="R12655" s="807">
        <v>57</v>
      </c>
      <c r="S12655" s="759" t="str">
        <f t="shared" si="380"/>
        <v>Adulto</v>
      </c>
    </row>
    <row r="12656" spans="16:19" ht="15">
      <c r="P12656" s="806" t="s">
        <v>853</v>
      </c>
      <c r="Q12656" s="807">
        <v>68</v>
      </c>
      <c r="R12656" s="807">
        <v>58</v>
      </c>
      <c r="S12656" s="759" t="str">
        <f t="shared" si="380"/>
        <v>Adulto</v>
      </c>
    </row>
    <row r="12657" spans="16:19" ht="15">
      <c r="P12657" s="806" t="s">
        <v>853</v>
      </c>
      <c r="Q12657" s="807">
        <v>92</v>
      </c>
      <c r="R12657" s="807">
        <v>59</v>
      </c>
      <c r="S12657" s="759" t="str">
        <f t="shared" si="380"/>
        <v>Adulto</v>
      </c>
    </row>
    <row r="12658" spans="16:19" ht="15">
      <c r="P12658" s="806" t="s">
        <v>853</v>
      </c>
      <c r="Q12658" s="807">
        <v>69</v>
      </c>
      <c r="R12658" s="807">
        <v>60</v>
      </c>
      <c r="S12658" s="759" t="str">
        <f t="shared" si="380"/>
        <v>Vejez</v>
      </c>
    </row>
    <row r="12659" spans="16:19" ht="15">
      <c r="P12659" s="806" t="s">
        <v>853</v>
      </c>
      <c r="Q12659" s="807">
        <v>72</v>
      </c>
      <c r="R12659" s="807">
        <v>61</v>
      </c>
      <c r="S12659" s="759" t="str">
        <f t="shared" si="380"/>
        <v>Vejez</v>
      </c>
    </row>
    <row r="12660" spans="16:19" ht="15">
      <c r="P12660" s="806" t="s">
        <v>853</v>
      </c>
      <c r="Q12660" s="807">
        <v>79</v>
      </c>
      <c r="R12660" s="807">
        <v>62</v>
      </c>
      <c r="S12660" s="759" t="str">
        <f t="shared" si="380"/>
        <v>Vejez</v>
      </c>
    </row>
    <row r="12661" spans="16:19" ht="15">
      <c r="P12661" s="806" t="s">
        <v>853</v>
      </c>
      <c r="Q12661" s="807">
        <v>75</v>
      </c>
      <c r="R12661" s="807">
        <v>63</v>
      </c>
      <c r="S12661" s="759" t="str">
        <f t="shared" si="380"/>
        <v>Vejez</v>
      </c>
    </row>
    <row r="12662" spans="16:19" ht="15">
      <c r="P12662" s="806" t="s">
        <v>853</v>
      </c>
      <c r="Q12662" s="807">
        <v>64</v>
      </c>
      <c r="R12662" s="807">
        <v>64</v>
      </c>
      <c r="S12662" s="759" t="str">
        <f t="shared" si="380"/>
        <v>Vejez</v>
      </c>
    </row>
    <row r="12663" spans="16:19" ht="15">
      <c r="P12663" s="806" t="s">
        <v>853</v>
      </c>
      <c r="Q12663" s="807">
        <v>73</v>
      </c>
      <c r="R12663" s="807">
        <v>65</v>
      </c>
      <c r="S12663" s="759" t="str">
        <f t="shared" si="380"/>
        <v>Vejez</v>
      </c>
    </row>
    <row r="12664" spans="16:19" ht="15">
      <c r="P12664" s="806" t="s">
        <v>853</v>
      </c>
      <c r="Q12664" s="807">
        <v>52</v>
      </c>
      <c r="R12664" s="807">
        <v>66</v>
      </c>
      <c r="S12664" s="759" t="str">
        <f t="shared" si="380"/>
        <v>Vejez</v>
      </c>
    </row>
    <row r="12665" spans="16:19" ht="15">
      <c r="P12665" s="806" t="s">
        <v>853</v>
      </c>
      <c r="Q12665" s="807">
        <v>56</v>
      </c>
      <c r="R12665" s="807">
        <v>67</v>
      </c>
      <c r="S12665" s="759" t="str">
        <f t="shared" si="380"/>
        <v>Vejez</v>
      </c>
    </row>
    <row r="12666" spans="16:19" ht="15">
      <c r="P12666" s="806" t="s">
        <v>853</v>
      </c>
      <c r="Q12666" s="807">
        <v>48</v>
      </c>
      <c r="R12666" s="807">
        <v>68</v>
      </c>
      <c r="S12666" s="759" t="str">
        <f t="shared" si="380"/>
        <v>Vejez</v>
      </c>
    </row>
    <row r="12667" spans="16:19" ht="15">
      <c r="P12667" s="806" t="s">
        <v>853</v>
      </c>
      <c r="Q12667" s="807">
        <v>49</v>
      </c>
      <c r="R12667" s="807">
        <v>69</v>
      </c>
      <c r="S12667" s="759" t="str">
        <f t="shared" si="380"/>
        <v>Vejez</v>
      </c>
    </row>
    <row r="12668" spans="16:19" ht="15">
      <c r="P12668" s="806" t="s">
        <v>853</v>
      </c>
      <c r="Q12668" s="807">
        <v>50</v>
      </c>
      <c r="R12668" s="807">
        <v>70</v>
      </c>
      <c r="S12668" s="759" t="str">
        <f t="shared" si="380"/>
        <v>Vejez</v>
      </c>
    </row>
    <row r="12669" spans="16:19" ht="15">
      <c r="P12669" s="806" t="s">
        <v>853</v>
      </c>
      <c r="Q12669" s="807">
        <v>43</v>
      </c>
      <c r="R12669" s="807">
        <v>71</v>
      </c>
      <c r="S12669" s="759" t="str">
        <f t="shared" si="380"/>
        <v>Vejez</v>
      </c>
    </row>
    <row r="12670" spans="16:19" ht="15">
      <c r="P12670" s="806" t="s">
        <v>853</v>
      </c>
      <c r="Q12670" s="807">
        <v>48</v>
      </c>
      <c r="R12670" s="807">
        <v>72</v>
      </c>
      <c r="S12670" s="759" t="str">
        <f t="shared" si="380"/>
        <v>Vejez</v>
      </c>
    </row>
    <row r="12671" spans="16:19" ht="15">
      <c r="P12671" s="806" t="s">
        <v>853</v>
      </c>
      <c r="Q12671" s="807">
        <v>39</v>
      </c>
      <c r="R12671" s="807">
        <v>73</v>
      </c>
      <c r="S12671" s="759" t="str">
        <f t="shared" si="380"/>
        <v>Vejez</v>
      </c>
    </row>
    <row r="12672" spans="16:19" ht="15">
      <c r="P12672" s="806" t="s">
        <v>853</v>
      </c>
      <c r="Q12672" s="807">
        <v>49</v>
      </c>
      <c r="R12672" s="807">
        <v>74</v>
      </c>
      <c r="S12672" s="759" t="str">
        <f t="shared" si="380"/>
        <v>Vejez</v>
      </c>
    </row>
    <row r="12673" spans="16:19" ht="15">
      <c r="P12673" s="806" t="s">
        <v>853</v>
      </c>
      <c r="Q12673" s="807">
        <v>40</v>
      </c>
      <c r="R12673" s="807">
        <v>75</v>
      </c>
      <c r="S12673" s="759" t="str">
        <f t="shared" si="380"/>
        <v>Vejez</v>
      </c>
    </row>
    <row r="12674" spans="16:19" ht="15">
      <c r="P12674" s="806" t="s">
        <v>853</v>
      </c>
      <c r="Q12674" s="807">
        <v>31</v>
      </c>
      <c r="R12674" s="807">
        <v>76</v>
      </c>
      <c r="S12674" s="759" t="str">
        <f t="shared" si="380"/>
        <v>Vejez</v>
      </c>
    </row>
    <row r="12675" spans="16:19" ht="15">
      <c r="P12675" s="806" t="s">
        <v>853</v>
      </c>
      <c r="Q12675" s="807">
        <v>38</v>
      </c>
      <c r="R12675" s="807">
        <v>77</v>
      </c>
      <c r="S12675" s="759" t="str">
        <f t="shared" ref="S12675:S12738" si="381">IF(P12675=0,"",IF(AND(R12675&gt;=0,R12675&lt;=5),"Primera Infancia",IF(AND(R12675&gt;=6,R12675&lt;=11),"Infancia",IF(AND(R12675&gt;=12,R12675&lt;=17),"Adolescente",IF(AND(R12675&gt;=18,R12675&lt;=28),"Juventud",IF(AND(R12675&gt;=29,R12675&lt;=59),"Adulto","Vejez"))))))</f>
        <v>Vejez</v>
      </c>
    </row>
    <row r="12676" spans="16:19" ht="15">
      <c r="P12676" s="806" t="s">
        <v>853</v>
      </c>
      <c r="Q12676" s="807">
        <v>33</v>
      </c>
      <c r="R12676" s="807">
        <v>78</v>
      </c>
      <c r="S12676" s="759" t="str">
        <f t="shared" si="381"/>
        <v>Vejez</v>
      </c>
    </row>
    <row r="12677" spans="16:19" ht="15">
      <c r="P12677" s="806" t="s">
        <v>853</v>
      </c>
      <c r="Q12677" s="807">
        <v>28</v>
      </c>
      <c r="R12677" s="807">
        <v>79</v>
      </c>
      <c r="S12677" s="759" t="str">
        <f t="shared" si="381"/>
        <v>Vejez</v>
      </c>
    </row>
    <row r="12678" spans="16:19" ht="15">
      <c r="P12678" s="806" t="s">
        <v>853</v>
      </c>
      <c r="Q12678" s="807">
        <v>29</v>
      </c>
      <c r="R12678" s="807">
        <v>80</v>
      </c>
      <c r="S12678" s="759" t="str">
        <f t="shared" si="381"/>
        <v>Vejez</v>
      </c>
    </row>
    <row r="12679" spans="16:19" ht="15">
      <c r="P12679" s="806" t="s">
        <v>853</v>
      </c>
      <c r="Q12679" s="807">
        <v>40</v>
      </c>
      <c r="R12679" s="807">
        <v>81</v>
      </c>
      <c r="S12679" s="759" t="str">
        <f t="shared" si="381"/>
        <v>Vejez</v>
      </c>
    </row>
    <row r="12680" spans="16:19" ht="15">
      <c r="P12680" s="806" t="s">
        <v>853</v>
      </c>
      <c r="Q12680" s="807">
        <v>20</v>
      </c>
      <c r="R12680" s="807">
        <v>82</v>
      </c>
      <c r="S12680" s="759" t="str">
        <f t="shared" si="381"/>
        <v>Vejez</v>
      </c>
    </row>
    <row r="12681" spans="16:19" ht="15">
      <c r="P12681" s="806" t="s">
        <v>853</v>
      </c>
      <c r="Q12681" s="807">
        <v>24</v>
      </c>
      <c r="R12681" s="807">
        <v>83</v>
      </c>
      <c r="S12681" s="759" t="str">
        <f t="shared" si="381"/>
        <v>Vejez</v>
      </c>
    </row>
    <row r="12682" spans="16:19" ht="15">
      <c r="P12682" s="806" t="s">
        <v>853</v>
      </c>
      <c r="Q12682" s="807">
        <v>13</v>
      </c>
      <c r="R12682" s="807">
        <v>84</v>
      </c>
      <c r="S12682" s="759" t="str">
        <f t="shared" si="381"/>
        <v>Vejez</v>
      </c>
    </row>
    <row r="12683" spans="16:19" ht="15">
      <c r="P12683" s="806" t="s">
        <v>853</v>
      </c>
      <c r="Q12683" s="807">
        <v>18</v>
      </c>
      <c r="R12683" s="807">
        <v>85</v>
      </c>
      <c r="S12683" s="759" t="str">
        <f t="shared" si="381"/>
        <v>Vejez</v>
      </c>
    </row>
    <row r="12684" spans="16:19" ht="15">
      <c r="P12684" s="806" t="s">
        <v>853</v>
      </c>
      <c r="Q12684" s="807">
        <v>24</v>
      </c>
      <c r="R12684" s="807">
        <v>86</v>
      </c>
      <c r="S12684" s="759" t="str">
        <f t="shared" si="381"/>
        <v>Vejez</v>
      </c>
    </row>
    <row r="12685" spans="16:19" ht="15">
      <c r="P12685" s="806" t="s">
        <v>853</v>
      </c>
      <c r="Q12685" s="807">
        <v>12</v>
      </c>
      <c r="R12685" s="807">
        <v>87</v>
      </c>
      <c r="S12685" s="759" t="str">
        <f t="shared" si="381"/>
        <v>Vejez</v>
      </c>
    </row>
    <row r="12686" spans="16:19" ht="15">
      <c r="P12686" s="806" t="s">
        <v>853</v>
      </c>
      <c r="Q12686" s="807">
        <v>10</v>
      </c>
      <c r="R12686" s="807">
        <v>88</v>
      </c>
      <c r="S12686" s="759" t="str">
        <f t="shared" si="381"/>
        <v>Vejez</v>
      </c>
    </row>
    <row r="12687" spans="16:19" ht="15">
      <c r="P12687" s="806" t="s">
        <v>853</v>
      </c>
      <c r="Q12687" s="807">
        <v>8</v>
      </c>
      <c r="R12687" s="807">
        <v>89</v>
      </c>
      <c r="S12687" s="759" t="str">
        <f t="shared" si="381"/>
        <v>Vejez</v>
      </c>
    </row>
    <row r="12688" spans="16:19" ht="15">
      <c r="P12688" s="806" t="s">
        <v>853</v>
      </c>
      <c r="Q12688" s="807">
        <v>13</v>
      </c>
      <c r="R12688" s="807">
        <v>90</v>
      </c>
      <c r="S12688" s="759" t="str">
        <f t="shared" si="381"/>
        <v>Vejez</v>
      </c>
    </row>
    <row r="12689" spans="16:19" ht="15">
      <c r="P12689" s="806" t="s">
        <v>853</v>
      </c>
      <c r="Q12689" s="807">
        <v>1</v>
      </c>
      <c r="R12689" s="807">
        <v>91</v>
      </c>
      <c r="S12689" s="759" t="str">
        <f t="shared" si="381"/>
        <v>Vejez</v>
      </c>
    </row>
    <row r="12690" spans="16:19" ht="15">
      <c r="P12690" s="806" t="s">
        <v>853</v>
      </c>
      <c r="Q12690" s="807">
        <v>4</v>
      </c>
      <c r="R12690" s="807">
        <v>92</v>
      </c>
      <c r="S12690" s="759" t="str">
        <f t="shared" si="381"/>
        <v>Vejez</v>
      </c>
    </row>
    <row r="12691" spans="16:19" ht="15">
      <c r="P12691" s="806" t="s">
        <v>853</v>
      </c>
      <c r="Q12691" s="807">
        <v>7</v>
      </c>
      <c r="R12691" s="807">
        <v>93</v>
      </c>
      <c r="S12691" s="759" t="str">
        <f t="shared" si="381"/>
        <v>Vejez</v>
      </c>
    </row>
    <row r="12692" spans="16:19" ht="15">
      <c r="P12692" s="806" t="s">
        <v>853</v>
      </c>
      <c r="Q12692" s="807">
        <v>6</v>
      </c>
      <c r="R12692" s="807">
        <v>94</v>
      </c>
      <c r="S12692" s="759" t="str">
        <f t="shared" si="381"/>
        <v>Vejez</v>
      </c>
    </row>
    <row r="12693" spans="16:19" ht="15">
      <c r="P12693" s="806" t="s">
        <v>853</v>
      </c>
      <c r="Q12693" s="807">
        <v>3</v>
      </c>
      <c r="R12693" s="807">
        <v>95</v>
      </c>
      <c r="S12693" s="759" t="str">
        <f t="shared" si="381"/>
        <v>Vejez</v>
      </c>
    </row>
    <row r="12694" spans="16:19" ht="15">
      <c r="P12694" s="806" t="s">
        <v>853</v>
      </c>
      <c r="Q12694" s="807">
        <v>4</v>
      </c>
      <c r="R12694" s="807">
        <v>96</v>
      </c>
      <c r="S12694" s="759" t="str">
        <f t="shared" si="381"/>
        <v>Vejez</v>
      </c>
    </row>
    <row r="12695" spans="16:19" ht="15">
      <c r="P12695" s="806" t="s">
        <v>853</v>
      </c>
      <c r="Q12695" s="807">
        <v>2</v>
      </c>
      <c r="R12695" s="807">
        <v>98</v>
      </c>
      <c r="S12695" s="759" t="str">
        <f t="shared" si="381"/>
        <v>Vejez</v>
      </c>
    </row>
    <row r="12696" spans="16:19" ht="15">
      <c r="P12696" s="806" t="s">
        <v>853</v>
      </c>
      <c r="Q12696" s="807">
        <v>1</v>
      </c>
      <c r="R12696" s="807">
        <v>99</v>
      </c>
      <c r="S12696" s="759" t="str">
        <f t="shared" si="381"/>
        <v>Vejez</v>
      </c>
    </row>
    <row r="12697" spans="16:19" ht="15">
      <c r="P12697" s="806" t="s">
        <v>853</v>
      </c>
      <c r="Q12697" s="807">
        <v>1</v>
      </c>
      <c r="R12697" s="807">
        <v>100</v>
      </c>
      <c r="S12697" s="759" t="str">
        <f t="shared" si="381"/>
        <v>Vejez</v>
      </c>
    </row>
    <row r="12698" spans="16:19" ht="15">
      <c r="P12698" s="806" t="s">
        <v>853</v>
      </c>
      <c r="Q12698" s="807">
        <v>1</v>
      </c>
      <c r="R12698" s="807">
        <v>101</v>
      </c>
      <c r="S12698" s="759" t="str">
        <f t="shared" si="381"/>
        <v>Vejez</v>
      </c>
    </row>
    <row r="12699" spans="16:19" ht="15">
      <c r="P12699" s="806" t="s">
        <v>853</v>
      </c>
      <c r="Q12699" s="807">
        <v>1</v>
      </c>
      <c r="R12699" s="807">
        <v>102</v>
      </c>
      <c r="S12699" s="759" t="str">
        <f t="shared" si="381"/>
        <v>Vejez</v>
      </c>
    </row>
    <row r="12700" spans="16:19" ht="15">
      <c r="P12700" s="806" t="s">
        <v>853</v>
      </c>
      <c r="Q12700" s="807">
        <v>1</v>
      </c>
      <c r="R12700" s="807">
        <v>103</v>
      </c>
      <c r="S12700" s="759" t="str">
        <f t="shared" si="381"/>
        <v>Vejez</v>
      </c>
    </row>
    <row r="12701" spans="16:19" ht="15">
      <c r="P12701" s="806" t="s">
        <v>853</v>
      </c>
      <c r="Q12701" s="807">
        <v>2</v>
      </c>
      <c r="R12701" s="807">
        <v>105</v>
      </c>
      <c r="S12701" s="759" t="str">
        <f t="shared" si="381"/>
        <v>Vejez</v>
      </c>
    </row>
    <row r="12702" spans="16:19" ht="15">
      <c r="P12702" s="806" t="s">
        <v>853</v>
      </c>
      <c r="Q12702" s="807">
        <v>1</v>
      </c>
      <c r="R12702" s="807">
        <v>109</v>
      </c>
      <c r="S12702" s="759" t="str">
        <f t="shared" si="381"/>
        <v>Vejez</v>
      </c>
    </row>
    <row r="12703" spans="16:19" ht="30">
      <c r="P12703" s="806" t="s">
        <v>900</v>
      </c>
      <c r="Q12703" s="807">
        <v>510</v>
      </c>
      <c r="R12703" s="807">
        <v>0</v>
      </c>
      <c r="S12703" s="759" t="str">
        <f t="shared" si="381"/>
        <v>Primera Infancia</v>
      </c>
    </row>
    <row r="12704" spans="16:19" ht="30">
      <c r="P12704" s="806" t="s">
        <v>900</v>
      </c>
      <c r="Q12704" s="807">
        <v>469</v>
      </c>
      <c r="R12704" s="807">
        <v>1</v>
      </c>
      <c r="S12704" s="759" t="str">
        <f t="shared" si="381"/>
        <v>Primera Infancia</v>
      </c>
    </row>
    <row r="12705" spans="16:19" ht="30">
      <c r="P12705" s="806" t="s">
        <v>900</v>
      </c>
      <c r="Q12705" s="807">
        <v>418</v>
      </c>
      <c r="R12705" s="807">
        <v>2</v>
      </c>
      <c r="S12705" s="759" t="str">
        <f t="shared" si="381"/>
        <v>Primera Infancia</v>
      </c>
    </row>
    <row r="12706" spans="16:19" ht="30">
      <c r="P12706" s="806" t="s">
        <v>900</v>
      </c>
      <c r="Q12706" s="807">
        <v>474</v>
      </c>
      <c r="R12706" s="807">
        <v>3</v>
      </c>
      <c r="S12706" s="759" t="str">
        <f t="shared" si="381"/>
        <v>Primera Infancia</v>
      </c>
    </row>
    <row r="12707" spans="16:19" ht="30">
      <c r="P12707" s="806" t="s">
        <v>900</v>
      </c>
      <c r="Q12707" s="807">
        <v>461</v>
      </c>
      <c r="R12707" s="807">
        <v>4</v>
      </c>
      <c r="S12707" s="759" t="str">
        <f t="shared" si="381"/>
        <v>Primera Infancia</v>
      </c>
    </row>
    <row r="12708" spans="16:19" ht="30">
      <c r="P12708" s="806" t="s">
        <v>900</v>
      </c>
      <c r="Q12708" s="807">
        <v>384</v>
      </c>
      <c r="R12708" s="807">
        <v>5</v>
      </c>
      <c r="S12708" s="759" t="str">
        <f t="shared" si="381"/>
        <v>Primera Infancia</v>
      </c>
    </row>
    <row r="12709" spans="16:19" ht="15">
      <c r="P12709" s="806" t="s">
        <v>900</v>
      </c>
      <c r="Q12709" s="807">
        <v>441</v>
      </c>
      <c r="R12709" s="807">
        <v>6</v>
      </c>
      <c r="S12709" s="759" t="str">
        <f t="shared" si="381"/>
        <v>Infancia</v>
      </c>
    </row>
    <row r="12710" spans="16:19" ht="15">
      <c r="P12710" s="806" t="s">
        <v>900</v>
      </c>
      <c r="Q12710" s="807">
        <v>441</v>
      </c>
      <c r="R12710" s="807">
        <v>7</v>
      </c>
      <c r="S12710" s="759" t="str">
        <f t="shared" si="381"/>
        <v>Infancia</v>
      </c>
    </row>
    <row r="12711" spans="16:19" ht="15">
      <c r="P12711" s="806" t="s">
        <v>900</v>
      </c>
      <c r="Q12711" s="807">
        <v>493</v>
      </c>
      <c r="R12711" s="807">
        <v>8</v>
      </c>
      <c r="S12711" s="759" t="str">
        <f t="shared" si="381"/>
        <v>Infancia</v>
      </c>
    </row>
    <row r="12712" spans="16:19" ht="15">
      <c r="P12712" s="806" t="s">
        <v>900</v>
      </c>
      <c r="Q12712" s="807">
        <v>543</v>
      </c>
      <c r="R12712" s="807">
        <v>9</v>
      </c>
      <c r="S12712" s="759" t="str">
        <f t="shared" si="381"/>
        <v>Infancia</v>
      </c>
    </row>
    <row r="12713" spans="16:19" ht="15">
      <c r="P12713" s="806" t="s">
        <v>900</v>
      </c>
      <c r="Q12713" s="807">
        <v>479</v>
      </c>
      <c r="R12713" s="807">
        <v>10</v>
      </c>
      <c r="S12713" s="759" t="str">
        <f t="shared" si="381"/>
        <v>Infancia</v>
      </c>
    </row>
    <row r="12714" spans="16:19" ht="15">
      <c r="P12714" s="806" t="s">
        <v>900</v>
      </c>
      <c r="Q12714" s="807">
        <v>469</v>
      </c>
      <c r="R12714" s="807">
        <v>11</v>
      </c>
      <c r="S12714" s="759" t="str">
        <f t="shared" si="381"/>
        <v>Infancia</v>
      </c>
    </row>
    <row r="12715" spans="16:19" ht="30">
      <c r="P12715" s="806" t="s">
        <v>900</v>
      </c>
      <c r="Q12715" s="807">
        <v>592</v>
      </c>
      <c r="R12715" s="807">
        <v>12</v>
      </c>
      <c r="S12715" s="759" t="str">
        <f t="shared" si="381"/>
        <v>Adolescente</v>
      </c>
    </row>
    <row r="12716" spans="16:19" ht="30">
      <c r="P12716" s="806" t="s">
        <v>900</v>
      </c>
      <c r="Q12716" s="807">
        <v>570</v>
      </c>
      <c r="R12716" s="807">
        <v>13</v>
      </c>
      <c r="S12716" s="759" t="str">
        <f t="shared" si="381"/>
        <v>Adolescente</v>
      </c>
    </row>
    <row r="12717" spans="16:19" ht="30">
      <c r="P12717" s="806" t="s">
        <v>900</v>
      </c>
      <c r="Q12717" s="807">
        <v>567</v>
      </c>
      <c r="R12717" s="807">
        <v>14</v>
      </c>
      <c r="S12717" s="759" t="str">
        <f t="shared" si="381"/>
        <v>Adolescente</v>
      </c>
    </row>
    <row r="12718" spans="16:19" ht="30">
      <c r="P12718" s="806" t="s">
        <v>900</v>
      </c>
      <c r="Q12718" s="807">
        <v>566</v>
      </c>
      <c r="R12718" s="807">
        <v>15</v>
      </c>
      <c r="S12718" s="759" t="str">
        <f t="shared" si="381"/>
        <v>Adolescente</v>
      </c>
    </row>
    <row r="12719" spans="16:19" ht="30">
      <c r="P12719" s="806" t="s">
        <v>900</v>
      </c>
      <c r="Q12719" s="807">
        <v>567</v>
      </c>
      <c r="R12719" s="807">
        <v>16</v>
      </c>
      <c r="S12719" s="759" t="str">
        <f t="shared" si="381"/>
        <v>Adolescente</v>
      </c>
    </row>
    <row r="12720" spans="16:19" ht="30">
      <c r="P12720" s="806" t="s">
        <v>900</v>
      </c>
      <c r="Q12720" s="807">
        <v>584</v>
      </c>
      <c r="R12720" s="807">
        <v>17</v>
      </c>
      <c r="S12720" s="759" t="str">
        <f t="shared" si="381"/>
        <v>Adolescente</v>
      </c>
    </row>
    <row r="12721" spans="16:19" ht="15">
      <c r="P12721" s="806" t="s">
        <v>900</v>
      </c>
      <c r="Q12721" s="807">
        <v>560</v>
      </c>
      <c r="R12721" s="807">
        <v>18</v>
      </c>
      <c r="S12721" s="759" t="str">
        <f t="shared" si="381"/>
        <v>Juventud</v>
      </c>
    </row>
    <row r="12722" spans="16:19" ht="15">
      <c r="P12722" s="806" t="s">
        <v>900</v>
      </c>
      <c r="Q12722" s="807">
        <v>487</v>
      </c>
      <c r="R12722" s="807">
        <v>19</v>
      </c>
      <c r="S12722" s="759" t="str">
        <f t="shared" si="381"/>
        <v>Juventud</v>
      </c>
    </row>
    <row r="12723" spans="16:19" ht="15">
      <c r="P12723" s="806" t="s">
        <v>900</v>
      </c>
      <c r="Q12723" s="807">
        <v>448</v>
      </c>
      <c r="R12723" s="807">
        <v>20</v>
      </c>
      <c r="S12723" s="759" t="str">
        <f t="shared" si="381"/>
        <v>Juventud</v>
      </c>
    </row>
    <row r="12724" spans="16:19" ht="15">
      <c r="P12724" s="806" t="s">
        <v>900</v>
      </c>
      <c r="Q12724" s="807">
        <v>471</v>
      </c>
      <c r="R12724" s="807">
        <v>21</v>
      </c>
      <c r="S12724" s="759" t="str">
        <f t="shared" si="381"/>
        <v>Juventud</v>
      </c>
    </row>
    <row r="12725" spans="16:19" ht="15">
      <c r="P12725" s="806" t="s">
        <v>900</v>
      </c>
      <c r="Q12725" s="807">
        <v>424</v>
      </c>
      <c r="R12725" s="807">
        <v>22</v>
      </c>
      <c r="S12725" s="759" t="str">
        <f t="shared" si="381"/>
        <v>Juventud</v>
      </c>
    </row>
    <row r="12726" spans="16:19" ht="15">
      <c r="P12726" s="806" t="s">
        <v>900</v>
      </c>
      <c r="Q12726" s="807">
        <v>344</v>
      </c>
      <c r="R12726" s="807">
        <v>23</v>
      </c>
      <c r="S12726" s="759" t="str">
        <f t="shared" si="381"/>
        <v>Juventud</v>
      </c>
    </row>
    <row r="12727" spans="16:19" ht="15">
      <c r="P12727" s="806" t="s">
        <v>900</v>
      </c>
      <c r="Q12727" s="807">
        <v>353</v>
      </c>
      <c r="R12727" s="807">
        <v>24</v>
      </c>
      <c r="S12727" s="759" t="str">
        <f t="shared" si="381"/>
        <v>Juventud</v>
      </c>
    </row>
    <row r="12728" spans="16:19" ht="15">
      <c r="P12728" s="806" t="s">
        <v>900</v>
      </c>
      <c r="Q12728" s="807">
        <v>330</v>
      </c>
      <c r="R12728" s="807">
        <v>25</v>
      </c>
      <c r="S12728" s="759" t="str">
        <f t="shared" si="381"/>
        <v>Juventud</v>
      </c>
    </row>
    <row r="12729" spans="16:19" ht="15">
      <c r="P12729" s="806" t="s">
        <v>900</v>
      </c>
      <c r="Q12729" s="807">
        <v>367</v>
      </c>
      <c r="R12729" s="807">
        <v>26</v>
      </c>
      <c r="S12729" s="759" t="str">
        <f t="shared" si="381"/>
        <v>Juventud</v>
      </c>
    </row>
    <row r="12730" spans="16:19" ht="15">
      <c r="P12730" s="806" t="s">
        <v>900</v>
      </c>
      <c r="Q12730" s="807">
        <v>328</v>
      </c>
      <c r="R12730" s="807">
        <v>27</v>
      </c>
      <c r="S12730" s="759" t="str">
        <f t="shared" si="381"/>
        <v>Juventud</v>
      </c>
    </row>
    <row r="12731" spans="16:19" ht="15">
      <c r="P12731" s="806" t="s">
        <v>900</v>
      </c>
      <c r="Q12731" s="807">
        <v>336</v>
      </c>
      <c r="R12731" s="807">
        <v>28</v>
      </c>
      <c r="S12731" s="759" t="str">
        <f t="shared" si="381"/>
        <v>Juventud</v>
      </c>
    </row>
    <row r="12732" spans="16:19" ht="15">
      <c r="P12732" s="806" t="s">
        <v>900</v>
      </c>
      <c r="Q12732" s="807">
        <v>316</v>
      </c>
      <c r="R12732" s="807">
        <v>29</v>
      </c>
      <c r="S12732" s="759" t="str">
        <f t="shared" si="381"/>
        <v>Adulto</v>
      </c>
    </row>
    <row r="12733" spans="16:19" ht="15">
      <c r="P12733" s="806" t="s">
        <v>900</v>
      </c>
      <c r="Q12733" s="807">
        <v>324</v>
      </c>
      <c r="R12733" s="807">
        <v>30</v>
      </c>
      <c r="S12733" s="759" t="str">
        <f t="shared" si="381"/>
        <v>Adulto</v>
      </c>
    </row>
    <row r="12734" spans="16:19" ht="15">
      <c r="P12734" s="806" t="s">
        <v>900</v>
      </c>
      <c r="Q12734" s="807">
        <v>295</v>
      </c>
      <c r="R12734" s="807">
        <v>31</v>
      </c>
      <c r="S12734" s="759" t="str">
        <f t="shared" si="381"/>
        <v>Adulto</v>
      </c>
    </row>
    <row r="12735" spans="16:19" ht="15">
      <c r="P12735" s="806" t="s">
        <v>900</v>
      </c>
      <c r="Q12735" s="807">
        <v>315</v>
      </c>
      <c r="R12735" s="807">
        <v>32</v>
      </c>
      <c r="S12735" s="759" t="str">
        <f t="shared" si="381"/>
        <v>Adulto</v>
      </c>
    </row>
    <row r="12736" spans="16:19" ht="15">
      <c r="P12736" s="806" t="s">
        <v>900</v>
      </c>
      <c r="Q12736" s="807">
        <v>321</v>
      </c>
      <c r="R12736" s="807">
        <v>33</v>
      </c>
      <c r="S12736" s="759" t="str">
        <f t="shared" si="381"/>
        <v>Adulto</v>
      </c>
    </row>
    <row r="12737" spans="16:19" ht="15">
      <c r="P12737" s="806" t="s">
        <v>900</v>
      </c>
      <c r="Q12737" s="807">
        <v>309</v>
      </c>
      <c r="R12737" s="807">
        <v>34</v>
      </c>
      <c r="S12737" s="759" t="str">
        <f t="shared" si="381"/>
        <v>Adulto</v>
      </c>
    </row>
    <row r="12738" spans="16:19" ht="15">
      <c r="P12738" s="806" t="s">
        <v>900</v>
      </c>
      <c r="Q12738" s="807">
        <v>335</v>
      </c>
      <c r="R12738" s="807">
        <v>35</v>
      </c>
      <c r="S12738" s="759" t="str">
        <f t="shared" si="381"/>
        <v>Adulto</v>
      </c>
    </row>
    <row r="12739" spans="16:19" ht="15">
      <c r="P12739" s="806" t="s">
        <v>900</v>
      </c>
      <c r="Q12739" s="807">
        <v>292</v>
      </c>
      <c r="R12739" s="807">
        <v>36</v>
      </c>
      <c r="S12739" s="759" t="str">
        <f t="shared" ref="S12739:S12802" si="382">IF(P12739=0,"",IF(AND(R12739&gt;=0,R12739&lt;=5),"Primera Infancia",IF(AND(R12739&gt;=6,R12739&lt;=11),"Infancia",IF(AND(R12739&gt;=12,R12739&lt;=17),"Adolescente",IF(AND(R12739&gt;=18,R12739&lt;=28),"Juventud",IF(AND(R12739&gt;=29,R12739&lt;=59),"Adulto","Vejez"))))))</f>
        <v>Adulto</v>
      </c>
    </row>
    <row r="12740" spans="16:19" ht="15">
      <c r="P12740" s="806" t="s">
        <v>900</v>
      </c>
      <c r="Q12740" s="807">
        <v>260</v>
      </c>
      <c r="R12740" s="807">
        <v>37</v>
      </c>
      <c r="S12740" s="759" t="str">
        <f t="shared" si="382"/>
        <v>Adulto</v>
      </c>
    </row>
    <row r="12741" spans="16:19" ht="15">
      <c r="P12741" s="806" t="s">
        <v>900</v>
      </c>
      <c r="Q12741" s="807">
        <v>263</v>
      </c>
      <c r="R12741" s="807">
        <v>38</v>
      </c>
      <c r="S12741" s="759" t="str">
        <f t="shared" si="382"/>
        <v>Adulto</v>
      </c>
    </row>
    <row r="12742" spans="16:19" ht="15">
      <c r="P12742" s="806" t="s">
        <v>900</v>
      </c>
      <c r="Q12742" s="807">
        <v>286</v>
      </c>
      <c r="R12742" s="807">
        <v>39</v>
      </c>
      <c r="S12742" s="759" t="str">
        <f t="shared" si="382"/>
        <v>Adulto</v>
      </c>
    </row>
    <row r="12743" spans="16:19" ht="15">
      <c r="P12743" s="806" t="s">
        <v>900</v>
      </c>
      <c r="Q12743" s="807">
        <v>261</v>
      </c>
      <c r="R12743" s="807">
        <v>40</v>
      </c>
      <c r="S12743" s="759" t="str">
        <f t="shared" si="382"/>
        <v>Adulto</v>
      </c>
    </row>
    <row r="12744" spans="16:19" ht="15">
      <c r="P12744" s="806" t="s">
        <v>900</v>
      </c>
      <c r="Q12744" s="807">
        <v>267</v>
      </c>
      <c r="R12744" s="807">
        <v>41</v>
      </c>
      <c r="S12744" s="759" t="str">
        <f t="shared" si="382"/>
        <v>Adulto</v>
      </c>
    </row>
    <row r="12745" spans="16:19" ht="15">
      <c r="P12745" s="806" t="s">
        <v>900</v>
      </c>
      <c r="Q12745" s="807">
        <v>273</v>
      </c>
      <c r="R12745" s="807">
        <v>42</v>
      </c>
      <c r="S12745" s="759" t="str">
        <f t="shared" si="382"/>
        <v>Adulto</v>
      </c>
    </row>
    <row r="12746" spans="16:19" ht="15">
      <c r="P12746" s="806" t="s">
        <v>900</v>
      </c>
      <c r="Q12746" s="807">
        <v>218</v>
      </c>
      <c r="R12746" s="807">
        <v>43</v>
      </c>
      <c r="S12746" s="759" t="str">
        <f t="shared" si="382"/>
        <v>Adulto</v>
      </c>
    </row>
    <row r="12747" spans="16:19" ht="15">
      <c r="P12747" s="806" t="s">
        <v>900</v>
      </c>
      <c r="Q12747" s="807">
        <v>211</v>
      </c>
      <c r="R12747" s="807">
        <v>44</v>
      </c>
      <c r="S12747" s="759" t="str">
        <f t="shared" si="382"/>
        <v>Adulto</v>
      </c>
    </row>
    <row r="12748" spans="16:19" ht="15">
      <c r="P12748" s="806" t="s">
        <v>900</v>
      </c>
      <c r="Q12748" s="807">
        <v>224</v>
      </c>
      <c r="R12748" s="807">
        <v>45</v>
      </c>
      <c r="S12748" s="759" t="str">
        <f t="shared" si="382"/>
        <v>Adulto</v>
      </c>
    </row>
    <row r="12749" spans="16:19" ht="15">
      <c r="P12749" s="806" t="s">
        <v>900</v>
      </c>
      <c r="Q12749" s="807">
        <v>233</v>
      </c>
      <c r="R12749" s="807">
        <v>46</v>
      </c>
      <c r="S12749" s="759" t="str">
        <f t="shared" si="382"/>
        <v>Adulto</v>
      </c>
    </row>
    <row r="12750" spans="16:19" ht="15">
      <c r="P12750" s="806" t="s">
        <v>900</v>
      </c>
      <c r="Q12750" s="807">
        <v>212</v>
      </c>
      <c r="R12750" s="807">
        <v>47</v>
      </c>
      <c r="S12750" s="759" t="str">
        <f t="shared" si="382"/>
        <v>Adulto</v>
      </c>
    </row>
    <row r="12751" spans="16:19" ht="15">
      <c r="P12751" s="806" t="s">
        <v>900</v>
      </c>
      <c r="Q12751" s="807">
        <v>203</v>
      </c>
      <c r="R12751" s="807">
        <v>48</v>
      </c>
      <c r="S12751" s="759" t="str">
        <f t="shared" si="382"/>
        <v>Adulto</v>
      </c>
    </row>
    <row r="12752" spans="16:19" ht="15">
      <c r="P12752" s="806" t="s">
        <v>900</v>
      </c>
      <c r="Q12752" s="807">
        <v>226</v>
      </c>
      <c r="R12752" s="807">
        <v>49</v>
      </c>
      <c r="S12752" s="759" t="str">
        <f t="shared" si="382"/>
        <v>Adulto</v>
      </c>
    </row>
    <row r="12753" spans="16:19" ht="15">
      <c r="P12753" s="806" t="s">
        <v>900</v>
      </c>
      <c r="Q12753" s="807">
        <v>222</v>
      </c>
      <c r="R12753" s="807">
        <v>50</v>
      </c>
      <c r="S12753" s="759" t="str">
        <f t="shared" si="382"/>
        <v>Adulto</v>
      </c>
    </row>
    <row r="12754" spans="16:19" ht="15">
      <c r="P12754" s="806" t="s">
        <v>900</v>
      </c>
      <c r="Q12754" s="807">
        <v>228</v>
      </c>
      <c r="R12754" s="807">
        <v>51</v>
      </c>
      <c r="S12754" s="759" t="str">
        <f t="shared" si="382"/>
        <v>Adulto</v>
      </c>
    </row>
    <row r="12755" spans="16:19" ht="15">
      <c r="P12755" s="806" t="s">
        <v>900</v>
      </c>
      <c r="Q12755" s="807">
        <v>217</v>
      </c>
      <c r="R12755" s="807">
        <v>52</v>
      </c>
      <c r="S12755" s="759" t="str">
        <f t="shared" si="382"/>
        <v>Adulto</v>
      </c>
    </row>
    <row r="12756" spans="16:19" ht="15">
      <c r="P12756" s="806" t="s">
        <v>900</v>
      </c>
      <c r="Q12756" s="807">
        <v>217</v>
      </c>
      <c r="R12756" s="807">
        <v>53</v>
      </c>
      <c r="S12756" s="759" t="str">
        <f t="shared" si="382"/>
        <v>Adulto</v>
      </c>
    </row>
    <row r="12757" spans="16:19" ht="15">
      <c r="P12757" s="806" t="s">
        <v>900</v>
      </c>
      <c r="Q12757" s="807">
        <v>202</v>
      </c>
      <c r="R12757" s="807">
        <v>54</v>
      </c>
      <c r="S12757" s="759" t="str">
        <f t="shared" si="382"/>
        <v>Adulto</v>
      </c>
    </row>
    <row r="12758" spans="16:19" ht="15">
      <c r="P12758" s="806" t="s">
        <v>900</v>
      </c>
      <c r="Q12758" s="807">
        <v>213</v>
      </c>
      <c r="R12758" s="807">
        <v>55</v>
      </c>
      <c r="S12758" s="759" t="str">
        <f t="shared" si="382"/>
        <v>Adulto</v>
      </c>
    </row>
    <row r="12759" spans="16:19" ht="15">
      <c r="P12759" s="806" t="s">
        <v>900</v>
      </c>
      <c r="Q12759" s="807">
        <v>238</v>
      </c>
      <c r="R12759" s="807">
        <v>56</v>
      </c>
      <c r="S12759" s="759" t="str">
        <f t="shared" si="382"/>
        <v>Adulto</v>
      </c>
    </row>
    <row r="12760" spans="16:19" ht="15">
      <c r="P12760" s="806" t="s">
        <v>900</v>
      </c>
      <c r="Q12760" s="807">
        <v>196</v>
      </c>
      <c r="R12760" s="807">
        <v>57</v>
      </c>
      <c r="S12760" s="759" t="str">
        <f t="shared" si="382"/>
        <v>Adulto</v>
      </c>
    </row>
    <row r="12761" spans="16:19" ht="15">
      <c r="P12761" s="806" t="s">
        <v>900</v>
      </c>
      <c r="Q12761" s="807">
        <v>208</v>
      </c>
      <c r="R12761" s="807">
        <v>58</v>
      </c>
      <c r="S12761" s="759" t="str">
        <f t="shared" si="382"/>
        <v>Adulto</v>
      </c>
    </row>
    <row r="12762" spans="16:19" ht="15">
      <c r="P12762" s="806" t="s">
        <v>900</v>
      </c>
      <c r="Q12762" s="807">
        <v>173</v>
      </c>
      <c r="R12762" s="807">
        <v>59</v>
      </c>
      <c r="S12762" s="759" t="str">
        <f t="shared" si="382"/>
        <v>Adulto</v>
      </c>
    </row>
    <row r="12763" spans="16:19" ht="15">
      <c r="P12763" s="806" t="s">
        <v>900</v>
      </c>
      <c r="Q12763" s="807">
        <v>186</v>
      </c>
      <c r="R12763" s="807">
        <v>60</v>
      </c>
      <c r="S12763" s="759" t="str">
        <f t="shared" si="382"/>
        <v>Vejez</v>
      </c>
    </row>
    <row r="12764" spans="16:19" ht="15">
      <c r="P12764" s="806" t="s">
        <v>900</v>
      </c>
      <c r="Q12764" s="807">
        <v>186</v>
      </c>
      <c r="R12764" s="807">
        <v>61</v>
      </c>
      <c r="S12764" s="759" t="str">
        <f t="shared" si="382"/>
        <v>Vejez</v>
      </c>
    </row>
    <row r="12765" spans="16:19" ht="15">
      <c r="P12765" s="806" t="s">
        <v>900</v>
      </c>
      <c r="Q12765" s="807">
        <v>156</v>
      </c>
      <c r="R12765" s="807">
        <v>62</v>
      </c>
      <c r="S12765" s="759" t="str">
        <f t="shared" si="382"/>
        <v>Vejez</v>
      </c>
    </row>
    <row r="12766" spans="16:19" ht="15">
      <c r="P12766" s="806" t="s">
        <v>900</v>
      </c>
      <c r="Q12766" s="807">
        <v>180</v>
      </c>
      <c r="R12766" s="807">
        <v>63</v>
      </c>
      <c r="S12766" s="759" t="str">
        <f t="shared" si="382"/>
        <v>Vejez</v>
      </c>
    </row>
    <row r="12767" spans="16:19" ht="15">
      <c r="P12767" s="806" t="s">
        <v>900</v>
      </c>
      <c r="Q12767" s="807">
        <v>167</v>
      </c>
      <c r="R12767" s="807">
        <v>64</v>
      </c>
      <c r="S12767" s="759" t="str">
        <f t="shared" si="382"/>
        <v>Vejez</v>
      </c>
    </row>
    <row r="12768" spans="16:19" ht="15">
      <c r="P12768" s="806" t="s">
        <v>900</v>
      </c>
      <c r="Q12768" s="807">
        <v>118</v>
      </c>
      <c r="R12768" s="807">
        <v>65</v>
      </c>
      <c r="S12768" s="759" t="str">
        <f t="shared" si="382"/>
        <v>Vejez</v>
      </c>
    </row>
    <row r="12769" spans="16:19" ht="15">
      <c r="P12769" s="806" t="s">
        <v>900</v>
      </c>
      <c r="Q12769" s="807">
        <v>127</v>
      </c>
      <c r="R12769" s="807">
        <v>66</v>
      </c>
      <c r="S12769" s="759" t="str">
        <f t="shared" si="382"/>
        <v>Vejez</v>
      </c>
    </row>
    <row r="12770" spans="16:19" ht="15">
      <c r="P12770" s="806" t="s">
        <v>900</v>
      </c>
      <c r="Q12770" s="807">
        <v>133</v>
      </c>
      <c r="R12770" s="807">
        <v>67</v>
      </c>
      <c r="S12770" s="759" t="str">
        <f t="shared" si="382"/>
        <v>Vejez</v>
      </c>
    </row>
    <row r="12771" spans="16:19" ht="15">
      <c r="P12771" s="806" t="s">
        <v>900</v>
      </c>
      <c r="Q12771" s="807">
        <v>121</v>
      </c>
      <c r="R12771" s="807">
        <v>68</v>
      </c>
      <c r="S12771" s="759" t="str">
        <f t="shared" si="382"/>
        <v>Vejez</v>
      </c>
    </row>
    <row r="12772" spans="16:19" ht="15">
      <c r="P12772" s="806" t="s">
        <v>900</v>
      </c>
      <c r="Q12772" s="807">
        <v>103</v>
      </c>
      <c r="R12772" s="807">
        <v>69</v>
      </c>
      <c r="S12772" s="759" t="str">
        <f t="shared" si="382"/>
        <v>Vejez</v>
      </c>
    </row>
    <row r="12773" spans="16:19" ht="15">
      <c r="P12773" s="806" t="s">
        <v>900</v>
      </c>
      <c r="Q12773" s="807">
        <v>104</v>
      </c>
      <c r="R12773" s="807">
        <v>70</v>
      </c>
      <c r="S12773" s="759" t="str">
        <f t="shared" si="382"/>
        <v>Vejez</v>
      </c>
    </row>
    <row r="12774" spans="16:19" ht="15">
      <c r="P12774" s="806" t="s">
        <v>900</v>
      </c>
      <c r="Q12774" s="807">
        <v>93</v>
      </c>
      <c r="R12774" s="807">
        <v>71</v>
      </c>
      <c r="S12774" s="759" t="str">
        <f t="shared" si="382"/>
        <v>Vejez</v>
      </c>
    </row>
    <row r="12775" spans="16:19" ht="15">
      <c r="P12775" s="806" t="s">
        <v>900</v>
      </c>
      <c r="Q12775" s="807">
        <v>83</v>
      </c>
      <c r="R12775" s="807">
        <v>72</v>
      </c>
      <c r="S12775" s="759" t="str">
        <f t="shared" si="382"/>
        <v>Vejez</v>
      </c>
    </row>
    <row r="12776" spans="16:19" ht="15">
      <c r="P12776" s="806" t="s">
        <v>900</v>
      </c>
      <c r="Q12776" s="807">
        <v>70</v>
      </c>
      <c r="R12776" s="807">
        <v>73</v>
      </c>
      <c r="S12776" s="759" t="str">
        <f t="shared" si="382"/>
        <v>Vejez</v>
      </c>
    </row>
    <row r="12777" spans="16:19" ht="15">
      <c r="P12777" s="806" t="s">
        <v>900</v>
      </c>
      <c r="Q12777" s="807">
        <v>68</v>
      </c>
      <c r="R12777" s="807">
        <v>74</v>
      </c>
      <c r="S12777" s="759" t="str">
        <f t="shared" si="382"/>
        <v>Vejez</v>
      </c>
    </row>
    <row r="12778" spans="16:19" ht="15">
      <c r="P12778" s="806" t="s">
        <v>900</v>
      </c>
      <c r="Q12778" s="807">
        <v>71</v>
      </c>
      <c r="R12778" s="807">
        <v>75</v>
      </c>
      <c r="S12778" s="759" t="str">
        <f t="shared" si="382"/>
        <v>Vejez</v>
      </c>
    </row>
    <row r="12779" spans="16:19" ht="15">
      <c r="P12779" s="806" t="s">
        <v>900</v>
      </c>
      <c r="Q12779" s="807">
        <v>52</v>
      </c>
      <c r="R12779" s="807">
        <v>76</v>
      </c>
      <c r="S12779" s="759" t="str">
        <f t="shared" si="382"/>
        <v>Vejez</v>
      </c>
    </row>
    <row r="12780" spans="16:19" ht="15">
      <c r="P12780" s="806" t="s">
        <v>900</v>
      </c>
      <c r="Q12780" s="807">
        <v>54</v>
      </c>
      <c r="R12780" s="807">
        <v>77</v>
      </c>
      <c r="S12780" s="759" t="str">
        <f t="shared" si="382"/>
        <v>Vejez</v>
      </c>
    </row>
    <row r="12781" spans="16:19" ht="15">
      <c r="P12781" s="806" t="s">
        <v>900</v>
      </c>
      <c r="Q12781" s="807">
        <v>45</v>
      </c>
      <c r="R12781" s="807">
        <v>78</v>
      </c>
      <c r="S12781" s="759" t="str">
        <f t="shared" si="382"/>
        <v>Vejez</v>
      </c>
    </row>
    <row r="12782" spans="16:19" ht="15">
      <c r="P12782" s="806" t="s">
        <v>900</v>
      </c>
      <c r="Q12782" s="807">
        <v>48</v>
      </c>
      <c r="R12782" s="807">
        <v>79</v>
      </c>
      <c r="S12782" s="759" t="str">
        <f t="shared" si="382"/>
        <v>Vejez</v>
      </c>
    </row>
    <row r="12783" spans="16:19" ht="15">
      <c r="P12783" s="806" t="s">
        <v>900</v>
      </c>
      <c r="Q12783" s="807">
        <v>41</v>
      </c>
      <c r="R12783" s="807">
        <v>80</v>
      </c>
      <c r="S12783" s="759" t="str">
        <f t="shared" si="382"/>
        <v>Vejez</v>
      </c>
    </row>
    <row r="12784" spans="16:19" ht="15">
      <c r="P12784" s="806" t="s">
        <v>900</v>
      </c>
      <c r="Q12784" s="807">
        <v>45</v>
      </c>
      <c r="R12784" s="807">
        <v>81</v>
      </c>
      <c r="S12784" s="759" t="str">
        <f t="shared" si="382"/>
        <v>Vejez</v>
      </c>
    </row>
    <row r="12785" spans="16:19" ht="15">
      <c r="P12785" s="806" t="s">
        <v>900</v>
      </c>
      <c r="Q12785" s="807">
        <v>44</v>
      </c>
      <c r="R12785" s="807">
        <v>82</v>
      </c>
      <c r="S12785" s="759" t="str">
        <f t="shared" si="382"/>
        <v>Vejez</v>
      </c>
    </row>
    <row r="12786" spans="16:19" ht="15">
      <c r="P12786" s="806" t="s">
        <v>900</v>
      </c>
      <c r="Q12786" s="807">
        <v>32</v>
      </c>
      <c r="R12786" s="807">
        <v>83</v>
      </c>
      <c r="S12786" s="759" t="str">
        <f t="shared" si="382"/>
        <v>Vejez</v>
      </c>
    </row>
    <row r="12787" spans="16:19" ht="15">
      <c r="P12787" s="806" t="s">
        <v>900</v>
      </c>
      <c r="Q12787" s="807">
        <v>29</v>
      </c>
      <c r="R12787" s="807">
        <v>84</v>
      </c>
      <c r="S12787" s="759" t="str">
        <f t="shared" si="382"/>
        <v>Vejez</v>
      </c>
    </row>
    <row r="12788" spans="16:19" ht="15">
      <c r="P12788" s="806" t="s">
        <v>900</v>
      </c>
      <c r="Q12788" s="807">
        <v>19</v>
      </c>
      <c r="R12788" s="807">
        <v>85</v>
      </c>
      <c r="S12788" s="759" t="str">
        <f t="shared" si="382"/>
        <v>Vejez</v>
      </c>
    </row>
    <row r="12789" spans="16:19" ht="15">
      <c r="P12789" s="806" t="s">
        <v>900</v>
      </c>
      <c r="Q12789" s="807">
        <v>28</v>
      </c>
      <c r="R12789" s="807">
        <v>86</v>
      </c>
      <c r="S12789" s="759" t="str">
        <f t="shared" si="382"/>
        <v>Vejez</v>
      </c>
    </row>
    <row r="12790" spans="16:19" ht="15">
      <c r="P12790" s="806" t="s">
        <v>900</v>
      </c>
      <c r="Q12790" s="807">
        <v>20</v>
      </c>
      <c r="R12790" s="807">
        <v>87</v>
      </c>
      <c r="S12790" s="759" t="str">
        <f t="shared" si="382"/>
        <v>Vejez</v>
      </c>
    </row>
    <row r="12791" spans="16:19" ht="15">
      <c r="P12791" s="806" t="s">
        <v>900</v>
      </c>
      <c r="Q12791" s="807">
        <v>16</v>
      </c>
      <c r="R12791" s="807">
        <v>88</v>
      </c>
      <c r="S12791" s="759" t="str">
        <f t="shared" si="382"/>
        <v>Vejez</v>
      </c>
    </row>
    <row r="12792" spans="16:19" ht="15">
      <c r="P12792" s="806" t="s">
        <v>900</v>
      </c>
      <c r="Q12792" s="807">
        <v>20</v>
      </c>
      <c r="R12792" s="807">
        <v>89</v>
      </c>
      <c r="S12792" s="759" t="str">
        <f t="shared" si="382"/>
        <v>Vejez</v>
      </c>
    </row>
    <row r="12793" spans="16:19" ht="15">
      <c r="P12793" s="806" t="s">
        <v>900</v>
      </c>
      <c r="Q12793" s="807">
        <v>6</v>
      </c>
      <c r="R12793" s="807">
        <v>90</v>
      </c>
      <c r="S12793" s="759" t="str">
        <f t="shared" si="382"/>
        <v>Vejez</v>
      </c>
    </row>
    <row r="12794" spans="16:19" ht="15">
      <c r="P12794" s="806" t="s">
        <v>900</v>
      </c>
      <c r="Q12794" s="807">
        <v>11</v>
      </c>
      <c r="R12794" s="807">
        <v>91</v>
      </c>
      <c r="S12794" s="759" t="str">
        <f t="shared" si="382"/>
        <v>Vejez</v>
      </c>
    </row>
    <row r="12795" spans="16:19" ht="15">
      <c r="P12795" s="806" t="s">
        <v>900</v>
      </c>
      <c r="Q12795" s="807">
        <v>9</v>
      </c>
      <c r="R12795" s="807">
        <v>92</v>
      </c>
      <c r="S12795" s="759" t="str">
        <f t="shared" si="382"/>
        <v>Vejez</v>
      </c>
    </row>
    <row r="12796" spans="16:19" ht="15">
      <c r="P12796" s="806" t="s">
        <v>900</v>
      </c>
      <c r="Q12796" s="807">
        <v>6</v>
      </c>
      <c r="R12796" s="807">
        <v>93</v>
      </c>
      <c r="S12796" s="759" t="str">
        <f t="shared" si="382"/>
        <v>Vejez</v>
      </c>
    </row>
    <row r="12797" spans="16:19" ht="15">
      <c r="P12797" s="806" t="s">
        <v>900</v>
      </c>
      <c r="Q12797" s="807">
        <v>7</v>
      </c>
      <c r="R12797" s="807">
        <v>94</v>
      </c>
      <c r="S12797" s="759" t="str">
        <f t="shared" si="382"/>
        <v>Vejez</v>
      </c>
    </row>
    <row r="12798" spans="16:19" ht="15">
      <c r="P12798" s="806" t="s">
        <v>900</v>
      </c>
      <c r="Q12798" s="807">
        <v>2</v>
      </c>
      <c r="R12798" s="807">
        <v>95</v>
      </c>
      <c r="S12798" s="759" t="str">
        <f t="shared" si="382"/>
        <v>Vejez</v>
      </c>
    </row>
    <row r="12799" spans="16:19" ht="15">
      <c r="P12799" s="806" t="s">
        <v>900</v>
      </c>
      <c r="Q12799" s="807">
        <v>3</v>
      </c>
      <c r="R12799" s="807">
        <v>96</v>
      </c>
      <c r="S12799" s="759" t="str">
        <f t="shared" si="382"/>
        <v>Vejez</v>
      </c>
    </row>
    <row r="12800" spans="16:19" ht="15">
      <c r="P12800" s="806" t="s">
        <v>900</v>
      </c>
      <c r="Q12800" s="807">
        <v>5</v>
      </c>
      <c r="R12800" s="807">
        <v>97</v>
      </c>
      <c r="S12800" s="759" t="str">
        <f t="shared" si="382"/>
        <v>Vejez</v>
      </c>
    </row>
    <row r="12801" spans="16:19" ht="15">
      <c r="P12801" s="806" t="s">
        <v>900</v>
      </c>
      <c r="Q12801" s="807">
        <v>4</v>
      </c>
      <c r="R12801" s="807">
        <v>98</v>
      </c>
      <c r="S12801" s="759" t="str">
        <f t="shared" si="382"/>
        <v>Vejez</v>
      </c>
    </row>
    <row r="12802" spans="16:19" ht="15">
      <c r="P12802" s="806" t="s">
        <v>900</v>
      </c>
      <c r="Q12802" s="807">
        <v>1</v>
      </c>
      <c r="R12802" s="807">
        <v>99</v>
      </c>
      <c r="S12802" s="759" t="str">
        <f t="shared" si="382"/>
        <v>Vejez</v>
      </c>
    </row>
    <row r="12803" spans="16:19" ht="15">
      <c r="P12803" s="806" t="s">
        <v>900</v>
      </c>
      <c r="Q12803" s="807">
        <v>3</v>
      </c>
      <c r="R12803" s="807">
        <v>100</v>
      </c>
      <c r="S12803" s="759" t="str">
        <f t="shared" ref="S12803:S12807" si="383">IF(P12803=0,"",IF(AND(R12803&gt;=0,R12803&lt;=5),"Primera Infancia",IF(AND(R12803&gt;=6,R12803&lt;=11),"Infancia",IF(AND(R12803&gt;=12,R12803&lt;=17),"Adolescente",IF(AND(R12803&gt;=18,R12803&lt;=28),"Juventud",IF(AND(R12803&gt;=29,R12803&lt;=59),"Adulto","Vejez"))))))</f>
        <v>Vejez</v>
      </c>
    </row>
    <row r="12804" spans="16:19" ht="15">
      <c r="P12804" s="806" t="s">
        <v>900</v>
      </c>
      <c r="Q12804" s="807">
        <v>2</v>
      </c>
      <c r="R12804" s="807">
        <v>101</v>
      </c>
      <c r="S12804" s="759" t="str">
        <f t="shared" si="383"/>
        <v>Vejez</v>
      </c>
    </row>
    <row r="12805" spans="16:19" ht="15">
      <c r="P12805" s="806" t="s">
        <v>900</v>
      </c>
      <c r="Q12805" s="807">
        <v>3</v>
      </c>
      <c r="R12805" s="807">
        <v>105</v>
      </c>
      <c r="S12805" s="759" t="str">
        <f t="shared" si="383"/>
        <v>Vejez</v>
      </c>
    </row>
    <row r="12806" spans="16:19" ht="15">
      <c r="P12806" s="806" t="s">
        <v>900</v>
      </c>
      <c r="Q12806" s="807">
        <v>2</v>
      </c>
      <c r="R12806" s="807">
        <v>106</v>
      </c>
      <c r="S12806" s="759" t="str">
        <f t="shared" si="383"/>
        <v>Vejez</v>
      </c>
    </row>
    <row r="12807" spans="16:19" ht="15">
      <c r="P12807" s="806" t="s">
        <v>900</v>
      </c>
      <c r="Q12807" s="807">
        <v>1</v>
      </c>
      <c r="R12807" s="807">
        <v>109</v>
      </c>
      <c r="S12807" s="759" t="str">
        <f t="shared" si="383"/>
        <v>Vejez</v>
      </c>
    </row>
  </sheetData>
  <autoFilter ref="A1:AG3065" xr:uid="{00000000-0009-0000-0000-00000E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CC00"/>
  </sheetPr>
  <dimension ref="A1:CB529"/>
  <sheetViews>
    <sheetView zoomScale="90" zoomScaleNormal="90" workbookViewId="0">
      <pane xSplit="2" ySplit="7" topLeftCell="L106" activePane="bottomRight" state="frozen"/>
      <selection pane="topRight" activeCell="C1" sqref="C1"/>
      <selection pane="bottomLeft" activeCell="A8" sqref="A8"/>
      <selection pane="bottomRight" activeCell="L116" sqref="L116"/>
    </sheetView>
  </sheetViews>
  <sheetFormatPr baseColWidth="10" defaultColWidth="11.42578125" defaultRowHeight="12.75"/>
  <cols>
    <col min="1" max="1" width="9.7109375" customWidth="1"/>
    <col min="2" max="2" width="20.140625" style="61" customWidth="1"/>
    <col min="3" max="3" width="8.28515625" style="61" bestFit="1" customWidth="1"/>
    <col min="4" max="4" width="6.85546875" style="61" customWidth="1"/>
    <col min="5" max="5" width="9.85546875" style="61" bestFit="1" customWidth="1"/>
    <col min="6" max="6" width="6.85546875" style="61" customWidth="1"/>
    <col min="7" max="7" width="8.28515625" style="61" bestFit="1" customWidth="1"/>
    <col min="8" max="8" width="6.85546875" style="61" customWidth="1"/>
    <col min="9" max="9" width="7.5703125" style="61" customWidth="1"/>
    <col min="10" max="10" width="8.85546875" style="61" customWidth="1"/>
    <col min="11" max="11" width="8.140625" style="61" customWidth="1"/>
    <col min="12" max="12" width="6.85546875" style="61" customWidth="1"/>
    <col min="13" max="13" width="10.85546875" style="61" bestFit="1" customWidth="1"/>
    <col min="14" max="14" width="6.85546875" style="61" bestFit="1" customWidth="1"/>
    <col min="15" max="15" width="10" style="61" bestFit="1" customWidth="1"/>
    <col min="16" max="16" width="6.85546875" style="61" bestFit="1" customWidth="1"/>
    <col min="17" max="17" width="13.28515625" style="61" bestFit="1" customWidth="1"/>
    <col min="18" max="18" width="6.85546875" style="61" bestFit="1" customWidth="1"/>
    <col min="19" max="19" width="13" style="61" bestFit="1" customWidth="1"/>
    <col min="20" max="20" width="6.85546875" style="61" bestFit="1" customWidth="1"/>
    <col min="21" max="21" width="11" style="61" bestFit="1" customWidth="1"/>
    <col min="22" max="22" width="6.85546875" style="61" bestFit="1" customWidth="1"/>
    <col min="23" max="23" width="9.5703125" style="61" bestFit="1" customWidth="1"/>
    <col min="24" max="24" width="6.28515625" style="61" customWidth="1"/>
    <col min="25" max="25" width="11" style="61" bestFit="1" customWidth="1"/>
    <col min="26" max="26" width="6.85546875" style="61" bestFit="1" customWidth="1"/>
    <col min="27" max="27" width="9.5703125" style="61" bestFit="1" customWidth="1"/>
    <col min="28" max="28" width="6.28515625" style="61" customWidth="1"/>
    <col min="29" max="29" width="13.28515625" style="61" customWidth="1"/>
    <col min="30" max="30" width="6.85546875" style="61" customWidth="1"/>
    <col min="31" max="31" width="9.85546875" style="61" bestFit="1" customWidth="1"/>
    <col min="32" max="32" width="6.85546875" style="61" customWidth="1"/>
    <col min="33" max="33" width="11.7109375" style="61" bestFit="1" customWidth="1"/>
    <col min="34" max="34" width="6.85546875" style="61" customWidth="1"/>
    <col min="35" max="35" width="11.7109375" style="61" bestFit="1" customWidth="1"/>
    <col min="36" max="36" width="6.85546875" style="61" customWidth="1"/>
    <col min="37" max="37" width="10.140625" style="61" bestFit="1" customWidth="1"/>
    <col min="38" max="38" width="6.85546875" style="61" customWidth="1"/>
    <col min="39" max="39" width="9.85546875" style="61" bestFit="1" customWidth="1"/>
    <col min="40" max="40" width="6.85546875" style="61" customWidth="1"/>
    <col min="41" max="42" width="15.85546875" style="61" customWidth="1"/>
    <col min="43" max="43" width="11.42578125" style="61"/>
    <col min="44" max="44" width="11.42578125" style="61" customWidth="1"/>
    <col min="45" max="45" width="4.42578125" style="61" hidden="1" customWidth="1"/>
    <col min="46" max="47" width="7.7109375" style="61" hidden="1" customWidth="1"/>
    <col min="48" max="48" width="6.7109375" style="61" hidden="1" customWidth="1"/>
    <col min="49" max="49" width="5.5703125" style="61" hidden="1" customWidth="1"/>
    <col min="50" max="50" width="8.7109375" style="61" hidden="1" customWidth="1"/>
    <col min="51" max="51" width="4.42578125" style="61" hidden="1" customWidth="1"/>
    <col min="52" max="53" width="7.7109375" style="61" hidden="1" customWidth="1"/>
    <col min="54" max="54" width="4.42578125" style="61" hidden="1" customWidth="1"/>
    <col min="55" max="55" width="7.7109375" style="61" hidden="1" customWidth="1"/>
    <col min="56" max="56" width="6.7109375" style="61" hidden="1" customWidth="1"/>
    <col min="57" max="57" width="11.42578125" style="61" hidden="1" customWidth="1"/>
    <col min="58" max="58" width="4.42578125" style="61" hidden="1" customWidth="1"/>
    <col min="59" max="59" width="9.85546875" style="61" hidden="1" customWidth="1"/>
    <col min="60" max="60" width="9.140625" style="61" hidden="1" customWidth="1"/>
    <col min="61" max="61" width="4.42578125" style="61" hidden="1" customWidth="1"/>
    <col min="62" max="62" width="9.42578125" style="61" hidden="1" customWidth="1"/>
    <col min="63" max="63" width="8.85546875" style="61" hidden="1" customWidth="1"/>
    <col min="64" max="64" width="4.42578125" style="61" hidden="1" customWidth="1"/>
    <col min="65" max="68" width="7.7109375" style="61" hidden="1" customWidth="1"/>
    <col min="69" max="69" width="5.5703125" style="61" hidden="1" customWidth="1"/>
    <col min="70" max="70" width="4.42578125" style="61" hidden="1" customWidth="1"/>
    <col min="71" max="71" width="10.42578125" style="61" hidden="1" customWidth="1"/>
    <col min="72" max="72" width="4.42578125" style="61" hidden="1" customWidth="1"/>
    <col min="73" max="74" width="8.85546875" style="61" hidden="1" customWidth="1"/>
    <col min="75" max="75" width="8.7109375" style="61" hidden="1" customWidth="1"/>
    <col min="76" max="77" width="11.42578125" style="61" hidden="1" customWidth="1"/>
    <col min="78" max="78" width="3.5703125" style="61" hidden="1" customWidth="1"/>
    <col min="79" max="79" width="7" style="61" hidden="1" customWidth="1"/>
    <col min="80" max="80" width="11.42578125" style="61" hidden="1" customWidth="1"/>
    <col min="81" max="272" width="11.42578125" style="61"/>
    <col min="273" max="273" width="20.140625" style="61" customWidth="1"/>
    <col min="274" max="274" width="7.5703125" style="61" bestFit="1" customWidth="1"/>
    <col min="275" max="275" width="9.140625" style="61" bestFit="1" customWidth="1"/>
    <col min="276" max="277" width="7.5703125" style="61" bestFit="1" customWidth="1"/>
    <col min="278" max="278" width="12.140625" style="61" bestFit="1" customWidth="1"/>
    <col min="279" max="279" width="10.5703125" style="61" bestFit="1" customWidth="1"/>
    <col min="280" max="280" width="9.140625" style="61" bestFit="1" customWidth="1"/>
    <col min="281" max="281" width="7.5703125" style="61" bestFit="1" customWidth="1"/>
    <col min="282" max="282" width="11.5703125" style="61" customWidth="1"/>
    <col min="283" max="528" width="11.42578125" style="61"/>
    <col min="529" max="529" width="20.140625" style="61" customWidth="1"/>
    <col min="530" max="530" width="7.5703125" style="61" bestFit="1" customWidth="1"/>
    <col min="531" max="531" width="9.140625" style="61" bestFit="1" customWidth="1"/>
    <col min="532" max="533" width="7.5703125" style="61" bestFit="1" customWidth="1"/>
    <col min="534" max="534" width="12.140625" style="61" bestFit="1" customWidth="1"/>
    <col min="535" max="535" width="10.5703125" style="61" bestFit="1" customWidth="1"/>
    <col min="536" max="536" width="9.140625" style="61" bestFit="1" customWidth="1"/>
    <col min="537" max="537" width="7.5703125" style="61" bestFit="1" customWidth="1"/>
    <col min="538" max="538" width="11.5703125" style="61" customWidth="1"/>
    <col min="539" max="784" width="11.42578125" style="61"/>
    <col min="785" max="785" width="20.140625" style="61" customWidth="1"/>
    <col min="786" max="786" width="7.5703125" style="61" bestFit="1" customWidth="1"/>
    <col min="787" max="787" width="9.140625" style="61" bestFit="1" customWidth="1"/>
    <col min="788" max="789" width="7.5703125" style="61" bestFit="1" customWidth="1"/>
    <col min="790" max="790" width="12.140625" style="61" bestFit="1" customWidth="1"/>
    <col min="791" max="791" width="10.5703125" style="61" bestFit="1" customWidth="1"/>
    <col min="792" max="792" width="9.140625" style="61" bestFit="1" customWidth="1"/>
    <col min="793" max="793" width="7.5703125" style="61" bestFit="1" customWidth="1"/>
    <col min="794" max="794" width="11.5703125" style="61" customWidth="1"/>
    <col min="795" max="1040" width="11.42578125" style="61"/>
    <col min="1041" max="1041" width="20.140625" style="61" customWidth="1"/>
    <col min="1042" max="1042" width="7.5703125" style="61" bestFit="1" customWidth="1"/>
    <col min="1043" max="1043" width="9.140625" style="61" bestFit="1" customWidth="1"/>
    <col min="1044" max="1045" width="7.5703125" style="61" bestFit="1" customWidth="1"/>
    <col min="1046" max="1046" width="12.140625" style="61" bestFit="1" customWidth="1"/>
    <col min="1047" max="1047" width="10.5703125" style="61" bestFit="1" customWidth="1"/>
    <col min="1048" max="1048" width="9.140625" style="61" bestFit="1" customWidth="1"/>
    <col min="1049" max="1049" width="7.5703125" style="61" bestFit="1" customWidth="1"/>
    <col min="1050" max="1050" width="11.5703125" style="61" customWidth="1"/>
    <col min="1051" max="1296" width="11.42578125" style="61"/>
    <col min="1297" max="1297" width="20.140625" style="61" customWidth="1"/>
    <col min="1298" max="1298" width="7.5703125" style="61" bestFit="1" customWidth="1"/>
    <col min="1299" max="1299" width="9.140625" style="61" bestFit="1" customWidth="1"/>
    <col min="1300" max="1301" width="7.5703125" style="61" bestFit="1" customWidth="1"/>
    <col min="1302" max="1302" width="12.140625" style="61" bestFit="1" customWidth="1"/>
    <col min="1303" max="1303" width="10.5703125" style="61" bestFit="1" customWidth="1"/>
    <col min="1304" max="1304" width="9.140625" style="61" bestFit="1" customWidth="1"/>
    <col min="1305" max="1305" width="7.5703125" style="61" bestFit="1" customWidth="1"/>
    <col min="1306" max="1306" width="11.5703125" style="61" customWidth="1"/>
    <col min="1307" max="1552" width="11.42578125" style="61"/>
    <col min="1553" max="1553" width="20.140625" style="61" customWidth="1"/>
    <col min="1554" max="1554" width="7.5703125" style="61" bestFit="1" customWidth="1"/>
    <col min="1555" max="1555" width="9.140625" style="61" bestFit="1" customWidth="1"/>
    <col min="1556" max="1557" width="7.5703125" style="61" bestFit="1" customWidth="1"/>
    <col min="1558" max="1558" width="12.140625" style="61" bestFit="1" customWidth="1"/>
    <col min="1559" max="1559" width="10.5703125" style="61" bestFit="1" customWidth="1"/>
    <col min="1560" max="1560" width="9.140625" style="61" bestFit="1" customWidth="1"/>
    <col min="1561" max="1561" width="7.5703125" style="61" bestFit="1" customWidth="1"/>
    <col min="1562" max="1562" width="11.5703125" style="61" customWidth="1"/>
    <col min="1563" max="1808" width="11.42578125" style="61"/>
    <col min="1809" max="1809" width="20.140625" style="61" customWidth="1"/>
    <col min="1810" max="1810" width="7.5703125" style="61" bestFit="1" customWidth="1"/>
    <col min="1811" max="1811" width="9.140625" style="61" bestFit="1" customWidth="1"/>
    <col min="1812" max="1813" width="7.5703125" style="61" bestFit="1" customWidth="1"/>
    <col min="1814" max="1814" width="12.140625" style="61" bestFit="1" customWidth="1"/>
    <col min="1815" max="1815" width="10.5703125" style="61" bestFit="1" customWidth="1"/>
    <col min="1816" max="1816" width="9.140625" style="61" bestFit="1" customWidth="1"/>
    <col min="1817" max="1817" width="7.5703125" style="61" bestFit="1" customWidth="1"/>
    <col min="1818" max="1818" width="11.5703125" style="61" customWidth="1"/>
    <col min="1819" max="2064" width="11.42578125" style="61"/>
    <col min="2065" max="2065" width="20.140625" style="61" customWidth="1"/>
    <col min="2066" max="2066" width="7.5703125" style="61" bestFit="1" customWidth="1"/>
    <col min="2067" max="2067" width="9.140625" style="61" bestFit="1" customWidth="1"/>
    <col min="2068" max="2069" width="7.5703125" style="61" bestFit="1" customWidth="1"/>
    <col min="2070" max="2070" width="12.140625" style="61" bestFit="1" customWidth="1"/>
    <col min="2071" max="2071" width="10.5703125" style="61" bestFit="1" customWidth="1"/>
    <col min="2072" max="2072" width="9.140625" style="61" bestFit="1" customWidth="1"/>
    <col min="2073" max="2073" width="7.5703125" style="61" bestFit="1" customWidth="1"/>
    <col min="2074" max="2074" width="11.5703125" style="61" customWidth="1"/>
    <col min="2075" max="2320" width="11.42578125" style="61"/>
    <col min="2321" max="2321" width="20.140625" style="61" customWidth="1"/>
    <col min="2322" max="2322" width="7.5703125" style="61" bestFit="1" customWidth="1"/>
    <col min="2323" max="2323" width="9.140625" style="61" bestFit="1" customWidth="1"/>
    <col min="2324" max="2325" width="7.5703125" style="61" bestFit="1" customWidth="1"/>
    <col min="2326" max="2326" width="12.140625" style="61" bestFit="1" customWidth="1"/>
    <col min="2327" max="2327" width="10.5703125" style="61" bestFit="1" customWidth="1"/>
    <col min="2328" max="2328" width="9.140625" style="61" bestFit="1" customWidth="1"/>
    <col min="2329" max="2329" width="7.5703125" style="61" bestFit="1" customWidth="1"/>
    <col min="2330" max="2330" width="11.5703125" style="61" customWidth="1"/>
    <col min="2331" max="2576" width="11.42578125" style="61"/>
    <col min="2577" max="2577" width="20.140625" style="61" customWidth="1"/>
    <col min="2578" max="2578" width="7.5703125" style="61" bestFit="1" customWidth="1"/>
    <col min="2579" max="2579" width="9.140625" style="61" bestFit="1" customWidth="1"/>
    <col min="2580" max="2581" width="7.5703125" style="61" bestFit="1" customWidth="1"/>
    <col min="2582" max="2582" width="12.140625" style="61" bestFit="1" customWidth="1"/>
    <col min="2583" max="2583" width="10.5703125" style="61" bestFit="1" customWidth="1"/>
    <col min="2584" max="2584" width="9.140625" style="61" bestFit="1" customWidth="1"/>
    <col min="2585" max="2585" width="7.5703125" style="61" bestFit="1" customWidth="1"/>
    <col min="2586" max="2586" width="11.5703125" style="61" customWidth="1"/>
    <col min="2587" max="2832" width="11.42578125" style="61"/>
    <col min="2833" max="2833" width="20.140625" style="61" customWidth="1"/>
    <col min="2834" max="2834" width="7.5703125" style="61" bestFit="1" customWidth="1"/>
    <col min="2835" max="2835" width="9.140625" style="61" bestFit="1" customWidth="1"/>
    <col min="2836" max="2837" width="7.5703125" style="61" bestFit="1" customWidth="1"/>
    <col min="2838" max="2838" width="12.140625" style="61" bestFit="1" customWidth="1"/>
    <col min="2839" max="2839" width="10.5703125" style="61" bestFit="1" customWidth="1"/>
    <col min="2840" max="2840" width="9.140625" style="61" bestFit="1" customWidth="1"/>
    <col min="2841" max="2841" width="7.5703125" style="61" bestFit="1" customWidth="1"/>
    <col min="2842" max="2842" width="11.5703125" style="61" customWidth="1"/>
    <col min="2843" max="3088" width="11.42578125" style="61"/>
    <col min="3089" max="3089" width="20.140625" style="61" customWidth="1"/>
    <col min="3090" max="3090" width="7.5703125" style="61" bestFit="1" customWidth="1"/>
    <col min="3091" max="3091" width="9.140625" style="61" bestFit="1" customWidth="1"/>
    <col min="3092" max="3093" width="7.5703125" style="61" bestFit="1" customWidth="1"/>
    <col min="3094" max="3094" width="12.140625" style="61" bestFit="1" customWidth="1"/>
    <col min="3095" max="3095" width="10.5703125" style="61" bestFit="1" customWidth="1"/>
    <col min="3096" max="3096" width="9.140625" style="61" bestFit="1" customWidth="1"/>
    <col min="3097" max="3097" width="7.5703125" style="61" bestFit="1" customWidth="1"/>
    <col min="3098" max="3098" width="11.5703125" style="61" customWidth="1"/>
    <col min="3099" max="3344" width="11.42578125" style="61"/>
    <col min="3345" max="3345" width="20.140625" style="61" customWidth="1"/>
    <col min="3346" max="3346" width="7.5703125" style="61" bestFit="1" customWidth="1"/>
    <col min="3347" max="3347" width="9.140625" style="61" bestFit="1" customWidth="1"/>
    <col min="3348" max="3349" width="7.5703125" style="61" bestFit="1" customWidth="1"/>
    <col min="3350" max="3350" width="12.140625" style="61" bestFit="1" customWidth="1"/>
    <col min="3351" max="3351" width="10.5703125" style="61" bestFit="1" customWidth="1"/>
    <col min="3352" max="3352" width="9.140625" style="61" bestFit="1" customWidth="1"/>
    <col min="3353" max="3353" width="7.5703125" style="61" bestFit="1" customWidth="1"/>
    <col min="3354" max="3354" width="11.5703125" style="61" customWidth="1"/>
    <col min="3355" max="3600" width="11.42578125" style="61"/>
    <col min="3601" max="3601" width="20.140625" style="61" customWidth="1"/>
    <col min="3602" max="3602" width="7.5703125" style="61" bestFit="1" customWidth="1"/>
    <col min="3603" max="3603" width="9.140625" style="61" bestFit="1" customWidth="1"/>
    <col min="3604" max="3605" width="7.5703125" style="61" bestFit="1" customWidth="1"/>
    <col min="3606" max="3606" width="12.140625" style="61" bestFit="1" customWidth="1"/>
    <col min="3607" max="3607" width="10.5703125" style="61" bestFit="1" customWidth="1"/>
    <col min="3608" max="3608" width="9.140625" style="61" bestFit="1" customWidth="1"/>
    <col min="3609" max="3609" width="7.5703125" style="61" bestFit="1" customWidth="1"/>
    <col min="3610" max="3610" width="11.5703125" style="61" customWidth="1"/>
    <col min="3611" max="3856" width="11.42578125" style="61"/>
    <col min="3857" max="3857" width="20.140625" style="61" customWidth="1"/>
    <col min="3858" max="3858" width="7.5703125" style="61" bestFit="1" customWidth="1"/>
    <col min="3859" max="3859" width="9.140625" style="61" bestFit="1" customWidth="1"/>
    <col min="3860" max="3861" width="7.5703125" style="61" bestFit="1" customWidth="1"/>
    <col min="3862" max="3862" width="12.140625" style="61" bestFit="1" customWidth="1"/>
    <col min="3863" max="3863" width="10.5703125" style="61" bestFit="1" customWidth="1"/>
    <col min="3864" max="3864" width="9.140625" style="61" bestFit="1" customWidth="1"/>
    <col min="3865" max="3865" width="7.5703125" style="61" bestFit="1" customWidth="1"/>
    <col min="3866" max="3866" width="11.5703125" style="61" customWidth="1"/>
    <col min="3867" max="4112" width="11.42578125" style="61"/>
    <col min="4113" max="4113" width="20.140625" style="61" customWidth="1"/>
    <col min="4114" max="4114" width="7.5703125" style="61" bestFit="1" customWidth="1"/>
    <col min="4115" max="4115" width="9.140625" style="61" bestFit="1" customWidth="1"/>
    <col min="4116" max="4117" width="7.5703125" style="61" bestFit="1" customWidth="1"/>
    <col min="4118" max="4118" width="12.140625" style="61" bestFit="1" customWidth="1"/>
    <col min="4119" max="4119" width="10.5703125" style="61" bestFit="1" customWidth="1"/>
    <col min="4120" max="4120" width="9.140625" style="61" bestFit="1" customWidth="1"/>
    <col min="4121" max="4121" width="7.5703125" style="61" bestFit="1" customWidth="1"/>
    <col min="4122" max="4122" width="11.5703125" style="61" customWidth="1"/>
    <col min="4123" max="4368" width="11.42578125" style="61"/>
    <col min="4369" max="4369" width="20.140625" style="61" customWidth="1"/>
    <col min="4370" max="4370" width="7.5703125" style="61" bestFit="1" customWidth="1"/>
    <col min="4371" max="4371" width="9.140625" style="61" bestFit="1" customWidth="1"/>
    <col min="4372" max="4373" width="7.5703125" style="61" bestFit="1" customWidth="1"/>
    <col min="4374" max="4374" width="12.140625" style="61" bestFit="1" customWidth="1"/>
    <col min="4375" max="4375" width="10.5703125" style="61" bestFit="1" customWidth="1"/>
    <col min="4376" max="4376" width="9.140625" style="61" bestFit="1" customWidth="1"/>
    <col min="4377" max="4377" width="7.5703125" style="61" bestFit="1" customWidth="1"/>
    <col min="4378" max="4378" width="11.5703125" style="61" customWidth="1"/>
    <col min="4379" max="4624" width="11.42578125" style="61"/>
    <col min="4625" max="4625" width="20.140625" style="61" customWidth="1"/>
    <col min="4626" max="4626" width="7.5703125" style="61" bestFit="1" customWidth="1"/>
    <col min="4627" max="4627" width="9.140625" style="61" bestFit="1" customWidth="1"/>
    <col min="4628" max="4629" width="7.5703125" style="61" bestFit="1" customWidth="1"/>
    <col min="4630" max="4630" width="12.140625" style="61" bestFit="1" customWidth="1"/>
    <col min="4631" max="4631" width="10.5703125" style="61" bestFit="1" customWidth="1"/>
    <col min="4632" max="4632" width="9.140625" style="61" bestFit="1" customWidth="1"/>
    <col min="4633" max="4633" width="7.5703125" style="61" bestFit="1" customWidth="1"/>
    <col min="4634" max="4634" width="11.5703125" style="61" customWidth="1"/>
    <col min="4635" max="4880" width="11.42578125" style="61"/>
    <col min="4881" max="4881" width="20.140625" style="61" customWidth="1"/>
    <col min="4882" max="4882" width="7.5703125" style="61" bestFit="1" customWidth="1"/>
    <col min="4883" max="4883" width="9.140625" style="61" bestFit="1" customWidth="1"/>
    <col min="4884" max="4885" width="7.5703125" style="61" bestFit="1" customWidth="1"/>
    <col min="4886" max="4886" width="12.140625" style="61" bestFit="1" customWidth="1"/>
    <col min="4887" max="4887" width="10.5703125" style="61" bestFit="1" customWidth="1"/>
    <col min="4888" max="4888" width="9.140625" style="61" bestFit="1" customWidth="1"/>
    <col min="4889" max="4889" width="7.5703125" style="61" bestFit="1" customWidth="1"/>
    <col min="4890" max="4890" width="11.5703125" style="61" customWidth="1"/>
    <col min="4891" max="5136" width="11.42578125" style="61"/>
    <col min="5137" max="5137" width="20.140625" style="61" customWidth="1"/>
    <col min="5138" max="5138" width="7.5703125" style="61" bestFit="1" customWidth="1"/>
    <col min="5139" max="5139" width="9.140625" style="61" bestFit="1" customWidth="1"/>
    <col min="5140" max="5141" width="7.5703125" style="61" bestFit="1" customWidth="1"/>
    <col min="5142" max="5142" width="12.140625" style="61" bestFit="1" customWidth="1"/>
    <col min="5143" max="5143" width="10.5703125" style="61" bestFit="1" customWidth="1"/>
    <col min="5144" max="5144" width="9.140625" style="61" bestFit="1" customWidth="1"/>
    <col min="5145" max="5145" width="7.5703125" style="61" bestFit="1" customWidth="1"/>
    <col min="5146" max="5146" width="11.5703125" style="61" customWidth="1"/>
    <col min="5147" max="5392" width="11.42578125" style="61"/>
    <col min="5393" max="5393" width="20.140625" style="61" customWidth="1"/>
    <col min="5394" max="5394" width="7.5703125" style="61" bestFit="1" customWidth="1"/>
    <col min="5395" max="5395" width="9.140625" style="61" bestFit="1" customWidth="1"/>
    <col min="5396" max="5397" width="7.5703125" style="61" bestFit="1" customWidth="1"/>
    <col min="5398" max="5398" width="12.140625" style="61" bestFit="1" customWidth="1"/>
    <col min="5399" max="5399" width="10.5703125" style="61" bestFit="1" customWidth="1"/>
    <col min="5400" max="5400" width="9.140625" style="61" bestFit="1" customWidth="1"/>
    <col min="5401" max="5401" width="7.5703125" style="61" bestFit="1" customWidth="1"/>
    <col min="5402" max="5402" width="11.5703125" style="61" customWidth="1"/>
    <col min="5403" max="5648" width="11.42578125" style="61"/>
    <col min="5649" max="5649" width="20.140625" style="61" customWidth="1"/>
    <col min="5650" max="5650" width="7.5703125" style="61" bestFit="1" customWidth="1"/>
    <col min="5651" max="5651" width="9.140625" style="61" bestFit="1" customWidth="1"/>
    <col min="5652" max="5653" width="7.5703125" style="61" bestFit="1" customWidth="1"/>
    <col min="5654" max="5654" width="12.140625" style="61" bestFit="1" customWidth="1"/>
    <col min="5655" max="5655" width="10.5703125" style="61" bestFit="1" customWidth="1"/>
    <col min="5656" max="5656" width="9.140625" style="61" bestFit="1" customWidth="1"/>
    <col min="5657" max="5657" width="7.5703125" style="61" bestFit="1" customWidth="1"/>
    <col min="5658" max="5658" width="11.5703125" style="61" customWidth="1"/>
    <col min="5659" max="5904" width="11.42578125" style="61"/>
    <col min="5905" max="5905" width="20.140625" style="61" customWidth="1"/>
    <col min="5906" max="5906" width="7.5703125" style="61" bestFit="1" customWidth="1"/>
    <col min="5907" max="5907" width="9.140625" style="61" bestFit="1" customWidth="1"/>
    <col min="5908" max="5909" width="7.5703125" style="61" bestFit="1" customWidth="1"/>
    <col min="5910" max="5910" width="12.140625" style="61" bestFit="1" customWidth="1"/>
    <col min="5911" max="5911" width="10.5703125" style="61" bestFit="1" customWidth="1"/>
    <col min="5912" max="5912" width="9.140625" style="61" bestFit="1" customWidth="1"/>
    <col min="5913" max="5913" width="7.5703125" style="61" bestFit="1" customWidth="1"/>
    <col min="5914" max="5914" width="11.5703125" style="61" customWidth="1"/>
    <col min="5915" max="6160" width="11.42578125" style="61"/>
    <col min="6161" max="6161" width="20.140625" style="61" customWidth="1"/>
    <col min="6162" max="6162" width="7.5703125" style="61" bestFit="1" customWidth="1"/>
    <col min="6163" max="6163" width="9.140625" style="61" bestFit="1" customWidth="1"/>
    <col min="6164" max="6165" width="7.5703125" style="61" bestFit="1" customWidth="1"/>
    <col min="6166" max="6166" width="12.140625" style="61" bestFit="1" customWidth="1"/>
    <col min="6167" max="6167" width="10.5703125" style="61" bestFit="1" customWidth="1"/>
    <col min="6168" max="6168" width="9.140625" style="61" bestFit="1" customWidth="1"/>
    <col min="6169" max="6169" width="7.5703125" style="61" bestFit="1" customWidth="1"/>
    <col min="6170" max="6170" width="11.5703125" style="61" customWidth="1"/>
    <col min="6171" max="6416" width="11.42578125" style="61"/>
    <col min="6417" max="6417" width="20.140625" style="61" customWidth="1"/>
    <col min="6418" max="6418" width="7.5703125" style="61" bestFit="1" customWidth="1"/>
    <col min="6419" max="6419" width="9.140625" style="61" bestFit="1" customWidth="1"/>
    <col min="6420" max="6421" width="7.5703125" style="61" bestFit="1" customWidth="1"/>
    <col min="6422" max="6422" width="12.140625" style="61" bestFit="1" customWidth="1"/>
    <col min="6423" max="6423" width="10.5703125" style="61" bestFit="1" customWidth="1"/>
    <col min="6424" max="6424" width="9.140625" style="61" bestFit="1" customWidth="1"/>
    <col min="6425" max="6425" width="7.5703125" style="61" bestFit="1" customWidth="1"/>
    <col min="6426" max="6426" width="11.5703125" style="61" customWidth="1"/>
    <col min="6427" max="6672" width="11.42578125" style="61"/>
    <col min="6673" max="6673" width="20.140625" style="61" customWidth="1"/>
    <col min="6674" max="6674" width="7.5703125" style="61" bestFit="1" customWidth="1"/>
    <col min="6675" max="6675" width="9.140625" style="61" bestFit="1" customWidth="1"/>
    <col min="6676" max="6677" width="7.5703125" style="61" bestFit="1" customWidth="1"/>
    <col min="6678" max="6678" width="12.140625" style="61" bestFit="1" customWidth="1"/>
    <col min="6679" max="6679" width="10.5703125" style="61" bestFit="1" customWidth="1"/>
    <col min="6680" max="6680" width="9.140625" style="61" bestFit="1" customWidth="1"/>
    <col min="6681" max="6681" width="7.5703125" style="61" bestFit="1" customWidth="1"/>
    <col min="6682" max="6682" width="11.5703125" style="61" customWidth="1"/>
    <col min="6683" max="6928" width="11.42578125" style="61"/>
    <col min="6929" max="6929" width="20.140625" style="61" customWidth="1"/>
    <col min="6930" max="6930" width="7.5703125" style="61" bestFit="1" customWidth="1"/>
    <col min="6931" max="6931" width="9.140625" style="61" bestFit="1" customWidth="1"/>
    <col min="6932" max="6933" width="7.5703125" style="61" bestFit="1" customWidth="1"/>
    <col min="6934" max="6934" width="12.140625" style="61" bestFit="1" customWidth="1"/>
    <col min="6935" max="6935" width="10.5703125" style="61" bestFit="1" customWidth="1"/>
    <col min="6936" max="6936" width="9.140625" style="61" bestFit="1" customWidth="1"/>
    <col min="6937" max="6937" width="7.5703125" style="61" bestFit="1" customWidth="1"/>
    <col min="6938" max="6938" width="11.5703125" style="61" customWidth="1"/>
    <col min="6939" max="7184" width="11.42578125" style="61"/>
    <col min="7185" max="7185" width="20.140625" style="61" customWidth="1"/>
    <col min="7186" max="7186" width="7.5703125" style="61" bestFit="1" customWidth="1"/>
    <col min="7187" max="7187" width="9.140625" style="61" bestFit="1" customWidth="1"/>
    <col min="7188" max="7189" width="7.5703125" style="61" bestFit="1" customWidth="1"/>
    <col min="7190" max="7190" width="12.140625" style="61" bestFit="1" customWidth="1"/>
    <col min="7191" max="7191" width="10.5703125" style="61" bestFit="1" customWidth="1"/>
    <col min="7192" max="7192" width="9.140625" style="61" bestFit="1" customWidth="1"/>
    <col min="7193" max="7193" width="7.5703125" style="61" bestFit="1" customWidth="1"/>
    <col min="7194" max="7194" width="11.5703125" style="61" customWidth="1"/>
    <col min="7195" max="7440" width="11.42578125" style="61"/>
    <col min="7441" max="7441" width="20.140625" style="61" customWidth="1"/>
    <col min="7442" max="7442" width="7.5703125" style="61" bestFit="1" customWidth="1"/>
    <col min="7443" max="7443" width="9.140625" style="61" bestFit="1" customWidth="1"/>
    <col min="7444" max="7445" width="7.5703125" style="61" bestFit="1" customWidth="1"/>
    <col min="7446" max="7446" width="12.140625" style="61" bestFit="1" customWidth="1"/>
    <col min="7447" max="7447" width="10.5703125" style="61" bestFit="1" customWidth="1"/>
    <col min="7448" max="7448" width="9.140625" style="61" bestFit="1" customWidth="1"/>
    <col min="7449" max="7449" width="7.5703125" style="61" bestFit="1" customWidth="1"/>
    <col min="7450" max="7450" width="11.5703125" style="61" customWidth="1"/>
    <col min="7451" max="7696" width="11.42578125" style="61"/>
    <col min="7697" max="7697" width="20.140625" style="61" customWidth="1"/>
    <col min="7698" max="7698" width="7.5703125" style="61" bestFit="1" customWidth="1"/>
    <col min="7699" max="7699" width="9.140625" style="61" bestFit="1" customWidth="1"/>
    <col min="7700" max="7701" width="7.5703125" style="61" bestFit="1" customWidth="1"/>
    <col min="7702" max="7702" width="12.140625" style="61" bestFit="1" customWidth="1"/>
    <col min="7703" max="7703" width="10.5703125" style="61" bestFit="1" customWidth="1"/>
    <col min="7704" max="7704" width="9.140625" style="61" bestFit="1" customWidth="1"/>
    <col min="7705" max="7705" width="7.5703125" style="61" bestFit="1" customWidth="1"/>
    <col min="7706" max="7706" width="11.5703125" style="61" customWidth="1"/>
    <col min="7707" max="7952" width="11.42578125" style="61"/>
    <col min="7953" max="7953" width="20.140625" style="61" customWidth="1"/>
    <col min="7954" max="7954" width="7.5703125" style="61" bestFit="1" customWidth="1"/>
    <col min="7955" max="7955" width="9.140625" style="61" bestFit="1" customWidth="1"/>
    <col min="7956" max="7957" width="7.5703125" style="61" bestFit="1" customWidth="1"/>
    <col min="7958" max="7958" width="12.140625" style="61" bestFit="1" customWidth="1"/>
    <col min="7959" max="7959" width="10.5703125" style="61" bestFit="1" customWidth="1"/>
    <col min="7960" max="7960" width="9.140625" style="61" bestFit="1" customWidth="1"/>
    <col min="7961" max="7961" width="7.5703125" style="61" bestFit="1" customWidth="1"/>
    <col min="7962" max="7962" width="11.5703125" style="61" customWidth="1"/>
    <col min="7963" max="8208" width="11.42578125" style="61"/>
    <col min="8209" max="8209" width="20.140625" style="61" customWidth="1"/>
    <col min="8210" max="8210" width="7.5703125" style="61" bestFit="1" customWidth="1"/>
    <col min="8211" max="8211" width="9.140625" style="61" bestFit="1" customWidth="1"/>
    <col min="8212" max="8213" width="7.5703125" style="61" bestFit="1" customWidth="1"/>
    <col min="8214" max="8214" width="12.140625" style="61" bestFit="1" customWidth="1"/>
    <col min="8215" max="8215" width="10.5703125" style="61" bestFit="1" customWidth="1"/>
    <col min="8216" max="8216" width="9.140625" style="61" bestFit="1" customWidth="1"/>
    <col min="8217" max="8217" width="7.5703125" style="61" bestFit="1" customWidth="1"/>
    <col min="8218" max="8218" width="11.5703125" style="61" customWidth="1"/>
    <col min="8219" max="8464" width="11.42578125" style="61"/>
    <col min="8465" max="8465" width="20.140625" style="61" customWidth="1"/>
    <col min="8466" max="8466" width="7.5703125" style="61" bestFit="1" customWidth="1"/>
    <col min="8467" max="8467" width="9.140625" style="61" bestFit="1" customWidth="1"/>
    <col min="8468" max="8469" width="7.5703125" style="61" bestFit="1" customWidth="1"/>
    <col min="8470" max="8470" width="12.140625" style="61" bestFit="1" customWidth="1"/>
    <col min="8471" max="8471" width="10.5703125" style="61" bestFit="1" customWidth="1"/>
    <col min="8472" max="8472" width="9.140625" style="61" bestFit="1" customWidth="1"/>
    <col min="8473" max="8473" width="7.5703125" style="61" bestFit="1" customWidth="1"/>
    <col min="8474" max="8474" width="11.5703125" style="61" customWidth="1"/>
    <col min="8475" max="8720" width="11.42578125" style="61"/>
    <col min="8721" max="8721" width="20.140625" style="61" customWidth="1"/>
    <col min="8722" max="8722" width="7.5703125" style="61" bestFit="1" customWidth="1"/>
    <col min="8723" max="8723" width="9.140625" style="61" bestFit="1" customWidth="1"/>
    <col min="8724" max="8725" width="7.5703125" style="61" bestFit="1" customWidth="1"/>
    <col min="8726" max="8726" width="12.140625" style="61" bestFit="1" customWidth="1"/>
    <col min="8727" max="8727" width="10.5703125" style="61" bestFit="1" customWidth="1"/>
    <col min="8728" max="8728" width="9.140625" style="61" bestFit="1" customWidth="1"/>
    <col min="8729" max="8729" width="7.5703125" style="61" bestFit="1" customWidth="1"/>
    <col min="8730" max="8730" width="11.5703125" style="61" customWidth="1"/>
    <col min="8731" max="8976" width="11.42578125" style="61"/>
    <col min="8977" max="8977" width="20.140625" style="61" customWidth="1"/>
    <col min="8978" max="8978" width="7.5703125" style="61" bestFit="1" customWidth="1"/>
    <col min="8979" max="8979" width="9.140625" style="61" bestFit="1" customWidth="1"/>
    <col min="8980" max="8981" width="7.5703125" style="61" bestFit="1" customWidth="1"/>
    <col min="8982" max="8982" width="12.140625" style="61" bestFit="1" customWidth="1"/>
    <col min="8983" max="8983" width="10.5703125" style="61" bestFit="1" customWidth="1"/>
    <col min="8984" max="8984" width="9.140625" style="61" bestFit="1" customWidth="1"/>
    <col min="8985" max="8985" width="7.5703125" style="61" bestFit="1" customWidth="1"/>
    <col min="8986" max="8986" width="11.5703125" style="61" customWidth="1"/>
    <col min="8987" max="9232" width="11.42578125" style="61"/>
    <col min="9233" max="9233" width="20.140625" style="61" customWidth="1"/>
    <col min="9234" max="9234" width="7.5703125" style="61" bestFit="1" customWidth="1"/>
    <col min="9235" max="9235" width="9.140625" style="61" bestFit="1" customWidth="1"/>
    <col min="9236" max="9237" width="7.5703125" style="61" bestFit="1" customWidth="1"/>
    <col min="9238" max="9238" width="12.140625" style="61" bestFit="1" customWidth="1"/>
    <col min="9239" max="9239" width="10.5703125" style="61" bestFit="1" customWidth="1"/>
    <col min="9240" max="9240" width="9.140625" style="61" bestFit="1" customWidth="1"/>
    <col min="9241" max="9241" width="7.5703125" style="61" bestFit="1" customWidth="1"/>
    <col min="9242" max="9242" width="11.5703125" style="61" customWidth="1"/>
    <col min="9243" max="9488" width="11.42578125" style="61"/>
    <col min="9489" max="9489" width="20.140625" style="61" customWidth="1"/>
    <col min="9490" max="9490" width="7.5703125" style="61" bestFit="1" customWidth="1"/>
    <col min="9491" max="9491" width="9.140625" style="61" bestFit="1" customWidth="1"/>
    <col min="9492" max="9493" width="7.5703125" style="61" bestFit="1" customWidth="1"/>
    <col min="9494" max="9494" width="12.140625" style="61" bestFit="1" customWidth="1"/>
    <col min="9495" max="9495" width="10.5703125" style="61" bestFit="1" customWidth="1"/>
    <col min="9496" max="9496" width="9.140625" style="61" bestFit="1" customWidth="1"/>
    <col min="9497" max="9497" width="7.5703125" style="61" bestFit="1" customWidth="1"/>
    <col min="9498" max="9498" width="11.5703125" style="61" customWidth="1"/>
    <col min="9499" max="9744" width="11.42578125" style="61"/>
    <col min="9745" max="9745" width="20.140625" style="61" customWidth="1"/>
    <col min="9746" max="9746" width="7.5703125" style="61" bestFit="1" customWidth="1"/>
    <col min="9747" max="9747" width="9.140625" style="61" bestFit="1" customWidth="1"/>
    <col min="9748" max="9749" width="7.5703125" style="61" bestFit="1" customWidth="1"/>
    <col min="9750" max="9750" width="12.140625" style="61" bestFit="1" customWidth="1"/>
    <col min="9751" max="9751" width="10.5703125" style="61" bestFit="1" customWidth="1"/>
    <col min="9752" max="9752" width="9.140625" style="61" bestFit="1" customWidth="1"/>
    <col min="9753" max="9753" width="7.5703125" style="61" bestFit="1" customWidth="1"/>
    <col min="9754" max="9754" width="11.5703125" style="61" customWidth="1"/>
    <col min="9755" max="10000" width="11.42578125" style="61"/>
    <col min="10001" max="10001" width="20.140625" style="61" customWidth="1"/>
    <col min="10002" max="10002" width="7.5703125" style="61" bestFit="1" customWidth="1"/>
    <col min="10003" max="10003" width="9.140625" style="61" bestFit="1" customWidth="1"/>
    <col min="10004" max="10005" width="7.5703125" style="61" bestFit="1" customWidth="1"/>
    <col min="10006" max="10006" width="12.140625" style="61" bestFit="1" customWidth="1"/>
    <col min="10007" max="10007" width="10.5703125" style="61" bestFit="1" customWidth="1"/>
    <col min="10008" max="10008" width="9.140625" style="61" bestFit="1" customWidth="1"/>
    <col min="10009" max="10009" width="7.5703125" style="61" bestFit="1" customWidth="1"/>
    <col min="10010" max="10010" width="11.5703125" style="61" customWidth="1"/>
    <col min="10011" max="10256" width="11.42578125" style="61"/>
    <col min="10257" max="10257" width="20.140625" style="61" customWidth="1"/>
    <col min="10258" max="10258" width="7.5703125" style="61" bestFit="1" customWidth="1"/>
    <col min="10259" max="10259" width="9.140625" style="61" bestFit="1" customWidth="1"/>
    <col min="10260" max="10261" width="7.5703125" style="61" bestFit="1" customWidth="1"/>
    <col min="10262" max="10262" width="12.140625" style="61" bestFit="1" customWidth="1"/>
    <col min="10263" max="10263" width="10.5703125" style="61" bestFit="1" customWidth="1"/>
    <col min="10264" max="10264" width="9.140625" style="61" bestFit="1" customWidth="1"/>
    <col min="10265" max="10265" width="7.5703125" style="61" bestFit="1" customWidth="1"/>
    <col min="10266" max="10266" width="11.5703125" style="61" customWidth="1"/>
    <col min="10267" max="10512" width="11.42578125" style="61"/>
    <col min="10513" max="10513" width="20.140625" style="61" customWidth="1"/>
    <col min="10514" max="10514" width="7.5703125" style="61" bestFit="1" customWidth="1"/>
    <col min="10515" max="10515" width="9.140625" style="61" bestFit="1" customWidth="1"/>
    <col min="10516" max="10517" width="7.5703125" style="61" bestFit="1" customWidth="1"/>
    <col min="10518" max="10518" width="12.140625" style="61" bestFit="1" customWidth="1"/>
    <col min="10519" max="10519" width="10.5703125" style="61" bestFit="1" customWidth="1"/>
    <col min="10520" max="10520" width="9.140625" style="61" bestFit="1" customWidth="1"/>
    <col min="10521" max="10521" width="7.5703125" style="61" bestFit="1" customWidth="1"/>
    <col min="10522" max="10522" width="11.5703125" style="61" customWidth="1"/>
    <col min="10523" max="10768" width="11.42578125" style="61"/>
    <col min="10769" max="10769" width="20.140625" style="61" customWidth="1"/>
    <col min="10770" max="10770" width="7.5703125" style="61" bestFit="1" customWidth="1"/>
    <col min="10771" max="10771" width="9.140625" style="61" bestFit="1" customWidth="1"/>
    <col min="10772" max="10773" width="7.5703125" style="61" bestFit="1" customWidth="1"/>
    <col min="10774" max="10774" width="12.140625" style="61" bestFit="1" customWidth="1"/>
    <col min="10775" max="10775" width="10.5703125" style="61" bestFit="1" customWidth="1"/>
    <col min="10776" max="10776" width="9.140625" style="61" bestFit="1" customWidth="1"/>
    <col min="10777" max="10777" width="7.5703125" style="61" bestFit="1" customWidth="1"/>
    <col min="10778" max="10778" width="11.5703125" style="61" customWidth="1"/>
    <col min="10779" max="11024" width="11.42578125" style="61"/>
    <col min="11025" max="11025" width="20.140625" style="61" customWidth="1"/>
    <col min="11026" max="11026" width="7.5703125" style="61" bestFit="1" customWidth="1"/>
    <col min="11027" max="11027" width="9.140625" style="61" bestFit="1" customWidth="1"/>
    <col min="11028" max="11029" width="7.5703125" style="61" bestFit="1" customWidth="1"/>
    <col min="11030" max="11030" width="12.140625" style="61" bestFit="1" customWidth="1"/>
    <col min="11031" max="11031" width="10.5703125" style="61" bestFit="1" customWidth="1"/>
    <col min="11032" max="11032" width="9.140625" style="61" bestFit="1" customWidth="1"/>
    <col min="11033" max="11033" width="7.5703125" style="61" bestFit="1" customWidth="1"/>
    <col min="11034" max="11034" width="11.5703125" style="61" customWidth="1"/>
    <col min="11035" max="11280" width="11.42578125" style="61"/>
    <col min="11281" max="11281" width="20.140625" style="61" customWidth="1"/>
    <col min="11282" max="11282" width="7.5703125" style="61" bestFit="1" customWidth="1"/>
    <col min="11283" max="11283" width="9.140625" style="61" bestFit="1" customWidth="1"/>
    <col min="11284" max="11285" width="7.5703125" style="61" bestFit="1" customWidth="1"/>
    <col min="11286" max="11286" width="12.140625" style="61" bestFit="1" customWidth="1"/>
    <col min="11287" max="11287" width="10.5703125" style="61" bestFit="1" customWidth="1"/>
    <col min="11288" max="11288" width="9.140625" style="61" bestFit="1" customWidth="1"/>
    <col min="11289" max="11289" width="7.5703125" style="61" bestFit="1" customWidth="1"/>
    <col min="11290" max="11290" width="11.5703125" style="61" customWidth="1"/>
    <col min="11291" max="11536" width="11.42578125" style="61"/>
    <col min="11537" max="11537" width="20.140625" style="61" customWidth="1"/>
    <col min="11538" max="11538" width="7.5703125" style="61" bestFit="1" customWidth="1"/>
    <col min="11539" max="11539" width="9.140625" style="61" bestFit="1" customWidth="1"/>
    <col min="11540" max="11541" width="7.5703125" style="61" bestFit="1" customWidth="1"/>
    <col min="11542" max="11542" width="12.140625" style="61" bestFit="1" customWidth="1"/>
    <col min="11543" max="11543" width="10.5703125" style="61" bestFit="1" customWidth="1"/>
    <col min="11544" max="11544" width="9.140625" style="61" bestFit="1" customWidth="1"/>
    <col min="11545" max="11545" width="7.5703125" style="61" bestFit="1" customWidth="1"/>
    <col min="11546" max="11546" width="11.5703125" style="61" customWidth="1"/>
    <col min="11547" max="11792" width="11.42578125" style="61"/>
    <col min="11793" max="11793" width="20.140625" style="61" customWidth="1"/>
    <col min="11794" max="11794" width="7.5703125" style="61" bestFit="1" customWidth="1"/>
    <col min="11795" max="11795" width="9.140625" style="61" bestFit="1" customWidth="1"/>
    <col min="11796" max="11797" width="7.5703125" style="61" bestFit="1" customWidth="1"/>
    <col min="11798" max="11798" width="12.140625" style="61" bestFit="1" customWidth="1"/>
    <col min="11799" max="11799" width="10.5703125" style="61" bestFit="1" customWidth="1"/>
    <col min="11800" max="11800" width="9.140625" style="61" bestFit="1" customWidth="1"/>
    <col min="11801" max="11801" width="7.5703125" style="61" bestFit="1" customWidth="1"/>
    <col min="11802" max="11802" width="11.5703125" style="61" customWidth="1"/>
    <col min="11803" max="12048" width="11.42578125" style="61"/>
    <col min="12049" max="12049" width="20.140625" style="61" customWidth="1"/>
    <col min="12050" max="12050" width="7.5703125" style="61" bestFit="1" customWidth="1"/>
    <col min="12051" max="12051" width="9.140625" style="61" bestFit="1" customWidth="1"/>
    <col min="12052" max="12053" width="7.5703125" style="61" bestFit="1" customWidth="1"/>
    <col min="12054" max="12054" width="12.140625" style="61" bestFit="1" customWidth="1"/>
    <col min="12055" max="12055" width="10.5703125" style="61" bestFit="1" customWidth="1"/>
    <col min="12056" max="12056" width="9.140625" style="61" bestFit="1" customWidth="1"/>
    <col min="12057" max="12057" width="7.5703125" style="61" bestFit="1" customWidth="1"/>
    <col min="12058" max="12058" width="11.5703125" style="61" customWidth="1"/>
    <col min="12059" max="12304" width="11.42578125" style="61"/>
    <col min="12305" max="12305" width="20.140625" style="61" customWidth="1"/>
    <col min="12306" max="12306" width="7.5703125" style="61" bestFit="1" customWidth="1"/>
    <col min="12307" max="12307" width="9.140625" style="61" bestFit="1" customWidth="1"/>
    <col min="12308" max="12309" width="7.5703125" style="61" bestFit="1" customWidth="1"/>
    <col min="12310" max="12310" width="12.140625" style="61" bestFit="1" customWidth="1"/>
    <col min="12311" max="12311" width="10.5703125" style="61" bestFit="1" customWidth="1"/>
    <col min="12312" max="12312" width="9.140625" style="61" bestFit="1" customWidth="1"/>
    <col min="12313" max="12313" width="7.5703125" style="61" bestFit="1" customWidth="1"/>
    <col min="12314" max="12314" width="11.5703125" style="61" customWidth="1"/>
    <col min="12315" max="12560" width="11.42578125" style="61"/>
    <col min="12561" max="12561" width="20.140625" style="61" customWidth="1"/>
    <col min="12562" max="12562" width="7.5703125" style="61" bestFit="1" customWidth="1"/>
    <col min="12563" max="12563" width="9.140625" style="61" bestFit="1" customWidth="1"/>
    <col min="12564" max="12565" width="7.5703125" style="61" bestFit="1" customWidth="1"/>
    <col min="12566" max="12566" width="12.140625" style="61" bestFit="1" customWidth="1"/>
    <col min="12567" max="12567" width="10.5703125" style="61" bestFit="1" customWidth="1"/>
    <col min="12568" max="12568" width="9.140625" style="61" bestFit="1" customWidth="1"/>
    <col min="12569" max="12569" width="7.5703125" style="61" bestFit="1" customWidth="1"/>
    <col min="12570" max="12570" width="11.5703125" style="61" customWidth="1"/>
    <col min="12571" max="12816" width="11.42578125" style="61"/>
    <col min="12817" max="12817" width="20.140625" style="61" customWidth="1"/>
    <col min="12818" max="12818" width="7.5703125" style="61" bestFit="1" customWidth="1"/>
    <col min="12819" max="12819" width="9.140625" style="61" bestFit="1" customWidth="1"/>
    <col min="12820" max="12821" width="7.5703125" style="61" bestFit="1" customWidth="1"/>
    <col min="12822" max="12822" width="12.140625" style="61" bestFit="1" customWidth="1"/>
    <col min="12823" max="12823" width="10.5703125" style="61" bestFit="1" customWidth="1"/>
    <col min="12824" max="12824" width="9.140625" style="61" bestFit="1" customWidth="1"/>
    <col min="12825" max="12825" width="7.5703125" style="61" bestFit="1" customWidth="1"/>
    <col min="12826" max="12826" width="11.5703125" style="61" customWidth="1"/>
    <col min="12827" max="13072" width="11.42578125" style="61"/>
    <col min="13073" max="13073" width="20.140625" style="61" customWidth="1"/>
    <col min="13074" max="13074" width="7.5703125" style="61" bestFit="1" customWidth="1"/>
    <col min="13075" max="13075" width="9.140625" style="61" bestFit="1" customWidth="1"/>
    <col min="13076" max="13077" width="7.5703125" style="61" bestFit="1" customWidth="1"/>
    <col min="13078" max="13078" width="12.140625" style="61" bestFit="1" customWidth="1"/>
    <col min="13079" max="13079" width="10.5703125" style="61" bestFit="1" customWidth="1"/>
    <col min="13080" max="13080" width="9.140625" style="61" bestFit="1" customWidth="1"/>
    <col min="13081" max="13081" width="7.5703125" style="61" bestFit="1" customWidth="1"/>
    <col min="13082" max="13082" width="11.5703125" style="61" customWidth="1"/>
    <col min="13083" max="13328" width="11.42578125" style="61"/>
    <col min="13329" max="13329" width="20.140625" style="61" customWidth="1"/>
    <col min="13330" max="13330" width="7.5703125" style="61" bestFit="1" customWidth="1"/>
    <col min="13331" max="13331" width="9.140625" style="61" bestFit="1" customWidth="1"/>
    <col min="13332" max="13333" width="7.5703125" style="61" bestFit="1" customWidth="1"/>
    <col min="13334" max="13334" width="12.140625" style="61" bestFit="1" customWidth="1"/>
    <col min="13335" max="13335" width="10.5703125" style="61" bestFit="1" customWidth="1"/>
    <col min="13336" max="13336" width="9.140625" style="61" bestFit="1" customWidth="1"/>
    <col min="13337" max="13337" width="7.5703125" style="61" bestFit="1" customWidth="1"/>
    <col min="13338" max="13338" width="11.5703125" style="61" customWidth="1"/>
    <col min="13339" max="13584" width="11.42578125" style="61"/>
    <col min="13585" max="13585" width="20.140625" style="61" customWidth="1"/>
    <col min="13586" max="13586" width="7.5703125" style="61" bestFit="1" customWidth="1"/>
    <col min="13587" max="13587" width="9.140625" style="61" bestFit="1" customWidth="1"/>
    <col min="13588" max="13589" width="7.5703125" style="61" bestFit="1" customWidth="1"/>
    <col min="13590" max="13590" width="12.140625" style="61" bestFit="1" customWidth="1"/>
    <col min="13591" max="13591" width="10.5703125" style="61" bestFit="1" customWidth="1"/>
    <col min="13592" max="13592" width="9.140625" style="61" bestFit="1" customWidth="1"/>
    <col min="13593" max="13593" width="7.5703125" style="61" bestFit="1" customWidth="1"/>
    <col min="13594" max="13594" width="11.5703125" style="61" customWidth="1"/>
    <col min="13595" max="13840" width="11.42578125" style="61"/>
    <col min="13841" max="13841" width="20.140625" style="61" customWidth="1"/>
    <col min="13842" max="13842" width="7.5703125" style="61" bestFit="1" customWidth="1"/>
    <col min="13843" max="13843" width="9.140625" style="61" bestFit="1" customWidth="1"/>
    <col min="13844" max="13845" width="7.5703125" style="61" bestFit="1" customWidth="1"/>
    <col min="13846" max="13846" width="12.140625" style="61" bestFit="1" customWidth="1"/>
    <col min="13847" max="13847" width="10.5703125" style="61" bestFit="1" customWidth="1"/>
    <col min="13848" max="13848" width="9.140625" style="61" bestFit="1" customWidth="1"/>
    <col min="13849" max="13849" width="7.5703125" style="61" bestFit="1" customWidth="1"/>
    <col min="13850" max="13850" width="11.5703125" style="61" customWidth="1"/>
    <col min="13851" max="14096" width="11.42578125" style="61"/>
    <col min="14097" max="14097" width="20.140625" style="61" customWidth="1"/>
    <col min="14098" max="14098" width="7.5703125" style="61" bestFit="1" customWidth="1"/>
    <col min="14099" max="14099" width="9.140625" style="61" bestFit="1" customWidth="1"/>
    <col min="14100" max="14101" width="7.5703125" style="61" bestFit="1" customWidth="1"/>
    <col min="14102" max="14102" width="12.140625" style="61" bestFit="1" customWidth="1"/>
    <col min="14103" max="14103" width="10.5703125" style="61" bestFit="1" customWidth="1"/>
    <col min="14104" max="14104" width="9.140625" style="61" bestFit="1" customWidth="1"/>
    <col min="14105" max="14105" width="7.5703125" style="61" bestFit="1" customWidth="1"/>
    <col min="14106" max="14106" width="11.5703125" style="61" customWidth="1"/>
    <col min="14107" max="14352" width="11.42578125" style="61"/>
    <col min="14353" max="14353" width="20.140625" style="61" customWidth="1"/>
    <col min="14354" max="14354" width="7.5703125" style="61" bestFit="1" customWidth="1"/>
    <col min="14355" max="14355" width="9.140625" style="61" bestFit="1" customWidth="1"/>
    <col min="14356" max="14357" width="7.5703125" style="61" bestFit="1" customWidth="1"/>
    <col min="14358" max="14358" width="12.140625" style="61" bestFit="1" customWidth="1"/>
    <col min="14359" max="14359" width="10.5703125" style="61" bestFit="1" customWidth="1"/>
    <col min="14360" max="14360" width="9.140625" style="61" bestFit="1" customWidth="1"/>
    <col min="14361" max="14361" width="7.5703125" style="61" bestFit="1" customWidth="1"/>
    <col min="14362" max="14362" width="11.5703125" style="61" customWidth="1"/>
    <col min="14363" max="14608" width="11.42578125" style="61"/>
    <col min="14609" max="14609" width="20.140625" style="61" customWidth="1"/>
    <col min="14610" max="14610" width="7.5703125" style="61" bestFit="1" customWidth="1"/>
    <col min="14611" max="14611" width="9.140625" style="61" bestFit="1" customWidth="1"/>
    <col min="14612" max="14613" width="7.5703125" style="61" bestFit="1" customWidth="1"/>
    <col min="14614" max="14614" width="12.140625" style="61" bestFit="1" customWidth="1"/>
    <col min="14615" max="14615" width="10.5703125" style="61" bestFit="1" customWidth="1"/>
    <col min="14616" max="14616" width="9.140625" style="61" bestFit="1" customWidth="1"/>
    <col min="14617" max="14617" width="7.5703125" style="61" bestFit="1" customWidth="1"/>
    <col min="14618" max="14618" width="11.5703125" style="61" customWidth="1"/>
    <col min="14619" max="14864" width="11.42578125" style="61"/>
    <col min="14865" max="14865" width="20.140625" style="61" customWidth="1"/>
    <col min="14866" max="14866" width="7.5703125" style="61" bestFit="1" customWidth="1"/>
    <col min="14867" max="14867" width="9.140625" style="61" bestFit="1" customWidth="1"/>
    <col min="14868" max="14869" width="7.5703125" style="61" bestFit="1" customWidth="1"/>
    <col min="14870" max="14870" width="12.140625" style="61" bestFit="1" customWidth="1"/>
    <col min="14871" max="14871" width="10.5703125" style="61" bestFit="1" customWidth="1"/>
    <col min="14872" max="14872" width="9.140625" style="61" bestFit="1" customWidth="1"/>
    <col min="14873" max="14873" width="7.5703125" style="61" bestFit="1" customWidth="1"/>
    <col min="14874" max="14874" width="11.5703125" style="61" customWidth="1"/>
    <col min="14875" max="15120" width="11.42578125" style="61"/>
    <col min="15121" max="15121" width="20.140625" style="61" customWidth="1"/>
    <col min="15122" max="15122" width="7.5703125" style="61" bestFit="1" customWidth="1"/>
    <col min="15123" max="15123" width="9.140625" style="61" bestFit="1" customWidth="1"/>
    <col min="15124" max="15125" width="7.5703125" style="61" bestFit="1" customWidth="1"/>
    <col min="15126" max="15126" width="12.140625" style="61" bestFit="1" customWidth="1"/>
    <col min="15127" max="15127" width="10.5703125" style="61" bestFit="1" customWidth="1"/>
    <col min="15128" max="15128" width="9.140625" style="61" bestFit="1" customWidth="1"/>
    <col min="15129" max="15129" width="7.5703125" style="61" bestFit="1" customWidth="1"/>
    <col min="15130" max="15130" width="11.5703125" style="61" customWidth="1"/>
    <col min="15131" max="15376" width="11.42578125" style="61"/>
    <col min="15377" max="15377" width="20.140625" style="61" customWidth="1"/>
    <col min="15378" max="15378" width="7.5703125" style="61" bestFit="1" customWidth="1"/>
    <col min="15379" max="15379" width="9.140625" style="61" bestFit="1" customWidth="1"/>
    <col min="15380" max="15381" width="7.5703125" style="61" bestFit="1" customWidth="1"/>
    <col min="15382" max="15382" width="12.140625" style="61" bestFit="1" customWidth="1"/>
    <col min="15383" max="15383" width="10.5703125" style="61" bestFit="1" customWidth="1"/>
    <col min="15384" max="15384" width="9.140625" style="61" bestFit="1" customWidth="1"/>
    <col min="15385" max="15385" width="7.5703125" style="61" bestFit="1" customWidth="1"/>
    <col min="15386" max="15386" width="11.5703125" style="61" customWidth="1"/>
    <col min="15387" max="15632" width="11.42578125" style="61"/>
    <col min="15633" max="15633" width="20.140625" style="61" customWidth="1"/>
    <col min="15634" max="15634" width="7.5703125" style="61" bestFit="1" customWidth="1"/>
    <col min="15635" max="15635" width="9.140625" style="61" bestFit="1" customWidth="1"/>
    <col min="15636" max="15637" width="7.5703125" style="61" bestFit="1" customWidth="1"/>
    <col min="15638" max="15638" width="12.140625" style="61" bestFit="1" customWidth="1"/>
    <col min="15639" max="15639" width="10.5703125" style="61" bestFit="1" customWidth="1"/>
    <col min="15640" max="15640" width="9.140625" style="61" bestFit="1" customWidth="1"/>
    <col min="15641" max="15641" width="7.5703125" style="61" bestFit="1" customWidth="1"/>
    <col min="15642" max="15642" width="11.5703125" style="61" customWidth="1"/>
    <col min="15643" max="15888" width="11.42578125" style="61"/>
    <col min="15889" max="15889" width="20.140625" style="61" customWidth="1"/>
    <col min="15890" max="15890" width="7.5703125" style="61" bestFit="1" customWidth="1"/>
    <col min="15891" max="15891" width="9.140625" style="61" bestFit="1" customWidth="1"/>
    <col min="15892" max="15893" width="7.5703125" style="61" bestFit="1" customWidth="1"/>
    <col min="15894" max="15894" width="12.140625" style="61" bestFit="1" customWidth="1"/>
    <col min="15895" max="15895" width="10.5703125" style="61" bestFit="1" customWidth="1"/>
    <col min="15896" max="15896" width="9.140625" style="61" bestFit="1" customWidth="1"/>
    <col min="15897" max="15897" width="7.5703125" style="61" bestFit="1" customWidth="1"/>
    <col min="15898" max="15898" width="11.5703125" style="61" customWidth="1"/>
    <col min="15899" max="16144" width="11.42578125" style="61"/>
    <col min="16145" max="16145" width="20.140625" style="61" customWidth="1"/>
    <col min="16146" max="16146" width="7.5703125" style="61" bestFit="1" customWidth="1"/>
    <col min="16147" max="16147" width="9.140625" style="61" bestFit="1" customWidth="1"/>
    <col min="16148" max="16149" width="7.5703125" style="61" bestFit="1" customWidth="1"/>
    <col min="16150" max="16150" width="12.140625" style="61" bestFit="1" customWidth="1"/>
    <col min="16151" max="16151" width="10.5703125" style="61" bestFit="1" customWidth="1"/>
    <col min="16152" max="16152" width="9.140625" style="61" bestFit="1" customWidth="1"/>
    <col min="16153" max="16153" width="7.5703125" style="61" bestFit="1" customWidth="1"/>
    <col min="16154" max="16154" width="11.5703125" style="61" customWidth="1"/>
    <col min="16155" max="16384" width="11.42578125" style="61"/>
  </cols>
  <sheetData>
    <row r="1" spans="1:80" ht="17.25" customHeight="1">
      <c r="A1" s="232"/>
      <c r="B1" s="1044"/>
      <c r="C1" s="1045"/>
      <c r="D1" s="1045"/>
      <c r="E1" s="1045"/>
      <c r="F1" s="1045"/>
      <c r="G1" s="1045"/>
      <c r="H1" s="1045"/>
      <c r="I1" s="1045"/>
      <c r="J1" s="1045"/>
      <c r="K1" s="1045"/>
      <c r="L1" s="1045"/>
      <c r="M1" s="1045"/>
      <c r="N1" s="1045"/>
      <c r="O1" s="1045"/>
      <c r="P1" s="1045"/>
      <c r="Q1" s="1045"/>
      <c r="R1" s="1045"/>
      <c r="S1" s="1045"/>
      <c r="T1" s="1045"/>
      <c r="U1" s="1045"/>
      <c r="V1" s="1045"/>
      <c r="W1" s="1045"/>
      <c r="X1" s="1045"/>
      <c r="Y1" s="1045"/>
      <c r="Z1" s="1045"/>
      <c r="AA1" s="1045"/>
      <c r="AB1" s="1045"/>
      <c r="AC1" s="1045"/>
      <c r="AD1" s="1045"/>
      <c r="AE1" s="1045"/>
      <c r="AF1" s="1045"/>
      <c r="AG1" s="1045"/>
      <c r="AH1" s="1045"/>
      <c r="AI1" s="1045"/>
      <c r="AJ1" s="1045"/>
      <c r="AK1" s="1045"/>
      <c r="AL1" s="1045"/>
      <c r="AM1" s="1045"/>
      <c r="AN1" s="1045"/>
      <c r="AO1" s="1045"/>
      <c r="AP1" s="1046"/>
      <c r="AR1" s="77"/>
    </row>
    <row r="2" spans="1:80" ht="16.5" customHeight="1">
      <c r="A2" s="232"/>
      <c r="B2" s="640"/>
      <c r="C2" s="1037" t="s">
        <v>935</v>
      </c>
      <c r="D2" s="1037"/>
      <c r="E2" s="1037"/>
      <c r="F2" s="1037"/>
      <c r="G2" s="1037"/>
      <c r="H2" s="1037"/>
      <c r="I2" s="1037"/>
      <c r="J2" s="1037"/>
      <c r="K2" s="1037"/>
      <c r="L2" s="1037"/>
      <c r="M2" s="1037"/>
      <c r="N2" s="1037"/>
      <c r="O2" s="1037"/>
      <c r="P2" s="1037"/>
      <c r="Q2" s="1037"/>
      <c r="R2" s="1037"/>
      <c r="S2" s="1037"/>
      <c r="T2" s="1037"/>
      <c r="U2" s="1037"/>
      <c r="V2" s="1037"/>
      <c r="W2" s="1037"/>
      <c r="X2" s="1037"/>
      <c r="Y2" s="1037"/>
      <c r="Z2" s="1037"/>
      <c r="AA2" s="1037"/>
      <c r="AB2" s="1037"/>
      <c r="AC2" s="1037"/>
      <c r="AD2" s="1037"/>
      <c r="AE2" s="1037"/>
      <c r="AF2" s="1037"/>
      <c r="AG2" s="1037"/>
      <c r="AH2" s="1037"/>
      <c r="AI2" s="1037"/>
      <c r="AJ2" s="1037"/>
      <c r="AK2" s="1037"/>
      <c r="AL2" s="1037"/>
      <c r="AM2" s="1037"/>
      <c r="AN2" s="1037"/>
      <c r="AO2" s="1037"/>
      <c r="AP2" s="1038"/>
    </row>
    <row r="3" spans="1:80" ht="18">
      <c r="A3" s="232"/>
      <c r="B3" s="640"/>
      <c r="C3" s="1039" t="s">
        <v>936</v>
      </c>
      <c r="D3" s="1039"/>
      <c r="E3" s="1039"/>
      <c r="F3" s="1039"/>
      <c r="G3" s="1039"/>
      <c r="H3" s="1039"/>
      <c r="I3" s="1039"/>
      <c r="J3" s="1039"/>
      <c r="K3" s="1039"/>
      <c r="L3" s="1039"/>
      <c r="M3" s="1039"/>
      <c r="N3" s="1039"/>
      <c r="O3" s="1039"/>
      <c r="P3" s="1039"/>
      <c r="Q3" s="1039"/>
      <c r="R3" s="1039"/>
      <c r="S3" s="1039"/>
      <c r="T3" s="1039"/>
      <c r="U3" s="1039"/>
      <c r="V3" s="1039"/>
      <c r="W3" s="1039"/>
      <c r="X3" s="1039"/>
      <c r="Y3" s="1039"/>
      <c r="Z3" s="1039"/>
      <c r="AA3" s="1039"/>
      <c r="AB3" s="1039"/>
      <c r="AC3" s="1039"/>
      <c r="AD3" s="1039"/>
      <c r="AE3" s="1039"/>
      <c r="AF3" s="1039"/>
      <c r="AG3" s="1039"/>
      <c r="AH3" s="1039"/>
      <c r="AI3" s="1039"/>
      <c r="AJ3" s="1039"/>
      <c r="AK3" s="1039"/>
      <c r="AL3" s="1039"/>
      <c r="AM3" s="1039"/>
      <c r="AN3" s="1039"/>
      <c r="AO3" s="1039"/>
      <c r="AP3" s="1040"/>
    </row>
    <row r="4" spans="1:80" ht="30.75" customHeight="1" thickBot="1">
      <c r="A4" s="233"/>
      <c r="B4" s="641"/>
      <c r="C4" s="1041" t="str">
        <f>UPPER((TEXT('1. Población_Afiliada_Regimen'!C1,"mmmm yyyy")))</f>
        <v>DICIEMBRE 2021</v>
      </c>
      <c r="D4" s="1041"/>
      <c r="E4" s="1041"/>
      <c r="F4" s="1041"/>
      <c r="G4" s="1041"/>
      <c r="H4" s="1041"/>
      <c r="I4" s="1041"/>
      <c r="J4" s="1041"/>
      <c r="K4" s="1041"/>
      <c r="L4" s="1041"/>
      <c r="M4" s="1041"/>
      <c r="N4" s="1041"/>
      <c r="O4" s="1041"/>
      <c r="P4" s="1041"/>
      <c r="Q4" s="1041"/>
      <c r="R4" s="1041"/>
      <c r="S4" s="1041"/>
      <c r="T4" s="1041"/>
      <c r="U4" s="1041"/>
      <c r="V4" s="1041"/>
      <c r="W4" s="1041"/>
      <c r="X4" s="1041"/>
      <c r="Y4" s="1041"/>
      <c r="Z4" s="1041"/>
      <c r="AA4" s="1041"/>
      <c r="AB4" s="1041"/>
      <c r="AC4" s="1041"/>
      <c r="AD4" s="1041"/>
      <c r="AE4" s="1041"/>
      <c r="AF4" s="1041"/>
      <c r="AG4" s="1041"/>
      <c r="AH4" s="1041"/>
      <c r="AI4" s="1041"/>
      <c r="AJ4" s="1041"/>
      <c r="AK4" s="1041"/>
      <c r="AL4" s="1041"/>
      <c r="AM4" s="1041"/>
      <c r="AN4" s="1041"/>
      <c r="AO4" s="1042"/>
      <c r="AP4" s="1043"/>
      <c r="AR4" s="159"/>
    </row>
    <row r="5" spans="1:80" ht="18" customHeight="1">
      <c r="A5" s="1031" t="s">
        <v>937</v>
      </c>
      <c r="B5" s="1026" t="s">
        <v>938</v>
      </c>
      <c r="C5" s="1028" t="s">
        <v>939</v>
      </c>
      <c r="D5" s="1029"/>
      <c r="E5" s="1029"/>
      <c r="F5" s="1029"/>
      <c r="G5" s="1029"/>
      <c r="H5" s="1029"/>
      <c r="I5" s="1029"/>
      <c r="J5" s="1029"/>
      <c r="K5" s="1029"/>
      <c r="L5" s="1030"/>
      <c r="M5" s="1033" t="s">
        <v>940</v>
      </c>
      <c r="N5" s="1034"/>
      <c r="O5" s="1034"/>
      <c r="P5" s="1035"/>
      <c r="Q5" s="1033" t="s">
        <v>941</v>
      </c>
      <c r="R5" s="1034"/>
      <c r="S5" s="1034"/>
      <c r="T5" s="1035"/>
      <c r="U5" s="1033" t="s">
        <v>942</v>
      </c>
      <c r="V5" s="1034"/>
      <c r="W5" s="1034"/>
      <c r="X5" s="1035"/>
      <c r="Y5" s="1033" t="s">
        <v>943</v>
      </c>
      <c r="Z5" s="1034"/>
      <c r="AA5" s="1034"/>
      <c r="AB5" s="1035"/>
      <c r="AC5" s="1033" t="s">
        <v>944</v>
      </c>
      <c r="AD5" s="1034"/>
      <c r="AE5" s="1034"/>
      <c r="AF5" s="1034"/>
      <c r="AG5" s="1034"/>
      <c r="AH5" s="1034"/>
      <c r="AI5" s="1034"/>
      <c r="AJ5" s="1034"/>
      <c r="AK5" s="1034"/>
      <c r="AL5" s="1034"/>
      <c r="AM5" s="1034"/>
      <c r="AN5" s="1035"/>
      <c r="AO5" s="1036" t="s">
        <v>945</v>
      </c>
      <c r="AP5" s="1025" t="s">
        <v>946</v>
      </c>
    </row>
    <row r="6" spans="1:80" ht="25.5" customHeight="1">
      <c r="A6" s="1032"/>
      <c r="B6" s="1027"/>
      <c r="C6" s="654">
        <v>0</v>
      </c>
      <c r="D6" s="655" t="s">
        <v>483</v>
      </c>
      <c r="E6" s="655">
        <v>1</v>
      </c>
      <c r="F6" s="655" t="s">
        <v>483</v>
      </c>
      <c r="G6" s="655">
        <v>2</v>
      </c>
      <c r="H6" s="655" t="s">
        <v>483</v>
      </c>
      <c r="I6" s="655">
        <v>3</v>
      </c>
      <c r="J6" s="655" t="s">
        <v>483</v>
      </c>
      <c r="K6" s="656" t="s">
        <v>947</v>
      </c>
      <c r="L6" s="657" t="s">
        <v>483</v>
      </c>
      <c r="M6" s="660" t="s">
        <v>948</v>
      </c>
      <c r="N6" s="658" t="s">
        <v>483</v>
      </c>
      <c r="O6" s="658" t="s">
        <v>949</v>
      </c>
      <c r="P6" s="659" t="s">
        <v>483</v>
      </c>
      <c r="Q6" s="660" t="s">
        <v>948</v>
      </c>
      <c r="R6" s="658" t="s">
        <v>483</v>
      </c>
      <c r="S6" s="658" t="s">
        <v>949</v>
      </c>
      <c r="T6" s="659" t="s">
        <v>483</v>
      </c>
      <c r="U6" s="660" t="s">
        <v>950</v>
      </c>
      <c r="V6" s="658" t="s">
        <v>483</v>
      </c>
      <c r="W6" s="658" t="s">
        <v>951</v>
      </c>
      <c r="X6" s="659" t="s">
        <v>483</v>
      </c>
      <c r="Y6" s="660" t="s">
        <v>950</v>
      </c>
      <c r="Z6" s="658" t="s">
        <v>483</v>
      </c>
      <c r="AA6" s="658" t="s">
        <v>951</v>
      </c>
      <c r="AB6" s="659" t="s">
        <v>483</v>
      </c>
      <c r="AC6" s="730" t="s">
        <v>952</v>
      </c>
      <c r="AD6" s="655" t="s">
        <v>483</v>
      </c>
      <c r="AE6" s="729" t="s">
        <v>953</v>
      </c>
      <c r="AF6" s="655" t="s">
        <v>483</v>
      </c>
      <c r="AG6" s="729" t="s">
        <v>954</v>
      </c>
      <c r="AH6" s="655" t="s">
        <v>483</v>
      </c>
      <c r="AI6" s="729" t="s">
        <v>955</v>
      </c>
      <c r="AJ6" s="655" t="s">
        <v>483</v>
      </c>
      <c r="AK6" s="729" t="s">
        <v>956</v>
      </c>
      <c r="AL6" s="655" t="s">
        <v>483</v>
      </c>
      <c r="AM6" s="729" t="s">
        <v>957</v>
      </c>
      <c r="AN6" s="657" t="s">
        <v>483</v>
      </c>
      <c r="AO6" s="1036"/>
      <c r="AP6" s="1025"/>
      <c r="BG6" s="279"/>
    </row>
    <row r="7" spans="1:80" ht="27.75" customHeight="1">
      <c r="A7" s="642"/>
      <c r="B7" s="643" t="s">
        <v>958</v>
      </c>
      <c r="C7" s="644">
        <f>SUM(C8+C15+C22+C34+C45+C65+C83+C107+C131)</f>
        <v>861590</v>
      </c>
      <c r="D7" s="645">
        <f>(C7/$AO$7)*100</f>
        <v>35.214974875932803</v>
      </c>
      <c r="E7" s="646">
        <f>SUM(E8+E15+E22+E34+E45+E65+E83+E107+E131)</f>
        <v>1273512</v>
      </c>
      <c r="F7" s="645">
        <f>(E7/$AO$7)*100</f>
        <v>52.051083559696529</v>
      </c>
      <c r="G7" s="646">
        <f>SUM(G8+G15+G22+G34+G45+G65+G83+G107+G131)</f>
        <v>284946</v>
      </c>
      <c r="H7" s="645">
        <f t="shared" ref="H7:H38" si="0">(G7/AO7)*100</f>
        <v>11.646335531978725</v>
      </c>
      <c r="I7" s="647">
        <f>SUM(I8+I15+I22+I34+I45+I65+I83+I107+I131)</f>
        <v>9786</v>
      </c>
      <c r="J7" s="648">
        <f>(I7/AM7)*100</f>
        <v>131.17962466487936</v>
      </c>
      <c r="K7" s="647">
        <f>SUM(K8+K15+K22+K34+K45+K65+K83+K107+K131)</f>
        <v>16824</v>
      </c>
      <c r="L7" s="649">
        <f t="shared" ref="L7:L44" si="1">(K7/AO7)*100</f>
        <v>0.68763186354611072</v>
      </c>
      <c r="M7" s="644">
        <f>SUM(M8+M15+M22+M34+M45+M65+M83+M107+M131)</f>
        <v>1185222</v>
      </c>
      <c r="N7" s="650">
        <f>(M7/(M7+O7))*100</f>
        <v>48.442487670937254</v>
      </c>
      <c r="O7" s="646">
        <f>SUM(O8+O15+O22+O34+O45+O65+O83+O107+O131)</f>
        <v>1261436</v>
      </c>
      <c r="P7" s="651">
        <f>O7/(M7+O7)*100</f>
        <v>51.557512329062746</v>
      </c>
      <c r="Q7" s="644">
        <f>SUM(Q8+Q15+Q22+Q34+Q45+Q65+Q83+Q107+Q131)</f>
        <v>2085127</v>
      </c>
      <c r="R7" s="650">
        <f>Q7/(Q7+S7)*100</f>
        <v>49.168849457690008</v>
      </c>
      <c r="S7" s="646">
        <f>SUM(S8+S15+S22+S34+S45+S65+S83+S107+S131)</f>
        <v>2155621</v>
      </c>
      <c r="T7" s="652">
        <f>S7/(Q7+S7)*100</f>
        <v>50.831150542309992</v>
      </c>
      <c r="U7" s="644">
        <f>SUM(U8+U15+U22+U34+U45+U65+U83+U107+U131)</f>
        <v>1651152</v>
      </c>
      <c r="V7" s="645">
        <f>(U7/AO7)*100</f>
        <v>67.486015618038977</v>
      </c>
      <c r="W7" s="646">
        <f>SUM(W8+W15+W22+W34+W45+W65+W83+W107+W131)</f>
        <v>795506</v>
      </c>
      <c r="X7" s="652">
        <f>(W7/AO7)*100</f>
        <v>32.513984381961023</v>
      </c>
      <c r="Y7" s="644">
        <f>SUM(Y8+Y15+Y22+Y34+Y45+Y65+Y83+Y107+Y131)</f>
        <v>4076153.2210461972</v>
      </c>
      <c r="Z7" s="645">
        <f t="shared" ref="Z7:Z15" si="2">(Y7/AP7)*100</f>
        <v>96.118732380377168</v>
      </c>
      <c r="AA7" s="646">
        <f>SUM(AA8+AA15+AA22+AA34+AA45+AA65+AA83+AA107+AA131)</f>
        <v>164594.77895380327</v>
      </c>
      <c r="AB7" s="652">
        <f t="shared" ref="AB7:AB15" si="3">(AA7/AP7)*100</f>
        <v>3.8812676196228422</v>
      </c>
      <c r="AC7" s="644">
        <f>SUM(AC8+AC15+AC22+AC34+AC45+AC65+AC83+AC107+AC131)</f>
        <v>1402563</v>
      </c>
      <c r="AD7" s="650">
        <f>AC7/AP7*100</f>
        <v>33.073481376398696</v>
      </c>
      <c r="AE7" s="646">
        <f>SUM(AE8+AE15+AE22+AE34+AE45+AE65+AE83+AE107+AE131)</f>
        <v>1133674</v>
      </c>
      <c r="AF7" s="650">
        <f>AE7/AP7*100</f>
        <v>26.732878256383074</v>
      </c>
      <c r="AG7" s="646">
        <f>SUM(AG8+AG15+AG22+AG34+AG45+AG65+AG83+AG107+AG131)</f>
        <v>672891</v>
      </c>
      <c r="AH7" s="650">
        <f>AG7/AP7*100</f>
        <v>15.867271528513365</v>
      </c>
      <c r="AI7" s="646">
        <f>SUM(AI8+AI15+AI22+AI34+AI45+AI65+AI83+AI107+AI131)</f>
        <v>1014487</v>
      </c>
      <c r="AJ7" s="650">
        <f>AI7/AP7*100</f>
        <v>23.92235992329655</v>
      </c>
      <c r="AK7" s="646">
        <f>SUM(AK8+AK15+AK22+AK34+AK45+AK65+AK83+AK107+AK131)</f>
        <v>9673</v>
      </c>
      <c r="AL7" s="645">
        <f>AK7/AP7*100</f>
        <v>0.22809655277795335</v>
      </c>
      <c r="AM7" s="646">
        <f>SUM(AM8+AM15+AM22+AM34+AM45+AM65+AM83+AM107+AM131)</f>
        <v>7460</v>
      </c>
      <c r="AN7" s="652">
        <f>AM7/AP7*100</f>
        <v>0.17591236263036616</v>
      </c>
      <c r="AO7" s="721">
        <f>+AO8+AO15+AO22+AO34+AO45+AO65+AO83+AO107+AO131</f>
        <v>2446658</v>
      </c>
      <c r="AP7" s="653">
        <f>+AP8+AP15+AP22+AP34+AP45+AP65+AP83+AP107+AP131</f>
        <v>4240748</v>
      </c>
      <c r="AS7" s="272"/>
      <c r="AT7" s="272">
        <v>0</v>
      </c>
      <c r="AU7" s="272">
        <v>1</v>
      </c>
      <c r="AV7" s="272">
        <v>2</v>
      </c>
      <c r="AW7" s="272">
        <v>3</v>
      </c>
      <c r="AX7" s="272" t="s">
        <v>959</v>
      </c>
      <c r="AY7" s="499"/>
      <c r="AZ7" s="500" t="s">
        <v>783</v>
      </c>
      <c r="BA7" s="500" t="s">
        <v>788</v>
      </c>
      <c r="BB7" s="501"/>
      <c r="BC7" s="500" t="s">
        <v>784</v>
      </c>
      <c r="BD7" s="500" t="s">
        <v>789</v>
      </c>
      <c r="BE7" s="500"/>
      <c r="BF7" s="500"/>
      <c r="BG7" s="500" t="s">
        <v>784</v>
      </c>
      <c r="BH7" s="500" t="s">
        <v>789</v>
      </c>
      <c r="BI7" s="501"/>
      <c r="BJ7" s="500" t="s">
        <v>783</v>
      </c>
      <c r="BK7" s="500" t="s">
        <v>788</v>
      </c>
      <c r="BL7" s="499"/>
      <c r="BM7" s="1023" t="s">
        <v>796</v>
      </c>
      <c r="BN7" s="1024"/>
      <c r="BO7" s="1023" t="s">
        <v>792</v>
      </c>
      <c r="BP7" s="1024"/>
      <c r="BQ7" s="1023" t="s">
        <v>787</v>
      </c>
      <c r="BR7" s="1024"/>
      <c r="BS7" s="499"/>
      <c r="BT7" s="499"/>
      <c r="BU7" s="499"/>
      <c r="BV7" s="502" t="s">
        <v>784</v>
      </c>
      <c r="BW7" s="502" t="s">
        <v>789</v>
      </c>
      <c r="CA7" s="808" t="s">
        <v>293</v>
      </c>
      <c r="CB7" s="808" t="s">
        <v>294</v>
      </c>
    </row>
    <row r="8" spans="1:80" ht="18" customHeight="1" thickBot="1">
      <c r="A8" s="19"/>
      <c r="B8" s="210" t="s">
        <v>290</v>
      </c>
      <c r="C8" s="212">
        <f>SUM(C9:C14)</f>
        <v>15260</v>
      </c>
      <c r="D8" s="197">
        <f t="shared" ref="D8:D39" si="4">(C8/AO8)*100</f>
        <v>25.45497005788253</v>
      </c>
      <c r="E8" s="196">
        <f>SUM(E9:E14)</f>
        <v>39692</v>
      </c>
      <c r="F8" s="197">
        <f t="shared" ref="F8:F39" si="5">(E8/AO8)*100</f>
        <v>66.209611503110978</v>
      </c>
      <c r="G8" s="196">
        <f>SUM(G9:G14)</f>
        <v>4724</v>
      </c>
      <c r="H8" s="197">
        <f t="shared" si="0"/>
        <v>7.8800313599893244</v>
      </c>
      <c r="I8" s="196">
        <f>SUM(I9:I14)</f>
        <v>15</v>
      </c>
      <c r="J8" s="270">
        <f>(I8/AO8)*100</f>
        <v>2.5021268077866188E-2</v>
      </c>
      <c r="K8" s="196">
        <f>SUM(K9:K14)</f>
        <v>258</v>
      </c>
      <c r="L8" s="213">
        <f t="shared" si="1"/>
        <v>0.43036581093929843</v>
      </c>
      <c r="M8" s="204">
        <f>SUM(M9:M14)</f>
        <v>28929</v>
      </c>
      <c r="N8" s="207">
        <f>(M8/(M8+O8))*100</f>
        <v>48.256017614972727</v>
      </c>
      <c r="O8" s="206">
        <f>SUM(O9:O14)</f>
        <v>31020</v>
      </c>
      <c r="P8" s="208">
        <f>O8/(M8+O8)*100</f>
        <v>51.743982385027273</v>
      </c>
      <c r="Q8" s="204">
        <f>SUM(Q9:Q14)</f>
        <v>17998</v>
      </c>
      <c r="R8" s="207">
        <f t="shared" ref="R8:R71" si="6">Q8/(Q8+S8)*100</f>
        <v>59.712683719850034</v>
      </c>
      <c r="S8" s="206">
        <f>SUM(S9:S14)</f>
        <v>12143</v>
      </c>
      <c r="T8" s="209">
        <f t="shared" ref="T8:T71" si="7">S8/(Q8+S8)*100</f>
        <v>40.287316280149959</v>
      </c>
      <c r="U8" s="204">
        <f>SUM(U9:U14)</f>
        <v>40706</v>
      </c>
      <c r="V8" s="205">
        <f>(U8/AO8)*100</f>
        <v>67.901049225174731</v>
      </c>
      <c r="W8" s="206">
        <f>SUM(W9:W14)</f>
        <v>19243</v>
      </c>
      <c r="X8" s="209">
        <f t="shared" ref="X8:X71" si="8">(W8/AO8)*100</f>
        <v>32.098950774825269</v>
      </c>
      <c r="Y8" s="204">
        <f>SUM(Y9:Y14)</f>
        <v>25293.804277775002</v>
      </c>
      <c r="Z8" s="205">
        <f t="shared" si="2"/>
        <v>83.91826508004047</v>
      </c>
      <c r="AA8" s="206">
        <f>SUM(AA9:AA14)</f>
        <v>4847.1957222249994</v>
      </c>
      <c r="AB8" s="209">
        <f t="shared" si="3"/>
        <v>16.081734919959523</v>
      </c>
      <c r="AC8" s="212">
        <f>SUM(AC9:AC14)</f>
        <v>13971</v>
      </c>
      <c r="AD8" s="197">
        <f t="shared" ref="AD8:AD71" si="9">AC8/AP8*100</f>
        <v>46.352144918881258</v>
      </c>
      <c r="AE8" s="196">
        <f>SUM(AE9:AE14)</f>
        <v>5343</v>
      </c>
      <c r="AF8" s="197">
        <f>AE8/AP8*100</f>
        <v>17.726684582462426</v>
      </c>
      <c r="AG8" s="196">
        <f>SUM(AG9:AG14)</f>
        <v>4021</v>
      </c>
      <c r="AH8" s="198">
        <f t="shared" ref="AH8:AH71" si="10">AG8/AP8*100</f>
        <v>13.340632361235528</v>
      </c>
      <c r="AI8" s="196">
        <f>SUM(AI9:AI14)</f>
        <v>6793</v>
      </c>
      <c r="AJ8" s="198">
        <f>AI8/AP8*100</f>
        <v>22.537407517998741</v>
      </c>
      <c r="AK8" s="196">
        <f>SUM(AK9:AK14)</f>
        <v>6</v>
      </c>
      <c r="AL8" s="197">
        <f>AK8/AP8*100</f>
        <v>1.9906439733253709E-2</v>
      </c>
      <c r="AM8" s="196">
        <f>SUM(AM9:AM14)</f>
        <v>7</v>
      </c>
      <c r="AN8" s="218">
        <f t="shared" ref="AN8:AN71" si="11">AM8/AP8*100</f>
        <v>2.322417968879599E-2</v>
      </c>
      <c r="AO8" s="722">
        <f>SUM(AO9:AO14)</f>
        <v>59949</v>
      </c>
      <c r="AP8" s="194">
        <f>Q8+S8</f>
        <v>30141</v>
      </c>
      <c r="AS8" s="13">
        <v>1</v>
      </c>
      <c r="AT8" s="1">
        <v>183363</v>
      </c>
      <c r="AU8" s="1">
        <v>381037</v>
      </c>
      <c r="AV8" s="1">
        <v>90180</v>
      </c>
      <c r="AW8" s="1">
        <v>4579</v>
      </c>
      <c r="AX8" s="1">
        <v>4000</v>
      </c>
      <c r="AY8" s="13">
        <v>1</v>
      </c>
      <c r="AZ8" s="1">
        <v>314625</v>
      </c>
      <c r="BA8" s="1">
        <v>348534</v>
      </c>
      <c r="BB8" s="13">
        <v>1</v>
      </c>
      <c r="BC8" s="1">
        <v>621265</v>
      </c>
      <c r="BD8" s="1">
        <v>41894</v>
      </c>
      <c r="BE8" s="1"/>
      <c r="BF8" s="13">
        <v>1</v>
      </c>
      <c r="BG8" s="503">
        <f>BV8</f>
        <v>2172029.6811100678</v>
      </c>
      <c r="BH8" s="503">
        <f>BW8</f>
        <v>13179.318889932241</v>
      </c>
      <c r="BI8" s="13">
        <v>1</v>
      </c>
      <c r="BJ8" s="1">
        <v>1054232</v>
      </c>
      <c r="BK8" s="1">
        <v>1130977</v>
      </c>
      <c r="BL8" s="13">
        <v>1</v>
      </c>
      <c r="BM8" s="1">
        <v>707412</v>
      </c>
      <c r="BN8" s="1">
        <v>631703</v>
      </c>
      <c r="BO8" s="1">
        <v>340988</v>
      </c>
      <c r="BP8" s="1">
        <v>494797</v>
      </c>
      <c r="BQ8" s="1">
        <v>5832</v>
      </c>
      <c r="BR8" s="499">
        <v>4477</v>
      </c>
      <c r="BS8" s="499">
        <v>0.99396885199999996</v>
      </c>
      <c r="BT8" s="899">
        <v>1</v>
      </c>
      <c r="BU8" s="1">
        <v>2185209</v>
      </c>
      <c r="BV8" s="900">
        <f>BU8*BS8</f>
        <v>2172029.6811100678</v>
      </c>
      <c r="BW8" s="900">
        <f>BU8-BV8</f>
        <v>13179.318889932241</v>
      </c>
      <c r="CA8" s="810">
        <v>1</v>
      </c>
      <c r="CB8" s="809">
        <v>2185209</v>
      </c>
    </row>
    <row r="9" spans="1:80" ht="15">
      <c r="A9" s="393">
        <v>142</v>
      </c>
      <c r="B9" s="391" t="s">
        <v>67</v>
      </c>
      <c r="C9" s="352">
        <f t="shared" ref="C9:C14" si="12">VLOOKUP(A9,$AS$8:$AT$132,2,0)</f>
        <v>591</v>
      </c>
      <c r="D9" s="353">
        <f t="shared" si="4"/>
        <v>19.726301735647532</v>
      </c>
      <c r="E9" s="354">
        <f t="shared" ref="E9:E14" si="13">VLOOKUP(A9,$AS$8:$AU$132,3,0)</f>
        <v>1933</v>
      </c>
      <c r="F9" s="353">
        <f t="shared" si="5"/>
        <v>64.519359145527361</v>
      </c>
      <c r="G9" s="354">
        <f t="shared" ref="G9:G14" si="14">VLOOKUP(A9,$AS$8:$AV$132,4,0)</f>
        <v>426</v>
      </c>
      <c r="H9" s="353">
        <f t="shared" si="0"/>
        <v>14.218958611481977</v>
      </c>
      <c r="I9" s="354">
        <f t="shared" ref="I9:I14" si="15">VLOOKUP(A9,$AS$8:$AW$132,5,0)</f>
        <v>0</v>
      </c>
      <c r="J9" s="355">
        <f t="shared" ref="J9:J72" si="16">(I9/AO9)*100</f>
        <v>0</v>
      </c>
      <c r="K9" s="354">
        <f t="shared" ref="K9:K14" si="17">VLOOKUP(A9,$AS$8:$AX$132,6,0)</f>
        <v>46</v>
      </c>
      <c r="L9" s="356">
        <f t="shared" si="1"/>
        <v>1.5353805073431241</v>
      </c>
      <c r="M9" s="360">
        <f t="shared" ref="M9:M14" si="18">VLOOKUP(A9,$AY$8:$BA$132,2,0)</f>
        <v>1481</v>
      </c>
      <c r="N9" s="357">
        <f>(M9/(M9+O9))*100</f>
        <v>49.432576769025367</v>
      </c>
      <c r="O9" s="358">
        <f t="shared" ref="O9:O14" si="19">VLOOKUP(A9,$AY$8:$BA$132,3,0)</f>
        <v>1515</v>
      </c>
      <c r="P9" s="359">
        <f t="shared" ref="P9:P72" si="20">O9/(M9+O9)*100</f>
        <v>50.567423230974626</v>
      </c>
      <c r="Q9" s="360">
        <f t="shared" ref="Q9:Q14" si="21">VLOOKUP(A9,$BI$8:$BK$132,2,0)</f>
        <v>454</v>
      </c>
      <c r="R9" s="357">
        <f t="shared" si="6"/>
        <v>53.349001175088127</v>
      </c>
      <c r="S9" s="358">
        <f t="shared" ref="S9:S14" si="22">VLOOKUP(A9,$BI$8:$BK$132,3,0)</f>
        <v>397</v>
      </c>
      <c r="T9" s="361">
        <f t="shared" si="7"/>
        <v>46.650998824911866</v>
      </c>
      <c r="U9" s="360">
        <f t="shared" ref="U9:U14" si="23">VLOOKUP(A9,$BB$8:$BD$132,2,0)</f>
        <v>1651</v>
      </c>
      <c r="V9" s="353">
        <f t="shared" ref="V9:V71" si="24">(U9/AO9)*100</f>
        <v>55.10680907877169</v>
      </c>
      <c r="W9" s="358">
        <f t="shared" ref="W9:W14" si="25">VLOOKUP(A9,$BB$8:$BD$132,3,0)</f>
        <v>1345</v>
      </c>
      <c r="X9" s="361">
        <f t="shared" si="8"/>
        <v>44.893190921228303</v>
      </c>
      <c r="Y9" s="360">
        <f t="shared" ref="Y9:Y14" si="26">VLOOKUP(A9,$BF$8:$BH$132,2,0)</f>
        <v>707.93943162400001</v>
      </c>
      <c r="Z9" s="353">
        <f t="shared" si="2"/>
        <v>83.189122400000002</v>
      </c>
      <c r="AA9" s="360">
        <f t="shared" ref="AA9:AA14" si="27">VLOOKUP(A9,$BF$8:$BH$132,3,0)</f>
        <v>143.06056837599999</v>
      </c>
      <c r="AB9" s="361">
        <f t="shared" si="3"/>
        <v>16.810877599999998</v>
      </c>
      <c r="AC9" s="360">
        <f t="shared" ref="AC9:AC14" si="28">VLOOKUP(A9,$BL$8:$BQ$132,2,0)</f>
        <v>334</v>
      </c>
      <c r="AD9" s="353">
        <f t="shared" si="9"/>
        <v>39.247943595769684</v>
      </c>
      <c r="AE9" s="358">
        <f t="shared" ref="AE9:AE14" si="29">VLOOKUP(A9,$BL$8:$BR$132,3,0)</f>
        <v>164</v>
      </c>
      <c r="AF9" s="353">
        <f t="shared" ref="AF9:AF72" si="30">AE9/AP9*100</f>
        <v>19.271445358401881</v>
      </c>
      <c r="AG9" s="358">
        <f t="shared" ref="AG9:AG14" si="31">VLOOKUP(A9,$BL$8:$BR$132,4,0)</f>
        <v>120</v>
      </c>
      <c r="AH9" s="357">
        <f t="shared" si="10"/>
        <v>14.101057579318448</v>
      </c>
      <c r="AI9" s="358">
        <f t="shared" ref="AI9:AI14" si="32">VLOOKUP(A9,$BL$8:$BR$132,5,0)</f>
        <v>233</v>
      </c>
      <c r="AJ9" s="357">
        <f t="shared" ref="AJ9:AJ72" si="33">AI9/AP9*100</f>
        <v>27.379553466509986</v>
      </c>
      <c r="AK9" s="358">
        <f t="shared" ref="AK9:AK14" si="34">VLOOKUP(A9,$BL$8:$BR$132,6,0)</f>
        <v>0</v>
      </c>
      <c r="AL9" s="353">
        <f t="shared" ref="AL9:AL72" si="35">AK9/AP9*100</f>
        <v>0</v>
      </c>
      <c r="AM9" s="358">
        <f t="shared" ref="AM9:AM14" si="36">VLOOKUP(A9,$BL$8:$BR$132,7,0)</f>
        <v>0</v>
      </c>
      <c r="AN9" s="361">
        <f t="shared" si="11"/>
        <v>0</v>
      </c>
      <c r="AO9" s="723">
        <f t="shared" ref="AO9:AO14" si="37">(U9+W9)</f>
        <v>2996</v>
      </c>
      <c r="AP9" s="362">
        <f t="shared" ref="AP9:AP72" si="38">Q9+S9</f>
        <v>851</v>
      </c>
      <c r="AS9" s="13">
        <v>2</v>
      </c>
      <c r="AT9" s="1">
        <v>3236</v>
      </c>
      <c r="AU9" s="1">
        <v>6674</v>
      </c>
      <c r="AV9" s="1">
        <v>2143</v>
      </c>
      <c r="AW9" s="1">
        <v>5</v>
      </c>
      <c r="AX9" s="1">
        <v>13</v>
      </c>
      <c r="AY9" s="13">
        <v>2</v>
      </c>
      <c r="AZ9" s="1">
        <v>6129</v>
      </c>
      <c r="BA9" s="1">
        <v>5942</v>
      </c>
      <c r="BB9" s="13">
        <v>2</v>
      </c>
      <c r="BC9" s="1">
        <v>3982</v>
      </c>
      <c r="BD9" s="1">
        <v>8089</v>
      </c>
      <c r="BE9" s="1"/>
      <c r="BF9" s="13">
        <v>2</v>
      </c>
      <c r="BG9" s="503">
        <f t="shared" ref="BG9:BG72" si="39">BV9</f>
        <v>2200.229299827</v>
      </c>
      <c r="BH9" s="503">
        <f t="shared" ref="BH9:BH72" si="40">BW9</f>
        <v>672.77070017300002</v>
      </c>
      <c r="BI9" s="13">
        <v>2</v>
      </c>
      <c r="BJ9" s="1">
        <v>1562</v>
      </c>
      <c r="BK9" s="1">
        <v>1311</v>
      </c>
      <c r="BL9" s="13">
        <v>2</v>
      </c>
      <c r="BM9" s="1">
        <v>1154</v>
      </c>
      <c r="BN9" s="1">
        <v>577</v>
      </c>
      <c r="BO9" s="1">
        <v>407</v>
      </c>
      <c r="BP9" s="1">
        <v>733</v>
      </c>
      <c r="BQ9" s="1">
        <v>1</v>
      </c>
      <c r="BR9" s="499">
        <v>1</v>
      </c>
      <c r="BS9" s="499">
        <v>0.76582989899999998</v>
      </c>
      <c r="BT9" s="899">
        <v>2</v>
      </c>
      <c r="BU9" s="1">
        <v>2873</v>
      </c>
      <c r="BV9" s="900">
        <f t="shared" ref="BV9:BV72" si="41">BU9*BS9</f>
        <v>2200.229299827</v>
      </c>
      <c r="BW9" s="900">
        <f t="shared" ref="BW9:BW72" si="42">BU9-BV9</f>
        <v>672.77070017300002</v>
      </c>
      <c r="CA9" s="810">
        <v>2</v>
      </c>
      <c r="CB9" s="809">
        <v>2873</v>
      </c>
    </row>
    <row r="10" spans="1:80" ht="15">
      <c r="A10" s="388">
        <v>425</v>
      </c>
      <c r="B10" s="389" t="s">
        <v>147</v>
      </c>
      <c r="C10" s="352">
        <f t="shared" si="12"/>
        <v>1257</v>
      </c>
      <c r="D10" s="353">
        <f t="shared" si="4"/>
        <v>21.99475065616798</v>
      </c>
      <c r="E10" s="354">
        <f t="shared" si="13"/>
        <v>3447</v>
      </c>
      <c r="F10" s="353">
        <f t="shared" si="5"/>
        <v>60.314960629921252</v>
      </c>
      <c r="G10" s="354">
        <f t="shared" si="14"/>
        <v>1003</v>
      </c>
      <c r="H10" s="353">
        <f t="shared" si="0"/>
        <v>17.550306211723534</v>
      </c>
      <c r="I10" s="354">
        <f t="shared" si="15"/>
        <v>4</v>
      </c>
      <c r="J10" s="355">
        <f t="shared" si="16"/>
        <v>6.9991251093613288E-2</v>
      </c>
      <c r="K10" s="354">
        <f t="shared" si="17"/>
        <v>4</v>
      </c>
      <c r="L10" s="356">
        <f>(K10/AO10)*100</f>
        <v>6.9991251093613288E-2</v>
      </c>
      <c r="M10" s="360">
        <f t="shared" si="18"/>
        <v>2798</v>
      </c>
      <c r="N10" s="357">
        <f t="shared" ref="N10:N73" si="43">(M10/(M10+O10))*100</f>
        <v>48.958880139982504</v>
      </c>
      <c r="O10" s="358">
        <f t="shared" si="19"/>
        <v>2917</v>
      </c>
      <c r="P10" s="359">
        <f t="shared" si="20"/>
        <v>51.041119860017503</v>
      </c>
      <c r="Q10" s="360">
        <f t="shared" si="21"/>
        <v>1376</v>
      </c>
      <c r="R10" s="357">
        <f t="shared" si="6"/>
        <v>61.237205162438812</v>
      </c>
      <c r="S10" s="358">
        <f t="shared" si="22"/>
        <v>871</v>
      </c>
      <c r="T10" s="361">
        <f t="shared" si="7"/>
        <v>38.762794837561195</v>
      </c>
      <c r="U10" s="360">
        <f t="shared" si="23"/>
        <v>2984</v>
      </c>
      <c r="V10" s="353">
        <f t="shared" si="24"/>
        <v>52.213473315835522</v>
      </c>
      <c r="W10" s="358">
        <f t="shared" si="25"/>
        <v>2731</v>
      </c>
      <c r="X10" s="361">
        <f t="shared" si="8"/>
        <v>47.786526684164485</v>
      </c>
      <c r="Y10" s="360">
        <f t="shared" si="26"/>
        <v>1787.282142261</v>
      </c>
      <c r="Z10" s="353">
        <f t="shared" si="2"/>
        <v>79.540816299999989</v>
      </c>
      <c r="AA10" s="360">
        <f t="shared" si="27"/>
        <v>459.71785773900001</v>
      </c>
      <c r="AB10" s="361">
        <f t="shared" si="3"/>
        <v>20.459183700000001</v>
      </c>
      <c r="AC10" s="360">
        <f t="shared" si="28"/>
        <v>1102</v>
      </c>
      <c r="AD10" s="353">
        <f t="shared" si="9"/>
        <v>49.043168669336893</v>
      </c>
      <c r="AE10" s="358">
        <f t="shared" si="29"/>
        <v>362</v>
      </c>
      <c r="AF10" s="353">
        <f t="shared" si="30"/>
        <v>16.110369381397419</v>
      </c>
      <c r="AG10" s="358">
        <f t="shared" si="31"/>
        <v>274</v>
      </c>
      <c r="AH10" s="357">
        <f t="shared" si="10"/>
        <v>12.194036493101914</v>
      </c>
      <c r="AI10" s="358">
        <f t="shared" si="32"/>
        <v>509</v>
      </c>
      <c r="AJ10" s="357">
        <f t="shared" si="33"/>
        <v>22.652425456163776</v>
      </c>
      <c r="AK10" s="358">
        <f t="shared" si="34"/>
        <v>0</v>
      </c>
      <c r="AL10" s="353">
        <f t="shared" si="35"/>
        <v>0</v>
      </c>
      <c r="AM10" s="358">
        <f t="shared" si="36"/>
        <v>0</v>
      </c>
      <c r="AN10" s="361">
        <f t="shared" si="11"/>
        <v>0</v>
      </c>
      <c r="AO10" s="723">
        <f t="shared" si="37"/>
        <v>5715</v>
      </c>
      <c r="AP10" s="362">
        <f t="shared" si="38"/>
        <v>2247</v>
      </c>
      <c r="AS10" s="13">
        <v>4</v>
      </c>
      <c r="AT10" s="1">
        <v>634</v>
      </c>
      <c r="AU10" s="1">
        <v>471</v>
      </c>
      <c r="AV10" s="1">
        <v>270</v>
      </c>
      <c r="AW10" s="1">
        <v>2</v>
      </c>
      <c r="AX10" s="1">
        <v>3</v>
      </c>
      <c r="AY10" s="13">
        <v>4</v>
      </c>
      <c r="AZ10" s="1">
        <v>709</v>
      </c>
      <c r="BA10" s="1">
        <v>671</v>
      </c>
      <c r="BB10" s="13">
        <v>4</v>
      </c>
      <c r="BC10" s="1">
        <v>436</v>
      </c>
      <c r="BD10" s="1">
        <v>944</v>
      </c>
      <c r="BE10" s="1"/>
      <c r="BF10" s="13">
        <v>4</v>
      </c>
      <c r="BG10" s="503">
        <f t="shared" si="39"/>
        <v>248.442687756</v>
      </c>
      <c r="BH10" s="503">
        <f t="shared" si="40"/>
        <v>75.557312244000002</v>
      </c>
      <c r="BI10" s="13">
        <v>4</v>
      </c>
      <c r="BJ10" s="1">
        <v>193</v>
      </c>
      <c r="BK10" s="1">
        <v>131</v>
      </c>
      <c r="BL10" s="13">
        <v>4</v>
      </c>
      <c r="BM10" s="1">
        <v>145</v>
      </c>
      <c r="BN10" s="1">
        <v>72</v>
      </c>
      <c r="BO10" s="1">
        <v>48</v>
      </c>
      <c r="BP10" s="1">
        <v>59</v>
      </c>
      <c r="BQ10" s="1"/>
      <c r="BR10" s="499"/>
      <c r="BS10" s="499">
        <v>0.76679841900000001</v>
      </c>
      <c r="BT10" s="899">
        <v>4</v>
      </c>
      <c r="BU10" s="1">
        <v>324</v>
      </c>
      <c r="BV10" s="900">
        <f t="shared" si="41"/>
        <v>248.442687756</v>
      </c>
      <c r="BW10" s="900">
        <f t="shared" si="42"/>
        <v>75.557312244000002</v>
      </c>
      <c r="CA10" s="810">
        <v>4</v>
      </c>
      <c r="CB10" s="809">
        <v>324</v>
      </c>
    </row>
    <row r="11" spans="1:80" ht="15">
      <c r="A11" s="388">
        <v>579</v>
      </c>
      <c r="B11" s="389" t="s">
        <v>171</v>
      </c>
      <c r="C11" s="352">
        <f t="shared" si="12"/>
        <v>5028</v>
      </c>
      <c r="D11" s="353">
        <f t="shared" si="4"/>
        <v>20.297929029914012</v>
      </c>
      <c r="E11" s="354">
        <f t="shared" si="13"/>
        <v>18520</v>
      </c>
      <c r="F11" s="353">
        <f t="shared" si="5"/>
        <v>74.764845989261644</v>
      </c>
      <c r="G11" s="354">
        <f t="shared" si="14"/>
        <v>1164</v>
      </c>
      <c r="H11" s="353">
        <f t="shared" si="0"/>
        <v>4.6990432360421464</v>
      </c>
      <c r="I11" s="354">
        <f t="shared" si="15"/>
        <v>3</v>
      </c>
      <c r="J11" s="355">
        <f t="shared" si="16"/>
        <v>1.2110936175366356E-2</v>
      </c>
      <c r="K11" s="354">
        <f t="shared" si="17"/>
        <v>56</v>
      </c>
      <c r="L11" s="356">
        <f>(K11/AO11)*100</f>
        <v>0.22607080860683865</v>
      </c>
      <c r="M11" s="360">
        <f t="shared" si="18"/>
        <v>11744</v>
      </c>
      <c r="N11" s="357">
        <f t="shared" si="43"/>
        <v>47.410278147834163</v>
      </c>
      <c r="O11" s="358">
        <f t="shared" si="19"/>
        <v>13027</v>
      </c>
      <c r="P11" s="359">
        <f t="shared" si="20"/>
        <v>52.589721852165837</v>
      </c>
      <c r="Q11" s="360">
        <f t="shared" si="21"/>
        <v>10324</v>
      </c>
      <c r="R11" s="357">
        <f t="shared" si="6"/>
        <v>58.990914804868289</v>
      </c>
      <c r="S11" s="358">
        <f t="shared" si="22"/>
        <v>7177</v>
      </c>
      <c r="T11" s="361">
        <f t="shared" si="7"/>
        <v>41.009085195131703</v>
      </c>
      <c r="U11" s="360">
        <f t="shared" si="23"/>
        <v>20450</v>
      </c>
      <c r="V11" s="353">
        <f t="shared" si="24"/>
        <v>82.556214928747323</v>
      </c>
      <c r="W11" s="358">
        <f t="shared" si="25"/>
        <v>4321</v>
      </c>
      <c r="X11" s="361">
        <f t="shared" si="8"/>
        <v>17.443785071252673</v>
      </c>
      <c r="Y11" s="360">
        <f t="shared" si="26"/>
        <v>14659.623482405001</v>
      </c>
      <c r="Z11" s="353">
        <f t="shared" si="2"/>
        <v>83.764490499999994</v>
      </c>
      <c r="AA11" s="360">
        <f t="shared" si="27"/>
        <v>2841.3765175949993</v>
      </c>
      <c r="AB11" s="361">
        <f t="shared" si="3"/>
        <v>16.235509499999996</v>
      </c>
      <c r="AC11" s="360">
        <f t="shared" si="28"/>
        <v>7933</v>
      </c>
      <c r="AD11" s="353">
        <f t="shared" si="9"/>
        <v>45.328838352094166</v>
      </c>
      <c r="AE11" s="358">
        <f t="shared" si="29"/>
        <v>3131</v>
      </c>
      <c r="AF11" s="353">
        <f t="shared" si="30"/>
        <v>17.890406262499287</v>
      </c>
      <c r="AG11" s="358">
        <f t="shared" si="31"/>
        <v>2387</v>
      </c>
      <c r="AH11" s="357">
        <f t="shared" si="10"/>
        <v>13.639220615964803</v>
      </c>
      <c r="AI11" s="358">
        <f t="shared" si="32"/>
        <v>4040</v>
      </c>
      <c r="AJ11" s="357">
        <f t="shared" si="33"/>
        <v>23.084395177418433</v>
      </c>
      <c r="AK11" s="358">
        <f t="shared" si="34"/>
        <v>4</v>
      </c>
      <c r="AL11" s="353">
        <f t="shared" si="35"/>
        <v>2.2855836809325181E-2</v>
      </c>
      <c r="AM11" s="358">
        <f t="shared" si="36"/>
        <v>6</v>
      </c>
      <c r="AN11" s="361">
        <f t="shared" si="11"/>
        <v>3.4283755213987771E-2</v>
      </c>
      <c r="AO11" s="723">
        <f t="shared" si="37"/>
        <v>24771</v>
      </c>
      <c r="AP11" s="362">
        <f t="shared" si="38"/>
        <v>17501</v>
      </c>
      <c r="AS11" s="13">
        <v>21</v>
      </c>
      <c r="AT11" s="1">
        <v>2407</v>
      </c>
      <c r="AU11" s="1">
        <v>386</v>
      </c>
      <c r="AV11" s="1">
        <v>116</v>
      </c>
      <c r="AW11" s="1">
        <v>3</v>
      </c>
      <c r="AX11" s="1">
        <v>7</v>
      </c>
      <c r="AY11" s="13">
        <v>21</v>
      </c>
      <c r="AZ11" s="1">
        <v>1473</v>
      </c>
      <c r="BA11" s="1">
        <v>1446</v>
      </c>
      <c r="BB11" s="13">
        <v>21</v>
      </c>
      <c r="BC11" s="1">
        <v>1341</v>
      </c>
      <c r="BD11" s="1">
        <v>1578</v>
      </c>
      <c r="BE11" s="1"/>
      <c r="BF11" s="13">
        <v>21</v>
      </c>
      <c r="BG11" s="503">
        <f t="shared" si="39"/>
        <v>460.66526332399997</v>
      </c>
      <c r="BH11" s="503">
        <f t="shared" si="40"/>
        <v>65.334736676000034</v>
      </c>
      <c r="BI11" s="13">
        <v>21</v>
      </c>
      <c r="BJ11" s="1">
        <v>276</v>
      </c>
      <c r="BK11" s="1">
        <v>250</v>
      </c>
      <c r="BL11" s="13">
        <v>21</v>
      </c>
      <c r="BM11" s="1">
        <v>182</v>
      </c>
      <c r="BN11" s="1">
        <v>142</v>
      </c>
      <c r="BO11" s="1">
        <v>94</v>
      </c>
      <c r="BP11" s="1">
        <v>108</v>
      </c>
      <c r="BQ11" s="1"/>
      <c r="BR11" s="499"/>
      <c r="BS11" s="499">
        <v>0.87578947399999996</v>
      </c>
      <c r="BT11" s="899">
        <v>21</v>
      </c>
      <c r="BU11" s="1">
        <v>526</v>
      </c>
      <c r="BV11" s="900">
        <f t="shared" si="41"/>
        <v>460.66526332399997</v>
      </c>
      <c r="BW11" s="900">
        <f t="shared" si="42"/>
        <v>65.334736676000034</v>
      </c>
      <c r="CA11" s="810">
        <v>21</v>
      </c>
      <c r="CB11" s="809">
        <v>526</v>
      </c>
    </row>
    <row r="12" spans="1:80" ht="15">
      <c r="A12" s="388">
        <v>585</v>
      </c>
      <c r="B12" s="389" t="s">
        <v>173</v>
      </c>
      <c r="C12" s="352">
        <f t="shared" si="12"/>
        <v>1142</v>
      </c>
      <c r="D12" s="353">
        <f t="shared" si="4"/>
        <v>16.226200625177608</v>
      </c>
      <c r="E12" s="354">
        <f t="shared" si="13"/>
        <v>4878</v>
      </c>
      <c r="F12" s="353">
        <f t="shared" si="5"/>
        <v>69.309462915601031</v>
      </c>
      <c r="G12" s="354">
        <f t="shared" si="14"/>
        <v>983</v>
      </c>
      <c r="H12" s="353">
        <f t="shared" si="0"/>
        <v>13.967036089798238</v>
      </c>
      <c r="I12" s="354">
        <f t="shared" si="15"/>
        <v>6</v>
      </c>
      <c r="J12" s="355">
        <f t="shared" si="16"/>
        <v>8.525149190110827E-2</v>
      </c>
      <c r="K12" s="354">
        <f t="shared" si="17"/>
        <v>29</v>
      </c>
      <c r="L12" s="356">
        <f>(K12/AO12)*100</f>
        <v>0.41204887752202329</v>
      </c>
      <c r="M12" s="360">
        <f t="shared" si="18"/>
        <v>3376</v>
      </c>
      <c r="N12" s="357">
        <f t="shared" si="43"/>
        <v>47.968172776356923</v>
      </c>
      <c r="O12" s="358">
        <f t="shared" si="19"/>
        <v>3662</v>
      </c>
      <c r="P12" s="359">
        <f t="shared" si="20"/>
        <v>52.031827223643077</v>
      </c>
      <c r="Q12" s="360">
        <f t="shared" si="21"/>
        <v>1940</v>
      </c>
      <c r="R12" s="357">
        <f t="shared" si="6"/>
        <v>59.913526868437309</v>
      </c>
      <c r="S12" s="358">
        <f t="shared" si="22"/>
        <v>1298</v>
      </c>
      <c r="T12" s="361">
        <f t="shared" si="7"/>
        <v>40.086473131562691</v>
      </c>
      <c r="U12" s="360">
        <f t="shared" si="23"/>
        <v>4766</v>
      </c>
      <c r="V12" s="353">
        <f t="shared" si="24"/>
        <v>67.718101733447</v>
      </c>
      <c r="W12" s="358">
        <f t="shared" si="25"/>
        <v>2272</v>
      </c>
      <c r="X12" s="361">
        <f t="shared" si="8"/>
        <v>32.281898266553</v>
      </c>
      <c r="Y12" s="360">
        <f t="shared" si="26"/>
        <v>2815.013289342</v>
      </c>
      <c r="Z12" s="353">
        <f t="shared" si="2"/>
        <v>86.936790900000005</v>
      </c>
      <c r="AA12" s="360">
        <f t="shared" si="27"/>
        <v>422.98671065799999</v>
      </c>
      <c r="AB12" s="361">
        <f t="shared" si="3"/>
        <v>13.0632091</v>
      </c>
      <c r="AC12" s="360">
        <f t="shared" si="28"/>
        <v>1530</v>
      </c>
      <c r="AD12" s="353">
        <f t="shared" si="9"/>
        <v>47.251389746757255</v>
      </c>
      <c r="AE12" s="358">
        <f t="shared" si="29"/>
        <v>564</v>
      </c>
      <c r="AF12" s="353">
        <f t="shared" si="30"/>
        <v>17.418159357628166</v>
      </c>
      <c r="AG12" s="358">
        <f t="shared" si="31"/>
        <v>410</v>
      </c>
      <c r="AH12" s="357">
        <f t="shared" si="10"/>
        <v>12.66213712168005</v>
      </c>
      <c r="AI12" s="358">
        <f t="shared" si="32"/>
        <v>734</v>
      </c>
      <c r="AJ12" s="357">
        <f t="shared" si="33"/>
        <v>22.668313773934528</v>
      </c>
      <c r="AK12" s="358">
        <f t="shared" si="34"/>
        <v>0</v>
      </c>
      <c r="AL12" s="353">
        <f t="shared" si="35"/>
        <v>0</v>
      </c>
      <c r="AM12" s="358">
        <f t="shared" si="36"/>
        <v>0</v>
      </c>
      <c r="AN12" s="361">
        <f t="shared" si="11"/>
        <v>0</v>
      </c>
      <c r="AO12" s="723">
        <f t="shared" si="37"/>
        <v>7038</v>
      </c>
      <c r="AP12" s="362">
        <f t="shared" si="38"/>
        <v>3238</v>
      </c>
      <c r="AS12" s="13">
        <v>30</v>
      </c>
      <c r="AT12" s="1">
        <v>1099</v>
      </c>
      <c r="AU12" s="1">
        <v>6930</v>
      </c>
      <c r="AV12" s="1">
        <v>1084</v>
      </c>
      <c r="AW12" s="1">
        <v>2</v>
      </c>
      <c r="AX12" s="1">
        <v>102</v>
      </c>
      <c r="AY12" s="13">
        <v>30</v>
      </c>
      <c r="AZ12" s="1">
        <v>4187</v>
      </c>
      <c r="BA12" s="1">
        <v>5030</v>
      </c>
      <c r="BB12" s="13">
        <v>30</v>
      </c>
      <c r="BC12" s="1">
        <v>5304</v>
      </c>
      <c r="BD12" s="1">
        <v>3913</v>
      </c>
      <c r="BE12" s="1"/>
      <c r="BF12" s="13">
        <v>30</v>
      </c>
      <c r="BG12" s="503">
        <f t="shared" si="39"/>
        <v>11660.959145016001</v>
      </c>
      <c r="BH12" s="503">
        <f t="shared" si="40"/>
        <v>2775.0408549839995</v>
      </c>
      <c r="BI12" s="13">
        <v>30</v>
      </c>
      <c r="BJ12" s="1">
        <v>8284</v>
      </c>
      <c r="BK12" s="1">
        <v>6152</v>
      </c>
      <c r="BL12" s="13">
        <v>30</v>
      </c>
      <c r="BM12" s="1">
        <v>6413</v>
      </c>
      <c r="BN12" s="1">
        <v>2076</v>
      </c>
      <c r="BO12" s="1">
        <v>1868</v>
      </c>
      <c r="BP12" s="1">
        <v>4072</v>
      </c>
      <c r="BQ12" s="1">
        <v>3</v>
      </c>
      <c r="BR12" s="499">
        <v>4</v>
      </c>
      <c r="BS12" s="499">
        <v>0.80776940600000002</v>
      </c>
      <c r="BT12" s="899">
        <v>30</v>
      </c>
      <c r="BU12" s="1">
        <v>14436</v>
      </c>
      <c r="BV12" s="900">
        <f t="shared" si="41"/>
        <v>11660.959145016001</v>
      </c>
      <c r="BW12" s="900">
        <f t="shared" si="42"/>
        <v>2775.0408549839995</v>
      </c>
      <c r="CA12" s="810">
        <v>30</v>
      </c>
      <c r="CB12" s="809">
        <v>14436</v>
      </c>
    </row>
    <row r="13" spans="1:80" ht="15">
      <c r="A13" s="388">
        <v>591</v>
      </c>
      <c r="B13" s="389" t="s">
        <v>175</v>
      </c>
      <c r="C13" s="352">
        <f t="shared" si="12"/>
        <v>3159</v>
      </c>
      <c r="D13" s="353">
        <f t="shared" si="4"/>
        <v>32.684945680289708</v>
      </c>
      <c r="E13" s="354">
        <f t="shared" si="13"/>
        <v>5537</v>
      </c>
      <c r="F13" s="353">
        <f t="shared" si="5"/>
        <v>57.289187790998454</v>
      </c>
      <c r="G13" s="354">
        <f t="shared" si="14"/>
        <v>893</v>
      </c>
      <c r="H13" s="353">
        <f t="shared" si="0"/>
        <v>9.2395240558717013</v>
      </c>
      <c r="I13" s="354">
        <f t="shared" si="15"/>
        <v>2</v>
      </c>
      <c r="J13" s="355">
        <f t="shared" si="16"/>
        <v>2.0693222969477496E-2</v>
      </c>
      <c r="K13" s="354">
        <f t="shared" si="17"/>
        <v>74</v>
      </c>
      <c r="L13" s="356">
        <f>(K13/AO13)*100</f>
        <v>0.76564924987066729</v>
      </c>
      <c r="M13" s="360">
        <f t="shared" si="18"/>
        <v>4562</v>
      </c>
      <c r="N13" s="357">
        <f t="shared" si="43"/>
        <v>47.201241593378171</v>
      </c>
      <c r="O13" s="358">
        <f t="shared" si="19"/>
        <v>5103</v>
      </c>
      <c r="P13" s="359">
        <f t="shared" si="20"/>
        <v>52.798758406621829</v>
      </c>
      <c r="Q13" s="360">
        <f t="shared" si="21"/>
        <v>2960</v>
      </c>
      <c r="R13" s="357">
        <f t="shared" si="6"/>
        <v>61.44903466888104</v>
      </c>
      <c r="S13" s="358">
        <f t="shared" si="22"/>
        <v>1857</v>
      </c>
      <c r="T13" s="361">
        <f t="shared" si="7"/>
        <v>38.550965331118952</v>
      </c>
      <c r="U13" s="360">
        <f t="shared" si="23"/>
        <v>5750</v>
      </c>
      <c r="V13" s="353">
        <f t="shared" si="24"/>
        <v>59.493016037247806</v>
      </c>
      <c r="W13" s="358">
        <f t="shared" si="25"/>
        <v>3915</v>
      </c>
      <c r="X13" s="361">
        <f t="shared" si="8"/>
        <v>40.506983962752194</v>
      </c>
      <c r="Y13" s="360">
        <f t="shared" si="26"/>
        <v>4049.71991604</v>
      </c>
      <c r="Z13" s="353">
        <f t="shared" si="2"/>
        <v>84.071411999999995</v>
      </c>
      <c r="AA13" s="360">
        <f t="shared" si="27"/>
        <v>767.28008395999996</v>
      </c>
      <c r="AB13" s="361">
        <f t="shared" si="3"/>
        <v>15.928588</v>
      </c>
      <c r="AC13" s="360">
        <f t="shared" si="28"/>
        <v>2240</v>
      </c>
      <c r="AD13" s="353">
        <f t="shared" si="9"/>
        <v>46.501972181855926</v>
      </c>
      <c r="AE13" s="358">
        <f t="shared" si="29"/>
        <v>757</v>
      </c>
      <c r="AF13" s="353">
        <f t="shared" si="30"/>
        <v>15.715175420386132</v>
      </c>
      <c r="AG13" s="358">
        <f t="shared" si="31"/>
        <v>718</v>
      </c>
      <c r="AH13" s="357">
        <f t="shared" si="10"/>
        <v>14.905542869005606</v>
      </c>
      <c r="AI13" s="358">
        <f t="shared" si="32"/>
        <v>1099</v>
      </c>
      <c r="AJ13" s="357">
        <f t="shared" si="33"/>
        <v>22.815030101723064</v>
      </c>
      <c r="AK13" s="358">
        <f t="shared" si="34"/>
        <v>2</v>
      </c>
      <c r="AL13" s="353">
        <f t="shared" si="35"/>
        <v>4.1519618019514225E-2</v>
      </c>
      <c r="AM13" s="358">
        <f t="shared" si="36"/>
        <v>1</v>
      </c>
      <c r="AN13" s="361">
        <f t="shared" si="11"/>
        <v>2.0759809009757112E-2</v>
      </c>
      <c r="AO13" s="723">
        <f t="shared" si="37"/>
        <v>9665</v>
      </c>
      <c r="AP13" s="362">
        <f t="shared" si="38"/>
        <v>4817</v>
      </c>
      <c r="AS13" s="13">
        <v>31</v>
      </c>
      <c r="AT13" s="1">
        <v>4890</v>
      </c>
      <c r="AU13" s="1">
        <v>11282</v>
      </c>
      <c r="AV13" s="1">
        <v>1108</v>
      </c>
      <c r="AW13" s="1">
        <v>8</v>
      </c>
      <c r="AX13" s="1">
        <v>77</v>
      </c>
      <c r="AY13" s="13">
        <v>31</v>
      </c>
      <c r="AZ13" s="1">
        <v>8589</v>
      </c>
      <c r="BA13" s="1">
        <v>8776</v>
      </c>
      <c r="BB13" s="13">
        <v>31</v>
      </c>
      <c r="BC13" s="1">
        <v>7714</v>
      </c>
      <c r="BD13" s="1">
        <v>9651</v>
      </c>
      <c r="BE13" s="1"/>
      <c r="BF13" s="13">
        <v>31</v>
      </c>
      <c r="BG13" s="503">
        <f t="shared" si="39"/>
        <v>3105.7443144479998</v>
      </c>
      <c r="BH13" s="503">
        <f t="shared" si="40"/>
        <v>902.25568555200016</v>
      </c>
      <c r="BI13" s="13">
        <v>31</v>
      </c>
      <c r="BJ13" s="1">
        <v>2393</v>
      </c>
      <c r="BK13" s="1">
        <v>1615</v>
      </c>
      <c r="BL13" s="13">
        <v>31</v>
      </c>
      <c r="BM13" s="1">
        <v>1868</v>
      </c>
      <c r="BN13" s="1">
        <v>784</v>
      </c>
      <c r="BO13" s="1">
        <v>525</v>
      </c>
      <c r="BP13" s="1">
        <v>828</v>
      </c>
      <c r="BQ13" s="1"/>
      <c r="BR13" s="499">
        <v>3</v>
      </c>
      <c r="BS13" s="499">
        <v>0.77488630599999997</v>
      </c>
      <c r="BT13" s="899">
        <v>31</v>
      </c>
      <c r="BU13" s="1">
        <v>4008</v>
      </c>
      <c r="BV13" s="900">
        <f t="shared" si="41"/>
        <v>3105.7443144479998</v>
      </c>
      <c r="BW13" s="900">
        <f t="shared" si="42"/>
        <v>902.25568555200016</v>
      </c>
      <c r="CA13" s="810">
        <v>31</v>
      </c>
      <c r="CB13" s="809">
        <v>4008</v>
      </c>
    </row>
    <row r="14" spans="1:80" ht="15">
      <c r="A14" s="388">
        <v>893</v>
      </c>
      <c r="B14" s="390" t="s">
        <v>265</v>
      </c>
      <c r="C14" s="352">
        <f t="shared" si="12"/>
        <v>4083</v>
      </c>
      <c r="D14" s="353">
        <f t="shared" si="4"/>
        <v>41.816878328553869</v>
      </c>
      <c r="E14" s="354">
        <f t="shared" si="13"/>
        <v>5377</v>
      </c>
      <c r="F14" s="353">
        <f t="shared" si="5"/>
        <v>55.069643588693161</v>
      </c>
      <c r="G14" s="354">
        <f t="shared" si="14"/>
        <v>255</v>
      </c>
      <c r="H14" s="353">
        <f t="shared" si="0"/>
        <v>2.6116345759934454</v>
      </c>
      <c r="I14" s="354">
        <f t="shared" si="15"/>
        <v>0</v>
      </c>
      <c r="J14" s="355">
        <f t="shared" si="16"/>
        <v>0</v>
      </c>
      <c r="K14" s="354">
        <f t="shared" si="17"/>
        <v>49</v>
      </c>
      <c r="L14" s="356">
        <f>(K14/AO14)*100</f>
        <v>0.50184350675952483</v>
      </c>
      <c r="M14" s="366">
        <f t="shared" si="18"/>
        <v>4968</v>
      </c>
      <c r="N14" s="363">
        <f t="shared" si="43"/>
        <v>50.880786562884062</v>
      </c>
      <c r="O14" s="364">
        <f t="shared" si="19"/>
        <v>4796</v>
      </c>
      <c r="P14" s="365">
        <f t="shared" si="20"/>
        <v>49.119213437115938</v>
      </c>
      <c r="Q14" s="366">
        <f t="shared" si="21"/>
        <v>944</v>
      </c>
      <c r="R14" s="363">
        <f t="shared" si="6"/>
        <v>63.483523873570945</v>
      </c>
      <c r="S14" s="364">
        <f t="shared" si="22"/>
        <v>543</v>
      </c>
      <c r="T14" s="367">
        <f t="shared" si="7"/>
        <v>36.516476126429055</v>
      </c>
      <c r="U14" s="366">
        <f t="shared" si="23"/>
        <v>5105</v>
      </c>
      <c r="V14" s="368">
        <f t="shared" si="24"/>
        <v>52.283900040966813</v>
      </c>
      <c r="W14" s="364">
        <f t="shared" si="25"/>
        <v>4659</v>
      </c>
      <c r="X14" s="367">
        <f t="shared" si="8"/>
        <v>47.71609995903318</v>
      </c>
      <c r="Y14" s="360">
        <f t="shared" si="26"/>
        <v>1274.2260161029999</v>
      </c>
      <c r="Z14" s="353">
        <f t="shared" si="2"/>
        <v>85.691056899999992</v>
      </c>
      <c r="AA14" s="360">
        <f t="shared" si="27"/>
        <v>212.77398389700011</v>
      </c>
      <c r="AB14" s="361">
        <f t="shared" si="3"/>
        <v>14.308943100000008</v>
      </c>
      <c r="AC14" s="360">
        <f t="shared" si="28"/>
        <v>832</v>
      </c>
      <c r="AD14" s="353">
        <f t="shared" si="9"/>
        <v>55.951580363147279</v>
      </c>
      <c r="AE14" s="358">
        <f t="shared" si="29"/>
        <v>365</v>
      </c>
      <c r="AF14" s="353">
        <f t="shared" si="30"/>
        <v>24.546065904505713</v>
      </c>
      <c r="AG14" s="358">
        <f t="shared" si="31"/>
        <v>112</v>
      </c>
      <c r="AH14" s="357">
        <f t="shared" si="10"/>
        <v>7.5319435104236723</v>
      </c>
      <c r="AI14" s="358">
        <f t="shared" si="32"/>
        <v>178</v>
      </c>
      <c r="AJ14" s="357">
        <f t="shared" si="33"/>
        <v>11.970410221923336</v>
      </c>
      <c r="AK14" s="358">
        <f t="shared" si="34"/>
        <v>0</v>
      </c>
      <c r="AL14" s="353">
        <f t="shared" si="35"/>
        <v>0</v>
      </c>
      <c r="AM14" s="358">
        <f t="shared" si="36"/>
        <v>0</v>
      </c>
      <c r="AN14" s="361">
        <f t="shared" si="11"/>
        <v>0</v>
      </c>
      <c r="AO14" s="724">
        <f t="shared" si="37"/>
        <v>9764</v>
      </c>
      <c r="AP14" s="369">
        <f t="shared" si="38"/>
        <v>1487</v>
      </c>
      <c r="AS14" s="13">
        <v>34</v>
      </c>
      <c r="AT14" s="1">
        <v>4245</v>
      </c>
      <c r="AU14" s="1">
        <v>14187</v>
      </c>
      <c r="AV14" s="1">
        <v>9434</v>
      </c>
      <c r="AW14" s="1">
        <v>11</v>
      </c>
      <c r="AX14" s="1">
        <v>217</v>
      </c>
      <c r="AY14" s="13">
        <v>34</v>
      </c>
      <c r="AZ14" s="1">
        <v>14568</v>
      </c>
      <c r="BA14" s="1">
        <v>13526</v>
      </c>
      <c r="BB14" s="13">
        <v>34</v>
      </c>
      <c r="BC14" s="1">
        <v>13903</v>
      </c>
      <c r="BD14" s="1">
        <v>14191</v>
      </c>
      <c r="BE14" s="1"/>
      <c r="BF14" s="13">
        <v>34</v>
      </c>
      <c r="BG14" s="503">
        <f t="shared" si="39"/>
        <v>7809.0209263649995</v>
      </c>
      <c r="BH14" s="503">
        <f t="shared" si="40"/>
        <v>895.97907363500053</v>
      </c>
      <c r="BI14" s="13">
        <v>34</v>
      </c>
      <c r="BJ14" s="1">
        <v>4405</v>
      </c>
      <c r="BK14" s="1">
        <v>4300</v>
      </c>
      <c r="BL14" s="13">
        <v>34</v>
      </c>
      <c r="BM14" s="1">
        <v>2899</v>
      </c>
      <c r="BN14" s="1">
        <v>2000</v>
      </c>
      <c r="BO14" s="1">
        <v>1503</v>
      </c>
      <c r="BP14" s="1">
        <v>2296</v>
      </c>
      <c r="BQ14" s="1">
        <v>3</v>
      </c>
      <c r="BR14" s="499">
        <v>4</v>
      </c>
      <c r="BS14" s="499">
        <v>0.89707305299999995</v>
      </c>
      <c r="BT14" s="899">
        <v>34</v>
      </c>
      <c r="BU14" s="1">
        <v>8705</v>
      </c>
      <c r="BV14" s="900">
        <f t="shared" si="41"/>
        <v>7809.0209263649995</v>
      </c>
      <c r="BW14" s="900">
        <f t="shared" si="42"/>
        <v>895.97907363500053</v>
      </c>
      <c r="CA14" s="810">
        <v>34</v>
      </c>
      <c r="CB14" s="809">
        <v>8705</v>
      </c>
    </row>
    <row r="15" spans="1:80" ht="16.5" customHeight="1">
      <c r="A15" s="195"/>
      <c r="B15" s="210" t="s">
        <v>301</v>
      </c>
      <c r="C15" s="212">
        <f>SUM(C16:C21)</f>
        <v>89937</v>
      </c>
      <c r="D15" s="197">
        <f t="shared" si="4"/>
        <v>40.823301922762681</v>
      </c>
      <c r="E15" s="196">
        <f>SUM(E16:E21)</f>
        <v>125717</v>
      </c>
      <c r="F15" s="197">
        <f t="shared" si="5"/>
        <v>57.064201027652196</v>
      </c>
      <c r="G15" s="196">
        <f>SUM(G16:G21)</f>
        <v>3514</v>
      </c>
      <c r="H15" s="197">
        <f t="shared" si="0"/>
        <v>1.5950396717323019</v>
      </c>
      <c r="I15" s="196">
        <f>SUM(I16:I21)</f>
        <v>269</v>
      </c>
      <c r="J15" s="270">
        <f t="shared" si="16"/>
        <v>0.1221017847740436</v>
      </c>
      <c r="K15" s="196">
        <f>SUM(K16:K21)</f>
        <v>871</v>
      </c>
      <c r="L15" s="213">
        <f t="shared" si="1"/>
        <v>0.39535559307878065</v>
      </c>
      <c r="M15" s="212">
        <f>SUM(M16:M21)</f>
        <v>107833</v>
      </c>
      <c r="N15" s="198">
        <f t="shared" si="43"/>
        <v>48.946474935090869</v>
      </c>
      <c r="O15" s="196">
        <f>SUM(O16:O21)</f>
        <v>112475</v>
      </c>
      <c r="P15" s="216">
        <f t="shared" si="20"/>
        <v>51.053525064909124</v>
      </c>
      <c r="Q15" s="212">
        <f>SUM(Q16:Q21)</f>
        <v>21818</v>
      </c>
      <c r="R15" s="203">
        <f t="shared" si="6"/>
        <v>54.183326296967735</v>
      </c>
      <c r="S15" s="196">
        <f>SUM(S16:S21)</f>
        <v>18449</v>
      </c>
      <c r="T15" s="218">
        <f t="shared" si="7"/>
        <v>45.816673703032265</v>
      </c>
      <c r="U15" s="212">
        <f>SUM(U16:U21)</f>
        <v>147655</v>
      </c>
      <c r="V15" s="197">
        <f t="shared" si="24"/>
        <v>67.022078181455058</v>
      </c>
      <c r="W15" s="196">
        <f>SUM(W16:W21)</f>
        <v>72653</v>
      </c>
      <c r="X15" s="218">
        <f t="shared" si="8"/>
        <v>32.977921818544949</v>
      </c>
      <c r="Y15" s="212">
        <f>SUM(Y16:Y21)</f>
        <v>34043.537597442999</v>
      </c>
      <c r="Z15" s="197">
        <f t="shared" si="2"/>
        <v>84.544509393406514</v>
      </c>
      <c r="AA15" s="196">
        <f>SUM(AA16:AA21)</f>
        <v>6223.4624025570029</v>
      </c>
      <c r="AB15" s="218">
        <f t="shared" si="3"/>
        <v>15.455490606593495</v>
      </c>
      <c r="AC15" s="212">
        <f>SUM(AC16:AC21)</f>
        <v>15278</v>
      </c>
      <c r="AD15" s="197">
        <f t="shared" si="9"/>
        <v>37.941738892889958</v>
      </c>
      <c r="AE15" s="196">
        <f>SUM(AE16:AE21)</f>
        <v>9025</v>
      </c>
      <c r="AF15" s="197">
        <f t="shared" si="30"/>
        <v>22.412893932997243</v>
      </c>
      <c r="AG15" s="196">
        <f>SUM(AG16:AG21)</f>
        <v>6534</v>
      </c>
      <c r="AH15" s="198">
        <f t="shared" si="10"/>
        <v>16.226686865174958</v>
      </c>
      <c r="AI15" s="196">
        <f>SUM(AI16:AI21)</f>
        <v>9420</v>
      </c>
      <c r="AJ15" s="198">
        <f t="shared" si="33"/>
        <v>23.393846077433132</v>
      </c>
      <c r="AK15" s="196">
        <f>SUM(AK16:AK21)</f>
        <v>6</v>
      </c>
      <c r="AL15" s="197">
        <f t="shared" si="35"/>
        <v>1.4900538902823654E-2</v>
      </c>
      <c r="AM15" s="196">
        <f>SUM(AM16:AM21)</f>
        <v>4</v>
      </c>
      <c r="AN15" s="218">
        <f t="shared" si="11"/>
        <v>9.9336926018824354E-3</v>
      </c>
      <c r="AO15" s="725">
        <f>SUM(AO16:AO21)</f>
        <v>220308</v>
      </c>
      <c r="AP15" s="220">
        <f t="shared" si="38"/>
        <v>40267</v>
      </c>
      <c r="AS15" s="13">
        <v>36</v>
      </c>
      <c r="AT15" s="1">
        <v>648</v>
      </c>
      <c r="AU15" s="1">
        <v>1542</v>
      </c>
      <c r="AV15" s="1">
        <v>319</v>
      </c>
      <c r="AW15" s="1">
        <v>4</v>
      </c>
      <c r="AX15" s="1">
        <v>49</v>
      </c>
      <c r="AY15" s="13">
        <v>36</v>
      </c>
      <c r="AZ15" s="1">
        <v>1183</v>
      </c>
      <c r="BA15" s="1">
        <v>1379</v>
      </c>
      <c r="BB15" s="13">
        <v>36</v>
      </c>
      <c r="BC15" s="1">
        <v>1372</v>
      </c>
      <c r="BD15" s="1">
        <v>1190</v>
      </c>
      <c r="BE15" s="1"/>
      <c r="BF15" s="13">
        <v>36</v>
      </c>
      <c r="BG15" s="503">
        <f t="shared" si="39"/>
        <v>1062.8950865280001</v>
      </c>
      <c r="BH15" s="503">
        <f t="shared" si="40"/>
        <v>433.10491347199991</v>
      </c>
      <c r="BI15" s="13">
        <v>36</v>
      </c>
      <c r="BJ15" s="1">
        <v>921</v>
      </c>
      <c r="BK15" s="1">
        <v>575</v>
      </c>
      <c r="BL15" s="13">
        <v>36</v>
      </c>
      <c r="BM15" s="1">
        <v>706</v>
      </c>
      <c r="BN15" s="1">
        <v>203</v>
      </c>
      <c r="BO15" s="1">
        <v>215</v>
      </c>
      <c r="BP15" s="1">
        <v>372</v>
      </c>
      <c r="BQ15" s="1"/>
      <c r="BR15" s="499"/>
      <c r="BS15" s="499">
        <v>0.71049136800000001</v>
      </c>
      <c r="BT15" s="899">
        <v>36</v>
      </c>
      <c r="BU15" s="1">
        <v>1496</v>
      </c>
      <c r="BV15" s="900">
        <f t="shared" si="41"/>
        <v>1062.8950865280001</v>
      </c>
      <c r="BW15" s="900">
        <f t="shared" si="42"/>
        <v>433.10491347199991</v>
      </c>
      <c r="CA15" s="810">
        <v>36</v>
      </c>
      <c r="CB15" s="809">
        <v>1496</v>
      </c>
    </row>
    <row r="16" spans="1:80" ht="15">
      <c r="A16" s="388">
        <v>120</v>
      </c>
      <c r="B16" s="391" t="s">
        <v>57</v>
      </c>
      <c r="C16" s="352">
        <f t="shared" ref="C16:C21" si="44">VLOOKUP(A16,$AS$8:$AT$132,2,0)</f>
        <v>10936</v>
      </c>
      <c r="D16" s="353">
        <f t="shared" si="4"/>
        <v>47.809740316516567</v>
      </c>
      <c r="E16" s="354">
        <f t="shared" ref="E16:E21" si="45">VLOOKUP(A16,$AS$8:$AU$132,3,0)</f>
        <v>11673</v>
      </c>
      <c r="F16" s="353">
        <f t="shared" si="5"/>
        <v>51.031739092419336</v>
      </c>
      <c r="G16" s="354">
        <f t="shared" ref="G16:G21" si="46">VLOOKUP(A16,$AS$8:$AV$132,4,0)</f>
        <v>128</v>
      </c>
      <c r="H16" s="353">
        <f t="shared" si="0"/>
        <v>0.55958730436303228</v>
      </c>
      <c r="I16" s="354">
        <f t="shared" ref="I16:I21" si="47">VLOOKUP(A16,$AS$8:$AW$132,5,0)</f>
        <v>127</v>
      </c>
      <c r="J16" s="355">
        <f t="shared" si="16"/>
        <v>0.55521552854769607</v>
      </c>
      <c r="K16" s="354">
        <f t="shared" ref="K16:K21" si="48">VLOOKUP(A16,$AS$8:$AX$132,6,0)</f>
        <v>10</v>
      </c>
      <c r="L16" s="356">
        <f t="shared" si="1"/>
        <v>4.3717758153361895E-2</v>
      </c>
      <c r="M16" s="373">
        <f t="shared" ref="M16:M21" si="49">VLOOKUP(A16,$AY$8:$BA$132,2,0)</f>
        <v>11571</v>
      </c>
      <c r="N16" s="370">
        <f t="shared" si="43"/>
        <v>50.585817959255053</v>
      </c>
      <c r="O16" s="371">
        <f t="shared" ref="O16:O21" si="50">VLOOKUP(A16,$AY$8:$BA$132,3,0)</f>
        <v>11303</v>
      </c>
      <c r="P16" s="372">
        <f t="shared" si="20"/>
        <v>49.414182040744954</v>
      </c>
      <c r="Q16" s="373">
        <f t="shared" ref="Q16:Q21" si="51">VLOOKUP(A16,$BI$8:$BK$132,2,0)</f>
        <v>943</v>
      </c>
      <c r="R16" s="370">
        <f t="shared" si="6"/>
        <v>60.371318822023042</v>
      </c>
      <c r="S16" s="371">
        <f t="shared" ref="S16:S21" si="52">VLOOKUP(A16,$BI$8:$BK$132,3,0)</f>
        <v>619</v>
      </c>
      <c r="T16" s="374">
        <f t="shared" si="7"/>
        <v>39.628681177976958</v>
      </c>
      <c r="U16" s="373">
        <f t="shared" ref="U16:U21" si="53">VLOOKUP(A16,$BB$8:$BD$132,2,0)</f>
        <v>13802</v>
      </c>
      <c r="V16" s="375">
        <f t="shared" si="24"/>
        <v>60.339249803270093</v>
      </c>
      <c r="W16" s="371">
        <f t="shared" ref="W16:W21" si="54">VLOOKUP(A16,$BB$8:$BD$132,3,0)</f>
        <v>9072</v>
      </c>
      <c r="X16" s="374">
        <f t="shared" si="8"/>
        <v>39.660750196729907</v>
      </c>
      <c r="Y16" s="360">
        <f t="shared" ref="Y16:Y21" si="55">VLOOKUP(A16,$BF$8:$BH$132,2,0)</f>
        <v>917.39851662799992</v>
      </c>
      <c r="Z16" s="353">
        <f t="shared" ref="Z16:Z21" si="56">(Y16/AP16)*100</f>
        <v>58.732299400000002</v>
      </c>
      <c r="AA16" s="360">
        <f t="shared" ref="AA16:AA21" si="57">VLOOKUP(A16,$BF$8:$BH$132,3,0)</f>
        <v>644.60148337200008</v>
      </c>
      <c r="AB16" s="361">
        <f t="shared" ref="AB16:AB21" si="58">(AA16/AP16)*100</f>
        <v>41.267700600000005</v>
      </c>
      <c r="AC16" s="360">
        <f t="shared" ref="AC16:AC21" si="59">VLOOKUP(A16,$BL$8:$BQ$132,2,0)</f>
        <v>778</v>
      </c>
      <c r="AD16" s="353">
        <f t="shared" si="9"/>
        <v>49.807938540332906</v>
      </c>
      <c r="AE16" s="358">
        <f t="shared" ref="AE16:AE21" si="60">VLOOKUP(A16,$BL$8:$BR$132,3,0)</f>
        <v>403</v>
      </c>
      <c r="AF16" s="353">
        <f t="shared" si="30"/>
        <v>25.80025608194622</v>
      </c>
      <c r="AG16" s="358">
        <f t="shared" ref="AG16:AG21" si="61">VLOOKUP(A16,$BL$8:$BR$132,4,0)</f>
        <v>165</v>
      </c>
      <c r="AH16" s="357">
        <f t="shared" si="10"/>
        <v>10.56338028169014</v>
      </c>
      <c r="AI16" s="358">
        <f t="shared" ref="AI16:AI21" si="62">VLOOKUP(A16,$BL$8:$BR$132,5,0)</f>
        <v>216</v>
      </c>
      <c r="AJ16" s="357">
        <f t="shared" si="33"/>
        <v>13.828425096030731</v>
      </c>
      <c r="AK16" s="358">
        <f t="shared" ref="AK16:AK21" si="63">VLOOKUP(A16,$BL$8:$BR$132,6,0)</f>
        <v>0</v>
      </c>
      <c r="AL16" s="353">
        <f t="shared" si="35"/>
        <v>0</v>
      </c>
      <c r="AM16" s="358">
        <f t="shared" ref="AM16:AM21" si="64">VLOOKUP(A16,$BL$8:$BR$132,7,0)</f>
        <v>0</v>
      </c>
      <c r="AN16" s="361">
        <f t="shared" si="11"/>
        <v>0</v>
      </c>
      <c r="AO16" s="726">
        <f t="shared" ref="AO16:AO21" si="65">(U16+W16)</f>
        <v>22874</v>
      </c>
      <c r="AP16" s="376">
        <f t="shared" si="38"/>
        <v>1562</v>
      </c>
      <c r="AS16" s="13">
        <v>38</v>
      </c>
      <c r="AT16" s="1">
        <v>2167</v>
      </c>
      <c r="AU16" s="1">
        <v>6148</v>
      </c>
      <c r="AV16" s="1">
        <v>201</v>
      </c>
      <c r="AW16" s="1">
        <v>4</v>
      </c>
      <c r="AX16" s="1">
        <v>2</v>
      </c>
      <c r="AY16" s="13">
        <v>38</v>
      </c>
      <c r="AZ16" s="1">
        <v>4218</v>
      </c>
      <c r="BA16" s="1">
        <v>4304</v>
      </c>
      <c r="BB16" s="13">
        <v>38</v>
      </c>
      <c r="BC16" s="1">
        <v>1255</v>
      </c>
      <c r="BD16" s="1">
        <v>7267</v>
      </c>
      <c r="BE16" s="1"/>
      <c r="BF16" s="13">
        <v>38</v>
      </c>
      <c r="BG16" s="503">
        <f t="shared" si="39"/>
        <v>650.7634231799999</v>
      </c>
      <c r="BH16" s="503">
        <f t="shared" si="40"/>
        <v>519.2365768200001</v>
      </c>
      <c r="BI16" s="13">
        <v>38</v>
      </c>
      <c r="BJ16" s="1">
        <v>694</v>
      </c>
      <c r="BK16" s="1">
        <v>476</v>
      </c>
      <c r="BL16" s="13">
        <v>38</v>
      </c>
      <c r="BM16" s="1">
        <v>547</v>
      </c>
      <c r="BN16" s="1">
        <v>262</v>
      </c>
      <c r="BO16" s="1">
        <v>147</v>
      </c>
      <c r="BP16" s="1">
        <v>214</v>
      </c>
      <c r="BQ16" s="1"/>
      <c r="BR16" s="499"/>
      <c r="BS16" s="499">
        <v>0.55620805399999995</v>
      </c>
      <c r="BT16" s="899">
        <v>38</v>
      </c>
      <c r="BU16" s="1">
        <v>1170</v>
      </c>
      <c r="BV16" s="900">
        <f t="shared" si="41"/>
        <v>650.7634231799999</v>
      </c>
      <c r="BW16" s="900">
        <f t="shared" si="42"/>
        <v>519.2365768200001</v>
      </c>
      <c r="CA16" s="810">
        <v>38</v>
      </c>
      <c r="CB16" s="809">
        <v>1170</v>
      </c>
    </row>
    <row r="17" spans="1:80" ht="15">
      <c r="A17" s="388">
        <v>154</v>
      </c>
      <c r="B17" s="389" t="s">
        <v>77</v>
      </c>
      <c r="C17" s="352">
        <f t="shared" si="44"/>
        <v>26653</v>
      </c>
      <c r="D17" s="353">
        <f t="shared" si="4"/>
        <v>35.520283597206678</v>
      </c>
      <c r="E17" s="354">
        <f t="shared" si="45"/>
        <v>46135</v>
      </c>
      <c r="F17" s="353">
        <f t="shared" si="5"/>
        <v>61.483821099205713</v>
      </c>
      <c r="G17" s="354">
        <f t="shared" si="46"/>
        <v>1676</v>
      </c>
      <c r="H17" s="353">
        <f t="shared" si="0"/>
        <v>2.2335945412868488</v>
      </c>
      <c r="I17" s="354">
        <f t="shared" si="47"/>
        <v>31</v>
      </c>
      <c r="J17" s="355">
        <f t="shared" si="16"/>
        <v>4.131350285196439E-2</v>
      </c>
      <c r="K17" s="354">
        <f t="shared" si="48"/>
        <v>541</v>
      </c>
      <c r="L17" s="356">
        <f>(K17/AO17)*100</f>
        <v>0.72098725944879782</v>
      </c>
      <c r="M17" s="360">
        <f t="shared" si="49"/>
        <v>35546</v>
      </c>
      <c r="N17" s="357">
        <f t="shared" si="43"/>
        <v>47.371928141158911</v>
      </c>
      <c r="O17" s="358">
        <f t="shared" si="50"/>
        <v>39490</v>
      </c>
      <c r="P17" s="359">
        <f t="shared" si="20"/>
        <v>52.628071858841082</v>
      </c>
      <c r="Q17" s="360">
        <f t="shared" si="51"/>
        <v>12486</v>
      </c>
      <c r="R17" s="357">
        <f t="shared" si="6"/>
        <v>53.288378643677184</v>
      </c>
      <c r="S17" s="358">
        <f t="shared" si="52"/>
        <v>10945</v>
      </c>
      <c r="T17" s="361">
        <f t="shared" si="7"/>
        <v>46.711621356322816</v>
      </c>
      <c r="U17" s="360">
        <f t="shared" si="53"/>
        <v>60331</v>
      </c>
      <c r="V17" s="353">
        <f t="shared" si="24"/>
        <v>80.402740018124632</v>
      </c>
      <c r="W17" s="358">
        <f t="shared" si="54"/>
        <v>14705</v>
      </c>
      <c r="X17" s="361">
        <f t="shared" si="8"/>
        <v>19.597259981875368</v>
      </c>
      <c r="Y17" s="360">
        <f t="shared" si="55"/>
        <v>20950.821503544998</v>
      </c>
      <c r="Z17" s="353">
        <f t="shared" si="56"/>
        <v>89.414969499999984</v>
      </c>
      <c r="AA17" s="360">
        <f t="shared" si="57"/>
        <v>2480.1784964550025</v>
      </c>
      <c r="AB17" s="361">
        <f t="shared" si="58"/>
        <v>10.585030500000011</v>
      </c>
      <c r="AC17" s="360">
        <f t="shared" si="59"/>
        <v>8364</v>
      </c>
      <c r="AD17" s="353">
        <f t="shared" si="9"/>
        <v>35.696299773803936</v>
      </c>
      <c r="AE17" s="358">
        <f t="shared" si="60"/>
        <v>5286</v>
      </c>
      <c r="AF17" s="353">
        <f t="shared" si="30"/>
        <v>22.559856600230464</v>
      </c>
      <c r="AG17" s="358">
        <f t="shared" si="61"/>
        <v>4117</v>
      </c>
      <c r="AH17" s="357">
        <f t="shared" si="10"/>
        <v>17.570739618454184</v>
      </c>
      <c r="AI17" s="358">
        <f t="shared" si="62"/>
        <v>5658</v>
      </c>
      <c r="AJ17" s="357">
        <f t="shared" si="33"/>
        <v>24.147496905808545</v>
      </c>
      <c r="AK17" s="358">
        <f t="shared" si="63"/>
        <v>5</v>
      </c>
      <c r="AL17" s="353">
        <f t="shared" si="35"/>
        <v>2.1339251419060221E-2</v>
      </c>
      <c r="AM17" s="358">
        <f t="shared" si="64"/>
        <v>1</v>
      </c>
      <c r="AN17" s="361">
        <f t="shared" si="11"/>
        <v>4.2678502838120443E-3</v>
      </c>
      <c r="AO17" s="723">
        <f t="shared" si="65"/>
        <v>75036</v>
      </c>
      <c r="AP17" s="362">
        <f t="shared" si="38"/>
        <v>23431</v>
      </c>
      <c r="AS17" s="13">
        <v>40</v>
      </c>
      <c r="AT17" s="1">
        <v>7150</v>
      </c>
      <c r="AU17" s="1">
        <v>7283</v>
      </c>
      <c r="AV17" s="1">
        <v>283</v>
      </c>
      <c r="AW17" s="1">
        <v>0</v>
      </c>
      <c r="AX17" s="1">
        <v>53</v>
      </c>
      <c r="AY17" s="13">
        <v>40</v>
      </c>
      <c r="AZ17" s="1">
        <v>7756</v>
      </c>
      <c r="BA17" s="1">
        <v>7013</v>
      </c>
      <c r="BB17" s="13">
        <v>40</v>
      </c>
      <c r="BC17" s="1">
        <v>4971</v>
      </c>
      <c r="BD17" s="1">
        <v>9798</v>
      </c>
      <c r="BE17" s="1"/>
      <c r="BF17" s="13">
        <v>40</v>
      </c>
      <c r="BG17" s="503">
        <f t="shared" si="39"/>
        <v>968.24118870899997</v>
      </c>
      <c r="BH17" s="503">
        <f t="shared" si="40"/>
        <v>712.75881129100003</v>
      </c>
      <c r="BI17" s="13">
        <v>40</v>
      </c>
      <c r="BJ17" s="1">
        <v>982</v>
      </c>
      <c r="BK17" s="1">
        <v>699</v>
      </c>
      <c r="BL17" s="13">
        <v>40</v>
      </c>
      <c r="BM17" s="1">
        <v>763</v>
      </c>
      <c r="BN17" s="1">
        <v>419</v>
      </c>
      <c r="BO17" s="1">
        <v>219</v>
      </c>
      <c r="BP17" s="1">
        <v>279</v>
      </c>
      <c r="BQ17" s="1"/>
      <c r="BR17" s="499">
        <v>1</v>
      </c>
      <c r="BS17" s="499">
        <v>0.57599118900000001</v>
      </c>
      <c r="BT17" s="899">
        <v>40</v>
      </c>
      <c r="BU17" s="1">
        <v>1681</v>
      </c>
      <c r="BV17" s="900">
        <f t="shared" si="41"/>
        <v>968.24118870899997</v>
      </c>
      <c r="BW17" s="900">
        <f t="shared" si="42"/>
        <v>712.75881129100003</v>
      </c>
      <c r="CA17" s="810">
        <v>40</v>
      </c>
      <c r="CB17" s="809">
        <v>1681</v>
      </c>
    </row>
    <row r="18" spans="1:80" ht="15">
      <c r="A18" s="388">
        <v>250</v>
      </c>
      <c r="B18" s="389" t="s">
        <v>99</v>
      </c>
      <c r="C18" s="352">
        <f t="shared" si="44"/>
        <v>19183</v>
      </c>
      <c r="D18" s="353">
        <f t="shared" si="4"/>
        <v>40.93595953991592</v>
      </c>
      <c r="E18" s="354">
        <f t="shared" si="45"/>
        <v>26861</v>
      </c>
      <c r="F18" s="353">
        <f t="shared" si="5"/>
        <v>57.320586415142657</v>
      </c>
      <c r="G18" s="354">
        <f t="shared" si="46"/>
        <v>698</v>
      </c>
      <c r="H18" s="353">
        <f t="shared" si="0"/>
        <v>1.4895115341115213</v>
      </c>
      <c r="I18" s="354">
        <f t="shared" si="47"/>
        <v>16</v>
      </c>
      <c r="J18" s="355">
        <f t="shared" si="16"/>
        <v>3.4143530867885873E-2</v>
      </c>
      <c r="K18" s="354">
        <f t="shared" si="48"/>
        <v>103</v>
      </c>
      <c r="L18" s="356">
        <f>(K18/AO18)*100</f>
        <v>0.21979897996201531</v>
      </c>
      <c r="M18" s="360">
        <f t="shared" si="49"/>
        <v>23021</v>
      </c>
      <c r="N18" s="357">
        <f t="shared" si="43"/>
        <v>49.126139006850046</v>
      </c>
      <c r="O18" s="358">
        <f t="shared" si="50"/>
        <v>23840</v>
      </c>
      <c r="P18" s="359">
        <f t="shared" si="20"/>
        <v>50.873860993149954</v>
      </c>
      <c r="Q18" s="360">
        <f t="shared" si="51"/>
        <v>5201</v>
      </c>
      <c r="R18" s="357">
        <f t="shared" si="6"/>
        <v>53.442252363337438</v>
      </c>
      <c r="S18" s="358">
        <f t="shared" si="52"/>
        <v>4531</v>
      </c>
      <c r="T18" s="361">
        <f t="shared" si="7"/>
        <v>46.557747636662555</v>
      </c>
      <c r="U18" s="360">
        <f t="shared" si="53"/>
        <v>30654</v>
      </c>
      <c r="V18" s="353">
        <f t="shared" si="24"/>
        <v>65.41473720151086</v>
      </c>
      <c r="W18" s="358">
        <f t="shared" si="54"/>
        <v>16207</v>
      </c>
      <c r="X18" s="361">
        <f t="shared" si="8"/>
        <v>34.585262798489147</v>
      </c>
      <c r="Y18" s="360">
        <f t="shared" si="55"/>
        <v>8337.5127171599997</v>
      </c>
      <c r="Z18" s="353">
        <f t="shared" si="56"/>
        <v>85.671113000000005</v>
      </c>
      <c r="AA18" s="360">
        <f t="shared" si="57"/>
        <v>1394.4872828400003</v>
      </c>
      <c r="AB18" s="361">
        <f t="shared" si="58"/>
        <v>14.328887000000003</v>
      </c>
      <c r="AC18" s="360">
        <f t="shared" si="59"/>
        <v>3499</v>
      </c>
      <c r="AD18" s="353">
        <f t="shared" si="9"/>
        <v>35.95355528154542</v>
      </c>
      <c r="AE18" s="358">
        <f t="shared" si="60"/>
        <v>1721</v>
      </c>
      <c r="AF18" s="353">
        <f t="shared" si="30"/>
        <v>17.6839293053843</v>
      </c>
      <c r="AG18" s="358">
        <f t="shared" si="61"/>
        <v>1701</v>
      </c>
      <c r="AH18" s="357">
        <f t="shared" si="10"/>
        <v>17.478421701602958</v>
      </c>
      <c r="AI18" s="358">
        <f t="shared" si="62"/>
        <v>2808</v>
      </c>
      <c r="AJ18" s="357">
        <f t="shared" si="33"/>
        <v>28.853267570900123</v>
      </c>
      <c r="AK18" s="358">
        <f t="shared" si="63"/>
        <v>1</v>
      </c>
      <c r="AL18" s="353">
        <f t="shared" si="35"/>
        <v>1.0275380189066995E-2</v>
      </c>
      <c r="AM18" s="358">
        <f t="shared" si="64"/>
        <v>2</v>
      </c>
      <c r="AN18" s="361">
        <f t="shared" si="11"/>
        <v>2.0550760378133991E-2</v>
      </c>
      <c r="AO18" s="723">
        <f t="shared" si="65"/>
        <v>46861</v>
      </c>
      <c r="AP18" s="362">
        <f t="shared" si="38"/>
        <v>9732</v>
      </c>
      <c r="AS18" s="13">
        <v>42</v>
      </c>
      <c r="AT18" s="1">
        <v>2638</v>
      </c>
      <c r="AU18" s="1">
        <v>12904</v>
      </c>
      <c r="AV18" s="1">
        <v>1680</v>
      </c>
      <c r="AW18" s="1">
        <v>17</v>
      </c>
      <c r="AX18" s="1">
        <v>26</v>
      </c>
      <c r="AY18" s="13">
        <v>42</v>
      </c>
      <c r="AZ18" s="1">
        <v>8721</v>
      </c>
      <c r="BA18" s="1">
        <v>8544</v>
      </c>
      <c r="BB18" s="13">
        <v>42</v>
      </c>
      <c r="BC18" s="1">
        <v>9697</v>
      </c>
      <c r="BD18" s="1">
        <v>7568</v>
      </c>
      <c r="BE18" s="1"/>
      <c r="BF18" s="13">
        <v>42</v>
      </c>
      <c r="BG18" s="503">
        <f t="shared" si="39"/>
        <v>7830.8718443159996</v>
      </c>
      <c r="BH18" s="503">
        <f t="shared" si="40"/>
        <v>1236.1281556840004</v>
      </c>
      <c r="BI18" s="13">
        <v>42</v>
      </c>
      <c r="BJ18" s="1">
        <v>4658</v>
      </c>
      <c r="BK18" s="1">
        <v>4409</v>
      </c>
      <c r="BL18" s="13">
        <v>42</v>
      </c>
      <c r="BM18" s="1">
        <v>3304</v>
      </c>
      <c r="BN18" s="1">
        <v>2293</v>
      </c>
      <c r="BO18" s="1">
        <v>1350</v>
      </c>
      <c r="BP18" s="1">
        <v>2110</v>
      </c>
      <c r="BQ18" s="1">
        <v>4</v>
      </c>
      <c r="BR18" s="499">
        <v>6</v>
      </c>
      <c r="BS18" s="499">
        <v>0.863667348</v>
      </c>
      <c r="BT18" s="899">
        <v>42</v>
      </c>
      <c r="BU18" s="1">
        <v>9067</v>
      </c>
      <c r="BV18" s="900">
        <f t="shared" si="41"/>
        <v>7830.8718443159996</v>
      </c>
      <c r="BW18" s="900">
        <f t="shared" si="42"/>
        <v>1236.1281556840004</v>
      </c>
      <c r="CA18" s="810">
        <v>42</v>
      </c>
      <c r="CB18" s="809">
        <v>9067</v>
      </c>
    </row>
    <row r="19" spans="1:80" ht="15">
      <c r="A19" s="388">
        <v>495</v>
      </c>
      <c r="B19" s="389" t="s">
        <v>161</v>
      </c>
      <c r="C19" s="352">
        <f t="shared" si="44"/>
        <v>9942</v>
      </c>
      <c r="D19" s="353">
        <f t="shared" si="4"/>
        <v>39.350880664951518</v>
      </c>
      <c r="E19" s="354">
        <f t="shared" si="45"/>
        <v>15166</v>
      </c>
      <c r="F19" s="353">
        <f t="shared" si="5"/>
        <v>60.027706313081339</v>
      </c>
      <c r="G19" s="354">
        <f t="shared" si="46"/>
        <v>106</v>
      </c>
      <c r="H19" s="353">
        <f t="shared" si="0"/>
        <v>0.41955274094597267</v>
      </c>
      <c r="I19" s="354">
        <f t="shared" si="47"/>
        <v>2</v>
      </c>
      <c r="J19" s="355">
        <f t="shared" si="16"/>
        <v>7.9160894518108052E-3</v>
      </c>
      <c r="K19" s="354">
        <f t="shared" si="48"/>
        <v>49</v>
      </c>
      <c r="L19" s="356">
        <f>(K19/AO19)*100</f>
        <v>0.19394419156936474</v>
      </c>
      <c r="M19" s="360">
        <f t="shared" si="49"/>
        <v>12846</v>
      </c>
      <c r="N19" s="357">
        <f t="shared" si="43"/>
        <v>50.8450425489808</v>
      </c>
      <c r="O19" s="358">
        <f t="shared" si="50"/>
        <v>12419</v>
      </c>
      <c r="P19" s="359">
        <f t="shared" si="20"/>
        <v>49.1549574510192</v>
      </c>
      <c r="Q19" s="360">
        <f t="shared" si="51"/>
        <v>756</v>
      </c>
      <c r="R19" s="357">
        <f t="shared" si="6"/>
        <v>55.021834061135365</v>
      </c>
      <c r="S19" s="358">
        <f t="shared" si="52"/>
        <v>618</v>
      </c>
      <c r="T19" s="361">
        <f t="shared" si="7"/>
        <v>44.978165938864628</v>
      </c>
      <c r="U19" s="360">
        <f t="shared" si="53"/>
        <v>15079</v>
      </c>
      <c r="V19" s="353">
        <f t="shared" si="24"/>
        <v>59.68335642192757</v>
      </c>
      <c r="W19" s="358">
        <f t="shared" si="54"/>
        <v>10186</v>
      </c>
      <c r="X19" s="361">
        <f t="shared" si="8"/>
        <v>40.31664357807243</v>
      </c>
      <c r="Y19" s="360">
        <f t="shared" si="55"/>
        <v>931.39796778599998</v>
      </c>
      <c r="Z19" s="353">
        <f t="shared" si="56"/>
        <v>67.787333900000007</v>
      </c>
      <c r="AA19" s="360">
        <f t="shared" si="57"/>
        <v>442.60203221400002</v>
      </c>
      <c r="AB19" s="361">
        <f t="shared" si="58"/>
        <v>32.212666100000007</v>
      </c>
      <c r="AC19" s="360">
        <f t="shared" si="59"/>
        <v>618</v>
      </c>
      <c r="AD19" s="353">
        <f t="shared" si="9"/>
        <v>44.978165938864628</v>
      </c>
      <c r="AE19" s="358">
        <f t="shared" si="60"/>
        <v>430</v>
      </c>
      <c r="AF19" s="353">
        <f t="shared" si="30"/>
        <v>31.295487627365361</v>
      </c>
      <c r="AG19" s="358">
        <f t="shared" si="61"/>
        <v>138</v>
      </c>
      <c r="AH19" s="357">
        <f t="shared" si="10"/>
        <v>10.043668122270741</v>
      </c>
      <c r="AI19" s="358">
        <f t="shared" si="62"/>
        <v>188</v>
      </c>
      <c r="AJ19" s="357">
        <f t="shared" si="33"/>
        <v>13.682678311499272</v>
      </c>
      <c r="AK19" s="358">
        <f t="shared" si="63"/>
        <v>0</v>
      </c>
      <c r="AL19" s="353">
        <f t="shared" si="35"/>
        <v>0</v>
      </c>
      <c r="AM19" s="358">
        <f t="shared" si="64"/>
        <v>0</v>
      </c>
      <c r="AN19" s="361">
        <f t="shared" si="11"/>
        <v>0</v>
      </c>
      <c r="AO19" s="723">
        <f t="shared" si="65"/>
        <v>25265</v>
      </c>
      <c r="AP19" s="362">
        <f t="shared" si="38"/>
        <v>1374</v>
      </c>
      <c r="AS19" s="13">
        <v>44</v>
      </c>
      <c r="AT19" s="1">
        <v>2086</v>
      </c>
      <c r="AU19" s="1">
        <v>2825</v>
      </c>
      <c r="AV19" s="1">
        <v>588</v>
      </c>
      <c r="AW19" s="1">
        <v>0</v>
      </c>
      <c r="AX19" s="1">
        <v>7</v>
      </c>
      <c r="AY19" s="13">
        <v>44</v>
      </c>
      <c r="AZ19" s="1">
        <v>2822</v>
      </c>
      <c r="BA19" s="1">
        <v>2684</v>
      </c>
      <c r="BB19" s="13">
        <v>44</v>
      </c>
      <c r="BC19" s="1">
        <v>1388</v>
      </c>
      <c r="BD19" s="1">
        <v>4118</v>
      </c>
      <c r="BE19" s="1"/>
      <c r="BF19" s="13">
        <v>44</v>
      </c>
      <c r="BG19" s="503">
        <f t="shared" si="39"/>
        <v>965.18905807099998</v>
      </c>
      <c r="BH19" s="503">
        <f t="shared" si="40"/>
        <v>413.81094192900002</v>
      </c>
      <c r="BI19" s="13">
        <v>44</v>
      </c>
      <c r="BJ19" s="1">
        <v>750</v>
      </c>
      <c r="BK19" s="1">
        <v>629</v>
      </c>
      <c r="BL19" s="13">
        <v>44</v>
      </c>
      <c r="BM19" s="1">
        <v>527</v>
      </c>
      <c r="BN19" s="1">
        <v>225</v>
      </c>
      <c r="BO19" s="1">
        <v>222</v>
      </c>
      <c r="BP19" s="1">
        <v>404</v>
      </c>
      <c r="BQ19" s="1">
        <v>1</v>
      </c>
      <c r="BR19" s="499"/>
      <c r="BS19" s="499">
        <v>0.69991954899999997</v>
      </c>
      <c r="BT19" s="899">
        <v>44</v>
      </c>
      <c r="BU19" s="1">
        <v>1379</v>
      </c>
      <c r="BV19" s="900">
        <f t="shared" si="41"/>
        <v>965.18905807099998</v>
      </c>
      <c r="BW19" s="900">
        <f t="shared" si="42"/>
        <v>413.81094192900002</v>
      </c>
      <c r="CA19" s="810">
        <v>44</v>
      </c>
      <c r="CB19" s="809">
        <v>1379</v>
      </c>
    </row>
    <row r="20" spans="1:80" ht="15">
      <c r="A20" s="388">
        <v>790</v>
      </c>
      <c r="B20" s="389" t="s">
        <v>234</v>
      </c>
      <c r="C20" s="352">
        <f t="shared" si="44"/>
        <v>14536</v>
      </c>
      <c r="D20" s="353">
        <f t="shared" si="4"/>
        <v>54.823866636493925</v>
      </c>
      <c r="E20" s="354">
        <f t="shared" si="45"/>
        <v>11498</v>
      </c>
      <c r="F20" s="353">
        <f t="shared" si="5"/>
        <v>43.365769027683484</v>
      </c>
      <c r="G20" s="354">
        <f t="shared" si="46"/>
        <v>338</v>
      </c>
      <c r="H20" s="353">
        <f t="shared" si="0"/>
        <v>1.2747982198084031</v>
      </c>
      <c r="I20" s="354">
        <f t="shared" si="47"/>
        <v>0</v>
      </c>
      <c r="J20" s="355">
        <f t="shared" si="16"/>
        <v>0</v>
      </c>
      <c r="K20" s="354">
        <f t="shared" si="48"/>
        <v>142</v>
      </c>
      <c r="L20" s="356">
        <f>(K20/AO20)*100</f>
        <v>0.53556611601418114</v>
      </c>
      <c r="M20" s="360">
        <f t="shared" si="49"/>
        <v>13138</v>
      </c>
      <c r="N20" s="357">
        <f t="shared" si="43"/>
        <v>49.551180508410653</v>
      </c>
      <c r="O20" s="358">
        <f t="shared" si="50"/>
        <v>13376</v>
      </c>
      <c r="P20" s="359">
        <f t="shared" si="20"/>
        <v>50.448819491589347</v>
      </c>
      <c r="Q20" s="360">
        <f t="shared" si="51"/>
        <v>1281</v>
      </c>
      <c r="R20" s="357">
        <f t="shared" si="6"/>
        <v>60.367577756833178</v>
      </c>
      <c r="S20" s="358">
        <f t="shared" si="52"/>
        <v>841</v>
      </c>
      <c r="T20" s="361">
        <f t="shared" si="7"/>
        <v>39.632422243166829</v>
      </c>
      <c r="U20" s="360">
        <f t="shared" si="53"/>
        <v>15685</v>
      </c>
      <c r="V20" s="353">
        <f t="shared" si="24"/>
        <v>59.157426265369239</v>
      </c>
      <c r="W20" s="358">
        <f t="shared" si="54"/>
        <v>10829</v>
      </c>
      <c r="X20" s="361">
        <f t="shared" si="8"/>
        <v>40.842573734630761</v>
      </c>
      <c r="Y20" s="360">
        <f t="shared" si="55"/>
        <v>1493.9398871439998</v>
      </c>
      <c r="Z20" s="353">
        <f t="shared" si="56"/>
        <v>70.402445200000003</v>
      </c>
      <c r="AA20" s="360">
        <f t="shared" si="57"/>
        <v>628.06011285600016</v>
      </c>
      <c r="AB20" s="361">
        <f t="shared" si="58"/>
        <v>29.597554800000008</v>
      </c>
      <c r="AC20" s="360">
        <f t="shared" si="59"/>
        <v>1108</v>
      </c>
      <c r="AD20" s="353">
        <f t="shared" si="9"/>
        <v>52.214891611687086</v>
      </c>
      <c r="AE20" s="358">
        <f t="shared" si="60"/>
        <v>593</v>
      </c>
      <c r="AF20" s="353">
        <f t="shared" si="30"/>
        <v>27.945334590009423</v>
      </c>
      <c r="AG20" s="358">
        <f t="shared" si="61"/>
        <v>173</v>
      </c>
      <c r="AH20" s="357">
        <f t="shared" si="10"/>
        <v>8.1526861451460881</v>
      </c>
      <c r="AI20" s="358">
        <f t="shared" si="62"/>
        <v>248</v>
      </c>
      <c r="AJ20" s="357">
        <f t="shared" si="33"/>
        <v>11.687087653157398</v>
      </c>
      <c r="AK20" s="358">
        <f t="shared" si="63"/>
        <v>0</v>
      </c>
      <c r="AL20" s="353">
        <f t="shared" si="35"/>
        <v>0</v>
      </c>
      <c r="AM20" s="358">
        <f t="shared" si="64"/>
        <v>0</v>
      </c>
      <c r="AN20" s="361">
        <f t="shared" si="11"/>
        <v>0</v>
      </c>
      <c r="AO20" s="723">
        <f t="shared" si="65"/>
        <v>26514</v>
      </c>
      <c r="AP20" s="362">
        <f t="shared" si="38"/>
        <v>2122</v>
      </c>
      <c r="AS20" s="13">
        <v>45</v>
      </c>
      <c r="AT20" s="1">
        <v>36269</v>
      </c>
      <c r="AU20" s="1">
        <v>19234</v>
      </c>
      <c r="AV20" s="1">
        <v>2387</v>
      </c>
      <c r="AW20" s="1">
        <v>33</v>
      </c>
      <c r="AX20" s="1">
        <v>175</v>
      </c>
      <c r="AY20" s="13">
        <v>45</v>
      </c>
      <c r="AZ20" s="1">
        <v>27259</v>
      </c>
      <c r="BA20" s="1">
        <v>30839</v>
      </c>
      <c r="BB20" s="13">
        <v>45</v>
      </c>
      <c r="BC20" s="1">
        <v>45790</v>
      </c>
      <c r="BD20" s="1">
        <v>12308</v>
      </c>
      <c r="BE20" s="1"/>
      <c r="BF20" s="13">
        <v>45</v>
      </c>
      <c r="BG20" s="503">
        <f t="shared" si="39"/>
        <v>79049.832446051994</v>
      </c>
      <c r="BH20" s="503">
        <f t="shared" si="40"/>
        <v>12018.167553948006</v>
      </c>
      <c r="BI20" s="13">
        <v>45</v>
      </c>
      <c r="BJ20" s="1">
        <v>47282</v>
      </c>
      <c r="BK20" s="1">
        <v>43786</v>
      </c>
      <c r="BL20" s="13">
        <v>45</v>
      </c>
      <c r="BM20" s="1">
        <v>29197</v>
      </c>
      <c r="BN20" s="1">
        <v>15878</v>
      </c>
      <c r="BO20" s="1">
        <v>18021</v>
      </c>
      <c r="BP20" s="1">
        <v>27837</v>
      </c>
      <c r="BQ20" s="1">
        <v>64</v>
      </c>
      <c r="BR20" s="499">
        <v>71</v>
      </c>
      <c r="BS20" s="499">
        <v>0.868030839</v>
      </c>
      <c r="BT20" s="899">
        <v>45</v>
      </c>
      <c r="BU20" s="1">
        <v>91068</v>
      </c>
      <c r="BV20" s="900">
        <f t="shared" si="41"/>
        <v>79049.832446051994</v>
      </c>
      <c r="BW20" s="900">
        <f t="shared" si="42"/>
        <v>12018.167553948006</v>
      </c>
      <c r="CA20" s="810">
        <v>45</v>
      </c>
      <c r="CB20" s="809">
        <v>91068</v>
      </c>
    </row>
    <row r="21" spans="1:80" ht="15">
      <c r="A21" s="388">
        <v>895</v>
      </c>
      <c r="B21" s="390" t="s">
        <v>267</v>
      </c>
      <c r="C21" s="352">
        <f t="shared" si="44"/>
        <v>8687</v>
      </c>
      <c r="D21" s="353">
        <f t="shared" si="4"/>
        <v>36.564525633470829</v>
      </c>
      <c r="E21" s="354">
        <f t="shared" si="45"/>
        <v>14384</v>
      </c>
      <c r="F21" s="353">
        <f t="shared" si="5"/>
        <v>60.543816819597609</v>
      </c>
      <c r="G21" s="354">
        <f t="shared" si="46"/>
        <v>568</v>
      </c>
      <c r="H21" s="353">
        <f t="shared" si="0"/>
        <v>2.3907736341442885</v>
      </c>
      <c r="I21" s="354">
        <f t="shared" si="47"/>
        <v>93</v>
      </c>
      <c r="J21" s="355">
        <f t="shared" si="16"/>
        <v>0.39144709150601908</v>
      </c>
      <c r="K21" s="354">
        <f t="shared" si="48"/>
        <v>26</v>
      </c>
      <c r="L21" s="356">
        <f>(K21/AO21)*100</f>
        <v>0.10943682128125264</v>
      </c>
      <c r="M21" s="366">
        <f t="shared" si="49"/>
        <v>11711</v>
      </c>
      <c r="N21" s="363">
        <f t="shared" si="43"/>
        <v>49.292869770182676</v>
      </c>
      <c r="O21" s="364">
        <f t="shared" si="50"/>
        <v>12047</v>
      </c>
      <c r="P21" s="365">
        <f t="shared" si="20"/>
        <v>50.707130229817324</v>
      </c>
      <c r="Q21" s="366">
        <f t="shared" si="51"/>
        <v>1151</v>
      </c>
      <c r="R21" s="363">
        <f t="shared" si="6"/>
        <v>56.256109481915942</v>
      </c>
      <c r="S21" s="364">
        <f t="shared" si="52"/>
        <v>895</v>
      </c>
      <c r="T21" s="367">
        <f t="shared" si="7"/>
        <v>43.743890518084065</v>
      </c>
      <c r="U21" s="366">
        <f t="shared" si="53"/>
        <v>12104</v>
      </c>
      <c r="V21" s="368">
        <f t="shared" si="24"/>
        <v>50.947049414933922</v>
      </c>
      <c r="W21" s="364">
        <f t="shared" si="54"/>
        <v>11654</v>
      </c>
      <c r="X21" s="367">
        <f t="shared" si="8"/>
        <v>49.052950585066085</v>
      </c>
      <c r="Y21" s="360">
        <f t="shared" si="55"/>
        <v>1412.4670051800001</v>
      </c>
      <c r="Z21" s="353">
        <f t="shared" si="56"/>
        <v>69.035533000000001</v>
      </c>
      <c r="AA21" s="360">
        <f t="shared" si="57"/>
        <v>633.53299481999989</v>
      </c>
      <c r="AB21" s="361">
        <f t="shared" si="58"/>
        <v>30.964466999999996</v>
      </c>
      <c r="AC21" s="360">
        <f t="shared" si="59"/>
        <v>911</v>
      </c>
      <c r="AD21" s="353">
        <f t="shared" si="9"/>
        <v>44.525904203323556</v>
      </c>
      <c r="AE21" s="358">
        <f t="shared" si="60"/>
        <v>592</v>
      </c>
      <c r="AF21" s="353">
        <f t="shared" si="30"/>
        <v>28.934506353861195</v>
      </c>
      <c r="AG21" s="358">
        <f t="shared" si="61"/>
        <v>240</v>
      </c>
      <c r="AH21" s="357">
        <f t="shared" si="10"/>
        <v>11.730205278592376</v>
      </c>
      <c r="AI21" s="358">
        <f t="shared" si="62"/>
        <v>302</v>
      </c>
      <c r="AJ21" s="357">
        <f t="shared" si="33"/>
        <v>14.760508308895407</v>
      </c>
      <c r="AK21" s="358">
        <f t="shared" si="63"/>
        <v>0</v>
      </c>
      <c r="AL21" s="353">
        <f t="shared" si="35"/>
        <v>0</v>
      </c>
      <c r="AM21" s="358">
        <f t="shared" si="64"/>
        <v>1</v>
      </c>
      <c r="AN21" s="361">
        <f t="shared" si="11"/>
        <v>4.8875855327468229E-2</v>
      </c>
      <c r="AO21" s="724">
        <f t="shared" si="65"/>
        <v>23758</v>
      </c>
      <c r="AP21" s="369">
        <f t="shared" si="38"/>
        <v>2046</v>
      </c>
      <c r="AS21" s="13">
        <v>51</v>
      </c>
      <c r="AT21" s="1">
        <v>9825</v>
      </c>
      <c r="AU21" s="1">
        <v>14770</v>
      </c>
      <c r="AV21" s="1">
        <v>1146</v>
      </c>
      <c r="AW21" s="1">
        <v>49</v>
      </c>
      <c r="AX21" s="1">
        <v>75</v>
      </c>
      <c r="AY21" s="13">
        <v>51</v>
      </c>
      <c r="AZ21" s="1">
        <v>12645</v>
      </c>
      <c r="BA21" s="1">
        <v>13220</v>
      </c>
      <c r="BB21" s="13">
        <v>51</v>
      </c>
      <c r="BC21" s="1">
        <v>11362</v>
      </c>
      <c r="BD21" s="1">
        <v>14503</v>
      </c>
      <c r="BE21" s="1"/>
      <c r="BF21" s="13">
        <v>51</v>
      </c>
      <c r="BG21" s="503">
        <f t="shared" si="39"/>
        <v>2896.994930328</v>
      </c>
      <c r="BH21" s="503">
        <f t="shared" si="40"/>
        <v>819.00506967199999</v>
      </c>
      <c r="BI21" s="13">
        <v>51</v>
      </c>
      <c r="BJ21" s="1">
        <v>2046</v>
      </c>
      <c r="BK21" s="1">
        <v>1670</v>
      </c>
      <c r="BL21" s="13">
        <v>51</v>
      </c>
      <c r="BM21" s="1">
        <v>1367</v>
      </c>
      <c r="BN21" s="1">
        <v>784</v>
      </c>
      <c r="BO21" s="1">
        <v>679</v>
      </c>
      <c r="BP21" s="1">
        <v>883</v>
      </c>
      <c r="BQ21" s="1"/>
      <c r="BR21" s="499">
        <v>3</v>
      </c>
      <c r="BS21" s="499">
        <v>0.77960035800000005</v>
      </c>
      <c r="BT21" s="899">
        <v>51</v>
      </c>
      <c r="BU21" s="1">
        <v>3716</v>
      </c>
      <c r="BV21" s="900">
        <f t="shared" si="41"/>
        <v>2896.994930328</v>
      </c>
      <c r="BW21" s="900">
        <f t="shared" si="42"/>
        <v>819.00506967199999</v>
      </c>
      <c r="CA21" s="810">
        <v>51</v>
      </c>
      <c r="CB21" s="809">
        <v>3716</v>
      </c>
    </row>
    <row r="22" spans="1:80" ht="17.25" customHeight="1">
      <c r="A22" s="195"/>
      <c r="B22" s="210" t="s">
        <v>749</v>
      </c>
      <c r="C22" s="212">
        <f>SUM(C23:C33)</f>
        <v>210826</v>
      </c>
      <c r="D22" s="197">
        <f t="shared" si="4"/>
        <v>55.513688440199807</v>
      </c>
      <c r="E22" s="196">
        <f>SUM(E23:E33)</f>
        <v>154735</v>
      </c>
      <c r="F22" s="197">
        <f t="shared" si="5"/>
        <v>40.744076066492354</v>
      </c>
      <c r="G22" s="196">
        <f>SUM(G23:G33)</f>
        <v>11450</v>
      </c>
      <c r="H22" s="197">
        <f t="shared" si="0"/>
        <v>3.0149589359959763</v>
      </c>
      <c r="I22" s="196">
        <f>SUM(I23:I33)</f>
        <v>305</v>
      </c>
      <c r="J22" s="270">
        <f t="shared" si="16"/>
        <v>8.0311133229587148E-2</v>
      </c>
      <c r="K22" s="196">
        <f>SUM(K23:K33)</f>
        <v>2457</v>
      </c>
      <c r="L22" s="213">
        <f t="shared" si="1"/>
        <v>0.64696542408228075</v>
      </c>
      <c r="M22" s="212">
        <f>SUM(M23:M33)</f>
        <v>182143</v>
      </c>
      <c r="N22" s="198">
        <f t="shared" si="43"/>
        <v>47.961018819136697</v>
      </c>
      <c r="O22" s="196">
        <f>SUM(O23:O33)</f>
        <v>197630</v>
      </c>
      <c r="P22" s="216">
        <f t="shared" si="20"/>
        <v>52.03898118086331</v>
      </c>
      <c r="Q22" s="212">
        <f>SUM(Q23:Q33)</f>
        <v>111951</v>
      </c>
      <c r="R22" s="198">
        <f t="shared" si="6"/>
        <v>52.741894451197105</v>
      </c>
      <c r="S22" s="196">
        <f>SUM(S23:S33)</f>
        <v>100311</v>
      </c>
      <c r="T22" s="218">
        <f t="shared" si="7"/>
        <v>47.258105548802895</v>
      </c>
      <c r="U22" s="212">
        <f>SUM(U23:U33)</f>
        <v>220270</v>
      </c>
      <c r="V22" s="197">
        <f t="shared" si="24"/>
        <v>58.000437103216917</v>
      </c>
      <c r="W22" s="196">
        <f>SUM(W23:W33)</f>
        <v>159503</v>
      </c>
      <c r="X22" s="218">
        <f t="shared" si="8"/>
        <v>41.999562896783075</v>
      </c>
      <c r="Y22" s="212">
        <f>SUM(Y23:Y33)</f>
        <v>175160.514357935</v>
      </c>
      <c r="Z22" s="197">
        <f>(Y22/AP22)*100</f>
        <v>82.520900753754788</v>
      </c>
      <c r="AA22" s="196">
        <f>SUM(AA23:AA33)</f>
        <v>37101.485642065018</v>
      </c>
      <c r="AB22" s="218">
        <f>(AA22/AP22)*100</f>
        <v>17.479099246245212</v>
      </c>
      <c r="AC22" s="212">
        <f>SUM(AC23:AC33)</f>
        <v>69711</v>
      </c>
      <c r="AD22" s="197">
        <f t="shared" si="9"/>
        <v>32.841959465189248</v>
      </c>
      <c r="AE22" s="196">
        <f>SUM(AE23:AE33)</f>
        <v>34347</v>
      </c>
      <c r="AF22" s="197">
        <f t="shared" si="30"/>
        <v>16.181417305028692</v>
      </c>
      <c r="AG22" s="196">
        <f>SUM(AG23:AG33)</f>
        <v>42105</v>
      </c>
      <c r="AH22" s="198">
        <f t="shared" si="10"/>
        <v>19.836334341521329</v>
      </c>
      <c r="AI22" s="196">
        <f>SUM(AI23:AI33)</f>
        <v>65834</v>
      </c>
      <c r="AJ22" s="198">
        <f t="shared" si="33"/>
        <v>31.015443178713099</v>
      </c>
      <c r="AK22" s="196">
        <f>SUM(AK23:AK33)</f>
        <v>135</v>
      </c>
      <c r="AL22" s="197">
        <f t="shared" si="35"/>
        <v>6.36006444865308E-2</v>
      </c>
      <c r="AM22" s="196">
        <f>SUM(AM23:AM33)</f>
        <v>130</v>
      </c>
      <c r="AN22" s="218">
        <f t="shared" si="11"/>
        <v>6.1245065061103734E-2</v>
      </c>
      <c r="AO22" s="725">
        <f>SUM(AO23:AO33)</f>
        <v>379773</v>
      </c>
      <c r="AP22" s="220">
        <f t="shared" si="38"/>
        <v>212262</v>
      </c>
      <c r="AS22" s="13">
        <v>55</v>
      </c>
      <c r="AT22" s="1">
        <v>5418</v>
      </c>
      <c r="AU22" s="1">
        <v>543</v>
      </c>
      <c r="AV22" s="1">
        <v>76</v>
      </c>
      <c r="AW22" s="1">
        <v>1</v>
      </c>
      <c r="AX22" s="1">
        <v>468</v>
      </c>
      <c r="AY22" s="13">
        <v>55</v>
      </c>
      <c r="AZ22" s="1">
        <v>3394</v>
      </c>
      <c r="BA22" s="1">
        <v>3112</v>
      </c>
      <c r="BB22" s="13">
        <v>55</v>
      </c>
      <c r="BC22" s="1">
        <v>2433</v>
      </c>
      <c r="BD22" s="1">
        <v>4073</v>
      </c>
      <c r="BE22" s="1"/>
      <c r="BF22" s="13">
        <v>55</v>
      </c>
      <c r="BG22" s="503">
        <f t="shared" si="39"/>
        <v>450.92007816699999</v>
      </c>
      <c r="BH22" s="503">
        <f t="shared" si="40"/>
        <v>82.079921833000014</v>
      </c>
      <c r="BI22" s="13">
        <v>55</v>
      </c>
      <c r="BJ22" s="1">
        <v>295</v>
      </c>
      <c r="BK22" s="1">
        <v>238</v>
      </c>
      <c r="BL22" s="13">
        <v>55</v>
      </c>
      <c r="BM22" s="1">
        <v>214</v>
      </c>
      <c r="BN22" s="1">
        <v>146</v>
      </c>
      <c r="BO22" s="1">
        <v>81</v>
      </c>
      <c r="BP22" s="1">
        <v>92</v>
      </c>
      <c r="BQ22" s="1"/>
      <c r="BR22" s="499"/>
      <c r="BS22" s="499">
        <v>0.84600389899999995</v>
      </c>
      <c r="BT22" s="899">
        <v>55</v>
      </c>
      <c r="BU22" s="1">
        <v>533</v>
      </c>
      <c r="BV22" s="900">
        <f t="shared" si="41"/>
        <v>450.92007816699999</v>
      </c>
      <c r="BW22" s="900">
        <f t="shared" si="42"/>
        <v>82.079921833000014</v>
      </c>
      <c r="CA22" s="810">
        <v>55</v>
      </c>
      <c r="CB22" s="809">
        <v>533</v>
      </c>
    </row>
    <row r="23" spans="1:80" ht="15">
      <c r="A23" s="388">
        <v>45</v>
      </c>
      <c r="B23" s="391" t="s">
        <v>32</v>
      </c>
      <c r="C23" s="352">
        <f t="shared" ref="C23:C33" si="66">VLOOKUP(A23,$AS$8:$AT$132,2,0)</f>
        <v>36269</v>
      </c>
      <c r="D23" s="353">
        <f t="shared" si="4"/>
        <v>62.427278047437085</v>
      </c>
      <c r="E23" s="354">
        <f t="shared" ref="E23:E33" si="67">VLOOKUP(A23,$AS$8:$AU$132,3,0)</f>
        <v>19234</v>
      </c>
      <c r="F23" s="353">
        <f t="shared" si="5"/>
        <v>33.106131020000689</v>
      </c>
      <c r="G23" s="354">
        <f t="shared" ref="G23:G33" si="68">VLOOKUP(A23,$AS$8:$AV$132,4,0)</f>
        <v>2387</v>
      </c>
      <c r="H23" s="353">
        <f t="shared" si="0"/>
        <v>4.1085751660986611</v>
      </c>
      <c r="I23" s="354">
        <f t="shared" ref="I23:I33" si="69">VLOOKUP(A23,$AS$8:$AW$132,5,0)</f>
        <v>33</v>
      </c>
      <c r="J23" s="355">
        <f t="shared" si="16"/>
        <v>5.6800578333161211E-2</v>
      </c>
      <c r="K23" s="354">
        <f t="shared" ref="K23:K33" si="70">VLOOKUP(A23,$AS$8:$AX$132,6,0)</f>
        <v>175</v>
      </c>
      <c r="L23" s="356">
        <f t="shared" si="1"/>
        <v>0.30121518813040038</v>
      </c>
      <c r="M23" s="373">
        <f t="shared" ref="M23:M33" si="71">VLOOKUP(A23,$AY$8:$BA$132,2,0)</f>
        <v>27259</v>
      </c>
      <c r="N23" s="370">
        <f t="shared" si="43"/>
        <v>46.918998932837617</v>
      </c>
      <c r="O23" s="371">
        <f t="shared" ref="O23:O33" si="72">VLOOKUP(A23,$AY$8:$BA$132,3,0)</f>
        <v>30839</v>
      </c>
      <c r="P23" s="372">
        <f t="shared" si="20"/>
        <v>53.081001067162383</v>
      </c>
      <c r="Q23" s="373">
        <f t="shared" ref="Q23:Q33" si="73">VLOOKUP(A23,$BI$8:$BK$132,2,0)</f>
        <v>47282</v>
      </c>
      <c r="R23" s="370">
        <f t="shared" si="6"/>
        <v>51.91944481047129</v>
      </c>
      <c r="S23" s="371">
        <f t="shared" ref="S23:S33" si="74">VLOOKUP(A23,$BI$8:$BK$132,3,0)</f>
        <v>43786</v>
      </c>
      <c r="T23" s="374">
        <f t="shared" si="7"/>
        <v>48.08055518952871</v>
      </c>
      <c r="U23" s="373">
        <f t="shared" ref="U23:U33" si="75">VLOOKUP(A23,$BB$8:$BD$132,2,0)</f>
        <v>45790</v>
      </c>
      <c r="V23" s="375">
        <f t="shared" si="24"/>
        <v>78.815105511377325</v>
      </c>
      <c r="W23" s="371">
        <f t="shared" ref="W23:W33" si="76">VLOOKUP(A23,$BB$8:$BD$132,3,0)</f>
        <v>12308</v>
      </c>
      <c r="X23" s="374">
        <f t="shared" si="8"/>
        <v>21.184894488622671</v>
      </c>
      <c r="Y23" s="360">
        <f t="shared" ref="Y23:Y33" si="77">VLOOKUP(A23,$BF$8:$BH$132,2,0)</f>
        <v>79049.832446051994</v>
      </c>
      <c r="Z23" s="353">
        <f t="shared" ref="Z23:Z33" si="78">(Y23/AP23)*100</f>
        <v>86.80308389999999</v>
      </c>
      <c r="AA23" s="360">
        <f t="shared" ref="AA23:AA33" si="79">VLOOKUP(A23,$BF$8:$BH$132,3,0)</f>
        <v>12018.167553948006</v>
      </c>
      <c r="AB23" s="361">
        <f t="shared" ref="AB23:AB33" si="80">(AA23/AP23)*100</f>
        <v>13.196916100000006</v>
      </c>
      <c r="AC23" s="360">
        <f t="shared" ref="AC23:AC33" si="81">VLOOKUP(A23,$BL$8:$BQ$132,2,0)</f>
        <v>29197</v>
      </c>
      <c r="AD23" s="353">
        <f t="shared" si="9"/>
        <v>32.060657969868672</v>
      </c>
      <c r="AE23" s="358">
        <f t="shared" ref="AE23:AE33" si="82">VLOOKUP(A23,$BL$8:$BR$132,3,0)</f>
        <v>15878</v>
      </c>
      <c r="AF23" s="353">
        <f t="shared" si="30"/>
        <v>17.435323055299339</v>
      </c>
      <c r="AG23" s="358">
        <f t="shared" ref="AG23:AG33" si="83">VLOOKUP(A23,$BL$8:$BR$132,4,0)</f>
        <v>18021</v>
      </c>
      <c r="AH23" s="357">
        <f t="shared" si="10"/>
        <v>19.788509685070498</v>
      </c>
      <c r="AI23" s="358">
        <f t="shared" ref="AI23:AI33" si="84">VLOOKUP(A23,$BL$8:$BR$132,5,0)</f>
        <v>27837</v>
      </c>
      <c r="AJ23" s="357">
        <f t="shared" si="33"/>
        <v>30.567268414810911</v>
      </c>
      <c r="AK23" s="358">
        <f t="shared" ref="AK23:AK33" si="85">VLOOKUP(A23,$BL$8:$BR$132,6,0)</f>
        <v>64</v>
      </c>
      <c r="AL23" s="353">
        <f t="shared" si="35"/>
        <v>7.0277155532129848E-2</v>
      </c>
      <c r="AM23" s="358">
        <f t="shared" ref="AM23:AM33" si="86">VLOOKUP(A23,$BL$8:$BR$132,7,0)</f>
        <v>71</v>
      </c>
      <c r="AN23" s="361">
        <f t="shared" si="11"/>
        <v>7.7963719418456534E-2</v>
      </c>
      <c r="AO23" s="726">
        <f t="shared" ref="AO23:AO33" si="87">(U23+W23)</f>
        <v>58098</v>
      </c>
      <c r="AP23" s="376">
        <f t="shared" si="38"/>
        <v>91068</v>
      </c>
      <c r="AS23" s="13">
        <v>59</v>
      </c>
      <c r="AT23" s="1">
        <v>349</v>
      </c>
      <c r="AU23" s="1">
        <v>1986</v>
      </c>
      <c r="AV23" s="1">
        <v>265</v>
      </c>
      <c r="AW23" s="1">
        <v>4</v>
      </c>
      <c r="AX23" s="1">
        <v>26</v>
      </c>
      <c r="AY23" s="13">
        <v>59</v>
      </c>
      <c r="AZ23" s="1">
        <v>1300</v>
      </c>
      <c r="BA23" s="1">
        <v>1330</v>
      </c>
      <c r="BB23" s="13">
        <v>59</v>
      </c>
      <c r="BC23" s="1">
        <v>847</v>
      </c>
      <c r="BD23" s="1">
        <v>1783</v>
      </c>
      <c r="BE23" s="1"/>
      <c r="BF23" s="13">
        <v>59</v>
      </c>
      <c r="BG23" s="503">
        <f t="shared" si="39"/>
        <v>744.544698208</v>
      </c>
      <c r="BH23" s="503">
        <f t="shared" si="40"/>
        <v>219.455301792</v>
      </c>
      <c r="BI23" s="13">
        <v>59</v>
      </c>
      <c r="BJ23" s="1">
        <v>550</v>
      </c>
      <c r="BK23" s="1">
        <v>414</v>
      </c>
      <c r="BL23" s="13">
        <v>59</v>
      </c>
      <c r="BM23" s="1">
        <v>426</v>
      </c>
      <c r="BN23" s="1">
        <v>200</v>
      </c>
      <c r="BO23" s="1">
        <v>124</v>
      </c>
      <c r="BP23" s="1">
        <v>214</v>
      </c>
      <c r="BQ23" s="1"/>
      <c r="BR23" s="499"/>
      <c r="BS23" s="499">
        <v>0.77234927200000003</v>
      </c>
      <c r="BT23" s="899">
        <v>59</v>
      </c>
      <c r="BU23" s="1">
        <v>964</v>
      </c>
      <c r="BV23" s="900">
        <f t="shared" si="41"/>
        <v>744.544698208</v>
      </c>
      <c r="BW23" s="900">
        <f t="shared" si="42"/>
        <v>219.455301792</v>
      </c>
      <c r="CA23" s="810">
        <v>59</v>
      </c>
      <c r="CB23" s="809">
        <v>964</v>
      </c>
    </row>
    <row r="24" spans="1:80" ht="15">
      <c r="A24" s="388">
        <v>51</v>
      </c>
      <c r="B24" s="389" t="s">
        <v>35</v>
      </c>
      <c r="C24" s="352">
        <f t="shared" si="66"/>
        <v>9825</v>
      </c>
      <c r="D24" s="353">
        <f t="shared" si="4"/>
        <v>37.985694954571812</v>
      </c>
      <c r="E24" s="354">
        <f t="shared" si="67"/>
        <v>14770</v>
      </c>
      <c r="F24" s="353">
        <f t="shared" si="5"/>
        <v>57.104194857916099</v>
      </c>
      <c r="G24" s="354">
        <f t="shared" si="68"/>
        <v>1146</v>
      </c>
      <c r="H24" s="353">
        <f t="shared" si="0"/>
        <v>4.4306978542431859</v>
      </c>
      <c r="I24" s="354">
        <f t="shared" si="69"/>
        <v>49</v>
      </c>
      <c r="J24" s="355">
        <f t="shared" si="16"/>
        <v>0.18944519621109607</v>
      </c>
      <c r="K24" s="354">
        <f t="shared" si="70"/>
        <v>75</v>
      </c>
      <c r="L24" s="356">
        <f t="shared" si="1"/>
        <v>0.28996713705780008</v>
      </c>
      <c r="M24" s="360">
        <f t="shared" si="71"/>
        <v>12645</v>
      </c>
      <c r="N24" s="357">
        <f t="shared" si="43"/>
        <v>48.888459307945098</v>
      </c>
      <c r="O24" s="358">
        <f t="shared" si="72"/>
        <v>13220</v>
      </c>
      <c r="P24" s="359">
        <f t="shared" si="20"/>
        <v>51.111540692054902</v>
      </c>
      <c r="Q24" s="360">
        <f t="shared" si="73"/>
        <v>2046</v>
      </c>
      <c r="R24" s="357">
        <f t="shared" si="6"/>
        <v>55.059203444564041</v>
      </c>
      <c r="S24" s="358">
        <f t="shared" si="74"/>
        <v>1670</v>
      </c>
      <c r="T24" s="361">
        <f t="shared" si="7"/>
        <v>44.940796555435952</v>
      </c>
      <c r="U24" s="360">
        <f t="shared" si="75"/>
        <v>11362</v>
      </c>
      <c r="V24" s="353">
        <f t="shared" si="24"/>
        <v>43.928088150009664</v>
      </c>
      <c r="W24" s="358">
        <f t="shared" si="76"/>
        <v>14503</v>
      </c>
      <c r="X24" s="361">
        <f t="shared" si="8"/>
        <v>56.071911849990329</v>
      </c>
      <c r="Y24" s="360">
        <f t="shared" si="77"/>
        <v>2896.994930328</v>
      </c>
      <c r="Z24" s="353">
        <f t="shared" si="78"/>
        <v>77.9600358</v>
      </c>
      <c r="AA24" s="360">
        <f t="shared" si="79"/>
        <v>819.00506967199999</v>
      </c>
      <c r="AB24" s="361">
        <f t="shared" si="80"/>
        <v>22.0399642</v>
      </c>
      <c r="AC24" s="360">
        <f t="shared" si="81"/>
        <v>1367</v>
      </c>
      <c r="AD24" s="353">
        <f t="shared" si="9"/>
        <v>36.786867599569426</v>
      </c>
      <c r="AE24" s="358">
        <f t="shared" si="82"/>
        <v>784</v>
      </c>
      <c r="AF24" s="353">
        <f t="shared" si="30"/>
        <v>21.097954790096878</v>
      </c>
      <c r="AG24" s="358">
        <f t="shared" si="83"/>
        <v>679</v>
      </c>
      <c r="AH24" s="357">
        <f t="shared" si="10"/>
        <v>18.272335844994618</v>
      </c>
      <c r="AI24" s="358">
        <f t="shared" si="84"/>
        <v>883</v>
      </c>
      <c r="AJ24" s="357">
        <f t="shared" si="33"/>
        <v>23.762109795479009</v>
      </c>
      <c r="AK24" s="358">
        <f t="shared" si="85"/>
        <v>0</v>
      </c>
      <c r="AL24" s="353">
        <f t="shared" si="35"/>
        <v>0</v>
      </c>
      <c r="AM24" s="358">
        <f t="shared" si="86"/>
        <v>3</v>
      </c>
      <c r="AN24" s="361">
        <f t="shared" si="11"/>
        <v>8.073196986006459E-2</v>
      </c>
      <c r="AO24" s="723">
        <f t="shared" si="87"/>
        <v>25865</v>
      </c>
      <c r="AP24" s="362">
        <f t="shared" si="38"/>
        <v>3716</v>
      </c>
      <c r="AS24" s="13">
        <v>79</v>
      </c>
      <c r="AT24" s="1">
        <v>3702</v>
      </c>
      <c r="AU24" s="1">
        <v>9226</v>
      </c>
      <c r="AV24" s="1">
        <v>5478</v>
      </c>
      <c r="AW24" s="1">
        <v>36</v>
      </c>
      <c r="AX24" s="1">
        <v>100</v>
      </c>
      <c r="AY24" s="13">
        <v>79</v>
      </c>
      <c r="AZ24" s="1">
        <v>8782</v>
      </c>
      <c r="BA24" s="1">
        <v>9760</v>
      </c>
      <c r="BB24" s="13">
        <v>79</v>
      </c>
      <c r="BC24" s="1">
        <v>9839</v>
      </c>
      <c r="BD24" s="1">
        <v>8703</v>
      </c>
      <c r="BE24" s="1"/>
      <c r="BF24" s="13">
        <v>79</v>
      </c>
      <c r="BG24" s="503">
        <f t="shared" si="39"/>
        <v>24259.455491903998</v>
      </c>
      <c r="BH24" s="503">
        <f t="shared" si="40"/>
        <v>2524.5445080960017</v>
      </c>
      <c r="BI24" s="13">
        <v>79</v>
      </c>
      <c r="BJ24" s="1">
        <v>13902</v>
      </c>
      <c r="BK24" s="1">
        <v>12882</v>
      </c>
      <c r="BL24" s="13">
        <v>79</v>
      </c>
      <c r="BM24" s="1">
        <v>9742</v>
      </c>
      <c r="BN24" s="1">
        <v>5370</v>
      </c>
      <c r="BO24" s="1">
        <v>4139</v>
      </c>
      <c r="BP24" s="1">
        <v>7490</v>
      </c>
      <c r="BQ24" s="1">
        <v>21</v>
      </c>
      <c r="BR24" s="499">
        <v>22</v>
      </c>
      <c r="BS24" s="499">
        <v>0.905744306</v>
      </c>
      <c r="BT24" s="899">
        <v>79</v>
      </c>
      <c r="BU24" s="1">
        <v>26784</v>
      </c>
      <c r="BV24" s="900">
        <f t="shared" si="41"/>
        <v>24259.455491903998</v>
      </c>
      <c r="BW24" s="900">
        <f t="shared" si="42"/>
        <v>2524.5445080960017</v>
      </c>
      <c r="CA24" s="810">
        <v>79</v>
      </c>
      <c r="CB24" s="809">
        <v>26784</v>
      </c>
    </row>
    <row r="25" spans="1:80" ht="15">
      <c r="A25" s="388">
        <v>147</v>
      </c>
      <c r="B25" s="389" t="s">
        <v>71</v>
      </c>
      <c r="C25" s="352">
        <f t="shared" si="66"/>
        <v>13384</v>
      </c>
      <c r="D25" s="353">
        <f t="shared" si="4"/>
        <v>48.079893666702588</v>
      </c>
      <c r="E25" s="354">
        <f t="shared" si="67"/>
        <v>13122</v>
      </c>
      <c r="F25" s="353">
        <f t="shared" si="5"/>
        <v>47.138700290979628</v>
      </c>
      <c r="G25" s="354">
        <f t="shared" si="68"/>
        <v>1220</v>
      </c>
      <c r="H25" s="353">
        <f t="shared" si="0"/>
        <v>4.3826561770305705</v>
      </c>
      <c r="I25" s="354">
        <f t="shared" si="69"/>
        <v>14</v>
      </c>
      <c r="J25" s="355">
        <f t="shared" si="16"/>
        <v>5.0292775801990153E-2</v>
      </c>
      <c r="K25" s="354">
        <f t="shared" si="70"/>
        <v>97</v>
      </c>
      <c r="L25" s="356">
        <f t="shared" si="1"/>
        <v>0.34845708948521753</v>
      </c>
      <c r="M25" s="360">
        <f t="shared" si="71"/>
        <v>12965</v>
      </c>
      <c r="N25" s="357">
        <f t="shared" si="43"/>
        <v>46.574702733771602</v>
      </c>
      <c r="O25" s="358">
        <f t="shared" si="72"/>
        <v>14872</v>
      </c>
      <c r="P25" s="359">
        <f t="shared" si="20"/>
        <v>53.425297266228398</v>
      </c>
      <c r="Q25" s="360">
        <f t="shared" si="73"/>
        <v>14919</v>
      </c>
      <c r="R25" s="357">
        <f t="shared" si="6"/>
        <v>53.126557937468846</v>
      </c>
      <c r="S25" s="358">
        <f t="shared" si="74"/>
        <v>13163</v>
      </c>
      <c r="T25" s="361">
        <f t="shared" si="7"/>
        <v>46.873442062531154</v>
      </c>
      <c r="U25" s="360">
        <f t="shared" si="75"/>
        <v>19681</v>
      </c>
      <c r="V25" s="353">
        <f t="shared" si="24"/>
        <v>70.700865754212018</v>
      </c>
      <c r="W25" s="358">
        <f t="shared" si="76"/>
        <v>8156</v>
      </c>
      <c r="X25" s="361">
        <f t="shared" si="8"/>
        <v>29.299134245787979</v>
      </c>
      <c r="Y25" s="360">
        <f t="shared" si="77"/>
        <v>23275.992321739999</v>
      </c>
      <c r="Z25" s="353">
        <f t="shared" si="78"/>
        <v>82.885807</v>
      </c>
      <c r="AA25" s="360">
        <f t="shared" si="79"/>
        <v>4806.0076782600008</v>
      </c>
      <c r="AB25" s="361">
        <f t="shared" si="80"/>
        <v>17.114193000000004</v>
      </c>
      <c r="AC25" s="360">
        <f t="shared" si="81"/>
        <v>9274</v>
      </c>
      <c r="AD25" s="353">
        <f t="shared" si="9"/>
        <v>33.024713339505738</v>
      </c>
      <c r="AE25" s="358">
        <f t="shared" si="82"/>
        <v>3692</v>
      </c>
      <c r="AF25" s="353">
        <f t="shared" si="30"/>
        <v>13.147211737055764</v>
      </c>
      <c r="AG25" s="358">
        <f t="shared" si="83"/>
        <v>5620</v>
      </c>
      <c r="AH25" s="357">
        <f t="shared" si="10"/>
        <v>20.012819599743608</v>
      </c>
      <c r="AI25" s="358">
        <f t="shared" si="84"/>
        <v>9459</v>
      </c>
      <c r="AJ25" s="357">
        <f t="shared" si="33"/>
        <v>33.683498326330039</v>
      </c>
      <c r="AK25" s="358">
        <f t="shared" si="85"/>
        <v>25</v>
      </c>
      <c r="AL25" s="353">
        <f t="shared" si="35"/>
        <v>8.9024998219500037E-2</v>
      </c>
      <c r="AM25" s="358">
        <f t="shared" si="86"/>
        <v>12</v>
      </c>
      <c r="AN25" s="361">
        <f t="shared" si="11"/>
        <v>4.2731999145360015E-2</v>
      </c>
      <c r="AO25" s="723">
        <f t="shared" si="87"/>
        <v>27837</v>
      </c>
      <c r="AP25" s="362">
        <f t="shared" si="38"/>
        <v>28082</v>
      </c>
      <c r="AS25" s="13">
        <v>86</v>
      </c>
      <c r="AT25" s="1">
        <v>302</v>
      </c>
      <c r="AU25" s="1">
        <v>1481</v>
      </c>
      <c r="AV25" s="1">
        <v>933</v>
      </c>
      <c r="AW25" s="1">
        <v>0</v>
      </c>
      <c r="AX25" s="1">
        <v>8</v>
      </c>
      <c r="AY25" s="13">
        <v>86</v>
      </c>
      <c r="AZ25" s="1">
        <v>1348</v>
      </c>
      <c r="BA25" s="1">
        <v>1376</v>
      </c>
      <c r="BB25" s="13">
        <v>86</v>
      </c>
      <c r="BC25" s="1">
        <v>859</v>
      </c>
      <c r="BD25" s="1">
        <v>1865</v>
      </c>
      <c r="BE25" s="1"/>
      <c r="BF25" s="13">
        <v>86</v>
      </c>
      <c r="BG25" s="503">
        <f t="shared" si="39"/>
        <v>815.52746280600002</v>
      </c>
      <c r="BH25" s="503">
        <f t="shared" si="40"/>
        <v>346.47253719399998</v>
      </c>
      <c r="BI25" s="13">
        <v>86</v>
      </c>
      <c r="BJ25" s="1">
        <v>618</v>
      </c>
      <c r="BK25" s="1">
        <v>544</v>
      </c>
      <c r="BL25" s="13">
        <v>86</v>
      </c>
      <c r="BM25" s="1">
        <v>406</v>
      </c>
      <c r="BN25" s="1">
        <v>200</v>
      </c>
      <c r="BO25" s="1">
        <v>211</v>
      </c>
      <c r="BP25" s="1">
        <v>344</v>
      </c>
      <c r="BQ25" s="1">
        <v>1</v>
      </c>
      <c r="BR25" s="499"/>
      <c r="BS25" s="499">
        <v>0.70183086299999997</v>
      </c>
      <c r="BT25" s="899">
        <v>86</v>
      </c>
      <c r="BU25" s="1">
        <v>1162</v>
      </c>
      <c r="BV25" s="900">
        <f t="shared" si="41"/>
        <v>815.52746280600002</v>
      </c>
      <c r="BW25" s="900">
        <f t="shared" si="42"/>
        <v>346.47253719399998</v>
      </c>
      <c r="CA25" s="810">
        <v>86</v>
      </c>
      <c r="CB25" s="809">
        <v>1162</v>
      </c>
    </row>
    <row r="26" spans="1:80" ht="15">
      <c r="A26" s="388">
        <v>172</v>
      </c>
      <c r="B26" s="389" t="s">
        <v>79</v>
      </c>
      <c r="C26" s="352">
        <f t="shared" si="66"/>
        <v>19517</v>
      </c>
      <c r="D26" s="353">
        <f t="shared" si="4"/>
        <v>51.35106690872734</v>
      </c>
      <c r="E26" s="354">
        <f t="shared" si="67"/>
        <v>16061</v>
      </c>
      <c r="F26" s="353">
        <f t="shared" si="5"/>
        <v>42.258005104322891</v>
      </c>
      <c r="G26" s="354">
        <f t="shared" si="68"/>
        <v>2303</v>
      </c>
      <c r="H26" s="353">
        <f t="shared" si="0"/>
        <v>6.0594101086641938</v>
      </c>
      <c r="I26" s="354">
        <f t="shared" si="69"/>
        <v>36</v>
      </c>
      <c r="J26" s="355">
        <f t="shared" si="16"/>
        <v>9.4719393795879708E-2</v>
      </c>
      <c r="K26" s="354">
        <f t="shared" si="70"/>
        <v>90</v>
      </c>
      <c r="L26" s="356">
        <f t="shared" si="1"/>
        <v>0.23679848448969926</v>
      </c>
      <c r="M26" s="360">
        <f t="shared" si="71"/>
        <v>17601</v>
      </c>
      <c r="N26" s="357">
        <f t="shared" si="43"/>
        <v>46.309890283368851</v>
      </c>
      <c r="O26" s="358">
        <f t="shared" si="72"/>
        <v>20406</v>
      </c>
      <c r="P26" s="359">
        <f t="shared" si="20"/>
        <v>53.690109716631149</v>
      </c>
      <c r="Q26" s="360">
        <f t="shared" si="73"/>
        <v>18089</v>
      </c>
      <c r="R26" s="357">
        <f t="shared" si="6"/>
        <v>53.33628188117352</v>
      </c>
      <c r="S26" s="358">
        <f t="shared" si="74"/>
        <v>15826</v>
      </c>
      <c r="T26" s="361">
        <f t="shared" si="7"/>
        <v>46.66371811882648</v>
      </c>
      <c r="U26" s="360">
        <f t="shared" si="75"/>
        <v>27184</v>
      </c>
      <c r="V26" s="353">
        <f t="shared" si="24"/>
        <v>71.523666692977599</v>
      </c>
      <c r="W26" s="358">
        <f t="shared" si="76"/>
        <v>10823</v>
      </c>
      <c r="X26" s="361">
        <f t="shared" si="8"/>
        <v>28.47633330702239</v>
      </c>
      <c r="Y26" s="360">
        <f t="shared" si="77"/>
        <v>28631.303535029998</v>
      </c>
      <c r="Z26" s="353">
        <f t="shared" si="78"/>
        <v>84.420768199999998</v>
      </c>
      <c r="AA26" s="360">
        <f t="shared" si="79"/>
        <v>5283.6964649700021</v>
      </c>
      <c r="AB26" s="361">
        <f t="shared" si="80"/>
        <v>15.579231800000008</v>
      </c>
      <c r="AC26" s="360">
        <f t="shared" si="81"/>
        <v>11243</v>
      </c>
      <c r="AD26" s="353">
        <f t="shared" si="9"/>
        <v>33.150523367241632</v>
      </c>
      <c r="AE26" s="358">
        <f t="shared" si="82"/>
        <v>4289</v>
      </c>
      <c r="AF26" s="353">
        <f t="shared" si="30"/>
        <v>12.646321686569365</v>
      </c>
      <c r="AG26" s="358">
        <f t="shared" si="83"/>
        <v>6822</v>
      </c>
      <c r="AH26" s="357">
        <f t="shared" si="10"/>
        <v>20.114993365767358</v>
      </c>
      <c r="AI26" s="358">
        <f t="shared" si="84"/>
        <v>11513</v>
      </c>
      <c r="AJ26" s="357">
        <f t="shared" si="33"/>
        <v>33.946631284092582</v>
      </c>
      <c r="AK26" s="358">
        <f t="shared" si="85"/>
        <v>24</v>
      </c>
      <c r="AL26" s="353">
        <f t="shared" si="35"/>
        <v>7.0765148164528974E-2</v>
      </c>
      <c r="AM26" s="358">
        <f t="shared" si="86"/>
        <v>24</v>
      </c>
      <c r="AN26" s="361">
        <f t="shared" si="11"/>
        <v>7.0765148164528974E-2</v>
      </c>
      <c r="AO26" s="723">
        <f t="shared" si="87"/>
        <v>38007</v>
      </c>
      <c r="AP26" s="362">
        <f t="shared" si="38"/>
        <v>33915</v>
      </c>
      <c r="AS26" s="13">
        <v>88</v>
      </c>
      <c r="AT26" s="1">
        <v>28219</v>
      </c>
      <c r="AU26" s="1">
        <v>52868</v>
      </c>
      <c r="AV26" s="1">
        <v>15859</v>
      </c>
      <c r="AW26" s="1">
        <v>281</v>
      </c>
      <c r="AX26" s="1">
        <v>1690</v>
      </c>
      <c r="AY26" s="13">
        <v>88</v>
      </c>
      <c r="AZ26" s="1">
        <v>44929</v>
      </c>
      <c r="BA26" s="1">
        <v>53988</v>
      </c>
      <c r="BB26" s="13">
        <v>88</v>
      </c>
      <c r="BC26" s="1">
        <v>92466</v>
      </c>
      <c r="BD26" s="1">
        <v>6451</v>
      </c>
      <c r="BE26" s="1"/>
      <c r="BF26" s="13">
        <v>88</v>
      </c>
      <c r="BG26" s="503">
        <f t="shared" si="39"/>
        <v>338841.43322755198</v>
      </c>
      <c r="BH26" s="503">
        <f t="shared" si="40"/>
        <v>2630.5667724480154</v>
      </c>
      <c r="BI26" s="13">
        <v>88</v>
      </c>
      <c r="BJ26" s="1">
        <v>163702</v>
      </c>
      <c r="BK26" s="1">
        <v>177770</v>
      </c>
      <c r="BL26" s="13">
        <v>88</v>
      </c>
      <c r="BM26" s="1">
        <v>106430</v>
      </c>
      <c r="BN26" s="1">
        <v>89085</v>
      </c>
      <c r="BO26" s="1">
        <v>56520</v>
      </c>
      <c r="BP26" s="1">
        <v>88091</v>
      </c>
      <c r="BQ26" s="1">
        <v>752</v>
      </c>
      <c r="BR26" s="499">
        <v>594</v>
      </c>
      <c r="BS26" s="499">
        <v>0.992296391</v>
      </c>
      <c r="BT26" s="899">
        <v>88</v>
      </c>
      <c r="BU26" s="1">
        <v>341472</v>
      </c>
      <c r="BV26" s="900">
        <f t="shared" si="41"/>
        <v>338841.43322755198</v>
      </c>
      <c r="BW26" s="900">
        <f t="shared" si="42"/>
        <v>2630.5667724480154</v>
      </c>
      <c r="CA26" s="810">
        <v>88</v>
      </c>
      <c r="CB26" s="809">
        <v>341472</v>
      </c>
    </row>
    <row r="27" spans="1:80" ht="15">
      <c r="A27" s="388">
        <v>475</v>
      </c>
      <c r="B27" s="389" t="s">
        <v>153</v>
      </c>
      <c r="C27" s="352">
        <f t="shared" si="66"/>
        <v>3217</v>
      </c>
      <c r="D27" s="353">
        <f t="shared" si="4"/>
        <v>68.156779661016955</v>
      </c>
      <c r="E27" s="354">
        <f t="shared" si="67"/>
        <v>1457</v>
      </c>
      <c r="F27" s="353">
        <f t="shared" si="5"/>
        <v>30.868644067796609</v>
      </c>
      <c r="G27" s="354">
        <f t="shared" si="68"/>
        <v>32</v>
      </c>
      <c r="H27" s="353">
        <f t="shared" si="0"/>
        <v>0.67796610169491522</v>
      </c>
      <c r="I27" s="354">
        <f t="shared" si="69"/>
        <v>7</v>
      </c>
      <c r="J27" s="355">
        <f t="shared" si="16"/>
        <v>0.14830508474576271</v>
      </c>
      <c r="K27" s="354">
        <f t="shared" si="70"/>
        <v>7</v>
      </c>
      <c r="L27" s="356">
        <f t="shared" si="1"/>
        <v>0.14830508474576271</v>
      </c>
      <c r="M27" s="360">
        <f t="shared" si="71"/>
        <v>2382</v>
      </c>
      <c r="N27" s="357">
        <f t="shared" si="43"/>
        <v>50.466101694915253</v>
      </c>
      <c r="O27" s="358">
        <f t="shared" si="72"/>
        <v>2338</v>
      </c>
      <c r="P27" s="359">
        <f t="shared" si="20"/>
        <v>49.533898305084747</v>
      </c>
      <c r="Q27" s="360">
        <f t="shared" si="73"/>
        <v>150</v>
      </c>
      <c r="R27" s="357">
        <f t="shared" si="6"/>
        <v>50.847457627118644</v>
      </c>
      <c r="S27" s="358">
        <f t="shared" si="74"/>
        <v>145</v>
      </c>
      <c r="T27" s="361">
        <f t="shared" si="7"/>
        <v>49.152542372881356</v>
      </c>
      <c r="U27" s="360">
        <f t="shared" si="75"/>
        <v>1071</v>
      </c>
      <c r="V27" s="353">
        <f t="shared" si="24"/>
        <v>22.690677966101696</v>
      </c>
      <c r="W27" s="358">
        <f t="shared" si="76"/>
        <v>3649</v>
      </c>
      <c r="X27" s="361">
        <f t="shared" si="8"/>
        <v>77.309322033898312</v>
      </c>
      <c r="Y27" s="360">
        <f t="shared" si="77"/>
        <v>196.666666765</v>
      </c>
      <c r="Z27" s="353">
        <f t="shared" si="78"/>
        <v>66.666666699999993</v>
      </c>
      <c r="AA27" s="360">
        <f t="shared" si="79"/>
        <v>98.333333234999998</v>
      </c>
      <c r="AB27" s="361">
        <f t="shared" si="80"/>
        <v>33.3333333</v>
      </c>
      <c r="AC27" s="360">
        <f t="shared" si="81"/>
        <v>121</v>
      </c>
      <c r="AD27" s="353">
        <f t="shared" si="9"/>
        <v>41.016949152542367</v>
      </c>
      <c r="AE27" s="358">
        <f t="shared" si="82"/>
        <v>108</v>
      </c>
      <c r="AF27" s="353">
        <f t="shared" si="30"/>
        <v>36.610169491525426</v>
      </c>
      <c r="AG27" s="358">
        <f t="shared" si="83"/>
        <v>29</v>
      </c>
      <c r="AH27" s="357">
        <f t="shared" si="10"/>
        <v>9.8305084745762716</v>
      </c>
      <c r="AI27" s="358">
        <f t="shared" si="84"/>
        <v>37</v>
      </c>
      <c r="AJ27" s="357">
        <f t="shared" si="33"/>
        <v>12.542372881355931</v>
      </c>
      <c r="AK27" s="358">
        <f t="shared" si="85"/>
        <v>0</v>
      </c>
      <c r="AL27" s="353">
        <f t="shared" si="35"/>
        <v>0</v>
      </c>
      <c r="AM27" s="358">
        <f t="shared" si="86"/>
        <v>0</v>
      </c>
      <c r="AN27" s="361">
        <f t="shared" si="11"/>
        <v>0</v>
      </c>
      <c r="AO27" s="723">
        <f t="shared" si="87"/>
        <v>4720</v>
      </c>
      <c r="AP27" s="362">
        <f t="shared" si="38"/>
        <v>295</v>
      </c>
      <c r="AS27" s="13">
        <v>91</v>
      </c>
      <c r="AT27" s="1">
        <v>1653</v>
      </c>
      <c r="AU27" s="1">
        <v>2984</v>
      </c>
      <c r="AV27" s="1">
        <v>1563</v>
      </c>
      <c r="AW27" s="1">
        <v>9</v>
      </c>
      <c r="AX27" s="1">
        <v>50</v>
      </c>
      <c r="AY27" s="13">
        <v>91</v>
      </c>
      <c r="AZ27" s="1">
        <v>3302</v>
      </c>
      <c r="BA27" s="1">
        <v>2957</v>
      </c>
      <c r="BB27" s="13">
        <v>91</v>
      </c>
      <c r="BC27" s="1">
        <v>2605</v>
      </c>
      <c r="BD27" s="1">
        <v>3654</v>
      </c>
      <c r="BE27" s="1"/>
      <c r="BF27" s="13">
        <v>91</v>
      </c>
      <c r="BG27" s="503">
        <f t="shared" si="39"/>
        <v>793.46325208500002</v>
      </c>
      <c r="BH27" s="503">
        <f t="shared" si="40"/>
        <v>151.53674791499998</v>
      </c>
      <c r="BI27" s="13">
        <v>91</v>
      </c>
      <c r="BJ27" s="1">
        <v>512</v>
      </c>
      <c r="BK27" s="1">
        <v>433</v>
      </c>
      <c r="BL27" s="13">
        <v>91</v>
      </c>
      <c r="BM27" s="1">
        <v>355</v>
      </c>
      <c r="BN27" s="1">
        <v>204</v>
      </c>
      <c r="BO27" s="1">
        <v>157</v>
      </c>
      <c r="BP27" s="1">
        <v>228</v>
      </c>
      <c r="BQ27" s="1"/>
      <c r="BR27" s="499">
        <v>1</v>
      </c>
      <c r="BS27" s="499">
        <v>0.83964365299999999</v>
      </c>
      <c r="BT27" s="899">
        <v>91</v>
      </c>
      <c r="BU27" s="1">
        <v>945</v>
      </c>
      <c r="BV27" s="900">
        <f t="shared" si="41"/>
        <v>793.46325208500002</v>
      </c>
      <c r="BW27" s="900">
        <f t="shared" si="42"/>
        <v>151.53674791499998</v>
      </c>
      <c r="CA27" s="810">
        <v>91</v>
      </c>
      <c r="CB27" s="809">
        <v>945</v>
      </c>
    </row>
    <row r="28" spans="1:80" ht="15">
      <c r="A28" s="388">
        <v>480</v>
      </c>
      <c r="B28" s="389" t="s">
        <v>155</v>
      </c>
      <c r="C28" s="352">
        <f t="shared" si="66"/>
        <v>11094</v>
      </c>
      <c r="D28" s="353">
        <f t="shared" si="4"/>
        <v>55.254507421057873</v>
      </c>
      <c r="E28" s="354">
        <f t="shared" si="67"/>
        <v>8562</v>
      </c>
      <c r="F28" s="353">
        <f t="shared" si="5"/>
        <v>42.643689610518976</v>
      </c>
      <c r="G28" s="354">
        <f t="shared" si="68"/>
        <v>374</v>
      </c>
      <c r="H28" s="353">
        <f t="shared" si="0"/>
        <v>1.8627353322044029</v>
      </c>
      <c r="I28" s="354">
        <f t="shared" si="69"/>
        <v>11</v>
      </c>
      <c r="J28" s="355">
        <f t="shared" si="16"/>
        <v>5.4786333300129497E-2</v>
      </c>
      <c r="K28" s="354">
        <f t="shared" si="70"/>
        <v>37</v>
      </c>
      <c r="L28" s="356">
        <f t="shared" si="1"/>
        <v>0.18428130291861738</v>
      </c>
      <c r="M28" s="360">
        <f t="shared" si="71"/>
        <v>9710</v>
      </c>
      <c r="N28" s="357">
        <f t="shared" si="43"/>
        <v>48.361390576750672</v>
      </c>
      <c r="O28" s="358">
        <f t="shared" si="72"/>
        <v>10368</v>
      </c>
      <c r="P28" s="359">
        <f t="shared" si="20"/>
        <v>51.638609423249328</v>
      </c>
      <c r="Q28" s="360">
        <f t="shared" si="73"/>
        <v>1801</v>
      </c>
      <c r="R28" s="357">
        <f t="shared" si="6"/>
        <v>63.88790351188365</v>
      </c>
      <c r="S28" s="358">
        <f t="shared" si="74"/>
        <v>1018</v>
      </c>
      <c r="T28" s="361">
        <f t="shared" si="7"/>
        <v>36.11209648811635</v>
      </c>
      <c r="U28" s="360">
        <f t="shared" si="75"/>
        <v>10225</v>
      </c>
      <c r="V28" s="353">
        <f t="shared" si="24"/>
        <v>50.926387090347646</v>
      </c>
      <c r="W28" s="358">
        <f t="shared" si="76"/>
        <v>9853</v>
      </c>
      <c r="X28" s="361">
        <f t="shared" si="8"/>
        <v>49.073612909652354</v>
      </c>
      <c r="Y28" s="360">
        <f t="shared" si="77"/>
        <v>1569.8091301250001</v>
      </c>
      <c r="Z28" s="353">
        <f t="shared" si="78"/>
        <v>55.686737500000007</v>
      </c>
      <c r="AA28" s="360">
        <f t="shared" si="79"/>
        <v>1249.1908698749999</v>
      </c>
      <c r="AB28" s="361">
        <f t="shared" si="80"/>
        <v>44.313262499999993</v>
      </c>
      <c r="AC28" s="360">
        <f t="shared" si="81"/>
        <v>1396</v>
      </c>
      <c r="AD28" s="353">
        <f t="shared" si="9"/>
        <v>49.521106775452289</v>
      </c>
      <c r="AE28" s="358">
        <f t="shared" si="82"/>
        <v>465</v>
      </c>
      <c r="AF28" s="353">
        <f t="shared" si="30"/>
        <v>16.495211067754521</v>
      </c>
      <c r="AG28" s="358">
        <f t="shared" si="83"/>
        <v>405</v>
      </c>
      <c r="AH28" s="357">
        <f t="shared" si="10"/>
        <v>14.366796736431359</v>
      </c>
      <c r="AI28" s="358">
        <f t="shared" si="84"/>
        <v>552</v>
      </c>
      <c r="AJ28" s="357">
        <f t="shared" si="33"/>
        <v>19.581411848173111</v>
      </c>
      <c r="AK28" s="358">
        <f t="shared" si="85"/>
        <v>0</v>
      </c>
      <c r="AL28" s="353">
        <f t="shared" si="35"/>
        <v>0</v>
      </c>
      <c r="AM28" s="358">
        <f t="shared" si="86"/>
        <v>1</v>
      </c>
      <c r="AN28" s="361">
        <f t="shared" si="11"/>
        <v>3.5473572188719403E-2</v>
      </c>
      <c r="AO28" s="723">
        <f t="shared" si="87"/>
        <v>20078</v>
      </c>
      <c r="AP28" s="362">
        <f t="shared" si="38"/>
        <v>2819</v>
      </c>
      <c r="AS28" s="13">
        <v>93</v>
      </c>
      <c r="AT28" s="1">
        <v>9475</v>
      </c>
      <c r="AU28" s="1">
        <v>3575</v>
      </c>
      <c r="AV28" s="1">
        <v>863</v>
      </c>
      <c r="AW28" s="1">
        <v>1</v>
      </c>
      <c r="AX28" s="1">
        <v>12</v>
      </c>
      <c r="AY28" s="13">
        <v>93</v>
      </c>
      <c r="AZ28" s="1">
        <v>7238</v>
      </c>
      <c r="BA28" s="1">
        <v>6688</v>
      </c>
      <c r="BB28" s="13">
        <v>93</v>
      </c>
      <c r="BC28" s="1">
        <v>4214</v>
      </c>
      <c r="BD28" s="1">
        <v>9712</v>
      </c>
      <c r="BE28" s="1"/>
      <c r="BF28" s="13">
        <v>93</v>
      </c>
      <c r="BG28" s="503">
        <f t="shared" si="39"/>
        <v>1112.09344128</v>
      </c>
      <c r="BH28" s="503">
        <f t="shared" si="40"/>
        <v>167.90655872000002</v>
      </c>
      <c r="BI28" s="13">
        <v>93</v>
      </c>
      <c r="BJ28" s="1">
        <v>679</v>
      </c>
      <c r="BK28" s="1">
        <v>601</v>
      </c>
      <c r="BL28" s="13">
        <v>93</v>
      </c>
      <c r="BM28" s="1">
        <v>479</v>
      </c>
      <c r="BN28" s="1">
        <v>320</v>
      </c>
      <c r="BO28" s="1">
        <v>200</v>
      </c>
      <c r="BP28" s="1">
        <v>281</v>
      </c>
      <c r="BQ28" s="1"/>
      <c r="BR28" s="499"/>
      <c r="BS28" s="499">
        <v>0.86882300099999998</v>
      </c>
      <c r="BT28" s="899">
        <v>93</v>
      </c>
      <c r="BU28" s="1">
        <v>1280</v>
      </c>
      <c r="BV28" s="900">
        <f t="shared" si="41"/>
        <v>1112.09344128</v>
      </c>
      <c r="BW28" s="900">
        <f t="shared" si="42"/>
        <v>167.90655872000002</v>
      </c>
      <c r="CA28" s="810">
        <v>93</v>
      </c>
      <c r="CB28" s="809">
        <v>1280</v>
      </c>
    </row>
    <row r="29" spans="1:80" ht="15">
      <c r="A29" s="388">
        <v>490</v>
      </c>
      <c r="B29" s="389" t="s">
        <v>159</v>
      </c>
      <c r="C29" s="352">
        <f t="shared" si="66"/>
        <v>24470</v>
      </c>
      <c r="D29" s="353">
        <f t="shared" si="4"/>
        <v>50.760263032339701</v>
      </c>
      <c r="E29" s="354">
        <f t="shared" si="67"/>
        <v>22671</v>
      </c>
      <c r="F29" s="353">
        <f t="shared" si="5"/>
        <v>47.028439853133364</v>
      </c>
      <c r="G29" s="354">
        <f t="shared" si="68"/>
        <v>827</v>
      </c>
      <c r="H29" s="353">
        <f t="shared" si="0"/>
        <v>1.7155184931648932</v>
      </c>
      <c r="I29" s="354">
        <f t="shared" si="69"/>
        <v>43</v>
      </c>
      <c r="J29" s="355">
        <f t="shared" si="16"/>
        <v>8.9198664094426117E-2</v>
      </c>
      <c r="K29" s="354">
        <f t="shared" si="70"/>
        <v>196</v>
      </c>
      <c r="L29" s="356">
        <f t="shared" si="1"/>
        <v>0.4065799572676167</v>
      </c>
      <c r="M29" s="360">
        <f t="shared" si="71"/>
        <v>23855</v>
      </c>
      <c r="N29" s="357">
        <f t="shared" si="43"/>
        <v>49.484514697035699</v>
      </c>
      <c r="O29" s="358">
        <f t="shared" si="72"/>
        <v>24352</v>
      </c>
      <c r="P29" s="359">
        <f t="shared" si="20"/>
        <v>50.515485302964301</v>
      </c>
      <c r="Q29" s="360">
        <f t="shared" si="73"/>
        <v>2988</v>
      </c>
      <c r="R29" s="357">
        <f t="shared" si="6"/>
        <v>55.425709515859765</v>
      </c>
      <c r="S29" s="358">
        <f t="shared" si="74"/>
        <v>2403</v>
      </c>
      <c r="T29" s="361">
        <f t="shared" si="7"/>
        <v>44.574290484140235</v>
      </c>
      <c r="U29" s="360">
        <f t="shared" si="75"/>
        <v>14649</v>
      </c>
      <c r="V29" s="353">
        <f t="shared" si="24"/>
        <v>30.387703030680193</v>
      </c>
      <c r="W29" s="358">
        <f t="shared" si="76"/>
        <v>33558</v>
      </c>
      <c r="X29" s="361">
        <f t="shared" si="8"/>
        <v>69.612296969319814</v>
      </c>
      <c r="Y29" s="360">
        <f t="shared" si="77"/>
        <v>2773.4871655980005</v>
      </c>
      <c r="Z29" s="353">
        <f t="shared" si="78"/>
        <v>51.446617800000006</v>
      </c>
      <c r="AA29" s="360">
        <f t="shared" si="79"/>
        <v>2617.5128344019995</v>
      </c>
      <c r="AB29" s="361">
        <f t="shared" si="80"/>
        <v>48.553382199999987</v>
      </c>
      <c r="AC29" s="360">
        <f t="shared" si="81"/>
        <v>2071</v>
      </c>
      <c r="AD29" s="353">
        <f t="shared" si="9"/>
        <v>38.415878315711375</v>
      </c>
      <c r="AE29" s="358">
        <f t="shared" si="82"/>
        <v>1208</v>
      </c>
      <c r="AF29" s="353">
        <f t="shared" si="30"/>
        <v>22.40771656464478</v>
      </c>
      <c r="AG29" s="358">
        <f t="shared" si="83"/>
        <v>917</v>
      </c>
      <c r="AH29" s="357">
        <f t="shared" si="10"/>
        <v>17.009831200148394</v>
      </c>
      <c r="AI29" s="358">
        <f t="shared" si="84"/>
        <v>1195</v>
      </c>
      <c r="AJ29" s="357">
        <f t="shared" si="33"/>
        <v>22.166573919495455</v>
      </c>
      <c r="AK29" s="358">
        <f t="shared" si="85"/>
        <v>0</v>
      </c>
      <c r="AL29" s="353">
        <f t="shared" si="35"/>
        <v>0</v>
      </c>
      <c r="AM29" s="358">
        <f t="shared" si="86"/>
        <v>0</v>
      </c>
      <c r="AN29" s="361">
        <f t="shared" si="11"/>
        <v>0</v>
      </c>
      <c r="AO29" s="723">
        <f t="shared" si="87"/>
        <v>48207</v>
      </c>
      <c r="AP29" s="362">
        <f t="shared" si="38"/>
        <v>5391</v>
      </c>
      <c r="AS29" s="13">
        <v>101</v>
      </c>
      <c r="AT29" s="1">
        <v>3628</v>
      </c>
      <c r="AU29" s="1">
        <v>12682</v>
      </c>
      <c r="AV29" s="1">
        <v>2355</v>
      </c>
      <c r="AW29" s="1">
        <v>10</v>
      </c>
      <c r="AX29" s="1">
        <v>67</v>
      </c>
      <c r="AY29" s="13">
        <v>101</v>
      </c>
      <c r="AZ29" s="1">
        <v>9600</v>
      </c>
      <c r="BA29" s="1">
        <v>9142</v>
      </c>
      <c r="BB29" s="13">
        <v>101</v>
      </c>
      <c r="BC29" s="1">
        <v>9718</v>
      </c>
      <c r="BD29" s="1">
        <v>9024</v>
      </c>
      <c r="BE29" s="1"/>
      <c r="BF29" s="13">
        <v>101</v>
      </c>
      <c r="BG29" s="503">
        <f t="shared" si="39"/>
        <v>6170.3803069920004</v>
      </c>
      <c r="BH29" s="503">
        <f t="shared" si="40"/>
        <v>1493.6196930079996</v>
      </c>
      <c r="BI29" s="13">
        <v>101</v>
      </c>
      <c r="BJ29" s="1">
        <v>4106</v>
      </c>
      <c r="BK29" s="1">
        <v>3558</v>
      </c>
      <c r="BL29" s="13">
        <v>101</v>
      </c>
      <c r="BM29" s="1">
        <v>2960</v>
      </c>
      <c r="BN29" s="1">
        <v>1602</v>
      </c>
      <c r="BO29" s="1">
        <v>1137</v>
      </c>
      <c r="BP29" s="1">
        <v>1955</v>
      </c>
      <c r="BQ29" s="1">
        <v>9</v>
      </c>
      <c r="BR29" s="499">
        <v>1</v>
      </c>
      <c r="BS29" s="499">
        <v>0.805112253</v>
      </c>
      <c r="BT29" s="899">
        <v>101</v>
      </c>
      <c r="BU29" s="1">
        <v>7664</v>
      </c>
      <c r="BV29" s="900">
        <f t="shared" si="41"/>
        <v>6170.3803069920004</v>
      </c>
      <c r="BW29" s="900">
        <f t="shared" si="42"/>
        <v>1493.6196930079996</v>
      </c>
      <c r="CA29" s="810">
        <v>101</v>
      </c>
      <c r="CB29" s="809">
        <v>7664</v>
      </c>
    </row>
    <row r="30" spans="1:80" ht="15">
      <c r="A30" s="388">
        <v>659</v>
      </c>
      <c r="B30" s="389" t="s">
        <v>199</v>
      </c>
      <c r="C30" s="352">
        <f t="shared" si="66"/>
        <v>6917</v>
      </c>
      <c r="D30" s="353">
        <f t="shared" si="4"/>
        <v>33.546728745331976</v>
      </c>
      <c r="E30" s="354">
        <f t="shared" si="67"/>
        <v>13053</v>
      </c>
      <c r="F30" s="353">
        <f t="shared" si="5"/>
        <v>63.305688927688053</v>
      </c>
      <c r="G30" s="354">
        <f t="shared" si="68"/>
        <v>614</v>
      </c>
      <c r="H30" s="353">
        <f t="shared" si="0"/>
        <v>2.9778359765265048</v>
      </c>
      <c r="I30" s="354">
        <f t="shared" si="69"/>
        <v>27</v>
      </c>
      <c r="J30" s="355">
        <f t="shared" si="16"/>
        <v>0.13094718463553034</v>
      </c>
      <c r="K30" s="354">
        <f t="shared" si="70"/>
        <v>8</v>
      </c>
      <c r="L30" s="356">
        <f t="shared" si="1"/>
        <v>3.8799165817934918E-2</v>
      </c>
      <c r="M30" s="360">
        <f t="shared" si="71"/>
        <v>9938</v>
      </c>
      <c r="N30" s="357">
        <f t="shared" si="43"/>
        <v>48.198263737329647</v>
      </c>
      <c r="O30" s="358">
        <f t="shared" si="72"/>
        <v>10681</v>
      </c>
      <c r="P30" s="359">
        <f t="shared" si="20"/>
        <v>51.801736262670353</v>
      </c>
      <c r="Q30" s="360">
        <f t="shared" si="73"/>
        <v>857</v>
      </c>
      <c r="R30" s="357">
        <f t="shared" si="6"/>
        <v>57.439678284182307</v>
      </c>
      <c r="S30" s="358">
        <f t="shared" si="74"/>
        <v>635</v>
      </c>
      <c r="T30" s="361">
        <f t="shared" si="7"/>
        <v>42.560321715817693</v>
      </c>
      <c r="U30" s="360">
        <f t="shared" si="75"/>
        <v>9827</v>
      </c>
      <c r="V30" s="353">
        <f t="shared" si="24"/>
        <v>47.659925311605797</v>
      </c>
      <c r="W30" s="358">
        <f t="shared" si="76"/>
        <v>10792</v>
      </c>
      <c r="X30" s="361">
        <f t="shared" si="8"/>
        <v>52.340074688394203</v>
      </c>
      <c r="Y30" s="360">
        <f t="shared" si="77"/>
        <v>768.78308468800003</v>
      </c>
      <c r="Z30" s="353">
        <f t="shared" si="78"/>
        <v>51.527016400000001</v>
      </c>
      <c r="AA30" s="360">
        <f t="shared" si="79"/>
        <v>723.21691531199997</v>
      </c>
      <c r="AB30" s="361">
        <f t="shared" si="80"/>
        <v>48.472983599999999</v>
      </c>
      <c r="AC30" s="360">
        <f t="shared" si="81"/>
        <v>621</v>
      </c>
      <c r="AD30" s="353">
        <f t="shared" si="9"/>
        <v>41.621983914209117</v>
      </c>
      <c r="AE30" s="358">
        <f t="shared" si="82"/>
        <v>308</v>
      </c>
      <c r="AF30" s="353">
        <f t="shared" si="30"/>
        <v>20.64343163538874</v>
      </c>
      <c r="AG30" s="358">
        <f t="shared" si="83"/>
        <v>236</v>
      </c>
      <c r="AH30" s="357">
        <f t="shared" si="10"/>
        <v>15.817694369973189</v>
      </c>
      <c r="AI30" s="358">
        <f t="shared" si="84"/>
        <v>327</v>
      </c>
      <c r="AJ30" s="357">
        <f t="shared" si="33"/>
        <v>21.916890080428956</v>
      </c>
      <c r="AK30" s="358">
        <f t="shared" si="85"/>
        <v>0</v>
      </c>
      <c r="AL30" s="353">
        <f t="shared" si="35"/>
        <v>0</v>
      </c>
      <c r="AM30" s="358">
        <f t="shared" si="86"/>
        <v>0</v>
      </c>
      <c r="AN30" s="361">
        <f t="shared" si="11"/>
        <v>0</v>
      </c>
      <c r="AO30" s="723">
        <f t="shared" si="87"/>
        <v>20619</v>
      </c>
      <c r="AP30" s="362">
        <f t="shared" si="38"/>
        <v>1492</v>
      </c>
      <c r="AS30" s="13">
        <v>107</v>
      </c>
      <c r="AT30" s="1">
        <v>2610</v>
      </c>
      <c r="AU30" s="1">
        <v>3000</v>
      </c>
      <c r="AV30" s="1">
        <v>177</v>
      </c>
      <c r="AW30" s="1">
        <v>0</v>
      </c>
      <c r="AX30" s="1">
        <v>6</v>
      </c>
      <c r="AY30" s="13">
        <v>107</v>
      </c>
      <c r="AZ30" s="1">
        <v>3058</v>
      </c>
      <c r="BA30" s="1">
        <v>2735</v>
      </c>
      <c r="BB30" s="13">
        <v>107</v>
      </c>
      <c r="BC30" s="1">
        <v>1742</v>
      </c>
      <c r="BD30" s="1">
        <v>4051</v>
      </c>
      <c r="BE30" s="1"/>
      <c r="BF30" s="13">
        <v>107</v>
      </c>
      <c r="BG30" s="503">
        <f t="shared" si="39"/>
        <v>496.835380488</v>
      </c>
      <c r="BH30" s="503">
        <f t="shared" si="40"/>
        <v>325.164619512</v>
      </c>
      <c r="BI30" s="13">
        <v>107</v>
      </c>
      <c r="BJ30" s="1">
        <v>486</v>
      </c>
      <c r="BK30" s="1">
        <v>336</v>
      </c>
      <c r="BL30" s="13">
        <v>107</v>
      </c>
      <c r="BM30" s="1">
        <v>392</v>
      </c>
      <c r="BN30" s="1">
        <v>225</v>
      </c>
      <c r="BO30" s="1">
        <v>94</v>
      </c>
      <c r="BP30" s="1">
        <v>111</v>
      </c>
      <c r="BQ30" s="1"/>
      <c r="BR30" s="499"/>
      <c r="BS30" s="499">
        <v>0.60442260400000003</v>
      </c>
      <c r="BT30" s="899">
        <v>107</v>
      </c>
      <c r="BU30" s="1">
        <v>822</v>
      </c>
      <c r="BV30" s="900">
        <f t="shared" si="41"/>
        <v>496.835380488</v>
      </c>
      <c r="BW30" s="900">
        <f t="shared" si="42"/>
        <v>325.164619512</v>
      </c>
      <c r="CA30" s="810">
        <v>107</v>
      </c>
      <c r="CB30" s="809">
        <v>822</v>
      </c>
    </row>
    <row r="31" spans="1:80" ht="15">
      <c r="A31" s="388">
        <v>665</v>
      </c>
      <c r="B31" s="389" t="s">
        <v>207</v>
      </c>
      <c r="C31" s="352">
        <f t="shared" si="66"/>
        <v>19672</v>
      </c>
      <c r="D31" s="353">
        <f t="shared" si="4"/>
        <v>64.25818253086824</v>
      </c>
      <c r="E31" s="354">
        <f t="shared" si="67"/>
        <v>9677</v>
      </c>
      <c r="F31" s="353">
        <f t="shared" si="5"/>
        <v>31.609721042660222</v>
      </c>
      <c r="G31" s="354">
        <f t="shared" si="68"/>
        <v>499</v>
      </c>
      <c r="H31" s="353">
        <f t="shared" si="0"/>
        <v>1.629973214869014</v>
      </c>
      <c r="I31" s="354">
        <f t="shared" si="69"/>
        <v>12</v>
      </c>
      <c r="J31" s="355">
        <f t="shared" si="16"/>
        <v>3.9197752662180702E-2</v>
      </c>
      <c r="K31" s="354">
        <f t="shared" si="70"/>
        <v>754</v>
      </c>
      <c r="L31" s="356">
        <f t="shared" si="1"/>
        <v>2.462925458940354</v>
      </c>
      <c r="M31" s="360">
        <f t="shared" si="71"/>
        <v>14985</v>
      </c>
      <c r="N31" s="357">
        <f t="shared" si="43"/>
        <v>48.948193636898154</v>
      </c>
      <c r="O31" s="358">
        <f t="shared" si="72"/>
        <v>15629</v>
      </c>
      <c r="P31" s="359">
        <f t="shared" si="20"/>
        <v>51.051806363101846</v>
      </c>
      <c r="Q31" s="360">
        <f t="shared" si="73"/>
        <v>1379</v>
      </c>
      <c r="R31" s="357">
        <f t="shared" si="6"/>
        <v>55.337078651685388</v>
      </c>
      <c r="S31" s="358">
        <f t="shared" si="74"/>
        <v>1113</v>
      </c>
      <c r="T31" s="361">
        <f t="shared" si="7"/>
        <v>44.662921348314605</v>
      </c>
      <c r="U31" s="360">
        <f t="shared" si="75"/>
        <v>12576</v>
      </c>
      <c r="V31" s="353">
        <f t="shared" si="24"/>
        <v>41.079244789965372</v>
      </c>
      <c r="W31" s="358">
        <f t="shared" si="76"/>
        <v>18038</v>
      </c>
      <c r="X31" s="361">
        <f t="shared" si="8"/>
        <v>58.920755210034628</v>
      </c>
      <c r="Y31" s="360">
        <f t="shared" si="77"/>
        <v>1830.7406055959998</v>
      </c>
      <c r="Z31" s="353">
        <f t="shared" si="78"/>
        <v>73.464711299999991</v>
      </c>
      <c r="AA31" s="360">
        <f t="shared" si="79"/>
        <v>661.2593944040002</v>
      </c>
      <c r="AB31" s="361">
        <f t="shared" si="80"/>
        <v>26.535288700000009</v>
      </c>
      <c r="AC31" s="360">
        <f t="shared" si="81"/>
        <v>968</v>
      </c>
      <c r="AD31" s="353">
        <f t="shared" si="9"/>
        <v>38.84430176565008</v>
      </c>
      <c r="AE31" s="358">
        <f t="shared" si="82"/>
        <v>597</v>
      </c>
      <c r="AF31" s="353">
        <f t="shared" si="30"/>
        <v>23.956661316211878</v>
      </c>
      <c r="AG31" s="358">
        <f t="shared" si="83"/>
        <v>411</v>
      </c>
      <c r="AH31" s="357">
        <f t="shared" si="10"/>
        <v>16.492776886035312</v>
      </c>
      <c r="AI31" s="358">
        <f t="shared" si="84"/>
        <v>516</v>
      </c>
      <c r="AJ31" s="357">
        <f t="shared" si="33"/>
        <v>20.706260032102726</v>
      </c>
      <c r="AK31" s="358">
        <f t="shared" si="85"/>
        <v>0</v>
      </c>
      <c r="AL31" s="353">
        <f t="shared" si="35"/>
        <v>0</v>
      </c>
      <c r="AM31" s="358">
        <f t="shared" si="86"/>
        <v>0</v>
      </c>
      <c r="AN31" s="361">
        <f t="shared" si="11"/>
        <v>0</v>
      </c>
      <c r="AO31" s="723">
        <f t="shared" si="87"/>
        <v>30614</v>
      </c>
      <c r="AP31" s="362">
        <f t="shared" si="38"/>
        <v>2492</v>
      </c>
      <c r="AS31" s="13">
        <v>113</v>
      </c>
      <c r="AT31" s="1">
        <v>2104</v>
      </c>
      <c r="AU31" s="1">
        <v>3558</v>
      </c>
      <c r="AV31" s="1">
        <v>315</v>
      </c>
      <c r="AW31" s="1">
        <v>1</v>
      </c>
      <c r="AX31" s="1">
        <v>31</v>
      </c>
      <c r="AY31" s="13">
        <v>113</v>
      </c>
      <c r="AZ31" s="1">
        <v>3280</v>
      </c>
      <c r="BA31" s="1">
        <v>2729</v>
      </c>
      <c r="BB31" s="13">
        <v>113</v>
      </c>
      <c r="BC31" s="1">
        <v>2194</v>
      </c>
      <c r="BD31" s="1">
        <v>3815</v>
      </c>
      <c r="BE31" s="1"/>
      <c r="BF31" s="13">
        <v>113</v>
      </c>
      <c r="BG31" s="503">
        <f t="shared" si="39"/>
        <v>1391.5077242</v>
      </c>
      <c r="BH31" s="503">
        <f t="shared" si="40"/>
        <v>628.49227580000002</v>
      </c>
      <c r="BI31" s="13">
        <v>113</v>
      </c>
      <c r="BJ31" s="1">
        <v>1089</v>
      </c>
      <c r="BK31" s="1">
        <v>931</v>
      </c>
      <c r="BL31" s="13">
        <v>113</v>
      </c>
      <c r="BM31" s="1">
        <v>813</v>
      </c>
      <c r="BN31" s="1">
        <v>483</v>
      </c>
      <c r="BO31" s="1">
        <v>276</v>
      </c>
      <c r="BP31" s="1">
        <v>448</v>
      </c>
      <c r="BQ31" s="1"/>
      <c r="BR31" s="499"/>
      <c r="BS31" s="499">
        <v>0.68886521000000001</v>
      </c>
      <c r="BT31" s="899">
        <v>113</v>
      </c>
      <c r="BU31" s="1">
        <v>2020</v>
      </c>
      <c r="BV31" s="900">
        <f t="shared" si="41"/>
        <v>1391.5077242</v>
      </c>
      <c r="BW31" s="900">
        <f t="shared" si="42"/>
        <v>628.49227580000002</v>
      </c>
      <c r="CA31" s="810">
        <v>113</v>
      </c>
      <c r="CB31" s="809">
        <v>2020</v>
      </c>
    </row>
    <row r="32" spans="1:80" ht="15">
      <c r="A32" s="388">
        <v>837</v>
      </c>
      <c r="B32" s="389" t="s">
        <v>242</v>
      </c>
      <c r="C32" s="352">
        <f t="shared" si="66"/>
        <v>61563</v>
      </c>
      <c r="D32" s="353">
        <f t="shared" si="4"/>
        <v>62.621299969484291</v>
      </c>
      <c r="E32" s="354">
        <f t="shared" si="67"/>
        <v>33719</v>
      </c>
      <c r="F32" s="353">
        <f t="shared" si="5"/>
        <v>34.298647136608686</v>
      </c>
      <c r="G32" s="354">
        <f t="shared" si="68"/>
        <v>2010</v>
      </c>
      <c r="H32" s="353">
        <f t="shared" si="0"/>
        <v>2.0445529447665547</v>
      </c>
      <c r="I32" s="354">
        <f t="shared" si="69"/>
        <v>8</v>
      </c>
      <c r="J32" s="355">
        <f t="shared" si="16"/>
        <v>8.1375241582748448E-3</v>
      </c>
      <c r="K32" s="354">
        <f t="shared" si="70"/>
        <v>1010</v>
      </c>
      <c r="L32" s="356">
        <f t="shared" si="1"/>
        <v>1.0273624249821991</v>
      </c>
      <c r="M32" s="360">
        <f t="shared" si="71"/>
        <v>47104</v>
      </c>
      <c r="N32" s="357">
        <f t="shared" si="43"/>
        <v>47.913742243922286</v>
      </c>
      <c r="O32" s="358">
        <f t="shared" si="72"/>
        <v>51206</v>
      </c>
      <c r="P32" s="359">
        <f t="shared" si="20"/>
        <v>52.086257756077714</v>
      </c>
      <c r="Q32" s="360">
        <f t="shared" si="73"/>
        <v>22304</v>
      </c>
      <c r="R32" s="357">
        <f t="shared" si="6"/>
        <v>52.198740901963539</v>
      </c>
      <c r="S32" s="358">
        <f t="shared" si="74"/>
        <v>20425</v>
      </c>
      <c r="T32" s="361">
        <f t="shared" si="7"/>
        <v>47.801259098036461</v>
      </c>
      <c r="U32" s="360">
        <f t="shared" si="75"/>
        <v>63025</v>
      </c>
      <c r="V32" s="353">
        <f t="shared" si="24"/>
        <v>64.108432509409013</v>
      </c>
      <c r="W32" s="358">
        <f t="shared" si="76"/>
        <v>35285</v>
      </c>
      <c r="X32" s="361">
        <f t="shared" si="8"/>
        <v>35.891567490590987</v>
      </c>
      <c r="Y32" s="360">
        <f t="shared" si="77"/>
        <v>33965.171517347997</v>
      </c>
      <c r="Z32" s="353">
        <f t="shared" si="78"/>
        <v>79.489741199999997</v>
      </c>
      <c r="AA32" s="360">
        <f t="shared" si="79"/>
        <v>8763.828482652003</v>
      </c>
      <c r="AB32" s="361">
        <f t="shared" si="80"/>
        <v>20.510258800000006</v>
      </c>
      <c r="AC32" s="360">
        <f t="shared" si="81"/>
        <v>13327</v>
      </c>
      <c r="AD32" s="353">
        <f t="shared" si="9"/>
        <v>31.189590208055417</v>
      </c>
      <c r="AE32" s="358">
        <f t="shared" si="82"/>
        <v>6904</v>
      </c>
      <c r="AF32" s="353">
        <f t="shared" si="30"/>
        <v>16.157644690959302</v>
      </c>
      <c r="AG32" s="358">
        <f t="shared" si="83"/>
        <v>8955</v>
      </c>
      <c r="AH32" s="357">
        <f t="shared" si="10"/>
        <v>20.957663413606685</v>
      </c>
      <c r="AI32" s="358">
        <f t="shared" si="84"/>
        <v>13502</v>
      </c>
      <c r="AJ32" s="357">
        <f t="shared" si="33"/>
        <v>31.5991481195441</v>
      </c>
      <c r="AK32" s="358">
        <f t="shared" si="85"/>
        <v>22</v>
      </c>
      <c r="AL32" s="353">
        <f t="shared" si="35"/>
        <v>5.1487280301434617E-2</v>
      </c>
      <c r="AM32" s="358">
        <f t="shared" si="86"/>
        <v>19</v>
      </c>
      <c r="AN32" s="361">
        <f t="shared" si="11"/>
        <v>4.4466287533057175E-2</v>
      </c>
      <c r="AO32" s="723">
        <f t="shared" si="87"/>
        <v>98310</v>
      </c>
      <c r="AP32" s="362">
        <f t="shared" si="38"/>
        <v>42729</v>
      </c>
      <c r="AS32" s="13">
        <v>120</v>
      </c>
      <c r="AT32" s="1">
        <v>10936</v>
      </c>
      <c r="AU32" s="1">
        <v>11673</v>
      </c>
      <c r="AV32" s="1">
        <v>128</v>
      </c>
      <c r="AW32" s="1">
        <v>127</v>
      </c>
      <c r="AX32" s="1">
        <v>10</v>
      </c>
      <c r="AY32" s="13">
        <v>120</v>
      </c>
      <c r="AZ32" s="1">
        <v>11571</v>
      </c>
      <c r="BA32" s="1">
        <v>11303</v>
      </c>
      <c r="BB32" s="13">
        <v>120</v>
      </c>
      <c r="BC32" s="1">
        <v>13802</v>
      </c>
      <c r="BD32" s="1">
        <v>9072</v>
      </c>
      <c r="BE32" s="1"/>
      <c r="BF32" s="13">
        <v>120</v>
      </c>
      <c r="BG32" s="503">
        <f t="shared" si="39"/>
        <v>917.39851662799992</v>
      </c>
      <c r="BH32" s="503">
        <f t="shared" si="40"/>
        <v>644.60148337200008</v>
      </c>
      <c r="BI32" s="13">
        <v>120</v>
      </c>
      <c r="BJ32" s="1">
        <v>943</v>
      </c>
      <c r="BK32" s="1">
        <v>619</v>
      </c>
      <c r="BL32" s="13">
        <v>120</v>
      </c>
      <c r="BM32" s="1">
        <v>778</v>
      </c>
      <c r="BN32" s="1">
        <v>403</v>
      </c>
      <c r="BO32" s="1">
        <v>165</v>
      </c>
      <c r="BP32" s="1">
        <v>216</v>
      </c>
      <c r="BQ32" s="1"/>
      <c r="BR32" s="499"/>
      <c r="BS32" s="499">
        <v>0.58732299399999999</v>
      </c>
      <c r="BT32" s="899">
        <v>120</v>
      </c>
      <c r="BU32" s="1">
        <v>1562</v>
      </c>
      <c r="BV32" s="900">
        <f t="shared" si="41"/>
        <v>917.39851662799992</v>
      </c>
      <c r="BW32" s="900">
        <f t="shared" si="42"/>
        <v>644.60148337200008</v>
      </c>
      <c r="CA32" s="810">
        <v>120</v>
      </c>
      <c r="CB32" s="809">
        <v>1562</v>
      </c>
    </row>
    <row r="33" spans="1:80" ht="15">
      <c r="A33" s="388">
        <v>873</v>
      </c>
      <c r="B33" s="390" t="s">
        <v>960</v>
      </c>
      <c r="C33" s="352">
        <f t="shared" si="66"/>
        <v>4898</v>
      </c>
      <c r="D33" s="353">
        <f t="shared" si="4"/>
        <v>66.028579131841468</v>
      </c>
      <c r="E33" s="354">
        <f t="shared" si="67"/>
        <v>2409</v>
      </c>
      <c r="F33" s="353">
        <f t="shared" si="5"/>
        <v>32.475060663251547</v>
      </c>
      <c r="G33" s="354">
        <f t="shared" si="68"/>
        <v>38</v>
      </c>
      <c r="H33" s="353">
        <f t="shared" si="0"/>
        <v>0.51226745753572389</v>
      </c>
      <c r="I33" s="354">
        <f t="shared" si="69"/>
        <v>65</v>
      </c>
      <c r="J33" s="355">
        <f t="shared" si="16"/>
        <v>0.87624696683742243</v>
      </c>
      <c r="K33" s="354">
        <f t="shared" si="70"/>
        <v>8</v>
      </c>
      <c r="L33" s="356">
        <f t="shared" si="1"/>
        <v>0.10784578053383662</v>
      </c>
      <c r="M33" s="366">
        <f t="shared" si="71"/>
        <v>3699</v>
      </c>
      <c r="N33" s="363">
        <f t="shared" si="43"/>
        <v>49.865192774332705</v>
      </c>
      <c r="O33" s="364">
        <f t="shared" si="72"/>
        <v>3719</v>
      </c>
      <c r="P33" s="365">
        <f t="shared" si="20"/>
        <v>50.134807225667302</v>
      </c>
      <c r="Q33" s="366">
        <f t="shared" si="73"/>
        <v>136</v>
      </c>
      <c r="R33" s="363">
        <f t="shared" si="6"/>
        <v>51.71102661596958</v>
      </c>
      <c r="S33" s="364">
        <f t="shared" si="74"/>
        <v>127</v>
      </c>
      <c r="T33" s="367">
        <f t="shared" si="7"/>
        <v>48.28897338403042</v>
      </c>
      <c r="U33" s="366">
        <f t="shared" si="75"/>
        <v>4880</v>
      </c>
      <c r="V33" s="368">
        <f t="shared" si="24"/>
        <v>65.785926125640344</v>
      </c>
      <c r="W33" s="364">
        <f t="shared" si="76"/>
        <v>2538</v>
      </c>
      <c r="X33" s="367">
        <f t="shared" si="8"/>
        <v>34.21407387435967</v>
      </c>
      <c r="Y33" s="360">
        <f t="shared" si="77"/>
        <v>201.73295466499999</v>
      </c>
      <c r="Z33" s="353">
        <f t="shared" si="78"/>
        <v>76.704545499999995</v>
      </c>
      <c r="AA33" s="360">
        <f t="shared" si="79"/>
        <v>61.267045335000006</v>
      </c>
      <c r="AB33" s="361">
        <f t="shared" si="80"/>
        <v>23.295454500000002</v>
      </c>
      <c r="AC33" s="360">
        <f t="shared" si="81"/>
        <v>126</v>
      </c>
      <c r="AD33" s="353">
        <f t="shared" si="9"/>
        <v>47.908745247148289</v>
      </c>
      <c r="AE33" s="358">
        <f t="shared" si="82"/>
        <v>114</v>
      </c>
      <c r="AF33" s="353">
        <f t="shared" si="30"/>
        <v>43.346007604562736</v>
      </c>
      <c r="AG33" s="358">
        <f t="shared" si="83"/>
        <v>10</v>
      </c>
      <c r="AH33" s="357">
        <f t="shared" si="10"/>
        <v>3.8022813688212929</v>
      </c>
      <c r="AI33" s="358">
        <f t="shared" si="84"/>
        <v>13</v>
      </c>
      <c r="AJ33" s="357">
        <f t="shared" si="33"/>
        <v>4.9429657794676807</v>
      </c>
      <c r="AK33" s="358">
        <f t="shared" si="85"/>
        <v>0</v>
      </c>
      <c r="AL33" s="353">
        <f t="shared" si="35"/>
        <v>0</v>
      </c>
      <c r="AM33" s="358">
        <f t="shared" si="86"/>
        <v>0</v>
      </c>
      <c r="AN33" s="361">
        <f t="shared" si="11"/>
        <v>0</v>
      </c>
      <c r="AO33" s="724">
        <f t="shared" si="87"/>
        <v>7418</v>
      </c>
      <c r="AP33" s="369">
        <f t="shared" si="38"/>
        <v>263</v>
      </c>
      <c r="AS33" s="13">
        <v>125</v>
      </c>
      <c r="AT33" s="1">
        <v>1374</v>
      </c>
      <c r="AU33" s="1">
        <v>4308</v>
      </c>
      <c r="AV33" s="1">
        <v>1178</v>
      </c>
      <c r="AW33" s="1">
        <v>0</v>
      </c>
      <c r="AX33" s="1">
        <v>7</v>
      </c>
      <c r="AY33" s="13">
        <v>125</v>
      </c>
      <c r="AZ33" s="1">
        <v>3546</v>
      </c>
      <c r="BA33" s="1">
        <v>3321</v>
      </c>
      <c r="BB33" s="13">
        <v>125</v>
      </c>
      <c r="BC33" s="1">
        <v>1319</v>
      </c>
      <c r="BD33" s="1">
        <v>5548</v>
      </c>
      <c r="BE33" s="1"/>
      <c r="BF33" s="13">
        <v>125</v>
      </c>
      <c r="BG33" s="503">
        <f t="shared" si="39"/>
        <v>494.53553700600003</v>
      </c>
      <c r="BH33" s="503">
        <f t="shared" si="40"/>
        <v>107.46446299399997</v>
      </c>
      <c r="BI33" s="13">
        <v>125</v>
      </c>
      <c r="BJ33" s="1">
        <v>306</v>
      </c>
      <c r="BK33" s="1">
        <v>296</v>
      </c>
      <c r="BL33" s="13">
        <v>125</v>
      </c>
      <c r="BM33" s="1">
        <v>189</v>
      </c>
      <c r="BN33" s="1">
        <v>160</v>
      </c>
      <c r="BO33" s="1">
        <v>117</v>
      </c>
      <c r="BP33" s="1">
        <v>136</v>
      </c>
      <c r="BQ33" s="1"/>
      <c r="BR33" s="499"/>
      <c r="BS33" s="499">
        <v>0.82148760300000001</v>
      </c>
      <c r="BT33" s="899">
        <v>125</v>
      </c>
      <c r="BU33" s="1">
        <v>602</v>
      </c>
      <c r="BV33" s="900">
        <f t="shared" si="41"/>
        <v>494.53553700600003</v>
      </c>
      <c r="BW33" s="900">
        <f t="shared" si="42"/>
        <v>107.46446299399997</v>
      </c>
      <c r="CA33" s="810">
        <v>125</v>
      </c>
      <c r="CB33" s="809">
        <v>602</v>
      </c>
    </row>
    <row r="34" spans="1:80" ht="17.25" customHeight="1">
      <c r="A34" s="195"/>
      <c r="B34" s="210" t="s">
        <v>320</v>
      </c>
      <c r="C34" s="212">
        <f>SUM(C35:C44)</f>
        <v>39380</v>
      </c>
      <c r="D34" s="197">
        <f t="shared" si="4"/>
        <v>29.11623573947697</v>
      </c>
      <c r="E34" s="196">
        <f>SUM(E35:E44)</f>
        <v>84641</v>
      </c>
      <c r="F34" s="197">
        <f t="shared" si="5"/>
        <v>62.580683322119611</v>
      </c>
      <c r="G34" s="196">
        <f>SUM(G35:G44)</f>
        <v>10684</v>
      </c>
      <c r="H34" s="197">
        <f t="shared" si="0"/>
        <v>7.8993870655300142</v>
      </c>
      <c r="I34" s="196">
        <f>SUM(I35:I44)</f>
        <v>51</v>
      </c>
      <c r="J34" s="270">
        <f t="shared" si="16"/>
        <v>3.7707669444218529E-2</v>
      </c>
      <c r="K34" s="196">
        <f>SUM(K35:K44)</f>
        <v>495</v>
      </c>
      <c r="L34" s="213">
        <f t="shared" si="1"/>
        <v>0.36598620342917987</v>
      </c>
      <c r="M34" s="212">
        <f>SUM(M35:M44)</f>
        <v>66764</v>
      </c>
      <c r="N34" s="198">
        <f t="shared" si="43"/>
        <v>49.363036132819722</v>
      </c>
      <c r="O34" s="196">
        <f>SUM(O35:O44)</f>
        <v>68487</v>
      </c>
      <c r="P34" s="216">
        <f t="shared" si="20"/>
        <v>50.636963867180285</v>
      </c>
      <c r="Q34" s="212">
        <f>SUM(Q35:Q44)</f>
        <v>25448</v>
      </c>
      <c r="R34" s="198">
        <f t="shared" si="6"/>
        <v>59.634897944836318</v>
      </c>
      <c r="S34" s="196">
        <f>SUM(S35:S44)</f>
        <v>17225</v>
      </c>
      <c r="T34" s="218">
        <f t="shared" si="7"/>
        <v>40.365102055163689</v>
      </c>
      <c r="U34" s="212">
        <f>SUM(U35:U44)</f>
        <v>71508</v>
      </c>
      <c r="V34" s="197">
        <f t="shared" si="24"/>
        <v>52.870588757199577</v>
      </c>
      <c r="W34" s="196">
        <f>SUM(W35:W44)</f>
        <v>63743</v>
      </c>
      <c r="X34" s="218">
        <f t="shared" si="8"/>
        <v>47.129411242800423</v>
      </c>
      <c r="Y34" s="212">
        <f>SUM(Y35:Y44)</f>
        <v>35407.207298381996</v>
      </c>
      <c r="Z34" s="197">
        <f>(Y34/AP34)*100</f>
        <v>82.973325752541413</v>
      </c>
      <c r="AA34" s="196">
        <f>SUM(AA35:AA44)</f>
        <v>7265.7927016180001</v>
      </c>
      <c r="AB34" s="218">
        <f>(AA34/AP34)*100</f>
        <v>17.02667424745858</v>
      </c>
      <c r="AC34" s="212">
        <f>SUM(AC35:AC44)</f>
        <v>19778</v>
      </c>
      <c r="AD34" s="197">
        <f t="shared" si="9"/>
        <v>46.347807747287511</v>
      </c>
      <c r="AE34" s="196">
        <f>SUM(AE35:AE44)</f>
        <v>7651</v>
      </c>
      <c r="AF34" s="197">
        <f t="shared" si="30"/>
        <v>17.929369859161532</v>
      </c>
      <c r="AG34" s="196">
        <f>SUM(AG35:AG44)</f>
        <v>5661</v>
      </c>
      <c r="AH34" s="198">
        <f t="shared" si="10"/>
        <v>13.265999578187612</v>
      </c>
      <c r="AI34" s="196">
        <f>SUM(AI35:AI44)</f>
        <v>9566</v>
      </c>
      <c r="AJ34" s="198">
        <f t="shared" si="33"/>
        <v>22.416984978792208</v>
      </c>
      <c r="AK34" s="196">
        <f>SUM(AK35:AK44)</f>
        <v>9</v>
      </c>
      <c r="AL34" s="197">
        <f t="shared" si="35"/>
        <v>2.1090619361188574E-2</v>
      </c>
      <c r="AM34" s="196">
        <f>SUM(AM35:AM44)</f>
        <v>8</v>
      </c>
      <c r="AN34" s="218">
        <f t="shared" si="11"/>
        <v>1.8747217209945398E-2</v>
      </c>
      <c r="AO34" s="725">
        <f>SUM(AO35:AO44)</f>
        <v>135251</v>
      </c>
      <c r="AP34" s="220">
        <f t="shared" si="38"/>
        <v>42673</v>
      </c>
      <c r="AS34" s="13">
        <v>129</v>
      </c>
      <c r="AT34" s="1">
        <v>2627</v>
      </c>
      <c r="AU34" s="1">
        <v>9211</v>
      </c>
      <c r="AV34" s="1">
        <v>4493</v>
      </c>
      <c r="AW34" s="1">
        <v>109</v>
      </c>
      <c r="AX34" s="1">
        <v>337</v>
      </c>
      <c r="AY34" s="13">
        <v>129</v>
      </c>
      <c r="AZ34" s="1">
        <v>7994</v>
      </c>
      <c r="BA34" s="1">
        <v>8783</v>
      </c>
      <c r="BB34" s="13">
        <v>129</v>
      </c>
      <c r="BC34" s="1">
        <v>14682</v>
      </c>
      <c r="BD34" s="1">
        <v>2095</v>
      </c>
      <c r="BE34" s="1"/>
      <c r="BF34" s="13">
        <v>129</v>
      </c>
      <c r="BG34" s="503">
        <f t="shared" si="39"/>
        <v>73722.813588450008</v>
      </c>
      <c r="BH34" s="503">
        <f t="shared" si="40"/>
        <v>2336.186411549992</v>
      </c>
      <c r="BI34" s="13">
        <v>129</v>
      </c>
      <c r="BJ34" s="1">
        <v>37235</v>
      </c>
      <c r="BK34" s="1">
        <v>38824</v>
      </c>
      <c r="BL34" s="13">
        <v>129</v>
      </c>
      <c r="BM34" s="1">
        <v>26012</v>
      </c>
      <c r="BN34" s="1">
        <v>19096</v>
      </c>
      <c r="BO34" s="1">
        <v>11089</v>
      </c>
      <c r="BP34" s="1">
        <v>19611</v>
      </c>
      <c r="BQ34" s="1">
        <v>134</v>
      </c>
      <c r="BR34" s="499">
        <v>117</v>
      </c>
      <c r="BS34" s="499">
        <v>0.96928455000000002</v>
      </c>
      <c r="BT34" s="899">
        <v>129</v>
      </c>
      <c r="BU34" s="1">
        <v>76059</v>
      </c>
      <c r="BV34" s="900">
        <f t="shared" si="41"/>
        <v>73722.813588450008</v>
      </c>
      <c r="BW34" s="900">
        <f t="shared" si="42"/>
        <v>2336.186411549992</v>
      </c>
      <c r="CA34" s="810">
        <v>129</v>
      </c>
      <c r="CB34" s="809">
        <v>76059</v>
      </c>
    </row>
    <row r="35" spans="1:80" ht="15">
      <c r="A35" s="388">
        <v>31</v>
      </c>
      <c r="B35" s="391" t="s">
        <v>16</v>
      </c>
      <c r="C35" s="352">
        <f t="shared" ref="C35:C44" si="88">VLOOKUP(A35,$AS$8:$AT$132,2,0)</f>
        <v>4890</v>
      </c>
      <c r="D35" s="353">
        <f t="shared" si="4"/>
        <v>28.160092139360781</v>
      </c>
      <c r="E35" s="354">
        <f t="shared" ref="E35:E44" si="89">VLOOKUP(A35,$AS$8:$AU$132,3,0)</f>
        <v>11282</v>
      </c>
      <c r="F35" s="353">
        <f t="shared" si="5"/>
        <v>64.96976677224302</v>
      </c>
      <c r="G35" s="354">
        <f t="shared" ref="G35:G44" si="90">VLOOKUP(A35,$AS$8:$AV$132,4,0)</f>
        <v>1108</v>
      </c>
      <c r="H35" s="353">
        <f t="shared" si="0"/>
        <v>6.3806507342355312</v>
      </c>
      <c r="I35" s="354">
        <f t="shared" ref="I35:I44" si="91">VLOOKUP(A35,$AS$8:$AW$132,5,0)</f>
        <v>8</v>
      </c>
      <c r="J35" s="355">
        <f t="shared" si="16"/>
        <v>4.6069680391592281E-2</v>
      </c>
      <c r="K35" s="354">
        <f t="shared" ref="K35:K44" si="92">VLOOKUP(A35,$AS$8:$AX$132,6,0)</f>
        <v>77</v>
      </c>
      <c r="L35" s="356">
        <f t="shared" si="1"/>
        <v>0.44342067376907568</v>
      </c>
      <c r="M35" s="373">
        <f t="shared" ref="M35:M44" si="93">VLOOKUP(A35,$AY$8:$BA$132,2,0)</f>
        <v>8589</v>
      </c>
      <c r="N35" s="370">
        <f t="shared" si="43"/>
        <v>49.46156061042327</v>
      </c>
      <c r="O35" s="371">
        <f t="shared" ref="O35:O44" si="94">VLOOKUP(A35,$AY$8:$BA$132,3,0)</f>
        <v>8776</v>
      </c>
      <c r="P35" s="372">
        <f t="shared" si="20"/>
        <v>50.538439389576737</v>
      </c>
      <c r="Q35" s="373">
        <f t="shared" ref="Q35:Q44" si="95">VLOOKUP(A35,$BI$8:$BK$132,2,0)</f>
        <v>2393</v>
      </c>
      <c r="R35" s="370">
        <f t="shared" si="6"/>
        <v>59.705588822355296</v>
      </c>
      <c r="S35" s="371">
        <f t="shared" ref="S35:S44" si="96">VLOOKUP(A35,$BI$8:$BK$132,3,0)</f>
        <v>1615</v>
      </c>
      <c r="T35" s="374">
        <f t="shared" si="7"/>
        <v>40.294411177644712</v>
      </c>
      <c r="U35" s="373">
        <f t="shared" ref="U35:U44" si="97">VLOOKUP(A35,$BB$8:$BD$132,2,0)</f>
        <v>7714</v>
      </c>
      <c r="V35" s="375">
        <f t="shared" si="24"/>
        <v>44.422689317592862</v>
      </c>
      <c r="W35" s="371">
        <f t="shared" ref="W35:W44" si="98">VLOOKUP(A35,$BB$8:$BD$132,3,0)</f>
        <v>9651</v>
      </c>
      <c r="X35" s="374">
        <f t="shared" si="8"/>
        <v>55.577310682407145</v>
      </c>
      <c r="Y35" s="360">
        <f t="shared" ref="Y35:Y44" si="99">VLOOKUP(A35,$BF$8:$BH$132,2,0)</f>
        <v>3105.7443144479998</v>
      </c>
      <c r="Z35" s="353">
        <f t="shared" ref="Z35:Z44" si="100">(Y35/AP35)*100</f>
        <v>77.488630599999993</v>
      </c>
      <c r="AA35" s="360">
        <f t="shared" ref="AA35:AA44" si="101">VLOOKUP(A35,$BF$8:$BH$132,3,0)</f>
        <v>902.25568555200016</v>
      </c>
      <c r="AB35" s="361">
        <f t="shared" ref="AB35:AB44" si="102">(AA35/AP35)*100</f>
        <v>22.511369400000003</v>
      </c>
      <c r="AC35" s="360">
        <f t="shared" ref="AC35:AC44" si="103">VLOOKUP(A35,$BL$8:$BQ$132,2,0)</f>
        <v>1868</v>
      </c>
      <c r="AD35" s="353">
        <f t="shared" si="9"/>
        <v>46.606786427145707</v>
      </c>
      <c r="AE35" s="358">
        <f t="shared" ref="AE35:AE44" si="104">VLOOKUP(A35,$BL$8:$BR$132,3,0)</f>
        <v>784</v>
      </c>
      <c r="AF35" s="353">
        <f t="shared" si="30"/>
        <v>19.560878243512974</v>
      </c>
      <c r="AG35" s="358">
        <f t="shared" ref="AG35:AG44" si="105">VLOOKUP(A35,$BL$8:$BR$132,4,0)</f>
        <v>525</v>
      </c>
      <c r="AH35" s="357">
        <f t="shared" si="10"/>
        <v>13.09880239520958</v>
      </c>
      <c r="AI35" s="358">
        <f t="shared" ref="AI35:AI44" si="106">VLOOKUP(A35,$BL$8:$BR$132,5,0)</f>
        <v>828</v>
      </c>
      <c r="AJ35" s="357">
        <f t="shared" si="33"/>
        <v>20.658682634730539</v>
      </c>
      <c r="AK35" s="358">
        <f t="shared" ref="AK35:AK44" si="107">VLOOKUP(A35,$BL$8:$BR$132,6,0)</f>
        <v>0</v>
      </c>
      <c r="AL35" s="353">
        <f t="shared" si="35"/>
        <v>0</v>
      </c>
      <c r="AM35" s="358">
        <f t="shared" ref="AM35:AM44" si="108">VLOOKUP(A35,$BL$8:$BR$132,7,0)</f>
        <v>3</v>
      </c>
      <c r="AN35" s="361">
        <f t="shared" si="11"/>
        <v>7.4850299401197612E-2</v>
      </c>
      <c r="AO35" s="726">
        <f t="shared" ref="AO35:AO44" si="109">(U35+W35)</f>
        <v>17365</v>
      </c>
      <c r="AP35" s="376">
        <f t="shared" si="38"/>
        <v>4008</v>
      </c>
      <c r="AS35" s="13">
        <v>134</v>
      </c>
      <c r="AT35" s="1">
        <v>1477</v>
      </c>
      <c r="AU35" s="1">
        <v>4077</v>
      </c>
      <c r="AV35" s="1">
        <v>740</v>
      </c>
      <c r="AW35" s="1">
        <v>0</v>
      </c>
      <c r="AX35" s="1">
        <v>18</v>
      </c>
      <c r="AY35" s="13">
        <v>134</v>
      </c>
      <c r="AZ35" s="1">
        <v>3306</v>
      </c>
      <c r="BA35" s="1">
        <v>3006</v>
      </c>
      <c r="BB35" s="13">
        <v>134</v>
      </c>
      <c r="BC35" s="1">
        <v>1781</v>
      </c>
      <c r="BD35" s="1">
        <v>4531</v>
      </c>
      <c r="BE35" s="1"/>
      <c r="BF35" s="13">
        <v>134</v>
      </c>
      <c r="BG35" s="503">
        <f t="shared" si="39"/>
        <v>462.34573293400001</v>
      </c>
      <c r="BH35" s="503">
        <f t="shared" si="40"/>
        <v>60.654267065999989</v>
      </c>
      <c r="BI35" s="13">
        <v>134</v>
      </c>
      <c r="BJ35" s="1">
        <v>270</v>
      </c>
      <c r="BK35" s="1">
        <v>253</v>
      </c>
      <c r="BL35" s="13">
        <v>134</v>
      </c>
      <c r="BM35" s="1">
        <v>184</v>
      </c>
      <c r="BN35" s="1">
        <v>151</v>
      </c>
      <c r="BO35" s="1">
        <v>86</v>
      </c>
      <c r="BP35" s="1">
        <v>102</v>
      </c>
      <c r="BQ35" s="1"/>
      <c r="BR35" s="499"/>
      <c r="BS35" s="499">
        <v>0.88402625800000001</v>
      </c>
      <c r="BT35" s="899">
        <v>134</v>
      </c>
      <c r="BU35" s="1">
        <v>523</v>
      </c>
      <c r="BV35" s="900">
        <f t="shared" si="41"/>
        <v>462.34573293400001</v>
      </c>
      <c r="BW35" s="900">
        <f t="shared" si="42"/>
        <v>60.654267065999989</v>
      </c>
      <c r="CA35" s="810">
        <v>134</v>
      </c>
      <c r="CB35" s="809">
        <v>523</v>
      </c>
    </row>
    <row r="36" spans="1:80" ht="15">
      <c r="A36" s="388">
        <v>40</v>
      </c>
      <c r="B36" s="389" t="s">
        <v>24</v>
      </c>
      <c r="C36" s="352">
        <f t="shared" si="88"/>
        <v>7150</v>
      </c>
      <c r="D36" s="353">
        <f t="shared" si="4"/>
        <v>48.412214774189181</v>
      </c>
      <c r="E36" s="354">
        <f t="shared" si="89"/>
        <v>7283</v>
      </c>
      <c r="F36" s="353">
        <f t="shared" si="5"/>
        <v>49.312749678380392</v>
      </c>
      <c r="G36" s="354">
        <f t="shared" si="90"/>
        <v>283</v>
      </c>
      <c r="H36" s="353">
        <f t="shared" si="0"/>
        <v>1.9161757735797955</v>
      </c>
      <c r="I36" s="354">
        <f t="shared" si="91"/>
        <v>0</v>
      </c>
      <c r="J36" s="355">
        <f t="shared" si="16"/>
        <v>0</v>
      </c>
      <c r="K36" s="354">
        <f t="shared" si="92"/>
        <v>53</v>
      </c>
      <c r="L36" s="356">
        <f t="shared" si="1"/>
        <v>0.35885977385063311</v>
      </c>
      <c r="M36" s="360">
        <f t="shared" si="93"/>
        <v>7756</v>
      </c>
      <c r="N36" s="357">
        <f t="shared" si="43"/>
        <v>52.51540388651906</v>
      </c>
      <c r="O36" s="358">
        <f t="shared" si="94"/>
        <v>7013</v>
      </c>
      <c r="P36" s="359">
        <f t="shared" si="20"/>
        <v>47.48459611348094</v>
      </c>
      <c r="Q36" s="360">
        <f t="shared" si="95"/>
        <v>982</v>
      </c>
      <c r="R36" s="357">
        <f t="shared" si="6"/>
        <v>58.417608566329569</v>
      </c>
      <c r="S36" s="358">
        <f t="shared" si="96"/>
        <v>699</v>
      </c>
      <c r="T36" s="361">
        <f t="shared" si="7"/>
        <v>41.582391433670438</v>
      </c>
      <c r="U36" s="360">
        <f t="shared" si="97"/>
        <v>4971</v>
      </c>
      <c r="V36" s="353">
        <f t="shared" si="24"/>
        <v>33.658338411537677</v>
      </c>
      <c r="W36" s="358">
        <f t="shared" si="98"/>
        <v>9798</v>
      </c>
      <c r="X36" s="361">
        <f t="shared" si="8"/>
        <v>66.341661588462316</v>
      </c>
      <c r="Y36" s="360">
        <f t="shared" si="99"/>
        <v>968.24118870899997</v>
      </c>
      <c r="Z36" s="353">
        <f t="shared" si="100"/>
        <v>57.599118900000001</v>
      </c>
      <c r="AA36" s="360">
        <f t="shared" si="101"/>
        <v>712.75881129100003</v>
      </c>
      <c r="AB36" s="361">
        <f t="shared" si="102"/>
        <v>42.400881100000007</v>
      </c>
      <c r="AC36" s="360">
        <f t="shared" si="103"/>
        <v>763</v>
      </c>
      <c r="AD36" s="353">
        <f t="shared" si="9"/>
        <v>45.389649018441403</v>
      </c>
      <c r="AE36" s="358">
        <f t="shared" si="104"/>
        <v>419</v>
      </c>
      <c r="AF36" s="353">
        <f t="shared" si="30"/>
        <v>24.925639500297443</v>
      </c>
      <c r="AG36" s="358">
        <f t="shared" si="105"/>
        <v>219</v>
      </c>
      <c r="AH36" s="357">
        <f t="shared" si="10"/>
        <v>13.027959547888162</v>
      </c>
      <c r="AI36" s="358">
        <f t="shared" si="106"/>
        <v>279</v>
      </c>
      <c r="AJ36" s="357">
        <f t="shared" si="33"/>
        <v>16.597263533610946</v>
      </c>
      <c r="AK36" s="358">
        <f t="shared" si="107"/>
        <v>0</v>
      </c>
      <c r="AL36" s="353">
        <f t="shared" si="35"/>
        <v>0</v>
      </c>
      <c r="AM36" s="358">
        <f t="shared" si="108"/>
        <v>1</v>
      </c>
      <c r="AN36" s="361">
        <f t="shared" si="11"/>
        <v>5.9488399762046403E-2</v>
      </c>
      <c r="AO36" s="723">
        <f t="shared" si="109"/>
        <v>14769</v>
      </c>
      <c r="AP36" s="362">
        <f t="shared" si="38"/>
        <v>1681</v>
      </c>
      <c r="AS36" s="13">
        <v>138</v>
      </c>
      <c r="AT36" s="1">
        <v>2475</v>
      </c>
      <c r="AU36" s="1">
        <v>7586</v>
      </c>
      <c r="AV36" s="1">
        <v>755</v>
      </c>
      <c r="AW36" s="1">
        <v>1</v>
      </c>
      <c r="AX36" s="1">
        <v>13</v>
      </c>
      <c r="AY36" s="13">
        <v>138</v>
      </c>
      <c r="AZ36" s="1">
        <v>5420</v>
      </c>
      <c r="BA36" s="1">
        <v>5410</v>
      </c>
      <c r="BB36" s="13">
        <v>138</v>
      </c>
      <c r="BC36" s="1">
        <v>3759</v>
      </c>
      <c r="BD36" s="1">
        <v>7071</v>
      </c>
      <c r="BE36" s="1"/>
      <c r="BF36" s="13">
        <v>138</v>
      </c>
      <c r="BG36" s="503">
        <f t="shared" si="39"/>
        <v>2212.8348120239998</v>
      </c>
      <c r="BH36" s="503">
        <f t="shared" si="40"/>
        <v>551.1651879760002</v>
      </c>
      <c r="BI36" s="13">
        <v>138</v>
      </c>
      <c r="BJ36" s="1">
        <v>1586</v>
      </c>
      <c r="BK36" s="1">
        <v>1178</v>
      </c>
      <c r="BL36" s="13">
        <v>138</v>
      </c>
      <c r="BM36" s="1">
        <v>1232</v>
      </c>
      <c r="BN36" s="1">
        <v>618</v>
      </c>
      <c r="BO36" s="1">
        <v>354</v>
      </c>
      <c r="BP36" s="1">
        <v>560</v>
      </c>
      <c r="BQ36" s="1"/>
      <c r="BR36" s="499"/>
      <c r="BS36" s="499">
        <v>0.80059146599999997</v>
      </c>
      <c r="BT36" s="899">
        <v>138</v>
      </c>
      <c r="BU36" s="1">
        <v>2764</v>
      </c>
      <c r="BV36" s="900">
        <f t="shared" si="41"/>
        <v>2212.8348120239998</v>
      </c>
      <c r="BW36" s="900">
        <f t="shared" si="42"/>
        <v>551.1651879760002</v>
      </c>
      <c r="CA36" s="810">
        <v>138</v>
      </c>
      <c r="CB36" s="809">
        <v>2764</v>
      </c>
    </row>
    <row r="37" spans="1:80" ht="15">
      <c r="A37" s="388">
        <v>190</v>
      </c>
      <c r="B37" s="389" t="s">
        <v>81</v>
      </c>
      <c r="C37" s="352">
        <f t="shared" si="88"/>
        <v>1306</v>
      </c>
      <c r="D37" s="353">
        <f t="shared" si="4"/>
        <v>20.454189506656224</v>
      </c>
      <c r="E37" s="354">
        <f t="shared" si="89"/>
        <v>3761</v>
      </c>
      <c r="F37" s="353">
        <f t="shared" si="5"/>
        <v>58.903680501174627</v>
      </c>
      <c r="G37" s="354">
        <f t="shared" si="90"/>
        <v>1288</v>
      </c>
      <c r="H37" s="353">
        <f t="shared" si="0"/>
        <v>20.172278778386843</v>
      </c>
      <c r="I37" s="354">
        <f t="shared" si="91"/>
        <v>0</v>
      </c>
      <c r="J37" s="355">
        <f t="shared" si="16"/>
        <v>0</v>
      </c>
      <c r="K37" s="354">
        <f t="shared" si="92"/>
        <v>30</v>
      </c>
      <c r="L37" s="356">
        <f t="shared" si="1"/>
        <v>0.46985121378230232</v>
      </c>
      <c r="M37" s="360">
        <f t="shared" si="93"/>
        <v>2978</v>
      </c>
      <c r="N37" s="357">
        <f t="shared" si="43"/>
        <v>46.640563821456539</v>
      </c>
      <c r="O37" s="358">
        <f t="shared" si="94"/>
        <v>3407</v>
      </c>
      <c r="P37" s="359">
        <f t="shared" si="20"/>
        <v>53.359436178543461</v>
      </c>
      <c r="Q37" s="360">
        <f t="shared" si="95"/>
        <v>1926</v>
      </c>
      <c r="R37" s="357">
        <f t="shared" si="6"/>
        <v>56.830923576276184</v>
      </c>
      <c r="S37" s="358">
        <f t="shared" si="96"/>
        <v>1463</v>
      </c>
      <c r="T37" s="361">
        <f t="shared" si="7"/>
        <v>43.169076423723816</v>
      </c>
      <c r="U37" s="360">
        <f t="shared" si="97"/>
        <v>4728</v>
      </c>
      <c r="V37" s="353">
        <f t="shared" si="24"/>
        <v>74.048551292090835</v>
      </c>
      <c r="W37" s="358">
        <f t="shared" si="98"/>
        <v>1657</v>
      </c>
      <c r="X37" s="361">
        <f t="shared" si="8"/>
        <v>25.951448707909165</v>
      </c>
      <c r="Y37" s="360">
        <f t="shared" si="99"/>
        <v>3008.315056769</v>
      </c>
      <c r="Z37" s="353">
        <f t="shared" si="100"/>
        <v>88.767042099999998</v>
      </c>
      <c r="AA37" s="360">
        <f t="shared" si="101"/>
        <v>380.68494323100003</v>
      </c>
      <c r="AB37" s="361">
        <f t="shared" si="102"/>
        <v>11.232957900000001</v>
      </c>
      <c r="AC37" s="360">
        <f t="shared" si="103"/>
        <v>1461</v>
      </c>
      <c r="AD37" s="353">
        <f t="shared" si="9"/>
        <v>43.110061965181465</v>
      </c>
      <c r="AE37" s="358">
        <f t="shared" si="104"/>
        <v>623</v>
      </c>
      <c r="AF37" s="353">
        <f t="shared" si="30"/>
        <v>18.383003835939803</v>
      </c>
      <c r="AG37" s="358">
        <f t="shared" si="105"/>
        <v>464</v>
      </c>
      <c r="AH37" s="357">
        <f t="shared" si="10"/>
        <v>13.691354381823547</v>
      </c>
      <c r="AI37" s="358">
        <f t="shared" si="106"/>
        <v>839</v>
      </c>
      <c r="AJ37" s="357">
        <f t="shared" si="33"/>
        <v>24.756565358512837</v>
      </c>
      <c r="AK37" s="358">
        <f t="shared" si="107"/>
        <v>1</v>
      </c>
      <c r="AL37" s="353">
        <f t="shared" si="35"/>
        <v>2.9507229271171435E-2</v>
      </c>
      <c r="AM37" s="358">
        <f t="shared" si="108"/>
        <v>1</v>
      </c>
      <c r="AN37" s="361">
        <f t="shared" si="11"/>
        <v>2.9507229271171435E-2</v>
      </c>
      <c r="AO37" s="723">
        <f t="shared" si="109"/>
        <v>6385</v>
      </c>
      <c r="AP37" s="362">
        <f t="shared" si="38"/>
        <v>3389</v>
      </c>
      <c r="AS37" s="13">
        <v>142</v>
      </c>
      <c r="AT37" s="1">
        <v>591</v>
      </c>
      <c r="AU37" s="1">
        <v>1933</v>
      </c>
      <c r="AV37" s="1">
        <v>426</v>
      </c>
      <c r="AW37" s="1">
        <v>0</v>
      </c>
      <c r="AX37" s="1">
        <v>46</v>
      </c>
      <c r="AY37" s="13">
        <v>142</v>
      </c>
      <c r="AZ37" s="1">
        <v>1481</v>
      </c>
      <c r="BA37" s="1">
        <v>1515</v>
      </c>
      <c r="BB37" s="13">
        <v>142</v>
      </c>
      <c r="BC37" s="1">
        <v>1651</v>
      </c>
      <c r="BD37" s="1">
        <v>1345</v>
      </c>
      <c r="BE37" s="1"/>
      <c r="BF37" s="13">
        <v>142</v>
      </c>
      <c r="BG37" s="503">
        <f t="shared" si="39"/>
        <v>707.93943162400001</v>
      </c>
      <c r="BH37" s="503">
        <f t="shared" si="40"/>
        <v>143.06056837599999</v>
      </c>
      <c r="BI37" s="13">
        <v>142</v>
      </c>
      <c r="BJ37" s="1">
        <v>454</v>
      </c>
      <c r="BK37" s="1">
        <v>397</v>
      </c>
      <c r="BL37" s="13">
        <v>142</v>
      </c>
      <c r="BM37" s="1">
        <v>334</v>
      </c>
      <c r="BN37" s="1">
        <v>164</v>
      </c>
      <c r="BO37" s="1">
        <v>120</v>
      </c>
      <c r="BP37" s="1">
        <v>233</v>
      </c>
      <c r="BQ37" s="1"/>
      <c r="BR37" s="499"/>
      <c r="BS37" s="499">
        <v>0.83189122400000004</v>
      </c>
      <c r="BT37" s="899">
        <v>142</v>
      </c>
      <c r="BU37" s="1">
        <v>851</v>
      </c>
      <c r="BV37" s="900">
        <f t="shared" si="41"/>
        <v>707.93943162400001</v>
      </c>
      <c r="BW37" s="900">
        <f t="shared" si="42"/>
        <v>143.06056837599999</v>
      </c>
      <c r="CA37" s="810">
        <v>142</v>
      </c>
      <c r="CB37" s="809">
        <v>851</v>
      </c>
    </row>
    <row r="38" spans="1:80" ht="15">
      <c r="A38" s="388">
        <v>604</v>
      </c>
      <c r="B38" s="389" t="s">
        <v>177</v>
      </c>
      <c r="C38" s="352">
        <f t="shared" si="88"/>
        <v>6346</v>
      </c>
      <c r="D38" s="353">
        <f t="shared" si="4"/>
        <v>29.614074385178963</v>
      </c>
      <c r="E38" s="354">
        <f t="shared" si="89"/>
        <v>14272</v>
      </c>
      <c r="F38" s="353">
        <f t="shared" si="5"/>
        <v>66.601334639973857</v>
      </c>
      <c r="G38" s="354">
        <f t="shared" si="90"/>
        <v>683</v>
      </c>
      <c r="H38" s="353">
        <f t="shared" si="0"/>
        <v>3.1872695879415747</v>
      </c>
      <c r="I38" s="354">
        <f t="shared" si="91"/>
        <v>1</v>
      </c>
      <c r="J38" s="355">
        <f t="shared" si="16"/>
        <v>4.6665733351999627E-3</v>
      </c>
      <c r="K38" s="354">
        <f t="shared" si="92"/>
        <v>127</v>
      </c>
      <c r="L38" s="356">
        <f t="shared" si="1"/>
        <v>0.59265481357039529</v>
      </c>
      <c r="M38" s="360">
        <f t="shared" si="93"/>
        <v>10437</v>
      </c>
      <c r="N38" s="357">
        <f t="shared" si="43"/>
        <v>48.70502589948201</v>
      </c>
      <c r="O38" s="358">
        <f t="shared" si="94"/>
        <v>10992</v>
      </c>
      <c r="P38" s="359">
        <f t="shared" si="20"/>
        <v>51.29497410051799</v>
      </c>
      <c r="Q38" s="360">
        <f t="shared" si="95"/>
        <v>3780</v>
      </c>
      <c r="R38" s="357">
        <f t="shared" si="6"/>
        <v>63.24242931236406</v>
      </c>
      <c r="S38" s="358">
        <f t="shared" si="96"/>
        <v>2197</v>
      </c>
      <c r="T38" s="361">
        <f t="shared" si="7"/>
        <v>36.75757068763594</v>
      </c>
      <c r="U38" s="360">
        <f t="shared" si="97"/>
        <v>11820</v>
      </c>
      <c r="V38" s="353">
        <f t="shared" si="24"/>
        <v>55.158896822063561</v>
      </c>
      <c r="W38" s="358">
        <f t="shared" si="98"/>
        <v>9609</v>
      </c>
      <c r="X38" s="361">
        <f t="shared" si="8"/>
        <v>44.841103177936439</v>
      </c>
      <c r="Y38" s="360">
        <f t="shared" si="99"/>
        <v>4513.56466258</v>
      </c>
      <c r="Z38" s="353">
        <f t="shared" si="100"/>
        <v>75.515553999999995</v>
      </c>
      <c r="AA38" s="360">
        <f t="shared" si="101"/>
        <v>1463.43533742</v>
      </c>
      <c r="AB38" s="361">
        <f t="shared" si="102"/>
        <v>24.484445999999998</v>
      </c>
      <c r="AC38" s="360">
        <f t="shared" si="103"/>
        <v>3116</v>
      </c>
      <c r="AD38" s="353">
        <f t="shared" si="9"/>
        <v>52.133177179186887</v>
      </c>
      <c r="AE38" s="358">
        <f t="shared" si="104"/>
        <v>1118</v>
      </c>
      <c r="AF38" s="353">
        <f t="shared" si="30"/>
        <v>18.705035971223023</v>
      </c>
      <c r="AG38" s="358">
        <f t="shared" si="105"/>
        <v>664</v>
      </c>
      <c r="AH38" s="357">
        <f t="shared" si="10"/>
        <v>11.109252133177179</v>
      </c>
      <c r="AI38" s="358">
        <f t="shared" si="106"/>
        <v>1079</v>
      </c>
      <c r="AJ38" s="357">
        <f t="shared" si="33"/>
        <v>18.052534716412914</v>
      </c>
      <c r="AK38" s="358">
        <f t="shared" si="107"/>
        <v>0</v>
      </c>
      <c r="AL38" s="353">
        <f t="shared" si="35"/>
        <v>0</v>
      </c>
      <c r="AM38" s="358">
        <f t="shared" si="108"/>
        <v>0</v>
      </c>
      <c r="AN38" s="361">
        <f t="shared" si="11"/>
        <v>0</v>
      </c>
      <c r="AO38" s="723">
        <f t="shared" si="109"/>
        <v>21429</v>
      </c>
      <c r="AP38" s="362">
        <f t="shared" si="38"/>
        <v>5977</v>
      </c>
      <c r="AS38" s="13">
        <v>145</v>
      </c>
      <c r="AT38" s="1">
        <v>332</v>
      </c>
      <c r="AU38" s="1">
        <v>2399</v>
      </c>
      <c r="AV38" s="1">
        <v>724</v>
      </c>
      <c r="AW38" s="1">
        <v>9</v>
      </c>
      <c r="AX38" s="1">
        <v>19</v>
      </c>
      <c r="AY38" s="13">
        <v>145</v>
      </c>
      <c r="AZ38" s="1">
        <v>1744</v>
      </c>
      <c r="BA38" s="1">
        <v>1739</v>
      </c>
      <c r="BB38" s="13">
        <v>145</v>
      </c>
      <c r="BC38" s="1">
        <v>2016</v>
      </c>
      <c r="BD38" s="1">
        <v>1467</v>
      </c>
      <c r="BE38" s="1"/>
      <c r="BF38" s="13">
        <v>145</v>
      </c>
      <c r="BG38" s="503">
        <f t="shared" si="39"/>
        <v>719.98522931999992</v>
      </c>
      <c r="BH38" s="503">
        <f t="shared" si="40"/>
        <v>70.014770680000083</v>
      </c>
      <c r="BI38" s="13">
        <v>145</v>
      </c>
      <c r="BJ38" s="1">
        <v>418</v>
      </c>
      <c r="BK38" s="1">
        <v>372</v>
      </c>
      <c r="BL38" s="13">
        <v>145</v>
      </c>
      <c r="BM38" s="1">
        <v>315</v>
      </c>
      <c r="BN38" s="1">
        <v>170</v>
      </c>
      <c r="BO38" s="1">
        <v>103</v>
      </c>
      <c r="BP38" s="1">
        <v>202</v>
      </c>
      <c r="BQ38" s="1"/>
      <c r="BR38" s="499"/>
      <c r="BS38" s="499">
        <v>0.91137370799999995</v>
      </c>
      <c r="BT38" s="899">
        <v>145</v>
      </c>
      <c r="BU38" s="1">
        <v>790</v>
      </c>
      <c r="BV38" s="900">
        <f t="shared" si="41"/>
        <v>719.98522931999992</v>
      </c>
      <c r="BW38" s="900">
        <f t="shared" si="42"/>
        <v>70.014770680000083</v>
      </c>
      <c r="CA38" s="810">
        <v>145</v>
      </c>
      <c r="CB38" s="809">
        <v>790</v>
      </c>
    </row>
    <row r="39" spans="1:80" ht="15">
      <c r="A39" s="388">
        <v>670</v>
      </c>
      <c r="B39" s="389" t="s">
        <v>211</v>
      </c>
      <c r="C39" s="352">
        <f t="shared" si="88"/>
        <v>4456</v>
      </c>
      <c r="D39" s="353">
        <f t="shared" si="4"/>
        <v>33.056379821958458</v>
      </c>
      <c r="E39" s="354">
        <f t="shared" si="89"/>
        <v>7819</v>
      </c>
      <c r="F39" s="353">
        <f t="shared" si="5"/>
        <v>58.004451038575667</v>
      </c>
      <c r="G39" s="354">
        <f t="shared" si="90"/>
        <v>1186</v>
      </c>
      <c r="H39" s="353">
        <f t="shared" ref="H39:H70" si="110">(G39/AO39)*100</f>
        <v>8.7982195845697326</v>
      </c>
      <c r="I39" s="354">
        <f t="shared" si="91"/>
        <v>5</v>
      </c>
      <c r="J39" s="355">
        <f t="shared" si="16"/>
        <v>3.7091988130563802E-2</v>
      </c>
      <c r="K39" s="354">
        <f t="shared" si="92"/>
        <v>14</v>
      </c>
      <c r="L39" s="356">
        <f t="shared" si="1"/>
        <v>0.10385756676557863</v>
      </c>
      <c r="M39" s="360">
        <f t="shared" si="93"/>
        <v>6674</v>
      </c>
      <c r="N39" s="357">
        <f t="shared" si="43"/>
        <v>49.510385756676556</v>
      </c>
      <c r="O39" s="358">
        <f t="shared" si="94"/>
        <v>6806</v>
      </c>
      <c r="P39" s="359">
        <f t="shared" si="20"/>
        <v>50.489614243323444</v>
      </c>
      <c r="Q39" s="360">
        <f t="shared" si="95"/>
        <v>2160</v>
      </c>
      <c r="R39" s="357">
        <f t="shared" si="6"/>
        <v>58.331082905752098</v>
      </c>
      <c r="S39" s="358">
        <f t="shared" si="96"/>
        <v>1543</v>
      </c>
      <c r="T39" s="361">
        <f t="shared" si="7"/>
        <v>41.668917094247909</v>
      </c>
      <c r="U39" s="360">
        <f t="shared" si="97"/>
        <v>5659</v>
      </c>
      <c r="V39" s="353">
        <f t="shared" si="24"/>
        <v>41.980712166172104</v>
      </c>
      <c r="W39" s="358">
        <f t="shared" si="98"/>
        <v>7821</v>
      </c>
      <c r="X39" s="361">
        <f t="shared" si="8"/>
        <v>58.019287833827896</v>
      </c>
      <c r="Y39" s="360">
        <f t="shared" si="99"/>
        <v>3088.7582947689998</v>
      </c>
      <c r="Z39" s="353">
        <f t="shared" si="100"/>
        <v>83.4123223</v>
      </c>
      <c r="AA39" s="360">
        <f t="shared" si="101"/>
        <v>614.2417052310002</v>
      </c>
      <c r="AB39" s="361">
        <f t="shared" si="102"/>
        <v>16.587677700000008</v>
      </c>
      <c r="AC39" s="360">
        <f t="shared" si="103"/>
        <v>1616</v>
      </c>
      <c r="AD39" s="353">
        <f t="shared" si="9"/>
        <v>43.640291655414529</v>
      </c>
      <c r="AE39" s="358">
        <f t="shared" si="104"/>
        <v>729</v>
      </c>
      <c r="AF39" s="353">
        <f t="shared" si="30"/>
        <v>19.686740480691331</v>
      </c>
      <c r="AG39" s="358">
        <f t="shared" si="105"/>
        <v>544</v>
      </c>
      <c r="AH39" s="357">
        <f t="shared" si="10"/>
        <v>14.690791250337565</v>
      </c>
      <c r="AI39" s="358">
        <f t="shared" si="106"/>
        <v>814</v>
      </c>
      <c r="AJ39" s="357">
        <f t="shared" si="33"/>
        <v>21.982176613556575</v>
      </c>
      <c r="AK39" s="358">
        <f t="shared" si="107"/>
        <v>0</v>
      </c>
      <c r="AL39" s="353">
        <f t="shared" si="35"/>
        <v>0</v>
      </c>
      <c r="AM39" s="358">
        <f t="shared" si="108"/>
        <v>0</v>
      </c>
      <c r="AN39" s="361">
        <f t="shared" si="11"/>
        <v>0</v>
      </c>
      <c r="AO39" s="723">
        <f t="shared" si="109"/>
        <v>13480</v>
      </c>
      <c r="AP39" s="362">
        <f t="shared" si="38"/>
        <v>3703</v>
      </c>
      <c r="AS39" s="13">
        <v>147</v>
      </c>
      <c r="AT39" s="1">
        <v>13384</v>
      </c>
      <c r="AU39" s="1">
        <v>13122</v>
      </c>
      <c r="AV39" s="1">
        <v>1220</v>
      </c>
      <c r="AW39" s="1">
        <v>14</v>
      </c>
      <c r="AX39" s="1">
        <v>97</v>
      </c>
      <c r="AY39" s="13">
        <v>147</v>
      </c>
      <c r="AZ39" s="1">
        <v>12965</v>
      </c>
      <c r="BA39" s="1">
        <v>14872</v>
      </c>
      <c r="BB39" s="13">
        <v>147</v>
      </c>
      <c r="BC39" s="1">
        <v>19681</v>
      </c>
      <c r="BD39" s="1">
        <v>8156</v>
      </c>
      <c r="BE39" s="1"/>
      <c r="BF39" s="13">
        <v>147</v>
      </c>
      <c r="BG39" s="503">
        <f t="shared" si="39"/>
        <v>23275.992321739999</v>
      </c>
      <c r="BH39" s="503">
        <f t="shared" si="40"/>
        <v>4806.0076782600008</v>
      </c>
      <c r="BI39" s="13">
        <v>147</v>
      </c>
      <c r="BJ39" s="1">
        <v>14919</v>
      </c>
      <c r="BK39" s="1">
        <v>13163</v>
      </c>
      <c r="BL39" s="13">
        <v>147</v>
      </c>
      <c r="BM39" s="1">
        <v>9274</v>
      </c>
      <c r="BN39" s="1">
        <v>3692</v>
      </c>
      <c r="BO39" s="1">
        <v>5620</v>
      </c>
      <c r="BP39" s="1">
        <v>9459</v>
      </c>
      <c r="BQ39" s="1">
        <v>25</v>
      </c>
      <c r="BR39" s="499">
        <v>12</v>
      </c>
      <c r="BS39" s="499">
        <v>0.82885807</v>
      </c>
      <c r="BT39" s="899">
        <v>147</v>
      </c>
      <c r="BU39" s="1">
        <v>28082</v>
      </c>
      <c r="BV39" s="900">
        <f t="shared" si="41"/>
        <v>23275.992321739999</v>
      </c>
      <c r="BW39" s="900">
        <f t="shared" si="42"/>
        <v>4806.0076782600008</v>
      </c>
      <c r="CA39" s="810">
        <v>147</v>
      </c>
      <c r="CB39" s="809">
        <v>28082</v>
      </c>
    </row>
    <row r="40" spans="1:80" ht="15">
      <c r="A40" s="388">
        <v>690</v>
      </c>
      <c r="B40" s="389" t="s">
        <v>221</v>
      </c>
      <c r="C40" s="352">
        <f t="shared" si="88"/>
        <v>1602</v>
      </c>
      <c r="D40" s="353">
        <f t="shared" ref="D40:D71" si="111">(C40/AO40)*100</f>
        <v>25.947521865889211</v>
      </c>
      <c r="E40" s="354">
        <f t="shared" si="89"/>
        <v>3162</v>
      </c>
      <c r="F40" s="353">
        <f t="shared" ref="F40:F71" si="112">(E40/AO40)*100</f>
        <v>51.214771622934883</v>
      </c>
      <c r="G40" s="354">
        <f t="shared" si="90"/>
        <v>1394</v>
      </c>
      <c r="H40" s="353">
        <f t="shared" si="110"/>
        <v>22.578555231616456</v>
      </c>
      <c r="I40" s="354">
        <f t="shared" si="91"/>
        <v>0</v>
      </c>
      <c r="J40" s="355">
        <f t="shared" si="16"/>
        <v>0</v>
      </c>
      <c r="K40" s="354">
        <f t="shared" si="92"/>
        <v>16</v>
      </c>
      <c r="L40" s="356">
        <f t="shared" si="1"/>
        <v>0.25915127955944284</v>
      </c>
      <c r="M40" s="360">
        <f t="shared" si="93"/>
        <v>3173</v>
      </c>
      <c r="N40" s="357">
        <f t="shared" si="43"/>
        <v>51.392938127632007</v>
      </c>
      <c r="O40" s="358">
        <f t="shared" si="94"/>
        <v>3001</v>
      </c>
      <c r="P40" s="359">
        <f t="shared" si="20"/>
        <v>48.607061872367993</v>
      </c>
      <c r="Q40" s="360">
        <f t="shared" si="95"/>
        <v>889</v>
      </c>
      <c r="R40" s="357">
        <f t="shared" si="6"/>
        <v>56.696428571428569</v>
      </c>
      <c r="S40" s="358">
        <f t="shared" si="96"/>
        <v>679</v>
      </c>
      <c r="T40" s="361">
        <f t="shared" si="7"/>
        <v>43.303571428571431</v>
      </c>
      <c r="U40" s="360">
        <f t="shared" si="97"/>
        <v>2826</v>
      </c>
      <c r="V40" s="353">
        <f t="shared" si="24"/>
        <v>45.772594752186592</v>
      </c>
      <c r="W40" s="358">
        <f t="shared" si="98"/>
        <v>3348</v>
      </c>
      <c r="X40" s="361">
        <f t="shared" si="8"/>
        <v>54.227405247813408</v>
      </c>
      <c r="Y40" s="360">
        <f t="shared" si="99"/>
        <v>1237.25</v>
      </c>
      <c r="Z40" s="353">
        <f t="shared" si="100"/>
        <v>78.90625</v>
      </c>
      <c r="AA40" s="360">
        <f t="shared" si="101"/>
        <v>330.75</v>
      </c>
      <c r="AB40" s="361">
        <f t="shared" si="102"/>
        <v>21.09375</v>
      </c>
      <c r="AC40" s="360">
        <f t="shared" si="103"/>
        <v>658</v>
      </c>
      <c r="AD40" s="353">
        <f t="shared" si="9"/>
        <v>41.964285714285715</v>
      </c>
      <c r="AE40" s="358">
        <f t="shared" si="104"/>
        <v>262</v>
      </c>
      <c r="AF40" s="353">
        <f t="shared" si="30"/>
        <v>16.70918367346939</v>
      </c>
      <c r="AG40" s="358">
        <f t="shared" si="105"/>
        <v>231</v>
      </c>
      <c r="AH40" s="357">
        <f t="shared" si="10"/>
        <v>14.732142857142858</v>
      </c>
      <c r="AI40" s="358">
        <f t="shared" si="106"/>
        <v>417</v>
      </c>
      <c r="AJ40" s="357">
        <f t="shared" si="33"/>
        <v>26.594387755102041</v>
      </c>
      <c r="AK40" s="358">
        <f t="shared" si="107"/>
        <v>0</v>
      </c>
      <c r="AL40" s="353">
        <f t="shared" si="35"/>
        <v>0</v>
      </c>
      <c r="AM40" s="358">
        <f t="shared" si="108"/>
        <v>0</v>
      </c>
      <c r="AN40" s="361">
        <f t="shared" si="11"/>
        <v>0</v>
      </c>
      <c r="AO40" s="723">
        <f t="shared" si="109"/>
        <v>6174</v>
      </c>
      <c r="AP40" s="362">
        <f t="shared" si="38"/>
        <v>1568</v>
      </c>
      <c r="AS40" s="13">
        <v>148</v>
      </c>
      <c r="AT40" s="1">
        <v>5168</v>
      </c>
      <c r="AU40" s="1">
        <v>6884</v>
      </c>
      <c r="AV40" s="1">
        <v>3531</v>
      </c>
      <c r="AW40" s="1">
        <v>122</v>
      </c>
      <c r="AX40" s="1">
        <v>154</v>
      </c>
      <c r="AY40" s="13">
        <v>148</v>
      </c>
      <c r="AZ40" s="1">
        <v>7857</v>
      </c>
      <c r="BA40" s="1">
        <v>8002</v>
      </c>
      <c r="BB40" s="13">
        <v>148</v>
      </c>
      <c r="BC40" s="1">
        <v>8896</v>
      </c>
      <c r="BD40" s="1">
        <v>6963</v>
      </c>
      <c r="BE40" s="1"/>
      <c r="BF40" s="13">
        <v>148</v>
      </c>
      <c r="BG40" s="503">
        <f t="shared" si="39"/>
        <v>29915.055617647999</v>
      </c>
      <c r="BH40" s="503">
        <f t="shared" si="40"/>
        <v>5356.9443823520014</v>
      </c>
      <c r="BI40" s="13">
        <v>148</v>
      </c>
      <c r="BJ40" s="1">
        <v>17724</v>
      </c>
      <c r="BK40" s="1">
        <v>17548</v>
      </c>
      <c r="BL40" s="13">
        <v>148</v>
      </c>
      <c r="BM40" s="1">
        <v>11744</v>
      </c>
      <c r="BN40" s="1">
        <v>8082</v>
      </c>
      <c r="BO40" s="1">
        <v>5937</v>
      </c>
      <c r="BP40" s="1">
        <v>9446</v>
      </c>
      <c r="BQ40" s="1">
        <v>43</v>
      </c>
      <c r="BR40" s="499">
        <v>20</v>
      </c>
      <c r="BS40" s="499">
        <v>0.84812473399999999</v>
      </c>
      <c r="BT40" s="899">
        <v>148</v>
      </c>
      <c r="BU40" s="1">
        <v>35272</v>
      </c>
      <c r="BV40" s="900">
        <f t="shared" si="41"/>
        <v>29915.055617647999</v>
      </c>
      <c r="BW40" s="900">
        <f t="shared" si="42"/>
        <v>5356.9443823520014</v>
      </c>
      <c r="CA40" s="810">
        <v>148</v>
      </c>
      <c r="CB40" s="809">
        <v>35272</v>
      </c>
    </row>
    <row r="41" spans="1:80" ht="15">
      <c r="A41" s="388">
        <v>736</v>
      </c>
      <c r="B41" s="389" t="s">
        <v>225</v>
      </c>
      <c r="C41" s="352">
        <f t="shared" si="88"/>
        <v>6640</v>
      </c>
      <c r="D41" s="353">
        <f t="shared" si="111"/>
        <v>27.2153455201246</v>
      </c>
      <c r="E41" s="354">
        <f t="shared" si="89"/>
        <v>16861</v>
      </c>
      <c r="F41" s="353">
        <f t="shared" si="112"/>
        <v>69.10812361668988</v>
      </c>
      <c r="G41" s="354">
        <f t="shared" si="90"/>
        <v>864</v>
      </c>
      <c r="H41" s="353">
        <f t="shared" si="110"/>
        <v>3.541273874907779</v>
      </c>
      <c r="I41" s="354">
        <f t="shared" si="91"/>
        <v>2</v>
      </c>
      <c r="J41" s="355">
        <f t="shared" si="16"/>
        <v>8.1973932289531939E-3</v>
      </c>
      <c r="K41" s="354">
        <f t="shared" si="92"/>
        <v>31</v>
      </c>
      <c r="L41" s="356">
        <f t="shared" si="1"/>
        <v>0.12705959504877448</v>
      </c>
      <c r="M41" s="360">
        <f t="shared" si="93"/>
        <v>11189</v>
      </c>
      <c r="N41" s="357">
        <f t="shared" si="43"/>
        <v>45.860316419378641</v>
      </c>
      <c r="O41" s="358">
        <f t="shared" si="94"/>
        <v>13209</v>
      </c>
      <c r="P41" s="359">
        <f t="shared" si="20"/>
        <v>54.139683580621366</v>
      </c>
      <c r="Q41" s="360">
        <f t="shared" si="95"/>
        <v>9164</v>
      </c>
      <c r="R41" s="357">
        <f t="shared" si="6"/>
        <v>60.305343511450381</v>
      </c>
      <c r="S41" s="358">
        <f t="shared" si="96"/>
        <v>6032</v>
      </c>
      <c r="T41" s="361">
        <f t="shared" si="7"/>
        <v>39.694656488549619</v>
      </c>
      <c r="U41" s="360">
        <f t="shared" si="97"/>
        <v>19052</v>
      </c>
      <c r="V41" s="353">
        <f t="shared" si="24"/>
        <v>78.088367899008119</v>
      </c>
      <c r="W41" s="358">
        <f t="shared" si="98"/>
        <v>5346</v>
      </c>
      <c r="X41" s="361">
        <f t="shared" si="8"/>
        <v>21.911632100991884</v>
      </c>
      <c r="Y41" s="360">
        <f t="shared" si="99"/>
        <v>13637.382826380001</v>
      </c>
      <c r="Z41" s="353">
        <f t="shared" si="100"/>
        <v>89.743240499999999</v>
      </c>
      <c r="AA41" s="360">
        <f t="shared" si="101"/>
        <v>1558.6171736199994</v>
      </c>
      <c r="AB41" s="361">
        <f t="shared" si="102"/>
        <v>10.256759499999998</v>
      </c>
      <c r="AC41" s="360">
        <f t="shared" si="103"/>
        <v>7145</v>
      </c>
      <c r="AD41" s="353">
        <f t="shared" si="9"/>
        <v>47.018952355883123</v>
      </c>
      <c r="AE41" s="358">
        <f t="shared" si="104"/>
        <v>2273</v>
      </c>
      <c r="AF41" s="353">
        <f t="shared" si="30"/>
        <v>14.957883653593051</v>
      </c>
      <c r="AG41" s="358">
        <f t="shared" si="105"/>
        <v>2017</v>
      </c>
      <c r="AH41" s="357">
        <f t="shared" si="10"/>
        <v>13.273229797315084</v>
      </c>
      <c r="AI41" s="358">
        <f t="shared" si="106"/>
        <v>3757</v>
      </c>
      <c r="AJ41" s="357">
        <f t="shared" si="33"/>
        <v>24.723611476704395</v>
      </c>
      <c r="AK41" s="358">
        <f t="shared" si="107"/>
        <v>2</v>
      </c>
      <c r="AL41" s="353">
        <f t="shared" si="35"/>
        <v>1.3161358252171624E-2</v>
      </c>
      <c r="AM41" s="358">
        <f t="shared" si="108"/>
        <v>2</v>
      </c>
      <c r="AN41" s="361">
        <f t="shared" si="11"/>
        <v>1.3161358252171624E-2</v>
      </c>
      <c r="AO41" s="723">
        <f t="shared" si="109"/>
        <v>24398</v>
      </c>
      <c r="AP41" s="362">
        <f t="shared" si="38"/>
        <v>15196</v>
      </c>
      <c r="AS41" s="13">
        <v>150</v>
      </c>
      <c r="AT41" s="1">
        <v>295</v>
      </c>
      <c r="AU41" s="1">
        <v>816</v>
      </c>
      <c r="AV41" s="1">
        <v>436</v>
      </c>
      <c r="AW41" s="1">
        <v>1</v>
      </c>
      <c r="AX41" s="1">
        <v>3</v>
      </c>
      <c r="AY41" s="13">
        <v>150</v>
      </c>
      <c r="AZ41" s="1">
        <v>732</v>
      </c>
      <c r="BA41" s="1">
        <v>819</v>
      </c>
      <c r="BB41" s="13">
        <v>150</v>
      </c>
      <c r="BC41" s="1">
        <v>1086</v>
      </c>
      <c r="BD41" s="1">
        <v>465</v>
      </c>
      <c r="BE41" s="1"/>
      <c r="BF41" s="13">
        <v>150</v>
      </c>
      <c r="BG41" s="503">
        <f t="shared" si="39"/>
        <v>1065.4450261290001</v>
      </c>
      <c r="BH41" s="503">
        <f t="shared" si="40"/>
        <v>155.5549738709999</v>
      </c>
      <c r="BI41" s="13">
        <v>150</v>
      </c>
      <c r="BJ41" s="1">
        <v>669</v>
      </c>
      <c r="BK41" s="1">
        <v>552</v>
      </c>
      <c r="BL41" s="13">
        <v>150</v>
      </c>
      <c r="BM41" s="1">
        <v>499</v>
      </c>
      <c r="BN41" s="1">
        <v>251</v>
      </c>
      <c r="BO41" s="1">
        <v>168</v>
      </c>
      <c r="BP41" s="1">
        <v>301</v>
      </c>
      <c r="BQ41" s="1">
        <v>2</v>
      </c>
      <c r="BR41" s="499"/>
      <c r="BS41" s="499">
        <v>0.87260034900000005</v>
      </c>
      <c r="BT41" s="899">
        <v>150</v>
      </c>
      <c r="BU41" s="1">
        <v>1221</v>
      </c>
      <c r="BV41" s="900">
        <f t="shared" si="41"/>
        <v>1065.4450261290001</v>
      </c>
      <c r="BW41" s="900">
        <f t="shared" si="42"/>
        <v>155.5549738709999</v>
      </c>
      <c r="CA41" s="810">
        <v>150</v>
      </c>
      <c r="CB41" s="809">
        <v>1221</v>
      </c>
    </row>
    <row r="42" spans="1:80" ht="15">
      <c r="A42" s="388">
        <v>858</v>
      </c>
      <c r="B42" s="389" t="s">
        <v>253</v>
      </c>
      <c r="C42" s="352">
        <f t="shared" si="88"/>
        <v>2522</v>
      </c>
      <c r="D42" s="353">
        <f t="shared" si="111"/>
        <v>23.154608887256703</v>
      </c>
      <c r="E42" s="354">
        <f t="shared" si="89"/>
        <v>6907</v>
      </c>
      <c r="F42" s="353">
        <f t="shared" si="112"/>
        <v>63.413514506059499</v>
      </c>
      <c r="G42" s="354">
        <f t="shared" si="90"/>
        <v>1424</v>
      </c>
      <c r="H42" s="353">
        <f t="shared" si="110"/>
        <v>13.073815644509731</v>
      </c>
      <c r="I42" s="354">
        <f t="shared" si="91"/>
        <v>21</v>
      </c>
      <c r="J42" s="355">
        <f t="shared" si="16"/>
        <v>0.19280205655526991</v>
      </c>
      <c r="K42" s="354">
        <f t="shared" si="92"/>
        <v>18</v>
      </c>
      <c r="L42" s="356">
        <f t="shared" si="1"/>
        <v>0.1652589056188028</v>
      </c>
      <c r="M42" s="360">
        <f t="shared" si="93"/>
        <v>5426</v>
      </c>
      <c r="N42" s="357">
        <f t="shared" si="43"/>
        <v>49.816378993756885</v>
      </c>
      <c r="O42" s="358">
        <f t="shared" si="94"/>
        <v>5466</v>
      </c>
      <c r="P42" s="359">
        <f t="shared" si="20"/>
        <v>50.183621006243115</v>
      </c>
      <c r="Q42" s="360">
        <f t="shared" si="95"/>
        <v>1523</v>
      </c>
      <c r="R42" s="357">
        <f t="shared" si="6"/>
        <v>59.795838241067919</v>
      </c>
      <c r="S42" s="358">
        <f t="shared" si="96"/>
        <v>1024</v>
      </c>
      <c r="T42" s="361">
        <f t="shared" si="7"/>
        <v>40.204161758932081</v>
      </c>
      <c r="U42" s="360">
        <f t="shared" si="97"/>
        <v>6300</v>
      </c>
      <c r="V42" s="353">
        <f t="shared" si="24"/>
        <v>57.840616966580981</v>
      </c>
      <c r="W42" s="358">
        <f t="shared" si="98"/>
        <v>4592</v>
      </c>
      <c r="X42" s="361">
        <f t="shared" si="8"/>
        <v>42.159383033419026</v>
      </c>
      <c r="Y42" s="360">
        <f t="shared" si="99"/>
        <v>2289.2816776499999</v>
      </c>
      <c r="Z42" s="353">
        <f t="shared" si="100"/>
        <v>89.881495000000001</v>
      </c>
      <c r="AA42" s="360">
        <f t="shared" si="101"/>
        <v>257.71832235000011</v>
      </c>
      <c r="AB42" s="361">
        <f t="shared" si="102"/>
        <v>10.118505000000004</v>
      </c>
      <c r="AC42" s="360">
        <f t="shared" si="103"/>
        <v>1172</v>
      </c>
      <c r="AD42" s="353">
        <f t="shared" si="9"/>
        <v>46.014919513152734</v>
      </c>
      <c r="AE42" s="358">
        <f t="shared" si="104"/>
        <v>464</v>
      </c>
      <c r="AF42" s="353">
        <f t="shared" si="30"/>
        <v>18.217510797016097</v>
      </c>
      <c r="AG42" s="358">
        <f t="shared" si="105"/>
        <v>349</v>
      </c>
      <c r="AH42" s="357">
        <f t="shared" si="10"/>
        <v>13.70239497447978</v>
      </c>
      <c r="AI42" s="358">
        <f t="shared" si="106"/>
        <v>560</v>
      </c>
      <c r="AJ42" s="357">
        <f t="shared" si="33"/>
        <v>21.986650961915981</v>
      </c>
      <c r="AK42" s="358">
        <f t="shared" si="107"/>
        <v>2</v>
      </c>
      <c r="AL42" s="353">
        <f t="shared" si="35"/>
        <v>7.852375343541422E-2</v>
      </c>
      <c r="AM42" s="358">
        <f t="shared" si="108"/>
        <v>0</v>
      </c>
      <c r="AN42" s="361">
        <f t="shared" si="11"/>
        <v>0</v>
      </c>
      <c r="AO42" s="723">
        <f t="shared" si="109"/>
        <v>10892</v>
      </c>
      <c r="AP42" s="362">
        <f t="shared" si="38"/>
        <v>2547</v>
      </c>
      <c r="AS42" s="13">
        <v>154</v>
      </c>
      <c r="AT42" s="1">
        <v>26653</v>
      </c>
      <c r="AU42" s="1">
        <v>46135</v>
      </c>
      <c r="AV42" s="1">
        <v>1676</v>
      </c>
      <c r="AW42" s="1">
        <v>31</v>
      </c>
      <c r="AX42" s="1">
        <v>541</v>
      </c>
      <c r="AY42" s="13">
        <v>154</v>
      </c>
      <c r="AZ42" s="1">
        <v>35546</v>
      </c>
      <c r="BA42" s="1">
        <v>39490</v>
      </c>
      <c r="BB42" s="13">
        <v>154</v>
      </c>
      <c r="BC42" s="1">
        <v>60331</v>
      </c>
      <c r="BD42" s="1">
        <v>14705</v>
      </c>
      <c r="BE42" s="1"/>
      <c r="BF42" s="13">
        <v>154</v>
      </c>
      <c r="BG42" s="503">
        <f t="shared" si="39"/>
        <v>20950.821503544998</v>
      </c>
      <c r="BH42" s="503">
        <f t="shared" si="40"/>
        <v>2480.1784964550025</v>
      </c>
      <c r="BI42" s="13">
        <v>154</v>
      </c>
      <c r="BJ42" s="1">
        <v>12486</v>
      </c>
      <c r="BK42" s="1">
        <v>10945</v>
      </c>
      <c r="BL42" s="13">
        <v>154</v>
      </c>
      <c r="BM42" s="1">
        <v>8364</v>
      </c>
      <c r="BN42" s="1">
        <v>5286</v>
      </c>
      <c r="BO42" s="1">
        <v>4117</v>
      </c>
      <c r="BP42" s="1">
        <v>5658</v>
      </c>
      <c r="BQ42" s="1">
        <v>5</v>
      </c>
      <c r="BR42" s="499">
        <v>1</v>
      </c>
      <c r="BS42" s="499">
        <v>0.89414969499999997</v>
      </c>
      <c r="BT42" s="899">
        <v>154</v>
      </c>
      <c r="BU42" s="1">
        <v>23431</v>
      </c>
      <c r="BV42" s="900">
        <f t="shared" si="41"/>
        <v>20950.821503544998</v>
      </c>
      <c r="BW42" s="900">
        <f t="shared" si="42"/>
        <v>2480.1784964550025</v>
      </c>
      <c r="CA42" s="810">
        <v>154</v>
      </c>
      <c r="CB42" s="809">
        <v>23431</v>
      </c>
    </row>
    <row r="43" spans="1:80" ht="15">
      <c r="A43" s="388">
        <v>885</v>
      </c>
      <c r="B43" s="389" t="s">
        <v>259</v>
      </c>
      <c r="C43" s="352">
        <f t="shared" si="88"/>
        <v>972</v>
      </c>
      <c r="D43" s="353">
        <f t="shared" si="111"/>
        <v>17.82178217821782</v>
      </c>
      <c r="E43" s="354">
        <f t="shared" si="89"/>
        <v>3849</v>
      </c>
      <c r="F43" s="353">
        <f t="shared" si="112"/>
        <v>70.572057205720569</v>
      </c>
      <c r="G43" s="354">
        <f t="shared" si="90"/>
        <v>534</v>
      </c>
      <c r="H43" s="353">
        <f t="shared" si="110"/>
        <v>9.7909790979097906</v>
      </c>
      <c r="I43" s="354">
        <f t="shared" si="91"/>
        <v>1</v>
      </c>
      <c r="J43" s="355">
        <f t="shared" si="16"/>
        <v>1.8335166850018333E-2</v>
      </c>
      <c r="K43" s="354">
        <f t="shared" si="92"/>
        <v>98</v>
      </c>
      <c r="L43" s="356">
        <f t="shared" si="1"/>
        <v>1.7968463513017969</v>
      </c>
      <c r="M43" s="360">
        <f t="shared" si="93"/>
        <v>2842</v>
      </c>
      <c r="N43" s="357">
        <f t="shared" si="43"/>
        <v>52.108544187752102</v>
      </c>
      <c r="O43" s="358">
        <f t="shared" si="94"/>
        <v>2612</v>
      </c>
      <c r="P43" s="359">
        <f t="shared" si="20"/>
        <v>47.891455812247891</v>
      </c>
      <c r="Q43" s="360">
        <f t="shared" si="95"/>
        <v>531</v>
      </c>
      <c r="R43" s="357">
        <f t="shared" si="6"/>
        <v>56.071805702217524</v>
      </c>
      <c r="S43" s="358">
        <f t="shared" si="96"/>
        <v>416</v>
      </c>
      <c r="T43" s="361">
        <f t="shared" si="7"/>
        <v>43.928194297782468</v>
      </c>
      <c r="U43" s="360">
        <f t="shared" si="97"/>
        <v>2506</v>
      </c>
      <c r="V43" s="353">
        <f t="shared" si="24"/>
        <v>45.947928126145946</v>
      </c>
      <c r="W43" s="358">
        <f t="shared" si="98"/>
        <v>2948</v>
      </c>
      <c r="X43" s="361">
        <f t="shared" si="8"/>
        <v>54.052071873854061</v>
      </c>
      <c r="Y43" s="360">
        <f t="shared" si="99"/>
        <v>794.99884539900006</v>
      </c>
      <c r="Z43" s="353">
        <f t="shared" si="100"/>
        <v>83.9491917</v>
      </c>
      <c r="AA43" s="360">
        <f t="shared" si="101"/>
        <v>152.00115460099994</v>
      </c>
      <c r="AB43" s="361">
        <f t="shared" si="102"/>
        <v>16.050808299999993</v>
      </c>
      <c r="AC43" s="360">
        <f t="shared" si="103"/>
        <v>399</v>
      </c>
      <c r="AD43" s="353">
        <f t="shared" si="9"/>
        <v>42.133051742344243</v>
      </c>
      <c r="AE43" s="358">
        <f t="shared" si="104"/>
        <v>198</v>
      </c>
      <c r="AF43" s="353">
        <f t="shared" si="30"/>
        <v>20.908130939809926</v>
      </c>
      <c r="AG43" s="358">
        <f t="shared" si="105"/>
        <v>131</v>
      </c>
      <c r="AH43" s="357">
        <f t="shared" si="10"/>
        <v>13.833157338965151</v>
      </c>
      <c r="AI43" s="358">
        <f t="shared" si="106"/>
        <v>218</v>
      </c>
      <c r="AJ43" s="357">
        <f t="shared" si="33"/>
        <v>23.020063357972546</v>
      </c>
      <c r="AK43" s="358">
        <f t="shared" si="107"/>
        <v>1</v>
      </c>
      <c r="AL43" s="353">
        <f t="shared" si="35"/>
        <v>0.10559662090813093</v>
      </c>
      <c r="AM43" s="358">
        <f t="shared" si="108"/>
        <v>0</v>
      </c>
      <c r="AN43" s="361">
        <f t="shared" si="11"/>
        <v>0</v>
      </c>
      <c r="AO43" s="723">
        <f t="shared" si="109"/>
        <v>5454</v>
      </c>
      <c r="AP43" s="362">
        <f t="shared" si="38"/>
        <v>947</v>
      </c>
      <c r="AS43" s="13">
        <v>172</v>
      </c>
      <c r="AT43" s="1">
        <v>19517</v>
      </c>
      <c r="AU43" s="1">
        <v>16061</v>
      </c>
      <c r="AV43" s="1">
        <v>2303</v>
      </c>
      <c r="AW43" s="1">
        <v>36</v>
      </c>
      <c r="AX43" s="1">
        <v>90</v>
      </c>
      <c r="AY43" s="13">
        <v>172</v>
      </c>
      <c r="AZ43" s="1">
        <v>17601</v>
      </c>
      <c r="BA43" s="1">
        <v>20406</v>
      </c>
      <c r="BB43" s="13">
        <v>172</v>
      </c>
      <c r="BC43" s="1">
        <v>27184</v>
      </c>
      <c r="BD43" s="1">
        <v>10823</v>
      </c>
      <c r="BE43" s="1"/>
      <c r="BF43" s="13">
        <v>172</v>
      </c>
      <c r="BG43" s="503">
        <f t="shared" si="39"/>
        <v>28631.303535029998</v>
      </c>
      <c r="BH43" s="503">
        <f t="shared" si="40"/>
        <v>5283.6964649700021</v>
      </c>
      <c r="BI43" s="13">
        <v>172</v>
      </c>
      <c r="BJ43" s="1">
        <v>18089</v>
      </c>
      <c r="BK43" s="1">
        <v>15826</v>
      </c>
      <c r="BL43" s="13">
        <v>172</v>
      </c>
      <c r="BM43" s="1">
        <v>11243</v>
      </c>
      <c r="BN43" s="1">
        <v>4289</v>
      </c>
      <c r="BO43" s="1">
        <v>6822</v>
      </c>
      <c r="BP43" s="1">
        <v>11513</v>
      </c>
      <c r="BQ43" s="1">
        <v>24</v>
      </c>
      <c r="BR43" s="499">
        <v>24</v>
      </c>
      <c r="BS43" s="499">
        <v>0.84420768199999996</v>
      </c>
      <c r="BT43" s="899">
        <v>172</v>
      </c>
      <c r="BU43" s="1">
        <v>33915</v>
      </c>
      <c r="BV43" s="900">
        <f t="shared" si="41"/>
        <v>28631.303535029998</v>
      </c>
      <c r="BW43" s="900">
        <f t="shared" si="42"/>
        <v>5283.6964649700021</v>
      </c>
      <c r="CA43" s="810">
        <v>172</v>
      </c>
      <c r="CB43" s="809">
        <v>33915</v>
      </c>
    </row>
    <row r="44" spans="1:80" ht="15">
      <c r="A44" s="388">
        <v>890</v>
      </c>
      <c r="B44" s="390" t="s">
        <v>263</v>
      </c>
      <c r="C44" s="352">
        <f t="shared" si="88"/>
        <v>3496</v>
      </c>
      <c r="D44" s="353">
        <f t="shared" si="111"/>
        <v>23.455216370345521</v>
      </c>
      <c r="E44" s="354">
        <f t="shared" si="89"/>
        <v>9445</v>
      </c>
      <c r="F44" s="353">
        <f t="shared" si="112"/>
        <v>63.367997316336798</v>
      </c>
      <c r="G44" s="354">
        <f t="shared" si="90"/>
        <v>1920</v>
      </c>
      <c r="H44" s="353">
        <f t="shared" si="110"/>
        <v>12.881583361288158</v>
      </c>
      <c r="I44" s="354">
        <f t="shared" si="91"/>
        <v>13</v>
      </c>
      <c r="J44" s="355">
        <f t="shared" si="16"/>
        <v>8.7219054008721916E-2</v>
      </c>
      <c r="K44" s="354">
        <f t="shared" si="92"/>
        <v>31</v>
      </c>
      <c r="L44" s="356">
        <f t="shared" si="1"/>
        <v>0.20798389802079839</v>
      </c>
      <c r="M44" s="366">
        <f t="shared" si="93"/>
        <v>7700</v>
      </c>
      <c r="N44" s="363">
        <f t="shared" si="43"/>
        <v>51.660516605166052</v>
      </c>
      <c r="O44" s="364">
        <f t="shared" si="94"/>
        <v>7205</v>
      </c>
      <c r="P44" s="365">
        <f t="shared" si="20"/>
        <v>48.339483394833948</v>
      </c>
      <c r="Q44" s="366">
        <f t="shared" si="95"/>
        <v>2100</v>
      </c>
      <c r="R44" s="363">
        <f t="shared" si="6"/>
        <v>57.424118129614442</v>
      </c>
      <c r="S44" s="364">
        <f t="shared" si="96"/>
        <v>1557</v>
      </c>
      <c r="T44" s="367">
        <f t="shared" si="7"/>
        <v>42.575881870385565</v>
      </c>
      <c r="U44" s="366">
        <f t="shared" si="97"/>
        <v>5932</v>
      </c>
      <c r="V44" s="368">
        <f t="shared" si="24"/>
        <v>39.798725259979875</v>
      </c>
      <c r="W44" s="364">
        <f t="shared" si="98"/>
        <v>8973</v>
      </c>
      <c r="X44" s="367">
        <f t="shared" si="8"/>
        <v>60.201274740020125</v>
      </c>
      <c r="Y44" s="360">
        <f t="shared" si="99"/>
        <v>2763.6704316780001</v>
      </c>
      <c r="Z44" s="353">
        <f t="shared" si="100"/>
        <v>75.5720654</v>
      </c>
      <c r="AA44" s="360">
        <f t="shared" si="101"/>
        <v>893.32956832199989</v>
      </c>
      <c r="AB44" s="361">
        <f t="shared" si="102"/>
        <v>24.427934599999997</v>
      </c>
      <c r="AC44" s="360">
        <f t="shared" si="103"/>
        <v>1580</v>
      </c>
      <c r="AD44" s="353">
        <f t="shared" si="9"/>
        <v>43.204812687995627</v>
      </c>
      <c r="AE44" s="358">
        <f t="shared" si="104"/>
        <v>781</v>
      </c>
      <c r="AF44" s="353">
        <f t="shared" si="30"/>
        <v>21.356302980585181</v>
      </c>
      <c r="AG44" s="358">
        <f t="shared" si="105"/>
        <v>517</v>
      </c>
      <c r="AH44" s="357">
        <f t="shared" si="10"/>
        <v>14.137270987147934</v>
      </c>
      <c r="AI44" s="358">
        <f t="shared" si="106"/>
        <v>775</v>
      </c>
      <c r="AJ44" s="357">
        <f t="shared" si="33"/>
        <v>21.192234071643423</v>
      </c>
      <c r="AK44" s="358">
        <f t="shared" si="107"/>
        <v>3</v>
      </c>
      <c r="AL44" s="353">
        <f t="shared" si="35"/>
        <v>8.2034454470877774E-2</v>
      </c>
      <c r="AM44" s="358">
        <f t="shared" si="108"/>
        <v>1</v>
      </c>
      <c r="AN44" s="361">
        <f t="shared" si="11"/>
        <v>2.7344818156959255E-2</v>
      </c>
      <c r="AO44" s="724">
        <f t="shared" si="109"/>
        <v>14905</v>
      </c>
      <c r="AP44" s="369">
        <f t="shared" si="38"/>
        <v>3657</v>
      </c>
      <c r="AS44" s="13">
        <v>190</v>
      </c>
      <c r="AT44" s="1">
        <v>1306</v>
      </c>
      <c r="AU44" s="1">
        <v>3761</v>
      </c>
      <c r="AV44" s="1">
        <v>1288</v>
      </c>
      <c r="AW44" s="1">
        <v>0</v>
      </c>
      <c r="AX44" s="1">
        <v>30</v>
      </c>
      <c r="AY44" s="13">
        <v>190</v>
      </c>
      <c r="AZ44" s="1">
        <v>2978</v>
      </c>
      <c r="BA44" s="1">
        <v>3407</v>
      </c>
      <c r="BB44" s="13">
        <v>190</v>
      </c>
      <c r="BC44" s="1">
        <v>4728</v>
      </c>
      <c r="BD44" s="1">
        <v>1657</v>
      </c>
      <c r="BE44" s="1"/>
      <c r="BF44" s="13">
        <v>190</v>
      </c>
      <c r="BG44" s="503">
        <f t="shared" si="39"/>
        <v>3008.315056769</v>
      </c>
      <c r="BH44" s="503">
        <f t="shared" si="40"/>
        <v>380.68494323100003</v>
      </c>
      <c r="BI44" s="13">
        <v>190</v>
      </c>
      <c r="BJ44" s="1">
        <v>1926</v>
      </c>
      <c r="BK44" s="1">
        <v>1463</v>
      </c>
      <c r="BL44" s="13">
        <v>190</v>
      </c>
      <c r="BM44" s="1">
        <v>1461</v>
      </c>
      <c r="BN44" s="1">
        <v>623</v>
      </c>
      <c r="BO44" s="1">
        <v>464</v>
      </c>
      <c r="BP44" s="1">
        <v>839</v>
      </c>
      <c r="BQ44" s="1">
        <v>1</v>
      </c>
      <c r="BR44" s="499">
        <v>1</v>
      </c>
      <c r="BS44" s="499">
        <v>0.88767042100000004</v>
      </c>
      <c r="BT44" s="899">
        <v>190</v>
      </c>
      <c r="BU44" s="1">
        <v>3389</v>
      </c>
      <c r="BV44" s="900">
        <f t="shared" si="41"/>
        <v>3008.315056769</v>
      </c>
      <c r="BW44" s="900">
        <f t="shared" si="42"/>
        <v>380.68494323100003</v>
      </c>
      <c r="CA44" s="810">
        <v>190</v>
      </c>
      <c r="CB44" s="809">
        <v>3389</v>
      </c>
    </row>
    <row r="45" spans="1:80" ht="17.25" customHeight="1">
      <c r="A45" s="195"/>
      <c r="B45" s="210" t="s">
        <v>336</v>
      </c>
      <c r="C45" s="212">
        <f>SUM(C46:C64)</f>
        <v>59446</v>
      </c>
      <c r="D45" s="197">
        <f t="shared" si="111"/>
        <v>40.905837989595661</v>
      </c>
      <c r="E45" s="196">
        <f>SUM(E46:E64)</f>
        <v>72184</v>
      </c>
      <c r="F45" s="197">
        <f t="shared" si="112"/>
        <v>49.671079794115222</v>
      </c>
      <c r="G45" s="196">
        <f>SUM(G46:G64)</f>
        <v>13233</v>
      </c>
      <c r="H45" s="197">
        <f t="shared" si="110"/>
        <v>9.1058600093583983</v>
      </c>
      <c r="I45" s="196">
        <f>SUM(I46:I64)</f>
        <v>72</v>
      </c>
      <c r="J45" s="270">
        <f t="shared" si="16"/>
        <v>4.954446615837714E-2</v>
      </c>
      <c r="K45" s="196">
        <f>SUM(K46:K64)</f>
        <v>389</v>
      </c>
      <c r="L45" s="213">
        <f t="shared" ref="L45:L82" si="113">(K45/AO45)*100</f>
        <v>0.26767774077234319</v>
      </c>
      <c r="M45" s="212">
        <f>SUM(M46:M64)</f>
        <v>73485</v>
      </c>
      <c r="N45" s="198">
        <f t="shared" si="43"/>
        <v>50.566320772893668</v>
      </c>
      <c r="O45" s="196">
        <f>SUM(O46:O64)</f>
        <v>71839</v>
      </c>
      <c r="P45" s="216">
        <f t="shared" si="20"/>
        <v>49.433679227106325</v>
      </c>
      <c r="Q45" s="212">
        <f>SUM(Q46:Q64)</f>
        <v>22141</v>
      </c>
      <c r="R45" s="198">
        <f t="shared" si="6"/>
        <v>56.213979231726206</v>
      </c>
      <c r="S45" s="196">
        <f>SUM(S46:S64)</f>
        <v>17246</v>
      </c>
      <c r="T45" s="218">
        <f t="shared" si="7"/>
        <v>43.786020768273801</v>
      </c>
      <c r="U45" s="212">
        <f>SUM(U46:U64)</f>
        <v>50900</v>
      </c>
      <c r="V45" s="197">
        <f t="shared" si="24"/>
        <v>35.025185103630506</v>
      </c>
      <c r="W45" s="196">
        <f>SUM(W46:W64)</f>
        <v>94424</v>
      </c>
      <c r="X45" s="218">
        <f t="shared" si="8"/>
        <v>64.974814896369494</v>
      </c>
      <c r="Y45" s="212">
        <f>SUM(Y46:Y64)</f>
        <v>29954.219180840999</v>
      </c>
      <c r="Z45" s="197">
        <f>(Y45/AP45)*100</f>
        <v>76.051029986647876</v>
      </c>
      <c r="AA45" s="196">
        <f>SUM(AA46:AA64)</f>
        <v>9432.7808191589993</v>
      </c>
      <c r="AB45" s="218">
        <f>(AA45/AP45)*100</f>
        <v>23.94897001335212</v>
      </c>
      <c r="AC45" s="212">
        <f>SUM(AC46:AC64)</f>
        <v>16722</v>
      </c>
      <c r="AD45" s="197">
        <f t="shared" si="9"/>
        <v>42.455632569121789</v>
      </c>
      <c r="AE45" s="196">
        <f>SUM(AE46:AE64)</f>
        <v>8681</v>
      </c>
      <c r="AF45" s="197">
        <f t="shared" si="30"/>
        <v>22.04026709320334</v>
      </c>
      <c r="AG45" s="196">
        <f>SUM(AG46:AG64)</f>
        <v>5405</v>
      </c>
      <c r="AH45" s="198">
        <f t="shared" si="10"/>
        <v>13.722801939726306</v>
      </c>
      <c r="AI45" s="196">
        <f>SUM(AI46:AI64)</f>
        <v>8552</v>
      </c>
      <c r="AJ45" s="198">
        <f t="shared" si="33"/>
        <v>21.712747860969355</v>
      </c>
      <c r="AK45" s="196">
        <f>SUM(AK46:AK64)</f>
        <v>14</v>
      </c>
      <c r="AL45" s="197">
        <f t="shared" si="35"/>
        <v>3.5544722878106991E-2</v>
      </c>
      <c r="AM45" s="196">
        <f>SUM(AM46:AM64)</f>
        <v>13</v>
      </c>
      <c r="AN45" s="218">
        <f t="shared" si="11"/>
        <v>3.3005814101099346E-2</v>
      </c>
      <c r="AO45" s="725">
        <f>SUM(AO46:AO64)</f>
        <v>145324</v>
      </c>
      <c r="AP45" s="220">
        <f t="shared" si="38"/>
        <v>39387</v>
      </c>
      <c r="AS45" s="13">
        <v>197</v>
      </c>
      <c r="AT45" s="1">
        <v>8396</v>
      </c>
      <c r="AU45" s="1">
        <v>2381</v>
      </c>
      <c r="AV45" s="1">
        <v>370</v>
      </c>
      <c r="AW45" s="1">
        <v>14</v>
      </c>
      <c r="AX45" s="1">
        <v>29</v>
      </c>
      <c r="AY45" s="13">
        <v>197</v>
      </c>
      <c r="AZ45" s="1">
        <v>5700</v>
      </c>
      <c r="BA45" s="1">
        <v>5490</v>
      </c>
      <c r="BB45" s="13">
        <v>197</v>
      </c>
      <c r="BC45" s="1">
        <v>3967</v>
      </c>
      <c r="BD45" s="1">
        <v>7223</v>
      </c>
      <c r="BE45" s="1"/>
      <c r="BF45" s="13">
        <v>197</v>
      </c>
      <c r="BG45" s="503">
        <f t="shared" si="39"/>
        <v>2228.1370296350001</v>
      </c>
      <c r="BH45" s="503">
        <f t="shared" si="40"/>
        <v>476.86297036499991</v>
      </c>
      <c r="BI45" s="13">
        <v>197</v>
      </c>
      <c r="BJ45" s="1">
        <v>1387</v>
      </c>
      <c r="BK45" s="1">
        <v>1318</v>
      </c>
      <c r="BL45" s="13">
        <v>197</v>
      </c>
      <c r="BM45" s="1">
        <v>884</v>
      </c>
      <c r="BN45" s="1">
        <v>638</v>
      </c>
      <c r="BO45" s="1">
        <v>503</v>
      </c>
      <c r="BP45" s="1">
        <v>676</v>
      </c>
      <c r="BQ45" s="1"/>
      <c r="BR45" s="499">
        <v>4</v>
      </c>
      <c r="BS45" s="499">
        <v>0.82371054700000002</v>
      </c>
      <c r="BT45" s="899">
        <v>197</v>
      </c>
      <c r="BU45" s="1">
        <v>2705</v>
      </c>
      <c r="BV45" s="900">
        <f t="shared" si="41"/>
        <v>2228.1370296350001</v>
      </c>
      <c r="BW45" s="900">
        <f t="shared" si="42"/>
        <v>476.86297036499991</v>
      </c>
      <c r="CA45" s="810">
        <v>197</v>
      </c>
      <c r="CB45" s="809">
        <v>2705</v>
      </c>
    </row>
    <row r="46" spans="1:80" ht="15">
      <c r="A46" s="388">
        <v>4</v>
      </c>
      <c r="B46" s="391" t="s">
        <v>10</v>
      </c>
      <c r="C46" s="352">
        <f t="shared" ref="C46:C64" si="114">VLOOKUP(A46,$AS$8:$AT$132,2,0)</f>
        <v>634</v>
      </c>
      <c r="D46" s="353">
        <f t="shared" si="111"/>
        <v>45.942028985507243</v>
      </c>
      <c r="E46" s="354">
        <f t="shared" ref="E46:E64" si="115">VLOOKUP(A46,$AS$8:$AU$132,3,0)</f>
        <v>471</v>
      </c>
      <c r="F46" s="353">
        <f t="shared" si="112"/>
        <v>34.130434782608695</v>
      </c>
      <c r="G46" s="354">
        <f t="shared" ref="G46:G64" si="116">VLOOKUP(A46,$AS$8:$AV$132,4,0)</f>
        <v>270</v>
      </c>
      <c r="H46" s="353">
        <f t="shared" si="110"/>
        <v>19.565217391304348</v>
      </c>
      <c r="I46" s="354">
        <f t="shared" ref="I46:I64" si="117">VLOOKUP(A46,$AS$8:$AW$132,5,0)</f>
        <v>2</v>
      </c>
      <c r="J46" s="355">
        <f t="shared" si="16"/>
        <v>0.14492753623188406</v>
      </c>
      <c r="K46" s="354">
        <f t="shared" ref="K46:K64" si="118">VLOOKUP(A46,$AS$8:$AX$132,6,0)</f>
        <v>3</v>
      </c>
      <c r="L46" s="356">
        <f t="shared" si="113"/>
        <v>0.21739130434782608</v>
      </c>
      <c r="M46" s="373">
        <f t="shared" ref="M46:M64" si="119">VLOOKUP(A46,$AY$8:$BA$132,2,0)</f>
        <v>709</v>
      </c>
      <c r="N46" s="370">
        <f t="shared" si="43"/>
        <v>51.376811594202898</v>
      </c>
      <c r="O46" s="371">
        <f t="shared" ref="O46:O64" si="120">VLOOKUP(A46,$AY$8:$BA$132,3,0)</f>
        <v>671</v>
      </c>
      <c r="P46" s="372">
        <f t="shared" si="20"/>
        <v>48.623188405797102</v>
      </c>
      <c r="Q46" s="373">
        <f t="shared" ref="Q46:Q64" si="121">VLOOKUP(A46,$BI$8:$BK$132,2,0)</f>
        <v>193</v>
      </c>
      <c r="R46" s="370">
        <f t="shared" si="6"/>
        <v>59.567901234567898</v>
      </c>
      <c r="S46" s="371">
        <f t="shared" ref="S46:S64" si="122">VLOOKUP(A46,$BI$8:$BK$132,3,0)</f>
        <v>131</v>
      </c>
      <c r="T46" s="374">
        <f t="shared" si="7"/>
        <v>40.432098765432102</v>
      </c>
      <c r="U46" s="373">
        <f t="shared" ref="U46:U64" si="123">VLOOKUP(A46,$BB$8:$BD$132,2,0)</f>
        <v>436</v>
      </c>
      <c r="V46" s="375">
        <f t="shared" si="24"/>
        <v>31.594202898550726</v>
      </c>
      <c r="W46" s="371">
        <f t="shared" ref="W46:W64" si="124">VLOOKUP(A46,$BB$8:$BD$132,3,0)</f>
        <v>944</v>
      </c>
      <c r="X46" s="374">
        <f t="shared" si="8"/>
        <v>68.405797101449267</v>
      </c>
      <c r="Y46" s="360">
        <f t="shared" ref="Y46:Y64" si="125">VLOOKUP(A46,$BF$8:$BH$132,2,0)</f>
        <v>248.442687756</v>
      </c>
      <c r="Z46" s="353">
        <f t="shared" ref="Z46:Z64" si="126">(Y46/AP46)*100</f>
        <v>76.6798419</v>
      </c>
      <c r="AA46" s="360">
        <f t="shared" ref="AA46:AA64" si="127">VLOOKUP(A46,$BF$8:$BH$132,3,0)</f>
        <v>75.557312244000002</v>
      </c>
      <c r="AB46" s="361">
        <f t="shared" ref="AB46:AB64" si="128">(AA46/AP46)*100</f>
        <v>23.3201581</v>
      </c>
      <c r="AC46" s="360">
        <f t="shared" ref="AC46:AC64" si="129">VLOOKUP(A46,$BL$8:$BQ$132,2,0)</f>
        <v>145</v>
      </c>
      <c r="AD46" s="353">
        <f t="shared" si="9"/>
        <v>44.753086419753089</v>
      </c>
      <c r="AE46" s="358">
        <f t="shared" ref="AE46:AE64" si="130">VLOOKUP(A46,$BL$8:$BR$132,3,0)</f>
        <v>72</v>
      </c>
      <c r="AF46" s="353">
        <f t="shared" si="30"/>
        <v>22.222222222222221</v>
      </c>
      <c r="AG46" s="358">
        <f t="shared" ref="AG46:AG64" si="131">VLOOKUP(A46,$BL$8:$BR$132,4,0)</f>
        <v>48</v>
      </c>
      <c r="AH46" s="357">
        <f t="shared" si="10"/>
        <v>14.814814814814813</v>
      </c>
      <c r="AI46" s="358">
        <f t="shared" ref="AI46:AI64" si="132">VLOOKUP(A46,$BL$8:$BR$132,5,0)</f>
        <v>59</v>
      </c>
      <c r="AJ46" s="357">
        <f t="shared" si="33"/>
        <v>18.209876543209877</v>
      </c>
      <c r="AK46" s="358">
        <f t="shared" ref="AK46:AK64" si="133">VLOOKUP(A46,$BL$8:$BR$132,6,0)</f>
        <v>0</v>
      </c>
      <c r="AL46" s="353">
        <f t="shared" si="35"/>
        <v>0</v>
      </c>
      <c r="AM46" s="358">
        <f t="shared" ref="AM46:AM64" si="134">VLOOKUP(A46,$BL$8:$BR$132,7,0)</f>
        <v>0</v>
      </c>
      <c r="AN46" s="361">
        <f t="shared" si="11"/>
        <v>0</v>
      </c>
      <c r="AO46" s="726">
        <f t="shared" ref="AO46:AO64" si="135">(U46+W46)</f>
        <v>1380</v>
      </c>
      <c r="AP46" s="376">
        <f t="shared" si="38"/>
        <v>324</v>
      </c>
      <c r="AS46" s="13">
        <v>206</v>
      </c>
      <c r="AT46" s="1">
        <v>1010</v>
      </c>
      <c r="AU46" s="1">
        <v>1183</v>
      </c>
      <c r="AV46" s="1">
        <v>505</v>
      </c>
      <c r="AW46" s="1">
        <v>17</v>
      </c>
      <c r="AX46" s="1">
        <v>7</v>
      </c>
      <c r="AY46" s="13">
        <v>206</v>
      </c>
      <c r="AZ46" s="1">
        <v>1376</v>
      </c>
      <c r="BA46" s="1">
        <v>1346</v>
      </c>
      <c r="BB46" s="13">
        <v>206</v>
      </c>
      <c r="BC46" s="1">
        <v>828</v>
      </c>
      <c r="BD46" s="1">
        <v>1894</v>
      </c>
      <c r="BE46" s="1"/>
      <c r="BF46" s="13">
        <v>206</v>
      </c>
      <c r="BG46" s="503">
        <f t="shared" si="39"/>
        <v>516.55678264999995</v>
      </c>
      <c r="BH46" s="503">
        <f t="shared" si="40"/>
        <v>150.44321735000005</v>
      </c>
      <c r="BI46" s="13">
        <v>206</v>
      </c>
      <c r="BJ46" s="1">
        <v>364</v>
      </c>
      <c r="BK46" s="1">
        <v>303</v>
      </c>
      <c r="BL46" s="13">
        <v>206</v>
      </c>
      <c r="BM46" s="1">
        <v>271</v>
      </c>
      <c r="BN46" s="1">
        <v>134</v>
      </c>
      <c r="BO46" s="1">
        <v>93</v>
      </c>
      <c r="BP46" s="1">
        <v>169</v>
      </c>
      <c r="BQ46" s="1"/>
      <c r="BR46" s="499"/>
      <c r="BS46" s="499">
        <v>0.77444795</v>
      </c>
      <c r="BT46" s="899">
        <v>206</v>
      </c>
      <c r="BU46" s="1">
        <v>667</v>
      </c>
      <c r="BV46" s="900">
        <f t="shared" si="41"/>
        <v>516.55678264999995</v>
      </c>
      <c r="BW46" s="900">
        <f t="shared" si="42"/>
        <v>150.44321735000005</v>
      </c>
      <c r="CA46" s="810">
        <v>206</v>
      </c>
      <c r="CB46" s="809">
        <v>667</v>
      </c>
    </row>
    <row r="47" spans="1:80" ht="15">
      <c r="A47" s="388">
        <v>42</v>
      </c>
      <c r="B47" s="389" t="s">
        <v>961</v>
      </c>
      <c r="C47" s="352">
        <f t="shared" si="114"/>
        <v>2638</v>
      </c>
      <c r="D47" s="353">
        <f t="shared" si="111"/>
        <v>15.279467130031858</v>
      </c>
      <c r="E47" s="354">
        <f t="shared" si="115"/>
        <v>12904</v>
      </c>
      <c r="F47" s="353">
        <f t="shared" si="112"/>
        <v>74.740805097017088</v>
      </c>
      <c r="G47" s="354">
        <f t="shared" si="116"/>
        <v>1680</v>
      </c>
      <c r="H47" s="353">
        <f t="shared" si="110"/>
        <v>9.730668983492615</v>
      </c>
      <c r="I47" s="354">
        <f t="shared" si="117"/>
        <v>17</v>
      </c>
      <c r="J47" s="355">
        <f t="shared" si="16"/>
        <v>9.8465102809151453E-2</v>
      </c>
      <c r="K47" s="354">
        <f t="shared" si="118"/>
        <v>26</v>
      </c>
      <c r="L47" s="356">
        <f t="shared" si="113"/>
        <v>0.15059368664929049</v>
      </c>
      <c r="M47" s="360">
        <f t="shared" si="119"/>
        <v>8721</v>
      </c>
      <c r="N47" s="357">
        <f t="shared" si="43"/>
        <v>50.512597741094702</v>
      </c>
      <c r="O47" s="358">
        <f t="shared" si="120"/>
        <v>8544</v>
      </c>
      <c r="P47" s="359">
        <f t="shared" si="20"/>
        <v>49.487402258905298</v>
      </c>
      <c r="Q47" s="360">
        <f t="shared" si="121"/>
        <v>4658</v>
      </c>
      <c r="R47" s="357">
        <f t="shared" si="6"/>
        <v>51.373111282673435</v>
      </c>
      <c r="S47" s="358">
        <f t="shared" si="122"/>
        <v>4409</v>
      </c>
      <c r="T47" s="361">
        <f t="shared" si="7"/>
        <v>48.626888717326565</v>
      </c>
      <c r="U47" s="360">
        <f t="shared" si="123"/>
        <v>9697</v>
      </c>
      <c r="V47" s="353">
        <f t="shared" si="24"/>
        <v>56.165653055314223</v>
      </c>
      <c r="W47" s="358">
        <f t="shared" si="124"/>
        <v>7568</v>
      </c>
      <c r="X47" s="361">
        <f t="shared" si="8"/>
        <v>43.834346944685784</v>
      </c>
      <c r="Y47" s="360">
        <f t="shared" si="125"/>
        <v>7830.8718443159996</v>
      </c>
      <c r="Z47" s="353">
        <f t="shared" si="126"/>
        <v>86.366734800000003</v>
      </c>
      <c r="AA47" s="360">
        <f t="shared" si="127"/>
        <v>1236.1281556840004</v>
      </c>
      <c r="AB47" s="361">
        <f t="shared" si="128"/>
        <v>13.633265200000006</v>
      </c>
      <c r="AC47" s="360">
        <f t="shared" si="129"/>
        <v>3304</v>
      </c>
      <c r="AD47" s="353">
        <f t="shared" si="9"/>
        <v>36.439836770706954</v>
      </c>
      <c r="AE47" s="358">
        <f t="shared" si="130"/>
        <v>2293</v>
      </c>
      <c r="AF47" s="353">
        <f t="shared" si="30"/>
        <v>25.289511415021504</v>
      </c>
      <c r="AG47" s="358">
        <f t="shared" si="131"/>
        <v>1350</v>
      </c>
      <c r="AH47" s="357">
        <f t="shared" si="10"/>
        <v>14.889158486820337</v>
      </c>
      <c r="AI47" s="358">
        <f t="shared" si="132"/>
        <v>2110</v>
      </c>
      <c r="AJ47" s="357">
        <f t="shared" si="33"/>
        <v>23.271203264585861</v>
      </c>
      <c r="AK47" s="358">
        <f t="shared" si="133"/>
        <v>4</v>
      </c>
      <c r="AL47" s="353">
        <f t="shared" si="35"/>
        <v>4.4116025146134337E-2</v>
      </c>
      <c r="AM47" s="358">
        <f t="shared" si="134"/>
        <v>6</v>
      </c>
      <c r="AN47" s="361">
        <f t="shared" si="11"/>
        <v>6.6174037719201495E-2</v>
      </c>
      <c r="AO47" s="723">
        <f t="shared" si="135"/>
        <v>17265</v>
      </c>
      <c r="AP47" s="362">
        <f t="shared" si="38"/>
        <v>9067</v>
      </c>
      <c r="AS47" s="13">
        <v>209</v>
      </c>
      <c r="AT47" s="1">
        <v>2578</v>
      </c>
      <c r="AU47" s="1">
        <v>6775</v>
      </c>
      <c r="AV47" s="1">
        <v>3982</v>
      </c>
      <c r="AW47" s="1">
        <v>15</v>
      </c>
      <c r="AX47" s="1">
        <v>75</v>
      </c>
      <c r="AY47" s="13">
        <v>209</v>
      </c>
      <c r="AZ47" s="1">
        <v>6908</v>
      </c>
      <c r="BA47" s="1">
        <v>6517</v>
      </c>
      <c r="BB47" s="13">
        <v>209</v>
      </c>
      <c r="BC47" s="1">
        <v>5577</v>
      </c>
      <c r="BD47" s="1">
        <v>7848</v>
      </c>
      <c r="BE47" s="1"/>
      <c r="BF47" s="13">
        <v>209</v>
      </c>
      <c r="BG47" s="503">
        <f t="shared" si="39"/>
        <v>2688.3599631399998</v>
      </c>
      <c r="BH47" s="503">
        <f t="shared" si="40"/>
        <v>642.64003686000024</v>
      </c>
      <c r="BI47" s="13">
        <v>209</v>
      </c>
      <c r="BJ47" s="1">
        <v>1803</v>
      </c>
      <c r="BK47" s="1">
        <v>1528</v>
      </c>
      <c r="BL47" s="13">
        <v>209</v>
      </c>
      <c r="BM47" s="1">
        <v>1242</v>
      </c>
      <c r="BN47" s="1">
        <v>581</v>
      </c>
      <c r="BO47" s="1">
        <v>558</v>
      </c>
      <c r="BP47" s="1">
        <v>946</v>
      </c>
      <c r="BQ47" s="1">
        <v>3</v>
      </c>
      <c r="BR47" s="499">
        <v>1</v>
      </c>
      <c r="BS47" s="499">
        <v>0.80707293999999996</v>
      </c>
      <c r="BT47" s="899">
        <v>209</v>
      </c>
      <c r="BU47" s="1">
        <v>3331</v>
      </c>
      <c r="BV47" s="900">
        <f t="shared" si="41"/>
        <v>2688.3599631399998</v>
      </c>
      <c r="BW47" s="900">
        <f t="shared" si="42"/>
        <v>642.64003686000024</v>
      </c>
      <c r="CA47" s="810">
        <v>209</v>
      </c>
      <c r="CB47" s="809">
        <v>3331</v>
      </c>
    </row>
    <row r="48" spans="1:80" ht="15">
      <c r="A48" s="388">
        <v>44</v>
      </c>
      <c r="B48" s="389" t="s">
        <v>30</v>
      </c>
      <c r="C48" s="352">
        <f t="shared" si="114"/>
        <v>2086</v>
      </c>
      <c r="D48" s="353">
        <f t="shared" si="111"/>
        <v>37.885942608063935</v>
      </c>
      <c r="E48" s="354">
        <f t="shared" si="115"/>
        <v>2825</v>
      </c>
      <c r="F48" s="353">
        <f t="shared" si="112"/>
        <v>51.307664366146021</v>
      </c>
      <c r="G48" s="354">
        <f t="shared" si="116"/>
        <v>588</v>
      </c>
      <c r="H48" s="353">
        <f t="shared" si="110"/>
        <v>10.679258990192517</v>
      </c>
      <c r="I48" s="354">
        <f t="shared" si="117"/>
        <v>0</v>
      </c>
      <c r="J48" s="355">
        <f t="shared" si="16"/>
        <v>0</v>
      </c>
      <c r="K48" s="354">
        <f t="shared" si="118"/>
        <v>7</v>
      </c>
      <c r="L48" s="356">
        <f t="shared" si="113"/>
        <v>0.12713403559752998</v>
      </c>
      <c r="M48" s="360">
        <f t="shared" si="119"/>
        <v>2822</v>
      </c>
      <c r="N48" s="357">
        <f t="shared" si="43"/>
        <v>51.253178350889939</v>
      </c>
      <c r="O48" s="358">
        <f t="shared" si="120"/>
        <v>2684</v>
      </c>
      <c r="P48" s="359">
        <f t="shared" si="20"/>
        <v>48.746821649110061</v>
      </c>
      <c r="Q48" s="360">
        <f t="shared" si="121"/>
        <v>750</v>
      </c>
      <c r="R48" s="357">
        <f t="shared" si="6"/>
        <v>54.387237128353881</v>
      </c>
      <c r="S48" s="358">
        <f t="shared" si="122"/>
        <v>629</v>
      </c>
      <c r="T48" s="361">
        <f t="shared" si="7"/>
        <v>45.612762871646126</v>
      </c>
      <c r="U48" s="360">
        <f t="shared" si="123"/>
        <v>1388</v>
      </c>
      <c r="V48" s="353">
        <f t="shared" si="24"/>
        <v>25.208863058481658</v>
      </c>
      <c r="W48" s="358">
        <f t="shared" si="124"/>
        <v>4118</v>
      </c>
      <c r="X48" s="361">
        <f t="shared" si="8"/>
        <v>74.791136941518346</v>
      </c>
      <c r="Y48" s="360">
        <f t="shared" si="125"/>
        <v>965.18905807099998</v>
      </c>
      <c r="Z48" s="353">
        <f t="shared" si="126"/>
        <v>69.991954899999996</v>
      </c>
      <c r="AA48" s="360">
        <f t="shared" si="127"/>
        <v>413.81094192900002</v>
      </c>
      <c r="AB48" s="361">
        <f t="shared" si="128"/>
        <v>30.008045100000004</v>
      </c>
      <c r="AC48" s="360">
        <f t="shared" si="129"/>
        <v>527</v>
      </c>
      <c r="AD48" s="353">
        <f t="shared" si="9"/>
        <v>38.216098622189989</v>
      </c>
      <c r="AE48" s="358">
        <f t="shared" si="130"/>
        <v>225</v>
      </c>
      <c r="AF48" s="353">
        <f t="shared" si="30"/>
        <v>16.316171138506164</v>
      </c>
      <c r="AG48" s="358">
        <f t="shared" si="131"/>
        <v>222</v>
      </c>
      <c r="AH48" s="357">
        <f t="shared" si="10"/>
        <v>16.098622189992749</v>
      </c>
      <c r="AI48" s="358">
        <f t="shared" si="132"/>
        <v>404</v>
      </c>
      <c r="AJ48" s="357">
        <f t="shared" si="33"/>
        <v>29.296591733139955</v>
      </c>
      <c r="AK48" s="358">
        <f t="shared" si="133"/>
        <v>1</v>
      </c>
      <c r="AL48" s="353">
        <f t="shared" si="35"/>
        <v>7.2516316171138503E-2</v>
      </c>
      <c r="AM48" s="358">
        <f t="shared" si="134"/>
        <v>0</v>
      </c>
      <c r="AN48" s="361">
        <f t="shared" si="11"/>
        <v>0</v>
      </c>
      <c r="AO48" s="723">
        <f t="shared" si="135"/>
        <v>5506</v>
      </c>
      <c r="AP48" s="362">
        <f t="shared" si="38"/>
        <v>1379</v>
      </c>
      <c r="AS48" s="13">
        <v>212</v>
      </c>
      <c r="AT48" s="1">
        <v>3116</v>
      </c>
      <c r="AU48" s="1">
        <v>10612</v>
      </c>
      <c r="AV48" s="1">
        <v>3347</v>
      </c>
      <c r="AW48" s="1">
        <v>50</v>
      </c>
      <c r="AX48" s="1">
        <v>188</v>
      </c>
      <c r="AY48" s="13">
        <v>212</v>
      </c>
      <c r="AZ48" s="1">
        <v>8200</v>
      </c>
      <c r="BA48" s="1">
        <v>9113</v>
      </c>
      <c r="BB48" s="13">
        <v>212</v>
      </c>
      <c r="BC48" s="1">
        <v>13753</v>
      </c>
      <c r="BD48" s="1">
        <v>3560</v>
      </c>
      <c r="BE48" s="1"/>
      <c r="BF48" s="13">
        <v>212</v>
      </c>
      <c r="BG48" s="503">
        <f t="shared" si="39"/>
        <v>49298.340267155996</v>
      </c>
      <c r="BH48" s="503">
        <f t="shared" si="40"/>
        <v>1417.6597328440039</v>
      </c>
      <c r="BI48" s="13">
        <v>212</v>
      </c>
      <c r="BJ48" s="1">
        <v>24767</v>
      </c>
      <c r="BK48" s="1">
        <v>25949</v>
      </c>
      <c r="BL48" s="13">
        <v>212</v>
      </c>
      <c r="BM48" s="1">
        <v>17055</v>
      </c>
      <c r="BN48" s="1">
        <v>13169</v>
      </c>
      <c r="BO48" s="1">
        <v>7598</v>
      </c>
      <c r="BP48" s="1">
        <v>12681</v>
      </c>
      <c r="BQ48" s="1">
        <v>114</v>
      </c>
      <c r="BR48" s="499">
        <v>99</v>
      </c>
      <c r="BS48" s="499">
        <v>0.97204709099999997</v>
      </c>
      <c r="BT48" s="899">
        <v>212</v>
      </c>
      <c r="BU48" s="1">
        <v>50716</v>
      </c>
      <c r="BV48" s="900">
        <f t="shared" si="41"/>
        <v>49298.340267155996</v>
      </c>
      <c r="BW48" s="900">
        <f t="shared" si="42"/>
        <v>1417.6597328440039</v>
      </c>
      <c r="CA48" s="810">
        <v>212</v>
      </c>
      <c r="CB48" s="809">
        <v>50716</v>
      </c>
    </row>
    <row r="49" spans="1:80" ht="15">
      <c r="A49" s="388">
        <v>59</v>
      </c>
      <c r="B49" s="389" t="s">
        <v>39</v>
      </c>
      <c r="C49" s="352">
        <f t="shared" si="114"/>
        <v>349</v>
      </c>
      <c r="D49" s="353">
        <f t="shared" si="111"/>
        <v>13.269961977186313</v>
      </c>
      <c r="E49" s="354">
        <f t="shared" si="115"/>
        <v>1986</v>
      </c>
      <c r="F49" s="353">
        <f t="shared" si="112"/>
        <v>75.513307984790885</v>
      </c>
      <c r="G49" s="354">
        <f t="shared" si="116"/>
        <v>265</v>
      </c>
      <c r="H49" s="353">
        <f t="shared" si="110"/>
        <v>10.076045627376425</v>
      </c>
      <c r="I49" s="354">
        <f t="shared" si="117"/>
        <v>4</v>
      </c>
      <c r="J49" s="355">
        <f t="shared" si="16"/>
        <v>0.15209125475285171</v>
      </c>
      <c r="K49" s="354">
        <f t="shared" si="118"/>
        <v>26</v>
      </c>
      <c r="L49" s="356">
        <f t="shared" si="113"/>
        <v>0.98859315589353602</v>
      </c>
      <c r="M49" s="360">
        <f t="shared" si="119"/>
        <v>1300</v>
      </c>
      <c r="N49" s="357">
        <f t="shared" si="43"/>
        <v>49.429657794676807</v>
      </c>
      <c r="O49" s="358">
        <f t="shared" si="120"/>
        <v>1330</v>
      </c>
      <c r="P49" s="359">
        <f t="shared" si="20"/>
        <v>50.570342205323193</v>
      </c>
      <c r="Q49" s="360">
        <f t="shared" si="121"/>
        <v>550</v>
      </c>
      <c r="R49" s="357">
        <f t="shared" si="6"/>
        <v>57.053941908713689</v>
      </c>
      <c r="S49" s="358">
        <f t="shared" si="122"/>
        <v>414</v>
      </c>
      <c r="T49" s="361">
        <f t="shared" si="7"/>
        <v>42.946058091286304</v>
      </c>
      <c r="U49" s="360">
        <f t="shared" si="123"/>
        <v>847</v>
      </c>
      <c r="V49" s="353">
        <f t="shared" si="24"/>
        <v>32.20532319391635</v>
      </c>
      <c r="W49" s="358">
        <f t="shared" si="124"/>
        <v>1783</v>
      </c>
      <c r="X49" s="361">
        <f t="shared" si="8"/>
        <v>67.794676806083658</v>
      </c>
      <c r="Y49" s="360">
        <f t="shared" si="125"/>
        <v>744.544698208</v>
      </c>
      <c r="Z49" s="353">
        <f t="shared" si="126"/>
        <v>77.234927200000001</v>
      </c>
      <c r="AA49" s="360">
        <f t="shared" si="127"/>
        <v>219.455301792</v>
      </c>
      <c r="AB49" s="361">
        <f t="shared" si="128"/>
        <v>22.765072799999999</v>
      </c>
      <c r="AC49" s="360">
        <f t="shared" si="129"/>
        <v>426</v>
      </c>
      <c r="AD49" s="353">
        <f t="shared" si="9"/>
        <v>44.190871369294605</v>
      </c>
      <c r="AE49" s="358">
        <f t="shared" si="130"/>
        <v>200</v>
      </c>
      <c r="AF49" s="353">
        <f t="shared" si="30"/>
        <v>20.74688796680498</v>
      </c>
      <c r="AG49" s="358">
        <f t="shared" si="131"/>
        <v>124</v>
      </c>
      <c r="AH49" s="357">
        <f t="shared" si="10"/>
        <v>12.863070539419086</v>
      </c>
      <c r="AI49" s="358">
        <f t="shared" si="132"/>
        <v>214</v>
      </c>
      <c r="AJ49" s="357">
        <f t="shared" si="33"/>
        <v>22.199170124481327</v>
      </c>
      <c r="AK49" s="358">
        <f t="shared" si="133"/>
        <v>0</v>
      </c>
      <c r="AL49" s="353">
        <f t="shared" si="35"/>
        <v>0</v>
      </c>
      <c r="AM49" s="358">
        <f t="shared" si="134"/>
        <v>0</v>
      </c>
      <c r="AN49" s="361">
        <f t="shared" si="11"/>
        <v>0</v>
      </c>
      <c r="AO49" s="723">
        <f t="shared" si="135"/>
        <v>2630</v>
      </c>
      <c r="AP49" s="362">
        <f t="shared" si="38"/>
        <v>964</v>
      </c>
      <c r="AS49" s="13">
        <v>234</v>
      </c>
      <c r="AT49" s="1">
        <v>16151</v>
      </c>
      <c r="AU49" s="1">
        <v>3607</v>
      </c>
      <c r="AV49" s="1">
        <v>144</v>
      </c>
      <c r="AW49" s="1">
        <v>11</v>
      </c>
      <c r="AX49" s="1">
        <v>48</v>
      </c>
      <c r="AY49" s="13">
        <v>234</v>
      </c>
      <c r="AZ49" s="1">
        <v>9830</v>
      </c>
      <c r="BA49" s="1">
        <v>10131</v>
      </c>
      <c r="BB49" s="13">
        <v>234</v>
      </c>
      <c r="BC49" s="1">
        <v>5813</v>
      </c>
      <c r="BD49" s="1">
        <v>14148</v>
      </c>
      <c r="BE49" s="1"/>
      <c r="BF49" s="13">
        <v>234</v>
      </c>
      <c r="BG49" s="503">
        <f t="shared" si="39"/>
        <v>2588.076875489</v>
      </c>
      <c r="BH49" s="503">
        <f t="shared" si="40"/>
        <v>1082.923124511</v>
      </c>
      <c r="BI49" s="13">
        <v>234</v>
      </c>
      <c r="BJ49" s="1">
        <v>2452</v>
      </c>
      <c r="BK49" s="1">
        <v>1219</v>
      </c>
      <c r="BL49" s="13">
        <v>234</v>
      </c>
      <c r="BM49" s="1">
        <v>2155</v>
      </c>
      <c r="BN49" s="1">
        <v>800</v>
      </c>
      <c r="BO49" s="1">
        <v>297</v>
      </c>
      <c r="BP49" s="1">
        <v>419</v>
      </c>
      <c r="BQ49" s="1"/>
      <c r="BR49" s="499"/>
      <c r="BS49" s="499">
        <v>0.70500595899999996</v>
      </c>
      <c r="BT49" s="899">
        <v>234</v>
      </c>
      <c r="BU49" s="1">
        <v>3671</v>
      </c>
      <c r="BV49" s="900">
        <f t="shared" si="41"/>
        <v>2588.076875489</v>
      </c>
      <c r="BW49" s="900">
        <f t="shared" si="42"/>
        <v>1082.923124511</v>
      </c>
      <c r="CA49" s="810">
        <v>234</v>
      </c>
      <c r="CB49" s="809">
        <v>3671</v>
      </c>
    </row>
    <row r="50" spans="1:80" ht="15">
      <c r="A50" s="388">
        <v>113</v>
      </c>
      <c r="B50" s="389" t="s">
        <v>55</v>
      </c>
      <c r="C50" s="352">
        <f t="shared" si="114"/>
        <v>2104</v>
      </c>
      <c r="D50" s="353">
        <f t="shared" si="111"/>
        <v>35.014145448493927</v>
      </c>
      <c r="E50" s="354">
        <f t="shared" si="115"/>
        <v>3558</v>
      </c>
      <c r="F50" s="353">
        <f t="shared" si="112"/>
        <v>59.211183225162259</v>
      </c>
      <c r="G50" s="354">
        <f t="shared" si="116"/>
        <v>315</v>
      </c>
      <c r="H50" s="353">
        <f t="shared" si="110"/>
        <v>5.2421367948077879</v>
      </c>
      <c r="I50" s="354">
        <f t="shared" si="117"/>
        <v>1</v>
      </c>
      <c r="J50" s="355">
        <f t="shared" si="16"/>
        <v>1.6641704110500914E-2</v>
      </c>
      <c r="K50" s="354">
        <f t="shared" si="118"/>
        <v>31</v>
      </c>
      <c r="L50" s="356">
        <f t="shared" si="113"/>
        <v>0.51589282742552833</v>
      </c>
      <c r="M50" s="360">
        <f t="shared" si="119"/>
        <v>3280</v>
      </c>
      <c r="N50" s="357">
        <f t="shared" si="43"/>
        <v>54.584789482443</v>
      </c>
      <c r="O50" s="358">
        <f t="shared" si="120"/>
        <v>2729</v>
      </c>
      <c r="P50" s="359">
        <f t="shared" si="20"/>
        <v>45.415210517557</v>
      </c>
      <c r="Q50" s="360">
        <f t="shared" si="121"/>
        <v>1089</v>
      </c>
      <c r="R50" s="357">
        <f t="shared" si="6"/>
        <v>53.910891089108915</v>
      </c>
      <c r="S50" s="358">
        <f t="shared" si="122"/>
        <v>931</v>
      </c>
      <c r="T50" s="361">
        <f t="shared" si="7"/>
        <v>46.089108910891092</v>
      </c>
      <c r="U50" s="360">
        <f t="shared" si="123"/>
        <v>2194</v>
      </c>
      <c r="V50" s="353">
        <f t="shared" si="24"/>
        <v>36.511898818439008</v>
      </c>
      <c r="W50" s="358">
        <f t="shared" si="124"/>
        <v>3815</v>
      </c>
      <c r="X50" s="361">
        <f t="shared" si="8"/>
        <v>63.488101181560999</v>
      </c>
      <c r="Y50" s="360">
        <f t="shared" si="125"/>
        <v>1391.5077242</v>
      </c>
      <c r="Z50" s="353">
        <f t="shared" si="126"/>
        <v>68.886521000000002</v>
      </c>
      <c r="AA50" s="360">
        <f t="shared" si="127"/>
        <v>628.49227580000002</v>
      </c>
      <c r="AB50" s="361">
        <f t="shared" si="128"/>
        <v>31.113478999999998</v>
      </c>
      <c r="AC50" s="360">
        <f t="shared" si="129"/>
        <v>813</v>
      </c>
      <c r="AD50" s="353">
        <f t="shared" si="9"/>
        <v>40.24752475247525</v>
      </c>
      <c r="AE50" s="358">
        <f t="shared" si="130"/>
        <v>483</v>
      </c>
      <c r="AF50" s="353">
        <f t="shared" si="30"/>
        <v>23.910891089108908</v>
      </c>
      <c r="AG50" s="358">
        <f t="shared" si="131"/>
        <v>276</v>
      </c>
      <c r="AH50" s="357">
        <f t="shared" si="10"/>
        <v>13.663366336633665</v>
      </c>
      <c r="AI50" s="358">
        <f t="shared" si="132"/>
        <v>448</v>
      </c>
      <c r="AJ50" s="357">
        <f t="shared" si="33"/>
        <v>22.17821782178218</v>
      </c>
      <c r="AK50" s="358">
        <f t="shared" si="133"/>
        <v>0</v>
      </c>
      <c r="AL50" s="353">
        <f t="shared" si="35"/>
        <v>0</v>
      </c>
      <c r="AM50" s="358">
        <f t="shared" si="134"/>
        <v>0</v>
      </c>
      <c r="AN50" s="361">
        <f t="shared" si="11"/>
        <v>0</v>
      </c>
      <c r="AO50" s="723">
        <f t="shared" si="135"/>
        <v>6009</v>
      </c>
      <c r="AP50" s="362">
        <f t="shared" si="38"/>
        <v>2020</v>
      </c>
      <c r="AS50" s="13">
        <v>237</v>
      </c>
      <c r="AT50" s="1">
        <v>1021</v>
      </c>
      <c r="AU50" s="1">
        <v>2864</v>
      </c>
      <c r="AV50" s="1">
        <v>2572</v>
      </c>
      <c r="AW50" s="1">
        <v>72</v>
      </c>
      <c r="AX50" s="1">
        <v>46</v>
      </c>
      <c r="AY50" s="13">
        <v>237</v>
      </c>
      <c r="AZ50" s="1">
        <v>3210</v>
      </c>
      <c r="BA50" s="1">
        <v>3365</v>
      </c>
      <c r="BB50" s="13">
        <v>237</v>
      </c>
      <c r="BC50" s="1">
        <v>4274</v>
      </c>
      <c r="BD50" s="1">
        <v>2301</v>
      </c>
      <c r="BE50" s="1"/>
      <c r="BF50" s="13">
        <v>237</v>
      </c>
      <c r="BG50" s="503">
        <f t="shared" si="39"/>
        <v>14026.244662562001</v>
      </c>
      <c r="BH50" s="503">
        <f t="shared" si="40"/>
        <v>986.75533743799861</v>
      </c>
      <c r="BI50" s="13">
        <v>237</v>
      </c>
      <c r="BJ50" s="1">
        <v>7502</v>
      </c>
      <c r="BK50" s="1">
        <v>7511</v>
      </c>
      <c r="BL50" s="13">
        <v>237</v>
      </c>
      <c r="BM50" s="1">
        <v>4472</v>
      </c>
      <c r="BN50" s="1">
        <v>3270</v>
      </c>
      <c r="BO50" s="1">
        <v>3009</v>
      </c>
      <c r="BP50" s="1">
        <v>4222</v>
      </c>
      <c r="BQ50" s="1">
        <v>21</v>
      </c>
      <c r="BR50" s="499">
        <v>19</v>
      </c>
      <c r="BS50" s="499">
        <v>0.93427327400000004</v>
      </c>
      <c r="BT50" s="899">
        <v>237</v>
      </c>
      <c r="BU50" s="1">
        <v>15013</v>
      </c>
      <c r="BV50" s="900">
        <f t="shared" si="41"/>
        <v>14026.244662562001</v>
      </c>
      <c r="BW50" s="900">
        <f t="shared" si="42"/>
        <v>986.75533743799861</v>
      </c>
      <c r="CA50" s="810">
        <v>237</v>
      </c>
      <c r="CB50" s="809">
        <v>15013</v>
      </c>
    </row>
    <row r="51" spans="1:80" ht="15">
      <c r="A51" s="388">
        <v>125</v>
      </c>
      <c r="B51" s="389" t="s">
        <v>59</v>
      </c>
      <c r="C51" s="352">
        <f t="shared" si="114"/>
        <v>1374</v>
      </c>
      <c r="D51" s="353">
        <f t="shared" si="111"/>
        <v>20.008737439930098</v>
      </c>
      <c r="E51" s="354">
        <f t="shared" si="115"/>
        <v>4308</v>
      </c>
      <c r="F51" s="353">
        <f t="shared" si="112"/>
        <v>62.734818698121451</v>
      </c>
      <c r="G51" s="354">
        <f t="shared" si="116"/>
        <v>1178</v>
      </c>
      <c r="H51" s="353">
        <f t="shared" si="110"/>
        <v>17.154507062763944</v>
      </c>
      <c r="I51" s="354">
        <f t="shared" si="117"/>
        <v>0</v>
      </c>
      <c r="J51" s="355">
        <f t="shared" si="16"/>
        <v>0</v>
      </c>
      <c r="K51" s="354">
        <f t="shared" si="118"/>
        <v>7</v>
      </c>
      <c r="L51" s="356">
        <f t="shared" si="113"/>
        <v>0.10193679918450561</v>
      </c>
      <c r="M51" s="360">
        <f t="shared" si="119"/>
        <v>3546</v>
      </c>
      <c r="N51" s="357">
        <f t="shared" si="43"/>
        <v>51.638269986893839</v>
      </c>
      <c r="O51" s="358">
        <f t="shared" si="120"/>
        <v>3321</v>
      </c>
      <c r="P51" s="359">
        <f t="shared" si="20"/>
        <v>48.361730013106161</v>
      </c>
      <c r="Q51" s="360">
        <f t="shared" si="121"/>
        <v>306</v>
      </c>
      <c r="R51" s="357">
        <f t="shared" si="6"/>
        <v>50.830564784053159</v>
      </c>
      <c r="S51" s="358">
        <f t="shared" si="122"/>
        <v>296</v>
      </c>
      <c r="T51" s="361">
        <f t="shared" si="7"/>
        <v>49.169435215946841</v>
      </c>
      <c r="U51" s="360">
        <f t="shared" si="123"/>
        <v>1319</v>
      </c>
      <c r="V51" s="353">
        <f t="shared" si="24"/>
        <v>19.207805446337556</v>
      </c>
      <c r="W51" s="358">
        <f t="shared" si="124"/>
        <v>5548</v>
      </c>
      <c r="X51" s="361">
        <f t="shared" si="8"/>
        <v>80.792194553662441</v>
      </c>
      <c r="Y51" s="360">
        <f t="shared" si="125"/>
        <v>494.53553700600003</v>
      </c>
      <c r="Z51" s="353">
        <f t="shared" si="126"/>
        <v>82.148760300000006</v>
      </c>
      <c r="AA51" s="360">
        <f t="shared" si="127"/>
        <v>107.46446299399997</v>
      </c>
      <c r="AB51" s="361">
        <f t="shared" si="128"/>
        <v>17.851239699999997</v>
      </c>
      <c r="AC51" s="360">
        <f t="shared" si="129"/>
        <v>189</v>
      </c>
      <c r="AD51" s="353">
        <f t="shared" si="9"/>
        <v>31.395348837209301</v>
      </c>
      <c r="AE51" s="358">
        <f t="shared" si="130"/>
        <v>160</v>
      </c>
      <c r="AF51" s="353">
        <f t="shared" si="30"/>
        <v>26.578073089701</v>
      </c>
      <c r="AG51" s="358">
        <f t="shared" si="131"/>
        <v>117</v>
      </c>
      <c r="AH51" s="357">
        <f t="shared" si="10"/>
        <v>19.435215946843854</v>
      </c>
      <c r="AI51" s="358">
        <f t="shared" si="132"/>
        <v>136</v>
      </c>
      <c r="AJ51" s="357">
        <f t="shared" si="33"/>
        <v>22.591362126245848</v>
      </c>
      <c r="AK51" s="358">
        <f t="shared" si="133"/>
        <v>0</v>
      </c>
      <c r="AL51" s="353">
        <f t="shared" si="35"/>
        <v>0</v>
      </c>
      <c r="AM51" s="358">
        <f t="shared" si="134"/>
        <v>0</v>
      </c>
      <c r="AN51" s="361">
        <f t="shared" si="11"/>
        <v>0</v>
      </c>
      <c r="AO51" s="723">
        <f t="shared" si="135"/>
        <v>6867</v>
      </c>
      <c r="AP51" s="362">
        <f t="shared" si="38"/>
        <v>602</v>
      </c>
      <c r="AS51" s="13">
        <v>240</v>
      </c>
      <c r="AT51" s="1">
        <v>472</v>
      </c>
      <c r="AU51" s="1">
        <v>4698</v>
      </c>
      <c r="AV51" s="1">
        <v>1562</v>
      </c>
      <c r="AW51" s="1">
        <v>5</v>
      </c>
      <c r="AX51" s="1">
        <v>7</v>
      </c>
      <c r="AY51" s="13">
        <v>240</v>
      </c>
      <c r="AZ51" s="1">
        <v>3407</v>
      </c>
      <c r="BA51" s="1">
        <v>3337</v>
      </c>
      <c r="BB51" s="13">
        <v>240</v>
      </c>
      <c r="BC51" s="1">
        <v>1559</v>
      </c>
      <c r="BD51" s="1">
        <v>5185</v>
      </c>
      <c r="BE51" s="1"/>
      <c r="BF51" s="13">
        <v>240</v>
      </c>
      <c r="BG51" s="503">
        <f t="shared" si="39"/>
        <v>1238.4038467120001</v>
      </c>
      <c r="BH51" s="503">
        <f t="shared" si="40"/>
        <v>575.59615328799987</v>
      </c>
      <c r="BI51" s="13">
        <v>240</v>
      </c>
      <c r="BJ51" s="1">
        <v>1025</v>
      </c>
      <c r="BK51" s="1">
        <v>789</v>
      </c>
      <c r="BL51" s="13">
        <v>240</v>
      </c>
      <c r="BM51" s="1">
        <v>732</v>
      </c>
      <c r="BN51" s="1">
        <v>277</v>
      </c>
      <c r="BO51" s="1">
        <v>290</v>
      </c>
      <c r="BP51" s="1">
        <v>512</v>
      </c>
      <c r="BQ51" s="1">
        <v>3</v>
      </c>
      <c r="BR51" s="499"/>
      <c r="BS51" s="499">
        <v>0.68269230800000003</v>
      </c>
      <c r="BT51" s="899">
        <v>240</v>
      </c>
      <c r="BU51" s="1">
        <v>1814</v>
      </c>
      <c r="BV51" s="900">
        <f t="shared" si="41"/>
        <v>1238.4038467120001</v>
      </c>
      <c r="BW51" s="900">
        <f t="shared" si="42"/>
        <v>575.59615328799987</v>
      </c>
      <c r="CA51" s="810">
        <v>240</v>
      </c>
      <c r="CB51" s="809">
        <v>1814</v>
      </c>
    </row>
    <row r="52" spans="1:80" ht="15">
      <c r="A52" s="388">
        <v>138</v>
      </c>
      <c r="B52" s="389" t="s">
        <v>65</v>
      </c>
      <c r="C52" s="352">
        <f t="shared" si="114"/>
        <v>2475</v>
      </c>
      <c r="D52" s="353">
        <f t="shared" si="111"/>
        <v>22.853185595567869</v>
      </c>
      <c r="E52" s="354">
        <f t="shared" si="115"/>
        <v>7586</v>
      </c>
      <c r="F52" s="353">
        <f t="shared" si="112"/>
        <v>70.046168051708207</v>
      </c>
      <c r="G52" s="354">
        <f t="shared" si="116"/>
        <v>755</v>
      </c>
      <c r="H52" s="353">
        <f t="shared" si="110"/>
        <v>6.9713758079409054</v>
      </c>
      <c r="I52" s="354">
        <f t="shared" si="117"/>
        <v>1</v>
      </c>
      <c r="J52" s="355">
        <f t="shared" si="16"/>
        <v>9.2336103416435812E-3</v>
      </c>
      <c r="K52" s="354">
        <f t="shared" si="118"/>
        <v>13</v>
      </c>
      <c r="L52" s="356">
        <f t="shared" si="113"/>
        <v>0.12003693444136657</v>
      </c>
      <c r="M52" s="360">
        <f t="shared" si="119"/>
        <v>5420</v>
      </c>
      <c r="N52" s="357">
        <f t="shared" si="43"/>
        <v>50.046168051708214</v>
      </c>
      <c r="O52" s="358">
        <f t="shared" si="120"/>
        <v>5410</v>
      </c>
      <c r="P52" s="359">
        <f t="shared" si="20"/>
        <v>49.953831948291786</v>
      </c>
      <c r="Q52" s="360">
        <f t="shared" si="121"/>
        <v>1586</v>
      </c>
      <c r="R52" s="357">
        <f t="shared" si="6"/>
        <v>57.38060781476122</v>
      </c>
      <c r="S52" s="358">
        <f t="shared" si="122"/>
        <v>1178</v>
      </c>
      <c r="T52" s="361">
        <f t="shared" si="7"/>
        <v>42.619392185238787</v>
      </c>
      <c r="U52" s="360">
        <f t="shared" si="123"/>
        <v>3759</v>
      </c>
      <c r="V52" s="353">
        <f t="shared" si="24"/>
        <v>34.709141274238227</v>
      </c>
      <c r="W52" s="358">
        <f t="shared" si="124"/>
        <v>7071</v>
      </c>
      <c r="X52" s="361">
        <f t="shared" si="8"/>
        <v>65.290858725761765</v>
      </c>
      <c r="Y52" s="360">
        <f t="shared" si="125"/>
        <v>2212.8348120239998</v>
      </c>
      <c r="Z52" s="353">
        <f t="shared" si="126"/>
        <v>80.059146599999991</v>
      </c>
      <c r="AA52" s="360">
        <f t="shared" si="127"/>
        <v>551.1651879760002</v>
      </c>
      <c r="AB52" s="361">
        <f t="shared" si="128"/>
        <v>19.940853400000009</v>
      </c>
      <c r="AC52" s="360">
        <f t="shared" si="129"/>
        <v>1232</v>
      </c>
      <c r="AD52" s="353">
        <f t="shared" si="9"/>
        <v>44.573082489146167</v>
      </c>
      <c r="AE52" s="358">
        <f t="shared" si="130"/>
        <v>618</v>
      </c>
      <c r="AF52" s="353">
        <f t="shared" si="30"/>
        <v>22.358900144717801</v>
      </c>
      <c r="AG52" s="358">
        <f t="shared" si="131"/>
        <v>354</v>
      </c>
      <c r="AH52" s="357">
        <f t="shared" si="10"/>
        <v>12.807525325615051</v>
      </c>
      <c r="AI52" s="358">
        <f t="shared" si="132"/>
        <v>560</v>
      </c>
      <c r="AJ52" s="357">
        <f t="shared" si="33"/>
        <v>20.260492040520983</v>
      </c>
      <c r="AK52" s="358">
        <f t="shared" si="133"/>
        <v>0</v>
      </c>
      <c r="AL52" s="353">
        <f t="shared" si="35"/>
        <v>0</v>
      </c>
      <c r="AM52" s="358">
        <f t="shared" si="134"/>
        <v>0</v>
      </c>
      <c r="AN52" s="361">
        <f t="shared" si="11"/>
        <v>0</v>
      </c>
      <c r="AO52" s="723">
        <f t="shared" si="135"/>
        <v>10830</v>
      </c>
      <c r="AP52" s="362">
        <f t="shared" si="38"/>
        <v>2764</v>
      </c>
      <c r="AS52" s="13">
        <v>250</v>
      </c>
      <c r="AT52" s="1">
        <v>19183</v>
      </c>
      <c r="AU52" s="1">
        <v>26861</v>
      </c>
      <c r="AV52" s="1">
        <v>698</v>
      </c>
      <c r="AW52" s="1">
        <v>16</v>
      </c>
      <c r="AX52" s="1">
        <v>103</v>
      </c>
      <c r="AY52" s="13">
        <v>250</v>
      </c>
      <c r="AZ52" s="1">
        <v>23021</v>
      </c>
      <c r="BA52" s="1">
        <v>23840</v>
      </c>
      <c r="BB52" s="13">
        <v>250</v>
      </c>
      <c r="BC52" s="1">
        <v>30654</v>
      </c>
      <c r="BD52" s="1">
        <v>16207</v>
      </c>
      <c r="BE52" s="1"/>
      <c r="BF52" s="13">
        <v>250</v>
      </c>
      <c r="BG52" s="503">
        <f t="shared" si="39"/>
        <v>8337.5127171599997</v>
      </c>
      <c r="BH52" s="503">
        <f t="shared" si="40"/>
        <v>1394.4872828400003</v>
      </c>
      <c r="BI52" s="13">
        <v>250</v>
      </c>
      <c r="BJ52" s="1">
        <v>5201</v>
      </c>
      <c r="BK52" s="1">
        <v>4531</v>
      </c>
      <c r="BL52" s="13">
        <v>250</v>
      </c>
      <c r="BM52" s="1">
        <v>3499</v>
      </c>
      <c r="BN52" s="1">
        <v>1721</v>
      </c>
      <c r="BO52" s="1">
        <v>1701</v>
      </c>
      <c r="BP52" s="1">
        <v>2808</v>
      </c>
      <c r="BQ52" s="1">
        <v>1</v>
      </c>
      <c r="BR52" s="499">
        <v>2</v>
      </c>
      <c r="BS52" s="499">
        <v>0.85671112999999999</v>
      </c>
      <c r="BT52" s="899">
        <v>250</v>
      </c>
      <c r="BU52" s="1">
        <v>9732</v>
      </c>
      <c r="BV52" s="900">
        <f t="shared" si="41"/>
        <v>8337.5127171599997</v>
      </c>
      <c r="BW52" s="900">
        <f t="shared" si="42"/>
        <v>1394.4872828400003</v>
      </c>
      <c r="CA52" s="810">
        <v>250</v>
      </c>
      <c r="CB52" s="809">
        <v>9732</v>
      </c>
    </row>
    <row r="53" spans="1:80" ht="15">
      <c r="A53" s="388">
        <v>234</v>
      </c>
      <c r="B53" s="389" t="s">
        <v>92</v>
      </c>
      <c r="C53" s="352">
        <f t="shared" si="114"/>
        <v>16151</v>
      </c>
      <c r="D53" s="353">
        <f t="shared" si="111"/>
        <v>80.912779920845651</v>
      </c>
      <c r="E53" s="354">
        <f t="shared" si="115"/>
        <v>3607</v>
      </c>
      <c r="F53" s="353">
        <f t="shared" si="112"/>
        <v>18.070236962076049</v>
      </c>
      <c r="G53" s="354">
        <f t="shared" si="116"/>
        <v>144</v>
      </c>
      <c r="H53" s="353">
        <f t="shared" si="110"/>
        <v>0.72140674314914077</v>
      </c>
      <c r="I53" s="354">
        <f t="shared" si="117"/>
        <v>11</v>
      </c>
      <c r="J53" s="355">
        <f t="shared" si="16"/>
        <v>5.5107459546114929E-2</v>
      </c>
      <c r="K53" s="354">
        <f t="shared" si="118"/>
        <v>48</v>
      </c>
      <c r="L53" s="356">
        <f t="shared" si="113"/>
        <v>0.24046891438304693</v>
      </c>
      <c r="M53" s="360">
        <f t="shared" si="119"/>
        <v>9830</v>
      </c>
      <c r="N53" s="357">
        <f t="shared" si="43"/>
        <v>49.246029758028151</v>
      </c>
      <c r="O53" s="358">
        <f t="shared" si="120"/>
        <v>10131</v>
      </c>
      <c r="P53" s="359">
        <f t="shared" si="20"/>
        <v>50.753970241971849</v>
      </c>
      <c r="Q53" s="360">
        <f t="shared" si="121"/>
        <v>2452</v>
      </c>
      <c r="R53" s="357">
        <f t="shared" si="6"/>
        <v>66.793789158267501</v>
      </c>
      <c r="S53" s="358">
        <f t="shared" si="122"/>
        <v>1219</v>
      </c>
      <c r="T53" s="361">
        <f t="shared" si="7"/>
        <v>33.206210841732499</v>
      </c>
      <c r="U53" s="360">
        <f t="shared" si="123"/>
        <v>5813</v>
      </c>
      <c r="V53" s="353">
        <f t="shared" si="24"/>
        <v>29.121787485596911</v>
      </c>
      <c r="W53" s="358">
        <f t="shared" si="124"/>
        <v>14148</v>
      </c>
      <c r="X53" s="361">
        <f t="shared" si="8"/>
        <v>70.878212514403089</v>
      </c>
      <c r="Y53" s="360">
        <f t="shared" si="125"/>
        <v>2588.076875489</v>
      </c>
      <c r="Z53" s="353">
        <f t="shared" si="126"/>
        <v>70.500595899999993</v>
      </c>
      <c r="AA53" s="360">
        <f t="shared" si="127"/>
        <v>1082.923124511</v>
      </c>
      <c r="AB53" s="361">
        <f t="shared" si="128"/>
        <v>29.4994041</v>
      </c>
      <c r="AC53" s="360">
        <f t="shared" si="129"/>
        <v>2155</v>
      </c>
      <c r="AD53" s="353">
        <f t="shared" si="9"/>
        <v>58.70335058567148</v>
      </c>
      <c r="AE53" s="358">
        <f t="shared" si="130"/>
        <v>800</v>
      </c>
      <c r="AF53" s="353">
        <f t="shared" si="30"/>
        <v>21.792427131571777</v>
      </c>
      <c r="AG53" s="358">
        <f t="shared" si="131"/>
        <v>297</v>
      </c>
      <c r="AH53" s="357">
        <f t="shared" si="10"/>
        <v>8.0904385725960228</v>
      </c>
      <c r="AI53" s="358">
        <f t="shared" si="132"/>
        <v>419</v>
      </c>
      <c r="AJ53" s="357">
        <f t="shared" si="33"/>
        <v>11.413783710160718</v>
      </c>
      <c r="AK53" s="358">
        <f t="shared" si="133"/>
        <v>0</v>
      </c>
      <c r="AL53" s="353">
        <f t="shared" si="35"/>
        <v>0</v>
      </c>
      <c r="AM53" s="358">
        <f t="shared" si="134"/>
        <v>0</v>
      </c>
      <c r="AN53" s="361">
        <f t="shared" si="11"/>
        <v>0</v>
      </c>
      <c r="AO53" s="723">
        <f t="shared" si="135"/>
        <v>19961</v>
      </c>
      <c r="AP53" s="362">
        <f t="shared" si="38"/>
        <v>3671</v>
      </c>
      <c r="AS53" s="13">
        <v>264</v>
      </c>
      <c r="AT53" s="1">
        <v>326</v>
      </c>
      <c r="AU53" s="1">
        <v>1034</v>
      </c>
      <c r="AV53" s="1">
        <v>993</v>
      </c>
      <c r="AW53" s="1">
        <v>1</v>
      </c>
      <c r="AX53" s="1">
        <v>20</v>
      </c>
      <c r="AY53" s="13">
        <v>264</v>
      </c>
      <c r="AZ53" s="1">
        <v>1144</v>
      </c>
      <c r="BA53" s="1">
        <v>1230</v>
      </c>
      <c r="BB53" s="13">
        <v>264</v>
      </c>
      <c r="BC53" s="1">
        <v>1128</v>
      </c>
      <c r="BD53" s="1">
        <v>1246</v>
      </c>
      <c r="BE53" s="1"/>
      <c r="BF53" s="13">
        <v>264</v>
      </c>
      <c r="BG53" s="503">
        <f t="shared" si="39"/>
        <v>5718.2551484699998</v>
      </c>
      <c r="BH53" s="503">
        <f t="shared" si="40"/>
        <v>1271.7448515300002</v>
      </c>
      <c r="BI53" s="13">
        <v>264</v>
      </c>
      <c r="BJ53" s="1">
        <v>3750</v>
      </c>
      <c r="BK53" s="1">
        <v>3240</v>
      </c>
      <c r="BL53" s="13">
        <v>264</v>
      </c>
      <c r="BM53" s="1">
        <v>2538</v>
      </c>
      <c r="BN53" s="1">
        <v>961</v>
      </c>
      <c r="BO53" s="1">
        <v>1207</v>
      </c>
      <c r="BP53" s="1">
        <v>2275</v>
      </c>
      <c r="BQ53" s="1">
        <v>5</v>
      </c>
      <c r="BR53" s="499">
        <v>4</v>
      </c>
      <c r="BS53" s="499">
        <v>0.81806225300000002</v>
      </c>
      <c r="BT53" s="899">
        <v>264</v>
      </c>
      <c r="BU53" s="1">
        <v>6990</v>
      </c>
      <c r="BV53" s="900">
        <f t="shared" si="41"/>
        <v>5718.2551484699998</v>
      </c>
      <c r="BW53" s="900">
        <f t="shared" si="42"/>
        <v>1271.7448515300002</v>
      </c>
      <c r="CA53" s="810">
        <v>264</v>
      </c>
      <c r="CB53" s="809">
        <v>6990</v>
      </c>
    </row>
    <row r="54" spans="1:80" ht="15">
      <c r="A54" s="388">
        <v>240</v>
      </c>
      <c r="B54" s="389" t="s">
        <v>97</v>
      </c>
      <c r="C54" s="352">
        <f t="shared" si="114"/>
        <v>472</v>
      </c>
      <c r="D54" s="353">
        <f t="shared" si="111"/>
        <v>6.9988137603795959</v>
      </c>
      <c r="E54" s="354">
        <f t="shared" si="115"/>
        <v>4698</v>
      </c>
      <c r="F54" s="353">
        <f t="shared" si="112"/>
        <v>69.661921708185048</v>
      </c>
      <c r="G54" s="354">
        <f t="shared" si="116"/>
        <v>1562</v>
      </c>
      <c r="H54" s="353">
        <f t="shared" si="110"/>
        <v>23.16132858837485</v>
      </c>
      <c r="I54" s="354">
        <f t="shared" si="117"/>
        <v>5</v>
      </c>
      <c r="J54" s="355">
        <f t="shared" si="16"/>
        <v>7.4139976275207589E-2</v>
      </c>
      <c r="K54" s="354">
        <f t="shared" si="118"/>
        <v>7</v>
      </c>
      <c r="L54" s="356">
        <f t="shared" si="113"/>
        <v>0.10379596678529061</v>
      </c>
      <c r="M54" s="360">
        <f t="shared" si="119"/>
        <v>3407</v>
      </c>
      <c r="N54" s="357">
        <f t="shared" si="43"/>
        <v>50.518979833926458</v>
      </c>
      <c r="O54" s="358">
        <f t="shared" si="120"/>
        <v>3337</v>
      </c>
      <c r="P54" s="359">
        <f t="shared" si="20"/>
        <v>49.481020166073549</v>
      </c>
      <c r="Q54" s="360">
        <f t="shared" si="121"/>
        <v>1025</v>
      </c>
      <c r="R54" s="357">
        <f t="shared" si="6"/>
        <v>56.504961411245866</v>
      </c>
      <c r="S54" s="358">
        <f t="shared" si="122"/>
        <v>789</v>
      </c>
      <c r="T54" s="361">
        <f t="shared" si="7"/>
        <v>43.495038588754134</v>
      </c>
      <c r="U54" s="360">
        <f t="shared" si="123"/>
        <v>1559</v>
      </c>
      <c r="V54" s="353">
        <f t="shared" si="24"/>
        <v>23.116844602609728</v>
      </c>
      <c r="W54" s="358">
        <f t="shared" si="124"/>
        <v>5185</v>
      </c>
      <c r="X54" s="361">
        <f t="shared" si="8"/>
        <v>76.883155397390269</v>
      </c>
      <c r="Y54" s="360">
        <f t="shared" si="125"/>
        <v>1238.4038467120001</v>
      </c>
      <c r="Z54" s="353">
        <f t="shared" si="126"/>
        <v>68.269230800000003</v>
      </c>
      <c r="AA54" s="360">
        <f t="shared" si="127"/>
        <v>575.59615328799987</v>
      </c>
      <c r="AB54" s="361">
        <f t="shared" si="128"/>
        <v>31.73076919999999</v>
      </c>
      <c r="AC54" s="360">
        <f t="shared" si="129"/>
        <v>732</v>
      </c>
      <c r="AD54" s="353">
        <f t="shared" si="9"/>
        <v>40.352811466372657</v>
      </c>
      <c r="AE54" s="358">
        <f t="shared" si="130"/>
        <v>277</v>
      </c>
      <c r="AF54" s="353">
        <f t="shared" si="30"/>
        <v>15.270121278941565</v>
      </c>
      <c r="AG54" s="358">
        <f t="shared" si="131"/>
        <v>290</v>
      </c>
      <c r="AH54" s="357">
        <f t="shared" si="10"/>
        <v>15.986769570011026</v>
      </c>
      <c r="AI54" s="358">
        <f t="shared" si="132"/>
        <v>512</v>
      </c>
      <c r="AJ54" s="357">
        <f t="shared" si="33"/>
        <v>28.224917309812568</v>
      </c>
      <c r="AK54" s="358">
        <f t="shared" si="133"/>
        <v>3</v>
      </c>
      <c r="AL54" s="353">
        <f t="shared" si="35"/>
        <v>0.16538037486218302</v>
      </c>
      <c r="AM54" s="358">
        <f t="shared" si="134"/>
        <v>0</v>
      </c>
      <c r="AN54" s="361">
        <f t="shared" si="11"/>
        <v>0</v>
      </c>
      <c r="AO54" s="723">
        <f t="shared" si="135"/>
        <v>6744</v>
      </c>
      <c r="AP54" s="362">
        <f t="shared" si="38"/>
        <v>1814</v>
      </c>
      <c r="AS54" s="13">
        <v>266</v>
      </c>
      <c r="AT54" s="1">
        <v>3613</v>
      </c>
      <c r="AU54" s="1">
        <v>9300</v>
      </c>
      <c r="AV54" s="1">
        <v>5053</v>
      </c>
      <c r="AW54" s="1">
        <v>593</v>
      </c>
      <c r="AX54" s="1">
        <v>791</v>
      </c>
      <c r="AY54" s="13">
        <v>266</v>
      </c>
      <c r="AZ54" s="1">
        <v>9130</v>
      </c>
      <c r="BA54" s="1">
        <v>10220</v>
      </c>
      <c r="BB54" s="13">
        <v>266</v>
      </c>
      <c r="BC54" s="1">
        <v>18414</v>
      </c>
      <c r="BD54" s="1">
        <v>936</v>
      </c>
      <c r="BE54" s="1"/>
      <c r="BF54" s="13">
        <v>266</v>
      </c>
      <c r="BG54" s="503">
        <f t="shared" si="39"/>
        <v>186986.91908830201</v>
      </c>
      <c r="BH54" s="503">
        <f t="shared" si="40"/>
        <v>912.08091169799445</v>
      </c>
      <c r="BI54" s="13">
        <v>266</v>
      </c>
      <c r="BJ54" s="1">
        <v>86494</v>
      </c>
      <c r="BK54" s="1">
        <v>101405</v>
      </c>
      <c r="BL54" s="13">
        <v>266</v>
      </c>
      <c r="BM54" s="1">
        <v>58204</v>
      </c>
      <c r="BN54" s="1">
        <v>60770</v>
      </c>
      <c r="BO54" s="1">
        <v>27477</v>
      </c>
      <c r="BP54" s="1">
        <v>39984</v>
      </c>
      <c r="BQ54" s="1">
        <v>813</v>
      </c>
      <c r="BR54" s="499">
        <v>651</v>
      </c>
      <c r="BS54" s="499">
        <v>0.99514589799999997</v>
      </c>
      <c r="BT54" s="899">
        <v>266</v>
      </c>
      <c r="BU54" s="1">
        <v>187899</v>
      </c>
      <c r="BV54" s="900">
        <f t="shared" si="41"/>
        <v>186986.91908830201</v>
      </c>
      <c r="BW54" s="900">
        <f t="shared" si="42"/>
        <v>912.08091169799445</v>
      </c>
      <c r="CA54" s="810">
        <v>266</v>
      </c>
      <c r="CB54" s="809">
        <v>187899</v>
      </c>
    </row>
    <row r="55" spans="1:80" ht="15">
      <c r="A55" s="388">
        <v>284</v>
      </c>
      <c r="B55" s="389" t="s">
        <v>108</v>
      </c>
      <c r="C55" s="352">
        <f t="shared" si="114"/>
        <v>11578</v>
      </c>
      <c r="D55" s="353">
        <f t="shared" si="111"/>
        <v>62.954706106247627</v>
      </c>
      <c r="E55" s="354">
        <f t="shared" si="115"/>
        <v>6052</v>
      </c>
      <c r="F55" s="353">
        <f t="shared" si="112"/>
        <v>32.907400358871186</v>
      </c>
      <c r="G55" s="354">
        <f t="shared" si="116"/>
        <v>701</v>
      </c>
      <c r="H55" s="353">
        <f t="shared" si="110"/>
        <v>3.8116470012506114</v>
      </c>
      <c r="I55" s="354">
        <f t="shared" si="117"/>
        <v>23</v>
      </c>
      <c r="J55" s="355">
        <f t="shared" si="16"/>
        <v>0.12506117122505572</v>
      </c>
      <c r="K55" s="354">
        <f t="shared" si="118"/>
        <v>37</v>
      </c>
      <c r="L55" s="356">
        <f t="shared" si="113"/>
        <v>0.20118536240552445</v>
      </c>
      <c r="M55" s="360">
        <f t="shared" si="119"/>
        <v>9151</v>
      </c>
      <c r="N55" s="357">
        <f t="shared" si="43"/>
        <v>49.758033820890653</v>
      </c>
      <c r="O55" s="358">
        <f t="shared" si="120"/>
        <v>9240</v>
      </c>
      <c r="P55" s="359">
        <f t="shared" si="20"/>
        <v>50.24196617910934</v>
      </c>
      <c r="Q55" s="360">
        <f t="shared" si="121"/>
        <v>1770</v>
      </c>
      <c r="R55" s="357">
        <f t="shared" si="6"/>
        <v>55.959532089788176</v>
      </c>
      <c r="S55" s="358">
        <f t="shared" si="122"/>
        <v>1393</v>
      </c>
      <c r="T55" s="361">
        <f t="shared" si="7"/>
        <v>44.040467910211824</v>
      </c>
      <c r="U55" s="360">
        <f t="shared" si="123"/>
        <v>5561</v>
      </c>
      <c r="V55" s="353">
        <f t="shared" si="24"/>
        <v>30.237616225327606</v>
      </c>
      <c r="W55" s="358">
        <f t="shared" si="124"/>
        <v>12830</v>
      </c>
      <c r="X55" s="361">
        <f t="shared" si="8"/>
        <v>69.762383774672401</v>
      </c>
      <c r="Y55" s="360">
        <f t="shared" si="125"/>
        <v>2269.8663912020002</v>
      </c>
      <c r="Z55" s="353">
        <f t="shared" si="126"/>
        <v>71.763085400000008</v>
      </c>
      <c r="AA55" s="360">
        <f t="shared" si="127"/>
        <v>893.13360879799984</v>
      </c>
      <c r="AB55" s="361">
        <f t="shared" si="128"/>
        <v>28.236914599999995</v>
      </c>
      <c r="AC55" s="360">
        <f t="shared" si="129"/>
        <v>1361</v>
      </c>
      <c r="AD55" s="353">
        <f t="shared" si="9"/>
        <v>43.028770154916216</v>
      </c>
      <c r="AE55" s="358">
        <f t="shared" si="130"/>
        <v>768</v>
      </c>
      <c r="AF55" s="353">
        <f t="shared" si="30"/>
        <v>24.280746127094531</v>
      </c>
      <c r="AG55" s="358">
        <f t="shared" si="131"/>
        <v>408</v>
      </c>
      <c r="AH55" s="357">
        <f t="shared" si="10"/>
        <v>12.899146380018969</v>
      </c>
      <c r="AI55" s="358">
        <f t="shared" si="132"/>
        <v>625</v>
      </c>
      <c r="AJ55" s="357">
        <f t="shared" si="33"/>
        <v>19.759721783117293</v>
      </c>
      <c r="AK55" s="358">
        <f t="shared" si="133"/>
        <v>1</v>
      </c>
      <c r="AL55" s="353">
        <f t="shared" si="35"/>
        <v>3.1615554852987671E-2</v>
      </c>
      <c r="AM55" s="358">
        <f t="shared" si="134"/>
        <v>0</v>
      </c>
      <c r="AN55" s="361">
        <f t="shared" si="11"/>
        <v>0</v>
      </c>
      <c r="AO55" s="723">
        <f t="shared" si="135"/>
        <v>18391</v>
      </c>
      <c r="AP55" s="362">
        <f t="shared" si="38"/>
        <v>3163</v>
      </c>
      <c r="AS55" s="13">
        <v>282</v>
      </c>
      <c r="AT55" s="1">
        <v>732</v>
      </c>
      <c r="AU55" s="1">
        <v>4211</v>
      </c>
      <c r="AV55" s="1">
        <v>2513</v>
      </c>
      <c r="AW55" s="1">
        <v>51</v>
      </c>
      <c r="AX55" s="1">
        <v>133</v>
      </c>
      <c r="AY55" s="13">
        <v>282</v>
      </c>
      <c r="AZ55" s="1">
        <v>3580</v>
      </c>
      <c r="BA55" s="1">
        <v>4060</v>
      </c>
      <c r="BB55" s="13">
        <v>282</v>
      </c>
      <c r="BC55" s="1">
        <v>3694</v>
      </c>
      <c r="BD55" s="1">
        <v>3946</v>
      </c>
      <c r="BE55" s="1"/>
      <c r="BF55" s="13">
        <v>282</v>
      </c>
      <c r="BG55" s="503">
        <f t="shared" si="39"/>
        <v>4962.1582953200004</v>
      </c>
      <c r="BH55" s="503">
        <f t="shared" si="40"/>
        <v>1845.8417046799996</v>
      </c>
      <c r="BI55" s="13">
        <v>282</v>
      </c>
      <c r="BJ55" s="1">
        <v>3789</v>
      </c>
      <c r="BK55" s="1">
        <v>3019</v>
      </c>
      <c r="BL55" s="13">
        <v>282</v>
      </c>
      <c r="BM55" s="1">
        <v>2795</v>
      </c>
      <c r="BN55" s="1">
        <v>1045</v>
      </c>
      <c r="BO55" s="1">
        <v>992</v>
      </c>
      <c r="BP55" s="1">
        <v>1974</v>
      </c>
      <c r="BQ55" s="1">
        <v>2</v>
      </c>
      <c r="BR55" s="499"/>
      <c r="BS55" s="499">
        <v>0.728871665</v>
      </c>
      <c r="BT55" s="899">
        <v>282</v>
      </c>
      <c r="BU55" s="1">
        <v>6808</v>
      </c>
      <c r="BV55" s="900">
        <f t="shared" si="41"/>
        <v>4962.1582953200004</v>
      </c>
      <c r="BW55" s="900">
        <f t="shared" si="42"/>
        <v>1845.8417046799996</v>
      </c>
      <c r="CA55" s="810">
        <v>282</v>
      </c>
      <c r="CB55" s="809">
        <v>6808</v>
      </c>
    </row>
    <row r="56" spans="1:80" ht="15">
      <c r="A56" s="388">
        <v>306</v>
      </c>
      <c r="B56" s="389" t="s">
        <v>110</v>
      </c>
      <c r="C56" s="352">
        <f t="shared" si="114"/>
        <v>729</v>
      </c>
      <c r="D56" s="353">
        <f t="shared" si="111"/>
        <v>19.777536625067825</v>
      </c>
      <c r="E56" s="354">
        <f t="shared" si="115"/>
        <v>2687</v>
      </c>
      <c r="F56" s="353">
        <f t="shared" si="112"/>
        <v>72.89744981009224</v>
      </c>
      <c r="G56" s="354">
        <f t="shared" si="116"/>
        <v>259</v>
      </c>
      <c r="H56" s="353">
        <f t="shared" si="110"/>
        <v>7.0265870862723814</v>
      </c>
      <c r="I56" s="354">
        <f t="shared" si="117"/>
        <v>0</v>
      </c>
      <c r="J56" s="355">
        <f t="shared" si="16"/>
        <v>0</v>
      </c>
      <c r="K56" s="354">
        <f t="shared" si="118"/>
        <v>11</v>
      </c>
      <c r="L56" s="356">
        <f t="shared" si="113"/>
        <v>0.29842647856755289</v>
      </c>
      <c r="M56" s="360">
        <f t="shared" si="119"/>
        <v>1847</v>
      </c>
      <c r="N56" s="357">
        <f t="shared" si="43"/>
        <v>50.108518719479115</v>
      </c>
      <c r="O56" s="358">
        <f t="shared" si="120"/>
        <v>1839</v>
      </c>
      <c r="P56" s="359">
        <f t="shared" si="20"/>
        <v>49.891481280520885</v>
      </c>
      <c r="Q56" s="360">
        <f t="shared" si="121"/>
        <v>574</v>
      </c>
      <c r="R56" s="357">
        <f t="shared" si="6"/>
        <v>55.192307692307693</v>
      </c>
      <c r="S56" s="358">
        <f t="shared" si="122"/>
        <v>466</v>
      </c>
      <c r="T56" s="361">
        <f t="shared" si="7"/>
        <v>44.807692307692307</v>
      </c>
      <c r="U56" s="360">
        <f t="shared" si="123"/>
        <v>1588</v>
      </c>
      <c r="V56" s="353">
        <f t="shared" si="24"/>
        <v>43.081931633206729</v>
      </c>
      <c r="W56" s="358">
        <f t="shared" si="124"/>
        <v>2098</v>
      </c>
      <c r="X56" s="361">
        <f t="shared" si="8"/>
        <v>56.918068366793271</v>
      </c>
      <c r="Y56" s="360">
        <f t="shared" si="125"/>
        <v>686.60194200000001</v>
      </c>
      <c r="Z56" s="353">
        <f t="shared" si="126"/>
        <v>66.019417500000003</v>
      </c>
      <c r="AA56" s="360">
        <f t="shared" si="127"/>
        <v>353.39805799999999</v>
      </c>
      <c r="AB56" s="361">
        <f t="shared" si="128"/>
        <v>33.980582499999997</v>
      </c>
      <c r="AC56" s="360">
        <f t="shared" si="129"/>
        <v>437</v>
      </c>
      <c r="AD56" s="353">
        <f t="shared" si="9"/>
        <v>42.019230769230766</v>
      </c>
      <c r="AE56" s="358">
        <f t="shared" si="130"/>
        <v>251</v>
      </c>
      <c r="AF56" s="353">
        <f t="shared" si="30"/>
        <v>24.134615384615383</v>
      </c>
      <c r="AG56" s="358">
        <f t="shared" si="131"/>
        <v>137</v>
      </c>
      <c r="AH56" s="357">
        <f t="shared" si="10"/>
        <v>13.173076923076923</v>
      </c>
      <c r="AI56" s="358">
        <f t="shared" si="132"/>
        <v>214</v>
      </c>
      <c r="AJ56" s="357">
        <f t="shared" si="33"/>
        <v>20.576923076923077</v>
      </c>
      <c r="AK56" s="358">
        <f t="shared" si="133"/>
        <v>0</v>
      </c>
      <c r="AL56" s="353">
        <f t="shared" si="35"/>
        <v>0</v>
      </c>
      <c r="AM56" s="358">
        <f t="shared" si="134"/>
        <v>1</v>
      </c>
      <c r="AN56" s="361">
        <f t="shared" si="11"/>
        <v>9.6153846153846159E-2</v>
      </c>
      <c r="AO56" s="723">
        <f t="shared" si="135"/>
        <v>3686</v>
      </c>
      <c r="AP56" s="362">
        <f t="shared" si="38"/>
        <v>1040</v>
      </c>
      <c r="AS56" s="13">
        <v>284</v>
      </c>
      <c r="AT56" s="1">
        <v>11578</v>
      </c>
      <c r="AU56" s="1">
        <v>6052</v>
      </c>
      <c r="AV56" s="1">
        <v>701</v>
      </c>
      <c r="AW56" s="1">
        <v>23</v>
      </c>
      <c r="AX56" s="1">
        <v>37</v>
      </c>
      <c r="AY56" s="13">
        <v>284</v>
      </c>
      <c r="AZ56" s="1">
        <v>9151</v>
      </c>
      <c r="BA56" s="1">
        <v>9240</v>
      </c>
      <c r="BB56" s="13">
        <v>284</v>
      </c>
      <c r="BC56" s="1">
        <v>5561</v>
      </c>
      <c r="BD56" s="1">
        <v>12830</v>
      </c>
      <c r="BE56" s="1"/>
      <c r="BF56" s="13">
        <v>284</v>
      </c>
      <c r="BG56" s="503">
        <f t="shared" si="39"/>
        <v>2269.8663912020002</v>
      </c>
      <c r="BH56" s="503">
        <f t="shared" si="40"/>
        <v>893.13360879799984</v>
      </c>
      <c r="BI56" s="13">
        <v>284</v>
      </c>
      <c r="BJ56" s="1">
        <v>1770</v>
      </c>
      <c r="BK56" s="1">
        <v>1393</v>
      </c>
      <c r="BL56" s="13">
        <v>284</v>
      </c>
      <c r="BM56" s="1">
        <v>1361</v>
      </c>
      <c r="BN56" s="1">
        <v>768</v>
      </c>
      <c r="BO56" s="1">
        <v>408</v>
      </c>
      <c r="BP56" s="1">
        <v>625</v>
      </c>
      <c r="BQ56" s="1">
        <v>1</v>
      </c>
      <c r="BR56" s="499"/>
      <c r="BS56" s="499">
        <v>0.71763085400000004</v>
      </c>
      <c r="BT56" s="899">
        <v>284</v>
      </c>
      <c r="BU56" s="1">
        <v>3163</v>
      </c>
      <c r="BV56" s="900">
        <f t="shared" si="41"/>
        <v>2269.8663912020002</v>
      </c>
      <c r="BW56" s="900">
        <f t="shared" si="42"/>
        <v>893.13360879799984</v>
      </c>
      <c r="CA56" s="810">
        <v>284</v>
      </c>
      <c r="CB56" s="809">
        <v>3163</v>
      </c>
    </row>
    <row r="57" spans="1:80" ht="15">
      <c r="A57" s="388">
        <v>347</v>
      </c>
      <c r="B57" s="389" t="s">
        <v>124</v>
      </c>
      <c r="C57" s="352">
        <f t="shared" si="114"/>
        <v>583</v>
      </c>
      <c r="D57" s="353">
        <f t="shared" si="111"/>
        <v>17.877951548604724</v>
      </c>
      <c r="E57" s="354">
        <f t="shared" si="115"/>
        <v>1973</v>
      </c>
      <c r="F57" s="353">
        <f t="shared" si="112"/>
        <v>60.502913216804664</v>
      </c>
      <c r="G57" s="354">
        <f t="shared" si="116"/>
        <v>687</v>
      </c>
      <c r="H57" s="353">
        <f t="shared" si="110"/>
        <v>21.067157313707451</v>
      </c>
      <c r="I57" s="354">
        <f t="shared" si="117"/>
        <v>2</v>
      </c>
      <c r="J57" s="355">
        <f t="shared" si="16"/>
        <v>6.1330880098129412E-2</v>
      </c>
      <c r="K57" s="354">
        <f t="shared" si="118"/>
        <v>16</v>
      </c>
      <c r="L57" s="356">
        <f t="shared" si="113"/>
        <v>0.49064704078503529</v>
      </c>
      <c r="M57" s="360">
        <f t="shared" si="119"/>
        <v>1684</v>
      </c>
      <c r="N57" s="357">
        <f t="shared" si="43"/>
        <v>51.640601042624958</v>
      </c>
      <c r="O57" s="358">
        <f t="shared" si="120"/>
        <v>1577</v>
      </c>
      <c r="P57" s="359">
        <f t="shared" si="20"/>
        <v>48.359398957375035</v>
      </c>
      <c r="Q57" s="360">
        <f t="shared" si="121"/>
        <v>480</v>
      </c>
      <c r="R57" s="357">
        <f t="shared" si="6"/>
        <v>59.925093632958806</v>
      </c>
      <c r="S57" s="358">
        <f t="shared" si="122"/>
        <v>321</v>
      </c>
      <c r="T57" s="361">
        <f t="shared" si="7"/>
        <v>40.074906367041194</v>
      </c>
      <c r="U57" s="360">
        <f t="shared" si="123"/>
        <v>1590</v>
      </c>
      <c r="V57" s="353">
        <f t="shared" si="24"/>
        <v>48.758049678012874</v>
      </c>
      <c r="W57" s="358">
        <f t="shared" si="124"/>
        <v>1671</v>
      </c>
      <c r="X57" s="361">
        <f t="shared" si="8"/>
        <v>51.241950321987119</v>
      </c>
      <c r="Y57" s="360">
        <f t="shared" si="125"/>
        <v>567.82479807900006</v>
      </c>
      <c r="Z57" s="353">
        <f t="shared" si="126"/>
        <v>70.889487900000006</v>
      </c>
      <c r="AA57" s="360">
        <f t="shared" si="127"/>
        <v>233.17520192099994</v>
      </c>
      <c r="AB57" s="361">
        <f t="shared" si="128"/>
        <v>29.11051209999999</v>
      </c>
      <c r="AC57" s="360">
        <f t="shared" si="129"/>
        <v>357</v>
      </c>
      <c r="AD57" s="353">
        <f t="shared" si="9"/>
        <v>44.569288389513105</v>
      </c>
      <c r="AE57" s="358">
        <f t="shared" si="130"/>
        <v>119</v>
      </c>
      <c r="AF57" s="353">
        <f t="shared" si="30"/>
        <v>14.856429463171036</v>
      </c>
      <c r="AG57" s="358">
        <f t="shared" si="131"/>
        <v>123</v>
      </c>
      <c r="AH57" s="357">
        <f t="shared" si="10"/>
        <v>15.355805243445692</v>
      </c>
      <c r="AI57" s="358">
        <f t="shared" si="132"/>
        <v>201</v>
      </c>
      <c r="AJ57" s="357">
        <f t="shared" si="33"/>
        <v>25.0936329588015</v>
      </c>
      <c r="AK57" s="358">
        <f t="shared" si="133"/>
        <v>0</v>
      </c>
      <c r="AL57" s="353">
        <f t="shared" si="35"/>
        <v>0</v>
      </c>
      <c r="AM57" s="358">
        <f t="shared" si="134"/>
        <v>1</v>
      </c>
      <c r="AN57" s="361">
        <f t="shared" si="11"/>
        <v>0.12484394506866417</v>
      </c>
      <c r="AO57" s="723">
        <f t="shared" si="135"/>
        <v>3261</v>
      </c>
      <c r="AP57" s="362">
        <f t="shared" si="38"/>
        <v>801</v>
      </c>
      <c r="AS57" s="13">
        <v>306</v>
      </c>
      <c r="AT57" s="1">
        <v>729</v>
      </c>
      <c r="AU57" s="1">
        <v>2687</v>
      </c>
      <c r="AV57" s="1">
        <v>259</v>
      </c>
      <c r="AW57" s="1">
        <v>0</v>
      </c>
      <c r="AX57" s="1">
        <v>11</v>
      </c>
      <c r="AY57" s="13">
        <v>306</v>
      </c>
      <c r="AZ57" s="1">
        <v>1847</v>
      </c>
      <c r="BA57" s="1">
        <v>1839</v>
      </c>
      <c r="BB57" s="13">
        <v>306</v>
      </c>
      <c r="BC57" s="1">
        <v>1588</v>
      </c>
      <c r="BD57" s="1">
        <v>2098</v>
      </c>
      <c r="BE57" s="1"/>
      <c r="BF57" s="13">
        <v>306</v>
      </c>
      <c r="BG57" s="503">
        <f t="shared" si="39"/>
        <v>686.60194200000001</v>
      </c>
      <c r="BH57" s="503">
        <f t="shared" si="40"/>
        <v>353.39805799999999</v>
      </c>
      <c r="BI57" s="13">
        <v>306</v>
      </c>
      <c r="BJ57" s="1">
        <v>574</v>
      </c>
      <c r="BK57" s="1">
        <v>466</v>
      </c>
      <c r="BL57" s="13">
        <v>306</v>
      </c>
      <c r="BM57" s="1">
        <v>437</v>
      </c>
      <c r="BN57" s="1">
        <v>251</v>
      </c>
      <c r="BO57" s="1">
        <v>137</v>
      </c>
      <c r="BP57" s="1">
        <v>214</v>
      </c>
      <c r="BQ57" s="1"/>
      <c r="BR57" s="499">
        <v>1</v>
      </c>
      <c r="BS57" s="499">
        <v>0.66019417499999999</v>
      </c>
      <c r="BT57" s="899">
        <v>306</v>
      </c>
      <c r="BU57" s="1">
        <v>1040</v>
      </c>
      <c r="BV57" s="900">
        <f t="shared" si="41"/>
        <v>686.60194200000001</v>
      </c>
      <c r="BW57" s="900">
        <f t="shared" si="42"/>
        <v>353.39805799999999</v>
      </c>
      <c r="CA57" s="810">
        <v>306</v>
      </c>
      <c r="CB57" s="809">
        <v>1040</v>
      </c>
    </row>
    <row r="58" spans="1:80" ht="15">
      <c r="A58" s="388">
        <v>411</v>
      </c>
      <c r="B58" s="389" t="s">
        <v>145</v>
      </c>
      <c r="C58" s="352">
        <f t="shared" si="114"/>
        <v>2956</v>
      </c>
      <c r="D58" s="353">
        <f t="shared" si="111"/>
        <v>40.092228400922288</v>
      </c>
      <c r="E58" s="354">
        <f t="shared" si="115"/>
        <v>2967</v>
      </c>
      <c r="F58" s="353">
        <f t="shared" si="112"/>
        <v>40.241421402414211</v>
      </c>
      <c r="G58" s="354">
        <f t="shared" si="116"/>
        <v>1435</v>
      </c>
      <c r="H58" s="353">
        <f t="shared" si="110"/>
        <v>19.462905194629052</v>
      </c>
      <c r="I58" s="354">
        <f t="shared" si="117"/>
        <v>0</v>
      </c>
      <c r="J58" s="355">
        <f t="shared" si="16"/>
        <v>0</v>
      </c>
      <c r="K58" s="354">
        <f t="shared" si="118"/>
        <v>15</v>
      </c>
      <c r="L58" s="356">
        <f t="shared" si="113"/>
        <v>0.20344500203445001</v>
      </c>
      <c r="M58" s="360">
        <f t="shared" si="119"/>
        <v>3884</v>
      </c>
      <c r="N58" s="357">
        <f t="shared" si="43"/>
        <v>52.678692526786932</v>
      </c>
      <c r="O58" s="358">
        <f t="shared" si="120"/>
        <v>3489</v>
      </c>
      <c r="P58" s="359">
        <f t="shared" si="20"/>
        <v>47.321307473213075</v>
      </c>
      <c r="Q58" s="360">
        <f t="shared" si="121"/>
        <v>629</v>
      </c>
      <c r="R58" s="357">
        <f t="shared" si="6"/>
        <v>52.591973244147162</v>
      </c>
      <c r="S58" s="358">
        <f t="shared" si="122"/>
        <v>567</v>
      </c>
      <c r="T58" s="361">
        <f t="shared" si="7"/>
        <v>47.408026755852845</v>
      </c>
      <c r="U58" s="360">
        <f t="shared" si="123"/>
        <v>2409</v>
      </c>
      <c r="V58" s="353">
        <f t="shared" si="24"/>
        <v>32.673267326732677</v>
      </c>
      <c r="W58" s="358">
        <f t="shared" si="124"/>
        <v>4964</v>
      </c>
      <c r="X58" s="361">
        <f t="shared" si="8"/>
        <v>67.32673267326733</v>
      </c>
      <c r="Y58" s="360">
        <f t="shared" si="125"/>
        <v>933.71929778399999</v>
      </c>
      <c r="Z58" s="353">
        <f t="shared" si="126"/>
        <v>78.070175399999997</v>
      </c>
      <c r="AA58" s="360">
        <f t="shared" si="127"/>
        <v>262.28070221600001</v>
      </c>
      <c r="AB58" s="361">
        <f t="shared" si="128"/>
        <v>21.9298246</v>
      </c>
      <c r="AC58" s="360">
        <f t="shared" si="129"/>
        <v>435</v>
      </c>
      <c r="AD58" s="353">
        <f t="shared" si="9"/>
        <v>36.371237458193981</v>
      </c>
      <c r="AE58" s="358">
        <f t="shared" si="130"/>
        <v>293</v>
      </c>
      <c r="AF58" s="353">
        <f t="shared" si="30"/>
        <v>24.498327759197323</v>
      </c>
      <c r="AG58" s="358">
        <f t="shared" si="131"/>
        <v>193</v>
      </c>
      <c r="AH58" s="357">
        <f t="shared" si="10"/>
        <v>16.137123745819398</v>
      </c>
      <c r="AI58" s="358">
        <f t="shared" si="132"/>
        <v>274</v>
      </c>
      <c r="AJ58" s="357">
        <f t="shared" si="33"/>
        <v>22.909698996655518</v>
      </c>
      <c r="AK58" s="358">
        <f t="shared" si="133"/>
        <v>1</v>
      </c>
      <c r="AL58" s="353">
        <f t="shared" si="35"/>
        <v>8.3612040133779264E-2</v>
      </c>
      <c r="AM58" s="358">
        <f t="shared" si="134"/>
        <v>0</v>
      </c>
      <c r="AN58" s="361">
        <f t="shared" si="11"/>
        <v>0</v>
      </c>
      <c r="AO58" s="723">
        <f t="shared" si="135"/>
        <v>7373</v>
      </c>
      <c r="AP58" s="362">
        <f t="shared" si="38"/>
        <v>1196</v>
      </c>
      <c r="AS58" s="13">
        <v>308</v>
      </c>
      <c r="AT58" s="1">
        <v>2311</v>
      </c>
      <c r="AU58" s="1">
        <v>7835</v>
      </c>
      <c r="AV58" s="1">
        <v>3614</v>
      </c>
      <c r="AW58" s="1">
        <v>15</v>
      </c>
      <c r="AX58" s="1">
        <v>89</v>
      </c>
      <c r="AY58" s="13">
        <v>308</v>
      </c>
      <c r="AZ58" s="1">
        <v>6520</v>
      </c>
      <c r="BA58" s="1">
        <v>7344</v>
      </c>
      <c r="BB58" s="13">
        <v>308</v>
      </c>
      <c r="BC58" s="1">
        <v>9042</v>
      </c>
      <c r="BD58" s="1">
        <v>4822</v>
      </c>
      <c r="BE58" s="1"/>
      <c r="BF58" s="13">
        <v>308</v>
      </c>
      <c r="BG58" s="503">
        <f t="shared" si="39"/>
        <v>34850.180366807996</v>
      </c>
      <c r="BH58" s="503">
        <f t="shared" si="40"/>
        <v>2343.8196331920044</v>
      </c>
      <c r="BI58" s="13">
        <v>308</v>
      </c>
      <c r="BJ58" s="1">
        <v>18635</v>
      </c>
      <c r="BK58" s="1">
        <v>18559</v>
      </c>
      <c r="BL58" s="13">
        <v>308</v>
      </c>
      <c r="BM58" s="1">
        <v>12994</v>
      </c>
      <c r="BN58" s="1">
        <v>8501</v>
      </c>
      <c r="BO58" s="1">
        <v>5568</v>
      </c>
      <c r="BP58" s="1">
        <v>10016</v>
      </c>
      <c r="BQ58" s="1">
        <v>73</v>
      </c>
      <c r="BR58" s="499">
        <v>42</v>
      </c>
      <c r="BS58" s="499">
        <v>0.93698393199999996</v>
      </c>
      <c r="BT58" s="899">
        <v>308</v>
      </c>
      <c r="BU58" s="1">
        <v>37194</v>
      </c>
      <c r="BV58" s="900">
        <f t="shared" si="41"/>
        <v>34850.180366807996</v>
      </c>
      <c r="BW58" s="900">
        <f t="shared" si="42"/>
        <v>2343.8196331920044</v>
      </c>
      <c r="CA58" s="810">
        <v>308</v>
      </c>
      <c r="CB58" s="809">
        <v>37194</v>
      </c>
    </row>
    <row r="59" spans="1:80" ht="15">
      <c r="A59" s="388">
        <v>501</v>
      </c>
      <c r="B59" s="389" t="s">
        <v>163</v>
      </c>
      <c r="C59" s="352">
        <f t="shared" si="114"/>
        <v>260</v>
      </c>
      <c r="D59" s="353">
        <f t="shared" si="111"/>
        <v>14.848657909765848</v>
      </c>
      <c r="E59" s="354">
        <f t="shared" si="115"/>
        <v>970</v>
      </c>
      <c r="F59" s="353">
        <f t="shared" si="112"/>
        <v>55.396916047972589</v>
      </c>
      <c r="G59" s="354">
        <f t="shared" si="116"/>
        <v>506</v>
      </c>
      <c r="H59" s="353">
        <f t="shared" si="110"/>
        <v>28.897772701313535</v>
      </c>
      <c r="I59" s="354">
        <f t="shared" si="117"/>
        <v>3</v>
      </c>
      <c r="J59" s="355">
        <f t="shared" si="16"/>
        <v>0.17133066818960593</v>
      </c>
      <c r="K59" s="354">
        <f t="shared" si="118"/>
        <v>12</v>
      </c>
      <c r="L59" s="356">
        <f t="shared" si="113"/>
        <v>0.68532267275842373</v>
      </c>
      <c r="M59" s="360">
        <f t="shared" si="119"/>
        <v>872</v>
      </c>
      <c r="N59" s="357">
        <f t="shared" si="43"/>
        <v>49.800114220445458</v>
      </c>
      <c r="O59" s="358">
        <f t="shared" si="120"/>
        <v>879</v>
      </c>
      <c r="P59" s="359">
        <f t="shared" si="20"/>
        <v>50.199885779554542</v>
      </c>
      <c r="Q59" s="360">
        <f t="shared" si="121"/>
        <v>152</v>
      </c>
      <c r="R59" s="357">
        <f t="shared" si="6"/>
        <v>53.710247349823327</v>
      </c>
      <c r="S59" s="358">
        <f t="shared" si="122"/>
        <v>131</v>
      </c>
      <c r="T59" s="361">
        <f t="shared" si="7"/>
        <v>46.289752650176681</v>
      </c>
      <c r="U59" s="360">
        <f t="shared" si="123"/>
        <v>649</v>
      </c>
      <c r="V59" s="353">
        <f t="shared" si="24"/>
        <v>37.064534551684751</v>
      </c>
      <c r="W59" s="358">
        <f t="shared" si="124"/>
        <v>1102</v>
      </c>
      <c r="X59" s="361">
        <f t="shared" si="8"/>
        <v>62.935465448315256</v>
      </c>
      <c r="Y59" s="360">
        <f t="shared" si="125"/>
        <v>224.63813227699998</v>
      </c>
      <c r="Z59" s="353">
        <f t="shared" si="126"/>
        <v>79.377431899999991</v>
      </c>
      <c r="AA59" s="360">
        <f t="shared" si="127"/>
        <v>58.361867723000017</v>
      </c>
      <c r="AB59" s="361">
        <f t="shared" si="128"/>
        <v>20.622568100000006</v>
      </c>
      <c r="AC59" s="360">
        <f t="shared" si="129"/>
        <v>116</v>
      </c>
      <c r="AD59" s="353">
        <f t="shared" si="9"/>
        <v>40.989399293286219</v>
      </c>
      <c r="AE59" s="358">
        <f t="shared" si="130"/>
        <v>62</v>
      </c>
      <c r="AF59" s="353">
        <f t="shared" si="30"/>
        <v>21.908127208480565</v>
      </c>
      <c r="AG59" s="358">
        <f t="shared" si="131"/>
        <v>36</v>
      </c>
      <c r="AH59" s="357">
        <f t="shared" si="10"/>
        <v>12.7208480565371</v>
      </c>
      <c r="AI59" s="358">
        <f t="shared" si="132"/>
        <v>69</v>
      </c>
      <c r="AJ59" s="357">
        <f t="shared" si="33"/>
        <v>24.381625441696116</v>
      </c>
      <c r="AK59" s="358">
        <f t="shared" si="133"/>
        <v>0</v>
      </c>
      <c r="AL59" s="353">
        <f t="shared" si="35"/>
        <v>0</v>
      </c>
      <c r="AM59" s="358">
        <f t="shared" si="134"/>
        <v>0</v>
      </c>
      <c r="AN59" s="361">
        <f t="shared" si="11"/>
        <v>0</v>
      </c>
      <c r="AO59" s="723">
        <f t="shared" si="135"/>
        <v>1751</v>
      </c>
      <c r="AP59" s="362">
        <f t="shared" si="38"/>
        <v>283</v>
      </c>
      <c r="AS59" s="13">
        <v>310</v>
      </c>
      <c r="AT59" s="1">
        <v>565</v>
      </c>
      <c r="AU59" s="1">
        <v>3195</v>
      </c>
      <c r="AV59" s="1">
        <v>907</v>
      </c>
      <c r="AW59" s="1">
        <v>3</v>
      </c>
      <c r="AX59" s="1">
        <v>7</v>
      </c>
      <c r="AY59" s="13">
        <v>310</v>
      </c>
      <c r="AZ59" s="1">
        <v>2275</v>
      </c>
      <c r="BA59" s="1">
        <v>2402</v>
      </c>
      <c r="BB59" s="13">
        <v>310</v>
      </c>
      <c r="BC59" s="1">
        <v>2332</v>
      </c>
      <c r="BD59" s="1">
        <v>2345</v>
      </c>
      <c r="BE59" s="1"/>
      <c r="BF59" s="13">
        <v>310</v>
      </c>
      <c r="BG59" s="503">
        <f t="shared" si="39"/>
        <v>2249.7601909280002</v>
      </c>
      <c r="BH59" s="503">
        <f t="shared" si="40"/>
        <v>338.23980907199984</v>
      </c>
      <c r="BI59" s="13">
        <v>310</v>
      </c>
      <c r="BJ59" s="1">
        <v>1484</v>
      </c>
      <c r="BK59" s="1">
        <v>1104</v>
      </c>
      <c r="BL59" s="13">
        <v>310</v>
      </c>
      <c r="BM59" s="1">
        <v>1138</v>
      </c>
      <c r="BN59" s="1">
        <v>444</v>
      </c>
      <c r="BO59" s="1">
        <v>342</v>
      </c>
      <c r="BP59" s="1">
        <v>660</v>
      </c>
      <c r="BQ59" s="1">
        <v>4</v>
      </c>
      <c r="BR59" s="499"/>
      <c r="BS59" s="499">
        <v>0.86930455600000001</v>
      </c>
      <c r="BT59" s="899">
        <v>310</v>
      </c>
      <c r="BU59" s="1">
        <v>2588</v>
      </c>
      <c r="BV59" s="900">
        <f t="shared" si="41"/>
        <v>2249.7601909280002</v>
      </c>
      <c r="BW59" s="900">
        <f t="shared" si="42"/>
        <v>338.23980907199984</v>
      </c>
      <c r="CA59" s="810">
        <v>310</v>
      </c>
      <c r="CB59" s="809">
        <v>2588</v>
      </c>
    </row>
    <row r="60" spans="1:80" ht="15">
      <c r="A60" s="388">
        <v>543</v>
      </c>
      <c r="B60" s="389" t="s">
        <v>167</v>
      </c>
      <c r="C60" s="352">
        <f t="shared" si="114"/>
        <v>5593</v>
      </c>
      <c r="D60" s="353">
        <f t="shared" si="111"/>
        <v>84.257306417595657</v>
      </c>
      <c r="E60" s="354">
        <f t="shared" si="115"/>
        <v>1014</v>
      </c>
      <c r="F60" s="353">
        <f t="shared" si="112"/>
        <v>15.275685447423923</v>
      </c>
      <c r="G60" s="354">
        <f t="shared" si="116"/>
        <v>29</v>
      </c>
      <c r="H60" s="353">
        <f t="shared" si="110"/>
        <v>0.43687857788490514</v>
      </c>
      <c r="I60" s="354">
        <f t="shared" si="117"/>
        <v>0</v>
      </c>
      <c r="J60" s="355">
        <f t="shared" si="16"/>
        <v>0</v>
      </c>
      <c r="K60" s="354">
        <f t="shared" si="118"/>
        <v>2</v>
      </c>
      <c r="L60" s="356">
        <f t="shared" si="113"/>
        <v>3.0129557095510694E-2</v>
      </c>
      <c r="M60" s="360">
        <f t="shared" si="119"/>
        <v>3480</v>
      </c>
      <c r="N60" s="357">
        <f t="shared" si="43"/>
        <v>52.425429346188615</v>
      </c>
      <c r="O60" s="358">
        <f t="shared" si="120"/>
        <v>3158</v>
      </c>
      <c r="P60" s="359">
        <f t="shared" si="20"/>
        <v>47.574570653811385</v>
      </c>
      <c r="Q60" s="360">
        <f t="shared" si="121"/>
        <v>316</v>
      </c>
      <c r="R60" s="357">
        <f t="shared" si="6"/>
        <v>54.576856649395509</v>
      </c>
      <c r="S60" s="358">
        <f t="shared" si="122"/>
        <v>263</v>
      </c>
      <c r="T60" s="361">
        <f t="shared" si="7"/>
        <v>45.423143350604491</v>
      </c>
      <c r="U60" s="360">
        <f t="shared" si="123"/>
        <v>1450</v>
      </c>
      <c r="V60" s="353">
        <f t="shared" si="24"/>
        <v>21.843928894245256</v>
      </c>
      <c r="W60" s="358">
        <f t="shared" si="124"/>
        <v>5188</v>
      </c>
      <c r="X60" s="361">
        <f t="shared" si="8"/>
        <v>78.156071105754748</v>
      </c>
      <c r="Y60" s="360">
        <f t="shared" si="125"/>
        <v>293.95384633200001</v>
      </c>
      <c r="Z60" s="353">
        <f t="shared" si="126"/>
        <v>50.769230799999995</v>
      </c>
      <c r="AA60" s="360">
        <f t="shared" si="127"/>
        <v>285.04615366799999</v>
      </c>
      <c r="AB60" s="361">
        <f t="shared" si="128"/>
        <v>49.230769199999997</v>
      </c>
      <c r="AC60" s="360">
        <f t="shared" si="129"/>
        <v>248</v>
      </c>
      <c r="AD60" s="353">
        <f t="shared" si="9"/>
        <v>42.832469775474955</v>
      </c>
      <c r="AE60" s="358">
        <f t="shared" si="130"/>
        <v>183</v>
      </c>
      <c r="AF60" s="353">
        <f t="shared" si="30"/>
        <v>31.606217616580313</v>
      </c>
      <c r="AG60" s="358">
        <f t="shared" si="131"/>
        <v>68</v>
      </c>
      <c r="AH60" s="357">
        <f t="shared" si="10"/>
        <v>11.744386873920552</v>
      </c>
      <c r="AI60" s="358">
        <f t="shared" si="132"/>
        <v>80</v>
      </c>
      <c r="AJ60" s="357">
        <f t="shared" si="33"/>
        <v>13.81692573402418</v>
      </c>
      <c r="AK60" s="358">
        <f t="shared" si="133"/>
        <v>0</v>
      </c>
      <c r="AL60" s="353">
        <f t="shared" si="35"/>
        <v>0</v>
      </c>
      <c r="AM60" s="358">
        <f t="shared" si="134"/>
        <v>0</v>
      </c>
      <c r="AN60" s="361">
        <f t="shared" si="11"/>
        <v>0</v>
      </c>
      <c r="AO60" s="723">
        <f t="shared" si="135"/>
        <v>6638</v>
      </c>
      <c r="AP60" s="362">
        <f t="shared" si="38"/>
        <v>579</v>
      </c>
      <c r="AS60" s="13">
        <v>313</v>
      </c>
      <c r="AT60" s="1">
        <v>5935</v>
      </c>
      <c r="AU60" s="1">
        <v>678</v>
      </c>
      <c r="AV60" s="1">
        <v>124</v>
      </c>
      <c r="AW60" s="1">
        <v>11</v>
      </c>
      <c r="AX60" s="1">
        <v>29</v>
      </c>
      <c r="AY60" s="13">
        <v>313</v>
      </c>
      <c r="AZ60" s="1">
        <v>3424</v>
      </c>
      <c r="BA60" s="1">
        <v>3353</v>
      </c>
      <c r="BB60" s="13">
        <v>313</v>
      </c>
      <c r="BC60" s="1">
        <v>3087</v>
      </c>
      <c r="BD60" s="1">
        <v>3690</v>
      </c>
      <c r="BE60" s="1"/>
      <c r="BF60" s="13">
        <v>313</v>
      </c>
      <c r="BG60" s="503">
        <f t="shared" si="39"/>
        <v>1383.4136960200001</v>
      </c>
      <c r="BH60" s="503">
        <f t="shared" si="40"/>
        <v>201.58630397999991</v>
      </c>
      <c r="BI60" s="13">
        <v>313</v>
      </c>
      <c r="BJ60" s="1">
        <v>834</v>
      </c>
      <c r="BK60" s="1">
        <v>751</v>
      </c>
      <c r="BL60" s="13">
        <v>313</v>
      </c>
      <c r="BM60" s="1">
        <v>554</v>
      </c>
      <c r="BN60" s="1">
        <v>332</v>
      </c>
      <c r="BO60" s="1">
        <v>280</v>
      </c>
      <c r="BP60" s="1">
        <v>419</v>
      </c>
      <c r="BQ60" s="1"/>
      <c r="BR60" s="499"/>
      <c r="BS60" s="499">
        <v>0.87281621200000004</v>
      </c>
      <c r="BT60" s="899">
        <v>313</v>
      </c>
      <c r="BU60" s="1">
        <v>1585</v>
      </c>
      <c r="BV60" s="900">
        <f t="shared" si="41"/>
        <v>1383.4136960200001</v>
      </c>
      <c r="BW60" s="900">
        <f t="shared" si="42"/>
        <v>201.58630397999991</v>
      </c>
      <c r="CA60" s="810">
        <v>313</v>
      </c>
      <c r="CB60" s="809">
        <v>1585</v>
      </c>
    </row>
    <row r="61" spans="1:80" ht="15">
      <c r="A61" s="388">
        <v>628</v>
      </c>
      <c r="B61" s="389" t="s">
        <v>183</v>
      </c>
      <c r="C61" s="352">
        <f t="shared" si="114"/>
        <v>3727</v>
      </c>
      <c r="D61" s="353">
        <f t="shared" si="111"/>
        <v>52.515147245314921</v>
      </c>
      <c r="E61" s="354">
        <f t="shared" si="115"/>
        <v>3132</v>
      </c>
      <c r="F61" s="353">
        <f t="shared" si="112"/>
        <v>44.131323094265184</v>
      </c>
      <c r="G61" s="354">
        <f t="shared" si="116"/>
        <v>223</v>
      </c>
      <c r="H61" s="353">
        <f t="shared" si="110"/>
        <v>3.1421727490488935</v>
      </c>
      <c r="I61" s="354">
        <f t="shared" si="117"/>
        <v>0</v>
      </c>
      <c r="J61" s="355">
        <f t="shared" si="16"/>
        <v>0</v>
      </c>
      <c r="K61" s="354">
        <f t="shared" si="118"/>
        <v>15</v>
      </c>
      <c r="L61" s="356">
        <f t="shared" si="113"/>
        <v>0.21135691137100185</v>
      </c>
      <c r="M61" s="360">
        <f t="shared" si="119"/>
        <v>3693</v>
      </c>
      <c r="N61" s="357">
        <f t="shared" si="43"/>
        <v>52.036071579540653</v>
      </c>
      <c r="O61" s="358">
        <f t="shared" si="120"/>
        <v>3404</v>
      </c>
      <c r="P61" s="359">
        <f t="shared" si="20"/>
        <v>47.963928420459354</v>
      </c>
      <c r="Q61" s="360">
        <f t="shared" si="121"/>
        <v>409</v>
      </c>
      <c r="R61" s="357">
        <f t="shared" si="6"/>
        <v>57.443820224719097</v>
      </c>
      <c r="S61" s="358">
        <f t="shared" si="122"/>
        <v>303</v>
      </c>
      <c r="T61" s="361">
        <f t="shared" si="7"/>
        <v>42.556179775280903</v>
      </c>
      <c r="U61" s="360">
        <f t="shared" si="123"/>
        <v>2661</v>
      </c>
      <c r="V61" s="353">
        <f t="shared" si="24"/>
        <v>37.49471607721572</v>
      </c>
      <c r="W61" s="358">
        <f t="shared" si="124"/>
        <v>4436</v>
      </c>
      <c r="X61" s="361">
        <f t="shared" si="8"/>
        <v>62.505283922784272</v>
      </c>
      <c r="Y61" s="360">
        <f t="shared" si="125"/>
        <v>532.68924858399998</v>
      </c>
      <c r="Z61" s="353">
        <f t="shared" si="126"/>
        <v>74.815905700000002</v>
      </c>
      <c r="AA61" s="360">
        <f t="shared" si="127"/>
        <v>179.31075141600002</v>
      </c>
      <c r="AB61" s="361">
        <f t="shared" si="128"/>
        <v>25.184094300000005</v>
      </c>
      <c r="AC61" s="360">
        <f t="shared" si="129"/>
        <v>294</v>
      </c>
      <c r="AD61" s="353">
        <f t="shared" si="9"/>
        <v>41.292134831460672</v>
      </c>
      <c r="AE61" s="358">
        <f t="shared" si="130"/>
        <v>199</v>
      </c>
      <c r="AF61" s="353">
        <f t="shared" si="30"/>
        <v>27.94943820224719</v>
      </c>
      <c r="AG61" s="358">
        <f t="shared" si="131"/>
        <v>115</v>
      </c>
      <c r="AH61" s="357">
        <f t="shared" si="10"/>
        <v>16.151685393258429</v>
      </c>
      <c r="AI61" s="358">
        <f t="shared" si="132"/>
        <v>104</v>
      </c>
      <c r="AJ61" s="357">
        <f t="shared" si="33"/>
        <v>14.606741573033707</v>
      </c>
      <c r="AK61" s="358">
        <f t="shared" si="133"/>
        <v>0</v>
      </c>
      <c r="AL61" s="353">
        <f t="shared" si="35"/>
        <v>0</v>
      </c>
      <c r="AM61" s="358">
        <f t="shared" si="134"/>
        <v>0</v>
      </c>
      <c r="AN61" s="361">
        <f t="shared" si="11"/>
        <v>0</v>
      </c>
      <c r="AO61" s="723">
        <f t="shared" si="135"/>
        <v>7097</v>
      </c>
      <c r="AP61" s="362">
        <f t="shared" si="38"/>
        <v>712</v>
      </c>
      <c r="AS61" s="13">
        <v>315</v>
      </c>
      <c r="AT61" s="1">
        <v>485</v>
      </c>
      <c r="AU61" s="1">
        <v>2667</v>
      </c>
      <c r="AV61" s="1">
        <v>781</v>
      </c>
      <c r="AW61" s="1">
        <v>0</v>
      </c>
      <c r="AX61" s="1">
        <v>8</v>
      </c>
      <c r="AY61" s="13">
        <v>315</v>
      </c>
      <c r="AZ61" s="1">
        <v>1947</v>
      </c>
      <c r="BA61" s="1">
        <v>1994</v>
      </c>
      <c r="BB61" s="13">
        <v>315</v>
      </c>
      <c r="BC61" s="1">
        <v>1214</v>
      </c>
      <c r="BD61" s="1">
        <v>2727</v>
      </c>
      <c r="BE61" s="1"/>
      <c r="BF61" s="13">
        <v>315</v>
      </c>
      <c r="BG61" s="503">
        <f t="shared" si="39"/>
        <v>1021.941898452</v>
      </c>
      <c r="BH61" s="503">
        <f t="shared" si="40"/>
        <v>251.05810154799997</v>
      </c>
      <c r="BI61" s="13">
        <v>315</v>
      </c>
      <c r="BJ61" s="1">
        <v>755</v>
      </c>
      <c r="BK61" s="1">
        <v>518</v>
      </c>
      <c r="BL61" s="13">
        <v>315</v>
      </c>
      <c r="BM61" s="1">
        <v>577</v>
      </c>
      <c r="BN61" s="1">
        <v>225</v>
      </c>
      <c r="BO61" s="1">
        <v>177</v>
      </c>
      <c r="BP61" s="1">
        <v>293</v>
      </c>
      <c r="BQ61" s="1">
        <v>1</v>
      </c>
      <c r="BR61" s="499"/>
      <c r="BS61" s="499">
        <v>0.80278232400000005</v>
      </c>
      <c r="BT61" s="899">
        <v>315</v>
      </c>
      <c r="BU61" s="1">
        <v>1273</v>
      </c>
      <c r="BV61" s="900">
        <f t="shared" si="41"/>
        <v>1021.941898452</v>
      </c>
      <c r="BW61" s="900">
        <f t="shared" si="42"/>
        <v>251.05810154799997</v>
      </c>
      <c r="CA61" s="810">
        <v>315</v>
      </c>
      <c r="CB61" s="809">
        <v>1273</v>
      </c>
    </row>
    <row r="62" spans="1:80" ht="15">
      <c r="A62" s="388">
        <v>656</v>
      </c>
      <c r="B62" s="389" t="s">
        <v>195</v>
      </c>
      <c r="C62" s="352">
        <f t="shared" si="114"/>
        <v>1004</v>
      </c>
      <c r="D62" s="353">
        <f t="shared" si="111"/>
        <v>14.790807307012374</v>
      </c>
      <c r="E62" s="354">
        <f t="shared" si="115"/>
        <v>4324</v>
      </c>
      <c r="F62" s="353">
        <f t="shared" si="112"/>
        <v>63.700648202710667</v>
      </c>
      <c r="G62" s="354">
        <f t="shared" si="116"/>
        <v>1367</v>
      </c>
      <c r="H62" s="353">
        <f t="shared" si="110"/>
        <v>20.138479670005893</v>
      </c>
      <c r="I62" s="354">
        <f t="shared" si="117"/>
        <v>2</v>
      </c>
      <c r="J62" s="355">
        <f t="shared" si="16"/>
        <v>2.9463759575721862E-2</v>
      </c>
      <c r="K62" s="354">
        <f t="shared" si="118"/>
        <v>91</v>
      </c>
      <c r="L62" s="356">
        <f t="shared" si="113"/>
        <v>1.3406010606953447</v>
      </c>
      <c r="M62" s="360">
        <f t="shared" si="119"/>
        <v>3271</v>
      </c>
      <c r="N62" s="357">
        <f t="shared" si="43"/>
        <v>48.187978786093105</v>
      </c>
      <c r="O62" s="358">
        <f t="shared" si="120"/>
        <v>3517</v>
      </c>
      <c r="P62" s="359">
        <f t="shared" si="20"/>
        <v>51.812021213906888</v>
      </c>
      <c r="Q62" s="360">
        <f t="shared" si="121"/>
        <v>2797</v>
      </c>
      <c r="R62" s="357">
        <f t="shared" si="6"/>
        <v>55.839488919944102</v>
      </c>
      <c r="S62" s="358">
        <f t="shared" si="122"/>
        <v>2212</v>
      </c>
      <c r="T62" s="361">
        <f t="shared" si="7"/>
        <v>44.160511080055898</v>
      </c>
      <c r="U62" s="360">
        <f t="shared" si="123"/>
        <v>3039</v>
      </c>
      <c r="V62" s="353">
        <f t="shared" si="24"/>
        <v>44.770182675309364</v>
      </c>
      <c r="W62" s="358">
        <f t="shared" si="124"/>
        <v>3749</v>
      </c>
      <c r="X62" s="361">
        <f t="shared" si="8"/>
        <v>55.229817324690636</v>
      </c>
      <c r="Y62" s="360">
        <f t="shared" si="125"/>
        <v>3842.7708192679997</v>
      </c>
      <c r="Z62" s="353">
        <f t="shared" si="126"/>
        <v>76.717325199999991</v>
      </c>
      <c r="AA62" s="360">
        <f t="shared" si="127"/>
        <v>1166.2291807320003</v>
      </c>
      <c r="AB62" s="361">
        <f t="shared" si="128"/>
        <v>23.282674800000006</v>
      </c>
      <c r="AC62" s="360">
        <f t="shared" si="129"/>
        <v>2075</v>
      </c>
      <c r="AD62" s="353">
        <f t="shared" si="9"/>
        <v>41.42543421840687</v>
      </c>
      <c r="AE62" s="358">
        <f t="shared" si="130"/>
        <v>941</v>
      </c>
      <c r="AF62" s="353">
        <f t="shared" si="30"/>
        <v>18.786184867238969</v>
      </c>
      <c r="AG62" s="358">
        <f t="shared" si="131"/>
        <v>719</v>
      </c>
      <c r="AH62" s="357">
        <f t="shared" si="10"/>
        <v>14.354162507486523</v>
      </c>
      <c r="AI62" s="358">
        <f t="shared" si="132"/>
        <v>1268</v>
      </c>
      <c r="AJ62" s="357">
        <f t="shared" si="33"/>
        <v>25.314434018766217</v>
      </c>
      <c r="AK62" s="358">
        <f t="shared" si="133"/>
        <v>3</v>
      </c>
      <c r="AL62" s="353">
        <f t="shared" si="35"/>
        <v>5.9892194050708725E-2</v>
      </c>
      <c r="AM62" s="358">
        <f t="shared" si="134"/>
        <v>3</v>
      </c>
      <c r="AN62" s="361">
        <f t="shared" si="11"/>
        <v>5.9892194050708725E-2</v>
      </c>
      <c r="AO62" s="723">
        <f t="shared" si="135"/>
        <v>6788</v>
      </c>
      <c r="AP62" s="362">
        <f t="shared" si="38"/>
        <v>5009</v>
      </c>
      <c r="AS62" s="13">
        <v>318</v>
      </c>
      <c r="AT62" s="1">
        <v>1904</v>
      </c>
      <c r="AU62" s="1">
        <v>6355</v>
      </c>
      <c r="AV62" s="1">
        <v>3231</v>
      </c>
      <c r="AW62" s="1">
        <v>453</v>
      </c>
      <c r="AX62" s="1">
        <v>76</v>
      </c>
      <c r="AY62" s="13">
        <v>318</v>
      </c>
      <c r="AZ62" s="1">
        <v>5906</v>
      </c>
      <c r="BA62" s="1">
        <v>6113</v>
      </c>
      <c r="BB62" s="13">
        <v>318</v>
      </c>
      <c r="BC62" s="1">
        <v>5533</v>
      </c>
      <c r="BD62" s="1">
        <v>6486</v>
      </c>
      <c r="BE62" s="1"/>
      <c r="BF62" s="13">
        <v>318</v>
      </c>
      <c r="BG62" s="503">
        <f t="shared" si="39"/>
        <v>28079.212053751002</v>
      </c>
      <c r="BH62" s="503">
        <f t="shared" si="40"/>
        <v>4339.7879462489982</v>
      </c>
      <c r="BI62" s="13">
        <v>318</v>
      </c>
      <c r="BJ62" s="1">
        <v>16516</v>
      </c>
      <c r="BK62" s="1">
        <v>15903</v>
      </c>
      <c r="BL62" s="13">
        <v>318</v>
      </c>
      <c r="BM62" s="1">
        <v>11068</v>
      </c>
      <c r="BN62" s="1">
        <v>7760</v>
      </c>
      <c r="BO62" s="1">
        <v>5395</v>
      </c>
      <c r="BP62" s="1">
        <v>8104</v>
      </c>
      <c r="BQ62" s="1">
        <v>53</v>
      </c>
      <c r="BR62" s="499">
        <v>39</v>
      </c>
      <c r="BS62" s="499">
        <v>0.86613442900000004</v>
      </c>
      <c r="BT62" s="899">
        <v>318</v>
      </c>
      <c r="BU62" s="1">
        <v>32419</v>
      </c>
      <c r="BV62" s="900">
        <f t="shared" si="41"/>
        <v>28079.212053751002</v>
      </c>
      <c r="BW62" s="900">
        <f t="shared" si="42"/>
        <v>4339.7879462489982</v>
      </c>
      <c r="CA62" s="810">
        <v>318</v>
      </c>
      <c r="CB62" s="809">
        <v>32419</v>
      </c>
    </row>
    <row r="63" spans="1:80" ht="15">
      <c r="A63" s="388">
        <v>761</v>
      </c>
      <c r="B63" s="389" t="s">
        <v>230</v>
      </c>
      <c r="C63" s="352">
        <f t="shared" si="114"/>
        <v>1202</v>
      </c>
      <c r="D63" s="353">
        <f t="shared" si="111"/>
        <v>15.362985685071576</v>
      </c>
      <c r="E63" s="354">
        <f t="shared" si="115"/>
        <v>5405</v>
      </c>
      <c r="F63" s="353">
        <f t="shared" si="112"/>
        <v>69.082310838445807</v>
      </c>
      <c r="G63" s="354">
        <f t="shared" si="116"/>
        <v>1195</v>
      </c>
      <c r="H63" s="353">
        <f t="shared" si="110"/>
        <v>15.273517382413088</v>
      </c>
      <c r="I63" s="354">
        <f t="shared" si="117"/>
        <v>1</v>
      </c>
      <c r="J63" s="355">
        <f t="shared" si="16"/>
        <v>1.2781186094069532E-2</v>
      </c>
      <c r="K63" s="354">
        <f t="shared" si="118"/>
        <v>21</v>
      </c>
      <c r="L63" s="356">
        <f t="shared" si="113"/>
        <v>0.26840490797546013</v>
      </c>
      <c r="M63" s="360">
        <f t="shared" si="119"/>
        <v>3922</v>
      </c>
      <c r="N63" s="357">
        <f t="shared" si="43"/>
        <v>50.127811860940696</v>
      </c>
      <c r="O63" s="358">
        <f t="shared" si="120"/>
        <v>3902</v>
      </c>
      <c r="P63" s="359">
        <f t="shared" si="20"/>
        <v>49.872188139059304</v>
      </c>
      <c r="Q63" s="360">
        <f t="shared" si="121"/>
        <v>1753</v>
      </c>
      <c r="R63" s="357">
        <f t="shared" si="6"/>
        <v>57.683448502796978</v>
      </c>
      <c r="S63" s="358">
        <f t="shared" si="122"/>
        <v>1286</v>
      </c>
      <c r="T63" s="361">
        <f t="shared" si="7"/>
        <v>42.316551497203022</v>
      </c>
      <c r="U63" s="360">
        <f t="shared" si="123"/>
        <v>3750</v>
      </c>
      <c r="V63" s="353">
        <f t="shared" si="24"/>
        <v>47.929447852760738</v>
      </c>
      <c r="W63" s="358">
        <f t="shared" si="124"/>
        <v>4074</v>
      </c>
      <c r="X63" s="361">
        <f t="shared" si="8"/>
        <v>52.070552147239269</v>
      </c>
      <c r="Y63" s="360">
        <f t="shared" si="125"/>
        <v>2354.3032925729999</v>
      </c>
      <c r="Z63" s="353">
        <f t="shared" si="126"/>
        <v>77.469670699999995</v>
      </c>
      <c r="AA63" s="360">
        <f t="shared" si="127"/>
        <v>684.69670742700009</v>
      </c>
      <c r="AB63" s="361">
        <f t="shared" si="128"/>
        <v>22.530329300000005</v>
      </c>
      <c r="AC63" s="360">
        <f t="shared" si="129"/>
        <v>1328</v>
      </c>
      <c r="AD63" s="353">
        <f t="shared" si="9"/>
        <v>43.698585060875288</v>
      </c>
      <c r="AE63" s="358">
        <f t="shared" si="130"/>
        <v>574</v>
      </c>
      <c r="AF63" s="353">
        <f t="shared" si="30"/>
        <v>18.887792036854229</v>
      </c>
      <c r="AG63" s="358">
        <f t="shared" si="131"/>
        <v>424</v>
      </c>
      <c r="AH63" s="357">
        <f t="shared" si="10"/>
        <v>13.951957880881869</v>
      </c>
      <c r="AI63" s="358">
        <f t="shared" si="132"/>
        <v>711</v>
      </c>
      <c r="AJ63" s="357">
        <f t="shared" si="33"/>
        <v>23.395853899308982</v>
      </c>
      <c r="AK63" s="358">
        <f t="shared" si="133"/>
        <v>1</v>
      </c>
      <c r="AL63" s="353">
        <f t="shared" si="35"/>
        <v>3.2905561039815727E-2</v>
      </c>
      <c r="AM63" s="358">
        <f t="shared" si="134"/>
        <v>1</v>
      </c>
      <c r="AN63" s="361">
        <f t="shared" si="11"/>
        <v>3.2905561039815727E-2</v>
      </c>
      <c r="AO63" s="723">
        <f t="shared" si="135"/>
        <v>7824</v>
      </c>
      <c r="AP63" s="362">
        <f t="shared" si="38"/>
        <v>3039</v>
      </c>
      <c r="AS63" s="13">
        <v>321</v>
      </c>
      <c r="AT63" s="1">
        <v>1484</v>
      </c>
      <c r="AU63" s="1">
        <v>845</v>
      </c>
      <c r="AV63" s="1">
        <v>821</v>
      </c>
      <c r="AW63" s="1">
        <v>3</v>
      </c>
      <c r="AX63" s="1">
        <v>31</v>
      </c>
      <c r="AY63" s="13">
        <v>321</v>
      </c>
      <c r="AZ63" s="1">
        <v>1536</v>
      </c>
      <c r="BA63" s="1">
        <v>1648</v>
      </c>
      <c r="BB63" s="13">
        <v>321</v>
      </c>
      <c r="BC63" s="1">
        <v>2206</v>
      </c>
      <c r="BD63" s="1">
        <v>978</v>
      </c>
      <c r="BE63" s="1"/>
      <c r="BF63" s="13">
        <v>321</v>
      </c>
      <c r="BG63" s="503">
        <f t="shared" si="39"/>
        <v>2304.0815931760003</v>
      </c>
      <c r="BH63" s="503">
        <f t="shared" si="40"/>
        <v>346.9184068239997</v>
      </c>
      <c r="BI63" s="13">
        <v>321</v>
      </c>
      <c r="BJ63" s="1">
        <v>1347</v>
      </c>
      <c r="BK63" s="1">
        <v>1304</v>
      </c>
      <c r="BL63" s="13">
        <v>321</v>
      </c>
      <c r="BM63" s="1">
        <v>877</v>
      </c>
      <c r="BN63" s="1">
        <v>638</v>
      </c>
      <c r="BO63" s="1">
        <v>465</v>
      </c>
      <c r="BP63" s="1">
        <v>663</v>
      </c>
      <c r="BQ63" s="1">
        <v>5</v>
      </c>
      <c r="BR63" s="499">
        <v>3</v>
      </c>
      <c r="BS63" s="499">
        <v>0.86913677600000006</v>
      </c>
      <c r="BT63" s="899">
        <v>321</v>
      </c>
      <c r="BU63" s="1">
        <v>2651</v>
      </c>
      <c r="BV63" s="900">
        <f t="shared" si="41"/>
        <v>2304.0815931760003</v>
      </c>
      <c r="BW63" s="900">
        <f t="shared" si="42"/>
        <v>346.9184068239997</v>
      </c>
      <c r="CA63" s="810">
        <v>321</v>
      </c>
      <c r="CB63" s="809">
        <v>2651</v>
      </c>
    </row>
    <row r="64" spans="1:80" ht="15">
      <c r="A64" s="388">
        <v>842</v>
      </c>
      <c r="B64" s="390" t="s">
        <v>244</v>
      </c>
      <c r="C64" s="352">
        <f t="shared" si="114"/>
        <v>3531</v>
      </c>
      <c r="D64" s="353">
        <f t="shared" si="111"/>
        <v>66.334773623896297</v>
      </c>
      <c r="E64" s="354">
        <f t="shared" si="115"/>
        <v>1717</v>
      </c>
      <c r="F64" s="353">
        <f t="shared" si="112"/>
        <v>32.256246477550256</v>
      </c>
      <c r="G64" s="354">
        <f t="shared" si="116"/>
        <v>74</v>
      </c>
      <c r="H64" s="353">
        <f t="shared" si="110"/>
        <v>1.3901934999060681</v>
      </c>
      <c r="I64" s="354">
        <f t="shared" si="117"/>
        <v>0</v>
      </c>
      <c r="J64" s="355">
        <f t="shared" si="16"/>
        <v>0</v>
      </c>
      <c r="K64" s="354">
        <f t="shared" si="118"/>
        <v>1</v>
      </c>
      <c r="L64" s="356">
        <f t="shared" si="113"/>
        <v>1.8786398647379299E-2</v>
      </c>
      <c r="M64" s="366">
        <f t="shared" si="119"/>
        <v>2646</v>
      </c>
      <c r="N64" s="363">
        <f t="shared" si="43"/>
        <v>49.708810820965624</v>
      </c>
      <c r="O64" s="364">
        <f t="shared" si="120"/>
        <v>2677</v>
      </c>
      <c r="P64" s="365">
        <f t="shared" si="20"/>
        <v>50.291189179034376</v>
      </c>
      <c r="Q64" s="366">
        <f t="shared" si="121"/>
        <v>652</v>
      </c>
      <c r="R64" s="363">
        <f t="shared" si="6"/>
        <v>67.916666666666671</v>
      </c>
      <c r="S64" s="364">
        <f t="shared" si="122"/>
        <v>308</v>
      </c>
      <c r="T64" s="367">
        <f t="shared" si="7"/>
        <v>32.083333333333336</v>
      </c>
      <c r="U64" s="366">
        <f t="shared" si="123"/>
        <v>1191</v>
      </c>
      <c r="V64" s="368">
        <f t="shared" si="24"/>
        <v>22.374600789028744</v>
      </c>
      <c r="W64" s="364">
        <f t="shared" si="124"/>
        <v>4132</v>
      </c>
      <c r="X64" s="367">
        <f t="shared" si="8"/>
        <v>77.625399210971253</v>
      </c>
      <c r="Y64" s="360">
        <f t="shared" si="125"/>
        <v>533.44432896000001</v>
      </c>
      <c r="Z64" s="353">
        <f t="shared" si="126"/>
        <v>55.567117600000003</v>
      </c>
      <c r="AA64" s="360">
        <f t="shared" si="127"/>
        <v>426.55567103999999</v>
      </c>
      <c r="AB64" s="361">
        <f t="shared" si="128"/>
        <v>44.432882400000004</v>
      </c>
      <c r="AC64" s="360">
        <f t="shared" si="129"/>
        <v>548</v>
      </c>
      <c r="AD64" s="353">
        <f t="shared" si="9"/>
        <v>57.083333333333329</v>
      </c>
      <c r="AE64" s="358">
        <f t="shared" si="130"/>
        <v>163</v>
      </c>
      <c r="AF64" s="353">
        <f t="shared" si="30"/>
        <v>16.979166666666668</v>
      </c>
      <c r="AG64" s="358">
        <f t="shared" si="131"/>
        <v>104</v>
      </c>
      <c r="AH64" s="357">
        <f t="shared" si="10"/>
        <v>10.833333333333334</v>
      </c>
      <c r="AI64" s="358">
        <f t="shared" si="132"/>
        <v>144</v>
      </c>
      <c r="AJ64" s="357">
        <f t="shared" si="33"/>
        <v>15</v>
      </c>
      <c r="AK64" s="358">
        <f t="shared" si="133"/>
        <v>0</v>
      </c>
      <c r="AL64" s="353">
        <f t="shared" si="35"/>
        <v>0</v>
      </c>
      <c r="AM64" s="358">
        <f t="shared" si="134"/>
        <v>1</v>
      </c>
      <c r="AN64" s="361">
        <f t="shared" si="11"/>
        <v>0.10416666666666667</v>
      </c>
      <c r="AO64" s="724">
        <f t="shared" si="135"/>
        <v>5323</v>
      </c>
      <c r="AP64" s="369">
        <f t="shared" si="38"/>
        <v>960</v>
      </c>
      <c r="AS64" s="13">
        <v>347</v>
      </c>
      <c r="AT64" s="1">
        <v>583</v>
      </c>
      <c r="AU64" s="1">
        <v>1973</v>
      </c>
      <c r="AV64" s="1">
        <v>687</v>
      </c>
      <c r="AW64" s="1">
        <v>2</v>
      </c>
      <c r="AX64" s="1">
        <v>16</v>
      </c>
      <c r="AY64" s="13">
        <v>347</v>
      </c>
      <c r="AZ64" s="1">
        <v>1684</v>
      </c>
      <c r="BA64" s="1">
        <v>1577</v>
      </c>
      <c r="BB64" s="13">
        <v>347</v>
      </c>
      <c r="BC64" s="1">
        <v>1590</v>
      </c>
      <c r="BD64" s="1">
        <v>1671</v>
      </c>
      <c r="BE64" s="1"/>
      <c r="BF64" s="13">
        <v>347</v>
      </c>
      <c r="BG64" s="503">
        <f t="shared" si="39"/>
        <v>567.82479807900006</v>
      </c>
      <c r="BH64" s="503">
        <f t="shared" si="40"/>
        <v>233.17520192099994</v>
      </c>
      <c r="BI64" s="13">
        <v>347</v>
      </c>
      <c r="BJ64" s="1">
        <v>480</v>
      </c>
      <c r="BK64" s="1">
        <v>321</v>
      </c>
      <c r="BL64" s="13">
        <v>347</v>
      </c>
      <c r="BM64" s="1">
        <v>357</v>
      </c>
      <c r="BN64" s="1">
        <v>119</v>
      </c>
      <c r="BO64" s="1">
        <v>123</v>
      </c>
      <c r="BP64" s="1">
        <v>201</v>
      </c>
      <c r="BQ64" s="1"/>
      <c r="BR64" s="499">
        <v>1</v>
      </c>
      <c r="BS64" s="499">
        <v>0.70889487900000003</v>
      </c>
      <c r="BT64" s="899">
        <v>347</v>
      </c>
      <c r="BU64" s="1">
        <v>801</v>
      </c>
      <c r="BV64" s="900">
        <f t="shared" si="41"/>
        <v>567.82479807900006</v>
      </c>
      <c r="BW64" s="900">
        <f t="shared" si="42"/>
        <v>233.17520192099994</v>
      </c>
      <c r="CA64" s="810">
        <v>347</v>
      </c>
      <c r="CB64" s="809">
        <v>801</v>
      </c>
    </row>
    <row r="65" spans="1:80" ht="16.5" customHeight="1">
      <c r="A65" s="195"/>
      <c r="B65" s="210" t="s">
        <v>356</v>
      </c>
      <c r="C65" s="212">
        <f>SUM(C66:C82)</f>
        <v>37863</v>
      </c>
      <c r="D65" s="197">
        <f t="shared" si="111"/>
        <v>28.097033200255272</v>
      </c>
      <c r="E65" s="196">
        <f>SUM(E66:E82)</f>
        <v>74766</v>
      </c>
      <c r="F65" s="197">
        <f t="shared" si="112"/>
        <v>55.481678267709519</v>
      </c>
      <c r="G65" s="196">
        <f>SUM(G66:G82)</f>
        <v>21524</v>
      </c>
      <c r="H65" s="197">
        <f t="shared" si="110"/>
        <v>15.972335594176226</v>
      </c>
      <c r="I65" s="196">
        <f>SUM(I66:I82)</f>
        <v>171</v>
      </c>
      <c r="J65" s="270">
        <f t="shared" si="16"/>
        <v>0.12689413615518189</v>
      </c>
      <c r="K65" s="196">
        <f>SUM(K66:K82)</f>
        <v>434</v>
      </c>
      <c r="L65" s="213">
        <f t="shared" si="113"/>
        <v>0.32205880170379497</v>
      </c>
      <c r="M65" s="212">
        <f>SUM(M66:M82)</f>
        <v>67214</v>
      </c>
      <c r="N65" s="198">
        <f t="shared" si="43"/>
        <v>49.877558289674823</v>
      </c>
      <c r="O65" s="196">
        <f>SUM(O66:O82)</f>
        <v>67544</v>
      </c>
      <c r="P65" s="216">
        <f t="shared" si="20"/>
        <v>50.12244171032517</v>
      </c>
      <c r="Q65" s="212">
        <f>SUM(Q66:Q82)</f>
        <v>49111</v>
      </c>
      <c r="R65" s="198">
        <f t="shared" si="6"/>
        <v>53.171724608338835</v>
      </c>
      <c r="S65" s="196">
        <f>SUM(S66:S82)</f>
        <v>43252</v>
      </c>
      <c r="T65" s="218">
        <f t="shared" si="7"/>
        <v>46.828275391661158</v>
      </c>
      <c r="U65" s="212">
        <f>SUM(U66:U82)</f>
        <v>57155</v>
      </c>
      <c r="V65" s="197">
        <f t="shared" si="24"/>
        <v>42.413066385669126</v>
      </c>
      <c r="W65" s="196">
        <f>SUM(W66:W82)</f>
        <v>77603</v>
      </c>
      <c r="X65" s="218">
        <f t="shared" si="8"/>
        <v>57.586933614330874</v>
      </c>
      <c r="Y65" s="212">
        <f>SUM(Y66:Y82)</f>
        <v>78323.222467578002</v>
      </c>
      <c r="Z65" s="197">
        <f>(Y65/AP65)*100</f>
        <v>84.799348730095389</v>
      </c>
      <c r="AA65" s="196">
        <f>SUM(AA66:AA82)</f>
        <v>14039.777532421997</v>
      </c>
      <c r="AB65" s="218">
        <f>(AA65/AP65)*100</f>
        <v>15.200651269904611</v>
      </c>
      <c r="AC65" s="212">
        <f>SUM(AC66:AC82)</f>
        <v>32773</v>
      </c>
      <c r="AD65" s="197">
        <f t="shared" si="9"/>
        <v>35.482823208427618</v>
      </c>
      <c r="AE65" s="196">
        <f>SUM(AE66:AE82)</f>
        <v>17186</v>
      </c>
      <c r="AF65" s="197">
        <f t="shared" si="30"/>
        <v>18.607017961737927</v>
      </c>
      <c r="AG65" s="196">
        <f>SUM(AG66:AG82)</f>
        <v>16260</v>
      </c>
      <c r="AH65" s="198">
        <f t="shared" si="10"/>
        <v>17.604451999177158</v>
      </c>
      <c r="AI65" s="196">
        <f>SUM(AI66:AI82)</f>
        <v>26006</v>
      </c>
      <c r="AJ65" s="198">
        <f t="shared" si="33"/>
        <v>28.156296352435501</v>
      </c>
      <c r="AK65" s="196">
        <f>SUM(AK66:AK82)</f>
        <v>78</v>
      </c>
      <c r="AL65" s="197">
        <f t="shared" si="35"/>
        <v>8.4449400734060182E-2</v>
      </c>
      <c r="AM65" s="196">
        <f>SUM(AM66:AM82)</f>
        <v>60</v>
      </c>
      <c r="AN65" s="218">
        <f t="shared" si="11"/>
        <v>6.4961077487738605E-2</v>
      </c>
      <c r="AO65" s="725">
        <f>SUM(AO66:AO82)</f>
        <v>134758</v>
      </c>
      <c r="AP65" s="220">
        <f t="shared" si="38"/>
        <v>92363</v>
      </c>
      <c r="AS65" s="13">
        <v>353</v>
      </c>
      <c r="AT65" s="1">
        <v>431</v>
      </c>
      <c r="AU65" s="1">
        <v>1928</v>
      </c>
      <c r="AV65" s="1">
        <v>180</v>
      </c>
      <c r="AW65" s="1">
        <v>2</v>
      </c>
      <c r="AX65" s="1">
        <v>126</v>
      </c>
      <c r="AY65" s="13">
        <v>353</v>
      </c>
      <c r="AZ65" s="1">
        <v>1279</v>
      </c>
      <c r="BA65" s="1">
        <v>1388</v>
      </c>
      <c r="BB65" s="13">
        <v>353</v>
      </c>
      <c r="BC65" s="1">
        <v>1421</v>
      </c>
      <c r="BD65" s="1">
        <v>1246</v>
      </c>
      <c r="BE65" s="1"/>
      <c r="BF65" s="13">
        <v>353</v>
      </c>
      <c r="BG65" s="503">
        <f t="shared" si="39"/>
        <v>895.46632091999993</v>
      </c>
      <c r="BH65" s="503">
        <f t="shared" si="40"/>
        <v>219.53367908000007</v>
      </c>
      <c r="BI65" s="13">
        <v>353</v>
      </c>
      <c r="BJ65" s="1">
        <v>625</v>
      </c>
      <c r="BK65" s="1">
        <v>490</v>
      </c>
      <c r="BL65" s="13">
        <v>353</v>
      </c>
      <c r="BM65" s="1">
        <v>486</v>
      </c>
      <c r="BN65" s="1">
        <v>204</v>
      </c>
      <c r="BO65" s="1">
        <v>139</v>
      </c>
      <c r="BP65" s="1">
        <v>286</v>
      </c>
      <c r="BQ65" s="1"/>
      <c r="BR65" s="499"/>
      <c r="BS65" s="499">
        <v>0.80310880799999995</v>
      </c>
      <c r="BT65" s="899">
        <v>353</v>
      </c>
      <c r="BU65" s="1">
        <v>1115</v>
      </c>
      <c r="BV65" s="900">
        <f t="shared" si="41"/>
        <v>895.46632091999993</v>
      </c>
      <c r="BW65" s="900">
        <f t="shared" si="42"/>
        <v>219.53367908000007</v>
      </c>
      <c r="CA65" s="810">
        <v>353</v>
      </c>
      <c r="CB65" s="809">
        <v>1115</v>
      </c>
    </row>
    <row r="66" spans="1:80" ht="15">
      <c r="A66" s="388">
        <v>38</v>
      </c>
      <c r="B66" s="391" t="s">
        <v>22</v>
      </c>
      <c r="C66" s="352">
        <f t="shared" ref="C66:C82" si="136">VLOOKUP(A66,$AS$8:$AT$132,2,0)</f>
        <v>2167</v>
      </c>
      <c r="D66" s="353">
        <f t="shared" si="111"/>
        <v>25.428303215207698</v>
      </c>
      <c r="E66" s="354">
        <f t="shared" ref="E66:E82" si="137">VLOOKUP(A66,$AS$8:$AU$132,3,0)</f>
        <v>6148</v>
      </c>
      <c r="F66" s="353">
        <f t="shared" si="112"/>
        <v>72.142689509504805</v>
      </c>
      <c r="G66" s="354">
        <f t="shared" ref="G66:G82" si="138">VLOOKUP(A66,$AS$8:$AV$132,4,0)</f>
        <v>201</v>
      </c>
      <c r="H66" s="353">
        <f t="shared" si="110"/>
        <v>2.3586012673081438</v>
      </c>
      <c r="I66" s="354">
        <f t="shared" ref="I66:I82" si="139">VLOOKUP(A66,$AS$8:$AW$132,5,0)</f>
        <v>4</v>
      </c>
      <c r="J66" s="355">
        <f t="shared" si="16"/>
        <v>4.6937338652898383E-2</v>
      </c>
      <c r="K66" s="354">
        <f t="shared" ref="K66:K82" si="140">VLOOKUP(A66,$AS$8:$AX$132,6,0)</f>
        <v>2</v>
      </c>
      <c r="L66" s="356">
        <f t="shared" si="113"/>
        <v>2.3468669326449192E-2</v>
      </c>
      <c r="M66" s="373">
        <f t="shared" ref="M66:M82" si="141">VLOOKUP(A66,$AY$8:$BA$132,2,0)</f>
        <v>4218</v>
      </c>
      <c r="N66" s="370">
        <f t="shared" si="43"/>
        <v>49.495423609481342</v>
      </c>
      <c r="O66" s="371">
        <f t="shared" ref="O66:O82" si="142">VLOOKUP(A66,$AY$8:$BA$132,3,0)</f>
        <v>4304</v>
      </c>
      <c r="P66" s="372">
        <f t="shared" si="20"/>
        <v>50.504576390518665</v>
      </c>
      <c r="Q66" s="373">
        <f t="shared" ref="Q66:Q82" si="143">VLOOKUP(A66,$BI$8:$BK$132,2,0)</f>
        <v>694</v>
      </c>
      <c r="R66" s="370">
        <f t="shared" si="6"/>
        <v>59.316239316239319</v>
      </c>
      <c r="S66" s="371">
        <f t="shared" ref="S66:S82" si="144">VLOOKUP(A66,$BI$8:$BK$132,3,0)</f>
        <v>476</v>
      </c>
      <c r="T66" s="374">
        <f t="shared" si="7"/>
        <v>40.683760683760681</v>
      </c>
      <c r="U66" s="373">
        <f t="shared" ref="U66:U82" si="145">VLOOKUP(A66,$BB$8:$BD$132,2,0)</f>
        <v>1255</v>
      </c>
      <c r="V66" s="375">
        <f t="shared" si="24"/>
        <v>14.726590002346867</v>
      </c>
      <c r="W66" s="371">
        <f t="shared" ref="W66:W82" si="146">VLOOKUP(A66,$BB$8:$BD$132,3,0)</f>
        <v>7267</v>
      </c>
      <c r="X66" s="374">
        <f t="shared" si="8"/>
        <v>85.273409997653133</v>
      </c>
      <c r="Y66" s="360">
        <f t="shared" ref="Y66:Y82" si="147">VLOOKUP(A66,$BF$8:$BH$132,2,0)</f>
        <v>650.7634231799999</v>
      </c>
      <c r="Z66" s="353">
        <f t="shared" ref="Z66:Z82" si="148">(Y66/AP66)*100</f>
        <v>55.620805399999995</v>
      </c>
      <c r="AA66" s="360">
        <f t="shared" ref="AA66:AA82" si="149">VLOOKUP(A66,$BF$8:$BH$132,3,0)</f>
        <v>519.2365768200001</v>
      </c>
      <c r="AB66" s="361">
        <f t="shared" ref="AB66:AB82" si="150">(AA66/AP66)*100</f>
        <v>44.379194600000012</v>
      </c>
      <c r="AC66" s="360">
        <f t="shared" ref="AC66:AC82" si="151">VLOOKUP(A66,$BL$8:$BQ$132,2,0)</f>
        <v>547</v>
      </c>
      <c r="AD66" s="353">
        <f t="shared" si="9"/>
        <v>46.752136752136749</v>
      </c>
      <c r="AE66" s="358">
        <f t="shared" ref="AE66:AE82" si="152">VLOOKUP(A66,$BL$8:$BR$132,3,0)</f>
        <v>262</v>
      </c>
      <c r="AF66" s="353">
        <f t="shared" si="30"/>
        <v>22.393162393162395</v>
      </c>
      <c r="AG66" s="358">
        <f t="shared" ref="AG66:AG82" si="153">VLOOKUP(A66,$BL$8:$BR$132,4,0)</f>
        <v>147</v>
      </c>
      <c r="AH66" s="357">
        <f t="shared" si="10"/>
        <v>12.564102564102564</v>
      </c>
      <c r="AI66" s="358">
        <f t="shared" ref="AI66:AI82" si="154">VLOOKUP(A66,$BL$8:$BR$132,5,0)</f>
        <v>214</v>
      </c>
      <c r="AJ66" s="357">
        <f t="shared" si="33"/>
        <v>18.29059829059829</v>
      </c>
      <c r="AK66" s="358">
        <f t="shared" ref="AK66:AK82" si="155">VLOOKUP(A66,$BL$8:$BR$132,6,0)</f>
        <v>0</v>
      </c>
      <c r="AL66" s="353">
        <f t="shared" si="35"/>
        <v>0</v>
      </c>
      <c r="AM66" s="358">
        <f t="shared" ref="AM66:AM82" si="156">VLOOKUP(A66,$BL$8:$BR$132,7,0)</f>
        <v>0</v>
      </c>
      <c r="AN66" s="361">
        <f t="shared" si="11"/>
        <v>0</v>
      </c>
      <c r="AO66" s="726">
        <f t="shared" ref="AO66:AO82" si="157">(U66+W66)</f>
        <v>8522</v>
      </c>
      <c r="AP66" s="376">
        <f t="shared" si="38"/>
        <v>1170</v>
      </c>
      <c r="AS66" s="13">
        <v>360</v>
      </c>
      <c r="AT66" s="1">
        <v>9454</v>
      </c>
      <c r="AU66" s="1">
        <v>23076</v>
      </c>
      <c r="AV66" s="1">
        <v>11277</v>
      </c>
      <c r="AW66" s="1">
        <v>1322</v>
      </c>
      <c r="AX66" s="1">
        <v>837</v>
      </c>
      <c r="AY66" s="13">
        <v>360</v>
      </c>
      <c r="AZ66" s="1">
        <v>21640</v>
      </c>
      <c r="BA66" s="1">
        <v>24326</v>
      </c>
      <c r="BB66" s="13">
        <v>360</v>
      </c>
      <c r="BC66" s="1">
        <v>42229</v>
      </c>
      <c r="BD66" s="1">
        <v>3737</v>
      </c>
      <c r="BE66" s="1"/>
      <c r="BF66" s="13">
        <v>360</v>
      </c>
      <c r="BG66" s="503">
        <f t="shared" si="39"/>
        <v>259880.14402913701</v>
      </c>
      <c r="BH66" s="503">
        <f t="shared" si="40"/>
        <v>2670.8559708629909</v>
      </c>
      <c r="BI66" s="13">
        <v>360</v>
      </c>
      <c r="BJ66" s="1">
        <v>126507</v>
      </c>
      <c r="BK66" s="1">
        <v>136044</v>
      </c>
      <c r="BL66" s="13">
        <v>360</v>
      </c>
      <c r="BM66" s="1">
        <v>84496</v>
      </c>
      <c r="BN66" s="1">
        <v>71217</v>
      </c>
      <c r="BO66" s="1">
        <v>41461</v>
      </c>
      <c r="BP66" s="1">
        <v>64371</v>
      </c>
      <c r="BQ66" s="1">
        <v>550</v>
      </c>
      <c r="BR66" s="499">
        <v>456</v>
      </c>
      <c r="BS66" s="499">
        <v>0.989827287</v>
      </c>
      <c r="BT66" s="899">
        <v>360</v>
      </c>
      <c r="BU66" s="1">
        <v>262551</v>
      </c>
      <c r="BV66" s="900">
        <f t="shared" si="41"/>
        <v>259880.14402913701</v>
      </c>
      <c r="BW66" s="900">
        <f t="shared" si="42"/>
        <v>2670.8559708629909</v>
      </c>
      <c r="CA66" s="810">
        <v>360</v>
      </c>
      <c r="CB66" s="809">
        <v>262551</v>
      </c>
    </row>
    <row r="67" spans="1:80" ht="15">
      <c r="A67" s="388">
        <v>86</v>
      </c>
      <c r="B67" s="389" t="s">
        <v>43</v>
      </c>
      <c r="C67" s="352">
        <f t="shared" si="136"/>
        <v>302</v>
      </c>
      <c r="D67" s="353">
        <f t="shared" si="111"/>
        <v>11.086637298091043</v>
      </c>
      <c r="E67" s="354">
        <f t="shared" si="137"/>
        <v>1481</v>
      </c>
      <c r="F67" s="353">
        <f t="shared" si="112"/>
        <v>54.368575624082226</v>
      </c>
      <c r="G67" s="354">
        <f t="shared" si="138"/>
        <v>933</v>
      </c>
      <c r="H67" s="353">
        <f t="shared" si="110"/>
        <v>34.251101321585899</v>
      </c>
      <c r="I67" s="354">
        <f t="shared" si="139"/>
        <v>0</v>
      </c>
      <c r="J67" s="355">
        <f t="shared" si="16"/>
        <v>0</v>
      </c>
      <c r="K67" s="354">
        <f t="shared" si="140"/>
        <v>8</v>
      </c>
      <c r="L67" s="356">
        <f t="shared" si="113"/>
        <v>0.29368575624082233</v>
      </c>
      <c r="M67" s="360">
        <f t="shared" si="141"/>
        <v>1348</v>
      </c>
      <c r="N67" s="357">
        <f t="shared" si="43"/>
        <v>49.486049926578559</v>
      </c>
      <c r="O67" s="358">
        <f t="shared" si="142"/>
        <v>1376</v>
      </c>
      <c r="P67" s="359">
        <f t="shared" si="20"/>
        <v>50.513950073421441</v>
      </c>
      <c r="Q67" s="360">
        <f t="shared" si="143"/>
        <v>618</v>
      </c>
      <c r="R67" s="357">
        <f t="shared" si="6"/>
        <v>53.184165232358005</v>
      </c>
      <c r="S67" s="358">
        <f t="shared" si="144"/>
        <v>544</v>
      </c>
      <c r="T67" s="361">
        <f t="shared" si="7"/>
        <v>46.815834767641995</v>
      </c>
      <c r="U67" s="360">
        <f t="shared" si="145"/>
        <v>859</v>
      </c>
      <c r="V67" s="353">
        <f t="shared" si="24"/>
        <v>31.534508076358296</v>
      </c>
      <c r="W67" s="358">
        <f t="shared" si="146"/>
        <v>1865</v>
      </c>
      <c r="X67" s="361">
        <f t="shared" si="8"/>
        <v>68.465491923641707</v>
      </c>
      <c r="Y67" s="360">
        <f t="shared" si="147"/>
        <v>815.52746280600002</v>
      </c>
      <c r="Z67" s="353">
        <f t="shared" si="148"/>
        <v>70.183086299999999</v>
      </c>
      <c r="AA67" s="360">
        <f t="shared" si="149"/>
        <v>346.47253719399998</v>
      </c>
      <c r="AB67" s="361">
        <f t="shared" si="150"/>
        <v>29.816913699999997</v>
      </c>
      <c r="AC67" s="360">
        <f t="shared" si="151"/>
        <v>406</v>
      </c>
      <c r="AD67" s="353">
        <f t="shared" si="9"/>
        <v>34.939759036144579</v>
      </c>
      <c r="AE67" s="358">
        <f t="shared" si="152"/>
        <v>200</v>
      </c>
      <c r="AF67" s="353">
        <f t="shared" si="30"/>
        <v>17.21170395869191</v>
      </c>
      <c r="AG67" s="358">
        <f t="shared" si="153"/>
        <v>211</v>
      </c>
      <c r="AH67" s="357">
        <f t="shared" si="10"/>
        <v>18.158347676419968</v>
      </c>
      <c r="AI67" s="358">
        <f t="shared" si="154"/>
        <v>344</v>
      </c>
      <c r="AJ67" s="357">
        <f t="shared" si="33"/>
        <v>29.604130808950085</v>
      </c>
      <c r="AK67" s="358">
        <f t="shared" si="155"/>
        <v>1</v>
      </c>
      <c r="AL67" s="353">
        <f t="shared" si="35"/>
        <v>8.6058519793459562E-2</v>
      </c>
      <c r="AM67" s="358">
        <f t="shared" si="156"/>
        <v>0</v>
      </c>
      <c r="AN67" s="361">
        <f t="shared" si="11"/>
        <v>0</v>
      </c>
      <c r="AO67" s="723">
        <f t="shared" si="157"/>
        <v>2724</v>
      </c>
      <c r="AP67" s="362">
        <f t="shared" si="38"/>
        <v>1162</v>
      </c>
      <c r="AS67" s="13">
        <v>361</v>
      </c>
      <c r="AT67" s="1">
        <v>9205</v>
      </c>
      <c r="AU67" s="1">
        <v>7624</v>
      </c>
      <c r="AV67" s="1">
        <v>671</v>
      </c>
      <c r="AW67" s="1">
        <v>0</v>
      </c>
      <c r="AX67" s="1">
        <v>53</v>
      </c>
      <c r="AY67" s="13">
        <v>361</v>
      </c>
      <c r="AZ67" s="1">
        <v>9235</v>
      </c>
      <c r="BA67" s="1">
        <v>8318</v>
      </c>
      <c r="BB67" s="13">
        <v>361</v>
      </c>
      <c r="BC67" s="1">
        <v>4998</v>
      </c>
      <c r="BD67" s="1">
        <v>12555</v>
      </c>
      <c r="BE67" s="1"/>
      <c r="BF67" s="13">
        <v>361</v>
      </c>
      <c r="BG67" s="503">
        <f t="shared" si="39"/>
        <v>2164.7747358279998</v>
      </c>
      <c r="BH67" s="503">
        <f t="shared" si="40"/>
        <v>381.22526417200015</v>
      </c>
      <c r="BI67" s="13">
        <v>361</v>
      </c>
      <c r="BJ67" s="1">
        <v>1479</v>
      </c>
      <c r="BK67" s="1">
        <v>1067</v>
      </c>
      <c r="BL67" s="13">
        <v>361</v>
      </c>
      <c r="BM67" s="1">
        <v>1179</v>
      </c>
      <c r="BN67" s="1">
        <v>672</v>
      </c>
      <c r="BO67" s="1">
        <v>300</v>
      </c>
      <c r="BP67" s="1">
        <v>394</v>
      </c>
      <c r="BQ67" s="1"/>
      <c r="BR67" s="499">
        <v>1</v>
      </c>
      <c r="BS67" s="499">
        <v>0.85026501799999998</v>
      </c>
      <c r="BT67" s="899">
        <v>361</v>
      </c>
      <c r="BU67" s="1">
        <v>2546</v>
      </c>
      <c r="BV67" s="900">
        <f t="shared" si="41"/>
        <v>2164.7747358279998</v>
      </c>
      <c r="BW67" s="900">
        <f t="shared" si="42"/>
        <v>381.22526417200015</v>
      </c>
      <c r="CA67" s="810">
        <v>361</v>
      </c>
      <c r="CB67" s="809">
        <v>2546</v>
      </c>
    </row>
    <row r="68" spans="1:80" ht="15">
      <c r="A68" s="388">
        <v>107</v>
      </c>
      <c r="B68" s="389" t="s">
        <v>962</v>
      </c>
      <c r="C68" s="352">
        <f t="shared" si="136"/>
        <v>2610</v>
      </c>
      <c r="D68" s="353">
        <f t="shared" si="111"/>
        <v>45.05437597099948</v>
      </c>
      <c r="E68" s="354">
        <f t="shared" si="137"/>
        <v>3000</v>
      </c>
      <c r="F68" s="353">
        <f t="shared" si="112"/>
        <v>51.786639047125838</v>
      </c>
      <c r="G68" s="354">
        <f t="shared" si="138"/>
        <v>177</v>
      </c>
      <c r="H68" s="353">
        <f t="shared" si="110"/>
        <v>3.0554117037804249</v>
      </c>
      <c r="I68" s="354">
        <f t="shared" si="139"/>
        <v>0</v>
      </c>
      <c r="J68" s="355">
        <f t="shared" si="16"/>
        <v>0</v>
      </c>
      <c r="K68" s="354">
        <f t="shared" si="140"/>
        <v>6</v>
      </c>
      <c r="L68" s="356">
        <f t="shared" si="113"/>
        <v>0.10357327809425168</v>
      </c>
      <c r="M68" s="360">
        <f t="shared" si="141"/>
        <v>3058</v>
      </c>
      <c r="N68" s="357">
        <f t="shared" si="43"/>
        <v>52.787847402036938</v>
      </c>
      <c r="O68" s="358">
        <f t="shared" si="142"/>
        <v>2735</v>
      </c>
      <c r="P68" s="359">
        <f t="shared" si="20"/>
        <v>47.212152597963062</v>
      </c>
      <c r="Q68" s="360">
        <f t="shared" si="143"/>
        <v>486</v>
      </c>
      <c r="R68" s="357">
        <f t="shared" si="6"/>
        <v>59.12408759124088</v>
      </c>
      <c r="S68" s="358">
        <f t="shared" si="144"/>
        <v>336</v>
      </c>
      <c r="T68" s="361">
        <f t="shared" si="7"/>
        <v>40.875912408759127</v>
      </c>
      <c r="U68" s="360">
        <f t="shared" si="145"/>
        <v>1742</v>
      </c>
      <c r="V68" s="353">
        <f t="shared" si="24"/>
        <v>30.070775073364402</v>
      </c>
      <c r="W68" s="358">
        <f t="shared" si="146"/>
        <v>4051</v>
      </c>
      <c r="X68" s="361">
        <f t="shared" si="8"/>
        <v>69.929224926635598</v>
      </c>
      <c r="Y68" s="360">
        <f t="shared" si="147"/>
        <v>496.835380488</v>
      </c>
      <c r="Z68" s="353">
        <f t="shared" si="148"/>
        <v>60.442260400000002</v>
      </c>
      <c r="AA68" s="360">
        <f t="shared" si="149"/>
        <v>325.164619512</v>
      </c>
      <c r="AB68" s="361">
        <f t="shared" si="150"/>
        <v>39.557739600000005</v>
      </c>
      <c r="AC68" s="360">
        <f t="shared" si="151"/>
        <v>392</v>
      </c>
      <c r="AD68" s="353">
        <f t="shared" si="9"/>
        <v>47.688564476885645</v>
      </c>
      <c r="AE68" s="358">
        <f t="shared" si="152"/>
        <v>225</v>
      </c>
      <c r="AF68" s="353">
        <f t="shared" si="30"/>
        <v>27.372262773722628</v>
      </c>
      <c r="AG68" s="358">
        <f t="shared" si="153"/>
        <v>94</v>
      </c>
      <c r="AH68" s="357">
        <f t="shared" si="10"/>
        <v>11.435523114355231</v>
      </c>
      <c r="AI68" s="358">
        <f t="shared" si="154"/>
        <v>111</v>
      </c>
      <c r="AJ68" s="357">
        <f t="shared" si="33"/>
        <v>13.503649635036496</v>
      </c>
      <c r="AK68" s="358">
        <f t="shared" si="155"/>
        <v>0</v>
      </c>
      <c r="AL68" s="353">
        <f t="shared" si="35"/>
        <v>0</v>
      </c>
      <c r="AM68" s="358">
        <f t="shared" si="156"/>
        <v>0</v>
      </c>
      <c r="AN68" s="361">
        <f t="shared" si="11"/>
        <v>0</v>
      </c>
      <c r="AO68" s="723">
        <f t="shared" si="157"/>
        <v>5793</v>
      </c>
      <c r="AP68" s="362">
        <f t="shared" si="38"/>
        <v>822</v>
      </c>
      <c r="AS68" s="13">
        <v>364</v>
      </c>
      <c r="AT68" s="1">
        <v>2689</v>
      </c>
      <c r="AU68" s="1">
        <v>4277</v>
      </c>
      <c r="AV68" s="1">
        <v>2273</v>
      </c>
      <c r="AW68" s="1">
        <v>20</v>
      </c>
      <c r="AX68" s="1">
        <v>131</v>
      </c>
      <c r="AY68" s="13">
        <v>364</v>
      </c>
      <c r="AZ68" s="1">
        <v>4781</v>
      </c>
      <c r="BA68" s="1">
        <v>4609</v>
      </c>
      <c r="BB68" s="13">
        <v>364</v>
      </c>
      <c r="BC68" s="1">
        <v>3868</v>
      </c>
      <c r="BD68" s="1">
        <v>5522</v>
      </c>
      <c r="BE68" s="1"/>
      <c r="BF68" s="13">
        <v>364</v>
      </c>
      <c r="BG68" s="503">
        <f t="shared" si="39"/>
        <v>3279.6675065700001</v>
      </c>
      <c r="BH68" s="503">
        <f t="shared" si="40"/>
        <v>542.33249342999989</v>
      </c>
      <c r="BI68" s="13">
        <v>364</v>
      </c>
      <c r="BJ68" s="1">
        <v>1911</v>
      </c>
      <c r="BK68" s="1">
        <v>1911</v>
      </c>
      <c r="BL68" s="13">
        <v>364</v>
      </c>
      <c r="BM68" s="1">
        <v>1288</v>
      </c>
      <c r="BN68" s="1">
        <v>977</v>
      </c>
      <c r="BO68" s="1">
        <v>622</v>
      </c>
      <c r="BP68" s="1">
        <v>933</v>
      </c>
      <c r="BQ68" s="1">
        <v>1</v>
      </c>
      <c r="BR68" s="499">
        <v>1</v>
      </c>
      <c r="BS68" s="499">
        <v>0.85810243500000005</v>
      </c>
      <c r="BT68" s="899">
        <v>364</v>
      </c>
      <c r="BU68" s="1">
        <v>3822</v>
      </c>
      <c r="BV68" s="900">
        <f t="shared" si="41"/>
        <v>3279.6675065700001</v>
      </c>
      <c r="BW68" s="900">
        <f t="shared" si="42"/>
        <v>542.33249342999989</v>
      </c>
      <c r="CA68" s="810">
        <v>364</v>
      </c>
      <c r="CB68" s="809">
        <v>3822</v>
      </c>
    </row>
    <row r="69" spans="1:80" ht="15">
      <c r="A69" s="388">
        <v>134</v>
      </c>
      <c r="B69" s="389" t="s">
        <v>63</v>
      </c>
      <c r="C69" s="352">
        <f t="shared" si="136"/>
        <v>1477</v>
      </c>
      <c r="D69" s="353">
        <f t="shared" si="111"/>
        <v>23.399873257287705</v>
      </c>
      <c r="E69" s="354">
        <f t="shared" si="137"/>
        <v>4077</v>
      </c>
      <c r="F69" s="353">
        <f t="shared" si="112"/>
        <v>64.591254752851711</v>
      </c>
      <c r="G69" s="354">
        <f t="shared" si="138"/>
        <v>740</v>
      </c>
      <c r="H69" s="353">
        <f t="shared" si="110"/>
        <v>11.723700887198985</v>
      </c>
      <c r="I69" s="354">
        <f t="shared" si="139"/>
        <v>0</v>
      </c>
      <c r="J69" s="355">
        <f t="shared" si="16"/>
        <v>0</v>
      </c>
      <c r="K69" s="354">
        <f t="shared" si="140"/>
        <v>18</v>
      </c>
      <c r="L69" s="356">
        <f t="shared" si="113"/>
        <v>0.28517110266159695</v>
      </c>
      <c r="M69" s="360">
        <f t="shared" si="141"/>
        <v>3306</v>
      </c>
      <c r="N69" s="357">
        <f t="shared" si="43"/>
        <v>52.376425855513311</v>
      </c>
      <c r="O69" s="358">
        <f t="shared" si="142"/>
        <v>3006</v>
      </c>
      <c r="P69" s="359">
        <f t="shared" si="20"/>
        <v>47.623574144486689</v>
      </c>
      <c r="Q69" s="360">
        <f t="shared" si="143"/>
        <v>270</v>
      </c>
      <c r="R69" s="357">
        <f t="shared" si="6"/>
        <v>51.625239005736134</v>
      </c>
      <c r="S69" s="358">
        <f t="shared" si="144"/>
        <v>253</v>
      </c>
      <c r="T69" s="361">
        <f t="shared" si="7"/>
        <v>48.374760994263859</v>
      </c>
      <c r="U69" s="360">
        <f t="shared" si="145"/>
        <v>1781</v>
      </c>
      <c r="V69" s="353">
        <f t="shared" si="24"/>
        <v>28.216096324461343</v>
      </c>
      <c r="W69" s="358">
        <f t="shared" si="146"/>
        <v>4531</v>
      </c>
      <c r="X69" s="361">
        <f t="shared" si="8"/>
        <v>71.783903675538653</v>
      </c>
      <c r="Y69" s="360">
        <f t="shared" si="147"/>
        <v>462.34573293400001</v>
      </c>
      <c r="Z69" s="353">
        <f t="shared" si="148"/>
        <v>88.402625799999996</v>
      </c>
      <c r="AA69" s="360">
        <f t="shared" si="149"/>
        <v>60.654267065999989</v>
      </c>
      <c r="AB69" s="361">
        <f t="shared" si="150"/>
        <v>11.597374199999997</v>
      </c>
      <c r="AC69" s="360">
        <f t="shared" si="151"/>
        <v>184</v>
      </c>
      <c r="AD69" s="353">
        <f t="shared" si="9"/>
        <v>35.181644359464627</v>
      </c>
      <c r="AE69" s="358">
        <f t="shared" si="152"/>
        <v>151</v>
      </c>
      <c r="AF69" s="353">
        <f t="shared" si="30"/>
        <v>28.87189292543021</v>
      </c>
      <c r="AG69" s="358">
        <f t="shared" si="153"/>
        <v>86</v>
      </c>
      <c r="AH69" s="357">
        <f t="shared" si="10"/>
        <v>16.44359464627151</v>
      </c>
      <c r="AI69" s="358">
        <f t="shared" si="154"/>
        <v>102</v>
      </c>
      <c r="AJ69" s="357">
        <f t="shared" si="33"/>
        <v>19.502868068833649</v>
      </c>
      <c r="AK69" s="358">
        <f t="shared" si="155"/>
        <v>0</v>
      </c>
      <c r="AL69" s="353">
        <f t="shared" si="35"/>
        <v>0</v>
      </c>
      <c r="AM69" s="358">
        <f t="shared" si="156"/>
        <v>0</v>
      </c>
      <c r="AN69" s="361">
        <f t="shared" si="11"/>
        <v>0</v>
      </c>
      <c r="AO69" s="723">
        <f t="shared" si="157"/>
        <v>6312</v>
      </c>
      <c r="AP69" s="362">
        <f t="shared" si="38"/>
        <v>523</v>
      </c>
      <c r="AS69" s="13">
        <v>368</v>
      </c>
      <c r="AT69" s="1">
        <v>527</v>
      </c>
      <c r="AU69" s="1">
        <v>5282</v>
      </c>
      <c r="AV69" s="1">
        <v>535</v>
      </c>
      <c r="AW69" s="1">
        <v>17</v>
      </c>
      <c r="AX69" s="1">
        <v>8</v>
      </c>
      <c r="AY69" s="13">
        <v>368</v>
      </c>
      <c r="AZ69" s="1">
        <v>2931</v>
      </c>
      <c r="BA69" s="1">
        <v>3438</v>
      </c>
      <c r="BB69" s="13">
        <v>368</v>
      </c>
      <c r="BC69" s="1">
        <v>2493</v>
      </c>
      <c r="BD69" s="1">
        <v>3876</v>
      </c>
      <c r="BE69" s="1"/>
      <c r="BF69" s="13">
        <v>368</v>
      </c>
      <c r="BG69" s="503">
        <f t="shared" si="39"/>
        <v>2645.8293681690002</v>
      </c>
      <c r="BH69" s="503">
        <f t="shared" si="40"/>
        <v>1111.1706318309998</v>
      </c>
      <c r="BI69" s="13">
        <v>368</v>
      </c>
      <c r="BJ69" s="1">
        <v>2135</v>
      </c>
      <c r="BK69" s="1">
        <v>1622</v>
      </c>
      <c r="BL69" s="13">
        <v>368</v>
      </c>
      <c r="BM69" s="1">
        <v>1654</v>
      </c>
      <c r="BN69" s="1">
        <v>774</v>
      </c>
      <c r="BO69" s="1">
        <v>479</v>
      </c>
      <c r="BP69" s="1">
        <v>847</v>
      </c>
      <c r="BQ69" s="1">
        <v>2</v>
      </c>
      <c r="BR69" s="499">
        <v>1</v>
      </c>
      <c r="BS69" s="499">
        <v>0.70423991699999999</v>
      </c>
      <c r="BT69" s="899">
        <v>368</v>
      </c>
      <c r="BU69" s="1">
        <v>3757</v>
      </c>
      <c r="BV69" s="900">
        <f t="shared" si="41"/>
        <v>2645.8293681690002</v>
      </c>
      <c r="BW69" s="900">
        <f t="shared" si="42"/>
        <v>1111.1706318309998</v>
      </c>
      <c r="CA69" s="810">
        <v>368</v>
      </c>
      <c r="CB69" s="809">
        <v>3757</v>
      </c>
    </row>
    <row r="70" spans="1:80" ht="15">
      <c r="A70" s="388">
        <v>150</v>
      </c>
      <c r="B70" s="389" t="s">
        <v>963</v>
      </c>
      <c r="C70" s="352">
        <f t="shared" si="136"/>
        <v>295</v>
      </c>
      <c r="D70" s="353">
        <f t="shared" si="111"/>
        <v>19.019987105093488</v>
      </c>
      <c r="E70" s="354">
        <f t="shared" si="137"/>
        <v>816</v>
      </c>
      <c r="F70" s="353">
        <f t="shared" si="112"/>
        <v>52.611218568665372</v>
      </c>
      <c r="G70" s="354">
        <f t="shared" si="138"/>
        <v>436</v>
      </c>
      <c r="H70" s="353">
        <f t="shared" si="110"/>
        <v>28.110896196002578</v>
      </c>
      <c r="I70" s="354">
        <f t="shared" si="139"/>
        <v>1</v>
      </c>
      <c r="J70" s="355">
        <f t="shared" si="16"/>
        <v>6.4474532559638947E-2</v>
      </c>
      <c r="K70" s="354">
        <f t="shared" si="140"/>
        <v>3</v>
      </c>
      <c r="L70" s="356">
        <f t="shared" si="113"/>
        <v>0.19342359767891684</v>
      </c>
      <c r="M70" s="360">
        <f t="shared" si="141"/>
        <v>732</v>
      </c>
      <c r="N70" s="357">
        <f t="shared" si="43"/>
        <v>47.195357833655706</v>
      </c>
      <c r="O70" s="358">
        <f t="shared" si="142"/>
        <v>819</v>
      </c>
      <c r="P70" s="359">
        <f t="shared" si="20"/>
        <v>52.804642166344294</v>
      </c>
      <c r="Q70" s="360">
        <f t="shared" si="143"/>
        <v>669</v>
      </c>
      <c r="R70" s="357">
        <f t="shared" si="6"/>
        <v>54.791154791154796</v>
      </c>
      <c r="S70" s="358">
        <f t="shared" si="144"/>
        <v>552</v>
      </c>
      <c r="T70" s="361">
        <f t="shared" si="7"/>
        <v>45.208845208845212</v>
      </c>
      <c r="U70" s="360">
        <f t="shared" si="145"/>
        <v>1086</v>
      </c>
      <c r="V70" s="353">
        <f t="shared" si="24"/>
        <v>70.01934235976789</v>
      </c>
      <c r="W70" s="358">
        <f t="shared" si="146"/>
        <v>465</v>
      </c>
      <c r="X70" s="361">
        <f t="shared" si="8"/>
        <v>29.980657640232106</v>
      </c>
      <c r="Y70" s="360">
        <f t="shared" si="147"/>
        <v>1065.4450261290001</v>
      </c>
      <c r="Z70" s="353">
        <f t="shared" si="148"/>
        <v>87.260034900000008</v>
      </c>
      <c r="AA70" s="360">
        <f t="shared" si="149"/>
        <v>155.5549738709999</v>
      </c>
      <c r="AB70" s="361">
        <f t="shared" si="150"/>
        <v>12.739965099999992</v>
      </c>
      <c r="AC70" s="360">
        <f t="shared" si="151"/>
        <v>499</v>
      </c>
      <c r="AD70" s="353">
        <f t="shared" si="9"/>
        <v>40.86814086814087</v>
      </c>
      <c r="AE70" s="358">
        <f t="shared" si="152"/>
        <v>251</v>
      </c>
      <c r="AF70" s="353">
        <f t="shared" si="30"/>
        <v>20.556920556920559</v>
      </c>
      <c r="AG70" s="358">
        <f t="shared" si="153"/>
        <v>168</v>
      </c>
      <c r="AH70" s="357">
        <f t="shared" si="10"/>
        <v>13.759213759213759</v>
      </c>
      <c r="AI70" s="358">
        <f t="shared" si="154"/>
        <v>301</v>
      </c>
      <c r="AJ70" s="357">
        <f t="shared" si="33"/>
        <v>24.651924651924652</v>
      </c>
      <c r="AK70" s="358">
        <f t="shared" si="155"/>
        <v>2</v>
      </c>
      <c r="AL70" s="353">
        <f t="shared" si="35"/>
        <v>0.16380016380016382</v>
      </c>
      <c r="AM70" s="358">
        <f t="shared" si="156"/>
        <v>0</v>
      </c>
      <c r="AN70" s="361">
        <f t="shared" si="11"/>
        <v>0</v>
      </c>
      <c r="AO70" s="723">
        <f t="shared" si="157"/>
        <v>1551</v>
      </c>
      <c r="AP70" s="362">
        <f t="shared" si="38"/>
        <v>1221</v>
      </c>
      <c r="AS70" s="13">
        <v>376</v>
      </c>
      <c r="AT70" s="1">
        <v>3266</v>
      </c>
      <c r="AU70" s="1">
        <v>6553</v>
      </c>
      <c r="AV70" s="1">
        <v>2482</v>
      </c>
      <c r="AW70" s="1">
        <v>180</v>
      </c>
      <c r="AX70" s="1">
        <v>113</v>
      </c>
      <c r="AY70" s="13">
        <v>376</v>
      </c>
      <c r="AZ70" s="1">
        <v>6257</v>
      </c>
      <c r="BA70" s="1">
        <v>6337</v>
      </c>
      <c r="BB70" s="13">
        <v>376</v>
      </c>
      <c r="BC70" s="1">
        <v>9997</v>
      </c>
      <c r="BD70" s="1">
        <v>2597</v>
      </c>
      <c r="BE70" s="1"/>
      <c r="BF70" s="13">
        <v>376</v>
      </c>
      <c r="BG70" s="503">
        <f t="shared" si="39"/>
        <v>59617.146140720004</v>
      </c>
      <c r="BH70" s="503">
        <f t="shared" si="40"/>
        <v>3438.853859279996</v>
      </c>
      <c r="BI70" s="13">
        <v>376</v>
      </c>
      <c r="BJ70" s="1">
        <v>31438</v>
      </c>
      <c r="BK70" s="1">
        <v>31618</v>
      </c>
      <c r="BL70" s="13">
        <v>376</v>
      </c>
      <c r="BM70" s="1">
        <v>21518</v>
      </c>
      <c r="BN70" s="1">
        <v>16056</v>
      </c>
      <c r="BO70" s="1">
        <v>9817</v>
      </c>
      <c r="BP70" s="1">
        <v>15479</v>
      </c>
      <c r="BQ70" s="1">
        <v>103</v>
      </c>
      <c r="BR70" s="499">
        <v>83</v>
      </c>
      <c r="BS70" s="499">
        <v>0.94546349500000004</v>
      </c>
      <c r="BT70" s="899">
        <v>376</v>
      </c>
      <c r="BU70" s="1">
        <v>63056</v>
      </c>
      <c r="BV70" s="900">
        <f t="shared" si="41"/>
        <v>59617.146140720004</v>
      </c>
      <c r="BW70" s="900">
        <f t="shared" si="42"/>
        <v>3438.853859279996</v>
      </c>
      <c r="CA70" s="810">
        <v>376</v>
      </c>
      <c r="CB70" s="809">
        <v>63056</v>
      </c>
    </row>
    <row r="71" spans="1:80" ht="15">
      <c r="A71" s="388">
        <v>237</v>
      </c>
      <c r="B71" s="389" t="s">
        <v>95</v>
      </c>
      <c r="C71" s="352">
        <f t="shared" si="136"/>
        <v>1021</v>
      </c>
      <c r="D71" s="353">
        <f t="shared" si="111"/>
        <v>15.52851711026616</v>
      </c>
      <c r="E71" s="354">
        <f t="shared" si="137"/>
        <v>2864</v>
      </c>
      <c r="F71" s="353">
        <f t="shared" si="112"/>
        <v>43.558935361216726</v>
      </c>
      <c r="G71" s="354">
        <f t="shared" si="138"/>
        <v>2572</v>
      </c>
      <c r="H71" s="353">
        <f t="shared" ref="H71:H102" si="158">(G71/AO71)*100</f>
        <v>39.117870722433459</v>
      </c>
      <c r="I71" s="354">
        <f t="shared" si="139"/>
        <v>72</v>
      </c>
      <c r="J71" s="355">
        <f t="shared" si="16"/>
        <v>1.0950570342205324</v>
      </c>
      <c r="K71" s="354">
        <f t="shared" si="140"/>
        <v>46</v>
      </c>
      <c r="L71" s="356">
        <f t="shared" si="113"/>
        <v>0.69961977186311786</v>
      </c>
      <c r="M71" s="360">
        <f t="shared" si="141"/>
        <v>3210</v>
      </c>
      <c r="N71" s="357">
        <f t="shared" si="43"/>
        <v>48.821292775665398</v>
      </c>
      <c r="O71" s="358">
        <f t="shared" si="142"/>
        <v>3365</v>
      </c>
      <c r="P71" s="359">
        <f t="shared" si="20"/>
        <v>51.178707224334595</v>
      </c>
      <c r="Q71" s="360">
        <f t="shared" si="143"/>
        <v>7502</v>
      </c>
      <c r="R71" s="357">
        <f t="shared" si="6"/>
        <v>49.970025977486173</v>
      </c>
      <c r="S71" s="358">
        <f t="shared" si="144"/>
        <v>7511</v>
      </c>
      <c r="T71" s="361">
        <f t="shared" si="7"/>
        <v>50.029974022513827</v>
      </c>
      <c r="U71" s="360">
        <f t="shared" si="145"/>
        <v>4274</v>
      </c>
      <c r="V71" s="353">
        <f t="shared" si="24"/>
        <v>65.00380228136882</v>
      </c>
      <c r="W71" s="358">
        <f t="shared" si="146"/>
        <v>2301</v>
      </c>
      <c r="X71" s="361">
        <f t="shared" si="8"/>
        <v>34.99619771863118</v>
      </c>
      <c r="Y71" s="360">
        <f t="shared" si="147"/>
        <v>14026.244662562001</v>
      </c>
      <c r="Z71" s="353">
        <f t="shared" si="148"/>
        <v>93.42732740000001</v>
      </c>
      <c r="AA71" s="360">
        <f t="shared" si="149"/>
        <v>986.75533743799861</v>
      </c>
      <c r="AB71" s="361">
        <f t="shared" si="150"/>
        <v>6.57267259999999</v>
      </c>
      <c r="AC71" s="360">
        <f t="shared" si="151"/>
        <v>4472</v>
      </c>
      <c r="AD71" s="353">
        <f t="shared" si="9"/>
        <v>29.787517484846465</v>
      </c>
      <c r="AE71" s="358">
        <f t="shared" si="152"/>
        <v>3270</v>
      </c>
      <c r="AF71" s="353">
        <f t="shared" si="30"/>
        <v>21.781123026710183</v>
      </c>
      <c r="AG71" s="358">
        <f t="shared" si="153"/>
        <v>3009</v>
      </c>
      <c r="AH71" s="357">
        <f t="shared" si="10"/>
        <v>20.042629720908543</v>
      </c>
      <c r="AI71" s="358">
        <f t="shared" si="154"/>
        <v>4222</v>
      </c>
      <c r="AJ71" s="357">
        <f t="shared" si="33"/>
        <v>28.12229401185639</v>
      </c>
      <c r="AK71" s="358">
        <f t="shared" si="155"/>
        <v>21</v>
      </c>
      <c r="AL71" s="353">
        <f t="shared" si="35"/>
        <v>0.13987877173116633</v>
      </c>
      <c r="AM71" s="358">
        <f t="shared" si="156"/>
        <v>19</v>
      </c>
      <c r="AN71" s="361">
        <f t="shared" si="11"/>
        <v>0.12655698394724574</v>
      </c>
      <c r="AO71" s="723">
        <f t="shared" si="157"/>
        <v>6575</v>
      </c>
      <c r="AP71" s="362">
        <f t="shared" si="38"/>
        <v>15013</v>
      </c>
      <c r="AS71" s="13">
        <v>380</v>
      </c>
      <c r="AT71" s="1">
        <v>2010</v>
      </c>
      <c r="AU71" s="1">
        <v>4867</v>
      </c>
      <c r="AV71" s="1">
        <v>2716</v>
      </c>
      <c r="AW71" s="1">
        <v>145</v>
      </c>
      <c r="AX71" s="1">
        <v>298</v>
      </c>
      <c r="AY71" s="13">
        <v>380</v>
      </c>
      <c r="AZ71" s="1">
        <v>4702</v>
      </c>
      <c r="BA71" s="1">
        <v>5334</v>
      </c>
      <c r="BB71" s="13">
        <v>380</v>
      </c>
      <c r="BC71" s="1">
        <v>9176</v>
      </c>
      <c r="BD71" s="1">
        <v>860</v>
      </c>
      <c r="BE71" s="1"/>
      <c r="BF71" s="13">
        <v>380</v>
      </c>
      <c r="BG71" s="503">
        <f t="shared" si="39"/>
        <v>41863.321868327999</v>
      </c>
      <c r="BH71" s="503">
        <f t="shared" si="40"/>
        <v>544.67813167200075</v>
      </c>
      <c r="BI71" s="13">
        <v>380</v>
      </c>
      <c r="BJ71" s="1">
        <v>20206</v>
      </c>
      <c r="BK71" s="1">
        <v>22202</v>
      </c>
      <c r="BL71" s="13">
        <v>380</v>
      </c>
      <c r="BM71" s="1">
        <v>13673</v>
      </c>
      <c r="BN71" s="1">
        <v>11988</v>
      </c>
      <c r="BO71" s="1">
        <v>6432</v>
      </c>
      <c r="BP71" s="1">
        <v>10121</v>
      </c>
      <c r="BQ71" s="1">
        <v>101</v>
      </c>
      <c r="BR71" s="499">
        <v>93</v>
      </c>
      <c r="BS71" s="499">
        <v>0.98715624099999999</v>
      </c>
      <c r="BT71" s="899">
        <v>380</v>
      </c>
      <c r="BU71" s="1">
        <v>42408</v>
      </c>
      <c r="BV71" s="900">
        <f t="shared" si="41"/>
        <v>41863.321868327999</v>
      </c>
      <c r="BW71" s="900">
        <f t="shared" si="42"/>
        <v>544.67813167200075</v>
      </c>
      <c r="CA71" s="810">
        <v>380</v>
      </c>
      <c r="CB71" s="809">
        <v>42408</v>
      </c>
    </row>
    <row r="72" spans="1:80" ht="15">
      <c r="A72" s="388">
        <v>264</v>
      </c>
      <c r="B72" s="389" t="s">
        <v>102</v>
      </c>
      <c r="C72" s="352">
        <f t="shared" si="136"/>
        <v>326</v>
      </c>
      <c r="D72" s="353">
        <f t="shared" ref="D72:D103" si="159">(C72/AO72)*100</f>
        <v>13.732097725358045</v>
      </c>
      <c r="E72" s="354">
        <f t="shared" si="137"/>
        <v>1034</v>
      </c>
      <c r="F72" s="353">
        <f t="shared" ref="F72:F103" si="160">(E72/AO72)*100</f>
        <v>43.555181128896372</v>
      </c>
      <c r="G72" s="354">
        <f t="shared" si="138"/>
        <v>993</v>
      </c>
      <c r="H72" s="353">
        <f t="shared" si="158"/>
        <v>41.828138163437231</v>
      </c>
      <c r="I72" s="354">
        <f t="shared" si="139"/>
        <v>1</v>
      </c>
      <c r="J72" s="355">
        <f t="shared" si="16"/>
        <v>4.2122999157540017E-2</v>
      </c>
      <c r="K72" s="354">
        <f t="shared" si="140"/>
        <v>20</v>
      </c>
      <c r="L72" s="356">
        <f t="shared" si="113"/>
        <v>0.84245998315080028</v>
      </c>
      <c r="M72" s="360">
        <f t="shared" si="141"/>
        <v>1144</v>
      </c>
      <c r="N72" s="357">
        <f t="shared" si="43"/>
        <v>48.188711036225776</v>
      </c>
      <c r="O72" s="358">
        <f t="shared" si="142"/>
        <v>1230</v>
      </c>
      <c r="P72" s="359">
        <f t="shared" si="20"/>
        <v>51.811288963774217</v>
      </c>
      <c r="Q72" s="360">
        <f t="shared" si="143"/>
        <v>3750</v>
      </c>
      <c r="R72" s="357">
        <f t="shared" ref="R72:R135" si="161">Q72/(Q72+S72)*100</f>
        <v>53.648068669527895</v>
      </c>
      <c r="S72" s="358">
        <f t="shared" si="144"/>
        <v>3240</v>
      </c>
      <c r="T72" s="361">
        <f t="shared" ref="T72:T135" si="162">S72/(Q72+S72)*100</f>
        <v>46.351931330472098</v>
      </c>
      <c r="U72" s="360">
        <f t="shared" si="145"/>
        <v>1128</v>
      </c>
      <c r="V72" s="353">
        <f t="shared" ref="V72:V135" si="163">(U72/AO72)*100</f>
        <v>47.514743049705139</v>
      </c>
      <c r="W72" s="358">
        <f t="shared" si="146"/>
        <v>1246</v>
      </c>
      <c r="X72" s="361">
        <f t="shared" ref="X72:X135" si="164">(W72/AO72)*100</f>
        <v>52.485256950294854</v>
      </c>
      <c r="Y72" s="360">
        <f t="shared" si="147"/>
        <v>5718.2551484699998</v>
      </c>
      <c r="Z72" s="353">
        <f t="shared" si="148"/>
        <v>81.806225300000008</v>
      </c>
      <c r="AA72" s="360">
        <f t="shared" si="149"/>
        <v>1271.7448515300002</v>
      </c>
      <c r="AB72" s="361">
        <f t="shared" si="150"/>
        <v>18.193774700000002</v>
      </c>
      <c r="AC72" s="360">
        <f t="shared" si="151"/>
        <v>2538</v>
      </c>
      <c r="AD72" s="353">
        <f t="shared" ref="AD72:AD135" si="165">AC72/AP72*100</f>
        <v>36.309012875536482</v>
      </c>
      <c r="AE72" s="358">
        <f t="shared" si="152"/>
        <v>961</v>
      </c>
      <c r="AF72" s="353">
        <f t="shared" si="30"/>
        <v>13.74821173104435</v>
      </c>
      <c r="AG72" s="358">
        <f t="shared" si="153"/>
        <v>1207</v>
      </c>
      <c r="AH72" s="357">
        <f t="shared" ref="AH72:AH135" si="166">AG72/AP72*100</f>
        <v>17.267525035765381</v>
      </c>
      <c r="AI72" s="358">
        <f t="shared" si="154"/>
        <v>2275</v>
      </c>
      <c r="AJ72" s="357">
        <f t="shared" si="33"/>
        <v>32.546494992846924</v>
      </c>
      <c r="AK72" s="358">
        <f t="shared" si="155"/>
        <v>5</v>
      </c>
      <c r="AL72" s="353">
        <f t="shared" si="35"/>
        <v>7.1530758226037189E-2</v>
      </c>
      <c r="AM72" s="358">
        <f t="shared" si="156"/>
        <v>4</v>
      </c>
      <c r="AN72" s="361">
        <f t="shared" ref="AN72:AN135" si="167">AM72/AP72*100</f>
        <v>5.7224606580829764E-2</v>
      </c>
      <c r="AO72" s="723">
        <f t="shared" si="157"/>
        <v>2374</v>
      </c>
      <c r="AP72" s="362">
        <f t="shared" si="38"/>
        <v>6990</v>
      </c>
      <c r="AS72" s="13">
        <v>390</v>
      </c>
      <c r="AT72" s="1">
        <v>760</v>
      </c>
      <c r="AU72" s="1">
        <v>2785</v>
      </c>
      <c r="AV72" s="1">
        <v>710</v>
      </c>
      <c r="AW72" s="1">
        <v>7</v>
      </c>
      <c r="AX72" s="1">
        <v>67</v>
      </c>
      <c r="AY72" s="13">
        <v>390</v>
      </c>
      <c r="AZ72" s="1">
        <v>1957</v>
      </c>
      <c r="BA72" s="1">
        <v>2372</v>
      </c>
      <c r="BB72" s="13">
        <v>390</v>
      </c>
      <c r="BC72" s="1">
        <v>3652</v>
      </c>
      <c r="BD72" s="1">
        <v>677</v>
      </c>
      <c r="BE72" s="1"/>
      <c r="BF72" s="13">
        <v>390</v>
      </c>
      <c r="BG72" s="503">
        <f t="shared" si="39"/>
        <v>3119.3001145020003</v>
      </c>
      <c r="BH72" s="503">
        <f t="shared" si="40"/>
        <v>494.69988549799973</v>
      </c>
      <c r="BI72" s="13">
        <v>390</v>
      </c>
      <c r="BJ72" s="1">
        <v>2145</v>
      </c>
      <c r="BK72" s="1">
        <v>1469</v>
      </c>
      <c r="BL72" s="13">
        <v>390</v>
      </c>
      <c r="BM72" s="1">
        <v>1629</v>
      </c>
      <c r="BN72" s="1">
        <v>525</v>
      </c>
      <c r="BO72" s="1">
        <v>516</v>
      </c>
      <c r="BP72" s="1">
        <v>944</v>
      </c>
      <c r="BQ72" s="1"/>
      <c r="BR72" s="499"/>
      <c r="BS72" s="499">
        <v>0.86311569300000002</v>
      </c>
      <c r="BT72" s="899">
        <v>390</v>
      </c>
      <c r="BU72" s="1">
        <v>3614</v>
      </c>
      <c r="BV72" s="900">
        <f t="shared" si="41"/>
        <v>3119.3001145020003</v>
      </c>
      <c r="BW72" s="900">
        <f t="shared" si="42"/>
        <v>494.69988549799973</v>
      </c>
      <c r="CA72" s="810">
        <v>390</v>
      </c>
      <c r="CB72" s="809">
        <v>3614</v>
      </c>
    </row>
    <row r="73" spans="1:80" ht="15">
      <c r="A73" s="388">
        <v>310</v>
      </c>
      <c r="B73" s="389" t="s">
        <v>114</v>
      </c>
      <c r="C73" s="352">
        <f t="shared" si="136"/>
        <v>565</v>
      </c>
      <c r="D73" s="353">
        <f t="shared" si="159"/>
        <v>12.080393414581996</v>
      </c>
      <c r="E73" s="354">
        <f t="shared" si="137"/>
        <v>3195</v>
      </c>
      <c r="F73" s="353">
        <f t="shared" si="160"/>
        <v>68.313021167415016</v>
      </c>
      <c r="G73" s="354">
        <f t="shared" si="138"/>
        <v>907</v>
      </c>
      <c r="H73" s="353">
        <f t="shared" si="158"/>
        <v>19.392773145178531</v>
      </c>
      <c r="I73" s="354">
        <f t="shared" si="139"/>
        <v>3</v>
      </c>
      <c r="J73" s="355">
        <f t="shared" ref="J73:J136" si="168">(I73/AO73)*100</f>
        <v>6.4143681847338027E-2</v>
      </c>
      <c r="K73" s="354">
        <f t="shared" si="140"/>
        <v>7</v>
      </c>
      <c r="L73" s="356">
        <f t="shared" si="113"/>
        <v>0.14966859097712207</v>
      </c>
      <c r="M73" s="360">
        <f t="shared" si="141"/>
        <v>2275</v>
      </c>
      <c r="N73" s="357">
        <f t="shared" si="43"/>
        <v>48.642292067564682</v>
      </c>
      <c r="O73" s="358">
        <f t="shared" si="142"/>
        <v>2402</v>
      </c>
      <c r="P73" s="359">
        <f t="shared" ref="P73:P136" si="169">O73/(M73+O73)*100</f>
        <v>51.357707932435325</v>
      </c>
      <c r="Q73" s="360">
        <f t="shared" si="143"/>
        <v>1484</v>
      </c>
      <c r="R73" s="357">
        <f t="shared" si="161"/>
        <v>57.341576506955185</v>
      </c>
      <c r="S73" s="358">
        <f t="shared" si="144"/>
        <v>1104</v>
      </c>
      <c r="T73" s="361">
        <f t="shared" si="162"/>
        <v>42.658423493044822</v>
      </c>
      <c r="U73" s="360">
        <f t="shared" si="145"/>
        <v>2332</v>
      </c>
      <c r="V73" s="353">
        <f t="shared" si="163"/>
        <v>49.861022022664102</v>
      </c>
      <c r="W73" s="358">
        <f t="shared" si="146"/>
        <v>2345</v>
      </c>
      <c r="X73" s="361">
        <f t="shared" si="164"/>
        <v>50.138977977335898</v>
      </c>
      <c r="Y73" s="360">
        <f t="shared" si="147"/>
        <v>2249.7601909280002</v>
      </c>
      <c r="Z73" s="353">
        <f t="shared" si="148"/>
        <v>86.930455600000002</v>
      </c>
      <c r="AA73" s="360">
        <f t="shared" si="149"/>
        <v>338.23980907199984</v>
      </c>
      <c r="AB73" s="361">
        <f t="shared" si="150"/>
        <v>13.069544399999995</v>
      </c>
      <c r="AC73" s="360">
        <f t="shared" si="151"/>
        <v>1138</v>
      </c>
      <c r="AD73" s="353">
        <f t="shared" si="165"/>
        <v>43.972179289026272</v>
      </c>
      <c r="AE73" s="358">
        <f t="shared" si="152"/>
        <v>444</v>
      </c>
      <c r="AF73" s="353">
        <f t="shared" ref="AF73:AF136" si="170">AE73/AP73*100</f>
        <v>17.156105100463677</v>
      </c>
      <c r="AG73" s="358">
        <f t="shared" si="153"/>
        <v>342</v>
      </c>
      <c r="AH73" s="357">
        <f t="shared" si="166"/>
        <v>13.214837712519319</v>
      </c>
      <c r="AI73" s="358">
        <f t="shared" si="154"/>
        <v>660</v>
      </c>
      <c r="AJ73" s="357">
        <f t="shared" ref="AJ73:AJ136" si="171">AI73/AP73*100</f>
        <v>25.502318392581142</v>
      </c>
      <c r="AK73" s="358">
        <f t="shared" si="155"/>
        <v>4</v>
      </c>
      <c r="AL73" s="353">
        <f t="shared" ref="AL73:AL136" si="172">AK73/AP73*100</f>
        <v>0.15455950540958269</v>
      </c>
      <c r="AM73" s="358">
        <f t="shared" si="156"/>
        <v>0</v>
      </c>
      <c r="AN73" s="361">
        <f t="shared" si="167"/>
        <v>0</v>
      </c>
      <c r="AO73" s="723">
        <f t="shared" si="157"/>
        <v>4677</v>
      </c>
      <c r="AP73" s="362">
        <f t="shared" ref="AP73:AP136" si="173">Q73+S73</f>
        <v>2588</v>
      </c>
      <c r="AS73" s="13">
        <v>400</v>
      </c>
      <c r="AT73" s="1">
        <v>3939</v>
      </c>
      <c r="AU73" s="1">
        <v>3071</v>
      </c>
      <c r="AV73" s="1">
        <v>1805</v>
      </c>
      <c r="AW73" s="1">
        <v>27</v>
      </c>
      <c r="AX73" s="1">
        <v>122</v>
      </c>
      <c r="AY73" s="13">
        <v>400</v>
      </c>
      <c r="AZ73" s="1">
        <v>4482</v>
      </c>
      <c r="BA73" s="1">
        <v>4482</v>
      </c>
      <c r="BB73" s="13">
        <v>400</v>
      </c>
      <c r="BC73" s="1">
        <v>4847</v>
      </c>
      <c r="BD73" s="1">
        <v>4117</v>
      </c>
      <c r="BE73" s="1"/>
      <c r="BF73" s="13">
        <v>400</v>
      </c>
      <c r="BG73" s="503">
        <f t="shared" ref="BG73:BG132" si="174">BV73</f>
        <v>9753.9880033400004</v>
      </c>
      <c r="BH73" s="503">
        <f t="shared" ref="BH73:BH132" si="175">BW73</f>
        <v>2106.0119966599996</v>
      </c>
      <c r="BI73" s="13">
        <v>400</v>
      </c>
      <c r="BJ73" s="1">
        <v>6125</v>
      </c>
      <c r="BK73" s="1">
        <v>5735</v>
      </c>
      <c r="BL73" s="13">
        <v>400</v>
      </c>
      <c r="BM73" s="1">
        <v>3846</v>
      </c>
      <c r="BN73" s="1">
        <v>2552</v>
      </c>
      <c r="BO73" s="1">
        <v>2257</v>
      </c>
      <c r="BP73" s="1">
        <v>3175</v>
      </c>
      <c r="BQ73" s="1">
        <v>22</v>
      </c>
      <c r="BR73" s="499">
        <v>8</v>
      </c>
      <c r="BS73" s="499">
        <v>0.82242731899999999</v>
      </c>
      <c r="BT73" s="899">
        <v>400</v>
      </c>
      <c r="BU73" s="1">
        <v>11860</v>
      </c>
      <c r="BV73" s="900">
        <f t="shared" ref="BV73:BV132" si="176">BU73*BS73</f>
        <v>9753.9880033400004</v>
      </c>
      <c r="BW73" s="900">
        <f t="shared" ref="BW73:BW132" si="177">BU73-BV73</f>
        <v>2106.0119966599996</v>
      </c>
      <c r="CA73" s="810">
        <v>400</v>
      </c>
      <c r="CB73" s="809">
        <v>11860</v>
      </c>
    </row>
    <row r="74" spans="1:80" ht="15">
      <c r="A74" s="388">
        <v>315</v>
      </c>
      <c r="B74" s="389" t="s">
        <v>118</v>
      </c>
      <c r="C74" s="352">
        <f t="shared" si="136"/>
        <v>485</v>
      </c>
      <c r="D74" s="353">
        <f t="shared" si="159"/>
        <v>12.306521187515859</v>
      </c>
      <c r="E74" s="354">
        <f t="shared" si="137"/>
        <v>2667</v>
      </c>
      <c r="F74" s="353">
        <f t="shared" si="160"/>
        <v>67.673179396092365</v>
      </c>
      <c r="G74" s="354">
        <f t="shared" si="138"/>
        <v>781</v>
      </c>
      <c r="H74" s="353">
        <f t="shared" si="158"/>
        <v>19.817305252473989</v>
      </c>
      <c r="I74" s="354">
        <f t="shared" si="139"/>
        <v>0</v>
      </c>
      <c r="J74" s="355">
        <f t="shared" si="168"/>
        <v>0</v>
      </c>
      <c r="K74" s="354">
        <f t="shared" si="140"/>
        <v>8</v>
      </c>
      <c r="L74" s="356">
        <f t="shared" si="113"/>
        <v>0.20299416391778738</v>
      </c>
      <c r="M74" s="360">
        <f t="shared" si="141"/>
        <v>1947</v>
      </c>
      <c r="N74" s="357">
        <f t="shared" ref="N74:N137" si="178">(M74/(M74+O74))*100</f>
        <v>49.403704643491494</v>
      </c>
      <c r="O74" s="358">
        <f t="shared" si="142"/>
        <v>1994</v>
      </c>
      <c r="P74" s="359">
        <f t="shared" si="169"/>
        <v>50.596295356508506</v>
      </c>
      <c r="Q74" s="360">
        <f t="shared" si="143"/>
        <v>755</v>
      </c>
      <c r="R74" s="357">
        <f t="shared" si="161"/>
        <v>59.308719560094268</v>
      </c>
      <c r="S74" s="358">
        <f t="shared" si="144"/>
        <v>518</v>
      </c>
      <c r="T74" s="361">
        <f t="shared" si="162"/>
        <v>40.691280439905739</v>
      </c>
      <c r="U74" s="360">
        <f t="shared" si="145"/>
        <v>1214</v>
      </c>
      <c r="V74" s="353">
        <f t="shared" si="163"/>
        <v>30.804364374524233</v>
      </c>
      <c r="W74" s="358">
        <f t="shared" si="146"/>
        <v>2727</v>
      </c>
      <c r="X74" s="361">
        <f t="shared" si="164"/>
        <v>69.195635625475774</v>
      </c>
      <c r="Y74" s="360">
        <f t="shared" si="147"/>
        <v>1021.941898452</v>
      </c>
      <c r="Z74" s="353">
        <f t="shared" si="148"/>
        <v>80.278232400000007</v>
      </c>
      <c r="AA74" s="360">
        <f t="shared" si="149"/>
        <v>251.05810154799997</v>
      </c>
      <c r="AB74" s="361">
        <f t="shared" si="150"/>
        <v>19.7217676</v>
      </c>
      <c r="AC74" s="360">
        <f t="shared" si="151"/>
        <v>577</v>
      </c>
      <c r="AD74" s="353">
        <f t="shared" si="165"/>
        <v>45.326001571091908</v>
      </c>
      <c r="AE74" s="358">
        <f t="shared" si="152"/>
        <v>225</v>
      </c>
      <c r="AF74" s="353">
        <f t="shared" si="170"/>
        <v>17.674783974862528</v>
      </c>
      <c r="AG74" s="358">
        <f t="shared" si="153"/>
        <v>177</v>
      </c>
      <c r="AH74" s="357">
        <f t="shared" si="166"/>
        <v>13.904163393558521</v>
      </c>
      <c r="AI74" s="358">
        <f t="shared" si="154"/>
        <v>293</v>
      </c>
      <c r="AJ74" s="357">
        <f t="shared" si="171"/>
        <v>23.016496465043204</v>
      </c>
      <c r="AK74" s="358">
        <f t="shared" si="155"/>
        <v>1</v>
      </c>
      <c r="AL74" s="353">
        <f t="shared" si="172"/>
        <v>7.8554595443833475E-2</v>
      </c>
      <c r="AM74" s="358">
        <f t="shared" si="156"/>
        <v>0</v>
      </c>
      <c r="AN74" s="361">
        <f t="shared" si="167"/>
        <v>0</v>
      </c>
      <c r="AO74" s="723">
        <f t="shared" si="157"/>
        <v>3941</v>
      </c>
      <c r="AP74" s="362">
        <f t="shared" si="173"/>
        <v>1273</v>
      </c>
      <c r="AS74" s="13">
        <v>411</v>
      </c>
      <c r="AT74" s="1">
        <v>2956</v>
      </c>
      <c r="AU74" s="1">
        <v>2967</v>
      </c>
      <c r="AV74" s="1">
        <v>1435</v>
      </c>
      <c r="AW74" s="1">
        <v>0</v>
      </c>
      <c r="AX74" s="1">
        <v>15</v>
      </c>
      <c r="AY74" s="13">
        <v>411</v>
      </c>
      <c r="AZ74" s="1">
        <v>3884</v>
      </c>
      <c r="BA74" s="1">
        <v>3489</v>
      </c>
      <c r="BB74" s="13">
        <v>411</v>
      </c>
      <c r="BC74" s="1">
        <v>2409</v>
      </c>
      <c r="BD74" s="1">
        <v>4964</v>
      </c>
      <c r="BE74" s="1"/>
      <c r="BF74" s="13">
        <v>411</v>
      </c>
      <c r="BG74" s="503">
        <f t="shared" si="174"/>
        <v>933.71929778399999</v>
      </c>
      <c r="BH74" s="503">
        <f t="shared" si="175"/>
        <v>262.28070221600001</v>
      </c>
      <c r="BI74" s="13">
        <v>411</v>
      </c>
      <c r="BJ74" s="1">
        <v>629</v>
      </c>
      <c r="BK74" s="1">
        <v>567</v>
      </c>
      <c r="BL74" s="13">
        <v>411</v>
      </c>
      <c r="BM74" s="1">
        <v>435</v>
      </c>
      <c r="BN74" s="1">
        <v>293</v>
      </c>
      <c r="BO74" s="1">
        <v>193</v>
      </c>
      <c r="BP74" s="1">
        <v>274</v>
      </c>
      <c r="BQ74" s="1">
        <v>1</v>
      </c>
      <c r="BR74" s="499"/>
      <c r="BS74" s="499">
        <v>0.78070175399999997</v>
      </c>
      <c r="BT74" s="899">
        <v>411</v>
      </c>
      <c r="BU74" s="1">
        <v>1196</v>
      </c>
      <c r="BV74" s="900">
        <f t="shared" si="176"/>
        <v>933.71929778399999</v>
      </c>
      <c r="BW74" s="900">
        <f t="shared" si="177"/>
        <v>262.28070221600001</v>
      </c>
      <c r="CA74" s="810">
        <v>411</v>
      </c>
      <c r="CB74" s="809">
        <v>1196</v>
      </c>
    </row>
    <row r="75" spans="1:80" ht="15">
      <c r="A75" s="388">
        <v>361</v>
      </c>
      <c r="B75" s="389" t="s">
        <v>131</v>
      </c>
      <c r="C75" s="352">
        <f t="shared" si="136"/>
        <v>9205</v>
      </c>
      <c r="D75" s="353">
        <f t="shared" si="159"/>
        <v>52.441178146185841</v>
      </c>
      <c r="E75" s="354">
        <f t="shared" si="137"/>
        <v>7624</v>
      </c>
      <c r="F75" s="353">
        <f t="shared" si="160"/>
        <v>43.434170797014751</v>
      </c>
      <c r="G75" s="354">
        <f t="shared" si="138"/>
        <v>671</v>
      </c>
      <c r="H75" s="353">
        <f t="shared" si="158"/>
        <v>3.8227083689397827</v>
      </c>
      <c r="I75" s="354">
        <f t="shared" si="139"/>
        <v>0</v>
      </c>
      <c r="J75" s="355">
        <f t="shared" si="168"/>
        <v>0</v>
      </c>
      <c r="K75" s="354">
        <f t="shared" si="140"/>
        <v>53</v>
      </c>
      <c r="L75" s="356">
        <f t="shared" si="113"/>
        <v>0.30194268785962514</v>
      </c>
      <c r="M75" s="360">
        <f t="shared" si="141"/>
        <v>9235</v>
      </c>
      <c r="N75" s="357">
        <f t="shared" si="178"/>
        <v>52.612089101578071</v>
      </c>
      <c r="O75" s="358">
        <f t="shared" si="142"/>
        <v>8318</v>
      </c>
      <c r="P75" s="359">
        <f t="shared" si="169"/>
        <v>47.387910898421922</v>
      </c>
      <c r="Q75" s="360">
        <f t="shared" si="143"/>
        <v>1479</v>
      </c>
      <c r="R75" s="357">
        <f t="shared" si="161"/>
        <v>58.091123330714844</v>
      </c>
      <c r="S75" s="358">
        <f t="shared" si="144"/>
        <v>1067</v>
      </c>
      <c r="T75" s="361">
        <f t="shared" si="162"/>
        <v>41.908876669285156</v>
      </c>
      <c r="U75" s="360">
        <f t="shared" si="145"/>
        <v>4998</v>
      </c>
      <c r="V75" s="353">
        <f t="shared" si="163"/>
        <v>28.473765168347292</v>
      </c>
      <c r="W75" s="358">
        <f t="shared" si="146"/>
        <v>12555</v>
      </c>
      <c r="X75" s="361">
        <f t="shared" si="164"/>
        <v>71.526234831652715</v>
      </c>
      <c r="Y75" s="360">
        <f t="shared" si="147"/>
        <v>2164.7747358279998</v>
      </c>
      <c r="Z75" s="353">
        <f t="shared" si="148"/>
        <v>85.026501800000005</v>
      </c>
      <c r="AA75" s="360">
        <f t="shared" si="149"/>
        <v>381.22526417200015</v>
      </c>
      <c r="AB75" s="361">
        <f t="shared" si="150"/>
        <v>14.973498200000007</v>
      </c>
      <c r="AC75" s="360">
        <f t="shared" si="151"/>
        <v>1179</v>
      </c>
      <c r="AD75" s="353">
        <f t="shared" si="165"/>
        <v>46.307934014139832</v>
      </c>
      <c r="AE75" s="358">
        <f t="shared" si="152"/>
        <v>672</v>
      </c>
      <c r="AF75" s="353">
        <f t="shared" si="170"/>
        <v>26.394344069128046</v>
      </c>
      <c r="AG75" s="358">
        <f t="shared" si="153"/>
        <v>300</v>
      </c>
      <c r="AH75" s="357">
        <f t="shared" si="166"/>
        <v>11.783189316575021</v>
      </c>
      <c r="AI75" s="358">
        <f t="shared" si="154"/>
        <v>394</v>
      </c>
      <c r="AJ75" s="357">
        <f t="shared" si="171"/>
        <v>15.475255302435192</v>
      </c>
      <c r="AK75" s="358">
        <f t="shared" si="155"/>
        <v>0</v>
      </c>
      <c r="AL75" s="353">
        <f t="shared" si="172"/>
        <v>0</v>
      </c>
      <c r="AM75" s="358">
        <f t="shared" si="156"/>
        <v>1</v>
      </c>
      <c r="AN75" s="361">
        <f t="shared" si="167"/>
        <v>3.9277297721916737E-2</v>
      </c>
      <c r="AO75" s="723">
        <f t="shared" si="157"/>
        <v>17553</v>
      </c>
      <c r="AP75" s="362">
        <f t="shared" si="173"/>
        <v>2546</v>
      </c>
      <c r="AS75" s="13">
        <v>425</v>
      </c>
      <c r="AT75" s="1">
        <v>1257</v>
      </c>
      <c r="AU75" s="1">
        <v>3447</v>
      </c>
      <c r="AV75" s="1">
        <v>1003</v>
      </c>
      <c r="AW75" s="1">
        <v>4</v>
      </c>
      <c r="AX75" s="1">
        <v>4</v>
      </c>
      <c r="AY75" s="13">
        <v>425</v>
      </c>
      <c r="AZ75" s="1">
        <v>2798</v>
      </c>
      <c r="BA75" s="1">
        <v>2917</v>
      </c>
      <c r="BB75" s="13">
        <v>425</v>
      </c>
      <c r="BC75" s="1">
        <v>2984</v>
      </c>
      <c r="BD75" s="1">
        <v>2731</v>
      </c>
      <c r="BE75" s="1"/>
      <c r="BF75" s="13">
        <v>425</v>
      </c>
      <c r="BG75" s="503">
        <f t="shared" si="174"/>
        <v>1787.282142261</v>
      </c>
      <c r="BH75" s="503">
        <f t="shared" si="175"/>
        <v>459.71785773900001</v>
      </c>
      <c r="BI75" s="13">
        <v>425</v>
      </c>
      <c r="BJ75" s="1">
        <v>1376</v>
      </c>
      <c r="BK75" s="1">
        <v>871</v>
      </c>
      <c r="BL75" s="13">
        <v>425</v>
      </c>
      <c r="BM75" s="1">
        <v>1102</v>
      </c>
      <c r="BN75" s="1">
        <v>362</v>
      </c>
      <c r="BO75" s="1">
        <v>274</v>
      </c>
      <c r="BP75" s="1">
        <v>509</v>
      </c>
      <c r="BQ75" s="1"/>
      <c r="BR75" s="499"/>
      <c r="BS75" s="499">
        <v>0.79540816299999995</v>
      </c>
      <c r="BT75" s="899">
        <v>425</v>
      </c>
      <c r="BU75" s="1">
        <v>2247</v>
      </c>
      <c r="BV75" s="900">
        <f t="shared" si="176"/>
        <v>1787.282142261</v>
      </c>
      <c r="BW75" s="900">
        <f t="shared" si="177"/>
        <v>459.71785773900001</v>
      </c>
      <c r="CA75" s="810">
        <v>425</v>
      </c>
      <c r="CB75" s="809">
        <v>2247</v>
      </c>
    </row>
    <row r="76" spans="1:80" ht="15">
      <c r="A76" s="388">
        <v>647</v>
      </c>
      <c r="B76" s="389" t="s">
        <v>964</v>
      </c>
      <c r="C76" s="352">
        <f t="shared" si="136"/>
        <v>1183</v>
      </c>
      <c r="D76" s="353">
        <f t="shared" si="159"/>
        <v>27.346278317152105</v>
      </c>
      <c r="E76" s="354">
        <f t="shared" si="137"/>
        <v>2484</v>
      </c>
      <c r="F76" s="353">
        <f t="shared" si="160"/>
        <v>57.420249653259361</v>
      </c>
      <c r="G76" s="354">
        <f t="shared" si="138"/>
        <v>535</v>
      </c>
      <c r="H76" s="353">
        <f t="shared" si="158"/>
        <v>12.36708275543227</v>
      </c>
      <c r="I76" s="354">
        <f t="shared" si="139"/>
        <v>0</v>
      </c>
      <c r="J76" s="355">
        <f t="shared" si="168"/>
        <v>0</v>
      </c>
      <c r="K76" s="354">
        <f t="shared" si="140"/>
        <v>124</v>
      </c>
      <c r="L76" s="356">
        <f t="shared" si="113"/>
        <v>2.8663892741562647</v>
      </c>
      <c r="M76" s="360">
        <f t="shared" si="141"/>
        <v>2183</v>
      </c>
      <c r="N76" s="357">
        <f t="shared" si="178"/>
        <v>50.462320850670359</v>
      </c>
      <c r="O76" s="358">
        <f t="shared" si="142"/>
        <v>2143</v>
      </c>
      <c r="P76" s="359">
        <f t="shared" si="169"/>
        <v>49.537679149329634</v>
      </c>
      <c r="Q76" s="360">
        <f t="shared" si="143"/>
        <v>826</v>
      </c>
      <c r="R76" s="357">
        <f t="shared" si="161"/>
        <v>57.721872816212439</v>
      </c>
      <c r="S76" s="358">
        <f t="shared" si="144"/>
        <v>605</v>
      </c>
      <c r="T76" s="361">
        <f t="shared" si="162"/>
        <v>42.278127183787561</v>
      </c>
      <c r="U76" s="360">
        <f t="shared" si="145"/>
        <v>1528</v>
      </c>
      <c r="V76" s="353">
        <f t="shared" si="163"/>
        <v>35.321312991215905</v>
      </c>
      <c r="W76" s="358">
        <f t="shared" si="146"/>
        <v>2798</v>
      </c>
      <c r="X76" s="361">
        <f t="shared" si="164"/>
        <v>64.678687008784095</v>
      </c>
      <c r="Y76" s="360">
        <f t="shared" si="147"/>
        <v>1151.9340172469999</v>
      </c>
      <c r="Z76" s="353">
        <f t="shared" si="148"/>
        <v>80.498533699999996</v>
      </c>
      <c r="AA76" s="360">
        <f t="shared" si="149"/>
        <v>279.06598275300007</v>
      </c>
      <c r="AB76" s="361">
        <f t="shared" si="150"/>
        <v>19.501466300000008</v>
      </c>
      <c r="AC76" s="360">
        <f t="shared" si="151"/>
        <v>616</v>
      </c>
      <c r="AD76" s="353">
        <f t="shared" si="165"/>
        <v>43.046820405310967</v>
      </c>
      <c r="AE76" s="358">
        <f t="shared" si="152"/>
        <v>307</v>
      </c>
      <c r="AF76" s="353">
        <f t="shared" si="170"/>
        <v>21.453529000698811</v>
      </c>
      <c r="AG76" s="358">
        <f t="shared" si="153"/>
        <v>210</v>
      </c>
      <c r="AH76" s="357">
        <f t="shared" si="166"/>
        <v>14.675052410901468</v>
      </c>
      <c r="AI76" s="358">
        <f t="shared" si="154"/>
        <v>298</v>
      </c>
      <c r="AJ76" s="357">
        <f t="shared" si="171"/>
        <v>20.824598183088749</v>
      </c>
      <c r="AK76" s="358">
        <f t="shared" si="155"/>
        <v>0</v>
      </c>
      <c r="AL76" s="353">
        <f t="shared" si="172"/>
        <v>0</v>
      </c>
      <c r="AM76" s="358">
        <f t="shared" si="156"/>
        <v>0</v>
      </c>
      <c r="AN76" s="361">
        <f t="shared" si="167"/>
        <v>0</v>
      </c>
      <c r="AO76" s="723">
        <f t="shared" si="157"/>
        <v>4326</v>
      </c>
      <c r="AP76" s="362">
        <f t="shared" si="173"/>
        <v>1431</v>
      </c>
      <c r="AS76" s="13">
        <v>440</v>
      </c>
      <c r="AT76" s="1">
        <v>5253</v>
      </c>
      <c r="AU76" s="1">
        <v>8312</v>
      </c>
      <c r="AV76" s="1">
        <v>4758</v>
      </c>
      <c r="AW76" s="1">
        <v>44</v>
      </c>
      <c r="AX76" s="1">
        <v>238</v>
      </c>
      <c r="AY76" s="13">
        <v>440</v>
      </c>
      <c r="AZ76" s="1">
        <v>9290</v>
      </c>
      <c r="BA76" s="1">
        <v>9315</v>
      </c>
      <c r="BB76" s="13">
        <v>440</v>
      </c>
      <c r="BC76" s="1">
        <v>10866</v>
      </c>
      <c r="BD76" s="1">
        <v>7739</v>
      </c>
      <c r="BE76" s="1"/>
      <c r="BF76" s="13">
        <v>440</v>
      </c>
      <c r="BG76" s="503">
        <f t="shared" si="174"/>
        <v>42628.855363518</v>
      </c>
      <c r="BH76" s="503">
        <f t="shared" si="175"/>
        <v>3045.1446364820004</v>
      </c>
      <c r="BI76" s="13">
        <v>440</v>
      </c>
      <c r="BJ76" s="1">
        <v>23182</v>
      </c>
      <c r="BK76" s="1">
        <v>22492</v>
      </c>
      <c r="BL76" s="13">
        <v>440</v>
      </c>
      <c r="BM76" s="1">
        <v>14645</v>
      </c>
      <c r="BN76" s="1">
        <v>10303</v>
      </c>
      <c r="BO76" s="1">
        <v>8461</v>
      </c>
      <c r="BP76" s="1">
        <v>12139</v>
      </c>
      <c r="BQ76" s="1">
        <v>76</v>
      </c>
      <c r="BR76" s="499">
        <v>50</v>
      </c>
      <c r="BS76" s="499">
        <v>0.93332870700000004</v>
      </c>
      <c r="BT76" s="899">
        <v>440</v>
      </c>
      <c r="BU76" s="1">
        <v>45674</v>
      </c>
      <c r="BV76" s="900">
        <f t="shared" si="176"/>
        <v>42628.855363518</v>
      </c>
      <c r="BW76" s="900">
        <f t="shared" si="177"/>
        <v>3045.1446364820004</v>
      </c>
      <c r="CA76" s="810">
        <v>440</v>
      </c>
      <c r="CB76" s="809">
        <v>45674</v>
      </c>
    </row>
    <row r="77" spans="1:80" ht="15">
      <c r="A77" s="388">
        <v>658</v>
      </c>
      <c r="B77" s="389" t="s">
        <v>965</v>
      </c>
      <c r="C77" s="352">
        <f t="shared" si="136"/>
        <v>435</v>
      </c>
      <c r="D77" s="353">
        <f t="shared" si="159"/>
        <v>23.705722070844686</v>
      </c>
      <c r="E77" s="354">
        <f t="shared" si="137"/>
        <v>1008</v>
      </c>
      <c r="F77" s="353">
        <f t="shared" si="160"/>
        <v>54.931880108991827</v>
      </c>
      <c r="G77" s="354">
        <f t="shared" si="138"/>
        <v>388</v>
      </c>
      <c r="H77" s="353">
        <f t="shared" si="158"/>
        <v>21.144414168937331</v>
      </c>
      <c r="I77" s="354">
        <f t="shared" si="139"/>
        <v>0</v>
      </c>
      <c r="J77" s="355">
        <f t="shared" si="168"/>
        <v>0</v>
      </c>
      <c r="K77" s="354">
        <f t="shared" si="140"/>
        <v>4</v>
      </c>
      <c r="L77" s="356">
        <f t="shared" si="113"/>
        <v>0.21798365122615804</v>
      </c>
      <c r="M77" s="360">
        <f t="shared" si="141"/>
        <v>880</v>
      </c>
      <c r="N77" s="357">
        <f t="shared" si="178"/>
        <v>47.956403269754766</v>
      </c>
      <c r="O77" s="358">
        <f t="shared" si="142"/>
        <v>955</v>
      </c>
      <c r="P77" s="359">
        <f t="shared" si="169"/>
        <v>52.043596730245234</v>
      </c>
      <c r="Q77" s="360">
        <f t="shared" si="143"/>
        <v>625</v>
      </c>
      <c r="R77" s="357">
        <f t="shared" si="161"/>
        <v>54.206418039895922</v>
      </c>
      <c r="S77" s="358">
        <f t="shared" si="144"/>
        <v>528</v>
      </c>
      <c r="T77" s="361">
        <f t="shared" si="162"/>
        <v>45.793581960104071</v>
      </c>
      <c r="U77" s="360">
        <f t="shared" si="145"/>
        <v>1134</v>
      </c>
      <c r="V77" s="353">
        <f t="shared" si="163"/>
        <v>61.798365122615806</v>
      </c>
      <c r="W77" s="358">
        <f t="shared" si="146"/>
        <v>701</v>
      </c>
      <c r="X77" s="361">
        <f t="shared" si="164"/>
        <v>38.201634877384194</v>
      </c>
      <c r="Y77" s="360">
        <f t="shared" si="147"/>
        <v>920.40346289400009</v>
      </c>
      <c r="Z77" s="353">
        <f t="shared" si="148"/>
        <v>79.826839800000002</v>
      </c>
      <c r="AA77" s="360">
        <f t="shared" si="149"/>
        <v>232.59653710599991</v>
      </c>
      <c r="AB77" s="361">
        <f t="shared" si="150"/>
        <v>20.173160199999991</v>
      </c>
      <c r="AC77" s="360">
        <f t="shared" si="151"/>
        <v>423</v>
      </c>
      <c r="AD77" s="353">
        <f t="shared" si="165"/>
        <v>36.686903729401557</v>
      </c>
      <c r="AE77" s="358">
        <f t="shared" si="152"/>
        <v>172</v>
      </c>
      <c r="AF77" s="353">
        <f t="shared" si="170"/>
        <v>14.917606244579359</v>
      </c>
      <c r="AG77" s="358">
        <f t="shared" si="153"/>
        <v>202</v>
      </c>
      <c r="AH77" s="357">
        <f t="shared" si="166"/>
        <v>17.519514310494362</v>
      </c>
      <c r="AI77" s="358">
        <f t="shared" si="154"/>
        <v>356</v>
      </c>
      <c r="AJ77" s="357">
        <f t="shared" si="171"/>
        <v>30.875975715524717</v>
      </c>
      <c r="AK77" s="358">
        <f t="shared" si="155"/>
        <v>0</v>
      </c>
      <c r="AL77" s="353">
        <f t="shared" si="172"/>
        <v>0</v>
      </c>
      <c r="AM77" s="358">
        <f t="shared" si="156"/>
        <v>0</v>
      </c>
      <c r="AN77" s="361">
        <f t="shared" si="167"/>
        <v>0</v>
      </c>
      <c r="AO77" s="723">
        <f t="shared" si="157"/>
        <v>1835</v>
      </c>
      <c r="AP77" s="362">
        <f t="shared" si="173"/>
        <v>1153</v>
      </c>
      <c r="AS77" s="13">
        <v>467</v>
      </c>
      <c r="AT77" s="1">
        <v>1546</v>
      </c>
      <c r="AU77" s="1">
        <v>1778</v>
      </c>
      <c r="AV77" s="1">
        <v>1064</v>
      </c>
      <c r="AW77" s="1">
        <v>4</v>
      </c>
      <c r="AX77" s="1">
        <v>9</v>
      </c>
      <c r="AY77" s="13">
        <v>467</v>
      </c>
      <c r="AZ77" s="1">
        <v>2246</v>
      </c>
      <c r="BA77" s="1">
        <v>2155</v>
      </c>
      <c r="BB77" s="13">
        <v>467</v>
      </c>
      <c r="BC77" s="1">
        <v>1169</v>
      </c>
      <c r="BD77" s="1">
        <v>3232</v>
      </c>
      <c r="BE77" s="1"/>
      <c r="BF77" s="13">
        <v>467</v>
      </c>
      <c r="BG77" s="503">
        <f t="shared" si="174"/>
        <v>786.55058840100003</v>
      </c>
      <c r="BH77" s="503">
        <f t="shared" si="175"/>
        <v>152.44941159899997</v>
      </c>
      <c r="BI77" s="13">
        <v>467</v>
      </c>
      <c r="BJ77" s="1">
        <v>520</v>
      </c>
      <c r="BK77" s="1">
        <v>419</v>
      </c>
      <c r="BL77" s="13">
        <v>467</v>
      </c>
      <c r="BM77" s="1">
        <v>363</v>
      </c>
      <c r="BN77" s="1">
        <v>187</v>
      </c>
      <c r="BO77" s="1">
        <v>155</v>
      </c>
      <c r="BP77" s="1">
        <v>232</v>
      </c>
      <c r="BQ77" s="1">
        <v>2</v>
      </c>
      <c r="BR77" s="499"/>
      <c r="BS77" s="499">
        <v>0.83764705900000003</v>
      </c>
      <c r="BT77" s="899">
        <v>467</v>
      </c>
      <c r="BU77" s="1">
        <v>939</v>
      </c>
      <c r="BV77" s="900">
        <f t="shared" si="176"/>
        <v>786.55058840100003</v>
      </c>
      <c r="BW77" s="900">
        <f t="shared" si="177"/>
        <v>152.44941159899997</v>
      </c>
      <c r="CA77" s="810">
        <v>467</v>
      </c>
      <c r="CB77" s="809">
        <v>939</v>
      </c>
    </row>
    <row r="78" spans="1:80" ht="15">
      <c r="A78" s="388">
        <v>664</v>
      </c>
      <c r="B78" s="389" t="s">
        <v>966</v>
      </c>
      <c r="C78" s="352">
        <f t="shared" si="136"/>
        <v>1183</v>
      </c>
      <c r="D78" s="353">
        <f t="shared" si="159"/>
        <v>12.967225693302641</v>
      </c>
      <c r="E78" s="354">
        <f t="shared" si="137"/>
        <v>5273</v>
      </c>
      <c r="F78" s="353">
        <f t="shared" si="160"/>
        <v>57.798969637180754</v>
      </c>
      <c r="G78" s="354">
        <f t="shared" si="138"/>
        <v>2620</v>
      </c>
      <c r="H78" s="353">
        <f t="shared" si="158"/>
        <v>28.718623259892578</v>
      </c>
      <c r="I78" s="354">
        <f t="shared" si="139"/>
        <v>27</v>
      </c>
      <c r="J78" s="355">
        <f t="shared" si="168"/>
        <v>0.29595527786912201</v>
      </c>
      <c r="K78" s="354">
        <f t="shared" si="140"/>
        <v>20</v>
      </c>
      <c r="L78" s="356">
        <f t="shared" si="113"/>
        <v>0.21922613175490518</v>
      </c>
      <c r="M78" s="360">
        <f t="shared" si="141"/>
        <v>4232</v>
      </c>
      <c r="N78" s="357">
        <f t="shared" si="178"/>
        <v>46.388249479337937</v>
      </c>
      <c r="O78" s="358">
        <f t="shared" si="142"/>
        <v>4891</v>
      </c>
      <c r="P78" s="359">
        <f t="shared" si="169"/>
        <v>53.611750520662063</v>
      </c>
      <c r="Q78" s="360">
        <f t="shared" si="143"/>
        <v>8104</v>
      </c>
      <c r="R78" s="357">
        <f t="shared" si="161"/>
        <v>53.530616289054755</v>
      </c>
      <c r="S78" s="358">
        <f t="shared" si="144"/>
        <v>7035</v>
      </c>
      <c r="T78" s="361">
        <f t="shared" si="162"/>
        <v>46.469383710945237</v>
      </c>
      <c r="U78" s="360">
        <f t="shared" si="145"/>
        <v>4364</v>
      </c>
      <c r="V78" s="353">
        <f t="shared" si="163"/>
        <v>47.83514194892031</v>
      </c>
      <c r="W78" s="358">
        <f t="shared" si="146"/>
        <v>4759</v>
      </c>
      <c r="X78" s="361">
        <f t="shared" si="164"/>
        <v>52.16485805107969</v>
      </c>
      <c r="Y78" s="360">
        <f t="shared" si="147"/>
        <v>11709.945104476001</v>
      </c>
      <c r="Z78" s="353">
        <f t="shared" si="148"/>
        <v>77.349528399999997</v>
      </c>
      <c r="AA78" s="360">
        <f t="shared" si="149"/>
        <v>3429.0548955239992</v>
      </c>
      <c r="AB78" s="361">
        <f t="shared" si="150"/>
        <v>22.650471599999992</v>
      </c>
      <c r="AC78" s="360">
        <f t="shared" si="151"/>
        <v>5468</v>
      </c>
      <c r="AD78" s="353">
        <f t="shared" si="165"/>
        <v>36.118633991677122</v>
      </c>
      <c r="AE78" s="358">
        <f t="shared" si="152"/>
        <v>2300</v>
      </c>
      <c r="AF78" s="353">
        <f t="shared" si="170"/>
        <v>15.192549045511591</v>
      </c>
      <c r="AG78" s="358">
        <f t="shared" si="153"/>
        <v>2629</v>
      </c>
      <c r="AH78" s="357">
        <f t="shared" si="166"/>
        <v>17.365744104630423</v>
      </c>
      <c r="AI78" s="358">
        <f t="shared" si="154"/>
        <v>4731</v>
      </c>
      <c r="AJ78" s="357">
        <f t="shared" si="171"/>
        <v>31.250412841006671</v>
      </c>
      <c r="AK78" s="358">
        <f t="shared" si="155"/>
        <v>7</v>
      </c>
      <c r="AL78" s="353">
        <f t="shared" si="172"/>
        <v>4.6238192747209195E-2</v>
      </c>
      <c r="AM78" s="358">
        <f t="shared" si="156"/>
        <v>4</v>
      </c>
      <c r="AN78" s="361">
        <f t="shared" si="167"/>
        <v>2.6421824426976683E-2</v>
      </c>
      <c r="AO78" s="723">
        <f t="shared" si="157"/>
        <v>9123</v>
      </c>
      <c r="AP78" s="362">
        <f t="shared" si="173"/>
        <v>15139</v>
      </c>
      <c r="AS78" s="13">
        <v>475</v>
      </c>
      <c r="AT78" s="1">
        <v>3217</v>
      </c>
      <c r="AU78" s="1">
        <v>1457</v>
      </c>
      <c r="AV78" s="1">
        <v>32</v>
      </c>
      <c r="AW78" s="1">
        <v>7</v>
      </c>
      <c r="AX78" s="1">
        <v>7</v>
      </c>
      <c r="AY78" s="13">
        <v>475</v>
      </c>
      <c r="AZ78" s="1">
        <v>2382</v>
      </c>
      <c r="BA78" s="1">
        <v>2338</v>
      </c>
      <c r="BB78" s="13">
        <v>475</v>
      </c>
      <c r="BC78" s="1">
        <v>1071</v>
      </c>
      <c r="BD78" s="1">
        <v>3649</v>
      </c>
      <c r="BE78" s="1"/>
      <c r="BF78" s="13">
        <v>475</v>
      </c>
      <c r="BG78" s="503">
        <f t="shared" si="174"/>
        <v>196.666666765</v>
      </c>
      <c r="BH78" s="503">
        <f t="shared" si="175"/>
        <v>98.333333234999998</v>
      </c>
      <c r="BI78" s="13">
        <v>475</v>
      </c>
      <c r="BJ78" s="1">
        <v>150</v>
      </c>
      <c r="BK78" s="1">
        <v>145</v>
      </c>
      <c r="BL78" s="13">
        <v>475</v>
      </c>
      <c r="BM78" s="1">
        <v>121</v>
      </c>
      <c r="BN78" s="1">
        <v>108</v>
      </c>
      <c r="BO78" s="1">
        <v>29</v>
      </c>
      <c r="BP78" s="1">
        <v>37</v>
      </c>
      <c r="BQ78" s="1"/>
      <c r="BR78" s="499"/>
      <c r="BS78" s="499">
        <v>0.66666666699999999</v>
      </c>
      <c r="BT78" s="899">
        <v>475</v>
      </c>
      <c r="BU78" s="1">
        <v>295</v>
      </c>
      <c r="BV78" s="900">
        <f t="shared" si="176"/>
        <v>196.666666765</v>
      </c>
      <c r="BW78" s="900">
        <f t="shared" si="177"/>
        <v>98.333333234999998</v>
      </c>
      <c r="CA78" s="810">
        <v>475</v>
      </c>
      <c r="CB78" s="809">
        <v>295</v>
      </c>
    </row>
    <row r="79" spans="1:80" ht="15">
      <c r="A79" s="388">
        <v>686</v>
      </c>
      <c r="B79" s="389" t="s">
        <v>219</v>
      </c>
      <c r="C79" s="352">
        <f t="shared" si="136"/>
        <v>2209</v>
      </c>
      <c r="D79" s="353">
        <f t="shared" si="159"/>
        <v>13.770103478369281</v>
      </c>
      <c r="E79" s="354">
        <f t="shared" si="137"/>
        <v>8365</v>
      </c>
      <c r="F79" s="353">
        <f t="shared" si="160"/>
        <v>52.144371026056604</v>
      </c>
      <c r="G79" s="354">
        <f t="shared" si="138"/>
        <v>5343</v>
      </c>
      <c r="H79" s="353">
        <f t="shared" si="158"/>
        <v>33.306320907617504</v>
      </c>
      <c r="I79" s="354">
        <f t="shared" si="139"/>
        <v>57</v>
      </c>
      <c r="J79" s="355">
        <f t="shared" si="168"/>
        <v>0.35531729210821594</v>
      </c>
      <c r="K79" s="354">
        <f t="shared" si="140"/>
        <v>68</v>
      </c>
      <c r="L79" s="356">
        <f t="shared" si="113"/>
        <v>0.42388729584839802</v>
      </c>
      <c r="M79" s="360">
        <f t="shared" si="141"/>
        <v>7981</v>
      </c>
      <c r="N79" s="357">
        <f t="shared" si="178"/>
        <v>49.750654531853883</v>
      </c>
      <c r="O79" s="358">
        <f t="shared" si="142"/>
        <v>8061</v>
      </c>
      <c r="P79" s="359">
        <f t="shared" si="169"/>
        <v>50.24934546814611</v>
      </c>
      <c r="Q79" s="360">
        <f t="shared" si="143"/>
        <v>11757</v>
      </c>
      <c r="R79" s="357">
        <f t="shared" si="161"/>
        <v>52.830951739013209</v>
      </c>
      <c r="S79" s="358">
        <f t="shared" si="144"/>
        <v>10497</v>
      </c>
      <c r="T79" s="361">
        <f t="shared" si="162"/>
        <v>47.169048260986791</v>
      </c>
      <c r="U79" s="360">
        <f t="shared" si="145"/>
        <v>8147</v>
      </c>
      <c r="V79" s="353">
        <f t="shared" si="163"/>
        <v>50.785438224660261</v>
      </c>
      <c r="W79" s="358">
        <f t="shared" si="146"/>
        <v>7895</v>
      </c>
      <c r="X79" s="361">
        <f t="shared" si="164"/>
        <v>49.214561775339732</v>
      </c>
      <c r="Y79" s="360">
        <f t="shared" si="147"/>
        <v>19139.980355118001</v>
      </c>
      <c r="Z79" s="353">
        <f t="shared" si="148"/>
        <v>86.006921700000007</v>
      </c>
      <c r="AA79" s="360">
        <f t="shared" si="149"/>
        <v>3114.0196448819988</v>
      </c>
      <c r="AB79" s="361">
        <f t="shared" si="150"/>
        <v>13.993078299999995</v>
      </c>
      <c r="AC79" s="360">
        <f t="shared" si="151"/>
        <v>7551</v>
      </c>
      <c r="AD79" s="353">
        <f t="shared" si="165"/>
        <v>33.93097870045834</v>
      </c>
      <c r="AE79" s="358">
        <f t="shared" si="152"/>
        <v>3903</v>
      </c>
      <c r="AF79" s="353">
        <f t="shared" si="170"/>
        <v>17.538420059315179</v>
      </c>
      <c r="AG79" s="358">
        <f t="shared" si="153"/>
        <v>4187</v>
      </c>
      <c r="AH79" s="357">
        <f t="shared" si="166"/>
        <v>18.814595128965582</v>
      </c>
      <c r="AI79" s="358">
        <f t="shared" si="154"/>
        <v>6578</v>
      </c>
      <c r="AJ79" s="357">
        <f t="shared" si="171"/>
        <v>29.558731014649055</v>
      </c>
      <c r="AK79" s="358">
        <f t="shared" si="155"/>
        <v>19</v>
      </c>
      <c r="AL79" s="353">
        <f t="shared" si="172"/>
        <v>8.5377909589287315E-2</v>
      </c>
      <c r="AM79" s="358">
        <f t="shared" si="156"/>
        <v>16</v>
      </c>
      <c r="AN79" s="361">
        <f t="shared" si="167"/>
        <v>7.1897187022557749E-2</v>
      </c>
      <c r="AO79" s="723">
        <f t="shared" si="157"/>
        <v>16042</v>
      </c>
      <c r="AP79" s="362">
        <f t="shared" si="173"/>
        <v>22254</v>
      </c>
      <c r="AS79" s="13">
        <v>480</v>
      </c>
      <c r="AT79" s="1">
        <v>11094</v>
      </c>
      <c r="AU79" s="1">
        <v>8562</v>
      </c>
      <c r="AV79" s="1">
        <v>374</v>
      </c>
      <c r="AW79" s="1">
        <v>11</v>
      </c>
      <c r="AX79" s="1">
        <v>37</v>
      </c>
      <c r="AY79" s="13">
        <v>480</v>
      </c>
      <c r="AZ79" s="1">
        <v>9710</v>
      </c>
      <c r="BA79" s="1">
        <v>10368</v>
      </c>
      <c r="BB79" s="13">
        <v>480</v>
      </c>
      <c r="BC79" s="1">
        <v>10225</v>
      </c>
      <c r="BD79" s="1">
        <v>9853</v>
      </c>
      <c r="BE79" s="1"/>
      <c r="BF79" s="13">
        <v>480</v>
      </c>
      <c r="BG79" s="503">
        <f t="shared" si="174"/>
        <v>1569.8091301250001</v>
      </c>
      <c r="BH79" s="503">
        <f t="shared" si="175"/>
        <v>1249.1908698749999</v>
      </c>
      <c r="BI79" s="13">
        <v>480</v>
      </c>
      <c r="BJ79" s="1">
        <v>1801</v>
      </c>
      <c r="BK79" s="1">
        <v>1018</v>
      </c>
      <c r="BL79" s="13">
        <v>480</v>
      </c>
      <c r="BM79" s="1">
        <v>1396</v>
      </c>
      <c r="BN79" s="1">
        <v>465</v>
      </c>
      <c r="BO79" s="1">
        <v>405</v>
      </c>
      <c r="BP79" s="1">
        <v>552</v>
      </c>
      <c r="BQ79" s="1"/>
      <c r="BR79" s="499">
        <v>1</v>
      </c>
      <c r="BS79" s="499">
        <v>0.55686737500000005</v>
      </c>
      <c r="BT79" s="899">
        <v>480</v>
      </c>
      <c r="BU79" s="1">
        <v>2819</v>
      </c>
      <c r="BV79" s="900">
        <f t="shared" si="176"/>
        <v>1569.8091301250001</v>
      </c>
      <c r="BW79" s="900">
        <f t="shared" si="177"/>
        <v>1249.1908698749999</v>
      </c>
      <c r="CA79" s="810">
        <v>480</v>
      </c>
      <c r="CB79" s="809">
        <v>2819</v>
      </c>
    </row>
    <row r="80" spans="1:80" ht="15">
      <c r="A80" s="388">
        <v>819</v>
      </c>
      <c r="B80" s="389" t="s">
        <v>240</v>
      </c>
      <c r="C80" s="352">
        <f t="shared" si="136"/>
        <v>1470</v>
      </c>
      <c r="D80" s="353">
        <f t="shared" si="159"/>
        <v>38.321167883211679</v>
      </c>
      <c r="E80" s="354">
        <f t="shared" si="137"/>
        <v>2076</v>
      </c>
      <c r="F80" s="353">
        <f t="shared" si="160"/>
        <v>54.118873826903027</v>
      </c>
      <c r="G80" s="354">
        <f t="shared" si="138"/>
        <v>287</v>
      </c>
      <c r="H80" s="353">
        <f t="shared" si="158"/>
        <v>7.4817518248175192</v>
      </c>
      <c r="I80" s="354">
        <f t="shared" si="139"/>
        <v>0</v>
      </c>
      <c r="J80" s="355">
        <f t="shared" si="168"/>
        <v>0</v>
      </c>
      <c r="K80" s="354">
        <f t="shared" si="140"/>
        <v>3</v>
      </c>
      <c r="L80" s="356">
        <f t="shared" si="113"/>
        <v>7.8206465067778938E-2</v>
      </c>
      <c r="M80" s="360">
        <f t="shared" si="141"/>
        <v>2064</v>
      </c>
      <c r="N80" s="357">
        <f t="shared" si="178"/>
        <v>53.806047966631908</v>
      </c>
      <c r="O80" s="358">
        <f t="shared" si="142"/>
        <v>1772</v>
      </c>
      <c r="P80" s="359">
        <f t="shared" si="169"/>
        <v>46.193952033368092</v>
      </c>
      <c r="Q80" s="360">
        <f t="shared" si="143"/>
        <v>510</v>
      </c>
      <c r="R80" s="357">
        <f t="shared" si="161"/>
        <v>55.616139585605239</v>
      </c>
      <c r="S80" s="358">
        <f t="shared" si="144"/>
        <v>407</v>
      </c>
      <c r="T80" s="361">
        <f t="shared" si="162"/>
        <v>44.383860414394768</v>
      </c>
      <c r="U80" s="360">
        <f t="shared" si="145"/>
        <v>1063</v>
      </c>
      <c r="V80" s="353">
        <f t="shared" si="163"/>
        <v>27.711157455683004</v>
      </c>
      <c r="W80" s="358">
        <f t="shared" si="146"/>
        <v>2773</v>
      </c>
      <c r="X80" s="361">
        <f t="shared" si="164"/>
        <v>72.288842544317006</v>
      </c>
      <c r="Y80" s="360">
        <f t="shared" si="147"/>
        <v>702.66262446799999</v>
      </c>
      <c r="Z80" s="353">
        <f t="shared" si="148"/>
        <v>76.6262404</v>
      </c>
      <c r="AA80" s="360">
        <f t="shared" si="149"/>
        <v>214.33737553200001</v>
      </c>
      <c r="AB80" s="361">
        <f t="shared" si="150"/>
        <v>23.373759600000003</v>
      </c>
      <c r="AC80" s="360">
        <f t="shared" si="151"/>
        <v>342</v>
      </c>
      <c r="AD80" s="353">
        <f t="shared" si="165"/>
        <v>37.295528898582333</v>
      </c>
      <c r="AE80" s="358">
        <f t="shared" si="152"/>
        <v>209</v>
      </c>
      <c r="AF80" s="353">
        <f t="shared" si="170"/>
        <v>22.791712104689203</v>
      </c>
      <c r="AG80" s="358">
        <f t="shared" si="153"/>
        <v>167</v>
      </c>
      <c r="AH80" s="357">
        <f t="shared" si="166"/>
        <v>18.21155943293348</v>
      </c>
      <c r="AI80" s="358">
        <f t="shared" si="154"/>
        <v>198</v>
      </c>
      <c r="AJ80" s="357">
        <f t="shared" si="171"/>
        <v>21.592148309705561</v>
      </c>
      <c r="AK80" s="358">
        <f t="shared" si="155"/>
        <v>1</v>
      </c>
      <c r="AL80" s="353">
        <f t="shared" si="172"/>
        <v>0.10905125408942204</v>
      </c>
      <c r="AM80" s="358">
        <f t="shared" si="156"/>
        <v>0</v>
      </c>
      <c r="AN80" s="361">
        <f t="shared" si="167"/>
        <v>0</v>
      </c>
      <c r="AO80" s="723">
        <f t="shared" si="157"/>
        <v>3836</v>
      </c>
      <c r="AP80" s="362">
        <f t="shared" si="173"/>
        <v>917</v>
      </c>
      <c r="AS80" s="13">
        <v>483</v>
      </c>
      <c r="AT80" s="1">
        <v>6294</v>
      </c>
      <c r="AU80" s="1">
        <v>1572</v>
      </c>
      <c r="AV80" s="1">
        <v>249</v>
      </c>
      <c r="AW80" s="1">
        <v>0</v>
      </c>
      <c r="AX80" s="1">
        <v>14</v>
      </c>
      <c r="AY80" s="13">
        <v>483</v>
      </c>
      <c r="AZ80" s="1">
        <v>4283</v>
      </c>
      <c r="BA80" s="1">
        <v>3846</v>
      </c>
      <c r="BB80" s="13">
        <v>483</v>
      </c>
      <c r="BC80" s="1">
        <v>2473</v>
      </c>
      <c r="BD80" s="1">
        <v>5656</v>
      </c>
      <c r="BE80" s="1"/>
      <c r="BF80" s="13">
        <v>483</v>
      </c>
      <c r="BG80" s="503">
        <f t="shared" si="174"/>
        <v>641.08016300899999</v>
      </c>
      <c r="BH80" s="503">
        <f t="shared" si="175"/>
        <v>151.91983699100001</v>
      </c>
      <c r="BI80" s="13">
        <v>483</v>
      </c>
      <c r="BJ80" s="1">
        <v>423</v>
      </c>
      <c r="BK80" s="1">
        <v>370</v>
      </c>
      <c r="BL80" s="13">
        <v>483</v>
      </c>
      <c r="BM80" s="1">
        <v>297</v>
      </c>
      <c r="BN80" s="1">
        <v>193</v>
      </c>
      <c r="BO80" s="1">
        <v>126</v>
      </c>
      <c r="BP80" s="1">
        <v>177</v>
      </c>
      <c r="BQ80" s="1"/>
      <c r="BR80" s="499"/>
      <c r="BS80" s="499">
        <v>0.80842391300000005</v>
      </c>
      <c r="BT80" s="899">
        <v>483</v>
      </c>
      <c r="BU80" s="1">
        <v>793</v>
      </c>
      <c r="BV80" s="900">
        <f t="shared" si="176"/>
        <v>641.08016300899999</v>
      </c>
      <c r="BW80" s="900">
        <f t="shared" si="177"/>
        <v>151.91983699100001</v>
      </c>
      <c r="CA80" s="810">
        <v>483</v>
      </c>
      <c r="CB80" s="809">
        <v>793</v>
      </c>
    </row>
    <row r="81" spans="1:80" ht="15">
      <c r="A81" s="388">
        <v>854</v>
      </c>
      <c r="B81" s="389" t="s">
        <v>248</v>
      </c>
      <c r="C81" s="352">
        <f t="shared" si="136"/>
        <v>6526</v>
      </c>
      <c r="D81" s="353">
        <f t="shared" si="159"/>
        <v>48.839994012872324</v>
      </c>
      <c r="E81" s="354">
        <f t="shared" si="137"/>
        <v>6585</v>
      </c>
      <c r="F81" s="353">
        <f t="shared" si="160"/>
        <v>49.281544678940278</v>
      </c>
      <c r="G81" s="354">
        <f t="shared" si="138"/>
        <v>230</v>
      </c>
      <c r="H81" s="353">
        <f t="shared" si="158"/>
        <v>1.721299206705583</v>
      </c>
      <c r="I81" s="354">
        <f t="shared" si="139"/>
        <v>3</v>
      </c>
      <c r="J81" s="355">
        <f t="shared" si="168"/>
        <v>2.2451728783116298E-2</v>
      </c>
      <c r="K81" s="354">
        <f t="shared" si="140"/>
        <v>18</v>
      </c>
      <c r="L81" s="356">
        <f t="shared" si="113"/>
        <v>0.13471037269869782</v>
      </c>
      <c r="M81" s="360">
        <f t="shared" si="141"/>
        <v>6790</v>
      </c>
      <c r="N81" s="357">
        <f t="shared" si="178"/>
        <v>50.815746145786555</v>
      </c>
      <c r="O81" s="358">
        <f t="shared" si="142"/>
        <v>6572</v>
      </c>
      <c r="P81" s="359">
        <f t="shared" si="169"/>
        <v>49.184253854213438</v>
      </c>
      <c r="Q81" s="360">
        <f t="shared" si="143"/>
        <v>707</v>
      </c>
      <c r="R81" s="357">
        <f t="shared" si="161"/>
        <v>57.339821573398218</v>
      </c>
      <c r="S81" s="358">
        <f t="shared" si="144"/>
        <v>526</v>
      </c>
      <c r="T81" s="361">
        <f t="shared" si="162"/>
        <v>42.660178426601789</v>
      </c>
      <c r="U81" s="360">
        <f t="shared" si="145"/>
        <v>3960</v>
      </c>
      <c r="V81" s="353">
        <f t="shared" si="163"/>
        <v>29.636281993713514</v>
      </c>
      <c r="W81" s="358">
        <f t="shared" si="146"/>
        <v>9402</v>
      </c>
      <c r="X81" s="361">
        <f t="shared" si="164"/>
        <v>70.363718006286476</v>
      </c>
      <c r="Y81" s="360">
        <f t="shared" si="147"/>
        <v>629.489465118</v>
      </c>
      <c r="Z81" s="353">
        <f t="shared" si="148"/>
        <v>51.053484599999997</v>
      </c>
      <c r="AA81" s="360">
        <f t="shared" si="149"/>
        <v>603.510534882</v>
      </c>
      <c r="AB81" s="361">
        <f t="shared" si="150"/>
        <v>48.946515400000003</v>
      </c>
      <c r="AC81" s="360">
        <f t="shared" si="151"/>
        <v>594</v>
      </c>
      <c r="AD81" s="353">
        <f t="shared" si="165"/>
        <v>48.175182481751825</v>
      </c>
      <c r="AE81" s="358">
        <f t="shared" si="152"/>
        <v>317</v>
      </c>
      <c r="AF81" s="353">
        <f t="shared" si="170"/>
        <v>25.70965125709651</v>
      </c>
      <c r="AG81" s="358">
        <f t="shared" si="153"/>
        <v>113</v>
      </c>
      <c r="AH81" s="357">
        <f t="shared" si="166"/>
        <v>9.1646390916463911</v>
      </c>
      <c r="AI81" s="358">
        <f t="shared" si="154"/>
        <v>209</v>
      </c>
      <c r="AJ81" s="357">
        <f t="shared" si="171"/>
        <v>16.950527169505271</v>
      </c>
      <c r="AK81" s="358">
        <f t="shared" si="155"/>
        <v>0</v>
      </c>
      <c r="AL81" s="353">
        <f t="shared" si="172"/>
        <v>0</v>
      </c>
      <c r="AM81" s="358">
        <f t="shared" si="156"/>
        <v>0</v>
      </c>
      <c r="AN81" s="361">
        <f t="shared" si="167"/>
        <v>0</v>
      </c>
      <c r="AO81" s="723">
        <f t="shared" si="157"/>
        <v>13362</v>
      </c>
      <c r="AP81" s="362">
        <f t="shared" si="173"/>
        <v>1233</v>
      </c>
      <c r="AS81" s="13">
        <v>490</v>
      </c>
      <c r="AT81" s="1">
        <v>24470</v>
      </c>
      <c r="AU81" s="1">
        <v>22671</v>
      </c>
      <c r="AV81" s="1">
        <v>827</v>
      </c>
      <c r="AW81" s="1">
        <v>43</v>
      </c>
      <c r="AX81" s="1">
        <v>196</v>
      </c>
      <c r="AY81" s="13">
        <v>490</v>
      </c>
      <c r="AZ81" s="1">
        <v>23855</v>
      </c>
      <c r="BA81" s="1">
        <v>24352</v>
      </c>
      <c r="BB81" s="13">
        <v>490</v>
      </c>
      <c r="BC81" s="1">
        <v>14649</v>
      </c>
      <c r="BD81" s="1">
        <v>33558</v>
      </c>
      <c r="BE81" s="1"/>
      <c r="BF81" s="13">
        <v>490</v>
      </c>
      <c r="BG81" s="503">
        <f t="shared" si="174"/>
        <v>2773.4871655980005</v>
      </c>
      <c r="BH81" s="503">
        <f t="shared" si="175"/>
        <v>2617.5128344019995</v>
      </c>
      <c r="BI81" s="13">
        <v>490</v>
      </c>
      <c r="BJ81" s="1">
        <v>2988</v>
      </c>
      <c r="BK81" s="1">
        <v>2403</v>
      </c>
      <c r="BL81" s="13">
        <v>490</v>
      </c>
      <c r="BM81" s="1">
        <v>2071</v>
      </c>
      <c r="BN81" s="1">
        <v>1208</v>
      </c>
      <c r="BO81" s="1">
        <v>917</v>
      </c>
      <c r="BP81" s="1">
        <v>1195</v>
      </c>
      <c r="BQ81" s="1"/>
      <c r="BR81" s="499"/>
      <c r="BS81" s="499">
        <v>0.51446617800000005</v>
      </c>
      <c r="BT81" s="899">
        <v>490</v>
      </c>
      <c r="BU81" s="1">
        <v>5391</v>
      </c>
      <c r="BV81" s="900">
        <f t="shared" si="176"/>
        <v>2773.4871655980005</v>
      </c>
      <c r="BW81" s="900">
        <f t="shared" si="177"/>
        <v>2617.5128344019995</v>
      </c>
      <c r="CA81" s="810">
        <v>490</v>
      </c>
      <c r="CB81" s="809">
        <v>5391</v>
      </c>
    </row>
    <row r="82" spans="1:80" ht="15">
      <c r="A82" s="388">
        <v>887</v>
      </c>
      <c r="B82" s="390" t="s">
        <v>261</v>
      </c>
      <c r="C82" s="352">
        <f t="shared" si="136"/>
        <v>6404</v>
      </c>
      <c r="D82" s="353">
        <f t="shared" si="159"/>
        <v>24.431558065008392</v>
      </c>
      <c r="E82" s="354">
        <f t="shared" si="137"/>
        <v>16069</v>
      </c>
      <c r="F82" s="353">
        <f t="shared" si="160"/>
        <v>61.303982908591479</v>
      </c>
      <c r="G82" s="354">
        <f t="shared" si="138"/>
        <v>3710</v>
      </c>
      <c r="H82" s="353">
        <f t="shared" si="158"/>
        <v>14.153822676636654</v>
      </c>
      <c r="I82" s="354">
        <f t="shared" si="139"/>
        <v>3</v>
      </c>
      <c r="J82" s="355">
        <f t="shared" si="168"/>
        <v>1.1445139630703495E-2</v>
      </c>
      <c r="K82" s="354">
        <f t="shared" si="140"/>
        <v>26</v>
      </c>
      <c r="L82" s="356">
        <f t="shared" si="113"/>
        <v>9.9191210132763608E-2</v>
      </c>
      <c r="M82" s="366">
        <f t="shared" si="141"/>
        <v>12611</v>
      </c>
      <c r="N82" s="363">
        <f t="shared" si="178"/>
        <v>48.111551960933923</v>
      </c>
      <c r="O82" s="364">
        <f t="shared" si="142"/>
        <v>13601</v>
      </c>
      <c r="P82" s="365">
        <f t="shared" si="169"/>
        <v>51.888448039066084</v>
      </c>
      <c r="Q82" s="366">
        <f t="shared" si="143"/>
        <v>8875</v>
      </c>
      <c r="R82" s="363">
        <f t="shared" si="161"/>
        <v>52.427930056710771</v>
      </c>
      <c r="S82" s="364">
        <f t="shared" si="144"/>
        <v>8053</v>
      </c>
      <c r="T82" s="367">
        <f t="shared" si="162"/>
        <v>47.572069943289222</v>
      </c>
      <c r="U82" s="366">
        <f t="shared" si="145"/>
        <v>16290</v>
      </c>
      <c r="V82" s="368">
        <f t="shared" si="163"/>
        <v>62.147108194719976</v>
      </c>
      <c r="W82" s="364">
        <f t="shared" si="146"/>
        <v>9922</v>
      </c>
      <c r="X82" s="367">
        <f t="shared" si="164"/>
        <v>37.852891805280024</v>
      </c>
      <c r="Y82" s="360">
        <f t="shared" si="147"/>
        <v>15396.91377648</v>
      </c>
      <c r="Z82" s="353">
        <f t="shared" si="148"/>
        <v>90.955303499999999</v>
      </c>
      <c r="AA82" s="360">
        <f t="shared" si="149"/>
        <v>1531.0862235200002</v>
      </c>
      <c r="AB82" s="361">
        <f t="shared" si="150"/>
        <v>9.0446965000000024</v>
      </c>
      <c r="AC82" s="360">
        <f t="shared" si="151"/>
        <v>5847</v>
      </c>
      <c r="AD82" s="353">
        <f t="shared" si="165"/>
        <v>34.540406427221171</v>
      </c>
      <c r="AE82" s="358">
        <f t="shared" si="152"/>
        <v>3317</v>
      </c>
      <c r="AF82" s="353">
        <f t="shared" si="170"/>
        <v>19.594754253308128</v>
      </c>
      <c r="AG82" s="358">
        <f t="shared" si="153"/>
        <v>3011</v>
      </c>
      <c r="AH82" s="357">
        <f t="shared" si="166"/>
        <v>17.787098298676749</v>
      </c>
      <c r="AI82" s="358">
        <f t="shared" si="154"/>
        <v>4720</v>
      </c>
      <c r="AJ82" s="357">
        <f t="shared" si="171"/>
        <v>27.882797731568999</v>
      </c>
      <c r="AK82" s="358">
        <f t="shared" si="155"/>
        <v>17</v>
      </c>
      <c r="AL82" s="353">
        <f t="shared" si="172"/>
        <v>0.10042533081285444</v>
      </c>
      <c r="AM82" s="358">
        <f t="shared" si="156"/>
        <v>16</v>
      </c>
      <c r="AN82" s="361">
        <f t="shared" si="167"/>
        <v>9.4517958412098299E-2</v>
      </c>
      <c r="AO82" s="724">
        <f t="shared" si="157"/>
        <v>26212</v>
      </c>
      <c r="AP82" s="369">
        <f t="shared" si="173"/>
        <v>16928</v>
      </c>
      <c r="AS82" s="13">
        <v>495</v>
      </c>
      <c r="AT82" s="1">
        <v>9942</v>
      </c>
      <c r="AU82" s="1">
        <v>15166</v>
      </c>
      <c r="AV82" s="1">
        <v>106</v>
      </c>
      <c r="AW82" s="1">
        <v>2</v>
      </c>
      <c r="AX82" s="1">
        <v>49</v>
      </c>
      <c r="AY82" s="13">
        <v>495</v>
      </c>
      <c r="AZ82" s="1">
        <v>12846</v>
      </c>
      <c r="BA82" s="1">
        <v>12419</v>
      </c>
      <c r="BB82" s="13">
        <v>495</v>
      </c>
      <c r="BC82" s="1">
        <v>15079</v>
      </c>
      <c r="BD82" s="1">
        <v>10186</v>
      </c>
      <c r="BE82" s="1"/>
      <c r="BF82" s="13">
        <v>495</v>
      </c>
      <c r="BG82" s="503">
        <f t="shared" si="174"/>
        <v>931.39796778599998</v>
      </c>
      <c r="BH82" s="503">
        <f t="shared" si="175"/>
        <v>442.60203221400002</v>
      </c>
      <c r="BI82" s="13">
        <v>495</v>
      </c>
      <c r="BJ82" s="1">
        <v>756</v>
      </c>
      <c r="BK82" s="1">
        <v>618</v>
      </c>
      <c r="BL82" s="13">
        <v>495</v>
      </c>
      <c r="BM82" s="1">
        <v>618</v>
      </c>
      <c r="BN82" s="1">
        <v>430</v>
      </c>
      <c r="BO82" s="1">
        <v>138</v>
      </c>
      <c r="BP82" s="1">
        <v>188</v>
      </c>
      <c r="BQ82" s="1"/>
      <c r="BR82" s="499"/>
      <c r="BS82" s="499">
        <v>0.67787333900000002</v>
      </c>
      <c r="BT82" s="899">
        <v>495</v>
      </c>
      <c r="BU82" s="1">
        <v>1374</v>
      </c>
      <c r="BV82" s="900">
        <f t="shared" si="176"/>
        <v>931.39796778599998</v>
      </c>
      <c r="BW82" s="900">
        <f t="shared" si="177"/>
        <v>442.60203221400002</v>
      </c>
      <c r="CA82" s="810">
        <v>495</v>
      </c>
      <c r="CB82" s="809">
        <v>1374</v>
      </c>
    </row>
    <row r="83" spans="1:80" ht="18.75" customHeight="1">
      <c r="A83" s="195"/>
      <c r="B83" s="210" t="s">
        <v>374</v>
      </c>
      <c r="C83" s="212">
        <f>SUM(C84:C106)</f>
        <v>112005</v>
      </c>
      <c r="D83" s="197">
        <f t="shared" si="159"/>
        <v>45.064636702703353</v>
      </c>
      <c r="E83" s="196">
        <f>SUM(E84:E106)</f>
        <v>96738</v>
      </c>
      <c r="F83" s="197">
        <f t="shared" si="160"/>
        <v>38.922037635338754</v>
      </c>
      <c r="G83" s="196">
        <f>SUM(G84:G106)</f>
        <v>36266</v>
      </c>
      <c r="H83" s="197">
        <f t="shared" si="158"/>
        <v>14.591438905943841</v>
      </c>
      <c r="I83" s="196">
        <f>SUM(I84:I106)</f>
        <v>1474</v>
      </c>
      <c r="J83" s="270">
        <f t="shared" si="168"/>
        <v>0.59305633230467159</v>
      </c>
      <c r="K83" s="196">
        <f>SUM(K84:K106)</f>
        <v>2060</v>
      </c>
      <c r="L83" s="213">
        <f t="shared" ref="L83:L106" si="179">(K83/AO83)*100</f>
        <v>0.82883042370937821</v>
      </c>
      <c r="M83" s="212">
        <f>SUM(M84:M106)</f>
        <v>124133</v>
      </c>
      <c r="N83" s="198">
        <f t="shared" si="178"/>
        <v>49.944275236075853</v>
      </c>
      <c r="O83" s="196">
        <f>SUM(O84:O106)</f>
        <v>124410</v>
      </c>
      <c r="P83" s="216">
        <f t="shared" si="169"/>
        <v>50.055724763924147</v>
      </c>
      <c r="Q83" s="212">
        <f>SUM(Q84:Q106)</f>
        <v>208592</v>
      </c>
      <c r="R83" s="198">
        <f t="shared" si="161"/>
        <v>50.524153700079445</v>
      </c>
      <c r="S83" s="196">
        <f>SUM(S84:S106)</f>
        <v>204264</v>
      </c>
      <c r="T83" s="218">
        <f t="shared" si="162"/>
        <v>49.475846299920555</v>
      </c>
      <c r="U83" s="212">
        <f>SUM(U84:U106)</f>
        <v>128666</v>
      </c>
      <c r="V83" s="197">
        <f t="shared" si="163"/>
        <v>51.768104513102365</v>
      </c>
      <c r="W83" s="196">
        <f>SUM(W84:W106)</f>
        <v>119877</v>
      </c>
      <c r="X83" s="218">
        <f t="shared" si="164"/>
        <v>48.231895486897642</v>
      </c>
      <c r="Y83" s="212">
        <f>SUM(Y84:Y106)</f>
        <v>373634.77165758598</v>
      </c>
      <c r="Z83" s="197">
        <f>(Y83/AP83)*100</f>
        <v>90.500022200860826</v>
      </c>
      <c r="AA83" s="196">
        <f>SUM(AA84:AA106)</f>
        <v>39221.228342414004</v>
      </c>
      <c r="AB83" s="218">
        <f>(AA83/AP83)*100</f>
        <v>9.4999777991391685</v>
      </c>
      <c r="AC83" s="212">
        <f>SUM(AC84:AC106)</f>
        <v>139603</v>
      </c>
      <c r="AD83" s="197">
        <f t="shared" si="165"/>
        <v>33.813969035208402</v>
      </c>
      <c r="AE83" s="196">
        <f>SUM(AE84:AE106)</f>
        <v>101465</v>
      </c>
      <c r="AF83" s="197">
        <f t="shared" si="170"/>
        <v>24.576365609316568</v>
      </c>
      <c r="AG83" s="196">
        <f>SUM(AG84:AG106)</f>
        <v>68269</v>
      </c>
      <c r="AH83" s="198">
        <f t="shared" si="166"/>
        <v>16.535789718449049</v>
      </c>
      <c r="AI83" s="196">
        <f>SUM(AI84:AI106)</f>
        <v>102322</v>
      </c>
      <c r="AJ83" s="198">
        <f t="shared" si="171"/>
        <v>24.783944038599415</v>
      </c>
      <c r="AK83" s="196">
        <f>SUM(AK84:AK106)</f>
        <v>720</v>
      </c>
      <c r="AL83" s="197">
        <f t="shared" si="172"/>
        <v>0.17439494642199702</v>
      </c>
      <c r="AM83" s="196">
        <f>SUM(AM84:AM106)</f>
        <v>477</v>
      </c>
      <c r="AN83" s="218">
        <f t="shared" si="167"/>
        <v>0.11553665200457301</v>
      </c>
      <c r="AO83" s="725">
        <f>SUM(AO84:AO106)</f>
        <v>248543</v>
      </c>
      <c r="AP83" s="220">
        <f t="shared" si="173"/>
        <v>412856</v>
      </c>
      <c r="AS83" s="13">
        <v>501</v>
      </c>
      <c r="AT83" s="1">
        <v>260</v>
      </c>
      <c r="AU83" s="1">
        <v>970</v>
      </c>
      <c r="AV83" s="1">
        <v>506</v>
      </c>
      <c r="AW83" s="1">
        <v>3</v>
      </c>
      <c r="AX83" s="1">
        <v>12</v>
      </c>
      <c r="AY83" s="13">
        <v>501</v>
      </c>
      <c r="AZ83" s="1">
        <v>872</v>
      </c>
      <c r="BA83" s="1">
        <v>879</v>
      </c>
      <c r="BB83" s="13">
        <v>501</v>
      </c>
      <c r="BC83" s="1">
        <v>649</v>
      </c>
      <c r="BD83" s="1">
        <v>1102</v>
      </c>
      <c r="BE83" s="1"/>
      <c r="BF83" s="13">
        <v>501</v>
      </c>
      <c r="BG83" s="503">
        <f t="shared" si="174"/>
        <v>224.63813227699998</v>
      </c>
      <c r="BH83" s="503">
        <f t="shared" si="175"/>
        <v>58.361867723000017</v>
      </c>
      <c r="BI83" s="13">
        <v>501</v>
      </c>
      <c r="BJ83" s="1">
        <v>152</v>
      </c>
      <c r="BK83" s="1">
        <v>131</v>
      </c>
      <c r="BL83" s="13">
        <v>501</v>
      </c>
      <c r="BM83" s="1">
        <v>116</v>
      </c>
      <c r="BN83" s="1">
        <v>62</v>
      </c>
      <c r="BO83" s="1">
        <v>36</v>
      </c>
      <c r="BP83" s="1">
        <v>69</v>
      </c>
      <c r="BQ83" s="1"/>
      <c r="BR83" s="499"/>
      <c r="BS83" s="499">
        <v>0.79377431899999995</v>
      </c>
      <c r="BT83" s="899">
        <v>501</v>
      </c>
      <c r="BU83" s="1">
        <v>283</v>
      </c>
      <c r="BV83" s="900">
        <f t="shared" si="176"/>
        <v>224.63813227699998</v>
      </c>
      <c r="BW83" s="900">
        <f t="shared" si="177"/>
        <v>58.361867723000017</v>
      </c>
      <c r="CA83" s="810">
        <v>501</v>
      </c>
      <c r="CB83" s="809">
        <v>283</v>
      </c>
    </row>
    <row r="84" spans="1:80" ht="15">
      <c r="A84" s="388">
        <v>2</v>
      </c>
      <c r="B84" s="391" t="s">
        <v>8</v>
      </c>
      <c r="C84" s="352">
        <f t="shared" ref="C84:C106" si="180">VLOOKUP(A84,$AS$8:$AT$132,2,0)</f>
        <v>3236</v>
      </c>
      <c r="D84" s="353">
        <f t="shared" si="159"/>
        <v>26.80805235688841</v>
      </c>
      <c r="E84" s="354">
        <f t="shared" ref="E84:E106" si="181">VLOOKUP(A84,$AS$8:$AU$132,3,0)</f>
        <v>6674</v>
      </c>
      <c r="F84" s="353">
        <f t="shared" si="160"/>
        <v>55.289536906635739</v>
      </c>
      <c r="G84" s="354">
        <f t="shared" ref="G84:G106" si="182">VLOOKUP(A84,$AS$8:$AV$132,4,0)</f>
        <v>2143</v>
      </c>
      <c r="H84" s="353">
        <f t="shared" si="158"/>
        <v>17.753293016320107</v>
      </c>
      <c r="I84" s="354">
        <f t="shared" ref="I84:I106" si="183">VLOOKUP(A84,$AS$8:$AW$132,5,0)</f>
        <v>5</v>
      </c>
      <c r="J84" s="355">
        <f t="shared" si="168"/>
        <v>4.1421588932151442E-2</v>
      </c>
      <c r="K84" s="354">
        <f t="shared" ref="K84:K106" si="184">VLOOKUP(A84,$AS$8:$AX$132,6,0)</f>
        <v>13</v>
      </c>
      <c r="L84" s="356">
        <f t="shared" si="179"/>
        <v>0.10769613122359374</v>
      </c>
      <c r="M84" s="373">
        <f t="shared" ref="M84:M106" si="185">VLOOKUP(A84,$AY$8:$BA$132,2,0)</f>
        <v>6129</v>
      </c>
      <c r="N84" s="370">
        <f t="shared" si="178"/>
        <v>50.774583713031227</v>
      </c>
      <c r="O84" s="371">
        <f t="shared" ref="O84:O106" si="186">VLOOKUP(A84,$AY$8:$BA$132,3,0)</f>
        <v>5942</v>
      </c>
      <c r="P84" s="372">
        <f t="shared" si="169"/>
        <v>49.225416286968773</v>
      </c>
      <c r="Q84" s="373">
        <f t="shared" ref="Q84:Q106" si="187">VLOOKUP(A84,$BI$8:$BK$132,2,0)</f>
        <v>1562</v>
      </c>
      <c r="R84" s="370">
        <f t="shared" si="161"/>
        <v>54.368256178210927</v>
      </c>
      <c r="S84" s="371">
        <f t="shared" ref="S84:S106" si="188">VLOOKUP(A84,$BI$8:$BK$132,3,0)</f>
        <v>1311</v>
      </c>
      <c r="T84" s="374">
        <f t="shared" si="162"/>
        <v>45.631743821789073</v>
      </c>
      <c r="U84" s="373">
        <f t="shared" ref="U84:U106" si="189">VLOOKUP(A84,$BB$8:$BD$132,2,0)</f>
        <v>3982</v>
      </c>
      <c r="V84" s="375">
        <f t="shared" si="163"/>
        <v>32.9881534255654</v>
      </c>
      <c r="W84" s="371">
        <f t="shared" ref="W84:W106" si="190">VLOOKUP(A84,$BB$8:$BD$132,3,0)</f>
        <v>8089</v>
      </c>
      <c r="X84" s="374">
        <f t="shared" si="164"/>
        <v>67.0118465744346</v>
      </c>
      <c r="Y84" s="360">
        <f t="shared" ref="Y84:Y106" si="191">VLOOKUP(A84,$BF$8:$BH$132,2,0)</f>
        <v>2200.229299827</v>
      </c>
      <c r="Z84" s="353">
        <f t="shared" ref="Z84:Z106" si="192">(Y84/AP84)*100</f>
        <v>76.582989900000001</v>
      </c>
      <c r="AA84" s="360">
        <f t="shared" ref="AA84:AA106" si="193">VLOOKUP(A84,$BF$8:$BH$132,3,0)</f>
        <v>672.77070017300002</v>
      </c>
      <c r="AB84" s="361">
        <f t="shared" ref="AB84:AB106" si="194">(AA84/AP84)*100</f>
        <v>23.417010100000002</v>
      </c>
      <c r="AC84" s="360">
        <f t="shared" ref="AC84:AC106" si="195">VLOOKUP(A84,$BL$8:$BQ$132,2,0)</f>
        <v>1154</v>
      </c>
      <c r="AD84" s="353">
        <f t="shared" si="165"/>
        <v>40.167072746258263</v>
      </c>
      <c r="AE84" s="358">
        <f t="shared" ref="AE84:AE106" si="196">VLOOKUP(A84,$BL$8:$BR$132,3,0)</f>
        <v>577</v>
      </c>
      <c r="AF84" s="353">
        <f t="shared" si="170"/>
        <v>20.083536373129132</v>
      </c>
      <c r="AG84" s="358">
        <f t="shared" ref="AG84:AG106" si="197">VLOOKUP(A84,$BL$8:$BR$132,4,0)</f>
        <v>407</v>
      </c>
      <c r="AH84" s="357">
        <f t="shared" si="166"/>
        <v>14.166376609815522</v>
      </c>
      <c r="AI84" s="358">
        <f t="shared" ref="AI84:AI106" si="198">VLOOKUP(A84,$BL$8:$BR$132,5,0)</f>
        <v>733</v>
      </c>
      <c r="AJ84" s="357">
        <f t="shared" si="171"/>
        <v>25.513400626522799</v>
      </c>
      <c r="AK84" s="358">
        <f t="shared" ref="AK84:AK106" si="199">VLOOKUP(A84,$BL$8:$BR$132,6,0)</f>
        <v>1</v>
      </c>
      <c r="AL84" s="353">
        <f t="shared" si="172"/>
        <v>3.4806822137138885E-2</v>
      </c>
      <c r="AM84" s="358">
        <f t="shared" ref="AM84:AM106" si="200">VLOOKUP(A84,$BL$8:$BR$132,7,0)</f>
        <v>1</v>
      </c>
      <c r="AN84" s="361">
        <f t="shared" si="167"/>
        <v>3.4806822137138885E-2</v>
      </c>
      <c r="AO84" s="726">
        <f t="shared" ref="AO84:AO106" si="201">(U84+W84)</f>
        <v>12071</v>
      </c>
      <c r="AP84" s="376">
        <f t="shared" si="173"/>
        <v>2873</v>
      </c>
      <c r="AS84" s="13">
        <v>541</v>
      </c>
      <c r="AT84" s="1">
        <v>3262</v>
      </c>
      <c r="AU84" s="1">
        <v>5583</v>
      </c>
      <c r="AV84" s="1">
        <v>2763</v>
      </c>
      <c r="AW84" s="1">
        <v>28</v>
      </c>
      <c r="AX84" s="1">
        <v>63</v>
      </c>
      <c r="AY84" s="13">
        <v>541</v>
      </c>
      <c r="AZ84" s="1">
        <v>5631</v>
      </c>
      <c r="BA84" s="1">
        <v>6068</v>
      </c>
      <c r="BB84" s="13">
        <v>541</v>
      </c>
      <c r="BC84" s="1">
        <v>5687</v>
      </c>
      <c r="BD84" s="1">
        <v>6012</v>
      </c>
      <c r="BE84" s="1"/>
      <c r="BF84" s="13">
        <v>541</v>
      </c>
      <c r="BG84" s="503">
        <f t="shared" si="174"/>
        <v>4861.8388421680002</v>
      </c>
      <c r="BH84" s="503">
        <f t="shared" si="175"/>
        <v>906.16115783199984</v>
      </c>
      <c r="BI84" s="13">
        <v>541</v>
      </c>
      <c r="BJ84" s="1">
        <v>2971</v>
      </c>
      <c r="BK84" s="1">
        <v>2797</v>
      </c>
      <c r="BL84" s="13">
        <v>541</v>
      </c>
      <c r="BM84" s="1">
        <v>1985</v>
      </c>
      <c r="BN84" s="1">
        <v>1272</v>
      </c>
      <c r="BO84" s="1">
        <v>982</v>
      </c>
      <c r="BP84" s="1">
        <v>1517</v>
      </c>
      <c r="BQ84" s="1">
        <v>4</v>
      </c>
      <c r="BR84" s="499">
        <v>8</v>
      </c>
      <c r="BS84" s="499">
        <v>0.842898551</v>
      </c>
      <c r="BT84" s="899">
        <v>541</v>
      </c>
      <c r="BU84" s="1">
        <v>5768</v>
      </c>
      <c r="BV84" s="900">
        <f t="shared" si="176"/>
        <v>4861.8388421680002</v>
      </c>
      <c r="BW84" s="900">
        <f t="shared" si="177"/>
        <v>906.16115783199984</v>
      </c>
      <c r="CA84" s="810">
        <v>541</v>
      </c>
      <c r="CB84" s="809">
        <v>5768</v>
      </c>
    </row>
    <row r="85" spans="1:80" ht="15">
      <c r="A85" s="388">
        <v>21</v>
      </c>
      <c r="B85" s="389" t="s">
        <v>12</v>
      </c>
      <c r="C85" s="352">
        <f t="shared" si="180"/>
        <v>2407</v>
      </c>
      <c r="D85" s="353">
        <f t="shared" si="159"/>
        <v>82.459746488523464</v>
      </c>
      <c r="E85" s="354">
        <f t="shared" si="181"/>
        <v>386</v>
      </c>
      <c r="F85" s="353">
        <f t="shared" si="160"/>
        <v>13.223706748886604</v>
      </c>
      <c r="G85" s="354">
        <f t="shared" si="182"/>
        <v>116</v>
      </c>
      <c r="H85" s="353">
        <f t="shared" si="158"/>
        <v>3.9739636861939021</v>
      </c>
      <c r="I85" s="354">
        <f t="shared" si="183"/>
        <v>3</v>
      </c>
      <c r="J85" s="355">
        <f t="shared" si="168"/>
        <v>0.10277492291880781</v>
      </c>
      <c r="K85" s="354">
        <f t="shared" si="184"/>
        <v>7</v>
      </c>
      <c r="L85" s="356">
        <f t="shared" si="179"/>
        <v>0.23980815347721821</v>
      </c>
      <c r="M85" s="360">
        <f t="shared" si="185"/>
        <v>1473</v>
      </c>
      <c r="N85" s="357">
        <f t="shared" si="178"/>
        <v>50.462487153134639</v>
      </c>
      <c r="O85" s="358">
        <f t="shared" si="186"/>
        <v>1446</v>
      </c>
      <c r="P85" s="359">
        <f t="shared" si="169"/>
        <v>49.537512846865368</v>
      </c>
      <c r="Q85" s="360">
        <f t="shared" si="187"/>
        <v>276</v>
      </c>
      <c r="R85" s="357">
        <f t="shared" si="161"/>
        <v>52.471482889733842</v>
      </c>
      <c r="S85" s="358">
        <f t="shared" si="188"/>
        <v>250</v>
      </c>
      <c r="T85" s="361">
        <f t="shared" si="162"/>
        <v>47.528517110266158</v>
      </c>
      <c r="U85" s="360">
        <f t="shared" si="189"/>
        <v>1341</v>
      </c>
      <c r="V85" s="353">
        <f t="shared" si="163"/>
        <v>45.940390544707093</v>
      </c>
      <c r="W85" s="358">
        <f t="shared" si="190"/>
        <v>1578</v>
      </c>
      <c r="X85" s="361">
        <f t="shared" si="164"/>
        <v>54.059609455292915</v>
      </c>
      <c r="Y85" s="360">
        <f t="shared" si="191"/>
        <v>460.66526332399997</v>
      </c>
      <c r="Z85" s="353">
        <f t="shared" si="192"/>
        <v>87.57894739999999</v>
      </c>
      <c r="AA85" s="360">
        <f t="shared" si="193"/>
        <v>65.334736676000034</v>
      </c>
      <c r="AB85" s="361">
        <f t="shared" si="194"/>
        <v>12.421052600000007</v>
      </c>
      <c r="AC85" s="360">
        <f t="shared" si="195"/>
        <v>182</v>
      </c>
      <c r="AD85" s="353">
        <f t="shared" si="165"/>
        <v>34.600760456273768</v>
      </c>
      <c r="AE85" s="358">
        <f t="shared" si="196"/>
        <v>142</v>
      </c>
      <c r="AF85" s="353">
        <f t="shared" si="170"/>
        <v>26.996197718631176</v>
      </c>
      <c r="AG85" s="358">
        <f t="shared" si="197"/>
        <v>94</v>
      </c>
      <c r="AH85" s="357">
        <f t="shared" si="166"/>
        <v>17.870722433460077</v>
      </c>
      <c r="AI85" s="358">
        <f t="shared" si="198"/>
        <v>108</v>
      </c>
      <c r="AJ85" s="357">
        <f t="shared" si="171"/>
        <v>20.532319391634982</v>
      </c>
      <c r="AK85" s="358">
        <f t="shared" si="199"/>
        <v>0</v>
      </c>
      <c r="AL85" s="353">
        <f t="shared" si="172"/>
        <v>0</v>
      </c>
      <c r="AM85" s="358">
        <f t="shared" si="200"/>
        <v>0</v>
      </c>
      <c r="AN85" s="361">
        <f t="shared" si="167"/>
        <v>0</v>
      </c>
      <c r="AO85" s="723">
        <f t="shared" si="201"/>
        <v>2919</v>
      </c>
      <c r="AP85" s="362">
        <f t="shared" si="173"/>
        <v>526</v>
      </c>
      <c r="AS85" s="13">
        <v>543</v>
      </c>
      <c r="AT85" s="1">
        <v>5593</v>
      </c>
      <c r="AU85" s="1">
        <v>1014</v>
      </c>
      <c r="AV85" s="1">
        <v>29</v>
      </c>
      <c r="AW85" s="1">
        <v>0</v>
      </c>
      <c r="AX85" s="1">
        <v>2</v>
      </c>
      <c r="AY85" s="13">
        <v>543</v>
      </c>
      <c r="AZ85" s="1">
        <v>3480</v>
      </c>
      <c r="BA85" s="1">
        <v>3158</v>
      </c>
      <c r="BB85" s="13">
        <v>543</v>
      </c>
      <c r="BC85" s="1">
        <v>1450</v>
      </c>
      <c r="BD85" s="1">
        <v>5188</v>
      </c>
      <c r="BE85" s="1"/>
      <c r="BF85" s="13">
        <v>543</v>
      </c>
      <c r="BG85" s="503">
        <f t="shared" si="174"/>
        <v>293.95384633200001</v>
      </c>
      <c r="BH85" s="503">
        <f t="shared" si="175"/>
        <v>285.04615366799999</v>
      </c>
      <c r="BI85" s="13">
        <v>543</v>
      </c>
      <c r="BJ85" s="1">
        <v>316</v>
      </c>
      <c r="BK85" s="1">
        <v>263</v>
      </c>
      <c r="BL85" s="13">
        <v>543</v>
      </c>
      <c r="BM85" s="1">
        <v>248</v>
      </c>
      <c r="BN85" s="1">
        <v>183</v>
      </c>
      <c r="BO85" s="1">
        <v>68</v>
      </c>
      <c r="BP85" s="1">
        <v>80</v>
      </c>
      <c r="BQ85" s="1"/>
      <c r="BR85" s="499"/>
      <c r="BS85" s="499">
        <v>0.50769230799999998</v>
      </c>
      <c r="BT85" s="899">
        <v>543</v>
      </c>
      <c r="BU85" s="1">
        <v>579</v>
      </c>
      <c r="BV85" s="900">
        <f t="shared" si="176"/>
        <v>293.95384633200001</v>
      </c>
      <c r="BW85" s="900">
        <f t="shared" si="177"/>
        <v>285.04615366799999</v>
      </c>
      <c r="CA85" s="810">
        <v>543</v>
      </c>
      <c r="CB85" s="809">
        <v>579</v>
      </c>
    </row>
    <row r="86" spans="1:80" ht="15">
      <c r="A86" s="388">
        <v>55</v>
      </c>
      <c r="B86" s="389" t="s">
        <v>967</v>
      </c>
      <c r="C86" s="352">
        <f t="shared" si="180"/>
        <v>5418</v>
      </c>
      <c r="D86" s="353">
        <f t="shared" si="159"/>
        <v>83.276975099907773</v>
      </c>
      <c r="E86" s="354">
        <f t="shared" si="181"/>
        <v>543</v>
      </c>
      <c r="F86" s="353">
        <f t="shared" si="160"/>
        <v>8.3461420227482321</v>
      </c>
      <c r="G86" s="354">
        <f t="shared" si="182"/>
        <v>76</v>
      </c>
      <c r="H86" s="353">
        <f t="shared" si="158"/>
        <v>1.168152474638795</v>
      </c>
      <c r="I86" s="354">
        <f t="shared" si="183"/>
        <v>1</v>
      </c>
      <c r="J86" s="355">
        <f t="shared" si="168"/>
        <v>1.537042729787888E-2</v>
      </c>
      <c r="K86" s="354">
        <f t="shared" si="184"/>
        <v>468</v>
      </c>
      <c r="L86" s="356">
        <f t="shared" si="179"/>
        <v>7.1933599754073168</v>
      </c>
      <c r="M86" s="360">
        <f t="shared" si="185"/>
        <v>3394</v>
      </c>
      <c r="N86" s="357">
        <f t="shared" si="178"/>
        <v>52.167230249000916</v>
      </c>
      <c r="O86" s="358">
        <f t="shared" si="186"/>
        <v>3112</v>
      </c>
      <c r="P86" s="359">
        <f t="shared" si="169"/>
        <v>47.832769750999077</v>
      </c>
      <c r="Q86" s="360">
        <f t="shared" si="187"/>
        <v>295</v>
      </c>
      <c r="R86" s="357">
        <f t="shared" si="161"/>
        <v>55.347091932457779</v>
      </c>
      <c r="S86" s="358">
        <f t="shared" si="188"/>
        <v>238</v>
      </c>
      <c r="T86" s="361">
        <f t="shared" si="162"/>
        <v>44.652908067542214</v>
      </c>
      <c r="U86" s="360">
        <f t="shared" si="189"/>
        <v>2433</v>
      </c>
      <c r="V86" s="353">
        <f t="shared" si="163"/>
        <v>37.396249615739322</v>
      </c>
      <c r="W86" s="358">
        <f t="shared" si="190"/>
        <v>4073</v>
      </c>
      <c r="X86" s="361">
        <f t="shared" si="164"/>
        <v>62.603750384260678</v>
      </c>
      <c r="Y86" s="360">
        <f t="shared" si="191"/>
        <v>450.92007816699999</v>
      </c>
      <c r="Z86" s="353">
        <f t="shared" si="192"/>
        <v>84.600389899999996</v>
      </c>
      <c r="AA86" s="360">
        <f t="shared" si="193"/>
        <v>82.079921833000014</v>
      </c>
      <c r="AB86" s="361">
        <f t="shared" si="194"/>
        <v>15.399610100000002</v>
      </c>
      <c r="AC86" s="360">
        <f t="shared" si="195"/>
        <v>214</v>
      </c>
      <c r="AD86" s="353">
        <f t="shared" si="165"/>
        <v>40.150093808630395</v>
      </c>
      <c r="AE86" s="358">
        <f t="shared" si="196"/>
        <v>146</v>
      </c>
      <c r="AF86" s="353">
        <f t="shared" si="170"/>
        <v>27.392120075046904</v>
      </c>
      <c r="AG86" s="358">
        <f t="shared" si="197"/>
        <v>81</v>
      </c>
      <c r="AH86" s="357">
        <f t="shared" si="166"/>
        <v>15.196998123827393</v>
      </c>
      <c r="AI86" s="358">
        <f t="shared" si="198"/>
        <v>92</v>
      </c>
      <c r="AJ86" s="357">
        <f t="shared" si="171"/>
        <v>17.26078799249531</v>
      </c>
      <c r="AK86" s="358">
        <f t="shared" si="199"/>
        <v>0</v>
      </c>
      <c r="AL86" s="353">
        <f t="shared" si="172"/>
        <v>0</v>
      </c>
      <c r="AM86" s="358">
        <f t="shared" si="200"/>
        <v>0</v>
      </c>
      <c r="AN86" s="361">
        <f t="shared" si="167"/>
        <v>0</v>
      </c>
      <c r="AO86" s="723">
        <f t="shared" si="201"/>
        <v>6506</v>
      </c>
      <c r="AP86" s="362">
        <f t="shared" si="173"/>
        <v>533</v>
      </c>
      <c r="AS86" s="13">
        <v>576</v>
      </c>
      <c r="AT86" s="1">
        <v>790</v>
      </c>
      <c r="AU86" s="1">
        <v>4295</v>
      </c>
      <c r="AV86" s="1">
        <v>621</v>
      </c>
      <c r="AW86" s="1">
        <v>2</v>
      </c>
      <c r="AX86" s="1">
        <v>14</v>
      </c>
      <c r="AY86" s="13">
        <v>576</v>
      </c>
      <c r="AZ86" s="1">
        <v>2837</v>
      </c>
      <c r="BA86" s="1">
        <v>2885</v>
      </c>
      <c r="BB86" s="13">
        <v>576</v>
      </c>
      <c r="BC86" s="1">
        <v>2111</v>
      </c>
      <c r="BD86" s="1">
        <v>3611</v>
      </c>
      <c r="BE86" s="1"/>
      <c r="BF86" s="13">
        <v>576</v>
      </c>
      <c r="BG86" s="503">
        <f t="shared" si="174"/>
        <v>955.61106184499999</v>
      </c>
      <c r="BH86" s="503">
        <f t="shared" si="175"/>
        <v>229.38893815500001</v>
      </c>
      <c r="BI86" s="13">
        <v>576</v>
      </c>
      <c r="BJ86" s="1">
        <v>627</v>
      </c>
      <c r="BK86" s="1">
        <v>558</v>
      </c>
      <c r="BL86" s="13">
        <v>576</v>
      </c>
      <c r="BM86" s="1">
        <v>438</v>
      </c>
      <c r="BN86" s="1">
        <v>254</v>
      </c>
      <c r="BO86" s="1">
        <v>189</v>
      </c>
      <c r="BP86" s="1">
        <v>304</v>
      </c>
      <c r="BQ86" s="1"/>
      <c r="BR86" s="499"/>
      <c r="BS86" s="499">
        <v>0.80642283699999995</v>
      </c>
      <c r="BT86" s="899">
        <v>576</v>
      </c>
      <c r="BU86" s="1">
        <v>1185</v>
      </c>
      <c r="BV86" s="900">
        <f t="shared" si="176"/>
        <v>955.61106184499999</v>
      </c>
      <c r="BW86" s="900">
        <f t="shared" si="177"/>
        <v>229.38893815500001</v>
      </c>
      <c r="CA86" s="810">
        <v>576</v>
      </c>
      <c r="CB86" s="809">
        <v>1185</v>
      </c>
    </row>
    <row r="87" spans="1:80" ht="15">
      <c r="A87" s="388">
        <v>148</v>
      </c>
      <c r="B87" s="389" t="s">
        <v>73</v>
      </c>
      <c r="C87" s="352">
        <f t="shared" si="180"/>
        <v>5168</v>
      </c>
      <c r="D87" s="353">
        <f t="shared" si="159"/>
        <v>32.587174475061481</v>
      </c>
      <c r="E87" s="354">
        <f t="shared" si="181"/>
        <v>6884</v>
      </c>
      <c r="F87" s="353">
        <f t="shared" si="160"/>
        <v>43.407528847972756</v>
      </c>
      <c r="G87" s="354">
        <f t="shared" si="182"/>
        <v>3531</v>
      </c>
      <c r="H87" s="353">
        <f t="shared" si="158"/>
        <v>22.264959959644365</v>
      </c>
      <c r="I87" s="354">
        <f t="shared" si="183"/>
        <v>122</v>
      </c>
      <c r="J87" s="355">
        <f t="shared" si="168"/>
        <v>0.76927927359858761</v>
      </c>
      <c r="K87" s="354">
        <f t="shared" si="184"/>
        <v>154</v>
      </c>
      <c r="L87" s="356">
        <f t="shared" si="179"/>
        <v>0.97105744372280722</v>
      </c>
      <c r="M87" s="360">
        <f t="shared" si="185"/>
        <v>7857</v>
      </c>
      <c r="N87" s="357">
        <f t="shared" si="178"/>
        <v>49.542846333312312</v>
      </c>
      <c r="O87" s="358">
        <f t="shared" si="186"/>
        <v>8002</v>
      </c>
      <c r="P87" s="359">
        <f t="shared" si="169"/>
        <v>50.457153666687681</v>
      </c>
      <c r="Q87" s="360">
        <f t="shared" si="187"/>
        <v>17724</v>
      </c>
      <c r="R87" s="357">
        <f t="shared" si="161"/>
        <v>50.249489680199588</v>
      </c>
      <c r="S87" s="358">
        <f t="shared" si="188"/>
        <v>17548</v>
      </c>
      <c r="T87" s="361">
        <f t="shared" si="162"/>
        <v>49.750510319800405</v>
      </c>
      <c r="U87" s="360">
        <f t="shared" si="189"/>
        <v>8896</v>
      </c>
      <c r="V87" s="353">
        <f t="shared" si="163"/>
        <v>56.09433129453307</v>
      </c>
      <c r="W87" s="358">
        <f t="shared" si="190"/>
        <v>6963</v>
      </c>
      <c r="X87" s="361">
        <f t="shared" si="164"/>
        <v>43.90566870546693</v>
      </c>
      <c r="Y87" s="360">
        <f t="shared" si="191"/>
        <v>29915.055617647999</v>
      </c>
      <c r="Z87" s="353">
        <f t="shared" si="192"/>
        <v>84.812473400000002</v>
      </c>
      <c r="AA87" s="360">
        <f t="shared" si="193"/>
        <v>5356.9443823520014</v>
      </c>
      <c r="AB87" s="361">
        <f t="shared" si="194"/>
        <v>15.187526600000004</v>
      </c>
      <c r="AC87" s="360">
        <f t="shared" si="195"/>
        <v>11744</v>
      </c>
      <c r="AD87" s="353">
        <f t="shared" si="165"/>
        <v>33.295531866636424</v>
      </c>
      <c r="AE87" s="358">
        <f t="shared" si="196"/>
        <v>8082</v>
      </c>
      <c r="AF87" s="353">
        <f t="shared" si="170"/>
        <v>22.91335903833069</v>
      </c>
      <c r="AG87" s="358">
        <f t="shared" si="197"/>
        <v>5937</v>
      </c>
      <c r="AH87" s="357">
        <f t="shared" si="166"/>
        <v>16.83204808346564</v>
      </c>
      <c r="AI87" s="358">
        <f t="shared" si="198"/>
        <v>9446</v>
      </c>
      <c r="AJ87" s="357">
        <f t="shared" si="171"/>
        <v>26.780449081424358</v>
      </c>
      <c r="AK87" s="358">
        <f t="shared" si="199"/>
        <v>43</v>
      </c>
      <c r="AL87" s="353">
        <f t="shared" si="172"/>
        <v>0.12190973009752779</v>
      </c>
      <c r="AM87" s="358">
        <f t="shared" si="200"/>
        <v>20</v>
      </c>
      <c r="AN87" s="361">
        <f t="shared" si="167"/>
        <v>5.6702200045361764E-2</v>
      </c>
      <c r="AO87" s="723">
        <f t="shared" si="201"/>
        <v>15859</v>
      </c>
      <c r="AP87" s="362">
        <f t="shared" si="173"/>
        <v>35272</v>
      </c>
      <c r="AS87" s="13">
        <v>579</v>
      </c>
      <c r="AT87" s="1">
        <v>5028</v>
      </c>
      <c r="AU87" s="1">
        <v>18520</v>
      </c>
      <c r="AV87" s="1">
        <v>1164</v>
      </c>
      <c r="AW87" s="1">
        <v>3</v>
      </c>
      <c r="AX87" s="1">
        <v>56</v>
      </c>
      <c r="AY87" s="13">
        <v>579</v>
      </c>
      <c r="AZ87" s="1">
        <v>11744</v>
      </c>
      <c r="BA87" s="1">
        <v>13027</v>
      </c>
      <c r="BB87" s="13">
        <v>579</v>
      </c>
      <c r="BC87" s="1">
        <v>20450</v>
      </c>
      <c r="BD87" s="1">
        <v>4321</v>
      </c>
      <c r="BE87" s="1"/>
      <c r="BF87" s="13">
        <v>579</v>
      </c>
      <c r="BG87" s="503">
        <f t="shared" si="174"/>
        <v>14659.623482405001</v>
      </c>
      <c r="BH87" s="503">
        <f t="shared" si="175"/>
        <v>2841.3765175949993</v>
      </c>
      <c r="BI87" s="13">
        <v>579</v>
      </c>
      <c r="BJ87" s="1">
        <v>10324</v>
      </c>
      <c r="BK87" s="1">
        <v>7177</v>
      </c>
      <c r="BL87" s="13">
        <v>579</v>
      </c>
      <c r="BM87" s="1">
        <v>7933</v>
      </c>
      <c r="BN87" s="1">
        <v>3131</v>
      </c>
      <c r="BO87" s="1">
        <v>2387</v>
      </c>
      <c r="BP87" s="1">
        <v>4040</v>
      </c>
      <c r="BQ87" s="1">
        <v>4</v>
      </c>
      <c r="BR87" s="499">
        <v>6</v>
      </c>
      <c r="BS87" s="499">
        <v>0.837644905</v>
      </c>
      <c r="BT87" s="899">
        <v>579</v>
      </c>
      <c r="BU87" s="1">
        <v>17501</v>
      </c>
      <c r="BV87" s="900">
        <f t="shared" si="176"/>
        <v>14659.623482405001</v>
      </c>
      <c r="BW87" s="900">
        <f t="shared" si="177"/>
        <v>2841.3765175949993</v>
      </c>
      <c r="CA87" s="810">
        <v>579</v>
      </c>
      <c r="CB87" s="809">
        <v>17501</v>
      </c>
    </row>
    <row r="88" spans="1:80" ht="15">
      <c r="A88" s="388">
        <v>197</v>
      </c>
      <c r="B88" s="389" t="s">
        <v>84</v>
      </c>
      <c r="C88" s="352">
        <f t="shared" si="180"/>
        <v>8396</v>
      </c>
      <c r="D88" s="353">
        <f t="shared" si="159"/>
        <v>75.031277926720293</v>
      </c>
      <c r="E88" s="354">
        <f t="shared" si="181"/>
        <v>2381</v>
      </c>
      <c r="F88" s="353">
        <f t="shared" si="160"/>
        <v>21.277926720285969</v>
      </c>
      <c r="G88" s="354">
        <f t="shared" si="182"/>
        <v>370</v>
      </c>
      <c r="H88" s="353">
        <f t="shared" si="158"/>
        <v>3.3065236818588022</v>
      </c>
      <c r="I88" s="354">
        <f t="shared" si="183"/>
        <v>14</v>
      </c>
      <c r="J88" s="355">
        <f t="shared" si="168"/>
        <v>0.12511170688114387</v>
      </c>
      <c r="K88" s="354">
        <f t="shared" si="184"/>
        <v>29</v>
      </c>
      <c r="L88" s="356">
        <f t="shared" si="179"/>
        <v>0.259159964253798</v>
      </c>
      <c r="M88" s="360">
        <f t="shared" si="185"/>
        <v>5700</v>
      </c>
      <c r="N88" s="357">
        <f t="shared" si="178"/>
        <v>50.938337801608583</v>
      </c>
      <c r="O88" s="358">
        <f t="shared" si="186"/>
        <v>5490</v>
      </c>
      <c r="P88" s="359">
        <f t="shared" si="169"/>
        <v>49.061662198391417</v>
      </c>
      <c r="Q88" s="360">
        <f t="shared" si="187"/>
        <v>1387</v>
      </c>
      <c r="R88" s="357">
        <f t="shared" si="161"/>
        <v>51.275415896487985</v>
      </c>
      <c r="S88" s="358">
        <f t="shared" si="188"/>
        <v>1318</v>
      </c>
      <c r="T88" s="361">
        <f t="shared" si="162"/>
        <v>48.724584103512015</v>
      </c>
      <c r="U88" s="360">
        <f t="shared" si="189"/>
        <v>3967</v>
      </c>
      <c r="V88" s="353">
        <f t="shared" si="163"/>
        <v>35.451295799821267</v>
      </c>
      <c r="W88" s="358">
        <f t="shared" si="190"/>
        <v>7223</v>
      </c>
      <c r="X88" s="361">
        <f t="shared" si="164"/>
        <v>64.548704200178733</v>
      </c>
      <c r="Y88" s="360">
        <f t="shared" si="191"/>
        <v>2228.1370296350001</v>
      </c>
      <c r="Z88" s="353">
        <f t="shared" si="192"/>
        <v>82.371054700000002</v>
      </c>
      <c r="AA88" s="360">
        <f t="shared" si="193"/>
        <v>476.86297036499991</v>
      </c>
      <c r="AB88" s="361">
        <f t="shared" si="194"/>
        <v>17.628945299999994</v>
      </c>
      <c r="AC88" s="360">
        <f t="shared" si="195"/>
        <v>884</v>
      </c>
      <c r="AD88" s="353">
        <f t="shared" si="165"/>
        <v>32.680221811460257</v>
      </c>
      <c r="AE88" s="358">
        <f t="shared" si="196"/>
        <v>638</v>
      </c>
      <c r="AF88" s="353">
        <f t="shared" si="170"/>
        <v>23.585951940850279</v>
      </c>
      <c r="AG88" s="358">
        <f t="shared" si="197"/>
        <v>503</v>
      </c>
      <c r="AH88" s="357">
        <f t="shared" si="166"/>
        <v>18.595194085027728</v>
      </c>
      <c r="AI88" s="358">
        <f t="shared" si="198"/>
        <v>676</v>
      </c>
      <c r="AJ88" s="357">
        <f t="shared" si="171"/>
        <v>24.990757855822551</v>
      </c>
      <c r="AK88" s="358">
        <f t="shared" si="199"/>
        <v>0</v>
      </c>
      <c r="AL88" s="353">
        <f t="shared" si="172"/>
        <v>0</v>
      </c>
      <c r="AM88" s="358">
        <f t="shared" si="200"/>
        <v>4</v>
      </c>
      <c r="AN88" s="361">
        <f t="shared" si="167"/>
        <v>0.14787430683918668</v>
      </c>
      <c r="AO88" s="723">
        <f t="shared" si="201"/>
        <v>11190</v>
      </c>
      <c r="AP88" s="362">
        <f t="shared" si="173"/>
        <v>2705</v>
      </c>
      <c r="AS88" s="13">
        <v>585</v>
      </c>
      <c r="AT88" s="1">
        <v>1142</v>
      </c>
      <c r="AU88" s="1">
        <v>4878</v>
      </c>
      <c r="AV88" s="1">
        <v>983</v>
      </c>
      <c r="AW88" s="1">
        <v>6</v>
      </c>
      <c r="AX88" s="1">
        <v>29</v>
      </c>
      <c r="AY88" s="13">
        <v>585</v>
      </c>
      <c r="AZ88" s="1">
        <v>3376</v>
      </c>
      <c r="BA88" s="1">
        <v>3662</v>
      </c>
      <c r="BB88" s="13">
        <v>585</v>
      </c>
      <c r="BC88" s="1">
        <v>4766</v>
      </c>
      <c r="BD88" s="1">
        <v>2272</v>
      </c>
      <c r="BE88" s="1"/>
      <c r="BF88" s="13">
        <v>585</v>
      </c>
      <c r="BG88" s="503">
        <f t="shared" si="174"/>
        <v>2815.013289342</v>
      </c>
      <c r="BH88" s="503">
        <f t="shared" si="175"/>
        <v>422.98671065799999</v>
      </c>
      <c r="BI88" s="13">
        <v>585</v>
      </c>
      <c r="BJ88" s="1">
        <v>1940</v>
      </c>
      <c r="BK88" s="1">
        <v>1298</v>
      </c>
      <c r="BL88" s="13">
        <v>585</v>
      </c>
      <c r="BM88" s="1">
        <v>1530</v>
      </c>
      <c r="BN88" s="1">
        <v>564</v>
      </c>
      <c r="BO88" s="1">
        <v>410</v>
      </c>
      <c r="BP88" s="1">
        <v>734</v>
      </c>
      <c r="BQ88" s="1"/>
      <c r="BR88" s="499"/>
      <c r="BS88" s="499">
        <v>0.86936790900000005</v>
      </c>
      <c r="BT88" s="899">
        <v>585</v>
      </c>
      <c r="BU88" s="1">
        <v>3238</v>
      </c>
      <c r="BV88" s="900">
        <f t="shared" si="176"/>
        <v>2815.013289342</v>
      </c>
      <c r="BW88" s="900">
        <f t="shared" si="177"/>
        <v>422.98671065799999</v>
      </c>
      <c r="CA88" s="810">
        <v>585</v>
      </c>
      <c r="CB88" s="809">
        <v>3238</v>
      </c>
    </row>
    <row r="89" spans="1:80" ht="15">
      <c r="A89" s="388">
        <v>206</v>
      </c>
      <c r="B89" s="389" t="s">
        <v>86</v>
      </c>
      <c r="C89" s="352">
        <f t="shared" si="180"/>
        <v>1010</v>
      </c>
      <c r="D89" s="353">
        <f t="shared" si="159"/>
        <v>37.105069801616459</v>
      </c>
      <c r="E89" s="354">
        <f t="shared" si="181"/>
        <v>1183</v>
      </c>
      <c r="F89" s="353">
        <f t="shared" si="160"/>
        <v>43.460690668626015</v>
      </c>
      <c r="G89" s="354">
        <f t="shared" si="182"/>
        <v>505</v>
      </c>
      <c r="H89" s="353">
        <f t="shared" si="158"/>
        <v>18.552534900808229</v>
      </c>
      <c r="I89" s="354">
        <f t="shared" si="183"/>
        <v>17</v>
      </c>
      <c r="J89" s="355">
        <f t="shared" si="168"/>
        <v>0.62454077883908887</v>
      </c>
      <c r="K89" s="354">
        <f t="shared" si="184"/>
        <v>7</v>
      </c>
      <c r="L89" s="356">
        <f t="shared" si="179"/>
        <v>0.25716385011021309</v>
      </c>
      <c r="M89" s="360">
        <f t="shared" si="185"/>
        <v>1376</v>
      </c>
      <c r="N89" s="357">
        <f t="shared" si="178"/>
        <v>50.55106539309331</v>
      </c>
      <c r="O89" s="358">
        <f t="shared" si="186"/>
        <v>1346</v>
      </c>
      <c r="P89" s="359">
        <f t="shared" si="169"/>
        <v>49.448934606906683</v>
      </c>
      <c r="Q89" s="360">
        <f t="shared" si="187"/>
        <v>364</v>
      </c>
      <c r="R89" s="357">
        <f t="shared" si="161"/>
        <v>54.572713643178403</v>
      </c>
      <c r="S89" s="358">
        <f t="shared" si="188"/>
        <v>303</v>
      </c>
      <c r="T89" s="361">
        <f t="shared" si="162"/>
        <v>45.42728635682159</v>
      </c>
      <c r="U89" s="360">
        <f t="shared" si="189"/>
        <v>828</v>
      </c>
      <c r="V89" s="353">
        <f t="shared" si="163"/>
        <v>30.41880969875092</v>
      </c>
      <c r="W89" s="358">
        <f t="shared" si="190"/>
        <v>1894</v>
      </c>
      <c r="X89" s="361">
        <f t="shared" si="164"/>
        <v>69.58119030124908</v>
      </c>
      <c r="Y89" s="360">
        <f t="shared" si="191"/>
        <v>516.55678264999995</v>
      </c>
      <c r="Z89" s="353">
        <f t="shared" si="192"/>
        <v>77.444794999999985</v>
      </c>
      <c r="AA89" s="360">
        <f t="shared" si="193"/>
        <v>150.44321735000005</v>
      </c>
      <c r="AB89" s="361">
        <f t="shared" si="194"/>
        <v>22.555205000000008</v>
      </c>
      <c r="AC89" s="360">
        <f t="shared" si="195"/>
        <v>271</v>
      </c>
      <c r="AD89" s="353">
        <f t="shared" si="165"/>
        <v>40.629685157421292</v>
      </c>
      <c r="AE89" s="358">
        <f t="shared" si="196"/>
        <v>134</v>
      </c>
      <c r="AF89" s="353">
        <f t="shared" si="170"/>
        <v>20.089955022488756</v>
      </c>
      <c r="AG89" s="358">
        <f t="shared" si="197"/>
        <v>93</v>
      </c>
      <c r="AH89" s="357">
        <f t="shared" si="166"/>
        <v>13.943028485757122</v>
      </c>
      <c r="AI89" s="358">
        <f t="shared" si="198"/>
        <v>169</v>
      </c>
      <c r="AJ89" s="357">
        <f t="shared" si="171"/>
        <v>25.337331334332834</v>
      </c>
      <c r="AK89" s="358">
        <f t="shared" si="199"/>
        <v>0</v>
      </c>
      <c r="AL89" s="353">
        <f t="shared" si="172"/>
        <v>0</v>
      </c>
      <c r="AM89" s="358">
        <f t="shared" si="200"/>
        <v>0</v>
      </c>
      <c r="AN89" s="361">
        <f t="shared" si="167"/>
        <v>0</v>
      </c>
      <c r="AO89" s="723">
        <f t="shared" si="201"/>
        <v>2722</v>
      </c>
      <c r="AP89" s="362">
        <f t="shared" si="173"/>
        <v>667</v>
      </c>
      <c r="AS89" s="13">
        <v>591</v>
      </c>
      <c r="AT89" s="1">
        <v>3159</v>
      </c>
      <c r="AU89" s="1">
        <v>5537</v>
      </c>
      <c r="AV89" s="1">
        <v>893</v>
      </c>
      <c r="AW89" s="1">
        <v>2</v>
      </c>
      <c r="AX89" s="1">
        <v>74</v>
      </c>
      <c r="AY89" s="13">
        <v>591</v>
      </c>
      <c r="AZ89" s="1">
        <v>4562</v>
      </c>
      <c r="BA89" s="1">
        <v>5103</v>
      </c>
      <c r="BB89" s="13">
        <v>591</v>
      </c>
      <c r="BC89" s="1">
        <v>5750</v>
      </c>
      <c r="BD89" s="1">
        <v>3915</v>
      </c>
      <c r="BE89" s="1"/>
      <c r="BF89" s="13">
        <v>591</v>
      </c>
      <c r="BG89" s="503">
        <f t="shared" si="174"/>
        <v>4049.71991604</v>
      </c>
      <c r="BH89" s="503">
        <f t="shared" si="175"/>
        <v>767.28008395999996</v>
      </c>
      <c r="BI89" s="13">
        <v>591</v>
      </c>
      <c r="BJ89" s="1">
        <v>2960</v>
      </c>
      <c r="BK89" s="1">
        <v>1857</v>
      </c>
      <c r="BL89" s="13">
        <v>591</v>
      </c>
      <c r="BM89" s="1">
        <v>2240</v>
      </c>
      <c r="BN89" s="1">
        <v>757</v>
      </c>
      <c r="BO89" s="1">
        <v>718</v>
      </c>
      <c r="BP89" s="1">
        <v>1099</v>
      </c>
      <c r="BQ89" s="1">
        <v>2</v>
      </c>
      <c r="BR89" s="499">
        <v>1</v>
      </c>
      <c r="BS89" s="499">
        <v>0.84071412000000001</v>
      </c>
      <c r="BT89" s="899">
        <v>591</v>
      </c>
      <c r="BU89" s="1">
        <v>4817</v>
      </c>
      <c r="BV89" s="900">
        <f t="shared" si="176"/>
        <v>4049.71991604</v>
      </c>
      <c r="BW89" s="900">
        <f t="shared" si="177"/>
        <v>767.28008395999996</v>
      </c>
      <c r="CA89" s="810">
        <v>591</v>
      </c>
      <c r="CB89" s="809">
        <v>4817</v>
      </c>
    </row>
    <row r="90" spans="1:80" ht="15">
      <c r="A90" s="388">
        <v>313</v>
      </c>
      <c r="B90" s="389" t="s">
        <v>968</v>
      </c>
      <c r="C90" s="352">
        <f t="shared" si="180"/>
        <v>5935</v>
      </c>
      <c r="D90" s="353">
        <f t="shared" si="159"/>
        <v>87.575623432197133</v>
      </c>
      <c r="E90" s="354">
        <f t="shared" si="181"/>
        <v>678</v>
      </c>
      <c r="F90" s="353">
        <f t="shared" si="160"/>
        <v>10.004426737494466</v>
      </c>
      <c r="G90" s="354">
        <f t="shared" si="182"/>
        <v>124</v>
      </c>
      <c r="H90" s="353">
        <f t="shared" si="158"/>
        <v>1.8297181643795191</v>
      </c>
      <c r="I90" s="354">
        <f t="shared" si="183"/>
        <v>11</v>
      </c>
      <c r="J90" s="355">
        <f t="shared" si="168"/>
        <v>0.16231370813044119</v>
      </c>
      <c r="K90" s="354">
        <f t="shared" si="184"/>
        <v>29</v>
      </c>
      <c r="L90" s="356">
        <f t="shared" si="179"/>
        <v>0.42791795779843583</v>
      </c>
      <c r="M90" s="360">
        <f t="shared" si="185"/>
        <v>3424</v>
      </c>
      <c r="N90" s="357">
        <f t="shared" si="178"/>
        <v>50.523830603511875</v>
      </c>
      <c r="O90" s="358">
        <f t="shared" si="186"/>
        <v>3353</v>
      </c>
      <c r="P90" s="359">
        <f t="shared" si="169"/>
        <v>49.476169396488125</v>
      </c>
      <c r="Q90" s="360">
        <f t="shared" si="187"/>
        <v>834</v>
      </c>
      <c r="R90" s="357">
        <f t="shared" si="161"/>
        <v>52.618296529968454</v>
      </c>
      <c r="S90" s="358">
        <f t="shared" si="188"/>
        <v>751</v>
      </c>
      <c r="T90" s="361">
        <f t="shared" si="162"/>
        <v>47.381703470031546</v>
      </c>
      <c r="U90" s="360">
        <f t="shared" si="189"/>
        <v>3087</v>
      </c>
      <c r="V90" s="353">
        <f t="shared" si="163"/>
        <v>45.551128818061088</v>
      </c>
      <c r="W90" s="358">
        <f t="shared" si="190"/>
        <v>3690</v>
      </c>
      <c r="X90" s="361">
        <f t="shared" si="164"/>
        <v>54.448871181938905</v>
      </c>
      <c r="Y90" s="360">
        <f t="shared" si="191"/>
        <v>1383.4136960200001</v>
      </c>
      <c r="Z90" s="353">
        <f t="shared" si="192"/>
        <v>87.281621200000004</v>
      </c>
      <c r="AA90" s="360">
        <f t="shared" si="193"/>
        <v>201.58630397999991</v>
      </c>
      <c r="AB90" s="361">
        <f t="shared" si="194"/>
        <v>12.718378799999993</v>
      </c>
      <c r="AC90" s="360">
        <f t="shared" si="195"/>
        <v>554</v>
      </c>
      <c r="AD90" s="353">
        <f t="shared" si="165"/>
        <v>34.952681388012621</v>
      </c>
      <c r="AE90" s="358">
        <f t="shared" si="196"/>
        <v>332</v>
      </c>
      <c r="AF90" s="353">
        <f t="shared" si="170"/>
        <v>20.946372239747635</v>
      </c>
      <c r="AG90" s="358">
        <f t="shared" si="197"/>
        <v>280</v>
      </c>
      <c r="AH90" s="357">
        <f t="shared" si="166"/>
        <v>17.665615141955836</v>
      </c>
      <c r="AI90" s="358">
        <f t="shared" si="198"/>
        <v>419</v>
      </c>
      <c r="AJ90" s="357">
        <f t="shared" si="171"/>
        <v>26.435331230283911</v>
      </c>
      <c r="AK90" s="358">
        <f t="shared" si="199"/>
        <v>0</v>
      </c>
      <c r="AL90" s="353">
        <f t="shared" si="172"/>
        <v>0</v>
      </c>
      <c r="AM90" s="358">
        <f t="shared" si="200"/>
        <v>0</v>
      </c>
      <c r="AN90" s="361">
        <f t="shared" si="167"/>
        <v>0</v>
      </c>
      <c r="AO90" s="723">
        <f t="shared" si="201"/>
        <v>6777</v>
      </c>
      <c r="AP90" s="362">
        <f t="shared" si="173"/>
        <v>1585</v>
      </c>
      <c r="AS90" s="13">
        <v>604</v>
      </c>
      <c r="AT90" s="1">
        <v>6346</v>
      </c>
      <c r="AU90" s="1">
        <v>14272</v>
      </c>
      <c r="AV90" s="1">
        <v>683</v>
      </c>
      <c r="AW90" s="1">
        <v>1</v>
      </c>
      <c r="AX90" s="1">
        <v>127</v>
      </c>
      <c r="AY90" s="13">
        <v>604</v>
      </c>
      <c r="AZ90" s="1">
        <v>10437</v>
      </c>
      <c r="BA90" s="1">
        <v>10992</v>
      </c>
      <c r="BB90" s="13">
        <v>604</v>
      </c>
      <c r="BC90" s="1">
        <v>11820</v>
      </c>
      <c r="BD90" s="1">
        <v>9609</v>
      </c>
      <c r="BE90" s="1"/>
      <c r="BF90" s="13">
        <v>604</v>
      </c>
      <c r="BG90" s="503">
        <f t="shared" si="174"/>
        <v>4513.56466258</v>
      </c>
      <c r="BH90" s="503">
        <f t="shared" si="175"/>
        <v>1463.43533742</v>
      </c>
      <c r="BI90" s="13">
        <v>604</v>
      </c>
      <c r="BJ90" s="1">
        <v>3780</v>
      </c>
      <c r="BK90" s="1">
        <v>2197</v>
      </c>
      <c r="BL90" s="13">
        <v>604</v>
      </c>
      <c r="BM90" s="1">
        <v>3116</v>
      </c>
      <c r="BN90" s="1">
        <v>1118</v>
      </c>
      <c r="BO90" s="1">
        <v>664</v>
      </c>
      <c r="BP90" s="1">
        <v>1079</v>
      </c>
      <c r="BQ90" s="1"/>
      <c r="BR90" s="499"/>
      <c r="BS90" s="499">
        <v>0.75515553999999996</v>
      </c>
      <c r="BT90" s="899">
        <v>604</v>
      </c>
      <c r="BU90" s="1">
        <v>5977</v>
      </c>
      <c r="BV90" s="900">
        <f t="shared" si="176"/>
        <v>4513.56466258</v>
      </c>
      <c r="BW90" s="900">
        <f t="shared" si="177"/>
        <v>1463.43533742</v>
      </c>
      <c r="CA90" s="810">
        <v>604</v>
      </c>
      <c r="CB90" s="809">
        <v>5977</v>
      </c>
    </row>
    <row r="91" spans="1:80" ht="15">
      <c r="A91" s="388">
        <v>318</v>
      </c>
      <c r="B91" s="389" t="s">
        <v>120</v>
      </c>
      <c r="C91" s="352">
        <f t="shared" si="180"/>
        <v>1904</v>
      </c>
      <c r="D91" s="353">
        <f t="shared" si="159"/>
        <v>15.841584158415841</v>
      </c>
      <c r="E91" s="354">
        <f t="shared" si="181"/>
        <v>6355</v>
      </c>
      <c r="F91" s="353">
        <f t="shared" si="160"/>
        <v>52.874615192611699</v>
      </c>
      <c r="G91" s="354">
        <f t="shared" si="182"/>
        <v>3231</v>
      </c>
      <c r="H91" s="353">
        <f t="shared" si="158"/>
        <v>26.88243614277394</v>
      </c>
      <c r="I91" s="354">
        <f t="shared" si="183"/>
        <v>453</v>
      </c>
      <c r="J91" s="355">
        <f t="shared" si="168"/>
        <v>3.769032365421416</v>
      </c>
      <c r="K91" s="354">
        <f t="shared" si="184"/>
        <v>76</v>
      </c>
      <c r="L91" s="356">
        <f t="shared" si="179"/>
        <v>0.63233214077710298</v>
      </c>
      <c r="M91" s="360">
        <f t="shared" si="185"/>
        <v>5906</v>
      </c>
      <c r="N91" s="357">
        <f t="shared" si="178"/>
        <v>49.138863466178549</v>
      </c>
      <c r="O91" s="358">
        <f t="shared" si="186"/>
        <v>6113</v>
      </c>
      <c r="P91" s="359">
        <f t="shared" si="169"/>
        <v>50.861136533821451</v>
      </c>
      <c r="Q91" s="360">
        <f t="shared" si="187"/>
        <v>16516</v>
      </c>
      <c r="R91" s="357">
        <f t="shared" si="161"/>
        <v>50.945433233597583</v>
      </c>
      <c r="S91" s="358">
        <f t="shared" si="188"/>
        <v>15903</v>
      </c>
      <c r="T91" s="361">
        <f t="shared" si="162"/>
        <v>49.054566766402417</v>
      </c>
      <c r="U91" s="360">
        <f t="shared" si="189"/>
        <v>5533</v>
      </c>
      <c r="V91" s="353">
        <f t="shared" si="163"/>
        <v>46.035443880522507</v>
      </c>
      <c r="W91" s="358">
        <f t="shared" si="190"/>
        <v>6486</v>
      </c>
      <c r="X91" s="361">
        <f t="shared" si="164"/>
        <v>53.964556119477493</v>
      </c>
      <c r="Y91" s="360">
        <f t="shared" si="191"/>
        <v>28079.212053751002</v>
      </c>
      <c r="Z91" s="353">
        <f t="shared" si="192"/>
        <v>86.61344290000001</v>
      </c>
      <c r="AA91" s="360">
        <f t="shared" si="193"/>
        <v>4339.7879462489982</v>
      </c>
      <c r="AB91" s="361">
        <f t="shared" si="194"/>
        <v>13.386557099999994</v>
      </c>
      <c r="AC91" s="360">
        <f t="shared" si="195"/>
        <v>11068</v>
      </c>
      <c r="AD91" s="353">
        <f t="shared" si="165"/>
        <v>34.14047317930843</v>
      </c>
      <c r="AE91" s="358">
        <f t="shared" si="196"/>
        <v>7760</v>
      </c>
      <c r="AF91" s="353">
        <f t="shared" si="170"/>
        <v>23.936580400382493</v>
      </c>
      <c r="AG91" s="358">
        <f t="shared" si="197"/>
        <v>5395</v>
      </c>
      <c r="AH91" s="357">
        <f t="shared" si="166"/>
        <v>16.641475677843239</v>
      </c>
      <c r="AI91" s="358">
        <f t="shared" si="198"/>
        <v>8104</v>
      </c>
      <c r="AJ91" s="357">
        <f t="shared" si="171"/>
        <v>24.997686541842747</v>
      </c>
      <c r="AK91" s="358">
        <f t="shared" si="199"/>
        <v>53</v>
      </c>
      <c r="AL91" s="353">
        <f t="shared" si="172"/>
        <v>0.16348437644591135</v>
      </c>
      <c r="AM91" s="358">
        <f t="shared" si="200"/>
        <v>39</v>
      </c>
      <c r="AN91" s="361">
        <f t="shared" si="167"/>
        <v>0.12029982417718005</v>
      </c>
      <c r="AO91" s="723">
        <f t="shared" si="201"/>
        <v>12019</v>
      </c>
      <c r="AP91" s="362">
        <f t="shared" si="173"/>
        <v>32419</v>
      </c>
      <c r="AS91" s="13">
        <v>607</v>
      </c>
      <c r="AT91" s="1">
        <v>816</v>
      </c>
      <c r="AU91" s="1">
        <v>1497</v>
      </c>
      <c r="AV91" s="1">
        <v>1060</v>
      </c>
      <c r="AW91" s="1">
        <v>84</v>
      </c>
      <c r="AX91" s="1">
        <v>93</v>
      </c>
      <c r="AY91" s="13">
        <v>607</v>
      </c>
      <c r="AZ91" s="1">
        <v>1786</v>
      </c>
      <c r="BA91" s="1">
        <v>1764</v>
      </c>
      <c r="BB91" s="13">
        <v>607</v>
      </c>
      <c r="BC91" s="1">
        <v>1898</v>
      </c>
      <c r="BD91" s="1">
        <v>1652</v>
      </c>
      <c r="BE91" s="1"/>
      <c r="BF91" s="13">
        <v>607</v>
      </c>
      <c r="BG91" s="503">
        <f t="shared" si="174"/>
        <v>10727.589526809999</v>
      </c>
      <c r="BH91" s="503">
        <f t="shared" si="175"/>
        <v>1505.4104731900006</v>
      </c>
      <c r="BI91" s="13">
        <v>607</v>
      </c>
      <c r="BJ91" s="1">
        <v>6054</v>
      </c>
      <c r="BK91" s="1">
        <v>6179</v>
      </c>
      <c r="BL91" s="13">
        <v>607</v>
      </c>
      <c r="BM91" s="1">
        <v>4397</v>
      </c>
      <c r="BN91" s="1">
        <v>3336</v>
      </c>
      <c r="BO91" s="1">
        <v>1639</v>
      </c>
      <c r="BP91" s="1">
        <v>2824</v>
      </c>
      <c r="BQ91" s="1">
        <v>18</v>
      </c>
      <c r="BR91" s="499">
        <v>19</v>
      </c>
      <c r="BS91" s="499">
        <v>0.87693856999999997</v>
      </c>
      <c r="BT91" s="899">
        <v>607</v>
      </c>
      <c r="BU91" s="1">
        <v>12233</v>
      </c>
      <c r="BV91" s="900">
        <f t="shared" si="176"/>
        <v>10727.589526809999</v>
      </c>
      <c r="BW91" s="900">
        <f t="shared" si="177"/>
        <v>1505.4104731900006</v>
      </c>
      <c r="CA91" s="810">
        <v>607</v>
      </c>
      <c r="CB91" s="809">
        <v>12233</v>
      </c>
    </row>
    <row r="92" spans="1:80" ht="15">
      <c r="A92" s="388">
        <v>321</v>
      </c>
      <c r="B92" s="389" t="s">
        <v>122</v>
      </c>
      <c r="C92" s="352">
        <f t="shared" si="180"/>
        <v>1484</v>
      </c>
      <c r="D92" s="353">
        <f t="shared" si="159"/>
        <v>46.608040201005025</v>
      </c>
      <c r="E92" s="354">
        <f t="shared" si="181"/>
        <v>845</v>
      </c>
      <c r="F92" s="353">
        <f t="shared" si="160"/>
        <v>26.538944723618091</v>
      </c>
      <c r="G92" s="354">
        <f t="shared" si="182"/>
        <v>821</v>
      </c>
      <c r="H92" s="353">
        <f t="shared" si="158"/>
        <v>25.785175879396988</v>
      </c>
      <c r="I92" s="354">
        <f t="shared" si="183"/>
        <v>3</v>
      </c>
      <c r="J92" s="355">
        <f t="shared" si="168"/>
        <v>9.4221105527638183E-2</v>
      </c>
      <c r="K92" s="354">
        <f t="shared" si="184"/>
        <v>31</v>
      </c>
      <c r="L92" s="356">
        <f t="shared" si="179"/>
        <v>0.97361809045226133</v>
      </c>
      <c r="M92" s="360">
        <f t="shared" si="185"/>
        <v>1536</v>
      </c>
      <c r="N92" s="357">
        <f t="shared" si="178"/>
        <v>48.241206030150749</v>
      </c>
      <c r="O92" s="358">
        <f t="shared" si="186"/>
        <v>1648</v>
      </c>
      <c r="P92" s="359">
        <f t="shared" si="169"/>
        <v>51.758793969849251</v>
      </c>
      <c r="Q92" s="360">
        <f t="shared" si="187"/>
        <v>1347</v>
      </c>
      <c r="R92" s="357">
        <f t="shared" si="161"/>
        <v>50.81101471142965</v>
      </c>
      <c r="S92" s="358">
        <f t="shared" si="188"/>
        <v>1304</v>
      </c>
      <c r="T92" s="361">
        <f t="shared" si="162"/>
        <v>49.18898528857035</v>
      </c>
      <c r="U92" s="360">
        <f t="shared" si="189"/>
        <v>2206</v>
      </c>
      <c r="V92" s="353">
        <f t="shared" si="163"/>
        <v>69.28391959798995</v>
      </c>
      <c r="W92" s="358">
        <f t="shared" si="190"/>
        <v>978</v>
      </c>
      <c r="X92" s="361">
        <f t="shared" si="164"/>
        <v>30.71608040201005</v>
      </c>
      <c r="Y92" s="360">
        <f t="shared" si="191"/>
        <v>2304.0815931760003</v>
      </c>
      <c r="Z92" s="353">
        <f t="shared" si="192"/>
        <v>86.913677600000014</v>
      </c>
      <c r="AA92" s="360">
        <f t="shared" si="193"/>
        <v>346.9184068239997</v>
      </c>
      <c r="AB92" s="361">
        <f t="shared" si="194"/>
        <v>13.08632239999999</v>
      </c>
      <c r="AC92" s="360">
        <f t="shared" si="195"/>
        <v>877</v>
      </c>
      <c r="AD92" s="353">
        <f t="shared" si="165"/>
        <v>33.081855903432668</v>
      </c>
      <c r="AE92" s="358">
        <f t="shared" si="196"/>
        <v>638</v>
      </c>
      <c r="AF92" s="353">
        <f t="shared" si="170"/>
        <v>24.066390041493776</v>
      </c>
      <c r="AG92" s="358">
        <f t="shared" si="197"/>
        <v>465</v>
      </c>
      <c r="AH92" s="357">
        <f t="shared" si="166"/>
        <v>17.540550735571482</v>
      </c>
      <c r="AI92" s="358">
        <f t="shared" si="198"/>
        <v>663</v>
      </c>
      <c r="AJ92" s="357">
        <f t="shared" si="171"/>
        <v>25.009430403621273</v>
      </c>
      <c r="AK92" s="358">
        <f t="shared" si="199"/>
        <v>5</v>
      </c>
      <c r="AL92" s="353">
        <f t="shared" si="172"/>
        <v>0.18860807242549982</v>
      </c>
      <c r="AM92" s="358">
        <f t="shared" si="200"/>
        <v>3</v>
      </c>
      <c r="AN92" s="361">
        <f t="shared" si="167"/>
        <v>0.1131648434552999</v>
      </c>
      <c r="AO92" s="723">
        <f t="shared" si="201"/>
        <v>3184</v>
      </c>
      <c r="AP92" s="362">
        <f t="shared" si="173"/>
        <v>2651</v>
      </c>
      <c r="AS92" s="13">
        <v>615</v>
      </c>
      <c r="AT92" s="1">
        <v>7290</v>
      </c>
      <c r="AU92" s="1">
        <v>15590</v>
      </c>
      <c r="AV92" s="1">
        <v>3244</v>
      </c>
      <c r="AW92" s="1">
        <v>428</v>
      </c>
      <c r="AX92" s="1">
        <v>313</v>
      </c>
      <c r="AY92" s="13">
        <v>615</v>
      </c>
      <c r="AZ92" s="1">
        <v>13162</v>
      </c>
      <c r="BA92" s="1">
        <v>13703</v>
      </c>
      <c r="BB92" s="13">
        <v>615</v>
      </c>
      <c r="BC92" s="1">
        <v>20334</v>
      </c>
      <c r="BD92" s="1">
        <v>6531</v>
      </c>
      <c r="BE92" s="1"/>
      <c r="BF92" s="13">
        <v>615</v>
      </c>
      <c r="BG92" s="503">
        <f t="shared" si="174"/>
        <v>148322.23195760799</v>
      </c>
      <c r="BH92" s="503">
        <f t="shared" si="175"/>
        <v>11975.76804239201</v>
      </c>
      <c r="BI92" s="13">
        <v>615</v>
      </c>
      <c r="BJ92" s="1">
        <v>80449</v>
      </c>
      <c r="BK92" s="1">
        <v>79849</v>
      </c>
      <c r="BL92" s="13">
        <v>615</v>
      </c>
      <c r="BM92" s="1">
        <v>54594</v>
      </c>
      <c r="BN92" s="1">
        <v>41806</v>
      </c>
      <c r="BO92" s="1">
        <v>25477</v>
      </c>
      <c r="BP92" s="1">
        <v>37816</v>
      </c>
      <c r="BQ92" s="1">
        <v>378</v>
      </c>
      <c r="BR92" s="499">
        <v>227</v>
      </c>
      <c r="BS92" s="499">
        <v>0.92529059599999997</v>
      </c>
      <c r="BT92" s="899">
        <v>615</v>
      </c>
      <c r="BU92" s="1">
        <v>160298</v>
      </c>
      <c r="BV92" s="900">
        <f t="shared" si="176"/>
        <v>148322.23195760799</v>
      </c>
      <c r="BW92" s="900">
        <f t="shared" si="177"/>
        <v>11975.76804239201</v>
      </c>
      <c r="CA92" s="810">
        <v>615</v>
      </c>
      <c r="CB92" s="809">
        <v>160298</v>
      </c>
    </row>
    <row r="93" spans="1:80" ht="15">
      <c r="A93" s="388">
        <v>376</v>
      </c>
      <c r="B93" s="389" t="s">
        <v>969</v>
      </c>
      <c r="C93" s="352">
        <f t="shared" si="180"/>
        <v>3266</v>
      </c>
      <c r="D93" s="353">
        <f t="shared" si="159"/>
        <v>25.93298396061617</v>
      </c>
      <c r="E93" s="354">
        <f t="shared" si="181"/>
        <v>6553</v>
      </c>
      <c r="F93" s="353">
        <f t="shared" si="160"/>
        <v>52.032713990789269</v>
      </c>
      <c r="G93" s="354">
        <f t="shared" si="182"/>
        <v>2482</v>
      </c>
      <c r="H93" s="353">
        <f t="shared" si="158"/>
        <v>19.707797363824042</v>
      </c>
      <c r="I93" s="354">
        <f t="shared" si="183"/>
        <v>180</v>
      </c>
      <c r="J93" s="355">
        <f t="shared" si="168"/>
        <v>1.4292520247737017</v>
      </c>
      <c r="K93" s="354">
        <f t="shared" si="184"/>
        <v>113</v>
      </c>
      <c r="L93" s="356">
        <f t="shared" si="179"/>
        <v>0.8972526599968238</v>
      </c>
      <c r="M93" s="360">
        <f t="shared" si="185"/>
        <v>6257</v>
      </c>
      <c r="N93" s="357">
        <f t="shared" si="178"/>
        <v>49.682388438939178</v>
      </c>
      <c r="O93" s="358">
        <f t="shared" si="186"/>
        <v>6337</v>
      </c>
      <c r="P93" s="359">
        <f t="shared" si="169"/>
        <v>50.317611561060829</v>
      </c>
      <c r="Q93" s="360">
        <f t="shared" si="187"/>
        <v>31438</v>
      </c>
      <c r="R93" s="357">
        <f t="shared" si="161"/>
        <v>49.857269728495304</v>
      </c>
      <c r="S93" s="358">
        <f t="shared" si="188"/>
        <v>31618</v>
      </c>
      <c r="T93" s="361">
        <f t="shared" si="162"/>
        <v>50.142730271504696</v>
      </c>
      <c r="U93" s="360">
        <f t="shared" si="189"/>
        <v>9997</v>
      </c>
      <c r="V93" s="353">
        <f t="shared" si="163"/>
        <v>79.379069398126092</v>
      </c>
      <c r="W93" s="358">
        <f t="shared" si="190"/>
        <v>2597</v>
      </c>
      <c r="X93" s="361">
        <f t="shared" si="164"/>
        <v>20.620930601873908</v>
      </c>
      <c r="Y93" s="360">
        <f t="shared" si="191"/>
        <v>59617.146140720004</v>
      </c>
      <c r="Z93" s="353">
        <f t="shared" si="192"/>
        <v>94.546349500000005</v>
      </c>
      <c r="AA93" s="360">
        <f t="shared" si="193"/>
        <v>3438.853859279996</v>
      </c>
      <c r="AB93" s="361">
        <f t="shared" si="194"/>
        <v>5.453650499999994</v>
      </c>
      <c r="AC93" s="360">
        <f t="shared" si="195"/>
        <v>21518</v>
      </c>
      <c r="AD93" s="353">
        <f t="shared" si="165"/>
        <v>34.125222024866787</v>
      </c>
      <c r="AE93" s="358">
        <f t="shared" si="196"/>
        <v>16056</v>
      </c>
      <c r="AF93" s="353">
        <f t="shared" si="170"/>
        <v>25.463080436437451</v>
      </c>
      <c r="AG93" s="358">
        <f t="shared" si="197"/>
        <v>9817</v>
      </c>
      <c r="AH93" s="357">
        <f t="shared" si="166"/>
        <v>15.568700837350926</v>
      </c>
      <c r="AI93" s="358">
        <f t="shared" si="198"/>
        <v>15479</v>
      </c>
      <c r="AJ93" s="357">
        <f t="shared" si="171"/>
        <v>24.548020806901803</v>
      </c>
      <c r="AK93" s="358">
        <f t="shared" si="199"/>
        <v>103</v>
      </c>
      <c r="AL93" s="353">
        <f t="shared" si="172"/>
        <v>0.16334686627759451</v>
      </c>
      <c r="AM93" s="358">
        <f t="shared" si="200"/>
        <v>83</v>
      </c>
      <c r="AN93" s="361">
        <f t="shared" si="167"/>
        <v>0.13162902816544025</v>
      </c>
      <c r="AO93" s="723">
        <f t="shared" si="201"/>
        <v>12594</v>
      </c>
      <c r="AP93" s="362">
        <f t="shared" si="173"/>
        <v>63056</v>
      </c>
      <c r="AS93" s="13">
        <v>628</v>
      </c>
      <c r="AT93" s="1">
        <v>3727</v>
      </c>
      <c r="AU93" s="1">
        <v>3132</v>
      </c>
      <c r="AV93" s="1">
        <v>223</v>
      </c>
      <c r="AW93" s="1">
        <v>0</v>
      </c>
      <c r="AX93" s="1">
        <v>15</v>
      </c>
      <c r="AY93" s="13">
        <v>628</v>
      </c>
      <c r="AZ93" s="1">
        <v>3693</v>
      </c>
      <c r="BA93" s="1">
        <v>3404</v>
      </c>
      <c r="BB93" s="13">
        <v>628</v>
      </c>
      <c r="BC93" s="1">
        <v>2661</v>
      </c>
      <c r="BD93" s="1">
        <v>4436</v>
      </c>
      <c r="BE93" s="1"/>
      <c r="BF93" s="13">
        <v>628</v>
      </c>
      <c r="BG93" s="503">
        <f t="shared" si="174"/>
        <v>532.68924858399998</v>
      </c>
      <c r="BH93" s="503">
        <f t="shared" si="175"/>
        <v>179.31075141600002</v>
      </c>
      <c r="BI93" s="13">
        <v>628</v>
      </c>
      <c r="BJ93" s="1">
        <v>409</v>
      </c>
      <c r="BK93" s="1">
        <v>303</v>
      </c>
      <c r="BL93" s="13">
        <v>628</v>
      </c>
      <c r="BM93" s="1">
        <v>294</v>
      </c>
      <c r="BN93" s="1">
        <v>199</v>
      </c>
      <c r="BO93" s="1">
        <v>115</v>
      </c>
      <c r="BP93" s="1">
        <v>104</v>
      </c>
      <c r="BQ93" s="1"/>
      <c r="BR93" s="499"/>
      <c r="BS93" s="499">
        <v>0.74815905699999996</v>
      </c>
      <c r="BT93" s="899">
        <v>628</v>
      </c>
      <c r="BU93" s="1">
        <v>712</v>
      </c>
      <c r="BV93" s="900">
        <f t="shared" si="176"/>
        <v>532.68924858399998</v>
      </c>
      <c r="BW93" s="900">
        <f t="shared" si="177"/>
        <v>179.31075141600002</v>
      </c>
      <c r="CA93" s="810">
        <v>628</v>
      </c>
      <c r="CB93" s="809">
        <v>712</v>
      </c>
    </row>
    <row r="94" spans="1:80" ht="15">
      <c r="A94" s="388">
        <v>400</v>
      </c>
      <c r="B94" s="389" t="s">
        <v>970</v>
      </c>
      <c r="C94" s="352">
        <f t="shared" si="180"/>
        <v>3939</v>
      </c>
      <c r="D94" s="353">
        <f t="shared" si="159"/>
        <v>43.942436412315935</v>
      </c>
      <c r="E94" s="354">
        <f t="shared" si="181"/>
        <v>3071</v>
      </c>
      <c r="F94" s="353">
        <f t="shared" si="160"/>
        <v>34.25925925925926</v>
      </c>
      <c r="G94" s="354">
        <f t="shared" si="182"/>
        <v>1805</v>
      </c>
      <c r="H94" s="353">
        <f t="shared" si="158"/>
        <v>20.136099955377063</v>
      </c>
      <c r="I94" s="354">
        <f t="shared" si="183"/>
        <v>27</v>
      </c>
      <c r="J94" s="355">
        <f t="shared" si="168"/>
        <v>0.30120481927710846</v>
      </c>
      <c r="K94" s="354">
        <f t="shared" si="184"/>
        <v>122</v>
      </c>
      <c r="L94" s="356">
        <f t="shared" si="179"/>
        <v>1.3609995537706381</v>
      </c>
      <c r="M94" s="360">
        <f t="shared" si="185"/>
        <v>4482</v>
      </c>
      <c r="N94" s="357">
        <f t="shared" si="178"/>
        <v>50</v>
      </c>
      <c r="O94" s="358">
        <f t="shared" si="186"/>
        <v>4482</v>
      </c>
      <c r="P94" s="359">
        <f t="shared" si="169"/>
        <v>50</v>
      </c>
      <c r="Q94" s="360">
        <f t="shared" si="187"/>
        <v>6125</v>
      </c>
      <c r="R94" s="357">
        <f t="shared" si="161"/>
        <v>51.644182124789204</v>
      </c>
      <c r="S94" s="358">
        <f t="shared" si="188"/>
        <v>5735</v>
      </c>
      <c r="T94" s="361">
        <f t="shared" si="162"/>
        <v>48.355817875210796</v>
      </c>
      <c r="U94" s="360">
        <f t="shared" si="189"/>
        <v>4847</v>
      </c>
      <c r="V94" s="353">
        <f t="shared" si="163"/>
        <v>54.071842927264612</v>
      </c>
      <c r="W94" s="358">
        <f t="shared" si="190"/>
        <v>4117</v>
      </c>
      <c r="X94" s="361">
        <f t="shared" si="164"/>
        <v>45.928157072735388</v>
      </c>
      <c r="Y94" s="360">
        <f t="shared" si="191"/>
        <v>9753.9880033400004</v>
      </c>
      <c r="Z94" s="353">
        <f t="shared" si="192"/>
        <v>82.242731899999995</v>
      </c>
      <c r="AA94" s="360">
        <f t="shared" si="193"/>
        <v>2106.0119966599996</v>
      </c>
      <c r="AB94" s="361">
        <f t="shared" si="194"/>
        <v>17.757268099999994</v>
      </c>
      <c r="AC94" s="360">
        <f t="shared" si="195"/>
        <v>3846</v>
      </c>
      <c r="AD94" s="353">
        <f t="shared" si="165"/>
        <v>32.428330522765599</v>
      </c>
      <c r="AE94" s="358">
        <f t="shared" si="196"/>
        <v>2552</v>
      </c>
      <c r="AF94" s="353">
        <f t="shared" si="170"/>
        <v>21.5177065767285</v>
      </c>
      <c r="AG94" s="358">
        <f t="shared" si="197"/>
        <v>2257</v>
      </c>
      <c r="AH94" s="357">
        <f t="shared" si="166"/>
        <v>19.030354131534569</v>
      </c>
      <c r="AI94" s="358">
        <f t="shared" si="198"/>
        <v>3175</v>
      </c>
      <c r="AJ94" s="357">
        <f t="shared" si="171"/>
        <v>26.770657672849918</v>
      </c>
      <c r="AK94" s="358">
        <f t="shared" si="199"/>
        <v>22</v>
      </c>
      <c r="AL94" s="353">
        <f t="shared" si="172"/>
        <v>0.18549747048903881</v>
      </c>
      <c r="AM94" s="358">
        <f t="shared" si="200"/>
        <v>8</v>
      </c>
      <c r="AN94" s="361">
        <f t="shared" si="167"/>
        <v>6.7453625632377737E-2</v>
      </c>
      <c r="AO94" s="723">
        <f t="shared" si="201"/>
        <v>8964</v>
      </c>
      <c r="AP94" s="362">
        <f t="shared" si="173"/>
        <v>11860</v>
      </c>
      <c r="AS94" s="13">
        <v>631</v>
      </c>
      <c r="AT94" s="1">
        <v>1680</v>
      </c>
      <c r="AU94" s="1">
        <v>4281</v>
      </c>
      <c r="AV94" s="1">
        <v>2276</v>
      </c>
      <c r="AW94" s="1">
        <v>70</v>
      </c>
      <c r="AX94" s="1">
        <v>180</v>
      </c>
      <c r="AY94" s="13">
        <v>631</v>
      </c>
      <c r="AZ94" s="1">
        <v>3934</v>
      </c>
      <c r="BA94" s="1">
        <v>4553</v>
      </c>
      <c r="BB94" s="13">
        <v>631</v>
      </c>
      <c r="BC94" s="1">
        <v>7807</v>
      </c>
      <c r="BD94" s="1">
        <v>680</v>
      </c>
      <c r="BE94" s="1"/>
      <c r="BF94" s="13">
        <v>631</v>
      </c>
      <c r="BG94" s="503">
        <f t="shared" si="174"/>
        <v>70114.273859028006</v>
      </c>
      <c r="BH94" s="503">
        <f t="shared" si="175"/>
        <v>431.72614097199403</v>
      </c>
      <c r="BI94" s="13">
        <v>631</v>
      </c>
      <c r="BJ94" s="1">
        <v>32694</v>
      </c>
      <c r="BK94" s="1">
        <v>37852</v>
      </c>
      <c r="BL94" s="13">
        <v>631</v>
      </c>
      <c r="BM94" s="1">
        <v>22220</v>
      </c>
      <c r="BN94" s="1">
        <v>22572</v>
      </c>
      <c r="BO94" s="1">
        <v>10196</v>
      </c>
      <c r="BP94" s="1">
        <v>15090</v>
      </c>
      <c r="BQ94" s="1">
        <v>278</v>
      </c>
      <c r="BR94" s="499">
        <v>190</v>
      </c>
      <c r="BS94" s="499">
        <v>0.99388021800000004</v>
      </c>
      <c r="BT94" s="899">
        <v>631</v>
      </c>
      <c r="BU94" s="1">
        <v>70546</v>
      </c>
      <c r="BV94" s="900">
        <f t="shared" si="176"/>
        <v>70114.273859028006</v>
      </c>
      <c r="BW94" s="900">
        <f t="shared" si="177"/>
        <v>431.72614097199403</v>
      </c>
      <c r="CA94" s="810">
        <v>631</v>
      </c>
      <c r="CB94" s="809">
        <v>70546</v>
      </c>
    </row>
    <row r="95" spans="1:80" ht="15">
      <c r="A95" s="388">
        <v>440</v>
      </c>
      <c r="B95" s="389" t="s">
        <v>149</v>
      </c>
      <c r="C95" s="352">
        <f t="shared" si="180"/>
        <v>5253</v>
      </c>
      <c r="D95" s="353">
        <f t="shared" si="159"/>
        <v>28.23434560601989</v>
      </c>
      <c r="E95" s="354">
        <f t="shared" si="181"/>
        <v>8312</v>
      </c>
      <c r="F95" s="353">
        <f t="shared" si="160"/>
        <v>44.676162321956461</v>
      </c>
      <c r="G95" s="354">
        <f t="shared" si="182"/>
        <v>4758</v>
      </c>
      <c r="H95" s="353">
        <f t="shared" si="158"/>
        <v>25.573770491803277</v>
      </c>
      <c r="I95" s="354">
        <f t="shared" si="183"/>
        <v>44</v>
      </c>
      <c r="J95" s="355">
        <f t="shared" si="168"/>
        <v>0.23649556570814298</v>
      </c>
      <c r="K95" s="354">
        <f t="shared" si="184"/>
        <v>238</v>
      </c>
      <c r="L95" s="356">
        <f t="shared" si="179"/>
        <v>1.2792260145122278</v>
      </c>
      <c r="M95" s="360">
        <f t="shared" si="185"/>
        <v>9290</v>
      </c>
      <c r="N95" s="357">
        <f t="shared" si="178"/>
        <v>49.932813759742004</v>
      </c>
      <c r="O95" s="358">
        <f t="shared" si="186"/>
        <v>9315</v>
      </c>
      <c r="P95" s="359">
        <f t="shared" si="169"/>
        <v>50.067186240257996</v>
      </c>
      <c r="Q95" s="360">
        <f t="shared" si="187"/>
        <v>23182</v>
      </c>
      <c r="R95" s="357">
        <f t="shared" si="161"/>
        <v>50.755353154967821</v>
      </c>
      <c r="S95" s="358">
        <f t="shared" si="188"/>
        <v>22492</v>
      </c>
      <c r="T95" s="361">
        <f t="shared" si="162"/>
        <v>49.244646845032186</v>
      </c>
      <c r="U95" s="360">
        <f t="shared" si="189"/>
        <v>10866</v>
      </c>
      <c r="V95" s="353">
        <f t="shared" si="163"/>
        <v>58.403654931470037</v>
      </c>
      <c r="W95" s="358">
        <f t="shared" si="190"/>
        <v>7739</v>
      </c>
      <c r="X95" s="361">
        <f t="shared" si="164"/>
        <v>41.596345068529963</v>
      </c>
      <c r="Y95" s="360">
        <f t="shared" si="191"/>
        <v>42628.855363518</v>
      </c>
      <c r="Z95" s="353">
        <f t="shared" si="192"/>
        <v>93.332870700000001</v>
      </c>
      <c r="AA95" s="360">
        <f t="shared" si="193"/>
        <v>3045.1446364820004</v>
      </c>
      <c r="AB95" s="361">
        <f t="shared" si="194"/>
        <v>6.6671293000000009</v>
      </c>
      <c r="AC95" s="360">
        <f t="shared" si="195"/>
        <v>14645</v>
      </c>
      <c r="AD95" s="353">
        <f t="shared" si="165"/>
        <v>32.064194071025092</v>
      </c>
      <c r="AE95" s="358">
        <f t="shared" si="196"/>
        <v>10303</v>
      </c>
      <c r="AF95" s="353">
        <f t="shared" si="170"/>
        <v>22.557691465604062</v>
      </c>
      <c r="AG95" s="358">
        <f t="shared" si="197"/>
        <v>8461</v>
      </c>
      <c r="AH95" s="357">
        <f t="shared" si="166"/>
        <v>18.524762446906337</v>
      </c>
      <c r="AI95" s="358">
        <f t="shared" si="198"/>
        <v>12139</v>
      </c>
      <c r="AJ95" s="357">
        <f t="shared" si="171"/>
        <v>26.577483907693654</v>
      </c>
      <c r="AK95" s="358">
        <f t="shared" si="199"/>
        <v>76</v>
      </c>
      <c r="AL95" s="353">
        <f t="shared" si="172"/>
        <v>0.16639663703638832</v>
      </c>
      <c r="AM95" s="358">
        <f t="shared" si="200"/>
        <v>50</v>
      </c>
      <c r="AN95" s="361">
        <f t="shared" si="167"/>
        <v>0.10947147173446599</v>
      </c>
      <c r="AO95" s="723">
        <f t="shared" si="201"/>
        <v>18605</v>
      </c>
      <c r="AP95" s="362">
        <f t="shared" si="173"/>
        <v>45674</v>
      </c>
      <c r="AS95" s="13">
        <v>642</v>
      </c>
      <c r="AT95" s="1">
        <v>4015</v>
      </c>
      <c r="AU95" s="1">
        <v>6836</v>
      </c>
      <c r="AV95" s="1">
        <v>1939</v>
      </c>
      <c r="AW95" s="1">
        <v>5</v>
      </c>
      <c r="AX95" s="1">
        <v>59</v>
      </c>
      <c r="AY95" s="13">
        <v>642</v>
      </c>
      <c r="AZ95" s="1">
        <v>6574</v>
      </c>
      <c r="BA95" s="1">
        <v>6280</v>
      </c>
      <c r="BB95" s="13">
        <v>642</v>
      </c>
      <c r="BC95" s="1">
        <v>5403</v>
      </c>
      <c r="BD95" s="1">
        <v>7451</v>
      </c>
      <c r="BE95" s="1"/>
      <c r="BF95" s="13">
        <v>642</v>
      </c>
      <c r="BG95" s="503">
        <f t="shared" si="174"/>
        <v>1855.6758754560001</v>
      </c>
      <c r="BH95" s="503">
        <f t="shared" si="175"/>
        <v>416.32412454399991</v>
      </c>
      <c r="BI95" s="13">
        <v>642</v>
      </c>
      <c r="BJ95" s="1">
        <v>1239</v>
      </c>
      <c r="BK95" s="1">
        <v>1033</v>
      </c>
      <c r="BL95" s="13">
        <v>642</v>
      </c>
      <c r="BM95" s="1">
        <v>906</v>
      </c>
      <c r="BN95" s="1">
        <v>451</v>
      </c>
      <c r="BO95" s="1">
        <v>332</v>
      </c>
      <c r="BP95" s="1">
        <v>581</v>
      </c>
      <c r="BQ95" s="1">
        <v>1</v>
      </c>
      <c r="BR95" s="499">
        <v>1</v>
      </c>
      <c r="BS95" s="499">
        <v>0.81675874800000003</v>
      </c>
      <c r="BT95" s="899">
        <v>642</v>
      </c>
      <c r="BU95" s="1">
        <v>2272</v>
      </c>
      <c r="BV95" s="900">
        <f t="shared" si="176"/>
        <v>1855.6758754560001</v>
      </c>
      <c r="BW95" s="900">
        <f t="shared" si="177"/>
        <v>416.32412454399991</v>
      </c>
      <c r="CA95" s="810">
        <v>642</v>
      </c>
      <c r="CB95" s="809">
        <v>2272</v>
      </c>
    </row>
    <row r="96" spans="1:80" ht="15">
      <c r="A96" s="388">
        <v>483</v>
      </c>
      <c r="B96" s="389" t="s">
        <v>157</v>
      </c>
      <c r="C96" s="352">
        <f t="shared" si="180"/>
        <v>6294</v>
      </c>
      <c r="D96" s="353">
        <f t="shared" si="159"/>
        <v>77.426497724197318</v>
      </c>
      <c r="E96" s="354">
        <f t="shared" si="181"/>
        <v>1572</v>
      </c>
      <c r="F96" s="353">
        <f t="shared" si="160"/>
        <v>19.338171976872925</v>
      </c>
      <c r="G96" s="354">
        <f t="shared" si="182"/>
        <v>249</v>
      </c>
      <c r="H96" s="353">
        <f t="shared" si="158"/>
        <v>3.0631073932833064</v>
      </c>
      <c r="I96" s="354">
        <f t="shared" si="183"/>
        <v>0</v>
      </c>
      <c r="J96" s="355">
        <f t="shared" si="168"/>
        <v>0</v>
      </c>
      <c r="K96" s="354">
        <f t="shared" si="184"/>
        <v>14</v>
      </c>
      <c r="L96" s="356">
        <f t="shared" si="179"/>
        <v>0.17222290564645099</v>
      </c>
      <c r="M96" s="360">
        <f t="shared" si="185"/>
        <v>4283</v>
      </c>
      <c r="N96" s="357">
        <f t="shared" si="178"/>
        <v>52.687907491696393</v>
      </c>
      <c r="O96" s="358">
        <f t="shared" si="186"/>
        <v>3846</v>
      </c>
      <c r="P96" s="359">
        <f t="shared" si="169"/>
        <v>47.312092508303607</v>
      </c>
      <c r="Q96" s="360">
        <f t="shared" si="187"/>
        <v>423</v>
      </c>
      <c r="R96" s="357">
        <f t="shared" si="161"/>
        <v>53.341740226986133</v>
      </c>
      <c r="S96" s="358">
        <f t="shared" si="188"/>
        <v>370</v>
      </c>
      <c r="T96" s="361">
        <f t="shared" si="162"/>
        <v>46.658259773013874</v>
      </c>
      <c r="U96" s="360">
        <f t="shared" si="189"/>
        <v>2473</v>
      </c>
      <c r="V96" s="353">
        <f t="shared" si="163"/>
        <v>30.421946118833805</v>
      </c>
      <c r="W96" s="358">
        <f t="shared" si="190"/>
        <v>5656</v>
      </c>
      <c r="X96" s="361">
        <f t="shared" si="164"/>
        <v>69.578053881166184</v>
      </c>
      <c r="Y96" s="360">
        <f t="shared" si="191"/>
        <v>641.08016300899999</v>
      </c>
      <c r="Z96" s="353">
        <f t="shared" si="192"/>
        <v>80.842391299999989</v>
      </c>
      <c r="AA96" s="360">
        <f t="shared" si="193"/>
        <v>151.91983699100001</v>
      </c>
      <c r="AB96" s="361">
        <f t="shared" si="194"/>
        <v>19.157608700000001</v>
      </c>
      <c r="AC96" s="360">
        <f t="shared" si="195"/>
        <v>297</v>
      </c>
      <c r="AD96" s="353">
        <f t="shared" si="165"/>
        <v>37.452711223203025</v>
      </c>
      <c r="AE96" s="358">
        <f t="shared" si="196"/>
        <v>193</v>
      </c>
      <c r="AF96" s="353">
        <f t="shared" si="170"/>
        <v>24.337957124842372</v>
      </c>
      <c r="AG96" s="358">
        <f t="shared" si="197"/>
        <v>126</v>
      </c>
      <c r="AH96" s="357">
        <f t="shared" si="166"/>
        <v>15.889029003783103</v>
      </c>
      <c r="AI96" s="358">
        <f t="shared" si="198"/>
        <v>177</v>
      </c>
      <c r="AJ96" s="357">
        <f t="shared" si="171"/>
        <v>22.320302648171499</v>
      </c>
      <c r="AK96" s="358">
        <f t="shared" si="199"/>
        <v>0</v>
      </c>
      <c r="AL96" s="353">
        <f t="shared" si="172"/>
        <v>0</v>
      </c>
      <c r="AM96" s="358">
        <f t="shared" si="200"/>
        <v>0</v>
      </c>
      <c r="AN96" s="361">
        <f t="shared" si="167"/>
        <v>0</v>
      </c>
      <c r="AO96" s="723">
        <f t="shared" si="201"/>
        <v>8129</v>
      </c>
      <c r="AP96" s="362">
        <f t="shared" si="173"/>
        <v>793</v>
      </c>
      <c r="AS96" s="13">
        <v>647</v>
      </c>
      <c r="AT96" s="1">
        <v>1183</v>
      </c>
      <c r="AU96" s="1">
        <v>2484</v>
      </c>
      <c r="AV96" s="1">
        <v>535</v>
      </c>
      <c r="AW96" s="1">
        <v>0</v>
      </c>
      <c r="AX96" s="1">
        <v>124</v>
      </c>
      <c r="AY96" s="13">
        <v>647</v>
      </c>
      <c r="AZ96" s="1">
        <v>2183</v>
      </c>
      <c r="BA96" s="1">
        <v>2143</v>
      </c>
      <c r="BB96" s="13">
        <v>647</v>
      </c>
      <c r="BC96" s="1">
        <v>1528</v>
      </c>
      <c r="BD96" s="1">
        <v>2798</v>
      </c>
      <c r="BE96" s="1"/>
      <c r="BF96" s="13">
        <v>647</v>
      </c>
      <c r="BG96" s="503">
        <f t="shared" si="174"/>
        <v>1151.9340172469999</v>
      </c>
      <c r="BH96" s="503">
        <f t="shared" si="175"/>
        <v>279.06598275300007</v>
      </c>
      <c r="BI96" s="13">
        <v>647</v>
      </c>
      <c r="BJ96" s="1">
        <v>826</v>
      </c>
      <c r="BK96" s="1">
        <v>605</v>
      </c>
      <c r="BL96" s="13">
        <v>647</v>
      </c>
      <c r="BM96" s="1">
        <v>616</v>
      </c>
      <c r="BN96" s="1">
        <v>307</v>
      </c>
      <c r="BO96" s="1">
        <v>210</v>
      </c>
      <c r="BP96" s="1">
        <v>298</v>
      </c>
      <c r="BQ96" s="1"/>
      <c r="BR96" s="499"/>
      <c r="BS96" s="499">
        <v>0.80498533699999997</v>
      </c>
      <c r="BT96" s="899">
        <v>647</v>
      </c>
      <c r="BU96" s="1">
        <v>1431</v>
      </c>
      <c r="BV96" s="900">
        <f t="shared" si="176"/>
        <v>1151.9340172469999</v>
      </c>
      <c r="BW96" s="900">
        <f t="shared" si="177"/>
        <v>279.06598275300007</v>
      </c>
      <c r="CA96" s="810">
        <v>647</v>
      </c>
      <c r="CB96" s="809">
        <v>1431</v>
      </c>
    </row>
    <row r="97" spans="1:80" ht="15">
      <c r="A97" s="388">
        <v>541</v>
      </c>
      <c r="B97" s="389" t="s">
        <v>971</v>
      </c>
      <c r="C97" s="352">
        <f t="shared" si="180"/>
        <v>3262</v>
      </c>
      <c r="D97" s="353">
        <f t="shared" si="159"/>
        <v>27.882725019232414</v>
      </c>
      <c r="E97" s="354">
        <f t="shared" si="181"/>
        <v>5583</v>
      </c>
      <c r="F97" s="353">
        <f t="shared" si="160"/>
        <v>47.72202752371998</v>
      </c>
      <c r="G97" s="354">
        <f t="shared" si="182"/>
        <v>2763</v>
      </c>
      <c r="H97" s="353">
        <f t="shared" si="158"/>
        <v>23.617403196854429</v>
      </c>
      <c r="I97" s="354">
        <f t="shared" si="183"/>
        <v>28</v>
      </c>
      <c r="J97" s="355">
        <f t="shared" si="168"/>
        <v>0.23933669544405506</v>
      </c>
      <c r="K97" s="354">
        <f t="shared" si="184"/>
        <v>63</v>
      </c>
      <c r="L97" s="356">
        <f t="shared" si="179"/>
        <v>0.53850756474912387</v>
      </c>
      <c r="M97" s="360">
        <f t="shared" si="185"/>
        <v>5631</v>
      </c>
      <c r="N97" s="357">
        <f t="shared" si="178"/>
        <v>48.132319001624069</v>
      </c>
      <c r="O97" s="358">
        <f t="shared" si="186"/>
        <v>6068</v>
      </c>
      <c r="P97" s="359">
        <f t="shared" si="169"/>
        <v>51.867680998375931</v>
      </c>
      <c r="Q97" s="360">
        <f t="shared" si="187"/>
        <v>2971</v>
      </c>
      <c r="R97" s="357">
        <f t="shared" si="161"/>
        <v>51.508321775312069</v>
      </c>
      <c r="S97" s="358">
        <f t="shared" si="188"/>
        <v>2797</v>
      </c>
      <c r="T97" s="361">
        <f t="shared" si="162"/>
        <v>48.491678224687931</v>
      </c>
      <c r="U97" s="360">
        <f t="shared" si="189"/>
        <v>5687</v>
      </c>
      <c r="V97" s="353">
        <f t="shared" si="163"/>
        <v>48.610992392512181</v>
      </c>
      <c r="W97" s="358">
        <f t="shared" si="190"/>
        <v>6012</v>
      </c>
      <c r="X97" s="361">
        <f t="shared" si="164"/>
        <v>51.389007607487827</v>
      </c>
      <c r="Y97" s="360">
        <f t="shared" si="191"/>
        <v>4861.8388421680002</v>
      </c>
      <c r="Z97" s="353">
        <f t="shared" si="192"/>
        <v>84.289855099999997</v>
      </c>
      <c r="AA97" s="360">
        <f t="shared" si="193"/>
        <v>906.16115783199984</v>
      </c>
      <c r="AB97" s="361">
        <f t="shared" si="194"/>
        <v>15.710144899999998</v>
      </c>
      <c r="AC97" s="360">
        <f t="shared" si="195"/>
        <v>1985</v>
      </c>
      <c r="AD97" s="353">
        <f t="shared" si="165"/>
        <v>34.414008321775313</v>
      </c>
      <c r="AE97" s="358">
        <f t="shared" si="196"/>
        <v>1272</v>
      </c>
      <c r="AF97" s="353">
        <f t="shared" si="170"/>
        <v>22.052704576976424</v>
      </c>
      <c r="AG97" s="358">
        <f t="shared" si="197"/>
        <v>982</v>
      </c>
      <c r="AH97" s="357">
        <f t="shared" si="166"/>
        <v>17.024965325936201</v>
      </c>
      <c r="AI97" s="358">
        <f t="shared" si="198"/>
        <v>1517</v>
      </c>
      <c r="AJ97" s="357">
        <f t="shared" si="171"/>
        <v>26.300277392510402</v>
      </c>
      <c r="AK97" s="358">
        <f t="shared" si="199"/>
        <v>4</v>
      </c>
      <c r="AL97" s="353">
        <f t="shared" si="172"/>
        <v>6.9348127600554782E-2</v>
      </c>
      <c r="AM97" s="358">
        <f t="shared" si="200"/>
        <v>8</v>
      </c>
      <c r="AN97" s="361">
        <f t="shared" si="167"/>
        <v>0.13869625520110956</v>
      </c>
      <c r="AO97" s="723">
        <f t="shared" si="201"/>
        <v>11699</v>
      </c>
      <c r="AP97" s="362">
        <f t="shared" si="173"/>
        <v>5768</v>
      </c>
      <c r="AS97" s="13">
        <v>649</v>
      </c>
      <c r="AT97" s="1">
        <v>8817</v>
      </c>
      <c r="AU97" s="1">
        <v>1319</v>
      </c>
      <c r="AV97" s="1">
        <v>252</v>
      </c>
      <c r="AW97" s="1">
        <v>2</v>
      </c>
      <c r="AX97" s="1">
        <v>29</v>
      </c>
      <c r="AY97" s="13">
        <v>649</v>
      </c>
      <c r="AZ97" s="1">
        <v>5298</v>
      </c>
      <c r="BA97" s="1">
        <v>5121</v>
      </c>
      <c r="BB97" s="13">
        <v>649</v>
      </c>
      <c r="BC97" s="1">
        <v>5927</v>
      </c>
      <c r="BD97" s="1">
        <v>4492</v>
      </c>
      <c r="BE97" s="1"/>
      <c r="BF97" s="13">
        <v>649</v>
      </c>
      <c r="BG97" s="503">
        <f t="shared" si="174"/>
        <v>1944.76198654</v>
      </c>
      <c r="BH97" s="503">
        <f t="shared" si="175"/>
        <v>501.23801346000005</v>
      </c>
      <c r="BI97" s="13">
        <v>649</v>
      </c>
      <c r="BJ97" s="1">
        <v>1337</v>
      </c>
      <c r="BK97" s="1">
        <v>1109</v>
      </c>
      <c r="BL97" s="13">
        <v>649</v>
      </c>
      <c r="BM97" s="1">
        <v>941</v>
      </c>
      <c r="BN97" s="1">
        <v>467</v>
      </c>
      <c r="BO97" s="1">
        <v>395</v>
      </c>
      <c r="BP97" s="1">
        <v>642</v>
      </c>
      <c r="BQ97" s="1">
        <v>1</v>
      </c>
      <c r="BR97" s="499"/>
      <c r="BS97" s="499">
        <v>0.79507848999999997</v>
      </c>
      <c r="BT97" s="899">
        <v>649</v>
      </c>
      <c r="BU97" s="1">
        <v>2446</v>
      </c>
      <c r="BV97" s="900">
        <f t="shared" si="176"/>
        <v>1944.76198654</v>
      </c>
      <c r="BW97" s="900">
        <f t="shared" si="177"/>
        <v>501.23801346000005</v>
      </c>
      <c r="CA97" s="810">
        <v>649</v>
      </c>
      <c r="CB97" s="809">
        <v>2446</v>
      </c>
    </row>
    <row r="98" spans="1:80" ht="15">
      <c r="A98" s="388">
        <v>607</v>
      </c>
      <c r="B98" s="389" t="s">
        <v>972</v>
      </c>
      <c r="C98" s="352">
        <f t="shared" si="180"/>
        <v>816</v>
      </c>
      <c r="D98" s="353">
        <f t="shared" si="159"/>
        <v>22.985915492957744</v>
      </c>
      <c r="E98" s="354">
        <f t="shared" si="181"/>
        <v>1497</v>
      </c>
      <c r="F98" s="353">
        <f t="shared" si="160"/>
        <v>42.169014084507047</v>
      </c>
      <c r="G98" s="354">
        <f t="shared" si="182"/>
        <v>1060</v>
      </c>
      <c r="H98" s="353">
        <f t="shared" si="158"/>
        <v>29.859154929577464</v>
      </c>
      <c r="I98" s="354">
        <f t="shared" si="183"/>
        <v>84</v>
      </c>
      <c r="J98" s="355">
        <f t="shared" si="168"/>
        <v>2.3661971830985915</v>
      </c>
      <c r="K98" s="354">
        <f t="shared" si="184"/>
        <v>93</v>
      </c>
      <c r="L98" s="356">
        <f t="shared" si="179"/>
        <v>2.619718309859155</v>
      </c>
      <c r="M98" s="360">
        <f t="shared" si="185"/>
        <v>1786</v>
      </c>
      <c r="N98" s="357">
        <f t="shared" si="178"/>
        <v>50.309859154929583</v>
      </c>
      <c r="O98" s="358">
        <f t="shared" si="186"/>
        <v>1764</v>
      </c>
      <c r="P98" s="359">
        <f t="shared" si="169"/>
        <v>49.690140845070424</v>
      </c>
      <c r="Q98" s="360">
        <f t="shared" si="187"/>
        <v>6054</v>
      </c>
      <c r="R98" s="357">
        <f t="shared" si="161"/>
        <v>49.489086896100709</v>
      </c>
      <c r="S98" s="358">
        <f t="shared" si="188"/>
        <v>6179</v>
      </c>
      <c r="T98" s="361">
        <f t="shared" si="162"/>
        <v>50.510913103899291</v>
      </c>
      <c r="U98" s="360">
        <f t="shared" si="189"/>
        <v>1898</v>
      </c>
      <c r="V98" s="353">
        <f t="shared" si="163"/>
        <v>53.464788732394361</v>
      </c>
      <c r="W98" s="358">
        <f t="shared" si="190"/>
        <v>1652</v>
      </c>
      <c r="X98" s="361">
        <f t="shared" si="164"/>
        <v>46.535211267605639</v>
      </c>
      <c r="Y98" s="360">
        <f t="shared" si="191"/>
        <v>10727.589526809999</v>
      </c>
      <c r="Z98" s="353">
        <f t="shared" si="192"/>
        <v>87.693856999999994</v>
      </c>
      <c r="AA98" s="360">
        <f t="shared" si="193"/>
        <v>1505.4104731900006</v>
      </c>
      <c r="AB98" s="361">
        <f t="shared" si="194"/>
        <v>12.306143000000006</v>
      </c>
      <c r="AC98" s="360">
        <f t="shared" si="195"/>
        <v>4397</v>
      </c>
      <c r="AD98" s="353">
        <f t="shared" si="165"/>
        <v>35.943758685522766</v>
      </c>
      <c r="AE98" s="358">
        <f t="shared" si="196"/>
        <v>3336</v>
      </c>
      <c r="AF98" s="353">
        <f t="shared" si="170"/>
        <v>27.270497833728442</v>
      </c>
      <c r="AG98" s="358">
        <f t="shared" si="197"/>
        <v>1639</v>
      </c>
      <c r="AH98" s="357">
        <f t="shared" si="166"/>
        <v>13.39818523665495</v>
      </c>
      <c r="AI98" s="358">
        <f t="shared" si="198"/>
        <v>2824</v>
      </c>
      <c r="AJ98" s="357">
        <f t="shared" si="171"/>
        <v>23.085097686585463</v>
      </c>
      <c r="AK98" s="358">
        <f t="shared" si="199"/>
        <v>18</v>
      </c>
      <c r="AL98" s="353">
        <f t="shared" si="172"/>
        <v>0.14714297392299519</v>
      </c>
      <c r="AM98" s="358">
        <f t="shared" si="200"/>
        <v>19</v>
      </c>
      <c r="AN98" s="361">
        <f t="shared" si="167"/>
        <v>0.15531758358538378</v>
      </c>
      <c r="AO98" s="723">
        <f t="shared" si="201"/>
        <v>3550</v>
      </c>
      <c r="AP98" s="362">
        <f t="shared" si="173"/>
        <v>12233</v>
      </c>
      <c r="AS98" s="13">
        <v>652</v>
      </c>
      <c r="AT98" s="1">
        <v>4050</v>
      </c>
      <c r="AU98" s="1">
        <v>835</v>
      </c>
      <c r="AV98" s="1">
        <v>86</v>
      </c>
      <c r="AW98" s="1">
        <v>2</v>
      </c>
      <c r="AX98" s="1">
        <v>1</v>
      </c>
      <c r="AY98" s="13">
        <v>652</v>
      </c>
      <c r="AZ98" s="1">
        <v>2535</v>
      </c>
      <c r="BA98" s="1">
        <v>2439</v>
      </c>
      <c r="BB98" s="13">
        <v>652</v>
      </c>
      <c r="BC98" s="1">
        <v>2569</v>
      </c>
      <c r="BD98" s="1">
        <v>2405</v>
      </c>
      <c r="BE98" s="1"/>
      <c r="BF98" s="13">
        <v>652</v>
      </c>
      <c r="BG98" s="503">
        <f t="shared" si="174"/>
        <v>386.18181809600003</v>
      </c>
      <c r="BH98" s="503">
        <f t="shared" si="175"/>
        <v>85.818181903999971</v>
      </c>
      <c r="BI98" s="13">
        <v>652</v>
      </c>
      <c r="BJ98" s="1">
        <v>244</v>
      </c>
      <c r="BK98" s="1">
        <v>228</v>
      </c>
      <c r="BL98" s="13">
        <v>652</v>
      </c>
      <c r="BM98" s="1">
        <v>164</v>
      </c>
      <c r="BN98" s="1">
        <v>133</v>
      </c>
      <c r="BO98" s="1">
        <v>80</v>
      </c>
      <c r="BP98" s="1">
        <v>95</v>
      </c>
      <c r="BQ98" s="1"/>
      <c r="BR98" s="499"/>
      <c r="BS98" s="499">
        <v>0.81818181800000001</v>
      </c>
      <c r="BT98" s="899">
        <v>652</v>
      </c>
      <c r="BU98" s="1">
        <v>472</v>
      </c>
      <c r="BV98" s="900">
        <f t="shared" si="176"/>
        <v>386.18181809600003</v>
      </c>
      <c r="BW98" s="900">
        <f t="shared" si="177"/>
        <v>85.818181903999971</v>
      </c>
      <c r="CA98" s="810">
        <v>652</v>
      </c>
      <c r="CB98" s="809">
        <v>472</v>
      </c>
    </row>
    <row r="99" spans="1:80" ht="15">
      <c r="A99" s="388">
        <v>615</v>
      </c>
      <c r="B99" s="389" t="s">
        <v>973</v>
      </c>
      <c r="C99" s="352">
        <f t="shared" si="180"/>
        <v>7290</v>
      </c>
      <c r="D99" s="353">
        <f t="shared" si="159"/>
        <v>27.1356783919598</v>
      </c>
      <c r="E99" s="354">
        <f t="shared" si="181"/>
        <v>15590</v>
      </c>
      <c r="F99" s="353">
        <f t="shared" si="160"/>
        <v>58.03089521682486</v>
      </c>
      <c r="G99" s="354">
        <f t="shared" si="182"/>
        <v>3244</v>
      </c>
      <c r="H99" s="353">
        <f t="shared" si="158"/>
        <v>12.075190768658105</v>
      </c>
      <c r="I99" s="354">
        <f t="shared" si="183"/>
        <v>428</v>
      </c>
      <c r="J99" s="355">
        <f t="shared" si="168"/>
        <v>1.5931509398846082</v>
      </c>
      <c r="K99" s="354">
        <f t="shared" si="184"/>
        <v>313</v>
      </c>
      <c r="L99" s="356">
        <f t="shared" si="179"/>
        <v>1.1650846826726224</v>
      </c>
      <c r="M99" s="360">
        <f t="shared" si="185"/>
        <v>13162</v>
      </c>
      <c r="N99" s="357">
        <f t="shared" si="178"/>
        <v>48.993113716731806</v>
      </c>
      <c r="O99" s="358">
        <f t="shared" si="186"/>
        <v>13703</v>
      </c>
      <c r="P99" s="359">
        <f t="shared" si="169"/>
        <v>51.006886283268194</v>
      </c>
      <c r="Q99" s="360">
        <f t="shared" si="187"/>
        <v>80449</v>
      </c>
      <c r="R99" s="357">
        <f t="shared" si="161"/>
        <v>50.187151430460766</v>
      </c>
      <c r="S99" s="358">
        <f t="shared" si="188"/>
        <v>79849</v>
      </c>
      <c r="T99" s="361">
        <f t="shared" si="162"/>
        <v>49.812848569539234</v>
      </c>
      <c r="U99" s="360">
        <f t="shared" si="189"/>
        <v>20334</v>
      </c>
      <c r="V99" s="353">
        <f t="shared" si="163"/>
        <v>75.689558905639302</v>
      </c>
      <c r="W99" s="358">
        <f t="shared" si="190"/>
        <v>6531</v>
      </c>
      <c r="X99" s="361">
        <f t="shared" si="164"/>
        <v>24.310441094360694</v>
      </c>
      <c r="Y99" s="360">
        <f t="shared" si="191"/>
        <v>148322.23195760799</v>
      </c>
      <c r="Z99" s="353">
        <f t="shared" si="192"/>
        <v>92.529059599999997</v>
      </c>
      <c r="AA99" s="360">
        <f t="shared" si="193"/>
        <v>11975.76804239201</v>
      </c>
      <c r="AB99" s="361">
        <f t="shared" si="194"/>
        <v>7.4709404000000061</v>
      </c>
      <c r="AC99" s="360">
        <f t="shared" si="195"/>
        <v>54594</v>
      </c>
      <c r="AD99" s="353">
        <f t="shared" si="165"/>
        <v>34.057817315250347</v>
      </c>
      <c r="AE99" s="358">
        <f t="shared" si="196"/>
        <v>41806</v>
      </c>
      <c r="AF99" s="353">
        <f t="shared" si="170"/>
        <v>26.080175672809393</v>
      </c>
      <c r="AG99" s="358">
        <f t="shared" si="197"/>
        <v>25477</v>
      </c>
      <c r="AH99" s="357">
        <f t="shared" si="166"/>
        <v>15.893523312829855</v>
      </c>
      <c r="AI99" s="358">
        <f t="shared" si="198"/>
        <v>37816</v>
      </c>
      <c r="AJ99" s="357">
        <f t="shared" si="171"/>
        <v>23.591061647681194</v>
      </c>
      <c r="AK99" s="358">
        <f t="shared" si="199"/>
        <v>378</v>
      </c>
      <c r="AL99" s="353">
        <f t="shared" si="172"/>
        <v>0.2358108023805662</v>
      </c>
      <c r="AM99" s="358">
        <f t="shared" si="200"/>
        <v>227</v>
      </c>
      <c r="AN99" s="361">
        <f t="shared" si="167"/>
        <v>0.14161124904864689</v>
      </c>
      <c r="AO99" s="723">
        <f t="shared" si="201"/>
        <v>26865</v>
      </c>
      <c r="AP99" s="362">
        <f t="shared" si="173"/>
        <v>160298</v>
      </c>
      <c r="AS99" s="13">
        <v>656</v>
      </c>
      <c r="AT99" s="1">
        <v>1004</v>
      </c>
      <c r="AU99" s="1">
        <v>4324</v>
      </c>
      <c r="AV99" s="1">
        <v>1367</v>
      </c>
      <c r="AW99" s="1">
        <v>2</v>
      </c>
      <c r="AX99" s="1">
        <v>91</v>
      </c>
      <c r="AY99" s="13">
        <v>656</v>
      </c>
      <c r="AZ99" s="1">
        <v>3271</v>
      </c>
      <c r="BA99" s="1">
        <v>3517</v>
      </c>
      <c r="BB99" s="13">
        <v>656</v>
      </c>
      <c r="BC99" s="1">
        <v>3039</v>
      </c>
      <c r="BD99" s="1">
        <v>3749</v>
      </c>
      <c r="BE99" s="1"/>
      <c r="BF99" s="13">
        <v>656</v>
      </c>
      <c r="BG99" s="503">
        <f t="shared" si="174"/>
        <v>3842.7708192679997</v>
      </c>
      <c r="BH99" s="503">
        <f t="shared" si="175"/>
        <v>1166.2291807320003</v>
      </c>
      <c r="BI99" s="13">
        <v>656</v>
      </c>
      <c r="BJ99" s="1">
        <v>2797</v>
      </c>
      <c r="BK99" s="1">
        <v>2212</v>
      </c>
      <c r="BL99" s="13">
        <v>656</v>
      </c>
      <c r="BM99" s="1">
        <v>2075</v>
      </c>
      <c r="BN99" s="1">
        <v>941</v>
      </c>
      <c r="BO99" s="1">
        <v>719</v>
      </c>
      <c r="BP99" s="1">
        <v>1268</v>
      </c>
      <c r="BQ99" s="1">
        <v>3</v>
      </c>
      <c r="BR99" s="499">
        <v>3</v>
      </c>
      <c r="BS99" s="499">
        <v>0.76717325199999997</v>
      </c>
      <c r="BT99" s="899">
        <v>656</v>
      </c>
      <c r="BU99" s="1">
        <v>5009</v>
      </c>
      <c r="BV99" s="900">
        <f t="shared" si="176"/>
        <v>3842.7708192679997</v>
      </c>
      <c r="BW99" s="900">
        <f t="shared" si="177"/>
        <v>1166.2291807320003</v>
      </c>
      <c r="CA99" s="810">
        <v>656</v>
      </c>
      <c r="CB99" s="809">
        <v>5009</v>
      </c>
    </row>
    <row r="100" spans="1:80" ht="15">
      <c r="A100" s="388">
        <v>649</v>
      </c>
      <c r="B100" s="389" t="s">
        <v>974</v>
      </c>
      <c r="C100" s="352">
        <f t="shared" si="180"/>
        <v>8817</v>
      </c>
      <c r="D100" s="353">
        <f t="shared" si="159"/>
        <v>84.624244169306067</v>
      </c>
      <c r="E100" s="354">
        <f t="shared" si="181"/>
        <v>1319</v>
      </c>
      <c r="F100" s="353">
        <f t="shared" si="160"/>
        <v>12.659564257606295</v>
      </c>
      <c r="G100" s="354">
        <f t="shared" si="182"/>
        <v>252</v>
      </c>
      <c r="H100" s="353">
        <f t="shared" si="158"/>
        <v>2.4186582205585951</v>
      </c>
      <c r="I100" s="354">
        <f t="shared" si="183"/>
        <v>2</v>
      </c>
      <c r="J100" s="355">
        <f t="shared" si="168"/>
        <v>1.9195700163163451E-2</v>
      </c>
      <c r="K100" s="354">
        <f t="shared" si="184"/>
        <v>29</v>
      </c>
      <c r="L100" s="356">
        <f t="shared" si="179"/>
        <v>0.27833765236587005</v>
      </c>
      <c r="M100" s="360">
        <f t="shared" si="185"/>
        <v>5298</v>
      </c>
      <c r="N100" s="357">
        <f t="shared" si="178"/>
        <v>50.849409732219982</v>
      </c>
      <c r="O100" s="358">
        <f t="shared" si="186"/>
        <v>5121</v>
      </c>
      <c r="P100" s="359">
        <f t="shared" si="169"/>
        <v>49.150590267780018</v>
      </c>
      <c r="Q100" s="360">
        <f t="shared" si="187"/>
        <v>1337</v>
      </c>
      <c r="R100" s="357">
        <f t="shared" si="161"/>
        <v>54.660670482420279</v>
      </c>
      <c r="S100" s="358">
        <f t="shared" si="188"/>
        <v>1109</v>
      </c>
      <c r="T100" s="361">
        <f t="shared" si="162"/>
        <v>45.339329517579721</v>
      </c>
      <c r="U100" s="360">
        <f t="shared" si="189"/>
        <v>5927</v>
      </c>
      <c r="V100" s="353">
        <f t="shared" si="163"/>
        <v>56.886457433534886</v>
      </c>
      <c r="W100" s="358">
        <f t="shared" si="190"/>
        <v>4492</v>
      </c>
      <c r="X100" s="361">
        <f t="shared" si="164"/>
        <v>43.113542566465114</v>
      </c>
      <c r="Y100" s="360">
        <f t="shared" si="191"/>
        <v>1944.76198654</v>
      </c>
      <c r="Z100" s="353">
        <f t="shared" si="192"/>
        <v>79.507848999999993</v>
      </c>
      <c r="AA100" s="360">
        <f t="shared" si="193"/>
        <v>501.23801346000005</v>
      </c>
      <c r="AB100" s="361">
        <f t="shared" si="194"/>
        <v>20.492151000000003</v>
      </c>
      <c r="AC100" s="360">
        <f t="shared" si="195"/>
        <v>941</v>
      </c>
      <c r="AD100" s="353">
        <f t="shared" si="165"/>
        <v>38.470973017170891</v>
      </c>
      <c r="AE100" s="358">
        <f t="shared" si="196"/>
        <v>467</v>
      </c>
      <c r="AF100" s="353">
        <f t="shared" si="170"/>
        <v>19.092395748160264</v>
      </c>
      <c r="AG100" s="358">
        <f t="shared" si="197"/>
        <v>395</v>
      </c>
      <c r="AH100" s="357">
        <f t="shared" si="166"/>
        <v>16.14881439084219</v>
      </c>
      <c r="AI100" s="358">
        <f t="shared" si="198"/>
        <v>642</v>
      </c>
      <c r="AJ100" s="357">
        <f t="shared" si="171"/>
        <v>26.24693376941946</v>
      </c>
      <c r="AK100" s="358">
        <f t="shared" si="199"/>
        <v>1</v>
      </c>
      <c r="AL100" s="353">
        <f t="shared" si="172"/>
        <v>4.0883074407195422E-2</v>
      </c>
      <c r="AM100" s="358">
        <f t="shared" si="200"/>
        <v>0</v>
      </c>
      <c r="AN100" s="361">
        <f t="shared" si="167"/>
        <v>0</v>
      </c>
      <c r="AO100" s="723">
        <f t="shared" si="201"/>
        <v>10419</v>
      </c>
      <c r="AP100" s="362">
        <f t="shared" si="173"/>
        <v>2446</v>
      </c>
      <c r="AS100" s="13">
        <v>658</v>
      </c>
      <c r="AT100" s="1">
        <v>435</v>
      </c>
      <c r="AU100" s="1">
        <v>1008</v>
      </c>
      <c r="AV100" s="1">
        <v>388</v>
      </c>
      <c r="AW100" s="1">
        <v>0</v>
      </c>
      <c r="AX100" s="1">
        <v>4</v>
      </c>
      <c r="AY100" s="13">
        <v>658</v>
      </c>
      <c r="AZ100" s="1">
        <v>880</v>
      </c>
      <c r="BA100" s="1">
        <v>955</v>
      </c>
      <c r="BB100" s="13">
        <v>658</v>
      </c>
      <c r="BC100" s="1">
        <v>1134</v>
      </c>
      <c r="BD100" s="1">
        <v>701</v>
      </c>
      <c r="BE100" s="1"/>
      <c r="BF100" s="13">
        <v>658</v>
      </c>
      <c r="BG100" s="503">
        <f t="shared" si="174"/>
        <v>920.40346289400009</v>
      </c>
      <c r="BH100" s="503">
        <f t="shared" si="175"/>
        <v>232.59653710599991</v>
      </c>
      <c r="BI100" s="13">
        <v>658</v>
      </c>
      <c r="BJ100" s="1">
        <v>625</v>
      </c>
      <c r="BK100" s="1">
        <v>528</v>
      </c>
      <c r="BL100" s="13">
        <v>658</v>
      </c>
      <c r="BM100" s="1">
        <v>423</v>
      </c>
      <c r="BN100" s="1">
        <v>172</v>
      </c>
      <c r="BO100" s="1">
        <v>202</v>
      </c>
      <c r="BP100" s="1">
        <v>356</v>
      </c>
      <c r="BQ100" s="1"/>
      <c r="BR100" s="499"/>
      <c r="BS100" s="499">
        <v>0.79826839800000005</v>
      </c>
      <c r="BT100" s="899">
        <v>658</v>
      </c>
      <c r="BU100" s="1">
        <v>1153</v>
      </c>
      <c r="BV100" s="900">
        <f t="shared" si="176"/>
        <v>920.40346289400009</v>
      </c>
      <c r="BW100" s="900">
        <f t="shared" si="177"/>
        <v>232.59653710599991</v>
      </c>
      <c r="CA100" s="810">
        <v>658</v>
      </c>
      <c r="CB100" s="809">
        <v>1153</v>
      </c>
    </row>
    <row r="101" spans="1:80" ht="15">
      <c r="A101" s="388">
        <v>652</v>
      </c>
      <c r="B101" s="389" t="s">
        <v>193</v>
      </c>
      <c r="C101" s="352">
        <f t="shared" si="180"/>
        <v>4050</v>
      </c>
      <c r="D101" s="353">
        <f t="shared" si="159"/>
        <v>81.423401688781667</v>
      </c>
      <c r="E101" s="354">
        <f t="shared" si="181"/>
        <v>835</v>
      </c>
      <c r="F101" s="353">
        <f t="shared" si="160"/>
        <v>16.787293928427825</v>
      </c>
      <c r="G101" s="354">
        <f t="shared" si="182"/>
        <v>86</v>
      </c>
      <c r="H101" s="353">
        <f t="shared" si="158"/>
        <v>1.7289907519099317</v>
      </c>
      <c r="I101" s="354">
        <f t="shared" si="183"/>
        <v>2</v>
      </c>
      <c r="J101" s="355">
        <f t="shared" si="168"/>
        <v>4.0209087253719342E-2</v>
      </c>
      <c r="K101" s="354">
        <f t="shared" si="184"/>
        <v>1</v>
      </c>
      <c r="L101" s="356">
        <f t="shared" si="179"/>
        <v>2.0104543626859671E-2</v>
      </c>
      <c r="M101" s="360">
        <f t="shared" si="185"/>
        <v>2535</v>
      </c>
      <c r="N101" s="357">
        <f t="shared" si="178"/>
        <v>50.965018094089267</v>
      </c>
      <c r="O101" s="358">
        <f t="shared" si="186"/>
        <v>2439</v>
      </c>
      <c r="P101" s="359">
        <f t="shared" si="169"/>
        <v>49.034981905910733</v>
      </c>
      <c r="Q101" s="360">
        <f t="shared" si="187"/>
        <v>244</v>
      </c>
      <c r="R101" s="357">
        <f t="shared" si="161"/>
        <v>51.694915254237287</v>
      </c>
      <c r="S101" s="358">
        <f t="shared" si="188"/>
        <v>228</v>
      </c>
      <c r="T101" s="361">
        <f t="shared" si="162"/>
        <v>48.305084745762713</v>
      </c>
      <c r="U101" s="360">
        <f t="shared" si="189"/>
        <v>2569</v>
      </c>
      <c r="V101" s="353">
        <f t="shared" si="163"/>
        <v>51.648572577402497</v>
      </c>
      <c r="W101" s="358">
        <f t="shared" si="190"/>
        <v>2405</v>
      </c>
      <c r="X101" s="361">
        <f t="shared" si="164"/>
        <v>48.35142742259751</v>
      </c>
      <c r="Y101" s="360">
        <f t="shared" si="191"/>
        <v>386.18181809600003</v>
      </c>
      <c r="Z101" s="353">
        <f t="shared" si="192"/>
        <v>81.818181800000005</v>
      </c>
      <c r="AA101" s="360">
        <f t="shared" si="193"/>
        <v>85.818181903999971</v>
      </c>
      <c r="AB101" s="361">
        <f t="shared" si="194"/>
        <v>18.181818199999995</v>
      </c>
      <c r="AC101" s="360">
        <f t="shared" si="195"/>
        <v>164</v>
      </c>
      <c r="AD101" s="353">
        <f t="shared" si="165"/>
        <v>34.745762711864408</v>
      </c>
      <c r="AE101" s="358">
        <f t="shared" si="196"/>
        <v>133</v>
      </c>
      <c r="AF101" s="353">
        <f t="shared" si="170"/>
        <v>28.177966101694917</v>
      </c>
      <c r="AG101" s="358">
        <f t="shared" si="197"/>
        <v>80</v>
      </c>
      <c r="AH101" s="357">
        <f t="shared" si="166"/>
        <v>16.949152542372879</v>
      </c>
      <c r="AI101" s="358">
        <f t="shared" si="198"/>
        <v>95</v>
      </c>
      <c r="AJ101" s="357">
        <f t="shared" si="171"/>
        <v>20.127118644067796</v>
      </c>
      <c r="AK101" s="358">
        <f t="shared" si="199"/>
        <v>0</v>
      </c>
      <c r="AL101" s="353">
        <f t="shared" si="172"/>
        <v>0</v>
      </c>
      <c r="AM101" s="358">
        <f t="shared" si="200"/>
        <v>0</v>
      </c>
      <c r="AN101" s="361">
        <f t="shared" si="167"/>
        <v>0</v>
      </c>
      <c r="AO101" s="723">
        <f t="shared" si="201"/>
        <v>4974</v>
      </c>
      <c r="AP101" s="362">
        <f t="shared" si="173"/>
        <v>472</v>
      </c>
      <c r="AS101" s="13">
        <v>659</v>
      </c>
      <c r="AT101" s="1">
        <v>6917</v>
      </c>
      <c r="AU101" s="1">
        <v>13053</v>
      </c>
      <c r="AV101" s="1">
        <v>614</v>
      </c>
      <c r="AW101" s="1">
        <v>27</v>
      </c>
      <c r="AX101" s="1">
        <v>8</v>
      </c>
      <c r="AY101" s="13">
        <v>659</v>
      </c>
      <c r="AZ101" s="1">
        <v>9938</v>
      </c>
      <c r="BA101" s="1">
        <v>10681</v>
      </c>
      <c r="BB101" s="13">
        <v>659</v>
      </c>
      <c r="BC101" s="1">
        <v>9827</v>
      </c>
      <c r="BD101" s="1">
        <v>10792</v>
      </c>
      <c r="BE101" s="1"/>
      <c r="BF101" s="13">
        <v>659</v>
      </c>
      <c r="BG101" s="503">
        <f t="shared" si="174"/>
        <v>768.78308468800003</v>
      </c>
      <c r="BH101" s="503">
        <f t="shared" si="175"/>
        <v>723.21691531199997</v>
      </c>
      <c r="BI101" s="13">
        <v>659</v>
      </c>
      <c r="BJ101" s="1">
        <v>857</v>
      </c>
      <c r="BK101" s="1">
        <v>635</v>
      </c>
      <c r="BL101" s="13">
        <v>659</v>
      </c>
      <c r="BM101" s="1">
        <v>621</v>
      </c>
      <c r="BN101" s="1">
        <v>308</v>
      </c>
      <c r="BO101" s="1">
        <v>236</v>
      </c>
      <c r="BP101" s="1">
        <v>327</v>
      </c>
      <c r="BQ101" s="1"/>
      <c r="BR101" s="499"/>
      <c r="BS101" s="499">
        <v>0.51527016400000003</v>
      </c>
      <c r="BT101" s="899">
        <v>659</v>
      </c>
      <c r="BU101" s="1">
        <v>1492</v>
      </c>
      <c r="BV101" s="900">
        <f t="shared" si="176"/>
        <v>768.78308468800003</v>
      </c>
      <c r="BW101" s="900">
        <f t="shared" si="177"/>
        <v>723.21691531199997</v>
      </c>
      <c r="CA101" s="810">
        <v>659</v>
      </c>
      <c r="CB101" s="809">
        <v>1492</v>
      </c>
    </row>
    <row r="102" spans="1:80" ht="15">
      <c r="A102" s="388">
        <v>660</v>
      </c>
      <c r="B102" s="389" t="s">
        <v>975</v>
      </c>
      <c r="C102" s="352">
        <f t="shared" si="180"/>
        <v>6938</v>
      </c>
      <c r="D102" s="353">
        <f t="shared" si="159"/>
        <v>67.707621742949158</v>
      </c>
      <c r="E102" s="354">
        <f t="shared" si="181"/>
        <v>2915</v>
      </c>
      <c r="F102" s="353">
        <f t="shared" si="160"/>
        <v>28.447350444032399</v>
      </c>
      <c r="G102" s="354">
        <f t="shared" si="182"/>
        <v>341</v>
      </c>
      <c r="H102" s="353">
        <f t="shared" si="158"/>
        <v>3.3278032594905826</v>
      </c>
      <c r="I102" s="354">
        <f t="shared" si="183"/>
        <v>14</v>
      </c>
      <c r="J102" s="355">
        <f t="shared" si="168"/>
        <v>0.13662535376207671</v>
      </c>
      <c r="K102" s="354">
        <f t="shared" si="184"/>
        <v>39</v>
      </c>
      <c r="L102" s="356">
        <f t="shared" si="179"/>
        <v>0.3805991997657851</v>
      </c>
      <c r="M102" s="360">
        <f t="shared" si="185"/>
        <v>5103</v>
      </c>
      <c r="N102" s="357">
        <f t="shared" si="178"/>
        <v>49.799941446276961</v>
      </c>
      <c r="O102" s="358">
        <f t="shared" si="186"/>
        <v>5144</v>
      </c>
      <c r="P102" s="359">
        <f t="shared" si="169"/>
        <v>50.200058553723039</v>
      </c>
      <c r="Q102" s="360">
        <f t="shared" si="187"/>
        <v>2047</v>
      </c>
      <c r="R102" s="357">
        <f t="shared" si="161"/>
        <v>56.861111111111107</v>
      </c>
      <c r="S102" s="358">
        <f t="shared" si="188"/>
        <v>1553</v>
      </c>
      <c r="T102" s="361">
        <f t="shared" si="162"/>
        <v>43.138888888888886</v>
      </c>
      <c r="U102" s="360">
        <f t="shared" si="189"/>
        <v>5190</v>
      </c>
      <c r="V102" s="353">
        <f t="shared" si="163"/>
        <v>50.648970430369864</v>
      </c>
      <c r="W102" s="358">
        <f t="shared" si="190"/>
        <v>5057</v>
      </c>
      <c r="X102" s="361">
        <f t="shared" si="164"/>
        <v>49.351029569630136</v>
      </c>
      <c r="Y102" s="360">
        <f t="shared" si="191"/>
        <v>2958.3050831999999</v>
      </c>
      <c r="Z102" s="353">
        <f t="shared" si="192"/>
        <v>82.175141199999999</v>
      </c>
      <c r="AA102" s="360">
        <f t="shared" si="193"/>
        <v>641.6949168000001</v>
      </c>
      <c r="AB102" s="361">
        <f t="shared" si="194"/>
        <v>17.824858800000005</v>
      </c>
      <c r="AC102" s="360">
        <f t="shared" si="195"/>
        <v>1393</v>
      </c>
      <c r="AD102" s="353">
        <f t="shared" si="165"/>
        <v>38.694444444444443</v>
      </c>
      <c r="AE102" s="358">
        <f t="shared" si="196"/>
        <v>485</v>
      </c>
      <c r="AF102" s="353">
        <f t="shared" si="170"/>
        <v>13.472222222222221</v>
      </c>
      <c r="AG102" s="358">
        <f t="shared" si="197"/>
        <v>654</v>
      </c>
      <c r="AH102" s="357">
        <f t="shared" si="166"/>
        <v>18.166666666666668</v>
      </c>
      <c r="AI102" s="358">
        <f t="shared" si="198"/>
        <v>1068</v>
      </c>
      <c r="AJ102" s="357">
        <f t="shared" si="171"/>
        <v>29.666666666666668</v>
      </c>
      <c r="AK102" s="358">
        <f t="shared" si="199"/>
        <v>0</v>
      </c>
      <c r="AL102" s="353">
        <f t="shared" si="172"/>
        <v>0</v>
      </c>
      <c r="AM102" s="358">
        <f t="shared" si="200"/>
        <v>0</v>
      </c>
      <c r="AN102" s="361">
        <f t="shared" si="167"/>
        <v>0</v>
      </c>
      <c r="AO102" s="723">
        <f t="shared" si="201"/>
        <v>10247</v>
      </c>
      <c r="AP102" s="362">
        <f t="shared" si="173"/>
        <v>3600</v>
      </c>
      <c r="AS102" s="13">
        <v>660</v>
      </c>
      <c r="AT102" s="1">
        <v>6938</v>
      </c>
      <c r="AU102" s="1">
        <v>2915</v>
      </c>
      <c r="AV102" s="1">
        <v>341</v>
      </c>
      <c r="AW102" s="1">
        <v>14</v>
      </c>
      <c r="AX102" s="1">
        <v>39</v>
      </c>
      <c r="AY102" s="13">
        <v>660</v>
      </c>
      <c r="AZ102" s="1">
        <v>5103</v>
      </c>
      <c r="BA102" s="1">
        <v>5144</v>
      </c>
      <c r="BB102" s="13">
        <v>660</v>
      </c>
      <c r="BC102" s="1">
        <v>5190</v>
      </c>
      <c r="BD102" s="1">
        <v>5057</v>
      </c>
      <c r="BE102" s="1"/>
      <c r="BF102" s="13">
        <v>660</v>
      </c>
      <c r="BG102" s="503">
        <f t="shared" si="174"/>
        <v>2958.3050831999999</v>
      </c>
      <c r="BH102" s="503">
        <f t="shared" si="175"/>
        <v>641.6949168000001</v>
      </c>
      <c r="BI102" s="13">
        <v>660</v>
      </c>
      <c r="BJ102" s="1">
        <v>2047</v>
      </c>
      <c r="BK102" s="1">
        <v>1553</v>
      </c>
      <c r="BL102" s="13">
        <v>660</v>
      </c>
      <c r="BM102" s="1">
        <v>1393</v>
      </c>
      <c r="BN102" s="1">
        <v>485</v>
      </c>
      <c r="BO102" s="1">
        <v>654</v>
      </c>
      <c r="BP102" s="1">
        <v>1068</v>
      </c>
      <c r="BQ102" s="1"/>
      <c r="BR102" s="499"/>
      <c r="BS102" s="499">
        <v>0.82175141200000001</v>
      </c>
      <c r="BT102" s="899">
        <v>660</v>
      </c>
      <c r="BU102" s="1">
        <v>3600</v>
      </c>
      <c r="BV102" s="900">
        <f t="shared" si="176"/>
        <v>2958.3050831999999</v>
      </c>
      <c r="BW102" s="900">
        <f t="shared" si="177"/>
        <v>641.6949168000001</v>
      </c>
      <c r="CA102" s="810">
        <v>660</v>
      </c>
      <c r="CB102" s="809">
        <v>3600</v>
      </c>
    </row>
    <row r="103" spans="1:80" ht="15">
      <c r="A103" s="388">
        <v>667</v>
      </c>
      <c r="B103" s="389" t="s">
        <v>209</v>
      </c>
      <c r="C103" s="352">
        <f t="shared" si="180"/>
        <v>8291</v>
      </c>
      <c r="D103" s="353">
        <f t="shared" si="159"/>
        <v>85.997303184316976</v>
      </c>
      <c r="E103" s="354">
        <f t="shared" si="181"/>
        <v>959</v>
      </c>
      <c r="F103" s="353">
        <f t="shared" si="160"/>
        <v>9.9471009231407539</v>
      </c>
      <c r="G103" s="354">
        <f t="shared" si="182"/>
        <v>371</v>
      </c>
      <c r="H103" s="353">
        <f t="shared" ref="H103:H134" si="202">(G103/AO103)*100</f>
        <v>3.8481485323099265</v>
      </c>
      <c r="I103" s="354">
        <f t="shared" si="183"/>
        <v>1</v>
      </c>
      <c r="J103" s="355">
        <f t="shared" si="168"/>
        <v>1.0372368011617051E-2</v>
      </c>
      <c r="K103" s="354">
        <f t="shared" si="184"/>
        <v>19</v>
      </c>
      <c r="L103" s="356">
        <f t="shared" si="179"/>
        <v>0.19707499222072397</v>
      </c>
      <c r="M103" s="360">
        <f t="shared" si="185"/>
        <v>4747</v>
      </c>
      <c r="N103" s="357">
        <f t="shared" si="178"/>
        <v>49.237630951146144</v>
      </c>
      <c r="O103" s="358">
        <f t="shared" si="186"/>
        <v>4894</v>
      </c>
      <c r="P103" s="359">
        <f t="shared" si="169"/>
        <v>50.762369048853849</v>
      </c>
      <c r="Q103" s="360">
        <f t="shared" si="187"/>
        <v>1815</v>
      </c>
      <c r="R103" s="357">
        <f t="shared" si="161"/>
        <v>54.373876572798082</v>
      </c>
      <c r="S103" s="358">
        <f t="shared" si="188"/>
        <v>1523</v>
      </c>
      <c r="T103" s="361">
        <f t="shared" si="162"/>
        <v>45.626123427201918</v>
      </c>
      <c r="U103" s="360">
        <f t="shared" si="189"/>
        <v>4599</v>
      </c>
      <c r="V103" s="353">
        <f t="shared" si="163"/>
        <v>47.702520485426824</v>
      </c>
      <c r="W103" s="358">
        <f t="shared" si="190"/>
        <v>5042</v>
      </c>
      <c r="X103" s="361">
        <f t="shared" si="164"/>
        <v>52.297479514573176</v>
      </c>
      <c r="Y103" s="360">
        <f t="shared" si="191"/>
        <v>2823.3303965640002</v>
      </c>
      <c r="Z103" s="353">
        <f t="shared" si="192"/>
        <v>84.581497800000008</v>
      </c>
      <c r="AA103" s="360">
        <f t="shared" si="193"/>
        <v>514.66960343599976</v>
      </c>
      <c r="AB103" s="361">
        <f t="shared" si="194"/>
        <v>15.418502199999992</v>
      </c>
      <c r="AC103" s="360">
        <f t="shared" si="195"/>
        <v>1222</v>
      </c>
      <c r="AD103" s="353">
        <f t="shared" si="165"/>
        <v>36.6087477531456</v>
      </c>
      <c r="AE103" s="358">
        <f t="shared" si="196"/>
        <v>631</v>
      </c>
      <c r="AF103" s="353">
        <f t="shared" si="170"/>
        <v>18.903535050928699</v>
      </c>
      <c r="AG103" s="358">
        <f t="shared" si="197"/>
        <v>592</v>
      </c>
      <c r="AH103" s="357">
        <f t="shared" si="166"/>
        <v>17.73517076093469</v>
      </c>
      <c r="AI103" s="358">
        <f t="shared" si="198"/>
        <v>891</v>
      </c>
      <c r="AJ103" s="357">
        <f t="shared" si="171"/>
        <v>26.69263031755542</v>
      </c>
      <c r="AK103" s="358">
        <f t="shared" si="199"/>
        <v>1</v>
      </c>
      <c r="AL103" s="353">
        <f t="shared" si="172"/>
        <v>2.9958058717795086E-2</v>
      </c>
      <c r="AM103" s="358">
        <f t="shared" si="200"/>
        <v>1</v>
      </c>
      <c r="AN103" s="361">
        <f t="shared" si="167"/>
        <v>2.9958058717795086E-2</v>
      </c>
      <c r="AO103" s="723">
        <f t="shared" si="201"/>
        <v>9641</v>
      </c>
      <c r="AP103" s="362">
        <f t="shared" si="173"/>
        <v>3338</v>
      </c>
      <c r="AS103" s="13">
        <v>664</v>
      </c>
      <c r="AT103" s="1">
        <v>1183</v>
      </c>
      <c r="AU103" s="1">
        <v>5273</v>
      </c>
      <c r="AV103" s="1">
        <v>2620</v>
      </c>
      <c r="AW103" s="1">
        <v>27</v>
      </c>
      <c r="AX103" s="1">
        <v>20</v>
      </c>
      <c r="AY103" s="13">
        <v>664</v>
      </c>
      <c r="AZ103" s="1">
        <v>4232</v>
      </c>
      <c r="BA103" s="1">
        <v>4891</v>
      </c>
      <c r="BB103" s="13">
        <v>664</v>
      </c>
      <c r="BC103" s="1">
        <v>4364</v>
      </c>
      <c r="BD103" s="1">
        <v>4759</v>
      </c>
      <c r="BE103" s="1"/>
      <c r="BF103" s="13">
        <v>664</v>
      </c>
      <c r="BG103" s="503">
        <f t="shared" si="174"/>
        <v>11709.945104476001</v>
      </c>
      <c r="BH103" s="503">
        <f t="shared" si="175"/>
        <v>3429.0548955239992</v>
      </c>
      <c r="BI103" s="13">
        <v>664</v>
      </c>
      <c r="BJ103" s="1">
        <v>8104</v>
      </c>
      <c r="BK103" s="1">
        <v>7035</v>
      </c>
      <c r="BL103" s="13">
        <v>664</v>
      </c>
      <c r="BM103" s="1">
        <v>5468</v>
      </c>
      <c r="BN103" s="1">
        <v>2300</v>
      </c>
      <c r="BO103" s="1">
        <v>2629</v>
      </c>
      <c r="BP103" s="1">
        <v>4731</v>
      </c>
      <c r="BQ103" s="1">
        <v>7</v>
      </c>
      <c r="BR103" s="499">
        <v>4</v>
      </c>
      <c r="BS103" s="499">
        <v>0.77349528400000001</v>
      </c>
      <c r="BT103" s="899">
        <v>664</v>
      </c>
      <c r="BU103" s="1">
        <v>15139</v>
      </c>
      <c r="BV103" s="900">
        <f t="shared" si="176"/>
        <v>11709.945104476001</v>
      </c>
      <c r="BW103" s="900">
        <f t="shared" si="177"/>
        <v>3429.0548955239992</v>
      </c>
      <c r="CA103" s="810">
        <v>664</v>
      </c>
      <c r="CB103" s="809">
        <v>15139</v>
      </c>
    </row>
    <row r="104" spans="1:80" ht="15">
      <c r="A104" s="388">
        <v>674</v>
      </c>
      <c r="B104" s="389" t="s">
        <v>213</v>
      </c>
      <c r="C104" s="352">
        <f t="shared" si="180"/>
        <v>3704</v>
      </c>
      <c r="D104" s="353">
        <f t="shared" ref="D104:D135" si="203">(C104/AO104)*100</f>
        <v>32.172326934769387</v>
      </c>
      <c r="E104" s="354">
        <f t="shared" si="181"/>
        <v>4851</v>
      </c>
      <c r="F104" s="353">
        <f t="shared" ref="F104:F135" si="204">(E104/AO104)*100</f>
        <v>42.134977851124816</v>
      </c>
      <c r="G104" s="354">
        <f t="shared" si="182"/>
        <v>2856</v>
      </c>
      <c r="H104" s="353">
        <f t="shared" si="202"/>
        <v>24.806740206722836</v>
      </c>
      <c r="I104" s="354">
        <f t="shared" si="183"/>
        <v>12</v>
      </c>
      <c r="J104" s="355">
        <f t="shared" si="168"/>
        <v>0.10423000086858335</v>
      </c>
      <c r="K104" s="354">
        <f t="shared" si="184"/>
        <v>90</v>
      </c>
      <c r="L104" s="356">
        <f t="shared" si="179"/>
        <v>0.78172500651437515</v>
      </c>
      <c r="M104" s="360">
        <f t="shared" si="185"/>
        <v>6025</v>
      </c>
      <c r="N104" s="357">
        <f t="shared" si="178"/>
        <v>52.332146269434553</v>
      </c>
      <c r="O104" s="358">
        <f t="shared" si="186"/>
        <v>5488</v>
      </c>
      <c r="P104" s="359">
        <f t="shared" si="169"/>
        <v>47.667853730565447</v>
      </c>
      <c r="Q104" s="360">
        <f t="shared" si="187"/>
        <v>1412</v>
      </c>
      <c r="R104" s="357">
        <f t="shared" si="161"/>
        <v>54.834951456310677</v>
      </c>
      <c r="S104" s="358">
        <f t="shared" si="188"/>
        <v>1163</v>
      </c>
      <c r="T104" s="361">
        <f t="shared" si="162"/>
        <v>45.165048543689316</v>
      </c>
      <c r="U104" s="360">
        <f t="shared" si="189"/>
        <v>2739</v>
      </c>
      <c r="V104" s="353">
        <f t="shared" si="163"/>
        <v>23.79049769825415</v>
      </c>
      <c r="W104" s="358">
        <f t="shared" si="190"/>
        <v>8774</v>
      </c>
      <c r="X104" s="361">
        <f t="shared" si="164"/>
        <v>76.209502301745857</v>
      </c>
      <c r="Y104" s="360">
        <f t="shared" si="191"/>
        <v>2037.3146980500001</v>
      </c>
      <c r="Z104" s="353">
        <f t="shared" si="192"/>
        <v>79.119017400000004</v>
      </c>
      <c r="AA104" s="360">
        <f t="shared" si="193"/>
        <v>537.68530194999994</v>
      </c>
      <c r="AB104" s="361">
        <f t="shared" si="194"/>
        <v>20.880982599999996</v>
      </c>
      <c r="AC104" s="360">
        <f t="shared" si="195"/>
        <v>1017</v>
      </c>
      <c r="AD104" s="353">
        <f t="shared" si="165"/>
        <v>39.495145631067963</v>
      </c>
      <c r="AE104" s="358">
        <f t="shared" si="196"/>
        <v>600</v>
      </c>
      <c r="AF104" s="353">
        <f t="shared" si="170"/>
        <v>23.300970873786408</v>
      </c>
      <c r="AG104" s="358">
        <f t="shared" si="197"/>
        <v>394</v>
      </c>
      <c r="AH104" s="357">
        <f t="shared" si="166"/>
        <v>15.300970873786406</v>
      </c>
      <c r="AI104" s="358">
        <f t="shared" si="198"/>
        <v>563</v>
      </c>
      <c r="AJ104" s="357">
        <f t="shared" si="171"/>
        <v>21.864077669902912</v>
      </c>
      <c r="AK104" s="358">
        <f t="shared" si="199"/>
        <v>1</v>
      </c>
      <c r="AL104" s="353">
        <f t="shared" si="172"/>
        <v>3.8834951456310683E-2</v>
      </c>
      <c r="AM104" s="358">
        <f t="shared" si="200"/>
        <v>0</v>
      </c>
      <c r="AN104" s="361">
        <f t="shared" si="167"/>
        <v>0</v>
      </c>
      <c r="AO104" s="723">
        <f t="shared" si="201"/>
        <v>11513</v>
      </c>
      <c r="AP104" s="362">
        <f t="shared" si="173"/>
        <v>2575</v>
      </c>
      <c r="AS104" s="13">
        <v>665</v>
      </c>
      <c r="AT104" s="1">
        <v>19672</v>
      </c>
      <c r="AU104" s="1">
        <v>9677</v>
      </c>
      <c r="AV104" s="1">
        <v>499</v>
      </c>
      <c r="AW104" s="1">
        <v>12</v>
      </c>
      <c r="AX104" s="1">
        <v>754</v>
      </c>
      <c r="AY104" s="13">
        <v>665</v>
      </c>
      <c r="AZ104" s="1">
        <v>14985</v>
      </c>
      <c r="BA104" s="1">
        <v>15629</v>
      </c>
      <c r="BB104" s="13">
        <v>665</v>
      </c>
      <c r="BC104" s="1">
        <v>12576</v>
      </c>
      <c r="BD104" s="1">
        <v>18038</v>
      </c>
      <c r="BE104" s="1"/>
      <c r="BF104" s="13">
        <v>665</v>
      </c>
      <c r="BG104" s="503">
        <f t="shared" si="174"/>
        <v>1830.7406055959998</v>
      </c>
      <c r="BH104" s="503">
        <f t="shared" si="175"/>
        <v>661.2593944040002</v>
      </c>
      <c r="BI104" s="13">
        <v>665</v>
      </c>
      <c r="BJ104" s="1">
        <v>1379</v>
      </c>
      <c r="BK104" s="1">
        <v>1113</v>
      </c>
      <c r="BL104" s="13">
        <v>665</v>
      </c>
      <c r="BM104" s="1">
        <v>968</v>
      </c>
      <c r="BN104" s="1">
        <v>597</v>
      </c>
      <c r="BO104" s="1">
        <v>411</v>
      </c>
      <c r="BP104" s="1">
        <v>516</v>
      </c>
      <c r="BQ104" s="1"/>
      <c r="BR104" s="499"/>
      <c r="BS104" s="499">
        <v>0.73464711299999996</v>
      </c>
      <c r="BT104" s="899">
        <v>665</v>
      </c>
      <c r="BU104" s="1">
        <v>2492</v>
      </c>
      <c r="BV104" s="900">
        <f t="shared" si="176"/>
        <v>1830.7406055959998</v>
      </c>
      <c r="BW104" s="900">
        <f t="shared" si="177"/>
        <v>661.2593944040002</v>
      </c>
      <c r="CA104" s="810">
        <v>665</v>
      </c>
      <c r="CB104" s="809">
        <v>2492</v>
      </c>
    </row>
    <row r="105" spans="1:80" ht="15">
      <c r="A105" s="388">
        <v>697</v>
      </c>
      <c r="B105" s="389" t="s">
        <v>223</v>
      </c>
      <c r="C105" s="352">
        <f t="shared" si="180"/>
        <v>5528</v>
      </c>
      <c r="D105" s="353">
        <f t="shared" si="203"/>
        <v>36.750432123387853</v>
      </c>
      <c r="E105" s="354">
        <f t="shared" si="181"/>
        <v>6985</v>
      </c>
      <c r="F105" s="353">
        <f t="shared" si="204"/>
        <v>46.436644063289457</v>
      </c>
      <c r="G105" s="354">
        <f t="shared" si="182"/>
        <v>2428</v>
      </c>
      <c r="H105" s="353">
        <f t="shared" si="202"/>
        <v>16.141470549129107</v>
      </c>
      <c r="I105" s="354">
        <f t="shared" si="183"/>
        <v>15</v>
      </c>
      <c r="J105" s="355">
        <f t="shared" si="168"/>
        <v>9.9720781810929401E-2</v>
      </c>
      <c r="K105" s="354">
        <f t="shared" si="184"/>
        <v>86</v>
      </c>
      <c r="L105" s="356">
        <f t="shared" si="179"/>
        <v>0.57173248238266194</v>
      </c>
      <c r="M105" s="360">
        <f t="shared" si="185"/>
        <v>7376</v>
      </c>
      <c r="N105" s="357">
        <f t="shared" si="178"/>
        <v>49.036032442494346</v>
      </c>
      <c r="O105" s="358">
        <f t="shared" si="186"/>
        <v>7666</v>
      </c>
      <c r="P105" s="359">
        <f t="shared" si="169"/>
        <v>50.963967557505654</v>
      </c>
      <c r="Q105" s="360">
        <f t="shared" si="187"/>
        <v>6832</v>
      </c>
      <c r="R105" s="357">
        <f t="shared" si="161"/>
        <v>47.540185094982952</v>
      </c>
      <c r="S105" s="358">
        <f t="shared" si="188"/>
        <v>7539</v>
      </c>
      <c r="T105" s="361">
        <f t="shared" si="162"/>
        <v>52.459814905017041</v>
      </c>
      <c r="U105" s="360">
        <f t="shared" si="189"/>
        <v>9031</v>
      </c>
      <c r="V105" s="353">
        <f t="shared" si="163"/>
        <v>60.038558702300229</v>
      </c>
      <c r="W105" s="358">
        <f t="shared" si="190"/>
        <v>6011</v>
      </c>
      <c r="X105" s="361">
        <f t="shared" si="164"/>
        <v>39.961441297699771</v>
      </c>
      <c r="Y105" s="360">
        <f t="shared" si="191"/>
        <v>13124.582432646999</v>
      </c>
      <c r="Z105" s="353">
        <f t="shared" si="192"/>
        <v>91.326855699999996</v>
      </c>
      <c r="AA105" s="360">
        <f t="shared" si="193"/>
        <v>1246.4175673530008</v>
      </c>
      <c r="AB105" s="361">
        <f t="shared" si="194"/>
        <v>8.6731443000000059</v>
      </c>
      <c r="AC105" s="360">
        <f t="shared" si="195"/>
        <v>3763</v>
      </c>
      <c r="AD105" s="353">
        <f t="shared" si="165"/>
        <v>26.184677475471435</v>
      </c>
      <c r="AE105" s="358">
        <f t="shared" si="196"/>
        <v>3700</v>
      </c>
      <c r="AF105" s="353">
        <f t="shared" si="170"/>
        <v>25.746294621111961</v>
      </c>
      <c r="AG105" s="358">
        <f t="shared" si="197"/>
        <v>3057</v>
      </c>
      <c r="AH105" s="357">
        <f t="shared" si="166"/>
        <v>21.272006123443045</v>
      </c>
      <c r="AI105" s="358">
        <f t="shared" si="198"/>
        <v>3826</v>
      </c>
      <c r="AJ105" s="357">
        <f t="shared" si="171"/>
        <v>26.62306032983091</v>
      </c>
      <c r="AK105" s="358">
        <f t="shared" si="199"/>
        <v>12</v>
      </c>
      <c r="AL105" s="353">
        <f t="shared" si="172"/>
        <v>8.3501496068471223E-2</v>
      </c>
      <c r="AM105" s="358">
        <f t="shared" si="200"/>
        <v>13</v>
      </c>
      <c r="AN105" s="361">
        <f t="shared" si="167"/>
        <v>9.045995407417716E-2</v>
      </c>
      <c r="AO105" s="723">
        <f t="shared" si="201"/>
        <v>15042</v>
      </c>
      <c r="AP105" s="362">
        <f t="shared" si="173"/>
        <v>14371</v>
      </c>
      <c r="AS105" s="13">
        <v>667</v>
      </c>
      <c r="AT105" s="1">
        <v>8291</v>
      </c>
      <c r="AU105" s="1">
        <v>959</v>
      </c>
      <c r="AV105" s="1">
        <v>371</v>
      </c>
      <c r="AW105" s="1">
        <v>1</v>
      </c>
      <c r="AX105" s="1">
        <v>19</v>
      </c>
      <c r="AY105" s="13">
        <v>667</v>
      </c>
      <c r="AZ105" s="1">
        <v>4747</v>
      </c>
      <c r="BA105" s="1">
        <v>4894</v>
      </c>
      <c r="BB105" s="13">
        <v>667</v>
      </c>
      <c r="BC105" s="1">
        <v>4599</v>
      </c>
      <c r="BD105" s="1">
        <v>5042</v>
      </c>
      <c r="BE105" s="1"/>
      <c r="BF105" s="13">
        <v>667</v>
      </c>
      <c r="BG105" s="503">
        <f t="shared" si="174"/>
        <v>2823.3303965640002</v>
      </c>
      <c r="BH105" s="503">
        <f t="shared" si="175"/>
        <v>514.66960343599976</v>
      </c>
      <c r="BI105" s="13">
        <v>667</v>
      </c>
      <c r="BJ105" s="1">
        <v>1815</v>
      </c>
      <c r="BK105" s="1">
        <v>1523</v>
      </c>
      <c r="BL105" s="13">
        <v>667</v>
      </c>
      <c r="BM105" s="1">
        <v>1222</v>
      </c>
      <c r="BN105" s="1">
        <v>631</v>
      </c>
      <c r="BO105" s="1">
        <v>592</v>
      </c>
      <c r="BP105" s="1">
        <v>891</v>
      </c>
      <c r="BQ105" s="1">
        <v>1</v>
      </c>
      <c r="BR105" s="499">
        <v>1</v>
      </c>
      <c r="BS105" s="499">
        <v>0.84581497800000005</v>
      </c>
      <c r="BT105" s="899">
        <v>667</v>
      </c>
      <c r="BU105" s="1">
        <v>3338</v>
      </c>
      <c r="BV105" s="900">
        <f t="shared" si="176"/>
        <v>2823.3303965640002</v>
      </c>
      <c r="BW105" s="900">
        <f t="shared" si="177"/>
        <v>514.66960343599976</v>
      </c>
      <c r="CA105" s="810">
        <v>667</v>
      </c>
      <c r="CB105" s="809">
        <v>3338</v>
      </c>
    </row>
    <row r="106" spans="1:80" ht="15">
      <c r="A106" s="388">
        <v>756</v>
      </c>
      <c r="B106" s="390" t="s">
        <v>228</v>
      </c>
      <c r="C106" s="352">
        <f t="shared" si="180"/>
        <v>9599</v>
      </c>
      <c r="D106" s="353">
        <f t="shared" si="203"/>
        <v>41.637026112605184</v>
      </c>
      <c r="E106" s="354">
        <f t="shared" si="181"/>
        <v>10767</v>
      </c>
      <c r="F106" s="353">
        <f t="shared" si="204"/>
        <v>46.703392036089184</v>
      </c>
      <c r="G106" s="354">
        <f t="shared" si="182"/>
        <v>2654</v>
      </c>
      <c r="H106" s="353">
        <f t="shared" si="202"/>
        <v>11.5121020213412</v>
      </c>
      <c r="I106" s="354">
        <f t="shared" si="183"/>
        <v>8</v>
      </c>
      <c r="J106" s="355">
        <f t="shared" si="168"/>
        <v>3.4701136462219138E-2</v>
      </c>
      <c r="K106" s="354">
        <f t="shared" si="184"/>
        <v>26</v>
      </c>
      <c r="L106" s="356">
        <f t="shared" si="179"/>
        <v>0.1127786935022122</v>
      </c>
      <c r="M106" s="366">
        <f t="shared" si="185"/>
        <v>11363</v>
      </c>
      <c r="N106" s="363">
        <f t="shared" si="178"/>
        <v>49.28862670252451</v>
      </c>
      <c r="O106" s="364">
        <f t="shared" si="186"/>
        <v>11691</v>
      </c>
      <c r="P106" s="365">
        <f t="shared" si="169"/>
        <v>50.71137329747549</v>
      </c>
      <c r="Q106" s="366">
        <f t="shared" si="187"/>
        <v>3958</v>
      </c>
      <c r="R106" s="363">
        <f t="shared" si="161"/>
        <v>55.426410866825371</v>
      </c>
      <c r="S106" s="364">
        <f t="shared" si="188"/>
        <v>3183</v>
      </c>
      <c r="T106" s="367">
        <f t="shared" si="162"/>
        <v>44.573589133174622</v>
      </c>
      <c r="U106" s="366">
        <f t="shared" si="189"/>
        <v>10236</v>
      </c>
      <c r="V106" s="368">
        <f t="shared" si="163"/>
        <v>44.40010410340939</v>
      </c>
      <c r="W106" s="364">
        <f t="shared" si="190"/>
        <v>12818</v>
      </c>
      <c r="X106" s="367">
        <f t="shared" si="164"/>
        <v>55.59989589659061</v>
      </c>
      <c r="Y106" s="360">
        <f t="shared" si="191"/>
        <v>6269.2938311180005</v>
      </c>
      <c r="Z106" s="353">
        <f t="shared" si="192"/>
        <v>87.792939799999999</v>
      </c>
      <c r="AA106" s="360">
        <f t="shared" si="193"/>
        <v>871.70616888199947</v>
      </c>
      <c r="AB106" s="361">
        <f t="shared" si="194"/>
        <v>12.207060199999994</v>
      </c>
      <c r="AC106" s="360">
        <f t="shared" si="195"/>
        <v>2873</v>
      </c>
      <c r="AD106" s="353">
        <f t="shared" si="165"/>
        <v>40.232460439714323</v>
      </c>
      <c r="AE106" s="358">
        <f t="shared" si="196"/>
        <v>1482</v>
      </c>
      <c r="AF106" s="353">
        <f t="shared" si="170"/>
        <v>20.753395882929563</v>
      </c>
      <c r="AG106" s="358">
        <f t="shared" si="197"/>
        <v>1083</v>
      </c>
      <c r="AH106" s="357">
        <f t="shared" si="166"/>
        <v>15.165943145217756</v>
      </c>
      <c r="AI106" s="358">
        <f t="shared" si="198"/>
        <v>1700</v>
      </c>
      <c r="AJ106" s="357">
        <f t="shared" si="171"/>
        <v>23.806189609298418</v>
      </c>
      <c r="AK106" s="358">
        <f t="shared" si="199"/>
        <v>2</v>
      </c>
      <c r="AL106" s="353">
        <f t="shared" si="172"/>
        <v>2.8007281893292258E-2</v>
      </c>
      <c r="AM106" s="358">
        <f t="shared" si="200"/>
        <v>1</v>
      </c>
      <c r="AN106" s="361">
        <f t="shared" si="167"/>
        <v>1.4003640946646129E-2</v>
      </c>
      <c r="AO106" s="724">
        <f t="shared" si="201"/>
        <v>23054</v>
      </c>
      <c r="AP106" s="369">
        <f t="shared" si="173"/>
        <v>7141</v>
      </c>
      <c r="AS106" s="13">
        <v>670</v>
      </c>
      <c r="AT106" s="1">
        <v>4456</v>
      </c>
      <c r="AU106" s="1">
        <v>7819</v>
      </c>
      <c r="AV106" s="1">
        <v>1186</v>
      </c>
      <c r="AW106" s="1">
        <v>5</v>
      </c>
      <c r="AX106" s="1">
        <v>14</v>
      </c>
      <c r="AY106" s="13">
        <v>670</v>
      </c>
      <c r="AZ106" s="1">
        <v>6674</v>
      </c>
      <c r="BA106" s="1">
        <v>6806</v>
      </c>
      <c r="BB106" s="13">
        <v>670</v>
      </c>
      <c r="BC106" s="1">
        <v>5659</v>
      </c>
      <c r="BD106" s="1">
        <v>7821</v>
      </c>
      <c r="BE106" s="1"/>
      <c r="BF106" s="13">
        <v>670</v>
      </c>
      <c r="BG106" s="503">
        <f t="shared" si="174"/>
        <v>3088.7582947689998</v>
      </c>
      <c r="BH106" s="503">
        <f t="shared" si="175"/>
        <v>614.2417052310002</v>
      </c>
      <c r="BI106" s="13">
        <v>670</v>
      </c>
      <c r="BJ106" s="1">
        <v>2160</v>
      </c>
      <c r="BK106" s="1">
        <v>1543</v>
      </c>
      <c r="BL106" s="13">
        <v>670</v>
      </c>
      <c r="BM106" s="1">
        <v>1616</v>
      </c>
      <c r="BN106" s="1">
        <v>729</v>
      </c>
      <c r="BO106" s="1">
        <v>544</v>
      </c>
      <c r="BP106" s="1">
        <v>814</v>
      </c>
      <c r="BQ106" s="1"/>
      <c r="BR106" s="499"/>
      <c r="BS106" s="499">
        <v>0.83412322299999997</v>
      </c>
      <c r="BT106" s="899">
        <v>670</v>
      </c>
      <c r="BU106" s="1">
        <v>3703</v>
      </c>
      <c r="BV106" s="900">
        <f t="shared" si="176"/>
        <v>3088.7582947689998</v>
      </c>
      <c r="BW106" s="900">
        <f t="shared" si="177"/>
        <v>614.2417052310002</v>
      </c>
      <c r="CA106" s="810">
        <v>670</v>
      </c>
      <c r="CB106" s="809">
        <v>3703</v>
      </c>
    </row>
    <row r="107" spans="1:80" ht="18.75" customHeight="1">
      <c r="A107" s="195"/>
      <c r="B107" s="211" t="s">
        <v>398</v>
      </c>
      <c r="C107" s="214">
        <f>SUM(C108:C130)</f>
        <v>56778</v>
      </c>
      <c r="D107" s="201">
        <f t="shared" si="203"/>
        <v>26.993310861886176</v>
      </c>
      <c r="E107" s="200">
        <f>SUM(E108:E130)</f>
        <v>112726</v>
      </c>
      <c r="F107" s="201">
        <f t="shared" si="204"/>
        <v>53.592024379460021</v>
      </c>
      <c r="G107" s="200">
        <f>SUM(G108:G130)</f>
        <v>39258</v>
      </c>
      <c r="H107" s="201">
        <f t="shared" si="202"/>
        <v>18.663978967486131</v>
      </c>
      <c r="I107" s="200">
        <f>SUM(I108:I130)</f>
        <v>229</v>
      </c>
      <c r="J107" s="201">
        <f t="shared" si="168"/>
        <v>0.10887083355123348</v>
      </c>
      <c r="K107" s="200">
        <f>SUM(K108:K130)</f>
        <v>1350</v>
      </c>
      <c r="L107" s="215">
        <f t="shared" ref="L107:L141" si="205">(K107/AO107)*100</f>
        <v>0.64181495761644192</v>
      </c>
      <c r="M107" s="214">
        <f>SUM(M108:M130)</f>
        <v>104265</v>
      </c>
      <c r="N107" s="202">
        <f t="shared" si="178"/>
        <v>49.569508559909856</v>
      </c>
      <c r="O107" s="200">
        <f>SUM(O108:O130)</f>
        <v>106076</v>
      </c>
      <c r="P107" s="217">
        <f t="shared" si="169"/>
        <v>50.430491440090144</v>
      </c>
      <c r="Q107" s="214">
        <f>SUM(Q108:Q130)</f>
        <v>49694</v>
      </c>
      <c r="R107" s="202">
        <f t="shared" si="161"/>
        <v>55.239492669045475</v>
      </c>
      <c r="S107" s="200">
        <f>SUM(S108:S130)</f>
        <v>40267</v>
      </c>
      <c r="T107" s="219">
        <f t="shared" si="162"/>
        <v>44.760507330954525</v>
      </c>
      <c r="U107" s="214">
        <f>SUM(U108:U130)</f>
        <v>95619</v>
      </c>
      <c r="V107" s="201">
        <f t="shared" si="163"/>
        <v>45.459040320241897</v>
      </c>
      <c r="W107" s="200">
        <f>SUM(W108:W130)</f>
        <v>114722</v>
      </c>
      <c r="X107" s="219">
        <f t="shared" si="164"/>
        <v>54.540959679758103</v>
      </c>
      <c r="Y107" s="214">
        <f>SUM(Y108:Y130)</f>
        <v>72489.381311923979</v>
      </c>
      <c r="Z107" s="201">
        <f>(Y107/AP107)*100</f>
        <v>80.57867443883903</v>
      </c>
      <c r="AA107" s="200">
        <f>SUM(AA108:AA130)</f>
        <v>17471.618688075996</v>
      </c>
      <c r="AB107" s="219">
        <f>(AA107/AP107)*100</f>
        <v>19.421325561160945</v>
      </c>
      <c r="AC107" s="214">
        <f>SUM(AC108:AC130)</f>
        <v>36489</v>
      </c>
      <c r="AD107" s="201">
        <f t="shared" si="165"/>
        <v>40.560909727548605</v>
      </c>
      <c r="AE107" s="200">
        <f>SUM(AE108:AE130)</f>
        <v>16505</v>
      </c>
      <c r="AF107" s="201">
        <f t="shared" si="170"/>
        <v>18.346839185869431</v>
      </c>
      <c r="AG107" s="200">
        <f>SUM(AG108:AG130)</f>
        <v>13168</v>
      </c>
      <c r="AH107" s="202">
        <f t="shared" si="166"/>
        <v>14.637454007847845</v>
      </c>
      <c r="AI107" s="200">
        <f>SUM(AI108:AI130)</f>
        <v>23742</v>
      </c>
      <c r="AJ107" s="202">
        <f t="shared" si="171"/>
        <v>26.391436289058589</v>
      </c>
      <c r="AK107" s="200">
        <f>SUM(AK108:AK130)</f>
        <v>37</v>
      </c>
      <c r="AL107" s="201">
        <f t="shared" si="172"/>
        <v>4.1128933649025687E-2</v>
      </c>
      <c r="AM107" s="200">
        <f>SUM(AM108:AM130)</f>
        <v>20</v>
      </c>
      <c r="AN107" s="219">
        <f t="shared" si="167"/>
        <v>2.2231856026500373E-2</v>
      </c>
      <c r="AO107" s="727">
        <f>SUM(AO108:AO130)</f>
        <v>210341</v>
      </c>
      <c r="AP107" s="221">
        <f t="shared" si="173"/>
        <v>89961</v>
      </c>
      <c r="AS107" s="13">
        <v>674</v>
      </c>
      <c r="AT107" s="1">
        <v>3704</v>
      </c>
      <c r="AU107" s="1">
        <v>4851</v>
      </c>
      <c r="AV107" s="1">
        <v>2856</v>
      </c>
      <c r="AW107" s="1">
        <v>12</v>
      </c>
      <c r="AX107" s="1">
        <v>90</v>
      </c>
      <c r="AY107" s="13">
        <v>674</v>
      </c>
      <c r="AZ107" s="1">
        <v>6025</v>
      </c>
      <c r="BA107" s="1">
        <v>5488</v>
      </c>
      <c r="BB107" s="13">
        <v>674</v>
      </c>
      <c r="BC107" s="1">
        <v>2739</v>
      </c>
      <c r="BD107" s="1">
        <v>8774</v>
      </c>
      <c r="BE107" s="1"/>
      <c r="BF107" s="13">
        <v>674</v>
      </c>
      <c r="BG107" s="503">
        <f t="shared" si="174"/>
        <v>2037.3146980500001</v>
      </c>
      <c r="BH107" s="503">
        <f t="shared" si="175"/>
        <v>537.68530194999994</v>
      </c>
      <c r="BI107" s="13">
        <v>674</v>
      </c>
      <c r="BJ107" s="1">
        <v>1412</v>
      </c>
      <c r="BK107" s="1">
        <v>1163</v>
      </c>
      <c r="BL107" s="13">
        <v>674</v>
      </c>
      <c r="BM107" s="1">
        <v>1017</v>
      </c>
      <c r="BN107" s="1">
        <v>600</v>
      </c>
      <c r="BO107" s="1">
        <v>394</v>
      </c>
      <c r="BP107" s="1">
        <v>563</v>
      </c>
      <c r="BQ107" s="1">
        <v>1</v>
      </c>
      <c r="BR107" s="499"/>
      <c r="BS107" s="499">
        <v>0.79119017400000002</v>
      </c>
      <c r="BT107" s="899">
        <v>674</v>
      </c>
      <c r="BU107" s="1">
        <v>2575</v>
      </c>
      <c r="BV107" s="900">
        <f t="shared" si="176"/>
        <v>2037.3146980500001</v>
      </c>
      <c r="BW107" s="900">
        <f t="shared" si="177"/>
        <v>537.68530194999994</v>
      </c>
      <c r="CA107" s="810">
        <v>674</v>
      </c>
      <c r="CB107" s="809">
        <v>2575</v>
      </c>
    </row>
    <row r="108" spans="1:80" ht="15">
      <c r="A108" s="388">
        <v>30</v>
      </c>
      <c r="B108" s="391" t="s">
        <v>14</v>
      </c>
      <c r="C108" s="352">
        <f t="shared" ref="C108:C119" si="206">VLOOKUP(A108,$AS$8:$AT$132,2,0)</f>
        <v>1099</v>
      </c>
      <c r="D108" s="353">
        <f t="shared" si="203"/>
        <v>11.923619398936747</v>
      </c>
      <c r="E108" s="354">
        <f t="shared" ref="E108:E119" si="207">VLOOKUP(A108,$AS$8:$AU$132,3,0)</f>
        <v>6930</v>
      </c>
      <c r="F108" s="353">
        <f t="shared" si="204"/>
        <v>75.187154171639364</v>
      </c>
      <c r="G108" s="354">
        <f t="shared" ref="G108:G119" si="208">VLOOKUP(A108,$AS$8:$AV$132,4,0)</f>
        <v>1084</v>
      </c>
      <c r="H108" s="353">
        <f t="shared" si="202"/>
        <v>11.760876640989476</v>
      </c>
      <c r="I108" s="354">
        <f t="shared" ref="I108:I130" si="209">VLOOKUP(A108,$AS$8:$AW$132,5,0)</f>
        <v>2</v>
      </c>
      <c r="J108" s="355">
        <f t="shared" si="168"/>
        <v>2.1699034392969514E-2</v>
      </c>
      <c r="K108" s="354">
        <f t="shared" ref="K108:K130" si="210">VLOOKUP(A108,$AS$8:$AX$132,6,0)</f>
        <v>102</v>
      </c>
      <c r="L108" s="356">
        <f t="shared" si="205"/>
        <v>1.106650754041445</v>
      </c>
      <c r="M108" s="373">
        <f t="shared" ref="M108:M119" si="211">VLOOKUP(A108,$AY$8:$BA$132,2,0)</f>
        <v>4187</v>
      </c>
      <c r="N108" s="370">
        <f t="shared" si="178"/>
        <v>45.426928501681672</v>
      </c>
      <c r="O108" s="371">
        <f t="shared" ref="O108:O119" si="212">VLOOKUP(A108,$AY$8:$BA$132,3,0)</f>
        <v>5030</v>
      </c>
      <c r="P108" s="372">
        <f t="shared" si="169"/>
        <v>54.573071498318328</v>
      </c>
      <c r="Q108" s="373">
        <f t="shared" ref="Q108:Q130" si="213">VLOOKUP(A108,$BI$8:$BK$132,2,0)</f>
        <v>8284</v>
      </c>
      <c r="R108" s="370">
        <f t="shared" si="161"/>
        <v>57.384316985314484</v>
      </c>
      <c r="S108" s="371">
        <f t="shared" ref="S108:S130" si="214">VLOOKUP(A108,$BI$8:$BK$132,3,0)</f>
        <v>6152</v>
      </c>
      <c r="T108" s="374">
        <f t="shared" si="162"/>
        <v>42.615683014685509</v>
      </c>
      <c r="U108" s="373">
        <f t="shared" ref="U108:U119" si="215">VLOOKUP(A108,$BB$8:$BD$132,2,0)</f>
        <v>5304</v>
      </c>
      <c r="V108" s="375">
        <f t="shared" si="163"/>
        <v>57.545839210155151</v>
      </c>
      <c r="W108" s="371">
        <f t="shared" ref="W108:W119" si="216">VLOOKUP(A108,$BB$8:$BD$132,3,0)</f>
        <v>3913</v>
      </c>
      <c r="X108" s="374">
        <f t="shared" si="164"/>
        <v>42.454160789844849</v>
      </c>
      <c r="Y108" s="360">
        <f t="shared" ref="Y108:Y130" si="217">VLOOKUP(A108,$BF$8:$BH$132,2,0)</f>
        <v>11660.959145016001</v>
      </c>
      <c r="Z108" s="353">
        <f t="shared" ref="Z108:Z130" si="218">(Y108/AP108)*100</f>
        <v>80.776940600000003</v>
      </c>
      <c r="AA108" s="360">
        <f t="shared" ref="AA108:AA130" si="219">VLOOKUP(A108,$BF$8:$BH$132,3,0)</f>
        <v>2775.0408549839995</v>
      </c>
      <c r="AB108" s="361">
        <f t="shared" ref="AB108:AB130" si="220">(AA108/AP108)*100</f>
        <v>19.223059399999993</v>
      </c>
      <c r="AC108" s="360">
        <f t="shared" ref="AC108:AC130" si="221">VLOOKUP(A108,$BL$8:$BQ$132,2,0)</f>
        <v>6413</v>
      </c>
      <c r="AD108" s="353">
        <f t="shared" si="165"/>
        <v>44.42366306456082</v>
      </c>
      <c r="AE108" s="358">
        <f t="shared" ref="AE108:AE130" si="222">VLOOKUP(A108,$BL$8:$BR$132,3,0)</f>
        <v>2076</v>
      </c>
      <c r="AF108" s="353">
        <f t="shared" si="170"/>
        <v>14.380714879467996</v>
      </c>
      <c r="AG108" s="358">
        <f t="shared" ref="AG108:AG130" si="223">VLOOKUP(A108,$BL$8:$BR$132,4,0)</f>
        <v>1868</v>
      </c>
      <c r="AH108" s="357">
        <f t="shared" si="166"/>
        <v>12.939872540870049</v>
      </c>
      <c r="AI108" s="358">
        <f t="shared" ref="AI108:AI130" si="224">VLOOKUP(A108,$BL$8:$BR$132,5,0)</f>
        <v>4072</v>
      </c>
      <c r="AJ108" s="357">
        <f t="shared" si="171"/>
        <v>28.207259628706012</v>
      </c>
      <c r="AK108" s="358">
        <f t="shared" ref="AK108:AK130" si="225">VLOOKUP(A108,$BL$8:$BR$132,6,0)</f>
        <v>3</v>
      </c>
      <c r="AL108" s="353">
        <f t="shared" si="172"/>
        <v>2.0781379883624274E-2</v>
      </c>
      <c r="AM108" s="358">
        <f t="shared" ref="AM108:AM130" si="226">VLOOKUP(A108,$BL$8:$BR$132,7,0)</f>
        <v>4</v>
      </c>
      <c r="AN108" s="361">
        <f t="shared" si="167"/>
        <v>2.7708506511499031E-2</v>
      </c>
      <c r="AO108" s="726">
        <f t="shared" ref="AO108:AO130" si="227">(U108+W108)</f>
        <v>9217</v>
      </c>
      <c r="AP108" s="376">
        <f t="shared" si="173"/>
        <v>14436</v>
      </c>
      <c r="AS108" s="13">
        <v>679</v>
      </c>
      <c r="AT108" s="1">
        <v>2193</v>
      </c>
      <c r="AU108" s="1">
        <v>7976</v>
      </c>
      <c r="AV108" s="1">
        <v>2513</v>
      </c>
      <c r="AW108" s="1">
        <v>13</v>
      </c>
      <c r="AX108" s="1">
        <v>86</v>
      </c>
      <c r="AY108" s="13">
        <v>679</v>
      </c>
      <c r="AZ108" s="1">
        <v>6102</v>
      </c>
      <c r="BA108" s="1">
        <v>6679</v>
      </c>
      <c r="BB108" s="13">
        <v>679</v>
      </c>
      <c r="BC108" s="1">
        <v>5414</v>
      </c>
      <c r="BD108" s="1">
        <v>7367</v>
      </c>
      <c r="BE108" s="1"/>
      <c r="BF108" s="13">
        <v>679</v>
      </c>
      <c r="BG108" s="503">
        <f t="shared" si="174"/>
        <v>4536.5285001009997</v>
      </c>
      <c r="BH108" s="503">
        <f t="shared" si="175"/>
        <v>1300.4714998990003</v>
      </c>
      <c r="BI108" s="13">
        <v>679</v>
      </c>
      <c r="BJ108" s="1">
        <v>3104</v>
      </c>
      <c r="BK108" s="1">
        <v>2733</v>
      </c>
      <c r="BL108" s="13">
        <v>679</v>
      </c>
      <c r="BM108" s="1">
        <v>2256</v>
      </c>
      <c r="BN108" s="1">
        <v>1112</v>
      </c>
      <c r="BO108" s="1">
        <v>845</v>
      </c>
      <c r="BP108" s="1">
        <v>1621</v>
      </c>
      <c r="BQ108" s="1">
        <v>3</v>
      </c>
      <c r="BR108" s="499"/>
      <c r="BS108" s="499">
        <v>0.77720207299999999</v>
      </c>
      <c r="BT108" s="899">
        <v>679</v>
      </c>
      <c r="BU108" s="1">
        <v>5837</v>
      </c>
      <c r="BV108" s="900">
        <f t="shared" si="176"/>
        <v>4536.5285001009997</v>
      </c>
      <c r="BW108" s="900">
        <f t="shared" si="177"/>
        <v>1300.4714998990003</v>
      </c>
      <c r="CA108" s="810">
        <v>679</v>
      </c>
      <c r="CB108" s="809">
        <v>5837</v>
      </c>
    </row>
    <row r="109" spans="1:80" ht="15">
      <c r="A109" s="388">
        <v>34</v>
      </c>
      <c r="B109" s="389" t="s">
        <v>18</v>
      </c>
      <c r="C109" s="352">
        <f t="shared" si="206"/>
        <v>4245</v>
      </c>
      <c r="D109" s="353">
        <f t="shared" si="203"/>
        <v>15.109987897771765</v>
      </c>
      <c r="E109" s="354">
        <f t="shared" si="207"/>
        <v>14187</v>
      </c>
      <c r="F109" s="353">
        <f t="shared" si="204"/>
        <v>50.498327044920622</v>
      </c>
      <c r="G109" s="354">
        <f t="shared" si="208"/>
        <v>9434</v>
      </c>
      <c r="H109" s="353">
        <f t="shared" si="202"/>
        <v>33.580123869865453</v>
      </c>
      <c r="I109" s="354">
        <f t="shared" si="209"/>
        <v>11</v>
      </c>
      <c r="J109" s="355">
        <f t="shared" si="168"/>
        <v>3.9154267815191858E-2</v>
      </c>
      <c r="K109" s="354">
        <f t="shared" si="210"/>
        <v>217</v>
      </c>
      <c r="L109" s="356">
        <f t="shared" si="205"/>
        <v>0.77240691962696661</v>
      </c>
      <c r="M109" s="360">
        <f t="shared" si="211"/>
        <v>14568</v>
      </c>
      <c r="N109" s="357">
        <f t="shared" si="178"/>
        <v>51.854488502883179</v>
      </c>
      <c r="O109" s="358">
        <f t="shared" si="212"/>
        <v>13526</v>
      </c>
      <c r="P109" s="359">
        <f t="shared" si="169"/>
        <v>48.145511497116821</v>
      </c>
      <c r="Q109" s="360">
        <f t="shared" si="213"/>
        <v>4405</v>
      </c>
      <c r="R109" s="357">
        <f t="shared" si="161"/>
        <v>50.60310166570936</v>
      </c>
      <c r="S109" s="358">
        <f t="shared" si="214"/>
        <v>4300</v>
      </c>
      <c r="T109" s="361">
        <f t="shared" si="162"/>
        <v>49.39689833429064</v>
      </c>
      <c r="U109" s="360">
        <f t="shared" si="215"/>
        <v>13903</v>
      </c>
      <c r="V109" s="353">
        <f t="shared" si="163"/>
        <v>49.487435039510217</v>
      </c>
      <c r="W109" s="358">
        <f t="shared" si="216"/>
        <v>14191</v>
      </c>
      <c r="X109" s="361">
        <f t="shared" si="164"/>
        <v>50.512564960489783</v>
      </c>
      <c r="Y109" s="360">
        <f t="shared" si="217"/>
        <v>7809.0209263649995</v>
      </c>
      <c r="Z109" s="353">
        <f t="shared" si="218"/>
        <v>89.707305300000002</v>
      </c>
      <c r="AA109" s="360">
        <f t="shared" si="219"/>
        <v>895.97907363500053</v>
      </c>
      <c r="AB109" s="361">
        <f t="shared" si="220"/>
        <v>10.292694700000006</v>
      </c>
      <c r="AC109" s="360">
        <f t="shared" si="221"/>
        <v>2899</v>
      </c>
      <c r="AD109" s="353">
        <f t="shared" si="165"/>
        <v>33.302699597932225</v>
      </c>
      <c r="AE109" s="358">
        <f t="shared" si="222"/>
        <v>2000</v>
      </c>
      <c r="AF109" s="353">
        <f t="shared" si="170"/>
        <v>22.975301550832857</v>
      </c>
      <c r="AG109" s="358">
        <f t="shared" si="223"/>
        <v>1503</v>
      </c>
      <c r="AH109" s="357">
        <f t="shared" si="166"/>
        <v>17.265939115450891</v>
      </c>
      <c r="AI109" s="358">
        <f t="shared" si="224"/>
        <v>2296</v>
      </c>
      <c r="AJ109" s="357">
        <f t="shared" si="171"/>
        <v>26.375646180356117</v>
      </c>
      <c r="AK109" s="358">
        <f t="shared" si="225"/>
        <v>3</v>
      </c>
      <c r="AL109" s="353">
        <f t="shared" si="172"/>
        <v>3.4462952326249283E-2</v>
      </c>
      <c r="AM109" s="358">
        <f t="shared" si="226"/>
        <v>4</v>
      </c>
      <c r="AN109" s="361">
        <f t="shared" si="167"/>
        <v>4.595060310166571E-2</v>
      </c>
      <c r="AO109" s="723">
        <f t="shared" si="227"/>
        <v>28094</v>
      </c>
      <c r="AP109" s="362">
        <f t="shared" si="173"/>
        <v>8705</v>
      </c>
      <c r="AS109" s="13">
        <v>686</v>
      </c>
      <c r="AT109" s="1">
        <v>2209</v>
      </c>
      <c r="AU109" s="1">
        <v>8365</v>
      </c>
      <c r="AV109" s="1">
        <v>5343</v>
      </c>
      <c r="AW109" s="1">
        <v>57</v>
      </c>
      <c r="AX109" s="1">
        <v>68</v>
      </c>
      <c r="AY109" s="13">
        <v>686</v>
      </c>
      <c r="AZ109" s="1">
        <v>7981</v>
      </c>
      <c r="BA109" s="1">
        <v>8061</v>
      </c>
      <c r="BB109" s="13">
        <v>686</v>
      </c>
      <c r="BC109" s="1">
        <v>8147</v>
      </c>
      <c r="BD109" s="1">
        <v>7895</v>
      </c>
      <c r="BE109" s="1"/>
      <c r="BF109" s="13">
        <v>686</v>
      </c>
      <c r="BG109" s="503">
        <f t="shared" si="174"/>
        <v>19139.980355118001</v>
      </c>
      <c r="BH109" s="503">
        <f t="shared" si="175"/>
        <v>3114.0196448819988</v>
      </c>
      <c r="BI109" s="13">
        <v>686</v>
      </c>
      <c r="BJ109" s="1">
        <v>11757</v>
      </c>
      <c r="BK109" s="1">
        <v>10497</v>
      </c>
      <c r="BL109" s="13">
        <v>686</v>
      </c>
      <c r="BM109" s="1">
        <v>7551</v>
      </c>
      <c r="BN109" s="1">
        <v>3903</v>
      </c>
      <c r="BO109" s="1">
        <v>4187</v>
      </c>
      <c r="BP109" s="1">
        <v>6578</v>
      </c>
      <c r="BQ109" s="1">
        <v>19</v>
      </c>
      <c r="BR109" s="499">
        <v>16</v>
      </c>
      <c r="BS109" s="499">
        <v>0.86006921700000005</v>
      </c>
      <c r="BT109" s="899">
        <v>686</v>
      </c>
      <c r="BU109" s="1">
        <v>22254</v>
      </c>
      <c r="BV109" s="900">
        <f t="shared" si="176"/>
        <v>19139.980355118001</v>
      </c>
      <c r="BW109" s="900">
        <f t="shared" si="177"/>
        <v>3114.0196448819988</v>
      </c>
      <c r="CA109" s="810">
        <v>686</v>
      </c>
      <c r="CB109" s="809">
        <v>22254</v>
      </c>
    </row>
    <row r="110" spans="1:80" ht="15">
      <c r="A110" s="388">
        <v>36</v>
      </c>
      <c r="B110" s="389" t="s">
        <v>20</v>
      </c>
      <c r="C110" s="352">
        <f t="shared" si="206"/>
        <v>648</v>
      </c>
      <c r="D110" s="353">
        <f t="shared" si="203"/>
        <v>25.292740046838407</v>
      </c>
      <c r="E110" s="354">
        <f t="shared" si="207"/>
        <v>1542</v>
      </c>
      <c r="F110" s="353">
        <f t="shared" si="204"/>
        <v>60.187353629976585</v>
      </c>
      <c r="G110" s="354">
        <f t="shared" si="208"/>
        <v>319</v>
      </c>
      <c r="H110" s="353">
        <f t="shared" si="202"/>
        <v>12.451209992193599</v>
      </c>
      <c r="I110" s="354">
        <f t="shared" si="209"/>
        <v>4</v>
      </c>
      <c r="J110" s="355">
        <f t="shared" si="168"/>
        <v>0.156128024980484</v>
      </c>
      <c r="K110" s="354">
        <f t="shared" si="210"/>
        <v>49</v>
      </c>
      <c r="L110" s="356">
        <f t="shared" si="205"/>
        <v>1.9125683060109291</v>
      </c>
      <c r="M110" s="360">
        <f t="shared" si="211"/>
        <v>1183</v>
      </c>
      <c r="N110" s="357">
        <f t="shared" si="178"/>
        <v>46.174863387978142</v>
      </c>
      <c r="O110" s="358">
        <f t="shared" si="212"/>
        <v>1379</v>
      </c>
      <c r="P110" s="359">
        <f t="shared" si="169"/>
        <v>53.825136612021865</v>
      </c>
      <c r="Q110" s="360">
        <f t="shared" si="213"/>
        <v>921</v>
      </c>
      <c r="R110" s="357">
        <f t="shared" si="161"/>
        <v>61.564171122994651</v>
      </c>
      <c r="S110" s="358">
        <f t="shared" si="214"/>
        <v>575</v>
      </c>
      <c r="T110" s="361">
        <f t="shared" si="162"/>
        <v>38.435828877005349</v>
      </c>
      <c r="U110" s="360">
        <f t="shared" si="215"/>
        <v>1372</v>
      </c>
      <c r="V110" s="353">
        <f t="shared" si="163"/>
        <v>53.551912568306015</v>
      </c>
      <c r="W110" s="358">
        <f t="shared" si="216"/>
        <v>1190</v>
      </c>
      <c r="X110" s="361">
        <f t="shared" si="164"/>
        <v>46.448087431693992</v>
      </c>
      <c r="Y110" s="360">
        <f t="shared" si="217"/>
        <v>1062.8950865280001</v>
      </c>
      <c r="Z110" s="353">
        <f t="shared" si="218"/>
        <v>71.049136799999999</v>
      </c>
      <c r="AA110" s="360">
        <f t="shared" si="219"/>
        <v>433.10491347199991</v>
      </c>
      <c r="AB110" s="361">
        <f t="shared" si="220"/>
        <v>28.950863199999993</v>
      </c>
      <c r="AC110" s="360">
        <f t="shared" si="221"/>
        <v>706</v>
      </c>
      <c r="AD110" s="353">
        <f t="shared" si="165"/>
        <v>47.19251336898396</v>
      </c>
      <c r="AE110" s="358">
        <f t="shared" si="222"/>
        <v>203</v>
      </c>
      <c r="AF110" s="353">
        <f t="shared" si="170"/>
        <v>13.569518716577539</v>
      </c>
      <c r="AG110" s="358">
        <f t="shared" si="223"/>
        <v>215</v>
      </c>
      <c r="AH110" s="357">
        <f t="shared" si="166"/>
        <v>14.371657754010695</v>
      </c>
      <c r="AI110" s="358">
        <f t="shared" si="224"/>
        <v>372</v>
      </c>
      <c r="AJ110" s="357">
        <f t="shared" si="171"/>
        <v>24.866310160427808</v>
      </c>
      <c r="AK110" s="358">
        <f t="shared" si="225"/>
        <v>0</v>
      </c>
      <c r="AL110" s="353">
        <f t="shared" si="172"/>
        <v>0</v>
      </c>
      <c r="AM110" s="358">
        <f t="shared" si="226"/>
        <v>0</v>
      </c>
      <c r="AN110" s="361">
        <f t="shared" si="167"/>
        <v>0</v>
      </c>
      <c r="AO110" s="723">
        <f t="shared" si="227"/>
        <v>2562</v>
      </c>
      <c r="AP110" s="362">
        <f t="shared" si="173"/>
        <v>1496</v>
      </c>
      <c r="AS110" s="13">
        <v>690</v>
      </c>
      <c r="AT110" s="1">
        <v>1602</v>
      </c>
      <c r="AU110" s="1">
        <v>3162</v>
      </c>
      <c r="AV110" s="1">
        <v>1394</v>
      </c>
      <c r="AW110" s="1">
        <v>0</v>
      </c>
      <c r="AX110" s="1">
        <v>16</v>
      </c>
      <c r="AY110" s="13">
        <v>690</v>
      </c>
      <c r="AZ110" s="1">
        <v>3173</v>
      </c>
      <c r="BA110" s="1">
        <v>3001</v>
      </c>
      <c r="BB110" s="13">
        <v>690</v>
      </c>
      <c r="BC110" s="1">
        <v>2826</v>
      </c>
      <c r="BD110" s="1">
        <v>3348</v>
      </c>
      <c r="BE110" s="1"/>
      <c r="BF110" s="13">
        <v>690</v>
      </c>
      <c r="BG110" s="503">
        <f t="shared" si="174"/>
        <v>1237.25</v>
      </c>
      <c r="BH110" s="503">
        <f t="shared" si="175"/>
        <v>330.75</v>
      </c>
      <c r="BI110" s="13">
        <v>690</v>
      </c>
      <c r="BJ110" s="1">
        <v>889</v>
      </c>
      <c r="BK110" s="1">
        <v>679</v>
      </c>
      <c r="BL110" s="13">
        <v>690</v>
      </c>
      <c r="BM110" s="1">
        <v>658</v>
      </c>
      <c r="BN110" s="1">
        <v>262</v>
      </c>
      <c r="BO110" s="1">
        <v>231</v>
      </c>
      <c r="BP110" s="1">
        <v>417</v>
      </c>
      <c r="BQ110" s="1"/>
      <c r="BR110" s="499"/>
      <c r="BS110" s="499">
        <v>0.7890625</v>
      </c>
      <c r="BT110" s="899">
        <v>690</v>
      </c>
      <c r="BU110" s="1">
        <v>1568</v>
      </c>
      <c r="BV110" s="900">
        <f t="shared" si="176"/>
        <v>1237.25</v>
      </c>
      <c r="BW110" s="900">
        <f t="shared" si="177"/>
        <v>330.75</v>
      </c>
      <c r="CA110" s="810">
        <v>690</v>
      </c>
      <c r="CB110" s="809">
        <v>1568</v>
      </c>
    </row>
    <row r="111" spans="1:80" ht="15">
      <c r="A111" s="388">
        <v>91</v>
      </c>
      <c r="B111" s="389" t="s">
        <v>47</v>
      </c>
      <c r="C111" s="352">
        <f t="shared" si="206"/>
        <v>1653</v>
      </c>
      <c r="D111" s="353">
        <f t="shared" si="203"/>
        <v>26.409969643713055</v>
      </c>
      <c r="E111" s="354">
        <f t="shared" si="207"/>
        <v>2984</v>
      </c>
      <c r="F111" s="353">
        <f t="shared" si="204"/>
        <v>47.675347499600576</v>
      </c>
      <c r="G111" s="354">
        <f t="shared" si="208"/>
        <v>1563</v>
      </c>
      <c r="H111" s="353">
        <f t="shared" si="202"/>
        <v>24.972040262022688</v>
      </c>
      <c r="I111" s="354">
        <f t="shared" si="209"/>
        <v>9</v>
      </c>
      <c r="J111" s="355">
        <f t="shared" si="168"/>
        <v>0.14379293816903657</v>
      </c>
      <c r="K111" s="354">
        <f t="shared" si="210"/>
        <v>50</v>
      </c>
      <c r="L111" s="356">
        <f t="shared" si="205"/>
        <v>0.79884965649464779</v>
      </c>
      <c r="M111" s="360">
        <f t="shared" si="211"/>
        <v>3302</v>
      </c>
      <c r="N111" s="357">
        <f t="shared" si="178"/>
        <v>52.756031314906537</v>
      </c>
      <c r="O111" s="358">
        <f t="shared" si="212"/>
        <v>2957</v>
      </c>
      <c r="P111" s="359">
        <f t="shared" si="169"/>
        <v>47.243968685093471</v>
      </c>
      <c r="Q111" s="360">
        <f t="shared" si="213"/>
        <v>512</v>
      </c>
      <c r="R111" s="357">
        <f t="shared" si="161"/>
        <v>54.179894179894184</v>
      </c>
      <c r="S111" s="358">
        <f t="shared" si="214"/>
        <v>433</v>
      </c>
      <c r="T111" s="361">
        <f t="shared" si="162"/>
        <v>45.820105820105823</v>
      </c>
      <c r="U111" s="360">
        <f t="shared" si="215"/>
        <v>2605</v>
      </c>
      <c r="V111" s="353">
        <f t="shared" si="163"/>
        <v>41.620067103371142</v>
      </c>
      <c r="W111" s="358">
        <f t="shared" si="216"/>
        <v>3654</v>
      </c>
      <c r="X111" s="361">
        <f t="shared" si="164"/>
        <v>58.379932896628851</v>
      </c>
      <c r="Y111" s="360">
        <f t="shared" si="217"/>
        <v>793.46325208500002</v>
      </c>
      <c r="Z111" s="353">
        <f t="shared" si="218"/>
        <v>83.964365299999997</v>
      </c>
      <c r="AA111" s="360">
        <f t="shared" si="219"/>
        <v>151.53674791499998</v>
      </c>
      <c r="AB111" s="361">
        <f t="shared" si="220"/>
        <v>16.035634699999999</v>
      </c>
      <c r="AC111" s="360">
        <f t="shared" si="221"/>
        <v>355</v>
      </c>
      <c r="AD111" s="353">
        <f t="shared" si="165"/>
        <v>37.566137566137563</v>
      </c>
      <c r="AE111" s="358">
        <f t="shared" si="222"/>
        <v>204</v>
      </c>
      <c r="AF111" s="353">
        <f t="shared" si="170"/>
        <v>21.587301587301589</v>
      </c>
      <c r="AG111" s="358">
        <f t="shared" si="223"/>
        <v>157</v>
      </c>
      <c r="AH111" s="357">
        <f t="shared" si="166"/>
        <v>16.613756613756614</v>
      </c>
      <c r="AI111" s="358">
        <f t="shared" si="224"/>
        <v>228</v>
      </c>
      <c r="AJ111" s="357">
        <f t="shared" si="171"/>
        <v>24.126984126984127</v>
      </c>
      <c r="AK111" s="358">
        <f t="shared" si="225"/>
        <v>0</v>
      </c>
      <c r="AL111" s="353">
        <f t="shared" si="172"/>
        <v>0</v>
      </c>
      <c r="AM111" s="358">
        <f t="shared" si="226"/>
        <v>1</v>
      </c>
      <c r="AN111" s="361">
        <f t="shared" si="167"/>
        <v>0.10582010582010583</v>
      </c>
      <c r="AO111" s="723">
        <f t="shared" si="227"/>
        <v>6259</v>
      </c>
      <c r="AP111" s="362">
        <f t="shared" si="173"/>
        <v>945</v>
      </c>
      <c r="AS111" s="13">
        <v>697</v>
      </c>
      <c r="AT111" s="1">
        <v>5528</v>
      </c>
      <c r="AU111" s="1">
        <v>6985</v>
      </c>
      <c r="AV111" s="1">
        <v>2428</v>
      </c>
      <c r="AW111" s="1">
        <v>15</v>
      </c>
      <c r="AX111" s="1">
        <v>86</v>
      </c>
      <c r="AY111" s="13">
        <v>697</v>
      </c>
      <c r="AZ111" s="1">
        <v>7376</v>
      </c>
      <c r="BA111" s="1">
        <v>7666</v>
      </c>
      <c r="BB111" s="13">
        <v>697</v>
      </c>
      <c r="BC111" s="1">
        <v>9031</v>
      </c>
      <c r="BD111" s="1">
        <v>6011</v>
      </c>
      <c r="BE111" s="1"/>
      <c r="BF111" s="13">
        <v>697</v>
      </c>
      <c r="BG111" s="503">
        <f t="shared" si="174"/>
        <v>13124.582432646999</v>
      </c>
      <c r="BH111" s="503">
        <f t="shared" si="175"/>
        <v>1246.4175673530008</v>
      </c>
      <c r="BI111" s="13">
        <v>697</v>
      </c>
      <c r="BJ111" s="1">
        <v>6832</v>
      </c>
      <c r="BK111" s="1">
        <v>7539</v>
      </c>
      <c r="BL111" s="13">
        <v>697</v>
      </c>
      <c r="BM111" s="1">
        <v>3763</v>
      </c>
      <c r="BN111" s="1">
        <v>3700</v>
      </c>
      <c r="BO111" s="1">
        <v>3057</v>
      </c>
      <c r="BP111" s="1">
        <v>3826</v>
      </c>
      <c r="BQ111" s="1">
        <v>12</v>
      </c>
      <c r="BR111" s="499">
        <v>13</v>
      </c>
      <c r="BS111" s="499">
        <v>0.91326855699999998</v>
      </c>
      <c r="BT111" s="899">
        <v>697</v>
      </c>
      <c r="BU111" s="1">
        <v>14371</v>
      </c>
      <c r="BV111" s="900">
        <f t="shared" si="176"/>
        <v>13124.582432646999</v>
      </c>
      <c r="BW111" s="900">
        <f t="shared" si="177"/>
        <v>1246.4175673530008</v>
      </c>
      <c r="CA111" s="810">
        <v>697</v>
      </c>
      <c r="CB111" s="809">
        <v>14371</v>
      </c>
    </row>
    <row r="112" spans="1:80" ht="15">
      <c r="A112" s="388">
        <v>93</v>
      </c>
      <c r="B112" s="389" t="s">
        <v>49</v>
      </c>
      <c r="C112" s="352">
        <f t="shared" si="206"/>
        <v>9475</v>
      </c>
      <c r="D112" s="353">
        <f t="shared" si="203"/>
        <v>68.038201924457852</v>
      </c>
      <c r="E112" s="354">
        <f t="shared" si="207"/>
        <v>3575</v>
      </c>
      <c r="F112" s="353">
        <f t="shared" si="204"/>
        <v>25.671406003159557</v>
      </c>
      <c r="G112" s="354">
        <f t="shared" si="208"/>
        <v>863</v>
      </c>
      <c r="H112" s="353">
        <f t="shared" si="202"/>
        <v>6.1970415050983778</v>
      </c>
      <c r="I112" s="354">
        <f t="shared" si="209"/>
        <v>1</v>
      </c>
      <c r="J112" s="355">
        <f t="shared" si="168"/>
        <v>7.1808128680166594E-3</v>
      </c>
      <c r="K112" s="354">
        <f t="shared" si="210"/>
        <v>12</v>
      </c>
      <c r="L112" s="356">
        <f t="shared" si="205"/>
        <v>8.6169754416199909E-2</v>
      </c>
      <c r="M112" s="360">
        <f t="shared" si="211"/>
        <v>7238</v>
      </c>
      <c r="N112" s="357">
        <f t="shared" si="178"/>
        <v>51.974723538704581</v>
      </c>
      <c r="O112" s="358">
        <f t="shared" si="212"/>
        <v>6688</v>
      </c>
      <c r="P112" s="359">
        <f t="shared" si="169"/>
        <v>48.025276461295419</v>
      </c>
      <c r="Q112" s="360">
        <f t="shared" si="213"/>
        <v>679</v>
      </c>
      <c r="R112" s="357">
        <f t="shared" si="161"/>
        <v>53.046875000000007</v>
      </c>
      <c r="S112" s="358">
        <f t="shared" si="214"/>
        <v>601</v>
      </c>
      <c r="T112" s="361">
        <f t="shared" si="162"/>
        <v>46.953125</v>
      </c>
      <c r="U112" s="360">
        <f t="shared" si="215"/>
        <v>4214</v>
      </c>
      <c r="V112" s="353">
        <f t="shared" si="163"/>
        <v>30.259945425822206</v>
      </c>
      <c r="W112" s="358">
        <f t="shared" si="216"/>
        <v>9712</v>
      </c>
      <c r="X112" s="361">
        <f t="shared" si="164"/>
        <v>69.740054574177805</v>
      </c>
      <c r="Y112" s="360">
        <f t="shared" si="217"/>
        <v>1112.09344128</v>
      </c>
      <c r="Z112" s="353">
        <f t="shared" si="218"/>
        <v>86.882300099999995</v>
      </c>
      <c r="AA112" s="360">
        <f t="shared" si="219"/>
        <v>167.90655872000002</v>
      </c>
      <c r="AB112" s="361">
        <f t="shared" si="220"/>
        <v>13.117699900000002</v>
      </c>
      <c r="AC112" s="360">
        <f t="shared" si="221"/>
        <v>479</v>
      </c>
      <c r="AD112" s="353">
        <f t="shared" si="165"/>
        <v>37.421875</v>
      </c>
      <c r="AE112" s="358">
        <f t="shared" si="222"/>
        <v>320</v>
      </c>
      <c r="AF112" s="353">
        <f t="shared" si="170"/>
        <v>25</v>
      </c>
      <c r="AG112" s="358">
        <f t="shared" si="223"/>
        <v>200</v>
      </c>
      <c r="AH112" s="357">
        <f t="shared" si="166"/>
        <v>15.625</v>
      </c>
      <c r="AI112" s="358">
        <f t="shared" si="224"/>
        <v>281</v>
      </c>
      <c r="AJ112" s="357">
        <f t="shared" si="171"/>
        <v>21.953125</v>
      </c>
      <c r="AK112" s="358">
        <f t="shared" si="225"/>
        <v>0</v>
      </c>
      <c r="AL112" s="353">
        <f t="shared" si="172"/>
        <v>0</v>
      </c>
      <c r="AM112" s="358">
        <f t="shared" si="226"/>
        <v>0</v>
      </c>
      <c r="AN112" s="361">
        <f t="shared" si="167"/>
        <v>0</v>
      </c>
      <c r="AO112" s="723">
        <f t="shared" si="227"/>
        <v>13926</v>
      </c>
      <c r="AP112" s="362">
        <f t="shared" si="173"/>
        <v>1280</v>
      </c>
      <c r="AS112" s="13">
        <v>736</v>
      </c>
      <c r="AT112" s="1">
        <v>6640</v>
      </c>
      <c r="AU112" s="1">
        <v>16861</v>
      </c>
      <c r="AV112" s="1">
        <v>864</v>
      </c>
      <c r="AW112" s="1">
        <v>2</v>
      </c>
      <c r="AX112" s="1">
        <v>31</v>
      </c>
      <c r="AY112" s="13">
        <v>736</v>
      </c>
      <c r="AZ112" s="1">
        <v>11189</v>
      </c>
      <c r="BA112" s="1">
        <v>13209</v>
      </c>
      <c r="BB112" s="13">
        <v>736</v>
      </c>
      <c r="BC112" s="1">
        <v>19052</v>
      </c>
      <c r="BD112" s="1">
        <v>5346</v>
      </c>
      <c r="BE112" s="1"/>
      <c r="BF112" s="13">
        <v>736</v>
      </c>
      <c r="BG112" s="503">
        <f t="shared" si="174"/>
        <v>13637.382826380001</v>
      </c>
      <c r="BH112" s="503">
        <f t="shared" si="175"/>
        <v>1558.6171736199994</v>
      </c>
      <c r="BI112" s="13">
        <v>736</v>
      </c>
      <c r="BJ112" s="1">
        <v>9164</v>
      </c>
      <c r="BK112" s="1">
        <v>6032</v>
      </c>
      <c r="BL112" s="13">
        <v>736</v>
      </c>
      <c r="BM112" s="1">
        <v>7145</v>
      </c>
      <c r="BN112" s="1">
        <v>2273</v>
      </c>
      <c r="BO112" s="1">
        <v>2017</v>
      </c>
      <c r="BP112" s="1">
        <v>3757</v>
      </c>
      <c r="BQ112" s="1">
        <v>2</v>
      </c>
      <c r="BR112" s="499">
        <v>2</v>
      </c>
      <c r="BS112" s="499">
        <v>0.89743240499999999</v>
      </c>
      <c r="BT112" s="899">
        <v>736</v>
      </c>
      <c r="BU112" s="1">
        <v>15196</v>
      </c>
      <c r="BV112" s="900">
        <f t="shared" si="176"/>
        <v>13637.382826380001</v>
      </c>
      <c r="BW112" s="900">
        <f t="shared" si="177"/>
        <v>1558.6171736199994</v>
      </c>
      <c r="CA112" s="810">
        <v>736</v>
      </c>
      <c r="CB112" s="809">
        <v>15196</v>
      </c>
    </row>
    <row r="113" spans="1:80" ht="15">
      <c r="A113" s="388">
        <v>101</v>
      </c>
      <c r="B113" s="389" t="s">
        <v>976</v>
      </c>
      <c r="C113" s="352">
        <f t="shared" si="206"/>
        <v>3628</v>
      </c>
      <c r="D113" s="353">
        <f t="shared" si="203"/>
        <v>19.357592572831077</v>
      </c>
      <c r="E113" s="354">
        <f t="shared" si="207"/>
        <v>12682</v>
      </c>
      <c r="F113" s="353">
        <f t="shared" si="204"/>
        <v>67.666204247145444</v>
      </c>
      <c r="G113" s="354">
        <f t="shared" si="208"/>
        <v>2355</v>
      </c>
      <c r="H113" s="353">
        <f t="shared" si="202"/>
        <v>12.565361220787535</v>
      </c>
      <c r="I113" s="354">
        <f t="shared" si="209"/>
        <v>10</v>
      </c>
      <c r="J113" s="355">
        <f t="shared" si="168"/>
        <v>5.3356098602070211E-2</v>
      </c>
      <c r="K113" s="354">
        <f t="shared" si="210"/>
        <v>67</v>
      </c>
      <c r="L113" s="356">
        <f t="shared" si="205"/>
        <v>0.35748586063387044</v>
      </c>
      <c r="M113" s="360">
        <f t="shared" si="211"/>
        <v>9600</v>
      </c>
      <c r="N113" s="357">
        <f t="shared" si="178"/>
        <v>51.221854657987407</v>
      </c>
      <c r="O113" s="358">
        <f t="shared" si="212"/>
        <v>9142</v>
      </c>
      <c r="P113" s="359">
        <f t="shared" si="169"/>
        <v>48.778145342012593</v>
      </c>
      <c r="Q113" s="360">
        <f t="shared" si="213"/>
        <v>4106</v>
      </c>
      <c r="R113" s="357">
        <f t="shared" si="161"/>
        <v>53.57515657620042</v>
      </c>
      <c r="S113" s="358">
        <f t="shared" si="214"/>
        <v>3558</v>
      </c>
      <c r="T113" s="361">
        <f t="shared" si="162"/>
        <v>46.424843423799587</v>
      </c>
      <c r="U113" s="360">
        <f t="shared" si="215"/>
        <v>9718</v>
      </c>
      <c r="V113" s="353">
        <f t="shared" si="163"/>
        <v>51.851456621491835</v>
      </c>
      <c r="W113" s="358">
        <f t="shared" si="216"/>
        <v>9024</v>
      </c>
      <c r="X113" s="361">
        <f t="shared" si="164"/>
        <v>48.148543378508165</v>
      </c>
      <c r="Y113" s="360">
        <f t="shared" si="217"/>
        <v>6170.3803069920004</v>
      </c>
      <c r="Z113" s="353">
        <f t="shared" si="218"/>
        <v>80.511225300000007</v>
      </c>
      <c r="AA113" s="360">
        <f t="shared" si="219"/>
        <v>1493.6196930079996</v>
      </c>
      <c r="AB113" s="361">
        <f t="shared" si="220"/>
        <v>19.488774699999993</v>
      </c>
      <c r="AC113" s="360">
        <f t="shared" si="221"/>
        <v>2960</v>
      </c>
      <c r="AD113" s="353">
        <f t="shared" si="165"/>
        <v>38.622129436325679</v>
      </c>
      <c r="AE113" s="358">
        <f t="shared" si="222"/>
        <v>1602</v>
      </c>
      <c r="AF113" s="353">
        <f t="shared" si="170"/>
        <v>20.902922755741127</v>
      </c>
      <c r="AG113" s="358">
        <f t="shared" si="223"/>
        <v>1137</v>
      </c>
      <c r="AH113" s="357">
        <f t="shared" si="166"/>
        <v>14.835594989561587</v>
      </c>
      <c r="AI113" s="358">
        <f t="shared" si="224"/>
        <v>1955</v>
      </c>
      <c r="AJ113" s="357">
        <f t="shared" si="171"/>
        <v>25.508872651356995</v>
      </c>
      <c r="AK113" s="358">
        <f t="shared" si="225"/>
        <v>9</v>
      </c>
      <c r="AL113" s="353">
        <f t="shared" si="172"/>
        <v>0.11743215031315239</v>
      </c>
      <c r="AM113" s="358">
        <f t="shared" si="226"/>
        <v>1</v>
      </c>
      <c r="AN113" s="361">
        <f t="shared" si="167"/>
        <v>1.3048016701461376E-2</v>
      </c>
      <c r="AO113" s="723">
        <f t="shared" si="227"/>
        <v>18742</v>
      </c>
      <c r="AP113" s="362">
        <f t="shared" si="173"/>
        <v>7664</v>
      </c>
      <c r="AS113" s="13">
        <v>756</v>
      </c>
      <c r="AT113" s="1">
        <v>9599</v>
      </c>
      <c r="AU113" s="1">
        <v>10767</v>
      </c>
      <c r="AV113" s="1">
        <v>2654</v>
      </c>
      <c r="AW113" s="1">
        <v>8</v>
      </c>
      <c r="AX113" s="1">
        <v>26</v>
      </c>
      <c r="AY113" s="13">
        <v>756</v>
      </c>
      <c r="AZ113" s="1">
        <v>11363</v>
      </c>
      <c r="BA113" s="1">
        <v>11691</v>
      </c>
      <c r="BB113" s="13">
        <v>756</v>
      </c>
      <c r="BC113" s="1">
        <v>10236</v>
      </c>
      <c r="BD113" s="1">
        <v>12818</v>
      </c>
      <c r="BE113" s="1"/>
      <c r="BF113" s="13">
        <v>756</v>
      </c>
      <c r="BG113" s="503">
        <f t="shared" si="174"/>
        <v>6269.2938311180005</v>
      </c>
      <c r="BH113" s="503">
        <f t="shared" si="175"/>
        <v>871.70616888199947</v>
      </c>
      <c r="BI113" s="13">
        <v>756</v>
      </c>
      <c r="BJ113" s="1">
        <v>3958</v>
      </c>
      <c r="BK113" s="1">
        <v>3183</v>
      </c>
      <c r="BL113" s="13">
        <v>756</v>
      </c>
      <c r="BM113" s="1">
        <v>2873</v>
      </c>
      <c r="BN113" s="1">
        <v>1482</v>
      </c>
      <c r="BO113" s="1">
        <v>1083</v>
      </c>
      <c r="BP113" s="1">
        <v>1700</v>
      </c>
      <c r="BQ113" s="1">
        <v>2</v>
      </c>
      <c r="BR113" s="499">
        <v>1</v>
      </c>
      <c r="BS113" s="499">
        <v>0.87792939800000003</v>
      </c>
      <c r="BT113" s="899">
        <v>756</v>
      </c>
      <c r="BU113" s="1">
        <v>7141</v>
      </c>
      <c r="BV113" s="900">
        <f t="shared" si="176"/>
        <v>6269.2938311180005</v>
      </c>
      <c r="BW113" s="900">
        <f t="shared" si="177"/>
        <v>871.70616888199947</v>
      </c>
      <c r="CA113" s="810">
        <v>756</v>
      </c>
      <c r="CB113" s="809">
        <v>7141</v>
      </c>
    </row>
    <row r="114" spans="1:80" ht="15">
      <c r="A114" s="388">
        <v>145</v>
      </c>
      <c r="B114" s="389" t="s">
        <v>69</v>
      </c>
      <c r="C114" s="352">
        <f t="shared" si="206"/>
        <v>332</v>
      </c>
      <c r="D114" s="353">
        <f t="shared" si="203"/>
        <v>9.5320126327878274</v>
      </c>
      <c r="E114" s="354">
        <f t="shared" si="207"/>
        <v>2399</v>
      </c>
      <c r="F114" s="353">
        <f t="shared" si="204"/>
        <v>68.877404536319261</v>
      </c>
      <c r="G114" s="354">
        <f t="shared" si="208"/>
        <v>724</v>
      </c>
      <c r="H114" s="353">
        <f t="shared" si="202"/>
        <v>20.786678151019235</v>
      </c>
      <c r="I114" s="354">
        <f t="shared" si="209"/>
        <v>9</v>
      </c>
      <c r="J114" s="355">
        <f t="shared" si="168"/>
        <v>0.2583979328165375</v>
      </c>
      <c r="K114" s="354">
        <f t="shared" si="210"/>
        <v>19</v>
      </c>
      <c r="L114" s="356">
        <f t="shared" si="205"/>
        <v>0.54550674705713464</v>
      </c>
      <c r="M114" s="360">
        <f t="shared" si="211"/>
        <v>1744</v>
      </c>
      <c r="N114" s="357">
        <f t="shared" si="178"/>
        <v>50.071777203560153</v>
      </c>
      <c r="O114" s="358">
        <f t="shared" si="212"/>
        <v>1739</v>
      </c>
      <c r="P114" s="359">
        <f t="shared" si="169"/>
        <v>49.928222796439854</v>
      </c>
      <c r="Q114" s="360">
        <f t="shared" si="213"/>
        <v>418</v>
      </c>
      <c r="R114" s="357">
        <f t="shared" si="161"/>
        <v>52.911392405063296</v>
      </c>
      <c r="S114" s="358">
        <f t="shared" si="214"/>
        <v>372</v>
      </c>
      <c r="T114" s="361">
        <f t="shared" si="162"/>
        <v>47.088607594936711</v>
      </c>
      <c r="U114" s="360">
        <f t="shared" si="215"/>
        <v>2016</v>
      </c>
      <c r="V114" s="353">
        <f t="shared" si="163"/>
        <v>57.881136950904391</v>
      </c>
      <c r="W114" s="358">
        <f t="shared" si="216"/>
        <v>1467</v>
      </c>
      <c r="X114" s="361">
        <f t="shared" si="164"/>
        <v>42.118863049095609</v>
      </c>
      <c r="Y114" s="360">
        <f t="shared" si="217"/>
        <v>719.98522931999992</v>
      </c>
      <c r="Z114" s="353">
        <f t="shared" si="218"/>
        <v>91.137370799999999</v>
      </c>
      <c r="AA114" s="360">
        <f t="shared" si="219"/>
        <v>70.014770680000083</v>
      </c>
      <c r="AB114" s="361">
        <f t="shared" si="220"/>
        <v>8.8626292000000113</v>
      </c>
      <c r="AC114" s="360">
        <f t="shared" si="221"/>
        <v>315</v>
      </c>
      <c r="AD114" s="353">
        <f t="shared" si="165"/>
        <v>39.87341772151899</v>
      </c>
      <c r="AE114" s="358">
        <f t="shared" si="222"/>
        <v>170</v>
      </c>
      <c r="AF114" s="353">
        <f t="shared" si="170"/>
        <v>21.518987341772153</v>
      </c>
      <c r="AG114" s="358">
        <f t="shared" si="223"/>
        <v>103</v>
      </c>
      <c r="AH114" s="357">
        <f t="shared" si="166"/>
        <v>13.037974683544304</v>
      </c>
      <c r="AI114" s="358">
        <f t="shared" si="224"/>
        <v>202</v>
      </c>
      <c r="AJ114" s="357">
        <f t="shared" si="171"/>
        <v>25.569620253164555</v>
      </c>
      <c r="AK114" s="358">
        <f t="shared" si="225"/>
        <v>0</v>
      </c>
      <c r="AL114" s="353">
        <f t="shared" si="172"/>
        <v>0</v>
      </c>
      <c r="AM114" s="358">
        <f t="shared" si="226"/>
        <v>0</v>
      </c>
      <c r="AN114" s="361">
        <f t="shared" si="167"/>
        <v>0</v>
      </c>
      <c r="AO114" s="723">
        <f t="shared" si="227"/>
        <v>3483</v>
      </c>
      <c r="AP114" s="362">
        <f t="shared" si="173"/>
        <v>790</v>
      </c>
      <c r="AS114" s="13">
        <v>761</v>
      </c>
      <c r="AT114" s="1">
        <v>1202</v>
      </c>
      <c r="AU114" s="1">
        <v>5405</v>
      </c>
      <c r="AV114" s="1">
        <v>1195</v>
      </c>
      <c r="AW114" s="1">
        <v>1</v>
      </c>
      <c r="AX114" s="1">
        <v>21</v>
      </c>
      <c r="AY114" s="13">
        <v>761</v>
      </c>
      <c r="AZ114" s="1">
        <v>3922</v>
      </c>
      <c r="BA114" s="1">
        <v>3902</v>
      </c>
      <c r="BB114" s="13">
        <v>761</v>
      </c>
      <c r="BC114" s="1">
        <v>3750</v>
      </c>
      <c r="BD114" s="1">
        <v>4074</v>
      </c>
      <c r="BE114" s="1"/>
      <c r="BF114" s="13">
        <v>761</v>
      </c>
      <c r="BG114" s="503">
        <f t="shared" si="174"/>
        <v>2354.3032925729999</v>
      </c>
      <c r="BH114" s="503">
        <f t="shared" si="175"/>
        <v>684.69670742700009</v>
      </c>
      <c r="BI114" s="13">
        <v>761</v>
      </c>
      <c r="BJ114" s="1">
        <v>1753</v>
      </c>
      <c r="BK114" s="1">
        <v>1286</v>
      </c>
      <c r="BL114" s="13">
        <v>761</v>
      </c>
      <c r="BM114" s="1">
        <v>1328</v>
      </c>
      <c r="BN114" s="1">
        <v>574</v>
      </c>
      <c r="BO114" s="1">
        <v>424</v>
      </c>
      <c r="BP114" s="1">
        <v>711</v>
      </c>
      <c r="BQ114" s="1">
        <v>1</v>
      </c>
      <c r="BR114" s="499">
        <v>1</v>
      </c>
      <c r="BS114" s="499">
        <v>0.77469670700000004</v>
      </c>
      <c r="BT114" s="899">
        <v>761</v>
      </c>
      <c r="BU114" s="1">
        <v>3039</v>
      </c>
      <c r="BV114" s="900">
        <f t="shared" si="176"/>
        <v>2354.3032925729999</v>
      </c>
      <c r="BW114" s="900">
        <f t="shared" si="177"/>
        <v>684.69670742700009</v>
      </c>
      <c r="CA114" s="810">
        <v>761</v>
      </c>
      <c r="CB114" s="809">
        <v>3039</v>
      </c>
    </row>
    <row r="115" spans="1:80" ht="15">
      <c r="A115" s="388">
        <v>209</v>
      </c>
      <c r="B115" s="389" t="s">
        <v>88</v>
      </c>
      <c r="C115" s="352">
        <f t="shared" si="206"/>
        <v>2578</v>
      </c>
      <c r="D115" s="353">
        <f t="shared" si="203"/>
        <v>19.202979515828677</v>
      </c>
      <c r="E115" s="354">
        <f t="shared" si="207"/>
        <v>6775</v>
      </c>
      <c r="F115" s="353">
        <f t="shared" si="204"/>
        <v>50.465549348230908</v>
      </c>
      <c r="G115" s="354">
        <f t="shared" si="208"/>
        <v>3982</v>
      </c>
      <c r="H115" s="353">
        <f t="shared" si="202"/>
        <v>29.661080074487895</v>
      </c>
      <c r="I115" s="354">
        <f t="shared" si="209"/>
        <v>15</v>
      </c>
      <c r="J115" s="355">
        <f t="shared" si="168"/>
        <v>0.11173184357541899</v>
      </c>
      <c r="K115" s="354">
        <f t="shared" si="210"/>
        <v>75</v>
      </c>
      <c r="L115" s="356">
        <f t="shared" si="205"/>
        <v>0.55865921787709494</v>
      </c>
      <c r="M115" s="360">
        <f t="shared" si="211"/>
        <v>6908</v>
      </c>
      <c r="N115" s="357">
        <f t="shared" si="178"/>
        <v>51.456238361266294</v>
      </c>
      <c r="O115" s="358">
        <f t="shared" si="212"/>
        <v>6517</v>
      </c>
      <c r="P115" s="359">
        <f t="shared" si="169"/>
        <v>48.543761638733706</v>
      </c>
      <c r="Q115" s="360">
        <f t="shared" si="213"/>
        <v>1803</v>
      </c>
      <c r="R115" s="357">
        <f t="shared" si="161"/>
        <v>54.127889522665861</v>
      </c>
      <c r="S115" s="358">
        <f t="shared" si="214"/>
        <v>1528</v>
      </c>
      <c r="T115" s="361">
        <f t="shared" si="162"/>
        <v>45.872110477334132</v>
      </c>
      <c r="U115" s="360">
        <f t="shared" si="215"/>
        <v>5577</v>
      </c>
      <c r="V115" s="353">
        <f t="shared" si="163"/>
        <v>41.541899441340782</v>
      </c>
      <c r="W115" s="358">
        <f t="shared" si="216"/>
        <v>7848</v>
      </c>
      <c r="X115" s="361">
        <f t="shared" si="164"/>
        <v>58.458100558659218</v>
      </c>
      <c r="Y115" s="360">
        <f t="shared" si="217"/>
        <v>2688.3599631399998</v>
      </c>
      <c r="Z115" s="353">
        <f t="shared" si="218"/>
        <v>80.70729399999999</v>
      </c>
      <c r="AA115" s="360">
        <f t="shared" si="219"/>
        <v>642.64003686000024</v>
      </c>
      <c r="AB115" s="361">
        <f t="shared" si="220"/>
        <v>19.292706000000006</v>
      </c>
      <c r="AC115" s="360">
        <f t="shared" si="221"/>
        <v>1242</v>
      </c>
      <c r="AD115" s="353">
        <f t="shared" si="165"/>
        <v>37.286100270189131</v>
      </c>
      <c r="AE115" s="358">
        <f t="shared" si="222"/>
        <v>581</v>
      </c>
      <c r="AF115" s="353">
        <f t="shared" si="170"/>
        <v>17.442209546682676</v>
      </c>
      <c r="AG115" s="358">
        <f t="shared" si="223"/>
        <v>558</v>
      </c>
      <c r="AH115" s="357">
        <f t="shared" si="166"/>
        <v>16.751726208345843</v>
      </c>
      <c r="AI115" s="358">
        <f t="shared" si="224"/>
        <v>946</v>
      </c>
      <c r="AJ115" s="357">
        <f t="shared" si="171"/>
        <v>28.399879915941156</v>
      </c>
      <c r="AK115" s="358">
        <f t="shared" si="225"/>
        <v>3</v>
      </c>
      <c r="AL115" s="353">
        <f t="shared" si="172"/>
        <v>9.0063044130891626E-2</v>
      </c>
      <c r="AM115" s="358">
        <f t="shared" si="226"/>
        <v>1</v>
      </c>
      <c r="AN115" s="361">
        <f t="shared" si="167"/>
        <v>3.0021014710297209E-2</v>
      </c>
      <c r="AO115" s="723">
        <f t="shared" si="227"/>
        <v>13425</v>
      </c>
      <c r="AP115" s="362">
        <f t="shared" si="173"/>
        <v>3331</v>
      </c>
      <c r="AS115" s="13">
        <v>789</v>
      </c>
      <c r="AT115" s="1">
        <v>1300</v>
      </c>
      <c r="AU115" s="1">
        <v>7106</v>
      </c>
      <c r="AV115" s="1">
        <v>739</v>
      </c>
      <c r="AW115" s="1">
        <v>26</v>
      </c>
      <c r="AX115" s="1">
        <v>16</v>
      </c>
      <c r="AY115" s="13">
        <v>789</v>
      </c>
      <c r="AZ115" s="1">
        <v>4314</v>
      </c>
      <c r="BA115" s="1">
        <v>4873</v>
      </c>
      <c r="BB115" s="13">
        <v>789</v>
      </c>
      <c r="BC115" s="1">
        <v>3950</v>
      </c>
      <c r="BD115" s="1">
        <v>5237</v>
      </c>
      <c r="BE115" s="1"/>
      <c r="BF115" s="13">
        <v>789</v>
      </c>
      <c r="BG115" s="503">
        <f t="shared" si="174"/>
        <v>3242.4383550019998</v>
      </c>
      <c r="BH115" s="503">
        <f t="shared" si="175"/>
        <v>1223.5616449980002</v>
      </c>
      <c r="BI115" s="13">
        <v>789</v>
      </c>
      <c r="BJ115" s="1">
        <v>2501</v>
      </c>
      <c r="BK115" s="1">
        <v>1965</v>
      </c>
      <c r="BL115" s="13">
        <v>789</v>
      </c>
      <c r="BM115" s="1">
        <v>1879</v>
      </c>
      <c r="BN115" s="1">
        <v>816</v>
      </c>
      <c r="BO115" s="1">
        <v>619</v>
      </c>
      <c r="BP115" s="1">
        <v>1147</v>
      </c>
      <c r="BQ115" s="1">
        <v>3</v>
      </c>
      <c r="BR115" s="499">
        <v>2</v>
      </c>
      <c r="BS115" s="499">
        <v>0.72602739699999996</v>
      </c>
      <c r="BT115" s="899">
        <v>789</v>
      </c>
      <c r="BU115" s="1">
        <v>4466</v>
      </c>
      <c r="BV115" s="900">
        <f t="shared" si="176"/>
        <v>3242.4383550019998</v>
      </c>
      <c r="BW115" s="900">
        <f t="shared" si="177"/>
        <v>1223.5616449980002</v>
      </c>
      <c r="CA115" s="810">
        <v>789</v>
      </c>
      <c r="CB115" s="809">
        <v>4466</v>
      </c>
    </row>
    <row r="116" spans="1:80" ht="15">
      <c r="A116" s="388">
        <v>282</v>
      </c>
      <c r="B116" s="389" t="s">
        <v>106</v>
      </c>
      <c r="C116" s="352">
        <f t="shared" si="206"/>
        <v>732</v>
      </c>
      <c r="D116" s="353">
        <f t="shared" si="203"/>
        <v>9.5811518324607334</v>
      </c>
      <c r="E116" s="354">
        <f t="shared" si="207"/>
        <v>4211</v>
      </c>
      <c r="F116" s="353">
        <f t="shared" si="204"/>
        <v>55.117801047120416</v>
      </c>
      <c r="G116" s="354">
        <f t="shared" si="208"/>
        <v>2513</v>
      </c>
      <c r="H116" s="353">
        <f t="shared" si="202"/>
        <v>32.892670157068061</v>
      </c>
      <c r="I116" s="354">
        <f t="shared" si="209"/>
        <v>51</v>
      </c>
      <c r="J116" s="355">
        <f t="shared" si="168"/>
        <v>0.66753926701570687</v>
      </c>
      <c r="K116" s="354">
        <f t="shared" si="210"/>
        <v>133</v>
      </c>
      <c r="L116" s="356">
        <f t="shared" si="205"/>
        <v>1.7408376963350785</v>
      </c>
      <c r="M116" s="360">
        <f t="shared" si="211"/>
        <v>3580</v>
      </c>
      <c r="N116" s="357">
        <f t="shared" si="178"/>
        <v>46.858638743455501</v>
      </c>
      <c r="O116" s="358">
        <f t="shared" si="212"/>
        <v>4060</v>
      </c>
      <c r="P116" s="359">
        <f t="shared" si="169"/>
        <v>53.141361256544506</v>
      </c>
      <c r="Q116" s="360">
        <f t="shared" si="213"/>
        <v>3789</v>
      </c>
      <c r="R116" s="357">
        <f t="shared" si="161"/>
        <v>55.655111633372499</v>
      </c>
      <c r="S116" s="358">
        <f t="shared" si="214"/>
        <v>3019</v>
      </c>
      <c r="T116" s="361">
        <f t="shared" si="162"/>
        <v>44.344888366627501</v>
      </c>
      <c r="U116" s="360">
        <f t="shared" si="215"/>
        <v>3694</v>
      </c>
      <c r="V116" s="353">
        <f t="shared" si="163"/>
        <v>48.350785340314133</v>
      </c>
      <c r="W116" s="358">
        <f t="shared" si="216"/>
        <v>3946</v>
      </c>
      <c r="X116" s="361">
        <f t="shared" si="164"/>
        <v>51.64921465968586</v>
      </c>
      <c r="Y116" s="360">
        <f t="shared" si="217"/>
        <v>4962.1582953200004</v>
      </c>
      <c r="Z116" s="353">
        <f t="shared" si="218"/>
        <v>72.887166500000006</v>
      </c>
      <c r="AA116" s="360">
        <f t="shared" si="219"/>
        <v>1845.8417046799996</v>
      </c>
      <c r="AB116" s="361">
        <f t="shared" si="220"/>
        <v>27.112833499999994</v>
      </c>
      <c r="AC116" s="360">
        <f t="shared" si="221"/>
        <v>2795</v>
      </c>
      <c r="AD116" s="353">
        <f t="shared" si="165"/>
        <v>41.054641598119858</v>
      </c>
      <c r="AE116" s="358">
        <f t="shared" si="222"/>
        <v>1045</v>
      </c>
      <c r="AF116" s="353">
        <f t="shared" si="170"/>
        <v>15.349588719153937</v>
      </c>
      <c r="AG116" s="358">
        <f t="shared" si="223"/>
        <v>992</v>
      </c>
      <c r="AH116" s="357">
        <f t="shared" si="166"/>
        <v>14.571092831962398</v>
      </c>
      <c r="AI116" s="358">
        <f t="shared" si="224"/>
        <v>1974</v>
      </c>
      <c r="AJ116" s="357">
        <f t="shared" si="171"/>
        <v>28.995299647473558</v>
      </c>
      <c r="AK116" s="358">
        <f t="shared" si="225"/>
        <v>2</v>
      </c>
      <c r="AL116" s="353">
        <f t="shared" si="172"/>
        <v>2.9377203290246769E-2</v>
      </c>
      <c r="AM116" s="358">
        <f t="shared" si="226"/>
        <v>0</v>
      </c>
      <c r="AN116" s="361">
        <f t="shared" si="167"/>
        <v>0</v>
      </c>
      <c r="AO116" s="723">
        <f t="shared" si="227"/>
        <v>7640</v>
      </c>
      <c r="AP116" s="362">
        <f t="shared" si="173"/>
        <v>6808</v>
      </c>
      <c r="AS116" s="13">
        <v>790</v>
      </c>
      <c r="AT116" s="1">
        <v>14536</v>
      </c>
      <c r="AU116" s="1">
        <v>11498</v>
      </c>
      <c r="AV116" s="1">
        <v>338</v>
      </c>
      <c r="AW116" s="1">
        <v>0</v>
      </c>
      <c r="AX116" s="1">
        <v>142</v>
      </c>
      <c r="AY116" s="13">
        <v>790</v>
      </c>
      <c r="AZ116" s="1">
        <v>13138</v>
      </c>
      <c r="BA116" s="1">
        <v>13376</v>
      </c>
      <c r="BB116" s="13">
        <v>790</v>
      </c>
      <c r="BC116" s="1">
        <v>15685</v>
      </c>
      <c r="BD116" s="1">
        <v>10829</v>
      </c>
      <c r="BE116" s="1"/>
      <c r="BF116" s="13">
        <v>790</v>
      </c>
      <c r="BG116" s="503">
        <f t="shared" si="174"/>
        <v>1493.9398871439998</v>
      </c>
      <c r="BH116" s="503">
        <f t="shared" si="175"/>
        <v>628.06011285600016</v>
      </c>
      <c r="BI116" s="13">
        <v>790</v>
      </c>
      <c r="BJ116" s="1">
        <v>1281</v>
      </c>
      <c r="BK116" s="1">
        <v>841</v>
      </c>
      <c r="BL116" s="13">
        <v>790</v>
      </c>
      <c r="BM116" s="1">
        <v>1108</v>
      </c>
      <c r="BN116" s="1">
        <v>593</v>
      </c>
      <c r="BO116" s="1">
        <v>173</v>
      </c>
      <c r="BP116" s="1">
        <v>248</v>
      </c>
      <c r="BQ116" s="1"/>
      <c r="BR116" s="499"/>
      <c r="BS116" s="499">
        <v>0.70402445199999997</v>
      </c>
      <c r="BT116" s="899">
        <v>790</v>
      </c>
      <c r="BU116" s="1">
        <v>2122</v>
      </c>
      <c r="BV116" s="900">
        <f t="shared" si="176"/>
        <v>1493.9398871439998</v>
      </c>
      <c r="BW116" s="900">
        <f t="shared" si="177"/>
        <v>628.06011285600016</v>
      </c>
      <c r="CA116" s="810">
        <v>790</v>
      </c>
      <c r="CB116" s="809">
        <v>2122</v>
      </c>
    </row>
    <row r="117" spans="1:80" ht="15">
      <c r="A117" s="388">
        <v>353</v>
      </c>
      <c r="B117" s="389" t="s">
        <v>126</v>
      </c>
      <c r="C117" s="352">
        <f t="shared" si="206"/>
        <v>431</v>
      </c>
      <c r="D117" s="353">
        <f t="shared" si="203"/>
        <v>16.160479940007498</v>
      </c>
      <c r="E117" s="354">
        <f t="shared" si="207"/>
        <v>1928</v>
      </c>
      <c r="F117" s="353">
        <f t="shared" si="204"/>
        <v>72.290963629546312</v>
      </c>
      <c r="G117" s="354">
        <f t="shared" si="208"/>
        <v>180</v>
      </c>
      <c r="H117" s="353">
        <f t="shared" si="202"/>
        <v>6.7491563554555682</v>
      </c>
      <c r="I117" s="354">
        <f t="shared" si="209"/>
        <v>2</v>
      </c>
      <c r="J117" s="355">
        <f t="shared" si="168"/>
        <v>7.4990626171728539E-2</v>
      </c>
      <c r="K117" s="354">
        <f t="shared" si="210"/>
        <v>126</v>
      </c>
      <c r="L117" s="356">
        <f t="shared" si="205"/>
        <v>4.7244094488188972</v>
      </c>
      <c r="M117" s="360">
        <f t="shared" si="211"/>
        <v>1279</v>
      </c>
      <c r="N117" s="357">
        <f t="shared" si="178"/>
        <v>47.956505436820393</v>
      </c>
      <c r="O117" s="358">
        <f t="shared" si="212"/>
        <v>1388</v>
      </c>
      <c r="P117" s="359">
        <f t="shared" si="169"/>
        <v>52.043494563179607</v>
      </c>
      <c r="Q117" s="360">
        <f t="shared" si="213"/>
        <v>625</v>
      </c>
      <c r="R117" s="357">
        <f t="shared" si="161"/>
        <v>56.053811659192817</v>
      </c>
      <c r="S117" s="358">
        <f t="shared" si="214"/>
        <v>490</v>
      </c>
      <c r="T117" s="361">
        <f t="shared" si="162"/>
        <v>43.946188340807176</v>
      </c>
      <c r="U117" s="360">
        <f t="shared" si="215"/>
        <v>1421</v>
      </c>
      <c r="V117" s="353">
        <f t="shared" si="163"/>
        <v>53.280839895013123</v>
      </c>
      <c r="W117" s="358">
        <f t="shared" si="216"/>
        <v>1246</v>
      </c>
      <c r="X117" s="361">
        <f t="shared" si="164"/>
        <v>46.719160104986877</v>
      </c>
      <c r="Y117" s="360">
        <f t="shared" si="217"/>
        <v>895.46632091999993</v>
      </c>
      <c r="Z117" s="353">
        <f t="shared" si="218"/>
        <v>80.310880799999993</v>
      </c>
      <c r="AA117" s="360">
        <f t="shared" si="219"/>
        <v>219.53367908000007</v>
      </c>
      <c r="AB117" s="361">
        <f t="shared" si="220"/>
        <v>19.689119200000007</v>
      </c>
      <c r="AC117" s="360">
        <f t="shared" si="221"/>
        <v>486</v>
      </c>
      <c r="AD117" s="353">
        <f t="shared" si="165"/>
        <v>43.587443946188344</v>
      </c>
      <c r="AE117" s="358">
        <f t="shared" si="222"/>
        <v>204</v>
      </c>
      <c r="AF117" s="353">
        <f t="shared" si="170"/>
        <v>18.295964125560538</v>
      </c>
      <c r="AG117" s="358">
        <f t="shared" si="223"/>
        <v>139</v>
      </c>
      <c r="AH117" s="357">
        <f t="shared" si="166"/>
        <v>12.466367713004484</v>
      </c>
      <c r="AI117" s="358">
        <f t="shared" si="224"/>
        <v>286</v>
      </c>
      <c r="AJ117" s="357">
        <f t="shared" si="171"/>
        <v>25.650224215246638</v>
      </c>
      <c r="AK117" s="358">
        <f t="shared" si="225"/>
        <v>0</v>
      </c>
      <c r="AL117" s="353">
        <f t="shared" si="172"/>
        <v>0</v>
      </c>
      <c r="AM117" s="358">
        <f t="shared" si="226"/>
        <v>0</v>
      </c>
      <c r="AN117" s="361">
        <f t="shared" si="167"/>
        <v>0</v>
      </c>
      <c r="AO117" s="723">
        <f t="shared" si="227"/>
        <v>2667</v>
      </c>
      <c r="AP117" s="362">
        <f t="shared" si="173"/>
        <v>1115</v>
      </c>
      <c r="AS117" s="13">
        <v>792</v>
      </c>
      <c r="AT117" s="1">
        <v>255</v>
      </c>
      <c r="AU117" s="1">
        <v>2138</v>
      </c>
      <c r="AV117" s="1">
        <v>562</v>
      </c>
      <c r="AW117" s="1">
        <v>20</v>
      </c>
      <c r="AX117" s="1">
        <v>15</v>
      </c>
      <c r="AY117" s="13">
        <v>792</v>
      </c>
      <c r="AZ117" s="1">
        <v>1328</v>
      </c>
      <c r="BA117" s="1">
        <v>1662</v>
      </c>
      <c r="BB117" s="13">
        <v>792</v>
      </c>
      <c r="BC117" s="1">
        <v>1501</v>
      </c>
      <c r="BD117" s="1">
        <v>1489</v>
      </c>
      <c r="BE117" s="1"/>
      <c r="BF117" s="13">
        <v>792</v>
      </c>
      <c r="BG117" s="503">
        <f t="shared" si="174"/>
        <v>1738.2288865559999</v>
      </c>
      <c r="BH117" s="503">
        <f t="shared" si="175"/>
        <v>345.77111344400009</v>
      </c>
      <c r="BI117" s="13">
        <v>792</v>
      </c>
      <c r="BJ117" s="1">
        <v>1196</v>
      </c>
      <c r="BK117" s="1">
        <v>888</v>
      </c>
      <c r="BL117" s="13">
        <v>792</v>
      </c>
      <c r="BM117" s="1">
        <v>892</v>
      </c>
      <c r="BN117" s="1">
        <v>325</v>
      </c>
      <c r="BO117" s="1">
        <v>303</v>
      </c>
      <c r="BP117" s="1">
        <v>562</v>
      </c>
      <c r="BQ117" s="1">
        <v>1</v>
      </c>
      <c r="BR117" s="499">
        <v>1</v>
      </c>
      <c r="BS117" s="499">
        <v>0.83408295899999996</v>
      </c>
      <c r="BT117" s="899">
        <v>792</v>
      </c>
      <c r="BU117" s="1">
        <v>2084</v>
      </c>
      <c r="BV117" s="900">
        <f t="shared" si="176"/>
        <v>1738.2288865559999</v>
      </c>
      <c r="BW117" s="900">
        <f t="shared" si="177"/>
        <v>345.77111344400009</v>
      </c>
      <c r="CA117" s="810">
        <v>792</v>
      </c>
      <c r="CB117" s="809">
        <v>2084</v>
      </c>
    </row>
    <row r="118" spans="1:80" ht="15">
      <c r="A118" s="388">
        <v>364</v>
      </c>
      <c r="B118" s="389" t="s">
        <v>133</v>
      </c>
      <c r="C118" s="352">
        <f t="shared" si="206"/>
        <v>2689</v>
      </c>
      <c r="D118" s="353">
        <f t="shared" si="203"/>
        <v>28.636847710330137</v>
      </c>
      <c r="E118" s="354">
        <f t="shared" si="207"/>
        <v>4277</v>
      </c>
      <c r="F118" s="353">
        <f t="shared" si="204"/>
        <v>45.548455804046853</v>
      </c>
      <c r="G118" s="354">
        <f t="shared" si="208"/>
        <v>2273</v>
      </c>
      <c r="H118" s="353">
        <f t="shared" si="202"/>
        <v>24.206602768903089</v>
      </c>
      <c r="I118" s="354">
        <f t="shared" si="209"/>
        <v>20</v>
      </c>
      <c r="J118" s="355">
        <f t="shared" si="168"/>
        <v>0.21299254526091588</v>
      </c>
      <c r="K118" s="354">
        <f t="shared" si="210"/>
        <v>131</v>
      </c>
      <c r="L118" s="356">
        <f t="shared" si="205"/>
        <v>1.3951011714589989</v>
      </c>
      <c r="M118" s="360">
        <f t="shared" si="211"/>
        <v>4781</v>
      </c>
      <c r="N118" s="357">
        <f t="shared" si="178"/>
        <v>50.915867944621937</v>
      </c>
      <c r="O118" s="358">
        <f t="shared" si="212"/>
        <v>4609</v>
      </c>
      <c r="P118" s="359">
        <f t="shared" si="169"/>
        <v>49.084132055378063</v>
      </c>
      <c r="Q118" s="360">
        <f t="shared" si="213"/>
        <v>1911</v>
      </c>
      <c r="R118" s="357">
        <f t="shared" si="161"/>
        <v>50</v>
      </c>
      <c r="S118" s="358">
        <f t="shared" si="214"/>
        <v>1911</v>
      </c>
      <c r="T118" s="361">
        <f t="shared" si="162"/>
        <v>50</v>
      </c>
      <c r="U118" s="360">
        <f t="shared" si="215"/>
        <v>3868</v>
      </c>
      <c r="V118" s="353">
        <f t="shared" si="163"/>
        <v>41.192758253461129</v>
      </c>
      <c r="W118" s="358">
        <f t="shared" si="216"/>
        <v>5522</v>
      </c>
      <c r="X118" s="361">
        <f t="shared" si="164"/>
        <v>58.807241746538871</v>
      </c>
      <c r="Y118" s="360">
        <f t="shared" si="217"/>
        <v>3279.6675065700001</v>
      </c>
      <c r="Z118" s="353">
        <f t="shared" si="218"/>
        <v>85.810243499999999</v>
      </c>
      <c r="AA118" s="360">
        <f t="shared" si="219"/>
        <v>542.33249342999989</v>
      </c>
      <c r="AB118" s="361">
        <f t="shared" si="220"/>
        <v>14.189756499999998</v>
      </c>
      <c r="AC118" s="360">
        <f t="shared" si="221"/>
        <v>1288</v>
      </c>
      <c r="AD118" s="353">
        <f t="shared" si="165"/>
        <v>33.699633699633701</v>
      </c>
      <c r="AE118" s="358">
        <f t="shared" si="222"/>
        <v>977</v>
      </c>
      <c r="AF118" s="353">
        <f t="shared" si="170"/>
        <v>25.562532705389852</v>
      </c>
      <c r="AG118" s="358">
        <f t="shared" si="223"/>
        <v>622</v>
      </c>
      <c r="AH118" s="357">
        <f t="shared" si="166"/>
        <v>16.274201988487704</v>
      </c>
      <c r="AI118" s="358">
        <f t="shared" si="224"/>
        <v>933</v>
      </c>
      <c r="AJ118" s="357">
        <f t="shared" si="171"/>
        <v>24.411302982731552</v>
      </c>
      <c r="AK118" s="358">
        <f t="shared" si="225"/>
        <v>1</v>
      </c>
      <c r="AL118" s="353">
        <f t="shared" si="172"/>
        <v>2.6164311878597593E-2</v>
      </c>
      <c r="AM118" s="358">
        <f t="shared" si="226"/>
        <v>1</v>
      </c>
      <c r="AN118" s="361">
        <f t="shared" si="167"/>
        <v>2.6164311878597593E-2</v>
      </c>
      <c r="AO118" s="723">
        <f t="shared" si="227"/>
        <v>9390</v>
      </c>
      <c r="AP118" s="362">
        <f t="shared" si="173"/>
        <v>3822</v>
      </c>
      <c r="AS118" s="13">
        <v>809</v>
      </c>
      <c r="AT118" s="1">
        <v>332</v>
      </c>
      <c r="AU118" s="1">
        <v>1689</v>
      </c>
      <c r="AV118" s="1">
        <v>1371</v>
      </c>
      <c r="AW118" s="1">
        <v>0</v>
      </c>
      <c r="AX118" s="1">
        <v>18</v>
      </c>
      <c r="AY118" s="13">
        <v>809</v>
      </c>
      <c r="AZ118" s="1">
        <v>1556</v>
      </c>
      <c r="BA118" s="1">
        <v>1854</v>
      </c>
      <c r="BB118" s="13">
        <v>809</v>
      </c>
      <c r="BC118" s="1">
        <v>1577</v>
      </c>
      <c r="BD118" s="1">
        <v>1833</v>
      </c>
      <c r="BE118" s="1"/>
      <c r="BF118" s="13">
        <v>809</v>
      </c>
      <c r="BG118" s="503">
        <f t="shared" si="174"/>
        <v>2699.4882612440001</v>
      </c>
      <c r="BH118" s="503">
        <f t="shared" si="175"/>
        <v>1159.5117387559999</v>
      </c>
      <c r="BI118" s="13">
        <v>809</v>
      </c>
      <c r="BJ118" s="1">
        <v>2127</v>
      </c>
      <c r="BK118" s="1">
        <v>1732</v>
      </c>
      <c r="BL118" s="13">
        <v>809</v>
      </c>
      <c r="BM118" s="1">
        <v>1596</v>
      </c>
      <c r="BN118" s="1">
        <v>539</v>
      </c>
      <c r="BO118" s="1">
        <v>530</v>
      </c>
      <c r="BP118" s="1">
        <v>1193</v>
      </c>
      <c r="BQ118" s="1">
        <v>1</v>
      </c>
      <c r="BR118" s="499"/>
      <c r="BS118" s="499">
        <v>0.69953051600000005</v>
      </c>
      <c r="BT118" s="899">
        <v>809</v>
      </c>
      <c r="BU118" s="1">
        <v>3859</v>
      </c>
      <c r="BV118" s="900">
        <f t="shared" si="176"/>
        <v>2699.4882612440001</v>
      </c>
      <c r="BW118" s="900">
        <f t="shared" si="177"/>
        <v>1159.5117387559999</v>
      </c>
      <c r="CA118" s="810">
        <v>809</v>
      </c>
      <c r="CB118" s="809">
        <v>3859</v>
      </c>
    </row>
    <row r="119" spans="1:80" ht="15">
      <c r="A119" s="388">
        <v>368</v>
      </c>
      <c r="B119" s="389" t="s">
        <v>135</v>
      </c>
      <c r="C119" s="352">
        <f t="shared" si="206"/>
        <v>527</v>
      </c>
      <c r="D119" s="353">
        <f t="shared" si="203"/>
        <v>8.2744543884440258</v>
      </c>
      <c r="E119" s="354">
        <f t="shared" si="207"/>
        <v>5282</v>
      </c>
      <c r="F119" s="353">
        <f t="shared" si="204"/>
        <v>82.932956508086036</v>
      </c>
      <c r="G119" s="354">
        <f t="shared" si="208"/>
        <v>535</v>
      </c>
      <c r="H119" s="353">
        <f t="shared" si="202"/>
        <v>8.4000628042078826</v>
      </c>
      <c r="I119" s="354">
        <f t="shared" si="209"/>
        <v>17</v>
      </c>
      <c r="J119" s="355">
        <f t="shared" si="168"/>
        <v>0.2669178834981944</v>
      </c>
      <c r="K119" s="354">
        <f t="shared" si="210"/>
        <v>8</v>
      </c>
      <c r="L119" s="356">
        <f t="shared" si="205"/>
        <v>0.12560841576385617</v>
      </c>
      <c r="M119" s="360">
        <f t="shared" si="211"/>
        <v>2931</v>
      </c>
      <c r="N119" s="357">
        <f t="shared" si="178"/>
        <v>46.019783325482805</v>
      </c>
      <c r="O119" s="358">
        <f t="shared" si="212"/>
        <v>3438</v>
      </c>
      <c r="P119" s="359">
        <f t="shared" si="169"/>
        <v>53.980216674517187</v>
      </c>
      <c r="Q119" s="360">
        <f t="shared" si="213"/>
        <v>2135</v>
      </c>
      <c r="R119" s="357">
        <f t="shared" si="161"/>
        <v>56.827255789193508</v>
      </c>
      <c r="S119" s="358">
        <f t="shared" si="214"/>
        <v>1622</v>
      </c>
      <c r="T119" s="361">
        <f t="shared" si="162"/>
        <v>43.172744210806499</v>
      </c>
      <c r="U119" s="360">
        <f t="shared" si="215"/>
        <v>2493</v>
      </c>
      <c r="V119" s="353">
        <f t="shared" si="163"/>
        <v>39.142722562411677</v>
      </c>
      <c r="W119" s="358">
        <f t="shared" si="216"/>
        <v>3876</v>
      </c>
      <c r="X119" s="361">
        <f t="shared" si="164"/>
        <v>60.857277437588323</v>
      </c>
      <c r="Y119" s="360">
        <f t="shared" si="217"/>
        <v>2645.8293681690002</v>
      </c>
      <c r="Z119" s="353">
        <f t="shared" si="218"/>
        <v>70.423991700000016</v>
      </c>
      <c r="AA119" s="360">
        <f t="shared" si="219"/>
        <v>1111.1706318309998</v>
      </c>
      <c r="AB119" s="361">
        <f t="shared" si="220"/>
        <v>29.576008299999994</v>
      </c>
      <c r="AC119" s="360">
        <f t="shared" si="221"/>
        <v>1654</v>
      </c>
      <c r="AD119" s="353">
        <f t="shared" si="165"/>
        <v>44.024487623103539</v>
      </c>
      <c r="AE119" s="358">
        <f t="shared" si="222"/>
        <v>774</v>
      </c>
      <c r="AF119" s="353">
        <f t="shared" si="170"/>
        <v>20.60154378493479</v>
      </c>
      <c r="AG119" s="358">
        <f t="shared" si="223"/>
        <v>479</v>
      </c>
      <c r="AH119" s="357">
        <f t="shared" si="166"/>
        <v>12.749534202821399</v>
      </c>
      <c r="AI119" s="358">
        <f t="shared" si="224"/>
        <v>847</v>
      </c>
      <c r="AJ119" s="357">
        <f t="shared" si="171"/>
        <v>22.544583444237425</v>
      </c>
      <c r="AK119" s="358">
        <f t="shared" si="225"/>
        <v>2</v>
      </c>
      <c r="AL119" s="353">
        <f t="shared" si="172"/>
        <v>5.3233963268565346E-2</v>
      </c>
      <c r="AM119" s="358">
        <f t="shared" si="226"/>
        <v>1</v>
      </c>
      <c r="AN119" s="361">
        <f t="shared" si="167"/>
        <v>2.6616981634282673E-2</v>
      </c>
      <c r="AO119" s="723">
        <f t="shared" si="227"/>
        <v>6369</v>
      </c>
      <c r="AP119" s="362">
        <f t="shared" si="173"/>
        <v>3757</v>
      </c>
      <c r="AS119" s="13">
        <v>819</v>
      </c>
      <c r="AT119" s="1">
        <v>1470</v>
      </c>
      <c r="AU119" s="1">
        <v>2076</v>
      </c>
      <c r="AV119" s="1">
        <v>287</v>
      </c>
      <c r="AW119" s="1">
        <v>0</v>
      </c>
      <c r="AX119" s="1">
        <v>3</v>
      </c>
      <c r="AY119" s="13">
        <v>819</v>
      </c>
      <c r="AZ119" s="1">
        <v>2064</v>
      </c>
      <c r="BA119" s="1">
        <v>1772</v>
      </c>
      <c r="BB119" s="13">
        <v>819</v>
      </c>
      <c r="BC119" s="1">
        <v>1063</v>
      </c>
      <c r="BD119" s="1">
        <v>2773</v>
      </c>
      <c r="BE119" s="1"/>
      <c r="BF119" s="13">
        <v>819</v>
      </c>
      <c r="BG119" s="503">
        <f t="shared" si="174"/>
        <v>702.66262446799999</v>
      </c>
      <c r="BH119" s="503">
        <f t="shared" si="175"/>
        <v>214.33737553200001</v>
      </c>
      <c r="BI119" s="13">
        <v>819</v>
      </c>
      <c r="BJ119" s="1">
        <v>510</v>
      </c>
      <c r="BK119" s="1">
        <v>407</v>
      </c>
      <c r="BL119" s="13">
        <v>819</v>
      </c>
      <c r="BM119" s="1">
        <v>342</v>
      </c>
      <c r="BN119" s="1">
        <v>209</v>
      </c>
      <c r="BO119" s="1">
        <v>167</v>
      </c>
      <c r="BP119" s="1">
        <v>198</v>
      </c>
      <c r="BQ119" s="1">
        <v>1</v>
      </c>
      <c r="BR119" s="499"/>
      <c r="BS119" s="499">
        <v>0.76626240400000001</v>
      </c>
      <c r="BT119" s="899">
        <v>819</v>
      </c>
      <c r="BU119" s="1">
        <v>917</v>
      </c>
      <c r="BV119" s="900">
        <f t="shared" si="176"/>
        <v>702.66262446799999</v>
      </c>
      <c r="BW119" s="900">
        <f t="shared" si="177"/>
        <v>214.33737553200001</v>
      </c>
      <c r="CA119" s="810">
        <v>819</v>
      </c>
      <c r="CB119" s="809">
        <v>917</v>
      </c>
    </row>
    <row r="120" spans="1:80" ht="15">
      <c r="A120" s="388">
        <v>390</v>
      </c>
      <c r="B120" s="389" t="s">
        <v>141</v>
      </c>
      <c r="C120" s="352">
        <f t="shared" ref="C120:C130" si="228">VLOOKUP(A120,$AS$8:$AT$132,2,0)</f>
        <v>760</v>
      </c>
      <c r="D120" s="353">
        <f t="shared" ref="D120:D130" si="229">(C120/AO120)*100</f>
        <v>17.556017556017554</v>
      </c>
      <c r="E120" s="354">
        <f t="shared" ref="E120:E130" si="230">VLOOKUP(A120,$AS$8:$AU$132,3,0)</f>
        <v>2785</v>
      </c>
      <c r="F120" s="353">
        <f t="shared" ref="F120:F130" si="231">(E120/AO120)*100</f>
        <v>64.333564333564325</v>
      </c>
      <c r="G120" s="354">
        <f t="shared" ref="G120:G130" si="232">VLOOKUP(A120,$AS$8:$AV$132,4,0)</f>
        <v>710</v>
      </c>
      <c r="H120" s="353">
        <f t="shared" ref="H120:H130" si="233">(G120/AO120)*100</f>
        <v>16.401016401016403</v>
      </c>
      <c r="I120" s="354">
        <f t="shared" si="209"/>
        <v>7</v>
      </c>
      <c r="J120" s="355">
        <f t="shared" si="168"/>
        <v>0.16170016170016169</v>
      </c>
      <c r="K120" s="354">
        <f t="shared" si="210"/>
        <v>67</v>
      </c>
      <c r="L120" s="356">
        <f t="shared" si="205"/>
        <v>1.5477015477015477</v>
      </c>
      <c r="M120" s="360">
        <f t="shared" ref="M120:M130" si="234">VLOOKUP(A120,$AY$8:$BA$132,2,0)</f>
        <v>1957</v>
      </c>
      <c r="N120" s="357">
        <f t="shared" si="178"/>
        <v>45.206745206745211</v>
      </c>
      <c r="O120" s="358">
        <f t="shared" ref="O120:O130" si="235">VLOOKUP(A120,$AY$8:$BA$132,3,0)</f>
        <v>2372</v>
      </c>
      <c r="P120" s="359">
        <f t="shared" si="169"/>
        <v>54.793254793254796</v>
      </c>
      <c r="Q120" s="360">
        <f t="shared" si="213"/>
        <v>2145</v>
      </c>
      <c r="R120" s="357">
        <f t="shared" si="161"/>
        <v>59.352517985611506</v>
      </c>
      <c r="S120" s="358">
        <f t="shared" si="214"/>
        <v>1469</v>
      </c>
      <c r="T120" s="361">
        <f t="shared" si="162"/>
        <v>40.647482014388494</v>
      </c>
      <c r="U120" s="360">
        <f t="shared" ref="U120:U130" si="236">VLOOKUP(A120,$BB$8:$BD$132,2,0)</f>
        <v>3652</v>
      </c>
      <c r="V120" s="353">
        <f t="shared" ref="V120:V130" si="237">(U120/AO120)*100</f>
        <v>84.361284361284362</v>
      </c>
      <c r="W120" s="358">
        <f t="shared" ref="W120:W130" si="238">VLOOKUP(A120,$BB$8:$BD$132,3,0)</f>
        <v>677</v>
      </c>
      <c r="X120" s="361">
        <f t="shared" ref="X120:X130" si="239">(W120/AO120)*100</f>
        <v>15.638715638715638</v>
      </c>
      <c r="Y120" s="360">
        <f t="shared" si="217"/>
        <v>3119.3001145020003</v>
      </c>
      <c r="Z120" s="353">
        <f t="shared" si="218"/>
        <v>86.311569300000016</v>
      </c>
      <c r="AA120" s="360">
        <f t="shared" si="219"/>
        <v>494.69988549799973</v>
      </c>
      <c r="AB120" s="361">
        <f t="shared" si="220"/>
        <v>13.688430699999993</v>
      </c>
      <c r="AC120" s="360">
        <f t="shared" si="221"/>
        <v>1629</v>
      </c>
      <c r="AD120" s="353">
        <f t="shared" si="165"/>
        <v>45.074709463198673</v>
      </c>
      <c r="AE120" s="358">
        <f t="shared" si="222"/>
        <v>525</v>
      </c>
      <c r="AF120" s="353">
        <f t="shared" si="170"/>
        <v>14.526840066408411</v>
      </c>
      <c r="AG120" s="358">
        <f t="shared" si="223"/>
        <v>516</v>
      </c>
      <c r="AH120" s="357">
        <f t="shared" si="166"/>
        <v>14.277808522412839</v>
      </c>
      <c r="AI120" s="358">
        <f t="shared" si="224"/>
        <v>944</v>
      </c>
      <c r="AJ120" s="357">
        <f t="shared" si="171"/>
        <v>26.120641947980079</v>
      </c>
      <c r="AK120" s="358">
        <f t="shared" si="225"/>
        <v>0</v>
      </c>
      <c r="AL120" s="353">
        <f t="shared" si="172"/>
        <v>0</v>
      </c>
      <c r="AM120" s="358">
        <f t="shared" si="226"/>
        <v>0</v>
      </c>
      <c r="AN120" s="361">
        <f t="shared" si="167"/>
        <v>0</v>
      </c>
      <c r="AO120" s="723">
        <f t="shared" si="227"/>
        <v>4329</v>
      </c>
      <c r="AP120" s="362">
        <f t="shared" si="173"/>
        <v>3614</v>
      </c>
      <c r="AS120" s="13">
        <v>837</v>
      </c>
      <c r="AT120" s="1">
        <v>61563</v>
      </c>
      <c r="AU120" s="1">
        <v>33719</v>
      </c>
      <c r="AV120" s="1">
        <v>2010</v>
      </c>
      <c r="AW120" s="1">
        <v>8</v>
      </c>
      <c r="AX120" s="1">
        <v>1010</v>
      </c>
      <c r="AY120" s="13">
        <v>837</v>
      </c>
      <c r="AZ120" s="1">
        <v>47104</v>
      </c>
      <c r="BA120" s="1">
        <v>51206</v>
      </c>
      <c r="BB120" s="13">
        <v>837</v>
      </c>
      <c r="BC120" s="1">
        <v>63025</v>
      </c>
      <c r="BD120" s="1">
        <v>35285</v>
      </c>
      <c r="BE120" s="1"/>
      <c r="BF120" s="13">
        <v>837</v>
      </c>
      <c r="BG120" s="503">
        <f t="shared" si="174"/>
        <v>33965.171517347997</v>
      </c>
      <c r="BH120" s="503">
        <f t="shared" si="175"/>
        <v>8763.828482652003</v>
      </c>
      <c r="BI120" s="13">
        <v>837</v>
      </c>
      <c r="BJ120" s="1">
        <v>22304</v>
      </c>
      <c r="BK120" s="1">
        <v>20425</v>
      </c>
      <c r="BL120" s="13">
        <v>837</v>
      </c>
      <c r="BM120" s="1">
        <v>13327</v>
      </c>
      <c r="BN120" s="1">
        <v>6904</v>
      </c>
      <c r="BO120" s="1">
        <v>8955</v>
      </c>
      <c r="BP120" s="1">
        <v>13502</v>
      </c>
      <c r="BQ120" s="1">
        <v>22</v>
      </c>
      <c r="BR120" s="499">
        <v>19</v>
      </c>
      <c r="BS120" s="499">
        <v>0.79489741199999997</v>
      </c>
      <c r="BT120" s="899">
        <v>837</v>
      </c>
      <c r="BU120" s="1">
        <v>42729</v>
      </c>
      <c r="BV120" s="900">
        <f t="shared" si="176"/>
        <v>33965.171517347997</v>
      </c>
      <c r="BW120" s="900">
        <f t="shared" si="177"/>
        <v>8763.828482652003</v>
      </c>
      <c r="CA120" s="810">
        <v>837</v>
      </c>
      <c r="CB120" s="809">
        <v>42729</v>
      </c>
    </row>
    <row r="121" spans="1:80" ht="15">
      <c r="A121" s="388">
        <v>467</v>
      </c>
      <c r="B121" s="389" t="s">
        <v>151</v>
      </c>
      <c r="C121" s="352">
        <f t="shared" si="228"/>
        <v>1546</v>
      </c>
      <c r="D121" s="353">
        <f t="shared" si="229"/>
        <v>35.128379913655991</v>
      </c>
      <c r="E121" s="354">
        <f t="shared" si="230"/>
        <v>1778</v>
      </c>
      <c r="F121" s="353">
        <f t="shared" si="231"/>
        <v>40.399909111565549</v>
      </c>
      <c r="G121" s="354">
        <f t="shared" si="232"/>
        <v>1064</v>
      </c>
      <c r="H121" s="353">
        <f t="shared" si="233"/>
        <v>24.176323562826628</v>
      </c>
      <c r="I121" s="354">
        <f t="shared" si="209"/>
        <v>4</v>
      </c>
      <c r="J121" s="355">
        <f t="shared" si="168"/>
        <v>9.0888434446716654E-2</v>
      </c>
      <c r="K121" s="354">
        <f t="shared" si="210"/>
        <v>9</v>
      </c>
      <c r="L121" s="356">
        <f t="shared" si="205"/>
        <v>0.20449897750511251</v>
      </c>
      <c r="M121" s="360">
        <f t="shared" si="234"/>
        <v>2246</v>
      </c>
      <c r="N121" s="357">
        <f t="shared" si="178"/>
        <v>51.033855941831405</v>
      </c>
      <c r="O121" s="358">
        <f t="shared" si="235"/>
        <v>2155</v>
      </c>
      <c r="P121" s="359">
        <f t="shared" si="169"/>
        <v>48.966144058168595</v>
      </c>
      <c r="Q121" s="360">
        <f t="shared" si="213"/>
        <v>520</v>
      </c>
      <c r="R121" s="357">
        <f t="shared" si="161"/>
        <v>55.378061767838126</v>
      </c>
      <c r="S121" s="358">
        <f t="shared" si="214"/>
        <v>419</v>
      </c>
      <c r="T121" s="361">
        <f t="shared" si="162"/>
        <v>44.621938232161874</v>
      </c>
      <c r="U121" s="360">
        <f t="shared" si="236"/>
        <v>1169</v>
      </c>
      <c r="V121" s="353">
        <f t="shared" si="237"/>
        <v>26.562144967052941</v>
      </c>
      <c r="W121" s="358">
        <f t="shared" si="238"/>
        <v>3232</v>
      </c>
      <c r="X121" s="361">
        <f t="shared" si="239"/>
        <v>73.437855032947056</v>
      </c>
      <c r="Y121" s="360">
        <f t="shared" si="217"/>
        <v>786.55058840100003</v>
      </c>
      <c r="Z121" s="353">
        <f t="shared" si="218"/>
        <v>83.764705899999996</v>
      </c>
      <c r="AA121" s="360">
        <f t="shared" si="219"/>
        <v>152.44941159899997</v>
      </c>
      <c r="AB121" s="361">
        <f t="shared" si="220"/>
        <v>16.235294099999997</v>
      </c>
      <c r="AC121" s="360">
        <f t="shared" si="221"/>
        <v>363</v>
      </c>
      <c r="AD121" s="353">
        <f t="shared" si="165"/>
        <v>38.658146964856229</v>
      </c>
      <c r="AE121" s="358">
        <f t="shared" si="222"/>
        <v>187</v>
      </c>
      <c r="AF121" s="353">
        <f t="shared" si="170"/>
        <v>19.914802981895633</v>
      </c>
      <c r="AG121" s="358">
        <f t="shared" si="223"/>
        <v>155</v>
      </c>
      <c r="AH121" s="357">
        <f t="shared" si="166"/>
        <v>16.50692225772098</v>
      </c>
      <c r="AI121" s="358">
        <f t="shared" si="224"/>
        <v>232</v>
      </c>
      <c r="AJ121" s="357">
        <f t="shared" si="171"/>
        <v>24.707135250266241</v>
      </c>
      <c r="AK121" s="358">
        <f t="shared" si="225"/>
        <v>2</v>
      </c>
      <c r="AL121" s="353">
        <f t="shared" si="172"/>
        <v>0.21299254526091588</v>
      </c>
      <c r="AM121" s="358">
        <f t="shared" si="226"/>
        <v>0</v>
      </c>
      <c r="AN121" s="361">
        <f t="shared" si="167"/>
        <v>0</v>
      </c>
      <c r="AO121" s="723">
        <f t="shared" si="227"/>
        <v>4401</v>
      </c>
      <c r="AP121" s="362">
        <f t="shared" si="173"/>
        <v>939</v>
      </c>
      <c r="AS121" s="13">
        <v>842</v>
      </c>
      <c r="AT121" s="1">
        <v>3531</v>
      </c>
      <c r="AU121" s="1">
        <v>1717</v>
      </c>
      <c r="AV121" s="1">
        <v>74</v>
      </c>
      <c r="AW121" s="1">
        <v>0</v>
      </c>
      <c r="AX121" s="1">
        <v>1</v>
      </c>
      <c r="AY121" s="13">
        <v>842</v>
      </c>
      <c r="AZ121" s="1">
        <v>2646</v>
      </c>
      <c r="BA121" s="1">
        <v>2677</v>
      </c>
      <c r="BB121" s="13">
        <v>842</v>
      </c>
      <c r="BC121" s="1">
        <v>1191</v>
      </c>
      <c r="BD121" s="1">
        <v>4132</v>
      </c>
      <c r="BE121" s="1"/>
      <c r="BF121" s="13">
        <v>842</v>
      </c>
      <c r="BG121" s="503">
        <f t="shared" si="174"/>
        <v>533.44432896000001</v>
      </c>
      <c r="BH121" s="503">
        <f t="shared" si="175"/>
        <v>426.55567103999999</v>
      </c>
      <c r="BI121" s="13">
        <v>842</v>
      </c>
      <c r="BJ121" s="1">
        <v>652</v>
      </c>
      <c r="BK121" s="1">
        <v>308</v>
      </c>
      <c r="BL121" s="13">
        <v>842</v>
      </c>
      <c r="BM121" s="1">
        <v>548</v>
      </c>
      <c r="BN121" s="1">
        <v>163</v>
      </c>
      <c r="BO121" s="1">
        <v>104</v>
      </c>
      <c r="BP121" s="1">
        <v>144</v>
      </c>
      <c r="BQ121" s="1"/>
      <c r="BR121" s="499">
        <v>1</v>
      </c>
      <c r="BS121" s="499">
        <v>0.55567117600000004</v>
      </c>
      <c r="BT121" s="899">
        <v>842</v>
      </c>
      <c r="BU121" s="1">
        <v>960</v>
      </c>
      <c r="BV121" s="900">
        <f t="shared" si="176"/>
        <v>533.44432896000001</v>
      </c>
      <c r="BW121" s="900">
        <f t="shared" si="177"/>
        <v>426.55567103999999</v>
      </c>
      <c r="CA121" s="810">
        <v>842</v>
      </c>
      <c r="CB121" s="809">
        <v>960</v>
      </c>
    </row>
    <row r="122" spans="1:80" ht="15">
      <c r="A122" s="388">
        <v>576</v>
      </c>
      <c r="B122" s="389" t="s">
        <v>169</v>
      </c>
      <c r="C122" s="352">
        <f t="shared" si="228"/>
        <v>790</v>
      </c>
      <c r="D122" s="353">
        <f t="shared" si="229"/>
        <v>13.806361412093674</v>
      </c>
      <c r="E122" s="354">
        <f t="shared" si="230"/>
        <v>4295</v>
      </c>
      <c r="F122" s="353">
        <f t="shared" si="231"/>
        <v>75.061167423977622</v>
      </c>
      <c r="G122" s="354">
        <f t="shared" si="232"/>
        <v>621</v>
      </c>
      <c r="H122" s="353">
        <f t="shared" si="233"/>
        <v>10.852848654316674</v>
      </c>
      <c r="I122" s="354">
        <f t="shared" si="209"/>
        <v>2</v>
      </c>
      <c r="J122" s="355">
        <f t="shared" si="168"/>
        <v>3.4952813701502966E-2</v>
      </c>
      <c r="K122" s="354">
        <f t="shared" si="210"/>
        <v>14</v>
      </c>
      <c r="L122" s="356">
        <f t="shared" si="205"/>
        <v>0.24466969591052079</v>
      </c>
      <c r="M122" s="360">
        <f t="shared" si="234"/>
        <v>2837</v>
      </c>
      <c r="N122" s="357">
        <f t="shared" si="178"/>
        <v>49.580566235581962</v>
      </c>
      <c r="O122" s="358">
        <f t="shared" si="235"/>
        <v>2885</v>
      </c>
      <c r="P122" s="359">
        <f t="shared" si="169"/>
        <v>50.419433764418031</v>
      </c>
      <c r="Q122" s="360">
        <f t="shared" si="213"/>
        <v>627</v>
      </c>
      <c r="R122" s="357">
        <f t="shared" si="161"/>
        <v>52.911392405063296</v>
      </c>
      <c r="S122" s="358">
        <f t="shared" si="214"/>
        <v>558</v>
      </c>
      <c r="T122" s="361">
        <f t="shared" si="162"/>
        <v>47.088607594936711</v>
      </c>
      <c r="U122" s="360">
        <f t="shared" si="236"/>
        <v>2111</v>
      </c>
      <c r="V122" s="353">
        <f t="shared" si="237"/>
        <v>36.892694861936384</v>
      </c>
      <c r="W122" s="358">
        <f t="shared" si="238"/>
        <v>3611</v>
      </c>
      <c r="X122" s="361">
        <f t="shared" si="239"/>
        <v>63.107305138063616</v>
      </c>
      <c r="Y122" s="360">
        <f t="shared" si="217"/>
        <v>955.61106184499999</v>
      </c>
      <c r="Z122" s="353">
        <f t="shared" si="218"/>
        <v>80.642283699999993</v>
      </c>
      <c r="AA122" s="360">
        <f t="shared" si="219"/>
        <v>229.38893815500001</v>
      </c>
      <c r="AB122" s="361">
        <f t="shared" si="220"/>
        <v>19.3577163</v>
      </c>
      <c r="AC122" s="360">
        <f t="shared" si="221"/>
        <v>438</v>
      </c>
      <c r="AD122" s="353">
        <f t="shared" si="165"/>
        <v>36.962025316455701</v>
      </c>
      <c r="AE122" s="358">
        <f t="shared" si="222"/>
        <v>254</v>
      </c>
      <c r="AF122" s="353">
        <f t="shared" si="170"/>
        <v>21.434599156118146</v>
      </c>
      <c r="AG122" s="358">
        <f t="shared" si="223"/>
        <v>189</v>
      </c>
      <c r="AH122" s="357">
        <f t="shared" si="166"/>
        <v>15.949367088607595</v>
      </c>
      <c r="AI122" s="358">
        <f t="shared" si="224"/>
        <v>304</v>
      </c>
      <c r="AJ122" s="357">
        <f t="shared" si="171"/>
        <v>25.654008438818565</v>
      </c>
      <c r="AK122" s="358">
        <f t="shared" si="225"/>
        <v>0</v>
      </c>
      <c r="AL122" s="353">
        <f t="shared" si="172"/>
        <v>0</v>
      </c>
      <c r="AM122" s="358">
        <f t="shared" si="226"/>
        <v>0</v>
      </c>
      <c r="AN122" s="361">
        <f t="shared" si="167"/>
        <v>0</v>
      </c>
      <c r="AO122" s="723">
        <f t="shared" si="227"/>
        <v>5722</v>
      </c>
      <c r="AP122" s="362">
        <f t="shared" si="173"/>
        <v>1185</v>
      </c>
      <c r="AS122" s="13">
        <v>847</v>
      </c>
      <c r="AT122" s="1">
        <v>16449</v>
      </c>
      <c r="AU122" s="1">
        <v>6406</v>
      </c>
      <c r="AV122" s="1">
        <v>1474</v>
      </c>
      <c r="AW122" s="1">
        <v>0</v>
      </c>
      <c r="AX122" s="1">
        <v>4</v>
      </c>
      <c r="AY122" s="13">
        <v>847</v>
      </c>
      <c r="AZ122" s="1">
        <v>12145</v>
      </c>
      <c r="BA122" s="1">
        <v>12188</v>
      </c>
      <c r="BB122" s="13">
        <v>847</v>
      </c>
      <c r="BC122" s="1">
        <v>9920</v>
      </c>
      <c r="BD122" s="1">
        <v>14413</v>
      </c>
      <c r="BE122" s="1"/>
      <c r="BF122" s="13">
        <v>847</v>
      </c>
      <c r="BG122" s="503">
        <f t="shared" si="174"/>
        <v>5049.1047774600002</v>
      </c>
      <c r="BH122" s="503">
        <f t="shared" si="175"/>
        <v>530.89522253999985</v>
      </c>
      <c r="BI122" s="13">
        <v>847</v>
      </c>
      <c r="BJ122" s="1">
        <v>3112</v>
      </c>
      <c r="BK122" s="1">
        <v>2468</v>
      </c>
      <c r="BL122" s="13">
        <v>847</v>
      </c>
      <c r="BM122" s="1">
        <v>2194</v>
      </c>
      <c r="BN122" s="1">
        <v>1227</v>
      </c>
      <c r="BO122" s="1">
        <v>916</v>
      </c>
      <c r="BP122" s="1">
        <v>1240</v>
      </c>
      <c r="BQ122" s="1">
        <v>2</v>
      </c>
      <c r="BR122" s="499">
        <v>1</v>
      </c>
      <c r="BS122" s="499">
        <v>0.90485748700000002</v>
      </c>
      <c r="BT122" s="899">
        <v>847</v>
      </c>
      <c r="BU122" s="1">
        <v>5580</v>
      </c>
      <c r="BV122" s="900">
        <f t="shared" si="176"/>
        <v>5049.1047774600002</v>
      </c>
      <c r="BW122" s="900">
        <f t="shared" si="177"/>
        <v>530.89522253999985</v>
      </c>
      <c r="CA122" s="810">
        <v>847</v>
      </c>
      <c r="CB122" s="809">
        <v>5580</v>
      </c>
    </row>
    <row r="123" spans="1:80" ht="15">
      <c r="A123" s="388">
        <v>642</v>
      </c>
      <c r="B123" s="389" t="s">
        <v>187</v>
      </c>
      <c r="C123" s="352">
        <f t="shared" si="228"/>
        <v>4015</v>
      </c>
      <c r="D123" s="353">
        <f t="shared" si="229"/>
        <v>31.235413100980242</v>
      </c>
      <c r="E123" s="354">
        <f t="shared" si="230"/>
        <v>6836</v>
      </c>
      <c r="F123" s="353">
        <f t="shared" si="231"/>
        <v>53.181888906177065</v>
      </c>
      <c r="G123" s="354">
        <f t="shared" si="232"/>
        <v>1939</v>
      </c>
      <c r="H123" s="353">
        <f t="shared" si="233"/>
        <v>15.084798506301542</v>
      </c>
      <c r="I123" s="354">
        <f t="shared" si="209"/>
        <v>5</v>
      </c>
      <c r="J123" s="355">
        <f t="shared" si="168"/>
        <v>3.8898397386027697E-2</v>
      </c>
      <c r="K123" s="354">
        <f t="shared" si="210"/>
        <v>59</v>
      </c>
      <c r="L123" s="356">
        <f t="shared" si="205"/>
        <v>0.45900108915512677</v>
      </c>
      <c r="M123" s="360">
        <f t="shared" si="234"/>
        <v>6574</v>
      </c>
      <c r="N123" s="357">
        <f t="shared" si="178"/>
        <v>51.143612883149217</v>
      </c>
      <c r="O123" s="358">
        <f t="shared" si="235"/>
        <v>6280</v>
      </c>
      <c r="P123" s="359">
        <f t="shared" si="169"/>
        <v>48.856387116850783</v>
      </c>
      <c r="Q123" s="360">
        <f t="shared" si="213"/>
        <v>1239</v>
      </c>
      <c r="R123" s="357">
        <f t="shared" si="161"/>
        <v>54.533450704225352</v>
      </c>
      <c r="S123" s="358">
        <f t="shared" si="214"/>
        <v>1033</v>
      </c>
      <c r="T123" s="361">
        <f t="shared" si="162"/>
        <v>45.466549295774648</v>
      </c>
      <c r="U123" s="360">
        <f t="shared" si="236"/>
        <v>5403</v>
      </c>
      <c r="V123" s="353">
        <f t="shared" si="237"/>
        <v>42.03360821534153</v>
      </c>
      <c r="W123" s="358">
        <f t="shared" si="238"/>
        <v>7451</v>
      </c>
      <c r="X123" s="361">
        <f t="shared" si="239"/>
        <v>57.966391784658477</v>
      </c>
      <c r="Y123" s="360">
        <f t="shared" si="217"/>
        <v>1855.6758754560001</v>
      </c>
      <c r="Z123" s="353">
        <f t="shared" si="218"/>
        <v>81.675874800000003</v>
      </c>
      <c r="AA123" s="360">
        <f t="shared" si="219"/>
        <v>416.32412454399991</v>
      </c>
      <c r="AB123" s="361">
        <f t="shared" si="220"/>
        <v>18.324125199999997</v>
      </c>
      <c r="AC123" s="360">
        <f t="shared" si="221"/>
        <v>906</v>
      </c>
      <c r="AD123" s="353">
        <f t="shared" si="165"/>
        <v>39.87676056338028</v>
      </c>
      <c r="AE123" s="358">
        <f t="shared" si="222"/>
        <v>451</v>
      </c>
      <c r="AF123" s="353">
        <f t="shared" si="170"/>
        <v>19.850352112676056</v>
      </c>
      <c r="AG123" s="358">
        <f t="shared" si="223"/>
        <v>332</v>
      </c>
      <c r="AH123" s="357">
        <f t="shared" si="166"/>
        <v>14.612676056338028</v>
      </c>
      <c r="AI123" s="358">
        <f t="shared" si="224"/>
        <v>581</v>
      </c>
      <c r="AJ123" s="357">
        <f t="shared" si="171"/>
        <v>25.572183098591552</v>
      </c>
      <c r="AK123" s="358">
        <f t="shared" si="225"/>
        <v>1</v>
      </c>
      <c r="AL123" s="353">
        <f t="shared" si="172"/>
        <v>4.4014084507042257E-2</v>
      </c>
      <c r="AM123" s="358">
        <f t="shared" si="226"/>
        <v>1</v>
      </c>
      <c r="AN123" s="361">
        <f t="shared" si="167"/>
        <v>4.4014084507042257E-2</v>
      </c>
      <c r="AO123" s="723">
        <f t="shared" si="227"/>
        <v>12854</v>
      </c>
      <c r="AP123" s="362">
        <f t="shared" si="173"/>
        <v>2272</v>
      </c>
      <c r="AS123" s="13">
        <v>854</v>
      </c>
      <c r="AT123" s="1">
        <v>6526</v>
      </c>
      <c r="AU123" s="1">
        <v>6585</v>
      </c>
      <c r="AV123" s="1">
        <v>230</v>
      </c>
      <c r="AW123" s="1">
        <v>3</v>
      </c>
      <c r="AX123" s="1">
        <v>18</v>
      </c>
      <c r="AY123" s="13">
        <v>854</v>
      </c>
      <c r="AZ123" s="1">
        <v>6790</v>
      </c>
      <c r="BA123" s="1">
        <v>6572</v>
      </c>
      <c r="BB123" s="13">
        <v>854</v>
      </c>
      <c r="BC123" s="1">
        <v>3960</v>
      </c>
      <c r="BD123" s="1">
        <v>9402</v>
      </c>
      <c r="BE123" s="1"/>
      <c r="BF123" s="13">
        <v>854</v>
      </c>
      <c r="BG123" s="503">
        <f t="shared" si="174"/>
        <v>629.489465118</v>
      </c>
      <c r="BH123" s="503">
        <f t="shared" si="175"/>
        <v>603.510534882</v>
      </c>
      <c r="BI123" s="13">
        <v>854</v>
      </c>
      <c r="BJ123" s="1">
        <v>707</v>
      </c>
      <c r="BK123" s="1">
        <v>526</v>
      </c>
      <c r="BL123" s="13">
        <v>854</v>
      </c>
      <c r="BM123" s="1">
        <v>594</v>
      </c>
      <c r="BN123" s="1">
        <v>317</v>
      </c>
      <c r="BO123" s="1">
        <v>113</v>
      </c>
      <c r="BP123" s="1">
        <v>209</v>
      </c>
      <c r="BQ123" s="1"/>
      <c r="BR123" s="499"/>
      <c r="BS123" s="499">
        <v>0.51053484599999999</v>
      </c>
      <c r="BT123" s="899">
        <v>854</v>
      </c>
      <c r="BU123" s="1">
        <v>1233</v>
      </c>
      <c r="BV123" s="900">
        <f t="shared" si="176"/>
        <v>629.489465118</v>
      </c>
      <c r="BW123" s="900">
        <f t="shared" si="177"/>
        <v>603.510534882</v>
      </c>
      <c r="CA123" s="810">
        <v>854</v>
      </c>
      <c r="CB123" s="809">
        <v>1233</v>
      </c>
    </row>
    <row r="124" spans="1:80" ht="15">
      <c r="A124" s="388">
        <v>679</v>
      </c>
      <c r="B124" s="389" t="s">
        <v>977</v>
      </c>
      <c r="C124" s="352">
        <f t="shared" si="228"/>
        <v>2193</v>
      </c>
      <c r="D124" s="353">
        <f t="shared" si="229"/>
        <v>17.158281824583366</v>
      </c>
      <c r="E124" s="354">
        <f t="shared" si="230"/>
        <v>7976</v>
      </c>
      <c r="F124" s="353">
        <f t="shared" si="231"/>
        <v>62.405132618730931</v>
      </c>
      <c r="G124" s="354">
        <f t="shared" si="232"/>
        <v>2513</v>
      </c>
      <c r="H124" s="353">
        <f t="shared" si="233"/>
        <v>19.661998278694938</v>
      </c>
      <c r="I124" s="354">
        <f t="shared" si="209"/>
        <v>13</v>
      </c>
      <c r="J124" s="355">
        <f t="shared" si="168"/>
        <v>0.10171348094828261</v>
      </c>
      <c r="K124" s="354">
        <f t="shared" si="210"/>
        <v>86</v>
      </c>
      <c r="L124" s="356">
        <f t="shared" si="205"/>
        <v>0.67287379704248496</v>
      </c>
      <c r="M124" s="360">
        <f t="shared" si="234"/>
        <v>6102</v>
      </c>
      <c r="N124" s="357">
        <f t="shared" si="178"/>
        <v>47.742743134340039</v>
      </c>
      <c r="O124" s="358">
        <f t="shared" si="235"/>
        <v>6679</v>
      </c>
      <c r="P124" s="359">
        <f t="shared" si="169"/>
        <v>52.257256865659961</v>
      </c>
      <c r="Q124" s="360">
        <f t="shared" si="213"/>
        <v>3104</v>
      </c>
      <c r="R124" s="357">
        <f t="shared" si="161"/>
        <v>53.178002398492374</v>
      </c>
      <c r="S124" s="358">
        <f t="shared" si="214"/>
        <v>2733</v>
      </c>
      <c r="T124" s="361">
        <f t="shared" si="162"/>
        <v>46.821997601507626</v>
      </c>
      <c r="U124" s="360">
        <f t="shared" si="236"/>
        <v>5414</v>
      </c>
      <c r="V124" s="353">
        <f t="shared" si="237"/>
        <v>42.359752758000155</v>
      </c>
      <c r="W124" s="358">
        <f t="shared" si="238"/>
        <v>7367</v>
      </c>
      <c r="X124" s="361">
        <f t="shared" si="239"/>
        <v>57.640247241999845</v>
      </c>
      <c r="Y124" s="360">
        <f t="shared" si="217"/>
        <v>4536.5285001009997</v>
      </c>
      <c r="Z124" s="353">
        <f t="shared" si="218"/>
        <v>77.720207299999998</v>
      </c>
      <c r="AA124" s="360">
        <f t="shared" si="219"/>
        <v>1300.4714998990003</v>
      </c>
      <c r="AB124" s="361">
        <f t="shared" si="220"/>
        <v>22.279792700000005</v>
      </c>
      <c r="AC124" s="360">
        <f t="shared" si="221"/>
        <v>2256</v>
      </c>
      <c r="AD124" s="353">
        <f t="shared" si="165"/>
        <v>38.649991433955798</v>
      </c>
      <c r="AE124" s="358">
        <f t="shared" si="222"/>
        <v>1112</v>
      </c>
      <c r="AF124" s="353">
        <f t="shared" si="170"/>
        <v>19.050882302552683</v>
      </c>
      <c r="AG124" s="358">
        <f t="shared" si="223"/>
        <v>845</v>
      </c>
      <c r="AH124" s="357">
        <f t="shared" si="166"/>
        <v>14.476614699331849</v>
      </c>
      <c r="AI124" s="358">
        <f t="shared" si="224"/>
        <v>1621</v>
      </c>
      <c r="AJ124" s="357">
        <f t="shared" si="171"/>
        <v>27.771115298954939</v>
      </c>
      <c r="AK124" s="358">
        <f t="shared" si="225"/>
        <v>3</v>
      </c>
      <c r="AL124" s="353">
        <f t="shared" si="172"/>
        <v>5.1396265204728453E-2</v>
      </c>
      <c r="AM124" s="358">
        <f t="shared" si="226"/>
        <v>0</v>
      </c>
      <c r="AN124" s="361">
        <f t="shared" si="167"/>
        <v>0</v>
      </c>
      <c r="AO124" s="723">
        <f t="shared" si="227"/>
        <v>12781</v>
      </c>
      <c r="AP124" s="362">
        <f t="shared" si="173"/>
        <v>5837</v>
      </c>
      <c r="AS124" s="13">
        <v>856</v>
      </c>
      <c r="AT124" s="1">
        <v>518</v>
      </c>
      <c r="AU124" s="1">
        <v>1757</v>
      </c>
      <c r="AV124" s="1">
        <v>628</v>
      </c>
      <c r="AW124" s="1">
        <v>1</v>
      </c>
      <c r="AX124" s="1">
        <v>53</v>
      </c>
      <c r="AY124" s="13">
        <v>856</v>
      </c>
      <c r="AZ124" s="1">
        <v>1388</v>
      </c>
      <c r="BA124" s="1">
        <v>1569</v>
      </c>
      <c r="BB124" s="13">
        <v>856</v>
      </c>
      <c r="BC124" s="1">
        <v>1624</v>
      </c>
      <c r="BD124" s="1">
        <v>1333</v>
      </c>
      <c r="BE124" s="1"/>
      <c r="BF124" s="13">
        <v>856</v>
      </c>
      <c r="BG124" s="503">
        <f t="shared" si="174"/>
        <v>1372.802190444</v>
      </c>
      <c r="BH124" s="503">
        <f t="shared" si="175"/>
        <v>385.19780955600004</v>
      </c>
      <c r="BI124" s="13">
        <v>856</v>
      </c>
      <c r="BJ124" s="1">
        <v>1052</v>
      </c>
      <c r="BK124" s="1">
        <v>706</v>
      </c>
      <c r="BL124" s="13">
        <v>856</v>
      </c>
      <c r="BM124" s="1">
        <v>787</v>
      </c>
      <c r="BN124" s="1">
        <v>254</v>
      </c>
      <c r="BO124" s="1">
        <v>264</v>
      </c>
      <c r="BP124" s="1">
        <v>451</v>
      </c>
      <c r="BQ124" s="1">
        <v>1</v>
      </c>
      <c r="BR124" s="499">
        <v>1</v>
      </c>
      <c r="BS124" s="499">
        <v>0.78088861799999998</v>
      </c>
      <c r="BT124" s="899">
        <v>856</v>
      </c>
      <c r="BU124" s="1">
        <v>1758</v>
      </c>
      <c r="BV124" s="900">
        <f t="shared" si="176"/>
        <v>1372.802190444</v>
      </c>
      <c r="BW124" s="900">
        <f t="shared" si="177"/>
        <v>385.19780955600004</v>
      </c>
      <c r="CA124" s="810">
        <v>856</v>
      </c>
      <c r="CB124" s="809">
        <v>1758</v>
      </c>
    </row>
    <row r="125" spans="1:80" ht="15.75" customHeight="1">
      <c r="A125" s="388">
        <v>789</v>
      </c>
      <c r="B125" s="389" t="s">
        <v>232</v>
      </c>
      <c r="C125" s="352">
        <f t="shared" si="228"/>
        <v>1300</v>
      </c>
      <c r="D125" s="353">
        <f t="shared" si="229"/>
        <v>14.15042995537172</v>
      </c>
      <c r="E125" s="354">
        <f t="shared" si="230"/>
        <v>7106</v>
      </c>
      <c r="F125" s="353">
        <f t="shared" si="231"/>
        <v>77.348427125285738</v>
      </c>
      <c r="G125" s="354">
        <f t="shared" si="232"/>
        <v>739</v>
      </c>
      <c r="H125" s="353">
        <f t="shared" si="233"/>
        <v>8.043975182322848</v>
      </c>
      <c r="I125" s="354">
        <f t="shared" si="209"/>
        <v>26</v>
      </c>
      <c r="J125" s="355">
        <f t="shared" si="168"/>
        <v>0.28300859910743442</v>
      </c>
      <c r="K125" s="354">
        <f t="shared" si="210"/>
        <v>16</v>
      </c>
      <c r="L125" s="356">
        <f t="shared" si="205"/>
        <v>0.17415913791226734</v>
      </c>
      <c r="M125" s="360">
        <f t="shared" si="234"/>
        <v>4314</v>
      </c>
      <c r="N125" s="357">
        <f t="shared" si="178"/>
        <v>46.957657559595077</v>
      </c>
      <c r="O125" s="358">
        <f t="shared" si="235"/>
        <v>4873</v>
      </c>
      <c r="P125" s="359">
        <f t="shared" si="169"/>
        <v>53.042342440404923</v>
      </c>
      <c r="Q125" s="360">
        <f t="shared" si="213"/>
        <v>2501</v>
      </c>
      <c r="R125" s="357">
        <f t="shared" si="161"/>
        <v>56.000895656068074</v>
      </c>
      <c r="S125" s="358">
        <f t="shared" si="214"/>
        <v>1965</v>
      </c>
      <c r="T125" s="361">
        <f t="shared" si="162"/>
        <v>43.999104343931926</v>
      </c>
      <c r="U125" s="360">
        <f t="shared" si="236"/>
        <v>3950</v>
      </c>
      <c r="V125" s="353">
        <f t="shared" si="237"/>
        <v>42.995537172090998</v>
      </c>
      <c r="W125" s="358">
        <f t="shared" si="238"/>
        <v>5237</v>
      </c>
      <c r="X125" s="361">
        <f t="shared" si="239"/>
        <v>57.004462827908995</v>
      </c>
      <c r="Y125" s="360">
        <f t="shared" si="217"/>
        <v>3242.4383550019998</v>
      </c>
      <c r="Z125" s="353">
        <f t="shared" si="218"/>
        <v>72.602739700000001</v>
      </c>
      <c r="AA125" s="360">
        <f t="shared" si="219"/>
        <v>1223.5616449980002</v>
      </c>
      <c r="AB125" s="361">
        <f t="shared" si="220"/>
        <v>27.397260300000003</v>
      </c>
      <c r="AC125" s="360">
        <f t="shared" si="221"/>
        <v>1879</v>
      </c>
      <c r="AD125" s="353">
        <f t="shared" si="165"/>
        <v>42.073443797581724</v>
      </c>
      <c r="AE125" s="358">
        <f t="shared" si="222"/>
        <v>816</v>
      </c>
      <c r="AF125" s="353">
        <f t="shared" si="170"/>
        <v>18.271383788625169</v>
      </c>
      <c r="AG125" s="358">
        <f t="shared" si="223"/>
        <v>619</v>
      </c>
      <c r="AH125" s="357">
        <f t="shared" si="166"/>
        <v>13.8602776533811</v>
      </c>
      <c r="AI125" s="358">
        <f t="shared" si="224"/>
        <v>1147</v>
      </c>
      <c r="AJ125" s="357">
        <f t="shared" si="171"/>
        <v>25.682937751903268</v>
      </c>
      <c r="AK125" s="358">
        <f t="shared" si="225"/>
        <v>3</v>
      </c>
      <c r="AL125" s="353">
        <f t="shared" si="172"/>
        <v>6.7174205105239582E-2</v>
      </c>
      <c r="AM125" s="358">
        <f t="shared" si="226"/>
        <v>2</v>
      </c>
      <c r="AN125" s="361">
        <f t="shared" si="167"/>
        <v>4.4782803403493054E-2</v>
      </c>
      <c r="AO125" s="723">
        <f t="shared" si="227"/>
        <v>9187</v>
      </c>
      <c r="AP125" s="362">
        <f t="shared" si="173"/>
        <v>4466</v>
      </c>
      <c r="AS125" s="13">
        <v>858</v>
      </c>
      <c r="AT125" s="1">
        <v>2522</v>
      </c>
      <c r="AU125" s="1">
        <v>6907</v>
      </c>
      <c r="AV125" s="1">
        <v>1424</v>
      </c>
      <c r="AW125" s="1">
        <v>21</v>
      </c>
      <c r="AX125" s="1">
        <v>18</v>
      </c>
      <c r="AY125" s="13">
        <v>858</v>
      </c>
      <c r="AZ125" s="1">
        <v>5426</v>
      </c>
      <c r="BA125" s="1">
        <v>5466</v>
      </c>
      <c r="BB125" s="13">
        <v>858</v>
      </c>
      <c r="BC125" s="1">
        <v>6300</v>
      </c>
      <c r="BD125" s="1">
        <v>4592</v>
      </c>
      <c r="BE125" s="1"/>
      <c r="BF125" s="13">
        <v>858</v>
      </c>
      <c r="BG125" s="503">
        <f t="shared" si="174"/>
        <v>2289.2816776499999</v>
      </c>
      <c r="BH125" s="503">
        <f t="shared" si="175"/>
        <v>257.71832235000011</v>
      </c>
      <c r="BI125" s="13">
        <v>858</v>
      </c>
      <c r="BJ125" s="1">
        <v>1523</v>
      </c>
      <c r="BK125" s="1">
        <v>1024</v>
      </c>
      <c r="BL125" s="13">
        <v>858</v>
      </c>
      <c r="BM125" s="1">
        <v>1172</v>
      </c>
      <c r="BN125" s="1">
        <v>464</v>
      </c>
      <c r="BO125" s="1">
        <v>349</v>
      </c>
      <c r="BP125" s="1">
        <v>560</v>
      </c>
      <c r="BQ125" s="1">
        <v>2</v>
      </c>
      <c r="BR125" s="499"/>
      <c r="BS125" s="499">
        <v>0.89881495</v>
      </c>
      <c r="BT125" s="899">
        <v>858</v>
      </c>
      <c r="BU125" s="1">
        <v>2547</v>
      </c>
      <c r="BV125" s="900">
        <f t="shared" si="176"/>
        <v>2289.2816776499999</v>
      </c>
      <c r="BW125" s="900">
        <f t="shared" si="177"/>
        <v>257.71832235000011</v>
      </c>
      <c r="CA125" s="810">
        <v>858</v>
      </c>
      <c r="CB125" s="809">
        <v>2547</v>
      </c>
    </row>
    <row r="126" spans="1:80" ht="15">
      <c r="A126" s="388">
        <v>792</v>
      </c>
      <c r="B126" s="389" t="s">
        <v>236</v>
      </c>
      <c r="C126" s="352">
        <f t="shared" si="228"/>
        <v>255</v>
      </c>
      <c r="D126" s="353">
        <f t="shared" si="229"/>
        <v>8.5284280936454842</v>
      </c>
      <c r="E126" s="354">
        <f t="shared" si="230"/>
        <v>2138</v>
      </c>
      <c r="F126" s="353">
        <f t="shared" si="231"/>
        <v>71.505016722408016</v>
      </c>
      <c r="G126" s="354">
        <f t="shared" si="232"/>
        <v>562</v>
      </c>
      <c r="H126" s="353">
        <f t="shared" si="233"/>
        <v>18.795986622073578</v>
      </c>
      <c r="I126" s="354">
        <f t="shared" si="209"/>
        <v>20</v>
      </c>
      <c r="J126" s="355">
        <f t="shared" si="168"/>
        <v>0.66889632107023411</v>
      </c>
      <c r="K126" s="354">
        <f t="shared" si="210"/>
        <v>15</v>
      </c>
      <c r="L126" s="356">
        <f t="shared" si="205"/>
        <v>0.50167224080267558</v>
      </c>
      <c r="M126" s="360">
        <f t="shared" si="234"/>
        <v>1328</v>
      </c>
      <c r="N126" s="357">
        <f t="shared" si="178"/>
        <v>44.414715719063544</v>
      </c>
      <c r="O126" s="358">
        <f t="shared" si="235"/>
        <v>1662</v>
      </c>
      <c r="P126" s="359">
        <f t="shared" si="169"/>
        <v>55.585284280936456</v>
      </c>
      <c r="Q126" s="360">
        <f t="shared" si="213"/>
        <v>1196</v>
      </c>
      <c r="R126" s="357">
        <f t="shared" si="161"/>
        <v>57.389635316698659</v>
      </c>
      <c r="S126" s="358">
        <f t="shared" si="214"/>
        <v>888</v>
      </c>
      <c r="T126" s="361">
        <f t="shared" si="162"/>
        <v>42.610364683301341</v>
      </c>
      <c r="U126" s="360">
        <f t="shared" si="236"/>
        <v>1501</v>
      </c>
      <c r="V126" s="353">
        <f t="shared" si="237"/>
        <v>50.200668896321062</v>
      </c>
      <c r="W126" s="358">
        <f t="shared" si="238"/>
        <v>1489</v>
      </c>
      <c r="X126" s="361">
        <f t="shared" si="239"/>
        <v>49.799331103678931</v>
      </c>
      <c r="Y126" s="360">
        <f t="shared" si="217"/>
        <v>1738.2288865559999</v>
      </c>
      <c r="Z126" s="353">
        <f t="shared" si="218"/>
        <v>83.408295899999999</v>
      </c>
      <c r="AA126" s="360">
        <f t="shared" si="219"/>
        <v>345.77111344400009</v>
      </c>
      <c r="AB126" s="361">
        <f t="shared" si="220"/>
        <v>16.591704100000005</v>
      </c>
      <c r="AC126" s="360">
        <f t="shared" si="221"/>
        <v>892</v>
      </c>
      <c r="AD126" s="353">
        <f t="shared" si="165"/>
        <v>42.802303262955853</v>
      </c>
      <c r="AE126" s="358">
        <f t="shared" si="222"/>
        <v>325</v>
      </c>
      <c r="AF126" s="353">
        <f t="shared" si="170"/>
        <v>15.595009596928982</v>
      </c>
      <c r="AG126" s="358">
        <f t="shared" si="223"/>
        <v>303</v>
      </c>
      <c r="AH126" s="357">
        <f t="shared" si="166"/>
        <v>14.539347408829176</v>
      </c>
      <c r="AI126" s="358">
        <f t="shared" si="224"/>
        <v>562</v>
      </c>
      <c r="AJ126" s="357">
        <f t="shared" si="171"/>
        <v>26.967370441458733</v>
      </c>
      <c r="AK126" s="358">
        <f t="shared" si="225"/>
        <v>1</v>
      </c>
      <c r="AL126" s="353">
        <f t="shared" si="172"/>
        <v>4.7984644913627639E-2</v>
      </c>
      <c r="AM126" s="358">
        <f t="shared" si="226"/>
        <v>1</v>
      </c>
      <c r="AN126" s="361">
        <f t="shared" si="167"/>
        <v>4.7984644913627639E-2</v>
      </c>
      <c r="AO126" s="723">
        <f t="shared" si="227"/>
        <v>2990</v>
      </c>
      <c r="AP126" s="362">
        <f t="shared" si="173"/>
        <v>2084</v>
      </c>
      <c r="AS126" s="13">
        <v>861</v>
      </c>
      <c r="AT126" s="1">
        <v>583</v>
      </c>
      <c r="AU126" s="1">
        <v>3188</v>
      </c>
      <c r="AV126" s="1">
        <v>1812</v>
      </c>
      <c r="AW126" s="1">
        <v>0</v>
      </c>
      <c r="AX126" s="1">
        <v>20</v>
      </c>
      <c r="AY126" s="13">
        <v>861</v>
      </c>
      <c r="AZ126" s="1">
        <v>2517</v>
      </c>
      <c r="BA126" s="1">
        <v>3086</v>
      </c>
      <c r="BB126" s="13">
        <v>861</v>
      </c>
      <c r="BC126" s="1">
        <v>3113</v>
      </c>
      <c r="BD126" s="1">
        <v>2490</v>
      </c>
      <c r="BE126" s="1"/>
      <c r="BF126" s="13">
        <v>861</v>
      </c>
      <c r="BG126" s="503">
        <f t="shared" si="174"/>
        <v>3333.3738592080003</v>
      </c>
      <c r="BH126" s="503">
        <f t="shared" si="175"/>
        <v>884.62614079199966</v>
      </c>
      <c r="BI126" s="13">
        <v>861</v>
      </c>
      <c r="BJ126" s="1">
        <v>2483</v>
      </c>
      <c r="BK126" s="1">
        <v>1735</v>
      </c>
      <c r="BL126" s="13">
        <v>861</v>
      </c>
      <c r="BM126" s="1">
        <v>1957</v>
      </c>
      <c r="BN126" s="1">
        <v>659</v>
      </c>
      <c r="BO126" s="1">
        <v>526</v>
      </c>
      <c r="BP126" s="1">
        <v>1075</v>
      </c>
      <c r="BQ126" s="1"/>
      <c r="BR126" s="499">
        <v>1</v>
      </c>
      <c r="BS126" s="499">
        <v>0.79027355600000004</v>
      </c>
      <c r="BT126" s="899">
        <v>861</v>
      </c>
      <c r="BU126" s="1">
        <v>4218</v>
      </c>
      <c r="BV126" s="900">
        <f t="shared" si="176"/>
        <v>3333.3738592080003</v>
      </c>
      <c r="BW126" s="900">
        <f t="shared" si="177"/>
        <v>884.62614079199966</v>
      </c>
      <c r="CA126" s="810">
        <v>861</v>
      </c>
      <c r="CB126" s="809">
        <v>4218</v>
      </c>
    </row>
    <row r="127" spans="1:80" ht="15">
      <c r="A127" s="388">
        <v>809</v>
      </c>
      <c r="B127" s="389" t="s">
        <v>238</v>
      </c>
      <c r="C127" s="352">
        <f t="shared" si="228"/>
        <v>332</v>
      </c>
      <c r="D127" s="353">
        <f t="shared" si="229"/>
        <v>9.7360703812316718</v>
      </c>
      <c r="E127" s="354">
        <f t="shared" si="230"/>
        <v>1689</v>
      </c>
      <c r="F127" s="353">
        <f t="shared" si="231"/>
        <v>49.530791788856305</v>
      </c>
      <c r="G127" s="354">
        <f t="shared" si="232"/>
        <v>1371</v>
      </c>
      <c r="H127" s="353">
        <f t="shared" si="233"/>
        <v>40.205278592375365</v>
      </c>
      <c r="I127" s="354">
        <f t="shared" si="209"/>
        <v>0</v>
      </c>
      <c r="J127" s="355">
        <f t="shared" si="168"/>
        <v>0</v>
      </c>
      <c r="K127" s="354">
        <f t="shared" si="210"/>
        <v>18</v>
      </c>
      <c r="L127" s="356">
        <f t="shared" si="205"/>
        <v>0.52785923753665687</v>
      </c>
      <c r="M127" s="360">
        <f t="shared" si="234"/>
        <v>1556</v>
      </c>
      <c r="N127" s="357">
        <f t="shared" si="178"/>
        <v>45.630498533724342</v>
      </c>
      <c r="O127" s="358">
        <f t="shared" si="235"/>
        <v>1854</v>
      </c>
      <c r="P127" s="359">
        <f t="shared" si="169"/>
        <v>54.369501466275658</v>
      </c>
      <c r="Q127" s="360">
        <f t="shared" si="213"/>
        <v>2127</v>
      </c>
      <c r="R127" s="357">
        <f t="shared" si="161"/>
        <v>55.117906193314326</v>
      </c>
      <c r="S127" s="358">
        <f t="shared" si="214"/>
        <v>1732</v>
      </c>
      <c r="T127" s="361">
        <f t="shared" si="162"/>
        <v>44.882093806685667</v>
      </c>
      <c r="U127" s="360">
        <f t="shared" si="236"/>
        <v>1577</v>
      </c>
      <c r="V127" s="353">
        <f t="shared" si="237"/>
        <v>46.246334310850443</v>
      </c>
      <c r="W127" s="358">
        <f t="shared" si="238"/>
        <v>1833</v>
      </c>
      <c r="X127" s="361">
        <f t="shared" si="239"/>
        <v>53.753665689149564</v>
      </c>
      <c r="Y127" s="360">
        <f t="shared" si="217"/>
        <v>2699.4882612440001</v>
      </c>
      <c r="Z127" s="353">
        <f t="shared" si="218"/>
        <v>69.953051600000009</v>
      </c>
      <c r="AA127" s="360">
        <f t="shared" si="219"/>
        <v>1159.5117387559999</v>
      </c>
      <c r="AB127" s="361">
        <f t="shared" si="220"/>
        <v>30.046948399999994</v>
      </c>
      <c r="AC127" s="360">
        <f t="shared" si="221"/>
        <v>1596</v>
      </c>
      <c r="AD127" s="353">
        <f t="shared" si="165"/>
        <v>41.3578647317958</v>
      </c>
      <c r="AE127" s="358">
        <f t="shared" si="222"/>
        <v>539</v>
      </c>
      <c r="AF127" s="353">
        <f t="shared" si="170"/>
        <v>13.96734905415911</v>
      </c>
      <c r="AG127" s="358">
        <f t="shared" si="223"/>
        <v>530</v>
      </c>
      <c r="AH127" s="357">
        <f t="shared" si="166"/>
        <v>13.734128012438457</v>
      </c>
      <c r="AI127" s="358">
        <f t="shared" si="224"/>
        <v>1193</v>
      </c>
      <c r="AJ127" s="357">
        <f t="shared" si="171"/>
        <v>30.914744752526563</v>
      </c>
      <c r="AK127" s="358">
        <f t="shared" si="225"/>
        <v>1</v>
      </c>
      <c r="AL127" s="353">
        <f t="shared" si="172"/>
        <v>2.5913449080072558E-2</v>
      </c>
      <c r="AM127" s="358">
        <f t="shared" si="226"/>
        <v>0</v>
      </c>
      <c r="AN127" s="361">
        <f t="shared" si="167"/>
        <v>0</v>
      </c>
      <c r="AO127" s="723">
        <f t="shared" si="227"/>
        <v>3410</v>
      </c>
      <c r="AP127" s="362">
        <f t="shared" si="173"/>
        <v>3859</v>
      </c>
      <c r="AS127" s="13">
        <v>873</v>
      </c>
      <c r="AT127" s="1">
        <v>4898</v>
      </c>
      <c r="AU127" s="1">
        <v>2409</v>
      </c>
      <c r="AV127" s="1">
        <v>38</v>
      </c>
      <c r="AW127" s="1">
        <v>65</v>
      </c>
      <c r="AX127" s="1">
        <v>8</v>
      </c>
      <c r="AY127" s="13">
        <v>873</v>
      </c>
      <c r="AZ127" s="1">
        <v>3699</v>
      </c>
      <c r="BA127" s="1">
        <v>3719</v>
      </c>
      <c r="BB127" s="13">
        <v>873</v>
      </c>
      <c r="BC127" s="1">
        <v>4880</v>
      </c>
      <c r="BD127" s="1">
        <v>2538</v>
      </c>
      <c r="BE127" s="1"/>
      <c r="BF127" s="13">
        <v>873</v>
      </c>
      <c r="BG127" s="503">
        <f t="shared" si="174"/>
        <v>201.73295466499999</v>
      </c>
      <c r="BH127" s="503">
        <f t="shared" si="175"/>
        <v>61.267045335000006</v>
      </c>
      <c r="BI127" s="13">
        <v>873</v>
      </c>
      <c r="BJ127" s="1">
        <v>136</v>
      </c>
      <c r="BK127" s="1">
        <v>127</v>
      </c>
      <c r="BL127" s="13">
        <v>873</v>
      </c>
      <c r="BM127" s="1">
        <v>126</v>
      </c>
      <c r="BN127" s="1">
        <v>114</v>
      </c>
      <c r="BO127" s="1">
        <v>10</v>
      </c>
      <c r="BP127" s="1">
        <v>13</v>
      </c>
      <c r="BQ127" s="1"/>
      <c r="BR127" s="499"/>
      <c r="BS127" s="499">
        <v>0.76704545499999999</v>
      </c>
      <c r="BT127" s="899">
        <v>873</v>
      </c>
      <c r="BU127" s="1">
        <v>263</v>
      </c>
      <c r="BV127" s="900">
        <f t="shared" si="176"/>
        <v>201.73295466499999</v>
      </c>
      <c r="BW127" s="900">
        <f t="shared" si="177"/>
        <v>61.267045335000006</v>
      </c>
      <c r="CA127" s="810">
        <v>873</v>
      </c>
      <c r="CB127" s="809">
        <v>263</v>
      </c>
    </row>
    <row r="128" spans="1:80" ht="15">
      <c r="A128" s="388">
        <v>847</v>
      </c>
      <c r="B128" s="389" t="s">
        <v>246</v>
      </c>
      <c r="C128" s="352">
        <f t="shared" si="228"/>
        <v>16449</v>
      </c>
      <c r="D128" s="353">
        <f t="shared" si="229"/>
        <v>67.599556158303542</v>
      </c>
      <c r="E128" s="354">
        <f t="shared" si="230"/>
        <v>6406</v>
      </c>
      <c r="F128" s="353">
        <f t="shared" si="231"/>
        <v>26.326388032712778</v>
      </c>
      <c r="G128" s="354">
        <f t="shared" si="232"/>
        <v>1474</v>
      </c>
      <c r="H128" s="353">
        <f t="shared" si="233"/>
        <v>6.0576172276332549</v>
      </c>
      <c r="I128" s="354">
        <f t="shared" si="209"/>
        <v>0</v>
      </c>
      <c r="J128" s="355">
        <f t="shared" si="168"/>
        <v>0</v>
      </c>
      <c r="K128" s="354">
        <f t="shared" si="210"/>
        <v>4</v>
      </c>
      <c r="L128" s="356">
        <f t="shared" si="205"/>
        <v>1.6438581350429457E-2</v>
      </c>
      <c r="M128" s="360">
        <f t="shared" si="234"/>
        <v>12145</v>
      </c>
      <c r="N128" s="357">
        <f t="shared" si="178"/>
        <v>49.911642625241441</v>
      </c>
      <c r="O128" s="358">
        <f t="shared" si="235"/>
        <v>12188</v>
      </c>
      <c r="P128" s="359">
        <f t="shared" si="169"/>
        <v>50.088357374758566</v>
      </c>
      <c r="Q128" s="360">
        <f t="shared" si="213"/>
        <v>3112</v>
      </c>
      <c r="R128" s="357">
        <f t="shared" si="161"/>
        <v>55.770609318996414</v>
      </c>
      <c r="S128" s="358">
        <f t="shared" si="214"/>
        <v>2468</v>
      </c>
      <c r="T128" s="361">
        <f t="shared" si="162"/>
        <v>44.229390681003586</v>
      </c>
      <c r="U128" s="360">
        <f t="shared" si="236"/>
        <v>9920</v>
      </c>
      <c r="V128" s="353">
        <f t="shared" si="237"/>
        <v>40.767681749065055</v>
      </c>
      <c r="W128" s="358">
        <f t="shared" si="238"/>
        <v>14413</v>
      </c>
      <c r="X128" s="361">
        <f t="shared" si="239"/>
        <v>59.232318250934945</v>
      </c>
      <c r="Y128" s="360">
        <f t="shared" si="217"/>
        <v>5049.1047774600002</v>
      </c>
      <c r="Z128" s="353">
        <f t="shared" si="218"/>
        <v>90.485748700000002</v>
      </c>
      <c r="AA128" s="360">
        <f t="shared" si="219"/>
        <v>530.89522253999985</v>
      </c>
      <c r="AB128" s="361">
        <f t="shared" si="220"/>
        <v>9.5142512999999962</v>
      </c>
      <c r="AC128" s="360">
        <f t="shared" si="221"/>
        <v>2194</v>
      </c>
      <c r="AD128" s="353">
        <f t="shared" si="165"/>
        <v>39.318996415770606</v>
      </c>
      <c r="AE128" s="358">
        <f t="shared" si="222"/>
        <v>1227</v>
      </c>
      <c r="AF128" s="353">
        <f t="shared" si="170"/>
        <v>21.989247311827956</v>
      </c>
      <c r="AG128" s="358">
        <f t="shared" si="223"/>
        <v>916</v>
      </c>
      <c r="AH128" s="357">
        <f t="shared" si="166"/>
        <v>16.415770609318997</v>
      </c>
      <c r="AI128" s="358">
        <f t="shared" si="224"/>
        <v>1240</v>
      </c>
      <c r="AJ128" s="357">
        <f t="shared" si="171"/>
        <v>22.222222222222221</v>
      </c>
      <c r="AK128" s="358">
        <f t="shared" si="225"/>
        <v>2</v>
      </c>
      <c r="AL128" s="353">
        <f t="shared" si="172"/>
        <v>3.5842293906810034E-2</v>
      </c>
      <c r="AM128" s="358">
        <f t="shared" si="226"/>
        <v>1</v>
      </c>
      <c r="AN128" s="361">
        <f t="shared" si="167"/>
        <v>1.7921146953405017E-2</v>
      </c>
      <c r="AO128" s="723">
        <f t="shared" si="227"/>
        <v>24333</v>
      </c>
      <c r="AP128" s="362">
        <f t="shared" si="173"/>
        <v>5580</v>
      </c>
      <c r="AS128" s="13">
        <v>885</v>
      </c>
      <c r="AT128" s="1">
        <v>972</v>
      </c>
      <c r="AU128" s="1">
        <v>3849</v>
      </c>
      <c r="AV128" s="1">
        <v>534</v>
      </c>
      <c r="AW128" s="1">
        <v>1</v>
      </c>
      <c r="AX128" s="1">
        <v>98</v>
      </c>
      <c r="AY128" s="13">
        <v>885</v>
      </c>
      <c r="AZ128" s="1">
        <v>2842</v>
      </c>
      <c r="BA128" s="1">
        <v>2612</v>
      </c>
      <c r="BB128" s="13">
        <v>885</v>
      </c>
      <c r="BC128" s="1">
        <v>2506</v>
      </c>
      <c r="BD128" s="1">
        <v>2948</v>
      </c>
      <c r="BE128" s="1"/>
      <c r="BF128" s="13">
        <v>885</v>
      </c>
      <c r="BG128" s="503">
        <f t="shared" si="174"/>
        <v>794.99884539900006</v>
      </c>
      <c r="BH128" s="503">
        <f t="shared" si="175"/>
        <v>152.00115460099994</v>
      </c>
      <c r="BI128" s="13">
        <v>885</v>
      </c>
      <c r="BJ128" s="1">
        <v>531</v>
      </c>
      <c r="BK128" s="1">
        <v>416</v>
      </c>
      <c r="BL128" s="13">
        <v>885</v>
      </c>
      <c r="BM128" s="1">
        <v>399</v>
      </c>
      <c r="BN128" s="1">
        <v>198</v>
      </c>
      <c r="BO128" s="1">
        <v>131</v>
      </c>
      <c r="BP128" s="1">
        <v>218</v>
      </c>
      <c r="BQ128" s="1">
        <v>1</v>
      </c>
      <c r="BR128" s="499"/>
      <c r="BS128" s="499">
        <v>0.83949191700000003</v>
      </c>
      <c r="BT128" s="899">
        <v>885</v>
      </c>
      <c r="BU128" s="1">
        <v>947</v>
      </c>
      <c r="BV128" s="900">
        <f t="shared" si="176"/>
        <v>794.99884539900006</v>
      </c>
      <c r="BW128" s="900">
        <f t="shared" si="177"/>
        <v>152.00115460099994</v>
      </c>
      <c r="CA128" s="810">
        <v>885</v>
      </c>
      <c r="CB128" s="809">
        <v>947</v>
      </c>
    </row>
    <row r="129" spans="1:80" ht="15">
      <c r="A129" s="388">
        <v>856</v>
      </c>
      <c r="B129" s="389" t="s">
        <v>251</v>
      </c>
      <c r="C129" s="352">
        <f t="shared" si="228"/>
        <v>518</v>
      </c>
      <c r="D129" s="353">
        <f t="shared" si="229"/>
        <v>17.517754480892798</v>
      </c>
      <c r="E129" s="354">
        <f t="shared" si="230"/>
        <v>1757</v>
      </c>
      <c r="F129" s="353">
        <f t="shared" si="231"/>
        <v>59.418329387893131</v>
      </c>
      <c r="G129" s="354">
        <f t="shared" si="232"/>
        <v>628</v>
      </c>
      <c r="H129" s="353">
        <f t="shared" si="233"/>
        <v>21.23774095366926</v>
      </c>
      <c r="I129" s="354">
        <f t="shared" si="209"/>
        <v>1</v>
      </c>
      <c r="J129" s="355">
        <f t="shared" si="168"/>
        <v>3.3818058843422386E-2</v>
      </c>
      <c r="K129" s="354">
        <f t="shared" si="210"/>
        <v>53</v>
      </c>
      <c r="L129" s="356">
        <f t="shared" si="205"/>
        <v>1.7923571187013865</v>
      </c>
      <c r="M129" s="360">
        <f t="shared" si="234"/>
        <v>1388</v>
      </c>
      <c r="N129" s="357">
        <f t="shared" si="178"/>
        <v>46.939465674670274</v>
      </c>
      <c r="O129" s="358">
        <f t="shared" si="235"/>
        <v>1569</v>
      </c>
      <c r="P129" s="359">
        <f t="shared" si="169"/>
        <v>53.060534325329719</v>
      </c>
      <c r="Q129" s="360">
        <f t="shared" si="213"/>
        <v>1052</v>
      </c>
      <c r="R129" s="357">
        <f t="shared" si="161"/>
        <v>59.840728100113758</v>
      </c>
      <c r="S129" s="358">
        <f t="shared" si="214"/>
        <v>706</v>
      </c>
      <c r="T129" s="361">
        <f t="shared" si="162"/>
        <v>40.159271899886235</v>
      </c>
      <c r="U129" s="360">
        <f t="shared" si="236"/>
        <v>1624</v>
      </c>
      <c r="V129" s="353">
        <f t="shared" si="237"/>
        <v>54.920527561717961</v>
      </c>
      <c r="W129" s="358">
        <f t="shared" si="238"/>
        <v>1333</v>
      </c>
      <c r="X129" s="361">
        <f t="shared" si="239"/>
        <v>45.079472438282039</v>
      </c>
      <c r="Y129" s="360">
        <f t="shared" si="217"/>
        <v>1372.802190444</v>
      </c>
      <c r="Z129" s="353">
        <f t="shared" si="218"/>
        <v>78.088861800000004</v>
      </c>
      <c r="AA129" s="360">
        <f t="shared" si="219"/>
        <v>385.19780955600004</v>
      </c>
      <c r="AB129" s="361">
        <f t="shared" si="220"/>
        <v>21.911138200000003</v>
      </c>
      <c r="AC129" s="360">
        <f t="shared" si="221"/>
        <v>787</v>
      </c>
      <c r="AD129" s="353">
        <f t="shared" si="165"/>
        <v>44.766780432309446</v>
      </c>
      <c r="AE129" s="358">
        <f t="shared" si="222"/>
        <v>254</v>
      </c>
      <c r="AF129" s="353">
        <f t="shared" si="170"/>
        <v>14.448236632536974</v>
      </c>
      <c r="AG129" s="358">
        <f t="shared" si="223"/>
        <v>264</v>
      </c>
      <c r="AH129" s="357">
        <f t="shared" si="166"/>
        <v>15.017064846416384</v>
      </c>
      <c r="AI129" s="358">
        <f t="shared" si="224"/>
        <v>451</v>
      </c>
      <c r="AJ129" s="357">
        <f t="shared" si="171"/>
        <v>25.654152445961319</v>
      </c>
      <c r="AK129" s="358">
        <f t="shared" si="225"/>
        <v>1</v>
      </c>
      <c r="AL129" s="353">
        <f t="shared" si="172"/>
        <v>5.6882821387940839E-2</v>
      </c>
      <c r="AM129" s="358">
        <f t="shared" si="226"/>
        <v>1</v>
      </c>
      <c r="AN129" s="361">
        <f t="shared" si="167"/>
        <v>5.6882821387940839E-2</v>
      </c>
      <c r="AO129" s="723">
        <f t="shared" si="227"/>
        <v>2957</v>
      </c>
      <c r="AP129" s="362">
        <f t="shared" si="173"/>
        <v>1758</v>
      </c>
      <c r="AS129" s="13">
        <v>887</v>
      </c>
      <c r="AT129" s="1">
        <v>6404</v>
      </c>
      <c r="AU129" s="1">
        <v>16069</v>
      </c>
      <c r="AV129" s="1">
        <v>3710</v>
      </c>
      <c r="AW129" s="1">
        <v>3</v>
      </c>
      <c r="AX129" s="1">
        <v>26</v>
      </c>
      <c r="AY129" s="13">
        <v>887</v>
      </c>
      <c r="AZ129" s="1">
        <v>12611</v>
      </c>
      <c r="BA129" s="1">
        <v>13601</v>
      </c>
      <c r="BB129" s="13">
        <v>887</v>
      </c>
      <c r="BC129" s="1">
        <v>16290</v>
      </c>
      <c r="BD129" s="1">
        <v>9922</v>
      </c>
      <c r="BE129" s="1"/>
      <c r="BF129" s="13">
        <v>887</v>
      </c>
      <c r="BG129" s="503">
        <f t="shared" si="174"/>
        <v>15396.91377648</v>
      </c>
      <c r="BH129" s="503">
        <f t="shared" si="175"/>
        <v>1531.0862235200002</v>
      </c>
      <c r="BI129" s="13">
        <v>887</v>
      </c>
      <c r="BJ129" s="1">
        <v>8875</v>
      </c>
      <c r="BK129" s="1">
        <v>8053</v>
      </c>
      <c r="BL129" s="13">
        <v>887</v>
      </c>
      <c r="BM129" s="1">
        <v>5847</v>
      </c>
      <c r="BN129" s="1">
        <v>3317</v>
      </c>
      <c r="BO129" s="1">
        <v>3011</v>
      </c>
      <c r="BP129" s="1">
        <v>4720</v>
      </c>
      <c r="BQ129" s="1">
        <v>17</v>
      </c>
      <c r="BR129" s="499">
        <v>16</v>
      </c>
      <c r="BS129" s="499">
        <v>0.90955303499999995</v>
      </c>
      <c r="BT129" s="899">
        <v>887</v>
      </c>
      <c r="BU129" s="1">
        <v>16928</v>
      </c>
      <c r="BV129" s="900">
        <f t="shared" si="176"/>
        <v>15396.91377648</v>
      </c>
      <c r="BW129" s="900">
        <f t="shared" si="177"/>
        <v>1531.0862235200002</v>
      </c>
      <c r="CA129" s="810">
        <v>887</v>
      </c>
      <c r="CB129" s="809">
        <v>16928</v>
      </c>
    </row>
    <row r="130" spans="1:80" ht="15">
      <c r="A130" s="388">
        <v>861</v>
      </c>
      <c r="B130" s="390" t="s">
        <v>255</v>
      </c>
      <c r="C130" s="352">
        <f t="shared" si="228"/>
        <v>583</v>
      </c>
      <c r="D130" s="353">
        <f t="shared" si="229"/>
        <v>10.405140103515974</v>
      </c>
      <c r="E130" s="354">
        <f t="shared" si="230"/>
        <v>3188</v>
      </c>
      <c r="F130" s="353">
        <f t="shared" si="231"/>
        <v>56.898090308763159</v>
      </c>
      <c r="G130" s="354">
        <f t="shared" si="232"/>
        <v>1812</v>
      </c>
      <c r="H130" s="353">
        <f t="shared" si="233"/>
        <v>32.339817954667147</v>
      </c>
      <c r="I130" s="354">
        <f t="shared" si="209"/>
        <v>0</v>
      </c>
      <c r="J130" s="355">
        <f t="shared" si="168"/>
        <v>0</v>
      </c>
      <c r="K130" s="354">
        <f t="shared" si="210"/>
        <v>20</v>
      </c>
      <c r="L130" s="356">
        <f t="shared" si="205"/>
        <v>0.35695163305372124</v>
      </c>
      <c r="M130" s="366">
        <f t="shared" si="234"/>
        <v>2517</v>
      </c>
      <c r="N130" s="363">
        <f t="shared" si="178"/>
        <v>44.922363019810817</v>
      </c>
      <c r="O130" s="364">
        <f t="shared" si="235"/>
        <v>3086</v>
      </c>
      <c r="P130" s="365">
        <f t="shared" si="169"/>
        <v>55.077636980189183</v>
      </c>
      <c r="Q130" s="366">
        <f t="shared" si="213"/>
        <v>2483</v>
      </c>
      <c r="R130" s="363">
        <f t="shared" si="161"/>
        <v>58.866761498340445</v>
      </c>
      <c r="S130" s="364">
        <f t="shared" si="214"/>
        <v>1735</v>
      </c>
      <c r="T130" s="367">
        <f t="shared" si="162"/>
        <v>41.133238501659555</v>
      </c>
      <c r="U130" s="366">
        <f t="shared" si="236"/>
        <v>3113</v>
      </c>
      <c r="V130" s="368">
        <f t="shared" si="237"/>
        <v>55.559521684811706</v>
      </c>
      <c r="W130" s="364">
        <f t="shared" si="238"/>
        <v>2490</v>
      </c>
      <c r="X130" s="367">
        <f t="shared" si="239"/>
        <v>44.440478315188294</v>
      </c>
      <c r="Y130" s="360">
        <f t="shared" si="217"/>
        <v>3333.3738592080003</v>
      </c>
      <c r="Z130" s="353">
        <f t="shared" si="218"/>
        <v>79.027355600000007</v>
      </c>
      <c r="AA130" s="360">
        <f t="shared" si="219"/>
        <v>884.62614079199966</v>
      </c>
      <c r="AB130" s="361">
        <f t="shared" si="220"/>
        <v>20.972644399999993</v>
      </c>
      <c r="AC130" s="360">
        <f t="shared" si="221"/>
        <v>1957</v>
      </c>
      <c r="AD130" s="353">
        <f t="shared" si="165"/>
        <v>46.396396396396398</v>
      </c>
      <c r="AE130" s="358">
        <f t="shared" si="222"/>
        <v>659</v>
      </c>
      <c r="AF130" s="353">
        <f t="shared" si="170"/>
        <v>15.623518255097203</v>
      </c>
      <c r="AG130" s="358">
        <f t="shared" si="223"/>
        <v>526</v>
      </c>
      <c r="AH130" s="357">
        <f t="shared" si="166"/>
        <v>12.470365101944049</v>
      </c>
      <c r="AI130" s="358">
        <f t="shared" si="224"/>
        <v>1075</v>
      </c>
      <c r="AJ130" s="357">
        <f t="shared" si="171"/>
        <v>25.486012328117592</v>
      </c>
      <c r="AK130" s="358">
        <f t="shared" si="225"/>
        <v>0</v>
      </c>
      <c r="AL130" s="353">
        <f t="shared" si="172"/>
        <v>0</v>
      </c>
      <c r="AM130" s="358">
        <f t="shared" si="226"/>
        <v>1</v>
      </c>
      <c r="AN130" s="361">
        <f t="shared" si="167"/>
        <v>2.3707918444760549E-2</v>
      </c>
      <c r="AO130" s="724">
        <f t="shared" si="227"/>
        <v>5603</v>
      </c>
      <c r="AP130" s="369">
        <f t="shared" si="173"/>
        <v>4218</v>
      </c>
      <c r="AS130" s="13">
        <v>890</v>
      </c>
      <c r="AT130" s="1">
        <v>3496</v>
      </c>
      <c r="AU130" s="1">
        <v>9445</v>
      </c>
      <c r="AV130" s="1">
        <v>1920</v>
      </c>
      <c r="AW130" s="1">
        <v>13</v>
      </c>
      <c r="AX130" s="1">
        <v>31</v>
      </c>
      <c r="AY130" s="13">
        <v>890</v>
      </c>
      <c r="AZ130" s="1">
        <v>7700</v>
      </c>
      <c r="BA130" s="1">
        <v>7205</v>
      </c>
      <c r="BB130" s="13">
        <v>890</v>
      </c>
      <c r="BC130" s="1">
        <v>5932</v>
      </c>
      <c r="BD130" s="1">
        <v>8973</v>
      </c>
      <c r="BE130" s="1"/>
      <c r="BF130" s="13">
        <v>890</v>
      </c>
      <c r="BG130" s="503">
        <f t="shared" si="174"/>
        <v>2763.6704316780001</v>
      </c>
      <c r="BH130" s="503">
        <f t="shared" si="175"/>
        <v>893.32956832199989</v>
      </c>
      <c r="BI130" s="13">
        <v>890</v>
      </c>
      <c r="BJ130" s="1">
        <v>2100</v>
      </c>
      <c r="BK130" s="1">
        <v>1557</v>
      </c>
      <c r="BL130" s="13">
        <v>890</v>
      </c>
      <c r="BM130" s="1">
        <v>1580</v>
      </c>
      <c r="BN130" s="1">
        <v>781</v>
      </c>
      <c r="BO130" s="1">
        <v>517</v>
      </c>
      <c r="BP130" s="1">
        <v>775</v>
      </c>
      <c r="BQ130" s="1">
        <v>3</v>
      </c>
      <c r="BR130" s="499">
        <v>1</v>
      </c>
      <c r="BS130" s="499">
        <v>0.75572065399999999</v>
      </c>
      <c r="BT130" s="899">
        <v>890</v>
      </c>
      <c r="BU130" s="1">
        <v>3657</v>
      </c>
      <c r="BV130" s="900">
        <f t="shared" si="176"/>
        <v>2763.6704316780001</v>
      </c>
      <c r="BW130" s="900">
        <f t="shared" si="177"/>
        <v>893.32956832199989</v>
      </c>
      <c r="CA130" s="810">
        <v>890</v>
      </c>
      <c r="CB130" s="809">
        <v>3657</v>
      </c>
    </row>
    <row r="131" spans="1:80" ht="17.25" customHeight="1">
      <c r="A131" s="195"/>
      <c r="B131" s="210" t="s">
        <v>753</v>
      </c>
      <c r="C131" s="212">
        <f>SUM(C132:C141)</f>
        <v>240095</v>
      </c>
      <c r="D131" s="197">
        <f t="shared" si="203"/>
        <v>26.314347371962853</v>
      </c>
      <c r="E131" s="196">
        <f>SUM(E132:E141)</f>
        <v>512313</v>
      </c>
      <c r="F131" s="197">
        <f t="shared" si="204"/>
        <v>56.149366897154898</v>
      </c>
      <c r="G131" s="196">
        <f>SUM(G132:G141)</f>
        <v>144293</v>
      </c>
      <c r="H131" s="197">
        <f t="shared" si="202"/>
        <v>15.814473959651956</v>
      </c>
      <c r="I131" s="196">
        <f>SUM(I132:I141)</f>
        <v>7200</v>
      </c>
      <c r="J131" s="270">
        <f t="shared" si="168"/>
        <v>0.78911806192603995</v>
      </c>
      <c r="K131" s="196">
        <f>SUM(K132:K141)</f>
        <v>8510</v>
      </c>
      <c r="L131" s="213">
        <f t="shared" si="205"/>
        <v>0.93269370930425</v>
      </c>
      <c r="M131" s="212">
        <f>SUM(M132:M141)</f>
        <v>430456</v>
      </c>
      <c r="N131" s="198">
        <f t="shared" si="178"/>
        <v>47.177861731171589</v>
      </c>
      <c r="O131" s="196">
        <f>SUM(O132:O141)</f>
        <v>481955</v>
      </c>
      <c r="P131" s="216">
        <f t="shared" si="169"/>
        <v>52.822138268828411</v>
      </c>
      <c r="Q131" s="212">
        <f>SUM(Q132:Q141)</f>
        <v>1578374</v>
      </c>
      <c r="R131" s="198">
        <f t="shared" si="161"/>
        <v>48.108867307681756</v>
      </c>
      <c r="S131" s="196">
        <f>SUM(S132:S141)</f>
        <v>1702464</v>
      </c>
      <c r="T131" s="218">
        <f t="shared" si="162"/>
        <v>51.891132692318244</v>
      </c>
      <c r="U131" s="212">
        <f>SUM(U132:U141)</f>
        <v>838673</v>
      </c>
      <c r="V131" s="197">
        <f t="shared" si="163"/>
        <v>91.918335048569119</v>
      </c>
      <c r="W131" s="196">
        <f>SUM(W132:W141)</f>
        <v>73738</v>
      </c>
      <c r="X131" s="218">
        <f t="shared" si="164"/>
        <v>8.0816649514308789</v>
      </c>
      <c r="Y131" s="212">
        <f>SUM(Y132:Y141)</f>
        <v>3251846.5628967332</v>
      </c>
      <c r="Z131" s="197">
        <f>(Y131/AP131)*100</f>
        <v>99.116340486690689</v>
      </c>
      <c r="AA131" s="196">
        <f>SUM(AA132:AA141)</f>
        <v>28991.437103267239</v>
      </c>
      <c r="AB131" s="218">
        <f>(AA131/AP131)*100</f>
        <v>0.88365951330932035</v>
      </c>
      <c r="AC131" s="212">
        <f>SUM(AC132:AC141)</f>
        <v>1058238</v>
      </c>
      <c r="AD131" s="197">
        <f t="shared" si="165"/>
        <v>32.255112870553191</v>
      </c>
      <c r="AE131" s="196">
        <f>SUM(AE132:AE141)</f>
        <v>933471</v>
      </c>
      <c r="AF131" s="197">
        <f t="shared" si="170"/>
        <v>28.452212513997949</v>
      </c>
      <c r="AG131" s="196">
        <f>SUM(AG132:AG141)</f>
        <v>511468</v>
      </c>
      <c r="AH131" s="198">
        <f t="shared" si="166"/>
        <v>15.589553644526186</v>
      </c>
      <c r="AI131" s="196">
        <f>SUM(AI132:AI141)</f>
        <v>762252</v>
      </c>
      <c r="AJ131" s="198">
        <f t="shared" si="171"/>
        <v>23.233454379643252</v>
      </c>
      <c r="AK131" s="196">
        <f>SUM(AK132:AK141)</f>
        <v>8668</v>
      </c>
      <c r="AL131" s="197">
        <f t="shared" si="172"/>
        <v>0.26420079260237783</v>
      </c>
      <c r="AM131" s="196">
        <f>SUM(AM132:AM141)</f>
        <v>6741</v>
      </c>
      <c r="AN131" s="218">
        <f t="shared" si="167"/>
        <v>0.20546579867704531</v>
      </c>
      <c r="AO131" s="725">
        <f>SUM(AO132:AO141)</f>
        <v>912411</v>
      </c>
      <c r="AP131" s="220">
        <f t="shared" si="173"/>
        <v>3280838</v>
      </c>
      <c r="AS131" s="13">
        <v>893</v>
      </c>
      <c r="AT131" s="1">
        <v>4083</v>
      </c>
      <c r="AU131" s="1">
        <v>5377</v>
      </c>
      <c r="AV131" s="1">
        <v>255</v>
      </c>
      <c r="AW131" s="1">
        <v>0</v>
      </c>
      <c r="AX131" s="1">
        <v>49</v>
      </c>
      <c r="AY131" s="13">
        <v>893</v>
      </c>
      <c r="AZ131" s="1">
        <v>4968</v>
      </c>
      <c r="BA131" s="1">
        <v>4796</v>
      </c>
      <c r="BB131" s="13">
        <v>893</v>
      </c>
      <c r="BC131" s="1">
        <v>5105</v>
      </c>
      <c r="BD131" s="1">
        <v>4659</v>
      </c>
      <c r="BE131" s="1"/>
      <c r="BF131" s="13">
        <v>893</v>
      </c>
      <c r="BG131" s="503">
        <f t="shared" si="174"/>
        <v>1274.2260161029999</v>
      </c>
      <c r="BH131" s="503">
        <f t="shared" si="175"/>
        <v>212.77398389700011</v>
      </c>
      <c r="BI131" s="13">
        <v>893</v>
      </c>
      <c r="BJ131" s="1">
        <v>944</v>
      </c>
      <c r="BK131" s="1">
        <v>543</v>
      </c>
      <c r="BL131" s="13">
        <v>893</v>
      </c>
      <c r="BM131" s="1">
        <v>832</v>
      </c>
      <c r="BN131" s="1">
        <v>365</v>
      </c>
      <c r="BO131" s="1">
        <v>112</v>
      </c>
      <c r="BP131" s="1">
        <v>178</v>
      </c>
      <c r="BQ131" s="1"/>
      <c r="BR131" s="499"/>
      <c r="BS131" s="499">
        <v>0.85691056899999996</v>
      </c>
      <c r="BT131" s="899">
        <v>893</v>
      </c>
      <c r="BU131" s="1">
        <v>1487</v>
      </c>
      <c r="BV131" s="900">
        <f t="shared" si="176"/>
        <v>1274.2260161029999</v>
      </c>
      <c r="BW131" s="900">
        <f t="shared" si="177"/>
        <v>212.77398389700011</v>
      </c>
      <c r="CA131" s="810">
        <v>893</v>
      </c>
      <c r="CB131" s="809">
        <v>1487</v>
      </c>
    </row>
    <row r="132" spans="1:80" ht="15">
      <c r="A132" s="388">
        <v>1</v>
      </c>
      <c r="B132" s="391" t="s">
        <v>6</v>
      </c>
      <c r="C132" s="352">
        <f t="shared" ref="C132:C141" si="240">VLOOKUP(A132,$AS$8:$AT$132,2,0)</f>
        <v>183363</v>
      </c>
      <c r="D132" s="353">
        <f t="shared" si="203"/>
        <v>27.649930107259348</v>
      </c>
      <c r="E132" s="354">
        <f t="shared" ref="E132:E141" si="241">VLOOKUP(A132,$AS$8:$AU$132,3,0)</f>
        <v>381037</v>
      </c>
      <c r="F132" s="353">
        <f t="shared" si="204"/>
        <v>57.457864554352724</v>
      </c>
      <c r="G132" s="354">
        <f t="shared" ref="G132:G141" si="242">VLOOKUP(A132,$AS$8:$AV$132,4,0)</f>
        <v>90180</v>
      </c>
      <c r="H132" s="353">
        <f t="shared" si="202"/>
        <v>13.598548764323487</v>
      </c>
      <c r="I132" s="354">
        <f t="shared" ref="I132:I141" si="243">VLOOKUP(A132,$AS$8:$AW$132,5,0)</f>
        <v>4579</v>
      </c>
      <c r="J132" s="355">
        <f t="shared" si="168"/>
        <v>0.69048297617916665</v>
      </c>
      <c r="K132" s="354">
        <f t="shared" ref="K132:K141" si="244">VLOOKUP(A132,$AS$8:$AX$132,6,0)</f>
        <v>4000</v>
      </c>
      <c r="L132" s="356">
        <f t="shared" si="205"/>
        <v>0.60317359788527336</v>
      </c>
      <c r="M132" s="373">
        <f t="shared" ref="M132:M141" si="245">VLOOKUP(A132,$AY$8:$BA$132,2,0)</f>
        <v>314625</v>
      </c>
      <c r="N132" s="370">
        <f t="shared" si="178"/>
        <v>47.443373308663531</v>
      </c>
      <c r="O132" s="371">
        <f t="shared" ref="O132:O141" si="246">VLOOKUP(A132,$AY$8:$BA$132,3,0)</f>
        <v>348534</v>
      </c>
      <c r="P132" s="372">
        <f t="shared" si="169"/>
        <v>52.556626691336476</v>
      </c>
      <c r="Q132" s="373">
        <f t="shared" ref="Q132:Q141" si="247">VLOOKUP(A132,$BI$8:$BK$132,2,0)</f>
        <v>1054232</v>
      </c>
      <c r="R132" s="370">
        <f t="shared" si="161"/>
        <v>48.243989476521463</v>
      </c>
      <c r="S132" s="371">
        <f t="shared" ref="S132:S141" si="248">VLOOKUP(A132,$BI$8:$BK$132,3,0)</f>
        <v>1130977</v>
      </c>
      <c r="T132" s="374">
        <f t="shared" si="162"/>
        <v>51.756010523478537</v>
      </c>
      <c r="U132" s="373">
        <f t="shared" ref="U132:U141" si="249">VLOOKUP(A132,$BB$8:$BD$132,2,0)</f>
        <v>621265</v>
      </c>
      <c r="V132" s="375">
        <f t="shared" si="163"/>
        <v>93.682661322548583</v>
      </c>
      <c r="W132" s="371">
        <f t="shared" ref="W132:W141" si="250">VLOOKUP(A132,$BB$8:$BD$132,3,0)</f>
        <v>41894</v>
      </c>
      <c r="X132" s="374">
        <f t="shared" si="164"/>
        <v>6.31733867745141</v>
      </c>
      <c r="Y132" s="360">
        <f t="shared" ref="Y132:Y141" si="251">VLOOKUP(A132,$BF$8:$BH$132,2,0)</f>
        <v>2172029.6811100678</v>
      </c>
      <c r="Z132" s="353">
        <f t="shared" ref="Z132:Z141" si="252">(Y132/AP132)*100</f>
        <v>99.396885199999986</v>
      </c>
      <c r="AA132" s="360">
        <f t="shared" ref="AA132:AA141" si="253">VLOOKUP(A132,$BF$8:$BH$132,3,0)</f>
        <v>13179.318889932241</v>
      </c>
      <c r="AB132" s="361">
        <f t="shared" ref="AB132:AB141" si="254">(AA132/AP132)*100</f>
        <v>0.60311480000001105</v>
      </c>
      <c r="AC132" s="360">
        <f t="shared" ref="AC132:AC141" si="255">VLOOKUP(A132,$BL$8:$BQ$132,2,0)</f>
        <v>707412</v>
      </c>
      <c r="AD132" s="353">
        <f t="shared" si="165"/>
        <v>32.372738717440761</v>
      </c>
      <c r="AE132" s="358">
        <f t="shared" ref="AE132:AE141" si="256">VLOOKUP(A132,$BL$8:$BR$132,3,0)</f>
        <v>631703</v>
      </c>
      <c r="AF132" s="353">
        <f t="shared" si="170"/>
        <v>28.908127323290355</v>
      </c>
      <c r="AG132" s="358">
        <f t="shared" ref="AG132:AG141" si="257">VLOOKUP(A132,$BL$8:$BR$132,4,0)</f>
        <v>340988</v>
      </c>
      <c r="AH132" s="357">
        <f t="shared" si="166"/>
        <v>15.604365532084117</v>
      </c>
      <c r="AI132" s="358">
        <f t="shared" ref="AI132:AI141" si="258">VLOOKUP(A132,$BL$8:$BR$132,5,0)</f>
        <v>494797</v>
      </c>
      <c r="AJ132" s="357">
        <f t="shared" si="171"/>
        <v>22.643005771987941</v>
      </c>
      <c r="AK132" s="358">
        <f t="shared" ref="AK132:AK141" si="259">VLOOKUP(A132,$BL$8:$BR$132,6,0)</f>
        <v>5832</v>
      </c>
      <c r="AL132" s="353">
        <f t="shared" si="172"/>
        <v>0.26688522699659389</v>
      </c>
      <c r="AM132" s="358">
        <f t="shared" ref="AM132:AM141" si="260">VLOOKUP(A132,$BL$8:$BR$132,7,0)</f>
        <v>4477</v>
      </c>
      <c r="AN132" s="361">
        <f t="shared" si="167"/>
        <v>0.20487742820023166</v>
      </c>
      <c r="AO132" s="726">
        <f t="shared" ref="AO132:AO141" si="261">(U132+W132)</f>
        <v>663159</v>
      </c>
      <c r="AP132" s="376">
        <f t="shared" si="173"/>
        <v>2185209</v>
      </c>
      <c r="AS132" s="13">
        <v>895</v>
      </c>
      <c r="AT132" s="1">
        <v>8687</v>
      </c>
      <c r="AU132" s="1">
        <v>14384</v>
      </c>
      <c r="AV132" s="1">
        <v>568</v>
      </c>
      <c r="AW132" s="1">
        <v>93</v>
      </c>
      <c r="AX132" s="1">
        <v>26</v>
      </c>
      <c r="AY132" s="13">
        <v>895</v>
      </c>
      <c r="AZ132" s="1">
        <v>11711</v>
      </c>
      <c r="BA132" s="1">
        <v>12047</v>
      </c>
      <c r="BB132" s="13">
        <v>895</v>
      </c>
      <c r="BC132" s="1">
        <v>12104</v>
      </c>
      <c r="BD132" s="1">
        <v>11654</v>
      </c>
      <c r="BE132" s="1"/>
      <c r="BF132" s="13">
        <v>895</v>
      </c>
      <c r="BG132" s="503">
        <f t="shared" si="174"/>
        <v>1412.4670051800001</v>
      </c>
      <c r="BH132" s="503">
        <f t="shared" si="175"/>
        <v>633.53299481999989</v>
      </c>
      <c r="BI132" s="13">
        <v>895</v>
      </c>
      <c r="BJ132" s="1">
        <v>1151</v>
      </c>
      <c r="BK132" s="1">
        <v>895</v>
      </c>
      <c r="BL132" s="13">
        <v>895</v>
      </c>
      <c r="BM132" s="1">
        <v>911</v>
      </c>
      <c r="BN132" s="1">
        <v>592</v>
      </c>
      <c r="BO132" s="1">
        <v>240</v>
      </c>
      <c r="BP132" s="1">
        <v>302</v>
      </c>
      <c r="BQ132" s="1"/>
      <c r="BR132" s="499">
        <v>1</v>
      </c>
      <c r="BS132" s="499">
        <v>0.69035533000000004</v>
      </c>
      <c r="BT132" s="899">
        <v>895</v>
      </c>
      <c r="BU132" s="1">
        <v>2046</v>
      </c>
      <c r="BV132" s="900">
        <f t="shared" si="176"/>
        <v>1412.4670051800001</v>
      </c>
      <c r="BW132" s="900">
        <f t="shared" si="177"/>
        <v>633.53299481999989</v>
      </c>
      <c r="CA132" s="810">
        <v>895</v>
      </c>
      <c r="CB132" s="809">
        <v>2046</v>
      </c>
    </row>
    <row r="133" spans="1:80" ht="15">
      <c r="A133" s="388">
        <v>79</v>
      </c>
      <c r="B133" s="389" t="s">
        <v>41</v>
      </c>
      <c r="C133" s="352">
        <f t="shared" si="240"/>
        <v>3702</v>
      </c>
      <c r="D133" s="353">
        <f t="shared" si="203"/>
        <v>19.965483766583972</v>
      </c>
      <c r="E133" s="354">
        <f t="shared" si="241"/>
        <v>9226</v>
      </c>
      <c r="F133" s="353">
        <f t="shared" si="204"/>
        <v>49.757307733793546</v>
      </c>
      <c r="G133" s="354">
        <f t="shared" si="242"/>
        <v>5478</v>
      </c>
      <c r="H133" s="353">
        <f t="shared" si="202"/>
        <v>29.543738539531873</v>
      </c>
      <c r="I133" s="354">
        <f t="shared" si="243"/>
        <v>36</v>
      </c>
      <c r="J133" s="355">
        <f t="shared" si="168"/>
        <v>0.19415381296516018</v>
      </c>
      <c r="K133" s="354">
        <f t="shared" si="244"/>
        <v>100</v>
      </c>
      <c r="L133" s="356">
        <f t="shared" si="205"/>
        <v>0.53931614712544496</v>
      </c>
      <c r="M133" s="360">
        <f t="shared" si="245"/>
        <v>8782</v>
      </c>
      <c r="N133" s="357">
        <f t="shared" si="178"/>
        <v>47.362744040556578</v>
      </c>
      <c r="O133" s="358">
        <f t="shared" si="246"/>
        <v>9760</v>
      </c>
      <c r="P133" s="359">
        <f t="shared" si="169"/>
        <v>52.637255959443429</v>
      </c>
      <c r="Q133" s="360">
        <f t="shared" si="247"/>
        <v>13902</v>
      </c>
      <c r="R133" s="357">
        <f t="shared" si="161"/>
        <v>51.904121863799283</v>
      </c>
      <c r="S133" s="358">
        <f t="shared" si="248"/>
        <v>12882</v>
      </c>
      <c r="T133" s="361">
        <f t="shared" si="162"/>
        <v>48.095878136200717</v>
      </c>
      <c r="U133" s="360">
        <f t="shared" si="249"/>
        <v>9839</v>
      </c>
      <c r="V133" s="353">
        <f t="shared" si="163"/>
        <v>53.06331571567253</v>
      </c>
      <c r="W133" s="358">
        <f t="shared" si="250"/>
        <v>8703</v>
      </c>
      <c r="X133" s="361">
        <f t="shared" si="164"/>
        <v>46.936684284327477</v>
      </c>
      <c r="Y133" s="360">
        <f t="shared" si="251"/>
        <v>24259.455491903998</v>
      </c>
      <c r="Z133" s="353">
        <f t="shared" si="252"/>
        <v>90.574430599999985</v>
      </c>
      <c r="AA133" s="360">
        <f t="shared" si="253"/>
        <v>2524.5445080960017</v>
      </c>
      <c r="AB133" s="361">
        <f t="shared" si="254"/>
        <v>9.4255694000000059</v>
      </c>
      <c r="AC133" s="360">
        <f t="shared" si="255"/>
        <v>9742</v>
      </c>
      <c r="AD133" s="353">
        <f t="shared" si="165"/>
        <v>36.372461170848268</v>
      </c>
      <c r="AE133" s="358">
        <f t="shared" si="256"/>
        <v>5370</v>
      </c>
      <c r="AF133" s="353">
        <f t="shared" si="170"/>
        <v>20.049283154121863</v>
      </c>
      <c r="AG133" s="358">
        <f t="shared" si="257"/>
        <v>4139</v>
      </c>
      <c r="AH133" s="357">
        <f t="shared" si="166"/>
        <v>15.453255675029871</v>
      </c>
      <c r="AI133" s="358">
        <f t="shared" si="258"/>
        <v>7490</v>
      </c>
      <c r="AJ133" s="357">
        <f t="shared" si="171"/>
        <v>27.964456391875746</v>
      </c>
      <c r="AK133" s="358">
        <f t="shared" si="259"/>
        <v>21</v>
      </c>
      <c r="AL133" s="353">
        <f t="shared" si="172"/>
        <v>7.8405017921146958E-2</v>
      </c>
      <c r="AM133" s="358">
        <f t="shared" si="260"/>
        <v>22</v>
      </c>
      <c r="AN133" s="361">
        <f t="shared" si="167"/>
        <v>8.2138590203106335E-2</v>
      </c>
      <c r="AO133" s="723">
        <f t="shared" si="261"/>
        <v>18542</v>
      </c>
      <c r="AP133" s="362">
        <f t="shared" si="173"/>
        <v>26784</v>
      </c>
      <c r="AS133" s="271"/>
      <c r="AT133"/>
      <c r="AU133"/>
      <c r="AV133"/>
      <c r="AW133"/>
      <c r="AX133"/>
    </row>
    <row r="134" spans="1:80" ht="15">
      <c r="A134" s="388">
        <v>88</v>
      </c>
      <c r="B134" s="389" t="s">
        <v>45</v>
      </c>
      <c r="C134" s="352">
        <f t="shared" si="240"/>
        <v>28219</v>
      </c>
      <c r="D134" s="353">
        <f t="shared" si="203"/>
        <v>28.527957782787588</v>
      </c>
      <c r="E134" s="354">
        <f t="shared" si="241"/>
        <v>52868</v>
      </c>
      <c r="F134" s="353">
        <f t="shared" si="204"/>
        <v>53.446829159800643</v>
      </c>
      <c r="G134" s="354">
        <f t="shared" si="242"/>
        <v>15859</v>
      </c>
      <c r="H134" s="353">
        <f t="shared" si="202"/>
        <v>16.032633419937927</v>
      </c>
      <c r="I134" s="354">
        <f t="shared" si="243"/>
        <v>281</v>
      </c>
      <c r="J134" s="355">
        <f t="shared" si="168"/>
        <v>0.28407654902595103</v>
      </c>
      <c r="K134" s="354">
        <f t="shared" si="244"/>
        <v>1690</v>
      </c>
      <c r="L134" s="356">
        <f t="shared" si="205"/>
        <v>1.7085030884478907</v>
      </c>
      <c r="M134" s="360">
        <f t="shared" si="245"/>
        <v>44929</v>
      </c>
      <c r="N134" s="357">
        <f t="shared" si="178"/>
        <v>45.420908438387741</v>
      </c>
      <c r="O134" s="358">
        <f t="shared" si="246"/>
        <v>53988</v>
      </c>
      <c r="P134" s="359">
        <f t="shared" si="169"/>
        <v>54.579091561612259</v>
      </c>
      <c r="Q134" s="360">
        <f t="shared" si="247"/>
        <v>163702</v>
      </c>
      <c r="R134" s="357">
        <f t="shared" si="161"/>
        <v>47.940094649048824</v>
      </c>
      <c r="S134" s="358">
        <f t="shared" si="248"/>
        <v>177770</v>
      </c>
      <c r="T134" s="361">
        <f t="shared" si="162"/>
        <v>52.059905350951176</v>
      </c>
      <c r="U134" s="360">
        <f t="shared" si="249"/>
        <v>92466</v>
      </c>
      <c r="V134" s="353">
        <f t="shared" si="163"/>
        <v>93.478370755279684</v>
      </c>
      <c r="W134" s="358">
        <f t="shared" si="250"/>
        <v>6451</v>
      </c>
      <c r="X134" s="361">
        <f t="shared" si="164"/>
        <v>6.5216292447203212</v>
      </c>
      <c r="Y134" s="360">
        <f t="shared" si="251"/>
        <v>338841.43322755198</v>
      </c>
      <c r="Z134" s="353">
        <f t="shared" si="252"/>
        <v>99.2296391</v>
      </c>
      <c r="AA134" s="360">
        <f t="shared" si="253"/>
        <v>2630.5667724480154</v>
      </c>
      <c r="AB134" s="361">
        <f t="shared" si="254"/>
        <v>0.77036090000000457</v>
      </c>
      <c r="AC134" s="360">
        <f t="shared" si="255"/>
        <v>106430</v>
      </c>
      <c r="AD134" s="353">
        <f t="shared" si="165"/>
        <v>31.168002061662449</v>
      </c>
      <c r="AE134" s="358">
        <f t="shared" si="256"/>
        <v>89085</v>
      </c>
      <c r="AF134" s="353">
        <f t="shared" si="170"/>
        <v>26.088522631430983</v>
      </c>
      <c r="AG134" s="358">
        <f t="shared" si="257"/>
        <v>56520</v>
      </c>
      <c r="AH134" s="357">
        <f t="shared" si="166"/>
        <v>16.551869552994098</v>
      </c>
      <c r="AI134" s="358">
        <f t="shared" si="258"/>
        <v>88091</v>
      </c>
      <c r="AJ134" s="357">
        <f t="shared" si="171"/>
        <v>25.797429950332678</v>
      </c>
      <c r="AK134" s="358">
        <f t="shared" si="259"/>
        <v>752</v>
      </c>
      <c r="AL134" s="353">
        <f t="shared" si="172"/>
        <v>0.22022303439227811</v>
      </c>
      <c r="AM134" s="358">
        <f t="shared" si="260"/>
        <v>594</v>
      </c>
      <c r="AN134" s="361">
        <f t="shared" si="167"/>
        <v>0.17395276918751756</v>
      </c>
      <c r="AO134" s="723">
        <f t="shared" si="261"/>
        <v>98917</v>
      </c>
      <c r="AP134" s="362">
        <f t="shared" si="173"/>
        <v>341472</v>
      </c>
      <c r="AS134" s="67"/>
      <c r="AT134" s="67"/>
      <c r="AU134" s="68"/>
    </row>
    <row r="135" spans="1:80" ht="15">
      <c r="A135" s="388">
        <v>129</v>
      </c>
      <c r="B135" s="389" t="s">
        <v>978</v>
      </c>
      <c r="C135" s="352">
        <f t="shared" si="240"/>
        <v>2627</v>
      </c>
      <c r="D135" s="353">
        <f t="shared" si="203"/>
        <v>15.658341777433391</v>
      </c>
      <c r="E135" s="354">
        <f t="shared" si="241"/>
        <v>9211</v>
      </c>
      <c r="F135" s="353">
        <f t="shared" si="204"/>
        <v>54.902545151099723</v>
      </c>
      <c r="G135" s="354">
        <f t="shared" si="242"/>
        <v>4493</v>
      </c>
      <c r="H135" s="353">
        <f t="shared" ref="H135:H141" si="262">(G135/AO135)*100</f>
        <v>26.780711688621327</v>
      </c>
      <c r="I135" s="354">
        <f t="shared" si="243"/>
        <v>109</v>
      </c>
      <c r="J135" s="355">
        <f t="shared" si="168"/>
        <v>0.64969899266853426</v>
      </c>
      <c r="K135" s="354">
        <f t="shared" si="244"/>
        <v>337</v>
      </c>
      <c r="L135" s="356">
        <f t="shared" si="205"/>
        <v>2.0087023901770285</v>
      </c>
      <c r="M135" s="360">
        <f t="shared" si="245"/>
        <v>7994</v>
      </c>
      <c r="N135" s="357">
        <f t="shared" si="178"/>
        <v>47.648566489837279</v>
      </c>
      <c r="O135" s="358">
        <f t="shared" si="246"/>
        <v>8783</v>
      </c>
      <c r="P135" s="359">
        <f t="shared" si="169"/>
        <v>52.351433510162728</v>
      </c>
      <c r="Q135" s="360">
        <f t="shared" si="247"/>
        <v>37235</v>
      </c>
      <c r="R135" s="357">
        <f t="shared" si="161"/>
        <v>48.955416190062977</v>
      </c>
      <c r="S135" s="358">
        <f t="shared" si="248"/>
        <v>38824</v>
      </c>
      <c r="T135" s="361">
        <f t="shared" si="162"/>
        <v>51.044583809937031</v>
      </c>
      <c r="U135" s="360">
        <f t="shared" si="249"/>
        <v>14682</v>
      </c>
      <c r="V135" s="353">
        <f t="shared" si="163"/>
        <v>87.512666150086432</v>
      </c>
      <c r="W135" s="358">
        <f t="shared" si="250"/>
        <v>2095</v>
      </c>
      <c r="X135" s="361">
        <f t="shared" si="164"/>
        <v>12.487333849913572</v>
      </c>
      <c r="Y135" s="360">
        <f t="shared" si="251"/>
        <v>73722.813588450008</v>
      </c>
      <c r="Z135" s="353">
        <f t="shared" si="252"/>
        <v>96.928455000000014</v>
      </c>
      <c r="AA135" s="360">
        <f t="shared" si="253"/>
        <v>2336.186411549992</v>
      </c>
      <c r="AB135" s="361">
        <f t="shared" si="254"/>
        <v>3.0715449999999893</v>
      </c>
      <c r="AC135" s="360">
        <f t="shared" si="255"/>
        <v>26012</v>
      </c>
      <c r="AD135" s="353">
        <f t="shared" si="165"/>
        <v>34.199765971153973</v>
      </c>
      <c r="AE135" s="358">
        <f t="shared" si="256"/>
        <v>19096</v>
      </c>
      <c r="AF135" s="353">
        <f t="shared" si="170"/>
        <v>25.106824964829933</v>
      </c>
      <c r="AG135" s="358">
        <f t="shared" si="257"/>
        <v>11089</v>
      </c>
      <c r="AH135" s="357">
        <f t="shared" si="166"/>
        <v>14.579471199989483</v>
      </c>
      <c r="AI135" s="358">
        <f t="shared" si="258"/>
        <v>19611</v>
      </c>
      <c r="AJ135" s="357">
        <f t="shared" si="171"/>
        <v>25.783930895751983</v>
      </c>
      <c r="AK135" s="358">
        <f t="shared" si="259"/>
        <v>134</v>
      </c>
      <c r="AL135" s="353">
        <f t="shared" si="172"/>
        <v>0.17617901891952301</v>
      </c>
      <c r="AM135" s="358">
        <f t="shared" si="260"/>
        <v>117</v>
      </c>
      <c r="AN135" s="361">
        <f t="shared" si="167"/>
        <v>0.15382794935510591</v>
      </c>
      <c r="AO135" s="723">
        <f t="shared" si="261"/>
        <v>16777</v>
      </c>
      <c r="AP135" s="362">
        <f t="shared" si="173"/>
        <v>76059</v>
      </c>
      <c r="AS135" s="67"/>
      <c r="AT135" s="67"/>
      <c r="AU135" s="68"/>
    </row>
    <row r="136" spans="1:80" ht="15">
      <c r="A136" s="388">
        <v>212</v>
      </c>
      <c r="B136" s="389" t="s">
        <v>90</v>
      </c>
      <c r="C136" s="352">
        <f t="shared" si="240"/>
        <v>3116</v>
      </c>
      <c r="D136" s="353">
        <f t="shared" ref="D136:D141" si="263">(C136/AO136)*100</f>
        <v>17.998036157800495</v>
      </c>
      <c r="E136" s="354">
        <f t="shared" si="241"/>
        <v>10612</v>
      </c>
      <c r="F136" s="353">
        <f t="shared" ref="F136:F141" si="264">(E136/AO136)*100</f>
        <v>61.294980650378328</v>
      </c>
      <c r="G136" s="354">
        <f t="shared" si="242"/>
        <v>3347</v>
      </c>
      <c r="H136" s="353">
        <f t="shared" si="262"/>
        <v>19.332293652168893</v>
      </c>
      <c r="I136" s="354">
        <f t="shared" si="243"/>
        <v>50</v>
      </c>
      <c r="J136" s="355">
        <f t="shared" si="168"/>
        <v>0.28880032345636225</v>
      </c>
      <c r="K136" s="354">
        <f t="shared" si="244"/>
        <v>188</v>
      </c>
      <c r="L136" s="356">
        <f t="shared" si="205"/>
        <v>1.0858892161959222</v>
      </c>
      <c r="M136" s="360">
        <f t="shared" si="245"/>
        <v>8200</v>
      </c>
      <c r="N136" s="357">
        <f t="shared" si="178"/>
        <v>47.363253046843411</v>
      </c>
      <c r="O136" s="358">
        <f t="shared" si="246"/>
        <v>9113</v>
      </c>
      <c r="P136" s="359">
        <f t="shared" si="169"/>
        <v>52.636746953156589</v>
      </c>
      <c r="Q136" s="360">
        <f t="shared" si="247"/>
        <v>24767</v>
      </c>
      <c r="R136" s="357">
        <f t="shared" ref="R136:R141" si="265">Q136/(Q136+S136)*100</f>
        <v>48.834687278176517</v>
      </c>
      <c r="S136" s="358">
        <f t="shared" si="248"/>
        <v>25949</v>
      </c>
      <c r="T136" s="361">
        <f t="shared" ref="T136:T141" si="266">S136/(Q136+S136)*100</f>
        <v>51.165312721823483</v>
      </c>
      <c r="U136" s="360">
        <f t="shared" si="249"/>
        <v>13753</v>
      </c>
      <c r="V136" s="353">
        <f t="shared" ref="V136:V141" si="267">(U136/AO136)*100</f>
        <v>79.437416969907005</v>
      </c>
      <c r="W136" s="358">
        <f t="shared" si="250"/>
        <v>3560</v>
      </c>
      <c r="X136" s="361">
        <f t="shared" ref="X136:X141" si="268">(W136/AO136)*100</f>
        <v>20.562583030092991</v>
      </c>
      <c r="Y136" s="360">
        <f t="shared" si="251"/>
        <v>49298.340267155996</v>
      </c>
      <c r="Z136" s="353">
        <f t="shared" si="252"/>
        <v>97.204709100000002</v>
      </c>
      <c r="AA136" s="360">
        <f t="shared" si="253"/>
        <v>1417.6597328440039</v>
      </c>
      <c r="AB136" s="361">
        <f t="shared" si="254"/>
        <v>2.7952909000000079</v>
      </c>
      <c r="AC136" s="360">
        <f t="shared" si="255"/>
        <v>17055</v>
      </c>
      <c r="AD136" s="353">
        <f t="shared" ref="AD136:AD141" si="269">AC136/AP136*100</f>
        <v>33.628440728764097</v>
      </c>
      <c r="AE136" s="358">
        <f t="shared" si="256"/>
        <v>13169</v>
      </c>
      <c r="AF136" s="353">
        <f t="shared" si="170"/>
        <v>25.96616452401609</v>
      </c>
      <c r="AG136" s="358">
        <f t="shared" si="257"/>
        <v>7598</v>
      </c>
      <c r="AH136" s="357">
        <f t="shared" ref="AH136:AH141" si="270">AG136/AP136*100</f>
        <v>14.98146541525357</v>
      </c>
      <c r="AI136" s="358">
        <f t="shared" si="258"/>
        <v>12681</v>
      </c>
      <c r="AJ136" s="357">
        <f t="shared" si="171"/>
        <v>25.003943528669453</v>
      </c>
      <c r="AK136" s="358">
        <f t="shared" si="259"/>
        <v>114</v>
      </c>
      <c r="AL136" s="353">
        <f t="shared" si="172"/>
        <v>0.22478113415884535</v>
      </c>
      <c r="AM136" s="358">
        <f t="shared" si="260"/>
        <v>99</v>
      </c>
      <c r="AN136" s="361">
        <f t="shared" ref="AN136:AN141" si="271">AM136/AP136*100</f>
        <v>0.19520466913794463</v>
      </c>
      <c r="AO136" s="723">
        <f t="shared" si="261"/>
        <v>17313</v>
      </c>
      <c r="AP136" s="362">
        <f t="shared" si="173"/>
        <v>50716</v>
      </c>
      <c r="AS136" s="67"/>
      <c r="AT136" s="67"/>
      <c r="AU136" s="68"/>
    </row>
    <row r="137" spans="1:80" ht="15">
      <c r="A137" s="388">
        <v>266</v>
      </c>
      <c r="B137" s="389" t="s">
        <v>104</v>
      </c>
      <c r="C137" s="352">
        <f t="shared" si="240"/>
        <v>3613</v>
      </c>
      <c r="D137" s="353">
        <f t="shared" si="263"/>
        <v>18.671834625322997</v>
      </c>
      <c r="E137" s="354">
        <f t="shared" si="241"/>
        <v>9300</v>
      </c>
      <c r="F137" s="353">
        <f t="shared" si="264"/>
        <v>48.062015503875969</v>
      </c>
      <c r="G137" s="354">
        <f t="shared" si="242"/>
        <v>5053</v>
      </c>
      <c r="H137" s="353">
        <f t="shared" si="262"/>
        <v>26.113695090439276</v>
      </c>
      <c r="I137" s="354">
        <f t="shared" si="243"/>
        <v>593</v>
      </c>
      <c r="J137" s="355">
        <f>(I137/AO137)*100</f>
        <v>3.0645994832041343</v>
      </c>
      <c r="K137" s="354">
        <f t="shared" si="244"/>
        <v>791</v>
      </c>
      <c r="L137" s="356">
        <f t="shared" si="205"/>
        <v>4.0878552971576232</v>
      </c>
      <c r="M137" s="360">
        <f t="shared" si="245"/>
        <v>9130</v>
      </c>
      <c r="N137" s="357">
        <f t="shared" si="178"/>
        <v>47.183462532299743</v>
      </c>
      <c r="O137" s="358">
        <f t="shared" si="246"/>
        <v>10220</v>
      </c>
      <c r="P137" s="359">
        <f>O137/(M137+O137)*100</f>
        <v>52.81653746770025</v>
      </c>
      <c r="Q137" s="360">
        <f t="shared" si="247"/>
        <v>86494</v>
      </c>
      <c r="R137" s="357">
        <f t="shared" si="265"/>
        <v>46.032176860973181</v>
      </c>
      <c r="S137" s="358">
        <f t="shared" si="248"/>
        <v>101405</v>
      </c>
      <c r="T137" s="361">
        <f t="shared" si="266"/>
        <v>53.967823139026819</v>
      </c>
      <c r="U137" s="360">
        <f t="shared" si="249"/>
        <v>18414</v>
      </c>
      <c r="V137" s="353">
        <f t="shared" si="267"/>
        <v>95.16279069767441</v>
      </c>
      <c r="W137" s="358">
        <f t="shared" si="250"/>
        <v>936</v>
      </c>
      <c r="X137" s="361">
        <f t="shared" si="268"/>
        <v>4.8372093023255811</v>
      </c>
      <c r="Y137" s="360">
        <f t="shared" si="251"/>
        <v>186986.91908830201</v>
      </c>
      <c r="Z137" s="353">
        <f t="shared" si="252"/>
        <v>99.51458980000001</v>
      </c>
      <c r="AA137" s="360">
        <f t="shared" si="253"/>
        <v>912.08091169799445</v>
      </c>
      <c r="AB137" s="361">
        <f t="shared" si="254"/>
        <v>0.48541019999999702</v>
      </c>
      <c r="AC137" s="360">
        <f t="shared" si="255"/>
        <v>58204</v>
      </c>
      <c r="AD137" s="353">
        <f t="shared" si="269"/>
        <v>30.976215945800668</v>
      </c>
      <c r="AE137" s="358">
        <f t="shared" si="256"/>
        <v>60770</v>
      </c>
      <c r="AF137" s="353">
        <f>AE137/AP137*100</f>
        <v>32.341843224285391</v>
      </c>
      <c r="AG137" s="358">
        <f t="shared" si="257"/>
        <v>27477</v>
      </c>
      <c r="AH137" s="357">
        <f t="shared" si="270"/>
        <v>14.623281656634681</v>
      </c>
      <c r="AI137" s="358">
        <f t="shared" si="258"/>
        <v>39984</v>
      </c>
      <c r="AJ137" s="357">
        <f>AI137/AP137*100</f>
        <v>21.27951718742516</v>
      </c>
      <c r="AK137" s="358">
        <f t="shared" si="259"/>
        <v>813</v>
      </c>
      <c r="AL137" s="353">
        <f>AK137/AP137*100</f>
        <v>0.43267925853783146</v>
      </c>
      <c r="AM137" s="358">
        <f t="shared" si="260"/>
        <v>651</v>
      </c>
      <c r="AN137" s="361">
        <f t="shared" si="271"/>
        <v>0.34646272731627098</v>
      </c>
      <c r="AO137" s="723">
        <f t="shared" si="261"/>
        <v>19350</v>
      </c>
      <c r="AP137" s="362">
        <f>Q137+S137</f>
        <v>187899</v>
      </c>
      <c r="AS137" s="67"/>
      <c r="AT137" s="67"/>
      <c r="AU137" s="68"/>
    </row>
    <row r="138" spans="1:80" ht="15">
      <c r="A138" s="388">
        <v>308</v>
      </c>
      <c r="B138" s="389" t="s">
        <v>112</v>
      </c>
      <c r="C138" s="352">
        <f t="shared" si="240"/>
        <v>2311</v>
      </c>
      <c r="D138" s="353">
        <f t="shared" si="263"/>
        <v>16.669070975187537</v>
      </c>
      <c r="E138" s="354">
        <f t="shared" si="241"/>
        <v>7835</v>
      </c>
      <c r="F138" s="353">
        <f t="shared" si="264"/>
        <v>56.513271783035201</v>
      </c>
      <c r="G138" s="354">
        <f t="shared" si="242"/>
        <v>3614</v>
      </c>
      <c r="H138" s="353">
        <f t="shared" si="262"/>
        <v>26.06751298326601</v>
      </c>
      <c r="I138" s="354">
        <f t="shared" si="243"/>
        <v>15</v>
      </c>
      <c r="J138" s="355">
        <f>(I138/AO138)*100</f>
        <v>0.1081938834391229</v>
      </c>
      <c r="K138" s="354">
        <f t="shared" si="244"/>
        <v>89</v>
      </c>
      <c r="L138" s="356">
        <f t="shared" si="205"/>
        <v>0.64195037507212926</v>
      </c>
      <c r="M138" s="360">
        <f t="shared" si="245"/>
        <v>6520</v>
      </c>
      <c r="N138" s="357">
        <f>(M138/(M138+O138))*100</f>
        <v>47.02827466820542</v>
      </c>
      <c r="O138" s="358">
        <f t="shared" si="246"/>
        <v>7344</v>
      </c>
      <c r="P138" s="359">
        <f>O138/(M138+O138)*100</f>
        <v>52.971725331794573</v>
      </c>
      <c r="Q138" s="360">
        <f t="shared" si="247"/>
        <v>18635</v>
      </c>
      <c r="R138" s="357">
        <f t="shared" si="265"/>
        <v>50.102167016185405</v>
      </c>
      <c r="S138" s="358">
        <f t="shared" si="248"/>
        <v>18559</v>
      </c>
      <c r="T138" s="361">
        <f t="shared" si="266"/>
        <v>49.897832983814595</v>
      </c>
      <c r="U138" s="360">
        <f t="shared" si="249"/>
        <v>9042</v>
      </c>
      <c r="V138" s="353">
        <f t="shared" si="267"/>
        <v>65.219272937103284</v>
      </c>
      <c r="W138" s="358">
        <f t="shared" si="250"/>
        <v>4822</v>
      </c>
      <c r="X138" s="361">
        <f t="shared" si="268"/>
        <v>34.780727062896709</v>
      </c>
      <c r="Y138" s="360">
        <f t="shared" si="251"/>
        <v>34850.180366807996</v>
      </c>
      <c r="Z138" s="353">
        <f t="shared" si="252"/>
        <v>93.698393199999984</v>
      </c>
      <c r="AA138" s="360">
        <f t="shared" si="253"/>
        <v>2343.8196331920044</v>
      </c>
      <c r="AB138" s="361">
        <f t="shared" si="254"/>
        <v>6.3016068000000116</v>
      </c>
      <c r="AC138" s="360">
        <f t="shared" si="255"/>
        <v>12994</v>
      </c>
      <c r="AD138" s="353">
        <f t="shared" si="269"/>
        <v>34.935742324030755</v>
      </c>
      <c r="AE138" s="358">
        <f t="shared" si="256"/>
        <v>8501</v>
      </c>
      <c r="AF138" s="353">
        <f>AE138/AP138*100</f>
        <v>22.855836962951017</v>
      </c>
      <c r="AG138" s="358">
        <f t="shared" si="257"/>
        <v>5568</v>
      </c>
      <c r="AH138" s="357">
        <f t="shared" si="270"/>
        <v>14.970156476851104</v>
      </c>
      <c r="AI138" s="358">
        <f t="shared" si="258"/>
        <v>10016</v>
      </c>
      <c r="AJ138" s="357">
        <f>AI138/AP138*100</f>
        <v>26.929074581921814</v>
      </c>
      <c r="AK138" s="358">
        <f t="shared" si="259"/>
        <v>73</v>
      </c>
      <c r="AL138" s="353">
        <f>AK138/AP138*100</f>
        <v>0.19626821530354358</v>
      </c>
      <c r="AM138" s="358">
        <f t="shared" si="260"/>
        <v>42</v>
      </c>
      <c r="AN138" s="361">
        <f t="shared" si="271"/>
        <v>0.1129214389417648</v>
      </c>
      <c r="AO138" s="723">
        <f t="shared" si="261"/>
        <v>13864</v>
      </c>
      <c r="AP138" s="362">
        <f>Q138+S138</f>
        <v>37194</v>
      </c>
      <c r="AS138" s="67"/>
      <c r="AT138" s="67"/>
      <c r="AU138" s="68"/>
    </row>
    <row r="139" spans="1:80" ht="15">
      <c r="A139" s="388">
        <v>360</v>
      </c>
      <c r="B139" s="389" t="s">
        <v>979</v>
      </c>
      <c r="C139" s="352">
        <f t="shared" si="240"/>
        <v>9454</v>
      </c>
      <c r="D139" s="353">
        <f t="shared" si="263"/>
        <v>20.567375886524822</v>
      </c>
      <c r="E139" s="354">
        <f t="shared" si="241"/>
        <v>23076</v>
      </c>
      <c r="F139" s="353">
        <f t="shared" si="264"/>
        <v>50.202323456467823</v>
      </c>
      <c r="G139" s="354">
        <f t="shared" si="242"/>
        <v>11277</v>
      </c>
      <c r="H139" s="353">
        <f t="shared" si="262"/>
        <v>24.533350737501632</v>
      </c>
      <c r="I139" s="354">
        <f t="shared" si="243"/>
        <v>1322</v>
      </c>
      <c r="J139" s="355">
        <f>(I139/AO139)*100</f>
        <v>2.876038811295305</v>
      </c>
      <c r="K139" s="354">
        <f t="shared" si="244"/>
        <v>837</v>
      </c>
      <c r="L139" s="356">
        <f t="shared" si="205"/>
        <v>1.8209111082104164</v>
      </c>
      <c r="M139" s="360">
        <f t="shared" si="245"/>
        <v>21640</v>
      </c>
      <c r="N139" s="357">
        <f>(M139/(M139+O139))*100</f>
        <v>47.078275246921635</v>
      </c>
      <c r="O139" s="358">
        <f t="shared" si="246"/>
        <v>24326</v>
      </c>
      <c r="P139" s="359">
        <f>O139/(M139+O139)*100</f>
        <v>52.921724753078358</v>
      </c>
      <c r="Q139" s="360">
        <f t="shared" si="247"/>
        <v>126507</v>
      </c>
      <c r="R139" s="357">
        <f t="shared" si="265"/>
        <v>48.183781436749427</v>
      </c>
      <c r="S139" s="358">
        <f t="shared" si="248"/>
        <v>136044</v>
      </c>
      <c r="T139" s="361">
        <f t="shared" si="266"/>
        <v>51.816218563250573</v>
      </c>
      <c r="U139" s="360">
        <f t="shared" si="249"/>
        <v>42229</v>
      </c>
      <c r="V139" s="353">
        <f t="shared" si="267"/>
        <v>91.870077883653138</v>
      </c>
      <c r="W139" s="358">
        <f t="shared" si="250"/>
        <v>3737</v>
      </c>
      <c r="X139" s="361">
        <f t="shared" si="268"/>
        <v>8.1299221163468651</v>
      </c>
      <c r="Y139" s="360">
        <f t="shared" si="251"/>
        <v>259880.14402913701</v>
      </c>
      <c r="Z139" s="353">
        <f t="shared" si="252"/>
        <v>98.982728699999996</v>
      </c>
      <c r="AA139" s="360">
        <f t="shared" si="253"/>
        <v>2670.8559708629909</v>
      </c>
      <c r="AB139" s="361">
        <f t="shared" si="254"/>
        <v>1.0172712999999964</v>
      </c>
      <c r="AC139" s="360">
        <f t="shared" si="255"/>
        <v>84496</v>
      </c>
      <c r="AD139" s="353">
        <f t="shared" si="269"/>
        <v>32.182699742145338</v>
      </c>
      <c r="AE139" s="358">
        <f t="shared" si="256"/>
        <v>71217</v>
      </c>
      <c r="AF139" s="353">
        <f>AE139/AP139*100</f>
        <v>27.125015711233246</v>
      </c>
      <c r="AG139" s="358">
        <f t="shared" si="257"/>
        <v>41461</v>
      </c>
      <c r="AH139" s="357">
        <f t="shared" si="270"/>
        <v>15.791598584655933</v>
      </c>
      <c r="AI139" s="358">
        <f t="shared" si="258"/>
        <v>64371</v>
      </c>
      <c r="AJ139" s="357">
        <f>AI139/AP139*100</f>
        <v>24.517522309951207</v>
      </c>
      <c r="AK139" s="358">
        <f t="shared" si="259"/>
        <v>550</v>
      </c>
      <c r="AL139" s="353">
        <f>AK139/AP139*100</f>
        <v>0.20948310994816244</v>
      </c>
      <c r="AM139" s="358">
        <f t="shared" si="260"/>
        <v>456</v>
      </c>
      <c r="AN139" s="361">
        <f t="shared" si="271"/>
        <v>0.17368054206611286</v>
      </c>
      <c r="AO139" s="723">
        <f t="shared" si="261"/>
        <v>45966</v>
      </c>
      <c r="AP139" s="362">
        <f>Q139+S139</f>
        <v>262551</v>
      </c>
      <c r="AS139" s="67"/>
      <c r="AT139" s="67"/>
      <c r="AU139" s="68"/>
    </row>
    <row r="140" spans="1:80" ht="15">
      <c r="A140" s="388">
        <v>380</v>
      </c>
      <c r="B140" s="389" t="s">
        <v>139</v>
      </c>
      <c r="C140" s="352">
        <f t="shared" si="240"/>
        <v>2010</v>
      </c>
      <c r="D140" s="353">
        <f t="shared" si="263"/>
        <v>20.02789956157832</v>
      </c>
      <c r="E140" s="354">
        <f t="shared" si="241"/>
        <v>4867</v>
      </c>
      <c r="F140" s="353">
        <f t="shared" si="264"/>
        <v>48.495416500597848</v>
      </c>
      <c r="G140" s="354">
        <f t="shared" si="242"/>
        <v>2716</v>
      </c>
      <c r="H140" s="353">
        <f t="shared" si="262"/>
        <v>27.062574730968514</v>
      </c>
      <c r="I140" s="354">
        <f t="shared" si="243"/>
        <v>145</v>
      </c>
      <c r="J140" s="355">
        <f>(I140/AO140)*100</f>
        <v>1.4447987245914709</v>
      </c>
      <c r="K140" s="354">
        <f t="shared" si="244"/>
        <v>298</v>
      </c>
      <c r="L140" s="356">
        <f t="shared" si="205"/>
        <v>2.9693104822638499</v>
      </c>
      <c r="M140" s="360">
        <f t="shared" si="245"/>
        <v>4702</v>
      </c>
      <c r="N140" s="357">
        <f>(M140/(M140+O140))*100</f>
        <v>46.851335193304102</v>
      </c>
      <c r="O140" s="358">
        <f t="shared" si="246"/>
        <v>5334</v>
      </c>
      <c r="P140" s="359">
        <f>O140/(M140+O140)*100</f>
        <v>53.148664806695898</v>
      </c>
      <c r="Q140" s="360">
        <f t="shared" si="247"/>
        <v>20206</v>
      </c>
      <c r="R140" s="357">
        <f t="shared" si="265"/>
        <v>47.646670439539712</v>
      </c>
      <c r="S140" s="358">
        <f t="shared" si="248"/>
        <v>22202</v>
      </c>
      <c r="T140" s="361">
        <f t="shared" si="266"/>
        <v>52.353329560460296</v>
      </c>
      <c r="U140" s="360">
        <f t="shared" si="249"/>
        <v>9176</v>
      </c>
      <c r="V140" s="353">
        <f t="shared" si="267"/>
        <v>91.430848943802317</v>
      </c>
      <c r="W140" s="358">
        <f t="shared" si="250"/>
        <v>860</v>
      </c>
      <c r="X140" s="361">
        <f t="shared" si="268"/>
        <v>8.569151056197688</v>
      </c>
      <c r="Y140" s="360">
        <f t="shared" si="251"/>
        <v>41863.321868327999</v>
      </c>
      <c r="Z140" s="353">
        <f t="shared" si="252"/>
        <v>98.715624099999999</v>
      </c>
      <c r="AA140" s="360">
        <f t="shared" si="253"/>
        <v>544.67813167200075</v>
      </c>
      <c r="AB140" s="361">
        <f t="shared" si="254"/>
        <v>1.2843759000000017</v>
      </c>
      <c r="AC140" s="360">
        <f t="shared" si="255"/>
        <v>13673</v>
      </c>
      <c r="AD140" s="353">
        <f t="shared" si="269"/>
        <v>32.241558196566686</v>
      </c>
      <c r="AE140" s="358">
        <f t="shared" si="256"/>
        <v>11988</v>
      </c>
      <c r="AF140" s="353">
        <f>AE140/AP140*100</f>
        <v>28.268251273344653</v>
      </c>
      <c r="AG140" s="358">
        <f t="shared" si="257"/>
        <v>6432</v>
      </c>
      <c r="AH140" s="357">
        <f t="shared" si="270"/>
        <v>15.166949632144878</v>
      </c>
      <c r="AI140" s="358">
        <f t="shared" si="258"/>
        <v>10121</v>
      </c>
      <c r="AJ140" s="357">
        <f>AI140/AP140*100</f>
        <v>23.865780041501601</v>
      </c>
      <c r="AK140" s="358">
        <f t="shared" si="259"/>
        <v>101</v>
      </c>
      <c r="AL140" s="353">
        <f>AK140/AP140*100</f>
        <v>0.23816261082814563</v>
      </c>
      <c r="AM140" s="358">
        <f t="shared" si="260"/>
        <v>93</v>
      </c>
      <c r="AN140" s="361">
        <f t="shared" si="271"/>
        <v>0.21929824561403508</v>
      </c>
      <c r="AO140" s="723">
        <f t="shared" si="261"/>
        <v>10036</v>
      </c>
      <c r="AP140" s="362">
        <f>Q140+S140</f>
        <v>42408</v>
      </c>
      <c r="AS140" s="67"/>
      <c r="AT140" s="67"/>
      <c r="AU140" s="68"/>
    </row>
    <row r="141" spans="1:80" ht="15.75" thickBot="1">
      <c r="A141" s="388">
        <v>631</v>
      </c>
      <c r="B141" s="389" t="s">
        <v>185</v>
      </c>
      <c r="C141" s="377">
        <f t="shared" si="240"/>
        <v>1680</v>
      </c>
      <c r="D141" s="378">
        <f t="shared" si="263"/>
        <v>19.794980558501237</v>
      </c>
      <c r="E141" s="379">
        <f t="shared" si="241"/>
        <v>4281</v>
      </c>
      <c r="F141" s="378">
        <f t="shared" si="264"/>
        <v>50.4418522446094</v>
      </c>
      <c r="G141" s="379">
        <f t="shared" si="242"/>
        <v>2276</v>
      </c>
      <c r="H141" s="378">
        <f t="shared" si="262"/>
        <v>26.817485566160009</v>
      </c>
      <c r="I141" s="379">
        <f t="shared" si="243"/>
        <v>70</v>
      </c>
      <c r="J141" s="380">
        <f>(I141/AO141)*100</f>
        <v>0.82479085660421814</v>
      </c>
      <c r="K141" s="379">
        <f t="shared" si="244"/>
        <v>180</v>
      </c>
      <c r="L141" s="381">
        <f t="shared" si="205"/>
        <v>2.1208907741251326</v>
      </c>
      <c r="M141" s="385">
        <f t="shared" si="245"/>
        <v>3934</v>
      </c>
      <c r="N141" s="382">
        <f>(M141/(M141+O141))*100</f>
        <v>46.353246141157065</v>
      </c>
      <c r="O141" s="383">
        <f t="shared" si="246"/>
        <v>4553</v>
      </c>
      <c r="P141" s="384">
        <f>O141/(M141+O141)*100</f>
        <v>53.646753858842935</v>
      </c>
      <c r="Q141" s="385">
        <f t="shared" si="247"/>
        <v>32694</v>
      </c>
      <c r="R141" s="382">
        <f t="shared" si="265"/>
        <v>46.344229297196158</v>
      </c>
      <c r="S141" s="383">
        <f t="shared" si="248"/>
        <v>37852</v>
      </c>
      <c r="T141" s="386">
        <f t="shared" si="266"/>
        <v>53.655770702803842</v>
      </c>
      <c r="U141" s="385">
        <f t="shared" si="249"/>
        <v>7807</v>
      </c>
      <c r="V141" s="378">
        <f t="shared" si="267"/>
        <v>91.987745964416163</v>
      </c>
      <c r="W141" s="383">
        <f t="shared" si="250"/>
        <v>680</v>
      </c>
      <c r="X141" s="386">
        <f t="shared" si="268"/>
        <v>8.0122540355838332</v>
      </c>
      <c r="Y141" s="385">
        <f t="shared" si="251"/>
        <v>70114.273859028006</v>
      </c>
      <c r="Z141" s="378">
        <f t="shared" si="252"/>
        <v>99.388021800000004</v>
      </c>
      <c r="AA141" s="385">
        <f t="shared" si="253"/>
        <v>431.72614097199403</v>
      </c>
      <c r="AB141" s="386">
        <f t="shared" si="254"/>
        <v>0.61197819999999159</v>
      </c>
      <c r="AC141" s="385">
        <f t="shared" si="255"/>
        <v>22220</v>
      </c>
      <c r="AD141" s="378">
        <f t="shared" si="269"/>
        <v>31.497179145522068</v>
      </c>
      <c r="AE141" s="383">
        <f t="shared" si="256"/>
        <v>22572</v>
      </c>
      <c r="AF141" s="378">
        <f>AE141/AP141*100</f>
        <v>31.996144359708563</v>
      </c>
      <c r="AG141" s="383">
        <f t="shared" si="257"/>
        <v>10196</v>
      </c>
      <c r="AH141" s="382">
        <f t="shared" si="270"/>
        <v>14.452981033651803</v>
      </c>
      <c r="AI141" s="383">
        <f t="shared" si="258"/>
        <v>15090</v>
      </c>
      <c r="AJ141" s="382">
        <f>AI141/AP141*100</f>
        <v>21.390298528619624</v>
      </c>
      <c r="AK141" s="383">
        <f t="shared" si="259"/>
        <v>278</v>
      </c>
      <c r="AL141" s="378">
        <f>AK141/AP141*100</f>
        <v>0.39406911802228339</v>
      </c>
      <c r="AM141" s="383">
        <f t="shared" si="260"/>
        <v>190</v>
      </c>
      <c r="AN141" s="386">
        <f t="shared" si="271"/>
        <v>0.26932781447566129</v>
      </c>
      <c r="AO141" s="728">
        <f t="shared" si="261"/>
        <v>8487</v>
      </c>
      <c r="AP141" s="387">
        <f>Q141+S141</f>
        <v>70546</v>
      </c>
      <c r="AS141" s="67"/>
      <c r="AT141" s="67"/>
      <c r="AU141" s="68"/>
    </row>
    <row r="142" spans="1:80" s="65" customFormat="1" ht="15">
      <c r="A142"/>
      <c r="AS142" s="67"/>
      <c r="AT142" s="67"/>
      <c r="AU142" s="68"/>
      <c r="AV142" s="61"/>
      <c r="AW142" s="61"/>
      <c r="AX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</row>
    <row r="143" spans="1:80" ht="15">
      <c r="A143" s="246" t="s">
        <v>433</v>
      </c>
      <c r="B143" s="983" t="str">
        <f>'1. Población_Afiliada_Regimen'!B140</f>
        <v>SISPRO-BODEGA DE DATOS DICIEMBRE 2021</v>
      </c>
      <c r="C143" s="983"/>
      <c r="D143" s="63"/>
      <c r="E143" s="63"/>
      <c r="F143" s="63"/>
      <c r="G143" s="63"/>
      <c r="H143" s="63"/>
      <c r="I143" s="63"/>
      <c r="J143" s="63"/>
      <c r="K143" s="63"/>
      <c r="L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S143" s="67"/>
      <c r="AT143" s="67"/>
      <c r="AU143" s="68"/>
      <c r="AV143" s="65"/>
      <c r="AW143" s="65"/>
      <c r="AX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</row>
    <row r="144" spans="1:80" ht="15">
      <c r="A144" s="248"/>
      <c r="B144" s="983" t="str">
        <f>'1. Población_Afiliada_Regimen'!B141</f>
        <v>PROYECCIÓN DANE 2021</v>
      </c>
      <c r="C144" s="983"/>
      <c r="D144" s="63"/>
      <c r="E144" s="63"/>
      <c r="F144" s="63"/>
      <c r="G144" s="63"/>
      <c r="H144" s="63"/>
      <c r="I144" s="63"/>
      <c r="J144" s="63"/>
      <c r="K144" s="63"/>
      <c r="L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S144" s="67"/>
      <c r="AT144" s="67"/>
      <c r="AU144" s="68"/>
    </row>
    <row r="145" spans="1:47" ht="15">
      <c r="A145" s="249" t="s">
        <v>436</v>
      </c>
      <c r="B145" s="984" t="s">
        <v>437</v>
      </c>
      <c r="C145" s="984"/>
      <c r="D145" s="63"/>
      <c r="E145" s="63"/>
      <c r="F145" s="63"/>
      <c r="G145" s="63"/>
      <c r="H145" s="63"/>
      <c r="I145" s="63"/>
      <c r="J145" s="63"/>
      <c r="K145" s="63"/>
      <c r="L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S145" s="67"/>
      <c r="AT145" s="67"/>
      <c r="AU145" s="68"/>
    </row>
    <row r="146" spans="1:47" ht="15">
      <c r="B146" s="64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S146" s="67"/>
      <c r="AT146" s="67"/>
      <c r="AU146" s="68"/>
    </row>
    <row r="147" spans="1:47" ht="15">
      <c r="B147" s="62"/>
      <c r="AS147" s="67"/>
      <c r="AT147" s="67"/>
      <c r="AU147" s="68"/>
    </row>
    <row r="148" spans="1:47" ht="15">
      <c r="AS148" s="67"/>
      <c r="AT148" s="67"/>
      <c r="AU148" s="68"/>
    </row>
    <row r="149" spans="1:47" ht="15">
      <c r="AS149" s="67"/>
      <c r="AT149" s="67"/>
      <c r="AU149" s="68"/>
    </row>
    <row r="150" spans="1:47" ht="15">
      <c r="AS150" s="67"/>
      <c r="AT150" s="67"/>
      <c r="AU150" s="68"/>
    </row>
    <row r="151" spans="1:47" ht="15">
      <c r="AS151" s="67"/>
      <c r="AT151" s="67"/>
      <c r="AU151" s="68"/>
    </row>
    <row r="152" spans="1:47" ht="15">
      <c r="AS152" s="67"/>
      <c r="AT152" s="67"/>
      <c r="AU152" s="68"/>
    </row>
    <row r="153" spans="1:47" ht="15">
      <c r="AS153" s="67"/>
      <c r="AT153" s="67"/>
      <c r="AU153" s="68"/>
    </row>
    <row r="154" spans="1:47" ht="15">
      <c r="AS154" s="67"/>
      <c r="AT154" s="67"/>
      <c r="AU154" s="68"/>
    </row>
    <row r="155" spans="1:47" ht="15">
      <c r="AS155" s="67"/>
      <c r="AT155" s="67"/>
      <c r="AU155" s="68"/>
    </row>
    <row r="156" spans="1:47" ht="15">
      <c r="AS156" s="67"/>
      <c r="AT156" s="67"/>
      <c r="AU156" s="68"/>
    </row>
    <row r="157" spans="1:47" ht="15">
      <c r="AS157" s="67"/>
      <c r="AT157" s="67"/>
      <c r="AU157" s="68"/>
    </row>
    <row r="158" spans="1:47" ht="15">
      <c r="AS158" s="67"/>
      <c r="AT158" s="67"/>
      <c r="AU158" s="68"/>
    </row>
    <row r="159" spans="1:47" ht="15">
      <c r="AS159" s="67"/>
      <c r="AT159" s="67"/>
      <c r="AU159" s="68"/>
    </row>
    <row r="160" spans="1:47" ht="15">
      <c r="AS160" s="67"/>
      <c r="AT160" s="67"/>
      <c r="AU160" s="68"/>
    </row>
    <row r="161" spans="45:47" ht="15">
      <c r="AS161" s="67"/>
      <c r="AT161" s="67"/>
      <c r="AU161" s="68"/>
    </row>
    <row r="162" spans="45:47" ht="15">
      <c r="AS162" s="67"/>
      <c r="AT162" s="67"/>
      <c r="AU162" s="68"/>
    </row>
    <row r="163" spans="45:47" ht="15">
      <c r="AS163" s="67"/>
      <c r="AT163" s="67"/>
      <c r="AU163" s="68"/>
    </row>
    <row r="164" spans="45:47" ht="15">
      <c r="AS164" s="67"/>
      <c r="AT164" s="67"/>
      <c r="AU164" s="68"/>
    </row>
    <row r="165" spans="45:47" ht="15">
      <c r="AS165" s="67"/>
      <c r="AT165" s="67"/>
      <c r="AU165" s="68"/>
    </row>
    <row r="166" spans="45:47" ht="15">
      <c r="AS166" s="67"/>
      <c r="AT166" s="67"/>
      <c r="AU166" s="68"/>
    </row>
    <row r="167" spans="45:47" ht="15">
      <c r="AS167" s="67"/>
      <c r="AT167" s="67"/>
      <c r="AU167" s="68"/>
    </row>
    <row r="168" spans="45:47" ht="15">
      <c r="AS168" s="67"/>
      <c r="AT168" s="67"/>
      <c r="AU168" s="68"/>
    </row>
    <row r="169" spans="45:47" ht="15">
      <c r="AS169" s="67"/>
      <c r="AT169" s="67"/>
      <c r="AU169" s="68"/>
    </row>
    <row r="170" spans="45:47" ht="15">
      <c r="AS170" s="67"/>
      <c r="AT170" s="67"/>
      <c r="AU170" s="68"/>
    </row>
    <row r="171" spans="45:47" ht="15">
      <c r="AS171" s="67"/>
      <c r="AT171" s="67"/>
      <c r="AU171" s="68"/>
    </row>
    <row r="172" spans="45:47" ht="15">
      <c r="AS172" s="67"/>
      <c r="AT172" s="67"/>
      <c r="AU172" s="68"/>
    </row>
    <row r="173" spans="45:47" ht="15">
      <c r="AS173" s="67"/>
      <c r="AT173" s="67"/>
      <c r="AU173" s="68"/>
    </row>
    <row r="174" spans="45:47" ht="15">
      <c r="AS174" s="67"/>
      <c r="AT174" s="67"/>
      <c r="AU174" s="68"/>
    </row>
    <row r="175" spans="45:47" ht="15">
      <c r="AS175" s="67"/>
      <c r="AT175" s="67"/>
      <c r="AU175" s="68"/>
    </row>
    <row r="176" spans="45:47" ht="15">
      <c r="AS176" s="67"/>
      <c r="AT176" s="67"/>
      <c r="AU176" s="68"/>
    </row>
    <row r="177" spans="45:47" ht="15">
      <c r="AS177" s="67"/>
      <c r="AT177" s="67"/>
      <c r="AU177" s="68"/>
    </row>
    <row r="178" spans="45:47" ht="15">
      <c r="AS178" s="67"/>
      <c r="AT178" s="67"/>
      <c r="AU178" s="68"/>
    </row>
    <row r="179" spans="45:47" ht="15">
      <c r="AS179" s="67"/>
      <c r="AT179" s="67"/>
      <c r="AU179" s="68"/>
    </row>
    <row r="180" spans="45:47" ht="15">
      <c r="AS180" s="67"/>
      <c r="AT180" s="67"/>
      <c r="AU180" s="68"/>
    </row>
    <row r="181" spans="45:47" ht="15">
      <c r="AS181" s="67"/>
      <c r="AT181" s="67"/>
      <c r="AU181" s="68"/>
    </row>
    <row r="182" spans="45:47" ht="15">
      <c r="AS182" s="67"/>
      <c r="AT182" s="67"/>
      <c r="AU182" s="68"/>
    </row>
    <row r="183" spans="45:47" ht="15">
      <c r="AS183" s="67"/>
      <c r="AT183" s="67"/>
      <c r="AU183" s="68"/>
    </row>
    <row r="184" spans="45:47" ht="15">
      <c r="AS184" s="67"/>
      <c r="AT184" s="67"/>
      <c r="AU184" s="68"/>
    </row>
    <row r="185" spans="45:47" ht="15">
      <c r="AS185" s="67"/>
      <c r="AT185" s="67"/>
      <c r="AU185" s="68"/>
    </row>
    <row r="186" spans="45:47" ht="15">
      <c r="AS186" s="67"/>
      <c r="AT186" s="67"/>
      <c r="AU186" s="68"/>
    </row>
    <row r="187" spans="45:47" ht="15">
      <c r="AS187" s="67"/>
      <c r="AT187" s="67"/>
      <c r="AU187" s="68"/>
    </row>
    <row r="188" spans="45:47" ht="15">
      <c r="AS188" s="67"/>
      <c r="AT188" s="67"/>
      <c r="AU188" s="68"/>
    </row>
    <row r="189" spans="45:47" ht="15">
      <c r="AS189" s="67"/>
      <c r="AT189" s="67"/>
      <c r="AU189" s="68"/>
    </row>
    <row r="190" spans="45:47" ht="15">
      <c r="AS190" s="67"/>
      <c r="AT190" s="67"/>
      <c r="AU190" s="68"/>
    </row>
    <row r="191" spans="45:47" ht="15">
      <c r="AS191" s="67"/>
      <c r="AT191" s="67"/>
      <c r="AU191" s="68"/>
    </row>
    <row r="192" spans="45:47" ht="15">
      <c r="AS192" s="67"/>
      <c r="AT192" s="67"/>
      <c r="AU192" s="68"/>
    </row>
    <row r="193" spans="45:47" ht="15">
      <c r="AS193" s="67"/>
      <c r="AT193" s="67"/>
      <c r="AU193" s="68"/>
    </row>
    <row r="194" spans="45:47" ht="15">
      <c r="AS194" s="67"/>
      <c r="AT194" s="67"/>
      <c r="AU194" s="68"/>
    </row>
    <row r="195" spans="45:47" ht="15">
      <c r="AS195" s="67"/>
      <c r="AT195" s="67"/>
      <c r="AU195" s="68"/>
    </row>
    <row r="196" spans="45:47" ht="15">
      <c r="AS196" s="67"/>
      <c r="AT196" s="67"/>
      <c r="AU196" s="68"/>
    </row>
    <row r="197" spans="45:47" ht="15">
      <c r="AS197" s="67"/>
      <c r="AT197" s="67"/>
      <c r="AU197" s="68"/>
    </row>
    <row r="198" spans="45:47" ht="15">
      <c r="AS198" s="67"/>
      <c r="AT198" s="67"/>
      <c r="AU198" s="68"/>
    </row>
    <row r="199" spans="45:47" ht="15">
      <c r="AS199" s="67"/>
      <c r="AT199" s="67"/>
      <c r="AU199" s="68"/>
    </row>
    <row r="200" spans="45:47" ht="15">
      <c r="AS200" s="67"/>
      <c r="AT200" s="67"/>
      <c r="AU200" s="68"/>
    </row>
    <row r="201" spans="45:47" ht="15">
      <c r="AS201" s="67"/>
      <c r="AT201" s="67"/>
      <c r="AU201" s="68"/>
    </row>
    <row r="202" spans="45:47" ht="15">
      <c r="AS202" s="67"/>
      <c r="AT202" s="67"/>
      <c r="AU202" s="68"/>
    </row>
    <row r="203" spans="45:47" ht="15">
      <c r="AS203" s="67"/>
      <c r="AT203" s="67"/>
      <c r="AU203" s="68"/>
    </row>
    <row r="204" spans="45:47" ht="15">
      <c r="AS204" s="67"/>
      <c r="AT204" s="67"/>
      <c r="AU204" s="68"/>
    </row>
    <row r="205" spans="45:47" ht="15">
      <c r="AS205" s="67"/>
      <c r="AT205" s="67"/>
      <c r="AU205" s="68"/>
    </row>
    <row r="206" spans="45:47" ht="15">
      <c r="AS206" s="67"/>
      <c r="AT206" s="67"/>
      <c r="AU206" s="68"/>
    </row>
    <row r="207" spans="45:47" ht="15">
      <c r="AS207" s="67"/>
      <c r="AT207" s="67"/>
      <c r="AU207" s="68"/>
    </row>
    <row r="208" spans="45:47" ht="15">
      <c r="AS208" s="67"/>
      <c r="AT208" s="67"/>
      <c r="AU208" s="68"/>
    </row>
    <row r="209" spans="45:47" ht="15">
      <c r="AS209" s="67"/>
      <c r="AT209" s="67"/>
      <c r="AU209" s="68"/>
    </row>
    <row r="210" spans="45:47" ht="15">
      <c r="AS210" s="67"/>
      <c r="AT210" s="67"/>
      <c r="AU210" s="68"/>
    </row>
    <row r="211" spans="45:47" ht="15">
      <c r="AS211" s="67"/>
      <c r="AT211" s="67"/>
      <c r="AU211" s="68"/>
    </row>
    <row r="212" spans="45:47" ht="15">
      <c r="AS212" s="67"/>
      <c r="AT212" s="67"/>
      <c r="AU212" s="68"/>
    </row>
    <row r="213" spans="45:47" ht="15">
      <c r="AS213" s="67"/>
      <c r="AT213" s="67"/>
      <c r="AU213" s="68"/>
    </row>
    <row r="214" spans="45:47" ht="15">
      <c r="AS214" s="67"/>
      <c r="AT214" s="67"/>
      <c r="AU214" s="68"/>
    </row>
    <row r="215" spans="45:47" ht="15">
      <c r="AS215" s="67"/>
      <c r="AT215" s="67"/>
      <c r="AU215" s="68"/>
    </row>
    <row r="216" spans="45:47" ht="15">
      <c r="AS216" s="67"/>
      <c r="AT216" s="67"/>
      <c r="AU216" s="68"/>
    </row>
    <row r="217" spans="45:47" ht="15">
      <c r="AS217" s="67"/>
      <c r="AT217" s="67"/>
      <c r="AU217" s="68"/>
    </row>
    <row r="218" spans="45:47" ht="15">
      <c r="AS218" s="67"/>
      <c r="AT218" s="67"/>
      <c r="AU218" s="68"/>
    </row>
    <row r="219" spans="45:47" ht="15">
      <c r="AS219" s="67"/>
      <c r="AT219" s="67"/>
      <c r="AU219" s="68"/>
    </row>
    <row r="220" spans="45:47" ht="15">
      <c r="AS220" s="67"/>
      <c r="AT220" s="67"/>
      <c r="AU220" s="68"/>
    </row>
    <row r="221" spans="45:47" ht="15">
      <c r="AS221" s="67"/>
      <c r="AT221" s="67"/>
      <c r="AU221" s="68"/>
    </row>
    <row r="222" spans="45:47" ht="15">
      <c r="AS222" s="67"/>
      <c r="AT222" s="67"/>
      <c r="AU222" s="68"/>
    </row>
    <row r="223" spans="45:47" ht="15">
      <c r="AS223" s="67"/>
      <c r="AT223" s="67"/>
      <c r="AU223" s="68"/>
    </row>
    <row r="224" spans="45:47" ht="15">
      <c r="AS224" s="67"/>
      <c r="AT224" s="67"/>
      <c r="AU224" s="68"/>
    </row>
    <row r="225" spans="45:47" ht="15">
      <c r="AS225" s="67"/>
      <c r="AT225" s="67"/>
      <c r="AU225" s="68"/>
    </row>
    <row r="226" spans="45:47" ht="15">
      <c r="AS226" s="67"/>
      <c r="AT226" s="67"/>
      <c r="AU226" s="68"/>
    </row>
    <row r="227" spans="45:47" ht="15">
      <c r="AS227" s="67"/>
      <c r="AT227" s="67"/>
      <c r="AU227" s="68"/>
    </row>
    <row r="228" spans="45:47" ht="15">
      <c r="AS228" s="67"/>
      <c r="AT228" s="67"/>
      <c r="AU228" s="68"/>
    </row>
    <row r="229" spans="45:47" ht="15">
      <c r="AS229" s="67"/>
      <c r="AT229" s="67"/>
      <c r="AU229" s="68"/>
    </row>
    <row r="230" spans="45:47" ht="15">
      <c r="AS230" s="67"/>
      <c r="AT230" s="67"/>
      <c r="AU230" s="68"/>
    </row>
    <row r="231" spans="45:47" ht="15">
      <c r="AS231" s="67"/>
      <c r="AT231" s="67"/>
      <c r="AU231" s="68"/>
    </row>
    <row r="232" spans="45:47" ht="15">
      <c r="AS232" s="67"/>
      <c r="AT232" s="67"/>
      <c r="AU232" s="68"/>
    </row>
    <row r="233" spans="45:47" ht="15">
      <c r="AS233" s="67"/>
      <c r="AT233" s="67"/>
      <c r="AU233" s="68"/>
    </row>
    <row r="234" spans="45:47" ht="15">
      <c r="AS234" s="67"/>
      <c r="AT234" s="67"/>
      <c r="AU234" s="68"/>
    </row>
    <row r="235" spans="45:47" ht="15">
      <c r="AS235" s="67"/>
      <c r="AT235" s="67"/>
      <c r="AU235" s="68"/>
    </row>
    <row r="236" spans="45:47" ht="15">
      <c r="AS236" s="67"/>
      <c r="AT236" s="67"/>
      <c r="AU236" s="68"/>
    </row>
    <row r="237" spans="45:47" ht="15">
      <c r="AS237" s="67"/>
      <c r="AT237" s="67"/>
      <c r="AU237" s="68"/>
    </row>
    <row r="238" spans="45:47" ht="15">
      <c r="AS238" s="67"/>
      <c r="AT238" s="67"/>
      <c r="AU238" s="68"/>
    </row>
    <row r="239" spans="45:47" ht="15">
      <c r="AS239" s="67"/>
      <c r="AT239" s="67"/>
      <c r="AU239" s="68"/>
    </row>
    <row r="240" spans="45:47" ht="15">
      <c r="AS240" s="67"/>
      <c r="AT240" s="67"/>
      <c r="AU240" s="68"/>
    </row>
    <row r="241" spans="45:47" ht="15">
      <c r="AS241" s="67"/>
      <c r="AT241" s="67"/>
      <c r="AU241" s="68"/>
    </row>
    <row r="242" spans="45:47" ht="15">
      <c r="AS242" s="67"/>
      <c r="AT242" s="67"/>
      <c r="AU242" s="68"/>
    </row>
    <row r="243" spans="45:47" ht="15">
      <c r="AS243" s="67"/>
      <c r="AT243" s="67"/>
      <c r="AU243" s="68"/>
    </row>
    <row r="244" spans="45:47" ht="15">
      <c r="AS244" s="67"/>
      <c r="AT244" s="67"/>
      <c r="AU244" s="68"/>
    </row>
    <row r="245" spans="45:47" ht="15">
      <c r="AS245" s="67"/>
      <c r="AT245" s="67"/>
      <c r="AU245" s="68"/>
    </row>
    <row r="246" spans="45:47" ht="15">
      <c r="AS246" s="67"/>
      <c r="AT246" s="67"/>
      <c r="AU246" s="68"/>
    </row>
    <row r="247" spans="45:47" ht="15">
      <c r="AS247" s="67"/>
      <c r="AT247" s="67"/>
      <c r="AU247" s="68"/>
    </row>
    <row r="248" spans="45:47" ht="15">
      <c r="AS248" s="67"/>
      <c r="AT248" s="67"/>
      <c r="AU248" s="68"/>
    </row>
    <row r="249" spans="45:47" ht="15">
      <c r="AS249" s="67"/>
      <c r="AT249" s="67"/>
      <c r="AU249" s="68"/>
    </row>
    <row r="250" spans="45:47" ht="15">
      <c r="AS250" s="67"/>
      <c r="AT250" s="67"/>
      <c r="AU250" s="68"/>
    </row>
    <row r="251" spans="45:47" ht="15">
      <c r="AS251" s="67"/>
      <c r="AT251" s="67"/>
      <c r="AU251" s="68"/>
    </row>
    <row r="252" spans="45:47" ht="15">
      <c r="AS252" s="67"/>
      <c r="AT252" s="67"/>
      <c r="AU252" s="68"/>
    </row>
    <row r="253" spans="45:47" ht="15">
      <c r="AS253" s="67"/>
      <c r="AT253" s="67"/>
      <c r="AU253" s="68"/>
    </row>
    <row r="254" spans="45:47" ht="15">
      <c r="AS254" s="67"/>
      <c r="AT254" s="67"/>
      <c r="AU254" s="68"/>
    </row>
    <row r="255" spans="45:47" ht="15">
      <c r="AS255" s="67"/>
      <c r="AT255" s="67"/>
      <c r="AU255" s="68"/>
    </row>
    <row r="256" spans="45:47" ht="15">
      <c r="AS256" s="67"/>
      <c r="AT256" s="67"/>
      <c r="AU256" s="68"/>
    </row>
    <row r="257" spans="45:47" ht="15">
      <c r="AS257" s="67"/>
      <c r="AT257" s="67"/>
      <c r="AU257" s="68"/>
    </row>
    <row r="258" spans="45:47" ht="15">
      <c r="AS258" s="67"/>
      <c r="AT258" s="67"/>
      <c r="AU258" s="68"/>
    </row>
    <row r="259" spans="45:47" ht="15">
      <c r="AS259" s="67"/>
      <c r="AT259" s="67"/>
      <c r="AU259" s="68"/>
    </row>
    <row r="260" spans="45:47" ht="15">
      <c r="AS260" s="67"/>
      <c r="AT260" s="67"/>
      <c r="AU260" s="68"/>
    </row>
    <row r="261" spans="45:47" ht="15">
      <c r="AS261" s="67"/>
      <c r="AT261" s="67"/>
      <c r="AU261" s="68"/>
    </row>
    <row r="262" spans="45:47" ht="15">
      <c r="AS262" s="67"/>
      <c r="AT262" s="67"/>
      <c r="AU262" s="68"/>
    </row>
    <row r="263" spans="45:47" ht="15">
      <c r="AS263" s="67"/>
      <c r="AT263" s="67"/>
      <c r="AU263" s="68"/>
    </row>
    <row r="264" spans="45:47" ht="15">
      <c r="AS264" s="67"/>
      <c r="AT264" s="67"/>
      <c r="AU264" s="68"/>
    </row>
    <row r="265" spans="45:47" ht="15">
      <c r="AS265" s="67"/>
      <c r="AT265" s="67"/>
      <c r="AU265" s="68"/>
    </row>
    <row r="266" spans="45:47" ht="15">
      <c r="AS266" s="67"/>
      <c r="AT266" s="67"/>
      <c r="AU266" s="68"/>
    </row>
    <row r="267" spans="45:47" ht="15">
      <c r="AS267" s="67"/>
      <c r="AT267" s="67"/>
      <c r="AU267" s="68"/>
    </row>
    <row r="268" spans="45:47" ht="15">
      <c r="AS268" s="67"/>
      <c r="AT268" s="67"/>
      <c r="AU268" s="68"/>
    </row>
    <row r="269" spans="45:47" ht="15">
      <c r="AS269" s="67"/>
      <c r="AT269" s="67"/>
      <c r="AU269" s="68"/>
    </row>
    <row r="270" spans="45:47" ht="15">
      <c r="AS270" s="67"/>
      <c r="AT270" s="67"/>
      <c r="AU270" s="68"/>
    </row>
    <row r="271" spans="45:47" ht="15">
      <c r="AS271" s="67"/>
      <c r="AT271" s="67"/>
      <c r="AU271" s="68"/>
    </row>
    <row r="272" spans="45:47" ht="15">
      <c r="AS272" s="67"/>
      <c r="AT272" s="67"/>
      <c r="AU272" s="68"/>
    </row>
    <row r="273" spans="45:47" ht="15">
      <c r="AS273" s="67"/>
      <c r="AT273" s="67"/>
      <c r="AU273" s="68"/>
    </row>
    <row r="274" spans="45:47" ht="15">
      <c r="AS274" s="67"/>
      <c r="AT274" s="67"/>
      <c r="AU274" s="68"/>
    </row>
    <row r="275" spans="45:47" ht="15">
      <c r="AS275" s="67"/>
      <c r="AT275" s="67"/>
      <c r="AU275" s="68"/>
    </row>
    <row r="276" spans="45:47" ht="15">
      <c r="AS276" s="67"/>
      <c r="AT276" s="67"/>
      <c r="AU276" s="68"/>
    </row>
    <row r="277" spans="45:47" ht="15">
      <c r="AS277" s="67"/>
      <c r="AT277" s="67"/>
      <c r="AU277" s="68"/>
    </row>
    <row r="278" spans="45:47" ht="15">
      <c r="AS278" s="67"/>
      <c r="AT278" s="67"/>
      <c r="AU278" s="68"/>
    </row>
    <row r="279" spans="45:47" ht="15">
      <c r="AS279" s="67"/>
      <c r="AT279" s="67"/>
      <c r="AU279" s="68"/>
    </row>
    <row r="280" spans="45:47" ht="15">
      <c r="AS280" s="67"/>
      <c r="AT280" s="67"/>
      <c r="AU280" s="68"/>
    </row>
    <row r="281" spans="45:47" ht="15">
      <c r="AS281" s="67"/>
      <c r="AT281" s="67"/>
      <c r="AU281" s="68"/>
    </row>
    <row r="282" spans="45:47" ht="15">
      <c r="AS282" s="67"/>
      <c r="AT282" s="67"/>
      <c r="AU282" s="68"/>
    </row>
    <row r="283" spans="45:47" ht="15">
      <c r="AS283" s="67"/>
      <c r="AT283" s="67"/>
      <c r="AU283" s="68"/>
    </row>
    <row r="284" spans="45:47" ht="15">
      <c r="AS284" s="67"/>
      <c r="AT284" s="67"/>
      <c r="AU284" s="68"/>
    </row>
    <row r="285" spans="45:47" ht="15">
      <c r="AS285" s="67"/>
      <c r="AT285" s="67"/>
      <c r="AU285" s="68"/>
    </row>
    <row r="286" spans="45:47" ht="15">
      <c r="AS286" s="67"/>
      <c r="AT286" s="67"/>
      <c r="AU286" s="68"/>
    </row>
    <row r="287" spans="45:47" ht="15">
      <c r="AS287" s="67"/>
      <c r="AT287" s="67"/>
      <c r="AU287" s="68"/>
    </row>
    <row r="288" spans="45:47" ht="15">
      <c r="AS288" s="67"/>
      <c r="AT288" s="67"/>
      <c r="AU288" s="68"/>
    </row>
    <row r="289" spans="45:47" ht="15">
      <c r="AS289" s="67"/>
      <c r="AT289" s="67"/>
      <c r="AU289" s="68"/>
    </row>
    <row r="290" spans="45:47" ht="15">
      <c r="AS290" s="67"/>
      <c r="AT290" s="67"/>
      <c r="AU290" s="68"/>
    </row>
    <row r="291" spans="45:47" ht="15">
      <c r="AS291" s="67"/>
      <c r="AT291" s="67"/>
      <c r="AU291" s="68"/>
    </row>
    <row r="292" spans="45:47" ht="15">
      <c r="AS292" s="67"/>
      <c r="AT292" s="67"/>
      <c r="AU292" s="68"/>
    </row>
    <row r="293" spans="45:47" ht="15">
      <c r="AS293" s="67"/>
      <c r="AT293" s="67"/>
      <c r="AU293" s="68"/>
    </row>
    <row r="294" spans="45:47" ht="15">
      <c r="AS294" s="67"/>
      <c r="AT294" s="67"/>
      <c r="AU294" s="68"/>
    </row>
    <row r="295" spans="45:47" ht="15">
      <c r="AS295" s="67"/>
      <c r="AT295" s="67"/>
      <c r="AU295" s="68"/>
    </row>
    <row r="296" spans="45:47" ht="15">
      <c r="AS296" s="67"/>
      <c r="AT296" s="67"/>
      <c r="AU296" s="68"/>
    </row>
    <row r="297" spans="45:47" ht="15">
      <c r="AS297" s="67"/>
      <c r="AT297" s="67"/>
      <c r="AU297" s="68"/>
    </row>
    <row r="298" spans="45:47" ht="15">
      <c r="AS298" s="67"/>
      <c r="AT298" s="67"/>
      <c r="AU298" s="68"/>
    </row>
    <row r="299" spans="45:47" ht="15">
      <c r="AS299" s="67"/>
      <c r="AT299" s="67"/>
      <c r="AU299" s="68"/>
    </row>
    <row r="300" spans="45:47" ht="15">
      <c r="AS300" s="67"/>
      <c r="AT300" s="67"/>
      <c r="AU300" s="68"/>
    </row>
    <row r="301" spans="45:47" ht="15">
      <c r="AS301" s="67"/>
      <c r="AT301" s="67"/>
      <c r="AU301" s="68"/>
    </row>
    <row r="302" spans="45:47" ht="15">
      <c r="AS302" s="67"/>
      <c r="AT302" s="67"/>
      <c r="AU302" s="68"/>
    </row>
    <row r="303" spans="45:47" ht="15">
      <c r="AS303" s="67"/>
      <c r="AT303" s="67"/>
      <c r="AU303" s="68"/>
    </row>
    <row r="304" spans="45:47" ht="15">
      <c r="AS304" s="67"/>
      <c r="AT304" s="67"/>
      <c r="AU304" s="68"/>
    </row>
    <row r="305" spans="45:47" ht="15">
      <c r="AS305" s="67"/>
      <c r="AT305" s="67"/>
      <c r="AU305" s="68"/>
    </row>
    <row r="306" spans="45:47" ht="15">
      <c r="AS306" s="67"/>
      <c r="AT306" s="67"/>
      <c r="AU306" s="68"/>
    </row>
    <row r="307" spans="45:47" ht="15">
      <c r="AS307" s="67"/>
      <c r="AT307" s="67"/>
      <c r="AU307" s="68"/>
    </row>
    <row r="308" spans="45:47" ht="15">
      <c r="AS308" s="67"/>
      <c r="AT308" s="67"/>
      <c r="AU308" s="68"/>
    </row>
    <row r="309" spans="45:47" ht="15">
      <c r="AS309" s="67"/>
      <c r="AT309" s="67"/>
      <c r="AU309" s="68"/>
    </row>
    <row r="310" spans="45:47" ht="15">
      <c r="AS310" s="67"/>
      <c r="AT310" s="67"/>
      <c r="AU310" s="68"/>
    </row>
    <row r="311" spans="45:47" ht="15">
      <c r="AS311" s="67"/>
      <c r="AT311" s="67"/>
      <c r="AU311" s="68"/>
    </row>
    <row r="312" spans="45:47" ht="15">
      <c r="AS312" s="67"/>
      <c r="AT312" s="67"/>
      <c r="AU312" s="68"/>
    </row>
    <row r="313" spans="45:47" ht="15">
      <c r="AS313" s="67"/>
      <c r="AT313" s="67"/>
      <c r="AU313" s="68"/>
    </row>
    <row r="314" spans="45:47" ht="15">
      <c r="AS314" s="67"/>
      <c r="AT314" s="67"/>
      <c r="AU314" s="68"/>
    </row>
    <row r="315" spans="45:47" ht="15">
      <c r="AS315" s="67"/>
      <c r="AT315" s="67"/>
      <c r="AU315" s="68"/>
    </row>
    <row r="316" spans="45:47" ht="15">
      <c r="AS316" s="67"/>
      <c r="AT316" s="67"/>
      <c r="AU316" s="68"/>
    </row>
    <row r="317" spans="45:47" ht="15">
      <c r="AS317" s="67"/>
      <c r="AT317" s="67"/>
      <c r="AU317" s="68"/>
    </row>
    <row r="318" spans="45:47" ht="15">
      <c r="AS318" s="67"/>
      <c r="AT318" s="67"/>
      <c r="AU318" s="68"/>
    </row>
    <row r="319" spans="45:47" ht="15">
      <c r="AS319" s="67"/>
      <c r="AT319" s="67"/>
      <c r="AU319" s="68"/>
    </row>
    <row r="320" spans="45:47" ht="15">
      <c r="AS320" s="67"/>
      <c r="AT320" s="67"/>
      <c r="AU320" s="68"/>
    </row>
    <row r="321" spans="45:47" ht="15">
      <c r="AS321" s="67"/>
      <c r="AT321" s="67"/>
      <c r="AU321" s="68"/>
    </row>
    <row r="322" spans="45:47" ht="15">
      <c r="AS322" s="67"/>
      <c r="AT322" s="67"/>
      <c r="AU322" s="68"/>
    </row>
    <row r="323" spans="45:47" ht="15">
      <c r="AS323" s="67"/>
      <c r="AT323" s="67"/>
      <c r="AU323" s="68"/>
    </row>
    <row r="324" spans="45:47" ht="15">
      <c r="AS324" s="67"/>
      <c r="AT324" s="67"/>
      <c r="AU324" s="68"/>
    </row>
    <row r="325" spans="45:47" ht="15">
      <c r="AS325" s="67"/>
      <c r="AT325" s="67"/>
      <c r="AU325" s="68"/>
    </row>
    <row r="326" spans="45:47" ht="15">
      <c r="AS326" s="67"/>
      <c r="AT326" s="67"/>
      <c r="AU326" s="68"/>
    </row>
    <row r="327" spans="45:47" ht="15">
      <c r="AS327" s="67"/>
      <c r="AT327" s="67"/>
      <c r="AU327" s="68"/>
    </row>
    <row r="328" spans="45:47" ht="15">
      <c r="AS328" s="67"/>
      <c r="AT328" s="67"/>
      <c r="AU328" s="68"/>
    </row>
    <row r="329" spans="45:47" ht="15">
      <c r="AS329" s="67"/>
      <c r="AT329" s="67"/>
      <c r="AU329" s="68"/>
    </row>
    <row r="330" spans="45:47" ht="15">
      <c r="AS330" s="67"/>
      <c r="AT330" s="67"/>
      <c r="AU330" s="68"/>
    </row>
    <row r="331" spans="45:47" ht="15">
      <c r="AS331" s="67"/>
      <c r="AT331" s="67"/>
      <c r="AU331" s="68"/>
    </row>
    <row r="332" spans="45:47" ht="15">
      <c r="AS332" s="67"/>
      <c r="AT332" s="67"/>
      <c r="AU332" s="68"/>
    </row>
    <row r="333" spans="45:47" ht="15">
      <c r="AS333" s="67"/>
      <c r="AT333" s="67"/>
      <c r="AU333" s="68"/>
    </row>
    <row r="334" spans="45:47" ht="15">
      <c r="AS334" s="67"/>
      <c r="AT334" s="67"/>
      <c r="AU334" s="68"/>
    </row>
    <row r="335" spans="45:47" ht="15">
      <c r="AS335" s="67"/>
      <c r="AT335" s="67"/>
      <c r="AU335" s="68"/>
    </row>
    <row r="336" spans="45:47" ht="15">
      <c r="AS336" s="67"/>
      <c r="AT336" s="67"/>
      <c r="AU336" s="68"/>
    </row>
    <row r="337" spans="45:47" ht="15">
      <c r="AS337" s="67"/>
      <c r="AT337" s="67"/>
      <c r="AU337" s="68"/>
    </row>
    <row r="338" spans="45:47" ht="15">
      <c r="AS338" s="67"/>
      <c r="AT338" s="67"/>
      <c r="AU338" s="68"/>
    </row>
    <row r="339" spans="45:47" ht="15">
      <c r="AS339" s="67"/>
      <c r="AT339" s="67"/>
      <c r="AU339" s="68"/>
    </row>
    <row r="340" spans="45:47" ht="15">
      <c r="AS340" s="67"/>
      <c r="AT340" s="67"/>
      <c r="AU340" s="68"/>
    </row>
    <row r="341" spans="45:47" ht="15">
      <c r="AS341" s="67"/>
      <c r="AT341" s="67"/>
      <c r="AU341" s="68"/>
    </row>
    <row r="342" spans="45:47" ht="15">
      <c r="AS342" s="67"/>
      <c r="AT342" s="67"/>
      <c r="AU342" s="68"/>
    </row>
    <row r="343" spans="45:47" ht="15">
      <c r="AS343" s="67"/>
      <c r="AT343" s="67"/>
      <c r="AU343" s="68"/>
    </row>
    <row r="344" spans="45:47" ht="15">
      <c r="AS344" s="67"/>
      <c r="AT344" s="67"/>
      <c r="AU344" s="68"/>
    </row>
    <row r="345" spans="45:47" ht="15">
      <c r="AS345" s="67"/>
      <c r="AT345" s="67"/>
      <c r="AU345" s="68"/>
    </row>
    <row r="346" spans="45:47" ht="15">
      <c r="AS346" s="67"/>
      <c r="AT346" s="67"/>
      <c r="AU346" s="68"/>
    </row>
    <row r="347" spans="45:47" ht="15">
      <c r="AS347" s="67"/>
      <c r="AT347" s="67"/>
      <c r="AU347" s="68"/>
    </row>
    <row r="348" spans="45:47" ht="15">
      <c r="AS348" s="67"/>
      <c r="AT348" s="67"/>
      <c r="AU348" s="68"/>
    </row>
    <row r="349" spans="45:47" ht="15">
      <c r="AS349" s="67"/>
      <c r="AT349" s="67"/>
      <c r="AU349" s="68"/>
    </row>
    <row r="350" spans="45:47" ht="15">
      <c r="AS350" s="67"/>
      <c r="AT350" s="67"/>
      <c r="AU350" s="68"/>
    </row>
    <row r="351" spans="45:47" ht="15">
      <c r="AS351" s="67"/>
      <c r="AT351" s="67"/>
      <c r="AU351" s="68"/>
    </row>
    <row r="352" spans="45:47" ht="15">
      <c r="AS352" s="67"/>
      <c r="AT352" s="67"/>
      <c r="AU352" s="68"/>
    </row>
    <row r="353" spans="45:47" ht="15">
      <c r="AS353" s="67"/>
      <c r="AT353" s="67"/>
      <c r="AU353" s="68"/>
    </row>
    <row r="354" spans="45:47" ht="15">
      <c r="AS354" s="67"/>
      <c r="AT354" s="67"/>
      <c r="AU354" s="68"/>
    </row>
    <row r="355" spans="45:47" ht="15">
      <c r="AS355" s="67"/>
      <c r="AT355" s="67"/>
      <c r="AU355" s="68"/>
    </row>
    <row r="356" spans="45:47" ht="15">
      <c r="AS356" s="67"/>
      <c r="AT356" s="67"/>
      <c r="AU356" s="68"/>
    </row>
    <row r="357" spans="45:47" ht="15">
      <c r="AS357" s="67"/>
      <c r="AT357" s="67"/>
      <c r="AU357" s="68"/>
    </row>
    <row r="358" spans="45:47" ht="15">
      <c r="AS358" s="67"/>
      <c r="AT358" s="67"/>
      <c r="AU358" s="68"/>
    </row>
    <row r="359" spans="45:47" ht="15">
      <c r="AS359" s="67"/>
      <c r="AT359" s="67"/>
      <c r="AU359" s="68"/>
    </row>
    <row r="360" spans="45:47" ht="15">
      <c r="AS360" s="67"/>
      <c r="AT360" s="67"/>
      <c r="AU360" s="68"/>
    </row>
    <row r="361" spans="45:47" ht="15">
      <c r="AS361" s="67"/>
      <c r="AT361" s="67"/>
      <c r="AU361" s="68"/>
    </row>
    <row r="362" spans="45:47" ht="15">
      <c r="AS362" s="67"/>
      <c r="AT362" s="67"/>
      <c r="AU362" s="68"/>
    </row>
    <row r="363" spans="45:47" ht="15">
      <c r="AS363" s="67"/>
      <c r="AT363" s="67"/>
      <c r="AU363" s="68"/>
    </row>
    <row r="364" spans="45:47" ht="15">
      <c r="AS364" s="67"/>
      <c r="AT364" s="67"/>
      <c r="AU364" s="68"/>
    </row>
    <row r="365" spans="45:47" ht="15">
      <c r="AS365" s="67"/>
      <c r="AT365" s="67"/>
      <c r="AU365" s="68"/>
    </row>
    <row r="366" spans="45:47" ht="15">
      <c r="AS366" s="67"/>
      <c r="AT366" s="67"/>
      <c r="AU366" s="68"/>
    </row>
    <row r="367" spans="45:47" ht="15">
      <c r="AS367" s="67"/>
      <c r="AT367" s="67"/>
      <c r="AU367" s="68"/>
    </row>
    <row r="368" spans="45:47" ht="15">
      <c r="AS368" s="67"/>
      <c r="AT368" s="67"/>
      <c r="AU368" s="68"/>
    </row>
    <row r="369" spans="45:47" ht="15">
      <c r="AS369" s="67"/>
      <c r="AT369" s="67"/>
      <c r="AU369" s="68"/>
    </row>
    <row r="370" spans="45:47" ht="15">
      <c r="AS370" s="67"/>
      <c r="AT370" s="67"/>
      <c r="AU370" s="68"/>
    </row>
    <row r="371" spans="45:47" ht="15">
      <c r="AS371" s="67"/>
      <c r="AT371" s="67"/>
      <c r="AU371" s="68"/>
    </row>
    <row r="372" spans="45:47" ht="15">
      <c r="AS372" s="67"/>
      <c r="AT372" s="67"/>
      <c r="AU372" s="68"/>
    </row>
    <row r="373" spans="45:47" ht="15">
      <c r="AS373" s="67"/>
      <c r="AT373" s="67"/>
      <c r="AU373" s="68"/>
    </row>
    <row r="374" spans="45:47" ht="15">
      <c r="AS374" s="67"/>
      <c r="AT374" s="67"/>
      <c r="AU374" s="68"/>
    </row>
    <row r="375" spans="45:47" ht="15">
      <c r="AS375" s="67"/>
      <c r="AT375" s="67"/>
      <c r="AU375" s="68"/>
    </row>
    <row r="376" spans="45:47" ht="15">
      <c r="AS376" s="67"/>
      <c r="AT376" s="67"/>
      <c r="AU376" s="68"/>
    </row>
    <row r="377" spans="45:47" ht="15">
      <c r="AS377" s="67"/>
      <c r="AT377" s="67"/>
      <c r="AU377" s="68"/>
    </row>
    <row r="378" spans="45:47" ht="15">
      <c r="AS378" s="67"/>
      <c r="AT378" s="67"/>
      <c r="AU378" s="68"/>
    </row>
    <row r="379" spans="45:47" ht="15">
      <c r="AS379" s="67"/>
      <c r="AT379" s="67"/>
      <c r="AU379" s="68"/>
    </row>
    <row r="380" spans="45:47" ht="15">
      <c r="AS380" s="67"/>
      <c r="AT380" s="67"/>
      <c r="AU380" s="68"/>
    </row>
    <row r="381" spans="45:47" ht="15">
      <c r="AS381" s="67"/>
      <c r="AT381" s="67"/>
      <c r="AU381" s="68"/>
    </row>
    <row r="382" spans="45:47" ht="15">
      <c r="AS382" s="67"/>
      <c r="AT382" s="67"/>
      <c r="AU382" s="68"/>
    </row>
    <row r="383" spans="45:47" ht="15">
      <c r="AS383" s="67"/>
      <c r="AT383" s="67"/>
      <c r="AU383" s="68"/>
    </row>
    <row r="384" spans="45:47" ht="15">
      <c r="AS384" s="67"/>
      <c r="AT384" s="67"/>
      <c r="AU384" s="68"/>
    </row>
    <row r="385" spans="45:47" ht="15">
      <c r="AS385" s="67"/>
      <c r="AT385" s="67"/>
      <c r="AU385" s="68"/>
    </row>
    <row r="386" spans="45:47" ht="15">
      <c r="AS386" s="67"/>
      <c r="AT386" s="67"/>
      <c r="AU386" s="68"/>
    </row>
    <row r="387" spans="45:47" ht="15">
      <c r="AS387" s="67"/>
      <c r="AT387" s="67"/>
      <c r="AU387" s="68"/>
    </row>
    <row r="388" spans="45:47" ht="15">
      <c r="AS388" s="67"/>
      <c r="AT388" s="67"/>
      <c r="AU388" s="68"/>
    </row>
    <row r="389" spans="45:47" ht="15">
      <c r="AS389" s="67"/>
      <c r="AT389" s="67"/>
      <c r="AU389" s="68"/>
    </row>
    <row r="390" spans="45:47" ht="15">
      <c r="AS390" s="67"/>
      <c r="AT390" s="67"/>
      <c r="AU390" s="68"/>
    </row>
    <row r="391" spans="45:47" ht="15">
      <c r="AS391" s="67"/>
      <c r="AT391" s="67"/>
      <c r="AU391" s="68"/>
    </row>
    <row r="392" spans="45:47" ht="15">
      <c r="AS392" s="67"/>
      <c r="AT392" s="67"/>
      <c r="AU392" s="68"/>
    </row>
    <row r="393" spans="45:47" ht="15">
      <c r="AS393" s="67"/>
      <c r="AT393" s="67"/>
      <c r="AU393" s="68"/>
    </row>
    <row r="394" spans="45:47" ht="15">
      <c r="AS394" s="67"/>
      <c r="AT394" s="67"/>
      <c r="AU394" s="68"/>
    </row>
    <row r="395" spans="45:47" ht="15">
      <c r="AS395" s="67"/>
      <c r="AT395" s="67"/>
      <c r="AU395" s="68"/>
    </row>
    <row r="396" spans="45:47" ht="15">
      <c r="AS396" s="67"/>
      <c r="AT396" s="67"/>
      <c r="AU396" s="68"/>
    </row>
    <row r="397" spans="45:47" ht="15">
      <c r="AS397" s="67"/>
      <c r="AT397" s="67"/>
      <c r="AU397" s="68"/>
    </row>
    <row r="398" spans="45:47" ht="15">
      <c r="AS398" s="67"/>
      <c r="AT398" s="67"/>
      <c r="AU398" s="68"/>
    </row>
    <row r="399" spans="45:47" ht="15">
      <c r="AS399" s="67"/>
      <c r="AT399" s="67"/>
      <c r="AU399" s="68"/>
    </row>
    <row r="400" spans="45:47" ht="15">
      <c r="AS400" s="67"/>
      <c r="AT400" s="67"/>
      <c r="AU400" s="68"/>
    </row>
    <row r="401" spans="45:47" ht="15">
      <c r="AS401" s="67"/>
      <c r="AT401" s="67"/>
      <c r="AU401" s="68"/>
    </row>
    <row r="402" spans="45:47" ht="15">
      <c r="AS402" s="67"/>
      <c r="AT402" s="67"/>
      <c r="AU402" s="68"/>
    </row>
    <row r="403" spans="45:47" ht="15">
      <c r="AS403" s="67"/>
      <c r="AT403" s="67"/>
      <c r="AU403" s="68"/>
    </row>
    <row r="404" spans="45:47" ht="15">
      <c r="AS404" s="67"/>
      <c r="AT404" s="67"/>
      <c r="AU404" s="68"/>
    </row>
    <row r="405" spans="45:47" ht="15">
      <c r="AS405" s="67"/>
      <c r="AT405" s="67"/>
      <c r="AU405" s="68"/>
    </row>
    <row r="406" spans="45:47" ht="15">
      <c r="AS406" s="67"/>
      <c r="AT406" s="67"/>
      <c r="AU406" s="68"/>
    </row>
    <row r="407" spans="45:47" ht="15">
      <c r="AS407" s="67"/>
      <c r="AT407" s="67"/>
      <c r="AU407" s="68"/>
    </row>
    <row r="408" spans="45:47" ht="15">
      <c r="AS408" s="67"/>
      <c r="AT408" s="67"/>
      <c r="AU408" s="68"/>
    </row>
    <row r="409" spans="45:47" ht="15">
      <c r="AS409" s="67"/>
      <c r="AT409" s="67"/>
      <c r="AU409" s="68"/>
    </row>
    <row r="410" spans="45:47" ht="15">
      <c r="AS410" s="67"/>
      <c r="AT410" s="67"/>
      <c r="AU410" s="68"/>
    </row>
    <row r="411" spans="45:47" ht="15">
      <c r="AS411" s="67"/>
      <c r="AT411" s="67"/>
      <c r="AU411" s="68"/>
    </row>
    <row r="412" spans="45:47" ht="15">
      <c r="AS412" s="67"/>
      <c r="AT412" s="67"/>
      <c r="AU412" s="68"/>
    </row>
    <row r="413" spans="45:47" ht="15">
      <c r="AS413" s="67"/>
      <c r="AT413" s="67"/>
      <c r="AU413" s="68"/>
    </row>
    <row r="414" spans="45:47" ht="15">
      <c r="AS414" s="67"/>
      <c r="AT414" s="67"/>
      <c r="AU414" s="68"/>
    </row>
    <row r="415" spans="45:47" ht="15">
      <c r="AS415" s="67"/>
      <c r="AT415" s="67"/>
      <c r="AU415" s="68"/>
    </row>
    <row r="416" spans="45:47" ht="15">
      <c r="AS416" s="67"/>
      <c r="AT416" s="67"/>
      <c r="AU416" s="68"/>
    </row>
    <row r="417" spans="45:47" ht="15">
      <c r="AS417" s="67"/>
      <c r="AT417" s="67"/>
      <c r="AU417" s="68"/>
    </row>
    <row r="418" spans="45:47" ht="15">
      <c r="AS418" s="67"/>
      <c r="AT418" s="67"/>
      <c r="AU418" s="68"/>
    </row>
    <row r="419" spans="45:47" ht="15">
      <c r="AS419" s="67"/>
      <c r="AT419" s="67"/>
      <c r="AU419" s="68"/>
    </row>
    <row r="420" spans="45:47" ht="15">
      <c r="AS420" s="67"/>
      <c r="AT420" s="67"/>
      <c r="AU420" s="68"/>
    </row>
    <row r="421" spans="45:47" ht="15">
      <c r="AS421" s="67"/>
      <c r="AT421" s="67"/>
      <c r="AU421" s="68"/>
    </row>
    <row r="422" spans="45:47" ht="15">
      <c r="AS422" s="67"/>
      <c r="AT422" s="67"/>
      <c r="AU422" s="68"/>
    </row>
    <row r="423" spans="45:47" ht="15">
      <c r="AS423" s="67"/>
      <c r="AT423" s="67"/>
      <c r="AU423" s="68"/>
    </row>
    <row r="424" spans="45:47" ht="15">
      <c r="AS424" s="67"/>
      <c r="AT424" s="67"/>
      <c r="AU424" s="68"/>
    </row>
    <row r="425" spans="45:47" ht="15">
      <c r="AS425" s="67"/>
      <c r="AT425" s="67"/>
      <c r="AU425" s="68"/>
    </row>
    <row r="426" spans="45:47" ht="15">
      <c r="AS426" s="67"/>
      <c r="AT426" s="67"/>
      <c r="AU426" s="68"/>
    </row>
    <row r="427" spans="45:47" ht="15">
      <c r="AS427" s="67"/>
      <c r="AT427" s="67"/>
      <c r="AU427" s="68"/>
    </row>
    <row r="428" spans="45:47" ht="15">
      <c r="AS428" s="67"/>
      <c r="AT428" s="67"/>
      <c r="AU428" s="68"/>
    </row>
    <row r="429" spans="45:47" ht="15">
      <c r="AS429" s="67"/>
      <c r="AT429" s="67"/>
      <c r="AU429" s="68"/>
    </row>
    <row r="430" spans="45:47" ht="15">
      <c r="AS430" s="67"/>
      <c r="AT430" s="67"/>
      <c r="AU430" s="68"/>
    </row>
    <row r="431" spans="45:47" ht="15">
      <c r="AS431" s="67"/>
      <c r="AT431" s="67"/>
      <c r="AU431" s="68"/>
    </row>
    <row r="432" spans="45:47" ht="15">
      <c r="AS432" s="67"/>
      <c r="AT432" s="67"/>
      <c r="AU432" s="68"/>
    </row>
    <row r="433" spans="45:47" ht="15">
      <c r="AS433" s="67"/>
      <c r="AT433" s="67"/>
      <c r="AU433" s="68"/>
    </row>
    <row r="434" spans="45:47" ht="15">
      <c r="AS434" s="67"/>
      <c r="AT434" s="67"/>
      <c r="AU434" s="68"/>
    </row>
    <row r="435" spans="45:47" ht="15">
      <c r="AS435" s="67"/>
      <c r="AT435" s="67"/>
      <c r="AU435" s="68"/>
    </row>
    <row r="436" spans="45:47" ht="15">
      <c r="AS436" s="67"/>
      <c r="AT436" s="67"/>
      <c r="AU436" s="68"/>
    </row>
    <row r="437" spans="45:47" ht="15">
      <c r="AS437" s="67"/>
      <c r="AT437" s="67"/>
      <c r="AU437" s="68"/>
    </row>
    <row r="438" spans="45:47" ht="15">
      <c r="AS438" s="67"/>
      <c r="AT438" s="67"/>
      <c r="AU438" s="68"/>
    </row>
    <row r="439" spans="45:47" ht="15">
      <c r="AS439" s="67"/>
      <c r="AT439" s="67"/>
      <c r="AU439" s="68"/>
    </row>
    <row r="440" spans="45:47" ht="15">
      <c r="AS440" s="67"/>
      <c r="AT440" s="67"/>
      <c r="AU440" s="68"/>
    </row>
    <row r="441" spans="45:47" ht="15">
      <c r="AS441" s="67"/>
      <c r="AT441" s="67"/>
      <c r="AU441" s="68"/>
    </row>
    <row r="442" spans="45:47" ht="15">
      <c r="AS442" s="67"/>
      <c r="AT442" s="67"/>
      <c r="AU442" s="68"/>
    </row>
    <row r="443" spans="45:47" ht="15">
      <c r="AS443" s="67"/>
      <c r="AT443" s="67"/>
      <c r="AU443" s="68"/>
    </row>
    <row r="444" spans="45:47" ht="15">
      <c r="AS444" s="67"/>
      <c r="AT444" s="67"/>
      <c r="AU444" s="68"/>
    </row>
    <row r="445" spans="45:47" ht="15">
      <c r="AS445" s="67"/>
      <c r="AT445" s="67"/>
      <c r="AU445" s="68"/>
    </row>
    <row r="446" spans="45:47" ht="15">
      <c r="AS446" s="67"/>
      <c r="AT446" s="67"/>
      <c r="AU446" s="68"/>
    </row>
    <row r="447" spans="45:47" ht="15">
      <c r="AS447" s="67"/>
      <c r="AT447" s="67"/>
      <c r="AU447" s="68"/>
    </row>
    <row r="448" spans="45:47" ht="15">
      <c r="AS448" s="67"/>
      <c r="AT448" s="67"/>
      <c r="AU448" s="68"/>
    </row>
    <row r="449" spans="45:47" ht="15">
      <c r="AS449" s="67"/>
      <c r="AT449" s="67"/>
      <c r="AU449" s="68"/>
    </row>
    <row r="450" spans="45:47" ht="15">
      <c r="AS450" s="67"/>
      <c r="AT450" s="67"/>
      <c r="AU450" s="68"/>
    </row>
    <row r="451" spans="45:47" ht="15">
      <c r="AS451" s="67"/>
      <c r="AT451" s="67"/>
      <c r="AU451" s="68"/>
    </row>
    <row r="452" spans="45:47" ht="15">
      <c r="AS452" s="67"/>
      <c r="AT452" s="67"/>
      <c r="AU452" s="68"/>
    </row>
    <row r="453" spans="45:47" ht="15">
      <c r="AS453" s="67"/>
      <c r="AT453" s="67"/>
      <c r="AU453" s="68"/>
    </row>
    <row r="454" spans="45:47" ht="15">
      <c r="AS454" s="67"/>
      <c r="AT454" s="67"/>
      <c r="AU454" s="68"/>
    </row>
    <row r="455" spans="45:47" ht="15">
      <c r="AS455" s="67"/>
      <c r="AT455" s="67"/>
      <c r="AU455" s="68"/>
    </row>
    <row r="456" spans="45:47" ht="15">
      <c r="AS456" s="67"/>
      <c r="AT456" s="67"/>
      <c r="AU456" s="68"/>
    </row>
    <row r="457" spans="45:47" ht="15">
      <c r="AS457" s="67"/>
      <c r="AT457" s="67"/>
      <c r="AU457" s="68"/>
    </row>
    <row r="458" spans="45:47" ht="15">
      <c r="AS458" s="67"/>
      <c r="AT458" s="67"/>
      <c r="AU458" s="68"/>
    </row>
    <row r="459" spans="45:47" ht="15">
      <c r="AS459" s="67"/>
      <c r="AT459" s="67"/>
      <c r="AU459" s="68"/>
    </row>
    <row r="460" spans="45:47" ht="15">
      <c r="AS460" s="67"/>
      <c r="AT460" s="67"/>
      <c r="AU460" s="68"/>
    </row>
    <row r="461" spans="45:47" ht="15">
      <c r="AS461" s="67"/>
      <c r="AT461" s="67"/>
      <c r="AU461" s="68"/>
    </row>
    <row r="462" spans="45:47" ht="15">
      <c r="AS462" s="67"/>
      <c r="AT462" s="67"/>
      <c r="AU462" s="68"/>
    </row>
    <row r="463" spans="45:47" ht="15">
      <c r="AS463" s="67"/>
      <c r="AT463" s="67"/>
      <c r="AU463" s="68"/>
    </row>
    <row r="464" spans="45:47" ht="15">
      <c r="AS464" s="67"/>
      <c r="AT464" s="67"/>
      <c r="AU464" s="68"/>
    </row>
    <row r="465" spans="45:47" ht="15">
      <c r="AS465" s="67"/>
      <c r="AT465" s="67"/>
      <c r="AU465" s="68"/>
    </row>
    <row r="466" spans="45:47" ht="15">
      <c r="AS466" s="67"/>
      <c r="AT466" s="67"/>
      <c r="AU466" s="68"/>
    </row>
    <row r="467" spans="45:47" ht="15">
      <c r="AS467" s="67"/>
      <c r="AT467" s="67"/>
      <c r="AU467" s="68"/>
    </row>
    <row r="468" spans="45:47" ht="15">
      <c r="AS468" s="67"/>
      <c r="AT468" s="67"/>
      <c r="AU468" s="68"/>
    </row>
    <row r="469" spans="45:47" ht="15">
      <c r="AS469" s="67"/>
      <c r="AT469" s="67"/>
      <c r="AU469" s="68"/>
    </row>
    <row r="470" spans="45:47" ht="15">
      <c r="AS470" s="67"/>
      <c r="AT470" s="67"/>
      <c r="AU470" s="68"/>
    </row>
    <row r="471" spans="45:47" ht="15">
      <c r="AS471" s="67"/>
      <c r="AT471" s="67"/>
      <c r="AU471" s="68"/>
    </row>
    <row r="472" spans="45:47" ht="15">
      <c r="AS472" s="67"/>
      <c r="AT472" s="67"/>
      <c r="AU472" s="68"/>
    </row>
    <row r="473" spans="45:47" ht="15">
      <c r="AS473" s="67"/>
      <c r="AT473" s="67"/>
      <c r="AU473" s="68"/>
    </row>
    <row r="474" spans="45:47" ht="15">
      <c r="AS474" s="67"/>
      <c r="AT474" s="67"/>
      <c r="AU474" s="68"/>
    </row>
    <row r="475" spans="45:47" ht="15">
      <c r="AS475" s="67"/>
      <c r="AT475" s="67"/>
      <c r="AU475" s="68"/>
    </row>
    <row r="476" spans="45:47" ht="15">
      <c r="AS476" s="67"/>
      <c r="AT476" s="67"/>
      <c r="AU476" s="68"/>
    </row>
    <row r="477" spans="45:47" ht="15">
      <c r="AS477" s="67"/>
      <c r="AT477" s="67"/>
      <c r="AU477" s="68"/>
    </row>
    <row r="478" spans="45:47" ht="15">
      <c r="AS478" s="67"/>
      <c r="AT478" s="67"/>
      <c r="AU478" s="68"/>
    </row>
    <row r="479" spans="45:47" ht="15">
      <c r="AS479" s="67"/>
      <c r="AT479" s="67"/>
      <c r="AU479" s="68"/>
    </row>
    <row r="480" spans="45:47" ht="15">
      <c r="AS480" s="67"/>
      <c r="AT480" s="67"/>
      <c r="AU480" s="68"/>
    </row>
    <row r="481" spans="45:47" ht="15">
      <c r="AS481" s="67"/>
      <c r="AT481" s="67"/>
      <c r="AU481" s="68"/>
    </row>
    <row r="482" spans="45:47" ht="15">
      <c r="AS482" s="67"/>
      <c r="AT482" s="67"/>
      <c r="AU482" s="68"/>
    </row>
    <row r="483" spans="45:47" ht="15">
      <c r="AS483" s="67"/>
      <c r="AT483" s="67"/>
      <c r="AU483" s="68"/>
    </row>
    <row r="484" spans="45:47" ht="15">
      <c r="AS484" s="67"/>
      <c r="AT484" s="67"/>
      <c r="AU484" s="68"/>
    </row>
    <row r="485" spans="45:47" ht="15">
      <c r="AS485" s="67"/>
      <c r="AT485" s="67"/>
      <c r="AU485" s="68"/>
    </row>
    <row r="486" spans="45:47" ht="15">
      <c r="AS486" s="67"/>
      <c r="AT486" s="67"/>
      <c r="AU486" s="68"/>
    </row>
    <row r="487" spans="45:47" ht="15">
      <c r="AS487" s="67"/>
      <c r="AT487" s="67"/>
      <c r="AU487" s="68"/>
    </row>
    <row r="488" spans="45:47" ht="15">
      <c r="AS488" s="67"/>
      <c r="AT488" s="67"/>
      <c r="AU488" s="68"/>
    </row>
    <row r="489" spans="45:47" ht="15">
      <c r="AS489" s="67"/>
      <c r="AT489" s="67"/>
      <c r="AU489" s="68"/>
    </row>
    <row r="490" spans="45:47" ht="15">
      <c r="AS490" s="67"/>
      <c r="AT490" s="67"/>
      <c r="AU490" s="68"/>
    </row>
    <row r="491" spans="45:47" ht="15">
      <c r="AS491" s="67"/>
      <c r="AT491" s="67"/>
      <c r="AU491" s="68"/>
    </row>
    <row r="492" spans="45:47" ht="15">
      <c r="AS492" s="67"/>
      <c r="AT492" s="67"/>
      <c r="AU492" s="68"/>
    </row>
    <row r="493" spans="45:47" ht="15">
      <c r="AS493" s="67"/>
      <c r="AT493" s="67"/>
      <c r="AU493" s="68"/>
    </row>
    <row r="494" spans="45:47" ht="15">
      <c r="AS494" s="67"/>
      <c r="AT494" s="67"/>
      <c r="AU494" s="68"/>
    </row>
    <row r="495" spans="45:47" ht="15">
      <c r="AS495" s="67"/>
      <c r="AT495" s="67"/>
      <c r="AU495" s="68"/>
    </row>
    <row r="496" spans="45:47" ht="15">
      <c r="AS496" s="67"/>
      <c r="AT496" s="67"/>
      <c r="AU496" s="68"/>
    </row>
    <row r="497" spans="45:47" ht="15">
      <c r="AS497" s="67"/>
      <c r="AT497" s="67"/>
      <c r="AU497" s="68"/>
    </row>
    <row r="498" spans="45:47" ht="15">
      <c r="AS498" s="67"/>
      <c r="AT498" s="67"/>
      <c r="AU498" s="68"/>
    </row>
    <row r="499" spans="45:47" ht="15">
      <c r="AS499" s="67"/>
      <c r="AT499" s="67"/>
      <c r="AU499" s="68"/>
    </row>
    <row r="500" spans="45:47" ht="15">
      <c r="AS500" s="67"/>
      <c r="AT500" s="67"/>
      <c r="AU500" s="68"/>
    </row>
    <row r="501" spans="45:47" ht="15">
      <c r="AS501" s="67"/>
      <c r="AT501" s="67"/>
      <c r="AU501" s="68"/>
    </row>
    <row r="502" spans="45:47" ht="15">
      <c r="AS502" s="67"/>
      <c r="AT502" s="67"/>
      <c r="AU502" s="68"/>
    </row>
    <row r="503" spans="45:47" ht="15">
      <c r="AS503" s="67"/>
      <c r="AT503" s="67"/>
      <c r="AU503" s="68"/>
    </row>
    <row r="504" spans="45:47" ht="15">
      <c r="AS504" s="67"/>
      <c r="AT504" s="67"/>
      <c r="AU504" s="68"/>
    </row>
    <row r="505" spans="45:47" ht="15">
      <c r="AS505" s="67"/>
      <c r="AT505" s="67"/>
      <c r="AU505" s="68"/>
    </row>
    <row r="506" spans="45:47" ht="15">
      <c r="AS506" s="67"/>
      <c r="AT506" s="67"/>
      <c r="AU506" s="68"/>
    </row>
    <row r="507" spans="45:47" ht="15">
      <c r="AS507" s="67"/>
      <c r="AT507" s="67"/>
      <c r="AU507" s="68"/>
    </row>
    <row r="508" spans="45:47" ht="15">
      <c r="AS508" s="67"/>
      <c r="AT508" s="67"/>
      <c r="AU508" s="68"/>
    </row>
    <row r="509" spans="45:47" ht="15">
      <c r="AS509" s="67"/>
      <c r="AT509" s="67"/>
      <c r="AU509" s="68"/>
    </row>
    <row r="510" spans="45:47" ht="15">
      <c r="AS510" s="67"/>
      <c r="AT510" s="67"/>
      <c r="AU510" s="68"/>
    </row>
    <row r="511" spans="45:47" ht="15">
      <c r="AS511" s="67"/>
      <c r="AT511" s="67"/>
      <c r="AU511" s="68"/>
    </row>
    <row r="512" spans="45:47" ht="15">
      <c r="AS512" s="67"/>
      <c r="AT512" s="67"/>
      <c r="AU512" s="68"/>
    </row>
    <row r="513" spans="45:47" ht="15">
      <c r="AS513" s="67"/>
      <c r="AT513" s="67"/>
      <c r="AU513" s="68"/>
    </row>
    <row r="514" spans="45:47" ht="15">
      <c r="AS514" s="67"/>
      <c r="AT514" s="67"/>
      <c r="AU514" s="68"/>
    </row>
    <row r="515" spans="45:47" ht="15">
      <c r="AS515" s="67"/>
      <c r="AT515" s="67"/>
      <c r="AU515" s="68"/>
    </row>
    <row r="516" spans="45:47" ht="15">
      <c r="AS516" s="67"/>
      <c r="AT516" s="67"/>
      <c r="AU516" s="68"/>
    </row>
    <row r="517" spans="45:47" ht="15">
      <c r="AS517" s="67"/>
      <c r="AT517" s="67"/>
      <c r="AU517" s="68"/>
    </row>
    <row r="518" spans="45:47" ht="15">
      <c r="AS518" s="67"/>
      <c r="AT518" s="67"/>
      <c r="AU518" s="68"/>
    </row>
    <row r="519" spans="45:47" ht="15">
      <c r="AS519" s="67"/>
      <c r="AT519" s="67"/>
      <c r="AU519" s="68"/>
    </row>
    <row r="520" spans="45:47" ht="15">
      <c r="AS520" s="67"/>
      <c r="AT520" s="67"/>
      <c r="AU520" s="68"/>
    </row>
    <row r="521" spans="45:47" ht="15">
      <c r="AS521" s="67"/>
      <c r="AT521" s="67"/>
      <c r="AU521" s="68"/>
    </row>
    <row r="522" spans="45:47" ht="15">
      <c r="AS522" s="67"/>
      <c r="AT522" s="67"/>
      <c r="AU522" s="68"/>
    </row>
    <row r="523" spans="45:47" ht="15">
      <c r="AS523" s="67"/>
      <c r="AT523" s="67"/>
      <c r="AU523" s="68"/>
    </row>
    <row r="524" spans="45:47" ht="15">
      <c r="AS524" s="67"/>
      <c r="AT524" s="67"/>
      <c r="AU524" s="68"/>
    </row>
    <row r="525" spans="45:47" ht="15">
      <c r="AS525" s="67"/>
      <c r="AT525" s="67"/>
      <c r="AU525" s="68"/>
    </row>
    <row r="526" spans="45:47" ht="15">
      <c r="AS526" s="67"/>
      <c r="AT526" s="67"/>
      <c r="AU526" s="68"/>
    </row>
    <row r="527" spans="45:47" ht="15">
      <c r="AS527" s="67"/>
      <c r="AT527" s="67"/>
      <c r="AU527" s="68"/>
    </row>
    <row r="528" spans="45:47" ht="15">
      <c r="AS528" s="67"/>
      <c r="AT528" s="67"/>
      <c r="AU528" s="68"/>
    </row>
    <row r="529" spans="45:47" ht="15">
      <c r="AS529" s="67"/>
      <c r="AT529" s="67"/>
      <c r="AU529" s="68"/>
    </row>
  </sheetData>
  <sheetProtection autoFilter="0"/>
  <mergeCells count="20">
    <mergeCell ref="C2:AP2"/>
    <mergeCell ref="C3:AP3"/>
    <mergeCell ref="C4:AP4"/>
    <mergeCell ref="Y5:AB5"/>
    <mergeCell ref="B1:AP1"/>
    <mergeCell ref="B145:C145"/>
    <mergeCell ref="AP5:AP6"/>
    <mergeCell ref="B5:B6"/>
    <mergeCell ref="C5:L5"/>
    <mergeCell ref="A5:A6"/>
    <mergeCell ref="M5:P5"/>
    <mergeCell ref="U5:X5"/>
    <mergeCell ref="AO5:AO6"/>
    <mergeCell ref="Q5:T5"/>
    <mergeCell ref="AC5:AN5"/>
    <mergeCell ref="BM7:BN7"/>
    <mergeCell ref="BO7:BP7"/>
    <mergeCell ref="BQ7:BR7"/>
    <mergeCell ref="B143:C143"/>
    <mergeCell ref="B144:C144"/>
  </mergeCells>
  <conditionalFormatting sqref="BT8:BT132">
    <cfRule type="duplicateValues" dxfId="52" priority="1"/>
  </conditionalFormatting>
  <pageMargins left="0.31496062992125984" right="0.19685039370078741" top="0.78740157480314965" bottom="0.78740157480314965" header="0" footer="0"/>
  <pageSetup orientation="portrait" r:id="rId1"/>
  <headerFooter alignWithMargins="0"/>
  <ignoredErrors>
    <ignoredError sqref="AM7:AN8 D7:AD7 AG8:AH8 AG15 AM15 D15:I15 D10:I14 AG22 AM22 D22:I22 D16:I21 AG34 AM34 D34:I34 D23:I33 AG45 AM45 D45:I45 D35:I44 AG65 AM65 D65:I65 D46:I64 AG83 AM83 D83:I83 D66:I82 AG107 AM107 D107:I107 D84:I106 AG131 AM131 D131:I131 D108:I130 D132:I141 AG7 D9:I9 K107:AC107 D8:I8 K8:AD8 K15:AC15 K10:AB14 K22:AC22 K16:AB21 K34:AC34 K23:AB33 K45:AC45 K35:AB44 K65:AC65 K46:AB64 K83:AC83 K66:AB82 K84:AB106 K131:AC131 K108:AB130 K132:AB141 K9:AB9" formula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H139"/>
  <sheetViews>
    <sheetView topLeftCell="CL103" workbookViewId="0">
      <selection activeCell="CZ5" sqref="CZ5:DC129"/>
    </sheetView>
  </sheetViews>
  <sheetFormatPr baseColWidth="10" defaultColWidth="11.42578125" defaultRowHeight="12.75"/>
  <cols>
    <col min="1" max="1" width="26.42578125" customWidth="1"/>
    <col min="2" max="2" width="23" customWidth="1"/>
    <col min="3" max="3" width="7" customWidth="1"/>
    <col min="4" max="4" width="13.140625" customWidth="1"/>
    <col min="5" max="5" width="5" customWidth="1"/>
    <col min="6" max="6" width="7" customWidth="1"/>
    <col min="7" max="7" width="4" customWidth="1"/>
    <col min="8" max="8" width="5" customWidth="1"/>
    <col min="9" max="9" width="6" customWidth="1"/>
    <col min="10" max="10" width="5" customWidth="1"/>
    <col min="11" max="17" width="13.140625" customWidth="1"/>
    <col min="18" max="18" width="13.140625" bestFit="1" customWidth="1"/>
    <col min="19" max="19" width="13.140625" customWidth="1"/>
    <col min="20" max="20" width="26.42578125" customWidth="1"/>
    <col min="21" max="21" width="23" customWidth="1"/>
    <col min="22" max="29" width="7" customWidth="1"/>
    <col min="30" max="33" width="6" customWidth="1"/>
    <col min="34" max="39" width="13.140625" customWidth="1"/>
    <col min="41" max="41" width="26.42578125" customWidth="1"/>
    <col min="42" max="42" width="23" customWidth="1"/>
    <col min="43" max="43" width="5" customWidth="1"/>
    <col min="44" max="44" width="3" customWidth="1"/>
    <col min="45" max="45" width="4" customWidth="1"/>
    <col min="46" max="46" width="8" customWidth="1"/>
    <col min="47" max="47" width="4" customWidth="1"/>
    <col min="48" max="49" width="5" customWidth="1"/>
    <col min="50" max="50" width="7" customWidth="1"/>
    <col min="51" max="51" width="4" customWidth="1"/>
    <col min="52" max="52" width="5" customWidth="1"/>
    <col min="53" max="53" width="3" customWidth="1"/>
    <col min="54" max="54" width="4" customWidth="1"/>
    <col min="55" max="55" width="5" customWidth="1"/>
    <col min="56" max="56" width="6" customWidth="1"/>
    <col min="57" max="57" width="5" customWidth="1"/>
    <col min="58" max="58" width="6" customWidth="1"/>
    <col min="59" max="60" width="4" customWidth="1"/>
    <col min="61" max="63" width="5" customWidth="1"/>
    <col min="64" max="64" width="4" customWidth="1"/>
    <col min="65" max="65" width="5" bestFit="1" customWidth="1"/>
    <col min="66" max="66" width="3" customWidth="1"/>
    <col min="67" max="67" width="5" customWidth="1"/>
    <col min="68" max="68" width="6" customWidth="1"/>
    <col min="69" max="69" width="3" customWidth="1"/>
    <col min="70" max="70" width="2" customWidth="1"/>
    <col min="71" max="72" width="13.140625" customWidth="1"/>
    <col min="73" max="73" width="8" customWidth="1"/>
    <col min="74" max="74" width="13.140625" bestFit="1" customWidth="1"/>
    <col min="76" max="76" width="26.42578125" customWidth="1"/>
    <col min="77" max="77" width="23" customWidth="1"/>
    <col min="78" max="78" width="8" customWidth="1"/>
    <col min="79" max="79" width="5" customWidth="1"/>
    <col min="80" max="81" width="13.140625" customWidth="1"/>
    <col min="82" max="82" width="8" customWidth="1"/>
    <col min="83" max="84" width="5" customWidth="1"/>
    <col min="85" max="85" width="7.42578125" customWidth="1"/>
    <col min="86" max="86" width="13.140625" customWidth="1"/>
    <col min="87" max="87" width="7" bestFit="1" customWidth="1"/>
    <col min="88" max="88" width="26.42578125" customWidth="1"/>
    <col min="89" max="89" width="23" customWidth="1"/>
    <col min="90" max="90" width="7" customWidth="1"/>
    <col min="91" max="92" width="7" bestFit="1" customWidth="1"/>
    <col min="93" max="93" width="8" bestFit="1" customWidth="1"/>
    <col min="94" max="98" width="7" bestFit="1" customWidth="1"/>
    <col min="99" max="99" width="7" customWidth="1"/>
    <col min="100" max="101" width="6" customWidth="1"/>
    <col min="102" max="102" width="13.140625" customWidth="1"/>
    <col min="103" max="103" width="13.140625" bestFit="1" customWidth="1"/>
    <col min="109" max="109" width="26.42578125" customWidth="1"/>
    <col min="110" max="110" width="23" customWidth="1"/>
    <col min="111" max="111" width="8" customWidth="1"/>
    <col min="112" max="112" width="13.140625" customWidth="1"/>
    <col min="113" max="113" width="13.140625" bestFit="1" customWidth="1"/>
  </cols>
  <sheetData>
    <row r="1" spans="1:112">
      <c r="BX1" s="24" t="s">
        <v>780</v>
      </c>
      <c r="BY1" t="s">
        <v>788</v>
      </c>
    </row>
    <row r="3" spans="1:112">
      <c r="A3" s="24" t="s">
        <v>980</v>
      </c>
      <c r="B3" s="24" t="s">
        <v>981</v>
      </c>
      <c r="N3" s="255" t="s">
        <v>982</v>
      </c>
      <c r="O3" s="255" t="s">
        <v>983</v>
      </c>
      <c r="P3" s="255" t="s">
        <v>984</v>
      </c>
      <c r="Q3" s="255">
        <v>3</v>
      </c>
      <c r="R3" s="255" t="s">
        <v>985</v>
      </c>
      <c r="S3" s="255"/>
      <c r="T3" s="24" t="s">
        <v>980</v>
      </c>
      <c r="U3" s="24" t="s">
        <v>981</v>
      </c>
      <c r="AO3" s="261" t="s">
        <v>980</v>
      </c>
      <c r="AP3" s="261" t="s">
        <v>981</v>
      </c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X3" s="24" t="s">
        <v>986</v>
      </c>
      <c r="BY3" s="24" t="s">
        <v>981</v>
      </c>
      <c r="CJ3" s="24" t="s">
        <v>986</v>
      </c>
      <c r="CK3" s="24" t="s">
        <v>981</v>
      </c>
      <c r="DE3" s="24" t="s">
        <v>986</v>
      </c>
      <c r="DF3" s="24" t="s">
        <v>981</v>
      </c>
    </row>
    <row r="4" spans="1:112">
      <c r="A4" s="24" t="s">
        <v>987</v>
      </c>
      <c r="B4" t="s">
        <v>784</v>
      </c>
      <c r="C4" t="s">
        <v>789</v>
      </c>
      <c r="D4" t="s">
        <v>988</v>
      </c>
      <c r="N4">
        <v>0</v>
      </c>
      <c r="O4">
        <v>1</v>
      </c>
      <c r="P4">
        <v>2</v>
      </c>
      <c r="Q4">
        <v>3</v>
      </c>
      <c r="R4" t="s">
        <v>947</v>
      </c>
      <c r="T4" s="24" t="s">
        <v>987</v>
      </c>
      <c r="U4">
        <v>0</v>
      </c>
      <c r="V4">
        <v>1</v>
      </c>
      <c r="W4">
        <v>2</v>
      </c>
      <c r="X4">
        <v>3</v>
      </c>
      <c r="Y4">
        <v>4</v>
      </c>
      <c r="Z4">
        <v>5</v>
      </c>
      <c r="AA4">
        <v>6</v>
      </c>
      <c r="AB4">
        <v>7</v>
      </c>
      <c r="AC4">
        <v>8</v>
      </c>
      <c r="AD4">
        <v>9</v>
      </c>
      <c r="AE4">
        <v>10</v>
      </c>
      <c r="AF4">
        <v>11</v>
      </c>
      <c r="AG4">
        <v>12</v>
      </c>
      <c r="AH4" t="s">
        <v>988</v>
      </c>
      <c r="AO4" s="261" t="s">
        <v>987</v>
      </c>
      <c r="AP4" s="154" t="s">
        <v>662</v>
      </c>
      <c r="AQ4" s="154" t="s">
        <v>666</v>
      </c>
      <c r="AR4" s="154" t="s">
        <v>669</v>
      </c>
      <c r="AS4" s="154" t="s">
        <v>673</v>
      </c>
      <c r="AT4" s="154" t="s">
        <v>674</v>
      </c>
      <c r="AU4" s="154" t="s">
        <v>676</v>
      </c>
      <c r="AV4" s="154" t="s">
        <v>678</v>
      </c>
      <c r="AW4" s="154" t="s">
        <v>683</v>
      </c>
      <c r="AX4" s="154" t="s">
        <v>684</v>
      </c>
      <c r="AY4" s="154" t="s">
        <v>820</v>
      </c>
      <c r="AZ4" s="154" t="s">
        <v>806</v>
      </c>
      <c r="BA4" s="154" t="s">
        <v>934</v>
      </c>
      <c r="BB4" s="154" t="s">
        <v>786</v>
      </c>
      <c r="BC4" s="154" t="s">
        <v>808</v>
      </c>
      <c r="BD4" s="154" t="s">
        <v>790</v>
      </c>
      <c r="BE4" s="154" t="s">
        <v>791</v>
      </c>
      <c r="BF4" s="154" t="s">
        <v>824</v>
      </c>
      <c r="BG4" s="154" t="s">
        <v>826</v>
      </c>
      <c r="BH4" s="154" t="s">
        <v>810</v>
      </c>
      <c r="BI4" s="154" t="s">
        <v>794</v>
      </c>
      <c r="BJ4" s="154" t="s">
        <v>795</v>
      </c>
      <c r="BK4" s="154" t="s">
        <v>829</v>
      </c>
      <c r="BL4" s="154" t="s">
        <v>831</v>
      </c>
      <c r="BM4" s="154" t="s">
        <v>798</v>
      </c>
      <c r="BN4" s="154" t="s">
        <v>875</v>
      </c>
      <c r="BO4" s="154" t="s">
        <v>799</v>
      </c>
      <c r="BP4" s="154" t="s">
        <v>801</v>
      </c>
      <c r="BQ4" s="154" t="s">
        <v>878</v>
      </c>
      <c r="BR4" s="154"/>
      <c r="BS4" s="1" t="s">
        <v>988</v>
      </c>
      <c r="BX4" s="24" t="s">
        <v>987</v>
      </c>
      <c r="BY4" t="s">
        <v>796</v>
      </c>
      <c r="BZ4" t="s">
        <v>792</v>
      </c>
      <c r="CA4" t="s">
        <v>787</v>
      </c>
      <c r="CB4" t="s">
        <v>988</v>
      </c>
      <c r="CJ4" s="24" t="s">
        <v>987</v>
      </c>
      <c r="CK4">
        <v>0</v>
      </c>
      <c r="CL4">
        <v>1</v>
      </c>
      <c r="CM4">
        <v>2</v>
      </c>
      <c r="CN4">
        <v>3</v>
      </c>
      <c r="CO4">
        <v>4</v>
      </c>
      <c r="CP4">
        <v>5</v>
      </c>
      <c r="CQ4">
        <v>6</v>
      </c>
      <c r="CR4">
        <v>7</v>
      </c>
      <c r="CS4">
        <v>8</v>
      </c>
      <c r="CT4">
        <v>9</v>
      </c>
      <c r="CU4">
        <v>10</v>
      </c>
      <c r="CV4">
        <v>11</v>
      </c>
      <c r="CW4">
        <v>12</v>
      </c>
      <c r="CX4" t="s">
        <v>988</v>
      </c>
      <c r="DE4" s="24" t="s">
        <v>987</v>
      </c>
      <c r="DF4" t="s">
        <v>783</v>
      </c>
      <c r="DG4" t="s">
        <v>788</v>
      </c>
      <c r="DH4" t="s">
        <v>988</v>
      </c>
    </row>
    <row r="5" spans="1:112">
      <c r="A5" s="10" t="s">
        <v>781</v>
      </c>
      <c r="B5">
        <v>621265</v>
      </c>
      <c r="C5">
        <v>41894</v>
      </c>
      <c r="D5">
        <v>663159</v>
      </c>
      <c r="N5">
        <f>B5+C5</f>
        <v>663159</v>
      </c>
      <c r="O5">
        <f>D5+E5</f>
        <v>663159</v>
      </c>
      <c r="P5">
        <f>F5+G5</f>
        <v>0</v>
      </c>
      <c r="Q5">
        <f>H5</f>
        <v>0</v>
      </c>
      <c r="R5">
        <f>I5+J5</f>
        <v>0</v>
      </c>
      <c r="T5" s="10" t="s">
        <v>781</v>
      </c>
      <c r="U5">
        <v>7911</v>
      </c>
      <c r="V5">
        <v>30669</v>
      </c>
      <c r="W5">
        <v>85079</v>
      </c>
      <c r="X5">
        <v>42527</v>
      </c>
      <c r="Y5">
        <v>260099</v>
      </c>
      <c r="Z5">
        <v>37323</v>
      </c>
      <c r="AA5">
        <v>40464</v>
      </c>
      <c r="AB5">
        <v>43502</v>
      </c>
      <c r="AC5">
        <v>36948</v>
      </c>
      <c r="AD5">
        <v>28081</v>
      </c>
      <c r="AE5">
        <v>19830</v>
      </c>
      <c r="AF5">
        <v>13308</v>
      </c>
      <c r="AG5">
        <v>17418</v>
      </c>
      <c r="AH5">
        <v>663159</v>
      </c>
      <c r="AJ5">
        <f>X5+Y5</f>
        <v>302626</v>
      </c>
      <c r="AK5">
        <f t="shared" ref="AK5:AK36" si="0">Z5+AA5+AB5</f>
        <v>121289</v>
      </c>
      <c r="AL5">
        <f>AC5+AD5+AE5+AF5</f>
        <v>98167</v>
      </c>
      <c r="AM5">
        <f>AG5</f>
        <v>17418</v>
      </c>
      <c r="AO5" s="13" t="s">
        <v>662</v>
      </c>
      <c r="AP5" s="154">
        <v>486</v>
      </c>
      <c r="AQ5" s="154">
        <v>70</v>
      </c>
      <c r="AR5" s="154"/>
      <c r="AS5" s="154">
        <v>17</v>
      </c>
      <c r="AT5" s="154">
        <v>44264</v>
      </c>
      <c r="AU5" s="154"/>
      <c r="AV5" s="154">
        <v>24</v>
      </c>
      <c r="AW5" s="154">
        <v>71</v>
      </c>
      <c r="AX5" s="154">
        <v>13219</v>
      </c>
      <c r="AY5" s="154">
        <v>2</v>
      </c>
      <c r="AZ5" s="154">
        <v>36</v>
      </c>
      <c r="BA5" s="154"/>
      <c r="BB5" s="154">
        <v>11</v>
      </c>
      <c r="BC5" s="154">
        <v>20</v>
      </c>
      <c r="BD5" s="154">
        <v>952</v>
      </c>
      <c r="BE5" s="154">
        <v>42</v>
      </c>
      <c r="BF5" s="154">
        <v>23</v>
      </c>
      <c r="BG5" s="154">
        <v>2</v>
      </c>
      <c r="BH5" s="154">
        <v>2</v>
      </c>
      <c r="BI5" s="154">
        <v>80</v>
      </c>
      <c r="BJ5" s="154">
        <v>27</v>
      </c>
      <c r="BK5" s="154">
        <v>10</v>
      </c>
      <c r="BL5" s="154">
        <v>1</v>
      </c>
      <c r="BM5" s="154">
        <v>201</v>
      </c>
      <c r="BN5" s="154"/>
      <c r="BO5" s="154">
        <v>117</v>
      </c>
      <c r="BP5" s="154">
        <v>271</v>
      </c>
      <c r="BQ5" s="154"/>
      <c r="BR5" s="154">
        <v>1</v>
      </c>
      <c r="BS5" s="1">
        <v>59949</v>
      </c>
      <c r="BX5" s="10" t="s">
        <v>781</v>
      </c>
      <c r="BY5">
        <v>631703</v>
      </c>
      <c r="BZ5">
        <v>494797</v>
      </c>
      <c r="CA5">
        <v>4477</v>
      </c>
      <c r="CB5">
        <v>1130977</v>
      </c>
      <c r="CJ5" s="10" t="s">
        <v>781</v>
      </c>
      <c r="CK5">
        <v>15121</v>
      </c>
      <c r="CL5">
        <v>76342</v>
      </c>
      <c r="CM5">
        <v>226545</v>
      </c>
      <c r="CN5">
        <v>103857</v>
      </c>
      <c r="CO5">
        <v>998185</v>
      </c>
      <c r="CP5">
        <v>131278</v>
      </c>
      <c r="CQ5">
        <v>134486</v>
      </c>
      <c r="CR5">
        <v>136133</v>
      </c>
      <c r="CS5">
        <v>113168</v>
      </c>
      <c r="CT5">
        <v>87432</v>
      </c>
      <c r="CU5">
        <v>63929</v>
      </c>
      <c r="CV5">
        <v>42490</v>
      </c>
      <c r="CW5">
        <v>56243</v>
      </c>
      <c r="CX5">
        <v>2185209</v>
      </c>
      <c r="CZ5">
        <f>CN5+CO5</f>
        <v>1102042</v>
      </c>
      <c r="DA5">
        <f>CP5+CQ5+CR5</f>
        <v>401897</v>
      </c>
      <c r="DB5">
        <f>CS5+CT5+CU5+CV5</f>
        <v>307019</v>
      </c>
      <c r="DC5">
        <f>CW5</f>
        <v>56243</v>
      </c>
      <c r="DE5" s="10" t="s">
        <v>781</v>
      </c>
      <c r="DF5">
        <v>1054232</v>
      </c>
      <c r="DG5">
        <v>1130977</v>
      </c>
      <c r="DH5">
        <v>2185209</v>
      </c>
    </row>
    <row r="6" spans="1:112">
      <c r="A6" s="10" t="s">
        <v>793</v>
      </c>
      <c r="B6">
        <v>3982</v>
      </c>
      <c r="C6">
        <v>8089</v>
      </c>
      <c r="D6">
        <v>12071</v>
      </c>
      <c r="N6">
        <f t="shared" ref="N6:N69" si="1">B6+C6</f>
        <v>12071</v>
      </c>
      <c r="O6">
        <f t="shared" ref="O6:O69" si="2">D6+E6</f>
        <v>12071</v>
      </c>
      <c r="P6">
        <f t="shared" ref="P6:P69" si="3">F6+G6</f>
        <v>0</v>
      </c>
      <c r="Q6">
        <f t="shared" ref="Q6:Q69" si="4">H6</f>
        <v>0</v>
      </c>
      <c r="R6">
        <f t="shared" ref="R6:R69" si="5">I6+J6</f>
        <v>0</v>
      </c>
      <c r="T6" s="10" t="s">
        <v>793</v>
      </c>
      <c r="U6">
        <v>133</v>
      </c>
      <c r="V6">
        <v>502</v>
      </c>
      <c r="W6">
        <v>1617</v>
      </c>
      <c r="X6">
        <v>911</v>
      </c>
      <c r="Y6">
        <v>3950</v>
      </c>
      <c r="Z6">
        <v>751</v>
      </c>
      <c r="AA6">
        <v>749</v>
      </c>
      <c r="AB6">
        <v>790</v>
      </c>
      <c r="AC6">
        <v>772</v>
      </c>
      <c r="AD6">
        <v>684</v>
      </c>
      <c r="AE6">
        <v>438</v>
      </c>
      <c r="AF6">
        <v>341</v>
      </c>
      <c r="AG6">
        <v>433</v>
      </c>
      <c r="AH6">
        <v>12071</v>
      </c>
      <c r="AJ6">
        <f t="shared" ref="AJ6:AJ69" si="6">X6+Y6</f>
        <v>4861</v>
      </c>
      <c r="AK6">
        <f t="shared" si="0"/>
        <v>2290</v>
      </c>
      <c r="AL6">
        <f t="shared" ref="AL6:AL69" si="7">AC6+AD6+AE6+AF6</f>
        <v>2235</v>
      </c>
      <c r="AM6">
        <f t="shared" ref="AM6:AM69" si="8">AG6</f>
        <v>433</v>
      </c>
      <c r="AO6" s="262" t="s">
        <v>785</v>
      </c>
      <c r="AP6" s="1"/>
      <c r="AQ6" s="1"/>
      <c r="AR6" s="1"/>
      <c r="AS6" s="1">
        <v>4</v>
      </c>
      <c r="AT6" s="1">
        <v>2159</v>
      </c>
      <c r="AU6" s="1"/>
      <c r="AV6" s="1">
        <v>3</v>
      </c>
      <c r="AW6" s="1">
        <v>1</v>
      </c>
      <c r="AX6" s="1">
        <v>490</v>
      </c>
      <c r="AY6" s="1"/>
      <c r="AZ6" s="1"/>
      <c r="BA6" s="1"/>
      <c r="BB6" s="1">
        <v>2</v>
      </c>
      <c r="BC6" s="1"/>
      <c r="BD6" s="1">
        <v>298</v>
      </c>
      <c r="BE6" s="1">
        <v>7</v>
      </c>
      <c r="BF6" s="1"/>
      <c r="BG6" s="1"/>
      <c r="BH6" s="1"/>
      <c r="BI6" s="1">
        <v>1</v>
      </c>
      <c r="BJ6" s="1">
        <v>1</v>
      </c>
      <c r="BK6" s="1"/>
      <c r="BL6" s="1"/>
      <c r="BM6" s="1">
        <v>2</v>
      </c>
      <c r="BN6" s="1"/>
      <c r="BO6" s="1">
        <v>3</v>
      </c>
      <c r="BP6" s="1">
        <v>25</v>
      </c>
      <c r="BQ6" s="1"/>
      <c r="BR6" s="1"/>
      <c r="BS6" s="1">
        <v>2996</v>
      </c>
      <c r="BX6" s="10" t="s">
        <v>793</v>
      </c>
      <c r="BY6">
        <v>577</v>
      </c>
      <c r="BZ6">
        <v>733</v>
      </c>
      <c r="CA6">
        <v>1</v>
      </c>
      <c r="CB6">
        <v>1311</v>
      </c>
      <c r="CJ6" s="10" t="s">
        <v>793</v>
      </c>
      <c r="CK6">
        <v>27</v>
      </c>
      <c r="CL6">
        <v>98</v>
      </c>
      <c r="CM6">
        <v>355</v>
      </c>
      <c r="CN6">
        <v>169</v>
      </c>
      <c r="CO6">
        <v>1291</v>
      </c>
      <c r="CP6">
        <v>183</v>
      </c>
      <c r="CQ6">
        <v>169</v>
      </c>
      <c r="CR6">
        <v>150</v>
      </c>
      <c r="CS6">
        <v>108</v>
      </c>
      <c r="CT6">
        <v>110</v>
      </c>
      <c r="CU6">
        <v>87</v>
      </c>
      <c r="CV6">
        <v>59</v>
      </c>
      <c r="CW6">
        <v>67</v>
      </c>
      <c r="CX6">
        <v>2873</v>
      </c>
      <c r="CZ6">
        <f t="shared" ref="CZ6:CZ69" si="9">CN6+CO6</f>
        <v>1460</v>
      </c>
      <c r="DA6">
        <f t="shared" ref="DA6:DA69" si="10">CP6+CQ6+CR6</f>
        <v>502</v>
      </c>
      <c r="DB6">
        <f t="shared" ref="DB6:DB69" si="11">CS6+CT6+CU6+CV6</f>
        <v>364</v>
      </c>
      <c r="DC6">
        <f t="shared" ref="DC6:DC69" si="12">CW6</f>
        <v>67</v>
      </c>
      <c r="DE6" s="10" t="s">
        <v>793</v>
      </c>
      <c r="DF6">
        <v>1562</v>
      </c>
      <c r="DG6">
        <v>1311</v>
      </c>
      <c r="DH6">
        <v>2873</v>
      </c>
    </row>
    <row r="7" spans="1:112">
      <c r="A7" s="10" t="s">
        <v>797</v>
      </c>
      <c r="B7">
        <v>436</v>
      </c>
      <c r="C7">
        <v>944</v>
      </c>
      <c r="D7">
        <v>1380</v>
      </c>
      <c r="N7">
        <f t="shared" si="1"/>
        <v>1380</v>
      </c>
      <c r="O7">
        <f t="shared" si="2"/>
        <v>1380</v>
      </c>
      <c r="P7">
        <f t="shared" si="3"/>
        <v>0</v>
      </c>
      <c r="Q7">
        <f t="shared" si="4"/>
        <v>0</v>
      </c>
      <c r="R7">
        <f t="shared" si="5"/>
        <v>0</v>
      </c>
      <c r="T7" s="10" t="s">
        <v>797</v>
      </c>
      <c r="U7">
        <v>5</v>
      </c>
      <c r="V7">
        <v>66</v>
      </c>
      <c r="W7">
        <v>207</v>
      </c>
      <c r="X7">
        <v>87</v>
      </c>
      <c r="Y7">
        <v>447</v>
      </c>
      <c r="Z7">
        <v>92</v>
      </c>
      <c r="AA7">
        <v>88</v>
      </c>
      <c r="AB7">
        <v>113</v>
      </c>
      <c r="AC7">
        <v>81</v>
      </c>
      <c r="AD7">
        <v>48</v>
      </c>
      <c r="AE7">
        <v>54</v>
      </c>
      <c r="AF7">
        <v>34</v>
      </c>
      <c r="AG7">
        <v>58</v>
      </c>
      <c r="AH7">
        <v>1380</v>
      </c>
      <c r="AJ7">
        <f t="shared" si="6"/>
        <v>534</v>
      </c>
      <c r="AK7">
        <f t="shared" si="0"/>
        <v>293</v>
      </c>
      <c r="AL7">
        <f t="shared" si="7"/>
        <v>217</v>
      </c>
      <c r="AM7">
        <f t="shared" si="8"/>
        <v>58</v>
      </c>
      <c r="AO7" s="262" t="s">
        <v>805</v>
      </c>
      <c r="AP7" s="1">
        <v>1</v>
      </c>
      <c r="AQ7" s="1">
        <v>1</v>
      </c>
      <c r="AR7" s="1"/>
      <c r="AS7" s="1"/>
      <c r="AT7" s="1">
        <v>4410</v>
      </c>
      <c r="AU7" s="1"/>
      <c r="AV7" s="1">
        <v>4</v>
      </c>
      <c r="AW7" s="1">
        <v>8</v>
      </c>
      <c r="AX7" s="1">
        <v>1159</v>
      </c>
      <c r="AY7" s="1"/>
      <c r="AZ7" s="1">
        <v>1</v>
      </c>
      <c r="BA7" s="1"/>
      <c r="BB7" s="1"/>
      <c r="BC7" s="1">
        <v>7</v>
      </c>
      <c r="BD7" s="1">
        <v>104</v>
      </c>
      <c r="BE7" s="1">
        <v>2</v>
      </c>
      <c r="BF7" s="1"/>
      <c r="BG7" s="1"/>
      <c r="BH7" s="1">
        <v>1</v>
      </c>
      <c r="BI7" s="1">
        <v>6</v>
      </c>
      <c r="BJ7" s="1">
        <v>1</v>
      </c>
      <c r="BK7" s="1"/>
      <c r="BL7" s="1"/>
      <c r="BM7" s="1">
        <v>2</v>
      </c>
      <c r="BN7" s="1"/>
      <c r="BO7" s="1">
        <v>3</v>
      </c>
      <c r="BP7" s="1">
        <v>5</v>
      </c>
      <c r="BQ7" s="1"/>
      <c r="BR7" s="1"/>
      <c r="BS7" s="1">
        <v>5715</v>
      </c>
      <c r="BX7" s="10" t="s">
        <v>797</v>
      </c>
      <c r="BY7">
        <v>72</v>
      </c>
      <c r="BZ7">
        <v>59</v>
      </c>
      <c r="CB7">
        <v>131</v>
      </c>
      <c r="CJ7" s="10" t="s">
        <v>797</v>
      </c>
      <c r="CK7">
        <v>3</v>
      </c>
      <c r="CL7">
        <v>10</v>
      </c>
      <c r="CM7">
        <v>30</v>
      </c>
      <c r="CN7">
        <v>14</v>
      </c>
      <c r="CO7">
        <v>175</v>
      </c>
      <c r="CP7">
        <v>17</v>
      </c>
      <c r="CQ7">
        <v>20</v>
      </c>
      <c r="CR7">
        <v>16</v>
      </c>
      <c r="CS7">
        <v>15</v>
      </c>
      <c r="CT7">
        <v>11</v>
      </c>
      <c r="CU7">
        <v>5</v>
      </c>
      <c r="CV7">
        <v>2</v>
      </c>
      <c r="CW7">
        <v>6</v>
      </c>
      <c r="CX7">
        <v>324</v>
      </c>
      <c r="CZ7">
        <f t="shared" si="9"/>
        <v>189</v>
      </c>
      <c r="DA7">
        <f t="shared" si="10"/>
        <v>53</v>
      </c>
      <c r="DB7">
        <f t="shared" si="11"/>
        <v>33</v>
      </c>
      <c r="DC7">
        <f t="shared" si="12"/>
        <v>6</v>
      </c>
      <c r="DE7" s="10" t="s">
        <v>797</v>
      </c>
      <c r="DF7">
        <v>193</v>
      </c>
      <c r="DG7">
        <v>131</v>
      </c>
      <c r="DH7">
        <v>324</v>
      </c>
    </row>
    <row r="8" spans="1:112">
      <c r="A8" s="10" t="s">
        <v>800</v>
      </c>
      <c r="B8">
        <v>1341</v>
      </c>
      <c r="C8">
        <v>1578</v>
      </c>
      <c r="D8">
        <v>2919</v>
      </c>
      <c r="N8">
        <f t="shared" si="1"/>
        <v>2919</v>
      </c>
      <c r="O8">
        <f t="shared" si="2"/>
        <v>2919</v>
      </c>
      <c r="P8">
        <f t="shared" si="3"/>
        <v>0</v>
      </c>
      <c r="Q8">
        <f t="shared" si="4"/>
        <v>0</v>
      </c>
      <c r="R8">
        <f t="shared" si="5"/>
        <v>0</v>
      </c>
      <c r="T8" s="10" t="s">
        <v>800</v>
      </c>
      <c r="U8">
        <v>17</v>
      </c>
      <c r="V8">
        <v>136</v>
      </c>
      <c r="W8">
        <v>457</v>
      </c>
      <c r="X8">
        <v>196</v>
      </c>
      <c r="Y8">
        <v>997</v>
      </c>
      <c r="Z8">
        <v>143</v>
      </c>
      <c r="AA8">
        <v>198</v>
      </c>
      <c r="AB8">
        <v>180</v>
      </c>
      <c r="AC8">
        <v>172</v>
      </c>
      <c r="AD8">
        <v>127</v>
      </c>
      <c r="AE8">
        <v>96</v>
      </c>
      <c r="AF8">
        <v>76</v>
      </c>
      <c r="AG8">
        <v>124</v>
      </c>
      <c r="AH8">
        <v>2919</v>
      </c>
      <c r="AJ8">
        <f t="shared" si="6"/>
        <v>1193</v>
      </c>
      <c r="AK8">
        <f t="shared" si="0"/>
        <v>521</v>
      </c>
      <c r="AL8">
        <f t="shared" si="7"/>
        <v>471</v>
      </c>
      <c r="AM8">
        <f t="shared" si="8"/>
        <v>124</v>
      </c>
      <c r="AO8" s="262" t="s">
        <v>819</v>
      </c>
      <c r="AP8" s="1">
        <v>474</v>
      </c>
      <c r="AQ8" s="1">
        <v>52</v>
      </c>
      <c r="AR8" s="1"/>
      <c r="AS8" s="1">
        <v>12</v>
      </c>
      <c r="AT8" s="1">
        <v>19462</v>
      </c>
      <c r="AU8" s="1"/>
      <c r="AV8" s="1">
        <v>17</v>
      </c>
      <c r="AW8" s="1">
        <v>35</v>
      </c>
      <c r="AX8" s="1">
        <v>3823</v>
      </c>
      <c r="AY8" s="1">
        <v>1</v>
      </c>
      <c r="AZ8" s="1">
        <v>19</v>
      </c>
      <c r="BA8" s="1"/>
      <c r="BB8" s="1">
        <v>7</v>
      </c>
      <c r="BC8" s="1">
        <v>9</v>
      </c>
      <c r="BD8" s="1">
        <v>506</v>
      </c>
      <c r="BE8" s="1">
        <v>7</v>
      </c>
      <c r="BF8" s="1">
        <v>21</v>
      </c>
      <c r="BG8" s="1">
        <v>2</v>
      </c>
      <c r="BH8" s="1">
        <v>1</v>
      </c>
      <c r="BI8" s="1">
        <v>43</v>
      </c>
      <c r="BJ8" s="1">
        <v>4</v>
      </c>
      <c r="BK8" s="1">
        <v>5</v>
      </c>
      <c r="BL8" s="1">
        <v>1</v>
      </c>
      <c r="BM8" s="1">
        <v>120</v>
      </c>
      <c r="BN8" s="1"/>
      <c r="BO8" s="1">
        <v>60</v>
      </c>
      <c r="BP8" s="1">
        <v>90</v>
      </c>
      <c r="BQ8" s="1"/>
      <c r="BR8" s="1"/>
      <c r="BS8" s="1">
        <v>24771</v>
      </c>
      <c r="BX8" s="10" t="s">
        <v>800</v>
      </c>
      <c r="BY8">
        <v>142</v>
      </c>
      <c r="BZ8">
        <v>108</v>
      </c>
      <c r="CB8">
        <v>250</v>
      </c>
      <c r="CJ8" s="10" t="s">
        <v>800</v>
      </c>
      <c r="CK8">
        <v>8</v>
      </c>
      <c r="CL8">
        <v>21</v>
      </c>
      <c r="CM8">
        <v>64</v>
      </c>
      <c r="CN8">
        <v>30</v>
      </c>
      <c r="CO8">
        <v>246</v>
      </c>
      <c r="CP8">
        <v>31</v>
      </c>
      <c r="CQ8">
        <v>20</v>
      </c>
      <c r="CR8">
        <v>24</v>
      </c>
      <c r="CS8">
        <v>27</v>
      </c>
      <c r="CT8">
        <v>21</v>
      </c>
      <c r="CU8">
        <v>15</v>
      </c>
      <c r="CV8">
        <v>9</v>
      </c>
      <c r="CW8">
        <v>10</v>
      </c>
      <c r="CX8">
        <v>526</v>
      </c>
      <c r="CZ8">
        <f t="shared" si="9"/>
        <v>276</v>
      </c>
      <c r="DA8">
        <f t="shared" si="10"/>
        <v>75</v>
      </c>
      <c r="DB8">
        <f t="shared" si="11"/>
        <v>72</v>
      </c>
      <c r="DC8">
        <f t="shared" si="12"/>
        <v>10</v>
      </c>
      <c r="DE8" s="10" t="s">
        <v>800</v>
      </c>
      <c r="DF8">
        <v>276</v>
      </c>
      <c r="DG8">
        <v>250</v>
      </c>
      <c r="DH8">
        <v>526</v>
      </c>
    </row>
    <row r="9" spans="1:112">
      <c r="A9" s="10" t="s">
        <v>802</v>
      </c>
      <c r="B9">
        <v>5304</v>
      </c>
      <c r="C9">
        <v>3913</v>
      </c>
      <c r="D9">
        <v>9217</v>
      </c>
      <c r="N9">
        <f t="shared" si="1"/>
        <v>9217</v>
      </c>
      <c r="O9">
        <f t="shared" si="2"/>
        <v>9217</v>
      </c>
      <c r="P9">
        <f t="shared" si="3"/>
        <v>0</v>
      </c>
      <c r="Q9">
        <f t="shared" si="4"/>
        <v>0</v>
      </c>
      <c r="R9">
        <f t="shared" si="5"/>
        <v>0</v>
      </c>
      <c r="T9" s="10" t="s">
        <v>802</v>
      </c>
      <c r="U9">
        <v>88</v>
      </c>
      <c r="V9">
        <v>379</v>
      </c>
      <c r="W9">
        <v>1002</v>
      </c>
      <c r="X9">
        <v>583</v>
      </c>
      <c r="Y9">
        <v>2921</v>
      </c>
      <c r="Z9">
        <v>524</v>
      </c>
      <c r="AA9">
        <v>660</v>
      </c>
      <c r="AB9">
        <v>773</v>
      </c>
      <c r="AC9">
        <v>678</v>
      </c>
      <c r="AD9">
        <v>515</v>
      </c>
      <c r="AE9">
        <v>420</v>
      </c>
      <c r="AF9">
        <v>302</v>
      </c>
      <c r="AG9">
        <v>372</v>
      </c>
      <c r="AH9">
        <v>9217</v>
      </c>
      <c r="AJ9">
        <f t="shared" si="6"/>
        <v>3504</v>
      </c>
      <c r="AK9">
        <f t="shared" si="0"/>
        <v>1957</v>
      </c>
      <c r="AL9">
        <f t="shared" si="7"/>
        <v>1915</v>
      </c>
      <c r="AM9">
        <f t="shared" si="8"/>
        <v>372</v>
      </c>
      <c r="AO9" s="262" t="s">
        <v>836</v>
      </c>
      <c r="AP9" s="1">
        <v>6</v>
      </c>
      <c r="AQ9" s="1">
        <v>3</v>
      </c>
      <c r="AR9" s="1"/>
      <c r="AS9" s="1">
        <v>1</v>
      </c>
      <c r="AT9" s="1">
        <v>5895</v>
      </c>
      <c r="AU9" s="1"/>
      <c r="AV9" s="1"/>
      <c r="AW9" s="1">
        <v>5</v>
      </c>
      <c r="AX9" s="1">
        <v>1030</v>
      </c>
      <c r="AY9" s="1">
        <v>1</v>
      </c>
      <c r="AZ9" s="1">
        <v>1</v>
      </c>
      <c r="BA9" s="1"/>
      <c r="BB9" s="1"/>
      <c r="BC9" s="1">
        <v>1</v>
      </c>
      <c r="BD9" s="1">
        <v>6</v>
      </c>
      <c r="BE9" s="1">
        <v>7</v>
      </c>
      <c r="BF9" s="1">
        <v>2</v>
      </c>
      <c r="BG9" s="1"/>
      <c r="BH9" s="1"/>
      <c r="BI9" s="1">
        <v>12</v>
      </c>
      <c r="BJ9" s="1">
        <v>5</v>
      </c>
      <c r="BK9" s="1">
        <v>1</v>
      </c>
      <c r="BL9" s="1"/>
      <c r="BM9" s="1">
        <v>15</v>
      </c>
      <c r="BN9" s="1"/>
      <c r="BO9" s="1">
        <v>2</v>
      </c>
      <c r="BP9" s="1">
        <v>45</v>
      </c>
      <c r="BQ9" s="1"/>
      <c r="BR9" s="1"/>
      <c r="BS9" s="1">
        <v>7038</v>
      </c>
      <c r="BX9" s="10" t="s">
        <v>802</v>
      </c>
      <c r="BY9">
        <v>2076</v>
      </c>
      <c r="BZ9">
        <v>4072</v>
      </c>
      <c r="CA9">
        <v>4</v>
      </c>
      <c r="CB9">
        <v>6152</v>
      </c>
      <c r="CJ9" s="10" t="s">
        <v>802</v>
      </c>
      <c r="CK9">
        <v>127</v>
      </c>
      <c r="CL9">
        <v>563</v>
      </c>
      <c r="CM9">
        <v>1648</v>
      </c>
      <c r="CN9">
        <v>842</v>
      </c>
      <c r="CO9">
        <v>6852</v>
      </c>
      <c r="CP9">
        <v>935</v>
      </c>
      <c r="CQ9">
        <v>895</v>
      </c>
      <c r="CR9">
        <v>862</v>
      </c>
      <c r="CS9">
        <v>623</v>
      </c>
      <c r="CT9">
        <v>455</v>
      </c>
      <c r="CU9">
        <v>278</v>
      </c>
      <c r="CV9">
        <v>159</v>
      </c>
      <c r="CW9">
        <v>197</v>
      </c>
      <c r="CX9">
        <v>14436</v>
      </c>
      <c r="CZ9">
        <f t="shared" si="9"/>
        <v>7694</v>
      </c>
      <c r="DA9">
        <f t="shared" si="10"/>
        <v>2692</v>
      </c>
      <c r="DB9">
        <f t="shared" si="11"/>
        <v>1515</v>
      </c>
      <c r="DC9">
        <f t="shared" si="12"/>
        <v>197</v>
      </c>
      <c r="DE9" s="10" t="s">
        <v>802</v>
      </c>
      <c r="DF9">
        <v>8284</v>
      </c>
      <c r="DG9">
        <v>6152</v>
      </c>
      <c r="DH9">
        <v>14436</v>
      </c>
    </row>
    <row r="10" spans="1:112">
      <c r="A10" s="10" t="s">
        <v>803</v>
      </c>
      <c r="B10">
        <v>7714</v>
      </c>
      <c r="C10">
        <v>9651</v>
      </c>
      <c r="D10">
        <v>17365</v>
      </c>
      <c r="N10">
        <f t="shared" si="1"/>
        <v>17365</v>
      </c>
      <c r="O10">
        <f t="shared" si="2"/>
        <v>17365</v>
      </c>
      <c r="P10">
        <f t="shared" si="3"/>
        <v>0</v>
      </c>
      <c r="Q10">
        <f t="shared" si="4"/>
        <v>0</v>
      </c>
      <c r="R10">
        <f t="shared" si="5"/>
        <v>0</v>
      </c>
      <c r="T10" s="10" t="s">
        <v>803</v>
      </c>
      <c r="U10">
        <v>270</v>
      </c>
      <c r="V10">
        <v>1008</v>
      </c>
      <c r="W10">
        <v>2897</v>
      </c>
      <c r="X10">
        <v>1429</v>
      </c>
      <c r="Y10">
        <v>6631</v>
      </c>
      <c r="Z10">
        <v>825</v>
      </c>
      <c r="AA10">
        <v>915</v>
      </c>
      <c r="AB10">
        <v>934</v>
      </c>
      <c r="AC10">
        <v>743</v>
      </c>
      <c r="AD10">
        <v>550</v>
      </c>
      <c r="AE10">
        <v>479</v>
      </c>
      <c r="AF10">
        <v>294</v>
      </c>
      <c r="AG10">
        <v>390</v>
      </c>
      <c r="AH10">
        <v>17365</v>
      </c>
      <c r="AJ10">
        <f t="shared" si="6"/>
        <v>8060</v>
      </c>
      <c r="AK10">
        <f t="shared" si="0"/>
        <v>2674</v>
      </c>
      <c r="AL10">
        <f t="shared" si="7"/>
        <v>2066</v>
      </c>
      <c r="AM10">
        <f t="shared" si="8"/>
        <v>390</v>
      </c>
      <c r="AO10" s="262" t="s">
        <v>845</v>
      </c>
      <c r="AP10" s="1"/>
      <c r="AQ10" s="1">
        <v>11</v>
      </c>
      <c r="AR10" s="1"/>
      <c r="AS10" s="1"/>
      <c r="AT10" s="1">
        <v>6656</v>
      </c>
      <c r="AU10" s="1"/>
      <c r="AV10" s="1"/>
      <c r="AW10" s="1">
        <v>19</v>
      </c>
      <c r="AX10" s="1">
        <v>2778</v>
      </c>
      <c r="AY10" s="1"/>
      <c r="AZ10" s="1">
        <v>3</v>
      </c>
      <c r="BA10" s="1"/>
      <c r="BB10" s="1"/>
      <c r="BC10" s="1">
        <v>3</v>
      </c>
      <c r="BD10" s="1"/>
      <c r="BE10" s="1">
        <v>5</v>
      </c>
      <c r="BF10" s="1"/>
      <c r="BG10" s="1"/>
      <c r="BH10" s="1"/>
      <c r="BI10" s="1">
        <v>14</v>
      </c>
      <c r="BJ10" s="1">
        <v>15</v>
      </c>
      <c r="BK10" s="1">
        <v>3</v>
      </c>
      <c r="BL10" s="1"/>
      <c r="BM10" s="1">
        <v>43</v>
      </c>
      <c r="BN10" s="1"/>
      <c r="BO10" s="1">
        <v>43</v>
      </c>
      <c r="BP10" s="1">
        <v>71</v>
      </c>
      <c r="BQ10" s="1"/>
      <c r="BR10" s="1">
        <v>1</v>
      </c>
      <c r="BS10" s="1">
        <v>9665</v>
      </c>
      <c r="BX10" s="10" t="s">
        <v>803</v>
      </c>
      <c r="BY10">
        <v>784</v>
      </c>
      <c r="BZ10">
        <v>828</v>
      </c>
      <c r="CA10">
        <v>3</v>
      </c>
      <c r="CB10">
        <v>1615</v>
      </c>
      <c r="CJ10" s="10" t="s">
        <v>803</v>
      </c>
      <c r="CK10">
        <v>28</v>
      </c>
      <c r="CL10">
        <v>94</v>
      </c>
      <c r="CM10">
        <v>436</v>
      </c>
      <c r="CN10">
        <v>221</v>
      </c>
      <c r="CO10">
        <v>2120</v>
      </c>
      <c r="CP10">
        <v>256</v>
      </c>
      <c r="CQ10">
        <v>248</v>
      </c>
      <c r="CR10">
        <v>210</v>
      </c>
      <c r="CS10">
        <v>139</v>
      </c>
      <c r="CT10">
        <v>109</v>
      </c>
      <c r="CU10">
        <v>68</v>
      </c>
      <c r="CV10">
        <v>33</v>
      </c>
      <c r="CW10">
        <v>46</v>
      </c>
      <c r="CX10">
        <v>4008</v>
      </c>
      <c r="CZ10">
        <f t="shared" si="9"/>
        <v>2341</v>
      </c>
      <c r="DA10">
        <f t="shared" si="10"/>
        <v>714</v>
      </c>
      <c r="DB10">
        <f t="shared" si="11"/>
        <v>349</v>
      </c>
      <c r="DC10">
        <f t="shared" si="12"/>
        <v>46</v>
      </c>
      <c r="DE10" s="10" t="s">
        <v>803</v>
      </c>
      <c r="DF10">
        <v>2393</v>
      </c>
      <c r="DG10">
        <v>1615</v>
      </c>
      <c r="DH10">
        <v>4008</v>
      </c>
    </row>
    <row r="11" spans="1:112">
      <c r="A11" s="10" t="s">
        <v>804</v>
      </c>
      <c r="B11">
        <v>13903</v>
      </c>
      <c r="C11">
        <v>14191</v>
      </c>
      <c r="D11">
        <v>28094</v>
      </c>
      <c r="N11">
        <f t="shared" si="1"/>
        <v>28094</v>
      </c>
      <c r="O11">
        <f t="shared" si="2"/>
        <v>28094</v>
      </c>
      <c r="P11">
        <f t="shared" si="3"/>
        <v>0</v>
      </c>
      <c r="Q11">
        <f t="shared" si="4"/>
        <v>0</v>
      </c>
      <c r="R11">
        <f t="shared" si="5"/>
        <v>0</v>
      </c>
      <c r="T11" s="10" t="s">
        <v>804</v>
      </c>
      <c r="U11">
        <v>275</v>
      </c>
      <c r="V11">
        <v>1306</v>
      </c>
      <c r="W11">
        <v>3936</v>
      </c>
      <c r="X11">
        <v>1981</v>
      </c>
      <c r="Y11">
        <v>10023</v>
      </c>
      <c r="Z11">
        <v>1705</v>
      </c>
      <c r="AA11">
        <v>1747</v>
      </c>
      <c r="AB11">
        <v>1787</v>
      </c>
      <c r="AC11">
        <v>1575</v>
      </c>
      <c r="AD11">
        <v>1418</v>
      </c>
      <c r="AE11">
        <v>1034</v>
      </c>
      <c r="AF11">
        <v>604</v>
      </c>
      <c r="AG11">
        <v>703</v>
      </c>
      <c r="AH11">
        <v>28094</v>
      </c>
      <c r="AJ11">
        <f t="shared" si="6"/>
        <v>12004</v>
      </c>
      <c r="AK11">
        <f t="shared" si="0"/>
        <v>5239</v>
      </c>
      <c r="AL11">
        <f t="shared" si="7"/>
        <v>4631</v>
      </c>
      <c r="AM11">
        <f t="shared" si="8"/>
        <v>703</v>
      </c>
      <c r="AO11" s="262" t="s">
        <v>853</v>
      </c>
      <c r="AP11" s="1">
        <v>5</v>
      </c>
      <c r="AQ11" s="1">
        <v>3</v>
      </c>
      <c r="AR11" s="1"/>
      <c r="AS11" s="1"/>
      <c r="AT11" s="1">
        <v>5682</v>
      </c>
      <c r="AU11" s="1"/>
      <c r="AV11" s="1"/>
      <c r="AW11" s="1">
        <v>3</v>
      </c>
      <c r="AX11" s="1">
        <v>3939</v>
      </c>
      <c r="AY11" s="1"/>
      <c r="AZ11" s="1">
        <v>12</v>
      </c>
      <c r="BA11" s="1"/>
      <c r="BB11" s="1">
        <v>2</v>
      </c>
      <c r="BC11" s="1"/>
      <c r="BD11" s="1">
        <v>38</v>
      </c>
      <c r="BE11" s="1">
        <v>14</v>
      </c>
      <c r="BF11" s="1"/>
      <c r="BG11" s="1"/>
      <c r="BH11" s="1"/>
      <c r="BI11" s="1">
        <v>4</v>
      </c>
      <c r="BJ11" s="1">
        <v>1</v>
      </c>
      <c r="BK11" s="1">
        <v>1</v>
      </c>
      <c r="BL11" s="1"/>
      <c r="BM11" s="1">
        <v>19</v>
      </c>
      <c r="BN11" s="1"/>
      <c r="BO11" s="1">
        <v>6</v>
      </c>
      <c r="BP11" s="1">
        <v>35</v>
      </c>
      <c r="BQ11" s="1"/>
      <c r="BR11" s="1"/>
      <c r="BS11" s="1">
        <v>9764</v>
      </c>
      <c r="BX11" s="10" t="s">
        <v>804</v>
      </c>
      <c r="BY11">
        <v>2000</v>
      </c>
      <c r="BZ11">
        <v>2296</v>
      </c>
      <c r="CA11">
        <v>4</v>
      </c>
      <c r="CB11">
        <v>4300</v>
      </c>
      <c r="CJ11" s="10" t="s">
        <v>804</v>
      </c>
      <c r="CK11">
        <v>58</v>
      </c>
      <c r="CL11">
        <v>343</v>
      </c>
      <c r="CM11">
        <v>1012</v>
      </c>
      <c r="CN11">
        <v>455</v>
      </c>
      <c r="CO11">
        <v>3740</v>
      </c>
      <c r="CP11">
        <v>561</v>
      </c>
      <c r="CQ11">
        <v>628</v>
      </c>
      <c r="CR11">
        <v>542</v>
      </c>
      <c r="CS11">
        <v>439</v>
      </c>
      <c r="CT11">
        <v>346</v>
      </c>
      <c r="CU11">
        <v>248</v>
      </c>
      <c r="CV11">
        <v>160</v>
      </c>
      <c r="CW11">
        <v>173</v>
      </c>
      <c r="CX11">
        <v>8705</v>
      </c>
      <c r="CZ11">
        <f t="shared" si="9"/>
        <v>4195</v>
      </c>
      <c r="DA11">
        <f t="shared" si="10"/>
        <v>1731</v>
      </c>
      <c r="DB11">
        <f t="shared" si="11"/>
        <v>1193</v>
      </c>
      <c r="DC11">
        <f t="shared" si="12"/>
        <v>173</v>
      </c>
      <c r="DE11" s="10" t="s">
        <v>804</v>
      </c>
      <c r="DF11">
        <v>4405</v>
      </c>
      <c r="DG11">
        <v>4300</v>
      </c>
      <c r="DH11">
        <v>8705</v>
      </c>
    </row>
    <row r="12" spans="1:112">
      <c r="A12" s="10" t="s">
        <v>807</v>
      </c>
      <c r="B12">
        <v>1372</v>
      </c>
      <c r="C12">
        <v>1190</v>
      </c>
      <c r="D12">
        <v>2562</v>
      </c>
      <c r="N12">
        <f t="shared" si="1"/>
        <v>2562</v>
      </c>
      <c r="O12">
        <f t="shared" si="2"/>
        <v>2562</v>
      </c>
      <c r="P12">
        <f t="shared" si="3"/>
        <v>0</v>
      </c>
      <c r="Q12">
        <f t="shared" si="4"/>
        <v>0</v>
      </c>
      <c r="R12">
        <f t="shared" si="5"/>
        <v>0</v>
      </c>
      <c r="T12" s="10" t="s">
        <v>807</v>
      </c>
      <c r="U12">
        <v>49</v>
      </c>
      <c r="V12">
        <v>135</v>
      </c>
      <c r="W12">
        <v>348</v>
      </c>
      <c r="X12">
        <v>171</v>
      </c>
      <c r="Y12">
        <v>771</v>
      </c>
      <c r="Z12">
        <v>131</v>
      </c>
      <c r="AA12">
        <v>143</v>
      </c>
      <c r="AB12">
        <v>170</v>
      </c>
      <c r="AC12">
        <v>175</v>
      </c>
      <c r="AD12">
        <v>161</v>
      </c>
      <c r="AE12">
        <v>111</v>
      </c>
      <c r="AF12">
        <v>92</v>
      </c>
      <c r="AG12">
        <v>105</v>
      </c>
      <c r="AH12">
        <v>2562</v>
      </c>
      <c r="AJ12">
        <f t="shared" si="6"/>
        <v>942</v>
      </c>
      <c r="AK12">
        <f t="shared" si="0"/>
        <v>444</v>
      </c>
      <c r="AL12">
        <f t="shared" si="7"/>
        <v>539</v>
      </c>
      <c r="AM12">
        <f t="shared" si="8"/>
        <v>105</v>
      </c>
      <c r="AO12" s="13" t="s">
        <v>666</v>
      </c>
      <c r="AP12" s="154">
        <v>55</v>
      </c>
      <c r="AQ12" s="154">
        <v>209</v>
      </c>
      <c r="AR12" s="154"/>
      <c r="AS12" s="154">
        <v>49</v>
      </c>
      <c r="AT12" s="154">
        <v>127768</v>
      </c>
      <c r="AU12" s="154">
        <v>6</v>
      </c>
      <c r="AV12" s="154">
        <v>46</v>
      </c>
      <c r="AW12" s="154">
        <v>168</v>
      </c>
      <c r="AX12" s="154">
        <v>81779</v>
      </c>
      <c r="AY12" s="154">
        <v>5</v>
      </c>
      <c r="AZ12" s="154">
        <v>23</v>
      </c>
      <c r="BA12" s="154"/>
      <c r="BB12" s="154">
        <v>1</v>
      </c>
      <c r="BC12" s="154">
        <v>56</v>
      </c>
      <c r="BD12" s="154">
        <v>2935</v>
      </c>
      <c r="BE12" s="154">
        <v>17</v>
      </c>
      <c r="BF12" s="154">
        <v>5832</v>
      </c>
      <c r="BG12" s="154"/>
      <c r="BH12" s="154">
        <v>10</v>
      </c>
      <c r="BI12" s="154">
        <v>48</v>
      </c>
      <c r="BJ12" s="154">
        <v>105</v>
      </c>
      <c r="BK12" s="154">
        <v>7</v>
      </c>
      <c r="BL12" s="154">
        <v>1</v>
      </c>
      <c r="BM12" s="154">
        <v>476</v>
      </c>
      <c r="BN12" s="154">
        <v>7</v>
      </c>
      <c r="BO12" s="154">
        <v>275</v>
      </c>
      <c r="BP12" s="154">
        <v>421</v>
      </c>
      <c r="BQ12" s="154">
        <v>9</v>
      </c>
      <c r="BR12" s="154"/>
      <c r="BS12" s="1">
        <v>220308</v>
      </c>
      <c r="BX12" s="10" t="s">
        <v>807</v>
      </c>
      <c r="BY12">
        <v>203</v>
      </c>
      <c r="BZ12">
        <v>372</v>
      </c>
      <c r="CB12">
        <v>575</v>
      </c>
      <c r="CJ12" s="10" t="s">
        <v>807</v>
      </c>
      <c r="CK12">
        <v>8</v>
      </c>
      <c r="CL12">
        <v>55</v>
      </c>
      <c r="CM12">
        <v>200</v>
      </c>
      <c r="CN12">
        <v>104</v>
      </c>
      <c r="CO12">
        <v>711</v>
      </c>
      <c r="CP12">
        <v>105</v>
      </c>
      <c r="CQ12">
        <v>89</v>
      </c>
      <c r="CR12">
        <v>76</v>
      </c>
      <c r="CS12">
        <v>62</v>
      </c>
      <c r="CT12">
        <v>33</v>
      </c>
      <c r="CU12">
        <v>23</v>
      </c>
      <c r="CV12">
        <v>20</v>
      </c>
      <c r="CW12">
        <v>10</v>
      </c>
      <c r="CX12">
        <v>1496</v>
      </c>
      <c r="CZ12">
        <f t="shared" si="9"/>
        <v>815</v>
      </c>
      <c r="DA12">
        <f t="shared" si="10"/>
        <v>270</v>
      </c>
      <c r="DB12">
        <f t="shared" si="11"/>
        <v>138</v>
      </c>
      <c r="DC12">
        <f t="shared" si="12"/>
        <v>10</v>
      </c>
      <c r="DE12" s="10" t="s">
        <v>807</v>
      </c>
      <c r="DF12">
        <v>921</v>
      </c>
      <c r="DG12">
        <v>575</v>
      </c>
      <c r="DH12">
        <v>1496</v>
      </c>
    </row>
    <row r="13" spans="1:112">
      <c r="A13" s="10" t="s">
        <v>809</v>
      </c>
      <c r="B13">
        <v>1255</v>
      </c>
      <c r="C13">
        <v>7267</v>
      </c>
      <c r="D13">
        <v>8522</v>
      </c>
      <c r="N13">
        <f t="shared" si="1"/>
        <v>8522</v>
      </c>
      <c r="O13">
        <f t="shared" si="2"/>
        <v>8522</v>
      </c>
      <c r="P13">
        <f t="shared" si="3"/>
        <v>0</v>
      </c>
      <c r="Q13">
        <f t="shared" si="4"/>
        <v>0</v>
      </c>
      <c r="R13">
        <f t="shared" si="5"/>
        <v>0</v>
      </c>
      <c r="T13" s="10" t="s">
        <v>809</v>
      </c>
      <c r="U13">
        <v>90</v>
      </c>
      <c r="V13">
        <v>438</v>
      </c>
      <c r="W13">
        <v>1330</v>
      </c>
      <c r="X13">
        <v>746</v>
      </c>
      <c r="Y13">
        <v>3058</v>
      </c>
      <c r="Z13">
        <v>486</v>
      </c>
      <c r="AA13">
        <v>450</v>
      </c>
      <c r="AB13">
        <v>487</v>
      </c>
      <c r="AC13">
        <v>452</v>
      </c>
      <c r="AD13">
        <v>353</v>
      </c>
      <c r="AE13">
        <v>259</v>
      </c>
      <c r="AF13">
        <v>172</v>
      </c>
      <c r="AG13">
        <v>201</v>
      </c>
      <c r="AH13">
        <v>8522</v>
      </c>
      <c r="AJ13">
        <f t="shared" si="6"/>
        <v>3804</v>
      </c>
      <c r="AK13">
        <f t="shared" si="0"/>
        <v>1423</v>
      </c>
      <c r="AL13">
        <f t="shared" si="7"/>
        <v>1236</v>
      </c>
      <c r="AM13">
        <f t="shared" si="8"/>
        <v>201</v>
      </c>
      <c r="AO13" s="262" t="s">
        <v>834</v>
      </c>
      <c r="AP13" s="1">
        <v>21</v>
      </c>
      <c r="AQ13" s="1">
        <v>2</v>
      </c>
      <c r="AR13" s="1"/>
      <c r="AS13" s="1"/>
      <c r="AT13" s="1">
        <v>11830</v>
      </c>
      <c r="AU13" s="1"/>
      <c r="AV13" s="1"/>
      <c r="AW13" s="1">
        <v>39</v>
      </c>
      <c r="AX13" s="1">
        <v>9475</v>
      </c>
      <c r="AY13" s="1">
        <v>1</v>
      </c>
      <c r="AZ13" s="1"/>
      <c r="BA13" s="1"/>
      <c r="BB13" s="1"/>
      <c r="BC13" s="1"/>
      <c r="BD13" s="1">
        <v>65</v>
      </c>
      <c r="BE13" s="1"/>
      <c r="BF13" s="1">
        <v>1395</v>
      </c>
      <c r="BG13" s="1"/>
      <c r="BH13" s="1">
        <v>2</v>
      </c>
      <c r="BI13" s="1">
        <v>3</v>
      </c>
      <c r="BJ13" s="1">
        <v>5</v>
      </c>
      <c r="BK13" s="1"/>
      <c r="BL13" s="1"/>
      <c r="BM13" s="1">
        <v>17</v>
      </c>
      <c r="BN13" s="1"/>
      <c r="BO13" s="1">
        <v>2</v>
      </c>
      <c r="BP13" s="1">
        <v>17</v>
      </c>
      <c r="BQ13" s="1"/>
      <c r="BR13" s="1"/>
      <c r="BS13" s="1">
        <v>22874</v>
      </c>
      <c r="BX13" s="10" t="s">
        <v>809</v>
      </c>
      <c r="BY13">
        <v>262</v>
      </c>
      <c r="BZ13">
        <v>214</v>
      </c>
      <c r="CB13">
        <v>476</v>
      </c>
      <c r="CJ13" s="10" t="s">
        <v>809</v>
      </c>
      <c r="CK13">
        <v>10</v>
      </c>
      <c r="CL13">
        <v>36</v>
      </c>
      <c r="CM13">
        <v>103</v>
      </c>
      <c r="CN13">
        <v>72</v>
      </c>
      <c r="CO13">
        <v>670</v>
      </c>
      <c r="CP13">
        <v>61</v>
      </c>
      <c r="CQ13">
        <v>55</v>
      </c>
      <c r="CR13">
        <v>38</v>
      </c>
      <c r="CS13">
        <v>35</v>
      </c>
      <c r="CT13">
        <v>34</v>
      </c>
      <c r="CU13">
        <v>22</v>
      </c>
      <c r="CV13">
        <v>11</v>
      </c>
      <c r="CW13">
        <v>23</v>
      </c>
      <c r="CX13">
        <v>1170</v>
      </c>
      <c r="CZ13">
        <f t="shared" si="9"/>
        <v>742</v>
      </c>
      <c r="DA13">
        <f t="shared" si="10"/>
        <v>154</v>
      </c>
      <c r="DB13">
        <f t="shared" si="11"/>
        <v>102</v>
      </c>
      <c r="DC13">
        <f t="shared" si="12"/>
        <v>23</v>
      </c>
      <c r="DE13" s="10" t="s">
        <v>809</v>
      </c>
      <c r="DF13">
        <v>694</v>
      </c>
      <c r="DG13">
        <v>476</v>
      </c>
      <c r="DH13">
        <v>1170</v>
      </c>
    </row>
    <row r="14" spans="1:112">
      <c r="A14" s="10" t="s">
        <v>811</v>
      </c>
      <c r="B14">
        <v>4971</v>
      </c>
      <c r="C14">
        <v>9798</v>
      </c>
      <c r="D14">
        <v>14769</v>
      </c>
      <c r="N14">
        <f t="shared" si="1"/>
        <v>14769</v>
      </c>
      <c r="O14">
        <f t="shared" si="2"/>
        <v>14769</v>
      </c>
      <c r="P14">
        <f t="shared" si="3"/>
        <v>0</v>
      </c>
      <c r="Q14">
        <f t="shared" si="4"/>
        <v>0</v>
      </c>
      <c r="R14">
        <f t="shared" si="5"/>
        <v>0</v>
      </c>
      <c r="T14" s="10" t="s">
        <v>811</v>
      </c>
      <c r="U14">
        <v>223</v>
      </c>
      <c r="V14">
        <v>937</v>
      </c>
      <c r="W14">
        <v>2696</v>
      </c>
      <c r="X14">
        <v>1318</v>
      </c>
      <c r="Y14">
        <v>5977</v>
      </c>
      <c r="Z14">
        <v>705</v>
      </c>
      <c r="AA14">
        <v>723</v>
      </c>
      <c r="AB14">
        <v>644</v>
      </c>
      <c r="AC14">
        <v>517</v>
      </c>
      <c r="AD14">
        <v>341</v>
      </c>
      <c r="AE14">
        <v>270</v>
      </c>
      <c r="AF14">
        <v>184</v>
      </c>
      <c r="AG14">
        <v>234</v>
      </c>
      <c r="AH14">
        <v>14769</v>
      </c>
      <c r="AJ14">
        <f t="shared" si="6"/>
        <v>7295</v>
      </c>
      <c r="AK14">
        <f t="shared" si="0"/>
        <v>2072</v>
      </c>
      <c r="AL14">
        <f t="shared" si="7"/>
        <v>1312</v>
      </c>
      <c r="AM14">
        <f t="shared" si="8"/>
        <v>234</v>
      </c>
      <c r="AO14" s="262" t="s">
        <v>844</v>
      </c>
      <c r="AP14" s="1">
        <v>8</v>
      </c>
      <c r="AQ14" s="1">
        <v>132</v>
      </c>
      <c r="AR14" s="1"/>
      <c r="AS14" s="1">
        <v>32</v>
      </c>
      <c r="AT14" s="1">
        <v>48516</v>
      </c>
      <c r="AU14" s="1"/>
      <c r="AV14" s="1"/>
      <c r="AW14" s="1">
        <v>27</v>
      </c>
      <c r="AX14" s="1">
        <v>24247</v>
      </c>
      <c r="AY14" s="1">
        <v>3</v>
      </c>
      <c r="AZ14" s="1">
        <v>12</v>
      </c>
      <c r="BA14" s="1"/>
      <c r="BB14" s="1">
        <v>1</v>
      </c>
      <c r="BC14" s="1">
        <v>1</v>
      </c>
      <c r="BD14" s="1">
        <v>15</v>
      </c>
      <c r="BE14" s="1"/>
      <c r="BF14" s="1">
        <v>1346</v>
      </c>
      <c r="BG14" s="1"/>
      <c r="BH14" s="1"/>
      <c r="BI14" s="1">
        <v>18</v>
      </c>
      <c r="BJ14" s="1">
        <v>38</v>
      </c>
      <c r="BK14" s="1">
        <v>2</v>
      </c>
      <c r="BL14" s="1">
        <v>1</v>
      </c>
      <c r="BM14" s="1">
        <v>159</v>
      </c>
      <c r="BN14" s="1">
        <v>7</v>
      </c>
      <c r="BO14" s="1">
        <v>263</v>
      </c>
      <c r="BP14" s="1">
        <v>199</v>
      </c>
      <c r="BQ14" s="1">
        <v>9</v>
      </c>
      <c r="BR14" s="1"/>
      <c r="BS14" s="1">
        <v>75036</v>
      </c>
      <c r="BX14" s="10" t="s">
        <v>811</v>
      </c>
      <c r="BY14">
        <v>419</v>
      </c>
      <c r="BZ14">
        <v>279</v>
      </c>
      <c r="CA14">
        <v>1</v>
      </c>
      <c r="CB14">
        <v>699</v>
      </c>
      <c r="CJ14" s="10" t="s">
        <v>811</v>
      </c>
      <c r="CK14">
        <v>14</v>
      </c>
      <c r="CL14">
        <v>46</v>
      </c>
      <c r="CM14">
        <v>180</v>
      </c>
      <c r="CN14">
        <v>87</v>
      </c>
      <c r="CO14">
        <v>983</v>
      </c>
      <c r="CP14">
        <v>103</v>
      </c>
      <c r="CQ14">
        <v>98</v>
      </c>
      <c r="CR14">
        <v>69</v>
      </c>
      <c r="CS14">
        <v>44</v>
      </c>
      <c r="CT14">
        <v>26</v>
      </c>
      <c r="CU14">
        <v>12</v>
      </c>
      <c r="CV14">
        <v>12</v>
      </c>
      <c r="CW14">
        <v>7</v>
      </c>
      <c r="CX14">
        <v>1681</v>
      </c>
      <c r="CZ14">
        <f t="shared" si="9"/>
        <v>1070</v>
      </c>
      <c r="DA14">
        <f t="shared" si="10"/>
        <v>270</v>
      </c>
      <c r="DB14">
        <f t="shared" si="11"/>
        <v>94</v>
      </c>
      <c r="DC14">
        <f t="shared" si="12"/>
        <v>7</v>
      </c>
      <c r="DE14" s="10" t="s">
        <v>811</v>
      </c>
      <c r="DF14">
        <v>982</v>
      </c>
      <c r="DG14">
        <v>699</v>
      </c>
      <c r="DH14">
        <v>1681</v>
      </c>
    </row>
    <row r="15" spans="1:112">
      <c r="A15" s="10" t="s">
        <v>812</v>
      </c>
      <c r="B15">
        <v>9697</v>
      </c>
      <c r="C15">
        <v>7568</v>
      </c>
      <c r="D15">
        <v>17265</v>
      </c>
      <c r="N15">
        <f t="shared" si="1"/>
        <v>17265</v>
      </c>
      <c r="O15">
        <f t="shared" si="2"/>
        <v>17265</v>
      </c>
      <c r="P15">
        <f t="shared" si="3"/>
        <v>0</v>
      </c>
      <c r="Q15">
        <f t="shared" si="4"/>
        <v>0</v>
      </c>
      <c r="R15">
        <f t="shared" si="5"/>
        <v>0</v>
      </c>
      <c r="T15" s="10" t="s">
        <v>812</v>
      </c>
      <c r="U15">
        <v>209</v>
      </c>
      <c r="V15">
        <v>843</v>
      </c>
      <c r="W15">
        <v>2524</v>
      </c>
      <c r="X15">
        <v>1294</v>
      </c>
      <c r="Y15">
        <v>6626</v>
      </c>
      <c r="Z15">
        <v>1014</v>
      </c>
      <c r="AA15">
        <v>976</v>
      </c>
      <c r="AB15">
        <v>957</v>
      </c>
      <c r="AC15">
        <v>818</v>
      </c>
      <c r="AD15">
        <v>655</v>
      </c>
      <c r="AE15">
        <v>483</v>
      </c>
      <c r="AF15">
        <v>370</v>
      </c>
      <c r="AG15">
        <v>496</v>
      </c>
      <c r="AH15">
        <v>17265</v>
      </c>
      <c r="AJ15">
        <f t="shared" si="6"/>
        <v>7920</v>
      </c>
      <c r="AK15">
        <f t="shared" si="0"/>
        <v>2947</v>
      </c>
      <c r="AL15">
        <f t="shared" si="7"/>
        <v>2326</v>
      </c>
      <c r="AM15">
        <f t="shared" si="8"/>
        <v>496</v>
      </c>
      <c r="AO15" s="262" t="s">
        <v>856</v>
      </c>
      <c r="AP15" s="1">
        <v>22</v>
      </c>
      <c r="AQ15" s="1">
        <v>6</v>
      </c>
      <c r="AR15" s="1"/>
      <c r="AS15" s="1">
        <v>16</v>
      </c>
      <c r="AT15" s="1">
        <v>26401</v>
      </c>
      <c r="AU15" s="1">
        <v>2</v>
      </c>
      <c r="AV15" s="1">
        <v>10</v>
      </c>
      <c r="AW15" s="1">
        <v>31</v>
      </c>
      <c r="AX15" s="1">
        <v>17469</v>
      </c>
      <c r="AY15" s="1"/>
      <c r="AZ15" s="1">
        <v>4</v>
      </c>
      <c r="BA15" s="1"/>
      <c r="BB15" s="1"/>
      <c r="BC15" s="1">
        <v>3</v>
      </c>
      <c r="BD15" s="1">
        <v>1340</v>
      </c>
      <c r="BE15" s="1">
        <v>12</v>
      </c>
      <c r="BF15" s="1">
        <v>1158</v>
      </c>
      <c r="BG15" s="1"/>
      <c r="BH15" s="1">
        <v>5</v>
      </c>
      <c r="BI15" s="1">
        <v>8</v>
      </c>
      <c r="BJ15" s="1">
        <v>39</v>
      </c>
      <c r="BK15" s="1">
        <v>1</v>
      </c>
      <c r="BL15" s="1"/>
      <c r="BM15" s="1">
        <v>181</v>
      </c>
      <c r="BN15" s="1"/>
      <c r="BO15" s="1">
        <v>10</v>
      </c>
      <c r="BP15" s="1">
        <v>143</v>
      </c>
      <c r="BQ15" s="1"/>
      <c r="BR15" s="1"/>
      <c r="BS15" s="1">
        <v>46861</v>
      </c>
      <c r="BX15" s="10" t="s">
        <v>812</v>
      </c>
      <c r="BY15">
        <v>2293</v>
      </c>
      <c r="BZ15">
        <v>2110</v>
      </c>
      <c r="CA15">
        <v>6</v>
      </c>
      <c r="CB15">
        <v>4409</v>
      </c>
      <c r="CJ15" s="10" t="s">
        <v>812</v>
      </c>
      <c r="CK15">
        <v>76</v>
      </c>
      <c r="CL15">
        <v>335</v>
      </c>
      <c r="CM15">
        <v>1029</v>
      </c>
      <c r="CN15">
        <v>481</v>
      </c>
      <c r="CO15">
        <v>4342</v>
      </c>
      <c r="CP15">
        <v>581</v>
      </c>
      <c r="CQ15">
        <v>575</v>
      </c>
      <c r="CR15">
        <v>507</v>
      </c>
      <c r="CS15">
        <v>375</v>
      </c>
      <c r="CT15">
        <v>272</v>
      </c>
      <c r="CU15">
        <v>204</v>
      </c>
      <c r="CV15">
        <v>131</v>
      </c>
      <c r="CW15">
        <v>159</v>
      </c>
      <c r="CX15">
        <v>9067</v>
      </c>
      <c r="CZ15">
        <f t="shared" si="9"/>
        <v>4823</v>
      </c>
      <c r="DA15">
        <f t="shared" si="10"/>
        <v>1663</v>
      </c>
      <c r="DB15">
        <f t="shared" si="11"/>
        <v>982</v>
      </c>
      <c r="DC15">
        <f t="shared" si="12"/>
        <v>159</v>
      </c>
      <c r="DE15" s="10" t="s">
        <v>812</v>
      </c>
      <c r="DF15">
        <v>4658</v>
      </c>
      <c r="DG15">
        <v>4409</v>
      </c>
      <c r="DH15">
        <v>9067</v>
      </c>
    </row>
    <row r="16" spans="1:112">
      <c r="A16" s="10" t="s">
        <v>813</v>
      </c>
      <c r="B16">
        <v>1388</v>
      </c>
      <c r="C16">
        <v>4118</v>
      </c>
      <c r="D16">
        <v>5506</v>
      </c>
      <c r="N16">
        <f t="shared" si="1"/>
        <v>5506</v>
      </c>
      <c r="O16">
        <f t="shared" si="2"/>
        <v>5506</v>
      </c>
      <c r="P16">
        <f t="shared" si="3"/>
        <v>0</v>
      </c>
      <c r="Q16">
        <f t="shared" si="4"/>
        <v>0</v>
      </c>
      <c r="R16">
        <f t="shared" si="5"/>
        <v>0</v>
      </c>
      <c r="T16" s="10" t="s">
        <v>813</v>
      </c>
      <c r="U16">
        <v>86</v>
      </c>
      <c r="V16">
        <v>319</v>
      </c>
      <c r="W16">
        <v>814</v>
      </c>
      <c r="X16">
        <v>414</v>
      </c>
      <c r="Y16">
        <v>1996</v>
      </c>
      <c r="Z16">
        <v>340</v>
      </c>
      <c r="AA16">
        <v>326</v>
      </c>
      <c r="AB16">
        <v>285</v>
      </c>
      <c r="AC16">
        <v>261</v>
      </c>
      <c r="AD16">
        <v>221</v>
      </c>
      <c r="AE16">
        <v>167</v>
      </c>
      <c r="AF16">
        <v>108</v>
      </c>
      <c r="AG16">
        <v>169</v>
      </c>
      <c r="AH16">
        <v>5506</v>
      </c>
      <c r="AJ16">
        <f t="shared" si="6"/>
        <v>2410</v>
      </c>
      <c r="AK16">
        <f t="shared" si="0"/>
        <v>951</v>
      </c>
      <c r="AL16">
        <f t="shared" si="7"/>
        <v>757</v>
      </c>
      <c r="AM16">
        <f t="shared" si="8"/>
        <v>169</v>
      </c>
      <c r="AO16" s="262" t="s">
        <v>887</v>
      </c>
      <c r="AP16" s="1">
        <v>1</v>
      </c>
      <c r="AQ16" s="1">
        <v>55</v>
      </c>
      <c r="AR16" s="1"/>
      <c r="AS16" s="1"/>
      <c r="AT16" s="1">
        <v>14721</v>
      </c>
      <c r="AU16" s="1">
        <v>3</v>
      </c>
      <c r="AV16" s="1"/>
      <c r="AW16" s="1">
        <v>9</v>
      </c>
      <c r="AX16" s="1">
        <v>9678</v>
      </c>
      <c r="AY16" s="1">
        <v>1</v>
      </c>
      <c r="AZ16" s="1"/>
      <c r="BA16" s="1"/>
      <c r="BB16" s="1"/>
      <c r="BC16" s="1"/>
      <c r="BD16" s="1">
        <v>696</v>
      </c>
      <c r="BE16" s="1"/>
      <c r="BF16" s="1">
        <v>8</v>
      </c>
      <c r="BG16" s="1"/>
      <c r="BH16" s="1"/>
      <c r="BI16" s="1">
        <v>6</v>
      </c>
      <c r="BJ16" s="1">
        <v>13</v>
      </c>
      <c r="BK16" s="1"/>
      <c r="BL16" s="1"/>
      <c r="BM16" s="1">
        <v>51</v>
      </c>
      <c r="BN16" s="1"/>
      <c r="BO16" s="1"/>
      <c r="BP16" s="1">
        <v>23</v>
      </c>
      <c r="BQ16" s="1"/>
      <c r="BR16" s="1"/>
      <c r="BS16" s="1">
        <v>25265</v>
      </c>
      <c r="BX16" s="10" t="s">
        <v>813</v>
      </c>
      <c r="BY16">
        <v>225</v>
      </c>
      <c r="BZ16">
        <v>404</v>
      </c>
      <c r="CB16">
        <v>629</v>
      </c>
      <c r="CJ16" s="10" t="s">
        <v>813</v>
      </c>
      <c r="CK16">
        <v>20</v>
      </c>
      <c r="CL16">
        <v>86</v>
      </c>
      <c r="CM16">
        <v>191</v>
      </c>
      <c r="CN16">
        <v>98</v>
      </c>
      <c r="CO16">
        <v>668</v>
      </c>
      <c r="CP16">
        <v>87</v>
      </c>
      <c r="CQ16">
        <v>69</v>
      </c>
      <c r="CR16">
        <v>78</v>
      </c>
      <c r="CS16">
        <v>32</v>
      </c>
      <c r="CT16">
        <v>18</v>
      </c>
      <c r="CU16">
        <v>10</v>
      </c>
      <c r="CV16">
        <v>8</v>
      </c>
      <c r="CW16">
        <v>14</v>
      </c>
      <c r="CX16">
        <v>1379</v>
      </c>
      <c r="CZ16">
        <f t="shared" si="9"/>
        <v>766</v>
      </c>
      <c r="DA16">
        <f t="shared" si="10"/>
        <v>234</v>
      </c>
      <c r="DB16">
        <f t="shared" si="11"/>
        <v>68</v>
      </c>
      <c r="DC16">
        <f t="shared" si="12"/>
        <v>14</v>
      </c>
      <c r="DE16" s="10" t="s">
        <v>813</v>
      </c>
      <c r="DF16">
        <v>750</v>
      </c>
      <c r="DG16">
        <v>629</v>
      </c>
      <c r="DH16">
        <v>1379</v>
      </c>
    </row>
    <row r="17" spans="1:112">
      <c r="A17" s="10" t="s">
        <v>814</v>
      </c>
      <c r="B17">
        <v>45790</v>
      </c>
      <c r="C17">
        <v>12308</v>
      </c>
      <c r="D17">
        <v>58098</v>
      </c>
      <c r="N17">
        <f t="shared" si="1"/>
        <v>58098</v>
      </c>
      <c r="O17">
        <f t="shared" si="2"/>
        <v>58098</v>
      </c>
      <c r="P17">
        <f t="shared" si="3"/>
        <v>0</v>
      </c>
      <c r="Q17">
        <f t="shared" si="4"/>
        <v>0</v>
      </c>
      <c r="R17">
        <f t="shared" si="5"/>
        <v>0</v>
      </c>
      <c r="T17" s="10" t="s">
        <v>814</v>
      </c>
      <c r="U17">
        <v>1083</v>
      </c>
      <c r="V17">
        <v>3867</v>
      </c>
      <c r="W17">
        <v>9530</v>
      </c>
      <c r="X17">
        <v>4507</v>
      </c>
      <c r="Y17">
        <v>23747</v>
      </c>
      <c r="Z17">
        <v>2833</v>
      </c>
      <c r="AA17">
        <v>2757</v>
      </c>
      <c r="AB17">
        <v>2624</v>
      </c>
      <c r="AC17">
        <v>2258</v>
      </c>
      <c r="AD17">
        <v>1679</v>
      </c>
      <c r="AE17">
        <v>1181</v>
      </c>
      <c r="AF17">
        <v>767</v>
      </c>
      <c r="AG17">
        <v>1265</v>
      </c>
      <c r="AH17">
        <v>58098</v>
      </c>
      <c r="AJ17">
        <f t="shared" si="6"/>
        <v>28254</v>
      </c>
      <c r="AK17">
        <f t="shared" si="0"/>
        <v>8214</v>
      </c>
      <c r="AL17">
        <f t="shared" si="7"/>
        <v>5885</v>
      </c>
      <c r="AM17">
        <f t="shared" si="8"/>
        <v>1265</v>
      </c>
      <c r="AO17" s="262" t="s">
        <v>894</v>
      </c>
      <c r="AP17" s="1"/>
      <c r="AQ17" s="1"/>
      <c r="AR17" s="1"/>
      <c r="AS17" s="1"/>
      <c r="AT17" s="1">
        <v>11981</v>
      </c>
      <c r="AU17" s="1"/>
      <c r="AV17" s="1"/>
      <c r="AW17" s="1">
        <v>45</v>
      </c>
      <c r="AX17" s="1">
        <v>14386</v>
      </c>
      <c r="AY17" s="1"/>
      <c r="AZ17" s="1">
        <v>2</v>
      </c>
      <c r="BA17" s="1"/>
      <c r="BB17" s="1"/>
      <c r="BC17" s="1">
        <v>52</v>
      </c>
      <c r="BD17" s="1"/>
      <c r="BE17" s="1">
        <v>4</v>
      </c>
      <c r="BF17" s="1">
        <v>17</v>
      </c>
      <c r="BG17" s="1"/>
      <c r="BH17" s="1"/>
      <c r="BI17" s="1">
        <v>7</v>
      </c>
      <c r="BJ17" s="1"/>
      <c r="BK17" s="1"/>
      <c r="BL17" s="1"/>
      <c r="BM17" s="1">
        <v>15</v>
      </c>
      <c r="BN17" s="1"/>
      <c r="BO17" s="1"/>
      <c r="BP17" s="1">
        <v>5</v>
      </c>
      <c r="BQ17" s="1"/>
      <c r="BR17" s="1"/>
      <c r="BS17" s="1">
        <v>26514</v>
      </c>
      <c r="BX17" s="10" t="s">
        <v>814</v>
      </c>
      <c r="BY17">
        <v>15878</v>
      </c>
      <c r="BZ17">
        <v>27837</v>
      </c>
      <c r="CA17">
        <v>71</v>
      </c>
      <c r="CB17">
        <v>43786</v>
      </c>
      <c r="CJ17" s="10" t="s">
        <v>814</v>
      </c>
      <c r="CK17">
        <v>1171</v>
      </c>
      <c r="CL17">
        <v>5175</v>
      </c>
      <c r="CM17">
        <v>14339</v>
      </c>
      <c r="CN17">
        <v>6816</v>
      </c>
      <c r="CO17">
        <v>42265</v>
      </c>
      <c r="CP17">
        <v>5579</v>
      </c>
      <c r="CQ17">
        <v>4885</v>
      </c>
      <c r="CR17">
        <v>4185</v>
      </c>
      <c r="CS17">
        <v>2989</v>
      </c>
      <c r="CT17">
        <v>1749</v>
      </c>
      <c r="CU17">
        <v>914</v>
      </c>
      <c r="CV17">
        <v>482</v>
      </c>
      <c r="CW17">
        <v>519</v>
      </c>
      <c r="CX17">
        <v>91068</v>
      </c>
      <c r="CZ17">
        <f t="shared" si="9"/>
        <v>49081</v>
      </c>
      <c r="DA17">
        <f t="shared" si="10"/>
        <v>14649</v>
      </c>
      <c r="DB17">
        <f t="shared" si="11"/>
        <v>6134</v>
      </c>
      <c r="DC17">
        <f t="shared" si="12"/>
        <v>519</v>
      </c>
      <c r="DE17" s="10" t="s">
        <v>814</v>
      </c>
      <c r="DF17">
        <v>47282</v>
      </c>
      <c r="DG17">
        <v>43786</v>
      </c>
      <c r="DH17">
        <v>91068</v>
      </c>
    </row>
    <row r="18" spans="1:112">
      <c r="A18" s="10" t="s">
        <v>816</v>
      </c>
      <c r="B18">
        <v>11362</v>
      </c>
      <c r="C18">
        <v>14503</v>
      </c>
      <c r="D18">
        <v>25865</v>
      </c>
      <c r="N18">
        <f t="shared" si="1"/>
        <v>25865</v>
      </c>
      <c r="O18">
        <f t="shared" si="2"/>
        <v>25865</v>
      </c>
      <c r="P18">
        <f t="shared" si="3"/>
        <v>0</v>
      </c>
      <c r="Q18">
        <f t="shared" si="4"/>
        <v>0</v>
      </c>
      <c r="R18">
        <f t="shared" si="5"/>
        <v>0</v>
      </c>
      <c r="T18" s="10" t="s">
        <v>816</v>
      </c>
      <c r="U18">
        <v>428</v>
      </c>
      <c r="V18">
        <v>1672</v>
      </c>
      <c r="W18">
        <v>4829</v>
      </c>
      <c r="X18">
        <v>2666</v>
      </c>
      <c r="Y18">
        <v>8893</v>
      </c>
      <c r="Z18">
        <v>1408</v>
      </c>
      <c r="AA18">
        <v>1293</v>
      </c>
      <c r="AB18">
        <v>1189</v>
      </c>
      <c r="AC18">
        <v>1022</v>
      </c>
      <c r="AD18">
        <v>778</v>
      </c>
      <c r="AE18">
        <v>565</v>
      </c>
      <c r="AF18">
        <v>452</v>
      </c>
      <c r="AG18">
        <v>670</v>
      </c>
      <c r="AH18">
        <v>25865</v>
      </c>
      <c r="AJ18">
        <f t="shared" si="6"/>
        <v>11559</v>
      </c>
      <c r="AK18">
        <f t="shared" si="0"/>
        <v>3890</v>
      </c>
      <c r="AL18">
        <f t="shared" si="7"/>
        <v>2817</v>
      </c>
      <c r="AM18">
        <f t="shared" si="8"/>
        <v>670</v>
      </c>
      <c r="AO18" s="262" t="s">
        <v>900</v>
      </c>
      <c r="AP18" s="1">
        <v>3</v>
      </c>
      <c r="AQ18" s="1">
        <v>14</v>
      </c>
      <c r="AR18" s="1"/>
      <c r="AS18" s="1">
        <v>1</v>
      </c>
      <c r="AT18" s="1">
        <v>14319</v>
      </c>
      <c r="AU18" s="1">
        <v>1</v>
      </c>
      <c r="AV18" s="1">
        <v>36</v>
      </c>
      <c r="AW18" s="1">
        <v>17</v>
      </c>
      <c r="AX18" s="1">
        <v>6524</v>
      </c>
      <c r="AY18" s="1"/>
      <c r="AZ18" s="1">
        <v>5</v>
      </c>
      <c r="BA18" s="1"/>
      <c r="BB18" s="1"/>
      <c r="BC18" s="1"/>
      <c r="BD18" s="1">
        <v>819</v>
      </c>
      <c r="BE18" s="1">
        <v>1</v>
      </c>
      <c r="BF18" s="1">
        <v>1908</v>
      </c>
      <c r="BG18" s="1"/>
      <c r="BH18" s="1">
        <v>3</v>
      </c>
      <c r="BI18" s="1">
        <v>6</v>
      </c>
      <c r="BJ18" s="1">
        <v>10</v>
      </c>
      <c r="BK18" s="1">
        <v>4</v>
      </c>
      <c r="BL18" s="1"/>
      <c r="BM18" s="1">
        <v>53</v>
      </c>
      <c r="BN18" s="1"/>
      <c r="BO18" s="1"/>
      <c r="BP18" s="1">
        <v>34</v>
      </c>
      <c r="BQ18" s="1"/>
      <c r="BR18" s="1"/>
      <c r="BS18" s="1">
        <v>23758</v>
      </c>
      <c r="BX18" s="10" t="s">
        <v>816</v>
      </c>
      <c r="BY18">
        <v>784</v>
      </c>
      <c r="BZ18">
        <v>883</v>
      </c>
      <c r="CA18">
        <v>3</v>
      </c>
      <c r="CB18">
        <v>1670</v>
      </c>
      <c r="CJ18" s="10" t="s">
        <v>816</v>
      </c>
      <c r="CK18">
        <v>41</v>
      </c>
      <c r="CL18">
        <v>196</v>
      </c>
      <c r="CM18">
        <v>485</v>
      </c>
      <c r="CN18">
        <v>229</v>
      </c>
      <c r="CO18">
        <v>1733</v>
      </c>
      <c r="CP18">
        <v>305</v>
      </c>
      <c r="CQ18">
        <v>229</v>
      </c>
      <c r="CR18">
        <v>174</v>
      </c>
      <c r="CS18">
        <v>98</v>
      </c>
      <c r="CT18">
        <v>104</v>
      </c>
      <c r="CU18">
        <v>49</v>
      </c>
      <c r="CV18">
        <v>32</v>
      </c>
      <c r="CW18">
        <v>41</v>
      </c>
      <c r="CX18">
        <v>3716</v>
      </c>
      <c r="CZ18">
        <f t="shared" si="9"/>
        <v>1962</v>
      </c>
      <c r="DA18">
        <f t="shared" si="10"/>
        <v>708</v>
      </c>
      <c r="DB18">
        <f t="shared" si="11"/>
        <v>283</v>
      </c>
      <c r="DC18">
        <f t="shared" si="12"/>
        <v>41</v>
      </c>
      <c r="DE18" s="10" t="s">
        <v>816</v>
      </c>
      <c r="DF18">
        <v>2046</v>
      </c>
      <c r="DG18">
        <v>1670</v>
      </c>
      <c r="DH18">
        <v>3716</v>
      </c>
    </row>
    <row r="19" spans="1:112">
      <c r="A19" s="10" t="s">
        <v>817</v>
      </c>
      <c r="B19">
        <v>2433</v>
      </c>
      <c r="C19">
        <v>4073</v>
      </c>
      <c r="D19">
        <v>6506</v>
      </c>
      <c r="N19">
        <f t="shared" si="1"/>
        <v>6506</v>
      </c>
      <c r="O19">
        <f t="shared" si="2"/>
        <v>6506</v>
      </c>
      <c r="P19">
        <f t="shared" si="3"/>
        <v>0</v>
      </c>
      <c r="Q19">
        <f t="shared" si="4"/>
        <v>0</v>
      </c>
      <c r="R19">
        <f t="shared" si="5"/>
        <v>0</v>
      </c>
      <c r="T19" s="10" t="s">
        <v>817</v>
      </c>
      <c r="U19">
        <v>77</v>
      </c>
      <c r="V19">
        <v>393</v>
      </c>
      <c r="W19">
        <v>1087</v>
      </c>
      <c r="X19">
        <v>515</v>
      </c>
      <c r="Y19">
        <v>2329</v>
      </c>
      <c r="Z19">
        <v>344</v>
      </c>
      <c r="AA19">
        <v>345</v>
      </c>
      <c r="AB19">
        <v>326</v>
      </c>
      <c r="AC19">
        <v>317</v>
      </c>
      <c r="AD19">
        <v>248</v>
      </c>
      <c r="AE19">
        <v>212</v>
      </c>
      <c r="AF19">
        <v>134</v>
      </c>
      <c r="AG19">
        <v>179</v>
      </c>
      <c r="AH19">
        <v>6506</v>
      </c>
      <c r="AJ19">
        <f t="shared" si="6"/>
        <v>2844</v>
      </c>
      <c r="AK19">
        <f t="shared" si="0"/>
        <v>1015</v>
      </c>
      <c r="AL19">
        <f t="shared" si="7"/>
        <v>911</v>
      </c>
      <c r="AM19">
        <f t="shared" si="8"/>
        <v>179</v>
      </c>
      <c r="AO19" s="13" t="s">
        <v>669</v>
      </c>
      <c r="AP19" s="154">
        <v>619</v>
      </c>
      <c r="AQ19" s="154">
        <v>142</v>
      </c>
      <c r="AR19" s="154">
        <v>29</v>
      </c>
      <c r="AS19" s="154">
        <v>38</v>
      </c>
      <c r="AT19" s="154">
        <v>165441</v>
      </c>
      <c r="AU19" s="154">
        <v>83</v>
      </c>
      <c r="AV19" s="154">
        <v>254</v>
      </c>
      <c r="AW19" s="154">
        <v>684</v>
      </c>
      <c r="AX19" s="154">
        <v>187168</v>
      </c>
      <c r="AY19" s="154">
        <v>40</v>
      </c>
      <c r="AZ19" s="154">
        <v>1211</v>
      </c>
      <c r="BA19" s="154"/>
      <c r="BB19" s="154">
        <v>33</v>
      </c>
      <c r="BC19" s="154">
        <v>91</v>
      </c>
      <c r="BD19" s="154">
        <v>3893</v>
      </c>
      <c r="BE19" s="154">
        <v>15</v>
      </c>
      <c r="BF19" s="154">
        <v>15096</v>
      </c>
      <c r="BG19" s="154">
        <v>58</v>
      </c>
      <c r="BH19" s="154">
        <v>606</v>
      </c>
      <c r="BI19" s="154">
        <v>227</v>
      </c>
      <c r="BJ19" s="154">
        <v>250</v>
      </c>
      <c r="BK19" s="154">
        <v>72</v>
      </c>
      <c r="BL19" s="154">
        <v>3</v>
      </c>
      <c r="BM19" s="154">
        <v>900</v>
      </c>
      <c r="BN19" s="154"/>
      <c r="BO19" s="154">
        <v>718</v>
      </c>
      <c r="BP19" s="154">
        <v>2101</v>
      </c>
      <c r="BQ19" s="154">
        <v>1</v>
      </c>
      <c r="BR19" s="154"/>
      <c r="BS19" s="1">
        <v>379773</v>
      </c>
      <c r="BX19" s="10" t="s">
        <v>817</v>
      </c>
      <c r="BY19">
        <v>146</v>
      </c>
      <c r="BZ19">
        <v>92</v>
      </c>
      <c r="CB19">
        <v>238</v>
      </c>
      <c r="CJ19" s="10" t="s">
        <v>817</v>
      </c>
      <c r="CK19">
        <v>4</v>
      </c>
      <c r="CL19">
        <v>27</v>
      </c>
      <c r="CM19">
        <v>62</v>
      </c>
      <c r="CN19">
        <v>22</v>
      </c>
      <c r="CO19">
        <v>270</v>
      </c>
      <c r="CP19">
        <v>25</v>
      </c>
      <c r="CQ19">
        <v>35</v>
      </c>
      <c r="CR19">
        <v>24</v>
      </c>
      <c r="CS19">
        <v>21</v>
      </c>
      <c r="CT19">
        <v>16</v>
      </c>
      <c r="CU19">
        <v>15</v>
      </c>
      <c r="CV19">
        <v>5</v>
      </c>
      <c r="CW19">
        <v>7</v>
      </c>
      <c r="CX19">
        <v>533</v>
      </c>
      <c r="CZ19">
        <f t="shared" si="9"/>
        <v>292</v>
      </c>
      <c r="DA19">
        <f t="shared" si="10"/>
        <v>84</v>
      </c>
      <c r="DB19">
        <f t="shared" si="11"/>
        <v>57</v>
      </c>
      <c r="DC19">
        <f t="shared" si="12"/>
        <v>7</v>
      </c>
      <c r="DE19" s="10" t="s">
        <v>817</v>
      </c>
      <c r="DF19">
        <v>295</v>
      </c>
      <c r="DG19">
        <v>238</v>
      </c>
      <c r="DH19">
        <v>533</v>
      </c>
    </row>
    <row r="20" spans="1:112">
      <c r="A20" s="10" t="s">
        <v>821</v>
      </c>
      <c r="B20">
        <v>847</v>
      </c>
      <c r="C20">
        <v>1783</v>
      </c>
      <c r="D20">
        <v>2630</v>
      </c>
      <c r="N20">
        <f t="shared" si="1"/>
        <v>2630</v>
      </c>
      <c r="O20">
        <f t="shared" si="2"/>
        <v>2630</v>
      </c>
      <c r="P20">
        <f t="shared" si="3"/>
        <v>0</v>
      </c>
      <c r="Q20">
        <f t="shared" si="4"/>
        <v>0</v>
      </c>
      <c r="R20">
        <f t="shared" si="5"/>
        <v>0</v>
      </c>
      <c r="T20" s="10" t="s">
        <v>821</v>
      </c>
      <c r="U20">
        <v>11</v>
      </c>
      <c r="V20">
        <v>87</v>
      </c>
      <c r="W20">
        <v>292</v>
      </c>
      <c r="X20">
        <v>145</v>
      </c>
      <c r="Y20">
        <v>726</v>
      </c>
      <c r="Z20">
        <v>174</v>
      </c>
      <c r="AA20">
        <v>187</v>
      </c>
      <c r="AB20">
        <v>216</v>
      </c>
      <c r="AC20">
        <v>217</v>
      </c>
      <c r="AD20">
        <v>186</v>
      </c>
      <c r="AE20">
        <v>144</v>
      </c>
      <c r="AF20">
        <v>105</v>
      </c>
      <c r="AG20">
        <v>140</v>
      </c>
      <c r="AH20">
        <v>2630</v>
      </c>
      <c r="AJ20">
        <f t="shared" si="6"/>
        <v>871</v>
      </c>
      <c r="AK20">
        <f t="shared" si="0"/>
        <v>577</v>
      </c>
      <c r="AL20">
        <f t="shared" si="7"/>
        <v>652</v>
      </c>
      <c r="AM20">
        <f t="shared" si="8"/>
        <v>140</v>
      </c>
      <c r="AO20" s="262" t="s">
        <v>814</v>
      </c>
      <c r="AP20" s="1">
        <v>16</v>
      </c>
      <c r="AQ20" s="1">
        <v>69</v>
      </c>
      <c r="AR20" s="1">
        <v>3</v>
      </c>
      <c r="AS20" s="1">
        <v>19</v>
      </c>
      <c r="AT20" s="1">
        <v>21049</v>
      </c>
      <c r="AU20" s="1">
        <v>8</v>
      </c>
      <c r="AV20" s="1">
        <v>10</v>
      </c>
      <c r="AW20" s="1">
        <v>211</v>
      </c>
      <c r="AX20" s="1">
        <v>34104</v>
      </c>
      <c r="AY20" s="1">
        <v>8</v>
      </c>
      <c r="AZ20" s="1">
        <v>132</v>
      </c>
      <c r="BA20" s="1"/>
      <c r="BB20" s="1">
        <v>4</v>
      </c>
      <c r="BC20" s="1">
        <v>61</v>
      </c>
      <c r="BD20" s="1">
        <v>578</v>
      </c>
      <c r="BE20" s="1">
        <v>6</v>
      </c>
      <c r="BF20" s="1">
        <v>867</v>
      </c>
      <c r="BG20" s="1">
        <v>5</v>
      </c>
      <c r="BH20" s="1">
        <v>39</v>
      </c>
      <c r="BI20" s="1">
        <v>109</v>
      </c>
      <c r="BJ20" s="1">
        <v>64</v>
      </c>
      <c r="BK20" s="1">
        <v>13</v>
      </c>
      <c r="BL20" s="1">
        <v>1</v>
      </c>
      <c r="BM20" s="1">
        <v>175</v>
      </c>
      <c r="BN20" s="1"/>
      <c r="BO20" s="1">
        <v>345</v>
      </c>
      <c r="BP20" s="1">
        <v>202</v>
      </c>
      <c r="BQ20" s="1"/>
      <c r="BR20" s="1"/>
      <c r="BS20" s="1">
        <v>58098</v>
      </c>
      <c r="BX20" s="10" t="s">
        <v>821</v>
      </c>
      <c r="BY20">
        <v>200</v>
      </c>
      <c r="BZ20">
        <v>214</v>
      </c>
      <c r="CB20">
        <v>414</v>
      </c>
      <c r="CJ20" s="10" t="s">
        <v>821</v>
      </c>
      <c r="CK20">
        <v>5</v>
      </c>
      <c r="CL20">
        <v>25</v>
      </c>
      <c r="CM20">
        <v>91</v>
      </c>
      <c r="CN20">
        <v>50</v>
      </c>
      <c r="CO20">
        <v>410</v>
      </c>
      <c r="CP20">
        <v>59</v>
      </c>
      <c r="CQ20">
        <v>78</v>
      </c>
      <c r="CR20">
        <v>76</v>
      </c>
      <c r="CS20">
        <v>50</v>
      </c>
      <c r="CT20">
        <v>36</v>
      </c>
      <c r="CU20">
        <v>27</v>
      </c>
      <c r="CV20">
        <v>18</v>
      </c>
      <c r="CW20">
        <v>39</v>
      </c>
      <c r="CX20">
        <v>964</v>
      </c>
      <c r="CZ20">
        <f t="shared" si="9"/>
        <v>460</v>
      </c>
      <c r="DA20">
        <f t="shared" si="10"/>
        <v>213</v>
      </c>
      <c r="DB20">
        <f t="shared" si="11"/>
        <v>131</v>
      </c>
      <c r="DC20">
        <f t="shared" si="12"/>
        <v>39</v>
      </c>
      <c r="DE20" s="10" t="s">
        <v>821</v>
      </c>
      <c r="DF20">
        <v>550</v>
      </c>
      <c r="DG20">
        <v>414</v>
      </c>
      <c r="DH20">
        <v>964</v>
      </c>
    </row>
    <row r="21" spans="1:112">
      <c r="A21" s="10" t="s">
        <v>822</v>
      </c>
      <c r="B21">
        <v>9839</v>
      </c>
      <c r="C21">
        <v>8703</v>
      </c>
      <c r="D21">
        <v>18542</v>
      </c>
      <c r="N21">
        <f t="shared" si="1"/>
        <v>18542</v>
      </c>
      <c r="O21">
        <f t="shared" si="2"/>
        <v>18542</v>
      </c>
      <c r="P21">
        <f t="shared" si="3"/>
        <v>0</v>
      </c>
      <c r="Q21">
        <f t="shared" si="4"/>
        <v>0</v>
      </c>
      <c r="R21">
        <f t="shared" si="5"/>
        <v>0</v>
      </c>
      <c r="T21" s="10" t="s">
        <v>822</v>
      </c>
      <c r="U21">
        <v>187</v>
      </c>
      <c r="V21">
        <v>806</v>
      </c>
      <c r="W21">
        <v>2178</v>
      </c>
      <c r="X21">
        <v>1312</v>
      </c>
      <c r="Y21">
        <v>6592</v>
      </c>
      <c r="Z21">
        <v>1150</v>
      </c>
      <c r="AA21">
        <v>1302</v>
      </c>
      <c r="AB21">
        <v>1327</v>
      </c>
      <c r="AC21">
        <v>1074</v>
      </c>
      <c r="AD21">
        <v>859</v>
      </c>
      <c r="AE21">
        <v>640</v>
      </c>
      <c r="AF21">
        <v>496</v>
      </c>
      <c r="AG21">
        <v>619</v>
      </c>
      <c r="AH21">
        <v>18542</v>
      </c>
      <c r="AJ21">
        <f t="shared" si="6"/>
        <v>7904</v>
      </c>
      <c r="AK21">
        <f t="shared" si="0"/>
        <v>3779</v>
      </c>
      <c r="AL21">
        <f t="shared" si="7"/>
        <v>3069</v>
      </c>
      <c r="AM21">
        <f t="shared" si="8"/>
        <v>619</v>
      </c>
      <c r="AO21" s="262" t="s">
        <v>816</v>
      </c>
      <c r="AP21" s="1"/>
      <c r="AQ21" s="1">
        <v>3</v>
      </c>
      <c r="AR21" s="1"/>
      <c r="AS21" s="1">
        <v>3</v>
      </c>
      <c r="AT21" s="1">
        <v>15732</v>
      </c>
      <c r="AU21" s="1">
        <v>4</v>
      </c>
      <c r="AV21" s="1">
        <v>16</v>
      </c>
      <c r="AW21" s="1">
        <v>10</v>
      </c>
      <c r="AX21" s="1">
        <v>8247</v>
      </c>
      <c r="AY21" s="1"/>
      <c r="AZ21" s="1">
        <v>37</v>
      </c>
      <c r="BA21" s="1"/>
      <c r="BB21" s="1">
        <v>3</v>
      </c>
      <c r="BC21" s="1">
        <v>3</v>
      </c>
      <c r="BD21" s="1">
        <v>613</v>
      </c>
      <c r="BE21" s="1"/>
      <c r="BF21" s="1">
        <v>986</v>
      </c>
      <c r="BG21" s="1">
        <v>10</v>
      </c>
      <c r="BH21" s="1">
        <v>5</v>
      </c>
      <c r="BI21" s="1">
        <v>6</v>
      </c>
      <c r="BJ21" s="1">
        <v>5</v>
      </c>
      <c r="BK21" s="1">
        <v>7</v>
      </c>
      <c r="BL21" s="1">
        <v>1</v>
      </c>
      <c r="BM21" s="1">
        <v>39</v>
      </c>
      <c r="BN21" s="1"/>
      <c r="BO21" s="1">
        <v>56</v>
      </c>
      <c r="BP21" s="1">
        <v>79</v>
      </c>
      <c r="BQ21" s="1"/>
      <c r="BR21" s="1"/>
      <c r="BS21" s="1">
        <v>25865</v>
      </c>
      <c r="BX21" s="10" t="s">
        <v>822</v>
      </c>
      <c r="BY21">
        <v>5370</v>
      </c>
      <c r="BZ21">
        <v>7490</v>
      </c>
      <c r="CA21">
        <v>22</v>
      </c>
      <c r="CB21">
        <v>12882</v>
      </c>
      <c r="CJ21" s="10" t="s">
        <v>822</v>
      </c>
      <c r="CK21">
        <v>186</v>
      </c>
      <c r="CL21">
        <v>1001</v>
      </c>
      <c r="CM21">
        <v>3181</v>
      </c>
      <c r="CN21">
        <v>1479</v>
      </c>
      <c r="CO21">
        <v>12023</v>
      </c>
      <c r="CP21">
        <v>1715</v>
      </c>
      <c r="CQ21">
        <v>1735</v>
      </c>
      <c r="CR21">
        <v>1686</v>
      </c>
      <c r="CS21">
        <v>1253</v>
      </c>
      <c r="CT21">
        <v>885</v>
      </c>
      <c r="CU21">
        <v>687</v>
      </c>
      <c r="CV21">
        <v>441</v>
      </c>
      <c r="CW21">
        <v>512</v>
      </c>
      <c r="CX21">
        <v>26784</v>
      </c>
      <c r="CZ21">
        <f t="shared" si="9"/>
        <v>13502</v>
      </c>
      <c r="DA21">
        <f t="shared" si="10"/>
        <v>5136</v>
      </c>
      <c r="DB21">
        <f t="shared" si="11"/>
        <v>3266</v>
      </c>
      <c r="DC21">
        <f t="shared" si="12"/>
        <v>512</v>
      </c>
      <c r="DE21" s="10" t="s">
        <v>822</v>
      </c>
      <c r="DF21">
        <v>13902</v>
      </c>
      <c r="DG21">
        <v>12882</v>
      </c>
      <c r="DH21">
        <v>26784</v>
      </c>
    </row>
    <row r="22" spans="1:112">
      <c r="A22" s="10" t="s">
        <v>823</v>
      </c>
      <c r="B22">
        <v>859</v>
      </c>
      <c r="C22">
        <v>1865</v>
      </c>
      <c r="D22">
        <v>2724</v>
      </c>
      <c r="N22">
        <f t="shared" si="1"/>
        <v>2724</v>
      </c>
      <c r="O22">
        <f t="shared" si="2"/>
        <v>2724</v>
      </c>
      <c r="P22">
        <f t="shared" si="3"/>
        <v>0</v>
      </c>
      <c r="Q22">
        <f t="shared" si="4"/>
        <v>0</v>
      </c>
      <c r="R22">
        <f t="shared" si="5"/>
        <v>0</v>
      </c>
      <c r="T22" s="10" t="s">
        <v>823</v>
      </c>
      <c r="U22">
        <v>25</v>
      </c>
      <c r="V22">
        <v>126</v>
      </c>
      <c r="W22">
        <v>394</v>
      </c>
      <c r="X22">
        <v>251</v>
      </c>
      <c r="Y22">
        <v>972</v>
      </c>
      <c r="Z22">
        <v>163</v>
      </c>
      <c r="AA22">
        <v>191</v>
      </c>
      <c r="AB22">
        <v>186</v>
      </c>
      <c r="AC22">
        <v>131</v>
      </c>
      <c r="AD22">
        <v>104</v>
      </c>
      <c r="AE22">
        <v>66</v>
      </c>
      <c r="AF22">
        <v>51</v>
      </c>
      <c r="AG22">
        <v>64</v>
      </c>
      <c r="AH22">
        <v>2724</v>
      </c>
      <c r="AJ22">
        <f t="shared" si="6"/>
        <v>1223</v>
      </c>
      <c r="AK22">
        <f t="shared" si="0"/>
        <v>540</v>
      </c>
      <c r="AL22">
        <f t="shared" si="7"/>
        <v>352</v>
      </c>
      <c r="AM22">
        <f t="shared" si="8"/>
        <v>64</v>
      </c>
      <c r="AO22" s="262" t="s">
        <v>841</v>
      </c>
      <c r="AP22" s="1">
        <v>20</v>
      </c>
      <c r="AQ22" s="1">
        <v>18</v>
      </c>
      <c r="AR22" s="1">
        <v>6</v>
      </c>
      <c r="AS22" s="1">
        <v>4</v>
      </c>
      <c r="AT22" s="1">
        <v>14237</v>
      </c>
      <c r="AU22" s="1">
        <v>4</v>
      </c>
      <c r="AV22" s="1">
        <v>37</v>
      </c>
      <c r="AW22" s="1">
        <v>94</v>
      </c>
      <c r="AX22" s="1">
        <v>12501</v>
      </c>
      <c r="AY22" s="1">
        <v>4</v>
      </c>
      <c r="AZ22" s="1">
        <v>43</v>
      </c>
      <c r="BA22" s="1"/>
      <c r="BB22" s="1">
        <v>2</v>
      </c>
      <c r="BC22" s="1">
        <v>2</v>
      </c>
      <c r="BD22" s="1">
        <v>446</v>
      </c>
      <c r="BE22" s="1"/>
      <c r="BF22" s="1">
        <v>48</v>
      </c>
      <c r="BG22" s="1">
        <v>19</v>
      </c>
      <c r="BH22" s="1">
        <v>22</v>
      </c>
      <c r="BI22" s="1">
        <v>16</v>
      </c>
      <c r="BJ22" s="1">
        <v>28</v>
      </c>
      <c r="BK22" s="1">
        <v>5</v>
      </c>
      <c r="BL22" s="1"/>
      <c r="BM22" s="1">
        <v>58</v>
      </c>
      <c r="BN22" s="1"/>
      <c r="BO22" s="1">
        <v>97</v>
      </c>
      <c r="BP22" s="1">
        <v>126</v>
      </c>
      <c r="BQ22" s="1"/>
      <c r="BR22" s="1"/>
      <c r="BS22" s="1">
        <v>27837</v>
      </c>
      <c r="BX22" s="10" t="s">
        <v>823</v>
      </c>
      <c r="BY22">
        <v>200</v>
      </c>
      <c r="BZ22">
        <v>344</v>
      </c>
      <c r="CB22">
        <v>544</v>
      </c>
      <c r="CJ22" s="10" t="s">
        <v>823</v>
      </c>
      <c r="CK22">
        <v>11</v>
      </c>
      <c r="CL22">
        <v>49</v>
      </c>
      <c r="CM22">
        <v>162</v>
      </c>
      <c r="CN22">
        <v>93</v>
      </c>
      <c r="CO22">
        <v>509</v>
      </c>
      <c r="CP22">
        <v>87</v>
      </c>
      <c r="CQ22">
        <v>80</v>
      </c>
      <c r="CR22">
        <v>47</v>
      </c>
      <c r="CS22">
        <v>45</v>
      </c>
      <c r="CT22">
        <v>26</v>
      </c>
      <c r="CU22">
        <v>27</v>
      </c>
      <c r="CV22">
        <v>10</v>
      </c>
      <c r="CW22">
        <v>16</v>
      </c>
      <c r="CX22">
        <v>1162</v>
      </c>
      <c r="CZ22">
        <f t="shared" si="9"/>
        <v>602</v>
      </c>
      <c r="DA22">
        <f t="shared" si="10"/>
        <v>214</v>
      </c>
      <c r="DB22">
        <f t="shared" si="11"/>
        <v>108</v>
      </c>
      <c r="DC22">
        <f t="shared" si="12"/>
        <v>16</v>
      </c>
      <c r="DE22" s="10" t="s">
        <v>823</v>
      </c>
      <c r="DF22">
        <v>618</v>
      </c>
      <c r="DG22">
        <v>544</v>
      </c>
      <c r="DH22">
        <v>1162</v>
      </c>
    </row>
    <row r="23" spans="1:112">
      <c r="A23" s="10" t="s">
        <v>825</v>
      </c>
      <c r="B23">
        <v>92466</v>
      </c>
      <c r="C23">
        <v>6451</v>
      </c>
      <c r="D23">
        <v>98917</v>
      </c>
      <c r="N23">
        <f t="shared" si="1"/>
        <v>98917</v>
      </c>
      <c r="O23">
        <f t="shared" si="2"/>
        <v>98917</v>
      </c>
      <c r="P23">
        <f t="shared" si="3"/>
        <v>0</v>
      </c>
      <c r="Q23">
        <f t="shared" si="4"/>
        <v>0</v>
      </c>
      <c r="R23">
        <f t="shared" si="5"/>
        <v>0</v>
      </c>
      <c r="T23" s="10" t="s">
        <v>825</v>
      </c>
      <c r="U23">
        <v>1106</v>
      </c>
      <c r="V23">
        <v>4685</v>
      </c>
      <c r="W23">
        <v>12897</v>
      </c>
      <c r="X23">
        <v>6362</v>
      </c>
      <c r="Y23">
        <v>38261</v>
      </c>
      <c r="Z23">
        <v>5515</v>
      </c>
      <c r="AA23">
        <v>5926</v>
      </c>
      <c r="AB23">
        <v>6723</v>
      </c>
      <c r="AC23">
        <v>5762</v>
      </c>
      <c r="AD23">
        <v>4193</v>
      </c>
      <c r="AE23">
        <v>2843</v>
      </c>
      <c r="AF23">
        <v>1973</v>
      </c>
      <c r="AG23">
        <v>2671</v>
      </c>
      <c r="AH23">
        <v>98917</v>
      </c>
      <c r="AJ23">
        <f t="shared" si="6"/>
        <v>44623</v>
      </c>
      <c r="AK23">
        <f t="shared" si="0"/>
        <v>18164</v>
      </c>
      <c r="AL23">
        <f t="shared" si="7"/>
        <v>14771</v>
      </c>
      <c r="AM23">
        <f t="shared" si="8"/>
        <v>2671</v>
      </c>
      <c r="AO23" s="262" t="s">
        <v>846</v>
      </c>
      <c r="AP23" s="1">
        <v>6</v>
      </c>
      <c r="AQ23" s="1">
        <v>16</v>
      </c>
      <c r="AR23" s="1">
        <v>12</v>
      </c>
      <c r="AS23" s="1">
        <v>2</v>
      </c>
      <c r="AT23" s="1">
        <v>18341</v>
      </c>
      <c r="AU23" s="1">
        <v>13</v>
      </c>
      <c r="AV23" s="1">
        <v>68</v>
      </c>
      <c r="AW23" s="1">
        <v>62</v>
      </c>
      <c r="AX23" s="1">
        <v>16003</v>
      </c>
      <c r="AY23" s="1">
        <v>11</v>
      </c>
      <c r="AZ23" s="1">
        <v>103</v>
      </c>
      <c r="BA23" s="1"/>
      <c r="BB23" s="1">
        <v>1</v>
      </c>
      <c r="BC23" s="1">
        <v>6</v>
      </c>
      <c r="BD23" s="1">
        <v>471</v>
      </c>
      <c r="BE23" s="1">
        <v>3</v>
      </c>
      <c r="BF23" s="1">
        <v>2512</v>
      </c>
      <c r="BG23" s="1">
        <v>5</v>
      </c>
      <c r="BH23" s="1">
        <v>65</v>
      </c>
      <c r="BI23" s="1">
        <v>14</v>
      </c>
      <c r="BJ23" s="1">
        <v>16</v>
      </c>
      <c r="BK23" s="1">
        <v>5</v>
      </c>
      <c r="BL23" s="1"/>
      <c r="BM23" s="1">
        <v>56</v>
      </c>
      <c r="BN23" s="1"/>
      <c r="BO23" s="1">
        <v>102</v>
      </c>
      <c r="BP23" s="1">
        <v>113</v>
      </c>
      <c r="BQ23" s="1">
        <v>1</v>
      </c>
      <c r="BR23" s="1"/>
      <c r="BS23" s="1">
        <v>38007</v>
      </c>
      <c r="BX23" s="10" t="s">
        <v>825</v>
      </c>
      <c r="BY23">
        <v>89085</v>
      </c>
      <c r="BZ23">
        <v>88091</v>
      </c>
      <c r="CA23">
        <v>594</v>
      </c>
      <c r="CB23">
        <v>177770</v>
      </c>
      <c r="CJ23" s="10" t="s">
        <v>825</v>
      </c>
      <c r="CK23">
        <v>2596</v>
      </c>
      <c r="CL23">
        <v>13060</v>
      </c>
      <c r="CM23">
        <v>39437</v>
      </c>
      <c r="CN23">
        <v>18249</v>
      </c>
      <c r="CO23">
        <v>160440</v>
      </c>
      <c r="CP23">
        <v>20025</v>
      </c>
      <c r="CQ23">
        <v>20520</v>
      </c>
      <c r="CR23">
        <v>20090</v>
      </c>
      <c r="CS23">
        <v>16183</v>
      </c>
      <c r="CT23">
        <v>12207</v>
      </c>
      <c r="CU23">
        <v>8254</v>
      </c>
      <c r="CV23">
        <v>4809</v>
      </c>
      <c r="CW23">
        <v>5602</v>
      </c>
      <c r="CX23">
        <v>341472</v>
      </c>
      <c r="CZ23">
        <f t="shared" si="9"/>
        <v>178689</v>
      </c>
      <c r="DA23">
        <f t="shared" si="10"/>
        <v>60635</v>
      </c>
      <c r="DB23">
        <f t="shared" si="11"/>
        <v>41453</v>
      </c>
      <c r="DC23">
        <f t="shared" si="12"/>
        <v>5602</v>
      </c>
      <c r="DE23" s="10" t="s">
        <v>825</v>
      </c>
      <c r="DF23">
        <v>163702</v>
      </c>
      <c r="DG23">
        <v>177770</v>
      </c>
      <c r="DH23">
        <v>341472</v>
      </c>
    </row>
    <row r="24" spans="1:112">
      <c r="A24" s="10" t="s">
        <v>827</v>
      </c>
      <c r="B24">
        <v>2605</v>
      </c>
      <c r="C24">
        <v>3654</v>
      </c>
      <c r="D24">
        <v>6259</v>
      </c>
      <c r="N24">
        <f t="shared" si="1"/>
        <v>6259</v>
      </c>
      <c r="O24">
        <f t="shared" si="2"/>
        <v>6259</v>
      </c>
      <c r="P24">
        <f t="shared" si="3"/>
        <v>0</v>
      </c>
      <c r="Q24">
        <f t="shared" si="4"/>
        <v>0</v>
      </c>
      <c r="R24">
        <f t="shared" si="5"/>
        <v>0</v>
      </c>
      <c r="T24" s="10" t="s">
        <v>827</v>
      </c>
      <c r="U24">
        <v>61</v>
      </c>
      <c r="V24">
        <v>313</v>
      </c>
      <c r="W24">
        <v>922</v>
      </c>
      <c r="X24">
        <v>476</v>
      </c>
      <c r="Y24">
        <v>2156</v>
      </c>
      <c r="Z24">
        <v>356</v>
      </c>
      <c r="AA24">
        <v>397</v>
      </c>
      <c r="AB24">
        <v>377</v>
      </c>
      <c r="AC24">
        <v>384</v>
      </c>
      <c r="AD24">
        <v>297</v>
      </c>
      <c r="AE24">
        <v>205</v>
      </c>
      <c r="AF24">
        <v>153</v>
      </c>
      <c r="AG24">
        <v>162</v>
      </c>
      <c r="AH24">
        <v>6259</v>
      </c>
      <c r="AJ24">
        <f t="shared" si="6"/>
        <v>2632</v>
      </c>
      <c r="AK24">
        <f t="shared" si="0"/>
        <v>1130</v>
      </c>
      <c r="AL24">
        <f t="shared" si="7"/>
        <v>1039</v>
      </c>
      <c r="AM24">
        <f t="shared" si="8"/>
        <v>162</v>
      </c>
      <c r="AO24" s="262" t="s">
        <v>883</v>
      </c>
      <c r="AP24" s="1">
        <v>3</v>
      </c>
      <c r="AQ24" s="1">
        <v>1</v>
      </c>
      <c r="AR24" s="1"/>
      <c r="AS24" s="1"/>
      <c r="AT24" s="1">
        <v>1386</v>
      </c>
      <c r="AU24" s="1"/>
      <c r="AV24" s="1"/>
      <c r="AW24" s="1">
        <v>11</v>
      </c>
      <c r="AX24" s="1">
        <v>661</v>
      </c>
      <c r="AY24" s="1"/>
      <c r="AZ24" s="1">
        <v>1</v>
      </c>
      <c r="BA24" s="1"/>
      <c r="BB24" s="1">
        <v>1</v>
      </c>
      <c r="BC24" s="1"/>
      <c r="BD24" s="1">
        <v>269</v>
      </c>
      <c r="BE24" s="1"/>
      <c r="BF24" s="1">
        <v>2371</v>
      </c>
      <c r="BG24" s="1"/>
      <c r="BH24" s="1"/>
      <c r="BI24" s="1"/>
      <c r="BJ24" s="1">
        <v>2</v>
      </c>
      <c r="BK24" s="1">
        <v>1</v>
      </c>
      <c r="BL24" s="1"/>
      <c r="BM24" s="1">
        <v>6</v>
      </c>
      <c r="BN24" s="1"/>
      <c r="BO24" s="1"/>
      <c r="BP24" s="1">
        <v>7</v>
      </c>
      <c r="BQ24" s="1"/>
      <c r="BR24" s="1"/>
      <c r="BS24" s="1">
        <v>4720</v>
      </c>
      <c r="BX24" s="10" t="s">
        <v>827</v>
      </c>
      <c r="BY24">
        <v>204</v>
      </c>
      <c r="BZ24">
        <v>228</v>
      </c>
      <c r="CA24">
        <v>1</v>
      </c>
      <c r="CB24">
        <v>433</v>
      </c>
      <c r="CJ24" s="10" t="s">
        <v>827</v>
      </c>
      <c r="CK24">
        <v>5</v>
      </c>
      <c r="CL24">
        <v>24</v>
      </c>
      <c r="CM24">
        <v>104</v>
      </c>
      <c r="CN24">
        <v>53</v>
      </c>
      <c r="CO24">
        <v>414</v>
      </c>
      <c r="CP24">
        <v>75</v>
      </c>
      <c r="CQ24">
        <v>76</v>
      </c>
      <c r="CR24">
        <v>62</v>
      </c>
      <c r="CS24">
        <v>49</v>
      </c>
      <c r="CT24">
        <v>32</v>
      </c>
      <c r="CU24">
        <v>23</v>
      </c>
      <c r="CV24">
        <v>15</v>
      </c>
      <c r="CW24">
        <v>13</v>
      </c>
      <c r="CX24">
        <v>945</v>
      </c>
      <c r="CZ24">
        <f t="shared" si="9"/>
        <v>467</v>
      </c>
      <c r="DA24">
        <f t="shared" si="10"/>
        <v>213</v>
      </c>
      <c r="DB24">
        <f t="shared" si="11"/>
        <v>119</v>
      </c>
      <c r="DC24">
        <f t="shared" si="12"/>
        <v>13</v>
      </c>
      <c r="DE24" s="10" t="s">
        <v>827</v>
      </c>
      <c r="DF24">
        <v>512</v>
      </c>
      <c r="DG24">
        <v>433</v>
      </c>
      <c r="DH24">
        <v>945</v>
      </c>
    </row>
    <row r="25" spans="1:112">
      <c r="A25" s="10" t="s">
        <v>828</v>
      </c>
      <c r="B25">
        <v>4214</v>
      </c>
      <c r="C25">
        <v>9712</v>
      </c>
      <c r="D25">
        <v>13926</v>
      </c>
      <c r="N25">
        <f t="shared" si="1"/>
        <v>13926</v>
      </c>
      <c r="O25">
        <f t="shared" si="2"/>
        <v>13926</v>
      </c>
      <c r="P25">
        <f t="shared" si="3"/>
        <v>0</v>
      </c>
      <c r="Q25">
        <f t="shared" si="4"/>
        <v>0</v>
      </c>
      <c r="R25">
        <f t="shared" si="5"/>
        <v>0</v>
      </c>
      <c r="T25" s="10" t="s">
        <v>828</v>
      </c>
      <c r="U25">
        <v>208</v>
      </c>
      <c r="V25">
        <v>781</v>
      </c>
      <c r="W25">
        <v>2228</v>
      </c>
      <c r="X25">
        <v>1159</v>
      </c>
      <c r="Y25">
        <v>5120</v>
      </c>
      <c r="Z25">
        <v>830</v>
      </c>
      <c r="AA25">
        <v>823</v>
      </c>
      <c r="AB25">
        <v>784</v>
      </c>
      <c r="AC25">
        <v>613</v>
      </c>
      <c r="AD25">
        <v>492</v>
      </c>
      <c r="AE25">
        <v>382</v>
      </c>
      <c r="AF25">
        <v>237</v>
      </c>
      <c r="AG25">
        <v>269</v>
      </c>
      <c r="AH25">
        <v>13926</v>
      </c>
      <c r="AJ25">
        <f t="shared" si="6"/>
        <v>6279</v>
      </c>
      <c r="AK25">
        <f t="shared" si="0"/>
        <v>2437</v>
      </c>
      <c r="AL25">
        <f t="shared" si="7"/>
        <v>1724</v>
      </c>
      <c r="AM25">
        <f t="shared" si="8"/>
        <v>269</v>
      </c>
      <c r="AO25" s="262" t="s">
        <v>884</v>
      </c>
      <c r="AP25" s="1">
        <v>6</v>
      </c>
      <c r="AQ25" s="1">
        <v>4</v>
      </c>
      <c r="AR25" s="1">
        <v>4</v>
      </c>
      <c r="AS25" s="1">
        <v>3</v>
      </c>
      <c r="AT25" s="1">
        <v>9110</v>
      </c>
      <c r="AU25" s="1">
        <v>3</v>
      </c>
      <c r="AV25" s="1">
        <v>12</v>
      </c>
      <c r="AW25" s="1">
        <v>84</v>
      </c>
      <c r="AX25" s="1">
        <v>7517</v>
      </c>
      <c r="AY25" s="1">
        <v>1</v>
      </c>
      <c r="AZ25" s="1">
        <v>30</v>
      </c>
      <c r="BA25" s="1"/>
      <c r="BB25" s="1">
        <v>2</v>
      </c>
      <c r="BC25" s="1">
        <v>2</v>
      </c>
      <c r="BD25" s="1">
        <v>488</v>
      </c>
      <c r="BE25" s="1"/>
      <c r="BF25" s="1">
        <v>2618</v>
      </c>
      <c r="BG25" s="1">
        <v>2</v>
      </c>
      <c r="BH25" s="1">
        <v>51</v>
      </c>
      <c r="BI25" s="1">
        <v>4</v>
      </c>
      <c r="BJ25" s="1">
        <v>22</v>
      </c>
      <c r="BK25" s="1">
        <v>5</v>
      </c>
      <c r="BL25" s="1"/>
      <c r="BM25" s="1">
        <v>54</v>
      </c>
      <c r="BN25" s="1"/>
      <c r="BO25" s="1">
        <v>6</v>
      </c>
      <c r="BP25" s="1">
        <v>50</v>
      </c>
      <c r="BQ25" s="1"/>
      <c r="BR25" s="1"/>
      <c r="BS25" s="1">
        <v>20078</v>
      </c>
      <c r="BX25" s="10" t="s">
        <v>828</v>
      </c>
      <c r="BY25">
        <v>320</v>
      </c>
      <c r="BZ25">
        <v>281</v>
      </c>
      <c r="CB25">
        <v>601</v>
      </c>
      <c r="CJ25" s="10" t="s">
        <v>828</v>
      </c>
      <c r="CK25">
        <v>10</v>
      </c>
      <c r="CL25">
        <v>43</v>
      </c>
      <c r="CM25">
        <v>138</v>
      </c>
      <c r="CN25">
        <v>79</v>
      </c>
      <c r="CO25">
        <v>604</v>
      </c>
      <c r="CP25">
        <v>96</v>
      </c>
      <c r="CQ25">
        <v>82</v>
      </c>
      <c r="CR25">
        <v>65</v>
      </c>
      <c r="CS25">
        <v>59</v>
      </c>
      <c r="CT25">
        <v>36</v>
      </c>
      <c r="CU25">
        <v>24</v>
      </c>
      <c r="CV25">
        <v>18</v>
      </c>
      <c r="CW25">
        <v>26</v>
      </c>
      <c r="CX25">
        <v>1280</v>
      </c>
      <c r="CZ25">
        <f t="shared" si="9"/>
        <v>683</v>
      </c>
      <c r="DA25">
        <f t="shared" si="10"/>
        <v>243</v>
      </c>
      <c r="DB25">
        <f t="shared" si="11"/>
        <v>137</v>
      </c>
      <c r="DC25">
        <f t="shared" si="12"/>
        <v>26</v>
      </c>
      <c r="DE25" s="10" t="s">
        <v>828</v>
      </c>
      <c r="DF25">
        <v>679</v>
      </c>
      <c r="DG25">
        <v>601</v>
      </c>
      <c r="DH25">
        <v>1280</v>
      </c>
    </row>
    <row r="26" spans="1:112">
      <c r="A26" s="10" t="s">
        <v>830</v>
      </c>
      <c r="B26">
        <v>9718</v>
      </c>
      <c r="C26">
        <v>9024</v>
      </c>
      <c r="D26">
        <v>18742</v>
      </c>
      <c r="N26">
        <f t="shared" si="1"/>
        <v>18742</v>
      </c>
      <c r="O26">
        <f t="shared" si="2"/>
        <v>18742</v>
      </c>
      <c r="P26">
        <f t="shared" si="3"/>
        <v>0</v>
      </c>
      <c r="Q26">
        <f t="shared" si="4"/>
        <v>0</v>
      </c>
      <c r="R26">
        <f t="shared" si="5"/>
        <v>0</v>
      </c>
      <c r="T26" s="10" t="s">
        <v>830</v>
      </c>
      <c r="U26">
        <v>203</v>
      </c>
      <c r="V26">
        <v>903</v>
      </c>
      <c r="W26">
        <v>2650</v>
      </c>
      <c r="X26">
        <v>1372</v>
      </c>
      <c r="Y26">
        <v>6455</v>
      </c>
      <c r="Z26">
        <v>1036</v>
      </c>
      <c r="AA26">
        <v>1250</v>
      </c>
      <c r="AB26">
        <v>1249</v>
      </c>
      <c r="AC26">
        <v>1126</v>
      </c>
      <c r="AD26">
        <v>931</v>
      </c>
      <c r="AE26">
        <v>628</v>
      </c>
      <c r="AF26">
        <v>419</v>
      </c>
      <c r="AG26">
        <v>520</v>
      </c>
      <c r="AH26">
        <v>18742</v>
      </c>
      <c r="AJ26">
        <f t="shared" si="6"/>
        <v>7827</v>
      </c>
      <c r="AK26">
        <f t="shared" si="0"/>
        <v>3535</v>
      </c>
      <c r="AL26">
        <f t="shared" si="7"/>
        <v>3104</v>
      </c>
      <c r="AM26">
        <f t="shared" si="8"/>
        <v>520</v>
      </c>
      <c r="AO26" s="262" t="s">
        <v>886</v>
      </c>
      <c r="AP26" s="1">
        <v>17</v>
      </c>
      <c r="AQ26" s="1">
        <v>6</v>
      </c>
      <c r="AR26" s="1"/>
      <c r="AS26" s="1">
        <v>1</v>
      </c>
      <c r="AT26" s="1">
        <v>23606</v>
      </c>
      <c r="AU26" s="1"/>
      <c r="AV26" s="1">
        <v>6</v>
      </c>
      <c r="AW26" s="1">
        <v>42</v>
      </c>
      <c r="AX26" s="1">
        <v>21000</v>
      </c>
      <c r="AY26" s="1">
        <v>2</v>
      </c>
      <c r="AZ26" s="1">
        <v>174</v>
      </c>
      <c r="BA26" s="1"/>
      <c r="BB26" s="1">
        <v>2</v>
      </c>
      <c r="BC26" s="1">
        <v>1</v>
      </c>
      <c r="BD26" s="1">
        <v>137</v>
      </c>
      <c r="BE26" s="1">
        <v>1</v>
      </c>
      <c r="BF26" s="1">
        <v>2438</v>
      </c>
      <c r="BG26" s="1">
        <v>1</v>
      </c>
      <c r="BH26" s="1">
        <v>356</v>
      </c>
      <c r="BI26" s="1">
        <v>15</v>
      </c>
      <c r="BJ26" s="1">
        <v>39</v>
      </c>
      <c r="BK26" s="1">
        <v>4</v>
      </c>
      <c r="BL26" s="1"/>
      <c r="BM26" s="1">
        <v>127</v>
      </c>
      <c r="BN26" s="1"/>
      <c r="BO26" s="1">
        <v>16</v>
      </c>
      <c r="BP26" s="1">
        <v>216</v>
      </c>
      <c r="BQ26" s="1"/>
      <c r="BR26" s="1"/>
      <c r="BS26" s="1">
        <v>48207</v>
      </c>
      <c r="BX26" s="10" t="s">
        <v>830</v>
      </c>
      <c r="BY26">
        <v>1602</v>
      </c>
      <c r="BZ26">
        <v>1955</v>
      </c>
      <c r="CA26">
        <v>1</v>
      </c>
      <c r="CB26">
        <v>3558</v>
      </c>
      <c r="CJ26" s="10" t="s">
        <v>830</v>
      </c>
      <c r="CK26">
        <v>53</v>
      </c>
      <c r="CL26">
        <v>233</v>
      </c>
      <c r="CM26">
        <v>856</v>
      </c>
      <c r="CN26">
        <v>441</v>
      </c>
      <c r="CO26">
        <v>3376</v>
      </c>
      <c r="CP26">
        <v>521</v>
      </c>
      <c r="CQ26">
        <v>528</v>
      </c>
      <c r="CR26">
        <v>533</v>
      </c>
      <c r="CS26">
        <v>374</v>
      </c>
      <c r="CT26">
        <v>277</v>
      </c>
      <c r="CU26">
        <v>191</v>
      </c>
      <c r="CV26">
        <v>134</v>
      </c>
      <c r="CW26">
        <v>147</v>
      </c>
      <c r="CX26">
        <v>7664</v>
      </c>
      <c r="CZ26">
        <f t="shared" si="9"/>
        <v>3817</v>
      </c>
      <c r="DA26">
        <f t="shared" si="10"/>
        <v>1582</v>
      </c>
      <c r="DB26">
        <f t="shared" si="11"/>
        <v>976</v>
      </c>
      <c r="DC26">
        <f t="shared" si="12"/>
        <v>147</v>
      </c>
      <c r="DE26" s="10" t="s">
        <v>830</v>
      </c>
      <c r="DF26">
        <v>4106</v>
      </c>
      <c r="DG26">
        <v>3558</v>
      </c>
      <c r="DH26">
        <v>7664</v>
      </c>
    </row>
    <row r="27" spans="1:112">
      <c r="A27" s="10" t="s">
        <v>832</v>
      </c>
      <c r="B27">
        <v>1742</v>
      </c>
      <c r="C27">
        <v>4051</v>
      </c>
      <c r="D27">
        <v>5793</v>
      </c>
      <c r="N27">
        <f t="shared" si="1"/>
        <v>5793</v>
      </c>
      <c r="O27">
        <f t="shared" si="2"/>
        <v>5793</v>
      </c>
      <c r="P27">
        <f t="shared" si="3"/>
        <v>0</v>
      </c>
      <c r="Q27">
        <f t="shared" si="4"/>
        <v>0</v>
      </c>
      <c r="R27">
        <f t="shared" si="5"/>
        <v>0</v>
      </c>
      <c r="T27" s="10" t="s">
        <v>832</v>
      </c>
      <c r="U27">
        <v>93</v>
      </c>
      <c r="V27">
        <v>365</v>
      </c>
      <c r="W27">
        <v>1095</v>
      </c>
      <c r="X27">
        <v>543</v>
      </c>
      <c r="Y27">
        <v>2085</v>
      </c>
      <c r="Z27">
        <v>270</v>
      </c>
      <c r="AA27">
        <v>274</v>
      </c>
      <c r="AB27">
        <v>294</v>
      </c>
      <c r="AC27">
        <v>266</v>
      </c>
      <c r="AD27">
        <v>181</v>
      </c>
      <c r="AE27">
        <v>129</v>
      </c>
      <c r="AF27">
        <v>83</v>
      </c>
      <c r="AG27">
        <v>115</v>
      </c>
      <c r="AH27">
        <v>5793</v>
      </c>
      <c r="AJ27">
        <f t="shared" si="6"/>
        <v>2628</v>
      </c>
      <c r="AK27">
        <f t="shared" si="0"/>
        <v>838</v>
      </c>
      <c r="AL27">
        <f t="shared" si="7"/>
        <v>659</v>
      </c>
      <c r="AM27">
        <f t="shared" si="8"/>
        <v>115</v>
      </c>
      <c r="AO27" s="262" t="s">
        <v>905</v>
      </c>
      <c r="AP27" s="1">
        <v>1</v>
      </c>
      <c r="AQ27" s="1">
        <v>6</v>
      </c>
      <c r="AR27" s="1">
        <v>3</v>
      </c>
      <c r="AS27" s="1">
        <v>3</v>
      </c>
      <c r="AT27" s="1">
        <v>13339</v>
      </c>
      <c r="AU27" s="1">
        <v>3</v>
      </c>
      <c r="AV27" s="1">
        <v>25</v>
      </c>
      <c r="AW27" s="1">
        <v>10</v>
      </c>
      <c r="AX27" s="1">
        <v>6082</v>
      </c>
      <c r="AY27" s="1"/>
      <c r="AZ27" s="1">
        <v>19</v>
      </c>
      <c r="BA27" s="1"/>
      <c r="BB27" s="1"/>
      <c r="BC27" s="1">
        <v>1</v>
      </c>
      <c r="BD27" s="1">
        <v>721</v>
      </c>
      <c r="BE27" s="1"/>
      <c r="BF27" s="1">
        <v>324</v>
      </c>
      <c r="BG27" s="1">
        <v>2</v>
      </c>
      <c r="BH27" s="1">
        <v>6</v>
      </c>
      <c r="BI27" s="1">
        <v>5</v>
      </c>
      <c r="BJ27" s="1"/>
      <c r="BK27" s="1">
        <v>7</v>
      </c>
      <c r="BL27" s="1"/>
      <c r="BM27" s="1">
        <v>33</v>
      </c>
      <c r="BN27" s="1"/>
      <c r="BO27" s="1">
        <v>22</v>
      </c>
      <c r="BP27" s="1">
        <v>7</v>
      </c>
      <c r="BQ27" s="1"/>
      <c r="BR27" s="1"/>
      <c r="BS27" s="1">
        <v>20619</v>
      </c>
      <c r="BX27" s="10" t="s">
        <v>832</v>
      </c>
      <c r="BY27">
        <v>225</v>
      </c>
      <c r="BZ27">
        <v>111</v>
      </c>
      <c r="CB27">
        <v>336</v>
      </c>
      <c r="CJ27" s="10" t="s">
        <v>832</v>
      </c>
      <c r="CK27">
        <v>4</v>
      </c>
      <c r="CL27">
        <v>22</v>
      </c>
      <c r="CM27">
        <v>85</v>
      </c>
      <c r="CN27">
        <v>46</v>
      </c>
      <c r="CO27">
        <v>529</v>
      </c>
      <c r="CP27">
        <v>47</v>
      </c>
      <c r="CQ27">
        <v>28</v>
      </c>
      <c r="CR27">
        <v>29</v>
      </c>
      <c r="CS27">
        <v>12</v>
      </c>
      <c r="CT27">
        <v>9</v>
      </c>
      <c r="CU27">
        <v>6</v>
      </c>
      <c r="CV27">
        <v>1</v>
      </c>
      <c r="CW27">
        <v>4</v>
      </c>
      <c r="CX27">
        <v>822</v>
      </c>
      <c r="CZ27">
        <f t="shared" si="9"/>
        <v>575</v>
      </c>
      <c r="DA27">
        <f t="shared" si="10"/>
        <v>104</v>
      </c>
      <c r="DB27">
        <f t="shared" si="11"/>
        <v>28</v>
      </c>
      <c r="DC27">
        <f t="shared" si="12"/>
        <v>4</v>
      </c>
      <c r="DE27" s="10" t="s">
        <v>832</v>
      </c>
      <c r="DF27">
        <v>486</v>
      </c>
      <c r="DG27">
        <v>336</v>
      </c>
      <c r="DH27">
        <v>822</v>
      </c>
    </row>
    <row r="28" spans="1:112">
      <c r="A28" s="10" t="s">
        <v>833</v>
      </c>
      <c r="B28">
        <v>2194</v>
      </c>
      <c r="C28">
        <v>3815</v>
      </c>
      <c r="D28">
        <v>6009</v>
      </c>
      <c r="N28">
        <f t="shared" si="1"/>
        <v>6009</v>
      </c>
      <c r="O28">
        <f t="shared" si="2"/>
        <v>6009</v>
      </c>
      <c r="P28">
        <f t="shared" si="3"/>
        <v>0</v>
      </c>
      <c r="Q28">
        <f t="shared" si="4"/>
        <v>0</v>
      </c>
      <c r="R28">
        <f t="shared" si="5"/>
        <v>0</v>
      </c>
      <c r="T28" s="10" t="s">
        <v>833</v>
      </c>
      <c r="U28">
        <v>90</v>
      </c>
      <c r="V28">
        <v>330</v>
      </c>
      <c r="W28">
        <v>1009</v>
      </c>
      <c r="X28">
        <v>491</v>
      </c>
      <c r="Y28">
        <v>2190</v>
      </c>
      <c r="Z28">
        <v>328</v>
      </c>
      <c r="AA28">
        <v>314</v>
      </c>
      <c r="AB28">
        <v>298</v>
      </c>
      <c r="AC28">
        <v>220</v>
      </c>
      <c r="AD28">
        <v>222</v>
      </c>
      <c r="AE28">
        <v>149</v>
      </c>
      <c r="AF28">
        <v>125</v>
      </c>
      <c r="AG28">
        <v>243</v>
      </c>
      <c r="AH28">
        <v>6009</v>
      </c>
      <c r="AJ28">
        <f t="shared" si="6"/>
        <v>2681</v>
      </c>
      <c r="AK28">
        <f t="shared" si="0"/>
        <v>940</v>
      </c>
      <c r="AL28">
        <f t="shared" si="7"/>
        <v>716</v>
      </c>
      <c r="AM28">
        <f t="shared" si="8"/>
        <v>243</v>
      </c>
      <c r="AO28" s="262" t="s">
        <v>908</v>
      </c>
      <c r="AP28" s="1">
        <v>1</v>
      </c>
      <c r="AQ28" s="1">
        <v>8</v>
      </c>
      <c r="AR28" s="1"/>
      <c r="AS28" s="1"/>
      <c r="AT28" s="1">
        <v>11404</v>
      </c>
      <c r="AU28" s="1">
        <v>1</v>
      </c>
      <c r="AV28" s="1"/>
      <c r="AW28" s="1">
        <v>39</v>
      </c>
      <c r="AX28" s="1">
        <v>18975</v>
      </c>
      <c r="AY28" s="1"/>
      <c r="AZ28" s="1">
        <v>39</v>
      </c>
      <c r="BA28" s="1"/>
      <c r="BB28" s="1">
        <v>2</v>
      </c>
      <c r="BC28" s="1"/>
      <c r="BD28" s="1">
        <v>5</v>
      </c>
      <c r="BE28" s="1">
        <v>1</v>
      </c>
      <c r="BF28" s="1">
        <v>10</v>
      </c>
      <c r="BG28" s="1"/>
      <c r="BH28" s="1"/>
      <c r="BI28" s="1">
        <v>4</v>
      </c>
      <c r="BJ28" s="1"/>
      <c r="BK28" s="1">
        <v>3</v>
      </c>
      <c r="BL28" s="1"/>
      <c r="BM28" s="1">
        <v>46</v>
      </c>
      <c r="BN28" s="1"/>
      <c r="BO28" s="1">
        <v>4</v>
      </c>
      <c r="BP28" s="1">
        <v>72</v>
      </c>
      <c r="BQ28" s="1"/>
      <c r="BR28" s="1"/>
      <c r="BS28" s="1">
        <v>30614</v>
      </c>
      <c r="BX28" s="10" t="s">
        <v>833</v>
      </c>
      <c r="BY28">
        <v>483</v>
      </c>
      <c r="BZ28">
        <v>448</v>
      </c>
      <c r="CB28">
        <v>931</v>
      </c>
      <c r="CJ28" s="10" t="s">
        <v>833</v>
      </c>
      <c r="CK28">
        <v>23</v>
      </c>
      <c r="CL28">
        <v>90</v>
      </c>
      <c r="CM28">
        <v>266</v>
      </c>
      <c r="CN28">
        <v>111</v>
      </c>
      <c r="CO28">
        <v>1167</v>
      </c>
      <c r="CP28">
        <v>103</v>
      </c>
      <c r="CQ28">
        <v>83</v>
      </c>
      <c r="CR28">
        <v>60</v>
      </c>
      <c r="CS28">
        <v>58</v>
      </c>
      <c r="CT28">
        <v>22</v>
      </c>
      <c r="CU28">
        <v>9</v>
      </c>
      <c r="CV28">
        <v>9</v>
      </c>
      <c r="CW28">
        <v>19</v>
      </c>
      <c r="CX28">
        <v>2020</v>
      </c>
      <c r="CZ28">
        <f t="shared" si="9"/>
        <v>1278</v>
      </c>
      <c r="DA28">
        <f t="shared" si="10"/>
        <v>246</v>
      </c>
      <c r="DB28">
        <f t="shared" si="11"/>
        <v>98</v>
      </c>
      <c r="DC28">
        <f t="shared" si="12"/>
        <v>19</v>
      </c>
      <c r="DE28" s="10" t="s">
        <v>833</v>
      </c>
      <c r="DF28">
        <v>1089</v>
      </c>
      <c r="DG28">
        <v>931</v>
      </c>
      <c r="DH28">
        <v>2020</v>
      </c>
    </row>
    <row r="29" spans="1:112">
      <c r="A29" s="10" t="s">
        <v>834</v>
      </c>
      <c r="B29">
        <v>13802</v>
      </c>
      <c r="C29">
        <v>9072</v>
      </c>
      <c r="D29">
        <v>22874</v>
      </c>
      <c r="N29">
        <f t="shared" si="1"/>
        <v>22874</v>
      </c>
      <c r="O29">
        <f t="shared" si="2"/>
        <v>22874</v>
      </c>
      <c r="P29">
        <f t="shared" si="3"/>
        <v>0</v>
      </c>
      <c r="Q29">
        <f t="shared" si="4"/>
        <v>0</v>
      </c>
      <c r="R29">
        <f t="shared" si="5"/>
        <v>0</v>
      </c>
      <c r="T29" s="10" t="s">
        <v>834</v>
      </c>
      <c r="U29">
        <v>421</v>
      </c>
      <c r="V29">
        <v>1508</v>
      </c>
      <c r="W29">
        <v>5034</v>
      </c>
      <c r="X29">
        <v>2482</v>
      </c>
      <c r="Y29">
        <v>7585</v>
      </c>
      <c r="Z29">
        <v>1096</v>
      </c>
      <c r="AA29">
        <v>1039</v>
      </c>
      <c r="AB29">
        <v>997</v>
      </c>
      <c r="AC29">
        <v>814</v>
      </c>
      <c r="AD29">
        <v>576</v>
      </c>
      <c r="AE29">
        <v>472</v>
      </c>
      <c r="AF29">
        <v>299</v>
      </c>
      <c r="AG29">
        <v>551</v>
      </c>
      <c r="AH29">
        <v>22874</v>
      </c>
      <c r="AJ29">
        <f t="shared" si="6"/>
        <v>10067</v>
      </c>
      <c r="AK29">
        <f t="shared" si="0"/>
        <v>3132</v>
      </c>
      <c r="AL29">
        <f t="shared" si="7"/>
        <v>2161</v>
      </c>
      <c r="AM29">
        <f t="shared" si="8"/>
        <v>551</v>
      </c>
      <c r="AO29" s="262" t="s">
        <v>923</v>
      </c>
      <c r="AP29" s="1">
        <v>539</v>
      </c>
      <c r="AQ29" s="1">
        <v>10</v>
      </c>
      <c r="AR29" s="1">
        <v>1</v>
      </c>
      <c r="AS29" s="1">
        <v>3</v>
      </c>
      <c r="AT29" s="1">
        <v>34796</v>
      </c>
      <c r="AU29" s="1">
        <v>47</v>
      </c>
      <c r="AV29" s="1">
        <v>80</v>
      </c>
      <c r="AW29" s="1">
        <v>111</v>
      </c>
      <c r="AX29" s="1">
        <v>58355</v>
      </c>
      <c r="AY29" s="1">
        <v>13</v>
      </c>
      <c r="AZ29" s="1">
        <v>621</v>
      </c>
      <c r="BA29" s="1"/>
      <c r="BB29" s="1">
        <v>16</v>
      </c>
      <c r="BC29" s="1">
        <v>15</v>
      </c>
      <c r="BD29" s="1">
        <v>159</v>
      </c>
      <c r="BE29" s="1">
        <v>4</v>
      </c>
      <c r="BF29" s="1">
        <v>1790</v>
      </c>
      <c r="BG29" s="1">
        <v>14</v>
      </c>
      <c r="BH29" s="1">
        <v>61</v>
      </c>
      <c r="BI29" s="1">
        <v>53</v>
      </c>
      <c r="BJ29" s="1">
        <v>69</v>
      </c>
      <c r="BK29" s="1">
        <v>22</v>
      </c>
      <c r="BL29" s="1">
        <v>1</v>
      </c>
      <c r="BM29" s="1">
        <v>258</v>
      </c>
      <c r="BN29" s="1"/>
      <c r="BO29" s="1">
        <v>69</v>
      </c>
      <c r="BP29" s="1">
        <v>1203</v>
      </c>
      <c r="BQ29" s="1"/>
      <c r="BR29" s="1"/>
      <c r="BS29" s="1">
        <v>98310</v>
      </c>
      <c r="BX29" s="10" t="s">
        <v>834</v>
      </c>
      <c r="BY29">
        <v>403</v>
      </c>
      <c r="BZ29">
        <v>216</v>
      </c>
      <c r="CB29">
        <v>619</v>
      </c>
      <c r="CJ29" s="10" t="s">
        <v>834</v>
      </c>
      <c r="CK29">
        <v>13</v>
      </c>
      <c r="CL29">
        <v>49</v>
      </c>
      <c r="CM29">
        <v>153</v>
      </c>
      <c r="CN29">
        <v>76</v>
      </c>
      <c r="CO29">
        <v>933</v>
      </c>
      <c r="CP29">
        <v>116</v>
      </c>
      <c r="CQ29">
        <v>86</v>
      </c>
      <c r="CR29">
        <v>68</v>
      </c>
      <c r="CS29">
        <v>33</v>
      </c>
      <c r="CT29">
        <v>9</v>
      </c>
      <c r="CU29">
        <v>13</v>
      </c>
      <c r="CV29">
        <v>4</v>
      </c>
      <c r="CW29">
        <v>9</v>
      </c>
      <c r="CX29">
        <v>1562</v>
      </c>
      <c r="CZ29">
        <f t="shared" si="9"/>
        <v>1009</v>
      </c>
      <c r="DA29">
        <f t="shared" si="10"/>
        <v>270</v>
      </c>
      <c r="DB29">
        <f t="shared" si="11"/>
        <v>59</v>
      </c>
      <c r="DC29">
        <f t="shared" si="12"/>
        <v>9</v>
      </c>
      <c r="DE29" s="10" t="s">
        <v>834</v>
      </c>
      <c r="DF29">
        <v>943</v>
      </c>
      <c r="DG29">
        <v>619</v>
      </c>
      <c r="DH29">
        <v>1562</v>
      </c>
    </row>
    <row r="30" spans="1:112">
      <c r="A30" s="10" t="s">
        <v>835</v>
      </c>
      <c r="B30">
        <v>1319</v>
      </c>
      <c r="C30">
        <v>5548</v>
      </c>
      <c r="D30">
        <v>6867</v>
      </c>
      <c r="N30">
        <f t="shared" si="1"/>
        <v>6867</v>
      </c>
      <c r="O30">
        <f t="shared" si="2"/>
        <v>6867</v>
      </c>
      <c r="P30">
        <f t="shared" si="3"/>
        <v>0</v>
      </c>
      <c r="Q30">
        <f t="shared" si="4"/>
        <v>0</v>
      </c>
      <c r="R30">
        <f t="shared" si="5"/>
        <v>0</v>
      </c>
      <c r="T30" s="10" t="s">
        <v>835</v>
      </c>
      <c r="U30">
        <v>87</v>
      </c>
      <c r="V30">
        <v>373</v>
      </c>
      <c r="W30">
        <v>1081</v>
      </c>
      <c r="X30">
        <v>570</v>
      </c>
      <c r="Y30">
        <v>2719</v>
      </c>
      <c r="Z30">
        <v>404</v>
      </c>
      <c r="AA30">
        <v>371</v>
      </c>
      <c r="AB30">
        <v>348</v>
      </c>
      <c r="AC30">
        <v>264</v>
      </c>
      <c r="AD30">
        <v>232</v>
      </c>
      <c r="AE30">
        <v>162</v>
      </c>
      <c r="AF30">
        <v>113</v>
      </c>
      <c r="AG30">
        <v>143</v>
      </c>
      <c r="AH30">
        <v>6867</v>
      </c>
      <c r="AJ30">
        <f t="shared" si="6"/>
        <v>3289</v>
      </c>
      <c r="AK30">
        <f t="shared" si="0"/>
        <v>1123</v>
      </c>
      <c r="AL30">
        <f t="shared" si="7"/>
        <v>771</v>
      </c>
      <c r="AM30">
        <f t="shared" si="8"/>
        <v>143</v>
      </c>
      <c r="AO30" s="262" t="s">
        <v>930</v>
      </c>
      <c r="AP30" s="1">
        <v>10</v>
      </c>
      <c r="AQ30" s="1">
        <v>1</v>
      </c>
      <c r="AR30" s="1"/>
      <c r="AS30" s="1"/>
      <c r="AT30" s="1">
        <v>2441</v>
      </c>
      <c r="AU30" s="1"/>
      <c r="AV30" s="1"/>
      <c r="AW30" s="1">
        <v>10</v>
      </c>
      <c r="AX30" s="1">
        <v>3723</v>
      </c>
      <c r="AY30" s="1">
        <v>1</v>
      </c>
      <c r="AZ30" s="1">
        <v>12</v>
      </c>
      <c r="BA30" s="1"/>
      <c r="BB30" s="1"/>
      <c r="BC30" s="1"/>
      <c r="BD30" s="1">
        <v>6</v>
      </c>
      <c r="BE30" s="1"/>
      <c r="BF30" s="1">
        <v>1132</v>
      </c>
      <c r="BG30" s="1"/>
      <c r="BH30" s="1">
        <v>1</v>
      </c>
      <c r="BI30" s="1">
        <v>1</v>
      </c>
      <c r="BJ30" s="1">
        <v>5</v>
      </c>
      <c r="BK30" s="1"/>
      <c r="BL30" s="1"/>
      <c r="BM30" s="1">
        <v>48</v>
      </c>
      <c r="BN30" s="1"/>
      <c r="BO30" s="1">
        <v>1</v>
      </c>
      <c r="BP30" s="1">
        <v>26</v>
      </c>
      <c r="BQ30" s="1"/>
      <c r="BR30" s="1"/>
      <c r="BS30" s="1">
        <v>7418</v>
      </c>
      <c r="BX30" s="10" t="s">
        <v>835</v>
      </c>
      <c r="BY30">
        <v>160</v>
      </c>
      <c r="BZ30">
        <v>136</v>
      </c>
      <c r="CB30">
        <v>296</v>
      </c>
      <c r="CJ30" s="10" t="s">
        <v>835</v>
      </c>
      <c r="CK30">
        <v>4</v>
      </c>
      <c r="CL30">
        <v>25</v>
      </c>
      <c r="CM30">
        <v>82</v>
      </c>
      <c r="CN30">
        <v>41</v>
      </c>
      <c r="CO30">
        <v>299</v>
      </c>
      <c r="CP30">
        <v>36</v>
      </c>
      <c r="CQ30">
        <v>35</v>
      </c>
      <c r="CR30">
        <v>21</v>
      </c>
      <c r="CS30">
        <v>16</v>
      </c>
      <c r="CT30">
        <v>14</v>
      </c>
      <c r="CU30">
        <v>18</v>
      </c>
      <c r="CV30">
        <v>7</v>
      </c>
      <c r="CW30">
        <v>4</v>
      </c>
      <c r="CX30">
        <v>602</v>
      </c>
      <c r="CZ30">
        <f t="shared" si="9"/>
        <v>340</v>
      </c>
      <c r="DA30">
        <f t="shared" si="10"/>
        <v>92</v>
      </c>
      <c r="DB30">
        <f t="shared" si="11"/>
        <v>55</v>
      </c>
      <c r="DC30">
        <f t="shared" si="12"/>
        <v>4</v>
      </c>
      <c r="DE30" s="10" t="s">
        <v>835</v>
      </c>
      <c r="DF30">
        <v>306</v>
      </c>
      <c r="DG30">
        <v>296</v>
      </c>
      <c r="DH30">
        <v>602</v>
      </c>
    </row>
    <row r="31" spans="1:112">
      <c r="A31" s="10" t="s">
        <v>837</v>
      </c>
      <c r="B31">
        <v>14682</v>
      </c>
      <c r="C31">
        <v>2095</v>
      </c>
      <c r="D31">
        <v>16777</v>
      </c>
      <c r="N31">
        <f t="shared" si="1"/>
        <v>16777</v>
      </c>
      <c r="O31">
        <f t="shared" si="2"/>
        <v>16777</v>
      </c>
      <c r="P31">
        <f t="shared" si="3"/>
        <v>0</v>
      </c>
      <c r="Q31">
        <f t="shared" si="4"/>
        <v>0</v>
      </c>
      <c r="R31">
        <f t="shared" si="5"/>
        <v>0</v>
      </c>
      <c r="T31" s="10" t="s">
        <v>837</v>
      </c>
      <c r="U31">
        <v>178</v>
      </c>
      <c r="V31">
        <v>658</v>
      </c>
      <c r="W31">
        <v>1655</v>
      </c>
      <c r="X31">
        <v>964</v>
      </c>
      <c r="Y31">
        <v>5822</v>
      </c>
      <c r="Z31">
        <v>969</v>
      </c>
      <c r="AA31">
        <v>1174</v>
      </c>
      <c r="AB31">
        <v>1440</v>
      </c>
      <c r="AC31">
        <v>1287</v>
      </c>
      <c r="AD31">
        <v>959</v>
      </c>
      <c r="AE31">
        <v>683</v>
      </c>
      <c r="AF31">
        <v>447</v>
      </c>
      <c r="AG31">
        <v>541</v>
      </c>
      <c r="AH31">
        <v>16777</v>
      </c>
      <c r="AJ31">
        <f t="shared" si="6"/>
        <v>6786</v>
      </c>
      <c r="AK31">
        <f t="shared" si="0"/>
        <v>3583</v>
      </c>
      <c r="AL31">
        <f t="shared" si="7"/>
        <v>3376</v>
      </c>
      <c r="AM31">
        <f t="shared" si="8"/>
        <v>541</v>
      </c>
      <c r="AO31" s="13" t="s">
        <v>673</v>
      </c>
      <c r="AP31" s="154">
        <v>26</v>
      </c>
      <c r="AQ31" s="154">
        <v>111</v>
      </c>
      <c r="AR31" s="154"/>
      <c r="AS31" s="154">
        <v>47</v>
      </c>
      <c r="AT31" s="154">
        <v>93532</v>
      </c>
      <c r="AU31" s="154">
        <v>14</v>
      </c>
      <c r="AV31" s="154">
        <v>179</v>
      </c>
      <c r="AW31" s="154">
        <v>127</v>
      </c>
      <c r="AX31" s="154">
        <v>36191</v>
      </c>
      <c r="AY31" s="154">
        <v>21</v>
      </c>
      <c r="AZ31" s="154">
        <v>46</v>
      </c>
      <c r="BA31" s="154">
        <v>3</v>
      </c>
      <c r="BB31" s="154">
        <v>1</v>
      </c>
      <c r="BC31" s="154">
        <v>41</v>
      </c>
      <c r="BD31" s="154">
        <v>2901</v>
      </c>
      <c r="BE31" s="154">
        <v>33</v>
      </c>
      <c r="BF31" s="154">
        <v>741</v>
      </c>
      <c r="BG31" s="154">
        <v>1</v>
      </c>
      <c r="BH31" s="154">
        <v>6</v>
      </c>
      <c r="BI31" s="154">
        <v>80</v>
      </c>
      <c r="BJ31" s="154">
        <v>123</v>
      </c>
      <c r="BK31" s="154">
        <v>25</v>
      </c>
      <c r="BL31" s="154"/>
      <c r="BM31" s="154">
        <v>353</v>
      </c>
      <c r="BN31" s="154">
        <v>1</v>
      </c>
      <c r="BO31" s="154">
        <v>82</v>
      </c>
      <c r="BP31" s="154">
        <v>566</v>
      </c>
      <c r="BQ31" s="154"/>
      <c r="BR31" s="154"/>
      <c r="BS31" s="1">
        <v>135251</v>
      </c>
      <c r="BX31" s="10" t="s">
        <v>837</v>
      </c>
      <c r="BY31">
        <v>19096</v>
      </c>
      <c r="BZ31">
        <v>19611</v>
      </c>
      <c r="CA31">
        <v>117</v>
      </c>
      <c r="CB31">
        <v>38824</v>
      </c>
      <c r="CJ31" s="10" t="s">
        <v>837</v>
      </c>
      <c r="CK31">
        <v>518</v>
      </c>
      <c r="CL31">
        <v>2672</v>
      </c>
      <c r="CM31">
        <v>7820</v>
      </c>
      <c r="CN31">
        <v>3790</v>
      </c>
      <c r="CO31">
        <v>34237</v>
      </c>
      <c r="CP31">
        <v>4692</v>
      </c>
      <c r="CQ31">
        <v>5049</v>
      </c>
      <c r="CR31">
        <v>4990</v>
      </c>
      <c r="CS31">
        <v>4048</v>
      </c>
      <c r="CT31">
        <v>3063</v>
      </c>
      <c r="CU31">
        <v>2204</v>
      </c>
      <c r="CV31">
        <v>1420</v>
      </c>
      <c r="CW31">
        <v>1556</v>
      </c>
      <c r="CX31">
        <v>76059</v>
      </c>
      <c r="CZ31">
        <f t="shared" si="9"/>
        <v>38027</v>
      </c>
      <c r="DA31">
        <f t="shared" si="10"/>
        <v>14731</v>
      </c>
      <c r="DB31">
        <f t="shared" si="11"/>
        <v>10735</v>
      </c>
      <c r="DC31">
        <f t="shared" si="12"/>
        <v>1556</v>
      </c>
      <c r="DE31" s="10" t="s">
        <v>837</v>
      </c>
      <c r="DF31">
        <v>37235</v>
      </c>
      <c r="DG31">
        <v>38824</v>
      </c>
      <c r="DH31">
        <v>76059</v>
      </c>
    </row>
    <row r="32" spans="1:112">
      <c r="A32" s="10" t="s">
        <v>838</v>
      </c>
      <c r="B32">
        <v>1781</v>
      </c>
      <c r="C32">
        <v>4531</v>
      </c>
      <c r="D32">
        <v>6312</v>
      </c>
      <c r="N32">
        <f t="shared" si="1"/>
        <v>6312</v>
      </c>
      <c r="O32">
        <f t="shared" si="2"/>
        <v>6312</v>
      </c>
      <c r="P32">
        <f t="shared" si="3"/>
        <v>0</v>
      </c>
      <c r="Q32">
        <f t="shared" si="4"/>
        <v>0</v>
      </c>
      <c r="R32">
        <f t="shared" si="5"/>
        <v>0</v>
      </c>
      <c r="T32" s="10" t="s">
        <v>838</v>
      </c>
      <c r="U32">
        <v>64</v>
      </c>
      <c r="V32">
        <v>309</v>
      </c>
      <c r="W32">
        <v>1106</v>
      </c>
      <c r="X32">
        <v>552</v>
      </c>
      <c r="Y32">
        <v>2388</v>
      </c>
      <c r="Z32">
        <v>345</v>
      </c>
      <c r="AA32">
        <v>315</v>
      </c>
      <c r="AB32">
        <v>327</v>
      </c>
      <c r="AC32">
        <v>279</v>
      </c>
      <c r="AD32">
        <v>218</v>
      </c>
      <c r="AE32">
        <v>159</v>
      </c>
      <c r="AF32">
        <v>114</v>
      </c>
      <c r="AG32">
        <v>136</v>
      </c>
      <c r="AH32">
        <v>6312</v>
      </c>
      <c r="AJ32">
        <f t="shared" si="6"/>
        <v>2940</v>
      </c>
      <c r="AK32">
        <f t="shared" si="0"/>
        <v>987</v>
      </c>
      <c r="AL32">
        <f t="shared" si="7"/>
        <v>770</v>
      </c>
      <c r="AM32">
        <f t="shared" si="8"/>
        <v>136</v>
      </c>
      <c r="AO32" s="262" t="s">
        <v>803</v>
      </c>
      <c r="AP32" s="1">
        <v>1</v>
      </c>
      <c r="AQ32" s="1">
        <v>5</v>
      </c>
      <c r="AR32" s="1"/>
      <c r="AS32" s="1">
        <v>4</v>
      </c>
      <c r="AT32" s="1">
        <v>11699</v>
      </c>
      <c r="AU32" s="1">
        <v>2</v>
      </c>
      <c r="AV32" s="1">
        <v>14</v>
      </c>
      <c r="AW32" s="1">
        <v>15</v>
      </c>
      <c r="AX32" s="1">
        <v>4575</v>
      </c>
      <c r="AY32" s="1">
        <v>2</v>
      </c>
      <c r="AZ32" s="1">
        <v>2</v>
      </c>
      <c r="BA32" s="1">
        <v>2</v>
      </c>
      <c r="BB32" s="1"/>
      <c r="BC32" s="1">
        <v>5</v>
      </c>
      <c r="BD32" s="1">
        <v>847</v>
      </c>
      <c r="BE32" s="1">
        <v>3</v>
      </c>
      <c r="BF32" s="1"/>
      <c r="BG32" s="1"/>
      <c r="BH32" s="1"/>
      <c r="BI32" s="1">
        <v>11</v>
      </c>
      <c r="BJ32" s="1">
        <v>9</v>
      </c>
      <c r="BK32" s="1">
        <v>3</v>
      </c>
      <c r="BL32" s="1"/>
      <c r="BM32" s="1">
        <v>46</v>
      </c>
      <c r="BN32" s="1"/>
      <c r="BO32" s="1">
        <v>5</v>
      </c>
      <c r="BP32" s="1">
        <v>115</v>
      </c>
      <c r="BQ32" s="1"/>
      <c r="BR32" s="1"/>
      <c r="BS32" s="1">
        <v>17365</v>
      </c>
      <c r="BX32" s="10" t="s">
        <v>838</v>
      </c>
      <c r="BY32">
        <v>151</v>
      </c>
      <c r="BZ32">
        <v>102</v>
      </c>
      <c r="CB32">
        <v>253</v>
      </c>
      <c r="CJ32" s="10" t="s">
        <v>838</v>
      </c>
      <c r="CK32">
        <v>2</v>
      </c>
      <c r="CL32">
        <v>16</v>
      </c>
      <c r="CM32">
        <v>59</v>
      </c>
      <c r="CN32">
        <v>31</v>
      </c>
      <c r="CO32">
        <v>251</v>
      </c>
      <c r="CP32">
        <v>32</v>
      </c>
      <c r="CQ32">
        <v>30</v>
      </c>
      <c r="CR32">
        <v>28</v>
      </c>
      <c r="CS32">
        <v>27</v>
      </c>
      <c r="CT32">
        <v>16</v>
      </c>
      <c r="CU32">
        <v>9</v>
      </c>
      <c r="CV32">
        <v>11</v>
      </c>
      <c r="CW32">
        <v>11</v>
      </c>
      <c r="CX32">
        <v>523</v>
      </c>
      <c r="CZ32">
        <f t="shared" si="9"/>
        <v>282</v>
      </c>
      <c r="DA32">
        <f t="shared" si="10"/>
        <v>90</v>
      </c>
      <c r="DB32">
        <f t="shared" si="11"/>
        <v>63</v>
      </c>
      <c r="DC32">
        <f t="shared" si="12"/>
        <v>11</v>
      </c>
      <c r="DE32" s="10" t="s">
        <v>838</v>
      </c>
      <c r="DF32">
        <v>270</v>
      </c>
      <c r="DG32">
        <v>253</v>
      </c>
      <c r="DH32">
        <v>523</v>
      </c>
    </row>
    <row r="33" spans="1:112">
      <c r="A33" s="10" t="s">
        <v>839</v>
      </c>
      <c r="B33">
        <v>3759</v>
      </c>
      <c r="C33">
        <v>7071</v>
      </c>
      <c r="D33">
        <v>10830</v>
      </c>
      <c r="N33">
        <f t="shared" si="1"/>
        <v>10830</v>
      </c>
      <c r="O33">
        <f t="shared" si="2"/>
        <v>10830</v>
      </c>
      <c r="P33">
        <f t="shared" si="3"/>
        <v>0</v>
      </c>
      <c r="Q33">
        <f t="shared" si="4"/>
        <v>0</v>
      </c>
      <c r="R33">
        <f t="shared" si="5"/>
        <v>0</v>
      </c>
      <c r="T33" s="10" t="s">
        <v>839</v>
      </c>
      <c r="U33">
        <v>132</v>
      </c>
      <c r="V33">
        <v>524</v>
      </c>
      <c r="W33">
        <v>1639</v>
      </c>
      <c r="X33">
        <v>855</v>
      </c>
      <c r="Y33">
        <v>3523</v>
      </c>
      <c r="Z33">
        <v>572</v>
      </c>
      <c r="AA33">
        <v>636</v>
      </c>
      <c r="AB33">
        <v>677</v>
      </c>
      <c r="AC33">
        <v>627</v>
      </c>
      <c r="AD33">
        <v>546</v>
      </c>
      <c r="AE33">
        <v>391</v>
      </c>
      <c r="AF33">
        <v>302</v>
      </c>
      <c r="AG33">
        <v>406</v>
      </c>
      <c r="AH33">
        <v>10830</v>
      </c>
      <c r="AJ33">
        <f t="shared" si="6"/>
        <v>4378</v>
      </c>
      <c r="AK33">
        <f t="shared" si="0"/>
        <v>1885</v>
      </c>
      <c r="AL33">
        <f t="shared" si="7"/>
        <v>1866</v>
      </c>
      <c r="AM33">
        <f t="shared" si="8"/>
        <v>406</v>
      </c>
      <c r="AO33" s="262" t="s">
        <v>811</v>
      </c>
      <c r="AP33" s="1">
        <v>1</v>
      </c>
      <c r="AQ33" s="1">
        <v>8</v>
      </c>
      <c r="AR33" s="1"/>
      <c r="AS33" s="1">
        <v>1</v>
      </c>
      <c r="AT33" s="1">
        <v>7494</v>
      </c>
      <c r="AU33" s="1">
        <v>1</v>
      </c>
      <c r="AV33" s="1">
        <v>3</v>
      </c>
      <c r="AW33" s="1">
        <v>25</v>
      </c>
      <c r="AX33" s="1">
        <v>7040</v>
      </c>
      <c r="AY33" s="1">
        <v>1</v>
      </c>
      <c r="AZ33" s="1">
        <v>2</v>
      </c>
      <c r="BA33" s="1"/>
      <c r="BB33" s="1"/>
      <c r="BC33" s="1">
        <v>5</v>
      </c>
      <c r="BD33" s="1">
        <v>118</v>
      </c>
      <c r="BE33" s="1"/>
      <c r="BF33" s="1">
        <v>2</v>
      </c>
      <c r="BG33" s="1"/>
      <c r="BH33" s="1"/>
      <c r="BI33" s="1">
        <v>7</v>
      </c>
      <c r="BJ33" s="1">
        <v>7</v>
      </c>
      <c r="BK33" s="1">
        <v>3</v>
      </c>
      <c r="BL33" s="1"/>
      <c r="BM33" s="1">
        <v>17</v>
      </c>
      <c r="BN33" s="1"/>
      <c r="BO33" s="1">
        <v>1</v>
      </c>
      <c r="BP33" s="1">
        <v>33</v>
      </c>
      <c r="BQ33" s="1"/>
      <c r="BR33" s="1"/>
      <c r="BS33" s="1">
        <v>14769</v>
      </c>
      <c r="BX33" s="10" t="s">
        <v>839</v>
      </c>
      <c r="BY33">
        <v>618</v>
      </c>
      <c r="BZ33">
        <v>560</v>
      </c>
      <c r="CB33">
        <v>1178</v>
      </c>
      <c r="CJ33" s="10" t="s">
        <v>839</v>
      </c>
      <c r="CK33">
        <v>29</v>
      </c>
      <c r="CL33">
        <v>128</v>
      </c>
      <c r="CM33">
        <v>288</v>
      </c>
      <c r="CN33">
        <v>139</v>
      </c>
      <c r="CO33">
        <v>1552</v>
      </c>
      <c r="CP33">
        <v>153</v>
      </c>
      <c r="CQ33">
        <v>137</v>
      </c>
      <c r="CR33">
        <v>103</v>
      </c>
      <c r="CS33">
        <v>86</v>
      </c>
      <c r="CT33">
        <v>49</v>
      </c>
      <c r="CU33">
        <v>36</v>
      </c>
      <c r="CV33">
        <v>27</v>
      </c>
      <c r="CW33">
        <v>37</v>
      </c>
      <c r="CX33">
        <v>2764</v>
      </c>
      <c r="CZ33">
        <f t="shared" si="9"/>
        <v>1691</v>
      </c>
      <c r="DA33">
        <f t="shared" si="10"/>
        <v>393</v>
      </c>
      <c r="DB33">
        <f t="shared" si="11"/>
        <v>198</v>
      </c>
      <c r="DC33">
        <f t="shared" si="12"/>
        <v>37</v>
      </c>
      <c r="DE33" s="10" t="s">
        <v>839</v>
      </c>
      <c r="DF33">
        <v>1586</v>
      </c>
      <c r="DG33">
        <v>1178</v>
      </c>
      <c r="DH33">
        <v>2764</v>
      </c>
    </row>
    <row r="34" spans="1:112">
      <c r="A34" s="10" t="s">
        <v>785</v>
      </c>
      <c r="B34">
        <v>1651</v>
      </c>
      <c r="C34">
        <v>1345</v>
      </c>
      <c r="D34">
        <v>2996</v>
      </c>
      <c r="N34">
        <f t="shared" si="1"/>
        <v>2996</v>
      </c>
      <c r="O34">
        <f t="shared" si="2"/>
        <v>2996</v>
      </c>
      <c r="P34">
        <f t="shared" si="3"/>
        <v>0</v>
      </c>
      <c r="Q34">
        <f t="shared" si="4"/>
        <v>0</v>
      </c>
      <c r="R34">
        <f t="shared" si="5"/>
        <v>0</v>
      </c>
      <c r="T34" s="10" t="s">
        <v>785</v>
      </c>
      <c r="U34">
        <v>31</v>
      </c>
      <c r="V34">
        <v>127</v>
      </c>
      <c r="W34">
        <v>418</v>
      </c>
      <c r="X34">
        <v>204</v>
      </c>
      <c r="Y34">
        <v>942</v>
      </c>
      <c r="Z34">
        <v>156</v>
      </c>
      <c r="AA34">
        <v>200</v>
      </c>
      <c r="AB34">
        <v>215</v>
      </c>
      <c r="AC34">
        <v>219</v>
      </c>
      <c r="AD34">
        <v>139</v>
      </c>
      <c r="AE34">
        <v>115</v>
      </c>
      <c r="AF34">
        <v>112</v>
      </c>
      <c r="AG34">
        <v>118</v>
      </c>
      <c r="AH34">
        <v>2996</v>
      </c>
      <c r="AJ34">
        <f t="shared" si="6"/>
        <v>1146</v>
      </c>
      <c r="AK34">
        <f t="shared" si="0"/>
        <v>571</v>
      </c>
      <c r="AL34">
        <f t="shared" si="7"/>
        <v>585</v>
      </c>
      <c r="AM34">
        <f t="shared" si="8"/>
        <v>118</v>
      </c>
      <c r="AO34" s="262" t="s">
        <v>847</v>
      </c>
      <c r="AP34" s="1">
        <v>1</v>
      </c>
      <c r="AQ34" s="1"/>
      <c r="AR34" s="1"/>
      <c r="AS34" s="1">
        <v>15</v>
      </c>
      <c r="AT34" s="1">
        <v>5048</v>
      </c>
      <c r="AU34" s="1">
        <v>2</v>
      </c>
      <c r="AV34" s="1">
        <v>3</v>
      </c>
      <c r="AW34" s="1">
        <v>2</v>
      </c>
      <c r="AX34" s="1">
        <v>1250</v>
      </c>
      <c r="AY34" s="1"/>
      <c r="AZ34" s="1">
        <v>2</v>
      </c>
      <c r="BA34" s="1"/>
      <c r="BB34" s="1"/>
      <c r="BC34" s="1"/>
      <c r="BD34" s="1">
        <v>9</v>
      </c>
      <c r="BE34" s="1">
        <v>6</v>
      </c>
      <c r="BF34" s="1"/>
      <c r="BG34" s="1"/>
      <c r="BH34" s="1"/>
      <c r="BI34" s="1">
        <v>6</v>
      </c>
      <c r="BJ34" s="1"/>
      <c r="BK34" s="1">
        <v>2</v>
      </c>
      <c r="BL34" s="1"/>
      <c r="BM34" s="1">
        <v>14</v>
      </c>
      <c r="BN34" s="1"/>
      <c r="BO34" s="1">
        <v>8</v>
      </c>
      <c r="BP34" s="1">
        <v>17</v>
      </c>
      <c r="BQ34" s="1"/>
      <c r="BR34" s="1"/>
      <c r="BS34" s="1">
        <v>6385</v>
      </c>
      <c r="BX34" s="10" t="s">
        <v>785</v>
      </c>
      <c r="BY34">
        <v>164</v>
      </c>
      <c r="BZ34">
        <v>233</v>
      </c>
      <c r="CB34">
        <v>397</v>
      </c>
      <c r="CJ34" s="10" t="s">
        <v>785</v>
      </c>
      <c r="CK34">
        <v>4</v>
      </c>
      <c r="CL34">
        <v>27</v>
      </c>
      <c r="CM34">
        <v>99</v>
      </c>
      <c r="CN34">
        <v>48</v>
      </c>
      <c r="CO34">
        <v>333</v>
      </c>
      <c r="CP34">
        <v>44</v>
      </c>
      <c r="CQ34">
        <v>54</v>
      </c>
      <c r="CR34">
        <v>66</v>
      </c>
      <c r="CS34">
        <v>49</v>
      </c>
      <c r="CT34">
        <v>36</v>
      </c>
      <c r="CU34">
        <v>34</v>
      </c>
      <c r="CV34">
        <v>25</v>
      </c>
      <c r="CW34">
        <v>32</v>
      </c>
      <c r="CX34">
        <v>851</v>
      </c>
      <c r="CZ34">
        <f t="shared" si="9"/>
        <v>381</v>
      </c>
      <c r="DA34">
        <f t="shared" si="10"/>
        <v>164</v>
      </c>
      <c r="DB34">
        <f t="shared" si="11"/>
        <v>144</v>
      </c>
      <c r="DC34">
        <f t="shared" si="12"/>
        <v>32</v>
      </c>
      <c r="DE34" s="10" t="s">
        <v>785</v>
      </c>
      <c r="DF34">
        <v>454</v>
      </c>
      <c r="DG34">
        <v>397</v>
      </c>
      <c r="DH34">
        <v>851</v>
      </c>
    </row>
    <row r="35" spans="1:112">
      <c r="A35" s="10" t="s">
        <v>840</v>
      </c>
      <c r="B35">
        <v>2016</v>
      </c>
      <c r="C35">
        <v>1467</v>
      </c>
      <c r="D35">
        <v>3483</v>
      </c>
      <c r="N35">
        <f t="shared" si="1"/>
        <v>3483</v>
      </c>
      <c r="O35">
        <f t="shared" si="2"/>
        <v>3483</v>
      </c>
      <c r="P35">
        <f t="shared" si="3"/>
        <v>0</v>
      </c>
      <c r="Q35">
        <f t="shared" si="4"/>
        <v>0</v>
      </c>
      <c r="R35">
        <f t="shared" si="5"/>
        <v>0</v>
      </c>
      <c r="T35" s="10" t="s">
        <v>840</v>
      </c>
      <c r="U35">
        <v>35</v>
      </c>
      <c r="V35">
        <v>124</v>
      </c>
      <c r="W35">
        <v>454</v>
      </c>
      <c r="X35">
        <v>285</v>
      </c>
      <c r="Y35">
        <v>1100</v>
      </c>
      <c r="Z35">
        <v>200</v>
      </c>
      <c r="AA35">
        <v>247</v>
      </c>
      <c r="AB35">
        <v>245</v>
      </c>
      <c r="AC35">
        <v>242</v>
      </c>
      <c r="AD35">
        <v>211</v>
      </c>
      <c r="AE35">
        <v>142</v>
      </c>
      <c r="AF35">
        <v>103</v>
      </c>
      <c r="AG35">
        <v>95</v>
      </c>
      <c r="AH35">
        <v>3483</v>
      </c>
      <c r="AJ35">
        <f t="shared" si="6"/>
        <v>1385</v>
      </c>
      <c r="AK35">
        <f t="shared" si="0"/>
        <v>692</v>
      </c>
      <c r="AL35">
        <f t="shared" si="7"/>
        <v>698</v>
      </c>
      <c r="AM35">
        <f t="shared" si="8"/>
        <v>95</v>
      </c>
      <c r="AO35" s="262" t="s">
        <v>892</v>
      </c>
      <c r="AP35" s="1">
        <v>4</v>
      </c>
      <c r="AQ35" s="1">
        <v>44</v>
      </c>
      <c r="AR35" s="1"/>
      <c r="AS35" s="1"/>
      <c r="AT35" s="1">
        <v>15015</v>
      </c>
      <c r="AU35" s="1">
        <v>1</v>
      </c>
      <c r="AV35" s="1"/>
      <c r="AW35" s="1">
        <v>37</v>
      </c>
      <c r="AX35" s="1">
        <v>5886</v>
      </c>
      <c r="AY35" s="1">
        <v>10</v>
      </c>
      <c r="AZ35" s="1">
        <v>12</v>
      </c>
      <c r="BA35" s="1"/>
      <c r="BB35" s="1"/>
      <c r="BC35" s="1">
        <v>1</v>
      </c>
      <c r="BD35" s="1">
        <v>7</v>
      </c>
      <c r="BE35" s="1"/>
      <c r="BF35" s="1">
        <v>29</v>
      </c>
      <c r="BG35" s="1"/>
      <c r="BH35" s="1"/>
      <c r="BI35" s="1">
        <v>10</v>
      </c>
      <c r="BJ35" s="1">
        <v>61</v>
      </c>
      <c r="BK35" s="1">
        <v>3</v>
      </c>
      <c r="BL35" s="1"/>
      <c r="BM35" s="1">
        <v>127</v>
      </c>
      <c r="BN35" s="1"/>
      <c r="BO35" s="1">
        <v>8</v>
      </c>
      <c r="BP35" s="1">
        <v>174</v>
      </c>
      <c r="BQ35" s="1"/>
      <c r="BR35" s="1"/>
      <c r="BS35" s="1">
        <v>21429</v>
      </c>
      <c r="BX35" s="10" t="s">
        <v>840</v>
      </c>
      <c r="BY35">
        <v>170</v>
      </c>
      <c r="BZ35">
        <v>202</v>
      </c>
      <c r="CB35">
        <v>372</v>
      </c>
      <c r="CJ35" s="10" t="s">
        <v>840</v>
      </c>
      <c r="CK35">
        <v>8</v>
      </c>
      <c r="CL35">
        <v>28</v>
      </c>
      <c r="CM35">
        <v>84</v>
      </c>
      <c r="CN35">
        <v>42</v>
      </c>
      <c r="CO35">
        <v>375</v>
      </c>
      <c r="CP35">
        <v>44</v>
      </c>
      <c r="CQ35">
        <v>44</v>
      </c>
      <c r="CR35">
        <v>36</v>
      </c>
      <c r="CS35">
        <v>39</v>
      </c>
      <c r="CT35">
        <v>35</v>
      </c>
      <c r="CU35">
        <v>19</v>
      </c>
      <c r="CV35">
        <v>14</v>
      </c>
      <c r="CW35">
        <v>22</v>
      </c>
      <c r="CX35">
        <v>790</v>
      </c>
      <c r="CZ35">
        <f t="shared" si="9"/>
        <v>417</v>
      </c>
      <c r="DA35">
        <f t="shared" si="10"/>
        <v>124</v>
      </c>
      <c r="DB35">
        <f t="shared" si="11"/>
        <v>107</v>
      </c>
      <c r="DC35">
        <f t="shared" si="12"/>
        <v>22</v>
      </c>
      <c r="DE35" s="10" t="s">
        <v>840</v>
      </c>
      <c r="DF35">
        <v>418</v>
      </c>
      <c r="DG35">
        <v>372</v>
      </c>
      <c r="DH35">
        <v>790</v>
      </c>
    </row>
    <row r="36" spans="1:112">
      <c r="A36" s="10" t="s">
        <v>841</v>
      </c>
      <c r="B36">
        <v>19681</v>
      </c>
      <c r="C36">
        <v>8156</v>
      </c>
      <c r="D36">
        <v>27837</v>
      </c>
      <c r="N36">
        <f t="shared" si="1"/>
        <v>27837</v>
      </c>
      <c r="O36">
        <f t="shared" si="2"/>
        <v>27837</v>
      </c>
      <c r="P36">
        <f t="shared" si="3"/>
        <v>0</v>
      </c>
      <c r="Q36">
        <f t="shared" si="4"/>
        <v>0</v>
      </c>
      <c r="R36">
        <f t="shared" si="5"/>
        <v>0</v>
      </c>
      <c r="T36" s="10" t="s">
        <v>841</v>
      </c>
      <c r="U36">
        <v>531</v>
      </c>
      <c r="V36">
        <v>1904</v>
      </c>
      <c r="W36">
        <v>4979</v>
      </c>
      <c r="X36">
        <v>2478</v>
      </c>
      <c r="Y36">
        <v>11242</v>
      </c>
      <c r="Z36">
        <v>1268</v>
      </c>
      <c r="AA36">
        <v>1162</v>
      </c>
      <c r="AB36">
        <v>1184</v>
      </c>
      <c r="AC36">
        <v>905</v>
      </c>
      <c r="AD36">
        <v>736</v>
      </c>
      <c r="AE36">
        <v>531</v>
      </c>
      <c r="AF36">
        <v>344</v>
      </c>
      <c r="AG36">
        <v>573</v>
      </c>
      <c r="AH36">
        <v>27837</v>
      </c>
      <c r="AJ36">
        <f t="shared" si="6"/>
        <v>13720</v>
      </c>
      <c r="AK36">
        <f t="shared" si="0"/>
        <v>3614</v>
      </c>
      <c r="AL36">
        <f t="shared" si="7"/>
        <v>2516</v>
      </c>
      <c r="AM36">
        <f t="shared" si="8"/>
        <v>573</v>
      </c>
      <c r="AO36" s="262" t="s">
        <v>910</v>
      </c>
      <c r="AP36" s="1">
        <v>3</v>
      </c>
      <c r="AQ36" s="1">
        <v>5</v>
      </c>
      <c r="AR36" s="1"/>
      <c r="AS36" s="1">
        <v>4</v>
      </c>
      <c r="AT36" s="1">
        <v>8911</v>
      </c>
      <c r="AU36" s="1">
        <v>6</v>
      </c>
      <c r="AV36" s="1">
        <v>18</v>
      </c>
      <c r="AW36" s="1">
        <v>4</v>
      </c>
      <c r="AX36" s="1">
        <v>4155</v>
      </c>
      <c r="AY36" s="1"/>
      <c r="AZ36" s="1">
        <v>7</v>
      </c>
      <c r="BA36" s="1"/>
      <c r="BB36" s="1"/>
      <c r="BC36" s="1">
        <v>1</v>
      </c>
      <c r="BD36" s="1">
        <v>308</v>
      </c>
      <c r="BE36" s="1"/>
      <c r="BF36" s="1">
        <v>3</v>
      </c>
      <c r="BG36" s="1"/>
      <c r="BH36" s="1">
        <v>2</v>
      </c>
      <c r="BI36" s="1">
        <v>6</v>
      </c>
      <c r="BJ36" s="1">
        <v>2</v>
      </c>
      <c r="BK36" s="1">
        <v>1</v>
      </c>
      <c r="BL36" s="1"/>
      <c r="BM36" s="1">
        <v>5</v>
      </c>
      <c r="BN36" s="1"/>
      <c r="BO36" s="1">
        <v>19</v>
      </c>
      <c r="BP36" s="1">
        <v>20</v>
      </c>
      <c r="BQ36" s="1"/>
      <c r="BR36" s="1"/>
      <c r="BS36" s="1">
        <v>13480</v>
      </c>
      <c r="BX36" s="10" t="s">
        <v>841</v>
      </c>
      <c r="BY36">
        <v>3692</v>
      </c>
      <c r="BZ36">
        <v>9459</v>
      </c>
      <c r="CA36">
        <v>12</v>
      </c>
      <c r="CB36">
        <v>13163</v>
      </c>
      <c r="CJ36" s="10" t="s">
        <v>841</v>
      </c>
      <c r="CK36">
        <v>446</v>
      </c>
      <c r="CL36">
        <v>1812</v>
      </c>
      <c r="CM36">
        <v>4730</v>
      </c>
      <c r="CN36">
        <v>2287</v>
      </c>
      <c r="CO36">
        <v>13039</v>
      </c>
      <c r="CP36">
        <v>1562</v>
      </c>
      <c r="CQ36">
        <v>1342</v>
      </c>
      <c r="CR36">
        <v>1120</v>
      </c>
      <c r="CS36">
        <v>814</v>
      </c>
      <c r="CT36">
        <v>456</v>
      </c>
      <c r="CU36">
        <v>223</v>
      </c>
      <c r="CV36">
        <v>119</v>
      </c>
      <c r="CW36">
        <v>132</v>
      </c>
      <c r="CX36">
        <v>28082</v>
      </c>
      <c r="CZ36">
        <f t="shared" si="9"/>
        <v>15326</v>
      </c>
      <c r="DA36">
        <f t="shared" si="10"/>
        <v>4024</v>
      </c>
      <c r="DB36">
        <f t="shared" si="11"/>
        <v>1612</v>
      </c>
      <c r="DC36">
        <f t="shared" si="12"/>
        <v>132</v>
      </c>
      <c r="DE36" s="10" t="s">
        <v>841</v>
      </c>
      <c r="DF36">
        <v>14919</v>
      </c>
      <c r="DG36">
        <v>13163</v>
      </c>
      <c r="DH36">
        <v>28082</v>
      </c>
    </row>
    <row r="37" spans="1:112">
      <c r="A37" s="10" t="s">
        <v>842</v>
      </c>
      <c r="B37">
        <v>8896</v>
      </c>
      <c r="C37">
        <v>6963</v>
      </c>
      <c r="D37">
        <v>15859</v>
      </c>
      <c r="N37">
        <f t="shared" si="1"/>
        <v>15859</v>
      </c>
      <c r="O37">
        <f t="shared" si="2"/>
        <v>15859</v>
      </c>
      <c r="P37">
        <f t="shared" si="3"/>
        <v>0</v>
      </c>
      <c r="Q37">
        <f t="shared" si="4"/>
        <v>0</v>
      </c>
      <c r="R37">
        <f t="shared" si="5"/>
        <v>0</v>
      </c>
      <c r="T37" s="10" t="s">
        <v>842</v>
      </c>
      <c r="U37">
        <v>224</v>
      </c>
      <c r="V37">
        <v>965</v>
      </c>
      <c r="W37">
        <v>2259</v>
      </c>
      <c r="X37">
        <v>1112</v>
      </c>
      <c r="Y37">
        <v>5858</v>
      </c>
      <c r="Z37">
        <v>928</v>
      </c>
      <c r="AA37">
        <v>914</v>
      </c>
      <c r="AB37">
        <v>919</v>
      </c>
      <c r="AC37">
        <v>754</v>
      </c>
      <c r="AD37">
        <v>640</v>
      </c>
      <c r="AE37">
        <v>478</v>
      </c>
      <c r="AF37">
        <v>325</v>
      </c>
      <c r="AG37">
        <v>483</v>
      </c>
      <c r="AH37">
        <v>15859</v>
      </c>
      <c r="AJ37">
        <f t="shared" si="6"/>
        <v>6970</v>
      </c>
      <c r="AK37">
        <f t="shared" ref="AK37:AK68" si="13">Z37+AA37+AB37</f>
        <v>2761</v>
      </c>
      <c r="AL37">
        <f t="shared" si="7"/>
        <v>2197</v>
      </c>
      <c r="AM37">
        <f t="shared" si="8"/>
        <v>483</v>
      </c>
      <c r="AO37" s="262" t="s">
        <v>914</v>
      </c>
      <c r="AP37" s="1">
        <v>3</v>
      </c>
      <c r="AQ37" s="1">
        <v>1</v>
      </c>
      <c r="AR37" s="1"/>
      <c r="AS37" s="1">
        <v>8</v>
      </c>
      <c r="AT37" s="1">
        <v>4607</v>
      </c>
      <c r="AU37" s="1"/>
      <c r="AV37" s="1">
        <v>12</v>
      </c>
      <c r="AW37" s="1">
        <v>5</v>
      </c>
      <c r="AX37" s="1">
        <v>1442</v>
      </c>
      <c r="AY37" s="1"/>
      <c r="AZ37" s="1">
        <v>2</v>
      </c>
      <c r="BA37" s="1"/>
      <c r="BB37" s="1"/>
      <c r="BC37" s="1">
        <v>21</v>
      </c>
      <c r="BD37" s="1">
        <v>4</v>
      </c>
      <c r="BE37" s="1">
        <v>5</v>
      </c>
      <c r="BF37" s="1"/>
      <c r="BG37" s="1"/>
      <c r="BH37" s="1"/>
      <c r="BI37" s="1">
        <v>13</v>
      </c>
      <c r="BJ37" s="1">
        <v>5</v>
      </c>
      <c r="BK37" s="1">
        <v>4</v>
      </c>
      <c r="BL37" s="1"/>
      <c r="BM37" s="1">
        <v>9</v>
      </c>
      <c r="BN37" s="1">
        <v>1</v>
      </c>
      <c r="BO37" s="1">
        <v>4</v>
      </c>
      <c r="BP37" s="1">
        <v>28</v>
      </c>
      <c r="BQ37" s="1"/>
      <c r="BR37" s="1"/>
      <c r="BS37" s="1">
        <v>6174</v>
      </c>
      <c r="BX37" s="10" t="s">
        <v>842</v>
      </c>
      <c r="BY37">
        <v>8082</v>
      </c>
      <c r="BZ37">
        <v>9446</v>
      </c>
      <c r="CA37">
        <v>20</v>
      </c>
      <c r="CB37">
        <v>17548</v>
      </c>
      <c r="CJ37" s="10" t="s">
        <v>842</v>
      </c>
      <c r="CK37">
        <v>353</v>
      </c>
      <c r="CL37">
        <v>1641</v>
      </c>
      <c r="CM37">
        <v>4481</v>
      </c>
      <c r="CN37">
        <v>2110</v>
      </c>
      <c r="CO37">
        <v>16412</v>
      </c>
      <c r="CP37">
        <v>2219</v>
      </c>
      <c r="CQ37">
        <v>1939</v>
      </c>
      <c r="CR37">
        <v>1798</v>
      </c>
      <c r="CS37">
        <v>1501</v>
      </c>
      <c r="CT37">
        <v>1084</v>
      </c>
      <c r="CU37">
        <v>805</v>
      </c>
      <c r="CV37">
        <v>463</v>
      </c>
      <c r="CW37">
        <v>466</v>
      </c>
      <c r="CX37">
        <v>35272</v>
      </c>
      <c r="CZ37">
        <f t="shared" si="9"/>
        <v>18522</v>
      </c>
      <c r="DA37">
        <f t="shared" si="10"/>
        <v>5956</v>
      </c>
      <c r="DB37">
        <f t="shared" si="11"/>
        <v>3853</v>
      </c>
      <c r="DC37">
        <f t="shared" si="12"/>
        <v>466</v>
      </c>
      <c r="DE37" s="10" t="s">
        <v>842</v>
      </c>
      <c r="DF37">
        <v>17724</v>
      </c>
      <c r="DG37">
        <v>17548</v>
      </c>
      <c r="DH37">
        <v>35272</v>
      </c>
    </row>
    <row r="38" spans="1:112">
      <c r="A38" s="10" t="s">
        <v>843</v>
      </c>
      <c r="B38">
        <v>1086</v>
      </c>
      <c r="C38">
        <v>465</v>
      </c>
      <c r="D38">
        <v>1551</v>
      </c>
      <c r="N38">
        <f t="shared" si="1"/>
        <v>1551</v>
      </c>
      <c r="O38">
        <f t="shared" si="2"/>
        <v>1551</v>
      </c>
      <c r="P38">
        <f t="shared" si="3"/>
        <v>0</v>
      </c>
      <c r="Q38">
        <f t="shared" si="4"/>
        <v>0</v>
      </c>
      <c r="R38">
        <f t="shared" si="5"/>
        <v>0</v>
      </c>
      <c r="T38" s="10" t="s">
        <v>843</v>
      </c>
      <c r="U38">
        <v>6</v>
      </c>
      <c r="V38">
        <v>58</v>
      </c>
      <c r="W38">
        <v>160</v>
      </c>
      <c r="X38">
        <v>104</v>
      </c>
      <c r="Y38">
        <v>489</v>
      </c>
      <c r="Z38">
        <v>93</v>
      </c>
      <c r="AA38">
        <v>101</v>
      </c>
      <c r="AB38">
        <v>137</v>
      </c>
      <c r="AC38">
        <v>113</v>
      </c>
      <c r="AD38">
        <v>98</v>
      </c>
      <c r="AE38">
        <v>66</v>
      </c>
      <c r="AF38">
        <v>61</v>
      </c>
      <c r="AG38">
        <v>65</v>
      </c>
      <c r="AH38">
        <v>1551</v>
      </c>
      <c r="AJ38">
        <f t="shared" si="6"/>
        <v>593</v>
      </c>
      <c r="AK38">
        <f t="shared" si="13"/>
        <v>331</v>
      </c>
      <c r="AL38">
        <f t="shared" si="7"/>
        <v>338</v>
      </c>
      <c r="AM38">
        <f t="shared" si="8"/>
        <v>65</v>
      </c>
      <c r="AO38" s="262" t="s">
        <v>916</v>
      </c>
      <c r="AP38" s="1">
        <v>5</v>
      </c>
      <c r="AQ38" s="1">
        <v>13</v>
      </c>
      <c r="AR38" s="1"/>
      <c r="AS38" s="1">
        <v>15</v>
      </c>
      <c r="AT38" s="1">
        <v>17163</v>
      </c>
      <c r="AU38" s="1">
        <v>1</v>
      </c>
      <c r="AV38" s="1">
        <v>22</v>
      </c>
      <c r="AW38" s="1">
        <v>16</v>
      </c>
      <c r="AX38" s="1">
        <v>5458</v>
      </c>
      <c r="AY38" s="1">
        <v>3</v>
      </c>
      <c r="AZ38" s="1">
        <v>7</v>
      </c>
      <c r="BA38" s="1"/>
      <c r="BB38" s="1"/>
      <c r="BC38" s="1">
        <v>1</v>
      </c>
      <c r="BD38" s="1">
        <v>794</v>
      </c>
      <c r="BE38" s="1"/>
      <c r="BF38" s="1">
        <v>699</v>
      </c>
      <c r="BG38" s="1"/>
      <c r="BH38" s="1">
        <v>2</v>
      </c>
      <c r="BI38" s="1">
        <v>13</v>
      </c>
      <c r="BJ38" s="1">
        <v>18</v>
      </c>
      <c r="BK38" s="1">
        <v>4</v>
      </c>
      <c r="BL38" s="1"/>
      <c r="BM38" s="1">
        <v>91</v>
      </c>
      <c r="BN38" s="1"/>
      <c r="BO38" s="1">
        <v>4</v>
      </c>
      <c r="BP38" s="1">
        <v>69</v>
      </c>
      <c r="BQ38" s="1"/>
      <c r="BR38" s="1"/>
      <c r="BS38" s="1">
        <v>24398</v>
      </c>
      <c r="BX38" s="10" t="s">
        <v>843</v>
      </c>
      <c r="BY38">
        <v>251</v>
      </c>
      <c r="BZ38">
        <v>301</v>
      </c>
      <c r="CB38">
        <v>552</v>
      </c>
      <c r="CJ38" s="10" t="s">
        <v>843</v>
      </c>
      <c r="CK38">
        <v>5</v>
      </c>
      <c r="CL38">
        <v>33</v>
      </c>
      <c r="CM38">
        <v>110</v>
      </c>
      <c r="CN38">
        <v>79</v>
      </c>
      <c r="CO38">
        <v>442</v>
      </c>
      <c r="CP38">
        <v>105</v>
      </c>
      <c r="CQ38">
        <v>102</v>
      </c>
      <c r="CR38">
        <v>113</v>
      </c>
      <c r="CS38">
        <v>77</v>
      </c>
      <c r="CT38">
        <v>46</v>
      </c>
      <c r="CU38">
        <v>34</v>
      </c>
      <c r="CV38">
        <v>29</v>
      </c>
      <c r="CW38">
        <v>46</v>
      </c>
      <c r="CX38">
        <v>1221</v>
      </c>
      <c r="CZ38">
        <f t="shared" si="9"/>
        <v>521</v>
      </c>
      <c r="DA38">
        <f t="shared" si="10"/>
        <v>320</v>
      </c>
      <c r="DB38">
        <f t="shared" si="11"/>
        <v>186</v>
      </c>
      <c r="DC38">
        <f t="shared" si="12"/>
        <v>46</v>
      </c>
      <c r="DE38" s="10" t="s">
        <v>843</v>
      </c>
      <c r="DF38">
        <v>669</v>
      </c>
      <c r="DG38">
        <v>552</v>
      </c>
      <c r="DH38">
        <v>1221</v>
      </c>
    </row>
    <row r="39" spans="1:112">
      <c r="A39" s="10" t="s">
        <v>844</v>
      </c>
      <c r="B39">
        <v>60331</v>
      </c>
      <c r="C39">
        <v>14705</v>
      </c>
      <c r="D39">
        <v>75036</v>
      </c>
      <c r="N39">
        <f t="shared" si="1"/>
        <v>75036</v>
      </c>
      <c r="O39">
        <f t="shared" si="2"/>
        <v>75036</v>
      </c>
      <c r="P39">
        <f t="shared" si="3"/>
        <v>0</v>
      </c>
      <c r="Q39">
        <f t="shared" si="4"/>
        <v>0</v>
      </c>
      <c r="R39">
        <f t="shared" si="5"/>
        <v>0</v>
      </c>
      <c r="T39" s="10" t="s">
        <v>844</v>
      </c>
      <c r="U39">
        <v>1172</v>
      </c>
      <c r="V39">
        <v>5156</v>
      </c>
      <c r="W39">
        <v>14053</v>
      </c>
      <c r="X39">
        <v>6657</v>
      </c>
      <c r="Y39">
        <v>26582</v>
      </c>
      <c r="Z39">
        <v>3859</v>
      </c>
      <c r="AA39">
        <v>3938</v>
      </c>
      <c r="AB39">
        <v>3695</v>
      </c>
      <c r="AC39">
        <v>3223</v>
      </c>
      <c r="AD39">
        <v>2365</v>
      </c>
      <c r="AE39">
        <v>1694</v>
      </c>
      <c r="AF39">
        <v>1069</v>
      </c>
      <c r="AG39">
        <v>1573</v>
      </c>
      <c r="AH39">
        <v>75036</v>
      </c>
      <c r="AJ39">
        <f t="shared" si="6"/>
        <v>33239</v>
      </c>
      <c r="AK39">
        <f t="shared" si="13"/>
        <v>11492</v>
      </c>
      <c r="AL39">
        <f t="shared" si="7"/>
        <v>8351</v>
      </c>
      <c r="AM39">
        <f t="shared" si="8"/>
        <v>1573</v>
      </c>
      <c r="AO39" s="262" t="s">
        <v>928</v>
      </c>
      <c r="AP39" s="1">
        <v>3</v>
      </c>
      <c r="AQ39" s="1">
        <v>3</v>
      </c>
      <c r="AR39" s="1"/>
      <c r="AS39" s="1"/>
      <c r="AT39" s="1">
        <v>8237</v>
      </c>
      <c r="AU39" s="1"/>
      <c r="AV39" s="1">
        <v>61</v>
      </c>
      <c r="AW39" s="1">
        <v>6</v>
      </c>
      <c r="AX39" s="1">
        <v>2360</v>
      </c>
      <c r="AY39" s="1"/>
      <c r="AZ39" s="1">
        <v>6</v>
      </c>
      <c r="BA39" s="1"/>
      <c r="BB39" s="1">
        <v>1</v>
      </c>
      <c r="BC39" s="1">
        <v>2</v>
      </c>
      <c r="BD39" s="1">
        <v>130</v>
      </c>
      <c r="BE39" s="1">
        <v>3</v>
      </c>
      <c r="BF39" s="1">
        <v>7</v>
      </c>
      <c r="BG39" s="1">
        <v>1</v>
      </c>
      <c r="BH39" s="1">
        <v>1</v>
      </c>
      <c r="BI39" s="1">
        <v>2</v>
      </c>
      <c r="BJ39" s="1">
        <v>8</v>
      </c>
      <c r="BK39" s="1">
        <v>3</v>
      </c>
      <c r="BL39" s="1"/>
      <c r="BM39" s="1">
        <v>15</v>
      </c>
      <c r="BN39" s="1"/>
      <c r="BO39" s="1">
        <v>15</v>
      </c>
      <c r="BP39" s="1">
        <v>28</v>
      </c>
      <c r="BQ39" s="1"/>
      <c r="BR39" s="1"/>
      <c r="BS39" s="1">
        <v>10892</v>
      </c>
      <c r="BX39" s="10" t="s">
        <v>844</v>
      </c>
      <c r="BY39">
        <v>5286</v>
      </c>
      <c r="BZ39">
        <v>5658</v>
      </c>
      <c r="CA39">
        <v>1</v>
      </c>
      <c r="CB39">
        <v>10945</v>
      </c>
      <c r="CJ39" s="10" t="s">
        <v>844</v>
      </c>
      <c r="CK39">
        <v>250</v>
      </c>
      <c r="CL39">
        <v>1137</v>
      </c>
      <c r="CM39">
        <v>3388</v>
      </c>
      <c r="CN39">
        <v>1503</v>
      </c>
      <c r="CO39">
        <v>11745</v>
      </c>
      <c r="CP39">
        <v>1451</v>
      </c>
      <c r="CQ39">
        <v>1262</v>
      </c>
      <c r="CR39">
        <v>1053</v>
      </c>
      <c r="CS39">
        <v>677</v>
      </c>
      <c r="CT39">
        <v>412</v>
      </c>
      <c r="CU39">
        <v>259</v>
      </c>
      <c r="CV39">
        <v>127</v>
      </c>
      <c r="CW39">
        <v>167</v>
      </c>
      <c r="CX39">
        <v>23431</v>
      </c>
      <c r="CZ39">
        <f t="shared" si="9"/>
        <v>13248</v>
      </c>
      <c r="DA39">
        <f t="shared" si="10"/>
        <v>3766</v>
      </c>
      <c r="DB39">
        <f t="shared" si="11"/>
        <v>1475</v>
      </c>
      <c r="DC39">
        <f t="shared" si="12"/>
        <v>167</v>
      </c>
      <c r="DE39" s="10" t="s">
        <v>844</v>
      </c>
      <c r="DF39">
        <v>12486</v>
      </c>
      <c r="DG39">
        <v>10945</v>
      </c>
      <c r="DH39">
        <v>23431</v>
      </c>
    </row>
    <row r="40" spans="1:112">
      <c r="A40" s="10" t="s">
        <v>846</v>
      </c>
      <c r="B40">
        <v>27184</v>
      </c>
      <c r="C40">
        <v>10823</v>
      </c>
      <c r="D40">
        <v>38007</v>
      </c>
      <c r="N40">
        <f t="shared" si="1"/>
        <v>38007</v>
      </c>
      <c r="O40">
        <f t="shared" si="2"/>
        <v>38007</v>
      </c>
      <c r="P40">
        <f t="shared" si="3"/>
        <v>0</v>
      </c>
      <c r="Q40">
        <f t="shared" si="4"/>
        <v>0</v>
      </c>
      <c r="R40">
        <f t="shared" si="5"/>
        <v>0</v>
      </c>
      <c r="T40" s="10" t="s">
        <v>846</v>
      </c>
      <c r="U40">
        <v>729</v>
      </c>
      <c r="V40">
        <v>2699</v>
      </c>
      <c r="W40">
        <v>7165</v>
      </c>
      <c r="X40">
        <v>3471</v>
      </c>
      <c r="Y40">
        <v>14434</v>
      </c>
      <c r="Z40">
        <v>1692</v>
      </c>
      <c r="AA40">
        <v>1692</v>
      </c>
      <c r="AB40">
        <v>1572</v>
      </c>
      <c r="AC40">
        <v>1355</v>
      </c>
      <c r="AD40">
        <v>984</v>
      </c>
      <c r="AE40">
        <v>797</v>
      </c>
      <c r="AF40">
        <v>558</v>
      </c>
      <c r="AG40">
        <v>859</v>
      </c>
      <c r="AH40">
        <v>38007</v>
      </c>
      <c r="AJ40">
        <f t="shared" si="6"/>
        <v>17905</v>
      </c>
      <c r="AK40">
        <f t="shared" si="13"/>
        <v>4956</v>
      </c>
      <c r="AL40">
        <f t="shared" si="7"/>
        <v>3694</v>
      </c>
      <c r="AM40">
        <f t="shared" si="8"/>
        <v>859</v>
      </c>
      <c r="AO40" s="262" t="s">
        <v>931</v>
      </c>
      <c r="AP40" s="1">
        <v>2</v>
      </c>
      <c r="AQ40" s="1">
        <v>4</v>
      </c>
      <c r="AR40" s="1"/>
      <c r="AS40" s="1"/>
      <c r="AT40" s="1">
        <v>4472</v>
      </c>
      <c r="AU40" s="1"/>
      <c r="AV40" s="1">
        <v>6</v>
      </c>
      <c r="AW40" s="1">
        <v>1</v>
      </c>
      <c r="AX40" s="1">
        <v>872</v>
      </c>
      <c r="AY40" s="1"/>
      <c r="AZ40" s="1">
        <v>3</v>
      </c>
      <c r="BA40" s="1"/>
      <c r="BB40" s="1"/>
      <c r="BC40" s="1"/>
      <c r="BD40" s="1">
        <v>38</v>
      </c>
      <c r="BE40" s="1">
        <v>1</v>
      </c>
      <c r="BF40" s="1">
        <v>1</v>
      </c>
      <c r="BG40" s="1"/>
      <c r="BH40" s="1">
        <v>1</v>
      </c>
      <c r="BI40" s="1">
        <v>3</v>
      </c>
      <c r="BJ40" s="1">
        <v>2</v>
      </c>
      <c r="BK40" s="1"/>
      <c r="BL40" s="1"/>
      <c r="BM40" s="1">
        <v>4</v>
      </c>
      <c r="BN40" s="1"/>
      <c r="BO40" s="1">
        <v>8</v>
      </c>
      <c r="BP40" s="1">
        <v>36</v>
      </c>
      <c r="BQ40" s="1"/>
      <c r="BR40" s="1"/>
      <c r="BS40" s="1">
        <v>5454</v>
      </c>
      <c r="BX40" s="10" t="s">
        <v>846</v>
      </c>
      <c r="BY40">
        <v>4289</v>
      </c>
      <c r="BZ40">
        <v>11513</v>
      </c>
      <c r="CA40">
        <v>24</v>
      </c>
      <c r="CB40">
        <v>15826</v>
      </c>
      <c r="CJ40" s="10" t="s">
        <v>846</v>
      </c>
      <c r="CK40">
        <v>480</v>
      </c>
      <c r="CL40">
        <v>2015</v>
      </c>
      <c r="CM40">
        <v>5665</v>
      </c>
      <c r="CN40">
        <v>2749</v>
      </c>
      <c r="CO40">
        <v>15581</v>
      </c>
      <c r="CP40">
        <v>1995</v>
      </c>
      <c r="CQ40">
        <v>1796</v>
      </c>
      <c r="CR40">
        <v>1416</v>
      </c>
      <c r="CS40">
        <v>976</v>
      </c>
      <c r="CT40">
        <v>567</v>
      </c>
      <c r="CU40">
        <v>337</v>
      </c>
      <c r="CV40">
        <v>165</v>
      </c>
      <c r="CW40">
        <v>173</v>
      </c>
      <c r="CX40">
        <v>33915</v>
      </c>
      <c r="CZ40">
        <f t="shared" si="9"/>
        <v>18330</v>
      </c>
      <c r="DA40">
        <f t="shared" si="10"/>
        <v>5207</v>
      </c>
      <c r="DB40">
        <f t="shared" si="11"/>
        <v>2045</v>
      </c>
      <c r="DC40">
        <f t="shared" si="12"/>
        <v>173</v>
      </c>
      <c r="DE40" s="10" t="s">
        <v>846</v>
      </c>
      <c r="DF40">
        <v>18089</v>
      </c>
      <c r="DG40">
        <v>15826</v>
      </c>
      <c r="DH40">
        <v>33915</v>
      </c>
    </row>
    <row r="41" spans="1:112">
      <c r="A41" s="10" t="s">
        <v>847</v>
      </c>
      <c r="B41">
        <v>4728</v>
      </c>
      <c r="C41">
        <v>1657</v>
      </c>
      <c r="D41">
        <v>6385</v>
      </c>
      <c r="N41">
        <f t="shared" si="1"/>
        <v>6385</v>
      </c>
      <c r="O41">
        <f t="shared" si="2"/>
        <v>6385</v>
      </c>
      <c r="P41">
        <f t="shared" si="3"/>
        <v>0</v>
      </c>
      <c r="Q41">
        <f t="shared" si="4"/>
        <v>0</v>
      </c>
      <c r="R41">
        <f t="shared" si="5"/>
        <v>0</v>
      </c>
      <c r="T41" s="10" t="s">
        <v>847</v>
      </c>
      <c r="U41">
        <v>71</v>
      </c>
      <c r="V41">
        <v>299</v>
      </c>
      <c r="W41">
        <v>825</v>
      </c>
      <c r="X41">
        <v>435</v>
      </c>
      <c r="Y41">
        <v>2085</v>
      </c>
      <c r="Z41">
        <v>348</v>
      </c>
      <c r="AA41">
        <v>407</v>
      </c>
      <c r="AB41">
        <v>476</v>
      </c>
      <c r="AC41">
        <v>414</v>
      </c>
      <c r="AD41">
        <v>338</v>
      </c>
      <c r="AE41">
        <v>251</v>
      </c>
      <c r="AF41">
        <v>197</v>
      </c>
      <c r="AG41">
        <v>239</v>
      </c>
      <c r="AH41">
        <v>6385</v>
      </c>
      <c r="AJ41">
        <f t="shared" si="6"/>
        <v>2520</v>
      </c>
      <c r="AK41">
        <f t="shared" si="13"/>
        <v>1231</v>
      </c>
      <c r="AL41">
        <f t="shared" si="7"/>
        <v>1200</v>
      </c>
      <c r="AM41">
        <f t="shared" si="8"/>
        <v>239</v>
      </c>
      <c r="AO41" s="262" t="s">
        <v>933</v>
      </c>
      <c r="AP41" s="1">
        <v>3</v>
      </c>
      <c r="AQ41" s="1">
        <v>28</v>
      </c>
      <c r="AR41" s="1"/>
      <c r="AS41" s="1"/>
      <c r="AT41" s="1">
        <v>10886</v>
      </c>
      <c r="AU41" s="1">
        <v>1</v>
      </c>
      <c r="AV41" s="1">
        <v>40</v>
      </c>
      <c r="AW41" s="1">
        <v>16</v>
      </c>
      <c r="AX41" s="1">
        <v>3153</v>
      </c>
      <c r="AY41" s="1">
        <v>5</v>
      </c>
      <c r="AZ41" s="1">
        <v>3</v>
      </c>
      <c r="BA41" s="1">
        <v>1</v>
      </c>
      <c r="BB41" s="1"/>
      <c r="BC41" s="1">
        <v>5</v>
      </c>
      <c r="BD41" s="1">
        <v>646</v>
      </c>
      <c r="BE41" s="1">
        <v>15</v>
      </c>
      <c r="BF41" s="1"/>
      <c r="BG41" s="1"/>
      <c r="BH41" s="1"/>
      <c r="BI41" s="1">
        <v>9</v>
      </c>
      <c r="BJ41" s="1">
        <v>11</v>
      </c>
      <c r="BK41" s="1">
        <v>2</v>
      </c>
      <c r="BL41" s="1"/>
      <c r="BM41" s="1">
        <v>25</v>
      </c>
      <c r="BN41" s="1"/>
      <c r="BO41" s="1">
        <v>10</v>
      </c>
      <c r="BP41" s="1">
        <v>46</v>
      </c>
      <c r="BQ41" s="1"/>
      <c r="BR41" s="1"/>
      <c r="BS41" s="1">
        <v>14905</v>
      </c>
      <c r="BX41" s="10" t="s">
        <v>847</v>
      </c>
      <c r="BY41">
        <v>623</v>
      </c>
      <c r="BZ41">
        <v>839</v>
      </c>
      <c r="CA41">
        <v>1</v>
      </c>
      <c r="CB41">
        <v>1463</v>
      </c>
      <c r="CJ41" s="10" t="s">
        <v>847</v>
      </c>
      <c r="CK41">
        <v>18</v>
      </c>
      <c r="CL41">
        <v>145</v>
      </c>
      <c r="CM41">
        <v>393</v>
      </c>
      <c r="CN41">
        <v>192</v>
      </c>
      <c r="CO41">
        <v>1573</v>
      </c>
      <c r="CP41">
        <v>213</v>
      </c>
      <c r="CQ41">
        <v>190</v>
      </c>
      <c r="CR41">
        <v>158</v>
      </c>
      <c r="CS41">
        <v>151</v>
      </c>
      <c r="CT41">
        <v>103</v>
      </c>
      <c r="CU41">
        <v>91</v>
      </c>
      <c r="CV41">
        <v>56</v>
      </c>
      <c r="CW41">
        <v>106</v>
      </c>
      <c r="CX41">
        <v>3389</v>
      </c>
      <c r="CZ41">
        <f t="shared" si="9"/>
        <v>1765</v>
      </c>
      <c r="DA41">
        <f t="shared" si="10"/>
        <v>561</v>
      </c>
      <c r="DB41">
        <f t="shared" si="11"/>
        <v>401</v>
      </c>
      <c r="DC41">
        <f t="shared" si="12"/>
        <v>106</v>
      </c>
      <c r="DE41" s="10" t="s">
        <v>847</v>
      </c>
      <c r="DF41">
        <v>1926</v>
      </c>
      <c r="DG41">
        <v>1463</v>
      </c>
      <c r="DH41">
        <v>3389</v>
      </c>
    </row>
    <row r="42" spans="1:112">
      <c r="A42" s="10" t="s">
        <v>848</v>
      </c>
      <c r="B42">
        <v>3967</v>
      </c>
      <c r="C42">
        <v>7223</v>
      </c>
      <c r="D42">
        <v>11190</v>
      </c>
      <c r="N42">
        <f t="shared" si="1"/>
        <v>11190</v>
      </c>
      <c r="O42">
        <f t="shared" si="2"/>
        <v>11190</v>
      </c>
      <c r="P42">
        <f t="shared" si="3"/>
        <v>0</v>
      </c>
      <c r="Q42">
        <f t="shared" si="4"/>
        <v>0</v>
      </c>
      <c r="R42">
        <f t="shared" si="5"/>
        <v>0</v>
      </c>
      <c r="T42" s="10" t="s">
        <v>848</v>
      </c>
      <c r="U42">
        <v>138</v>
      </c>
      <c r="V42">
        <v>549</v>
      </c>
      <c r="W42">
        <v>1640</v>
      </c>
      <c r="X42">
        <v>788</v>
      </c>
      <c r="Y42">
        <v>3802</v>
      </c>
      <c r="Z42">
        <v>581</v>
      </c>
      <c r="AA42">
        <v>661</v>
      </c>
      <c r="AB42">
        <v>726</v>
      </c>
      <c r="AC42">
        <v>644</v>
      </c>
      <c r="AD42">
        <v>535</v>
      </c>
      <c r="AE42">
        <v>400</v>
      </c>
      <c r="AF42">
        <v>301</v>
      </c>
      <c r="AG42">
        <v>425</v>
      </c>
      <c r="AH42">
        <v>11190</v>
      </c>
      <c r="AJ42">
        <f t="shared" si="6"/>
        <v>4590</v>
      </c>
      <c r="AK42">
        <f t="shared" si="13"/>
        <v>1968</v>
      </c>
      <c r="AL42">
        <f t="shared" si="7"/>
        <v>1880</v>
      </c>
      <c r="AM42">
        <f t="shared" si="8"/>
        <v>425</v>
      </c>
      <c r="AO42" s="13" t="s">
        <v>674</v>
      </c>
      <c r="AP42" s="154">
        <v>48</v>
      </c>
      <c r="AQ42" s="154">
        <v>179</v>
      </c>
      <c r="AR42" s="154">
        <v>4</v>
      </c>
      <c r="AS42" s="154">
        <v>17</v>
      </c>
      <c r="AT42" s="154">
        <v>83254</v>
      </c>
      <c r="AU42" s="154">
        <v>9</v>
      </c>
      <c r="AV42" s="154">
        <v>128</v>
      </c>
      <c r="AW42" s="154">
        <v>169</v>
      </c>
      <c r="AX42" s="154">
        <v>48376</v>
      </c>
      <c r="AY42" s="154">
        <v>16</v>
      </c>
      <c r="AZ42" s="154">
        <v>27</v>
      </c>
      <c r="BA42" s="154">
        <v>1</v>
      </c>
      <c r="BB42" s="154">
        <v>6</v>
      </c>
      <c r="BC42" s="154">
        <v>6</v>
      </c>
      <c r="BD42" s="154">
        <v>2589</v>
      </c>
      <c r="BE42" s="154">
        <v>82</v>
      </c>
      <c r="BF42" s="154">
        <v>9206</v>
      </c>
      <c r="BG42" s="154">
        <v>4</v>
      </c>
      <c r="BH42" s="154">
        <v>14</v>
      </c>
      <c r="BI42" s="154">
        <v>107</v>
      </c>
      <c r="BJ42" s="154">
        <v>41</v>
      </c>
      <c r="BK42" s="154">
        <v>31</v>
      </c>
      <c r="BL42" s="154">
        <v>1</v>
      </c>
      <c r="BM42" s="154">
        <v>176</v>
      </c>
      <c r="BN42" s="154"/>
      <c r="BO42" s="154">
        <v>370</v>
      </c>
      <c r="BP42" s="154">
        <v>463</v>
      </c>
      <c r="BQ42" s="154"/>
      <c r="BR42" s="154"/>
      <c r="BS42" s="1">
        <v>145324</v>
      </c>
      <c r="BX42" s="10" t="s">
        <v>848</v>
      </c>
      <c r="BY42">
        <v>638</v>
      </c>
      <c r="BZ42">
        <v>676</v>
      </c>
      <c r="CA42">
        <v>4</v>
      </c>
      <c r="CB42">
        <v>1318</v>
      </c>
      <c r="CJ42" s="10" t="s">
        <v>848</v>
      </c>
      <c r="CK42">
        <v>24</v>
      </c>
      <c r="CL42">
        <v>172</v>
      </c>
      <c r="CM42">
        <v>383</v>
      </c>
      <c r="CN42">
        <v>169</v>
      </c>
      <c r="CO42">
        <v>1290</v>
      </c>
      <c r="CP42">
        <v>125</v>
      </c>
      <c r="CQ42">
        <v>139</v>
      </c>
      <c r="CR42">
        <v>113</v>
      </c>
      <c r="CS42">
        <v>82</v>
      </c>
      <c r="CT42">
        <v>60</v>
      </c>
      <c r="CU42">
        <v>52</v>
      </c>
      <c r="CV42">
        <v>35</v>
      </c>
      <c r="CW42">
        <v>61</v>
      </c>
      <c r="CX42">
        <v>2705</v>
      </c>
      <c r="CZ42">
        <f t="shared" si="9"/>
        <v>1459</v>
      </c>
      <c r="DA42">
        <f t="shared" si="10"/>
        <v>377</v>
      </c>
      <c r="DB42">
        <f t="shared" si="11"/>
        <v>229</v>
      </c>
      <c r="DC42">
        <f t="shared" si="12"/>
        <v>61</v>
      </c>
      <c r="DE42" s="10" t="s">
        <v>848</v>
      </c>
      <c r="DF42">
        <v>1387</v>
      </c>
      <c r="DG42">
        <v>1318</v>
      </c>
      <c r="DH42">
        <v>2705</v>
      </c>
    </row>
    <row r="43" spans="1:112">
      <c r="A43" s="10" t="s">
        <v>849</v>
      </c>
      <c r="B43">
        <v>828</v>
      </c>
      <c r="C43">
        <v>1894</v>
      </c>
      <c r="D43">
        <v>2722</v>
      </c>
      <c r="N43">
        <f t="shared" si="1"/>
        <v>2722</v>
      </c>
      <c r="O43">
        <f t="shared" si="2"/>
        <v>2722</v>
      </c>
      <c r="P43">
        <f t="shared" si="3"/>
        <v>0</v>
      </c>
      <c r="Q43">
        <f t="shared" si="4"/>
        <v>0</v>
      </c>
      <c r="R43">
        <f t="shared" si="5"/>
        <v>0</v>
      </c>
      <c r="T43" s="10" t="s">
        <v>849</v>
      </c>
      <c r="U43">
        <v>22</v>
      </c>
      <c r="V43">
        <v>108</v>
      </c>
      <c r="W43">
        <v>359</v>
      </c>
      <c r="X43">
        <v>168</v>
      </c>
      <c r="Y43">
        <v>868</v>
      </c>
      <c r="Z43">
        <v>169</v>
      </c>
      <c r="AA43">
        <v>196</v>
      </c>
      <c r="AB43">
        <v>217</v>
      </c>
      <c r="AC43">
        <v>185</v>
      </c>
      <c r="AD43">
        <v>146</v>
      </c>
      <c r="AE43">
        <v>95</v>
      </c>
      <c r="AF43">
        <v>76</v>
      </c>
      <c r="AG43">
        <v>113</v>
      </c>
      <c r="AH43">
        <v>2722</v>
      </c>
      <c r="AJ43">
        <f t="shared" si="6"/>
        <v>1036</v>
      </c>
      <c r="AK43">
        <f t="shared" si="13"/>
        <v>582</v>
      </c>
      <c r="AL43">
        <f t="shared" si="7"/>
        <v>502</v>
      </c>
      <c r="AM43">
        <f t="shared" si="8"/>
        <v>113</v>
      </c>
      <c r="AO43" s="262" t="s">
        <v>797</v>
      </c>
      <c r="AP43" s="1"/>
      <c r="AQ43" s="1"/>
      <c r="AR43" s="1"/>
      <c r="AS43" s="1"/>
      <c r="AT43" s="1">
        <v>754</v>
      </c>
      <c r="AU43" s="1"/>
      <c r="AV43" s="1"/>
      <c r="AW43" s="1"/>
      <c r="AX43" s="1">
        <v>621</v>
      </c>
      <c r="AY43" s="1"/>
      <c r="AZ43" s="1"/>
      <c r="BA43" s="1"/>
      <c r="BB43" s="1">
        <v>1</v>
      </c>
      <c r="BC43" s="1"/>
      <c r="BD43" s="1">
        <v>1</v>
      </c>
      <c r="BE43" s="1"/>
      <c r="BF43" s="1">
        <v>2</v>
      </c>
      <c r="BG43" s="1"/>
      <c r="BH43" s="1"/>
      <c r="BI43" s="1">
        <v>1</v>
      </c>
      <c r="BJ43" s="1"/>
      <c r="BK43" s="1"/>
      <c r="BL43" s="1"/>
      <c r="BM43" s="1"/>
      <c r="BN43" s="1"/>
      <c r="BO43" s="1"/>
      <c r="BP43" s="1"/>
      <c r="BQ43" s="1"/>
      <c r="BR43" s="1"/>
      <c r="BS43" s="1">
        <v>1380</v>
      </c>
      <c r="BX43" s="10" t="s">
        <v>849</v>
      </c>
      <c r="BY43">
        <v>134</v>
      </c>
      <c r="BZ43">
        <v>169</v>
      </c>
      <c r="CB43">
        <v>303</v>
      </c>
      <c r="CJ43" s="10" t="s">
        <v>849</v>
      </c>
      <c r="CK43">
        <v>3</v>
      </c>
      <c r="CL43">
        <v>18</v>
      </c>
      <c r="CM43">
        <v>87</v>
      </c>
      <c r="CN43">
        <v>43</v>
      </c>
      <c r="CO43">
        <v>272</v>
      </c>
      <c r="CP43">
        <v>56</v>
      </c>
      <c r="CQ43">
        <v>33</v>
      </c>
      <c r="CR43">
        <v>46</v>
      </c>
      <c r="CS43">
        <v>40</v>
      </c>
      <c r="CT43">
        <v>21</v>
      </c>
      <c r="CU43">
        <v>19</v>
      </c>
      <c r="CV43">
        <v>8</v>
      </c>
      <c r="CW43">
        <v>21</v>
      </c>
      <c r="CX43">
        <v>667</v>
      </c>
      <c r="CZ43">
        <f t="shared" si="9"/>
        <v>315</v>
      </c>
      <c r="DA43">
        <f t="shared" si="10"/>
        <v>135</v>
      </c>
      <c r="DB43">
        <f t="shared" si="11"/>
        <v>88</v>
      </c>
      <c r="DC43">
        <f t="shared" si="12"/>
        <v>21</v>
      </c>
      <c r="DE43" s="10" t="s">
        <v>849</v>
      </c>
      <c r="DF43">
        <v>364</v>
      </c>
      <c r="DG43">
        <v>303</v>
      </c>
      <c r="DH43">
        <v>667</v>
      </c>
    </row>
    <row r="44" spans="1:112">
      <c r="A44" s="10" t="s">
        <v>850</v>
      </c>
      <c r="B44">
        <v>5577</v>
      </c>
      <c r="C44">
        <v>7848</v>
      </c>
      <c r="D44">
        <v>13425</v>
      </c>
      <c r="N44">
        <f t="shared" si="1"/>
        <v>13425</v>
      </c>
      <c r="O44">
        <f t="shared" si="2"/>
        <v>13425</v>
      </c>
      <c r="P44">
        <f t="shared" si="3"/>
        <v>0</v>
      </c>
      <c r="Q44">
        <f t="shared" si="4"/>
        <v>0</v>
      </c>
      <c r="R44">
        <f t="shared" si="5"/>
        <v>0</v>
      </c>
      <c r="T44" s="10" t="s">
        <v>850</v>
      </c>
      <c r="U44">
        <v>175</v>
      </c>
      <c r="V44">
        <v>636</v>
      </c>
      <c r="W44">
        <v>1789</v>
      </c>
      <c r="X44">
        <v>1014</v>
      </c>
      <c r="Y44">
        <v>4904</v>
      </c>
      <c r="Z44">
        <v>844</v>
      </c>
      <c r="AA44">
        <v>871</v>
      </c>
      <c r="AB44">
        <v>819</v>
      </c>
      <c r="AC44">
        <v>699</v>
      </c>
      <c r="AD44">
        <v>585</v>
      </c>
      <c r="AE44">
        <v>428</v>
      </c>
      <c r="AF44">
        <v>308</v>
      </c>
      <c r="AG44">
        <v>353</v>
      </c>
      <c r="AH44">
        <v>13425</v>
      </c>
      <c r="AJ44">
        <f t="shared" si="6"/>
        <v>5918</v>
      </c>
      <c r="AK44">
        <f t="shared" si="13"/>
        <v>2534</v>
      </c>
      <c r="AL44">
        <f t="shared" si="7"/>
        <v>2020</v>
      </c>
      <c r="AM44">
        <f t="shared" si="8"/>
        <v>353</v>
      </c>
      <c r="AO44" s="262" t="s">
        <v>812</v>
      </c>
      <c r="AP44" s="1">
        <v>5</v>
      </c>
      <c r="AQ44" s="1">
        <v>61</v>
      </c>
      <c r="AR44" s="1"/>
      <c r="AS44" s="1">
        <v>4</v>
      </c>
      <c r="AT44" s="1">
        <v>13924</v>
      </c>
      <c r="AU44" s="1">
        <v>1</v>
      </c>
      <c r="AV44" s="1">
        <v>29</v>
      </c>
      <c r="AW44" s="1">
        <v>7</v>
      </c>
      <c r="AX44" s="1">
        <v>2368</v>
      </c>
      <c r="AY44" s="1">
        <v>2</v>
      </c>
      <c r="AZ44" s="1">
        <v>2</v>
      </c>
      <c r="BA44" s="1"/>
      <c r="BB44" s="1"/>
      <c r="BC44" s="1"/>
      <c r="BD44" s="1">
        <v>697</v>
      </c>
      <c r="BE44" s="1">
        <v>23</v>
      </c>
      <c r="BF44" s="1">
        <v>4</v>
      </c>
      <c r="BG44" s="1">
        <v>2</v>
      </c>
      <c r="BH44" s="1">
        <v>1</v>
      </c>
      <c r="BI44" s="1">
        <v>22</v>
      </c>
      <c r="BJ44" s="1">
        <v>10</v>
      </c>
      <c r="BK44" s="1">
        <v>5</v>
      </c>
      <c r="BL44" s="1"/>
      <c r="BM44" s="1">
        <v>24</v>
      </c>
      <c r="BN44" s="1"/>
      <c r="BO44" s="1">
        <v>30</v>
      </c>
      <c r="BP44" s="1">
        <v>44</v>
      </c>
      <c r="BQ44" s="1"/>
      <c r="BR44" s="1"/>
      <c r="BS44" s="1">
        <v>17265</v>
      </c>
      <c r="BX44" s="10" t="s">
        <v>850</v>
      </c>
      <c r="BY44">
        <v>581</v>
      </c>
      <c r="BZ44">
        <v>946</v>
      </c>
      <c r="CA44">
        <v>1</v>
      </c>
      <c r="CB44">
        <v>1528</v>
      </c>
      <c r="CJ44" s="10" t="s">
        <v>850</v>
      </c>
      <c r="CK44">
        <v>29</v>
      </c>
      <c r="CL44">
        <v>145</v>
      </c>
      <c r="CM44">
        <v>368</v>
      </c>
      <c r="CN44">
        <v>190</v>
      </c>
      <c r="CO44">
        <v>1369</v>
      </c>
      <c r="CP44">
        <v>216</v>
      </c>
      <c r="CQ44">
        <v>234</v>
      </c>
      <c r="CR44">
        <v>231</v>
      </c>
      <c r="CS44">
        <v>165</v>
      </c>
      <c r="CT44">
        <v>137</v>
      </c>
      <c r="CU44">
        <v>107</v>
      </c>
      <c r="CV44">
        <v>74</v>
      </c>
      <c r="CW44">
        <v>66</v>
      </c>
      <c r="CX44">
        <v>3331</v>
      </c>
      <c r="CZ44">
        <f t="shared" si="9"/>
        <v>1559</v>
      </c>
      <c r="DA44">
        <f t="shared" si="10"/>
        <v>681</v>
      </c>
      <c r="DB44">
        <f t="shared" si="11"/>
        <v>483</v>
      </c>
      <c r="DC44">
        <f t="shared" si="12"/>
        <v>66</v>
      </c>
      <c r="DE44" s="10" t="s">
        <v>850</v>
      </c>
      <c r="DF44">
        <v>1803</v>
      </c>
      <c r="DG44">
        <v>1528</v>
      </c>
      <c r="DH44">
        <v>3331</v>
      </c>
    </row>
    <row r="45" spans="1:112">
      <c r="A45" s="10" t="s">
        <v>851</v>
      </c>
      <c r="B45">
        <v>13753</v>
      </c>
      <c r="C45">
        <v>3560</v>
      </c>
      <c r="D45">
        <v>17313</v>
      </c>
      <c r="N45">
        <f t="shared" si="1"/>
        <v>17313</v>
      </c>
      <c r="O45">
        <f t="shared" si="2"/>
        <v>17313</v>
      </c>
      <c r="P45">
        <f t="shared" si="3"/>
        <v>0</v>
      </c>
      <c r="Q45">
        <f t="shared" si="4"/>
        <v>0</v>
      </c>
      <c r="R45">
        <f t="shared" si="5"/>
        <v>0</v>
      </c>
      <c r="T45" s="10" t="s">
        <v>851</v>
      </c>
      <c r="U45">
        <v>160</v>
      </c>
      <c r="V45">
        <v>632</v>
      </c>
      <c r="W45">
        <v>1900</v>
      </c>
      <c r="X45">
        <v>1049</v>
      </c>
      <c r="Y45">
        <v>6330</v>
      </c>
      <c r="Z45">
        <v>1026</v>
      </c>
      <c r="AA45">
        <v>1185</v>
      </c>
      <c r="AB45">
        <v>1381</v>
      </c>
      <c r="AC45">
        <v>1252</v>
      </c>
      <c r="AD45">
        <v>896</v>
      </c>
      <c r="AE45">
        <v>573</v>
      </c>
      <c r="AF45">
        <v>380</v>
      </c>
      <c r="AG45">
        <v>549</v>
      </c>
      <c r="AH45">
        <v>17313</v>
      </c>
      <c r="AJ45">
        <f t="shared" si="6"/>
        <v>7379</v>
      </c>
      <c r="AK45">
        <f t="shared" si="13"/>
        <v>3592</v>
      </c>
      <c r="AL45">
        <f t="shared" si="7"/>
        <v>3101</v>
      </c>
      <c r="AM45">
        <f t="shared" si="8"/>
        <v>549</v>
      </c>
      <c r="AO45" s="262" t="s">
        <v>813</v>
      </c>
      <c r="AP45" s="1"/>
      <c r="AQ45" s="1">
        <v>9</v>
      </c>
      <c r="AR45" s="1"/>
      <c r="AS45" s="1"/>
      <c r="AT45" s="1">
        <v>3416</v>
      </c>
      <c r="AU45" s="1"/>
      <c r="AV45" s="1"/>
      <c r="AW45" s="1">
        <v>3</v>
      </c>
      <c r="AX45" s="1">
        <v>2053</v>
      </c>
      <c r="AY45" s="1"/>
      <c r="AZ45" s="1">
        <v>3</v>
      </c>
      <c r="BA45" s="1"/>
      <c r="BB45" s="1"/>
      <c r="BC45" s="1"/>
      <c r="BD45" s="1"/>
      <c r="BE45" s="1"/>
      <c r="BF45" s="1">
        <v>2</v>
      </c>
      <c r="BG45" s="1"/>
      <c r="BH45" s="1"/>
      <c r="BI45" s="1">
        <v>2</v>
      </c>
      <c r="BJ45" s="1">
        <v>1</v>
      </c>
      <c r="BK45" s="1"/>
      <c r="BL45" s="1"/>
      <c r="BM45" s="1">
        <v>2</v>
      </c>
      <c r="BN45" s="1"/>
      <c r="BO45" s="1"/>
      <c r="BP45" s="1">
        <v>15</v>
      </c>
      <c r="BQ45" s="1"/>
      <c r="BR45" s="1"/>
      <c r="BS45" s="1">
        <v>5506</v>
      </c>
      <c r="BX45" s="10" t="s">
        <v>851</v>
      </c>
      <c r="BY45">
        <v>13169</v>
      </c>
      <c r="BZ45">
        <v>12681</v>
      </c>
      <c r="CA45">
        <v>99</v>
      </c>
      <c r="CB45">
        <v>25949</v>
      </c>
      <c r="CJ45" s="10" t="s">
        <v>851</v>
      </c>
      <c r="CK45">
        <v>342</v>
      </c>
      <c r="CL45">
        <v>1642</v>
      </c>
      <c r="CM45">
        <v>5133</v>
      </c>
      <c r="CN45">
        <v>2402</v>
      </c>
      <c r="CO45">
        <v>22348</v>
      </c>
      <c r="CP45">
        <v>3155</v>
      </c>
      <c r="CQ45">
        <v>3493</v>
      </c>
      <c r="CR45">
        <v>3663</v>
      </c>
      <c r="CS45">
        <v>2819</v>
      </c>
      <c r="CT45">
        <v>2080</v>
      </c>
      <c r="CU45">
        <v>1489</v>
      </c>
      <c r="CV45">
        <v>974</v>
      </c>
      <c r="CW45">
        <v>1176</v>
      </c>
      <c r="CX45">
        <v>50716</v>
      </c>
      <c r="CZ45">
        <f t="shared" si="9"/>
        <v>24750</v>
      </c>
      <c r="DA45">
        <f t="shared" si="10"/>
        <v>10311</v>
      </c>
      <c r="DB45">
        <f t="shared" si="11"/>
        <v>7362</v>
      </c>
      <c r="DC45">
        <f t="shared" si="12"/>
        <v>1176</v>
      </c>
      <c r="DE45" s="10" t="s">
        <v>851</v>
      </c>
      <c r="DF45">
        <v>24767</v>
      </c>
      <c r="DG45">
        <v>25949</v>
      </c>
      <c r="DH45">
        <v>50716</v>
      </c>
    </row>
    <row r="46" spans="1:112">
      <c r="A46" s="10" t="s">
        <v>852</v>
      </c>
      <c r="B46">
        <v>5813</v>
      </c>
      <c r="C46">
        <v>14148</v>
      </c>
      <c r="D46">
        <v>19961</v>
      </c>
      <c r="N46">
        <f t="shared" si="1"/>
        <v>19961</v>
      </c>
      <c r="O46">
        <f t="shared" si="2"/>
        <v>19961</v>
      </c>
      <c r="P46">
        <f t="shared" si="3"/>
        <v>0</v>
      </c>
      <c r="Q46">
        <f t="shared" si="4"/>
        <v>0</v>
      </c>
      <c r="R46">
        <f t="shared" si="5"/>
        <v>0</v>
      </c>
      <c r="T46" s="10" t="s">
        <v>852</v>
      </c>
      <c r="U46">
        <v>300</v>
      </c>
      <c r="V46">
        <v>1581</v>
      </c>
      <c r="W46">
        <v>4395</v>
      </c>
      <c r="X46">
        <v>1892</v>
      </c>
      <c r="Y46">
        <v>6543</v>
      </c>
      <c r="Z46">
        <v>880</v>
      </c>
      <c r="AA46">
        <v>893</v>
      </c>
      <c r="AB46">
        <v>858</v>
      </c>
      <c r="AC46">
        <v>684</v>
      </c>
      <c r="AD46">
        <v>574</v>
      </c>
      <c r="AE46">
        <v>463</v>
      </c>
      <c r="AF46">
        <v>373</v>
      </c>
      <c r="AG46">
        <v>525</v>
      </c>
      <c r="AH46">
        <v>19961</v>
      </c>
      <c r="AJ46">
        <f t="shared" si="6"/>
        <v>8435</v>
      </c>
      <c r="AK46">
        <f t="shared" si="13"/>
        <v>2631</v>
      </c>
      <c r="AL46">
        <f t="shared" si="7"/>
        <v>2094</v>
      </c>
      <c r="AM46">
        <f t="shared" si="8"/>
        <v>525</v>
      </c>
      <c r="AO46" s="262" t="s">
        <v>821</v>
      </c>
      <c r="AP46" s="1">
        <v>1</v>
      </c>
      <c r="AQ46" s="1">
        <v>2</v>
      </c>
      <c r="AR46" s="1"/>
      <c r="AS46" s="1"/>
      <c r="AT46" s="1">
        <v>2286</v>
      </c>
      <c r="AU46" s="1">
        <v>1</v>
      </c>
      <c r="AV46" s="1">
        <v>1</v>
      </c>
      <c r="AW46" s="1">
        <v>1</v>
      </c>
      <c r="AX46" s="1">
        <v>321</v>
      </c>
      <c r="AY46" s="1"/>
      <c r="AZ46" s="1"/>
      <c r="BA46" s="1"/>
      <c r="BB46" s="1"/>
      <c r="BC46" s="1"/>
      <c r="BD46" s="1"/>
      <c r="BE46" s="1">
        <v>1</v>
      </c>
      <c r="BF46" s="1"/>
      <c r="BG46" s="1"/>
      <c r="BH46" s="1"/>
      <c r="BI46" s="1">
        <v>3</v>
      </c>
      <c r="BJ46" s="1"/>
      <c r="BK46" s="1"/>
      <c r="BL46" s="1"/>
      <c r="BM46" s="1">
        <v>1</v>
      </c>
      <c r="BN46" s="1"/>
      <c r="BO46" s="1">
        <v>3</v>
      </c>
      <c r="BP46" s="1">
        <v>9</v>
      </c>
      <c r="BQ46" s="1"/>
      <c r="BR46" s="1"/>
      <c r="BS46" s="1">
        <v>2630</v>
      </c>
      <c r="BX46" s="10" t="s">
        <v>852</v>
      </c>
      <c r="BY46">
        <v>800</v>
      </c>
      <c r="BZ46">
        <v>419</v>
      </c>
      <c r="CB46">
        <v>1219</v>
      </c>
      <c r="CJ46" s="10" t="s">
        <v>852</v>
      </c>
      <c r="CK46">
        <v>20</v>
      </c>
      <c r="CL46">
        <v>102</v>
      </c>
      <c r="CM46">
        <v>265</v>
      </c>
      <c r="CN46">
        <v>133</v>
      </c>
      <c r="CO46">
        <v>2384</v>
      </c>
      <c r="CP46">
        <v>290</v>
      </c>
      <c r="CQ46">
        <v>210</v>
      </c>
      <c r="CR46">
        <v>119</v>
      </c>
      <c r="CS46">
        <v>55</v>
      </c>
      <c r="CT46">
        <v>28</v>
      </c>
      <c r="CU46">
        <v>33</v>
      </c>
      <c r="CV46">
        <v>10</v>
      </c>
      <c r="CW46">
        <v>22</v>
      </c>
      <c r="CX46">
        <v>3671</v>
      </c>
      <c r="CZ46">
        <f t="shared" si="9"/>
        <v>2517</v>
      </c>
      <c r="DA46">
        <f t="shared" si="10"/>
        <v>619</v>
      </c>
      <c r="DB46">
        <f t="shared" si="11"/>
        <v>126</v>
      </c>
      <c r="DC46">
        <f t="shared" si="12"/>
        <v>22</v>
      </c>
      <c r="DE46" s="10" t="s">
        <v>852</v>
      </c>
      <c r="DF46">
        <v>2452</v>
      </c>
      <c r="DG46">
        <v>1219</v>
      </c>
      <c r="DH46">
        <v>3671</v>
      </c>
    </row>
    <row r="47" spans="1:112">
      <c r="A47" s="10" t="s">
        <v>854</v>
      </c>
      <c r="B47">
        <v>4274</v>
      </c>
      <c r="C47">
        <v>2301</v>
      </c>
      <c r="D47">
        <v>6575</v>
      </c>
      <c r="N47">
        <f t="shared" si="1"/>
        <v>6575</v>
      </c>
      <c r="O47">
        <f t="shared" si="2"/>
        <v>6575</v>
      </c>
      <c r="P47">
        <f t="shared" si="3"/>
        <v>0</v>
      </c>
      <c r="Q47">
        <f t="shared" si="4"/>
        <v>0</v>
      </c>
      <c r="R47">
        <f t="shared" si="5"/>
        <v>0</v>
      </c>
      <c r="T47" s="10" t="s">
        <v>854</v>
      </c>
      <c r="U47">
        <v>56</v>
      </c>
      <c r="V47">
        <v>272</v>
      </c>
      <c r="W47">
        <v>856</v>
      </c>
      <c r="X47">
        <v>498</v>
      </c>
      <c r="Y47">
        <v>2705</v>
      </c>
      <c r="Z47">
        <v>369</v>
      </c>
      <c r="AA47">
        <v>385</v>
      </c>
      <c r="AB47">
        <v>374</v>
      </c>
      <c r="AC47">
        <v>337</v>
      </c>
      <c r="AD47">
        <v>254</v>
      </c>
      <c r="AE47">
        <v>186</v>
      </c>
      <c r="AF47">
        <v>125</v>
      </c>
      <c r="AG47">
        <v>158</v>
      </c>
      <c r="AH47">
        <v>6575</v>
      </c>
      <c r="AJ47">
        <f t="shared" si="6"/>
        <v>3203</v>
      </c>
      <c r="AK47">
        <f t="shared" si="13"/>
        <v>1128</v>
      </c>
      <c r="AL47">
        <f t="shared" si="7"/>
        <v>902</v>
      </c>
      <c r="AM47">
        <f t="shared" si="8"/>
        <v>158</v>
      </c>
      <c r="AO47" s="262" t="s">
        <v>833</v>
      </c>
      <c r="AP47" s="1">
        <v>3</v>
      </c>
      <c r="AQ47" s="1">
        <v>3</v>
      </c>
      <c r="AR47" s="1"/>
      <c r="AS47" s="1"/>
      <c r="AT47" s="1">
        <v>3936</v>
      </c>
      <c r="AU47" s="1"/>
      <c r="AV47" s="1">
        <v>7</v>
      </c>
      <c r="AW47" s="1">
        <v>1</v>
      </c>
      <c r="AX47" s="1">
        <v>1953</v>
      </c>
      <c r="AY47" s="1">
        <v>1</v>
      </c>
      <c r="AZ47" s="1">
        <v>3</v>
      </c>
      <c r="BA47" s="1"/>
      <c r="BB47" s="1"/>
      <c r="BC47" s="1"/>
      <c r="BD47" s="1">
        <v>34</v>
      </c>
      <c r="BE47" s="1"/>
      <c r="BF47" s="1">
        <v>3</v>
      </c>
      <c r="BG47" s="1"/>
      <c r="BH47" s="1"/>
      <c r="BI47" s="1">
        <v>7</v>
      </c>
      <c r="BJ47" s="1"/>
      <c r="BK47" s="1"/>
      <c r="BL47" s="1"/>
      <c r="BM47" s="1">
        <v>8</v>
      </c>
      <c r="BN47" s="1"/>
      <c r="BO47" s="1">
        <v>9</v>
      </c>
      <c r="BP47" s="1">
        <v>41</v>
      </c>
      <c r="BQ47" s="1"/>
      <c r="BR47" s="1"/>
      <c r="BS47" s="1">
        <v>6009</v>
      </c>
      <c r="BX47" s="10" t="s">
        <v>854</v>
      </c>
      <c r="BY47">
        <v>3270</v>
      </c>
      <c r="BZ47">
        <v>4222</v>
      </c>
      <c r="CA47">
        <v>19</v>
      </c>
      <c r="CB47">
        <v>7511</v>
      </c>
      <c r="CJ47" s="10" t="s">
        <v>854</v>
      </c>
      <c r="CK47">
        <v>136</v>
      </c>
      <c r="CL47">
        <v>744</v>
      </c>
      <c r="CM47">
        <v>1996</v>
      </c>
      <c r="CN47">
        <v>955</v>
      </c>
      <c r="CO47">
        <v>6771</v>
      </c>
      <c r="CP47">
        <v>927</v>
      </c>
      <c r="CQ47">
        <v>914</v>
      </c>
      <c r="CR47">
        <v>853</v>
      </c>
      <c r="CS47">
        <v>644</v>
      </c>
      <c r="CT47">
        <v>407</v>
      </c>
      <c r="CU47">
        <v>290</v>
      </c>
      <c r="CV47">
        <v>184</v>
      </c>
      <c r="CW47">
        <v>192</v>
      </c>
      <c r="CX47">
        <v>15013</v>
      </c>
      <c r="CZ47">
        <f t="shared" si="9"/>
        <v>7726</v>
      </c>
      <c r="DA47">
        <f t="shared" si="10"/>
        <v>2694</v>
      </c>
      <c r="DB47">
        <f t="shared" si="11"/>
        <v>1525</v>
      </c>
      <c r="DC47">
        <f t="shared" si="12"/>
        <v>192</v>
      </c>
      <c r="DE47" s="10" t="s">
        <v>854</v>
      </c>
      <c r="DF47">
        <v>7502</v>
      </c>
      <c r="DG47">
        <v>7511</v>
      </c>
      <c r="DH47">
        <v>15013</v>
      </c>
    </row>
    <row r="48" spans="1:112">
      <c r="A48" s="10" t="s">
        <v>855</v>
      </c>
      <c r="B48">
        <v>1559</v>
      </c>
      <c r="C48">
        <v>5185</v>
      </c>
      <c r="D48">
        <v>6744</v>
      </c>
      <c r="N48">
        <f t="shared" si="1"/>
        <v>6744</v>
      </c>
      <c r="O48">
        <f t="shared" si="2"/>
        <v>6744</v>
      </c>
      <c r="P48">
        <f t="shared" si="3"/>
        <v>0</v>
      </c>
      <c r="Q48">
        <f t="shared" si="4"/>
        <v>0</v>
      </c>
      <c r="R48">
        <f t="shared" si="5"/>
        <v>0</v>
      </c>
      <c r="T48" s="10" t="s">
        <v>855</v>
      </c>
      <c r="U48">
        <v>39</v>
      </c>
      <c r="V48">
        <v>248</v>
      </c>
      <c r="W48">
        <v>763</v>
      </c>
      <c r="X48">
        <v>431</v>
      </c>
      <c r="Y48">
        <v>1931</v>
      </c>
      <c r="Z48">
        <v>424</v>
      </c>
      <c r="AA48">
        <v>508</v>
      </c>
      <c r="AB48">
        <v>553</v>
      </c>
      <c r="AC48">
        <v>520</v>
      </c>
      <c r="AD48">
        <v>431</v>
      </c>
      <c r="AE48">
        <v>335</v>
      </c>
      <c r="AF48">
        <v>249</v>
      </c>
      <c r="AG48">
        <v>312</v>
      </c>
      <c r="AH48">
        <v>6744</v>
      </c>
      <c r="AJ48">
        <f t="shared" si="6"/>
        <v>2362</v>
      </c>
      <c r="AK48">
        <f t="shared" si="13"/>
        <v>1485</v>
      </c>
      <c r="AL48">
        <f t="shared" si="7"/>
        <v>1535</v>
      </c>
      <c r="AM48">
        <f t="shared" si="8"/>
        <v>312</v>
      </c>
      <c r="AO48" s="262" t="s">
        <v>835</v>
      </c>
      <c r="AP48" s="1"/>
      <c r="AQ48" s="1">
        <v>10</v>
      </c>
      <c r="AR48" s="1"/>
      <c r="AS48" s="1"/>
      <c r="AT48" s="1">
        <v>5502</v>
      </c>
      <c r="AU48" s="1"/>
      <c r="AV48" s="1"/>
      <c r="AW48" s="1">
        <v>1</v>
      </c>
      <c r="AX48" s="1">
        <v>1306</v>
      </c>
      <c r="AY48" s="1"/>
      <c r="AZ48" s="1"/>
      <c r="BA48" s="1"/>
      <c r="BB48" s="1"/>
      <c r="BC48" s="1"/>
      <c r="BD48" s="1">
        <v>2</v>
      </c>
      <c r="BE48" s="1">
        <v>13</v>
      </c>
      <c r="BF48" s="1"/>
      <c r="BG48" s="1">
        <v>1</v>
      </c>
      <c r="BH48" s="1"/>
      <c r="BI48" s="1">
        <v>3</v>
      </c>
      <c r="BJ48" s="1">
        <v>1</v>
      </c>
      <c r="BK48" s="1">
        <v>3</v>
      </c>
      <c r="BL48" s="1"/>
      <c r="BM48" s="1">
        <v>2</v>
      </c>
      <c r="BN48" s="1"/>
      <c r="BO48" s="1">
        <v>9</v>
      </c>
      <c r="BP48" s="1">
        <v>14</v>
      </c>
      <c r="BQ48" s="1"/>
      <c r="BR48" s="1"/>
      <c r="BS48" s="1">
        <v>6867</v>
      </c>
      <c r="BX48" s="10" t="s">
        <v>855</v>
      </c>
      <c r="BY48">
        <v>277</v>
      </c>
      <c r="BZ48">
        <v>512</v>
      </c>
      <c r="CB48">
        <v>789</v>
      </c>
      <c r="CJ48" s="10" t="s">
        <v>855</v>
      </c>
      <c r="CK48">
        <v>14</v>
      </c>
      <c r="CL48">
        <v>68</v>
      </c>
      <c r="CM48">
        <v>222</v>
      </c>
      <c r="CN48">
        <v>105</v>
      </c>
      <c r="CO48">
        <v>749</v>
      </c>
      <c r="CP48">
        <v>123</v>
      </c>
      <c r="CQ48">
        <v>133</v>
      </c>
      <c r="CR48">
        <v>111</v>
      </c>
      <c r="CS48">
        <v>77</v>
      </c>
      <c r="CT48">
        <v>66</v>
      </c>
      <c r="CU48">
        <v>55</v>
      </c>
      <c r="CV48">
        <v>38</v>
      </c>
      <c r="CW48">
        <v>53</v>
      </c>
      <c r="CX48">
        <v>1814</v>
      </c>
      <c r="CZ48">
        <f t="shared" si="9"/>
        <v>854</v>
      </c>
      <c r="DA48">
        <f t="shared" si="10"/>
        <v>367</v>
      </c>
      <c r="DB48">
        <f t="shared" si="11"/>
        <v>236</v>
      </c>
      <c r="DC48">
        <f t="shared" si="12"/>
        <v>53</v>
      </c>
      <c r="DE48" s="10" t="s">
        <v>855</v>
      </c>
      <c r="DF48">
        <v>1025</v>
      </c>
      <c r="DG48">
        <v>789</v>
      </c>
      <c r="DH48">
        <v>1814</v>
      </c>
    </row>
    <row r="49" spans="1:112">
      <c r="A49" s="10" t="s">
        <v>856</v>
      </c>
      <c r="B49">
        <v>30654</v>
      </c>
      <c r="C49">
        <v>16207</v>
      </c>
      <c r="D49">
        <v>46861</v>
      </c>
      <c r="N49">
        <f t="shared" si="1"/>
        <v>46861</v>
      </c>
      <c r="O49">
        <f t="shared" si="2"/>
        <v>46861</v>
      </c>
      <c r="P49">
        <f t="shared" si="3"/>
        <v>0</v>
      </c>
      <c r="Q49">
        <f t="shared" si="4"/>
        <v>0</v>
      </c>
      <c r="R49">
        <f t="shared" si="5"/>
        <v>0</v>
      </c>
      <c r="T49" s="10" t="s">
        <v>856</v>
      </c>
      <c r="U49">
        <v>923</v>
      </c>
      <c r="V49">
        <v>3331</v>
      </c>
      <c r="W49">
        <v>9969</v>
      </c>
      <c r="X49">
        <v>4621</v>
      </c>
      <c r="Y49">
        <v>16595</v>
      </c>
      <c r="Z49">
        <v>2077</v>
      </c>
      <c r="AA49">
        <v>2206</v>
      </c>
      <c r="AB49">
        <v>2122</v>
      </c>
      <c r="AC49">
        <v>1687</v>
      </c>
      <c r="AD49">
        <v>1181</v>
      </c>
      <c r="AE49">
        <v>881</v>
      </c>
      <c r="AF49">
        <v>547</v>
      </c>
      <c r="AG49">
        <v>721</v>
      </c>
      <c r="AH49">
        <v>46861</v>
      </c>
      <c r="AJ49">
        <f t="shared" si="6"/>
        <v>21216</v>
      </c>
      <c r="AK49">
        <f t="shared" si="13"/>
        <v>6405</v>
      </c>
      <c r="AL49">
        <f t="shared" si="7"/>
        <v>4296</v>
      </c>
      <c r="AM49">
        <f t="shared" si="8"/>
        <v>721</v>
      </c>
      <c r="AO49" s="262" t="s">
        <v>839</v>
      </c>
      <c r="AP49" s="1">
        <v>2</v>
      </c>
      <c r="AQ49" s="1">
        <v>10</v>
      </c>
      <c r="AR49" s="1"/>
      <c r="AS49" s="1">
        <v>4</v>
      </c>
      <c r="AT49" s="1">
        <v>8336</v>
      </c>
      <c r="AU49" s="1"/>
      <c r="AV49" s="1">
        <v>34</v>
      </c>
      <c r="AW49" s="1">
        <v>3</v>
      </c>
      <c r="AX49" s="1">
        <v>2317</v>
      </c>
      <c r="AY49" s="1">
        <v>1</v>
      </c>
      <c r="AZ49" s="1">
        <v>5</v>
      </c>
      <c r="BA49" s="1">
        <v>1</v>
      </c>
      <c r="BB49" s="1">
        <v>3</v>
      </c>
      <c r="BC49" s="1">
        <v>2</v>
      </c>
      <c r="BD49" s="1">
        <v>8</v>
      </c>
      <c r="BE49" s="1">
        <v>14</v>
      </c>
      <c r="BF49" s="1">
        <v>5</v>
      </c>
      <c r="BG49" s="1"/>
      <c r="BH49" s="1"/>
      <c r="BI49" s="1">
        <v>2</v>
      </c>
      <c r="BJ49" s="1">
        <v>2</v>
      </c>
      <c r="BK49" s="1">
        <v>2</v>
      </c>
      <c r="BL49" s="1">
        <v>1</v>
      </c>
      <c r="BM49" s="1">
        <v>6</v>
      </c>
      <c r="BN49" s="1"/>
      <c r="BO49" s="1">
        <v>28</v>
      </c>
      <c r="BP49" s="1">
        <v>44</v>
      </c>
      <c r="BQ49" s="1"/>
      <c r="BR49" s="1"/>
      <c r="BS49" s="1">
        <v>10830</v>
      </c>
      <c r="BX49" s="10" t="s">
        <v>856</v>
      </c>
      <c r="BY49">
        <v>1721</v>
      </c>
      <c r="BZ49">
        <v>2808</v>
      </c>
      <c r="CA49">
        <v>2</v>
      </c>
      <c r="CB49">
        <v>4531</v>
      </c>
      <c r="CJ49" s="10" t="s">
        <v>856</v>
      </c>
      <c r="CK49">
        <v>114</v>
      </c>
      <c r="CL49">
        <v>492</v>
      </c>
      <c r="CM49">
        <v>1678</v>
      </c>
      <c r="CN49">
        <v>666</v>
      </c>
      <c r="CO49">
        <v>4937</v>
      </c>
      <c r="CP49">
        <v>458</v>
      </c>
      <c r="CQ49">
        <v>437</v>
      </c>
      <c r="CR49">
        <v>367</v>
      </c>
      <c r="CS49">
        <v>238</v>
      </c>
      <c r="CT49">
        <v>144</v>
      </c>
      <c r="CU49">
        <v>77</v>
      </c>
      <c r="CV49">
        <v>57</v>
      </c>
      <c r="CW49">
        <v>67</v>
      </c>
      <c r="CX49">
        <v>9732</v>
      </c>
      <c r="CZ49">
        <f t="shared" si="9"/>
        <v>5603</v>
      </c>
      <c r="DA49">
        <f t="shared" si="10"/>
        <v>1262</v>
      </c>
      <c r="DB49">
        <f t="shared" si="11"/>
        <v>516</v>
      </c>
      <c r="DC49">
        <f t="shared" si="12"/>
        <v>67</v>
      </c>
      <c r="DE49" s="10" t="s">
        <v>856</v>
      </c>
      <c r="DF49">
        <v>5201</v>
      </c>
      <c r="DG49">
        <v>4531</v>
      </c>
      <c r="DH49">
        <v>9732</v>
      </c>
    </row>
    <row r="50" spans="1:112">
      <c r="A50" s="10" t="s">
        <v>857</v>
      </c>
      <c r="B50">
        <v>1128</v>
      </c>
      <c r="C50">
        <v>1246</v>
      </c>
      <c r="D50">
        <v>2374</v>
      </c>
      <c r="N50">
        <f t="shared" si="1"/>
        <v>2374</v>
      </c>
      <c r="O50">
        <f t="shared" si="2"/>
        <v>2374</v>
      </c>
      <c r="P50">
        <f t="shared" si="3"/>
        <v>0</v>
      </c>
      <c r="Q50">
        <f t="shared" si="4"/>
        <v>0</v>
      </c>
      <c r="R50">
        <f t="shared" si="5"/>
        <v>0</v>
      </c>
      <c r="T50" s="10" t="s">
        <v>857</v>
      </c>
      <c r="U50">
        <v>31</v>
      </c>
      <c r="V50">
        <v>128</v>
      </c>
      <c r="W50">
        <v>353</v>
      </c>
      <c r="X50">
        <v>179</v>
      </c>
      <c r="Y50">
        <v>820</v>
      </c>
      <c r="Z50">
        <v>155</v>
      </c>
      <c r="AA50">
        <v>157</v>
      </c>
      <c r="AB50">
        <v>156</v>
      </c>
      <c r="AC50">
        <v>119</v>
      </c>
      <c r="AD50">
        <v>80</v>
      </c>
      <c r="AE50">
        <v>78</v>
      </c>
      <c r="AF50">
        <v>51</v>
      </c>
      <c r="AG50">
        <v>67</v>
      </c>
      <c r="AH50">
        <v>2374</v>
      </c>
      <c r="AJ50">
        <f t="shared" si="6"/>
        <v>999</v>
      </c>
      <c r="AK50">
        <f t="shared" si="13"/>
        <v>468</v>
      </c>
      <c r="AL50">
        <f t="shared" si="7"/>
        <v>328</v>
      </c>
      <c r="AM50">
        <f t="shared" si="8"/>
        <v>67</v>
      </c>
      <c r="AO50" s="262" t="s">
        <v>852</v>
      </c>
      <c r="AP50" s="1">
        <v>3</v>
      </c>
      <c r="AQ50" s="1">
        <v>17</v>
      </c>
      <c r="AR50" s="1">
        <v>3</v>
      </c>
      <c r="AS50" s="1"/>
      <c r="AT50" s="1">
        <v>3286</v>
      </c>
      <c r="AU50" s="1">
        <v>3</v>
      </c>
      <c r="AV50" s="1">
        <v>3</v>
      </c>
      <c r="AW50" s="1">
        <v>82</v>
      </c>
      <c r="AX50" s="1">
        <v>11568</v>
      </c>
      <c r="AY50" s="1"/>
      <c r="AZ50" s="1">
        <v>1</v>
      </c>
      <c r="BA50" s="1"/>
      <c r="BB50" s="1"/>
      <c r="BC50" s="1"/>
      <c r="BD50" s="1">
        <v>470</v>
      </c>
      <c r="BE50" s="1">
        <v>2</v>
      </c>
      <c r="BF50" s="1">
        <v>4436</v>
      </c>
      <c r="BG50" s="1"/>
      <c r="BH50" s="1">
        <v>4</v>
      </c>
      <c r="BI50" s="1">
        <v>5</v>
      </c>
      <c r="BJ50" s="1">
        <v>10</v>
      </c>
      <c r="BK50" s="1"/>
      <c r="BL50" s="1"/>
      <c r="BM50" s="1">
        <v>25</v>
      </c>
      <c r="BN50" s="1"/>
      <c r="BO50" s="1">
        <v>1</v>
      </c>
      <c r="BP50" s="1">
        <v>42</v>
      </c>
      <c r="BQ50" s="1"/>
      <c r="BR50" s="1"/>
      <c r="BS50" s="1">
        <v>19961</v>
      </c>
      <c r="BX50" s="10" t="s">
        <v>857</v>
      </c>
      <c r="BY50">
        <v>961</v>
      </c>
      <c r="BZ50">
        <v>2275</v>
      </c>
      <c r="CA50">
        <v>4</v>
      </c>
      <c r="CB50">
        <v>3240</v>
      </c>
      <c r="CJ50" s="10" t="s">
        <v>857</v>
      </c>
      <c r="CK50">
        <v>66</v>
      </c>
      <c r="CL50">
        <v>373</v>
      </c>
      <c r="CM50">
        <v>1019</v>
      </c>
      <c r="CN50">
        <v>450</v>
      </c>
      <c r="CO50">
        <v>3200</v>
      </c>
      <c r="CP50">
        <v>459</v>
      </c>
      <c r="CQ50">
        <v>412</v>
      </c>
      <c r="CR50">
        <v>336</v>
      </c>
      <c r="CS50">
        <v>251</v>
      </c>
      <c r="CT50">
        <v>168</v>
      </c>
      <c r="CU50">
        <v>104</v>
      </c>
      <c r="CV50">
        <v>68</v>
      </c>
      <c r="CW50">
        <v>84</v>
      </c>
      <c r="CX50">
        <v>6990</v>
      </c>
      <c r="CZ50">
        <f t="shared" si="9"/>
        <v>3650</v>
      </c>
      <c r="DA50">
        <f t="shared" si="10"/>
        <v>1207</v>
      </c>
      <c r="DB50">
        <f t="shared" si="11"/>
        <v>591</v>
      </c>
      <c r="DC50">
        <f t="shared" si="12"/>
        <v>84</v>
      </c>
      <c r="DE50" s="10" t="s">
        <v>857</v>
      </c>
      <c r="DF50">
        <v>3750</v>
      </c>
      <c r="DG50">
        <v>3240</v>
      </c>
      <c r="DH50">
        <v>6990</v>
      </c>
    </row>
    <row r="51" spans="1:112">
      <c r="A51" s="10" t="s">
        <v>858</v>
      </c>
      <c r="B51">
        <v>18414</v>
      </c>
      <c r="C51">
        <v>936</v>
      </c>
      <c r="D51">
        <v>19350</v>
      </c>
      <c r="N51">
        <f t="shared" si="1"/>
        <v>19350</v>
      </c>
      <c r="O51">
        <f t="shared" si="2"/>
        <v>19350</v>
      </c>
      <c r="P51">
        <f t="shared" si="3"/>
        <v>0</v>
      </c>
      <c r="Q51">
        <f t="shared" si="4"/>
        <v>0</v>
      </c>
      <c r="R51">
        <f t="shared" si="5"/>
        <v>0</v>
      </c>
      <c r="T51" s="10" t="s">
        <v>858</v>
      </c>
      <c r="U51">
        <v>151</v>
      </c>
      <c r="V51">
        <v>617</v>
      </c>
      <c r="W51">
        <v>1896</v>
      </c>
      <c r="X51">
        <v>996</v>
      </c>
      <c r="Y51">
        <v>6705</v>
      </c>
      <c r="Z51">
        <v>1033</v>
      </c>
      <c r="AA51">
        <v>1307</v>
      </c>
      <c r="AB51">
        <v>1706</v>
      </c>
      <c r="AC51">
        <v>1574</v>
      </c>
      <c r="AD51">
        <v>1182</v>
      </c>
      <c r="AE51">
        <v>794</v>
      </c>
      <c r="AF51">
        <v>563</v>
      </c>
      <c r="AG51">
        <v>826</v>
      </c>
      <c r="AH51">
        <v>19350</v>
      </c>
      <c r="AJ51">
        <f t="shared" si="6"/>
        <v>7701</v>
      </c>
      <c r="AK51">
        <f t="shared" si="13"/>
        <v>4046</v>
      </c>
      <c r="AL51">
        <f t="shared" si="7"/>
        <v>4113</v>
      </c>
      <c r="AM51">
        <f t="shared" si="8"/>
        <v>826</v>
      </c>
      <c r="AO51" s="262" t="s">
        <v>855</v>
      </c>
      <c r="AP51" s="1"/>
      <c r="AQ51" s="1">
        <v>4</v>
      </c>
      <c r="AR51" s="1"/>
      <c r="AS51" s="1">
        <v>5</v>
      </c>
      <c r="AT51" s="1">
        <v>6236</v>
      </c>
      <c r="AU51" s="1"/>
      <c r="AV51" s="1">
        <v>24</v>
      </c>
      <c r="AW51" s="1">
        <v>2</v>
      </c>
      <c r="AX51" s="1">
        <v>414</v>
      </c>
      <c r="AY51" s="1"/>
      <c r="AZ51" s="1">
        <v>2</v>
      </c>
      <c r="BA51" s="1"/>
      <c r="BB51" s="1"/>
      <c r="BC51" s="1">
        <v>1</v>
      </c>
      <c r="BD51" s="1">
        <v>12</v>
      </c>
      <c r="BE51" s="1">
        <v>3</v>
      </c>
      <c r="BF51" s="1"/>
      <c r="BG51" s="1"/>
      <c r="BH51" s="1">
        <v>1</v>
      </c>
      <c r="BI51" s="1">
        <v>7</v>
      </c>
      <c r="BJ51" s="1">
        <v>1</v>
      </c>
      <c r="BK51" s="1">
        <v>1</v>
      </c>
      <c r="BL51" s="1"/>
      <c r="BM51" s="1">
        <v>1</v>
      </c>
      <c r="BN51" s="1"/>
      <c r="BO51" s="1">
        <v>8</v>
      </c>
      <c r="BP51" s="1">
        <v>22</v>
      </c>
      <c r="BQ51" s="1"/>
      <c r="BR51" s="1"/>
      <c r="BS51" s="1">
        <v>6744</v>
      </c>
      <c r="BX51" s="10" t="s">
        <v>858</v>
      </c>
      <c r="BY51">
        <v>60770</v>
      </c>
      <c r="BZ51">
        <v>39984</v>
      </c>
      <c r="CA51">
        <v>651</v>
      </c>
      <c r="CB51">
        <v>101405</v>
      </c>
      <c r="CJ51" s="10" t="s">
        <v>858</v>
      </c>
      <c r="CK51">
        <v>1020</v>
      </c>
      <c r="CL51">
        <v>5021</v>
      </c>
      <c r="CM51">
        <v>16484</v>
      </c>
      <c r="CN51">
        <v>7596</v>
      </c>
      <c r="CO51">
        <v>76016</v>
      </c>
      <c r="CP51">
        <v>11635</v>
      </c>
      <c r="CQ51">
        <v>12957</v>
      </c>
      <c r="CR51">
        <v>14685</v>
      </c>
      <c r="CS51">
        <v>13156</v>
      </c>
      <c r="CT51">
        <v>10681</v>
      </c>
      <c r="CU51">
        <v>7692</v>
      </c>
      <c r="CV51">
        <v>4769</v>
      </c>
      <c r="CW51">
        <v>6187</v>
      </c>
      <c r="CX51">
        <v>187899</v>
      </c>
      <c r="CZ51">
        <f t="shared" si="9"/>
        <v>83612</v>
      </c>
      <c r="DA51">
        <f t="shared" si="10"/>
        <v>39277</v>
      </c>
      <c r="DB51">
        <f t="shared" si="11"/>
        <v>36298</v>
      </c>
      <c r="DC51">
        <f t="shared" si="12"/>
        <v>6187</v>
      </c>
      <c r="DE51" s="10" t="s">
        <v>858</v>
      </c>
      <c r="DF51">
        <v>86494</v>
      </c>
      <c r="DG51">
        <v>101405</v>
      </c>
      <c r="DH51">
        <v>187899</v>
      </c>
    </row>
    <row r="52" spans="1:112">
      <c r="A52" s="10" t="s">
        <v>859</v>
      </c>
      <c r="B52">
        <v>3694</v>
      </c>
      <c r="C52">
        <v>3946</v>
      </c>
      <c r="D52">
        <v>7640</v>
      </c>
      <c r="N52">
        <f t="shared" si="1"/>
        <v>7640</v>
      </c>
      <c r="O52">
        <f t="shared" si="2"/>
        <v>7640</v>
      </c>
      <c r="P52">
        <f t="shared" si="3"/>
        <v>0</v>
      </c>
      <c r="Q52">
        <f t="shared" si="4"/>
        <v>0</v>
      </c>
      <c r="R52">
        <f t="shared" si="5"/>
        <v>0</v>
      </c>
      <c r="T52" s="10" t="s">
        <v>859</v>
      </c>
      <c r="U52">
        <v>60</v>
      </c>
      <c r="V52">
        <v>241</v>
      </c>
      <c r="W52">
        <v>714</v>
      </c>
      <c r="X52">
        <v>496</v>
      </c>
      <c r="Y52">
        <v>2223</v>
      </c>
      <c r="Z52">
        <v>456</v>
      </c>
      <c r="AA52">
        <v>547</v>
      </c>
      <c r="AB52">
        <v>628</v>
      </c>
      <c r="AC52">
        <v>634</v>
      </c>
      <c r="AD52">
        <v>556</v>
      </c>
      <c r="AE52">
        <v>383</v>
      </c>
      <c r="AF52">
        <v>282</v>
      </c>
      <c r="AG52">
        <v>420</v>
      </c>
      <c r="AH52">
        <v>7640</v>
      </c>
      <c r="AJ52">
        <f t="shared" si="6"/>
        <v>2719</v>
      </c>
      <c r="AK52">
        <f t="shared" si="13"/>
        <v>1631</v>
      </c>
      <c r="AL52">
        <f t="shared" si="7"/>
        <v>1855</v>
      </c>
      <c r="AM52">
        <f t="shared" si="8"/>
        <v>420</v>
      </c>
      <c r="AO52" s="262" t="s">
        <v>860</v>
      </c>
      <c r="AP52" s="1">
        <v>12</v>
      </c>
      <c r="AQ52" s="1">
        <v>17</v>
      </c>
      <c r="AR52" s="1"/>
      <c r="AS52" s="1"/>
      <c r="AT52" s="1">
        <v>5828</v>
      </c>
      <c r="AU52" s="1"/>
      <c r="AV52" s="1">
        <v>2</v>
      </c>
      <c r="AW52" s="1">
        <v>44</v>
      </c>
      <c r="AX52" s="1">
        <v>6741</v>
      </c>
      <c r="AY52" s="1">
        <v>5</v>
      </c>
      <c r="AZ52" s="1">
        <v>3</v>
      </c>
      <c r="BA52" s="1"/>
      <c r="BB52" s="1"/>
      <c r="BC52" s="1"/>
      <c r="BD52" s="1">
        <v>1005</v>
      </c>
      <c r="BE52" s="1">
        <v>8</v>
      </c>
      <c r="BF52" s="1">
        <v>4627</v>
      </c>
      <c r="BG52" s="1"/>
      <c r="BH52" s="1">
        <v>1</v>
      </c>
      <c r="BI52" s="1">
        <v>12</v>
      </c>
      <c r="BJ52" s="1">
        <v>4</v>
      </c>
      <c r="BK52" s="1"/>
      <c r="BL52" s="1"/>
      <c r="BM52" s="1">
        <v>45</v>
      </c>
      <c r="BN52" s="1"/>
      <c r="BO52" s="1">
        <v>1</v>
      </c>
      <c r="BP52" s="1">
        <v>36</v>
      </c>
      <c r="BQ52" s="1"/>
      <c r="BR52" s="1"/>
      <c r="BS52" s="1">
        <v>18391</v>
      </c>
      <c r="BX52" s="10" t="s">
        <v>859</v>
      </c>
      <c r="BY52">
        <v>1045</v>
      </c>
      <c r="BZ52">
        <v>1974</v>
      </c>
      <c r="CB52">
        <v>3019</v>
      </c>
      <c r="CJ52" s="10" t="s">
        <v>859</v>
      </c>
      <c r="CK52">
        <v>44</v>
      </c>
      <c r="CL52">
        <v>223</v>
      </c>
      <c r="CM52">
        <v>792</v>
      </c>
      <c r="CN52">
        <v>400</v>
      </c>
      <c r="CO52">
        <v>2727</v>
      </c>
      <c r="CP52">
        <v>470</v>
      </c>
      <c r="CQ52">
        <v>532</v>
      </c>
      <c r="CR52">
        <v>498</v>
      </c>
      <c r="CS52">
        <v>392</v>
      </c>
      <c r="CT52">
        <v>276</v>
      </c>
      <c r="CU52">
        <v>205</v>
      </c>
      <c r="CV52">
        <v>119</v>
      </c>
      <c r="CW52">
        <v>130</v>
      </c>
      <c r="CX52">
        <v>6808</v>
      </c>
      <c r="CZ52">
        <f t="shared" si="9"/>
        <v>3127</v>
      </c>
      <c r="DA52">
        <f t="shared" si="10"/>
        <v>1500</v>
      </c>
      <c r="DB52">
        <f t="shared" si="11"/>
        <v>992</v>
      </c>
      <c r="DC52">
        <f t="shared" si="12"/>
        <v>130</v>
      </c>
      <c r="DE52" s="10" t="s">
        <v>859</v>
      </c>
      <c r="DF52">
        <v>3789</v>
      </c>
      <c r="DG52">
        <v>3019</v>
      </c>
      <c r="DH52">
        <v>6808</v>
      </c>
    </row>
    <row r="53" spans="1:112">
      <c r="A53" s="10" t="s">
        <v>860</v>
      </c>
      <c r="B53">
        <v>5561</v>
      </c>
      <c r="C53">
        <v>12830</v>
      </c>
      <c r="D53">
        <v>18391</v>
      </c>
      <c r="N53">
        <f t="shared" si="1"/>
        <v>18391</v>
      </c>
      <c r="O53">
        <f t="shared" si="2"/>
        <v>18391</v>
      </c>
      <c r="P53">
        <f t="shared" si="3"/>
        <v>0</v>
      </c>
      <c r="Q53">
        <f t="shared" si="4"/>
        <v>0</v>
      </c>
      <c r="R53">
        <f t="shared" si="5"/>
        <v>0</v>
      </c>
      <c r="T53" s="10" t="s">
        <v>860</v>
      </c>
      <c r="U53">
        <v>253</v>
      </c>
      <c r="V53">
        <v>1277</v>
      </c>
      <c r="W53">
        <v>3643</v>
      </c>
      <c r="X53">
        <v>1550</v>
      </c>
      <c r="Y53">
        <v>6317</v>
      </c>
      <c r="Z53">
        <v>940</v>
      </c>
      <c r="AA53">
        <v>874</v>
      </c>
      <c r="AB53">
        <v>894</v>
      </c>
      <c r="AC53">
        <v>763</v>
      </c>
      <c r="AD53">
        <v>532</v>
      </c>
      <c r="AE53">
        <v>482</v>
      </c>
      <c r="AF53">
        <v>351</v>
      </c>
      <c r="AG53">
        <v>515</v>
      </c>
      <c r="AH53">
        <v>18391</v>
      </c>
      <c r="AJ53">
        <f t="shared" si="6"/>
        <v>7867</v>
      </c>
      <c r="AK53">
        <f t="shared" si="13"/>
        <v>2708</v>
      </c>
      <c r="AL53">
        <f t="shared" si="7"/>
        <v>2128</v>
      </c>
      <c r="AM53">
        <f t="shared" si="8"/>
        <v>515</v>
      </c>
      <c r="AO53" s="262" t="s">
        <v>861</v>
      </c>
      <c r="AP53" s="1"/>
      <c r="AQ53" s="1"/>
      <c r="AR53" s="1"/>
      <c r="AS53" s="1"/>
      <c r="AT53" s="1">
        <v>2963</v>
      </c>
      <c r="AU53" s="1"/>
      <c r="AV53" s="1"/>
      <c r="AW53" s="1">
        <v>1</v>
      </c>
      <c r="AX53" s="1">
        <v>679</v>
      </c>
      <c r="AY53" s="1"/>
      <c r="AZ53" s="1"/>
      <c r="BA53" s="1"/>
      <c r="BB53" s="1"/>
      <c r="BC53" s="1"/>
      <c r="BD53" s="1">
        <v>2</v>
      </c>
      <c r="BE53" s="1"/>
      <c r="BF53" s="1">
        <v>7</v>
      </c>
      <c r="BG53" s="1"/>
      <c r="BH53" s="1"/>
      <c r="BI53" s="1">
        <v>2</v>
      </c>
      <c r="BJ53" s="1"/>
      <c r="BK53" s="1"/>
      <c r="BL53" s="1"/>
      <c r="BM53" s="1">
        <v>11</v>
      </c>
      <c r="BN53" s="1"/>
      <c r="BO53" s="1">
        <v>6</v>
      </c>
      <c r="BP53" s="1">
        <v>15</v>
      </c>
      <c r="BQ53" s="1"/>
      <c r="BR53" s="1"/>
      <c r="BS53" s="1">
        <v>3686</v>
      </c>
      <c r="BX53" s="10" t="s">
        <v>860</v>
      </c>
      <c r="BY53">
        <v>768</v>
      </c>
      <c r="BZ53">
        <v>625</v>
      </c>
      <c r="CB53">
        <v>1393</v>
      </c>
      <c r="CJ53" s="10" t="s">
        <v>860</v>
      </c>
      <c r="CK53">
        <v>29</v>
      </c>
      <c r="CL53">
        <v>121</v>
      </c>
      <c r="CM53">
        <v>346</v>
      </c>
      <c r="CN53">
        <v>184</v>
      </c>
      <c r="CO53">
        <v>1650</v>
      </c>
      <c r="CP53">
        <v>174</v>
      </c>
      <c r="CQ53">
        <v>181</v>
      </c>
      <c r="CR53">
        <v>152</v>
      </c>
      <c r="CS53">
        <v>106</v>
      </c>
      <c r="CT53">
        <v>78</v>
      </c>
      <c r="CU53">
        <v>62</v>
      </c>
      <c r="CV53">
        <v>33</v>
      </c>
      <c r="CW53">
        <v>47</v>
      </c>
      <c r="CX53">
        <v>3163</v>
      </c>
      <c r="CZ53">
        <f t="shared" si="9"/>
        <v>1834</v>
      </c>
      <c r="DA53">
        <f t="shared" si="10"/>
        <v>507</v>
      </c>
      <c r="DB53">
        <f t="shared" si="11"/>
        <v>279</v>
      </c>
      <c r="DC53">
        <f t="shared" si="12"/>
        <v>47</v>
      </c>
      <c r="DE53" s="10" t="s">
        <v>860</v>
      </c>
      <c r="DF53">
        <v>1770</v>
      </c>
      <c r="DG53">
        <v>1393</v>
      </c>
      <c r="DH53">
        <v>3163</v>
      </c>
    </row>
    <row r="54" spans="1:112">
      <c r="A54" s="10" t="s">
        <v>861</v>
      </c>
      <c r="B54">
        <v>1588</v>
      </c>
      <c r="C54">
        <v>2098</v>
      </c>
      <c r="D54">
        <v>3686</v>
      </c>
      <c r="N54">
        <f t="shared" si="1"/>
        <v>3686</v>
      </c>
      <c r="O54">
        <f t="shared" si="2"/>
        <v>3686</v>
      </c>
      <c r="P54">
        <f t="shared" si="3"/>
        <v>0</v>
      </c>
      <c r="Q54">
        <f t="shared" si="4"/>
        <v>0</v>
      </c>
      <c r="R54">
        <f t="shared" si="5"/>
        <v>0</v>
      </c>
      <c r="T54" s="10" t="s">
        <v>861</v>
      </c>
      <c r="U54">
        <v>42</v>
      </c>
      <c r="V54">
        <v>206</v>
      </c>
      <c r="W54">
        <v>660</v>
      </c>
      <c r="X54">
        <v>307</v>
      </c>
      <c r="Y54">
        <v>1201</v>
      </c>
      <c r="Z54">
        <v>199</v>
      </c>
      <c r="AA54">
        <v>211</v>
      </c>
      <c r="AB54">
        <v>199</v>
      </c>
      <c r="AC54">
        <v>156</v>
      </c>
      <c r="AD54">
        <v>151</v>
      </c>
      <c r="AE54">
        <v>139</v>
      </c>
      <c r="AF54">
        <v>80</v>
      </c>
      <c r="AG54">
        <v>135</v>
      </c>
      <c r="AH54">
        <v>3686</v>
      </c>
      <c r="AJ54">
        <f t="shared" si="6"/>
        <v>1508</v>
      </c>
      <c r="AK54">
        <f t="shared" si="13"/>
        <v>609</v>
      </c>
      <c r="AL54">
        <f t="shared" si="7"/>
        <v>526</v>
      </c>
      <c r="AM54">
        <f t="shared" si="8"/>
        <v>135</v>
      </c>
      <c r="AO54" s="262" t="s">
        <v>868</v>
      </c>
      <c r="AP54" s="1"/>
      <c r="AQ54" s="1">
        <v>6</v>
      </c>
      <c r="AR54" s="1"/>
      <c r="AS54" s="1">
        <v>2</v>
      </c>
      <c r="AT54" s="1">
        <v>2626</v>
      </c>
      <c r="AU54" s="1"/>
      <c r="AV54" s="1">
        <v>5</v>
      </c>
      <c r="AW54" s="1"/>
      <c r="AX54" s="1">
        <v>511</v>
      </c>
      <c r="AY54" s="1">
        <v>2</v>
      </c>
      <c r="AZ54" s="1">
        <v>1</v>
      </c>
      <c r="BA54" s="1"/>
      <c r="BB54" s="1"/>
      <c r="BC54" s="1">
        <v>3</v>
      </c>
      <c r="BD54" s="1">
        <v>70</v>
      </c>
      <c r="BE54" s="1"/>
      <c r="BF54" s="1"/>
      <c r="BG54" s="1"/>
      <c r="BH54" s="1"/>
      <c r="BI54" s="1">
        <v>6</v>
      </c>
      <c r="BJ54" s="1">
        <v>1</v>
      </c>
      <c r="BK54" s="1">
        <v>1</v>
      </c>
      <c r="BL54" s="1"/>
      <c r="BM54" s="1">
        <v>2</v>
      </c>
      <c r="BN54" s="1"/>
      <c r="BO54" s="1">
        <v>9</v>
      </c>
      <c r="BP54" s="1">
        <v>16</v>
      </c>
      <c r="BQ54" s="1"/>
      <c r="BR54" s="1"/>
      <c r="BS54" s="1">
        <v>3261</v>
      </c>
      <c r="BX54" s="10" t="s">
        <v>861</v>
      </c>
      <c r="BY54">
        <v>251</v>
      </c>
      <c r="BZ54">
        <v>214</v>
      </c>
      <c r="CA54">
        <v>1</v>
      </c>
      <c r="CB54">
        <v>466</v>
      </c>
      <c r="CJ54" s="10" t="s">
        <v>861</v>
      </c>
      <c r="CK54">
        <v>10</v>
      </c>
      <c r="CL54">
        <v>48</v>
      </c>
      <c r="CM54">
        <v>126</v>
      </c>
      <c r="CN54">
        <v>41</v>
      </c>
      <c r="CO54">
        <v>616</v>
      </c>
      <c r="CP54">
        <v>61</v>
      </c>
      <c r="CQ54">
        <v>41</v>
      </c>
      <c r="CR54">
        <v>42</v>
      </c>
      <c r="CS54">
        <v>14</v>
      </c>
      <c r="CT54">
        <v>13</v>
      </c>
      <c r="CU54">
        <v>5</v>
      </c>
      <c r="CV54">
        <v>5</v>
      </c>
      <c r="CW54">
        <v>18</v>
      </c>
      <c r="CX54">
        <v>1040</v>
      </c>
      <c r="CZ54">
        <f t="shared" si="9"/>
        <v>657</v>
      </c>
      <c r="DA54">
        <f t="shared" si="10"/>
        <v>144</v>
      </c>
      <c r="DB54">
        <f t="shared" si="11"/>
        <v>37</v>
      </c>
      <c r="DC54">
        <f t="shared" si="12"/>
        <v>18</v>
      </c>
      <c r="DE54" s="10" t="s">
        <v>861</v>
      </c>
      <c r="DF54">
        <v>574</v>
      </c>
      <c r="DG54">
        <v>466</v>
      </c>
      <c r="DH54">
        <v>1040</v>
      </c>
    </row>
    <row r="55" spans="1:112">
      <c r="A55" s="10" t="s">
        <v>862</v>
      </c>
      <c r="B55">
        <v>9042</v>
      </c>
      <c r="C55">
        <v>4822</v>
      </c>
      <c r="D55">
        <v>13864</v>
      </c>
      <c r="N55">
        <f t="shared" si="1"/>
        <v>13864</v>
      </c>
      <c r="O55">
        <f t="shared" si="2"/>
        <v>13864</v>
      </c>
      <c r="P55">
        <f t="shared" si="3"/>
        <v>0</v>
      </c>
      <c r="Q55">
        <f t="shared" si="4"/>
        <v>0</v>
      </c>
      <c r="R55">
        <f t="shared" si="5"/>
        <v>0</v>
      </c>
      <c r="T55" s="10" t="s">
        <v>862</v>
      </c>
      <c r="U55">
        <v>163</v>
      </c>
      <c r="V55">
        <v>671</v>
      </c>
      <c r="W55">
        <v>1640</v>
      </c>
      <c r="X55">
        <v>891</v>
      </c>
      <c r="Y55">
        <v>5013</v>
      </c>
      <c r="Z55">
        <v>802</v>
      </c>
      <c r="AA55">
        <v>913</v>
      </c>
      <c r="AB55">
        <v>1055</v>
      </c>
      <c r="AC55">
        <v>909</v>
      </c>
      <c r="AD55">
        <v>647</v>
      </c>
      <c r="AE55">
        <v>405</v>
      </c>
      <c r="AF55">
        <v>332</v>
      </c>
      <c r="AG55">
        <v>423</v>
      </c>
      <c r="AH55">
        <v>13864</v>
      </c>
      <c r="AJ55">
        <f t="shared" si="6"/>
        <v>5904</v>
      </c>
      <c r="AK55">
        <f t="shared" si="13"/>
        <v>2770</v>
      </c>
      <c r="AL55">
        <f t="shared" si="7"/>
        <v>2293</v>
      </c>
      <c r="AM55">
        <f t="shared" si="8"/>
        <v>423</v>
      </c>
      <c r="AO55" s="262" t="s">
        <v>880</v>
      </c>
      <c r="AP55" s="1">
        <v>7</v>
      </c>
      <c r="AQ55" s="1">
        <v>4</v>
      </c>
      <c r="AR55" s="1"/>
      <c r="AS55" s="1"/>
      <c r="AT55" s="1">
        <v>4443</v>
      </c>
      <c r="AU55" s="1"/>
      <c r="AV55" s="1"/>
      <c r="AW55" s="1">
        <v>4</v>
      </c>
      <c r="AX55" s="1">
        <v>2886</v>
      </c>
      <c r="AY55" s="1">
        <v>1</v>
      </c>
      <c r="AZ55" s="1">
        <v>2</v>
      </c>
      <c r="BA55" s="1"/>
      <c r="BB55" s="1"/>
      <c r="BC55" s="1"/>
      <c r="BD55" s="1">
        <v>2</v>
      </c>
      <c r="BE55" s="1">
        <v>2</v>
      </c>
      <c r="BF55" s="1">
        <v>2</v>
      </c>
      <c r="BG55" s="1">
        <v>1</v>
      </c>
      <c r="BH55" s="1"/>
      <c r="BI55" s="1">
        <v>8</v>
      </c>
      <c r="BJ55" s="1">
        <v>2</v>
      </c>
      <c r="BK55" s="1"/>
      <c r="BL55" s="1"/>
      <c r="BM55" s="1">
        <v>1</v>
      </c>
      <c r="BN55" s="1"/>
      <c r="BO55" s="1">
        <v>3</v>
      </c>
      <c r="BP55" s="1">
        <v>5</v>
      </c>
      <c r="BQ55" s="1"/>
      <c r="BR55" s="1"/>
      <c r="BS55" s="1">
        <v>7373</v>
      </c>
      <c r="BX55" s="10" t="s">
        <v>862</v>
      </c>
      <c r="BY55">
        <v>8501</v>
      </c>
      <c r="BZ55">
        <v>10016</v>
      </c>
      <c r="CA55">
        <v>42</v>
      </c>
      <c r="CB55">
        <v>18559</v>
      </c>
      <c r="CJ55" s="10" t="s">
        <v>862</v>
      </c>
      <c r="CK55">
        <v>276</v>
      </c>
      <c r="CL55">
        <v>1332</v>
      </c>
      <c r="CM55">
        <v>4066</v>
      </c>
      <c r="CN55">
        <v>1947</v>
      </c>
      <c r="CO55">
        <v>16639</v>
      </c>
      <c r="CP55">
        <v>2361</v>
      </c>
      <c r="CQ55">
        <v>2491</v>
      </c>
      <c r="CR55">
        <v>2358</v>
      </c>
      <c r="CS55">
        <v>1899</v>
      </c>
      <c r="CT55">
        <v>1428</v>
      </c>
      <c r="CU55">
        <v>1020</v>
      </c>
      <c r="CV55">
        <v>669</v>
      </c>
      <c r="CW55">
        <v>708</v>
      </c>
      <c r="CX55">
        <v>37194</v>
      </c>
      <c r="CZ55">
        <f t="shared" si="9"/>
        <v>18586</v>
      </c>
      <c r="DA55">
        <f t="shared" si="10"/>
        <v>7210</v>
      </c>
      <c r="DB55">
        <f t="shared" si="11"/>
        <v>5016</v>
      </c>
      <c r="DC55">
        <f t="shared" si="12"/>
        <v>708</v>
      </c>
      <c r="DE55" s="10" t="s">
        <v>862</v>
      </c>
      <c r="DF55">
        <v>18635</v>
      </c>
      <c r="DG55">
        <v>18559</v>
      </c>
      <c r="DH55">
        <v>37194</v>
      </c>
    </row>
    <row r="56" spans="1:112">
      <c r="A56" s="10" t="s">
        <v>863</v>
      </c>
      <c r="B56">
        <v>2332</v>
      </c>
      <c r="C56">
        <v>2345</v>
      </c>
      <c r="D56">
        <v>4677</v>
      </c>
      <c r="N56">
        <f t="shared" si="1"/>
        <v>4677</v>
      </c>
      <c r="O56">
        <f t="shared" si="2"/>
        <v>4677</v>
      </c>
      <c r="P56">
        <f t="shared" si="3"/>
        <v>0</v>
      </c>
      <c r="Q56">
        <f t="shared" si="4"/>
        <v>0</v>
      </c>
      <c r="R56">
        <f t="shared" si="5"/>
        <v>0</v>
      </c>
      <c r="T56" s="10" t="s">
        <v>863</v>
      </c>
      <c r="U56">
        <v>41</v>
      </c>
      <c r="V56">
        <v>190</v>
      </c>
      <c r="W56">
        <v>613</v>
      </c>
      <c r="X56">
        <v>352</v>
      </c>
      <c r="Y56">
        <v>1439</v>
      </c>
      <c r="Z56">
        <v>270</v>
      </c>
      <c r="AA56">
        <v>304</v>
      </c>
      <c r="AB56">
        <v>322</v>
      </c>
      <c r="AC56">
        <v>337</v>
      </c>
      <c r="AD56">
        <v>264</v>
      </c>
      <c r="AE56">
        <v>216</v>
      </c>
      <c r="AF56">
        <v>141</v>
      </c>
      <c r="AG56">
        <v>188</v>
      </c>
      <c r="AH56">
        <v>4677</v>
      </c>
      <c r="AJ56">
        <f t="shared" si="6"/>
        <v>1791</v>
      </c>
      <c r="AK56">
        <f t="shared" si="13"/>
        <v>896</v>
      </c>
      <c r="AL56">
        <f t="shared" si="7"/>
        <v>958</v>
      </c>
      <c r="AM56">
        <f t="shared" si="8"/>
        <v>188</v>
      </c>
      <c r="AO56" s="262" t="s">
        <v>888</v>
      </c>
      <c r="AP56" s="1"/>
      <c r="AQ56" s="1"/>
      <c r="AR56" s="1"/>
      <c r="AS56" s="1"/>
      <c r="AT56" s="1">
        <v>1489</v>
      </c>
      <c r="AU56" s="1"/>
      <c r="AV56" s="1"/>
      <c r="AW56" s="1">
        <v>7</v>
      </c>
      <c r="AX56" s="1">
        <v>238</v>
      </c>
      <c r="AY56" s="1"/>
      <c r="AZ56" s="1"/>
      <c r="BA56" s="1"/>
      <c r="BB56" s="1"/>
      <c r="BC56" s="1"/>
      <c r="BD56" s="1"/>
      <c r="BE56" s="1">
        <v>1</v>
      </c>
      <c r="BF56" s="1"/>
      <c r="BG56" s="1"/>
      <c r="BH56" s="1"/>
      <c r="BI56" s="1">
        <v>1</v>
      </c>
      <c r="BJ56" s="1">
        <v>2</v>
      </c>
      <c r="BK56" s="1"/>
      <c r="BL56" s="1"/>
      <c r="BM56" s="1">
        <v>1</v>
      </c>
      <c r="BN56" s="1"/>
      <c r="BO56" s="1"/>
      <c r="BP56" s="1">
        <v>12</v>
      </c>
      <c r="BQ56" s="1"/>
      <c r="BR56" s="1"/>
      <c r="BS56" s="1">
        <v>1751</v>
      </c>
      <c r="BX56" s="10" t="s">
        <v>863</v>
      </c>
      <c r="BY56">
        <v>444</v>
      </c>
      <c r="BZ56">
        <v>660</v>
      </c>
      <c r="CB56">
        <v>1104</v>
      </c>
      <c r="CJ56" s="10" t="s">
        <v>863</v>
      </c>
      <c r="CK56">
        <v>14</v>
      </c>
      <c r="CL56">
        <v>85</v>
      </c>
      <c r="CM56">
        <v>274</v>
      </c>
      <c r="CN56">
        <v>161</v>
      </c>
      <c r="CO56">
        <v>1152</v>
      </c>
      <c r="CP56">
        <v>174</v>
      </c>
      <c r="CQ56">
        <v>156</v>
      </c>
      <c r="CR56">
        <v>196</v>
      </c>
      <c r="CS56">
        <v>117</v>
      </c>
      <c r="CT56">
        <v>74</v>
      </c>
      <c r="CU56">
        <v>57</v>
      </c>
      <c r="CV56">
        <v>44</v>
      </c>
      <c r="CW56">
        <v>84</v>
      </c>
      <c r="CX56">
        <v>2588</v>
      </c>
      <c r="CZ56">
        <f t="shared" si="9"/>
        <v>1313</v>
      </c>
      <c r="DA56">
        <f t="shared" si="10"/>
        <v>526</v>
      </c>
      <c r="DB56">
        <f t="shared" si="11"/>
        <v>292</v>
      </c>
      <c r="DC56">
        <f t="shared" si="12"/>
        <v>84</v>
      </c>
      <c r="DE56" s="10" t="s">
        <v>863</v>
      </c>
      <c r="DF56">
        <v>1484</v>
      </c>
      <c r="DG56">
        <v>1104</v>
      </c>
      <c r="DH56">
        <v>2588</v>
      </c>
    </row>
    <row r="57" spans="1:112">
      <c r="A57" s="10" t="s">
        <v>864</v>
      </c>
      <c r="B57">
        <v>3087</v>
      </c>
      <c r="C57">
        <v>3690</v>
      </c>
      <c r="D57">
        <v>6777</v>
      </c>
      <c r="N57">
        <f t="shared" si="1"/>
        <v>6777</v>
      </c>
      <c r="O57">
        <f t="shared" si="2"/>
        <v>6777</v>
      </c>
      <c r="P57">
        <f t="shared" si="3"/>
        <v>0</v>
      </c>
      <c r="Q57">
        <f t="shared" si="4"/>
        <v>0</v>
      </c>
      <c r="R57">
        <f t="shared" si="5"/>
        <v>0</v>
      </c>
      <c r="T57" s="10" t="s">
        <v>864</v>
      </c>
      <c r="U57">
        <v>98</v>
      </c>
      <c r="V57">
        <v>363</v>
      </c>
      <c r="W57">
        <v>1068</v>
      </c>
      <c r="X57">
        <v>504</v>
      </c>
      <c r="Y57">
        <v>2171</v>
      </c>
      <c r="Z57">
        <v>396</v>
      </c>
      <c r="AA57">
        <v>421</v>
      </c>
      <c r="AB57">
        <v>407</v>
      </c>
      <c r="AC57">
        <v>393</v>
      </c>
      <c r="AD57">
        <v>321</v>
      </c>
      <c r="AE57">
        <v>239</v>
      </c>
      <c r="AF57">
        <v>171</v>
      </c>
      <c r="AG57">
        <v>225</v>
      </c>
      <c r="AH57">
        <v>6777</v>
      </c>
      <c r="AJ57">
        <f t="shared" si="6"/>
        <v>2675</v>
      </c>
      <c r="AK57">
        <f t="shared" si="13"/>
        <v>1224</v>
      </c>
      <c r="AL57">
        <f t="shared" si="7"/>
        <v>1124</v>
      </c>
      <c r="AM57">
        <f t="shared" si="8"/>
        <v>225</v>
      </c>
      <c r="AO57" s="262" t="s">
        <v>890</v>
      </c>
      <c r="AP57" s="1">
        <v>3</v>
      </c>
      <c r="AQ57" s="1">
        <v>2</v>
      </c>
      <c r="AR57" s="1"/>
      <c r="AS57" s="1"/>
      <c r="AT57" s="1">
        <v>1055</v>
      </c>
      <c r="AU57" s="1"/>
      <c r="AV57" s="1">
        <v>3</v>
      </c>
      <c r="AW57" s="1">
        <v>2</v>
      </c>
      <c r="AX57" s="1">
        <v>5504</v>
      </c>
      <c r="AY57" s="1"/>
      <c r="AZ57" s="1">
        <v>1</v>
      </c>
      <c r="BA57" s="1"/>
      <c r="BB57" s="1"/>
      <c r="BC57" s="1"/>
      <c r="BD57" s="1">
        <v>56</v>
      </c>
      <c r="BE57" s="1"/>
      <c r="BF57" s="1"/>
      <c r="BG57" s="1"/>
      <c r="BH57" s="1"/>
      <c r="BI57" s="1">
        <v>3</v>
      </c>
      <c r="BJ57" s="1"/>
      <c r="BK57" s="1"/>
      <c r="BL57" s="1"/>
      <c r="BM57" s="1">
        <v>4</v>
      </c>
      <c r="BN57" s="1"/>
      <c r="BO57" s="1">
        <v>3</v>
      </c>
      <c r="BP57" s="1">
        <v>2</v>
      </c>
      <c r="BQ57" s="1"/>
      <c r="BR57" s="1"/>
      <c r="BS57" s="1">
        <v>6638</v>
      </c>
      <c r="BX57" s="10" t="s">
        <v>864</v>
      </c>
      <c r="BY57">
        <v>332</v>
      </c>
      <c r="BZ57">
        <v>419</v>
      </c>
      <c r="CB57">
        <v>751</v>
      </c>
      <c r="CJ57" s="10" t="s">
        <v>864</v>
      </c>
      <c r="CK57">
        <v>22</v>
      </c>
      <c r="CL57">
        <v>91</v>
      </c>
      <c r="CM57">
        <v>241</v>
      </c>
      <c r="CN57">
        <v>91</v>
      </c>
      <c r="CO57">
        <v>699</v>
      </c>
      <c r="CP57">
        <v>73</v>
      </c>
      <c r="CQ57">
        <v>82</v>
      </c>
      <c r="CR57">
        <v>77</v>
      </c>
      <c r="CS57">
        <v>46</v>
      </c>
      <c r="CT57">
        <v>68</v>
      </c>
      <c r="CU57">
        <v>37</v>
      </c>
      <c r="CV57">
        <v>21</v>
      </c>
      <c r="CW57">
        <v>37</v>
      </c>
      <c r="CX57">
        <v>1585</v>
      </c>
      <c r="CZ57">
        <f t="shared" si="9"/>
        <v>790</v>
      </c>
      <c r="DA57">
        <f t="shared" si="10"/>
        <v>232</v>
      </c>
      <c r="DB57">
        <f t="shared" si="11"/>
        <v>172</v>
      </c>
      <c r="DC57">
        <f t="shared" si="12"/>
        <v>37</v>
      </c>
      <c r="DE57" s="10" t="s">
        <v>864</v>
      </c>
      <c r="DF57">
        <v>834</v>
      </c>
      <c r="DG57">
        <v>751</v>
      </c>
      <c r="DH57">
        <v>1585</v>
      </c>
    </row>
    <row r="58" spans="1:112">
      <c r="A58" s="10" t="s">
        <v>865</v>
      </c>
      <c r="B58">
        <v>1214</v>
      </c>
      <c r="C58">
        <v>2727</v>
      </c>
      <c r="D58">
        <v>3941</v>
      </c>
      <c r="N58">
        <f t="shared" si="1"/>
        <v>3941</v>
      </c>
      <c r="O58">
        <f t="shared" si="2"/>
        <v>3941</v>
      </c>
      <c r="P58">
        <f t="shared" si="3"/>
        <v>0</v>
      </c>
      <c r="Q58">
        <f t="shared" si="4"/>
        <v>0</v>
      </c>
      <c r="R58">
        <f t="shared" si="5"/>
        <v>0</v>
      </c>
      <c r="T58" s="10" t="s">
        <v>865</v>
      </c>
      <c r="U58">
        <v>47</v>
      </c>
      <c r="V58">
        <v>205</v>
      </c>
      <c r="W58">
        <v>588</v>
      </c>
      <c r="X58">
        <v>322</v>
      </c>
      <c r="Y58">
        <v>1310</v>
      </c>
      <c r="Z58">
        <v>208</v>
      </c>
      <c r="AA58">
        <v>231</v>
      </c>
      <c r="AB58">
        <v>239</v>
      </c>
      <c r="AC58">
        <v>236</v>
      </c>
      <c r="AD58">
        <v>185</v>
      </c>
      <c r="AE58">
        <v>139</v>
      </c>
      <c r="AF58">
        <v>112</v>
      </c>
      <c r="AG58">
        <v>119</v>
      </c>
      <c r="AH58">
        <v>3941</v>
      </c>
      <c r="AJ58">
        <f t="shared" si="6"/>
        <v>1632</v>
      </c>
      <c r="AK58">
        <f t="shared" si="13"/>
        <v>678</v>
      </c>
      <c r="AL58">
        <f t="shared" si="7"/>
        <v>672</v>
      </c>
      <c r="AM58">
        <f t="shared" si="8"/>
        <v>119</v>
      </c>
      <c r="AO58" s="262" t="s">
        <v>896</v>
      </c>
      <c r="AP58" s="1"/>
      <c r="AQ58" s="1">
        <v>4</v>
      </c>
      <c r="AR58" s="1"/>
      <c r="AS58" s="1">
        <v>1</v>
      </c>
      <c r="AT58" s="1">
        <v>3400</v>
      </c>
      <c r="AU58" s="1"/>
      <c r="AV58" s="1"/>
      <c r="AW58" s="1"/>
      <c r="AX58" s="1">
        <v>3667</v>
      </c>
      <c r="AY58" s="1"/>
      <c r="AZ58" s="1">
        <v>1</v>
      </c>
      <c r="BA58" s="1"/>
      <c r="BB58" s="1"/>
      <c r="BC58" s="1"/>
      <c r="BD58" s="1">
        <v>1</v>
      </c>
      <c r="BE58" s="1">
        <v>10</v>
      </c>
      <c r="BF58" s="1">
        <v>1</v>
      </c>
      <c r="BG58" s="1"/>
      <c r="BH58" s="1"/>
      <c r="BI58" s="1">
        <v>3</v>
      </c>
      <c r="BJ58" s="1">
        <v>1</v>
      </c>
      <c r="BK58" s="1"/>
      <c r="BL58" s="1"/>
      <c r="BM58" s="1">
        <v>1</v>
      </c>
      <c r="BN58" s="1"/>
      <c r="BO58" s="1">
        <v>1</v>
      </c>
      <c r="BP58" s="1">
        <v>6</v>
      </c>
      <c r="BQ58" s="1"/>
      <c r="BR58" s="1"/>
      <c r="BS58" s="1">
        <v>7097</v>
      </c>
      <c r="BX58" s="10" t="s">
        <v>865</v>
      </c>
      <c r="BY58">
        <v>225</v>
      </c>
      <c r="BZ58">
        <v>293</v>
      </c>
      <c r="CB58">
        <v>518</v>
      </c>
      <c r="CJ58" s="10" t="s">
        <v>865</v>
      </c>
      <c r="CK58">
        <v>16</v>
      </c>
      <c r="CL58">
        <v>41</v>
      </c>
      <c r="CM58">
        <v>139</v>
      </c>
      <c r="CN58">
        <v>83</v>
      </c>
      <c r="CO58">
        <v>644</v>
      </c>
      <c r="CP58">
        <v>87</v>
      </c>
      <c r="CQ58">
        <v>82</v>
      </c>
      <c r="CR58">
        <v>76</v>
      </c>
      <c r="CS58">
        <v>50</v>
      </c>
      <c r="CT58">
        <v>18</v>
      </c>
      <c r="CU58">
        <v>18</v>
      </c>
      <c r="CV58">
        <v>9</v>
      </c>
      <c r="CW58">
        <v>10</v>
      </c>
      <c r="CX58">
        <v>1273</v>
      </c>
      <c r="CZ58">
        <f t="shared" si="9"/>
        <v>727</v>
      </c>
      <c r="DA58">
        <f t="shared" si="10"/>
        <v>245</v>
      </c>
      <c r="DB58">
        <f t="shared" si="11"/>
        <v>95</v>
      </c>
      <c r="DC58">
        <f t="shared" si="12"/>
        <v>10</v>
      </c>
      <c r="DE58" s="10" t="s">
        <v>865</v>
      </c>
      <c r="DF58">
        <v>755</v>
      </c>
      <c r="DG58">
        <v>518</v>
      </c>
      <c r="DH58">
        <v>1273</v>
      </c>
    </row>
    <row r="59" spans="1:112">
      <c r="A59" s="10" t="s">
        <v>866</v>
      </c>
      <c r="B59">
        <v>5533</v>
      </c>
      <c r="C59">
        <v>6486</v>
      </c>
      <c r="D59">
        <v>12019</v>
      </c>
      <c r="N59">
        <f t="shared" si="1"/>
        <v>12019</v>
      </c>
      <c r="O59">
        <f t="shared" si="2"/>
        <v>12019</v>
      </c>
      <c r="P59">
        <f t="shared" si="3"/>
        <v>0</v>
      </c>
      <c r="Q59">
        <f t="shared" si="4"/>
        <v>0</v>
      </c>
      <c r="R59">
        <f t="shared" si="5"/>
        <v>0</v>
      </c>
      <c r="T59" s="10" t="s">
        <v>866</v>
      </c>
      <c r="U59">
        <v>125</v>
      </c>
      <c r="V59">
        <v>572</v>
      </c>
      <c r="W59">
        <v>1427</v>
      </c>
      <c r="X59">
        <v>677</v>
      </c>
      <c r="Y59">
        <v>4141</v>
      </c>
      <c r="Z59">
        <v>761</v>
      </c>
      <c r="AA59">
        <v>823</v>
      </c>
      <c r="AB59">
        <v>859</v>
      </c>
      <c r="AC59">
        <v>725</v>
      </c>
      <c r="AD59">
        <v>548</v>
      </c>
      <c r="AE59">
        <v>491</v>
      </c>
      <c r="AF59">
        <v>383</v>
      </c>
      <c r="AG59">
        <v>487</v>
      </c>
      <c r="AH59">
        <v>12019</v>
      </c>
      <c r="AJ59">
        <f t="shared" si="6"/>
        <v>4818</v>
      </c>
      <c r="AK59">
        <f t="shared" si="13"/>
        <v>2443</v>
      </c>
      <c r="AL59">
        <f t="shared" si="7"/>
        <v>2147</v>
      </c>
      <c r="AM59">
        <f t="shared" si="8"/>
        <v>487</v>
      </c>
      <c r="AO59" s="262" t="s">
        <v>903</v>
      </c>
      <c r="AP59" s="1"/>
      <c r="AQ59" s="1">
        <v>2</v>
      </c>
      <c r="AR59" s="1"/>
      <c r="AS59" s="1"/>
      <c r="AT59" s="1">
        <v>5667</v>
      </c>
      <c r="AU59" s="1">
        <v>4</v>
      </c>
      <c r="AV59" s="1"/>
      <c r="AW59" s="1">
        <v>1</v>
      </c>
      <c r="AX59" s="1">
        <v>788</v>
      </c>
      <c r="AY59" s="1">
        <v>2</v>
      </c>
      <c r="AZ59" s="1">
        <v>1</v>
      </c>
      <c r="BA59" s="1"/>
      <c r="BB59" s="1">
        <v>1</v>
      </c>
      <c r="BC59" s="1"/>
      <c r="BD59" s="1">
        <v>16</v>
      </c>
      <c r="BE59" s="1">
        <v>1</v>
      </c>
      <c r="BF59" s="1"/>
      <c r="BG59" s="1"/>
      <c r="BH59" s="1"/>
      <c r="BI59" s="1">
        <v>9</v>
      </c>
      <c r="BJ59" s="1"/>
      <c r="BK59" s="1">
        <v>18</v>
      </c>
      <c r="BL59" s="1"/>
      <c r="BM59" s="1">
        <v>31</v>
      </c>
      <c r="BN59" s="1"/>
      <c r="BO59" s="1">
        <v>170</v>
      </c>
      <c r="BP59" s="1">
        <v>77</v>
      </c>
      <c r="BQ59" s="1"/>
      <c r="BR59" s="1"/>
      <c r="BS59" s="1">
        <v>6788</v>
      </c>
      <c r="BX59" s="10" t="s">
        <v>866</v>
      </c>
      <c r="BY59">
        <v>7760</v>
      </c>
      <c r="BZ59">
        <v>8104</v>
      </c>
      <c r="CA59">
        <v>39</v>
      </c>
      <c r="CB59">
        <v>15903</v>
      </c>
      <c r="CJ59" s="10" t="s">
        <v>866</v>
      </c>
      <c r="CK59">
        <v>251</v>
      </c>
      <c r="CL59">
        <v>1297</v>
      </c>
      <c r="CM59">
        <v>3561</v>
      </c>
      <c r="CN59">
        <v>1532</v>
      </c>
      <c r="CO59">
        <v>15088</v>
      </c>
      <c r="CP59">
        <v>2044</v>
      </c>
      <c r="CQ59">
        <v>2017</v>
      </c>
      <c r="CR59">
        <v>1819</v>
      </c>
      <c r="CS59">
        <v>1516</v>
      </c>
      <c r="CT59">
        <v>1213</v>
      </c>
      <c r="CU59">
        <v>924</v>
      </c>
      <c r="CV59">
        <v>566</v>
      </c>
      <c r="CW59">
        <v>591</v>
      </c>
      <c r="CX59">
        <v>32419</v>
      </c>
      <c r="CZ59">
        <f t="shared" si="9"/>
        <v>16620</v>
      </c>
      <c r="DA59">
        <f t="shared" si="10"/>
        <v>5880</v>
      </c>
      <c r="DB59">
        <f t="shared" si="11"/>
        <v>4219</v>
      </c>
      <c r="DC59">
        <f t="shared" si="12"/>
        <v>591</v>
      </c>
      <c r="DE59" s="10" t="s">
        <v>866</v>
      </c>
      <c r="DF59">
        <v>16516</v>
      </c>
      <c r="DG59">
        <v>15903</v>
      </c>
      <c r="DH59">
        <v>32419</v>
      </c>
    </row>
    <row r="60" spans="1:112">
      <c r="A60" s="10" t="s">
        <v>867</v>
      </c>
      <c r="B60">
        <v>2206</v>
      </c>
      <c r="C60">
        <v>978</v>
      </c>
      <c r="D60">
        <v>3184</v>
      </c>
      <c r="N60">
        <f t="shared" si="1"/>
        <v>3184</v>
      </c>
      <c r="O60">
        <f t="shared" si="2"/>
        <v>3184</v>
      </c>
      <c r="P60">
        <f t="shared" si="3"/>
        <v>0</v>
      </c>
      <c r="Q60">
        <f t="shared" si="4"/>
        <v>0</v>
      </c>
      <c r="R60">
        <f t="shared" si="5"/>
        <v>0</v>
      </c>
      <c r="T60" s="10" t="s">
        <v>867</v>
      </c>
      <c r="U60">
        <v>40</v>
      </c>
      <c r="V60">
        <v>177</v>
      </c>
      <c r="W60">
        <v>412</v>
      </c>
      <c r="X60">
        <v>190</v>
      </c>
      <c r="Y60">
        <v>1193</v>
      </c>
      <c r="Z60">
        <v>175</v>
      </c>
      <c r="AA60">
        <v>196</v>
      </c>
      <c r="AB60">
        <v>218</v>
      </c>
      <c r="AC60">
        <v>172</v>
      </c>
      <c r="AD60">
        <v>109</v>
      </c>
      <c r="AE60">
        <v>102</v>
      </c>
      <c r="AF60">
        <v>84</v>
      </c>
      <c r="AG60">
        <v>116</v>
      </c>
      <c r="AH60">
        <v>3184</v>
      </c>
      <c r="AJ60">
        <f t="shared" si="6"/>
        <v>1383</v>
      </c>
      <c r="AK60">
        <f t="shared" si="13"/>
        <v>589</v>
      </c>
      <c r="AL60">
        <f t="shared" si="7"/>
        <v>467</v>
      </c>
      <c r="AM60">
        <f t="shared" si="8"/>
        <v>116</v>
      </c>
      <c r="AO60" s="262" t="s">
        <v>918</v>
      </c>
      <c r="AP60" s="1">
        <v>7</v>
      </c>
      <c r="AQ60" s="1">
        <v>25</v>
      </c>
      <c r="AR60" s="1">
        <v>1</v>
      </c>
      <c r="AS60" s="1">
        <v>1</v>
      </c>
      <c r="AT60" s="1">
        <v>6471</v>
      </c>
      <c r="AU60" s="1"/>
      <c r="AV60" s="1">
        <v>20</v>
      </c>
      <c r="AW60" s="1">
        <v>6</v>
      </c>
      <c r="AX60" s="1">
        <v>1039</v>
      </c>
      <c r="AY60" s="1">
        <v>2</v>
      </c>
      <c r="AZ60" s="1">
        <v>2</v>
      </c>
      <c r="BA60" s="1"/>
      <c r="BB60" s="1">
        <v>1</v>
      </c>
      <c r="BC60" s="1"/>
      <c r="BD60" s="1">
        <v>54</v>
      </c>
      <c r="BE60" s="1">
        <v>4</v>
      </c>
      <c r="BF60" s="1">
        <v>11</v>
      </c>
      <c r="BG60" s="1"/>
      <c r="BH60" s="1">
        <v>7</v>
      </c>
      <c r="BI60" s="1">
        <v>9</v>
      </c>
      <c r="BJ60" s="1">
        <v>6</v>
      </c>
      <c r="BK60" s="1">
        <v>1</v>
      </c>
      <c r="BL60" s="1"/>
      <c r="BM60" s="1">
        <v>8</v>
      </c>
      <c r="BN60" s="1"/>
      <c r="BO60" s="1">
        <v>88</v>
      </c>
      <c r="BP60" s="1">
        <v>61</v>
      </c>
      <c r="BQ60" s="1"/>
      <c r="BR60" s="1"/>
      <c r="BS60" s="1">
        <v>7824</v>
      </c>
      <c r="BX60" s="10" t="s">
        <v>867</v>
      </c>
      <c r="BY60">
        <v>638</v>
      </c>
      <c r="BZ60">
        <v>663</v>
      </c>
      <c r="CA60">
        <v>3</v>
      </c>
      <c r="CB60">
        <v>1304</v>
      </c>
      <c r="CJ60" s="10" t="s">
        <v>867</v>
      </c>
      <c r="CK60">
        <v>23</v>
      </c>
      <c r="CL60">
        <v>98</v>
      </c>
      <c r="CM60">
        <v>299</v>
      </c>
      <c r="CN60">
        <v>147</v>
      </c>
      <c r="CO60">
        <v>1143</v>
      </c>
      <c r="CP60">
        <v>176</v>
      </c>
      <c r="CQ60">
        <v>181</v>
      </c>
      <c r="CR60">
        <v>161</v>
      </c>
      <c r="CS60">
        <v>131</v>
      </c>
      <c r="CT60">
        <v>116</v>
      </c>
      <c r="CU60">
        <v>67</v>
      </c>
      <c r="CV60">
        <v>54</v>
      </c>
      <c r="CW60">
        <v>55</v>
      </c>
      <c r="CX60">
        <v>2651</v>
      </c>
      <c r="CZ60">
        <f t="shared" si="9"/>
        <v>1290</v>
      </c>
      <c r="DA60">
        <f t="shared" si="10"/>
        <v>518</v>
      </c>
      <c r="DB60">
        <f t="shared" si="11"/>
        <v>368</v>
      </c>
      <c r="DC60">
        <f t="shared" si="12"/>
        <v>55</v>
      </c>
      <c r="DE60" s="10" t="s">
        <v>867</v>
      </c>
      <c r="DF60">
        <v>1347</v>
      </c>
      <c r="DG60">
        <v>1304</v>
      </c>
      <c r="DH60">
        <v>2651</v>
      </c>
    </row>
    <row r="61" spans="1:112">
      <c r="A61" s="10" t="s">
        <v>868</v>
      </c>
      <c r="B61">
        <v>1590</v>
      </c>
      <c r="C61">
        <v>1671</v>
      </c>
      <c r="D61">
        <v>3261</v>
      </c>
      <c r="N61">
        <f t="shared" si="1"/>
        <v>3261</v>
      </c>
      <c r="O61">
        <f t="shared" si="2"/>
        <v>3261</v>
      </c>
      <c r="P61">
        <f t="shared" si="3"/>
        <v>0</v>
      </c>
      <c r="Q61">
        <f t="shared" si="4"/>
        <v>0</v>
      </c>
      <c r="R61">
        <f t="shared" si="5"/>
        <v>0</v>
      </c>
      <c r="T61" s="10" t="s">
        <v>868</v>
      </c>
      <c r="U61">
        <v>23</v>
      </c>
      <c r="V61">
        <v>114</v>
      </c>
      <c r="W61">
        <v>341</v>
      </c>
      <c r="X61">
        <v>242</v>
      </c>
      <c r="Y61">
        <v>930</v>
      </c>
      <c r="Z61">
        <v>222</v>
      </c>
      <c r="AA61">
        <v>273</v>
      </c>
      <c r="AB61">
        <v>274</v>
      </c>
      <c r="AC61">
        <v>271</v>
      </c>
      <c r="AD61">
        <v>187</v>
      </c>
      <c r="AE61">
        <v>128</v>
      </c>
      <c r="AF61">
        <v>111</v>
      </c>
      <c r="AG61">
        <v>145</v>
      </c>
      <c r="AH61">
        <v>3261</v>
      </c>
      <c r="AJ61">
        <f t="shared" si="6"/>
        <v>1172</v>
      </c>
      <c r="AK61">
        <f t="shared" si="13"/>
        <v>769</v>
      </c>
      <c r="AL61">
        <f t="shared" si="7"/>
        <v>697</v>
      </c>
      <c r="AM61">
        <f t="shared" si="8"/>
        <v>145</v>
      </c>
      <c r="AO61" s="262" t="s">
        <v>924</v>
      </c>
      <c r="AP61" s="1">
        <v>5</v>
      </c>
      <c r="AQ61" s="1">
        <v>3</v>
      </c>
      <c r="AR61" s="1"/>
      <c r="AS61" s="1"/>
      <c r="AT61" s="1">
        <v>1636</v>
      </c>
      <c r="AU61" s="1"/>
      <c r="AV61" s="1"/>
      <c r="AW61" s="1">
        <v>4</v>
      </c>
      <c r="AX61" s="1">
        <v>3402</v>
      </c>
      <c r="AY61" s="1"/>
      <c r="AZ61" s="1"/>
      <c r="BA61" s="1"/>
      <c r="BB61" s="1"/>
      <c r="BC61" s="1"/>
      <c r="BD61" s="1">
        <v>159</v>
      </c>
      <c r="BE61" s="1"/>
      <c r="BF61" s="1">
        <v>106</v>
      </c>
      <c r="BG61" s="1"/>
      <c r="BH61" s="1"/>
      <c r="BI61" s="1">
        <v>2</v>
      </c>
      <c r="BJ61" s="1"/>
      <c r="BK61" s="1"/>
      <c r="BL61" s="1"/>
      <c r="BM61" s="1">
        <v>3</v>
      </c>
      <c r="BN61" s="1"/>
      <c r="BO61" s="1">
        <v>1</v>
      </c>
      <c r="BP61" s="1">
        <v>2</v>
      </c>
      <c r="BQ61" s="1"/>
      <c r="BR61" s="1"/>
      <c r="BS61" s="1">
        <v>5323</v>
      </c>
      <c r="BX61" s="10" t="s">
        <v>868</v>
      </c>
      <c r="BY61">
        <v>119</v>
      </c>
      <c r="BZ61">
        <v>201</v>
      </c>
      <c r="CA61">
        <v>1</v>
      </c>
      <c r="CB61">
        <v>321</v>
      </c>
      <c r="CJ61" s="10" t="s">
        <v>868</v>
      </c>
      <c r="CK61">
        <v>6</v>
      </c>
      <c r="CL61">
        <v>34</v>
      </c>
      <c r="CM61">
        <v>90</v>
      </c>
      <c r="CN61">
        <v>64</v>
      </c>
      <c r="CO61">
        <v>382</v>
      </c>
      <c r="CP61">
        <v>52</v>
      </c>
      <c r="CQ61">
        <v>47</v>
      </c>
      <c r="CR61">
        <v>36</v>
      </c>
      <c r="CS61">
        <v>37</v>
      </c>
      <c r="CT61">
        <v>18</v>
      </c>
      <c r="CU61">
        <v>14</v>
      </c>
      <c r="CV61">
        <v>8</v>
      </c>
      <c r="CW61">
        <v>13</v>
      </c>
      <c r="CX61">
        <v>801</v>
      </c>
      <c r="CZ61">
        <f t="shared" si="9"/>
        <v>446</v>
      </c>
      <c r="DA61">
        <f t="shared" si="10"/>
        <v>135</v>
      </c>
      <c r="DB61">
        <f t="shared" si="11"/>
        <v>77</v>
      </c>
      <c r="DC61">
        <f t="shared" si="12"/>
        <v>13</v>
      </c>
      <c r="DE61" s="10" t="s">
        <v>868</v>
      </c>
      <c r="DF61">
        <v>480</v>
      </c>
      <c r="DG61">
        <v>321</v>
      </c>
      <c r="DH61">
        <v>801</v>
      </c>
    </row>
    <row r="62" spans="1:112">
      <c r="A62" s="10" t="s">
        <v>869</v>
      </c>
      <c r="B62">
        <v>1421</v>
      </c>
      <c r="C62">
        <v>1246</v>
      </c>
      <c r="D62">
        <v>2667</v>
      </c>
      <c r="N62">
        <f t="shared" si="1"/>
        <v>2667</v>
      </c>
      <c r="O62">
        <f t="shared" si="2"/>
        <v>2667</v>
      </c>
      <c r="P62">
        <f t="shared" si="3"/>
        <v>0</v>
      </c>
      <c r="Q62">
        <f t="shared" si="4"/>
        <v>0</v>
      </c>
      <c r="R62">
        <f t="shared" si="5"/>
        <v>0</v>
      </c>
      <c r="T62" s="10" t="s">
        <v>869</v>
      </c>
      <c r="U62">
        <v>44</v>
      </c>
      <c r="V62">
        <v>126</v>
      </c>
      <c r="W62">
        <v>329</v>
      </c>
      <c r="X62">
        <v>197</v>
      </c>
      <c r="Y62">
        <v>799</v>
      </c>
      <c r="Z62">
        <v>145</v>
      </c>
      <c r="AA62">
        <v>177</v>
      </c>
      <c r="AB62">
        <v>180</v>
      </c>
      <c r="AC62">
        <v>181</v>
      </c>
      <c r="AD62">
        <v>149</v>
      </c>
      <c r="AE62">
        <v>148</v>
      </c>
      <c r="AF62">
        <v>83</v>
      </c>
      <c r="AG62">
        <v>109</v>
      </c>
      <c r="AH62">
        <v>2667</v>
      </c>
      <c r="AJ62">
        <f t="shared" si="6"/>
        <v>996</v>
      </c>
      <c r="AK62">
        <f t="shared" si="13"/>
        <v>502</v>
      </c>
      <c r="AL62">
        <f t="shared" si="7"/>
        <v>561</v>
      </c>
      <c r="AM62">
        <f t="shared" si="8"/>
        <v>109</v>
      </c>
      <c r="AO62" s="13" t="s">
        <v>676</v>
      </c>
      <c r="AP62" s="154">
        <v>29</v>
      </c>
      <c r="AQ62" s="154">
        <v>194</v>
      </c>
      <c r="AR62" s="154">
        <v>8</v>
      </c>
      <c r="AS62" s="154">
        <v>96</v>
      </c>
      <c r="AT62" s="154">
        <v>95219</v>
      </c>
      <c r="AU62" s="154">
        <v>4</v>
      </c>
      <c r="AV62" s="154">
        <v>250</v>
      </c>
      <c r="AW62" s="154">
        <v>86</v>
      </c>
      <c r="AX62" s="154">
        <v>35067</v>
      </c>
      <c r="AY62" s="154">
        <v>14</v>
      </c>
      <c r="AZ62" s="154">
        <v>33</v>
      </c>
      <c r="BA62" s="154"/>
      <c r="BB62" s="154">
        <v>6</v>
      </c>
      <c r="BC62" s="154">
        <v>36</v>
      </c>
      <c r="BD62" s="154">
        <v>2154</v>
      </c>
      <c r="BE62" s="154">
        <v>137</v>
      </c>
      <c r="BF62" s="154">
        <v>341</v>
      </c>
      <c r="BG62" s="154">
        <v>7</v>
      </c>
      <c r="BH62" s="154">
        <v>7</v>
      </c>
      <c r="BI62" s="154">
        <v>105</v>
      </c>
      <c r="BJ62" s="154">
        <v>75</v>
      </c>
      <c r="BK62" s="154">
        <v>37</v>
      </c>
      <c r="BL62" s="154">
        <v>7</v>
      </c>
      <c r="BM62" s="154">
        <v>164</v>
      </c>
      <c r="BN62" s="154"/>
      <c r="BO62" s="154">
        <v>186</v>
      </c>
      <c r="BP62" s="154">
        <v>494</v>
      </c>
      <c r="BQ62" s="154">
        <v>2</v>
      </c>
      <c r="BR62" s="154"/>
      <c r="BS62" s="1">
        <v>134758</v>
      </c>
      <c r="BX62" s="10" t="s">
        <v>869</v>
      </c>
      <c r="BY62">
        <v>204</v>
      </c>
      <c r="BZ62">
        <v>286</v>
      </c>
      <c r="CB62">
        <v>490</v>
      </c>
      <c r="CJ62" s="10" t="s">
        <v>869</v>
      </c>
      <c r="CK62">
        <v>5</v>
      </c>
      <c r="CL62">
        <v>40</v>
      </c>
      <c r="CM62">
        <v>117</v>
      </c>
      <c r="CN62">
        <v>59</v>
      </c>
      <c r="CO62">
        <v>539</v>
      </c>
      <c r="CP62">
        <v>70</v>
      </c>
      <c r="CQ62">
        <v>74</v>
      </c>
      <c r="CR62">
        <v>63</v>
      </c>
      <c r="CS62">
        <v>46</v>
      </c>
      <c r="CT62">
        <v>33</v>
      </c>
      <c r="CU62">
        <v>26</v>
      </c>
      <c r="CV62">
        <v>20</v>
      </c>
      <c r="CW62">
        <v>23</v>
      </c>
      <c r="CX62">
        <v>1115</v>
      </c>
      <c r="CZ62">
        <f t="shared" si="9"/>
        <v>598</v>
      </c>
      <c r="DA62">
        <f t="shared" si="10"/>
        <v>207</v>
      </c>
      <c r="DB62">
        <f t="shared" si="11"/>
        <v>125</v>
      </c>
      <c r="DC62">
        <f t="shared" si="12"/>
        <v>23</v>
      </c>
      <c r="DE62" s="10" t="s">
        <v>869</v>
      </c>
      <c r="DF62">
        <v>625</v>
      </c>
      <c r="DG62">
        <v>490</v>
      </c>
      <c r="DH62">
        <v>1115</v>
      </c>
    </row>
    <row r="63" spans="1:112">
      <c r="A63" s="10" t="s">
        <v>870</v>
      </c>
      <c r="B63">
        <v>42229</v>
      </c>
      <c r="C63">
        <v>3737</v>
      </c>
      <c r="D63">
        <v>45966</v>
      </c>
      <c r="N63">
        <f t="shared" si="1"/>
        <v>45966</v>
      </c>
      <c r="O63">
        <f t="shared" si="2"/>
        <v>45966</v>
      </c>
      <c r="P63">
        <f t="shared" si="3"/>
        <v>0</v>
      </c>
      <c r="Q63">
        <f t="shared" si="4"/>
        <v>0</v>
      </c>
      <c r="R63">
        <f t="shared" si="5"/>
        <v>0</v>
      </c>
      <c r="T63" s="10" t="s">
        <v>870</v>
      </c>
      <c r="U63">
        <v>510</v>
      </c>
      <c r="V63">
        <v>2055</v>
      </c>
      <c r="W63">
        <v>4995</v>
      </c>
      <c r="X63">
        <v>2580</v>
      </c>
      <c r="Y63">
        <v>17067</v>
      </c>
      <c r="Z63">
        <v>2562</v>
      </c>
      <c r="AA63">
        <v>3031</v>
      </c>
      <c r="AB63">
        <v>3450</v>
      </c>
      <c r="AC63">
        <v>2989</v>
      </c>
      <c r="AD63">
        <v>2357</v>
      </c>
      <c r="AE63">
        <v>1662</v>
      </c>
      <c r="AF63">
        <v>1189</v>
      </c>
      <c r="AG63">
        <v>1519</v>
      </c>
      <c r="AH63">
        <v>45966</v>
      </c>
      <c r="AJ63">
        <f t="shared" si="6"/>
        <v>19647</v>
      </c>
      <c r="AK63">
        <f t="shared" si="13"/>
        <v>9043</v>
      </c>
      <c r="AL63">
        <f t="shared" si="7"/>
        <v>8197</v>
      </c>
      <c r="AM63">
        <f t="shared" si="8"/>
        <v>1519</v>
      </c>
      <c r="AO63" s="262" t="s">
        <v>809</v>
      </c>
      <c r="AP63" s="1"/>
      <c r="AQ63" s="1"/>
      <c r="AR63" s="1"/>
      <c r="AS63" s="1"/>
      <c r="AT63" s="1">
        <v>5777</v>
      </c>
      <c r="AU63" s="1"/>
      <c r="AV63" s="1"/>
      <c r="AW63" s="1"/>
      <c r="AX63" s="1">
        <v>2133</v>
      </c>
      <c r="AY63" s="1"/>
      <c r="AZ63" s="1"/>
      <c r="BA63" s="1"/>
      <c r="BB63" s="1"/>
      <c r="BC63" s="1"/>
      <c r="BD63" s="1">
        <v>596</v>
      </c>
      <c r="BE63" s="1"/>
      <c r="BF63" s="1"/>
      <c r="BG63" s="1"/>
      <c r="BH63" s="1"/>
      <c r="BI63" s="1">
        <v>4</v>
      </c>
      <c r="BJ63" s="1"/>
      <c r="BK63" s="1">
        <v>1</v>
      </c>
      <c r="BL63" s="1"/>
      <c r="BM63" s="1">
        <v>10</v>
      </c>
      <c r="BN63" s="1"/>
      <c r="BO63" s="1"/>
      <c r="BP63" s="1">
        <v>1</v>
      </c>
      <c r="BQ63" s="1"/>
      <c r="BR63" s="1"/>
      <c r="BS63" s="1">
        <v>8522</v>
      </c>
      <c r="BX63" s="10" t="s">
        <v>870</v>
      </c>
      <c r="BY63">
        <v>71217</v>
      </c>
      <c r="BZ63">
        <v>64371</v>
      </c>
      <c r="CA63">
        <v>456</v>
      </c>
      <c r="CB63">
        <v>136044</v>
      </c>
      <c r="CJ63" s="10" t="s">
        <v>870</v>
      </c>
      <c r="CK63">
        <v>1719</v>
      </c>
      <c r="CL63">
        <v>9163</v>
      </c>
      <c r="CM63">
        <v>27096</v>
      </c>
      <c r="CN63">
        <v>12947</v>
      </c>
      <c r="CO63">
        <v>119702</v>
      </c>
      <c r="CP63">
        <v>15718</v>
      </c>
      <c r="CQ63">
        <v>16805</v>
      </c>
      <c r="CR63">
        <v>16974</v>
      </c>
      <c r="CS63">
        <v>14119</v>
      </c>
      <c r="CT63">
        <v>10628</v>
      </c>
      <c r="CU63">
        <v>7401</v>
      </c>
      <c r="CV63">
        <v>4708</v>
      </c>
      <c r="CW63">
        <v>5571</v>
      </c>
      <c r="CX63">
        <v>262551</v>
      </c>
      <c r="CZ63">
        <f t="shared" si="9"/>
        <v>132649</v>
      </c>
      <c r="DA63">
        <f t="shared" si="10"/>
        <v>49497</v>
      </c>
      <c r="DB63">
        <f t="shared" si="11"/>
        <v>36856</v>
      </c>
      <c r="DC63">
        <f t="shared" si="12"/>
        <v>5571</v>
      </c>
      <c r="DE63" s="10" t="s">
        <v>870</v>
      </c>
      <c r="DF63">
        <v>126507</v>
      </c>
      <c r="DG63">
        <v>136044</v>
      </c>
      <c r="DH63">
        <v>262551</v>
      </c>
    </row>
    <row r="64" spans="1:112">
      <c r="A64" s="10" t="s">
        <v>871</v>
      </c>
      <c r="B64">
        <v>4998</v>
      </c>
      <c r="C64">
        <v>12555</v>
      </c>
      <c r="D64">
        <v>17553</v>
      </c>
      <c r="N64">
        <f t="shared" si="1"/>
        <v>17553</v>
      </c>
      <c r="O64">
        <f t="shared" si="2"/>
        <v>17553</v>
      </c>
      <c r="P64">
        <f t="shared" si="3"/>
        <v>0</v>
      </c>
      <c r="Q64">
        <f t="shared" si="4"/>
        <v>0</v>
      </c>
      <c r="R64">
        <f t="shared" si="5"/>
        <v>0</v>
      </c>
      <c r="T64" s="10" t="s">
        <v>871</v>
      </c>
      <c r="U64">
        <v>237</v>
      </c>
      <c r="V64">
        <v>929</v>
      </c>
      <c r="W64">
        <v>3318</v>
      </c>
      <c r="X64">
        <v>1649</v>
      </c>
      <c r="Y64">
        <v>6298</v>
      </c>
      <c r="Z64">
        <v>858</v>
      </c>
      <c r="AA64">
        <v>831</v>
      </c>
      <c r="AB64">
        <v>823</v>
      </c>
      <c r="AC64">
        <v>728</v>
      </c>
      <c r="AD64">
        <v>543</v>
      </c>
      <c r="AE64">
        <v>489</v>
      </c>
      <c r="AF64">
        <v>332</v>
      </c>
      <c r="AG64">
        <v>518</v>
      </c>
      <c r="AH64">
        <v>17553</v>
      </c>
      <c r="AJ64">
        <f t="shared" si="6"/>
        <v>7947</v>
      </c>
      <c r="AK64">
        <f t="shared" si="13"/>
        <v>2512</v>
      </c>
      <c r="AL64">
        <f t="shared" si="7"/>
        <v>2092</v>
      </c>
      <c r="AM64">
        <f t="shared" si="8"/>
        <v>518</v>
      </c>
      <c r="AO64" s="262" t="s">
        <v>823</v>
      </c>
      <c r="AP64" s="1"/>
      <c r="AQ64" s="1"/>
      <c r="AR64" s="1"/>
      <c r="AS64" s="1"/>
      <c r="AT64" s="1">
        <v>2420</v>
      </c>
      <c r="AU64" s="1"/>
      <c r="AV64" s="1"/>
      <c r="AW64" s="1"/>
      <c r="AX64" s="1">
        <v>267</v>
      </c>
      <c r="AY64" s="1"/>
      <c r="AZ64" s="1">
        <v>1</v>
      </c>
      <c r="BA64" s="1"/>
      <c r="BB64" s="1"/>
      <c r="BC64" s="1"/>
      <c r="BD64" s="1"/>
      <c r="BE64" s="1"/>
      <c r="BF64" s="1"/>
      <c r="BG64" s="1"/>
      <c r="BH64" s="1"/>
      <c r="BI64" s="1">
        <v>3</v>
      </c>
      <c r="BJ64" s="1">
        <v>2</v>
      </c>
      <c r="BK64" s="1"/>
      <c r="BL64" s="1"/>
      <c r="BM64" s="1">
        <v>2</v>
      </c>
      <c r="BN64" s="1"/>
      <c r="BO64" s="1"/>
      <c r="BP64" s="1">
        <v>29</v>
      </c>
      <c r="BQ64" s="1"/>
      <c r="BR64" s="1"/>
      <c r="BS64" s="1">
        <v>2724</v>
      </c>
      <c r="BX64" s="10" t="s">
        <v>871</v>
      </c>
      <c r="BY64">
        <v>672</v>
      </c>
      <c r="BZ64">
        <v>394</v>
      </c>
      <c r="CA64">
        <v>1</v>
      </c>
      <c r="CB64">
        <v>1067</v>
      </c>
      <c r="CJ64" s="10" t="s">
        <v>871</v>
      </c>
      <c r="CK64">
        <v>20</v>
      </c>
      <c r="CL64">
        <v>90</v>
      </c>
      <c r="CM64">
        <v>259</v>
      </c>
      <c r="CN64">
        <v>144</v>
      </c>
      <c r="CO64">
        <v>1491</v>
      </c>
      <c r="CP64">
        <v>145</v>
      </c>
      <c r="CQ64">
        <v>115</v>
      </c>
      <c r="CR64">
        <v>108</v>
      </c>
      <c r="CS64">
        <v>59</v>
      </c>
      <c r="CT64">
        <v>42</v>
      </c>
      <c r="CU64">
        <v>25</v>
      </c>
      <c r="CV64">
        <v>16</v>
      </c>
      <c r="CW64">
        <v>32</v>
      </c>
      <c r="CX64">
        <v>2546</v>
      </c>
      <c r="CZ64">
        <f t="shared" si="9"/>
        <v>1635</v>
      </c>
      <c r="DA64">
        <f t="shared" si="10"/>
        <v>368</v>
      </c>
      <c r="DB64">
        <f t="shared" si="11"/>
        <v>142</v>
      </c>
      <c r="DC64">
        <f t="shared" si="12"/>
        <v>32</v>
      </c>
      <c r="DE64" s="10" t="s">
        <v>871</v>
      </c>
      <c r="DF64">
        <v>1479</v>
      </c>
      <c r="DG64">
        <v>1067</v>
      </c>
      <c r="DH64">
        <v>2546</v>
      </c>
    </row>
    <row r="65" spans="1:112">
      <c r="A65" s="10" t="s">
        <v>872</v>
      </c>
      <c r="B65">
        <v>3868</v>
      </c>
      <c r="C65">
        <v>5522</v>
      </c>
      <c r="D65">
        <v>9390</v>
      </c>
      <c r="N65">
        <f t="shared" si="1"/>
        <v>9390</v>
      </c>
      <c r="O65">
        <f t="shared" si="2"/>
        <v>9390</v>
      </c>
      <c r="P65">
        <f t="shared" si="3"/>
        <v>0</v>
      </c>
      <c r="Q65">
        <f t="shared" si="4"/>
        <v>0</v>
      </c>
      <c r="R65">
        <f t="shared" si="5"/>
        <v>0</v>
      </c>
      <c r="T65" s="10" t="s">
        <v>872</v>
      </c>
      <c r="U65">
        <v>91</v>
      </c>
      <c r="V65">
        <v>428</v>
      </c>
      <c r="W65">
        <v>1301</v>
      </c>
      <c r="X65">
        <v>674</v>
      </c>
      <c r="Y65">
        <v>3224</v>
      </c>
      <c r="Z65">
        <v>541</v>
      </c>
      <c r="AA65">
        <v>602</v>
      </c>
      <c r="AB65">
        <v>603</v>
      </c>
      <c r="AC65">
        <v>512</v>
      </c>
      <c r="AD65">
        <v>486</v>
      </c>
      <c r="AE65">
        <v>372</v>
      </c>
      <c r="AF65">
        <v>257</v>
      </c>
      <c r="AG65">
        <v>299</v>
      </c>
      <c r="AH65">
        <v>9390</v>
      </c>
      <c r="AJ65">
        <f t="shared" si="6"/>
        <v>3898</v>
      </c>
      <c r="AK65">
        <f t="shared" si="13"/>
        <v>1746</v>
      </c>
      <c r="AL65">
        <f t="shared" si="7"/>
        <v>1627</v>
      </c>
      <c r="AM65">
        <f t="shared" si="8"/>
        <v>299</v>
      </c>
      <c r="AO65" s="262" t="s">
        <v>832</v>
      </c>
      <c r="AP65" s="1">
        <v>1</v>
      </c>
      <c r="AQ65" s="1">
        <v>7</v>
      </c>
      <c r="AR65" s="1"/>
      <c r="AS65" s="1"/>
      <c r="AT65" s="1">
        <v>3198</v>
      </c>
      <c r="AU65" s="1">
        <v>1</v>
      </c>
      <c r="AV65" s="1"/>
      <c r="AW65" s="1">
        <v>3</v>
      </c>
      <c r="AX65" s="1">
        <v>2548</v>
      </c>
      <c r="AY65" s="1">
        <v>1</v>
      </c>
      <c r="AZ65" s="1">
        <v>4</v>
      </c>
      <c r="BA65" s="1"/>
      <c r="BB65" s="1"/>
      <c r="BC65" s="1"/>
      <c r="BD65" s="1">
        <v>2</v>
      </c>
      <c r="BE65" s="1">
        <v>8</v>
      </c>
      <c r="BF65" s="1">
        <v>1</v>
      </c>
      <c r="BG65" s="1"/>
      <c r="BH65" s="1"/>
      <c r="BI65" s="1">
        <v>2</v>
      </c>
      <c r="BJ65" s="1">
        <v>3</v>
      </c>
      <c r="BK65" s="1"/>
      <c r="BL65" s="1"/>
      <c r="BM65" s="1">
        <v>2</v>
      </c>
      <c r="BN65" s="1"/>
      <c r="BO65" s="1"/>
      <c r="BP65" s="1">
        <v>12</v>
      </c>
      <c r="BQ65" s="1"/>
      <c r="BR65" s="1"/>
      <c r="BS65" s="1">
        <v>5793</v>
      </c>
      <c r="BX65" s="10" t="s">
        <v>872</v>
      </c>
      <c r="BY65">
        <v>977</v>
      </c>
      <c r="BZ65">
        <v>933</v>
      </c>
      <c r="CA65">
        <v>1</v>
      </c>
      <c r="CB65">
        <v>1911</v>
      </c>
      <c r="CJ65" s="10" t="s">
        <v>872</v>
      </c>
      <c r="CK65">
        <v>13</v>
      </c>
      <c r="CL65">
        <v>114</v>
      </c>
      <c r="CM65">
        <v>388</v>
      </c>
      <c r="CN65">
        <v>200</v>
      </c>
      <c r="CO65">
        <v>1676</v>
      </c>
      <c r="CP65">
        <v>245</v>
      </c>
      <c r="CQ65">
        <v>273</v>
      </c>
      <c r="CR65">
        <v>216</v>
      </c>
      <c r="CS65">
        <v>207</v>
      </c>
      <c r="CT65">
        <v>171</v>
      </c>
      <c r="CU65">
        <v>115</v>
      </c>
      <c r="CV65">
        <v>88</v>
      </c>
      <c r="CW65">
        <v>116</v>
      </c>
      <c r="CX65">
        <v>3822</v>
      </c>
      <c r="CZ65">
        <f t="shared" si="9"/>
        <v>1876</v>
      </c>
      <c r="DA65">
        <f t="shared" si="10"/>
        <v>734</v>
      </c>
      <c r="DB65">
        <f t="shared" si="11"/>
        <v>581</v>
      </c>
      <c r="DC65">
        <f t="shared" si="12"/>
        <v>116</v>
      </c>
      <c r="DE65" s="10" t="s">
        <v>872</v>
      </c>
      <c r="DF65">
        <v>1911</v>
      </c>
      <c r="DG65">
        <v>1911</v>
      </c>
      <c r="DH65">
        <v>3822</v>
      </c>
    </row>
    <row r="66" spans="1:112">
      <c r="A66" s="10" t="s">
        <v>873</v>
      </c>
      <c r="B66">
        <v>2493</v>
      </c>
      <c r="C66">
        <v>3876</v>
      </c>
      <c r="D66">
        <v>6369</v>
      </c>
      <c r="N66">
        <f t="shared" si="1"/>
        <v>6369</v>
      </c>
      <c r="O66">
        <f t="shared" si="2"/>
        <v>6369</v>
      </c>
      <c r="P66">
        <f t="shared" si="3"/>
        <v>0</v>
      </c>
      <c r="Q66">
        <f t="shared" si="4"/>
        <v>0</v>
      </c>
      <c r="R66">
        <f t="shared" si="5"/>
        <v>0</v>
      </c>
      <c r="T66" s="10" t="s">
        <v>873</v>
      </c>
      <c r="U66">
        <v>66</v>
      </c>
      <c r="V66">
        <v>274</v>
      </c>
      <c r="W66">
        <v>823</v>
      </c>
      <c r="X66">
        <v>393</v>
      </c>
      <c r="Y66">
        <v>1892</v>
      </c>
      <c r="Z66">
        <v>378</v>
      </c>
      <c r="AA66">
        <v>386</v>
      </c>
      <c r="AB66">
        <v>496</v>
      </c>
      <c r="AC66">
        <v>408</v>
      </c>
      <c r="AD66">
        <v>420</v>
      </c>
      <c r="AE66">
        <v>325</v>
      </c>
      <c r="AF66">
        <v>231</v>
      </c>
      <c r="AG66">
        <v>277</v>
      </c>
      <c r="AH66">
        <v>6369</v>
      </c>
      <c r="AJ66">
        <f t="shared" si="6"/>
        <v>2285</v>
      </c>
      <c r="AK66">
        <f t="shared" si="13"/>
        <v>1260</v>
      </c>
      <c r="AL66">
        <f t="shared" si="7"/>
        <v>1384</v>
      </c>
      <c r="AM66">
        <f t="shared" si="8"/>
        <v>277</v>
      </c>
      <c r="AO66" s="262" t="s">
        <v>838</v>
      </c>
      <c r="AP66" s="1"/>
      <c r="AQ66" s="1"/>
      <c r="AR66" s="1"/>
      <c r="AS66" s="1">
        <v>3</v>
      </c>
      <c r="AT66" s="1">
        <v>4511</v>
      </c>
      <c r="AU66" s="1"/>
      <c r="AV66" s="1">
        <v>39</v>
      </c>
      <c r="AW66" s="1">
        <v>7</v>
      </c>
      <c r="AX66" s="1">
        <v>1307</v>
      </c>
      <c r="AY66" s="1"/>
      <c r="AZ66" s="1">
        <v>1</v>
      </c>
      <c r="BA66" s="1"/>
      <c r="BB66" s="1"/>
      <c r="BC66" s="1"/>
      <c r="BD66" s="1">
        <v>384</v>
      </c>
      <c r="BE66" s="1">
        <v>16</v>
      </c>
      <c r="BF66" s="1"/>
      <c r="BG66" s="1"/>
      <c r="BH66" s="1"/>
      <c r="BI66" s="1">
        <v>1</v>
      </c>
      <c r="BJ66" s="1">
        <v>1</v>
      </c>
      <c r="BK66" s="1">
        <v>6</v>
      </c>
      <c r="BL66" s="1"/>
      <c r="BM66" s="1">
        <v>2</v>
      </c>
      <c r="BN66" s="1"/>
      <c r="BO66" s="1">
        <v>3</v>
      </c>
      <c r="BP66" s="1">
        <v>31</v>
      </c>
      <c r="BQ66" s="1"/>
      <c r="BR66" s="1"/>
      <c r="BS66" s="1">
        <v>6312</v>
      </c>
      <c r="BX66" s="10" t="s">
        <v>873</v>
      </c>
      <c r="BY66">
        <v>774</v>
      </c>
      <c r="BZ66">
        <v>847</v>
      </c>
      <c r="CA66">
        <v>1</v>
      </c>
      <c r="CB66">
        <v>1622</v>
      </c>
      <c r="CJ66" s="10" t="s">
        <v>873</v>
      </c>
      <c r="CK66">
        <v>20</v>
      </c>
      <c r="CL66">
        <v>100</v>
      </c>
      <c r="CM66">
        <v>358</v>
      </c>
      <c r="CN66">
        <v>206</v>
      </c>
      <c r="CO66">
        <v>1730</v>
      </c>
      <c r="CP66">
        <v>265</v>
      </c>
      <c r="CQ66">
        <v>251</v>
      </c>
      <c r="CR66">
        <v>233</v>
      </c>
      <c r="CS66">
        <v>216</v>
      </c>
      <c r="CT66">
        <v>135</v>
      </c>
      <c r="CU66">
        <v>94</v>
      </c>
      <c r="CV66">
        <v>58</v>
      </c>
      <c r="CW66">
        <v>91</v>
      </c>
      <c r="CX66">
        <v>3757</v>
      </c>
      <c r="CZ66">
        <f t="shared" si="9"/>
        <v>1936</v>
      </c>
      <c r="DA66">
        <f t="shared" si="10"/>
        <v>749</v>
      </c>
      <c r="DB66">
        <f t="shared" si="11"/>
        <v>503</v>
      </c>
      <c r="DC66">
        <f t="shared" si="12"/>
        <v>91</v>
      </c>
      <c r="DE66" s="10" t="s">
        <v>873</v>
      </c>
      <c r="DF66">
        <v>2135</v>
      </c>
      <c r="DG66">
        <v>1622</v>
      </c>
      <c r="DH66">
        <v>3757</v>
      </c>
    </row>
    <row r="67" spans="1:112">
      <c r="A67" s="10" t="s">
        <v>874</v>
      </c>
      <c r="B67">
        <v>9997</v>
      </c>
      <c r="C67">
        <v>2597</v>
      </c>
      <c r="D67">
        <v>12594</v>
      </c>
      <c r="N67">
        <f t="shared" si="1"/>
        <v>12594</v>
      </c>
      <c r="O67">
        <f t="shared" si="2"/>
        <v>12594</v>
      </c>
      <c r="P67">
        <f t="shared" si="3"/>
        <v>0</v>
      </c>
      <c r="Q67">
        <f t="shared" si="4"/>
        <v>0</v>
      </c>
      <c r="R67">
        <f t="shared" si="5"/>
        <v>0</v>
      </c>
      <c r="T67" s="10" t="s">
        <v>874</v>
      </c>
      <c r="U67">
        <v>149</v>
      </c>
      <c r="V67">
        <v>559</v>
      </c>
      <c r="W67">
        <v>1662</v>
      </c>
      <c r="X67">
        <v>798</v>
      </c>
      <c r="Y67">
        <v>4676</v>
      </c>
      <c r="Z67">
        <v>692</v>
      </c>
      <c r="AA67">
        <v>767</v>
      </c>
      <c r="AB67">
        <v>810</v>
      </c>
      <c r="AC67">
        <v>702</v>
      </c>
      <c r="AD67">
        <v>566</v>
      </c>
      <c r="AE67">
        <v>434</v>
      </c>
      <c r="AF67">
        <v>349</v>
      </c>
      <c r="AG67">
        <v>430</v>
      </c>
      <c r="AH67">
        <v>12594</v>
      </c>
      <c r="AJ67">
        <f t="shared" si="6"/>
        <v>5474</v>
      </c>
      <c r="AK67">
        <f t="shared" si="13"/>
        <v>2269</v>
      </c>
      <c r="AL67">
        <f t="shared" si="7"/>
        <v>2051</v>
      </c>
      <c r="AM67">
        <f t="shared" si="8"/>
        <v>430</v>
      </c>
      <c r="AO67" s="262" t="s">
        <v>843</v>
      </c>
      <c r="AP67" s="1"/>
      <c r="AQ67" s="1">
        <v>1</v>
      </c>
      <c r="AR67" s="1"/>
      <c r="AS67" s="1">
        <v>1</v>
      </c>
      <c r="AT67" s="1">
        <v>1144</v>
      </c>
      <c r="AU67" s="1"/>
      <c r="AV67" s="1">
        <v>10</v>
      </c>
      <c r="AW67" s="1">
        <v>1</v>
      </c>
      <c r="AX67" s="1">
        <v>242</v>
      </c>
      <c r="AY67" s="1"/>
      <c r="AZ67" s="1">
        <v>1</v>
      </c>
      <c r="BA67" s="1"/>
      <c r="BB67" s="1"/>
      <c r="BC67" s="1">
        <v>1</v>
      </c>
      <c r="BD67" s="1">
        <v>116</v>
      </c>
      <c r="BE67" s="1">
        <v>14</v>
      </c>
      <c r="BF67" s="1">
        <v>1</v>
      </c>
      <c r="BG67" s="1"/>
      <c r="BH67" s="1">
        <v>3</v>
      </c>
      <c r="BI67" s="1"/>
      <c r="BJ67" s="1">
        <v>1</v>
      </c>
      <c r="BK67" s="1"/>
      <c r="BL67" s="1"/>
      <c r="BM67" s="1">
        <v>2</v>
      </c>
      <c r="BN67" s="1"/>
      <c r="BO67" s="1">
        <v>2</v>
      </c>
      <c r="BP67" s="1">
        <v>11</v>
      </c>
      <c r="BQ67" s="1"/>
      <c r="BR67" s="1"/>
      <c r="BS67" s="1">
        <v>1551</v>
      </c>
      <c r="BX67" s="10" t="s">
        <v>874</v>
      </c>
      <c r="BY67">
        <v>16056</v>
      </c>
      <c r="BZ67">
        <v>15479</v>
      </c>
      <c r="CA67">
        <v>83</v>
      </c>
      <c r="CB67">
        <v>31618</v>
      </c>
      <c r="CJ67" s="10" t="s">
        <v>874</v>
      </c>
      <c r="CK67">
        <v>496</v>
      </c>
      <c r="CL67">
        <v>2393</v>
      </c>
      <c r="CM67">
        <v>7045</v>
      </c>
      <c r="CN67">
        <v>3444</v>
      </c>
      <c r="CO67">
        <v>28251</v>
      </c>
      <c r="CP67">
        <v>3955</v>
      </c>
      <c r="CQ67">
        <v>3808</v>
      </c>
      <c r="CR67">
        <v>3803</v>
      </c>
      <c r="CS67">
        <v>3238</v>
      </c>
      <c r="CT67">
        <v>2546</v>
      </c>
      <c r="CU67">
        <v>1792</v>
      </c>
      <c r="CV67">
        <v>1091</v>
      </c>
      <c r="CW67">
        <v>1194</v>
      </c>
      <c r="CX67">
        <v>63056</v>
      </c>
      <c r="CZ67">
        <f t="shared" si="9"/>
        <v>31695</v>
      </c>
      <c r="DA67">
        <f t="shared" si="10"/>
        <v>11566</v>
      </c>
      <c r="DB67">
        <f t="shared" si="11"/>
        <v>8667</v>
      </c>
      <c r="DC67">
        <f t="shared" si="12"/>
        <v>1194</v>
      </c>
      <c r="DE67" s="10" t="s">
        <v>874</v>
      </c>
      <c r="DF67">
        <v>31438</v>
      </c>
      <c r="DG67">
        <v>31618</v>
      </c>
      <c r="DH67">
        <v>63056</v>
      </c>
    </row>
    <row r="68" spans="1:112">
      <c r="A68" s="10" t="s">
        <v>876</v>
      </c>
      <c r="B68">
        <v>9176</v>
      </c>
      <c r="C68">
        <v>860</v>
      </c>
      <c r="D68">
        <v>10036</v>
      </c>
      <c r="N68">
        <f t="shared" si="1"/>
        <v>10036</v>
      </c>
      <c r="O68">
        <f t="shared" si="2"/>
        <v>10036</v>
      </c>
      <c r="P68">
        <f t="shared" si="3"/>
        <v>0</v>
      </c>
      <c r="Q68">
        <f t="shared" si="4"/>
        <v>0</v>
      </c>
      <c r="R68">
        <f t="shared" si="5"/>
        <v>0</v>
      </c>
      <c r="T68" s="10" t="s">
        <v>876</v>
      </c>
      <c r="U68">
        <v>98</v>
      </c>
      <c r="V68">
        <v>380</v>
      </c>
      <c r="W68">
        <v>1070</v>
      </c>
      <c r="X68">
        <v>515</v>
      </c>
      <c r="Y68">
        <v>3478</v>
      </c>
      <c r="Z68">
        <v>540</v>
      </c>
      <c r="AA68">
        <v>710</v>
      </c>
      <c r="AB68">
        <v>761</v>
      </c>
      <c r="AC68">
        <v>669</v>
      </c>
      <c r="AD68">
        <v>584</v>
      </c>
      <c r="AE68">
        <v>427</v>
      </c>
      <c r="AF68">
        <v>320</v>
      </c>
      <c r="AG68">
        <v>484</v>
      </c>
      <c r="AH68">
        <v>10036</v>
      </c>
      <c r="AJ68">
        <f t="shared" si="6"/>
        <v>3993</v>
      </c>
      <c r="AK68">
        <f t="shared" si="13"/>
        <v>2011</v>
      </c>
      <c r="AL68">
        <f t="shared" si="7"/>
        <v>2000</v>
      </c>
      <c r="AM68">
        <f t="shared" si="8"/>
        <v>484</v>
      </c>
      <c r="AO68" s="262" t="s">
        <v>854</v>
      </c>
      <c r="AP68" s="1">
        <v>9</v>
      </c>
      <c r="AQ68" s="1">
        <v>9</v>
      </c>
      <c r="AR68" s="1"/>
      <c r="AS68" s="1">
        <v>37</v>
      </c>
      <c r="AT68" s="1">
        <v>5376</v>
      </c>
      <c r="AU68" s="1"/>
      <c r="AV68" s="1">
        <v>23</v>
      </c>
      <c r="AW68" s="1">
        <v>1</v>
      </c>
      <c r="AX68" s="1">
        <v>900</v>
      </c>
      <c r="AY68" s="1"/>
      <c r="AZ68" s="1"/>
      <c r="BA68" s="1"/>
      <c r="BB68" s="1"/>
      <c r="BC68" s="1">
        <v>1</v>
      </c>
      <c r="BD68" s="1">
        <v>46</v>
      </c>
      <c r="BE68" s="1">
        <v>11</v>
      </c>
      <c r="BF68" s="1"/>
      <c r="BG68" s="1">
        <v>1</v>
      </c>
      <c r="BH68" s="1">
        <v>2</v>
      </c>
      <c r="BI68" s="1">
        <v>13</v>
      </c>
      <c r="BJ68" s="1">
        <v>3</v>
      </c>
      <c r="BK68" s="1"/>
      <c r="BL68" s="1"/>
      <c r="BM68" s="1">
        <v>17</v>
      </c>
      <c r="BN68" s="1"/>
      <c r="BO68" s="1">
        <v>47</v>
      </c>
      <c r="BP68" s="1">
        <v>79</v>
      </c>
      <c r="BQ68" s="1"/>
      <c r="BR68" s="1"/>
      <c r="BS68" s="1">
        <v>6575</v>
      </c>
      <c r="BX68" s="10" t="s">
        <v>876</v>
      </c>
      <c r="BY68">
        <v>11988</v>
      </c>
      <c r="BZ68">
        <v>10121</v>
      </c>
      <c r="CA68">
        <v>93</v>
      </c>
      <c r="CB68">
        <v>22202</v>
      </c>
      <c r="CJ68" s="10" t="s">
        <v>876</v>
      </c>
      <c r="CK68">
        <v>278</v>
      </c>
      <c r="CL68">
        <v>1476</v>
      </c>
      <c r="CM68">
        <v>4394</v>
      </c>
      <c r="CN68">
        <v>2069</v>
      </c>
      <c r="CO68">
        <v>19329</v>
      </c>
      <c r="CP68">
        <v>2560</v>
      </c>
      <c r="CQ68">
        <v>2672</v>
      </c>
      <c r="CR68">
        <v>2838</v>
      </c>
      <c r="CS68">
        <v>2192</v>
      </c>
      <c r="CT68">
        <v>1653</v>
      </c>
      <c r="CU68">
        <v>1213</v>
      </c>
      <c r="CV68">
        <v>788</v>
      </c>
      <c r="CW68">
        <v>946</v>
      </c>
      <c r="CX68">
        <v>42408</v>
      </c>
      <c r="CZ68">
        <f t="shared" si="9"/>
        <v>21398</v>
      </c>
      <c r="DA68">
        <f t="shared" si="10"/>
        <v>8070</v>
      </c>
      <c r="DB68">
        <f t="shared" si="11"/>
        <v>5846</v>
      </c>
      <c r="DC68">
        <f t="shared" si="12"/>
        <v>946</v>
      </c>
      <c r="DE68" s="10" t="s">
        <v>876</v>
      </c>
      <c r="DF68">
        <v>20206</v>
      </c>
      <c r="DG68">
        <v>22202</v>
      </c>
      <c r="DH68">
        <v>42408</v>
      </c>
    </row>
    <row r="69" spans="1:112">
      <c r="A69" s="10" t="s">
        <v>877</v>
      </c>
      <c r="B69">
        <v>3652</v>
      </c>
      <c r="C69">
        <v>677</v>
      </c>
      <c r="D69">
        <v>4329</v>
      </c>
      <c r="N69">
        <f t="shared" si="1"/>
        <v>4329</v>
      </c>
      <c r="O69">
        <f t="shared" si="2"/>
        <v>4329</v>
      </c>
      <c r="P69">
        <f t="shared" si="3"/>
        <v>0</v>
      </c>
      <c r="Q69">
        <f t="shared" si="4"/>
        <v>0</v>
      </c>
      <c r="R69">
        <f t="shared" si="5"/>
        <v>0</v>
      </c>
      <c r="T69" s="10" t="s">
        <v>877</v>
      </c>
      <c r="U69">
        <v>60</v>
      </c>
      <c r="V69">
        <v>249</v>
      </c>
      <c r="W69">
        <v>558</v>
      </c>
      <c r="X69">
        <v>320</v>
      </c>
      <c r="Y69">
        <v>1618</v>
      </c>
      <c r="Z69">
        <v>240</v>
      </c>
      <c r="AA69">
        <v>263</v>
      </c>
      <c r="AB69">
        <v>256</v>
      </c>
      <c r="AC69">
        <v>219</v>
      </c>
      <c r="AD69">
        <v>195</v>
      </c>
      <c r="AE69">
        <v>143</v>
      </c>
      <c r="AF69">
        <v>92</v>
      </c>
      <c r="AG69">
        <v>116</v>
      </c>
      <c r="AH69">
        <v>4329</v>
      </c>
      <c r="AJ69">
        <f t="shared" si="6"/>
        <v>1938</v>
      </c>
      <c r="AK69">
        <f t="shared" ref="AK69:AK100" si="14">Z69+AA69+AB69</f>
        <v>759</v>
      </c>
      <c r="AL69">
        <f t="shared" si="7"/>
        <v>649</v>
      </c>
      <c r="AM69">
        <f t="shared" si="8"/>
        <v>116</v>
      </c>
      <c r="AO69" s="262" t="s">
        <v>857</v>
      </c>
      <c r="AP69" s="1">
        <v>2</v>
      </c>
      <c r="AQ69" s="1">
        <v>2</v>
      </c>
      <c r="AR69" s="1"/>
      <c r="AS69" s="1">
        <v>1</v>
      </c>
      <c r="AT69" s="1">
        <v>1960</v>
      </c>
      <c r="AU69" s="1">
        <v>1</v>
      </c>
      <c r="AV69" s="1">
        <v>39</v>
      </c>
      <c r="AW69" s="1"/>
      <c r="AX69" s="1">
        <v>255</v>
      </c>
      <c r="AY69" s="1">
        <v>1</v>
      </c>
      <c r="AZ69" s="1">
        <v>2</v>
      </c>
      <c r="BA69" s="1"/>
      <c r="BB69" s="1"/>
      <c r="BC69" s="1">
        <v>1</v>
      </c>
      <c r="BD69" s="1">
        <v>4</v>
      </c>
      <c r="BE69" s="1">
        <v>13</v>
      </c>
      <c r="BF69" s="1">
        <v>3</v>
      </c>
      <c r="BG69" s="1"/>
      <c r="BH69" s="1"/>
      <c r="BI69" s="1">
        <v>4</v>
      </c>
      <c r="BJ69" s="1">
        <v>5</v>
      </c>
      <c r="BK69" s="1"/>
      <c r="BL69" s="1"/>
      <c r="BM69" s="1">
        <v>8</v>
      </c>
      <c r="BN69" s="1"/>
      <c r="BO69" s="1">
        <v>9</v>
      </c>
      <c r="BP69" s="1">
        <v>64</v>
      </c>
      <c r="BQ69" s="1"/>
      <c r="BR69" s="1"/>
      <c r="BS69" s="1">
        <v>2374</v>
      </c>
      <c r="BX69" s="10" t="s">
        <v>877</v>
      </c>
      <c r="BY69">
        <v>525</v>
      </c>
      <c r="BZ69">
        <v>944</v>
      </c>
      <c r="CB69">
        <v>1469</v>
      </c>
      <c r="CJ69" s="10" t="s">
        <v>877</v>
      </c>
      <c r="CK69">
        <v>33</v>
      </c>
      <c r="CL69">
        <v>158</v>
      </c>
      <c r="CM69">
        <v>416</v>
      </c>
      <c r="CN69">
        <v>225</v>
      </c>
      <c r="CO69">
        <v>1803</v>
      </c>
      <c r="CP69">
        <v>310</v>
      </c>
      <c r="CQ69">
        <v>219</v>
      </c>
      <c r="CR69">
        <v>174</v>
      </c>
      <c r="CS69">
        <v>112</v>
      </c>
      <c r="CT69">
        <v>73</v>
      </c>
      <c r="CU69">
        <v>46</v>
      </c>
      <c r="CV69">
        <v>25</v>
      </c>
      <c r="CW69">
        <v>20</v>
      </c>
      <c r="CX69">
        <v>3614</v>
      </c>
      <c r="CZ69">
        <f t="shared" si="9"/>
        <v>2028</v>
      </c>
      <c r="DA69">
        <f t="shared" si="10"/>
        <v>703</v>
      </c>
      <c r="DB69">
        <f t="shared" si="11"/>
        <v>256</v>
      </c>
      <c r="DC69">
        <f t="shared" si="12"/>
        <v>20</v>
      </c>
      <c r="DE69" s="10" t="s">
        <v>877</v>
      </c>
      <c r="DF69">
        <v>2145</v>
      </c>
      <c r="DG69">
        <v>1469</v>
      </c>
      <c r="DH69">
        <v>3614</v>
      </c>
    </row>
    <row r="70" spans="1:112">
      <c r="A70" s="10" t="s">
        <v>879</v>
      </c>
      <c r="B70">
        <v>4847</v>
      </c>
      <c r="C70">
        <v>4117</v>
      </c>
      <c r="D70">
        <v>8964</v>
      </c>
      <c r="N70">
        <f t="shared" ref="N70:N129" si="15">B70+C70</f>
        <v>8964</v>
      </c>
      <c r="O70">
        <f t="shared" ref="O70:O129" si="16">D70+E70</f>
        <v>8964</v>
      </c>
      <c r="P70">
        <f t="shared" ref="P70:P129" si="17">F70+G70</f>
        <v>0</v>
      </c>
      <c r="Q70">
        <f t="shared" ref="Q70:Q129" si="18">H70</f>
        <v>0</v>
      </c>
      <c r="R70">
        <f t="shared" ref="R70:R129" si="19">I70+J70</f>
        <v>0</v>
      </c>
      <c r="T70" s="10" t="s">
        <v>879</v>
      </c>
      <c r="U70">
        <v>89</v>
      </c>
      <c r="V70">
        <v>406</v>
      </c>
      <c r="W70">
        <v>1157</v>
      </c>
      <c r="X70">
        <v>677</v>
      </c>
      <c r="Y70">
        <v>3188</v>
      </c>
      <c r="Z70">
        <v>578</v>
      </c>
      <c r="AA70">
        <v>585</v>
      </c>
      <c r="AB70">
        <v>616</v>
      </c>
      <c r="AC70">
        <v>490</v>
      </c>
      <c r="AD70">
        <v>418</v>
      </c>
      <c r="AE70">
        <v>319</v>
      </c>
      <c r="AF70">
        <v>201</v>
      </c>
      <c r="AG70">
        <v>240</v>
      </c>
      <c r="AH70">
        <v>8964</v>
      </c>
      <c r="AJ70">
        <f t="shared" ref="AJ70:AJ131" si="20">X70+Y70</f>
        <v>3865</v>
      </c>
      <c r="AK70">
        <f t="shared" si="14"/>
        <v>1779</v>
      </c>
      <c r="AL70">
        <f t="shared" ref="AL70:AL129" si="21">AC70+AD70+AE70+AF70</f>
        <v>1428</v>
      </c>
      <c r="AM70">
        <f t="shared" ref="AM70:AM129" si="22">AG70</f>
        <v>240</v>
      </c>
      <c r="AO70" s="262" t="s">
        <v>863</v>
      </c>
      <c r="AP70" s="1">
        <v>3</v>
      </c>
      <c r="AQ70" s="1">
        <v>3</v>
      </c>
      <c r="AR70" s="1"/>
      <c r="AS70" s="1">
        <v>14</v>
      </c>
      <c r="AT70" s="1">
        <v>4101</v>
      </c>
      <c r="AU70" s="1"/>
      <c r="AV70" s="1">
        <v>10</v>
      </c>
      <c r="AW70" s="1">
        <v>3</v>
      </c>
      <c r="AX70" s="1">
        <v>499</v>
      </c>
      <c r="AY70" s="1"/>
      <c r="AZ70" s="1"/>
      <c r="BA70" s="1"/>
      <c r="BB70" s="1"/>
      <c r="BC70" s="1">
        <v>1</v>
      </c>
      <c r="BD70" s="1">
        <v>11</v>
      </c>
      <c r="BE70" s="1">
        <v>1</v>
      </c>
      <c r="BF70" s="1">
        <v>2</v>
      </c>
      <c r="BG70" s="1"/>
      <c r="BH70" s="1"/>
      <c r="BI70" s="1">
        <v>3</v>
      </c>
      <c r="BJ70" s="1">
        <v>2</v>
      </c>
      <c r="BK70" s="1">
        <v>2</v>
      </c>
      <c r="BL70" s="1"/>
      <c r="BM70" s="1">
        <v>6</v>
      </c>
      <c r="BN70" s="1"/>
      <c r="BO70" s="1">
        <v>2</v>
      </c>
      <c r="BP70" s="1">
        <v>14</v>
      </c>
      <c r="BQ70" s="1"/>
      <c r="BR70" s="1"/>
      <c r="BS70" s="1">
        <v>4677</v>
      </c>
      <c r="BX70" s="10" t="s">
        <v>879</v>
      </c>
      <c r="BY70">
        <v>2552</v>
      </c>
      <c r="BZ70">
        <v>3175</v>
      </c>
      <c r="CA70">
        <v>8</v>
      </c>
      <c r="CB70">
        <v>5735</v>
      </c>
      <c r="CJ70" s="10" t="s">
        <v>879</v>
      </c>
      <c r="CK70">
        <v>123</v>
      </c>
      <c r="CL70">
        <v>548</v>
      </c>
      <c r="CM70">
        <v>1594</v>
      </c>
      <c r="CN70">
        <v>729</v>
      </c>
      <c r="CO70">
        <v>5591</v>
      </c>
      <c r="CP70">
        <v>684</v>
      </c>
      <c r="CQ70">
        <v>690</v>
      </c>
      <c r="CR70">
        <v>590</v>
      </c>
      <c r="CS70">
        <v>477</v>
      </c>
      <c r="CT70">
        <v>350</v>
      </c>
      <c r="CU70">
        <v>229</v>
      </c>
      <c r="CV70">
        <v>120</v>
      </c>
      <c r="CW70">
        <v>135</v>
      </c>
      <c r="CX70">
        <v>11860</v>
      </c>
      <c r="CZ70">
        <f t="shared" ref="CZ70:CZ129" si="23">CN70+CO70</f>
        <v>6320</v>
      </c>
      <c r="DA70">
        <f t="shared" ref="DA70:DA129" si="24">CP70+CQ70+CR70</f>
        <v>1964</v>
      </c>
      <c r="DB70">
        <f t="shared" ref="DB70:DB129" si="25">CS70+CT70+CU70+CV70</f>
        <v>1176</v>
      </c>
      <c r="DC70">
        <f t="shared" ref="DC70:DC129" si="26">CW70</f>
        <v>135</v>
      </c>
      <c r="DE70" s="10" t="s">
        <v>879</v>
      </c>
      <c r="DF70">
        <v>6125</v>
      </c>
      <c r="DG70">
        <v>5735</v>
      </c>
      <c r="DH70">
        <v>11860</v>
      </c>
    </row>
    <row r="71" spans="1:112">
      <c r="A71" s="10" t="s">
        <v>880</v>
      </c>
      <c r="B71">
        <v>2409</v>
      </c>
      <c r="C71">
        <v>4964</v>
      </c>
      <c r="D71">
        <v>7373</v>
      </c>
      <c r="N71">
        <f t="shared" si="15"/>
        <v>7373</v>
      </c>
      <c r="O71">
        <f t="shared" si="16"/>
        <v>7373</v>
      </c>
      <c r="P71">
        <f t="shared" si="17"/>
        <v>0</v>
      </c>
      <c r="Q71">
        <f t="shared" si="18"/>
        <v>0</v>
      </c>
      <c r="R71">
        <f t="shared" si="19"/>
        <v>0</v>
      </c>
      <c r="T71" s="10" t="s">
        <v>880</v>
      </c>
      <c r="U71">
        <v>54</v>
      </c>
      <c r="V71">
        <v>307</v>
      </c>
      <c r="W71">
        <v>1064</v>
      </c>
      <c r="X71">
        <v>595</v>
      </c>
      <c r="Y71">
        <v>2490</v>
      </c>
      <c r="Z71">
        <v>470</v>
      </c>
      <c r="AA71">
        <v>459</v>
      </c>
      <c r="AB71">
        <v>485</v>
      </c>
      <c r="AC71">
        <v>413</v>
      </c>
      <c r="AD71">
        <v>349</v>
      </c>
      <c r="AE71">
        <v>263</v>
      </c>
      <c r="AF71">
        <v>155</v>
      </c>
      <c r="AG71">
        <v>269</v>
      </c>
      <c r="AH71">
        <v>7373</v>
      </c>
      <c r="AJ71">
        <f t="shared" si="20"/>
        <v>3085</v>
      </c>
      <c r="AK71">
        <f t="shared" si="14"/>
        <v>1414</v>
      </c>
      <c r="AL71">
        <f t="shared" si="21"/>
        <v>1180</v>
      </c>
      <c r="AM71">
        <f t="shared" si="22"/>
        <v>269</v>
      </c>
      <c r="AO71" s="262" t="s">
        <v>865</v>
      </c>
      <c r="AP71" s="1">
        <v>2</v>
      </c>
      <c r="AQ71" s="1">
        <v>2</v>
      </c>
      <c r="AR71" s="1"/>
      <c r="AS71" s="1"/>
      <c r="AT71" s="1">
        <v>3325</v>
      </c>
      <c r="AU71" s="1"/>
      <c r="AV71" s="1">
        <v>11</v>
      </c>
      <c r="AW71" s="1">
        <v>2</v>
      </c>
      <c r="AX71" s="1">
        <v>396</v>
      </c>
      <c r="AY71" s="1"/>
      <c r="AZ71" s="1">
        <v>1</v>
      </c>
      <c r="BA71" s="1"/>
      <c r="BB71" s="1">
        <v>1</v>
      </c>
      <c r="BC71" s="1">
        <v>1</v>
      </c>
      <c r="BD71" s="1">
        <v>185</v>
      </c>
      <c r="BE71" s="1">
        <v>1</v>
      </c>
      <c r="BF71" s="1"/>
      <c r="BG71" s="1"/>
      <c r="BH71" s="1"/>
      <c r="BI71" s="1"/>
      <c r="BJ71" s="1">
        <v>2</v>
      </c>
      <c r="BK71" s="1">
        <v>3</v>
      </c>
      <c r="BL71" s="1"/>
      <c r="BM71" s="1">
        <v>1</v>
      </c>
      <c r="BN71" s="1"/>
      <c r="BO71" s="1"/>
      <c r="BP71" s="1">
        <v>8</v>
      </c>
      <c r="BQ71" s="1"/>
      <c r="BR71" s="1"/>
      <c r="BS71" s="1">
        <v>3941</v>
      </c>
      <c r="BX71" s="10" t="s">
        <v>880</v>
      </c>
      <c r="BY71">
        <v>293</v>
      </c>
      <c r="BZ71">
        <v>274</v>
      </c>
      <c r="CB71">
        <v>567</v>
      </c>
      <c r="CJ71" s="10" t="s">
        <v>880</v>
      </c>
      <c r="CK71">
        <v>5</v>
      </c>
      <c r="CL71">
        <v>41</v>
      </c>
      <c r="CM71">
        <v>127</v>
      </c>
      <c r="CN71">
        <v>75</v>
      </c>
      <c r="CO71">
        <v>553</v>
      </c>
      <c r="CP71">
        <v>65</v>
      </c>
      <c r="CQ71">
        <v>63</v>
      </c>
      <c r="CR71">
        <v>75</v>
      </c>
      <c r="CS71">
        <v>68</v>
      </c>
      <c r="CT71">
        <v>42</v>
      </c>
      <c r="CU71">
        <v>27</v>
      </c>
      <c r="CV71">
        <v>28</v>
      </c>
      <c r="CW71">
        <v>27</v>
      </c>
      <c r="CX71">
        <v>1196</v>
      </c>
      <c r="CZ71">
        <f t="shared" si="23"/>
        <v>628</v>
      </c>
      <c r="DA71">
        <f t="shared" si="24"/>
        <v>203</v>
      </c>
      <c r="DB71">
        <f t="shared" si="25"/>
        <v>165</v>
      </c>
      <c r="DC71">
        <f t="shared" si="26"/>
        <v>27</v>
      </c>
      <c r="DE71" s="10" t="s">
        <v>880</v>
      </c>
      <c r="DF71">
        <v>629</v>
      </c>
      <c r="DG71">
        <v>567</v>
      </c>
      <c r="DH71">
        <v>1196</v>
      </c>
    </row>
    <row r="72" spans="1:112">
      <c r="A72" s="10" t="s">
        <v>805</v>
      </c>
      <c r="B72">
        <v>2984</v>
      </c>
      <c r="C72">
        <v>2731</v>
      </c>
      <c r="D72">
        <v>5715</v>
      </c>
      <c r="N72">
        <f t="shared" si="15"/>
        <v>5715</v>
      </c>
      <c r="O72">
        <f t="shared" si="16"/>
        <v>5715</v>
      </c>
      <c r="P72">
        <f t="shared" si="17"/>
        <v>0</v>
      </c>
      <c r="Q72">
        <f t="shared" si="18"/>
        <v>0</v>
      </c>
      <c r="R72">
        <f t="shared" si="19"/>
        <v>0</v>
      </c>
      <c r="T72" s="10" t="s">
        <v>805</v>
      </c>
      <c r="U72">
        <v>61</v>
      </c>
      <c r="V72">
        <v>319</v>
      </c>
      <c r="W72">
        <v>924</v>
      </c>
      <c r="X72">
        <v>444</v>
      </c>
      <c r="Y72">
        <v>1790</v>
      </c>
      <c r="Z72">
        <v>285</v>
      </c>
      <c r="AA72">
        <v>359</v>
      </c>
      <c r="AB72">
        <v>395</v>
      </c>
      <c r="AC72">
        <v>319</v>
      </c>
      <c r="AD72">
        <v>255</v>
      </c>
      <c r="AE72">
        <v>204</v>
      </c>
      <c r="AF72">
        <v>149</v>
      </c>
      <c r="AG72">
        <v>211</v>
      </c>
      <c r="AH72">
        <v>5715</v>
      </c>
      <c r="AJ72">
        <f t="shared" si="20"/>
        <v>2234</v>
      </c>
      <c r="AK72">
        <f t="shared" si="14"/>
        <v>1039</v>
      </c>
      <c r="AL72">
        <f t="shared" si="21"/>
        <v>927</v>
      </c>
      <c r="AM72">
        <f t="shared" si="22"/>
        <v>211</v>
      </c>
      <c r="AO72" s="262" t="s">
        <v>871</v>
      </c>
      <c r="AP72" s="1">
        <v>1</v>
      </c>
      <c r="AQ72" s="1">
        <v>7</v>
      </c>
      <c r="AR72" s="1">
        <v>5</v>
      </c>
      <c r="AS72" s="1">
        <v>1</v>
      </c>
      <c r="AT72" s="1">
        <v>8735</v>
      </c>
      <c r="AU72" s="1"/>
      <c r="AV72" s="1">
        <v>18</v>
      </c>
      <c r="AW72" s="1">
        <v>40</v>
      </c>
      <c r="AX72" s="1">
        <v>8293</v>
      </c>
      <c r="AY72" s="1">
        <v>1</v>
      </c>
      <c r="AZ72" s="1">
        <v>9</v>
      </c>
      <c r="BA72" s="1"/>
      <c r="BB72" s="1"/>
      <c r="BC72" s="1">
        <v>12</v>
      </c>
      <c r="BD72" s="1">
        <v>28</v>
      </c>
      <c r="BE72" s="1">
        <v>27</v>
      </c>
      <c r="BF72" s="1">
        <v>323</v>
      </c>
      <c r="BG72" s="1">
        <v>1</v>
      </c>
      <c r="BH72" s="1"/>
      <c r="BI72" s="1">
        <v>5</v>
      </c>
      <c r="BJ72" s="1">
        <v>13</v>
      </c>
      <c r="BK72" s="1">
        <v>1</v>
      </c>
      <c r="BL72" s="1"/>
      <c r="BM72" s="1">
        <v>8</v>
      </c>
      <c r="BN72" s="1"/>
      <c r="BO72" s="1">
        <v>1</v>
      </c>
      <c r="BP72" s="1">
        <v>24</v>
      </c>
      <c r="BQ72" s="1"/>
      <c r="BR72" s="1"/>
      <c r="BS72" s="1">
        <v>17553</v>
      </c>
      <c r="BX72" s="10" t="s">
        <v>805</v>
      </c>
      <c r="BY72">
        <v>362</v>
      </c>
      <c r="BZ72">
        <v>509</v>
      </c>
      <c r="CB72">
        <v>871</v>
      </c>
      <c r="CJ72" s="10" t="s">
        <v>805</v>
      </c>
      <c r="CK72">
        <v>23</v>
      </c>
      <c r="CL72">
        <v>92</v>
      </c>
      <c r="CM72">
        <v>280</v>
      </c>
      <c r="CN72">
        <v>114</v>
      </c>
      <c r="CO72">
        <v>1155</v>
      </c>
      <c r="CP72">
        <v>136</v>
      </c>
      <c r="CQ72">
        <v>140</v>
      </c>
      <c r="CR72">
        <v>109</v>
      </c>
      <c r="CS72">
        <v>77</v>
      </c>
      <c r="CT72">
        <v>44</v>
      </c>
      <c r="CU72">
        <v>30</v>
      </c>
      <c r="CV72">
        <v>21</v>
      </c>
      <c r="CW72">
        <v>26</v>
      </c>
      <c r="CX72">
        <v>2247</v>
      </c>
      <c r="CZ72">
        <f t="shared" si="23"/>
        <v>1269</v>
      </c>
      <c r="DA72">
        <f t="shared" si="24"/>
        <v>385</v>
      </c>
      <c r="DB72">
        <f t="shared" si="25"/>
        <v>172</v>
      </c>
      <c r="DC72">
        <f t="shared" si="26"/>
        <v>26</v>
      </c>
      <c r="DE72" s="10" t="s">
        <v>805</v>
      </c>
      <c r="DF72">
        <v>1376</v>
      </c>
      <c r="DG72">
        <v>871</v>
      </c>
      <c r="DH72">
        <v>2247</v>
      </c>
    </row>
    <row r="73" spans="1:112">
      <c r="A73" s="10" t="s">
        <v>881</v>
      </c>
      <c r="B73">
        <v>10866</v>
      </c>
      <c r="C73">
        <v>7739</v>
      </c>
      <c r="D73">
        <v>18605</v>
      </c>
      <c r="N73">
        <f t="shared" si="15"/>
        <v>18605</v>
      </c>
      <c r="O73">
        <f t="shared" si="16"/>
        <v>18605</v>
      </c>
      <c r="P73">
        <f t="shared" si="17"/>
        <v>0</v>
      </c>
      <c r="Q73">
        <f t="shared" si="18"/>
        <v>0</v>
      </c>
      <c r="R73">
        <f t="shared" si="19"/>
        <v>0</v>
      </c>
      <c r="T73" s="10" t="s">
        <v>881</v>
      </c>
      <c r="U73">
        <v>288</v>
      </c>
      <c r="V73">
        <v>1265</v>
      </c>
      <c r="W73">
        <v>2648</v>
      </c>
      <c r="X73">
        <v>1238</v>
      </c>
      <c r="Y73">
        <v>6688</v>
      </c>
      <c r="Z73">
        <v>1068</v>
      </c>
      <c r="AA73">
        <v>1138</v>
      </c>
      <c r="AB73">
        <v>1163</v>
      </c>
      <c r="AC73">
        <v>886</v>
      </c>
      <c r="AD73">
        <v>750</v>
      </c>
      <c r="AE73">
        <v>506</v>
      </c>
      <c r="AF73">
        <v>414</v>
      </c>
      <c r="AG73">
        <v>553</v>
      </c>
      <c r="AH73">
        <v>18605</v>
      </c>
      <c r="AJ73">
        <f t="shared" si="20"/>
        <v>7926</v>
      </c>
      <c r="AK73">
        <f t="shared" si="14"/>
        <v>3369</v>
      </c>
      <c r="AL73">
        <f t="shared" si="21"/>
        <v>2556</v>
      </c>
      <c r="AM73">
        <f t="shared" si="22"/>
        <v>553</v>
      </c>
      <c r="AO73" s="262" t="s">
        <v>899</v>
      </c>
      <c r="AP73" s="1"/>
      <c r="AQ73" s="1"/>
      <c r="AR73" s="1"/>
      <c r="AS73" s="1"/>
      <c r="AT73" s="1">
        <v>3154</v>
      </c>
      <c r="AU73" s="1"/>
      <c r="AV73" s="1">
        <v>3</v>
      </c>
      <c r="AW73" s="1">
        <v>2</v>
      </c>
      <c r="AX73" s="1">
        <v>1092</v>
      </c>
      <c r="AY73" s="1"/>
      <c r="AZ73" s="1"/>
      <c r="BA73" s="1"/>
      <c r="BB73" s="1">
        <v>1</v>
      </c>
      <c r="BC73" s="1">
        <v>2</v>
      </c>
      <c r="BD73" s="1">
        <v>49</v>
      </c>
      <c r="BE73" s="1"/>
      <c r="BF73" s="1"/>
      <c r="BG73" s="1"/>
      <c r="BH73" s="1"/>
      <c r="BI73" s="1">
        <v>1</v>
      </c>
      <c r="BJ73" s="1">
        <v>1</v>
      </c>
      <c r="BK73" s="1"/>
      <c r="BL73" s="1"/>
      <c r="BM73" s="1">
        <v>6</v>
      </c>
      <c r="BN73" s="1"/>
      <c r="BO73" s="1">
        <v>4</v>
      </c>
      <c r="BP73" s="1">
        <v>11</v>
      </c>
      <c r="BQ73" s="1"/>
      <c r="BR73" s="1"/>
      <c r="BS73" s="1">
        <v>4326</v>
      </c>
      <c r="BX73" s="10" t="s">
        <v>881</v>
      </c>
      <c r="BY73">
        <v>10303</v>
      </c>
      <c r="BZ73">
        <v>12139</v>
      </c>
      <c r="CA73">
        <v>50</v>
      </c>
      <c r="CB73">
        <v>22492</v>
      </c>
      <c r="CJ73" s="10" t="s">
        <v>881</v>
      </c>
      <c r="CK73">
        <v>486</v>
      </c>
      <c r="CL73">
        <v>2203</v>
      </c>
      <c r="CM73">
        <v>5694</v>
      </c>
      <c r="CN73">
        <v>2563</v>
      </c>
      <c r="CO73">
        <v>21330</v>
      </c>
      <c r="CP73">
        <v>2718</v>
      </c>
      <c r="CQ73">
        <v>2642</v>
      </c>
      <c r="CR73">
        <v>2424</v>
      </c>
      <c r="CS73">
        <v>1948</v>
      </c>
      <c r="CT73">
        <v>1437</v>
      </c>
      <c r="CU73">
        <v>961</v>
      </c>
      <c r="CV73">
        <v>626</v>
      </c>
      <c r="CW73">
        <v>642</v>
      </c>
      <c r="CX73">
        <v>45674</v>
      </c>
      <c r="CZ73">
        <f t="shared" si="23"/>
        <v>23893</v>
      </c>
      <c r="DA73">
        <f t="shared" si="24"/>
        <v>7784</v>
      </c>
      <c r="DB73">
        <f t="shared" si="25"/>
        <v>4972</v>
      </c>
      <c r="DC73">
        <f t="shared" si="26"/>
        <v>642</v>
      </c>
      <c r="DE73" s="10" t="s">
        <v>881</v>
      </c>
      <c r="DF73">
        <v>23182</v>
      </c>
      <c r="DG73">
        <v>22492</v>
      </c>
      <c r="DH73">
        <v>45674</v>
      </c>
    </row>
    <row r="74" spans="1:112">
      <c r="A74" s="10" t="s">
        <v>882</v>
      </c>
      <c r="B74">
        <v>1169</v>
      </c>
      <c r="C74">
        <v>3232</v>
      </c>
      <c r="D74">
        <v>4401</v>
      </c>
      <c r="N74">
        <f t="shared" si="15"/>
        <v>4401</v>
      </c>
      <c r="O74">
        <f t="shared" si="16"/>
        <v>4401</v>
      </c>
      <c r="P74">
        <f t="shared" si="17"/>
        <v>0</v>
      </c>
      <c r="Q74">
        <f t="shared" si="18"/>
        <v>0</v>
      </c>
      <c r="R74">
        <f t="shared" si="19"/>
        <v>0</v>
      </c>
      <c r="T74" s="10" t="s">
        <v>882</v>
      </c>
      <c r="U74">
        <v>38</v>
      </c>
      <c r="V74">
        <v>150</v>
      </c>
      <c r="W74">
        <v>495</v>
      </c>
      <c r="X74">
        <v>271</v>
      </c>
      <c r="Y74">
        <v>1384</v>
      </c>
      <c r="Z74">
        <v>269</v>
      </c>
      <c r="AA74">
        <v>308</v>
      </c>
      <c r="AB74">
        <v>352</v>
      </c>
      <c r="AC74">
        <v>301</v>
      </c>
      <c r="AD74">
        <v>286</v>
      </c>
      <c r="AE74">
        <v>238</v>
      </c>
      <c r="AF74">
        <v>155</v>
      </c>
      <c r="AG74">
        <v>154</v>
      </c>
      <c r="AH74">
        <v>4401</v>
      </c>
      <c r="AJ74">
        <f t="shared" si="20"/>
        <v>1655</v>
      </c>
      <c r="AK74">
        <f t="shared" si="14"/>
        <v>929</v>
      </c>
      <c r="AL74">
        <f t="shared" si="21"/>
        <v>980</v>
      </c>
      <c r="AM74">
        <f t="shared" si="22"/>
        <v>154</v>
      </c>
      <c r="AO74" s="262" t="s">
        <v>904</v>
      </c>
      <c r="AP74" s="1">
        <v>1</v>
      </c>
      <c r="AQ74" s="1">
        <v>1</v>
      </c>
      <c r="AR74" s="1"/>
      <c r="AS74" s="1"/>
      <c r="AT74" s="1">
        <v>1397</v>
      </c>
      <c r="AU74" s="1"/>
      <c r="AV74" s="1"/>
      <c r="AW74" s="1"/>
      <c r="AX74" s="1">
        <v>414</v>
      </c>
      <c r="AY74" s="1"/>
      <c r="AZ74" s="1">
        <v>1</v>
      </c>
      <c r="BA74" s="1"/>
      <c r="BB74" s="1"/>
      <c r="BC74" s="1"/>
      <c r="BD74" s="1">
        <v>9</v>
      </c>
      <c r="BE74" s="1">
        <v>4</v>
      </c>
      <c r="BF74" s="1"/>
      <c r="BG74" s="1"/>
      <c r="BH74" s="1"/>
      <c r="BI74" s="1">
        <v>2</v>
      </c>
      <c r="BJ74" s="1"/>
      <c r="BK74" s="1"/>
      <c r="BL74" s="1"/>
      <c r="BM74" s="1"/>
      <c r="BN74" s="1"/>
      <c r="BO74" s="1"/>
      <c r="BP74" s="1">
        <v>6</v>
      </c>
      <c r="BQ74" s="1"/>
      <c r="BR74" s="1"/>
      <c r="BS74" s="1">
        <v>1835</v>
      </c>
      <c r="BX74" s="10" t="s">
        <v>882</v>
      </c>
      <c r="BY74">
        <v>187</v>
      </c>
      <c r="BZ74">
        <v>232</v>
      </c>
      <c r="CB74">
        <v>419</v>
      </c>
      <c r="CJ74" s="10" t="s">
        <v>882</v>
      </c>
      <c r="CK74">
        <v>6</v>
      </c>
      <c r="CL74">
        <v>43</v>
      </c>
      <c r="CM74">
        <v>104</v>
      </c>
      <c r="CN74">
        <v>64</v>
      </c>
      <c r="CO74">
        <v>396</v>
      </c>
      <c r="CP74">
        <v>54</v>
      </c>
      <c r="CQ74">
        <v>62</v>
      </c>
      <c r="CR74">
        <v>44</v>
      </c>
      <c r="CS74">
        <v>47</v>
      </c>
      <c r="CT74">
        <v>37</v>
      </c>
      <c r="CU74">
        <v>33</v>
      </c>
      <c r="CV74">
        <v>24</v>
      </c>
      <c r="CW74">
        <v>25</v>
      </c>
      <c r="CX74">
        <v>939</v>
      </c>
      <c r="CZ74">
        <f t="shared" si="23"/>
        <v>460</v>
      </c>
      <c r="DA74">
        <f t="shared" si="24"/>
        <v>160</v>
      </c>
      <c r="DB74">
        <f t="shared" si="25"/>
        <v>141</v>
      </c>
      <c r="DC74">
        <f t="shared" si="26"/>
        <v>25</v>
      </c>
      <c r="DE74" s="10" t="s">
        <v>882</v>
      </c>
      <c r="DF74">
        <v>520</v>
      </c>
      <c r="DG74">
        <v>419</v>
      </c>
      <c r="DH74">
        <v>939</v>
      </c>
    </row>
    <row r="75" spans="1:112">
      <c r="A75" s="10" t="s">
        <v>883</v>
      </c>
      <c r="B75">
        <v>1071</v>
      </c>
      <c r="C75">
        <v>3649</v>
      </c>
      <c r="D75">
        <v>4720</v>
      </c>
      <c r="N75">
        <f t="shared" si="15"/>
        <v>4720</v>
      </c>
      <c r="O75">
        <f t="shared" si="16"/>
        <v>4720</v>
      </c>
      <c r="P75">
        <f t="shared" si="17"/>
        <v>0</v>
      </c>
      <c r="Q75">
        <f t="shared" si="18"/>
        <v>0</v>
      </c>
      <c r="R75">
        <f t="shared" si="19"/>
        <v>0</v>
      </c>
      <c r="T75" s="10" t="s">
        <v>883</v>
      </c>
      <c r="U75">
        <v>117</v>
      </c>
      <c r="V75">
        <v>558</v>
      </c>
      <c r="W75">
        <v>1307</v>
      </c>
      <c r="X75">
        <v>473</v>
      </c>
      <c r="Y75">
        <v>1528</v>
      </c>
      <c r="Z75">
        <v>175</v>
      </c>
      <c r="AA75">
        <v>127</v>
      </c>
      <c r="AB75">
        <v>116</v>
      </c>
      <c r="AC75">
        <v>103</v>
      </c>
      <c r="AD75">
        <v>58</v>
      </c>
      <c r="AE75">
        <v>55</v>
      </c>
      <c r="AF75">
        <v>35</v>
      </c>
      <c r="AG75">
        <v>68</v>
      </c>
      <c r="AH75">
        <v>4720</v>
      </c>
      <c r="AJ75">
        <f t="shared" si="20"/>
        <v>2001</v>
      </c>
      <c r="AK75">
        <f t="shared" si="14"/>
        <v>418</v>
      </c>
      <c r="AL75">
        <f t="shared" si="21"/>
        <v>251</v>
      </c>
      <c r="AM75">
        <f t="shared" si="22"/>
        <v>68</v>
      </c>
      <c r="AO75" s="262" t="s">
        <v>907</v>
      </c>
      <c r="AP75" s="1">
        <v>4</v>
      </c>
      <c r="AQ75" s="1">
        <v>66</v>
      </c>
      <c r="AR75" s="1">
        <v>3</v>
      </c>
      <c r="AS75" s="1">
        <v>6</v>
      </c>
      <c r="AT75" s="1">
        <v>7921</v>
      </c>
      <c r="AU75" s="1">
        <v>1</v>
      </c>
      <c r="AV75" s="1">
        <v>31</v>
      </c>
      <c r="AW75" s="1">
        <v>6</v>
      </c>
      <c r="AX75" s="1">
        <v>896</v>
      </c>
      <c r="AY75" s="1">
        <v>8</v>
      </c>
      <c r="AZ75" s="1">
        <v>3</v>
      </c>
      <c r="BA75" s="1"/>
      <c r="BB75" s="1">
        <v>4</v>
      </c>
      <c r="BC75" s="1">
        <v>1</v>
      </c>
      <c r="BD75" s="1">
        <v>18</v>
      </c>
      <c r="BE75" s="1">
        <v>7</v>
      </c>
      <c r="BF75" s="1">
        <v>1</v>
      </c>
      <c r="BG75" s="1">
        <v>3</v>
      </c>
      <c r="BH75" s="1">
        <v>2</v>
      </c>
      <c r="BI75" s="1">
        <v>8</v>
      </c>
      <c r="BJ75" s="1">
        <v>5</v>
      </c>
      <c r="BK75" s="1">
        <v>7</v>
      </c>
      <c r="BL75" s="1">
        <v>7</v>
      </c>
      <c r="BM75" s="1">
        <v>13</v>
      </c>
      <c r="BN75" s="1"/>
      <c r="BO75" s="1">
        <v>62</v>
      </c>
      <c r="BP75" s="1">
        <v>38</v>
      </c>
      <c r="BQ75" s="1">
        <v>2</v>
      </c>
      <c r="BR75" s="1"/>
      <c r="BS75" s="1">
        <v>9123</v>
      </c>
      <c r="BX75" s="10" t="s">
        <v>883</v>
      </c>
      <c r="BY75">
        <v>108</v>
      </c>
      <c r="BZ75">
        <v>37</v>
      </c>
      <c r="CB75">
        <v>145</v>
      </c>
      <c r="CJ75" s="10" t="s">
        <v>883</v>
      </c>
      <c r="CK75">
        <v>2</v>
      </c>
      <c r="CL75">
        <v>11</v>
      </c>
      <c r="CM75">
        <v>26</v>
      </c>
      <c r="CN75">
        <v>8</v>
      </c>
      <c r="CO75">
        <v>176</v>
      </c>
      <c r="CP75">
        <v>20</v>
      </c>
      <c r="CQ75">
        <v>15</v>
      </c>
      <c r="CR75">
        <v>12</v>
      </c>
      <c r="CS75">
        <v>8</v>
      </c>
      <c r="CT75">
        <v>7</v>
      </c>
      <c r="CU75">
        <v>4</v>
      </c>
      <c r="CV75">
        <v>2</v>
      </c>
      <c r="CW75">
        <v>4</v>
      </c>
      <c r="CX75">
        <v>295</v>
      </c>
      <c r="CZ75">
        <f t="shared" si="23"/>
        <v>184</v>
      </c>
      <c r="DA75">
        <f t="shared" si="24"/>
        <v>47</v>
      </c>
      <c r="DB75">
        <f t="shared" si="25"/>
        <v>21</v>
      </c>
      <c r="DC75">
        <f t="shared" si="26"/>
        <v>4</v>
      </c>
      <c r="DE75" s="10" t="s">
        <v>883</v>
      </c>
      <c r="DF75">
        <v>150</v>
      </c>
      <c r="DG75">
        <v>145</v>
      </c>
      <c r="DH75">
        <v>295</v>
      </c>
    </row>
    <row r="76" spans="1:112">
      <c r="A76" s="10" t="s">
        <v>884</v>
      </c>
      <c r="B76">
        <v>10225</v>
      </c>
      <c r="C76">
        <v>9853</v>
      </c>
      <c r="D76">
        <v>20078</v>
      </c>
      <c r="N76">
        <f t="shared" si="15"/>
        <v>20078</v>
      </c>
      <c r="O76">
        <f t="shared" si="16"/>
        <v>20078</v>
      </c>
      <c r="P76">
        <f t="shared" si="17"/>
        <v>0</v>
      </c>
      <c r="Q76">
        <f t="shared" si="18"/>
        <v>0</v>
      </c>
      <c r="R76">
        <f t="shared" si="19"/>
        <v>0</v>
      </c>
      <c r="T76" s="10" t="s">
        <v>884</v>
      </c>
      <c r="U76">
        <v>478</v>
      </c>
      <c r="V76">
        <v>1879</v>
      </c>
      <c r="W76">
        <v>4535</v>
      </c>
      <c r="X76">
        <v>1916</v>
      </c>
      <c r="Y76">
        <v>7096</v>
      </c>
      <c r="Z76">
        <v>919</v>
      </c>
      <c r="AA76">
        <v>819</v>
      </c>
      <c r="AB76">
        <v>719</v>
      </c>
      <c r="AC76">
        <v>574</v>
      </c>
      <c r="AD76">
        <v>390</v>
      </c>
      <c r="AE76">
        <v>287</v>
      </c>
      <c r="AF76">
        <v>170</v>
      </c>
      <c r="AG76">
        <v>296</v>
      </c>
      <c r="AH76">
        <v>20078</v>
      </c>
      <c r="AJ76">
        <f t="shared" si="20"/>
        <v>9012</v>
      </c>
      <c r="AK76">
        <f t="shared" si="14"/>
        <v>2457</v>
      </c>
      <c r="AL76">
        <f t="shared" si="21"/>
        <v>1421</v>
      </c>
      <c r="AM76">
        <f t="shared" si="22"/>
        <v>296</v>
      </c>
      <c r="AO76" s="262" t="s">
        <v>913</v>
      </c>
      <c r="AP76" s="1">
        <v>1</v>
      </c>
      <c r="AQ76" s="1">
        <v>3</v>
      </c>
      <c r="AR76" s="1"/>
      <c r="AS76" s="1">
        <v>30</v>
      </c>
      <c r="AT76" s="1">
        <v>13686</v>
      </c>
      <c r="AU76" s="1"/>
      <c r="AV76" s="1">
        <v>54</v>
      </c>
      <c r="AW76" s="1">
        <v>7</v>
      </c>
      <c r="AX76" s="1">
        <v>1967</v>
      </c>
      <c r="AY76" s="1">
        <v>2</v>
      </c>
      <c r="AZ76" s="1">
        <v>1</v>
      </c>
      <c r="BA76" s="1"/>
      <c r="BB76" s="1"/>
      <c r="BC76" s="1">
        <v>6</v>
      </c>
      <c r="BD76" s="1">
        <v>39</v>
      </c>
      <c r="BE76" s="1">
        <v>13</v>
      </c>
      <c r="BF76" s="1"/>
      <c r="BG76" s="1"/>
      <c r="BH76" s="1"/>
      <c r="BI76" s="1">
        <v>30</v>
      </c>
      <c r="BJ76" s="1">
        <v>9</v>
      </c>
      <c r="BK76" s="1">
        <v>6</v>
      </c>
      <c r="BL76" s="1"/>
      <c r="BM76" s="1">
        <v>27</v>
      </c>
      <c r="BN76" s="1"/>
      <c r="BO76" s="1">
        <v>46</v>
      </c>
      <c r="BP76" s="1">
        <v>115</v>
      </c>
      <c r="BQ76" s="1"/>
      <c r="BR76" s="1"/>
      <c r="BS76" s="1">
        <v>16042</v>
      </c>
      <c r="BX76" s="10" t="s">
        <v>884</v>
      </c>
      <c r="BY76">
        <v>465</v>
      </c>
      <c r="BZ76">
        <v>552</v>
      </c>
      <c r="CA76">
        <v>1</v>
      </c>
      <c r="CB76">
        <v>1018</v>
      </c>
      <c r="CJ76" s="10" t="s">
        <v>884</v>
      </c>
      <c r="CK76">
        <v>32</v>
      </c>
      <c r="CL76">
        <v>135</v>
      </c>
      <c r="CM76">
        <v>324</v>
      </c>
      <c r="CN76">
        <v>152</v>
      </c>
      <c r="CO76">
        <v>1654</v>
      </c>
      <c r="CP76">
        <v>172</v>
      </c>
      <c r="CQ76">
        <v>108</v>
      </c>
      <c r="CR76">
        <v>125</v>
      </c>
      <c r="CS76">
        <v>49</v>
      </c>
      <c r="CT76">
        <v>29</v>
      </c>
      <c r="CU76">
        <v>17</v>
      </c>
      <c r="CV76">
        <v>7</v>
      </c>
      <c r="CW76">
        <v>15</v>
      </c>
      <c r="CX76">
        <v>2819</v>
      </c>
      <c r="CZ76">
        <f t="shared" si="23"/>
        <v>1806</v>
      </c>
      <c r="DA76">
        <f t="shared" si="24"/>
        <v>405</v>
      </c>
      <c r="DB76">
        <f t="shared" si="25"/>
        <v>102</v>
      </c>
      <c r="DC76">
        <f t="shared" si="26"/>
        <v>15</v>
      </c>
      <c r="DE76" s="10" t="s">
        <v>884</v>
      </c>
      <c r="DF76">
        <v>1801</v>
      </c>
      <c r="DG76">
        <v>1018</v>
      </c>
      <c r="DH76">
        <v>2819</v>
      </c>
    </row>
    <row r="77" spans="1:112">
      <c r="A77" s="10" t="s">
        <v>885</v>
      </c>
      <c r="B77">
        <v>2473</v>
      </c>
      <c r="C77">
        <v>5656</v>
      </c>
      <c r="D77">
        <v>8129</v>
      </c>
      <c r="N77">
        <f t="shared" si="15"/>
        <v>8129</v>
      </c>
      <c r="O77">
        <f t="shared" si="16"/>
        <v>8129</v>
      </c>
      <c r="P77">
        <f t="shared" si="17"/>
        <v>0</v>
      </c>
      <c r="Q77">
        <f t="shared" si="18"/>
        <v>0</v>
      </c>
      <c r="R77">
        <f t="shared" si="19"/>
        <v>0</v>
      </c>
      <c r="T77" s="10" t="s">
        <v>885</v>
      </c>
      <c r="U77">
        <v>113</v>
      </c>
      <c r="V77">
        <v>415</v>
      </c>
      <c r="W77">
        <v>1226</v>
      </c>
      <c r="X77">
        <v>681</v>
      </c>
      <c r="Y77">
        <v>2656</v>
      </c>
      <c r="Z77">
        <v>447</v>
      </c>
      <c r="AA77">
        <v>466</v>
      </c>
      <c r="AB77">
        <v>446</v>
      </c>
      <c r="AC77">
        <v>499</v>
      </c>
      <c r="AD77">
        <v>426</v>
      </c>
      <c r="AE77">
        <v>296</v>
      </c>
      <c r="AF77">
        <v>199</v>
      </c>
      <c r="AG77">
        <v>259</v>
      </c>
      <c r="AH77">
        <v>8129</v>
      </c>
      <c r="AJ77">
        <f t="shared" si="20"/>
        <v>3337</v>
      </c>
      <c r="AK77">
        <f t="shared" si="14"/>
        <v>1359</v>
      </c>
      <c r="AL77">
        <f t="shared" si="21"/>
        <v>1420</v>
      </c>
      <c r="AM77">
        <f t="shared" si="22"/>
        <v>259</v>
      </c>
      <c r="AO77" s="262" t="s">
        <v>922</v>
      </c>
      <c r="AP77" s="1"/>
      <c r="AQ77" s="1">
        <v>7</v>
      </c>
      <c r="AR77" s="1"/>
      <c r="AS77" s="1"/>
      <c r="AT77" s="1">
        <v>2387</v>
      </c>
      <c r="AU77" s="1"/>
      <c r="AV77" s="1">
        <v>1</v>
      </c>
      <c r="AW77" s="1">
        <v>1</v>
      </c>
      <c r="AX77" s="1">
        <v>1420</v>
      </c>
      <c r="AY77" s="1"/>
      <c r="AZ77" s="1">
        <v>1</v>
      </c>
      <c r="BA77" s="1"/>
      <c r="BB77" s="1"/>
      <c r="BC77" s="1"/>
      <c r="BD77" s="1">
        <v>8</v>
      </c>
      <c r="BE77" s="1"/>
      <c r="BF77" s="1">
        <v>1</v>
      </c>
      <c r="BG77" s="1">
        <v>2</v>
      </c>
      <c r="BH77" s="1"/>
      <c r="BI77" s="1">
        <v>4</v>
      </c>
      <c r="BJ77" s="1"/>
      <c r="BK77" s="1"/>
      <c r="BL77" s="1"/>
      <c r="BM77" s="1">
        <v>1</v>
      </c>
      <c r="BN77" s="1"/>
      <c r="BO77" s="1"/>
      <c r="BP77" s="1">
        <v>3</v>
      </c>
      <c r="BQ77" s="1"/>
      <c r="BR77" s="1"/>
      <c r="BS77" s="1">
        <v>3836</v>
      </c>
      <c r="BX77" s="10" t="s">
        <v>885</v>
      </c>
      <c r="BY77">
        <v>193</v>
      </c>
      <c r="BZ77">
        <v>177</v>
      </c>
      <c r="CB77">
        <v>370</v>
      </c>
      <c r="CJ77" s="10" t="s">
        <v>885</v>
      </c>
      <c r="CK77">
        <v>6</v>
      </c>
      <c r="CL77">
        <v>27</v>
      </c>
      <c r="CM77">
        <v>113</v>
      </c>
      <c r="CN77">
        <v>37</v>
      </c>
      <c r="CO77">
        <v>361</v>
      </c>
      <c r="CP77">
        <v>50</v>
      </c>
      <c r="CQ77">
        <v>34</v>
      </c>
      <c r="CR77">
        <v>52</v>
      </c>
      <c r="CS77">
        <v>41</v>
      </c>
      <c r="CT77">
        <v>31</v>
      </c>
      <c r="CU77">
        <v>15</v>
      </c>
      <c r="CV77">
        <v>5</v>
      </c>
      <c r="CW77">
        <v>21</v>
      </c>
      <c r="CX77">
        <v>793</v>
      </c>
      <c r="CZ77">
        <f t="shared" si="23"/>
        <v>398</v>
      </c>
      <c r="DA77">
        <f t="shared" si="24"/>
        <v>136</v>
      </c>
      <c r="DB77">
        <f t="shared" si="25"/>
        <v>92</v>
      </c>
      <c r="DC77">
        <f t="shared" si="26"/>
        <v>21</v>
      </c>
      <c r="DE77" s="10" t="s">
        <v>885</v>
      </c>
      <c r="DF77">
        <v>423</v>
      </c>
      <c r="DG77">
        <v>370</v>
      </c>
      <c r="DH77">
        <v>793</v>
      </c>
    </row>
    <row r="78" spans="1:112">
      <c r="A78" s="10" t="s">
        <v>886</v>
      </c>
      <c r="B78">
        <v>14649</v>
      </c>
      <c r="C78">
        <v>33558</v>
      </c>
      <c r="D78">
        <v>48207</v>
      </c>
      <c r="N78">
        <f t="shared" si="15"/>
        <v>48207</v>
      </c>
      <c r="O78">
        <f t="shared" si="16"/>
        <v>48207</v>
      </c>
      <c r="P78">
        <f t="shared" si="17"/>
        <v>0</v>
      </c>
      <c r="Q78">
        <f t="shared" si="18"/>
        <v>0</v>
      </c>
      <c r="R78">
        <f t="shared" si="19"/>
        <v>0</v>
      </c>
      <c r="T78" s="10" t="s">
        <v>886</v>
      </c>
      <c r="U78">
        <v>1146</v>
      </c>
      <c r="V78">
        <v>3604</v>
      </c>
      <c r="W78">
        <v>10237</v>
      </c>
      <c r="X78">
        <v>5103</v>
      </c>
      <c r="Y78">
        <v>17175</v>
      </c>
      <c r="Z78">
        <v>2233</v>
      </c>
      <c r="AA78">
        <v>1955</v>
      </c>
      <c r="AB78">
        <v>1758</v>
      </c>
      <c r="AC78">
        <v>1486</v>
      </c>
      <c r="AD78">
        <v>1176</v>
      </c>
      <c r="AE78">
        <v>762</v>
      </c>
      <c r="AF78">
        <v>585</v>
      </c>
      <c r="AG78">
        <v>987</v>
      </c>
      <c r="AH78">
        <v>48207</v>
      </c>
      <c r="AJ78">
        <f t="shared" si="20"/>
        <v>22278</v>
      </c>
      <c r="AK78">
        <f t="shared" si="14"/>
        <v>5946</v>
      </c>
      <c r="AL78">
        <f t="shared" si="21"/>
        <v>4009</v>
      </c>
      <c r="AM78">
        <f t="shared" si="22"/>
        <v>987</v>
      </c>
      <c r="AO78" s="262" t="s">
        <v>926</v>
      </c>
      <c r="AP78" s="1"/>
      <c r="AQ78" s="1">
        <v>1</v>
      </c>
      <c r="AR78" s="1"/>
      <c r="AS78" s="1"/>
      <c r="AT78" s="1">
        <v>6312</v>
      </c>
      <c r="AU78" s="1">
        <v>1</v>
      </c>
      <c r="AV78" s="1"/>
      <c r="AW78" s="1">
        <v>5</v>
      </c>
      <c r="AX78" s="1">
        <v>6454</v>
      </c>
      <c r="AY78" s="1">
        <v>1</v>
      </c>
      <c r="AZ78" s="1">
        <v>1</v>
      </c>
      <c r="BA78" s="1"/>
      <c r="BB78" s="1"/>
      <c r="BC78" s="1"/>
      <c r="BD78" s="1">
        <v>497</v>
      </c>
      <c r="BE78" s="1"/>
      <c r="BF78" s="1">
        <v>3</v>
      </c>
      <c r="BG78" s="1"/>
      <c r="BH78" s="1"/>
      <c r="BI78" s="1">
        <v>5</v>
      </c>
      <c r="BJ78" s="1">
        <v>25</v>
      </c>
      <c r="BK78" s="1"/>
      <c r="BL78" s="1"/>
      <c r="BM78" s="1">
        <v>35</v>
      </c>
      <c r="BN78" s="1"/>
      <c r="BO78" s="1"/>
      <c r="BP78" s="1">
        <v>22</v>
      </c>
      <c r="BQ78" s="1"/>
      <c r="BR78" s="1"/>
      <c r="BS78" s="1">
        <v>13362</v>
      </c>
      <c r="BX78" s="10" t="s">
        <v>886</v>
      </c>
      <c r="BY78">
        <v>1208</v>
      </c>
      <c r="BZ78">
        <v>1195</v>
      </c>
      <c r="CB78">
        <v>2403</v>
      </c>
      <c r="CJ78" s="10" t="s">
        <v>886</v>
      </c>
      <c r="CK78">
        <v>76</v>
      </c>
      <c r="CL78">
        <v>276</v>
      </c>
      <c r="CM78">
        <v>694</v>
      </c>
      <c r="CN78">
        <v>330</v>
      </c>
      <c r="CO78">
        <v>2866</v>
      </c>
      <c r="CP78">
        <v>352</v>
      </c>
      <c r="CQ78">
        <v>263</v>
      </c>
      <c r="CR78">
        <v>197</v>
      </c>
      <c r="CS78">
        <v>128</v>
      </c>
      <c r="CT78">
        <v>97</v>
      </c>
      <c r="CU78">
        <v>52</v>
      </c>
      <c r="CV78">
        <v>26</v>
      </c>
      <c r="CW78">
        <v>34</v>
      </c>
      <c r="CX78">
        <v>5391</v>
      </c>
      <c r="CZ78">
        <f t="shared" si="23"/>
        <v>3196</v>
      </c>
      <c r="DA78">
        <f t="shared" si="24"/>
        <v>812</v>
      </c>
      <c r="DB78">
        <f t="shared" si="25"/>
        <v>303</v>
      </c>
      <c r="DC78">
        <f t="shared" si="26"/>
        <v>34</v>
      </c>
      <c r="DE78" s="10" t="s">
        <v>886</v>
      </c>
      <c r="DF78">
        <v>2988</v>
      </c>
      <c r="DG78">
        <v>2403</v>
      </c>
      <c r="DH78">
        <v>5391</v>
      </c>
    </row>
    <row r="79" spans="1:112">
      <c r="A79" s="10" t="s">
        <v>887</v>
      </c>
      <c r="B79">
        <v>15079</v>
      </c>
      <c r="C79">
        <v>10186</v>
      </c>
      <c r="D79">
        <v>25265</v>
      </c>
      <c r="N79">
        <f t="shared" si="15"/>
        <v>25265</v>
      </c>
      <c r="O79">
        <f t="shared" si="16"/>
        <v>25265</v>
      </c>
      <c r="P79">
        <f t="shared" si="17"/>
        <v>0</v>
      </c>
      <c r="Q79">
        <f t="shared" si="18"/>
        <v>0</v>
      </c>
      <c r="R79">
        <f t="shared" si="19"/>
        <v>0</v>
      </c>
      <c r="T79" s="10" t="s">
        <v>887</v>
      </c>
      <c r="U79">
        <v>608</v>
      </c>
      <c r="V79">
        <v>2036</v>
      </c>
      <c r="W79">
        <v>5356</v>
      </c>
      <c r="X79">
        <v>2459</v>
      </c>
      <c r="Y79">
        <v>8687</v>
      </c>
      <c r="Z79">
        <v>1102</v>
      </c>
      <c r="AA79">
        <v>1088</v>
      </c>
      <c r="AB79">
        <v>1106</v>
      </c>
      <c r="AC79">
        <v>885</v>
      </c>
      <c r="AD79">
        <v>605</v>
      </c>
      <c r="AE79">
        <v>507</v>
      </c>
      <c r="AF79">
        <v>319</v>
      </c>
      <c r="AG79">
        <v>507</v>
      </c>
      <c r="AH79">
        <v>25265</v>
      </c>
      <c r="AJ79">
        <f t="shared" si="20"/>
        <v>11146</v>
      </c>
      <c r="AK79">
        <f t="shared" si="14"/>
        <v>3296</v>
      </c>
      <c r="AL79">
        <f t="shared" si="21"/>
        <v>2316</v>
      </c>
      <c r="AM79">
        <f t="shared" si="22"/>
        <v>507</v>
      </c>
      <c r="AO79" s="262" t="s">
        <v>932</v>
      </c>
      <c r="AP79" s="1">
        <v>5</v>
      </c>
      <c r="AQ79" s="1">
        <v>85</v>
      </c>
      <c r="AR79" s="1"/>
      <c r="AS79" s="1">
        <v>3</v>
      </c>
      <c r="AT79" s="1">
        <v>19815</v>
      </c>
      <c r="AU79" s="1"/>
      <c r="AV79" s="1">
        <v>11</v>
      </c>
      <c r="AW79" s="1">
        <v>8</v>
      </c>
      <c r="AX79" s="1">
        <v>5984</v>
      </c>
      <c r="AY79" s="1"/>
      <c r="AZ79" s="1">
        <v>7</v>
      </c>
      <c r="BA79" s="1"/>
      <c r="BB79" s="1"/>
      <c r="BC79" s="1">
        <v>10</v>
      </c>
      <c r="BD79" s="1">
        <v>162</v>
      </c>
      <c r="BE79" s="1">
        <v>22</v>
      </c>
      <c r="BF79" s="1">
        <v>6</v>
      </c>
      <c r="BG79" s="1"/>
      <c r="BH79" s="1"/>
      <c r="BI79" s="1">
        <v>20</v>
      </c>
      <c r="BJ79" s="1">
        <v>3</v>
      </c>
      <c r="BK79" s="1">
        <v>11</v>
      </c>
      <c r="BL79" s="1"/>
      <c r="BM79" s="1">
        <v>24</v>
      </c>
      <c r="BN79" s="1"/>
      <c r="BO79" s="1">
        <v>10</v>
      </c>
      <c r="BP79" s="1">
        <v>26</v>
      </c>
      <c r="BQ79" s="1"/>
      <c r="BR79" s="1"/>
      <c r="BS79" s="1">
        <v>26212</v>
      </c>
      <c r="BX79" s="10" t="s">
        <v>887</v>
      </c>
      <c r="BY79">
        <v>430</v>
      </c>
      <c r="BZ79">
        <v>188</v>
      </c>
      <c r="CB79">
        <v>618</v>
      </c>
      <c r="CJ79" s="10" t="s">
        <v>887</v>
      </c>
      <c r="CK79">
        <v>13</v>
      </c>
      <c r="CL79">
        <v>70</v>
      </c>
      <c r="CM79">
        <v>113</v>
      </c>
      <c r="CN79">
        <v>63</v>
      </c>
      <c r="CO79">
        <v>878</v>
      </c>
      <c r="CP79">
        <v>79</v>
      </c>
      <c r="CQ79">
        <v>57</v>
      </c>
      <c r="CR79">
        <v>52</v>
      </c>
      <c r="CS79">
        <v>23</v>
      </c>
      <c r="CT79">
        <v>12</v>
      </c>
      <c r="CU79">
        <v>7</v>
      </c>
      <c r="CV79">
        <v>3</v>
      </c>
      <c r="CW79">
        <v>4</v>
      </c>
      <c r="CX79">
        <v>1374</v>
      </c>
      <c r="CZ79">
        <f t="shared" si="23"/>
        <v>941</v>
      </c>
      <c r="DA79">
        <f t="shared" si="24"/>
        <v>188</v>
      </c>
      <c r="DB79">
        <f t="shared" si="25"/>
        <v>45</v>
      </c>
      <c r="DC79">
        <f t="shared" si="26"/>
        <v>4</v>
      </c>
      <c r="DE79" s="10" t="s">
        <v>887</v>
      </c>
      <c r="DF79">
        <v>756</v>
      </c>
      <c r="DG79">
        <v>618</v>
      </c>
      <c r="DH79">
        <v>1374</v>
      </c>
    </row>
    <row r="80" spans="1:112">
      <c r="A80" s="10" t="s">
        <v>888</v>
      </c>
      <c r="B80">
        <v>649</v>
      </c>
      <c r="C80">
        <v>1102</v>
      </c>
      <c r="D80">
        <v>1751</v>
      </c>
      <c r="N80">
        <f t="shared" si="15"/>
        <v>1751</v>
      </c>
      <c r="O80">
        <f t="shared" si="16"/>
        <v>1751</v>
      </c>
      <c r="P80">
        <f t="shared" si="17"/>
        <v>0</v>
      </c>
      <c r="Q80">
        <f t="shared" si="18"/>
        <v>0</v>
      </c>
      <c r="R80">
        <f t="shared" si="19"/>
        <v>0</v>
      </c>
      <c r="T80" s="10" t="s">
        <v>888</v>
      </c>
      <c r="U80">
        <v>15</v>
      </c>
      <c r="V80">
        <v>78</v>
      </c>
      <c r="W80">
        <v>247</v>
      </c>
      <c r="X80">
        <v>119</v>
      </c>
      <c r="Y80">
        <v>543</v>
      </c>
      <c r="Z80">
        <v>97</v>
      </c>
      <c r="AA80">
        <v>118</v>
      </c>
      <c r="AB80">
        <v>125</v>
      </c>
      <c r="AC80">
        <v>96</v>
      </c>
      <c r="AD80">
        <v>103</v>
      </c>
      <c r="AE80">
        <v>70</v>
      </c>
      <c r="AF80">
        <v>60</v>
      </c>
      <c r="AG80">
        <v>80</v>
      </c>
      <c r="AH80">
        <v>1751</v>
      </c>
      <c r="AJ80">
        <f t="shared" si="20"/>
        <v>662</v>
      </c>
      <c r="AK80">
        <f t="shared" si="14"/>
        <v>340</v>
      </c>
      <c r="AL80">
        <f t="shared" si="21"/>
        <v>329</v>
      </c>
      <c r="AM80">
        <f t="shared" si="22"/>
        <v>80</v>
      </c>
      <c r="AO80" s="13" t="s">
        <v>678</v>
      </c>
      <c r="AP80" s="154">
        <v>282</v>
      </c>
      <c r="AQ80" s="154">
        <v>542</v>
      </c>
      <c r="AR80" s="154">
        <v>9</v>
      </c>
      <c r="AS80" s="154">
        <v>85</v>
      </c>
      <c r="AT80" s="154">
        <v>134335</v>
      </c>
      <c r="AU80" s="154">
        <v>92</v>
      </c>
      <c r="AV80" s="154">
        <v>281</v>
      </c>
      <c r="AW80" s="154">
        <v>161</v>
      </c>
      <c r="AX80" s="154">
        <v>105370</v>
      </c>
      <c r="AY80" s="154">
        <v>108</v>
      </c>
      <c r="AZ80" s="154">
        <v>188</v>
      </c>
      <c r="BA80" s="154">
        <v>17</v>
      </c>
      <c r="BB80" s="154">
        <v>14</v>
      </c>
      <c r="BC80" s="154">
        <v>127</v>
      </c>
      <c r="BD80" s="154">
        <v>1551</v>
      </c>
      <c r="BE80" s="154">
        <v>241</v>
      </c>
      <c r="BF80" s="154">
        <v>51</v>
      </c>
      <c r="BG80" s="154">
        <v>17</v>
      </c>
      <c r="BH80" s="154">
        <v>5</v>
      </c>
      <c r="BI80" s="154">
        <v>320</v>
      </c>
      <c r="BJ80" s="154">
        <v>344</v>
      </c>
      <c r="BK80" s="154">
        <v>81</v>
      </c>
      <c r="BL80" s="154">
        <v>20</v>
      </c>
      <c r="BM80" s="154">
        <v>769</v>
      </c>
      <c r="BN80" s="154"/>
      <c r="BO80" s="154">
        <v>1532</v>
      </c>
      <c r="BP80" s="154">
        <v>1993</v>
      </c>
      <c r="BQ80" s="154">
        <v>8</v>
      </c>
      <c r="BR80" s="154"/>
      <c r="BS80" s="1">
        <v>248543</v>
      </c>
      <c r="BX80" s="10" t="s">
        <v>888</v>
      </c>
      <c r="BY80">
        <v>62</v>
      </c>
      <c r="BZ80">
        <v>69</v>
      </c>
      <c r="CB80">
        <v>131</v>
      </c>
      <c r="CJ80" s="10" t="s">
        <v>888</v>
      </c>
      <c r="CK80">
        <v>1</v>
      </c>
      <c r="CL80">
        <v>5</v>
      </c>
      <c r="CM80">
        <v>29</v>
      </c>
      <c r="CN80">
        <v>22</v>
      </c>
      <c r="CO80">
        <v>134</v>
      </c>
      <c r="CP80">
        <v>22</v>
      </c>
      <c r="CQ80">
        <v>24</v>
      </c>
      <c r="CR80">
        <v>16</v>
      </c>
      <c r="CS80">
        <v>9</v>
      </c>
      <c r="CT80">
        <v>4</v>
      </c>
      <c r="CU80">
        <v>5</v>
      </c>
      <c r="CV80">
        <v>5</v>
      </c>
      <c r="CW80">
        <v>7</v>
      </c>
      <c r="CX80">
        <v>283</v>
      </c>
      <c r="CZ80">
        <f t="shared" si="23"/>
        <v>156</v>
      </c>
      <c r="DA80">
        <f t="shared" si="24"/>
        <v>62</v>
      </c>
      <c r="DB80">
        <f t="shared" si="25"/>
        <v>23</v>
      </c>
      <c r="DC80">
        <f t="shared" si="26"/>
        <v>7</v>
      </c>
      <c r="DE80" s="10" t="s">
        <v>888</v>
      </c>
      <c r="DF80">
        <v>152</v>
      </c>
      <c r="DG80">
        <v>131</v>
      </c>
      <c r="DH80">
        <v>283</v>
      </c>
    </row>
    <row r="81" spans="1:112">
      <c r="A81" s="10" t="s">
        <v>889</v>
      </c>
      <c r="B81">
        <v>5687</v>
      </c>
      <c r="C81">
        <v>6012</v>
      </c>
      <c r="D81">
        <v>11699</v>
      </c>
      <c r="N81">
        <f t="shared" si="15"/>
        <v>11699</v>
      </c>
      <c r="O81">
        <f t="shared" si="16"/>
        <v>11699</v>
      </c>
      <c r="P81">
        <f t="shared" si="17"/>
        <v>0</v>
      </c>
      <c r="Q81">
        <f t="shared" si="18"/>
        <v>0</v>
      </c>
      <c r="R81">
        <f t="shared" si="19"/>
        <v>0</v>
      </c>
      <c r="T81" s="10" t="s">
        <v>889</v>
      </c>
      <c r="U81">
        <v>160</v>
      </c>
      <c r="V81">
        <v>650</v>
      </c>
      <c r="W81">
        <v>1628</v>
      </c>
      <c r="X81">
        <v>731</v>
      </c>
      <c r="Y81">
        <v>4084</v>
      </c>
      <c r="Z81">
        <v>679</v>
      </c>
      <c r="AA81">
        <v>750</v>
      </c>
      <c r="AB81">
        <v>803</v>
      </c>
      <c r="AC81">
        <v>660</v>
      </c>
      <c r="AD81">
        <v>484</v>
      </c>
      <c r="AE81">
        <v>397</v>
      </c>
      <c r="AF81">
        <v>272</v>
      </c>
      <c r="AG81">
        <v>401</v>
      </c>
      <c r="AH81">
        <v>11699</v>
      </c>
      <c r="AJ81">
        <f t="shared" si="20"/>
        <v>4815</v>
      </c>
      <c r="AK81">
        <f t="shared" si="14"/>
        <v>2232</v>
      </c>
      <c r="AL81">
        <f t="shared" si="21"/>
        <v>1813</v>
      </c>
      <c r="AM81">
        <f t="shared" si="22"/>
        <v>401</v>
      </c>
      <c r="AO81" s="262" t="s">
        <v>793</v>
      </c>
      <c r="AP81" s="1">
        <v>2</v>
      </c>
      <c r="AQ81" s="1">
        <v>20</v>
      </c>
      <c r="AR81" s="1"/>
      <c r="AS81" s="1">
        <v>2</v>
      </c>
      <c r="AT81" s="1">
        <v>8502</v>
      </c>
      <c r="AU81" s="1"/>
      <c r="AV81" s="1"/>
      <c r="AW81" s="1">
        <v>6</v>
      </c>
      <c r="AX81" s="1">
        <v>3054</v>
      </c>
      <c r="AY81" s="1">
        <v>3</v>
      </c>
      <c r="AZ81" s="1">
        <v>2</v>
      </c>
      <c r="BA81" s="1"/>
      <c r="BB81" s="1"/>
      <c r="BC81" s="1">
        <v>3</v>
      </c>
      <c r="BD81" s="1">
        <v>409</v>
      </c>
      <c r="BE81" s="1">
        <v>12</v>
      </c>
      <c r="BF81" s="1">
        <v>1</v>
      </c>
      <c r="BG81" s="1"/>
      <c r="BH81" s="1"/>
      <c r="BI81" s="1">
        <v>9</v>
      </c>
      <c r="BJ81" s="1"/>
      <c r="BK81" s="1"/>
      <c r="BL81" s="1"/>
      <c r="BM81" s="1">
        <v>14</v>
      </c>
      <c r="BN81" s="1"/>
      <c r="BO81" s="1">
        <v>4</v>
      </c>
      <c r="BP81" s="1">
        <v>28</v>
      </c>
      <c r="BQ81" s="1"/>
      <c r="BR81" s="1"/>
      <c r="BS81" s="1">
        <v>12071</v>
      </c>
      <c r="BX81" s="10" t="s">
        <v>889</v>
      </c>
      <c r="BY81">
        <v>1272</v>
      </c>
      <c r="BZ81">
        <v>1517</v>
      </c>
      <c r="CA81">
        <v>8</v>
      </c>
      <c r="CB81">
        <v>2797</v>
      </c>
      <c r="CJ81" s="10" t="s">
        <v>889</v>
      </c>
      <c r="CK81">
        <v>47</v>
      </c>
      <c r="CL81">
        <v>248</v>
      </c>
      <c r="CM81">
        <v>706</v>
      </c>
      <c r="CN81">
        <v>325</v>
      </c>
      <c r="CO81">
        <v>2656</v>
      </c>
      <c r="CP81">
        <v>353</v>
      </c>
      <c r="CQ81">
        <v>359</v>
      </c>
      <c r="CR81">
        <v>309</v>
      </c>
      <c r="CS81">
        <v>255</v>
      </c>
      <c r="CT81">
        <v>176</v>
      </c>
      <c r="CU81">
        <v>135</v>
      </c>
      <c r="CV81">
        <v>95</v>
      </c>
      <c r="CW81">
        <v>104</v>
      </c>
      <c r="CX81">
        <v>5768</v>
      </c>
      <c r="CZ81">
        <f t="shared" si="23"/>
        <v>2981</v>
      </c>
      <c r="DA81">
        <f t="shared" si="24"/>
        <v>1021</v>
      </c>
      <c r="DB81">
        <f t="shared" si="25"/>
        <v>661</v>
      </c>
      <c r="DC81">
        <f t="shared" si="26"/>
        <v>104</v>
      </c>
      <c r="DE81" s="10" t="s">
        <v>889</v>
      </c>
      <c r="DF81">
        <v>2971</v>
      </c>
      <c r="DG81">
        <v>2797</v>
      </c>
      <c r="DH81">
        <v>5768</v>
      </c>
    </row>
    <row r="82" spans="1:112">
      <c r="A82" s="10" t="s">
        <v>890</v>
      </c>
      <c r="B82">
        <v>1450</v>
      </c>
      <c r="C82">
        <v>5188</v>
      </c>
      <c r="D82">
        <v>6638</v>
      </c>
      <c r="N82">
        <f t="shared" si="15"/>
        <v>6638</v>
      </c>
      <c r="O82">
        <f t="shared" si="16"/>
        <v>6638</v>
      </c>
      <c r="P82">
        <f t="shared" si="17"/>
        <v>0</v>
      </c>
      <c r="Q82">
        <f t="shared" si="18"/>
        <v>0</v>
      </c>
      <c r="R82">
        <f t="shared" si="19"/>
        <v>0</v>
      </c>
      <c r="T82" s="10" t="s">
        <v>890</v>
      </c>
      <c r="U82">
        <v>104</v>
      </c>
      <c r="V82">
        <v>409</v>
      </c>
      <c r="W82">
        <v>1205</v>
      </c>
      <c r="X82">
        <v>534</v>
      </c>
      <c r="Y82">
        <v>2384</v>
      </c>
      <c r="Z82">
        <v>327</v>
      </c>
      <c r="AA82">
        <v>358</v>
      </c>
      <c r="AB82">
        <v>317</v>
      </c>
      <c r="AC82">
        <v>225</v>
      </c>
      <c r="AD82">
        <v>197</v>
      </c>
      <c r="AE82">
        <v>167</v>
      </c>
      <c r="AF82">
        <v>152</v>
      </c>
      <c r="AG82">
        <v>259</v>
      </c>
      <c r="AH82">
        <v>6638</v>
      </c>
      <c r="AJ82">
        <f t="shared" si="20"/>
        <v>2918</v>
      </c>
      <c r="AK82">
        <f t="shared" si="14"/>
        <v>1002</v>
      </c>
      <c r="AL82">
        <f t="shared" si="21"/>
        <v>741</v>
      </c>
      <c r="AM82">
        <f t="shared" si="22"/>
        <v>259</v>
      </c>
      <c r="AO82" s="262" t="s">
        <v>800</v>
      </c>
      <c r="AP82" s="1">
        <v>1</v>
      </c>
      <c r="AQ82" s="1"/>
      <c r="AR82" s="1"/>
      <c r="AS82" s="1"/>
      <c r="AT82" s="1">
        <v>549</v>
      </c>
      <c r="AU82" s="1"/>
      <c r="AV82" s="1"/>
      <c r="AW82" s="1">
        <v>8</v>
      </c>
      <c r="AX82" s="1">
        <v>2345</v>
      </c>
      <c r="AY82" s="1"/>
      <c r="AZ82" s="1"/>
      <c r="BA82" s="1"/>
      <c r="BB82" s="1"/>
      <c r="BC82" s="1"/>
      <c r="BD82" s="1"/>
      <c r="BE82" s="1">
        <v>2</v>
      </c>
      <c r="BF82" s="1"/>
      <c r="BG82" s="1"/>
      <c r="BH82" s="1"/>
      <c r="BI82" s="1">
        <v>2</v>
      </c>
      <c r="BJ82" s="1">
        <v>1</v>
      </c>
      <c r="BK82" s="1"/>
      <c r="BL82" s="1"/>
      <c r="BM82" s="1">
        <v>2</v>
      </c>
      <c r="BN82" s="1"/>
      <c r="BO82" s="1"/>
      <c r="BP82" s="1">
        <v>9</v>
      </c>
      <c r="BQ82" s="1"/>
      <c r="BR82" s="1"/>
      <c r="BS82" s="1">
        <v>2919</v>
      </c>
      <c r="BX82" s="10" t="s">
        <v>890</v>
      </c>
      <c r="BY82">
        <v>183</v>
      </c>
      <c r="BZ82">
        <v>80</v>
      </c>
      <c r="CB82">
        <v>263</v>
      </c>
      <c r="CJ82" s="10" t="s">
        <v>890</v>
      </c>
      <c r="CK82">
        <v>9</v>
      </c>
      <c r="CL82">
        <v>13</v>
      </c>
      <c r="CM82">
        <v>57</v>
      </c>
      <c r="CN82">
        <v>30</v>
      </c>
      <c r="CO82">
        <v>347</v>
      </c>
      <c r="CP82">
        <v>38</v>
      </c>
      <c r="CQ82">
        <v>27</v>
      </c>
      <c r="CR82">
        <v>15</v>
      </c>
      <c r="CS82">
        <v>14</v>
      </c>
      <c r="CT82">
        <v>8</v>
      </c>
      <c r="CU82">
        <v>7</v>
      </c>
      <c r="CV82">
        <v>5</v>
      </c>
      <c r="CW82">
        <v>9</v>
      </c>
      <c r="CX82">
        <v>579</v>
      </c>
      <c r="CZ82">
        <f t="shared" si="23"/>
        <v>377</v>
      </c>
      <c r="DA82">
        <f t="shared" si="24"/>
        <v>80</v>
      </c>
      <c r="DB82">
        <f t="shared" si="25"/>
        <v>34</v>
      </c>
      <c r="DC82">
        <f t="shared" si="26"/>
        <v>9</v>
      </c>
      <c r="DE82" s="10" t="s">
        <v>890</v>
      </c>
      <c r="DF82">
        <v>316</v>
      </c>
      <c r="DG82">
        <v>263</v>
      </c>
      <c r="DH82">
        <v>579</v>
      </c>
    </row>
    <row r="83" spans="1:112">
      <c r="A83" s="10" t="s">
        <v>891</v>
      </c>
      <c r="B83">
        <v>2111</v>
      </c>
      <c r="C83">
        <v>3611</v>
      </c>
      <c r="D83">
        <v>5722</v>
      </c>
      <c r="N83">
        <f t="shared" si="15"/>
        <v>5722</v>
      </c>
      <c r="O83">
        <f t="shared" si="16"/>
        <v>5722</v>
      </c>
      <c r="P83">
        <f t="shared" si="17"/>
        <v>0</v>
      </c>
      <c r="Q83">
        <f t="shared" si="18"/>
        <v>0</v>
      </c>
      <c r="R83">
        <f t="shared" si="19"/>
        <v>0</v>
      </c>
      <c r="T83" s="10" t="s">
        <v>891</v>
      </c>
      <c r="U83">
        <v>49</v>
      </c>
      <c r="V83">
        <v>277</v>
      </c>
      <c r="W83">
        <v>813</v>
      </c>
      <c r="X83">
        <v>443</v>
      </c>
      <c r="Y83">
        <v>1951</v>
      </c>
      <c r="Z83">
        <v>291</v>
      </c>
      <c r="AA83">
        <v>346</v>
      </c>
      <c r="AB83">
        <v>391</v>
      </c>
      <c r="AC83">
        <v>341</v>
      </c>
      <c r="AD83">
        <v>327</v>
      </c>
      <c r="AE83">
        <v>195</v>
      </c>
      <c r="AF83">
        <v>125</v>
      </c>
      <c r="AG83">
        <v>173</v>
      </c>
      <c r="AH83">
        <v>5722</v>
      </c>
      <c r="AJ83">
        <f t="shared" si="20"/>
        <v>2394</v>
      </c>
      <c r="AK83">
        <f t="shared" si="14"/>
        <v>1028</v>
      </c>
      <c r="AL83">
        <f t="shared" si="21"/>
        <v>988</v>
      </c>
      <c r="AM83">
        <f t="shared" si="22"/>
        <v>173</v>
      </c>
      <c r="AO83" s="262" t="s">
        <v>817</v>
      </c>
      <c r="AP83" s="1"/>
      <c r="AQ83" s="1">
        <v>3</v>
      </c>
      <c r="AR83" s="1"/>
      <c r="AS83" s="1"/>
      <c r="AT83" s="1">
        <v>1097</v>
      </c>
      <c r="AU83" s="1">
        <v>1</v>
      </c>
      <c r="AV83" s="1">
        <v>1</v>
      </c>
      <c r="AW83" s="1">
        <v>6</v>
      </c>
      <c r="AX83" s="1">
        <v>5362</v>
      </c>
      <c r="AY83" s="1"/>
      <c r="AZ83" s="1">
        <v>3</v>
      </c>
      <c r="BA83" s="1"/>
      <c r="BB83" s="1"/>
      <c r="BC83" s="1"/>
      <c r="BD83" s="1">
        <v>7</v>
      </c>
      <c r="BE83" s="1">
        <v>1</v>
      </c>
      <c r="BF83" s="1"/>
      <c r="BG83" s="1"/>
      <c r="BH83" s="1"/>
      <c r="BI83" s="1">
        <v>3</v>
      </c>
      <c r="BJ83" s="1"/>
      <c r="BK83" s="1"/>
      <c r="BL83" s="1"/>
      <c r="BM83" s="1">
        <v>3</v>
      </c>
      <c r="BN83" s="1"/>
      <c r="BO83" s="1">
        <v>10</v>
      </c>
      <c r="BP83" s="1">
        <v>9</v>
      </c>
      <c r="BQ83" s="1"/>
      <c r="BR83" s="1"/>
      <c r="BS83" s="1">
        <v>6506</v>
      </c>
      <c r="BX83" s="10" t="s">
        <v>891</v>
      </c>
      <c r="BY83">
        <v>254</v>
      </c>
      <c r="BZ83">
        <v>304</v>
      </c>
      <c r="CB83">
        <v>558</v>
      </c>
      <c r="CJ83" s="10" t="s">
        <v>891</v>
      </c>
      <c r="CK83">
        <v>5</v>
      </c>
      <c r="CL83">
        <v>41</v>
      </c>
      <c r="CM83">
        <v>105</v>
      </c>
      <c r="CN83">
        <v>68</v>
      </c>
      <c r="CO83">
        <v>474</v>
      </c>
      <c r="CP83">
        <v>79</v>
      </c>
      <c r="CQ83">
        <v>89</v>
      </c>
      <c r="CR83">
        <v>89</v>
      </c>
      <c r="CS83">
        <v>68</v>
      </c>
      <c r="CT83">
        <v>56</v>
      </c>
      <c r="CU83">
        <v>50</v>
      </c>
      <c r="CV83">
        <v>25</v>
      </c>
      <c r="CW83">
        <v>36</v>
      </c>
      <c r="CX83">
        <v>1185</v>
      </c>
      <c r="CZ83">
        <f t="shared" si="23"/>
        <v>542</v>
      </c>
      <c r="DA83">
        <f t="shared" si="24"/>
        <v>257</v>
      </c>
      <c r="DB83">
        <f t="shared" si="25"/>
        <v>199</v>
      </c>
      <c r="DC83">
        <f t="shared" si="26"/>
        <v>36</v>
      </c>
      <c r="DE83" s="10" t="s">
        <v>891</v>
      </c>
      <c r="DF83">
        <v>627</v>
      </c>
      <c r="DG83">
        <v>558</v>
      </c>
      <c r="DH83">
        <v>1185</v>
      </c>
    </row>
    <row r="84" spans="1:112">
      <c r="A84" s="10" t="s">
        <v>819</v>
      </c>
      <c r="B84">
        <v>20450</v>
      </c>
      <c r="C84">
        <v>4321</v>
      </c>
      <c r="D84">
        <v>24771</v>
      </c>
      <c r="N84">
        <f t="shared" si="15"/>
        <v>24771</v>
      </c>
      <c r="O84">
        <f t="shared" si="16"/>
        <v>24771</v>
      </c>
      <c r="P84">
        <f t="shared" si="17"/>
        <v>0</v>
      </c>
      <c r="Q84">
        <f t="shared" si="18"/>
        <v>0</v>
      </c>
      <c r="R84">
        <f t="shared" si="19"/>
        <v>0</v>
      </c>
      <c r="T84" s="10" t="s">
        <v>819</v>
      </c>
      <c r="U84">
        <v>345</v>
      </c>
      <c r="V84">
        <v>1401</v>
      </c>
      <c r="W84">
        <v>3998</v>
      </c>
      <c r="X84">
        <v>2013</v>
      </c>
      <c r="Y84">
        <v>8177</v>
      </c>
      <c r="Z84">
        <v>1377</v>
      </c>
      <c r="AA84">
        <v>1438</v>
      </c>
      <c r="AB84">
        <v>1588</v>
      </c>
      <c r="AC84">
        <v>1327</v>
      </c>
      <c r="AD84">
        <v>1088</v>
      </c>
      <c r="AE84">
        <v>764</v>
      </c>
      <c r="AF84">
        <v>560</v>
      </c>
      <c r="AG84">
        <v>695</v>
      </c>
      <c r="AH84">
        <v>24771</v>
      </c>
      <c r="AJ84">
        <f t="shared" si="20"/>
        <v>10190</v>
      </c>
      <c r="AK84">
        <f t="shared" si="14"/>
        <v>4403</v>
      </c>
      <c r="AL84">
        <f t="shared" si="21"/>
        <v>3739</v>
      </c>
      <c r="AM84">
        <f t="shared" si="22"/>
        <v>695</v>
      </c>
      <c r="AO84" s="262" t="s">
        <v>842</v>
      </c>
      <c r="AP84" s="1">
        <v>6</v>
      </c>
      <c r="AQ84" s="1">
        <v>67</v>
      </c>
      <c r="AR84" s="1"/>
      <c r="AS84" s="1">
        <v>1</v>
      </c>
      <c r="AT84" s="1">
        <v>10551</v>
      </c>
      <c r="AU84" s="1"/>
      <c r="AV84" s="1"/>
      <c r="AW84" s="1">
        <v>3</v>
      </c>
      <c r="AX84" s="1">
        <v>4656</v>
      </c>
      <c r="AY84" s="1">
        <v>21</v>
      </c>
      <c r="AZ84" s="1">
        <v>13</v>
      </c>
      <c r="BA84" s="1">
        <v>1</v>
      </c>
      <c r="BB84" s="1">
        <v>1</v>
      </c>
      <c r="BC84" s="1"/>
      <c r="BD84" s="1">
        <v>6</v>
      </c>
      <c r="BE84" s="1">
        <v>30</v>
      </c>
      <c r="BF84" s="1">
        <v>2</v>
      </c>
      <c r="BG84" s="1"/>
      <c r="BH84" s="1"/>
      <c r="BI84" s="1">
        <v>19</v>
      </c>
      <c r="BJ84" s="1">
        <v>35</v>
      </c>
      <c r="BK84" s="1">
        <v>7</v>
      </c>
      <c r="BL84" s="1">
        <v>1</v>
      </c>
      <c r="BM84" s="1">
        <v>105</v>
      </c>
      <c r="BN84" s="1"/>
      <c r="BO84" s="1">
        <v>154</v>
      </c>
      <c r="BP84" s="1">
        <v>180</v>
      </c>
      <c r="BQ84" s="1"/>
      <c r="BR84" s="1"/>
      <c r="BS84" s="1">
        <v>15859</v>
      </c>
      <c r="BX84" s="10" t="s">
        <v>819</v>
      </c>
      <c r="BY84">
        <v>3131</v>
      </c>
      <c r="BZ84">
        <v>4040</v>
      </c>
      <c r="CA84">
        <v>6</v>
      </c>
      <c r="CB84">
        <v>7177</v>
      </c>
      <c r="CJ84" s="10" t="s">
        <v>819</v>
      </c>
      <c r="CK84">
        <v>172</v>
      </c>
      <c r="CL84">
        <v>700</v>
      </c>
      <c r="CM84">
        <v>2087</v>
      </c>
      <c r="CN84">
        <v>969</v>
      </c>
      <c r="CO84">
        <v>8516</v>
      </c>
      <c r="CP84">
        <v>1334</v>
      </c>
      <c r="CQ84">
        <v>1156</v>
      </c>
      <c r="CR84">
        <v>1003</v>
      </c>
      <c r="CS84">
        <v>634</v>
      </c>
      <c r="CT84">
        <v>405</v>
      </c>
      <c r="CU84">
        <v>211</v>
      </c>
      <c r="CV84">
        <v>136</v>
      </c>
      <c r="CW84">
        <v>178</v>
      </c>
      <c r="CX84">
        <v>17501</v>
      </c>
      <c r="CZ84">
        <f t="shared" si="23"/>
        <v>9485</v>
      </c>
      <c r="DA84">
        <f t="shared" si="24"/>
        <v>3493</v>
      </c>
      <c r="DB84">
        <f t="shared" si="25"/>
        <v>1386</v>
      </c>
      <c r="DC84">
        <f t="shared" si="26"/>
        <v>178</v>
      </c>
      <c r="DE84" s="10" t="s">
        <v>819</v>
      </c>
      <c r="DF84">
        <v>10324</v>
      </c>
      <c r="DG84">
        <v>7177</v>
      </c>
      <c r="DH84">
        <v>17501</v>
      </c>
    </row>
    <row r="85" spans="1:112">
      <c r="A85" s="10" t="s">
        <v>836</v>
      </c>
      <c r="B85">
        <v>4766</v>
      </c>
      <c r="C85">
        <v>2272</v>
      </c>
      <c r="D85">
        <v>7038</v>
      </c>
      <c r="N85">
        <f t="shared" si="15"/>
        <v>7038</v>
      </c>
      <c r="O85">
        <f t="shared" si="16"/>
        <v>7038</v>
      </c>
      <c r="P85">
        <f t="shared" si="17"/>
        <v>0</v>
      </c>
      <c r="Q85">
        <f t="shared" si="18"/>
        <v>0</v>
      </c>
      <c r="R85">
        <f t="shared" si="19"/>
        <v>0</v>
      </c>
      <c r="T85" s="10" t="s">
        <v>836</v>
      </c>
      <c r="U85">
        <v>96</v>
      </c>
      <c r="V85">
        <v>307</v>
      </c>
      <c r="W85">
        <v>1055</v>
      </c>
      <c r="X85">
        <v>593</v>
      </c>
      <c r="Y85">
        <v>2228</v>
      </c>
      <c r="Z85">
        <v>394</v>
      </c>
      <c r="AA85">
        <v>449</v>
      </c>
      <c r="AB85">
        <v>482</v>
      </c>
      <c r="AC85">
        <v>400</v>
      </c>
      <c r="AD85">
        <v>348</v>
      </c>
      <c r="AE85">
        <v>279</v>
      </c>
      <c r="AF85">
        <v>197</v>
      </c>
      <c r="AG85">
        <v>210</v>
      </c>
      <c r="AH85">
        <v>7038</v>
      </c>
      <c r="AJ85">
        <f t="shared" si="20"/>
        <v>2821</v>
      </c>
      <c r="AK85">
        <f t="shared" si="14"/>
        <v>1325</v>
      </c>
      <c r="AL85">
        <f t="shared" si="21"/>
        <v>1224</v>
      </c>
      <c r="AM85">
        <f t="shared" si="22"/>
        <v>210</v>
      </c>
      <c r="AO85" s="262" t="s">
        <v>848</v>
      </c>
      <c r="AP85" s="1">
        <v>4</v>
      </c>
      <c r="AQ85" s="1">
        <v>9</v>
      </c>
      <c r="AR85" s="1"/>
      <c r="AS85" s="1"/>
      <c r="AT85" s="1">
        <v>2824</v>
      </c>
      <c r="AU85" s="1">
        <v>4</v>
      </c>
      <c r="AV85" s="1"/>
      <c r="AW85" s="1">
        <v>3</v>
      </c>
      <c r="AX85" s="1">
        <v>8191</v>
      </c>
      <c r="AY85" s="1"/>
      <c r="AZ85" s="1">
        <v>29</v>
      </c>
      <c r="BA85" s="1"/>
      <c r="BB85" s="1"/>
      <c r="BC85" s="1"/>
      <c r="BD85" s="1">
        <v>3</v>
      </c>
      <c r="BE85" s="1">
        <v>3</v>
      </c>
      <c r="BF85" s="1"/>
      <c r="BG85" s="1"/>
      <c r="BH85" s="1"/>
      <c r="BI85" s="1">
        <v>3</v>
      </c>
      <c r="BJ85" s="1">
        <v>15</v>
      </c>
      <c r="BK85" s="1">
        <v>2</v>
      </c>
      <c r="BL85" s="1">
        <v>1</v>
      </c>
      <c r="BM85" s="1">
        <v>23</v>
      </c>
      <c r="BN85" s="1"/>
      <c r="BO85" s="1">
        <v>21</v>
      </c>
      <c r="BP85" s="1">
        <v>55</v>
      </c>
      <c r="BQ85" s="1"/>
      <c r="BR85" s="1"/>
      <c r="BS85" s="1">
        <v>11190</v>
      </c>
      <c r="BX85" s="10" t="s">
        <v>836</v>
      </c>
      <c r="BY85">
        <v>564</v>
      </c>
      <c r="BZ85">
        <v>734</v>
      </c>
      <c r="CB85">
        <v>1298</v>
      </c>
      <c r="CJ85" s="10" t="s">
        <v>836</v>
      </c>
      <c r="CK85">
        <v>22</v>
      </c>
      <c r="CL85">
        <v>89</v>
      </c>
      <c r="CM85">
        <v>331</v>
      </c>
      <c r="CN85">
        <v>206</v>
      </c>
      <c r="CO85">
        <v>1499</v>
      </c>
      <c r="CP85">
        <v>253</v>
      </c>
      <c r="CQ85">
        <v>253</v>
      </c>
      <c r="CR85">
        <v>235</v>
      </c>
      <c r="CS85">
        <v>128</v>
      </c>
      <c r="CT85">
        <v>92</v>
      </c>
      <c r="CU85">
        <v>58</v>
      </c>
      <c r="CV85">
        <v>32</v>
      </c>
      <c r="CW85">
        <v>40</v>
      </c>
      <c r="CX85">
        <v>3238</v>
      </c>
      <c r="CZ85">
        <f t="shared" si="23"/>
        <v>1705</v>
      </c>
      <c r="DA85">
        <f t="shared" si="24"/>
        <v>741</v>
      </c>
      <c r="DB85">
        <f t="shared" si="25"/>
        <v>310</v>
      </c>
      <c r="DC85">
        <f t="shared" si="26"/>
        <v>40</v>
      </c>
      <c r="DE85" s="10" t="s">
        <v>836</v>
      </c>
      <c r="DF85">
        <v>1940</v>
      </c>
      <c r="DG85">
        <v>1298</v>
      </c>
      <c r="DH85">
        <v>3238</v>
      </c>
    </row>
    <row r="86" spans="1:112">
      <c r="A86" s="10" t="s">
        <v>845</v>
      </c>
      <c r="B86">
        <v>5750</v>
      </c>
      <c r="C86">
        <v>3915</v>
      </c>
      <c r="D86">
        <v>9665</v>
      </c>
      <c r="N86">
        <f t="shared" si="15"/>
        <v>9665</v>
      </c>
      <c r="O86">
        <f t="shared" si="16"/>
        <v>9665</v>
      </c>
      <c r="P86">
        <f t="shared" si="17"/>
        <v>0</v>
      </c>
      <c r="Q86">
        <f t="shared" si="18"/>
        <v>0</v>
      </c>
      <c r="R86">
        <f t="shared" si="19"/>
        <v>0</v>
      </c>
      <c r="T86" s="10" t="s">
        <v>845</v>
      </c>
      <c r="U86">
        <v>152</v>
      </c>
      <c r="V86">
        <v>604</v>
      </c>
      <c r="W86">
        <v>1666</v>
      </c>
      <c r="X86">
        <v>803</v>
      </c>
      <c r="Y86">
        <v>3576</v>
      </c>
      <c r="Z86">
        <v>514</v>
      </c>
      <c r="AA86">
        <v>488</v>
      </c>
      <c r="AB86">
        <v>474</v>
      </c>
      <c r="AC86">
        <v>395</v>
      </c>
      <c r="AD86">
        <v>325</v>
      </c>
      <c r="AE86">
        <v>258</v>
      </c>
      <c r="AF86">
        <v>199</v>
      </c>
      <c r="AG86">
        <v>211</v>
      </c>
      <c r="AH86">
        <v>9665</v>
      </c>
      <c r="AJ86">
        <f t="shared" si="20"/>
        <v>4379</v>
      </c>
      <c r="AK86">
        <f t="shared" si="14"/>
        <v>1476</v>
      </c>
      <c r="AL86">
        <f t="shared" si="21"/>
        <v>1177</v>
      </c>
      <c r="AM86">
        <f t="shared" si="22"/>
        <v>211</v>
      </c>
      <c r="AO86" s="262" t="s">
        <v>849</v>
      </c>
      <c r="AP86" s="1"/>
      <c r="AQ86" s="1">
        <v>2</v>
      </c>
      <c r="AR86" s="1"/>
      <c r="AS86" s="1"/>
      <c r="AT86" s="1">
        <v>1736</v>
      </c>
      <c r="AU86" s="1"/>
      <c r="AV86" s="1">
        <v>3</v>
      </c>
      <c r="AW86" s="1"/>
      <c r="AX86" s="1">
        <v>950</v>
      </c>
      <c r="AY86" s="1"/>
      <c r="AZ86" s="1"/>
      <c r="BA86" s="1"/>
      <c r="BB86" s="1"/>
      <c r="BC86" s="1"/>
      <c r="BD86" s="1">
        <v>2</v>
      </c>
      <c r="BE86" s="1">
        <v>2</v>
      </c>
      <c r="BF86" s="1">
        <v>5</v>
      </c>
      <c r="BG86" s="1"/>
      <c r="BH86" s="1"/>
      <c r="BI86" s="1">
        <v>7</v>
      </c>
      <c r="BJ86" s="1">
        <v>1</v>
      </c>
      <c r="BK86" s="1">
        <v>2</v>
      </c>
      <c r="BL86" s="1"/>
      <c r="BM86" s="1">
        <v>1</v>
      </c>
      <c r="BN86" s="1"/>
      <c r="BO86" s="1">
        <v>2</v>
      </c>
      <c r="BP86" s="1">
        <v>9</v>
      </c>
      <c r="BQ86" s="1"/>
      <c r="BR86" s="1"/>
      <c r="BS86" s="1">
        <v>2722</v>
      </c>
      <c r="BX86" s="10" t="s">
        <v>845</v>
      </c>
      <c r="BY86">
        <v>757</v>
      </c>
      <c r="BZ86">
        <v>1099</v>
      </c>
      <c r="CA86">
        <v>1</v>
      </c>
      <c r="CB86">
        <v>1857</v>
      </c>
      <c r="CJ86" s="10" t="s">
        <v>845</v>
      </c>
      <c r="CK86">
        <v>47</v>
      </c>
      <c r="CL86">
        <v>236</v>
      </c>
      <c r="CM86">
        <v>621</v>
      </c>
      <c r="CN86">
        <v>272</v>
      </c>
      <c r="CO86">
        <v>2666</v>
      </c>
      <c r="CP86">
        <v>299</v>
      </c>
      <c r="CQ86">
        <v>271</v>
      </c>
      <c r="CR86">
        <v>167</v>
      </c>
      <c r="CS86">
        <v>116</v>
      </c>
      <c r="CT86">
        <v>71</v>
      </c>
      <c r="CU86">
        <v>31</v>
      </c>
      <c r="CV86">
        <v>11</v>
      </c>
      <c r="CW86">
        <v>9</v>
      </c>
      <c r="CX86">
        <v>4817</v>
      </c>
      <c r="CZ86">
        <f t="shared" si="23"/>
        <v>2938</v>
      </c>
      <c r="DA86">
        <f t="shared" si="24"/>
        <v>737</v>
      </c>
      <c r="DB86">
        <f t="shared" si="25"/>
        <v>229</v>
      </c>
      <c r="DC86">
        <f t="shared" si="26"/>
        <v>9</v>
      </c>
      <c r="DE86" s="10" t="s">
        <v>845</v>
      </c>
      <c r="DF86">
        <v>2960</v>
      </c>
      <c r="DG86">
        <v>1857</v>
      </c>
      <c r="DH86">
        <v>4817</v>
      </c>
    </row>
    <row r="87" spans="1:112">
      <c r="A87" s="10" t="s">
        <v>892</v>
      </c>
      <c r="B87">
        <v>11820</v>
      </c>
      <c r="C87">
        <v>9609</v>
      </c>
      <c r="D87">
        <v>21429</v>
      </c>
      <c r="N87">
        <f t="shared" si="15"/>
        <v>21429</v>
      </c>
      <c r="O87">
        <f t="shared" si="16"/>
        <v>21429</v>
      </c>
      <c r="P87">
        <f t="shared" si="17"/>
        <v>0</v>
      </c>
      <c r="Q87">
        <f t="shared" si="18"/>
        <v>0</v>
      </c>
      <c r="R87">
        <f t="shared" si="19"/>
        <v>0</v>
      </c>
      <c r="T87" s="10" t="s">
        <v>892</v>
      </c>
      <c r="U87">
        <v>356</v>
      </c>
      <c r="V87">
        <v>1610</v>
      </c>
      <c r="W87">
        <v>4069</v>
      </c>
      <c r="X87">
        <v>1969</v>
      </c>
      <c r="Y87">
        <v>7668</v>
      </c>
      <c r="Z87">
        <v>1074</v>
      </c>
      <c r="AA87">
        <v>1116</v>
      </c>
      <c r="AB87">
        <v>1105</v>
      </c>
      <c r="AC87">
        <v>837</v>
      </c>
      <c r="AD87">
        <v>579</v>
      </c>
      <c r="AE87">
        <v>405</v>
      </c>
      <c r="AF87">
        <v>277</v>
      </c>
      <c r="AG87">
        <v>364</v>
      </c>
      <c r="AH87">
        <v>21429</v>
      </c>
      <c r="AJ87">
        <f t="shared" si="20"/>
        <v>9637</v>
      </c>
      <c r="AK87">
        <f t="shared" si="14"/>
        <v>3295</v>
      </c>
      <c r="AL87">
        <f t="shared" si="21"/>
        <v>2098</v>
      </c>
      <c r="AM87">
        <f t="shared" si="22"/>
        <v>364</v>
      </c>
      <c r="AO87" s="262" t="s">
        <v>864</v>
      </c>
      <c r="AP87" s="1">
        <v>1</v>
      </c>
      <c r="AQ87" s="1">
        <v>2</v>
      </c>
      <c r="AR87" s="1"/>
      <c r="AS87" s="1">
        <v>1</v>
      </c>
      <c r="AT87" s="1">
        <v>863</v>
      </c>
      <c r="AU87" s="1">
        <v>2</v>
      </c>
      <c r="AV87" s="1"/>
      <c r="AW87" s="1">
        <v>1</v>
      </c>
      <c r="AX87" s="1">
        <v>5815</v>
      </c>
      <c r="AY87" s="1"/>
      <c r="AZ87" s="1">
        <v>9</v>
      </c>
      <c r="BA87" s="1"/>
      <c r="BB87" s="1"/>
      <c r="BC87" s="1"/>
      <c r="BD87" s="1"/>
      <c r="BE87" s="1">
        <v>10</v>
      </c>
      <c r="BF87" s="1">
        <v>1</v>
      </c>
      <c r="BG87" s="1"/>
      <c r="BH87" s="1"/>
      <c r="BI87" s="1">
        <v>5</v>
      </c>
      <c r="BJ87" s="1">
        <v>6</v>
      </c>
      <c r="BK87" s="1"/>
      <c r="BL87" s="1"/>
      <c r="BM87" s="1">
        <v>17</v>
      </c>
      <c r="BN87" s="1"/>
      <c r="BO87" s="1">
        <v>16</v>
      </c>
      <c r="BP87" s="1">
        <v>28</v>
      </c>
      <c r="BQ87" s="1"/>
      <c r="BR87" s="1"/>
      <c r="BS87" s="1">
        <v>6777</v>
      </c>
      <c r="BX87" s="10" t="s">
        <v>892</v>
      </c>
      <c r="BY87">
        <v>1118</v>
      </c>
      <c r="BZ87">
        <v>1079</v>
      </c>
      <c r="CB87">
        <v>2197</v>
      </c>
      <c r="CJ87" s="10" t="s">
        <v>892</v>
      </c>
      <c r="CK87">
        <v>50</v>
      </c>
      <c r="CL87">
        <v>200</v>
      </c>
      <c r="CM87">
        <v>629</v>
      </c>
      <c r="CN87">
        <v>295</v>
      </c>
      <c r="CO87">
        <v>3640</v>
      </c>
      <c r="CP87">
        <v>333</v>
      </c>
      <c r="CQ87">
        <v>298</v>
      </c>
      <c r="CR87">
        <v>205</v>
      </c>
      <c r="CS87">
        <v>151</v>
      </c>
      <c r="CT87">
        <v>78</v>
      </c>
      <c r="CU87">
        <v>42</v>
      </c>
      <c r="CV87">
        <v>27</v>
      </c>
      <c r="CW87">
        <v>29</v>
      </c>
      <c r="CX87">
        <v>5977</v>
      </c>
      <c r="CZ87">
        <f t="shared" si="23"/>
        <v>3935</v>
      </c>
      <c r="DA87">
        <f t="shared" si="24"/>
        <v>836</v>
      </c>
      <c r="DB87">
        <f t="shared" si="25"/>
        <v>298</v>
      </c>
      <c r="DC87">
        <f t="shared" si="26"/>
        <v>29</v>
      </c>
      <c r="DE87" s="10" t="s">
        <v>892</v>
      </c>
      <c r="DF87">
        <v>3780</v>
      </c>
      <c r="DG87">
        <v>2197</v>
      </c>
      <c r="DH87">
        <v>5977</v>
      </c>
    </row>
    <row r="88" spans="1:112">
      <c r="A88" s="10" t="s">
        <v>893</v>
      </c>
      <c r="B88">
        <v>1898</v>
      </c>
      <c r="C88">
        <v>1652</v>
      </c>
      <c r="D88">
        <v>3550</v>
      </c>
      <c r="N88">
        <f t="shared" si="15"/>
        <v>3550</v>
      </c>
      <c r="O88">
        <f t="shared" si="16"/>
        <v>3550</v>
      </c>
      <c r="P88">
        <f t="shared" si="17"/>
        <v>0</v>
      </c>
      <c r="Q88">
        <f t="shared" si="18"/>
        <v>0</v>
      </c>
      <c r="R88">
        <f t="shared" si="19"/>
        <v>0</v>
      </c>
      <c r="T88" s="10" t="s">
        <v>893</v>
      </c>
      <c r="U88">
        <v>36</v>
      </c>
      <c r="V88">
        <v>139</v>
      </c>
      <c r="W88">
        <v>418</v>
      </c>
      <c r="X88">
        <v>216</v>
      </c>
      <c r="Y88">
        <v>1213</v>
      </c>
      <c r="Z88">
        <v>197</v>
      </c>
      <c r="AA88">
        <v>263</v>
      </c>
      <c r="AB88">
        <v>240</v>
      </c>
      <c r="AC88">
        <v>256</v>
      </c>
      <c r="AD88">
        <v>197</v>
      </c>
      <c r="AE88">
        <v>149</v>
      </c>
      <c r="AF88">
        <v>107</v>
      </c>
      <c r="AG88">
        <v>119</v>
      </c>
      <c r="AH88">
        <v>3550</v>
      </c>
      <c r="AJ88">
        <f t="shared" si="20"/>
        <v>1429</v>
      </c>
      <c r="AK88">
        <f t="shared" si="14"/>
        <v>700</v>
      </c>
      <c r="AL88">
        <f t="shared" si="21"/>
        <v>709</v>
      </c>
      <c r="AM88">
        <f t="shared" si="22"/>
        <v>119</v>
      </c>
      <c r="AO88" s="262" t="s">
        <v>866</v>
      </c>
      <c r="AP88" s="1">
        <v>14</v>
      </c>
      <c r="AQ88" s="1">
        <v>25</v>
      </c>
      <c r="AR88" s="1"/>
      <c r="AS88" s="1">
        <v>12</v>
      </c>
      <c r="AT88" s="1">
        <v>9863</v>
      </c>
      <c r="AU88" s="1">
        <v>8</v>
      </c>
      <c r="AV88" s="1">
        <v>21</v>
      </c>
      <c r="AW88" s="1">
        <v>11</v>
      </c>
      <c r="AX88" s="1">
        <v>1531</v>
      </c>
      <c r="AY88" s="1">
        <v>5</v>
      </c>
      <c r="AZ88" s="1"/>
      <c r="BA88" s="1"/>
      <c r="BB88" s="1">
        <v>2</v>
      </c>
      <c r="BC88" s="1">
        <v>6</v>
      </c>
      <c r="BD88" s="1">
        <v>232</v>
      </c>
      <c r="BE88" s="1">
        <v>22</v>
      </c>
      <c r="BF88" s="1">
        <v>13</v>
      </c>
      <c r="BG88" s="1">
        <v>5</v>
      </c>
      <c r="BH88" s="1"/>
      <c r="BI88" s="1">
        <v>32</v>
      </c>
      <c r="BJ88" s="1">
        <v>22</v>
      </c>
      <c r="BK88" s="1">
        <v>12</v>
      </c>
      <c r="BL88" s="1">
        <v>1</v>
      </c>
      <c r="BM88" s="1">
        <v>40</v>
      </c>
      <c r="BN88" s="1"/>
      <c r="BO88" s="1">
        <v>45</v>
      </c>
      <c r="BP88" s="1">
        <v>96</v>
      </c>
      <c r="BQ88" s="1">
        <v>1</v>
      </c>
      <c r="BR88" s="1"/>
      <c r="BS88" s="1">
        <v>12019</v>
      </c>
      <c r="BX88" s="10" t="s">
        <v>893</v>
      </c>
      <c r="BY88">
        <v>3336</v>
      </c>
      <c r="BZ88">
        <v>2824</v>
      </c>
      <c r="CA88">
        <v>19</v>
      </c>
      <c r="CB88">
        <v>6179</v>
      </c>
      <c r="CJ88" s="10" t="s">
        <v>893</v>
      </c>
      <c r="CK88">
        <v>64</v>
      </c>
      <c r="CL88">
        <v>390</v>
      </c>
      <c r="CM88">
        <v>1195</v>
      </c>
      <c r="CN88">
        <v>605</v>
      </c>
      <c r="CO88">
        <v>4986</v>
      </c>
      <c r="CP88">
        <v>836</v>
      </c>
      <c r="CQ88">
        <v>867</v>
      </c>
      <c r="CR88">
        <v>843</v>
      </c>
      <c r="CS88">
        <v>747</v>
      </c>
      <c r="CT88">
        <v>589</v>
      </c>
      <c r="CU88">
        <v>454</v>
      </c>
      <c r="CV88">
        <v>321</v>
      </c>
      <c r="CW88">
        <v>336</v>
      </c>
      <c r="CX88">
        <v>12233</v>
      </c>
      <c r="CZ88">
        <f t="shared" si="23"/>
        <v>5591</v>
      </c>
      <c r="DA88">
        <f t="shared" si="24"/>
        <v>2546</v>
      </c>
      <c r="DB88">
        <f t="shared" si="25"/>
        <v>2111</v>
      </c>
      <c r="DC88">
        <f t="shared" si="26"/>
        <v>336</v>
      </c>
      <c r="DE88" s="10" t="s">
        <v>893</v>
      </c>
      <c r="DF88">
        <v>6054</v>
      </c>
      <c r="DG88">
        <v>6179</v>
      </c>
      <c r="DH88">
        <v>12233</v>
      </c>
    </row>
    <row r="89" spans="1:112">
      <c r="A89" s="10" t="s">
        <v>895</v>
      </c>
      <c r="B89">
        <v>20334</v>
      </c>
      <c r="C89">
        <v>6531</v>
      </c>
      <c r="D89">
        <v>26865</v>
      </c>
      <c r="N89">
        <f t="shared" si="15"/>
        <v>26865</v>
      </c>
      <c r="O89">
        <f t="shared" si="16"/>
        <v>26865</v>
      </c>
      <c r="P89">
        <f t="shared" si="17"/>
        <v>0</v>
      </c>
      <c r="Q89">
        <f t="shared" si="18"/>
        <v>0</v>
      </c>
      <c r="R89">
        <f t="shared" si="19"/>
        <v>0</v>
      </c>
      <c r="T89" s="10" t="s">
        <v>895</v>
      </c>
      <c r="U89">
        <v>379</v>
      </c>
      <c r="V89">
        <v>1358</v>
      </c>
      <c r="W89">
        <v>3037</v>
      </c>
      <c r="X89">
        <v>1505</v>
      </c>
      <c r="Y89">
        <v>10193</v>
      </c>
      <c r="Z89">
        <v>1561</v>
      </c>
      <c r="AA89">
        <v>1743</v>
      </c>
      <c r="AB89">
        <v>1804</v>
      </c>
      <c r="AC89">
        <v>1641</v>
      </c>
      <c r="AD89">
        <v>1218</v>
      </c>
      <c r="AE89">
        <v>925</v>
      </c>
      <c r="AF89">
        <v>642</v>
      </c>
      <c r="AG89">
        <v>859</v>
      </c>
      <c r="AH89">
        <v>26865</v>
      </c>
      <c r="AJ89">
        <f t="shared" si="20"/>
        <v>11698</v>
      </c>
      <c r="AK89">
        <f t="shared" si="14"/>
        <v>5108</v>
      </c>
      <c r="AL89">
        <f t="shared" si="21"/>
        <v>4426</v>
      </c>
      <c r="AM89">
        <f t="shared" si="22"/>
        <v>859</v>
      </c>
      <c r="AO89" s="262" t="s">
        <v>867</v>
      </c>
      <c r="AP89" s="1"/>
      <c r="AQ89" s="1">
        <v>2</v>
      </c>
      <c r="AR89" s="1"/>
      <c r="AS89" s="1">
        <v>1</v>
      </c>
      <c r="AT89" s="1">
        <v>1598</v>
      </c>
      <c r="AU89" s="1">
        <v>19</v>
      </c>
      <c r="AV89" s="1"/>
      <c r="AW89" s="1">
        <v>3</v>
      </c>
      <c r="AX89" s="1">
        <v>1346</v>
      </c>
      <c r="AY89" s="1"/>
      <c r="AZ89" s="1">
        <v>2</v>
      </c>
      <c r="BA89" s="1"/>
      <c r="BB89" s="1"/>
      <c r="BC89" s="1">
        <v>1</v>
      </c>
      <c r="BD89" s="1"/>
      <c r="BE89" s="1">
        <v>9</v>
      </c>
      <c r="BF89" s="1"/>
      <c r="BG89" s="1"/>
      <c r="BH89" s="1"/>
      <c r="BI89" s="1">
        <v>2</v>
      </c>
      <c r="BJ89" s="1">
        <v>4</v>
      </c>
      <c r="BK89" s="1">
        <v>7</v>
      </c>
      <c r="BL89" s="1"/>
      <c r="BM89" s="1">
        <v>7</v>
      </c>
      <c r="BN89" s="1"/>
      <c r="BO89" s="1">
        <v>118</v>
      </c>
      <c r="BP89" s="1">
        <v>65</v>
      </c>
      <c r="BQ89" s="1"/>
      <c r="BR89" s="1"/>
      <c r="BS89" s="1">
        <v>3184</v>
      </c>
      <c r="BX89" s="10" t="s">
        <v>895</v>
      </c>
      <c r="BY89">
        <v>41806</v>
      </c>
      <c r="BZ89">
        <v>37816</v>
      </c>
      <c r="CA89">
        <v>227</v>
      </c>
      <c r="CB89">
        <v>79849</v>
      </c>
      <c r="CJ89" s="10" t="s">
        <v>895</v>
      </c>
      <c r="CK89">
        <v>1243</v>
      </c>
      <c r="CL89">
        <v>6175</v>
      </c>
      <c r="CM89">
        <v>17760</v>
      </c>
      <c r="CN89">
        <v>7984</v>
      </c>
      <c r="CO89">
        <v>74252</v>
      </c>
      <c r="CP89">
        <v>10197</v>
      </c>
      <c r="CQ89">
        <v>9776</v>
      </c>
      <c r="CR89">
        <v>9273</v>
      </c>
      <c r="CS89">
        <v>7643</v>
      </c>
      <c r="CT89">
        <v>5921</v>
      </c>
      <c r="CU89">
        <v>4422</v>
      </c>
      <c r="CV89">
        <v>2696</v>
      </c>
      <c r="CW89">
        <v>2956</v>
      </c>
      <c r="CX89">
        <v>160298</v>
      </c>
      <c r="CZ89">
        <f t="shared" si="23"/>
        <v>82236</v>
      </c>
      <c r="DA89">
        <f t="shared" si="24"/>
        <v>29246</v>
      </c>
      <c r="DB89">
        <f t="shared" si="25"/>
        <v>20682</v>
      </c>
      <c r="DC89">
        <f t="shared" si="26"/>
        <v>2956</v>
      </c>
      <c r="DE89" s="10" t="s">
        <v>895</v>
      </c>
      <c r="DF89">
        <v>80449</v>
      </c>
      <c r="DG89">
        <v>79849</v>
      </c>
      <c r="DH89">
        <v>160298</v>
      </c>
    </row>
    <row r="90" spans="1:112">
      <c r="A90" s="10" t="s">
        <v>896</v>
      </c>
      <c r="B90">
        <v>2661</v>
      </c>
      <c r="C90">
        <v>4436</v>
      </c>
      <c r="D90">
        <v>7097</v>
      </c>
      <c r="N90">
        <f t="shared" si="15"/>
        <v>7097</v>
      </c>
      <c r="O90">
        <f t="shared" si="16"/>
        <v>7097</v>
      </c>
      <c r="P90">
        <f t="shared" si="17"/>
        <v>0</v>
      </c>
      <c r="Q90">
        <f t="shared" si="18"/>
        <v>0</v>
      </c>
      <c r="R90">
        <f t="shared" si="19"/>
        <v>0</v>
      </c>
      <c r="T90" s="10" t="s">
        <v>896</v>
      </c>
      <c r="U90">
        <v>121</v>
      </c>
      <c r="V90">
        <v>456</v>
      </c>
      <c r="W90">
        <v>1330</v>
      </c>
      <c r="X90">
        <v>541</v>
      </c>
      <c r="Y90">
        <v>2544</v>
      </c>
      <c r="Z90">
        <v>353</v>
      </c>
      <c r="AA90">
        <v>406</v>
      </c>
      <c r="AB90">
        <v>326</v>
      </c>
      <c r="AC90">
        <v>285</v>
      </c>
      <c r="AD90">
        <v>212</v>
      </c>
      <c r="AE90">
        <v>186</v>
      </c>
      <c r="AF90">
        <v>157</v>
      </c>
      <c r="AG90">
        <v>180</v>
      </c>
      <c r="AH90">
        <v>7097</v>
      </c>
      <c r="AJ90">
        <f t="shared" si="20"/>
        <v>3085</v>
      </c>
      <c r="AK90">
        <f t="shared" si="14"/>
        <v>1085</v>
      </c>
      <c r="AL90">
        <f t="shared" si="21"/>
        <v>840</v>
      </c>
      <c r="AM90">
        <f t="shared" si="22"/>
        <v>180</v>
      </c>
      <c r="AO90" s="262" t="s">
        <v>874</v>
      </c>
      <c r="AP90" s="1">
        <v>15</v>
      </c>
      <c r="AQ90" s="1">
        <v>220</v>
      </c>
      <c r="AR90" s="1"/>
      <c r="AS90" s="1">
        <v>9</v>
      </c>
      <c r="AT90" s="1">
        <v>9119</v>
      </c>
      <c r="AU90" s="1">
        <v>6</v>
      </c>
      <c r="AV90" s="1">
        <v>4</v>
      </c>
      <c r="AW90" s="1">
        <v>5</v>
      </c>
      <c r="AX90" s="1">
        <v>2611</v>
      </c>
      <c r="AY90" s="1">
        <v>26</v>
      </c>
      <c r="AZ90" s="1">
        <v>3</v>
      </c>
      <c r="BA90" s="1">
        <v>9</v>
      </c>
      <c r="BB90" s="1">
        <v>1</v>
      </c>
      <c r="BC90" s="1">
        <v>51</v>
      </c>
      <c r="BD90" s="1">
        <v>26</v>
      </c>
      <c r="BE90" s="1">
        <v>16</v>
      </c>
      <c r="BF90" s="1">
        <v>3</v>
      </c>
      <c r="BG90" s="1"/>
      <c r="BH90" s="1"/>
      <c r="BI90" s="1">
        <v>94</v>
      </c>
      <c r="BJ90" s="1">
        <v>8</v>
      </c>
      <c r="BK90" s="1">
        <v>11</v>
      </c>
      <c r="BL90" s="1">
        <v>10</v>
      </c>
      <c r="BM90" s="1">
        <v>41</v>
      </c>
      <c r="BN90" s="1"/>
      <c r="BO90" s="1">
        <v>118</v>
      </c>
      <c r="BP90" s="1">
        <v>188</v>
      </c>
      <c r="BQ90" s="1"/>
      <c r="BR90" s="1"/>
      <c r="BS90" s="1">
        <v>12594</v>
      </c>
      <c r="BX90" s="10" t="s">
        <v>896</v>
      </c>
      <c r="BY90">
        <v>199</v>
      </c>
      <c r="BZ90">
        <v>104</v>
      </c>
      <c r="CB90">
        <v>303</v>
      </c>
      <c r="CJ90" s="10" t="s">
        <v>896</v>
      </c>
      <c r="CK90">
        <v>6</v>
      </c>
      <c r="CL90">
        <v>25</v>
      </c>
      <c r="CM90">
        <v>75</v>
      </c>
      <c r="CN90">
        <v>41</v>
      </c>
      <c r="CO90">
        <v>410</v>
      </c>
      <c r="CP90">
        <v>29</v>
      </c>
      <c r="CQ90">
        <v>46</v>
      </c>
      <c r="CR90">
        <v>26</v>
      </c>
      <c r="CS90">
        <v>20</v>
      </c>
      <c r="CT90">
        <v>9</v>
      </c>
      <c r="CU90">
        <v>6</v>
      </c>
      <c r="CV90">
        <v>6</v>
      </c>
      <c r="CW90">
        <v>13</v>
      </c>
      <c r="CX90">
        <v>712</v>
      </c>
      <c r="CZ90">
        <f t="shared" si="23"/>
        <v>451</v>
      </c>
      <c r="DA90">
        <f t="shared" si="24"/>
        <v>101</v>
      </c>
      <c r="DB90">
        <f t="shared" si="25"/>
        <v>41</v>
      </c>
      <c r="DC90">
        <f t="shared" si="26"/>
        <v>13</v>
      </c>
      <c r="DE90" s="10" t="s">
        <v>896</v>
      </c>
      <c r="DF90">
        <v>409</v>
      </c>
      <c r="DG90">
        <v>303</v>
      </c>
      <c r="DH90">
        <v>712</v>
      </c>
    </row>
    <row r="91" spans="1:112">
      <c r="A91" s="10" t="s">
        <v>897</v>
      </c>
      <c r="B91">
        <v>7807</v>
      </c>
      <c r="C91">
        <v>680</v>
      </c>
      <c r="D91">
        <v>8487</v>
      </c>
      <c r="N91">
        <f t="shared" si="15"/>
        <v>8487</v>
      </c>
      <c r="O91">
        <f t="shared" si="16"/>
        <v>8487</v>
      </c>
      <c r="P91">
        <f t="shared" si="17"/>
        <v>0</v>
      </c>
      <c r="Q91">
        <f t="shared" si="18"/>
        <v>0</v>
      </c>
      <c r="R91">
        <f t="shared" si="19"/>
        <v>0</v>
      </c>
      <c r="T91" s="10" t="s">
        <v>897</v>
      </c>
      <c r="U91">
        <v>86</v>
      </c>
      <c r="V91">
        <v>363</v>
      </c>
      <c r="W91">
        <v>958</v>
      </c>
      <c r="X91">
        <v>418</v>
      </c>
      <c r="Y91">
        <v>3320</v>
      </c>
      <c r="Z91">
        <v>463</v>
      </c>
      <c r="AA91">
        <v>541</v>
      </c>
      <c r="AB91">
        <v>620</v>
      </c>
      <c r="AC91">
        <v>539</v>
      </c>
      <c r="AD91">
        <v>424</v>
      </c>
      <c r="AE91">
        <v>287</v>
      </c>
      <c r="AF91">
        <v>204</v>
      </c>
      <c r="AG91">
        <v>264</v>
      </c>
      <c r="AH91">
        <v>8487</v>
      </c>
      <c r="AJ91">
        <f t="shared" si="20"/>
        <v>3738</v>
      </c>
      <c r="AK91">
        <f t="shared" si="14"/>
        <v>1624</v>
      </c>
      <c r="AL91">
        <f t="shared" si="21"/>
        <v>1454</v>
      </c>
      <c r="AM91">
        <f t="shared" si="22"/>
        <v>264</v>
      </c>
      <c r="AO91" s="262" t="s">
        <v>879</v>
      </c>
      <c r="AP91" s="1">
        <v>8</v>
      </c>
      <c r="AQ91" s="1">
        <v>3</v>
      </c>
      <c r="AR91" s="1"/>
      <c r="AS91" s="1">
        <v>4</v>
      </c>
      <c r="AT91" s="1">
        <v>4671</v>
      </c>
      <c r="AU91" s="1"/>
      <c r="AV91" s="1"/>
      <c r="AW91" s="1">
        <v>2</v>
      </c>
      <c r="AX91" s="1">
        <v>3680</v>
      </c>
      <c r="AY91" s="1"/>
      <c r="AZ91" s="1">
        <v>11</v>
      </c>
      <c r="BA91" s="1"/>
      <c r="BB91" s="1">
        <v>1</v>
      </c>
      <c r="BC91" s="1">
        <v>1</v>
      </c>
      <c r="BD91" s="1">
        <v>307</v>
      </c>
      <c r="BE91" s="1">
        <v>29</v>
      </c>
      <c r="BF91" s="1">
        <v>1</v>
      </c>
      <c r="BG91" s="1">
        <v>1</v>
      </c>
      <c r="BH91" s="1"/>
      <c r="BI91" s="1">
        <v>7</v>
      </c>
      <c r="BJ91" s="1">
        <v>15</v>
      </c>
      <c r="BK91" s="1">
        <v>3</v>
      </c>
      <c r="BL91" s="1"/>
      <c r="BM91" s="1">
        <v>14</v>
      </c>
      <c r="BN91" s="1"/>
      <c r="BO91" s="1">
        <v>34</v>
      </c>
      <c r="BP91" s="1">
        <v>172</v>
      </c>
      <c r="BQ91" s="1"/>
      <c r="BR91" s="1"/>
      <c r="BS91" s="1">
        <v>8964</v>
      </c>
      <c r="BX91" s="10" t="s">
        <v>897</v>
      </c>
      <c r="BY91">
        <v>22572</v>
      </c>
      <c r="BZ91">
        <v>15090</v>
      </c>
      <c r="CA91">
        <v>190</v>
      </c>
      <c r="CB91">
        <v>37852</v>
      </c>
      <c r="CJ91" s="10" t="s">
        <v>897</v>
      </c>
      <c r="CK91">
        <v>485</v>
      </c>
      <c r="CL91">
        <v>2358</v>
      </c>
      <c r="CM91">
        <v>6277</v>
      </c>
      <c r="CN91">
        <v>2519</v>
      </c>
      <c r="CO91">
        <v>33139</v>
      </c>
      <c r="CP91">
        <v>4211</v>
      </c>
      <c r="CQ91">
        <v>4471</v>
      </c>
      <c r="CR91">
        <v>4775</v>
      </c>
      <c r="CS91">
        <v>4163</v>
      </c>
      <c r="CT91">
        <v>3202</v>
      </c>
      <c r="CU91">
        <v>2165</v>
      </c>
      <c r="CV91">
        <v>1315</v>
      </c>
      <c r="CW91">
        <v>1466</v>
      </c>
      <c r="CX91">
        <v>70546</v>
      </c>
      <c r="CZ91">
        <f t="shared" si="23"/>
        <v>35658</v>
      </c>
      <c r="DA91">
        <f t="shared" si="24"/>
        <v>13457</v>
      </c>
      <c r="DB91">
        <f t="shared" si="25"/>
        <v>10845</v>
      </c>
      <c r="DC91">
        <f t="shared" si="26"/>
        <v>1466</v>
      </c>
      <c r="DE91" s="10" t="s">
        <v>897</v>
      </c>
      <c r="DF91">
        <v>32694</v>
      </c>
      <c r="DG91">
        <v>37852</v>
      </c>
      <c r="DH91">
        <v>70546</v>
      </c>
    </row>
    <row r="92" spans="1:112">
      <c r="A92" s="10" t="s">
        <v>898</v>
      </c>
      <c r="B92">
        <v>5403</v>
      </c>
      <c r="C92">
        <v>7451</v>
      </c>
      <c r="D92">
        <v>12854</v>
      </c>
      <c r="N92">
        <f t="shared" si="15"/>
        <v>12854</v>
      </c>
      <c r="O92">
        <f t="shared" si="16"/>
        <v>12854</v>
      </c>
      <c r="P92">
        <f t="shared" si="17"/>
        <v>0</v>
      </c>
      <c r="Q92">
        <f t="shared" si="18"/>
        <v>0</v>
      </c>
      <c r="R92">
        <f t="shared" si="19"/>
        <v>0</v>
      </c>
      <c r="T92" s="10" t="s">
        <v>898</v>
      </c>
      <c r="U92">
        <v>167</v>
      </c>
      <c r="V92">
        <v>617</v>
      </c>
      <c r="W92">
        <v>1940</v>
      </c>
      <c r="X92">
        <v>1015</v>
      </c>
      <c r="Y92">
        <v>4440</v>
      </c>
      <c r="Z92">
        <v>725</v>
      </c>
      <c r="AA92">
        <v>773</v>
      </c>
      <c r="AB92">
        <v>842</v>
      </c>
      <c r="AC92">
        <v>713</v>
      </c>
      <c r="AD92">
        <v>577</v>
      </c>
      <c r="AE92">
        <v>443</v>
      </c>
      <c r="AF92">
        <v>299</v>
      </c>
      <c r="AG92">
        <v>303</v>
      </c>
      <c r="AH92">
        <v>12854</v>
      </c>
      <c r="AJ92">
        <f t="shared" si="20"/>
        <v>5455</v>
      </c>
      <c r="AK92">
        <f t="shared" si="14"/>
        <v>2340</v>
      </c>
      <c r="AL92">
        <f t="shared" si="21"/>
        <v>2032</v>
      </c>
      <c r="AM92">
        <f t="shared" si="22"/>
        <v>303</v>
      </c>
      <c r="AO92" s="262" t="s">
        <v>881</v>
      </c>
      <c r="AP92" s="1">
        <v>33</v>
      </c>
      <c r="AQ92" s="1">
        <v>15</v>
      </c>
      <c r="AR92" s="1">
        <v>5</v>
      </c>
      <c r="AS92" s="1">
        <v>4</v>
      </c>
      <c r="AT92" s="1">
        <v>13133</v>
      </c>
      <c r="AU92" s="1">
        <v>7</v>
      </c>
      <c r="AV92" s="1">
        <v>42</v>
      </c>
      <c r="AW92" s="1">
        <v>6</v>
      </c>
      <c r="AX92" s="1">
        <v>4670</v>
      </c>
      <c r="AY92" s="1">
        <v>7</v>
      </c>
      <c r="AZ92" s="1">
        <v>10</v>
      </c>
      <c r="BA92" s="1"/>
      <c r="BB92" s="1">
        <v>1</v>
      </c>
      <c r="BC92" s="1">
        <v>3</v>
      </c>
      <c r="BD92" s="1">
        <v>23</v>
      </c>
      <c r="BE92" s="1">
        <v>15</v>
      </c>
      <c r="BF92" s="1">
        <v>6</v>
      </c>
      <c r="BG92" s="1"/>
      <c r="BH92" s="1">
        <v>1</v>
      </c>
      <c r="BI92" s="1">
        <v>13</v>
      </c>
      <c r="BJ92" s="1">
        <v>59</v>
      </c>
      <c r="BK92" s="1">
        <v>5</v>
      </c>
      <c r="BL92" s="1"/>
      <c r="BM92" s="1">
        <v>100</v>
      </c>
      <c r="BN92" s="1"/>
      <c r="BO92" s="1">
        <v>138</v>
      </c>
      <c r="BP92" s="1">
        <v>309</v>
      </c>
      <c r="BQ92" s="1"/>
      <c r="BR92" s="1"/>
      <c r="BS92" s="1">
        <v>18605</v>
      </c>
      <c r="BX92" s="10" t="s">
        <v>898</v>
      </c>
      <c r="BY92">
        <v>451</v>
      </c>
      <c r="BZ92">
        <v>581</v>
      </c>
      <c r="CA92">
        <v>1</v>
      </c>
      <c r="CB92">
        <v>1033</v>
      </c>
      <c r="CJ92" s="10" t="s">
        <v>898</v>
      </c>
      <c r="CK92">
        <v>19</v>
      </c>
      <c r="CL92">
        <v>89</v>
      </c>
      <c r="CM92">
        <v>210</v>
      </c>
      <c r="CN92">
        <v>138</v>
      </c>
      <c r="CO92">
        <v>1118</v>
      </c>
      <c r="CP92">
        <v>145</v>
      </c>
      <c r="CQ92">
        <v>146</v>
      </c>
      <c r="CR92">
        <v>111</v>
      </c>
      <c r="CS92">
        <v>102</v>
      </c>
      <c r="CT92">
        <v>66</v>
      </c>
      <c r="CU92">
        <v>53</v>
      </c>
      <c r="CV92">
        <v>29</v>
      </c>
      <c r="CW92">
        <v>46</v>
      </c>
      <c r="CX92">
        <v>2272</v>
      </c>
      <c r="CZ92">
        <f t="shared" si="23"/>
        <v>1256</v>
      </c>
      <c r="DA92">
        <f t="shared" si="24"/>
        <v>402</v>
      </c>
      <c r="DB92">
        <f t="shared" si="25"/>
        <v>250</v>
      </c>
      <c r="DC92">
        <f t="shared" si="26"/>
        <v>46</v>
      </c>
      <c r="DE92" s="10" t="s">
        <v>898</v>
      </c>
      <c r="DF92">
        <v>1239</v>
      </c>
      <c r="DG92">
        <v>1033</v>
      </c>
      <c r="DH92">
        <v>2272</v>
      </c>
    </row>
    <row r="93" spans="1:112">
      <c r="A93" s="10" t="s">
        <v>899</v>
      </c>
      <c r="B93">
        <v>1528</v>
      </c>
      <c r="C93">
        <v>2798</v>
      </c>
      <c r="D93">
        <v>4326</v>
      </c>
      <c r="N93">
        <f t="shared" si="15"/>
        <v>4326</v>
      </c>
      <c r="O93">
        <f t="shared" si="16"/>
        <v>4326</v>
      </c>
      <c r="P93">
        <f t="shared" si="17"/>
        <v>0</v>
      </c>
      <c r="Q93">
        <f t="shared" si="18"/>
        <v>0</v>
      </c>
      <c r="R93">
        <f t="shared" si="19"/>
        <v>0</v>
      </c>
      <c r="T93" s="10" t="s">
        <v>899</v>
      </c>
      <c r="U93">
        <v>57</v>
      </c>
      <c r="V93">
        <v>239</v>
      </c>
      <c r="W93">
        <v>775</v>
      </c>
      <c r="X93">
        <v>373</v>
      </c>
      <c r="Y93">
        <v>1443</v>
      </c>
      <c r="Z93">
        <v>212</v>
      </c>
      <c r="AA93">
        <v>239</v>
      </c>
      <c r="AB93">
        <v>273</v>
      </c>
      <c r="AC93">
        <v>223</v>
      </c>
      <c r="AD93">
        <v>172</v>
      </c>
      <c r="AE93">
        <v>117</v>
      </c>
      <c r="AF93">
        <v>92</v>
      </c>
      <c r="AG93">
        <v>111</v>
      </c>
      <c r="AH93">
        <v>4326</v>
      </c>
      <c r="AJ93">
        <f t="shared" si="20"/>
        <v>1816</v>
      </c>
      <c r="AK93">
        <f t="shared" si="14"/>
        <v>724</v>
      </c>
      <c r="AL93">
        <f t="shared" si="21"/>
        <v>604</v>
      </c>
      <c r="AM93">
        <f t="shared" si="22"/>
        <v>111</v>
      </c>
      <c r="AO93" s="262" t="s">
        <v>885</v>
      </c>
      <c r="AP93" s="1"/>
      <c r="AQ93" s="1">
        <v>1</v>
      </c>
      <c r="AR93" s="1"/>
      <c r="AS93" s="1"/>
      <c r="AT93" s="1">
        <v>1858</v>
      </c>
      <c r="AU93" s="1"/>
      <c r="AV93" s="1"/>
      <c r="AW93" s="1">
        <v>8</v>
      </c>
      <c r="AX93" s="1">
        <v>6232</v>
      </c>
      <c r="AY93" s="1">
        <v>1</v>
      </c>
      <c r="AZ93" s="1">
        <v>3</v>
      </c>
      <c r="BA93" s="1"/>
      <c r="BB93" s="1"/>
      <c r="BC93" s="1"/>
      <c r="BD93" s="1">
        <v>1</v>
      </c>
      <c r="BE93" s="1"/>
      <c r="BF93" s="1"/>
      <c r="BG93" s="1"/>
      <c r="BH93" s="1"/>
      <c r="BI93" s="1">
        <v>4</v>
      </c>
      <c r="BJ93" s="1"/>
      <c r="BK93" s="1">
        <v>1</v>
      </c>
      <c r="BL93" s="1"/>
      <c r="BM93" s="1">
        <v>4</v>
      </c>
      <c r="BN93" s="1"/>
      <c r="BO93" s="1">
        <v>2</v>
      </c>
      <c r="BP93" s="1">
        <v>14</v>
      </c>
      <c r="BQ93" s="1"/>
      <c r="BR93" s="1"/>
      <c r="BS93" s="1">
        <v>8129</v>
      </c>
      <c r="BX93" s="10" t="s">
        <v>899</v>
      </c>
      <c r="BY93">
        <v>307</v>
      </c>
      <c r="BZ93">
        <v>298</v>
      </c>
      <c r="CB93">
        <v>605</v>
      </c>
      <c r="CJ93" s="10" t="s">
        <v>899</v>
      </c>
      <c r="CK93">
        <v>16</v>
      </c>
      <c r="CL93">
        <v>61</v>
      </c>
      <c r="CM93">
        <v>187</v>
      </c>
      <c r="CN93">
        <v>83</v>
      </c>
      <c r="CO93">
        <v>837</v>
      </c>
      <c r="CP93">
        <v>56</v>
      </c>
      <c r="CQ93">
        <v>56</v>
      </c>
      <c r="CR93">
        <v>52</v>
      </c>
      <c r="CS93">
        <v>32</v>
      </c>
      <c r="CT93">
        <v>16</v>
      </c>
      <c r="CU93">
        <v>18</v>
      </c>
      <c r="CV93">
        <v>7</v>
      </c>
      <c r="CW93">
        <v>10</v>
      </c>
      <c r="CX93">
        <v>1431</v>
      </c>
      <c r="CZ93">
        <f t="shared" si="23"/>
        <v>920</v>
      </c>
      <c r="DA93">
        <f t="shared" si="24"/>
        <v>164</v>
      </c>
      <c r="DB93">
        <f t="shared" si="25"/>
        <v>73</v>
      </c>
      <c r="DC93">
        <f t="shared" si="26"/>
        <v>10</v>
      </c>
      <c r="DE93" s="10" t="s">
        <v>899</v>
      </c>
      <c r="DF93">
        <v>826</v>
      </c>
      <c r="DG93">
        <v>605</v>
      </c>
      <c r="DH93">
        <v>1431</v>
      </c>
    </row>
    <row r="94" spans="1:112">
      <c r="A94" s="10" t="s">
        <v>901</v>
      </c>
      <c r="B94">
        <v>5927</v>
      </c>
      <c r="C94">
        <v>4492</v>
      </c>
      <c r="D94">
        <v>10419</v>
      </c>
      <c r="N94">
        <f t="shared" si="15"/>
        <v>10419</v>
      </c>
      <c r="O94">
        <f t="shared" si="16"/>
        <v>10419</v>
      </c>
      <c r="P94">
        <f t="shared" si="17"/>
        <v>0</v>
      </c>
      <c r="Q94">
        <f t="shared" si="18"/>
        <v>0</v>
      </c>
      <c r="R94">
        <f t="shared" si="19"/>
        <v>0</v>
      </c>
      <c r="T94" s="10" t="s">
        <v>901</v>
      </c>
      <c r="U94">
        <v>127</v>
      </c>
      <c r="V94">
        <v>488</v>
      </c>
      <c r="W94">
        <v>1541</v>
      </c>
      <c r="X94">
        <v>826</v>
      </c>
      <c r="Y94">
        <v>3584</v>
      </c>
      <c r="Z94">
        <v>499</v>
      </c>
      <c r="AA94">
        <v>629</v>
      </c>
      <c r="AB94">
        <v>642</v>
      </c>
      <c r="AC94">
        <v>634</v>
      </c>
      <c r="AD94">
        <v>506</v>
      </c>
      <c r="AE94">
        <v>333</v>
      </c>
      <c r="AF94">
        <v>263</v>
      </c>
      <c r="AG94">
        <v>347</v>
      </c>
      <c r="AH94">
        <v>10419</v>
      </c>
      <c r="AJ94">
        <f t="shared" si="20"/>
        <v>4410</v>
      </c>
      <c r="AK94">
        <f t="shared" si="14"/>
        <v>1770</v>
      </c>
      <c r="AL94">
        <f t="shared" si="21"/>
        <v>1736</v>
      </c>
      <c r="AM94">
        <f t="shared" si="22"/>
        <v>347</v>
      </c>
      <c r="AO94" s="262" t="s">
        <v>889</v>
      </c>
      <c r="AP94" s="1">
        <v>23</v>
      </c>
      <c r="AQ94" s="1">
        <v>8</v>
      </c>
      <c r="AR94" s="1"/>
      <c r="AS94" s="1">
        <v>6</v>
      </c>
      <c r="AT94" s="1">
        <v>8342</v>
      </c>
      <c r="AU94" s="1">
        <v>7</v>
      </c>
      <c r="AV94" s="1">
        <v>4</v>
      </c>
      <c r="AW94" s="1">
        <v>6</v>
      </c>
      <c r="AX94" s="1">
        <v>2972</v>
      </c>
      <c r="AY94" s="1"/>
      <c r="AZ94" s="1">
        <v>2</v>
      </c>
      <c r="BA94" s="1"/>
      <c r="BB94" s="1">
        <v>2</v>
      </c>
      <c r="BC94" s="1">
        <v>2</v>
      </c>
      <c r="BD94" s="1">
        <v>44</v>
      </c>
      <c r="BE94" s="1">
        <v>1</v>
      </c>
      <c r="BF94" s="1"/>
      <c r="BG94" s="1">
        <v>7</v>
      </c>
      <c r="BH94" s="1"/>
      <c r="BI94" s="1">
        <v>6</v>
      </c>
      <c r="BJ94" s="1">
        <v>19</v>
      </c>
      <c r="BK94" s="1">
        <v>1</v>
      </c>
      <c r="BL94" s="1">
        <v>1</v>
      </c>
      <c r="BM94" s="1">
        <v>41</v>
      </c>
      <c r="BN94" s="1"/>
      <c r="BO94" s="1">
        <v>116</v>
      </c>
      <c r="BP94" s="1">
        <v>89</v>
      </c>
      <c r="BQ94" s="1"/>
      <c r="BR94" s="1"/>
      <c r="BS94" s="1">
        <v>11699</v>
      </c>
      <c r="BX94" s="10" t="s">
        <v>901</v>
      </c>
      <c r="BY94">
        <v>467</v>
      </c>
      <c r="BZ94">
        <v>642</v>
      </c>
      <c r="CB94">
        <v>1109</v>
      </c>
      <c r="CJ94" s="10" t="s">
        <v>901</v>
      </c>
      <c r="CK94">
        <v>32</v>
      </c>
      <c r="CL94">
        <v>101</v>
      </c>
      <c r="CM94">
        <v>346</v>
      </c>
      <c r="CN94">
        <v>151</v>
      </c>
      <c r="CO94">
        <v>1136</v>
      </c>
      <c r="CP94">
        <v>160</v>
      </c>
      <c r="CQ94">
        <v>132</v>
      </c>
      <c r="CR94">
        <v>140</v>
      </c>
      <c r="CS94">
        <v>87</v>
      </c>
      <c r="CT94">
        <v>61</v>
      </c>
      <c r="CU94">
        <v>37</v>
      </c>
      <c r="CV94">
        <v>26</v>
      </c>
      <c r="CW94">
        <v>37</v>
      </c>
      <c r="CX94">
        <v>2446</v>
      </c>
      <c r="CZ94">
        <f t="shared" si="23"/>
        <v>1287</v>
      </c>
      <c r="DA94">
        <f t="shared" si="24"/>
        <v>432</v>
      </c>
      <c r="DB94">
        <f t="shared" si="25"/>
        <v>211</v>
      </c>
      <c r="DC94">
        <f t="shared" si="26"/>
        <v>37</v>
      </c>
      <c r="DE94" s="10" t="s">
        <v>901</v>
      </c>
      <c r="DF94">
        <v>1337</v>
      </c>
      <c r="DG94">
        <v>1109</v>
      </c>
      <c r="DH94">
        <v>2446</v>
      </c>
    </row>
    <row r="95" spans="1:112">
      <c r="A95" s="10" t="s">
        <v>902</v>
      </c>
      <c r="B95">
        <v>2569</v>
      </c>
      <c r="C95">
        <v>2405</v>
      </c>
      <c r="D95">
        <v>4974</v>
      </c>
      <c r="N95">
        <f t="shared" si="15"/>
        <v>4974</v>
      </c>
      <c r="O95">
        <f t="shared" si="16"/>
        <v>4974</v>
      </c>
      <c r="P95">
        <f t="shared" si="17"/>
        <v>0</v>
      </c>
      <c r="Q95">
        <f t="shared" si="18"/>
        <v>0</v>
      </c>
      <c r="R95">
        <f t="shared" si="19"/>
        <v>0</v>
      </c>
      <c r="T95" s="10" t="s">
        <v>902</v>
      </c>
      <c r="U95">
        <v>49</v>
      </c>
      <c r="V95">
        <v>249</v>
      </c>
      <c r="W95">
        <v>883</v>
      </c>
      <c r="X95">
        <v>391</v>
      </c>
      <c r="Y95">
        <v>1648</v>
      </c>
      <c r="Z95">
        <v>257</v>
      </c>
      <c r="AA95">
        <v>266</v>
      </c>
      <c r="AB95">
        <v>273</v>
      </c>
      <c r="AC95">
        <v>256</v>
      </c>
      <c r="AD95">
        <v>220</v>
      </c>
      <c r="AE95">
        <v>151</v>
      </c>
      <c r="AF95">
        <v>132</v>
      </c>
      <c r="AG95">
        <v>199</v>
      </c>
      <c r="AH95">
        <v>4974</v>
      </c>
      <c r="AJ95">
        <f t="shared" si="20"/>
        <v>2039</v>
      </c>
      <c r="AK95">
        <f t="shared" si="14"/>
        <v>796</v>
      </c>
      <c r="AL95">
        <f t="shared" si="21"/>
        <v>759</v>
      </c>
      <c r="AM95">
        <f t="shared" si="22"/>
        <v>199</v>
      </c>
      <c r="AO95" s="262" t="s">
        <v>893</v>
      </c>
      <c r="AP95" s="1">
        <v>26</v>
      </c>
      <c r="AQ95" s="1">
        <v>4</v>
      </c>
      <c r="AR95" s="1"/>
      <c r="AS95" s="1">
        <v>2</v>
      </c>
      <c r="AT95" s="1">
        <v>2641</v>
      </c>
      <c r="AU95" s="1">
        <v>5</v>
      </c>
      <c r="AV95" s="1"/>
      <c r="AW95" s="1">
        <v>2</v>
      </c>
      <c r="AX95" s="1">
        <v>690</v>
      </c>
      <c r="AY95" s="1">
        <v>1</v>
      </c>
      <c r="AZ95" s="1"/>
      <c r="BA95" s="1"/>
      <c r="BB95" s="1"/>
      <c r="BC95" s="1">
        <v>5</v>
      </c>
      <c r="BD95" s="1">
        <v>1</v>
      </c>
      <c r="BE95" s="1">
        <v>8</v>
      </c>
      <c r="BF95" s="1">
        <v>1</v>
      </c>
      <c r="BG95" s="1"/>
      <c r="BH95" s="1"/>
      <c r="BI95" s="1">
        <v>7</v>
      </c>
      <c r="BJ95" s="1">
        <v>5</v>
      </c>
      <c r="BK95" s="1">
        <v>8</v>
      </c>
      <c r="BL95" s="1"/>
      <c r="BM95" s="1">
        <v>10</v>
      </c>
      <c r="BN95" s="1"/>
      <c r="BO95" s="1">
        <v>47</v>
      </c>
      <c r="BP95" s="1">
        <v>87</v>
      </c>
      <c r="BQ95" s="1"/>
      <c r="BR95" s="1"/>
      <c r="BS95" s="1">
        <v>3550</v>
      </c>
      <c r="BX95" s="10" t="s">
        <v>902</v>
      </c>
      <c r="BY95">
        <v>133</v>
      </c>
      <c r="BZ95">
        <v>95</v>
      </c>
      <c r="CB95">
        <v>228</v>
      </c>
      <c r="CJ95" s="10" t="s">
        <v>902</v>
      </c>
      <c r="CK95">
        <v>5</v>
      </c>
      <c r="CL95">
        <v>21</v>
      </c>
      <c r="CM95">
        <v>75</v>
      </c>
      <c r="CN95">
        <v>34</v>
      </c>
      <c r="CO95">
        <v>254</v>
      </c>
      <c r="CP95">
        <v>22</v>
      </c>
      <c r="CQ95">
        <v>15</v>
      </c>
      <c r="CR95">
        <v>16</v>
      </c>
      <c r="CS95">
        <v>10</v>
      </c>
      <c r="CT95">
        <v>7</v>
      </c>
      <c r="CU95">
        <v>5</v>
      </c>
      <c r="CV95">
        <v>4</v>
      </c>
      <c r="CW95">
        <v>4</v>
      </c>
      <c r="CX95">
        <v>472</v>
      </c>
      <c r="CZ95">
        <f t="shared" si="23"/>
        <v>288</v>
      </c>
      <c r="DA95">
        <f t="shared" si="24"/>
        <v>53</v>
      </c>
      <c r="DB95">
        <f t="shared" si="25"/>
        <v>26</v>
      </c>
      <c r="DC95">
        <f t="shared" si="26"/>
        <v>4</v>
      </c>
      <c r="DE95" s="10" t="s">
        <v>902</v>
      </c>
      <c r="DF95">
        <v>244</v>
      </c>
      <c r="DG95">
        <v>228</v>
      </c>
      <c r="DH95">
        <v>472</v>
      </c>
    </row>
    <row r="96" spans="1:112">
      <c r="A96" s="10" t="s">
        <v>903</v>
      </c>
      <c r="B96">
        <v>3039</v>
      </c>
      <c r="C96">
        <v>3749</v>
      </c>
      <c r="D96">
        <v>6788</v>
      </c>
      <c r="N96">
        <f t="shared" si="15"/>
        <v>6788</v>
      </c>
      <c r="O96">
        <f t="shared" si="16"/>
        <v>6788</v>
      </c>
      <c r="P96">
        <f t="shared" si="17"/>
        <v>0</v>
      </c>
      <c r="Q96">
        <f t="shared" si="18"/>
        <v>0</v>
      </c>
      <c r="R96">
        <f t="shared" si="19"/>
        <v>0</v>
      </c>
      <c r="T96" s="10" t="s">
        <v>903</v>
      </c>
      <c r="U96">
        <v>93</v>
      </c>
      <c r="V96">
        <v>372</v>
      </c>
      <c r="W96">
        <v>924</v>
      </c>
      <c r="X96">
        <v>494</v>
      </c>
      <c r="Y96">
        <v>2347</v>
      </c>
      <c r="Z96">
        <v>433</v>
      </c>
      <c r="AA96">
        <v>431</v>
      </c>
      <c r="AB96">
        <v>400</v>
      </c>
      <c r="AC96">
        <v>393</v>
      </c>
      <c r="AD96">
        <v>322</v>
      </c>
      <c r="AE96">
        <v>215</v>
      </c>
      <c r="AF96">
        <v>165</v>
      </c>
      <c r="AG96">
        <v>199</v>
      </c>
      <c r="AH96">
        <v>6788</v>
      </c>
      <c r="AJ96">
        <f t="shared" si="20"/>
        <v>2841</v>
      </c>
      <c r="AK96">
        <f t="shared" si="14"/>
        <v>1264</v>
      </c>
      <c r="AL96">
        <f t="shared" si="21"/>
        <v>1095</v>
      </c>
      <c r="AM96">
        <f t="shared" si="22"/>
        <v>199</v>
      </c>
      <c r="AO96" s="262" t="s">
        <v>895</v>
      </c>
      <c r="AP96" s="1">
        <v>112</v>
      </c>
      <c r="AQ96" s="1">
        <v>99</v>
      </c>
      <c r="AR96" s="1">
        <v>3</v>
      </c>
      <c r="AS96" s="1">
        <v>1</v>
      </c>
      <c r="AT96" s="1">
        <v>18982</v>
      </c>
      <c r="AU96" s="1">
        <v>20</v>
      </c>
      <c r="AV96" s="1">
        <v>3</v>
      </c>
      <c r="AW96" s="1">
        <v>14</v>
      </c>
      <c r="AX96" s="1">
        <v>6260</v>
      </c>
      <c r="AY96" s="1">
        <v>29</v>
      </c>
      <c r="AZ96" s="1">
        <v>6</v>
      </c>
      <c r="BA96" s="1">
        <v>7</v>
      </c>
      <c r="BB96" s="1">
        <v>1</v>
      </c>
      <c r="BC96" s="1">
        <v>47</v>
      </c>
      <c r="BD96" s="1">
        <v>16</v>
      </c>
      <c r="BE96" s="1">
        <v>50</v>
      </c>
      <c r="BF96" s="1">
        <v>4</v>
      </c>
      <c r="BG96" s="1">
        <v>2</v>
      </c>
      <c r="BH96" s="1"/>
      <c r="BI96" s="1">
        <v>53</v>
      </c>
      <c r="BJ96" s="1">
        <v>88</v>
      </c>
      <c r="BK96" s="1">
        <v>13</v>
      </c>
      <c r="BL96" s="1">
        <v>5</v>
      </c>
      <c r="BM96" s="1">
        <v>171</v>
      </c>
      <c r="BN96" s="1"/>
      <c r="BO96" s="1">
        <v>488</v>
      </c>
      <c r="BP96" s="1">
        <v>384</v>
      </c>
      <c r="BQ96" s="1">
        <v>7</v>
      </c>
      <c r="BR96" s="1"/>
      <c r="BS96" s="1">
        <v>26865</v>
      </c>
      <c r="BX96" s="10" t="s">
        <v>903</v>
      </c>
      <c r="BY96">
        <v>941</v>
      </c>
      <c r="BZ96">
        <v>1268</v>
      </c>
      <c r="CA96">
        <v>3</v>
      </c>
      <c r="CB96">
        <v>2212</v>
      </c>
      <c r="CJ96" s="10" t="s">
        <v>903</v>
      </c>
      <c r="CK96">
        <v>36</v>
      </c>
      <c r="CL96">
        <v>187</v>
      </c>
      <c r="CM96">
        <v>572</v>
      </c>
      <c r="CN96">
        <v>275</v>
      </c>
      <c r="CO96">
        <v>2400</v>
      </c>
      <c r="CP96">
        <v>325</v>
      </c>
      <c r="CQ96">
        <v>344</v>
      </c>
      <c r="CR96">
        <v>331</v>
      </c>
      <c r="CS96">
        <v>213</v>
      </c>
      <c r="CT96">
        <v>136</v>
      </c>
      <c r="CU96">
        <v>81</v>
      </c>
      <c r="CV96">
        <v>49</v>
      </c>
      <c r="CW96">
        <v>60</v>
      </c>
      <c r="CX96">
        <v>5009</v>
      </c>
      <c r="CZ96">
        <f t="shared" si="23"/>
        <v>2675</v>
      </c>
      <c r="DA96">
        <f t="shared" si="24"/>
        <v>1000</v>
      </c>
      <c r="DB96">
        <f t="shared" si="25"/>
        <v>479</v>
      </c>
      <c r="DC96">
        <f t="shared" si="26"/>
        <v>60</v>
      </c>
      <c r="DE96" s="10" t="s">
        <v>903</v>
      </c>
      <c r="DF96">
        <v>2797</v>
      </c>
      <c r="DG96">
        <v>2212</v>
      </c>
      <c r="DH96">
        <v>5009</v>
      </c>
    </row>
    <row r="97" spans="1:112">
      <c r="A97" s="10" t="s">
        <v>904</v>
      </c>
      <c r="B97">
        <v>1134</v>
      </c>
      <c r="C97">
        <v>701</v>
      </c>
      <c r="D97">
        <v>1835</v>
      </c>
      <c r="N97">
        <f t="shared" si="15"/>
        <v>1835</v>
      </c>
      <c r="O97">
        <f t="shared" si="16"/>
        <v>1835</v>
      </c>
      <c r="P97">
        <f t="shared" si="17"/>
        <v>0</v>
      </c>
      <c r="Q97">
        <f t="shared" si="18"/>
        <v>0</v>
      </c>
      <c r="R97">
        <f t="shared" si="19"/>
        <v>0</v>
      </c>
      <c r="T97" s="10" t="s">
        <v>904</v>
      </c>
      <c r="U97">
        <v>23</v>
      </c>
      <c r="V97">
        <v>88</v>
      </c>
      <c r="W97">
        <v>332</v>
      </c>
      <c r="X97">
        <v>173</v>
      </c>
      <c r="Y97">
        <v>675</v>
      </c>
      <c r="Z97">
        <v>98</v>
      </c>
      <c r="AA97">
        <v>96</v>
      </c>
      <c r="AB97">
        <v>106</v>
      </c>
      <c r="AC97">
        <v>82</v>
      </c>
      <c r="AD97">
        <v>66</v>
      </c>
      <c r="AE97">
        <v>45</v>
      </c>
      <c r="AF97">
        <v>21</v>
      </c>
      <c r="AG97">
        <v>30</v>
      </c>
      <c r="AH97">
        <v>1835</v>
      </c>
      <c r="AJ97">
        <f t="shared" si="20"/>
        <v>848</v>
      </c>
      <c r="AK97">
        <f t="shared" si="14"/>
        <v>300</v>
      </c>
      <c r="AL97">
        <f t="shared" si="21"/>
        <v>214</v>
      </c>
      <c r="AM97">
        <f t="shared" si="22"/>
        <v>30</v>
      </c>
      <c r="AO97" s="262" t="s">
        <v>901</v>
      </c>
      <c r="AP97" s="1">
        <v>7</v>
      </c>
      <c r="AQ97" s="1">
        <v>12</v>
      </c>
      <c r="AR97" s="1"/>
      <c r="AS97" s="1">
        <v>1</v>
      </c>
      <c r="AT97" s="1">
        <v>1694</v>
      </c>
      <c r="AU97" s="1"/>
      <c r="AV97" s="1">
        <v>2</v>
      </c>
      <c r="AW97" s="1">
        <v>12</v>
      </c>
      <c r="AX97" s="1">
        <v>8554</v>
      </c>
      <c r="AY97" s="1">
        <v>1</v>
      </c>
      <c r="AZ97" s="1">
        <v>18</v>
      </c>
      <c r="BA97" s="1"/>
      <c r="BB97" s="1"/>
      <c r="BC97" s="1">
        <v>2</v>
      </c>
      <c r="BD97" s="1">
        <v>10</v>
      </c>
      <c r="BE97" s="1">
        <v>1</v>
      </c>
      <c r="BF97" s="1"/>
      <c r="BG97" s="1"/>
      <c r="BH97" s="1"/>
      <c r="BI97" s="1">
        <v>3</v>
      </c>
      <c r="BJ97" s="1">
        <v>2</v>
      </c>
      <c r="BK97" s="1"/>
      <c r="BL97" s="1"/>
      <c r="BM97" s="1">
        <v>25</v>
      </c>
      <c r="BN97" s="1"/>
      <c r="BO97" s="1">
        <v>9</v>
      </c>
      <c r="BP97" s="1">
        <v>66</v>
      </c>
      <c r="BQ97" s="1"/>
      <c r="BR97" s="1"/>
      <c r="BS97" s="1">
        <v>10419</v>
      </c>
      <c r="BX97" s="10" t="s">
        <v>904</v>
      </c>
      <c r="BY97">
        <v>172</v>
      </c>
      <c r="BZ97">
        <v>356</v>
      </c>
      <c r="CB97">
        <v>528</v>
      </c>
      <c r="CJ97" s="10" t="s">
        <v>904</v>
      </c>
      <c r="CK97">
        <v>16</v>
      </c>
      <c r="CL97">
        <v>44</v>
      </c>
      <c r="CM97">
        <v>176</v>
      </c>
      <c r="CN97">
        <v>94</v>
      </c>
      <c r="CO97">
        <v>520</v>
      </c>
      <c r="CP97">
        <v>75</v>
      </c>
      <c r="CQ97">
        <v>59</v>
      </c>
      <c r="CR97">
        <v>63</v>
      </c>
      <c r="CS97">
        <v>37</v>
      </c>
      <c r="CT97">
        <v>20</v>
      </c>
      <c r="CU97">
        <v>22</v>
      </c>
      <c r="CV97">
        <v>20</v>
      </c>
      <c r="CW97">
        <v>7</v>
      </c>
      <c r="CX97">
        <v>1153</v>
      </c>
      <c r="CZ97">
        <f t="shared" si="23"/>
        <v>614</v>
      </c>
      <c r="DA97">
        <f t="shared" si="24"/>
        <v>197</v>
      </c>
      <c r="DB97">
        <f t="shared" si="25"/>
        <v>99</v>
      </c>
      <c r="DC97">
        <f t="shared" si="26"/>
        <v>7</v>
      </c>
      <c r="DE97" s="10" t="s">
        <v>904</v>
      </c>
      <c r="DF97">
        <v>625</v>
      </c>
      <c r="DG97">
        <v>528</v>
      </c>
      <c r="DH97">
        <v>1153</v>
      </c>
    </row>
    <row r="98" spans="1:112">
      <c r="A98" s="10" t="s">
        <v>905</v>
      </c>
      <c r="B98">
        <v>9827</v>
      </c>
      <c r="C98">
        <v>10792</v>
      </c>
      <c r="D98">
        <v>20619</v>
      </c>
      <c r="N98">
        <f t="shared" si="15"/>
        <v>20619</v>
      </c>
      <c r="O98">
        <f t="shared" si="16"/>
        <v>20619</v>
      </c>
      <c r="P98">
        <f t="shared" si="17"/>
        <v>0</v>
      </c>
      <c r="Q98">
        <f t="shared" si="18"/>
        <v>0</v>
      </c>
      <c r="R98">
        <f t="shared" si="19"/>
        <v>0</v>
      </c>
      <c r="T98" s="10" t="s">
        <v>905</v>
      </c>
      <c r="U98">
        <v>337</v>
      </c>
      <c r="V98">
        <v>1398</v>
      </c>
      <c r="W98">
        <v>4471</v>
      </c>
      <c r="X98">
        <v>2186</v>
      </c>
      <c r="Y98">
        <v>7289</v>
      </c>
      <c r="Z98">
        <v>1041</v>
      </c>
      <c r="AA98">
        <v>899</v>
      </c>
      <c r="AB98">
        <v>726</v>
      </c>
      <c r="AC98">
        <v>670</v>
      </c>
      <c r="AD98">
        <v>529</v>
      </c>
      <c r="AE98">
        <v>382</v>
      </c>
      <c r="AF98">
        <v>270</v>
      </c>
      <c r="AG98">
        <v>421</v>
      </c>
      <c r="AH98">
        <v>20619</v>
      </c>
      <c r="AJ98">
        <f t="shared" si="20"/>
        <v>9475</v>
      </c>
      <c r="AK98">
        <f t="shared" si="14"/>
        <v>2666</v>
      </c>
      <c r="AL98">
        <f t="shared" si="21"/>
        <v>1851</v>
      </c>
      <c r="AM98">
        <f t="shared" si="22"/>
        <v>421</v>
      </c>
      <c r="AO98" s="262" t="s">
        <v>902</v>
      </c>
      <c r="AP98" s="1">
        <v>10</v>
      </c>
      <c r="AQ98" s="1">
        <v>1</v>
      </c>
      <c r="AR98" s="1"/>
      <c r="AS98" s="1"/>
      <c r="AT98" s="1">
        <v>1041</v>
      </c>
      <c r="AU98" s="1"/>
      <c r="AV98" s="1">
        <v>9</v>
      </c>
      <c r="AW98" s="1">
        <v>12</v>
      </c>
      <c r="AX98" s="1">
        <v>3861</v>
      </c>
      <c r="AY98" s="1">
        <v>1</v>
      </c>
      <c r="AZ98" s="1">
        <v>4</v>
      </c>
      <c r="BA98" s="1"/>
      <c r="BB98" s="1"/>
      <c r="BC98" s="1"/>
      <c r="BD98" s="1">
        <v>28</v>
      </c>
      <c r="BE98" s="1"/>
      <c r="BF98" s="1"/>
      <c r="BG98" s="1"/>
      <c r="BH98" s="1"/>
      <c r="BI98" s="1">
        <v>2</v>
      </c>
      <c r="BJ98" s="1"/>
      <c r="BK98" s="1"/>
      <c r="BL98" s="1"/>
      <c r="BM98" s="1">
        <v>4</v>
      </c>
      <c r="BN98" s="1"/>
      <c r="BO98" s="1"/>
      <c r="BP98" s="1">
        <v>1</v>
      </c>
      <c r="BQ98" s="1"/>
      <c r="BR98" s="1"/>
      <c r="BS98" s="1">
        <v>4974</v>
      </c>
      <c r="BX98" s="10" t="s">
        <v>905</v>
      </c>
      <c r="BY98">
        <v>308</v>
      </c>
      <c r="BZ98">
        <v>327</v>
      </c>
      <c r="CB98">
        <v>635</v>
      </c>
      <c r="CJ98" s="10" t="s">
        <v>905</v>
      </c>
      <c r="CK98">
        <v>13</v>
      </c>
      <c r="CL98">
        <v>67</v>
      </c>
      <c r="CM98">
        <v>191</v>
      </c>
      <c r="CN98">
        <v>87</v>
      </c>
      <c r="CO98">
        <v>817</v>
      </c>
      <c r="CP98">
        <v>97</v>
      </c>
      <c r="CQ98">
        <v>80</v>
      </c>
      <c r="CR98">
        <v>63</v>
      </c>
      <c r="CS98">
        <v>42</v>
      </c>
      <c r="CT98">
        <v>19</v>
      </c>
      <c r="CU98">
        <v>10</v>
      </c>
      <c r="CW98">
        <v>6</v>
      </c>
      <c r="CX98">
        <v>1492</v>
      </c>
      <c r="CZ98">
        <f t="shared" si="23"/>
        <v>904</v>
      </c>
      <c r="DA98">
        <f t="shared" si="24"/>
        <v>240</v>
      </c>
      <c r="DB98">
        <f t="shared" si="25"/>
        <v>71</v>
      </c>
      <c r="DC98">
        <f t="shared" si="26"/>
        <v>6</v>
      </c>
      <c r="DE98" s="10" t="s">
        <v>905</v>
      </c>
      <c r="DF98">
        <v>857</v>
      </c>
      <c r="DG98">
        <v>635</v>
      </c>
      <c r="DH98">
        <v>1492</v>
      </c>
    </row>
    <row r="99" spans="1:112">
      <c r="A99" s="10" t="s">
        <v>906</v>
      </c>
      <c r="B99">
        <v>5190</v>
      </c>
      <c r="C99">
        <v>5057</v>
      </c>
      <c r="D99">
        <v>10247</v>
      </c>
      <c r="N99">
        <f t="shared" si="15"/>
        <v>10247</v>
      </c>
      <c r="O99">
        <f t="shared" si="16"/>
        <v>10247</v>
      </c>
      <c r="P99">
        <f t="shared" si="17"/>
        <v>0</v>
      </c>
      <c r="Q99">
        <f t="shared" si="18"/>
        <v>0</v>
      </c>
      <c r="R99">
        <f t="shared" si="19"/>
        <v>0</v>
      </c>
      <c r="T99" s="10" t="s">
        <v>906</v>
      </c>
      <c r="U99">
        <v>159</v>
      </c>
      <c r="V99">
        <v>618</v>
      </c>
      <c r="W99">
        <v>1722</v>
      </c>
      <c r="X99">
        <v>796</v>
      </c>
      <c r="Y99">
        <v>3607</v>
      </c>
      <c r="Z99">
        <v>581</v>
      </c>
      <c r="AA99">
        <v>599</v>
      </c>
      <c r="AB99">
        <v>557</v>
      </c>
      <c r="AC99">
        <v>479</v>
      </c>
      <c r="AD99">
        <v>380</v>
      </c>
      <c r="AE99">
        <v>261</v>
      </c>
      <c r="AF99">
        <v>209</v>
      </c>
      <c r="AG99">
        <v>279</v>
      </c>
      <c r="AH99">
        <v>10247</v>
      </c>
      <c r="AJ99">
        <f t="shared" si="20"/>
        <v>4403</v>
      </c>
      <c r="AK99">
        <f t="shared" si="14"/>
        <v>1737</v>
      </c>
      <c r="AL99">
        <f t="shared" si="21"/>
        <v>1329</v>
      </c>
      <c r="AM99">
        <f t="shared" si="22"/>
        <v>279</v>
      </c>
      <c r="AO99" s="262" t="s">
        <v>906</v>
      </c>
      <c r="AP99" s="1">
        <v>1</v>
      </c>
      <c r="AQ99" s="1">
        <v>3</v>
      </c>
      <c r="AR99" s="1"/>
      <c r="AS99" s="1"/>
      <c r="AT99" s="1">
        <v>3371</v>
      </c>
      <c r="AU99" s="1"/>
      <c r="AV99" s="1"/>
      <c r="AW99" s="1">
        <v>22</v>
      </c>
      <c r="AX99" s="1">
        <v>6767</v>
      </c>
      <c r="AY99" s="1">
        <v>1</v>
      </c>
      <c r="AZ99" s="1">
        <v>16</v>
      </c>
      <c r="BA99" s="1"/>
      <c r="BB99" s="1"/>
      <c r="BC99" s="1"/>
      <c r="BD99" s="1">
        <v>16</v>
      </c>
      <c r="BE99" s="1">
        <v>1</v>
      </c>
      <c r="BF99" s="1"/>
      <c r="BG99" s="1"/>
      <c r="BH99" s="1"/>
      <c r="BI99" s="1">
        <v>3</v>
      </c>
      <c r="BJ99" s="1">
        <v>6</v>
      </c>
      <c r="BK99" s="1">
        <v>3</v>
      </c>
      <c r="BL99" s="1"/>
      <c r="BM99" s="1">
        <v>5</v>
      </c>
      <c r="BN99" s="1"/>
      <c r="BO99" s="1">
        <v>20</v>
      </c>
      <c r="BP99" s="1">
        <v>12</v>
      </c>
      <c r="BQ99" s="1"/>
      <c r="BR99" s="1"/>
      <c r="BS99" s="1">
        <v>10247</v>
      </c>
      <c r="BX99" s="10" t="s">
        <v>906</v>
      </c>
      <c r="BY99">
        <v>485</v>
      </c>
      <c r="BZ99">
        <v>1068</v>
      </c>
      <c r="CB99">
        <v>1553</v>
      </c>
      <c r="CJ99" s="10" t="s">
        <v>906</v>
      </c>
      <c r="CK99">
        <v>39</v>
      </c>
      <c r="CL99">
        <v>201</v>
      </c>
      <c r="CM99">
        <v>634</v>
      </c>
      <c r="CN99">
        <v>244</v>
      </c>
      <c r="CO99">
        <v>1771</v>
      </c>
      <c r="CP99">
        <v>201</v>
      </c>
      <c r="CQ99">
        <v>200</v>
      </c>
      <c r="CR99">
        <v>108</v>
      </c>
      <c r="CS99">
        <v>70</v>
      </c>
      <c r="CT99">
        <v>54</v>
      </c>
      <c r="CU99">
        <v>30</v>
      </c>
      <c r="CV99">
        <v>20</v>
      </c>
      <c r="CW99">
        <v>28</v>
      </c>
      <c r="CX99">
        <v>3600</v>
      </c>
      <c r="CZ99">
        <f t="shared" si="23"/>
        <v>2015</v>
      </c>
      <c r="DA99">
        <f t="shared" si="24"/>
        <v>509</v>
      </c>
      <c r="DB99">
        <f t="shared" si="25"/>
        <v>174</v>
      </c>
      <c r="DC99">
        <f t="shared" si="26"/>
        <v>28</v>
      </c>
      <c r="DE99" s="10" t="s">
        <v>906</v>
      </c>
      <c r="DF99">
        <v>2047</v>
      </c>
      <c r="DG99">
        <v>1553</v>
      </c>
      <c r="DH99">
        <v>3600</v>
      </c>
    </row>
    <row r="100" spans="1:112">
      <c r="A100" s="10" t="s">
        <v>907</v>
      </c>
      <c r="B100">
        <v>4364</v>
      </c>
      <c r="C100">
        <v>4759</v>
      </c>
      <c r="D100">
        <v>9123</v>
      </c>
      <c r="N100">
        <f t="shared" si="15"/>
        <v>9123</v>
      </c>
      <c r="O100">
        <f t="shared" si="16"/>
        <v>9123</v>
      </c>
      <c r="P100">
        <f t="shared" si="17"/>
        <v>0</v>
      </c>
      <c r="Q100">
        <f t="shared" si="18"/>
        <v>0</v>
      </c>
      <c r="R100">
        <f t="shared" si="19"/>
        <v>0</v>
      </c>
      <c r="T100" s="10" t="s">
        <v>907</v>
      </c>
      <c r="U100">
        <v>126</v>
      </c>
      <c r="V100">
        <v>459</v>
      </c>
      <c r="W100">
        <v>1376</v>
      </c>
      <c r="X100">
        <v>783</v>
      </c>
      <c r="Y100">
        <v>3237</v>
      </c>
      <c r="Z100">
        <v>566</v>
      </c>
      <c r="AA100">
        <v>583</v>
      </c>
      <c r="AB100">
        <v>554</v>
      </c>
      <c r="AC100">
        <v>438</v>
      </c>
      <c r="AD100">
        <v>338</v>
      </c>
      <c r="AE100">
        <v>277</v>
      </c>
      <c r="AF100">
        <v>185</v>
      </c>
      <c r="AG100">
        <v>201</v>
      </c>
      <c r="AH100">
        <v>9123</v>
      </c>
      <c r="AJ100">
        <f t="shared" si="20"/>
        <v>4020</v>
      </c>
      <c r="AK100">
        <f t="shared" si="14"/>
        <v>1703</v>
      </c>
      <c r="AL100">
        <f t="shared" si="21"/>
        <v>1238</v>
      </c>
      <c r="AM100">
        <f t="shared" si="22"/>
        <v>201</v>
      </c>
      <c r="AO100" s="262" t="s">
        <v>909</v>
      </c>
      <c r="AP100" s="1">
        <v>2</v>
      </c>
      <c r="AQ100" s="1">
        <v>7</v>
      </c>
      <c r="AR100" s="1"/>
      <c r="AS100" s="1">
        <v>1</v>
      </c>
      <c r="AT100" s="1">
        <v>1406</v>
      </c>
      <c r="AU100" s="1"/>
      <c r="AV100" s="1">
        <v>1</v>
      </c>
      <c r="AW100" s="1">
        <v>6</v>
      </c>
      <c r="AX100" s="1">
        <v>8094</v>
      </c>
      <c r="AY100" s="1">
        <v>3</v>
      </c>
      <c r="AZ100" s="1">
        <v>30</v>
      </c>
      <c r="BA100" s="1"/>
      <c r="BB100" s="1">
        <v>1</v>
      </c>
      <c r="BC100" s="1">
        <v>1</v>
      </c>
      <c r="BD100" s="1">
        <v>18</v>
      </c>
      <c r="BE100" s="1">
        <v>2</v>
      </c>
      <c r="BF100" s="1">
        <v>4</v>
      </c>
      <c r="BG100" s="1"/>
      <c r="BH100" s="1"/>
      <c r="BI100" s="1">
        <v>5</v>
      </c>
      <c r="BJ100" s="1">
        <v>9</v>
      </c>
      <c r="BK100" s="1"/>
      <c r="BL100" s="1"/>
      <c r="BM100" s="1">
        <v>6</v>
      </c>
      <c r="BN100" s="1"/>
      <c r="BO100" s="1">
        <v>14</v>
      </c>
      <c r="BP100" s="1">
        <v>31</v>
      </c>
      <c r="BQ100" s="1"/>
      <c r="BR100" s="1"/>
      <c r="BS100" s="1">
        <v>9641</v>
      </c>
      <c r="BX100" s="10" t="s">
        <v>907</v>
      </c>
      <c r="BY100">
        <v>2300</v>
      </c>
      <c r="BZ100">
        <v>4731</v>
      </c>
      <c r="CA100">
        <v>4</v>
      </c>
      <c r="CB100">
        <v>7035</v>
      </c>
      <c r="CJ100" s="10" t="s">
        <v>907</v>
      </c>
      <c r="CK100">
        <v>145</v>
      </c>
      <c r="CL100">
        <v>714</v>
      </c>
      <c r="CM100">
        <v>2220</v>
      </c>
      <c r="CN100">
        <v>1013</v>
      </c>
      <c r="CO100">
        <v>7085</v>
      </c>
      <c r="CP100">
        <v>927</v>
      </c>
      <c r="CQ100">
        <v>920</v>
      </c>
      <c r="CR100">
        <v>736</v>
      </c>
      <c r="CS100">
        <v>521</v>
      </c>
      <c r="CT100">
        <v>337</v>
      </c>
      <c r="CU100">
        <v>206</v>
      </c>
      <c r="CV100">
        <v>156</v>
      </c>
      <c r="CW100">
        <v>159</v>
      </c>
      <c r="CX100">
        <v>15139</v>
      </c>
      <c r="CZ100">
        <f t="shared" si="23"/>
        <v>8098</v>
      </c>
      <c r="DA100">
        <f t="shared" si="24"/>
        <v>2583</v>
      </c>
      <c r="DB100">
        <f t="shared" si="25"/>
        <v>1220</v>
      </c>
      <c r="DC100">
        <f t="shared" si="26"/>
        <v>159</v>
      </c>
      <c r="DE100" s="10" t="s">
        <v>907</v>
      </c>
      <c r="DF100">
        <v>8104</v>
      </c>
      <c r="DG100">
        <v>7035</v>
      </c>
      <c r="DH100">
        <v>15139</v>
      </c>
    </row>
    <row r="101" spans="1:112">
      <c r="A101" s="10" t="s">
        <v>908</v>
      </c>
      <c r="B101">
        <v>12576</v>
      </c>
      <c r="C101">
        <v>18038</v>
      </c>
      <c r="D101">
        <v>30614</v>
      </c>
      <c r="N101">
        <f t="shared" si="15"/>
        <v>30614</v>
      </c>
      <c r="O101">
        <f t="shared" si="16"/>
        <v>30614</v>
      </c>
      <c r="P101">
        <f t="shared" si="17"/>
        <v>0</v>
      </c>
      <c r="Q101">
        <f t="shared" si="18"/>
        <v>0</v>
      </c>
      <c r="R101">
        <f t="shared" si="19"/>
        <v>0</v>
      </c>
      <c r="T101" s="10" t="s">
        <v>908</v>
      </c>
      <c r="U101">
        <v>532</v>
      </c>
      <c r="V101">
        <v>1934</v>
      </c>
      <c r="W101">
        <v>6299</v>
      </c>
      <c r="X101">
        <v>3010</v>
      </c>
      <c r="Y101">
        <v>10599</v>
      </c>
      <c r="Z101">
        <v>1623</v>
      </c>
      <c r="AA101">
        <v>1482</v>
      </c>
      <c r="AB101">
        <v>1326</v>
      </c>
      <c r="AC101">
        <v>1091</v>
      </c>
      <c r="AD101">
        <v>872</v>
      </c>
      <c r="AE101">
        <v>689</v>
      </c>
      <c r="AF101">
        <v>413</v>
      </c>
      <c r="AG101">
        <v>744</v>
      </c>
      <c r="AH101">
        <v>30614</v>
      </c>
      <c r="AJ101">
        <f t="shared" si="20"/>
        <v>13609</v>
      </c>
      <c r="AK101">
        <f t="shared" ref="AK101:AK130" si="27">Z101+AA101+AB101</f>
        <v>4431</v>
      </c>
      <c r="AL101">
        <f t="shared" si="21"/>
        <v>3065</v>
      </c>
      <c r="AM101">
        <f t="shared" si="22"/>
        <v>744</v>
      </c>
      <c r="AO101" s="262" t="s">
        <v>911</v>
      </c>
      <c r="AP101" s="1">
        <v>1</v>
      </c>
      <c r="AQ101" s="1">
        <v>5</v>
      </c>
      <c r="AR101" s="1">
        <v>1</v>
      </c>
      <c r="AS101" s="1">
        <v>5</v>
      </c>
      <c r="AT101" s="1">
        <v>7824</v>
      </c>
      <c r="AU101" s="1"/>
      <c r="AV101" s="1">
        <v>4</v>
      </c>
      <c r="AW101" s="1">
        <v>2</v>
      </c>
      <c r="AX101" s="1">
        <v>3557</v>
      </c>
      <c r="AY101" s="1">
        <v>1</v>
      </c>
      <c r="AZ101" s="1">
        <v>1</v>
      </c>
      <c r="BA101" s="1"/>
      <c r="BB101" s="1"/>
      <c r="BC101" s="1">
        <v>1</v>
      </c>
      <c r="BD101" s="1">
        <v>35</v>
      </c>
      <c r="BE101" s="1">
        <v>3</v>
      </c>
      <c r="BF101" s="1"/>
      <c r="BG101" s="1"/>
      <c r="BH101" s="1"/>
      <c r="BI101" s="1">
        <v>8</v>
      </c>
      <c r="BJ101" s="1">
        <v>7</v>
      </c>
      <c r="BK101" s="1">
        <v>6</v>
      </c>
      <c r="BL101" s="1"/>
      <c r="BM101" s="1">
        <v>15</v>
      </c>
      <c r="BN101" s="1"/>
      <c r="BO101" s="1">
        <v>17</v>
      </c>
      <c r="BP101" s="1">
        <v>20</v>
      </c>
      <c r="BQ101" s="1"/>
      <c r="BR101" s="1"/>
      <c r="BS101" s="1">
        <v>11513</v>
      </c>
      <c r="BX101" s="10" t="s">
        <v>908</v>
      </c>
      <c r="BY101">
        <v>597</v>
      </c>
      <c r="BZ101">
        <v>516</v>
      </c>
      <c r="CB101">
        <v>1113</v>
      </c>
      <c r="CJ101" s="10" t="s">
        <v>908</v>
      </c>
      <c r="CK101">
        <v>24</v>
      </c>
      <c r="CL101">
        <v>100</v>
      </c>
      <c r="CM101">
        <v>317</v>
      </c>
      <c r="CN101">
        <v>152</v>
      </c>
      <c r="CO101">
        <v>1319</v>
      </c>
      <c r="CP101">
        <v>170</v>
      </c>
      <c r="CQ101">
        <v>136</v>
      </c>
      <c r="CR101">
        <v>106</v>
      </c>
      <c r="CS101">
        <v>72</v>
      </c>
      <c r="CT101">
        <v>43</v>
      </c>
      <c r="CU101">
        <v>21</v>
      </c>
      <c r="CV101">
        <v>16</v>
      </c>
      <c r="CW101">
        <v>16</v>
      </c>
      <c r="CX101">
        <v>2492</v>
      </c>
      <c r="CZ101">
        <f t="shared" si="23"/>
        <v>1471</v>
      </c>
      <c r="DA101">
        <f t="shared" si="24"/>
        <v>412</v>
      </c>
      <c r="DB101">
        <f t="shared" si="25"/>
        <v>152</v>
      </c>
      <c r="DC101">
        <f t="shared" si="26"/>
        <v>16</v>
      </c>
      <c r="DE101" s="10" t="s">
        <v>908</v>
      </c>
      <c r="DF101">
        <v>1379</v>
      </c>
      <c r="DG101">
        <v>1113</v>
      </c>
      <c r="DH101">
        <v>2492</v>
      </c>
    </row>
    <row r="102" spans="1:112">
      <c r="A102" s="10" t="s">
        <v>909</v>
      </c>
      <c r="B102">
        <v>4599</v>
      </c>
      <c r="C102">
        <v>5042</v>
      </c>
      <c r="D102">
        <v>9641</v>
      </c>
      <c r="N102">
        <f t="shared" si="15"/>
        <v>9641</v>
      </c>
      <c r="O102">
        <f t="shared" si="16"/>
        <v>9641</v>
      </c>
      <c r="P102">
        <f t="shared" si="17"/>
        <v>0</v>
      </c>
      <c r="Q102">
        <f t="shared" si="18"/>
        <v>0</v>
      </c>
      <c r="R102">
        <f t="shared" si="19"/>
        <v>0</v>
      </c>
      <c r="T102" s="10" t="s">
        <v>909</v>
      </c>
      <c r="U102">
        <v>145</v>
      </c>
      <c r="V102">
        <v>478</v>
      </c>
      <c r="W102">
        <v>1273</v>
      </c>
      <c r="X102">
        <v>646</v>
      </c>
      <c r="Y102">
        <v>3464</v>
      </c>
      <c r="Z102">
        <v>485</v>
      </c>
      <c r="AA102">
        <v>570</v>
      </c>
      <c r="AB102">
        <v>613</v>
      </c>
      <c r="AC102">
        <v>551</v>
      </c>
      <c r="AD102">
        <v>428</v>
      </c>
      <c r="AE102">
        <v>341</v>
      </c>
      <c r="AF102">
        <v>242</v>
      </c>
      <c r="AG102">
        <v>405</v>
      </c>
      <c r="AH102">
        <v>9641</v>
      </c>
      <c r="AJ102">
        <f t="shared" si="20"/>
        <v>4110</v>
      </c>
      <c r="AK102">
        <f t="shared" si="27"/>
        <v>1668</v>
      </c>
      <c r="AL102">
        <f t="shared" si="21"/>
        <v>1562</v>
      </c>
      <c r="AM102">
        <f t="shared" si="22"/>
        <v>405</v>
      </c>
      <c r="AO102" s="262" t="s">
        <v>915</v>
      </c>
      <c r="AP102" s="1">
        <v>8</v>
      </c>
      <c r="AQ102" s="1">
        <v>19</v>
      </c>
      <c r="AR102" s="1"/>
      <c r="AS102" s="1">
        <v>30</v>
      </c>
      <c r="AT102" s="1">
        <v>9145</v>
      </c>
      <c r="AU102" s="1">
        <v>11</v>
      </c>
      <c r="AV102" s="1">
        <v>85</v>
      </c>
      <c r="AW102" s="1">
        <v>7</v>
      </c>
      <c r="AX102" s="1">
        <v>5154</v>
      </c>
      <c r="AY102" s="1">
        <v>5</v>
      </c>
      <c r="AZ102" s="1">
        <v>15</v>
      </c>
      <c r="BA102" s="1"/>
      <c r="BB102" s="1">
        <v>4</v>
      </c>
      <c r="BC102" s="1"/>
      <c r="BD102" s="1">
        <v>230</v>
      </c>
      <c r="BE102" s="1">
        <v>3</v>
      </c>
      <c r="BF102" s="1">
        <v>4</v>
      </c>
      <c r="BG102" s="1">
        <v>1</v>
      </c>
      <c r="BH102" s="1">
        <v>3</v>
      </c>
      <c r="BI102" s="1">
        <v>8</v>
      </c>
      <c r="BJ102" s="1">
        <v>28</v>
      </c>
      <c r="BK102" s="1"/>
      <c r="BL102" s="1">
        <v>1</v>
      </c>
      <c r="BM102" s="1">
        <v>36</v>
      </c>
      <c r="BN102" s="1"/>
      <c r="BO102" s="1">
        <v>142</v>
      </c>
      <c r="BP102" s="1">
        <v>103</v>
      </c>
      <c r="BQ102" s="1"/>
      <c r="BR102" s="1"/>
      <c r="BS102" s="1">
        <v>15042</v>
      </c>
      <c r="BX102" s="10" t="s">
        <v>909</v>
      </c>
      <c r="BY102">
        <v>631</v>
      </c>
      <c r="BZ102">
        <v>891</v>
      </c>
      <c r="CA102">
        <v>1</v>
      </c>
      <c r="CB102">
        <v>1523</v>
      </c>
      <c r="CJ102" s="10" t="s">
        <v>909</v>
      </c>
      <c r="CK102">
        <v>32</v>
      </c>
      <c r="CL102">
        <v>151</v>
      </c>
      <c r="CM102">
        <v>466</v>
      </c>
      <c r="CN102">
        <v>196</v>
      </c>
      <c r="CO102">
        <v>1506</v>
      </c>
      <c r="CP102">
        <v>207</v>
      </c>
      <c r="CQ102">
        <v>206</v>
      </c>
      <c r="CR102">
        <v>172</v>
      </c>
      <c r="CS102">
        <v>137</v>
      </c>
      <c r="CT102">
        <v>109</v>
      </c>
      <c r="CU102">
        <v>67</v>
      </c>
      <c r="CV102">
        <v>36</v>
      </c>
      <c r="CW102">
        <v>53</v>
      </c>
      <c r="CX102">
        <v>3338</v>
      </c>
      <c r="CZ102">
        <f t="shared" si="23"/>
        <v>1702</v>
      </c>
      <c r="DA102">
        <f t="shared" si="24"/>
        <v>585</v>
      </c>
      <c r="DB102">
        <f t="shared" si="25"/>
        <v>349</v>
      </c>
      <c r="DC102">
        <f t="shared" si="26"/>
        <v>53</v>
      </c>
      <c r="DE102" s="10" t="s">
        <v>909</v>
      </c>
      <c r="DF102">
        <v>1815</v>
      </c>
      <c r="DG102">
        <v>1523</v>
      </c>
      <c r="DH102">
        <v>3338</v>
      </c>
    </row>
    <row r="103" spans="1:112">
      <c r="A103" s="10" t="s">
        <v>910</v>
      </c>
      <c r="B103">
        <v>5659</v>
      </c>
      <c r="C103">
        <v>7821</v>
      </c>
      <c r="D103">
        <v>13480</v>
      </c>
      <c r="N103">
        <f t="shared" si="15"/>
        <v>13480</v>
      </c>
      <c r="O103">
        <f t="shared" si="16"/>
        <v>13480</v>
      </c>
      <c r="P103">
        <f t="shared" si="17"/>
        <v>0</v>
      </c>
      <c r="Q103">
        <f t="shared" si="18"/>
        <v>0</v>
      </c>
      <c r="R103">
        <f t="shared" si="19"/>
        <v>0</v>
      </c>
      <c r="T103" s="10" t="s">
        <v>910</v>
      </c>
      <c r="U103">
        <v>161</v>
      </c>
      <c r="V103">
        <v>677</v>
      </c>
      <c r="W103">
        <v>2034</v>
      </c>
      <c r="X103">
        <v>1099</v>
      </c>
      <c r="Y103">
        <v>4548</v>
      </c>
      <c r="Z103">
        <v>804</v>
      </c>
      <c r="AA103">
        <v>804</v>
      </c>
      <c r="AB103">
        <v>832</v>
      </c>
      <c r="AC103">
        <v>729</v>
      </c>
      <c r="AD103">
        <v>588</v>
      </c>
      <c r="AE103">
        <v>482</v>
      </c>
      <c r="AF103">
        <v>336</v>
      </c>
      <c r="AG103">
        <v>386</v>
      </c>
      <c r="AH103">
        <v>13480</v>
      </c>
      <c r="AJ103">
        <f t="shared" si="20"/>
        <v>5647</v>
      </c>
      <c r="AK103">
        <f t="shared" si="27"/>
        <v>2440</v>
      </c>
      <c r="AL103">
        <f t="shared" si="21"/>
        <v>2135</v>
      </c>
      <c r="AM103">
        <f t="shared" si="22"/>
        <v>386</v>
      </c>
      <c r="AO103" s="262" t="s">
        <v>917</v>
      </c>
      <c r="AP103" s="1">
        <v>8</v>
      </c>
      <c r="AQ103" s="1">
        <v>15</v>
      </c>
      <c r="AR103" s="1"/>
      <c r="AS103" s="1">
        <v>5</v>
      </c>
      <c r="AT103" s="1">
        <v>13525</v>
      </c>
      <c r="AU103" s="1">
        <v>2</v>
      </c>
      <c r="AV103" s="1">
        <v>102</v>
      </c>
      <c r="AW103" s="1">
        <v>16</v>
      </c>
      <c r="AX103" s="1">
        <v>9018</v>
      </c>
      <c r="AY103" s="1">
        <v>3</v>
      </c>
      <c r="AZ103" s="1">
        <v>11</v>
      </c>
      <c r="BA103" s="1"/>
      <c r="BB103" s="1"/>
      <c r="BC103" s="1">
        <v>4</v>
      </c>
      <c r="BD103" s="1">
        <v>137</v>
      </c>
      <c r="BE103" s="1">
        <v>21</v>
      </c>
      <c r="BF103" s="1">
        <v>6</v>
      </c>
      <c r="BG103" s="1">
        <v>1</v>
      </c>
      <c r="BH103" s="1">
        <v>1</v>
      </c>
      <c r="BI103" s="1">
        <v>25</v>
      </c>
      <c r="BJ103" s="1">
        <v>14</v>
      </c>
      <c r="BK103" s="1"/>
      <c r="BL103" s="1"/>
      <c r="BM103" s="1">
        <v>85</v>
      </c>
      <c r="BN103" s="1"/>
      <c r="BO103" s="1">
        <v>17</v>
      </c>
      <c r="BP103" s="1">
        <v>38</v>
      </c>
      <c r="BQ103" s="1"/>
      <c r="BR103" s="1"/>
      <c r="BS103" s="1">
        <v>23054</v>
      </c>
      <c r="BX103" s="10" t="s">
        <v>910</v>
      </c>
      <c r="BY103">
        <v>729</v>
      </c>
      <c r="BZ103">
        <v>814</v>
      </c>
      <c r="CB103">
        <v>1543</v>
      </c>
      <c r="CJ103" s="10" t="s">
        <v>910</v>
      </c>
      <c r="CK103">
        <v>27</v>
      </c>
      <c r="CL103">
        <v>124</v>
      </c>
      <c r="CM103">
        <v>459</v>
      </c>
      <c r="CN103">
        <v>218</v>
      </c>
      <c r="CO103">
        <v>1857</v>
      </c>
      <c r="CP103">
        <v>226</v>
      </c>
      <c r="CQ103">
        <v>209</v>
      </c>
      <c r="CR103">
        <v>193</v>
      </c>
      <c r="CS103">
        <v>128</v>
      </c>
      <c r="CT103">
        <v>89</v>
      </c>
      <c r="CU103">
        <v>83</v>
      </c>
      <c r="CV103">
        <v>41</v>
      </c>
      <c r="CW103">
        <v>49</v>
      </c>
      <c r="CX103">
        <v>3703</v>
      </c>
      <c r="CZ103">
        <f t="shared" si="23"/>
        <v>2075</v>
      </c>
      <c r="DA103">
        <f t="shared" si="24"/>
        <v>628</v>
      </c>
      <c r="DB103">
        <f t="shared" si="25"/>
        <v>341</v>
      </c>
      <c r="DC103">
        <f t="shared" si="26"/>
        <v>49</v>
      </c>
      <c r="DE103" s="10" t="s">
        <v>910</v>
      </c>
      <c r="DF103">
        <v>2160</v>
      </c>
      <c r="DG103">
        <v>1543</v>
      </c>
      <c r="DH103">
        <v>3703</v>
      </c>
    </row>
    <row r="104" spans="1:112">
      <c r="A104" s="10" t="s">
        <v>911</v>
      </c>
      <c r="B104">
        <v>2739</v>
      </c>
      <c r="C104">
        <v>8774</v>
      </c>
      <c r="D104">
        <v>11513</v>
      </c>
      <c r="N104">
        <f t="shared" si="15"/>
        <v>11513</v>
      </c>
      <c r="O104">
        <f t="shared" si="16"/>
        <v>11513</v>
      </c>
      <c r="P104">
        <f t="shared" si="17"/>
        <v>0</v>
      </c>
      <c r="Q104">
        <f t="shared" si="18"/>
        <v>0</v>
      </c>
      <c r="R104">
        <f t="shared" si="19"/>
        <v>0</v>
      </c>
      <c r="T104" s="10" t="s">
        <v>911</v>
      </c>
      <c r="U104">
        <v>102</v>
      </c>
      <c r="V104">
        <v>479</v>
      </c>
      <c r="W104">
        <v>1481</v>
      </c>
      <c r="X104">
        <v>815</v>
      </c>
      <c r="Y104">
        <v>4109</v>
      </c>
      <c r="Z104">
        <v>800</v>
      </c>
      <c r="AA104">
        <v>815</v>
      </c>
      <c r="AB104">
        <v>690</v>
      </c>
      <c r="AC104">
        <v>593</v>
      </c>
      <c r="AD104">
        <v>517</v>
      </c>
      <c r="AE104">
        <v>390</v>
      </c>
      <c r="AF104">
        <v>344</v>
      </c>
      <c r="AG104">
        <v>378</v>
      </c>
      <c r="AH104">
        <v>11513</v>
      </c>
      <c r="AJ104">
        <f t="shared" si="20"/>
        <v>4924</v>
      </c>
      <c r="AK104">
        <f t="shared" si="27"/>
        <v>2305</v>
      </c>
      <c r="AL104">
        <f t="shared" si="21"/>
        <v>1844</v>
      </c>
      <c r="AM104">
        <f t="shared" si="22"/>
        <v>378</v>
      </c>
      <c r="AO104" s="13" t="s">
        <v>683</v>
      </c>
      <c r="AP104" s="154">
        <v>645</v>
      </c>
      <c r="AQ104" s="154">
        <v>206</v>
      </c>
      <c r="AR104" s="154">
        <v>4</v>
      </c>
      <c r="AS104" s="154">
        <v>81</v>
      </c>
      <c r="AT104" s="154">
        <v>151760</v>
      </c>
      <c r="AU104" s="154">
        <v>4</v>
      </c>
      <c r="AV104" s="154">
        <v>216</v>
      </c>
      <c r="AW104" s="154">
        <v>65</v>
      </c>
      <c r="AX104" s="154">
        <v>48980</v>
      </c>
      <c r="AY104" s="154">
        <v>15</v>
      </c>
      <c r="AZ104" s="154">
        <v>53</v>
      </c>
      <c r="BA104" s="154">
        <v>1</v>
      </c>
      <c r="BB104" s="154">
        <v>166</v>
      </c>
      <c r="BC104" s="154">
        <v>64</v>
      </c>
      <c r="BD104" s="154">
        <v>1715</v>
      </c>
      <c r="BE104" s="154">
        <v>251</v>
      </c>
      <c r="BF104" s="154">
        <v>3850</v>
      </c>
      <c r="BG104" s="154">
        <v>9</v>
      </c>
      <c r="BH104" s="154">
        <v>20</v>
      </c>
      <c r="BI104" s="154">
        <v>260</v>
      </c>
      <c r="BJ104" s="154">
        <v>63</v>
      </c>
      <c r="BK104" s="154">
        <v>87</v>
      </c>
      <c r="BL104" s="154">
        <v>1</v>
      </c>
      <c r="BM104" s="154">
        <v>248</v>
      </c>
      <c r="BN104" s="154"/>
      <c r="BO104" s="154">
        <v>265</v>
      </c>
      <c r="BP104" s="154">
        <v>1307</v>
      </c>
      <c r="BQ104" s="154">
        <v>5</v>
      </c>
      <c r="BR104" s="154"/>
      <c r="BS104" s="1">
        <v>210341</v>
      </c>
      <c r="BX104" s="10" t="s">
        <v>911</v>
      </c>
      <c r="BY104">
        <v>600</v>
      </c>
      <c r="BZ104">
        <v>563</v>
      </c>
      <c r="CB104">
        <v>1163</v>
      </c>
      <c r="CJ104" s="10" t="s">
        <v>911</v>
      </c>
      <c r="CK104">
        <v>28</v>
      </c>
      <c r="CL104">
        <v>105</v>
      </c>
      <c r="CM104">
        <v>289</v>
      </c>
      <c r="CN104">
        <v>144</v>
      </c>
      <c r="CO104">
        <v>1320</v>
      </c>
      <c r="CP104">
        <v>161</v>
      </c>
      <c r="CQ104">
        <v>141</v>
      </c>
      <c r="CR104">
        <v>115</v>
      </c>
      <c r="CS104">
        <v>91</v>
      </c>
      <c r="CT104">
        <v>68</v>
      </c>
      <c r="CU104">
        <v>42</v>
      </c>
      <c r="CV104">
        <v>24</v>
      </c>
      <c r="CW104">
        <v>47</v>
      </c>
      <c r="CX104">
        <v>2575</v>
      </c>
      <c r="CZ104">
        <f t="shared" si="23"/>
        <v>1464</v>
      </c>
      <c r="DA104">
        <f t="shared" si="24"/>
        <v>417</v>
      </c>
      <c r="DB104">
        <f t="shared" si="25"/>
        <v>225</v>
      </c>
      <c r="DC104">
        <f t="shared" si="26"/>
        <v>47</v>
      </c>
      <c r="DE104" s="10" t="s">
        <v>911</v>
      </c>
      <c r="DF104">
        <v>1412</v>
      </c>
      <c r="DG104">
        <v>1163</v>
      </c>
      <c r="DH104">
        <v>2575</v>
      </c>
    </row>
    <row r="105" spans="1:112">
      <c r="A105" s="10" t="s">
        <v>912</v>
      </c>
      <c r="B105">
        <v>5414</v>
      </c>
      <c r="C105">
        <v>7367</v>
      </c>
      <c r="D105">
        <v>12781</v>
      </c>
      <c r="N105">
        <f t="shared" si="15"/>
        <v>12781</v>
      </c>
      <c r="O105">
        <f t="shared" si="16"/>
        <v>12781</v>
      </c>
      <c r="P105">
        <f t="shared" si="17"/>
        <v>0</v>
      </c>
      <c r="Q105">
        <f t="shared" si="18"/>
        <v>0</v>
      </c>
      <c r="R105">
        <f t="shared" si="19"/>
        <v>0</v>
      </c>
      <c r="T105" s="10" t="s">
        <v>912</v>
      </c>
      <c r="U105">
        <v>123</v>
      </c>
      <c r="V105">
        <v>440</v>
      </c>
      <c r="W105">
        <v>1508</v>
      </c>
      <c r="X105">
        <v>861</v>
      </c>
      <c r="Y105">
        <v>3860</v>
      </c>
      <c r="Z105">
        <v>704</v>
      </c>
      <c r="AA105">
        <v>842</v>
      </c>
      <c r="AB105">
        <v>950</v>
      </c>
      <c r="AC105">
        <v>984</v>
      </c>
      <c r="AD105">
        <v>851</v>
      </c>
      <c r="AE105">
        <v>632</v>
      </c>
      <c r="AF105">
        <v>463</v>
      </c>
      <c r="AG105">
        <v>563</v>
      </c>
      <c r="AH105">
        <v>12781</v>
      </c>
      <c r="AJ105">
        <f t="shared" si="20"/>
        <v>4721</v>
      </c>
      <c r="AK105">
        <f t="shared" si="27"/>
        <v>2496</v>
      </c>
      <c r="AL105">
        <f t="shared" si="21"/>
        <v>2930</v>
      </c>
      <c r="AM105">
        <f t="shared" si="22"/>
        <v>563</v>
      </c>
      <c r="AO105" s="262" t="s">
        <v>802</v>
      </c>
      <c r="AP105" s="1">
        <v>2</v>
      </c>
      <c r="AQ105" s="1">
        <v>11</v>
      </c>
      <c r="AR105" s="1"/>
      <c r="AS105" s="1"/>
      <c r="AT105" s="1">
        <v>8062</v>
      </c>
      <c r="AU105" s="1"/>
      <c r="AV105" s="1"/>
      <c r="AW105" s="1"/>
      <c r="AX105" s="1">
        <v>918</v>
      </c>
      <c r="AY105" s="1"/>
      <c r="AZ105" s="1">
        <v>1</v>
      </c>
      <c r="BA105" s="1"/>
      <c r="BB105" s="1"/>
      <c r="BC105" s="1">
        <v>28</v>
      </c>
      <c r="BD105" s="1"/>
      <c r="BE105" s="1">
        <v>13</v>
      </c>
      <c r="BF105" s="1"/>
      <c r="BG105" s="1"/>
      <c r="BH105" s="1"/>
      <c r="BI105" s="1">
        <v>11</v>
      </c>
      <c r="BJ105" s="1"/>
      <c r="BK105" s="1">
        <v>6</v>
      </c>
      <c r="BL105" s="1"/>
      <c r="BM105" s="1">
        <v>20</v>
      </c>
      <c r="BN105" s="1"/>
      <c r="BO105" s="1">
        <v>68</v>
      </c>
      <c r="BP105" s="1">
        <v>76</v>
      </c>
      <c r="BQ105" s="1">
        <v>1</v>
      </c>
      <c r="BR105" s="1"/>
      <c r="BS105" s="1">
        <v>9217</v>
      </c>
      <c r="BX105" s="10" t="s">
        <v>912</v>
      </c>
      <c r="BY105">
        <v>1112</v>
      </c>
      <c r="BZ105">
        <v>1621</v>
      </c>
      <c r="CB105">
        <v>2733</v>
      </c>
      <c r="CJ105" s="10" t="s">
        <v>912</v>
      </c>
      <c r="CK105">
        <v>49</v>
      </c>
      <c r="CL105">
        <v>176</v>
      </c>
      <c r="CM105">
        <v>644</v>
      </c>
      <c r="CN105">
        <v>369</v>
      </c>
      <c r="CO105">
        <v>2415</v>
      </c>
      <c r="CP105">
        <v>388</v>
      </c>
      <c r="CQ105">
        <v>404</v>
      </c>
      <c r="CR105">
        <v>356</v>
      </c>
      <c r="CS105">
        <v>307</v>
      </c>
      <c r="CT105">
        <v>276</v>
      </c>
      <c r="CU105">
        <v>178</v>
      </c>
      <c r="CV105">
        <v>122</v>
      </c>
      <c r="CW105">
        <v>153</v>
      </c>
      <c r="CX105">
        <v>5837</v>
      </c>
      <c r="CZ105">
        <f t="shared" si="23"/>
        <v>2784</v>
      </c>
      <c r="DA105">
        <f t="shared" si="24"/>
        <v>1148</v>
      </c>
      <c r="DB105">
        <f t="shared" si="25"/>
        <v>883</v>
      </c>
      <c r="DC105">
        <f t="shared" si="26"/>
        <v>153</v>
      </c>
      <c r="DE105" s="10" t="s">
        <v>912</v>
      </c>
      <c r="DF105">
        <v>3104</v>
      </c>
      <c r="DG105">
        <v>2733</v>
      </c>
      <c r="DH105">
        <v>5837</v>
      </c>
    </row>
    <row r="106" spans="1:112">
      <c r="A106" s="10" t="s">
        <v>913</v>
      </c>
      <c r="B106">
        <v>8147</v>
      </c>
      <c r="C106">
        <v>7895</v>
      </c>
      <c r="D106">
        <v>16042</v>
      </c>
      <c r="N106">
        <f t="shared" si="15"/>
        <v>16042</v>
      </c>
      <c r="O106">
        <f t="shared" si="16"/>
        <v>16042</v>
      </c>
      <c r="P106">
        <f t="shared" si="17"/>
        <v>0</v>
      </c>
      <c r="Q106">
        <f t="shared" si="18"/>
        <v>0</v>
      </c>
      <c r="R106">
        <f t="shared" si="19"/>
        <v>0</v>
      </c>
      <c r="T106" s="10" t="s">
        <v>913</v>
      </c>
      <c r="U106">
        <v>155</v>
      </c>
      <c r="V106">
        <v>803</v>
      </c>
      <c r="W106">
        <v>2313</v>
      </c>
      <c r="X106">
        <v>1201</v>
      </c>
      <c r="Y106">
        <v>6139</v>
      </c>
      <c r="Z106">
        <v>871</v>
      </c>
      <c r="AA106">
        <v>953</v>
      </c>
      <c r="AB106">
        <v>985</v>
      </c>
      <c r="AC106">
        <v>785</v>
      </c>
      <c r="AD106">
        <v>653</v>
      </c>
      <c r="AE106">
        <v>446</v>
      </c>
      <c r="AF106">
        <v>335</v>
      </c>
      <c r="AG106">
        <v>403</v>
      </c>
      <c r="AH106">
        <v>16042</v>
      </c>
      <c r="AJ106">
        <f t="shared" si="20"/>
        <v>7340</v>
      </c>
      <c r="AK106">
        <f t="shared" si="27"/>
        <v>2809</v>
      </c>
      <c r="AL106">
        <f t="shared" si="21"/>
        <v>2219</v>
      </c>
      <c r="AM106">
        <f t="shared" si="22"/>
        <v>403</v>
      </c>
      <c r="AO106" s="262" t="s">
        <v>804</v>
      </c>
      <c r="AP106" s="1">
        <v>39</v>
      </c>
      <c r="AQ106" s="1">
        <v>48</v>
      </c>
      <c r="AR106" s="1"/>
      <c r="AS106" s="1">
        <v>19</v>
      </c>
      <c r="AT106" s="1">
        <v>23480</v>
      </c>
      <c r="AU106" s="1">
        <v>2</v>
      </c>
      <c r="AV106" s="1">
        <v>3</v>
      </c>
      <c r="AW106" s="1">
        <v>12</v>
      </c>
      <c r="AX106" s="1">
        <v>3550</v>
      </c>
      <c r="AY106" s="1">
        <v>4</v>
      </c>
      <c r="AZ106" s="1">
        <v>1</v>
      </c>
      <c r="BA106" s="1">
        <v>1</v>
      </c>
      <c r="BB106" s="1">
        <v>16</v>
      </c>
      <c r="BC106" s="1">
        <v>5</v>
      </c>
      <c r="BD106" s="1">
        <v>306</v>
      </c>
      <c r="BE106" s="1">
        <v>32</v>
      </c>
      <c r="BF106" s="1">
        <v>165</v>
      </c>
      <c r="BG106" s="1">
        <v>1</v>
      </c>
      <c r="BH106" s="1">
        <v>3</v>
      </c>
      <c r="BI106" s="1">
        <v>39</v>
      </c>
      <c r="BJ106" s="1">
        <v>5</v>
      </c>
      <c r="BK106" s="1">
        <v>9</v>
      </c>
      <c r="BL106" s="1"/>
      <c r="BM106" s="1">
        <v>25</v>
      </c>
      <c r="BN106" s="1"/>
      <c r="BO106" s="1">
        <v>44</v>
      </c>
      <c r="BP106" s="1">
        <v>285</v>
      </c>
      <c r="BQ106" s="1"/>
      <c r="BR106" s="1"/>
      <c r="BS106" s="1">
        <v>28094</v>
      </c>
      <c r="BX106" s="10" t="s">
        <v>913</v>
      </c>
      <c r="BY106">
        <v>3903</v>
      </c>
      <c r="BZ106">
        <v>6578</v>
      </c>
      <c r="CA106">
        <v>16</v>
      </c>
      <c r="CB106">
        <v>10497</v>
      </c>
      <c r="CJ106" s="10" t="s">
        <v>913</v>
      </c>
      <c r="CK106">
        <v>217</v>
      </c>
      <c r="CL106">
        <v>1064</v>
      </c>
      <c r="CM106">
        <v>3257</v>
      </c>
      <c r="CN106">
        <v>1502</v>
      </c>
      <c r="CO106">
        <v>10588</v>
      </c>
      <c r="CP106">
        <v>1409</v>
      </c>
      <c r="CQ106">
        <v>1314</v>
      </c>
      <c r="CR106">
        <v>1038</v>
      </c>
      <c r="CS106">
        <v>716</v>
      </c>
      <c r="CT106">
        <v>473</v>
      </c>
      <c r="CU106">
        <v>288</v>
      </c>
      <c r="CV106">
        <v>199</v>
      </c>
      <c r="CW106">
        <v>189</v>
      </c>
      <c r="CX106">
        <v>22254</v>
      </c>
      <c r="CZ106">
        <f t="shared" si="23"/>
        <v>12090</v>
      </c>
      <c r="DA106">
        <f t="shared" si="24"/>
        <v>3761</v>
      </c>
      <c r="DB106">
        <f t="shared" si="25"/>
        <v>1676</v>
      </c>
      <c r="DC106">
        <f t="shared" si="26"/>
        <v>189</v>
      </c>
      <c r="DE106" s="10" t="s">
        <v>913</v>
      </c>
      <c r="DF106">
        <v>11757</v>
      </c>
      <c r="DG106">
        <v>10497</v>
      </c>
      <c r="DH106">
        <v>22254</v>
      </c>
    </row>
    <row r="107" spans="1:112">
      <c r="A107" s="10" t="s">
        <v>914</v>
      </c>
      <c r="B107">
        <v>2826</v>
      </c>
      <c r="C107">
        <v>3348</v>
      </c>
      <c r="D107">
        <v>6174</v>
      </c>
      <c r="N107">
        <f t="shared" si="15"/>
        <v>6174</v>
      </c>
      <c r="O107">
        <f t="shared" si="16"/>
        <v>6174</v>
      </c>
      <c r="P107">
        <f t="shared" si="17"/>
        <v>0</v>
      </c>
      <c r="Q107">
        <f t="shared" si="18"/>
        <v>0</v>
      </c>
      <c r="R107">
        <f t="shared" si="19"/>
        <v>0</v>
      </c>
      <c r="T107" s="10" t="s">
        <v>914</v>
      </c>
      <c r="U107">
        <v>55</v>
      </c>
      <c r="V107">
        <v>232</v>
      </c>
      <c r="W107">
        <v>797</v>
      </c>
      <c r="X107">
        <v>420</v>
      </c>
      <c r="Y107">
        <v>2005</v>
      </c>
      <c r="Z107">
        <v>366</v>
      </c>
      <c r="AA107">
        <v>450</v>
      </c>
      <c r="AB107">
        <v>451</v>
      </c>
      <c r="AC107">
        <v>395</v>
      </c>
      <c r="AD107">
        <v>331</v>
      </c>
      <c r="AE107">
        <v>258</v>
      </c>
      <c r="AF107">
        <v>183</v>
      </c>
      <c r="AG107">
        <v>231</v>
      </c>
      <c r="AH107">
        <v>6174</v>
      </c>
      <c r="AJ107">
        <f t="shared" si="20"/>
        <v>2425</v>
      </c>
      <c r="AK107">
        <f t="shared" si="27"/>
        <v>1267</v>
      </c>
      <c r="AL107">
        <f t="shared" si="21"/>
        <v>1167</v>
      </c>
      <c r="AM107">
        <f t="shared" si="22"/>
        <v>231</v>
      </c>
      <c r="AO107" s="262" t="s">
        <v>807</v>
      </c>
      <c r="AP107" s="1">
        <v>23</v>
      </c>
      <c r="AQ107" s="1">
        <v>8</v>
      </c>
      <c r="AR107" s="1"/>
      <c r="AS107" s="1"/>
      <c r="AT107" s="1">
        <v>1891</v>
      </c>
      <c r="AU107" s="1"/>
      <c r="AV107" s="1"/>
      <c r="AW107" s="1"/>
      <c r="AX107" s="1">
        <v>598</v>
      </c>
      <c r="AY107" s="1"/>
      <c r="AZ107" s="1">
        <v>2</v>
      </c>
      <c r="BA107" s="1"/>
      <c r="BB107" s="1"/>
      <c r="BC107" s="1"/>
      <c r="BD107" s="1">
        <v>2</v>
      </c>
      <c r="BE107" s="1"/>
      <c r="BF107" s="1"/>
      <c r="BG107" s="1"/>
      <c r="BH107" s="1"/>
      <c r="BI107" s="1">
        <v>3</v>
      </c>
      <c r="BJ107" s="1">
        <v>1</v>
      </c>
      <c r="BK107" s="1">
        <v>8</v>
      </c>
      <c r="BL107" s="1"/>
      <c r="BM107" s="1">
        <v>9</v>
      </c>
      <c r="BN107" s="1"/>
      <c r="BO107" s="1">
        <v>6</v>
      </c>
      <c r="BP107" s="1">
        <v>11</v>
      </c>
      <c r="BQ107" s="1"/>
      <c r="BR107" s="1"/>
      <c r="BS107" s="1">
        <v>2562</v>
      </c>
      <c r="BX107" s="10" t="s">
        <v>914</v>
      </c>
      <c r="BY107">
        <v>262</v>
      </c>
      <c r="BZ107">
        <v>417</v>
      </c>
      <c r="CB107">
        <v>679</v>
      </c>
      <c r="CJ107" s="10" t="s">
        <v>914</v>
      </c>
      <c r="CK107">
        <v>13</v>
      </c>
      <c r="CL107">
        <v>64</v>
      </c>
      <c r="CM107">
        <v>208</v>
      </c>
      <c r="CN107">
        <v>91</v>
      </c>
      <c r="CO107">
        <v>742</v>
      </c>
      <c r="CP107">
        <v>103</v>
      </c>
      <c r="CQ107">
        <v>83</v>
      </c>
      <c r="CR107">
        <v>77</v>
      </c>
      <c r="CS107">
        <v>55</v>
      </c>
      <c r="CT107">
        <v>52</v>
      </c>
      <c r="CU107">
        <v>33</v>
      </c>
      <c r="CV107">
        <v>20</v>
      </c>
      <c r="CW107">
        <v>27</v>
      </c>
      <c r="CX107">
        <v>1568</v>
      </c>
      <c r="CZ107">
        <f t="shared" si="23"/>
        <v>833</v>
      </c>
      <c r="DA107">
        <f t="shared" si="24"/>
        <v>263</v>
      </c>
      <c r="DB107">
        <f t="shared" si="25"/>
        <v>160</v>
      </c>
      <c r="DC107">
        <f t="shared" si="26"/>
        <v>27</v>
      </c>
      <c r="DE107" s="10" t="s">
        <v>914</v>
      </c>
      <c r="DF107">
        <v>889</v>
      </c>
      <c r="DG107">
        <v>679</v>
      </c>
      <c r="DH107">
        <v>1568</v>
      </c>
    </row>
    <row r="108" spans="1:112">
      <c r="A108" s="10" t="s">
        <v>915</v>
      </c>
      <c r="B108">
        <v>9031</v>
      </c>
      <c r="C108">
        <v>6011</v>
      </c>
      <c r="D108">
        <v>15042</v>
      </c>
      <c r="N108">
        <f t="shared" si="15"/>
        <v>15042</v>
      </c>
      <c r="O108">
        <f t="shared" si="16"/>
        <v>15042</v>
      </c>
      <c r="P108">
        <f t="shared" si="17"/>
        <v>0</v>
      </c>
      <c r="Q108">
        <f t="shared" si="18"/>
        <v>0</v>
      </c>
      <c r="R108">
        <f t="shared" si="19"/>
        <v>0</v>
      </c>
      <c r="T108" s="10" t="s">
        <v>915</v>
      </c>
      <c r="U108">
        <v>229</v>
      </c>
      <c r="V108">
        <v>1026</v>
      </c>
      <c r="W108">
        <v>2519</v>
      </c>
      <c r="X108">
        <v>1179</v>
      </c>
      <c r="Y108">
        <v>5109</v>
      </c>
      <c r="Z108">
        <v>867</v>
      </c>
      <c r="AA108">
        <v>917</v>
      </c>
      <c r="AB108">
        <v>859</v>
      </c>
      <c r="AC108">
        <v>694</v>
      </c>
      <c r="AD108">
        <v>529</v>
      </c>
      <c r="AE108">
        <v>440</v>
      </c>
      <c r="AF108">
        <v>296</v>
      </c>
      <c r="AG108">
        <v>378</v>
      </c>
      <c r="AH108">
        <v>15042</v>
      </c>
      <c r="AJ108">
        <f t="shared" si="20"/>
        <v>6288</v>
      </c>
      <c r="AK108">
        <f t="shared" si="27"/>
        <v>2643</v>
      </c>
      <c r="AL108">
        <f t="shared" si="21"/>
        <v>1959</v>
      </c>
      <c r="AM108">
        <f t="shared" si="22"/>
        <v>378</v>
      </c>
      <c r="AO108" s="262" t="s">
        <v>827</v>
      </c>
      <c r="AP108" s="1">
        <v>1</v>
      </c>
      <c r="AQ108" s="1">
        <v>2</v>
      </c>
      <c r="AR108" s="1"/>
      <c r="AS108" s="1"/>
      <c r="AT108" s="1">
        <v>4614</v>
      </c>
      <c r="AU108" s="1"/>
      <c r="AV108" s="1"/>
      <c r="AW108" s="1"/>
      <c r="AX108" s="1">
        <v>1585</v>
      </c>
      <c r="AY108" s="1">
        <v>1</v>
      </c>
      <c r="AZ108" s="1">
        <v>2</v>
      </c>
      <c r="BA108" s="1"/>
      <c r="BB108" s="1"/>
      <c r="BC108" s="1"/>
      <c r="BD108" s="1">
        <v>2</v>
      </c>
      <c r="BE108" s="1">
        <v>2</v>
      </c>
      <c r="BF108" s="1">
        <v>4</v>
      </c>
      <c r="BG108" s="1"/>
      <c r="BH108" s="1"/>
      <c r="BI108" s="1">
        <v>5</v>
      </c>
      <c r="BJ108" s="1">
        <v>2</v>
      </c>
      <c r="BK108" s="1"/>
      <c r="BL108" s="1"/>
      <c r="BM108" s="1">
        <v>6</v>
      </c>
      <c r="BN108" s="1"/>
      <c r="BO108" s="1">
        <v>6</v>
      </c>
      <c r="BP108" s="1">
        <v>27</v>
      </c>
      <c r="BQ108" s="1"/>
      <c r="BR108" s="1"/>
      <c r="BS108" s="1">
        <v>6259</v>
      </c>
      <c r="BX108" s="10" t="s">
        <v>915</v>
      </c>
      <c r="BY108">
        <v>3700</v>
      </c>
      <c r="BZ108">
        <v>3826</v>
      </c>
      <c r="CA108">
        <v>13</v>
      </c>
      <c r="CB108">
        <v>7539</v>
      </c>
      <c r="CJ108" s="10" t="s">
        <v>915</v>
      </c>
      <c r="CK108">
        <v>225</v>
      </c>
      <c r="CL108">
        <v>882</v>
      </c>
      <c r="CM108">
        <v>2043</v>
      </c>
      <c r="CN108">
        <v>856</v>
      </c>
      <c r="CO108">
        <v>6442</v>
      </c>
      <c r="CP108">
        <v>762</v>
      </c>
      <c r="CQ108">
        <v>770</v>
      </c>
      <c r="CR108">
        <v>688</v>
      </c>
      <c r="CS108">
        <v>508</v>
      </c>
      <c r="CT108">
        <v>451</v>
      </c>
      <c r="CU108">
        <v>307</v>
      </c>
      <c r="CV108">
        <v>200</v>
      </c>
      <c r="CW108">
        <v>237</v>
      </c>
      <c r="CX108">
        <v>14371</v>
      </c>
      <c r="CZ108">
        <f t="shared" si="23"/>
        <v>7298</v>
      </c>
      <c r="DA108">
        <f t="shared" si="24"/>
        <v>2220</v>
      </c>
      <c r="DB108">
        <f t="shared" si="25"/>
        <v>1466</v>
      </c>
      <c r="DC108">
        <f t="shared" si="26"/>
        <v>237</v>
      </c>
      <c r="DE108" s="10" t="s">
        <v>915</v>
      </c>
      <c r="DF108">
        <v>6832</v>
      </c>
      <c r="DG108">
        <v>7539</v>
      </c>
      <c r="DH108">
        <v>14371</v>
      </c>
    </row>
    <row r="109" spans="1:112">
      <c r="A109" s="10" t="s">
        <v>916</v>
      </c>
      <c r="B109">
        <v>19052</v>
      </c>
      <c r="C109">
        <v>5346</v>
      </c>
      <c r="D109">
        <v>24398</v>
      </c>
      <c r="N109">
        <f t="shared" si="15"/>
        <v>24398</v>
      </c>
      <c r="O109">
        <f t="shared" si="16"/>
        <v>24398</v>
      </c>
      <c r="P109">
        <f t="shared" si="17"/>
        <v>0</v>
      </c>
      <c r="Q109">
        <f t="shared" si="18"/>
        <v>0</v>
      </c>
      <c r="R109">
        <f t="shared" si="19"/>
        <v>0</v>
      </c>
      <c r="T109" s="10" t="s">
        <v>916</v>
      </c>
      <c r="U109">
        <v>475</v>
      </c>
      <c r="V109">
        <v>1753</v>
      </c>
      <c r="W109">
        <v>4484</v>
      </c>
      <c r="X109">
        <v>2234</v>
      </c>
      <c r="Y109">
        <v>8677</v>
      </c>
      <c r="Z109">
        <v>1296</v>
      </c>
      <c r="AA109">
        <v>1249</v>
      </c>
      <c r="AB109">
        <v>1280</v>
      </c>
      <c r="AC109">
        <v>1035</v>
      </c>
      <c r="AD109">
        <v>735</v>
      </c>
      <c r="AE109">
        <v>471</v>
      </c>
      <c r="AF109">
        <v>306</v>
      </c>
      <c r="AG109">
        <v>403</v>
      </c>
      <c r="AH109">
        <v>24398</v>
      </c>
      <c r="AJ109">
        <f t="shared" si="20"/>
        <v>10911</v>
      </c>
      <c r="AK109">
        <f t="shared" si="27"/>
        <v>3825</v>
      </c>
      <c r="AL109">
        <f t="shared" si="21"/>
        <v>2547</v>
      </c>
      <c r="AM109">
        <f t="shared" si="22"/>
        <v>403</v>
      </c>
      <c r="AO109" s="262" t="s">
        <v>828</v>
      </c>
      <c r="AP109" s="1">
        <v>8</v>
      </c>
      <c r="AQ109" s="1">
        <v>2</v>
      </c>
      <c r="AR109" s="1"/>
      <c r="AS109" s="1"/>
      <c r="AT109" s="1">
        <v>4473</v>
      </c>
      <c r="AU109" s="1"/>
      <c r="AV109" s="1"/>
      <c r="AW109" s="1"/>
      <c r="AX109" s="1">
        <v>9404</v>
      </c>
      <c r="AY109" s="1"/>
      <c r="AZ109" s="1">
        <v>2</v>
      </c>
      <c r="BA109" s="1"/>
      <c r="BB109" s="1"/>
      <c r="BC109" s="1"/>
      <c r="BD109" s="1">
        <v>1</v>
      </c>
      <c r="BE109" s="1">
        <v>7</v>
      </c>
      <c r="BF109" s="1"/>
      <c r="BG109" s="1"/>
      <c r="BH109" s="1"/>
      <c r="BI109" s="1">
        <v>7</v>
      </c>
      <c r="BJ109" s="1">
        <v>1</v>
      </c>
      <c r="BK109" s="1"/>
      <c r="BL109" s="1"/>
      <c r="BM109" s="1">
        <v>5</v>
      </c>
      <c r="BN109" s="1"/>
      <c r="BO109" s="1">
        <v>2</v>
      </c>
      <c r="BP109" s="1">
        <v>12</v>
      </c>
      <c r="BQ109" s="1">
        <v>2</v>
      </c>
      <c r="BR109" s="1"/>
      <c r="BS109" s="1">
        <v>13926</v>
      </c>
      <c r="BX109" s="10" t="s">
        <v>916</v>
      </c>
      <c r="BY109">
        <v>2273</v>
      </c>
      <c r="BZ109">
        <v>3757</v>
      </c>
      <c r="CA109">
        <v>2</v>
      </c>
      <c r="CB109">
        <v>6032</v>
      </c>
      <c r="CJ109" s="10" t="s">
        <v>916</v>
      </c>
      <c r="CK109">
        <v>138</v>
      </c>
      <c r="CL109">
        <v>691</v>
      </c>
      <c r="CM109">
        <v>1899</v>
      </c>
      <c r="CN109">
        <v>908</v>
      </c>
      <c r="CO109">
        <v>8379</v>
      </c>
      <c r="CP109">
        <v>835</v>
      </c>
      <c r="CQ109">
        <v>751</v>
      </c>
      <c r="CR109">
        <v>626</v>
      </c>
      <c r="CS109">
        <v>411</v>
      </c>
      <c r="CT109">
        <v>237</v>
      </c>
      <c r="CU109">
        <v>139</v>
      </c>
      <c r="CV109">
        <v>78</v>
      </c>
      <c r="CW109">
        <v>104</v>
      </c>
      <c r="CX109">
        <v>15196</v>
      </c>
      <c r="CZ109">
        <f t="shared" si="23"/>
        <v>9287</v>
      </c>
      <c r="DA109">
        <f t="shared" si="24"/>
        <v>2212</v>
      </c>
      <c r="DB109">
        <f t="shared" si="25"/>
        <v>865</v>
      </c>
      <c r="DC109">
        <f t="shared" si="26"/>
        <v>104</v>
      </c>
      <c r="DE109" s="10" t="s">
        <v>916</v>
      </c>
      <c r="DF109">
        <v>9164</v>
      </c>
      <c r="DG109">
        <v>6032</v>
      </c>
      <c r="DH109">
        <v>15196</v>
      </c>
    </row>
    <row r="110" spans="1:112">
      <c r="A110" s="10" t="s">
        <v>917</v>
      </c>
      <c r="B110">
        <v>10236</v>
      </c>
      <c r="C110">
        <v>12818</v>
      </c>
      <c r="D110">
        <v>23054</v>
      </c>
      <c r="N110">
        <f t="shared" si="15"/>
        <v>23054</v>
      </c>
      <c r="O110">
        <f t="shared" si="16"/>
        <v>23054</v>
      </c>
      <c r="P110">
        <f t="shared" si="17"/>
        <v>0</v>
      </c>
      <c r="Q110">
        <f t="shared" si="18"/>
        <v>0</v>
      </c>
      <c r="R110">
        <f t="shared" si="19"/>
        <v>0</v>
      </c>
      <c r="T110" s="10" t="s">
        <v>917</v>
      </c>
      <c r="U110">
        <v>348</v>
      </c>
      <c r="V110">
        <v>1274</v>
      </c>
      <c r="W110">
        <v>3309</v>
      </c>
      <c r="X110">
        <v>1812</v>
      </c>
      <c r="Y110">
        <v>8077</v>
      </c>
      <c r="Z110">
        <v>1283</v>
      </c>
      <c r="AA110">
        <v>1307</v>
      </c>
      <c r="AB110">
        <v>1355</v>
      </c>
      <c r="AC110">
        <v>1233</v>
      </c>
      <c r="AD110">
        <v>1017</v>
      </c>
      <c r="AE110">
        <v>796</v>
      </c>
      <c r="AF110">
        <v>529</v>
      </c>
      <c r="AG110">
        <v>714</v>
      </c>
      <c r="AH110">
        <v>23054</v>
      </c>
      <c r="AJ110">
        <f t="shared" si="20"/>
        <v>9889</v>
      </c>
      <c r="AK110">
        <f t="shared" si="27"/>
        <v>3945</v>
      </c>
      <c r="AL110">
        <f t="shared" si="21"/>
        <v>3575</v>
      </c>
      <c r="AM110">
        <f t="shared" si="22"/>
        <v>714</v>
      </c>
      <c r="AO110" s="262" t="s">
        <v>830</v>
      </c>
      <c r="AP110" s="1">
        <v>52</v>
      </c>
      <c r="AQ110" s="1">
        <v>9</v>
      </c>
      <c r="AR110" s="1">
        <v>2</v>
      </c>
      <c r="AS110" s="1">
        <v>8</v>
      </c>
      <c r="AT110" s="1">
        <v>15047</v>
      </c>
      <c r="AU110" s="1"/>
      <c r="AV110" s="1">
        <v>2</v>
      </c>
      <c r="AW110" s="1">
        <v>16</v>
      </c>
      <c r="AX110" s="1">
        <v>3051</v>
      </c>
      <c r="AY110" s="1">
        <v>1</v>
      </c>
      <c r="AZ110" s="1">
        <v>3</v>
      </c>
      <c r="BA110" s="1"/>
      <c r="BB110" s="1"/>
      <c r="BC110" s="1">
        <v>4</v>
      </c>
      <c r="BD110" s="1">
        <v>109</v>
      </c>
      <c r="BE110" s="1">
        <v>46</v>
      </c>
      <c r="BF110" s="1">
        <v>177</v>
      </c>
      <c r="BG110" s="1"/>
      <c r="BH110" s="1">
        <v>12</v>
      </c>
      <c r="BI110" s="1">
        <v>45</v>
      </c>
      <c r="BJ110" s="1"/>
      <c r="BK110" s="1">
        <v>1</v>
      </c>
      <c r="BL110" s="1"/>
      <c r="BM110" s="1">
        <v>37</v>
      </c>
      <c r="BN110" s="1"/>
      <c r="BO110" s="1">
        <v>18</v>
      </c>
      <c r="BP110" s="1">
        <v>102</v>
      </c>
      <c r="BQ110" s="1"/>
      <c r="BR110" s="1"/>
      <c r="BS110" s="1">
        <v>18742</v>
      </c>
      <c r="BX110" s="10" t="s">
        <v>917</v>
      </c>
      <c r="BY110">
        <v>1482</v>
      </c>
      <c r="BZ110">
        <v>1700</v>
      </c>
      <c r="CA110">
        <v>1</v>
      </c>
      <c r="CB110">
        <v>3183</v>
      </c>
      <c r="CJ110" s="10" t="s">
        <v>917</v>
      </c>
      <c r="CK110">
        <v>72</v>
      </c>
      <c r="CL110">
        <v>303</v>
      </c>
      <c r="CM110">
        <v>804</v>
      </c>
      <c r="CN110">
        <v>451</v>
      </c>
      <c r="CO110">
        <v>3433</v>
      </c>
      <c r="CP110">
        <v>414</v>
      </c>
      <c r="CQ110">
        <v>419</v>
      </c>
      <c r="CR110">
        <v>396</v>
      </c>
      <c r="CS110">
        <v>301</v>
      </c>
      <c r="CT110">
        <v>203</v>
      </c>
      <c r="CU110">
        <v>128</v>
      </c>
      <c r="CV110">
        <v>85</v>
      </c>
      <c r="CW110">
        <v>132</v>
      </c>
      <c r="CX110">
        <v>7141</v>
      </c>
      <c r="CZ110">
        <f t="shared" si="23"/>
        <v>3884</v>
      </c>
      <c r="DA110">
        <f t="shared" si="24"/>
        <v>1229</v>
      </c>
      <c r="DB110">
        <f t="shared" si="25"/>
        <v>717</v>
      </c>
      <c r="DC110">
        <f t="shared" si="26"/>
        <v>132</v>
      </c>
      <c r="DE110" s="10" t="s">
        <v>917</v>
      </c>
      <c r="DF110">
        <v>3958</v>
      </c>
      <c r="DG110">
        <v>3183</v>
      </c>
      <c r="DH110">
        <v>7141</v>
      </c>
    </row>
    <row r="111" spans="1:112">
      <c r="A111" s="10" t="s">
        <v>918</v>
      </c>
      <c r="B111">
        <v>3750</v>
      </c>
      <c r="C111">
        <v>4074</v>
      </c>
      <c r="D111">
        <v>7824</v>
      </c>
      <c r="N111">
        <f t="shared" si="15"/>
        <v>7824</v>
      </c>
      <c r="O111">
        <f t="shared" si="16"/>
        <v>7824</v>
      </c>
      <c r="P111">
        <f t="shared" si="17"/>
        <v>0</v>
      </c>
      <c r="Q111">
        <f t="shared" si="18"/>
        <v>0</v>
      </c>
      <c r="R111">
        <f t="shared" si="19"/>
        <v>0</v>
      </c>
      <c r="T111" s="10" t="s">
        <v>918</v>
      </c>
      <c r="U111">
        <v>105</v>
      </c>
      <c r="V111">
        <v>400</v>
      </c>
      <c r="W111">
        <v>1025</v>
      </c>
      <c r="X111">
        <v>549</v>
      </c>
      <c r="Y111">
        <v>2646</v>
      </c>
      <c r="Z111">
        <v>472</v>
      </c>
      <c r="AA111">
        <v>500</v>
      </c>
      <c r="AB111">
        <v>531</v>
      </c>
      <c r="AC111">
        <v>466</v>
      </c>
      <c r="AD111">
        <v>377</v>
      </c>
      <c r="AE111">
        <v>279</v>
      </c>
      <c r="AF111">
        <v>200</v>
      </c>
      <c r="AG111">
        <v>274</v>
      </c>
      <c r="AH111">
        <v>7824</v>
      </c>
      <c r="AJ111">
        <f t="shared" si="20"/>
        <v>3195</v>
      </c>
      <c r="AK111">
        <f t="shared" si="27"/>
        <v>1503</v>
      </c>
      <c r="AL111">
        <f t="shared" si="21"/>
        <v>1322</v>
      </c>
      <c r="AM111">
        <f t="shared" si="22"/>
        <v>274</v>
      </c>
      <c r="AO111" s="262" t="s">
        <v>840</v>
      </c>
      <c r="AP111" s="1"/>
      <c r="AQ111" s="1"/>
      <c r="AR111" s="1"/>
      <c r="AS111" s="1">
        <v>3</v>
      </c>
      <c r="AT111" s="1">
        <v>3144</v>
      </c>
      <c r="AU111" s="1"/>
      <c r="AV111" s="1"/>
      <c r="AW111" s="1">
        <v>2</v>
      </c>
      <c r="AX111" s="1">
        <v>291</v>
      </c>
      <c r="AY111" s="1"/>
      <c r="AZ111" s="1">
        <v>1</v>
      </c>
      <c r="BA111" s="1"/>
      <c r="BB111" s="1"/>
      <c r="BC111" s="1"/>
      <c r="BD111" s="1"/>
      <c r="BE111" s="1">
        <v>8</v>
      </c>
      <c r="BF111" s="1"/>
      <c r="BG111" s="1"/>
      <c r="BH111" s="1"/>
      <c r="BI111" s="1">
        <v>6</v>
      </c>
      <c r="BJ111" s="1"/>
      <c r="BK111" s="1">
        <v>1</v>
      </c>
      <c r="BL111" s="1"/>
      <c r="BM111" s="1">
        <v>3</v>
      </c>
      <c r="BN111" s="1"/>
      <c r="BO111" s="1">
        <v>6</v>
      </c>
      <c r="BP111" s="1">
        <v>18</v>
      </c>
      <c r="BQ111" s="1"/>
      <c r="BR111" s="1"/>
      <c r="BS111" s="1">
        <v>3483</v>
      </c>
      <c r="BX111" s="10" t="s">
        <v>918</v>
      </c>
      <c r="BY111">
        <v>574</v>
      </c>
      <c r="BZ111">
        <v>711</v>
      </c>
      <c r="CA111">
        <v>1</v>
      </c>
      <c r="CB111">
        <v>1286</v>
      </c>
      <c r="CJ111" s="10" t="s">
        <v>918</v>
      </c>
      <c r="CK111">
        <v>25</v>
      </c>
      <c r="CL111">
        <v>116</v>
      </c>
      <c r="CM111">
        <v>316</v>
      </c>
      <c r="CN111">
        <v>147</v>
      </c>
      <c r="CO111">
        <v>1435</v>
      </c>
      <c r="CP111">
        <v>199</v>
      </c>
      <c r="CQ111">
        <v>209</v>
      </c>
      <c r="CR111">
        <v>194</v>
      </c>
      <c r="CS111">
        <v>145</v>
      </c>
      <c r="CT111">
        <v>90</v>
      </c>
      <c r="CU111">
        <v>67</v>
      </c>
      <c r="CV111">
        <v>46</v>
      </c>
      <c r="CW111">
        <v>50</v>
      </c>
      <c r="CX111">
        <v>3039</v>
      </c>
      <c r="CZ111">
        <f t="shared" si="23"/>
        <v>1582</v>
      </c>
      <c r="DA111">
        <f t="shared" si="24"/>
        <v>602</v>
      </c>
      <c r="DB111">
        <f t="shared" si="25"/>
        <v>348</v>
      </c>
      <c r="DC111">
        <f t="shared" si="26"/>
        <v>50</v>
      </c>
      <c r="DE111" s="10" t="s">
        <v>918</v>
      </c>
      <c r="DF111">
        <v>1753</v>
      </c>
      <c r="DG111">
        <v>1286</v>
      </c>
      <c r="DH111">
        <v>3039</v>
      </c>
    </row>
    <row r="112" spans="1:112">
      <c r="A112" s="10" t="s">
        <v>919</v>
      </c>
      <c r="B112">
        <v>3950</v>
      </c>
      <c r="C112">
        <v>5237</v>
      </c>
      <c r="D112">
        <v>9187</v>
      </c>
      <c r="N112">
        <f t="shared" si="15"/>
        <v>9187</v>
      </c>
      <c r="O112">
        <f t="shared" si="16"/>
        <v>9187</v>
      </c>
      <c r="P112">
        <f t="shared" si="17"/>
        <v>0</v>
      </c>
      <c r="Q112">
        <f t="shared" si="18"/>
        <v>0</v>
      </c>
      <c r="R112">
        <f t="shared" si="19"/>
        <v>0</v>
      </c>
      <c r="T112" s="10" t="s">
        <v>919</v>
      </c>
      <c r="U112">
        <v>67</v>
      </c>
      <c r="V112">
        <v>371</v>
      </c>
      <c r="W112">
        <v>1086</v>
      </c>
      <c r="X112">
        <v>617</v>
      </c>
      <c r="Y112">
        <v>2745</v>
      </c>
      <c r="Z112">
        <v>581</v>
      </c>
      <c r="AA112">
        <v>644</v>
      </c>
      <c r="AB112">
        <v>686</v>
      </c>
      <c r="AC112">
        <v>629</v>
      </c>
      <c r="AD112">
        <v>529</v>
      </c>
      <c r="AE112">
        <v>467</v>
      </c>
      <c r="AF112">
        <v>328</v>
      </c>
      <c r="AG112">
        <v>437</v>
      </c>
      <c r="AH112">
        <v>9187</v>
      </c>
      <c r="AJ112">
        <f t="shared" si="20"/>
        <v>3362</v>
      </c>
      <c r="AK112">
        <f t="shared" si="27"/>
        <v>1911</v>
      </c>
      <c r="AL112">
        <f t="shared" si="21"/>
        <v>1953</v>
      </c>
      <c r="AM112">
        <f t="shared" si="22"/>
        <v>437</v>
      </c>
      <c r="AO112" s="262" t="s">
        <v>850</v>
      </c>
      <c r="AP112" s="1">
        <v>83</v>
      </c>
      <c r="AQ112" s="1">
        <v>17</v>
      </c>
      <c r="AR112" s="1"/>
      <c r="AS112" s="1">
        <v>11</v>
      </c>
      <c r="AT112" s="1">
        <v>10762</v>
      </c>
      <c r="AU112" s="1"/>
      <c r="AV112" s="1">
        <v>45</v>
      </c>
      <c r="AW112" s="1">
        <v>6</v>
      </c>
      <c r="AX112" s="1">
        <v>2213</v>
      </c>
      <c r="AY112" s="1">
        <v>1</v>
      </c>
      <c r="AZ112" s="1">
        <v>3</v>
      </c>
      <c r="BA112" s="1"/>
      <c r="BB112" s="1">
        <v>63</v>
      </c>
      <c r="BC112" s="1">
        <v>3</v>
      </c>
      <c r="BD112" s="1">
        <v>8</v>
      </c>
      <c r="BE112" s="1">
        <v>18</v>
      </c>
      <c r="BF112" s="1">
        <v>10</v>
      </c>
      <c r="BG112" s="1"/>
      <c r="BH112" s="1"/>
      <c r="BI112" s="1">
        <v>16</v>
      </c>
      <c r="BJ112" s="1">
        <v>4</v>
      </c>
      <c r="BK112" s="1">
        <v>2</v>
      </c>
      <c r="BL112" s="1"/>
      <c r="BM112" s="1">
        <v>12</v>
      </c>
      <c r="BN112" s="1"/>
      <c r="BO112" s="1">
        <v>14</v>
      </c>
      <c r="BP112" s="1">
        <v>134</v>
      </c>
      <c r="BQ112" s="1"/>
      <c r="BR112" s="1"/>
      <c r="BS112" s="1">
        <v>13425</v>
      </c>
      <c r="BX112" s="10" t="s">
        <v>919</v>
      </c>
      <c r="BY112">
        <v>816</v>
      </c>
      <c r="BZ112">
        <v>1147</v>
      </c>
      <c r="CA112">
        <v>2</v>
      </c>
      <c r="CB112">
        <v>1965</v>
      </c>
      <c r="CJ112" s="10" t="s">
        <v>919</v>
      </c>
      <c r="CK112">
        <v>31</v>
      </c>
      <c r="CL112">
        <v>129</v>
      </c>
      <c r="CM112">
        <v>471</v>
      </c>
      <c r="CN112">
        <v>260</v>
      </c>
      <c r="CO112">
        <v>1929</v>
      </c>
      <c r="CP112">
        <v>343</v>
      </c>
      <c r="CQ112">
        <v>340</v>
      </c>
      <c r="CR112">
        <v>290</v>
      </c>
      <c r="CS112">
        <v>194</v>
      </c>
      <c r="CT112">
        <v>176</v>
      </c>
      <c r="CU112">
        <v>130</v>
      </c>
      <c r="CV112">
        <v>83</v>
      </c>
      <c r="CW112">
        <v>90</v>
      </c>
      <c r="CX112">
        <v>4466</v>
      </c>
      <c r="CZ112">
        <f t="shared" si="23"/>
        <v>2189</v>
      </c>
      <c r="DA112">
        <f t="shared" si="24"/>
        <v>973</v>
      </c>
      <c r="DB112">
        <f t="shared" si="25"/>
        <v>583</v>
      </c>
      <c r="DC112">
        <f t="shared" si="26"/>
        <v>90</v>
      </c>
      <c r="DE112" s="10" t="s">
        <v>919</v>
      </c>
      <c r="DF112">
        <v>2501</v>
      </c>
      <c r="DG112">
        <v>1965</v>
      </c>
      <c r="DH112">
        <v>4466</v>
      </c>
    </row>
    <row r="113" spans="1:112">
      <c r="A113" s="10" t="s">
        <v>894</v>
      </c>
      <c r="B113">
        <v>15685</v>
      </c>
      <c r="C113">
        <v>10829</v>
      </c>
      <c r="D113">
        <v>26514</v>
      </c>
      <c r="N113">
        <f t="shared" si="15"/>
        <v>26514</v>
      </c>
      <c r="O113">
        <f t="shared" si="16"/>
        <v>26514</v>
      </c>
      <c r="P113">
        <f t="shared" si="17"/>
        <v>0</v>
      </c>
      <c r="Q113">
        <f t="shared" si="18"/>
        <v>0</v>
      </c>
      <c r="R113">
        <f t="shared" si="19"/>
        <v>0</v>
      </c>
      <c r="T113" s="10" t="s">
        <v>894</v>
      </c>
      <c r="U113">
        <v>425</v>
      </c>
      <c r="V113">
        <v>1715</v>
      </c>
      <c r="W113">
        <v>5546</v>
      </c>
      <c r="X113">
        <v>2882</v>
      </c>
      <c r="Y113">
        <v>9442</v>
      </c>
      <c r="Z113">
        <v>1323</v>
      </c>
      <c r="AA113">
        <v>1199</v>
      </c>
      <c r="AB113">
        <v>1153</v>
      </c>
      <c r="AC113">
        <v>915</v>
      </c>
      <c r="AD113">
        <v>646</v>
      </c>
      <c r="AE113">
        <v>464</v>
      </c>
      <c r="AF113">
        <v>321</v>
      </c>
      <c r="AG113">
        <v>483</v>
      </c>
      <c r="AH113">
        <v>26514</v>
      </c>
      <c r="AJ113">
        <f t="shared" si="20"/>
        <v>12324</v>
      </c>
      <c r="AK113">
        <f t="shared" si="27"/>
        <v>3675</v>
      </c>
      <c r="AL113">
        <f t="shared" si="21"/>
        <v>2346</v>
      </c>
      <c r="AM113">
        <f t="shared" si="22"/>
        <v>483</v>
      </c>
      <c r="AO113" s="262" t="s">
        <v>859</v>
      </c>
      <c r="AP113" s="1">
        <v>88</v>
      </c>
      <c r="AQ113" s="1"/>
      <c r="AR113" s="1"/>
      <c r="AS113" s="1">
        <v>8</v>
      </c>
      <c r="AT113" s="1">
        <v>6582</v>
      </c>
      <c r="AU113" s="1"/>
      <c r="AV113" s="1">
        <v>33</v>
      </c>
      <c r="AW113" s="1">
        <v>2</v>
      </c>
      <c r="AX113" s="1">
        <v>521</v>
      </c>
      <c r="AY113" s="1"/>
      <c r="AZ113" s="1">
        <v>1</v>
      </c>
      <c r="BA113" s="1"/>
      <c r="BB113" s="1">
        <v>15</v>
      </c>
      <c r="BC113" s="1">
        <v>5</v>
      </c>
      <c r="BD113" s="1">
        <v>117</v>
      </c>
      <c r="BE113" s="1">
        <v>2</v>
      </c>
      <c r="BF113" s="1"/>
      <c r="BG113" s="1">
        <v>4</v>
      </c>
      <c r="BH113" s="1">
        <v>1</v>
      </c>
      <c r="BI113" s="1">
        <v>14</v>
      </c>
      <c r="BJ113" s="1">
        <v>10</v>
      </c>
      <c r="BK113" s="1">
        <v>1</v>
      </c>
      <c r="BL113" s="1"/>
      <c r="BM113" s="1">
        <v>20</v>
      </c>
      <c r="BN113" s="1"/>
      <c r="BO113" s="1">
        <v>8</v>
      </c>
      <c r="BP113" s="1">
        <v>208</v>
      </c>
      <c r="BQ113" s="1"/>
      <c r="BR113" s="1"/>
      <c r="BS113" s="1">
        <v>7640</v>
      </c>
      <c r="BX113" s="10" t="s">
        <v>894</v>
      </c>
      <c r="BY113">
        <v>593</v>
      </c>
      <c r="BZ113">
        <v>248</v>
      </c>
      <c r="CB113">
        <v>841</v>
      </c>
      <c r="CJ113" s="10" t="s">
        <v>894</v>
      </c>
      <c r="CK113">
        <v>16</v>
      </c>
      <c r="CL113">
        <v>65</v>
      </c>
      <c r="CM113">
        <v>174</v>
      </c>
      <c r="CN113">
        <v>87</v>
      </c>
      <c r="CO113">
        <v>1392</v>
      </c>
      <c r="CP113">
        <v>126</v>
      </c>
      <c r="CQ113">
        <v>113</v>
      </c>
      <c r="CR113">
        <v>65</v>
      </c>
      <c r="CS113">
        <v>41</v>
      </c>
      <c r="CT113">
        <v>22</v>
      </c>
      <c r="CU113">
        <v>15</v>
      </c>
      <c r="CV113">
        <v>2</v>
      </c>
      <c r="CW113">
        <v>4</v>
      </c>
      <c r="CX113">
        <v>2122</v>
      </c>
      <c r="CZ113">
        <f t="shared" si="23"/>
        <v>1479</v>
      </c>
      <c r="DA113">
        <f t="shared" si="24"/>
        <v>304</v>
      </c>
      <c r="DB113">
        <f t="shared" si="25"/>
        <v>80</v>
      </c>
      <c r="DC113">
        <f t="shared" si="26"/>
        <v>4</v>
      </c>
      <c r="DE113" s="10" t="s">
        <v>894</v>
      </c>
      <c r="DF113">
        <v>1281</v>
      </c>
      <c r="DG113">
        <v>841</v>
      </c>
      <c r="DH113">
        <v>2122</v>
      </c>
    </row>
    <row r="114" spans="1:112">
      <c r="A114" s="10" t="s">
        <v>920</v>
      </c>
      <c r="B114">
        <v>1501</v>
      </c>
      <c r="C114">
        <v>1489</v>
      </c>
      <c r="D114">
        <v>2990</v>
      </c>
      <c r="N114">
        <f t="shared" si="15"/>
        <v>2990</v>
      </c>
      <c r="O114">
        <f t="shared" si="16"/>
        <v>2990</v>
      </c>
      <c r="P114">
        <f t="shared" si="17"/>
        <v>0</v>
      </c>
      <c r="Q114">
        <f t="shared" si="18"/>
        <v>0</v>
      </c>
      <c r="R114">
        <f t="shared" si="19"/>
        <v>0</v>
      </c>
      <c r="T114" s="10" t="s">
        <v>920</v>
      </c>
      <c r="U114">
        <v>40</v>
      </c>
      <c r="V114">
        <v>141</v>
      </c>
      <c r="W114">
        <v>362</v>
      </c>
      <c r="X114">
        <v>209</v>
      </c>
      <c r="Y114">
        <v>1029</v>
      </c>
      <c r="Z114">
        <v>161</v>
      </c>
      <c r="AA114">
        <v>184</v>
      </c>
      <c r="AB114">
        <v>194</v>
      </c>
      <c r="AC114">
        <v>158</v>
      </c>
      <c r="AD114">
        <v>164</v>
      </c>
      <c r="AE114">
        <v>144</v>
      </c>
      <c r="AF114">
        <v>88</v>
      </c>
      <c r="AG114">
        <v>116</v>
      </c>
      <c r="AH114">
        <v>2990</v>
      </c>
      <c r="AJ114">
        <f t="shared" si="20"/>
        <v>1238</v>
      </c>
      <c r="AK114">
        <f t="shared" si="27"/>
        <v>539</v>
      </c>
      <c r="AL114">
        <f t="shared" si="21"/>
        <v>554</v>
      </c>
      <c r="AM114">
        <f t="shared" si="22"/>
        <v>116</v>
      </c>
      <c r="AO114" s="262" t="s">
        <v>869</v>
      </c>
      <c r="AP114" s="1">
        <v>2</v>
      </c>
      <c r="AQ114" s="1">
        <v>1</v>
      </c>
      <c r="AR114" s="1"/>
      <c r="AS114" s="1"/>
      <c r="AT114" s="1">
        <v>2232</v>
      </c>
      <c r="AU114" s="1"/>
      <c r="AV114" s="1"/>
      <c r="AW114" s="1"/>
      <c r="AX114" s="1">
        <v>406</v>
      </c>
      <c r="AY114" s="1"/>
      <c r="AZ114" s="1"/>
      <c r="BA114" s="1"/>
      <c r="BB114" s="1">
        <v>2</v>
      </c>
      <c r="BC114" s="1"/>
      <c r="BD114" s="1">
        <v>5</v>
      </c>
      <c r="BE114" s="1"/>
      <c r="BF114" s="1"/>
      <c r="BG114" s="1"/>
      <c r="BH114" s="1"/>
      <c r="BI114" s="1">
        <v>3</v>
      </c>
      <c r="BJ114" s="1">
        <v>2</v>
      </c>
      <c r="BK114" s="1"/>
      <c r="BL114" s="1"/>
      <c r="BM114" s="1">
        <v>1</v>
      </c>
      <c r="BN114" s="1"/>
      <c r="BO114" s="1"/>
      <c r="BP114" s="1">
        <v>13</v>
      </c>
      <c r="BQ114" s="1"/>
      <c r="BR114" s="1"/>
      <c r="BS114" s="1">
        <v>2667</v>
      </c>
      <c r="BX114" s="10" t="s">
        <v>920</v>
      </c>
      <c r="BY114">
        <v>325</v>
      </c>
      <c r="BZ114">
        <v>562</v>
      </c>
      <c r="CA114">
        <v>1</v>
      </c>
      <c r="CB114">
        <v>888</v>
      </c>
      <c r="CJ114" s="10" t="s">
        <v>920</v>
      </c>
      <c r="CK114">
        <v>8</v>
      </c>
      <c r="CL114">
        <v>87</v>
      </c>
      <c r="CM114">
        <v>250</v>
      </c>
      <c r="CN114">
        <v>133</v>
      </c>
      <c r="CO114">
        <v>947</v>
      </c>
      <c r="CP114">
        <v>151</v>
      </c>
      <c r="CQ114">
        <v>162</v>
      </c>
      <c r="CR114">
        <v>109</v>
      </c>
      <c r="CS114">
        <v>88</v>
      </c>
      <c r="CT114">
        <v>51</v>
      </c>
      <c r="CU114">
        <v>40</v>
      </c>
      <c r="CV114">
        <v>25</v>
      </c>
      <c r="CW114">
        <v>33</v>
      </c>
      <c r="CX114">
        <v>2084</v>
      </c>
      <c r="CZ114">
        <f t="shared" si="23"/>
        <v>1080</v>
      </c>
      <c r="DA114">
        <f t="shared" si="24"/>
        <v>422</v>
      </c>
      <c r="DB114">
        <f t="shared" si="25"/>
        <v>204</v>
      </c>
      <c r="DC114">
        <f t="shared" si="26"/>
        <v>33</v>
      </c>
      <c r="DE114" s="10" t="s">
        <v>920</v>
      </c>
      <c r="DF114">
        <v>1196</v>
      </c>
      <c r="DG114">
        <v>888</v>
      </c>
      <c r="DH114">
        <v>2084</v>
      </c>
    </row>
    <row r="115" spans="1:112">
      <c r="A115" s="10" t="s">
        <v>921</v>
      </c>
      <c r="B115">
        <v>1577</v>
      </c>
      <c r="C115">
        <v>1833</v>
      </c>
      <c r="D115">
        <v>3410</v>
      </c>
      <c r="N115">
        <f t="shared" si="15"/>
        <v>3410</v>
      </c>
      <c r="O115">
        <f t="shared" si="16"/>
        <v>3410</v>
      </c>
      <c r="P115">
        <f t="shared" si="17"/>
        <v>0</v>
      </c>
      <c r="Q115">
        <f t="shared" si="18"/>
        <v>0</v>
      </c>
      <c r="R115">
        <f t="shared" si="19"/>
        <v>0</v>
      </c>
      <c r="T115" s="10" t="s">
        <v>921</v>
      </c>
      <c r="U115">
        <v>19</v>
      </c>
      <c r="V115">
        <v>94</v>
      </c>
      <c r="W115">
        <v>305</v>
      </c>
      <c r="X115">
        <v>173</v>
      </c>
      <c r="Y115">
        <v>1000</v>
      </c>
      <c r="Z115">
        <v>195</v>
      </c>
      <c r="AA115">
        <v>248</v>
      </c>
      <c r="AB115">
        <v>298</v>
      </c>
      <c r="AC115">
        <v>278</v>
      </c>
      <c r="AD115">
        <v>232</v>
      </c>
      <c r="AE115">
        <v>210</v>
      </c>
      <c r="AF115">
        <v>151</v>
      </c>
      <c r="AG115">
        <v>207</v>
      </c>
      <c r="AH115">
        <v>3410</v>
      </c>
      <c r="AJ115">
        <f t="shared" si="20"/>
        <v>1173</v>
      </c>
      <c r="AK115">
        <f t="shared" si="27"/>
        <v>741</v>
      </c>
      <c r="AL115">
        <f t="shared" si="21"/>
        <v>871</v>
      </c>
      <c r="AM115">
        <f t="shared" si="22"/>
        <v>207</v>
      </c>
      <c r="AO115" s="262" t="s">
        <v>872</v>
      </c>
      <c r="AP115" s="1">
        <v>123</v>
      </c>
      <c r="AQ115" s="1">
        <v>23</v>
      </c>
      <c r="AR115" s="1"/>
      <c r="AS115" s="1">
        <v>3</v>
      </c>
      <c r="AT115" s="1">
        <v>6721</v>
      </c>
      <c r="AU115" s="1"/>
      <c r="AV115" s="1">
        <v>11</v>
      </c>
      <c r="AW115" s="1">
        <v>3</v>
      </c>
      <c r="AX115" s="1">
        <v>984</v>
      </c>
      <c r="AY115" s="1">
        <v>2</v>
      </c>
      <c r="AZ115" s="1">
        <v>2</v>
      </c>
      <c r="BA115" s="1"/>
      <c r="BB115" s="1"/>
      <c r="BC115" s="1">
        <v>1</v>
      </c>
      <c r="BD115" s="1">
        <v>13</v>
      </c>
      <c r="BE115" s="1">
        <v>5</v>
      </c>
      <c r="BF115" s="1">
        <v>1434</v>
      </c>
      <c r="BG115" s="1"/>
      <c r="BH115" s="1"/>
      <c r="BI115" s="1">
        <v>6</v>
      </c>
      <c r="BJ115" s="1">
        <v>5</v>
      </c>
      <c r="BK115" s="1"/>
      <c r="BL115" s="1"/>
      <c r="BM115" s="1">
        <v>5</v>
      </c>
      <c r="BN115" s="1"/>
      <c r="BO115" s="1">
        <v>14</v>
      </c>
      <c r="BP115" s="1">
        <v>34</v>
      </c>
      <c r="BQ115" s="1">
        <v>1</v>
      </c>
      <c r="BR115" s="1"/>
      <c r="BS115" s="1">
        <v>9390</v>
      </c>
      <c r="BX115" s="10" t="s">
        <v>921</v>
      </c>
      <c r="BY115">
        <v>539</v>
      </c>
      <c r="BZ115">
        <v>1193</v>
      </c>
      <c r="CB115">
        <v>1732</v>
      </c>
      <c r="CJ115" s="10" t="s">
        <v>921</v>
      </c>
      <c r="CK115">
        <v>23</v>
      </c>
      <c r="CL115">
        <v>147</v>
      </c>
      <c r="CM115">
        <v>457</v>
      </c>
      <c r="CN115">
        <v>245</v>
      </c>
      <c r="CO115">
        <v>1534</v>
      </c>
      <c r="CP115">
        <v>263</v>
      </c>
      <c r="CQ115">
        <v>313</v>
      </c>
      <c r="CR115">
        <v>269</v>
      </c>
      <c r="CS115">
        <v>191</v>
      </c>
      <c r="CT115">
        <v>147</v>
      </c>
      <c r="CU115">
        <v>113</v>
      </c>
      <c r="CV115">
        <v>70</v>
      </c>
      <c r="CW115">
        <v>87</v>
      </c>
      <c r="CX115">
        <v>3859</v>
      </c>
      <c r="CZ115">
        <f t="shared" si="23"/>
        <v>1779</v>
      </c>
      <c r="DA115">
        <f t="shared" si="24"/>
        <v>845</v>
      </c>
      <c r="DB115">
        <f t="shared" si="25"/>
        <v>521</v>
      </c>
      <c r="DC115">
        <f t="shared" si="26"/>
        <v>87</v>
      </c>
      <c r="DE115" s="10" t="s">
        <v>921</v>
      </c>
      <c r="DF115">
        <v>2127</v>
      </c>
      <c r="DG115">
        <v>1732</v>
      </c>
      <c r="DH115">
        <v>3859</v>
      </c>
    </row>
    <row r="116" spans="1:112">
      <c r="A116" s="10" t="s">
        <v>922</v>
      </c>
      <c r="B116">
        <v>1063</v>
      </c>
      <c r="C116">
        <v>2773</v>
      </c>
      <c r="D116">
        <v>3836</v>
      </c>
      <c r="N116">
        <f t="shared" si="15"/>
        <v>3836</v>
      </c>
      <c r="O116">
        <f t="shared" si="16"/>
        <v>3836</v>
      </c>
      <c r="P116">
        <f t="shared" si="17"/>
        <v>0</v>
      </c>
      <c r="Q116">
        <f t="shared" si="18"/>
        <v>0</v>
      </c>
      <c r="R116">
        <f t="shared" si="19"/>
        <v>0</v>
      </c>
      <c r="T116" s="10" t="s">
        <v>922</v>
      </c>
      <c r="U116">
        <v>45</v>
      </c>
      <c r="V116">
        <v>166</v>
      </c>
      <c r="W116">
        <v>666</v>
      </c>
      <c r="X116">
        <v>343</v>
      </c>
      <c r="Y116">
        <v>1416</v>
      </c>
      <c r="Z116">
        <v>210</v>
      </c>
      <c r="AA116">
        <v>194</v>
      </c>
      <c r="AB116">
        <v>165</v>
      </c>
      <c r="AC116">
        <v>170</v>
      </c>
      <c r="AD116">
        <v>144</v>
      </c>
      <c r="AE116">
        <v>103</v>
      </c>
      <c r="AF116">
        <v>85</v>
      </c>
      <c r="AG116">
        <v>129</v>
      </c>
      <c r="AH116">
        <v>3836</v>
      </c>
      <c r="AJ116">
        <f t="shared" si="20"/>
        <v>1759</v>
      </c>
      <c r="AK116">
        <f t="shared" si="27"/>
        <v>569</v>
      </c>
      <c r="AL116">
        <f t="shared" si="21"/>
        <v>502</v>
      </c>
      <c r="AM116">
        <f t="shared" si="22"/>
        <v>129</v>
      </c>
      <c r="AO116" s="262" t="s">
        <v>873</v>
      </c>
      <c r="AP116" s="1">
        <v>4</v>
      </c>
      <c r="AQ116" s="1">
        <v>1</v>
      </c>
      <c r="AR116" s="1"/>
      <c r="AS116" s="1"/>
      <c r="AT116" s="1">
        <v>5599</v>
      </c>
      <c r="AU116" s="1"/>
      <c r="AV116" s="1"/>
      <c r="AW116" s="1"/>
      <c r="AX116" s="1">
        <v>448</v>
      </c>
      <c r="AY116" s="1"/>
      <c r="AZ116" s="1"/>
      <c r="BA116" s="1"/>
      <c r="BB116" s="1"/>
      <c r="BC116" s="1"/>
      <c r="BD116" s="1">
        <v>258</v>
      </c>
      <c r="BE116" s="1">
        <v>8</v>
      </c>
      <c r="BF116" s="1">
        <v>1</v>
      </c>
      <c r="BG116" s="1"/>
      <c r="BH116" s="1"/>
      <c r="BI116" s="1">
        <v>17</v>
      </c>
      <c r="BJ116" s="1">
        <v>7</v>
      </c>
      <c r="BK116" s="1"/>
      <c r="BL116" s="1"/>
      <c r="BM116" s="1">
        <v>8</v>
      </c>
      <c r="BN116" s="1"/>
      <c r="BO116" s="1"/>
      <c r="BP116" s="1">
        <v>18</v>
      </c>
      <c r="BQ116" s="1"/>
      <c r="BR116" s="1"/>
      <c r="BS116" s="1">
        <v>6369</v>
      </c>
      <c r="BX116" s="10" t="s">
        <v>922</v>
      </c>
      <c r="BY116">
        <v>209</v>
      </c>
      <c r="BZ116">
        <v>198</v>
      </c>
      <c r="CB116">
        <v>407</v>
      </c>
      <c r="CJ116" s="10" t="s">
        <v>922</v>
      </c>
      <c r="CK116">
        <v>12</v>
      </c>
      <c r="CL116">
        <v>42</v>
      </c>
      <c r="CM116">
        <v>137</v>
      </c>
      <c r="CN116">
        <v>62</v>
      </c>
      <c r="CO116">
        <v>499</v>
      </c>
      <c r="CP116">
        <v>46</v>
      </c>
      <c r="CQ116">
        <v>36</v>
      </c>
      <c r="CR116">
        <v>29</v>
      </c>
      <c r="CS116">
        <v>19</v>
      </c>
      <c r="CT116">
        <v>18</v>
      </c>
      <c r="CU116">
        <v>7</v>
      </c>
      <c r="CV116">
        <v>5</v>
      </c>
      <c r="CW116">
        <v>5</v>
      </c>
      <c r="CX116">
        <v>917</v>
      </c>
      <c r="CZ116">
        <f t="shared" si="23"/>
        <v>561</v>
      </c>
      <c r="DA116">
        <f t="shared" si="24"/>
        <v>111</v>
      </c>
      <c r="DB116">
        <f t="shared" si="25"/>
        <v>49</v>
      </c>
      <c r="DC116">
        <f t="shared" si="26"/>
        <v>5</v>
      </c>
      <c r="DE116" s="10" t="s">
        <v>922</v>
      </c>
      <c r="DF116">
        <v>510</v>
      </c>
      <c r="DG116">
        <v>407</v>
      </c>
      <c r="DH116">
        <v>917</v>
      </c>
    </row>
    <row r="117" spans="1:112">
      <c r="A117" s="10" t="s">
        <v>923</v>
      </c>
      <c r="B117">
        <v>63025</v>
      </c>
      <c r="C117">
        <v>35285</v>
      </c>
      <c r="D117">
        <v>98310</v>
      </c>
      <c r="N117">
        <f t="shared" si="15"/>
        <v>98310</v>
      </c>
      <c r="O117">
        <f t="shared" si="16"/>
        <v>98310</v>
      </c>
      <c r="P117">
        <f t="shared" si="17"/>
        <v>0</v>
      </c>
      <c r="Q117">
        <f t="shared" si="18"/>
        <v>0</v>
      </c>
      <c r="R117">
        <f t="shared" si="19"/>
        <v>0</v>
      </c>
      <c r="T117" s="10" t="s">
        <v>923</v>
      </c>
      <c r="U117">
        <v>1827</v>
      </c>
      <c r="V117">
        <v>7196</v>
      </c>
      <c r="W117">
        <v>19537</v>
      </c>
      <c r="X117">
        <v>9451</v>
      </c>
      <c r="Y117">
        <v>37838</v>
      </c>
      <c r="Z117">
        <v>4583</v>
      </c>
      <c r="AA117">
        <v>4194</v>
      </c>
      <c r="AB117">
        <v>3625</v>
      </c>
      <c r="AC117">
        <v>3178</v>
      </c>
      <c r="AD117">
        <v>2368</v>
      </c>
      <c r="AE117">
        <v>1681</v>
      </c>
      <c r="AF117">
        <v>1109</v>
      </c>
      <c r="AG117">
        <v>1723</v>
      </c>
      <c r="AH117">
        <v>98310</v>
      </c>
      <c r="AJ117">
        <f t="shared" si="20"/>
        <v>47289</v>
      </c>
      <c r="AK117">
        <f t="shared" si="27"/>
        <v>12402</v>
      </c>
      <c r="AL117">
        <f t="shared" si="21"/>
        <v>8336</v>
      </c>
      <c r="AM117">
        <f t="shared" si="22"/>
        <v>1723</v>
      </c>
      <c r="AO117" s="262" t="s">
        <v>877</v>
      </c>
      <c r="AP117" s="1"/>
      <c r="AQ117" s="1"/>
      <c r="AR117" s="1"/>
      <c r="AS117" s="1">
        <v>1</v>
      </c>
      <c r="AT117" s="1">
        <v>3521</v>
      </c>
      <c r="AU117" s="1"/>
      <c r="AV117" s="1">
        <v>27</v>
      </c>
      <c r="AW117" s="1"/>
      <c r="AX117" s="1">
        <v>649</v>
      </c>
      <c r="AY117" s="1"/>
      <c r="AZ117" s="1"/>
      <c r="BA117" s="1"/>
      <c r="BB117" s="1">
        <v>2</v>
      </c>
      <c r="BC117" s="1">
        <v>2</v>
      </c>
      <c r="BD117" s="1">
        <v>93</v>
      </c>
      <c r="BE117" s="1"/>
      <c r="BF117" s="1"/>
      <c r="BG117" s="1"/>
      <c r="BH117" s="1"/>
      <c r="BI117" s="1">
        <v>9</v>
      </c>
      <c r="BJ117" s="1">
        <v>1</v>
      </c>
      <c r="BK117" s="1">
        <v>1</v>
      </c>
      <c r="BL117" s="1"/>
      <c r="BM117" s="1">
        <v>5</v>
      </c>
      <c r="BN117" s="1"/>
      <c r="BO117" s="1">
        <v>11</v>
      </c>
      <c r="BP117" s="1">
        <v>7</v>
      </c>
      <c r="BQ117" s="1"/>
      <c r="BR117" s="1"/>
      <c r="BS117" s="1">
        <v>4329</v>
      </c>
      <c r="BX117" s="10" t="s">
        <v>923</v>
      </c>
      <c r="BY117">
        <v>6904</v>
      </c>
      <c r="BZ117">
        <v>13502</v>
      </c>
      <c r="CA117">
        <v>19</v>
      </c>
      <c r="CB117">
        <v>20425</v>
      </c>
      <c r="CJ117" s="10" t="s">
        <v>923</v>
      </c>
      <c r="CK117">
        <v>674</v>
      </c>
      <c r="CL117">
        <v>2728</v>
      </c>
      <c r="CM117">
        <v>7307</v>
      </c>
      <c r="CN117">
        <v>3333</v>
      </c>
      <c r="CO117">
        <v>19804</v>
      </c>
      <c r="CP117">
        <v>2397</v>
      </c>
      <c r="CQ117">
        <v>2023</v>
      </c>
      <c r="CR117">
        <v>1708</v>
      </c>
      <c r="CS117">
        <v>1154</v>
      </c>
      <c r="CT117">
        <v>694</v>
      </c>
      <c r="CU117">
        <v>389</v>
      </c>
      <c r="CV117">
        <v>252</v>
      </c>
      <c r="CW117">
        <v>266</v>
      </c>
      <c r="CX117">
        <v>42729</v>
      </c>
      <c r="CZ117">
        <f t="shared" si="23"/>
        <v>23137</v>
      </c>
      <c r="DA117">
        <f t="shared" si="24"/>
        <v>6128</v>
      </c>
      <c r="DB117">
        <f t="shared" si="25"/>
        <v>2489</v>
      </c>
      <c r="DC117">
        <f t="shared" si="26"/>
        <v>266</v>
      </c>
      <c r="DE117" s="10" t="s">
        <v>923</v>
      </c>
      <c r="DF117">
        <v>22304</v>
      </c>
      <c r="DG117">
        <v>20425</v>
      </c>
      <c r="DH117">
        <v>42729</v>
      </c>
    </row>
    <row r="118" spans="1:112">
      <c r="A118" s="10" t="s">
        <v>924</v>
      </c>
      <c r="B118">
        <v>1191</v>
      </c>
      <c r="C118">
        <v>4132</v>
      </c>
      <c r="D118">
        <v>5323</v>
      </c>
      <c r="N118">
        <f t="shared" si="15"/>
        <v>5323</v>
      </c>
      <c r="O118">
        <f t="shared" si="16"/>
        <v>5323</v>
      </c>
      <c r="P118">
        <f t="shared" si="17"/>
        <v>0</v>
      </c>
      <c r="Q118">
        <f t="shared" si="18"/>
        <v>0</v>
      </c>
      <c r="R118">
        <f t="shared" si="19"/>
        <v>0</v>
      </c>
      <c r="T118" s="10" t="s">
        <v>924</v>
      </c>
      <c r="U118">
        <v>85</v>
      </c>
      <c r="V118">
        <v>288</v>
      </c>
      <c r="W118">
        <v>959</v>
      </c>
      <c r="X118">
        <v>462</v>
      </c>
      <c r="Y118">
        <v>1738</v>
      </c>
      <c r="Z118">
        <v>266</v>
      </c>
      <c r="AA118">
        <v>284</v>
      </c>
      <c r="AB118">
        <v>291</v>
      </c>
      <c r="AC118">
        <v>269</v>
      </c>
      <c r="AD118">
        <v>214</v>
      </c>
      <c r="AE118">
        <v>153</v>
      </c>
      <c r="AF118">
        <v>137</v>
      </c>
      <c r="AG118">
        <v>177</v>
      </c>
      <c r="AH118">
        <v>5323</v>
      </c>
      <c r="AJ118">
        <f t="shared" si="20"/>
        <v>2200</v>
      </c>
      <c r="AK118">
        <f t="shared" si="27"/>
        <v>841</v>
      </c>
      <c r="AL118">
        <f t="shared" si="21"/>
        <v>773</v>
      </c>
      <c r="AM118">
        <f t="shared" si="22"/>
        <v>177</v>
      </c>
      <c r="AO118" s="262" t="s">
        <v>882</v>
      </c>
      <c r="AP118" s="1"/>
      <c r="AQ118" s="1">
        <v>5</v>
      </c>
      <c r="AR118" s="1">
        <v>1</v>
      </c>
      <c r="AS118" s="1"/>
      <c r="AT118" s="1">
        <v>2469</v>
      </c>
      <c r="AU118" s="1"/>
      <c r="AV118" s="1">
        <v>31</v>
      </c>
      <c r="AW118" s="1">
        <v>3</v>
      </c>
      <c r="AX118" s="1">
        <v>1371</v>
      </c>
      <c r="AY118" s="1"/>
      <c r="AZ118" s="1"/>
      <c r="BA118" s="1"/>
      <c r="BB118" s="1">
        <v>3</v>
      </c>
      <c r="BC118" s="1">
        <v>2</v>
      </c>
      <c r="BD118" s="1">
        <v>509</v>
      </c>
      <c r="BE118" s="1"/>
      <c r="BF118" s="1"/>
      <c r="BG118" s="1"/>
      <c r="BH118" s="1">
        <v>4</v>
      </c>
      <c r="BI118" s="1">
        <v>1</v>
      </c>
      <c r="BJ118" s="1"/>
      <c r="BK118" s="1"/>
      <c r="BL118" s="1"/>
      <c r="BM118" s="1"/>
      <c r="BN118" s="1"/>
      <c r="BO118" s="1">
        <v>1</v>
      </c>
      <c r="BP118" s="1">
        <v>1</v>
      </c>
      <c r="BQ118" s="1"/>
      <c r="BR118" s="1"/>
      <c r="BS118" s="1">
        <v>4401</v>
      </c>
      <c r="BX118" s="10" t="s">
        <v>924</v>
      </c>
      <c r="BY118">
        <v>163</v>
      </c>
      <c r="BZ118">
        <v>144</v>
      </c>
      <c r="CA118">
        <v>1</v>
      </c>
      <c r="CB118">
        <v>308</v>
      </c>
      <c r="CJ118" s="10" t="s">
        <v>924</v>
      </c>
      <c r="CK118">
        <v>9</v>
      </c>
      <c r="CL118">
        <v>39</v>
      </c>
      <c r="CM118">
        <v>84</v>
      </c>
      <c r="CN118">
        <v>50</v>
      </c>
      <c r="CO118">
        <v>616</v>
      </c>
      <c r="CP118">
        <v>56</v>
      </c>
      <c r="CQ118">
        <v>40</v>
      </c>
      <c r="CR118">
        <v>23</v>
      </c>
      <c r="CS118">
        <v>15</v>
      </c>
      <c r="CT118">
        <v>15</v>
      </c>
      <c r="CU118">
        <v>2</v>
      </c>
      <c r="CV118">
        <v>7</v>
      </c>
      <c r="CW118">
        <v>4</v>
      </c>
      <c r="CX118">
        <v>960</v>
      </c>
      <c r="CZ118">
        <f t="shared" si="23"/>
        <v>666</v>
      </c>
      <c r="DA118">
        <f t="shared" si="24"/>
        <v>119</v>
      </c>
      <c r="DB118">
        <f t="shared" si="25"/>
        <v>39</v>
      </c>
      <c r="DC118">
        <f t="shared" si="26"/>
        <v>4</v>
      </c>
      <c r="DE118" s="10" t="s">
        <v>924</v>
      </c>
      <c r="DF118">
        <v>652</v>
      </c>
      <c r="DG118">
        <v>308</v>
      </c>
      <c r="DH118">
        <v>960</v>
      </c>
    </row>
    <row r="119" spans="1:112">
      <c r="A119" s="10" t="s">
        <v>925</v>
      </c>
      <c r="B119">
        <v>9920</v>
      </c>
      <c r="C119">
        <v>14413</v>
      </c>
      <c r="D119">
        <v>24333</v>
      </c>
      <c r="N119">
        <f t="shared" si="15"/>
        <v>24333</v>
      </c>
      <c r="O119">
        <f t="shared" si="16"/>
        <v>24333</v>
      </c>
      <c r="P119">
        <f t="shared" si="17"/>
        <v>0</v>
      </c>
      <c r="Q119">
        <f t="shared" si="18"/>
        <v>0</v>
      </c>
      <c r="R119">
        <f t="shared" si="19"/>
        <v>0</v>
      </c>
      <c r="T119" s="10" t="s">
        <v>925</v>
      </c>
      <c r="U119">
        <v>288</v>
      </c>
      <c r="V119">
        <v>1478</v>
      </c>
      <c r="W119">
        <v>4357</v>
      </c>
      <c r="X119">
        <v>2180</v>
      </c>
      <c r="Y119">
        <v>8811</v>
      </c>
      <c r="Z119">
        <v>1257</v>
      </c>
      <c r="AA119">
        <v>1298</v>
      </c>
      <c r="AB119">
        <v>1221</v>
      </c>
      <c r="AC119">
        <v>1035</v>
      </c>
      <c r="AD119">
        <v>729</v>
      </c>
      <c r="AE119">
        <v>606</v>
      </c>
      <c r="AF119">
        <v>468</v>
      </c>
      <c r="AG119">
        <v>605</v>
      </c>
      <c r="AH119">
        <v>24333</v>
      </c>
      <c r="AJ119">
        <f t="shared" si="20"/>
        <v>10991</v>
      </c>
      <c r="AK119">
        <f t="shared" si="27"/>
        <v>3776</v>
      </c>
      <c r="AL119">
        <f t="shared" si="21"/>
        <v>2838</v>
      </c>
      <c r="AM119">
        <f t="shared" si="22"/>
        <v>605</v>
      </c>
      <c r="AO119" s="262" t="s">
        <v>891</v>
      </c>
      <c r="AP119" s="1">
        <v>1</v>
      </c>
      <c r="AQ119" s="1"/>
      <c r="AR119" s="1"/>
      <c r="AS119" s="1">
        <v>1</v>
      </c>
      <c r="AT119" s="1">
        <v>4918</v>
      </c>
      <c r="AU119" s="1"/>
      <c r="AV119" s="1">
        <v>10</v>
      </c>
      <c r="AW119" s="1">
        <v>3</v>
      </c>
      <c r="AX119" s="1">
        <v>614</v>
      </c>
      <c r="AY119" s="1"/>
      <c r="AZ119" s="1">
        <v>1</v>
      </c>
      <c r="BA119" s="1"/>
      <c r="BB119" s="1">
        <v>22</v>
      </c>
      <c r="BC119" s="1"/>
      <c r="BD119" s="1">
        <v>13</v>
      </c>
      <c r="BE119" s="1"/>
      <c r="BF119" s="1">
        <v>109</v>
      </c>
      <c r="BG119" s="1"/>
      <c r="BH119" s="1"/>
      <c r="BI119" s="1">
        <v>7</v>
      </c>
      <c r="BJ119" s="1">
        <v>3</v>
      </c>
      <c r="BK119" s="1"/>
      <c r="BL119" s="1"/>
      <c r="BM119" s="1">
        <v>4</v>
      </c>
      <c r="BN119" s="1"/>
      <c r="BO119" s="1">
        <v>2</v>
      </c>
      <c r="BP119" s="1">
        <v>14</v>
      </c>
      <c r="BQ119" s="1"/>
      <c r="BR119" s="1"/>
      <c r="BS119" s="1">
        <v>5722</v>
      </c>
      <c r="BX119" s="10" t="s">
        <v>925</v>
      </c>
      <c r="BY119">
        <v>1227</v>
      </c>
      <c r="BZ119">
        <v>1240</v>
      </c>
      <c r="CA119">
        <v>1</v>
      </c>
      <c r="CB119">
        <v>2468</v>
      </c>
      <c r="CJ119" s="10" t="s">
        <v>925</v>
      </c>
      <c r="CK119">
        <v>51</v>
      </c>
      <c r="CL119">
        <v>227</v>
      </c>
      <c r="CM119">
        <v>674</v>
      </c>
      <c r="CN119">
        <v>291</v>
      </c>
      <c r="CO119">
        <v>2717</v>
      </c>
      <c r="CP119">
        <v>357</v>
      </c>
      <c r="CQ119">
        <v>343</v>
      </c>
      <c r="CR119">
        <v>312</v>
      </c>
      <c r="CS119">
        <v>210</v>
      </c>
      <c r="CT119">
        <v>132</v>
      </c>
      <c r="CU119">
        <v>95</v>
      </c>
      <c r="CV119">
        <v>67</v>
      </c>
      <c r="CW119">
        <v>104</v>
      </c>
      <c r="CX119">
        <v>5580</v>
      </c>
      <c r="CZ119">
        <f t="shared" si="23"/>
        <v>3008</v>
      </c>
      <c r="DA119">
        <f t="shared" si="24"/>
        <v>1012</v>
      </c>
      <c r="DB119">
        <f t="shared" si="25"/>
        <v>504</v>
      </c>
      <c r="DC119">
        <f t="shared" si="26"/>
        <v>104</v>
      </c>
      <c r="DE119" s="10" t="s">
        <v>925</v>
      </c>
      <c r="DF119">
        <v>3112</v>
      </c>
      <c r="DG119">
        <v>2468</v>
      </c>
      <c r="DH119">
        <v>5580</v>
      </c>
    </row>
    <row r="120" spans="1:112">
      <c r="A120" s="10" t="s">
        <v>926</v>
      </c>
      <c r="B120">
        <v>3960</v>
      </c>
      <c r="C120">
        <v>9402</v>
      </c>
      <c r="D120">
        <v>13362</v>
      </c>
      <c r="N120">
        <f t="shared" si="15"/>
        <v>13362</v>
      </c>
      <c r="O120">
        <f t="shared" si="16"/>
        <v>13362</v>
      </c>
      <c r="P120">
        <f t="shared" si="17"/>
        <v>0</v>
      </c>
      <c r="Q120">
        <f t="shared" si="18"/>
        <v>0</v>
      </c>
      <c r="R120">
        <f t="shared" si="19"/>
        <v>0</v>
      </c>
      <c r="T120" s="10" t="s">
        <v>926</v>
      </c>
      <c r="U120">
        <v>200</v>
      </c>
      <c r="V120">
        <v>882</v>
      </c>
      <c r="W120">
        <v>2603</v>
      </c>
      <c r="X120">
        <v>1275</v>
      </c>
      <c r="Y120">
        <v>4980</v>
      </c>
      <c r="Z120">
        <v>646</v>
      </c>
      <c r="AA120">
        <v>624</v>
      </c>
      <c r="AB120">
        <v>636</v>
      </c>
      <c r="AC120">
        <v>475</v>
      </c>
      <c r="AD120">
        <v>348</v>
      </c>
      <c r="AE120">
        <v>280</v>
      </c>
      <c r="AF120">
        <v>169</v>
      </c>
      <c r="AG120">
        <v>244</v>
      </c>
      <c r="AH120">
        <v>13362</v>
      </c>
      <c r="AJ120">
        <f t="shared" si="20"/>
        <v>6255</v>
      </c>
      <c r="AK120">
        <f t="shared" si="27"/>
        <v>1906</v>
      </c>
      <c r="AL120">
        <f t="shared" si="21"/>
        <v>1272</v>
      </c>
      <c r="AM120">
        <f t="shared" si="22"/>
        <v>244</v>
      </c>
      <c r="AO120" s="262" t="s">
        <v>898</v>
      </c>
      <c r="AP120" s="1">
        <v>3</v>
      </c>
      <c r="AQ120" s="1">
        <v>4</v>
      </c>
      <c r="AR120" s="1"/>
      <c r="AS120" s="1">
        <v>4</v>
      </c>
      <c r="AT120" s="1">
        <v>8827</v>
      </c>
      <c r="AU120" s="1"/>
      <c r="AV120" s="1"/>
      <c r="AW120" s="1"/>
      <c r="AX120" s="1">
        <v>3827</v>
      </c>
      <c r="AY120" s="1"/>
      <c r="AZ120" s="1">
        <v>4</v>
      </c>
      <c r="BA120" s="1"/>
      <c r="BB120" s="1">
        <v>1</v>
      </c>
      <c r="BC120" s="1"/>
      <c r="BD120" s="1">
        <v>2</v>
      </c>
      <c r="BE120" s="1">
        <v>28</v>
      </c>
      <c r="BF120" s="1"/>
      <c r="BG120" s="1">
        <v>1</v>
      </c>
      <c r="BH120" s="1"/>
      <c r="BI120" s="1">
        <v>15</v>
      </c>
      <c r="BJ120" s="1">
        <v>1</v>
      </c>
      <c r="BK120" s="1">
        <v>8</v>
      </c>
      <c r="BL120" s="1"/>
      <c r="BM120" s="1">
        <v>20</v>
      </c>
      <c r="BN120" s="1"/>
      <c r="BO120" s="1">
        <v>30</v>
      </c>
      <c r="BP120" s="1">
        <v>78</v>
      </c>
      <c r="BQ120" s="1">
        <v>1</v>
      </c>
      <c r="BR120" s="1"/>
      <c r="BS120" s="1">
        <v>12854</v>
      </c>
      <c r="BX120" s="10" t="s">
        <v>926</v>
      </c>
      <c r="BY120">
        <v>317</v>
      </c>
      <c r="BZ120">
        <v>209</v>
      </c>
      <c r="CB120">
        <v>526</v>
      </c>
      <c r="CJ120" s="10" t="s">
        <v>926</v>
      </c>
      <c r="CK120">
        <v>10</v>
      </c>
      <c r="CL120">
        <v>37</v>
      </c>
      <c r="CM120">
        <v>104</v>
      </c>
      <c r="CN120">
        <v>51</v>
      </c>
      <c r="CO120">
        <v>736</v>
      </c>
      <c r="CP120">
        <v>71</v>
      </c>
      <c r="CQ120">
        <v>57</v>
      </c>
      <c r="CR120">
        <v>63</v>
      </c>
      <c r="CS120">
        <v>38</v>
      </c>
      <c r="CT120">
        <v>20</v>
      </c>
      <c r="CU120">
        <v>15</v>
      </c>
      <c r="CV120">
        <v>15</v>
      </c>
      <c r="CW120">
        <v>16</v>
      </c>
      <c r="CX120">
        <v>1233</v>
      </c>
      <c r="CZ120">
        <f t="shared" si="23"/>
        <v>787</v>
      </c>
      <c r="DA120">
        <f t="shared" si="24"/>
        <v>191</v>
      </c>
      <c r="DB120">
        <f t="shared" si="25"/>
        <v>88</v>
      </c>
      <c r="DC120">
        <f t="shared" si="26"/>
        <v>16</v>
      </c>
      <c r="DE120" s="10" t="s">
        <v>926</v>
      </c>
      <c r="DF120">
        <v>707</v>
      </c>
      <c r="DG120">
        <v>526</v>
      </c>
      <c r="DH120">
        <v>1233</v>
      </c>
    </row>
    <row r="121" spans="1:112">
      <c r="A121" s="10" t="s">
        <v>927</v>
      </c>
      <c r="B121">
        <v>1624</v>
      </c>
      <c r="C121">
        <v>1333</v>
      </c>
      <c r="D121">
        <v>2957</v>
      </c>
      <c r="N121">
        <f t="shared" si="15"/>
        <v>2957</v>
      </c>
      <c r="O121">
        <f t="shared" si="16"/>
        <v>2957</v>
      </c>
      <c r="P121">
        <f t="shared" si="17"/>
        <v>0</v>
      </c>
      <c r="Q121">
        <f t="shared" si="18"/>
        <v>0</v>
      </c>
      <c r="R121">
        <f t="shared" si="19"/>
        <v>0</v>
      </c>
      <c r="T121" s="10" t="s">
        <v>927</v>
      </c>
      <c r="U121">
        <v>31</v>
      </c>
      <c r="V121">
        <v>106</v>
      </c>
      <c r="W121">
        <v>336</v>
      </c>
      <c r="X121">
        <v>184</v>
      </c>
      <c r="Y121">
        <v>862</v>
      </c>
      <c r="Z121">
        <v>186</v>
      </c>
      <c r="AA121">
        <v>193</v>
      </c>
      <c r="AB121">
        <v>257</v>
      </c>
      <c r="AC121">
        <v>212</v>
      </c>
      <c r="AD121">
        <v>212</v>
      </c>
      <c r="AE121">
        <v>148</v>
      </c>
      <c r="AF121">
        <v>94</v>
      </c>
      <c r="AG121">
        <v>136</v>
      </c>
      <c r="AH121">
        <v>2957</v>
      </c>
      <c r="AJ121">
        <f t="shared" si="20"/>
        <v>1046</v>
      </c>
      <c r="AK121">
        <f t="shared" si="27"/>
        <v>636</v>
      </c>
      <c r="AL121">
        <f t="shared" si="21"/>
        <v>666</v>
      </c>
      <c r="AM121">
        <f t="shared" si="22"/>
        <v>136</v>
      </c>
      <c r="AO121" s="262" t="s">
        <v>912</v>
      </c>
      <c r="AP121" s="1">
        <v>8</v>
      </c>
      <c r="AQ121" s="1">
        <v>14</v>
      </c>
      <c r="AR121" s="1">
        <v>1</v>
      </c>
      <c r="AS121" s="1">
        <v>2</v>
      </c>
      <c r="AT121" s="1">
        <v>10317</v>
      </c>
      <c r="AU121" s="1">
        <v>1</v>
      </c>
      <c r="AV121" s="1">
        <v>2</v>
      </c>
      <c r="AW121" s="1">
        <v>2</v>
      </c>
      <c r="AX121" s="1">
        <v>2000</v>
      </c>
      <c r="AY121" s="1">
        <v>3</v>
      </c>
      <c r="AZ121" s="1">
        <v>1</v>
      </c>
      <c r="BA121" s="1"/>
      <c r="BB121" s="1"/>
      <c r="BC121" s="1">
        <v>5</v>
      </c>
      <c r="BD121" s="1">
        <v>223</v>
      </c>
      <c r="BE121" s="1">
        <v>14</v>
      </c>
      <c r="BF121" s="1">
        <v>7</v>
      </c>
      <c r="BG121" s="1">
        <v>1</v>
      </c>
      <c r="BH121" s="1"/>
      <c r="BI121" s="1">
        <v>12</v>
      </c>
      <c r="BJ121" s="1">
        <v>8</v>
      </c>
      <c r="BK121" s="1">
        <v>5</v>
      </c>
      <c r="BL121" s="1"/>
      <c r="BM121" s="1">
        <v>25</v>
      </c>
      <c r="BN121" s="1"/>
      <c r="BO121" s="1">
        <v>11</v>
      </c>
      <c r="BP121" s="1">
        <v>119</v>
      </c>
      <c r="BQ121" s="1"/>
      <c r="BR121" s="1"/>
      <c r="BS121" s="1">
        <v>12781</v>
      </c>
      <c r="BX121" s="10" t="s">
        <v>927</v>
      </c>
      <c r="BY121">
        <v>254</v>
      </c>
      <c r="BZ121">
        <v>451</v>
      </c>
      <c r="CA121">
        <v>1</v>
      </c>
      <c r="CB121">
        <v>706</v>
      </c>
      <c r="CJ121" s="10" t="s">
        <v>927</v>
      </c>
      <c r="CK121">
        <v>18</v>
      </c>
      <c r="CL121">
        <v>62</v>
      </c>
      <c r="CM121">
        <v>216</v>
      </c>
      <c r="CN121">
        <v>85</v>
      </c>
      <c r="CO121">
        <v>787</v>
      </c>
      <c r="CP121">
        <v>117</v>
      </c>
      <c r="CQ121">
        <v>134</v>
      </c>
      <c r="CR121">
        <v>117</v>
      </c>
      <c r="CS121">
        <v>70</v>
      </c>
      <c r="CT121">
        <v>65</v>
      </c>
      <c r="CU121">
        <v>33</v>
      </c>
      <c r="CV121">
        <v>24</v>
      </c>
      <c r="CW121">
        <v>30</v>
      </c>
      <c r="CX121">
        <v>1758</v>
      </c>
      <c r="CZ121">
        <f t="shared" si="23"/>
        <v>872</v>
      </c>
      <c r="DA121">
        <f t="shared" si="24"/>
        <v>368</v>
      </c>
      <c r="DB121">
        <f t="shared" si="25"/>
        <v>192</v>
      </c>
      <c r="DC121">
        <f t="shared" si="26"/>
        <v>30</v>
      </c>
      <c r="DE121" s="10" t="s">
        <v>927</v>
      </c>
      <c r="DF121">
        <v>1052</v>
      </c>
      <c r="DG121">
        <v>706</v>
      </c>
      <c r="DH121">
        <v>1758</v>
      </c>
    </row>
    <row r="122" spans="1:112">
      <c r="A122" s="10" t="s">
        <v>928</v>
      </c>
      <c r="B122">
        <v>6300</v>
      </c>
      <c r="C122">
        <v>4592</v>
      </c>
      <c r="D122">
        <v>10892</v>
      </c>
      <c r="N122">
        <f t="shared" si="15"/>
        <v>10892</v>
      </c>
      <c r="O122">
        <f t="shared" si="16"/>
        <v>10892</v>
      </c>
      <c r="P122">
        <f t="shared" si="17"/>
        <v>0</v>
      </c>
      <c r="Q122">
        <f t="shared" si="18"/>
        <v>0</v>
      </c>
      <c r="R122">
        <f t="shared" si="19"/>
        <v>0</v>
      </c>
      <c r="T122" s="10" t="s">
        <v>928</v>
      </c>
      <c r="U122">
        <v>168</v>
      </c>
      <c r="V122">
        <v>612</v>
      </c>
      <c r="W122">
        <v>1769</v>
      </c>
      <c r="X122">
        <v>945</v>
      </c>
      <c r="Y122">
        <v>4086</v>
      </c>
      <c r="Z122">
        <v>542</v>
      </c>
      <c r="AA122">
        <v>563</v>
      </c>
      <c r="AB122">
        <v>591</v>
      </c>
      <c r="AC122">
        <v>516</v>
      </c>
      <c r="AD122">
        <v>365</v>
      </c>
      <c r="AE122">
        <v>278</v>
      </c>
      <c r="AF122">
        <v>205</v>
      </c>
      <c r="AG122">
        <v>252</v>
      </c>
      <c r="AH122">
        <v>10892</v>
      </c>
      <c r="AJ122">
        <f t="shared" si="20"/>
        <v>5031</v>
      </c>
      <c r="AK122">
        <f t="shared" si="27"/>
        <v>1696</v>
      </c>
      <c r="AL122">
        <f t="shared" si="21"/>
        <v>1364</v>
      </c>
      <c r="AM122">
        <f t="shared" si="22"/>
        <v>252</v>
      </c>
      <c r="AO122" s="262" t="s">
        <v>919</v>
      </c>
      <c r="AP122" s="1">
        <v>1</v>
      </c>
      <c r="AQ122" s="1">
        <v>3</v>
      </c>
      <c r="AR122" s="1"/>
      <c r="AS122" s="1"/>
      <c r="AT122" s="1">
        <v>7867</v>
      </c>
      <c r="AU122" s="1"/>
      <c r="AV122" s="1"/>
      <c r="AW122" s="1">
        <v>2</v>
      </c>
      <c r="AX122" s="1">
        <v>1121</v>
      </c>
      <c r="AY122" s="1"/>
      <c r="AZ122" s="1"/>
      <c r="BA122" s="1"/>
      <c r="BB122" s="1"/>
      <c r="BC122" s="1"/>
      <c r="BD122" s="1"/>
      <c r="BE122" s="1">
        <v>19</v>
      </c>
      <c r="BF122" s="1">
        <v>51</v>
      </c>
      <c r="BG122" s="1"/>
      <c r="BH122" s="1"/>
      <c r="BI122" s="1">
        <v>13</v>
      </c>
      <c r="BJ122" s="1">
        <v>3</v>
      </c>
      <c r="BK122" s="1">
        <v>28</v>
      </c>
      <c r="BL122" s="1"/>
      <c r="BM122" s="1">
        <v>18</v>
      </c>
      <c r="BN122" s="1"/>
      <c r="BO122" s="1">
        <v>1</v>
      </c>
      <c r="BP122" s="1">
        <v>60</v>
      </c>
      <c r="BQ122" s="1"/>
      <c r="BR122" s="1"/>
      <c r="BS122" s="1">
        <v>9187</v>
      </c>
      <c r="BX122" s="10" t="s">
        <v>928</v>
      </c>
      <c r="BY122">
        <v>464</v>
      </c>
      <c r="BZ122">
        <v>560</v>
      </c>
      <c r="CB122">
        <v>1024</v>
      </c>
      <c r="CJ122" s="10" t="s">
        <v>928</v>
      </c>
      <c r="CK122">
        <v>22</v>
      </c>
      <c r="CL122">
        <v>109</v>
      </c>
      <c r="CM122">
        <v>286</v>
      </c>
      <c r="CN122">
        <v>121</v>
      </c>
      <c r="CO122">
        <v>1373</v>
      </c>
      <c r="CP122">
        <v>157</v>
      </c>
      <c r="CQ122">
        <v>148</v>
      </c>
      <c r="CR122">
        <v>103</v>
      </c>
      <c r="CS122">
        <v>96</v>
      </c>
      <c r="CT122">
        <v>54</v>
      </c>
      <c r="CU122">
        <v>35</v>
      </c>
      <c r="CV122">
        <v>26</v>
      </c>
      <c r="CW122">
        <v>17</v>
      </c>
      <c r="CX122">
        <v>2547</v>
      </c>
      <c r="CZ122">
        <f t="shared" si="23"/>
        <v>1494</v>
      </c>
      <c r="DA122">
        <f t="shared" si="24"/>
        <v>408</v>
      </c>
      <c r="DB122">
        <f t="shared" si="25"/>
        <v>211</v>
      </c>
      <c r="DC122">
        <f t="shared" si="26"/>
        <v>17</v>
      </c>
      <c r="DE122" s="10" t="s">
        <v>928</v>
      </c>
      <c r="DF122">
        <v>1523</v>
      </c>
      <c r="DG122">
        <v>1024</v>
      </c>
      <c r="DH122">
        <v>2547</v>
      </c>
    </row>
    <row r="123" spans="1:112">
      <c r="A123" s="10" t="s">
        <v>929</v>
      </c>
      <c r="B123">
        <v>3113</v>
      </c>
      <c r="C123">
        <v>2490</v>
      </c>
      <c r="D123">
        <v>5603</v>
      </c>
      <c r="N123">
        <f t="shared" si="15"/>
        <v>5603</v>
      </c>
      <c r="O123">
        <f t="shared" si="16"/>
        <v>5603</v>
      </c>
      <c r="P123">
        <f t="shared" si="17"/>
        <v>0</v>
      </c>
      <c r="Q123">
        <f t="shared" si="18"/>
        <v>0</v>
      </c>
      <c r="R123">
        <f t="shared" si="19"/>
        <v>0</v>
      </c>
      <c r="T123" s="10" t="s">
        <v>929</v>
      </c>
      <c r="U123">
        <v>51</v>
      </c>
      <c r="V123">
        <v>215</v>
      </c>
      <c r="W123">
        <v>620</v>
      </c>
      <c r="X123">
        <v>353</v>
      </c>
      <c r="Y123">
        <v>1818</v>
      </c>
      <c r="Z123">
        <v>303</v>
      </c>
      <c r="AA123">
        <v>397</v>
      </c>
      <c r="AB123">
        <v>441</v>
      </c>
      <c r="AC123">
        <v>390</v>
      </c>
      <c r="AD123">
        <v>354</v>
      </c>
      <c r="AE123">
        <v>265</v>
      </c>
      <c r="AF123">
        <v>176</v>
      </c>
      <c r="AG123">
        <v>220</v>
      </c>
      <c r="AH123">
        <v>5603</v>
      </c>
      <c r="AJ123">
        <f t="shared" si="20"/>
        <v>2171</v>
      </c>
      <c r="AK123">
        <f t="shared" si="27"/>
        <v>1141</v>
      </c>
      <c r="AL123">
        <f t="shared" si="21"/>
        <v>1185</v>
      </c>
      <c r="AM123">
        <f t="shared" si="22"/>
        <v>220</v>
      </c>
      <c r="AO123" s="262" t="s">
        <v>920</v>
      </c>
      <c r="AP123" s="1"/>
      <c r="AQ123" s="1">
        <v>3</v>
      </c>
      <c r="AR123" s="1"/>
      <c r="AS123" s="1">
        <v>15</v>
      </c>
      <c r="AT123" s="1">
        <v>2667</v>
      </c>
      <c r="AU123" s="1"/>
      <c r="AV123" s="1">
        <v>24</v>
      </c>
      <c r="AW123" s="1">
        <v>1</v>
      </c>
      <c r="AX123" s="1">
        <v>185</v>
      </c>
      <c r="AY123" s="1"/>
      <c r="AZ123" s="1"/>
      <c r="BA123" s="1"/>
      <c r="BB123" s="1">
        <v>40</v>
      </c>
      <c r="BC123" s="1">
        <v>1</v>
      </c>
      <c r="BD123" s="1"/>
      <c r="BE123" s="1">
        <v>4</v>
      </c>
      <c r="BF123" s="1">
        <v>2</v>
      </c>
      <c r="BG123" s="1"/>
      <c r="BH123" s="1"/>
      <c r="BI123" s="1">
        <v>7</v>
      </c>
      <c r="BJ123" s="1">
        <v>1</v>
      </c>
      <c r="BK123" s="1">
        <v>1</v>
      </c>
      <c r="BL123" s="1"/>
      <c r="BM123" s="1">
        <v>4</v>
      </c>
      <c r="BN123" s="1"/>
      <c r="BO123" s="1">
        <v>8</v>
      </c>
      <c r="BP123" s="1">
        <v>27</v>
      </c>
      <c r="BQ123" s="1"/>
      <c r="BR123" s="1"/>
      <c r="BS123" s="1">
        <v>2990</v>
      </c>
      <c r="BX123" s="10" t="s">
        <v>929</v>
      </c>
      <c r="BY123">
        <v>659</v>
      </c>
      <c r="BZ123">
        <v>1075</v>
      </c>
      <c r="CA123">
        <v>1</v>
      </c>
      <c r="CB123">
        <v>1735</v>
      </c>
      <c r="CJ123" s="10" t="s">
        <v>929</v>
      </c>
      <c r="CK123">
        <v>33</v>
      </c>
      <c r="CL123">
        <v>123</v>
      </c>
      <c r="CM123">
        <v>435</v>
      </c>
      <c r="CN123">
        <v>244</v>
      </c>
      <c r="CO123">
        <v>1796</v>
      </c>
      <c r="CP123">
        <v>281</v>
      </c>
      <c r="CQ123">
        <v>367</v>
      </c>
      <c r="CR123">
        <v>314</v>
      </c>
      <c r="CS123">
        <v>207</v>
      </c>
      <c r="CT123">
        <v>151</v>
      </c>
      <c r="CU123">
        <v>117</v>
      </c>
      <c r="CV123">
        <v>63</v>
      </c>
      <c r="CW123">
        <v>87</v>
      </c>
      <c r="CX123">
        <v>4218</v>
      </c>
      <c r="CZ123">
        <f t="shared" si="23"/>
        <v>2040</v>
      </c>
      <c r="DA123">
        <f t="shared" si="24"/>
        <v>962</v>
      </c>
      <c r="DB123">
        <f t="shared" si="25"/>
        <v>538</v>
      </c>
      <c r="DC123">
        <f t="shared" si="26"/>
        <v>87</v>
      </c>
      <c r="DE123" s="10" t="s">
        <v>929</v>
      </c>
      <c r="DF123">
        <v>2483</v>
      </c>
      <c r="DG123">
        <v>1735</v>
      </c>
      <c r="DH123">
        <v>4218</v>
      </c>
    </row>
    <row r="124" spans="1:112">
      <c r="A124" s="10" t="s">
        <v>930</v>
      </c>
      <c r="B124">
        <v>4880</v>
      </c>
      <c r="C124">
        <v>2538</v>
      </c>
      <c r="D124">
        <v>7418</v>
      </c>
      <c r="N124">
        <f t="shared" si="15"/>
        <v>7418</v>
      </c>
      <c r="O124">
        <f t="shared" si="16"/>
        <v>7418</v>
      </c>
      <c r="P124">
        <f t="shared" si="17"/>
        <v>0</v>
      </c>
      <c r="Q124">
        <f t="shared" si="18"/>
        <v>0</v>
      </c>
      <c r="R124">
        <f t="shared" si="19"/>
        <v>0</v>
      </c>
      <c r="T124" s="10" t="s">
        <v>930</v>
      </c>
      <c r="U124">
        <v>147</v>
      </c>
      <c r="V124">
        <v>724</v>
      </c>
      <c r="W124">
        <v>1846</v>
      </c>
      <c r="X124">
        <v>777</v>
      </c>
      <c r="Y124">
        <v>2418</v>
      </c>
      <c r="Z124">
        <v>287</v>
      </c>
      <c r="AA124">
        <v>259</v>
      </c>
      <c r="AB124">
        <v>221</v>
      </c>
      <c r="AC124">
        <v>209</v>
      </c>
      <c r="AD124">
        <v>125</v>
      </c>
      <c r="AE124">
        <v>117</v>
      </c>
      <c r="AF124">
        <v>62</v>
      </c>
      <c r="AG124">
        <v>226</v>
      </c>
      <c r="AH124">
        <v>7418</v>
      </c>
      <c r="AJ124">
        <f t="shared" si="20"/>
        <v>3195</v>
      </c>
      <c r="AK124">
        <f t="shared" si="27"/>
        <v>767</v>
      </c>
      <c r="AL124">
        <f t="shared" si="21"/>
        <v>513</v>
      </c>
      <c r="AM124">
        <f t="shared" si="22"/>
        <v>226</v>
      </c>
      <c r="AO124" s="262" t="s">
        <v>921</v>
      </c>
      <c r="AP124" s="1">
        <v>8</v>
      </c>
      <c r="AQ124" s="1">
        <v>5</v>
      </c>
      <c r="AR124" s="1"/>
      <c r="AS124" s="1">
        <v>5</v>
      </c>
      <c r="AT124" s="1">
        <v>3018</v>
      </c>
      <c r="AU124" s="1"/>
      <c r="AV124" s="1">
        <v>23</v>
      </c>
      <c r="AW124" s="1">
        <v>1</v>
      </c>
      <c r="AX124" s="1">
        <v>274</v>
      </c>
      <c r="AY124" s="1"/>
      <c r="AZ124" s="1"/>
      <c r="BA124" s="1"/>
      <c r="BB124" s="1"/>
      <c r="BC124" s="1">
        <v>6</v>
      </c>
      <c r="BD124" s="1">
        <v>29</v>
      </c>
      <c r="BE124" s="1">
        <v>2</v>
      </c>
      <c r="BF124" s="1"/>
      <c r="BG124" s="1"/>
      <c r="BH124" s="1"/>
      <c r="BI124" s="1">
        <v>5</v>
      </c>
      <c r="BJ124" s="1">
        <v>2</v>
      </c>
      <c r="BK124" s="1"/>
      <c r="BL124" s="1"/>
      <c r="BM124" s="1">
        <v>5</v>
      </c>
      <c r="BN124" s="1"/>
      <c r="BO124" s="1">
        <v>3</v>
      </c>
      <c r="BP124" s="1">
        <v>24</v>
      </c>
      <c r="BQ124" s="1"/>
      <c r="BR124" s="1"/>
      <c r="BS124" s="1">
        <v>3410</v>
      </c>
      <c r="BX124" s="10" t="s">
        <v>930</v>
      </c>
      <c r="BY124">
        <v>114</v>
      </c>
      <c r="BZ124">
        <v>13</v>
      </c>
      <c r="CB124">
        <v>127</v>
      </c>
      <c r="CJ124" s="10" t="s">
        <v>930</v>
      </c>
      <c r="CK124">
        <v>5</v>
      </c>
      <c r="CL124">
        <v>4</v>
      </c>
      <c r="CM124">
        <v>7</v>
      </c>
      <c r="CN124">
        <v>3</v>
      </c>
      <c r="CO124">
        <v>194</v>
      </c>
      <c r="CP124">
        <v>15</v>
      </c>
      <c r="CQ124">
        <v>16</v>
      </c>
      <c r="CR124">
        <v>6</v>
      </c>
      <c r="CS124">
        <v>8</v>
      </c>
      <c r="CT124">
        <v>2</v>
      </c>
      <c r="CU124">
        <v>3</v>
      </c>
      <c r="CX124">
        <v>263</v>
      </c>
      <c r="CZ124">
        <f t="shared" si="23"/>
        <v>197</v>
      </c>
      <c r="DA124">
        <f t="shared" si="24"/>
        <v>37</v>
      </c>
      <c r="DB124">
        <f t="shared" si="25"/>
        <v>13</v>
      </c>
      <c r="DC124">
        <f t="shared" si="26"/>
        <v>0</v>
      </c>
      <c r="DE124" s="10" t="s">
        <v>930</v>
      </c>
      <c r="DF124">
        <v>136</v>
      </c>
      <c r="DG124">
        <v>127</v>
      </c>
      <c r="DH124">
        <v>263</v>
      </c>
    </row>
    <row r="125" spans="1:112">
      <c r="A125" s="10" t="s">
        <v>931</v>
      </c>
      <c r="B125">
        <v>2506</v>
      </c>
      <c r="C125">
        <v>2948</v>
      </c>
      <c r="D125">
        <v>5454</v>
      </c>
      <c r="N125">
        <f t="shared" si="15"/>
        <v>5454</v>
      </c>
      <c r="O125">
        <f t="shared" si="16"/>
        <v>5454</v>
      </c>
      <c r="P125">
        <f t="shared" si="17"/>
        <v>0</v>
      </c>
      <c r="Q125">
        <f t="shared" si="18"/>
        <v>0</v>
      </c>
      <c r="R125">
        <f t="shared" si="19"/>
        <v>0</v>
      </c>
      <c r="T125" s="10" t="s">
        <v>931</v>
      </c>
      <c r="U125">
        <v>70</v>
      </c>
      <c r="V125">
        <v>266</v>
      </c>
      <c r="W125">
        <v>826</v>
      </c>
      <c r="X125">
        <v>412</v>
      </c>
      <c r="Y125">
        <v>2082</v>
      </c>
      <c r="Z125">
        <v>275</v>
      </c>
      <c r="AA125">
        <v>314</v>
      </c>
      <c r="AB125">
        <v>326</v>
      </c>
      <c r="AC125">
        <v>293</v>
      </c>
      <c r="AD125">
        <v>212</v>
      </c>
      <c r="AE125">
        <v>140</v>
      </c>
      <c r="AF125">
        <v>106</v>
      </c>
      <c r="AG125">
        <v>132</v>
      </c>
      <c r="AH125">
        <v>5454</v>
      </c>
      <c r="AJ125">
        <f t="shared" si="20"/>
        <v>2494</v>
      </c>
      <c r="AK125">
        <f t="shared" si="27"/>
        <v>915</v>
      </c>
      <c r="AL125">
        <f t="shared" si="21"/>
        <v>751</v>
      </c>
      <c r="AM125">
        <f t="shared" si="22"/>
        <v>132</v>
      </c>
      <c r="AO125" s="262" t="s">
        <v>925</v>
      </c>
      <c r="AP125" s="1">
        <v>193</v>
      </c>
      <c r="AQ125" s="1">
        <v>47</v>
      </c>
      <c r="AR125" s="1"/>
      <c r="AS125" s="1">
        <v>1</v>
      </c>
      <c r="AT125" s="1">
        <v>8082</v>
      </c>
      <c r="AU125" s="1">
        <v>1</v>
      </c>
      <c r="AV125" s="1">
        <v>4</v>
      </c>
      <c r="AW125" s="1">
        <v>12</v>
      </c>
      <c r="AX125" s="1">
        <v>14203</v>
      </c>
      <c r="AY125" s="1">
        <v>3</v>
      </c>
      <c r="AZ125" s="1">
        <v>29</v>
      </c>
      <c r="BA125" s="1"/>
      <c r="BB125" s="1">
        <v>1</v>
      </c>
      <c r="BC125" s="1"/>
      <c r="BD125" s="1">
        <v>18</v>
      </c>
      <c r="BE125" s="1">
        <v>23</v>
      </c>
      <c r="BF125" s="1">
        <v>1674</v>
      </c>
      <c r="BG125" s="1"/>
      <c r="BH125" s="1"/>
      <c r="BI125" s="1">
        <v>9</v>
      </c>
      <c r="BJ125" s="1">
        <v>4</v>
      </c>
      <c r="BK125" s="1">
        <v>10</v>
      </c>
      <c r="BL125" s="1">
        <v>1</v>
      </c>
      <c r="BM125" s="1">
        <v>5</v>
      </c>
      <c r="BN125" s="1"/>
      <c r="BO125" s="1">
        <v>9</v>
      </c>
      <c r="BP125" s="1">
        <v>4</v>
      </c>
      <c r="BQ125" s="1"/>
      <c r="BR125" s="1"/>
      <c r="BS125" s="1">
        <v>24333</v>
      </c>
      <c r="BX125" s="10" t="s">
        <v>931</v>
      </c>
      <c r="BY125">
        <v>198</v>
      </c>
      <c r="BZ125">
        <v>218</v>
      </c>
      <c r="CB125">
        <v>416</v>
      </c>
      <c r="CJ125" s="10" t="s">
        <v>931</v>
      </c>
      <c r="CK125">
        <v>7</v>
      </c>
      <c r="CL125">
        <v>30</v>
      </c>
      <c r="CM125">
        <v>104</v>
      </c>
      <c r="CN125">
        <v>50</v>
      </c>
      <c r="CO125">
        <v>464</v>
      </c>
      <c r="CP125">
        <v>59</v>
      </c>
      <c r="CQ125">
        <v>71</v>
      </c>
      <c r="CR125">
        <v>46</v>
      </c>
      <c r="CS125">
        <v>35</v>
      </c>
      <c r="CT125">
        <v>30</v>
      </c>
      <c r="CU125">
        <v>20</v>
      </c>
      <c r="CV125">
        <v>18</v>
      </c>
      <c r="CW125">
        <v>13</v>
      </c>
      <c r="CX125">
        <v>947</v>
      </c>
      <c r="CZ125">
        <f t="shared" si="23"/>
        <v>514</v>
      </c>
      <c r="DA125">
        <f t="shared" si="24"/>
        <v>176</v>
      </c>
      <c r="DB125">
        <f t="shared" si="25"/>
        <v>103</v>
      </c>
      <c r="DC125">
        <f t="shared" si="26"/>
        <v>13</v>
      </c>
      <c r="DE125" s="10" t="s">
        <v>931</v>
      </c>
      <c r="DF125">
        <v>531</v>
      </c>
      <c r="DG125">
        <v>416</v>
      </c>
      <c r="DH125">
        <v>947</v>
      </c>
    </row>
    <row r="126" spans="1:112">
      <c r="A126" s="10" t="s">
        <v>932</v>
      </c>
      <c r="B126">
        <v>16290</v>
      </c>
      <c r="C126">
        <v>9922</v>
      </c>
      <c r="D126">
        <v>26212</v>
      </c>
      <c r="N126">
        <f t="shared" si="15"/>
        <v>26212</v>
      </c>
      <c r="O126">
        <f t="shared" si="16"/>
        <v>26212</v>
      </c>
      <c r="P126">
        <f t="shared" si="17"/>
        <v>0</v>
      </c>
      <c r="Q126">
        <f t="shared" si="18"/>
        <v>0</v>
      </c>
      <c r="R126">
        <f t="shared" si="19"/>
        <v>0</v>
      </c>
      <c r="T126" s="10" t="s">
        <v>932</v>
      </c>
      <c r="U126">
        <v>289</v>
      </c>
      <c r="V126">
        <v>1311</v>
      </c>
      <c r="W126">
        <v>4170</v>
      </c>
      <c r="X126">
        <v>2320</v>
      </c>
      <c r="Y126">
        <v>9612</v>
      </c>
      <c r="Z126">
        <v>1429</v>
      </c>
      <c r="AA126">
        <v>1478</v>
      </c>
      <c r="AB126">
        <v>1543</v>
      </c>
      <c r="AC126">
        <v>1245</v>
      </c>
      <c r="AD126">
        <v>973</v>
      </c>
      <c r="AE126">
        <v>716</v>
      </c>
      <c r="AF126">
        <v>500</v>
      </c>
      <c r="AG126">
        <v>626</v>
      </c>
      <c r="AH126">
        <v>26212</v>
      </c>
      <c r="AJ126">
        <f t="shared" si="20"/>
        <v>11932</v>
      </c>
      <c r="AK126">
        <f t="shared" si="27"/>
        <v>4450</v>
      </c>
      <c r="AL126">
        <f t="shared" si="21"/>
        <v>3434</v>
      </c>
      <c r="AM126">
        <f t="shared" si="22"/>
        <v>626</v>
      </c>
      <c r="AO126" s="262" t="s">
        <v>927</v>
      </c>
      <c r="AP126" s="1">
        <v>6</v>
      </c>
      <c r="AQ126" s="1">
        <v>1</v>
      </c>
      <c r="AR126" s="1"/>
      <c r="AS126" s="1"/>
      <c r="AT126" s="1">
        <v>2432</v>
      </c>
      <c r="AU126" s="1"/>
      <c r="AV126" s="1">
        <v>1</v>
      </c>
      <c r="AW126" s="1"/>
      <c r="AX126" s="1">
        <v>250</v>
      </c>
      <c r="AY126" s="1"/>
      <c r="AZ126" s="1"/>
      <c r="BA126" s="1"/>
      <c r="BB126" s="1">
        <v>1</v>
      </c>
      <c r="BC126" s="1">
        <v>2</v>
      </c>
      <c r="BD126" s="1">
        <v>7</v>
      </c>
      <c r="BE126" s="1">
        <v>6</v>
      </c>
      <c r="BF126" s="1">
        <v>214</v>
      </c>
      <c r="BG126" s="1">
        <v>2</v>
      </c>
      <c r="BH126" s="1"/>
      <c r="BI126" s="1">
        <v>2</v>
      </c>
      <c r="BJ126" s="1">
        <v>3</v>
      </c>
      <c r="BK126" s="1">
        <v>1</v>
      </c>
      <c r="BL126" s="1"/>
      <c r="BM126" s="1">
        <v>4</v>
      </c>
      <c r="BN126" s="1"/>
      <c r="BO126" s="1"/>
      <c r="BP126" s="1">
        <v>25</v>
      </c>
      <c r="BQ126" s="1"/>
      <c r="BR126" s="1"/>
      <c r="BS126" s="1">
        <v>2957</v>
      </c>
      <c r="BX126" s="10" t="s">
        <v>932</v>
      </c>
      <c r="BY126">
        <v>3317</v>
      </c>
      <c r="BZ126">
        <v>4720</v>
      </c>
      <c r="CA126">
        <v>16</v>
      </c>
      <c r="CB126">
        <v>8053</v>
      </c>
      <c r="CJ126" s="10" t="s">
        <v>932</v>
      </c>
      <c r="CK126">
        <v>120</v>
      </c>
      <c r="CL126">
        <v>687</v>
      </c>
      <c r="CM126">
        <v>2296</v>
      </c>
      <c r="CN126">
        <v>1100</v>
      </c>
      <c r="CO126">
        <v>7922</v>
      </c>
      <c r="CP126">
        <v>1012</v>
      </c>
      <c r="CQ126">
        <v>968</v>
      </c>
      <c r="CR126">
        <v>856</v>
      </c>
      <c r="CS126">
        <v>722</v>
      </c>
      <c r="CT126">
        <v>468</v>
      </c>
      <c r="CU126">
        <v>327</v>
      </c>
      <c r="CV126">
        <v>210</v>
      </c>
      <c r="CW126">
        <v>240</v>
      </c>
      <c r="CX126">
        <v>16928</v>
      </c>
      <c r="CZ126">
        <f t="shared" si="23"/>
        <v>9022</v>
      </c>
      <c r="DA126">
        <f t="shared" si="24"/>
        <v>2836</v>
      </c>
      <c r="DB126">
        <f t="shared" si="25"/>
        <v>1727</v>
      </c>
      <c r="DC126">
        <f t="shared" si="26"/>
        <v>240</v>
      </c>
      <c r="DE126" s="10" t="s">
        <v>932</v>
      </c>
      <c r="DF126">
        <v>8875</v>
      </c>
      <c r="DG126">
        <v>8053</v>
      </c>
      <c r="DH126">
        <v>16928</v>
      </c>
    </row>
    <row r="127" spans="1:112">
      <c r="A127" s="10" t="s">
        <v>933</v>
      </c>
      <c r="B127">
        <v>5932</v>
      </c>
      <c r="C127">
        <v>8973</v>
      </c>
      <c r="D127">
        <v>14905</v>
      </c>
      <c r="N127">
        <f t="shared" si="15"/>
        <v>14905</v>
      </c>
      <c r="O127">
        <f t="shared" si="16"/>
        <v>14905</v>
      </c>
      <c r="P127">
        <f t="shared" si="17"/>
        <v>0</v>
      </c>
      <c r="Q127">
        <f t="shared" si="18"/>
        <v>0</v>
      </c>
      <c r="R127">
        <f t="shared" si="19"/>
        <v>0</v>
      </c>
      <c r="T127" s="10" t="s">
        <v>933</v>
      </c>
      <c r="U127">
        <v>147</v>
      </c>
      <c r="V127">
        <v>698</v>
      </c>
      <c r="W127">
        <v>2174</v>
      </c>
      <c r="X127">
        <v>1231</v>
      </c>
      <c r="Y127">
        <v>4980</v>
      </c>
      <c r="Z127">
        <v>833</v>
      </c>
      <c r="AA127">
        <v>925</v>
      </c>
      <c r="AB127">
        <v>942</v>
      </c>
      <c r="AC127">
        <v>860</v>
      </c>
      <c r="AD127">
        <v>688</v>
      </c>
      <c r="AE127">
        <v>564</v>
      </c>
      <c r="AF127">
        <v>360</v>
      </c>
      <c r="AG127">
        <v>503</v>
      </c>
      <c r="AH127">
        <v>14905</v>
      </c>
      <c r="AJ127">
        <f t="shared" si="20"/>
        <v>6211</v>
      </c>
      <c r="AK127">
        <f t="shared" si="27"/>
        <v>2700</v>
      </c>
      <c r="AL127">
        <f t="shared" si="21"/>
        <v>2472</v>
      </c>
      <c r="AM127">
        <f t="shared" si="22"/>
        <v>503</v>
      </c>
      <c r="AO127" s="262" t="s">
        <v>929</v>
      </c>
      <c r="AP127" s="1"/>
      <c r="AQ127" s="1">
        <v>2</v>
      </c>
      <c r="AR127" s="1"/>
      <c r="AS127" s="1"/>
      <c r="AT127" s="1">
        <v>5035</v>
      </c>
      <c r="AU127" s="1"/>
      <c r="AV127" s="1"/>
      <c r="AW127" s="1"/>
      <c r="AX127" s="1">
        <v>517</v>
      </c>
      <c r="AY127" s="1"/>
      <c r="AZ127" s="1"/>
      <c r="BA127" s="1"/>
      <c r="BB127" s="1"/>
      <c r="BC127" s="1"/>
      <c r="BD127" s="1"/>
      <c r="BE127" s="1">
        <v>14</v>
      </c>
      <c r="BF127" s="1">
        <v>2</v>
      </c>
      <c r="BG127" s="1"/>
      <c r="BH127" s="1"/>
      <c r="BI127" s="1">
        <v>8</v>
      </c>
      <c r="BJ127" s="1"/>
      <c r="BK127" s="1">
        <v>5</v>
      </c>
      <c r="BL127" s="1"/>
      <c r="BM127" s="1">
        <v>7</v>
      </c>
      <c r="BN127" s="1"/>
      <c r="BO127" s="1">
        <v>3</v>
      </c>
      <c r="BP127" s="1">
        <v>10</v>
      </c>
      <c r="BQ127" s="1"/>
      <c r="BR127" s="1"/>
      <c r="BS127" s="1">
        <v>5603</v>
      </c>
      <c r="BX127" s="10" t="s">
        <v>933</v>
      </c>
      <c r="BY127">
        <v>781</v>
      </c>
      <c r="BZ127">
        <v>775</v>
      </c>
      <c r="CA127">
        <v>1</v>
      </c>
      <c r="CB127">
        <v>1557</v>
      </c>
      <c r="CJ127" s="10" t="s">
        <v>933</v>
      </c>
      <c r="CK127">
        <v>21</v>
      </c>
      <c r="CL127">
        <v>132</v>
      </c>
      <c r="CM127">
        <v>405</v>
      </c>
      <c r="CN127">
        <v>206</v>
      </c>
      <c r="CO127">
        <v>1816</v>
      </c>
      <c r="CP127">
        <v>234</v>
      </c>
      <c r="CQ127">
        <v>227</v>
      </c>
      <c r="CR127">
        <v>179</v>
      </c>
      <c r="CS127">
        <v>151</v>
      </c>
      <c r="CT127">
        <v>119</v>
      </c>
      <c r="CU127">
        <v>56</v>
      </c>
      <c r="CV127">
        <v>38</v>
      </c>
      <c r="CW127">
        <v>73</v>
      </c>
      <c r="CX127">
        <v>3657</v>
      </c>
      <c r="CZ127">
        <f t="shared" si="23"/>
        <v>2022</v>
      </c>
      <c r="DA127">
        <f t="shared" si="24"/>
        <v>640</v>
      </c>
      <c r="DB127">
        <f t="shared" si="25"/>
        <v>364</v>
      </c>
      <c r="DC127">
        <f t="shared" si="26"/>
        <v>73</v>
      </c>
      <c r="DE127" s="10" t="s">
        <v>933</v>
      </c>
      <c r="DF127">
        <v>2100</v>
      </c>
      <c r="DG127">
        <v>1557</v>
      </c>
      <c r="DH127">
        <v>3657</v>
      </c>
    </row>
    <row r="128" spans="1:112">
      <c r="A128" s="10" t="s">
        <v>853</v>
      </c>
      <c r="B128">
        <v>5105</v>
      </c>
      <c r="C128">
        <v>4659</v>
      </c>
      <c r="D128">
        <v>9764</v>
      </c>
      <c r="N128">
        <f t="shared" si="15"/>
        <v>9764</v>
      </c>
      <c r="O128">
        <f t="shared" si="16"/>
        <v>9764</v>
      </c>
      <c r="P128">
        <f t="shared" si="17"/>
        <v>0</v>
      </c>
      <c r="Q128">
        <f t="shared" si="18"/>
        <v>0</v>
      </c>
      <c r="R128">
        <f t="shared" si="19"/>
        <v>0</v>
      </c>
      <c r="T128" s="10" t="s">
        <v>853</v>
      </c>
      <c r="U128">
        <v>128</v>
      </c>
      <c r="V128">
        <v>706</v>
      </c>
      <c r="W128">
        <v>2121</v>
      </c>
      <c r="X128">
        <v>885</v>
      </c>
      <c r="Y128">
        <v>3296</v>
      </c>
      <c r="Z128">
        <v>503</v>
      </c>
      <c r="AA128">
        <v>430</v>
      </c>
      <c r="AB128">
        <v>413</v>
      </c>
      <c r="AC128">
        <v>359</v>
      </c>
      <c r="AD128">
        <v>278</v>
      </c>
      <c r="AE128">
        <v>229</v>
      </c>
      <c r="AF128">
        <v>170</v>
      </c>
      <c r="AG128">
        <v>246</v>
      </c>
      <c r="AH128">
        <v>9764</v>
      </c>
      <c r="AJ128">
        <f t="shared" si="20"/>
        <v>4181</v>
      </c>
      <c r="AK128">
        <f t="shared" si="27"/>
        <v>1346</v>
      </c>
      <c r="AL128">
        <f t="shared" si="21"/>
        <v>1036</v>
      </c>
      <c r="AM128">
        <f t="shared" si="22"/>
        <v>246</v>
      </c>
      <c r="AO128" s="13" t="s">
        <v>684</v>
      </c>
      <c r="AP128" s="154">
        <v>3203</v>
      </c>
      <c r="AQ128" s="154">
        <v>5683</v>
      </c>
      <c r="AR128" s="154">
        <v>2</v>
      </c>
      <c r="AS128" s="154">
        <v>169</v>
      </c>
      <c r="AT128" s="154">
        <v>661105</v>
      </c>
      <c r="AU128" s="154">
        <v>72</v>
      </c>
      <c r="AV128" s="154">
        <v>403</v>
      </c>
      <c r="AW128" s="154">
        <v>1364</v>
      </c>
      <c r="AX128" s="154">
        <v>206772</v>
      </c>
      <c r="AY128" s="154">
        <v>625</v>
      </c>
      <c r="AZ128" s="154">
        <v>969</v>
      </c>
      <c r="BA128" s="154">
        <v>10</v>
      </c>
      <c r="BB128" s="154">
        <v>137</v>
      </c>
      <c r="BC128" s="154">
        <v>704</v>
      </c>
      <c r="BD128" s="154">
        <v>395</v>
      </c>
      <c r="BE128" s="154">
        <v>1572</v>
      </c>
      <c r="BF128" s="154">
        <v>847</v>
      </c>
      <c r="BG128" s="154">
        <v>35</v>
      </c>
      <c r="BH128" s="154">
        <v>118</v>
      </c>
      <c r="BI128" s="154">
        <v>3033</v>
      </c>
      <c r="BJ128" s="154">
        <v>2718</v>
      </c>
      <c r="BK128" s="154">
        <v>889</v>
      </c>
      <c r="BL128" s="154">
        <v>78</v>
      </c>
      <c r="BM128" s="154">
        <v>4598</v>
      </c>
      <c r="BN128" s="154"/>
      <c r="BO128" s="154">
        <v>4865</v>
      </c>
      <c r="BP128" s="154">
        <v>11985</v>
      </c>
      <c r="BQ128" s="154">
        <v>58</v>
      </c>
      <c r="BR128" s="154">
        <v>2</v>
      </c>
      <c r="BS128" s="1">
        <v>912411</v>
      </c>
      <c r="BX128" s="10" t="s">
        <v>853</v>
      </c>
      <c r="BY128">
        <v>365</v>
      </c>
      <c r="BZ128">
        <v>178</v>
      </c>
      <c r="CB128">
        <v>543</v>
      </c>
      <c r="CJ128" s="10" t="s">
        <v>853</v>
      </c>
      <c r="CK128">
        <v>15</v>
      </c>
      <c r="CL128">
        <v>37</v>
      </c>
      <c r="CM128">
        <v>106</v>
      </c>
      <c r="CN128">
        <v>40</v>
      </c>
      <c r="CO128">
        <v>994</v>
      </c>
      <c r="CP128">
        <v>109</v>
      </c>
      <c r="CQ128">
        <v>81</v>
      </c>
      <c r="CR128">
        <v>52</v>
      </c>
      <c r="CS128">
        <v>28</v>
      </c>
      <c r="CT128">
        <v>14</v>
      </c>
      <c r="CU128">
        <v>6</v>
      </c>
      <c r="CV128">
        <v>3</v>
      </c>
      <c r="CW128">
        <v>2</v>
      </c>
      <c r="CX128">
        <v>1487</v>
      </c>
      <c r="CZ128">
        <f t="shared" si="23"/>
        <v>1034</v>
      </c>
      <c r="DA128">
        <f t="shared" si="24"/>
        <v>242</v>
      </c>
      <c r="DB128">
        <f t="shared" si="25"/>
        <v>51</v>
      </c>
      <c r="DC128">
        <f t="shared" si="26"/>
        <v>2</v>
      </c>
      <c r="DE128" s="10" t="s">
        <v>853</v>
      </c>
      <c r="DF128">
        <v>944</v>
      </c>
      <c r="DG128">
        <v>543</v>
      </c>
      <c r="DH128">
        <v>1487</v>
      </c>
    </row>
    <row r="129" spans="1:112">
      <c r="A129" s="10" t="s">
        <v>900</v>
      </c>
      <c r="B129">
        <v>12104</v>
      </c>
      <c r="C129">
        <v>11654</v>
      </c>
      <c r="D129">
        <v>23758</v>
      </c>
      <c r="N129">
        <f t="shared" si="15"/>
        <v>23758</v>
      </c>
      <c r="O129">
        <f t="shared" si="16"/>
        <v>23758</v>
      </c>
      <c r="P129">
        <f t="shared" si="17"/>
        <v>0</v>
      </c>
      <c r="Q129">
        <f t="shared" si="18"/>
        <v>0</v>
      </c>
      <c r="R129">
        <f t="shared" si="19"/>
        <v>0</v>
      </c>
      <c r="T129" s="10" t="s">
        <v>900</v>
      </c>
      <c r="U129">
        <v>510</v>
      </c>
      <c r="V129">
        <v>1822</v>
      </c>
      <c r="W129">
        <v>4979</v>
      </c>
      <c r="X129">
        <v>2277</v>
      </c>
      <c r="Y129">
        <v>8434</v>
      </c>
      <c r="Z129">
        <v>1098</v>
      </c>
      <c r="AA129">
        <v>1086</v>
      </c>
      <c r="AB129">
        <v>1028</v>
      </c>
      <c r="AC129">
        <v>875</v>
      </c>
      <c r="AD129">
        <v>602</v>
      </c>
      <c r="AE129">
        <v>418</v>
      </c>
      <c r="AF129">
        <v>270</v>
      </c>
      <c r="AG129">
        <v>359</v>
      </c>
      <c r="AH129">
        <v>23758</v>
      </c>
      <c r="AJ129">
        <f t="shared" si="20"/>
        <v>10711</v>
      </c>
      <c r="AK129">
        <f t="shared" si="27"/>
        <v>3212</v>
      </c>
      <c r="AL129">
        <f t="shared" si="21"/>
        <v>2165</v>
      </c>
      <c r="AM129">
        <f t="shared" si="22"/>
        <v>359</v>
      </c>
      <c r="AO129" s="262" t="s">
        <v>781</v>
      </c>
      <c r="AP129" s="1">
        <v>2337</v>
      </c>
      <c r="AQ129" s="1">
        <v>4158</v>
      </c>
      <c r="AR129" s="1"/>
      <c r="AS129" s="1">
        <v>2</v>
      </c>
      <c r="AT129" s="1">
        <v>475594</v>
      </c>
      <c r="AU129" s="1">
        <v>11</v>
      </c>
      <c r="AV129" s="1">
        <v>10</v>
      </c>
      <c r="AW129" s="1">
        <v>1217</v>
      </c>
      <c r="AX129" s="1">
        <v>160658</v>
      </c>
      <c r="AY129" s="1">
        <v>413</v>
      </c>
      <c r="AZ129" s="1">
        <v>792</v>
      </c>
      <c r="BA129" s="1">
        <v>1</v>
      </c>
      <c r="BB129" s="1">
        <v>10</v>
      </c>
      <c r="BC129" s="1">
        <v>482</v>
      </c>
      <c r="BD129" s="1">
        <v>42</v>
      </c>
      <c r="BE129" s="1">
        <v>981</v>
      </c>
      <c r="BF129" s="1">
        <v>754</v>
      </c>
      <c r="BG129" s="1">
        <v>11</v>
      </c>
      <c r="BH129" s="1">
        <v>98</v>
      </c>
      <c r="BI129" s="1">
        <v>2223</v>
      </c>
      <c r="BJ129" s="1">
        <v>2285</v>
      </c>
      <c r="BK129" s="1">
        <v>701</v>
      </c>
      <c r="BL129" s="1">
        <v>45</v>
      </c>
      <c r="BM129" s="1">
        <v>3651</v>
      </c>
      <c r="BN129" s="1"/>
      <c r="BO129" s="1">
        <v>1694</v>
      </c>
      <c r="BP129" s="1">
        <v>4932</v>
      </c>
      <c r="BQ129" s="1">
        <v>55</v>
      </c>
      <c r="BR129" s="1">
        <v>2</v>
      </c>
      <c r="BS129" s="1">
        <v>663159</v>
      </c>
      <c r="BX129" s="10" t="s">
        <v>900</v>
      </c>
      <c r="BY129">
        <v>592</v>
      </c>
      <c r="BZ129">
        <v>302</v>
      </c>
      <c r="CA129">
        <v>1</v>
      </c>
      <c r="CB129">
        <v>895</v>
      </c>
      <c r="CJ129" s="10" t="s">
        <v>900</v>
      </c>
      <c r="CK129">
        <v>24</v>
      </c>
      <c r="CL129">
        <v>92</v>
      </c>
      <c r="CM129">
        <v>178</v>
      </c>
      <c r="CN129">
        <v>90</v>
      </c>
      <c r="CO129">
        <v>1271</v>
      </c>
      <c r="CP129">
        <v>108</v>
      </c>
      <c r="CQ129">
        <v>96</v>
      </c>
      <c r="CR129">
        <v>73</v>
      </c>
      <c r="CS129">
        <v>53</v>
      </c>
      <c r="CT129">
        <v>32</v>
      </c>
      <c r="CU129">
        <v>16</v>
      </c>
      <c r="CV129">
        <v>6</v>
      </c>
      <c r="CW129">
        <v>7</v>
      </c>
      <c r="CX129">
        <v>2046</v>
      </c>
      <c r="CZ129">
        <f t="shared" si="23"/>
        <v>1361</v>
      </c>
      <c r="DA129">
        <f t="shared" si="24"/>
        <v>277</v>
      </c>
      <c r="DB129">
        <f t="shared" si="25"/>
        <v>107</v>
      </c>
      <c r="DC129">
        <f t="shared" si="26"/>
        <v>7</v>
      </c>
      <c r="DE129" s="10" t="s">
        <v>900</v>
      </c>
      <c r="DF129">
        <v>1151</v>
      </c>
      <c r="DG129">
        <v>895</v>
      </c>
      <c r="DH129">
        <v>2046</v>
      </c>
    </row>
    <row r="130" spans="1:112">
      <c r="A130" s="10" t="s">
        <v>988</v>
      </c>
      <c r="B130">
        <v>1651152</v>
      </c>
      <c r="C130">
        <v>795506</v>
      </c>
      <c r="D130">
        <v>2446658</v>
      </c>
      <c r="T130" s="10" t="s">
        <v>988</v>
      </c>
      <c r="U130">
        <v>33747</v>
      </c>
      <c r="V130">
        <v>134294</v>
      </c>
      <c r="W130">
        <v>376569</v>
      </c>
      <c r="X130">
        <v>187499</v>
      </c>
      <c r="Y130">
        <v>898637</v>
      </c>
      <c r="Z130">
        <v>131853</v>
      </c>
      <c r="AA130">
        <v>138861</v>
      </c>
      <c r="AB130">
        <v>143540</v>
      </c>
      <c r="AC130">
        <v>123251</v>
      </c>
      <c r="AD130">
        <v>95436</v>
      </c>
      <c r="AE130">
        <v>69633</v>
      </c>
      <c r="AF130">
        <v>48213</v>
      </c>
      <c r="AG130">
        <v>65125</v>
      </c>
      <c r="AH130">
        <v>2446658</v>
      </c>
      <c r="AJ130">
        <f t="shared" si="20"/>
        <v>1086136</v>
      </c>
      <c r="AK130">
        <f t="shared" si="27"/>
        <v>414254</v>
      </c>
      <c r="AO130" s="262" t="s">
        <v>822</v>
      </c>
      <c r="AP130" s="1">
        <v>17</v>
      </c>
      <c r="AQ130" s="1">
        <v>58</v>
      </c>
      <c r="AR130" s="1">
        <v>1</v>
      </c>
      <c r="AS130" s="1">
        <v>88</v>
      </c>
      <c r="AT130" s="1">
        <v>14478</v>
      </c>
      <c r="AU130" s="1">
        <v>4</v>
      </c>
      <c r="AV130" s="1">
        <v>148</v>
      </c>
      <c r="AW130" s="1">
        <v>4</v>
      </c>
      <c r="AX130" s="1">
        <v>3223</v>
      </c>
      <c r="AY130" s="1">
        <v>4</v>
      </c>
      <c r="AZ130" s="1">
        <v>5</v>
      </c>
      <c r="BA130" s="1"/>
      <c r="BB130" s="1"/>
      <c r="BC130" s="1">
        <v>23</v>
      </c>
      <c r="BD130" s="1">
        <v>66</v>
      </c>
      <c r="BE130" s="1">
        <v>52</v>
      </c>
      <c r="BF130" s="1">
        <v>1</v>
      </c>
      <c r="BG130" s="1">
        <v>1</v>
      </c>
      <c r="BH130" s="1">
        <v>1</v>
      </c>
      <c r="BI130" s="1">
        <v>29</v>
      </c>
      <c r="BJ130" s="1">
        <v>27</v>
      </c>
      <c r="BK130" s="1">
        <v>14</v>
      </c>
      <c r="BL130" s="1"/>
      <c r="BM130" s="1">
        <v>37</v>
      </c>
      <c r="BN130" s="1"/>
      <c r="BO130" s="1">
        <v>87</v>
      </c>
      <c r="BP130" s="1">
        <v>174</v>
      </c>
      <c r="BQ130" s="1"/>
      <c r="BR130" s="1"/>
      <c r="BS130" s="1">
        <v>18542</v>
      </c>
      <c r="BX130" s="10" t="s">
        <v>988</v>
      </c>
      <c r="BY130">
        <v>1133674</v>
      </c>
      <c r="BZ130">
        <v>1014487</v>
      </c>
      <c r="CA130">
        <v>7460</v>
      </c>
      <c r="CB130">
        <v>2155621</v>
      </c>
      <c r="CJ130" s="10" t="s">
        <v>988</v>
      </c>
      <c r="CK130">
        <v>31975</v>
      </c>
      <c r="CL130">
        <v>157347</v>
      </c>
      <c r="CM130">
        <v>463938</v>
      </c>
      <c r="CN130">
        <v>214913</v>
      </c>
      <c r="CO130">
        <v>1944936</v>
      </c>
      <c r="CP130">
        <v>256979</v>
      </c>
      <c r="CQ130">
        <v>260606</v>
      </c>
      <c r="CR130">
        <v>257885</v>
      </c>
      <c r="CS130">
        <v>210895</v>
      </c>
      <c r="CT130">
        <v>160245</v>
      </c>
      <c r="CU130">
        <v>114443</v>
      </c>
      <c r="CV130">
        <v>73702</v>
      </c>
      <c r="CW130">
        <v>92884</v>
      </c>
      <c r="CX130">
        <v>4240748</v>
      </c>
      <c r="DE130" s="10" t="s">
        <v>988</v>
      </c>
      <c r="DF130">
        <v>2085127</v>
      </c>
      <c r="DG130">
        <v>2155621</v>
      </c>
      <c r="DH130">
        <v>4240748</v>
      </c>
    </row>
    <row r="131" spans="1:112">
      <c r="AJ131">
        <f t="shared" si="20"/>
        <v>0</v>
      </c>
      <c r="AO131" s="262" t="s">
        <v>825</v>
      </c>
      <c r="AP131" s="1">
        <v>107</v>
      </c>
      <c r="AQ131" s="1">
        <v>409</v>
      </c>
      <c r="AR131" s="1"/>
      <c r="AS131" s="1">
        <v>1</v>
      </c>
      <c r="AT131" s="1">
        <v>69624</v>
      </c>
      <c r="AU131" s="1">
        <v>8</v>
      </c>
      <c r="AV131" s="1">
        <v>1</v>
      </c>
      <c r="AW131" s="1">
        <v>92</v>
      </c>
      <c r="AX131" s="1">
        <v>23909</v>
      </c>
      <c r="AY131" s="1">
        <v>51</v>
      </c>
      <c r="AZ131" s="1">
        <v>64</v>
      </c>
      <c r="BA131" s="1"/>
      <c r="BB131" s="1">
        <v>2</v>
      </c>
      <c r="BC131" s="1">
        <v>19</v>
      </c>
      <c r="BD131" s="1">
        <v>12</v>
      </c>
      <c r="BE131" s="1">
        <v>46</v>
      </c>
      <c r="BF131" s="1">
        <v>34</v>
      </c>
      <c r="BG131" s="1">
        <v>1</v>
      </c>
      <c r="BH131" s="1">
        <v>5</v>
      </c>
      <c r="BI131" s="1">
        <v>302</v>
      </c>
      <c r="BJ131" s="1">
        <v>230</v>
      </c>
      <c r="BK131" s="1">
        <v>26</v>
      </c>
      <c r="BL131" s="1"/>
      <c r="BM131" s="1">
        <v>409</v>
      </c>
      <c r="BN131" s="1"/>
      <c r="BO131" s="1">
        <v>1553</v>
      </c>
      <c r="BP131" s="1">
        <v>2012</v>
      </c>
      <c r="BQ131" s="1"/>
      <c r="BR131" s="1"/>
      <c r="BS131" s="1">
        <v>98917</v>
      </c>
    </row>
    <row r="132" spans="1:112">
      <c r="AO132" s="262" t="s">
        <v>837</v>
      </c>
      <c r="AP132" s="1">
        <v>24</v>
      </c>
      <c r="AQ132" s="1">
        <v>114</v>
      </c>
      <c r="AR132" s="1"/>
      <c r="AS132" s="1">
        <v>3</v>
      </c>
      <c r="AT132" s="1">
        <v>13768</v>
      </c>
      <c r="AU132" s="1">
        <v>9</v>
      </c>
      <c r="AV132" s="1">
        <v>5</v>
      </c>
      <c r="AW132" s="1"/>
      <c r="AX132" s="1">
        <v>2068</v>
      </c>
      <c r="AY132" s="1">
        <v>14</v>
      </c>
      <c r="AZ132" s="1">
        <v>15</v>
      </c>
      <c r="BA132" s="1"/>
      <c r="BB132" s="1"/>
      <c r="BC132" s="1">
        <v>25</v>
      </c>
      <c r="BD132" s="1">
        <v>11</v>
      </c>
      <c r="BE132" s="1">
        <v>21</v>
      </c>
      <c r="BF132" s="1">
        <v>2</v>
      </c>
      <c r="BG132" s="1"/>
      <c r="BH132" s="1">
        <v>1</v>
      </c>
      <c r="BI132" s="1">
        <v>31</v>
      </c>
      <c r="BJ132" s="1">
        <v>33</v>
      </c>
      <c r="BK132" s="1">
        <v>19</v>
      </c>
      <c r="BL132" s="1">
        <v>2</v>
      </c>
      <c r="BM132" s="1">
        <v>66</v>
      </c>
      <c r="BN132" s="1"/>
      <c r="BO132" s="1">
        <v>99</v>
      </c>
      <c r="BP132" s="1">
        <v>445</v>
      </c>
      <c r="BQ132" s="1">
        <v>2</v>
      </c>
      <c r="BR132" s="1"/>
      <c r="BS132" s="1">
        <v>16777</v>
      </c>
    </row>
    <row r="133" spans="1:112">
      <c r="AO133" s="262" t="s">
        <v>851</v>
      </c>
      <c r="AP133" s="1">
        <v>128</v>
      </c>
      <c r="AQ133" s="1">
        <v>110</v>
      </c>
      <c r="AR133" s="1"/>
      <c r="AS133" s="1">
        <v>21</v>
      </c>
      <c r="AT133" s="1">
        <v>13572</v>
      </c>
      <c r="AU133" s="1">
        <v>8</v>
      </c>
      <c r="AV133" s="1">
        <v>68</v>
      </c>
      <c r="AW133" s="1">
        <v>9</v>
      </c>
      <c r="AX133" s="1">
        <v>2490</v>
      </c>
      <c r="AY133" s="1">
        <v>24</v>
      </c>
      <c r="AZ133" s="1">
        <v>5</v>
      </c>
      <c r="BA133" s="1">
        <v>2</v>
      </c>
      <c r="BB133" s="1">
        <v>2</v>
      </c>
      <c r="BC133" s="1">
        <v>2</v>
      </c>
      <c r="BD133" s="1">
        <v>57</v>
      </c>
      <c r="BE133" s="1">
        <v>38</v>
      </c>
      <c r="BF133" s="1">
        <v>2</v>
      </c>
      <c r="BG133" s="1">
        <v>1</v>
      </c>
      <c r="BH133" s="1">
        <v>3</v>
      </c>
      <c r="BI133" s="1">
        <v>32</v>
      </c>
      <c r="BJ133" s="1">
        <v>35</v>
      </c>
      <c r="BK133" s="1">
        <v>32</v>
      </c>
      <c r="BL133" s="1">
        <v>8</v>
      </c>
      <c r="BM133" s="1">
        <v>58</v>
      </c>
      <c r="BN133" s="1"/>
      <c r="BO133" s="1">
        <v>149</v>
      </c>
      <c r="BP133" s="1">
        <v>457</v>
      </c>
      <c r="BQ133" s="1"/>
      <c r="BR133" s="1"/>
      <c r="BS133" s="1">
        <v>17313</v>
      </c>
    </row>
    <row r="134" spans="1:112">
      <c r="AO134" s="262" t="s">
        <v>858</v>
      </c>
      <c r="AP134" s="1">
        <v>268</v>
      </c>
      <c r="AQ134" s="1">
        <v>100</v>
      </c>
      <c r="AR134" s="1"/>
      <c r="AS134" s="1"/>
      <c r="AT134" s="1">
        <v>13707</v>
      </c>
      <c r="AU134" s="1">
        <v>29</v>
      </c>
      <c r="AV134" s="1">
        <v>1</v>
      </c>
      <c r="AW134" s="1">
        <v>8</v>
      </c>
      <c r="AX134" s="1">
        <v>2484</v>
      </c>
      <c r="AY134" s="1">
        <v>41</v>
      </c>
      <c r="AZ134" s="1">
        <v>12</v>
      </c>
      <c r="BA134" s="1"/>
      <c r="BB134" s="1">
        <v>50</v>
      </c>
      <c r="BC134" s="1">
        <v>42</v>
      </c>
      <c r="BD134" s="1">
        <v>7</v>
      </c>
      <c r="BE134" s="1">
        <v>153</v>
      </c>
      <c r="BF134" s="1">
        <v>14</v>
      </c>
      <c r="BG134" s="1">
        <v>8</v>
      </c>
      <c r="BH134" s="1">
        <v>1</v>
      </c>
      <c r="BI134" s="1">
        <v>49</v>
      </c>
      <c r="BJ134" s="1">
        <v>2</v>
      </c>
      <c r="BK134" s="1">
        <v>64</v>
      </c>
      <c r="BL134" s="1">
        <v>3</v>
      </c>
      <c r="BM134" s="1">
        <v>14</v>
      </c>
      <c r="BN134" s="1"/>
      <c r="BO134" s="1">
        <v>263</v>
      </c>
      <c r="BP134" s="1">
        <v>2029</v>
      </c>
      <c r="BQ134" s="1">
        <v>1</v>
      </c>
      <c r="BR134" s="1"/>
      <c r="BS134" s="1">
        <v>19350</v>
      </c>
    </row>
    <row r="135" spans="1:112">
      <c r="AO135" s="262" t="s">
        <v>862</v>
      </c>
      <c r="AP135" s="1">
        <v>27</v>
      </c>
      <c r="AQ135" s="1">
        <v>392</v>
      </c>
      <c r="AR135" s="1"/>
      <c r="AS135" s="1">
        <v>23</v>
      </c>
      <c r="AT135" s="1">
        <v>11377</v>
      </c>
      <c r="AU135" s="1"/>
      <c r="AV135" s="1">
        <v>55</v>
      </c>
      <c r="AW135" s="1">
        <v>5</v>
      </c>
      <c r="AX135" s="1">
        <v>1573</v>
      </c>
      <c r="AY135" s="1">
        <v>19</v>
      </c>
      <c r="AZ135" s="1"/>
      <c r="BA135" s="1"/>
      <c r="BB135" s="1">
        <v>1</v>
      </c>
      <c r="BC135" s="1">
        <v>2</v>
      </c>
      <c r="BD135" s="1">
        <v>27</v>
      </c>
      <c r="BE135" s="1">
        <v>48</v>
      </c>
      <c r="BF135" s="1">
        <v>6</v>
      </c>
      <c r="BG135" s="1"/>
      <c r="BH135" s="1">
        <v>1</v>
      </c>
      <c r="BI135" s="1">
        <v>23</v>
      </c>
      <c r="BJ135" s="1">
        <v>18</v>
      </c>
      <c r="BK135" s="1">
        <v>5</v>
      </c>
      <c r="BL135" s="1">
        <v>1</v>
      </c>
      <c r="BM135" s="1">
        <v>36</v>
      </c>
      <c r="BN135" s="1"/>
      <c r="BO135" s="1">
        <v>115</v>
      </c>
      <c r="BP135" s="1">
        <v>110</v>
      </c>
      <c r="BQ135" s="1"/>
      <c r="BR135" s="1"/>
      <c r="BS135" s="1">
        <v>13864</v>
      </c>
    </row>
    <row r="136" spans="1:112">
      <c r="AO136" s="262" t="s">
        <v>870</v>
      </c>
      <c r="AP136" s="1">
        <v>188</v>
      </c>
      <c r="AQ136" s="1">
        <v>301</v>
      </c>
      <c r="AR136" s="1">
        <v>1</v>
      </c>
      <c r="AS136" s="1">
        <v>25</v>
      </c>
      <c r="AT136" s="1">
        <v>34841</v>
      </c>
      <c r="AU136" s="1">
        <v>2</v>
      </c>
      <c r="AV136" s="1">
        <v>96</v>
      </c>
      <c r="AW136" s="1">
        <v>26</v>
      </c>
      <c r="AX136" s="1">
        <v>7720</v>
      </c>
      <c r="AY136" s="1">
        <v>50</v>
      </c>
      <c r="AZ136" s="1">
        <v>44</v>
      </c>
      <c r="BA136" s="1">
        <v>7</v>
      </c>
      <c r="BB136" s="1">
        <v>9</v>
      </c>
      <c r="BC136" s="1">
        <v>107</v>
      </c>
      <c r="BD136" s="1">
        <v>164</v>
      </c>
      <c r="BE136" s="1">
        <v>68</v>
      </c>
      <c r="BF136" s="1">
        <v>26</v>
      </c>
      <c r="BG136" s="1">
        <v>4</v>
      </c>
      <c r="BH136" s="1">
        <v>8</v>
      </c>
      <c r="BI136" s="1">
        <v>297</v>
      </c>
      <c r="BJ136" s="1">
        <v>70</v>
      </c>
      <c r="BK136" s="1">
        <v>14</v>
      </c>
      <c r="BL136" s="1">
        <v>19</v>
      </c>
      <c r="BM136" s="1">
        <v>149</v>
      </c>
      <c r="BN136" s="1"/>
      <c r="BO136" s="1">
        <v>351</v>
      </c>
      <c r="BP136" s="1">
        <v>1379</v>
      </c>
      <c r="BQ136" s="1"/>
      <c r="BR136" s="1"/>
      <c r="BS136" s="1">
        <v>45966</v>
      </c>
    </row>
    <row r="137" spans="1:112">
      <c r="AO137" s="262" t="s">
        <v>876</v>
      </c>
      <c r="AP137" s="1">
        <v>53</v>
      </c>
      <c r="AQ137" s="1">
        <v>24</v>
      </c>
      <c r="AR137" s="1"/>
      <c r="AS137" s="1">
        <v>1</v>
      </c>
      <c r="AT137" s="1">
        <v>7807</v>
      </c>
      <c r="AU137" s="1">
        <v>1</v>
      </c>
      <c r="AV137" s="1"/>
      <c r="AW137" s="1">
        <v>2</v>
      </c>
      <c r="AX137" s="1">
        <v>1480</v>
      </c>
      <c r="AY137" s="1">
        <v>1</v>
      </c>
      <c r="AZ137" s="1">
        <v>8</v>
      </c>
      <c r="BA137" s="1"/>
      <c r="BB137" s="1">
        <v>1</v>
      </c>
      <c r="BC137" s="1"/>
      <c r="BD137" s="1">
        <v>2</v>
      </c>
      <c r="BE137" s="1">
        <v>159</v>
      </c>
      <c r="BF137" s="1">
        <v>2</v>
      </c>
      <c r="BG137" s="1"/>
      <c r="BH137" s="1"/>
      <c r="BI137" s="1">
        <v>25</v>
      </c>
      <c r="BJ137" s="1">
        <v>3</v>
      </c>
      <c r="BK137" s="1">
        <v>10</v>
      </c>
      <c r="BL137" s="1"/>
      <c r="BM137" s="1">
        <v>141</v>
      </c>
      <c r="BN137" s="1"/>
      <c r="BO137" s="1">
        <v>177</v>
      </c>
      <c r="BP137" s="1">
        <v>139</v>
      </c>
      <c r="BQ137" s="1"/>
      <c r="BR137" s="1"/>
      <c r="BS137" s="1">
        <v>10036</v>
      </c>
    </row>
    <row r="138" spans="1:112">
      <c r="AO138" s="262" t="s">
        <v>897</v>
      </c>
      <c r="AP138" s="1">
        <v>54</v>
      </c>
      <c r="AQ138" s="1">
        <v>17</v>
      </c>
      <c r="AR138" s="1"/>
      <c r="AS138" s="1">
        <v>5</v>
      </c>
      <c r="AT138" s="1">
        <v>6337</v>
      </c>
      <c r="AU138" s="1"/>
      <c r="AV138" s="1">
        <v>19</v>
      </c>
      <c r="AW138" s="1">
        <v>1</v>
      </c>
      <c r="AX138" s="1">
        <v>1167</v>
      </c>
      <c r="AY138" s="1">
        <v>8</v>
      </c>
      <c r="AZ138" s="1">
        <v>24</v>
      </c>
      <c r="BA138" s="1"/>
      <c r="BB138" s="1">
        <v>62</v>
      </c>
      <c r="BC138" s="1">
        <v>2</v>
      </c>
      <c r="BD138" s="1">
        <v>7</v>
      </c>
      <c r="BE138" s="1">
        <v>6</v>
      </c>
      <c r="BF138" s="1">
        <v>6</v>
      </c>
      <c r="BG138" s="1">
        <v>9</v>
      </c>
      <c r="BH138" s="1"/>
      <c r="BI138" s="1">
        <v>22</v>
      </c>
      <c r="BJ138" s="1">
        <v>15</v>
      </c>
      <c r="BK138" s="1">
        <v>4</v>
      </c>
      <c r="BL138" s="1"/>
      <c r="BM138" s="1">
        <v>37</v>
      </c>
      <c r="BN138" s="1"/>
      <c r="BO138" s="1">
        <v>377</v>
      </c>
      <c r="BP138" s="1">
        <v>308</v>
      </c>
      <c r="BQ138" s="1"/>
      <c r="BR138" s="1"/>
      <c r="BS138" s="1">
        <v>8487</v>
      </c>
    </row>
    <row r="139" spans="1:112">
      <c r="AO139" s="13" t="s">
        <v>988</v>
      </c>
      <c r="AP139" s="1">
        <v>5393</v>
      </c>
      <c r="AQ139" s="1">
        <v>7336</v>
      </c>
      <c r="AR139" s="1">
        <v>56</v>
      </c>
      <c r="AS139" s="1">
        <v>599</v>
      </c>
      <c r="AT139" s="1">
        <v>1556678</v>
      </c>
      <c r="AU139" s="1">
        <v>284</v>
      </c>
      <c r="AV139" s="1">
        <v>1781</v>
      </c>
      <c r="AW139" s="1">
        <v>2895</v>
      </c>
      <c r="AX139" s="1">
        <v>762922</v>
      </c>
      <c r="AY139" s="1">
        <v>846</v>
      </c>
      <c r="AZ139" s="1">
        <v>2586</v>
      </c>
      <c r="BA139" s="1">
        <v>32</v>
      </c>
      <c r="BB139" s="1">
        <v>375</v>
      </c>
      <c r="BC139" s="1">
        <v>1145</v>
      </c>
      <c r="BD139" s="1">
        <v>19085</v>
      </c>
      <c r="BE139" s="1">
        <v>2390</v>
      </c>
      <c r="BF139" s="1">
        <v>35987</v>
      </c>
      <c r="BG139" s="1">
        <v>133</v>
      </c>
      <c r="BH139" s="1">
        <v>788</v>
      </c>
      <c r="BI139" s="1">
        <v>4260</v>
      </c>
      <c r="BJ139" s="1">
        <v>3746</v>
      </c>
      <c r="BK139" s="1">
        <v>1239</v>
      </c>
      <c r="BL139" s="1">
        <v>112</v>
      </c>
      <c r="BM139" s="1">
        <v>7885</v>
      </c>
      <c r="BN139" s="1">
        <v>8</v>
      </c>
      <c r="BO139" s="1">
        <v>8410</v>
      </c>
      <c r="BP139" s="1">
        <v>19601</v>
      </c>
      <c r="BQ139" s="1">
        <v>83</v>
      </c>
      <c r="BR139" s="1">
        <v>3</v>
      </c>
      <c r="BS139" s="1">
        <v>2446658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CC00"/>
  </sheetPr>
  <dimension ref="A1:AE145"/>
  <sheetViews>
    <sheetView showGridLines="0" zoomScale="80" zoomScaleNormal="80" workbookViewId="0">
      <pane xSplit="2" ySplit="5" topLeftCell="D6" activePane="bottomRight" state="frozen"/>
      <selection pane="topRight" activeCell="C1" sqref="C1"/>
      <selection pane="bottomLeft" activeCell="A6" sqref="A6"/>
      <selection pane="bottomRight" activeCell="AC7" sqref="AC7"/>
    </sheetView>
  </sheetViews>
  <sheetFormatPr baseColWidth="10" defaultColWidth="11.42578125" defaultRowHeight="12.75"/>
  <cols>
    <col min="1" max="1" width="9.7109375" customWidth="1"/>
    <col min="2" max="2" width="20.140625" style="61" customWidth="1"/>
    <col min="3" max="17" width="11.42578125" style="66"/>
    <col min="18" max="18" width="12.85546875" style="66" customWidth="1"/>
    <col min="19" max="26" width="11.42578125" style="66" hidden="1" customWidth="1"/>
    <col min="27" max="16384" width="11.42578125" style="66"/>
  </cols>
  <sheetData>
    <row r="1" spans="1:31" ht="90.75" customHeight="1">
      <c r="A1" s="229"/>
      <c r="B1" s="230"/>
      <c r="C1" s="686"/>
      <c r="D1" s="1047" t="s">
        <v>989</v>
      </c>
      <c r="E1" s="1048"/>
      <c r="F1" s="1048"/>
      <c r="G1" s="1048"/>
      <c r="H1" s="1048"/>
      <c r="I1" s="1048"/>
      <c r="J1" s="1048"/>
      <c r="K1" s="1048"/>
      <c r="L1" s="1048"/>
      <c r="M1" s="1048"/>
      <c r="N1" s="1048"/>
      <c r="O1" s="1048"/>
      <c r="P1" s="1048"/>
      <c r="Q1" s="1049"/>
      <c r="R1" s="687" t="str">
        <f>UPPER((TEXT('1. Población_Afiliada_Regimen'!C1,"mmmm yyyy")))</f>
        <v>DICIEMBRE 2021</v>
      </c>
    </row>
    <row r="2" spans="1:31" ht="15" customHeight="1">
      <c r="A2" s="1050" t="s">
        <v>937</v>
      </c>
      <c r="B2" s="1054" t="s">
        <v>938</v>
      </c>
      <c r="C2" s="1052" t="s">
        <v>280</v>
      </c>
      <c r="D2" s="1055" t="s">
        <v>990</v>
      </c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6"/>
      <c r="P2" s="1056"/>
      <c r="Q2" s="1057"/>
      <c r="R2" s="1051" t="s">
        <v>991</v>
      </c>
    </row>
    <row r="3" spans="1:31" ht="12.75" customHeight="1">
      <c r="A3" s="1050"/>
      <c r="B3" s="1054"/>
      <c r="C3" s="1053"/>
      <c r="D3" s="1058"/>
      <c r="E3" s="1059"/>
      <c r="F3" s="1059"/>
      <c r="G3" s="1059"/>
      <c r="H3" s="1059"/>
      <c r="I3" s="1059"/>
      <c r="J3" s="1059"/>
      <c r="K3" s="1059"/>
      <c r="L3" s="1059"/>
      <c r="M3" s="1059"/>
      <c r="N3" s="1059"/>
      <c r="O3" s="1059"/>
      <c r="P3" s="1059"/>
      <c r="Q3" s="1060"/>
      <c r="R3" s="1051"/>
    </row>
    <row r="4" spans="1:31" ht="18.75" customHeight="1">
      <c r="A4" s="1050"/>
      <c r="B4" s="1054"/>
      <c r="C4" s="1053"/>
      <c r="D4" s="661" t="s">
        <v>992</v>
      </c>
      <c r="E4" s="661" t="s">
        <v>483</v>
      </c>
      <c r="F4" s="661" t="s">
        <v>993</v>
      </c>
      <c r="G4" s="661" t="s">
        <v>483</v>
      </c>
      <c r="H4" s="661" t="s">
        <v>994</v>
      </c>
      <c r="I4" s="661" t="s">
        <v>483</v>
      </c>
      <c r="J4" s="661" t="s">
        <v>995</v>
      </c>
      <c r="K4" s="661" t="s">
        <v>483</v>
      </c>
      <c r="L4" s="661" t="s">
        <v>996</v>
      </c>
      <c r="M4" s="661" t="s">
        <v>483</v>
      </c>
      <c r="N4" s="661" t="s">
        <v>997</v>
      </c>
      <c r="O4" s="661" t="s">
        <v>483</v>
      </c>
      <c r="P4" s="661" t="s">
        <v>998</v>
      </c>
      <c r="Q4" s="661" t="s">
        <v>483</v>
      </c>
      <c r="R4" s="1051"/>
    </row>
    <row r="5" spans="1:31" ht="20.25" customHeight="1">
      <c r="A5" s="1050"/>
      <c r="B5" s="662" t="s">
        <v>958</v>
      </c>
      <c r="C5" s="663">
        <v>6782584</v>
      </c>
      <c r="D5" s="663">
        <f t="shared" ref="D5:P5" si="0">SUM(D6+D13+D20+D32+D43+D63+D81+D105+D129)</f>
        <v>33747</v>
      </c>
      <c r="E5" s="664">
        <f>(D5/R5)*100</f>
        <v>1.3793100629511768</v>
      </c>
      <c r="F5" s="663">
        <f t="shared" si="0"/>
        <v>134294</v>
      </c>
      <c r="G5" s="665">
        <f>(F5/R5)*100</f>
        <v>5.488875028712636</v>
      </c>
      <c r="H5" s="663">
        <f t="shared" si="0"/>
        <v>376569</v>
      </c>
      <c r="I5" s="664">
        <f>(H5/R5)*100</f>
        <v>15.391158061322832</v>
      </c>
      <c r="J5" s="663">
        <f t="shared" si="0"/>
        <v>1086136</v>
      </c>
      <c r="K5" s="666">
        <f>(J5/R5)*100</f>
        <v>44.392636813154922</v>
      </c>
      <c r="L5" s="663">
        <f t="shared" si="0"/>
        <v>414254</v>
      </c>
      <c r="M5" s="666">
        <f>(L5/R5)*100</f>
        <v>16.931422372885791</v>
      </c>
      <c r="N5" s="663">
        <f t="shared" si="0"/>
        <v>336533</v>
      </c>
      <c r="O5" s="667">
        <f>(N5/R5)*100</f>
        <v>13.754803491129532</v>
      </c>
      <c r="P5" s="663">
        <f t="shared" si="0"/>
        <v>65125</v>
      </c>
      <c r="Q5" s="667">
        <f>(P5/R5)*100</f>
        <v>2.6617941698431085</v>
      </c>
      <c r="R5" s="731">
        <f>+R6+R13+R20+R32+R43+R63+R81+R105+R129</f>
        <v>2446658</v>
      </c>
      <c r="T5" s="78">
        <v>0</v>
      </c>
      <c r="U5" s="78">
        <v>1</v>
      </c>
      <c r="V5" s="79" t="s">
        <v>666</v>
      </c>
      <c r="W5" s="79" t="s">
        <v>999</v>
      </c>
      <c r="X5" s="79" t="s">
        <v>1000</v>
      </c>
      <c r="Y5" s="79" t="s">
        <v>1001</v>
      </c>
      <c r="Z5" s="79" t="s">
        <v>934</v>
      </c>
    </row>
    <row r="6" spans="1:31" ht="24.75" customHeight="1">
      <c r="A6" s="19">
        <v>1</v>
      </c>
      <c r="B6" s="69" t="s">
        <v>290</v>
      </c>
      <c r="C6" s="70">
        <v>108681</v>
      </c>
      <c r="D6" s="70">
        <f>SUM(D7:D12)</f>
        <v>813</v>
      </c>
      <c r="E6" s="80">
        <f t="shared" ref="E6:E69" si="1">(D6/R6)*100</f>
        <v>1.3561527298203473</v>
      </c>
      <c r="F6" s="70">
        <f t="shared" ref="F6:P6" si="2">SUM(F7:F12)</f>
        <v>3464</v>
      </c>
      <c r="G6" s="80">
        <f t="shared" ref="G6:G69" si="3">(F6/R6)*100</f>
        <v>5.778244841448565</v>
      </c>
      <c r="H6" s="70">
        <f t="shared" si="2"/>
        <v>10182</v>
      </c>
      <c r="I6" s="80">
        <f t="shared" ref="I6:I69" si="4">(H6/R6)*100</f>
        <v>16.984436771255567</v>
      </c>
      <c r="J6" s="70">
        <f t="shared" si="2"/>
        <v>24951</v>
      </c>
      <c r="K6" s="80">
        <f t="shared" ref="K6:K69" si="5">(J6/R6)*100</f>
        <v>41.620377320722611</v>
      </c>
      <c r="L6" s="70">
        <f t="shared" si="2"/>
        <v>10160</v>
      </c>
      <c r="M6" s="80">
        <f t="shared" ref="M6:M69" si="6">(L6/R6)*100</f>
        <v>16.947738911408031</v>
      </c>
      <c r="N6" s="70">
        <f t="shared" si="2"/>
        <v>8688</v>
      </c>
      <c r="O6" s="80">
        <f t="shared" ref="O6:O69" si="7">(N6/R6)*100</f>
        <v>14.492318470700095</v>
      </c>
      <c r="P6" s="70">
        <f t="shared" si="2"/>
        <v>1691</v>
      </c>
      <c r="Q6" s="80">
        <f t="shared" ref="Q6:Q69" si="8">(P6/R6)*100</f>
        <v>2.8207309546447812</v>
      </c>
      <c r="R6" s="199">
        <f>SUM(R7:R12)</f>
        <v>59949</v>
      </c>
      <c r="S6" s="73" t="s">
        <v>1002</v>
      </c>
      <c r="T6" s="74" t="s">
        <v>992</v>
      </c>
      <c r="U6" s="74" t="s">
        <v>993</v>
      </c>
      <c r="V6" s="74" t="s">
        <v>994</v>
      </c>
      <c r="W6" s="74" t="s">
        <v>995</v>
      </c>
      <c r="X6" s="74" t="s">
        <v>996</v>
      </c>
      <c r="Y6" s="74" t="s">
        <v>1003</v>
      </c>
      <c r="Z6" s="74" t="s">
        <v>998</v>
      </c>
      <c r="AA6"/>
      <c r="AB6"/>
      <c r="AC6"/>
      <c r="AD6"/>
      <c r="AE6"/>
    </row>
    <row r="7" spans="1:31" ht="15">
      <c r="A7" s="397">
        <v>142</v>
      </c>
      <c r="B7" s="397" t="s">
        <v>67</v>
      </c>
      <c r="C7" s="406">
        <v>4602</v>
      </c>
      <c r="D7" s="354">
        <f t="shared" ref="D7:D12" si="9">VLOOKUP(A7,$S$7:$Y$131,2,0)</f>
        <v>31</v>
      </c>
      <c r="E7" s="353">
        <f t="shared" si="1"/>
        <v>1.034712950600801</v>
      </c>
      <c r="F7" s="354">
        <f t="shared" ref="F7:F12" si="10">VLOOKUP(A7,$S$7:$Y$131,3,0)</f>
        <v>127</v>
      </c>
      <c r="G7" s="353">
        <f t="shared" si="3"/>
        <v>4.2389853137516686</v>
      </c>
      <c r="H7" s="354">
        <f t="shared" ref="H7:H12" si="11">VLOOKUP(A7,$S$7:$Y$131,4,0)</f>
        <v>418</v>
      </c>
      <c r="I7" s="353">
        <f t="shared" si="4"/>
        <v>13.951935914552738</v>
      </c>
      <c r="J7" s="354">
        <f t="shared" ref="J7:J12" si="12">VLOOKUP(A7,$S$7:$Y$131,5,0)</f>
        <v>1146</v>
      </c>
      <c r="K7" s="353">
        <f t="shared" si="5"/>
        <v>38.251001335113486</v>
      </c>
      <c r="L7" s="354">
        <f t="shared" ref="L7:L12" si="13">VLOOKUP(A7,$S$7:$Y$131,6,0)</f>
        <v>571</v>
      </c>
      <c r="M7" s="353">
        <f t="shared" si="6"/>
        <v>19.058744993324435</v>
      </c>
      <c r="N7" s="354">
        <f t="shared" ref="N7:N12" si="14">VLOOKUP(A7,$S$7:$Y$131,7,0)</f>
        <v>585</v>
      </c>
      <c r="O7" s="353">
        <f t="shared" si="7"/>
        <v>19.526034712950601</v>
      </c>
      <c r="P7" s="354">
        <f t="shared" ref="P7:P12" si="15">VLOOKUP(A7,$S$7:$Z$131,8,0)</f>
        <v>118</v>
      </c>
      <c r="Q7" s="353">
        <f t="shared" si="8"/>
        <v>3.9385847797062752</v>
      </c>
      <c r="R7" s="406">
        <f t="shared" ref="R7:R12" si="16">(D7+F7+H7+J7+L7+N7+P7)</f>
        <v>2996</v>
      </c>
      <c r="S7" s="10">
        <v>1</v>
      </c>
      <c r="T7">
        <v>7911</v>
      </c>
      <c r="U7">
        <v>30669</v>
      </c>
      <c r="V7">
        <v>85079</v>
      </c>
      <c r="W7" s="66">
        <v>302626</v>
      </c>
      <c r="X7" s="7">
        <v>121289</v>
      </c>
      <c r="Y7">
        <v>98167</v>
      </c>
      <c r="Z7">
        <v>17418</v>
      </c>
      <c r="AA7"/>
      <c r="AB7"/>
      <c r="AC7"/>
      <c r="AD7"/>
      <c r="AE7"/>
    </row>
    <row r="8" spans="1:31" ht="15">
      <c r="A8" s="397">
        <v>425</v>
      </c>
      <c r="B8" s="397" t="s">
        <v>147</v>
      </c>
      <c r="C8" s="406">
        <v>8376</v>
      </c>
      <c r="D8" s="354">
        <f t="shared" si="9"/>
        <v>61</v>
      </c>
      <c r="E8" s="353">
        <f t="shared" si="1"/>
        <v>1.0673665791776028</v>
      </c>
      <c r="F8" s="354">
        <f t="shared" si="10"/>
        <v>319</v>
      </c>
      <c r="G8" s="353">
        <f t="shared" si="3"/>
        <v>5.5818022747156606</v>
      </c>
      <c r="H8" s="354">
        <f t="shared" si="11"/>
        <v>924</v>
      </c>
      <c r="I8" s="353">
        <f t="shared" si="4"/>
        <v>16.167979002624673</v>
      </c>
      <c r="J8" s="354">
        <f t="shared" si="12"/>
        <v>2234</v>
      </c>
      <c r="K8" s="353">
        <f t="shared" si="5"/>
        <v>39.090113735783028</v>
      </c>
      <c r="L8" s="354">
        <f t="shared" si="13"/>
        <v>1039</v>
      </c>
      <c r="M8" s="353">
        <f t="shared" si="6"/>
        <v>18.180227471566056</v>
      </c>
      <c r="N8" s="354">
        <f t="shared" si="14"/>
        <v>927</v>
      </c>
      <c r="O8" s="353">
        <f t="shared" si="7"/>
        <v>16.220472440944881</v>
      </c>
      <c r="P8" s="354">
        <f t="shared" si="15"/>
        <v>211</v>
      </c>
      <c r="Q8" s="353">
        <f t="shared" si="8"/>
        <v>3.6920384951881013</v>
      </c>
      <c r="R8" s="406">
        <f t="shared" si="16"/>
        <v>5715</v>
      </c>
      <c r="S8" s="10">
        <v>2</v>
      </c>
      <c r="T8">
        <v>133</v>
      </c>
      <c r="U8">
        <v>502</v>
      </c>
      <c r="V8">
        <v>1617</v>
      </c>
      <c r="W8" s="66">
        <v>4861</v>
      </c>
      <c r="X8" s="7">
        <v>2290</v>
      </c>
      <c r="Y8">
        <v>2235</v>
      </c>
      <c r="Z8">
        <v>433</v>
      </c>
      <c r="AA8"/>
      <c r="AB8"/>
      <c r="AC8"/>
      <c r="AD8"/>
      <c r="AE8"/>
    </row>
    <row r="9" spans="1:31" ht="15">
      <c r="A9" s="397">
        <v>579</v>
      </c>
      <c r="B9" s="397" t="s">
        <v>171</v>
      </c>
      <c r="C9" s="406">
        <v>41345</v>
      </c>
      <c r="D9" s="354">
        <f t="shared" si="9"/>
        <v>345</v>
      </c>
      <c r="E9" s="353">
        <f t="shared" si="1"/>
        <v>1.392757660167131</v>
      </c>
      <c r="F9" s="354">
        <f t="shared" si="10"/>
        <v>1401</v>
      </c>
      <c r="G9" s="353">
        <f t="shared" si="3"/>
        <v>5.6558071938960879</v>
      </c>
      <c r="H9" s="354">
        <f t="shared" si="11"/>
        <v>3998</v>
      </c>
      <c r="I9" s="353">
        <f t="shared" si="4"/>
        <v>16.13984094303823</v>
      </c>
      <c r="J9" s="354">
        <f t="shared" si="12"/>
        <v>10190</v>
      </c>
      <c r="K9" s="353">
        <f t="shared" si="5"/>
        <v>41.13681320899439</v>
      </c>
      <c r="L9" s="354">
        <f t="shared" si="13"/>
        <v>4403</v>
      </c>
      <c r="M9" s="353">
        <f t="shared" si="6"/>
        <v>17.774817326712689</v>
      </c>
      <c r="N9" s="354">
        <f t="shared" si="14"/>
        <v>3739</v>
      </c>
      <c r="O9" s="353">
        <f t="shared" si="7"/>
        <v>15.094263453231601</v>
      </c>
      <c r="P9" s="354">
        <f t="shared" si="15"/>
        <v>695</v>
      </c>
      <c r="Q9" s="353">
        <f t="shared" si="8"/>
        <v>2.8057002139598728</v>
      </c>
      <c r="R9" s="406">
        <f t="shared" si="16"/>
        <v>24771</v>
      </c>
      <c r="S9" s="10">
        <v>4</v>
      </c>
      <c r="T9">
        <v>5</v>
      </c>
      <c r="U9">
        <v>66</v>
      </c>
      <c r="V9">
        <v>207</v>
      </c>
      <c r="W9" s="66">
        <v>534</v>
      </c>
      <c r="X9" s="7">
        <v>293</v>
      </c>
      <c r="Y9">
        <v>217</v>
      </c>
      <c r="Z9">
        <v>58</v>
      </c>
      <c r="AA9"/>
      <c r="AB9"/>
      <c r="AC9"/>
      <c r="AD9"/>
      <c r="AE9"/>
    </row>
    <row r="10" spans="1:31" ht="15">
      <c r="A10" s="397">
        <v>585</v>
      </c>
      <c r="B10" s="397" t="s">
        <v>173</v>
      </c>
      <c r="C10" s="406">
        <v>14664</v>
      </c>
      <c r="D10" s="354">
        <f t="shared" si="9"/>
        <v>96</v>
      </c>
      <c r="E10" s="353">
        <f t="shared" si="1"/>
        <v>1.3640238704177323</v>
      </c>
      <c r="F10" s="354">
        <f t="shared" si="10"/>
        <v>307</v>
      </c>
      <c r="G10" s="353">
        <f t="shared" si="3"/>
        <v>4.3620346689400398</v>
      </c>
      <c r="H10" s="354">
        <f t="shared" si="11"/>
        <v>1055</v>
      </c>
      <c r="I10" s="353">
        <f t="shared" si="4"/>
        <v>14.990053992611537</v>
      </c>
      <c r="J10" s="354">
        <f t="shared" si="12"/>
        <v>2821</v>
      </c>
      <c r="K10" s="353">
        <f t="shared" si="5"/>
        <v>40.082409775504409</v>
      </c>
      <c r="L10" s="354">
        <f t="shared" si="13"/>
        <v>1325</v>
      </c>
      <c r="M10" s="353">
        <f t="shared" si="6"/>
        <v>18.826371128161409</v>
      </c>
      <c r="N10" s="354">
        <f t="shared" si="14"/>
        <v>1224</v>
      </c>
      <c r="O10" s="353">
        <f t="shared" si="7"/>
        <v>17.391304347826086</v>
      </c>
      <c r="P10" s="354">
        <f t="shared" si="15"/>
        <v>210</v>
      </c>
      <c r="Q10" s="353">
        <f t="shared" si="8"/>
        <v>2.9838022165387894</v>
      </c>
      <c r="R10" s="406">
        <f t="shared" si="16"/>
        <v>7038</v>
      </c>
      <c r="S10" s="10">
        <v>21</v>
      </c>
      <c r="T10">
        <v>17</v>
      </c>
      <c r="U10">
        <v>136</v>
      </c>
      <c r="V10">
        <v>457</v>
      </c>
      <c r="W10" s="66">
        <v>1193</v>
      </c>
      <c r="X10" s="7">
        <v>521</v>
      </c>
      <c r="Y10">
        <v>471</v>
      </c>
      <c r="Z10">
        <v>124</v>
      </c>
      <c r="AA10"/>
      <c r="AB10"/>
      <c r="AC10"/>
      <c r="AD10"/>
      <c r="AE10"/>
    </row>
    <row r="11" spans="1:31" ht="15">
      <c r="A11" s="397">
        <v>591</v>
      </c>
      <c r="B11" s="397" t="s">
        <v>175</v>
      </c>
      <c r="C11" s="406">
        <v>19268</v>
      </c>
      <c r="D11" s="354">
        <f t="shared" si="9"/>
        <v>152</v>
      </c>
      <c r="E11" s="353">
        <f t="shared" si="1"/>
        <v>1.5726849456802898</v>
      </c>
      <c r="F11" s="354">
        <f t="shared" si="10"/>
        <v>604</v>
      </c>
      <c r="G11" s="353">
        <f t="shared" si="3"/>
        <v>6.2493533367822041</v>
      </c>
      <c r="H11" s="354">
        <f t="shared" si="11"/>
        <v>1666</v>
      </c>
      <c r="I11" s="353">
        <f t="shared" si="4"/>
        <v>17.237454733574754</v>
      </c>
      <c r="J11" s="354">
        <f t="shared" si="12"/>
        <v>4379</v>
      </c>
      <c r="K11" s="353">
        <f t="shared" si="5"/>
        <v>45.307811691670977</v>
      </c>
      <c r="L11" s="354">
        <f t="shared" si="13"/>
        <v>1476</v>
      </c>
      <c r="M11" s="353">
        <f t="shared" si="6"/>
        <v>15.271598551474391</v>
      </c>
      <c r="N11" s="354">
        <f t="shared" si="14"/>
        <v>1177</v>
      </c>
      <c r="O11" s="353">
        <f t="shared" si="7"/>
        <v>12.177961717537507</v>
      </c>
      <c r="P11" s="354">
        <f t="shared" si="15"/>
        <v>211</v>
      </c>
      <c r="Q11" s="353">
        <f t="shared" si="8"/>
        <v>2.1831350232798759</v>
      </c>
      <c r="R11" s="406">
        <f t="shared" si="16"/>
        <v>9665</v>
      </c>
      <c r="S11" s="10">
        <v>30</v>
      </c>
      <c r="T11">
        <v>88</v>
      </c>
      <c r="U11">
        <v>379</v>
      </c>
      <c r="V11">
        <v>1002</v>
      </c>
      <c r="W11" s="66">
        <v>3504</v>
      </c>
      <c r="X11" s="7">
        <v>1957</v>
      </c>
      <c r="Y11">
        <v>1915</v>
      </c>
      <c r="Z11">
        <v>372</v>
      </c>
      <c r="AA11"/>
      <c r="AB11"/>
      <c r="AC11"/>
      <c r="AD11"/>
      <c r="AE11"/>
    </row>
    <row r="12" spans="1:31" ht="15">
      <c r="A12" s="397">
        <v>893</v>
      </c>
      <c r="B12" s="397" t="s">
        <v>265</v>
      </c>
      <c r="C12" s="406">
        <v>20426</v>
      </c>
      <c r="D12" s="354">
        <f t="shared" si="9"/>
        <v>128</v>
      </c>
      <c r="E12" s="353">
        <f t="shared" si="1"/>
        <v>1.3109381401065137</v>
      </c>
      <c r="F12" s="354">
        <f t="shared" si="10"/>
        <v>706</v>
      </c>
      <c r="G12" s="353">
        <f t="shared" si="3"/>
        <v>7.2306431790249901</v>
      </c>
      <c r="H12" s="354">
        <f t="shared" si="11"/>
        <v>2121</v>
      </c>
      <c r="I12" s="353">
        <f t="shared" si="4"/>
        <v>21.722654649733716</v>
      </c>
      <c r="J12" s="354">
        <f t="shared" si="12"/>
        <v>4181</v>
      </c>
      <c r="K12" s="353">
        <f t="shared" si="5"/>
        <v>42.820565342072918</v>
      </c>
      <c r="L12" s="354">
        <f t="shared" si="13"/>
        <v>1346</v>
      </c>
      <c r="M12" s="353">
        <f t="shared" si="6"/>
        <v>13.785333879557559</v>
      </c>
      <c r="N12" s="354">
        <f t="shared" si="14"/>
        <v>1036</v>
      </c>
      <c r="O12" s="353">
        <f t="shared" si="7"/>
        <v>10.610405571487096</v>
      </c>
      <c r="P12" s="354">
        <f t="shared" si="15"/>
        <v>246</v>
      </c>
      <c r="Q12" s="353">
        <f t="shared" si="8"/>
        <v>2.5194592380172063</v>
      </c>
      <c r="R12" s="406">
        <f t="shared" si="16"/>
        <v>9764</v>
      </c>
      <c r="S12" s="10">
        <v>31</v>
      </c>
      <c r="T12">
        <v>270</v>
      </c>
      <c r="U12">
        <v>1008</v>
      </c>
      <c r="V12">
        <v>2897</v>
      </c>
      <c r="W12" s="66">
        <v>8060</v>
      </c>
      <c r="X12" s="7">
        <v>2674</v>
      </c>
      <c r="Y12">
        <v>2066</v>
      </c>
      <c r="Z12">
        <v>390</v>
      </c>
      <c r="AA12"/>
      <c r="AB12"/>
      <c r="AC12"/>
      <c r="AD12"/>
      <c r="AE12"/>
    </row>
    <row r="13" spans="1:31">
      <c r="A13" s="19">
        <v>2</v>
      </c>
      <c r="B13" s="69" t="s">
        <v>301</v>
      </c>
      <c r="C13" s="72">
        <v>264760</v>
      </c>
      <c r="D13" s="71">
        <f>SUM(D14:D19)</f>
        <v>4059</v>
      </c>
      <c r="E13" s="81">
        <f t="shared" si="1"/>
        <v>1.8424206111443977</v>
      </c>
      <c r="F13" s="71">
        <f t="shared" ref="F13:P13" si="17">SUM(F14:F19)</f>
        <v>15568</v>
      </c>
      <c r="G13" s="81">
        <f t="shared" si="3"/>
        <v>7.0664705775550587</v>
      </c>
      <c r="H13" s="71">
        <f t="shared" si="17"/>
        <v>44937</v>
      </c>
      <c r="I13" s="81">
        <f t="shared" si="4"/>
        <v>20.3973527969933</v>
      </c>
      <c r="J13" s="71">
        <f t="shared" si="17"/>
        <v>98703</v>
      </c>
      <c r="K13" s="81">
        <f t="shared" si="5"/>
        <v>44.802276812462551</v>
      </c>
      <c r="L13" s="71">
        <f t="shared" si="17"/>
        <v>31212</v>
      </c>
      <c r="M13" s="81">
        <f t="shared" si="6"/>
        <v>14.167438313633641</v>
      </c>
      <c r="N13" s="71">
        <f t="shared" si="17"/>
        <v>21635</v>
      </c>
      <c r="O13" s="82">
        <f t="shared" si="7"/>
        <v>9.8203424296893438</v>
      </c>
      <c r="P13" s="71">
        <f t="shared" si="17"/>
        <v>4194</v>
      </c>
      <c r="Q13" s="82">
        <f t="shared" si="8"/>
        <v>1.9036984585217058</v>
      </c>
      <c r="R13" s="295">
        <f>SUM(R14:R19)</f>
        <v>220308</v>
      </c>
      <c r="S13" s="10">
        <v>34</v>
      </c>
      <c r="T13">
        <v>275</v>
      </c>
      <c r="U13">
        <v>1306</v>
      </c>
      <c r="V13">
        <v>3936</v>
      </c>
      <c r="W13" s="66">
        <v>12004</v>
      </c>
      <c r="X13" s="7">
        <v>5239</v>
      </c>
      <c r="Y13">
        <v>4631</v>
      </c>
      <c r="Z13">
        <v>703</v>
      </c>
      <c r="AA13"/>
      <c r="AB13"/>
      <c r="AC13"/>
      <c r="AD13"/>
      <c r="AE13"/>
    </row>
    <row r="14" spans="1:31" ht="15">
      <c r="A14" s="397">
        <v>120</v>
      </c>
      <c r="B14" s="397" t="s">
        <v>57</v>
      </c>
      <c r="C14" s="406">
        <v>30833</v>
      </c>
      <c r="D14" s="354">
        <f t="shared" ref="D14:D19" si="18">VLOOKUP(A14,$S$7:$Y$131,2,0)</f>
        <v>421</v>
      </c>
      <c r="E14" s="353">
        <f t="shared" si="1"/>
        <v>1.8405176182565357</v>
      </c>
      <c r="F14" s="354">
        <f t="shared" ref="F14:F19" si="19">VLOOKUP(A14,$S$7:$Y$131,3,0)</f>
        <v>1508</v>
      </c>
      <c r="G14" s="353">
        <f t="shared" si="3"/>
        <v>6.5926379295269735</v>
      </c>
      <c r="H14" s="354">
        <f t="shared" ref="H14:H19" si="20">VLOOKUP(A14,$S$7:$Y$131,4,0)</f>
        <v>5034</v>
      </c>
      <c r="I14" s="353">
        <f t="shared" si="4"/>
        <v>22.007519454402377</v>
      </c>
      <c r="J14" s="354">
        <f t="shared" ref="J14:J19" si="21">VLOOKUP(A14,$S$7:$Y$131,5,0)</f>
        <v>10067</v>
      </c>
      <c r="K14" s="353">
        <f t="shared" si="5"/>
        <v>44.010667132989425</v>
      </c>
      <c r="L14" s="354">
        <f t="shared" ref="L14:L19" si="22">VLOOKUP(A14,$S$7:$Y$131,6,0)</f>
        <v>3132</v>
      </c>
      <c r="M14" s="353">
        <f t="shared" si="6"/>
        <v>13.692401853632946</v>
      </c>
      <c r="N14" s="354">
        <f t="shared" ref="N14:N19" si="23">VLOOKUP(A14,$S$7:$Y$131,7,0)</f>
        <v>2161</v>
      </c>
      <c r="O14" s="353">
        <f t="shared" si="7"/>
        <v>9.4474075369415065</v>
      </c>
      <c r="P14" s="354">
        <f t="shared" ref="P14:P19" si="24">VLOOKUP(A14,$S$7:$Z$131,8,0)</f>
        <v>551</v>
      </c>
      <c r="Q14" s="353">
        <f t="shared" si="8"/>
        <v>2.4088484742502403</v>
      </c>
      <c r="R14" s="406">
        <f t="shared" ref="R14:R19" si="25">(D14+F14+H14+J14+L14+N14+P14)</f>
        <v>22874</v>
      </c>
      <c r="S14" s="10">
        <v>36</v>
      </c>
      <c r="T14">
        <v>49</v>
      </c>
      <c r="U14">
        <v>135</v>
      </c>
      <c r="V14">
        <v>348</v>
      </c>
      <c r="W14" s="66">
        <v>942</v>
      </c>
      <c r="X14" s="7">
        <v>444</v>
      </c>
      <c r="Y14">
        <v>539</v>
      </c>
      <c r="Z14">
        <v>105</v>
      </c>
      <c r="AA14"/>
      <c r="AB14"/>
      <c r="AC14"/>
      <c r="AD14"/>
      <c r="AE14"/>
    </row>
    <row r="15" spans="1:31" ht="15">
      <c r="A15" s="397">
        <v>154</v>
      </c>
      <c r="B15" s="397" t="s">
        <v>77</v>
      </c>
      <c r="C15" s="406">
        <v>96927</v>
      </c>
      <c r="D15" s="354">
        <f t="shared" si="18"/>
        <v>1172</v>
      </c>
      <c r="E15" s="353">
        <f t="shared" si="1"/>
        <v>1.5619169465323313</v>
      </c>
      <c r="F15" s="354">
        <f t="shared" si="19"/>
        <v>5156</v>
      </c>
      <c r="G15" s="353">
        <f t="shared" si="3"/>
        <v>6.8713684098299481</v>
      </c>
      <c r="H15" s="354">
        <f t="shared" si="20"/>
        <v>14053</v>
      </c>
      <c r="I15" s="353">
        <f t="shared" si="4"/>
        <v>18.728343728343727</v>
      </c>
      <c r="J15" s="354">
        <f t="shared" si="21"/>
        <v>33239</v>
      </c>
      <c r="K15" s="353">
        <f t="shared" si="5"/>
        <v>44.297403912788532</v>
      </c>
      <c r="L15" s="354">
        <f t="shared" si="22"/>
        <v>11492</v>
      </c>
      <c r="M15" s="353">
        <f t="shared" si="6"/>
        <v>15.315315315315313</v>
      </c>
      <c r="N15" s="354">
        <f t="shared" si="23"/>
        <v>8351</v>
      </c>
      <c r="O15" s="353">
        <f t="shared" si="7"/>
        <v>11.129324590863053</v>
      </c>
      <c r="P15" s="354">
        <f t="shared" si="24"/>
        <v>1573</v>
      </c>
      <c r="Q15" s="353">
        <f t="shared" si="8"/>
        <v>2.0963270963270961</v>
      </c>
      <c r="R15" s="406">
        <f t="shared" si="25"/>
        <v>75036</v>
      </c>
      <c r="S15" s="10">
        <v>38</v>
      </c>
      <c r="T15">
        <v>90</v>
      </c>
      <c r="U15">
        <v>438</v>
      </c>
      <c r="V15">
        <v>1330</v>
      </c>
      <c r="W15" s="66">
        <v>3804</v>
      </c>
      <c r="X15" s="7">
        <v>1423</v>
      </c>
      <c r="Y15">
        <v>1236</v>
      </c>
      <c r="Z15">
        <v>201</v>
      </c>
      <c r="AA15"/>
      <c r="AB15"/>
      <c r="AC15"/>
      <c r="AD15"/>
      <c r="AE15"/>
    </row>
    <row r="16" spans="1:31" ht="15">
      <c r="A16" s="397">
        <v>250</v>
      </c>
      <c r="B16" s="397" t="s">
        <v>99</v>
      </c>
      <c r="C16" s="406">
        <v>54681</v>
      </c>
      <c r="D16" s="354">
        <f t="shared" si="18"/>
        <v>923</v>
      </c>
      <c r="E16" s="353">
        <f t="shared" si="1"/>
        <v>1.9696549369411664</v>
      </c>
      <c r="F16" s="354">
        <f t="shared" si="19"/>
        <v>3331</v>
      </c>
      <c r="G16" s="353">
        <f t="shared" si="3"/>
        <v>7.1082563325579908</v>
      </c>
      <c r="H16" s="354">
        <f t="shared" si="20"/>
        <v>9969</v>
      </c>
      <c r="I16" s="353">
        <f t="shared" si="4"/>
        <v>21.273553701372144</v>
      </c>
      <c r="J16" s="354">
        <f t="shared" si="21"/>
        <v>21216</v>
      </c>
      <c r="K16" s="353">
        <f t="shared" si="5"/>
        <v>45.274321930816669</v>
      </c>
      <c r="L16" s="354">
        <f t="shared" si="22"/>
        <v>6405</v>
      </c>
      <c r="M16" s="353">
        <f t="shared" si="6"/>
        <v>13.668082200550563</v>
      </c>
      <c r="N16" s="354">
        <f t="shared" si="23"/>
        <v>4296</v>
      </c>
      <c r="O16" s="353">
        <f t="shared" si="7"/>
        <v>9.1675380380273577</v>
      </c>
      <c r="P16" s="354">
        <f t="shared" si="24"/>
        <v>721</v>
      </c>
      <c r="Q16" s="353">
        <f t="shared" si="8"/>
        <v>1.5385928597341072</v>
      </c>
      <c r="R16" s="406">
        <f t="shared" si="25"/>
        <v>46861</v>
      </c>
      <c r="S16" s="10">
        <v>40</v>
      </c>
      <c r="T16">
        <v>223</v>
      </c>
      <c r="U16">
        <v>937</v>
      </c>
      <c r="V16">
        <v>2696</v>
      </c>
      <c r="W16" s="66">
        <v>7295</v>
      </c>
      <c r="X16" s="7">
        <v>2072</v>
      </c>
      <c r="Y16">
        <v>1312</v>
      </c>
      <c r="Z16">
        <v>234</v>
      </c>
      <c r="AA16"/>
      <c r="AB16"/>
      <c r="AC16"/>
      <c r="AD16"/>
      <c r="AE16"/>
    </row>
    <row r="17" spans="1:31" ht="15">
      <c r="A17" s="397">
        <v>495</v>
      </c>
      <c r="B17" s="397" t="s">
        <v>161</v>
      </c>
      <c r="C17" s="406">
        <v>27784</v>
      </c>
      <c r="D17" s="354">
        <f t="shared" si="18"/>
        <v>608</v>
      </c>
      <c r="E17" s="353">
        <f t="shared" si="1"/>
        <v>2.4064911933504849</v>
      </c>
      <c r="F17" s="354">
        <f t="shared" si="19"/>
        <v>2036</v>
      </c>
      <c r="G17" s="353">
        <f t="shared" si="3"/>
        <v>8.0585790619433997</v>
      </c>
      <c r="H17" s="354">
        <f t="shared" si="20"/>
        <v>5356</v>
      </c>
      <c r="I17" s="353">
        <f t="shared" si="4"/>
        <v>21.199287551949336</v>
      </c>
      <c r="J17" s="354">
        <f t="shared" si="21"/>
        <v>11146</v>
      </c>
      <c r="K17" s="353">
        <f t="shared" si="5"/>
        <v>44.116366514941618</v>
      </c>
      <c r="L17" s="354">
        <f t="shared" si="22"/>
        <v>3296</v>
      </c>
      <c r="M17" s="353">
        <f t="shared" si="6"/>
        <v>13.045715416584208</v>
      </c>
      <c r="N17" s="354">
        <f t="shared" si="23"/>
        <v>2316</v>
      </c>
      <c r="O17" s="353">
        <f t="shared" si="7"/>
        <v>9.1668315851969115</v>
      </c>
      <c r="P17" s="354">
        <f t="shared" si="24"/>
        <v>507</v>
      </c>
      <c r="Q17" s="353">
        <f t="shared" si="8"/>
        <v>2.0067286760340393</v>
      </c>
      <c r="R17" s="406">
        <f t="shared" si="25"/>
        <v>25265</v>
      </c>
      <c r="S17" s="10">
        <v>42</v>
      </c>
      <c r="T17">
        <v>209</v>
      </c>
      <c r="U17">
        <v>843</v>
      </c>
      <c r="V17">
        <v>2524</v>
      </c>
      <c r="W17" s="66">
        <v>7920</v>
      </c>
      <c r="X17" s="7">
        <v>2947</v>
      </c>
      <c r="Y17">
        <v>2326</v>
      </c>
      <c r="Z17">
        <v>496</v>
      </c>
      <c r="AA17"/>
      <c r="AB17"/>
      <c r="AC17"/>
      <c r="AD17"/>
      <c r="AE17"/>
    </row>
    <row r="18" spans="1:31" ht="15">
      <c r="A18" s="397">
        <v>790</v>
      </c>
      <c r="B18" s="397" t="s">
        <v>234</v>
      </c>
      <c r="C18" s="406">
        <v>28429</v>
      </c>
      <c r="D18" s="354">
        <f t="shared" si="18"/>
        <v>425</v>
      </c>
      <c r="E18" s="353">
        <f t="shared" si="1"/>
        <v>1.6029267556762465</v>
      </c>
      <c r="F18" s="354">
        <f t="shared" si="19"/>
        <v>1715</v>
      </c>
      <c r="G18" s="353">
        <f t="shared" si="3"/>
        <v>6.4682809081994419</v>
      </c>
      <c r="H18" s="354">
        <f t="shared" si="20"/>
        <v>5546</v>
      </c>
      <c r="I18" s="353">
        <f t="shared" si="4"/>
        <v>20.917251263483443</v>
      </c>
      <c r="J18" s="354">
        <f t="shared" si="21"/>
        <v>12324</v>
      </c>
      <c r="K18" s="353">
        <f t="shared" si="5"/>
        <v>46.481104322244853</v>
      </c>
      <c r="L18" s="354">
        <f t="shared" si="22"/>
        <v>3675</v>
      </c>
      <c r="M18" s="353">
        <f t="shared" si="6"/>
        <v>13.86060194614166</v>
      </c>
      <c r="N18" s="354">
        <f t="shared" si="23"/>
        <v>2346</v>
      </c>
      <c r="O18" s="353">
        <f t="shared" si="7"/>
        <v>8.8481556913328809</v>
      </c>
      <c r="P18" s="354">
        <f t="shared" si="24"/>
        <v>483</v>
      </c>
      <c r="Q18" s="353">
        <f t="shared" si="8"/>
        <v>1.8216791129214753</v>
      </c>
      <c r="R18" s="406">
        <f t="shared" si="25"/>
        <v>26514</v>
      </c>
      <c r="S18" s="10">
        <v>44</v>
      </c>
      <c r="T18">
        <v>86</v>
      </c>
      <c r="U18">
        <v>319</v>
      </c>
      <c r="V18">
        <v>814</v>
      </c>
      <c r="W18" s="66">
        <v>2410</v>
      </c>
      <c r="X18" s="7">
        <v>951</v>
      </c>
      <c r="Y18">
        <v>757</v>
      </c>
      <c r="Z18">
        <v>169</v>
      </c>
      <c r="AA18"/>
      <c r="AB18"/>
      <c r="AC18"/>
      <c r="AD18"/>
      <c r="AE18"/>
    </row>
    <row r="19" spans="1:31" ht="15">
      <c r="A19" s="397">
        <v>895</v>
      </c>
      <c r="B19" s="397" t="s">
        <v>267</v>
      </c>
      <c r="C19" s="406">
        <v>26106</v>
      </c>
      <c r="D19" s="354">
        <f t="shared" si="18"/>
        <v>510</v>
      </c>
      <c r="E19" s="353">
        <f t="shared" si="1"/>
        <v>2.1466453405168782</v>
      </c>
      <c r="F19" s="354">
        <f t="shared" si="19"/>
        <v>1822</v>
      </c>
      <c r="G19" s="353">
        <f t="shared" si="3"/>
        <v>7.6689957067093193</v>
      </c>
      <c r="H19" s="354">
        <f t="shared" si="20"/>
        <v>4979</v>
      </c>
      <c r="I19" s="353">
        <f t="shared" si="4"/>
        <v>20.957151275359877</v>
      </c>
      <c r="J19" s="354">
        <f t="shared" si="21"/>
        <v>10711</v>
      </c>
      <c r="K19" s="353">
        <f t="shared" si="5"/>
        <v>45.083761259365268</v>
      </c>
      <c r="L19" s="354">
        <f t="shared" si="22"/>
        <v>3212</v>
      </c>
      <c r="M19" s="353">
        <f t="shared" si="6"/>
        <v>13.519656536745517</v>
      </c>
      <c r="N19" s="354">
        <f t="shared" si="23"/>
        <v>2165</v>
      </c>
      <c r="O19" s="353">
        <f t="shared" si="7"/>
        <v>9.1127199259196914</v>
      </c>
      <c r="P19" s="354">
        <f t="shared" si="24"/>
        <v>359</v>
      </c>
      <c r="Q19" s="353">
        <f t="shared" si="8"/>
        <v>1.5110699553834497</v>
      </c>
      <c r="R19" s="406">
        <f t="shared" si="25"/>
        <v>23758</v>
      </c>
      <c r="S19" s="10">
        <v>45</v>
      </c>
      <c r="T19">
        <v>1083</v>
      </c>
      <c r="U19">
        <v>3867</v>
      </c>
      <c r="V19">
        <v>9530</v>
      </c>
      <c r="W19" s="66">
        <v>28254</v>
      </c>
      <c r="X19" s="7">
        <v>8214</v>
      </c>
      <c r="Y19">
        <v>5885</v>
      </c>
      <c r="Z19">
        <v>1265</v>
      </c>
      <c r="AA19"/>
      <c r="AB19"/>
      <c r="AC19"/>
      <c r="AD19"/>
      <c r="AE19"/>
    </row>
    <row r="20" spans="1:31">
      <c r="A20" s="19">
        <v>3</v>
      </c>
      <c r="B20" s="69" t="s">
        <v>749</v>
      </c>
      <c r="C20" s="72">
        <v>533926</v>
      </c>
      <c r="D20" s="71">
        <f>SUM(D21:D31)</f>
        <v>7355</v>
      </c>
      <c r="E20" s="81">
        <f t="shared" si="1"/>
        <v>1.9366832291921754</v>
      </c>
      <c r="F20" s="71">
        <f t="shared" ref="F20:P20" si="26">SUM(F21:F31)</f>
        <v>27435</v>
      </c>
      <c r="G20" s="81">
        <f t="shared" si="3"/>
        <v>7.2240522627990922</v>
      </c>
      <c r="H20" s="71">
        <f t="shared" si="26"/>
        <v>74735</v>
      </c>
      <c r="I20" s="81">
        <f t="shared" si="4"/>
        <v>19.67886079315802</v>
      </c>
      <c r="J20" s="71">
        <f t="shared" si="26"/>
        <v>178297</v>
      </c>
      <c r="K20" s="81">
        <f t="shared" si="5"/>
        <v>46.948308594871143</v>
      </c>
      <c r="L20" s="71">
        <f t="shared" si="26"/>
        <v>49761</v>
      </c>
      <c r="M20" s="81">
        <f t="shared" si="6"/>
        <v>13.102827215204874</v>
      </c>
      <c r="N20" s="71">
        <f t="shared" si="26"/>
        <v>34358</v>
      </c>
      <c r="O20" s="82">
        <f t="shared" si="7"/>
        <v>9.0469833295152622</v>
      </c>
      <c r="P20" s="71">
        <f t="shared" si="26"/>
        <v>7832</v>
      </c>
      <c r="Q20" s="82">
        <f t="shared" si="8"/>
        <v>2.0622845752594312</v>
      </c>
      <c r="R20" s="295">
        <f>SUM(R21:R31)</f>
        <v>379773</v>
      </c>
      <c r="S20" s="10">
        <v>51</v>
      </c>
      <c r="T20">
        <v>428</v>
      </c>
      <c r="U20">
        <v>1672</v>
      </c>
      <c r="V20">
        <v>4829</v>
      </c>
      <c r="W20" s="66">
        <v>11559</v>
      </c>
      <c r="X20" s="7">
        <v>3890</v>
      </c>
      <c r="Y20">
        <v>2817</v>
      </c>
      <c r="Z20">
        <v>670</v>
      </c>
      <c r="AA20"/>
      <c r="AB20"/>
      <c r="AC20"/>
      <c r="AD20"/>
      <c r="AE20"/>
    </row>
    <row r="21" spans="1:31" ht="15">
      <c r="A21" s="397">
        <v>45</v>
      </c>
      <c r="B21" s="397" t="s">
        <v>32</v>
      </c>
      <c r="C21" s="406">
        <v>129751</v>
      </c>
      <c r="D21" s="354">
        <f t="shared" ref="D21:D31" si="27">VLOOKUP(A21,$S$7:$Y$131,2,0)</f>
        <v>1083</v>
      </c>
      <c r="E21" s="353">
        <f t="shared" si="1"/>
        <v>1.8640917071155634</v>
      </c>
      <c r="F21" s="354">
        <f t="shared" ref="F21:F31" si="28">VLOOKUP(A21,$S$7:$Y$131,3,0)</f>
        <v>3867</v>
      </c>
      <c r="G21" s="353">
        <f t="shared" si="3"/>
        <v>6.6559950428586188</v>
      </c>
      <c r="H21" s="354">
        <f t="shared" ref="H21:H31" si="29">VLOOKUP(A21,$S$7:$Y$131,4,0)</f>
        <v>9530</v>
      </c>
      <c r="I21" s="353">
        <f t="shared" si="4"/>
        <v>16.403318530758373</v>
      </c>
      <c r="J21" s="354">
        <f t="shared" ref="J21:J31" si="30">VLOOKUP(A21,$S$7:$Y$131,5,0)</f>
        <v>28254</v>
      </c>
      <c r="K21" s="353">
        <f t="shared" si="5"/>
        <v>48.631622431064756</v>
      </c>
      <c r="L21" s="354">
        <f t="shared" ref="L21:L31" si="31">VLOOKUP(A21,$S$7:$Y$131,6,0)</f>
        <v>8214</v>
      </c>
      <c r="M21" s="353">
        <f t="shared" si="6"/>
        <v>14.138180316017761</v>
      </c>
      <c r="N21" s="354">
        <f t="shared" ref="N21:N31" si="32">VLOOKUP(A21,$S$7:$Y$131,7,0)</f>
        <v>5885</v>
      </c>
      <c r="O21" s="353">
        <f t="shared" si="7"/>
        <v>10.129436469413749</v>
      </c>
      <c r="P21" s="354">
        <f t="shared" ref="P21:P31" si="33">VLOOKUP(A21,$S$7:$Z$131,8,0)</f>
        <v>1265</v>
      </c>
      <c r="Q21" s="353">
        <f t="shared" si="8"/>
        <v>2.1773555027711797</v>
      </c>
      <c r="R21" s="406">
        <f t="shared" ref="R21:R31" si="34">(D21+F21+H21+J21+L21+N21+P21)</f>
        <v>58098</v>
      </c>
      <c r="S21" s="10">
        <v>55</v>
      </c>
      <c r="T21">
        <v>77</v>
      </c>
      <c r="U21">
        <v>393</v>
      </c>
      <c r="V21">
        <v>1087</v>
      </c>
      <c r="W21" s="66">
        <v>2844</v>
      </c>
      <c r="X21" s="7">
        <v>1015</v>
      </c>
      <c r="Y21">
        <v>911</v>
      </c>
      <c r="Z21">
        <v>179</v>
      </c>
      <c r="AA21"/>
      <c r="AB21"/>
      <c r="AC21"/>
      <c r="AD21"/>
      <c r="AE21"/>
    </row>
    <row r="22" spans="1:31" ht="15">
      <c r="A22" s="397">
        <v>51</v>
      </c>
      <c r="B22" s="397" t="s">
        <v>35</v>
      </c>
      <c r="C22" s="406">
        <v>30984</v>
      </c>
      <c r="D22" s="354">
        <f t="shared" si="27"/>
        <v>428</v>
      </c>
      <c r="E22" s="353">
        <f t="shared" si="1"/>
        <v>1.6547457954765126</v>
      </c>
      <c r="F22" s="354">
        <f t="shared" si="28"/>
        <v>1672</v>
      </c>
      <c r="G22" s="353">
        <f t="shared" si="3"/>
        <v>6.4643340421418909</v>
      </c>
      <c r="H22" s="354">
        <f t="shared" si="29"/>
        <v>4829</v>
      </c>
      <c r="I22" s="353">
        <f t="shared" si="4"/>
        <v>18.670017398028225</v>
      </c>
      <c r="J22" s="354">
        <f t="shared" si="30"/>
        <v>11559</v>
      </c>
      <c r="K22" s="353">
        <f t="shared" si="5"/>
        <v>44.689735163348153</v>
      </c>
      <c r="L22" s="354">
        <f t="shared" si="31"/>
        <v>3890</v>
      </c>
      <c r="M22" s="353">
        <f t="shared" si="6"/>
        <v>15.039628842064564</v>
      </c>
      <c r="N22" s="354">
        <f t="shared" si="32"/>
        <v>2817</v>
      </c>
      <c r="O22" s="353">
        <f t="shared" si="7"/>
        <v>10.891165667890974</v>
      </c>
      <c r="P22" s="354">
        <f t="shared" si="33"/>
        <v>670</v>
      </c>
      <c r="Q22" s="353">
        <f t="shared" si="8"/>
        <v>2.5903730910496812</v>
      </c>
      <c r="R22" s="406">
        <f t="shared" si="34"/>
        <v>25865</v>
      </c>
      <c r="S22" s="10">
        <v>59</v>
      </c>
      <c r="T22">
        <v>11</v>
      </c>
      <c r="U22">
        <v>87</v>
      </c>
      <c r="V22">
        <v>292</v>
      </c>
      <c r="W22" s="66">
        <v>871</v>
      </c>
      <c r="X22" s="7">
        <v>577</v>
      </c>
      <c r="Y22">
        <v>652</v>
      </c>
      <c r="Z22">
        <v>140</v>
      </c>
      <c r="AA22"/>
      <c r="AB22"/>
      <c r="AC22"/>
      <c r="AD22"/>
      <c r="AE22"/>
    </row>
    <row r="23" spans="1:31" ht="15">
      <c r="A23" s="397">
        <v>147</v>
      </c>
      <c r="B23" s="397" t="s">
        <v>71</v>
      </c>
      <c r="C23" s="406">
        <v>51947</v>
      </c>
      <c r="D23" s="354">
        <f t="shared" si="27"/>
        <v>531</v>
      </c>
      <c r="E23" s="353">
        <f t="shared" si="1"/>
        <v>1.9075331393469124</v>
      </c>
      <c r="F23" s="354">
        <f t="shared" si="28"/>
        <v>1904</v>
      </c>
      <c r="G23" s="353">
        <f t="shared" si="3"/>
        <v>6.8398175090706612</v>
      </c>
      <c r="H23" s="354">
        <f t="shared" si="29"/>
        <v>4979</v>
      </c>
      <c r="I23" s="353">
        <f t="shared" si="4"/>
        <v>17.886266479864929</v>
      </c>
      <c r="J23" s="354">
        <f t="shared" si="30"/>
        <v>13720</v>
      </c>
      <c r="K23" s="353">
        <f t="shared" si="5"/>
        <v>49.286920285950352</v>
      </c>
      <c r="L23" s="354">
        <f t="shared" si="31"/>
        <v>3614</v>
      </c>
      <c r="M23" s="353">
        <f t="shared" si="6"/>
        <v>12.982720839170888</v>
      </c>
      <c r="N23" s="354">
        <f t="shared" si="32"/>
        <v>2516</v>
      </c>
      <c r="O23" s="353">
        <f t="shared" si="7"/>
        <v>9.0383302798433736</v>
      </c>
      <c r="P23" s="354">
        <f t="shared" si="33"/>
        <v>573</v>
      </c>
      <c r="Q23" s="353">
        <f t="shared" si="8"/>
        <v>2.058411466752883</v>
      </c>
      <c r="R23" s="406">
        <f t="shared" si="34"/>
        <v>27837</v>
      </c>
      <c r="S23" s="10">
        <v>79</v>
      </c>
      <c r="T23">
        <v>187</v>
      </c>
      <c r="U23">
        <v>806</v>
      </c>
      <c r="V23">
        <v>2178</v>
      </c>
      <c r="W23" s="66">
        <v>7904</v>
      </c>
      <c r="X23" s="7">
        <v>3779</v>
      </c>
      <c r="Y23">
        <v>3069</v>
      </c>
      <c r="Z23">
        <v>619</v>
      </c>
      <c r="AA23"/>
      <c r="AB23"/>
      <c r="AC23"/>
      <c r="AD23"/>
      <c r="AE23"/>
    </row>
    <row r="24" spans="1:31" ht="15">
      <c r="A24" s="397">
        <v>172</v>
      </c>
      <c r="B24" s="397" t="s">
        <v>79</v>
      </c>
      <c r="C24" s="406">
        <v>60775</v>
      </c>
      <c r="D24" s="354">
        <f t="shared" si="27"/>
        <v>729</v>
      </c>
      <c r="E24" s="353">
        <f t="shared" si="1"/>
        <v>1.918067724366564</v>
      </c>
      <c r="F24" s="354">
        <f t="shared" si="28"/>
        <v>2699</v>
      </c>
      <c r="G24" s="353">
        <f t="shared" si="3"/>
        <v>7.1013234404188701</v>
      </c>
      <c r="H24" s="354">
        <f t="shared" si="29"/>
        <v>7165</v>
      </c>
      <c r="I24" s="353">
        <f t="shared" si="4"/>
        <v>18.851790459652172</v>
      </c>
      <c r="J24" s="354">
        <f t="shared" si="30"/>
        <v>17905</v>
      </c>
      <c r="K24" s="353">
        <f t="shared" si="5"/>
        <v>47.109742942089618</v>
      </c>
      <c r="L24" s="354">
        <f t="shared" si="31"/>
        <v>4956</v>
      </c>
      <c r="M24" s="353">
        <f t="shared" si="6"/>
        <v>13.039703212566106</v>
      </c>
      <c r="N24" s="354">
        <f t="shared" si="32"/>
        <v>3694</v>
      </c>
      <c r="O24" s="353">
        <f t="shared" si="7"/>
        <v>9.7192622411661009</v>
      </c>
      <c r="P24" s="354">
        <f t="shared" si="33"/>
        <v>859</v>
      </c>
      <c r="Q24" s="353">
        <f t="shared" si="8"/>
        <v>2.2601099797405744</v>
      </c>
      <c r="R24" s="406">
        <f t="shared" si="34"/>
        <v>38007</v>
      </c>
      <c r="S24" s="10">
        <v>86</v>
      </c>
      <c r="T24">
        <v>25</v>
      </c>
      <c r="U24">
        <v>126</v>
      </c>
      <c r="V24">
        <v>394</v>
      </c>
      <c r="W24" s="66">
        <v>1223</v>
      </c>
      <c r="X24" s="7">
        <v>540</v>
      </c>
      <c r="Y24">
        <v>352</v>
      </c>
      <c r="Z24">
        <v>64</v>
      </c>
      <c r="AA24"/>
      <c r="AB24"/>
      <c r="AC24"/>
      <c r="AD24"/>
      <c r="AE24"/>
    </row>
    <row r="25" spans="1:31" ht="15">
      <c r="A25" s="397">
        <v>475</v>
      </c>
      <c r="B25" s="397" t="s">
        <v>153</v>
      </c>
      <c r="C25" s="406">
        <v>5316</v>
      </c>
      <c r="D25" s="354">
        <f t="shared" si="27"/>
        <v>117</v>
      </c>
      <c r="E25" s="353">
        <f t="shared" si="1"/>
        <v>2.4788135593220342</v>
      </c>
      <c r="F25" s="354">
        <f t="shared" si="28"/>
        <v>558</v>
      </c>
      <c r="G25" s="353">
        <f t="shared" si="3"/>
        <v>11.822033898305085</v>
      </c>
      <c r="H25" s="354">
        <f t="shared" si="29"/>
        <v>1307</v>
      </c>
      <c r="I25" s="353">
        <f t="shared" si="4"/>
        <v>27.690677966101696</v>
      </c>
      <c r="J25" s="354">
        <f t="shared" si="30"/>
        <v>2001</v>
      </c>
      <c r="K25" s="353">
        <f t="shared" si="5"/>
        <v>42.394067796610166</v>
      </c>
      <c r="L25" s="354">
        <f t="shared" si="31"/>
        <v>418</v>
      </c>
      <c r="M25" s="353">
        <f t="shared" si="6"/>
        <v>8.8559322033898304</v>
      </c>
      <c r="N25" s="354">
        <f t="shared" si="32"/>
        <v>251</v>
      </c>
      <c r="O25" s="353">
        <f t="shared" si="7"/>
        <v>5.3177966101694913</v>
      </c>
      <c r="P25" s="354">
        <f t="shared" si="33"/>
        <v>68</v>
      </c>
      <c r="Q25" s="353">
        <f t="shared" si="8"/>
        <v>1.4406779661016949</v>
      </c>
      <c r="R25" s="406">
        <f t="shared" si="34"/>
        <v>4720</v>
      </c>
      <c r="S25" s="10">
        <v>88</v>
      </c>
      <c r="T25">
        <v>1106</v>
      </c>
      <c r="U25">
        <v>4685</v>
      </c>
      <c r="V25">
        <v>12897</v>
      </c>
      <c r="W25" s="66">
        <v>44623</v>
      </c>
      <c r="X25" s="7">
        <v>18164</v>
      </c>
      <c r="Y25">
        <v>14771</v>
      </c>
      <c r="Z25">
        <v>2671</v>
      </c>
      <c r="AA25"/>
      <c r="AB25"/>
      <c r="AC25"/>
      <c r="AD25"/>
      <c r="AE25"/>
    </row>
    <row r="26" spans="1:31" ht="15">
      <c r="A26" s="397">
        <v>480</v>
      </c>
      <c r="B26" s="397" t="s">
        <v>155</v>
      </c>
      <c r="C26" s="406">
        <v>14612</v>
      </c>
      <c r="D26" s="354">
        <f t="shared" si="27"/>
        <v>478</v>
      </c>
      <c r="E26" s="353">
        <f t="shared" si="1"/>
        <v>2.3807152106783547</v>
      </c>
      <c r="F26" s="354">
        <f t="shared" si="28"/>
        <v>1879</v>
      </c>
      <c r="G26" s="353">
        <f t="shared" si="3"/>
        <v>9.3585018428130287</v>
      </c>
      <c r="H26" s="354">
        <f t="shared" si="29"/>
        <v>4535</v>
      </c>
      <c r="I26" s="353">
        <f t="shared" si="4"/>
        <v>22.586911046917024</v>
      </c>
      <c r="J26" s="354">
        <f t="shared" si="30"/>
        <v>9012</v>
      </c>
      <c r="K26" s="353">
        <f t="shared" si="5"/>
        <v>44.884948700069728</v>
      </c>
      <c r="L26" s="354">
        <f t="shared" si="31"/>
        <v>2457</v>
      </c>
      <c r="M26" s="353">
        <f t="shared" si="6"/>
        <v>12.237274628947107</v>
      </c>
      <c r="N26" s="354">
        <f t="shared" si="32"/>
        <v>1421</v>
      </c>
      <c r="O26" s="353">
        <f t="shared" si="7"/>
        <v>7.0773981472258187</v>
      </c>
      <c r="P26" s="354">
        <f t="shared" si="33"/>
        <v>296</v>
      </c>
      <c r="Q26" s="353">
        <f t="shared" si="8"/>
        <v>1.4742504233489391</v>
      </c>
      <c r="R26" s="406">
        <f t="shared" si="34"/>
        <v>20078</v>
      </c>
      <c r="S26" s="10">
        <v>91</v>
      </c>
      <c r="T26">
        <v>61</v>
      </c>
      <c r="U26">
        <v>313</v>
      </c>
      <c r="V26">
        <v>922</v>
      </c>
      <c r="W26" s="66">
        <v>2632</v>
      </c>
      <c r="X26" s="7">
        <v>1130</v>
      </c>
      <c r="Y26">
        <v>1039</v>
      </c>
      <c r="Z26">
        <v>162</v>
      </c>
      <c r="AA26"/>
      <c r="AB26"/>
      <c r="AC26"/>
      <c r="AD26"/>
      <c r="AE26"/>
    </row>
    <row r="27" spans="1:31" ht="15">
      <c r="A27" s="397">
        <v>490</v>
      </c>
      <c r="B27" s="397" t="s">
        <v>159</v>
      </c>
      <c r="C27" s="406">
        <v>44811</v>
      </c>
      <c r="D27" s="354">
        <f t="shared" si="27"/>
        <v>1146</v>
      </c>
      <c r="E27" s="353">
        <f t="shared" si="1"/>
        <v>2.37724811749331</v>
      </c>
      <c r="F27" s="354">
        <f t="shared" si="28"/>
        <v>3604</v>
      </c>
      <c r="G27" s="353">
        <f t="shared" si="3"/>
        <v>7.476092683635156</v>
      </c>
      <c r="H27" s="354">
        <f t="shared" si="29"/>
        <v>10237</v>
      </c>
      <c r="I27" s="353">
        <f t="shared" si="4"/>
        <v>21.235505217084654</v>
      </c>
      <c r="J27" s="354">
        <f t="shared" si="30"/>
        <v>22278</v>
      </c>
      <c r="K27" s="353">
        <f t="shared" si="5"/>
        <v>46.213205551061051</v>
      </c>
      <c r="L27" s="354">
        <f t="shared" si="31"/>
        <v>5946</v>
      </c>
      <c r="M27" s="353">
        <f t="shared" si="6"/>
        <v>12.334308295475761</v>
      </c>
      <c r="N27" s="354">
        <f t="shared" si="32"/>
        <v>4009</v>
      </c>
      <c r="O27" s="353">
        <f t="shared" si="7"/>
        <v>8.316219636152427</v>
      </c>
      <c r="P27" s="354">
        <f t="shared" si="33"/>
        <v>987</v>
      </c>
      <c r="Q27" s="353">
        <f t="shared" si="8"/>
        <v>2.0474204990976417</v>
      </c>
      <c r="R27" s="406">
        <f t="shared" si="34"/>
        <v>48207</v>
      </c>
      <c r="S27" s="10">
        <v>93</v>
      </c>
      <c r="T27">
        <v>208</v>
      </c>
      <c r="U27">
        <v>781</v>
      </c>
      <c r="V27">
        <v>2228</v>
      </c>
      <c r="W27" s="66">
        <v>6279</v>
      </c>
      <c r="X27" s="7">
        <v>2437</v>
      </c>
      <c r="Y27">
        <v>1724</v>
      </c>
      <c r="Z27">
        <v>269</v>
      </c>
      <c r="AA27"/>
      <c r="AB27"/>
      <c r="AC27"/>
      <c r="AD27"/>
      <c r="AE27"/>
    </row>
    <row r="28" spans="1:31" ht="15">
      <c r="A28" s="397">
        <v>659</v>
      </c>
      <c r="B28" s="397" t="s">
        <v>199</v>
      </c>
      <c r="C28" s="406">
        <v>21279</v>
      </c>
      <c r="D28" s="354">
        <f t="shared" si="27"/>
        <v>337</v>
      </c>
      <c r="E28" s="353">
        <f t="shared" si="1"/>
        <v>1.6344148600805082</v>
      </c>
      <c r="F28" s="354">
        <f t="shared" si="28"/>
        <v>1398</v>
      </c>
      <c r="G28" s="353">
        <f t="shared" si="3"/>
        <v>6.7801542266841262</v>
      </c>
      <c r="H28" s="354">
        <f t="shared" si="29"/>
        <v>4471</v>
      </c>
      <c r="I28" s="353">
        <f t="shared" si="4"/>
        <v>21.683883796498378</v>
      </c>
      <c r="J28" s="354">
        <f t="shared" si="30"/>
        <v>9475</v>
      </c>
      <c r="K28" s="353">
        <f t="shared" si="5"/>
        <v>45.952762015616663</v>
      </c>
      <c r="L28" s="354">
        <f t="shared" si="31"/>
        <v>2666</v>
      </c>
      <c r="M28" s="353">
        <f t="shared" si="6"/>
        <v>12.929822008826811</v>
      </c>
      <c r="N28" s="354">
        <f t="shared" si="32"/>
        <v>1851</v>
      </c>
      <c r="O28" s="353">
        <f t="shared" si="7"/>
        <v>8.9771569911246907</v>
      </c>
      <c r="P28" s="354">
        <f t="shared" si="33"/>
        <v>421</v>
      </c>
      <c r="Q28" s="353">
        <f t="shared" si="8"/>
        <v>2.0418061011688247</v>
      </c>
      <c r="R28" s="406">
        <f t="shared" si="34"/>
        <v>20619</v>
      </c>
      <c r="S28" s="10">
        <v>101</v>
      </c>
      <c r="T28">
        <v>203</v>
      </c>
      <c r="U28">
        <v>903</v>
      </c>
      <c r="V28">
        <v>2650</v>
      </c>
      <c r="W28" s="66">
        <v>7827</v>
      </c>
      <c r="X28" s="7">
        <v>3535</v>
      </c>
      <c r="Y28">
        <v>3104</v>
      </c>
      <c r="Z28">
        <v>520</v>
      </c>
      <c r="AA28"/>
      <c r="AB28"/>
      <c r="AC28"/>
      <c r="AD28"/>
      <c r="AE28"/>
    </row>
    <row r="29" spans="1:31" ht="15">
      <c r="A29" s="397">
        <v>665</v>
      </c>
      <c r="B29" s="397" t="s">
        <v>207</v>
      </c>
      <c r="C29" s="406">
        <v>32646</v>
      </c>
      <c r="D29" s="354">
        <f t="shared" si="27"/>
        <v>532</v>
      </c>
      <c r="E29" s="353">
        <f t="shared" si="1"/>
        <v>1.7377670346900111</v>
      </c>
      <c r="F29" s="354">
        <f t="shared" si="28"/>
        <v>1934</v>
      </c>
      <c r="G29" s="353">
        <f t="shared" si="3"/>
        <v>6.3173711373881227</v>
      </c>
      <c r="H29" s="354">
        <f t="shared" si="29"/>
        <v>6299</v>
      </c>
      <c r="I29" s="353">
        <f t="shared" si="4"/>
        <v>20.575553668256351</v>
      </c>
      <c r="J29" s="354">
        <f t="shared" si="30"/>
        <v>13609</v>
      </c>
      <c r="K29" s="353">
        <f t="shared" si="5"/>
        <v>44.453517998301429</v>
      </c>
      <c r="L29" s="354">
        <f t="shared" si="31"/>
        <v>4431</v>
      </c>
      <c r="M29" s="353">
        <f t="shared" si="6"/>
        <v>14.473770170510225</v>
      </c>
      <c r="N29" s="354">
        <f t="shared" si="32"/>
        <v>3065</v>
      </c>
      <c r="O29" s="353">
        <f t="shared" si="7"/>
        <v>10.011759325798653</v>
      </c>
      <c r="P29" s="354">
        <f t="shared" si="33"/>
        <v>744</v>
      </c>
      <c r="Q29" s="353">
        <f t="shared" si="8"/>
        <v>2.4302606650552034</v>
      </c>
      <c r="R29" s="406">
        <f t="shared" si="34"/>
        <v>30614</v>
      </c>
      <c r="S29" s="10">
        <v>107</v>
      </c>
      <c r="T29">
        <v>93</v>
      </c>
      <c r="U29">
        <v>365</v>
      </c>
      <c r="V29">
        <v>1095</v>
      </c>
      <c r="W29" s="66">
        <v>2628</v>
      </c>
      <c r="X29" s="7">
        <v>838</v>
      </c>
      <c r="Y29">
        <v>659</v>
      </c>
      <c r="Z29">
        <v>115</v>
      </c>
      <c r="AA29"/>
      <c r="AB29"/>
      <c r="AC29"/>
      <c r="AD29"/>
      <c r="AE29"/>
    </row>
    <row r="30" spans="1:31" ht="15">
      <c r="A30" s="397">
        <v>837</v>
      </c>
      <c r="B30" s="397" t="s">
        <v>242</v>
      </c>
      <c r="C30" s="406">
        <v>132236</v>
      </c>
      <c r="D30" s="354">
        <f t="shared" si="27"/>
        <v>1827</v>
      </c>
      <c r="E30" s="353">
        <f t="shared" si="1"/>
        <v>1.8584070796460177</v>
      </c>
      <c r="F30" s="354">
        <f t="shared" si="28"/>
        <v>7196</v>
      </c>
      <c r="G30" s="353">
        <f t="shared" si="3"/>
        <v>7.3197029803682225</v>
      </c>
      <c r="H30" s="354">
        <f t="shared" si="29"/>
        <v>19537</v>
      </c>
      <c r="I30" s="353">
        <f t="shared" si="4"/>
        <v>19.872851185026956</v>
      </c>
      <c r="J30" s="354">
        <f t="shared" si="30"/>
        <v>47289</v>
      </c>
      <c r="K30" s="353">
        <f t="shared" si="5"/>
        <v>48.101922490082394</v>
      </c>
      <c r="L30" s="354">
        <f t="shared" si="31"/>
        <v>12402</v>
      </c>
      <c r="M30" s="353">
        <f t="shared" si="6"/>
        <v>12.61519682636558</v>
      </c>
      <c r="N30" s="354">
        <f t="shared" si="32"/>
        <v>8336</v>
      </c>
      <c r="O30" s="353">
        <f t="shared" si="7"/>
        <v>8.4793001729223878</v>
      </c>
      <c r="P30" s="354">
        <f t="shared" si="33"/>
        <v>1723</v>
      </c>
      <c r="Q30" s="353">
        <f t="shared" si="8"/>
        <v>1.7526192655884447</v>
      </c>
      <c r="R30" s="406">
        <f t="shared" si="34"/>
        <v>98310</v>
      </c>
      <c r="S30" s="10">
        <v>113</v>
      </c>
      <c r="T30">
        <v>90</v>
      </c>
      <c r="U30">
        <v>330</v>
      </c>
      <c r="V30">
        <v>1009</v>
      </c>
      <c r="W30" s="66">
        <v>2681</v>
      </c>
      <c r="X30" s="7">
        <v>940</v>
      </c>
      <c r="Y30">
        <v>716</v>
      </c>
      <c r="Z30">
        <v>243</v>
      </c>
      <c r="AA30"/>
      <c r="AB30"/>
      <c r="AC30"/>
      <c r="AD30"/>
      <c r="AE30"/>
    </row>
    <row r="31" spans="1:31" ht="15">
      <c r="A31" s="397">
        <v>873</v>
      </c>
      <c r="B31" s="397" t="s">
        <v>960</v>
      </c>
      <c r="C31" s="406">
        <v>9569</v>
      </c>
      <c r="D31" s="354">
        <f t="shared" si="27"/>
        <v>147</v>
      </c>
      <c r="E31" s="353">
        <f t="shared" si="1"/>
        <v>1.9816662173092476</v>
      </c>
      <c r="F31" s="354">
        <f t="shared" si="28"/>
        <v>724</v>
      </c>
      <c r="G31" s="353">
        <f t="shared" si="3"/>
        <v>9.7600431383122128</v>
      </c>
      <c r="H31" s="354">
        <f t="shared" si="29"/>
        <v>1846</v>
      </c>
      <c r="I31" s="353">
        <f t="shared" si="4"/>
        <v>24.885413858182797</v>
      </c>
      <c r="J31" s="354">
        <f t="shared" si="30"/>
        <v>3195</v>
      </c>
      <c r="K31" s="353">
        <f t="shared" si="5"/>
        <v>43.070908600700996</v>
      </c>
      <c r="L31" s="354">
        <f t="shared" si="31"/>
        <v>767</v>
      </c>
      <c r="M31" s="353">
        <f t="shared" si="6"/>
        <v>10.339714208681587</v>
      </c>
      <c r="N31" s="354">
        <f t="shared" si="32"/>
        <v>513</v>
      </c>
      <c r="O31" s="353">
        <f t="shared" si="7"/>
        <v>6.9156106767322729</v>
      </c>
      <c r="P31" s="354">
        <f t="shared" si="33"/>
        <v>226</v>
      </c>
      <c r="Q31" s="353">
        <f t="shared" si="8"/>
        <v>3.0466433000808846</v>
      </c>
      <c r="R31" s="406">
        <f t="shared" si="34"/>
        <v>7418</v>
      </c>
      <c r="S31" s="10">
        <v>120</v>
      </c>
      <c r="T31">
        <v>421</v>
      </c>
      <c r="U31">
        <v>1508</v>
      </c>
      <c r="V31">
        <v>5034</v>
      </c>
      <c r="W31" s="66">
        <v>10067</v>
      </c>
      <c r="X31" s="7">
        <v>3132</v>
      </c>
      <c r="Y31">
        <v>2161</v>
      </c>
      <c r="Z31">
        <v>551</v>
      </c>
      <c r="AA31"/>
      <c r="AB31"/>
      <c r="AC31"/>
      <c r="AD31"/>
      <c r="AE31"/>
    </row>
    <row r="32" spans="1:31">
      <c r="A32" s="19">
        <v>4</v>
      </c>
      <c r="B32" s="69" t="s">
        <v>320</v>
      </c>
      <c r="C32" s="72">
        <v>205417</v>
      </c>
      <c r="D32" s="71">
        <f>SUM(D33:D42)</f>
        <v>1996</v>
      </c>
      <c r="E32" s="81">
        <f t="shared" si="1"/>
        <v>1.4757746707972583</v>
      </c>
      <c r="F32" s="71">
        <f t="shared" ref="F32:P32" si="35">SUM(F33:F42)</f>
        <v>8092</v>
      </c>
      <c r="G32" s="81">
        <f t="shared" si="3"/>
        <v>5.9829502184826726</v>
      </c>
      <c r="H32" s="71">
        <f t="shared" si="35"/>
        <v>22571</v>
      </c>
      <c r="I32" s="81">
        <f t="shared" si="4"/>
        <v>16.688231510303066</v>
      </c>
      <c r="J32" s="71">
        <f t="shared" si="35"/>
        <v>60231</v>
      </c>
      <c r="K32" s="81">
        <f t="shared" si="5"/>
        <v>44.532757613622081</v>
      </c>
      <c r="L32" s="71">
        <f t="shared" si="35"/>
        <v>22115</v>
      </c>
      <c r="M32" s="81">
        <f t="shared" si="6"/>
        <v>16.351080583507702</v>
      </c>
      <c r="N32" s="71">
        <f t="shared" si="35"/>
        <v>17112</v>
      </c>
      <c r="O32" s="82">
        <f t="shared" si="7"/>
        <v>12.652032147636616</v>
      </c>
      <c r="P32" s="71">
        <f t="shared" si="35"/>
        <v>3134</v>
      </c>
      <c r="Q32" s="82">
        <f t="shared" si="8"/>
        <v>2.3171732556506051</v>
      </c>
      <c r="R32" s="295">
        <f>SUM(R33:R42)</f>
        <v>135251</v>
      </c>
      <c r="S32" s="10">
        <v>125</v>
      </c>
      <c r="T32">
        <v>87</v>
      </c>
      <c r="U32">
        <v>373</v>
      </c>
      <c r="V32">
        <v>1081</v>
      </c>
      <c r="W32" s="66">
        <v>3289</v>
      </c>
      <c r="X32" s="7">
        <v>1123</v>
      </c>
      <c r="Y32">
        <v>771</v>
      </c>
      <c r="Z32">
        <v>143</v>
      </c>
      <c r="AA32"/>
      <c r="AB32"/>
      <c r="AC32"/>
      <c r="AD32"/>
      <c r="AE32"/>
    </row>
    <row r="33" spans="1:31" ht="15">
      <c r="A33" s="397">
        <v>31</v>
      </c>
      <c r="B33" s="397" t="s">
        <v>16</v>
      </c>
      <c r="C33" s="406">
        <v>27496</v>
      </c>
      <c r="D33" s="354">
        <f t="shared" ref="D33:D42" si="36">VLOOKUP(A33,$S$7:$Y$131,2,0)</f>
        <v>270</v>
      </c>
      <c r="E33" s="353">
        <f t="shared" si="1"/>
        <v>1.5548517132162396</v>
      </c>
      <c r="F33" s="354">
        <f t="shared" ref="F33:F42" si="37">VLOOKUP(A33,$S$7:$Y$131,3,0)</f>
        <v>1008</v>
      </c>
      <c r="G33" s="353">
        <f t="shared" si="3"/>
        <v>5.8047797293406278</v>
      </c>
      <c r="H33" s="354">
        <f t="shared" ref="H33:H42" si="38">VLOOKUP(A33,$S$7:$Y$131,4,0)</f>
        <v>2897</v>
      </c>
      <c r="I33" s="353">
        <f t="shared" si="4"/>
        <v>16.682983011805355</v>
      </c>
      <c r="J33" s="354">
        <f t="shared" ref="J33:J42" si="39">VLOOKUP(A33,$S$7:$Y$131,5,0)</f>
        <v>8060</v>
      </c>
      <c r="K33" s="353">
        <f t="shared" si="5"/>
        <v>46.415202994529224</v>
      </c>
      <c r="L33" s="354">
        <f t="shared" ref="L33:L42" si="40">VLOOKUP(A33,$S$7:$Y$131,6,0)</f>
        <v>2674</v>
      </c>
      <c r="M33" s="353">
        <f t="shared" si="6"/>
        <v>15.398790670889721</v>
      </c>
      <c r="N33" s="354">
        <f t="shared" ref="N33:N42" si="41">VLOOKUP(A33,$S$7:$Y$131,7,0)</f>
        <v>2066</v>
      </c>
      <c r="O33" s="353">
        <f t="shared" si="7"/>
        <v>11.897494961128707</v>
      </c>
      <c r="P33" s="354">
        <f t="shared" ref="P33:P42" si="42">VLOOKUP(A33,$S$7:$Z$131,8,0)</f>
        <v>390</v>
      </c>
      <c r="Q33" s="353">
        <f t="shared" si="8"/>
        <v>2.2458969190901237</v>
      </c>
      <c r="R33" s="406">
        <f t="shared" ref="R33:R42" si="43">(D33+F33+H33+J33+L33+N33+P33)</f>
        <v>17365</v>
      </c>
      <c r="S33" s="10">
        <v>129</v>
      </c>
      <c r="T33">
        <v>178</v>
      </c>
      <c r="U33">
        <v>658</v>
      </c>
      <c r="V33">
        <v>1655</v>
      </c>
      <c r="W33" s="66">
        <v>6786</v>
      </c>
      <c r="X33" s="7">
        <v>3583</v>
      </c>
      <c r="Y33">
        <v>3376</v>
      </c>
      <c r="Z33">
        <v>541</v>
      </c>
      <c r="AA33"/>
      <c r="AB33"/>
      <c r="AC33"/>
      <c r="AD33"/>
      <c r="AE33"/>
    </row>
    <row r="34" spans="1:31" ht="15">
      <c r="A34" s="397">
        <v>40</v>
      </c>
      <c r="B34" s="397" t="s">
        <v>24</v>
      </c>
      <c r="C34" s="406">
        <v>19404</v>
      </c>
      <c r="D34" s="354">
        <f t="shared" si="36"/>
        <v>223</v>
      </c>
      <c r="E34" s="353">
        <f t="shared" si="1"/>
        <v>1.509919425824362</v>
      </c>
      <c r="F34" s="354">
        <f t="shared" si="37"/>
        <v>937</v>
      </c>
      <c r="G34" s="353">
        <f t="shared" si="3"/>
        <v>6.3443699641140228</v>
      </c>
      <c r="H34" s="354">
        <f t="shared" si="38"/>
        <v>2696</v>
      </c>
      <c r="I34" s="353">
        <f t="shared" si="4"/>
        <v>18.254451892477487</v>
      </c>
      <c r="J34" s="354">
        <f t="shared" si="39"/>
        <v>7295</v>
      </c>
      <c r="K34" s="353">
        <f t="shared" si="5"/>
        <v>49.394000947931474</v>
      </c>
      <c r="L34" s="354">
        <f t="shared" si="40"/>
        <v>2072</v>
      </c>
      <c r="M34" s="353">
        <f t="shared" si="6"/>
        <v>14.029385875820976</v>
      </c>
      <c r="N34" s="354">
        <f t="shared" si="41"/>
        <v>1312</v>
      </c>
      <c r="O34" s="353">
        <f t="shared" si="7"/>
        <v>8.8834721375854819</v>
      </c>
      <c r="P34" s="354">
        <f t="shared" si="42"/>
        <v>234</v>
      </c>
      <c r="Q34" s="353">
        <f t="shared" si="8"/>
        <v>1.5843997562461913</v>
      </c>
      <c r="R34" s="406">
        <f t="shared" si="43"/>
        <v>14769</v>
      </c>
      <c r="S34" s="10">
        <v>134</v>
      </c>
      <c r="T34">
        <v>64</v>
      </c>
      <c r="U34">
        <v>309</v>
      </c>
      <c r="V34">
        <v>1106</v>
      </c>
      <c r="W34" s="66">
        <v>2940</v>
      </c>
      <c r="X34" s="7">
        <v>987</v>
      </c>
      <c r="Y34">
        <v>770</v>
      </c>
      <c r="Z34">
        <v>136</v>
      </c>
      <c r="AA34"/>
      <c r="AB34"/>
      <c r="AC34"/>
      <c r="AD34"/>
      <c r="AE34"/>
    </row>
    <row r="35" spans="1:31" ht="15">
      <c r="A35" s="397">
        <v>190</v>
      </c>
      <c r="B35" s="397" t="s">
        <v>81</v>
      </c>
      <c r="C35" s="406">
        <v>10090</v>
      </c>
      <c r="D35" s="354">
        <f t="shared" si="36"/>
        <v>71</v>
      </c>
      <c r="E35" s="353">
        <f t="shared" si="1"/>
        <v>1.1119812059514487</v>
      </c>
      <c r="F35" s="354">
        <f t="shared" si="37"/>
        <v>299</v>
      </c>
      <c r="G35" s="353">
        <f t="shared" si="3"/>
        <v>4.6828504306969458</v>
      </c>
      <c r="H35" s="354">
        <f t="shared" si="38"/>
        <v>825</v>
      </c>
      <c r="I35" s="353">
        <f t="shared" si="4"/>
        <v>12.920908379013312</v>
      </c>
      <c r="J35" s="354">
        <f t="shared" si="39"/>
        <v>2520</v>
      </c>
      <c r="K35" s="353">
        <f t="shared" si="5"/>
        <v>39.467501957713388</v>
      </c>
      <c r="L35" s="354">
        <f t="shared" si="40"/>
        <v>1231</v>
      </c>
      <c r="M35" s="353">
        <f t="shared" si="6"/>
        <v>19.27956147220047</v>
      </c>
      <c r="N35" s="354">
        <f t="shared" si="41"/>
        <v>1200</v>
      </c>
      <c r="O35" s="353">
        <f t="shared" si="7"/>
        <v>18.794048551292093</v>
      </c>
      <c r="P35" s="354">
        <f t="shared" si="42"/>
        <v>239</v>
      </c>
      <c r="Q35" s="353">
        <f t="shared" si="8"/>
        <v>3.7431480031323412</v>
      </c>
      <c r="R35" s="406">
        <f t="shared" si="43"/>
        <v>6385</v>
      </c>
      <c r="S35" s="10">
        <v>138</v>
      </c>
      <c r="T35">
        <v>132</v>
      </c>
      <c r="U35">
        <v>524</v>
      </c>
      <c r="V35">
        <v>1639</v>
      </c>
      <c r="W35" s="66">
        <v>4378</v>
      </c>
      <c r="X35" s="7">
        <v>1885</v>
      </c>
      <c r="Y35">
        <v>1866</v>
      </c>
      <c r="Z35">
        <v>406</v>
      </c>
      <c r="AA35"/>
      <c r="AB35"/>
      <c r="AC35"/>
      <c r="AD35"/>
      <c r="AE35"/>
    </row>
    <row r="36" spans="1:31" ht="15">
      <c r="A36" s="397">
        <v>604</v>
      </c>
      <c r="B36" s="397" t="s">
        <v>177</v>
      </c>
      <c r="C36" s="406">
        <v>30094</v>
      </c>
      <c r="D36" s="354">
        <f t="shared" si="36"/>
        <v>356</v>
      </c>
      <c r="E36" s="353">
        <f t="shared" si="1"/>
        <v>1.6613001073311866</v>
      </c>
      <c r="F36" s="354">
        <f t="shared" si="37"/>
        <v>1610</v>
      </c>
      <c r="G36" s="353">
        <f t="shared" si="3"/>
        <v>7.5131830696719399</v>
      </c>
      <c r="H36" s="354">
        <f t="shared" si="38"/>
        <v>4069</v>
      </c>
      <c r="I36" s="353">
        <f t="shared" si="4"/>
        <v>18.988286900928646</v>
      </c>
      <c r="J36" s="354">
        <f t="shared" si="39"/>
        <v>9637</v>
      </c>
      <c r="K36" s="353">
        <f t="shared" si="5"/>
        <v>44.97176723132204</v>
      </c>
      <c r="L36" s="354">
        <f t="shared" si="40"/>
        <v>3295</v>
      </c>
      <c r="M36" s="353">
        <f t="shared" si="6"/>
        <v>15.376359139483878</v>
      </c>
      <c r="N36" s="354">
        <f t="shared" si="41"/>
        <v>2098</v>
      </c>
      <c r="O36" s="353">
        <f t="shared" si="7"/>
        <v>9.7904708572495203</v>
      </c>
      <c r="P36" s="354">
        <f t="shared" si="42"/>
        <v>364</v>
      </c>
      <c r="Q36" s="353">
        <f t="shared" si="8"/>
        <v>1.6986326940127865</v>
      </c>
      <c r="R36" s="406">
        <f t="shared" si="43"/>
        <v>21429</v>
      </c>
      <c r="S36" s="10">
        <v>142</v>
      </c>
      <c r="T36">
        <v>31</v>
      </c>
      <c r="U36">
        <v>127</v>
      </c>
      <c r="V36">
        <v>418</v>
      </c>
      <c r="W36" s="66">
        <v>1146</v>
      </c>
      <c r="X36" s="7">
        <v>571</v>
      </c>
      <c r="Y36">
        <v>585</v>
      </c>
      <c r="Z36">
        <v>118</v>
      </c>
      <c r="AA36"/>
      <c r="AB36"/>
      <c r="AC36"/>
      <c r="AD36"/>
      <c r="AE36"/>
    </row>
    <row r="37" spans="1:31" ht="15">
      <c r="A37" s="397">
        <v>670</v>
      </c>
      <c r="B37" s="397" t="s">
        <v>211</v>
      </c>
      <c r="C37" s="406">
        <v>21932</v>
      </c>
      <c r="D37" s="354">
        <f t="shared" si="36"/>
        <v>161</v>
      </c>
      <c r="E37" s="353">
        <f t="shared" si="1"/>
        <v>1.1943620178041543</v>
      </c>
      <c r="F37" s="354">
        <f t="shared" si="37"/>
        <v>677</v>
      </c>
      <c r="G37" s="353">
        <f t="shared" si="3"/>
        <v>5.0222551928783377</v>
      </c>
      <c r="H37" s="354">
        <f t="shared" si="38"/>
        <v>2034</v>
      </c>
      <c r="I37" s="353">
        <f t="shared" si="4"/>
        <v>15.089020771513354</v>
      </c>
      <c r="J37" s="354">
        <f t="shared" si="39"/>
        <v>5647</v>
      </c>
      <c r="K37" s="353">
        <f t="shared" si="5"/>
        <v>41.89169139465875</v>
      </c>
      <c r="L37" s="354">
        <f t="shared" si="40"/>
        <v>2440</v>
      </c>
      <c r="M37" s="353">
        <f t="shared" si="6"/>
        <v>18.100890207715135</v>
      </c>
      <c r="N37" s="354">
        <f t="shared" si="41"/>
        <v>2135</v>
      </c>
      <c r="O37" s="353">
        <f t="shared" si="7"/>
        <v>15.838278931750741</v>
      </c>
      <c r="P37" s="354">
        <f t="shared" si="42"/>
        <v>386</v>
      </c>
      <c r="Q37" s="353">
        <f t="shared" si="8"/>
        <v>2.8635014836795252</v>
      </c>
      <c r="R37" s="406">
        <f t="shared" si="43"/>
        <v>13480</v>
      </c>
      <c r="S37" s="10">
        <v>145</v>
      </c>
      <c r="T37">
        <v>35</v>
      </c>
      <c r="U37">
        <v>124</v>
      </c>
      <c r="V37">
        <v>454</v>
      </c>
      <c r="W37" s="66">
        <v>1385</v>
      </c>
      <c r="X37" s="7">
        <v>692</v>
      </c>
      <c r="Y37">
        <v>698</v>
      </c>
      <c r="Z37">
        <v>95</v>
      </c>
      <c r="AA37"/>
      <c r="AB37"/>
      <c r="AC37"/>
      <c r="AD37"/>
      <c r="AE37"/>
    </row>
    <row r="38" spans="1:31" ht="15">
      <c r="A38" s="397">
        <v>690</v>
      </c>
      <c r="B38" s="397" t="s">
        <v>221</v>
      </c>
      <c r="C38" s="406">
        <v>12515</v>
      </c>
      <c r="D38" s="354">
        <f t="shared" si="36"/>
        <v>55</v>
      </c>
      <c r="E38" s="353">
        <f t="shared" si="1"/>
        <v>0.89083252348558462</v>
      </c>
      <c r="F38" s="354">
        <f t="shared" si="37"/>
        <v>232</v>
      </c>
      <c r="G38" s="353">
        <f t="shared" si="3"/>
        <v>3.7576935536119209</v>
      </c>
      <c r="H38" s="354">
        <f t="shared" si="38"/>
        <v>797</v>
      </c>
      <c r="I38" s="353">
        <f t="shared" si="4"/>
        <v>12.908973113054746</v>
      </c>
      <c r="J38" s="354">
        <f t="shared" si="39"/>
        <v>2425</v>
      </c>
      <c r="K38" s="353">
        <f t="shared" si="5"/>
        <v>39.277615808228056</v>
      </c>
      <c r="L38" s="354">
        <f t="shared" si="40"/>
        <v>1267</v>
      </c>
      <c r="M38" s="353">
        <f t="shared" si="6"/>
        <v>20.521541950113377</v>
      </c>
      <c r="N38" s="354">
        <f t="shared" si="41"/>
        <v>1167</v>
      </c>
      <c r="O38" s="353">
        <f t="shared" si="7"/>
        <v>18.901846452866859</v>
      </c>
      <c r="P38" s="354">
        <f t="shared" si="42"/>
        <v>231</v>
      </c>
      <c r="Q38" s="353">
        <f t="shared" si="8"/>
        <v>3.7414965986394559</v>
      </c>
      <c r="R38" s="406">
        <f t="shared" si="43"/>
        <v>6174</v>
      </c>
      <c r="S38" s="10">
        <v>147</v>
      </c>
      <c r="T38">
        <v>531</v>
      </c>
      <c r="U38">
        <v>1904</v>
      </c>
      <c r="V38">
        <v>4979</v>
      </c>
      <c r="W38" s="66">
        <v>13720</v>
      </c>
      <c r="X38" s="7">
        <v>3614</v>
      </c>
      <c r="Y38">
        <v>2516</v>
      </c>
      <c r="Z38">
        <v>573</v>
      </c>
      <c r="AA38"/>
      <c r="AB38"/>
      <c r="AC38"/>
      <c r="AD38"/>
      <c r="AE38"/>
    </row>
    <row r="39" spans="1:31" ht="15">
      <c r="A39" s="397">
        <v>736</v>
      </c>
      <c r="B39" s="397" t="s">
        <v>225</v>
      </c>
      <c r="C39" s="406">
        <v>39990</v>
      </c>
      <c r="D39" s="354">
        <f t="shared" si="36"/>
        <v>475</v>
      </c>
      <c r="E39" s="353">
        <f t="shared" si="1"/>
        <v>1.9468808918763834</v>
      </c>
      <c r="F39" s="354">
        <f t="shared" si="37"/>
        <v>1753</v>
      </c>
      <c r="G39" s="353">
        <f t="shared" si="3"/>
        <v>7.1850151651774734</v>
      </c>
      <c r="H39" s="354">
        <f t="shared" si="38"/>
        <v>4484</v>
      </c>
      <c r="I39" s="353">
        <f t="shared" si="4"/>
        <v>18.378555619313058</v>
      </c>
      <c r="J39" s="354">
        <f t="shared" si="39"/>
        <v>10911</v>
      </c>
      <c r="K39" s="353">
        <f t="shared" si="5"/>
        <v>44.720878760554143</v>
      </c>
      <c r="L39" s="354">
        <f t="shared" si="40"/>
        <v>3825</v>
      </c>
      <c r="M39" s="353">
        <f t="shared" si="6"/>
        <v>15.677514550372981</v>
      </c>
      <c r="N39" s="354">
        <f t="shared" si="41"/>
        <v>2547</v>
      </c>
      <c r="O39" s="353">
        <f t="shared" si="7"/>
        <v>10.439380277071891</v>
      </c>
      <c r="P39" s="354">
        <f t="shared" si="42"/>
        <v>403</v>
      </c>
      <c r="Q39" s="353">
        <f t="shared" si="8"/>
        <v>1.6517747356340682</v>
      </c>
      <c r="R39" s="406">
        <f t="shared" si="43"/>
        <v>24398</v>
      </c>
      <c r="S39" s="10">
        <v>148</v>
      </c>
      <c r="T39">
        <v>224</v>
      </c>
      <c r="U39">
        <v>965</v>
      </c>
      <c r="V39">
        <v>2259</v>
      </c>
      <c r="W39" s="66">
        <v>6970</v>
      </c>
      <c r="X39" s="7">
        <v>2761</v>
      </c>
      <c r="Y39">
        <v>2197</v>
      </c>
      <c r="Z39">
        <v>483</v>
      </c>
      <c r="AA39"/>
      <c r="AB39"/>
      <c r="AC39"/>
      <c r="AD39"/>
      <c r="AE39"/>
    </row>
    <row r="40" spans="1:31" ht="15">
      <c r="A40" s="397">
        <v>858</v>
      </c>
      <c r="B40" s="397" t="s">
        <v>253</v>
      </c>
      <c r="C40" s="406">
        <v>12226</v>
      </c>
      <c r="D40" s="354">
        <f t="shared" si="36"/>
        <v>168</v>
      </c>
      <c r="E40" s="353">
        <f t="shared" si="1"/>
        <v>1.5424164524421593</v>
      </c>
      <c r="F40" s="354">
        <f t="shared" si="37"/>
        <v>612</v>
      </c>
      <c r="G40" s="353">
        <f t="shared" si="3"/>
        <v>5.618802791039295</v>
      </c>
      <c r="H40" s="354">
        <f t="shared" si="38"/>
        <v>1769</v>
      </c>
      <c r="I40" s="353">
        <f t="shared" si="4"/>
        <v>16.241278002203451</v>
      </c>
      <c r="J40" s="354">
        <f t="shared" si="39"/>
        <v>5031</v>
      </c>
      <c r="K40" s="353">
        <f t="shared" si="5"/>
        <v>46.189864120455383</v>
      </c>
      <c r="L40" s="354">
        <f t="shared" si="40"/>
        <v>1696</v>
      </c>
      <c r="M40" s="353">
        <f t="shared" si="6"/>
        <v>15.571061329416086</v>
      </c>
      <c r="N40" s="354">
        <f t="shared" si="41"/>
        <v>1364</v>
      </c>
      <c r="O40" s="353">
        <f t="shared" si="7"/>
        <v>12.522952625780389</v>
      </c>
      <c r="P40" s="354">
        <f t="shared" si="42"/>
        <v>252</v>
      </c>
      <c r="Q40" s="353">
        <f t="shared" si="8"/>
        <v>2.3136246786632388</v>
      </c>
      <c r="R40" s="406">
        <f t="shared" si="43"/>
        <v>10892</v>
      </c>
      <c r="S40" s="10">
        <v>150</v>
      </c>
      <c r="T40">
        <v>6</v>
      </c>
      <c r="U40">
        <v>58</v>
      </c>
      <c r="V40">
        <v>160</v>
      </c>
      <c r="W40" s="66">
        <v>593</v>
      </c>
      <c r="X40" s="7">
        <v>331</v>
      </c>
      <c r="Y40">
        <v>338</v>
      </c>
      <c r="Z40">
        <v>65</v>
      </c>
      <c r="AA40"/>
      <c r="AB40"/>
      <c r="AC40"/>
      <c r="AD40"/>
      <c r="AE40"/>
    </row>
    <row r="41" spans="1:31" ht="15">
      <c r="A41" s="397">
        <v>885</v>
      </c>
      <c r="B41" s="397" t="s">
        <v>259</v>
      </c>
      <c r="C41" s="406">
        <v>7800</v>
      </c>
      <c r="D41" s="354">
        <f t="shared" si="36"/>
        <v>70</v>
      </c>
      <c r="E41" s="353">
        <f t="shared" si="1"/>
        <v>1.2834616795012834</v>
      </c>
      <c r="F41" s="354">
        <f t="shared" si="37"/>
        <v>266</v>
      </c>
      <c r="G41" s="353">
        <f t="shared" si="3"/>
        <v>4.8771543821048775</v>
      </c>
      <c r="H41" s="354">
        <f t="shared" si="38"/>
        <v>826</v>
      </c>
      <c r="I41" s="353">
        <f t="shared" si="4"/>
        <v>15.144847818115146</v>
      </c>
      <c r="J41" s="354">
        <f t="shared" si="39"/>
        <v>2494</v>
      </c>
      <c r="K41" s="353">
        <f t="shared" si="5"/>
        <v>45.727906123945729</v>
      </c>
      <c r="L41" s="354">
        <f t="shared" si="40"/>
        <v>915</v>
      </c>
      <c r="M41" s="353">
        <f t="shared" si="6"/>
        <v>16.776677667766776</v>
      </c>
      <c r="N41" s="354">
        <f t="shared" si="41"/>
        <v>751</v>
      </c>
      <c r="O41" s="353">
        <f t="shared" si="7"/>
        <v>13.76971030436377</v>
      </c>
      <c r="P41" s="354">
        <f t="shared" si="42"/>
        <v>132</v>
      </c>
      <c r="Q41" s="353">
        <f t="shared" si="8"/>
        <v>2.4202420242024201</v>
      </c>
      <c r="R41" s="406">
        <f t="shared" si="43"/>
        <v>5454</v>
      </c>
      <c r="S41" s="10">
        <v>154</v>
      </c>
      <c r="T41">
        <v>1172</v>
      </c>
      <c r="U41">
        <v>5156</v>
      </c>
      <c r="V41">
        <v>14053</v>
      </c>
      <c r="W41" s="66">
        <v>33239</v>
      </c>
      <c r="X41" s="7">
        <v>11492</v>
      </c>
      <c r="Y41">
        <v>8351</v>
      </c>
      <c r="Z41">
        <v>1573</v>
      </c>
      <c r="AA41"/>
      <c r="AB41"/>
      <c r="AC41"/>
      <c r="AD41"/>
      <c r="AE41"/>
    </row>
    <row r="42" spans="1:31" ht="15">
      <c r="A42" s="397">
        <v>890</v>
      </c>
      <c r="B42" s="397" t="s">
        <v>263</v>
      </c>
      <c r="C42" s="406">
        <v>23870</v>
      </c>
      <c r="D42" s="354">
        <f t="shared" si="36"/>
        <v>147</v>
      </c>
      <c r="E42" s="353">
        <f t="shared" si="1"/>
        <v>0.98624622609862456</v>
      </c>
      <c r="F42" s="354">
        <f t="shared" si="37"/>
        <v>698</v>
      </c>
      <c r="G42" s="353">
        <f t="shared" si="3"/>
        <v>4.6829922844682992</v>
      </c>
      <c r="H42" s="354">
        <f t="shared" si="38"/>
        <v>2174</v>
      </c>
      <c r="I42" s="353">
        <f t="shared" si="4"/>
        <v>14.585709493458571</v>
      </c>
      <c r="J42" s="354">
        <f t="shared" si="39"/>
        <v>6211</v>
      </c>
      <c r="K42" s="353">
        <f t="shared" si="5"/>
        <v>41.670580342167057</v>
      </c>
      <c r="L42" s="354">
        <f t="shared" si="40"/>
        <v>2700</v>
      </c>
      <c r="M42" s="353">
        <f t="shared" si="6"/>
        <v>18.114726601811473</v>
      </c>
      <c r="N42" s="354">
        <f t="shared" si="41"/>
        <v>2472</v>
      </c>
      <c r="O42" s="353">
        <f t="shared" si="7"/>
        <v>16.585038577658505</v>
      </c>
      <c r="P42" s="354">
        <f t="shared" si="42"/>
        <v>503</v>
      </c>
      <c r="Q42" s="353">
        <f t="shared" si="8"/>
        <v>3.3747064743374708</v>
      </c>
      <c r="R42" s="406">
        <f t="shared" si="43"/>
        <v>14905</v>
      </c>
      <c r="S42" s="10">
        <v>172</v>
      </c>
      <c r="T42">
        <v>729</v>
      </c>
      <c r="U42">
        <v>2699</v>
      </c>
      <c r="V42">
        <v>7165</v>
      </c>
      <c r="W42" s="66">
        <v>17905</v>
      </c>
      <c r="X42" s="7">
        <v>4956</v>
      </c>
      <c r="Y42">
        <v>3694</v>
      </c>
      <c r="Z42">
        <v>859</v>
      </c>
      <c r="AA42"/>
      <c r="AB42"/>
      <c r="AC42"/>
      <c r="AD42"/>
      <c r="AE42"/>
    </row>
    <row r="43" spans="1:31">
      <c r="A43" s="19">
        <v>5</v>
      </c>
      <c r="B43" s="69" t="s">
        <v>336</v>
      </c>
      <c r="C43" s="72">
        <v>215744</v>
      </c>
      <c r="D43" s="71">
        <f>SUM(D44:D62)</f>
        <v>1854</v>
      </c>
      <c r="E43" s="81">
        <f t="shared" si="1"/>
        <v>1.2757700035782114</v>
      </c>
      <c r="F43" s="71">
        <f t="shared" ref="F43:P43" si="44">SUM(F44:F62)</f>
        <v>8278</v>
      </c>
      <c r="G43" s="81">
        <f t="shared" si="3"/>
        <v>5.6962373730423055</v>
      </c>
      <c r="H43" s="71">
        <f t="shared" si="44"/>
        <v>24122</v>
      </c>
      <c r="I43" s="81">
        <f t="shared" si="4"/>
        <v>16.59877239822741</v>
      </c>
      <c r="J43" s="71">
        <f t="shared" si="44"/>
        <v>61413</v>
      </c>
      <c r="K43" s="81">
        <f t="shared" si="5"/>
        <v>42.259365280339104</v>
      </c>
      <c r="L43" s="71">
        <f t="shared" si="44"/>
        <v>24367</v>
      </c>
      <c r="M43" s="81">
        <f t="shared" si="6"/>
        <v>16.767361206682999</v>
      </c>
      <c r="N43" s="71">
        <f t="shared" si="44"/>
        <v>20565</v>
      </c>
      <c r="O43" s="82">
        <f t="shared" si="7"/>
        <v>14.151138146486472</v>
      </c>
      <c r="P43" s="71">
        <f t="shared" si="44"/>
        <v>4725</v>
      </c>
      <c r="Q43" s="82">
        <f t="shared" si="8"/>
        <v>3.2513555916435002</v>
      </c>
      <c r="R43" s="295">
        <f>SUM(R44:R62)</f>
        <v>145324</v>
      </c>
      <c r="S43" s="10">
        <v>190</v>
      </c>
      <c r="T43">
        <v>71</v>
      </c>
      <c r="U43">
        <v>299</v>
      </c>
      <c r="V43">
        <v>825</v>
      </c>
      <c r="W43" s="66">
        <v>2520</v>
      </c>
      <c r="X43" s="7">
        <v>1231</v>
      </c>
      <c r="Y43">
        <v>1200</v>
      </c>
      <c r="Z43">
        <v>239</v>
      </c>
      <c r="AA43"/>
      <c r="AB43"/>
      <c r="AC43"/>
      <c r="AD43"/>
      <c r="AE43"/>
    </row>
    <row r="44" spans="1:31" ht="15">
      <c r="A44" s="397">
        <v>4</v>
      </c>
      <c r="B44" s="397" t="s">
        <v>10</v>
      </c>
      <c r="C44" s="406">
        <v>2777</v>
      </c>
      <c r="D44" s="354">
        <f t="shared" ref="D44:D62" si="45">VLOOKUP(A44,$S$7:$Y$131,2,0)</f>
        <v>5</v>
      </c>
      <c r="E44" s="353">
        <f t="shared" si="1"/>
        <v>0.36231884057971014</v>
      </c>
      <c r="F44" s="354">
        <f t="shared" ref="F44:F62" si="46">VLOOKUP(A44,$S$7:$Y$131,3,0)</f>
        <v>66</v>
      </c>
      <c r="G44" s="353">
        <f t="shared" si="3"/>
        <v>4.7826086956521738</v>
      </c>
      <c r="H44" s="354">
        <f t="shared" ref="H44:H62" si="47">VLOOKUP(A44,$S$7:$Y$131,4,0)</f>
        <v>207</v>
      </c>
      <c r="I44" s="353">
        <f t="shared" si="4"/>
        <v>15</v>
      </c>
      <c r="J44" s="354">
        <f t="shared" ref="J44:J62" si="48">VLOOKUP(A44,$S$7:$Y$131,5,0)</f>
        <v>534</v>
      </c>
      <c r="K44" s="353">
        <f t="shared" si="5"/>
        <v>38.695652173913039</v>
      </c>
      <c r="L44" s="354">
        <f t="shared" ref="L44:L62" si="49">VLOOKUP(A44,$S$7:$Y$131,6,0)</f>
        <v>293</v>
      </c>
      <c r="M44" s="353">
        <f t="shared" si="6"/>
        <v>21.231884057971016</v>
      </c>
      <c r="N44" s="354">
        <f t="shared" ref="N44:N62" si="50">VLOOKUP(A44,$S$7:$Y$131,7,0)</f>
        <v>217</v>
      </c>
      <c r="O44" s="353">
        <f t="shared" si="7"/>
        <v>15.72463768115942</v>
      </c>
      <c r="P44" s="354">
        <f t="shared" ref="P44:P62" si="51">VLOOKUP(A44,$S$7:$Z$131,8,0)</f>
        <v>58</v>
      </c>
      <c r="Q44" s="353">
        <f t="shared" si="8"/>
        <v>4.2028985507246377</v>
      </c>
      <c r="R44" s="406">
        <f t="shared" ref="R44:R62" si="52">(D44+F44+H44+J44+L44+N44+P44)</f>
        <v>1380</v>
      </c>
      <c r="S44" s="10">
        <v>197</v>
      </c>
      <c r="T44">
        <v>138</v>
      </c>
      <c r="U44">
        <v>549</v>
      </c>
      <c r="V44">
        <v>1640</v>
      </c>
      <c r="W44" s="66">
        <v>4590</v>
      </c>
      <c r="X44" s="7">
        <v>1968</v>
      </c>
      <c r="Y44">
        <v>1880</v>
      </c>
      <c r="Z44">
        <v>425</v>
      </c>
      <c r="AA44"/>
      <c r="AB44"/>
      <c r="AC44"/>
      <c r="AD44"/>
      <c r="AE44"/>
    </row>
    <row r="45" spans="1:31" ht="15">
      <c r="A45" s="397">
        <v>42</v>
      </c>
      <c r="B45" s="397" t="s">
        <v>961</v>
      </c>
      <c r="C45" s="406">
        <v>27421</v>
      </c>
      <c r="D45" s="354">
        <f t="shared" si="45"/>
        <v>209</v>
      </c>
      <c r="E45" s="353">
        <f t="shared" si="1"/>
        <v>1.2105415580654504</v>
      </c>
      <c r="F45" s="354">
        <f t="shared" si="46"/>
        <v>843</v>
      </c>
      <c r="G45" s="353">
        <f t="shared" si="3"/>
        <v>4.8827106863596867</v>
      </c>
      <c r="H45" s="354">
        <f t="shared" si="47"/>
        <v>2524</v>
      </c>
      <c r="I45" s="353">
        <f t="shared" si="4"/>
        <v>14.61917173472343</v>
      </c>
      <c r="J45" s="354">
        <f t="shared" si="48"/>
        <v>7920</v>
      </c>
      <c r="K45" s="353">
        <f t="shared" si="5"/>
        <v>45.87315377932233</v>
      </c>
      <c r="L45" s="354">
        <f t="shared" si="49"/>
        <v>2947</v>
      </c>
      <c r="M45" s="353">
        <f t="shared" si="6"/>
        <v>17.069215175209962</v>
      </c>
      <c r="N45" s="354">
        <f t="shared" si="50"/>
        <v>2326</v>
      </c>
      <c r="O45" s="353">
        <f t="shared" si="7"/>
        <v>13.472342890240371</v>
      </c>
      <c r="P45" s="354">
        <f t="shared" si="51"/>
        <v>496</v>
      </c>
      <c r="Q45" s="353">
        <f t="shared" si="8"/>
        <v>2.8728641760787719</v>
      </c>
      <c r="R45" s="406">
        <f t="shared" si="52"/>
        <v>17265</v>
      </c>
      <c r="S45" s="10">
        <v>206</v>
      </c>
      <c r="T45">
        <v>22</v>
      </c>
      <c r="U45">
        <v>108</v>
      </c>
      <c r="V45">
        <v>359</v>
      </c>
      <c r="W45" s="66">
        <v>1036</v>
      </c>
      <c r="X45" s="7">
        <v>582</v>
      </c>
      <c r="Y45">
        <v>502</v>
      </c>
      <c r="Z45">
        <v>113</v>
      </c>
      <c r="AA45"/>
      <c r="AB45"/>
      <c r="AC45"/>
      <c r="AD45"/>
      <c r="AE45"/>
    </row>
    <row r="46" spans="1:31" ht="15">
      <c r="A46" s="397">
        <v>44</v>
      </c>
      <c r="B46" s="397" t="s">
        <v>30</v>
      </c>
      <c r="C46" s="406">
        <v>7280</v>
      </c>
      <c r="D46" s="354">
        <f t="shared" si="45"/>
        <v>86</v>
      </c>
      <c r="E46" s="353">
        <f t="shared" si="1"/>
        <v>1.5619324373410826</v>
      </c>
      <c r="F46" s="354">
        <f t="shared" si="46"/>
        <v>319</v>
      </c>
      <c r="G46" s="353">
        <f t="shared" si="3"/>
        <v>5.7936796222302949</v>
      </c>
      <c r="H46" s="354">
        <f t="shared" si="47"/>
        <v>814</v>
      </c>
      <c r="I46" s="353">
        <f t="shared" si="4"/>
        <v>14.783872139484199</v>
      </c>
      <c r="J46" s="354">
        <f t="shared" si="48"/>
        <v>2410</v>
      </c>
      <c r="K46" s="353">
        <f t="shared" si="5"/>
        <v>43.770432255721033</v>
      </c>
      <c r="L46" s="354">
        <f t="shared" si="49"/>
        <v>951</v>
      </c>
      <c r="M46" s="353">
        <f t="shared" si="6"/>
        <v>17.272066836178716</v>
      </c>
      <c r="N46" s="354">
        <f t="shared" si="50"/>
        <v>757</v>
      </c>
      <c r="O46" s="353">
        <f t="shared" si="7"/>
        <v>13.748637849618598</v>
      </c>
      <c r="P46" s="354">
        <f t="shared" si="51"/>
        <v>169</v>
      </c>
      <c r="Q46" s="353">
        <f t="shared" si="8"/>
        <v>3.0693788594260809</v>
      </c>
      <c r="R46" s="406">
        <f t="shared" si="52"/>
        <v>5506</v>
      </c>
      <c r="S46" s="10">
        <v>209</v>
      </c>
      <c r="T46">
        <v>175</v>
      </c>
      <c r="U46">
        <v>636</v>
      </c>
      <c r="V46">
        <v>1789</v>
      </c>
      <c r="W46" s="66">
        <v>5918</v>
      </c>
      <c r="X46" s="7">
        <v>2534</v>
      </c>
      <c r="Y46">
        <v>2020</v>
      </c>
      <c r="Z46">
        <v>353</v>
      </c>
      <c r="AA46"/>
      <c r="AB46"/>
      <c r="AC46"/>
      <c r="AD46"/>
      <c r="AE46"/>
    </row>
    <row r="47" spans="1:31" ht="15">
      <c r="A47" s="397">
        <v>59</v>
      </c>
      <c r="B47" s="397" t="s">
        <v>39</v>
      </c>
      <c r="C47" s="406">
        <v>5153</v>
      </c>
      <c r="D47" s="354">
        <f t="shared" si="45"/>
        <v>11</v>
      </c>
      <c r="E47" s="353">
        <f t="shared" si="1"/>
        <v>0.41825095057034217</v>
      </c>
      <c r="F47" s="354">
        <f t="shared" si="46"/>
        <v>87</v>
      </c>
      <c r="G47" s="353">
        <f t="shared" si="3"/>
        <v>3.3079847908745248</v>
      </c>
      <c r="H47" s="354">
        <f t="shared" si="47"/>
        <v>292</v>
      </c>
      <c r="I47" s="353">
        <f t="shared" si="4"/>
        <v>11.102661596958175</v>
      </c>
      <c r="J47" s="354">
        <f t="shared" si="48"/>
        <v>871</v>
      </c>
      <c r="K47" s="353">
        <f t="shared" si="5"/>
        <v>33.117870722433466</v>
      </c>
      <c r="L47" s="354">
        <f t="shared" si="49"/>
        <v>577</v>
      </c>
      <c r="M47" s="353">
        <f t="shared" si="6"/>
        <v>21.939163498098861</v>
      </c>
      <c r="N47" s="354">
        <f t="shared" si="50"/>
        <v>652</v>
      </c>
      <c r="O47" s="353">
        <f t="shared" si="7"/>
        <v>24.79087452471483</v>
      </c>
      <c r="P47" s="354">
        <f t="shared" si="51"/>
        <v>140</v>
      </c>
      <c r="Q47" s="353">
        <f t="shared" si="8"/>
        <v>5.3231939163498092</v>
      </c>
      <c r="R47" s="406">
        <f t="shared" si="52"/>
        <v>2630</v>
      </c>
      <c r="S47" s="10">
        <v>212</v>
      </c>
      <c r="T47">
        <v>160</v>
      </c>
      <c r="U47">
        <v>632</v>
      </c>
      <c r="V47">
        <v>1900</v>
      </c>
      <c r="W47" s="66">
        <v>7379</v>
      </c>
      <c r="X47" s="7">
        <v>3592</v>
      </c>
      <c r="Y47">
        <v>3101</v>
      </c>
      <c r="Z47">
        <v>549</v>
      </c>
      <c r="AA47"/>
      <c r="AB47"/>
      <c r="AC47"/>
      <c r="AD47"/>
      <c r="AE47"/>
    </row>
    <row r="48" spans="1:31" ht="15">
      <c r="A48" s="397">
        <v>113</v>
      </c>
      <c r="B48" s="397" t="s">
        <v>55</v>
      </c>
      <c r="C48" s="406">
        <v>9783</v>
      </c>
      <c r="D48" s="354">
        <f t="shared" si="45"/>
        <v>90</v>
      </c>
      <c r="E48" s="353">
        <f t="shared" si="1"/>
        <v>1.4977533699450822</v>
      </c>
      <c r="F48" s="354">
        <f t="shared" si="46"/>
        <v>330</v>
      </c>
      <c r="G48" s="353">
        <f t="shared" si="3"/>
        <v>5.4917623564653013</v>
      </c>
      <c r="H48" s="354">
        <f t="shared" si="47"/>
        <v>1009</v>
      </c>
      <c r="I48" s="353">
        <f t="shared" si="4"/>
        <v>16.791479447495426</v>
      </c>
      <c r="J48" s="354">
        <f t="shared" si="48"/>
        <v>2681</v>
      </c>
      <c r="K48" s="353">
        <f t="shared" si="5"/>
        <v>44.616408720252956</v>
      </c>
      <c r="L48" s="354">
        <f t="shared" si="49"/>
        <v>940</v>
      </c>
      <c r="M48" s="353">
        <f t="shared" si="6"/>
        <v>15.643201863870859</v>
      </c>
      <c r="N48" s="354">
        <f t="shared" si="50"/>
        <v>716</v>
      </c>
      <c r="O48" s="353">
        <f t="shared" si="7"/>
        <v>11.915460143118656</v>
      </c>
      <c r="P48" s="354">
        <f t="shared" si="51"/>
        <v>243</v>
      </c>
      <c r="Q48" s="353">
        <f t="shared" si="8"/>
        <v>4.0439340988517225</v>
      </c>
      <c r="R48" s="406">
        <f t="shared" si="52"/>
        <v>6009</v>
      </c>
      <c r="S48" s="10">
        <v>234</v>
      </c>
      <c r="T48">
        <v>300</v>
      </c>
      <c r="U48">
        <v>1581</v>
      </c>
      <c r="V48">
        <v>4395</v>
      </c>
      <c r="W48" s="66">
        <v>8435</v>
      </c>
      <c r="X48" s="7">
        <v>2631</v>
      </c>
      <c r="Y48">
        <v>2094</v>
      </c>
      <c r="Z48">
        <v>525</v>
      </c>
      <c r="AA48"/>
      <c r="AB48"/>
      <c r="AC48"/>
      <c r="AD48"/>
      <c r="AE48"/>
    </row>
    <row r="49" spans="1:31" ht="15">
      <c r="A49" s="397">
        <v>125</v>
      </c>
      <c r="B49" s="397" t="s">
        <v>59</v>
      </c>
      <c r="C49" s="406">
        <v>8668</v>
      </c>
      <c r="D49" s="354">
        <f t="shared" si="45"/>
        <v>87</v>
      </c>
      <c r="E49" s="353">
        <f t="shared" si="1"/>
        <v>1.2669287898645698</v>
      </c>
      <c r="F49" s="354">
        <f t="shared" si="46"/>
        <v>373</v>
      </c>
      <c r="G49" s="353">
        <f t="shared" si="3"/>
        <v>5.4317751565457995</v>
      </c>
      <c r="H49" s="354">
        <f t="shared" si="47"/>
        <v>1081</v>
      </c>
      <c r="I49" s="353">
        <f t="shared" si="4"/>
        <v>15.741954274064366</v>
      </c>
      <c r="J49" s="354">
        <f t="shared" si="48"/>
        <v>3289</v>
      </c>
      <c r="K49" s="353">
        <f t="shared" si="5"/>
        <v>47.895733216834138</v>
      </c>
      <c r="L49" s="354">
        <f t="shared" si="49"/>
        <v>1123</v>
      </c>
      <c r="M49" s="353">
        <f t="shared" si="6"/>
        <v>16.353575069171399</v>
      </c>
      <c r="N49" s="354">
        <f t="shared" si="50"/>
        <v>771</v>
      </c>
      <c r="O49" s="353">
        <f t="shared" si="7"/>
        <v>11.227610310179118</v>
      </c>
      <c r="P49" s="354">
        <f t="shared" si="51"/>
        <v>143</v>
      </c>
      <c r="Q49" s="353">
        <f t="shared" si="8"/>
        <v>2.0824231833406146</v>
      </c>
      <c r="R49" s="406">
        <f t="shared" si="52"/>
        <v>6867</v>
      </c>
      <c r="S49" s="10">
        <v>237</v>
      </c>
      <c r="T49">
        <v>56</v>
      </c>
      <c r="U49">
        <v>272</v>
      </c>
      <c r="V49">
        <v>856</v>
      </c>
      <c r="W49" s="66">
        <v>3203</v>
      </c>
      <c r="X49" s="7">
        <v>1128</v>
      </c>
      <c r="Y49">
        <v>902</v>
      </c>
      <c r="Z49">
        <v>158</v>
      </c>
      <c r="AA49"/>
      <c r="AB49"/>
      <c r="AC49"/>
      <c r="AD49"/>
      <c r="AE49"/>
    </row>
    <row r="50" spans="1:31" ht="15">
      <c r="A50" s="397">
        <v>138</v>
      </c>
      <c r="B50" s="397" t="s">
        <v>65</v>
      </c>
      <c r="C50" s="406">
        <v>15793</v>
      </c>
      <c r="D50" s="354">
        <f t="shared" si="45"/>
        <v>132</v>
      </c>
      <c r="E50" s="353">
        <f t="shared" si="1"/>
        <v>1.218836565096953</v>
      </c>
      <c r="F50" s="354">
        <f t="shared" si="46"/>
        <v>524</v>
      </c>
      <c r="G50" s="353">
        <f t="shared" si="3"/>
        <v>4.8384118190212373</v>
      </c>
      <c r="H50" s="354">
        <f t="shared" si="47"/>
        <v>1639</v>
      </c>
      <c r="I50" s="353">
        <f t="shared" si="4"/>
        <v>15.133887349953831</v>
      </c>
      <c r="J50" s="354">
        <f t="shared" si="48"/>
        <v>4378</v>
      </c>
      <c r="K50" s="353">
        <f t="shared" si="5"/>
        <v>40.424746075715603</v>
      </c>
      <c r="L50" s="354">
        <f t="shared" si="49"/>
        <v>1885</v>
      </c>
      <c r="M50" s="353">
        <f t="shared" si="6"/>
        <v>17.405355493998155</v>
      </c>
      <c r="N50" s="354">
        <f t="shared" si="50"/>
        <v>1866</v>
      </c>
      <c r="O50" s="353">
        <f t="shared" si="7"/>
        <v>17.229916897506925</v>
      </c>
      <c r="P50" s="354">
        <f t="shared" si="51"/>
        <v>406</v>
      </c>
      <c r="Q50" s="353">
        <f t="shared" si="8"/>
        <v>3.7488457987072947</v>
      </c>
      <c r="R50" s="406">
        <f t="shared" si="52"/>
        <v>10830</v>
      </c>
      <c r="S50" s="10">
        <v>240</v>
      </c>
      <c r="T50">
        <v>39</v>
      </c>
      <c r="U50">
        <v>248</v>
      </c>
      <c r="V50">
        <v>763</v>
      </c>
      <c r="W50" s="66">
        <v>2362</v>
      </c>
      <c r="X50" s="7">
        <v>1485</v>
      </c>
      <c r="Y50">
        <v>1535</v>
      </c>
      <c r="Z50">
        <v>312</v>
      </c>
      <c r="AA50"/>
      <c r="AB50"/>
      <c r="AC50"/>
      <c r="AD50"/>
      <c r="AE50"/>
    </row>
    <row r="51" spans="1:31" ht="15">
      <c r="A51" s="397">
        <v>234</v>
      </c>
      <c r="B51" s="397" t="s">
        <v>92</v>
      </c>
      <c r="C51" s="406">
        <v>23874</v>
      </c>
      <c r="D51" s="354">
        <f t="shared" si="45"/>
        <v>300</v>
      </c>
      <c r="E51" s="353">
        <f t="shared" si="1"/>
        <v>1.5029307148940434</v>
      </c>
      <c r="F51" s="354">
        <f t="shared" si="46"/>
        <v>1581</v>
      </c>
      <c r="G51" s="353">
        <f t="shared" si="3"/>
        <v>7.920444867491609</v>
      </c>
      <c r="H51" s="354">
        <f t="shared" si="47"/>
        <v>4395</v>
      </c>
      <c r="I51" s="353">
        <f t="shared" si="4"/>
        <v>22.017934973197736</v>
      </c>
      <c r="J51" s="354">
        <f t="shared" si="48"/>
        <v>8435</v>
      </c>
      <c r="K51" s="353">
        <f t="shared" si="5"/>
        <v>42.257401933770858</v>
      </c>
      <c r="L51" s="354">
        <f t="shared" si="49"/>
        <v>2631</v>
      </c>
      <c r="M51" s="353">
        <f t="shared" si="6"/>
        <v>13.180702369620761</v>
      </c>
      <c r="N51" s="354">
        <f t="shared" si="50"/>
        <v>2094</v>
      </c>
      <c r="O51" s="353">
        <f t="shared" si="7"/>
        <v>10.490456389960423</v>
      </c>
      <c r="P51" s="354">
        <f t="shared" si="51"/>
        <v>525</v>
      </c>
      <c r="Q51" s="353">
        <f t="shared" si="8"/>
        <v>2.6301287510645759</v>
      </c>
      <c r="R51" s="406">
        <f t="shared" si="52"/>
        <v>19961</v>
      </c>
      <c r="S51" s="10">
        <v>250</v>
      </c>
      <c r="T51">
        <v>923</v>
      </c>
      <c r="U51">
        <v>3331</v>
      </c>
      <c r="V51">
        <v>9969</v>
      </c>
      <c r="W51" s="66">
        <v>21216</v>
      </c>
      <c r="X51" s="7">
        <v>6405</v>
      </c>
      <c r="Y51">
        <v>4296</v>
      </c>
      <c r="Z51">
        <v>721</v>
      </c>
      <c r="AA51"/>
      <c r="AB51"/>
      <c r="AC51"/>
      <c r="AD51"/>
      <c r="AE51"/>
    </row>
    <row r="52" spans="1:31" ht="15">
      <c r="A52" s="397">
        <v>240</v>
      </c>
      <c r="B52" s="397" t="s">
        <v>97</v>
      </c>
      <c r="C52" s="406">
        <v>12322</v>
      </c>
      <c r="D52" s="354">
        <f t="shared" si="45"/>
        <v>39</v>
      </c>
      <c r="E52" s="353">
        <f t="shared" si="1"/>
        <v>0.57829181494661919</v>
      </c>
      <c r="F52" s="354">
        <f t="shared" si="46"/>
        <v>248</v>
      </c>
      <c r="G52" s="353">
        <f t="shared" si="3"/>
        <v>3.6773428232502967</v>
      </c>
      <c r="H52" s="354">
        <f t="shared" si="47"/>
        <v>763</v>
      </c>
      <c r="I52" s="353">
        <f t="shared" si="4"/>
        <v>11.313760379596678</v>
      </c>
      <c r="J52" s="354">
        <f t="shared" si="48"/>
        <v>2362</v>
      </c>
      <c r="K52" s="353">
        <f t="shared" si="5"/>
        <v>35.023724792408068</v>
      </c>
      <c r="L52" s="354">
        <f t="shared" si="49"/>
        <v>1485</v>
      </c>
      <c r="M52" s="353">
        <f t="shared" si="6"/>
        <v>22.019572953736656</v>
      </c>
      <c r="N52" s="354">
        <f t="shared" si="50"/>
        <v>1535</v>
      </c>
      <c r="O52" s="353">
        <f t="shared" si="7"/>
        <v>22.76097271648873</v>
      </c>
      <c r="P52" s="354">
        <f t="shared" si="51"/>
        <v>312</v>
      </c>
      <c r="Q52" s="353">
        <f t="shared" si="8"/>
        <v>4.6263345195729535</v>
      </c>
      <c r="R52" s="406">
        <f t="shared" si="52"/>
        <v>6744</v>
      </c>
      <c r="S52" s="10">
        <v>264</v>
      </c>
      <c r="T52">
        <v>31</v>
      </c>
      <c r="U52">
        <v>128</v>
      </c>
      <c r="V52">
        <v>353</v>
      </c>
      <c r="W52" s="66">
        <v>999</v>
      </c>
      <c r="X52" s="7">
        <v>468</v>
      </c>
      <c r="Y52">
        <v>328</v>
      </c>
      <c r="Z52">
        <v>67</v>
      </c>
      <c r="AA52"/>
      <c r="AB52"/>
      <c r="AC52"/>
      <c r="AD52"/>
      <c r="AE52"/>
    </row>
    <row r="53" spans="1:31" ht="15">
      <c r="A53" s="397">
        <v>284</v>
      </c>
      <c r="B53" s="397" t="s">
        <v>108</v>
      </c>
      <c r="C53" s="406">
        <v>21021</v>
      </c>
      <c r="D53" s="354">
        <f t="shared" si="45"/>
        <v>253</v>
      </c>
      <c r="E53" s="353">
        <f t="shared" si="1"/>
        <v>1.3756728834756129</v>
      </c>
      <c r="F53" s="354">
        <f t="shared" si="46"/>
        <v>1277</v>
      </c>
      <c r="G53" s="353">
        <f t="shared" si="3"/>
        <v>6.943613724104182</v>
      </c>
      <c r="H53" s="354">
        <f t="shared" si="47"/>
        <v>3643</v>
      </c>
      <c r="I53" s="353">
        <f t="shared" si="4"/>
        <v>19.808602033603393</v>
      </c>
      <c r="J53" s="354">
        <f t="shared" si="48"/>
        <v>7867</v>
      </c>
      <c r="K53" s="353">
        <f t="shared" si="5"/>
        <v>42.776358001196236</v>
      </c>
      <c r="L53" s="354">
        <f t="shared" si="49"/>
        <v>2708</v>
      </c>
      <c r="M53" s="353">
        <f t="shared" si="6"/>
        <v>14.724593551193518</v>
      </c>
      <c r="N53" s="354">
        <f t="shared" si="50"/>
        <v>2128</v>
      </c>
      <c r="O53" s="353">
        <f t="shared" si="7"/>
        <v>11.570877059431243</v>
      </c>
      <c r="P53" s="354">
        <f t="shared" si="51"/>
        <v>515</v>
      </c>
      <c r="Q53" s="353">
        <f t="shared" si="8"/>
        <v>2.8002827469958134</v>
      </c>
      <c r="R53" s="406">
        <f t="shared" si="52"/>
        <v>18391</v>
      </c>
      <c r="S53" s="10">
        <v>266</v>
      </c>
      <c r="T53">
        <v>151</v>
      </c>
      <c r="U53">
        <v>617</v>
      </c>
      <c r="V53">
        <v>1896</v>
      </c>
      <c r="W53" s="66">
        <v>7701</v>
      </c>
      <c r="X53" s="7">
        <v>4046</v>
      </c>
      <c r="Y53">
        <v>4113</v>
      </c>
      <c r="Z53">
        <v>826</v>
      </c>
      <c r="AA53"/>
      <c r="AB53"/>
      <c r="AC53"/>
      <c r="AD53"/>
      <c r="AE53"/>
    </row>
    <row r="54" spans="1:31" ht="15">
      <c r="A54" s="397">
        <v>306</v>
      </c>
      <c r="B54" s="397" t="s">
        <v>110</v>
      </c>
      <c r="C54" s="406">
        <v>5839</v>
      </c>
      <c r="D54" s="354">
        <f t="shared" si="45"/>
        <v>42</v>
      </c>
      <c r="E54" s="353">
        <f t="shared" si="1"/>
        <v>1.1394465545306565</v>
      </c>
      <c r="F54" s="354">
        <f t="shared" si="46"/>
        <v>206</v>
      </c>
      <c r="G54" s="353">
        <f t="shared" si="3"/>
        <v>5.588714053174173</v>
      </c>
      <c r="H54" s="354">
        <f t="shared" si="47"/>
        <v>660</v>
      </c>
      <c r="I54" s="353">
        <f t="shared" si="4"/>
        <v>17.905588714053174</v>
      </c>
      <c r="J54" s="354">
        <f t="shared" si="48"/>
        <v>1508</v>
      </c>
      <c r="K54" s="353">
        <f t="shared" si="5"/>
        <v>40.911557243624522</v>
      </c>
      <c r="L54" s="354">
        <f t="shared" si="49"/>
        <v>609</v>
      </c>
      <c r="M54" s="353">
        <f t="shared" si="6"/>
        <v>16.521975040694521</v>
      </c>
      <c r="N54" s="354">
        <f t="shared" si="50"/>
        <v>526</v>
      </c>
      <c r="O54" s="353">
        <f t="shared" si="7"/>
        <v>14.270211611502983</v>
      </c>
      <c r="P54" s="354">
        <f t="shared" si="51"/>
        <v>135</v>
      </c>
      <c r="Q54" s="353">
        <f t="shared" si="8"/>
        <v>3.6625067824199671</v>
      </c>
      <c r="R54" s="406">
        <f t="shared" si="52"/>
        <v>3686</v>
      </c>
      <c r="S54" s="10">
        <v>282</v>
      </c>
      <c r="T54">
        <v>60</v>
      </c>
      <c r="U54">
        <v>241</v>
      </c>
      <c r="V54">
        <v>714</v>
      </c>
      <c r="W54" s="66">
        <v>2719</v>
      </c>
      <c r="X54" s="7">
        <v>1631</v>
      </c>
      <c r="Y54">
        <v>1855</v>
      </c>
      <c r="Z54">
        <v>420</v>
      </c>
      <c r="AA54"/>
      <c r="AB54"/>
      <c r="AC54"/>
      <c r="AD54"/>
      <c r="AE54"/>
    </row>
    <row r="55" spans="1:31" ht="15">
      <c r="A55" s="397">
        <v>347</v>
      </c>
      <c r="B55" s="397" t="s">
        <v>124</v>
      </c>
      <c r="C55" s="406">
        <v>5479</v>
      </c>
      <c r="D55" s="354">
        <f t="shared" si="45"/>
        <v>23</v>
      </c>
      <c r="E55" s="353">
        <f t="shared" si="1"/>
        <v>0.7053051211284882</v>
      </c>
      <c r="F55" s="354">
        <f t="shared" si="46"/>
        <v>114</v>
      </c>
      <c r="G55" s="353">
        <f t="shared" si="3"/>
        <v>3.4958601655933763</v>
      </c>
      <c r="H55" s="354">
        <f t="shared" si="47"/>
        <v>341</v>
      </c>
      <c r="I55" s="353">
        <f t="shared" si="4"/>
        <v>10.456915056731065</v>
      </c>
      <c r="J55" s="354">
        <f t="shared" si="48"/>
        <v>1172</v>
      </c>
      <c r="K55" s="353">
        <f t="shared" si="5"/>
        <v>35.939895737503832</v>
      </c>
      <c r="L55" s="354">
        <f t="shared" si="49"/>
        <v>769</v>
      </c>
      <c r="M55" s="353">
        <f t="shared" si="6"/>
        <v>23.581723397730759</v>
      </c>
      <c r="N55" s="354">
        <f t="shared" si="50"/>
        <v>697</v>
      </c>
      <c r="O55" s="353">
        <f t="shared" si="7"/>
        <v>21.373811714198098</v>
      </c>
      <c r="P55" s="354">
        <f t="shared" si="51"/>
        <v>145</v>
      </c>
      <c r="Q55" s="353">
        <f t="shared" si="8"/>
        <v>4.446488807114382</v>
      </c>
      <c r="R55" s="406">
        <f t="shared" si="52"/>
        <v>3261</v>
      </c>
      <c r="S55" s="10">
        <v>284</v>
      </c>
      <c r="T55">
        <v>253</v>
      </c>
      <c r="U55">
        <v>1277</v>
      </c>
      <c r="V55">
        <v>3643</v>
      </c>
      <c r="W55" s="66">
        <v>7867</v>
      </c>
      <c r="X55" s="7">
        <v>2708</v>
      </c>
      <c r="Y55">
        <v>2128</v>
      </c>
      <c r="Z55">
        <v>515</v>
      </c>
      <c r="AA55"/>
      <c r="AB55"/>
      <c r="AC55"/>
      <c r="AD55"/>
      <c r="AE55"/>
    </row>
    <row r="56" spans="1:31" ht="15">
      <c r="A56" s="397">
        <v>411</v>
      </c>
      <c r="B56" s="397" t="s">
        <v>145</v>
      </c>
      <c r="C56" s="406">
        <v>10247</v>
      </c>
      <c r="D56" s="354">
        <f t="shared" si="45"/>
        <v>54</v>
      </c>
      <c r="E56" s="353">
        <f t="shared" si="1"/>
        <v>0.73240200732402005</v>
      </c>
      <c r="F56" s="354">
        <f t="shared" si="46"/>
        <v>307</v>
      </c>
      <c r="G56" s="353">
        <f t="shared" si="3"/>
        <v>4.1638410416384097</v>
      </c>
      <c r="H56" s="354">
        <f t="shared" si="47"/>
        <v>1064</v>
      </c>
      <c r="I56" s="353">
        <f t="shared" si="4"/>
        <v>14.431032144310322</v>
      </c>
      <c r="J56" s="354">
        <f t="shared" si="48"/>
        <v>3085</v>
      </c>
      <c r="K56" s="353">
        <f t="shared" si="5"/>
        <v>41.841855418418554</v>
      </c>
      <c r="L56" s="354">
        <f t="shared" si="49"/>
        <v>1414</v>
      </c>
      <c r="M56" s="353">
        <f t="shared" si="6"/>
        <v>19.17808219178082</v>
      </c>
      <c r="N56" s="354">
        <f t="shared" si="50"/>
        <v>1180</v>
      </c>
      <c r="O56" s="353">
        <f t="shared" si="7"/>
        <v>16.004340160043402</v>
      </c>
      <c r="P56" s="354">
        <f t="shared" si="51"/>
        <v>269</v>
      </c>
      <c r="Q56" s="353">
        <f t="shared" si="8"/>
        <v>3.6484470364844701</v>
      </c>
      <c r="R56" s="406">
        <f t="shared" si="52"/>
        <v>7373</v>
      </c>
      <c r="S56" s="10">
        <v>306</v>
      </c>
      <c r="T56">
        <v>42</v>
      </c>
      <c r="U56">
        <v>206</v>
      </c>
      <c r="V56">
        <v>660</v>
      </c>
      <c r="W56" s="66">
        <v>1508</v>
      </c>
      <c r="X56" s="7">
        <v>609</v>
      </c>
      <c r="Y56">
        <v>526</v>
      </c>
      <c r="Z56">
        <v>135</v>
      </c>
      <c r="AA56"/>
      <c r="AB56"/>
      <c r="AC56"/>
      <c r="AD56"/>
      <c r="AE56"/>
    </row>
    <row r="57" spans="1:31" ht="15">
      <c r="A57" s="397">
        <v>501</v>
      </c>
      <c r="B57" s="397" t="s">
        <v>163</v>
      </c>
      <c r="C57" s="406">
        <v>3224</v>
      </c>
      <c r="D57" s="354">
        <f t="shared" si="45"/>
        <v>15</v>
      </c>
      <c r="E57" s="353">
        <f t="shared" si="1"/>
        <v>0.85665334094802958</v>
      </c>
      <c r="F57" s="354">
        <f t="shared" si="46"/>
        <v>78</v>
      </c>
      <c r="G57" s="353">
        <f t="shared" si="3"/>
        <v>4.4545973729297543</v>
      </c>
      <c r="H57" s="354">
        <f t="shared" si="47"/>
        <v>247</v>
      </c>
      <c r="I57" s="353">
        <f t="shared" si="4"/>
        <v>14.106225014277557</v>
      </c>
      <c r="J57" s="354">
        <f t="shared" si="48"/>
        <v>662</v>
      </c>
      <c r="K57" s="353">
        <f t="shared" si="5"/>
        <v>37.806967447173044</v>
      </c>
      <c r="L57" s="354">
        <f t="shared" si="49"/>
        <v>340</v>
      </c>
      <c r="M57" s="353">
        <f t="shared" si="6"/>
        <v>19.417475728155338</v>
      </c>
      <c r="N57" s="354">
        <f t="shared" si="50"/>
        <v>329</v>
      </c>
      <c r="O57" s="353">
        <f t="shared" si="7"/>
        <v>18.789263278126786</v>
      </c>
      <c r="P57" s="354">
        <f t="shared" si="51"/>
        <v>80</v>
      </c>
      <c r="Q57" s="353">
        <f t="shared" si="8"/>
        <v>4.5688178183894914</v>
      </c>
      <c r="R57" s="406">
        <f t="shared" si="52"/>
        <v>1751</v>
      </c>
      <c r="S57" s="10">
        <v>308</v>
      </c>
      <c r="T57">
        <v>163</v>
      </c>
      <c r="U57">
        <v>671</v>
      </c>
      <c r="V57">
        <v>1640</v>
      </c>
      <c r="W57" s="66">
        <v>5904</v>
      </c>
      <c r="X57" s="7">
        <v>2770</v>
      </c>
      <c r="Y57">
        <v>2293</v>
      </c>
      <c r="Z57">
        <v>423</v>
      </c>
      <c r="AA57"/>
      <c r="AB57"/>
      <c r="AC57"/>
      <c r="AD57"/>
      <c r="AE57"/>
    </row>
    <row r="58" spans="1:31" ht="15">
      <c r="A58" s="397">
        <v>543</v>
      </c>
      <c r="B58" s="397" t="s">
        <v>167</v>
      </c>
      <c r="C58" s="406">
        <v>8414</v>
      </c>
      <c r="D58" s="354">
        <f t="shared" si="45"/>
        <v>104</v>
      </c>
      <c r="E58" s="353">
        <f t="shared" si="1"/>
        <v>1.566736968966556</v>
      </c>
      <c r="F58" s="354">
        <f t="shared" si="46"/>
        <v>409</v>
      </c>
      <c r="G58" s="353">
        <f t="shared" si="3"/>
        <v>6.1614944260319371</v>
      </c>
      <c r="H58" s="354">
        <f t="shared" si="47"/>
        <v>1205</v>
      </c>
      <c r="I58" s="353">
        <f t="shared" si="4"/>
        <v>18.153058150045194</v>
      </c>
      <c r="J58" s="354">
        <f t="shared" si="48"/>
        <v>2918</v>
      </c>
      <c r="K58" s="353">
        <f t="shared" si="5"/>
        <v>43.959023802350103</v>
      </c>
      <c r="L58" s="354">
        <f t="shared" si="49"/>
        <v>1002</v>
      </c>
      <c r="M58" s="353">
        <f t="shared" si="6"/>
        <v>15.094908104850861</v>
      </c>
      <c r="N58" s="354">
        <f t="shared" si="50"/>
        <v>741</v>
      </c>
      <c r="O58" s="353">
        <f t="shared" si="7"/>
        <v>11.163000903886713</v>
      </c>
      <c r="P58" s="354">
        <f t="shared" si="51"/>
        <v>259</v>
      </c>
      <c r="Q58" s="353">
        <f t="shared" si="8"/>
        <v>3.9017776438686349</v>
      </c>
      <c r="R58" s="406">
        <f t="shared" si="52"/>
        <v>6638</v>
      </c>
      <c r="S58" s="10">
        <v>310</v>
      </c>
      <c r="T58">
        <v>41</v>
      </c>
      <c r="U58">
        <v>190</v>
      </c>
      <c r="V58">
        <v>613</v>
      </c>
      <c r="W58" s="66">
        <v>1791</v>
      </c>
      <c r="X58" s="7">
        <v>896</v>
      </c>
      <c r="Y58">
        <v>958</v>
      </c>
      <c r="Z58">
        <v>188</v>
      </c>
      <c r="AA58"/>
      <c r="AB58"/>
      <c r="AC58"/>
      <c r="AD58"/>
      <c r="AE58"/>
    </row>
    <row r="59" spans="1:31" ht="15">
      <c r="A59" s="397">
        <v>628</v>
      </c>
      <c r="B59" s="397" t="s">
        <v>183</v>
      </c>
      <c r="C59" s="406">
        <v>9422</v>
      </c>
      <c r="D59" s="354">
        <f t="shared" si="45"/>
        <v>121</v>
      </c>
      <c r="E59" s="353">
        <f t="shared" si="1"/>
        <v>1.7049457517260815</v>
      </c>
      <c r="F59" s="354">
        <f t="shared" si="46"/>
        <v>456</v>
      </c>
      <c r="G59" s="353">
        <f t="shared" si="3"/>
        <v>6.4252501056784554</v>
      </c>
      <c r="H59" s="354">
        <f t="shared" si="47"/>
        <v>1330</v>
      </c>
      <c r="I59" s="353">
        <f t="shared" si="4"/>
        <v>18.740312808228829</v>
      </c>
      <c r="J59" s="354">
        <f t="shared" si="48"/>
        <v>3085</v>
      </c>
      <c r="K59" s="353">
        <f t="shared" si="5"/>
        <v>43.469071438636043</v>
      </c>
      <c r="L59" s="354">
        <f t="shared" si="49"/>
        <v>1085</v>
      </c>
      <c r="M59" s="353">
        <f t="shared" si="6"/>
        <v>15.288149922502466</v>
      </c>
      <c r="N59" s="354">
        <f t="shared" si="50"/>
        <v>840</v>
      </c>
      <c r="O59" s="353">
        <f t="shared" si="7"/>
        <v>11.835987036776102</v>
      </c>
      <c r="P59" s="354">
        <f t="shared" si="51"/>
        <v>180</v>
      </c>
      <c r="Q59" s="353">
        <f t="shared" si="8"/>
        <v>2.5362829364520221</v>
      </c>
      <c r="R59" s="406">
        <f t="shared" si="52"/>
        <v>7097</v>
      </c>
      <c r="S59" s="10">
        <v>313</v>
      </c>
      <c r="T59">
        <v>98</v>
      </c>
      <c r="U59">
        <v>363</v>
      </c>
      <c r="V59">
        <v>1068</v>
      </c>
      <c r="W59" s="66">
        <v>2675</v>
      </c>
      <c r="X59" s="7">
        <v>1224</v>
      </c>
      <c r="Y59">
        <v>1124</v>
      </c>
      <c r="Z59">
        <v>225</v>
      </c>
      <c r="AA59"/>
      <c r="AB59"/>
      <c r="AC59"/>
      <c r="AD59"/>
      <c r="AE59"/>
    </row>
    <row r="60" spans="1:31" ht="15">
      <c r="A60" s="397">
        <v>656</v>
      </c>
      <c r="B60" s="397" t="s">
        <v>195</v>
      </c>
      <c r="C60" s="406">
        <v>16268</v>
      </c>
      <c r="D60" s="354">
        <f t="shared" si="45"/>
        <v>93</v>
      </c>
      <c r="E60" s="353">
        <f t="shared" si="1"/>
        <v>1.3700648202710666</v>
      </c>
      <c r="F60" s="354">
        <f t="shared" si="46"/>
        <v>372</v>
      </c>
      <c r="G60" s="353">
        <f t="shared" si="3"/>
        <v>5.4802592810842663</v>
      </c>
      <c r="H60" s="354">
        <f t="shared" si="47"/>
        <v>924</v>
      </c>
      <c r="I60" s="353">
        <f t="shared" si="4"/>
        <v>13.612256923983502</v>
      </c>
      <c r="J60" s="354">
        <f t="shared" si="48"/>
        <v>2841</v>
      </c>
      <c r="K60" s="353">
        <f t="shared" si="5"/>
        <v>41.853270477312904</v>
      </c>
      <c r="L60" s="354">
        <f t="shared" si="49"/>
        <v>1264</v>
      </c>
      <c r="M60" s="353">
        <f t="shared" si="6"/>
        <v>18.621096051856217</v>
      </c>
      <c r="N60" s="354">
        <f t="shared" si="50"/>
        <v>1095</v>
      </c>
      <c r="O60" s="353">
        <f t="shared" si="7"/>
        <v>16.131408367707721</v>
      </c>
      <c r="P60" s="354">
        <f t="shared" si="51"/>
        <v>199</v>
      </c>
      <c r="Q60" s="353">
        <f t="shared" si="8"/>
        <v>2.9316440777843256</v>
      </c>
      <c r="R60" s="406">
        <f t="shared" si="52"/>
        <v>6788</v>
      </c>
      <c r="S60" s="10">
        <v>315</v>
      </c>
      <c r="T60">
        <v>47</v>
      </c>
      <c r="U60">
        <v>205</v>
      </c>
      <c r="V60">
        <v>588</v>
      </c>
      <c r="W60" s="66">
        <v>1632</v>
      </c>
      <c r="X60" s="7">
        <v>678</v>
      </c>
      <c r="Y60">
        <v>672</v>
      </c>
      <c r="Z60">
        <v>119</v>
      </c>
      <c r="AA60"/>
      <c r="AB60"/>
      <c r="AC60"/>
      <c r="AD60"/>
      <c r="AE60"/>
    </row>
    <row r="61" spans="1:31" ht="15">
      <c r="A61" s="397">
        <v>761</v>
      </c>
      <c r="B61" s="397" t="s">
        <v>230</v>
      </c>
      <c r="C61" s="406">
        <v>15753</v>
      </c>
      <c r="D61" s="354">
        <f t="shared" si="45"/>
        <v>105</v>
      </c>
      <c r="E61" s="353">
        <f t="shared" si="1"/>
        <v>1.3420245398773007</v>
      </c>
      <c r="F61" s="354">
        <f t="shared" si="46"/>
        <v>400</v>
      </c>
      <c r="G61" s="353">
        <f t="shared" si="3"/>
        <v>5.112474437627812</v>
      </c>
      <c r="H61" s="354">
        <f t="shared" si="47"/>
        <v>1025</v>
      </c>
      <c r="I61" s="353">
        <f t="shared" si="4"/>
        <v>13.100715746421269</v>
      </c>
      <c r="J61" s="354">
        <f t="shared" si="48"/>
        <v>3195</v>
      </c>
      <c r="K61" s="353">
        <f t="shared" si="5"/>
        <v>40.835889570552148</v>
      </c>
      <c r="L61" s="354">
        <f t="shared" si="49"/>
        <v>1503</v>
      </c>
      <c r="M61" s="353">
        <f t="shared" si="6"/>
        <v>19.210122699386503</v>
      </c>
      <c r="N61" s="354">
        <f t="shared" si="50"/>
        <v>1322</v>
      </c>
      <c r="O61" s="353">
        <f t="shared" si="7"/>
        <v>16.896728016359919</v>
      </c>
      <c r="P61" s="354">
        <f t="shared" si="51"/>
        <v>274</v>
      </c>
      <c r="Q61" s="353">
        <f t="shared" si="8"/>
        <v>3.502044989775051</v>
      </c>
      <c r="R61" s="406">
        <f t="shared" si="52"/>
        <v>7824</v>
      </c>
      <c r="S61" s="10">
        <v>318</v>
      </c>
      <c r="T61">
        <v>125</v>
      </c>
      <c r="U61">
        <v>572</v>
      </c>
      <c r="V61">
        <v>1427</v>
      </c>
      <c r="W61" s="66">
        <v>4818</v>
      </c>
      <c r="X61" s="7">
        <v>2443</v>
      </c>
      <c r="Y61">
        <v>2147</v>
      </c>
      <c r="Z61">
        <v>487</v>
      </c>
      <c r="AA61"/>
      <c r="AB61"/>
      <c r="AC61"/>
      <c r="AD61"/>
      <c r="AE61"/>
    </row>
    <row r="62" spans="1:31" ht="15">
      <c r="A62" s="397">
        <v>842</v>
      </c>
      <c r="B62" s="397" t="s">
        <v>244</v>
      </c>
      <c r="C62" s="406">
        <v>7006</v>
      </c>
      <c r="D62" s="354">
        <f t="shared" si="45"/>
        <v>85</v>
      </c>
      <c r="E62" s="353">
        <f t="shared" si="1"/>
        <v>1.5968438850272402</v>
      </c>
      <c r="F62" s="354">
        <f t="shared" si="46"/>
        <v>288</v>
      </c>
      <c r="G62" s="353">
        <f t="shared" si="3"/>
        <v>5.410482810445238</v>
      </c>
      <c r="H62" s="354">
        <f t="shared" si="47"/>
        <v>959</v>
      </c>
      <c r="I62" s="353">
        <f t="shared" si="4"/>
        <v>18.016156302836748</v>
      </c>
      <c r="J62" s="354">
        <f t="shared" si="48"/>
        <v>2200</v>
      </c>
      <c r="K62" s="353">
        <f t="shared" si="5"/>
        <v>41.330077024234448</v>
      </c>
      <c r="L62" s="354">
        <f t="shared" si="49"/>
        <v>841</v>
      </c>
      <c r="M62" s="353">
        <f t="shared" si="6"/>
        <v>15.799361262445988</v>
      </c>
      <c r="N62" s="354">
        <f t="shared" si="50"/>
        <v>773</v>
      </c>
      <c r="O62" s="353">
        <f t="shared" si="7"/>
        <v>14.521886154424196</v>
      </c>
      <c r="P62" s="354">
        <f t="shared" si="51"/>
        <v>177</v>
      </c>
      <c r="Q62" s="353">
        <f t="shared" si="8"/>
        <v>3.3251925605861357</v>
      </c>
      <c r="R62" s="406">
        <f t="shared" si="52"/>
        <v>5323</v>
      </c>
      <c r="S62" s="10">
        <v>321</v>
      </c>
      <c r="T62">
        <v>40</v>
      </c>
      <c r="U62">
        <v>177</v>
      </c>
      <c r="V62">
        <v>412</v>
      </c>
      <c r="W62" s="66">
        <v>1383</v>
      </c>
      <c r="X62" s="7">
        <v>589</v>
      </c>
      <c r="Y62">
        <v>467</v>
      </c>
      <c r="Z62">
        <v>116</v>
      </c>
      <c r="AA62"/>
      <c r="AB62"/>
      <c r="AC62"/>
      <c r="AD62"/>
      <c r="AE62"/>
    </row>
    <row r="63" spans="1:31">
      <c r="A63" s="19">
        <v>6</v>
      </c>
      <c r="B63" s="69" t="s">
        <v>356</v>
      </c>
      <c r="C63" s="72">
        <v>252291</v>
      </c>
      <c r="D63" s="71">
        <f>SUM(D64:D80)</f>
        <v>1585</v>
      </c>
      <c r="E63" s="81">
        <f t="shared" si="1"/>
        <v>1.1761824900933524</v>
      </c>
      <c r="F63" s="71">
        <f t="shared" ref="F63:P63" si="53">SUM(F64:F80)</f>
        <v>6968</v>
      </c>
      <c r="G63" s="81">
        <f t="shared" si="3"/>
        <v>5.1707505305807446</v>
      </c>
      <c r="H63" s="71">
        <f t="shared" si="53"/>
        <v>22048</v>
      </c>
      <c r="I63" s="81">
        <f t="shared" si="4"/>
        <v>16.361180783330116</v>
      </c>
      <c r="J63" s="71">
        <f t="shared" si="53"/>
        <v>60730</v>
      </c>
      <c r="K63" s="81">
        <f t="shared" si="5"/>
        <v>45.065970109381261</v>
      </c>
      <c r="L63" s="71">
        <f t="shared" si="53"/>
        <v>22262</v>
      </c>
      <c r="M63" s="81">
        <f t="shared" si="6"/>
        <v>16.519983971267013</v>
      </c>
      <c r="N63" s="71">
        <f t="shared" si="53"/>
        <v>17790</v>
      </c>
      <c r="O63" s="82">
        <f t="shared" si="7"/>
        <v>13.201442585968923</v>
      </c>
      <c r="P63" s="71">
        <f t="shared" si="53"/>
        <v>3375</v>
      </c>
      <c r="Q63" s="82">
        <f t="shared" si="8"/>
        <v>2.5044895293785894</v>
      </c>
      <c r="R63" s="295">
        <f>SUM(R64:R80)</f>
        <v>134758</v>
      </c>
      <c r="S63" s="10">
        <v>347</v>
      </c>
      <c r="T63">
        <v>23</v>
      </c>
      <c r="U63">
        <v>114</v>
      </c>
      <c r="V63">
        <v>341</v>
      </c>
      <c r="W63" s="66">
        <v>1172</v>
      </c>
      <c r="X63" s="7">
        <v>769</v>
      </c>
      <c r="Y63">
        <v>697</v>
      </c>
      <c r="Z63">
        <v>145</v>
      </c>
      <c r="AA63"/>
      <c r="AB63"/>
      <c r="AC63"/>
      <c r="AD63"/>
      <c r="AE63"/>
    </row>
    <row r="64" spans="1:31" ht="15">
      <c r="A64" s="397">
        <v>38</v>
      </c>
      <c r="B64" s="397" t="s">
        <v>22</v>
      </c>
      <c r="C64" s="406">
        <v>11715</v>
      </c>
      <c r="D64" s="354">
        <f t="shared" ref="D64:D80" si="54">VLOOKUP(A64,$S$7:$Y$131,2,0)</f>
        <v>90</v>
      </c>
      <c r="E64" s="353">
        <f t="shared" si="1"/>
        <v>1.0560901196902137</v>
      </c>
      <c r="F64" s="354">
        <f t="shared" ref="F64:F80" si="55">VLOOKUP(A64,$S$7:$Y$131,3,0)</f>
        <v>438</v>
      </c>
      <c r="G64" s="353">
        <f t="shared" si="3"/>
        <v>5.1396385824923732</v>
      </c>
      <c r="H64" s="354">
        <f t="shared" ref="H64:H80" si="56">VLOOKUP(A64,$S$7:$Y$131,4,0)</f>
        <v>1330</v>
      </c>
      <c r="I64" s="353">
        <f t="shared" si="4"/>
        <v>15.606665102088712</v>
      </c>
      <c r="J64" s="354">
        <f t="shared" ref="J64:J80" si="57">VLOOKUP(A64,$S$7:$Y$131,5,0)</f>
        <v>3804</v>
      </c>
      <c r="K64" s="353">
        <f t="shared" si="5"/>
        <v>44.637409058906357</v>
      </c>
      <c r="L64" s="354">
        <f t="shared" ref="L64:L80" si="58">VLOOKUP(A64,$S$7:$Y$131,6,0)</f>
        <v>1423</v>
      </c>
      <c r="M64" s="353">
        <f t="shared" si="6"/>
        <v>16.697958225768598</v>
      </c>
      <c r="N64" s="354">
        <f t="shared" ref="N64:N80" si="59">VLOOKUP(A64,$S$7:$Y$131,7,0)</f>
        <v>1236</v>
      </c>
      <c r="O64" s="353">
        <f t="shared" si="7"/>
        <v>14.503637643745598</v>
      </c>
      <c r="P64" s="354">
        <f t="shared" ref="P64:P80" si="60">VLOOKUP(A64,$S$7:$Z$131,8,0)</f>
        <v>201</v>
      </c>
      <c r="Q64" s="353">
        <f t="shared" si="8"/>
        <v>2.3586012673081438</v>
      </c>
      <c r="R64" s="406">
        <f t="shared" ref="R64:R80" si="61">(D64+F64+H64+J64+L64+N64+P64)</f>
        <v>8522</v>
      </c>
      <c r="S64" s="10">
        <v>353</v>
      </c>
      <c r="T64">
        <v>44</v>
      </c>
      <c r="U64">
        <v>126</v>
      </c>
      <c r="V64">
        <v>329</v>
      </c>
      <c r="W64" s="66">
        <v>996</v>
      </c>
      <c r="X64" s="7">
        <v>502</v>
      </c>
      <c r="Y64">
        <v>561</v>
      </c>
      <c r="Z64">
        <v>109</v>
      </c>
      <c r="AA64"/>
      <c r="AB64"/>
      <c r="AC64"/>
      <c r="AD64"/>
      <c r="AE64"/>
    </row>
    <row r="65" spans="1:31" ht="15">
      <c r="A65" s="397">
        <v>86</v>
      </c>
      <c r="B65" s="397" t="s">
        <v>43</v>
      </c>
      <c r="C65" s="406">
        <v>6211</v>
      </c>
      <c r="D65" s="354">
        <f t="shared" si="54"/>
        <v>25</v>
      </c>
      <c r="E65" s="353">
        <f t="shared" si="1"/>
        <v>0.91776798825256978</v>
      </c>
      <c r="F65" s="354">
        <f t="shared" si="55"/>
        <v>126</v>
      </c>
      <c r="G65" s="353">
        <f t="shared" si="3"/>
        <v>4.6255506607929515</v>
      </c>
      <c r="H65" s="354">
        <f t="shared" si="56"/>
        <v>394</v>
      </c>
      <c r="I65" s="353">
        <f t="shared" si="4"/>
        <v>14.4640234948605</v>
      </c>
      <c r="J65" s="354">
        <f t="shared" si="57"/>
        <v>1223</v>
      </c>
      <c r="K65" s="353">
        <f t="shared" si="5"/>
        <v>44.897209985315712</v>
      </c>
      <c r="L65" s="354">
        <f t="shared" si="58"/>
        <v>540</v>
      </c>
      <c r="M65" s="353">
        <f t="shared" si="6"/>
        <v>19.823788546255507</v>
      </c>
      <c r="N65" s="354">
        <f t="shared" si="59"/>
        <v>352</v>
      </c>
      <c r="O65" s="353">
        <f t="shared" si="7"/>
        <v>12.922173274596183</v>
      </c>
      <c r="P65" s="354">
        <f t="shared" si="60"/>
        <v>64</v>
      </c>
      <c r="Q65" s="353">
        <f t="shared" si="8"/>
        <v>2.3494860499265786</v>
      </c>
      <c r="R65" s="406">
        <f t="shared" si="61"/>
        <v>2724</v>
      </c>
      <c r="S65" s="10">
        <v>360</v>
      </c>
      <c r="T65">
        <v>510</v>
      </c>
      <c r="U65">
        <v>2055</v>
      </c>
      <c r="V65">
        <v>4995</v>
      </c>
      <c r="W65" s="66">
        <v>19647</v>
      </c>
      <c r="X65" s="7">
        <v>9043</v>
      </c>
      <c r="Y65">
        <v>8197</v>
      </c>
      <c r="Z65">
        <v>1519</v>
      </c>
      <c r="AA65"/>
      <c r="AB65"/>
      <c r="AC65"/>
      <c r="AD65"/>
      <c r="AE65"/>
    </row>
    <row r="66" spans="1:31" ht="15">
      <c r="A66" s="397">
        <v>107</v>
      </c>
      <c r="B66" s="397" t="s">
        <v>962</v>
      </c>
      <c r="C66" s="406">
        <v>8246</v>
      </c>
      <c r="D66" s="354">
        <f t="shared" si="54"/>
        <v>93</v>
      </c>
      <c r="E66" s="353">
        <f t="shared" si="1"/>
        <v>1.6053858104609009</v>
      </c>
      <c r="F66" s="354">
        <f t="shared" si="55"/>
        <v>365</v>
      </c>
      <c r="G66" s="353">
        <f t="shared" si="3"/>
        <v>6.3007077507336442</v>
      </c>
      <c r="H66" s="354">
        <f t="shared" si="56"/>
        <v>1095</v>
      </c>
      <c r="I66" s="353">
        <f t="shared" si="4"/>
        <v>18.90212325220093</v>
      </c>
      <c r="J66" s="354">
        <f t="shared" si="57"/>
        <v>2628</v>
      </c>
      <c r="K66" s="353">
        <f t="shared" si="5"/>
        <v>45.365095805282238</v>
      </c>
      <c r="L66" s="354">
        <f t="shared" si="58"/>
        <v>838</v>
      </c>
      <c r="M66" s="353">
        <f t="shared" si="6"/>
        <v>14.46573450716382</v>
      </c>
      <c r="N66" s="354">
        <f t="shared" si="59"/>
        <v>659</v>
      </c>
      <c r="O66" s="353">
        <f t="shared" si="7"/>
        <v>11.375798377351977</v>
      </c>
      <c r="P66" s="354">
        <f t="shared" si="60"/>
        <v>115</v>
      </c>
      <c r="Q66" s="353">
        <f t="shared" si="8"/>
        <v>1.9851544968064905</v>
      </c>
      <c r="R66" s="406">
        <f t="shared" si="61"/>
        <v>5793</v>
      </c>
      <c r="S66" s="10">
        <v>361</v>
      </c>
      <c r="T66">
        <v>237</v>
      </c>
      <c r="U66">
        <v>929</v>
      </c>
      <c r="V66">
        <v>3318</v>
      </c>
      <c r="W66" s="66">
        <v>7947</v>
      </c>
      <c r="X66" s="7">
        <v>2512</v>
      </c>
      <c r="Y66">
        <v>2092</v>
      </c>
      <c r="Z66">
        <v>518</v>
      </c>
      <c r="AA66"/>
      <c r="AB66"/>
      <c r="AC66"/>
      <c r="AD66"/>
      <c r="AE66"/>
    </row>
    <row r="67" spans="1:31" ht="15">
      <c r="A67" s="397">
        <v>134</v>
      </c>
      <c r="B67" s="397" t="s">
        <v>63</v>
      </c>
      <c r="C67" s="406">
        <v>9386</v>
      </c>
      <c r="D67" s="354">
        <f t="shared" si="54"/>
        <v>64</v>
      </c>
      <c r="E67" s="353">
        <f t="shared" si="1"/>
        <v>1.0139416983523446</v>
      </c>
      <c r="F67" s="354">
        <f t="shared" si="55"/>
        <v>309</v>
      </c>
      <c r="G67" s="353">
        <f t="shared" si="3"/>
        <v>4.8954372623574143</v>
      </c>
      <c r="H67" s="354">
        <f t="shared" si="56"/>
        <v>1106</v>
      </c>
      <c r="I67" s="353">
        <f t="shared" si="4"/>
        <v>17.522179974651458</v>
      </c>
      <c r="J67" s="354">
        <f t="shared" si="57"/>
        <v>2940</v>
      </c>
      <c r="K67" s="353">
        <f t="shared" si="5"/>
        <v>46.577946768060833</v>
      </c>
      <c r="L67" s="354">
        <f t="shared" si="58"/>
        <v>987</v>
      </c>
      <c r="M67" s="353">
        <f t="shared" si="6"/>
        <v>15.636882129277566</v>
      </c>
      <c r="N67" s="354">
        <f t="shared" si="59"/>
        <v>770</v>
      </c>
      <c r="O67" s="353">
        <f t="shared" si="7"/>
        <v>12.198986058301648</v>
      </c>
      <c r="P67" s="354">
        <f t="shared" si="60"/>
        <v>136</v>
      </c>
      <c r="Q67" s="353">
        <f t="shared" si="8"/>
        <v>2.1546261089987326</v>
      </c>
      <c r="R67" s="406">
        <f t="shared" si="61"/>
        <v>6312</v>
      </c>
      <c r="S67" s="10">
        <v>364</v>
      </c>
      <c r="T67">
        <v>91</v>
      </c>
      <c r="U67">
        <v>428</v>
      </c>
      <c r="V67">
        <v>1301</v>
      </c>
      <c r="W67" s="66">
        <v>3898</v>
      </c>
      <c r="X67" s="7">
        <v>1746</v>
      </c>
      <c r="Y67">
        <v>1627</v>
      </c>
      <c r="Z67">
        <v>299</v>
      </c>
      <c r="AA67"/>
      <c r="AB67"/>
      <c r="AC67"/>
      <c r="AD67"/>
      <c r="AE67"/>
    </row>
    <row r="68" spans="1:31" ht="15">
      <c r="A68" s="397">
        <v>150</v>
      </c>
      <c r="B68" s="397" t="s">
        <v>963</v>
      </c>
      <c r="C68" s="406">
        <v>4034</v>
      </c>
      <c r="D68" s="354">
        <f t="shared" si="54"/>
        <v>6</v>
      </c>
      <c r="E68" s="353">
        <f t="shared" si="1"/>
        <v>0.38684719535783368</v>
      </c>
      <c r="F68" s="354">
        <f t="shared" si="55"/>
        <v>58</v>
      </c>
      <c r="G68" s="353">
        <f t="shared" si="3"/>
        <v>3.7395228884590583</v>
      </c>
      <c r="H68" s="354">
        <f t="shared" si="56"/>
        <v>160</v>
      </c>
      <c r="I68" s="353">
        <f t="shared" si="4"/>
        <v>10.315925209542231</v>
      </c>
      <c r="J68" s="354">
        <f t="shared" si="57"/>
        <v>593</v>
      </c>
      <c r="K68" s="353">
        <f t="shared" si="5"/>
        <v>38.233397807865892</v>
      </c>
      <c r="L68" s="354">
        <f t="shared" si="58"/>
        <v>331</v>
      </c>
      <c r="M68" s="353">
        <f t="shared" si="6"/>
        <v>21.34107027724049</v>
      </c>
      <c r="N68" s="354">
        <f t="shared" si="59"/>
        <v>338</v>
      </c>
      <c r="O68" s="353">
        <f t="shared" si="7"/>
        <v>21.792392005157961</v>
      </c>
      <c r="P68" s="354">
        <f t="shared" si="60"/>
        <v>65</v>
      </c>
      <c r="Q68" s="353">
        <f t="shared" si="8"/>
        <v>4.1908446163765314</v>
      </c>
      <c r="R68" s="406">
        <f t="shared" si="61"/>
        <v>1551</v>
      </c>
      <c r="S68" s="10">
        <v>368</v>
      </c>
      <c r="T68">
        <v>66</v>
      </c>
      <c r="U68">
        <v>274</v>
      </c>
      <c r="V68">
        <v>823</v>
      </c>
      <c r="W68" s="66">
        <v>2285</v>
      </c>
      <c r="X68" s="7">
        <v>1260</v>
      </c>
      <c r="Y68">
        <v>1384</v>
      </c>
      <c r="Z68">
        <v>277</v>
      </c>
      <c r="AA68"/>
      <c r="AB68"/>
      <c r="AC68"/>
      <c r="AD68"/>
      <c r="AE68"/>
    </row>
    <row r="69" spans="1:31" ht="15">
      <c r="A69" s="397">
        <v>237</v>
      </c>
      <c r="B69" s="397" t="s">
        <v>95</v>
      </c>
      <c r="C69" s="406">
        <v>20018</v>
      </c>
      <c r="D69" s="354">
        <f t="shared" si="54"/>
        <v>56</v>
      </c>
      <c r="E69" s="353">
        <f t="shared" si="1"/>
        <v>0.85171102661596965</v>
      </c>
      <c r="F69" s="354">
        <f t="shared" si="55"/>
        <v>272</v>
      </c>
      <c r="G69" s="353">
        <f t="shared" si="3"/>
        <v>4.1368821292775664</v>
      </c>
      <c r="H69" s="354">
        <f t="shared" si="56"/>
        <v>856</v>
      </c>
      <c r="I69" s="353">
        <f t="shared" si="4"/>
        <v>13.019011406844106</v>
      </c>
      <c r="J69" s="354">
        <f t="shared" si="57"/>
        <v>3203</v>
      </c>
      <c r="K69" s="353">
        <f t="shared" si="5"/>
        <v>48.7148288973384</v>
      </c>
      <c r="L69" s="354">
        <f t="shared" si="58"/>
        <v>1128</v>
      </c>
      <c r="M69" s="353">
        <f t="shared" si="6"/>
        <v>17.15589353612167</v>
      </c>
      <c r="N69" s="354">
        <f t="shared" si="59"/>
        <v>902</v>
      </c>
      <c r="O69" s="353">
        <f t="shared" si="7"/>
        <v>13.718631178707225</v>
      </c>
      <c r="P69" s="354">
        <f t="shared" si="60"/>
        <v>158</v>
      </c>
      <c r="Q69" s="353">
        <f t="shared" si="8"/>
        <v>2.4030418250950571</v>
      </c>
      <c r="R69" s="406">
        <f t="shared" si="61"/>
        <v>6575</v>
      </c>
      <c r="S69" s="10">
        <v>376</v>
      </c>
      <c r="T69">
        <v>149</v>
      </c>
      <c r="U69">
        <v>559</v>
      </c>
      <c r="V69">
        <v>1662</v>
      </c>
      <c r="W69" s="66">
        <v>5474</v>
      </c>
      <c r="X69" s="7">
        <v>2269</v>
      </c>
      <c r="Y69">
        <v>2051</v>
      </c>
      <c r="Z69">
        <v>430</v>
      </c>
      <c r="AA69"/>
      <c r="AB69"/>
      <c r="AC69"/>
      <c r="AD69"/>
      <c r="AE69"/>
    </row>
    <row r="70" spans="1:31" ht="15">
      <c r="A70" s="397">
        <v>264</v>
      </c>
      <c r="B70" s="397" t="s">
        <v>102</v>
      </c>
      <c r="C70" s="406">
        <v>11912</v>
      </c>
      <c r="D70" s="354">
        <f t="shared" si="54"/>
        <v>31</v>
      </c>
      <c r="E70" s="353">
        <f t="shared" ref="E70:E133" si="62">(D70/R70)*100</f>
        <v>1.3058129738837405</v>
      </c>
      <c r="F70" s="354">
        <f t="shared" si="55"/>
        <v>128</v>
      </c>
      <c r="G70" s="353">
        <f t="shared" ref="G70:G133" si="63">(F70/R70)*100</f>
        <v>5.3917438921651222</v>
      </c>
      <c r="H70" s="354">
        <f t="shared" si="56"/>
        <v>353</v>
      </c>
      <c r="I70" s="353">
        <f t="shared" ref="I70:I133" si="64">(H70/R70)*100</f>
        <v>14.869418702611625</v>
      </c>
      <c r="J70" s="354">
        <f t="shared" si="57"/>
        <v>999</v>
      </c>
      <c r="K70" s="353">
        <f t="shared" ref="K70:K133" si="65">(J70/R70)*100</f>
        <v>42.080876158382473</v>
      </c>
      <c r="L70" s="354">
        <f t="shared" si="58"/>
        <v>468</v>
      </c>
      <c r="M70" s="353">
        <f t="shared" ref="M70:M133" si="66">(L70/R70)*100</f>
        <v>19.71356360572873</v>
      </c>
      <c r="N70" s="354">
        <f t="shared" si="59"/>
        <v>328</v>
      </c>
      <c r="O70" s="353">
        <f t="shared" ref="O70:O133" si="67">(N70/R70)*100</f>
        <v>13.816343723673125</v>
      </c>
      <c r="P70" s="354">
        <f t="shared" si="60"/>
        <v>67</v>
      </c>
      <c r="Q70" s="353">
        <f t="shared" ref="Q70:Q133" si="68">(P70/R70)*100</f>
        <v>2.822240943555181</v>
      </c>
      <c r="R70" s="406">
        <f t="shared" si="61"/>
        <v>2374</v>
      </c>
      <c r="S70" s="10">
        <v>380</v>
      </c>
      <c r="T70">
        <v>98</v>
      </c>
      <c r="U70">
        <v>380</v>
      </c>
      <c r="V70">
        <v>1070</v>
      </c>
      <c r="W70" s="66">
        <v>3993</v>
      </c>
      <c r="X70" s="7">
        <v>2011</v>
      </c>
      <c r="Y70">
        <v>2000</v>
      </c>
      <c r="Z70">
        <v>484</v>
      </c>
      <c r="AA70"/>
      <c r="AB70"/>
      <c r="AC70"/>
      <c r="AD70"/>
      <c r="AE70"/>
    </row>
    <row r="71" spans="1:31" ht="15">
      <c r="A71" s="397">
        <v>310</v>
      </c>
      <c r="B71" s="397" t="s">
        <v>114</v>
      </c>
      <c r="C71" s="406">
        <v>10075</v>
      </c>
      <c r="D71" s="354">
        <f t="shared" si="54"/>
        <v>41</v>
      </c>
      <c r="E71" s="353">
        <f t="shared" si="62"/>
        <v>0.87663031858028662</v>
      </c>
      <c r="F71" s="354">
        <f t="shared" si="55"/>
        <v>190</v>
      </c>
      <c r="G71" s="353">
        <f t="shared" si="63"/>
        <v>4.0624331836647425</v>
      </c>
      <c r="H71" s="354">
        <f t="shared" si="56"/>
        <v>613</v>
      </c>
      <c r="I71" s="353">
        <f t="shared" si="64"/>
        <v>13.106692324139404</v>
      </c>
      <c r="J71" s="354">
        <f t="shared" si="57"/>
        <v>1791</v>
      </c>
      <c r="K71" s="353">
        <f t="shared" si="65"/>
        <v>38.29377806286081</v>
      </c>
      <c r="L71" s="354">
        <f t="shared" si="58"/>
        <v>896</v>
      </c>
      <c r="M71" s="353">
        <f t="shared" si="66"/>
        <v>19.157579645071625</v>
      </c>
      <c r="N71" s="354">
        <f t="shared" si="59"/>
        <v>958</v>
      </c>
      <c r="O71" s="353">
        <f t="shared" si="67"/>
        <v>20.483215736583279</v>
      </c>
      <c r="P71" s="354">
        <f t="shared" si="60"/>
        <v>188</v>
      </c>
      <c r="Q71" s="353">
        <f t="shared" si="68"/>
        <v>4.0196707290998503</v>
      </c>
      <c r="R71" s="406">
        <f t="shared" si="61"/>
        <v>4677</v>
      </c>
      <c r="S71" s="10">
        <v>390</v>
      </c>
      <c r="T71">
        <v>60</v>
      </c>
      <c r="U71">
        <v>249</v>
      </c>
      <c r="V71">
        <v>558</v>
      </c>
      <c r="W71" s="66">
        <v>1938</v>
      </c>
      <c r="X71" s="7">
        <v>759</v>
      </c>
      <c r="Y71">
        <v>649</v>
      </c>
      <c r="Z71">
        <v>116</v>
      </c>
      <c r="AA71"/>
      <c r="AB71"/>
      <c r="AC71"/>
      <c r="AD71"/>
      <c r="AE71"/>
    </row>
    <row r="72" spans="1:31" ht="15">
      <c r="A72" s="397">
        <v>315</v>
      </c>
      <c r="B72" s="397" t="s">
        <v>118</v>
      </c>
      <c r="C72" s="406">
        <v>6768</v>
      </c>
      <c r="D72" s="354">
        <f t="shared" si="54"/>
        <v>47</v>
      </c>
      <c r="E72" s="353">
        <f t="shared" si="62"/>
        <v>1.1925907130170008</v>
      </c>
      <c r="F72" s="354">
        <f t="shared" si="55"/>
        <v>205</v>
      </c>
      <c r="G72" s="353">
        <f t="shared" si="63"/>
        <v>5.201725450393301</v>
      </c>
      <c r="H72" s="354">
        <f t="shared" si="56"/>
        <v>588</v>
      </c>
      <c r="I72" s="353">
        <f t="shared" si="64"/>
        <v>14.92007104795737</v>
      </c>
      <c r="J72" s="354">
        <f t="shared" si="57"/>
        <v>1632</v>
      </c>
      <c r="K72" s="353">
        <f t="shared" si="65"/>
        <v>41.410809439228622</v>
      </c>
      <c r="L72" s="354">
        <f t="shared" si="58"/>
        <v>678</v>
      </c>
      <c r="M72" s="353">
        <f t="shared" si="66"/>
        <v>17.20375539203248</v>
      </c>
      <c r="N72" s="354">
        <f t="shared" si="59"/>
        <v>672</v>
      </c>
      <c r="O72" s="353">
        <f t="shared" si="67"/>
        <v>17.051509769094139</v>
      </c>
      <c r="P72" s="354">
        <f t="shared" si="60"/>
        <v>119</v>
      </c>
      <c r="Q72" s="353">
        <f t="shared" si="68"/>
        <v>3.0195381882770871</v>
      </c>
      <c r="R72" s="406">
        <f t="shared" si="61"/>
        <v>3941</v>
      </c>
      <c r="S72" s="10">
        <v>400</v>
      </c>
      <c r="T72">
        <v>89</v>
      </c>
      <c r="U72">
        <v>406</v>
      </c>
      <c r="V72">
        <v>1157</v>
      </c>
      <c r="W72" s="66">
        <v>3865</v>
      </c>
      <c r="X72" s="7">
        <v>1779</v>
      </c>
      <c r="Y72">
        <v>1428</v>
      </c>
      <c r="Z72">
        <v>240</v>
      </c>
      <c r="AA72"/>
      <c r="AB72"/>
      <c r="AC72"/>
      <c r="AD72"/>
      <c r="AE72"/>
    </row>
    <row r="73" spans="1:31" ht="15">
      <c r="A73" s="397">
        <v>361</v>
      </c>
      <c r="B73" s="397" t="s">
        <v>131</v>
      </c>
      <c r="C73" s="406">
        <v>28220</v>
      </c>
      <c r="D73" s="354">
        <f t="shared" si="54"/>
        <v>237</v>
      </c>
      <c r="E73" s="353">
        <f t="shared" si="62"/>
        <v>1.3501965475987012</v>
      </c>
      <c r="F73" s="354">
        <f t="shared" si="55"/>
        <v>929</v>
      </c>
      <c r="G73" s="353">
        <f t="shared" si="63"/>
        <v>5.2925425853130514</v>
      </c>
      <c r="H73" s="354">
        <f t="shared" si="56"/>
        <v>3318</v>
      </c>
      <c r="I73" s="353">
        <f t="shared" si="64"/>
        <v>18.902751666381814</v>
      </c>
      <c r="J73" s="354">
        <f t="shared" si="57"/>
        <v>7947</v>
      </c>
      <c r="K73" s="353">
        <f t="shared" si="65"/>
        <v>45.274312083404546</v>
      </c>
      <c r="L73" s="354">
        <f t="shared" si="58"/>
        <v>2512</v>
      </c>
      <c r="M73" s="353">
        <f t="shared" si="66"/>
        <v>14.310943998176951</v>
      </c>
      <c r="N73" s="354">
        <f t="shared" si="59"/>
        <v>2092</v>
      </c>
      <c r="O73" s="353">
        <f t="shared" si="67"/>
        <v>11.91819062268558</v>
      </c>
      <c r="P73" s="354">
        <f t="shared" si="60"/>
        <v>518</v>
      </c>
      <c r="Q73" s="353">
        <f t="shared" si="68"/>
        <v>2.9510624964393548</v>
      </c>
      <c r="R73" s="406">
        <f t="shared" si="61"/>
        <v>17553</v>
      </c>
      <c r="S73" s="10">
        <v>411</v>
      </c>
      <c r="T73">
        <v>54</v>
      </c>
      <c r="U73">
        <v>307</v>
      </c>
      <c r="V73">
        <v>1064</v>
      </c>
      <c r="W73" s="66">
        <v>3085</v>
      </c>
      <c r="X73" s="7">
        <v>1414</v>
      </c>
      <c r="Y73">
        <v>1180</v>
      </c>
      <c r="Z73">
        <v>269</v>
      </c>
      <c r="AA73"/>
      <c r="AB73"/>
      <c r="AC73"/>
      <c r="AD73"/>
      <c r="AE73"/>
    </row>
    <row r="74" spans="1:31" ht="15">
      <c r="A74" s="397">
        <v>647</v>
      </c>
      <c r="B74" s="397" t="s">
        <v>964</v>
      </c>
      <c r="C74" s="406">
        <v>7394</v>
      </c>
      <c r="D74" s="354">
        <f t="shared" si="54"/>
        <v>57</v>
      </c>
      <c r="E74" s="353">
        <f t="shared" si="62"/>
        <v>1.3176144244105408</v>
      </c>
      <c r="F74" s="354">
        <f t="shared" si="55"/>
        <v>239</v>
      </c>
      <c r="G74" s="353">
        <f t="shared" si="63"/>
        <v>5.524734165510865</v>
      </c>
      <c r="H74" s="354">
        <f t="shared" si="56"/>
        <v>775</v>
      </c>
      <c r="I74" s="353">
        <f t="shared" si="64"/>
        <v>17.914932963476655</v>
      </c>
      <c r="J74" s="354">
        <f t="shared" si="57"/>
        <v>1816</v>
      </c>
      <c r="K74" s="353">
        <f t="shared" si="65"/>
        <v>41.978733240869168</v>
      </c>
      <c r="L74" s="354">
        <f t="shared" si="58"/>
        <v>724</v>
      </c>
      <c r="M74" s="353">
        <f t="shared" si="66"/>
        <v>16.73601479426722</v>
      </c>
      <c r="N74" s="354">
        <f t="shared" si="59"/>
        <v>604</v>
      </c>
      <c r="O74" s="353">
        <f t="shared" si="67"/>
        <v>13.96208969024503</v>
      </c>
      <c r="P74" s="354">
        <f t="shared" si="60"/>
        <v>111</v>
      </c>
      <c r="Q74" s="353">
        <f t="shared" si="68"/>
        <v>2.5658807212205268</v>
      </c>
      <c r="R74" s="406">
        <f t="shared" si="61"/>
        <v>4326</v>
      </c>
      <c r="S74" s="10">
        <v>425</v>
      </c>
      <c r="T74">
        <v>61</v>
      </c>
      <c r="U74">
        <v>319</v>
      </c>
      <c r="V74">
        <v>924</v>
      </c>
      <c r="W74" s="66">
        <v>2234</v>
      </c>
      <c r="X74" s="7">
        <v>1039</v>
      </c>
      <c r="Y74">
        <v>927</v>
      </c>
      <c r="Z74">
        <v>211</v>
      </c>
      <c r="AA74"/>
      <c r="AB74"/>
      <c r="AC74"/>
      <c r="AD74"/>
      <c r="AE74"/>
    </row>
    <row r="75" spans="1:31" ht="15">
      <c r="A75" s="397">
        <v>658</v>
      </c>
      <c r="B75" s="397" t="s">
        <v>965</v>
      </c>
      <c r="C75" s="406">
        <v>3823</v>
      </c>
      <c r="D75" s="354">
        <f t="shared" si="54"/>
        <v>23</v>
      </c>
      <c r="E75" s="353">
        <f t="shared" si="62"/>
        <v>1.2534059945504086</v>
      </c>
      <c r="F75" s="354">
        <f t="shared" si="55"/>
        <v>88</v>
      </c>
      <c r="G75" s="353">
        <f t="shared" si="63"/>
        <v>4.7956403269754766</v>
      </c>
      <c r="H75" s="354">
        <f t="shared" si="56"/>
        <v>332</v>
      </c>
      <c r="I75" s="353">
        <f t="shared" si="64"/>
        <v>18.09264305177112</v>
      </c>
      <c r="J75" s="354">
        <f t="shared" si="57"/>
        <v>848</v>
      </c>
      <c r="K75" s="353">
        <f t="shared" si="65"/>
        <v>46.212534059945504</v>
      </c>
      <c r="L75" s="354">
        <f t="shared" si="58"/>
        <v>300</v>
      </c>
      <c r="M75" s="353">
        <f t="shared" si="66"/>
        <v>16.348773841961854</v>
      </c>
      <c r="N75" s="354">
        <f t="shared" si="59"/>
        <v>214</v>
      </c>
      <c r="O75" s="353">
        <f t="shared" si="67"/>
        <v>11.662125340599456</v>
      </c>
      <c r="P75" s="354">
        <f t="shared" si="60"/>
        <v>30</v>
      </c>
      <c r="Q75" s="353">
        <f t="shared" si="68"/>
        <v>1.6348773841961852</v>
      </c>
      <c r="R75" s="406">
        <f t="shared" si="61"/>
        <v>1835</v>
      </c>
      <c r="S75" s="10">
        <v>440</v>
      </c>
      <c r="T75">
        <v>288</v>
      </c>
      <c r="U75">
        <v>1265</v>
      </c>
      <c r="V75">
        <v>2648</v>
      </c>
      <c r="W75" s="66">
        <v>7926</v>
      </c>
      <c r="X75" s="7">
        <v>3369</v>
      </c>
      <c r="Y75">
        <v>2556</v>
      </c>
      <c r="Z75">
        <v>553</v>
      </c>
      <c r="AA75"/>
      <c r="AB75"/>
      <c r="AC75"/>
      <c r="AD75"/>
      <c r="AE75"/>
    </row>
    <row r="76" spans="1:31" ht="15">
      <c r="A76" s="397">
        <v>664</v>
      </c>
      <c r="B76" s="397" t="s">
        <v>966</v>
      </c>
      <c r="C76" s="406">
        <v>23244</v>
      </c>
      <c r="D76" s="354">
        <f t="shared" si="54"/>
        <v>126</v>
      </c>
      <c r="E76" s="353">
        <f t="shared" si="62"/>
        <v>1.3811246300559026</v>
      </c>
      <c r="F76" s="354">
        <f t="shared" si="55"/>
        <v>459</v>
      </c>
      <c r="G76" s="353">
        <f t="shared" si="63"/>
        <v>5.0312397237750739</v>
      </c>
      <c r="H76" s="354">
        <f t="shared" si="56"/>
        <v>1376</v>
      </c>
      <c r="I76" s="353">
        <f t="shared" si="64"/>
        <v>15.082757864737475</v>
      </c>
      <c r="J76" s="354">
        <f t="shared" si="57"/>
        <v>4020</v>
      </c>
      <c r="K76" s="353">
        <f t="shared" si="65"/>
        <v>44.064452482735945</v>
      </c>
      <c r="L76" s="354">
        <f t="shared" si="58"/>
        <v>1703</v>
      </c>
      <c r="M76" s="353">
        <f t="shared" si="66"/>
        <v>18.667105118930177</v>
      </c>
      <c r="N76" s="354">
        <f t="shared" si="59"/>
        <v>1238</v>
      </c>
      <c r="O76" s="353">
        <f t="shared" si="67"/>
        <v>13.57009755562863</v>
      </c>
      <c r="P76" s="354">
        <f t="shared" si="60"/>
        <v>201</v>
      </c>
      <c r="Q76" s="353">
        <f t="shared" si="68"/>
        <v>2.2032226241367971</v>
      </c>
      <c r="R76" s="406">
        <f t="shared" si="61"/>
        <v>9123</v>
      </c>
      <c r="S76" s="10">
        <v>467</v>
      </c>
      <c r="T76">
        <v>38</v>
      </c>
      <c r="U76">
        <v>150</v>
      </c>
      <c r="V76">
        <v>495</v>
      </c>
      <c r="W76" s="66">
        <v>1655</v>
      </c>
      <c r="X76" s="7">
        <v>929</v>
      </c>
      <c r="Y76">
        <v>980</v>
      </c>
      <c r="Z76">
        <v>154</v>
      </c>
      <c r="AA76"/>
      <c r="AB76"/>
      <c r="AC76"/>
      <c r="AD76"/>
      <c r="AE76"/>
    </row>
    <row r="77" spans="1:31" ht="15">
      <c r="A77" s="397">
        <v>686</v>
      </c>
      <c r="B77" s="397" t="s">
        <v>219</v>
      </c>
      <c r="C77" s="406">
        <v>38463</v>
      </c>
      <c r="D77" s="354">
        <f t="shared" si="54"/>
        <v>155</v>
      </c>
      <c r="E77" s="353">
        <f t="shared" si="62"/>
        <v>0.96621368906620131</v>
      </c>
      <c r="F77" s="354">
        <f t="shared" si="55"/>
        <v>803</v>
      </c>
      <c r="G77" s="353">
        <f t="shared" si="63"/>
        <v>5.0056102730332874</v>
      </c>
      <c r="H77" s="354">
        <f t="shared" si="56"/>
        <v>2313</v>
      </c>
      <c r="I77" s="353">
        <f t="shared" si="64"/>
        <v>14.418401695549182</v>
      </c>
      <c r="J77" s="354">
        <f t="shared" si="57"/>
        <v>7340</v>
      </c>
      <c r="K77" s="353">
        <f t="shared" si="65"/>
        <v>45.754893404812371</v>
      </c>
      <c r="L77" s="354">
        <f t="shared" si="58"/>
        <v>2809</v>
      </c>
      <c r="M77" s="353">
        <f t="shared" si="66"/>
        <v>17.510285500561025</v>
      </c>
      <c r="N77" s="354">
        <f t="shared" si="59"/>
        <v>2219</v>
      </c>
      <c r="O77" s="353">
        <f t="shared" si="67"/>
        <v>13.832439845405808</v>
      </c>
      <c r="P77" s="354">
        <f t="shared" si="60"/>
        <v>403</v>
      </c>
      <c r="Q77" s="353">
        <f t="shared" si="68"/>
        <v>2.5121555915721232</v>
      </c>
      <c r="R77" s="406">
        <f t="shared" si="61"/>
        <v>16042</v>
      </c>
      <c r="S77" s="10">
        <v>475</v>
      </c>
      <c r="T77">
        <v>117</v>
      </c>
      <c r="U77">
        <v>558</v>
      </c>
      <c r="V77">
        <v>1307</v>
      </c>
      <c r="W77" s="66">
        <v>2001</v>
      </c>
      <c r="X77" s="7">
        <v>418</v>
      </c>
      <c r="Y77">
        <v>251</v>
      </c>
      <c r="Z77">
        <v>68</v>
      </c>
      <c r="AA77"/>
      <c r="AB77"/>
      <c r="AC77"/>
      <c r="AD77"/>
      <c r="AE77"/>
    </row>
    <row r="78" spans="1:31" ht="15">
      <c r="A78" s="397">
        <v>819</v>
      </c>
      <c r="B78" s="397" t="s">
        <v>240</v>
      </c>
      <c r="C78" s="406">
        <v>5121</v>
      </c>
      <c r="D78" s="354">
        <f t="shared" si="54"/>
        <v>45</v>
      </c>
      <c r="E78" s="353">
        <f t="shared" si="62"/>
        <v>1.1730969760166841</v>
      </c>
      <c r="F78" s="354">
        <f t="shared" si="55"/>
        <v>166</v>
      </c>
      <c r="G78" s="353">
        <f t="shared" si="63"/>
        <v>4.327424400417101</v>
      </c>
      <c r="H78" s="354">
        <f t="shared" si="56"/>
        <v>666</v>
      </c>
      <c r="I78" s="353">
        <f t="shared" si="64"/>
        <v>17.361835245046926</v>
      </c>
      <c r="J78" s="354">
        <f t="shared" si="57"/>
        <v>1759</v>
      </c>
      <c r="K78" s="353">
        <f t="shared" si="65"/>
        <v>45.855057351407716</v>
      </c>
      <c r="L78" s="354">
        <f t="shared" si="58"/>
        <v>569</v>
      </c>
      <c r="M78" s="353">
        <f t="shared" si="66"/>
        <v>14.83315954118874</v>
      </c>
      <c r="N78" s="354">
        <f t="shared" si="59"/>
        <v>502</v>
      </c>
      <c r="O78" s="353">
        <f t="shared" si="67"/>
        <v>13.086548488008344</v>
      </c>
      <c r="P78" s="354">
        <f t="shared" si="60"/>
        <v>129</v>
      </c>
      <c r="Q78" s="353">
        <f t="shared" si="68"/>
        <v>3.3628779979144943</v>
      </c>
      <c r="R78" s="406">
        <f t="shared" si="61"/>
        <v>3836</v>
      </c>
      <c r="S78" s="10">
        <v>480</v>
      </c>
      <c r="T78">
        <v>478</v>
      </c>
      <c r="U78">
        <v>1879</v>
      </c>
      <c r="V78">
        <v>4535</v>
      </c>
      <c r="W78" s="66">
        <v>9012</v>
      </c>
      <c r="X78" s="7">
        <v>2457</v>
      </c>
      <c r="Y78">
        <v>1421</v>
      </c>
      <c r="Z78">
        <v>296</v>
      </c>
      <c r="AA78"/>
      <c r="AB78"/>
      <c r="AC78"/>
      <c r="AD78"/>
      <c r="AE78"/>
    </row>
    <row r="79" spans="1:31" ht="15">
      <c r="A79" s="397">
        <v>854</v>
      </c>
      <c r="B79" s="397" t="s">
        <v>248</v>
      </c>
      <c r="C79" s="406">
        <v>14321</v>
      </c>
      <c r="D79" s="354">
        <f t="shared" si="54"/>
        <v>200</v>
      </c>
      <c r="E79" s="353">
        <f t="shared" si="62"/>
        <v>1.49678191887442</v>
      </c>
      <c r="F79" s="354">
        <f t="shared" si="55"/>
        <v>882</v>
      </c>
      <c r="G79" s="353">
        <f t="shared" si="63"/>
        <v>6.6008082622361925</v>
      </c>
      <c r="H79" s="354">
        <f t="shared" si="56"/>
        <v>2603</v>
      </c>
      <c r="I79" s="353">
        <f t="shared" si="64"/>
        <v>19.480616674150578</v>
      </c>
      <c r="J79" s="354">
        <f t="shared" si="57"/>
        <v>6255</v>
      </c>
      <c r="K79" s="353">
        <f t="shared" si="65"/>
        <v>46.811854512797488</v>
      </c>
      <c r="L79" s="354">
        <f t="shared" si="58"/>
        <v>1906</v>
      </c>
      <c r="M79" s="353">
        <f t="shared" si="66"/>
        <v>14.264331686873222</v>
      </c>
      <c r="N79" s="354">
        <f t="shared" si="59"/>
        <v>1272</v>
      </c>
      <c r="O79" s="353">
        <f t="shared" si="67"/>
        <v>9.5195330040413104</v>
      </c>
      <c r="P79" s="354">
        <f t="shared" si="60"/>
        <v>244</v>
      </c>
      <c r="Q79" s="353">
        <f t="shared" si="68"/>
        <v>1.8260739410267925</v>
      </c>
      <c r="R79" s="406">
        <f t="shared" si="61"/>
        <v>13362</v>
      </c>
      <c r="S79" s="10">
        <v>483</v>
      </c>
      <c r="T79">
        <v>113</v>
      </c>
      <c r="U79">
        <v>415</v>
      </c>
      <c r="V79">
        <v>1226</v>
      </c>
      <c r="W79" s="66">
        <v>3337</v>
      </c>
      <c r="X79" s="7">
        <v>1359</v>
      </c>
      <c r="Y79">
        <v>1420</v>
      </c>
      <c r="Z79">
        <v>259</v>
      </c>
      <c r="AA79"/>
      <c r="AB79"/>
      <c r="AC79"/>
      <c r="AD79"/>
      <c r="AE79"/>
    </row>
    <row r="80" spans="1:31" ht="15">
      <c r="A80" s="397">
        <v>887</v>
      </c>
      <c r="B80" s="397" t="s">
        <v>261</v>
      </c>
      <c r="C80" s="406">
        <v>43340</v>
      </c>
      <c r="D80" s="354">
        <f t="shared" si="54"/>
        <v>289</v>
      </c>
      <c r="E80" s="353">
        <f t="shared" si="62"/>
        <v>1.1025484510911032</v>
      </c>
      <c r="F80" s="354">
        <f t="shared" si="55"/>
        <v>1311</v>
      </c>
      <c r="G80" s="353">
        <f t="shared" si="63"/>
        <v>5.0015260186174268</v>
      </c>
      <c r="H80" s="354">
        <f t="shared" si="56"/>
        <v>4170</v>
      </c>
      <c r="I80" s="353">
        <f t="shared" si="64"/>
        <v>15.908744086677856</v>
      </c>
      <c r="J80" s="354">
        <f t="shared" si="57"/>
        <v>11932</v>
      </c>
      <c r="K80" s="353">
        <f t="shared" si="65"/>
        <v>45.521135357851364</v>
      </c>
      <c r="L80" s="354">
        <f t="shared" si="58"/>
        <v>4450</v>
      </c>
      <c r="M80" s="353">
        <f t="shared" si="66"/>
        <v>16.97695711887685</v>
      </c>
      <c r="N80" s="354">
        <f t="shared" si="59"/>
        <v>3434</v>
      </c>
      <c r="O80" s="353">
        <f t="shared" si="67"/>
        <v>13.100869830611932</v>
      </c>
      <c r="P80" s="354">
        <f t="shared" si="60"/>
        <v>626</v>
      </c>
      <c r="Q80" s="353">
        <f t="shared" si="68"/>
        <v>2.3882191362734626</v>
      </c>
      <c r="R80" s="406">
        <f t="shared" si="61"/>
        <v>26212</v>
      </c>
      <c r="S80" s="10">
        <v>490</v>
      </c>
      <c r="T80">
        <v>1146</v>
      </c>
      <c r="U80">
        <v>3604</v>
      </c>
      <c r="V80">
        <v>10237</v>
      </c>
      <c r="W80" s="66">
        <v>22278</v>
      </c>
      <c r="X80" s="7">
        <v>5946</v>
      </c>
      <c r="Y80">
        <v>4009</v>
      </c>
      <c r="Z80">
        <v>987</v>
      </c>
      <c r="AA80"/>
      <c r="AB80"/>
      <c r="AC80"/>
      <c r="AD80"/>
      <c r="AE80"/>
    </row>
    <row r="81" spans="1:31">
      <c r="A81" s="19">
        <v>7</v>
      </c>
      <c r="B81" s="69" t="s">
        <v>374</v>
      </c>
      <c r="C81" s="72">
        <v>706477</v>
      </c>
      <c r="D81" s="71">
        <f>SUM(D82:D104)</f>
        <v>3247</v>
      </c>
      <c r="E81" s="81">
        <f t="shared" si="62"/>
        <v>1.3064137795069666</v>
      </c>
      <c r="F81" s="71">
        <f t="shared" ref="F81:P81" si="69">SUM(F82:F104)</f>
        <v>13169</v>
      </c>
      <c r="G81" s="81">
        <f t="shared" si="63"/>
        <v>5.2984795387518453</v>
      </c>
      <c r="H81" s="71">
        <f t="shared" si="69"/>
        <v>34830</v>
      </c>
      <c r="I81" s="81">
        <f t="shared" si="64"/>
        <v>14.013671678542547</v>
      </c>
      <c r="J81" s="71">
        <f t="shared" si="69"/>
        <v>104977</v>
      </c>
      <c r="K81" s="81">
        <f t="shared" si="65"/>
        <v>42.236956985310385</v>
      </c>
      <c r="L81" s="71">
        <f t="shared" si="69"/>
        <v>45073</v>
      </c>
      <c r="M81" s="81">
        <f t="shared" si="66"/>
        <v>18.134890139734374</v>
      </c>
      <c r="N81" s="71">
        <f t="shared" si="69"/>
        <v>39101</v>
      </c>
      <c r="O81" s="82">
        <f t="shared" si="67"/>
        <v>15.73208660070893</v>
      </c>
      <c r="P81" s="71">
        <f t="shared" si="69"/>
        <v>8146</v>
      </c>
      <c r="Q81" s="82">
        <f t="shared" si="68"/>
        <v>3.2775012774449488</v>
      </c>
      <c r="R81" s="295">
        <f>SUM(R82:R104)</f>
        <v>248543</v>
      </c>
      <c r="S81" s="10">
        <v>495</v>
      </c>
      <c r="T81">
        <v>608</v>
      </c>
      <c r="U81">
        <v>2036</v>
      </c>
      <c r="V81">
        <v>5356</v>
      </c>
      <c r="W81" s="66">
        <v>11146</v>
      </c>
      <c r="X81" s="7">
        <v>3296</v>
      </c>
      <c r="Y81">
        <v>2316</v>
      </c>
      <c r="Z81">
        <v>507</v>
      </c>
      <c r="AA81"/>
      <c r="AB81"/>
      <c r="AC81"/>
      <c r="AD81"/>
      <c r="AE81"/>
    </row>
    <row r="82" spans="1:31" ht="15">
      <c r="A82" s="397">
        <v>2</v>
      </c>
      <c r="B82" s="397" t="s">
        <v>8</v>
      </c>
      <c r="C82" s="406">
        <v>20602</v>
      </c>
      <c r="D82" s="354">
        <f t="shared" ref="D82:D104" si="70">VLOOKUP(A82,$S$7:$Y$131,2,0)</f>
        <v>133</v>
      </c>
      <c r="E82" s="353">
        <f t="shared" si="62"/>
        <v>1.1018142655952281</v>
      </c>
      <c r="F82" s="354">
        <f t="shared" ref="F82:F104" si="71">VLOOKUP(A82,$S$7:$Y$131,3,0)</f>
        <v>502</v>
      </c>
      <c r="G82" s="353">
        <f t="shared" si="63"/>
        <v>4.1587275287880043</v>
      </c>
      <c r="H82" s="354">
        <f t="shared" ref="H82:H104" si="72">VLOOKUP(A82,$S$7:$Y$131,4,0)</f>
        <v>1617</v>
      </c>
      <c r="I82" s="353">
        <f t="shared" si="64"/>
        <v>13.395741860657775</v>
      </c>
      <c r="J82" s="354">
        <f t="shared" ref="J82:J104" si="73">VLOOKUP(A82,$S$7:$Y$131,5,0)</f>
        <v>4861</v>
      </c>
      <c r="K82" s="353">
        <f t="shared" si="65"/>
        <v>40.270068759837628</v>
      </c>
      <c r="L82" s="354">
        <f t="shared" ref="L82:L104" si="74">VLOOKUP(A82,$S$7:$Y$131,6,0)</f>
        <v>2290</v>
      </c>
      <c r="M82" s="353">
        <f t="shared" si="66"/>
        <v>18.971087730925358</v>
      </c>
      <c r="N82" s="354">
        <f t="shared" ref="N82:N104" si="75">VLOOKUP(A82,$S$7:$Y$131,7,0)</f>
        <v>2235</v>
      </c>
      <c r="O82" s="353">
        <f t="shared" si="67"/>
        <v>18.515450252671691</v>
      </c>
      <c r="P82" s="354">
        <f t="shared" ref="P82:P104" si="76">VLOOKUP(A82,$S$7:$Z$131,8,0)</f>
        <v>433</v>
      </c>
      <c r="Q82" s="353">
        <f t="shared" si="68"/>
        <v>3.5871096015243147</v>
      </c>
      <c r="R82" s="406">
        <f t="shared" ref="R82:R104" si="77">(D82+F82+H82+J82+L82+N82+P82)</f>
        <v>12071</v>
      </c>
      <c r="S82" s="10">
        <v>501</v>
      </c>
      <c r="T82">
        <v>15</v>
      </c>
      <c r="U82">
        <v>78</v>
      </c>
      <c r="V82">
        <v>247</v>
      </c>
      <c r="W82" s="66">
        <v>662</v>
      </c>
      <c r="X82" s="7">
        <v>340</v>
      </c>
      <c r="Y82">
        <v>329</v>
      </c>
      <c r="Z82">
        <v>80</v>
      </c>
      <c r="AA82"/>
      <c r="AB82"/>
      <c r="AC82"/>
      <c r="AD82"/>
      <c r="AE82"/>
    </row>
    <row r="83" spans="1:31" ht="15">
      <c r="A83" s="397">
        <v>21</v>
      </c>
      <c r="B83" s="397" t="s">
        <v>12</v>
      </c>
      <c r="C83" s="406">
        <v>4771</v>
      </c>
      <c r="D83" s="354">
        <f t="shared" si="70"/>
        <v>17</v>
      </c>
      <c r="E83" s="353">
        <f t="shared" si="62"/>
        <v>0.58239122987324432</v>
      </c>
      <c r="F83" s="354">
        <f t="shared" si="71"/>
        <v>136</v>
      </c>
      <c r="G83" s="353">
        <f t="shared" si="63"/>
        <v>4.6591298389859546</v>
      </c>
      <c r="H83" s="354">
        <f t="shared" si="72"/>
        <v>457</v>
      </c>
      <c r="I83" s="353">
        <f t="shared" si="64"/>
        <v>15.65604659129839</v>
      </c>
      <c r="J83" s="354">
        <f t="shared" si="73"/>
        <v>1193</v>
      </c>
      <c r="K83" s="353">
        <f t="shared" si="65"/>
        <v>40.870161014045905</v>
      </c>
      <c r="L83" s="354">
        <f t="shared" si="74"/>
        <v>521</v>
      </c>
      <c r="M83" s="353">
        <f t="shared" si="66"/>
        <v>17.848578280232957</v>
      </c>
      <c r="N83" s="354">
        <f t="shared" si="75"/>
        <v>471</v>
      </c>
      <c r="O83" s="353">
        <f t="shared" si="67"/>
        <v>16.135662898252825</v>
      </c>
      <c r="P83" s="354">
        <f t="shared" si="76"/>
        <v>124</v>
      </c>
      <c r="Q83" s="353">
        <f t="shared" si="68"/>
        <v>4.2480301473107227</v>
      </c>
      <c r="R83" s="406">
        <f t="shared" si="77"/>
        <v>2919</v>
      </c>
      <c r="S83" s="10">
        <v>541</v>
      </c>
      <c r="T83">
        <v>160</v>
      </c>
      <c r="U83">
        <v>650</v>
      </c>
      <c r="V83">
        <v>1628</v>
      </c>
      <c r="W83" s="66">
        <v>4815</v>
      </c>
      <c r="X83" s="7">
        <v>2232</v>
      </c>
      <c r="Y83">
        <v>1813</v>
      </c>
      <c r="Z83">
        <v>401</v>
      </c>
      <c r="AA83"/>
      <c r="AB83"/>
      <c r="AC83"/>
      <c r="AD83"/>
      <c r="AE83"/>
    </row>
    <row r="84" spans="1:31" ht="15">
      <c r="A84" s="397">
        <v>55</v>
      </c>
      <c r="B84" s="397" t="s">
        <v>967</v>
      </c>
      <c r="C84" s="406">
        <v>7662</v>
      </c>
      <c r="D84" s="354">
        <f t="shared" si="70"/>
        <v>77</v>
      </c>
      <c r="E84" s="353">
        <f t="shared" si="62"/>
        <v>1.1835229019366738</v>
      </c>
      <c r="F84" s="354">
        <f t="shared" si="71"/>
        <v>393</v>
      </c>
      <c r="G84" s="353">
        <f t="shared" si="63"/>
        <v>6.0405779280664005</v>
      </c>
      <c r="H84" s="354">
        <f t="shared" si="72"/>
        <v>1087</v>
      </c>
      <c r="I84" s="353">
        <f t="shared" si="64"/>
        <v>16.707654472794346</v>
      </c>
      <c r="J84" s="354">
        <f t="shared" si="73"/>
        <v>2844</v>
      </c>
      <c r="K84" s="353">
        <f t="shared" si="65"/>
        <v>43.713495235167535</v>
      </c>
      <c r="L84" s="354">
        <f t="shared" si="74"/>
        <v>1015</v>
      </c>
      <c r="M84" s="353">
        <f t="shared" si="66"/>
        <v>15.600983707347064</v>
      </c>
      <c r="N84" s="354">
        <f t="shared" si="75"/>
        <v>911</v>
      </c>
      <c r="O84" s="353">
        <f t="shared" si="67"/>
        <v>14.002459268367662</v>
      </c>
      <c r="P84" s="354">
        <f t="shared" si="76"/>
        <v>179</v>
      </c>
      <c r="Q84" s="353">
        <f t="shared" si="68"/>
        <v>2.7513064863203196</v>
      </c>
      <c r="R84" s="406">
        <f t="shared" si="77"/>
        <v>6506</v>
      </c>
      <c r="S84" s="10">
        <v>543</v>
      </c>
      <c r="T84">
        <v>104</v>
      </c>
      <c r="U84">
        <v>409</v>
      </c>
      <c r="V84">
        <v>1205</v>
      </c>
      <c r="W84" s="66">
        <v>2918</v>
      </c>
      <c r="X84" s="7">
        <v>1002</v>
      </c>
      <c r="Y84">
        <v>741</v>
      </c>
      <c r="Z84">
        <v>259</v>
      </c>
      <c r="AA84"/>
      <c r="AB84"/>
      <c r="AC84"/>
      <c r="AD84"/>
      <c r="AE84"/>
    </row>
    <row r="85" spans="1:31" ht="15">
      <c r="A85" s="397">
        <v>148</v>
      </c>
      <c r="B85" s="397" t="s">
        <v>73</v>
      </c>
      <c r="C85" s="406">
        <v>63564</v>
      </c>
      <c r="D85" s="354">
        <f t="shared" si="70"/>
        <v>224</v>
      </c>
      <c r="E85" s="353">
        <f t="shared" si="62"/>
        <v>1.4124471908695377</v>
      </c>
      <c r="F85" s="354">
        <f t="shared" si="71"/>
        <v>965</v>
      </c>
      <c r="G85" s="353">
        <f t="shared" si="63"/>
        <v>6.0848729428085004</v>
      </c>
      <c r="H85" s="354">
        <f t="shared" si="72"/>
        <v>2259</v>
      </c>
      <c r="I85" s="353">
        <f t="shared" si="64"/>
        <v>14.244277697206634</v>
      </c>
      <c r="J85" s="354">
        <f t="shared" si="73"/>
        <v>6970</v>
      </c>
      <c r="K85" s="353">
        <f t="shared" si="65"/>
        <v>43.9498076801816</v>
      </c>
      <c r="L85" s="354">
        <f t="shared" si="74"/>
        <v>2761</v>
      </c>
      <c r="M85" s="353">
        <f t="shared" si="66"/>
        <v>17.409672741030331</v>
      </c>
      <c r="N85" s="354">
        <f t="shared" si="75"/>
        <v>2197</v>
      </c>
      <c r="O85" s="353">
        <f t="shared" si="67"/>
        <v>13.853332492590958</v>
      </c>
      <c r="P85" s="354">
        <f t="shared" si="76"/>
        <v>483</v>
      </c>
      <c r="Q85" s="353">
        <f t="shared" si="68"/>
        <v>3.0455892553124411</v>
      </c>
      <c r="R85" s="406">
        <f t="shared" si="77"/>
        <v>15859</v>
      </c>
      <c r="S85" s="10">
        <v>576</v>
      </c>
      <c r="T85">
        <v>49</v>
      </c>
      <c r="U85">
        <v>277</v>
      </c>
      <c r="V85">
        <v>813</v>
      </c>
      <c r="W85" s="66">
        <v>2394</v>
      </c>
      <c r="X85" s="7">
        <v>1028</v>
      </c>
      <c r="Y85">
        <v>988</v>
      </c>
      <c r="Z85">
        <v>173</v>
      </c>
      <c r="AA85"/>
      <c r="AB85"/>
      <c r="AC85"/>
      <c r="AD85"/>
      <c r="AE85"/>
    </row>
    <row r="86" spans="1:31" ht="15">
      <c r="A86" s="397">
        <v>197</v>
      </c>
      <c r="B86" s="397" t="s">
        <v>84</v>
      </c>
      <c r="C86" s="406">
        <v>15063</v>
      </c>
      <c r="D86" s="354">
        <f t="shared" si="70"/>
        <v>138</v>
      </c>
      <c r="E86" s="353">
        <f t="shared" si="62"/>
        <v>1.2332439678284184</v>
      </c>
      <c r="F86" s="354">
        <f t="shared" si="71"/>
        <v>549</v>
      </c>
      <c r="G86" s="353">
        <f t="shared" si="63"/>
        <v>4.9061662198391423</v>
      </c>
      <c r="H86" s="354">
        <f t="shared" si="72"/>
        <v>1640</v>
      </c>
      <c r="I86" s="353">
        <f t="shared" si="64"/>
        <v>14.655942806076855</v>
      </c>
      <c r="J86" s="354">
        <f t="shared" si="73"/>
        <v>4590</v>
      </c>
      <c r="K86" s="353">
        <f t="shared" si="65"/>
        <v>41.018766756032171</v>
      </c>
      <c r="L86" s="354">
        <f t="shared" si="74"/>
        <v>1968</v>
      </c>
      <c r="M86" s="353">
        <f t="shared" si="66"/>
        <v>17.587131367292226</v>
      </c>
      <c r="N86" s="354">
        <f t="shared" si="75"/>
        <v>1880</v>
      </c>
      <c r="O86" s="353">
        <f t="shared" si="67"/>
        <v>16.800714924039319</v>
      </c>
      <c r="P86" s="354">
        <f t="shared" si="76"/>
        <v>425</v>
      </c>
      <c r="Q86" s="353">
        <f t="shared" si="68"/>
        <v>3.7980339588918679</v>
      </c>
      <c r="R86" s="406">
        <f t="shared" si="77"/>
        <v>11190</v>
      </c>
      <c r="S86" s="10">
        <v>579</v>
      </c>
      <c r="T86">
        <v>345</v>
      </c>
      <c r="U86">
        <v>1401</v>
      </c>
      <c r="V86">
        <v>3998</v>
      </c>
      <c r="W86" s="66">
        <v>10190</v>
      </c>
      <c r="X86" s="7">
        <v>4403</v>
      </c>
      <c r="Y86">
        <v>3739</v>
      </c>
      <c r="Z86">
        <v>695</v>
      </c>
      <c r="AA86"/>
      <c r="AB86"/>
      <c r="AC86"/>
      <c r="AD86"/>
      <c r="AE86"/>
    </row>
    <row r="87" spans="1:31" ht="15">
      <c r="A87" s="397">
        <v>206</v>
      </c>
      <c r="B87" s="397" t="s">
        <v>86</v>
      </c>
      <c r="C87" s="406">
        <v>4832</v>
      </c>
      <c r="D87" s="354">
        <f t="shared" si="70"/>
        <v>22</v>
      </c>
      <c r="E87" s="353">
        <f t="shared" si="62"/>
        <v>0.80822924320352685</v>
      </c>
      <c r="F87" s="354">
        <f t="shared" si="71"/>
        <v>108</v>
      </c>
      <c r="G87" s="353">
        <f t="shared" si="63"/>
        <v>3.9676708302718593</v>
      </c>
      <c r="H87" s="354">
        <f t="shared" si="72"/>
        <v>359</v>
      </c>
      <c r="I87" s="353">
        <f t="shared" si="64"/>
        <v>13.188831741366641</v>
      </c>
      <c r="J87" s="354">
        <f t="shared" si="73"/>
        <v>1036</v>
      </c>
      <c r="K87" s="353">
        <f t="shared" si="65"/>
        <v>38.06024981631154</v>
      </c>
      <c r="L87" s="354">
        <f t="shared" si="74"/>
        <v>582</v>
      </c>
      <c r="M87" s="353">
        <f t="shared" si="66"/>
        <v>21.381337252020575</v>
      </c>
      <c r="N87" s="354">
        <f t="shared" si="75"/>
        <v>502</v>
      </c>
      <c r="O87" s="353">
        <f t="shared" si="67"/>
        <v>18.442321822189566</v>
      </c>
      <c r="P87" s="354">
        <f t="shared" si="76"/>
        <v>113</v>
      </c>
      <c r="Q87" s="353">
        <f t="shared" si="68"/>
        <v>4.1513592946362969</v>
      </c>
      <c r="R87" s="406">
        <f t="shared" si="77"/>
        <v>2722</v>
      </c>
      <c r="S87" s="10">
        <v>585</v>
      </c>
      <c r="T87">
        <v>96</v>
      </c>
      <c r="U87">
        <v>307</v>
      </c>
      <c r="V87">
        <v>1055</v>
      </c>
      <c r="W87" s="66">
        <v>2821</v>
      </c>
      <c r="X87" s="7">
        <v>1325</v>
      </c>
      <c r="Y87">
        <v>1224</v>
      </c>
      <c r="Z87">
        <v>210</v>
      </c>
      <c r="AA87"/>
      <c r="AB87"/>
      <c r="AC87"/>
      <c r="AD87"/>
      <c r="AE87"/>
    </row>
    <row r="88" spans="1:31" ht="15">
      <c r="A88" s="397">
        <v>313</v>
      </c>
      <c r="B88" s="397" t="s">
        <v>968</v>
      </c>
      <c r="C88" s="406">
        <v>9915</v>
      </c>
      <c r="D88" s="354">
        <f t="shared" si="70"/>
        <v>98</v>
      </c>
      <c r="E88" s="353">
        <f t="shared" si="62"/>
        <v>1.4460675815257489</v>
      </c>
      <c r="F88" s="354">
        <f t="shared" si="71"/>
        <v>363</v>
      </c>
      <c r="G88" s="353">
        <f t="shared" si="63"/>
        <v>5.3563523683045595</v>
      </c>
      <c r="H88" s="354">
        <f t="shared" si="72"/>
        <v>1068</v>
      </c>
      <c r="I88" s="353">
        <f t="shared" si="64"/>
        <v>15.759185480301019</v>
      </c>
      <c r="J88" s="354">
        <f t="shared" si="73"/>
        <v>2675</v>
      </c>
      <c r="K88" s="353">
        <f t="shared" si="65"/>
        <v>39.471742658993655</v>
      </c>
      <c r="L88" s="354">
        <f t="shared" si="74"/>
        <v>1224</v>
      </c>
      <c r="M88" s="353">
        <f t="shared" si="66"/>
        <v>18.061088977423641</v>
      </c>
      <c r="N88" s="354">
        <f t="shared" si="75"/>
        <v>1124</v>
      </c>
      <c r="O88" s="353">
        <f t="shared" si="67"/>
        <v>16.585509812601444</v>
      </c>
      <c r="P88" s="354">
        <f t="shared" si="76"/>
        <v>225</v>
      </c>
      <c r="Q88" s="353">
        <f t="shared" si="68"/>
        <v>3.3200531208499333</v>
      </c>
      <c r="R88" s="406">
        <f t="shared" si="77"/>
        <v>6777</v>
      </c>
      <c r="S88" s="10">
        <v>591</v>
      </c>
      <c r="T88">
        <v>152</v>
      </c>
      <c r="U88">
        <v>604</v>
      </c>
      <c r="V88">
        <v>1666</v>
      </c>
      <c r="W88" s="66">
        <v>4379</v>
      </c>
      <c r="X88" s="7">
        <v>1476</v>
      </c>
      <c r="Y88">
        <v>1177</v>
      </c>
      <c r="Z88">
        <v>211</v>
      </c>
      <c r="AA88"/>
      <c r="AB88"/>
      <c r="AC88"/>
      <c r="AD88"/>
      <c r="AE88"/>
    </row>
    <row r="89" spans="1:31" ht="15">
      <c r="A89" s="397">
        <v>318</v>
      </c>
      <c r="B89" s="397" t="s">
        <v>120</v>
      </c>
      <c r="C89" s="406">
        <v>59073</v>
      </c>
      <c r="D89" s="354">
        <f t="shared" si="70"/>
        <v>125</v>
      </c>
      <c r="E89" s="353">
        <f t="shared" si="62"/>
        <v>1.0400199683833928</v>
      </c>
      <c r="F89" s="354">
        <f t="shared" si="71"/>
        <v>572</v>
      </c>
      <c r="G89" s="353">
        <f t="shared" si="63"/>
        <v>4.759131375322406</v>
      </c>
      <c r="H89" s="354">
        <f t="shared" si="72"/>
        <v>1427</v>
      </c>
      <c r="I89" s="353">
        <f t="shared" si="64"/>
        <v>11.872867959064815</v>
      </c>
      <c r="J89" s="354">
        <f t="shared" si="73"/>
        <v>4818</v>
      </c>
      <c r="K89" s="353">
        <f t="shared" si="65"/>
        <v>40.086529661369497</v>
      </c>
      <c r="L89" s="354">
        <f t="shared" si="74"/>
        <v>2443</v>
      </c>
      <c r="M89" s="353">
        <f t="shared" si="66"/>
        <v>20.326150262085033</v>
      </c>
      <c r="N89" s="354">
        <f t="shared" si="75"/>
        <v>2147</v>
      </c>
      <c r="O89" s="353">
        <f t="shared" si="67"/>
        <v>17.863382976953158</v>
      </c>
      <c r="P89" s="354">
        <f t="shared" si="76"/>
        <v>487</v>
      </c>
      <c r="Q89" s="353">
        <f t="shared" si="68"/>
        <v>4.0519177968216988</v>
      </c>
      <c r="R89" s="406">
        <f t="shared" si="77"/>
        <v>12019</v>
      </c>
      <c r="S89" s="10">
        <v>604</v>
      </c>
      <c r="T89">
        <v>356</v>
      </c>
      <c r="U89">
        <v>1610</v>
      </c>
      <c r="V89">
        <v>4069</v>
      </c>
      <c r="W89" s="66">
        <v>9637</v>
      </c>
      <c r="X89" s="7">
        <v>3295</v>
      </c>
      <c r="Y89">
        <v>2098</v>
      </c>
      <c r="Z89">
        <v>364</v>
      </c>
      <c r="AA89"/>
      <c r="AB89"/>
      <c r="AC89"/>
      <c r="AD89"/>
      <c r="AE89"/>
    </row>
    <row r="90" spans="1:31" ht="15">
      <c r="A90" s="397">
        <v>321</v>
      </c>
      <c r="B90" s="397" t="s">
        <v>122</v>
      </c>
      <c r="C90" s="406">
        <v>8844</v>
      </c>
      <c r="D90" s="354">
        <f t="shared" si="70"/>
        <v>40</v>
      </c>
      <c r="E90" s="353">
        <f t="shared" si="62"/>
        <v>1.256281407035176</v>
      </c>
      <c r="F90" s="354">
        <f t="shared" si="71"/>
        <v>177</v>
      </c>
      <c r="G90" s="353">
        <f t="shared" si="63"/>
        <v>5.5590452261306531</v>
      </c>
      <c r="H90" s="354">
        <f t="shared" si="72"/>
        <v>412</v>
      </c>
      <c r="I90" s="353">
        <f t="shared" si="64"/>
        <v>12.939698492462313</v>
      </c>
      <c r="J90" s="354">
        <f t="shared" si="73"/>
        <v>1383</v>
      </c>
      <c r="K90" s="353">
        <f t="shared" si="65"/>
        <v>43.435929648241206</v>
      </c>
      <c r="L90" s="354">
        <f t="shared" si="74"/>
        <v>589</v>
      </c>
      <c r="M90" s="353">
        <f t="shared" si="66"/>
        <v>18.498743718592962</v>
      </c>
      <c r="N90" s="354">
        <f t="shared" si="75"/>
        <v>467</v>
      </c>
      <c r="O90" s="353">
        <f t="shared" si="67"/>
        <v>14.667085427135678</v>
      </c>
      <c r="P90" s="354">
        <f t="shared" si="76"/>
        <v>116</v>
      </c>
      <c r="Q90" s="353">
        <f t="shared" si="68"/>
        <v>3.6432160804020097</v>
      </c>
      <c r="R90" s="406">
        <f t="shared" si="77"/>
        <v>3184</v>
      </c>
      <c r="S90" s="10">
        <v>607</v>
      </c>
      <c r="T90">
        <v>36</v>
      </c>
      <c r="U90">
        <v>139</v>
      </c>
      <c r="V90">
        <v>418</v>
      </c>
      <c r="W90" s="66">
        <v>1429</v>
      </c>
      <c r="X90" s="7">
        <v>700</v>
      </c>
      <c r="Y90">
        <v>709</v>
      </c>
      <c r="Z90">
        <v>119</v>
      </c>
      <c r="AA90"/>
      <c r="AB90"/>
      <c r="AC90"/>
      <c r="AD90"/>
      <c r="AE90"/>
    </row>
    <row r="91" spans="1:31" ht="15">
      <c r="A91" s="397">
        <v>376</v>
      </c>
      <c r="B91" s="397" t="s">
        <v>969</v>
      </c>
      <c r="C91" s="406">
        <v>69399</v>
      </c>
      <c r="D91" s="354">
        <f t="shared" si="70"/>
        <v>149</v>
      </c>
      <c r="E91" s="353">
        <f t="shared" si="62"/>
        <v>1.1831030649515641</v>
      </c>
      <c r="F91" s="354">
        <f t="shared" si="71"/>
        <v>559</v>
      </c>
      <c r="G91" s="353">
        <f t="shared" si="63"/>
        <v>4.4386215658249961</v>
      </c>
      <c r="H91" s="354">
        <f t="shared" si="72"/>
        <v>1662</v>
      </c>
      <c r="I91" s="353">
        <f t="shared" si="64"/>
        <v>13.196760362077178</v>
      </c>
      <c r="J91" s="354">
        <f t="shared" si="73"/>
        <v>5474</v>
      </c>
      <c r="K91" s="353">
        <f t="shared" si="65"/>
        <v>43.465142131173572</v>
      </c>
      <c r="L91" s="354">
        <f t="shared" si="74"/>
        <v>2269</v>
      </c>
      <c r="M91" s="353">
        <f t="shared" si="66"/>
        <v>18.016515801175164</v>
      </c>
      <c r="N91" s="354">
        <f t="shared" si="75"/>
        <v>2051</v>
      </c>
      <c r="O91" s="353">
        <f t="shared" si="67"/>
        <v>16.285532793393678</v>
      </c>
      <c r="P91" s="354">
        <f t="shared" si="76"/>
        <v>430</v>
      </c>
      <c r="Q91" s="353">
        <f t="shared" si="68"/>
        <v>3.414324281403843</v>
      </c>
      <c r="R91" s="406">
        <f t="shared" si="77"/>
        <v>12594</v>
      </c>
      <c r="S91" s="10">
        <v>615</v>
      </c>
      <c r="T91">
        <v>379</v>
      </c>
      <c r="U91">
        <v>1358</v>
      </c>
      <c r="V91">
        <v>3037</v>
      </c>
      <c r="W91" s="66">
        <v>11698</v>
      </c>
      <c r="X91" s="7">
        <v>5108</v>
      </c>
      <c r="Y91">
        <v>4426</v>
      </c>
      <c r="Z91">
        <v>859</v>
      </c>
      <c r="AA91"/>
      <c r="AB91"/>
      <c r="AC91"/>
      <c r="AD91"/>
      <c r="AE91"/>
    </row>
    <row r="92" spans="1:31" ht="15">
      <c r="A92" s="397">
        <v>400</v>
      </c>
      <c r="B92" s="397" t="s">
        <v>970</v>
      </c>
      <c r="C92" s="406">
        <v>22742</v>
      </c>
      <c r="D92" s="354">
        <f t="shared" si="70"/>
        <v>89</v>
      </c>
      <c r="E92" s="353">
        <f t="shared" si="62"/>
        <v>0.99286033020972775</v>
      </c>
      <c r="F92" s="354">
        <f t="shared" si="71"/>
        <v>406</v>
      </c>
      <c r="G92" s="353">
        <f t="shared" si="63"/>
        <v>4.5292280232039266</v>
      </c>
      <c r="H92" s="354">
        <f t="shared" si="72"/>
        <v>1157</v>
      </c>
      <c r="I92" s="353">
        <f t="shared" si="64"/>
        <v>12.907184292726463</v>
      </c>
      <c r="J92" s="354">
        <f t="shared" si="73"/>
        <v>3865</v>
      </c>
      <c r="K92" s="353">
        <f t="shared" si="65"/>
        <v>43.11691209281571</v>
      </c>
      <c r="L92" s="354">
        <f t="shared" si="74"/>
        <v>1779</v>
      </c>
      <c r="M92" s="353">
        <f t="shared" si="66"/>
        <v>19.846050870147256</v>
      </c>
      <c r="N92" s="354">
        <f t="shared" si="75"/>
        <v>1428</v>
      </c>
      <c r="O92" s="353">
        <f t="shared" si="67"/>
        <v>15.930388219544847</v>
      </c>
      <c r="P92" s="354">
        <f t="shared" si="76"/>
        <v>240</v>
      </c>
      <c r="Q92" s="353">
        <f t="shared" si="68"/>
        <v>2.677376171352075</v>
      </c>
      <c r="R92" s="406">
        <f t="shared" si="77"/>
        <v>8964</v>
      </c>
      <c r="S92" s="10">
        <v>628</v>
      </c>
      <c r="T92">
        <v>121</v>
      </c>
      <c r="U92">
        <v>456</v>
      </c>
      <c r="V92">
        <v>1330</v>
      </c>
      <c r="W92" s="66">
        <v>3085</v>
      </c>
      <c r="X92" s="7">
        <v>1085</v>
      </c>
      <c r="Y92">
        <v>840</v>
      </c>
      <c r="Z92">
        <v>180</v>
      </c>
      <c r="AA92"/>
      <c r="AB92"/>
      <c r="AC92"/>
      <c r="AD92"/>
      <c r="AE92"/>
    </row>
    <row r="93" spans="1:31" ht="15">
      <c r="A93" s="397">
        <v>440</v>
      </c>
      <c r="B93" s="397" t="s">
        <v>149</v>
      </c>
      <c r="C93" s="406">
        <v>68960</v>
      </c>
      <c r="D93" s="354">
        <f t="shared" si="70"/>
        <v>288</v>
      </c>
      <c r="E93" s="353">
        <f t="shared" si="62"/>
        <v>1.5479709755442086</v>
      </c>
      <c r="F93" s="354">
        <f t="shared" si="71"/>
        <v>1265</v>
      </c>
      <c r="G93" s="353">
        <f t="shared" si="63"/>
        <v>6.7992475141091111</v>
      </c>
      <c r="H93" s="354">
        <f t="shared" si="72"/>
        <v>2648</v>
      </c>
      <c r="I93" s="353">
        <f t="shared" si="64"/>
        <v>14.232733136253694</v>
      </c>
      <c r="J93" s="354">
        <f t="shared" si="73"/>
        <v>7926</v>
      </c>
      <c r="K93" s="353">
        <f t="shared" si="65"/>
        <v>42.601451222789571</v>
      </c>
      <c r="L93" s="354">
        <f t="shared" si="74"/>
        <v>3369</v>
      </c>
      <c r="M93" s="353">
        <f t="shared" si="66"/>
        <v>18.108035474334859</v>
      </c>
      <c r="N93" s="354">
        <f t="shared" si="75"/>
        <v>2556</v>
      </c>
      <c r="O93" s="353">
        <f t="shared" si="67"/>
        <v>13.738242407954852</v>
      </c>
      <c r="P93" s="354">
        <f t="shared" si="76"/>
        <v>553</v>
      </c>
      <c r="Q93" s="353">
        <f t="shared" si="68"/>
        <v>2.9723192690137061</v>
      </c>
      <c r="R93" s="406">
        <f t="shared" si="77"/>
        <v>18605</v>
      </c>
      <c r="S93" s="10">
        <v>631</v>
      </c>
      <c r="T93">
        <v>86</v>
      </c>
      <c r="U93">
        <v>363</v>
      </c>
      <c r="V93">
        <v>958</v>
      </c>
      <c r="W93" s="66">
        <v>3738</v>
      </c>
      <c r="X93" s="7">
        <v>1624</v>
      </c>
      <c r="Y93">
        <v>1454</v>
      </c>
      <c r="Z93">
        <v>264</v>
      </c>
      <c r="AA93"/>
      <c r="AB93"/>
      <c r="AC93"/>
      <c r="AD93"/>
      <c r="AE93"/>
    </row>
    <row r="94" spans="1:31" ht="15">
      <c r="A94" s="397">
        <v>483</v>
      </c>
      <c r="B94" s="397" t="s">
        <v>157</v>
      </c>
      <c r="C94" s="406">
        <v>10101</v>
      </c>
      <c r="D94" s="354">
        <f t="shared" si="70"/>
        <v>113</v>
      </c>
      <c r="E94" s="353">
        <f t="shared" si="62"/>
        <v>1.3900848812892115</v>
      </c>
      <c r="F94" s="354">
        <f t="shared" si="71"/>
        <v>415</v>
      </c>
      <c r="G94" s="353">
        <f t="shared" si="63"/>
        <v>5.1051789888055108</v>
      </c>
      <c r="H94" s="354">
        <f t="shared" si="72"/>
        <v>1226</v>
      </c>
      <c r="I94" s="353">
        <f t="shared" si="64"/>
        <v>15.081805880182063</v>
      </c>
      <c r="J94" s="354">
        <f t="shared" si="73"/>
        <v>3337</v>
      </c>
      <c r="K94" s="353">
        <f t="shared" si="65"/>
        <v>41.050559724443353</v>
      </c>
      <c r="L94" s="354">
        <f t="shared" si="74"/>
        <v>1359</v>
      </c>
      <c r="M94" s="353">
        <f t="shared" si="66"/>
        <v>16.717923483823348</v>
      </c>
      <c r="N94" s="354">
        <f t="shared" si="75"/>
        <v>1420</v>
      </c>
      <c r="O94" s="353">
        <f t="shared" si="67"/>
        <v>17.468323286997169</v>
      </c>
      <c r="P94" s="354">
        <f t="shared" si="76"/>
        <v>259</v>
      </c>
      <c r="Q94" s="353">
        <f t="shared" si="68"/>
        <v>3.1861237544593433</v>
      </c>
      <c r="R94" s="406">
        <f t="shared" si="77"/>
        <v>8129</v>
      </c>
      <c r="S94" s="10">
        <v>642</v>
      </c>
      <c r="T94">
        <v>167</v>
      </c>
      <c r="U94">
        <v>617</v>
      </c>
      <c r="V94">
        <v>1940</v>
      </c>
      <c r="W94" s="66">
        <v>5455</v>
      </c>
      <c r="X94" s="7">
        <v>2340</v>
      </c>
      <c r="Y94">
        <v>2032</v>
      </c>
      <c r="Z94">
        <v>303</v>
      </c>
      <c r="AA94"/>
      <c r="AB94"/>
      <c r="AC94"/>
      <c r="AD94"/>
      <c r="AE94"/>
    </row>
    <row r="95" spans="1:31" ht="15">
      <c r="A95" s="397">
        <v>541</v>
      </c>
      <c r="B95" s="397" t="s">
        <v>971</v>
      </c>
      <c r="C95" s="406">
        <v>22107</v>
      </c>
      <c r="D95" s="354">
        <f t="shared" si="70"/>
        <v>160</v>
      </c>
      <c r="E95" s="353">
        <f t="shared" si="62"/>
        <v>1.3676382596803145</v>
      </c>
      <c r="F95" s="354">
        <f t="shared" si="71"/>
        <v>650</v>
      </c>
      <c r="G95" s="353">
        <f t="shared" si="63"/>
        <v>5.5560304299512779</v>
      </c>
      <c r="H95" s="354">
        <f t="shared" si="72"/>
        <v>1628</v>
      </c>
      <c r="I95" s="353">
        <f t="shared" si="64"/>
        <v>13.9157192922472</v>
      </c>
      <c r="J95" s="354">
        <f t="shared" si="73"/>
        <v>4815</v>
      </c>
      <c r="K95" s="353">
        <f t="shared" si="65"/>
        <v>41.157363877254468</v>
      </c>
      <c r="L95" s="354">
        <f t="shared" si="74"/>
        <v>2232</v>
      </c>
      <c r="M95" s="353">
        <f t="shared" si="66"/>
        <v>19.078553722540388</v>
      </c>
      <c r="N95" s="354">
        <f t="shared" si="75"/>
        <v>1813</v>
      </c>
      <c r="O95" s="353">
        <f t="shared" si="67"/>
        <v>15.497051030002565</v>
      </c>
      <c r="P95" s="354">
        <f t="shared" si="76"/>
        <v>401</v>
      </c>
      <c r="Q95" s="353">
        <f t="shared" si="68"/>
        <v>3.427643388323788</v>
      </c>
      <c r="R95" s="406">
        <f t="shared" si="77"/>
        <v>11699</v>
      </c>
      <c r="S95" s="10">
        <v>647</v>
      </c>
      <c r="T95">
        <v>57</v>
      </c>
      <c r="U95">
        <v>239</v>
      </c>
      <c r="V95">
        <v>775</v>
      </c>
      <c r="W95" s="66">
        <v>1816</v>
      </c>
      <c r="X95" s="7">
        <v>724</v>
      </c>
      <c r="Y95">
        <v>604</v>
      </c>
      <c r="Z95">
        <v>111</v>
      </c>
      <c r="AA95"/>
      <c r="AB95"/>
      <c r="AC95"/>
      <c r="AD95"/>
      <c r="AE95"/>
    </row>
    <row r="96" spans="1:31" ht="15">
      <c r="A96" s="397">
        <v>607</v>
      </c>
      <c r="B96" s="397" t="s">
        <v>972</v>
      </c>
      <c r="C96" s="406">
        <v>25146</v>
      </c>
      <c r="D96" s="354">
        <f t="shared" si="70"/>
        <v>36</v>
      </c>
      <c r="E96" s="353">
        <f t="shared" si="62"/>
        <v>1.0140845070422535</v>
      </c>
      <c r="F96" s="354">
        <f t="shared" si="71"/>
        <v>139</v>
      </c>
      <c r="G96" s="353">
        <f t="shared" si="63"/>
        <v>3.915492957746479</v>
      </c>
      <c r="H96" s="354">
        <f t="shared" si="72"/>
        <v>418</v>
      </c>
      <c r="I96" s="353">
        <f t="shared" si="64"/>
        <v>11.774647887323944</v>
      </c>
      <c r="J96" s="354">
        <f t="shared" si="73"/>
        <v>1429</v>
      </c>
      <c r="K96" s="353">
        <f t="shared" si="65"/>
        <v>40.25352112676056</v>
      </c>
      <c r="L96" s="354">
        <f t="shared" si="74"/>
        <v>700</v>
      </c>
      <c r="M96" s="353">
        <f t="shared" si="66"/>
        <v>19.718309859154928</v>
      </c>
      <c r="N96" s="354">
        <f t="shared" si="75"/>
        <v>709</v>
      </c>
      <c r="O96" s="353">
        <f t="shared" si="67"/>
        <v>19.971830985915492</v>
      </c>
      <c r="P96" s="354">
        <f t="shared" si="76"/>
        <v>119</v>
      </c>
      <c r="Q96" s="353">
        <f t="shared" si="68"/>
        <v>3.352112676056338</v>
      </c>
      <c r="R96" s="406">
        <f t="shared" si="77"/>
        <v>3550</v>
      </c>
      <c r="S96" s="10">
        <v>649</v>
      </c>
      <c r="T96">
        <v>127</v>
      </c>
      <c r="U96">
        <v>488</v>
      </c>
      <c r="V96">
        <v>1541</v>
      </c>
      <c r="W96" s="66">
        <v>4410</v>
      </c>
      <c r="X96" s="7">
        <v>1770</v>
      </c>
      <c r="Y96">
        <v>1736</v>
      </c>
      <c r="Z96">
        <v>347</v>
      </c>
      <c r="AA96"/>
      <c r="AB96"/>
      <c r="AC96"/>
      <c r="AD96"/>
      <c r="AE96"/>
    </row>
    <row r="97" spans="1:31" ht="15">
      <c r="A97" s="397">
        <v>615</v>
      </c>
      <c r="B97" s="397" t="s">
        <v>973</v>
      </c>
      <c r="C97" s="406">
        <v>145242</v>
      </c>
      <c r="D97" s="354">
        <f t="shared" si="70"/>
        <v>379</v>
      </c>
      <c r="E97" s="353">
        <f t="shared" si="62"/>
        <v>1.4107574911595013</v>
      </c>
      <c r="F97" s="354">
        <f t="shared" si="71"/>
        <v>1358</v>
      </c>
      <c r="G97" s="353">
        <f t="shared" si="63"/>
        <v>5.0549041503815371</v>
      </c>
      <c r="H97" s="354">
        <f t="shared" si="72"/>
        <v>3037</v>
      </c>
      <c r="I97" s="353">
        <f t="shared" si="64"/>
        <v>11.304671505676531</v>
      </c>
      <c r="J97" s="354">
        <f t="shared" si="73"/>
        <v>11698</v>
      </c>
      <c r="K97" s="353">
        <f t="shared" si="65"/>
        <v>43.543644146659219</v>
      </c>
      <c r="L97" s="354">
        <f t="shared" si="74"/>
        <v>5108</v>
      </c>
      <c r="M97" s="353">
        <f t="shared" si="66"/>
        <v>19.01358645077238</v>
      </c>
      <c r="N97" s="354">
        <f t="shared" si="75"/>
        <v>4426</v>
      </c>
      <c r="O97" s="353">
        <f t="shared" si="67"/>
        <v>16.474967429741298</v>
      </c>
      <c r="P97" s="354">
        <f t="shared" si="76"/>
        <v>859</v>
      </c>
      <c r="Q97" s="353">
        <f t="shared" si="68"/>
        <v>3.1974688256095294</v>
      </c>
      <c r="R97" s="406">
        <f t="shared" si="77"/>
        <v>26865</v>
      </c>
      <c r="S97" s="10">
        <v>652</v>
      </c>
      <c r="T97">
        <v>49</v>
      </c>
      <c r="U97">
        <v>249</v>
      </c>
      <c r="V97">
        <v>883</v>
      </c>
      <c r="W97" s="66">
        <v>2039</v>
      </c>
      <c r="X97" s="7">
        <v>796</v>
      </c>
      <c r="Y97">
        <v>759</v>
      </c>
      <c r="Z97">
        <v>199</v>
      </c>
      <c r="AA97"/>
      <c r="AB97"/>
      <c r="AC97"/>
      <c r="AD97"/>
      <c r="AE97"/>
    </row>
    <row r="98" spans="1:31" ht="15">
      <c r="A98" s="397">
        <v>649</v>
      </c>
      <c r="B98" s="397" t="s">
        <v>974</v>
      </c>
      <c r="C98" s="406">
        <v>16056</v>
      </c>
      <c r="D98" s="354">
        <f t="shared" si="70"/>
        <v>127</v>
      </c>
      <c r="E98" s="353">
        <f t="shared" si="62"/>
        <v>1.2189269603608792</v>
      </c>
      <c r="F98" s="354">
        <f t="shared" si="71"/>
        <v>488</v>
      </c>
      <c r="G98" s="353">
        <f t="shared" si="63"/>
        <v>4.6837508398118821</v>
      </c>
      <c r="H98" s="354">
        <f t="shared" si="72"/>
        <v>1541</v>
      </c>
      <c r="I98" s="353">
        <f t="shared" si="64"/>
        <v>14.790286975717439</v>
      </c>
      <c r="J98" s="354">
        <f t="shared" si="73"/>
        <v>4410</v>
      </c>
      <c r="K98" s="353">
        <f t="shared" si="65"/>
        <v>42.326518859775405</v>
      </c>
      <c r="L98" s="354">
        <f t="shared" si="74"/>
        <v>1770</v>
      </c>
      <c r="M98" s="353">
        <f t="shared" si="66"/>
        <v>16.988194644399655</v>
      </c>
      <c r="N98" s="354">
        <f t="shared" si="75"/>
        <v>1736</v>
      </c>
      <c r="O98" s="353">
        <f t="shared" si="67"/>
        <v>16.661867741625876</v>
      </c>
      <c r="P98" s="354">
        <f t="shared" si="76"/>
        <v>347</v>
      </c>
      <c r="Q98" s="353">
        <f t="shared" si="68"/>
        <v>3.3304539783088587</v>
      </c>
      <c r="R98" s="406">
        <f t="shared" si="77"/>
        <v>10419</v>
      </c>
      <c r="S98" s="10">
        <v>656</v>
      </c>
      <c r="T98">
        <v>93</v>
      </c>
      <c r="U98">
        <v>372</v>
      </c>
      <c r="V98">
        <v>924</v>
      </c>
      <c r="W98" s="66">
        <v>2841</v>
      </c>
      <c r="X98" s="7">
        <v>1264</v>
      </c>
      <c r="Y98">
        <v>1095</v>
      </c>
      <c r="Z98">
        <v>199</v>
      </c>
      <c r="AA98"/>
      <c r="AB98"/>
      <c r="AC98"/>
      <c r="AD98"/>
      <c r="AE98"/>
    </row>
    <row r="99" spans="1:31" ht="15">
      <c r="A99" s="397">
        <v>652</v>
      </c>
      <c r="B99" s="397" t="s">
        <v>193</v>
      </c>
      <c r="C99" s="406">
        <v>5981</v>
      </c>
      <c r="D99" s="354">
        <f t="shared" si="70"/>
        <v>49</v>
      </c>
      <c r="E99" s="353">
        <f t="shared" si="62"/>
        <v>0.98512263771612396</v>
      </c>
      <c r="F99" s="354">
        <f t="shared" si="71"/>
        <v>249</v>
      </c>
      <c r="G99" s="353">
        <f t="shared" si="63"/>
        <v>5.0060313630880575</v>
      </c>
      <c r="H99" s="354">
        <f t="shared" si="72"/>
        <v>883</v>
      </c>
      <c r="I99" s="353">
        <f t="shared" si="64"/>
        <v>17.752312022517089</v>
      </c>
      <c r="J99" s="354">
        <f t="shared" si="73"/>
        <v>2039</v>
      </c>
      <c r="K99" s="353">
        <f t="shared" si="65"/>
        <v>40.99316445516687</v>
      </c>
      <c r="L99" s="354">
        <f t="shared" si="74"/>
        <v>796</v>
      </c>
      <c r="M99" s="353">
        <f t="shared" si="66"/>
        <v>16.003216726980298</v>
      </c>
      <c r="N99" s="354">
        <f t="shared" si="75"/>
        <v>759</v>
      </c>
      <c r="O99" s="353">
        <f t="shared" si="67"/>
        <v>15.259348612786489</v>
      </c>
      <c r="P99" s="354">
        <f t="shared" si="76"/>
        <v>199</v>
      </c>
      <c r="Q99" s="353">
        <f t="shared" si="68"/>
        <v>4.0008041817450746</v>
      </c>
      <c r="R99" s="406">
        <f t="shared" si="77"/>
        <v>4974</v>
      </c>
      <c r="S99" s="10">
        <v>658</v>
      </c>
      <c r="T99">
        <v>23</v>
      </c>
      <c r="U99">
        <v>88</v>
      </c>
      <c r="V99">
        <v>332</v>
      </c>
      <c r="W99" s="66">
        <v>848</v>
      </c>
      <c r="X99" s="7">
        <v>300</v>
      </c>
      <c r="Y99">
        <v>214</v>
      </c>
      <c r="Z99">
        <v>30</v>
      </c>
      <c r="AA99"/>
      <c r="AB99"/>
      <c r="AC99"/>
      <c r="AD99"/>
      <c r="AE99"/>
    </row>
    <row r="100" spans="1:31" ht="15">
      <c r="A100" s="397">
        <v>660</v>
      </c>
      <c r="B100" s="397" t="s">
        <v>975</v>
      </c>
      <c r="C100" s="406">
        <v>13327</v>
      </c>
      <c r="D100" s="354">
        <f t="shared" si="70"/>
        <v>159</v>
      </c>
      <c r="E100" s="353">
        <f t="shared" si="62"/>
        <v>1.5516736605835855</v>
      </c>
      <c r="F100" s="354">
        <f t="shared" si="71"/>
        <v>618</v>
      </c>
      <c r="G100" s="353">
        <f t="shared" si="63"/>
        <v>6.0310334732116715</v>
      </c>
      <c r="H100" s="354">
        <f t="shared" si="72"/>
        <v>1722</v>
      </c>
      <c r="I100" s="353">
        <f t="shared" si="64"/>
        <v>16.804918512735433</v>
      </c>
      <c r="J100" s="354">
        <f t="shared" si="73"/>
        <v>4403</v>
      </c>
      <c r="K100" s="353">
        <f t="shared" si="65"/>
        <v>42.968673758173125</v>
      </c>
      <c r="L100" s="354">
        <f t="shared" si="74"/>
        <v>1737</v>
      </c>
      <c r="M100" s="353">
        <f t="shared" si="66"/>
        <v>16.951302820337659</v>
      </c>
      <c r="N100" s="354">
        <f t="shared" si="75"/>
        <v>1329</v>
      </c>
      <c r="O100" s="353">
        <f t="shared" si="67"/>
        <v>12.96964965355714</v>
      </c>
      <c r="P100" s="354">
        <f t="shared" si="76"/>
        <v>279</v>
      </c>
      <c r="Q100" s="353">
        <f t="shared" si="68"/>
        <v>2.7227481214013856</v>
      </c>
      <c r="R100" s="406">
        <f t="shared" si="77"/>
        <v>10247</v>
      </c>
      <c r="S100" s="10">
        <v>659</v>
      </c>
      <c r="T100">
        <v>337</v>
      </c>
      <c r="U100">
        <v>1398</v>
      </c>
      <c r="V100">
        <v>4471</v>
      </c>
      <c r="W100" s="66">
        <v>9475</v>
      </c>
      <c r="X100" s="7">
        <v>2666</v>
      </c>
      <c r="Y100">
        <v>1851</v>
      </c>
      <c r="Z100">
        <v>421</v>
      </c>
      <c r="AA100"/>
      <c r="AB100"/>
      <c r="AC100"/>
      <c r="AD100"/>
      <c r="AE100"/>
    </row>
    <row r="101" spans="1:31" ht="15">
      <c r="A101" s="397">
        <v>667</v>
      </c>
      <c r="B101" s="397" t="s">
        <v>209</v>
      </c>
      <c r="C101" s="406">
        <v>15906</v>
      </c>
      <c r="D101" s="354">
        <f t="shared" si="70"/>
        <v>145</v>
      </c>
      <c r="E101" s="353">
        <f t="shared" si="62"/>
        <v>1.5039933616844727</v>
      </c>
      <c r="F101" s="354">
        <f t="shared" si="71"/>
        <v>478</v>
      </c>
      <c r="G101" s="353">
        <f t="shared" si="63"/>
        <v>4.957991909552951</v>
      </c>
      <c r="H101" s="354">
        <f t="shared" si="72"/>
        <v>1273</v>
      </c>
      <c r="I101" s="353">
        <f t="shared" si="64"/>
        <v>13.204024478788506</v>
      </c>
      <c r="J101" s="354">
        <f t="shared" si="73"/>
        <v>4110</v>
      </c>
      <c r="K101" s="353">
        <f t="shared" si="65"/>
        <v>42.630432527746088</v>
      </c>
      <c r="L101" s="354">
        <f t="shared" si="74"/>
        <v>1668</v>
      </c>
      <c r="M101" s="353">
        <f t="shared" si="66"/>
        <v>17.301109843377244</v>
      </c>
      <c r="N101" s="354">
        <f t="shared" si="75"/>
        <v>1562</v>
      </c>
      <c r="O101" s="353">
        <f t="shared" si="67"/>
        <v>16.201638834145836</v>
      </c>
      <c r="P101" s="354">
        <f t="shared" si="76"/>
        <v>405</v>
      </c>
      <c r="Q101" s="353">
        <f t="shared" si="68"/>
        <v>4.200809044704906</v>
      </c>
      <c r="R101" s="406">
        <f t="shared" si="77"/>
        <v>9641</v>
      </c>
      <c r="S101" s="10">
        <v>660</v>
      </c>
      <c r="T101">
        <v>159</v>
      </c>
      <c r="U101">
        <v>618</v>
      </c>
      <c r="V101">
        <v>1722</v>
      </c>
      <c r="W101" s="66">
        <v>4403</v>
      </c>
      <c r="X101" s="7">
        <v>1737</v>
      </c>
      <c r="Y101">
        <v>1329</v>
      </c>
      <c r="Z101">
        <v>279</v>
      </c>
      <c r="AA101"/>
      <c r="AB101"/>
      <c r="AC101"/>
      <c r="AD101"/>
      <c r="AE101"/>
    </row>
    <row r="102" spans="1:31" ht="15">
      <c r="A102" s="397">
        <v>674</v>
      </c>
      <c r="B102" s="397" t="s">
        <v>213</v>
      </c>
      <c r="C102" s="406">
        <v>22818</v>
      </c>
      <c r="D102" s="354">
        <f t="shared" si="70"/>
        <v>102</v>
      </c>
      <c r="E102" s="353">
        <f t="shared" si="62"/>
        <v>0.8859550073829584</v>
      </c>
      <c r="F102" s="354">
        <f t="shared" si="71"/>
        <v>479</v>
      </c>
      <c r="G102" s="353">
        <f t="shared" si="63"/>
        <v>4.1605142013376186</v>
      </c>
      <c r="H102" s="354">
        <f t="shared" si="72"/>
        <v>1481</v>
      </c>
      <c r="I102" s="353">
        <f t="shared" si="64"/>
        <v>12.863719273864326</v>
      </c>
      <c r="J102" s="354">
        <f t="shared" si="73"/>
        <v>4924</v>
      </c>
      <c r="K102" s="353">
        <f t="shared" si="65"/>
        <v>42.769043689742034</v>
      </c>
      <c r="L102" s="354">
        <f t="shared" si="74"/>
        <v>2305</v>
      </c>
      <c r="M102" s="353">
        <f t="shared" si="66"/>
        <v>20.020846000173716</v>
      </c>
      <c r="N102" s="354">
        <f t="shared" si="75"/>
        <v>1844</v>
      </c>
      <c r="O102" s="353">
        <f t="shared" si="67"/>
        <v>16.016676800138974</v>
      </c>
      <c r="P102" s="354">
        <f t="shared" si="76"/>
        <v>378</v>
      </c>
      <c r="Q102" s="353">
        <f t="shared" si="68"/>
        <v>3.2832450273603748</v>
      </c>
      <c r="R102" s="406">
        <f t="shared" si="77"/>
        <v>11513</v>
      </c>
      <c r="S102" s="10">
        <v>664</v>
      </c>
      <c r="T102">
        <v>126</v>
      </c>
      <c r="U102">
        <v>459</v>
      </c>
      <c r="V102">
        <v>1376</v>
      </c>
      <c r="W102" s="66">
        <v>4020</v>
      </c>
      <c r="X102" s="7">
        <v>1703</v>
      </c>
      <c r="Y102">
        <v>1238</v>
      </c>
      <c r="Z102">
        <v>201</v>
      </c>
      <c r="AA102"/>
      <c r="AB102"/>
      <c r="AC102"/>
      <c r="AD102"/>
      <c r="AE102"/>
    </row>
    <row r="103" spans="1:31" ht="15">
      <c r="A103" s="397">
        <v>697</v>
      </c>
      <c r="B103" s="397" t="s">
        <v>223</v>
      </c>
      <c r="C103" s="406">
        <v>37173</v>
      </c>
      <c r="D103" s="354">
        <f t="shared" si="70"/>
        <v>229</v>
      </c>
      <c r="E103" s="353">
        <f t="shared" si="62"/>
        <v>1.5224039356468555</v>
      </c>
      <c r="F103" s="354">
        <f t="shared" si="71"/>
        <v>1026</v>
      </c>
      <c r="G103" s="353">
        <f t="shared" si="63"/>
        <v>6.8209014758675703</v>
      </c>
      <c r="H103" s="354">
        <f t="shared" si="72"/>
        <v>2519</v>
      </c>
      <c r="I103" s="353">
        <f t="shared" si="64"/>
        <v>16.746443292115408</v>
      </c>
      <c r="J103" s="354">
        <f t="shared" si="73"/>
        <v>6288</v>
      </c>
      <c r="K103" s="353">
        <f t="shared" si="65"/>
        <v>41.802951735141605</v>
      </c>
      <c r="L103" s="354">
        <f t="shared" si="74"/>
        <v>2643</v>
      </c>
      <c r="M103" s="353">
        <f t="shared" si="66"/>
        <v>17.57080175508576</v>
      </c>
      <c r="N103" s="354">
        <f t="shared" si="75"/>
        <v>1959</v>
      </c>
      <c r="O103" s="353">
        <f t="shared" si="67"/>
        <v>13.023534104507378</v>
      </c>
      <c r="P103" s="354">
        <f t="shared" si="76"/>
        <v>378</v>
      </c>
      <c r="Q103" s="353">
        <f t="shared" si="68"/>
        <v>2.5129637016354209</v>
      </c>
      <c r="R103" s="406">
        <f t="shared" si="77"/>
        <v>15042</v>
      </c>
      <c r="S103" s="10">
        <v>665</v>
      </c>
      <c r="T103">
        <v>532</v>
      </c>
      <c r="U103">
        <v>1934</v>
      </c>
      <c r="V103">
        <v>6299</v>
      </c>
      <c r="W103" s="66">
        <v>13609</v>
      </c>
      <c r="X103" s="7">
        <v>4431</v>
      </c>
      <c r="Y103">
        <v>3065</v>
      </c>
      <c r="Z103">
        <v>744</v>
      </c>
      <c r="AA103"/>
      <c r="AB103"/>
      <c r="AC103"/>
      <c r="AD103"/>
      <c r="AE103"/>
    </row>
    <row r="104" spans="1:31" ht="15">
      <c r="A104" s="397">
        <v>756</v>
      </c>
      <c r="B104" s="397" t="s">
        <v>228</v>
      </c>
      <c r="C104" s="406">
        <v>37193</v>
      </c>
      <c r="D104" s="354">
        <f t="shared" si="70"/>
        <v>348</v>
      </c>
      <c r="E104" s="353">
        <f t="shared" si="62"/>
        <v>1.5094994361065326</v>
      </c>
      <c r="F104" s="354">
        <f t="shared" si="71"/>
        <v>1274</v>
      </c>
      <c r="G104" s="353">
        <f t="shared" si="63"/>
        <v>5.5261559816083983</v>
      </c>
      <c r="H104" s="354">
        <f t="shared" si="72"/>
        <v>3309</v>
      </c>
      <c r="I104" s="353">
        <f t="shared" si="64"/>
        <v>14.35325756918539</v>
      </c>
      <c r="J104" s="354">
        <f t="shared" si="73"/>
        <v>9889</v>
      </c>
      <c r="K104" s="353">
        <f t="shared" si="65"/>
        <v>42.894942309360637</v>
      </c>
      <c r="L104" s="354">
        <f t="shared" si="74"/>
        <v>3945</v>
      </c>
      <c r="M104" s="353">
        <f t="shared" si="66"/>
        <v>17.111997917931813</v>
      </c>
      <c r="N104" s="354">
        <f t="shared" si="75"/>
        <v>3575</v>
      </c>
      <c r="O104" s="353">
        <f t="shared" si="67"/>
        <v>15.507070356554179</v>
      </c>
      <c r="P104" s="354">
        <f t="shared" si="76"/>
        <v>714</v>
      </c>
      <c r="Q104" s="353">
        <f t="shared" si="68"/>
        <v>3.0970764292530579</v>
      </c>
      <c r="R104" s="406">
        <f t="shared" si="77"/>
        <v>23054</v>
      </c>
      <c r="S104" s="10">
        <v>667</v>
      </c>
      <c r="T104">
        <v>145</v>
      </c>
      <c r="U104">
        <v>478</v>
      </c>
      <c r="V104">
        <v>1273</v>
      </c>
      <c r="W104" s="66">
        <v>4110</v>
      </c>
      <c r="X104" s="7">
        <v>1668</v>
      </c>
      <c r="Y104">
        <v>1562</v>
      </c>
      <c r="Z104">
        <v>405</v>
      </c>
      <c r="AA104"/>
      <c r="AB104"/>
      <c r="AC104"/>
      <c r="AD104"/>
      <c r="AE104"/>
    </row>
    <row r="105" spans="1:31">
      <c r="A105" s="19">
        <v>8</v>
      </c>
      <c r="B105" s="69" t="s">
        <v>398</v>
      </c>
      <c r="C105" s="72">
        <v>376280</v>
      </c>
      <c r="D105" s="71">
        <f>SUM(D106:D128)</f>
        <v>2288</v>
      </c>
      <c r="E105" s="81">
        <f t="shared" si="62"/>
        <v>1.0877574985380882</v>
      </c>
      <c r="F105" s="71">
        <f t="shared" ref="F105:P105" si="78">SUM(F106:F128)</f>
        <v>9784</v>
      </c>
      <c r="G105" s="81">
        <f t="shared" si="63"/>
        <v>4.6514944780142722</v>
      </c>
      <c r="H105" s="71">
        <f t="shared" si="78"/>
        <v>28876</v>
      </c>
      <c r="I105" s="81">
        <f t="shared" si="64"/>
        <v>13.728184234172131</v>
      </c>
      <c r="J105" s="71">
        <f t="shared" si="78"/>
        <v>86533</v>
      </c>
      <c r="K105" s="81">
        <f t="shared" si="65"/>
        <v>41.139387946239673</v>
      </c>
      <c r="L105" s="71">
        <f t="shared" si="78"/>
        <v>39403</v>
      </c>
      <c r="M105" s="81">
        <f t="shared" si="66"/>
        <v>18.732914648119007</v>
      </c>
      <c r="N105" s="71">
        <f t="shared" si="78"/>
        <v>36743</v>
      </c>
      <c r="O105" s="82">
        <f t="shared" si="67"/>
        <v>17.468301472371053</v>
      </c>
      <c r="P105" s="71">
        <f t="shared" si="78"/>
        <v>6714</v>
      </c>
      <c r="Q105" s="82">
        <f t="shared" si="68"/>
        <v>3.191959722545771</v>
      </c>
      <c r="R105" s="295">
        <f>SUM(R106:R128)</f>
        <v>210341</v>
      </c>
      <c r="S105" s="10">
        <v>670</v>
      </c>
      <c r="T105">
        <v>161</v>
      </c>
      <c r="U105">
        <v>677</v>
      </c>
      <c r="V105">
        <v>2034</v>
      </c>
      <c r="W105" s="66">
        <v>5647</v>
      </c>
      <c r="X105" s="7">
        <v>2440</v>
      </c>
      <c r="Y105">
        <v>2135</v>
      </c>
      <c r="Z105">
        <v>386</v>
      </c>
      <c r="AA105"/>
      <c r="AB105"/>
      <c r="AC105"/>
      <c r="AD105"/>
      <c r="AE105"/>
    </row>
    <row r="106" spans="1:31" ht="15">
      <c r="A106" s="388">
        <v>30</v>
      </c>
      <c r="B106" s="397" t="s">
        <v>14</v>
      </c>
      <c r="C106" s="406">
        <v>31768</v>
      </c>
      <c r="D106" s="354">
        <f t="shared" ref="D106:D128" si="79">VLOOKUP(A106,$S$7:$Y$131,2,0)</f>
        <v>88</v>
      </c>
      <c r="E106" s="353">
        <f t="shared" si="62"/>
        <v>0.95475751329065861</v>
      </c>
      <c r="F106" s="354">
        <f t="shared" ref="F106:F128" si="80">VLOOKUP(A106,$S$7:$Y$131,3,0)</f>
        <v>379</v>
      </c>
      <c r="G106" s="353">
        <f t="shared" si="63"/>
        <v>4.1119670174677232</v>
      </c>
      <c r="H106" s="354">
        <f t="shared" ref="H106:H128" si="81">VLOOKUP(A106,$S$7:$Y$131,4,0)</f>
        <v>1002</v>
      </c>
      <c r="I106" s="353">
        <f t="shared" si="64"/>
        <v>10.871216230877726</v>
      </c>
      <c r="J106" s="354">
        <f t="shared" ref="J106:J128" si="82">VLOOKUP(A106,$S$7:$Y$131,5,0)</f>
        <v>3504</v>
      </c>
      <c r="K106" s="353">
        <f t="shared" si="65"/>
        <v>38.016708256482588</v>
      </c>
      <c r="L106" s="354">
        <f t="shared" ref="L106:L128" si="83">VLOOKUP(A106,$S$7:$Y$131,6,0)</f>
        <v>1957</v>
      </c>
      <c r="M106" s="353">
        <f t="shared" si="66"/>
        <v>21.232505153520666</v>
      </c>
      <c r="N106" s="354">
        <f t="shared" ref="N106:N128" si="84">VLOOKUP(A106,$S$7:$Y$131,7,0)</f>
        <v>1915</v>
      </c>
      <c r="O106" s="353">
        <f t="shared" si="67"/>
        <v>20.776825431268307</v>
      </c>
      <c r="P106" s="354">
        <f t="shared" ref="P106:P128" si="85">VLOOKUP(A106,$S$7:$Z$131,8,0)</f>
        <v>372</v>
      </c>
      <c r="Q106" s="353">
        <f t="shared" si="68"/>
        <v>4.0360203970923294</v>
      </c>
      <c r="R106" s="406">
        <f t="shared" ref="R106:R128" si="86">(D106+F106+H106+J106+L106+N106+P106)</f>
        <v>9217</v>
      </c>
      <c r="S106" s="10">
        <v>674</v>
      </c>
      <c r="T106">
        <v>102</v>
      </c>
      <c r="U106">
        <v>479</v>
      </c>
      <c r="V106">
        <v>1481</v>
      </c>
      <c r="W106" s="66">
        <v>4924</v>
      </c>
      <c r="X106" s="7">
        <v>2305</v>
      </c>
      <c r="Y106">
        <v>1844</v>
      </c>
      <c r="Z106">
        <v>378</v>
      </c>
      <c r="AA106"/>
      <c r="AB106"/>
      <c r="AC106"/>
      <c r="AD106"/>
      <c r="AE106"/>
    </row>
    <row r="107" spans="1:31" ht="15">
      <c r="A107" s="388">
        <v>34</v>
      </c>
      <c r="B107" s="397" t="s">
        <v>18</v>
      </c>
      <c r="C107" s="406">
        <v>44885</v>
      </c>
      <c r="D107" s="354">
        <f t="shared" si="79"/>
        <v>275</v>
      </c>
      <c r="E107" s="353">
        <f t="shared" si="62"/>
        <v>0.97885669537979647</v>
      </c>
      <c r="F107" s="354">
        <f t="shared" si="80"/>
        <v>1306</v>
      </c>
      <c r="G107" s="353">
        <f t="shared" si="63"/>
        <v>4.64867943333096</v>
      </c>
      <c r="H107" s="354">
        <f t="shared" si="81"/>
        <v>3936</v>
      </c>
      <c r="I107" s="353">
        <f t="shared" si="64"/>
        <v>14.010108920054105</v>
      </c>
      <c r="J107" s="354">
        <f t="shared" si="82"/>
        <v>12004</v>
      </c>
      <c r="K107" s="353">
        <f t="shared" si="65"/>
        <v>42.727984623051185</v>
      </c>
      <c r="L107" s="354">
        <f t="shared" si="83"/>
        <v>5239</v>
      </c>
      <c r="M107" s="353">
        <f t="shared" si="66"/>
        <v>18.648109916708194</v>
      </c>
      <c r="N107" s="354">
        <f t="shared" si="84"/>
        <v>4631</v>
      </c>
      <c r="O107" s="353">
        <f t="shared" si="67"/>
        <v>16.48394675019577</v>
      </c>
      <c r="P107" s="354">
        <f t="shared" si="85"/>
        <v>703</v>
      </c>
      <c r="Q107" s="353">
        <f t="shared" si="68"/>
        <v>2.5023136612799886</v>
      </c>
      <c r="R107" s="406">
        <f t="shared" si="86"/>
        <v>28094</v>
      </c>
      <c r="S107" s="10">
        <v>679</v>
      </c>
      <c r="T107">
        <v>123</v>
      </c>
      <c r="U107">
        <v>440</v>
      </c>
      <c r="V107">
        <v>1508</v>
      </c>
      <c r="W107" s="66">
        <v>4721</v>
      </c>
      <c r="X107" s="7">
        <v>2496</v>
      </c>
      <c r="Y107">
        <v>2930</v>
      </c>
      <c r="Z107">
        <v>563</v>
      </c>
      <c r="AA107"/>
      <c r="AB107"/>
      <c r="AC107"/>
      <c r="AD107"/>
      <c r="AE107"/>
    </row>
    <row r="108" spans="1:31" ht="15">
      <c r="A108" s="388">
        <v>36</v>
      </c>
      <c r="B108" s="397" t="s">
        <v>20</v>
      </c>
      <c r="C108" s="406">
        <v>5932</v>
      </c>
      <c r="D108" s="354">
        <f t="shared" si="79"/>
        <v>49</v>
      </c>
      <c r="E108" s="353">
        <f t="shared" si="62"/>
        <v>1.9125683060109291</v>
      </c>
      <c r="F108" s="354">
        <f t="shared" si="80"/>
        <v>135</v>
      </c>
      <c r="G108" s="353">
        <f t="shared" si="63"/>
        <v>5.269320843091335</v>
      </c>
      <c r="H108" s="354">
        <f t="shared" si="81"/>
        <v>348</v>
      </c>
      <c r="I108" s="353">
        <f t="shared" si="64"/>
        <v>13.583138173302109</v>
      </c>
      <c r="J108" s="354">
        <f t="shared" si="82"/>
        <v>942</v>
      </c>
      <c r="K108" s="353">
        <f t="shared" si="65"/>
        <v>36.768149882903984</v>
      </c>
      <c r="L108" s="354">
        <f t="shared" si="83"/>
        <v>444</v>
      </c>
      <c r="M108" s="353">
        <f t="shared" si="66"/>
        <v>17.330210772833723</v>
      </c>
      <c r="N108" s="354">
        <f t="shared" si="84"/>
        <v>539</v>
      </c>
      <c r="O108" s="353">
        <f t="shared" si="67"/>
        <v>21.038251366120221</v>
      </c>
      <c r="P108" s="354">
        <f t="shared" si="85"/>
        <v>105</v>
      </c>
      <c r="Q108" s="353">
        <f t="shared" si="68"/>
        <v>4.0983606557377046</v>
      </c>
      <c r="R108" s="406">
        <f t="shared" si="86"/>
        <v>2562</v>
      </c>
      <c r="S108" s="10">
        <v>686</v>
      </c>
      <c r="T108">
        <v>155</v>
      </c>
      <c r="U108">
        <v>803</v>
      </c>
      <c r="V108">
        <v>2313</v>
      </c>
      <c r="W108" s="66">
        <v>7340</v>
      </c>
      <c r="X108" s="7">
        <v>2809</v>
      </c>
      <c r="Y108">
        <v>2219</v>
      </c>
      <c r="Z108">
        <v>403</v>
      </c>
      <c r="AA108"/>
      <c r="AB108"/>
      <c r="AC108"/>
      <c r="AD108"/>
      <c r="AE108"/>
    </row>
    <row r="109" spans="1:31" ht="15">
      <c r="A109" s="388">
        <v>91</v>
      </c>
      <c r="B109" s="397" t="s">
        <v>47</v>
      </c>
      <c r="C109" s="406">
        <v>10444</v>
      </c>
      <c r="D109" s="354">
        <f t="shared" si="79"/>
        <v>61</v>
      </c>
      <c r="E109" s="353">
        <f t="shared" si="62"/>
        <v>0.97459658092347023</v>
      </c>
      <c r="F109" s="354">
        <f t="shared" si="80"/>
        <v>313</v>
      </c>
      <c r="G109" s="353">
        <f t="shared" si="63"/>
        <v>5.0007988496564941</v>
      </c>
      <c r="H109" s="354">
        <f t="shared" si="81"/>
        <v>922</v>
      </c>
      <c r="I109" s="353">
        <f t="shared" si="64"/>
        <v>14.730787665761301</v>
      </c>
      <c r="J109" s="354">
        <f t="shared" si="82"/>
        <v>2632</v>
      </c>
      <c r="K109" s="353">
        <f t="shared" si="65"/>
        <v>42.051445917878254</v>
      </c>
      <c r="L109" s="354">
        <f t="shared" si="83"/>
        <v>1130</v>
      </c>
      <c r="M109" s="353">
        <f t="shared" si="66"/>
        <v>18.054002236779038</v>
      </c>
      <c r="N109" s="354">
        <f t="shared" si="84"/>
        <v>1039</v>
      </c>
      <c r="O109" s="353">
        <f t="shared" si="67"/>
        <v>16.600095861958781</v>
      </c>
      <c r="P109" s="354">
        <f t="shared" si="85"/>
        <v>162</v>
      </c>
      <c r="Q109" s="353">
        <f t="shared" si="68"/>
        <v>2.5882728870426588</v>
      </c>
      <c r="R109" s="406">
        <f t="shared" si="86"/>
        <v>6259</v>
      </c>
      <c r="S109" s="10">
        <v>690</v>
      </c>
      <c r="T109">
        <v>55</v>
      </c>
      <c r="U109">
        <v>232</v>
      </c>
      <c r="V109">
        <v>797</v>
      </c>
      <c r="W109" s="66">
        <v>2425</v>
      </c>
      <c r="X109" s="7">
        <v>1267</v>
      </c>
      <c r="Y109">
        <v>1167</v>
      </c>
      <c r="Z109">
        <v>231</v>
      </c>
      <c r="AA109"/>
      <c r="AB109"/>
      <c r="AC109"/>
      <c r="AD109"/>
      <c r="AE109"/>
    </row>
    <row r="110" spans="1:31" ht="15">
      <c r="A110" s="388">
        <v>93</v>
      </c>
      <c r="B110" s="397" t="s">
        <v>49</v>
      </c>
      <c r="C110" s="406">
        <v>16143</v>
      </c>
      <c r="D110" s="354">
        <f t="shared" si="79"/>
        <v>208</v>
      </c>
      <c r="E110" s="353">
        <f t="shared" si="62"/>
        <v>1.4936090765474652</v>
      </c>
      <c r="F110" s="354">
        <f t="shared" si="80"/>
        <v>781</v>
      </c>
      <c r="G110" s="353">
        <f t="shared" si="63"/>
        <v>5.6082148499210112</v>
      </c>
      <c r="H110" s="354">
        <f t="shared" si="81"/>
        <v>2228</v>
      </c>
      <c r="I110" s="353">
        <f t="shared" si="64"/>
        <v>15.998851069941116</v>
      </c>
      <c r="J110" s="354">
        <f t="shared" si="82"/>
        <v>6279</v>
      </c>
      <c r="K110" s="353">
        <f t="shared" si="65"/>
        <v>45.0883239982766</v>
      </c>
      <c r="L110" s="354">
        <f t="shared" si="83"/>
        <v>2437</v>
      </c>
      <c r="M110" s="353">
        <f t="shared" si="66"/>
        <v>17.499640959356601</v>
      </c>
      <c r="N110" s="354">
        <f t="shared" si="84"/>
        <v>1724</v>
      </c>
      <c r="O110" s="353">
        <f t="shared" si="67"/>
        <v>12.379721384460721</v>
      </c>
      <c r="P110" s="354">
        <f t="shared" si="85"/>
        <v>269</v>
      </c>
      <c r="Q110" s="353">
        <f t="shared" si="68"/>
        <v>1.9316386614964813</v>
      </c>
      <c r="R110" s="406">
        <f t="shared" si="86"/>
        <v>13926</v>
      </c>
      <c r="S110" s="10">
        <v>697</v>
      </c>
      <c r="T110">
        <v>229</v>
      </c>
      <c r="U110">
        <v>1026</v>
      </c>
      <c r="V110">
        <v>2519</v>
      </c>
      <c r="W110" s="66">
        <v>6288</v>
      </c>
      <c r="X110" s="7">
        <v>2643</v>
      </c>
      <c r="Y110">
        <v>1959</v>
      </c>
      <c r="Z110">
        <v>378</v>
      </c>
      <c r="AA110"/>
      <c r="AB110"/>
      <c r="AC110"/>
      <c r="AD110"/>
      <c r="AE110"/>
    </row>
    <row r="111" spans="1:31" ht="15">
      <c r="A111" s="388">
        <v>101</v>
      </c>
      <c r="B111" s="397" t="s">
        <v>976</v>
      </c>
      <c r="C111" s="406">
        <v>26721</v>
      </c>
      <c r="D111" s="354">
        <f t="shared" si="79"/>
        <v>203</v>
      </c>
      <c r="E111" s="353">
        <f t="shared" si="62"/>
        <v>1.0831288016220253</v>
      </c>
      <c r="F111" s="354">
        <f t="shared" si="80"/>
        <v>903</v>
      </c>
      <c r="G111" s="353">
        <f t="shared" si="63"/>
        <v>4.8180557037669409</v>
      </c>
      <c r="H111" s="354">
        <f t="shared" si="81"/>
        <v>2650</v>
      </c>
      <c r="I111" s="353">
        <f t="shared" si="64"/>
        <v>14.139366129548609</v>
      </c>
      <c r="J111" s="354">
        <f t="shared" si="82"/>
        <v>7827</v>
      </c>
      <c r="K111" s="353">
        <f t="shared" si="65"/>
        <v>41.761818375840356</v>
      </c>
      <c r="L111" s="354">
        <f t="shared" si="83"/>
        <v>3535</v>
      </c>
      <c r="M111" s="353">
        <f t="shared" si="66"/>
        <v>18.861380855831822</v>
      </c>
      <c r="N111" s="354">
        <f t="shared" si="84"/>
        <v>3104</v>
      </c>
      <c r="O111" s="353">
        <f t="shared" si="67"/>
        <v>16.561733006082598</v>
      </c>
      <c r="P111" s="354">
        <f t="shared" si="85"/>
        <v>520</v>
      </c>
      <c r="Q111" s="353">
        <f t="shared" si="68"/>
        <v>2.774517127307651</v>
      </c>
      <c r="R111" s="406">
        <f t="shared" si="86"/>
        <v>18742</v>
      </c>
      <c r="S111" s="10">
        <v>736</v>
      </c>
      <c r="T111">
        <v>475</v>
      </c>
      <c r="U111">
        <v>1753</v>
      </c>
      <c r="V111">
        <v>4484</v>
      </c>
      <c r="W111" s="66">
        <v>10911</v>
      </c>
      <c r="X111" s="7">
        <v>3825</v>
      </c>
      <c r="Y111">
        <v>2547</v>
      </c>
      <c r="Z111">
        <v>403</v>
      </c>
      <c r="AA111"/>
      <c r="AB111"/>
      <c r="AC111"/>
      <c r="AD111"/>
      <c r="AE111"/>
    </row>
    <row r="112" spans="1:31" ht="15">
      <c r="A112" s="388">
        <v>145</v>
      </c>
      <c r="B112" s="397" t="s">
        <v>69</v>
      </c>
      <c r="C112" s="406">
        <v>4720</v>
      </c>
      <c r="D112" s="354">
        <f t="shared" si="79"/>
        <v>35</v>
      </c>
      <c r="E112" s="353">
        <f t="shared" si="62"/>
        <v>1.00488084984209</v>
      </c>
      <c r="F112" s="354">
        <f t="shared" si="80"/>
        <v>124</v>
      </c>
      <c r="G112" s="353">
        <f t="shared" si="63"/>
        <v>3.560149296583405</v>
      </c>
      <c r="H112" s="354">
        <f t="shared" si="81"/>
        <v>454</v>
      </c>
      <c r="I112" s="353">
        <f t="shared" si="64"/>
        <v>13.034740166523113</v>
      </c>
      <c r="J112" s="354">
        <f t="shared" si="82"/>
        <v>1385</v>
      </c>
      <c r="K112" s="353">
        <f t="shared" si="65"/>
        <v>39.764570772322713</v>
      </c>
      <c r="L112" s="354">
        <f t="shared" si="83"/>
        <v>692</v>
      </c>
      <c r="M112" s="353">
        <f t="shared" si="66"/>
        <v>19.867929945449326</v>
      </c>
      <c r="N112" s="354">
        <f t="shared" si="84"/>
        <v>698</v>
      </c>
      <c r="O112" s="353">
        <f t="shared" si="67"/>
        <v>20.040195233993682</v>
      </c>
      <c r="P112" s="354">
        <f t="shared" si="85"/>
        <v>95</v>
      </c>
      <c r="Q112" s="353">
        <f t="shared" si="68"/>
        <v>2.7275337352856734</v>
      </c>
      <c r="R112" s="406">
        <f t="shared" si="86"/>
        <v>3483</v>
      </c>
      <c r="S112" s="10">
        <v>756</v>
      </c>
      <c r="T112">
        <v>348</v>
      </c>
      <c r="U112">
        <v>1274</v>
      </c>
      <c r="V112">
        <v>3309</v>
      </c>
      <c r="W112" s="66">
        <v>9889</v>
      </c>
      <c r="X112" s="7">
        <v>3945</v>
      </c>
      <c r="Y112">
        <v>3575</v>
      </c>
      <c r="Z112">
        <v>714</v>
      </c>
      <c r="AA112"/>
      <c r="AB112"/>
      <c r="AC112"/>
      <c r="AD112"/>
      <c r="AE112"/>
    </row>
    <row r="113" spans="1:31" ht="15">
      <c r="A113" s="388">
        <v>209</v>
      </c>
      <c r="B113" s="397" t="s">
        <v>88</v>
      </c>
      <c r="C113" s="406">
        <v>22024</v>
      </c>
      <c r="D113" s="354">
        <f t="shared" si="79"/>
        <v>175</v>
      </c>
      <c r="E113" s="353">
        <f t="shared" si="62"/>
        <v>1.3035381750465549</v>
      </c>
      <c r="F113" s="354">
        <f t="shared" si="80"/>
        <v>636</v>
      </c>
      <c r="G113" s="353">
        <f t="shared" si="63"/>
        <v>4.7374301675977657</v>
      </c>
      <c r="H113" s="354">
        <f t="shared" si="81"/>
        <v>1789</v>
      </c>
      <c r="I113" s="353">
        <f t="shared" si="64"/>
        <v>13.325884543761637</v>
      </c>
      <c r="J113" s="354">
        <f t="shared" si="82"/>
        <v>5918</v>
      </c>
      <c r="K113" s="353">
        <f t="shared" si="65"/>
        <v>44.081936685288639</v>
      </c>
      <c r="L113" s="354">
        <f t="shared" si="83"/>
        <v>2534</v>
      </c>
      <c r="M113" s="353">
        <f t="shared" si="66"/>
        <v>18.875232774674117</v>
      </c>
      <c r="N113" s="354">
        <f t="shared" si="84"/>
        <v>2020</v>
      </c>
      <c r="O113" s="353">
        <f t="shared" si="67"/>
        <v>15.046554934823092</v>
      </c>
      <c r="P113" s="354">
        <f t="shared" si="85"/>
        <v>353</v>
      </c>
      <c r="Q113" s="353">
        <f t="shared" si="68"/>
        <v>2.6294227188081933</v>
      </c>
      <c r="R113" s="406">
        <f t="shared" si="86"/>
        <v>13425</v>
      </c>
      <c r="S113" s="10">
        <v>761</v>
      </c>
      <c r="T113">
        <v>105</v>
      </c>
      <c r="U113">
        <v>400</v>
      </c>
      <c r="V113">
        <v>1025</v>
      </c>
      <c r="W113" s="66">
        <v>3195</v>
      </c>
      <c r="X113" s="7">
        <v>1503</v>
      </c>
      <c r="Y113">
        <v>1322</v>
      </c>
      <c r="Z113">
        <v>274</v>
      </c>
      <c r="AA113"/>
      <c r="AB113"/>
      <c r="AC113"/>
      <c r="AD113"/>
      <c r="AE113"/>
    </row>
    <row r="114" spans="1:31" ht="15">
      <c r="A114" s="388">
        <v>282</v>
      </c>
      <c r="B114" s="397" t="s">
        <v>106</v>
      </c>
      <c r="C114" s="406">
        <v>25138</v>
      </c>
      <c r="D114" s="354">
        <f t="shared" si="79"/>
        <v>60</v>
      </c>
      <c r="E114" s="353">
        <f t="shared" si="62"/>
        <v>0.78534031413612559</v>
      </c>
      <c r="F114" s="354">
        <f t="shared" si="80"/>
        <v>241</v>
      </c>
      <c r="G114" s="353">
        <f t="shared" si="63"/>
        <v>3.1544502617801049</v>
      </c>
      <c r="H114" s="354">
        <f t="shared" si="81"/>
        <v>714</v>
      </c>
      <c r="I114" s="353">
        <f t="shared" si="64"/>
        <v>9.345549738219896</v>
      </c>
      <c r="J114" s="354">
        <f t="shared" si="82"/>
        <v>2719</v>
      </c>
      <c r="K114" s="353">
        <f t="shared" si="65"/>
        <v>35.589005235602095</v>
      </c>
      <c r="L114" s="354">
        <f t="shared" si="83"/>
        <v>1631</v>
      </c>
      <c r="M114" s="353">
        <f t="shared" si="66"/>
        <v>21.348167539267017</v>
      </c>
      <c r="N114" s="354">
        <f t="shared" si="84"/>
        <v>1855</v>
      </c>
      <c r="O114" s="353">
        <f t="shared" si="67"/>
        <v>24.280104712041886</v>
      </c>
      <c r="P114" s="354">
        <f t="shared" si="85"/>
        <v>420</v>
      </c>
      <c r="Q114" s="353">
        <f t="shared" si="68"/>
        <v>5.4973821989528799</v>
      </c>
      <c r="R114" s="406">
        <f t="shared" si="86"/>
        <v>7640</v>
      </c>
      <c r="S114" s="10">
        <v>789</v>
      </c>
      <c r="T114">
        <v>67</v>
      </c>
      <c r="U114">
        <v>371</v>
      </c>
      <c r="V114">
        <v>1086</v>
      </c>
      <c r="W114" s="66">
        <v>3362</v>
      </c>
      <c r="X114" s="7">
        <v>1911</v>
      </c>
      <c r="Y114">
        <v>1953</v>
      </c>
      <c r="Z114">
        <v>437</v>
      </c>
      <c r="AA114"/>
      <c r="AB114"/>
      <c r="AC114"/>
      <c r="AD114"/>
      <c r="AE114"/>
    </row>
    <row r="115" spans="1:31" ht="15">
      <c r="A115" s="388">
        <v>353</v>
      </c>
      <c r="B115" s="397" t="s">
        <v>126</v>
      </c>
      <c r="C115" s="406">
        <v>5678</v>
      </c>
      <c r="D115" s="354">
        <f t="shared" si="79"/>
        <v>44</v>
      </c>
      <c r="E115" s="353">
        <f t="shared" si="62"/>
        <v>1.6497937757780277</v>
      </c>
      <c r="F115" s="354">
        <f t="shared" si="80"/>
        <v>126</v>
      </c>
      <c r="G115" s="353">
        <f t="shared" si="63"/>
        <v>4.7244094488188972</v>
      </c>
      <c r="H115" s="354">
        <f t="shared" si="81"/>
        <v>329</v>
      </c>
      <c r="I115" s="353">
        <f t="shared" si="64"/>
        <v>12.335958005249344</v>
      </c>
      <c r="J115" s="354">
        <f t="shared" si="82"/>
        <v>996</v>
      </c>
      <c r="K115" s="353">
        <f t="shared" si="65"/>
        <v>37.34533183352081</v>
      </c>
      <c r="L115" s="354">
        <f t="shared" si="83"/>
        <v>502</v>
      </c>
      <c r="M115" s="353">
        <f t="shared" si="66"/>
        <v>18.822647169103863</v>
      </c>
      <c r="N115" s="354">
        <f t="shared" si="84"/>
        <v>561</v>
      </c>
      <c r="O115" s="353">
        <f t="shared" si="67"/>
        <v>21.034870641169853</v>
      </c>
      <c r="P115" s="354">
        <f t="shared" si="85"/>
        <v>109</v>
      </c>
      <c r="Q115" s="353">
        <f t="shared" si="68"/>
        <v>4.0869891263592049</v>
      </c>
      <c r="R115" s="406">
        <f t="shared" si="86"/>
        <v>2667</v>
      </c>
      <c r="S115" s="10">
        <v>790</v>
      </c>
      <c r="T115">
        <v>425</v>
      </c>
      <c r="U115">
        <v>1715</v>
      </c>
      <c r="V115">
        <v>5546</v>
      </c>
      <c r="W115" s="66">
        <v>12324</v>
      </c>
      <c r="X115" s="7">
        <v>3675</v>
      </c>
      <c r="Y115">
        <v>2346</v>
      </c>
      <c r="Z115">
        <v>483</v>
      </c>
      <c r="AA115"/>
      <c r="AB115"/>
      <c r="AC115"/>
      <c r="AD115"/>
      <c r="AE115"/>
    </row>
    <row r="116" spans="1:31" ht="15">
      <c r="A116" s="388">
        <v>364</v>
      </c>
      <c r="B116" s="397" t="s">
        <v>133</v>
      </c>
      <c r="C116" s="406">
        <v>15060</v>
      </c>
      <c r="D116" s="354">
        <f t="shared" si="79"/>
        <v>91</v>
      </c>
      <c r="E116" s="353">
        <f t="shared" si="62"/>
        <v>0.96911608093716706</v>
      </c>
      <c r="F116" s="354">
        <f t="shared" si="80"/>
        <v>428</v>
      </c>
      <c r="G116" s="353">
        <f t="shared" si="63"/>
        <v>4.5580404685835996</v>
      </c>
      <c r="H116" s="354">
        <f t="shared" si="81"/>
        <v>1301</v>
      </c>
      <c r="I116" s="353">
        <f t="shared" si="64"/>
        <v>13.855165069222577</v>
      </c>
      <c r="J116" s="354">
        <f t="shared" si="82"/>
        <v>3898</v>
      </c>
      <c r="K116" s="353">
        <f t="shared" si="65"/>
        <v>41.512247071352505</v>
      </c>
      <c r="L116" s="354">
        <f t="shared" si="83"/>
        <v>1746</v>
      </c>
      <c r="M116" s="353">
        <f t="shared" si="66"/>
        <v>18.594249201277954</v>
      </c>
      <c r="N116" s="354">
        <f t="shared" si="84"/>
        <v>1627</v>
      </c>
      <c r="O116" s="353">
        <f t="shared" si="67"/>
        <v>17.326943556975504</v>
      </c>
      <c r="P116" s="354">
        <f t="shared" si="85"/>
        <v>299</v>
      </c>
      <c r="Q116" s="353">
        <f t="shared" si="68"/>
        <v>3.1842385516506919</v>
      </c>
      <c r="R116" s="406">
        <f t="shared" si="86"/>
        <v>9390</v>
      </c>
      <c r="S116" s="10">
        <v>792</v>
      </c>
      <c r="T116">
        <v>40</v>
      </c>
      <c r="U116">
        <v>141</v>
      </c>
      <c r="V116">
        <v>362</v>
      </c>
      <c r="W116" s="66">
        <v>1238</v>
      </c>
      <c r="X116" s="7">
        <v>539</v>
      </c>
      <c r="Y116">
        <v>554</v>
      </c>
      <c r="Z116">
        <v>116</v>
      </c>
      <c r="AA116"/>
      <c r="AB116"/>
      <c r="AC116"/>
      <c r="AD116"/>
      <c r="AE116"/>
    </row>
    <row r="117" spans="1:31" ht="15">
      <c r="A117" s="388">
        <v>368</v>
      </c>
      <c r="B117" s="397" t="s">
        <v>135</v>
      </c>
      <c r="C117" s="406">
        <v>13919</v>
      </c>
      <c r="D117" s="354">
        <f t="shared" si="79"/>
        <v>66</v>
      </c>
      <c r="E117" s="353">
        <f t="shared" si="62"/>
        <v>1.0362694300518136</v>
      </c>
      <c r="F117" s="354">
        <f t="shared" si="80"/>
        <v>274</v>
      </c>
      <c r="G117" s="353">
        <f t="shared" si="63"/>
        <v>4.3020882399120737</v>
      </c>
      <c r="H117" s="354">
        <f t="shared" si="81"/>
        <v>823</v>
      </c>
      <c r="I117" s="353">
        <f t="shared" si="64"/>
        <v>12.921965771706704</v>
      </c>
      <c r="J117" s="354">
        <f t="shared" si="82"/>
        <v>2285</v>
      </c>
      <c r="K117" s="353">
        <f t="shared" si="65"/>
        <v>35.876903752551421</v>
      </c>
      <c r="L117" s="354">
        <f t="shared" si="83"/>
        <v>1260</v>
      </c>
      <c r="M117" s="353">
        <f t="shared" si="66"/>
        <v>19.783325482807349</v>
      </c>
      <c r="N117" s="354">
        <f t="shared" si="84"/>
        <v>1384</v>
      </c>
      <c r="O117" s="353">
        <f t="shared" si="67"/>
        <v>21.73025592714712</v>
      </c>
      <c r="P117" s="354">
        <f t="shared" si="85"/>
        <v>277</v>
      </c>
      <c r="Q117" s="353">
        <f t="shared" si="68"/>
        <v>4.34919139582352</v>
      </c>
      <c r="R117" s="406">
        <f t="shared" si="86"/>
        <v>6369</v>
      </c>
      <c r="S117" s="10">
        <v>809</v>
      </c>
      <c r="T117">
        <v>19</v>
      </c>
      <c r="U117">
        <v>94</v>
      </c>
      <c r="V117">
        <v>305</v>
      </c>
      <c r="W117" s="66">
        <v>1173</v>
      </c>
      <c r="X117" s="7">
        <v>741</v>
      </c>
      <c r="Y117">
        <v>871</v>
      </c>
      <c r="Z117">
        <v>207</v>
      </c>
      <c r="AA117"/>
      <c r="AB117"/>
      <c r="AC117"/>
      <c r="AD117"/>
      <c r="AE117"/>
    </row>
    <row r="118" spans="1:31" ht="15">
      <c r="A118" s="388">
        <v>390</v>
      </c>
      <c r="B118" s="397" t="s">
        <v>141</v>
      </c>
      <c r="C118" s="406">
        <v>8593</v>
      </c>
      <c r="D118" s="354">
        <f t="shared" si="79"/>
        <v>60</v>
      </c>
      <c r="E118" s="353">
        <f t="shared" si="62"/>
        <v>1.386001386001386</v>
      </c>
      <c r="F118" s="354">
        <f t="shared" si="80"/>
        <v>249</v>
      </c>
      <c r="G118" s="353">
        <f t="shared" si="63"/>
        <v>5.7519057519057517</v>
      </c>
      <c r="H118" s="354">
        <f t="shared" si="81"/>
        <v>558</v>
      </c>
      <c r="I118" s="353">
        <f t="shared" si="64"/>
        <v>12.889812889812891</v>
      </c>
      <c r="J118" s="354">
        <f t="shared" si="82"/>
        <v>1938</v>
      </c>
      <c r="K118" s="353">
        <f t="shared" si="65"/>
        <v>44.767844767844764</v>
      </c>
      <c r="L118" s="354">
        <f t="shared" si="83"/>
        <v>759</v>
      </c>
      <c r="M118" s="353">
        <f t="shared" si="66"/>
        <v>17.532917532917534</v>
      </c>
      <c r="N118" s="354">
        <f t="shared" si="84"/>
        <v>649</v>
      </c>
      <c r="O118" s="353">
        <f t="shared" si="67"/>
        <v>14.991914991914992</v>
      </c>
      <c r="P118" s="354">
        <f t="shared" si="85"/>
        <v>116</v>
      </c>
      <c r="Q118" s="353">
        <f t="shared" si="68"/>
        <v>2.6796026796026795</v>
      </c>
      <c r="R118" s="406">
        <f t="shared" si="86"/>
        <v>4329</v>
      </c>
      <c r="S118" s="10">
        <v>819</v>
      </c>
      <c r="T118">
        <v>45</v>
      </c>
      <c r="U118">
        <v>166</v>
      </c>
      <c r="V118">
        <v>666</v>
      </c>
      <c r="W118" s="66">
        <v>1759</v>
      </c>
      <c r="X118" s="7">
        <v>569</v>
      </c>
      <c r="Y118">
        <v>502</v>
      </c>
      <c r="Z118">
        <v>129</v>
      </c>
      <c r="AA118"/>
      <c r="AB118"/>
      <c r="AC118"/>
      <c r="AD118"/>
      <c r="AE118"/>
    </row>
    <row r="119" spans="1:31" ht="15">
      <c r="A119" s="388">
        <v>467</v>
      </c>
      <c r="B119" s="397" t="s">
        <v>151</v>
      </c>
      <c r="C119" s="406">
        <v>6744</v>
      </c>
      <c r="D119" s="354">
        <f t="shared" si="79"/>
        <v>38</v>
      </c>
      <c r="E119" s="353">
        <f t="shared" si="62"/>
        <v>0.86344012724380825</v>
      </c>
      <c r="F119" s="354">
        <f t="shared" si="80"/>
        <v>150</v>
      </c>
      <c r="G119" s="353">
        <f t="shared" si="63"/>
        <v>3.4083162917518748</v>
      </c>
      <c r="H119" s="354">
        <f t="shared" si="81"/>
        <v>495</v>
      </c>
      <c r="I119" s="353">
        <f t="shared" si="64"/>
        <v>11.247443762781186</v>
      </c>
      <c r="J119" s="354">
        <f t="shared" si="82"/>
        <v>1655</v>
      </c>
      <c r="K119" s="353">
        <f t="shared" si="65"/>
        <v>37.605089752329022</v>
      </c>
      <c r="L119" s="354">
        <f t="shared" si="83"/>
        <v>929</v>
      </c>
      <c r="M119" s="353">
        <f t="shared" si="66"/>
        <v>21.108838900249943</v>
      </c>
      <c r="N119" s="354">
        <f t="shared" si="84"/>
        <v>980</v>
      </c>
      <c r="O119" s="353">
        <f t="shared" si="67"/>
        <v>22.267666439445581</v>
      </c>
      <c r="P119" s="354">
        <f t="shared" si="85"/>
        <v>154</v>
      </c>
      <c r="Q119" s="353">
        <f t="shared" si="68"/>
        <v>3.4992047261985912</v>
      </c>
      <c r="R119" s="406">
        <f t="shared" si="86"/>
        <v>4401</v>
      </c>
      <c r="S119" s="10">
        <v>837</v>
      </c>
      <c r="T119">
        <v>1827</v>
      </c>
      <c r="U119">
        <v>7196</v>
      </c>
      <c r="V119">
        <v>19537</v>
      </c>
      <c r="W119" s="66">
        <v>47289</v>
      </c>
      <c r="X119" s="7">
        <v>12402</v>
      </c>
      <c r="Y119">
        <v>8336</v>
      </c>
      <c r="Z119">
        <v>1723</v>
      </c>
      <c r="AA119"/>
      <c r="AB119"/>
      <c r="AC119"/>
      <c r="AD119"/>
      <c r="AE119"/>
    </row>
    <row r="120" spans="1:31" ht="15">
      <c r="A120" s="388">
        <v>576</v>
      </c>
      <c r="B120" s="397" t="s">
        <v>169</v>
      </c>
      <c r="C120" s="406">
        <v>8870</v>
      </c>
      <c r="D120" s="354">
        <f t="shared" si="79"/>
        <v>49</v>
      </c>
      <c r="E120" s="353">
        <f t="shared" si="62"/>
        <v>0.85634393568682288</v>
      </c>
      <c r="F120" s="354">
        <f t="shared" si="80"/>
        <v>277</v>
      </c>
      <c r="G120" s="353">
        <f t="shared" si="63"/>
        <v>4.8409646976581611</v>
      </c>
      <c r="H120" s="354">
        <f t="shared" si="81"/>
        <v>813</v>
      </c>
      <c r="I120" s="353">
        <f t="shared" si="64"/>
        <v>14.208318769660957</v>
      </c>
      <c r="J120" s="354">
        <f t="shared" si="82"/>
        <v>2394</v>
      </c>
      <c r="K120" s="353">
        <f t="shared" si="65"/>
        <v>41.838518000699054</v>
      </c>
      <c r="L120" s="354">
        <f t="shared" si="83"/>
        <v>1028</v>
      </c>
      <c r="M120" s="353">
        <f t="shared" si="66"/>
        <v>17.965746242572529</v>
      </c>
      <c r="N120" s="354">
        <f t="shared" si="84"/>
        <v>988</v>
      </c>
      <c r="O120" s="353">
        <f t="shared" si="67"/>
        <v>17.266689968542469</v>
      </c>
      <c r="P120" s="354">
        <f t="shared" si="85"/>
        <v>173</v>
      </c>
      <c r="Q120" s="353">
        <f t="shared" si="68"/>
        <v>3.0234183851800069</v>
      </c>
      <c r="R120" s="406">
        <f t="shared" si="86"/>
        <v>5722</v>
      </c>
      <c r="S120" s="10">
        <v>842</v>
      </c>
      <c r="T120">
        <v>85</v>
      </c>
      <c r="U120">
        <v>288</v>
      </c>
      <c r="V120">
        <v>959</v>
      </c>
      <c r="W120" s="66">
        <v>2200</v>
      </c>
      <c r="X120" s="7">
        <v>841</v>
      </c>
      <c r="Y120">
        <v>773</v>
      </c>
      <c r="Z120">
        <v>177</v>
      </c>
      <c r="AA120"/>
      <c r="AB120"/>
      <c r="AC120"/>
      <c r="AD120"/>
      <c r="AE120"/>
    </row>
    <row r="121" spans="1:31" ht="15">
      <c r="A121" s="388">
        <v>642</v>
      </c>
      <c r="B121" s="397" t="s">
        <v>187</v>
      </c>
      <c r="C121" s="406">
        <v>18544</v>
      </c>
      <c r="D121" s="354">
        <f t="shared" si="79"/>
        <v>167</v>
      </c>
      <c r="E121" s="353">
        <f t="shared" si="62"/>
        <v>1.299206472693325</v>
      </c>
      <c r="F121" s="354">
        <f t="shared" si="80"/>
        <v>617</v>
      </c>
      <c r="G121" s="353">
        <f t="shared" si="63"/>
        <v>4.8000622374358173</v>
      </c>
      <c r="H121" s="354">
        <f t="shared" si="81"/>
        <v>1940</v>
      </c>
      <c r="I121" s="353">
        <f t="shared" si="64"/>
        <v>15.092578185778747</v>
      </c>
      <c r="J121" s="354">
        <f t="shared" si="82"/>
        <v>5455</v>
      </c>
      <c r="K121" s="353">
        <f t="shared" si="65"/>
        <v>42.438151548156213</v>
      </c>
      <c r="L121" s="354">
        <f t="shared" si="83"/>
        <v>2340</v>
      </c>
      <c r="M121" s="353">
        <f t="shared" si="66"/>
        <v>18.20444997666096</v>
      </c>
      <c r="N121" s="354">
        <f t="shared" si="84"/>
        <v>2032</v>
      </c>
      <c r="O121" s="353">
        <f t="shared" si="67"/>
        <v>15.808308697681655</v>
      </c>
      <c r="P121" s="354">
        <f t="shared" si="85"/>
        <v>303</v>
      </c>
      <c r="Q121" s="353">
        <f t="shared" si="68"/>
        <v>2.3572428815932782</v>
      </c>
      <c r="R121" s="406">
        <f t="shared" si="86"/>
        <v>12854</v>
      </c>
      <c r="S121" s="10">
        <v>847</v>
      </c>
      <c r="T121">
        <v>288</v>
      </c>
      <c r="U121">
        <v>1478</v>
      </c>
      <c r="V121">
        <v>4357</v>
      </c>
      <c r="W121" s="66">
        <v>10991</v>
      </c>
      <c r="X121" s="7">
        <v>3776</v>
      </c>
      <c r="Y121">
        <v>2838</v>
      </c>
      <c r="Z121">
        <v>605</v>
      </c>
      <c r="AA121"/>
      <c r="AB121"/>
      <c r="AC121"/>
      <c r="AD121"/>
      <c r="AE121"/>
    </row>
    <row r="122" spans="1:31" ht="15">
      <c r="A122" s="388">
        <v>679</v>
      </c>
      <c r="B122" s="397" t="s">
        <v>977</v>
      </c>
      <c r="C122" s="406">
        <v>27608</v>
      </c>
      <c r="D122" s="354">
        <f t="shared" si="79"/>
        <v>123</v>
      </c>
      <c r="E122" s="353">
        <f t="shared" si="62"/>
        <v>0.96236601204913541</v>
      </c>
      <c r="F122" s="354">
        <f t="shared" si="80"/>
        <v>440</v>
      </c>
      <c r="G122" s="353">
        <f t="shared" si="63"/>
        <v>3.4426101244034113</v>
      </c>
      <c r="H122" s="354">
        <f t="shared" si="81"/>
        <v>1508</v>
      </c>
      <c r="I122" s="353">
        <f t="shared" si="64"/>
        <v>11.798763790000782</v>
      </c>
      <c r="J122" s="354">
        <f t="shared" si="82"/>
        <v>4721</v>
      </c>
      <c r="K122" s="353">
        <f t="shared" si="65"/>
        <v>36.937641812064783</v>
      </c>
      <c r="L122" s="354">
        <f t="shared" si="83"/>
        <v>2496</v>
      </c>
      <c r="M122" s="353">
        <f t="shared" si="66"/>
        <v>19.52898834207026</v>
      </c>
      <c r="N122" s="354">
        <f t="shared" si="84"/>
        <v>2930</v>
      </c>
      <c r="O122" s="353">
        <f t="shared" si="67"/>
        <v>22.92465378295908</v>
      </c>
      <c r="P122" s="354">
        <f t="shared" si="85"/>
        <v>563</v>
      </c>
      <c r="Q122" s="353">
        <f t="shared" si="68"/>
        <v>4.4049761364525466</v>
      </c>
      <c r="R122" s="406">
        <f t="shared" si="86"/>
        <v>12781</v>
      </c>
      <c r="S122" s="10">
        <v>854</v>
      </c>
      <c r="T122">
        <v>200</v>
      </c>
      <c r="U122">
        <v>882</v>
      </c>
      <c r="V122">
        <v>2603</v>
      </c>
      <c r="W122" s="66">
        <v>6255</v>
      </c>
      <c r="X122" s="7">
        <v>1906</v>
      </c>
      <c r="Y122">
        <v>1272</v>
      </c>
      <c r="Z122">
        <v>244</v>
      </c>
      <c r="AA122"/>
      <c r="AB122"/>
      <c r="AC122"/>
      <c r="AD122"/>
      <c r="AE122"/>
    </row>
    <row r="123" spans="1:31" ht="15">
      <c r="A123" s="388">
        <v>789</v>
      </c>
      <c r="B123" s="397" t="s">
        <v>232</v>
      </c>
      <c r="C123" s="406">
        <v>16452</v>
      </c>
      <c r="D123" s="354">
        <f t="shared" si="79"/>
        <v>67</v>
      </c>
      <c r="E123" s="353">
        <f t="shared" si="62"/>
        <v>0.72929139000761944</v>
      </c>
      <c r="F123" s="354">
        <f t="shared" si="80"/>
        <v>371</v>
      </c>
      <c r="G123" s="353">
        <f t="shared" si="63"/>
        <v>4.0383150103406988</v>
      </c>
      <c r="H123" s="354">
        <f t="shared" si="81"/>
        <v>1086</v>
      </c>
      <c r="I123" s="353">
        <f t="shared" si="64"/>
        <v>11.821051485795145</v>
      </c>
      <c r="J123" s="354">
        <f t="shared" si="82"/>
        <v>3362</v>
      </c>
      <c r="K123" s="353">
        <f t="shared" si="65"/>
        <v>36.595188853815174</v>
      </c>
      <c r="L123" s="354">
        <f t="shared" si="83"/>
        <v>1911</v>
      </c>
      <c r="M123" s="353">
        <f t="shared" si="66"/>
        <v>20.801132034396431</v>
      </c>
      <c r="N123" s="354">
        <f t="shared" si="84"/>
        <v>1953</v>
      </c>
      <c r="O123" s="353">
        <f t="shared" si="67"/>
        <v>21.25829977141613</v>
      </c>
      <c r="P123" s="354">
        <f t="shared" si="85"/>
        <v>437</v>
      </c>
      <c r="Q123" s="353">
        <f t="shared" si="68"/>
        <v>4.7567214542288019</v>
      </c>
      <c r="R123" s="406">
        <f t="shared" si="86"/>
        <v>9187</v>
      </c>
      <c r="S123" s="10">
        <v>856</v>
      </c>
      <c r="T123">
        <v>31</v>
      </c>
      <c r="U123">
        <v>106</v>
      </c>
      <c r="V123">
        <v>336</v>
      </c>
      <c r="W123" s="66">
        <v>1046</v>
      </c>
      <c r="X123" s="7">
        <v>636</v>
      </c>
      <c r="Y123">
        <v>666</v>
      </c>
      <c r="Z123">
        <v>136</v>
      </c>
      <c r="AA123"/>
      <c r="AB123"/>
      <c r="AC123"/>
      <c r="AD123"/>
      <c r="AE123"/>
    </row>
    <row r="124" spans="1:31" ht="15">
      <c r="A124" s="388">
        <v>792</v>
      </c>
      <c r="B124" s="397" t="s">
        <v>236</v>
      </c>
      <c r="C124" s="406">
        <v>6328</v>
      </c>
      <c r="D124" s="354">
        <f t="shared" si="79"/>
        <v>40</v>
      </c>
      <c r="E124" s="353">
        <f t="shared" si="62"/>
        <v>1.3377926421404682</v>
      </c>
      <c r="F124" s="354">
        <f t="shared" si="80"/>
        <v>141</v>
      </c>
      <c r="G124" s="353">
        <f t="shared" si="63"/>
        <v>4.7157190635451505</v>
      </c>
      <c r="H124" s="354">
        <f t="shared" si="81"/>
        <v>362</v>
      </c>
      <c r="I124" s="353">
        <f t="shared" si="64"/>
        <v>12.107023411371237</v>
      </c>
      <c r="J124" s="354">
        <f t="shared" si="82"/>
        <v>1238</v>
      </c>
      <c r="K124" s="353">
        <f t="shared" si="65"/>
        <v>41.404682274247492</v>
      </c>
      <c r="L124" s="354">
        <f t="shared" si="83"/>
        <v>539</v>
      </c>
      <c r="M124" s="353">
        <f t="shared" si="66"/>
        <v>18.026755852842811</v>
      </c>
      <c r="N124" s="354">
        <f t="shared" si="84"/>
        <v>554</v>
      </c>
      <c r="O124" s="353">
        <f t="shared" si="67"/>
        <v>18.528428093645484</v>
      </c>
      <c r="P124" s="354">
        <f t="shared" si="85"/>
        <v>116</v>
      </c>
      <c r="Q124" s="353">
        <f t="shared" si="68"/>
        <v>3.8795986622073579</v>
      </c>
      <c r="R124" s="406">
        <f t="shared" si="86"/>
        <v>2990</v>
      </c>
      <c r="S124" s="10">
        <v>858</v>
      </c>
      <c r="T124">
        <v>168</v>
      </c>
      <c r="U124">
        <v>612</v>
      </c>
      <c r="V124">
        <v>1769</v>
      </c>
      <c r="W124" s="66">
        <v>5031</v>
      </c>
      <c r="X124" s="7">
        <v>1696</v>
      </c>
      <c r="Y124">
        <v>1364</v>
      </c>
      <c r="Z124">
        <v>252</v>
      </c>
      <c r="AA124"/>
      <c r="AB124"/>
      <c r="AC124"/>
      <c r="AD124"/>
      <c r="AE124"/>
    </row>
    <row r="125" spans="1:31" ht="15">
      <c r="A125" s="388">
        <v>809</v>
      </c>
      <c r="B125" s="397" t="s">
        <v>238</v>
      </c>
      <c r="C125" s="406">
        <v>10885</v>
      </c>
      <c r="D125" s="354">
        <f t="shared" si="79"/>
        <v>19</v>
      </c>
      <c r="E125" s="353">
        <f t="shared" si="62"/>
        <v>0.55718475073313789</v>
      </c>
      <c r="F125" s="354">
        <f t="shared" si="80"/>
        <v>94</v>
      </c>
      <c r="G125" s="353">
        <f t="shared" si="63"/>
        <v>2.756598240469208</v>
      </c>
      <c r="H125" s="354">
        <f t="shared" si="81"/>
        <v>305</v>
      </c>
      <c r="I125" s="353">
        <f t="shared" si="64"/>
        <v>8.9442815249266872</v>
      </c>
      <c r="J125" s="354">
        <f t="shared" si="82"/>
        <v>1173</v>
      </c>
      <c r="K125" s="353">
        <f t="shared" si="65"/>
        <v>34.39882697947214</v>
      </c>
      <c r="L125" s="354">
        <f t="shared" si="83"/>
        <v>741</v>
      </c>
      <c r="M125" s="353">
        <f t="shared" si="66"/>
        <v>21.730205278592376</v>
      </c>
      <c r="N125" s="354">
        <f t="shared" si="84"/>
        <v>871</v>
      </c>
      <c r="O125" s="353">
        <f t="shared" si="67"/>
        <v>25.542521994134898</v>
      </c>
      <c r="P125" s="354">
        <f t="shared" si="85"/>
        <v>207</v>
      </c>
      <c r="Q125" s="353">
        <f t="shared" si="68"/>
        <v>6.0703812316715542</v>
      </c>
      <c r="R125" s="406">
        <f t="shared" si="86"/>
        <v>3410</v>
      </c>
      <c r="S125" s="10">
        <v>861</v>
      </c>
      <c r="T125">
        <v>51</v>
      </c>
      <c r="U125">
        <v>215</v>
      </c>
      <c r="V125">
        <v>620</v>
      </c>
      <c r="W125" s="66">
        <v>2171</v>
      </c>
      <c r="X125" s="7">
        <v>1141</v>
      </c>
      <c r="Y125">
        <v>1185</v>
      </c>
      <c r="Z125">
        <v>220</v>
      </c>
      <c r="AA125"/>
      <c r="AB125"/>
      <c r="AC125"/>
      <c r="AD125"/>
      <c r="AE125"/>
    </row>
    <row r="126" spans="1:31" ht="15">
      <c r="A126" s="388">
        <v>847</v>
      </c>
      <c r="B126" s="397" t="s">
        <v>246</v>
      </c>
      <c r="C126" s="406">
        <v>31355</v>
      </c>
      <c r="D126" s="354">
        <f t="shared" si="79"/>
        <v>288</v>
      </c>
      <c r="E126" s="353">
        <f t="shared" si="62"/>
        <v>1.183577857230921</v>
      </c>
      <c r="F126" s="354">
        <f t="shared" si="80"/>
        <v>1478</v>
      </c>
      <c r="G126" s="353">
        <f t="shared" si="63"/>
        <v>6.0740558089836849</v>
      </c>
      <c r="H126" s="354">
        <f t="shared" si="81"/>
        <v>4357</v>
      </c>
      <c r="I126" s="353">
        <f t="shared" si="64"/>
        <v>17.905724735955285</v>
      </c>
      <c r="J126" s="354">
        <f t="shared" si="82"/>
        <v>10991</v>
      </c>
      <c r="K126" s="353">
        <f t="shared" si="65"/>
        <v>45.169111905642545</v>
      </c>
      <c r="L126" s="354">
        <f t="shared" si="83"/>
        <v>3776</v>
      </c>
      <c r="M126" s="353">
        <f t="shared" si="66"/>
        <v>15.518020794805409</v>
      </c>
      <c r="N126" s="354">
        <f t="shared" si="84"/>
        <v>2838</v>
      </c>
      <c r="O126" s="353">
        <f t="shared" si="67"/>
        <v>11.663173468129701</v>
      </c>
      <c r="P126" s="354">
        <f t="shared" si="85"/>
        <v>605</v>
      </c>
      <c r="Q126" s="353">
        <f t="shared" si="68"/>
        <v>2.4863354292524553</v>
      </c>
      <c r="R126" s="406">
        <f t="shared" si="86"/>
        <v>24333</v>
      </c>
      <c r="S126" s="10">
        <v>873</v>
      </c>
      <c r="T126">
        <v>147</v>
      </c>
      <c r="U126">
        <v>724</v>
      </c>
      <c r="V126">
        <v>1846</v>
      </c>
      <c r="W126" s="66">
        <v>3195</v>
      </c>
      <c r="X126" s="7">
        <v>767</v>
      </c>
      <c r="Y126">
        <v>513</v>
      </c>
      <c r="Z126">
        <v>226</v>
      </c>
      <c r="AA126"/>
      <c r="AB126"/>
      <c r="AC126"/>
      <c r="AD126"/>
      <c r="AE126"/>
    </row>
    <row r="127" spans="1:31" ht="15">
      <c r="A127" s="388">
        <v>856</v>
      </c>
      <c r="B127" s="397" t="s">
        <v>251</v>
      </c>
      <c r="C127" s="406">
        <v>6572</v>
      </c>
      <c r="D127" s="354">
        <f t="shared" si="79"/>
        <v>31</v>
      </c>
      <c r="E127" s="353">
        <f t="shared" si="62"/>
        <v>1.0483598241460941</v>
      </c>
      <c r="F127" s="354">
        <f t="shared" si="80"/>
        <v>106</v>
      </c>
      <c r="G127" s="353">
        <f t="shared" si="63"/>
        <v>3.584714237402773</v>
      </c>
      <c r="H127" s="354">
        <f t="shared" si="81"/>
        <v>336</v>
      </c>
      <c r="I127" s="353">
        <f t="shared" si="64"/>
        <v>11.362867771389922</v>
      </c>
      <c r="J127" s="354">
        <f t="shared" si="82"/>
        <v>1046</v>
      </c>
      <c r="K127" s="353">
        <f t="shared" si="65"/>
        <v>35.373689550219815</v>
      </c>
      <c r="L127" s="354">
        <f t="shared" si="83"/>
        <v>636</v>
      </c>
      <c r="M127" s="353">
        <f t="shared" si="66"/>
        <v>21.508285424416638</v>
      </c>
      <c r="N127" s="354">
        <f t="shared" si="84"/>
        <v>666</v>
      </c>
      <c r="O127" s="353">
        <f t="shared" si="67"/>
        <v>22.522827189719312</v>
      </c>
      <c r="P127" s="354">
        <f t="shared" si="85"/>
        <v>136</v>
      </c>
      <c r="Q127" s="353">
        <f t="shared" si="68"/>
        <v>4.5992560027054443</v>
      </c>
      <c r="R127" s="406">
        <f t="shared" si="86"/>
        <v>2957</v>
      </c>
      <c r="S127" s="10">
        <v>885</v>
      </c>
      <c r="T127">
        <v>70</v>
      </c>
      <c r="U127">
        <v>266</v>
      </c>
      <c r="V127">
        <v>826</v>
      </c>
      <c r="W127" s="66">
        <v>2494</v>
      </c>
      <c r="X127" s="7">
        <v>915</v>
      </c>
      <c r="Y127">
        <v>751</v>
      </c>
      <c r="Z127">
        <v>132</v>
      </c>
      <c r="AA127"/>
      <c r="AB127"/>
      <c r="AC127"/>
      <c r="AD127"/>
      <c r="AE127"/>
    </row>
    <row r="128" spans="1:31" ht="15">
      <c r="A128" s="388">
        <v>861</v>
      </c>
      <c r="B128" s="397" t="s">
        <v>255</v>
      </c>
      <c r="C128" s="406">
        <v>11897</v>
      </c>
      <c r="D128" s="354">
        <f t="shared" si="79"/>
        <v>51</v>
      </c>
      <c r="E128" s="353">
        <f t="shared" si="62"/>
        <v>0.91022666428698906</v>
      </c>
      <c r="F128" s="354">
        <f t="shared" si="80"/>
        <v>215</v>
      </c>
      <c r="G128" s="353">
        <f t="shared" si="63"/>
        <v>3.8372300553275029</v>
      </c>
      <c r="H128" s="354">
        <f t="shared" si="81"/>
        <v>620</v>
      </c>
      <c r="I128" s="353">
        <f t="shared" si="64"/>
        <v>11.065500624665358</v>
      </c>
      <c r="J128" s="354">
        <f t="shared" si="82"/>
        <v>2171</v>
      </c>
      <c r="K128" s="353">
        <f t="shared" si="65"/>
        <v>38.747099767981439</v>
      </c>
      <c r="L128" s="354">
        <f t="shared" si="83"/>
        <v>1141</v>
      </c>
      <c r="M128" s="353">
        <f t="shared" si="66"/>
        <v>20.364090665714794</v>
      </c>
      <c r="N128" s="354">
        <f t="shared" si="84"/>
        <v>1185</v>
      </c>
      <c r="O128" s="353">
        <f t="shared" si="67"/>
        <v>21.149384258432981</v>
      </c>
      <c r="P128" s="354">
        <f t="shared" si="85"/>
        <v>220</v>
      </c>
      <c r="Q128" s="353">
        <f t="shared" si="68"/>
        <v>3.9264679635909334</v>
      </c>
      <c r="R128" s="406">
        <f t="shared" si="86"/>
        <v>5603</v>
      </c>
      <c r="S128" s="10">
        <v>887</v>
      </c>
      <c r="T128">
        <v>289</v>
      </c>
      <c r="U128">
        <v>1311</v>
      </c>
      <c r="V128">
        <v>4170</v>
      </c>
      <c r="W128" s="66">
        <v>11932</v>
      </c>
      <c r="X128" s="7">
        <v>4450</v>
      </c>
      <c r="Y128">
        <v>3434</v>
      </c>
      <c r="Z128">
        <v>626</v>
      </c>
      <c r="AA128"/>
      <c r="AB128"/>
      <c r="AC128"/>
      <c r="AD128"/>
      <c r="AE128"/>
    </row>
    <row r="129" spans="1:31">
      <c r="A129" s="19">
        <v>9</v>
      </c>
      <c r="B129" s="69" t="s">
        <v>753</v>
      </c>
      <c r="C129" s="72">
        <v>4119008</v>
      </c>
      <c r="D129" s="71">
        <f>SUM(D130:D139)</f>
        <v>10550</v>
      </c>
      <c r="E129" s="81">
        <f t="shared" si="62"/>
        <v>1.1562771601832946</v>
      </c>
      <c r="F129" s="71">
        <f t="shared" ref="F129:P129" si="87">SUM(F130:F139)</f>
        <v>41536</v>
      </c>
      <c r="G129" s="81">
        <f t="shared" si="63"/>
        <v>4.5523344194666659</v>
      </c>
      <c r="H129" s="71">
        <f t="shared" si="87"/>
        <v>114268</v>
      </c>
      <c r="I129" s="81">
        <f t="shared" si="64"/>
        <v>12.523742041689545</v>
      </c>
      <c r="J129" s="71">
        <f t="shared" si="87"/>
        <v>410301</v>
      </c>
      <c r="K129" s="81">
        <f t="shared" si="65"/>
        <v>44.968879156432791</v>
      </c>
      <c r="L129" s="71">
        <f t="shared" si="87"/>
        <v>169901</v>
      </c>
      <c r="M129" s="81">
        <f t="shared" si="66"/>
        <v>18.621103866568902</v>
      </c>
      <c r="N129" s="71">
        <f t="shared" si="87"/>
        <v>140541</v>
      </c>
      <c r="O129" s="82">
        <f t="shared" si="67"/>
        <v>15.403255769603829</v>
      </c>
      <c r="P129" s="71">
        <f t="shared" si="87"/>
        <v>25314</v>
      </c>
      <c r="Q129" s="82">
        <f t="shared" si="68"/>
        <v>2.7744075860549686</v>
      </c>
      <c r="R129" s="295">
        <f>SUM(R130:R139)</f>
        <v>912411</v>
      </c>
      <c r="S129" s="10">
        <v>890</v>
      </c>
      <c r="T129">
        <v>147</v>
      </c>
      <c r="U129">
        <v>698</v>
      </c>
      <c r="V129">
        <v>2174</v>
      </c>
      <c r="W129" s="66">
        <v>6211</v>
      </c>
      <c r="X129" s="7">
        <v>2700</v>
      </c>
      <c r="Y129">
        <v>2472</v>
      </c>
      <c r="Z129">
        <v>503</v>
      </c>
      <c r="AA129"/>
      <c r="AB129"/>
      <c r="AC129"/>
      <c r="AD129"/>
      <c r="AE129"/>
    </row>
    <row r="130" spans="1:31" ht="15">
      <c r="A130" s="397">
        <v>1</v>
      </c>
      <c r="B130" s="397" t="s">
        <v>6</v>
      </c>
      <c r="C130" s="406">
        <v>2573220</v>
      </c>
      <c r="D130" s="354">
        <f t="shared" ref="D130:D139" si="88">VLOOKUP(A130,$S$7:$Y$131,2,0)</f>
        <v>7911</v>
      </c>
      <c r="E130" s="353">
        <f t="shared" si="62"/>
        <v>1.1929265832175995</v>
      </c>
      <c r="F130" s="354">
        <f t="shared" ref="F130:F139" si="89">VLOOKUP(A130,$S$7:$Y$131,3,0)</f>
        <v>30669</v>
      </c>
      <c r="G130" s="353">
        <f t="shared" si="63"/>
        <v>4.6246827683858616</v>
      </c>
      <c r="H130" s="354">
        <f t="shared" ref="H130:H139" si="90">VLOOKUP(A130,$S$7:$Y$131,4,0)</f>
        <v>85079</v>
      </c>
      <c r="I130" s="353">
        <f t="shared" si="64"/>
        <v>12.829351633620293</v>
      </c>
      <c r="J130" s="354">
        <f t="shared" ref="J130:J139" si="91">VLOOKUP(A130,$S$7:$Y$131,5,0)</f>
        <v>302626</v>
      </c>
      <c r="K130" s="353">
        <f t="shared" si="65"/>
        <v>45.634003308407181</v>
      </c>
      <c r="L130" s="354">
        <f t="shared" ref="L130:L139" si="92">VLOOKUP(A130,$S$7:$Y$131,6,0)</f>
        <v>121289</v>
      </c>
      <c r="M130" s="353">
        <f t="shared" si="66"/>
        <v>18.289580628476731</v>
      </c>
      <c r="N130" s="354">
        <f t="shared" ref="N130:N139" si="93">VLOOKUP(A130,$S$7:$Y$131,7,0)</f>
        <v>98167</v>
      </c>
      <c r="O130" s="353">
        <f t="shared" si="67"/>
        <v>14.802935645900908</v>
      </c>
      <c r="P130" s="354">
        <f t="shared" ref="P130:P139" si="94">VLOOKUP(A130,$S$7:$Z$131,8,0)</f>
        <v>17418</v>
      </c>
      <c r="Q130" s="353">
        <f t="shared" si="68"/>
        <v>2.6265194319914231</v>
      </c>
      <c r="R130" s="406">
        <f t="shared" ref="R130:R139" si="95">(D130+F130+H130+J130+L130+N130+P130)</f>
        <v>663159</v>
      </c>
      <c r="S130" s="10">
        <v>893</v>
      </c>
      <c r="T130">
        <v>128</v>
      </c>
      <c r="U130">
        <v>706</v>
      </c>
      <c r="V130">
        <v>2121</v>
      </c>
      <c r="W130" s="66">
        <v>4181</v>
      </c>
      <c r="X130" s="7">
        <v>1346</v>
      </c>
      <c r="Y130">
        <v>1036</v>
      </c>
      <c r="Z130">
        <v>246</v>
      </c>
      <c r="AA130"/>
      <c r="AB130"/>
      <c r="AC130"/>
      <c r="AD130"/>
      <c r="AE130"/>
    </row>
    <row r="131" spans="1:31" ht="15">
      <c r="A131" s="397">
        <v>79</v>
      </c>
      <c r="B131" s="397" t="s">
        <v>41</v>
      </c>
      <c r="C131" s="406">
        <v>55201</v>
      </c>
      <c r="D131" s="354">
        <f t="shared" si="88"/>
        <v>187</v>
      </c>
      <c r="E131" s="353">
        <f t="shared" si="62"/>
        <v>1.008521195124582</v>
      </c>
      <c r="F131" s="354">
        <f t="shared" si="89"/>
        <v>806</v>
      </c>
      <c r="G131" s="353">
        <f t="shared" si="63"/>
        <v>4.3468881458310866</v>
      </c>
      <c r="H131" s="354">
        <f t="shared" si="90"/>
        <v>2178</v>
      </c>
      <c r="I131" s="353">
        <f t="shared" si="64"/>
        <v>11.74630568439219</v>
      </c>
      <c r="J131" s="354">
        <f t="shared" si="91"/>
        <v>7904</v>
      </c>
      <c r="K131" s="353">
        <f t="shared" si="65"/>
        <v>42.627548268795167</v>
      </c>
      <c r="L131" s="354">
        <f t="shared" si="92"/>
        <v>3779</v>
      </c>
      <c r="M131" s="353">
        <f t="shared" si="66"/>
        <v>20.380757199870565</v>
      </c>
      <c r="N131" s="354">
        <f t="shared" si="93"/>
        <v>3069</v>
      </c>
      <c r="O131" s="353">
        <f t="shared" si="67"/>
        <v>16.551612555279902</v>
      </c>
      <c r="P131" s="354">
        <f t="shared" si="94"/>
        <v>619</v>
      </c>
      <c r="Q131" s="353">
        <f t="shared" si="68"/>
        <v>3.3383669507065039</v>
      </c>
      <c r="R131" s="406">
        <f t="shared" si="95"/>
        <v>18542</v>
      </c>
      <c r="S131" s="10">
        <v>895</v>
      </c>
      <c r="T131">
        <v>510</v>
      </c>
      <c r="U131">
        <v>1822</v>
      </c>
      <c r="V131">
        <v>4979</v>
      </c>
      <c r="W131" s="66">
        <v>10711</v>
      </c>
      <c r="X131" s="7">
        <v>3212</v>
      </c>
      <c r="Y131">
        <v>2165</v>
      </c>
      <c r="Z131">
        <v>359</v>
      </c>
    </row>
    <row r="132" spans="1:31" ht="15">
      <c r="A132" s="397">
        <v>88</v>
      </c>
      <c r="B132" s="397" t="s">
        <v>45</v>
      </c>
      <c r="C132" s="406">
        <v>560831</v>
      </c>
      <c r="D132" s="354">
        <f t="shared" si="88"/>
        <v>1106</v>
      </c>
      <c r="E132" s="353">
        <f t="shared" si="62"/>
        <v>1.1181091217889745</v>
      </c>
      <c r="F132" s="354">
        <f t="shared" si="89"/>
        <v>4685</v>
      </c>
      <c r="G132" s="353">
        <f t="shared" si="63"/>
        <v>4.7362940647209282</v>
      </c>
      <c r="H132" s="354">
        <f t="shared" si="90"/>
        <v>12897</v>
      </c>
      <c r="I132" s="353">
        <f t="shared" si="64"/>
        <v>13.038203746575411</v>
      </c>
      <c r="J132" s="354">
        <f t="shared" si="91"/>
        <v>44623</v>
      </c>
      <c r="K132" s="353">
        <f t="shared" si="65"/>
        <v>45.11155817503564</v>
      </c>
      <c r="L132" s="354">
        <f t="shared" si="92"/>
        <v>18164</v>
      </c>
      <c r="M132" s="353">
        <f t="shared" si="66"/>
        <v>18.362869880809164</v>
      </c>
      <c r="N132" s="354">
        <f t="shared" si="93"/>
        <v>14771</v>
      </c>
      <c r="O132" s="353">
        <f t="shared" si="67"/>
        <v>14.932721372463783</v>
      </c>
      <c r="P132" s="354">
        <f t="shared" si="94"/>
        <v>2671</v>
      </c>
      <c r="Q132" s="353">
        <f t="shared" si="68"/>
        <v>2.7002436386061044</v>
      </c>
      <c r="R132" s="406">
        <f t="shared" si="95"/>
        <v>98917</v>
      </c>
    </row>
    <row r="133" spans="1:31" ht="15">
      <c r="A133" s="397">
        <v>129</v>
      </c>
      <c r="B133" s="397" t="s">
        <v>978</v>
      </c>
      <c r="C133" s="406">
        <v>84734</v>
      </c>
      <c r="D133" s="354">
        <f t="shared" si="88"/>
        <v>178</v>
      </c>
      <c r="E133" s="353">
        <f t="shared" si="62"/>
        <v>1.060976336651368</v>
      </c>
      <c r="F133" s="354">
        <f t="shared" si="89"/>
        <v>658</v>
      </c>
      <c r="G133" s="353">
        <f t="shared" si="63"/>
        <v>3.9220361208797758</v>
      </c>
      <c r="H133" s="354">
        <f t="shared" si="90"/>
        <v>1655</v>
      </c>
      <c r="I133" s="353">
        <f t="shared" si="64"/>
        <v>9.8646957143708658</v>
      </c>
      <c r="J133" s="354">
        <f t="shared" si="91"/>
        <v>6786</v>
      </c>
      <c r="K133" s="353">
        <f t="shared" si="65"/>
        <v>40.448232699529122</v>
      </c>
      <c r="L133" s="354">
        <f t="shared" si="92"/>
        <v>3583</v>
      </c>
      <c r="M133" s="353">
        <f t="shared" si="66"/>
        <v>21.356619181021635</v>
      </c>
      <c r="N133" s="354">
        <f t="shared" si="93"/>
        <v>3376</v>
      </c>
      <c r="O133" s="353">
        <f t="shared" si="67"/>
        <v>20.122787149073133</v>
      </c>
      <c r="P133" s="354">
        <f t="shared" si="94"/>
        <v>541</v>
      </c>
      <c r="Q133" s="353">
        <f t="shared" si="68"/>
        <v>3.2246527984741014</v>
      </c>
      <c r="R133" s="406">
        <f t="shared" si="95"/>
        <v>16777</v>
      </c>
    </row>
    <row r="134" spans="1:31" ht="15">
      <c r="A134" s="397">
        <v>212</v>
      </c>
      <c r="B134" s="397" t="s">
        <v>90</v>
      </c>
      <c r="C134" s="406">
        <v>83106</v>
      </c>
      <c r="D134" s="354">
        <f t="shared" si="88"/>
        <v>160</v>
      </c>
      <c r="E134" s="353">
        <f t="shared" ref="E134:E139" si="96">(D134/R134)*100</f>
        <v>0.92416103506035918</v>
      </c>
      <c r="F134" s="354">
        <f t="shared" si="89"/>
        <v>632</v>
      </c>
      <c r="G134" s="353">
        <f t="shared" ref="G134:G139" si="97">(F134/R134)*100</f>
        <v>3.6504360884884193</v>
      </c>
      <c r="H134" s="354">
        <f t="shared" si="90"/>
        <v>1900</v>
      </c>
      <c r="I134" s="353">
        <f t="shared" ref="I134:I139" si="98">(H134/R134)*100</f>
        <v>10.974412291341766</v>
      </c>
      <c r="J134" s="354">
        <f t="shared" si="91"/>
        <v>7379</v>
      </c>
      <c r="K134" s="353">
        <f t="shared" ref="K134:K139" si="99">(J134/R134)*100</f>
        <v>42.621151735689942</v>
      </c>
      <c r="L134" s="354">
        <f t="shared" si="92"/>
        <v>3592</v>
      </c>
      <c r="M134" s="353">
        <f t="shared" ref="M134:M139" si="100">(L134/R134)*100</f>
        <v>20.747415237105066</v>
      </c>
      <c r="N134" s="354">
        <f t="shared" si="93"/>
        <v>3101</v>
      </c>
      <c r="O134" s="353">
        <f t="shared" ref="O134:O139" si="101">(N134/R134)*100</f>
        <v>17.911396060763586</v>
      </c>
      <c r="P134" s="354">
        <f t="shared" si="94"/>
        <v>549</v>
      </c>
      <c r="Q134" s="353">
        <f t="shared" ref="Q134:Q139" si="102">(P134/R134)*100</f>
        <v>3.1710275515508575</v>
      </c>
      <c r="R134" s="406">
        <f t="shared" si="95"/>
        <v>17313</v>
      </c>
    </row>
    <row r="135" spans="1:31" ht="15">
      <c r="A135" s="397">
        <v>266</v>
      </c>
      <c r="B135" s="397" t="s">
        <v>104</v>
      </c>
      <c r="C135" s="406">
        <v>246003</v>
      </c>
      <c r="D135" s="354">
        <f t="shared" si="88"/>
        <v>151</v>
      </c>
      <c r="E135" s="353">
        <f t="shared" si="96"/>
        <v>0.78036175710594313</v>
      </c>
      <c r="F135" s="354">
        <f t="shared" si="89"/>
        <v>617</v>
      </c>
      <c r="G135" s="353">
        <f t="shared" si="97"/>
        <v>3.1886304909560721</v>
      </c>
      <c r="H135" s="354">
        <f t="shared" si="90"/>
        <v>1896</v>
      </c>
      <c r="I135" s="353">
        <f t="shared" si="98"/>
        <v>9.7984496124031004</v>
      </c>
      <c r="J135" s="354">
        <f t="shared" si="91"/>
        <v>7701</v>
      </c>
      <c r="K135" s="353">
        <f t="shared" si="99"/>
        <v>39.798449612403104</v>
      </c>
      <c r="L135" s="354">
        <f t="shared" si="92"/>
        <v>4046</v>
      </c>
      <c r="M135" s="353">
        <f t="shared" si="100"/>
        <v>20.909560723514211</v>
      </c>
      <c r="N135" s="354">
        <f t="shared" si="93"/>
        <v>4113</v>
      </c>
      <c r="O135" s="353">
        <f t="shared" si="101"/>
        <v>21.255813953488374</v>
      </c>
      <c r="P135" s="354">
        <f t="shared" si="94"/>
        <v>826</v>
      </c>
      <c r="Q135" s="353">
        <f t="shared" si="102"/>
        <v>4.2687338501291991</v>
      </c>
      <c r="R135" s="406">
        <f t="shared" si="95"/>
        <v>19350</v>
      </c>
    </row>
    <row r="136" spans="1:31" ht="15">
      <c r="A136" s="397">
        <v>308</v>
      </c>
      <c r="B136" s="397" t="s">
        <v>112</v>
      </c>
      <c r="C136" s="406">
        <v>55294</v>
      </c>
      <c r="D136" s="354">
        <f t="shared" si="88"/>
        <v>163</v>
      </c>
      <c r="E136" s="353">
        <f t="shared" si="96"/>
        <v>1.1757068667051356</v>
      </c>
      <c r="F136" s="354">
        <f t="shared" si="89"/>
        <v>671</v>
      </c>
      <c r="G136" s="353">
        <f t="shared" si="97"/>
        <v>4.8398730525100975</v>
      </c>
      <c r="H136" s="354">
        <f t="shared" si="90"/>
        <v>1640</v>
      </c>
      <c r="I136" s="353">
        <f t="shared" si="98"/>
        <v>11.829197922677439</v>
      </c>
      <c r="J136" s="354">
        <f t="shared" si="91"/>
        <v>5904</v>
      </c>
      <c r="K136" s="353">
        <f t="shared" si="99"/>
        <v>42.585112521638777</v>
      </c>
      <c r="L136" s="354">
        <f t="shared" si="92"/>
        <v>2770</v>
      </c>
      <c r="M136" s="353">
        <f t="shared" si="100"/>
        <v>19.979803808424698</v>
      </c>
      <c r="N136" s="354">
        <f t="shared" si="93"/>
        <v>2293</v>
      </c>
      <c r="O136" s="353">
        <f t="shared" si="101"/>
        <v>16.53923831506059</v>
      </c>
      <c r="P136" s="354">
        <f t="shared" si="94"/>
        <v>423</v>
      </c>
      <c r="Q136" s="353">
        <f t="shared" si="102"/>
        <v>3.0510675129832658</v>
      </c>
      <c r="R136" s="406">
        <f t="shared" si="95"/>
        <v>13864</v>
      </c>
    </row>
    <row r="137" spans="1:31" ht="15">
      <c r="A137" s="397">
        <v>360</v>
      </c>
      <c r="B137" s="397" t="s">
        <v>979</v>
      </c>
      <c r="C137" s="406">
        <v>294551</v>
      </c>
      <c r="D137" s="354">
        <f t="shared" si="88"/>
        <v>510</v>
      </c>
      <c r="E137" s="353">
        <f t="shared" si="96"/>
        <v>1.1095157290170996</v>
      </c>
      <c r="F137" s="354">
        <f t="shared" si="89"/>
        <v>2055</v>
      </c>
      <c r="G137" s="353">
        <f t="shared" si="97"/>
        <v>4.4706957316277247</v>
      </c>
      <c r="H137" s="354">
        <f t="shared" si="90"/>
        <v>4995</v>
      </c>
      <c r="I137" s="353">
        <f t="shared" si="98"/>
        <v>10.866727581255711</v>
      </c>
      <c r="J137" s="354">
        <f t="shared" si="91"/>
        <v>19647</v>
      </c>
      <c r="K137" s="353">
        <f t="shared" si="99"/>
        <v>42.742461819605801</v>
      </c>
      <c r="L137" s="354">
        <f t="shared" si="92"/>
        <v>9043</v>
      </c>
      <c r="M137" s="353">
        <f t="shared" si="100"/>
        <v>19.673236740199275</v>
      </c>
      <c r="N137" s="354">
        <f t="shared" si="93"/>
        <v>8197</v>
      </c>
      <c r="O137" s="353">
        <f t="shared" si="101"/>
        <v>17.832745942653265</v>
      </c>
      <c r="P137" s="354">
        <f t="shared" si="94"/>
        <v>1519</v>
      </c>
      <c r="Q137" s="353">
        <f t="shared" si="102"/>
        <v>3.3046164556411259</v>
      </c>
      <c r="R137" s="406">
        <f t="shared" si="95"/>
        <v>45966</v>
      </c>
    </row>
    <row r="138" spans="1:31" ht="15">
      <c r="A138" s="397">
        <v>380</v>
      </c>
      <c r="B138" s="397" t="s">
        <v>139</v>
      </c>
      <c r="C138" s="406">
        <v>76704</v>
      </c>
      <c r="D138" s="354">
        <f t="shared" si="88"/>
        <v>98</v>
      </c>
      <c r="E138" s="353">
        <f t="shared" si="96"/>
        <v>0.97648465524113193</v>
      </c>
      <c r="F138" s="354">
        <f t="shared" si="89"/>
        <v>380</v>
      </c>
      <c r="G138" s="353">
        <f t="shared" si="97"/>
        <v>3.7863690713431644</v>
      </c>
      <c r="H138" s="354">
        <f t="shared" si="90"/>
        <v>1070</v>
      </c>
      <c r="I138" s="353">
        <f t="shared" si="98"/>
        <v>10.661618174571542</v>
      </c>
      <c r="J138" s="354">
        <f t="shared" si="91"/>
        <v>3993</v>
      </c>
      <c r="K138" s="353">
        <f t="shared" si="99"/>
        <v>39.786767636508571</v>
      </c>
      <c r="L138" s="354">
        <f t="shared" si="92"/>
        <v>2011</v>
      </c>
      <c r="M138" s="353">
        <f t="shared" si="100"/>
        <v>20.037863690713429</v>
      </c>
      <c r="N138" s="354">
        <f t="shared" si="93"/>
        <v>2000</v>
      </c>
      <c r="O138" s="353">
        <f t="shared" si="101"/>
        <v>19.928258270227182</v>
      </c>
      <c r="P138" s="354">
        <f t="shared" si="94"/>
        <v>484</v>
      </c>
      <c r="Q138" s="353">
        <f t="shared" si="102"/>
        <v>4.8226385013949784</v>
      </c>
      <c r="R138" s="406">
        <f t="shared" si="95"/>
        <v>10036</v>
      </c>
    </row>
    <row r="139" spans="1:31" ht="15">
      <c r="A139" s="397">
        <v>631</v>
      </c>
      <c r="B139" s="397" t="s">
        <v>185</v>
      </c>
      <c r="C139" s="406">
        <v>89364</v>
      </c>
      <c r="D139" s="354">
        <f t="shared" si="88"/>
        <v>86</v>
      </c>
      <c r="E139" s="353">
        <f t="shared" si="96"/>
        <v>1.0133144809708967</v>
      </c>
      <c r="F139" s="354">
        <f t="shared" si="89"/>
        <v>363</v>
      </c>
      <c r="G139" s="353">
        <f t="shared" si="97"/>
        <v>4.277129727819017</v>
      </c>
      <c r="H139" s="354">
        <f t="shared" si="90"/>
        <v>958</v>
      </c>
      <c r="I139" s="353">
        <f t="shared" si="98"/>
        <v>11.287852008954873</v>
      </c>
      <c r="J139" s="354">
        <f t="shared" si="91"/>
        <v>3738</v>
      </c>
      <c r="K139" s="353">
        <f t="shared" si="99"/>
        <v>44.043831742665255</v>
      </c>
      <c r="L139" s="354">
        <f t="shared" si="92"/>
        <v>1624</v>
      </c>
      <c r="M139" s="353">
        <f t="shared" si="100"/>
        <v>19.135147873217861</v>
      </c>
      <c r="N139" s="354">
        <f t="shared" si="93"/>
        <v>1454</v>
      </c>
      <c r="O139" s="353">
        <f t="shared" si="101"/>
        <v>17.132084364321905</v>
      </c>
      <c r="P139" s="354">
        <f t="shared" si="94"/>
        <v>264</v>
      </c>
      <c r="Q139" s="353">
        <f t="shared" si="102"/>
        <v>3.1106398020501946</v>
      </c>
      <c r="R139" s="406">
        <f t="shared" si="95"/>
        <v>8487</v>
      </c>
    </row>
    <row r="140" spans="1:31">
      <c r="B140" s="65"/>
    </row>
    <row r="141" spans="1:31">
      <c r="A141" s="246" t="s">
        <v>433</v>
      </c>
      <c r="B141" s="983" t="str">
        <f>'1. Población_Afiliada_Regimen'!B140</f>
        <v>SISPRO-BODEGA DE DATOS DICIEMBRE 2021</v>
      </c>
      <c r="C141" s="983"/>
    </row>
    <row r="142" spans="1:31">
      <c r="A142" s="248"/>
      <c r="B142" s="983" t="str">
        <f>'1. Población_Afiliada_Regimen'!B141</f>
        <v>PROYECCIÓN DANE 2021</v>
      </c>
      <c r="C142" s="983"/>
    </row>
    <row r="143" spans="1:31">
      <c r="A143" s="249" t="s">
        <v>436</v>
      </c>
      <c r="B143" s="984" t="s">
        <v>437</v>
      </c>
      <c r="C143" s="984"/>
    </row>
    <row r="144" spans="1:31">
      <c r="B144" s="64"/>
    </row>
    <row r="145" spans="2:2">
      <c r="B145" s="62"/>
    </row>
  </sheetData>
  <sheetProtection autoFilter="0"/>
  <mergeCells count="9">
    <mergeCell ref="D1:Q1"/>
    <mergeCell ref="B142:C142"/>
    <mergeCell ref="B143:C143"/>
    <mergeCell ref="A2:A5"/>
    <mergeCell ref="R2:R4"/>
    <mergeCell ref="C2:C4"/>
    <mergeCell ref="B2:B4"/>
    <mergeCell ref="B141:C141"/>
    <mergeCell ref="D2:Q3"/>
  </mergeCells>
  <pageMargins left="0.75" right="0.75" top="1" bottom="1" header="0" footer="0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T131"/>
  <sheetViews>
    <sheetView topLeftCell="E115" workbookViewId="0">
      <selection activeCell="M5" sqref="M5:R129"/>
    </sheetView>
  </sheetViews>
  <sheetFormatPr baseColWidth="10" defaultColWidth="11.42578125" defaultRowHeight="12.75"/>
  <cols>
    <col min="1" max="1" width="26.42578125" style="66" bestFit="1" customWidth="1"/>
    <col min="2" max="2" width="23" style="66" bestFit="1" customWidth="1"/>
    <col min="3" max="3" width="8.28515625" style="66" bestFit="1" customWidth="1"/>
    <col min="4" max="4" width="12.140625" style="66" bestFit="1" customWidth="1"/>
    <col min="5" max="5" width="9.28515625" style="66" bestFit="1" customWidth="1"/>
    <col min="6" max="7" width="7" style="66" bestFit="1" customWidth="1"/>
    <col min="8" max="9" width="13.140625" style="66" bestFit="1" customWidth="1"/>
    <col min="10" max="11" width="6" style="66" bestFit="1" customWidth="1"/>
    <col min="12" max="12" width="26.42578125" style="66" bestFit="1" customWidth="1"/>
    <col min="13" max="13" width="23" style="66" bestFit="1" customWidth="1"/>
    <col min="14" max="14" width="8.28515625" style="66" bestFit="1" customWidth="1"/>
    <col min="15" max="15" width="12.140625" style="66" bestFit="1" customWidth="1"/>
    <col min="16" max="16" width="9.28515625" style="66" bestFit="1" customWidth="1"/>
    <col min="17" max="17" width="8" style="66" bestFit="1" customWidth="1"/>
    <col min="18" max="18" width="7" style="66" bestFit="1" customWidth="1"/>
    <col min="19" max="20" width="13.140625" style="66" bestFit="1" customWidth="1"/>
    <col min="21" max="77" width="6" style="66" bestFit="1" customWidth="1"/>
    <col min="78" max="96" width="5" style="66" bestFit="1" customWidth="1"/>
    <col min="97" max="119" width="4" style="66" bestFit="1" customWidth="1"/>
    <col min="120" max="120" width="13.140625" style="66" bestFit="1" customWidth="1"/>
    <col min="121" max="16384" width="11.42578125" style="66"/>
  </cols>
  <sheetData>
    <row r="3" spans="1:20">
      <c r="A3" s="24" t="s">
        <v>980</v>
      </c>
      <c r="B3" s="24" t="s">
        <v>981</v>
      </c>
      <c r="C3"/>
      <c r="D3"/>
      <c r="E3"/>
      <c r="F3"/>
      <c r="G3"/>
      <c r="H3"/>
      <c r="I3"/>
      <c r="L3" s="24" t="s">
        <v>986</v>
      </c>
      <c r="M3" s="24" t="s">
        <v>981</v>
      </c>
      <c r="N3"/>
      <c r="O3"/>
      <c r="P3"/>
      <c r="Q3"/>
      <c r="R3"/>
      <c r="S3"/>
      <c r="T3"/>
    </row>
    <row r="4" spans="1:20">
      <c r="A4" s="24" t="s">
        <v>987</v>
      </c>
      <c r="B4" t="s">
        <v>1004</v>
      </c>
      <c r="C4" t="s">
        <v>1005</v>
      </c>
      <c r="D4" t="s">
        <v>1006</v>
      </c>
      <c r="E4" t="s">
        <v>1007</v>
      </c>
      <c r="F4" t="s">
        <v>1008</v>
      </c>
      <c r="G4" t="s">
        <v>1009</v>
      </c>
      <c r="H4" t="s">
        <v>988</v>
      </c>
      <c r="I4"/>
      <c r="L4" s="24" t="s">
        <v>987</v>
      </c>
      <c r="M4" t="s">
        <v>1004</v>
      </c>
      <c r="N4" t="s">
        <v>1005</v>
      </c>
      <c r="O4" t="s">
        <v>1006</v>
      </c>
      <c r="P4" t="s">
        <v>1007</v>
      </c>
      <c r="Q4" t="s">
        <v>1008</v>
      </c>
      <c r="R4" t="s">
        <v>1009</v>
      </c>
      <c r="S4" t="s">
        <v>988</v>
      </c>
      <c r="T4"/>
    </row>
    <row r="5" spans="1:20">
      <c r="A5" s="10" t="s">
        <v>781</v>
      </c>
      <c r="B5">
        <v>46097</v>
      </c>
      <c r="C5">
        <v>48237</v>
      </c>
      <c r="D5">
        <v>61751</v>
      </c>
      <c r="E5">
        <v>115899</v>
      </c>
      <c r="F5">
        <v>275590</v>
      </c>
      <c r="G5">
        <v>115585</v>
      </c>
      <c r="H5">
        <v>663159</v>
      </c>
      <c r="I5"/>
      <c r="L5" s="10" t="s">
        <v>781</v>
      </c>
      <c r="M5">
        <v>113314</v>
      </c>
      <c r="N5">
        <v>130748</v>
      </c>
      <c r="O5">
        <v>150663</v>
      </c>
      <c r="P5">
        <v>423478</v>
      </c>
      <c r="Q5">
        <v>1003744</v>
      </c>
      <c r="R5">
        <v>363262</v>
      </c>
      <c r="S5">
        <v>2185209</v>
      </c>
      <c r="T5"/>
    </row>
    <row r="6" spans="1:20">
      <c r="A6" s="10" t="s">
        <v>793</v>
      </c>
      <c r="B6">
        <v>782</v>
      </c>
      <c r="C6">
        <v>906</v>
      </c>
      <c r="D6">
        <v>1223</v>
      </c>
      <c r="E6">
        <v>1915</v>
      </c>
      <c r="F6">
        <v>4577</v>
      </c>
      <c r="G6">
        <v>2668</v>
      </c>
      <c r="H6">
        <v>12071</v>
      </c>
      <c r="I6"/>
      <c r="L6" s="10" t="s">
        <v>793</v>
      </c>
      <c r="M6">
        <v>151</v>
      </c>
      <c r="N6">
        <v>207</v>
      </c>
      <c r="O6">
        <v>243</v>
      </c>
      <c r="P6">
        <v>581</v>
      </c>
      <c r="Q6">
        <v>1260</v>
      </c>
      <c r="R6">
        <v>431</v>
      </c>
      <c r="S6">
        <v>2873</v>
      </c>
      <c r="T6"/>
    </row>
    <row r="7" spans="1:20">
      <c r="A7" s="10" t="s">
        <v>797</v>
      </c>
      <c r="B7">
        <v>76</v>
      </c>
      <c r="C7">
        <v>136</v>
      </c>
      <c r="D7">
        <v>139</v>
      </c>
      <c r="E7">
        <v>194</v>
      </c>
      <c r="F7">
        <v>560</v>
      </c>
      <c r="G7">
        <v>275</v>
      </c>
      <c r="H7">
        <v>1380</v>
      </c>
      <c r="I7"/>
      <c r="L7" s="10" t="s">
        <v>797</v>
      </c>
      <c r="M7">
        <v>18</v>
      </c>
      <c r="N7">
        <v>19</v>
      </c>
      <c r="O7">
        <v>16</v>
      </c>
      <c r="P7">
        <v>82</v>
      </c>
      <c r="Q7">
        <v>150</v>
      </c>
      <c r="R7">
        <v>39</v>
      </c>
      <c r="S7">
        <v>324</v>
      </c>
      <c r="T7"/>
    </row>
    <row r="8" spans="1:20">
      <c r="A8" s="10" t="s">
        <v>800</v>
      </c>
      <c r="B8">
        <v>183</v>
      </c>
      <c r="C8">
        <v>275</v>
      </c>
      <c r="D8">
        <v>295</v>
      </c>
      <c r="E8">
        <v>437</v>
      </c>
      <c r="F8">
        <v>1134</v>
      </c>
      <c r="G8">
        <v>595</v>
      </c>
      <c r="H8">
        <v>2919</v>
      </c>
      <c r="I8"/>
      <c r="L8" s="10" t="s">
        <v>800</v>
      </c>
      <c r="M8">
        <v>35</v>
      </c>
      <c r="N8">
        <v>45</v>
      </c>
      <c r="O8">
        <v>39</v>
      </c>
      <c r="P8">
        <v>89</v>
      </c>
      <c r="Q8">
        <v>236</v>
      </c>
      <c r="R8">
        <v>82</v>
      </c>
      <c r="S8">
        <v>526</v>
      </c>
      <c r="T8"/>
    </row>
    <row r="9" spans="1:20">
      <c r="A9" s="10" t="s">
        <v>802</v>
      </c>
      <c r="B9">
        <v>532</v>
      </c>
      <c r="C9">
        <v>546</v>
      </c>
      <c r="D9">
        <v>823</v>
      </c>
      <c r="E9">
        <v>1322</v>
      </c>
      <c r="F9">
        <v>3707</v>
      </c>
      <c r="G9">
        <v>2287</v>
      </c>
      <c r="H9">
        <v>9217</v>
      </c>
      <c r="I9"/>
      <c r="L9" s="10" t="s">
        <v>802</v>
      </c>
      <c r="M9">
        <v>836</v>
      </c>
      <c r="N9">
        <v>947</v>
      </c>
      <c r="O9">
        <v>1178</v>
      </c>
      <c r="P9">
        <v>3128</v>
      </c>
      <c r="Q9">
        <v>6635</v>
      </c>
      <c r="R9">
        <v>1712</v>
      </c>
      <c r="S9">
        <v>14436</v>
      </c>
      <c r="T9"/>
    </row>
    <row r="10" spans="1:20">
      <c r="A10" s="10" t="s">
        <v>803</v>
      </c>
      <c r="B10">
        <v>1537</v>
      </c>
      <c r="C10">
        <v>1649</v>
      </c>
      <c r="D10">
        <v>2054</v>
      </c>
      <c r="E10">
        <v>3365</v>
      </c>
      <c r="F10">
        <v>6304</v>
      </c>
      <c r="G10">
        <v>2456</v>
      </c>
      <c r="H10">
        <v>17365</v>
      </c>
      <c r="I10"/>
      <c r="L10" s="10" t="s">
        <v>803</v>
      </c>
      <c r="M10">
        <v>155</v>
      </c>
      <c r="N10">
        <v>241</v>
      </c>
      <c r="O10">
        <v>317</v>
      </c>
      <c r="P10">
        <v>968</v>
      </c>
      <c r="Q10">
        <v>1932</v>
      </c>
      <c r="R10">
        <v>395</v>
      </c>
      <c r="S10">
        <v>4008</v>
      </c>
      <c r="T10"/>
    </row>
    <row r="11" spans="1:20">
      <c r="A11" s="10" t="s">
        <v>804</v>
      </c>
      <c r="B11">
        <v>1927</v>
      </c>
      <c r="C11">
        <v>2288</v>
      </c>
      <c r="D11">
        <v>2786</v>
      </c>
      <c r="E11">
        <v>4786</v>
      </c>
      <c r="F11">
        <v>10973</v>
      </c>
      <c r="G11">
        <v>5334</v>
      </c>
      <c r="H11">
        <v>28094</v>
      </c>
      <c r="I11"/>
      <c r="L11" s="10" t="s">
        <v>804</v>
      </c>
      <c r="M11">
        <v>484</v>
      </c>
      <c r="N11">
        <v>585</v>
      </c>
      <c r="O11">
        <v>685</v>
      </c>
      <c r="P11">
        <v>1617</v>
      </c>
      <c r="Q11">
        <v>3968</v>
      </c>
      <c r="R11">
        <v>1366</v>
      </c>
      <c r="S11">
        <v>8705</v>
      </c>
      <c r="T11"/>
    </row>
    <row r="12" spans="1:20">
      <c r="A12" s="10" t="s">
        <v>807</v>
      </c>
      <c r="B12">
        <v>221</v>
      </c>
      <c r="C12">
        <v>181</v>
      </c>
      <c r="D12">
        <v>248</v>
      </c>
      <c r="E12">
        <v>391</v>
      </c>
      <c r="F12">
        <v>877</v>
      </c>
      <c r="G12">
        <v>644</v>
      </c>
      <c r="H12">
        <v>2562</v>
      </c>
      <c r="I12"/>
      <c r="L12" s="10" t="s">
        <v>807</v>
      </c>
      <c r="M12">
        <v>78</v>
      </c>
      <c r="N12">
        <v>116</v>
      </c>
      <c r="O12">
        <v>143</v>
      </c>
      <c r="P12">
        <v>326</v>
      </c>
      <c r="Q12">
        <v>685</v>
      </c>
      <c r="R12">
        <v>148</v>
      </c>
      <c r="S12">
        <v>1496</v>
      </c>
      <c r="T12"/>
    </row>
    <row r="13" spans="1:20">
      <c r="A13" s="10" t="s">
        <v>809</v>
      </c>
      <c r="B13">
        <v>658</v>
      </c>
      <c r="C13">
        <v>737</v>
      </c>
      <c r="D13">
        <v>1020</v>
      </c>
      <c r="E13">
        <v>1481</v>
      </c>
      <c r="F13">
        <v>3189</v>
      </c>
      <c r="G13">
        <v>1437</v>
      </c>
      <c r="H13">
        <v>8522</v>
      </c>
      <c r="I13"/>
      <c r="L13" s="10" t="s">
        <v>809</v>
      </c>
      <c r="M13">
        <v>52</v>
      </c>
      <c r="N13">
        <v>62</v>
      </c>
      <c r="O13">
        <v>78</v>
      </c>
      <c r="P13">
        <v>374</v>
      </c>
      <c r="Q13">
        <v>479</v>
      </c>
      <c r="R13">
        <v>125</v>
      </c>
      <c r="S13">
        <v>1170</v>
      </c>
      <c r="T13"/>
    </row>
    <row r="14" spans="1:20">
      <c r="A14" s="10" t="s">
        <v>811</v>
      </c>
      <c r="B14">
        <v>1370</v>
      </c>
      <c r="C14">
        <v>1614</v>
      </c>
      <c r="D14">
        <v>1875</v>
      </c>
      <c r="E14">
        <v>3008</v>
      </c>
      <c r="F14">
        <v>5356</v>
      </c>
      <c r="G14">
        <v>1546</v>
      </c>
      <c r="H14">
        <v>14769</v>
      </c>
      <c r="I14"/>
      <c r="L14" s="10" t="s">
        <v>811</v>
      </c>
      <c r="M14">
        <v>78</v>
      </c>
      <c r="N14">
        <v>102</v>
      </c>
      <c r="O14">
        <v>118</v>
      </c>
      <c r="P14">
        <v>432</v>
      </c>
      <c r="Q14">
        <v>850</v>
      </c>
      <c r="R14">
        <v>101</v>
      </c>
      <c r="S14">
        <v>1681</v>
      </c>
      <c r="T14"/>
    </row>
    <row r="15" spans="1:20">
      <c r="A15" s="10" t="s">
        <v>812</v>
      </c>
      <c r="B15">
        <v>1245</v>
      </c>
      <c r="C15">
        <v>1420</v>
      </c>
      <c r="D15">
        <v>1892</v>
      </c>
      <c r="E15">
        <v>3030</v>
      </c>
      <c r="F15">
        <v>6856</v>
      </c>
      <c r="G15">
        <v>2822</v>
      </c>
      <c r="H15">
        <v>17265</v>
      </c>
      <c r="I15"/>
      <c r="L15" s="10" t="s">
        <v>812</v>
      </c>
      <c r="M15">
        <v>521</v>
      </c>
      <c r="N15">
        <v>587</v>
      </c>
      <c r="O15">
        <v>683</v>
      </c>
      <c r="P15">
        <v>1848</v>
      </c>
      <c r="Q15">
        <v>4287</v>
      </c>
      <c r="R15">
        <v>1141</v>
      </c>
      <c r="S15">
        <v>9067</v>
      </c>
      <c r="T15"/>
    </row>
    <row r="16" spans="1:20">
      <c r="A16" s="10" t="s">
        <v>813</v>
      </c>
      <c r="B16">
        <v>473</v>
      </c>
      <c r="C16">
        <v>460</v>
      </c>
      <c r="D16">
        <v>594</v>
      </c>
      <c r="E16">
        <v>982</v>
      </c>
      <c r="F16">
        <v>2071</v>
      </c>
      <c r="G16">
        <v>926</v>
      </c>
      <c r="H16">
        <v>5506</v>
      </c>
      <c r="I16"/>
      <c r="L16" s="10" t="s">
        <v>813</v>
      </c>
      <c r="M16">
        <v>118</v>
      </c>
      <c r="N16">
        <v>114</v>
      </c>
      <c r="O16">
        <v>131</v>
      </c>
      <c r="P16">
        <v>311</v>
      </c>
      <c r="Q16">
        <v>623</v>
      </c>
      <c r="R16">
        <v>82</v>
      </c>
      <c r="S16">
        <v>1379</v>
      </c>
      <c r="T16"/>
    </row>
    <row r="17" spans="1:20">
      <c r="A17" s="10" t="s">
        <v>814</v>
      </c>
      <c r="B17">
        <v>5828</v>
      </c>
      <c r="C17">
        <v>5503</v>
      </c>
      <c r="D17">
        <v>6659</v>
      </c>
      <c r="E17">
        <v>11781</v>
      </c>
      <c r="F17">
        <v>21177</v>
      </c>
      <c r="G17">
        <v>7150</v>
      </c>
      <c r="H17">
        <v>58098</v>
      </c>
      <c r="I17"/>
      <c r="L17" s="10" t="s">
        <v>814</v>
      </c>
      <c r="M17">
        <v>7660</v>
      </c>
      <c r="N17">
        <v>8133</v>
      </c>
      <c r="O17">
        <v>10081</v>
      </c>
      <c r="P17">
        <v>18745</v>
      </c>
      <c r="Q17">
        <v>39796</v>
      </c>
      <c r="R17">
        <v>6653</v>
      </c>
      <c r="S17">
        <v>91068</v>
      </c>
      <c r="T17"/>
    </row>
    <row r="18" spans="1:20">
      <c r="A18" s="10" t="s">
        <v>816</v>
      </c>
      <c r="B18">
        <v>2521</v>
      </c>
      <c r="C18">
        <v>2884</v>
      </c>
      <c r="D18">
        <v>3583</v>
      </c>
      <c r="E18">
        <v>4547</v>
      </c>
      <c r="F18">
        <v>8843</v>
      </c>
      <c r="G18">
        <v>3487</v>
      </c>
      <c r="H18">
        <v>25865</v>
      </c>
      <c r="I18"/>
      <c r="L18" s="10" t="s">
        <v>816</v>
      </c>
      <c r="M18">
        <v>287</v>
      </c>
      <c r="N18">
        <v>290</v>
      </c>
      <c r="O18">
        <v>314</v>
      </c>
      <c r="P18">
        <v>687</v>
      </c>
      <c r="Q18">
        <v>1814</v>
      </c>
      <c r="R18">
        <v>324</v>
      </c>
      <c r="S18">
        <v>3716</v>
      </c>
      <c r="T18"/>
    </row>
    <row r="19" spans="1:20">
      <c r="A19" s="10" t="s">
        <v>817</v>
      </c>
      <c r="B19">
        <v>557</v>
      </c>
      <c r="C19">
        <v>621</v>
      </c>
      <c r="D19">
        <v>766</v>
      </c>
      <c r="E19">
        <v>1192</v>
      </c>
      <c r="F19">
        <v>2280</v>
      </c>
      <c r="G19">
        <v>1090</v>
      </c>
      <c r="H19">
        <v>6506</v>
      </c>
      <c r="I19"/>
      <c r="L19" s="10" t="s">
        <v>817</v>
      </c>
      <c r="M19">
        <v>40</v>
      </c>
      <c r="N19">
        <v>35</v>
      </c>
      <c r="O19">
        <v>33</v>
      </c>
      <c r="P19">
        <v>125</v>
      </c>
      <c r="Q19">
        <v>236</v>
      </c>
      <c r="R19">
        <v>64</v>
      </c>
      <c r="S19">
        <v>533</v>
      </c>
      <c r="T19"/>
    </row>
    <row r="20" spans="1:20">
      <c r="A20" s="10" t="s">
        <v>821</v>
      </c>
      <c r="B20">
        <v>122</v>
      </c>
      <c r="C20">
        <v>163</v>
      </c>
      <c r="D20">
        <v>219</v>
      </c>
      <c r="E20">
        <v>313</v>
      </c>
      <c r="F20">
        <v>1021</v>
      </c>
      <c r="G20">
        <v>792</v>
      </c>
      <c r="H20">
        <v>2630</v>
      </c>
      <c r="I20"/>
      <c r="L20" s="10" t="s">
        <v>821</v>
      </c>
      <c r="M20">
        <v>35</v>
      </c>
      <c r="N20">
        <v>55</v>
      </c>
      <c r="O20">
        <v>65</v>
      </c>
      <c r="P20">
        <v>177</v>
      </c>
      <c r="Q20">
        <v>462</v>
      </c>
      <c r="R20">
        <v>170</v>
      </c>
      <c r="S20">
        <v>964</v>
      </c>
      <c r="T20"/>
    </row>
    <row r="21" spans="1:20">
      <c r="A21" s="10" t="s">
        <v>822</v>
      </c>
      <c r="B21">
        <v>1201</v>
      </c>
      <c r="C21">
        <v>1147</v>
      </c>
      <c r="D21">
        <v>1815</v>
      </c>
      <c r="E21">
        <v>3029</v>
      </c>
      <c r="F21">
        <v>7662</v>
      </c>
      <c r="G21">
        <v>3688</v>
      </c>
      <c r="H21">
        <v>18542</v>
      </c>
      <c r="I21"/>
      <c r="L21" s="10" t="s">
        <v>822</v>
      </c>
      <c r="M21">
        <v>1482</v>
      </c>
      <c r="N21">
        <v>1801</v>
      </c>
      <c r="O21">
        <v>2183</v>
      </c>
      <c r="P21">
        <v>5508</v>
      </c>
      <c r="Q21">
        <v>12032</v>
      </c>
      <c r="R21">
        <v>3778</v>
      </c>
      <c r="S21">
        <v>26784</v>
      </c>
      <c r="T21"/>
    </row>
    <row r="22" spans="1:20">
      <c r="A22" s="10" t="s">
        <v>823</v>
      </c>
      <c r="B22">
        <v>187</v>
      </c>
      <c r="C22">
        <v>226</v>
      </c>
      <c r="D22">
        <v>316</v>
      </c>
      <c r="E22">
        <v>511</v>
      </c>
      <c r="F22">
        <v>1068</v>
      </c>
      <c r="G22">
        <v>416</v>
      </c>
      <c r="H22">
        <v>2724</v>
      </c>
      <c r="I22"/>
      <c r="L22" s="10" t="s">
        <v>823</v>
      </c>
      <c r="M22">
        <v>72</v>
      </c>
      <c r="N22">
        <v>89</v>
      </c>
      <c r="O22">
        <v>124</v>
      </c>
      <c r="P22">
        <v>257</v>
      </c>
      <c r="Q22">
        <v>496</v>
      </c>
      <c r="R22">
        <v>124</v>
      </c>
      <c r="S22">
        <v>1162</v>
      </c>
      <c r="T22"/>
    </row>
    <row r="23" spans="1:20">
      <c r="A23" s="10" t="s">
        <v>825</v>
      </c>
      <c r="B23">
        <v>6877</v>
      </c>
      <c r="C23">
        <v>7306</v>
      </c>
      <c r="D23">
        <v>9364</v>
      </c>
      <c r="E23">
        <v>17596</v>
      </c>
      <c r="F23">
        <v>40332</v>
      </c>
      <c r="G23">
        <v>17442</v>
      </c>
      <c r="H23">
        <v>98917</v>
      </c>
      <c r="I23"/>
      <c r="L23" s="10" t="s">
        <v>825</v>
      </c>
      <c r="M23">
        <v>19353</v>
      </c>
      <c r="N23">
        <v>22798</v>
      </c>
      <c r="O23">
        <v>26568</v>
      </c>
      <c r="P23">
        <v>69048</v>
      </c>
      <c r="Q23">
        <v>156650</v>
      </c>
      <c r="R23">
        <v>47055</v>
      </c>
      <c r="S23">
        <v>341472</v>
      </c>
      <c r="T23"/>
    </row>
    <row r="24" spans="1:20">
      <c r="A24" s="10" t="s">
        <v>827</v>
      </c>
      <c r="B24">
        <v>448</v>
      </c>
      <c r="C24">
        <v>508</v>
      </c>
      <c r="D24">
        <v>701</v>
      </c>
      <c r="E24">
        <v>1076</v>
      </c>
      <c r="F24">
        <v>2325</v>
      </c>
      <c r="G24">
        <v>1201</v>
      </c>
      <c r="H24">
        <v>6259</v>
      </c>
      <c r="I24"/>
      <c r="L24" s="10" t="s">
        <v>827</v>
      </c>
      <c r="M24">
        <v>34</v>
      </c>
      <c r="N24">
        <v>58</v>
      </c>
      <c r="O24">
        <v>78</v>
      </c>
      <c r="P24">
        <v>164</v>
      </c>
      <c r="Q24">
        <v>479</v>
      </c>
      <c r="R24">
        <v>132</v>
      </c>
      <c r="S24">
        <v>945</v>
      </c>
      <c r="T24"/>
    </row>
    <row r="25" spans="1:20">
      <c r="A25" s="10" t="s">
        <v>828</v>
      </c>
      <c r="B25">
        <v>1180</v>
      </c>
      <c r="C25">
        <v>1325</v>
      </c>
      <c r="D25">
        <v>1551</v>
      </c>
      <c r="E25">
        <v>2588</v>
      </c>
      <c r="F25">
        <v>5289</v>
      </c>
      <c r="G25">
        <v>1993</v>
      </c>
      <c r="H25">
        <v>13926</v>
      </c>
      <c r="I25"/>
      <c r="L25" s="10" t="s">
        <v>828</v>
      </c>
      <c r="M25">
        <v>67</v>
      </c>
      <c r="N25">
        <v>75</v>
      </c>
      <c r="O25">
        <v>105</v>
      </c>
      <c r="P25">
        <v>278</v>
      </c>
      <c r="Q25">
        <v>592</v>
      </c>
      <c r="R25">
        <v>163</v>
      </c>
      <c r="S25">
        <v>1280</v>
      </c>
      <c r="T25"/>
    </row>
    <row r="26" spans="1:20">
      <c r="A26" s="10" t="s">
        <v>830</v>
      </c>
      <c r="B26">
        <v>1329</v>
      </c>
      <c r="C26">
        <v>1530</v>
      </c>
      <c r="D26">
        <v>1882</v>
      </c>
      <c r="E26">
        <v>3206</v>
      </c>
      <c r="F26">
        <v>7171</v>
      </c>
      <c r="G26">
        <v>3624</v>
      </c>
      <c r="H26">
        <v>18742</v>
      </c>
      <c r="I26"/>
      <c r="L26" s="10" t="s">
        <v>830</v>
      </c>
      <c r="M26">
        <v>351</v>
      </c>
      <c r="N26">
        <v>492</v>
      </c>
      <c r="O26">
        <v>618</v>
      </c>
      <c r="P26">
        <v>1458</v>
      </c>
      <c r="Q26">
        <v>3622</v>
      </c>
      <c r="R26">
        <v>1123</v>
      </c>
      <c r="S26">
        <v>7664</v>
      </c>
      <c r="T26"/>
    </row>
    <row r="27" spans="1:20">
      <c r="A27" s="10" t="s">
        <v>832</v>
      </c>
      <c r="B27">
        <v>543</v>
      </c>
      <c r="C27">
        <v>628</v>
      </c>
      <c r="D27">
        <v>787</v>
      </c>
      <c r="E27">
        <v>1065</v>
      </c>
      <c r="F27">
        <v>1996</v>
      </c>
      <c r="G27">
        <v>774</v>
      </c>
      <c r="H27">
        <v>5793</v>
      </c>
      <c r="I27"/>
      <c r="L27" s="10" t="s">
        <v>832</v>
      </c>
      <c r="M27">
        <v>37</v>
      </c>
      <c r="N27">
        <v>54</v>
      </c>
      <c r="O27">
        <v>46</v>
      </c>
      <c r="P27">
        <v>266</v>
      </c>
      <c r="Q27">
        <v>387</v>
      </c>
      <c r="R27">
        <v>32</v>
      </c>
      <c r="S27">
        <v>822</v>
      </c>
      <c r="T27"/>
    </row>
    <row r="28" spans="1:20">
      <c r="A28" s="10" t="s">
        <v>833</v>
      </c>
      <c r="B28">
        <v>526</v>
      </c>
      <c r="C28">
        <v>561</v>
      </c>
      <c r="D28">
        <v>720</v>
      </c>
      <c r="E28">
        <v>1052</v>
      </c>
      <c r="F28">
        <v>2191</v>
      </c>
      <c r="G28">
        <v>959</v>
      </c>
      <c r="H28">
        <v>6009</v>
      </c>
      <c r="I28"/>
      <c r="L28" s="10" t="s">
        <v>833</v>
      </c>
      <c r="M28">
        <v>140</v>
      </c>
      <c r="N28">
        <v>165</v>
      </c>
      <c r="O28">
        <v>148</v>
      </c>
      <c r="P28">
        <v>598</v>
      </c>
      <c r="Q28">
        <v>852</v>
      </c>
      <c r="R28">
        <v>117</v>
      </c>
      <c r="S28">
        <v>2020</v>
      </c>
      <c r="T28"/>
    </row>
    <row r="29" spans="1:20">
      <c r="A29" s="10" t="s">
        <v>834</v>
      </c>
      <c r="B29">
        <v>2321</v>
      </c>
      <c r="C29">
        <v>2963</v>
      </c>
      <c r="D29">
        <v>3588</v>
      </c>
      <c r="E29">
        <v>4046</v>
      </c>
      <c r="F29">
        <v>7244</v>
      </c>
      <c r="G29">
        <v>2712</v>
      </c>
      <c r="H29">
        <v>22874</v>
      </c>
      <c r="I29"/>
      <c r="L29" s="10" t="s">
        <v>834</v>
      </c>
      <c r="M29">
        <v>76</v>
      </c>
      <c r="N29">
        <v>87</v>
      </c>
      <c r="O29">
        <v>99</v>
      </c>
      <c r="P29">
        <v>470</v>
      </c>
      <c r="Q29">
        <v>762</v>
      </c>
      <c r="R29">
        <v>68</v>
      </c>
      <c r="S29">
        <v>1562</v>
      </c>
      <c r="T29"/>
    </row>
    <row r="30" spans="1:20">
      <c r="A30" s="10" t="s">
        <v>835</v>
      </c>
      <c r="B30">
        <v>573</v>
      </c>
      <c r="C30">
        <v>605</v>
      </c>
      <c r="D30">
        <v>779</v>
      </c>
      <c r="E30">
        <v>1315</v>
      </c>
      <c r="F30">
        <v>2681</v>
      </c>
      <c r="G30">
        <v>914</v>
      </c>
      <c r="H30">
        <v>6867</v>
      </c>
      <c r="I30"/>
      <c r="L30" s="10" t="s">
        <v>835</v>
      </c>
      <c r="M30">
        <v>36</v>
      </c>
      <c r="N30">
        <v>41</v>
      </c>
      <c r="O30">
        <v>64</v>
      </c>
      <c r="P30">
        <v>117</v>
      </c>
      <c r="Q30">
        <v>285</v>
      </c>
      <c r="R30">
        <v>59</v>
      </c>
      <c r="S30">
        <v>602</v>
      </c>
      <c r="T30"/>
    </row>
    <row r="31" spans="1:20">
      <c r="A31" s="10" t="s">
        <v>837</v>
      </c>
      <c r="B31">
        <v>974</v>
      </c>
      <c r="C31">
        <v>894</v>
      </c>
      <c r="D31">
        <v>1356</v>
      </c>
      <c r="E31">
        <v>2563</v>
      </c>
      <c r="F31">
        <v>7073</v>
      </c>
      <c r="G31">
        <v>3917</v>
      </c>
      <c r="H31">
        <v>16777</v>
      </c>
      <c r="I31"/>
      <c r="L31" s="10" t="s">
        <v>837</v>
      </c>
      <c r="M31">
        <v>3968</v>
      </c>
      <c r="N31">
        <v>4362</v>
      </c>
      <c r="O31">
        <v>5469</v>
      </c>
      <c r="P31">
        <v>14707</v>
      </c>
      <c r="Q31">
        <v>35262</v>
      </c>
      <c r="R31">
        <v>12291</v>
      </c>
      <c r="S31">
        <v>76059</v>
      </c>
      <c r="T31"/>
    </row>
    <row r="32" spans="1:20">
      <c r="A32" s="10" t="s">
        <v>838</v>
      </c>
      <c r="B32">
        <v>441</v>
      </c>
      <c r="C32">
        <v>618</v>
      </c>
      <c r="D32">
        <v>834</v>
      </c>
      <c r="E32">
        <v>1233</v>
      </c>
      <c r="F32">
        <v>2280</v>
      </c>
      <c r="G32">
        <v>906</v>
      </c>
      <c r="H32">
        <v>6312</v>
      </c>
      <c r="I32"/>
      <c r="L32" s="10" t="s">
        <v>838</v>
      </c>
      <c r="M32">
        <v>22</v>
      </c>
      <c r="N32">
        <v>38</v>
      </c>
      <c r="O32">
        <v>39</v>
      </c>
      <c r="P32">
        <v>135</v>
      </c>
      <c r="Q32">
        <v>215</v>
      </c>
      <c r="R32">
        <v>74</v>
      </c>
      <c r="S32">
        <v>523</v>
      </c>
      <c r="T32"/>
    </row>
    <row r="33" spans="1:20">
      <c r="A33" s="10" t="s">
        <v>839</v>
      </c>
      <c r="B33">
        <v>813</v>
      </c>
      <c r="C33">
        <v>935</v>
      </c>
      <c r="D33">
        <v>1217</v>
      </c>
      <c r="E33">
        <v>1703</v>
      </c>
      <c r="F33">
        <v>3890</v>
      </c>
      <c r="G33">
        <v>2272</v>
      </c>
      <c r="H33">
        <v>10830</v>
      </c>
      <c r="I33"/>
      <c r="L33" s="10" t="s">
        <v>839</v>
      </c>
      <c r="M33">
        <v>194</v>
      </c>
      <c r="N33">
        <v>166</v>
      </c>
      <c r="O33">
        <v>180</v>
      </c>
      <c r="P33">
        <v>820</v>
      </c>
      <c r="Q33">
        <v>1169</v>
      </c>
      <c r="R33">
        <v>235</v>
      </c>
      <c r="S33">
        <v>2764</v>
      </c>
      <c r="T33"/>
    </row>
    <row r="34" spans="1:20">
      <c r="A34" s="10" t="s">
        <v>785</v>
      </c>
      <c r="B34">
        <v>205</v>
      </c>
      <c r="C34">
        <v>234</v>
      </c>
      <c r="D34">
        <v>298</v>
      </c>
      <c r="E34">
        <v>446</v>
      </c>
      <c r="F34">
        <v>1110</v>
      </c>
      <c r="G34">
        <v>703</v>
      </c>
      <c r="H34">
        <v>2996</v>
      </c>
      <c r="I34"/>
      <c r="L34" s="10" t="s">
        <v>785</v>
      </c>
      <c r="M34">
        <v>35</v>
      </c>
      <c r="N34">
        <v>68</v>
      </c>
      <c r="O34">
        <v>67</v>
      </c>
      <c r="P34">
        <v>137</v>
      </c>
      <c r="Q34">
        <v>368</v>
      </c>
      <c r="R34">
        <v>176</v>
      </c>
      <c r="S34">
        <v>851</v>
      </c>
      <c r="T34"/>
    </row>
    <row r="35" spans="1:20">
      <c r="A35" s="10" t="s">
        <v>840</v>
      </c>
      <c r="B35">
        <v>202</v>
      </c>
      <c r="C35">
        <v>240</v>
      </c>
      <c r="D35">
        <v>391</v>
      </c>
      <c r="E35">
        <v>478</v>
      </c>
      <c r="F35">
        <v>1379</v>
      </c>
      <c r="G35">
        <v>793</v>
      </c>
      <c r="H35">
        <v>3483</v>
      </c>
      <c r="I35"/>
      <c r="L35" s="10" t="s">
        <v>840</v>
      </c>
      <c r="M35">
        <v>44</v>
      </c>
      <c r="N35">
        <v>53</v>
      </c>
      <c r="O35">
        <v>55</v>
      </c>
      <c r="P35">
        <v>159</v>
      </c>
      <c r="Q35">
        <v>350</v>
      </c>
      <c r="R35">
        <v>129</v>
      </c>
      <c r="S35">
        <v>790</v>
      </c>
      <c r="T35"/>
    </row>
    <row r="36" spans="1:20">
      <c r="A36" s="10" t="s">
        <v>841</v>
      </c>
      <c r="B36">
        <v>2849</v>
      </c>
      <c r="C36">
        <v>2876</v>
      </c>
      <c r="D36">
        <v>3553</v>
      </c>
      <c r="E36">
        <v>5746</v>
      </c>
      <c r="F36">
        <v>9724</v>
      </c>
      <c r="G36">
        <v>3089</v>
      </c>
      <c r="H36">
        <v>27837</v>
      </c>
      <c r="I36"/>
      <c r="L36" s="10" t="s">
        <v>841</v>
      </c>
      <c r="M36">
        <v>2712</v>
      </c>
      <c r="N36">
        <v>2657</v>
      </c>
      <c r="O36">
        <v>3329</v>
      </c>
      <c r="P36">
        <v>6076</v>
      </c>
      <c r="Q36">
        <v>11564</v>
      </c>
      <c r="R36">
        <v>1744</v>
      </c>
      <c r="S36">
        <v>28082</v>
      </c>
      <c r="T36"/>
    </row>
    <row r="37" spans="1:20">
      <c r="A37" s="10" t="s">
        <v>842</v>
      </c>
      <c r="B37">
        <v>1421</v>
      </c>
      <c r="C37">
        <v>1313</v>
      </c>
      <c r="D37">
        <v>1559</v>
      </c>
      <c r="E37">
        <v>2737</v>
      </c>
      <c r="F37">
        <v>6149</v>
      </c>
      <c r="G37">
        <v>2680</v>
      </c>
      <c r="H37">
        <v>15859</v>
      </c>
      <c r="I37"/>
      <c r="L37" s="10" t="s">
        <v>842</v>
      </c>
      <c r="M37">
        <v>2462</v>
      </c>
      <c r="N37">
        <v>2542</v>
      </c>
      <c r="O37">
        <v>3009</v>
      </c>
      <c r="P37">
        <v>7551</v>
      </c>
      <c r="Q37">
        <v>15389</v>
      </c>
      <c r="R37">
        <v>4319</v>
      </c>
      <c r="S37">
        <v>35272</v>
      </c>
      <c r="T37"/>
    </row>
    <row r="38" spans="1:20">
      <c r="A38" s="10" t="s">
        <v>843</v>
      </c>
      <c r="B38">
        <v>80</v>
      </c>
      <c r="C38">
        <v>90</v>
      </c>
      <c r="D38">
        <v>134</v>
      </c>
      <c r="E38">
        <v>234</v>
      </c>
      <c r="F38">
        <v>610</v>
      </c>
      <c r="G38">
        <v>403</v>
      </c>
      <c r="H38">
        <v>1551</v>
      </c>
      <c r="I38"/>
      <c r="L38" s="10" t="s">
        <v>843</v>
      </c>
      <c r="M38">
        <v>46</v>
      </c>
      <c r="N38">
        <v>60</v>
      </c>
      <c r="O38">
        <v>98</v>
      </c>
      <c r="P38">
        <v>206</v>
      </c>
      <c r="Q38">
        <v>579</v>
      </c>
      <c r="R38">
        <v>232</v>
      </c>
      <c r="S38">
        <v>1221</v>
      </c>
      <c r="T38"/>
    </row>
    <row r="39" spans="1:20">
      <c r="A39" s="10" t="s">
        <v>844</v>
      </c>
      <c r="B39">
        <v>7571</v>
      </c>
      <c r="C39">
        <v>7930</v>
      </c>
      <c r="D39">
        <v>9980</v>
      </c>
      <c r="E39">
        <v>13115</v>
      </c>
      <c r="F39">
        <v>26516</v>
      </c>
      <c r="G39">
        <v>9924</v>
      </c>
      <c r="H39">
        <v>75036</v>
      </c>
      <c r="I39"/>
      <c r="L39" s="10" t="s">
        <v>844</v>
      </c>
      <c r="M39">
        <v>1703</v>
      </c>
      <c r="N39">
        <v>2003</v>
      </c>
      <c r="O39">
        <v>2234</v>
      </c>
      <c r="P39">
        <v>4828</v>
      </c>
      <c r="Q39">
        <v>11021</v>
      </c>
      <c r="R39">
        <v>1642</v>
      </c>
      <c r="S39">
        <v>23431</v>
      </c>
      <c r="T39"/>
    </row>
    <row r="40" spans="1:20">
      <c r="A40" s="10" t="s">
        <v>846</v>
      </c>
      <c r="B40">
        <v>4025</v>
      </c>
      <c r="C40">
        <v>4198</v>
      </c>
      <c r="D40">
        <v>5036</v>
      </c>
      <c r="E40">
        <v>7555</v>
      </c>
      <c r="F40">
        <v>12640</v>
      </c>
      <c r="G40">
        <v>4553</v>
      </c>
      <c r="H40">
        <v>38007</v>
      </c>
      <c r="I40"/>
      <c r="L40" s="10" t="s">
        <v>846</v>
      </c>
      <c r="M40">
        <v>2973</v>
      </c>
      <c r="N40">
        <v>3187</v>
      </c>
      <c r="O40">
        <v>4085</v>
      </c>
      <c r="P40">
        <v>7088</v>
      </c>
      <c r="Q40">
        <v>14364</v>
      </c>
      <c r="R40">
        <v>2218</v>
      </c>
      <c r="S40">
        <v>33915</v>
      </c>
      <c r="T40"/>
    </row>
    <row r="41" spans="1:20">
      <c r="A41" s="10" t="s">
        <v>847</v>
      </c>
      <c r="B41">
        <v>446</v>
      </c>
      <c r="C41">
        <v>465</v>
      </c>
      <c r="D41">
        <v>597</v>
      </c>
      <c r="E41">
        <v>966</v>
      </c>
      <c r="F41">
        <v>2472</v>
      </c>
      <c r="G41">
        <v>1439</v>
      </c>
      <c r="H41">
        <v>6385</v>
      </c>
      <c r="I41"/>
      <c r="L41" s="10" t="s">
        <v>847</v>
      </c>
      <c r="M41">
        <v>197</v>
      </c>
      <c r="N41">
        <v>220</v>
      </c>
      <c r="O41">
        <v>277</v>
      </c>
      <c r="P41">
        <v>696</v>
      </c>
      <c r="Q41">
        <v>1492</v>
      </c>
      <c r="R41">
        <v>507</v>
      </c>
      <c r="S41">
        <v>3389</v>
      </c>
      <c r="T41"/>
    </row>
    <row r="42" spans="1:20">
      <c r="A42" s="10" t="s">
        <v>848</v>
      </c>
      <c r="B42">
        <v>829</v>
      </c>
      <c r="C42">
        <v>934</v>
      </c>
      <c r="D42">
        <v>1155</v>
      </c>
      <c r="E42">
        <v>1881</v>
      </c>
      <c r="F42">
        <v>4086</v>
      </c>
      <c r="G42">
        <v>2305</v>
      </c>
      <c r="H42">
        <v>11190</v>
      </c>
      <c r="I42"/>
      <c r="L42" s="10" t="s">
        <v>848</v>
      </c>
      <c r="M42">
        <v>239</v>
      </c>
      <c r="N42">
        <v>236</v>
      </c>
      <c r="O42">
        <v>224</v>
      </c>
      <c r="P42">
        <v>662</v>
      </c>
      <c r="Q42">
        <v>1054</v>
      </c>
      <c r="R42">
        <v>290</v>
      </c>
      <c r="S42">
        <v>2705</v>
      </c>
      <c r="T42"/>
    </row>
    <row r="43" spans="1:20">
      <c r="A43" s="10" t="s">
        <v>849</v>
      </c>
      <c r="B43">
        <v>167</v>
      </c>
      <c r="C43">
        <v>207</v>
      </c>
      <c r="D43">
        <v>247</v>
      </c>
      <c r="E43">
        <v>398</v>
      </c>
      <c r="F43">
        <v>1088</v>
      </c>
      <c r="G43">
        <v>615</v>
      </c>
      <c r="H43">
        <v>2722</v>
      </c>
      <c r="I43"/>
      <c r="L43" s="10" t="s">
        <v>849</v>
      </c>
      <c r="M43">
        <v>27</v>
      </c>
      <c r="N43">
        <v>52</v>
      </c>
      <c r="O43">
        <v>60</v>
      </c>
      <c r="P43">
        <v>117</v>
      </c>
      <c r="Q43">
        <v>302</v>
      </c>
      <c r="R43">
        <v>109</v>
      </c>
      <c r="S43">
        <v>667</v>
      </c>
      <c r="T43"/>
    </row>
    <row r="44" spans="1:20">
      <c r="A44" s="10" t="s">
        <v>850</v>
      </c>
      <c r="B44">
        <v>963</v>
      </c>
      <c r="C44">
        <v>1024</v>
      </c>
      <c r="D44">
        <v>1367</v>
      </c>
      <c r="E44">
        <v>2374</v>
      </c>
      <c r="F44">
        <v>5324</v>
      </c>
      <c r="G44">
        <v>2373</v>
      </c>
      <c r="H44">
        <v>13425</v>
      </c>
      <c r="I44"/>
      <c r="L44" s="10" t="s">
        <v>850</v>
      </c>
      <c r="M44">
        <v>203</v>
      </c>
      <c r="N44">
        <v>207</v>
      </c>
      <c r="O44">
        <v>273</v>
      </c>
      <c r="P44">
        <v>571</v>
      </c>
      <c r="Q44">
        <v>1528</v>
      </c>
      <c r="R44">
        <v>549</v>
      </c>
      <c r="S44">
        <v>3331</v>
      </c>
      <c r="T44"/>
    </row>
    <row r="45" spans="1:20">
      <c r="A45" s="10" t="s">
        <v>851</v>
      </c>
      <c r="B45">
        <v>959</v>
      </c>
      <c r="C45">
        <v>1028</v>
      </c>
      <c r="D45">
        <v>1501</v>
      </c>
      <c r="E45">
        <v>2805</v>
      </c>
      <c r="F45">
        <v>7370</v>
      </c>
      <c r="G45">
        <v>3650</v>
      </c>
      <c r="H45">
        <v>17313</v>
      </c>
      <c r="I45"/>
      <c r="L45" s="10" t="s">
        <v>851</v>
      </c>
      <c r="M45">
        <v>2471</v>
      </c>
      <c r="N45">
        <v>2930</v>
      </c>
      <c r="O45">
        <v>3492</v>
      </c>
      <c r="P45">
        <v>9695</v>
      </c>
      <c r="Q45">
        <v>23590</v>
      </c>
      <c r="R45">
        <v>8538</v>
      </c>
      <c r="S45">
        <v>50716</v>
      </c>
      <c r="T45"/>
    </row>
    <row r="46" spans="1:20">
      <c r="A46" s="10" t="s">
        <v>852</v>
      </c>
      <c r="B46">
        <v>2301</v>
      </c>
      <c r="C46">
        <v>2526</v>
      </c>
      <c r="D46">
        <v>2884</v>
      </c>
      <c r="E46">
        <v>3509</v>
      </c>
      <c r="F46">
        <v>6122</v>
      </c>
      <c r="G46">
        <v>2619</v>
      </c>
      <c r="H46">
        <v>19961</v>
      </c>
      <c r="I46"/>
      <c r="L46" s="10" t="s">
        <v>852</v>
      </c>
      <c r="M46">
        <v>140</v>
      </c>
      <c r="N46">
        <v>155</v>
      </c>
      <c r="O46">
        <v>185</v>
      </c>
      <c r="P46">
        <v>1116</v>
      </c>
      <c r="Q46">
        <v>1927</v>
      </c>
      <c r="R46">
        <v>148</v>
      </c>
      <c r="S46">
        <v>3671</v>
      </c>
      <c r="T46"/>
    </row>
    <row r="47" spans="1:20">
      <c r="A47" s="10" t="s">
        <v>854</v>
      </c>
      <c r="B47">
        <v>399</v>
      </c>
      <c r="C47">
        <v>450</v>
      </c>
      <c r="D47">
        <v>712</v>
      </c>
      <c r="E47">
        <v>1308</v>
      </c>
      <c r="F47">
        <v>2646</v>
      </c>
      <c r="G47">
        <v>1060</v>
      </c>
      <c r="H47">
        <v>6575</v>
      </c>
      <c r="I47"/>
      <c r="L47" s="10" t="s">
        <v>854</v>
      </c>
      <c r="M47">
        <v>1069</v>
      </c>
      <c r="N47">
        <v>1146</v>
      </c>
      <c r="O47">
        <v>1369</v>
      </c>
      <c r="P47">
        <v>3197</v>
      </c>
      <c r="Q47">
        <v>6515</v>
      </c>
      <c r="R47">
        <v>1717</v>
      </c>
      <c r="S47">
        <v>15013</v>
      </c>
      <c r="T47"/>
    </row>
    <row r="48" spans="1:20">
      <c r="A48" s="10" t="s">
        <v>855</v>
      </c>
      <c r="B48">
        <v>360</v>
      </c>
      <c r="C48">
        <v>414</v>
      </c>
      <c r="D48">
        <v>620</v>
      </c>
      <c r="E48">
        <v>885</v>
      </c>
      <c r="F48">
        <v>2618</v>
      </c>
      <c r="G48">
        <v>1847</v>
      </c>
      <c r="H48">
        <v>6744</v>
      </c>
      <c r="I48"/>
      <c r="L48" s="10" t="s">
        <v>855</v>
      </c>
      <c r="M48">
        <v>101</v>
      </c>
      <c r="N48">
        <v>127</v>
      </c>
      <c r="O48">
        <v>155</v>
      </c>
      <c r="P48">
        <v>350</v>
      </c>
      <c r="Q48">
        <v>792</v>
      </c>
      <c r="R48">
        <v>289</v>
      </c>
      <c r="S48">
        <v>1814</v>
      </c>
      <c r="T48"/>
    </row>
    <row r="49" spans="1:20">
      <c r="A49" s="10" t="s">
        <v>856</v>
      </c>
      <c r="B49">
        <v>5045</v>
      </c>
      <c r="C49">
        <v>5890</v>
      </c>
      <c r="D49">
        <v>6828</v>
      </c>
      <c r="E49">
        <v>8704</v>
      </c>
      <c r="F49">
        <v>15377</v>
      </c>
      <c r="G49">
        <v>5017</v>
      </c>
      <c r="H49">
        <v>46861</v>
      </c>
      <c r="I49"/>
      <c r="L49" s="10" t="s">
        <v>856</v>
      </c>
      <c r="M49">
        <v>749</v>
      </c>
      <c r="N49">
        <v>966</v>
      </c>
      <c r="O49">
        <v>1095</v>
      </c>
      <c r="P49">
        <v>2012</v>
      </c>
      <c r="Q49">
        <v>4327</v>
      </c>
      <c r="R49">
        <v>583</v>
      </c>
      <c r="S49">
        <v>9732</v>
      </c>
      <c r="T49"/>
    </row>
    <row r="50" spans="1:20">
      <c r="A50" s="10" t="s">
        <v>857</v>
      </c>
      <c r="B50">
        <v>194</v>
      </c>
      <c r="C50">
        <v>201</v>
      </c>
      <c r="D50">
        <v>247</v>
      </c>
      <c r="E50">
        <v>409</v>
      </c>
      <c r="F50">
        <v>928</v>
      </c>
      <c r="G50">
        <v>395</v>
      </c>
      <c r="H50">
        <v>2374</v>
      </c>
      <c r="I50"/>
      <c r="L50" s="10" t="s">
        <v>857</v>
      </c>
      <c r="M50">
        <v>536</v>
      </c>
      <c r="N50">
        <v>581</v>
      </c>
      <c r="O50">
        <v>687</v>
      </c>
      <c r="P50">
        <v>1476</v>
      </c>
      <c r="Q50">
        <v>3035</v>
      </c>
      <c r="R50">
        <v>675</v>
      </c>
      <c r="S50">
        <v>6990</v>
      </c>
      <c r="T50"/>
    </row>
    <row r="51" spans="1:20">
      <c r="A51" s="10" t="s">
        <v>858</v>
      </c>
      <c r="B51">
        <v>923</v>
      </c>
      <c r="C51">
        <v>1115</v>
      </c>
      <c r="D51">
        <v>1339</v>
      </c>
      <c r="E51">
        <v>3017</v>
      </c>
      <c r="F51">
        <v>8017</v>
      </c>
      <c r="G51">
        <v>4939</v>
      </c>
      <c r="H51">
        <v>19350</v>
      </c>
      <c r="I51"/>
      <c r="L51" s="10" t="s">
        <v>858</v>
      </c>
      <c r="M51">
        <v>7451</v>
      </c>
      <c r="N51">
        <v>9760</v>
      </c>
      <c r="O51">
        <v>10916</v>
      </c>
      <c r="P51">
        <v>29710</v>
      </c>
      <c r="Q51">
        <v>87577</v>
      </c>
      <c r="R51">
        <v>42485</v>
      </c>
      <c r="S51">
        <v>187899</v>
      </c>
      <c r="T51"/>
    </row>
    <row r="52" spans="1:20">
      <c r="A52" s="10" t="s">
        <v>859</v>
      </c>
      <c r="B52">
        <v>357</v>
      </c>
      <c r="C52">
        <v>387</v>
      </c>
      <c r="D52">
        <v>643</v>
      </c>
      <c r="E52">
        <v>1062</v>
      </c>
      <c r="F52">
        <v>2916</v>
      </c>
      <c r="G52">
        <v>2275</v>
      </c>
      <c r="H52">
        <v>7640</v>
      </c>
      <c r="I52"/>
      <c r="L52" s="10" t="s">
        <v>859</v>
      </c>
      <c r="M52">
        <v>344</v>
      </c>
      <c r="N52">
        <v>431</v>
      </c>
      <c r="O52">
        <v>570</v>
      </c>
      <c r="P52">
        <v>1190</v>
      </c>
      <c r="Q52">
        <v>3151</v>
      </c>
      <c r="R52">
        <v>1122</v>
      </c>
      <c r="S52">
        <v>6808</v>
      </c>
      <c r="T52"/>
    </row>
    <row r="53" spans="1:20">
      <c r="A53" s="10" t="s">
        <v>860</v>
      </c>
      <c r="B53">
        <v>1915</v>
      </c>
      <c r="C53">
        <v>2209</v>
      </c>
      <c r="D53">
        <v>2225</v>
      </c>
      <c r="E53">
        <v>3374</v>
      </c>
      <c r="F53">
        <v>6025</v>
      </c>
      <c r="G53">
        <v>2643</v>
      </c>
      <c r="H53">
        <v>18391</v>
      </c>
      <c r="I53"/>
      <c r="L53" s="10" t="s">
        <v>860</v>
      </c>
      <c r="M53">
        <v>181</v>
      </c>
      <c r="N53">
        <v>218</v>
      </c>
      <c r="O53">
        <v>228</v>
      </c>
      <c r="P53">
        <v>829</v>
      </c>
      <c r="Q53">
        <v>1381</v>
      </c>
      <c r="R53">
        <v>326</v>
      </c>
      <c r="S53">
        <v>3163</v>
      </c>
      <c r="T53"/>
    </row>
    <row r="54" spans="1:20">
      <c r="A54" s="10" t="s">
        <v>861</v>
      </c>
      <c r="B54">
        <v>313</v>
      </c>
      <c r="C54">
        <v>376</v>
      </c>
      <c r="D54">
        <v>447</v>
      </c>
      <c r="E54">
        <v>572</v>
      </c>
      <c r="F54">
        <v>1317</v>
      </c>
      <c r="G54">
        <v>661</v>
      </c>
      <c r="H54">
        <v>3686</v>
      </c>
      <c r="I54"/>
      <c r="L54" s="10" t="s">
        <v>861</v>
      </c>
      <c r="M54">
        <v>69</v>
      </c>
      <c r="N54">
        <v>74</v>
      </c>
      <c r="O54">
        <v>66</v>
      </c>
      <c r="P54">
        <v>306</v>
      </c>
      <c r="Q54">
        <v>470</v>
      </c>
      <c r="R54">
        <v>55</v>
      </c>
      <c r="S54">
        <v>1040</v>
      </c>
      <c r="T54"/>
    </row>
    <row r="55" spans="1:20">
      <c r="A55" s="10" t="s">
        <v>862</v>
      </c>
      <c r="B55">
        <v>983</v>
      </c>
      <c r="C55">
        <v>914</v>
      </c>
      <c r="D55">
        <v>1243</v>
      </c>
      <c r="E55">
        <v>2351</v>
      </c>
      <c r="F55">
        <v>5657</v>
      </c>
      <c r="G55">
        <v>2716</v>
      </c>
      <c r="H55">
        <v>13864</v>
      </c>
      <c r="I55"/>
      <c r="L55" s="10" t="s">
        <v>862</v>
      </c>
      <c r="M55">
        <v>1983</v>
      </c>
      <c r="N55">
        <v>2279</v>
      </c>
      <c r="O55">
        <v>2867</v>
      </c>
      <c r="P55">
        <v>7150</v>
      </c>
      <c r="Q55">
        <v>17191</v>
      </c>
      <c r="R55">
        <v>5724</v>
      </c>
      <c r="S55">
        <v>37194</v>
      </c>
      <c r="T55"/>
    </row>
    <row r="56" spans="1:20">
      <c r="A56" s="10" t="s">
        <v>863</v>
      </c>
      <c r="B56">
        <v>280</v>
      </c>
      <c r="C56">
        <v>342</v>
      </c>
      <c r="D56">
        <v>499</v>
      </c>
      <c r="E56">
        <v>681</v>
      </c>
      <c r="F56">
        <v>1729</v>
      </c>
      <c r="G56">
        <v>1146</v>
      </c>
      <c r="H56">
        <v>4677</v>
      </c>
      <c r="I56"/>
      <c r="L56" s="10" t="s">
        <v>863</v>
      </c>
      <c r="M56">
        <v>121</v>
      </c>
      <c r="N56">
        <v>142</v>
      </c>
      <c r="O56">
        <v>226</v>
      </c>
      <c r="P56">
        <v>517</v>
      </c>
      <c r="Q56">
        <v>1206</v>
      </c>
      <c r="R56">
        <v>376</v>
      </c>
      <c r="S56">
        <v>2588</v>
      </c>
      <c r="T56"/>
    </row>
    <row r="57" spans="1:20">
      <c r="A57" s="10" t="s">
        <v>864</v>
      </c>
      <c r="B57">
        <v>561</v>
      </c>
      <c r="C57">
        <v>619</v>
      </c>
      <c r="D57">
        <v>715</v>
      </c>
      <c r="E57">
        <v>1031</v>
      </c>
      <c r="F57">
        <v>2502</v>
      </c>
      <c r="G57">
        <v>1349</v>
      </c>
      <c r="H57">
        <v>6777</v>
      </c>
      <c r="I57"/>
      <c r="L57" s="10" t="s">
        <v>864</v>
      </c>
      <c r="M57">
        <v>139</v>
      </c>
      <c r="N57">
        <v>141</v>
      </c>
      <c r="O57">
        <v>145</v>
      </c>
      <c r="P57">
        <v>366</v>
      </c>
      <c r="Q57">
        <v>585</v>
      </c>
      <c r="R57">
        <v>209</v>
      </c>
      <c r="S57">
        <v>1585</v>
      </c>
      <c r="T57"/>
    </row>
    <row r="58" spans="1:20">
      <c r="A58" s="10" t="s">
        <v>865</v>
      </c>
      <c r="B58">
        <v>298</v>
      </c>
      <c r="C58">
        <v>345</v>
      </c>
      <c r="D58">
        <v>443</v>
      </c>
      <c r="E58">
        <v>665</v>
      </c>
      <c r="F58">
        <v>1399</v>
      </c>
      <c r="G58">
        <v>791</v>
      </c>
      <c r="H58">
        <v>3941</v>
      </c>
      <c r="I58"/>
      <c r="L58" s="10" t="s">
        <v>865</v>
      </c>
      <c r="M58">
        <v>64</v>
      </c>
      <c r="N58">
        <v>78</v>
      </c>
      <c r="O58">
        <v>112</v>
      </c>
      <c r="P58">
        <v>270</v>
      </c>
      <c r="Q58">
        <v>644</v>
      </c>
      <c r="R58">
        <v>105</v>
      </c>
      <c r="S58">
        <v>1273</v>
      </c>
      <c r="T58"/>
    </row>
    <row r="59" spans="1:20">
      <c r="A59" s="10" t="s">
        <v>866</v>
      </c>
      <c r="B59">
        <v>834</v>
      </c>
      <c r="C59">
        <v>797</v>
      </c>
      <c r="D59">
        <v>979</v>
      </c>
      <c r="E59">
        <v>1891</v>
      </c>
      <c r="F59">
        <v>4884</v>
      </c>
      <c r="G59">
        <v>2634</v>
      </c>
      <c r="H59">
        <v>12019</v>
      </c>
      <c r="I59"/>
      <c r="L59" s="10" t="s">
        <v>866</v>
      </c>
      <c r="M59">
        <v>1887</v>
      </c>
      <c r="N59">
        <v>2100</v>
      </c>
      <c r="O59">
        <v>2217</v>
      </c>
      <c r="P59">
        <v>6761</v>
      </c>
      <c r="Q59">
        <v>14644</v>
      </c>
      <c r="R59">
        <v>4810</v>
      </c>
      <c r="S59">
        <v>32419</v>
      </c>
      <c r="T59"/>
    </row>
    <row r="60" spans="1:20">
      <c r="A60" s="10" t="s">
        <v>867</v>
      </c>
      <c r="B60">
        <v>266</v>
      </c>
      <c r="C60">
        <v>242</v>
      </c>
      <c r="D60">
        <v>277</v>
      </c>
      <c r="E60">
        <v>566</v>
      </c>
      <c r="F60">
        <v>1250</v>
      </c>
      <c r="G60">
        <v>583</v>
      </c>
      <c r="H60">
        <v>3184</v>
      </c>
      <c r="I60"/>
      <c r="L60" s="10" t="s">
        <v>867</v>
      </c>
      <c r="M60">
        <v>146</v>
      </c>
      <c r="N60">
        <v>171</v>
      </c>
      <c r="O60">
        <v>205</v>
      </c>
      <c r="P60">
        <v>502</v>
      </c>
      <c r="Q60">
        <v>1204</v>
      </c>
      <c r="R60">
        <v>423</v>
      </c>
      <c r="S60">
        <v>2651</v>
      </c>
      <c r="T60"/>
    </row>
    <row r="61" spans="1:20">
      <c r="A61" s="10" t="s">
        <v>868</v>
      </c>
      <c r="B61">
        <v>171</v>
      </c>
      <c r="C61">
        <v>175</v>
      </c>
      <c r="D61">
        <v>319</v>
      </c>
      <c r="E61">
        <v>417</v>
      </c>
      <c r="F61">
        <v>1337</v>
      </c>
      <c r="G61">
        <v>842</v>
      </c>
      <c r="H61">
        <v>3261</v>
      </c>
      <c r="I61"/>
      <c r="L61" s="10" t="s">
        <v>868</v>
      </c>
      <c r="M61">
        <v>49</v>
      </c>
      <c r="N61">
        <v>50</v>
      </c>
      <c r="O61">
        <v>75</v>
      </c>
      <c r="P61">
        <v>169</v>
      </c>
      <c r="Q61">
        <v>368</v>
      </c>
      <c r="R61">
        <v>90</v>
      </c>
      <c r="S61">
        <v>801</v>
      </c>
      <c r="T61"/>
    </row>
    <row r="62" spans="1:20">
      <c r="A62" s="10" t="s">
        <v>869</v>
      </c>
      <c r="B62">
        <v>198</v>
      </c>
      <c r="C62">
        <v>185</v>
      </c>
      <c r="D62">
        <v>258</v>
      </c>
      <c r="E62">
        <v>417</v>
      </c>
      <c r="F62">
        <v>939</v>
      </c>
      <c r="G62">
        <v>670</v>
      </c>
      <c r="H62">
        <v>2667</v>
      </c>
      <c r="I62"/>
      <c r="L62" s="10" t="s">
        <v>869</v>
      </c>
      <c r="M62">
        <v>61</v>
      </c>
      <c r="N62">
        <v>65</v>
      </c>
      <c r="O62">
        <v>88</v>
      </c>
      <c r="P62">
        <v>224</v>
      </c>
      <c r="Q62">
        <v>529</v>
      </c>
      <c r="R62">
        <v>148</v>
      </c>
      <c r="S62">
        <v>1115</v>
      </c>
      <c r="T62"/>
    </row>
    <row r="63" spans="1:20">
      <c r="A63" s="10" t="s">
        <v>870</v>
      </c>
      <c r="B63">
        <v>3032</v>
      </c>
      <c r="C63">
        <v>2797</v>
      </c>
      <c r="D63">
        <v>3678</v>
      </c>
      <c r="E63">
        <v>7640</v>
      </c>
      <c r="F63">
        <v>19103</v>
      </c>
      <c r="G63">
        <v>9716</v>
      </c>
      <c r="H63">
        <v>45966</v>
      </c>
      <c r="I63"/>
      <c r="L63" s="10" t="s">
        <v>870</v>
      </c>
      <c r="M63">
        <v>13386</v>
      </c>
      <c r="N63">
        <v>15571</v>
      </c>
      <c r="O63">
        <v>18720</v>
      </c>
      <c r="P63">
        <v>50572</v>
      </c>
      <c r="Q63">
        <v>121875</v>
      </c>
      <c r="R63">
        <v>42427</v>
      </c>
      <c r="S63">
        <v>262551</v>
      </c>
      <c r="T63"/>
    </row>
    <row r="64" spans="1:20">
      <c r="A64" s="10" t="s">
        <v>871</v>
      </c>
      <c r="B64">
        <v>1475</v>
      </c>
      <c r="C64">
        <v>1867</v>
      </c>
      <c r="D64">
        <v>2353</v>
      </c>
      <c r="E64">
        <v>3355</v>
      </c>
      <c r="F64">
        <v>5893</v>
      </c>
      <c r="G64">
        <v>2610</v>
      </c>
      <c r="H64">
        <v>17553</v>
      </c>
      <c r="I64"/>
      <c r="L64" s="10" t="s">
        <v>871</v>
      </c>
      <c r="M64">
        <v>135</v>
      </c>
      <c r="N64">
        <v>161</v>
      </c>
      <c r="O64">
        <v>170</v>
      </c>
      <c r="P64">
        <v>803</v>
      </c>
      <c r="Q64">
        <v>1103</v>
      </c>
      <c r="R64">
        <v>174</v>
      </c>
      <c r="S64">
        <v>2546</v>
      </c>
      <c r="T64"/>
    </row>
    <row r="65" spans="1:20">
      <c r="A65" s="10" t="s">
        <v>872</v>
      </c>
      <c r="B65">
        <v>626</v>
      </c>
      <c r="C65">
        <v>733</v>
      </c>
      <c r="D65">
        <v>968</v>
      </c>
      <c r="E65">
        <v>1517</v>
      </c>
      <c r="F65">
        <v>3620</v>
      </c>
      <c r="G65">
        <v>1926</v>
      </c>
      <c r="H65">
        <v>9390</v>
      </c>
      <c r="I65"/>
      <c r="L65" s="10" t="s">
        <v>872</v>
      </c>
      <c r="M65">
        <v>169</v>
      </c>
      <c r="N65">
        <v>201</v>
      </c>
      <c r="O65">
        <v>296</v>
      </c>
      <c r="P65">
        <v>711</v>
      </c>
      <c r="Q65">
        <v>1748</v>
      </c>
      <c r="R65">
        <v>697</v>
      </c>
      <c r="S65">
        <v>3822</v>
      </c>
      <c r="T65"/>
    </row>
    <row r="66" spans="1:20">
      <c r="A66" s="10" t="s">
        <v>873</v>
      </c>
      <c r="B66">
        <v>405</v>
      </c>
      <c r="C66">
        <v>478</v>
      </c>
      <c r="D66">
        <v>573</v>
      </c>
      <c r="E66">
        <v>909</v>
      </c>
      <c r="F66">
        <v>2343</v>
      </c>
      <c r="G66">
        <v>1661</v>
      </c>
      <c r="H66">
        <v>6369</v>
      </c>
      <c r="I66"/>
      <c r="L66" s="10" t="s">
        <v>873</v>
      </c>
      <c r="M66">
        <v>153</v>
      </c>
      <c r="N66">
        <v>199</v>
      </c>
      <c r="O66">
        <v>271</v>
      </c>
      <c r="P66">
        <v>800</v>
      </c>
      <c r="Q66">
        <v>1740</v>
      </c>
      <c r="R66">
        <v>594</v>
      </c>
      <c r="S66">
        <v>3757</v>
      </c>
      <c r="T66"/>
    </row>
    <row r="67" spans="1:20">
      <c r="A67" s="10" t="s">
        <v>874</v>
      </c>
      <c r="B67">
        <v>841</v>
      </c>
      <c r="C67">
        <v>979</v>
      </c>
      <c r="D67">
        <v>1151</v>
      </c>
      <c r="E67">
        <v>2212</v>
      </c>
      <c r="F67">
        <v>4930</v>
      </c>
      <c r="G67">
        <v>2481</v>
      </c>
      <c r="H67">
        <v>12594</v>
      </c>
      <c r="I67"/>
      <c r="L67" s="10" t="s">
        <v>874</v>
      </c>
      <c r="M67">
        <v>3536</v>
      </c>
      <c r="N67">
        <v>4098</v>
      </c>
      <c r="O67">
        <v>4856</v>
      </c>
      <c r="P67">
        <v>12721</v>
      </c>
      <c r="Q67">
        <v>27984</v>
      </c>
      <c r="R67">
        <v>9861</v>
      </c>
      <c r="S67">
        <v>63056</v>
      </c>
      <c r="T67"/>
    </row>
    <row r="68" spans="1:20">
      <c r="A68" s="10" t="s">
        <v>876</v>
      </c>
      <c r="B68">
        <v>600</v>
      </c>
      <c r="C68">
        <v>580</v>
      </c>
      <c r="D68">
        <v>757</v>
      </c>
      <c r="E68">
        <v>1591</v>
      </c>
      <c r="F68">
        <v>4024</v>
      </c>
      <c r="G68">
        <v>2484</v>
      </c>
      <c r="H68">
        <v>10036</v>
      </c>
      <c r="I68"/>
      <c r="L68" s="10" t="s">
        <v>876</v>
      </c>
      <c r="M68">
        <v>2181</v>
      </c>
      <c r="N68">
        <v>2514</v>
      </c>
      <c r="O68">
        <v>2988</v>
      </c>
      <c r="P68">
        <v>8026</v>
      </c>
      <c r="Q68">
        <v>19907</v>
      </c>
      <c r="R68">
        <v>6792</v>
      </c>
      <c r="S68">
        <v>42408</v>
      </c>
      <c r="T68"/>
    </row>
    <row r="69" spans="1:20">
      <c r="A69" s="10" t="s">
        <v>877</v>
      </c>
      <c r="B69">
        <v>370</v>
      </c>
      <c r="C69">
        <v>314</v>
      </c>
      <c r="D69">
        <v>432</v>
      </c>
      <c r="E69">
        <v>790</v>
      </c>
      <c r="F69">
        <v>1658</v>
      </c>
      <c r="G69">
        <v>765</v>
      </c>
      <c r="H69">
        <v>4329</v>
      </c>
      <c r="I69"/>
      <c r="L69" s="10" t="s">
        <v>877</v>
      </c>
      <c r="M69">
        <v>226</v>
      </c>
      <c r="N69">
        <v>247</v>
      </c>
      <c r="O69">
        <v>297</v>
      </c>
      <c r="P69">
        <v>788</v>
      </c>
      <c r="Q69">
        <v>1780</v>
      </c>
      <c r="R69">
        <v>276</v>
      </c>
      <c r="S69">
        <v>3614</v>
      </c>
      <c r="T69"/>
    </row>
    <row r="70" spans="1:20">
      <c r="A70" s="10" t="s">
        <v>879</v>
      </c>
      <c r="B70">
        <v>572</v>
      </c>
      <c r="C70">
        <v>641</v>
      </c>
      <c r="D70">
        <v>966</v>
      </c>
      <c r="E70">
        <v>1495</v>
      </c>
      <c r="F70">
        <v>3622</v>
      </c>
      <c r="G70">
        <v>1668</v>
      </c>
      <c r="H70">
        <v>8964</v>
      </c>
      <c r="I70"/>
      <c r="L70" s="10" t="s">
        <v>879</v>
      </c>
      <c r="M70">
        <v>829</v>
      </c>
      <c r="N70">
        <v>920</v>
      </c>
      <c r="O70">
        <v>1062</v>
      </c>
      <c r="P70">
        <v>2783</v>
      </c>
      <c r="Q70">
        <v>4955</v>
      </c>
      <c r="R70">
        <v>1311</v>
      </c>
      <c r="S70">
        <v>11860</v>
      </c>
      <c r="T70"/>
    </row>
    <row r="71" spans="1:20">
      <c r="A71" s="10" t="s">
        <v>880</v>
      </c>
      <c r="B71">
        <v>457</v>
      </c>
      <c r="C71">
        <v>579</v>
      </c>
      <c r="D71">
        <v>854</v>
      </c>
      <c r="E71">
        <v>1139</v>
      </c>
      <c r="F71">
        <v>2895</v>
      </c>
      <c r="G71">
        <v>1449</v>
      </c>
      <c r="H71">
        <v>7373</v>
      </c>
      <c r="I71"/>
      <c r="L71" s="10" t="s">
        <v>880</v>
      </c>
      <c r="M71">
        <v>56</v>
      </c>
      <c r="N71">
        <v>72</v>
      </c>
      <c r="O71">
        <v>106</v>
      </c>
      <c r="P71">
        <v>246</v>
      </c>
      <c r="Q71">
        <v>524</v>
      </c>
      <c r="R71">
        <v>192</v>
      </c>
      <c r="S71">
        <v>1196</v>
      </c>
      <c r="T71"/>
    </row>
    <row r="72" spans="1:20">
      <c r="A72" s="10" t="s">
        <v>805</v>
      </c>
      <c r="B72">
        <v>463</v>
      </c>
      <c r="C72">
        <v>512</v>
      </c>
      <c r="D72">
        <v>683</v>
      </c>
      <c r="E72">
        <v>856</v>
      </c>
      <c r="F72">
        <v>2063</v>
      </c>
      <c r="G72">
        <v>1138</v>
      </c>
      <c r="H72">
        <v>5715</v>
      </c>
      <c r="I72"/>
      <c r="L72" s="10" t="s">
        <v>805</v>
      </c>
      <c r="M72">
        <v>151</v>
      </c>
      <c r="N72">
        <v>146</v>
      </c>
      <c r="O72">
        <v>182</v>
      </c>
      <c r="P72">
        <v>532</v>
      </c>
      <c r="Q72">
        <v>1038</v>
      </c>
      <c r="R72">
        <v>198</v>
      </c>
      <c r="S72">
        <v>2247</v>
      </c>
      <c r="T72"/>
    </row>
    <row r="73" spans="1:20">
      <c r="A73" s="10" t="s">
        <v>881</v>
      </c>
      <c r="B73">
        <v>1829</v>
      </c>
      <c r="C73">
        <v>1484</v>
      </c>
      <c r="D73">
        <v>1824</v>
      </c>
      <c r="E73">
        <v>3149</v>
      </c>
      <c r="F73">
        <v>7210</v>
      </c>
      <c r="G73">
        <v>3109</v>
      </c>
      <c r="H73">
        <v>18605</v>
      </c>
      <c r="I73"/>
      <c r="L73" s="10" t="s">
        <v>881</v>
      </c>
      <c r="M73">
        <v>3282</v>
      </c>
      <c r="N73">
        <v>3300</v>
      </c>
      <c r="O73">
        <v>3687</v>
      </c>
      <c r="P73">
        <v>9847</v>
      </c>
      <c r="Q73">
        <v>19944</v>
      </c>
      <c r="R73">
        <v>5614</v>
      </c>
      <c r="S73">
        <v>45674</v>
      </c>
      <c r="T73"/>
    </row>
    <row r="74" spans="1:20">
      <c r="A74" s="10" t="s">
        <v>882</v>
      </c>
      <c r="B74">
        <v>219</v>
      </c>
      <c r="C74">
        <v>282</v>
      </c>
      <c r="D74">
        <v>385</v>
      </c>
      <c r="E74">
        <v>602</v>
      </c>
      <c r="F74">
        <v>1779</v>
      </c>
      <c r="G74">
        <v>1134</v>
      </c>
      <c r="H74">
        <v>4401</v>
      </c>
      <c r="I74"/>
      <c r="L74" s="10" t="s">
        <v>882</v>
      </c>
      <c r="M74">
        <v>61</v>
      </c>
      <c r="N74">
        <v>57</v>
      </c>
      <c r="O74">
        <v>78</v>
      </c>
      <c r="P74">
        <v>200</v>
      </c>
      <c r="Q74">
        <v>377</v>
      </c>
      <c r="R74">
        <v>166</v>
      </c>
      <c r="S74">
        <v>939</v>
      </c>
      <c r="T74"/>
    </row>
    <row r="75" spans="1:20">
      <c r="A75" s="10" t="s">
        <v>883</v>
      </c>
      <c r="B75">
        <v>791</v>
      </c>
      <c r="C75">
        <v>803</v>
      </c>
      <c r="D75">
        <v>744</v>
      </c>
      <c r="E75">
        <v>914</v>
      </c>
      <c r="F75">
        <v>1149</v>
      </c>
      <c r="G75">
        <v>319</v>
      </c>
      <c r="H75">
        <v>4720</v>
      </c>
      <c r="I75"/>
      <c r="L75" s="10" t="s">
        <v>883</v>
      </c>
      <c r="M75">
        <v>14</v>
      </c>
      <c r="N75">
        <v>16</v>
      </c>
      <c r="O75">
        <v>17</v>
      </c>
      <c r="P75">
        <v>57</v>
      </c>
      <c r="Q75">
        <v>166</v>
      </c>
      <c r="R75">
        <v>25</v>
      </c>
      <c r="S75">
        <v>295</v>
      </c>
      <c r="T75"/>
    </row>
    <row r="76" spans="1:20">
      <c r="A76" s="10" t="s">
        <v>884</v>
      </c>
      <c r="B76">
        <v>2773</v>
      </c>
      <c r="C76">
        <v>2696</v>
      </c>
      <c r="D76">
        <v>2944</v>
      </c>
      <c r="E76">
        <v>3696</v>
      </c>
      <c r="F76">
        <v>6252</v>
      </c>
      <c r="G76">
        <v>1717</v>
      </c>
      <c r="H76">
        <v>20078</v>
      </c>
      <c r="I76"/>
      <c r="L76" s="10" t="s">
        <v>884</v>
      </c>
      <c r="M76">
        <v>204</v>
      </c>
      <c r="N76">
        <v>186</v>
      </c>
      <c r="O76">
        <v>218</v>
      </c>
      <c r="P76">
        <v>761</v>
      </c>
      <c r="Q76">
        <v>1333</v>
      </c>
      <c r="R76">
        <v>117</v>
      </c>
      <c r="S76">
        <v>2819</v>
      </c>
      <c r="T76"/>
    </row>
    <row r="77" spans="1:20">
      <c r="A77" s="10" t="s">
        <v>885</v>
      </c>
      <c r="B77">
        <v>642</v>
      </c>
      <c r="C77">
        <v>685</v>
      </c>
      <c r="D77">
        <v>936</v>
      </c>
      <c r="E77">
        <v>1335</v>
      </c>
      <c r="F77">
        <v>2852</v>
      </c>
      <c r="G77">
        <v>1679</v>
      </c>
      <c r="H77">
        <v>8129</v>
      </c>
      <c r="I77"/>
      <c r="L77" s="10" t="s">
        <v>885</v>
      </c>
      <c r="M77">
        <v>42</v>
      </c>
      <c r="N77">
        <v>75</v>
      </c>
      <c r="O77">
        <v>56</v>
      </c>
      <c r="P77">
        <v>151</v>
      </c>
      <c r="Q77">
        <v>356</v>
      </c>
      <c r="R77">
        <v>113</v>
      </c>
      <c r="S77">
        <v>793</v>
      </c>
      <c r="T77"/>
    </row>
    <row r="78" spans="1:20">
      <c r="A78" s="10" t="s">
        <v>886</v>
      </c>
      <c r="B78">
        <v>5576</v>
      </c>
      <c r="C78">
        <v>5930</v>
      </c>
      <c r="D78">
        <v>7348</v>
      </c>
      <c r="E78">
        <v>9193</v>
      </c>
      <c r="F78">
        <v>15164</v>
      </c>
      <c r="G78">
        <v>4996</v>
      </c>
      <c r="H78">
        <v>48207</v>
      </c>
      <c r="I78"/>
      <c r="L78" s="10" t="s">
        <v>886</v>
      </c>
      <c r="M78">
        <v>424</v>
      </c>
      <c r="N78">
        <v>397</v>
      </c>
      <c r="O78">
        <v>461</v>
      </c>
      <c r="P78">
        <v>1243</v>
      </c>
      <c r="Q78">
        <v>2529</v>
      </c>
      <c r="R78">
        <v>337</v>
      </c>
      <c r="S78">
        <v>5391</v>
      </c>
      <c r="T78"/>
    </row>
    <row r="79" spans="1:20">
      <c r="A79" s="10" t="s">
        <v>887</v>
      </c>
      <c r="B79">
        <v>3082</v>
      </c>
      <c r="C79">
        <v>3068</v>
      </c>
      <c r="D79">
        <v>3743</v>
      </c>
      <c r="E79">
        <v>4563</v>
      </c>
      <c r="F79">
        <v>7986</v>
      </c>
      <c r="G79">
        <v>2823</v>
      </c>
      <c r="H79">
        <v>25265</v>
      </c>
      <c r="I79"/>
      <c r="L79" s="10" t="s">
        <v>887</v>
      </c>
      <c r="M79">
        <v>95</v>
      </c>
      <c r="N79">
        <v>60</v>
      </c>
      <c r="O79">
        <v>74</v>
      </c>
      <c r="P79">
        <v>417</v>
      </c>
      <c r="Q79">
        <v>679</v>
      </c>
      <c r="R79">
        <v>49</v>
      </c>
      <c r="S79">
        <v>1374</v>
      </c>
      <c r="T79"/>
    </row>
    <row r="80" spans="1:20">
      <c r="A80" s="10" t="s">
        <v>888</v>
      </c>
      <c r="B80">
        <v>111</v>
      </c>
      <c r="C80">
        <v>137</v>
      </c>
      <c r="D80">
        <v>184</v>
      </c>
      <c r="E80">
        <v>231</v>
      </c>
      <c r="F80">
        <v>679</v>
      </c>
      <c r="G80">
        <v>409</v>
      </c>
      <c r="H80">
        <v>1751</v>
      </c>
      <c r="I80"/>
      <c r="L80" s="10" t="s">
        <v>888</v>
      </c>
      <c r="M80">
        <v>8</v>
      </c>
      <c r="N80">
        <v>14</v>
      </c>
      <c r="O80">
        <v>30</v>
      </c>
      <c r="P80">
        <v>59</v>
      </c>
      <c r="Q80">
        <v>142</v>
      </c>
      <c r="R80">
        <v>30</v>
      </c>
      <c r="S80">
        <v>283</v>
      </c>
      <c r="T80"/>
    </row>
    <row r="81" spans="1:20">
      <c r="A81" s="10" t="s">
        <v>889</v>
      </c>
      <c r="B81">
        <v>953</v>
      </c>
      <c r="C81">
        <v>958</v>
      </c>
      <c r="D81">
        <v>1070</v>
      </c>
      <c r="E81">
        <v>1922</v>
      </c>
      <c r="F81">
        <v>4582</v>
      </c>
      <c r="G81">
        <v>2214</v>
      </c>
      <c r="H81">
        <v>11699</v>
      </c>
      <c r="I81"/>
      <c r="L81" s="10" t="s">
        <v>889</v>
      </c>
      <c r="M81">
        <v>349</v>
      </c>
      <c r="N81">
        <v>427</v>
      </c>
      <c r="O81">
        <v>469</v>
      </c>
      <c r="P81">
        <v>1187</v>
      </c>
      <c r="Q81">
        <v>2571</v>
      </c>
      <c r="R81">
        <v>765</v>
      </c>
      <c r="S81">
        <v>5768</v>
      </c>
      <c r="T81"/>
    </row>
    <row r="82" spans="1:20">
      <c r="A82" s="10" t="s">
        <v>890</v>
      </c>
      <c r="B82">
        <v>633</v>
      </c>
      <c r="C82">
        <v>688</v>
      </c>
      <c r="D82">
        <v>806</v>
      </c>
      <c r="E82">
        <v>1220</v>
      </c>
      <c r="F82">
        <v>2291</v>
      </c>
      <c r="G82">
        <v>1000</v>
      </c>
      <c r="H82">
        <v>6638</v>
      </c>
      <c r="I82"/>
      <c r="L82" s="10" t="s">
        <v>890</v>
      </c>
      <c r="M82">
        <v>27</v>
      </c>
      <c r="N82">
        <v>32</v>
      </c>
      <c r="O82">
        <v>38</v>
      </c>
      <c r="P82">
        <v>180</v>
      </c>
      <c r="Q82">
        <v>259</v>
      </c>
      <c r="R82">
        <v>43</v>
      </c>
      <c r="S82">
        <v>579</v>
      </c>
      <c r="T82"/>
    </row>
    <row r="83" spans="1:20">
      <c r="A83" s="10" t="s">
        <v>891</v>
      </c>
      <c r="B83">
        <v>396</v>
      </c>
      <c r="C83">
        <v>462</v>
      </c>
      <c r="D83">
        <v>607</v>
      </c>
      <c r="E83">
        <v>946</v>
      </c>
      <c r="F83">
        <v>2150</v>
      </c>
      <c r="G83">
        <v>1161</v>
      </c>
      <c r="H83">
        <v>5722</v>
      </c>
      <c r="I83"/>
      <c r="L83" s="10" t="s">
        <v>891</v>
      </c>
      <c r="M83">
        <v>52</v>
      </c>
      <c r="N83">
        <v>62</v>
      </c>
      <c r="O83">
        <v>88</v>
      </c>
      <c r="P83">
        <v>246</v>
      </c>
      <c r="Q83">
        <v>502</v>
      </c>
      <c r="R83">
        <v>235</v>
      </c>
      <c r="S83">
        <v>1185</v>
      </c>
      <c r="T83"/>
    </row>
    <row r="84" spans="1:20">
      <c r="A84" s="10" t="s">
        <v>819</v>
      </c>
      <c r="B84">
        <v>2056</v>
      </c>
      <c r="C84">
        <v>2296</v>
      </c>
      <c r="D84">
        <v>2976</v>
      </c>
      <c r="E84">
        <v>3863</v>
      </c>
      <c r="F84">
        <v>9146</v>
      </c>
      <c r="G84">
        <v>4434</v>
      </c>
      <c r="H84">
        <v>24771</v>
      </c>
      <c r="I84"/>
      <c r="L84" s="10" t="s">
        <v>819</v>
      </c>
      <c r="M84">
        <v>1049</v>
      </c>
      <c r="N84">
        <v>1205</v>
      </c>
      <c r="O84">
        <v>1446</v>
      </c>
      <c r="P84">
        <v>3493</v>
      </c>
      <c r="Q84">
        <v>8744</v>
      </c>
      <c r="R84">
        <v>1564</v>
      </c>
      <c r="S84">
        <v>17501</v>
      </c>
      <c r="T84"/>
    </row>
    <row r="85" spans="1:20">
      <c r="A85" s="10" t="s">
        <v>836</v>
      </c>
      <c r="B85">
        <v>488</v>
      </c>
      <c r="C85">
        <v>593</v>
      </c>
      <c r="D85">
        <v>840</v>
      </c>
      <c r="E85">
        <v>1024</v>
      </c>
      <c r="F85">
        <v>2659</v>
      </c>
      <c r="G85">
        <v>1434</v>
      </c>
      <c r="H85">
        <v>7038</v>
      </c>
      <c r="I85"/>
      <c r="L85" s="10" t="s">
        <v>836</v>
      </c>
      <c r="M85">
        <v>143</v>
      </c>
      <c r="N85">
        <v>164</v>
      </c>
      <c r="O85">
        <v>283</v>
      </c>
      <c r="P85">
        <v>629</v>
      </c>
      <c r="Q85">
        <v>1669</v>
      </c>
      <c r="R85">
        <v>350</v>
      </c>
      <c r="S85">
        <v>3238</v>
      </c>
      <c r="T85"/>
    </row>
    <row r="86" spans="1:20">
      <c r="A86" s="10" t="s">
        <v>845</v>
      </c>
      <c r="B86">
        <v>880</v>
      </c>
      <c r="C86">
        <v>975</v>
      </c>
      <c r="D86">
        <v>1182</v>
      </c>
      <c r="E86">
        <v>1811</v>
      </c>
      <c r="F86">
        <v>3429</v>
      </c>
      <c r="G86">
        <v>1388</v>
      </c>
      <c r="H86">
        <v>9665</v>
      </c>
      <c r="I86"/>
      <c r="L86" s="10" t="s">
        <v>845</v>
      </c>
      <c r="M86">
        <v>344</v>
      </c>
      <c r="N86">
        <v>367</v>
      </c>
      <c r="O86">
        <v>391</v>
      </c>
      <c r="P86">
        <v>1236</v>
      </c>
      <c r="Q86">
        <v>2241</v>
      </c>
      <c r="R86">
        <v>238</v>
      </c>
      <c r="S86">
        <v>4817</v>
      </c>
      <c r="T86"/>
    </row>
    <row r="87" spans="1:20">
      <c r="A87" s="10" t="s">
        <v>892</v>
      </c>
      <c r="B87">
        <v>2334</v>
      </c>
      <c r="C87">
        <v>2317</v>
      </c>
      <c r="D87">
        <v>2887</v>
      </c>
      <c r="E87">
        <v>3868</v>
      </c>
      <c r="F87">
        <v>7561</v>
      </c>
      <c r="G87">
        <v>2462</v>
      </c>
      <c r="H87">
        <v>21429</v>
      </c>
      <c r="I87"/>
      <c r="L87" s="10" t="s">
        <v>892</v>
      </c>
      <c r="M87">
        <v>310</v>
      </c>
      <c r="N87">
        <v>355</v>
      </c>
      <c r="O87">
        <v>422</v>
      </c>
      <c r="P87">
        <v>1693</v>
      </c>
      <c r="Q87">
        <v>2870</v>
      </c>
      <c r="R87">
        <v>327</v>
      </c>
      <c r="S87">
        <v>5977</v>
      </c>
      <c r="T87"/>
    </row>
    <row r="88" spans="1:20">
      <c r="A88" s="10" t="s">
        <v>893</v>
      </c>
      <c r="B88">
        <v>208</v>
      </c>
      <c r="C88">
        <v>245</v>
      </c>
      <c r="D88">
        <v>302</v>
      </c>
      <c r="E88">
        <v>546</v>
      </c>
      <c r="F88">
        <v>1421</v>
      </c>
      <c r="G88">
        <v>828</v>
      </c>
      <c r="H88">
        <v>3550</v>
      </c>
      <c r="I88"/>
      <c r="L88" s="10" t="s">
        <v>893</v>
      </c>
      <c r="M88">
        <v>575</v>
      </c>
      <c r="N88">
        <v>642</v>
      </c>
      <c r="O88">
        <v>861</v>
      </c>
      <c r="P88">
        <v>2112</v>
      </c>
      <c r="Q88">
        <v>5596</v>
      </c>
      <c r="R88">
        <v>2447</v>
      </c>
      <c r="S88">
        <v>12233</v>
      </c>
      <c r="T88"/>
    </row>
    <row r="89" spans="1:20">
      <c r="A89" s="10" t="s">
        <v>895</v>
      </c>
      <c r="B89">
        <v>2047</v>
      </c>
      <c r="C89">
        <v>1732</v>
      </c>
      <c r="D89">
        <v>2134</v>
      </c>
      <c r="E89">
        <v>4595</v>
      </c>
      <c r="F89">
        <v>11072</v>
      </c>
      <c r="G89">
        <v>5285</v>
      </c>
      <c r="H89">
        <v>26865</v>
      </c>
      <c r="I89"/>
      <c r="L89" s="10" t="s">
        <v>895</v>
      </c>
      <c r="M89">
        <v>9108</v>
      </c>
      <c r="N89">
        <v>10313</v>
      </c>
      <c r="O89">
        <v>11604</v>
      </c>
      <c r="P89">
        <v>31535</v>
      </c>
      <c r="Q89">
        <v>74100</v>
      </c>
      <c r="R89">
        <v>23638</v>
      </c>
      <c r="S89">
        <v>160298</v>
      </c>
      <c r="T89"/>
    </row>
    <row r="90" spans="1:20">
      <c r="A90" s="10" t="s">
        <v>896</v>
      </c>
      <c r="B90">
        <v>696</v>
      </c>
      <c r="C90">
        <v>803</v>
      </c>
      <c r="D90">
        <v>823</v>
      </c>
      <c r="E90">
        <v>1233</v>
      </c>
      <c r="F90">
        <v>2522</v>
      </c>
      <c r="G90">
        <v>1020</v>
      </c>
      <c r="H90">
        <v>7097</v>
      </c>
      <c r="I90"/>
      <c r="L90" s="10" t="s">
        <v>896</v>
      </c>
      <c r="M90">
        <v>34</v>
      </c>
      <c r="N90">
        <v>44</v>
      </c>
      <c r="O90">
        <v>56</v>
      </c>
      <c r="P90">
        <v>200</v>
      </c>
      <c r="Q90">
        <v>324</v>
      </c>
      <c r="R90">
        <v>54</v>
      </c>
      <c r="S90">
        <v>712</v>
      </c>
      <c r="T90"/>
    </row>
    <row r="91" spans="1:20">
      <c r="A91" s="10" t="s">
        <v>897</v>
      </c>
      <c r="B91">
        <v>544</v>
      </c>
      <c r="C91">
        <v>559</v>
      </c>
      <c r="D91">
        <v>620</v>
      </c>
      <c r="E91">
        <v>1543</v>
      </c>
      <c r="F91">
        <v>3503</v>
      </c>
      <c r="G91">
        <v>1718</v>
      </c>
      <c r="H91">
        <v>8487</v>
      </c>
      <c r="I91"/>
      <c r="L91" s="10" t="s">
        <v>897</v>
      </c>
      <c r="M91">
        <v>3487</v>
      </c>
      <c r="N91">
        <v>3691</v>
      </c>
      <c r="O91">
        <v>3836</v>
      </c>
      <c r="P91">
        <v>11904</v>
      </c>
      <c r="Q91">
        <v>35317</v>
      </c>
      <c r="R91">
        <v>12311</v>
      </c>
      <c r="S91">
        <v>70546</v>
      </c>
      <c r="T91"/>
    </row>
    <row r="92" spans="1:20">
      <c r="A92" s="10" t="s">
        <v>898</v>
      </c>
      <c r="B92">
        <v>960</v>
      </c>
      <c r="C92">
        <v>1118</v>
      </c>
      <c r="D92">
        <v>1415</v>
      </c>
      <c r="E92">
        <v>2188</v>
      </c>
      <c r="F92">
        <v>4838</v>
      </c>
      <c r="G92">
        <v>2335</v>
      </c>
      <c r="H92">
        <v>12854</v>
      </c>
      <c r="I92"/>
      <c r="L92" s="10" t="s">
        <v>898</v>
      </c>
      <c r="M92">
        <v>124</v>
      </c>
      <c r="N92">
        <v>122</v>
      </c>
      <c r="O92">
        <v>175</v>
      </c>
      <c r="P92">
        <v>509</v>
      </c>
      <c r="Q92">
        <v>1046</v>
      </c>
      <c r="R92">
        <v>296</v>
      </c>
      <c r="S92">
        <v>2272</v>
      </c>
      <c r="T92"/>
    </row>
    <row r="93" spans="1:20">
      <c r="A93" s="10" t="s">
        <v>899</v>
      </c>
      <c r="B93">
        <v>370</v>
      </c>
      <c r="C93">
        <v>460</v>
      </c>
      <c r="D93">
        <v>519</v>
      </c>
      <c r="E93">
        <v>697</v>
      </c>
      <c r="F93">
        <v>1565</v>
      </c>
      <c r="G93">
        <v>715</v>
      </c>
      <c r="H93">
        <v>4326</v>
      </c>
      <c r="I93"/>
      <c r="L93" s="10" t="s">
        <v>899</v>
      </c>
      <c r="M93">
        <v>93</v>
      </c>
      <c r="N93">
        <v>110</v>
      </c>
      <c r="O93">
        <v>123</v>
      </c>
      <c r="P93">
        <v>439</v>
      </c>
      <c r="Q93">
        <v>583</v>
      </c>
      <c r="R93">
        <v>83</v>
      </c>
      <c r="S93">
        <v>1431</v>
      </c>
      <c r="T93"/>
    </row>
    <row r="94" spans="1:20">
      <c r="A94" s="10" t="s">
        <v>901</v>
      </c>
      <c r="B94">
        <v>759</v>
      </c>
      <c r="C94">
        <v>902</v>
      </c>
      <c r="D94">
        <v>1109</v>
      </c>
      <c r="E94">
        <v>1773</v>
      </c>
      <c r="F94">
        <v>3793</v>
      </c>
      <c r="G94">
        <v>2083</v>
      </c>
      <c r="H94">
        <v>10419</v>
      </c>
      <c r="I94"/>
      <c r="L94" s="10" t="s">
        <v>901</v>
      </c>
      <c r="M94">
        <v>162</v>
      </c>
      <c r="N94">
        <v>183</v>
      </c>
      <c r="O94">
        <v>244</v>
      </c>
      <c r="P94">
        <v>437</v>
      </c>
      <c r="Q94">
        <v>1172</v>
      </c>
      <c r="R94">
        <v>248</v>
      </c>
      <c r="S94">
        <v>2446</v>
      </c>
      <c r="T94"/>
    </row>
    <row r="95" spans="1:20">
      <c r="A95" s="10" t="s">
        <v>902</v>
      </c>
      <c r="B95">
        <v>371</v>
      </c>
      <c r="C95">
        <v>513</v>
      </c>
      <c r="D95">
        <v>596</v>
      </c>
      <c r="E95">
        <v>797</v>
      </c>
      <c r="F95">
        <v>1739</v>
      </c>
      <c r="G95">
        <v>958</v>
      </c>
      <c r="H95">
        <v>4974</v>
      </c>
      <c r="I95"/>
      <c r="L95" s="10" t="s">
        <v>902</v>
      </c>
      <c r="M95">
        <v>34</v>
      </c>
      <c r="N95">
        <v>42</v>
      </c>
      <c r="O95">
        <v>49</v>
      </c>
      <c r="P95">
        <v>122</v>
      </c>
      <c r="Q95">
        <v>195</v>
      </c>
      <c r="R95">
        <v>30</v>
      </c>
      <c r="S95">
        <v>472</v>
      </c>
      <c r="T95"/>
    </row>
    <row r="96" spans="1:20">
      <c r="A96" s="10" t="s">
        <v>903</v>
      </c>
      <c r="B96">
        <v>545</v>
      </c>
      <c r="C96">
        <v>535</v>
      </c>
      <c r="D96">
        <v>665</v>
      </c>
      <c r="E96">
        <v>1147</v>
      </c>
      <c r="F96">
        <v>2602</v>
      </c>
      <c r="G96">
        <v>1294</v>
      </c>
      <c r="H96">
        <v>6788</v>
      </c>
      <c r="I96"/>
      <c r="L96" s="10" t="s">
        <v>903</v>
      </c>
      <c r="M96">
        <v>266</v>
      </c>
      <c r="N96">
        <v>336</v>
      </c>
      <c r="O96">
        <v>408</v>
      </c>
      <c r="P96">
        <v>1004</v>
      </c>
      <c r="Q96">
        <v>2456</v>
      </c>
      <c r="R96">
        <v>539</v>
      </c>
      <c r="S96">
        <v>5009</v>
      </c>
      <c r="T96"/>
    </row>
    <row r="97" spans="1:20">
      <c r="A97" s="10" t="s">
        <v>904</v>
      </c>
      <c r="B97">
        <v>139</v>
      </c>
      <c r="C97">
        <v>184</v>
      </c>
      <c r="D97">
        <v>258</v>
      </c>
      <c r="E97">
        <v>348</v>
      </c>
      <c r="F97">
        <v>662</v>
      </c>
      <c r="G97">
        <v>244</v>
      </c>
      <c r="H97">
        <v>1835</v>
      </c>
      <c r="I97"/>
      <c r="L97" s="10" t="s">
        <v>904</v>
      </c>
      <c r="M97">
        <v>74</v>
      </c>
      <c r="N97">
        <v>91</v>
      </c>
      <c r="O97">
        <v>141</v>
      </c>
      <c r="P97">
        <v>232</v>
      </c>
      <c r="Q97">
        <v>509</v>
      </c>
      <c r="R97">
        <v>106</v>
      </c>
      <c r="S97">
        <v>1153</v>
      </c>
      <c r="T97"/>
    </row>
    <row r="98" spans="1:20">
      <c r="A98" s="10" t="s">
        <v>905</v>
      </c>
      <c r="B98">
        <v>2088</v>
      </c>
      <c r="C98">
        <v>2684</v>
      </c>
      <c r="D98">
        <v>3111</v>
      </c>
      <c r="E98">
        <v>3843</v>
      </c>
      <c r="F98">
        <v>6621</v>
      </c>
      <c r="G98">
        <v>2272</v>
      </c>
      <c r="H98">
        <v>20619</v>
      </c>
      <c r="I98"/>
      <c r="L98" s="10" t="s">
        <v>905</v>
      </c>
      <c r="M98">
        <v>99</v>
      </c>
      <c r="N98">
        <v>104</v>
      </c>
      <c r="O98">
        <v>136</v>
      </c>
      <c r="P98">
        <v>338</v>
      </c>
      <c r="Q98">
        <v>738</v>
      </c>
      <c r="R98">
        <v>77</v>
      </c>
      <c r="S98">
        <v>1492</v>
      </c>
      <c r="T98"/>
    </row>
    <row r="99" spans="1:20">
      <c r="A99" s="10" t="s">
        <v>906</v>
      </c>
      <c r="B99">
        <v>918</v>
      </c>
      <c r="C99">
        <v>1013</v>
      </c>
      <c r="D99">
        <v>1165</v>
      </c>
      <c r="E99">
        <v>1702</v>
      </c>
      <c r="F99">
        <v>3841</v>
      </c>
      <c r="G99">
        <v>1608</v>
      </c>
      <c r="H99">
        <v>10247</v>
      </c>
      <c r="I99"/>
      <c r="L99" s="10" t="s">
        <v>906</v>
      </c>
      <c r="M99">
        <v>297</v>
      </c>
      <c r="N99">
        <v>383</v>
      </c>
      <c r="O99">
        <v>377</v>
      </c>
      <c r="P99">
        <v>787</v>
      </c>
      <c r="Q99">
        <v>1554</v>
      </c>
      <c r="R99">
        <v>202</v>
      </c>
      <c r="S99">
        <v>3600</v>
      </c>
      <c r="T99"/>
    </row>
    <row r="100" spans="1:20">
      <c r="A100" s="10" t="s">
        <v>907</v>
      </c>
      <c r="B100">
        <v>700</v>
      </c>
      <c r="C100">
        <v>749</v>
      </c>
      <c r="D100">
        <v>1106</v>
      </c>
      <c r="E100">
        <v>1604</v>
      </c>
      <c r="F100">
        <v>3525</v>
      </c>
      <c r="G100">
        <v>1439</v>
      </c>
      <c r="H100">
        <v>9123</v>
      </c>
      <c r="I100"/>
      <c r="L100" s="10" t="s">
        <v>907</v>
      </c>
      <c r="M100">
        <v>1065</v>
      </c>
      <c r="N100">
        <v>1258</v>
      </c>
      <c r="O100">
        <v>1526</v>
      </c>
      <c r="P100">
        <v>3311</v>
      </c>
      <c r="Q100">
        <v>6600</v>
      </c>
      <c r="R100">
        <v>1379</v>
      </c>
      <c r="S100">
        <v>15139</v>
      </c>
      <c r="T100"/>
    </row>
    <row r="101" spans="1:20">
      <c r="A101" s="10" t="s">
        <v>908</v>
      </c>
      <c r="B101">
        <v>2937</v>
      </c>
      <c r="C101">
        <v>3483</v>
      </c>
      <c r="D101">
        <v>4649</v>
      </c>
      <c r="E101">
        <v>5333</v>
      </c>
      <c r="F101">
        <v>10403</v>
      </c>
      <c r="G101">
        <v>3809</v>
      </c>
      <c r="H101">
        <v>30614</v>
      </c>
      <c r="I101"/>
      <c r="L101" s="10" t="s">
        <v>908</v>
      </c>
      <c r="M101">
        <v>151</v>
      </c>
      <c r="N101">
        <v>181</v>
      </c>
      <c r="O101">
        <v>226</v>
      </c>
      <c r="P101">
        <v>538</v>
      </c>
      <c r="Q101">
        <v>1228</v>
      </c>
      <c r="R101">
        <v>168</v>
      </c>
      <c r="S101">
        <v>2492</v>
      </c>
      <c r="T101"/>
    </row>
    <row r="102" spans="1:20">
      <c r="A102" s="10" t="s">
        <v>909</v>
      </c>
      <c r="B102">
        <v>725</v>
      </c>
      <c r="C102">
        <v>740</v>
      </c>
      <c r="D102">
        <v>916</v>
      </c>
      <c r="E102">
        <v>1673</v>
      </c>
      <c r="F102">
        <v>3620</v>
      </c>
      <c r="G102">
        <v>1967</v>
      </c>
      <c r="H102">
        <v>9641</v>
      </c>
      <c r="I102"/>
      <c r="L102" s="10" t="s">
        <v>909</v>
      </c>
      <c r="M102">
        <v>234</v>
      </c>
      <c r="N102">
        <v>251</v>
      </c>
      <c r="O102">
        <v>308</v>
      </c>
      <c r="P102">
        <v>618</v>
      </c>
      <c r="Q102">
        <v>1525</v>
      </c>
      <c r="R102">
        <v>402</v>
      </c>
      <c r="S102">
        <v>3338</v>
      </c>
      <c r="T102"/>
    </row>
    <row r="103" spans="1:20">
      <c r="A103" s="10" t="s">
        <v>910</v>
      </c>
      <c r="B103">
        <v>1005</v>
      </c>
      <c r="C103">
        <v>1170</v>
      </c>
      <c r="D103">
        <v>1548</v>
      </c>
      <c r="E103">
        <v>2155</v>
      </c>
      <c r="F103">
        <v>5081</v>
      </c>
      <c r="G103">
        <v>2521</v>
      </c>
      <c r="H103">
        <v>13480</v>
      </c>
      <c r="I103"/>
      <c r="L103" s="10" t="s">
        <v>910</v>
      </c>
      <c r="M103">
        <v>190</v>
      </c>
      <c r="N103">
        <v>257</v>
      </c>
      <c r="O103">
        <v>321</v>
      </c>
      <c r="P103">
        <v>790</v>
      </c>
      <c r="Q103">
        <v>1755</v>
      </c>
      <c r="R103">
        <v>390</v>
      </c>
      <c r="S103">
        <v>3703</v>
      </c>
      <c r="T103"/>
    </row>
    <row r="104" spans="1:20">
      <c r="A104" s="10" t="s">
        <v>911</v>
      </c>
      <c r="B104">
        <v>715</v>
      </c>
      <c r="C104">
        <v>837</v>
      </c>
      <c r="D104">
        <v>1115</v>
      </c>
      <c r="E104">
        <v>1809</v>
      </c>
      <c r="F104">
        <v>4815</v>
      </c>
      <c r="G104">
        <v>2222</v>
      </c>
      <c r="H104">
        <v>11513</v>
      </c>
      <c r="I104"/>
      <c r="L104" s="10" t="s">
        <v>911</v>
      </c>
      <c r="M104">
        <v>164</v>
      </c>
      <c r="N104">
        <v>175</v>
      </c>
      <c r="O104">
        <v>190</v>
      </c>
      <c r="P104">
        <v>682</v>
      </c>
      <c r="Q104">
        <v>1092</v>
      </c>
      <c r="R104">
        <v>272</v>
      </c>
      <c r="S104">
        <v>2575</v>
      </c>
      <c r="T104"/>
    </row>
    <row r="105" spans="1:20">
      <c r="A105" s="10" t="s">
        <v>912</v>
      </c>
      <c r="B105">
        <v>675</v>
      </c>
      <c r="C105">
        <v>846</v>
      </c>
      <c r="D105">
        <v>1196</v>
      </c>
      <c r="E105">
        <v>1806</v>
      </c>
      <c r="F105">
        <v>4765</v>
      </c>
      <c r="G105">
        <v>3493</v>
      </c>
      <c r="H105">
        <v>12781</v>
      </c>
      <c r="I105"/>
      <c r="L105" s="10" t="s">
        <v>912</v>
      </c>
      <c r="M105">
        <v>279</v>
      </c>
      <c r="N105">
        <v>371</v>
      </c>
      <c r="O105">
        <v>493</v>
      </c>
      <c r="P105">
        <v>1121</v>
      </c>
      <c r="Q105">
        <v>2537</v>
      </c>
      <c r="R105">
        <v>1036</v>
      </c>
      <c r="S105">
        <v>5837</v>
      </c>
      <c r="T105"/>
    </row>
    <row r="106" spans="1:20">
      <c r="A106" s="10" t="s">
        <v>913</v>
      </c>
      <c r="B106">
        <v>1194</v>
      </c>
      <c r="C106">
        <v>1235</v>
      </c>
      <c r="D106">
        <v>1744</v>
      </c>
      <c r="E106">
        <v>2985</v>
      </c>
      <c r="F106">
        <v>6262</v>
      </c>
      <c r="G106">
        <v>2622</v>
      </c>
      <c r="H106">
        <v>16042</v>
      </c>
      <c r="I106"/>
      <c r="L106" s="10" t="s">
        <v>913</v>
      </c>
      <c r="M106">
        <v>1584</v>
      </c>
      <c r="N106">
        <v>1900</v>
      </c>
      <c r="O106">
        <v>2160</v>
      </c>
      <c r="P106">
        <v>4860</v>
      </c>
      <c r="Q106">
        <v>9885</v>
      </c>
      <c r="R106">
        <v>1865</v>
      </c>
      <c r="S106">
        <v>22254</v>
      </c>
      <c r="T106"/>
    </row>
    <row r="107" spans="1:20">
      <c r="A107" s="10" t="s">
        <v>914</v>
      </c>
      <c r="B107">
        <v>362</v>
      </c>
      <c r="C107">
        <v>418</v>
      </c>
      <c r="D107">
        <v>623</v>
      </c>
      <c r="E107">
        <v>967</v>
      </c>
      <c r="F107">
        <v>2406</v>
      </c>
      <c r="G107">
        <v>1398</v>
      </c>
      <c r="H107">
        <v>6174</v>
      </c>
      <c r="I107"/>
      <c r="L107" s="10" t="s">
        <v>914</v>
      </c>
      <c r="M107">
        <v>95</v>
      </c>
      <c r="N107">
        <v>110</v>
      </c>
      <c r="O107">
        <v>146</v>
      </c>
      <c r="P107">
        <v>349</v>
      </c>
      <c r="Q107">
        <v>681</v>
      </c>
      <c r="R107">
        <v>187</v>
      </c>
      <c r="S107">
        <v>1568</v>
      </c>
      <c r="T107"/>
    </row>
    <row r="108" spans="1:20">
      <c r="A108" s="10" t="s">
        <v>915</v>
      </c>
      <c r="B108">
        <v>1515</v>
      </c>
      <c r="C108">
        <v>1437</v>
      </c>
      <c r="D108">
        <v>1751</v>
      </c>
      <c r="E108">
        <v>2368</v>
      </c>
      <c r="F108">
        <v>5634</v>
      </c>
      <c r="G108">
        <v>2337</v>
      </c>
      <c r="H108">
        <v>15042</v>
      </c>
      <c r="I108"/>
      <c r="L108" s="10" t="s">
        <v>915</v>
      </c>
      <c r="M108">
        <v>1298</v>
      </c>
      <c r="N108">
        <v>1234</v>
      </c>
      <c r="O108">
        <v>1235</v>
      </c>
      <c r="P108">
        <v>3297</v>
      </c>
      <c r="Q108">
        <v>5604</v>
      </c>
      <c r="R108">
        <v>1703</v>
      </c>
      <c r="S108">
        <v>14371</v>
      </c>
      <c r="T108"/>
    </row>
    <row r="109" spans="1:20">
      <c r="A109" s="10" t="s">
        <v>916</v>
      </c>
      <c r="B109">
        <v>2647</v>
      </c>
      <c r="C109">
        <v>2623</v>
      </c>
      <c r="D109">
        <v>3168</v>
      </c>
      <c r="E109">
        <v>4436</v>
      </c>
      <c r="F109">
        <v>8574</v>
      </c>
      <c r="G109">
        <v>2950</v>
      </c>
      <c r="H109">
        <v>24398</v>
      </c>
      <c r="I109"/>
      <c r="L109" s="10" t="s">
        <v>916</v>
      </c>
      <c r="M109">
        <v>1015</v>
      </c>
      <c r="N109">
        <v>1109</v>
      </c>
      <c r="O109">
        <v>1289</v>
      </c>
      <c r="P109">
        <v>3796</v>
      </c>
      <c r="Q109">
        <v>7018</v>
      </c>
      <c r="R109">
        <v>969</v>
      </c>
      <c r="S109">
        <v>15196</v>
      </c>
      <c r="T109"/>
    </row>
    <row r="110" spans="1:20">
      <c r="A110" s="10" t="s">
        <v>917</v>
      </c>
      <c r="B110">
        <v>1892</v>
      </c>
      <c r="C110">
        <v>1868</v>
      </c>
      <c r="D110">
        <v>2507</v>
      </c>
      <c r="E110">
        <v>3904</v>
      </c>
      <c r="F110">
        <v>8594</v>
      </c>
      <c r="G110">
        <v>4289</v>
      </c>
      <c r="H110">
        <v>23054</v>
      </c>
      <c r="I110"/>
      <c r="L110" s="10" t="s">
        <v>917</v>
      </c>
      <c r="M110">
        <v>455</v>
      </c>
      <c r="N110">
        <v>474</v>
      </c>
      <c r="O110">
        <v>566</v>
      </c>
      <c r="P110">
        <v>1638</v>
      </c>
      <c r="Q110">
        <v>3159</v>
      </c>
      <c r="R110">
        <v>849</v>
      </c>
      <c r="S110">
        <v>7141</v>
      </c>
      <c r="T110"/>
    </row>
    <row r="111" spans="1:20">
      <c r="A111" s="10" t="s">
        <v>918</v>
      </c>
      <c r="B111">
        <v>591</v>
      </c>
      <c r="C111">
        <v>578</v>
      </c>
      <c r="D111">
        <v>768</v>
      </c>
      <c r="E111">
        <v>1308</v>
      </c>
      <c r="F111">
        <v>2983</v>
      </c>
      <c r="G111">
        <v>1596</v>
      </c>
      <c r="H111">
        <v>7824</v>
      </c>
      <c r="I111"/>
      <c r="L111" s="10" t="s">
        <v>918</v>
      </c>
      <c r="M111">
        <v>169</v>
      </c>
      <c r="N111">
        <v>179</v>
      </c>
      <c r="O111">
        <v>220</v>
      </c>
      <c r="P111">
        <v>633</v>
      </c>
      <c r="Q111">
        <v>1440</v>
      </c>
      <c r="R111">
        <v>398</v>
      </c>
      <c r="S111">
        <v>3039</v>
      </c>
      <c r="T111"/>
    </row>
    <row r="112" spans="1:20">
      <c r="A112" s="10" t="s">
        <v>919</v>
      </c>
      <c r="B112">
        <v>522</v>
      </c>
      <c r="C112">
        <v>630</v>
      </c>
      <c r="D112">
        <v>838</v>
      </c>
      <c r="E112">
        <v>1358</v>
      </c>
      <c r="F112">
        <v>3449</v>
      </c>
      <c r="G112">
        <v>2390</v>
      </c>
      <c r="H112">
        <v>9187</v>
      </c>
      <c r="I112"/>
      <c r="L112" s="10" t="s">
        <v>919</v>
      </c>
      <c r="M112">
        <v>191</v>
      </c>
      <c r="N112">
        <v>268</v>
      </c>
      <c r="O112">
        <v>357</v>
      </c>
      <c r="P112">
        <v>924</v>
      </c>
      <c r="Q112">
        <v>2053</v>
      </c>
      <c r="R112">
        <v>673</v>
      </c>
      <c r="S112">
        <v>4466</v>
      </c>
      <c r="T112"/>
    </row>
    <row r="113" spans="1:20">
      <c r="A113" s="10" t="s">
        <v>894</v>
      </c>
      <c r="B113">
        <v>2567</v>
      </c>
      <c r="C113">
        <v>3032</v>
      </c>
      <c r="D113">
        <v>4357</v>
      </c>
      <c r="E113">
        <v>4712</v>
      </c>
      <c r="F113">
        <v>9017</v>
      </c>
      <c r="G113">
        <v>2829</v>
      </c>
      <c r="H113">
        <v>26514</v>
      </c>
      <c r="I113"/>
      <c r="L113" s="10" t="s">
        <v>894</v>
      </c>
      <c r="M113">
        <v>93</v>
      </c>
      <c r="N113">
        <v>103</v>
      </c>
      <c r="O113">
        <v>121</v>
      </c>
      <c r="P113">
        <v>686</v>
      </c>
      <c r="Q113">
        <v>1035</v>
      </c>
      <c r="R113">
        <v>84</v>
      </c>
      <c r="S113">
        <v>2122</v>
      </c>
      <c r="T113"/>
    </row>
    <row r="114" spans="1:20">
      <c r="A114" s="10" t="s">
        <v>920</v>
      </c>
      <c r="B114">
        <v>225</v>
      </c>
      <c r="C114">
        <v>202</v>
      </c>
      <c r="D114">
        <v>260</v>
      </c>
      <c r="E114">
        <v>540</v>
      </c>
      <c r="F114">
        <v>1093</v>
      </c>
      <c r="G114">
        <v>670</v>
      </c>
      <c r="H114">
        <v>2990</v>
      </c>
      <c r="I114"/>
      <c r="L114" s="10" t="s">
        <v>920</v>
      </c>
      <c r="M114">
        <v>119</v>
      </c>
      <c r="N114">
        <v>135</v>
      </c>
      <c r="O114">
        <v>183</v>
      </c>
      <c r="P114">
        <v>425</v>
      </c>
      <c r="Q114">
        <v>985</v>
      </c>
      <c r="R114">
        <v>237</v>
      </c>
      <c r="S114">
        <v>2084</v>
      </c>
      <c r="T114"/>
    </row>
    <row r="115" spans="1:20">
      <c r="A115" s="10" t="s">
        <v>921</v>
      </c>
      <c r="B115">
        <v>144</v>
      </c>
      <c r="C115">
        <v>158</v>
      </c>
      <c r="D115">
        <v>243</v>
      </c>
      <c r="E115">
        <v>487</v>
      </c>
      <c r="F115">
        <v>1300</v>
      </c>
      <c r="G115">
        <v>1078</v>
      </c>
      <c r="H115">
        <v>3410</v>
      </c>
      <c r="I115"/>
      <c r="L115" s="10" t="s">
        <v>921</v>
      </c>
      <c r="M115">
        <v>201</v>
      </c>
      <c r="N115">
        <v>266</v>
      </c>
      <c r="O115">
        <v>345</v>
      </c>
      <c r="P115">
        <v>684</v>
      </c>
      <c r="Q115">
        <v>1755</v>
      </c>
      <c r="R115">
        <v>608</v>
      </c>
      <c r="S115">
        <v>3859</v>
      </c>
      <c r="T115"/>
    </row>
    <row r="116" spans="1:20">
      <c r="A116" s="10" t="s">
        <v>922</v>
      </c>
      <c r="B116">
        <v>263</v>
      </c>
      <c r="C116">
        <v>373</v>
      </c>
      <c r="D116">
        <v>506</v>
      </c>
      <c r="E116">
        <v>668</v>
      </c>
      <c r="F116">
        <v>1395</v>
      </c>
      <c r="G116">
        <v>631</v>
      </c>
      <c r="H116">
        <v>3836</v>
      </c>
      <c r="I116"/>
      <c r="L116" s="10" t="s">
        <v>922</v>
      </c>
      <c r="M116">
        <v>70</v>
      </c>
      <c r="N116">
        <v>85</v>
      </c>
      <c r="O116">
        <v>88</v>
      </c>
      <c r="P116">
        <v>232</v>
      </c>
      <c r="Q116">
        <v>388</v>
      </c>
      <c r="R116">
        <v>54</v>
      </c>
      <c r="S116">
        <v>917</v>
      </c>
      <c r="T116"/>
    </row>
    <row r="117" spans="1:20">
      <c r="A117" s="10" t="s">
        <v>923</v>
      </c>
      <c r="B117">
        <v>10596</v>
      </c>
      <c r="C117">
        <v>11311</v>
      </c>
      <c r="D117">
        <v>13930</v>
      </c>
      <c r="E117">
        <v>19727</v>
      </c>
      <c r="F117">
        <v>32687</v>
      </c>
      <c r="G117">
        <v>10059</v>
      </c>
      <c r="H117">
        <v>98310</v>
      </c>
      <c r="I117"/>
      <c r="L117" s="10" t="s">
        <v>923</v>
      </c>
      <c r="M117">
        <v>4088</v>
      </c>
      <c r="N117">
        <v>4149</v>
      </c>
      <c r="O117">
        <v>5037</v>
      </c>
      <c r="P117">
        <v>9073</v>
      </c>
      <c r="Q117">
        <v>17627</v>
      </c>
      <c r="R117">
        <v>2755</v>
      </c>
      <c r="S117">
        <v>42729</v>
      </c>
      <c r="T117"/>
    </row>
    <row r="118" spans="1:20">
      <c r="A118" s="10" t="s">
        <v>924</v>
      </c>
      <c r="B118">
        <v>451</v>
      </c>
      <c r="C118">
        <v>563</v>
      </c>
      <c r="D118">
        <v>672</v>
      </c>
      <c r="E118">
        <v>849</v>
      </c>
      <c r="F118">
        <v>1838</v>
      </c>
      <c r="G118">
        <v>950</v>
      </c>
      <c r="H118">
        <v>5323</v>
      </c>
      <c r="I118"/>
      <c r="L118" s="10" t="s">
        <v>924</v>
      </c>
      <c r="M118">
        <v>54</v>
      </c>
      <c r="N118">
        <v>59</v>
      </c>
      <c r="O118">
        <v>48</v>
      </c>
      <c r="P118">
        <v>332</v>
      </c>
      <c r="Q118">
        <v>424</v>
      </c>
      <c r="R118">
        <v>43</v>
      </c>
      <c r="S118">
        <v>960</v>
      </c>
      <c r="T118"/>
    </row>
    <row r="119" spans="1:20">
      <c r="A119" s="10" t="s">
        <v>925</v>
      </c>
      <c r="B119">
        <v>2122</v>
      </c>
      <c r="C119">
        <v>2612</v>
      </c>
      <c r="D119">
        <v>3021</v>
      </c>
      <c r="E119">
        <v>4651</v>
      </c>
      <c r="F119">
        <v>8484</v>
      </c>
      <c r="G119">
        <v>3443</v>
      </c>
      <c r="H119">
        <v>24333</v>
      </c>
      <c r="I119"/>
      <c r="L119" s="10" t="s">
        <v>925</v>
      </c>
      <c r="M119">
        <v>346</v>
      </c>
      <c r="N119">
        <v>403</v>
      </c>
      <c r="O119">
        <v>404</v>
      </c>
      <c r="P119">
        <v>1306</v>
      </c>
      <c r="Q119">
        <v>2513</v>
      </c>
      <c r="R119">
        <v>608</v>
      </c>
      <c r="S119">
        <v>5580</v>
      </c>
      <c r="T119"/>
    </row>
    <row r="120" spans="1:20">
      <c r="A120" s="10" t="s">
        <v>926</v>
      </c>
      <c r="B120">
        <v>1320</v>
      </c>
      <c r="C120">
        <v>1435</v>
      </c>
      <c r="D120">
        <v>1908</v>
      </c>
      <c r="E120">
        <v>2560</v>
      </c>
      <c r="F120">
        <v>4623</v>
      </c>
      <c r="G120">
        <v>1516</v>
      </c>
      <c r="H120">
        <v>13362</v>
      </c>
      <c r="I120"/>
      <c r="L120" s="10" t="s">
        <v>926</v>
      </c>
      <c r="M120">
        <v>59</v>
      </c>
      <c r="N120">
        <v>64</v>
      </c>
      <c r="O120">
        <v>60</v>
      </c>
      <c r="P120">
        <v>380</v>
      </c>
      <c r="Q120">
        <v>566</v>
      </c>
      <c r="R120">
        <v>104</v>
      </c>
      <c r="S120">
        <v>1233</v>
      </c>
      <c r="T120"/>
    </row>
    <row r="121" spans="1:20">
      <c r="A121" s="10" t="s">
        <v>927</v>
      </c>
      <c r="B121">
        <v>160</v>
      </c>
      <c r="C121">
        <v>193</v>
      </c>
      <c r="D121">
        <v>262</v>
      </c>
      <c r="E121">
        <v>399</v>
      </c>
      <c r="F121">
        <v>1141</v>
      </c>
      <c r="G121">
        <v>802</v>
      </c>
      <c r="H121">
        <v>2957</v>
      </c>
      <c r="I121"/>
      <c r="L121" s="10" t="s">
        <v>927</v>
      </c>
      <c r="M121">
        <v>100</v>
      </c>
      <c r="N121">
        <v>132</v>
      </c>
      <c r="O121">
        <v>123</v>
      </c>
      <c r="P121">
        <v>370</v>
      </c>
      <c r="Q121">
        <v>811</v>
      </c>
      <c r="R121">
        <v>222</v>
      </c>
      <c r="S121">
        <v>1758</v>
      </c>
      <c r="T121"/>
    </row>
    <row r="122" spans="1:20">
      <c r="A122" s="10" t="s">
        <v>928</v>
      </c>
      <c r="B122">
        <v>908</v>
      </c>
      <c r="C122">
        <v>1044</v>
      </c>
      <c r="D122">
        <v>1294</v>
      </c>
      <c r="E122">
        <v>2029</v>
      </c>
      <c r="F122">
        <v>4001</v>
      </c>
      <c r="G122">
        <v>1616</v>
      </c>
      <c r="H122">
        <v>10892</v>
      </c>
      <c r="I122"/>
      <c r="L122" s="10" t="s">
        <v>928</v>
      </c>
      <c r="M122">
        <v>150</v>
      </c>
      <c r="N122">
        <v>175</v>
      </c>
      <c r="O122">
        <v>179</v>
      </c>
      <c r="P122">
        <v>574</v>
      </c>
      <c r="Q122">
        <v>1241</v>
      </c>
      <c r="R122">
        <v>228</v>
      </c>
      <c r="S122">
        <v>2547</v>
      </c>
      <c r="T122"/>
    </row>
    <row r="123" spans="1:20">
      <c r="A123" s="10" t="s">
        <v>929</v>
      </c>
      <c r="B123">
        <v>312</v>
      </c>
      <c r="C123">
        <v>333</v>
      </c>
      <c r="D123">
        <v>510</v>
      </c>
      <c r="E123">
        <v>853</v>
      </c>
      <c r="F123">
        <v>2190</v>
      </c>
      <c r="G123">
        <v>1405</v>
      </c>
      <c r="H123">
        <v>5603</v>
      </c>
      <c r="I123"/>
      <c r="L123" s="10" t="s">
        <v>929</v>
      </c>
      <c r="M123">
        <v>191</v>
      </c>
      <c r="N123">
        <v>238</v>
      </c>
      <c r="O123">
        <v>346</v>
      </c>
      <c r="P123">
        <v>782</v>
      </c>
      <c r="Q123">
        <v>2036</v>
      </c>
      <c r="R123">
        <v>625</v>
      </c>
      <c r="S123">
        <v>4218</v>
      </c>
      <c r="T123"/>
    </row>
    <row r="124" spans="1:20">
      <c r="A124" s="10" t="s">
        <v>930</v>
      </c>
      <c r="B124">
        <v>1026</v>
      </c>
      <c r="C124">
        <v>1090</v>
      </c>
      <c r="D124">
        <v>1214</v>
      </c>
      <c r="E124">
        <v>1474</v>
      </c>
      <c r="F124">
        <v>1875</v>
      </c>
      <c r="G124">
        <v>739</v>
      </c>
      <c r="H124">
        <v>7418</v>
      </c>
      <c r="I124"/>
      <c r="L124" s="10" t="s">
        <v>930</v>
      </c>
      <c r="M124">
        <v>10</v>
      </c>
      <c r="N124">
        <v>4</v>
      </c>
      <c r="O124">
        <v>5</v>
      </c>
      <c r="P124">
        <v>80</v>
      </c>
      <c r="Q124">
        <v>151</v>
      </c>
      <c r="R124">
        <v>13</v>
      </c>
      <c r="S124">
        <v>263</v>
      </c>
      <c r="T124"/>
    </row>
    <row r="125" spans="1:20">
      <c r="A125" s="10" t="s">
        <v>931</v>
      </c>
      <c r="B125">
        <v>413</v>
      </c>
      <c r="C125">
        <v>499</v>
      </c>
      <c r="D125">
        <v>548</v>
      </c>
      <c r="E125">
        <v>1019</v>
      </c>
      <c r="F125">
        <v>2092</v>
      </c>
      <c r="G125">
        <v>883</v>
      </c>
      <c r="H125">
        <v>5454</v>
      </c>
      <c r="I125"/>
      <c r="L125" s="10" t="s">
        <v>931</v>
      </c>
      <c r="M125">
        <v>47</v>
      </c>
      <c r="N125">
        <v>56</v>
      </c>
      <c r="O125">
        <v>75</v>
      </c>
      <c r="P125">
        <v>186</v>
      </c>
      <c r="Q125">
        <v>467</v>
      </c>
      <c r="R125">
        <v>116</v>
      </c>
      <c r="S125">
        <v>947</v>
      </c>
      <c r="T125"/>
    </row>
    <row r="126" spans="1:20">
      <c r="A126" s="10" t="s">
        <v>932</v>
      </c>
      <c r="B126">
        <v>1937</v>
      </c>
      <c r="C126">
        <v>2371</v>
      </c>
      <c r="D126">
        <v>3222</v>
      </c>
      <c r="E126">
        <v>4633</v>
      </c>
      <c r="F126">
        <v>9989</v>
      </c>
      <c r="G126">
        <v>4060</v>
      </c>
      <c r="H126">
        <v>26212</v>
      </c>
      <c r="I126"/>
      <c r="L126" s="10" t="s">
        <v>932</v>
      </c>
      <c r="M126">
        <v>1003</v>
      </c>
      <c r="N126">
        <v>1307</v>
      </c>
      <c r="O126">
        <v>1639</v>
      </c>
      <c r="P126">
        <v>3516</v>
      </c>
      <c r="Q126">
        <v>7496</v>
      </c>
      <c r="R126">
        <v>1967</v>
      </c>
      <c r="S126">
        <v>16928</v>
      </c>
      <c r="T126"/>
    </row>
    <row r="127" spans="1:20">
      <c r="A127" s="10" t="s">
        <v>933</v>
      </c>
      <c r="B127">
        <v>1011</v>
      </c>
      <c r="C127">
        <v>1148</v>
      </c>
      <c r="D127">
        <v>1812</v>
      </c>
      <c r="E127">
        <v>2475</v>
      </c>
      <c r="F127">
        <v>5484</v>
      </c>
      <c r="G127">
        <v>2975</v>
      </c>
      <c r="H127">
        <v>14905</v>
      </c>
      <c r="I127"/>
      <c r="L127" s="10" t="s">
        <v>933</v>
      </c>
      <c r="M127">
        <v>193</v>
      </c>
      <c r="N127">
        <v>208</v>
      </c>
      <c r="O127">
        <v>304</v>
      </c>
      <c r="P127">
        <v>845</v>
      </c>
      <c r="Q127">
        <v>1670</v>
      </c>
      <c r="R127">
        <v>437</v>
      </c>
      <c r="S127">
        <v>3657</v>
      </c>
      <c r="T127"/>
    </row>
    <row r="128" spans="1:20">
      <c r="A128" s="10" t="s">
        <v>853</v>
      </c>
      <c r="B128">
        <v>1057</v>
      </c>
      <c r="C128">
        <v>1202</v>
      </c>
      <c r="D128">
        <v>1387</v>
      </c>
      <c r="E128">
        <v>1725</v>
      </c>
      <c r="F128">
        <v>3111</v>
      </c>
      <c r="G128">
        <v>1282</v>
      </c>
      <c r="H128">
        <v>9764</v>
      </c>
      <c r="I128"/>
      <c r="L128" s="10" t="s">
        <v>853</v>
      </c>
      <c r="M128">
        <v>61</v>
      </c>
      <c r="N128">
        <v>69</v>
      </c>
      <c r="O128">
        <v>55</v>
      </c>
      <c r="P128">
        <v>460</v>
      </c>
      <c r="Q128">
        <v>789</v>
      </c>
      <c r="R128">
        <v>53</v>
      </c>
      <c r="S128">
        <v>1487</v>
      </c>
      <c r="T128"/>
    </row>
    <row r="129" spans="1:20">
      <c r="A129" s="10" t="s">
        <v>900</v>
      </c>
      <c r="B129">
        <v>2716</v>
      </c>
      <c r="C129">
        <v>2866</v>
      </c>
      <c r="D129">
        <v>3446</v>
      </c>
      <c r="E129">
        <v>4448</v>
      </c>
      <c r="F129">
        <v>7758</v>
      </c>
      <c r="G129">
        <v>2524</v>
      </c>
      <c r="H129">
        <v>23758</v>
      </c>
      <c r="I129"/>
      <c r="L129" s="10" t="s">
        <v>900</v>
      </c>
      <c r="M129">
        <v>125</v>
      </c>
      <c r="N129">
        <v>94</v>
      </c>
      <c r="O129">
        <v>141</v>
      </c>
      <c r="P129">
        <v>568</v>
      </c>
      <c r="Q129">
        <v>1004</v>
      </c>
      <c r="R129">
        <v>114</v>
      </c>
      <c r="S129">
        <v>2046</v>
      </c>
      <c r="T129"/>
    </row>
    <row r="130" spans="1:20">
      <c r="A130" s="10" t="s">
        <v>988</v>
      </c>
      <c r="B130">
        <v>200614</v>
      </c>
      <c r="C130">
        <v>215240</v>
      </c>
      <c r="D130">
        <v>271462</v>
      </c>
      <c r="E130">
        <v>430428</v>
      </c>
      <c r="F130">
        <v>927256</v>
      </c>
      <c r="G130">
        <v>401658</v>
      </c>
      <c r="H130">
        <v>2446658</v>
      </c>
      <c r="I130"/>
      <c r="L130" s="10" t="s">
        <v>988</v>
      </c>
      <c r="M130">
        <v>233275</v>
      </c>
      <c r="N130">
        <v>267432</v>
      </c>
      <c r="O130">
        <v>311823</v>
      </c>
      <c r="P130">
        <v>832781</v>
      </c>
      <c r="Q130">
        <v>1943268</v>
      </c>
      <c r="R130">
        <v>652169</v>
      </c>
      <c r="S130">
        <v>4240748</v>
      </c>
      <c r="T130"/>
    </row>
    <row r="131" spans="1:20">
      <c r="A131"/>
      <c r="B131"/>
      <c r="C131"/>
      <c r="D131"/>
      <c r="E131"/>
      <c r="F131"/>
      <c r="G131"/>
      <c r="H131"/>
      <c r="I131"/>
      <c r="L131"/>
      <c r="M131"/>
      <c r="N131"/>
      <c r="O131"/>
      <c r="P131"/>
      <c r="Q131"/>
      <c r="R131"/>
      <c r="S131"/>
      <c r="T1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rgb="FF00CC00"/>
  </sheetPr>
  <dimension ref="A1:AE146"/>
  <sheetViews>
    <sheetView tabSelected="1" zoomScale="85" zoomScaleNormal="85" zoomScaleSheetLayoutView="90" workbookViewId="0">
      <pane xSplit="3" ySplit="4" topLeftCell="D5" activePane="bottomRight" state="frozen"/>
      <selection pane="topRight" activeCell="D1" sqref="D1"/>
      <selection pane="bottomLeft" activeCell="A7" sqref="A7"/>
      <selection pane="bottomRight" activeCell="C4" sqref="C4:N4"/>
    </sheetView>
  </sheetViews>
  <sheetFormatPr baseColWidth="10" defaultColWidth="11.42578125" defaultRowHeight="15" customHeight="1" outlineLevelRow="2"/>
  <cols>
    <col min="1" max="1" width="8.85546875" customWidth="1"/>
    <col min="2" max="2" width="31.5703125" customWidth="1"/>
    <col min="3" max="3" width="15.5703125" style="113" customWidth="1"/>
    <col min="4" max="4" width="11.140625" style="113" bestFit="1" customWidth="1"/>
    <col min="5" max="5" width="11.28515625" style="113" bestFit="1" customWidth="1"/>
    <col min="6" max="6" width="15.7109375" style="113" bestFit="1" customWidth="1"/>
    <col min="7" max="7" width="11.28515625" style="113" bestFit="1" customWidth="1"/>
    <col min="8" max="8" width="11.140625" style="113" bestFit="1" customWidth="1"/>
    <col min="9" max="9" width="11.28515625" style="113" customWidth="1"/>
    <col min="10" max="10" width="10.140625" style="113" bestFit="1" customWidth="1"/>
    <col min="11" max="11" width="11.28515625" style="113" bestFit="1" customWidth="1"/>
    <col min="12" max="12" width="12.85546875" style="113" bestFit="1" customWidth="1"/>
    <col min="13" max="13" width="12.42578125" style="113" bestFit="1" customWidth="1"/>
    <col min="14" max="14" width="11.5703125" style="113" customWidth="1"/>
    <col min="15" max="15" width="10" hidden="1" customWidth="1"/>
    <col min="16" max="16" width="18.5703125" hidden="1" customWidth="1"/>
    <col min="17" max="17" width="8.85546875" hidden="1" customWidth="1"/>
    <col min="18" max="18" width="18.5703125" hidden="1" customWidth="1"/>
    <col min="19" max="19" width="12.42578125" hidden="1" customWidth="1"/>
    <col min="20" max="20" width="7.7109375" hidden="1" customWidth="1"/>
    <col min="21" max="21" width="10.42578125" hidden="1" customWidth="1"/>
    <col min="22" max="22" width="8.140625" hidden="1" customWidth="1"/>
    <col min="23" max="23" width="7" hidden="1" customWidth="1"/>
    <col min="24" max="24" width="8.7109375" hidden="1" customWidth="1"/>
    <col min="25" max="25" width="8.140625" hidden="1" customWidth="1"/>
    <col min="26" max="26" width="11.42578125" customWidth="1"/>
    <col min="27" max="27" width="8.7109375" customWidth="1"/>
    <col min="28" max="28" width="11.28515625" customWidth="1"/>
    <col min="31" max="31" width="14.42578125" customWidth="1"/>
  </cols>
  <sheetData>
    <row r="1" spans="1:27" s="7" customFormat="1" ht="51.75" customHeight="1" thickBot="1">
      <c r="A1" s="681"/>
      <c r="B1" s="680" t="s">
        <v>268</v>
      </c>
      <c r="C1" s="681" t="s">
        <v>269</v>
      </c>
      <c r="D1" s="915" t="s">
        <v>270</v>
      </c>
      <c r="E1" s="915"/>
      <c r="F1" s="915"/>
      <c r="G1" s="915"/>
      <c r="H1" s="915"/>
      <c r="I1" s="915"/>
      <c r="J1" s="915"/>
      <c r="K1" s="915"/>
      <c r="L1" s="915"/>
      <c r="M1" s="915"/>
      <c r="N1" s="915"/>
    </row>
    <row r="2" spans="1:27" ht="47.25" customHeight="1">
      <c r="A2" s="921" t="s">
        <v>271</v>
      </c>
      <c r="B2" s="921" t="s">
        <v>272</v>
      </c>
      <c r="C2" s="538" t="s">
        <v>273</v>
      </c>
      <c r="D2" s="919" t="s">
        <v>274</v>
      </c>
      <c r="E2" s="920"/>
      <c r="F2" s="919" t="s">
        <v>275</v>
      </c>
      <c r="G2" s="920"/>
      <c r="H2" s="919" t="s">
        <v>276</v>
      </c>
      <c r="I2" s="920"/>
      <c r="J2" s="919" t="s">
        <v>277</v>
      </c>
      <c r="K2" s="920"/>
      <c r="L2" s="919" t="s">
        <v>278</v>
      </c>
      <c r="M2" s="920"/>
      <c r="N2" s="916" t="s">
        <v>279</v>
      </c>
      <c r="P2" s="6">
        <f>H4+J4</f>
        <v>204554</v>
      </c>
      <c r="S2" s="3"/>
      <c r="AA2" s="6"/>
    </row>
    <row r="3" spans="1:27" ht="43.5" customHeight="1" outlineLevel="1" thickBot="1">
      <c r="A3" s="922"/>
      <c r="B3" s="922"/>
      <c r="C3" s="597" t="s">
        <v>280</v>
      </c>
      <c r="D3" s="598" t="s">
        <v>281</v>
      </c>
      <c r="E3" s="599" t="s">
        <v>282</v>
      </c>
      <c r="F3" s="598" t="s">
        <v>281</v>
      </c>
      <c r="G3" s="599" t="s">
        <v>282</v>
      </c>
      <c r="H3" s="598" t="s">
        <v>281</v>
      </c>
      <c r="I3" s="599" t="s">
        <v>282</v>
      </c>
      <c r="J3" s="598" t="s">
        <v>281</v>
      </c>
      <c r="K3" s="599" t="s">
        <v>282</v>
      </c>
      <c r="L3" s="598" t="s">
        <v>278</v>
      </c>
      <c r="M3" s="599" t="s">
        <v>283</v>
      </c>
      <c r="N3" s="917"/>
      <c r="Q3" t="s">
        <v>284</v>
      </c>
    </row>
    <row r="4" spans="1:27" s="23" customFormat="1" ht="18.75" outlineLevel="1" thickBot="1">
      <c r="A4" s="555"/>
      <c r="B4" s="556" t="s">
        <v>285</v>
      </c>
      <c r="C4" s="557">
        <f>+C128+C19+C104+C80+C42+C62+C31+C5+C12</f>
        <v>6726219</v>
      </c>
      <c r="D4" s="558">
        <f>D5+D12+D19+D31+D42+D62+D80+D104+D128</f>
        <v>2446658</v>
      </c>
      <c r="E4" s="559">
        <f>(D4/C4)</f>
        <v>0.36374938133890677</v>
      </c>
      <c r="F4" s="558">
        <f>F5+F12+F19+F31+F42+F62+F80+F104+F128</f>
        <v>4240748</v>
      </c>
      <c r="G4" s="560">
        <f>(F4/C4)</f>
        <v>0.63048021481310679</v>
      </c>
      <c r="H4" s="558">
        <f>H5+H12+H19+H31+H42+H62+H80+H104+H128</f>
        <v>105628</v>
      </c>
      <c r="I4" s="560">
        <f>(H4/C4)</f>
        <v>1.5703919244972546E-2</v>
      </c>
      <c r="J4" s="558">
        <f>+J19+J104+J80+J42+J62+J31+J5+J12+J128</f>
        <v>98926</v>
      </c>
      <c r="K4" s="560">
        <f>(J4/C4)</f>
        <v>1.4707519930588046E-2</v>
      </c>
      <c r="L4" s="558">
        <f>D4+F4+H4+J4</f>
        <v>6891960</v>
      </c>
      <c r="M4" s="734">
        <f>E4+G4+I4+K4</f>
        <v>1.0246410353275741</v>
      </c>
      <c r="N4" s="557">
        <f>C4-L4</f>
        <v>-165741</v>
      </c>
      <c r="S4" s="153" t="s">
        <v>286</v>
      </c>
      <c r="U4" s="918" t="s">
        <v>287</v>
      </c>
      <c r="V4" s="918"/>
      <c r="X4" s="23" t="s">
        <v>288</v>
      </c>
      <c r="Y4" s="23" t="s">
        <v>289</v>
      </c>
    </row>
    <row r="5" spans="1:27" outlineLevel="2">
      <c r="A5" s="548"/>
      <c r="B5" s="549" t="s">
        <v>290</v>
      </c>
      <c r="C5" s="550">
        <f>SUM(C6:C11)</f>
        <v>108446</v>
      </c>
      <c r="D5" s="551">
        <f>SUM(D6:D11)</f>
        <v>59949</v>
      </c>
      <c r="E5" s="552">
        <f>(D5/C5)*100</f>
        <v>55.280047212437523</v>
      </c>
      <c r="F5" s="551">
        <f>SUM(F6:F11)</f>
        <v>30141</v>
      </c>
      <c r="G5" s="552">
        <f>F5/C5*100</f>
        <v>27.793556239971966</v>
      </c>
      <c r="H5" s="551">
        <f>SUM(H6:H11)</f>
        <v>1749</v>
      </c>
      <c r="I5" s="553">
        <f>H5/C5*100</f>
        <v>1.6127842428489754</v>
      </c>
      <c r="J5" s="551">
        <f>SUM(J6:J11)</f>
        <v>3042</v>
      </c>
      <c r="K5" s="553">
        <f>(J5/C5)*100</f>
        <v>2.8050827139774634</v>
      </c>
      <c r="L5" s="551">
        <f t="shared" ref="L5:L36" si="0">D5+F5+H5+J5</f>
        <v>94881</v>
      </c>
      <c r="M5" s="552">
        <f>E5+G5+I5+K5</f>
        <v>87.49147040923593</v>
      </c>
      <c r="N5" s="554">
        <f>C5-L5</f>
        <v>13565</v>
      </c>
      <c r="O5" s="820" t="s">
        <v>291</v>
      </c>
      <c r="P5" s="820" t="s">
        <v>292</v>
      </c>
      <c r="Q5" s="820" t="s">
        <v>293</v>
      </c>
      <c r="R5" s="820" t="s">
        <v>294</v>
      </c>
      <c r="S5" s="821">
        <v>1</v>
      </c>
      <c r="T5" s="6">
        <v>48718</v>
      </c>
      <c r="U5" s="1">
        <v>1</v>
      </c>
      <c r="V5" s="1">
        <f t="shared" ref="V5:V36" si="1">X5+Y5</f>
        <v>53399</v>
      </c>
      <c r="W5">
        <v>1</v>
      </c>
      <c r="X5" s="747">
        <v>23454</v>
      </c>
      <c r="Y5" s="748">
        <v>29945</v>
      </c>
    </row>
    <row r="6" spans="1:27" outlineLevel="2">
      <c r="A6" s="720">
        <v>142</v>
      </c>
      <c r="B6" s="539" t="s">
        <v>295</v>
      </c>
      <c r="C6" s="604">
        <v>4715</v>
      </c>
      <c r="D6" s="605">
        <f t="shared" ref="D6:D11" si="2">VLOOKUP(A6,$O$6:$P$130,2,0)</f>
        <v>2996</v>
      </c>
      <c r="E6" s="788">
        <f>(D6/C6)</f>
        <v>0.6354188759278897</v>
      </c>
      <c r="F6" s="606">
        <f>IFERROR(VLOOKUP(A6,#REF!,2,0),0)+IFERROR(VLOOKUP(A6,$Q$6:$R$130,2,0),0)+IFERROR(VLOOKUP(A6,#REF!,2,0),0)</f>
        <v>851</v>
      </c>
      <c r="G6" s="788">
        <f t="shared" ref="G6:G37" si="3">(F6/C6)</f>
        <v>0.18048780487804877</v>
      </c>
      <c r="H6" s="605">
        <f t="shared" ref="H6:H11" si="4">IFERROR(VLOOKUP(A6,$S$5:$T$129,2,0),0)</f>
        <v>78</v>
      </c>
      <c r="I6" s="607">
        <f t="shared" ref="I6:I11" si="5">(H6/C6)</f>
        <v>1.6542948038176034E-2</v>
      </c>
      <c r="J6" s="605">
        <f>IFERROR(VLOOKUP(A6,$U$5:$W$125,2,0),0)</f>
        <v>58</v>
      </c>
      <c r="K6" s="607">
        <f t="shared" ref="K6:K11" si="6">(J6/C6)</f>
        <v>1.2301166489925769E-2</v>
      </c>
      <c r="L6" s="601">
        <f t="shared" si="0"/>
        <v>3983</v>
      </c>
      <c r="M6" s="751">
        <f>L6/C6</f>
        <v>0.84475079533404029</v>
      </c>
      <c r="N6" s="600">
        <f t="shared" ref="N6:N68" si="7">C6-L6</f>
        <v>732</v>
      </c>
      <c r="O6" s="822">
        <v>1</v>
      </c>
      <c r="P6" s="823">
        <v>663159</v>
      </c>
      <c r="Q6" s="822">
        <v>1</v>
      </c>
      <c r="R6" s="823">
        <v>2185209</v>
      </c>
      <c r="S6" s="821">
        <v>2</v>
      </c>
      <c r="T6" s="6">
        <v>453</v>
      </c>
      <c r="U6" s="1">
        <v>2</v>
      </c>
      <c r="V6" s="1">
        <f t="shared" si="1"/>
        <v>115</v>
      </c>
      <c r="W6">
        <v>2</v>
      </c>
      <c r="X6" s="747">
        <v>40</v>
      </c>
      <c r="Y6" s="748">
        <v>75</v>
      </c>
    </row>
    <row r="7" spans="1:27" outlineLevel="2">
      <c r="A7" s="720">
        <v>425</v>
      </c>
      <c r="B7" s="539" t="s">
        <v>296</v>
      </c>
      <c r="C7" s="604">
        <v>8495</v>
      </c>
      <c r="D7" s="605">
        <f t="shared" si="2"/>
        <v>5715</v>
      </c>
      <c r="E7" s="788">
        <f t="shared" ref="E6:E37" si="8">(D7/C7)</f>
        <v>0.67274867569158325</v>
      </c>
      <c r="F7" s="606">
        <f>IFERROR(VLOOKUP(A7,#REF!,2,0),0)+IFERROR(VLOOKUP(A7,$Q$6:$R$130,2,0),0)+IFERROR(VLOOKUP(A7,#REF!,2,0),0)</f>
        <v>2247</v>
      </c>
      <c r="G7" s="788">
        <f t="shared" si="3"/>
        <v>0.26450853443201883</v>
      </c>
      <c r="H7" s="605">
        <f t="shared" si="4"/>
        <v>167</v>
      </c>
      <c r="I7" s="607">
        <f t="shared" si="5"/>
        <v>1.9658622719246614E-2</v>
      </c>
      <c r="J7" s="605">
        <f>IFERROR(VLOOKUP(A7,$U$5:$W$129,2,0),0)</f>
        <v>69</v>
      </c>
      <c r="K7" s="607">
        <f t="shared" si="6"/>
        <v>8.1224249558563867E-3</v>
      </c>
      <c r="L7" s="601">
        <f t="shared" si="0"/>
        <v>8198</v>
      </c>
      <c r="M7" s="751">
        <f t="shared" ref="M6:M11" si="9">L7/C7</f>
        <v>0.96503825779870511</v>
      </c>
      <c r="N7" s="600">
        <f t="shared" si="7"/>
        <v>297</v>
      </c>
      <c r="O7" s="822">
        <v>2</v>
      </c>
      <c r="P7" s="823">
        <v>12071</v>
      </c>
      <c r="Q7" s="822">
        <v>2</v>
      </c>
      <c r="R7" s="823">
        <v>2873</v>
      </c>
      <c r="S7" s="821">
        <v>4</v>
      </c>
      <c r="T7" s="6">
        <v>36</v>
      </c>
      <c r="U7" s="1">
        <v>4</v>
      </c>
      <c r="V7" s="1">
        <f t="shared" si="1"/>
        <v>46</v>
      </c>
      <c r="W7">
        <v>4</v>
      </c>
      <c r="X7" s="747">
        <v>34</v>
      </c>
      <c r="Y7" s="748">
        <v>12</v>
      </c>
    </row>
    <row r="8" spans="1:27" outlineLevel="2">
      <c r="A8" s="720">
        <v>579</v>
      </c>
      <c r="B8" s="540" t="s">
        <v>297</v>
      </c>
      <c r="C8" s="604">
        <v>41108</v>
      </c>
      <c r="D8" s="605">
        <f t="shared" si="2"/>
        <v>24771</v>
      </c>
      <c r="E8" s="788">
        <f t="shared" si="8"/>
        <v>0.60258343874671594</v>
      </c>
      <c r="F8" s="606">
        <f>IFERROR(VLOOKUP(A8,#REF!,2,0),0)+IFERROR(VLOOKUP(A8,$Q$6:$R$130,2,0),0)+IFERROR(VLOOKUP(A8,#REF!,2,0),0)</f>
        <v>17501</v>
      </c>
      <c r="G8" s="788">
        <f t="shared" si="3"/>
        <v>0.42573221757322177</v>
      </c>
      <c r="H8" s="605">
        <f t="shared" si="4"/>
        <v>696</v>
      </c>
      <c r="I8" s="607">
        <f t="shared" si="5"/>
        <v>1.6931010995426682E-2</v>
      </c>
      <c r="J8" s="605">
        <f>IFERROR(VLOOKUP(A8,$U$5:$W$129,2,0),0)</f>
        <v>2700</v>
      </c>
      <c r="K8" s="607">
        <f t="shared" si="6"/>
        <v>6.5680646102948326E-2</v>
      </c>
      <c r="L8" s="601">
        <f t="shared" si="0"/>
        <v>45668</v>
      </c>
      <c r="M8" s="751">
        <f t="shared" si="9"/>
        <v>1.1109273134183126</v>
      </c>
      <c r="N8" s="600">
        <f t="shared" si="7"/>
        <v>-4560</v>
      </c>
      <c r="O8" s="822">
        <v>4</v>
      </c>
      <c r="P8" s="823">
        <v>1380</v>
      </c>
      <c r="Q8" s="822">
        <v>4</v>
      </c>
      <c r="R8" s="823">
        <v>324</v>
      </c>
      <c r="S8" s="821">
        <v>21</v>
      </c>
      <c r="T8" s="6">
        <v>57</v>
      </c>
      <c r="U8" s="1">
        <v>21</v>
      </c>
      <c r="V8" s="1">
        <f t="shared" si="1"/>
        <v>65</v>
      </c>
      <c r="W8">
        <v>21</v>
      </c>
      <c r="X8" s="747">
        <v>24</v>
      </c>
      <c r="Y8" s="748">
        <v>41</v>
      </c>
    </row>
    <row r="9" spans="1:27" outlineLevel="1">
      <c r="A9" s="720">
        <v>585</v>
      </c>
      <c r="B9" s="539" t="s">
        <v>298</v>
      </c>
      <c r="C9" s="604">
        <v>14855</v>
      </c>
      <c r="D9" s="605">
        <f t="shared" si="2"/>
        <v>7038</v>
      </c>
      <c r="E9" s="788">
        <f t="shared" si="8"/>
        <v>0.47377987209693706</v>
      </c>
      <c r="F9" s="606">
        <f>IFERROR(VLOOKUP(A9,#REF!,2,0),0)+IFERROR(VLOOKUP(A9,$Q$6:$R$130,2,0),0)+IFERROR(VLOOKUP(A9,#REF!,2,0),0)</f>
        <v>3238</v>
      </c>
      <c r="G9" s="788">
        <f t="shared" si="3"/>
        <v>0.21797374621339616</v>
      </c>
      <c r="H9" s="605">
        <f t="shared" si="4"/>
        <v>278</v>
      </c>
      <c r="I9" s="607">
        <f t="shared" si="5"/>
        <v>1.8714237630427465E-2</v>
      </c>
      <c r="J9" s="605">
        <f>IFERROR(VLOOKUP(A9,$U$5:$W$129,2,0),0)</f>
        <v>79</v>
      </c>
      <c r="K9" s="607">
        <f t="shared" si="6"/>
        <v>5.3180747223157184E-3</v>
      </c>
      <c r="L9" s="601">
        <f t="shared" si="0"/>
        <v>10633</v>
      </c>
      <c r="M9" s="751">
        <f t="shared" si="9"/>
        <v>0.71578593066307639</v>
      </c>
      <c r="N9" s="600">
        <f t="shared" si="7"/>
        <v>4222</v>
      </c>
      <c r="O9" s="822">
        <v>21</v>
      </c>
      <c r="P9" s="823">
        <v>2919</v>
      </c>
      <c r="Q9" s="822">
        <v>21</v>
      </c>
      <c r="R9" s="823">
        <v>526</v>
      </c>
      <c r="S9" s="821">
        <v>30</v>
      </c>
      <c r="T9" s="6">
        <v>453</v>
      </c>
      <c r="U9" s="1">
        <v>30</v>
      </c>
      <c r="V9" s="1">
        <f t="shared" si="1"/>
        <v>254</v>
      </c>
      <c r="W9">
        <v>30</v>
      </c>
      <c r="X9" s="747">
        <v>78</v>
      </c>
      <c r="Y9" s="748">
        <v>176</v>
      </c>
    </row>
    <row r="10" spans="1:27" outlineLevel="2">
      <c r="A10" s="720">
        <v>591</v>
      </c>
      <c r="B10" s="539" t="s">
        <v>299</v>
      </c>
      <c r="C10" s="604">
        <v>19045</v>
      </c>
      <c r="D10" s="605">
        <f t="shared" si="2"/>
        <v>9665</v>
      </c>
      <c r="E10" s="788">
        <f t="shared" si="8"/>
        <v>0.50748227881333685</v>
      </c>
      <c r="F10" s="606">
        <f>IFERROR(VLOOKUP(A10,#REF!,2,0),0)+IFERROR(VLOOKUP(A10,$Q$6:$R$130,2,0),0)+IFERROR(VLOOKUP(A10,#REF!,2,0),0)</f>
        <v>4817</v>
      </c>
      <c r="G10" s="788">
        <f t="shared" si="3"/>
        <v>0.25292727750065636</v>
      </c>
      <c r="H10" s="605">
        <f t="shared" si="4"/>
        <v>261</v>
      </c>
      <c r="I10" s="607">
        <f t="shared" si="5"/>
        <v>1.3704384352848516E-2</v>
      </c>
      <c r="J10" s="605">
        <f>IFERROR(VLOOKUP(A10,$U$5:$W$129,2,0),0)</f>
        <v>94</v>
      </c>
      <c r="K10" s="607">
        <f t="shared" si="6"/>
        <v>4.9356786558151745E-3</v>
      </c>
      <c r="L10" s="601">
        <f t="shared" si="0"/>
        <v>14837</v>
      </c>
      <c r="M10" s="751">
        <f t="shared" si="9"/>
        <v>0.77904961932265682</v>
      </c>
      <c r="N10" s="600">
        <f t="shared" si="7"/>
        <v>4208</v>
      </c>
      <c r="O10" s="822">
        <v>30</v>
      </c>
      <c r="P10" s="823">
        <v>9217</v>
      </c>
      <c r="Q10" s="822">
        <v>30</v>
      </c>
      <c r="R10" s="823">
        <v>14436</v>
      </c>
      <c r="S10" s="821">
        <v>31</v>
      </c>
      <c r="T10" s="6">
        <v>435</v>
      </c>
      <c r="U10" s="1">
        <v>31</v>
      </c>
      <c r="V10" s="1">
        <f t="shared" si="1"/>
        <v>114</v>
      </c>
      <c r="W10">
        <v>31</v>
      </c>
      <c r="X10" s="747">
        <v>62</v>
      </c>
      <c r="Y10" s="748">
        <v>52</v>
      </c>
    </row>
    <row r="11" spans="1:27" outlineLevel="2">
      <c r="A11" s="720">
        <v>893</v>
      </c>
      <c r="B11" s="539" t="s">
        <v>300</v>
      </c>
      <c r="C11" s="604">
        <v>20228</v>
      </c>
      <c r="D11" s="605">
        <f t="shared" si="2"/>
        <v>9764</v>
      </c>
      <c r="E11" s="788">
        <f>(D11/C11)</f>
        <v>0.48269725133478347</v>
      </c>
      <c r="F11" s="606">
        <f>IFERROR(VLOOKUP(A11,#REF!,2,0),0)+IFERROR(VLOOKUP(A11,$Q$6:$R$130,2,0),0)+IFERROR(VLOOKUP(A11,#REF!,2,0),0)</f>
        <v>1487</v>
      </c>
      <c r="G11" s="788">
        <f t="shared" si="3"/>
        <v>7.3511963614791384E-2</v>
      </c>
      <c r="H11" s="605">
        <f t="shared" si="4"/>
        <v>269</v>
      </c>
      <c r="I11" s="607">
        <f t="shared" si="5"/>
        <v>1.3298398259837849E-2</v>
      </c>
      <c r="J11" s="605">
        <f>IFERROR(VLOOKUP(A11,$U$5:$W$129,2,0),0)</f>
        <v>42</v>
      </c>
      <c r="K11" s="607">
        <f t="shared" si="6"/>
        <v>2.076329839825984E-3</v>
      </c>
      <c r="L11" s="601">
        <f t="shared" si="0"/>
        <v>11562</v>
      </c>
      <c r="M11" s="751">
        <f t="shared" si="9"/>
        <v>0.57158394304923865</v>
      </c>
      <c r="N11" s="600">
        <f t="shared" si="7"/>
        <v>8666</v>
      </c>
      <c r="O11" s="822">
        <v>31</v>
      </c>
      <c r="P11" s="823">
        <v>17365</v>
      </c>
      <c r="Q11" s="822">
        <v>31</v>
      </c>
      <c r="R11" s="823">
        <v>4008</v>
      </c>
      <c r="S11" s="821">
        <v>34</v>
      </c>
      <c r="T11" s="6">
        <v>703</v>
      </c>
      <c r="U11" s="1">
        <v>34</v>
      </c>
      <c r="V11" s="1">
        <f t="shared" si="1"/>
        <v>669</v>
      </c>
      <c r="W11">
        <v>34</v>
      </c>
      <c r="X11" s="747">
        <v>440</v>
      </c>
      <c r="Y11" s="748">
        <v>229</v>
      </c>
    </row>
    <row r="12" spans="1:27" outlineLevel="2">
      <c r="A12" s="541"/>
      <c r="B12" s="541" t="s">
        <v>301</v>
      </c>
      <c r="C12" s="528">
        <f>SUM(C13:C18)</f>
        <v>261574</v>
      </c>
      <c r="D12" s="551">
        <f>SUM(D13:D18)</f>
        <v>220308</v>
      </c>
      <c r="E12" s="552">
        <f>(D12/C12)*100</f>
        <v>84.223967213866828</v>
      </c>
      <c r="F12" s="529">
        <f>SUM(F13:F18)</f>
        <v>40267</v>
      </c>
      <c r="G12" s="552">
        <f>F12/C12*100</f>
        <v>15.394114093908415</v>
      </c>
      <c r="H12" s="529">
        <f>SUM(H13:H18)</f>
        <v>4136</v>
      </c>
      <c r="I12" s="530">
        <f>H12/C12*100</f>
        <v>1.5811969079495669</v>
      </c>
      <c r="J12" s="529">
        <f>SUM(J13:J18)</f>
        <v>2604</v>
      </c>
      <c r="K12" s="530">
        <f>(J12/C12)*100</f>
        <v>0.99551178633962101</v>
      </c>
      <c r="L12" s="529">
        <f t="shared" si="0"/>
        <v>267315</v>
      </c>
      <c r="M12" s="552">
        <f>E12+G12+I12+K12</f>
        <v>102.19479000206442</v>
      </c>
      <c r="N12" s="531">
        <f t="shared" si="7"/>
        <v>-5741</v>
      </c>
      <c r="O12" s="822">
        <v>34</v>
      </c>
      <c r="P12" s="823">
        <v>28094</v>
      </c>
      <c r="Q12" s="822">
        <v>34</v>
      </c>
      <c r="R12" s="823">
        <v>8705</v>
      </c>
      <c r="S12" s="821">
        <v>36</v>
      </c>
      <c r="T12" s="6">
        <v>94</v>
      </c>
      <c r="U12" s="1">
        <v>36</v>
      </c>
      <c r="V12" s="1">
        <f t="shared" si="1"/>
        <v>32</v>
      </c>
      <c r="W12">
        <v>36</v>
      </c>
      <c r="X12" s="747">
        <v>6</v>
      </c>
      <c r="Y12" s="748">
        <v>26</v>
      </c>
      <c r="Z12" s="1093"/>
    </row>
    <row r="13" spans="1:27" outlineLevel="2">
      <c r="A13" s="540">
        <v>120</v>
      </c>
      <c r="B13" s="539" t="s">
        <v>302</v>
      </c>
      <c r="C13" s="604">
        <v>30370</v>
      </c>
      <c r="D13" s="605">
        <f t="shared" ref="D13:D18" si="10">VLOOKUP(A13,$O$6:$P$130,2,0)</f>
        <v>22874</v>
      </c>
      <c r="E13" s="788">
        <f t="shared" si="8"/>
        <v>0.75317747777411914</v>
      </c>
      <c r="F13" s="606">
        <f>IFERROR(VLOOKUP(A13,#REF!,2,0),0)+IFERROR(VLOOKUP(A13,$Q$6:$R$130,2,0),0)+IFERROR(VLOOKUP(A13,#REF!,2,0),0)</f>
        <v>1562</v>
      </c>
      <c r="G13" s="788">
        <f t="shared" si="3"/>
        <v>5.1432334540665127E-2</v>
      </c>
      <c r="H13" s="605">
        <f t="shared" ref="H13:H18" si="11">IFERROR(VLOOKUP(A13,$S$5:$T$129,2,0),0)</f>
        <v>330</v>
      </c>
      <c r="I13" s="607">
        <f t="shared" ref="I13:I18" si="12">(H13/C13)</f>
        <v>1.0865986170563056E-2</v>
      </c>
      <c r="J13" s="605">
        <f t="shared" ref="J13:J18" si="13">IFERROR(VLOOKUP(A13,$U$5:$W$129,2,0),0)</f>
        <v>424</v>
      </c>
      <c r="K13" s="607">
        <f t="shared" ref="K13:K18" si="14">(J13/C13)</f>
        <v>1.3961145867632531E-2</v>
      </c>
      <c r="L13" s="601">
        <f t="shared" si="0"/>
        <v>25190</v>
      </c>
      <c r="M13" s="751">
        <f t="shared" ref="M13:M18" si="15">L13/C13</f>
        <v>0.82943694435297988</v>
      </c>
      <c r="N13" s="600">
        <f t="shared" si="7"/>
        <v>5180</v>
      </c>
      <c r="O13" s="822">
        <v>36</v>
      </c>
      <c r="P13" s="823">
        <v>2562</v>
      </c>
      <c r="Q13" s="822">
        <v>36</v>
      </c>
      <c r="R13" s="823">
        <v>1496</v>
      </c>
      <c r="S13" s="821">
        <v>38</v>
      </c>
      <c r="T13" s="6">
        <v>144</v>
      </c>
      <c r="U13" s="1">
        <v>38</v>
      </c>
      <c r="V13" s="1">
        <f t="shared" si="1"/>
        <v>38</v>
      </c>
      <c r="W13">
        <v>38</v>
      </c>
      <c r="X13" s="747">
        <v>10</v>
      </c>
      <c r="Y13" s="748">
        <v>28</v>
      </c>
    </row>
    <row r="14" spans="1:27" outlineLevel="2">
      <c r="A14" s="540">
        <v>154</v>
      </c>
      <c r="B14" s="539" t="s">
        <v>303</v>
      </c>
      <c r="C14" s="604">
        <v>95274</v>
      </c>
      <c r="D14" s="605">
        <f t="shared" si="10"/>
        <v>75036</v>
      </c>
      <c r="E14" s="788">
        <f t="shared" si="8"/>
        <v>0.78758108193211163</v>
      </c>
      <c r="F14" s="606">
        <f>IFERROR(VLOOKUP(A14,#REF!,2,0),0)+IFERROR(VLOOKUP(A14,$Q$6:$R$130,2,0),0)+IFERROR(VLOOKUP(A14,#REF!,2,0),0)</f>
        <v>23431</v>
      </c>
      <c r="G14" s="788">
        <f t="shared" si="3"/>
        <v>0.24593278334068056</v>
      </c>
      <c r="H14" s="605">
        <f t="shared" si="11"/>
        <v>1867</v>
      </c>
      <c r="I14" s="607">
        <f t="shared" si="12"/>
        <v>1.9596112265675841E-2</v>
      </c>
      <c r="J14" s="605">
        <f t="shared" si="13"/>
        <v>1549</v>
      </c>
      <c r="K14" s="607">
        <f t="shared" si="14"/>
        <v>1.6258370594285955E-2</v>
      </c>
      <c r="L14" s="601">
        <f t="shared" si="0"/>
        <v>101883</v>
      </c>
      <c r="M14" s="751">
        <f t="shared" si="15"/>
        <v>1.0693683481327541</v>
      </c>
      <c r="N14" s="600">
        <f t="shared" si="7"/>
        <v>-6609</v>
      </c>
      <c r="O14" s="822">
        <v>38</v>
      </c>
      <c r="P14" s="823">
        <v>8522</v>
      </c>
      <c r="Q14" s="822">
        <v>38</v>
      </c>
      <c r="R14" s="823">
        <v>1170</v>
      </c>
      <c r="S14" s="821">
        <v>40</v>
      </c>
      <c r="T14" s="6">
        <v>260</v>
      </c>
      <c r="U14" s="1">
        <v>40</v>
      </c>
      <c r="V14" s="1">
        <f t="shared" si="1"/>
        <v>69</v>
      </c>
      <c r="W14">
        <v>40</v>
      </c>
      <c r="X14" s="747">
        <v>35</v>
      </c>
      <c r="Y14" s="748">
        <v>34</v>
      </c>
    </row>
    <row r="15" spans="1:27" outlineLevel="2">
      <c r="A15" s="540">
        <v>250</v>
      </c>
      <c r="B15" s="539" t="s">
        <v>304</v>
      </c>
      <c r="C15" s="604">
        <v>54863</v>
      </c>
      <c r="D15" s="605">
        <f t="shared" si="10"/>
        <v>46861</v>
      </c>
      <c r="E15" s="788">
        <f t="shared" si="8"/>
        <v>0.85414578130980812</v>
      </c>
      <c r="F15" s="606">
        <f>IFERROR(VLOOKUP(A15,#REF!,2,0),0)+IFERROR(VLOOKUP(A15,$Q$6:$R$130,2,0),0)+IFERROR(VLOOKUP(A15,#REF!,2,0),0)</f>
        <v>9732</v>
      </c>
      <c r="G15" s="788">
        <f t="shared" si="3"/>
        <v>0.17738731020906623</v>
      </c>
      <c r="H15" s="605">
        <f t="shared" si="11"/>
        <v>707</v>
      </c>
      <c r="I15" s="607">
        <f t="shared" si="12"/>
        <v>1.2886644915516833E-2</v>
      </c>
      <c r="J15" s="605">
        <f t="shared" si="13"/>
        <v>384</v>
      </c>
      <c r="K15" s="607">
        <f t="shared" si="14"/>
        <v>6.9992526839582235E-3</v>
      </c>
      <c r="L15" s="601">
        <f t="shared" si="0"/>
        <v>57684</v>
      </c>
      <c r="M15" s="751">
        <f t="shared" si="15"/>
        <v>1.0514189891183494</v>
      </c>
      <c r="N15" s="600">
        <f t="shared" si="7"/>
        <v>-2821</v>
      </c>
      <c r="O15" s="822">
        <v>40</v>
      </c>
      <c r="P15" s="823">
        <v>14769</v>
      </c>
      <c r="Q15" s="822">
        <v>40</v>
      </c>
      <c r="R15" s="823">
        <v>1681</v>
      </c>
      <c r="S15" s="821">
        <v>42</v>
      </c>
      <c r="T15" s="6">
        <v>516</v>
      </c>
      <c r="U15" s="1">
        <v>42</v>
      </c>
      <c r="V15" s="1">
        <f t="shared" si="1"/>
        <v>169</v>
      </c>
      <c r="W15">
        <v>42</v>
      </c>
      <c r="X15" s="747">
        <v>0</v>
      </c>
      <c r="Y15" s="748">
        <v>169</v>
      </c>
    </row>
    <row r="16" spans="1:27" outlineLevel="2">
      <c r="A16" s="540">
        <v>495</v>
      </c>
      <c r="B16" s="539" t="s">
        <v>305</v>
      </c>
      <c r="C16" s="604">
        <v>27195</v>
      </c>
      <c r="D16" s="605">
        <f t="shared" si="10"/>
        <v>25265</v>
      </c>
      <c r="E16" s="788">
        <f t="shared" si="8"/>
        <v>0.92903107188821477</v>
      </c>
      <c r="F16" s="606">
        <f>IFERROR(VLOOKUP(A16,#REF!,2,0),0)+IFERROR(VLOOKUP(A16,$Q$6:$R$130,2,0),0)+IFERROR(VLOOKUP(A16,#REF!,2,0),0)</f>
        <v>1374</v>
      </c>
      <c r="G16" s="788">
        <f t="shared" si="3"/>
        <v>5.0523993381136237E-2</v>
      </c>
      <c r="H16" s="605">
        <f t="shared" si="11"/>
        <v>367</v>
      </c>
      <c r="I16" s="607">
        <f t="shared" si="12"/>
        <v>1.3495127780842067E-2</v>
      </c>
      <c r="J16" s="605">
        <f t="shared" si="13"/>
        <v>86</v>
      </c>
      <c r="K16" s="607">
        <f t="shared" si="14"/>
        <v>3.1623460194888766E-3</v>
      </c>
      <c r="L16" s="601">
        <f t="shared" si="0"/>
        <v>27092</v>
      </c>
      <c r="M16" s="751">
        <f t="shared" si="15"/>
        <v>0.99621253906968188</v>
      </c>
      <c r="N16" s="600">
        <f t="shared" si="7"/>
        <v>103</v>
      </c>
      <c r="O16" s="822">
        <v>42</v>
      </c>
      <c r="P16" s="823">
        <v>17265</v>
      </c>
      <c r="Q16" s="822">
        <v>42</v>
      </c>
      <c r="R16" s="823">
        <v>9067</v>
      </c>
      <c r="S16" s="821">
        <v>44</v>
      </c>
      <c r="T16" s="6">
        <v>90</v>
      </c>
      <c r="U16" s="1">
        <v>44</v>
      </c>
      <c r="V16" s="1">
        <f t="shared" si="1"/>
        <v>44</v>
      </c>
      <c r="W16">
        <v>44</v>
      </c>
      <c r="X16" s="747">
        <v>9</v>
      </c>
      <c r="Y16" s="748">
        <v>35</v>
      </c>
    </row>
    <row r="17" spans="1:31" outlineLevel="2">
      <c r="A17" s="540">
        <v>790</v>
      </c>
      <c r="B17" s="539" t="s">
        <v>306</v>
      </c>
      <c r="C17" s="604">
        <v>28352</v>
      </c>
      <c r="D17" s="605">
        <f t="shared" si="10"/>
        <v>26514</v>
      </c>
      <c r="E17" s="788">
        <f t="shared" si="8"/>
        <v>0.9351721218961625</v>
      </c>
      <c r="F17" s="606">
        <f>IFERROR(VLOOKUP(A17,#REF!,2,0),0)+IFERROR(VLOOKUP(A17,$Q$6:$R$130,2,0),0)+IFERROR(VLOOKUP(A17,#REF!,2,0),0)</f>
        <v>2122</v>
      </c>
      <c r="G17" s="788">
        <f t="shared" si="3"/>
        <v>7.4844808126410839E-2</v>
      </c>
      <c r="H17" s="605">
        <f t="shared" si="11"/>
        <v>442</v>
      </c>
      <c r="I17" s="607">
        <f t="shared" si="12"/>
        <v>1.5589729119638827E-2</v>
      </c>
      <c r="J17" s="605">
        <f t="shared" si="13"/>
        <v>110</v>
      </c>
      <c r="K17" s="607">
        <f t="shared" si="14"/>
        <v>3.8797968397291196E-3</v>
      </c>
      <c r="L17" s="601">
        <f t="shared" si="0"/>
        <v>29188</v>
      </c>
      <c r="M17" s="751">
        <f t="shared" si="15"/>
        <v>1.0294864559819412</v>
      </c>
      <c r="N17" s="600">
        <f t="shared" si="7"/>
        <v>-836</v>
      </c>
      <c r="O17" s="822">
        <v>44</v>
      </c>
      <c r="P17" s="823">
        <v>5506</v>
      </c>
      <c r="Q17" s="822">
        <v>44</v>
      </c>
      <c r="R17" s="823">
        <v>1379</v>
      </c>
      <c r="S17" s="821">
        <v>45</v>
      </c>
      <c r="T17" s="6">
        <v>2104</v>
      </c>
      <c r="U17" s="1">
        <v>45</v>
      </c>
      <c r="V17" s="1">
        <f t="shared" si="1"/>
        <v>3324</v>
      </c>
      <c r="W17">
        <v>45</v>
      </c>
      <c r="X17" s="747">
        <v>1620</v>
      </c>
      <c r="Y17" s="748">
        <v>1704</v>
      </c>
    </row>
    <row r="18" spans="1:31" outlineLevel="2">
      <c r="A18" s="540">
        <v>895</v>
      </c>
      <c r="B18" s="540" t="s">
        <v>307</v>
      </c>
      <c r="C18" s="604">
        <v>25520</v>
      </c>
      <c r="D18" s="605">
        <f t="shared" si="10"/>
        <v>23758</v>
      </c>
      <c r="E18" s="788">
        <f t="shared" si="8"/>
        <v>0.93095611285266455</v>
      </c>
      <c r="F18" s="606">
        <f>IFERROR(VLOOKUP(A18,#REF!,2,0),0)+IFERROR(VLOOKUP(A18,$Q$6:$R$130,2,0),0)+IFERROR(VLOOKUP(A18,#REF!,2,0),0)</f>
        <v>2046</v>
      </c>
      <c r="G18" s="788">
        <f t="shared" si="3"/>
        <v>8.0172413793103442E-2</v>
      </c>
      <c r="H18" s="605">
        <f t="shared" si="11"/>
        <v>423</v>
      </c>
      <c r="I18" s="607">
        <f t="shared" si="12"/>
        <v>1.6575235109717867E-2</v>
      </c>
      <c r="J18" s="605">
        <f t="shared" si="13"/>
        <v>51</v>
      </c>
      <c r="K18" s="607">
        <f t="shared" si="14"/>
        <v>1.9984326018808777E-3</v>
      </c>
      <c r="L18" s="601">
        <f t="shared" si="0"/>
        <v>26278</v>
      </c>
      <c r="M18" s="751">
        <f t="shared" si="15"/>
        <v>1.0297021943573668</v>
      </c>
      <c r="N18" s="600">
        <f t="shared" si="7"/>
        <v>-758</v>
      </c>
      <c r="O18" s="822">
        <v>45</v>
      </c>
      <c r="P18" s="823">
        <v>58098</v>
      </c>
      <c r="Q18" s="822">
        <v>45</v>
      </c>
      <c r="R18" s="823">
        <v>91068</v>
      </c>
      <c r="S18" s="821">
        <v>51</v>
      </c>
      <c r="T18" s="6">
        <v>628</v>
      </c>
      <c r="U18" s="1">
        <v>51</v>
      </c>
      <c r="V18" s="1">
        <f t="shared" si="1"/>
        <v>172</v>
      </c>
      <c r="W18">
        <v>51</v>
      </c>
      <c r="X18" s="747">
        <v>114</v>
      </c>
      <c r="Y18" s="748">
        <v>58</v>
      </c>
    </row>
    <row r="19" spans="1:31" outlineLevel="1">
      <c r="A19" s="541"/>
      <c r="B19" s="541" t="s">
        <v>308</v>
      </c>
      <c r="C19" s="528">
        <f>SUM(C20:C30)</f>
        <v>528925</v>
      </c>
      <c r="D19" s="529">
        <f>SUM(D20:D30)</f>
        <v>379773</v>
      </c>
      <c r="E19" s="552">
        <f>(D19/C19)*100</f>
        <v>71.80091695419955</v>
      </c>
      <c r="F19" s="529">
        <f>SUM(F20:F30)</f>
        <v>212262</v>
      </c>
      <c r="G19" s="552">
        <f>F19/C19*100</f>
        <v>40.130831403318048</v>
      </c>
      <c r="H19" s="529">
        <f>SUM(H20:H30)</f>
        <v>9598</v>
      </c>
      <c r="I19" s="530">
        <f>H19/C19*100</f>
        <v>1.8146240015125017</v>
      </c>
      <c r="J19" s="529">
        <f>SUM(J20:J30)</f>
        <v>10134</v>
      </c>
      <c r="K19" s="530">
        <f>(J19/C19)*100</f>
        <v>1.9159616202675238</v>
      </c>
      <c r="L19" s="529">
        <f t="shared" si="0"/>
        <v>611767</v>
      </c>
      <c r="M19" s="552">
        <f>E19+G19+I19+K19</f>
        <v>115.66233397929761</v>
      </c>
      <c r="N19" s="531">
        <f t="shared" si="7"/>
        <v>-82842</v>
      </c>
      <c r="O19" s="822">
        <v>51</v>
      </c>
      <c r="P19" s="823">
        <v>25865</v>
      </c>
      <c r="Q19" s="822">
        <v>51</v>
      </c>
      <c r="R19" s="823">
        <v>3716</v>
      </c>
      <c r="S19" s="821">
        <v>55</v>
      </c>
      <c r="T19" s="6">
        <v>193</v>
      </c>
      <c r="U19" s="1">
        <v>55</v>
      </c>
      <c r="V19" s="1">
        <f t="shared" si="1"/>
        <v>42</v>
      </c>
      <c r="W19">
        <v>55</v>
      </c>
      <c r="X19" s="747">
        <v>13</v>
      </c>
      <c r="Y19" s="748">
        <v>29</v>
      </c>
      <c r="Z19" s="1093"/>
    </row>
    <row r="20" spans="1:31" outlineLevel="2">
      <c r="A20" s="540">
        <v>45</v>
      </c>
      <c r="B20" s="539" t="s">
        <v>309</v>
      </c>
      <c r="C20" s="604">
        <v>128054</v>
      </c>
      <c r="D20" s="605">
        <f t="shared" ref="D20:D30" si="16">VLOOKUP(A20,$O$6:$P$130,2,0)</f>
        <v>58098</v>
      </c>
      <c r="E20" s="788">
        <f t="shared" si="8"/>
        <v>0.45369922064129198</v>
      </c>
      <c r="F20" s="606">
        <f>IFERROR(VLOOKUP(A20,#REF!,2,0),0)+IFERROR(VLOOKUP(A20,$Q$6:$R$130,2,0),0)+IFERROR(VLOOKUP(A20,#REF!,2,0),0)</f>
        <v>91068</v>
      </c>
      <c r="G20" s="788">
        <f t="shared" si="3"/>
        <v>0.71116872569384793</v>
      </c>
      <c r="H20" s="605">
        <f t="shared" ref="H20:H30" si="17">IFERROR(VLOOKUP(A20,$S$5:$T$129,2,0),0)</f>
        <v>2104</v>
      </c>
      <c r="I20" s="607">
        <f t="shared" ref="I20:I30" si="18">(H20/C20)</f>
        <v>1.6430568353975668E-2</v>
      </c>
      <c r="J20" s="605">
        <f t="shared" ref="J20:J30" si="19">IFERROR(VLOOKUP(A20,$U$5:$W$129,2,0),0)</f>
        <v>3324</v>
      </c>
      <c r="K20" s="607">
        <f t="shared" ref="K20:K30" si="20">(J20/C20)</f>
        <v>2.5957799053524293E-2</v>
      </c>
      <c r="L20" s="601">
        <f t="shared" si="0"/>
        <v>154594</v>
      </c>
      <c r="M20" s="751">
        <f t="shared" ref="M20:M30" si="21">L20/C20</f>
        <v>1.2072563137426398</v>
      </c>
      <c r="N20" s="600">
        <f t="shared" si="7"/>
        <v>-26540</v>
      </c>
      <c r="O20" s="822">
        <v>55</v>
      </c>
      <c r="P20" s="823">
        <v>6506</v>
      </c>
      <c r="Q20" s="822">
        <v>55</v>
      </c>
      <c r="R20" s="823">
        <v>533</v>
      </c>
      <c r="S20" s="821">
        <v>59</v>
      </c>
      <c r="T20" s="6">
        <v>90</v>
      </c>
      <c r="U20" s="1">
        <v>59</v>
      </c>
      <c r="V20" s="1">
        <f t="shared" si="1"/>
        <v>95</v>
      </c>
      <c r="W20">
        <v>59</v>
      </c>
      <c r="X20" s="747">
        <v>75</v>
      </c>
      <c r="Y20" s="748">
        <v>20</v>
      </c>
    </row>
    <row r="21" spans="1:31" outlineLevel="2">
      <c r="A21" s="540">
        <v>51</v>
      </c>
      <c r="B21" s="539" t="s">
        <v>310</v>
      </c>
      <c r="C21" s="604">
        <v>31156</v>
      </c>
      <c r="D21" s="605">
        <f t="shared" si="16"/>
        <v>25865</v>
      </c>
      <c r="E21" s="788">
        <f t="shared" si="8"/>
        <v>0.83017717293619209</v>
      </c>
      <c r="F21" s="606">
        <f>IFERROR(VLOOKUP(A21,#REF!,2,0),0)+IFERROR(VLOOKUP(A21,$Q$6:$R$130,2,0),0)+IFERROR(VLOOKUP(A21,#REF!,2,0),0)</f>
        <v>3716</v>
      </c>
      <c r="G21" s="788">
        <f t="shared" si="3"/>
        <v>0.11927076646552831</v>
      </c>
      <c r="H21" s="605">
        <f t="shared" si="17"/>
        <v>628</v>
      </c>
      <c r="I21" s="607">
        <f t="shared" si="18"/>
        <v>2.0156631146488638E-2</v>
      </c>
      <c r="J21" s="605">
        <f t="shared" si="19"/>
        <v>172</v>
      </c>
      <c r="K21" s="607">
        <f t="shared" si="20"/>
        <v>5.5206059827962511E-3</v>
      </c>
      <c r="L21" s="601">
        <f t="shared" si="0"/>
        <v>30381</v>
      </c>
      <c r="M21" s="751">
        <f t="shared" si="21"/>
        <v>0.97512517653100528</v>
      </c>
      <c r="N21" s="600">
        <f t="shared" si="7"/>
        <v>775</v>
      </c>
      <c r="O21" s="822">
        <v>59</v>
      </c>
      <c r="P21" s="823">
        <v>2630</v>
      </c>
      <c r="Q21" s="822">
        <v>59</v>
      </c>
      <c r="R21" s="823">
        <v>964</v>
      </c>
      <c r="S21" s="821">
        <v>79</v>
      </c>
      <c r="T21" s="6">
        <v>455</v>
      </c>
      <c r="U21" s="1">
        <v>79</v>
      </c>
      <c r="V21" s="1">
        <f t="shared" si="1"/>
        <v>507</v>
      </c>
      <c r="W21">
        <v>79</v>
      </c>
      <c r="X21" s="747">
        <v>185</v>
      </c>
      <c r="Y21" s="748">
        <v>322</v>
      </c>
    </row>
    <row r="22" spans="1:31" outlineLevel="2">
      <c r="A22" s="540">
        <v>147</v>
      </c>
      <c r="B22" s="539" t="s">
        <v>311</v>
      </c>
      <c r="C22" s="604">
        <v>50885</v>
      </c>
      <c r="D22" s="605">
        <f t="shared" si="16"/>
        <v>27837</v>
      </c>
      <c r="E22" s="788">
        <f t="shared" si="8"/>
        <v>0.5470570895155743</v>
      </c>
      <c r="F22" s="606">
        <f>IFERROR(VLOOKUP(A22,#REF!,2,0),0)+IFERROR(VLOOKUP(A22,$Q$6:$R$130,2,0),0)+IFERROR(VLOOKUP(A22,#REF!,2,0),0)</f>
        <v>28082</v>
      </c>
      <c r="G22" s="788">
        <f t="shared" si="3"/>
        <v>0.55187186793750609</v>
      </c>
      <c r="H22" s="605">
        <f t="shared" si="17"/>
        <v>527</v>
      </c>
      <c r="I22" s="607">
        <f t="shared" si="18"/>
        <v>1.0356686646359439E-2</v>
      </c>
      <c r="J22" s="605">
        <f t="shared" si="19"/>
        <v>3616</v>
      </c>
      <c r="K22" s="607">
        <f t="shared" si="20"/>
        <v>7.1062199076348628E-2</v>
      </c>
      <c r="L22" s="601">
        <f t="shared" si="0"/>
        <v>60062</v>
      </c>
      <c r="M22" s="751">
        <f t="shared" si="21"/>
        <v>1.1803478431757886</v>
      </c>
      <c r="N22" s="600">
        <f t="shared" si="7"/>
        <v>-9177</v>
      </c>
      <c r="O22" s="822">
        <v>79</v>
      </c>
      <c r="P22" s="823">
        <v>18542</v>
      </c>
      <c r="Q22" s="822">
        <v>79</v>
      </c>
      <c r="R22" s="823">
        <v>26784</v>
      </c>
      <c r="S22" s="821">
        <v>86</v>
      </c>
      <c r="T22" s="6">
        <v>88</v>
      </c>
      <c r="U22" s="1">
        <v>86</v>
      </c>
      <c r="V22" s="1">
        <f t="shared" si="1"/>
        <v>34</v>
      </c>
      <c r="W22">
        <v>86</v>
      </c>
      <c r="X22" s="747">
        <v>3</v>
      </c>
      <c r="Y22" s="748">
        <v>31</v>
      </c>
      <c r="AE22" s="817"/>
    </row>
    <row r="23" spans="1:31" outlineLevel="2">
      <c r="A23" s="540">
        <v>172</v>
      </c>
      <c r="B23" s="539" t="s">
        <v>312</v>
      </c>
      <c r="C23" s="604">
        <v>60646</v>
      </c>
      <c r="D23" s="605">
        <f t="shared" si="16"/>
        <v>38007</v>
      </c>
      <c r="E23" s="788">
        <f t="shared" si="8"/>
        <v>0.62670250305048969</v>
      </c>
      <c r="F23" s="606">
        <f>IFERROR(VLOOKUP(A23,#REF!,2,0),0)+IFERROR(VLOOKUP(A23,$Q$6:$R$130,2,0),0)+IFERROR(VLOOKUP(A23,#REF!,2,0),0)</f>
        <v>33915</v>
      </c>
      <c r="G23" s="788">
        <f t="shared" si="3"/>
        <v>0.55922896811001555</v>
      </c>
      <c r="H23" s="605">
        <f t="shared" si="17"/>
        <v>781</v>
      </c>
      <c r="I23" s="607">
        <f t="shared" si="18"/>
        <v>1.2878013389176532E-2</v>
      </c>
      <c r="J23" s="605">
        <f t="shared" si="19"/>
        <v>1274</v>
      </c>
      <c r="K23" s="607">
        <f t="shared" si="20"/>
        <v>2.100715628400884E-2</v>
      </c>
      <c r="L23" s="601">
        <f t="shared" si="0"/>
        <v>73977</v>
      </c>
      <c r="M23" s="751">
        <f t="shared" si="21"/>
        <v>1.2198166408336906</v>
      </c>
      <c r="N23" s="600">
        <f t="shared" si="7"/>
        <v>-13331</v>
      </c>
      <c r="O23" s="822">
        <v>86</v>
      </c>
      <c r="P23" s="823">
        <v>2724</v>
      </c>
      <c r="Q23" s="822">
        <v>86</v>
      </c>
      <c r="R23" s="823">
        <v>1162</v>
      </c>
      <c r="S23" s="821">
        <v>88</v>
      </c>
      <c r="T23" s="6">
        <v>4638</v>
      </c>
      <c r="U23" s="1">
        <v>88</v>
      </c>
      <c r="V23" s="1">
        <f t="shared" si="1"/>
        <v>8222</v>
      </c>
      <c r="W23">
        <v>88</v>
      </c>
      <c r="X23" s="747">
        <v>2368</v>
      </c>
      <c r="Y23" s="748">
        <v>5854</v>
      </c>
    </row>
    <row r="24" spans="1:31" outlineLevel="2">
      <c r="A24" s="540">
        <v>475</v>
      </c>
      <c r="B24" s="539" t="s">
        <v>313</v>
      </c>
      <c r="C24" s="604">
        <v>5183</v>
      </c>
      <c r="D24" s="605">
        <f t="shared" si="16"/>
        <v>4720</v>
      </c>
      <c r="E24" s="788">
        <f t="shared" si="8"/>
        <v>0.91066949643063866</v>
      </c>
      <c r="F24" s="606">
        <f>IFERROR(VLOOKUP(A24,#REF!,2,0),0)+IFERROR(VLOOKUP(A24,$Q$6:$R$130,2,0),0)+IFERROR(VLOOKUP(A24,#REF!,2,0),0)</f>
        <v>295</v>
      </c>
      <c r="G24" s="788">
        <f t="shared" si="3"/>
        <v>5.6916843526914916E-2</v>
      </c>
      <c r="H24" s="605">
        <f t="shared" si="17"/>
        <v>79</v>
      </c>
      <c r="I24" s="607">
        <f t="shared" si="18"/>
        <v>1.524213775805518E-2</v>
      </c>
      <c r="J24" s="605">
        <f t="shared" si="19"/>
        <v>17</v>
      </c>
      <c r="K24" s="607">
        <f t="shared" si="20"/>
        <v>3.279953694771368E-3</v>
      </c>
      <c r="L24" s="601">
        <f t="shared" si="0"/>
        <v>5111</v>
      </c>
      <c r="M24" s="751">
        <f t="shared" si="21"/>
        <v>0.98610843141038007</v>
      </c>
      <c r="N24" s="600">
        <f t="shared" si="7"/>
        <v>72</v>
      </c>
      <c r="O24" s="822">
        <v>88</v>
      </c>
      <c r="P24" s="823">
        <v>98917</v>
      </c>
      <c r="Q24" s="822">
        <v>88</v>
      </c>
      <c r="R24" s="823">
        <v>341472</v>
      </c>
      <c r="S24" s="821">
        <v>91</v>
      </c>
      <c r="T24" s="6">
        <v>156</v>
      </c>
      <c r="U24" s="1">
        <v>91</v>
      </c>
      <c r="V24" s="1">
        <f t="shared" si="1"/>
        <v>53</v>
      </c>
      <c r="W24">
        <v>91</v>
      </c>
      <c r="X24" s="747">
        <v>17</v>
      </c>
      <c r="Y24" s="748">
        <v>36</v>
      </c>
    </row>
    <row r="25" spans="1:31" outlineLevel="2">
      <c r="A25" s="540">
        <v>480</v>
      </c>
      <c r="B25" s="539" t="s">
        <v>314</v>
      </c>
      <c r="C25" s="604">
        <v>14639</v>
      </c>
      <c r="D25" s="605">
        <f t="shared" si="16"/>
        <v>20078</v>
      </c>
      <c r="E25" s="788">
        <f t="shared" si="8"/>
        <v>1.3715417719789602</v>
      </c>
      <c r="F25" s="606">
        <f>IFERROR(VLOOKUP(A25,#REF!,2,0),0)+IFERROR(VLOOKUP(A25,$Q$6:$R$130,2,0),0)+IFERROR(VLOOKUP(A25,#REF!,2,0),0)</f>
        <v>2819</v>
      </c>
      <c r="G25" s="788">
        <f t="shared" si="3"/>
        <v>0.19256779834688162</v>
      </c>
      <c r="H25" s="605">
        <f t="shared" si="17"/>
        <v>282</v>
      </c>
      <c r="I25" s="607">
        <f t="shared" si="18"/>
        <v>1.9263610902384043E-2</v>
      </c>
      <c r="J25" s="605">
        <f t="shared" si="19"/>
        <v>189</v>
      </c>
      <c r="K25" s="607">
        <f t="shared" si="20"/>
        <v>1.2910717945214837E-2</v>
      </c>
      <c r="L25" s="601">
        <f t="shared" si="0"/>
        <v>23368</v>
      </c>
      <c r="M25" s="751">
        <f t="shared" si="21"/>
        <v>1.5962838991734407</v>
      </c>
      <c r="N25" s="600">
        <f t="shared" si="7"/>
        <v>-8729</v>
      </c>
      <c r="O25" s="822">
        <v>91</v>
      </c>
      <c r="P25" s="823">
        <v>6259</v>
      </c>
      <c r="Q25" s="822">
        <v>91</v>
      </c>
      <c r="R25" s="823">
        <v>945</v>
      </c>
      <c r="S25" s="821">
        <v>93</v>
      </c>
      <c r="T25" s="6">
        <v>295</v>
      </c>
      <c r="U25" s="1">
        <v>93</v>
      </c>
      <c r="V25" s="1">
        <f t="shared" si="1"/>
        <v>80</v>
      </c>
      <c r="W25">
        <v>93</v>
      </c>
      <c r="X25" s="747">
        <v>28</v>
      </c>
      <c r="Y25" s="748">
        <v>52</v>
      </c>
    </row>
    <row r="26" spans="1:31" outlineLevel="2">
      <c r="A26" s="540">
        <v>490</v>
      </c>
      <c r="B26" s="539" t="s">
        <v>315</v>
      </c>
      <c r="C26" s="604">
        <v>44348</v>
      </c>
      <c r="D26" s="605">
        <f t="shared" si="16"/>
        <v>48207</v>
      </c>
      <c r="E26" s="788">
        <f t="shared" si="8"/>
        <v>1.0870163254261749</v>
      </c>
      <c r="F26" s="606">
        <f>IFERROR(VLOOKUP(A26,#REF!,2,0),0)+IFERROR(VLOOKUP(A26,$Q$6:$R$130,2,0),0)+IFERROR(VLOOKUP(A26,#REF!,2,0),0)</f>
        <v>5391</v>
      </c>
      <c r="G26" s="788">
        <f t="shared" si="3"/>
        <v>0.12156128799494904</v>
      </c>
      <c r="H26" s="605">
        <f t="shared" si="17"/>
        <v>930</v>
      </c>
      <c r="I26" s="607">
        <f t="shared" si="18"/>
        <v>2.0970505998015695E-2</v>
      </c>
      <c r="J26" s="605">
        <f t="shared" si="19"/>
        <v>172</v>
      </c>
      <c r="K26" s="607">
        <f t="shared" si="20"/>
        <v>3.8784161630738704E-3</v>
      </c>
      <c r="L26" s="601">
        <f t="shared" si="0"/>
        <v>54700</v>
      </c>
      <c r="M26" s="751">
        <f t="shared" si="21"/>
        <v>1.2334265355822134</v>
      </c>
      <c r="N26" s="600">
        <f t="shared" si="7"/>
        <v>-10352</v>
      </c>
      <c r="O26" s="822">
        <v>93</v>
      </c>
      <c r="P26" s="823">
        <v>13926</v>
      </c>
      <c r="Q26" s="822">
        <v>93</v>
      </c>
      <c r="R26" s="823">
        <v>1280</v>
      </c>
      <c r="S26" s="821">
        <v>101</v>
      </c>
      <c r="T26" s="6">
        <v>446</v>
      </c>
      <c r="U26" s="1">
        <v>101</v>
      </c>
      <c r="V26" s="1">
        <f t="shared" si="1"/>
        <v>218</v>
      </c>
      <c r="W26">
        <v>101</v>
      </c>
      <c r="X26" s="747">
        <v>96</v>
      </c>
      <c r="Y26" s="748">
        <v>122</v>
      </c>
    </row>
    <row r="27" spans="1:31" outlineLevel="2">
      <c r="A27" s="540">
        <v>659</v>
      </c>
      <c r="B27" s="539" t="s">
        <v>316</v>
      </c>
      <c r="C27" s="604">
        <v>21169</v>
      </c>
      <c r="D27" s="605">
        <f t="shared" si="16"/>
        <v>20619</v>
      </c>
      <c r="E27" s="788">
        <f t="shared" si="8"/>
        <v>0.97401861212149843</v>
      </c>
      <c r="F27" s="606">
        <f>IFERROR(VLOOKUP(A27,#REF!,2,0),0)+IFERROR(VLOOKUP(A27,$Q$6:$R$130,2,0),0)+IFERROR(VLOOKUP(A27,#REF!,2,0),0)</f>
        <v>1492</v>
      </c>
      <c r="G27" s="788">
        <f t="shared" si="3"/>
        <v>7.0480419481317017E-2</v>
      </c>
      <c r="H27" s="605">
        <f t="shared" si="17"/>
        <v>380</v>
      </c>
      <c r="I27" s="607">
        <f t="shared" si="18"/>
        <v>1.7950777079692004E-2</v>
      </c>
      <c r="J27" s="605">
        <f t="shared" si="19"/>
        <v>79</v>
      </c>
      <c r="K27" s="607">
        <f t="shared" si="20"/>
        <v>3.7318720770938636E-3</v>
      </c>
      <c r="L27" s="601">
        <f t="shared" si="0"/>
        <v>22570</v>
      </c>
      <c r="M27" s="751">
        <f t="shared" si="21"/>
        <v>1.0661816807596014</v>
      </c>
      <c r="N27" s="600">
        <f t="shared" si="7"/>
        <v>-1401</v>
      </c>
      <c r="O27" s="822">
        <v>101</v>
      </c>
      <c r="P27" s="823">
        <v>18742</v>
      </c>
      <c r="Q27" s="822">
        <v>101</v>
      </c>
      <c r="R27" s="823">
        <v>7664</v>
      </c>
      <c r="S27" s="821">
        <v>107</v>
      </c>
      <c r="T27" s="6">
        <v>175</v>
      </c>
      <c r="U27" s="1">
        <v>107</v>
      </c>
      <c r="V27" s="1">
        <f t="shared" si="1"/>
        <v>37</v>
      </c>
      <c r="W27">
        <v>107</v>
      </c>
      <c r="X27" s="747">
        <v>7</v>
      </c>
      <c r="Y27" s="748">
        <v>30</v>
      </c>
    </row>
    <row r="28" spans="1:31" outlineLevel="2">
      <c r="A28" s="540">
        <v>665</v>
      </c>
      <c r="B28" s="539" t="s">
        <v>317</v>
      </c>
      <c r="C28" s="604">
        <v>32322</v>
      </c>
      <c r="D28" s="605">
        <f t="shared" si="16"/>
        <v>30614</v>
      </c>
      <c r="E28" s="788">
        <f t="shared" si="8"/>
        <v>0.94715673535053524</v>
      </c>
      <c r="F28" s="606">
        <f>IFERROR(VLOOKUP(A28,#REF!,2,0),0)+IFERROR(VLOOKUP(A28,$Q$6:$R$130,2,0),0)+IFERROR(VLOOKUP(A28,#REF!,2,0),0)</f>
        <v>2492</v>
      </c>
      <c r="G28" s="788">
        <f t="shared" si="3"/>
        <v>7.709918940659613E-2</v>
      </c>
      <c r="H28" s="605">
        <f t="shared" si="17"/>
        <v>558</v>
      </c>
      <c r="I28" s="607">
        <f t="shared" si="18"/>
        <v>1.7263783181733803E-2</v>
      </c>
      <c r="J28" s="605">
        <f t="shared" si="19"/>
        <v>362</v>
      </c>
      <c r="K28" s="607">
        <f t="shared" si="20"/>
        <v>1.1199801992450962E-2</v>
      </c>
      <c r="L28" s="601">
        <f t="shared" si="0"/>
        <v>34026</v>
      </c>
      <c r="M28" s="751">
        <f t="shared" si="21"/>
        <v>1.052719509931316</v>
      </c>
      <c r="N28" s="600">
        <f t="shared" si="7"/>
        <v>-1704</v>
      </c>
      <c r="O28" s="822">
        <v>107</v>
      </c>
      <c r="P28" s="823">
        <v>5793</v>
      </c>
      <c r="Q28" s="822">
        <v>107</v>
      </c>
      <c r="R28" s="823">
        <v>822</v>
      </c>
      <c r="S28" s="821">
        <v>113</v>
      </c>
      <c r="T28" s="6">
        <v>117</v>
      </c>
      <c r="U28" s="1">
        <v>113</v>
      </c>
      <c r="V28" s="1">
        <f t="shared" si="1"/>
        <v>52</v>
      </c>
      <c r="W28">
        <v>113</v>
      </c>
      <c r="X28" s="747">
        <v>21</v>
      </c>
      <c r="Y28" s="748">
        <v>31</v>
      </c>
      <c r="AE28" s="306" t="str">
        <f>UPPER((TEXT('1. Población_Afiliada_Regimen'!C1,"mmmm yyyy")))</f>
        <v>DICIEMBRE 2021</v>
      </c>
    </row>
    <row r="29" spans="1:31" outlineLevel="2">
      <c r="A29" s="540">
        <v>837</v>
      </c>
      <c r="B29" s="539" t="s">
        <v>318</v>
      </c>
      <c r="C29" s="604">
        <v>131021</v>
      </c>
      <c r="D29" s="605">
        <f t="shared" si="16"/>
        <v>98310</v>
      </c>
      <c r="E29" s="788">
        <f t="shared" si="8"/>
        <v>0.75033773211927857</v>
      </c>
      <c r="F29" s="606">
        <f>IFERROR(VLOOKUP(A29,#REF!,2,0),0)+IFERROR(VLOOKUP(A29,$Q$6:$R$130,2,0),0)+IFERROR(VLOOKUP(A29,#REF!,2,0),0)</f>
        <v>42729</v>
      </c>
      <c r="G29" s="788">
        <f t="shared" si="3"/>
        <v>0.32612329321253847</v>
      </c>
      <c r="H29" s="605">
        <f t="shared" si="17"/>
        <v>3137</v>
      </c>
      <c r="I29" s="607">
        <f t="shared" si="18"/>
        <v>2.3942726738461772E-2</v>
      </c>
      <c r="J29" s="605">
        <f t="shared" si="19"/>
        <v>912</v>
      </c>
      <c r="K29" s="607">
        <f t="shared" si="20"/>
        <v>6.9607162210637988E-3</v>
      </c>
      <c r="L29" s="601">
        <f t="shared" si="0"/>
        <v>145088</v>
      </c>
      <c r="M29" s="751">
        <f t="shared" si="21"/>
        <v>1.1073644682913426</v>
      </c>
      <c r="N29" s="600">
        <f t="shared" si="7"/>
        <v>-14067</v>
      </c>
      <c r="O29" s="822">
        <v>113</v>
      </c>
      <c r="P29" s="823">
        <v>6009</v>
      </c>
      <c r="Q29" s="822">
        <v>113</v>
      </c>
      <c r="R29" s="823">
        <v>2020</v>
      </c>
      <c r="S29" s="821">
        <v>120</v>
      </c>
      <c r="T29" s="6">
        <v>330</v>
      </c>
      <c r="U29" s="1">
        <v>120</v>
      </c>
      <c r="V29" s="1">
        <f t="shared" si="1"/>
        <v>424</v>
      </c>
      <c r="W29">
        <v>120</v>
      </c>
      <c r="X29" s="747">
        <v>378</v>
      </c>
      <c r="Y29" s="748">
        <v>46</v>
      </c>
    </row>
    <row r="30" spans="1:31" ht="15.75" outlineLevel="2" thickBot="1">
      <c r="A30" s="540">
        <v>873</v>
      </c>
      <c r="B30" s="539" t="s">
        <v>319</v>
      </c>
      <c r="C30" s="604">
        <v>9502</v>
      </c>
      <c r="D30" s="605">
        <f t="shared" si="16"/>
        <v>7418</v>
      </c>
      <c r="E30" s="788">
        <f t="shared" si="8"/>
        <v>0.78067775205219958</v>
      </c>
      <c r="F30" s="606">
        <f>IFERROR(VLOOKUP(A30,#REF!,2,0),0)+IFERROR(VLOOKUP(A30,$Q$6:$R$130,2,0),0)+IFERROR(VLOOKUP(A30,#REF!,2,0),0)</f>
        <v>263</v>
      </c>
      <c r="G30" s="788">
        <f t="shared" si="3"/>
        <v>2.7678383498210904E-2</v>
      </c>
      <c r="H30" s="605">
        <f t="shared" si="17"/>
        <v>192</v>
      </c>
      <c r="I30" s="607">
        <f t="shared" si="18"/>
        <v>2.0206272363712901E-2</v>
      </c>
      <c r="J30" s="605">
        <f t="shared" si="19"/>
        <v>17</v>
      </c>
      <c r="K30" s="607">
        <f t="shared" si="20"/>
        <v>1.7890970322037465E-3</v>
      </c>
      <c r="L30" s="601">
        <f t="shared" si="0"/>
        <v>7890</v>
      </c>
      <c r="M30" s="751">
        <f t="shared" si="21"/>
        <v>0.83035150494632703</v>
      </c>
      <c r="N30" s="600">
        <f t="shared" si="7"/>
        <v>1612</v>
      </c>
      <c r="O30" s="822">
        <v>120</v>
      </c>
      <c r="P30" s="823">
        <v>22874</v>
      </c>
      <c r="Q30" s="822">
        <v>120</v>
      </c>
      <c r="R30" s="823">
        <v>1562</v>
      </c>
      <c r="S30" s="821">
        <v>125</v>
      </c>
      <c r="T30" s="6">
        <v>148</v>
      </c>
      <c r="U30" s="1">
        <v>125</v>
      </c>
      <c r="V30" s="1">
        <f t="shared" si="1"/>
        <v>44</v>
      </c>
      <c r="W30">
        <v>125</v>
      </c>
      <c r="X30" s="747">
        <v>22</v>
      </c>
      <c r="Y30" s="748">
        <v>22</v>
      </c>
      <c r="Z30" s="239"/>
    </row>
    <row r="31" spans="1:31" outlineLevel="2">
      <c r="A31" s="541"/>
      <c r="B31" s="541" t="s">
        <v>320</v>
      </c>
      <c r="C31" s="528">
        <f>SUM(C32:C41)</f>
        <v>204691</v>
      </c>
      <c r="D31" s="529">
        <f>SUM(D32:D41)</f>
        <v>135251</v>
      </c>
      <c r="E31" s="552">
        <f>(D31/C31)*100</f>
        <v>66.075694583542997</v>
      </c>
      <c r="F31" s="529">
        <f>SUM(F32:F41)</f>
        <v>42673</v>
      </c>
      <c r="G31" s="552">
        <f>F31/C31*100</f>
        <v>20.84752138589386</v>
      </c>
      <c r="H31" s="529">
        <f>SUM(H32:H41)</f>
        <v>3199</v>
      </c>
      <c r="I31" s="530">
        <f>H31/C31*100</f>
        <v>1.5628435055766985</v>
      </c>
      <c r="J31" s="529">
        <f>SUM(J32:J41)</f>
        <v>1161</v>
      </c>
      <c r="K31" s="530">
        <f>(J31/C31)*100</f>
        <v>0.56719640824462236</v>
      </c>
      <c r="L31" s="529">
        <f t="shared" si="0"/>
        <v>182284</v>
      </c>
      <c r="M31" s="552">
        <f>E31+G31+I31+K31</f>
        <v>89.053255883258174</v>
      </c>
      <c r="N31" s="531">
        <f t="shared" si="7"/>
        <v>22407</v>
      </c>
      <c r="O31" s="822">
        <v>125</v>
      </c>
      <c r="P31" s="823">
        <v>6867</v>
      </c>
      <c r="Q31" s="822">
        <v>125</v>
      </c>
      <c r="R31" s="823">
        <v>602</v>
      </c>
      <c r="S31" s="821">
        <v>129</v>
      </c>
      <c r="T31" s="6">
        <v>667</v>
      </c>
      <c r="U31" s="1">
        <v>129</v>
      </c>
      <c r="V31" s="1">
        <f t="shared" si="1"/>
        <v>569</v>
      </c>
      <c r="W31">
        <v>129</v>
      </c>
      <c r="X31" s="747">
        <v>157</v>
      </c>
      <c r="Y31" s="748">
        <v>412</v>
      </c>
      <c r="Z31" s="1093"/>
      <c r="AA31" s="286" t="s">
        <v>321</v>
      </c>
      <c r="AB31" s="287">
        <f>E4</f>
        <v>0.36374938133890677</v>
      </c>
    </row>
    <row r="32" spans="1:31" outlineLevel="2">
      <c r="A32" s="540">
        <v>31</v>
      </c>
      <c r="B32" s="539" t="s">
        <v>322</v>
      </c>
      <c r="C32" s="604">
        <v>27155</v>
      </c>
      <c r="D32" s="605">
        <f t="shared" ref="D32:D41" si="22">VLOOKUP(A32,$O$6:$P$130,2,0)</f>
        <v>17365</v>
      </c>
      <c r="E32" s="788">
        <f t="shared" si="8"/>
        <v>0.63947707604492732</v>
      </c>
      <c r="F32" s="606">
        <f>IFERROR(VLOOKUP(A32,#REF!,2,0),0)+IFERROR(VLOOKUP(A32,$Q$6:$R$130,2,0),0)+IFERROR(VLOOKUP(A32,#REF!,2,0),0)</f>
        <v>4008</v>
      </c>
      <c r="G32" s="788">
        <f t="shared" si="3"/>
        <v>0.14759712760081017</v>
      </c>
      <c r="H32" s="605">
        <f t="shared" ref="H32:H41" si="23">IFERROR(VLOOKUP(A32,$S$5:$T$129,2,0),0)</f>
        <v>435</v>
      </c>
      <c r="I32" s="607">
        <f t="shared" ref="I32:I41" si="24">(H32/C32)</f>
        <v>1.601914932793224E-2</v>
      </c>
      <c r="J32" s="605">
        <f t="shared" ref="J32:J41" si="25">IFERROR(VLOOKUP(A32,$U$5:$W$129,2,0),0)</f>
        <v>114</v>
      </c>
      <c r="K32" s="607">
        <f t="shared" ref="K32:K41" si="26">(J32/C32)</f>
        <v>4.1981218928374151E-3</v>
      </c>
      <c r="L32" s="601">
        <f t="shared" si="0"/>
        <v>21922</v>
      </c>
      <c r="M32" s="751">
        <f t="shared" ref="M32:M41" si="27">L32/C32</f>
        <v>0.8072914748665071</v>
      </c>
      <c r="N32" s="600">
        <f t="shared" si="7"/>
        <v>5233</v>
      </c>
      <c r="O32" s="822">
        <v>129</v>
      </c>
      <c r="P32" s="823">
        <v>16777</v>
      </c>
      <c r="Q32" s="822">
        <v>129</v>
      </c>
      <c r="R32" s="823">
        <v>76059</v>
      </c>
      <c r="S32" s="821">
        <v>134</v>
      </c>
      <c r="T32" s="6">
        <v>135</v>
      </c>
      <c r="U32" s="1">
        <v>134</v>
      </c>
      <c r="V32" s="1">
        <f t="shared" si="1"/>
        <v>15</v>
      </c>
      <c r="W32">
        <v>134</v>
      </c>
      <c r="X32" s="747">
        <v>2</v>
      </c>
      <c r="Y32" s="748">
        <v>13</v>
      </c>
      <c r="AA32" s="288" t="s">
        <v>323</v>
      </c>
      <c r="AB32" s="289">
        <f>G4</f>
        <v>0.63048021481310679</v>
      </c>
    </row>
    <row r="33" spans="1:28" outlineLevel="2">
      <c r="A33" s="540">
        <v>40</v>
      </c>
      <c r="B33" s="539" t="s">
        <v>324</v>
      </c>
      <c r="C33" s="604">
        <v>19192</v>
      </c>
      <c r="D33" s="605">
        <f t="shared" si="22"/>
        <v>14769</v>
      </c>
      <c r="E33" s="788">
        <f t="shared" si="8"/>
        <v>0.7695393914130888</v>
      </c>
      <c r="F33" s="606">
        <f>IFERROR(VLOOKUP(A33,#REF!,2,0),0)+IFERROR(VLOOKUP(A33,$Q$6:$R$130,2,0),0)+IFERROR(VLOOKUP(A33,#REF!,2,0),0)</f>
        <v>1681</v>
      </c>
      <c r="G33" s="788">
        <f t="shared" si="3"/>
        <v>8.7588578574406009E-2</v>
      </c>
      <c r="H33" s="605">
        <f t="shared" si="23"/>
        <v>260</v>
      </c>
      <c r="I33" s="607">
        <f t="shared" si="24"/>
        <v>1.3547311379741559E-2</v>
      </c>
      <c r="J33" s="605">
        <f t="shared" si="25"/>
        <v>69</v>
      </c>
      <c r="K33" s="607">
        <f t="shared" si="26"/>
        <v>3.5952480200083367E-3</v>
      </c>
      <c r="L33" s="601">
        <f t="shared" si="0"/>
        <v>16779</v>
      </c>
      <c r="M33" s="751">
        <f t="shared" si="27"/>
        <v>0.8742705293872447</v>
      </c>
      <c r="N33" s="600">
        <f t="shared" si="7"/>
        <v>2413</v>
      </c>
      <c r="O33" s="822">
        <v>134</v>
      </c>
      <c r="P33" s="823">
        <v>6312</v>
      </c>
      <c r="Q33" s="822">
        <v>134</v>
      </c>
      <c r="R33" s="823">
        <v>523</v>
      </c>
      <c r="S33" s="821">
        <v>138</v>
      </c>
      <c r="T33" s="6">
        <v>325</v>
      </c>
      <c r="U33" s="1">
        <v>138</v>
      </c>
      <c r="V33" s="1">
        <f t="shared" si="1"/>
        <v>113</v>
      </c>
      <c r="W33">
        <v>138</v>
      </c>
      <c r="X33" s="747">
        <v>47</v>
      </c>
      <c r="Y33" s="748">
        <v>66</v>
      </c>
      <c r="AA33" s="288" t="s">
        <v>325</v>
      </c>
      <c r="AB33" s="289">
        <f>I4</f>
        <v>1.5703919244972546E-2</v>
      </c>
    </row>
    <row r="34" spans="1:28" outlineLevel="2">
      <c r="A34" s="540">
        <v>190</v>
      </c>
      <c r="B34" s="539" t="s">
        <v>326</v>
      </c>
      <c r="C34" s="604">
        <v>10147</v>
      </c>
      <c r="D34" s="605">
        <f t="shared" si="22"/>
        <v>6385</v>
      </c>
      <c r="E34" s="788">
        <f t="shared" si="8"/>
        <v>0.62925002463782398</v>
      </c>
      <c r="F34" s="606">
        <f>IFERROR(VLOOKUP(A34,#REF!,2,0),0)+IFERROR(VLOOKUP(A34,$Q$6:$R$130,2,0),0)+IFERROR(VLOOKUP(A34,#REF!,2,0),0)</f>
        <v>3389</v>
      </c>
      <c r="G34" s="788">
        <f t="shared" si="3"/>
        <v>0.33399034197299693</v>
      </c>
      <c r="H34" s="605">
        <f t="shared" si="23"/>
        <v>220</v>
      </c>
      <c r="I34" s="607">
        <f t="shared" si="24"/>
        <v>2.1681285108899183E-2</v>
      </c>
      <c r="J34" s="605">
        <f t="shared" si="25"/>
        <v>173</v>
      </c>
      <c r="K34" s="607">
        <f t="shared" si="26"/>
        <v>1.7049374199270721E-2</v>
      </c>
      <c r="L34" s="601">
        <f t="shared" si="0"/>
        <v>10167</v>
      </c>
      <c r="M34" s="751">
        <f t="shared" si="27"/>
        <v>1.0019710259189909</v>
      </c>
      <c r="N34" s="600">
        <f t="shared" si="7"/>
        <v>-20</v>
      </c>
      <c r="O34" s="822">
        <v>138</v>
      </c>
      <c r="P34" s="823">
        <v>10830</v>
      </c>
      <c r="Q34" s="822">
        <v>138</v>
      </c>
      <c r="R34" s="823">
        <v>2764</v>
      </c>
      <c r="S34" s="821">
        <v>142</v>
      </c>
      <c r="T34" s="6">
        <v>78</v>
      </c>
      <c r="U34" s="1">
        <v>142</v>
      </c>
      <c r="V34" s="1">
        <f t="shared" si="1"/>
        <v>58</v>
      </c>
      <c r="W34">
        <v>142</v>
      </c>
      <c r="X34" s="747">
        <v>24</v>
      </c>
      <c r="Y34" s="748">
        <v>34</v>
      </c>
      <c r="AA34" s="288" t="s">
        <v>327</v>
      </c>
      <c r="AB34" s="289">
        <f>K4</f>
        <v>1.4707519930588046E-2</v>
      </c>
    </row>
    <row r="35" spans="1:28" ht="15.75" outlineLevel="2" thickBot="1">
      <c r="A35" s="540">
        <v>604</v>
      </c>
      <c r="B35" s="539" t="s">
        <v>328</v>
      </c>
      <c r="C35" s="604">
        <v>29747</v>
      </c>
      <c r="D35" s="605">
        <f t="shared" si="22"/>
        <v>21429</v>
      </c>
      <c r="E35" s="788">
        <f t="shared" si="8"/>
        <v>0.72037516388207212</v>
      </c>
      <c r="F35" s="606">
        <f>IFERROR(VLOOKUP(A35,#REF!,2,0),0)+IFERROR(VLOOKUP(A35,$Q$6:$R$130,2,0),0)+IFERROR(VLOOKUP(A35,#REF!,2,0),0)</f>
        <v>5977</v>
      </c>
      <c r="G35" s="788">
        <f t="shared" si="3"/>
        <v>0.20092782465458703</v>
      </c>
      <c r="H35" s="605">
        <f t="shared" si="23"/>
        <v>417</v>
      </c>
      <c r="I35" s="607">
        <f t="shared" si="24"/>
        <v>1.401822032473863E-2</v>
      </c>
      <c r="J35" s="605">
        <f t="shared" si="25"/>
        <v>96</v>
      </c>
      <c r="K35" s="607">
        <f t="shared" si="26"/>
        <v>3.2272161898678859E-3</v>
      </c>
      <c r="L35" s="601">
        <f t="shared" si="0"/>
        <v>27919</v>
      </c>
      <c r="M35" s="751">
        <f t="shared" si="27"/>
        <v>0.93854842505126568</v>
      </c>
      <c r="N35" s="600">
        <f t="shared" si="7"/>
        <v>1828</v>
      </c>
      <c r="O35" s="822">
        <v>142</v>
      </c>
      <c r="P35" s="823">
        <v>2996</v>
      </c>
      <c r="Q35" s="822">
        <v>142</v>
      </c>
      <c r="R35" s="823">
        <v>851</v>
      </c>
      <c r="S35" s="821">
        <v>145</v>
      </c>
      <c r="T35" s="6">
        <v>129</v>
      </c>
      <c r="U35" s="1">
        <v>145</v>
      </c>
      <c r="V35" s="1">
        <f t="shared" si="1"/>
        <v>34</v>
      </c>
      <c r="W35">
        <v>145</v>
      </c>
      <c r="X35" s="747">
        <v>6</v>
      </c>
      <c r="Y35" s="748">
        <v>28</v>
      </c>
      <c r="Z35" s="239"/>
      <c r="AA35" s="290" t="s">
        <v>329</v>
      </c>
      <c r="AB35" s="291">
        <f>1-SUM(AB31:AB34)</f>
        <v>-2.4641035327574112E-2</v>
      </c>
    </row>
    <row r="36" spans="1:28" outlineLevel="2">
      <c r="A36" s="540">
        <v>670</v>
      </c>
      <c r="B36" s="539" t="s">
        <v>330</v>
      </c>
      <c r="C36" s="604">
        <v>22355</v>
      </c>
      <c r="D36" s="605">
        <f t="shared" si="22"/>
        <v>13480</v>
      </c>
      <c r="E36" s="788">
        <f t="shared" si="8"/>
        <v>0.60299709237307086</v>
      </c>
      <c r="F36" s="606">
        <f>IFERROR(VLOOKUP(A36,#REF!,2,0),0)+IFERROR(VLOOKUP(A36,$Q$6:$R$130,2,0),0)+IFERROR(VLOOKUP(A36,#REF!,2,0),0)</f>
        <v>3703</v>
      </c>
      <c r="G36" s="788">
        <f t="shared" si="3"/>
        <v>0.16564526951464997</v>
      </c>
      <c r="H36" s="605">
        <f t="shared" si="23"/>
        <v>400</v>
      </c>
      <c r="I36" s="607">
        <f t="shared" si="24"/>
        <v>1.7893088794453144E-2</v>
      </c>
      <c r="J36" s="605">
        <f t="shared" si="25"/>
        <v>236</v>
      </c>
      <c r="K36" s="607">
        <f t="shared" si="26"/>
        <v>1.0556922388727354E-2</v>
      </c>
      <c r="L36" s="601">
        <f t="shared" si="0"/>
        <v>17819</v>
      </c>
      <c r="M36" s="751">
        <f t="shared" si="27"/>
        <v>0.79709237307090142</v>
      </c>
      <c r="N36" s="600">
        <f t="shared" si="7"/>
        <v>4536</v>
      </c>
      <c r="O36" s="822">
        <v>145</v>
      </c>
      <c r="P36" s="823">
        <v>3483</v>
      </c>
      <c r="Q36" s="822">
        <v>145</v>
      </c>
      <c r="R36" s="823">
        <v>790</v>
      </c>
      <c r="S36" s="821">
        <v>147</v>
      </c>
      <c r="T36" s="6">
        <v>527</v>
      </c>
      <c r="U36" s="1">
        <v>147</v>
      </c>
      <c r="V36" s="1">
        <f t="shared" si="1"/>
        <v>3616</v>
      </c>
      <c r="W36">
        <v>147</v>
      </c>
      <c r="X36" s="747">
        <v>3151</v>
      </c>
      <c r="Y36" s="748">
        <v>465</v>
      </c>
    </row>
    <row r="37" spans="1:28" outlineLevel="2">
      <c r="A37" s="540">
        <v>690</v>
      </c>
      <c r="B37" s="539" t="s">
        <v>331</v>
      </c>
      <c r="C37" s="604">
        <v>12729</v>
      </c>
      <c r="D37" s="605">
        <f t="shared" si="22"/>
        <v>6174</v>
      </c>
      <c r="E37" s="788">
        <f t="shared" si="8"/>
        <v>0.48503417393353759</v>
      </c>
      <c r="F37" s="606">
        <f>IFERROR(VLOOKUP(A37,#REF!,2,0),0)+IFERROR(VLOOKUP(A37,$Q$6:$R$130,2,0),0)+IFERROR(VLOOKUP(A37,#REF!,2,0),0)</f>
        <v>1568</v>
      </c>
      <c r="G37" s="788">
        <f t="shared" si="3"/>
        <v>0.12318328226883495</v>
      </c>
      <c r="H37" s="605">
        <f t="shared" si="23"/>
        <v>186</v>
      </c>
      <c r="I37" s="607">
        <f t="shared" si="24"/>
        <v>1.4612302616073533E-2</v>
      </c>
      <c r="J37" s="605">
        <f t="shared" si="25"/>
        <v>70</v>
      </c>
      <c r="K37" s="607">
        <f t="shared" si="26"/>
        <v>5.4992536727158457E-3</v>
      </c>
      <c r="L37" s="601">
        <f t="shared" ref="L37:L68" si="28">D37+F37+H37+J37</f>
        <v>7998</v>
      </c>
      <c r="M37" s="751">
        <f t="shared" si="27"/>
        <v>0.62832901249116191</v>
      </c>
      <c r="N37" s="600">
        <f t="shared" si="7"/>
        <v>4731</v>
      </c>
      <c r="O37" s="822">
        <v>147</v>
      </c>
      <c r="P37" s="823">
        <v>27837</v>
      </c>
      <c r="Q37" s="822">
        <v>147</v>
      </c>
      <c r="R37" s="823">
        <v>28082</v>
      </c>
      <c r="S37" s="821">
        <v>148</v>
      </c>
      <c r="T37" s="6">
        <v>710</v>
      </c>
      <c r="U37" s="1">
        <v>148</v>
      </c>
      <c r="V37" s="1">
        <f t="shared" ref="V37:V68" si="29">X37+Y37</f>
        <v>238</v>
      </c>
      <c r="W37">
        <v>148</v>
      </c>
      <c r="X37" s="747">
        <v>84</v>
      </c>
      <c r="Y37" s="748">
        <v>154</v>
      </c>
    </row>
    <row r="38" spans="1:28" outlineLevel="2">
      <c r="A38" s="540">
        <v>736</v>
      </c>
      <c r="B38" s="539" t="s">
        <v>332</v>
      </c>
      <c r="C38" s="604">
        <v>39856</v>
      </c>
      <c r="D38" s="605">
        <f t="shared" si="22"/>
        <v>24398</v>
      </c>
      <c r="E38" s="788">
        <f t="shared" ref="E38:E69" si="30">(D38/C38)</f>
        <v>0.61215375351264556</v>
      </c>
      <c r="F38" s="606">
        <f>IFERROR(VLOOKUP(A38,#REF!,2,0),0)+IFERROR(VLOOKUP(A38,$Q$6:$R$130,2,0),0)+IFERROR(VLOOKUP(A38,#REF!,2,0),0)</f>
        <v>15196</v>
      </c>
      <c r="G38" s="788">
        <f t="shared" ref="G38:G69" si="31">(F38/C38)</f>
        <v>0.38127258129265357</v>
      </c>
      <c r="H38" s="605">
        <f t="shared" si="23"/>
        <v>517</v>
      </c>
      <c r="I38" s="607">
        <f t="shared" si="24"/>
        <v>1.2971698113207548E-2</v>
      </c>
      <c r="J38" s="605">
        <f t="shared" si="25"/>
        <v>114</v>
      </c>
      <c r="K38" s="607">
        <f t="shared" si="26"/>
        <v>2.8602970694500199E-3</v>
      </c>
      <c r="L38" s="601">
        <f t="shared" si="28"/>
        <v>40225</v>
      </c>
      <c r="M38" s="751">
        <f t="shared" si="27"/>
        <v>1.0092583299879567</v>
      </c>
      <c r="N38" s="600">
        <f t="shared" si="7"/>
        <v>-369</v>
      </c>
      <c r="O38" s="822">
        <v>148</v>
      </c>
      <c r="P38" s="823">
        <v>15859</v>
      </c>
      <c r="Q38" s="822">
        <v>148</v>
      </c>
      <c r="R38" s="823">
        <v>35272</v>
      </c>
      <c r="S38" s="821">
        <v>150</v>
      </c>
      <c r="T38" s="6">
        <v>131</v>
      </c>
      <c r="U38" s="1">
        <v>150</v>
      </c>
      <c r="V38" s="1">
        <f t="shared" si="29"/>
        <v>31</v>
      </c>
      <c r="W38">
        <v>150</v>
      </c>
      <c r="X38" s="747">
        <v>3</v>
      </c>
      <c r="Y38" s="748">
        <v>28</v>
      </c>
    </row>
    <row r="39" spans="1:28" outlineLevel="2">
      <c r="A39" s="540">
        <v>858</v>
      </c>
      <c r="B39" s="539" t="s">
        <v>333</v>
      </c>
      <c r="C39" s="604">
        <v>12230</v>
      </c>
      <c r="D39" s="605">
        <f t="shared" si="22"/>
        <v>10892</v>
      </c>
      <c r="E39" s="788">
        <f t="shared" si="30"/>
        <v>0.89059689288634503</v>
      </c>
      <c r="F39" s="606">
        <f>IFERROR(VLOOKUP(A39,#REF!,2,0),0)+IFERROR(VLOOKUP(A39,$Q$6:$R$130,2,0),0)+IFERROR(VLOOKUP(A39,#REF!,2,0),0)</f>
        <v>2547</v>
      </c>
      <c r="G39" s="788">
        <f t="shared" si="31"/>
        <v>0.20825838103025349</v>
      </c>
      <c r="H39" s="605">
        <f t="shared" si="23"/>
        <v>215</v>
      </c>
      <c r="I39" s="607">
        <f t="shared" si="24"/>
        <v>1.7579721995094031E-2</v>
      </c>
      <c r="J39" s="605">
        <f t="shared" si="25"/>
        <v>103</v>
      </c>
      <c r="K39" s="607">
        <f t="shared" si="26"/>
        <v>8.4219133278822574E-3</v>
      </c>
      <c r="L39" s="601">
        <f t="shared" si="28"/>
        <v>13757</v>
      </c>
      <c r="M39" s="751">
        <f t="shared" si="27"/>
        <v>1.1248569092395748</v>
      </c>
      <c r="N39" s="600">
        <f t="shared" si="7"/>
        <v>-1527</v>
      </c>
      <c r="O39" s="822">
        <v>150</v>
      </c>
      <c r="P39" s="823">
        <v>1551</v>
      </c>
      <c r="Q39" s="822">
        <v>150</v>
      </c>
      <c r="R39" s="823">
        <v>1221</v>
      </c>
      <c r="S39" s="821">
        <v>154</v>
      </c>
      <c r="T39" s="6">
        <v>1867</v>
      </c>
      <c r="U39" s="1">
        <v>154</v>
      </c>
      <c r="V39" s="1">
        <f t="shared" si="29"/>
        <v>1549</v>
      </c>
      <c r="W39">
        <v>154</v>
      </c>
      <c r="X39" s="747">
        <v>981</v>
      </c>
      <c r="Y39" s="748">
        <v>568</v>
      </c>
    </row>
    <row r="40" spans="1:28" outlineLevel="1">
      <c r="A40" s="540">
        <v>885</v>
      </c>
      <c r="B40" s="539" t="s">
        <v>334</v>
      </c>
      <c r="C40" s="604">
        <v>7893</v>
      </c>
      <c r="D40" s="605">
        <f t="shared" si="22"/>
        <v>5454</v>
      </c>
      <c r="E40" s="788">
        <f t="shared" si="30"/>
        <v>0.69099201824401368</v>
      </c>
      <c r="F40" s="606">
        <f>IFERROR(VLOOKUP(A40,#REF!,2,0),0)+IFERROR(VLOOKUP(A40,$Q$6:$R$130,2,0),0)+IFERROR(VLOOKUP(A40,#REF!,2,0),0)</f>
        <v>947</v>
      </c>
      <c r="G40" s="788">
        <f t="shared" si="31"/>
        <v>0.11997972887368555</v>
      </c>
      <c r="H40" s="605">
        <f t="shared" si="23"/>
        <v>108</v>
      </c>
      <c r="I40" s="607">
        <f t="shared" si="24"/>
        <v>1.3683010262257697E-2</v>
      </c>
      <c r="J40" s="605">
        <f t="shared" si="25"/>
        <v>69</v>
      </c>
      <c r="K40" s="607">
        <f t="shared" si="26"/>
        <v>8.7419232231090837E-3</v>
      </c>
      <c r="L40" s="601">
        <f t="shared" si="28"/>
        <v>6578</v>
      </c>
      <c r="M40" s="751">
        <f t="shared" si="27"/>
        <v>0.83339668060306604</v>
      </c>
      <c r="N40" s="600">
        <f t="shared" si="7"/>
        <v>1315</v>
      </c>
      <c r="O40" s="822">
        <v>154</v>
      </c>
      <c r="P40" s="823">
        <v>75036</v>
      </c>
      <c r="Q40" s="822">
        <v>154</v>
      </c>
      <c r="R40" s="823">
        <v>23431</v>
      </c>
      <c r="S40" s="821">
        <v>172</v>
      </c>
      <c r="T40" s="6">
        <v>781</v>
      </c>
      <c r="U40" s="1">
        <v>172</v>
      </c>
      <c r="V40" s="1">
        <f t="shared" si="29"/>
        <v>1274</v>
      </c>
      <c r="W40">
        <v>172</v>
      </c>
      <c r="X40" s="747">
        <v>990</v>
      </c>
      <c r="Y40" s="748">
        <v>284</v>
      </c>
    </row>
    <row r="41" spans="1:28" outlineLevel="2">
      <c r="A41" s="540">
        <v>890</v>
      </c>
      <c r="B41" s="539" t="s">
        <v>335</v>
      </c>
      <c r="C41" s="604">
        <v>23387</v>
      </c>
      <c r="D41" s="605">
        <f t="shared" si="22"/>
        <v>14905</v>
      </c>
      <c r="E41" s="788">
        <f t="shared" si="30"/>
        <v>0.63731987856501471</v>
      </c>
      <c r="F41" s="606">
        <f>IFERROR(VLOOKUP(A41,#REF!,2,0),0)+IFERROR(VLOOKUP(A41,$Q$6:$R$130,2,0),0)+IFERROR(VLOOKUP(A41,#REF!,2,0),0)</f>
        <v>3657</v>
      </c>
      <c r="G41" s="788">
        <f t="shared" si="31"/>
        <v>0.15636892290588789</v>
      </c>
      <c r="H41" s="605">
        <f t="shared" si="23"/>
        <v>441</v>
      </c>
      <c r="I41" s="607">
        <f t="shared" si="24"/>
        <v>1.8856629751571385E-2</v>
      </c>
      <c r="J41" s="605">
        <f t="shared" si="25"/>
        <v>117</v>
      </c>
      <c r="K41" s="607">
        <f t="shared" si="26"/>
        <v>5.0027793218454693E-3</v>
      </c>
      <c r="L41" s="601">
        <f t="shared" si="28"/>
        <v>19120</v>
      </c>
      <c r="M41" s="751">
        <f t="shared" si="27"/>
        <v>0.81754821054431948</v>
      </c>
      <c r="N41" s="600">
        <f t="shared" si="7"/>
        <v>4267</v>
      </c>
      <c r="O41" s="822">
        <v>172</v>
      </c>
      <c r="P41" s="823">
        <v>38007</v>
      </c>
      <c r="Q41" s="822">
        <v>172</v>
      </c>
      <c r="R41" s="823">
        <v>33915</v>
      </c>
      <c r="S41" s="821">
        <v>190</v>
      </c>
      <c r="T41" s="6">
        <v>220</v>
      </c>
      <c r="U41" s="1">
        <v>190</v>
      </c>
      <c r="V41" s="1">
        <f t="shared" si="29"/>
        <v>173</v>
      </c>
      <c r="W41">
        <v>190</v>
      </c>
      <c r="X41" s="747">
        <v>49</v>
      </c>
      <c r="Y41" s="748">
        <v>124</v>
      </c>
    </row>
    <row r="42" spans="1:28" outlineLevel="2">
      <c r="A42" s="541"/>
      <c r="B42" s="541" t="s">
        <v>336</v>
      </c>
      <c r="C42" s="528">
        <f>SUM(C43:C61)</f>
        <v>216446</v>
      </c>
      <c r="D42" s="529">
        <f>SUM(D43:D61)</f>
        <v>145324</v>
      </c>
      <c r="E42" s="552">
        <f>(D42/C42)*100</f>
        <v>67.140995906600267</v>
      </c>
      <c r="F42" s="529">
        <f>SUM(F43:F61)</f>
        <v>39387</v>
      </c>
      <c r="G42" s="552">
        <f>F42/C42*100</f>
        <v>18.197148480452398</v>
      </c>
      <c r="H42" s="529">
        <f>SUM(H43:H61)</f>
        <v>4271</v>
      </c>
      <c r="I42" s="530">
        <f>H42/C42*100</f>
        <v>1.9732404387237463</v>
      </c>
      <c r="J42" s="529">
        <f>SUM(J43:J61)</f>
        <v>1605</v>
      </c>
      <c r="K42" s="530">
        <f>(J42/C42)*100</f>
        <v>0.74152444489618652</v>
      </c>
      <c r="L42" s="529">
        <f t="shared" si="28"/>
        <v>190587</v>
      </c>
      <c r="M42" s="552">
        <f>E42+G42+I42+K42</f>
        <v>88.0529092706726</v>
      </c>
      <c r="N42" s="531">
        <f t="shared" si="7"/>
        <v>25859</v>
      </c>
      <c r="O42" s="822">
        <v>190</v>
      </c>
      <c r="P42" s="823">
        <v>6385</v>
      </c>
      <c r="Q42" s="822">
        <v>190</v>
      </c>
      <c r="R42" s="823">
        <v>3389</v>
      </c>
      <c r="S42" s="821">
        <v>197</v>
      </c>
      <c r="T42" s="6">
        <v>277</v>
      </c>
      <c r="U42" s="1">
        <v>197</v>
      </c>
      <c r="V42" s="1">
        <f t="shared" si="29"/>
        <v>110</v>
      </c>
      <c r="W42">
        <v>197</v>
      </c>
      <c r="X42" s="747">
        <v>61</v>
      </c>
      <c r="Y42" s="748">
        <v>49</v>
      </c>
      <c r="Z42" s="1093"/>
    </row>
    <row r="43" spans="1:28" outlineLevel="2">
      <c r="A43" s="540">
        <v>4</v>
      </c>
      <c r="B43" s="539" t="s">
        <v>337</v>
      </c>
      <c r="C43" s="604">
        <v>2777</v>
      </c>
      <c r="D43" s="605">
        <f t="shared" ref="D43:D61" si="32">VLOOKUP(A43,$O$6:$P$130,2,0)</f>
        <v>1380</v>
      </c>
      <c r="E43" s="788">
        <f t="shared" si="30"/>
        <v>0.49693914296002883</v>
      </c>
      <c r="F43" s="606">
        <f>IFERROR(VLOOKUP(A43,#REF!,2,0),0)+IFERROR(VLOOKUP(A43,$Q$6:$R$130,2,0),0)+IFERROR(VLOOKUP(A43,#REF!,2,0),0)</f>
        <v>324</v>
      </c>
      <c r="G43" s="788">
        <f t="shared" si="31"/>
        <v>0.1166726683471372</v>
      </c>
      <c r="H43" s="605">
        <f t="shared" ref="H43:H61" si="33">IFERROR(VLOOKUP(A43,$S$5:$T$129,2,0),0)</f>
        <v>36</v>
      </c>
      <c r="I43" s="607">
        <f t="shared" ref="I43:I61" si="34">(H43/C43)</f>
        <v>1.2963629816348578E-2</v>
      </c>
      <c r="J43" s="605">
        <f t="shared" ref="J43:J61" si="35">IFERROR(VLOOKUP(A43,$U$5:$W$129,2,0),0)</f>
        <v>46</v>
      </c>
      <c r="K43" s="607">
        <f t="shared" ref="K43:K61" si="36">(J43/C43)</f>
        <v>1.6564638098667626E-2</v>
      </c>
      <c r="L43" s="601">
        <f t="shared" si="28"/>
        <v>1786</v>
      </c>
      <c r="M43" s="751">
        <f t="shared" ref="M43:M61" si="37">L43/C43</f>
        <v>0.64314007922218219</v>
      </c>
      <c r="N43" s="600">
        <f t="shared" si="7"/>
        <v>991</v>
      </c>
      <c r="O43" s="822">
        <v>197</v>
      </c>
      <c r="P43" s="823">
        <v>11190</v>
      </c>
      <c r="Q43" s="822">
        <v>197</v>
      </c>
      <c r="R43" s="823">
        <v>2705</v>
      </c>
      <c r="S43" s="821">
        <v>206</v>
      </c>
      <c r="T43" s="6">
        <v>72</v>
      </c>
      <c r="U43" s="1">
        <v>206</v>
      </c>
      <c r="V43" s="1">
        <f t="shared" si="29"/>
        <v>38</v>
      </c>
      <c r="W43">
        <v>206</v>
      </c>
      <c r="X43" s="747">
        <v>9</v>
      </c>
      <c r="Y43" s="748">
        <v>29</v>
      </c>
    </row>
    <row r="44" spans="1:28" outlineLevel="2">
      <c r="A44" s="540">
        <v>42</v>
      </c>
      <c r="B44" s="542" t="s">
        <v>338</v>
      </c>
      <c r="C44" s="604">
        <v>27327</v>
      </c>
      <c r="D44" s="605">
        <f t="shared" si="32"/>
        <v>17265</v>
      </c>
      <c r="E44" s="788">
        <f t="shared" si="30"/>
        <v>0.63179273246239986</v>
      </c>
      <c r="F44" s="606">
        <f>IFERROR(VLOOKUP(A44,#REF!,2,0),0)+IFERROR(VLOOKUP(A44,$Q$6:$R$130,2,0),0)+IFERROR(VLOOKUP(A44,#REF!,2,0),0)</f>
        <v>9067</v>
      </c>
      <c r="G44" s="788">
        <f t="shared" si="31"/>
        <v>0.33179639184689136</v>
      </c>
      <c r="H44" s="605">
        <f t="shared" si="33"/>
        <v>516</v>
      </c>
      <c r="I44" s="607">
        <f t="shared" si="34"/>
        <v>1.8882423976287189E-2</v>
      </c>
      <c r="J44" s="605">
        <f t="shared" si="35"/>
        <v>169</v>
      </c>
      <c r="K44" s="607">
        <f t="shared" si="36"/>
        <v>6.1843597906832068E-3</v>
      </c>
      <c r="L44" s="601">
        <f t="shared" si="28"/>
        <v>27017</v>
      </c>
      <c r="M44" s="751">
        <f t="shared" si="37"/>
        <v>0.98865590807626158</v>
      </c>
      <c r="N44" s="600">
        <f t="shared" si="7"/>
        <v>310</v>
      </c>
      <c r="O44" s="822">
        <v>206</v>
      </c>
      <c r="P44" s="823">
        <v>2722</v>
      </c>
      <c r="Q44" s="822">
        <v>206</v>
      </c>
      <c r="R44" s="823">
        <v>667</v>
      </c>
      <c r="S44" s="821">
        <v>209</v>
      </c>
      <c r="T44" s="6">
        <v>295</v>
      </c>
      <c r="U44" s="1">
        <v>209</v>
      </c>
      <c r="V44" s="1">
        <f t="shared" si="29"/>
        <v>86</v>
      </c>
      <c r="W44">
        <v>209</v>
      </c>
      <c r="X44" s="747">
        <v>35</v>
      </c>
      <c r="Y44" s="748">
        <v>51</v>
      </c>
    </row>
    <row r="45" spans="1:28" outlineLevel="2">
      <c r="A45" s="540">
        <v>44</v>
      </c>
      <c r="B45" s="539" t="s">
        <v>339</v>
      </c>
      <c r="C45" s="604">
        <v>7281</v>
      </c>
      <c r="D45" s="605">
        <f t="shared" si="32"/>
        <v>5506</v>
      </c>
      <c r="E45" s="788">
        <f t="shared" si="30"/>
        <v>0.75621480565856336</v>
      </c>
      <c r="F45" s="606">
        <f>IFERROR(VLOOKUP(A45,#REF!,2,0),0)+IFERROR(VLOOKUP(A45,$Q$6:$R$130,2,0),0)+IFERROR(VLOOKUP(A45,#REF!,2,0),0)</f>
        <v>1379</v>
      </c>
      <c r="G45" s="788">
        <f t="shared" si="31"/>
        <v>0.18939706084329075</v>
      </c>
      <c r="H45" s="605">
        <f t="shared" si="33"/>
        <v>90</v>
      </c>
      <c r="I45" s="607">
        <f t="shared" si="34"/>
        <v>1.2360939431396786E-2</v>
      </c>
      <c r="J45" s="605">
        <f t="shared" si="35"/>
        <v>44</v>
      </c>
      <c r="K45" s="607">
        <f t="shared" si="36"/>
        <v>6.0431259442384287E-3</v>
      </c>
      <c r="L45" s="601">
        <f t="shared" si="28"/>
        <v>7019</v>
      </c>
      <c r="M45" s="751">
        <f t="shared" si="37"/>
        <v>0.96401593187748935</v>
      </c>
      <c r="N45" s="600">
        <f t="shared" si="7"/>
        <v>262</v>
      </c>
      <c r="O45" s="822">
        <v>209</v>
      </c>
      <c r="P45" s="823">
        <v>13425</v>
      </c>
      <c r="Q45" s="822">
        <v>209</v>
      </c>
      <c r="R45" s="823">
        <v>3331</v>
      </c>
      <c r="S45" s="821">
        <v>212</v>
      </c>
      <c r="T45" s="6">
        <v>992</v>
      </c>
      <c r="U45" s="1">
        <v>212</v>
      </c>
      <c r="V45" s="1">
        <f t="shared" si="29"/>
        <v>886</v>
      </c>
      <c r="W45">
        <v>212</v>
      </c>
      <c r="X45" s="747">
        <v>252</v>
      </c>
      <c r="Y45" s="748">
        <v>634</v>
      </c>
    </row>
    <row r="46" spans="1:28" outlineLevel="2">
      <c r="A46" s="540">
        <v>59</v>
      </c>
      <c r="B46" s="539" t="s">
        <v>340</v>
      </c>
      <c r="C46" s="604">
        <v>5271</v>
      </c>
      <c r="D46" s="605">
        <f t="shared" si="32"/>
        <v>2630</v>
      </c>
      <c r="E46" s="788">
        <f t="shared" si="30"/>
        <v>0.49895655473344719</v>
      </c>
      <c r="F46" s="606">
        <f>IFERROR(VLOOKUP(A46,#REF!,2,0),0)+IFERROR(VLOOKUP(A46,$Q$6:$R$130,2,0),0)+IFERROR(VLOOKUP(A46,#REF!,2,0),0)</f>
        <v>964</v>
      </c>
      <c r="G46" s="788">
        <f t="shared" si="31"/>
        <v>0.18288749762853349</v>
      </c>
      <c r="H46" s="605">
        <f t="shared" si="33"/>
        <v>90</v>
      </c>
      <c r="I46" s="607">
        <f t="shared" si="34"/>
        <v>1.707455890722823E-2</v>
      </c>
      <c r="J46" s="605">
        <f t="shared" si="35"/>
        <v>95</v>
      </c>
      <c r="K46" s="607">
        <f t="shared" si="36"/>
        <v>1.8023145513185353E-2</v>
      </c>
      <c r="L46" s="601">
        <f t="shared" si="28"/>
        <v>3779</v>
      </c>
      <c r="M46" s="751">
        <f t="shared" si="37"/>
        <v>0.71694175678239425</v>
      </c>
      <c r="N46" s="600">
        <f t="shared" si="7"/>
        <v>1492</v>
      </c>
      <c r="O46" s="822">
        <v>212</v>
      </c>
      <c r="P46" s="823">
        <v>17313</v>
      </c>
      <c r="Q46" s="822">
        <v>212</v>
      </c>
      <c r="R46" s="823">
        <v>50716</v>
      </c>
      <c r="S46" s="821">
        <v>234</v>
      </c>
      <c r="T46" s="6">
        <v>395</v>
      </c>
      <c r="U46" s="1">
        <v>234</v>
      </c>
      <c r="V46" s="1">
        <f t="shared" si="29"/>
        <v>133</v>
      </c>
      <c r="W46">
        <v>234</v>
      </c>
      <c r="X46" s="747">
        <v>81</v>
      </c>
      <c r="Y46" s="748">
        <v>52</v>
      </c>
    </row>
    <row r="47" spans="1:28" outlineLevel="2">
      <c r="A47" s="540">
        <v>113</v>
      </c>
      <c r="B47" s="539" t="s">
        <v>341</v>
      </c>
      <c r="C47" s="604">
        <v>9764</v>
      </c>
      <c r="D47" s="605">
        <f t="shared" si="32"/>
        <v>6009</v>
      </c>
      <c r="E47" s="788">
        <f t="shared" si="30"/>
        <v>0.61542400655469065</v>
      </c>
      <c r="F47" s="606">
        <f>IFERROR(VLOOKUP(A47,#REF!,2,0),0)+IFERROR(VLOOKUP(A47,$Q$6:$R$130,2,0),0)+IFERROR(VLOOKUP(A47,#REF!,2,0),0)</f>
        <v>2020</v>
      </c>
      <c r="G47" s="788">
        <f t="shared" si="31"/>
        <v>0.20688242523555919</v>
      </c>
      <c r="H47" s="605">
        <f t="shared" si="33"/>
        <v>117</v>
      </c>
      <c r="I47" s="607">
        <f t="shared" si="34"/>
        <v>1.1982793936911103E-2</v>
      </c>
      <c r="J47" s="605">
        <f t="shared" si="35"/>
        <v>52</v>
      </c>
      <c r="K47" s="607">
        <f t="shared" si="36"/>
        <v>5.3256861941827121E-3</v>
      </c>
      <c r="L47" s="601">
        <f t="shared" si="28"/>
        <v>8198</v>
      </c>
      <c r="M47" s="751">
        <f t="shared" si="37"/>
        <v>0.83961491192134374</v>
      </c>
      <c r="N47" s="600">
        <f t="shared" si="7"/>
        <v>1566</v>
      </c>
      <c r="O47" s="822">
        <v>234</v>
      </c>
      <c r="P47" s="823">
        <v>19961</v>
      </c>
      <c r="Q47" s="822">
        <v>234</v>
      </c>
      <c r="R47" s="823">
        <v>3671</v>
      </c>
      <c r="S47" s="821">
        <v>237</v>
      </c>
      <c r="T47" s="6">
        <v>222</v>
      </c>
      <c r="U47" s="1">
        <v>237</v>
      </c>
      <c r="V47" s="1">
        <f t="shared" si="29"/>
        <v>75</v>
      </c>
      <c r="W47">
        <v>237</v>
      </c>
      <c r="X47" s="747">
        <v>0</v>
      </c>
      <c r="Y47" s="748">
        <v>75</v>
      </c>
    </row>
    <row r="48" spans="1:28" outlineLevel="2">
      <c r="A48" s="540">
        <v>125</v>
      </c>
      <c r="B48" s="539" t="s">
        <v>342</v>
      </c>
      <c r="C48" s="604">
        <v>8640</v>
      </c>
      <c r="D48" s="605">
        <f t="shared" si="32"/>
        <v>6867</v>
      </c>
      <c r="E48" s="788">
        <f t="shared" si="30"/>
        <v>0.79479166666666667</v>
      </c>
      <c r="F48" s="606">
        <f>IFERROR(VLOOKUP(A48,#REF!,2,0),0)+IFERROR(VLOOKUP(A48,$Q$6:$R$130,2,0),0)+IFERROR(VLOOKUP(A48,#REF!,2,0),0)</f>
        <v>602</v>
      </c>
      <c r="G48" s="788">
        <f t="shared" si="31"/>
        <v>6.9675925925925933E-2</v>
      </c>
      <c r="H48" s="605">
        <f t="shared" si="33"/>
        <v>148</v>
      </c>
      <c r="I48" s="607">
        <f t="shared" si="34"/>
        <v>1.712962962962963E-2</v>
      </c>
      <c r="J48" s="605">
        <f t="shared" si="35"/>
        <v>44</v>
      </c>
      <c r="K48" s="607">
        <f t="shared" si="36"/>
        <v>5.092592592592593E-3</v>
      </c>
      <c r="L48" s="601">
        <f t="shared" si="28"/>
        <v>7661</v>
      </c>
      <c r="M48" s="751">
        <f t="shared" si="37"/>
        <v>0.88668981481481479</v>
      </c>
      <c r="N48" s="600">
        <f t="shared" si="7"/>
        <v>979</v>
      </c>
      <c r="O48" s="822">
        <v>237</v>
      </c>
      <c r="P48" s="823">
        <v>6575</v>
      </c>
      <c r="Q48" s="822">
        <v>237</v>
      </c>
      <c r="R48" s="823">
        <v>15013</v>
      </c>
      <c r="S48" s="821">
        <v>240</v>
      </c>
      <c r="T48" s="6">
        <v>249</v>
      </c>
      <c r="U48" s="1">
        <v>240</v>
      </c>
      <c r="V48" s="1">
        <f t="shared" si="29"/>
        <v>96</v>
      </c>
      <c r="W48">
        <v>240</v>
      </c>
      <c r="X48" s="747">
        <v>43</v>
      </c>
      <c r="Y48" s="748">
        <v>53</v>
      </c>
    </row>
    <row r="49" spans="1:26" outlineLevel="2">
      <c r="A49" s="540">
        <v>138</v>
      </c>
      <c r="B49" s="539" t="s">
        <v>343</v>
      </c>
      <c r="C49" s="604">
        <v>15959</v>
      </c>
      <c r="D49" s="605">
        <f t="shared" si="32"/>
        <v>10830</v>
      </c>
      <c r="E49" s="788">
        <f t="shared" si="30"/>
        <v>0.67861394824237109</v>
      </c>
      <c r="F49" s="606">
        <f>IFERROR(VLOOKUP(A49,#REF!,2,0),0)+IFERROR(VLOOKUP(A49,$Q$6:$R$130,2,0),0)+IFERROR(VLOOKUP(A49,#REF!,2,0),0)</f>
        <v>2764</v>
      </c>
      <c r="G49" s="788">
        <f t="shared" si="31"/>
        <v>0.17319380913591076</v>
      </c>
      <c r="H49" s="605">
        <f t="shared" si="33"/>
        <v>325</v>
      </c>
      <c r="I49" s="607">
        <f t="shared" si="34"/>
        <v>2.0364684504041608E-2</v>
      </c>
      <c r="J49" s="605">
        <f t="shared" si="35"/>
        <v>113</v>
      </c>
      <c r="K49" s="607">
        <f t="shared" si="36"/>
        <v>7.0806441506360051E-3</v>
      </c>
      <c r="L49" s="601">
        <f t="shared" si="28"/>
        <v>14032</v>
      </c>
      <c r="M49" s="751">
        <f t="shared" si="37"/>
        <v>0.87925308603295949</v>
      </c>
      <c r="N49" s="600">
        <f t="shared" si="7"/>
        <v>1927</v>
      </c>
      <c r="O49" s="822">
        <v>240</v>
      </c>
      <c r="P49" s="823">
        <v>6744</v>
      </c>
      <c r="Q49" s="822">
        <v>240</v>
      </c>
      <c r="R49" s="823">
        <v>1814</v>
      </c>
      <c r="S49" s="821">
        <v>250</v>
      </c>
      <c r="T49" s="6">
        <v>707</v>
      </c>
      <c r="U49" s="1">
        <v>250</v>
      </c>
      <c r="V49" s="1">
        <f t="shared" si="29"/>
        <v>384</v>
      </c>
      <c r="W49">
        <v>250</v>
      </c>
      <c r="X49" s="747">
        <v>343</v>
      </c>
      <c r="Y49" s="748">
        <v>41</v>
      </c>
    </row>
    <row r="50" spans="1:26" outlineLevel="2">
      <c r="A50" s="540">
        <v>234</v>
      </c>
      <c r="B50" s="539" t="s">
        <v>344</v>
      </c>
      <c r="C50" s="604">
        <v>23950</v>
      </c>
      <c r="D50" s="605">
        <f t="shared" si="32"/>
        <v>19961</v>
      </c>
      <c r="E50" s="788">
        <f t="shared" si="30"/>
        <v>0.83344467640918585</v>
      </c>
      <c r="F50" s="606">
        <f>IFERROR(VLOOKUP(A50,#REF!,2,0),0)+IFERROR(VLOOKUP(A50,$Q$6:$R$130,2,0),0)+IFERROR(VLOOKUP(A50,#REF!,2,0),0)</f>
        <v>3671</v>
      </c>
      <c r="G50" s="788">
        <f t="shared" si="31"/>
        <v>0.15327766179540711</v>
      </c>
      <c r="H50" s="605">
        <f t="shared" si="33"/>
        <v>395</v>
      </c>
      <c r="I50" s="607">
        <f t="shared" si="34"/>
        <v>1.6492693110647182E-2</v>
      </c>
      <c r="J50" s="605">
        <f t="shared" si="35"/>
        <v>133</v>
      </c>
      <c r="K50" s="607">
        <f t="shared" si="36"/>
        <v>5.5532359081419628E-3</v>
      </c>
      <c r="L50" s="601">
        <f t="shared" si="28"/>
        <v>24160</v>
      </c>
      <c r="M50" s="751">
        <f t="shared" si="37"/>
        <v>1.008768267223382</v>
      </c>
      <c r="N50" s="600">
        <f t="shared" si="7"/>
        <v>-210</v>
      </c>
      <c r="O50" s="822">
        <v>250</v>
      </c>
      <c r="P50" s="823">
        <v>46861</v>
      </c>
      <c r="Q50" s="822">
        <v>250</v>
      </c>
      <c r="R50" s="823">
        <v>9732</v>
      </c>
      <c r="S50" s="821">
        <v>264</v>
      </c>
      <c r="T50" s="6">
        <v>128</v>
      </c>
      <c r="U50" s="1">
        <v>264</v>
      </c>
      <c r="V50" s="1">
        <f t="shared" si="29"/>
        <v>47</v>
      </c>
      <c r="W50">
        <v>264</v>
      </c>
      <c r="X50" s="747">
        <v>3</v>
      </c>
      <c r="Y50" s="748">
        <v>44</v>
      </c>
    </row>
    <row r="51" spans="1:26" outlineLevel="2">
      <c r="A51" s="540">
        <v>240</v>
      </c>
      <c r="B51" s="539" t="s">
        <v>345</v>
      </c>
      <c r="C51" s="604">
        <v>12486</v>
      </c>
      <c r="D51" s="605">
        <f t="shared" si="32"/>
        <v>6744</v>
      </c>
      <c r="E51" s="788">
        <f t="shared" si="30"/>
        <v>0.5401249399327247</v>
      </c>
      <c r="F51" s="606">
        <f>IFERROR(VLOOKUP(A51,#REF!,2,0),0)+IFERROR(VLOOKUP(A51,$Q$6:$R$130,2,0),0)+IFERROR(VLOOKUP(A51,#REF!,2,0),0)</f>
        <v>1814</v>
      </c>
      <c r="G51" s="788">
        <f t="shared" si="31"/>
        <v>0.14528271664263975</v>
      </c>
      <c r="H51" s="605">
        <f t="shared" si="33"/>
        <v>249</v>
      </c>
      <c r="I51" s="607">
        <f t="shared" si="34"/>
        <v>1.9942335415665546E-2</v>
      </c>
      <c r="J51" s="605">
        <f t="shared" si="35"/>
        <v>96</v>
      </c>
      <c r="K51" s="607">
        <f t="shared" si="36"/>
        <v>7.6886112445939455E-3</v>
      </c>
      <c r="L51" s="601">
        <f t="shared" si="28"/>
        <v>8903</v>
      </c>
      <c r="M51" s="751">
        <f t="shared" si="37"/>
        <v>0.71303860323562385</v>
      </c>
      <c r="N51" s="600">
        <f t="shared" si="7"/>
        <v>3583</v>
      </c>
      <c r="O51" s="822">
        <v>264</v>
      </c>
      <c r="P51" s="823">
        <v>2374</v>
      </c>
      <c r="Q51" s="822">
        <v>264</v>
      </c>
      <c r="R51" s="823">
        <v>6990</v>
      </c>
      <c r="S51" s="821">
        <v>266</v>
      </c>
      <c r="T51" s="6">
        <v>3222</v>
      </c>
      <c r="U51" s="749">
        <v>266</v>
      </c>
      <c r="V51" s="1">
        <f t="shared" si="29"/>
        <v>1615</v>
      </c>
      <c r="W51" s="296">
        <v>266</v>
      </c>
      <c r="X51" s="747">
        <v>329</v>
      </c>
      <c r="Y51" s="748">
        <v>1286</v>
      </c>
    </row>
    <row r="52" spans="1:26" outlineLevel="2">
      <c r="A52" s="540">
        <v>284</v>
      </c>
      <c r="B52" s="539" t="s">
        <v>346</v>
      </c>
      <c r="C52" s="604">
        <v>21345</v>
      </c>
      <c r="D52" s="605">
        <f t="shared" si="32"/>
        <v>18391</v>
      </c>
      <c r="E52" s="788">
        <f t="shared" si="30"/>
        <v>0.86160693370812835</v>
      </c>
      <c r="F52" s="606">
        <f>IFERROR(VLOOKUP(A52,#REF!,2,0),0)+IFERROR(VLOOKUP(A52,$Q$6:$R$130,2,0),0)+IFERROR(VLOOKUP(A52,#REF!,2,0),0)</f>
        <v>3163</v>
      </c>
      <c r="G52" s="788">
        <f t="shared" si="31"/>
        <v>0.14818458655422814</v>
      </c>
      <c r="H52" s="605">
        <f t="shared" si="33"/>
        <v>634</v>
      </c>
      <c r="I52" s="607">
        <f t="shared" si="34"/>
        <v>2.9702506441789647E-2</v>
      </c>
      <c r="J52" s="605">
        <f t="shared" si="35"/>
        <v>150</v>
      </c>
      <c r="K52" s="607">
        <f t="shared" si="36"/>
        <v>7.0274068868587487E-3</v>
      </c>
      <c r="L52" s="601">
        <f t="shared" si="28"/>
        <v>22338</v>
      </c>
      <c r="M52" s="751">
        <f t="shared" si="37"/>
        <v>1.0465214335910049</v>
      </c>
      <c r="N52" s="600">
        <f t="shared" si="7"/>
        <v>-993</v>
      </c>
      <c r="O52" s="822">
        <v>266</v>
      </c>
      <c r="P52" s="823">
        <v>19350</v>
      </c>
      <c r="Q52" s="822">
        <v>266</v>
      </c>
      <c r="R52" s="823">
        <v>187899</v>
      </c>
      <c r="S52" s="821">
        <v>282</v>
      </c>
      <c r="T52" s="6">
        <v>561</v>
      </c>
      <c r="U52" s="1">
        <v>282</v>
      </c>
      <c r="V52" s="1">
        <f t="shared" si="29"/>
        <v>325</v>
      </c>
      <c r="W52">
        <v>282</v>
      </c>
      <c r="X52" s="747">
        <v>78</v>
      </c>
      <c r="Y52" s="748">
        <v>247</v>
      </c>
    </row>
    <row r="53" spans="1:26" outlineLevel="2">
      <c r="A53" s="540">
        <v>306</v>
      </c>
      <c r="B53" s="539" t="s">
        <v>347</v>
      </c>
      <c r="C53" s="604">
        <v>5796</v>
      </c>
      <c r="D53" s="605">
        <f t="shared" si="32"/>
        <v>3686</v>
      </c>
      <c r="E53" s="788">
        <f t="shared" si="30"/>
        <v>0.63595583160800551</v>
      </c>
      <c r="F53" s="606">
        <f>IFERROR(VLOOKUP(A53,#REF!,2,0),0)+IFERROR(VLOOKUP(A53,$Q$6:$R$130,2,0),0)+IFERROR(VLOOKUP(A53,#REF!,2,0),0)</f>
        <v>1040</v>
      </c>
      <c r="G53" s="788">
        <f t="shared" si="31"/>
        <v>0.17943409247757075</v>
      </c>
      <c r="H53" s="605">
        <f t="shared" si="33"/>
        <v>95</v>
      </c>
      <c r="I53" s="607">
        <f t="shared" si="34"/>
        <v>1.6390614216701172E-2</v>
      </c>
      <c r="J53" s="605">
        <f t="shared" si="35"/>
        <v>34</v>
      </c>
      <c r="K53" s="607">
        <f t="shared" si="36"/>
        <v>5.866114561766736E-3</v>
      </c>
      <c r="L53" s="601">
        <f t="shared" si="28"/>
        <v>4855</v>
      </c>
      <c r="M53" s="751">
        <f t="shared" si="37"/>
        <v>0.83764665286404416</v>
      </c>
      <c r="N53" s="600">
        <f t="shared" si="7"/>
        <v>941</v>
      </c>
      <c r="O53" s="822">
        <v>282</v>
      </c>
      <c r="P53" s="823">
        <v>7640</v>
      </c>
      <c r="Q53" s="822">
        <v>282</v>
      </c>
      <c r="R53" s="823">
        <v>6808</v>
      </c>
      <c r="S53" s="821">
        <v>284</v>
      </c>
      <c r="T53" s="6">
        <v>634</v>
      </c>
      <c r="U53" s="1">
        <v>284</v>
      </c>
      <c r="V53" s="1">
        <f t="shared" si="29"/>
        <v>150</v>
      </c>
      <c r="W53">
        <v>284</v>
      </c>
      <c r="X53" s="747">
        <v>66</v>
      </c>
      <c r="Y53" s="748">
        <v>84</v>
      </c>
    </row>
    <row r="54" spans="1:26" outlineLevel="2">
      <c r="A54" s="540">
        <v>347</v>
      </c>
      <c r="B54" s="539" t="s">
        <v>348</v>
      </c>
      <c r="C54" s="604">
        <v>5575</v>
      </c>
      <c r="D54" s="605">
        <f t="shared" si="32"/>
        <v>3261</v>
      </c>
      <c r="E54" s="788">
        <f t="shared" si="30"/>
        <v>0.58493273542600899</v>
      </c>
      <c r="F54" s="606">
        <f>IFERROR(VLOOKUP(A54,#REF!,2,0),0)+IFERROR(VLOOKUP(A54,$Q$6:$R$130,2,0),0)+IFERROR(VLOOKUP(A54,#REF!,2,0),0)</f>
        <v>801</v>
      </c>
      <c r="G54" s="788">
        <f t="shared" si="31"/>
        <v>0.14367713004484306</v>
      </c>
      <c r="H54" s="605">
        <f t="shared" si="33"/>
        <v>97</v>
      </c>
      <c r="I54" s="607">
        <f t="shared" si="34"/>
        <v>1.7399103139013453E-2</v>
      </c>
      <c r="J54" s="605">
        <f t="shared" si="35"/>
        <v>36</v>
      </c>
      <c r="K54" s="607">
        <f t="shared" si="36"/>
        <v>6.4573991031390138E-3</v>
      </c>
      <c r="L54" s="601">
        <f t="shared" si="28"/>
        <v>4195</v>
      </c>
      <c r="M54" s="751">
        <f t="shared" si="37"/>
        <v>0.75246636771300446</v>
      </c>
      <c r="N54" s="600">
        <f t="shared" si="7"/>
        <v>1380</v>
      </c>
      <c r="O54" s="822">
        <v>284</v>
      </c>
      <c r="P54" s="823">
        <v>18391</v>
      </c>
      <c r="Q54" s="822">
        <v>284</v>
      </c>
      <c r="R54" s="823">
        <v>3163</v>
      </c>
      <c r="S54" s="821">
        <v>306</v>
      </c>
      <c r="T54" s="6">
        <v>95</v>
      </c>
      <c r="U54" s="1">
        <v>306</v>
      </c>
      <c r="V54" s="1">
        <f t="shared" si="29"/>
        <v>34</v>
      </c>
      <c r="W54">
        <v>306</v>
      </c>
      <c r="X54" s="747">
        <v>10</v>
      </c>
      <c r="Y54" s="748">
        <v>24</v>
      </c>
    </row>
    <row r="55" spans="1:26" outlineLevel="2">
      <c r="A55" s="540">
        <v>411</v>
      </c>
      <c r="B55" s="539" t="s">
        <v>349</v>
      </c>
      <c r="C55" s="604">
        <v>10361</v>
      </c>
      <c r="D55" s="605">
        <f t="shared" si="32"/>
        <v>7373</v>
      </c>
      <c r="E55" s="788">
        <f t="shared" si="30"/>
        <v>0.71161084837370914</v>
      </c>
      <c r="F55" s="606">
        <f>IFERROR(VLOOKUP(A55,#REF!,2,0),0)+IFERROR(VLOOKUP(A55,$Q$6:$R$130,2,0),0)+IFERROR(VLOOKUP(A55,#REF!,2,0),0)</f>
        <v>1196</v>
      </c>
      <c r="G55" s="788">
        <f t="shared" si="31"/>
        <v>0.11543287327478043</v>
      </c>
      <c r="H55" s="605">
        <f t="shared" si="33"/>
        <v>202</v>
      </c>
      <c r="I55" s="607">
        <f t="shared" si="34"/>
        <v>1.9496187626676962E-2</v>
      </c>
      <c r="J55" s="605">
        <f t="shared" si="35"/>
        <v>77</v>
      </c>
      <c r="K55" s="607">
        <f t="shared" si="36"/>
        <v>7.4317150854164658E-3</v>
      </c>
      <c r="L55" s="601">
        <f t="shared" si="28"/>
        <v>8848</v>
      </c>
      <c r="M55" s="751">
        <f t="shared" si="37"/>
        <v>0.85397162436058294</v>
      </c>
      <c r="N55" s="600">
        <f t="shared" si="7"/>
        <v>1513</v>
      </c>
      <c r="O55" s="822">
        <v>306</v>
      </c>
      <c r="P55" s="823">
        <v>3686</v>
      </c>
      <c r="Q55" s="822">
        <v>306</v>
      </c>
      <c r="R55" s="823">
        <v>1040</v>
      </c>
      <c r="S55" s="821">
        <v>308</v>
      </c>
      <c r="T55" s="6">
        <v>420</v>
      </c>
      <c r="U55" s="1">
        <v>308</v>
      </c>
      <c r="V55" s="1">
        <f t="shared" si="29"/>
        <v>482</v>
      </c>
      <c r="W55">
        <v>308</v>
      </c>
      <c r="X55" s="747">
        <v>127</v>
      </c>
      <c r="Y55" s="748">
        <v>355</v>
      </c>
    </row>
    <row r="56" spans="1:26" outlineLevel="2">
      <c r="A56" s="540">
        <v>501</v>
      </c>
      <c r="B56" s="539" t="s">
        <v>350</v>
      </c>
      <c r="C56" s="604">
        <v>3236</v>
      </c>
      <c r="D56" s="605">
        <f t="shared" si="32"/>
        <v>1751</v>
      </c>
      <c r="E56" s="788">
        <f t="shared" si="30"/>
        <v>0.5411001236093943</v>
      </c>
      <c r="F56" s="606">
        <f>IFERROR(VLOOKUP(A56,#REF!,2,0),0)+IFERROR(VLOOKUP(A56,$Q$6:$R$130,2,0),0)+IFERROR(VLOOKUP(A56,#REF!,2,0),0)</f>
        <v>283</v>
      </c>
      <c r="G56" s="788">
        <f t="shared" si="31"/>
        <v>8.745364647713226E-2</v>
      </c>
      <c r="H56" s="605">
        <f t="shared" si="33"/>
        <v>52</v>
      </c>
      <c r="I56" s="607">
        <f t="shared" si="34"/>
        <v>1.6069221260815822E-2</v>
      </c>
      <c r="J56" s="605">
        <f t="shared" si="35"/>
        <v>12</v>
      </c>
      <c r="K56" s="607">
        <f t="shared" si="36"/>
        <v>3.708281829419036E-3</v>
      </c>
      <c r="L56" s="601">
        <f t="shared" si="28"/>
        <v>2098</v>
      </c>
      <c r="M56" s="751">
        <f t="shared" si="37"/>
        <v>0.64833127317676142</v>
      </c>
      <c r="N56" s="600">
        <f t="shared" si="7"/>
        <v>1138</v>
      </c>
      <c r="O56" s="822">
        <v>308</v>
      </c>
      <c r="P56" s="823">
        <v>13864</v>
      </c>
      <c r="Q56" s="822">
        <v>308</v>
      </c>
      <c r="R56" s="823">
        <v>37194</v>
      </c>
      <c r="S56" s="821">
        <v>310</v>
      </c>
      <c r="T56" s="6">
        <v>134</v>
      </c>
      <c r="U56" s="1">
        <v>310</v>
      </c>
      <c r="V56" s="1">
        <f t="shared" si="29"/>
        <v>124</v>
      </c>
      <c r="W56">
        <v>310</v>
      </c>
      <c r="X56" s="747">
        <v>0</v>
      </c>
      <c r="Y56" s="748">
        <v>124</v>
      </c>
    </row>
    <row r="57" spans="1:26" outlineLevel="2">
      <c r="A57" s="540">
        <v>543</v>
      </c>
      <c r="B57" s="539" t="s">
        <v>351</v>
      </c>
      <c r="C57" s="604">
        <v>8431</v>
      </c>
      <c r="D57" s="605">
        <f t="shared" si="32"/>
        <v>6638</v>
      </c>
      <c r="E57" s="788">
        <f t="shared" si="30"/>
        <v>0.78733246352745823</v>
      </c>
      <c r="F57" s="606">
        <f>IFERROR(VLOOKUP(A57,#REF!,2,0),0)+IFERROR(VLOOKUP(A57,$Q$6:$R$130,2,0),0)+IFERROR(VLOOKUP(A57,#REF!,2,0),0)</f>
        <v>579</v>
      </c>
      <c r="G57" s="788">
        <f t="shared" si="31"/>
        <v>6.8675127505633968E-2</v>
      </c>
      <c r="H57" s="605">
        <f t="shared" si="33"/>
        <v>185</v>
      </c>
      <c r="I57" s="607">
        <f t="shared" si="34"/>
        <v>2.1942830032024671E-2</v>
      </c>
      <c r="J57" s="605">
        <f t="shared" si="35"/>
        <v>35</v>
      </c>
      <c r="K57" s="607">
        <f t="shared" si="36"/>
        <v>4.1513462222749374E-3</v>
      </c>
      <c r="L57" s="601">
        <f t="shared" si="28"/>
        <v>7437</v>
      </c>
      <c r="M57" s="751">
        <f t="shared" si="37"/>
        <v>0.88210176728739176</v>
      </c>
      <c r="N57" s="600">
        <f t="shared" si="7"/>
        <v>994</v>
      </c>
      <c r="O57" s="822">
        <v>310</v>
      </c>
      <c r="P57" s="823">
        <v>4677</v>
      </c>
      <c r="Q57" s="822">
        <v>310</v>
      </c>
      <c r="R57" s="823">
        <v>2588</v>
      </c>
      <c r="S57" s="821">
        <v>313</v>
      </c>
      <c r="T57" s="6">
        <v>185</v>
      </c>
      <c r="U57" s="1">
        <v>313</v>
      </c>
      <c r="V57" s="1">
        <f t="shared" si="29"/>
        <v>109</v>
      </c>
      <c r="W57">
        <v>313</v>
      </c>
      <c r="X57" s="747">
        <v>64</v>
      </c>
      <c r="Y57" s="748">
        <v>45</v>
      </c>
    </row>
    <row r="58" spans="1:26" outlineLevel="2">
      <c r="A58" s="540">
        <v>628</v>
      </c>
      <c r="B58" s="539" t="s">
        <v>352</v>
      </c>
      <c r="C58" s="604">
        <v>9409</v>
      </c>
      <c r="D58" s="605">
        <f t="shared" si="32"/>
        <v>7097</v>
      </c>
      <c r="E58" s="788">
        <f t="shared" si="30"/>
        <v>0.75427781910936342</v>
      </c>
      <c r="F58" s="606">
        <f>IFERROR(VLOOKUP(A58,#REF!,2,0),0)+IFERROR(VLOOKUP(A58,$Q$6:$R$130,2,0),0)+IFERROR(VLOOKUP(A58,#REF!,2,0),0)</f>
        <v>712</v>
      </c>
      <c r="G58" s="788">
        <f t="shared" si="31"/>
        <v>7.567222871718568E-2</v>
      </c>
      <c r="H58" s="605">
        <f t="shared" si="33"/>
        <v>210</v>
      </c>
      <c r="I58" s="607">
        <f t="shared" si="34"/>
        <v>2.2319056222765438E-2</v>
      </c>
      <c r="J58" s="605">
        <f t="shared" si="35"/>
        <v>52</v>
      </c>
      <c r="K58" s="607">
        <f t="shared" si="36"/>
        <v>5.5266234456371561E-3</v>
      </c>
      <c r="L58" s="601">
        <f t="shared" si="28"/>
        <v>8071</v>
      </c>
      <c r="M58" s="751">
        <f t="shared" si="37"/>
        <v>0.85779572749495159</v>
      </c>
      <c r="N58" s="600">
        <f t="shared" si="7"/>
        <v>1338</v>
      </c>
      <c r="O58" s="822">
        <v>313</v>
      </c>
      <c r="P58" s="823">
        <v>6777</v>
      </c>
      <c r="Q58" s="822">
        <v>313</v>
      </c>
      <c r="R58" s="823">
        <v>1585</v>
      </c>
      <c r="S58" s="821">
        <v>315</v>
      </c>
      <c r="T58" s="6">
        <v>83</v>
      </c>
      <c r="U58" s="1">
        <v>315</v>
      </c>
      <c r="V58" s="1">
        <f t="shared" si="29"/>
        <v>53</v>
      </c>
      <c r="W58">
        <v>315</v>
      </c>
      <c r="X58" s="747">
        <v>11</v>
      </c>
      <c r="Y58" s="748">
        <v>42</v>
      </c>
    </row>
    <row r="59" spans="1:26" outlineLevel="2">
      <c r="A59" s="540">
        <v>656</v>
      </c>
      <c r="B59" s="540" t="s">
        <v>353</v>
      </c>
      <c r="C59" s="604">
        <v>16081</v>
      </c>
      <c r="D59" s="605">
        <f t="shared" si="32"/>
        <v>6788</v>
      </c>
      <c r="E59" s="788">
        <f t="shared" si="30"/>
        <v>0.42211305267085381</v>
      </c>
      <c r="F59" s="606">
        <f>IFERROR(VLOOKUP(A59,#REF!,2,0),0)+IFERROR(VLOOKUP(A59,$Q$6:$R$130,2,0),0)+IFERROR(VLOOKUP(A59,#REF!,2,0),0)</f>
        <v>5009</v>
      </c>
      <c r="G59" s="788">
        <f t="shared" si="31"/>
        <v>0.31148560412909643</v>
      </c>
      <c r="H59" s="605">
        <f t="shared" si="33"/>
        <v>255</v>
      </c>
      <c r="I59" s="607">
        <f t="shared" si="34"/>
        <v>1.5857222809526769E-2</v>
      </c>
      <c r="J59" s="605">
        <f t="shared" si="35"/>
        <v>250</v>
      </c>
      <c r="K59" s="607">
        <f t="shared" si="36"/>
        <v>1.5546296872085068E-2</v>
      </c>
      <c r="L59" s="601">
        <f t="shared" si="28"/>
        <v>12302</v>
      </c>
      <c r="M59" s="751">
        <f t="shared" si="37"/>
        <v>0.7650021764815621</v>
      </c>
      <c r="N59" s="600">
        <f t="shared" si="7"/>
        <v>3779</v>
      </c>
      <c r="O59" s="822">
        <v>315</v>
      </c>
      <c r="P59" s="823">
        <v>3941</v>
      </c>
      <c r="Q59" s="822">
        <v>315</v>
      </c>
      <c r="R59" s="823">
        <v>1273</v>
      </c>
      <c r="S59" s="821">
        <v>318</v>
      </c>
      <c r="T59" s="6">
        <v>441</v>
      </c>
      <c r="U59" s="1">
        <v>318</v>
      </c>
      <c r="V59" s="1">
        <f t="shared" si="29"/>
        <v>292</v>
      </c>
      <c r="W59">
        <v>318</v>
      </c>
      <c r="X59" s="747">
        <v>99</v>
      </c>
      <c r="Y59" s="748">
        <v>193</v>
      </c>
    </row>
    <row r="60" spans="1:26" outlineLevel="1">
      <c r="A60" s="540">
        <v>761</v>
      </c>
      <c r="B60" s="539" t="s">
        <v>354</v>
      </c>
      <c r="C60" s="604">
        <v>15672</v>
      </c>
      <c r="D60" s="605">
        <f t="shared" si="32"/>
        <v>7824</v>
      </c>
      <c r="E60" s="788">
        <f t="shared" si="30"/>
        <v>0.49923430321592649</v>
      </c>
      <c r="F60" s="606">
        <f>IFERROR(VLOOKUP(A60,#REF!,2,0),0)+IFERROR(VLOOKUP(A60,$Q$6:$R$130,2,0),0)+IFERROR(VLOOKUP(A60,#REF!,2,0),0)</f>
        <v>3039</v>
      </c>
      <c r="G60" s="788">
        <f t="shared" si="31"/>
        <v>0.19391271056661563</v>
      </c>
      <c r="H60" s="605">
        <f t="shared" si="33"/>
        <v>470</v>
      </c>
      <c r="I60" s="607">
        <f t="shared" si="34"/>
        <v>2.9989790709545685E-2</v>
      </c>
      <c r="J60" s="605">
        <f t="shared" si="35"/>
        <v>115</v>
      </c>
      <c r="K60" s="607">
        <f t="shared" si="36"/>
        <v>7.3379275140377743E-3</v>
      </c>
      <c r="L60" s="601">
        <f t="shared" si="28"/>
        <v>11448</v>
      </c>
      <c r="M60" s="751">
        <f t="shared" si="37"/>
        <v>0.73047473200612556</v>
      </c>
      <c r="N60" s="600">
        <f t="shared" si="7"/>
        <v>4224</v>
      </c>
      <c r="O60" s="822">
        <v>318</v>
      </c>
      <c r="P60" s="823">
        <v>12019</v>
      </c>
      <c r="Q60" s="822">
        <v>318</v>
      </c>
      <c r="R60" s="823">
        <v>32419</v>
      </c>
      <c r="S60" s="821">
        <v>321</v>
      </c>
      <c r="T60" s="6">
        <v>97</v>
      </c>
      <c r="U60" s="1">
        <v>321</v>
      </c>
      <c r="V60" s="1">
        <f t="shared" si="29"/>
        <v>115</v>
      </c>
      <c r="W60">
        <v>321</v>
      </c>
      <c r="X60" s="747">
        <v>29</v>
      </c>
      <c r="Y60" s="748">
        <v>86</v>
      </c>
    </row>
    <row r="61" spans="1:26" outlineLevel="2">
      <c r="A61" s="540">
        <v>842</v>
      </c>
      <c r="B61" s="539" t="s">
        <v>355</v>
      </c>
      <c r="C61" s="604">
        <v>7085</v>
      </c>
      <c r="D61" s="605">
        <f t="shared" si="32"/>
        <v>5323</v>
      </c>
      <c r="E61" s="788">
        <f t="shared" si="30"/>
        <v>0.75130557515878615</v>
      </c>
      <c r="F61" s="606">
        <f>IFERROR(VLOOKUP(A61,#REF!,2,0),0)+IFERROR(VLOOKUP(A61,$Q$6:$R$130,2,0),0)+IFERROR(VLOOKUP(A61,#REF!,2,0),0)</f>
        <v>960</v>
      </c>
      <c r="G61" s="788">
        <f t="shared" si="31"/>
        <v>0.13549752999294284</v>
      </c>
      <c r="H61" s="605">
        <f t="shared" si="33"/>
        <v>105</v>
      </c>
      <c r="I61" s="607">
        <f t="shared" si="34"/>
        <v>1.4820042342978124E-2</v>
      </c>
      <c r="J61" s="605">
        <f t="shared" si="35"/>
        <v>52</v>
      </c>
      <c r="K61" s="607">
        <f t="shared" si="36"/>
        <v>7.3394495412844041E-3</v>
      </c>
      <c r="L61" s="601">
        <f t="shared" si="28"/>
        <v>6440</v>
      </c>
      <c r="M61" s="751">
        <f t="shared" si="37"/>
        <v>0.90896259703599158</v>
      </c>
      <c r="N61" s="600">
        <f t="shared" si="7"/>
        <v>645</v>
      </c>
      <c r="O61" s="822">
        <v>321</v>
      </c>
      <c r="P61" s="823">
        <v>3184</v>
      </c>
      <c r="Q61" s="822">
        <v>321</v>
      </c>
      <c r="R61" s="823">
        <v>2651</v>
      </c>
      <c r="S61" s="821">
        <v>347</v>
      </c>
      <c r="T61" s="6">
        <v>97</v>
      </c>
      <c r="U61" s="1">
        <v>347</v>
      </c>
      <c r="V61" s="1">
        <f t="shared" si="29"/>
        <v>36</v>
      </c>
      <c r="W61">
        <v>347</v>
      </c>
      <c r="X61" s="747">
        <v>11</v>
      </c>
      <c r="Y61" s="748">
        <v>25</v>
      </c>
    </row>
    <row r="62" spans="1:26" outlineLevel="2">
      <c r="A62" s="541"/>
      <c r="B62" s="541" t="s">
        <v>356</v>
      </c>
      <c r="C62" s="528">
        <f>SUM(C63:C79)</f>
        <v>251691</v>
      </c>
      <c r="D62" s="529">
        <f>SUM(D63:D79)</f>
        <v>134758</v>
      </c>
      <c r="E62" s="552">
        <f>(D62/C62)*100</f>
        <v>53.541048348967578</v>
      </c>
      <c r="F62" s="529">
        <f>SUM(F63:F79)</f>
        <v>92363</v>
      </c>
      <c r="G62" s="552">
        <f>F62/C62*100</f>
        <v>36.696981616347031</v>
      </c>
      <c r="H62" s="529">
        <f>SUM(H63:H79)</f>
        <v>4227</v>
      </c>
      <c r="I62" s="530">
        <f>H62/C62*100</f>
        <v>1.6794402660405019</v>
      </c>
      <c r="J62" s="529">
        <f>SUM(J63:J79)</f>
        <v>1894</v>
      </c>
      <c r="K62" s="530">
        <f>(J62/C62)*100</f>
        <v>0.75251002220977303</v>
      </c>
      <c r="L62" s="529">
        <f t="shared" si="28"/>
        <v>233242</v>
      </c>
      <c r="M62" s="552">
        <f>E62+G62+I62+K62</f>
        <v>92.669980253564887</v>
      </c>
      <c r="N62" s="531">
        <f t="shared" si="7"/>
        <v>18449</v>
      </c>
      <c r="O62" s="822">
        <v>347</v>
      </c>
      <c r="P62" s="823">
        <v>3261</v>
      </c>
      <c r="Q62" s="822">
        <v>347</v>
      </c>
      <c r="R62" s="823">
        <v>801</v>
      </c>
      <c r="S62" s="821">
        <v>353</v>
      </c>
      <c r="T62" s="6">
        <v>78</v>
      </c>
      <c r="U62" s="1">
        <v>353</v>
      </c>
      <c r="V62" s="1">
        <f t="shared" si="29"/>
        <v>77</v>
      </c>
      <c r="W62">
        <v>353</v>
      </c>
      <c r="X62" s="747">
        <v>23</v>
      </c>
      <c r="Y62" s="748">
        <v>54</v>
      </c>
      <c r="Z62" s="1093"/>
    </row>
    <row r="63" spans="1:26" outlineLevel="2">
      <c r="A63" s="540">
        <v>38</v>
      </c>
      <c r="B63" s="539" t="s">
        <v>357</v>
      </c>
      <c r="C63" s="604">
        <v>11783</v>
      </c>
      <c r="D63" s="605">
        <f t="shared" ref="D63:D79" si="38">VLOOKUP(A63,$O$6:$P$130,2,0)</f>
        <v>8522</v>
      </c>
      <c r="E63" s="788">
        <f t="shared" si="30"/>
        <v>0.7232453534753458</v>
      </c>
      <c r="F63" s="606">
        <f>IFERROR(VLOOKUP(A63,#REF!,2,0),0)+IFERROR(VLOOKUP(A63,$Q$6:$R$130,2,0),0)+IFERROR(VLOOKUP(A63,#REF!,2,0),0)</f>
        <v>1170</v>
      </c>
      <c r="G63" s="788">
        <f t="shared" si="31"/>
        <v>9.9295595349231949E-2</v>
      </c>
      <c r="H63" s="605">
        <f t="shared" ref="H63:H79" si="39">IFERROR(VLOOKUP(A63,$S$5:$T$129,2,0),0)</f>
        <v>144</v>
      </c>
      <c r="I63" s="607">
        <f t="shared" ref="I63:I79" si="40">(H63/C63)</f>
        <v>1.2220996350674701E-2</v>
      </c>
      <c r="J63" s="605">
        <f t="shared" ref="J63:J79" si="41">IFERROR(VLOOKUP(A63,$U$5:$W$129,2,0),0)</f>
        <v>38</v>
      </c>
      <c r="K63" s="607">
        <f t="shared" ref="K63:K79" si="42">(J63/C63)</f>
        <v>3.2249851480947128E-3</v>
      </c>
      <c r="L63" s="601">
        <f t="shared" si="28"/>
        <v>9874</v>
      </c>
      <c r="M63" s="751">
        <f t="shared" ref="M63:M79" si="43">L63/C63</f>
        <v>0.83798693032334715</v>
      </c>
      <c r="N63" s="600">
        <f t="shared" si="7"/>
        <v>1909</v>
      </c>
      <c r="O63" s="822">
        <v>353</v>
      </c>
      <c r="P63" s="823">
        <v>2667</v>
      </c>
      <c r="Q63" s="822">
        <v>353</v>
      </c>
      <c r="R63" s="823">
        <v>1115</v>
      </c>
      <c r="S63" s="821">
        <v>360</v>
      </c>
      <c r="T63" s="6">
        <v>3215</v>
      </c>
      <c r="U63" s="1">
        <v>360</v>
      </c>
      <c r="V63" s="1">
        <f t="shared" si="29"/>
        <v>2463</v>
      </c>
      <c r="W63">
        <v>360</v>
      </c>
      <c r="X63" s="747">
        <v>0</v>
      </c>
      <c r="Y63" s="748">
        <v>2463</v>
      </c>
    </row>
    <row r="64" spans="1:26" outlineLevel="2">
      <c r="A64" s="540">
        <v>86</v>
      </c>
      <c r="B64" s="539" t="s">
        <v>358</v>
      </c>
      <c r="C64" s="604">
        <v>6235</v>
      </c>
      <c r="D64" s="605">
        <f t="shared" si="38"/>
        <v>2724</v>
      </c>
      <c r="E64" s="788">
        <f t="shared" si="30"/>
        <v>0.43688853247794707</v>
      </c>
      <c r="F64" s="606">
        <f>IFERROR(VLOOKUP(A64,#REF!,2,0),0)+IFERROR(VLOOKUP(A64,$Q$6:$R$130,2,0),0)+IFERROR(VLOOKUP(A64,#REF!,2,0),0)</f>
        <v>1162</v>
      </c>
      <c r="G64" s="788">
        <f t="shared" si="31"/>
        <v>0.1863672814755413</v>
      </c>
      <c r="H64" s="605">
        <f t="shared" si="39"/>
        <v>88</v>
      </c>
      <c r="I64" s="607">
        <f t="shared" si="40"/>
        <v>1.4113873295910184E-2</v>
      </c>
      <c r="J64" s="605">
        <f t="shared" si="41"/>
        <v>34</v>
      </c>
      <c r="K64" s="607">
        <f t="shared" si="42"/>
        <v>5.4530874097834803E-3</v>
      </c>
      <c r="L64" s="601">
        <f t="shared" si="28"/>
        <v>4008</v>
      </c>
      <c r="M64" s="751">
        <f t="shared" si="43"/>
        <v>0.64282277465918203</v>
      </c>
      <c r="N64" s="600">
        <f t="shared" si="7"/>
        <v>2227</v>
      </c>
      <c r="O64" s="822">
        <v>360</v>
      </c>
      <c r="P64" s="823">
        <v>45966</v>
      </c>
      <c r="Q64" s="822">
        <v>360</v>
      </c>
      <c r="R64" s="823">
        <v>262551</v>
      </c>
      <c r="S64" s="821">
        <v>361</v>
      </c>
      <c r="T64" s="6">
        <v>513</v>
      </c>
      <c r="U64" s="1">
        <v>361</v>
      </c>
      <c r="V64" s="1">
        <f t="shared" si="29"/>
        <v>80</v>
      </c>
      <c r="W64">
        <v>361</v>
      </c>
      <c r="X64" s="747">
        <v>28</v>
      </c>
      <c r="Y64" s="748">
        <v>52</v>
      </c>
    </row>
    <row r="65" spans="1:26" outlineLevel="2">
      <c r="A65" s="540">
        <v>107</v>
      </c>
      <c r="B65" s="539" t="s">
        <v>359</v>
      </c>
      <c r="C65" s="604">
        <v>8311</v>
      </c>
      <c r="D65" s="605">
        <f t="shared" si="38"/>
        <v>5793</v>
      </c>
      <c r="E65" s="788">
        <f t="shared" si="30"/>
        <v>0.69702803513415956</v>
      </c>
      <c r="F65" s="606">
        <f>IFERROR(VLOOKUP(A65,#REF!,2,0),0)+IFERROR(VLOOKUP(A65,$Q$6:$R$130,2,0),0)+IFERROR(VLOOKUP(A65,#REF!,2,0),0)</f>
        <v>822</v>
      </c>
      <c r="G65" s="788">
        <f t="shared" si="31"/>
        <v>9.8905065575742995E-2</v>
      </c>
      <c r="H65" s="605">
        <f t="shared" si="39"/>
        <v>175</v>
      </c>
      <c r="I65" s="607">
        <f t="shared" si="40"/>
        <v>2.1056431235711708E-2</v>
      </c>
      <c r="J65" s="605">
        <f t="shared" si="41"/>
        <v>37</v>
      </c>
      <c r="K65" s="607">
        <f t="shared" si="42"/>
        <v>4.4519311755504753E-3</v>
      </c>
      <c r="L65" s="601">
        <f t="shared" si="28"/>
        <v>6827</v>
      </c>
      <c r="M65" s="751">
        <f t="shared" si="43"/>
        <v>0.82144146312116473</v>
      </c>
      <c r="N65" s="600">
        <f t="shared" si="7"/>
        <v>1484</v>
      </c>
      <c r="O65" s="822">
        <v>361</v>
      </c>
      <c r="P65" s="823">
        <v>17553</v>
      </c>
      <c r="Q65" s="822">
        <v>361</v>
      </c>
      <c r="R65" s="823">
        <v>2546</v>
      </c>
      <c r="S65" s="821">
        <v>364</v>
      </c>
      <c r="T65" s="6">
        <v>296</v>
      </c>
      <c r="U65" s="1">
        <v>364</v>
      </c>
      <c r="V65" s="1">
        <f t="shared" si="29"/>
        <v>115</v>
      </c>
      <c r="W65">
        <v>364</v>
      </c>
      <c r="X65" s="747">
        <v>60</v>
      </c>
      <c r="Y65" s="748">
        <v>55</v>
      </c>
    </row>
    <row r="66" spans="1:26" outlineLevel="2">
      <c r="A66" s="540">
        <v>134</v>
      </c>
      <c r="B66" s="539" t="s">
        <v>360</v>
      </c>
      <c r="C66" s="604">
        <v>9494</v>
      </c>
      <c r="D66" s="605">
        <f t="shared" si="38"/>
        <v>6312</v>
      </c>
      <c r="E66" s="788">
        <f t="shared" si="30"/>
        <v>0.66484095218032446</v>
      </c>
      <c r="F66" s="606">
        <f>IFERROR(VLOOKUP(A66,#REF!,2,0),0)+IFERROR(VLOOKUP(A66,$Q$6:$R$130,2,0),0)+IFERROR(VLOOKUP(A66,#REF!,2,0),0)</f>
        <v>523</v>
      </c>
      <c r="G66" s="788">
        <f t="shared" si="31"/>
        <v>5.5087423635980619E-2</v>
      </c>
      <c r="H66" s="605">
        <f t="shared" si="39"/>
        <v>135</v>
      </c>
      <c r="I66" s="607">
        <f t="shared" si="40"/>
        <v>1.4219507057088687E-2</v>
      </c>
      <c r="J66" s="605">
        <f t="shared" si="41"/>
        <v>15</v>
      </c>
      <c r="K66" s="607">
        <f t="shared" si="42"/>
        <v>1.5799452285654098E-3</v>
      </c>
      <c r="L66" s="601">
        <f t="shared" si="28"/>
        <v>6985</v>
      </c>
      <c r="M66" s="751">
        <f t="shared" si="43"/>
        <v>0.73572782810195914</v>
      </c>
      <c r="N66" s="600">
        <f t="shared" si="7"/>
        <v>2509</v>
      </c>
      <c r="O66" s="822">
        <v>364</v>
      </c>
      <c r="P66" s="823">
        <v>9390</v>
      </c>
      <c r="Q66" s="822">
        <v>364</v>
      </c>
      <c r="R66" s="823">
        <v>3822</v>
      </c>
      <c r="S66" s="821">
        <v>368</v>
      </c>
      <c r="T66" s="6">
        <v>348</v>
      </c>
      <c r="U66" s="1">
        <v>368</v>
      </c>
      <c r="V66" s="1">
        <f t="shared" si="29"/>
        <v>97</v>
      </c>
      <c r="W66">
        <v>368</v>
      </c>
      <c r="X66" s="747">
        <v>37</v>
      </c>
      <c r="Y66" s="748">
        <v>60</v>
      </c>
    </row>
    <row r="67" spans="1:26" outlineLevel="2">
      <c r="A67" s="540">
        <v>150</v>
      </c>
      <c r="B67" s="540" t="s">
        <v>361</v>
      </c>
      <c r="C67" s="604">
        <v>4108</v>
      </c>
      <c r="D67" s="605">
        <f t="shared" si="38"/>
        <v>1551</v>
      </c>
      <c r="E67" s="788">
        <f t="shared" si="30"/>
        <v>0.37755598831548198</v>
      </c>
      <c r="F67" s="606">
        <f>IFERROR(VLOOKUP(A67,#REF!,2,0),0)+IFERROR(VLOOKUP(A67,$Q$6:$R$130,2,0),0)+IFERROR(VLOOKUP(A67,#REF!,2,0),0)</f>
        <v>1221</v>
      </c>
      <c r="G67" s="788">
        <f t="shared" si="31"/>
        <v>0.29722492697176239</v>
      </c>
      <c r="H67" s="605">
        <f t="shared" si="39"/>
        <v>131</v>
      </c>
      <c r="I67" s="607">
        <f t="shared" si="40"/>
        <v>3.1888997078870496E-2</v>
      </c>
      <c r="J67" s="605">
        <f t="shared" si="41"/>
        <v>31</v>
      </c>
      <c r="K67" s="607">
        <f t="shared" si="42"/>
        <v>7.5462512171372929E-3</v>
      </c>
      <c r="L67" s="601">
        <f t="shared" si="28"/>
        <v>2934</v>
      </c>
      <c r="M67" s="751">
        <f t="shared" si="43"/>
        <v>0.71421616358325224</v>
      </c>
      <c r="N67" s="600">
        <f t="shared" si="7"/>
        <v>1174</v>
      </c>
      <c r="O67" s="822">
        <v>368</v>
      </c>
      <c r="P67" s="823">
        <v>6369</v>
      </c>
      <c r="Q67" s="822">
        <v>368</v>
      </c>
      <c r="R67" s="823">
        <v>3757</v>
      </c>
      <c r="S67" s="821">
        <v>376</v>
      </c>
      <c r="T67" s="6">
        <v>693</v>
      </c>
      <c r="U67" s="1">
        <v>376</v>
      </c>
      <c r="V67" s="1">
        <f t="shared" si="29"/>
        <v>356</v>
      </c>
      <c r="W67">
        <v>376</v>
      </c>
      <c r="X67" s="747">
        <v>109</v>
      </c>
      <c r="Y67" s="748">
        <v>247</v>
      </c>
    </row>
    <row r="68" spans="1:26" outlineLevel="2">
      <c r="A68" s="540">
        <v>237</v>
      </c>
      <c r="B68" s="540" t="s">
        <v>362</v>
      </c>
      <c r="C68" s="604">
        <v>19839</v>
      </c>
      <c r="D68" s="605">
        <f t="shared" si="38"/>
        <v>6575</v>
      </c>
      <c r="E68" s="788">
        <f t="shared" si="30"/>
        <v>0.33141791420938554</v>
      </c>
      <c r="F68" s="606">
        <f>IFERROR(VLOOKUP(A68,#REF!,2,0),0)+IFERROR(VLOOKUP(A68,$Q$6:$R$130,2,0),0)+IFERROR(VLOOKUP(A68,#REF!,2,0),0)</f>
        <v>15013</v>
      </c>
      <c r="G68" s="788">
        <f t="shared" si="31"/>
        <v>0.75674177125863196</v>
      </c>
      <c r="H68" s="605">
        <f t="shared" si="39"/>
        <v>222</v>
      </c>
      <c r="I68" s="607">
        <f t="shared" si="40"/>
        <v>1.1190080145168608E-2</v>
      </c>
      <c r="J68" s="605">
        <f t="shared" si="41"/>
        <v>75</v>
      </c>
      <c r="K68" s="607">
        <f t="shared" si="42"/>
        <v>3.7804324814758807E-3</v>
      </c>
      <c r="L68" s="601">
        <f t="shared" si="28"/>
        <v>21885</v>
      </c>
      <c r="M68" s="751">
        <f t="shared" si="43"/>
        <v>1.103130198094662</v>
      </c>
      <c r="N68" s="600">
        <f t="shared" si="7"/>
        <v>-2046</v>
      </c>
      <c r="O68" s="822">
        <v>376</v>
      </c>
      <c r="P68" s="823">
        <v>12594</v>
      </c>
      <c r="Q68" s="822">
        <v>376</v>
      </c>
      <c r="R68" s="823">
        <v>63056</v>
      </c>
      <c r="S68" s="821">
        <v>380</v>
      </c>
      <c r="T68" s="6">
        <v>350</v>
      </c>
      <c r="U68" s="1">
        <v>380</v>
      </c>
      <c r="V68" s="1">
        <f t="shared" si="29"/>
        <v>1050</v>
      </c>
      <c r="W68">
        <v>380</v>
      </c>
      <c r="X68" s="747">
        <v>95</v>
      </c>
      <c r="Y68" s="748">
        <v>955</v>
      </c>
    </row>
    <row r="69" spans="1:26" outlineLevel="2">
      <c r="A69" s="540">
        <v>264</v>
      </c>
      <c r="B69" s="540" t="s">
        <v>363</v>
      </c>
      <c r="C69" s="604">
        <v>11767</v>
      </c>
      <c r="D69" s="605">
        <f t="shared" si="38"/>
        <v>2374</v>
      </c>
      <c r="E69" s="788">
        <f t="shared" si="30"/>
        <v>0.2017506586215688</v>
      </c>
      <c r="F69" s="606">
        <f>IFERROR(VLOOKUP(A69,#REF!,2,0),0)+IFERROR(VLOOKUP(A69,$Q$6:$R$130,2,0),0)+IFERROR(VLOOKUP(A69,#REF!,2,0),0)</f>
        <v>6990</v>
      </c>
      <c r="G69" s="788">
        <f t="shared" si="31"/>
        <v>0.59403416333814907</v>
      </c>
      <c r="H69" s="605">
        <f t="shared" si="39"/>
        <v>128</v>
      </c>
      <c r="I69" s="607">
        <f t="shared" si="40"/>
        <v>1.0877878813631342E-2</v>
      </c>
      <c r="J69" s="605">
        <f t="shared" si="41"/>
        <v>47</v>
      </c>
      <c r="K69" s="607">
        <f t="shared" si="42"/>
        <v>3.9942211268802581E-3</v>
      </c>
      <c r="L69" s="601">
        <f t="shared" ref="L69:L100" si="44">D69+F69+H69+J69</f>
        <v>9539</v>
      </c>
      <c r="M69" s="751">
        <f t="shared" si="43"/>
        <v>0.81065692190022942</v>
      </c>
      <c r="N69" s="600">
        <f t="shared" ref="N69:N132" si="45">C69-L69</f>
        <v>2228</v>
      </c>
      <c r="O69" s="822">
        <v>380</v>
      </c>
      <c r="P69" s="823">
        <v>10036</v>
      </c>
      <c r="Q69" s="822">
        <v>380</v>
      </c>
      <c r="R69" s="823">
        <v>42408</v>
      </c>
      <c r="S69" s="821">
        <v>390</v>
      </c>
      <c r="T69" s="6">
        <v>99</v>
      </c>
      <c r="U69" s="1">
        <v>390</v>
      </c>
      <c r="V69" s="1">
        <f t="shared" ref="V69:V100" si="46">X69+Y69</f>
        <v>52</v>
      </c>
      <c r="W69">
        <v>390</v>
      </c>
      <c r="X69" s="747">
        <v>12</v>
      </c>
      <c r="Y69" s="748">
        <v>40</v>
      </c>
    </row>
    <row r="70" spans="1:26" outlineLevel="2">
      <c r="A70" s="540">
        <v>310</v>
      </c>
      <c r="B70" s="543" t="s">
        <v>364</v>
      </c>
      <c r="C70" s="604">
        <v>10117</v>
      </c>
      <c r="D70" s="605">
        <f t="shared" si="38"/>
        <v>4677</v>
      </c>
      <c r="E70" s="788">
        <f t="shared" ref="E70:E101" si="47">(D70/C70)</f>
        <v>0.46229119304141542</v>
      </c>
      <c r="F70" s="606">
        <f>IFERROR(VLOOKUP(A70,#REF!,2,0),0)+IFERROR(VLOOKUP(A70,$Q$6:$R$130,2,0),0)+IFERROR(VLOOKUP(A70,#REF!,2,0),0)</f>
        <v>2588</v>
      </c>
      <c r="G70" s="788">
        <f t="shared" ref="G70:G101" si="48">(F70/C70)</f>
        <v>0.25580705742809134</v>
      </c>
      <c r="H70" s="605">
        <f t="shared" si="39"/>
        <v>134</v>
      </c>
      <c r="I70" s="607">
        <f t="shared" si="40"/>
        <v>1.3245033112582781E-2</v>
      </c>
      <c r="J70" s="605">
        <f t="shared" si="41"/>
        <v>124</v>
      </c>
      <c r="K70" s="607">
        <f t="shared" si="42"/>
        <v>1.2256597805673619E-2</v>
      </c>
      <c r="L70" s="601">
        <f t="shared" si="44"/>
        <v>7523</v>
      </c>
      <c r="M70" s="751">
        <f t="shared" si="43"/>
        <v>0.74359988138776312</v>
      </c>
      <c r="N70" s="600">
        <f t="shared" si="45"/>
        <v>2594</v>
      </c>
      <c r="O70" s="822">
        <v>390</v>
      </c>
      <c r="P70" s="823">
        <v>4329</v>
      </c>
      <c r="Q70" s="822">
        <v>390</v>
      </c>
      <c r="R70" s="823">
        <v>3614</v>
      </c>
      <c r="S70" s="821">
        <v>400</v>
      </c>
      <c r="T70" s="6">
        <v>249</v>
      </c>
      <c r="U70" s="1">
        <v>400</v>
      </c>
      <c r="V70" s="1">
        <f t="shared" si="46"/>
        <v>120</v>
      </c>
      <c r="W70">
        <v>400</v>
      </c>
      <c r="X70" s="747">
        <v>49</v>
      </c>
      <c r="Y70" s="748">
        <v>71</v>
      </c>
    </row>
    <row r="71" spans="1:26" outlineLevel="2">
      <c r="A71" s="540">
        <v>315</v>
      </c>
      <c r="B71" s="539" t="s">
        <v>365</v>
      </c>
      <c r="C71" s="604">
        <v>6797</v>
      </c>
      <c r="D71" s="605">
        <f t="shared" si="38"/>
        <v>3941</v>
      </c>
      <c r="E71" s="788">
        <f t="shared" si="47"/>
        <v>0.57981462409886719</v>
      </c>
      <c r="F71" s="606">
        <f>IFERROR(VLOOKUP(A71,#REF!,2,0),0)+IFERROR(VLOOKUP(A71,$Q$6:$R$130,2,0),0)+IFERROR(VLOOKUP(A71,#REF!,2,0),0)</f>
        <v>1273</v>
      </c>
      <c r="G71" s="788">
        <f t="shared" si="48"/>
        <v>0.18728850963660437</v>
      </c>
      <c r="H71" s="605">
        <f t="shared" si="39"/>
        <v>83</v>
      </c>
      <c r="I71" s="607">
        <f t="shared" si="40"/>
        <v>1.2211269677799029E-2</v>
      </c>
      <c r="J71" s="605">
        <f t="shared" si="41"/>
        <v>53</v>
      </c>
      <c r="K71" s="607">
        <f t="shared" si="42"/>
        <v>7.7975577460644404E-3</v>
      </c>
      <c r="L71" s="601">
        <f t="shared" si="44"/>
        <v>5350</v>
      </c>
      <c r="M71" s="751">
        <f t="shared" si="43"/>
        <v>0.78711196115933502</v>
      </c>
      <c r="N71" s="600">
        <f t="shared" si="45"/>
        <v>1447</v>
      </c>
      <c r="O71" s="822">
        <v>400</v>
      </c>
      <c r="P71" s="823">
        <v>8964</v>
      </c>
      <c r="Q71" s="822">
        <v>400</v>
      </c>
      <c r="R71" s="823">
        <v>11860</v>
      </c>
      <c r="S71" s="821">
        <v>411</v>
      </c>
      <c r="T71" s="6">
        <v>202</v>
      </c>
      <c r="U71" s="1">
        <v>411</v>
      </c>
      <c r="V71" s="1">
        <f t="shared" si="46"/>
        <v>77</v>
      </c>
      <c r="W71">
        <v>411</v>
      </c>
      <c r="X71" s="747">
        <v>15</v>
      </c>
      <c r="Y71" s="748">
        <v>62</v>
      </c>
    </row>
    <row r="72" spans="1:26" outlineLevel="2">
      <c r="A72" s="540">
        <v>361</v>
      </c>
      <c r="B72" s="539" t="s">
        <v>366</v>
      </c>
      <c r="C72" s="604">
        <v>28142</v>
      </c>
      <c r="D72" s="605">
        <f t="shared" si="38"/>
        <v>17553</v>
      </c>
      <c r="E72" s="788">
        <f t="shared" si="47"/>
        <v>0.62372965674081449</v>
      </c>
      <c r="F72" s="606">
        <f>IFERROR(VLOOKUP(A72,#REF!,2,0),0)+IFERROR(VLOOKUP(A72,$Q$6:$R$130,2,0),0)+IFERROR(VLOOKUP(A72,#REF!,2,0),0)</f>
        <v>2546</v>
      </c>
      <c r="G72" s="788">
        <f t="shared" si="48"/>
        <v>9.046976050031981E-2</v>
      </c>
      <c r="H72" s="605">
        <f t="shared" si="39"/>
        <v>513</v>
      </c>
      <c r="I72" s="607">
        <f t="shared" si="40"/>
        <v>1.8228981593348022E-2</v>
      </c>
      <c r="J72" s="605">
        <f t="shared" si="41"/>
        <v>80</v>
      </c>
      <c r="K72" s="607">
        <f t="shared" si="42"/>
        <v>2.8427261744012507E-3</v>
      </c>
      <c r="L72" s="601">
        <f t="shared" si="44"/>
        <v>20692</v>
      </c>
      <c r="M72" s="751">
        <f t="shared" si="43"/>
        <v>0.73527112500888347</v>
      </c>
      <c r="N72" s="600">
        <f t="shared" si="45"/>
        <v>7450</v>
      </c>
      <c r="O72" s="822">
        <v>411</v>
      </c>
      <c r="P72" s="823">
        <v>7373</v>
      </c>
      <c r="Q72" s="822">
        <v>411</v>
      </c>
      <c r="R72" s="823">
        <v>1196</v>
      </c>
      <c r="S72" s="821">
        <v>425</v>
      </c>
      <c r="T72" s="6">
        <v>167</v>
      </c>
      <c r="U72" s="1">
        <v>425</v>
      </c>
      <c r="V72" s="1">
        <f t="shared" si="46"/>
        <v>69</v>
      </c>
      <c r="W72">
        <v>425</v>
      </c>
      <c r="X72" s="747">
        <v>31</v>
      </c>
      <c r="Y72" s="748">
        <v>38</v>
      </c>
    </row>
    <row r="73" spans="1:26" outlineLevel="2">
      <c r="A73" s="540">
        <v>647</v>
      </c>
      <c r="B73" s="540" t="s">
        <v>367</v>
      </c>
      <c r="C73" s="604">
        <v>7478</v>
      </c>
      <c r="D73" s="605">
        <f t="shared" si="38"/>
        <v>4326</v>
      </c>
      <c r="E73" s="788">
        <f t="shared" si="47"/>
        <v>0.57849692431131317</v>
      </c>
      <c r="F73" s="606">
        <f>IFERROR(VLOOKUP(A73,#REF!,2,0),0)+IFERROR(VLOOKUP(A73,$Q$6:$R$130,2,0),0)+IFERROR(VLOOKUP(A73,#REF!,2,0),0)</f>
        <v>1431</v>
      </c>
      <c r="G73" s="788">
        <f t="shared" si="48"/>
        <v>0.19136132655790319</v>
      </c>
      <c r="H73" s="605">
        <f t="shared" si="39"/>
        <v>135</v>
      </c>
      <c r="I73" s="607">
        <f t="shared" si="40"/>
        <v>1.8052955335651245E-2</v>
      </c>
      <c r="J73" s="605">
        <f t="shared" si="41"/>
        <v>33</v>
      </c>
      <c r="K73" s="607">
        <f t="shared" si="42"/>
        <v>4.4129446376036377E-3</v>
      </c>
      <c r="L73" s="601">
        <f t="shared" si="44"/>
        <v>5925</v>
      </c>
      <c r="M73" s="751">
        <f t="shared" si="43"/>
        <v>0.79232415084247121</v>
      </c>
      <c r="N73" s="600">
        <f t="shared" si="45"/>
        <v>1553</v>
      </c>
      <c r="O73" s="822">
        <v>425</v>
      </c>
      <c r="P73" s="823">
        <v>5715</v>
      </c>
      <c r="Q73" s="822">
        <v>425</v>
      </c>
      <c r="R73" s="823">
        <v>2247</v>
      </c>
      <c r="S73" s="821">
        <v>440</v>
      </c>
      <c r="T73" s="6">
        <v>902</v>
      </c>
      <c r="U73" s="1">
        <v>440</v>
      </c>
      <c r="V73" s="1">
        <f t="shared" si="46"/>
        <v>510</v>
      </c>
      <c r="W73">
        <v>440</v>
      </c>
      <c r="X73" s="747">
        <v>160</v>
      </c>
      <c r="Y73" s="748">
        <v>350</v>
      </c>
    </row>
    <row r="74" spans="1:26" outlineLevel="2">
      <c r="A74" s="540">
        <v>658</v>
      </c>
      <c r="B74" s="543" t="s">
        <v>368</v>
      </c>
      <c r="C74" s="604">
        <v>3796</v>
      </c>
      <c r="D74" s="605">
        <f t="shared" si="38"/>
        <v>1835</v>
      </c>
      <c r="E74" s="788">
        <f t="shared" si="47"/>
        <v>0.48340358271865119</v>
      </c>
      <c r="F74" s="606">
        <f>IFERROR(VLOOKUP(A74,#REF!,2,0),0)+IFERROR(VLOOKUP(A74,$Q$6:$R$130,2,0),0)+IFERROR(VLOOKUP(A74,#REF!,2,0),0)</f>
        <v>1153</v>
      </c>
      <c r="G74" s="788">
        <f t="shared" si="48"/>
        <v>0.30374077976817704</v>
      </c>
      <c r="H74" s="605">
        <f t="shared" si="39"/>
        <v>101</v>
      </c>
      <c r="I74" s="607">
        <f t="shared" si="40"/>
        <v>2.6606954689146471E-2</v>
      </c>
      <c r="J74" s="605">
        <f t="shared" si="41"/>
        <v>31</v>
      </c>
      <c r="K74" s="607">
        <f t="shared" si="42"/>
        <v>8.1664910432033711E-3</v>
      </c>
      <c r="L74" s="601">
        <f t="shared" si="44"/>
        <v>3120</v>
      </c>
      <c r="M74" s="751">
        <f t="shared" si="43"/>
        <v>0.82191780821917804</v>
      </c>
      <c r="N74" s="600">
        <f t="shared" si="45"/>
        <v>676</v>
      </c>
      <c r="O74" s="822">
        <v>440</v>
      </c>
      <c r="P74" s="823">
        <v>18605</v>
      </c>
      <c r="Q74" s="822">
        <v>440</v>
      </c>
      <c r="R74" s="823">
        <v>45674</v>
      </c>
      <c r="S74" s="821">
        <v>467</v>
      </c>
      <c r="T74" s="6">
        <v>99</v>
      </c>
      <c r="U74" s="1">
        <v>467</v>
      </c>
      <c r="V74" s="1">
        <f t="shared" si="46"/>
        <v>57</v>
      </c>
      <c r="W74">
        <v>467</v>
      </c>
      <c r="X74" s="747">
        <v>14</v>
      </c>
      <c r="Y74" s="748">
        <v>43</v>
      </c>
    </row>
    <row r="75" spans="1:26" outlineLevel="2">
      <c r="A75" s="540">
        <v>664</v>
      </c>
      <c r="B75" s="540" t="s">
        <v>369</v>
      </c>
      <c r="C75" s="604">
        <v>22983</v>
      </c>
      <c r="D75" s="605">
        <f t="shared" si="38"/>
        <v>9123</v>
      </c>
      <c r="E75" s="788">
        <f t="shared" si="47"/>
        <v>0.39694556846364704</v>
      </c>
      <c r="F75" s="606">
        <f>IFERROR(VLOOKUP(A75,#REF!,2,0),0)+IFERROR(VLOOKUP(A75,$Q$6:$R$130,2,0),0)+IFERROR(VLOOKUP(A75,#REF!,2,0),0)</f>
        <v>15139</v>
      </c>
      <c r="G75" s="788">
        <f t="shared" si="48"/>
        <v>0.65870425967019097</v>
      </c>
      <c r="H75" s="605">
        <f t="shared" si="39"/>
        <v>397</v>
      </c>
      <c r="I75" s="607">
        <f t="shared" si="40"/>
        <v>1.7273637036070138E-2</v>
      </c>
      <c r="J75" s="605">
        <f t="shared" si="41"/>
        <v>478</v>
      </c>
      <c r="K75" s="607">
        <f t="shared" si="42"/>
        <v>2.0797981116477397E-2</v>
      </c>
      <c r="L75" s="601">
        <f t="shared" si="44"/>
        <v>25137</v>
      </c>
      <c r="M75" s="751">
        <f t="shared" si="43"/>
        <v>1.0937214462863856</v>
      </c>
      <c r="N75" s="600">
        <f t="shared" si="45"/>
        <v>-2154</v>
      </c>
      <c r="O75" s="822">
        <v>467</v>
      </c>
      <c r="P75" s="823">
        <v>4401</v>
      </c>
      <c r="Q75" s="822">
        <v>467</v>
      </c>
      <c r="R75" s="823">
        <v>939</v>
      </c>
      <c r="S75" s="821">
        <v>475</v>
      </c>
      <c r="T75" s="6">
        <v>79</v>
      </c>
      <c r="U75" s="1">
        <v>475</v>
      </c>
      <c r="V75" s="1">
        <f t="shared" si="46"/>
        <v>17</v>
      </c>
      <c r="W75">
        <v>475</v>
      </c>
      <c r="X75" s="747">
        <v>0</v>
      </c>
      <c r="Y75" s="748">
        <v>17</v>
      </c>
    </row>
    <row r="76" spans="1:26" outlineLevel="2">
      <c r="A76" s="540">
        <v>686</v>
      </c>
      <c r="B76" s="542" t="s">
        <v>370</v>
      </c>
      <c r="C76" s="604">
        <v>38066</v>
      </c>
      <c r="D76" s="605">
        <f t="shared" si="38"/>
        <v>16042</v>
      </c>
      <c r="E76" s="788">
        <f t="shared" si="47"/>
        <v>0.4214259444123365</v>
      </c>
      <c r="F76" s="606">
        <f>IFERROR(VLOOKUP(A76,#REF!,2,0),0)+IFERROR(VLOOKUP(A76,$Q$6:$R$130,2,0),0)+IFERROR(VLOOKUP(A76,#REF!,2,0),0)</f>
        <v>22254</v>
      </c>
      <c r="G76" s="788">
        <f t="shared" si="48"/>
        <v>0.58461619292807232</v>
      </c>
      <c r="H76" s="605">
        <f t="shared" si="39"/>
        <v>616</v>
      </c>
      <c r="I76" s="607">
        <f t="shared" si="40"/>
        <v>1.6182420007355647E-2</v>
      </c>
      <c r="J76" s="605">
        <f t="shared" si="41"/>
        <v>159</v>
      </c>
      <c r="K76" s="607">
        <f t="shared" si="42"/>
        <v>4.1769558135869283E-3</v>
      </c>
      <c r="L76" s="601">
        <f t="shared" si="44"/>
        <v>39071</v>
      </c>
      <c r="M76" s="751">
        <f t="shared" si="43"/>
        <v>1.0264015131613513</v>
      </c>
      <c r="N76" s="600">
        <f t="shared" si="45"/>
        <v>-1005</v>
      </c>
      <c r="O76" s="822">
        <v>475</v>
      </c>
      <c r="P76" s="823">
        <v>4720</v>
      </c>
      <c r="Q76" s="822">
        <v>475</v>
      </c>
      <c r="R76" s="823">
        <v>295</v>
      </c>
      <c r="S76" s="821">
        <v>480</v>
      </c>
      <c r="T76" s="6">
        <v>282</v>
      </c>
      <c r="U76" s="1">
        <v>480</v>
      </c>
      <c r="V76" s="1">
        <f t="shared" si="46"/>
        <v>189</v>
      </c>
      <c r="W76">
        <v>480</v>
      </c>
      <c r="X76" s="747">
        <v>71</v>
      </c>
      <c r="Y76" s="748">
        <v>118</v>
      </c>
    </row>
    <row r="77" spans="1:26" outlineLevel="2">
      <c r="A77" s="540">
        <v>819</v>
      </c>
      <c r="B77" s="539" t="s">
        <v>371</v>
      </c>
      <c r="C77" s="604">
        <v>5134</v>
      </c>
      <c r="D77" s="605">
        <f t="shared" si="38"/>
        <v>3836</v>
      </c>
      <c r="E77" s="788">
        <f t="shared" si="47"/>
        <v>0.74717569146864049</v>
      </c>
      <c r="F77" s="606">
        <f>IFERROR(VLOOKUP(A77,#REF!,2,0),0)+IFERROR(VLOOKUP(A77,$Q$6:$R$130,2,0),0)+IFERROR(VLOOKUP(A77,#REF!,2,0),0)</f>
        <v>917</v>
      </c>
      <c r="G77" s="788">
        <f t="shared" si="48"/>
        <v>0.1786131671211531</v>
      </c>
      <c r="H77" s="605">
        <f t="shared" si="39"/>
        <v>106</v>
      </c>
      <c r="I77" s="607">
        <f t="shared" si="40"/>
        <v>2.0646669263731984E-2</v>
      </c>
      <c r="J77" s="605">
        <f t="shared" si="41"/>
        <v>52</v>
      </c>
      <c r="K77" s="607">
        <f t="shared" si="42"/>
        <v>1.0128554733151539E-2</v>
      </c>
      <c r="L77" s="601">
        <f t="shared" si="44"/>
        <v>4911</v>
      </c>
      <c r="M77" s="751">
        <f t="shared" si="43"/>
        <v>0.95656408258667702</v>
      </c>
      <c r="N77" s="600">
        <f t="shared" si="45"/>
        <v>223</v>
      </c>
      <c r="O77" s="822">
        <v>480</v>
      </c>
      <c r="P77" s="823">
        <v>20078</v>
      </c>
      <c r="Q77" s="822">
        <v>480</v>
      </c>
      <c r="R77" s="823">
        <v>2819</v>
      </c>
      <c r="S77" s="821">
        <v>483</v>
      </c>
      <c r="T77" s="6">
        <v>181</v>
      </c>
      <c r="U77" s="1">
        <v>483</v>
      </c>
      <c r="V77" s="1">
        <f t="shared" si="46"/>
        <v>57</v>
      </c>
      <c r="W77">
        <v>483</v>
      </c>
      <c r="X77" s="747">
        <v>21</v>
      </c>
      <c r="Y77" s="748">
        <v>36</v>
      </c>
    </row>
    <row r="78" spans="1:26" outlineLevel="1">
      <c r="A78" s="540">
        <v>854</v>
      </c>
      <c r="B78" s="539" t="s">
        <v>372</v>
      </c>
      <c r="C78" s="604">
        <v>14333</v>
      </c>
      <c r="D78" s="605">
        <f t="shared" si="38"/>
        <v>13362</v>
      </c>
      <c r="E78" s="788">
        <f t="shared" si="47"/>
        <v>0.93225423847066213</v>
      </c>
      <c r="F78" s="606">
        <f>IFERROR(VLOOKUP(A78,#REF!,2,0),0)+IFERROR(VLOOKUP(A78,$Q$6:$R$130,2,0),0)+IFERROR(VLOOKUP(A78,#REF!,2,0),0)</f>
        <v>1233</v>
      </c>
      <c r="G78" s="788">
        <f t="shared" si="48"/>
        <v>8.6025256401311659E-2</v>
      </c>
      <c r="H78" s="605">
        <f t="shared" si="39"/>
        <v>241</v>
      </c>
      <c r="I78" s="607">
        <f t="shared" si="40"/>
        <v>1.6814344519639993E-2</v>
      </c>
      <c r="J78" s="605">
        <f t="shared" si="41"/>
        <v>177</v>
      </c>
      <c r="K78" s="607">
        <f t="shared" si="42"/>
        <v>1.2349124398241819E-2</v>
      </c>
      <c r="L78" s="601">
        <f t="shared" si="44"/>
        <v>15013</v>
      </c>
      <c r="M78" s="751">
        <f t="shared" si="43"/>
        <v>1.0474429637898557</v>
      </c>
      <c r="N78" s="600">
        <f t="shared" si="45"/>
        <v>-680</v>
      </c>
      <c r="O78" s="822">
        <v>483</v>
      </c>
      <c r="P78" s="823">
        <v>8129</v>
      </c>
      <c r="Q78" s="822">
        <v>483</v>
      </c>
      <c r="R78" s="823">
        <v>793</v>
      </c>
      <c r="S78" s="821">
        <v>490</v>
      </c>
      <c r="T78" s="6">
        <v>930</v>
      </c>
      <c r="U78" s="1">
        <v>490</v>
      </c>
      <c r="V78" s="1">
        <f t="shared" si="46"/>
        <v>172</v>
      </c>
      <c r="W78">
        <v>490</v>
      </c>
      <c r="X78" s="747">
        <v>50</v>
      </c>
      <c r="Y78" s="748">
        <v>122</v>
      </c>
    </row>
    <row r="79" spans="1:26" outlineLevel="2">
      <c r="A79" s="540">
        <v>887</v>
      </c>
      <c r="B79" s="539" t="s">
        <v>373</v>
      </c>
      <c r="C79" s="604">
        <v>43308</v>
      </c>
      <c r="D79" s="605">
        <f t="shared" si="38"/>
        <v>26212</v>
      </c>
      <c r="E79" s="788">
        <f t="shared" si="47"/>
        <v>0.60524614389951048</v>
      </c>
      <c r="F79" s="606">
        <f>IFERROR(VLOOKUP(A79,#REF!,2,0),0)+IFERROR(VLOOKUP(A79,$Q$6:$R$130,2,0),0)+IFERROR(VLOOKUP(A79,#REF!,2,0),0)</f>
        <v>16928</v>
      </c>
      <c r="G79" s="788">
        <f t="shared" si="48"/>
        <v>0.39087466518887964</v>
      </c>
      <c r="H79" s="605">
        <f t="shared" si="39"/>
        <v>878</v>
      </c>
      <c r="I79" s="607">
        <f t="shared" si="40"/>
        <v>2.0273390597580123E-2</v>
      </c>
      <c r="J79" s="605">
        <f t="shared" si="41"/>
        <v>430</v>
      </c>
      <c r="K79" s="607">
        <f t="shared" si="42"/>
        <v>9.9288814999538184E-3</v>
      </c>
      <c r="L79" s="601">
        <f t="shared" si="44"/>
        <v>44448</v>
      </c>
      <c r="M79" s="751">
        <f t="shared" si="43"/>
        <v>1.0263230811859241</v>
      </c>
      <c r="N79" s="600">
        <f t="shared" si="45"/>
        <v>-1140</v>
      </c>
      <c r="O79" s="822">
        <v>490</v>
      </c>
      <c r="P79" s="823">
        <v>48207</v>
      </c>
      <c r="Q79" s="822">
        <v>490</v>
      </c>
      <c r="R79" s="823">
        <v>5391</v>
      </c>
      <c r="S79" s="821">
        <v>495</v>
      </c>
      <c r="T79" s="6">
        <v>367</v>
      </c>
      <c r="U79" s="1">
        <v>495</v>
      </c>
      <c r="V79" s="1">
        <f t="shared" si="46"/>
        <v>86</v>
      </c>
      <c r="W79">
        <v>495</v>
      </c>
      <c r="X79" s="747">
        <v>59</v>
      </c>
      <c r="Y79" s="748">
        <v>27</v>
      </c>
    </row>
    <row r="80" spans="1:26" outlineLevel="2">
      <c r="A80" s="541"/>
      <c r="B80" s="541" t="s">
        <v>374</v>
      </c>
      <c r="C80" s="528">
        <f>SUM(C81:C103)</f>
        <v>703814</v>
      </c>
      <c r="D80" s="529">
        <f>SUM(D81:D103)</f>
        <v>248543</v>
      </c>
      <c r="E80" s="552">
        <f>(D80/C80)*100</f>
        <v>35.313733457987482</v>
      </c>
      <c r="F80" s="529">
        <f>SUM(F81:F103)</f>
        <v>412856</v>
      </c>
      <c r="G80" s="552">
        <f>F80/C80*100</f>
        <v>58.659816371939179</v>
      </c>
      <c r="H80" s="529">
        <f>SUM(H81:H103)</f>
        <v>9100</v>
      </c>
      <c r="I80" s="530">
        <f>H80/C80*100</f>
        <v>1.292955241015382</v>
      </c>
      <c r="J80" s="529">
        <f>SUM(J81:J103)</f>
        <v>5034</v>
      </c>
      <c r="K80" s="530">
        <f>(J80/C80)*100</f>
        <v>0.71524578937048711</v>
      </c>
      <c r="L80" s="529">
        <f t="shared" si="44"/>
        <v>675533</v>
      </c>
      <c r="M80" s="552">
        <f>E80+G80+I80+K80</f>
        <v>95.98175086031253</v>
      </c>
      <c r="N80" s="531">
        <f t="shared" si="45"/>
        <v>28281</v>
      </c>
      <c r="O80" s="822">
        <v>495</v>
      </c>
      <c r="P80" s="823">
        <v>25265</v>
      </c>
      <c r="Q80" s="822">
        <v>495</v>
      </c>
      <c r="R80" s="823">
        <v>1374</v>
      </c>
      <c r="S80" s="821">
        <v>501</v>
      </c>
      <c r="T80" s="6">
        <v>52</v>
      </c>
      <c r="U80" s="1">
        <v>501</v>
      </c>
      <c r="V80" s="1">
        <f t="shared" si="46"/>
        <v>12</v>
      </c>
      <c r="W80">
        <v>501</v>
      </c>
      <c r="X80" s="747">
        <v>6</v>
      </c>
      <c r="Y80" s="748">
        <v>6</v>
      </c>
      <c r="Z80" s="1093"/>
    </row>
    <row r="81" spans="1:25" outlineLevel="2">
      <c r="A81" s="540">
        <v>2</v>
      </c>
      <c r="B81" s="539" t="s">
        <v>375</v>
      </c>
      <c r="C81" s="604">
        <v>20924</v>
      </c>
      <c r="D81" s="605">
        <f t="shared" ref="D81:D103" si="49">VLOOKUP(A81,$O$6:$P$130,2,0)</f>
        <v>12071</v>
      </c>
      <c r="E81" s="788">
        <f t="shared" si="47"/>
        <v>0.57689734276428983</v>
      </c>
      <c r="F81" s="606">
        <f>IFERROR(VLOOKUP(A81,#REF!,2,0),0)+IFERROR(VLOOKUP(A81,$Q$6:$R$130,2,0),0)+IFERROR(VLOOKUP(A81,#REF!,2,0),0)</f>
        <v>2873</v>
      </c>
      <c r="G81" s="788">
        <f t="shared" si="48"/>
        <v>0.13730644236283693</v>
      </c>
      <c r="H81" s="605">
        <f t="shared" ref="H81:H103" si="50">IFERROR(VLOOKUP(A81,$S$5:$T$129,2,0),0)</f>
        <v>453</v>
      </c>
      <c r="I81" s="607">
        <f t="shared" ref="I81:I103" si="51">(H81/C81)</f>
        <v>2.1649780156757791E-2</v>
      </c>
      <c r="J81" s="605">
        <f t="shared" ref="J81:J103" si="52">IFERROR(VLOOKUP(A81,$U$5:$W$129,2,0),0)</f>
        <v>115</v>
      </c>
      <c r="K81" s="607">
        <f t="shared" ref="K81:K103" si="53">(J81/C81)</f>
        <v>5.4960810552475625E-3</v>
      </c>
      <c r="L81" s="601">
        <f t="shared" si="44"/>
        <v>15512</v>
      </c>
      <c r="M81" s="751">
        <f t="shared" ref="M81:M103" si="54">L81/C81</f>
        <v>0.74134964633913214</v>
      </c>
      <c r="N81" s="600">
        <f t="shared" si="45"/>
        <v>5412</v>
      </c>
      <c r="O81" s="822">
        <v>501</v>
      </c>
      <c r="P81" s="823">
        <v>1751</v>
      </c>
      <c r="Q81" s="822">
        <v>501</v>
      </c>
      <c r="R81" s="823">
        <v>283</v>
      </c>
      <c r="S81" s="821">
        <v>541</v>
      </c>
      <c r="T81" s="6">
        <v>292</v>
      </c>
      <c r="U81" s="1">
        <v>541</v>
      </c>
      <c r="V81" s="1">
        <f t="shared" si="46"/>
        <v>40</v>
      </c>
      <c r="W81">
        <v>541</v>
      </c>
      <c r="X81" s="747">
        <v>0</v>
      </c>
      <c r="Y81" s="748">
        <v>40</v>
      </c>
    </row>
    <row r="82" spans="1:25" outlineLevel="2">
      <c r="A82" s="540">
        <v>21</v>
      </c>
      <c r="B82" s="539" t="s">
        <v>376</v>
      </c>
      <c r="C82" s="604">
        <v>4845</v>
      </c>
      <c r="D82" s="605">
        <f t="shared" si="49"/>
        <v>2919</v>
      </c>
      <c r="E82" s="788">
        <f t="shared" si="47"/>
        <v>0.60247678018575856</v>
      </c>
      <c r="F82" s="606">
        <f>IFERROR(VLOOKUP(A82,#REF!,2,0),0)+IFERROR(VLOOKUP(A82,$Q$6:$R$130,2,0),0)+IFERROR(VLOOKUP(A82,#REF!,2,0),0)</f>
        <v>526</v>
      </c>
      <c r="G82" s="788">
        <f t="shared" si="48"/>
        <v>0.1085655314757482</v>
      </c>
      <c r="H82" s="605">
        <f t="shared" si="50"/>
        <v>57</v>
      </c>
      <c r="I82" s="607">
        <f t="shared" si="51"/>
        <v>1.1764705882352941E-2</v>
      </c>
      <c r="J82" s="605">
        <f t="shared" si="52"/>
        <v>65</v>
      </c>
      <c r="K82" s="607">
        <f t="shared" si="53"/>
        <v>1.3415892672858616E-2</v>
      </c>
      <c r="L82" s="601">
        <f t="shared" si="44"/>
        <v>3567</v>
      </c>
      <c r="M82" s="751">
        <f t="shared" si="54"/>
        <v>0.73622291021671826</v>
      </c>
      <c r="N82" s="600">
        <f t="shared" si="45"/>
        <v>1278</v>
      </c>
      <c r="O82" s="822">
        <v>541</v>
      </c>
      <c r="P82" s="823">
        <v>11699</v>
      </c>
      <c r="Q82" s="822">
        <v>541</v>
      </c>
      <c r="R82" s="823">
        <v>5768</v>
      </c>
      <c r="S82" s="821">
        <v>543</v>
      </c>
      <c r="T82" s="6">
        <v>185</v>
      </c>
      <c r="U82" s="1">
        <v>543</v>
      </c>
      <c r="V82" s="1">
        <f t="shared" si="46"/>
        <v>35</v>
      </c>
      <c r="W82">
        <v>543</v>
      </c>
      <c r="X82" s="747">
        <v>13</v>
      </c>
      <c r="Y82" s="748">
        <v>22</v>
      </c>
    </row>
    <row r="83" spans="1:25" outlineLevel="2">
      <c r="A83" s="540">
        <v>55</v>
      </c>
      <c r="B83" s="539" t="s">
        <v>377</v>
      </c>
      <c r="C83" s="604">
        <v>7831</v>
      </c>
      <c r="D83" s="605">
        <f t="shared" si="49"/>
        <v>6506</v>
      </c>
      <c r="E83" s="788">
        <f t="shared" si="47"/>
        <v>0.83080066402758268</v>
      </c>
      <c r="F83" s="606">
        <f>IFERROR(VLOOKUP(A83,#REF!,2,0),0)+IFERROR(VLOOKUP(A83,$Q$6:$R$130,2,0),0)+IFERROR(VLOOKUP(A83,#REF!,2,0),0)</f>
        <v>533</v>
      </c>
      <c r="G83" s="788">
        <f t="shared" si="48"/>
        <v>6.8062827225130892E-2</v>
      </c>
      <c r="H83" s="605">
        <f t="shared" si="50"/>
        <v>193</v>
      </c>
      <c r="I83" s="607">
        <f t="shared" si="51"/>
        <v>2.4645639126548335E-2</v>
      </c>
      <c r="J83" s="605">
        <f t="shared" si="52"/>
        <v>42</v>
      </c>
      <c r="K83" s="607">
        <f t="shared" si="53"/>
        <v>5.3632997062954919E-3</v>
      </c>
      <c r="L83" s="601">
        <f t="shared" si="44"/>
        <v>7274</v>
      </c>
      <c r="M83" s="751">
        <f t="shared" si="54"/>
        <v>0.92887243008555742</v>
      </c>
      <c r="N83" s="600">
        <f t="shared" si="45"/>
        <v>557</v>
      </c>
      <c r="O83" s="822">
        <v>543</v>
      </c>
      <c r="P83" s="823">
        <v>6638</v>
      </c>
      <c r="Q83" s="822">
        <v>543</v>
      </c>
      <c r="R83" s="823">
        <v>579</v>
      </c>
      <c r="S83" s="821">
        <v>576</v>
      </c>
      <c r="T83" s="6">
        <v>103</v>
      </c>
      <c r="U83" s="1">
        <v>576</v>
      </c>
      <c r="V83" s="1">
        <f t="shared" si="46"/>
        <v>28</v>
      </c>
      <c r="W83">
        <v>576</v>
      </c>
      <c r="X83" s="747">
        <v>14</v>
      </c>
      <c r="Y83" s="748">
        <v>14</v>
      </c>
    </row>
    <row r="84" spans="1:25" outlineLevel="2">
      <c r="A84" s="540">
        <v>148</v>
      </c>
      <c r="B84" s="544" t="s">
        <v>378</v>
      </c>
      <c r="C84" s="604">
        <v>62600</v>
      </c>
      <c r="D84" s="605">
        <f t="shared" si="49"/>
        <v>15859</v>
      </c>
      <c r="E84" s="788">
        <f t="shared" si="47"/>
        <v>0.25333865814696488</v>
      </c>
      <c r="F84" s="606">
        <f>IFERROR(VLOOKUP(A84,#REF!,2,0),0)+IFERROR(VLOOKUP(A84,$Q$6:$R$130,2,0),0)+IFERROR(VLOOKUP(A84,#REF!,2,0),0)</f>
        <v>35272</v>
      </c>
      <c r="G84" s="788">
        <f t="shared" si="48"/>
        <v>0.56345047923322689</v>
      </c>
      <c r="H84" s="605">
        <f t="shared" si="50"/>
        <v>710</v>
      </c>
      <c r="I84" s="607">
        <f t="shared" si="51"/>
        <v>1.1341853035143771E-2</v>
      </c>
      <c r="J84" s="605">
        <f t="shared" si="52"/>
        <v>238</v>
      </c>
      <c r="K84" s="607">
        <f t="shared" si="53"/>
        <v>3.8019169329073484E-3</v>
      </c>
      <c r="L84" s="601">
        <f t="shared" si="44"/>
        <v>52079</v>
      </c>
      <c r="M84" s="751">
        <f t="shared" si="54"/>
        <v>0.83193290734824277</v>
      </c>
      <c r="N84" s="600">
        <f t="shared" si="45"/>
        <v>10521</v>
      </c>
      <c r="O84" s="822">
        <v>576</v>
      </c>
      <c r="P84" s="823">
        <v>5722</v>
      </c>
      <c r="Q84" s="822">
        <v>576</v>
      </c>
      <c r="R84" s="823">
        <v>1185</v>
      </c>
      <c r="S84" s="821">
        <v>579</v>
      </c>
      <c r="T84" s="6">
        <v>696</v>
      </c>
      <c r="U84" s="1">
        <v>579</v>
      </c>
      <c r="V84" s="1">
        <f t="shared" si="46"/>
        <v>2700</v>
      </c>
      <c r="W84">
        <v>579</v>
      </c>
      <c r="X84" s="747">
        <v>2504</v>
      </c>
      <c r="Y84" s="748">
        <v>196</v>
      </c>
    </row>
    <row r="85" spans="1:25" outlineLevel="1">
      <c r="A85" s="540">
        <v>197</v>
      </c>
      <c r="B85" s="539" t="s">
        <v>379</v>
      </c>
      <c r="C85" s="604">
        <v>16062</v>
      </c>
      <c r="D85" s="605">
        <f t="shared" si="49"/>
        <v>11190</v>
      </c>
      <c r="E85" s="788">
        <f t="shared" si="47"/>
        <v>0.69667538289129627</v>
      </c>
      <c r="F85" s="606">
        <f>IFERROR(VLOOKUP(A85,#REF!,2,0),0)+IFERROR(VLOOKUP(A85,$Q$6:$R$130,2,0),0)+IFERROR(VLOOKUP(A85,#REF!,2,0),0)</f>
        <v>2705</v>
      </c>
      <c r="G85" s="788">
        <f t="shared" si="48"/>
        <v>0.16840991159257876</v>
      </c>
      <c r="H85" s="605">
        <f t="shared" si="50"/>
        <v>277</v>
      </c>
      <c r="I85" s="607">
        <f t="shared" si="51"/>
        <v>1.7245673017058896E-2</v>
      </c>
      <c r="J85" s="605">
        <f t="shared" si="52"/>
        <v>110</v>
      </c>
      <c r="K85" s="607">
        <f t="shared" si="53"/>
        <v>6.8484622089403559E-3</v>
      </c>
      <c r="L85" s="601">
        <f t="shared" si="44"/>
        <v>14282</v>
      </c>
      <c r="M85" s="751">
        <f t="shared" si="54"/>
        <v>0.88917942970987429</v>
      </c>
      <c r="N85" s="600">
        <f t="shared" si="45"/>
        <v>1780</v>
      </c>
      <c r="O85" s="822">
        <v>579</v>
      </c>
      <c r="P85" s="823">
        <v>24771</v>
      </c>
      <c r="Q85" s="822">
        <v>579</v>
      </c>
      <c r="R85" s="823">
        <v>17501</v>
      </c>
      <c r="S85" s="821">
        <v>585</v>
      </c>
      <c r="T85" s="6">
        <v>278</v>
      </c>
      <c r="U85" s="1">
        <v>585</v>
      </c>
      <c r="V85" s="1">
        <f t="shared" si="46"/>
        <v>79</v>
      </c>
      <c r="W85">
        <v>585</v>
      </c>
      <c r="X85" s="747">
        <v>48</v>
      </c>
      <c r="Y85" s="748">
        <v>31</v>
      </c>
    </row>
    <row r="86" spans="1:25" outlineLevel="2">
      <c r="A86" s="540">
        <v>206</v>
      </c>
      <c r="B86" s="540" t="s">
        <v>380</v>
      </c>
      <c r="C86" s="604">
        <v>4927</v>
      </c>
      <c r="D86" s="605">
        <f t="shared" si="49"/>
        <v>2722</v>
      </c>
      <c r="E86" s="788">
        <f t="shared" si="47"/>
        <v>0.55246600365333876</v>
      </c>
      <c r="F86" s="606">
        <f>IFERROR(VLOOKUP(A86,#REF!,2,0),0)+IFERROR(VLOOKUP(A86,$Q$6:$R$130,2,0),0)+IFERROR(VLOOKUP(A86,#REF!,2,0),0)</f>
        <v>667</v>
      </c>
      <c r="G86" s="788">
        <f t="shared" si="48"/>
        <v>0.13537649685406941</v>
      </c>
      <c r="H86" s="605">
        <f t="shared" si="50"/>
        <v>72</v>
      </c>
      <c r="I86" s="607">
        <f t="shared" si="51"/>
        <v>1.4613354982748123E-2</v>
      </c>
      <c r="J86" s="605">
        <f t="shared" si="52"/>
        <v>38</v>
      </c>
      <c r="K86" s="607">
        <f t="shared" si="53"/>
        <v>7.7126040186726204E-3</v>
      </c>
      <c r="L86" s="601">
        <f t="shared" si="44"/>
        <v>3499</v>
      </c>
      <c r="M86" s="751">
        <f t="shared" si="54"/>
        <v>0.7101684595088289</v>
      </c>
      <c r="N86" s="600">
        <f t="shared" si="45"/>
        <v>1428</v>
      </c>
      <c r="O86" s="822">
        <v>585</v>
      </c>
      <c r="P86" s="823">
        <v>7038</v>
      </c>
      <c r="Q86" s="822">
        <v>585</v>
      </c>
      <c r="R86" s="823">
        <v>3238</v>
      </c>
      <c r="S86" s="821">
        <v>591</v>
      </c>
      <c r="T86" s="6">
        <v>261</v>
      </c>
      <c r="U86" s="1">
        <v>591</v>
      </c>
      <c r="V86" s="1">
        <f t="shared" si="46"/>
        <v>94</v>
      </c>
      <c r="W86">
        <v>591</v>
      </c>
      <c r="X86" s="747">
        <v>30</v>
      </c>
      <c r="Y86" s="748">
        <v>64</v>
      </c>
    </row>
    <row r="87" spans="1:25" outlineLevel="2">
      <c r="A87" s="540">
        <v>313</v>
      </c>
      <c r="B87" s="539" t="s">
        <v>381</v>
      </c>
      <c r="C87" s="604">
        <v>10497</v>
      </c>
      <c r="D87" s="605">
        <f t="shared" si="49"/>
        <v>6777</v>
      </c>
      <c r="E87" s="788">
        <f t="shared" si="47"/>
        <v>0.64561303229494138</v>
      </c>
      <c r="F87" s="606">
        <f>IFERROR(VLOOKUP(A87,#REF!,2,0),0)+IFERROR(VLOOKUP(A87,$Q$6:$R$130,2,0),0)+IFERROR(VLOOKUP(A87,#REF!,2,0),0)</f>
        <v>1585</v>
      </c>
      <c r="G87" s="788">
        <f t="shared" si="48"/>
        <v>0.15099552253024673</v>
      </c>
      <c r="H87" s="605">
        <f t="shared" si="50"/>
        <v>185</v>
      </c>
      <c r="I87" s="607">
        <f t="shared" si="51"/>
        <v>1.762408307135372E-2</v>
      </c>
      <c r="J87" s="605">
        <f t="shared" si="52"/>
        <v>109</v>
      </c>
      <c r="K87" s="607">
        <f t="shared" si="53"/>
        <v>1.0383919215013814E-2</v>
      </c>
      <c r="L87" s="601">
        <f t="shared" si="44"/>
        <v>8656</v>
      </c>
      <c r="M87" s="751">
        <f t="shared" si="54"/>
        <v>0.82461655711155568</v>
      </c>
      <c r="N87" s="600">
        <f t="shared" si="45"/>
        <v>1841</v>
      </c>
      <c r="O87" s="822">
        <v>591</v>
      </c>
      <c r="P87" s="823">
        <v>9665</v>
      </c>
      <c r="Q87" s="822">
        <v>591</v>
      </c>
      <c r="R87" s="823">
        <v>4817</v>
      </c>
      <c r="S87" s="821">
        <v>604</v>
      </c>
      <c r="T87" s="6">
        <v>417</v>
      </c>
      <c r="U87" s="1">
        <v>604</v>
      </c>
      <c r="V87" s="1">
        <f t="shared" si="46"/>
        <v>96</v>
      </c>
      <c r="W87">
        <v>604</v>
      </c>
      <c r="X87" s="747">
        <v>32</v>
      </c>
      <c r="Y87" s="748">
        <v>64</v>
      </c>
    </row>
    <row r="88" spans="1:25" outlineLevel="2">
      <c r="A88" s="540">
        <v>318</v>
      </c>
      <c r="B88" s="539" t="s">
        <v>382</v>
      </c>
      <c r="C88" s="604">
        <v>58183</v>
      </c>
      <c r="D88" s="605">
        <f t="shared" si="49"/>
        <v>12019</v>
      </c>
      <c r="E88" s="788">
        <f t="shared" si="47"/>
        <v>0.2065723664988055</v>
      </c>
      <c r="F88" s="606">
        <f>IFERROR(VLOOKUP(A88,#REF!,2,0),0)+IFERROR(VLOOKUP(A88,$Q$6:$R$130,2,0),0)+IFERROR(VLOOKUP(A88,#REF!,2,0),0)</f>
        <v>32419</v>
      </c>
      <c r="G88" s="788">
        <f t="shared" si="48"/>
        <v>0.55719024457315713</v>
      </c>
      <c r="H88" s="605">
        <f t="shared" si="50"/>
        <v>441</v>
      </c>
      <c r="I88" s="607">
        <f t="shared" si="51"/>
        <v>7.5795335407249538E-3</v>
      </c>
      <c r="J88" s="605">
        <f t="shared" si="52"/>
        <v>292</v>
      </c>
      <c r="K88" s="607">
        <f t="shared" si="53"/>
        <v>5.0186480587113072E-3</v>
      </c>
      <c r="L88" s="601">
        <f t="shared" si="44"/>
        <v>45171</v>
      </c>
      <c r="M88" s="751">
        <f t="shared" si="54"/>
        <v>0.7763607926713989</v>
      </c>
      <c r="N88" s="600">
        <f t="shared" si="45"/>
        <v>13012</v>
      </c>
      <c r="O88" s="822">
        <v>604</v>
      </c>
      <c r="P88" s="823">
        <v>21429</v>
      </c>
      <c r="Q88" s="822">
        <v>604</v>
      </c>
      <c r="R88" s="823">
        <v>5977</v>
      </c>
      <c r="S88" s="821">
        <v>607</v>
      </c>
      <c r="T88" s="6">
        <v>177</v>
      </c>
      <c r="U88" s="1">
        <v>607</v>
      </c>
      <c r="V88" s="1">
        <f t="shared" si="46"/>
        <v>47</v>
      </c>
      <c r="W88">
        <v>607</v>
      </c>
      <c r="X88" s="747">
        <v>0</v>
      </c>
      <c r="Y88" s="748">
        <v>47</v>
      </c>
    </row>
    <row r="89" spans="1:25" outlineLevel="2">
      <c r="A89" s="540">
        <v>321</v>
      </c>
      <c r="B89" s="539" t="s">
        <v>383</v>
      </c>
      <c r="C89" s="604">
        <v>8791</v>
      </c>
      <c r="D89" s="605">
        <f t="shared" si="49"/>
        <v>3184</v>
      </c>
      <c r="E89" s="788">
        <f t="shared" si="47"/>
        <v>0.36218860197929703</v>
      </c>
      <c r="F89" s="606">
        <f>IFERROR(VLOOKUP(A89,#REF!,2,0),0)+IFERROR(VLOOKUP(A89,$Q$6:$R$130,2,0),0)+IFERROR(VLOOKUP(A89,#REF!,2,0),0)</f>
        <v>2651</v>
      </c>
      <c r="G89" s="788">
        <f t="shared" si="48"/>
        <v>0.30155841201228528</v>
      </c>
      <c r="H89" s="605">
        <f t="shared" si="50"/>
        <v>97</v>
      </c>
      <c r="I89" s="607">
        <f t="shared" si="51"/>
        <v>1.1034012057786372E-2</v>
      </c>
      <c r="J89" s="605">
        <f t="shared" si="52"/>
        <v>115</v>
      </c>
      <c r="K89" s="607">
        <f t="shared" si="53"/>
        <v>1.3081560687066318E-2</v>
      </c>
      <c r="L89" s="601">
        <f t="shared" si="44"/>
        <v>6047</v>
      </c>
      <c r="M89" s="751">
        <f t="shared" si="54"/>
        <v>0.68786258673643497</v>
      </c>
      <c r="N89" s="600">
        <f t="shared" si="45"/>
        <v>2744</v>
      </c>
      <c r="O89" s="822">
        <v>607</v>
      </c>
      <c r="P89" s="823">
        <v>3550</v>
      </c>
      <c r="Q89" s="822">
        <v>607</v>
      </c>
      <c r="R89" s="823">
        <v>12233</v>
      </c>
      <c r="S89" s="821">
        <v>615</v>
      </c>
      <c r="T89" s="6">
        <v>1856</v>
      </c>
      <c r="U89" s="1">
        <v>615</v>
      </c>
      <c r="V89" s="1">
        <f t="shared" si="46"/>
        <v>1887</v>
      </c>
      <c r="W89">
        <v>615</v>
      </c>
      <c r="X89" s="747">
        <v>759</v>
      </c>
      <c r="Y89" s="748">
        <v>1128</v>
      </c>
    </row>
    <row r="90" spans="1:25" outlineLevel="2">
      <c r="A90" s="540">
        <v>376</v>
      </c>
      <c r="B90" s="539" t="s">
        <v>384</v>
      </c>
      <c r="C90" s="604">
        <v>68554</v>
      </c>
      <c r="D90" s="605">
        <f t="shared" si="49"/>
        <v>12594</v>
      </c>
      <c r="E90" s="788">
        <f t="shared" si="47"/>
        <v>0.18370919275315808</v>
      </c>
      <c r="F90" s="606">
        <f>IFERROR(VLOOKUP(A90,#REF!,2,0),0)+IFERROR(VLOOKUP(A90,$Q$6:$R$130,2,0),0)+IFERROR(VLOOKUP(A90,#REF!,2,0),0)</f>
        <v>63056</v>
      </c>
      <c r="G90" s="788">
        <f t="shared" si="48"/>
        <v>0.91980044928085891</v>
      </c>
      <c r="H90" s="605">
        <f t="shared" si="50"/>
        <v>693</v>
      </c>
      <c r="I90" s="607">
        <f t="shared" si="51"/>
        <v>1.0108819324911748E-2</v>
      </c>
      <c r="J90" s="605">
        <f t="shared" si="52"/>
        <v>356</v>
      </c>
      <c r="K90" s="607">
        <f t="shared" si="53"/>
        <v>5.1929865507483151E-3</v>
      </c>
      <c r="L90" s="601">
        <f t="shared" si="44"/>
        <v>76699</v>
      </c>
      <c r="M90" s="751">
        <f t="shared" si="54"/>
        <v>1.1188114479096771</v>
      </c>
      <c r="N90" s="600">
        <f t="shared" si="45"/>
        <v>-8145</v>
      </c>
      <c r="O90" s="822">
        <v>615</v>
      </c>
      <c r="P90" s="823">
        <v>26865</v>
      </c>
      <c r="Q90" s="822">
        <v>615</v>
      </c>
      <c r="R90" s="823">
        <v>160298</v>
      </c>
      <c r="S90" s="821">
        <v>628</v>
      </c>
      <c r="T90" s="6">
        <v>210</v>
      </c>
      <c r="U90" s="1">
        <v>628</v>
      </c>
      <c r="V90" s="1">
        <f t="shared" si="46"/>
        <v>52</v>
      </c>
      <c r="W90">
        <v>628</v>
      </c>
      <c r="X90" s="747">
        <v>21</v>
      </c>
      <c r="Y90" s="748">
        <v>31</v>
      </c>
    </row>
    <row r="91" spans="1:25" outlineLevel="2">
      <c r="A91" s="540">
        <v>400</v>
      </c>
      <c r="B91" s="540" t="s">
        <v>385</v>
      </c>
      <c r="C91" s="604">
        <v>22474</v>
      </c>
      <c r="D91" s="605">
        <f t="shared" si="49"/>
        <v>8964</v>
      </c>
      <c r="E91" s="788">
        <f t="shared" si="47"/>
        <v>0.39886090593574797</v>
      </c>
      <c r="F91" s="606">
        <f>IFERROR(VLOOKUP(A91,#REF!,2,0),0)+IFERROR(VLOOKUP(A91,$Q$6:$R$130,2,0),0)+IFERROR(VLOOKUP(A91,#REF!,2,0),0)</f>
        <v>11860</v>
      </c>
      <c r="G91" s="788">
        <f t="shared" si="48"/>
        <v>0.52772092195425824</v>
      </c>
      <c r="H91" s="605">
        <f t="shared" si="50"/>
        <v>249</v>
      </c>
      <c r="I91" s="607">
        <f t="shared" si="51"/>
        <v>1.1079469609326332E-2</v>
      </c>
      <c r="J91" s="605">
        <f t="shared" si="52"/>
        <v>120</v>
      </c>
      <c r="K91" s="607">
        <f t="shared" si="53"/>
        <v>5.3395034261813652E-3</v>
      </c>
      <c r="L91" s="601">
        <f t="shared" si="44"/>
        <v>21193</v>
      </c>
      <c r="M91" s="751">
        <f t="shared" si="54"/>
        <v>0.94300080092551397</v>
      </c>
      <c r="N91" s="600">
        <f t="shared" si="45"/>
        <v>1281</v>
      </c>
      <c r="O91" s="822">
        <v>628</v>
      </c>
      <c r="P91" s="823">
        <v>7097</v>
      </c>
      <c r="Q91" s="822">
        <v>628</v>
      </c>
      <c r="R91" s="823">
        <v>712</v>
      </c>
      <c r="S91" s="821">
        <v>631</v>
      </c>
      <c r="T91" s="6">
        <v>516</v>
      </c>
      <c r="U91" s="1">
        <v>631</v>
      </c>
      <c r="V91" s="1">
        <f t="shared" si="46"/>
        <v>896</v>
      </c>
      <c r="W91">
        <v>631</v>
      </c>
      <c r="X91" s="747">
        <v>168</v>
      </c>
      <c r="Y91" s="748">
        <v>728</v>
      </c>
    </row>
    <row r="92" spans="1:25" outlineLevel="2">
      <c r="A92" s="540">
        <v>440</v>
      </c>
      <c r="B92" s="539" t="s">
        <v>386</v>
      </c>
      <c r="C92" s="604">
        <v>68112</v>
      </c>
      <c r="D92" s="605">
        <f t="shared" si="49"/>
        <v>18605</v>
      </c>
      <c r="E92" s="788">
        <f t="shared" si="47"/>
        <v>0.27315304204839086</v>
      </c>
      <c r="F92" s="606">
        <f>IFERROR(VLOOKUP(A92,#REF!,2,0),0)+IFERROR(VLOOKUP(A92,$Q$6:$R$130,2,0),0)+IFERROR(VLOOKUP(A92,#REF!,2,0),0)</f>
        <v>45674</v>
      </c>
      <c r="G92" s="788">
        <f t="shared" si="48"/>
        <v>0.67057199906037113</v>
      </c>
      <c r="H92" s="605">
        <f t="shared" si="50"/>
        <v>902</v>
      </c>
      <c r="I92" s="607">
        <f t="shared" si="51"/>
        <v>1.3242894056847546E-2</v>
      </c>
      <c r="J92" s="605">
        <f t="shared" si="52"/>
        <v>510</v>
      </c>
      <c r="K92" s="607">
        <f t="shared" si="53"/>
        <v>7.487667371388302E-3</v>
      </c>
      <c r="L92" s="601">
        <f t="shared" si="44"/>
        <v>65691</v>
      </c>
      <c r="M92" s="751">
        <f t="shared" si="54"/>
        <v>0.96445560253699791</v>
      </c>
      <c r="N92" s="600">
        <f t="shared" si="45"/>
        <v>2421</v>
      </c>
      <c r="O92" s="822">
        <v>631</v>
      </c>
      <c r="P92" s="823">
        <v>8487</v>
      </c>
      <c r="Q92" s="822">
        <v>631</v>
      </c>
      <c r="R92" s="823">
        <v>70546</v>
      </c>
      <c r="S92" s="821">
        <v>642</v>
      </c>
      <c r="T92" s="6">
        <v>207</v>
      </c>
      <c r="U92" s="1">
        <v>642</v>
      </c>
      <c r="V92" s="1">
        <f t="shared" si="46"/>
        <v>79</v>
      </c>
      <c r="W92">
        <v>642</v>
      </c>
      <c r="X92" s="747">
        <v>36</v>
      </c>
      <c r="Y92" s="748">
        <v>43</v>
      </c>
    </row>
    <row r="93" spans="1:25" outlineLevel="2">
      <c r="A93" s="540">
        <v>483</v>
      </c>
      <c r="B93" s="539" t="s">
        <v>387</v>
      </c>
      <c r="C93" s="604">
        <v>10541</v>
      </c>
      <c r="D93" s="605">
        <f t="shared" si="49"/>
        <v>8129</v>
      </c>
      <c r="E93" s="788">
        <f t="shared" si="47"/>
        <v>0.77117920500901238</v>
      </c>
      <c r="F93" s="606">
        <f>IFERROR(VLOOKUP(A93,#REF!,2,0),0)+IFERROR(VLOOKUP(A93,$Q$6:$R$130,2,0),0)+IFERROR(VLOOKUP(A93,#REF!,2,0),0)</f>
        <v>793</v>
      </c>
      <c r="G93" s="788">
        <f t="shared" si="48"/>
        <v>7.5230054074565983E-2</v>
      </c>
      <c r="H93" s="605">
        <f t="shared" si="50"/>
        <v>181</v>
      </c>
      <c r="I93" s="607">
        <f t="shared" si="51"/>
        <v>1.7171046390285553E-2</v>
      </c>
      <c r="J93" s="605">
        <f t="shared" si="52"/>
        <v>57</v>
      </c>
      <c r="K93" s="607">
        <f t="shared" si="53"/>
        <v>5.4074565980457264E-3</v>
      </c>
      <c r="L93" s="601">
        <f t="shared" si="44"/>
        <v>9160</v>
      </c>
      <c r="M93" s="751">
        <f t="shared" si="54"/>
        <v>0.86898776207190964</v>
      </c>
      <c r="N93" s="600">
        <f t="shared" si="45"/>
        <v>1381</v>
      </c>
      <c r="O93" s="822">
        <v>642</v>
      </c>
      <c r="P93" s="823">
        <v>12854</v>
      </c>
      <c r="Q93" s="822">
        <v>642</v>
      </c>
      <c r="R93" s="823">
        <v>2272</v>
      </c>
      <c r="S93" s="821">
        <v>647</v>
      </c>
      <c r="T93" s="6">
        <v>135</v>
      </c>
      <c r="U93" s="1">
        <v>647</v>
      </c>
      <c r="V93" s="1">
        <f t="shared" si="46"/>
        <v>33</v>
      </c>
      <c r="W93">
        <v>647</v>
      </c>
      <c r="X93" s="747">
        <v>11</v>
      </c>
      <c r="Y93" s="748">
        <v>22</v>
      </c>
    </row>
    <row r="94" spans="1:25" outlineLevel="2">
      <c r="A94" s="540">
        <v>541</v>
      </c>
      <c r="B94" s="540" t="s">
        <v>388</v>
      </c>
      <c r="C94" s="604">
        <v>22008</v>
      </c>
      <c r="D94" s="605">
        <f t="shared" si="49"/>
        <v>11699</v>
      </c>
      <c r="E94" s="788">
        <f t="shared" si="47"/>
        <v>0.53157942566339511</v>
      </c>
      <c r="F94" s="606">
        <f>IFERROR(VLOOKUP(A94,#REF!,2,0),0)+IFERROR(VLOOKUP(A94,$Q$6:$R$130,2,0),0)+IFERROR(VLOOKUP(A94,#REF!,2,0),0)</f>
        <v>5768</v>
      </c>
      <c r="G94" s="788">
        <f t="shared" si="48"/>
        <v>0.26208651399491095</v>
      </c>
      <c r="H94" s="605">
        <f t="shared" si="50"/>
        <v>292</v>
      </c>
      <c r="I94" s="607">
        <f t="shared" si="51"/>
        <v>1.3267902580879681E-2</v>
      </c>
      <c r="J94" s="605">
        <f t="shared" si="52"/>
        <v>40</v>
      </c>
      <c r="K94" s="607">
        <f t="shared" si="53"/>
        <v>1.8175209014903672E-3</v>
      </c>
      <c r="L94" s="601">
        <f t="shared" si="44"/>
        <v>17799</v>
      </c>
      <c r="M94" s="751">
        <f t="shared" si="54"/>
        <v>0.80875136314067608</v>
      </c>
      <c r="N94" s="600">
        <f t="shared" si="45"/>
        <v>4209</v>
      </c>
      <c r="O94" s="822">
        <v>647</v>
      </c>
      <c r="P94" s="823">
        <v>4326</v>
      </c>
      <c r="Q94" s="822">
        <v>647</v>
      </c>
      <c r="R94" s="823">
        <v>1431</v>
      </c>
      <c r="S94" s="821">
        <v>649</v>
      </c>
      <c r="T94" s="6">
        <v>263</v>
      </c>
      <c r="U94" s="1">
        <v>649</v>
      </c>
      <c r="V94" s="1">
        <f t="shared" si="46"/>
        <v>204</v>
      </c>
      <c r="W94">
        <v>649</v>
      </c>
      <c r="X94" s="747">
        <v>142</v>
      </c>
      <c r="Y94" s="748">
        <v>62</v>
      </c>
    </row>
    <row r="95" spans="1:25" outlineLevel="2">
      <c r="A95" s="540">
        <v>607</v>
      </c>
      <c r="B95" s="539" t="s">
        <v>389</v>
      </c>
      <c r="C95" s="604">
        <v>24776</v>
      </c>
      <c r="D95" s="605">
        <f t="shared" si="49"/>
        <v>3550</v>
      </c>
      <c r="E95" s="788">
        <f t="shared" si="47"/>
        <v>0.14328382305456894</v>
      </c>
      <c r="F95" s="606">
        <f>IFERROR(VLOOKUP(A95,#REF!,2,0),0)+IFERROR(VLOOKUP(A95,$Q$6:$R$130,2,0),0)+IFERROR(VLOOKUP(A95,#REF!,2,0),0)</f>
        <v>12233</v>
      </c>
      <c r="G95" s="788">
        <f t="shared" si="48"/>
        <v>0.49374394575395542</v>
      </c>
      <c r="H95" s="605">
        <f t="shared" si="50"/>
        <v>177</v>
      </c>
      <c r="I95" s="607">
        <f t="shared" si="51"/>
        <v>7.144010332579916E-3</v>
      </c>
      <c r="J95" s="605">
        <f t="shared" si="52"/>
        <v>47</v>
      </c>
      <c r="K95" s="607">
        <f t="shared" si="53"/>
        <v>1.8969970939618987E-3</v>
      </c>
      <c r="L95" s="601">
        <f t="shared" si="44"/>
        <v>16007</v>
      </c>
      <c r="M95" s="751">
        <f t="shared" si="54"/>
        <v>0.6460687762350662</v>
      </c>
      <c r="N95" s="600">
        <f t="shared" si="45"/>
        <v>8769</v>
      </c>
      <c r="O95" s="822">
        <v>649</v>
      </c>
      <c r="P95" s="823">
        <v>10419</v>
      </c>
      <c r="Q95" s="822">
        <v>649</v>
      </c>
      <c r="R95" s="823">
        <v>2446</v>
      </c>
      <c r="S95" s="821">
        <v>652</v>
      </c>
      <c r="T95" s="6">
        <v>109</v>
      </c>
      <c r="U95" s="1">
        <v>652</v>
      </c>
      <c r="V95" s="1">
        <f t="shared" si="46"/>
        <v>32</v>
      </c>
      <c r="W95">
        <v>652</v>
      </c>
      <c r="X95" s="747">
        <v>13</v>
      </c>
      <c r="Y95" s="748">
        <v>19</v>
      </c>
    </row>
    <row r="96" spans="1:25" outlineLevel="2">
      <c r="A96" s="540">
        <v>615</v>
      </c>
      <c r="B96" s="539" t="s">
        <v>390</v>
      </c>
      <c r="C96" s="604">
        <v>143102</v>
      </c>
      <c r="D96" s="605">
        <f t="shared" si="49"/>
        <v>26865</v>
      </c>
      <c r="E96" s="788">
        <f t="shared" si="47"/>
        <v>0.18773322525191821</v>
      </c>
      <c r="F96" s="606">
        <f>IFERROR(VLOOKUP(A96,#REF!,2,0),0)+IFERROR(VLOOKUP(A96,$Q$6:$R$130,2,0),0)+IFERROR(VLOOKUP(A96,#REF!,2,0),0)</f>
        <v>160298</v>
      </c>
      <c r="G96" s="788">
        <f t="shared" si="48"/>
        <v>1.1201660354152982</v>
      </c>
      <c r="H96" s="605">
        <f t="shared" si="50"/>
        <v>1856</v>
      </c>
      <c r="I96" s="607">
        <f t="shared" si="51"/>
        <v>1.2969769814537882E-2</v>
      </c>
      <c r="J96" s="605">
        <f t="shared" si="52"/>
        <v>1887</v>
      </c>
      <c r="K96" s="607">
        <f t="shared" si="53"/>
        <v>1.3186398512948805E-2</v>
      </c>
      <c r="L96" s="601">
        <f t="shared" si="44"/>
        <v>190906</v>
      </c>
      <c r="M96" s="751">
        <f t="shared" si="54"/>
        <v>1.3340554289947031</v>
      </c>
      <c r="N96" s="600">
        <f t="shared" si="45"/>
        <v>-47804</v>
      </c>
      <c r="O96" s="822">
        <v>652</v>
      </c>
      <c r="P96" s="823">
        <v>4974</v>
      </c>
      <c r="Q96" s="822">
        <v>652</v>
      </c>
      <c r="R96" s="823">
        <v>472</v>
      </c>
      <c r="S96" s="821">
        <v>656</v>
      </c>
      <c r="T96" s="6">
        <v>255</v>
      </c>
      <c r="U96" s="1">
        <v>656</v>
      </c>
      <c r="V96" s="1">
        <f t="shared" si="46"/>
        <v>250</v>
      </c>
      <c r="W96">
        <v>656</v>
      </c>
      <c r="X96" s="747">
        <v>21</v>
      </c>
      <c r="Y96" s="748">
        <v>229</v>
      </c>
    </row>
    <row r="97" spans="1:26" outlineLevel="2">
      <c r="A97" s="540">
        <v>649</v>
      </c>
      <c r="B97" s="539" t="s">
        <v>391</v>
      </c>
      <c r="C97" s="604">
        <v>16538</v>
      </c>
      <c r="D97" s="605">
        <f t="shared" si="49"/>
        <v>10419</v>
      </c>
      <c r="E97" s="788">
        <f t="shared" si="47"/>
        <v>0.63000362800822352</v>
      </c>
      <c r="F97" s="606">
        <f>IFERROR(VLOOKUP(A97,#REF!,2,0),0)+IFERROR(VLOOKUP(A97,$Q$6:$R$130,2,0),0)+IFERROR(VLOOKUP(A97,#REF!,2,0),0)</f>
        <v>2446</v>
      </c>
      <c r="G97" s="788">
        <f t="shared" si="48"/>
        <v>0.147901801910751</v>
      </c>
      <c r="H97" s="605">
        <f t="shared" si="50"/>
        <v>263</v>
      </c>
      <c r="I97" s="607">
        <f t="shared" si="51"/>
        <v>1.5902769379610594E-2</v>
      </c>
      <c r="J97" s="605">
        <f t="shared" si="52"/>
        <v>204</v>
      </c>
      <c r="K97" s="607">
        <f t="shared" si="53"/>
        <v>1.2335227959850042E-2</v>
      </c>
      <c r="L97" s="601">
        <f t="shared" si="44"/>
        <v>13332</v>
      </c>
      <c r="M97" s="751">
        <f t="shared" si="54"/>
        <v>0.80614342725843513</v>
      </c>
      <c r="N97" s="600">
        <f t="shared" si="45"/>
        <v>3206</v>
      </c>
      <c r="O97" s="822">
        <v>656</v>
      </c>
      <c r="P97" s="823">
        <v>6788</v>
      </c>
      <c r="Q97" s="822">
        <v>656</v>
      </c>
      <c r="R97" s="823">
        <v>5009</v>
      </c>
      <c r="S97" s="821">
        <v>658</v>
      </c>
      <c r="T97" s="6">
        <v>101</v>
      </c>
      <c r="U97" s="1">
        <v>658</v>
      </c>
      <c r="V97" s="1">
        <f t="shared" si="46"/>
        <v>31</v>
      </c>
      <c r="W97">
        <v>658</v>
      </c>
      <c r="X97" s="747">
        <v>6</v>
      </c>
      <c r="Y97" s="748">
        <v>25</v>
      </c>
    </row>
    <row r="98" spans="1:26" outlineLevel="2">
      <c r="A98" s="540">
        <v>652</v>
      </c>
      <c r="B98" s="539" t="s">
        <v>392</v>
      </c>
      <c r="C98" s="604">
        <v>5839</v>
      </c>
      <c r="D98" s="605">
        <f t="shared" si="49"/>
        <v>4974</v>
      </c>
      <c r="E98" s="788">
        <f t="shared" si="47"/>
        <v>0.85185819489638637</v>
      </c>
      <c r="F98" s="606">
        <f>IFERROR(VLOOKUP(A98,#REF!,2,0),0)+IFERROR(VLOOKUP(A98,$Q$6:$R$130,2,0),0)+IFERROR(VLOOKUP(A98,#REF!,2,0),0)</f>
        <v>472</v>
      </c>
      <c r="G98" s="788">
        <f t="shared" si="48"/>
        <v>8.0835759547867786E-2</v>
      </c>
      <c r="H98" s="605">
        <f t="shared" si="50"/>
        <v>109</v>
      </c>
      <c r="I98" s="607">
        <f t="shared" si="51"/>
        <v>1.8667580065079636E-2</v>
      </c>
      <c r="J98" s="605">
        <f t="shared" si="52"/>
        <v>32</v>
      </c>
      <c r="K98" s="607">
        <f t="shared" si="53"/>
        <v>5.4803904778215444E-3</v>
      </c>
      <c r="L98" s="601">
        <f t="shared" si="44"/>
        <v>5587</v>
      </c>
      <c r="M98" s="751">
        <f t="shared" si="54"/>
        <v>0.95684192498715537</v>
      </c>
      <c r="N98" s="600">
        <f t="shared" si="45"/>
        <v>252</v>
      </c>
      <c r="O98" s="822">
        <v>658</v>
      </c>
      <c r="P98" s="823">
        <v>1835</v>
      </c>
      <c r="Q98" s="822">
        <v>658</v>
      </c>
      <c r="R98" s="823">
        <v>1153</v>
      </c>
      <c r="S98" s="821">
        <v>659</v>
      </c>
      <c r="T98" s="6">
        <v>380</v>
      </c>
      <c r="U98" s="1">
        <v>659</v>
      </c>
      <c r="V98" s="1">
        <f t="shared" si="46"/>
        <v>79</v>
      </c>
      <c r="W98">
        <v>659</v>
      </c>
      <c r="X98" s="747">
        <v>60</v>
      </c>
      <c r="Y98" s="748">
        <v>19</v>
      </c>
    </row>
    <row r="99" spans="1:26" outlineLevel="2">
      <c r="A99" s="540">
        <v>660</v>
      </c>
      <c r="B99" s="539" t="s">
        <v>393</v>
      </c>
      <c r="C99" s="604">
        <v>13434</v>
      </c>
      <c r="D99" s="605">
        <f t="shared" si="49"/>
        <v>10247</v>
      </c>
      <c r="E99" s="788">
        <f t="shared" si="47"/>
        <v>0.76276611582551734</v>
      </c>
      <c r="F99" s="606">
        <f>IFERROR(VLOOKUP(A99,#REF!,2,0),0)+IFERROR(VLOOKUP(A99,$Q$6:$R$130,2,0),0)+IFERROR(VLOOKUP(A99,#REF!,2,0),0)</f>
        <v>3600</v>
      </c>
      <c r="G99" s="788">
        <f t="shared" si="48"/>
        <v>0.26797677534613668</v>
      </c>
      <c r="H99" s="605">
        <f t="shared" si="50"/>
        <v>217</v>
      </c>
      <c r="I99" s="607">
        <f t="shared" si="51"/>
        <v>1.6153044513919905E-2</v>
      </c>
      <c r="J99" s="605">
        <f t="shared" si="52"/>
        <v>96</v>
      </c>
      <c r="K99" s="607">
        <f t="shared" si="53"/>
        <v>7.1460473425636441E-3</v>
      </c>
      <c r="L99" s="601">
        <f t="shared" si="44"/>
        <v>14160</v>
      </c>
      <c r="M99" s="751">
        <f t="shared" si="54"/>
        <v>1.0540419830281376</v>
      </c>
      <c r="N99" s="600">
        <f t="shared" si="45"/>
        <v>-726</v>
      </c>
      <c r="O99" s="822">
        <v>659</v>
      </c>
      <c r="P99" s="823">
        <v>20619</v>
      </c>
      <c r="Q99" s="822">
        <v>659</v>
      </c>
      <c r="R99" s="823">
        <v>1492</v>
      </c>
      <c r="S99" s="821">
        <v>660</v>
      </c>
      <c r="T99" s="6">
        <v>217</v>
      </c>
      <c r="U99" s="1">
        <v>660</v>
      </c>
      <c r="V99" s="1">
        <f t="shared" si="46"/>
        <v>96</v>
      </c>
      <c r="W99">
        <v>660</v>
      </c>
      <c r="X99" s="747">
        <v>44</v>
      </c>
      <c r="Y99" s="748">
        <v>52</v>
      </c>
    </row>
    <row r="100" spans="1:26" outlineLevel="2">
      <c r="A100" s="540">
        <v>667</v>
      </c>
      <c r="B100" s="539" t="s">
        <v>394</v>
      </c>
      <c r="C100" s="604">
        <v>16199</v>
      </c>
      <c r="D100" s="605">
        <f t="shared" si="49"/>
        <v>9641</v>
      </c>
      <c r="E100" s="788">
        <f t="shared" si="47"/>
        <v>0.59516019507376994</v>
      </c>
      <c r="F100" s="606">
        <f>IFERROR(VLOOKUP(A100,#REF!,2,0),0)+IFERROR(VLOOKUP(A100,$Q$6:$R$130,2,0),0)+IFERROR(VLOOKUP(A100,#REF!,2,0),0)</f>
        <v>3338</v>
      </c>
      <c r="G100" s="788">
        <f t="shared" si="48"/>
        <v>0.20606210259892585</v>
      </c>
      <c r="H100" s="605">
        <f t="shared" si="50"/>
        <v>240</v>
      </c>
      <c r="I100" s="607">
        <f t="shared" si="51"/>
        <v>1.4815729366010248E-2</v>
      </c>
      <c r="J100" s="605">
        <f t="shared" si="52"/>
        <v>101</v>
      </c>
      <c r="K100" s="607">
        <f t="shared" si="53"/>
        <v>6.2349527748626456E-3</v>
      </c>
      <c r="L100" s="601">
        <f t="shared" si="44"/>
        <v>13320</v>
      </c>
      <c r="M100" s="751">
        <f t="shared" si="54"/>
        <v>0.82227297981356873</v>
      </c>
      <c r="N100" s="600">
        <f t="shared" si="45"/>
        <v>2879</v>
      </c>
      <c r="O100" s="822">
        <v>660</v>
      </c>
      <c r="P100" s="823">
        <v>10247</v>
      </c>
      <c r="Q100" s="822">
        <v>660</v>
      </c>
      <c r="R100" s="823">
        <v>3600</v>
      </c>
      <c r="S100" s="821">
        <v>664</v>
      </c>
      <c r="T100" s="6">
        <v>397</v>
      </c>
      <c r="U100" s="1">
        <v>664</v>
      </c>
      <c r="V100" s="1">
        <f t="shared" si="46"/>
        <v>478</v>
      </c>
      <c r="W100">
        <v>664</v>
      </c>
      <c r="X100" s="747">
        <v>411</v>
      </c>
      <c r="Y100" s="748">
        <v>67</v>
      </c>
    </row>
    <row r="101" spans="1:26" outlineLevel="2">
      <c r="A101" s="540">
        <v>674</v>
      </c>
      <c r="B101" s="539" t="s">
        <v>395</v>
      </c>
      <c r="C101" s="604">
        <v>22934</v>
      </c>
      <c r="D101" s="605">
        <f t="shared" si="49"/>
        <v>11513</v>
      </c>
      <c r="E101" s="788">
        <f t="shared" si="47"/>
        <v>0.50200575564663819</v>
      </c>
      <c r="F101" s="606">
        <f>IFERROR(VLOOKUP(A101,#REF!,2,0),0)+IFERROR(VLOOKUP(A101,$Q$6:$R$130,2,0),0)+IFERROR(VLOOKUP(A101,#REF!,2,0),0)</f>
        <v>2575</v>
      </c>
      <c r="G101" s="788">
        <f t="shared" si="48"/>
        <v>0.11227871282811547</v>
      </c>
      <c r="H101" s="605">
        <f t="shared" si="50"/>
        <v>271</v>
      </c>
      <c r="I101" s="607">
        <f t="shared" si="51"/>
        <v>1.1816516961716228E-2</v>
      </c>
      <c r="J101" s="605">
        <f t="shared" si="52"/>
        <v>49</v>
      </c>
      <c r="K101" s="607">
        <f t="shared" si="53"/>
        <v>2.1365657975058864E-3</v>
      </c>
      <c r="L101" s="601">
        <f t="shared" ref="L101:L128" si="55">D101+F101+H101+J101</f>
        <v>14408</v>
      </c>
      <c r="M101" s="751">
        <f t="shared" si="54"/>
        <v>0.62823755123397573</v>
      </c>
      <c r="N101" s="600">
        <f t="shared" si="45"/>
        <v>8526</v>
      </c>
      <c r="O101" s="822">
        <v>664</v>
      </c>
      <c r="P101" s="823">
        <v>9123</v>
      </c>
      <c r="Q101" s="822">
        <v>664</v>
      </c>
      <c r="R101" s="823">
        <v>15139</v>
      </c>
      <c r="S101" s="821">
        <v>665</v>
      </c>
      <c r="T101" s="6">
        <v>558</v>
      </c>
      <c r="U101" s="1">
        <v>665</v>
      </c>
      <c r="V101" s="1">
        <f t="shared" ref="V101:V129" si="56">X101+Y101</f>
        <v>362</v>
      </c>
      <c r="W101">
        <v>665</v>
      </c>
      <c r="X101" s="747">
        <v>295</v>
      </c>
      <c r="Y101" s="748">
        <v>67</v>
      </c>
    </row>
    <row r="102" spans="1:26" outlineLevel="2">
      <c r="A102" s="540">
        <v>697</v>
      </c>
      <c r="B102" s="545" t="s">
        <v>396</v>
      </c>
      <c r="C102" s="604">
        <v>37132</v>
      </c>
      <c r="D102" s="605">
        <f t="shared" si="49"/>
        <v>15042</v>
      </c>
      <c r="E102" s="788">
        <f t="shared" ref="E102:E128" si="57">(D102/C102)</f>
        <v>0.40509533555962512</v>
      </c>
      <c r="F102" s="606">
        <f>IFERROR(VLOOKUP(A102,#REF!,2,0),0)+IFERROR(VLOOKUP(A102,$Q$6:$R$130,2,0),0)+IFERROR(VLOOKUP(A102,#REF!,2,0),0)</f>
        <v>14371</v>
      </c>
      <c r="G102" s="788">
        <f t="shared" ref="G102:G128" si="58">(F102/C102)</f>
        <v>0.38702466874932673</v>
      </c>
      <c r="H102" s="605">
        <f t="shared" si="50"/>
        <v>399</v>
      </c>
      <c r="I102" s="607">
        <f t="shared" si="51"/>
        <v>1.0745448669611118E-2</v>
      </c>
      <c r="J102" s="605">
        <f t="shared" si="52"/>
        <v>241</v>
      </c>
      <c r="K102" s="607">
        <f t="shared" si="53"/>
        <v>6.4903587202413014E-3</v>
      </c>
      <c r="L102" s="601">
        <f t="shared" si="55"/>
        <v>30053</v>
      </c>
      <c r="M102" s="751">
        <f t="shared" si="54"/>
        <v>0.80935581169880422</v>
      </c>
      <c r="N102" s="600">
        <f t="shared" si="45"/>
        <v>7079</v>
      </c>
      <c r="O102" s="822">
        <v>665</v>
      </c>
      <c r="P102" s="823">
        <v>30614</v>
      </c>
      <c r="Q102" s="822">
        <v>665</v>
      </c>
      <c r="R102" s="823">
        <v>2492</v>
      </c>
      <c r="S102" s="821">
        <v>667</v>
      </c>
      <c r="T102" s="6">
        <v>240</v>
      </c>
      <c r="U102" s="1">
        <v>667</v>
      </c>
      <c r="V102" s="1">
        <f t="shared" si="56"/>
        <v>101</v>
      </c>
      <c r="W102">
        <v>667</v>
      </c>
      <c r="X102" s="747">
        <v>53</v>
      </c>
      <c r="Y102" s="748">
        <v>48</v>
      </c>
    </row>
    <row r="103" spans="1:26" outlineLevel="2">
      <c r="A103" s="540">
        <v>756</v>
      </c>
      <c r="B103" s="539" t="s">
        <v>397</v>
      </c>
      <c r="C103" s="604">
        <v>37511</v>
      </c>
      <c r="D103" s="605">
        <f t="shared" si="49"/>
        <v>23054</v>
      </c>
      <c r="E103" s="788">
        <f t="shared" si="57"/>
        <v>0.61459305270454001</v>
      </c>
      <c r="F103" s="606">
        <f>IFERROR(VLOOKUP(A103,#REF!,2,0),0)+IFERROR(VLOOKUP(A103,$Q$6:$R$130,2,0),0)+IFERROR(VLOOKUP(A103,#REF!,2,0),0)</f>
        <v>7141</v>
      </c>
      <c r="G103" s="788">
        <f t="shared" si="58"/>
        <v>0.19037082455812962</v>
      </c>
      <c r="H103" s="605">
        <f t="shared" si="50"/>
        <v>766</v>
      </c>
      <c r="I103" s="607">
        <f t="shared" si="51"/>
        <v>2.0420676601530217E-2</v>
      </c>
      <c r="J103" s="605">
        <f t="shared" si="52"/>
        <v>170</v>
      </c>
      <c r="K103" s="607">
        <f t="shared" si="53"/>
        <v>4.5320039455093173E-3</v>
      </c>
      <c r="L103" s="601">
        <f t="shared" si="55"/>
        <v>31131</v>
      </c>
      <c r="M103" s="751">
        <f t="shared" si="54"/>
        <v>0.82991655780970919</v>
      </c>
      <c r="N103" s="600">
        <f t="shared" si="45"/>
        <v>6380</v>
      </c>
      <c r="O103" s="822">
        <v>667</v>
      </c>
      <c r="P103" s="823">
        <v>9641</v>
      </c>
      <c r="Q103" s="822">
        <v>667</v>
      </c>
      <c r="R103" s="823">
        <v>3338</v>
      </c>
      <c r="S103" s="821">
        <v>670</v>
      </c>
      <c r="T103" s="6">
        <v>400</v>
      </c>
      <c r="U103" s="1">
        <v>670</v>
      </c>
      <c r="V103" s="1">
        <f t="shared" si="56"/>
        <v>236</v>
      </c>
      <c r="W103">
        <v>670</v>
      </c>
      <c r="X103" s="747">
        <v>45</v>
      </c>
      <c r="Y103" s="748">
        <v>191</v>
      </c>
    </row>
    <row r="104" spans="1:26" outlineLevel="2">
      <c r="A104" s="541"/>
      <c r="B104" s="541" t="s">
        <v>398</v>
      </c>
      <c r="C104" s="528">
        <f>SUM(C105:C127)</f>
        <v>377834</v>
      </c>
      <c r="D104" s="529">
        <f>SUM(D105:D127)</f>
        <v>210341</v>
      </c>
      <c r="E104" s="552">
        <f>(D104/C104)*100</f>
        <v>55.670214962126231</v>
      </c>
      <c r="F104" s="529">
        <f>SUM(F105:F127)</f>
        <v>89961</v>
      </c>
      <c r="G104" s="552">
        <f>F104/C104*100</f>
        <v>23.809662444353869</v>
      </c>
      <c r="H104" s="529">
        <f>SUM(H105:H127)</f>
        <v>6155</v>
      </c>
      <c r="I104" s="530">
        <f>H104/C104*100</f>
        <v>1.6290222690387841</v>
      </c>
      <c r="J104" s="529">
        <f>SUM(J105:J127)</f>
        <v>3363</v>
      </c>
      <c r="K104" s="530">
        <f>(J104/C104)*100</f>
        <v>0.89007341848536659</v>
      </c>
      <c r="L104" s="529">
        <f t="shared" si="55"/>
        <v>309820</v>
      </c>
      <c r="M104" s="552">
        <f>E104+G104+I104+K104</f>
        <v>81.998973094004256</v>
      </c>
      <c r="N104" s="531">
        <f t="shared" si="45"/>
        <v>68014</v>
      </c>
      <c r="O104" s="822">
        <v>670</v>
      </c>
      <c r="P104" s="823">
        <v>13480</v>
      </c>
      <c r="Q104" s="822">
        <v>670</v>
      </c>
      <c r="R104" s="823">
        <v>3703</v>
      </c>
      <c r="S104" s="821">
        <v>674</v>
      </c>
      <c r="T104" s="6">
        <v>271</v>
      </c>
      <c r="U104" s="1">
        <v>674</v>
      </c>
      <c r="V104" s="1">
        <f t="shared" si="56"/>
        <v>49</v>
      </c>
      <c r="W104">
        <v>674</v>
      </c>
      <c r="X104" s="747">
        <v>0</v>
      </c>
      <c r="Y104" s="748">
        <v>49</v>
      </c>
      <c r="Z104" s="1093"/>
    </row>
    <row r="105" spans="1:26" outlineLevel="2">
      <c r="A105" s="540">
        <v>30</v>
      </c>
      <c r="B105" s="539" t="s">
        <v>399</v>
      </c>
      <c r="C105" s="604">
        <v>31548</v>
      </c>
      <c r="D105" s="605">
        <f t="shared" ref="D105:D127" si="59">VLOOKUP(A105,$O$6:$P$130,2,0)</f>
        <v>9217</v>
      </c>
      <c r="E105" s="788">
        <f t="shared" si="57"/>
        <v>0.2921579814885254</v>
      </c>
      <c r="F105" s="606">
        <f>IFERROR(VLOOKUP(A105,#REF!,2,0),0)+IFERROR(VLOOKUP(A105,$Q$6:$R$130,2,0),0)+IFERROR(VLOOKUP(A105,#REF!,2,0),0)</f>
        <v>14436</v>
      </c>
      <c r="G105" s="788">
        <f t="shared" si="58"/>
        <v>0.45758843666793458</v>
      </c>
      <c r="H105" s="605">
        <f t="shared" ref="H105:H127" si="60">IFERROR(VLOOKUP(A105,$S$5:$T$129,2,0),0)</f>
        <v>453</v>
      </c>
      <c r="I105" s="607">
        <f t="shared" ref="I105:I127" si="61">(H105/C105)</f>
        <v>1.4359071890452643E-2</v>
      </c>
      <c r="J105" s="605">
        <f t="shared" ref="J105:J127" si="62">IFERROR(VLOOKUP(A105,$U$5:$W$129,2,0),0)</f>
        <v>254</v>
      </c>
      <c r="K105" s="607">
        <f t="shared" ref="K105:K127" si="63">(J105/C105)</f>
        <v>8.0512235323950809E-3</v>
      </c>
      <c r="L105" s="601">
        <f t="shared" si="55"/>
        <v>24360</v>
      </c>
      <c r="M105" s="751">
        <f t="shared" ref="M105:M127" si="64">L105/C105</f>
        <v>0.77215671357930771</v>
      </c>
      <c r="N105" s="600">
        <f t="shared" si="45"/>
        <v>7188</v>
      </c>
      <c r="O105" s="822">
        <v>674</v>
      </c>
      <c r="P105" s="823">
        <v>11513</v>
      </c>
      <c r="Q105" s="822">
        <v>674</v>
      </c>
      <c r="R105" s="823">
        <v>2575</v>
      </c>
      <c r="S105" s="821">
        <v>679</v>
      </c>
      <c r="T105" s="6">
        <v>292</v>
      </c>
      <c r="U105" s="1">
        <v>679</v>
      </c>
      <c r="V105" s="1">
        <f t="shared" si="56"/>
        <v>441</v>
      </c>
      <c r="W105">
        <v>679</v>
      </c>
      <c r="X105" s="747">
        <v>50</v>
      </c>
      <c r="Y105" s="748">
        <v>391</v>
      </c>
    </row>
    <row r="106" spans="1:26" outlineLevel="2">
      <c r="A106" s="540">
        <v>34</v>
      </c>
      <c r="B106" s="539" t="s">
        <v>400</v>
      </c>
      <c r="C106" s="604">
        <v>44983</v>
      </c>
      <c r="D106" s="605">
        <f t="shared" si="59"/>
        <v>28094</v>
      </c>
      <c r="E106" s="788">
        <f t="shared" si="57"/>
        <v>0.62454705110819642</v>
      </c>
      <c r="F106" s="606">
        <f>IFERROR(VLOOKUP(A106,#REF!,2,0),0)+IFERROR(VLOOKUP(A106,$Q$6:$R$130,2,0),0)+IFERROR(VLOOKUP(A106,#REF!,2,0),0)</f>
        <v>8705</v>
      </c>
      <c r="G106" s="788">
        <f t="shared" si="58"/>
        <v>0.1935175510748505</v>
      </c>
      <c r="H106" s="605">
        <f t="shared" si="60"/>
        <v>703</v>
      </c>
      <c r="I106" s="607">
        <f t="shared" si="61"/>
        <v>1.5628126181001713E-2</v>
      </c>
      <c r="J106" s="605">
        <f t="shared" si="62"/>
        <v>669</v>
      </c>
      <c r="K106" s="607">
        <f t="shared" si="63"/>
        <v>1.4872285085476736E-2</v>
      </c>
      <c r="L106" s="601">
        <f t="shared" si="55"/>
        <v>38171</v>
      </c>
      <c r="M106" s="751">
        <f t="shared" si="64"/>
        <v>0.8485650134495254</v>
      </c>
      <c r="N106" s="600">
        <f t="shared" si="45"/>
        <v>6812</v>
      </c>
      <c r="O106" s="822">
        <v>679</v>
      </c>
      <c r="P106" s="823">
        <v>12781</v>
      </c>
      <c r="Q106" s="822">
        <v>679</v>
      </c>
      <c r="R106" s="823">
        <v>5837</v>
      </c>
      <c r="S106" s="821">
        <v>686</v>
      </c>
      <c r="T106" s="6">
        <v>616</v>
      </c>
      <c r="U106" s="1">
        <v>686</v>
      </c>
      <c r="V106" s="1">
        <f t="shared" si="56"/>
        <v>159</v>
      </c>
      <c r="W106">
        <v>686</v>
      </c>
      <c r="X106" s="747">
        <v>43</v>
      </c>
      <c r="Y106" s="748">
        <v>116</v>
      </c>
    </row>
    <row r="107" spans="1:26" outlineLevel="2">
      <c r="A107" s="540">
        <v>36</v>
      </c>
      <c r="B107" s="539" t="s">
        <v>401</v>
      </c>
      <c r="C107" s="604">
        <v>5963</v>
      </c>
      <c r="D107" s="605">
        <f t="shared" si="59"/>
        <v>2562</v>
      </c>
      <c r="E107" s="788">
        <f t="shared" si="57"/>
        <v>0.42964950528257589</v>
      </c>
      <c r="F107" s="606">
        <f>IFERROR(VLOOKUP(A107,#REF!,2,0),0)+IFERROR(VLOOKUP(A107,$Q$6:$R$130,2,0),0)+IFERROR(VLOOKUP(A107,#REF!,2,0),0)</f>
        <v>1496</v>
      </c>
      <c r="G107" s="788">
        <f t="shared" si="58"/>
        <v>0.25088042931410365</v>
      </c>
      <c r="H107" s="605">
        <f t="shared" si="60"/>
        <v>94</v>
      </c>
      <c r="I107" s="607">
        <f t="shared" si="61"/>
        <v>1.5763877242998492E-2</v>
      </c>
      <c r="J107" s="605">
        <f t="shared" si="62"/>
        <v>32</v>
      </c>
      <c r="K107" s="607">
        <f t="shared" si="63"/>
        <v>5.3664262954888475E-3</v>
      </c>
      <c r="L107" s="601">
        <f t="shared" si="55"/>
        <v>4184</v>
      </c>
      <c r="M107" s="751">
        <f t="shared" si="64"/>
        <v>0.70166023813516687</v>
      </c>
      <c r="N107" s="600">
        <f t="shared" si="45"/>
        <v>1779</v>
      </c>
      <c r="O107" s="822">
        <v>686</v>
      </c>
      <c r="P107" s="823">
        <v>16042</v>
      </c>
      <c r="Q107" s="822">
        <v>686</v>
      </c>
      <c r="R107" s="823">
        <v>22254</v>
      </c>
      <c r="S107" s="821">
        <v>690</v>
      </c>
      <c r="T107" s="6">
        <v>186</v>
      </c>
      <c r="U107" s="1">
        <v>690</v>
      </c>
      <c r="V107" s="1">
        <f t="shared" si="56"/>
        <v>70</v>
      </c>
      <c r="W107">
        <v>690</v>
      </c>
      <c r="X107" s="747">
        <v>13</v>
      </c>
      <c r="Y107" s="748">
        <v>57</v>
      </c>
    </row>
    <row r="108" spans="1:26" outlineLevel="2">
      <c r="A108" s="540">
        <v>91</v>
      </c>
      <c r="B108" s="539" t="s">
        <v>402</v>
      </c>
      <c r="C108" s="604">
        <v>10608</v>
      </c>
      <c r="D108" s="605">
        <f t="shared" si="59"/>
        <v>6259</v>
      </c>
      <c r="E108" s="788">
        <f t="shared" si="57"/>
        <v>0.59002639517345401</v>
      </c>
      <c r="F108" s="606">
        <f>IFERROR(VLOOKUP(A108,#REF!,2,0),0)+IFERROR(VLOOKUP(A108,$Q$6:$R$130,2,0),0)+IFERROR(VLOOKUP(A108,#REF!,2,0),0)</f>
        <v>945</v>
      </c>
      <c r="G108" s="788">
        <f t="shared" si="58"/>
        <v>8.9083710407239822E-2</v>
      </c>
      <c r="H108" s="605">
        <f t="shared" si="60"/>
        <v>156</v>
      </c>
      <c r="I108" s="607">
        <f t="shared" si="61"/>
        <v>1.4705882352941176E-2</v>
      </c>
      <c r="J108" s="605">
        <f t="shared" si="62"/>
        <v>53</v>
      </c>
      <c r="K108" s="607">
        <f t="shared" si="63"/>
        <v>4.9962292609351429E-3</v>
      </c>
      <c r="L108" s="601">
        <f t="shared" si="55"/>
        <v>7413</v>
      </c>
      <c r="M108" s="751">
        <f t="shared" si="64"/>
        <v>0.6988122171945701</v>
      </c>
      <c r="N108" s="600">
        <f t="shared" si="45"/>
        <v>3195</v>
      </c>
      <c r="O108" s="822">
        <v>690</v>
      </c>
      <c r="P108" s="823">
        <v>6174</v>
      </c>
      <c r="Q108" s="822">
        <v>690</v>
      </c>
      <c r="R108" s="823">
        <v>1568</v>
      </c>
      <c r="S108" s="821">
        <v>697</v>
      </c>
      <c r="T108" s="6">
        <v>399</v>
      </c>
      <c r="U108" s="1">
        <v>697</v>
      </c>
      <c r="V108" s="1">
        <f t="shared" si="56"/>
        <v>241</v>
      </c>
      <c r="W108">
        <v>697</v>
      </c>
      <c r="X108" s="747">
        <v>113</v>
      </c>
      <c r="Y108" s="748">
        <v>128</v>
      </c>
    </row>
    <row r="109" spans="1:26" outlineLevel="1">
      <c r="A109" s="540">
        <v>93</v>
      </c>
      <c r="B109" s="539" t="s">
        <v>403</v>
      </c>
      <c r="C109" s="604">
        <v>16178</v>
      </c>
      <c r="D109" s="605">
        <f t="shared" si="59"/>
        <v>13926</v>
      </c>
      <c r="E109" s="788">
        <f t="shared" si="57"/>
        <v>0.86079861540363456</v>
      </c>
      <c r="F109" s="606">
        <f>IFERROR(VLOOKUP(A109,#REF!,2,0),0)+IFERROR(VLOOKUP(A109,$Q$6:$R$130,2,0),0)+IFERROR(VLOOKUP(A109,#REF!,2,0),0)</f>
        <v>1280</v>
      </c>
      <c r="G109" s="788">
        <f t="shared" si="58"/>
        <v>7.9119792310545181E-2</v>
      </c>
      <c r="H109" s="605">
        <f t="shared" si="60"/>
        <v>295</v>
      </c>
      <c r="I109" s="607">
        <f t="shared" si="61"/>
        <v>1.8234639634070959E-2</v>
      </c>
      <c r="J109" s="605">
        <f t="shared" si="62"/>
        <v>80</v>
      </c>
      <c r="K109" s="607">
        <f t="shared" si="63"/>
        <v>4.9449870194090738E-3</v>
      </c>
      <c r="L109" s="601">
        <f t="shared" si="55"/>
        <v>15581</v>
      </c>
      <c r="M109" s="751">
        <f t="shared" si="64"/>
        <v>0.96309803436765984</v>
      </c>
      <c r="N109" s="600">
        <f t="shared" si="45"/>
        <v>597</v>
      </c>
      <c r="O109" s="822">
        <v>697</v>
      </c>
      <c r="P109" s="823">
        <v>15042</v>
      </c>
      <c r="Q109" s="822">
        <v>697</v>
      </c>
      <c r="R109" s="823">
        <v>14371</v>
      </c>
      <c r="S109" s="821">
        <v>736</v>
      </c>
      <c r="T109" s="6">
        <v>517</v>
      </c>
      <c r="U109" s="1">
        <v>736</v>
      </c>
      <c r="V109" s="1">
        <f t="shared" si="56"/>
        <v>114</v>
      </c>
      <c r="W109">
        <v>736</v>
      </c>
      <c r="X109" s="747">
        <v>45</v>
      </c>
      <c r="Y109" s="748">
        <v>69</v>
      </c>
    </row>
    <row r="110" spans="1:26" outlineLevel="2">
      <c r="A110" s="540">
        <v>101</v>
      </c>
      <c r="B110" s="540" t="s">
        <v>404</v>
      </c>
      <c r="C110" s="604">
        <v>26971</v>
      </c>
      <c r="D110" s="605">
        <f t="shared" si="59"/>
        <v>18742</v>
      </c>
      <c r="E110" s="788">
        <f t="shared" si="57"/>
        <v>0.69489451633235699</v>
      </c>
      <c r="F110" s="606">
        <f>IFERROR(VLOOKUP(A110,#REF!,2,0),0)+IFERROR(VLOOKUP(A110,$Q$6:$R$130,2,0),0)+IFERROR(VLOOKUP(A110,#REF!,2,0),0)</f>
        <v>7664</v>
      </c>
      <c r="G110" s="788">
        <f t="shared" si="58"/>
        <v>0.28415705758036408</v>
      </c>
      <c r="H110" s="605">
        <f t="shared" si="60"/>
        <v>446</v>
      </c>
      <c r="I110" s="607">
        <f t="shared" si="61"/>
        <v>1.6536279707834341E-2</v>
      </c>
      <c r="J110" s="605">
        <f t="shared" si="62"/>
        <v>218</v>
      </c>
      <c r="K110" s="607">
        <f t="shared" si="63"/>
        <v>8.0827555522598338E-3</v>
      </c>
      <c r="L110" s="601">
        <f t="shared" si="55"/>
        <v>27070</v>
      </c>
      <c r="M110" s="751">
        <f t="shared" si="64"/>
        <v>1.0036706091728151</v>
      </c>
      <c r="N110" s="600">
        <f t="shared" si="45"/>
        <v>-99</v>
      </c>
      <c r="O110" s="822">
        <v>736</v>
      </c>
      <c r="P110" s="823">
        <v>24398</v>
      </c>
      <c r="Q110" s="822">
        <v>736</v>
      </c>
      <c r="R110" s="823">
        <v>15196</v>
      </c>
      <c r="S110" s="821">
        <v>756</v>
      </c>
      <c r="T110" s="6">
        <v>766</v>
      </c>
      <c r="U110" s="1">
        <v>756</v>
      </c>
      <c r="V110" s="1">
        <f t="shared" si="56"/>
        <v>170</v>
      </c>
      <c r="W110">
        <v>756</v>
      </c>
      <c r="X110" s="747">
        <v>46</v>
      </c>
      <c r="Y110" s="748">
        <v>124</v>
      </c>
    </row>
    <row r="111" spans="1:26" outlineLevel="2">
      <c r="A111" s="540">
        <v>145</v>
      </c>
      <c r="B111" s="539" t="s">
        <v>405</v>
      </c>
      <c r="C111" s="604">
        <v>4804</v>
      </c>
      <c r="D111" s="605">
        <f t="shared" si="59"/>
        <v>3483</v>
      </c>
      <c r="E111" s="788">
        <f t="shared" si="57"/>
        <v>0.72502081598667778</v>
      </c>
      <c r="F111" s="606">
        <f>IFERROR(VLOOKUP(A111,#REF!,2,0),0)+IFERROR(VLOOKUP(A111,$Q$6:$R$130,2,0),0)+IFERROR(VLOOKUP(A111,#REF!,2,0),0)</f>
        <v>790</v>
      </c>
      <c r="G111" s="788">
        <f t="shared" si="58"/>
        <v>0.16444629475437136</v>
      </c>
      <c r="H111" s="605">
        <f t="shared" si="60"/>
        <v>129</v>
      </c>
      <c r="I111" s="607">
        <f t="shared" si="61"/>
        <v>2.6852622814321398E-2</v>
      </c>
      <c r="J111" s="605">
        <f t="shared" si="62"/>
        <v>34</v>
      </c>
      <c r="K111" s="607">
        <f t="shared" si="63"/>
        <v>7.0774354704412987E-3</v>
      </c>
      <c r="L111" s="601">
        <f t="shared" si="55"/>
        <v>4436</v>
      </c>
      <c r="M111" s="751">
        <f t="shared" si="64"/>
        <v>0.92339716902581181</v>
      </c>
      <c r="N111" s="600">
        <f t="shared" si="45"/>
        <v>368</v>
      </c>
      <c r="O111" s="822">
        <v>756</v>
      </c>
      <c r="P111" s="823">
        <v>23054</v>
      </c>
      <c r="Q111" s="822">
        <v>756</v>
      </c>
      <c r="R111" s="823">
        <v>7141</v>
      </c>
      <c r="S111" s="821">
        <v>761</v>
      </c>
      <c r="T111" s="6">
        <v>470</v>
      </c>
      <c r="U111" s="1">
        <v>761</v>
      </c>
      <c r="V111" s="1">
        <f t="shared" si="56"/>
        <v>115</v>
      </c>
      <c r="W111">
        <v>761</v>
      </c>
      <c r="X111" s="747">
        <v>35</v>
      </c>
      <c r="Y111" s="748">
        <v>80</v>
      </c>
    </row>
    <row r="112" spans="1:26" outlineLevel="2">
      <c r="A112" s="540">
        <v>209</v>
      </c>
      <c r="B112" s="539" t="s">
        <v>406</v>
      </c>
      <c r="C112" s="604">
        <v>22137</v>
      </c>
      <c r="D112" s="605">
        <f t="shared" si="59"/>
        <v>13425</v>
      </c>
      <c r="E112" s="788">
        <f t="shared" si="57"/>
        <v>0.60645073858246379</v>
      </c>
      <c r="F112" s="606">
        <f>IFERROR(VLOOKUP(A112,#REF!,2,0),0)+IFERROR(VLOOKUP(A112,$Q$6:$R$130,2,0),0)+IFERROR(VLOOKUP(A112,#REF!,2,0),0)</f>
        <v>3331</v>
      </c>
      <c r="G112" s="788">
        <f t="shared" si="58"/>
        <v>0.15047206035144781</v>
      </c>
      <c r="H112" s="605">
        <f t="shared" si="60"/>
        <v>295</v>
      </c>
      <c r="I112" s="607">
        <f t="shared" si="61"/>
        <v>1.3326105615033654E-2</v>
      </c>
      <c r="J112" s="605">
        <f t="shared" si="62"/>
        <v>86</v>
      </c>
      <c r="K112" s="607">
        <f t="shared" si="63"/>
        <v>3.8848985860776078E-3</v>
      </c>
      <c r="L112" s="601">
        <f t="shared" si="55"/>
        <v>17137</v>
      </c>
      <c r="M112" s="751">
        <f t="shared" si="64"/>
        <v>0.77413380313502278</v>
      </c>
      <c r="N112" s="600">
        <f t="shared" si="45"/>
        <v>5000</v>
      </c>
      <c r="O112" s="822">
        <v>761</v>
      </c>
      <c r="P112" s="823">
        <v>7824</v>
      </c>
      <c r="Q112" s="822">
        <v>761</v>
      </c>
      <c r="R112" s="823">
        <v>3039</v>
      </c>
      <c r="S112" s="821">
        <v>789</v>
      </c>
      <c r="T112" s="6">
        <v>300</v>
      </c>
      <c r="U112" s="1">
        <v>789</v>
      </c>
      <c r="V112" s="1">
        <f t="shared" si="56"/>
        <v>196</v>
      </c>
      <c r="W112">
        <v>789</v>
      </c>
      <c r="X112" s="747">
        <v>34</v>
      </c>
      <c r="Y112" s="748">
        <v>162</v>
      </c>
    </row>
    <row r="113" spans="1:28" outlineLevel="2">
      <c r="A113" s="540">
        <v>282</v>
      </c>
      <c r="B113" s="539" t="s">
        <v>407</v>
      </c>
      <c r="C113" s="604">
        <v>25299</v>
      </c>
      <c r="D113" s="605">
        <f t="shared" si="59"/>
        <v>7640</v>
      </c>
      <c r="E113" s="788">
        <f t="shared" si="57"/>
        <v>0.30198822087829558</v>
      </c>
      <c r="F113" s="606">
        <f>IFERROR(VLOOKUP(A113,#REF!,2,0),0)+IFERROR(VLOOKUP(A113,$Q$6:$R$130,2,0),0)+IFERROR(VLOOKUP(A113,#REF!,2,0),0)</f>
        <v>6808</v>
      </c>
      <c r="G113" s="788">
        <f t="shared" si="58"/>
        <v>0.26910154551563303</v>
      </c>
      <c r="H113" s="605">
        <f t="shared" si="60"/>
        <v>561</v>
      </c>
      <c r="I113" s="607">
        <f t="shared" si="61"/>
        <v>2.2174789517372229E-2</v>
      </c>
      <c r="J113" s="605">
        <f t="shared" si="62"/>
        <v>325</v>
      </c>
      <c r="K113" s="607">
        <f t="shared" si="63"/>
        <v>1.2846357563540061E-2</v>
      </c>
      <c r="L113" s="601">
        <f t="shared" si="55"/>
        <v>15334</v>
      </c>
      <c r="M113" s="751">
        <f t="shared" si="64"/>
        <v>0.60611091347484092</v>
      </c>
      <c r="N113" s="600">
        <f t="shared" si="45"/>
        <v>9965</v>
      </c>
      <c r="O113" s="822">
        <v>789</v>
      </c>
      <c r="P113" s="823">
        <v>9187</v>
      </c>
      <c r="Q113" s="822">
        <v>789</v>
      </c>
      <c r="R113" s="823">
        <v>4466</v>
      </c>
      <c r="S113" s="821">
        <v>790</v>
      </c>
      <c r="T113" s="6">
        <v>442</v>
      </c>
      <c r="U113" s="1">
        <v>790</v>
      </c>
      <c r="V113" s="1">
        <f t="shared" si="56"/>
        <v>110</v>
      </c>
      <c r="W113">
        <v>790</v>
      </c>
      <c r="X113" s="747">
        <v>42</v>
      </c>
      <c r="Y113" s="748">
        <v>68</v>
      </c>
    </row>
    <row r="114" spans="1:28" outlineLevel="2">
      <c r="A114" s="540">
        <v>353</v>
      </c>
      <c r="B114" s="539" t="s">
        <v>408</v>
      </c>
      <c r="C114" s="604">
        <v>5693</v>
      </c>
      <c r="D114" s="605">
        <f t="shared" si="59"/>
        <v>2667</v>
      </c>
      <c r="E114" s="788">
        <f t="shared" si="57"/>
        <v>0.46847005093975058</v>
      </c>
      <c r="F114" s="606">
        <f>IFERROR(VLOOKUP(A114,#REF!,2,0),0)+IFERROR(VLOOKUP(A114,$Q$6:$R$130,2,0),0)+IFERROR(VLOOKUP(A114,#REF!,2,0),0)</f>
        <v>1115</v>
      </c>
      <c r="G114" s="788">
        <f t="shared" si="58"/>
        <v>0.19585455822940454</v>
      </c>
      <c r="H114" s="605">
        <f t="shared" si="60"/>
        <v>78</v>
      </c>
      <c r="I114" s="607">
        <f t="shared" si="61"/>
        <v>1.3701036360442649E-2</v>
      </c>
      <c r="J114" s="605">
        <f t="shared" si="62"/>
        <v>77</v>
      </c>
      <c r="K114" s="607">
        <f t="shared" si="63"/>
        <v>1.3525382048129281E-2</v>
      </c>
      <c r="L114" s="601">
        <f t="shared" si="55"/>
        <v>3937</v>
      </c>
      <c r="M114" s="751">
        <f t="shared" si="64"/>
        <v>0.69155102757772702</v>
      </c>
      <c r="N114" s="600">
        <f t="shared" si="45"/>
        <v>1756</v>
      </c>
      <c r="O114" s="822">
        <v>790</v>
      </c>
      <c r="P114" s="823">
        <v>26514</v>
      </c>
      <c r="Q114" s="822">
        <v>790</v>
      </c>
      <c r="R114" s="823">
        <v>2122</v>
      </c>
      <c r="S114" s="821">
        <v>792</v>
      </c>
      <c r="T114" s="6">
        <v>100</v>
      </c>
      <c r="U114" s="1">
        <v>792</v>
      </c>
      <c r="V114" s="1">
        <f t="shared" si="56"/>
        <v>60</v>
      </c>
      <c r="W114">
        <v>792</v>
      </c>
      <c r="X114" s="747">
        <v>17</v>
      </c>
      <c r="Y114" s="748">
        <v>43</v>
      </c>
    </row>
    <row r="115" spans="1:28" outlineLevel="2">
      <c r="A115" s="540">
        <v>364</v>
      </c>
      <c r="B115" s="539" t="s">
        <v>409</v>
      </c>
      <c r="C115" s="604">
        <v>15115</v>
      </c>
      <c r="D115" s="605">
        <f t="shared" si="59"/>
        <v>9390</v>
      </c>
      <c r="E115" s="788">
        <f t="shared" si="57"/>
        <v>0.62123718160767449</v>
      </c>
      <c r="F115" s="606">
        <f>IFERROR(VLOOKUP(A115,#REF!,2,0),0)+IFERROR(VLOOKUP(A115,$Q$6:$R$130,2,0),0)+IFERROR(VLOOKUP(A115,#REF!,2,0),0)</f>
        <v>3822</v>
      </c>
      <c r="G115" s="788">
        <f t="shared" si="58"/>
        <v>0.25286139596427393</v>
      </c>
      <c r="H115" s="605">
        <f t="shared" si="60"/>
        <v>296</v>
      </c>
      <c r="I115" s="607">
        <f t="shared" si="61"/>
        <v>1.958319550115779E-2</v>
      </c>
      <c r="J115" s="605">
        <f t="shared" si="62"/>
        <v>115</v>
      </c>
      <c r="K115" s="607">
        <f t="shared" si="63"/>
        <v>7.6083360899768439E-3</v>
      </c>
      <c r="L115" s="601">
        <f t="shared" si="55"/>
        <v>13623</v>
      </c>
      <c r="M115" s="751">
        <f t="shared" si="64"/>
        <v>0.90129010916308305</v>
      </c>
      <c r="N115" s="600">
        <f t="shared" si="45"/>
        <v>1492</v>
      </c>
      <c r="O115" s="822">
        <v>792</v>
      </c>
      <c r="P115" s="823">
        <v>2990</v>
      </c>
      <c r="Q115" s="822">
        <v>792</v>
      </c>
      <c r="R115" s="823">
        <v>2084</v>
      </c>
      <c r="S115" s="821">
        <v>809</v>
      </c>
      <c r="T115" s="6">
        <v>119</v>
      </c>
      <c r="U115" s="1">
        <v>809</v>
      </c>
      <c r="V115" s="1">
        <f t="shared" si="56"/>
        <v>55</v>
      </c>
      <c r="W115">
        <v>809</v>
      </c>
      <c r="X115" s="747">
        <v>12</v>
      </c>
      <c r="Y115" s="748">
        <v>43</v>
      </c>
    </row>
    <row r="116" spans="1:28" outlineLevel="1">
      <c r="A116" s="540">
        <v>368</v>
      </c>
      <c r="B116" s="539" t="s">
        <v>410</v>
      </c>
      <c r="C116" s="604">
        <v>14106</v>
      </c>
      <c r="D116" s="605">
        <f t="shared" si="59"/>
        <v>6369</v>
      </c>
      <c r="E116" s="788">
        <f t="shared" si="57"/>
        <v>0.45150999574649087</v>
      </c>
      <c r="F116" s="606">
        <f>IFERROR(VLOOKUP(A116,#REF!,2,0),0)+IFERROR(VLOOKUP(A116,$Q$6:$R$130,2,0),0)+IFERROR(VLOOKUP(A116,#REF!,2,0),0)</f>
        <v>3757</v>
      </c>
      <c r="G116" s="788">
        <f t="shared" si="58"/>
        <v>0.26634056429887992</v>
      </c>
      <c r="H116" s="605">
        <f t="shared" si="60"/>
        <v>348</v>
      </c>
      <c r="I116" s="607">
        <f t="shared" si="61"/>
        <v>2.467035304125904E-2</v>
      </c>
      <c r="J116" s="605">
        <f t="shared" si="62"/>
        <v>97</v>
      </c>
      <c r="K116" s="607">
        <f t="shared" si="63"/>
        <v>6.8765064511555367E-3</v>
      </c>
      <c r="L116" s="601">
        <f t="shared" si="55"/>
        <v>10571</v>
      </c>
      <c r="M116" s="751">
        <f t="shared" si="64"/>
        <v>0.74939741953778538</v>
      </c>
      <c r="N116" s="600">
        <f t="shared" si="45"/>
        <v>3535</v>
      </c>
      <c r="O116" s="822">
        <v>809</v>
      </c>
      <c r="P116" s="823">
        <v>3410</v>
      </c>
      <c r="Q116" s="822">
        <v>809</v>
      </c>
      <c r="R116" s="823">
        <v>3859</v>
      </c>
      <c r="S116" s="821">
        <v>819</v>
      </c>
      <c r="T116" s="6">
        <v>106</v>
      </c>
      <c r="U116" s="1">
        <v>819</v>
      </c>
      <c r="V116" s="1">
        <f t="shared" si="56"/>
        <v>52</v>
      </c>
      <c r="W116">
        <v>819</v>
      </c>
      <c r="X116" s="747">
        <v>11</v>
      </c>
      <c r="Y116" s="748">
        <v>41</v>
      </c>
    </row>
    <row r="117" spans="1:28" outlineLevel="2">
      <c r="A117" s="540">
        <v>390</v>
      </c>
      <c r="B117" s="539" t="s">
        <v>411</v>
      </c>
      <c r="C117" s="604">
        <v>8373</v>
      </c>
      <c r="D117" s="605">
        <f t="shared" si="59"/>
        <v>4329</v>
      </c>
      <c r="E117" s="788">
        <f t="shared" si="57"/>
        <v>0.51701898960945902</v>
      </c>
      <c r="F117" s="606">
        <f>IFERROR(VLOOKUP(A117,#REF!,2,0),0)+IFERROR(VLOOKUP(A117,$Q$6:$R$130,2,0),0)+IFERROR(VLOOKUP(A117,#REF!,2,0),0)</f>
        <v>3614</v>
      </c>
      <c r="G117" s="788">
        <f t="shared" si="58"/>
        <v>0.43162546279708586</v>
      </c>
      <c r="H117" s="605">
        <f t="shared" si="60"/>
        <v>99</v>
      </c>
      <c r="I117" s="607">
        <f t="shared" si="61"/>
        <v>1.1823719097097814E-2</v>
      </c>
      <c r="J117" s="605">
        <f t="shared" si="62"/>
        <v>52</v>
      </c>
      <c r="K117" s="607">
        <f t="shared" si="63"/>
        <v>6.2104383136271351E-3</v>
      </c>
      <c r="L117" s="601">
        <f t="shared" si="55"/>
        <v>8094</v>
      </c>
      <c r="M117" s="751">
        <f t="shared" si="64"/>
        <v>0.96667860981726983</v>
      </c>
      <c r="N117" s="600">
        <f t="shared" si="45"/>
        <v>279</v>
      </c>
      <c r="O117" s="822">
        <v>819</v>
      </c>
      <c r="P117" s="823">
        <v>3836</v>
      </c>
      <c r="Q117" s="822">
        <v>819</v>
      </c>
      <c r="R117" s="823">
        <v>917</v>
      </c>
      <c r="S117" s="821">
        <v>837</v>
      </c>
      <c r="T117" s="6">
        <v>3137</v>
      </c>
      <c r="U117" s="1">
        <v>837</v>
      </c>
      <c r="V117" s="1">
        <f t="shared" si="56"/>
        <v>912</v>
      </c>
      <c r="W117">
        <v>837</v>
      </c>
      <c r="X117" s="747">
        <v>578</v>
      </c>
      <c r="Y117" s="748">
        <v>334</v>
      </c>
    </row>
    <row r="118" spans="1:28" outlineLevel="2">
      <c r="A118" s="540">
        <v>467</v>
      </c>
      <c r="B118" s="539" t="s">
        <v>412</v>
      </c>
      <c r="C118" s="604">
        <v>6840</v>
      </c>
      <c r="D118" s="605">
        <f t="shared" si="59"/>
        <v>4401</v>
      </c>
      <c r="E118" s="788">
        <f t="shared" si="57"/>
        <v>0.64342105263157889</v>
      </c>
      <c r="F118" s="606">
        <f>IFERROR(VLOOKUP(A118,#REF!,2,0),0)+IFERROR(VLOOKUP(A118,$Q$6:$R$130,2,0),0)+IFERROR(VLOOKUP(A118,#REF!,2,0),0)</f>
        <v>939</v>
      </c>
      <c r="G118" s="788">
        <f t="shared" si="58"/>
        <v>0.13728070175438598</v>
      </c>
      <c r="H118" s="605">
        <f t="shared" si="60"/>
        <v>99</v>
      </c>
      <c r="I118" s="607">
        <f t="shared" si="61"/>
        <v>1.4473684210526316E-2</v>
      </c>
      <c r="J118" s="605">
        <f t="shared" si="62"/>
        <v>57</v>
      </c>
      <c r="K118" s="607">
        <f t="shared" si="63"/>
        <v>8.3333333333333332E-3</v>
      </c>
      <c r="L118" s="601">
        <f t="shared" si="55"/>
        <v>5496</v>
      </c>
      <c r="M118" s="751">
        <f t="shared" si="64"/>
        <v>0.80350877192982462</v>
      </c>
      <c r="N118" s="600">
        <f t="shared" si="45"/>
        <v>1344</v>
      </c>
      <c r="O118" s="822">
        <v>837</v>
      </c>
      <c r="P118" s="823">
        <v>98310</v>
      </c>
      <c r="Q118" s="822">
        <v>837</v>
      </c>
      <c r="R118" s="823">
        <v>42729</v>
      </c>
      <c r="S118" s="821">
        <v>842</v>
      </c>
      <c r="T118" s="6">
        <v>105</v>
      </c>
      <c r="U118" s="1">
        <v>842</v>
      </c>
      <c r="V118" s="1">
        <f t="shared" si="56"/>
        <v>52</v>
      </c>
      <c r="W118">
        <v>842</v>
      </c>
      <c r="X118" s="747">
        <v>33</v>
      </c>
      <c r="Y118" s="748">
        <v>19</v>
      </c>
    </row>
    <row r="119" spans="1:28" outlineLevel="2">
      <c r="A119" s="540">
        <v>576</v>
      </c>
      <c r="B119" s="539" t="s">
        <v>413</v>
      </c>
      <c r="C119" s="604">
        <v>8959</v>
      </c>
      <c r="D119" s="605">
        <f t="shared" si="59"/>
        <v>5722</v>
      </c>
      <c r="E119" s="788">
        <f t="shared" si="57"/>
        <v>0.63868735349927452</v>
      </c>
      <c r="F119" s="606">
        <f>IFERROR(VLOOKUP(A119,#REF!,2,0),0)+IFERROR(VLOOKUP(A119,$Q$6:$R$130,2,0),0)+IFERROR(VLOOKUP(A119,#REF!,2,0),0)</f>
        <v>1185</v>
      </c>
      <c r="G119" s="788">
        <f t="shared" si="58"/>
        <v>0.1322692264761692</v>
      </c>
      <c r="H119" s="605">
        <f t="shared" si="60"/>
        <v>103</v>
      </c>
      <c r="I119" s="607">
        <f t="shared" si="61"/>
        <v>1.1496818841388548E-2</v>
      </c>
      <c r="J119" s="605">
        <f t="shared" si="62"/>
        <v>28</v>
      </c>
      <c r="K119" s="607">
        <f t="shared" si="63"/>
        <v>3.1253488112512559E-3</v>
      </c>
      <c r="L119" s="601">
        <f t="shared" si="55"/>
        <v>7038</v>
      </c>
      <c r="M119" s="751">
        <f t="shared" si="64"/>
        <v>0.78557874762808344</v>
      </c>
      <c r="N119" s="600">
        <f t="shared" si="45"/>
        <v>1921</v>
      </c>
      <c r="O119" s="822">
        <v>842</v>
      </c>
      <c r="P119" s="823">
        <v>5323</v>
      </c>
      <c r="Q119" s="822">
        <v>842</v>
      </c>
      <c r="R119" s="823">
        <v>960</v>
      </c>
      <c r="S119" s="821">
        <v>847</v>
      </c>
      <c r="T119" s="6">
        <v>721</v>
      </c>
      <c r="U119" s="1">
        <v>847</v>
      </c>
      <c r="V119" s="1">
        <f t="shared" si="56"/>
        <v>179</v>
      </c>
      <c r="W119">
        <v>847</v>
      </c>
      <c r="X119" s="747">
        <v>91</v>
      </c>
      <c r="Y119" s="748">
        <v>88</v>
      </c>
    </row>
    <row r="120" spans="1:28" outlineLevel="2">
      <c r="A120" s="540">
        <v>642</v>
      </c>
      <c r="B120" s="539" t="s">
        <v>414</v>
      </c>
      <c r="C120" s="604">
        <v>18789</v>
      </c>
      <c r="D120" s="605">
        <f t="shared" si="59"/>
        <v>12854</v>
      </c>
      <c r="E120" s="788">
        <f t="shared" si="57"/>
        <v>0.68412368939272983</v>
      </c>
      <c r="F120" s="606">
        <f>IFERROR(VLOOKUP(A120,#REF!,2,0),0)+IFERROR(VLOOKUP(A120,$Q$6:$R$130,2,0),0)+IFERROR(VLOOKUP(A120,#REF!,2,0),0)</f>
        <v>2272</v>
      </c>
      <c r="G120" s="788">
        <f t="shared" si="58"/>
        <v>0.12092181595614455</v>
      </c>
      <c r="H120" s="605">
        <f t="shared" si="60"/>
        <v>207</v>
      </c>
      <c r="I120" s="607">
        <f t="shared" si="61"/>
        <v>1.1017084464314226E-2</v>
      </c>
      <c r="J120" s="605">
        <f t="shared" si="62"/>
        <v>79</v>
      </c>
      <c r="K120" s="607">
        <f t="shared" si="63"/>
        <v>4.2045877907286181E-3</v>
      </c>
      <c r="L120" s="601">
        <f t="shared" si="55"/>
        <v>15412</v>
      </c>
      <c r="M120" s="751">
        <f t="shared" si="64"/>
        <v>0.82026717760391721</v>
      </c>
      <c r="N120" s="600">
        <f t="shared" si="45"/>
        <v>3377</v>
      </c>
      <c r="O120" s="822">
        <v>847</v>
      </c>
      <c r="P120" s="823">
        <v>24333</v>
      </c>
      <c r="Q120" s="822">
        <v>847</v>
      </c>
      <c r="R120" s="823">
        <v>5580</v>
      </c>
      <c r="S120" s="821">
        <v>854</v>
      </c>
      <c r="T120" s="6">
        <v>241</v>
      </c>
      <c r="U120" s="1">
        <v>854</v>
      </c>
      <c r="V120" s="1">
        <f t="shared" si="56"/>
        <v>177</v>
      </c>
      <c r="W120">
        <v>854</v>
      </c>
      <c r="X120" s="747">
        <v>8</v>
      </c>
      <c r="Y120" s="748">
        <v>169</v>
      </c>
    </row>
    <row r="121" spans="1:28" outlineLevel="2">
      <c r="A121" s="540">
        <v>679</v>
      </c>
      <c r="B121" s="539" t="s">
        <v>415</v>
      </c>
      <c r="C121" s="604">
        <v>27249</v>
      </c>
      <c r="D121" s="605">
        <f t="shared" si="59"/>
        <v>12781</v>
      </c>
      <c r="E121" s="788">
        <f t="shared" si="57"/>
        <v>0.46904473558662702</v>
      </c>
      <c r="F121" s="606">
        <f>IFERROR(VLOOKUP(A121,#REF!,2,0),0)+IFERROR(VLOOKUP(A121,$Q$6:$R$130,2,0),0)+IFERROR(VLOOKUP(A121,#REF!,2,0),0)</f>
        <v>5837</v>
      </c>
      <c r="G121" s="788">
        <f t="shared" si="58"/>
        <v>0.21420969576865206</v>
      </c>
      <c r="H121" s="605">
        <f t="shared" si="60"/>
        <v>292</v>
      </c>
      <c r="I121" s="607">
        <f t="shared" si="61"/>
        <v>1.0715989577599177E-2</v>
      </c>
      <c r="J121" s="605">
        <f t="shared" si="62"/>
        <v>441</v>
      </c>
      <c r="K121" s="607">
        <f t="shared" si="63"/>
        <v>1.6184080149730266E-2</v>
      </c>
      <c r="L121" s="601">
        <f t="shared" si="55"/>
        <v>19351</v>
      </c>
      <c r="M121" s="751">
        <f t="shared" si="64"/>
        <v>0.71015450108260858</v>
      </c>
      <c r="N121" s="600">
        <f t="shared" si="45"/>
        <v>7898</v>
      </c>
      <c r="O121" s="822">
        <v>854</v>
      </c>
      <c r="P121" s="823">
        <v>13362</v>
      </c>
      <c r="Q121" s="822">
        <v>854</v>
      </c>
      <c r="R121" s="823">
        <v>1233</v>
      </c>
      <c r="S121" s="821">
        <v>856</v>
      </c>
      <c r="T121" s="6">
        <v>113</v>
      </c>
      <c r="U121" s="1">
        <v>856</v>
      </c>
      <c r="V121" s="1">
        <f t="shared" si="56"/>
        <v>53</v>
      </c>
      <c r="W121">
        <v>856</v>
      </c>
      <c r="X121" s="747">
        <v>14</v>
      </c>
      <c r="Y121" s="748">
        <v>39</v>
      </c>
    </row>
    <row r="122" spans="1:28" outlineLevel="2">
      <c r="A122" s="540">
        <v>789</v>
      </c>
      <c r="B122" s="539" t="s">
        <v>416</v>
      </c>
      <c r="C122" s="604">
        <v>16729</v>
      </c>
      <c r="D122" s="605">
        <f t="shared" si="59"/>
        <v>9187</v>
      </c>
      <c r="E122" s="788">
        <f t="shared" si="57"/>
        <v>0.54916611871600218</v>
      </c>
      <c r="F122" s="606">
        <f>IFERROR(VLOOKUP(A122,#REF!,2,0),0)+IFERROR(VLOOKUP(A122,$Q$6:$R$130,2,0),0)+IFERROR(VLOOKUP(A122,#REF!,2,0),0)</f>
        <v>4466</v>
      </c>
      <c r="G122" s="788">
        <f t="shared" si="58"/>
        <v>0.26696156375156915</v>
      </c>
      <c r="H122" s="605">
        <f t="shared" si="60"/>
        <v>300</v>
      </c>
      <c r="I122" s="607">
        <f t="shared" si="61"/>
        <v>1.7932930838663399E-2</v>
      </c>
      <c r="J122" s="605">
        <f t="shared" si="62"/>
        <v>196</v>
      </c>
      <c r="K122" s="607">
        <f t="shared" si="63"/>
        <v>1.1716181481260086E-2</v>
      </c>
      <c r="L122" s="601">
        <f t="shared" si="55"/>
        <v>14149</v>
      </c>
      <c r="M122" s="751">
        <f t="shared" si="64"/>
        <v>0.84577679478749479</v>
      </c>
      <c r="N122" s="600">
        <f t="shared" si="45"/>
        <v>2580</v>
      </c>
      <c r="O122" s="822">
        <v>856</v>
      </c>
      <c r="P122" s="823">
        <v>2957</v>
      </c>
      <c r="Q122" s="822">
        <v>856</v>
      </c>
      <c r="R122" s="823">
        <v>1758</v>
      </c>
      <c r="S122" s="821">
        <v>858</v>
      </c>
      <c r="T122" s="6">
        <v>215</v>
      </c>
      <c r="U122" s="1">
        <v>858</v>
      </c>
      <c r="V122" s="1">
        <f t="shared" si="56"/>
        <v>103</v>
      </c>
      <c r="W122">
        <v>858</v>
      </c>
      <c r="X122" s="747">
        <v>57</v>
      </c>
      <c r="Y122" s="748">
        <v>46</v>
      </c>
    </row>
    <row r="123" spans="1:28" outlineLevel="2">
      <c r="A123" s="540">
        <v>792</v>
      </c>
      <c r="B123" s="539" t="s">
        <v>417</v>
      </c>
      <c r="C123" s="604">
        <v>6394</v>
      </c>
      <c r="D123" s="605">
        <f t="shared" si="59"/>
        <v>2990</v>
      </c>
      <c r="E123" s="788">
        <f t="shared" si="57"/>
        <v>0.46762589928057552</v>
      </c>
      <c r="F123" s="606">
        <f>IFERROR(VLOOKUP(A123,#REF!,2,0),0)+IFERROR(VLOOKUP(A123,$Q$6:$R$130,2,0),0)+IFERROR(VLOOKUP(A123,#REF!,2,0),0)</f>
        <v>2084</v>
      </c>
      <c r="G123" s="788">
        <f t="shared" si="58"/>
        <v>0.32593055989990616</v>
      </c>
      <c r="H123" s="605">
        <f t="shared" si="60"/>
        <v>100</v>
      </c>
      <c r="I123" s="607">
        <f t="shared" si="61"/>
        <v>1.5639662183296842E-2</v>
      </c>
      <c r="J123" s="605">
        <f t="shared" si="62"/>
        <v>60</v>
      </c>
      <c r="K123" s="607">
        <f t="shared" si="63"/>
        <v>9.383797309978105E-3</v>
      </c>
      <c r="L123" s="601">
        <f t="shared" si="55"/>
        <v>5234</v>
      </c>
      <c r="M123" s="751">
        <f t="shared" si="64"/>
        <v>0.81857991867375668</v>
      </c>
      <c r="N123" s="600">
        <f t="shared" si="45"/>
        <v>1160</v>
      </c>
      <c r="O123" s="822">
        <v>858</v>
      </c>
      <c r="P123" s="823">
        <v>10892</v>
      </c>
      <c r="Q123" s="822">
        <v>858</v>
      </c>
      <c r="R123" s="823">
        <v>2547</v>
      </c>
      <c r="S123" s="821">
        <v>861</v>
      </c>
      <c r="T123" s="6">
        <v>148</v>
      </c>
      <c r="U123" s="1">
        <v>861</v>
      </c>
      <c r="V123" s="1">
        <f t="shared" si="56"/>
        <v>123</v>
      </c>
      <c r="W123">
        <v>861</v>
      </c>
      <c r="X123" s="747">
        <v>32</v>
      </c>
      <c r="Y123" s="748">
        <v>91</v>
      </c>
    </row>
    <row r="124" spans="1:28" outlineLevel="2">
      <c r="A124" s="540">
        <v>809</v>
      </c>
      <c r="B124" s="539" t="s">
        <v>418</v>
      </c>
      <c r="C124" s="604">
        <v>11054</v>
      </c>
      <c r="D124" s="605">
        <f t="shared" si="59"/>
        <v>3410</v>
      </c>
      <c r="E124" s="788">
        <f t="shared" si="57"/>
        <v>0.30848561606658226</v>
      </c>
      <c r="F124" s="606">
        <f>IFERROR(VLOOKUP(A124,#REF!,2,0),0)+IFERROR(VLOOKUP(A124,$Q$6:$R$130,2,0),0)+IFERROR(VLOOKUP(A124,#REF!,2,0),0)</f>
        <v>3859</v>
      </c>
      <c r="G124" s="788">
        <f t="shared" si="58"/>
        <v>0.34910439659851639</v>
      </c>
      <c r="H124" s="605">
        <f t="shared" si="60"/>
        <v>119</v>
      </c>
      <c r="I124" s="607">
        <f t="shared" si="61"/>
        <v>1.076533381581328E-2</v>
      </c>
      <c r="J124" s="605">
        <f t="shared" si="62"/>
        <v>55</v>
      </c>
      <c r="K124" s="607">
        <f t="shared" si="63"/>
        <v>4.9755744526868099E-3</v>
      </c>
      <c r="L124" s="601">
        <f t="shared" si="55"/>
        <v>7443</v>
      </c>
      <c r="M124" s="751">
        <f t="shared" si="64"/>
        <v>0.6733309209335987</v>
      </c>
      <c r="N124" s="600">
        <f t="shared" si="45"/>
        <v>3611</v>
      </c>
      <c r="O124" s="822">
        <v>861</v>
      </c>
      <c r="P124" s="823">
        <v>5603</v>
      </c>
      <c r="Q124" s="822">
        <v>861</v>
      </c>
      <c r="R124" s="823">
        <v>4218</v>
      </c>
      <c r="S124" s="821">
        <v>873</v>
      </c>
      <c r="T124" s="6">
        <v>192</v>
      </c>
      <c r="U124" s="1">
        <v>873</v>
      </c>
      <c r="V124" s="1">
        <f t="shared" si="56"/>
        <v>17</v>
      </c>
      <c r="W124">
        <v>873</v>
      </c>
      <c r="X124" s="747">
        <v>1</v>
      </c>
      <c r="Y124" s="748">
        <v>16</v>
      </c>
    </row>
    <row r="125" spans="1:28" outlineLevel="2">
      <c r="A125" s="540">
        <v>847</v>
      </c>
      <c r="B125" s="539" t="s">
        <v>419</v>
      </c>
      <c r="C125" s="604">
        <v>31312</v>
      </c>
      <c r="D125" s="605">
        <f t="shared" si="59"/>
        <v>24333</v>
      </c>
      <c r="E125" s="788">
        <f t="shared" si="57"/>
        <v>0.77711420541645371</v>
      </c>
      <c r="F125" s="606">
        <f>IFERROR(VLOOKUP(A125,#REF!,2,0),0)+IFERROR(VLOOKUP(A125,$Q$6:$R$130,2,0),0)+IFERROR(VLOOKUP(A125,#REF!,2,0),0)</f>
        <v>5580</v>
      </c>
      <c r="G125" s="788">
        <f t="shared" si="58"/>
        <v>0.17820643842616249</v>
      </c>
      <c r="H125" s="605">
        <f t="shared" si="60"/>
        <v>721</v>
      </c>
      <c r="I125" s="607">
        <f t="shared" si="61"/>
        <v>2.3026315789473683E-2</v>
      </c>
      <c r="J125" s="605">
        <f t="shared" si="62"/>
        <v>179</v>
      </c>
      <c r="K125" s="607">
        <f t="shared" si="63"/>
        <v>5.7166581502299434E-3</v>
      </c>
      <c r="L125" s="601">
        <f t="shared" si="55"/>
        <v>30813</v>
      </c>
      <c r="M125" s="751">
        <f t="shared" si="64"/>
        <v>0.98406361778231988</v>
      </c>
      <c r="N125" s="600">
        <f t="shared" si="45"/>
        <v>499</v>
      </c>
      <c r="O125" s="822">
        <v>873</v>
      </c>
      <c r="P125" s="823">
        <v>7418</v>
      </c>
      <c r="Q125" s="822">
        <v>873</v>
      </c>
      <c r="R125" s="823">
        <v>263</v>
      </c>
      <c r="S125" s="821">
        <v>885</v>
      </c>
      <c r="T125" s="6">
        <v>108</v>
      </c>
      <c r="U125" s="1">
        <v>885</v>
      </c>
      <c r="V125" s="1">
        <f t="shared" si="56"/>
        <v>69</v>
      </c>
      <c r="W125">
        <v>885</v>
      </c>
      <c r="X125" s="747">
        <v>25</v>
      </c>
      <c r="Y125" s="748">
        <v>44</v>
      </c>
    </row>
    <row r="126" spans="1:28" outlineLevel="2">
      <c r="A126" s="540">
        <v>856</v>
      </c>
      <c r="B126" s="539" t="s">
        <v>420</v>
      </c>
      <c r="C126" s="604">
        <v>6739</v>
      </c>
      <c r="D126" s="605">
        <f t="shared" si="59"/>
        <v>2957</v>
      </c>
      <c r="E126" s="788">
        <f t="shared" si="57"/>
        <v>0.43878913785428103</v>
      </c>
      <c r="F126" s="606">
        <f>IFERROR(VLOOKUP(A126,#REF!,2,0),0)+IFERROR(VLOOKUP(A126,$Q$6:$R$130,2,0),0)+IFERROR(VLOOKUP(A126,#REF!,2,0),0)</f>
        <v>1758</v>
      </c>
      <c r="G126" s="788">
        <f t="shared" si="58"/>
        <v>0.2608695652173913</v>
      </c>
      <c r="H126" s="605">
        <f t="shared" si="60"/>
        <v>113</v>
      </c>
      <c r="I126" s="607">
        <f t="shared" si="61"/>
        <v>1.6768066478706038E-2</v>
      </c>
      <c r="J126" s="605">
        <f t="shared" si="62"/>
        <v>53</v>
      </c>
      <c r="K126" s="607">
        <f t="shared" si="63"/>
        <v>7.8646683484196473E-3</v>
      </c>
      <c r="L126" s="601">
        <f t="shared" si="55"/>
        <v>4881</v>
      </c>
      <c r="M126" s="751">
        <f t="shared" si="64"/>
        <v>0.72429143789879802</v>
      </c>
      <c r="N126" s="600">
        <f t="shared" si="45"/>
        <v>1858</v>
      </c>
      <c r="O126" s="822">
        <v>885</v>
      </c>
      <c r="P126" s="823">
        <v>5454</v>
      </c>
      <c r="Q126" s="822">
        <v>885</v>
      </c>
      <c r="R126" s="823">
        <v>947</v>
      </c>
      <c r="S126" s="821">
        <v>887</v>
      </c>
      <c r="T126" s="6">
        <v>878</v>
      </c>
      <c r="U126" s="1">
        <v>887</v>
      </c>
      <c r="V126" s="1">
        <f t="shared" si="56"/>
        <v>430</v>
      </c>
      <c r="W126">
        <v>887</v>
      </c>
      <c r="X126" s="747">
        <v>233</v>
      </c>
      <c r="Y126" s="748">
        <v>197</v>
      </c>
    </row>
    <row r="127" spans="1:28" outlineLevel="2">
      <c r="A127" s="540">
        <v>861</v>
      </c>
      <c r="B127" s="539" t="s">
        <v>421</v>
      </c>
      <c r="C127" s="604">
        <v>11991</v>
      </c>
      <c r="D127" s="605">
        <f t="shared" si="59"/>
        <v>5603</v>
      </c>
      <c r="E127" s="788">
        <f t="shared" si="57"/>
        <v>0.46726711700441997</v>
      </c>
      <c r="F127" s="606">
        <f>IFERROR(VLOOKUP(A127,#REF!,2,0),0)+IFERROR(VLOOKUP(A127,$Q$6:$R$130,2,0),0)+IFERROR(VLOOKUP(A127,#REF!,2,0),0)</f>
        <v>4218</v>
      </c>
      <c r="G127" s="788">
        <f t="shared" si="58"/>
        <v>0.35176382286715036</v>
      </c>
      <c r="H127" s="605">
        <f t="shared" si="60"/>
        <v>148</v>
      </c>
      <c r="I127" s="607">
        <f t="shared" si="61"/>
        <v>1.2342590276040363E-2</v>
      </c>
      <c r="J127" s="605">
        <f t="shared" si="62"/>
        <v>123</v>
      </c>
      <c r="K127" s="607">
        <f t="shared" si="63"/>
        <v>1.0257693269952465E-2</v>
      </c>
      <c r="L127" s="601">
        <f t="shared" si="55"/>
        <v>10092</v>
      </c>
      <c r="M127" s="751">
        <f t="shared" si="64"/>
        <v>0.84163122341756313</v>
      </c>
      <c r="N127" s="600">
        <f t="shared" si="45"/>
        <v>1899</v>
      </c>
      <c r="O127" s="822">
        <v>887</v>
      </c>
      <c r="P127" s="823">
        <v>26212</v>
      </c>
      <c r="Q127" s="822">
        <v>887</v>
      </c>
      <c r="R127" s="823">
        <v>16928</v>
      </c>
      <c r="S127" s="821">
        <v>890</v>
      </c>
      <c r="T127" s="6">
        <v>441</v>
      </c>
      <c r="U127" s="1">
        <v>890</v>
      </c>
      <c r="V127" s="1">
        <f t="shared" si="56"/>
        <v>117</v>
      </c>
      <c r="W127">
        <v>890</v>
      </c>
      <c r="X127" s="747">
        <v>51</v>
      </c>
      <c r="Y127" s="748">
        <v>66</v>
      </c>
    </row>
    <row r="128" spans="1:28" s="23" customFormat="1" outlineLevel="1">
      <c r="A128" s="541"/>
      <c r="B128" s="541" t="s">
        <v>422</v>
      </c>
      <c r="C128" s="528">
        <f>SUM(C129:C138)</f>
        <v>4072798</v>
      </c>
      <c r="D128" s="529">
        <f>SUM(D129:D138)</f>
        <v>912411</v>
      </c>
      <c r="E128" s="552">
        <f>(D128/C128)*100</f>
        <v>22.402559616263808</v>
      </c>
      <c r="F128" s="529">
        <f>SUM(F129:F138)</f>
        <v>3280838</v>
      </c>
      <c r="G128" s="552">
        <f>F128/C128*100</f>
        <v>80.554891256575942</v>
      </c>
      <c r="H128" s="529">
        <f>SUM(H129:H138)</f>
        <v>63193</v>
      </c>
      <c r="I128" s="530">
        <f>H128/C128*100</f>
        <v>1.5515868943168798</v>
      </c>
      <c r="J128" s="529">
        <f>SUM(J129:J138)</f>
        <v>70089</v>
      </c>
      <c r="K128" s="530">
        <f>(J128/C128)*100</f>
        <v>1.7209053824913487</v>
      </c>
      <c r="L128" s="529">
        <f t="shared" si="55"/>
        <v>4326531</v>
      </c>
      <c r="M128" s="552">
        <f>E128+G128+I128+K128</f>
        <v>106.22994314964799</v>
      </c>
      <c r="N128" s="531">
        <f t="shared" si="45"/>
        <v>-253733</v>
      </c>
      <c r="O128" s="822">
        <v>890</v>
      </c>
      <c r="P128" s="823">
        <v>14905</v>
      </c>
      <c r="Q128" s="822">
        <v>890</v>
      </c>
      <c r="R128" s="823">
        <v>3657</v>
      </c>
      <c r="S128" s="821">
        <v>893</v>
      </c>
      <c r="T128" s="6">
        <v>269</v>
      </c>
      <c r="U128" s="1">
        <v>893</v>
      </c>
      <c r="V128" s="1">
        <f t="shared" si="56"/>
        <v>42</v>
      </c>
      <c r="W128">
        <v>893</v>
      </c>
      <c r="X128" s="747">
        <v>3</v>
      </c>
      <c r="Y128" s="748">
        <v>39</v>
      </c>
      <c r="Z128" s="1093"/>
      <c r="AA128"/>
      <c r="AB128"/>
    </row>
    <row r="129" spans="1:25" ht="21.75" customHeight="1" outlineLevel="2">
      <c r="A129" s="540">
        <v>1</v>
      </c>
      <c r="B129" s="540" t="s">
        <v>423</v>
      </c>
      <c r="C129" s="604">
        <v>2549008</v>
      </c>
      <c r="D129" s="605">
        <f t="shared" ref="D129:D138" si="65">VLOOKUP(A129,$O$6:$P$130,2,0)</f>
        <v>663159</v>
      </c>
      <c r="E129" s="788">
        <f t="shared" ref="E129:E134" si="66">(D129/C129)</f>
        <v>0.2601635616679116</v>
      </c>
      <c r="F129" s="606">
        <f>IFERROR(VLOOKUP(A129,#REF!,2,0),0)+IFERROR(VLOOKUP(A129,$Q$6:$R$130,2,0),0)+IFERROR(VLOOKUP(A129,#REF!,2,0),0)</f>
        <v>2185209</v>
      </c>
      <c r="G129" s="788">
        <f t="shared" ref="G129:G134" si="67">(F129/C129)</f>
        <v>0.85727820391305165</v>
      </c>
      <c r="H129" s="605">
        <f t="shared" ref="H129:H138" si="68">IFERROR(VLOOKUP(A129,$S$5:$T$129,2,0),0)</f>
        <v>48718</v>
      </c>
      <c r="I129" s="607">
        <f t="shared" ref="I129:I138" si="69">(H129/C129)</f>
        <v>1.9112533189381907E-2</v>
      </c>
      <c r="J129" s="605">
        <f t="shared" ref="J129:J138" si="70">IFERROR(VLOOKUP(A129,$U$5:$W$129,2,0),0)</f>
        <v>53399</v>
      </c>
      <c r="K129" s="607">
        <f t="shared" ref="K129:K132" si="71">(J129/C129)</f>
        <v>2.0948933859760346E-2</v>
      </c>
      <c r="L129" s="601">
        <f t="shared" ref="L129:L132" si="72">D129+F129+H129+J129</f>
        <v>2950485</v>
      </c>
      <c r="M129" s="751">
        <f t="shared" ref="M129:M138" si="73">L129/C129</f>
        <v>1.1575032326301056</v>
      </c>
      <c r="N129" s="600">
        <f t="shared" si="45"/>
        <v>-401477</v>
      </c>
      <c r="O129" s="822">
        <v>893</v>
      </c>
      <c r="P129" s="823">
        <v>9764</v>
      </c>
      <c r="Q129" s="822">
        <v>893</v>
      </c>
      <c r="R129" s="823">
        <v>1487</v>
      </c>
      <c r="S129" s="821">
        <v>895</v>
      </c>
      <c r="T129" s="6">
        <v>423</v>
      </c>
      <c r="U129" s="1">
        <v>895</v>
      </c>
      <c r="V129" s="1">
        <f t="shared" si="56"/>
        <v>51</v>
      </c>
      <c r="W129">
        <v>895</v>
      </c>
      <c r="X129" s="747">
        <v>28</v>
      </c>
      <c r="Y129" s="748">
        <v>23</v>
      </c>
    </row>
    <row r="130" spans="1:25" ht="15" customHeight="1" outlineLevel="2">
      <c r="A130" s="540">
        <v>79</v>
      </c>
      <c r="B130" s="539" t="s">
        <v>424</v>
      </c>
      <c r="C130" s="604">
        <v>54639</v>
      </c>
      <c r="D130" s="605">
        <f t="shared" si="65"/>
        <v>18542</v>
      </c>
      <c r="E130" s="788">
        <f t="shared" si="66"/>
        <v>0.3393546734017826</v>
      </c>
      <c r="F130" s="606">
        <f>IFERROR(VLOOKUP(A130,#REF!,2,0),0)+IFERROR(VLOOKUP(A130,$Q$6:$R$130,2,0),0)+IFERROR(VLOOKUP(A130,#REF!,2,0),0)</f>
        <v>26784</v>
      </c>
      <c r="G130" s="788">
        <f t="shared" si="67"/>
        <v>0.49019930818646024</v>
      </c>
      <c r="H130" s="605">
        <f t="shared" si="68"/>
        <v>455</v>
      </c>
      <c r="I130" s="607">
        <f t="shared" si="69"/>
        <v>8.3273852010468715E-3</v>
      </c>
      <c r="J130" s="605">
        <f t="shared" si="70"/>
        <v>507</v>
      </c>
      <c r="K130" s="607">
        <f t="shared" si="71"/>
        <v>9.2790863668807989E-3</v>
      </c>
      <c r="L130" s="601">
        <f t="shared" si="72"/>
        <v>46288</v>
      </c>
      <c r="M130" s="751">
        <f t="shared" si="73"/>
        <v>0.8471604531561705</v>
      </c>
      <c r="N130" s="600">
        <f t="shared" si="45"/>
        <v>8351</v>
      </c>
      <c r="O130" s="822">
        <v>895</v>
      </c>
      <c r="P130" s="823">
        <v>23758</v>
      </c>
      <c r="Q130" s="822">
        <v>895</v>
      </c>
      <c r="R130" s="823">
        <v>2046</v>
      </c>
      <c r="S130" s="132"/>
      <c r="T130" s="133">
        <v>104847</v>
      </c>
    </row>
    <row r="131" spans="1:25" ht="15" customHeight="1" outlineLevel="2">
      <c r="A131" s="540">
        <v>88</v>
      </c>
      <c r="B131" s="539" t="s">
        <v>425</v>
      </c>
      <c r="C131" s="604">
        <v>552073</v>
      </c>
      <c r="D131" s="605">
        <f t="shared" si="65"/>
        <v>98917</v>
      </c>
      <c r="E131" s="788">
        <f t="shared" si="66"/>
        <v>0.17917376868638749</v>
      </c>
      <c r="F131" s="606">
        <f>IFERROR(VLOOKUP(A131,#REF!,2,0),0)+IFERROR(VLOOKUP(A131,$Q$6:$R$130,2,0),0)+IFERROR(VLOOKUP(A131,#REF!,2,0),0)</f>
        <v>341472</v>
      </c>
      <c r="G131" s="788">
        <f t="shared" si="67"/>
        <v>0.61852689771099112</v>
      </c>
      <c r="H131" s="605">
        <f t="shared" si="68"/>
        <v>4638</v>
      </c>
      <c r="I131" s="607">
        <f t="shared" si="69"/>
        <v>8.4010629029132016E-3</v>
      </c>
      <c r="J131" s="605">
        <f t="shared" si="70"/>
        <v>8222</v>
      </c>
      <c r="K131" s="607">
        <f t="shared" si="71"/>
        <v>1.489295799649684E-2</v>
      </c>
      <c r="L131" s="601">
        <f t="shared" si="72"/>
        <v>453249</v>
      </c>
      <c r="M131" s="751">
        <f t="shared" si="73"/>
        <v>0.82099468729678859</v>
      </c>
      <c r="N131" s="600">
        <f t="shared" si="45"/>
        <v>98824</v>
      </c>
    </row>
    <row r="132" spans="1:25" ht="15" customHeight="1" outlineLevel="2">
      <c r="A132" s="540">
        <v>129</v>
      </c>
      <c r="B132" s="539" t="s">
        <v>426</v>
      </c>
      <c r="C132" s="604">
        <v>83850</v>
      </c>
      <c r="D132" s="605">
        <f t="shared" si="65"/>
        <v>16777</v>
      </c>
      <c r="E132" s="788">
        <f t="shared" si="66"/>
        <v>0.20008348240906382</v>
      </c>
      <c r="F132" s="606">
        <f>IFERROR(VLOOKUP(A132,#REF!,2,0),0)+IFERROR(VLOOKUP(A132,$Q$6:$R$130,2,0),0)+IFERROR(VLOOKUP(A132,#REF!,2,0),0)</f>
        <v>76059</v>
      </c>
      <c r="G132" s="788">
        <f t="shared" si="67"/>
        <v>0.90708407871198571</v>
      </c>
      <c r="H132" s="605">
        <f t="shared" si="68"/>
        <v>667</v>
      </c>
      <c r="I132" s="607">
        <f t="shared" si="69"/>
        <v>7.9546809779367927E-3</v>
      </c>
      <c r="J132" s="605">
        <f t="shared" si="70"/>
        <v>569</v>
      </c>
      <c r="K132" s="607">
        <f t="shared" si="71"/>
        <v>6.7859272510435303E-3</v>
      </c>
      <c r="L132" s="601">
        <f t="shared" si="72"/>
        <v>94072</v>
      </c>
      <c r="M132" s="751">
        <f t="shared" si="73"/>
        <v>1.1219081693500299</v>
      </c>
      <c r="N132" s="600">
        <f t="shared" si="45"/>
        <v>-10222</v>
      </c>
    </row>
    <row r="133" spans="1:25" ht="15" customHeight="1" outlineLevel="2">
      <c r="A133" s="540">
        <v>212</v>
      </c>
      <c r="B133" s="539" t="s">
        <v>427</v>
      </c>
      <c r="C133" s="604">
        <v>82038</v>
      </c>
      <c r="D133" s="605">
        <f t="shared" si="65"/>
        <v>17313</v>
      </c>
      <c r="E133" s="788">
        <f t="shared" si="66"/>
        <v>0.21103634900899584</v>
      </c>
      <c r="F133" s="606">
        <f>IFERROR(VLOOKUP(A133,#REF!,2,0),0)+IFERROR(VLOOKUP(A133,$Q$6:$R$130,2,0),0)+IFERROR(VLOOKUP(A133,#REF!,2,0),0)</f>
        <v>50716</v>
      </c>
      <c r="G133" s="788">
        <f t="shared" si="67"/>
        <v>0.61820132133889172</v>
      </c>
      <c r="H133" s="605">
        <f t="shared" si="68"/>
        <v>992</v>
      </c>
      <c r="I133" s="607">
        <f t="shared" si="69"/>
        <v>1.2091957385601794E-2</v>
      </c>
      <c r="J133" s="605">
        <f t="shared" si="70"/>
        <v>886</v>
      </c>
      <c r="K133" s="607">
        <f t="shared" ref="K133:K138" si="74">(J133/C133)</f>
        <v>1.0799873229479022E-2</v>
      </c>
      <c r="L133" s="601">
        <f t="shared" ref="L133:L138" si="75">D133+F133+H133+J133</f>
        <v>69907</v>
      </c>
      <c r="M133" s="751">
        <f t="shared" si="73"/>
        <v>0.85212950096296836</v>
      </c>
      <c r="N133" s="600">
        <f t="shared" ref="N133:N138" si="76">C133-L133</f>
        <v>12131</v>
      </c>
      <c r="U133" s="251"/>
      <c r="V133" s="251"/>
    </row>
    <row r="134" spans="1:25" ht="15" customHeight="1" outlineLevel="2">
      <c r="A134" s="540">
        <v>266</v>
      </c>
      <c r="B134" s="539" t="s">
        <v>428</v>
      </c>
      <c r="C134" s="604">
        <v>241984</v>
      </c>
      <c r="D134" s="605">
        <f t="shared" si="65"/>
        <v>19350</v>
      </c>
      <c r="E134" s="788">
        <f t="shared" si="66"/>
        <v>7.9963964559640305E-2</v>
      </c>
      <c r="F134" s="606">
        <f>IFERROR(VLOOKUP(A134,#REF!,2,0),0)+IFERROR(VLOOKUP(A134,$Q$6:$R$130,2,0),0)+IFERROR(VLOOKUP(A134,#REF!,2,0),0)</f>
        <v>187899</v>
      </c>
      <c r="G134" s="788">
        <f t="shared" si="67"/>
        <v>0.77649348717270561</v>
      </c>
      <c r="H134" s="605">
        <f t="shared" si="68"/>
        <v>3222</v>
      </c>
      <c r="I134" s="607">
        <f t="shared" si="69"/>
        <v>1.3314929912721502E-2</v>
      </c>
      <c r="J134" s="605">
        <f t="shared" si="70"/>
        <v>1615</v>
      </c>
      <c r="K134" s="607">
        <f t="shared" si="74"/>
        <v>6.6739949748743721E-3</v>
      </c>
      <c r="L134" s="601">
        <f t="shared" si="75"/>
        <v>212086</v>
      </c>
      <c r="M134" s="751">
        <f t="shared" si="73"/>
        <v>0.87644637661994185</v>
      </c>
      <c r="N134" s="600">
        <f t="shared" si="76"/>
        <v>29898</v>
      </c>
    </row>
    <row r="135" spans="1:25" ht="15" customHeight="1" outlineLevel="2">
      <c r="A135" s="540">
        <v>308</v>
      </c>
      <c r="B135" s="539" t="s">
        <v>429</v>
      </c>
      <c r="C135" s="604">
        <v>54489</v>
      </c>
      <c r="D135" s="605">
        <f t="shared" si="65"/>
        <v>13864</v>
      </c>
      <c r="E135" s="788">
        <f>(D135/C135)</f>
        <v>0.25443667529226083</v>
      </c>
      <c r="F135" s="606">
        <f>IFERROR(VLOOKUP(A135,#REF!,2,0),0)+IFERROR(VLOOKUP(A135,$Q$6:$R$130,2,0),0)+IFERROR(VLOOKUP(A135,#REF!,2,0),0)</f>
        <v>37194</v>
      </c>
      <c r="G135" s="788">
        <f>(F135/C135)</f>
        <v>0.68259648736442213</v>
      </c>
      <c r="H135" s="605">
        <f t="shared" si="68"/>
        <v>420</v>
      </c>
      <c r="I135" s="607">
        <f t="shared" si="69"/>
        <v>7.7079777569784725E-3</v>
      </c>
      <c r="J135" s="605">
        <f t="shared" si="70"/>
        <v>482</v>
      </c>
      <c r="K135" s="607">
        <f t="shared" si="74"/>
        <v>8.845822092532438E-3</v>
      </c>
      <c r="L135" s="601">
        <f t="shared" si="75"/>
        <v>51960</v>
      </c>
      <c r="M135" s="751">
        <f t="shared" si="73"/>
        <v>0.9535869625061939</v>
      </c>
      <c r="N135" s="600">
        <f t="shared" si="76"/>
        <v>2529</v>
      </c>
    </row>
    <row r="136" spans="1:25" ht="15" customHeight="1" outlineLevel="2">
      <c r="A136" s="540">
        <v>360</v>
      </c>
      <c r="B136" s="543" t="s">
        <v>430</v>
      </c>
      <c r="C136" s="604">
        <v>291662</v>
      </c>
      <c r="D136" s="605">
        <f t="shared" si="65"/>
        <v>45966</v>
      </c>
      <c r="E136" s="788">
        <f>(D136/C136)</f>
        <v>0.15760023588948852</v>
      </c>
      <c r="F136" s="606">
        <f>IFERROR(VLOOKUP(A136,#REF!,2,0),0)+IFERROR(VLOOKUP(A136,$Q$6:$R$130,2,0),0)+IFERROR(VLOOKUP(A136,#REF!,2,0),0)</f>
        <v>262551</v>
      </c>
      <c r="G136" s="788">
        <f>(F136/C136)</f>
        <v>0.90018926017101986</v>
      </c>
      <c r="H136" s="605">
        <f t="shared" si="68"/>
        <v>3215</v>
      </c>
      <c r="I136" s="607">
        <f t="shared" si="69"/>
        <v>1.1023033511393325E-2</v>
      </c>
      <c r="J136" s="605">
        <f t="shared" si="70"/>
        <v>2463</v>
      </c>
      <c r="K136" s="607">
        <f t="shared" si="74"/>
        <v>8.4447065438761314E-3</v>
      </c>
      <c r="L136" s="601">
        <f t="shared" si="75"/>
        <v>314195</v>
      </c>
      <c r="M136" s="751">
        <f t="shared" si="73"/>
        <v>1.0772572361157779</v>
      </c>
      <c r="N136" s="600">
        <f t="shared" si="76"/>
        <v>-22533</v>
      </c>
    </row>
    <row r="137" spans="1:25" ht="15" customHeight="1" outlineLevel="2">
      <c r="A137" s="540">
        <v>380</v>
      </c>
      <c r="B137" s="539" t="s">
        <v>431</v>
      </c>
      <c r="C137" s="604">
        <v>75609</v>
      </c>
      <c r="D137" s="605">
        <f t="shared" si="65"/>
        <v>10036</v>
      </c>
      <c r="E137" s="788">
        <f>(D137/C137)</f>
        <v>0.13273552090359614</v>
      </c>
      <c r="F137" s="606">
        <f>IFERROR(VLOOKUP(A137,#REF!,2,0),0)+IFERROR(VLOOKUP(A137,$Q$6:$R$130,2,0),0)+IFERROR(VLOOKUP(A137,#REF!,2,0),0)</f>
        <v>42408</v>
      </c>
      <c r="G137" s="788">
        <f>(F137/C137)</f>
        <v>0.56088560885608851</v>
      </c>
      <c r="H137" s="605">
        <f t="shared" si="68"/>
        <v>350</v>
      </c>
      <c r="I137" s="607">
        <f t="shared" si="69"/>
        <v>4.6290785488500045E-3</v>
      </c>
      <c r="J137" s="605">
        <f t="shared" si="70"/>
        <v>1050</v>
      </c>
      <c r="K137" s="607">
        <f t="shared" si="74"/>
        <v>1.3887235646550014E-2</v>
      </c>
      <c r="L137" s="601">
        <f t="shared" si="75"/>
        <v>53844</v>
      </c>
      <c r="M137" s="751">
        <f t="shared" si="73"/>
        <v>0.71213744395508471</v>
      </c>
      <c r="N137" s="600">
        <f t="shared" si="76"/>
        <v>21765</v>
      </c>
    </row>
    <row r="138" spans="1:25" ht="15" customHeight="1" outlineLevel="2" thickBot="1">
      <c r="A138" s="547">
        <v>631</v>
      </c>
      <c r="B138" s="546" t="s">
        <v>432</v>
      </c>
      <c r="C138" s="608">
        <v>87446</v>
      </c>
      <c r="D138" s="609">
        <f t="shared" si="65"/>
        <v>8487</v>
      </c>
      <c r="E138" s="789">
        <f>(D138/C138)</f>
        <v>9.7054182009468706E-2</v>
      </c>
      <c r="F138" s="610">
        <f>IFERROR(VLOOKUP(A138,#REF!,2,0),0)+IFERROR(VLOOKUP(A138,$Q$6:$R$130,2,0),0)+IFERROR(VLOOKUP(A138,#REF!,2,0),0)</f>
        <v>70546</v>
      </c>
      <c r="G138" s="789">
        <f>(F138/C138)</f>
        <v>0.80673787251560969</v>
      </c>
      <c r="H138" s="609">
        <f t="shared" si="68"/>
        <v>516</v>
      </c>
      <c r="I138" s="611">
        <f t="shared" si="69"/>
        <v>5.9007844841387829E-3</v>
      </c>
      <c r="J138" s="609">
        <f t="shared" si="70"/>
        <v>896</v>
      </c>
      <c r="K138" s="611">
        <f t="shared" si="74"/>
        <v>1.0246323445326258E-2</v>
      </c>
      <c r="L138" s="602">
        <f t="shared" si="75"/>
        <v>80445</v>
      </c>
      <c r="M138" s="752">
        <f t="shared" si="73"/>
        <v>0.91993916245454332</v>
      </c>
      <c r="N138" s="603">
        <f t="shared" si="76"/>
        <v>7001</v>
      </c>
    </row>
    <row r="139" spans="1:25" ht="15" customHeight="1">
      <c r="C139" s="322"/>
      <c r="D139" s="322"/>
      <c r="F139" s="322"/>
      <c r="H139" s="322"/>
      <c r="J139" s="322"/>
      <c r="L139" s="322"/>
    </row>
    <row r="140" spans="1:25" ht="15" customHeight="1">
      <c r="A140" s="246" t="s">
        <v>433</v>
      </c>
      <c r="B140" s="247" t="s">
        <v>434</v>
      </c>
    </row>
    <row r="141" spans="1:25" ht="15" customHeight="1">
      <c r="A141" s="248"/>
      <c r="B141" s="247" t="s">
        <v>435</v>
      </c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</row>
    <row r="142" spans="1:25" ht="15" customHeight="1">
      <c r="A142" s="249" t="s">
        <v>436</v>
      </c>
      <c r="B142" s="250" t="s">
        <v>437</v>
      </c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</row>
    <row r="143" spans="1:25" ht="15" customHeight="1">
      <c r="C143" s="112"/>
    </row>
    <row r="144" spans="1:25" ht="15" customHeight="1">
      <c r="A144" s="904" t="s">
        <v>1272</v>
      </c>
      <c r="B144" s="25"/>
    </row>
    <row r="145" spans="1:14" ht="15" customHeight="1">
      <c r="A145" s="905" t="s">
        <v>1273</v>
      </c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</row>
    <row r="146" spans="1:14" ht="15" customHeight="1">
      <c r="A146" s="906" t="s">
        <v>1274</v>
      </c>
      <c r="B146" s="907"/>
      <c r="C146" s="908"/>
    </row>
  </sheetData>
  <sheetProtection autoFilter="0"/>
  <autoFilter ref="C3:M138" xr:uid="{00000000-0009-0000-0000-000001000000}"/>
  <mergeCells count="10">
    <mergeCell ref="D1:N1"/>
    <mergeCell ref="N2:N3"/>
    <mergeCell ref="U4:V4"/>
    <mergeCell ref="H2:I2"/>
    <mergeCell ref="A2:A3"/>
    <mergeCell ref="B2:B3"/>
    <mergeCell ref="F2:G2"/>
    <mergeCell ref="D2:E2"/>
    <mergeCell ref="L2:M2"/>
    <mergeCell ref="J2:K2"/>
  </mergeCells>
  <conditionalFormatting sqref="S5:S129">
    <cfRule type="duplicateValues" dxfId="55" priority="44"/>
  </conditionalFormatting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CC00"/>
  </sheetPr>
  <dimension ref="A1:X145"/>
  <sheetViews>
    <sheetView showGridLines="0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Z10" sqref="Z10"/>
    </sheetView>
  </sheetViews>
  <sheetFormatPr baseColWidth="10" defaultColWidth="11.42578125" defaultRowHeight="12.75"/>
  <cols>
    <col min="1" max="1" width="10.7109375" style="66" customWidth="1"/>
    <col min="2" max="2" width="20.140625" style="61" customWidth="1"/>
    <col min="3" max="3" width="11.42578125" style="66"/>
    <col min="4" max="4" width="12.42578125" style="66" customWidth="1"/>
    <col min="5" max="5" width="6.7109375" style="66" customWidth="1"/>
    <col min="6" max="6" width="11.42578125" style="66"/>
    <col min="7" max="7" width="6.7109375" style="66" customWidth="1"/>
    <col min="8" max="8" width="13.7109375" style="66" customWidth="1"/>
    <col min="9" max="9" width="6.7109375" style="66" customWidth="1"/>
    <col min="10" max="10" width="11.42578125" style="66"/>
    <col min="11" max="11" width="6.7109375" style="66" customWidth="1"/>
    <col min="12" max="12" width="11.42578125" style="66"/>
    <col min="13" max="13" width="6.7109375" style="66" customWidth="1"/>
    <col min="14" max="14" width="11.42578125" style="66"/>
    <col min="15" max="15" width="6.7109375" style="66" customWidth="1"/>
    <col min="16" max="16" width="11.5703125" style="66" customWidth="1"/>
    <col min="17" max="17" width="11.42578125" style="66"/>
    <col min="18" max="24" width="11.42578125" style="66" hidden="1" customWidth="1"/>
    <col min="25" max="16384" width="11.42578125" style="66"/>
  </cols>
  <sheetData>
    <row r="1" spans="1:24" ht="90.75" customHeight="1" thickBot="1">
      <c r="A1" s="760"/>
      <c r="B1" s="761"/>
      <c r="C1" s="762"/>
      <c r="D1" s="1067" t="s">
        <v>1010</v>
      </c>
      <c r="E1" s="1067"/>
      <c r="F1" s="1067"/>
      <c r="G1" s="1067"/>
      <c r="H1" s="1067"/>
      <c r="I1" s="1067"/>
      <c r="J1" s="1067"/>
      <c r="K1" s="1067"/>
      <c r="L1" s="1067"/>
      <c r="M1" s="1067"/>
      <c r="N1" s="1067"/>
      <c r="O1" s="1067"/>
      <c r="P1" s="795" t="str">
        <f>'1. Población_Afiliada_Regimen'!C1</f>
        <v>Diciembre 2021</v>
      </c>
    </row>
    <row r="2" spans="1:24" ht="12.75" customHeight="1">
      <c r="A2" s="1068" t="s">
        <v>937</v>
      </c>
      <c r="B2" s="1070" t="s">
        <v>938</v>
      </c>
      <c r="C2" s="1066" t="s">
        <v>280</v>
      </c>
      <c r="D2" s="1072" t="s">
        <v>990</v>
      </c>
      <c r="E2" s="1072"/>
      <c r="F2" s="1072"/>
      <c r="G2" s="1072"/>
      <c r="H2" s="1072"/>
      <c r="I2" s="1072"/>
      <c r="J2" s="1072"/>
      <c r="K2" s="1072"/>
      <c r="L2" s="1072"/>
      <c r="M2" s="1072"/>
      <c r="N2" s="1072"/>
      <c r="O2" s="1073"/>
      <c r="P2" s="1061" t="s">
        <v>991</v>
      </c>
    </row>
    <row r="3" spans="1:24" ht="12.75" customHeight="1">
      <c r="A3" s="1069"/>
      <c r="B3" s="1071"/>
      <c r="C3" s="1053"/>
      <c r="D3" s="1059"/>
      <c r="E3" s="1059"/>
      <c r="F3" s="1059"/>
      <c r="G3" s="1059"/>
      <c r="H3" s="1059"/>
      <c r="I3" s="1059"/>
      <c r="J3" s="1059"/>
      <c r="K3" s="1059"/>
      <c r="L3" s="1059"/>
      <c r="M3" s="1059"/>
      <c r="N3" s="1059"/>
      <c r="O3" s="1074"/>
      <c r="P3" s="1062"/>
    </row>
    <row r="4" spans="1:24" ht="28.5" customHeight="1" thickBot="1">
      <c r="A4" s="1069"/>
      <c r="B4" s="1071"/>
      <c r="C4" s="1053"/>
      <c r="D4" s="763" t="s">
        <v>1004</v>
      </c>
      <c r="E4" s="764" t="s">
        <v>483</v>
      </c>
      <c r="F4" s="764" t="s">
        <v>1005</v>
      </c>
      <c r="G4" s="764" t="s">
        <v>483</v>
      </c>
      <c r="H4" s="764" t="s">
        <v>1006</v>
      </c>
      <c r="I4" s="764" t="s">
        <v>483</v>
      </c>
      <c r="J4" s="764" t="s">
        <v>1007</v>
      </c>
      <c r="K4" s="764" t="s">
        <v>483</v>
      </c>
      <c r="L4" s="764" t="s">
        <v>1008</v>
      </c>
      <c r="M4" s="764" t="s">
        <v>483</v>
      </c>
      <c r="N4" s="764" t="s">
        <v>1009</v>
      </c>
      <c r="O4" s="765" t="s">
        <v>483</v>
      </c>
      <c r="P4" s="1063"/>
    </row>
    <row r="5" spans="1:24" ht="20.25" customHeight="1">
      <c r="A5" s="1069"/>
      <c r="B5" s="766" t="s">
        <v>958</v>
      </c>
      <c r="C5" s="663">
        <v>6782584</v>
      </c>
      <c r="D5" s="767">
        <f t="shared" ref="D5:N5" si="0">SUM(D6+D13+D20+D32+D43+D63+D81+D105+D129)</f>
        <v>200614</v>
      </c>
      <c r="E5" s="793">
        <f>D5/C5</f>
        <v>2.9577812821780017E-2</v>
      </c>
      <c r="F5" s="767">
        <f t="shared" si="0"/>
        <v>177586</v>
      </c>
      <c r="G5" s="793">
        <f>F5/C5</f>
        <v>2.6182646613738952E-2</v>
      </c>
      <c r="H5" s="769">
        <f t="shared" si="0"/>
        <v>271462</v>
      </c>
      <c r="I5" s="793">
        <f t="shared" ref="I5:I13" si="1">H5/C5</f>
        <v>4.002338931593033E-2</v>
      </c>
      <c r="J5" s="769">
        <f t="shared" si="0"/>
        <v>430428</v>
      </c>
      <c r="K5" s="793">
        <f>(J5/P5)</f>
        <v>0.17592487384832697</v>
      </c>
      <c r="L5" s="769">
        <f t="shared" si="0"/>
        <v>927256</v>
      </c>
      <c r="M5" s="793">
        <f>(L5/P5)</f>
        <v>0.37898880840722327</v>
      </c>
      <c r="N5" s="769">
        <f t="shared" si="0"/>
        <v>401658</v>
      </c>
      <c r="O5" s="794">
        <f>(N5/P5)</f>
        <v>0.1641659766097264</v>
      </c>
      <c r="P5" s="773">
        <f>+P6+P13+P20+P32+P43+P63+P81+P105+P129</f>
        <v>2446658</v>
      </c>
      <c r="R5" s="66" t="s">
        <v>987</v>
      </c>
      <c r="S5" s="66" t="s">
        <v>1004</v>
      </c>
      <c r="T5" s="66" t="s">
        <v>1005</v>
      </c>
      <c r="U5" s="66" t="s">
        <v>1006</v>
      </c>
      <c r="V5" s="66" t="s">
        <v>1007</v>
      </c>
      <c r="W5" s="66" t="s">
        <v>1008</v>
      </c>
      <c r="X5" s="66" t="s">
        <v>1009</v>
      </c>
    </row>
    <row r="6" spans="1:24" ht="24.75" customHeight="1">
      <c r="A6" s="774">
        <v>1</v>
      </c>
      <c r="B6" s="210" t="s">
        <v>290</v>
      </c>
      <c r="C6" s="70">
        <v>108681</v>
      </c>
      <c r="D6" s="775">
        <f>SUM(D7:D12)</f>
        <v>5149</v>
      </c>
      <c r="E6" s="791">
        <f>D6/C6</f>
        <v>4.7377186444732752E-2</v>
      </c>
      <c r="F6" s="775">
        <f>SUM(F7:F12)</f>
        <v>5812</v>
      </c>
      <c r="G6" s="791">
        <f>F6/C6</f>
        <v>5.3477608781663771E-2</v>
      </c>
      <c r="H6" s="70">
        <f t="shared" ref="H6:N6" si="2">SUM(H7:H12)</f>
        <v>7366</v>
      </c>
      <c r="I6" s="791">
        <f t="shared" si="1"/>
        <v>6.7776336250126523E-2</v>
      </c>
      <c r="J6" s="70">
        <f t="shared" si="2"/>
        <v>9725</v>
      </c>
      <c r="K6" s="791">
        <f>(J6/P6)</f>
        <v>0.16222122137149911</v>
      </c>
      <c r="L6" s="70">
        <f t="shared" si="2"/>
        <v>21518</v>
      </c>
      <c r="M6" s="791">
        <f>(L6/P6)</f>
        <v>0.35893843099968309</v>
      </c>
      <c r="N6" s="70">
        <f t="shared" si="2"/>
        <v>10379</v>
      </c>
      <c r="O6" s="791">
        <f>(N6/P6)</f>
        <v>0.17313049425344876</v>
      </c>
      <c r="P6" s="776">
        <f>SUM(P7:P12)</f>
        <v>59949</v>
      </c>
      <c r="R6" s="66">
        <v>1</v>
      </c>
      <c r="S6" s="66">
        <v>46097</v>
      </c>
      <c r="T6" s="66">
        <v>48237</v>
      </c>
      <c r="U6" s="66">
        <v>61751</v>
      </c>
      <c r="V6" s="66">
        <v>115899</v>
      </c>
      <c r="W6" s="66">
        <v>275590</v>
      </c>
      <c r="X6" s="66">
        <v>115585</v>
      </c>
    </row>
    <row r="7" spans="1:24" ht="15">
      <c r="A7" s="777">
        <v>142</v>
      </c>
      <c r="B7" s="389" t="s">
        <v>67</v>
      </c>
      <c r="C7" s="406">
        <v>4602</v>
      </c>
      <c r="D7" s="778">
        <f t="shared" ref="D7:D12" si="3">VLOOKUP(A7,$R$6:$X$130,2,0)</f>
        <v>205</v>
      </c>
      <c r="E7" s="790">
        <f>D7/C7</f>
        <v>4.4545849630595394E-2</v>
      </c>
      <c r="F7" s="354">
        <f>VLOOKUP(A7,$R$6:$X$130,3,0)</f>
        <v>234</v>
      </c>
      <c r="G7" s="790">
        <f>F7/C7</f>
        <v>5.0847457627118647E-2</v>
      </c>
      <c r="H7" s="354">
        <f t="shared" ref="H7:H12" si="4">VLOOKUP(A7,$R$6:$X$130,4,0)</f>
        <v>298</v>
      </c>
      <c r="I7" s="790">
        <f t="shared" si="1"/>
        <v>6.4754454584963053E-2</v>
      </c>
      <c r="J7" s="354">
        <f t="shared" ref="J7:J12" si="5">VLOOKUP(A7,$R$6:$X$130,5,0)</f>
        <v>446</v>
      </c>
      <c r="K7" s="790">
        <f t="shared" ref="K7:K12" si="6">J7/C7</f>
        <v>9.6914385049978277E-2</v>
      </c>
      <c r="L7" s="354">
        <f t="shared" ref="L7:L12" si="7">VLOOKUP(A7,$R$6:$X$130,6,0)</f>
        <v>1110</v>
      </c>
      <c r="M7" s="790">
        <f t="shared" ref="M7:M12" si="8">L7/C7</f>
        <v>0.24119947848761408</v>
      </c>
      <c r="N7" s="354">
        <f t="shared" ref="N7:N12" si="9">VLOOKUP(A7,$R$6:$X$130,7,0)</f>
        <v>703</v>
      </c>
      <c r="O7" s="790">
        <f t="shared" ref="O7:O12" si="10">N7/C7</f>
        <v>0.15275966970882224</v>
      </c>
      <c r="P7" s="779">
        <f>(D7+F7+H7+J7+L7+N7)</f>
        <v>2996</v>
      </c>
      <c r="R7" s="66">
        <v>2</v>
      </c>
      <c r="S7" s="66">
        <v>782</v>
      </c>
      <c r="T7" s="66">
        <v>906</v>
      </c>
      <c r="U7" s="66">
        <v>1223</v>
      </c>
      <c r="V7" s="66">
        <v>1915</v>
      </c>
      <c r="W7" s="66">
        <v>4577</v>
      </c>
      <c r="X7" s="66">
        <v>2668</v>
      </c>
    </row>
    <row r="8" spans="1:24" ht="15">
      <c r="A8" s="777">
        <v>425</v>
      </c>
      <c r="B8" s="389" t="s">
        <v>147</v>
      </c>
      <c r="C8" s="406">
        <v>8376</v>
      </c>
      <c r="D8" s="778">
        <f t="shared" si="3"/>
        <v>463</v>
      </c>
      <c r="E8" s="790">
        <f t="shared" ref="E8:E71" si="11">D8/C8</f>
        <v>5.5276981852913083E-2</v>
      </c>
      <c r="F8" s="354">
        <f t="shared" ref="F8:F71" si="12">VLOOKUP(A8,$R$6:$X$130,3,0)</f>
        <v>512</v>
      </c>
      <c r="G8" s="790">
        <f t="shared" ref="G8:G71" si="13">F8/C8</f>
        <v>6.1127029608404965E-2</v>
      </c>
      <c r="H8" s="354">
        <f t="shared" si="4"/>
        <v>683</v>
      </c>
      <c r="I8" s="790">
        <f t="shared" si="1"/>
        <v>8.1542502387774593E-2</v>
      </c>
      <c r="J8" s="354">
        <f t="shared" si="5"/>
        <v>856</v>
      </c>
      <c r="K8" s="790">
        <f t="shared" si="6"/>
        <v>0.10219675262655205</v>
      </c>
      <c r="L8" s="354">
        <f t="shared" si="7"/>
        <v>2063</v>
      </c>
      <c r="M8" s="790">
        <f t="shared" si="8"/>
        <v>0.24629894937917859</v>
      </c>
      <c r="N8" s="354">
        <f t="shared" si="9"/>
        <v>1138</v>
      </c>
      <c r="O8" s="790">
        <f t="shared" si="10"/>
        <v>0.13586437440305635</v>
      </c>
      <c r="P8" s="779">
        <f t="shared" ref="P8:P71" si="14">(D8+F8+H8+J8+L8+N8)</f>
        <v>5715</v>
      </c>
      <c r="R8" s="66">
        <v>4</v>
      </c>
      <c r="S8" s="66">
        <v>76</v>
      </c>
      <c r="T8" s="66">
        <v>136</v>
      </c>
      <c r="U8" s="66">
        <v>139</v>
      </c>
      <c r="V8" s="66">
        <v>194</v>
      </c>
      <c r="W8" s="66">
        <v>560</v>
      </c>
      <c r="X8" s="66">
        <v>275</v>
      </c>
    </row>
    <row r="9" spans="1:24" ht="15">
      <c r="A9" s="777">
        <v>579</v>
      </c>
      <c r="B9" s="389" t="s">
        <v>171</v>
      </c>
      <c r="C9" s="406">
        <v>41345</v>
      </c>
      <c r="D9" s="778">
        <f t="shared" si="3"/>
        <v>2056</v>
      </c>
      <c r="E9" s="790">
        <f t="shared" si="11"/>
        <v>4.97278993832386E-2</v>
      </c>
      <c r="F9" s="354">
        <f t="shared" si="12"/>
        <v>2296</v>
      </c>
      <c r="G9" s="790">
        <f t="shared" si="13"/>
        <v>5.5532712540815092E-2</v>
      </c>
      <c r="H9" s="354">
        <f t="shared" si="4"/>
        <v>2976</v>
      </c>
      <c r="I9" s="790">
        <f t="shared" si="1"/>
        <v>7.1979683153948482E-2</v>
      </c>
      <c r="J9" s="354">
        <f t="shared" si="5"/>
        <v>3863</v>
      </c>
      <c r="K9" s="790">
        <f t="shared" si="6"/>
        <v>9.3433305115491597E-2</v>
      </c>
      <c r="L9" s="354">
        <f t="shared" si="7"/>
        <v>9146</v>
      </c>
      <c r="M9" s="790">
        <f t="shared" si="8"/>
        <v>0.22121175474664409</v>
      </c>
      <c r="N9" s="354">
        <f t="shared" si="9"/>
        <v>4434</v>
      </c>
      <c r="O9" s="790">
        <f t="shared" si="10"/>
        <v>0.10724392308622566</v>
      </c>
      <c r="P9" s="779">
        <f t="shared" si="14"/>
        <v>24771</v>
      </c>
      <c r="R9" s="66">
        <v>21</v>
      </c>
      <c r="S9" s="66">
        <v>183</v>
      </c>
      <c r="T9" s="66">
        <v>275</v>
      </c>
      <c r="U9" s="66">
        <v>295</v>
      </c>
      <c r="V9" s="66">
        <v>437</v>
      </c>
      <c r="W9" s="66">
        <v>1134</v>
      </c>
      <c r="X9" s="66">
        <v>595</v>
      </c>
    </row>
    <row r="10" spans="1:24" ht="15">
      <c r="A10" s="777">
        <v>585</v>
      </c>
      <c r="B10" s="389" t="s">
        <v>173</v>
      </c>
      <c r="C10" s="406">
        <v>14664</v>
      </c>
      <c r="D10" s="778">
        <f t="shared" si="3"/>
        <v>488</v>
      </c>
      <c r="E10" s="790">
        <f t="shared" si="11"/>
        <v>3.3278777959629025E-2</v>
      </c>
      <c r="F10" s="354">
        <f t="shared" si="12"/>
        <v>593</v>
      </c>
      <c r="G10" s="790">
        <f t="shared" si="13"/>
        <v>4.0439170758319695E-2</v>
      </c>
      <c r="H10" s="354">
        <f t="shared" si="4"/>
        <v>840</v>
      </c>
      <c r="I10" s="790">
        <f t="shared" si="1"/>
        <v>5.7283142389525366E-2</v>
      </c>
      <c r="J10" s="354">
        <f t="shared" si="5"/>
        <v>1024</v>
      </c>
      <c r="K10" s="790">
        <f t="shared" si="6"/>
        <v>6.9830878341516633E-2</v>
      </c>
      <c r="L10" s="354">
        <f t="shared" si="7"/>
        <v>2659</v>
      </c>
      <c r="M10" s="790">
        <f t="shared" si="8"/>
        <v>0.18132842334969995</v>
      </c>
      <c r="N10" s="354">
        <f t="shared" si="9"/>
        <v>1434</v>
      </c>
      <c r="O10" s="790">
        <f t="shared" si="10"/>
        <v>9.7790507364975451E-2</v>
      </c>
      <c r="P10" s="779">
        <f t="shared" si="14"/>
        <v>7038</v>
      </c>
      <c r="R10" s="66">
        <v>30</v>
      </c>
      <c r="S10" s="66">
        <v>532</v>
      </c>
      <c r="T10" s="66">
        <v>546</v>
      </c>
      <c r="U10" s="66">
        <v>823</v>
      </c>
      <c r="V10" s="66">
        <v>1322</v>
      </c>
      <c r="W10" s="66">
        <v>3707</v>
      </c>
      <c r="X10" s="66">
        <v>2287</v>
      </c>
    </row>
    <row r="11" spans="1:24" ht="15">
      <c r="A11" s="777">
        <v>591</v>
      </c>
      <c r="B11" s="389" t="s">
        <v>175</v>
      </c>
      <c r="C11" s="406">
        <v>19268</v>
      </c>
      <c r="D11" s="778">
        <f t="shared" si="3"/>
        <v>880</v>
      </c>
      <c r="E11" s="790">
        <f t="shared" si="11"/>
        <v>4.5671579821465642E-2</v>
      </c>
      <c r="F11" s="354">
        <f t="shared" si="12"/>
        <v>975</v>
      </c>
      <c r="G11" s="790">
        <f t="shared" si="13"/>
        <v>5.0602034461282953E-2</v>
      </c>
      <c r="H11" s="354">
        <f t="shared" si="4"/>
        <v>1182</v>
      </c>
      <c r="I11" s="790">
        <f t="shared" si="1"/>
        <v>6.1345235623832262E-2</v>
      </c>
      <c r="J11" s="354">
        <f t="shared" si="5"/>
        <v>1811</v>
      </c>
      <c r="K11" s="790">
        <f t="shared" si="6"/>
        <v>9.3990035291675322E-2</v>
      </c>
      <c r="L11" s="354">
        <f t="shared" si="7"/>
        <v>3429</v>
      </c>
      <c r="M11" s="790">
        <f t="shared" si="8"/>
        <v>0.17796346273614283</v>
      </c>
      <c r="N11" s="354">
        <f t="shared" si="9"/>
        <v>1388</v>
      </c>
      <c r="O11" s="790">
        <f t="shared" si="10"/>
        <v>7.203653726385717E-2</v>
      </c>
      <c r="P11" s="779">
        <f t="shared" si="14"/>
        <v>9665</v>
      </c>
      <c r="R11" s="66">
        <v>31</v>
      </c>
      <c r="S11" s="66">
        <v>1537</v>
      </c>
      <c r="T11" s="66">
        <v>1649</v>
      </c>
      <c r="U11" s="66">
        <v>2054</v>
      </c>
      <c r="V11" s="66">
        <v>3365</v>
      </c>
      <c r="W11" s="66">
        <v>6304</v>
      </c>
      <c r="X11" s="66">
        <v>2456</v>
      </c>
    </row>
    <row r="12" spans="1:24" ht="15">
      <c r="A12" s="777">
        <v>893</v>
      </c>
      <c r="B12" s="389" t="s">
        <v>265</v>
      </c>
      <c r="C12" s="406">
        <v>20426</v>
      </c>
      <c r="D12" s="778">
        <f t="shared" si="3"/>
        <v>1057</v>
      </c>
      <c r="E12" s="790">
        <f t="shared" si="11"/>
        <v>5.1747772446881425E-2</v>
      </c>
      <c r="F12" s="354">
        <f t="shared" si="12"/>
        <v>1202</v>
      </c>
      <c r="G12" s="790">
        <f t="shared" si="13"/>
        <v>5.884656809948105E-2</v>
      </c>
      <c r="H12" s="354">
        <f t="shared" si="4"/>
        <v>1387</v>
      </c>
      <c r="I12" s="790">
        <f t="shared" si="1"/>
        <v>6.7903652207970233E-2</v>
      </c>
      <c r="J12" s="354">
        <f t="shared" si="5"/>
        <v>1725</v>
      </c>
      <c r="K12" s="790">
        <f t="shared" si="6"/>
        <v>8.4451189660236958E-2</v>
      </c>
      <c r="L12" s="354">
        <f t="shared" si="7"/>
        <v>3111</v>
      </c>
      <c r="M12" s="790">
        <f t="shared" si="8"/>
        <v>0.15230588465680994</v>
      </c>
      <c r="N12" s="354">
        <f t="shared" si="9"/>
        <v>1282</v>
      </c>
      <c r="O12" s="790">
        <f t="shared" si="10"/>
        <v>6.2763145011260152E-2</v>
      </c>
      <c r="P12" s="779">
        <f t="shared" si="14"/>
        <v>9764</v>
      </c>
      <c r="R12" s="66">
        <v>34</v>
      </c>
      <c r="S12" s="66">
        <v>1927</v>
      </c>
      <c r="T12" s="66">
        <v>2288</v>
      </c>
      <c r="U12" s="66">
        <v>2786</v>
      </c>
      <c r="V12" s="66">
        <v>4786</v>
      </c>
      <c r="W12" s="66">
        <v>10973</v>
      </c>
      <c r="X12" s="66">
        <v>5334</v>
      </c>
    </row>
    <row r="13" spans="1:24">
      <c r="A13" s="774">
        <v>2</v>
      </c>
      <c r="B13" s="210" t="s">
        <v>301</v>
      </c>
      <c r="C13" s="72">
        <v>264760</v>
      </c>
      <c r="D13" s="775">
        <f>SUM(D14:D19)</f>
        <v>23302</v>
      </c>
      <c r="E13" s="791">
        <f t="shared" si="11"/>
        <v>8.8011784257440703E-2</v>
      </c>
      <c r="F13" s="70">
        <f t="shared" si="12"/>
        <v>906</v>
      </c>
      <c r="G13" s="791">
        <f t="shared" si="13"/>
        <v>3.4219670645112554E-3</v>
      </c>
      <c r="H13" s="70">
        <f t="shared" ref="H13:N13" si="15">SUM(H14:H19)</f>
        <v>31942</v>
      </c>
      <c r="I13" s="791">
        <f t="shared" si="1"/>
        <v>0.12064511255476658</v>
      </c>
      <c r="J13" s="70">
        <f t="shared" si="15"/>
        <v>39588</v>
      </c>
      <c r="K13" s="791">
        <f>(J13/P13)</f>
        <v>0.17969388310910181</v>
      </c>
      <c r="L13" s="70">
        <f t="shared" si="15"/>
        <v>73898</v>
      </c>
      <c r="M13" s="791">
        <f>(L13/P13)</f>
        <v>0.335430397443579</v>
      </c>
      <c r="N13" s="70">
        <f t="shared" si="15"/>
        <v>25829</v>
      </c>
      <c r="O13" s="791">
        <f>(N13/P13)</f>
        <v>0.1172404088821105</v>
      </c>
      <c r="P13" s="776">
        <f>SUM(P14:P19)</f>
        <v>220308</v>
      </c>
      <c r="R13" s="66">
        <v>36</v>
      </c>
      <c r="S13" s="66">
        <v>221</v>
      </c>
      <c r="T13" s="66">
        <v>181</v>
      </c>
      <c r="U13" s="66">
        <v>248</v>
      </c>
      <c r="V13" s="66">
        <v>391</v>
      </c>
      <c r="W13" s="66">
        <v>877</v>
      </c>
      <c r="X13" s="66">
        <v>644</v>
      </c>
    </row>
    <row r="14" spans="1:24" ht="15">
      <c r="A14" s="777">
        <v>120</v>
      </c>
      <c r="B14" s="389" t="s">
        <v>57</v>
      </c>
      <c r="C14" s="406">
        <v>30833</v>
      </c>
      <c r="D14" s="778">
        <f t="shared" ref="D14:D19" si="16">VLOOKUP(A14,$R$6:$X$130,2,0)</f>
        <v>2321</v>
      </c>
      <c r="E14" s="790">
        <f t="shared" si="11"/>
        <v>7.5276489475561897E-2</v>
      </c>
      <c r="F14" s="354">
        <f t="shared" si="12"/>
        <v>2963</v>
      </c>
      <c r="G14" s="790">
        <f t="shared" si="13"/>
        <v>9.6098336198229176E-2</v>
      </c>
      <c r="H14" s="354">
        <f t="shared" ref="H14:H19" si="17">VLOOKUP(A14,$R$6:$X$130,4,0)</f>
        <v>3588</v>
      </c>
      <c r="I14" s="790">
        <f t="shared" ref="I14:I19" si="18">H14/C14</f>
        <v>0.1163688256089255</v>
      </c>
      <c r="J14" s="354">
        <f t="shared" ref="J14:J19" si="19">VLOOKUP(A14,$R$6:$X$130,5,0)</f>
        <v>4046</v>
      </c>
      <c r="K14" s="790">
        <f t="shared" ref="K14:K19" si="20">J14/C14</f>
        <v>0.13122304024908377</v>
      </c>
      <c r="L14" s="354">
        <f t="shared" ref="L14:L19" si="21">VLOOKUP(A14,$R$6:$X$130,6,0)</f>
        <v>7244</v>
      </c>
      <c r="M14" s="790">
        <f t="shared" ref="M14:M19" si="22">L14/C14</f>
        <v>0.23494308046573475</v>
      </c>
      <c r="N14" s="354">
        <f t="shared" ref="N14:N19" si="23">VLOOKUP(A14,$R$6:$X$130,7,0)</f>
        <v>2712</v>
      </c>
      <c r="O14" s="790">
        <f t="shared" ref="O14:O19" si="24">N14/C14</f>
        <v>8.795770765089353E-2</v>
      </c>
      <c r="P14" s="779">
        <f t="shared" si="14"/>
        <v>22874</v>
      </c>
      <c r="R14" s="66">
        <v>38</v>
      </c>
      <c r="S14" s="66">
        <v>658</v>
      </c>
      <c r="T14" s="66">
        <v>737</v>
      </c>
      <c r="U14" s="66">
        <v>1020</v>
      </c>
      <c r="V14" s="66">
        <v>1481</v>
      </c>
      <c r="W14" s="66">
        <v>3189</v>
      </c>
      <c r="X14" s="66">
        <v>1437</v>
      </c>
    </row>
    <row r="15" spans="1:24" ht="15">
      <c r="A15" s="777">
        <v>154</v>
      </c>
      <c r="B15" s="389" t="s">
        <v>77</v>
      </c>
      <c r="C15" s="406">
        <v>96927</v>
      </c>
      <c r="D15" s="778">
        <f t="shared" si="16"/>
        <v>7571</v>
      </c>
      <c r="E15" s="790">
        <f t="shared" si="11"/>
        <v>7.8110330454878418E-2</v>
      </c>
      <c r="F15" s="354">
        <f t="shared" si="12"/>
        <v>7930</v>
      </c>
      <c r="G15" s="790">
        <f t="shared" si="13"/>
        <v>8.1814148792390143E-2</v>
      </c>
      <c r="H15" s="354">
        <f t="shared" si="17"/>
        <v>9980</v>
      </c>
      <c r="I15" s="790">
        <f t="shared" si="18"/>
        <v>0.10296408637428167</v>
      </c>
      <c r="J15" s="354">
        <f t="shared" si="19"/>
        <v>13115</v>
      </c>
      <c r="K15" s="790">
        <f t="shared" si="20"/>
        <v>0.13530801531049141</v>
      </c>
      <c r="L15" s="354">
        <f t="shared" si="21"/>
        <v>26516</v>
      </c>
      <c r="M15" s="790">
        <f t="shared" si="22"/>
        <v>0.27356670483972473</v>
      </c>
      <c r="N15" s="354">
        <f t="shared" si="23"/>
        <v>9924</v>
      </c>
      <c r="O15" s="790">
        <f t="shared" si="24"/>
        <v>0.10238633198180074</v>
      </c>
      <c r="P15" s="779">
        <f t="shared" si="14"/>
        <v>75036</v>
      </c>
      <c r="R15" s="66">
        <v>40</v>
      </c>
      <c r="S15" s="66">
        <v>1370</v>
      </c>
      <c r="T15" s="66">
        <v>1614</v>
      </c>
      <c r="U15" s="66">
        <v>1875</v>
      </c>
      <c r="V15" s="66">
        <v>3008</v>
      </c>
      <c r="W15" s="66">
        <v>5356</v>
      </c>
      <c r="X15" s="66">
        <v>1546</v>
      </c>
    </row>
    <row r="16" spans="1:24" ht="15">
      <c r="A16" s="777">
        <v>250</v>
      </c>
      <c r="B16" s="389" t="s">
        <v>99</v>
      </c>
      <c r="C16" s="406">
        <v>54681</v>
      </c>
      <c r="D16" s="778">
        <f t="shared" si="16"/>
        <v>5045</v>
      </c>
      <c r="E16" s="790">
        <f t="shared" si="11"/>
        <v>9.2262394616045795E-2</v>
      </c>
      <c r="F16" s="354">
        <f t="shared" si="12"/>
        <v>5890</v>
      </c>
      <c r="G16" s="790">
        <f t="shared" si="13"/>
        <v>0.10771565991843601</v>
      </c>
      <c r="H16" s="354">
        <f t="shared" si="17"/>
        <v>6828</v>
      </c>
      <c r="I16" s="790">
        <f t="shared" si="18"/>
        <v>0.12486969879848576</v>
      </c>
      <c r="J16" s="354">
        <f t="shared" si="19"/>
        <v>8704</v>
      </c>
      <c r="K16" s="790">
        <f t="shared" si="20"/>
        <v>0.15917777655858525</v>
      </c>
      <c r="L16" s="354">
        <f t="shared" si="21"/>
        <v>15377</v>
      </c>
      <c r="M16" s="790">
        <f t="shared" si="22"/>
        <v>0.28121285272763846</v>
      </c>
      <c r="N16" s="354">
        <f t="shared" si="23"/>
        <v>5017</v>
      </c>
      <c r="O16" s="790">
        <f t="shared" si="24"/>
        <v>9.1750333753954749E-2</v>
      </c>
      <c r="P16" s="779">
        <f t="shared" si="14"/>
        <v>46861</v>
      </c>
      <c r="R16" s="66">
        <v>42</v>
      </c>
      <c r="S16" s="66">
        <v>1245</v>
      </c>
      <c r="T16" s="66">
        <v>1420</v>
      </c>
      <c r="U16" s="66">
        <v>1892</v>
      </c>
      <c r="V16" s="66">
        <v>3030</v>
      </c>
      <c r="W16" s="66">
        <v>6856</v>
      </c>
      <c r="X16" s="66">
        <v>2822</v>
      </c>
    </row>
    <row r="17" spans="1:24" ht="15">
      <c r="A17" s="777">
        <v>495</v>
      </c>
      <c r="B17" s="389" t="s">
        <v>161</v>
      </c>
      <c r="C17" s="406">
        <v>27784</v>
      </c>
      <c r="D17" s="778">
        <f t="shared" si="16"/>
        <v>3082</v>
      </c>
      <c r="E17" s="790">
        <f t="shared" si="11"/>
        <v>0.11092715231788079</v>
      </c>
      <c r="F17" s="354">
        <f t="shared" si="12"/>
        <v>3068</v>
      </c>
      <c r="G17" s="790">
        <f t="shared" si="13"/>
        <v>0.11042326518859776</v>
      </c>
      <c r="H17" s="354">
        <f t="shared" si="17"/>
        <v>3743</v>
      </c>
      <c r="I17" s="790">
        <f t="shared" si="18"/>
        <v>0.13471782320760151</v>
      </c>
      <c r="J17" s="354">
        <f t="shared" si="19"/>
        <v>4563</v>
      </c>
      <c r="K17" s="790">
        <f t="shared" si="20"/>
        <v>0.16423121220846532</v>
      </c>
      <c r="L17" s="354">
        <f t="shared" si="21"/>
        <v>7986</v>
      </c>
      <c r="M17" s="790">
        <f t="shared" si="22"/>
        <v>0.28743161531816874</v>
      </c>
      <c r="N17" s="354">
        <f t="shared" si="23"/>
        <v>2823</v>
      </c>
      <c r="O17" s="790">
        <f t="shared" si="24"/>
        <v>0.10160524042614455</v>
      </c>
      <c r="P17" s="779">
        <f t="shared" si="14"/>
        <v>25265</v>
      </c>
      <c r="R17" s="66">
        <v>44</v>
      </c>
      <c r="S17" s="66">
        <v>473</v>
      </c>
      <c r="T17" s="66">
        <v>460</v>
      </c>
      <c r="U17" s="66">
        <v>594</v>
      </c>
      <c r="V17" s="66">
        <v>982</v>
      </c>
      <c r="W17" s="66">
        <v>2071</v>
      </c>
      <c r="X17" s="66">
        <v>926</v>
      </c>
    </row>
    <row r="18" spans="1:24" ht="15">
      <c r="A18" s="777">
        <v>790</v>
      </c>
      <c r="B18" s="389" t="s">
        <v>234</v>
      </c>
      <c r="C18" s="406">
        <v>28429</v>
      </c>
      <c r="D18" s="778">
        <f t="shared" si="16"/>
        <v>2567</v>
      </c>
      <c r="E18" s="790">
        <f t="shared" si="11"/>
        <v>9.0295121179077703E-2</v>
      </c>
      <c r="F18" s="354">
        <f t="shared" si="12"/>
        <v>3032</v>
      </c>
      <c r="G18" s="790">
        <f t="shared" si="13"/>
        <v>0.10665165851771079</v>
      </c>
      <c r="H18" s="354">
        <f t="shared" si="17"/>
        <v>4357</v>
      </c>
      <c r="I18" s="790">
        <f t="shared" si="18"/>
        <v>0.15325899609553625</v>
      </c>
      <c r="J18" s="354">
        <f t="shared" si="19"/>
        <v>4712</v>
      </c>
      <c r="K18" s="790">
        <f t="shared" si="20"/>
        <v>0.16574624503148194</v>
      </c>
      <c r="L18" s="354">
        <f t="shared" si="21"/>
        <v>9017</v>
      </c>
      <c r="M18" s="790">
        <f t="shared" si="22"/>
        <v>0.3171761229730205</v>
      </c>
      <c r="N18" s="354">
        <f t="shared" si="23"/>
        <v>2829</v>
      </c>
      <c r="O18" s="790">
        <f t="shared" si="24"/>
        <v>9.9511062647296769E-2</v>
      </c>
      <c r="P18" s="779">
        <f t="shared" si="14"/>
        <v>26514</v>
      </c>
      <c r="R18" s="66">
        <v>45</v>
      </c>
      <c r="S18" s="66">
        <v>5828</v>
      </c>
      <c r="T18" s="66">
        <v>5503</v>
      </c>
      <c r="U18" s="66">
        <v>6659</v>
      </c>
      <c r="V18" s="66">
        <v>11781</v>
      </c>
      <c r="W18" s="66">
        <v>21177</v>
      </c>
      <c r="X18" s="66">
        <v>7150</v>
      </c>
    </row>
    <row r="19" spans="1:24" ht="15">
      <c r="A19" s="777">
        <v>895</v>
      </c>
      <c r="B19" s="389" t="s">
        <v>267</v>
      </c>
      <c r="C19" s="406">
        <v>26106</v>
      </c>
      <c r="D19" s="778">
        <f t="shared" si="16"/>
        <v>2716</v>
      </c>
      <c r="E19" s="790">
        <f t="shared" si="11"/>
        <v>0.10403738604152302</v>
      </c>
      <c r="F19" s="354">
        <f t="shared" si="12"/>
        <v>2866</v>
      </c>
      <c r="G19" s="790">
        <f t="shared" si="13"/>
        <v>0.10978319160346281</v>
      </c>
      <c r="H19" s="354">
        <f t="shared" si="17"/>
        <v>3446</v>
      </c>
      <c r="I19" s="790">
        <f t="shared" si="18"/>
        <v>0.13200030644296332</v>
      </c>
      <c r="J19" s="354">
        <f t="shared" si="19"/>
        <v>4448</v>
      </c>
      <c r="K19" s="790">
        <f t="shared" si="20"/>
        <v>0.17038228759672105</v>
      </c>
      <c r="L19" s="354">
        <f t="shared" si="21"/>
        <v>7758</v>
      </c>
      <c r="M19" s="790">
        <f t="shared" si="22"/>
        <v>0.29717306366352564</v>
      </c>
      <c r="N19" s="354">
        <f t="shared" si="23"/>
        <v>2524</v>
      </c>
      <c r="O19" s="790">
        <f t="shared" si="24"/>
        <v>9.6682754922240099E-2</v>
      </c>
      <c r="P19" s="779">
        <f t="shared" si="14"/>
        <v>23758</v>
      </c>
      <c r="R19" s="66">
        <v>51</v>
      </c>
      <c r="S19" s="66">
        <v>2521</v>
      </c>
      <c r="T19" s="66">
        <v>2884</v>
      </c>
      <c r="U19" s="66">
        <v>3583</v>
      </c>
      <c r="V19" s="66">
        <v>4547</v>
      </c>
      <c r="W19" s="66">
        <v>8843</v>
      </c>
      <c r="X19" s="66">
        <v>3487</v>
      </c>
    </row>
    <row r="20" spans="1:24">
      <c r="A20" s="774">
        <v>3</v>
      </c>
      <c r="B20" s="210" t="s">
        <v>749</v>
      </c>
      <c r="C20" s="72">
        <v>533926</v>
      </c>
      <c r="D20" s="775">
        <f>SUM(D21:D31)</f>
        <v>41010</v>
      </c>
      <c r="E20" s="791">
        <f t="shared" si="11"/>
        <v>7.6808396669201348E-2</v>
      </c>
      <c r="F20" s="775">
        <f>SUM(F21:F31)</f>
        <v>43458</v>
      </c>
      <c r="G20" s="791">
        <f t="shared" si="13"/>
        <v>8.1393301693493111E-2</v>
      </c>
      <c r="H20" s="70">
        <f t="shared" ref="H20:N20" si="25">SUM(H21:H31)</f>
        <v>52771</v>
      </c>
      <c r="I20" s="791">
        <f>H20/C20</f>
        <v>9.883579372422395E-2</v>
      </c>
      <c r="J20" s="70">
        <f t="shared" si="25"/>
        <v>73809</v>
      </c>
      <c r="K20" s="791">
        <f>(J20/P20)</f>
        <v>0.19435030926369173</v>
      </c>
      <c r="L20" s="70">
        <f t="shared" si="25"/>
        <v>126535</v>
      </c>
      <c r="M20" s="791">
        <f>(L20/P20)</f>
        <v>0.33318587682641998</v>
      </c>
      <c r="N20" s="70">
        <f t="shared" si="25"/>
        <v>42190</v>
      </c>
      <c r="O20" s="791">
        <f>(N20/P20)</f>
        <v>0.11109267904774695</v>
      </c>
      <c r="P20" s="776">
        <f>SUM(P21:P31)</f>
        <v>379773</v>
      </c>
      <c r="R20" s="66">
        <v>55</v>
      </c>
      <c r="S20" s="66">
        <v>557</v>
      </c>
      <c r="T20" s="66">
        <v>621</v>
      </c>
      <c r="U20" s="66">
        <v>766</v>
      </c>
      <c r="V20" s="66">
        <v>1192</v>
      </c>
      <c r="W20" s="66">
        <v>2280</v>
      </c>
      <c r="X20" s="66">
        <v>1090</v>
      </c>
    </row>
    <row r="21" spans="1:24" ht="15">
      <c r="A21" s="777">
        <v>45</v>
      </c>
      <c r="B21" s="389" t="s">
        <v>32</v>
      </c>
      <c r="C21" s="406">
        <v>129751</v>
      </c>
      <c r="D21" s="778">
        <f t="shared" ref="D21:D31" si="26">VLOOKUP(A21,$R$6:$X$130,2,0)</f>
        <v>5828</v>
      </c>
      <c r="E21" s="790">
        <f t="shared" si="11"/>
        <v>4.4916802182642136E-2</v>
      </c>
      <c r="F21" s="354">
        <f t="shared" si="12"/>
        <v>5503</v>
      </c>
      <c r="G21" s="790">
        <f t="shared" si="13"/>
        <v>4.2412004531756982E-2</v>
      </c>
      <c r="H21" s="354">
        <f t="shared" ref="H21:H31" si="27">VLOOKUP(A21,$R$6:$X$130,4,0)</f>
        <v>6659</v>
      </c>
      <c r="I21" s="790">
        <f t="shared" ref="I21:I31" si="28">H21/C21</f>
        <v>5.1321377099213111E-2</v>
      </c>
      <c r="J21" s="354">
        <f t="shared" ref="J21:J31" si="29">VLOOKUP(A21,$R$6:$X$130,5,0)</f>
        <v>11781</v>
      </c>
      <c r="K21" s="790">
        <f t="shared" ref="K21:K31" si="30">J21/C21</f>
        <v>9.0796988077163188E-2</v>
      </c>
      <c r="L21" s="354">
        <f t="shared" ref="L21:L31" si="31">VLOOKUP(A21,$R$6:$X$130,6,0)</f>
        <v>21177</v>
      </c>
      <c r="M21" s="790">
        <f t="shared" ref="M21:M31" si="32">L21/C21</f>
        <v>0.16321261493167682</v>
      </c>
      <c r="N21" s="354">
        <f t="shared" ref="N21:N31" si="33">VLOOKUP(A21,$R$6:$X$130,7,0)</f>
        <v>7150</v>
      </c>
      <c r="O21" s="790">
        <f t="shared" ref="O21:O31" si="34">N21/C21</f>
        <v>5.5105548319473452E-2</v>
      </c>
      <c r="P21" s="779">
        <f t="shared" si="14"/>
        <v>58098</v>
      </c>
      <c r="R21" s="66">
        <v>59</v>
      </c>
      <c r="S21" s="66">
        <v>122</v>
      </c>
      <c r="T21" s="66">
        <v>163</v>
      </c>
      <c r="U21" s="66">
        <v>219</v>
      </c>
      <c r="V21" s="66">
        <v>313</v>
      </c>
      <c r="W21" s="66">
        <v>1021</v>
      </c>
      <c r="X21" s="66">
        <v>792</v>
      </c>
    </row>
    <row r="22" spans="1:24" ht="15">
      <c r="A22" s="777">
        <v>51</v>
      </c>
      <c r="B22" s="389" t="s">
        <v>35</v>
      </c>
      <c r="C22" s="406">
        <v>30984</v>
      </c>
      <c r="D22" s="778">
        <f t="shared" si="26"/>
        <v>2521</v>
      </c>
      <c r="E22" s="790">
        <f t="shared" si="11"/>
        <v>8.1364575264652725E-2</v>
      </c>
      <c r="F22" s="354">
        <f t="shared" si="12"/>
        <v>2884</v>
      </c>
      <c r="G22" s="790">
        <f t="shared" si="13"/>
        <v>9.3080299509424216E-2</v>
      </c>
      <c r="H22" s="354">
        <f t="shared" si="27"/>
        <v>3583</v>
      </c>
      <c r="I22" s="790">
        <f t="shared" si="28"/>
        <v>0.11564033049315776</v>
      </c>
      <c r="J22" s="354">
        <f t="shared" si="29"/>
        <v>4547</v>
      </c>
      <c r="K22" s="790">
        <f t="shared" si="30"/>
        <v>0.14675316292279886</v>
      </c>
      <c r="L22" s="354">
        <f t="shared" si="31"/>
        <v>8843</v>
      </c>
      <c r="M22" s="790">
        <f t="shared" si="32"/>
        <v>0.28540537051381359</v>
      </c>
      <c r="N22" s="354">
        <f t="shared" si="33"/>
        <v>3487</v>
      </c>
      <c r="O22" s="790">
        <f t="shared" si="34"/>
        <v>0.11254195713916861</v>
      </c>
      <c r="P22" s="779">
        <f t="shared" si="14"/>
        <v>25865</v>
      </c>
      <c r="R22" s="66">
        <v>79</v>
      </c>
      <c r="S22" s="66">
        <v>1201</v>
      </c>
      <c r="T22" s="66">
        <v>1147</v>
      </c>
      <c r="U22" s="66">
        <v>1815</v>
      </c>
      <c r="V22" s="66">
        <v>3029</v>
      </c>
      <c r="W22" s="66">
        <v>7662</v>
      </c>
      <c r="X22" s="66">
        <v>3688</v>
      </c>
    </row>
    <row r="23" spans="1:24" ht="15">
      <c r="A23" s="777">
        <v>147</v>
      </c>
      <c r="B23" s="389" t="s">
        <v>71</v>
      </c>
      <c r="C23" s="406">
        <v>51947</v>
      </c>
      <c r="D23" s="778">
        <f t="shared" si="26"/>
        <v>2849</v>
      </c>
      <c r="E23" s="790">
        <f t="shared" si="11"/>
        <v>5.4844360598302118E-2</v>
      </c>
      <c r="F23" s="354">
        <f t="shared" si="12"/>
        <v>2876</v>
      </c>
      <c r="G23" s="790">
        <f t="shared" si="13"/>
        <v>5.536412112345275E-2</v>
      </c>
      <c r="H23" s="354">
        <f t="shared" si="27"/>
        <v>3553</v>
      </c>
      <c r="I23" s="790">
        <f t="shared" si="28"/>
        <v>6.8396635031859401E-2</v>
      </c>
      <c r="J23" s="354">
        <f t="shared" si="29"/>
        <v>5746</v>
      </c>
      <c r="K23" s="790">
        <f t="shared" si="30"/>
        <v>0.11061273990798313</v>
      </c>
      <c r="L23" s="354">
        <f t="shared" si="31"/>
        <v>9724</v>
      </c>
      <c r="M23" s="790">
        <f t="shared" si="32"/>
        <v>0.18719079061350993</v>
      </c>
      <c r="N23" s="354">
        <f t="shared" si="33"/>
        <v>3089</v>
      </c>
      <c r="O23" s="790">
        <f t="shared" si="34"/>
        <v>5.946445415519664E-2</v>
      </c>
      <c r="P23" s="779">
        <f t="shared" si="14"/>
        <v>27837</v>
      </c>
      <c r="R23" s="66">
        <v>86</v>
      </c>
      <c r="S23" s="66">
        <v>187</v>
      </c>
      <c r="T23" s="66">
        <v>226</v>
      </c>
      <c r="U23" s="66">
        <v>316</v>
      </c>
      <c r="V23" s="66">
        <v>511</v>
      </c>
      <c r="W23" s="66">
        <v>1068</v>
      </c>
      <c r="X23" s="66">
        <v>416</v>
      </c>
    </row>
    <row r="24" spans="1:24" ht="15">
      <c r="A24" s="777">
        <v>172</v>
      </c>
      <c r="B24" s="389" t="s">
        <v>79</v>
      </c>
      <c r="C24" s="406">
        <v>60775</v>
      </c>
      <c r="D24" s="778">
        <f t="shared" si="26"/>
        <v>4025</v>
      </c>
      <c r="E24" s="790">
        <f t="shared" si="11"/>
        <v>6.6227889757301525E-2</v>
      </c>
      <c r="F24" s="354">
        <f t="shared" si="12"/>
        <v>4198</v>
      </c>
      <c r="G24" s="790">
        <f t="shared" si="13"/>
        <v>6.9074454956807904E-2</v>
      </c>
      <c r="H24" s="354">
        <f t="shared" si="27"/>
        <v>5036</v>
      </c>
      <c r="I24" s="790">
        <f t="shared" si="28"/>
        <v>8.2863019333607568E-2</v>
      </c>
      <c r="J24" s="354">
        <f t="shared" si="29"/>
        <v>7555</v>
      </c>
      <c r="K24" s="790">
        <f t="shared" si="30"/>
        <v>0.12431098313451254</v>
      </c>
      <c r="L24" s="354">
        <f t="shared" si="31"/>
        <v>12640</v>
      </c>
      <c r="M24" s="790">
        <f t="shared" si="32"/>
        <v>0.20798025503907858</v>
      </c>
      <c r="N24" s="354">
        <f t="shared" si="33"/>
        <v>4553</v>
      </c>
      <c r="O24" s="790">
        <f t="shared" si="34"/>
        <v>7.4915672562731392E-2</v>
      </c>
      <c r="P24" s="779">
        <f t="shared" si="14"/>
        <v>38007</v>
      </c>
      <c r="R24" s="66">
        <v>88</v>
      </c>
      <c r="S24" s="66">
        <v>6877</v>
      </c>
      <c r="T24" s="66">
        <v>7306</v>
      </c>
      <c r="U24" s="66">
        <v>9364</v>
      </c>
      <c r="V24" s="66">
        <v>17596</v>
      </c>
      <c r="W24" s="66">
        <v>40332</v>
      </c>
      <c r="X24" s="66">
        <v>17442</v>
      </c>
    </row>
    <row r="25" spans="1:24" ht="15">
      <c r="A25" s="777">
        <v>475</v>
      </c>
      <c r="B25" s="389" t="s">
        <v>153</v>
      </c>
      <c r="C25" s="406">
        <v>5316</v>
      </c>
      <c r="D25" s="778">
        <f t="shared" si="26"/>
        <v>791</v>
      </c>
      <c r="E25" s="790">
        <f t="shared" si="11"/>
        <v>0.14879608728367194</v>
      </c>
      <c r="F25" s="354">
        <f t="shared" si="12"/>
        <v>803</v>
      </c>
      <c r="G25" s="790">
        <f t="shared" si="13"/>
        <v>0.15105342362678706</v>
      </c>
      <c r="H25" s="354">
        <f t="shared" si="27"/>
        <v>744</v>
      </c>
      <c r="I25" s="790">
        <f t="shared" si="28"/>
        <v>0.1399548532731377</v>
      </c>
      <c r="J25" s="354">
        <f t="shared" si="29"/>
        <v>914</v>
      </c>
      <c r="K25" s="790">
        <f t="shared" si="30"/>
        <v>0.17193378480060195</v>
      </c>
      <c r="L25" s="354">
        <f t="shared" si="31"/>
        <v>1149</v>
      </c>
      <c r="M25" s="790">
        <f t="shared" si="32"/>
        <v>0.21613995485327314</v>
      </c>
      <c r="N25" s="354">
        <f t="shared" si="33"/>
        <v>319</v>
      </c>
      <c r="O25" s="790">
        <f t="shared" si="34"/>
        <v>6.0007524454477053E-2</v>
      </c>
      <c r="P25" s="779">
        <f t="shared" si="14"/>
        <v>4720</v>
      </c>
      <c r="R25" s="66">
        <v>91</v>
      </c>
      <c r="S25" s="66">
        <v>448</v>
      </c>
      <c r="T25" s="66">
        <v>508</v>
      </c>
      <c r="U25" s="66">
        <v>701</v>
      </c>
      <c r="V25" s="66">
        <v>1076</v>
      </c>
      <c r="W25" s="66">
        <v>2325</v>
      </c>
      <c r="X25" s="66">
        <v>1201</v>
      </c>
    </row>
    <row r="26" spans="1:24" ht="15">
      <c r="A26" s="777">
        <v>480</v>
      </c>
      <c r="B26" s="389" t="s">
        <v>155</v>
      </c>
      <c r="C26" s="406">
        <v>14612</v>
      </c>
      <c r="D26" s="778">
        <f t="shared" si="26"/>
        <v>2773</v>
      </c>
      <c r="E26" s="790">
        <f t="shared" si="11"/>
        <v>0.18977552696413907</v>
      </c>
      <c r="F26" s="354">
        <f t="shared" si="12"/>
        <v>2696</v>
      </c>
      <c r="G26" s="790">
        <f t="shared" si="13"/>
        <v>0.18450588557350123</v>
      </c>
      <c r="H26" s="354">
        <f t="shared" si="27"/>
        <v>2944</v>
      </c>
      <c r="I26" s="790">
        <f t="shared" si="28"/>
        <v>0.20147823706542567</v>
      </c>
      <c r="J26" s="354">
        <f t="shared" si="29"/>
        <v>3696</v>
      </c>
      <c r="K26" s="790">
        <f t="shared" si="30"/>
        <v>0.25294278675061593</v>
      </c>
      <c r="L26" s="354">
        <f t="shared" si="31"/>
        <v>6252</v>
      </c>
      <c r="M26" s="790">
        <f t="shared" si="32"/>
        <v>0.42786750615932112</v>
      </c>
      <c r="N26" s="354">
        <f t="shared" si="33"/>
        <v>1717</v>
      </c>
      <c r="O26" s="790">
        <f t="shared" si="34"/>
        <v>0.11750615932110595</v>
      </c>
      <c r="P26" s="779">
        <f t="shared" si="14"/>
        <v>20078</v>
      </c>
      <c r="R26" s="66">
        <v>93</v>
      </c>
      <c r="S26" s="66">
        <v>1180</v>
      </c>
      <c r="T26" s="66">
        <v>1325</v>
      </c>
      <c r="U26" s="66">
        <v>1551</v>
      </c>
      <c r="V26" s="66">
        <v>2588</v>
      </c>
      <c r="W26" s="66">
        <v>5289</v>
      </c>
      <c r="X26" s="66">
        <v>1993</v>
      </c>
    </row>
    <row r="27" spans="1:24" ht="15">
      <c r="A27" s="777">
        <v>490</v>
      </c>
      <c r="B27" s="389" t="s">
        <v>159</v>
      </c>
      <c r="C27" s="406">
        <v>44811</v>
      </c>
      <c r="D27" s="778">
        <f t="shared" si="26"/>
        <v>5576</v>
      </c>
      <c r="E27" s="790">
        <f t="shared" si="11"/>
        <v>0.12443373278882418</v>
      </c>
      <c r="F27" s="354">
        <f t="shared" si="12"/>
        <v>5930</v>
      </c>
      <c r="G27" s="790">
        <f t="shared" si="13"/>
        <v>0.13233357880877464</v>
      </c>
      <c r="H27" s="354">
        <f t="shared" si="27"/>
        <v>7348</v>
      </c>
      <c r="I27" s="790">
        <f t="shared" si="28"/>
        <v>0.16397759478699425</v>
      </c>
      <c r="J27" s="354">
        <f t="shared" si="29"/>
        <v>9193</v>
      </c>
      <c r="K27" s="790">
        <f t="shared" si="30"/>
        <v>0.20515052107741402</v>
      </c>
      <c r="L27" s="354">
        <f t="shared" si="31"/>
        <v>15164</v>
      </c>
      <c r="M27" s="790">
        <f t="shared" si="32"/>
        <v>0.33839905380375357</v>
      </c>
      <c r="N27" s="354">
        <f t="shared" si="33"/>
        <v>4996</v>
      </c>
      <c r="O27" s="790">
        <f t="shared" si="34"/>
        <v>0.11149048224766241</v>
      </c>
      <c r="P27" s="779">
        <f t="shared" si="14"/>
        <v>48207</v>
      </c>
      <c r="R27" s="66">
        <v>101</v>
      </c>
      <c r="S27" s="66">
        <v>1329</v>
      </c>
      <c r="T27" s="66">
        <v>1530</v>
      </c>
      <c r="U27" s="66">
        <v>1882</v>
      </c>
      <c r="V27" s="66">
        <v>3206</v>
      </c>
      <c r="W27" s="66">
        <v>7171</v>
      </c>
      <c r="X27" s="66">
        <v>3624</v>
      </c>
    </row>
    <row r="28" spans="1:24" ht="15">
      <c r="A28" s="777">
        <v>659</v>
      </c>
      <c r="B28" s="389" t="s">
        <v>199</v>
      </c>
      <c r="C28" s="406">
        <v>21279</v>
      </c>
      <c r="D28" s="778">
        <f t="shared" si="26"/>
        <v>2088</v>
      </c>
      <c r="E28" s="790">
        <f t="shared" si="11"/>
        <v>9.8124911884957006E-2</v>
      </c>
      <c r="F28" s="354">
        <f t="shared" si="12"/>
        <v>2684</v>
      </c>
      <c r="G28" s="790">
        <f t="shared" si="13"/>
        <v>0.12613374688660181</v>
      </c>
      <c r="H28" s="354">
        <f t="shared" si="27"/>
        <v>3111</v>
      </c>
      <c r="I28" s="790">
        <f t="shared" si="28"/>
        <v>0.14620047934583391</v>
      </c>
      <c r="J28" s="354">
        <f t="shared" si="29"/>
        <v>3843</v>
      </c>
      <c r="K28" s="790">
        <f t="shared" si="30"/>
        <v>0.18060059213308896</v>
      </c>
      <c r="L28" s="354">
        <f t="shared" si="31"/>
        <v>6621</v>
      </c>
      <c r="M28" s="790">
        <f t="shared" si="32"/>
        <v>0.31115183984209782</v>
      </c>
      <c r="N28" s="354">
        <f t="shared" si="33"/>
        <v>2272</v>
      </c>
      <c r="O28" s="790">
        <f t="shared" si="34"/>
        <v>0.10677193477137084</v>
      </c>
      <c r="P28" s="779">
        <f t="shared" si="14"/>
        <v>20619</v>
      </c>
      <c r="R28" s="66">
        <v>107</v>
      </c>
      <c r="S28" s="66">
        <v>543</v>
      </c>
      <c r="T28" s="66">
        <v>628</v>
      </c>
      <c r="U28" s="66">
        <v>787</v>
      </c>
      <c r="V28" s="66">
        <v>1065</v>
      </c>
      <c r="W28" s="66">
        <v>1996</v>
      </c>
      <c r="X28" s="66">
        <v>774</v>
      </c>
    </row>
    <row r="29" spans="1:24" ht="15">
      <c r="A29" s="777">
        <v>665</v>
      </c>
      <c r="B29" s="389" t="s">
        <v>207</v>
      </c>
      <c r="C29" s="406">
        <v>32646</v>
      </c>
      <c r="D29" s="778">
        <f t="shared" si="26"/>
        <v>2937</v>
      </c>
      <c r="E29" s="790">
        <f t="shared" si="11"/>
        <v>8.9965079948538876E-2</v>
      </c>
      <c r="F29" s="354">
        <f t="shared" si="12"/>
        <v>3483</v>
      </c>
      <c r="G29" s="790">
        <f t="shared" si="13"/>
        <v>0.10668994670097409</v>
      </c>
      <c r="H29" s="354">
        <f t="shared" si="27"/>
        <v>4649</v>
      </c>
      <c r="I29" s="790">
        <f t="shared" si="28"/>
        <v>0.14240642038840901</v>
      </c>
      <c r="J29" s="354">
        <f t="shared" si="29"/>
        <v>5333</v>
      </c>
      <c r="K29" s="790">
        <f t="shared" si="30"/>
        <v>0.16335845126508608</v>
      </c>
      <c r="L29" s="354">
        <f t="shared" si="31"/>
        <v>10403</v>
      </c>
      <c r="M29" s="790">
        <f t="shared" si="32"/>
        <v>0.31866078539484166</v>
      </c>
      <c r="N29" s="354">
        <f t="shared" si="33"/>
        <v>3809</v>
      </c>
      <c r="O29" s="790">
        <f t="shared" si="34"/>
        <v>0.11667585615389328</v>
      </c>
      <c r="P29" s="779">
        <f t="shared" si="14"/>
        <v>30614</v>
      </c>
      <c r="R29" s="66">
        <v>113</v>
      </c>
      <c r="S29" s="66">
        <v>526</v>
      </c>
      <c r="T29" s="66">
        <v>561</v>
      </c>
      <c r="U29" s="66">
        <v>720</v>
      </c>
      <c r="V29" s="66">
        <v>1052</v>
      </c>
      <c r="W29" s="66">
        <v>2191</v>
      </c>
      <c r="X29" s="66">
        <v>959</v>
      </c>
    </row>
    <row r="30" spans="1:24" ht="15">
      <c r="A30" s="777">
        <v>837</v>
      </c>
      <c r="B30" s="389" t="s">
        <v>242</v>
      </c>
      <c r="C30" s="406">
        <v>132236</v>
      </c>
      <c r="D30" s="778">
        <f t="shared" si="26"/>
        <v>10596</v>
      </c>
      <c r="E30" s="790">
        <f t="shared" si="11"/>
        <v>8.0129465501073832E-2</v>
      </c>
      <c r="F30" s="354">
        <f t="shared" si="12"/>
        <v>11311</v>
      </c>
      <c r="G30" s="790">
        <f t="shared" si="13"/>
        <v>8.5536465107837509E-2</v>
      </c>
      <c r="H30" s="354">
        <f t="shared" si="27"/>
        <v>13930</v>
      </c>
      <c r="I30" s="790">
        <f t="shared" si="28"/>
        <v>0.10534196436673826</v>
      </c>
      <c r="J30" s="354">
        <f t="shared" si="29"/>
        <v>19727</v>
      </c>
      <c r="K30" s="790">
        <f t="shared" si="30"/>
        <v>0.14918025348619135</v>
      </c>
      <c r="L30" s="354">
        <f t="shared" si="31"/>
        <v>32687</v>
      </c>
      <c r="M30" s="790">
        <f t="shared" si="32"/>
        <v>0.24718684775704045</v>
      </c>
      <c r="N30" s="354">
        <f t="shared" si="33"/>
        <v>10059</v>
      </c>
      <c r="O30" s="790">
        <f t="shared" si="34"/>
        <v>7.6068544118091899E-2</v>
      </c>
      <c r="P30" s="779">
        <f t="shared" si="14"/>
        <v>98310</v>
      </c>
      <c r="R30" s="66">
        <v>120</v>
      </c>
      <c r="S30" s="66">
        <v>2321</v>
      </c>
      <c r="T30" s="66">
        <v>2963</v>
      </c>
      <c r="U30" s="66">
        <v>3588</v>
      </c>
      <c r="V30" s="66">
        <v>4046</v>
      </c>
      <c r="W30" s="66">
        <v>7244</v>
      </c>
      <c r="X30" s="66">
        <v>2712</v>
      </c>
    </row>
    <row r="31" spans="1:24" ht="15">
      <c r="A31" s="777">
        <v>873</v>
      </c>
      <c r="B31" s="389" t="s">
        <v>960</v>
      </c>
      <c r="C31" s="406">
        <v>9569</v>
      </c>
      <c r="D31" s="778">
        <f t="shared" si="26"/>
        <v>1026</v>
      </c>
      <c r="E31" s="790">
        <f t="shared" si="11"/>
        <v>0.10722123523879193</v>
      </c>
      <c r="F31" s="354">
        <f t="shared" si="12"/>
        <v>1090</v>
      </c>
      <c r="G31" s="790">
        <f t="shared" si="13"/>
        <v>0.1139094994252273</v>
      </c>
      <c r="H31" s="354">
        <f t="shared" si="27"/>
        <v>1214</v>
      </c>
      <c r="I31" s="790">
        <f t="shared" si="28"/>
        <v>0.12686801128644581</v>
      </c>
      <c r="J31" s="354">
        <f t="shared" si="29"/>
        <v>1474</v>
      </c>
      <c r="K31" s="790">
        <f t="shared" si="30"/>
        <v>0.15403908454383949</v>
      </c>
      <c r="L31" s="354">
        <f t="shared" si="31"/>
        <v>1875</v>
      </c>
      <c r="M31" s="790">
        <f t="shared" si="32"/>
        <v>0.19594523983697357</v>
      </c>
      <c r="N31" s="354">
        <f t="shared" si="33"/>
        <v>739</v>
      </c>
      <c r="O31" s="790">
        <f t="shared" si="34"/>
        <v>7.722855052774584E-2</v>
      </c>
      <c r="P31" s="779">
        <f t="shared" si="14"/>
        <v>7418</v>
      </c>
      <c r="R31" s="66">
        <v>125</v>
      </c>
      <c r="S31" s="66">
        <v>573</v>
      </c>
      <c r="T31" s="66">
        <v>605</v>
      </c>
      <c r="U31" s="66">
        <v>779</v>
      </c>
      <c r="V31" s="66">
        <v>1315</v>
      </c>
      <c r="W31" s="66">
        <v>2681</v>
      </c>
      <c r="X31" s="66">
        <v>914</v>
      </c>
    </row>
    <row r="32" spans="1:24">
      <c r="A32" s="774">
        <v>4</v>
      </c>
      <c r="B32" s="210" t="s">
        <v>320</v>
      </c>
      <c r="C32" s="72">
        <v>205417</v>
      </c>
      <c r="D32" s="775">
        <f>SUM(D33:D42)</f>
        <v>12033</v>
      </c>
      <c r="E32" s="791">
        <f t="shared" si="11"/>
        <v>5.857840392956766E-2</v>
      </c>
      <c r="F32" s="70">
        <f t="shared" si="12"/>
        <v>136</v>
      </c>
      <c r="G32" s="791">
        <f t="shared" si="13"/>
        <v>6.6206789116772221E-4</v>
      </c>
      <c r="H32" s="70">
        <f t="shared" ref="H32:N32" si="35">SUM(H33:H42)</f>
        <v>16406</v>
      </c>
      <c r="I32" s="791">
        <f>H32/C32</f>
        <v>7.9866807518365085E-2</v>
      </c>
      <c r="J32" s="70">
        <f t="shared" si="35"/>
        <v>24288</v>
      </c>
      <c r="K32" s="791">
        <f>(J32/P32)</f>
        <v>0.17957723048258423</v>
      </c>
      <c r="L32" s="70">
        <f t="shared" si="35"/>
        <v>49331</v>
      </c>
      <c r="M32" s="791">
        <f>(L32/P32)</f>
        <v>0.3647366747750479</v>
      </c>
      <c r="N32" s="70">
        <f t="shared" si="35"/>
        <v>20246</v>
      </c>
      <c r="O32" s="791">
        <f>(N32/P32)</f>
        <v>0.14969205403287222</v>
      </c>
      <c r="P32" s="776">
        <f>SUM(P33:P42)</f>
        <v>135251</v>
      </c>
      <c r="R32" s="66">
        <v>129</v>
      </c>
      <c r="S32" s="66">
        <v>974</v>
      </c>
      <c r="T32" s="66">
        <v>894</v>
      </c>
      <c r="U32" s="66">
        <v>1356</v>
      </c>
      <c r="V32" s="66">
        <v>2563</v>
      </c>
      <c r="W32" s="66">
        <v>7073</v>
      </c>
      <c r="X32" s="66">
        <v>3917</v>
      </c>
    </row>
    <row r="33" spans="1:24" ht="15">
      <c r="A33" s="777">
        <v>31</v>
      </c>
      <c r="B33" s="389" t="s">
        <v>16</v>
      </c>
      <c r="C33" s="406">
        <v>27496</v>
      </c>
      <c r="D33" s="778">
        <f t="shared" ref="D33:D42" si="36">VLOOKUP(A33,$R$6:$X$130,2,0)</f>
        <v>1537</v>
      </c>
      <c r="E33" s="790">
        <f t="shared" si="11"/>
        <v>5.5899039860343322E-2</v>
      </c>
      <c r="F33" s="354">
        <f t="shared" si="12"/>
        <v>1649</v>
      </c>
      <c r="G33" s="790">
        <f t="shared" si="13"/>
        <v>5.9972359615944139E-2</v>
      </c>
      <c r="H33" s="354">
        <f t="shared" ref="H33:H42" si="37">VLOOKUP(A33,$R$6:$X$130,4,0)</f>
        <v>2054</v>
      </c>
      <c r="I33" s="790">
        <f t="shared" ref="I33:I42" si="38">H33/C33</f>
        <v>7.4701774803607804E-2</v>
      </c>
      <c r="J33" s="354">
        <f t="shared" ref="J33:J42" si="39">VLOOKUP(A33,$R$6:$X$130,5,0)</f>
        <v>3365</v>
      </c>
      <c r="K33" s="790">
        <f t="shared" ref="K33:K42" si="40">J33/C33</f>
        <v>0.1223814372999709</v>
      </c>
      <c r="L33" s="354">
        <f t="shared" ref="L33:L42" si="41">VLOOKUP(A33,$R$6:$X$130,6,0)</f>
        <v>6304</v>
      </c>
      <c r="M33" s="790">
        <f t="shared" ref="M33:M42" si="42">L33/C33</f>
        <v>0.229269711958103</v>
      </c>
      <c r="N33" s="354">
        <f t="shared" ref="N33:N42" si="43">VLOOKUP(A33,$R$6:$X$130,7,0)</f>
        <v>2456</v>
      </c>
      <c r="O33" s="790">
        <f t="shared" ref="O33:O42" si="44">N33/C33</f>
        <v>8.9322083212103581E-2</v>
      </c>
      <c r="P33" s="779">
        <f t="shared" si="14"/>
        <v>17365</v>
      </c>
      <c r="R33" s="66">
        <v>134</v>
      </c>
      <c r="S33" s="66">
        <v>441</v>
      </c>
      <c r="T33" s="66">
        <v>618</v>
      </c>
      <c r="U33" s="66">
        <v>834</v>
      </c>
      <c r="V33" s="66">
        <v>1233</v>
      </c>
      <c r="W33" s="66">
        <v>2280</v>
      </c>
      <c r="X33" s="66">
        <v>906</v>
      </c>
    </row>
    <row r="34" spans="1:24" ht="15">
      <c r="A34" s="777">
        <v>40</v>
      </c>
      <c r="B34" s="389" t="s">
        <v>24</v>
      </c>
      <c r="C34" s="406">
        <v>19404</v>
      </c>
      <c r="D34" s="778">
        <f t="shared" si="36"/>
        <v>1370</v>
      </c>
      <c r="E34" s="790">
        <f t="shared" si="11"/>
        <v>7.0603999175427742E-2</v>
      </c>
      <c r="F34" s="354">
        <f t="shared" si="12"/>
        <v>1614</v>
      </c>
      <c r="G34" s="790">
        <f t="shared" si="13"/>
        <v>8.31787260358689E-2</v>
      </c>
      <c r="H34" s="354">
        <f t="shared" si="37"/>
        <v>1875</v>
      </c>
      <c r="I34" s="790">
        <f t="shared" si="38"/>
        <v>9.6629560915275206E-2</v>
      </c>
      <c r="J34" s="354">
        <f t="shared" si="39"/>
        <v>3008</v>
      </c>
      <c r="K34" s="790">
        <f t="shared" si="40"/>
        <v>0.15501958359101217</v>
      </c>
      <c r="L34" s="354">
        <f t="shared" si="41"/>
        <v>5356</v>
      </c>
      <c r="M34" s="790">
        <f t="shared" si="42"/>
        <v>0.27602556173984744</v>
      </c>
      <c r="N34" s="354">
        <f t="shared" si="43"/>
        <v>1546</v>
      </c>
      <c r="O34" s="790">
        <f t="shared" si="44"/>
        <v>7.9674293960008247E-2</v>
      </c>
      <c r="P34" s="779">
        <f t="shared" si="14"/>
        <v>14769</v>
      </c>
      <c r="R34" s="66">
        <v>138</v>
      </c>
      <c r="S34" s="66">
        <v>813</v>
      </c>
      <c r="T34" s="66">
        <v>935</v>
      </c>
      <c r="U34" s="66">
        <v>1217</v>
      </c>
      <c r="V34" s="66">
        <v>1703</v>
      </c>
      <c r="W34" s="66">
        <v>3890</v>
      </c>
      <c r="X34" s="66">
        <v>2272</v>
      </c>
    </row>
    <row r="35" spans="1:24" ht="15">
      <c r="A35" s="777">
        <v>190</v>
      </c>
      <c r="B35" s="389" t="s">
        <v>81</v>
      </c>
      <c r="C35" s="406">
        <v>10090</v>
      </c>
      <c r="D35" s="778">
        <f t="shared" si="36"/>
        <v>446</v>
      </c>
      <c r="E35" s="790">
        <f t="shared" si="11"/>
        <v>4.4202180376610507E-2</v>
      </c>
      <c r="F35" s="354">
        <f t="shared" si="12"/>
        <v>465</v>
      </c>
      <c r="G35" s="790">
        <f t="shared" si="13"/>
        <v>4.6085232903865216E-2</v>
      </c>
      <c r="H35" s="354">
        <f t="shared" si="37"/>
        <v>597</v>
      </c>
      <c r="I35" s="790">
        <f t="shared" si="38"/>
        <v>5.916749256689792E-2</v>
      </c>
      <c r="J35" s="354">
        <f t="shared" si="39"/>
        <v>966</v>
      </c>
      <c r="K35" s="790">
        <f t="shared" si="40"/>
        <v>9.573835480673934E-2</v>
      </c>
      <c r="L35" s="354">
        <f t="shared" si="41"/>
        <v>2472</v>
      </c>
      <c r="M35" s="790">
        <f t="shared" si="42"/>
        <v>0.24499504459861249</v>
      </c>
      <c r="N35" s="354">
        <f t="shared" si="43"/>
        <v>1439</v>
      </c>
      <c r="O35" s="790">
        <f t="shared" si="44"/>
        <v>0.14261645193260655</v>
      </c>
      <c r="P35" s="779">
        <f t="shared" si="14"/>
        <v>6385</v>
      </c>
      <c r="R35" s="66">
        <v>142</v>
      </c>
      <c r="S35" s="66">
        <v>205</v>
      </c>
      <c r="T35" s="66">
        <v>234</v>
      </c>
      <c r="U35" s="66">
        <v>298</v>
      </c>
      <c r="V35" s="66">
        <v>446</v>
      </c>
      <c r="W35" s="66">
        <v>1110</v>
      </c>
      <c r="X35" s="66">
        <v>703</v>
      </c>
    </row>
    <row r="36" spans="1:24" ht="15">
      <c r="A36" s="777">
        <v>604</v>
      </c>
      <c r="B36" s="389" t="s">
        <v>177</v>
      </c>
      <c r="C36" s="406">
        <v>30094</v>
      </c>
      <c r="D36" s="778">
        <f t="shared" si="36"/>
        <v>2334</v>
      </c>
      <c r="E36" s="790">
        <f t="shared" si="11"/>
        <v>7.7556988103940988E-2</v>
      </c>
      <c r="F36" s="354">
        <f t="shared" si="12"/>
        <v>2317</v>
      </c>
      <c r="G36" s="790">
        <f t="shared" si="13"/>
        <v>7.6992091446800026E-2</v>
      </c>
      <c r="H36" s="354">
        <f t="shared" si="37"/>
        <v>2887</v>
      </c>
      <c r="I36" s="790">
        <f t="shared" si="38"/>
        <v>9.5932744068585096E-2</v>
      </c>
      <c r="J36" s="354">
        <f t="shared" si="39"/>
        <v>3868</v>
      </c>
      <c r="K36" s="790">
        <f t="shared" si="40"/>
        <v>0.12853060410713099</v>
      </c>
      <c r="L36" s="354">
        <f t="shared" si="41"/>
        <v>7561</v>
      </c>
      <c r="M36" s="790">
        <f t="shared" si="42"/>
        <v>0.25124609556722272</v>
      </c>
      <c r="N36" s="354">
        <f t="shared" si="43"/>
        <v>2462</v>
      </c>
      <c r="O36" s="790">
        <f t="shared" si="44"/>
        <v>8.1810327640061145E-2</v>
      </c>
      <c r="P36" s="779">
        <f t="shared" si="14"/>
        <v>21429</v>
      </c>
      <c r="R36" s="66">
        <v>145</v>
      </c>
      <c r="S36" s="66">
        <v>202</v>
      </c>
      <c r="T36" s="66">
        <v>240</v>
      </c>
      <c r="U36" s="66">
        <v>391</v>
      </c>
      <c r="V36" s="66">
        <v>478</v>
      </c>
      <c r="W36" s="66">
        <v>1379</v>
      </c>
      <c r="X36" s="66">
        <v>793</v>
      </c>
    </row>
    <row r="37" spans="1:24" ht="15">
      <c r="A37" s="777">
        <v>670</v>
      </c>
      <c r="B37" s="389" t="s">
        <v>211</v>
      </c>
      <c r="C37" s="406">
        <v>21932</v>
      </c>
      <c r="D37" s="778">
        <f t="shared" si="36"/>
        <v>1005</v>
      </c>
      <c r="E37" s="790">
        <f t="shared" si="11"/>
        <v>4.5823454313332117E-2</v>
      </c>
      <c r="F37" s="354">
        <f t="shared" si="12"/>
        <v>1170</v>
      </c>
      <c r="G37" s="790">
        <f t="shared" si="13"/>
        <v>5.3346708006565748E-2</v>
      </c>
      <c r="H37" s="354">
        <f t="shared" si="37"/>
        <v>1548</v>
      </c>
      <c r="I37" s="790">
        <f t="shared" si="38"/>
        <v>7.0581798285610065E-2</v>
      </c>
      <c r="J37" s="354">
        <f t="shared" si="39"/>
        <v>2155</v>
      </c>
      <c r="K37" s="790">
        <f t="shared" si="40"/>
        <v>9.8258252781324093E-2</v>
      </c>
      <c r="L37" s="354">
        <f t="shared" si="41"/>
        <v>5081</v>
      </c>
      <c r="M37" s="790">
        <f t="shared" si="42"/>
        <v>0.23167061827466714</v>
      </c>
      <c r="N37" s="354">
        <f t="shared" si="43"/>
        <v>2521</v>
      </c>
      <c r="O37" s="790">
        <f t="shared" si="44"/>
        <v>0.11494619733722415</v>
      </c>
      <c r="P37" s="779">
        <f t="shared" si="14"/>
        <v>13480</v>
      </c>
      <c r="R37" s="66">
        <v>147</v>
      </c>
      <c r="S37" s="66">
        <v>2849</v>
      </c>
      <c r="T37" s="66">
        <v>2876</v>
      </c>
      <c r="U37" s="66">
        <v>3553</v>
      </c>
      <c r="V37" s="66">
        <v>5746</v>
      </c>
      <c r="W37" s="66">
        <v>9724</v>
      </c>
      <c r="X37" s="66">
        <v>3089</v>
      </c>
    </row>
    <row r="38" spans="1:24" ht="15">
      <c r="A38" s="777">
        <v>690</v>
      </c>
      <c r="B38" s="389" t="s">
        <v>221</v>
      </c>
      <c r="C38" s="406">
        <v>12515</v>
      </c>
      <c r="D38" s="778">
        <f t="shared" si="36"/>
        <v>362</v>
      </c>
      <c r="E38" s="790">
        <f t="shared" si="11"/>
        <v>2.8925289652417099E-2</v>
      </c>
      <c r="F38" s="354">
        <f t="shared" si="12"/>
        <v>418</v>
      </c>
      <c r="G38" s="790">
        <f t="shared" si="13"/>
        <v>3.3399920095884938E-2</v>
      </c>
      <c r="H38" s="354">
        <f t="shared" si="37"/>
        <v>623</v>
      </c>
      <c r="I38" s="790">
        <f t="shared" si="38"/>
        <v>4.9780263683579705E-2</v>
      </c>
      <c r="J38" s="354">
        <f t="shared" si="39"/>
        <v>967</v>
      </c>
      <c r="K38" s="790">
        <f t="shared" si="40"/>
        <v>7.7267279264882138E-2</v>
      </c>
      <c r="L38" s="354">
        <f t="shared" si="41"/>
        <v>2406</v>
      </c>
      <c r="M38" s="790">
        <f t="shared" si="42"/>
        <v>0.19224930083899322</v>
      </c>
      <c r="N38" s="354">
        <f t="shared" si="43"/>
        <v>1398</v>
      </c>
      <c r="O38" s="790">
        <f t="shared" si="44"/>
        <v>0.11170595285657212</v>
      </c>
      <c r="P38" s="779">
        <f t="shared" si="14"/>
        <v>6174</v>
      </c>
      <c r="R38" s="66">
        <v>148</v>
      </c>
      <c r="S38" s="66">
        <v>1421</v>
      </c>
      <c r="T38" s="66">
        <v>1313</v>
      </c>
      <c r="U38" s="66">
        <v>1559</v>
      </c>
      <c r="V38" s="66">
        <v>2737</v>
      </c>
      <c r="W38" s="66">
        <v>6149</v>
      </c>
      <c r="X38" s="66">
        <v>2680</v>
      </c>
    </row>
    <row r="39" spans="1:24" ht="15">
      <c r="A39" s="777">
        <v>736</v>
      </c>
      <c r="B39" s="389" t="s">
        <v>225</v>
      </c>
      <c r="C39" s="406">
        <v>39990</v>
      </c>
      <c r="D39" s="778">
        <f t="shared" si="36"/>
        <v>2647</v>
      </c>
      <c r="E39" s="790">
        <f t="shared" si="11"/>
        <v>6.6191547886971749E-2</v>
      </c>
      <c r="F39" s="354">
        <f t="shared" si="12"/>
        <v>2623</v>
      </c>
      <c r="G39" s="790">
        <f t="shared" si="13"/>
        <v>6.5591397849462371E-2</v>
      </c>
      <c r="H39" s="354">
        <f t="shared" si="37"/>
        <v>3168</v>
      </c>
      <c r="I39" s="790">
        <f t="shared" si="38"/>
        <v>7.9219804951237816E-2</v>
      </c>
      <c r="J39" s="354">
        <f t="shared" si="39"/>
        <v>4436</v>
      </c>
      <c r="K39" s="790">
        <f t="shared" si="40"/>
        <v>0.11092773193298325</v>
      </c>
      <c r="L39" s="354">
        <f t="shared" si="41"/>
        <v>8574</v>
      </c>
      <c r="M39" s="790">
        <f t="shared" si="42"/>
        <v>0.21440360090022506</v>
      </c>
      <c r="N39" s="354">
        <f t="shared" si="43"/>
        <v>2950</v>
      </c>
      <c r="O39" s="790">
        <f t="shared" si="44"/>
        <v>7.3768442110527632E-2</v>
      </c>
      <c r="P39" s="779">
        <f t="shared" si="14"/>
        <v>24398</v>
      </c>
      <c r="R39" s="66">
        <v>150</v>
      </c>
      <c r="S39" s="66">
        <v>80</v>
      </c>
      <c r="T39" s="66">
        <v>90</v>
      </c>
      <c r="U39" s="66">
        <v>134</v>
      </c>
      <c r="V39" s="66">
        <v>234</v>
      </c>
      <c r="W39" s="66">
        <v>610</v>
      </c>
      <c r="X39" s="66">
        <v>403</v>
      </c>
    </row>
    <row r="40" spans="1:24" ht="15">
      <c r="A40" s="777">
        <v>858</v>
      </c>
      <c r="B40" s="389" t="s">
        <v>253</v>
      </c>
      <c r="C40" s="406">
        <v>12226</v>
      </c>
      <c r="D40" s="778">
        <f t="shared" si="36"/>
        <v>908</v>
      </c>
      <c r="E40" s="790">
        <f t="shared" si="11"/>
        <v>7.4267953541632584E-2</v>
      </c>
      <c r="F40" s="354">
        <f t="shared" si="12"/>
        <v>1044</v>
      </c>
      <c r="G40" s="790">
        <f t="shared" si="13"/>
        <v>8.5391787992802226E-2</v>
      </c>
      <c r="H40" s="354">
        <f t="shared" si="37"/>
        <v>1294</v>
      </c>
      <c r="I40" s="790">
        <f t="shared" si="38"/>
        <v>0.10584001308686405</v>
      </c>
      <c r="J40" s="354">
        <f t="shared" si="39"/>
        <v>2029</v>
      </c>
      <c r="K40" s="790">
        <f t="shared" si="40"/>
        <v>0.16595779486340587</v>
      </c>
      <c r="L40" s="354">
        <f t="shared" si="41"/>
        <v>4001</v>
      </c>
      <c r="M40" s="790">
        <f t="shared" si="42"/>
        <v>0.32725339440536561</v>
      </c>
      <c r="N40" s="354">
        <f t="shared" si="43"/>
        <v>1616</v>
      </c>
      <c r="O40" s="790">
        <f t="shared" si="44"/>
        <v>0.13217732700801571</v>
      </c>
      <c r="P40" s="779">
        <f t="shared" si="14"/>
        <v>10892</v>
      </c>
      <c r="R40" s="66">
        <v>154</v>
      </c>
      <c r="S40" s="66">
        <v>7571</v>
      </c>
      <c r="T40" s="66">
        <v>7930</v>
      </c>
      <c r="U40" s="66">
        <v>9980</v>
      </c>
      <c r="V40" s="66">
        <v>13115</v>
      </c>
      <c r="W40" s="66">
        <v>26516</v>
      </c>
      <c r="X40" s="66">
        <v>9924</v>
      </c>
    </row>
    <row r="41" spans="1:24" ht="15">
      <c r="A41" s="777">
        <v>885</v>
      </c>
      <c r="B41" s="389" t="s">
        <v>259</v>
      </c>
      <c r="C41" s="406">
        <v>7800</v>
      </c>
      <c r="D41" s="778">
        <f t="shared" si="36"/>
        <v>413</v>
      </c>
      <c r="E41" s="790">
        <f t="shared" si="11"/>
        <v>5.2948717948717951E-2</v>
      </c>
      <c r="F41" s="354">
        <f t="shared" si="12"/>
        <v>499</v>
      </c>
      <c r="G41" s="790">
        <f t="shared" si="13"/>
        <v>6.3974358974358977E-2</v>
      </c>
      <c r="H41" s="354">
        <f t="shared" si="37"/>
        <v>548</v>
      </c>
      <c r="I41" s="790">
        <f t="shared" si="38"/>
        <v>7.0256410256410259E-2</v>
      </c>
      <c r="J41" s="354">
        <f t="shared" si="39"/>
        <v>1019</v>
      </c>
      <c r="K41" s="790">
        <f t="shared" si="40"/>
        <v>0.13064102564102564</v>
      </c>
      <c r="L41" s="354">
        <f t="shared" si="41"/>
        <v>2092</v>
      </c>
      <c r="M41" s="790">
        <f t="shared" si="42"/>
        <v>0.26820512820512821</v>
      </c>
      <c r="N41" s="354">
        <f t="shared" si="43"/>
        <v>883</v>
      </c>
      <c r="O41" s="790">
        <f t="shared" si="44"/>
        <v>0.11320512820512821</v>
      </c>
      <c r="P41" s="779">
        <f t="shared" si="14"/>
        <v>5454</v>
      </c>
      <c r="R41" s="66">
        <v>172</v>
      </c>
      <c r="S41" s="66">
        <v>4025</v>
      </c>
      <c r="T41" s="66">
        <v>4198</v>
      </c>
      <c r="U41" s="66">
        <v>5036</v>
      </c>
      <c r="V41" s="66">
        <v>7555</v>
      </c>
      <c r="W41" s="66">
        <v>12640</v>
      </c>
      <c r="X41" s="66">
        <v>4553</v>
      </c>
    </row>
    <row r="42" spans="1:24" ht="15">
      <c r="A42" s="777">
        <v>890</v>
      </c>
      <c r="B42" s="389" t="s">
        <v>263</v>
      </c>
      <c r="C42" s="406">
        <v>23870</v>
      </c>
      <c r="D42" s="778">
        <f t="shared" si="36"/>
        <v>1011</v>
      </c>
      <c r="E42" s="790">
        <f t="shared" si="11"/>
        <v>4.2354419773774611E-2</v>
      </c>
      <c r="F42" s="354">
        <f t="shared" si="12"/>
        <v>1148</v>
      </c>
      <c r="G42" s="790">
        <f t="shared" si="13"/>
        <v>4.8093841642228741E-2</v>
      </c>
      <c r="H42" s="354">
        <f t="shared" si="37"/>
        <v>1812</v>
      </c>
      <c r="I42" s="790">
        <f t="shared" si="38"/>
        <v>7.5911185588604949E-2</v>
      </c>
      <c r="J42" s="354">
        <f t="shared" si="39"/>
        <v>2475</v>
      </c>
      <c r="K42" s="790">
        <f t="shared" si="40"/>
        <v>0.10368663594470046</v>
      </c>
      <c r="L42" s="354">
        <f t="shared" si="41"/>
        <v>5484</v>
      </c>
      <c r="M42" s="790">
        <f t="shared" si="42"/>
        <v>0.22974444909928782</v>
      </c>
      <c r="N42" s="354">
        <f t="shared" si="43"/>
        <v>2975</v>
      </c>
      <c r="O42" s="790">
        <f t="shared" si="44"/>
        <v>0.12463343108504399</v>
      </c>
      <c r="P42" s="779">
        <f t="shared" si="14"/>
        <v>14905</v>
      </c>
      <c r="R42" s="66">
        <v>190</v>
      </c>
      <c r="S42" s="66">
        <v>446</v>
      </c>
      <c r="T42" s="66">
        <v>465</v>
      </c>
      <c r="U42" s="66">
        <v>597</v>
      </c>
      <c r="V42" s="66">
        <v>966</v>
      </c>
      <c r="W42" s="66">
        <v>2472</v>
      </c>
      <c r="X42" s="66">
        <v>1439</v>
      </c>
    </row>
    <row r="43" spans="1:24">
      <c r="A43" s="774">
        <v>5</v>
      </c>
      <c r="B43" s="210" t="s">
        <v>336</v>
      </c>
      <c r="C43" s="72">
        <v>215744</v>
      </c>
      <c r="D43" s="775">
        <f>SUM(D44:D62)</f>
        <v>12372</v>
      </c>
      <c r="E43" s="791">
        <f t="shared" si="11"/>
        <v>5.7345743102936816E-2</v>
      </c>
      <c r="F43" s="775">
        <f>SUM(F44:F62)</f>
        <v>13863</v>
      </c>
      <c r="G43" s="791">
        <f t="shared" si="13"/>
        <v>6.4256711658261648E-2</v>
      </c>
      <c r="H43" s="70">
        <f t="shared" ref="H43:N43" si="45">SUM(H44:H62)</f>
        <v>16827</v>
      </c>
      <c r="I43" s="791">
        <f>H43/C43</f>
        <v>7.7995216552951649E-2</v>
      </c>
      <c r="J43" s="70">
        <f t="shared" si="45"/>
        <v>24473</v>
      </c>
      <c r="K43" s="791">
        <f>(J43/P43)</f>
        <v>0.16840301670749497</v>
      </c>
      <c r="L43" s="70">
        <f t="shared" si="45"/>
        <v>52499</v>
      </c>
      <c r="M43" s="791">
        <f>(L43/P43)</f>
        <v>0.36125485122897799</v>
      </c>
      <c r="N43" s="70">
        <f t="shared" si="45"/>
        <v>25290</v>
      </c>
      <c r="O43" s="791">
        <f>(N43/P43)</f>
        <v>0.1740249373812997</v>
      </c>
      <c r="P43" s="776">
        <f>SUM(P44:P62)</f>
        <v>145324</v>
      </c>
      <c r="R43" s="66">
        <v>197</v>
      </c>
      <c r="S43" s="66">
        <v>829</v>
      </c>
      <c r="T43" s="66">
        <v>934</v>
      </c>
      <c r="U43" s="66">
        <v>1155</v>
      </c>
      <c r="V43" s="66">
        <v>1881</v>
      </c>
      <c r="W43" s="66">
        <v>4086</v>
      </c>
      <c r="X43" s="66">
        <v>2305</v>
      </c>
    </row>
    <row r="44" spans="1:24" ht="15">
      <c r="A44" s="777">
        <v>4</v>
      </c>
      <c r="B44" s="389" t="s">
        <v>10</v>
      </c>
      <c r="C44" s="406">
        <v>2777</v>
      </c>
      <c r="D44" s="778">
        <f t="shared" ref="D44:D62" si="46">VLOOKUP(A44,$R$6:$X$130,2,0)</f>
        <v>76</v>
      </c>
      <c r="E44" s="790">
        <f t="shared" si="11"/>
        <v>2.7367662945624774E-2</v>
      </c>
      <c r="F44" s="354">
        <f t="shared" si="12"/>
        <v>136</v>
      </c>
      <c r="G44" s="790">
        <f t="shared" si="13"/>
        <v>4.897371263953907E-2</v>
      </c>
      <c r="H44" s="354">
        <f t="shared" ref="H44:H62" si="47">VLOOKUP(A44,$R$6:$X$130,4,0)</f>
        <v>139</v>
      </c>
      <c r="I44" s="790">
        <f t="shared" ref="I44:I62" si="48">H44/C44</f>
        <v>5.0054015124234782E-2</v>
      </c>
      <c r="J44" s="354">
        <f t="shared" ref="J44:J61" si="49">VLOOKUP(A44,$R$6:$X$130,5,0)</f>
        <v>194</v>
      </c>
      <c r="K44" s="790">
        <f t="shared" ref="K44:K61" si="50">J44/C44</f>
        <v>6.9859560676989563E-2</v>
      </c>
      <c r="L44" s="354">
        <f t="shared" ref="L44:L61" si="51">VLOOKUP(A44,$R$6:$X$130,6,0)</f>
        <v>560</v>
      </c>
      <c r="M44" s="790">
        <f t="shared" ref="M44:M61" si="52">L44/C44</f>
        <v>0.20165646380986677</v>
      </c>
      <c r="N44" s="354">
        <f t="shared" ref="N44:N61" si="53">VLOOKUP(A44,$R$6:$X$130,7,0)</f>
        <v>275</v>
      </c>
      <c r="O44" s="790">
        <f t="shared" ref="O44:O61" si="54">N44/C44</f>
        <v>9.902772776377386E-2</v>
      </c>
      <c r="P44" s="779">
        <f t="shared" si="14"/>
        <v>1380</v>
      </c>
      <c r="R44" s="66">
        <v>206</v>
      </c>
      <c r="S44" s="66">
        <v>167</v>
      </c>
      <c r="T44" s="66">
        <v>207</v>
      </c>
      <c r="U44" s="66">
        <v>247</v>
      </c>
      <c r="V44" s="66">
        <v>398</v>
      </c>
      <c r="W44" s="66">
        <v>1088</v>
      </c>
      <c r="X44" s="66">
        <v>615</v>
      </c>
    </row>
    <row r="45" spans="1:24" ht="15">
      <c r="A45" s="777">
        <v>42</v>
      </c>
      <c r="B45" s="389" t="s">
        <v>961</v>
      </c>
      <c r="C45" s="406">
        <v>27421</v>
      </c>
      <c r="D45" s="778">
        <f t="shared" si="46"/>
        <v>1245</v>
      </c>
      <c r="E45" s="790">
        <f t="shared" si="11"/>
        <v>4.540315816345137E-2</v>
      </c>
      <c r="F45" s="354">
        <f t="shared" si="12"/>
        <v>1420</v>
      </c>
      <c r="G45" s="790">
        <f t="shared" si="13"/>
        <v>5.1785128186426464E-2</v>
      </c>
      <c r="H45" s="354">
        <f t="shared" si="47"/>
        <v>1892</v>
      </c>
      <c r="I45" s="790">
        <f t="shared" si="48"/>
        <v>6.899821304839357E-2</v>
      </c>
      <c r="J45" s="354">
        <f t="shared" si="49"/>
        <v>3030</v>
      </c>
      <c r="K45" s="790">
        <f t="shared" si="50"/>
        <v>0.11049925239779732</v>
      </c>
      <c r="L45" s="354">
        <f t="shared" si="51"/>
        <v>6856</v>
      </c>
      <c r="M45" s="790">
        <f t="shared" si="52"/>
        <v>0.25002735130009845</v>
      </c>
      <c r="N45" s="354">
        <f t="shared" si="53"/>
        <v>2822</v>
      </c>
      <c r="O45" s="790">
        <f t="shared" si="54"/>
        <v>0.10291382517048978</v>
      </c>
      <c r="P45" s="779">
        <f t="shared" si="14"/>
        <v>17265</v>
      </c>
      <c r="R45" s="66">
        <v>209</v>
      </c>
      <c r="S45" s="66">
        <v>963</v>
      </c>
      <c r="T45" s="66">
        <v>1024</v>
      </c>
      <c r="U45" s="66">
        <v>1367</v>
      </c>
      <c r="V45" s="66">
        <v>2374</v>
      </c>
      <c r="W45" s="66">
        <v>5324</v>
      </c>
      <c r="X45" s="66">
        <v>2373</v>
      </c>
    </row>
    <row r="46" spans="1:24" ht="15">
      <c r="A46" s="777">
        <v>44</v>
      </c>
      <c r="B46" s="389" t="s">
        <v>30</v>
      </c>
      <c r="C46" s="406">
        <v>7280</v>
      </c>
      <c r="D46" s="778">
        <f t="shared" si="46"/>
        <v>473</v>
      </c>
      <c r="E46" s="790">
        <f t="shared" si="11"/>
        <v>6.4972527472527478E-2</v>
      </c>
      <c r="F46" s="354">
        <f t="shared" si="12"/>
        <v>460</v>
      </c>
      <c r="G46" s="790">
        <f t="shared" si="13"/>
        <v>6.3186813186813184E-2</v>
      </c>
      <c r="H46" s="354">
        <f t="shared" si="47"/>
        <v>594</v>
      </c>
      <c r="I46" s="790">
        <f t="shared" si="48"/>
        <v>8.1593406593406595E-2</v>
      </c>
      <c r="J46" s="354">
        <f t="shared" si="49"/>
        <v>982</v>
      </c>
      <c r="K46" s="790">
        <f t="shared" si="50"/>
        <v>0.13489010989010988</v>
      </c>
      <c r="L46" s="354">
        <f t="shared" si="51"/>
        <v>2071</v>
      </c>
      <c r="M46" s="790">
        <f t="shared" si="52"/>
        <v>0.28447802197802197</v>
      </c>
      <c r="N46" s="354">
        <f t="shared" si="53"/>
        <v>926</v>
      </c>
      <c r="O46" s="790">
        <f t="shared" si="54"/>
        <v>0.12719780219780219</v>
      </c>
      <c r="P46" s="779">
        <f t="shared" si="14"/>
        <v>5506</v>
      </c>
      <c r="R46" s="66">
        <v>212</v>
      </c>
      <c r="S46" s="66">
        <v>959</v>
      </c>
      <c r="T46" s="66">
        <v>1028</v>
      </c>
      <c r="U46" s="66">
        <v>1501</v>
      </c>
      <c r="V46" s="66">
        <v>2805</v>
      </c>
      <c r="W46" s="66">
        <v>7370</v>
      </c>
      <c r="X46" s="66">
        <v>3650</v>
      </c>
    </row>
    <row r="47" spans="1:24" ht="15">
      <c r="A47" s="777">
        <v>59</v>
      </c>
      <c r="B47" s="389" t="s">
        <v>39</v>
      </c>
      <c r="C47" s="406">
        <v>5153</v>
      </c>
      <c r="D47" s="778">
        <f t="shared" si="46"/>
        <v>122</v>
      </c>
      <c r="E47" s="790">
        <f t="shared" si="11"/>
        <v>2.3675528818164177E-2</v>
      </c>
      <c r="F47" s="354">
        <f t="shared" si="12"/>
        <v>163</v>
      </c>
      <c r="G47" s="790">
        <f t="shared" si="13"/>
        <v>3.1632058994760334E-2</v>
      </c>
      <c r="H47" s="354">
        <f t="shared" si="47"/>
        <v>219</v>
      </c>
      <c r="I47" s="790">
        <f t="shared" si="48"/>
        <v>4.249951484572094E-2</v>
      </c>
      <c r="J47" s="354">
        <f t="shared" si="49"/>
        <v>313</v>
      </c>
      <c r="K47" s="790">
        <f t="shared" si="50"/>
        <v>6.0741315738404814E-2</v>
      </c>
      <c r="L47" s="354">
        <f t="shared" si="51"/>
        <v>1021</v>
      </c>
      <c r="M47" s="790">
        <f t="shared" si="52"/>
        <v>0.19813700756840674</v>
      </c>
      <c r="N47" s="354">
        <f t="shared" si="53"/>
        <v>792</v>
      </c>
      <c r="O47" s="790">
        <f t="shared" si="54"/>
        <v>0.15369687560644285</v>
      </c>
      <c r="P47" s="779">
        <f t="shared" si="14"/>
        <v>2630</v>
      </c>
      <c r="R47" s="66">
        <v>234</v>
      </c>
      <c r="S47" s="66">
        <v>2301</v>
      </c>
      <c r="T47" s="66">
        <v>2526</v>
      </c>
      <c r="U47" s="66">
        <v>2884</v>
      </c>
      <c r="V47" s="66">
        <v>3509</v>
      </c>
      <c r="W47" s="66">
        <v>6122</v>
      </c>
      <c r="X47" s="66">
        <v>2619</v>
      </c>
    </row>
    <row r="48" spans="1:24" ht="15">
      <c r="A48" s="777">
        <v>113</v>
      </c>
      <c r="B48" s="389" t="s">
        <v>55</v>
      </c>
      <c r="C48" s="406">
        <v>9783</v>
      </c>
      <c r="D48" s="778">
        <f t="shared" si="46"/>
        <v>526</v>
      </c>
      <c r="E48" s="790">
        <f t="shared" si="11"/>
        <v>5.3766738219360115E-2</v>
      </c>
      <c r="F48" s="354">
        <f t="shared" si="12"/>
        <v>561</v>
      </c>
      <c r="G48" s="790">
        <f t="shared" si="13"/>
        <v>5.7344372891750997E-2</v>
      </c>
      <c r="H48" s="354">
        <f t="shared" si="47"/>
        <v>720</v>
      </c>
      <c r="I48" s="790">
        <f t="shared" si="48"/>
        <v>7.3597056117755286E-2</v>
      </c>
      <c r="J48" s="354">
        <f t="shared" si="49"/>
        <v>1052</v>
      </c>
      <c r="K48" s="790">
        <f t="shared" si="50"/>
        <v>0.10753347643872023</v>
      </c>
      <c r="L48" s="354">
        <f t="shared" si="51"/>
        <v>2191</v>
      </c>
      <c r="M48" s="790">
        <f t="shared" si="52"/>
        <v>0.22395993049166923</v>
      </c>
      <c r="N48" s="354">
        <f t="shared" si="53"/>
        <v>959</v>
      </c>
      <c r="O48" s="790">
        <f t="shared" si="54"/>
        <v>9.8027190023510166E-2</v>
      </c>
      <c r="P48" s="779">
        <f t="shared" si="14"/>
        <v>6009</v>
      </c>
      <c r="R48" s="66">
        <v>237</v>
      </c>
      <c r="S48" s="66">
        <v>399</v>
      </c>
      <c r="T48" s="66">
        <v>450</v>
      </c>
      <c r="U48" s="66">
        <v>712</v>
      </c>
      <c r="V48" s="66">
        <v>1308</v>
      </c>
      <c r="W48" s="66">
        <v>2646</v>
      </c>
      <c r="X48" s="66">
        <v>1060</v>
      </c>
    </row>
    <row r="49" spans="1:24" ht="15">
      <c r="A49" s="777">
        <v>125</v>
      </c>
      <c r="B49" s="389" t="s">
        <v>59</v>
      </c>
      <c r="C49" s="406">
        <v>8668</v>
      </c>
      <c r="D49" s="778">
        <f t="shared" si="46"/>
        <v>573</v>
      </c>
      <c r="E49" s="790">
        <f t="shared" si="11"/>
        <v>6.6105214582371938E-2</v>
      </c>
      <c r="F49" s="354">
        <f t="shared" si="12"/>
        <v>605</v>
      </c>
      <c r="G49" s="790">
        <f t="shared" si="13"/>
        <v>6.9796954314720813E-2</v>
      </c>
      <c r="H49" s="354">
        <f t="shared" si="47"/>
        <v>779</v>
      </c>
      <c r="I49" s="790">
        <f t="shared" si="48"/>
        <v>8.9870789109367785E-2</v>
      </c>
      <c r="J49" s="354">
        <f t="shared" si="49"/>
        <v>1315</v>
      </c>
      <c r="K49" s="790">
        <f t="shared" si="50"/>
        <v>0.15170742962621137</v>
      </c>
      <c r="L49" s="354">
        <f t="shared" si="51"/>
        <v>2681</v>
      </c>
      <c r="M49" s="790">
        <f t="shared" si="52"/>
        <v>0.30929856945085371</v>
      </c>
      <c r="N49" s="354">
        <f t="shared" si="53"/>
        <v>914</v>
      </c>
      <c r="O49" s="790">
        <f t="shared" si="54"/>
        <v>0.10544531610521458</v>
      </c>
      <c r="P49" s="779">
        <f t="shared" si="14"/>
        <v>6867</v>
      </c>
      <c r="R49" s="66">
        <v>240</v>
      </c>
      <c r="S49" s="66">
        <v>360</v>
      </c>
      <c r="T49" s="66">
        <v>414</v>
      </c>
      <c r="U49" s="66">
        <v>620</v>
      </c>
      <c r="V49" s="66">
        <v>885</v>
      </c>
      <c r="W49" s="66">
        <v>2618</v>
      </c>
      <c r="X49" s="66">
        <v>1847</v>
      </c>
    </row>
    <row r="50" spans="1:24" ht="15">
      <c r="A50" s="777">
        <v>138</v>
      </c>
      <c r="B50" s="389" t="s">
        <v>65</v>
      </c>
      <c r="C50" s="406">
        <v>15793</v>
      </c>
      <c r="D50" s="778">
        <f t="shared" si="46"/>
        <v>813</v>
      </c>
      <c r="E50" s="790">
        <f t="shared" si="11"/>
        <v>5.1478503134300004E-2</v>
      </c>
      <c r="F50" s="354">
        <f t="shared" si="12"/>
        <v>935</v>
      </c>
      <c r="G50" s="790">
        <f t="shared" si="13"/>
        <v>5.9203444564047365E-2</v>
      </c>
      <c r="H50" s="354">
        <f t="shared" si="47"/>
        <v>1217</v>
      </c>
      <c r="I50" s="790">
        <f t="shared" si="48"/>
        <v>7.7059456721332242E-2</v>
      </c>
      <c r="J50" s="354">
        <f t="shared" si="49"/>
        <v>1703</v>
      </c>
      <c r="K50" s="790">
        <f t="shared" si="50"/>
        <v>0.10783258405622745</v>
      </c>
      <c r="L50" s="354">
        <f t="shared" si="51"/>
        <v>3890</v>
      </c>
      <c r="M50" s="790">
        <f t="shared" si="52"/>
        <v>0.24631165706325586</v>
      </c>
      <c r="N50" s="354">
        <f t="shared" si="53"/>
        <v>2272</v>
      </c>
      <c r="O50" s="790">
        <f t="shared" si="54"/>
        <v>0.14386120433103275</v>
      </c>
      <c r="P50" s="779">
        <f t="shared" si="14"/>
        <v>10830</v>
      </c>
      <c r="R50" s="66">
        <v>250</v>
      </c>
      <c r="S50" s="66">
        <v>5045</v>
      </c>
      <c r="T50" s="66">
        <v>5890</v>
      </c>
      <c r="U50" s="66">
        <v>6828</v>
      </c>
      <c r="V50" s="66">
        <v>8704</v>
      </c>
      <c r="W50" s="66">
        <v>15377</v>
      </c>
      <c r="X50" s="66">
        <v>5017</v>
      </c>
    </row>
    <row r="51" spans="1:24" ht="15">
      <c r="A51" s="777">
        <v>234</v>
      </c>
      <c r="B51" s="389" t="s">
        <v>92</v>
      </c>
      <c r="C51" s="406">
        <v>23874</v>
      </c>
      <c r="D51" s="778">
        <f t="shared" si="46"/>
        <v>2301</v>
      </c>
      <c r="E51" s="790">
        <f t="shared" si="11"/>
        <v>9.6381000251319432E-2</v>
      </c>
      <c r="F51" s="354">
        <f t="shared" si="12"/>
        <v>2526</v>
      </c>
      <c r="G51" s="790">
        <f t="shared" si="13"/>
        <v>0.10580547876350842</v>
      </c>
      <c r="H51" s="354">
        <f t="shared" si="47"/>
        <v>2884</v>
      </c>
      <c r="I51" s="790">
        <f t="shared" si="48"/>
        <v>0.12080087124068024</v>
      </c>
      <c r="J51" s="354">
        <f t="shared" si="49"/>
        <v>3509</v>
      </c>
      <c r="K51" s="790">
        <f t="shared" si="50"/>
        <v>0.14697997821898298</v>
      </c>
      <c r="L51" s="354">
        <f t="shared" si="51"/>
        <v>6122</v>
      </c>
      <c r="M51" s="790">
        <f t="shared" si="52"/>
        <v>0.25642958867387117</v>
      </c>
      <c r="N51" s="354">
        <f t="shared" si="53"/>
        <v>2619</v>
      </c>
      <c r="O51" s="790">
        <f t="shared" si="54"/>
        <v>0.10970092988187986</v>
      </c>
      <c r="P51" s="779">
        <f t="shared" si="14"/>
        <v>19961</v>
      </c>
      <c r="R51" s="66">
        <v>264</v>
      </c>
      <c r="S51" s="66">
        <v>194</v>
      </c>
      <c r="T51" s="66">
        <v>201</v>
      </c>
      <c r="U51" s="66">
        <v>247</v>
      </c>
      <c r="V51" s="66">
        <v>409</v>
      </c>
      <c r="W51" s="66">
        <v>928</v>
      </c>
      <c r="X51" s="66">
        <v>395</v>
      </c>
    </row>
    <row r="52" spans="1:24" ht="15">
      <c r="A52" s="777">
        <v>240</v>
      </c>
      <c r="B52" s="389" t="s">
        <v>97</v>
      </c>
      <c r="C52" s="406">
        <v>12322</v>
      </c>
      <c r="D52" s="778">
        <f t="shared" si="46"/>
        <v>360</v>
      </c>
      <c r="E52" s="790">
        <f t="shared" si="11"/>
        <v>2.9216036357734135E-2</v>
      </c>
      <c r="F52" s="354">
        <f t="shared" si="12"/>
        <v>414</v>
      </c>
      <c r="G52" s="790">
        <f t="shared" si="13"/>
        <v>3.3598441811394257E-2</v>
      </c>
      <c r="H52" s="354">
        <f t="shared" si="47"/>
        <v>620</v>
      </c>
      <c r="I52" s="790">
        <f t="shared" si="48"/>
        <v>5.0316507060542116E-2</v>
      </c>
      <c r="J52" s="354">
        <f t="shared" si="49"/>
        <v>885</v>
      </c>
      <c r="K52" s="790">
        <f t="shared" si="50"/>
        <v>7.182275604609642E-2</v>
      </c>
      <c r="L52" s="354">
        <f t="shared" si="51"/>
        <v>2618</v>
      </c>
      <c r="M52" s="790">
        <f t="shared" si="52"/>
        <v>0.21246550884596657</v>
      </c>
      <c r="N52" s="354">
        <f t="shared" si="53"/>
        <v>1847</v>
      </c>
      <c r="O52" s="790">
        <f t="shared" si="54"/>
        <v>0.14989449764648596</v>
      </c>
      <c r="P52" s="779">
        <f t="shared" si="14"/>
        <v>6744</v>
      </c>
      <c r="R52" s="66">
        <v>266</v>
      </c>
      <c r="S52" s="66">
        <v>923</v>
      </c>
      <c r="T52" s="66">
        <v>1115</v>
      </c>
      <c r="U52" s="66">
        <v>1339</v>
      </c>
      <c r="V52" s="66">
        <v>3017</v>
      </c>
      <c r="W52" s="66">
        <v>8017</v>
      </c>
      <c r="X52" s="66">
        <v>4939</v>
      </c>
    </row>
    <row r="53" spans="1:24" ht="15">
      <c r="A53" s="777">
        <v>284</v>
      </c>
      <c r="B53" s="389" t="s">
        <v>108</v>
      </c>
      <c r="C53" s="406">
        <v>21021</v>
      </c>
      <c r="D53" s="778">
        <f t="shared" si="46"/>
        <v>1915</v>
      </c>
      <c r="E53" s="790">
        <f t="shared" si="11"/>
        <v>9.1099376813662522E-2</v>
      </c>
      <c r="F53" s="354">
        <f t="shared" si="12"/>
        <v>2209</v>
      </c>
      <c r="G53" s="790">
        <f t="shared" si="13"/>
        <v>0.10508539079967652</v>
      </c>
      <c r="H53" s="354">
        <f t="shared" si="47"/>
        <v>2225</v>
      </c>
      <c r="I53" s="790">
        <f t="shared" si="48"/>
        <v>0.10584653441796299</v>
      </c>
      <c r="J53" s="354">
        <f t="shared" si="49"/>
        <v>3374</v>
      </c>
      <c r="K53" s="790">
        <f t="shared" si="50"/>
        <v>0.16050616050616051</v>
      </c>
      <c r="L53" s="354">
        <f t="shared" si="51"/>
        <v>6025</v>
      </c>
      <c r="M53" s="790">
        <f t="shared" si="52"/>
        <v>0.28661814376100092</v>
      </c>
      <c r="N53" s="354">
        <f t="shared" si="53"/>
        <v>2643</v>
      </c>
      <c r="O53" s="790">
        <f t="shared" si="54"/>
        <v>0.12573141144569716</v>
      </c>
      <c r="P53" s="779">
        <f t="shared" si="14"/>
        <v>18391</v>
      </c>
      <c r="R53" s="66">
        <v>282</v>
      </c>
      <c r="S53" s="66">
        <v>357</v>
      </c>
      <c r="T53" s="66">
        <v>387</v>
      </c>
      <c r="U53" s="66">
        <v>643</v>
      </c>
      <c r="V53" s="66">
        <v>1062</v>
      </c>
      <c r="W53" s="66">
        <v>2916</v>
      </c>
      <c r="X53" s="66">
        <v>2275</v>
      </c>
    </row>
    <row r="54" spans="1:24" ht="15">
      <c r="A54" s="777">
        <v>306</v>
      </c>
      <c r="B54" s="389" t="s">
        <v>110</v>
      </c>
      <c r="C54" s="406">
        <v>5839</v>
      </c>
      <c r="D54" s="778">
        <f t="shared" si="46"/>
        <v>313</v>
      </c>
      <c r="E54" s="790">
        <f t="shared" si="11"/>
        <v>5.3605069361191984E-2</v>
      </c>
      <c r="F54" s="354">
        <f t="shared" si="12"/>
        <v>376</v>
      </c>
      <c r="G54" s="790">
        <f t="shared" si="13"/>
        <v>6.4394588114403156E-2</v>
      </c>
      <c r="H54" s="354">
        <f t="shared" si="47"/>
        <v>447</v>
      </c>
      <c r="I54" s="790">
        <f t="shared" si="48"/>
        <v>7.6554204487069705E-2</v>
      </c>
      <c r="J54" s="354">
        <f t="shared" si="49"/>
        <v>572</v>
      </c>
      <c r="K54" s="790">
        <f t="shared" si="50"/>
        <v>9.7961979791060111E-2</v>
      </c>
      <c r="L54" s="354">
        <f t="shared" si="51"/>
        <v>1317</v>
      </c>
      <c r="M54" s="790">
        <f t="shared" si="52"/>
        <v>0.22555232060284294</v>
      </c>
      <c r="N54" s="354">
        <f t="shared" si="53"/>
        <v>661</v>
      </c>
      <c r="O54" s="790">
        <f t="shared" si="54"/>
        <v>0.11320431580750129</v>
      </c>
      <c r="P54" s="779">
        <f t="shared" si="14"/>
        <v>3686</v>
      </c>
      <c r="R54" s="66">
        <v>284</v>
      </c>
      <c r="S54" s="66">
        <v>1915</v>
      </c>
      <c r="T54" s="66">
        <v>2209</v>
      </c>
      <c r="U54" s="66">
        <v>2225</v>
      </c>
      <c r="V54" s="66">
        <v>3374</v>
      </c>
      <c r="W54" s="66">
        <v>6025</v>
      </c>
      <c r="X54" s="66">
        <v>2643</v>
      </c>
    </row>
    <row r="55" spans="1:24" ht="15">
      <c r="A55" s="777">
        <v>347</v>
      </c>
      <c r="B55" s="389" t="s">
        <v>124</v>
      </c>
      <c r="C55" s="406">
        <v>5479</v>
      </c>
      <c r="D55" s="778">
        <f t="shared" si="46"/>
        <v>171</v>
      </c>
      <c r="E55" s="790">
        <f t="shared" si="11"/>
        <v>3.1210074831173572E-2</v>
      </c>
      <c r="F55" s="354">
        <f t="shared" si="12"/>
        <v>175</v>
      </c>
      <c r="G55" s="790">
        <f t="shared" si="13"/>
        <v>3.1940135061142544E-2</v>
      </c>
      <c r="H55" s="354">
        <f t="shared" si="47"/>
        <v>319</v>
      </c>
      <c r="I55" s="790">
        <f t="shared" si="48"/>
        <v>5.8222303340025552E-2</v>
      </c>
      <c r="J55" s="354">
        <f t="shared" si="49"/>
        <v>417</v>
      </c>
      <c r="K55" s="790">
        <f t="shared" si="50"/>
        <v>7.6108778974265379E-2</v>
      </c>
      <c r="L55" s="354">
        <f t="shared" si="51"/>
        <v>1337</v>
      </c>
      <c r="M55" s="790">
        <f t="shared" si="52"/>
        <v>0.24402263186712903</v>
      </c>
      <c r="N55" s="354">
        <f t="shared" si="53"/>
        <v>842</v>
      </c>
      <c r="O55" s="790">
        <f t="shared" si="54"/>
        <v>0.15367767840846869</v>
      </c>
      <c r="P55" s="779">
        <f t="shared" si="14"/>
        <v>3261</v>
      </c>
      <c r="R55" s="66">
        <v>306</v>
      </c>
      <c r="S55" s="66">
        <v>313</v>
      </c>
      <c r="T55" s="66">
        <v>376</v>
      </c>
      <c r="U55" s="66">
        <v>447</v>
      </c>
      <c r="V55" s="66">
        <v>572</v>
      </c>
      <c r="W55" s="66">
        <v>1317</v>
      </c>
      <c r="X55" s="66">
        <v>661</v>
      </c>
    </row>
    <row r="56" spans="1:24" ht="15">
      <c r="A56" s="777">
        <v>411</v>
      </c>
      <c r="B56" s="389" t="s">
        <v>145</v>
      </c>
      <c r="C56" s="406">
        <v>10247</v>
      </c>
      <c r="D56" s="778">
        <f t="shared" si="46"/>
        <v>457</v>
      </c>
      <c r="E56" s="790">
        <f t="shared" si="11"/>
        <v>4.4598419049477894E-2</v>
      </c>
      <c r="F56" s="354">
        <f t="shared" si="12"/>
        <v>579</v>
      </c>
      <c r="G56" s="790">
        <f t="shared" si="13"/>
        <v>5.6504342734458868E-2</v>
      </c>
      <c r="H56" s="354">
        <f t="shared" si="47"/>
        <v>854</v>
      </c>
      <c r="I56" s="790">
        <f t="shared" si="48"/>
        <v>8.3341465794866787E-2</v>
      </c>
      <c r="J56" s="354">
        <f t="shared" si="49"/>
        <v>1139</v>
      </c>
      <c r="K56" s="790">
        <f t="shared" si="50"/>
        <v>0.11115448423928954</v>
      </c>
      <c r="L56" s="354">
        <f t="shared" si="51"/>
        <v>2895</v>
      </c>
      <c r="M56" s="790">
        <f t="shared" si="52"/>
        <v>0.28252171367229434</v>
      </c>
      <c r="N56" s="354">
        <f t="shared" si="53"/>
        <v>1449</v>
      </c>
      <c r="O56" s="790">
        <f t="shared" si="54"/>
        <v>0.14140724114374939</v>
      </c>
      <c r="P56" s="779">
        <f t="shared" si="14"/>
        <v>7373</v>
      </c>
      <c r="R56" s="66">
        <v>308</v>
      </c>
      <c r="S56" s="66">
        <v>983</v>
      </c>
      <c r="T56" s="66">
        <v>914</v>
      </c>
      <c r="U56" s="66">
        <v>1243</v>
      </c>
      <c r="V56" s="66">
        <v>2351</v>
      </c>
      <c r="W56" s="66">
        <v>5657</v>
      </c>
      <c r="X56" s="66">
        <v>2716</v>
      </c>
    </row>
    <row r="57" spans="1:24" ht="15">
      <c r="A57" s="777">
        <v>501</v>
      </c>
      <c r="B57" s="389" t="s">
        <v>163</v>
      </c>
      <c r="C57" s="406">
        <v>3224</v>
      </c>
      <c r="D57" s="778">
        <f t="shared" si="46"/>
        <v>111</v>
      </c>
      <c r="E57" s="790">
        <f t="shared" si="11"/>
        <v>3.4429280397022331E-2</v>
      </c>
      <c r="F57" s="354">
        <f t="shared" si="12"/>
        <v>137</v>
      </c>
      <c r="G57" s="790">
        <f t="shared" si="13"/>
        <v>4.2493796526054589E-2</v>
      </c>
      <c r="H57" s="354">
        <f t="shared" si="47"/>
        <v>184</v>
      </c>
      <c r="I57" s="790">
        <f t="shared" si="48"/>
        <v>5.7071960297766747E-2</v>
      </c>
      <c r="J57" s="354">
        <f t="shared" si="49"/>
        <v>231</v>
      </c>
      <c r="K57" s="790">
        <f t="shared" si="50"/>
        <v>7.1650124069478904E-2</v>
      </c>
      <c r="L57" s="354">
        <f t="shared" si="51"/>
        <v>679</v>
      </c>
      <c r="M57" s="790">
        <f t="shared" si="52"/>
        <v>0.21060794044665013</v>
      </c>
      <c r="N57" s="354">
        <f t="shared" si="53"/>
        <v>409</v>
      </c>
      <c r="O57" s="790">
        <f t="shared" si="54"/>
        <v>0.12686104218362282</v>
      </c>
      <c r="P57" s="779">
        <f t="shared" si="14"/>
        <v>1751</v>
      </c>
      <c r="R57" s="66">
        <v>310</v>
      </c>
      <c r="S57" s="66">
        <v>280</v>
      </c>
      <c r="T57" s="66">
        <v>342</v>
      </c>
      <c r="U57" s="66">
        <v>499</v>
      </c>
      <c r="V57" s="66">
        <v>681</v>
      </c>
      <c r="W57" s="66">
        <v>1729</v>
      </c>
      <c r="X57" s="66">
        <v>1146</v>
      </c>
    </row>
    <row r="58" spans="1:24" ht="15">
      <c r="A58" s="777">
        <v>543</v>
      </c>
      <c r="B58" s="389" t="s">
        <v>167</v>
      </c>
      <c r="C58" s="406">
        <v>8414</v>
      </c>
      <c r="D58" s="778">
        <f t="shared" si="46"/>
        <v>633</v>
      </c>
      <c r="E58" s="790">
        <f t="shared" si="11"/>
        <v>7.523175659614928E-2</v>
      </c>
      <c r="F58" s="354">
        <f t="shared" si="12"/>
        <v>688</v>
      </c>
      <c r="G58" s="790">
        <f t="shared" si="13"/>
        <v>8.1768481102923701E-2</v>
      </c>
      <c r="H58" s="354">
        <f t="shared" si="47"/>
        <v>806</v>
      </c>
      <c r="I58" s="790">
        <f t="shared" si="48"/>
        <v>9.5792726408367002E-2</v>
      </c>
      <c r="J58" s="354">
        <f t="shared" si="49"/>
        <v>1220</v>
      </c>
      <c r="K58" s="790">
        <f t="shared" si="50"/>
        <v>0.1449964345139054</v>
      </c>
      <c r="L58" s="354">
        <f t="shared" si="51"/>
        <v>2291</v>
      </c>
      <c r="M58" s="790">
        <f t="shared" si="52"/>
        <v>0.27228428809127642</v>
      </c>
      <c r="N58" s="354">
        <f t="shared" si="53"/>
        <v>1000</v>
      </c>
      <c r="O58" s="790">
        <f t="shared" si="54"/>
        <v>0.1188495364868077</v>
      </c>
      <c r="P58" s="779">
        <f t="shared" si="14"/>
        <v>6638</v>
      </c>
      <c r="R58" s="66">
        <v>313</v>
      </c>
      <c r="S58" s="66">
        <v>561</v>
      </c>
      <c r="T58" s="66">
        <v>619</v>
      </c>
      <c r="U58" s="66">
        <v>715</v>
      </c>
      <c r="V58" s="66">
        <v>1031</v>
      </c>
      <c r="W58" s="66">
        <v>2502</v>
      </c>
      <c r="X58" s="66">
        <v>1349</v>
      </c>
    </row>
    <row r="59" spans="1:24" ht="15">
      <c r="A59" s="777">
        <v>628</v>
      </c>
      <c r="B59" s="389" t="s">
        <v>183</v>
      </c>
      <c r="C59" s="406">
        <v>9422</v>
      </c>
      <c r="D59" s="778">
        <f t="shared" si="46"/>
        <v>696</v>
      </c>
      <c r="E59" s="790">
        <f t="shared" si="11"/>
        <v>7.3869666737423054E-2</v>
      </c>
      <c r="F59" s="354">
        <f t="shared" si="12"/>
        <v>803</v>
      </c>
      <c r="G59" s="790">
        <f t="shared" si="13"/>
        <v>8.5226066652515392E-2</v>
      </c>
      <c r="H59" s="354">
        <f t="shared" si="47"/>
        <v>823</v>
      </c>
      <c r="I59" s="790">
        <f t="shared" si="48"/>
        <v>8.734875822542984E-2</v>
      </c>
      <c r="J59" s="354">
        <f t="shared" si="49"/>
        <v>1233</v>
      </c>
      <c r="K59" s="790">
        <f t="shared" si="50"/>
        <v>0.13086393547017619</v>
      </c>
      <c r="L59" s="354">
        <f t="shared" si="51"/>
        <v>2522</v>
      </c>
      <c r="M59" s="790">
        <f t="shared" si="52"/>
        <v>0.26767140734451284</v>
      </c>
      <c r="N59" s="354">
        <f t="shared" si="53"/>
        <v>1020</v>
      </c>
      <c r="O59" s="790">
        <f t="shared" si="54"/>
        <v>0.10825727021863724</v>
      </c>
      <c r="P59" s="779">
        <f t="shared" si="14"/>
        <v>7097</v>
      </c>
      <c r="R59" s="66">
        <v>315</v>
      </c>
      <c r="S59" s="66">
        <v>298</v>
      </c>
      <c r="T59" s="66">
        <v>345</v>
      </c>
      <c r="U59" s="66">
        <v>443</v>
      </c>
      <c r="V59" s="66">
        <v>665</v>
      </c>
      <c r="W59" s="66">
        <v>1399</v>
      </c>
      <c r="X59" s="66">
        <v>791</v>
      </c>
    </row>
    <row r="60" spans="1:24" ht="15">
      <c r="A60" s="777">
        <v>656</v>
      </c>
      <c r="B60" s="389" t="s">
        <v>195</v>
      </c>
      <c r="C60" s="406">
        <v>16268</v>
      </c>
      <c r="D60" s="778">
        <f t="shared" si="46"/>
        <v>545</v>
      </c>
      <c r="E60" s="790">
        <f t="shared" si="11"/>
        <v>3.350135234816818E-2</v>
      </c>
      <c r="F60" s="354">
        <f t="shared" si="12"/>
        <v>535</v>
      </c>
      <c r="G60" s="790">
        <f t="shared" si="13"/>
        <v>3.2886648635357757E-2</v>
      </c>
      <c r="H60" s="354">
        <f t="shared" si="47"/>
        <v>665</v>
      </c>
      <c r="I60" s="790">
        <f t="shared" si="48"/>
        <v>4.087779690189329E-2</v>
      </c>
      <c r="J60" s="354">
        <f t="shared" si="49"/>
        <v>1147</v>
      </c>
      <c r="K60" s="790">
        <f t="shared" si="50"/>
        <v>7.0506515859355787E-2</v>
      </c>
      <c r="L60" s="354">
        <f t="shared" si="51"/>
        <v>2602</v>
      </c>
      <c r="M60" s="790">
        <f t="shared" si="52"/>
        <v>0.15994590607327269</v>
      </c>
      <c r="N60" s="354">
        <f t="shared" si="53"/>
        <v>1294</v>
      </c>
      <c r="O60" s="790">
        <f t="shared" si="54"/>
        <v>7.9542660437669041E-2</v>
      </c>
      <c r="P60" s="779">
        <f t="shared" si="14"/>
        <v>6788</v>
      </c>
      <c r="R60" s="66">
        <v>318</v>
      </c>
      <c r="S60" s="66">
        <v>834</v>
      </c>
      <c r="T60" s="66">
        <v>797</v>
      </c>
      <c r="U60" s="66">
        <v>979</v>
      </c>
      <c r="V60" s="66">
        <v>1891</v>
      </c>
      <c r="W60" s="66">
        <v>4884</v>
      </c>
      <c r="X60" s="66">
        <v>2634</v>
      </c>
    </row>
    <row r="61" spans="1:24" ht="15">
      <c r="A61" s="777">
        <v>761</v>
      </c>
      <c r="B61" s="389" t="s">
        <v>230</v>
      </c>
      <c r="C61" s="406">
        <v>15753</v>
      </c>
      <c r="D61" s="778">
        <f t="shared" si="46"/>
        <v>591</v>
      </c>
      <c r="E61" s="790">
        <f t="shared" si="11"/>
        <v>3.7516663492668065E-2</v>
      </c>
      <c r="F61" s="354">
        <f t="shared" si="12"/>
        <v>578</v>
      </c>
      <c r="G61" s="790">
        <f t="shared" si="13"/>
        <v>3.6691423855773501E-2</v>
      </c>
      <c r="H61" s="354">
        <f t="shared" si="47"/>
        <v>768</v>
      </c>
      <c r="I61" s="790">
        <f t="shared" si="48"/>
        <v>4.875261854884784E-2</v>
      </c>
      <c r="J61" s="354">
        <f t="shared" si="49"/>
        <v>1308</v>
      </c>
      <c r="K61" s="790">
        <f t="shared" si="50"/>
        <v>8.3031803466006471E-2</v>
      </c>
      <c r="L61" s="354">
        <f t="shared" si="51"/>
        <v>2983</v>
      </c>
      <c r="M61" s="790">
        <f t="shared" si="52"/>
        <v>0.18936075668126706</v>
      </c>
      <c r="N61" s="354">
        <f t="shared" si="53"/>
        <v>1596</v>
      </c>
      <c r="O61" s="790">
        <f t="shared" si="54"/>
        <v>0.10131403542182442</v>
      </c>
      <c r="P61" s="779">
        <f t="shared" si="14"/>
        <v>7824</v>
      </c>
      <c r="R61" s="66">
        <v>321</v>
      </c>
      <c r="S61" s="66">
        <v>266</v>
      </c>
      <c r="T61" s="66">
        <v>242</v>
      </c>
      <c r="U61" s="66">
        <v>277</v>
      </c>
      <c r="V61" s="66">
        <v>566</v>
      </c>
      <c r="W61" s="66">
        <v>1250</v>
      </c>
      <c r="X61" s="66">
        <v>583</v>
      </c>
    </row>
    <row r="62" spans="1:24" ht="15">
      <c r="A62" s="777">
        <v>842</v>
      </c>
      <c r="B62" s="389" t="s">
        <v>244</v>
      </c>
      <c r="C62" s="406">
        <v>7006</v>
      </c>
      <c r="D62" s="778">
        <f t="shared" si="46"/>
        <v>451</v>
      </c>
      <c r="E62" s="790">
        <f t="shared" si="11"/>
        <v>6.4373394233514125E-2</v>
      </c>
      <c r="F62" s="354">
        <f t="shared" si="12"/>
        <v>563</v>
      </c>
      <c r="G62" s="790">
        <f t="shared" si="13"/>
        <v>8.0359691692834717E-2</v>
      </c>
      <c r="H62" s="354">
        <f t="shared" si="47"/>
        <v>672</v>
      </c>
      <c r="I62" s="790">
        <f t="shared" si="48"/>
        <v>9.5917784755923496E-2</v>
      </c>
      <c r="J62" s="354">
        <f>VLOOKUP(A62,$R$6:$X$130,5,0)</f>
        <v>849</v>
      </c>
      <c r="K62" s="790">
        <f>J62/C62</f>
        <v>0.12118184413359977</v>
      </c>
      <c r="L62" s="354">
        <f>VLOOKUP(A62,$R$6:$X$130,6,0)</f>
        <v>1838</v>
      </c>
      <c r="M62" s="790">
        <f>L62/C62</f>
        <v>0.26234656009135027</v>
      </c>
      <c r="N62" s="354">
        <f>VLOOKUP(A62,$R$6:$X$130,7,0)</f>
        <v>950</v>
      </c>
      <c r="O62" s="790">
        <f>N62/C62</f>
        <v>0.13559805880673709</v>
      </c>
      <c r="P62" s="779">
        <f t="shared" si="14"/>
        <v>5323</v>
      </c>
      <c r="R62" s="66">
        <v>347</v>
      </c>
      <c r="S62" s="66">
        <v>171</v>
      </c>
      <c r="T62" s="66">
        <v>175</v>
      </c>
      <c r="U62" s="66">
        <v>319</v>
      </c>
      <c r="V62" s="66">
        <v>417</v>
      </c>
      <c r="W62" s="66">
        <v>1337</v>
      </c>
      <c r="X62" s="66">
        <v>842</v>
      </c>
    </row>
    <row r="63" spans="1:24">
      <c r="A63" s="774">
        <v>6</v>
      </c>
      <c r="B63" s="210" t="s">
        <v>356</v>
      </c>
      <c r="C63" s="72">
        <v>252291</v>
      </c>
      <c r="D63" s="775">
        <f>SUM(D64:D80)</f>
        <v>10478</v>
      </c>
      <c r="E63" s="791">
        <f t="shared" si="11"/>
        <v>4.1531406193641471E-2</v>
      </c>
      <c r="F63" s="775">
        <f>SUM(F64:F80)</f>
        <v>12311</v>
      </c>
      <c r="G63" s="791">
        <f t="shared" si="13"/>
        <v>4.8796825887566342E-2</v>
      </c>
      <c r="H63" s="70">
        <f t="shared" ref="H63:N63" si="55">SUM(H64:H80)</f>
        <v>16608</v>
      </c>
      <c r="I63" s="791">
        <f>H63/C63</f>
        <v>6.5828745377361858E-2</v>
      </c>
      <c r="J63" s="70">
        <f t="shared" si="55"/>
        <v>24437</v>
      </c>
      <c r="K63" s="791">
        <f>(J63/P63)</f>
        <v>0.18133988334644324</v>
      </c>
      <c r="L63" s="70">
        <f t="shared" si="55"/>
        <v>49759</v>
      </c>
      <c r="M63" s="791">
        <f>(L63/P63)</f>
        <v>0.3692470947921459</v>
      </c>
      <c r="N63" s="70">
        <f t="shared" si="55"/>
        <v>21165</v>
      </c>
      <c r="O63" s="791">
        <f>(N63/P63)</f>
        <v>0.15705932115347512</v>
      </c>
      <c r="P63" s="776">
        <f>SUM(P64:P80)</f>
        <v>134758</v>
      </c>
      <c r="R63" s="66">
        <v>353</v>
      </c>
      <c r="S63" s="66">
        <v>198</v>
      </c>
      <c r="T63" s="66">
        <v>185</v>
      </c>
      <c r="U63" s="66">
        <v>258</v>
      </c>
      <c r="V63" s="66">
        <v>417</v>
      </c>
      <c r="W63" s="66">
        <v>939</v>
      </c>
      <c r="X63" s="66">
        <v>670</v>
      </c>
    </row>
    <row r="64" spans="1:24" ht="15">
      <c r="A64" s="777">
        <v>38</v>
      </c>
      <c r="B64" s="389" t="s">
        <v>22</v>
      </c>
      <c r="C64" s="406">
        <v>11715</v>
      </c>
      <c r="D64" s="778">
        <f t="shared" ref="D64:D127" si="56">VLOOKUP(A64,$R$6:$X$130,2,0)</f>
        <v>658</v>
      </c>
      <c r="E64" s="790">
        <f t="shared" si="11"/>
        <v>5.6167306871532222E-2</v>
      </c>
      <c r="F64" s="354">
        <f t="shared" si="12"/>
        <v>737</v>
      </c>
      <c r="G64" s="790">
        <f t="shared" si="13"/>
        <v>6.2910798122065723E-2</v>
      </c>
      <c r="H64" s="354">
        <f t="shared" ref="H64:H80" si="57">VLOOKUP(A64,$R$6:$X$130,4,0)</f>
        <v>1020</v>
      </c>
      <c r="I64" s="790">
        <f t="shared" ref="I64:I80" si="58">H64/C64</f>
        <v>8.706786171574904E-2</v>
      </c>
      <c r="J64" s="354">
        <f t="shared" ref="J64:J80" si="59">VLOOKUP(A64,$R$6:$X$130,5,0)</f>
        <v>1481</v>
      </c>
      <c r="K64" s="790">
        <f t="shared" ref="K64:K80" si="60">J64/C64</f>
        <v>0.12641912078531797</v>
      </c>
      <c r="L64" s="354">
        <f t="shared" ref="L64:L80" si="61">VLOOKUP(A64,$R$6:$X$130,6,0)</f>
        <v>3189</v>
      </c>
      <c r="M64" s="790">
        <f t="shared" ref="M64:M80" si="62">L64/C64</f>
        <v>0.27221510883482714</v>
      </c>
      <c r="N64" s="354">
        <f t="shared" ref="N64:N80" si="63">VLOOKUP(A64,$R$6:$X$130,7,0)</f>
        <v>1437</v>
      </c>
      <c r="O64" s="790">
        <f t="shared" ref="O64:O80" si="64">N64/C64</f>
        <v>0.12266325224071703</v>
      </c>
      <c r="P64" s="779">
        <f t="shared" si="14"/>
        <v>8522</v>
      </c>
      <c r="R64" s="66">
        <v>360</v>
      </c>
      <c r="S64" s="66">
        <v>3032</v>
      </c>
      <c r="T64" s="66">
        <v>2797</v>
      </c>
      <c r="U64" s="66">
        <v>3678</v>
      </c>
      <c r="V64" s="66">
        <v>7640</v>
      </c>
      <c r="W64" s="66">
        <v>19103</v>
      </c>
      <c r="X64" s="66">
        <v>9716</v>
      </c>
    </row>
    <row r="65" spans="1:24" ht="15">
      <c r="A65" s="777">
        <v>86</v>
      </c>
      <c r="B65" s="389" t="s">
        <v>43</v>
      </c>
      <c r="C65" s="406">
        <v>6211</v>
      </c>
      <c r="D65" s="778">
        <f t="shared" si="56"/>
        <v>187</v>
      </c>
      <c r="E65" s="790">
        <f t="shared" si="11"/>
        <v>3.0107873128320722E-2</v>
      </c>
      <c r="F65" s="354">
        <f t="shared" si="12"/>
        <v>226</v>
      </c>
      <c r="G65" s="790">
        <f t="shared" si="13"/>
        <v>3.6387055224601512E-2</v>
      </c>
      <c r="H65" s="354">
        <f t="shared" si="57"/>
        <v>316</v>
      </c>
      <c r="I65" s="790">
        <f t="shared" si="58"/>
        <v>5.0877475446787959E-2</v>
      </c>
      <c r="J65" s="354">
        <f t="shared" si="59"/>
        <v>511</v>
      </c>
      <c r="K65" s="790">
        <f t="shared" si="60"/>
        <v>8.2273385928191917E-2</v>
      </c>
      <c r="L65" s="354">
        <f t="shared" si="61"/>
        <v>1068</v>
      </c>
      <c r="M65" s="790">
        <f t="shared" si="62"/>
        <v>0.17195298663661246</v>
      </c>
      <c r="N65" s="354">
        <f t="shared" si="63"/>
        <v>416</v>
      </c>
      <c r="O65" s="790">
        <f t="shared" si="64"/>
        <v>6.6977942360328446E-2</v>
      </c>
      <c r="P65" s="779">
        <f t="shared" si="14"/>
        <v>2724</v>
      </c>
      <c r="R65" s="66">
        <v>361</v>
      </c>
      <c r="S65" s="66">
        <v>1475</v>
      </c>
      <c r="T65" s="66">
        <v>1867</v>
      </c>
      <c r="U65" s="66">
        <v>2353</v>
      </c>
      <c r="V65" s="66">
        <v>3355</v>
      </c>
      <c r="W65" s="66">
        <v>5893</v>
      </c>
      <c r="X65" s="66">
        <v>2610</v>
      </c>
    </row>
    <row r="66" spans="1:24" ht="15">
      <c r="A66" s="777">
        <v>107</v>
      </c>
      <c r="B66" s="389" t="s">
        <v>962</v>
      </c>
      <c r="C66" s="406">
        <v>8246</v>
      </c>
      <c r="D66" s="778">
        <f t="shared" si="56"/>
        <v>543</v>
      </c>
      <c r="E66" s="790">
        <f t="shared" si="11"/>
        <v>6.5850109143827315E-2</v>
      </c>
      <c r="F66" s="354">
        <f t="shared" si="12"/>
        <v>628</v>
      </c>
      <c r="G66" s="790">
        <f t="shared" si="13"/>
        <v>7.6158137278680565E-2</v>
      </c>
      <c r="H66" s="354">
        <f t="shared" si="57"/>
        <v>787</v>
      </c>
      <c r="I66" s="790">
        <f t="shared" si="58"/>
        <v>9.5440213436817856E-2</v>
      </c>
      <c r="J66" s="354">
        <f t="shared" si="59"/>
        <v>1065</v>
      </c>
      <c r="K66" s="790">
        <f t="shared" si="60"/>
        <v>0.12915352898374971</v>
      </c>
      <c r="L66" s="354">
        <f t="shared" si="61"/>
        <v>1996</v>
      </c>
      <c r="M66" s="790">
        <f t="shared" si="62"/>
        <v>0.24205675479020131</v>
      </c>
      <c r="N66" s="354">
        <f t="shared" si="63"/>
        <v>774</v>
      </c>
      <c r="O66" s="790">
        <f t="shared" si="64"/>
        <v>9.3863691486781475E-2</v>
      </c>
      <c r="P66" s="779">
        <f t="shared" si="14"/>
        <v>5793</v>
      </c>
      <c r="R66" s="66">
        <v>364</v>
      </c>
      <c r="S66" s="66">
        <v>626</v>
      </c>
      <c r="T66" s="66">
        <v>733</v>
      </c>
      <c r="U66" s="66">
        <v>968</v>
      </c>
      <c r="V66" s="66">
        <v>1517</v>
      </c>
      <c r="W66" s="66">
        <v>3620</v>
      </c>
      <c r="X66" s="66">
        <v>1926</v>
      </c>
    </row>
    <row r="67" spans="1:24" ht="15">
      <c r="A67" s="777">
        <v>134</v>
      </c>
      <c r="B67" s="389" t="s">
        <v>63</v>
      </c>
      <c r="C67" s="406">
        <v>9386</v>
      </c>
      <c r="D67" s="778">
        <f t="shared" si="56"/>
        <v>441</v>
      </c>
      <c r="E67" s="790">
        <f t="shared" si="11"/>
        <v>4.6984871084594079E-2</v>
      </c>
      <c r="F67" s="354">
        <f t="shared" si="12"/>
        <v>618</v>
      </c>
      <c r="G67" s="790">
        <f t="shared" si="13"/>
        <v>6.5842744513104623E-2</v>
      </c>
      <c r="H67" s="354">
        <f t="shared" si="57"/>
        <v>834</v>
      </c>
      <c r="I67" s="790">
        <f t="shared" si="58"/>
        <v>8.8855742595354781E-2</v>
      </c>
      <c r="J67" s="354">
        <f t="shared" si="59"/>
        <v>1233</v>
      </c>
      <c r="K67" s="790">
        <f t="shared" si="60"/>
        <v>0.13136586405284467</v>
      </c>
      <c r="L67" s="354">
        <f t="shared" si="61"/>
        <v>2280</v>
      </c>
      <c r="M67" s="790">
        <f t="shared" si="62"/>
        <v>0.24291497975708501</v>
      </c>
      <c r="N67" s="354">
        <f t="shared" si="63"/>
        <v>906</v>
      </c>
      <c r="O67" s="790">
        <f t="shared" si="64"/>
        <v>9.6526741956104833E-2</v>
      </c>
      <c r="P67" s="779">
        <f t="shared" si="14"/>
        <v>6312</v>
      </c>
      <c r="R67" s="66">
        <v>368</v>
      </c>
      <c r="S67" s="66">
        <v>405</v>
      </c>
      <c r="T67" s="66">
        <v>478</v>
      </c>
      <c r="U67" s="66">
        <v>573</v>
      </c>
      <c r="V67" s="66">
        <v>909</v>
      </c>
      <c r="W67" s="66">
        <v>2343</v>
      </c>
      <c r="X67" s="66">
        <v>1661</v>
      </c>
    </row>
    <row r="68" spans="1:24" ht="15">
      <c r="A68" s="777">
        <v>150</v>
      </c>
      <c r="B68" s="389" t="s">
        <v>963</v>
      </c>
      <c r="C68" s="406">
        <v>4034</v>
      </c>
      <c r="D68" s="778">
        <f t="shared" si="56"/>
        <v>80</v>
      </c>
      <c r="E68" s="790">
        <f t="shared" si="11"/>
        <v>1.983143282102132E-2</v>
      </c>
      <c r="F68" s="354">
        <f t="shared" si="12"/>
        <v>90</v>
      </c>
      <c r="G68" s="790">
        <f t="shared" si="13"/>
        <v>2.2310361923648984E-2</v>
      </c>
      <c r="H68" s="354">
        <f t="shared" si="57"/>
        <v>134</v>
      </c>
      <c r="I68" s="790">
        <f t="shared" si="58"/>
        <v>3.3217649975210706E-2</v>
      </c>
      <c r="J68" s="354">
        <f t="shared" si="59"/>
        <v>234</v>
      </c>
      <c r="K68" s="790">
        <f t="shared" si="60"/>
        <v>5.8006941001487358E-2</v>
      </c>
      <c r="L68" s="354">
        <f t="shared" si="61"/>
        <v>610</v>
      </c>
      <c r="M68" s="790">
        <f t="shared" si="62"/>
        <v>0.15121467526028756</v>
      </c>
      <c r="N68" s="354">
        <f t="shared" si="63"/>
        <v>403</v>
      </c>
      <c r="O68" s="790">
        <f t="shared" si="64"/>
        <v>9.9900842835894899E-2</v>
      </c>
      <c r="P68" s="779">
        <f t="shared" si="14"/>
        <v>1551</v>
      </c>
      <c r="R68" s="66">
        <v>376</v>
      </c>
      <c r="S68" s="66">
        <v>841</v>
      </c>
      <c r="T68" s="66">
        <v>979</v>
      </c>
      <c r="U68" s="66">
        <v>1151</v>
      </c>
      <c r="V68" s="66">
        <v>2212</v>
      </c>
      <c r="W68" s="66">
        <v>4930</v>
      </c>
      <c r="X68" s="66">
        <v>2481</v>
      </c>
    </row>
    <row r="69" spans="1:24" ht="15">
      <c r="A69" s="777">
        <v>237</v>
      </c>
      <c r="B69" s="389" t="s">
        <v>95</v>
      </c>
      <c r="C69" s="406">
        <v>20018</v>
      </c>
      <c r="D69" s="778">
        <f t="shared" si="56"/>
        <v>399</v>
      </c>
      <c r="E69" s="790">
        <f t="shared" si="11"/>
        <v>1.9932061144969527E-2</v>
      </c>
      <c r="F69" s="354">
        <f t="shared" si="12"/>
        <v>450</v>
      </c>
      <c r="G69" s="790">
        <f t="shared" si="13"/>
        <v>2.247976820861225E-2</v>
      </c>
      <c r="H69" s="354">
        <f t="shared" si="57"/>
        <v>712</v>
      </c>
      <c r="I69" s="790">
        <f t="shared" si="58"/>
        <v>3.5567988810070936E-2</v>
      </c>
      <c r="J69" s="354">
        <f t="shared" si="59"/>
        <v>1308</v>
      </c>
      <c r="K69" s="790">
        <f t="shared" si="60"/>
        <v>6.5341192926366268E-2</v>
      </c>
      <c r="L69" s="354">
        <f t="shared" si="61"/>
        <v>2646</v>
      </c>
      <c r="M69" s="790">
        <f t="shared" si="62"/>
        <v>0.13218103706664003</v>
      </c>
      <c r="N69" s="354">
        <f t="shared" si="63"/>
        <v>1060</v>
      </c>
      <c r="O69" s="790">
        <f t="shared" si="64"/>
        <v>5.295234289139774E-2</v>
      </c>
      <c r="P69" s="779">
        <f t="shared" si="14"/>
        <v>6575</v>
      </c>
      <c r="R69" s="66">
        <v>380</v>
      </c>
      <c r="S69" s="66">
        <v>600</v>
      </c>
      <c r="T69" s="66">
        <v>580</v>
      </c>
      <c r="U69" s="66">
        <v>757</v>
      </c>
      <c r="V69" s="66">
        <v>1591</v>
      </c>
      <c r="W69" s="66">
        <v>4024</v>
      </c>
      <c r="X69" s="66">
        <v>2484</v>
      </c>
    </row>
    <row r="70" spans="1:24" ht="15">
      <c r="A70" s="777">
        <v>264</v>
      </c>
      <c r="B70" s="389" t="s">
        <v>102</v>
      </c>
      <c r="C70" s="406">
        <v>11912</v>
      </c>
      <c r="D70" s="778">
        <f t="shared" si="56"/>
        <v>194</v>
      </c>
      <c r="E70" s="790">
        <f t="shared" si="11"/>
        <v>1.6286098052384151E-2</v>
      </c>
      <c r="F70" s="354">
        <f t="shared" si="12"/>
        <v>201</v>
      </c>
      <c r="G70" s="790">
        <f t="shared" si="13"/>
        <v>1.6873740765614507E-2</v>
      </c>
      <c r="H70" s="354">
        <f t="shared" si="57"/>
        <v>247</v>
      </c>
      <c r="I70" s="790">
        <f t="shared" si="58"/>
        <v>2.0735392881128273E-2</v>
      </c>
      <c r="J70" s="354">
        <f t="shared" si="59"/>
        <v>409</v>
      </c>
      <c r="K70" s="790">
        <f t="shared" si="60"/>
        <v>3.4335124244459371E-2</v>
      </c>
      <c r="L70" s="354">
        <f t="shared" si="61"/>
        <v>928</v>
      </c>
      <c r="M70" s="790">
        <f t="shared" si="62"/>
        <v>7.7904633982538621E-2</v>
      </c>
      <c r="N70" s="354">
        <f t="shared" si="63"/>
        <v>395</v>
      </c>
      <c r="O70" s="790">
        <f t="shared" si="64"/>
        <v>3.3159838817998659E-2</v>
      </c>
      <c r="P70" s="779">
        <f t="shared" si="14"/>
        <v>2374</v>
      </c>
      <c r="R70" s="66">
        <v>390</v>
      </c>
      <c r="S70" s="66">
        <v>370</v>
      </c>
      <c r="T70" s="66">
        <v>314</v>
      </c>
      <c r="U70" s="66">
        <v>432</v>
      </c>
      <c r="V70" s="66">
        <v>790</v>
      </c>
      <c r="W70" s="66">
        <v>1658</v>
      </c>
      <c r="X70" s="66">
        <v>765</v>
      </c>
    </row>
    <row r="71" spans="1:24" ht="15">
      <c r="A71" s="777">
        <v>310</v>
      </c>
      <c r="B71" s="389" t="s">
        <v>114</v>
      </c>
      <c r="C71" s="406">
        <v>10075</v>
      </c>
      <c r="D71" s="778">
        <f t="shared" si="56"/>
        <v>280</v>
      </c>
      <c r="E71" s="790">
        <f t="shared" si="11"/>
        <v>2.7791563275434243E-2</v>
      </c>
      <c r="F71" s="354">
        <f t="shared" si="12"/>
        <v>342</v>
      </c>
      <c r="G71" s="790">
        <f t="shared" si="13"/>
        <v>3.3945409429280399E-2</v>
      </c>
      <c r="H71" s="354">
        <f t="shared" si="57"/>
        <v>499</v>
      </c>
      <c r="I71" s="790">
        <f t="shared" si="58"/>
        <v>4.9528535980148884E-2</v>
      </c>
      <c r="J71" s="354">
        <f t="shared" si="59"/>
        <v>681</v>
      </c>
      <c r="K71" s="790">
        <f t="shared" si="60"/>
        <v>6.7593052109181137E-2</v>
      </c>
      <c r="L71" s="354">
        <f t="shared" si="61"/>
        <v>1729</v>
      </c>
      <c r="M71" s="790">
        <f t="shared" si="62"/>
        <v>0.17161290322580644</v>
      </c>
      <c r="N71" s="354">
        <f t="shared" si="63"/>
        <v>1146</v>
      </c>
      <c r="O71" s="790">
        <f t="shared" si="64"/>
        <v>0.11374689826302729</v>
      </c>
      <c r="P71" s="779">
        <f t="shared" si="14"/>
        <v>4677</v>
      </c>
      <c r="R71" s="66">
        <v>400</v>
      </c>
      <c r="S71" s="66">
        <v>572</v>
      </c>
      <c r="T71" s="66">
        <v>641</v>
      </c>
      <c r="U71" s="66">
        <v>966</v>
      </c>
      <c r="V71" s="66">
        <v>1495</v>
      </c>
      <c r="W71" s="66">
        <v>3622</v>
      </c>
      <c r="X71" s="66">
        <v>1668</v>
      </c>
    </row>
    <row r="72" spans="1:24" ht="15">
      <c r="A72" s="777">
        <v>315</v>
      </c>
      <c r="B72" s="389" t="s">
        <v>118</v>
      </c>
      <c r="C72" s="406">
        <v>6768</v>
      </c>
      <c r="D72" s="778">
        <f t="shared" si="56"/>
        <v>298</v>
      </c>
      <c r="E72" s="790">
        <f t="shared" ref="E72:E135" si="65">D72/C72</f>
        <v>4.4030732860520096E-2</v>
      </c>
      <c r="F72" s="354">
        <f t="shared" ref="F72:F135" si="66">VLOOKUP(A72,$R$6:$X$130,3,0)</f>
        <v>345</v>
      </c>
      <c r="G72" s="790">
        <f t="shared" ref="G72:G135" si="67">F72/C72</f>
        <v>5.0975177304964536E-2</v>
      </c>
      <c r="H72" s="354">
        <f t="shared" si="57"/>
        <v>443</v>
      </c>
      <c r="I72" s="790">
        <f t="shared" si="58"/>
        <v>6.5455082742316789E-2</v>
      </c>
      <c r="J72" s="354">
        <f t="shared" si="59"/>
        <v>665</v>
      </c>
      <c r="K72" s="790">
        <f t="shared" si="60"/>
        <v>9.8256501182033093E-2</v>
      </c>
      <c r="L72" s="354">
        <f t="shared" si="61"/>
        <v>1399</v>
      </c>
      <c r="M72" s="790">
        <f t="shared" si="62"/>
        <v>0.20670803782505912</v>
      </c>
      <c r="N72" s="354">
        <f t="shared" si="63"/>
        <v>791</v>
      </c>
      <c r="O72" s="790">
        <f t="shared" si="64"/>
        <v>0.11687352245862884</v>
      </c>
      <c r="P72" s="779">
        <f t="shared" ref="P72:P80" si="68">(D72+F72+H72+J72+L72+N72)</f>
        <v>3941</v>
      </c>
      <c r="R72" s="66">
        <v>411</v>
      </c>
      <c r="S72" s="66">
        <v>457</v>
      </c>
      <c r="T72" s="66">
        <v>579</v>
      </c>
      <c r="U72" s="66">
        <v>854</v>
      </c>
      <c r="V72" s="66">
        <v>1139</v>
      </c>
      <c r="W72" s="66">
        <v>2895</v>
      </c>
      <c r="X72" s="66">
        <v>1449</v>
      </c>
    </row>
    <row r="73" spans="1:24" ht="15">
      <c r="A73" s="777">
        <v>361</v>
      </c>
      <c r="B73" s="389" t="s">
        <v>131</v>
      </c>
      <c r="C73" s="406">
        <v>28220</v>
      </c>
      <c r="D73" s="778">
        <f t="shared" si="56"/>
        <v>1475</v>
      </c>
      <c r="E73" s="790">
        <f t="shared" si="65"/>
        <v>5.2267895109851172E-2</v>
      </c>
      <c r="F73" s="354">
        <f t="shared" si="66"/>
        <v>1867</v>
      </c>
      <c r="G73" s="790">
        <f t="shared" si="67"/>
        <v>6.6158752657689585E-2</v>
      </c>
      <c r="H73" s="354">
        <f t="shared" si="57"/>
        <v>2353</v>
      </c>
      <c r="I73" s="790">
        <f t="shared" si="58"/>
        <v>8.3380581148121899E-2</v>
      </c>
      <c r="J73" s="354">
        <f t="shared" si="59"/>
        <v>3355</v>
      </c>
      <c r="K73" s="790">
        <f t="shared" si="60"/>
        <v>0.11888731396172927</v>
      </c>
      <c r="L73" s="354">
        <f t="shared" si="61"/>
        <v>5893</v>
      </c>
      <c r="M73" s="790">
        <f t="shared" si="62"/>
        <v>0.20882352941176471</v>
      </c>
      <c r="N73" s="354">
        <f t="shared" si="63"/>
        <v>2610</v>
      </c>
      <c r="O73" s="790">
        <f t="shared" si="64"/>
        <v>9.2487597448617995E-2</v>
      </c>
      <c r="P73" s="779">
        <f t="shared" si="68"/>
        <v>17553</v>
      </c>
      <c r="R73" s="66">
        <v>425</v>
      </c>
      <c r="S73" s="66">
        <v>463</v>
      </c>
      <c r="T73" s="66">
        <v>512</v>
      </c>
      <c r="U73" s="66">
        <v>683</v>
      </c>
      <c r="V73" s="66">
        <v>856</v>
      </c>
      <c r="W73" s="66">
        <v>2063</v>
      </c>
      <c r="X73" s="66">
        <v>1138</v>
      </c>
    </row>
    <row r="74" spans="1:24" ht="15">
      <c r="A74" s="777">
        <v>647</v>
      </c>
      <c r="B74" s="389" t="s">
        <v>964</v>
      </c>
      <c r="C74" s="406">
        <v>7394</v>
      </c>
      <c r="D74" s="778">
        <f t="shared" si="56"/>
        <v>370</v>
      </c>
      <c r="E74" s="790">
        <f t="shared" si="65"/>
        <v>5.0040573437922641E-2</v>
      </c>
      <c r="F74" s="354">
        <f t="shared" si="66"/>
        <v>460</v>
      </c>
      <c r="G74" s="790">
        <f t="shared" si="67"/>
        <v>6.2212604814714634E-2</v>
      </c>
      <c r="H74" s="354">
        <f t="shared" si="57"/>
        <v>519</v>
      </c>
      <c r="I74" s="790">
        <f t="shared" si="58"/>
        <v>7.0192047606167166E-2</v>
      </c>
      <c r="J74" s="354">
        <f t="shared" si="59"/>
        <v>697</v>
      </c>
      <c r="K74" s="790">
        <f t="shared" si="60"/>
        <v>9.426562077360022E-2</v>
      </c>
      <c r="L74" s="354">
        <f t="shared" si="61"/>
        <v>1565</v>
      </c>
      <c r="M74" s="790">
        <f t="shared" si="62"/>
        <v>0.21165810116310521</v>
      </c>
      <c r="N74" s="354">
        <f t="shared" si="63"/>
        <v>715</v>
      </c>
      <c r="O74" s="790">
        <f t="shared" si="64"/>
        <v>9.6700027048958609E-2</v>
      </c>
      <c r="P74" s="779">
        <f t="shared" si="68"/>
        <v>4326</v>
      </c>
      <c r="R74" s="66">
        <v>440</v>
      </c>
      <c r="S74" s="66">
        <v>1829</v>
      </c>
      <c r="T74" s="66">
        <v>1484</v>
      </c>
      <c r="U74" s="66">
        <v>1824</v>
      </c>
      <c r="V74" s="66">
        <v>3149</v>
      </c>
      <c r="W74" s="66">
        <v>7210</v>
      </c>
      <c r="X74" s="66">
        <v>3109</v>
      </c>
    </row>
    <row r="75" spans="1:24" ht="15">
      <c r="A75" s="777">
        <v>658</v>
      </c>
      <c r="B75" s="389" t="s">
        <v>965</v>
      </c>
      <c r="C75" s="406">
        <v>3823</v>
      </c>
      <c r="D75" s="778">
        <f t="shared" si="56"/>
        <v>139</v>
      </c>
      <c r="E75" s="790">
        <f t="shared" si="65"/>
        <v>3.6358880460371439E-2</v>
      </c>
      <c r="F75" s="354">
        <f t="shared" si="66"/>
        <v>184</v>
      </c>
      <c r="G75" s="790">
        <f t="shared" si="67"/>
        <v>4.8129741041067223E-2</v>
      </c>
      <c r="H75" s="354">
        <f t="shared" si="57"/>
        <v>258</v>
      </c>
      <c r="I75" s="790">
        <f t="shared" si="58"/>
        <v>6.7486267329322516E-2</v>
      </c>
      <c r="J75" s="354">
        <f t="shared" si="59"/>
        <v>348</v>
      </c>
      <c r="K75" s="790">
        <f t="shared" si="60"/>
        <v>9.1027988490714098E-2</v>
      </c>
      <c r="L75" s="354">
        <f t="shared" si="61"/>
        <v>662</v>
      </c>
      <c r="M75" s="790">
        <f t="shared" si="62"/>
        <v>0.1731624378760136</v>
      </c>
      <c r="N75" s="354">
        <f t="shared" si="63"/>
        <v>244</v>
      </c>
      <c r="O75" s="790">
        <f t="shared" si="64"/>
        <v>6.3824221815328278E-2</v>
      </c>
      <c r="P75" s="779">
        <f t="shared" si="68"/>
        <v>1835</v>
      </c>
      <c r="R75" s="66">
        <v>467</v>
      </c>
      <c r="S75" s="66">
        <v>219</v>
      </c>
      <c r="T75" s="66">
        <v>282</v>
      </c>
      <c r="U75" s="66">
        <v>385</v>
      </c>
      <c r="V75" s="66">
        <v>602</v>
      </c>
      <c r="W75" s="66">
        <v>1779</v>
      </c>
      <c r="X75" s="66">
        <v>1134</v>
      </c>
    </row>
    <row r="76" spans="1:24" ht="15">
      <c r="A76" s="777">
        <v>664</v>
      </c>
      <c r="B76" s="389" t="s">
        <v>966</v>
      </c>
      <c r="C76" s="406">
        <v>23244</v>
      </c>
      <c r="D76" s="778">
        <f t="shared" si="56"/>
        <v>700</v>
      </c>
      <c r="E76" s="790">
        <f t="shared" si="65"/>
        <v>3.0115298571674411E-2</v>
      </c>
      <c r="F76" s="354">
        <f t="shared" si="66"/>
        <v>749</v>
      </c>
      <c r="G76" s="790">
        <f t="shared" si="67"/>
        <v>3.2223369471691618E-2</v>
      </c>
      <c r="H76" s="354">
        <f t="shared" si="57"/>
        <v>1106</v>
      </c>
      <c r="I76" s="790">
        <f t="shared" si="58"/>
        <v>4.7582171743245569E-2</v>
      </c>
      <c r="J76" s="354">
        <f t="shared" si="59"/>
        <v>1604</v>
      </c>
      <c r="K76" s="790">
        <f t="shared" si="60"/>
        <v>6.9007055584236796E-2</v>
      </c>
      <c r="L76" s="354">
        <f t="shared" si="61"/>
        <v>3525</v>
      </c>
      <c r="M76" s="790">
        <f t="shared" si="62"/>
        <v>0.15165203923593185</v>
      </c>
      <c r="N76" s="354">
        <f t="shared" si="63"/>
        <v>1439</v>
      </c>
      <c r="O76" s="790">
        <f t="shared" si="64"/>
        <v>6.1908449492342109E-2</v>
      </c>
      <c r="P76" s="779">
        <f t="shared" si="68"/>
        <v>9123</v>
      </c>
      <c r="R76" s="66">
        <v>475</v>
      </c>
      <c r="S76" s="66">
        <v>791</v>
      </c>
      <c r="T76" s="66">
        <v>803</v>
      </c>
      <c r="U76" s="66">
        <v>744</v>
      </c>
      <c r="V76" s="66">
        <v>914</v>
      </c>
      <c r="W76" s="66">
        <v>1149</v>
      </c>
      <c r="X76" s="66">
        <v>319</v>
      </c>
    </row>
    <row r="77" spans="1:24" ht="15">
      <c r="A77" s="777">
        <v>686</v>
      </c>
      <c r="B77" s="389" t="s">
        <v>219</v>
      </c>
      <c r="C77" s="406">
        <v>38463</v>
      </c>
      <c r="D77" s="778">
        <f t="shared" si="56"/>
        <v>1194</v>
      </c>
      <c r="E77" s="790">
        <f t="shared" si="65"/>
        <v>3.1042820372825831E-2</v>
      </c>
      <c r="F77" s="354">
        <f t="shared" si="66"/>
        <v>1235</v>
      </c>
      <c r="G77" s="790">
        <f t="shared" si="67"/>
        <v>3.2108779866365081E-2</v>
      </c>
      <c r="H77" s="354">
        <f t="shared" si="57"/>
        <v>1744</v>
      </c>
      <c r="I77" s="790">
        <f t="shared" si="58"/>
        <v>4.5342276993474248E-2</v>
      </c>
      <c r="J77" s="354">
        <f t="shared" si="59"/>
        <v>2985</v>
      </c>
      <c r="K77" s="790">
        <f t="shared" si="60"/>
        <v>7.7607050932064575E-2</v>
      </c>
      <c r="L77" s="354">
        <f t="shared" si="61"/>
        <v>6262</v>
      </c>
      <c r="M77" s="790">
        <f t="shared" si="62"/>
        <v>0.16280581337909159</v>
      </c>
      <c r="N77" s="354">
        <f t="shared" si="63"/>
        <v>2622</v>
      </c>
      <c r="O77" s="790">
        <f t="shared" si="64"/>
        <v>6.8169409562436625E-2</v>
      </c>
      <c r="P77" s="779">
        <f t="shared" si="68"/>
        <v>16042</v>
      </c>
      <c r="R77" s="66">
        <v>480</v>
      </c>
      <c r="S77" s="66">
        <v>2773</v>
      </c>
      <c r="T77" s="66">
        <v>2696</v>
      </c>
      <c r="U77" s="66">
        <v>2944</v>
      </c>
      <c r="V77" s="66">
        <v>3696</v>
      </c>
      <c r="W77" s="66">
        <v>6252</v>
      </c>
      <c r="X77" s="66">
        <v>1717</v>
      </c>
    </row>
    <row r="78" spans="1:24" ht="15">
      <c r="A78" s="777">
        <v>819</v>
      </c>
      <c r="B78" s="389" t="s">
        <v>240</v>
      </c>
      <c r="C78" s="406">
        <v>5121</v>
      </c>
      <c r="D78" s="778">
        <f t="shared" si="56"/>
        <v>263</v>
      </c>
      <c r="E78" s="790">
        <f t="shared" si="65"/>
        <v>5.1357156805311464E-2</v>
      </c>
      <c r="F78" s="354">
        <f t="shared" si="66"/>
        <v>373</v>
      </c>
      <c r="G78" s="790">
        <f t="shared" si="67"/>
        <v>7.2837336457723098E-2</v>
      </c>
      <c r="H78" s="354">
        <f t="shared" si="57"/>
        <v>506</v>
      </c>
      <c r="I78" s="790">
        <f t="shared" si="58"/>
        <v>9.8808826401093536E-2</v>
      </c>
      <c r="J78" s="354">
        <f t="shared" si="59"/>
        <v>668</v>
      </c>
      <c r="K78" s="790">
        <f t="shared" si="60"/>
        <v>0.13044327279828158</v>
      </c>
      <c r="L78" s="354">
        <f t="shared" si="61"/>
        <v>1395</v>
      </c>
      <c r="M78" s="790">
        <f t="shared" si="62"/>
        <v>0.27240773286467485</v>
      </c>
      <c r="N78" s="354">
        <f t="shared" si="63"/>
        <v>631</v>
      </c>
      <c r="O78" s="790">
        <f t="shared" si="64"/>
        <v>0.12321812146065221</v>
      </c>
      <c r="P78" s="779">
        <f t="shared" si="68"/>
        <v>3836</v>
      </c>
      <c r="R78" s="66">
        <v>483</v>
      </c>
      <c r="S78" s="66">
        <v>642</v>
      </c>
      <c r="T78" s="66">
        <v>685</v>
      </c>
      <c r="U78" s="66">
        <v>936</v>
      </c>
      <c r="V78" s="66">
        <v>1335</v>
      </c>
      <c r="W78" s="66">
        <v>2852</v>
      </c>
      <c r="X78" s="66">
        <v>1679</v>
      </c>
    </row>
    <row r="79" spans="1:24" ht="15">
      <c r="A79" s="777">
        <v>854</v>
      </c>
      <c r="B79" s="389" t="s">
        <v>248</v>
      </c>
      <c r="C79" s="406">
        <v>14321</v>
      </c>
      <c r="D79" s="778">
        <f t="shared" si="56"/>
        <v>1320</v>
      </c>
      <c r="E79" s="790">
        <f t="shared" si="65"/>
        <v>9.2172334334194542E-2</v>
      </c>
      <c r="F79" s="354">
        <f t="shared" si="66"/>
        <v>1435</v>
      </c>
      <c r="G79" s="790">
        <f t="shared" si="67"/>
        <v>0.10020249982543118</v>
      </c>
      <c r="H79" s="354">
        <f t="shared" si="57"/>
        <v>1908</v>
      </c>
      <c r="I79" s="790">
        <f t="shared" si="58"/>
        <v>0.13323091962851757</v>
      </c>
      <c r="J79" s="354">
        <f t="shared" si="59"/>
        <v>2560</v>
      </c>
      <c r="K79" s="790">
        <f t="shared" si="60"/>
        <v>0.17875846658752881</v>
      </c>
      <c r="L79" s="354">
        <f t="shared" si="61"/>
        <v>4623</v>
      </c>
      <c r="M79" s="790">
        <f t="shared" si="62"/>
        <v>0.32281265274771315</v>
      </c>
      <c r="N79" s="354">
        <f t="shared" si="63"/>
        <v>1516</v>
      </c>
      <c r="O79" s="790">
        <f t="shared" si="64"/>
        <v>0.10585852943230221</v>
      </c>
      <c r="P79" s="779">
        <f t="shared" si="68"/>
        <v>13362</v>
      </c>
      <c r="R79" s="66">
        <v>490</v>
      </c>
      <c r="S79" s="66">
        <v>5576</v>
      </c>
      <c r="T79" s="66">
        <v>5930</v>
      </c>
      <c r="U79" s="66">
        <v>7348</v>
      </c>
      <c r="V79" s="66">
        <v>9193</v>
      </c>
      <c r="W79" s="66">
        <v>15164</v>
      </c>
      <c r="X79" s="66">
        <v>4996</v>
      </c>
    </row>
    <row r="80" spans="1:24" ht="15">
      <c r="A80" s="777">
        <v>887</v>
      </c>
      <c r="B80" s="389" t="s">
        <v>261</v>
      </c>
      <c r="C80" s="406">
        <v>43340</v>
      </c>
      <c r="D80" s="778">
        <f t="shared" si="56"/>
        <v>1937</v>
      </c>
      <c r="E80" s="790">
        <f t="shared" si="65"/>
        <v>4.4693124134748498E-2</v>
      </c>
      <c r="F80" s="354">
        <f t="shared" si="66"/>
        <v>2371</v>
      </c>
      <c r="G80" s="790">
        <f t="shared" si="67"/>
        <v>5.4706968158744811E-2</v>
      </c>
      <c r="H80" s="354">
        <f t="shared" si="57"/>
        <v>3222</v>
      </c>
      <c r="I80" s="790">
        <f t="shared" si="58"/>
        <v>7.434240886017536E-2</v>
      </c>
      <c r="J80" s="354">
        <f t="shared" si="59"/>
        <v>4633</v>
      </c>
      <c r="K80" s="790">
        <f t="shared" si="60"/>
        <v>0.10689893862482695</v>
      </c>
      <c r="L80" s="354">
        <f t="shared" si="61"/>
        <v>9989</v>
      </c>
      <c r="M80" s="790">
        <f t="shared" si="62"/>
        <v>0.23047992616520535</v>
      </c>
      <c r="N80" s="354">
        <f t="shared" si="63"/>
        <v>4060</v>
      </c>
      <c r="O80" s="790">
        <f t="shared" si="64"/>
        <v>9.3677895708352554E-2</v>
      </c>
      <c r="P80" s="779">
        <f t="shared" si="68"/>
        <v>26212</v>
      </c>
      <c r="R80" s="66">
        <v>495</v>
      </c>
      <c r="S80" s="66">
        <v>3082</v>
      </c>
      <c r="T80" s="66">
        <v>3068</v>
      </c>
      <c r="U80" s="66">
        <v>3743</v>
      </c>
      <c r="V80" s="66">
        <v>4563</v>
      </c>
      <c r="W80" s="66">
        <v>7986</v>
      </c>
      <c r="X80" s="66">
        <v>2823</v>
      </c>
    </row>
    <row r="81" spans="1:24">
      <c r="A81" s="774">
        <v>7</v>
      </c>
      <c r="B81" s="210" t="s">
        <v>374</v>
      </c>
      <c r="C81" s="72">
        <v>706477</v>
      </c>
      <c r="D81" s="775">
        <f>SUM(D82:D104)</f>
        <v>19587</v>
      </c>
      <c r="E81" s="791">
        <f t="shared" si="65"/>
        <v>2.7724894087139424E-2</v>
      </c>
      <c r="F81" s="775">
        <f>SUM(F82:F104)</f>
        <v>19948</v>
      </c>
      <c r="G81" s="791">
        <f t="shared" si="67"/>
        <v>2.8235880290511935E-2</v>
      </c>
      <c r="H81" s="70">
        <f t="shared" ref="H81:N81" si="69">SUM(H82:H104)</f>
        <v>24758</v>
      </c>
      <c r="I81" s="791">
        <f>H81/C81</f>
        <v>3.5044311421320154E-2</v>
      </c>
      <c r="J81" s="70">
        <f t="shared" si="69"/>
        <v>41328</v>
      </c>
      <c r="K81" s="791">
        <f>(J81/P81)</f>
        <v>0.16628108617019993</v>
      </c>
      <c r="L81" s="70">
        <f t="shared" si="69"/>
        <v>95675</v>
      </c>
      <c r="M81" s="791">
        <f>(L81/P81)</f>
        <v>0.38494345042910078</v>
      </c>
      <c r="N81" s="70">
        <f t="shared" si="69"/>
        <v>47247</v>
      </c>
      <c r="O81" s="791">
        <f>(N81/P81)</f>
        <v>0.1900958787815388</v>
      </c>
      <c r="P81" s="776">
        <f>SUM(P82:P104)</f>
        <v>248543</v>
      </c>
      <c r="R81" s="66">
        <v>501</v>
      </c>
      <c r="S81" s="66">
        <v>111</v>
      </c>
      <c r="T81" s="66">
        <v>137</v>
      </c>
      <c r="U81" s="66">
        <v>184</v>
      </c>
      <c r="V81" s="66">
        <v>231</v>
      </c>
      <c r="W81" s="66">
        <v>679</v>
      </c>
      <c r="X81" s="66">
        <v>409</v>
      </c>
    </row>
    <row r="82" spans="1:24" ht="15">
      <c r="A82" s="777">
        <v>2</v>
      </c>
      <c r="B82" s="389" t="s">
        <v>8</v>
      </c>
      <c r="C82" s="406">
        <v>20602</v>
      </c>
      <c r="D82" s="778">
        <f t="shared" si="56"/>
        <v>782</v>
      </c>
      <c r="E82" s="790">
        <f t="shared" si="65"/>
        <v>3.7957479856324632E-2</v>
      </c>
      <c r="F82" s="354">
        <f t="shared" si="66"/>
        <v>906</v>
      </c>
      <c r="G82" s="790">
        <f t="shared" si="67"/>
        <v>4.3976312979322398E-2</v>
      </c>
      <c r="H82" s="354">
        <f t="shared" ref="H82:H104" si="70">VLOOKUP(A82,$R$6:$X$130,4,0)</f>
        <v>1223</v>
      </c>
      <c r="I82" s="790">
        <f t="shared" ref="I82:I104" si="71">H82/C82</f>
        <v>5.9363168624405396E-2</v>
      </c>
      <c r="J82" s="354">
        <f t="shared" ref="J82:J104" si="72">VLOOKUP(A82,$R$6:$X$130,5,0)</f>
        <v>1915</v>
      </c>
      <c r="K82" s="790">
        <f t="shared" ref="K82:K104" si="73">J82/C82</f>
        <v>9.2952140568876809E-2</v>
      </c>
      <c r="L82" s="354">
        <f t="shared" ref="L82:L104" si="74">VLOOKUP(A82,$R$6:$X$130,6,0)</f>
        <v>4577</v>
      </c>
      <c r="M82" s="790">
        <f t="shared" ref="M82:M104" si="75">L82/C82</f>
        <v>0.22216289680613532</v>
      </c>
      <c r="N82" s="354">
        <f t="shared" ref="N82:N104" si="76">VLOOKUP(A82,$R$6:$X$130,7,0)</f>
        <v>2668</v>
      </c>
      <c r="O82" s="790">
        <f t="shared" ref="O82:O104" si="77">N82/C82</f>
        <v>0.12950199009804872</v>
      </c>
      <c r="P82" s="779">
        <f t="shared" ref="P82:P104" si="78">(D82+F82+H82+J82+L82+N82)</f>
        <v>12071</v>
      </c>
      <c r="R82" s="66">
        <v>541</v>
      </c>
      <c r="S82" s="66">
        <v>953</v>
      </c>
      <c r="T82" s="66">
        <v>958</v>
      </c>
      <c r="U82" s="66">
        <v>1070</v>
      </c>
      <c r="V82" s="66">
        <v>1922</v>
      </c>
      <c r="W82" s="66">
        <v>4582</v>
      </c>
      <c r="X82" s="66">
        <v>2214</v>
      </c>
    </row>
    <row r="83" spans="1:24" ht="15">
      <c r="A83" s="777">
        <v>21</v>
      </c>
      <c r="B83" s="389" t="s">
        <v>12</v>
      </c>
      <c r="C83" s="406">
        <v>4771</v>
      </c>
      <c r="D83" s="778">
        <f t="shared" si="56"/>
        <v>183</v>
      </c>
      <c r="E83" s="790">
        <f t="shared" si="65"/>
        <v>3.8356738629218193E-2</v>
      </c>
      <c r="F83" s="354">
        <f t="shared" si="66"/>
        <v>275</v>
      </c>
      <c r="G83" s="790">
        <f t="shared" si="67"/>
        <v>5.763990777614756E-2</v>
      </c>
      <c r="H83" s="354">
        <f t="shared" si="70"/>
        <v>295</v>
      </c>
      <c r="I83" s="790">
        <f t="shared" si="71"/>
        <v>6.1831901068958292E-2</v>
      </c>
      <c r="J83" s="354">
        <f t="shared" si="72"/>
        <v>437</v>
      </c>
      <c r="K83" s="790">
        <f t="shared" si="73"/>
        <v>9.1595053447914479E-2</v>
      </c>
      <c r="L83" s="354">
        <f t="shared" si="74"/>
        <v>1134</v>
      </c>
      <c r="M83" s="790">
        <f t="shared" si="75"/>
        <v>0.23768601970236847</v>
      </c>
      <c r="N83" s="354">
        <f t="shared" si="76"/>
        <v>595</v>
      </c>
      <c r="O83" s="790">
        <f t="shared" si="77"/>
        <v>0.12471180046111927</v>
      </c>
      <c r="P83" s="779">
        <f t="shared" si="78"/>
        <v>2919</v>
      </c>
      <c r="R83" s="66">
        <v>543</v>
      </c>
      <c r="S83" s="66">
        <v>633</v>
      </c>
      <c r="T83" s="66">
        <v>688</v>
      </c>
      <c r="U83" s="66">
        <v>806</v>
      </c>
      <c r="V83" s="66">
        <v>1220</v>
      </c>
      <c r="W83" s="66">
        <v>2291</v>
      </c>
      <c r="X83" s="66">
        <v>1000</v>
      </c>
    </row>
    <row r="84" spans="1:24" ht="15">
      <c r="A84" s="777">
        <v>55</v>
      </c>
      <c r="B84" s="389" t="s">
        <v>967</v>
      </c>
      <c r="C84" s="406">
        <v>7662</v>
      </c>
      <c r="D84" s="778">
        <f t="shared" si="56"/>
        <v>557</v>
      </c>
      <c r="E84" s="790">
        <f t="shared" si="65"/>
        <v>7.2696423910206212E-2</v>
      </c>
      <c r="F84" s="354">
        <f t="shared" si="66"/>
        <v>621</v>
      </c>
      <c r="G84" s="790">
        <f t="shared" si="67"/>
        <v>8.1049334377447144E-2</v>
      </c>
      <c r="H84" s="354">
        <f t="shared" si="70"/>
        <v>766</v>
      </c>
      <c r="I84" s="790">
        <f t="shared" si="71"/>
        <v>9.9973897154789867E-2</v>
      </c>
      <c r="J84" s="354">
        <f t="shared" si="72"/>
        <v>1192</v>
      </c>
      <c r="K84" s="790">
        <f t="shared" si="73"/>
        <v>0.1555729574523623</v>
      </c>
      <c r="L84" s="354">
        <f t="shared" si="74"/>
        <v>2280</v>
      </c>
      <c r="M84" s="790">
        <f t="shared" si="75"/>
        <v>0.29757243539545808</v>
      </c>
      <c r="N84" s="354">
        <f t="shared" si="76"/>
        <v>1090</v>
      </c>
      <c r="O84" s="790">
        <f t="shared" si="77"/>
        <v>0.14226050639519708</v>
      </c>
      <c r="P84" s="779">
        <f t="shared" si="78"/>
        <v>6506</v>
      </c>
      <c r="R84" s="66">
        <v>576</v>
      </c>
      <c r="S84" s="66">
        <v>396</v>
      </c>
      <c r="T84" s="66">
        <v>462</v>
      </c>
      <c r="U84" s="66">
        <v>607</v>
      </c>
      <c r="V84" s="66">
        <v>946</v>
      </c>
      <c r="W84" s="66">
        <v>2150</v>
      </c>
      <c r="X84" s="66">
        <v>1161</v>
      </c>
    </row>
    <row r="85" spans="1:24" ht="15">
      <c r="A85" s="777">
        <v>148</v>
      </c>
      <c r="B85" s="389" t="s">
        <v>73</v>
      </c>
      <c r="C85" s="406">
        <v>63564</v>
      </c>
      <c r="D85" s="778">
        <f t="shared" si="56"/>
        <v>1421</v>
      </c>
      <c r="E85" s="790">
        <f t="shared" si="65"/>
        <v>2.2355421307658423E-2</v>
      </c>
      <c r="F85" s="354">
        <f t="shared" si="66"/>
        <v>1313</v>
      </c>
      <c r="G85" s="790">
        <f t="shared" si="67"/>
        <v>2.0656346359574602E-2</v>
      </c>
      <c r="H85" s="354">
        <f t="shared" si="70"/>
        <v>1559</v>
      </c>
      <c r="I85" s="790">
        <f t="shared" si="71"/>
        <v>2.4526461519098861E-2</v>
      </c>
      <c r="J85" s="354">
        <f t="shared" si="72"/>
        <v>2737</v>
      </c>
      <c r="K85" s="790">
        <f t="shared" si="73"/>
        <v>4.3058964193568687E-2</v>
      </c>
      <c r="L85" s="354">
        <f t="shared" si="74"/>
        <v>6149</v>
      </c>
      <c r="M85" s="790">
        <f t="shared" si="75"/>
        <v>9.6737146812661254E-2</v>
      </c>
      <c r="N85" s="354">
        <f t="shared" si="76"/>
        <v>2680</v>
      </c>
      <c r="O85" s="790">
        <f t="shared" si="77"/>
        <v>4.2162230193191118E-2</v>
      </c>
      <c r="P85" s="779">
        <f t="shared" si="78"/>
        <v>15859</v>
      </c>
      <c r="R85" s="66">
        <v>579</v>
      </c>
      <c r="S85" s="66">
        <v>2056</v>
      </c>
      <c r="T85" s="66">
        <v>2296</v>
      </c>
      <c r="U85" s="66">
        <v>2976</v>
      </c>
      <c r="V85" s="66">
        <v>3863</v>
      </c>
      <c r="W85" s="66">
        <v>9146</v>
      </c>
      <c r="X85" s="66">
        <v>4434</v>
      </c>
    </row>
    <row r="86" spans="1:24" ht="15">
      <c r="A86" s="777">
        <v>197</v>
      </c>
      <c r="B86" s="389" t="s">
        <v>84</v>
      </c>
      <c r="C86" s="406">
        <v>15063</v>
      </c>
      <c r="D86" s="778">
        <f t="shared" si="56"/>
        <v>829</v>
      </c>
      <c r="E86" s="790">
        <f t="shared" si="65"/>
        <v>5.5035517493195248E-2</v>
      </c>
      <c r="F86" s="354">
        <f t="shared" si="66"/>
        <v>934</v>
      </c>
      <c r="G86" s="790">
        <f t="shared" si="67"/>
        <v>6.2006240456748324E-2</v>
      </c>
      <c r="H86" s="354">
        <f t="shared" si="70"/>
        <v>1155</v>
      </c>
      <c r="I86" s="790">
        <f t="shared" si="71"/>
        <v>7.6677952599083846E-2</v>
      </c>
      <c r="J86" s="354">
        <f t="shared" si="72"/>
        <v>1881</v>
      </c>
      <c r="K86" s="790">
        <f t="shared" si="73"/>
        <v>0.12487552280422226</v>
      </c>
      <c r="L86" s="354">
        <f t="shared" si="74"/>
        <v>4086</v>
      </c>
      <c r="M86" s="790">
        <f t="shared" si="75"/>
        <v>0.27126070503883687</v>
      </c>
      <c r="N86" s="354">
        <f t="shared" si="76"/>
        <v>2305</v>
      </c>
      <c r="O86" s="790">
        <f t="shared" si="77"/>
        <v>0.15302396600942708</v>
      </c>
      <c r="P86" s="779">
        <f t="shared" si="78"/>
        <v>11190</v>
      </c>
      <c r="R86" s="66">
        <v>585</v>
      </c>
      <c r="S86" s="66">
        <v>488</v>
      </c>
      <c r="T86" s="66">
        <v>593</v>
      </c>
      <c r="U86" s="66">
        <v>840</v>
      </c>
      <c r="V86" s="66">
        <v>1024</v>
      </c>
      <c r="W86" s="66">
        <v>2659</v>
      </c>
      <c r="X86" s="66">
        <v>1434</v>
      </c>
    </row>
    <row r="87" spans="1:24" ht="15">
      <c r="A87" s="777">
        <v>206</v>
      </c>
      <c r="B87" s="389" t="s">
        <v>86</v>
      </c>
      <c r="C87" s="406">
        <v>4832</v>
      </c>
      <c r="D87" s="778">
        <f t="shared" si="56"/>
        <v>167</v>
      </c>
      <c r="E87" s="790">
        <f t="shared" si="65"/>
        <v>3.4561258278145698E-2</v>
      </c>
      <c r="F87" s="354">
        <f t="shared" si="66"/>
        <v>207</v>
      </c>
      <c r="G87" s="790">
        <f t="shared" si="67"/>
        <v>4.2839403973509931E-2</v>
      </c>
      <c r="H87" s="354">
        <f t="shared" si="70"/>
        <v>247</v>
      </c>
      <c r="I87" s="790">
        <f t="shared" si="71"/>
        <v>5.111754966887417E-2</v>
      </c>
      <c r="J87" s="354">
        <f t="shared" si="72"/>
        <v>398</v>
      </c>
      <c r="K87" s="790">
        <f t="shared" si="73"/>
        <v>8.2367549668874177E-2</v>
      </c>
      <c r="L87" s="354">
        <f t="shared" si="74"/>
        <v>1088</v>
      </c>
      <c r="M87" s="790">
        <f t="shared" si="75"/>
        <v>0.2251655629139073</v>
      </c>
      <c r="N87" s="354">
        <f t="shared" si="76"/>
        <v>615</v>
      </c>
      <c r="O87" s="790">
        <f t="shared" si="77"/>
        <v>0.12727649006622516</v>
      </c>
      <c r="P87" s="779">
        <f t="shared" si="78"/>
        <v>2722</v>
      </c>
      <c r="R87" s="66">
        <v>591</v>
      </c>
      <c r="S87" s="66">
        <v>880</v>
      </c>
      <c r="T87" s="66">
        <v>975</v>
      </c>
      <c r="U87" s="66">
        <v>1182</v>
      </c>
      <c r="V87" s="66">
        <v>1811</v>
      </c>
      <c r="W87" s="66">
        <v>3429</v>
      </c>
      <c r="X87" s="66">
        <v>1388</v>
      </c>
    </row>
    <row r="88" spans="1:24" ht="15">
      <c r="A88" s="777">
        <v>313</v>
      </c>
      <c r="B88" s="389" t="s">
        <v>968</v>
      </c>
      <c r="C88" s="406">
        <v>9915</v>
      </c>
      <c r="D88" s="778">
        <f t="shared" si="56"/>
        <v>561</v>
      </c>
      <c r="E88" s="790">
        <f t="shared" si="65"/>
        <v>5.658093797276853E-2</v>
      </c>
      <c r="F88" s="354">
        <f t="shared" si="66"/>
        <v>619</v>
      </c>
      <c r="G88" s="790">
        <f t="shared" si="67"/>
        <v>6.243066061522945E-2</v>
      </c>
      <c r="H88" s="354">
        <f t="shared" si="70"/>
        <v>715</v>
      </c>
      <c r="I88" s="790">
        <f t="shared" si="71"/>
        <v>7.2112960161371656E-2</v>
      </c>
      <c r="J88" s="354">
        <f t="shared" si="72"/>
        <v>1031</v>
      </c>
      <c r="K88" s="790">
        <f t="shared" si="73"/>
        <v>0.10398386283408977</v>
      </c>
      <c r="L88" s="354">
        <f t="shared" si="74"/>
        <v>2502</v>
      </c>
      <c r="M88" s="790">
        <f t="shared" si="75"/>
        <v>0.25234493192133134</v>
      </c>
      <c r="N88" s="354">
        <f t="shared" si="76"/>
        <v>1349</v>
      </c>
      <c r="O88" s="790">
        <f t="shared" si="77"/>
        <v>0.13605648008068583</v>
      </c>
      <c r="P88" s="779">
        <f t="shared" si="78"/>
        <v>6777</v>
      </c>
      <c r="R88" s="66">
        <v>604</v>
      </c>
      <c r="S88" s="66">
        <v>2334</v>
      </c>
      <c r="T88" s="66">
        <v>2317</v>
      </c>
      <c r="U88" s="66">
        <v>2887</v>
      </c>
      <c r="V88" s="66">
        <v>3868</v>
      </c>
      <c r="W88" s="66">
        <v>7561</v>
      </c>
      <c r="X88" s="66">
        <v>2462</v>
      </c>
    </row>
    <row r="89" spans="1:24" ht="15">
      <c r="A89" s="777">
        <v>318</v>
      </c>
      <c r="B89" s="389" t="s">
        <v>120</v>
      </c>
      <c r="C89" s="406">
        <v>59073</v>
      </c>
      <c r="D89" s="778">
        <f t="shared" si="56"/>
        <v>834</v>
      </c>
      <c r="E89" s="790">
        <f t="shared" si="65"/>
        <v>1.4118125031740389E-2</v>
      </c>
      <c r="F89" s="354">
        <f t="shared" si="66"/>
        <v>797</v>
      </c>
      <c r="G89" s="790">
        <f t="shared" si="67"/>
        <v>1.349178135527229E-2</v>
      </c>
      <c r="H89" s="354">
        <f t="shared" si="70"/>
        <v>979</v>
      </c>
      <c r="I89" s="790">
        <f t="shared" si="71"/>
        <v>1.6572715115196451E-2</v>
      </c>
      <c r="J89" s="354">
        <f t="shared" si="72"/>
        <v>1891</v>
      </c>
      <c r="K89" s="790">
        <f t="shared" si="73"/>
        <v>3.2011240329761478E-2</v>
      </c>
      <c r="L89" s="354">
        <f t="shared" si="74"/>
        <v>4884</v>
      </c>
      <c r="M89" s="790">
        <f t="shared" si="75"/>
        <v>8.2677365293789037E-2</v>
      </c>
      <c r="N89" s="354">
        <f t="shared" si="76"/>
        <v>2634</v>
      </c>
      <c r="O89" s="790">
        <f t="shared" si="77"/>
        <v>4.4588898481539789E-2</v>
      </c>
      <c r="P89" s="779">
        <f t="shared" si="78"/>
        <v>12019</v>
      </c>
      <c r="R89" s="66">
        <v>607</v>
      </c>
      <c r="S89" s="66">
        <v>208</v>
      </c>
      <c r="T89" s="66">
        <v>245</v>
      </c>
      <c r="U89" s="66">
        <v>302</v>
      </c>
      <c r="V89" s="66">
        <v>546</v>
      </c>
      <c r="W89" s="66">
        <v>1421</v>
      </c>
      <c r="X89" s="66">
        <v>828</v>
      </c>
    </row>
    <row r="90" spans="1:24" ht="15">
      <c r="A90" s="777">
        <v>321</v>
      </c>
      <c r="B90" s="389" t="s">
        <v>122</v>
      </c>
      <c r="C90" s="406">
        <v>8844</v>
      </c>
      <c r="D90" s="778">
        <f t="shared" si="56"/>
        <v>266</v>
      </c>
      <c r="E90" s="790">
        <f t="shared" si="65"/>
        <v>3.0076888285843508E-2</v>
      </c>
      <c r="F90" s="354">
        <f t="shared" si="66"/>
        <v>242</v>
      </c>
      <c r="G90" s="790">
        <f t="shared" si="67"/>
        <v>2.736318407960199E-2</v>
      </c>
      <c r="H90" s="354">
        <f t="shared" si="70"/>
        <v>277</v>
      </c>
      <c r="I90" s="790">
        <f t="shared" si="71"/>
        <v>3.1320669380370876E-2</v>
      </c>
      <c r="J90" s="354">
        <f t="shared" si="72"/>
        <v>566</v>
      </c>
      <c r="K90" s="790">
        <f t="shared" si="73"/>
        <v>6.3998190863862506E-2</v>
      </c>
      <c r="L90" s="354">
        <f t="shared" si="74"/>
        <v>1250</v>
      </c>
      <c r="M90" s="790">
        <f t="shared" si="75"/>
        <v>0.14133876074174581</v>
      </c>
      <c r="N90" s="354">
        <f t="shared" si="76"/>
        <v>583</v>
      </c>
      <c r="O90" s="790">
        <f t="shared" si="77"/>
        <v>6.5920398009950254E-2</v>
      </c>
      <c r="P90" s="779">
        <f t="shared" si="78"/>
        <v>3184</v>
      </c>
      <c r="R90" s="66">
        <v>615</v>
      </c>
      <c r="S90" s="66">
        <v>2047</v>
      </c>
      <c r="T90" s="66">
        <v>1732</v>
      </c>
      <c r="U90" s="66">
        <v>2134</v>
      </c>
      <c r="V90" s="66">
        <v>4595</v>
      </c>
      <c r="W90" s="66">
        <v>11072</v>
      </c>
      <c r="X90" s="66">
        <v>5285</v>
      </c>
    </row>
    <row r="91" spans="1:24" ht="15">
      <c r="A91" s="777">
        <v>376</v>
      </c>
      <c r="B91" s="389" t="s">
        <v>969</v>
      </c>
      <c r="C91" s="406">
        <v>69399</v>
      </c>
      <c r="D91" s="778">
        <f t="shared" si="56"/>
        <v>841</v>
      </c>
      <c r="E91" s="790">
        <f t="shared" si="65"/>
        <v>1.2118330235305985E-2</v>
      </c>
      <c r="F91" s="354">
        <f t="shared" si="66"/>
        <v>979</v>
      </c>
      <c r="G91" s="790">
        <f t="shared" si="67"/>
        <v>1.4106831510540497E-2</v>
      </c>
      <c r="H91" s="354">
        <f t="shared" si="70"/>
        <v>1151</v>
      </c>
      <c r="I91" s="790">
        <f t="shared" si="71"/>
        <v>1.6585253389818297E-2</v>
      </c>
      <c r="J91" s="354">
        <f t="shared" si="72"/>
        <v>2212</v>
      </c>
      <c r="K91" s="790">
        <f t="shared" si="73"/>
        <v>3.1873658121874954E-2</v>
      </c>
      <c r="L91" s="354">
        <f t="shared" si="74"/>
        <v>4930</v>
      </c>
      <c r="M91" s="790">
        <f t="shared" si="75"/>
        <v>7.1038487586276455E-2</v>
      </c>
      <c r="N91" s="354">
        <f t="shared" si="76"/>
        <v>2481</v>
      </c>
      <c r="O91" s="790">
        <f t="shared" si="77"/>
        <v>3.5749794665629185E-2</v>
      </c>
      <c r="P91" s="779">
        <f t="shared" si="78"/>
        <v>12594</v>
      </c>
      <c r="R91" s="66">
        <v>628</v>
      </c>
      <c r="S91" s="66">
        <v>696</v>
      </c>
      <c r="T91" s="66">
        <v>803</v>
      </c>
      <c r="U91" s="66">
        <v>823</v>
      </c>
      <c r="V91" s="66">
        <v>1233</v>
      </c>
      <c r="W91" s="66">
        <v>2522</v>
      </c>
      <c r="X91" s="66">
        <v>1020</v>
      </c>
    </row>
    <row r="92" spans="1:24" ht="15">
      <c r="A92" s="777">
        <v>400</v>
      </c>
      <c r="B92" s="389" t="s">
        <v>970</v>
      </c>
      <c r="C92" s="406">
        <v>22742</v>
      </c>
      <c r="D92" s="778">
        <f t="shared" si="56"/>
        <v>572</v>
      </c>
      <c r="E92" s="790">
        <f t="shared" si="65"/>
        <v>2.515170169730015E-2</v>
      </c>
      <c r="F92" s="354">
        <f t="shared" si="66"/>
        <v>641</v>
      </c>
      <c r="G92" s="790">
        <f t="shared" si="67"/>
        <v>2.818573564330314E-2</v>
      </c>
      <c r="H92" s="354">
        <f t="shared" si="70"/>
        <v>966</v>
      </c>
      <c r="I92" s="790">
        <f t="shared" si="71"/>
        <v>4.2476475244041863E-2</v>
      </c>
      <c r="J92" s="354">
        <f t="shared" si="72"/>
        <v>1495</v>
      </c>
      <c r="K92" s="790">
        <f t="shared" si="73"/>
        <v>6.5737402163398115E-2</v>
      </c>
      <c r="L92" s="354">
        <f t="shared" si="74"/>
        <v>3622</v>
      </c>
      <c r="M92" s="790">
        <f t="shared" si="75"/>
        <v>0.15926479641192506</v>
      </c>
      <c r="N92" s="354">
        <f t="shared" si="76"/>
        <v>1668</v>
      </c>
      <c r="O92" s="790">
        <f t="shared" si="77"/>
        <v>7.3344472781637499E-2</v>
      </c>
      <c r="P92" s="779">
        <f t="shared" si="78"/>
        <v>8964</v>
      </c>
      <c r="R92" s="66">
        <v>631</v>
      </c>
      <c r="S92" s="66">
        <v>544</v>
      </c>
      <c r="T92" s="66">
        <v>559</v>
      </c>
      <c r="U92" s="66">
        <v>620</v>
      </c>
      <c r="V92" s="66">
        <v>1543</v>
      </c>
      <c r="W92" s="66">
        <v>3503</v>
      </c>
      <c r="X92" s="66">
        <v>1718</v>
      </c>
    </row>
    <row r="93" spans="1:24" ht="15">
      <c r="A93" s="777">
        <v>440</v>
      </c>
      <c r="B93" s="389" t="s">
        <v>149</v>
      </c>
      <c r="C93" s="406">
        <v>68960</v>
      </c>
      <c r="D93" s="778">
        <f t="shared" si="56"/>
        <v>1829</v>
      </c>
      <c r="E93" s="790">
        <f t="shared" si="65"/>
        <v>2.6522621809744778E-2</v>
      </c>
      <c r="F93" s="354">
        <f t="shared" si="66"/>
        <v>1484</v>
      </c>
      <c r="G93" s="790">
        <f t="shared" si="67"/>
        <v>2.151972157772622E-2</v>
      </c>
      <c r="H93" s="354">
        <f t="shared" si="70"/>
        <v>1824</v>
      </c>
      <c r="I93" s="790">
        <f t="shared" si="71"/>
        <v>2.6450116009280742E-2</v>
      </c>
      <c r="J93" s="354">
        <f t="shared" si="72"/>
        <v>3149</v>
      </c>
      <c r="K93" s="790">
        <f t="shared" si="73"/>
        <v>4.5664153132250578E-2</v>
      </c>
      <c r="L93" s="354">
        <f t="shared" si="74"/>
        <v>7210</v>
      </c>
      <c r="M93" s="790">
        <f t="shared" si="75"/>
        <v>0.10455336426914154</v>
      </c>
      <c r="N93" s="354">
        <f t="shared" si="76"/>
        <v>3109</v>
      </c>
      <c r="O93" s="790">
        <f t="shared" si="77"/>
        <v>4.5084106728538284E-2</v>
      </c>
      <c r="P93" s="779">
        <f t="shared" si="78"/>
        <v>18605</v>
      </c>
      <c r="R93" s="66">
        <v>642</v>
      </c>
      <c r="S93" s="66">
        <v>960</v>
      </c>
      <c r="T93" s="66">
        <v>1118</v>
      </c>
      <c r="U93" s="66">
        <v>1415</v>
      </c>
      <c r="V93" s="66">
        <v>2188</v>
      </c>
      <c r="W93" s="66">
        <v>4838</v>
      </c>
      <c r="X93" s="66">
        <v>2335</v>
      </c>
    </row>
    <row r="94" spans="1:24" ht="15">
      <c r="A94" s="777">
        <v>483</v>
      </c>
      <c r="B94" s="389" t="s">
        <v>157</v>
      </c>
      <c r="C94" s="406">
        <v>10101</v>
      </c>
      <c r="D94" s="778">
        <f t="shared" si="56"/>
        <v>642</v>
      </c>
      <c r="E94" s="790">
        <f t="shared" si="65"/>
        <v>6.3558063558063552E-2</v>
      </c>
      <c r="F94" s="354">
        <f t="shared" si="66"/>
        <v>685</v>
      </c>
      <c r="G94" s="790">
        <f t="shared" si="67"/>
        <v>6.7815067815067812E-2</v>
      </c>
      <c r="H94" s="354">
        <f t="shared" si="70"/>
        <v>936</v>
      </c>
      <c r="I94" s="790">
        <f t="shared" si="71"/>
        <v>9.2664092664092659E-2</v>
      </c>
      <c r="J94" s="354">
        <f t="shared" si="72"/>
        <v>1335</v>
      </c>
      <c r="K94" s="790">
        <f t="shared" si="73"/>
        <v>0.13216513216513218</v>
      </c>
      <c r="L94" s="354">
        <f t="shared" si="74"/>
        <v>2852</v>
      </c>
      <c r="M94" s="790">
        <f t="shared" si="75"/>
        <v>0.28234828234828235</v>
      </c>
      <c r="N94" s="354">
        <f t="shared" si="76"/>
        <v>1679</v>
      </c>
      <c r="O94" s="790">
        <f t="shared" si="77"/>
        <v>0.16622116622116623</v>
      </c>
      <c r="P94" s="779">
        <f t="shared" si="78"/>
        <v>8129</v>
      </c>
      <c r="R94" s="66">
        <v>647</v>
      </c>
      <c r="S94" s="66">
        <v>370</v>
      </c>
      <c r="T94" s="66">
        <v>460</v>
      </c>
      <c r="U94" s="66">
        <v>519</v>
      </c>
      <c r="V94" s="66">
        <v>697</v>
      </c>
      <c r="W94" s="66">
        <v>1565</v>
      </c>
      <c r="X94" s="66">
        <v>715</v>
      </c>
    </row>
    <row r="95" spans="1:24" ht="15">
      <c r="A95" s="777">
        <v>541</v>
      </c>
      <c r="B95" s="389" t="s">
        <v>971</v>
      </c>
      <c r="C95" s="406">
        <v>22107</v>
      </c>
      <c r="D95" s="778">
        <f t="shared" si="56"/>
        <v>953</v>
      </c>
      <c r="E95" s="790">
        <f t="shared" si="65"/>
        <v>4.3108517664088297E-2</v>
      </c>
      <c r="F95" s="354">
        <f t="shared" si="66"/>
        <v>958</v>
      </c>
      <c r="G95" s="790">
        <f t="shared" si="67"/>
        <v>4.3334690369566199E-2</v>
      </c>
      <c r="H95" s="354">
        <f t="shared" si="70"/>
        <v>1070</v>
      </c>
      <c r="I95" s="790">
        <f t="shared" si="71"/>
        <v>4.840095897227123E-2</v>
      </c>
      <c r="J95" s="354">
        <f t="shared" si="72"/>
        <v>1922</v>
      </c>
      <c r="K95" s="790">
        <f t="shared" si="73"/>
        <v>8.6940787985705884E-2</v>
      </c>
      <c r="L95" s="354">
        <f t="shared" si="74"/>
        <v>4582</v>
      </c>
      <c r="M95" s="790">
        <f t="shared" si="75"/>
        <v>0.20726466729995024</v>
      </c>
      <c r="N95" s="354">
        <f t="shared" si="76"/>
        <v>2214</v>
      </c>
      <c r="O95" s="790">
        <f t="shared" si="77"/>
        <v>0.10014927398561542</v>
      </c>
      <c r="P95" s="779">
        <f t="shared" si="78"/>
        <v>11699</v>
      </c>
      <c r="R95" s="66">
        <v>649</v>
      </c>
      <c r="S95" s="66">
        <v>759</v>
      </c>
      <c r="T95" s="66">
        <v>902</v>
      </c>
      <c r="U95" s="66">
        <v>1109</v>
      </c>
      <c r="V95" s="66">
        <v>1773</v>
      </c>
      <c r="W95" s="66">
        <v>3793</v>
      </c>
      <c r="X95" s="66">
        <v>2083</v>
      </c>
    </row>
    <row r="96" spans="1:24" ht="15">
      <c r="A96" s="777">
        <v>607</v>
      </c>
      <c r="B96" s="389" t="s">
        <v>972</v>
      </c>
      <c r="C96" s="406">
        <v>25146</v>
      </c>
      <c r="D96" s="778">
        <f t="shared" si="56"/>
        <v>208</v>
      </c>
      <c r="E96" s="790">
        <f t="shared" si="65"/>
        <v>8.2716933110633904E-3</v>
      </c>
      <c r="F96" s="354">
        <f t="shared" si="66"/>
        <v>245</v>
      </c>
      <c r="G96" s="790">
        <f t="shared" si="67"/>
        <v>9.7431002942813972E-3</v>
      </c>
      <c r="H96" s="354">
        <f t="shared" si="70"/>
        <v>302</v>
      </c>
      <c r="I96" s="790">
        <f t="shared" si="71"/>
        <v>1.2009862403563191E-2</v>
      </c>
      <c r="J96" s="354">
        <f t="shared" si="72"/>
        <v>546</v>
      </c>
      <c r="K96" s="790">
        <f t="shared" si="73"/>
        <v>2.1713194941541399E-2</v>
      </c>
      <c r="L96" s="354">
        <f t="shared" si="74"/>
        <v>1421</v>
      </c>
      <c r="M96" s="790">
        <f t="shared" si="75"/>
        <v>5.6509981706832101E-2</v>
      </c>
      <c r="N96" s="354">
        <f t="shared" si="76"/>
        <v>828</v>
      </c>
      <c r="O96" s="790">
        <f t="shared" si="77"/>
        <v>3.2927702219040803E-2</v>
      </c>
      <c r="P96" s="779">
        <f t="shared" si="78"/>
        <v>3550</v>
      </c>
      <c r="R96" s="66">
        <v>652</v>
      </c>
      <c r="S96" s="66">
        <v>371</v>
      </c>
      <c r="T96" s="66">
        <v>513</v>
      </c>
      <c r="U96" s="66">
        <v>596</v>
      </c>
      <c r="V96" s="66">
        <v>797</v>
      </c>
      <c r="W96" s="66">
        <v>1739</v>
      </c>
      <c r="X96" s="66">
        <v>958</v>
      </c>
    </row>
    <row r="97" spans="1:24" ht="15">
      <c r="A97" s="777">
        <v>615</v>
      </c>
      <c r="B97" s="389" t="s">
        <v>973</v>
      </c>
      <c r="C97" s="406">
        <v>145242</v>
      </c>
      <c r="D97" s="778">
        <f t="shared" si="56"/>
        <v>2047</v>
      </c>
      <c r="E97" s="790">
        <f t="shared" si="65"/>
        <v>1.4093719447542721E-2</v>
      </c>
      <c r="F97" s="354">
        <f t="shared" si="66"/>
        <v>1732</v>
      </c>
      <c r="G97" s="790">
        <f t="shared" si="67"/>
        <v>1.1924925297090373E-2</v>
      </c>
      <c r="H97" s="354">
        <f t="shared" si="70"/>
        <v>2134</v>
      </c>
      <c r="I97" s="790">
        <f t="shared" si="71"/>
        <v>1.4692719736715276E-2</v>
      </c>
      <c r="J97" s="354">
        <f t="shared" si="72"/>
        <v>4595</v>
      </c>
      <c r="K97" s="790">
        <f t="shared" si="73"/>
        <v>3.1636854353423942E-2</v>
      </c>
      <c r="L97" s="354">
        <f t="shared" si="74"/>
        <v>11072</v>
      </c>
      <c r="M97" s="790">
        <f t="shared" si="75"/>
        <v>7.6231393123201277E-2</v>
      </c>
      <c r="N97" s="354">
        <f t="shared" si="76"/>
        <v>5285</v>
      </c>
      <c r="O97" s="790">
        <f t="shared" si="77"/>
        <v>3.6387546302033849E-2</v>
      </c>
      <c r="P97" s="779">
        <f t="shared" si="78"/>
        <v>26865</v>
      </c>
      <c r="R97" s="66">
        <v>656</v>
      </c>
      <c r="S97" s="66">
        <v>545</v>
      </c>
      <c r="T97" s="66">
        <v>535</v>
      </c>
      <c r="U97" s="66">
        <v>665</v>
      </c>
      <c r="V97" s="66">
        <v>1147</v>
      </c>
      <c r="W97" s="66">
        <v>2602</v>
      </c>
      <c r="X97" s="66">
        <v>1294</v>
      </c>
    </row>
    <row r="98" spans="1:24" ht="15">
      <c r="A98" s="777">
        <v>649</v>
      </c>
      <c r="B98" s="389" t="s">
        <v>974</v>
      </c>
      <c r="C98" s="406">
        <v>16056</v>
      </c>
      <c r="D98" s="778">
        <f t="shared" si="56"/>
        <v>759</v>
      </c>
      <c r="E98" s="790">
        <f t="shared" si="65"/>
        <v>4.7272047832585949E-2</v>
      </c>
      <c r="F98" s="354">
        <f t="shared" si="66"/>
        <v>902</v>
      </c>
      <c r="G98" s="790">
        <f t="shared" si="67"/>
        <v>5.6178375685102144E-2</v>
      </c>
      <c r="H98" s="354">
        <f t="shared" si="70"/>
        <v>1109</v>
      </c>
      <c r="I98" s="790">
        <f t="shared" si="71"/>
        <v>6.907075236671649E-2</v>
      </c>
      <c r="J98" s="354">
        <f t="shared" si="72"/>
        <v>1773</v>
      </c>
      <c r="K98" s="790">
        <f t="shared" si="73"/>
        <v>0.11042600896860987</v>
      </c>
      <c r="L98" s="354">
        <f t="shared" si="74"/>
        <v>3793</v>
      </c>
      <c r="M98" s="790">
        <f t="shared" si="75"/>
        <v>0.23623567513702043</v>
      </c>
      <c r="N98" s="354">
        <f t="shared" si="76"/>
        <v>2083</v>
      </c>
      <c r="O98" s="790">
        <f t="shared" si="77"/>
        <v>0.12973343298455406</v>
      </c>
      <c r="P98" s="779">
        <f t="shared" si="78"/>
        <v>10419</v>
      </c>
      <c r="R98" s="66">
        <v>658</v>
      </c>
      <c r="S98" s="66">
        <v>139</v>
      </c>
      <c r="T98" s="66">
        <v>184</v>
      </c>
      <c r="U98" s="66">
        <v>258</v>
      </c>
      <c r="V98" s="66">
        <v>348</v>
      </c>
      <c r="W98" s="66">
        <v>662</v>
      </c>
      <c r="X98" s="66">
        <v>244</v>
      </c>
    </row>
    <row r="99" spans="1:24" ht="15">
      <c r="A99" s="777">
        <v>652</v>
      </c>
      <c r="B99" s="389" t="s">
        <v>193</v>
      </c>
      <c r="C99" s="406">
        <v>5981</v>
      </c>
      <c r="D99" s="778">
        <f t="shared" si="56"/>
        <v>371</v>
      </c>
      <c r="E99" s="790">
        <f t="shared" si="65"/>
        <v>6.2029760909546899E-2</v>
      </c>
      <c r="F99" s="354">
        <f t="shared" si="66"/>
        <v>513</v>
      </c>
      <c r="G99" s="790">
        <f t="shared" si="67"/>
        <v>8.5771610098645715E-2</v>
      </c>
      <c r="H99" s="354">
        <f t="shared" si="70"/>
        <v>596</v>
      </c>
      <c r="I99" s="790">
        <f t="shared" si="71"/>
        <v>9.964888814579502E-2</v>
      </c>
      <c r="J99" s="354">
        <f t="shared" si="72"/>
        <v>797</v>
      </c>
      <c r="K99" s="790">
        <f t="shared" si="73"/>
        <v>0.13325530847684333</v>
      </c>
      <c r="L99" s="354">
        <f t="shared" si="74"/>
        <v>1739</v>
      </c>
      <c r="M99" s="790">
        <f t="shared" si="75"/>
        <v>0.29075405450593544</v>
      </c>
      <c r="N99" s="354">
        <f t="shared" si="76"/>
        <v>958</v>
      </c>
      <c r="O99" s="790">
        <f t="shared" si="77"/>
        <v>0.16017388396589199</v>
      </c>
      <c r="P99" s="779">
        <f t="shared" si="78"/>
        <v>4974</v>
      </c>
      <c r="R99" s="66">
        <v>659</v>
      </c>
      <c r="S99" s="66">
        <v>2088</v>
      </c>
      <c r="T99" s="66">
        <v>2684</v>
      </c>
      <c r="U99" s="66">
        <v>3111</v>
      </c>
      <c r="V99" s="66">
        <v>3843</v>
      </c>
      <c r="W99" s="66">
        <v>6621</v>
      </c>
      <c r="X99" s="66">
        <v>2272</v>
      </c>
    </row>
    <row r="100" spans="1:24" ht="15">
      <c r="A100" s="777">
        <v>660</v>
      </c>
      <c r="B100" s="389" t="s">
        <v>975</v>
      </c>
      <c r="C100" s="406">
        <v>13327</v>
      </c>
      <c r="D100" s="778">
        <f t="shared" si="56"/>
        <v>918</v>
      </c>
      <c r="E100" s="790">
        <f t="shared" si="65"/>
        <v>6.8882719291663536E-2</v>
      </c>
      <c r="F100" s="354">
        <f t="shared" si="66"/>
        <v>1013</v>
      </c>
      <c r="G100" s="790">
        <f t="shared" si="67"/>
        <v>7.6011105275005625E-2</v>
      </c>
      <c r="H100" s="354">
        <f t="shared" si="70"/>
        <v>1165</v>
      </c>
      <c r="I100" s="790">
        <f t="shared" si="71"/>
        <v>8.7416522848352968E-2</v>
      </c>
      <c r="J100" s="354">
        <f t="shared" si="72"/>
        <v>1702</v>
      </c>
      <c r="K100" s="790">
        <f t="shared" si="73"/>
        <v>0.12771066256471825</v>
      </c>
      <c r="L100" s="354">
        <f t="shared" si="74"/>
        <v>3841</v>
      </c>
      <c r="M100" s="790">
        <f t="shared" si="75"/>
        <v>0.2882119006528101</v>
      </c>
      <c r="N100" s="354">
        <f t="shared" si="76"/>
        <v>1608</v>
      </c>
      <c r="O100" s="790">
        <f t="shared" si="77"/>
        <v>0.12065731222330607</v>
      </c>
      <c r="P100" s="779">
        <f t="shared" si="78"/>
        <v>10247</v>
      </c>
      <c r="R100" s="66">
        <v>660</v>
      </c>
      <c r="S100" s="66">
        <v>918</v>
      </c>
      <c r="T100" s="66">
        <v>1013</v>
      </c>
      <c r="U100" s="66">
        <v>1165</v>
      </c>
      <c r="V100" s="66">
        <v>1702</v>
      </c>
      <c r="W100" s="66">
        <v>3841</v>
      </c>
      <c r="X100" s="66">
        <v>1608</v>
      </c>
    </row>
    <row r="101" spans="1:24" ht="15">
      <c r="A101" s="777">
        <v>667</v>
      </c>
      <c r="B101" s="389" t="s">
        <v>209</v>
      </c>
      <c r="C101" s="406">
        <v>15906</v>
      </c>
      <c r="D101" s="778">
        <f t="shared" si="56"/>
        <v>725</v>
      </c>
      <c r="E101" s="790">
        <f t="shared" si="65"/>
        <v>4.5580284169495791E-2</v>
      </c>
      <c r="F101" s="354">
        <f t="shared" si="66"/>
        <v>740</v>
      </c>
      <c r="G101" s="790">
        <f t="shared" si="67"/>
        <v>4.6523324531623285E-2</v>
      </c>
      <c r="H101" s="354">
        <f t="shared" si="70"/>
        <v>916</v>
      </c>
      <c r="I101" s="790">
        <f t="shared" si="71"/>
        <v>5.7588331447252609E-2</v>
      </c>
      <c r="J101" s="354">
        <f t="shared" si="72"/>
        <v>1673</v>
      </c>
      <c r="K101" s="790">
        <f t="shared" si="73"/>
        <v>0.10518043505595373</v>
      </c>
      <c r="L101" s="354">
        <f t="shared" si="74"/>
        <v>3620</v>
      </c>
      <c r="M101" s="790">
        <f t="shared" si="75"/>
        <v>0.22758707406010312</v>
      </c>
      <c r="N101" s="354">
        <f t="shared" si="76"/>
        <v>1967</v>
      </c>
      <c r="O101" s="790">
        <f t="shared" si="77"/>
        <v>0.12366402615365271</v>
      </c>
      <c r="P101" s="779">
        <f t="shared" si="78"/>
        <v>9641</v>
      </c>
      <c r="R101" s="66">
        <v>664</v>
      </c>
      <c r="S101" s="66">
        <v>700</v>
      </c>
      <c r="T101" s="66">
        <v>749</v>
      </c>
      <c r="U101" s="66">
        <v>1106</v>
      </c>
      <c r="V101" s="66">
        <v>1604</v>
      </c>
      <c r="W101" s="66">
        <v>3525</v>
      </c>
      <c r="X101" s="66">
        <v>1439</v>
      </c>
    </row>
    <row r="102" spans="1:24" ht="15">
      <c r="A102" s="777">
        <v>674</v>
      </c>
      <c r="B102" s="389" t="s">
        <v>213</v>
      </c>
      <c r="C102" s="406">
        <v>22818</v>
      </c>
      <c r="D102" s="778">
        <f t="shared" si="56"/>
        <v>715</v>
      </c>
      <c r="E102" s="790">
        <f t="shared" si="65"/>
        <v>3.133491103514769E-2</v>
      </c>
      <c r="F102" s="354">
        <f t="shared" si="66"/>
        <v>837</v>
      </c>
      <c r="G102" s="790">
        <f t="shared" si="67"/>
        <v>3.6681567183802263E-2</v>
      </c>
      <c r="H102" s="354">
        <f t="shared" si="70"/>
        <v>1115</v>
      </c>
      <c r="I102" s="790">
        <f t="shared" si="71"/>
        <v>4.8864931194670877E-2</v>
      </c>
      <c r="J102" s="354">
        <f t="shared" si="72"/>
        <v>1809</v>
      </c>
      <c r="K102" s="790">
        <f t="shared" si="73"/>
        <v>7.9279516171443604E-2</v>
      </c>
      <c r="L102" s="354">
        <f t="shared" si="74"/>
        <v>4815</v>
      </c>
      <c r="M102" s="790">
        <f t="shared" si="75"/>
        <v>0.21101761767026031</v>
      </c>
      <c r="N102" s="354">
        <f t="shared" si="76"/>
        <v>2222</v>
      </c>
      <c r="O102" s="790">
        <f t="shared" si="77"/>
        <v>9.737926198615128E-2</v>
      </c>
      <c r="P102" s="779">
        <f t="shared" si="78"/>
        <v>11513</v>
      </c>
      <c r="R102" s="66">
        <v>665</v>
      </c>
      <c r="S102" s="66">
        <v>2937</v>
      </c>
      <c r="T102" s="66">
        <v>3483</v>
      </c>
      <c r="U102" s="66">
        <v>4649</v>
      </c>
      <c r="V102" s="66">
        <v>5333</v>
      </c>
      <c r="W102" s="66">
        <v>10403</v>
      </c>
      <c r="X102" s="66">
        <v>3809</v>
      </c>
    </row>
    <row r="103" spans="1:24" ht="15">
      <c r="A103" s="777">
        <v>697</v>
      </c>
      <c r="B103" s="389" t="s">
        <v>223</v>
      </c>
      <c r="C103" s="406">
        <v>37173</v>
      </c>
      <c r="D103" s="778">
        <f t="shared" si="56"/>
        <v>1515</v>
      </c>
      <c r="E103" s="790">
        <f t="shared" si="65"/>
        <v>4.0755386974416913E-2</v>
      </c>
      <c r="F103" s="354">
        <f t="shared" si="66"/>
        <v>1437</v>
      </c>
      <c r="G103" s="790">
        <f t="shared" si="67"/>
        <v>3.8657089823258814E-2</v>
      </c>
      <c r="H103" s="354">
        <f t="shared" si="70"/>
        <v>1751</v>
      </c>
      <c r="I103" s="790">
        <f t="shared" si="71"/>
        <v>4.710408091894655E-2</v>
      </c>
      <c r="J103" s="354">
        <f t="shared" si="72"/>
        <v>2368</v>
      </c>
      <c r="K103" s="790">
        <f t="shared" si="73"/>
        <v>6.3702149409517655E-2</v>
      </c>
      <c r="L103" s="354">
        <f t="shared" si="74"/>
        <v>5634</v>
      </c>
      <c r="M103" s="790">
        <f t="shared" si="75"/>
        <v>0.15156161730288112</v>
      </c>
      <c r="N103" s="354">
        <f t="shared" si="76"/>
        <v>2337</v>
      </c>
      <c r="O103" s="790">
        <f t="shared" si="77"/>
        <v>6.2868210798159949E-2</v>
      </c>
      <c r="P103" s="779">
        <f t="shared" si="78"/>
        <v>15042</v>
      </c>
      <c r="R103" s="66">
        <v>667</v>
      </c>
      <c r="S103" s="66">
        <v>725</v>
      </c>
      <c r="T103" s="66">
        <v>740</v>
      </c>
      <c r="U103" s="66">
        <v>916</v>
      </c>
      <c r="V103" s="66">
        <v>1673</v>
      </c>
      <c r="W103" s="66">
        <v>3620</v>
      </c>
      <c r="X103" s="66">
        <v>1967</v>
      </c>
    </row>
    <row r="104" spans="1:24" ht="15">
      <c r="A104" s="777">
        <v>756</v>
      </c>
      <c r="B104" s="389" t="s">
        <v>228</v>
      </c>
      <c r="C104" s="406">
        <v>37193</v>
      </c>
      <c r="D104" s="778">
        <f t="shared" si="56"/>
        <v>1892</v>
      </c>
      <c r="E104" s="790">
        <f t="shared" si="65"/>
        <v>5.0869787325572013E-2</v>
      </c>
      <c r="F104" s="354">
        <f t="shared" si="66"/>
        <v>1868</v>
      </c>
      <c r="G104" s="790">
        <f t="shared" si="67"/>
        <v>5.0224504611082729E-2</v>
      </c>
      <c r="H104" s="354">
        <f t="shared" si="70"/>
        <v>2507</v>
      </c>
      <c r="I104" s="790">
        <f t="shared" si="71"/>
        <v>6.7405156884359954E-2</v>
      </c>
      <c r="J104" s="354">
        <f t="shared" si="72"/>
        <v>3904</v>
      </c>
      <c r="K104" s="790">
        <f t="shared" si="73"/>
        <v>0.10496598822359046</v>
      </c>
      <c r="L104" s="354">
        <f t="shared" si="74"/>
        <v>8594</v>
      </c>
      <c r="M104" s="790">
        <f t="shared" si="75"/>
        <v>0.23106498534670503</v>
      </c>
      <c r="N104" s="354">
        <f t="shared" si="76"/>
        <v>4289</v>
      </c>
      <c r="O104" s="790">
        <f t="shared" si="77"/>
        <v>0.11531739843518941</v>
      </c>
      <c r="P104" s="779">
        <f t="shared" si="78"/>
        <v>23054</v>
      </c>
      <c r="R104" s="66">
        <v>670</v>
      </c>
      <c r="S104" s="66">
        <v>1005</v>
      </c>
      <c r="T104" s="66">
        <v>1170</v>
      </c>
      <c r="U104" s="66">
        <v>1548</v>
      </c>
      <c r="V104" s="66">
        <v>2155</v>
      </c>
      <c r="W104" s="66">
        <v>5081</v>
      </c>
      <c r="X104" s="66">
        <v>2521</v>
      </c>
    </row>
    <row r="105" spans="1:24">
      <c r="A105" s="774">
        <v>8</v>
      </c>
      <c r="B105" s="210" t="s">
        <v>398</v>
      </c>
      <c r="C105" s="72">
        <v>376280</v>
      </c>
      <c r="D105" s="775">
        <f>SUM(D106:D128)</f>
        <v>14493</v>
      </c>
      <c r="E105" s="791">
        <f t="shared" si="65"/>
        <v>3.8516530243435737E-2</v>
      </c>
      <c r="F105" s="775">
        <f>SUM(F106:F128)</f>
        <v>16575</v>
      </c>
      <c r="G105" s="791">
        <f t="shared" si="67"/>
        <v>4.404964388221537E-2</v>
      </c>
      <c r="H105" s="70">
        <f t="shared" ref="H105:N105" si="79">SUM(H106:H128)</f>
        <v>21360</v>
      </c>
      <c r="I105" s="791">
        <f>H105/C105</f>
        <v>5.6766237907940893E-2</v>
      </c>
      <c r="J105" s="70">
        <f t="shared" si="79"/>
        <v>34746</v>
      </c>
      <c r="K105" s="791">
        <f>(J105/P105)</f>
        <v>0.16518890753585844</v>
      </c>
      <c r="L105" s="70">
        <f t="shared" si="79"/>
        <v>79710</v>
      </c>
      <c r="M105" s="791">
        <f>(L105/P105)</f>
        <v>0.3789560760859747</v>
      </c>
      <c r="N105" s="70">
        <f t="shared" si="79"/>
        <v>43457</v>
      </c>
      <c r="O105" s="791">
        <f>(N105/P105)</f>
        <v>0.20660261194916826</v>
      </c>
      <c r="P105" s="776">
        <f>SUM(P106:P128)</f>
        <v>210341</v>
      </c>
      <c r="R105" s="66">
        <v>674</v>
      </c>
      <c r="S105" s="66">
        <v>715</v>
      </c>
      <c r="T105" s="66">
        <v>837</v>
      </c>
      <c r="U105" s="66">
        <v>1115</v>
      </c>
      <c r="V105" s="66">
        <v>1809</v>
      </c>
      <c r="W105" s="66">
        <v>4815</v>
      </c>
      <c r="X105" s="66">
        <v>2222</v>
      </c>
    </row>
    <row r="106" spans="1:24" ht="15">
      <c r="A106" s="777">
        <v>30</v>
      </c>
      <c r="B106" s="389" t="s">
        <v>14</v>
      </c>
      <c r="C106" s="406">
        <v>31768</v>
      </c>
      <c r="D106" s="778">
        <f t="shared" si="56"/>
        <v>532</v>
      </c>
      <c r="E106" s="790">
        <f t="shared" si="65"/>
        <v>1.6746411483253589E-2</v>
      </c>
      <c r="F106" s="354">
        <f t="shared" si="66"/>
        <v>546</v>
      </c>
      <c r="G106" s="790">
        <f t="shared" si="67"/>
        <v>1.7187106522286579E-2</v>
      </c>
      <c r="H106" s="354">
        <f t="shared" ref="H106:H128" si="80">VLOOKUP(A106,$R$6:$X$130,4,0)</f>
        <v>823</v>
      </c>
      <c r="I106" s="790">
        <f t="shared" ref="I106:I128" si="81">H106/C106</f>
        <v>2.5906572651725007E-2</v>
      </c>
      <c r="J106" s="354">
        <f t="shared" ref="J106:J128" si="82">VLOOKUP(A106,$R$6:$X$130,5,0)</f>
        <v>1322</v>
      </c>
      <c r="K106" s="790">
        <f t="shared" ref="K106:K128" si="83">J106/C106</f>
        <v>4.1614202971543689E-2</v>
      </c>
      <c r="L106" s="354">
        <f t="shared" ref="L106:L128" si="84">VLOOKUP(A106,$R$6:$X$130,6,0)</f>
        <v>3707</v>
      </c>
      <c r="M106" s="790">
        <f t="shared" ref="M106:M128" si="85">L106/C106</f>
        <v>0.11668975069252077</v>
      </c>
      <c r="N106" s="354">
        <f t="shared" ref="N106:N128" si="86">VLOOKUP(A106,$R$6:$X$130,7,0)</f>
        <v>2287</v>
      </c>
      <c r="O106" s="790">
        <f t="shared" ref="O106:O128" si="87">N106/C106</f>
        <v>7.199068244774616E-2</v>
      </c>
      <c r="P106" s="779">
        <f t="shared" ref="P106:P128" si="88">(D106+F106+H106+J106+L106+N106)</f>
        <v>9217</v>
      </c>
      <c r="R106" s="66">
        <v>679</v>
      </c>
      <c r="S106" s="66">
        <v>675</v>
      </c>
      <c r="T106" s="66">
        <v>846</v>
      </c>
      <c r="U106" s="66">
        <v>1196</v>
      </c>
      <c r="V106" s="66">
        <v>1806</v>
      </c>
      <c r="W106" s="66">
        <v>4765</v>
      </c>
      <c r="X106" s="66">
        <v>3493</v>
      </c>
    </row>
    <row r="107" spans="1:24" ht="15">
      <c r="A107" s="777">
        <v>34</v>
      </c>
      <c r="B107" s="389" t="s">
        <v>18</v>
      </c>
      <c r="C107" s="406">
        <v>44885</v>
      </c>
      <c r="D107" s="778">
        <f t="shared" si="56"/>
        <v>1927</v>
      </c>
      <c r="E107" s="790">
        <f t="shared" si="65"/>
        <v>4.2931937172774867E-2</v>
      </c>
      <c r="F107" s="354">
        <f t="shared" si="66"/>
        <v>2288</v>
      </c>
      <c r="G107" s="790">
        <f t="shared" si="67"/>
        <v>5.0974713155842712E-2</v>
      </c>
      <c r="H107" s="354">
        <f t="shared" si="80"/>
        <v>2786</v>
      </c>
      <c r="I107" s="790">
        <f t="shared" si="81"/>
        <v>6.2069733764063717E-2</v>
      </c>
      <c r="J107" s="354">
        <f t="shared" si="82"/>
        <v>4786</v>
      </c>
      <c r="K107" s="790">
        <f t="shared" si="83"/>
        <v>0.10662804945973042</v>
      </c>
      <c r="L107" s="354">
        <f t="shared" si="84"/>
        <v>10973</v>
      </c>
      <c r="M107" s="790">
        <f t="shared" si="85"/>
        <v>0.24446919906427536</v>
      </c>
      <c r="N107" s="354">
        <f t="shared" si="86"/>
        <v>5334</v>
      </c>
      <c r="O107" s="790">
        <f t="shared" si="87"/>
        <v>0.11883702796034309</v>
      </c>
      <c r="P107" s="779">
        <f t="shared" si="88"/>
        <v>28094</v>
      </c>
      <c r="R107" s="66">
        <v>686</v>
      </c>
      <c r="S107" s="66">
        <v>1194</v>
      </c>
      <c r="T107" s="66">
        <v>1235</v>
      </c>
      <c r="U107" s="66">
        <v>1744</v>
      </c>
      <c r="V107" s="66">
        <v>2985</v>
      </c>
      <c r="W107" s="66">
        <v>6262</v>
      </c>
      <c r="X107" s="66">
        <v>2622</v>
      </c>
    </row>
    <row r="108" spans="1:24" ht="15">
      <c r="A108" s="777">
        <v>36</v>
      </c>
      <c r="B108" s="389" t="s">
        <v>20</v>
      </c>
      <c r="C108" s="406">
        <v>5932</v>
      </c>
      <c r="D108" s="778">
        <f t="shared" si="56"/>
        <v>221</v>
      </c>
      <c r="E108" s="790">
        <f t="shared" si="65"/>
        <v>3.7255563047875924E-2</v>
      </c>
      <c r="F108" s="354">
        <f t="shared" si="66"/>
        <v>181</v>
      </c>
      <c r="G108" s="790">
        <f t="shared" si="67"/>
        <v>3.0512474713418745E-2</v>
      </c>
      <c r="H108" s="354">
        <f t="shared" si="80"/>
        <v>248</v>
      </c>
      <c r="I108" s="790">
        <f t="shared" si="81"/>
        <v>4.1807147673634526E-2</v>
      </c>
      <c r="J108" s="354">
        <f t="shared" si="82"/>
        <v>391</v>
      </c>
      <c r="K108" s="790">
        <f t="shared" si="83"/>
        <v>6.5913688469318943E-2</v>
      </c>
      <c r="L108" s="354">
        <f t="shared" si="84"/>
        <v>877</v>
      </c>
      <c r="M108" s="790">
        <f t="shared" si="85"/>
        <v>0.14784221173297371</v>
      </c>
      <c r="N108" s="354">
        <f t="shared" si="86"/>
        <v>644</v>
      </c>
      <c r="O108" s="790">
        <f t="shared" si="87"/>
        <v>0.10856372218476062</v>
      </c>
      <c r="P108" s="779">
        <f t="shared" si="88"/>
        <v>2562</v>
      </c>
      <c r="R108" s="66">
        <v>690</v>
      </c>
      <c r="S108" s="66">
        <v>362</v>
      </c>
      <c r="T108" s="66">
        <v>418</v>
      </c>
      <c r="U108" s="66">
        <v>623</v>
      </c>
      <c r="V108" s="66">
        <v>967</v>
      </c>
      <c r="W108" s="66">
        <v>2406</v>
      </c>
      <c r="X108" s="66">
        <v>1398</v>
      </c>
    </row>
    <row r="109" spans="1:24" ht="15">
      <c r="A109" s="777">
        <v>91</v>
      </c>
      <c r="B109" s="389" t="s">
        <v>47</v>
      </c>
      <c r="C109" s="406">
        <v>10444</v>
      </c>
      <c r="D109" s="778">
        <f t="shared" si="56"/>
        <v>448</v>
      </c>
      <c r="E109" s="790">
        <f t="shared" si="65"/>
        <v>4.2895442359249331E-2</v>
      </c>
      <c r="F109" s="354">
        <f t="shared" si="66"/>
        <v>508</v>
      </c>
      <c r="G109" s="790">
        <f t="shared" si="67"/>
        <v>4.8640367675220224E-2</v>
      </c>
      <c r="H109" s="354">
        <f t="shared" si="80"/>
        <v>701</v>
      </c>
      <c r="I109" s="790">
        <f t="shared" si="81"/>
        <v>6.7119877441593256E-2</v>
      </c>
      <c r="J109" s="354">
        <f t="shared" si="82"/>
        <v>1076</v>
      </c>
      <c r="K109" s="790">
        <f t="shared" si="83"/>
        <v>0.10302566066641133</v>
      </c>
      <c r="L109" s="354">
        <f t="shared" si="84"/>
        <v>2325</v>
      </c>
      <c r="M109" s="790">
        <f t="shared" si="85"/>
        <v>0.22261585599387207</v>
      </c>
      <c r="N109" s="354">
        <f t="shared" si="86"/>
        <v>1201</v>
      </c>
      <c r="O109" s="790">
        <f t="shared" si="87"/>
        <v>0.11499425507468403</v>
      </c>
      <c r="P109" s="779">
        <f t="shared" si="88"/>
        <v>6259</v>
      </c>
      <c r="R109" s="66">
        <v>697</v>
      </c>
      <c r="S109" s="66">
        <v>1515</v>
      </c>
      <c r="T109" s="66">
        <v>1437</v>
      </c>
      <c r="U109" s="66">
        <v>1751</v>
      </c>
      <c r="V109" s="66">
        <v>2368</v>
      </c>
      <c r="W109" s="66">
        <v>5634</v>
      </c>
      <c r="X109" s="66">
        <v>2337</v>
      </c>
    </row>
    <row r="110" spans="1:24" ht="15">
      <c r="A110" s="777">
        <v>93</v>
      </c>
      <c r="B110" s="389" t="s">
        <v>49</v>
      </c>
      <c r="C110" s="406">
        <v>16143</v>
      </c>
      <c r="D110" s="778">
        <f t="shared" si="56"/>
        <v>1180</v>
      </c>
      <c r="E110" s="790">
        <f t="shared" si="65"/>
        <v>7.3096698259307438E-2</v>
      </c>
      <c r="F110" s="354">
        <f t="shared" si="66"/>
        <v>1325</v>
      </c>
      <c r="G110" s="790">
        <f t="shared" si="67"/>
        <v>8.2078919655578272E-2</v>
      </c>
      <c r="H110" s="354">
        <f t="shared" si="80"/>
        <v>1551</v>
      </c>
      <c r="I110" s="790">
        <f t="shared" si="81"/>
        <v>9.607879576286936E-2</v>
      </c>
      <c r="J110" s="354">
        <f t="shared" si="82"/>
        <v>2588</v>
      </c>
      <c r="K110" s="790">
        <f t="shared" si="83"/>
        <v>0.16031716533482004</v>
      </c>
      <c r="L110" s="354">
        <f t="shared" si="84"/>
        <v>5289</v>
      </c>
      <c r="M110" s="790">
        <f t="shared" si="85"/>
        <v>0.32763426872328566</v>
      </c>
      <c r="N110" s="354">
        <f t="shared" si="86"/>
        <v>1993</v>
      </c>
      <c r="O110" s="790">
        <f t="shared" si="87"/>
        <v>0.12345908443288113</v>
      </c>
      <c r="P110" s="779">
        <f t="shared" si="88"/>
        <v>13926</v>
      </c>
      <c r="R110" s="66">
        <v>736</v>
      </c>
      <c r="S110" s="66">
        <v>2647</v>
      </c>
      <c r="T110" s="66">
        <v>2623</v>
      </c>
      <c r="U110" s="66">
        <v>3168</v>
      </c>
      <c r="V110" s="66">
        <v>4436</v>
      </c>
      <c r="W110" s="66">
        <v>8574</v>
      </c>
      <c r="X110" s="66">
        <v>2950</v>
      </c>
    </row>
    <row r="111" spans="1:24" ht="15">
      <c r="A111" s="777">
        <v>101</v>
      </c>
      <c r="B111" s="389" t="s">
        <v>976</v>
      </c>
      <c r="C111" s="406">
        <v>26721</v>
      </c>
      <c r="D111" s="778">
        <f t="shared" si="56"/>
        <v>1329</v>
      </c>
      <c r="E111" s="790">
        <f t="shared" si="65"/>
        <v>4.9736162568766139E-2</v>
      </c>
      <c r="F111" s="354">
        <f t="shared" si="66"/>
        <v>1530</v>
      </c>
      <c r="G111" s="790">
        <f t="shared" si="67"/>
        <v>5.7258336140114517E-2</v>
      </c>
      <c r="H111" s="354">
        <f t="shared" si="80"/>
        <v>1882</v>
      </c>
      <c r="I111" s="790">
        <f t="shared" si="81"/>
        <v>7.0431495827251972E-2</v>
      </c>
      <c r="J111" s="354">
        <f t="shared" si="82"/>
        <v>3206</v>
      </c>
      <c r="K111" s="790">
        <f t="shared" si="83"/>
        <v>0.11998053965046218</v>
      </c>
      <c r="L111" s="354">
        <f t="shared" si="84"/>
        <v>7171</v>
      </c>
      <c r="M111" s="790">
        <f t="shared" si="85"/>
        <v>0.2683657048763145</v>
      </c>
      <c r="N111" s="354">
        <f t="shared" si="86"/>
        <v>3624</v>
      </c>
      <c r="O111" s="790">
        <f t="shared" si="87"/>
        <v>0.13562366677893792</v>
      </c>
      <c r="P111" s="779">
        <f t="shared" si="88"/>
        <v>18742</v>
      </c>
      <c r="R111" s="66">
        <v>756</v>
      </c>
      <c r="S111" s="66">
        <v>1892</v>
      </c>
      <c r="T111" s="66">
        <v>1868</v>
      </c>
      <c r="U111" s="66">
        <v>2507</v>
      </c>
      <c r="V111" s="66">
        <v>3904</v>
      </c>
      <c r="W111" s="66">
        <v>8594</v>
      </c>
      <c r="X111" s="66">
        <v>4289</v>
      </c>
    </row>
    <row r="112" spans="1:24" ht="15">
      <c r="A112" s="777">
        <v>145</v>
      </c>
      <c r="B112" s="389" t="s">
        <v>69</v>
      </c>
      <c r="C112" s="406">
        <v>4720</v>
      </c>
      <c r="D112" s="778">
        <f t="shared" si="56"/>
        <v>202</v>
      </c>
      <c r="E112" s="790">
        <f t="shared" si="65"/>
        <v>4.2796610169491524E-2</v>
      </c>
      <c r="F112" s="354">
        <f t="shared" si="66"/>
        <v>240</v>
      </c>
      <c r="G112" s="790">
        <f t="shared" si="67"/>
        <v>5.0847457627118647E-2</v>
      </c>
      <c r="H112" s="354">
        <f t="shared" si="80"/>
        <v>391</v>
      </c>
      <c r="I112" s="790">
        <f t="shared" si="81"/>
        <v>8.2838983050847456E-2</v>
      </c>
      <c r="J112" s="354">
        <f t="shared" si="82"/>
        <v>478</v>
      </c>
      <c r="K112" s="790">
        <f t="shared" si="83"/>
        <v>0.10127118644067797</v>
      </c>
      <c r="L112" s="354">
        <f t="shared" si="84"/>
        <v>1379</v>
      </c>
      <c r="M112" s="790">
        <f t="shared" si="85"/>
        <v>0.29216101694915253</v>
      </c>
      <c r="N112" s="354">
        <f t="shared" si="86"/>
        <v>793</v>
      </c>
      <c r="O112" s="790">
        <f t="shared" si="87"/>
        <v>0.16800847457627119</v>
      </c>
      <c r="P112" s="779">
        <f t="shared" si="88"/>
        <v>3483</v>
      </c>
      <c r="R112" s="66">
        <v>761</v>
      </c>
      <c r="S112" s="66">
        <v>591</v>
      </c>
      <c r="T112" s="66">
        <v>578</v>
      </c>
      <c r="U112" s="66">
        <v>768</v>
      </c>
      <c r="V112" s="66">
        <v>1308</v>
      </c>
      <c r="W112" s="66">
        <v>2983</v>
      </c>
      <c r="X112" s="66">
        <v>1596</v>
      </c>
    </row>
    <row r="113" spans="1:24" ht="15">
      <c r="A113" s="777">
        <v>209</v>
      </c>
      <c r="B113" s="389" t="s">
        <v>88</v>
      </c>
      <c r="C113" s="406">
        <v>22024</v>
      </c>
      <c r="D113" s="778">
        <f t="shared" si="56"/>
        <v>963</v>
      </c>
      <c r="E113" s="790">
        <f t="shared" si="65"/>
        <v>4.3725027243007628E-2</v>
      </c>
      <c r="F113" s="354">
        <f t="shared" si="66"/>
        <v>1024</v>
      </c>
      <c r="G113" s="790">
        <f t="shared" si="67"/>
        <v>4.6494733018525247E-2</v>
      </c>
      <c r="H113" s="354">
        <f t="shared" si="80"/>
        <v>1367</v>
      </c>
      <c r="I113" s="790">
        <f t="shared" si="81"/>
        <v>6.2068652379222669E-2</v>
      </c>
      <c r="J113" s="354">
        <f t="shared" si="82"/>
        <v>2374</v>
      </c>
      <c r="K113" s="790">
        <f t="shared" si="83"/>
        <v>0.10779150018162005</v>
      </c>
      <c r="L113" s="354">
        <f t="shared" si="84"/>
        <v>5324</v>
      </c>
      <c r="M113" s="790">
        <f t="shared" si="85"/>
        <v>0.24173628768616054</v>
      </c>
      <c r="N113" s="354">
        <f t="shared" si="86"/>
        <v>2373</v>
      </c>
      <c r="O113" s="790">
        <f t="shared" si="87"/>
        <v>0.10774609516890665</v>
      </c>
      <c r="P113" s="779">
        <f t="shared" si="88"/>
        <v>13425</v>
      </c>
      <c r="R113" s="66">
        <v>789</v>
      </c>
      <c r="S113" s="66">
        <v>522</v>
      </c>
      <c r="T113" s="66">
        <v>630</v>
      </c>
      <c r="U113" s="66">
        <v>838</v>
      </c>
      <c r="V113" s="66">
        <v>1358</v>
      </c>
      <c r="W113" s="66">
        <v>3449</v>
      </c>
      <c r="X113" s="66">
        <v>2390</v>
      </c>
    </row>
    <row r="114" spans="1:24" ht="15">
      <c r="A114" s="777">
        <v>282</v>
      </c>
      <c r="B114" s="389" t="s">
        <v>106</v>
      </c>
      <c r="C114" s="406">
        <v>25138</v>
      </c>
      <c r="D114" s="778">
        <f t="shared" si="56"/>
        <v>357</v>
      </c>
      <c r="E114" s="790">
        <f t="shared" si="65"/>
        <v>1.4201607128649853E-2</v>
      </c>
      <c r="F114" s="354">
        <f t="shared" si="66"/>
        <v>387</v>
      </c>
      <c r="G114" s="790">
        <f t="shared" si="67"/>
        <v>1.5395019492401942E-2</v>
      </c>
      <c r="H114" s="354">
        <f t="shared" si="80"/>
        <v>643</v>
      </c>
      <c r="I114" s="790">
        <f t="shared" si="81"/>
        <v>2.5578804996419763E-2</v>
      </c>
      <c r="J114" s="354">
        <f t="shared" si="82"/>
        <v>1062</v>
      </c>
      <c r="K114" s="790">
        <f t="shared" si="83"/>
        <v>4.2246797676823933E-2</v>
      </c>
      <c r="L114" s="354">
        <f t="shared" si="84"/>
        <v>2916</v>
      </c>
      <c r="M114" s="790">
        <f t="shared" si="85"/>
        <v>0.115999681756703</v>
      </c>
      <c r="N114" s="354">
        <f t="shared" si="86"/>
        <v>2275</v>
      </c>
      <c r="O114" s="790">
        <f t="shared" si="87"/>
        <v>9.0500437584533369E-2</v>
      </c>
      <c r="P114" s="779">
        <f t="shared" si="88"/>
        <v>7640</v>
      </c>
      <c r="R114" s="66">
        <v>790</v>
      </c>
      <c r="S114" s="66">
        <v>2567</v>
      </c>
      <c r="T114" s="66">
        <v>3032</v>
      </c>
      <c r="U114" s="66">
        <v>4357</v>
      </c>
      <c r="V114" s="66">
        <v>4712</v>
      </c>
      <c r="W114" s="66">
        <v>9017</v>
      </c>
      <c r="X114" s="66">
        <v>2829</v>
      </c>
    </row>
    <row r="115" spans="1:24" ht="15">
      <c r="A115" s="777">
        <v>353</v>
      </c>
      <c r="B115" s="389" t="s">
        <v>126</v>
      </c>
      <c r="C115" s="406">
        <v>5678</v>
      </c>
      <c r="D115" s="778">
        <f t="shared" si="56"/>
        <v>198</v>
      </c>
      <c r="E115" s="790">
        <f t="shared" si="65"/>
        <v>3.487143360338147E-2</v>
      </c>
      <c r="F115" s="354">
        <f t="shared" si="66"/>
        <v>185</v>
      </c>
      <c r="G115" s="790">
        <f t="shared" si="67"/>
        <v>3.2581895033462489E-2</v>
      </c>
      <c r="H115" s="354">
        <f t="shared" si="80"/>
        <v>258</v>
      </c>
      <c r="I115" s="790">
        <f t="shared" si="81"/>
        <v>4.5438534695315252E-2</v>
      </c>
      <c r="J115" s="354">
        <f t="shared" si="82"/>
        <v>417</v>
      </c>
      <c r="K115" s="790">
        <f t="shared" si="83"/>
        <v>7.3441352588939773E-2</v>
      </c>
      <c r="L115" s="354">
        <f t="shared" si="84"/>
        <v>939</v>
      </c>
      <c r="M115" s="790">
        <f t="shared" si="85"/>
        <v>0.16537513208876364</v>
      </c>
      <c r="N115" s="354">
        <f t="shared" si="86"/>
        <v>670</v>
      </c>
      <c r="O115" s="790">
        <f t="shared" si="87"/>
        <v>0.11799929552659387</v>
      </c>
      <c r="P115" s="779">
        <f t="shared" si="88"/>
        <v>2667</v>
      </c>
      <c r="R115" s="66">
        <v>792</v>
      </c>
      <c r="S115" s="66">
        <v>225</v>
      </c>
      <c r="T115" s="66">
        <v>202</v>
      </c>
      <c r="U115" s="66">
        <v>260</v>
      </c>
      <c r="V115" s="66">
        <v>540</v>
      </c>
      <c r="W115" s="66">
        <v>1093</v>
      </c>
      <c r="X115" s="66">
        <v>670</v>
      </c>
    </row>
    <row r="116" spans="1:24" ht="15">
      <c r="A116" s="777">
        <v>364</v>
      </c>
      <c r="B116" s="389" t="s">
        <v>133</v>
      </c>
      <c r="C116" s="406">
        <v>15060</v>
      </c>
      <c r="D116" s="778">
        <f t="shared" si="56"/>
        <v>626</v>
      </c>
      <c r="E116" s="790">
        <f t="shared" si="65"/>
        <v>4.1567065073041171E-2</v>
      </c>
      <c r="F116" s="354">
        <f t="shared" si="66"/>
        <v>733</v>
      </c>
      <c r="G116" s="790">
        <f t="shared" si="67"/>
        <v>4.8671978751660024E-2</v>
      </c>
      <c r="H116" s="354">
        <f t="shared" si="80"/>
        <v>968</v>
      </c>
      <c r="I116" s="790">
        <f t="shared" si="81"/>
        <v>6.4276228419654718E-2</v>
      </c>
      <c r="J116" s="354">
        <f t="shared" si="82"/>
        <v>1517</v>
      </c>
      <c r="K116" s="790">
        <f t="shared" si="83"/>
        <v>0.10073041168658699</v>
      </c>
      <c r="L116" s="354">
        <f t="shared" si="84"/>
        <v>3620</v>
      </c>
      <c r="M116" s="790">
        <f t="shared" si="85"/>
        <v>0.2403718459495352</v>
      </c>
      <c r="N116" s="354">
        <f t="shared" si="86"/>
        <v>1926</v>
      </c>
      <c r="O116" s="790">
        <f t="shared" si="87"/>
        <v>0.12788844621513945</v>
      </c>
      <c r="P116" s="779">
        <f t="shared" si="88"/>
        <v>9390</v>
      </c>
      <c r="R116" s="66">
        <v>809</v>
      </c>
      <c r="S116" s="66">
        <v>144</v>
      </c>
      <c r="T116" s="66">
        <v>158</v>
      </c>
      <c r="U116" s="66">
        <v>243</v>
      </c>
      <c r="V116" s="66">
        <v>487</v>
      </c>
      <c r="W116" s="66">
        <v>1300</v>
      </c>
      <c r="X116" s="66">
        <v>1078</v>
      </c>
    </row>
    <row r="117" spans="1:24" ht="15">
      <c r="A117" s="777">
        <v>368</v>
      </c>
      <c r="B117" s="389" t="s">
        <v>135</v>
      </c>
      <c r="C117" s="406">
        <v>13919</v>
      </c>
      <c r="D117" s="778">
        <f t="shared" si="56"/>
        <v>405</v>
      </c>
      <c r="E117" s="790">
        <f t="shared" si="65"/>
        <v>2.9096917882031757E-2</v>
      </c>
      <c r="F117" s="354">
        <f t="shared" si="66"/>
        <v>478</v>
      </c>
      <c r="G117" s="790">
        <f t="shared" si="67"/>
        <v>3.4341547524965876E-2</v>
      </c>
      <c r="H117" s="354">
        <f t="shared" si="80"/>
        <v>573</v>
      </c>
      <c r="I117" s="790">
        <f t="shared" si="81"/>
        <v>4.1166750484948632E-2</v>
      </c>
      <c r="J117" s="354">
        <f t="shared" si="82"/>
        <v>909</v>
      </c>
      <c r="K117" s="790">
        <f t="shared" si="83"/>
        <v>6.5306415690782382E-2</v>
      </c>
      <c r="L117" s="354">
        <f t="shared" si="84"/>
        <v>2343</v>
      </c>
      <c r="M117" s="790">
        <f t="shared" si="85"/>
        <v>0.16833105826568001</v>
      </c>
      <c r="N117" s="354">
        <f t="shared" si="86"/>
        <v>1661</v>
      </c>
      <c r="O117" s="790">
        <f t="shared" si="87"/>
        <v>0.11933328543717221</v>
      </c>
      <c r="P117" s="779">
        <f t="shared" si="88"/>
        <v>6369</v>
      </c>
      <c r="R117" s="66">
        <v>819</v>
      </c>
      <c r="S117" s="66">
        <v>263</v>
      </c>
      <c r="T117" s="66">
        <v>373</v>
      </c>
      <c r="U117" s="66">
        <v>506</v>
      </c>
      <c r="V117" s="66">
        <v>668</v>
      </c>
      <c r="W117" s="66">
        <v>1395</v>
      </c>
      <c r="X117" s="66">
        <v>631</v>
      </c>
    </row>
    <row r="118" spans="1:24" ht="15">
      <c r="A118" s="777">
        <v>390</v>
      </c>
      <c r="B118" s="389" t="s">
        <v>141</v>
      </c>
      <c r="C118" s="406">
        <v>8593</v>
      </c>
      <c r="D118" s="778">
        <f t="shared" si="56"/>
        <v>370</v>
      </c>
      <c r="E118" s="790">
        <f t="shared" si="65"/>
        <v>4.3058303270103571E-2</v>
      </c>
      <c r="F118" s="354">
        <f t="shared" si="66"/>
        <v>314</v>
      </c>
      <c r="G118" s="790">
        <f t="shared" si="67"/>
        <v>3.6541370883277087E-2</v>
      </c>
      <c r="H118" s="354">
        <f t="shared" si="80"/>
        <v>432</v>
      </c>
      <c r="I118" s="790">
        <f t="shared" si="81"/>
        <v>5.0273478412661471E-2</v>
      </c>
      <c r="J118" s="354">
        <f t="shared" si="82"/>
        <v>790</v>
      </c>
      <c r="K118" s="790">
        <f t="shared" si="83"/>
        <v>9.1935296171302222E-2</v>
      </c>
      <c r="L118" s="354">
        <f t="shared" si="84"/>
        <v>1658</v>
      </c>
      <c r="M118" s="790">
        <f t="shared" si="85"/>
        <v>0.19294774816711277</v>
      </c>
      <c r="N118" s="354">
        <f t="shared" si="86"/>
        <v>765</v>
      </c>
      <c r="O118" s="790">
        <f t="shared" si="87"/>
        <v>8.9025951355754682E-2</v>
      </c>
      <c r="P118" s="779">
        <f t="shared" si="88"/>
        <v>4329</v>
      </c>
      <c r="R118" s="66">
        <v>837</v>
      </c>
      <c r="S118" s="66">
        <v>10596</v>
      </c>
      <c r="T118" s="66">
        <v>11311</v>
      </c>
      <c r="U118" s="66">
        <v>13930</v>
      </c>
      <c r="V118" s="66">
        <v>19727</v>
      </c>
      <c r="W118" s="66">
        <v>32687</v>
      </c>
      <c r="X118" s="66">
        <v>10059</v>
      </c>
    </row>
    <row r="119" spans="1:24" ht="15">
      <c r="A119" s="777">
        <v>467</v>
      </c>
      <c r="B119" s="389" t="s">
        <v>151</v>
      </c>
      <c r="C119" s="406">
        <v>6744</v>
      </c>
      <c r="D119" s="778">
        <f t="shared" si="56"/>
        <v>219</v>
      </c>
      <c r="E119" s="790">
        <f t="shared" si="65"/>
        <v>3.2473309608540925E-2</v>
      </c>
      <c r="F119" s="354">
        <f t="shared" si="66"/>
        <v>282</v>
      </c>
      <c r="G119" s="790">
        <f t="shared" si="67"/>
        <v>4.1814946619217079E-2</v>
      </c>
      <c r="H119" s="354">
        <f t="shared" si="80"/>
        <v>385</v>
      </c>
      <c r="I119" s="790">
        <f t="shared" si="81"/>
        <v>5.7087781731909842E-2</v>
      </c>
      <c r="J119" s="354">
        <f t="shared" si="82"/>
        <v>602</v>
      </c>
      <c r="K119" s="790">
        <f t="shared" si="83"/>
        <v>8.9264531435349945E-2</v>
      </c>
      <c r="L119" s="354">
        <f t="shared" si="84"/>
        <v>1779</v>
      </c>
      <c r="M119" s="790">
        <f t="shared" si="85"/>
        <v>0.26379003558718861</v>
      </c>
      <c r="N119" s="354">
        <f t="shared" si="86"/>
        <v>1134</v>
      </c>
      <c r="O119" s="790">
        <f t="shared" si="87"/>
        <v>0.16814946619217083</v>
      </c>
      <c r="P119" s="779">
        <f t="shared" si="88"/>
        <v>4401</v>
      </c>
      <c r="R119" s="66">
        <v>842</v>
      </c>
      <c r="S119" s="66">
        <v>451</v>
      </c>
      <c r="T119" s="66">
        <v>563</v>
      </c>
      <c r="U119" s="66">
        <v>672</v>
      </c>
      <c r="V119" s="66">
        <v>849</v>
      </c>
      <c r="W119" s="66">
        <v>1838</v>
      </c>
      <c r="X119" s="66">
        <v>950</v>
      </c>
    </row>
    <row r="120" spans="1:24" ht="15">
      <c r="A120" s="777">
        <v>576</v>
      </c>
      <c r="B120" s="389" t="s">
        <v>169</v>
      </c>
      <c r="C120" s="406">
        <v>8870</v>
      </c>
      <c r="D120" s="778">
        <f t="shared" si="56"/>
        <v>396</v>
      </c>
      <c r="E120" s="790">
        <f t="shared" si="65"/>
        <v>4.4644870349492674E-2</v>
      </c>
      <c r="F120" s="354">
        <f t="shared" si="66"/>
        <v>462</v>
      </c>
      <c r="G120" s="790">
        <f t="shared" si="67"/>
        <v>5.208568207440812E-2</v>
      </c>
      <c r="H120" s="354">
        <f t="shared" si="80"/>
        <v>607</v>
      </c>
      <c r="I120" s="790">
        <f t="shared" si="81"/>
        <v>6.8432919954904164E-2</v>
      </c>
      <c r="J120" s="354">
        <f t="shared" si="82"/>
        <v>946</v>
      </c>
      <c r="K120" s="790">
        <f t="shared" si="83"/>
        <v>0.10665163472378805</v>
      </c>
      <c r="L120" s="354">
        <f t="shared" si="84"/>
        <v>2150</v>
      </c>
      <c r="M120" s="790">
        <f t="shared" si="85"/>
        <v>0.24239007891770012</v>
      </c>
      <c r="N120" s="354">
        <f t="shared" si="86"/>
        <v>1161</v>
      </c>
      <c r="O120" s="790">
        <f t="shared" si="87"/>
        <v>0.13089064261555805</v>
      </c>
      <c r="P120" s="779">
        <f t="shared" si="88"/>
        <v>5722</v>
      </c>
      <c r="R120" s="66">
        <v>847</v>
      </c>
      <c r="S120" s="66">
        <v>2122</v>
      </c>
      <c r="T120" s="66">
        <v>2612</v>
      </c>
      <c r="U120" s="66">
        <v>3021</v>
      </c>
      <c r="V120" s="66">
        <v>4651</v>
      </c>
      <c r="W120" s="66">
        <v>8484</v>
      </c>
      <c r="X120" s="66">
        <v>3443</v>
      </c>
    </row>
    <row r="121" spans="1:24" ht="15">
      <c r="A121" s="777">
        <v>642</v>
      </c>
      <c r="B121" s="389" t="s">
        <v>187</v>
      </c>
      <c r="C121" s="406">
        <v>18544</v>
      </c>
      <c r="D121" s="778">
        <f t="shared" si="56"/>
        <v>960</v>
      </c>
      <c r="E121" s="790">
        <f t="shared" si="65"/>
        <v>5.1768766177739428E-2</v>
      </c>
      <c r="F121" s="354">
        <f t="shared" si="66"/>
        <v>1118</v>
      </c>
      <c r="G121" s="790">
        <f t="shared" si="67"/>
        <v>6.0289042277825715E-2</v>
      </c>
      <c r="H121" s="354">
        <f t="shared" si="80"/>
        <v>1415</v>
      </c>
      <c r="I121" s="790">
        <f t="shared" si="81"/>
        <v>7.6305004314063854E-2</v>
      </c>
      <c r="J121" s="354">
        <f t="shared" si="82"/>
        <v>2188</v>
      </c>
      <c r="K121" s="790">
        <f t="shared" si="83"/>
        <v>0.11798964624676445</v>
      </c>
      <c r="L121" s="354">
        <f t="shared" si="84"/>
        <v>4838</v>
      </c>
      <c r="M121" s="790">
        <f t="shared" si="85"/>
        <v>0.260893011216566</v>
      </c>
      <c r="N121" s="354">
        <f t="shared" si="86"/>
        <v>2335</v>
      </c>
      <c r="O121" s="790">
        <f t="shared" si="87"/>
        <v>0.12591673856773081</v>
      </c>
      <c r="P121" s="779">
        <f t="shared" si="88"/>
        <v>12854</v>
      </c>
      <c r="R121" s="66">
        <v>854</v>
      </c>
      <c r="S121" s="66">
        <v>1320</v>
      </c>
      <c r="T121" s="66">
        <v>1435</v>
      </c>
      <c r="U121" s="66">
        <v>1908</v>
      </c>
      <c r="V121" s="66">
        <v>2560</v>
      </c>
      <c r="W121" s="66">
        <v>4623</v>
      </c>
      <c r="X121" s="66">
        <v>1516</v>
      </c>
    </row>
    <row r="122" spans="1:24" ht="15">
      <c r="A122" s="777">
        <v>679</v>
      </c>
      <c r="B122" s="389" t="s">
        <v>977</v>
      </c>
      <c r="C122" s="406">
        <v>27608</v>
      </c>
      <c r="D122" s="778">
        <f t="shared" si="56"/>
        <v>675</v>
      </c>
      <c r="E122" s="790">
        <f t="shared" si="65"/>
        <v>2.4449434946392349E-2</v>
      </c>
      <c r="F122" s="354">
        <f t="shared" si="66"/>
        <v>846</v>
      </c>
      <c r="G122" s="790">
        <f t="shared" si="67"/>
        <v>3.0643291799478414E-2</v>
      </c>
      <c r="H122" s="354">
        <f t="shared" si="80"/>
        <v>1196</v>
      </c>
      <c r="I122" s="790">
        <f t="shared" si="81"/>
        <v>4.3320776586496669E-2</v>
      </c>
      <c r="J122" s="354">
        <f t="shared" si="82"/>
        <v>1806</v>
      </c>
      <c r="K122" s="790">
        <f t="shared" si="83"/>
        <v>6.5415821501014201E-2</v>
      </c>
      <c r="L122" s="354">
        <f t="shared" si="84"/>
        <v>4765</v>
      </c>
      <c r="M122" s="790">
        <f t="shared" si="85"/>
        <v>0.17259490002897712</v>
      </c>
      <c r="N122" s="354">
        <f t="shared" si="86"/>
        <v>3493</v>
      </c>
      <c r="O122" s="790">
        <f t="shared" si="87"/>
        <v>0.12652129817444219</v>
      </c>
      <c r="P122" s="779">
        <f t="shared" si="88"/>
        <v>12781</v>
      </c>
      <c r="R122" s="66">
        <v>856</v>
      </c>
      <c r="S122" s="66">
        <v>160</v>
      </c>
      <c r="T122" s="66">
        <v>193</v>
      </c>
      <c r="U122" s="66">
        <v>262</v>
      </c>
      <c r="V122" s="66">
        <v>399</v>
      </c>
      <c r="W122" s="66">
        <v>1141</v>
      </c>
      <c r="X122" s="66">
        <v>802</v>
      </c>
    </row>
    <row r="123" spans="1:24" ht="15">
      <c r="A123" s="777">
        <v>789</v>
      </c>
      <c r="B123" s="389" t="s">
        <v>232</v>
      </c>
      <c r="C123" s="406">
        <v>16452</v>
      </c>
      <c r="D123" s="778">
        <f t="shared" si="56"/>
        <v>522</v>
      </c>
      <c r="E123" s="790">
        <f t="shared" si="65"/>
        <v>3.1728665207877461E-2</v>
      </c>
      <c r="F123" s="354">
        <f t="shared" si="66"/>
        <v>630</v>
      </c>
      <c r="G123" s="790">
        <f t="shared" si="67"/>
        <v>3.8293216630196934E-2</v>
      </c>
      <c r="H123" s="354">
        <f t="shared" si="80"/>
        <v>838</v>
      </c>
      <c r="I123" s="790">
        <f t="shared" si="81"/>
        <v>5.0936056406515925E-2</v>
      </c>
      <c r="J123" s="354">
        <f t="shared" si="82"/>
        <v>1358</v>
      </c>
      <c r="K123" s="790">
        <f t="shared" si="83"/>
        <v>8.2543155847313393E-2</v>
      </c>
      <c r="L123" s="354">
        <f t="shared" si="84"/>
        <v>3449</v>
      </c>
      <c r="M123" s="790">
        <f t="shared" si="85"/>
        <v>0.20964016532944324</v>
      </c>
      <c r="N123" s="354">
        <f t="shared" si="86"/>
        <v>2390</v>
      </c>
      <c r="O123" s="790">
        <f t="shared" si="87"/>
        <v>0.14527109166058838</v>
      </c>
      <c r="P123" s="779">
        <f t="shared" si="88"/>
        <v>9187</v>
      </c>
      <c r="R123" s="66">
        <v>858</v>
      </c>
      <c r="S123" s="66">
        <v>908</v>
      </c>
      <c r="T123" s="66">
        <v>1044</v>
      </c>
      <c r="U123" s="66">
        <v>1294</v>
      </c>
      <c r="V123" s="66">
        <v>2029</v>
      </c>
      <c r="W123" s="66">
        <v>4001</v>
      </c>
      <c r="X123" s="66">
        <v>1616</v>
      </c>
    </row>
    <row r="124" spans="1:24" ht="15">
      <c r="A124" s="777">
        <v>792</v>
      </c>
      <c r="B124" s="389" t="s">
        <v>236</v>
      </c>
      <c r="C124" s="406">
        <v>6328</v>
      </c>
      <c r="D124" s="778">
        <f t="shared" si="56"/>
        <v>225</v>
      </c>
      <c r="E124" s="790">
        <f t="shared" si="65"/>
        <v>3.5556257901390644E-2</v>
      </c>
      <c r="F124" s="354">
        <f t="shared" si="66"/>
        <v>202</v>
      </c>
      <c r="G124" s="790">
        <f t="shared" si="67"/>
        <v>3.1921618204804048E-2</v>
      </c>
      <c r="H124" s="354">
        <f t="shared" si="80"/>
        <v>260</v>
      </c>
      <c r="I124" s="790">
        <f t="shared" si="81"/>
        <v>4.1087231352718079E-2</v>
      </c>
      <c r="J124" s="354">
        <f t="shared" si="82"/>
        <v>540</v>
      </c>
      <c r="K124" s="790">
        <f t="shared" si="83"/>
        <v>8.5335018963337547E-2</v>
      </c>
      <c r="L124" s="354">
        <f t="shared" si="84"/>
        <v>1093</v>
      </c>
      <c r="M124" s="790">
        <f t="shared" si="85"/>
        <v>0.17272439949431101</v>
      </c>
      <c r="N124" s="354">
        <f t="shared" si="86"/>
        <v>670</v>
      </c>
      <c r="O124" s="790">
        <f t="shared" si="87"/>
        <v>0.10587863463969659</v>
      </c>
      <c r="P124" s="779">
        <f t="shared" si="88"/>
        <v>2990</v>
      </c>
      <c r="R124" s="66">
        <v>861</v>
      </c>
      <c r="S124" s="66">
        <v>312</v>
      </c>
      <c r="T124" s="66">
        <v>333</v>
      </c>
      <c r="U124" s="66">
        <v>510</v>
      </c>
      <c r="V124" s="66">
        <v>853</v>
      </c>
      <c r="W124" s="66">
        <v>2190</v>
      </c>
      <c r="X124" s="66">
        <v>1405</v>
      </c>
    </row>
    <row r="125" spans="1:24" ht="15">
      <c r="A125" s="777">
        <v>809</v>
      </c>
      <c r="B125" s="389" t="s">
        <v>238</v>
      </c>
      <c r="C125" s="406">
        <v>10885</v>
      </c>
      <c r="D125" s="778">
        <f t="shared" si="56"/>
        <v>144</v>
      </c>
      <c r="E125" s="790">
        <f t="shared" si="65"/>
        <v>1.3229214515388148E-2</v>
      </c>
      <c r="F125" s="354">
        <f t="shared" si="66"/>
        <v>158</v>
      </c>
      <c r="G125" s="790">
        <f t="shared" si="67"/>
        <v>1.4515388148828664E-2</v>
      </c>
      <c r="H125" s="354">
        <f t="shared" si="80"/>
        <v>243</v>
      </c>
      <c r="I125" s="790">
        <f t="shared" si="81"/>
        <v>2.2324299494717502E-2</v>
      </c>
      <c r="J125" s="354">
        <f t="shared" si="82"/>
        <v>487</v>
      </c>
      <c r="K125" s="790">
        <f t="shared" si="83"/>
        <v>4.4740468534680757E-2</v>
      </c>
      <c r="L125" s="354">
        <f t="shared" si="84"/>
        <v>1300</v>
      </c>
      <c r="M125" s="790">
        <f t="shared" si="85"/>
        <v>0.11943040881947635</v>
      </c>
      <c r="N125" s="354">
        <f t="shared" si="86"/>
        <v>1078</v>
      </c>
      <c r="O125" s="790">
        <f t="shared" si="87"/>
        <v>9.9035369774919613E-2</v>
      </c>
      <c r="P125" s="779">
        <f t="shared" si="88"/>
        <v>3410</v>
      </c>
      <c r="R125" s="66">
        <v>873</v>
      </c>
      <c r="S125" s="66">
        <v>1026</v>
      </c>
      <c r="T125" s="66">
        <v>1090</v>
      </c>
      <c r="U125" s="66">
        <v>1214</v>
      </c>
      <c r="V125" s="66">
        <v>1474</v>
      </c>
      <c r="W125" s="66">
        <v>1875</v>
      </c>
      <c r="X125" s="66">
        <v>739</v>
      </c>
    </row>
    <row r="126" spans="1:24" ht="15">
      <c r="A126" s="777">
        <v>847</v>
      </c>
      <c r="B126" s="389" t="s">
        <v>246</v>
      </c>
      <c r="C126" s="406">
        <v>31355</v>
      </c>
      <c r="D126" s="778">
        <f t="shared" si="56"/>
        <v>2122</v>
      </c>
      <c r="E126" s="790">
        <f t="shared" si="65"/>
        <v>6.7676606601817887E-2</v>
      </c>
      <c r="F126" s="354">
        <f t="shared" si="66"/>
        <v>2612</v>
      </c>
      <c r="G126" s="790">
        <f t="shared" si="67"/>
        <v>8.3304098229947374E-2</v>
      </c>
      <c r="H126" s="354">
        <f t="shared" si="80"/>
        <v>3021</v>
      </c>
      <c r="I126" s="790">
        <f t="shared" si="81"/>
        <v>9.6348269813426882E-2</v>
      </c>
      <c r="J126" s="354">
        <f t="shared" si="82"/>
        <v>4651</v>
      </c>
      <c r="K126" s="790">
        <f t="shared" si="83"/>
        <v>0.14833359910700047</v>
      </c>
      <c r="L126" s="354">
        <f t="shared" si="84"/>
        <v>8484</v>
      </c>
      <c r="M126" s="790">
        <f t="shared" si="85"/>
        <v>0.27057885504704193</v>
      </c>
      <c r="N126" s="354">
        <f t="shared" si="86"/>
        <v>3443</v>
      </c>
      <c r="O126" s="790">
        <f t="shared" si="87"/>
        <v>0.10980704831765269</v>
      </c>
      <c r="P126" s="779">
        <f t="shared" si="88"/>
        <v>24333</v>
      </c>
      <c r="R126" s="66">
        <v>885</v>
      </c>
      <c r="S126" s="66">
        <v>413</v>
      </c>
      <c r="T126" s="66">
        <v>499</v>
      </c>
      <c r="U126" s="66">
        <v>548</v>
      </c>
      <c r="V126" s="66">
        <v>1019</v>
      </c>
      <c r="W126" s="66">
        <v>2092</v>
      </c>
      <c r="X126" s="66">
        <v>883</v>
      </c>
    </row>
    <row r="127" spans="1:24" ht="15">
      <c r="A127" s="777">
        <v>856</v>
      </c>
      <c r="B127" s="389" t="s">
        <v>251</v>
      </c>
      <c r="C127" s="406">
        <v>6572</v>
      </c>
      <c r="D127" s="778">
        <f t="shared" si="56"/>
        <v>160</v>
      </c>
      <c r="E127" s="790">
        <f t="shared" si="65"/>
        <v>2.4345709068776627E-2</v>
      </c>
      <c r="F127" s="354">
        <f t="shared" si="66"/>
        <v>193</v>
      </c>
      <c r="G127" s="790">
        <f t="shared" si="67"/>
        <v>2.9367011564211808E-2</v>
      </c>
      <c r="H127" s="354">
        <f t="shared" si="80"/>
        <v>262</v>
      </c>
      <c r="I127" s="790">
        <f t="shared" si="81"/>
        <v>3.9866098600121726E-2</v>
      </c>
      <c r="J127" s="354">
        <f t="shared" si="82"/>
        <v>399</v>
      </c>
      <c r="K127" s="790">
        <f t="shared" si="83"/>
        <v>6.0712111990261719E-2</v>
      </c>
      <c r="L127" s="354">
        <f t="shared" si="84"/>
        <v>1141</v>
      </c>
      <c r="M127" s="790">
        <f t="shared" si="85"/>
        <v>0.17361533779671334</v>
      </c>
      <c r="N127" s="354">
        <f t="shared" si="86"/>
        <v>802</v>
      </c>
      <c r="O127" s="790">
        <f t="shared" si="87"/>
        <v>0.12203286670724285</v>
      </c>
      <c r="P127" s="779">
        <f t="shared" si="88"/>
        <v>2957</v>
      </c>
      <c r="R127" s="66">
        <v>887</v>
      </c>
      <c r="S127" s="66">
        <v>1937</v>
      </c>
      <c r="T127" s="66">
        <v>2371</v>
      </c>
      <c r="U127" s="66">
        <v>3222</v>
      </c>
      <c r="V127" s="66">
        <v>4633</v>
      </c>
      <c r="W127" s="66">
        <v>9989</v>
      </c>
      <c r="X127" s="66">
        <v>4060</v>
      </c>
    </row>
    <row r="128" spans="1:24" ht="15">
      <c r="A128" s="777">
        <v>861</v>
      </c>
      <c r="B128" s="389" t="s">
        <v>255</v>
      </c>
      <c r="C128" s="406">
        <v>11897</v>
      </c>
      <c r="D128" s="778">
        <f>VLOOKUP(A128,$R$6:$X$130,2,0)</f>
        <v>312</v>
      </c>
      <c r="E128" s="790">
        <f t="shared" si="65"/>
        <v>2.6225098764394387E-2</v>
      </c>
      <c r="F128" s="354">
        <f t="shared" si="66"/>
        <v>333</v>
      </c>
      <c r="G128" s="790">
        <f t="shared" si="67"/>
        <v>2.7990249642767084E-2</v>
      </c>
      <c r="H128" s="354">
        <f t="shared" si="80"/>
        <v>510</v>
      </c>
      <c r="I128" s="790">
        <f t="shared" si="81"/>
        <v>4.2867949903336977E-2</v>
      </c>
      <c r="J128" s="354">
        <f t="shared" si="82"/>
        <v>853</v>
      </c>
      <c r="K128" s="790">
        <f t="shared" si="83"/>
        <v>7.1698747583424399E-2</v>
      </c>
      <c r="L128" s="354">
        <f t="shared" si="84"/>
        <v>2190</v>
      </c>
      <c r="M128" s="790">
        <f t="shared" si="85"/>
        <v>0.18408002017315289</v>
      </c>
      <c r="N128" s="354">
        <f t="shared" si="86"/>
        <v>1405</v>
      </c>
      <c r="O128" s="790">
        <f t="shared" si="87"/>
        <v>0.11809699924350676</v>
      </c>
      <c r="P128" s="779">
        <f t="shared" si="88"/>
        <v>5603</v>
      </c>
      <c r="R128" s="66">
        <v>890</v>
      </c>
      <c r="S128" s="66">
        <v>1011</v>
      </c>
      <c r="T128" s="66">
        <v>1148</v>
      </c>
      <c r="U128" s="66">
        <v>1812</v>
      </c>
      <c r="V128" s="66">
        <v>2475</v>
      </c>
      <c r="W128" s="66">
        <v>5484</v>
      </c>
      <c r="X128" s="66">
        <v>2975</v>
      </c>
    </row>
    <row r="129" spans="1:24">
      <c r="A129" s="774">
        <v>9</v>
      </c>
      <c r="B129" s="210" t="s">
        <v>753</v>
      </c>
      <c r="C129" s="72">
        <v>4119008</v>
      </c>
      <c r="D129" s="775">
        <f>SUM(D130:D139)</f>
        <v>62190</v>
      </c>
      <c r="E129" s="791">
        <f t="shared" si="65"/>
        <v>1.5098295511929085E-2</v>
      </c>
      <c r="F129" s="775">
        <f>SUM(F130:F139)</f>
        <v>64577</v>
      </c>
      <c r="G129" s="791">
        <f t="shared" si="67"/>
        <v>1.5677803976102984E-2</v>
      </c>
      <c r="H129" s="70">
        <f t="shared" ref="H129:N129" si="89">SUM(H130:H139)</f>
        <v>83424</v>
      </c>
      <c r="I129" s="791">
        <f>H129/C129</f>
        <v>2.0253420240990062E-2</v>
      </c>
      <c r="J129" s="70">
        <f t="shared" si="89"/>
        <v>158034</v>
      </c>
      <c r="K129" s="791">
        <f>(J129/P129)</f>
        <v>0.17320483860891639</v>
      </c>
      <c r="L129" s="70">
        <f t="shared" si="89"/>
        <v>378331</v>
      </c>
      <c r="M129" s="791">
        <f>(L129/P129)</f>
        <v>0.41464975762019529</v>
      </c>
      <c r="N129" s="70">
        <f t="shared" si="89"/>
        <v>165855</v>
      </c>
      <c r="O129" s="791">
        <f>(N129/P129)</f>
        <v>0.18177663355658799</v>
      </c>
      <c r="P129" s="776">
        <f>SUM(P130:P139)</f>
        <v>912411</v>
      </c>
      <c r="R129" s="66">
        <v>893</v>
      </c>
      <c r="S129" s="66">
        <v>1057</v>
      </c>
      <c r="T129" s="66">
        <v>1202</v>
      </c>
      <c r="U129" s="66">
        <v>1387</v>
      </c>
      <c r="V129" s="66">
        <v>1725</v>
      </c>
      <c r="W129" s="66">
        <v>3111</v>
      </c>
      <c r="X129" s="66">
        <v>1282</v>
      </c>
    </row>
    <row r="130" spans="1:24" ht="15">
      <c r="A130" s="777">
        <v>1</v>
      </c>
      <c r="B130" s="389" t="s">
        <v>6</v>
      </c>
      <c r="C130" s="406">
        <v>2573220</v>
      </c>
      <c r="D130" s="778">
        <f t="shared" ref="D130:D139" si="90">VLOOKUP(A130,$R$6:$X$130,2,0)</f>
        <v>46097</v>
      </c>
      <c r="E130" s="790">
        <f t="shared" si="65"/>
        <v>1.7914130933227631E-2</v>
      </c>
      <c r="F130" s="354">
        <f t="shared" si="66"/>
        <v>48237</v>
      </c>
      <c r="G130" s="790">
        <f t="shared" si="67"/>
        <v>1.8745773777601605E-2</v>
      </c>
      <c r="H130" s="354">
        <f t="shared" ref="H130:H139" si="91">VLOOKUP(A130,$R$6:$X$130,4,0)</f>
        <v>61751</v>
      </c>
      <c r="I130" s="790">
        <f t="shared" ref="I130:I139" si="92">H130/C130</f>
        <v>2.39975594780081E-2</v>
      </c>
      <c r="J130" s="354">
        <f t="shared" ref="J130:J139" si="93">VLOOKUP(A130,$R$6:$X$130,5,0)</f>
        <v>115899</v>
      </c>
      <c r="K130" s="790">
        <f t="shared" ref="K130:K139" si="94">J130/C130</f>
        <v>4.5040455149579127E-2</v>
      </c>
      <c r="L130" s="354">
        <f t="shared" ref="L130:L139" si="95">VLOOKUP(A130,$R$6:$X$130,6,0)</f>
        <v>275590</v>
      </c>
      <c r="M130" s="790">
        <f t="shared" ref="M130:M139" si="96">L130/C130</f>
        <v>0.10709927639300176</v>
      </c>
      <c r="N130" s="354">
        <f t="shared" ref="N130:N139" si="97">VLOOKUP(A130,$R$6:$X$130,7,0)</f>
        <v>115585</v>
      </c>
      <c r="O130" s="790">
        <f t="shared" ref="O130:O139" si="98">N130/C130</f>
        <v>4.4918429049984068E-2</v>
      </c>
      <c r="P130" s="779">
        <f t="shared" ref="P130:P139" si="99">(D130+F130+H130+J130+L130+N130)</f>
        <v>663159</v>
      </c>
      <c r="R130" s="66">
        <v>895</v>
      </c>
      <c r="S130" s="66">
        <v>2716</v>
      </c>
      <c r="T130" s="66">
        <v>2866</v>
      </c>
      <c r="U130" s="66">
        <v>3446</v>
      </c>
      <c r="V130" s="66">
        <v>4448</v>
      </c>
      <c r="W130" s="66">
        <v>7758</v>
      </c>
      <c r="X130" s="66">
        <v>2524</v>
      </c>
    </row>
    <row r="131" spans="1:24" ht="15">
      <c r="A131" s="777">
        <v>79</v>
      </c>
      <c r="B131" s="389" t="s">
        <v>41</v>
      </c>
      <c r="C131" s="406">
        <v>55201</v>
      </c>
      <c r="D131" s="778">
        <f t="shared" si="90"/>
        <v>1201</v>
      </c>
      <c r="E131" s="790">
        <f t="shared" si="65"/>
        <v>2.1756852230937845E-2</v>
      </c>
      <c r="F131" s="354">
        <f t="shared" si="66"/>
        <v>1147</v>
      </c>
      <c r="G131" s="790">
        <f t="shared" si="67"/>
        <v>2.0778609083168784E-2</v>
      </c>
      <c r="H131" s="354">
        <f t="shared" si="91"/>
        <v>1815</v>
      </c>
      <c r="I131" s="790">
        <f t="shared" si="92"/>
        <v>3.2879839133349034E-2</v>
      </c>
      <c r="J131" s="354">
        <f t="shared" si="93"/>
        <v>3029</v>
      </c>
      <c r="K131" s="790">
        <f t="shared" si="94"/>
        <v>5.4872194344305354E-2</v>
      </c>
      <c r="L131" s="354">
        <f t="shared" si="95"/>
        <v>7662</v>
      </c>
      <c r="M131" s="790">
        <f t="shared" si="96"/>
        <v>0.13880183330012139</v>
      </c>
      <c r="N131" s="354">
        <f t="shared" si="97"/>
        <v>3688</v>
      </c>
      <c r="O131" s="790">
        <f t="shared" si="98"/>
        <v>6.6810383869857437E-2</v>
      </c>
      <c r="P131" s="779">
        <f t="shared" si="99"/>
        <v>18542</v>
      </c>
      <c r="R131" s="66" t="s">
        <v>1011</v>
      </c>
    </row>
    <row r="132" spans="1:24" ht="15">
      <c r="A132" s="777">
        <v>88</v>
      </c>
      <c r="B132" s="389" t="s">
        <v>45</v>
      </c>
      <c r="C132" s="406">
        <v>560831</v>
      </c>
      <c r="D132" s="778">
        <f t="shared" si="90"/>
        <v>6877</v>
      </c>
      <c r="E132" s="790">
        <f t="shared" si="65"/>
        <v>1.2262160971843569E-2</v>
      </c>
      <c r="F132" s="354">
        <f t="shared" si="66"/>
        <v>7306</v>
      </c>
      <c r="G132" s="790">
        <f t="shared" si="67"/>
        <v>1.3027097289557817E-2</v>
      </c>
      <c r="H132" s="354">
        <f t="shared" si="91"/>
        <v>9364</v>
      </c>
      <c r="I132" s="790">
        <f t="shared" si="92"/>
        <v>1.6696651932578618E-2</v>
      </c>
      <c r="J132" s="354">
        <f t="shared" si="93"/>
        <v>17596</v>
      </c>
      <c r="K132" s="790">
        <f t="shared" si="94"/>
        <v>3.1374870504661832E-2</v>
      </c>
      <c r="L132" s="354">
        <f t="shared" si="95"/>
        <v>40332</v>
      </c>
      <c r="M132" s="790">
        <f t="shared" si="96"/>
        <v>7.1914712275177373E-2</v>
      </c>
      <c r="N132" s="354">
        <f t="shared" si="97"/>
        <v>17442</v>
      </c>
      <c r="O132" s="790">
        <f t="shared" si="98"/>
        <v>3.1100277980354155E-2</v>
      </c>
      <c r="P132" s="779">
        <f t="shared" si="99"/>
        <v>98917</v>
      </c>
      <c r="R132" s="66" t="s">
        <v>988</v>
      </c>
      <c r="S132" s="66">
        <v>191992</v>
      </c>
      <c r="T132" s="66">
        <v>213515</v>
      </c>
      <c r="U132" s="66">
        <v>268625</v>
      </c>
      <c r="V132" s="66">
        <v>419336</v>
      </c>
      <c r="W132" s="66">
        <v>888749</v>
      </c>
      <c r="X132" s="66">
        <v>391892</v>
      </c>
    </row>
    <row r="133" spans="1:24" ht="15">
      <c r="A133" s="777">
        <v>129</v>
      </c>
      <c r="B133" s="389" t="s">
        <v>978</v>
      </c>
      <c r="C133" s="406">
        <v>84734</v>
      </c>
      <c r="D133" s="778">
        <f t="shared" si="90"/>
        <v>974</v>
      </c>
      <c r="E133" s="790">
        <f t="shared" si="65"/>
        <v>1.1494795477612292E-2</v>
      </c>
      <c r="F133" s="354">
        <f t="shared" si="66"/>
        <v>894</v>
      </c>
      <c r="G133" s="790">
        <f t="shared" si="67"/>
        <v>1.0550664432223193E-2</v>
      </c>
      <c r="H133" s="354">
        <f t="shared" si="91"/>
        <v>1356</v>
      </c>
      <c r="I133" s="790">
        <f t="shared" si="92"/>
        <v>1.6003021219345246E-2</v>
      </c>
      <c r="J133" s="354">
        <f t="shared" si="93"/>
        <v>2563</v>
      </c>
      <c r="K133" s="790">
        <f t="shared" si="94"/>
        <v>3.0247598366653292E-2</v>
      </c>
      <c r="L133" s="354">
        <f t="shared" si="95"/>
        <v>7073</v>
      </c>
      <c r="M133" s="790">
        <f t="shared" si="96"/>
        <v>8.3472986050463799E-2</v>
      </c>
      <c r="N133" s="354">
        <f t="shared" si="97"/>
        <v>3917</v>
      </c>
      <c r="O133" s="790">
        <f t="shared" si="98"/>
        <v>4.6227016309863811E-2</v>
      </c>
      <c r="P133" s="779">
        <f t="shared" si="99"/>
        <v>16777</v>
      </c>
    </row>
    <row r="134" spans="1:24" ht="15">
      <c r="A134" s="777">
        <v>212</v>
      </c>
      <c r="B134" s="389" t="s">
        <v>90</v>
      </c>
      <c r="C134" s="406">
        <v>83106</v>
      </c>
      <c r="D134" s="778">
        <f t="shared" si="90"/>
        <v>959</v>
      </c>
      <c r="E134" s="790">
        <f t="shared" si="65"/>
        <v>1.1539479700623301E-2</v>
      </c>
      <c r="F134" s="354">
        <f t="shared" si="66"/>
        <v>1028</v>
      </c>
      <c r="G134" s="790">
        <f t="shared" si="67"/>
        <v>1.2369744663441869E-2</v>
      </c>
      <c r="H134" s="354">
        <f t="shared" si="91"/>
        <v>1501</v>
      </c>
      <c r="I134" s="790">
        <f t="shared" si="92"/>
        <v>1.8061271147690901E-2</v>
      </c>
      <c r="J134" s="354">
        <f t="shared" si="93"/>
        <v>2805</v>
      </c>
      <c r="K134" s="790">
        <f t="shared" si="94"/>
        <v>3.3752075662407045E-2</v>
      </c>
      <c r="L134" s="354">
        <f t="shared" si="95"/>
        <v>7370</v>
      </c>
      <c r="M134" s="790">
        <f t="shared" si="96"/>
        <v>8.8681924289461658E-2</v>
      </c>
      <c r="N134" s="354">
        <f t="shared" si="97"/>
        <v>3650</v>
      </c>
      <c r="O134" s="790">
        <f t="shared" si="98"/>
        <v>4.3919813250547494E-2</v>
      </c>
      <c r="P134" s="779">
        <f t="shared" si="99"/>
        <v>17313</v>
      </c>
    </row>
    <row r="135" spans="1:24" ht="15">
      <c r="A135" s="777">
        <v>266</v>
      </c>
      <c r="B135" s="389" t="s">
        <v>104</v>
      </c>
      <c r="C135" s="406">
        <v>246003</v>
      </c>
      <c r="D135" s="778">
        <f t="shared" si="90"/>
        <v>923</v>
      </c>
      <c r="E135" s="790">
        <f t="shared" si="65"/>
        <v>3.7519867643890522E-3</v>
      </c>
      <c r="F135" s="354">
        <f t="shared" si="66"/>
        <v>1115</v>
      </c>
      <c r="G135" s="790">
        <f t="shared" si="67"/>
        <v>4.5324650512392128E-3</v>
      </c>
      <c r="H135" s="354">
        <f t="shared" si="91"/>
        <v>1339</v>
      </c>
      <c r="I135" s="790">
        <f t="shared" si="92"/>
        <v>5.4430230525643998E-3</v>
      </c>
      <c r="J135" s="354">
        <f t="shared" si="93"/>
        <v>3017</v>
      </c>
      <c r="K135" s="790">
        <f t="shared" si="94"/>
        <v>1.2264078080348614E-2</v>
      </c>
      <c r="L135" s="354">
        <f t="shared" si="95"/>
        <v>8017</v>
      </c>
      <c r="M135" s="790">
        <f t="shared" si="96"/>
        <v>3.2589033467071538E-2</v>
      </c>
      <c r="N135" s="354">
        <f t="shared" si="97"/>
        <v>4939</v>
      </c>
      <c r="O135" s="790">
        <f t="shared" si="98"/>
        <v>2.0076990931004908E-2</v>
      </c>
      <c r="P135" s="779">
        <f t="shared" si="99"/>
        <v>19350</v>
      </c>
    </row>
    <row r="136" spans="1:24" ht="15">
      <c r="A136" s="777">
        <v>308</v>
      </c>
      <c r="B136" s="389" t="s">
        <v>112</v>
      </c>
      <c r="C136" s="406">
        <v>55294</v>
      </c>
      <c r="D136" s="778">
        <f t="shared" si="90"/>
        <v>983</v>
      </c>
      <c r="E136" s="790">
        <f>D136/C136</f>
        <v>1.7777697399356168E-2</v>
      </c>
      <c r="F136" s="354">
        <f>VLOOKUP(A136,$R$6:$X$130,3,0)</f>
        <v>914</v>
      </c>
      <c r="G136" s="790">
        <f>F136/C136</f>
        <v>1.6529822403877455E-2</v>
      </c>
      <c r="H136" s="354">
        <f t="shared" si="91"/>
        <v>1243</v>
      </c>
      <c r="I136" s="790">
        <f t="shared" si="92"/>
        <v>2.2479835063478858E-2</v>
      </c>
      <c r="J136" s="354">
        <f t="shared" si="93"/>
        <v>2351</v>
      </c>
      <c r="K136" s="790">
        <f t="shared" si="94"/>
        <v>4.251817557058632E-2</v>
      </c>
      <c r="L136" s="354">
        <f t="shared" si="95"/>
        <v>5657</v>
      </c>
      <c r="M136" s="790">
        <f t="shared" si="96"/>
        <v>0.10230766448439252</v>
      </c>
      <c r="N136" s="354">
        <f t="shared" si="97"/>
        <v>2716</v>
      </c>
      <c r="O136" s="790">
        <f t="shared" si="98"/>
        <v>4.9119253445220099E-2</v>
      </c>
      <c r="P136" s="779">
        <f t="shared" si="99"/>
        <v>13864</v>
      </c>
    </row>
    <row r="137" spans="1:24" ht="15">
      <c r="A137" s="777">
        <v>360</v>
      </c>
      <c r="B137" s="389" t="s">
        <v>979</v>
      </c>
      <c r="C137" s="406">
        <v>294551</v>
      </c>
      <c r="D137" s="778">
        <f t="shared" si="90"/>
        <v>3032</v>
      </c>
      <c r="E137" s="790">
        <f>D137/C137</f>
        <v>1.0293633360606482E-2</v>
      </c>
      <c r="F137" s="354">
        <f>VLOOKUP(A137,$R$6:$X$130,3,0)</f>
        <v>2797</v>
      </c>
      <c r="G137" s="790">
        <f>F137/C137</f>
        <v>9.4958088752032759E-3</v>
      </c>
      <c r="H137" s="354">
        <f t="shared" si="91"/>
        <v>3678</v>
      </c>
      <c r="I137" s="790">
        <f t="shared" si="92"/>
        <v>1.2486801946012744E-2</v>
      </c>
      <c r="J137" s="354">
        <f t="shared" si="93"/>
        <v>7640</v>
      </c>
      <c r="K137" s="790">
        <f t="shared" si="94"/>
        <v>2.5937783270129789E-2</v>
      </c>
      <c r="L137" s="354">
        <f t="shared" si="95"/>
        <v>19103</v>
      </c>
      <c r="M137" s="790">
        <f t="shared" si="96"/>
        <v>6.4854643168755152E-2</v>
      </c>
      <c r="N137" s="354">
        <f t="shared" si="97"/>
        <v>9716</v>
      </c>
      <c r="O137" s="790">
        <f t="shared" si="98"/>
        <v>3.2985798724159826E-2</v>
      </c>
      <c r="P137" s="779">
        <f t="shared" si="99"/>
        <v>45966</v>
      </c>
    </row>
    <row r="138" spans="1:24" ht="15">
      <c r="A138" s="777">
        <v>380</v>
      </c>
      <c r="B138" s="389" t="s">
        <v>139</v>
      </c>
      <c r="C138" s="406">
        <v>76704</v>
      </c>
      <c r="D138" s="778">
        <f t="shared" si="90"/>
        <v>600</v>
      </c>
      <c r="E138" s="790">
        <f>D138/C138</f>
        <v>7.8222778473091368E-3</v>
      </c>
      <c r="F138" s="354">
        <f>VLOOKUP(A138,$R$6:$X$130,3,0)</f>
        <v>580</v>
      </c>
      <c r="G138" s="790">
        <f>F138/C138</f>
        <v>7.5615352523988322E-3</v>
      </c>
      <c r="H138" s="354">
        <f t="shared" si="91"/>
        <v>757</v>
      </c>
      <c r="I138" s="790">
        <f t="shared" si="92"/>
        <v>9.8691072173550266E-3</v>
      </c>
      <c r="J138" s="354">
        <f t="shared" si="93"/>
        <v>1591</v>
      </c>
      <c r="K138" s="790">
        <f t="shared" si="94"/>
        <v>2.0742073425114728E-2</v>
      </c>
      <c r="L138" s="354">
        <f t="shared" si="95"/>
        <v>4024</v>
      </c>
      <c r="M138" s="790">
        <f t="shared" si="96"/>
        <v>5.2461410095953273E-2</v>
      </c>
      <c r="N138" s="354">
        <f t="shared" si="97"/>
        <v>2484</v>
      </c>
      <c r="O138" s="790">
        <f t="shared" si="98"/>
        <v>3.2384230287859826E-2</v>
      </c>
      <c r="P138" s="779">
        <f t="shared" si="99"/>
        <v>10036</v>
      </c>
    </row>
    <row r="139" spans="1:24" ht="15.75" thickBot="1">
      <c r="A139" s="780">
        <v>631</v>
      </c>
      <c r="B139" s="781" t="s">
        <v>185</v>
      </c>
      <c r="C139" s="445">
        <v>89364</v>
      </c>
      <c r="D139" s="782">
        <f t="shared" si="90"/>
        <v>544</v>
      </c>
      <c r="E139" s="792">
        <f>D139/C139</f>
        <v>6.0874625128687163E-3</v>
      </c>
      <c r="F139" s="379">
        <f>VLOOKUP(A139,$R$6:$X$130,3,0)</f>
        <v>559</v>
      </c>
      <c r="G139" s="792">
        <f>F139/C139</f>
        <v>6.2553153395103174E-3</v>
      </c>
      <c r="H139" s="379">
        <f t="shared" si="91"/>
        <v>620</v>
      </c>
      <c r="I139" s="792">
        <f t="shared" si="92"/>
        <v>6.9379168345194931E-3</v>
      </c>
      <c r="J139" s="379">
        <f t="shared" si="93"/>
        <v>1543</v>
      </c>
      <c r="K139" s="792">
        <f t="shared" si="94"/>
        <v>1.7266460767199319E-2</v>
      </c>
      <c r="L139" s="379">
        <f t="shared" si="95"/>
        <v>3503</v>
      </c>
      <c r="M139" s="792">
        <f t="shared" si="96"/>
        <v>3.9199230115035136E-2</v>
      </c>
      <c r="N139" s="379">
        <f t="shared" si="97"/>
        <v>1718</v>
      </c>
      <c r="O139" s="792">
        <f t="shared" si="98"/>
        <v>1.922474374468466E-2</v>
      </c>
      <c r="P139" s="783">
        <f t="shared" si="99"/>
        <v>8487</v>
      </c>
    </row>
    <row r="140" spans="1:24">
      <c r="B140" s="65"/>
    </row>
    <row r="141" spans="1:24">
      <c r="A141" s="784" t="s">
        <v>433</v>
      </c>
      <c r="B141" s="1064" t="str">
        <f>'1. Población_Afiliada_Regimen'!B140</f>
        <v>SISPRO-BODEGA DE DATOS DICIEMBRE 2021</v>
      </c>
      <c r="C141" s="1064"/>
    </row>
    <row r="142" spans="1:24">
      <c r="A142" s="784"/>
      <c r="B142" s="1064" t="str">
        <f>'1. Población_Afiliada_Regimen'!B141</f>
        <v>PROYECCIÓN DANE 2021</v>
      </c>
      <c r="C142" s="1064"/>
    </row>
    <row r="143" spans="1:24">
      <c r="A143" s="785" t="s">
        <v>436</v>
      </c>
      <c r="B143" s="1065" t="s">
        <v>437</v>
      </c>
      <c r="C143" s="1065"/>
    </row>
    <row r="144" spans="1:24">
      <c r="B144" s="64"/>
    </row>
    <row r="145" spans="2:2">
      <c r="B145" s="786"/>
    </row>
  </sheetData>
  <sheetProtection autoFilter="0"/>
  <mergeCells count="9">
    <mergeCell ref="D1:O1"/>
    <mergeCell ref="A2:A5"/>
    <mergeCell ref="B2:B4"/>
    <mergeCell ref="D2:O3"/>
    <mergeCell ref="P2:P4"/>
    <mergeCell ref="B141:C141"/>
    <mergeCell ref="B142:C142"/>
    <mergeCell ref="B143:C143"/>
    <mergeCell ref="C2:C4"/>
  </mergeCells>
  <pageMargins left="0.75" right="0.75" top="1" bottom="1" header="0" footer="0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CC00"/>
  </sheetPr>
  <dimension ref="A1:AE145"/>
  <sheetViews>
    <sheetView showGridLines="0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S1" sqref="S1:Z1048576"/>
    </sheetView>
  </sheetViews>
  <sheetFormatPr baseColWidth="10" defaultColWidth="11.42578125" defaultRowHeight="12.75"/>
  <cols>
    <col min="1" max="1" width="4.42578125" bestFit="1" customWidth="1"/>
    <col min="2" max="2" width="20.140625" style="61" customWidth="1"/>
    <col min="3" max="17" width="11.42578125" style="66"/>
    <col min="18" max="18" width="12.5703125" style="66" customWidth="1"/>
    <col min="19" max="19" width="9.85546875" style="66" hidden="1" customWidth="1"/>
    <col min="20" max="21" width="6.7109375" style="66" hidden="1" customWidth="1"/>
    <col min="22" max="22" width="7.7109375" style="66" hidden="1" customWidth="1"/>
    <col min="23" max="23" width="8.85546875" style="66" hidden="1" customWidth="1"/>
    <col min="24" max="24" width="7.7109375" style="66" hidden="1" customWidth="1"/>
    <col min="25" max="25" width="12.5703125" style="66" hidden="1" customWidth="1"/>
    <col min="26" max="26" width="11.42578125" style="66" hidden="1" customWidth="1"/>
    <col min="27" max="16384" width="11.42578125" style="66"/>
  </cols>
  <sheetData>
    <row r="1" spans="1:31" ht="90.75" customHeight="1">
      <c r="A1" s="229"/>
      <c r="B1" s="230"/>
      <c r="C1" s="1075" t="s">
        <v>1012</v>
      </c>
      <c r="D1" s="1075"/>
      <c r="E1" s="1075"/>
      <c r="F1" s="1075"/>
      <c r="G1" s="1075"/>
      <c r="H1" s="1075"/>
      <c r="I1" s="1075"/>
      <c r="J1" s="1075"/>
      <c r="K1" s="1075"/>
      <c r="L1" s="1075"/>
      <c r="M1" s="1075"/>
      <c r="N1" s="1075"/>
      <c r="O1" s="1075"/>
      <c r="P1" s="1075"/>
      <c r="Q1" s="1076"/>
      <c r="R1" s="732" t="str">
        <f>UPPER((TEXT('1. Población_Afiliada_Regimen'!C1,"mmmm yyyy")))</f>
        <v>DICIEMBRE 2021</v>
      </c>
    </row>
    <row r="2" spans="1:31" ht="15" customHeight="1">
      <c r="A2" s="1050"/>
      <c r="B2" s="1054" t="s">
        <v>938</v>
      </c>
      <c r="C2" s="1052" t="s">
        <v>280</v>
      </c>
      <c r="D2" s="1055" t="s">
        <v>990</v>
      </c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6"/>
      <c r="P2" s="1056"/>
      <c r="Q2" s="1057"/>
      <c r="R2" s="1077" t="s">
        <v>991</v>
      </c>
    </row>
    <row r="3" spans="1:31" ht="12.75" customHeight="1">
      <c r="A3" s="1050"/>
      <c r="B3" s="1054"/>
      <c r="C3" s="1053"/>
      <c r="D3" s="1058"/>
      <c r="E3" s="1059"/>
      <c r="F3" s="1059"/>
      <c r="G3" s="1059"/>
      <c r="H3" s="1059"/>
      <c r="I3" s="1059"/>
      <c r="J3" s="1059"/>
      <c r="K3" s="1059"/>
      <c r="L3" s="1059"/>
      <c r="M3" s="1059"/>
      <c r="N3" s="1059"/>
      <c r="O3" s="1059"/>
      <c r="P3" s="1059"/>
      <c r="Q3" s="1060"/>
      <c r="R3" s="1078"/>
    </row>
    <row r="4" spans="1:31" ht="18.75" customHeight="1">
      <c r="A4" s="1050"/>
      <c r="B4" s="1054"/>
      <c r="C4" s="1053"/>
      <c r="D4" s="661" t="s">
        <v>992</v>
      </c>
      <c r="E4" s="661" t="s">
        <v>483</v>
      </c>
      <c r="F4" s="661" t="s">
        <v>993</v>
      </c>
      <c r="G4" s="661" t="s">
        <v>483</v>
      </c>
      <c r="H4" s="661" t="s">
        <v>994</v>
      </c>
      <c r="I4" s="661" t="s">
        <v>483</v>
      </c>
      <c r="J4" s="661" t="s">
        <v>995</v>
      </c>
      <c r="K4" s="661" t="s">
        <v>483</v>
      </c>
      <c r="L4" s="661" t="s">
        <v>996</v>
      </c>
      <c r="M4" s="661" t="s">
        <v>483</v>
      </c>
      <c r="N4" s="661" t="s">
        <v>997</v>
      </c>
      <c r="O4" s="661" t="s">
        <v>483</v>
      </c>
      <c r="P4" s="661" t="s">
        <v>998</v>
      </c>
      <c r="Q4" s="661" t="s">
        <v>483</v>
      </c>
      <c r="R4" s="1079"/>
    </row>
    <row r="5" spans="1:31" ht="20.25" customHeight="1">
      <c r="A5" s="1050"/>
      <c r="B5" s="662" t="s">
        <v>958</v>
      </c>
      <c r="C5" s="663">
        <v>6782584</v>
      </c>
      <c r="D5" s="663">
        <f t="shared" ref="D5:N5" si="0">SUM(D6+D13+D20+D32+D43+D63+D81+D105+D129)</f>
        <v>31975</v>
      </c>
      <c r="E5" s="664">
        <f t="shared" ref="E5:E36" si="1">(D5/R5)*100</f>
        <v>0.75399434250750108</v>
      </c>
      <c r="F5" s="663">
        <f t="shared" si="0"/>
        <v>157347</v>
      </c>
      <c r="G5" s="665">
        <f t="shared" ref="G5:G36" si="2">(F5/R5)*100</f>
        <v>3.7103595875067321</v>
      </c>
      <c r="H5" s="663">
        <f t="shared" si="0"/>
        <v>463938</v>
      </c>
      <c r="I5" s="664">
        <f t="shared" ref="I5:I36" si="3">(H5/R5)*100</f>
        <v>10.940003980429868</v>
      </c>
      <c r="J5" s="663">
        <f t="shared" si="0"/>
        <v>2159849</v>
      </c>
      <c r="K5" s="666">
        <f t="shared" ref="K5:K36" si="4">(J5/R5)*100</f>
        <v>50.930849934964307</v>
      </c>
      <c r="L5" s="663">
        <f t="shared" si="0"/>
        <v>775470</v>
      </c>
      <c r="M5" s="666">
        <f t="shared" ref="M5:M36" si="5">(L5/R5)*100</f>
        <v>18.286160837663544</v>
      </c>
      <c r="N5" s="663">
        <f t="shared" si="0"/>
        <v>559285</v>
      </c>
      <c r="O5" s="667">
        <f>(N5/R5)*100</f>
        <v>13.188357336960365</v>
      </c>
      <c r="P5" s="663">
        <f>SUM(P6+P13+P20+P32+P43+P63+P81+P105+P129)</f>
        <v>92884</v>
      </c>
      <c r="Q5" s="667">
        <f>(P5/R5)*100</f>
        <v>2.1902739799676851</v>
      </c>
      <c r="R5" s="731">
        <f>+R6+R13+R20+R32+R43+R63+R81+R105+R129</f>
        <v>4240748</v>
      </c>
      <c r="T5" s="78">
        <v>0</v>
      </c>
      <c r="U5" s="78">
        <v>1</v>
      </c>
      <c r="V5" s="79" t="s">
        <v>666</v>
      </c>
      <c r="W5" s="79" t="s">
        <v>999</v>
      </c>
      <c r="X5" s="79" t="s">
        <v>1000</v>
      </c>
      <c r="Y5" s="79" t="s">
        <v>1001</v>
      </c>
      <c r="Z5" s="79" t="s">
        <v>934</v>
      </c>
    </row>
    <row r="6" spans="1:31" ht="24.75" customHeight="1" thickBot="1">
      <c r="A6" s="19">
        <v>1</v>
      </c>
      <c r="B6" s="69" t="s">
        <v>290</v>
      </c>
      <c r="C6" s="70">
        <v>108681</v>
      </c>
      <c r="D6" s="70">
        <f>SUM(D7:D12)</f>
        <v>283</v>
      </c>
      <c r="E6" s="80">
        <f t="shared" si="1"/>
        <v>0.9389204074184665</v>
      </c>
      <c r="F6" s="70">
        <f t="shared" ref="F6:N6" si="6">SUM(F7:F12)</f>
        <v>1181</v>
      </c>
      <c r="G6" s="80">
        <f t="shared" si="2"/>
        <v>3.9182508874954376</v>
      </c>
      <c r="H6" s="70">
        <f t="shared" si="6"/>
        <v>3524</v>
      </c>
      <c r="I6" s="80">
        <f t="shared" si="3"/>
        <v>11.691715603331012</v>
      </c>
      <c r="J6" s="70">
        <f t="shared" si="6"/>
        <v>16812</v>
      </c>
      <c r="K6" s="80">
        <f t="shared" si="4"/>
        <v>55.777844132576895</v>
      </c>
      <c r="L6" s="70">
        <f t="shared" si="6"/>
        <v>5762</v>
      </c>
      <c r="M6" s="80">
        <f t="shared" si="5"/>
        <v>19.116817623834645</v>
      </c>
      <c r="N6" s="70">
        <f t="shared" si="6"/>
        <v>2292</v>
      </c>
      <c r="O6" s="80">
        <f t="shared" ref="O6:O69" si="7">(N6/R6)*100</f>
        <v>7.6042599781029159</v>
      </c>
      <c r="P6" s="70">
        <f>SUM(P7:P12)</f>
        <v>287</v>
      </c>
      <c r="Q6" s="80">
        <f t="shared" ref="Q6:Q69" si="8">(P6/R6)*100</f>
        <v>0.95219136724063558</v>
      </c>
      <c r="R6" s="92">
        <f>SUM(R7:R12)</f>
        <v>30141</v>
      </c>
      <c r="S6" s="73" t="s">
        <v>1002</v>
      </c>
      <c r="T6" s="74" t="s">
        <v>992</v>
      </c>
      <c r="U6" s="74" t="s">
        <v>993</v>
      </c>
      <c r="V6" s="74" t="s">
        <v>994</v>
      </c>
      <c r="W6" s="74" t="s">
        <v>995</v>
      </c>
      <c r="X6" s="74" t="s">
        <v>996</v>
      </c>
      <c r="Y6" s="74" t="s">
        <v>1003</v>
      </c>
      <c r="Z6" s="74" t="s">
        <v>998</v>
      </c>
      <c r="AA6"/>
      <c r="AB6"/>
      <c r="AC6"/>
      <c r="AD6"/>
      <c r="AE6"/>
    </row>
    <row r="7" spans="1:31" ht="15">
      <c r="A7" s="397">
        <v>142</v>
      </c>
      <c r="B7" s="397" t="s">
        <v>67</v>
      </c>
      <c r="C7" s="406">
        <v>4602</v>
      </c>
      <c r="D7" s="354">
        <f t="shared" ref="D7:D12" si="9">VLOOKUP(A7,$S$7:$Y$131,2,0)</f>
        <v>4</v>
      </c>
      <c r="E7" s="353">
        <f t="shared" si="1"/>
        <v>0.4700352526439483</v>
      </c>
      <c r="F7" s="354">
        <f t="shared" ref="F7:F12" si="10">VLOOKUP(A7,$S$7:$Y$131,3,0)</f>
        <v>27</v>
      </c>
      <c r="G7" s="353">
        <f t="shared" si="2"/>
        <v>3.1727379553466508</v>
      </c>
      <c r="H7" s="354">
        <f t="shared" ref="H7:H12" si="11">VLOOKUP(A7,$S$7:$Y$131,4,0)</f>
        <v>99</v>
      </c>
      <c r="I7" s="353">
        <f t="shared" si="3"/>
        <v>11.633372502937721</v>
      </c>
      <c r="J7" s="354">
        <f t="shared" ref="J7:J12" si="12">VLOOKUP(A7,$S$7:$Y$131,5,0)</f>
        <v>381</v>
      </c>
      <c r="K7" s="353">
        <f t="shared" si="4"/>
        <v>44.770857814336075</v>
      </c>
      <c r="L7" s="354">
        <f t="shared" ref="L7:L12" si="13">VLOOKUP(A7,$S$7:$Y$131,6,0)</f>
        <v>164</v>
      </c>
      <c r="M7" s="353">
        <f t="shared" si="5"/>
        <v>19.271445358401881</v>
      </c>
      <c r="N7" s="354">
        <f t="shared" ref="N7:N12" si="14">VLOOKUP(A7,$S$7:$Y$131,7,0)</f>
        <v>144</v>
      </c>
      <c r="O7" s="353">
        <f t="shared" si="7"/>
        <v>16.92126909518214</v>
      </c>
      <c r="P7" s="354">
        <f t="shared" ref="P7:P12" si="15">VLOOKUP(A7,$S$7:$Z$131,8,0)</f>
        <v>32</v>
      </c>
      <c r="Q7" s="353">
        <f t="shared" si="8"/>
        <v>3.7602820211515864</v>
      </c>
      <c r="R7" s="406">
        <f t="shared" ref="R7:R12" si="16">(D7+F7+H7+J7+L7+N7+P7)</f>
        <v>851</v>
      </c>
      <c r="S7" s="10">
        <v>1</v>
      </c>
      <c r="T7">
        <v>15121</v>
      </c>
      <c r="U7">
        <v>76342</v>
      </c>
      <c r="V7">
        <v>226545</v>
      </c>
      <c r="W7" s="66">
        <v>1102042</v>
      </c>
      <c r="X7" s="7">
        <v>401897</v>
      </c>
      <c r="Y7">
        <v>307019</v>
      </c>
      <c r="Z7">
        <v>56243</v>
      </c>
      <c r="AA7"/>
      <c r="AB7"/>
      <c r="AC7"/>
      <c r="AD7"/>
      <c r="AE7"/>
    </row>
    <row r="8" spans="1:31" ht="15">
      <c r="A8" s="397">
        <v>425</v>
      </c>
      <c r="B8" s="397" t="s">
        <v>147</v>
      </c>
      <c r="C8" s="406">
        <v>8376</v>
      </c>
      <c r="D8" s="354">
        <f t="shared" si="9"/>
        <v>23</v>
      </c>
      <c r="E8" s="353">
        <f t="shared" si="1"/>
        <v>1.0235870048954161</v>
      </c>
      <c r="F8" s="354">
        <f t="shared" si="10"/>
        <v>92</v>
      </c>
      <c r="G8" s="353">
        <f t="shared" si="2"/>
        <v>4.0943480195816644</v>
      </c>
      <c r="H8" s="354">
        <f t="shared" si="11"/>
        <v>280</v>
      </c>
      <c r="I8" s="353">
        <f t="shared" si="3"/>
        <v>12.461059190031152</v>
      </c>
      <c r="J8" s="354">
        <f t="shared" si="12"/>
        <v>1269</v>
      </c>
      <c r="K8" s="353">
        <f t="shared" si="4"/>
        <v>56.475300400534046</v>
      </c>
      <c r="L8" s="354">
        <f t="shared" si="13"/>
        <v>385</v>
      </c>
      <c r="M8" s="353">
        <f t="shared" si="5"/>
        <v>17.133956386292834</v>
      </c>
      <c r="N8" s="354">
        <f t="shared" si="14"/>
        <v>172</v>
      </c>
      <c r="O8" s="353">
        <f t="shared" si="7"/>
        <v>7.6546506453048515</v>
      </c>
      <c r="P8" s="354">
        <f t="shared" si="15"/>
        <v>26</v>
      </c>
      <c r="Q8" s="353">
        <f t="shared" si="8"/>
        <v>1.1570983533600356</v>
      </c>
      <c r="R8" s="406">
        <f t="shared" si="16"/>
        <v>2247</v>
      </c>
      <c r="S8" s="10">
        <v>2</v>
      </c>
      <c r="T8">
        <v>27</v>
      </c>
      <c r="U8">
        <v>98</v>
      </c>
      <c r="V8">
        <v>355</v>
      </c>
      <c r="W8" s="66">
        <v>1460</v>
      </c>
      <c r="X8" s="7">
        <v>502</v>
      </c>
      <c r="Y8">
        <v>364</v>
      </c>
      <c r="Z8">
        <v>67</v>
      </c>
      <c r="AA8"/>
      <c r="AB8"/>
      <c r="AC8"/>
      <c r="AD8"/>
      <c r="AE8"/>
    </row>
    <row r="9" spans="1:31" ht="15">
      <c r="A9" s="397">
        <v>579</v>
      </c>
      <c r="B9" s="397" t="s">
        <v>171</v>
      </c>
      <c r="C9" s="406">
        <v>41345</v>
      </c>
      <c r="D9" s="354">
        <f t="shared" si="9"/>
        <v>172</v>
      </c>
      <c r="E9" s="353">
        <f t="shared" si="1"/>
        <v>0.98280098280098283</v>
      </c>
      <c r="F9" s="354">
        <f t="shared" si="10"/>
        <v>700</v>
      </c>
      <c r="G9" s="353">
        <f t="shared" si="2"/>
        <v>3.9997714416319066</v>
      </c>
      <c r="H9" s="354">
        <f t="shared" si="11"/>
        <v>2087</v>
      </c>
      <c r="I9" s="353">
        <f t="shared" si="3"/>
        <v>11.925032855265414</v>
      </c>
      <c r="J9" s="354">
        <f t="shared" si="12"/>
        <v>9485</v>
      </c>
      <c r="K9" s="353">
        <f t="shared" si="4"/>
        <v>54.196903034112331</v>
      </c>
      <c r="L9" s="354">
        <f t="shared" si="13"/>
        <v>3493</v>
      </c>
      <c r="M9" s="353">
        <f t="shared" si="5"/>
        <v>19.958859493743216</v>
      </c>
      <c r="N9" s="354">
        <f t="shared" si="14"/>
        <v>1386</v>
      </c>
      <c r="O9" s="353">
        <f t="shared" si="7"/>
        <v>7.919547454431175</v>
      </c>
      <c r="P9" s="354">
        <f t="shared" si="15"/>
        <v>178</v>
      </c>
      <c r="Q9" s="353">
        <f t="shared" si="8"/>
        <v>1.0170847380149706</v>
      </c>
      <c r="R9" s="406">
        <f t="shared" si="16"/>
        <v>17501</v>
      </c>
      <c r="S9" s="10">
        <v>4</v>
      </c>
      <c r="T9">
        <v>3</v>
      </c>
      <c r="U9">
        <v>10</v>
      </c>
      <c r="V9">
        <v>30</v>
      </c>
      <c r="W9" s="66">
        <v>189</v>
      </c>
      <c r="X9" s="7">
        <v>53</v>
      </c>
      <c r="Y9">
        <v>33</v>
      </c>
      <c r="Z9">
        <v>6</v>
      </c>
      <c r="AA9"/>
      <c r="AB9"/>
      <c r="AC9"/>
      <c r="AD9"/>
      <c r="AE9"/>
    </row>
    <row r="10" spans="1:31" ht="15">
      <c r="A10" s="397">
        <v>585</v>
      </c>
      <c r="B10" s="397" t="s">
        <v>173</v>
      </c>
      <c r="C10" s="406">
        <v>14664</v>
      </c>
      <c r="D10" s="354">
        <f t="shared" si="9"/>
        <v>22</v>
      </c>
      <c r="E10" s="353">
        <f t="shared" si="1"/>
        <v>0.6794317479925881</v>
      </c>
      <c r="F10" s="354">
        <f t="shared" si="10"/>
        <v>89</v>
      </c>
      <c r="G10" s="353">
        <f t="shared" si="2"/>
        <v>2.7486102532427426</v>
      </c>
      <c r="H10" s="354">
        <f t="shared" si="11"/>
        <v>331</v>
      </c>
      <c r="I10" s="353">
        <f t="shared" si="3"/>
        <v>10.222359481161211</v>
      </c>
      <c r="J10" s="354">
        <f t="shared" si="12"/>
        <v>1705</v>
      </c>
      <c r="K10" s="353">
        <f t="shared" si="4"/>
        <v>52.655960469425565</v>
      </c>
      <c r="L10" s="354">
        <f t="shared" si="13"/>
        <v>741</v>
      </c>
      <c r="M10" s="353">
        <f t="shared" si="5"/>
        <v>22.88449660284126</v>
      </c>
      <c r="N10" s="354">
        <f t="shared" si="14"/>
        <v>310</v>
      </c>
      <c r="O10" s="353">
        <f t="shared" si="7"/>
        <v>9.573810994441013</v>
      </c>
      <c r="P10" s="354">
        <f t="shared" si="15"/>
        <v>40</v>
      </c>
      <c r="Q10" s="353">
        <f t="shared" si="8"/>
        <v>1.2353304508956144</v>
      </c>
      <c r="R10" s="406">
        <f t="shared" si="16"/>
        <v>3238</v>
      </c>
      <c r="S10" s="10">
        <v>21</v>
      </c>
      <c r="T10">
        <v>8</v>
      </c>
      <c r="U10">
        <v>21</v>
      </c>
      <c r="V10">
        <v>64</v>
      </c>
      <c r="W10" s="66">
        <v>276</v>
      </c>
      <c r="X10" s="7">
        <v>75</v>
      </c>
      <c r="Y10">
        <v>72</v>
      </c>
      <c r="Z10">
        <v>10</v>
      </c>
      <c r="AA10"/>
      <c r="AB10"/>
      <c r="AC10"/>
      <c r="AD10"/>
      <c r="AE10"/>
    </row>
    <row r="11" spans="1:31" ht="15">
      <c r="A11" s="397">
        <v>591</v>
      </c>
      <c r="B11" s="397" t="s">
        <v>175</v>
      </c>
      <c r="C11" s="406">
        <v>19268</v>
      </c>
      <c r="D11" s="354">
        <f t="shared" si="9"/>
        <v>47</v>
      </c>
      <c r="E11" s="353">
        <f t="shared" si="1"/>
        <v>0.97571102345858418</v>
      </c>
      <c r="F11" s="354">
        <f t="shared" si="10"/>
        <v>236</v>
      </c>
      <c r="G11" s="353">
        <f t="shared" si="2"/>
        <v>4.8993149263026776</v>
      </c>
      <c r="H11" s="354">
        <f t="shared" si="11"/>
        <v>621</v>
      </c>
      <c r="I11" s="353">
        <f t="shared" si="3"/>
        <v>12.891841395059163</v>
      </c>
      <c r="J11" s="354">
        <f t="shared" si="12"/>
        <v>2938</v>
      </c>
      <c r="K11" s="353">
        <f t="shared" si="4"/>
        <v>60.992318870666381</v>
      </c>
      <c r="L11" s="354">
        <f t="shared" si="13"/>
        <v>737</v>
      </c>
      <c r="M11" s="353">
        <f t="shared" si="5"/>
        <v>15.299979240190989</v>
      </c>
      <c r="N11" s="354">
        <f t="shared" si="14"/>
        <v>229</v>
      </c>
      <c r="O11" s="353">
        <f t="shared" si="7"/>
        <v>4.7539962632343782</v>
      </c>
      <c r="P11" s="354">
        <f t="shared" si="15"/>
        <v>9</v>
      </c>
      <c r="Q11" s="353">
        <f t="shared" si="8"/>
        <v>0.18683828108781397</v>
      </c>
      <c r="R11" s="406">
        <f t="shared" si="16"/>
        <v>4817</v>
      </c>
      <c r="S11" s="10">
        <v>30</v>
      </c>
      <c r="T11">
        <v>127</v>
      </c>
      <c r="U11">
        <v>563</v>
      </c>
      <c r="V11">
        <v>1648</v>
      </c>
      <c r="W11" s="66">
        <v>7694</v>
      </c>
      <c r="X11" s="7">
        <v>2692</v>
      </c>
      <c r="Y11">
        <v>1515</v>
      </c>
      <c r="Z11">
        <v>197</v>
      </c>
      <c r="AA11"/>
      <c r="AB11"/>
      <c r="AC11"/>
      <c r="AD11"/>
      <c r="AE11"/>
    </row>
    <row r="12" spans="1:31" ht="15.75" thickBot="1">
      <c r="A12" s="397">
        <v>893</v>
      </c>
      <c r="B12" s="397" t="s">
        <v>265</v>
      </c>
      <c r="C12" s="406">
        <v>20426</v>
      </c>
      <c r="D12" s="354">
        <f t="shared" si="9"/>
        <v>15</v>
      </c>
      <c r="E12" s="353">
        <f t="shared" si="1"/>
        <v>1.0087424344317417</v>
      </c>
      <c r="F12" s="354">
        <f t="shared" si="10"/>
        <v>37</v>
      </c>
      <c r="G12" s="353">
        <f t="shared" si="2"/>
        <v>2.488231338264963</v>
      </c>
      <c r="H12" s="354">
        <f t="shared" si="11"/>
        <v>106</v>
      </c>
      <c r="I12" s="353">
        <f t="shared" si="3"/>
        <v>7.1284465366509746</v>
      </c>
      <c r="J12" s="354">
        <f t="shared" si="12"/>
        <v>1034</v>
      </c>
      <c r="K12" s="353">
        <f t="shared" si="4"/>
        <v>69.535978480161404</v>
      </c>
      <c r="L12" s="354">
        <f t="shared" si="13"/>
        <v>242</v>
      </c>
      <c r="M12" s="353">
        <f t="shared" si="5"/>
        <v>16.274377942165433</v>
      </c>
      <c r="N12" s="354">
        <f t="shared" si="14"/>
        <v>51</v>
      </c>
      <c r="O12" s="353">
        <f t="shared" si="7"/>
        <v>3.4297242770679222</v>
      </c>
      <c r="P12" s="354">
        <f t="shared" si="15"/>
        <v>2</v>
      </c>
      <c r="Q12" s="353">
        <f t="shared" si="8"/>
        <v>0.13449899125756556</v>
      </c>
      <c r="R12" s="406">
        <f t="shared" si="16"/>
        <v>1487</v>
      </c>
      <c r="S12" s="10">
        <v>31</v>
      </c>
      <c r="T12">
        <v>28</v>
      </c>
      <c r="U12">
        <v>94</v>
      </c>
      <c r="V12">
        <v>436</v>
      </c>
      <c r="W12" s="66">
        <v>2341</v>
      </c>
      <c r="X12" s="7">
        <v>714</v>
      </c>
      <c r="Y12">
        <v>349</v>
      </c>
      <c r="Z12">
        <v>46</v>
      </c>
      <c r="AA12"/>
      <c r="AB12"/>
      <c r="AC12"/>
      <c r="AD12"/>
      <c r="AE12"/>
    </row>
    <row r="13" spans="1:31" ht="13.5" thickBot="1">
      <c r="A13" s="19">
        <v>2</v>
      </c>
      <c r="B13" s="69" t="s">
        <v>301</v>
      </c>
      <c r="C13" s="72">
        <v>264760</v>
      </c>
      <c r="D13" s="71">
        <f>SUM(D14:D19)</f>
        <v>430</v>
      </c>
      <c r="E13" s="81">
        <f t="shared" si="1"/>
        <v>1.0678719547023616</v>
      </c>
      <c r="F13" s="71">
        <f t="shared" ref="F13:N13" si="17">SUM(F14:F19)</f>
        <v>1905</v>
      </c>
      <c r="G13" s="81">
        <f t="shared" si="2"/>
        <v>4.7309211016465094</v>
      </c>
      <c r="H13" s="71">
        <f t="shared" si="17"/>
        <v>5684</v>
      </c>
      <c r="I13" s="81">
        <f t="shared" si="3"/>
        <v>14.115777187274938</v>
      </c>
      <c r="J13" s="71">
        <f t="shared" si="17"/>
        <v>23641</v>
      </c>
      <c r="K13" s="81">
        <f t="shared" si="4"/>
        <v>58.710606700275662</v>
      </c>
      <c r="L13" s="71">
        <f t="shared" si="17"/>
        <v>6067</v>
      </c>
      <c r="M13" s="81">
        <f t="shared" si="5"/>
        <v>15.066928253905182</v>
      </c>
      <c r="N13" s="71">
        <f t="shared" si="17"/>
        <v>2282</v>
      </c>
      <c r="O13" s="82">
        <f t="shared" si="7"/>
        <v>5.6671716293739287</v>
      </c>
      <c r="P13" s="71">
        <f>SUM(P14:P19)</f>
        <v>258</v>
      </c>
      <c r="Q13" s="82">
        <f t="shared" si="8"/>
        <v>0.64072317282141711</v>
      </c>
      <c r="R13" s="76">
        <f>SUM(R14:R19)</f>
        <v>40267</v>
      </c>
      <c r="S13" s="10">
        <v>34</v>
      </c>
      <c r="T13">
        <v>58</v>
      </c>
      <c r="U13">
        <v>343</v>
      </c>
      <c r="V13">
        <v>1012</v>
      </c>
      <c r="W13" s="66">
        <v>4195</v>
      </c>
      <c r="X13" s="7">
        <v>1731</v>
      </c>
      <c r="Y13">
        <v>1193</v>
      </c>
      <c r="Z13">
        <v>173</v>
      </c>
      <c r="AA13"/>
      <c r="AB13"/>
      <c r="AC13"/>
      <c r="AD13"/>
      <c r="AE13"/>
    </row>
    <row r="14" spans="1:31" ht="15">
      <c r="A14" s="397">
        <v>120</v>
      </c>
      <c r="B14" s="397" t="s">
        <v>57</v>
      </c>
      <c r="C14" s="406">
        <v>30833</v>
      </c>
      <c r="D14" s="354">
        <f t="shared" ref="D14:D19" si="18">VLOOKUP(A14,$S$7:$Y$131,2,0)</f>
        <v>13</v>
      </c>
      <c r="E14" s="353">
        <f t="shared" si="1"/>
        <v>0.83226632522407173</v>
      </c>
      <c r="F14" s="354">
        <f t="shared" ref="F14:F19" si="19">VLOOKUP(A14,$S$7:$Y$131,3,0)</f>
        <v>49</v>
      </c>
      <c r="G14" s="353">
        <f t="shared" si="2"/>
        <v>3.1370038412291934</v>
      </c>
      <c r="H14" s="354">
        <f t="shared" ref="H14:H19" si="20">VLOOKUP(A14,$S$7:$Y$131,4,0)</f>
        <v>153</v>
      </c>
      <c r="I14" s="353">
        <f t="shared" si="3"/>
        <v>9.7951344430217659</v>
      </c>
      <c r="J14" s="354">
        <f t="shared" ref="J14:J19" si="21">VLOOKUP(A14,$S$7:$Y$131,5,0)</f>
        <v>1009</v>
      </c>
      <c r="K14" s="353">
        <f t="shared" si="4"/>
        <v>64.596670934699105</v>
      </c>
      <c r="L14" s="354">
        <f t="shared" ref="L14:L19" si="22">VLOOKUP(A14,$S$7:$Y$131,6,0)</f>
        <v>270</v>
      </c>
      <c r="M14" s="353">
        <f t="shared" si="5"/>
        <v>17.285531370038413</v>
      </c>
      <c r="N14" s="354">
        <f t="shared" ref="N14:N19" si="23">VLOOKUP(A14,$S$7:$Y$131,7,0)</f>
        <v>59</v>
      </c>
      <c r="O14" s="353">
        <f t="shared" si="7"/>
        <v>3.7772087067861717</v>
      </c>
      <c r="P14" s="354">
        <f t="shared" ref="P14:P19" si="24">VLOOKUP(A14,$S$7:$Z$131,8,0)</f>
        <v>9</v>
      </c>
      <c r="Q14" s="353">
        <f t="shared" si="8"/>
        <v>0.57618437900128039</v>
      </c>
      <c r="R14" s="406">
        <f t="shared" ref="R14:R19" si="25">(D14+F14+H14+J14+L14+N14+P14)</f>
        <v>1562</v>
      </c>
      <c r="S14" s="10">
        <v>36</v>
      </c>
      <c r="T14">
        <v>8</v>
      </c>
      <c r="U14">
        <v>55</v>
      </c>
      <c r="V14">
        <v>200</v>
      </c>
      <c r="W14" s="66">
        <v>815</v>
      </c>
      <c r="X14" s="7">
        <v>270</v>
      </c>
      <c r="Y14">
        <v>138</v>
      </c>
      <c r="Z14">
        <v>10</v>
      </c>
      <c r="AA14"/>
      <c r="AB14"/>
      <c r="AC14"/>
      <c r="AD14"/>
      <c r="AE14"/>
    </row>
    <row r="15" spans="1:31" ht="15">
      <c r="A15" s="397">
        <v>154</v>
      </c>
      <c r="B15" s="397" t="s">
        <v>77</v>
      </c>
      <c r="C15" s="406">
        <v>96927</v>
      </c>
      <c r="D15" s="354">
        <f t="shared" si="18"/>
        <v>250</v>
      </c>
      <c r="E15" s="353">
        <f t="shared" si="1"/>
        <v>1.0669625709530111</v>
      </c>
      <c r="F15" s="354">
        <f t="shared" si="19"/>
        <v>1137</v>
      </c>
      <c r="G15" s="353">
        <f t="shared" si="2"/>
        <v>4.8525457726942935</v>
      </c>
      <c r="H15" s="354">
        <f t="shared" si="20"/>
        <v>3388</v>
      </c>
      <c r="I15" s="353">
        <f t="shared" si="3"/>
        <v>14.459476761555203</v>
      </c>
      <c r="J15" s="354">
        <f t="shared" si="21"/>
        <v>13248</v>
      </c>
      <c r="K15" s="353">
        <f t="shared" si="4"/>
        <v>56.540480559941955</v>
      </c>
      <c r="L15" s="354">
        <f t="shared" si="22"/>
        <v>3766</v>
      </c>
      <c r="M15" s="353">
        <f t="shared" si="5"/>
        <v>16.072724168836157</v>
      </c>
      <c r="N15" s="354">
        <f t="shared" si="23"/>
        <v>1475</v>
      </c>
      <c r="O15" s="353">
        <f t="shared" si="7"/>
        <v>6.295079168622765</v>
      </c>
      <c r="P15" s="354">
        <f t="shared" si="24"/>
        <v>167</v>
      </c>
      <c r="Q15" s="353">
        <f t="shared" si="8"/>
        <v>0.71273099739661139</v>
      </c>
      <c r="R15" s="406">
        <f t="shared" si="25"/>
        <v>23431</v>
      </c>
      <c r="S15" s="10">
        <v>38</v>
      </c>
      <c r="T15">
        <v>10</v>
      </c>
      <c r="U15">
        <v>36</v>
      </c>
      <c r="V15">
        <v>103</v>
      </c>
      <c r="W15" s="66">
        <v>742</v>
      </c>
      <c r="X15" s="7">
        <v>154</v>
      </c>
      <c r="Y15">
        <v>102</v>
      </c>
      <c r="Z15">
        <v>23</v>
      </c>
      <c r="AA15"/>
      <c r="AB15"/>
      <c r="AC15"/>
      <c r="AD15"/>
      <c r="AE15"/>
    </row>
    <row r="16" spans="1:31" ht="15">
      <c r="A16" s="397">
        <v>250</v>
      </c>
      <c r="B16" s="397" t="s">
        <v>99</v>
      </c>
      <c r="C16" s="406">
        <v>54681</v>
      </c>
      <c r="D16" s="354">
        <f t="shared" si="18"/>
        <v>114</v>
      </c>
      <c r="E16" s="353">
        <f t="shared" si="1"/>
        <v>1.1713933415536375</v>
      </c>
      <c r="F16" s="354">
        <f t="shared" si="19"/>
        <v>492</v>
      </c>
      <c r="G16" s="353">
        <f t="shared" si="2"/>
        <v>5.0554870530209621</v>
      </c>
      <c r="H16" s="354">
        <f t="shared" si="20"/>
        <v>1678</v>
      </c>
      <c r="I16" s="353">
        <f t="shared" si="3"/>
        <v>17.242087957254419</v>
      </c>
      <c r="J16" s="354">
        <f t="shared" si="21"/>
        <v>5603</v>
      </c>
      <c r="K16" s="353">
        <f t="shared" si="4"/>
        <v>57.572955199342381</v>
      </c>
      <c r="L16" s="354">
        <f t="shared" si="22"/>
        <v>1262</v>
      </c>
      <c r="M16" s="353">
        <f t="shared" si="5"/>
        <v>12.967529798602548</v>
      </c>
      <c r="N16" s="354">
        <f t="shared" si="23"/>
        <v>516</v>
      </c>
      <c r="O16" s="353">
        <f t="shared" si="7"/>
        <v>5.3020961775585702</v>
      </c>
      <c r="P16" s="354">
        <f t="shared" si="24"/>
        <v>67</v>
      </c>
      <c r="Q16" s="353">
        <f t="shared" si="8"/>
        <v>0.68845047266748871</v>
      </c>
      <c r="R16" s="406">
        <f t="shared" si="25"/>
        <v>9732</v>
      </c>
      <c r="S16" s="10">
        <v>40</v>
      </c>
      <c r="T16">
        <v>14</v>
      </c>
      <c r="U16">
        <v>46</v>
      </c>
      <c r="V16">
        <v>180</v>
      </c>
      <c r="W16" s="66">
        <v>1070</v>
      </c>
      <c r="X16" s="7">
        <v>270</v>
      </c>
      <c r="Y16">
        <v>94</v>
      </c>
      <c r="Z16">
        <v>7</v>
      </c>
      <c r="AA16"/>
      <c r="AB16"/>
      <c r="AC16"/>
      <c r="AD16"/>
      <c r="AE16"/>
    </row>
    <row r="17" spans="1:31" ht="15">
      <c r="A17" s="397">
        <v>495</v>
      </c>
      <c r="B17" s="397" t="s">
        <v>161</v>
      </c>
      <c r="C17" s="406">
        <v>27784</v>
      </c>
      <c r="D17" s="354">
        <f t="shared" si="18"/>
        <v>13</v>
      </c>
      <c r="E17" s="353">
        <f t="shared" si="1"/>
        <v>0.94614264919941782</v>
      </c>
      <c r="F17" s="354">
        <f t="shared" si="19"/>
        <v>70</v>
      </c>
      <c r="G17" s="353">
        <f t="shared" si="2"/>
        <v>5.094614264919942</v>
      </c>
      <c r="H17" s="354">
        <f t="shared" si="20"/>
        <v>113</v>
      </c>
      <c r="I17" s="353">
        <f t="shared" si="3"/>
        <v>8.2241630276564788</v>
      </c>
      <c r="J17" s="354">
        <f t="shared" si="21"/>
        <v>941</v>
      </c>
      <c r="K17" s="353">
        <f t="shared" si="4"/>
        <v>68.486171761280929</v>
      </c>
      <c r="L17" s="354">
        <f t="shared" si="22"/>
        <v>188</v>
      </c>
      <c r="M17" s="353">
        <f t="shared" si="5"/>
        <v>13.682678311499272</v>
      </c>
      <c r="N17" s="354">
        <f t="shared" si="23"/>
        <v>45</v>
      </c>
      <c r="O17" s="353">
        <f t="shared" si="7"/>
        <v>3.2751091703056767</v>
      </c>
      <c r="P17" s="354">
        <f t="shared" si="24"/>
        <v>4</v>
      </c>
      <c r="Q17" s="353">
        <f t="shared" si="8"/>
        <v>0.29112081513828242</v>
      </c>
      <c r="R17" s="406">
        <f t="shared" si="25"/>
        <v>1374</v>
      </c>
      <c r="S17" s="10">
        <v>42</v>
      </c>
      <c r="T17">
        <v>76</v>
      </c>
      <c r="U17">
        <v>335</v>
      </c>
      <c r="V17">
        <v>1029</v>
      </c>
      <c r="W17" s="66">
        <v>4823</v>
      </c>
      <c r="X17" s="7">
        <v>1663</v>
      </c>
      <c r="Y17">
        <v>982</v>
      </c>
      <c r="Z17">
        <v>159</v>
      </c>
      <c r="AA17"/>
      <c r="AB17"/>
      <c r="AC17"/>
      <c r="AD17"/>
      <c r="AE17"/>
    </row>
    <row r="18" spans="1:31" ht="15">
      <c r="A18" s="397">
        <v>790</v>
      </c>
      <c r="B18" s="397" t="s">
        <v>234</v>
      </c>
      <c r="C18" s="406">
        <v>28429</v>
      </c>
      <c r="D18" s="354">
        <f t="shared" si="18"/>
        <v>16</v>
      </c>
      <c r="E18" s="353">
        <f t="shared" si="1"/>
        <v>0.75400565504241279</v>
      </c>
      <c r="F18" s="354">
        <f t="shared" si="19"/>
        <v>65</v>
      </c>
      <c r="G18" s="353">
        <f t="shared" si="2"/>
        <v>3.0631479736098024</v>
      </c>
      <c r="H18" s="354">
        <f t="shared" si="20"/>
        <v>174</v>
      </c>
      <c r="I18" s="353">
        <f t="shared" si="3"/>
        <v>8.1998114985862394</v>
      </c>
      <c r="J18" s="354">
        <f t="shared" si="21"/>
        <v>1479</v>
      </c>
      <c r="K18" s="353">
        <f t="shared" si="4"/>
        <v>69.698397737983029</v>
      </c>
      <c r="L18" s="354">
        <f t="shared" si="22"/>
        <v>304</v>
      </c>
      <c r="M18" s="353">
        <f t="shared" si="5"/>
        <v>14.326107445805844</v>
      </c>
      <c r="N18" s="354">
        <f t="shared" si="23"/>
        <v>80</v>
      </c>
      <c r="O18" s="353">
        <f t="shared" si="7"/>
        <v>3.7700282752120637</v>
      </c>
      <c r="P18" s="354">
        <f t="shared" si="24"/>
        <v>4</v>
      </c>
      <c r="Q18" s="353">
        <f t="shared" si="8"/>
        <v>0.1885014137606032</v>
      </c>
      <c r="R18" s="406">
        <f t="shared" si="25"/>
        <v>2122</v>
      </c>
      <c r="S18" s="10">
        <v>44</v>
      </c>
      <c r="T18">
        <v>20</v>
      </c>
      <c r="U18">
        <v>86</v>
      </c>
      <c r="V18">
        <v>191</v>
      </c>
      <c r="W18" s="66">
        <v>766</v>
      </c>
      <c r="X18" s="7">
        <v>234</v>
      </c>
      <c r="Y18">
        <v>68</v>
      </c>
      <c r="Z18">
        <v>14</v>
      </c>
      <c r="AA18"/>
      <c r="AB18"/>
      <c r="AC18"/>
      <c r="AD18"/>
      <c r="AE18"/>
    </row>
    <row r="19" spans="1:31" ht="15.75" thickBot="1">
      <c r="A19" s="397">
        <v>895</v>
      </c>
      <c r="B19" s="397" t="s">
        <v>267</v>
      </c>
      <c r="C19" s="406">
        <v>26106</v>
      </c>
      <c r="D19" s="354">
        <f t="shared" si="18"/>
        <v>24</v>
      </c>
      <c r="E19" s="353">
        <f t="shared" si="1"/>
        <v>1.1730205278592376</v>
      </c>
      <c r="F19" s="354">
        <f t="shared" si="19"/>
        <v>92</v>
      </c>
      <c r="G19" s="353">
        <f t="shared" si="2"/>
        <v>4.4965786901270777</v>
      </c>
      <c r="H19" s="354">
        <f t="shared" si="20"/>
        <v>178</v>
      </c>
      <c r="I19" s="353">
        <f t="shared" si="3"/>
        <v>8.6999022482893462</v>
      </c>
      <c r="J19" s="354">
        <f t="shared" si="21"/>
        <v>1361</v>
      </c>
      <c r="K19" s="353">
        <f t="shared" si="4"/>
        <v>66.520039100684258</v>
      </c>
      <c r="L19" s="354">
        <f t="shared" si="22"/>
        <v>277</v>
      </c>
      <c r="M19" s="353">
        <f t="shared" si="5"/>
        <v>13.538611925708699</v>
      </c>
      <c r="N19" s="354">
        <f t="shared" si="23"/>
        <v>107</v>
      </c>
      <c r="O19" s="353">
        <f t="shared" si="7"/>
        <v>5.2297165200391005</v>
      </c>
      <c r="P19" s="354">
        <f t="shared" si="24"/>
        <v>7</v>
      </c>
      <c r="Q19" s="353">
        <f t="shared" si="8"/>
        <v>0.34213098729227759</v>
      </c>
      <c r="R19" s="406">
        <f t="shared" si="25"/>
        <v>2046</v>
      </c>
      <c r="S19" s="10">
        <v>45</v>
      </c>
      <c r="T19">
        <v>1171</v>
      </c>
      <c r="U19">
        <v>5175</v>
      </c>
      <c r="V19">
        <v>14339</v>
      </c>
      <c r="W19" s="66">
        <v>49081</v>
      </c>
      <c r="X19" s="7">
        <v>14649</v>
      </c>
      <c r="Y19">
        <v>6134</v>
      </c>
      <c r="Z19">
        <v>519</v>
      </c>
      <c r="AA19"/>
      <c r="AB19"/>
      <c r="AC19"/>
      <c r="AD19"/>
      <c r="AE19"/>
    </row>
    <row r="20" spans="1:31" ht="13.5" thickBot="1">
      <c r="A20" s="19">
        <v>3</v>
      </c>
      <c r="B20" s="69" t="s">
        <v>749</v>
      </c>
      <c r="C20" s="72">
        <v>533926</v>
      </c>
      <c r="D20" s="71">
        <f>SUM(D21:D31)</f>
        <v>2964</v>
      </c>
      <c r="E20" s="81">
        <f t="shared" si="1"/>
        <v>1.3963874833931651</v>
      </c>
      <c r="F20" s="71">
        <f t="shared" ref="F20:N20" si="26">SUM(F21:F31)</f>
        <v>12519</v>
      </c>
      <c r="G20" s="81">
        <f t="shared" si="2"/>
        <v>5.8978997653842891</v>
      </c>
      <c r="H20" s="71">
        <f t="shared" si="26"/>
        <v>34085</v>
      </c>
      <c r="I20" s="81">
        <f t="shared" si="3"/>
        <v>16.057984943136315</v>
      </c>
      <c r="J20" s="71">
        <f t="shared" si="26"/>
        <v>115594</v>
      </c>
      <c r="K20" s="81">
        <f t="shared" si="4"/>
        <v>54.458169620563268</v>
      </c>
      <c r="L20" s="71">
        <f t="shared" si="26"/>
        <v>32669</v>
      </c>
      <c r="M20" s="81">
        <f t="shared" si="5"/>
        <v>15.390884849855368</v>
      </c>
      <c r="N20" s="71">
        <f t="shared" si="26"/>
        <v>13225</v>
      </c>
      <c r="O20" s="82">
        <f t="shared" si="7"/>
        <v>6.2305075802545913</v>
      </c>
      <c r="P20" s="71">
        <f>SUM(P21:P31)</f>
        <v>1206</v>
      </c>
      <c r="Q20" s="82">
        <f t="shared" si="8"/>
        <v>0.56816575741300845</v>
      </c>
      <c r="R20" s="76">
        <f>SUM(R21:R31)</f>
        <v>212262</v>
      </c>
      <c r="S20" s="10">
        <v>51</v>
      </c>
      <c r="T20">
        <v>41</v>
      </c>
      <c r="U20">
        <v>196</v>
      </c>
      <c r="V20">
        <v>485</v>
      </c>
      <c r="W20" s="66">
        <v>1962</v>
      </c>
      <c r="X20" s="7">
        <v>708</v>
      </c>
      <c r="Y20">
        <v>283</v>
      </c>
      <c r="Z20">
        <v>41</v>
      </c>
      <c r="AA20"/>
      <c r="AB20"/>
      <c r="AC20"/>
      <c r="AD20"/>
      <c r="AE20"/>
    </row>
    <row r="21" spans="1:31" ht="15">
      <c r="A21" s="397">
        <v>45</v>
      </c>
      <c r="B21" s="397" t="s">
        <v>32</v>
      </c>
      <c r="C21" s="406">
        <v>129751</v>
      </c>
      <c r="D21" s="354">
        <f t="shared" ref="D21:D31" si="27">VLOOKUP(A21,$S$7:$Y$131,2,0)</f>
        <v>1171</v>
      </c>
      <c r="E21" s="353">
        <f t="shared" si="1"/>
        <v>1.285852330126938</v>
      </c>
      <c r="F21" s="354">
        <f t="shared" ref="F21:F31" si="28">VLOOKUP(A21,$S$7:$Y$131,3,0)</f>
        <v>5175</v>
      </c>
      <c r="G21" s="353">
        <f t="shared" si="2"/>
        <v>5.6825668731058112</v>
      </c>
      <c r="H21" s="354">
        <f t="shared" ref="H21:H31" si="29">VLOOKUP(A21,$S$7:$Y$131,4,0)</f>
        <v>14339</v>
      </c>
      <c r="I21" s="353">
        <f t="shared" si="3"/>
        <v>15.745377080862651</v>
      </c>
      <c r="J21" s="354">
        <f t="shared" ref="J21:J31" si="30">VLOOKUP(A21,$S$7:$Y$131,5,0)</f>
        <v>49081</v>
      </c>
      <c r="K21" s="353">
        <f t="shared" si="4"/>
        <v>53.894891729257253</v>
      </c>
      <c r="L21" s="354">
        <f t="shared" ref="L21:L31" si="31">VLOOKUP(A21,$S$7:$Y$131,6,0)</f>
        <v>14649</v>
      </c>
      <c r="M21" s="353">
        <f t="shared" si="5"/>
        <v>16.085782052971407</v>
      </c>
      <c r="N21" s="354">
        <f t="shared" ref="N21:N31" si="32">VLOOKUP(A21,$S$7:$Y$131,7,0)</f>
        <v>6134</v>
      </c>
      <c r="O21" s="353">
        <f t="shared" si="7"/>
        <v>6.7356261255325691</v>
      </c>
      <c r="P21" s="354">
        <f t="shared" ref="P21:P31" si="33">VLOOKUP(A21,$S$7:$Z$131,8,0)</f>
        <v>519</v>
      </c>
      <c r="Q21" s="353">
        <f t="shared" si="8"/>
        <v>0.56990380814336539</v>
      </c>
      <c r="R21" s="406">
        <f t="shared" ref="R21:R31" si="34">(D21+F21+H21+J21+L21+N21+P21)</f>
        <v>91068</v>
      </c>
      <c r="S21" s="10">
        <v>55</v>
      </c>
      <c r="T21">
        <v>4</v>
      </c>
      <c r="U21">
        <v>27</v>
      </c>
      <c r="V21">
        <v>62</v>
      </c>
      <c r="W21" s="66">
        <v>292</v>
      </c>
      <c r="X21" s="7">
        <v>84</v>
      </c>
      <c r="Y21">
        <v>57</v>
      </c>
      <c r="Z21">
        <v>7</v>
      </c>
      <c r="AA21"/>
      <c r="AB21"/>
      <c r="AC21"/>
      <c r="AD21"/>
      <c r="AE21"/>
    </row>
    <row r="22" spans="1:31" ht="15">
      <c r="A22" s="397">
        <v>51</v>
      </c>
      <c r="B22" s="397" t="s">
        <v>35</v>
      </c>
      <c r="C22" s="406">
        <v>30984</v>
      </c>
      <c r="D22" s="354">
        <f t="shared" si="27"/>
        <v>41</v>
      </c>
      <c r="E22" s="353">
        <f t="shared" si="1"/>
        <v>1.1033369214208828</v>
      </c>
      <c r="F22" s="354">
        <f t="shared" si="28"/>
        <v>196</v>
      </c>
      <c r="G22" s="353">
        <f t="shared" si="2"/>
        <v>5.2744886975242196</v>
      </c>
      <c r="H22" s="354">
        <f t="shared" si="29"/>
        <v>485</v>
      </c>
      <c r="I22" s="353">
        <f t="shared" si="3"/>
        <v>13.051668460710442</v>
      </c>
      <c r="J22" s="354">
        <f t="shared" si="30"/>
        <v>1962</v>
      </c>
      <c r="K22" s="353">
        <f t="shared" si="4"/>
        <v>52.798708288482246</v>
      </c>
      <c r="L22" s="354">
        <f t="shared" si="31"/>
        <v>708</v>
      </c>
      <c r="M22" s="353">
        <f t="shared" si="5"/>
        <v>19.052744886975244</v>
      </c>
      <c r="N22" s="354">
        <f t="shared" si="32"/>
        <v>283</v>
      </c>
      <c r="O22" s="353">
        <f t="shared" si="7"/>
        <v>7.6157158234660933</v>
      </c>
      <c r="P22" s="354">
        <f t="shared" si="33"/>
        <v>41</v>
      </c>
      <c r="Q22" s="353">
        <f t="shared" si="8"/>
        <v>1.1033369214208828</v>
      </c>
      <c r="R22" s="406">
        <f t="shared" si="34"/>
        <v>3716</v>
      </c>
      <c r="S22" s="10">
        <v>59</v>
      </c>
      <c r="T22">
        <v>5</v>
      </c>
      <c r="U22">
        <v>25</v>
      </c>
      <c r="V22">
        <v>91</v>
      </c>
      <c r="W22" s="66">
        <v>460</v>
      </c>
      <c r="X22" s="7">
        <v>213</v>
      </c>
      <c r="Y22">
        <v>131</v>
      </c>
      <c r="Z22">
        <v>39</v>
      </c>
      <c r="AA22"/>
      <c r="AB22"/>
      <c r="AC22"/>
      <c r="AD22"/>
      <c r="AE22"/>
    </row>
    <row r="23" spans="1:31" ht="15">
      <c r="A23" s="397">
        <v>147</v>
      </c>
      <c r="B23" s="397" t="s">
        <v>71</v>
      </c>
      <c r="C23" s="406">
        <v>51947</v>
      </c>
      <c r="D23" s="354">
        <f t="shared" si="27"/>
        <v>446</v>
      </c>
      <c r="E23" s="353">
        <f t="shared" si="1"/>
        <v>1.5882059682358804</v>
      </c>
      <c r="F23" s="354">
        <f t="shared" si="28"/>
        <v>1812</v>
      </c>
      <c r="G23" s="353">
        <f t="shared" si="2"/>
        <v>6.4525318709493629</v>
      </c>
      <c r="H23" s="354">
        <f t="shared" si="29"/>
        <v>4730</v>
      </c>
      <c r="I23" s="353">
        <f t="shared" si="3"/>
        <v>16.843529663129406</v>
      </c>
      <c r="J23" s="354">
        <f t="shared" si="30"/>
        <v>15326</v>
      </c>
      <c r="K23" s="353">
        <f t="shared" si="4"/>
        <v>54.575884908482294</v>
      </c>
      <c r="L23" s="354">
        <f t="shared" si="31"/>
        <v>4024</v>
      </c>
      <c r="M23" s="353">
        <f t="shared" si="5"/>
        <v>14.329463713410725</v>
      </c>
      <c r="N23" s="354">
        <f t="shared" si="32"/>
        <v>1612</v>
      </c>
      <c r="O23" s="353">
        <f t="shared" si="7"/>
        <v>5.7403318851933625</v>
      </c>
      <c r="P23" s="354">
        <f t="shared" si="33"/>
        <v>132</v>
      </c>
      <c r="Q23" s="353">
        <f t="shared" si="8"/>
        <v>0.47005199059896019</v>
      </c>
      <c r="R23" s="406">
        <f t="shared" si="34"/>
        <v>28082</v>
      </c>
      <c r="S23" s="10">
        <v>79</v>
      </c>
      <c r="T23">
        <v>186</v>
      </c>
      <c r="U23">
        <v>1001</v>
      </c>
      <c r="V23">
        <v>3181</v>
      </c>
      <c r="W23" s="66">
        <v>13502</v>
      </c>
      <c r="X23" s="7">
        <v>5136</v>
      </c>
      <c r="Y23">
        <v>3266</v>
      </c>
      <c r="Z23">
        <v>512</v>
      </c>
      <c r="AA23"/>
      <c r="AB23"/>
      <c r="AC23"/>
      <c r="AD23"/>
      <c r="AE23"/>
    </row>
    <row r="24" spans="1:31" ht="15">
      <c r="A24" s="397">
        <v>172</v>
      </c>
      <c r="B24" s="397" t="s">
        <v>79</v>
      </c>
      <c r="C24" s="406">
        <v>60775</v>
      </c>
      <c r="D24" s="354">
        <f t="shared" si="27"/>
        <v>480</v>
      </c>
      <c r="E24" s="353">
        <f t="shared" si="1"/>
        <v>1.4153029632905794</v>
      </c>
      <c r="F24" s="354">
        <f t="shared" si="28"/>
        <v>2015</v>
      </c>
      <c r="G24" s="353">
        <f t="shared" si="2"/>
        <v>5.9413238979802445</v>
      </c>
      <c r="H24" s="354">
        <f t="shared" si="29"/>
        <v>5665</v>
      </c>
      <c r="I24" s="353">
        <f t="shared" si="3"/>
        <v>16.703523514669026</v>
      </c>
      <c r="J24" s="354">
        <f t="shared" si="30"/>
        <v>18330</v>
      </c>
      <c r="K24" s="353">
        <f t="shared" si="4"/>
        <v>54.046881910659003</v>
      </c>
      <c r="L24" s="354">
        <f t="shared" si="31"/>
        <v>5207</v>
      </c>
      <c r="M24" s="353">
        <f t="shared" si="5"/>
        <v>15.353088603862597</v>
      </c>
      <c r="N24" s="354">
        <f t="shared" si="32"/>
        <v>2045</v>
      </c>
      <c r="O24" s="353">
        <f t="shared" si="7"/>
        <v>6.0297803331859061</v>
      </c>
      <c r="P24" s="354">
        <f t="shared" si="33"/>
        <v>173</v>
      </c>
      <c r="Q24" s="353">
        <f t="shared" si="8"/>
        <v>0.51009877635264633</v>
      </c>
      <c r="R24" s="406">
        <f t="shared" si="34"/>
        <v>33915</v>
      </c>
      <c r="S24" s="10">
        <v>86</v>
      </c>
      <c r="T24">
        <v>11</v>
      </c>
      <c r="U24">
        <v>49</v>
      </c>
      <c r="V24">
        <v>162</v>
      </c>
      <c r="W24" s="66">
        <v>602</v>
      </c>
      <c r="X24" s="7">
        <v>214</v>
      </c>
      <c r="Y24">
        <v>108</v>
      </c>
      <c r="Z24">
        <v>16</v>
      </c>
      <c r="AA24"/>
      <c r="AB24"/>
      <c r="AC24"/>
      <c r="AD24"/>
      <c r="AE24"/>
    </row>
    <row r="25" spans="1:31" ht="15">
      <c r="A25" s="397">
        <v>475</v>
      </c>
      <c r="B25" s="397" t="s">
        <v>153</v>
      </c>
      <c r="C25" s="406">
        <v>5316</v>
      </c>
      <c r="D25" s="354">
        <f t="shared" si="27"/>
        <v>2</v>
      </c>
      <c r="E25" s="353">
        <f t="shared" si="1"/>
        <v>0.67796610169491522</v>
      </c>
      <c r="F25" s="354">
        <f t="shared" si="28"/>
        <v>11</v>
      </c>
      <c r="G25" s="353">
        <f t="shared" si="2"/>
        <v>3.7288135593220342</v>
      </c>
      <c r="H25" s="354">
        <f t="shared" si="29"/>
        <v>26</v>
      </c>
      <c r="I25" s="353">
        <f t="shared" si="3"/>
        <v>8.8135593220338979</v>
      </c>
      <c r="J25" s="354">
        <f t="shared" si="30"/>
        <v>184</v>
      </c>
      <c r="K25" s="353">
        <f t="shared" si="4"/>
        <v>62.372881355932208</v>
      </c>
      <c r="L25" s="354">
        <f t="shared" si="31"/>
        <v>47</v>
      </c>
      <c r="M25" s="353">
        <f t="shared" si="5"/>
        <v>15.932203389830507</v>
      </c>
      <c r="N25" s="354">
        <f t="shared" si="32"/>
        <v>21</v>
      </c>
      <c r="O25" s="353">
        <f t="shared" si="7"/>
        <v>7.1186440677966107</v>
      </c>
      <c r="P25" s="354">
        <f t="shared" si="33"/>
        <v>4</v>
      </c>
      <c r="Q25" s="353">
        <f t="shared" si="8"/>
        <v>1.3559322033898304</v>
      </c>
      <c r="R25" s="406">
        <f t="shared" si="34"/>
        <v>295</v>
      </c>
      <c r="S25" s="10">
        <v>88</v>
      </c>
      <c r="T25">
        <v>2596</v>
      </c>
      <c r="U25">
        <v>13060</v>
      </c>
      <c r="V25">
        <v>39437</v>
      </c>
      <c r="W25" s="66">
        <v>178689</v>
      </c>
      <c r="X25" s="7">
        <v>60635</v>
      </c>
      <c r="Y25">
        <v>41453</v>
      </c>
      <c r="Z25">
        <v>5602</v>
      </c>
      <c r="AA25"/>
      <c r="AB25"/>
      <c r="AC25"/>
      <c r="AD25"/>
      <c r="AE25"/>
    </row>
    <row r="26" spans="1:31" ht="15">
      <c r="A26" s="397">
        <v>480</v>
      </c>
      <c r="B26" s="397" t="s">
        <v>155</v>
      </c>
      <c r="C26" s="406">
        <v>14612</v>
      </c>
      <c r="D26" s="354">
        <f t="shared" si="27"/>
        <v>32</v>
      </c>
      <c r="E26" s="353">
        <f t="shared" si="1"/>
        <v>1.1351543100390209</v>
      </c>
      <c r="F26" s="354">
        <f t="shared" si="28"/>
        <v>135</v>
      </c>
      <c r="G26" s="353">
        <f t="shared" si="2"/>
        <v>4.7889322454771195</v>
      </c>
      <c r="H26" s="354">
        <f t="shared" si="29"/>
        <v>324</v>
      </c>
      <c r="I26" s="353">
        <f t="shared" si="3"/>
        <v>11.493437389145086</v>
      </c>
      <c r="J26" s="354">
        <f t="shared" si="30"/>
        <v>1806</v>
      </c>
      <c r="K26" s="353">
        <f t="shared" si="4"/>
        <v>64.065271372827254</v>
      </c>
      <c r="L26" s="354">
        <f t="shared" si="31"/>
        <v>405</v>
      </c>
      <c r="M26" s="353">
        <f t="shared" si="5"/>
        <v>14.366796736431359</v>
      </c>
      <c r="N26" s="354">
        <f t="shared" si="32"/>
        <v>102</v>
      </c>
      <c r="O26" s="353">
        <f t="shared" si="7"/>
        <v>3.6183043632493792</v>
      </c>
      <c r="P26" s="354">
        <f t="shared" si="33"/>
        <v>15</v>
      </c>
      <c r="Q26" s="353">
        <f t="shared" si="8"/>
        <v>0.53210358283079107</v>
      </c>
      <c r="R26" s="406">
        <f t="shared" si="34"/>
        <v>2819</v>
      </c>
      <c r="S26" s="10">
        <v>91</v>
      </c>
      <c r="T26">
        <v>5</v>
      </c>
      <c r="U26">
        <v>24</v>
      </c>
      <c r="V26">
        <v>104</v>
      </c>
      <c r="W26" s="66">
        <v>467</v>
      </c>
      <c r="X26" s="7">
        <v>213</v>
      </c>
      <c r="Y26">
        <v>119</v>
      </c>
      <c r="Z26">
        <v>13</v>
      </c>
      <c r="AA26"/>
      <c r="AB26"/>
      <c r="AC26"/>
      <c r="AD26"/>
      <c r="AE26"/>
    </row>
    <row r="27" spans="1:31" ht="15">
      <c r="A27" s="397">
        <v>490</v>
      </c>
      <c r="B27" s="397" t="s">
        <v>159</v>
      </c>
      <c r="C27" s="406">
        <v>44811</v>
      </c>
      <c r="D27" s="354">
        <f t="shared" si="27"/>
        <v>76</v>
      </c>
      <c r="E27" s="353">
        <f t="shared" si="1"/>
        <v>1.4097570024114265</v>
      </c>
      <c r="F27" s="354">
        <f t="shared" si="28"/>
        <v>276</v>
      </c>
      <c r="G27" s="353">
        <f t="shared" si="2"/>
        <v>5.1196438508625484</v>
      </c>
      <c r="H27" s="354">
        <f t="shared" si="29"/>
        <v>694</v>
      </c>
      <c r="I27" s="353">
        <f t="shared" si="3"/>
        <v>12.873307364125393</v>
      </c>
      <c r="J27" s="354">
        <f t="shared" si="30"/>
        <v>3196</v>
      </c>
      <c r="K27" s="353">
        <f t="shared" si="4"/>
        <v>59.28399183824893</v>
      </c>
      <c r="L27" s="354">
        <f t="shared" si="31"/>
        <v>812</v>
      </c>
      <c r="M27" s="353">
        <f t="shared" si="5"/>
        <v>15.062140604711557</v>
      </c>
      <c r="N27" s="354">
        <f t="shared" si="32"/>
        <v>303</v>
      </c>
      <c r="O27" s="353">
        <f t="shared" si="7"/>
        <v>5.6204785754034505</v>
      </c>
      <c r="P27" s="354">
        <f t="shared" si="33"/>
        <v>34</v>
      </c>
      <c r="Q27" s="353">
        <f t="shared" si="8"/>
        <v>0.63068076423669084</v>
      </c>
      <c r="R27" s="406">
        <f t="shared" si="34"/>
        <v>5391</v>
      </c>
      <c r="S27" s="10">
        <v>93</v>
      </c>
      <c r="T27">
        <v>10</v>
      </c>
      <c r="U27">
        <v>43</v>
      </c>
      <c r="V27">
        <v>138</v>
      </c>
      <c r="W27" s="66">
        <v>683</v>
      </c>
      <c r="X27" s="7">
        <v>243</v>
      </c>
      <c r="Y27">
        <v>137</v>
      </c>
      <c r="Z27">
        <v>26</v>
      </c>
      <c r="AA27"/>
      <c r="AB27"/>
      <c r="AC27"/>
      <c r="AD27"/>
      <c r="AE27"/>
    </row>
    <row r="28" spans="1:31" ht="15">
      <c r="A28" s="397">
        <v>659</v>
      </c>
      <c r="B28" s="397" t="s">
        <v>199</v>
      </c>
      <c r="C28" s="406">
        <v>21279</v>
      </c>
      <c r="D28" s="354">
        <f t="shared" si="27"/>
        <v>13</v>
      </c>
      <c r="E28" s="353">
        <f t="shared" si="1"/>
        <v>0.87131367292225204</v>
      </c>
      <c r="F28" s="354">
        <f t="shared" si="28"/>
        <v>67</v>
      </c>
      <c r="G28" s="353">
        <f t="shared" si="2"/>
        <v>4.4906166219839143</v>
      </c>
      <c r="H28" s="354">
        <f t="shared" si="29"/>
        <v>191</v>
      </c>
      <c r="I28" s="353">
        <f t="shared" si="3"/>
        <v>12.801608579088471</v>
      </c>
      <c r="J28" s="354">
        <f t="shared" si="30"/>
        <v>904</v>
      </c>
      <c r="K28" s="353">
        <f t="shared" si="4"/>
        <v>60.589812332439678</v>
      </c>
      <c r="L28" s="354">
        <f t="shared" si="31"/>
        <v>240</v>
      </c>
      <c r="M28" s="353">
        <f t="shared" si="5"/>
        <v>16.085790884718499</v>
      </c>
      <c r="N28" s="354">
        <f t="shared" si="32"/>
        <v>71</v>
      </c>
      <c r="O28" s="353">
        <f t="shared" si="7"/>
        <v>4.7587131367292219</v>
      </c>
      <c r="P28" s="354">
        <f t="shared" si="33"/>
        <v>6</v>
      </c>
      <c r="Q28" s="353">
        <f t="shared" si="8"/>
        <v>0.40214477211796246</v>
      </c>
      <c r="R28" s="406">
        <f t="shared" si="34"/>
        <v>1492</v>
      </c>
      <c r="S28" s="10">
        <v>101</v>
      </c>
      <c r="T28">
        <v>53</v>
      </c>
      <c r="U28">
        <v>233</v>
      </c>
      <c r="V28">
        <v>856</v>
      </c>
      <c r="W28" s="66">
        <v>3817</v>
      </c>
      <c r="X28" s="7">
        <v>1582</v>
      </c>
      <c r="Y28">
        <v>976</v>
      </c>
      <c r="Z28">
        <v>147</v>
      </c>
      <c r="AA28"/>
      <c r="AB28"/>
      <c r="AC28"/>
      <c r="AD28"/>
      <c r="AE28"/>
    </row>
    <row r="29" spans="1:31" ht="15">
      <c r="A29" s="397">
        <v>665</v>
      </c>
      <c r="B29" s="397" t="s">
        <v>207</v>
      </c>
      <c r="C29" s="406">
        <v>32646</v>
      </c>
      <c r="D29" s="354">
        <f t="shared" si="27"/>
        <v>24</v>
      </c>
      <c r="E29" s="353">
        <f t="shared" si="1"/>
        <v>0.96308186195826639</v>
      </c>
      <c r="F29" s="354">
        <f t="shared" si="28"/>
        <v>100</v>
      </c>
      <c r="G29" s="353">
        <f t="shared" si="2"/>
        <v>4.0128410914927768</v>
      </c>
      <c r="H29" s="354">
        <f t="shared" si="29"/>
        <v>317</v>
      </c>
      <c r="I29" s="353">
        <f t="shared" si="3"/>
        <v>12.720706260032102</v>
      </c>
      <c r="J29" s="354">
        <f t="shared" si="30"/>
        <v>1471</v>
      </c>
      <c r="K29" s="353">
        <f t="shared" si="4"/>
        <v>59.028892455858752</v>
      </c>
      <c r="L29" s="354">
        <f t="shared" si="31"/>
        <v>412</v>
      </c>
      <c r="M29" s="353">
        <f t="shared" si="5"/>
        <v>16.53290529695024</v>
      </c>
      <c r="N29" s="354">
        <f t="shared" si="32"/>
        <v>152</v>
      </c>
      <c r="O29" s="353">
        <f t="shared" si="7"/>
        <v>6.0995184590690208</v>
      </c>
      <c r="P29" s="354">
        <f t="shared" si="33"/>
        <v>16</v>
      </c>
      <c r="Q29" s="353">
        <f t="shared" si="8"/>
        <v>0.6420545746388443</v>
      </c>
      <c r="R29" s="406">
        <f t="shared" si="34"/>
        <v>2492</v>
      </c>
      <c r="S29" s="10">
        <v>107</v>
      </c>
      <c r="T29">
        <v>4</v>
      </c>
      <c r="U29">
        <v>22</v>
      </c>
      <c r="V29">
        <v>85</v>
      </c>
      <c r="W29" s="66">
        <v>575</v>
      </c>
      <c r="X29" s="7">
        <v>104</v>
      </c>
      <c r="Y29">
        <v>28</v>
      </c>
      <c r="Z29">
        <v>4</v>
      </c>
      <c r="AA29"/>
      <c r="AB29"/>
      <c r="AC29"/>
      <c r="AD29"/>
      <c r="AE29"/>
    </row>
    <row r="30" spans="1:31" ht="15">
      <c r="A30" s="397">
        <v>837</v>
      </c>
      <c r="B30" s="397" t="s">
        <v>242</v>
      </c>
      <c r="C30" s="406">
        <v>132236</v>
      </c>
      <c r="D30" s="354">
        <f t="shared" si="27"/>
        <v>674</v>
      </c>
      <c r="E30" s="353">
        <f t="shared" si="1"/>
        <v>1.5773830419621333</v>
      </c>
      <c r="F30" s="354">
        <f t="shared" si="28"/>
        <v>2728</v>
      </c>
      <c r="G30" s="353">
        <f t="shared" si="2"/>
        <v>6.3844227573778927</v>
      </c>
      <c r="H30" s="354">
        <f t="shared" si="29"/>
        <v>7307</v>
      </c>
      <c r="I30" s="353">
        <f t="shared" si="3"/>
        <v>17.100798052844674</v>
      </c>
      <c r="J30" s="354">
        <f t="shared" si="30"/>
        <v>23137</v>
      </c>
      <c r="K30" s="353">
        <f t="shared" si="4"/>
        <v>54.148236560649678</v>
      </c>
      <c r="L30" s="354">
        <f t="shared" si="31"/>
        <v>6128</v>
      </c>
      <c r="M30" s="353">
        <f t="shared" si="5"/>
        <v>14.341547894872336</v>
      </c>
      <c r="N30" s="354">
        <f t="shared" si="32"/>
        <v>2489</v>
      </c>
      <c r="O30" s="353">
        <f t="shared" si="7"/>
        <v>5.8250836668304897</v>
      </c>
      <c r="P30" s="354">
        <f t="shared" si="33"/>
        <v>266</v>
      </c>
      <c r="Q30" s="353">
        <f t="shared" si="8"/>
        <v>0.62252802546280039</v>
      </c>
      <c r="R30" s="406">
        <f t="shared" si="34"/>
        <v>42729</v>
      </c>
      <c r="S30" s="10">
        <v>113</v>
      </c>
      <c r="T30">
        <v>23</v>
      </c>
      <c r="U30">
        <v>90</v>
      </c>
      <c r="V30">
        <v>266</v>
      </c>
      <c r="W30" s="66">
        <v>1278</v>
      </c>
      <c r="X30" s="7">
        <v>246</v>
      </c>
      <c r="Y30">
        <v>98</v>
      </c>
      <c r="Z30">
        <v>19</v>
      </c>
      <c r="AA30"/>
      <c r="AB30"/>
      <c r="AC30"/>
      <c r="AD30"/>
      <c r="AE30"/>
    </row>
    <row r="31" spans="1:31" ht="15.75" thickBot="1">
      <c r="A31" s="397">
        <v>873</v>
      </c>
      <c r="B31" s="397" t="s">
        <v>960</v>
      </c>
      <c r="C31" s="406">
        <v>9569</v>
      </c>
      <c r="D31" s="354">
        <f t="shared" si="27"/>
        <v>5</v>
      </c>
      <c r="E31" s="353">
        <f t="shared" si="1"/>
        <v>1.9011406844106464</v>
      </c>
      <c r="F31" s="354">
        <f t="shared" si="28"/>
        <v>4</v>
      </c>
      <c r="G31" s="353">
        <f t="shared" si="2"/>
        <v>1.520912547528517</v>
      </c>
      <c r="H31" s="354">
        <f t="shared" si="29"/>
        <v>7</v>
      </c>
      <c r="I31" s="353">
        <f t="shared" si="3"/>
        <v>2.6615969581749046</v>
      </c>
      <c r="J31" s="354">
        <f t="shared" si="30"/>
        <v>197</v>
      </c>
      <c r="K31" s="353">
        <f t="shared" si="4"/>
        <v>74.904942965779469</v>
      </c>
      <c r="L31" s="354">
        <f t="shared" si="31"/>
        <v>37</v>
      </c>
      <c r="M31" s="353">
        <f t="shared" si="5"/>
        <v>14.068441064638785</v>
      </c>
      <c r="N31" s="354">
        <f t="shared" si="32"/>
        <v>13</v>
      </c>
      <c r="O31" s="353">
        <f t="shared" si="7"/>
        <v>4.9429657794676807</v>
      </c>
      <c r="P31" s="354">
        <f t="shared" si="33"/>
        <v>0</v>
      </c>
      <c r="Q31" s="353">
        <f t="shared" si="8"/>
        <v>0</v>
      </c>
      <c r="R31" s="406">
        <f t="shared" si="34"/>
        <v>263</v>
      </c>
      <c r="S31" s="10">
        <v>120</v>
      </c>
      <c r="T31">
        <v>13</v>
      </c>
      <c r="U31">
        <v>49</v>
      </c>
      <c r="V31">
        <v>153</v>
      </c>
      <c r="W31" s="66">
        <v>1009</v>
      </c>
      <c r="X31" s="7">
        <v>270</v>
      </c>
      <c r="Y31">
        <v>59</v>
      </c>
      <c r="Z31">
        <v>9</v>
      </c>
      <c r="AA31"/>
      <c r="AB31"/>
      <c r="AC31"/>
      <c r="AD31"/>
      <c r="AE31"/>
    </row>
    <row r="32" spans="1:31" ht="13.5" thickBot="1">
      <c r="A32" s="19">
        <v>4</v>
      </c>
      <c r="B32" s="69" t="s">
        <v>320</v>
      </c>
      <c r="C32" s="72">
        <v>205417</v>
      </c>
      <c r="D32" s="71">
        <f>SUM(D33:D42)</f>
        <v>338</v>
      </c>
      <c r="E32" s="81">
        <f t="shared" si="1"/>
        <v>0.79206992712019308</v>
      </c>
      <c r="F32" s="71">
        <f t="shared" ref="F32:N32" si="35">SUM(F33:F42)</f>
        <v>1635</v>
      </c>
      <c r="G32" s="81">
        <f t="shared" si="2"/>
        <v>3.8314625172825911</v>
      </c>
      <c r="H32" s="71">
        <f t="shared" si="35"/>
        <v>4999</v>
      </c>
      <c r="I32" s="81">
        <f t="shared" si="3"/>
        <v>11.71466735406463</v>
      </c>
      <c r="J32" s="71">
        <f t="shared" si="35"/>
        <v>25336</v>
      </c>
      <c r="K32" s="81">
        <f t="shared" si="4"/>
        <v>59.372436903897075</v>
      </c>
      <c r="L32" s="71">
        <f t="shared" si="35"/>
        <v>6708</v>
      </c>
      <c r="M32" s="81">
        <f t="shared" si="5"/>
        <v>15.719541630539217</v>
      </c>
      <c r="N32" s="71">
        <f t="shared" si="35"/>
        <v>3186</v>
      </c>
      <c r="O32" s="82">
        <f t="shared" si="7"/>
        <v>7.4660792538607552</v>
      </c>
      <c r="P32" s="71">
        <f>SUM(P33:P42)</f>
        <v>471</v>
      </c>
      <c r="Q32" s="82">
        <f t="shared" si="8"/>
        <v>1.1037424132355353</v>
      </c>
      <c r="R32" s="76">
        <f>SUM(R33:R42)</f>
        <v>42673</v>
      </c>
      <c r="S32" s="10">
        <v>125</v>
      </c>
      <c r="T32">
        <v>4</v>
      </c>
      <c r="U32">
        <v>25</v>
      </c>
      <c r="V32">
        <v>82</v>
      </c>
      <c r="W32" s="66">
        <v>340</v>
      </c>
      <c r="X32" s="7">
        <v>92</v>
      </c>
      <c r="Y32">
        <v>55</v>
      </c>
      <c r="Z32">
        <v>4</v>
      </c>
      <c r="AA32"/>
      <c r="AB32"/>
      <c r="AC32"/>
      <c r="AD32"/>
      <c r="AE32"/>
    </row>
    <row r="33" spans="1:31" ht="15">
      <c r="A33" s="397">
        <v>31</v>
      </c>
      <c r="B33" s="397" t="s">
        <v>16</v>
      </c>
      <c r="C33" s="406">
        <v>27496</v>
      </c>
      <c r="D33" s="354">
        <f t="shared" ref="D33:D42" si="36">VLOOKUP(A33,$S$7:$Y$131,2,0)</f>
        <v>28</v>
      </c>
      <c r="E33" s="353">
        <f t="shared" si="1"/>
        <v>0.69860279441117767</v>
      </c>
      <c r="F33" s="354">
        <f t="shared" ref="F33:F42" si="37">VLOOKUP(A33,$S$7:$Y$131,3,0)</f>
        <v>94</v>
      </c>
      <c r="G33" s="353">
        <f t="shared" si="2"/>
        <v>2.345309381237525</v>
      </c>
      <c r="H33" s="354">
        <f t="shared" ref="H33:H42" si="38">VLOOKUP(A33,$S$7:$Y$131,4,0)</f>
        <v>436</v>
      </c>
      <c r="I33" s="353">
        <f t="shared" si="3"/>
        <v>10.878243512974052</v>
      </c>
      <c r="J33" s="354">
        <f t="shared" ref="J33:J42" si="39">VLOOKUP(A33,$S$7:$Y$131,5,0)</f>
        <v>2341</v>
      </c>
      <c r="K33" s="353">
        <f t="shared" si="4"/>
        <v>58.408183632734534</v>
      </c>
      <c r="L33" s="354">
        <f t="shared" ref="L33:L42" si="40">VLOOKUP(A33,$S$7:$Y$131,6,0)</f>
        <v>714</v>
      </c>
      <c r="M33" s="353">
        <f t="shared" si="5"/>
        <v>17.814371257485028</v>
      </c>
      <c r="N33" s="354">
        <f t="shared" ref="N33:N42" si="41">VLOOKUP(A33,$S$7:$Y$131,7,0)</f>
        <v>349</v>
      </c>
      <c r="O33" s="353">
        <f t="shared" si="7"/>
        <v>8.7075848303393215</v>
      </c>
      <c r="P33" s="354">
        <f t="shared" ref="P33:P42" si="42">VLOOKUP(A33,$S$7:$Z$131,8,0)</f>
        <v>46</v>
      </c>
      <c r="Q33" s="353">
        <f t="shared" si="8"/>
        <v>1.1477045908183632</v>
      </c>
      <c r="R33" s="406">
        <f t="shared" ref="R33:R42" si="43">(D33+F33+H33+J33+L33+N33+P33)</f>
        <v>4008</v>
      </c>
      <c r="S33" s="10">
        <v>129</v>
      </c>
      <c r="T33">
        <v>518</v>
      </c>
      <c r="U33">
        <v>2672</v>
      </c>
      <c r="V33">
        <v>7820</v>
      </c>
      <c r="W33" s="66">
        <v>38027</v>
      </c>
      <c r="X33" s="7">
        <v>14731</v>
      </c>
      <c r="Y33">
        <v>10735</v>
      </c>
      <c r="Z33">
        <v>1556</v>
      </c>
      <c r="AA33"/>
      <c r="AB33"/>
      <c r="AC33"/>
      <c r="AD33"/>
      <c r="AE33"/>
    </row>
    <row r="34" spans="1:31" ht="15">
      <c r="A34" s="397">
        <v>40</v>
      </c>
      <c r="B34" s="397" t="s">
        <v>24</v>
      </c>
      <c r="C34" s="406">
        <v>19404</v>
      </c>
      <c r="D34" s="354">
        <f t="shared" si="36"/>
        <v>14</v>
      </c>
      <c r="E34" s="353">
        <f t="shared" si="1"/>
        <v>0.83283759666864954</v>
      </c>
      <c r="F34" s="354">
        <f t="shared" si="37"/>
        <v>46</v>
      </c>
      <c r="G34" s="353">
        <f t="shared" si="2"/>
        <v>2.7364663890541343</v>
      </c>
      <c r="H34" s="354">
        <f t="shared" si="38"/>
        <v>180</v>
      </c>
      <c r="I34" s="353">
        <f t="shared" si="3"/>
        <v>10.707911957168353</v>
      </c>
      <c r="J34" s="354">
        <f t="shared" si="39"/>
        <v>1070</v>
      </c>
      <c r="K34" s="353">
        <f t="shared" si="4"/>
        <v>63.652587745389646</v>
      </c>
      <c r="L34" s="354">
        <f t="shared" si="40"/>
        <v>270</v>
      </c>
      <c r="M34" s="353">
        <f t="shared" si="5"/>
        <v>16.061867935752527</v>
      </c>
      <c r="N34" s="354">
        <f t="shared" si="41"/>
        <v>94</v>
      </c>
      <c r="O34" s="353">
        <f t="shared" si="7"/>
        <v>5.5919095776323617</v>
      </c>
      <c r="P34" s="354">
        <f t="shared" si="42"/>
        <v>7</v>
      </c>
      <c r="Q34" s="353">
        <f t="shared" si="8"/>
        <v>0.41641879833432477</v>
      </c>
      <c r="R34" s="406">
        <f t="shared" si="43"/>
        <v>1681</v>
      </c>
      <c r="S34" s="10">
        <v>134</v>
      </c>
      <c r="T34">
        <v>2</v>
      </c>
      <c r="U34">
        <v>16</v>
      </c>
      <c r="V34">
        <v>59</v>
      </c>
      <c r="W34" s="66">
        <v>282</v>
      </c>
      <c r="X34" s="7">
        <v>90</v>
      </c>
      <c r="Y34">
        <v>63</v>
      </c>
      <c r="Z34">
        <v>11</v>
      </c>
      <c r="AA34"/>
      <c r="AB34"/>
      <c r="AC34"/>
      <c r="AD34"/>
      <c r="AE34"/>
    </row>
    <row r="35" spans="1:31" ht="15">
      <c r="A35" s="397">
        <v>190</v>
      </c>
      <c r="B35" s="397" t="s">
        <v>81</v>
      </c>
      <c r="C35" s="406">
        <v>10090</v>
      </c>
      <c r="D35" s="354">
        <f t="shared" si="36"/>
        <v>18</v>
      </c>
      <c r="E35" s="353">
        <f t="shared" si="1"/>
        <v>0.53113012688108585</v>
      </c>
      <c r="F35" s="354">
        <f t="shared" si="37"/>
        <v>145</v>
      </c>
      <c r="G35" s="353">
        <f t="shared" si="2"/>
        <v>4.2785482443198584</v>
      </c>
      <c r="H35" s="354">
        <f t="shared" si="38"/>
        <v>393</v>
      </c>
      <c r="I35" s="353">
        <f t="shared" si="3"/>
        <v>11.596341103570374</v>
      </c>
      <c r="J35" s="354">
        <f t="shared" si="39"/>
        <v>1765</v>
      </c>
      <c r="K35" s="353">
        <f t="shared" si="4"/>
        <v>52.080259663617589</v>
      </c>
      <c r="L35" s="354">
        <f t="shared" si="40"/>
        <v>561</v>
      </c>
      <c r="M35" s="353">
        <f t="shared" si="5"/>
        <v>16.553555621127174</v>
      </c>
      <c r="N35" s="354">
        <f t="shared" si="41"/>
        <v>401</v>
      </c>
      <c r="O35" s="353">
        <f t="shared" si="7"/>
        <v>11.832398937739747</v>
      </c>
      <c r="P35" s="354">
        <f t="shared" si="42"/>
        <v>106</v>
      </c>
      <c r="Q35" s="353">
        <f t="shared" si="8"/>
        <v>3.1277663027441727</v>
      </c>
      <c r="R35" s="406">
        <f t="shared" si="43"/>
        <v>3389</v>
      </c>
      <c r="S35" s="10">
        <v>138</v>
      </c>
      <c r="T35">
        <v>29</v>
      </c>
      <c r="U35">
        <v>128</v>
      </c>
      <c r="V35">
        <v>288</v>
      </c>
      <c r="W35" s="66">
        <v>1691</v>
      </c>
      <c r="X35" s="7">
        <v>393</v>
      </c>
      <c r="Y35">
        <v>198</v>
      </c>
      <c r="Z35">
        <v>37</v>
      </c>
      <c r="AA35"/>
      <c r="AB35"/>
      <c r="AC35"/>
      <c r="AD35"/>
      <c r="AE35"/>
    </row>
    <row r="36" spans="1:31" ht="15">
      <c r="A36" s="397">
        <v>604</v>
      </c>
      <c r="B36" s="397" t="s">
        <v>177</v>
      </c>
      <c r="C36" s="406">
        <v>30094</v>
      </c>
      <c r="D36" s="354">
        <f t="shared" si="36"/>
        <v>50</v>
      </c>
      <c r="E36" s="353">
        <f t="shared" si="1"/>
        <v>0.83654007026936583</v>
      </c>
      <c r="F36" s="354">
        <f t="shared" si="37"/>
        <v>200</v>
      </c>
      <c r="G36" s="353">
        <f t="shared" si="2"/>
        <v>3.3461602810774633</v>
      </c>
      <c r="H36" s="354">
        <f t="shared" si="38"/>
        <v>629</v>
      </c>
      <c r="I36" s="353">
        <f t="shared" si="3"/>
        <v>10.523674083988622</v>
      </c>
      <c r="J36" s="354">
        <f t="shared" si="39"/>
        <v>3935</v>
      </c>
      <c r="K36" s="353">
        <f t="shared" si="4"/>
        <v>65.835703530199098</v>
      </c>
      <c r="L36" s="354">
        <f t="shared" si="40"/>
        <v>836</v>
      </c>
      <c r="M36" s="353">
        <f t="shared" si="5"/>
        <v>13.986949974903798</v>
      </c>
      <c r="N36" s="354">
        <f t="shared" si="41"/>
        <v>298</v>
      </c>
      <c r="O36" s="353">
        <f t="shared" si="7"/>
        <v>4.9857788188054215</v>
      </c>
      <c r="P36" s="354">
        <f t="shared" si="42"/>
        <v>29</v>
      </c>
      <c r="Q36" s="353">
        <f t="shared" si="8"/>
        <v>0.48519324075623221</v>
      </c>
      <c r="R36" s="406">
        <f t="shared" si="43"/>
        <v>5977</v>
      </c>
      <c r="S36" s="10">
        <v>142</v>
      </c>
      <c r="T36">
        <v>4</v>
      </c>
      <c r="U36">
        <v>27</v>
      </c>
      <c r="V36">
        <v>99</v>
      </c>
      <c r="W36" s="66">
        <v>381</v>
      </c>
      <c r="X36" s="7">
        <v>164</v>
      </c>
      <c r="Y36">
        <v>144</v>
      </c>
      <c r="Z36">
        <v>32</v>
      </c>
      <c r="AA36"/>
      <c r="AB36"/>
      <c r="AC36"/>
      <c r="AD36"/>
      <c r="AE36"/>
    </row>
    <row r="37" spans="1:31" ht="15">
      <c r="A37" s="397">
        <v>670</v>
      </c>
      <c r="B37" s="397" t="s">
        <v>211</v>
      </c>
      <c r="C37" s="406">
        <v>21932</v>
      </c>
      <c r="D37" s="354">
        <f t="shared" si="36"/>
        <v>27</v>
      </c>
      <c r="E37" s="353">
        <f t="shared" ref="E37:E68" si="44">(D37/R37)*100</f>
        <v>0.72913853632190118</v>
      </c>
      <c r="F37" s="354">
        <f t="shared" si="37"/>
        <v>124</v>
      </c>
      <c r="G37" s="353">
        <f t="shared" ref="G37:G68" si="45">(F37/R37)*100</f>
        <v>3.3486362408857682</v>
      </c>
      <c r="H37" s="354">
        <f t="shared" si="38"/>
        <v>459</v>
      </c>
      <c r="I37" s="353">
        <f t="shared" ref="I37:I68" si="46">(H37/R37)*100</f>
        <v>12.39535511747232</v>
      </c>
      <c r="J37" s="354">
        <f t="shared" si="39"/>
        <v>2075</v>
      </c>
      <c r="K37" s="353">
        <f t="shared" ref="K37:K68" si="47">(J37/R37)*100</f>
        <v>56.035646772886849</v>
      </c>
      <c r="L37" s="354">
        <f t="shared" si="40"/>
        <v>628</v>
      </c>
      <c r="M37" s="353">
        <f t="shared" ref="M37:M68" si="48">(L37/R37)*100</f>
        <v>16.959222252227924</v>
      </c>
      <c r="N37" s="354">
        <f t="shared" si="41"/>
        <v>341</v>
      </c>
      <c r="O37" s="353">
        <f t="shared" si="7"/>
        <v>9.2087496624358618</v>
      </c>
      <c r="P37" s="354">
        <f t="shared" si="42"/>
        <v>49</v>
      </c>
      <c r="Q37" s="353">
        <f t="shared" si="8"/>
        <v>1.3232514177693762</v>
      </c>
      <c r="R37" s="406">
        <f t="shared" si="43"/>
        <v>3703</v>
      </c>
      <c r="S37" s="10">
        <v>145</v>
      </c>
      <c r="T37">
        <v>8</v>
      </c>
      <c r="U37">
        <v>28</v>
      </c>
      <c r="V37">
        <v>84</v>
      </c>
      <c r="W37" s="66">
        <v>417</v>
      </c>
      <c r="X37" s="7">
        <v>124</v>
      </c>
      <c r="Y37">
        <v>107</v>
      </c>
      <c r="Z37">
        <v>22</v>
      </c>
      <c r="AA37"/>
      <c r="AB37"/>
      <c r="AC37"/>
      <c r="AD37"/>
      <c r="AE37"/>
    </row>
    <row r="38" spans="1:31" ht="15">
      <c r="A38" s="397">
        <v>690</v>
      </c>
      <c r="B38" s="397" t="s">
        <v>221</v>
      </c>
      <c r="C38" s="406">
        <v>12515</v>
      </c>
      <c r="D38" s="354">
        <f t="shared" si="36"/>
        <v>13</v>
      </c>
      <c r="E38" s="353">
        <f t="shared" si="44"/>
        <v>0.82908163265306123</v>
      </c>
      <c r="F38" s="354">
        <f t="shared" si="37"/>
        <v>64</v>
      </c>
      <c r="G38" s="353">
        <f t="shared" si="45"/>
        <v>4.0816326530612246</v>
      </c>
      <c r="H38" s="354">
        <f t="shared" si="38"/>
        <v>208</v>
      </c>
      <c r="I38" s="353">
        <f t="shared" si="46"/>
        <v>13.26530612244898</v>
      </c>
      <c r="J38" s="354">
        <f t="shared" si="39"/>
        <v>833</v>
      </c>
      <c r="K38" s="353">
        <f t="shared" si="47"/>
        <v>53.125</v>
      </c>
      <c r="L38" s="354">
        <f t="shared" si="40"/>
        <v>263</v>
      </c>
      <c r="M38" s="353">
        <f t="shared" si="48"/>
        <v>16.772959183673468</v>
      </c>
      <c r="N38" s="354">
        <f t="shared" si="41"/>
        <v>160</v>
      </c>
      <c r="O38" s="353">
        <f t="shared" si="7"/>
        <v>10.204081632653061</v>
      </c>
      <c r="P38" s="354">
        <f t="shared" si="42"/>
        <v>27</v>
      </c>
      <c r="Q38" s="353">
        <f t="shared" si="8"/>
        <v>1.7219387755102038</v>
      </c>
      <c r="R38" s="406">
        <f t="shared" si="43"/>
        <v>1568</v>
      </c>
      <c r="S38" s="10">
        <v>147</v>
      </c>
      <c r="T38">
        <v>446</v>
      </c>
      <c r="U38">
        <v>1812</v>
      </c>
      <c r="V38">
        <v>4730</v>
      </c>
      <c r="W38" s="66">
        <v>15326</v>
      </c>
      <c r="X38" s="7">
        <v>4024</v>
      </c>
      <c r="Y38">
        <v>1612</v>
      </c>
      <c r="Z38">
        <v>132</v>
      </c>
      <c r="AA38"/>
      <c r="AB38"/>
      <c r="AC38"/>
      <c r="AD38"/>
      <c r="AE38"/>
    </row>
    <row r="39" spans="1:31" ht="15">
      <c r="A39" s="397">
        <v>736</v>
      </c>
      <c r="B39" s="397" t="s">
        <v>225</v>
      </c>
      <c r="C39" s="406">
        <v>39990</v>
      </c>
      <c r="D39" s="354">
        <f t="shared" si="36"/>
        <v>138</v>
      </c>
      <c r="E39" s="353">
        <f t="shared" si="44"/>
        <v>0.908133719399842</v>
      </c>
      <c r="F39" s="354">
        <f t="shared" si="37"/>
        <v>691</v>
      </c>
      <c r="G39" s="353">
        <f t="shared" si="45"/>
        <v>4.5472492761252958</v>
      </c>
      <c r="H39" s="354">
        <f t="shared" si="38"/>
        <v>1899</v>
      </c>
      <c r="I39" s="353">
        <f t="shared" si="46"/>
        <v>12.496709660436958</v>
      </c>
      <c r="J39" s="354">
        <f t="shared" si="39"/>
        <v>9287</v>
      </c>
      <c r="K39" s="353">
        <f t="shared" si="47"/>
        <v>61.114767043958942</v>
      </c>
      <c r="L39" s="354">
        <f t="shared" si="40"/>
        <v>2212</v>
      </c>
      <c r="M39" s="353">
        <f t="shared" si="48"/>
        <v>14.556462226901818</v>
      </c>
      <c r="N39" s="354">
        <f t="shared" si="41"/>
        <v>865</v>
      </c>
      <c r="O39" s="353">
        <f t="shared" si="7"/>
        <v>5.6922874440642275</v>
      </c>
      <c r="P39" s="354">
        <f t="shared" si="42"/>
        <v>104</v>
      </c>
      <c r="Q39" s="353">
        <f t="shared" si="8"/>
        <v>0.68439062911292448</v>
      </c>
      <c r="R39" s="406">
        <f t="shared" si="43"/>
        <v>15196</v>
      </c>
      <c r="S39" s="10">
        <v>148</v>
      </c>
      <c r="T39">
        <v>353</v>
      </c>
      <c r="U39">
        <v>1641</v>
      </c>
      <c r="V39">
        <v>4481</v>
      </c>
      <c r="W39" s="66">
        <v>18522</v>
      </c>
      <c r="X39" s="7">
        <v>5956</v>
      </c>
      <c r="Y39">
        <v>3853</v>
      </c>
      <c r="Z39">
        <v>466</v>
      </c>
      <c r="AA39"/>
      <c r="AB39"/>
      <c r="AC39"/>
      <c r="AD39"/>
      <c r="AE39"/>
    </row>
    <row r="40" spans="1:31" ht="15">
      <c r="A40" s="397">
        <v>858</v>
      </c>
      <c r="B40" s="397" t="s">
        <v>253</v>
      </c>
      <c r="C40" s="406">
        <v>12226</v>
      </c>
      <c r="D40" s="354">
        <f t="shared" si="36"/>
        <v>22</v>
      </c>
      <c r="E40" s="353">
        <f t="shared" si="44"/>
        <v>0.8637612877895563</v>
      </c>
      <c r="F40" s="354">
        <f t="shared" si="37"/>
        <v>109</v>
      </c>
      <c r="G40" s="353">
        <f t="shared" si="45"/>
        <v>4.2795445622300745</v>
      </c>
      <c r="H40" s="354">
        <f t="shared" si="38"/>
        <v>286</v>
      </c>
      <c r="I40" s="353">
        <f t="shared" si="46"/>
        <v>11.228896741264233</v>
      </c>
      <c r="J40" s="354">
        <f t="shared" si="39"/>
        <v>1494</v>
      </c>
      <c r="K40" s="353">
        <f t="shared" si="47"/>
        <v>58.657243816254415</v>
      </c>
      <c r="L40" s="354">
        <f t="shared" si="40"/>
        <v>408</v>
      </c>
      <c r="M40" s="353">
        <f t="shared" si="48"/>
        <v>16.0188457008245</v>
      </c>
      <c r="N40" s="354">
        <f t="shared" si="41"/>
        <v>211</v>
      </c>
      <c r="O40" s="353">
        <f t="shared" si="7"/>
        <v>8.2842559874362003</v>
      </c>
      <c r="P40" s="354">
        <f t="shared" si="42"/>
        <v>17</v>
      </c>
      <c r="Q40" s="353">
        <f t="shared" si="8"/>
        <v>0.66745190420102085</v>
      </c>
      <c r="R40" s="406">
        <f t="shared" si="43"/>
        <v>2547</v>
      </c>
      <c r="S40" s="10">
        <v>150</v>
      </c>
      <c r="T40">
        <v>5</v>
      </c>
      <c r="U40">
        <v>33</v>
      </c>
      <c r="V40">
        <v>110</v>
      </c>
      <c r="W40" s="66">
        <v>521</v>
      </c>
      <c r="X40" s="7">
        <v>320</v>
      </c>
      <c r="Y40">
        <v>186</v>
      </c>
      <c r="Z40">
        <v>46</v>
      </c>
      <c r="AA40"/>
      <c r="AB40"/>
      <c r="AC40"/>
      <c r="AD40"/>
      <c r="AE40"/>
    </row>
    <row r="41" spans="1:31" ht="15">
      <c r="A41" s="397">
        <v>885</v>
      </c>
      <c r="B41" s="397" t="s">
        <v>259</v>
      </c>
      <c r="C41" s="406">
        <v>7800</v>
      </c>
      <c r="D41" s="354">
        <f t="shared" si="36"/>
        <v>7</v>
      </c>
      <c r="E41" s="353">
        <f t="shared" si="44"/>
        <v>0.73917634635691654</v>
      </c>
      <c r="F41" s="354">
        <f t="shared" si="37"/>
        <v>30</v>
      </c>
      <c r="G41" s="353">
        <f t="shared" si="45"/>
        <v>3.167898627243928</v>
      </c>
      <c r="H41" s="354">
        <f t="shared" si="38"/>
        <v>104</v>
      </c>
      <c r="I41" s="353">
        <f t="shared" si="46"/>
        <v>10.982048574445617</v>
      </c>
      <c r="J41" s="354">
        <f t="shared" si="39"/>
        <v>514</v>
      </c>
      <c r="K41" s="353">
        <f t="shared" si="47"/>
        <v>54.276663146779299</v>
      </c>
      <c r="L41" s="354">
        <f t="shared" si="40"/>
        <v>176</v>
      </c>
      <c r="M41" s="353">
        <f t="shared" si="48"/>
        <v>18.585005279831044</v>
      </c>
      <c r="N41" s="354">
        <f t="shared" si="41"/>
        <v>103</v>
      </c>
      <c r="O41" s="353">
        <f t="shared" si="7"/>
        <v>10.876451953537487</v>
      </c>
      <c r="P41" s="354">
        <f t="shared" si="42"/>
        <v>13</v>
      </c>
      <c r="Q41" s="353">
        <f t="shared" si="8"/>
        <v>1.3727560718057021</v>
      </c>
      <c r="R41" s="406">
        <f t="shared" si="43"/>
        <v>947</v>
      </c>
      <c r="S41" s="10">
        <v>154</v>
      </c>
      <c r="T41">
        <v>250</v>
      </c>
      <c r="U41">
        <v>1137</v>
      </c>
      <c r="V41">
        <v>3388</v>
      </c>
      <c r="W41" s="66">
        <v>13248</v>
      </c>
      <c r="X41" s="7">
        <v>3766</v>
      </c>
      <c r="Y41">
        <v>1475</v>
      </c>
      <c r="Z41">
        <v>167</v>
      </c>
      <c r="AA41"/>
      <c r="AB41"/>
      <c r="AC41"/>
      <c r="AD41"/>
      <c r="AE41"/>
    </row>
    <row r="42" spans="1:31" ht="15.75" thickBot="1">
      <c r="A42" s="397">
        <v>890</v>
      </c>
      <c r="B42" s="397" t="s">
        <v>263</v>
      </c>
      <c r="C42" s="406">
        <v>23870</v>
      </c>
      <c r="D42" s="354">
        <f t="shared" si="36"/>
        <v>21</v>
      </c>
      <c r="E42" s="353">
        <f t="shared" si="44"/>
        <v>0.57424118129614443</v>
      </c>
      <c r="F42" s="354">
        <f t="shared" si="37"/>
        <v>132</v>
      </c>
      <c r="G42" s="353">
        <f t="shared" si="45"/>
        <v>3.6095159967186223</v>
      </c>
      <c r="H42" s="354">
        <f t="shared" si="38"/>
        <v>405</v>
      </c>
      <c r="I42" s="353">
        <f t="shared" si="46"/>
        <v>11.074651353568498</v>
      </c>
      <c r="J42" s="354">
        <f t="shared" si="39"/>
        <v>2022</v>
      </c>
      <c r="K42" s="353">
        <f t="shared" si="47"/>
        <v>55.291222313371613</v>
      </c>
      <c r="L42" s="354">
        <f t="shared" si="40"/>
        <v>640</v>
      </c>
      <c r="M42" s="353">
        <f t="shared" si="48"/>
        <v>17.500683620453923</v>
      </c>
      <c r="N42" s="354">
        <f t="shared" si="41"/>
        <v>364</v>
      </c>
      <c r="O42" s="353">
        <f t="shared" si="7"/>
        <v>9.9535138091331685</v>
      </c>
      <c r="P42" s="354">
        <f t="shared" si="42"/>
        <v>73</v>
      </c>
      <c r="Q42" s="353">
        <f t="shared" si="8"/>
        <v>1.9961717254580256</v>
      </c>
      <c r="R42" s="406">
        <f t="shared" si="43"/>
        <v>3657</v>
      </c>
      <c r="S42" s="10">
        <v>172</v>
      </c>
      <c r="T42">
        <v>480</v>
      </c>
      <c r="U42">
        <v>2015</v>
      </c>
      <c r="V42">
        <v>5665</v>
      </c>
      <c r="W42" s="66">
        <v>18330</v>
      </c>
      <c r="X42" s="7">
        <v>5207</v>
      </c>
      <c r="Y42">
        <v>2045</v>
      </c>
      <c r="Z42">
        <v>173</v>
      </c>
      <c r="AA42"/>
      <c r="AB42"/>
      <c r="AC42"/>
      <c r="AD42"/>
      <c r="AE42"/>
    </row>
    <row r="43" spans="1:31" ht="13.5" thickBot="1">
      <c r="A43" s="19">
        <v>5</v>
      </c>
      <c r="B43" s="69" t="s">
        <v>336</v>
      </c>
      <c r="C43" s="72">
        <v>215744</v>
      </c>
      <c r="D43" s="71">
        <f>SUM(D44:D62)</f>
        <v>330</v>
      </c>
      <c r="E43" s="81">
        <f t="shared" si="44"/>
        <v>0.83783989641252199</v>
      </c>
      <c r="F43" s="71">
        <f t="shared" ref="F43:N43" si="49">SUM(F44:F62)</f>
        <v>1498</v>
      </c>
      <c r="G43" s="81">
        <f t="shared" si="45"/>
        <v>3.8032853479574475</v>
      </c>
      <c r="H43" s="71">
        <f t="shared" si="49"/>
        <v>4286</v>
      </c>
      <c r="I43" s="81">
        <f t="shared" si="46"/>
        <v>10.881763018254755</v>
      </c>
      <c r="J43" s="71">
        <f t="shared" si="49"/>
        <v>22390</v>
      </c>
      <c r="K43" s="81">
        <f t="shared" si="47"/>
        <v>56.84616751720111</v>
      </c>
      <c r="L43" s="71">
        <f t="shared" si="49"/>
        <v>6833</v>
      </c>
      <c r="M43" s="81">
        <f t="shared" si="48"/>
        <v>17.348363673293218</v>
      </c>
      <c r="N43" s="71">
        <f t="shared" si="49"/>
        <v>3449</v>
      </c>
      <c r="O43" s="82">
        <f t="shared" si="7"/>
        <v>8.7566963718993573</v>
      </c>
      <c r="P43" s="71">
        <f>SUM(P44:P62)</f>
        <v>601</v>
      </c>
      <c r="Q43" s="82">
        <f t="shared" si="8"/>
        <v>1.5258841749815928</v>
      </c>
      <c r="R43" s="76">
        <f>SUM(R44:R62)</f>
        <v>39387</v>
      </c>
      <c r="S43" s="10">
        <v>190</v>
      </c>
      <c r="T43">
        <v>18</v>
      </c>
      <c r="U43">
        <v>145</v>
      </c>
      <c r="V43">
        <v>393</v>
      </c>
      <c r="W43" s="66">
        <v>1765</v>
      </c>
      <c r="X43" s="7">
        <v>561</v>
      </c>
      <c r="Y43">
        <v>401</v>
      </c>
      <c r="Z43">
        <v>106</v>
      </c>
      <c r="AA43"/>
      <c r="AB43"/>
      <c r="AC43"/>
      <c r="AD43"/>
      <c r="AE43"/>
    </row>
    <row r="44" spans="1:31" ht="15">
      <c r="A44" s="397">
        <v>4</v>
      </c>
      <c r="B44" s="397" t="s">
        <v>10</v>
      </c>
      <c r="C44" s="406">
        <v>2777</v>
      </c>
      <c r="D44" s="354">
        <f t="shared" ref="D44:D62" si="50">VLOOKUP(A44,$S$7:$Y$131,2,0)</f>
        <v>3</v>
      </c>
      <c r="E44" s="353">
        <f t="shared" si="44"/>
        <v>0.92592592592592582</v>
      </c>
      <c r="F44" s="354">
        <f t="shared" ref="F44:F62" si="51">VLOOKUP(A44,$S$7:$Y$131,3,0)</f>
        <v>10</v>
      </c>
      <c r="G44" s="353">
        <f t="shared" si="45"/>
        <v>3.0864197530864197</v>
      </c>
      <c r="H44" s="354">
        <f t="shared" ref="H44:H62" si="52">VLOOKUP(A44,$S$7:$Y$131,4,0)</f>
        <v>30</v>
      </c>
      <c r="I44" s="353">
        <f t="shared" si="46"/>
        <v>9.2592592592592595</v>
      </c>
      <c r="J44" s="354">
        <f t="shared" ref="J44:J62" si="53">VLOOKUP(A44,$S$7:$Y$131,5,0)</f>
        <v>189</v>
      </c>
      <c r="K44" s="353">
        <f t="shared" si="47"/>
        <v>58.333333333333336</v>
      </c>
      <c r="L44" s="354">
        <f t="shared" ref="L44:L62" si="54">VLOOKUP(A44,$S$7:$Y$131,6,0)</f>
        <v>53</v>
      </c>
      <c r="M44" s="353">
        <f t="shared" si="48"/>
        <v>16.358024691358025</v>
      </c>
      <c r="N44" s="354">
        <f t="shared" ref="N44:N62" si="55">VLOOKUP(A44,$S$7:$Y$131,7,0)</f>
        <v>33</v>
      </c>
      <c r="O44" s="353">
        <f t="shared" si="7"/>
        <v>10.185185185185185</v>
      </c>
      <c r="P44" s="354">
        <f t="shared" ref="P44:P62" si="56">VLOOKUP(A44,$S$7:$Z$131,8,0)</f>
        <v>6</v>
      </c>
      <c r="Q44" s="353">
        <f t="shared" si="8"/>
        <v>1.8518518518518516</v>
      </c>
      <c r="R44" s="406">
        <f t="shared" ref="R44:R62" si="57">(D44+F44+H44+J44+L44+N44+P44)</f>
        <v>324</v>
      </c>
      <c r="S44" s="10">
        <v>197</v>
      </c>
      <c r="T44">
        <v>24</v>
      </c>
      <c r="U44">
        <v>172</v>
      </c>
      <c r="V44">
        <v>383</v>
      </c>
      <c r="W44" s="66">
        <v>1459</v>
      </c>
      <c r="X44" s="7">
        <v>377</v>
      </c>
      <c r="Y44">
        <v>229</v>
      </c>
      <c r="Z44">
        <v>61</v>
      </c>
      <c r="AA44"/>
      <c r="AB44"/>
      <c r="AC44"/>
      <c r="AD44"/>
      <c r="AE44"/>
    </row>
    <row r="45" spans="1:31" ht="15">
      <c r="A45" s="397">
        <v>42</v>
      </c>
      <c r="B45" s="397" t="s">
        <v>961</v>
      </c>
      <c r="C45" s="406">
        <v>27421</v>
      </c>
      <c r="D45" s="354">
        <f t="shared" si="50"/>
        <v>76</v>
      </c>
      <c r="E45" s="353">
        <f t="shared" si="44"/>
        <v>0.83820447777655238</v>
      </c>
      <c r="F45" s="354">
        <f t="shared" si="51"/>
        <v>335</v>
      </c>
      <c r="G45" s="353">
        <f t="shared" si="45"/>
        <v>3.6947171059887505</v>
      </c>
      <c r="H45" s="354">
        <f t="shared" si="52"/>
        <v>1029</v>
      </c>
      <c r="I45" s="353">
        <f t="shared" si="46"/>
        <v>11.348847468843056</v>
      </c>
      <c r="J45" s="354">
        <f t="shared" si="53"/>
        <v>4823</v>
      </c>
      <c r="K45" s="353">
        <f t="shared" si="47"/>
        <v>53.19289731995147</v>
      </c>
      <c r="L45" s="354">
        <f t="shared" si="54"/>
        <v>1663</v>
      </c>
      <c r="M45" s="353">
        <f t="shared" si="48"/>
        <v>18.34123745450535</v>
      </c>
      <c r="N45" s="354">
        <f t="shared" si="55"/>
        <v>982</v>
      </c>
      <c r="O45" s="353">
        <f t="shared" si="7"/>
        <v>10.830484173375979</v>
      </c>
      <c r="P45" s="354">
        <f t="shared" si="56"/>
        <v>159</v>
      </c>
      <c r="Q45" s="353">
        <f t="shared" si="8"/>
        <v>1.7536119995588395</v>
      </c>
      <c r="R45" s="406">
        <f t="shared" si="57"/>
        <v>9067</v>
      </c>
      <c r="S45" s="10">
        <v>206</v>
      </c>
      <c r="T45">
        <v>3</v>
      </c>
      <c r="U45">
        <v>18</v>
      </c>
      <c r="V45">
        <v>87</v>
      </c>
      <c r="W45" s="66">
        <v>315</v>
      </c>
      <c r="X45" s="7">
        <v>135</v>
      </c>
      <c r="Y45">
        <v>88</v>
      </c>
      <c r="Z45">
        <v>21</v>
      </c>
      <c r="AA45"/>
      <c r="AB45"/>
      <c r="AC45"/>
      <c r="AD45"/>
      <c r="AE45"/>
    </row>
    <row r="46" spans="1:31" ht="15">
      <c r="A46" s="397">
        <v>44</v>
      </c>
      <c r="B46" s="397" t="s">
        <v>30</v>
      </c>
      <c r="C46" s="406">
        <v>7280</v>
      </c>
      <c r="D46" s="354">
        <f t="shared" si="50"/>
        <v>20</v>
      </c>
      <c r="E46" s="353">
        <f t="shared" si="44"/>
        <v>1.4503263234227701</v>
      </c>
      <c r="F46" s="354">
        <f t="shared" si="51"/>
        <v>86</v>
      </c>
      <c r="G46" s="353">
        <f t="shared" si="45"/>
        <v>6.2364031907179118</v>
      </c>
      <c r="H46" s="354">
        <f t="shared" si="52"/>
        <v>191</v>
      </c>
      <c r="I46" s="353">
        <f t="shared" si="46"/>
        <v>13.850616388687452</v>
      </c>
      <c r="J46" s="354">
        <f t="shared" si="53"/>
        <v>766</v>
      </c>
      <c r="K46" s="353">
        <f t="shared" si="47"/>
        <v>55.547498187092096</v>
      </c>
      <c r="L46" s="354">
        <f t="shared" si="54"/>
        <v>234</v>
      </c>
      <c r="M46" s="353">
        <f t="shared" si="48"/>
        <v>16.96881798404641</v>
      </c>
      <c r="N46" s="354">
        <f t="shared" si="55"/>
        <v>68</v>
      </c>
      <c r="O46" s="353">
        <f t="shared" si="7"/>
        <v>4.9311094996374187</v>
      </c>
      <c r="P46" s="354">
        <f t="shared" si="56"/>
        <v>14</v>
      </c>
      <c r="Q46" s="353">
        <f t="shared" si="8"/>
        <v>1.015228426395939</v>
      </c>
      <c r="R46" s="406">
        <f t="shared" si="57"/>
        <v>1379</v>
      </c>
      <c r="S46" s="10">
        <v>209</v>
      </c>
      <c r="T46">
        <v>29</v>
      </c>
      <c r="U46">
        <v>145</v>
      </c>
      <c r="V46">
        <v>368</v>
      </c>
      <c r="W46" s="66">
        <v>1559</v>
      </c>
      <c r="X46" s="7">
        <v>681</v>
      </c>
      <c r="Y46">
        <v>483</v>
      </c>
      <c r="Z46">
        <v>66</v>
      </c>
      <c r="AA46"/>
      <c r="AB46"/>
      <c r="AC46"/>
      <c r="AD46"/>
      <c r="AE46"/>
    </row>
    <row r="47" spans="1:31" ht="15">
      <c r="A47" s="397">
        <v>59</v>
      </c>
      <c r="B47" s="397" t="s">
        <v>39</v>
      </c>
      <c r="C47" s="406">
        <v>5153</v>
      </c>
      <c r="D47" s="354">
        <f t="shared" si="50"/>
        <v>5</v>
      </c>
      <c r="E47" s="353">
        <f t="shared" si="44"/>
        <v>0.51867219917012441</v>
      </c>
      <c r="F47" s="354">
        <f t="shared" si="51"/>
        <v>25</v>
      </c>
      <c r="G47" s="353">
        <f t="shared" si="45"/>
        <v>2.5933609958506225</v>
      </c>
      <c r="H47" s="354">
        <f t="shared" si="52"/>
        <v>91</v>
      </c>
      <c r="I47" s="353">
        <f t="shared" si="46"/>
        <v>9.4398340248962658</v>
      </c>
      <c r="J47" s="354">
        <f t="shared" si="53"/>
        <v>460</v>
      </c>
      <c r="K47" s="353">
        <f t="shared" si="47"/>
        <v>47.717842323651453</v>
      </c>
      <c r="L47" s="354">
        <f t="shared" si="54"/>
        <v>213</v>
      </c>
      <c r="M47" s="353">
        <f t="shared" si="48"/>
        <v>22.095435684647303</v>
      </c>
      <c r="N47" s="354">
        <f t="shared" si="55"/>
        <v>131</v>
      </c>
      <c r="O47" s="353">
        <f t="shared" si="7"/>
        <v>13.589211618257261</v>
      </c>
      <c r="P47" s="354">
        <f t="shared" si="56"/>
        <v>39</v>
      </c>
      <c r="Q47" s="353">
        <f t="shared" si="8"/>
        <v>4.0456431535269708</v>
      </c>
      <c r="R47" s="406">
        <f t="shared" si="57"/>
        <v>964</v>
      </c>
      <c r="S47" s="10">
        <v>212</v>
      </c>
      <c r="T47">
        <v>342</v>
      </c>
      <c r="U47">
        <v>1642</v>
      </c>
      <c r="V47">
        <v>5133</v>
      </c>
      <c r="W47" s="66">
        <v>24750</v>
      </c>
      <c r="X47" s="7">
        <v>10311</v>
      </c>
      <c r="Y47">
        <v>7362</v>
      </c>
      <c r="Z47">
        <v>1176</v>
      </c>
      <c r="AA47"/>
      <c r="AB47"/>
      <c r="AC47"/>
      <c r="AD47"/>
      <c r="AE47"/>
    </row>
    <row r="48" spans="1:31" ht="15">
      <c r="A48" s="397">
        <v>113</v>
      </c>
      <c r="B48" s="397" t="s">
        <v>55</v>
      </c>
      <c r="C48" s="406">
        <v>9783</v>
      </c>
      <c r="D48" s="354">
        <f t="shared" si="50"/>
        <v>23</v>
      </c>
      <c r="E48" s="353">
        <f t="shared" si="44"/>
        <v>1.1386138613861385</v>
      </c>
      <c r="F48" s="354">
        <f t="shared" si="51"/>
        <v>90</v>
      </c>
      <c r="G48" s="353">
        <f t="shared" si="45"/>
        <v>4.455445544554455</v>
      </c>
      <c r="H48" s="354">
        <f t="shared" si="52"/>
        <v>266</v>
      </c>
      <c r="I48" s="353">
        <f t="shared" si="46"/>
        <v>13.168316831683169</v>
      </c>
      <c r="J48" s="354">
        <f t="shared" si="53"/>
        <v>1278</v>
      </c>
      <c r="K48" s="353">
        <f t="shared" si="47"/>
        <v>63.267326732673268</v>
      </c>
      <c r="L48" s="354">
        <f t="shared" si="54"/>
        <v>246</v>
      </c>
      <c r="M48" s="353">
        <f t="shared" si="48"/>
        <v>12.178217821782178</v>
      </c>
      <c r="N48" s="354">
        <f t="shared" si="55"/>
        <v>98</v>
      </c>
      <c r="O48" s="353">
        <f t="shared" si="7"/>
        <v>4.8514851485148514</v>
      </c>
      <c r="P48" s="354">
        <f t="shared" si="56"/>
        <v>19</v>
      </c>
      <c r="Q48" s="353">
        <f t="shared" si="8"/>
        <v>0.94059405940594054</v>
      </c>
      <c r="R48" s="406">
        <f t="shared" si="57"/>
        <v>2020</v>
      </c>
      <c r="S48" s="10">
        <v>234</v>
      </c>
      <c r="T48">
        <v>20</v>
      </c>
      <c r="U48">
        <v>102</v>
      </c>
      <c r="V48">
        <v>265</v>
      </c>
      <c r="W48" s="66">
        <v>2517</v>
      </c>
      <c r="X48" s="7">
        <v>619</v>
      </c>
      <c r="Y48">
        <v>126</v>
      </c>
      <c r="Z48">
        <v>22</v>
      </c>
      <c r="AA48"/>
      <c r="AB48"/>
      <c r="AC48"/>
      <c r="AD48"/>
      <c r="AE48"/>
    </row>
    <row r="49" spans="1:31" ht="15">
      <c r="A49" s="397">
        <v>125</v>
      </c>
      <c r="B49" s="397" t="s">
        <v>59</v>
      </c>
      <c r="C49" s="406">
        <v>8668</v>
      </c>
      <c r="D49" s="354">
        <f t="shared" si="50"/>
        <v>4</v>
      </c>
      <c r="E49" s="353">
        <f t="shared" si="44"/>
        <v>0.66445182724252494</v>
      </c>
      <c r="F49" s="354">
        <f t="shared" si="51"/>
        <v>25</v>
      </c>
      <c r="G49" s="353">
        <f t="shared" si="45"/>
        <v>4.1528239202657806</v>
      </c>
      <c r="H49" s="354">
        <f t="shared" si="52"/>
        <v>82</v>
      </c>
      <c r="I49" s="353">
        <f t="shared" si="46"/>
        <v>13.621262458471762</v>
      </c>
      <c r="J49" s="354">
        <f t="shared" si="53"/>
        <v>340</v>
      </c>
      <c r="K49" s="353">
        <f t="shared" si="47"/>
        <v>56.478405315614623</v>
      </c>
      <c r="L49" s="354">
        <f t="shared" si="54"/>
        <v>92</v>
      </c>
      <c r="M49" s="353">
        <f t="shared" si="48"/>
        <v>15.282392026578073</v>
      </c>
      <c r="N49" s="354">
        <f t="shared" si="55"/>
        <v>55</v>
      </c>
      <c r="O49" s="353">
        <f t="shared" si="7"/>
        <v>9.1362126245847186</v>
      </c>
      <c r="P49" s="354">
        <f t="shared" si="56"/>
        <v>4</v>
      </c>
      <c r="Q49" s="353">
        <f t="shared" si="8"/>
        <v>0.66445182724252494</v>
      </c>
      <c r="R49" s="406">
        <f t="shared" si="57"/>
        <v>602</v>
      </c>
      <c r="S49" s="10">
        <v>237</v>
      </c>
      <c r="T49">
        <v>136</v>
      </c>
      <c r="U49">
        <v>744</v>
      </c>
      <c r="V49">
        <v>1996</v>
      </c>
      <c r="W49" s="66">
        <v>7726</v>
      </c>
      <c r="X49" s="7">
        <v>2694</v>
      </c>
      <c r="Y49">
        <v>1525</v>
      </c>
      <c r="Z49">
        <v>192</v>
      </c>
      <c r="AA49"/>
      <c r="AB49"/>
      <c r="AC49"/>
      <c r="AD49"/>
      <c r="AE49"/>
    </row>
    <row r="50" spans="1:31" ht="15">
      <c r="A50" s="397">
        <v>138</v>
      </c>
      <c r="B50" s="397" t="s">
        <v>65</v>
      </c>
      <c r="C50" s="406">
        <v>15793</v>
      </c>
      <c r="D50" s="354">
        <f t="shared" si="50"/>
        <v>29</v>
      </c>
      <c r="E50" s="353">
        <f t="shared" si="44"/>
        <v>1.0492040520984081</v>
      </c>
      <c r="F50" s="354">
        <f t="shared" si="51"/>
        <v>128</v>
      </c>
      <c r="G50" s="353">
        <f t="shared" si="45"/>
        <v>4.630969609261939</v>
      </c>
      <c r="H50" s="354">
        <f t="shared" si="52"/>
        <v>288</v>
      </c>
      <c r="I50" s="353">
        <f t="shared" si="46"/>
        <v>10.419681620839363</v>
      </c>
      <c r="J50" s="354">
        <f t="shared" si="53"/>
        <v>1691</v>
      </c>
      <c r="K50" s="353">
        <f t="shared" si="47"/>
        <v>61.179450072358897</v>
      </c>
      <c r="L50" s="354">
        <f t="shared" si="54"/>
        <v>393</v>
      </c>
      <c r="M50" s="353">
        <f t="shared" si="48"/>
        <v>14.218523878437047</v>
      </c>
      <c r="N50" s="354">
        <f t="shared" si="55"/>
        <v>198</v>
      </c>
      <c r="O50" s="353">
        <f t="shared" si="7"/>
        <v>7.1635311143270624</v>
      </c>
      <c r="P50" s="354">
        <f t="shared" si="56"/>
        <v>37</v>
      </c>
      <c r="Q50" s="353">
        <f t="shared" si="8"/>
        <v>1.3386396526772795</v>
      </c>
      <c r="R50" s="406">
        <f t="shared" si="57"/>
        <v>2764</v>
      </c>
      <c r="S50" s="10">
        <v>240</v>
      </c>
      <c r="T50">
        <v>14</v>
      </c>
      <c r="U50">
        <v>68</v>
      </c>
      <c r="V50">
        <v>222</v>
      </c>
      <c r="W50" s="66">
        <v>854</v>
      </c>
      <c r="X50" s="7">
        <v>367</v>
      </c>
      <c r="Y50">
        <v>236</v>
      </c>
      <c r="Z50">
        <v>53</v>
      </c>
      <c r="AA50"/>
      <c r="AB50"/>
      <c r="AC50"/>
      <c r="AD50"/>
      <c r="AE50"/>
    </row>
    <row r="51" spans="1:31" ht="15">
      <c r="A51" s="397">
        <v>234</v>
      </c>
      <c r="B51" s="397" t="s">
        <v>92</v>
      </c>
      <c r="C51" s="406">
        <v>23874</v>
      </c>
      <c r="D51" s="354">
        <f t="shared" si="50"/>
        <v>20</v>
      </c>
      <c r="E51" s="353">
        <f t="shared" si="44"/>
        <v>0.54481067828929441</v>
      </c>
      <c r="F51" s="354">
        <f t="shared" si="51"/>
        <v>102</v>
      </c>
      <c r="G51" s="353">
        <f t="shared" si="45"/>
        <v>2.7785344592754018</v>
      </c>
      <c r="H51" s="354">
        <f t="shared" si="52"/>
        <v>265</v>
      </c>
      <c r="I51" s="353">
        <f t="shared" si="46"/>
        <v>7.2187414873331521</v>
      </c>
      <c r="J51" s="354">
        <f t="shared" si="53"/>
        <v>2517</v>
      </c>
      <c r="K51" s="353">
        <f t="shared" si="47"/>
        <v>68.564423862707713</v>
      </c>
      <c r="L51" s="354">
        <f t="shared" si="54"/>
        <v>619</v>
      </c>
      <c r="M51" s="353">
        <f t="shared" si="48"/>
        <v>16.861890493053664</v>
      </c>
      <c r="N51" s="354">
        <f t="shared" si="55"/>
        <v>126</v>
      </c>
      <c r="O51" s="353">
        <f t="shared" si="7"/>
        <v>3.4323072732225555</v>
      </c>
      <c r="P51" s="354">
        <f t="shared" si="56"/>
        <v>22</v>
      </c>
      <c r="Q51" s="353">
        <f t="shared" si="8"/>
        <v>0.599291746118224</v>
      </c>
      <c r="R51" s="406">
        <f t="shared" si="57"/>
        <v>3671</v>
      </c>
      <c r="S51" s="10">
        <v>250</v>
      </c>
      <c r="T51">
        <v>114</v>
      </c>
      <c r="U51">
        <v>492</v>
      </c>
      <c r="V51">
        <v>1678</v>
      </c>
      <c r="W51" s="66">
        <v>5603</v>
      </c>
      <c r="X51" s="7">
        <v>1262</v>
      </c>
      <c r="Y51">
        <v>516</v>
      </c>
      <c r="Z51">
        <v>67</v>
      </c>
      <c r="AA51"/>
      <c r="AB51"/>
      <c r="AC51"/>
      <c r="AD51"/>
      <c r="AE51"/>
    </row>
    <row r="52" spans="1:31" ht="15">
      <c r="A52" s="397">
        <v>240</v>
      </c>
      <c r="B52" s="397" t="s">
        <v>97</v>
      </c>
      <c r="C52" s="406">
        <v>12322</v>
      </c>
      <c r="D52" s="354">
        <f t="shared" si="50"/>
        <v>14</v>
      </c>
      <c r="E52" s="353">
        <f t="shared" si="44"/>
        <v>0.77177508269018735</v>
      </c>
      <c r="F52" s="354">
        <f t="shared" si="51"/>
        <v>68</v>
      </c>
      <c r="G52" s="353">
        <f t="shared" si="45"/>
        <v>3.7486218302094816</v>
      </c>
      <c r="H52" s="354">
        <f t="shared" si="52"/>
        <v>222</v>
      </c>
      <c r="I52" s="353">
        <f t="shared" si="46"/>
        <v>12.238147739801542</v>
      </c>
      <c r="J52" s="354">
        <f t="shared" si="53"/>
        <v>854</v>
      </c>
      <c r="K52" s="353">
        <f t="shared" si="47"/>
        <v>47.078280044101433</v>
      </c>
      <c r="L52" s="354">
        <f t="shared" si="54"/>
        <v>367</v>
      </c>
      <c r="M52" s="353">
        <f t="shared" si="48"/>
        <v>20.231532524807054</v>
      </c>
      <c r="N52" s="354">
        <f t="shared" si="55"/>
        <v>236</v>
      </c>
      <c r="O52" s="353">
        <f t="shared" si="7"/>
        <v>13.009922822491731</v>
      </c>
      <c r="P52" s="354">
        <f t="shared" si="56"/>
        <v>53</v>
      </c>
      <c r="Q52" s="353">
        <f t="shared" si="8"/>
        <v>2.9217199558985665</v>
      </c>
      <c r="R52" s="406">
        <f t="shared" si="57"/>
        <v>1814</v>
      </c>
      <c r="S52" s="10">
        <v>264</v>
      </c>
      <c r="T52">
        <v>66</v>
      </c>
      <c r="U52">
        <v>373</v>
      </c>
      <c r="V52">
        <v>1019</v>
      </c>
      <c r="W52" s="66">
        <v>3650</v>
      </c>
      <c r="X52" s="7">
        <v>1207</v>
      </c>
      <c r="Y52">
        <v>591</v>
      </c>
      <c r="Z52">
        <v>84</v>
      </c>
      <c r="AA52"/>
      <c r="AB52"/>
      <c r="AC52"/>
      <c r="AD52"/>
      <c r="AE52"/>
    </row>
    <row r="53" spans="1:31" ht="15">
      <c r="A53" s="397">
        <v>284</v>
      </c>
      <c r="B53" s="397" t="s">
        <v>108</v>
      </c>
      <c r="C53" s="406">
        <v>21021</v>
      </c>
      <c r="D53" s="354">
        <f t="shared" si="50"/>
        <v>29</v>
      </c>
      <c r="E53" s="353">
        <f t="shared" si="44"/>
        <v>0.9168510907366425</v>
      </c>
      <c r="F53" s="354">
        <f t="shared" si="51"/>
        <v>121</v>
      </c>
      <c r="G53" s="353">
        <f t="shared" si="45"/>
        <v>3.8254821372115084</v>
      </c>
      <c r="H53" s="354">
        <f t="shared" si="52"/>
        <v>346</v>
      </c>
      <c r="I53" s="353">
        <f t="shared" si="46"/>
        <v>10.938981979133734</v>
      </c>
      <c r="J53" s="354">
        <f t="shared" si="53"/>
        <v>1834</v>
      </c>
      <c r="K53" s="353">
        <f t="shared" si="47"/>
        <v>57.982927600379384</v>
      </c>
      <c r="L53" s="354">
        <f t="shared" si="54"/>
        <v>507</v>
      </c>
      <c r="M53" s="353">
        <f t="shared" si="48"/>
        <v>16.029086310464749</v>
      </c>
      <c r="N53" s="354">
        <f t="shared" si="55"/>
        <v>279</v>
      </c>
      <c r="O53" s="353">
        <f t="shared" si="7"/>
        <v>8.8207398039835603</v>
      </c>
      <c r="P53" s="354">
        <f t="shared" si="56"/>
        <v>47</v>
      </c>
      <c r="Q53" s="353">
        <f t="shared" si="8"/>
        <v>1.4859310780904205</v>
      </c>
      <c r="R53" s="406">
        <f t="shared" si="57"/>
        <v>3163</v>
      </c>
      <c r="S53" s="10">
        <v>266</v>
      </c>
      <c r="T53">
        <v>1020</v>
      </c>
      <c r="U53">
        <v>5021</v>
      </c>
      <c r="V53">
        <v>16484</v>
      </c>
      <c r="W53" s="66">
        <v>83612</v>
      </c>
      <c r="X53" s="7">
        <v>39277</v>
      </c>
      <c r="Y53">
        <v>36298</v>
      </c>
      <c r="Z53">
        <v>6187</v>
      </c>
      <c r="AA53"/>
      <c r="AB53"/>
      <c r="AC53"/>
      <c r="AD53"/>
      <c r="AE53"/>
    </row>
    <row r="54" spans="1:31" ht="15">
      <c r="A54" s="397">
        <v>306</v>
      </c>
      <c r="B54" s="397" t="s">
        <v>110</v>
      </c>
      <c r="C54" s="406">
        <v>5839</v>
      </c>
      <c r="D54" s="354">
        <f t="shared" si="50"/>
        <v>10</v>
      </c>
      <c r="E54" s="353">
        <f t="shared" si="44"/>
        <v>0.96153846153846156</v>
      </c>
      <c r="F54" s="354">
        <f t="shared" si="51"/>
        <v>48</v>
      </c>
      <c r="G54" s="353">
        <f t="shared" si="45"/>
        <v>4.6153846153846159</v>
      </c>
      <c r="H54" s="354">
        <f t="shared" si="52"/>
        <v>126</v>
      </c>
      <c r="I54" s="353">
        <f t="shared" si="46"/>
        <v>12.115384615384615</v>
      </c>
      <c r="J54" s="354">
        <f t="shared" si="53"/>
        <v>657</v>
      </c>
      <c r="K54" s="353">
        <f t="shared" si="47"/>
        <v>63.17307692307692</v>
      </c>
      <c r="L54" s="354">
        <f t="shared" si="54"/>
        <v>144</v>
      </c>
      <c r="M54" s="353">
        <f t="shared" si="48"/>
        <v>13.846153846153847</v>
      </c>
      <c r="N54" s="354">
        <f t="shared" si="55"/>
        <v>37</v>
      </c>
      <c r="O54" s="353">
        <f t="shared" si="7"/>
        <v>3.5576923076923075</v>
      </c>
      <c r="P54" s="354">
        <f t="shared" si="56"/>
        <v>18</v>
      </c>
      <c r="Q54" s="353">
        <f t="shared" si="8"/>
        <v>1.7307692307692308</v>
      </c>
      <c r="R54" s="406">
        <f t="shared" si="57"/>
        <v>1040</v>
      </c>
      <c r="S54" s="10">
        <v>282</v>
      </c>
      <c r="T54">
        <v>44</v>
      </c>
      <c r="U54">
        <v>223</v>
      </c>
      <c r="V54">
        <v>792</v>
      </c>
      <c r="W54" s="66">
        <v>3127</v>
      </c>
      <c r="X54" s="7">
        <v>1500</v>
      </c>
      <c r="Y54">
        <v>992</v>
      </c>
      <c r="Z54">
        <v>130</v>
      </c>
      <c r="AA54"/>
      <c r="AB54"/>
      <c r="AC54"/>
      <c r="AD54"/>
      <c r="AE54"/>
    </row>
    <row r="55" spans="1:31" ht="15">
      <c r="A55" s="397">
        <v>347</v>
      </c>
      <c r="B55" s="397" t="s">
        <v>124</v>
      </c>
      <c r="C55" s="406">
        <v>5479</v>
      </c>
      <c r="D55" s="354">
        <f t="shared" si="50"/>
        <v>6</v>
      </c>
      <c r="E55" s="353">
        <f t="shared" si="44"/>
        <v>0.74906367041198507</v>
      </c>
      <c r="F55" s="354">
        <f t="shared" si="51"/>
        <v>34</v>
      </c>
      <c r="G55" s="353">
        <f t="shared" si="45"/>
        <v>4.2446941323345815</v>
      </c>
      <c r="H55" s="354">
        <f t="shared" si="52"/>
        <v>90</v>
      </c>
      <c r="I55" s="353">
        <f t="shared" si="46"/>
        <v>11.235955056179774</v>
      </c>
      <c r="J55" s="354">
        <f t="shared" si="53"/>
        <v>446</v>
      </c>
      <c r="K55" s="353">
        <f t="shared" si="47"/>
        <v>55.680399500624219</v>
      </c>
      <c r="L55" s="354">
        <f t="shared" si="54"/>
        <v>135</v>
      </c>
      <c r="M55" s="353">
        <f t="shared" si="48"/>
        <v>16.853932584269664</v>
      </c>
      <c r="N55" s="354">
        <f t="shared" si="55"/>
        <v>77</v>
      </c>
      <c r="O55" s="353">
        <f t="shared" si="7"/>
        <v>9.6129837702871406</v>
      </c>
      <c r="P55" s="354">
        <f t="shared" si="56"/>
        <v>13</v>
      </c>
      <c r="Q55" s="353">
        <f t="shared" si="8"/>
        <v>1.6229712858926344</v>
      </c>
      <c r="R55" s="406">
        <f t="shared" si="57"/>
        <v>801</v>
      </c>
      <c r="S55" s="10">
        <v>284</v>
      </c>
      <c r="T55">
        <v>29</v>
      </c>
      <c r="U55">
        <v>121</v>
      </c>
      <c r="V55">
        <v>346</v>
      </c>
      <c r="W55" s="66">
        <v>1834</v>
      </c>
      <c r="X55" s="7">
        <v>507</v>
      </c>
      <c r="Y55">
        <v>279</v>
      </c>
      <c r="Z55">
        <v>47</v>
      </c>
      <c r="AA55"/>
      <c r="AB55"/>
      <c r="AC55"/>
      <c r="AD55"/>
      <c r="AE55"/>
    </row>
    <row r="56" spans="1:31" ht="15">
      <c r="A56" s="397">
        <v>411</v>
      </c>
      <c r="B56" s="397" t="s">
        <v>145</v>
      </c>
      <c r="C56" s="406">
        <v>10247</v>
      </c>
      <c r="D56" s="354">
        <f t="shared" si="50"/>
        <v>5</v>
      </c>
      <c r="E56" s="353">
        <f t="shared" si="44"/>
        <v>0.41806020066889632</v>
      </c>
      <c r="F56" s="354">
        <f t="shared" si="51"/>
        <v>41</v>
      </c>
      <c r="G56" s="353">
        <f t="shared" si="45"/>
        <v>3.4280936454849495</v>
      </c>
      <c r="H56" s="354">
        <f t="shared" si="52"/>
        <v>127</v>
      </c>
      <c r="I56" s="353">
        <f t="shared" si="46"/>
        <v>10.618729096989966</v>
      </c>
      <c r="J56" s="354">
        <f t="shared" si="53"/>
        <v>628</v>
      </c>
      <c r="K56" s="353">
        <f t="shared" si="47"/>
        <v>52.508361204013376</v>
      </c>
      <c r="L56" s="354">
        <f t="shared" si="54"/>
        <v>203</v>
      </c>
      <c r="M56" s="353">
        <f t="shared" si="48"/>
        <v>16.973244147157189</v>
      </c>
      <c r="N56" s="354">
        <f t="shared" si="55"/>
        <v>165</v>
      </c>
      <c r="O56" s="353">
        <f t="shared" si="7"/>
        <v>13.795986622073578</v>
      </c>
      <c r="P56" s="354">
        <f t="shared" si="56"/>
        <v>27</v>
      </c>
      <c r="Q56" s="353">
        <f t="shared" si="8"/>
        <v>2.2575250836120402</v>
      </c>
      <c r="R56" s="406">
        <f t="shared" si="57"/>
        <v>1196</v>
      </c>
      <c r="S56" s="10">
        <v>306</v>
      </c>
      <c r="T56">
        <v>10</v>
      </c>
      <c r="U56">
        <v>48</v>
      </c>
      <c r="V56">
        <v>126</v>
      </c>
      <c r="W56" s="66">
        <v>657</v>
      </c>
      <c r="X56" s="7">
        <v>144</v>
      </c>
      <c r="Y56">
        <v>37</v>
      </c>
      <c r="Z56">
        <v>18</v>
      </c>
      <c r="AA56"/>
      <c r="AB56"/>
      <c r="AC56"/>
      <c r="AD56"/>
      <c r="AE56"/>
    </row>
    <row r="57" spans="1:31" ht="15">
      <c r="A57" s="397">
        <v>501</v>
      </c>
      <c r="B57" s="397" t="s">
        <v>163</v>
      </c>
      <c r="C57" s="406">
        <v>3224</v>
      </c>
      <c r="D57" s="354">
        <f t="shared" si="50"/>
        <v>1</v>
      </c>
      <c r="E57" s="353">
        <f t="shared" si="44"/>
        <v>0.35335689045936397</v>
      </c>
      <c r="F57" s="354">
        <f t="shared" si="51"/>
        <v>5</v>
      </c>
      <c r="G57" s="353">
        <f t="shared" si="45"/>
        <v>1.7667844522968199</v>
      </c>
      <c r="H57" s="354">
        <f t="shared" si="52"/>
        <v>29</v>
      </c>
      <c r="I57" s="353">
        <f t="shared" si="46"/>
        <v>10.247349823321555</v>
      </c>
      <c r="J57" s="354">
        <f t="shared" si="53"/>
        <v>156</v>
      </c>
      <c r="K57" s="353">
        <f t="shared" si="47"/>
        <v>55.123674911660778</v>
      </c>
      <c r="L57" s="354">
        <f t="shared" si="54"/>
        <v>62</v>
      </c>
      <c r="M57" s="353">
        <f t="shared" si="48"/>
        <v>21.908127208480565</v>
      </c>
      <c r="N57" s="354">
        <f t="shared" si="55"/>
        <v>23</v>
      </c>
      <c r="O57" s="353">
        <f t="shared" si="7"/>
        <v>8.1272084805653702</v>
      </c>
      <c r="P57" s="354">
        <f t="shared" si="56"/>
        <v>7</v>
      </c>
      <c r="Q57" s="353">
        <f t="shared" si="8"/>
        <v>2.4734982332155475</v>
      </c>
      <c r="R57" s="406">
        <f t="shared" si="57"/>
        <v>283</v>
      </c>
      <c r="S57" s="10">
        <v>308</v>
      </c>
      <c r="T57">
        <v>276</v>
      </c>
      <c r="U57">
        <v>1332</v>
      </c>
      <c r="V57">
        <v>4066</v>
      </c>
      <c r="W57" s="66">
        <v>18586</v>
      </c>
      <c r="X57" s="7">
        <v>7210</v>
      </c>
      <c r="Y57">
        <v>5016</v>
      </c>
      <c r="Z57">
        <v>708</v>
      </c>
      <c r="AA57"/>
      <c r="AB57"/>
      <c r="AC57"/>
      <c r="AD57"/>
      <c r="AE57"/>
    </row>
    <row r="58" spans="1:31" ht="15">
      <c r="A58" s="397">
        <v>543</v>
      </c>
      <c r="B58" s="397" t="s">
        <v>167</v>
      </c>
      <c r="C58" s="406">
        <v>8414</v>
      </c>
      <c r="D58" s="354">
        <f t="shared" si="50"/>
        <v>9</v>
      </c>
      <c r="E58" s="353">
        <f t="shared" si="44"/>
        <v>1.5544041450777202</v>
      </c>
      <c r="F58" s="354">
        <f t="shared" si="51"/>
        <v>13</v>
      </c>
      <c r="G58" s="353">
        <f t="shared" si="45"/>
        <v>2.2452504317789295</v>
      </c>
      <c r="H58" s="354">
        <f t="shared" si="52"/>
        <v>57</v>
      </c>
      <c r="I58" s="353">
        <f t="shared" si="46"/>
        <v>9.8445595854922274</v>
      </c>
      <c r="J58" s="354">
        <f t="shared" si="53"/>
        <v>377</v>
      </c>
      <c r="K58" s="353">
        <f t="shared" si="47"/>
        <v>65.112262521588946</v>
      </c>
      <c r="L58" s="354">
        <f t="shared" si="54"/>
        <v>80</v>
      </c>
      <c r="M58" s="353">
        <f t="shared" si="48"/>
        <v>13.81692573402418</v>
      </c>
      <c r="N58" s="354">
        <f t="shared" si="55"/>
        <v>34</v>
      </c>
      <c r="O58" s="353">
        <f t="shared" si="7"/>
        <v>5.8721934369602762</v>
      </c>
      <c r="P58" s="354">
        <f t="shared" si="56"/>
        <v>9</v>
      </c>
      <c r="Q58" s="353">
        <f t="shared" si="8"/>
        <v>1.5544041450777202</v>
      </c>
      <c r="R58" s="406">
        <f t="shared" si="57"/>
        <v>579</v>
      </c>
      <c r="S58" s="10">
        <v>310</v>
      </c>
      <c r="T58">
        <v>14</v>
      </c>
      <c r="U58">
        <v>85</v>
      </c>
      <c r="V58">
        <v>274</v>
      </c>
      <c r="W58" s="66">
        <v>1313</v>
      </c>
      <c r="X58" s="7">
        <v>526</v>
      </c>
      <c r="Y58">
        <v>292</v>
      </c>
      <c r="Z58">
        <v>84</v>
      </c>
      <c r="AA58"/>
      <c r="AB58"/>
      <c r="AC58"/>
      <c r="AD58"/>
      <c r="AE58"/>
    </row>
    <row r="59" spans="1:31" ht="15">
      <c r="A59" s="397">
        <v>628</v>
      </c>
      <c r="B59" s="397" t="s">
        <v>183</v>
      </c>
      <c r="C59" s="406">
        <v>9422</v>
      </c>
      <c r="D59" s="354">
        <f t="shared" si="50"/>
        <v>6</v>
      </c>
      <c r="E59" s="353">
        <f t="shared" si="44"/>
        <v>0.84269662921348309</v>
      </c>
      <c r="F59" s="354">
        <f t="shared" si="51"/>
        <v>25</v>
      </c>
      <c r="G59" s="353">
        <f t="shared" si="45"/>
        <v>3.51123595505618</v>
      </c>
      <c r="H59" s="354">
        <f t="shared" si="52"/>
        <v>75</v>
      </c>
      <c r="I59" s="353">
        <f t="shared" si="46"/>
        <v>10.533707865168539</v>
      </c>
      <c r="J59" s="354">
        <f t="shared" si="53"/>
        <v>451</v>
      </c>
      <c r="K59" s="353">
        <f t="shared" si="47"/>
        <v>63.342696629213478</v>
      </c>
      <c r="L59" s="354">
        <f t="shared" si="54"/>
        <v>101</v>
      </c>
      <c r="M59" s="353">
        <f t="shared" si="48"/>
        <v>14.185393258426968</v>
      </c>
      <c r="N59" s="354">
        <f t="shared" si="55"/>
        <v>41</v>
      </c>
      <c r="O59" s="353">
        <f t="shared" si="7"/>
        <v>5.7584269662921352</v>
      </c>
      <c r="P59" s="354">
        <f t="shared" si="56"/>
        <v>13</v>
      </c>
      <c r="Q59" s="353">
        <f t="shared" si="8"/>
        <v>1.8258426966292134</v>
      </c>
      <c r="R59" s="406">
        <f t="shared" si="57"/>
        <v>712</v>
      </c>
      <c r="S59" s="10">
        <v>313</v>
      </c>
      <c r="T59">
        <v>22</v>
      </c>
      <c r="U59">
        <v>91</v>
      </c>
      <c r="V59">
        <v>241</v>
      </c>
      <c r="W59" s="66">
        <v>790</v>
      </c>
      <c r="X59" s="7">
        <v>232</v>
      </c>
      <c r="Y59">
        <v>172</v>
      </c>
      <c r="Z59">
        <v>37</v>
      </c>
      <c r="AA59"/>
      <c r="AB59"/>
      <c r="AC59"/>
      <c r="AD59"/>
      <c r="AE59"/>
    </row>
    <row r="60" spans="1:31" ht="15">
      <c r="A60" s="397">
        <v>656</v>
      </c>
      <c r="B60" s="397" t="s">
        <v>195</v>
      </c>
      <c r="C60" s="406">
        <v>16268</v>
      </c>
      <c r="D60" s="354">
        <f t="shared" si="50"/>
        <v>36</v>
      </c>
      <c r="E60" s="353">
        <f t="shared" si="44"/>
        <v>0.7187063286085047</v>
      </c>
      <c r="F60" s="354">
        <f t="shared" si="51"/>
        <v>187</v>
      </c>
      <c r="G60" s="353">
        <f t="shared" si="45"/>
        <v>3.7332800958275105</v>
      </c>
      <c r="H60" s="354">
        <f t="shared" si="52"/>
        <v>572</v>
      </c>
      <c r="I60" s="353">
        <f t="shared" si="46"/>
        <v>11.419444999001797</v>
      </c>
      <c r="J60" s="354">
        <f t="shared" si="53"/>
        <v>2675</v>
      </c>
      <c r="K60" s="353">
        <f t="shared" si="47"/>
        <v>53.40387302854861</v>
      </c>
      <c r="L60" s="354">
        <f t="shared" si="54"/>
        <v>1000</v>
      </c>
      <c r="M60" s="353">
        <f t="shared" si="48"/>
        <v>19.964064683569575</v>
      </c>
      <c r="N60" s="354">
        <f t="shared" si="55"/>
        <v>479</v>
      </c>
      <c r="O60" s="353">
        <f t="shared" si="7"/>
        <v>9.5627869834298256</v>
      </c>
      <c r="P60" s="354">
        <f t="shared" si="56"/>
        <v>60</v>
      </c>
      <c r="Q60" s="353">
        <f t="shared" si="8"/>
        <v>1.1978438810141745</v>
      </c>
      <c r="R60" s="406">
        <f t="shared" si="57"/>
        <v>5009</v>
      </c>
      <c r="S60" s="10">
        <v>315</v>
      </c>
      <c r="T60">
        <v>16</v>
      </c>
      <c r="U60">
        <v>41</v>
      </c>
      <c r="V60">
        <v>139</v>
      </c>
      <c r="W60" s="66">
        <v>727</v>
      </c>
      <c r="X60" s="7">
        <v>245</v>
      </c>
      <c r="Y60">
        <v>95</v>
      </c>
      <c r="Z60">
        <v>10</v>
      </c>
      <c r="AA60"/>
      <c r="AB60"/>
      <c r="AC60"/>
      <c r="AD60"/>
      <c r="AE60"/>
    </row>
    <row r="61" spans="1:31" ht="15">
      <c r="A61" s="397">
        <v>761</v>
      </c>
      <c r="B61" s="397" t="s">
        <v>230</v>
      </c>
      <c r="C61" s="406">
        <v>15753</v>
      </c>
      <c r="D61" s="354">
        <f t="shared" si="50"/>
        <v>25</v>
      </c>
      <c r="E61" s="353">
        <f t="shared" si="44"/>
        <v>0.82263902599539318</v>
      </c>
      <c r="F61" s="354">
        <f t="shared" si="51"/>
        <v>116</v>
      </c>
      <c r="G61" s="353">
        <f t="shared" si="45"/>
        <v>3.8170450806186245</v>
      </c>
      <c r="H61" s="354">
        <f t="shared" si="52"/>
        <v>316</v>
      </c>
      <c r="I61" s="353">
        <f t="shared" si="46"/>
        <v>10.398157288581771</v>
      </c>
      <c r="J61" s="354">
        <f t="shared" si="53"/>
        <v>1582</v>
      </c>
      <c r="K61" s="353">
        <f t="shared" si="47"/>
        <v>52.056597564988479</v>
      </c>
      <c r="L61" s="354">
        <f t="shared" si="54"/>
        <v>602</v>
      </c>
      <c r="M61" s="353">
        <f t="shared" si="48"/>
        <v>19.809147745969071</v>
      </c>
      <c r="N61" s="354">
        <f t="shared" si="55"/>
        <v>348</v>
      </c>
      <c r="O61" s="353">
        <f t="shared" si="7"/>
        <v>11.451135241855875</v>
      </c>
      <c r="P61" s="354">
        <f t="shared" si="56"/>
        <v>50</v>
      </c>
      <c r="Q61" s="353">
        <f t="shared" si="8"/>
        <v>1.6452780519907864</v>
      </c>
      <c r="R61" s="406">
        <f t="shared" si="57"/>
        <v>3039</v>
      </c>
      <c r="S61" s="10">
        <v>318</v>
      </c>
      <c r="T61">
        <v>251</v>
      </c>
      <c r="U61">
        <v>1297</v>
      </c>
      <c r="V61">
        <v>3561</v>
      </c>
      <c r="W61" s="66">
        <v>16620</v>
      </c>
      <c r="X61" s="7">
        <v>5880</v>
      </c>
      <c r="Y61">
        <v>4219</v>
      </c>
      <c r="Z61">
        <v>591</v>
      </c>
      <c r="AA61"/>
      <c r="AB61"/>
      <c r="AC61"/>
      <c r="AD61"/>
      <c r="AE61"/>
    </row>
    <row r="62" spans="1:31" ht="15.75" thickBot="1">
      <c r="A62" s="397">
        <v>842</v>
      </c>
      <c r="B62" s="397" t="s">
        <v>244</v>
      </c>
      <c r="C62" s="406">
        <v>7006</v>
      </c>
      <c r="D62" s="354">
        <f t="shared" si="50"/>
        <v>9</v>
      </c>
      <c r="E62" s="353">
        <f t="shared" si="44"/>
        <v>0.9375</v>
      </c>
      <c r="F62" s="354">
        <f t="shared" si="51"/>
        <v>39</v>
      </c>
      <c r="G62" s="353">
        <f t="shared" si="45"/>
        <v>4.0625</v>
      </c>
      <c r="H62" s="354">
        <f t="shared" si="52"/>
        <v>84</v>
      </c>
      <c r="I62" s="353">
        <f t="shared" si="46"/>
        <v>8.75</v>
      </c>
      <c r="J62" s="354">
        <f t="shared" si="53"/>
        <v>666</v>
      </c>
      <c r="K62" s="353">
        <f t="shared" si="47"/>
        <v>69.375</v>
      </c>
      <c r="L62" s="354">
        <f t="shared" si="54"/>
        <v>119</v>
      </c>
      <c r="M62" s="353">
        <f t="shared" si="48"/>
        <v>12.395833333333334</v>
      </c>
      <c r="N62" s="354">
        <f t="shared" si="55"/>
        <v>39</v>
      </c>
      <c r="O62" s="353">
        <f t="shared" si="7"/>
        <v>4.0625</v>
      </c>
      <c r="P62" s="354">
        <f t="shared" si="56"/>
        <v>4</v>
      </c>
      <c r="Q62" s="353">
        <f t="shared" si="8"/>
        <v>0.41666666666666669</v>
      </c>
      <c r="R62" s="406">
        <f t="shared" si="57"/>
        <v>960</v>
      </c>
      <c r="S62" s="10">
        <v>321</v>
      </c>
      <c r="T62">
        <v>23</v>
      </c>
      <c r="U62">
        <v>98</v>
      </c>
      <c r="V62">
        <v>299</v>
      </c>
      <c r="W62" s="66">
        <v>1290</v>
      </c>
      <c r="X62" s="7">
        <v>518</v>
      </c>
      <c r="Y62">
        <v>368</v>
      </c>
      <c r="Z62">
        <v>55</v>
      </c>
      <c r="AA62"/>
      <c r="AB62"/>
      <c r="AC62"/>
      <c r="AD62"/>
      <c r="AE62"/>
    </row>
    <row r="63" spans="1:31" ht="13.5" thickBot="1">
      <c r="A63" s="19">
        <v>6</v>
      </c>
      <c r="B63" s="69" t="s">
        <v>356</v>
      </c>
      <c r="C63" s="72">
        <v>252291</v>
      </c>
      <c r="D63" s="71">
        <f>SUM(D64:D80)</f>
        <v>820</v>
      </c>
      <c r="E63" s="81">
        <f t="shared" si="44"/>
        <v>0.8878013923324275</v>
      </c>
      <c r="F63" s="71">
        <f t="shared" ref="F63:N63" si="58">SUM(F64:F80)</f>
        <v>4138</v>
      </c>
      <c r="G63" s="81">
        <f t="shared" si="45"/>
        <v>4.4801489774043715</v>
      </c>
      <c r="H63" s="71">
        <f t="shared" si="58"/>
        <v>12583</v>
      </c>
      <c r="I63" s="81">
        <f t="shared" si="46"/>
        <v>13.62342063380358</v>
      </c>
      <c r="J63" s="71">
        <f t="shared" si="58"/>
        <v>49865</v>
      </c>
      <c r="K63" s="81">
        <f t="shared" si="47"/>
        <v>53.988068815434751</v>
      </c>
      <c r="L63" s="71">
        <f t="shared" si="58"/>
        <v>15765</v>
      </c>
      <c r="M63" s="81">
        <f t="shared" si="48"/>
        <v>17.068523109903317</v>
      </c>
      <c r="N63" s="71">
        <f t="shared" si="58"/>
        <v>8064</v>
      </c>
      <c r="O63" s="82">
        <f t="shared" si="7"/>
        <v>8.7307688143520679</v>
      </c>
      <c r="P63" s="71">
        <f>SUM(P64:P80)</f>
        <v>1128</v>
      </c>
      <c r="Q63" s="82">
        <f t="shared" si="8"/>
        <v>1.2212682567694855</v>
      </c>
      <c r="R63" s="76">
        <f>SUM(R64:R80)</f>
        <v>92363</v>
      </c>
      <c r="S63" s="10">
        <v>347</v>
      </c>
      <c r="T63">
        <v>6</v>
      </c>
      <c r="U63">
        <v>34</v>
      </c>
      <c r="V63">
        <v>90</v>
      </c>
      <c r="W63" s="66">
        <v>446</v>
      </c>
      <c r="X63" s="7">
        <v>135</v>
      </c>
      <c r="Y63">
        <v>77</v>
      </c>
      <c r="Z63">
        <v>13</v>
      </c>
      <c r="AA63"/>
      <c r="AB63"/>
      <c r="AC63"/>
      <c r="AD63"/>
      <c r="AE63"/>
    </row>
    <row r="64" spans="1:31" ht="15">
      <c r="A64" s="397">
        <v>38</v>
      </c>
      <c r="B64" s="397" t="s">
        <v>22</v>
      </c>
      <c r="C64" s="406">
        <v>11715</v>
      </c>
      <c r="D64" s="354">
        <f t="shared" ref="D64:D80" si="59">VLOOKUP(A64,$S$7:$Y$131,2,0)</f>
        <v>10</v>
      </c>
      <c r="E64" s="353">
        <f t="shared" si="44"/>
        <v>0.85470085470085477</v>
      </c>
      <c r="F64" s="354">
        <f t="shared" ref="F64:F80" si="60">VLOOKUP(A64,$S$7:$Y$131,3,0)</f>
        <v>36</v>
      </c>
      <c r="G64" s="353">
        <f t="shared" si="45"/>
        <v>3.0769230769230771</v>
      </c>
      <c r="H64" s="354">
        <f t="shared" ref="H64:H80" si="61">VLOOKUP(A64,$S$7:$Y$131,4,0)</f>
        <v>103</v>
      </c>
      <c r="I64" s="353">
        <f t="shared" si="46"/>
        <v>8.8034188034188041</v>
      </c>
      <c r="J64" s="354">
        <f t="shared" ref="J64:J80" si="62">VLOOKUP(A64,$S$7:$Y$131,5,0)</f>
        <v>742</v>
      </c>
      <c r="K64" s="353">
        <f t="shared" si="47"/>
        <v>63.418803418803414</v>
      </c>
      <c r="L64" s="354">
        <f t="shared" ref="L64:L80" si="63">VLOOKUP(A64,$S$7:$Y$131,6,0)</f>
        <v>154</v>
      </c>
      <c r="M64" s="353">
        <f t="shared" si="48"/>
        <v>13.162393162393164</v>
      </c>
      <c r="N64" s="354">
        <f t="shared" ref="N64:N80" si="64">VLOOKUP(A64,$S$7:$Y$131,7,0)</f>
        <v>102</v>
      </c>
      <c r="O64" s="353">
        <f t="shared" si="7"/>
        <v>8.7179487179487172</v>
      </c>
      <c r="P64" s="354">
        <f t="shared" ref="P64:P80" si="65">VLOOKUP(A64,$S$7:$Z$131,8,0)</f>
        <v>23</v>
      </c>
      <c r="Q64" s="353">
        <f t="shared" si="8"/>
        <v>1.9658119658119657</v>
      </c>
      <c r="R64" s="406">
        <f t="shared" ref="R64:R80" si="66">(D64+F64+H64+J64+L64+N64+P64)</f>
        <v>1170</v>
      </c>
      <c r="S64" s="10">
        <v>353</v>
      </c>
      <c r="T64">
        <v>5</v>
      </c>
      <c r="U64">
        <v>40</v>
      </c>
      <c r="V64">
        <v>117</v>
      </c>
      <c r="W64" s="66">
        <v>598</v>
      </c>
      <c r="X64" s="7">
        <v>207</v>
      </c>
      <c r="Y64">
        <v>125</v>
      </c>
      <c r="Z64">
        <v>23</v>
      </c>
      <c r="AA64"/>
      <c r="AB64"/>
      <c r="AC64"/>
      <c r="AD64"/>
      <c r="AE64"/>
    </row>
    <row r="65" spans="1:31" ht="15">
      <c r="A65" s="397">
        <v>86</v>
      </c>
      <c r="B65" s="397" t="s">
        <v>43</v>
      </c>
      <c r="C65" s="406">
        <v>6211</v>
      </c>
      <c r="D65" s="354">
        <f t="shared" si="59"/>
        <v>11</v>
      </c>
      <c r="E65" s="353">
        <f t="shared" si="44"/>
        <v>0.94664371772805511</v>
      </c>
      <c r="F65" s="354">
        <f t="shared" si="60"/>
        <v>49</v>
      </c>
      <c r="G65" s="353">
        <f t="shared" si="45"/>
        <v>4.2168674698795181</v>
      </c>
      <c r="H65" s="354">
        <f t="shared" si="61"/>
        <v>162</v>
      </c>
      <c r="I65" s="353">
        <f t="shared" si="46"/>
        <v>13.941480206540447</v>
      </c>
      <c r="J65" s="354">
        <f t="shared" si="62"/>
        <v>602</v>
      </c>
      <c r="K65" s="353">
        <f t="shared" si="47"/>
        <v>51.807228915662648</v>
      </c>
      <c r="L65" s="354">
        <f t="shared" si="63"/>
        <v>214</v>
      </c>
      <c r="M65" s="353">
        <f t="shared" si="48"/>
        <v>18.416523235800344</v>
      </c>
      <c r="N65" s="354">
        <f t="shared" si="64"/>
        <v>108</v>
      </c>
      <c r="O65" s="353">
        <f t="shared" si="7"/>
        <v>9.2943201376936315</v>
      </c>
      <c r="P65" s="354">
        <f t="shared" si="65"/>
        <v>16</v>
      </c>
      <c r="Q65" s="353">
        <f t="shared" si="8"/>
        <v>1.376936316695353</v>
      </c>
      <c r="R65" s="406">
        <f t="shared" si="66"/>
        <v>1162</v>
      </c>
      <c r="S65" s="10">
        <v>360</v>
      </c>
      <c r="T65">
        <v>1719</v>
      </c>
      <c r="U65">
        <v>9163</v>
      </c>
      <c r="V65">
        <v>27096</v>
      </c>
      <c r="W65" s="66">
        <v>132649</v>
      </c>
      <c r="X65" s="7">
        <v>49497</v>
      </c>
      <c r="Y65">
        <v>36856</v>
      </c>
      <c r="Z65">
        <v>5571</v>
      </c>
      <c r="AA65"/>
      <c r="AB65"/>
      <c r="AC65"/>
      <c r="AD65"/>
      <c r="AE65"/>
    </row>
    <row r="66" spans="1:31" ht="15">
      <c r="A66" s="397">
        <v>107</v>
      </c>
      <c r="B66" s="397" t="s">
        <v>962</v>
      </c>
      <c r="C66" s="406">
        <v>8246</v>
      </c>
      <c r="D66" s="354">
        <f t="shared" si="59"/>
        <v>4</v>
      </c>
      <c r="E66" s="353">
        <f t="shared" si="44"/>
        <v>0.48661800486618007</v>
      </c>
      <c r="F66" s="354">
        <f t="shared" si="60"/>
        <v>22</v>
      </c>
      <c r="G66" s="353">
        <f t="shared" si="45"/>
        <v>2.6763990267639901</v>
      </c>
      <c r="H66" s="354">
        <f t="shared" si="61"/>
        <v>85</v>
      </c>
      <c r="I66" s="353">
        <f t="shared" si="46"/>
        <v>10.340632603406325</v>
      </c>
      <c r="J66" s="354">
        <f t="shared" si="62"/>
        <v>575</v>
      </c>
      <c r="K66" s="353">
        <f t="shared" si="47"/>
        <v>69.951338199513373</v>
      </c>
      <c r="L66" s="354">
        <f t="shared" si="63"/>
        <v>104</v>
      </c>
      <c r="M66" s="353">
        <f t="shared" si="48"/>
        <v>12.652068126520682</v>
      </c>
      <c r="N66" s="354">
        <f t="shared" si="64"/>
        <v>28</v>
      </c>
      <c r="O66" s="353">
        <f t="shared" si="7"/>
        <v>3.4063260340632602</v>
      </c>
      <c r="P66" s="354">
        <f t="shared" si="65"/>
        <v>4</v>
      </c>
      <c r="Q66" s="353">
        <f t="shared" si="8"/>
        <v>0.48661800486618007</v>
      </c>
      <c r="R66" s="406">
        <f t="shared" si="66"/>
        <v>822</v>
      </c>
      <c r="S66" s="10">
        <v>361</v>
      </c>
      <c r="T66">
        <v>20</v>
      </c>
      <c r="U66">
        <v>90</v>
      </c>
      <c r="V66">
        <v>259</v>
      </c>
      <c r="W66" s="66">
        <v>1635</v>
      </c>
      <c r="X66" s="7">
        <v>368</v>
      </c>
      <c r="Y66">
        <v>142</v>
      </c>
      <c r="Z66">
        <v>32</v>
      </c>
      <c r="AA66"/>
      <c r="AB66"/>
      <c r="AC66"/>
      <c r="AD66"/>
      <c r="AE66"/>
    </row>
    <row r="67" spans="1:31" ht="15">
      <c r="A67" s="397">
        <v>134</v>
      </c>
      <c r="B67" s="397" t="s">
        <v>63</v>
      </c>
      <c r="C67" s="406">
        <v>9386</v>
      </c>
      <c r="D67" s="354">
        <f t="shared" si="59"/>
        <v>2</v>
      </c>
      <c r="E67" s="353">
        <f t="shared" si="44"/>
        <v>0.38240917782026768</v>
      </c>
      <c r="F67" s="354">
        <f t="shared" si="60"/>
        <v>16</v>
      </c>
      <c r="G67" s="353">
        <f t="shared" si="45"/>
        <v>3.0592734225621414</v>
      </c>
      <c r="H67" s="354">
        <f t="shared" si="61"/>
        <v>59</v>
      </c>
      <c r="I67" s="353">
        <f t="shared" si="46"/>
        <v>11.281070745697896</v>
      </c>
      <c r="J67" s="354">
        <f t="shared" si="62"/>
        <v>282</v>
      </c>
      <c r="K67" s="353">
        <f t="shared" si="47"/>
        <v>53.919694072657741</v>
      </c>
      <c r="L67" s="354">
        <f t="shared" si="63"/>
        <v>90</v>
      </c>
      <c r="M67" s="353">
        <f t="shared" si="48"/>
        <v>17.208413001912046</v>
      </c>
      <c r="N67" s="354">
        <f t="shared" si="64"/>
        <v>63</v>
      </c>
      <c r="O67" s="353">
        <f t="shared" si="7"/>
        <v>12.045889101338432</v>
      </c>
      <c r="P67" s="354">
        <f t="shared" si="65"/>
        <v>11</v>
      </c>
      <c r="Q67" s="353">
        <f t="shared" si="8"/>
        <v>2.1032504780114722</v>
      </c>
      <c r="R67" s="406">
        <f t="shared" si="66"/>
        <v>523</v>
      </c>
      <c r="S67" s="10">
        <v>364</v>
      </c>
      <c r="T67">
        <v>13</v>
      </c>
      <c r="U67">
        <v>114</v>
      </c>
      <c r="V67">
        <v>388</v>
      </c>
      <c r="W67" s="66">
        <v>1876</v>
      </c>
      <c r="X67" s="7">
        <v>734</v>
      </c>
      <c r="Y67">
        <v>581</v>
      </c>
      <c r="Z67">
        <v>116</v>
      </c>
      <c r="AA67"/>
      <c r="AB67"/>
      <c r="AC67"/>
      <c r="AD67"/>
      <c r="AE67"/>
    </row>
    <row r="68" spans="1:31" ht="15">
      <c r="A68" s="397">
        <v>150</v>
      </c>
      <c r="B68" s="397" t="s">
        <v>963</v>
      </c>
      <c r="C68" s="406">
        <v>4034</v>
      </c>
      <c r="D68" s="354">
        <f t="shared" si="59"/>
        <v>5</v>
      </c>
      <c r="E68" s="353">
        <f t="shared" si="44"/>
        <v>0.4095004095004095</v>
      </c>
      <c r="F68" s="354">
        <f t="shared" si="60"/>
        <v>33</v>
      </c>
      <c r="G68" s="353">
        <f t="shared" si="45"/>
        <v>2.7027027027027026</v>
      </c>
      <c r="H68" s="354">
        <f t="shared" si="61"/>
        <v>110</v>
      </c>
      <c r="I68" s="353">
        <f t="shared" si="46"/>
        <v>9.0090090090090094</v>
      </c>
      <c r="J68" s="354">
        <f t="shared" si="62"/>
        <v>521</v>
      </c>
      <c r="K68" s="353">
        <f t="shared" si="47"/>
        <v>42.669942669942671</v>
      </c>
      <c r="L68" s="354">
        <f t="shared" si="63"/>
        <v>320</v>
      </c>
      <c r="M68" s="353">
        <f t="shared" si="48"/>
        <v>26.208026208026208</v>
      </c>
      <c r="N68" s="354">
        <f t="shared" si="64"/>
        <v>186</v>
      </c>
      <c r="O68" s="353">
        <f t="shared" si="7"/>
        <v>15.233415233415235</v>
      </c>
      <c r="P68" s="354">
        <f t="shared" si="65"/>
        <v>46</v>
      </c>
      <c r="Q68" s="353">
        <f t="shared" si="8"/>
        <v>3.7674037674037675</v>
      </c>
      <c r="R68" s="406">
        <f t="shared" si="66"/>
        <v>1221</v>
      </c>
      <c r="S68" s="10">
        <v>368</v>
      </c>
      <c r="T68">
        <v>20</v>
      </c>
      <c r="U68">
        <v>100</v>
      </c>
      <c r="V68">
        <v>358</v>
      </c>
      <c r="W68" s="66">
        <v>1936</v>
      </c>
      <c r="X68" s="7">
        <v>749</v>
      </c>
      <c r="Y68">
        <v>503</v>
      </c>
      <c r="Z68">
        <v>91</v>
      </c>
      <c r="AA68"/>
      <c r="AB68"/>
      <c r="AC68"/>
      <c r="AD68"/>
      <c r="AE68"/>
    </row>
    <row r="69" spans="1:31" ht="15">
      <c r="A69" s="397">
        <v>237</v>
      </c>
      <c r="B69" s="397" t="s">
        <v>95</v>
      </c>
      <c r="C69" s="406">
        <v>20018</v>
      </c>
      <c r="D69" s="354">
        <f t="shared" si="59"/>
        <v>136</v>
      </c>
      <c r="E69" s="353">
        <f t="shared" ref="E69:E100" si="67">(D69/R69)*100</f>
        <v>0.90588156930660091</v>
      </c>
      <c r="F69" s="354">
        <f t="shared" si="60"/>
        <v>744</v>
      </c>
      <c r="G69" s="353">
        <f t="shared" ref="G69:G100" si="68">(F69/R69)*100</f>
        <v>4.9557050556184636</v>
      </c>
      <c r="H69" s="354">
        <f t="shared" si="61"/>
        <v>1996</v>
      </c>
      <c r="I69" s="353">
        <f t="shared" ref="I69:I100" si="69">(H69/R69)*100</f>
        <v>13.29514420835276</v>
      </c>
      <c r="J69" s="354">
        <f t="shared" si="62"/>
        <v>7726</v>
      </c>
      <c r="K69" s="353">
        <f t="shared" ref="K69:K100" si="70">(J69/R69)*100</f>
        <v>51.462066209285283</v>
      </c>
      <c r="L69" s="354">
        <f t="shared" si="63"/>
        <v>2694</v>
      </c>
      <c r="M69" s="353">
        <f t="shared" ref="M69:M100" si="71">(L69/R69)*100</f>
        <v>17.944448144941049</v>
      </c>
      <c r="N69" s="354">
        <f t="shared" si="64"/>
        <v>1525</v>
      </c>
      <c r="O69" s="353">
        <f t="shared" si="7"/>
        <v>10.157863185239458</v>
      </c>
      <c r="P69" s="354">
        <f t="shared" si="65"/>
        <v>192</v>
      </c>
      <c r="Q69" s="353">
        <f t="shared" si="8"/>
        <v>1.2788916272563777</v>
      </c>
      <c r="R69" s="406">
        <f t="shared" si="66"/>
        <v>15013</v>
      </c>
      <c r="S69" s="10">
        <v>376</v>
      </c>
      <c r="T69">
        <v>496</v>
      </c>
      <c r="U69">
        <v>2393</v>
      </c>
      <c r="V69">
        <v>7045</v>
      </c>
      <c r="W69" s="66">
        <v>31695</v>
      </c>
      <c r="X69" s="7">
        <v>11566</v>
      </c>
      <c r="Y69">
        <v>8667</v>
      </c>
      <c r="Z69">
        <v>1194</v>
      </c>
      <c r="AA69"/>
      <c r="AB69"/>
      <c r="AC69"/>
      <c r="AD69"/>
      <c r="AE69"/>
    </row>
    <row r="70" spans="1:31" ht="15">
      <c r="A70" s="397">
        <v>264</v>
      </c>
      <c r="B70" s="397" t="s">
        <v>102</v>
      </c>
      <c r="C70" s="406">
        <v>11912</v>
      </c>
      <c r="D70" s="354">
        <f t="shared" si="59"/>
        <v>66</v>
      </c>
      <c r="E70" s="353">
        <f t="shared" si="67"/>
        <v>0.94420600858369097</v>
      </c>
      <c r="F70" s="354">
        <f t="shared" si="60"/>
        <v>373</v>
      </c>
      <c r="G70" s="353">
        <f t="shared" si="68"/>
        <v>5.3361945636623744</v>
      </c>
      <c r="H70" s="354">
        <f t="shared" si="61"/>
        <v>1019</v>
      </c>
      <c r="I70" s="353">
        <f t="shared" si="69"/>
        <v>14.577968526466382</v>
      </c>
      <c r="J70" s="354">
        <f t="shared" si="62"/>
        <v>3650</v>
      </c>
      <c r="K70" s="353">
        <f t="shared" si="70"/>
        <v>52.21745350500715</v>
      </c>
      <c r="L70" s="354">
        <f t="shared" si="63"/>
        <v>1207</v>
      </c>
      <c r="M70" s="353">
        <f t="shared" si="71"/>
        <v>17.267525035765381</v>
      </c>
      <c r="N70" s="354">
        <f t="shared" si="64"/>
        <v>591</v>
      </c>
      <c r="O70" s="353">
        <f t="shared" ref="O70:O133" si="72">(N70/R70)*100</f>
        <v>8.4549356223175973</v>
      </c>
      <c r="P70" s="354">
        <f t="shared" si="65"/>
        <v>84</v>
      </c>
      <c r="Q70" s="353">
        <f t="shared" ref="Q70:Q133" si="73">(P70/R70)*100</f>
        <v>1.201716738197425</v>
      </c>
      <c r="R70" s="406">
        <f t="shared" si="66"/>
        <v>6990</v>
      </c>
      <c r="S70" s="10">
        <v>380</v>
      </c>
      <c r="T70">
        <v>278</v>
      </c>
      <c r="U70">
        <v>1476</v>
      </c>
      <c r="V70">
        <v>4394</v>
      </c>
      <c r="W70" s="66">
        <v>21398</v>
      </c>
      <c r="X70" s="7">
        <v>8070</v>
      </c>
      <c r="Y70">
        <v>5846</v>
      </c>
      <c r="Z70">
        <v>946</v>
      </c>
      <c r="AA70"/>
      <c r="AB70"/>
      <c r="AC70"/>
      <c r="AD70"/>
      <c r="AE70"/>
    </row>
    <row r="71" spans="1:31" ht="15">
      <c r="A71" s="397">
        <v>310</v>
      </c>
      <c r="B71" s="397" t="s">
        <v>114</v>
      </c>
      <c r="C71" s="406">
        <v>10075</v>
      </c>
      <c r="D71" s="354">
        <f t="shared" si="59"/>
        <v>14</v>
      </c>
      <c r="E71" s="353">
        <f t="shared" si="67"/>
        <v>0.54095826893353938</v>
      </c>
      <c r="F71" s="354">
        <f t="shared" si="60"/>
        <v>85</v>
      </c>
      <c r="G71" s="353">
        <f t="shared" si="68"/>
        <v>3.2843894899536319</v>
      </c>
      <c r="H71" s="354">
        <f t="shared" si="61"/>
        <v>274</v>
      </c>
      <c r="I71" s="353">
        <f t="shared" si="69"/>
        <v>10.587326120556414</v>
      </c>
      <c r="J71" s="354">
        <f t="shared" si="62"/>
        <v>1313</v>
      </c>
      <c r="K71" s="353">
        <f t="shared" si="70"/>
        <v>50.734157650695522</v>
      </c>
      <c r="L71" s="354">
        <f t="shared" si="63"/>
        <v>526</v>
      </c>
      <c r="M71" s="353">
        <f t="shared" si="71"/>
        <v>20.324574961360124</v>
      </c>
      <c r="N71" s="354">
        <f t="shared" si="64"/>
        <v>292</v>
      </c>
      <c r="O71" s="353">
        <f t="shared" si="72"/>
        <v>11.282843894899536</v>
      </c>
      <c r="P71" s="354">
        <f t="shared" si="65"/>
        <v>84</v>
      </c>
      <c r="Q71" s="353">
        <f t="shared" si="73"/>
        <v>3.2457496136012365</v>
      </c>
      <c r="R71" s="406">
        <f t="shared" si="66"/>
        <v>2588</v>
      </c>
      <c r="S71" s="10">
        <v>390</v>
      </c>
      <c r="T71">
        <v>33</v>
      </c>
      <c r="U71">
        <v>158</v>
      </c>
      <c r="V71">
        <v>416</v>
      </c>
      <c r="W71" s="66">
        <v>2028</v>
      </c>
      <c r="X71" s="7">
        <v>703</v>
      </c>
      <c r="Y71">
        <v>256</v>
      </c>
      <c r="Z71">
        <v>20</v>
      </c>
      <c r="AA71"/>
      <c r="AB71"/>
      <c r="AC71"/>
      <c r="AD71"/>
      <c r="AE71"/>
    </row>
    <row r="72" spans="1:31" ht="15">
      <c r="A72" s="397">
        <v>315</v>
      </c>
      <c r="B72" s="397" t="s">
        <v>118</v>
      </c>
      <c r="C72" s="406">
        <v>6768</v>
      </c>
      <c r="D72" s="354">
        <f t="shared" si="59"/>
        <v>16</v>
      </c>
      <c r="E72" s="353">
        <f t="shared" si="67"/>
        <v>1.2568735271013356</v>
      </c>
      <c r="F72" s="354">
        <f t="shared" si="60"/>
        <v>41</v>
      </c>
      <c r="G72" s="353">
        <f t="shared" si="68"/>
        <v>3.2207384131971715</v>
      </c>
      <c r="H72" s="354">
        <f t="shared" si="61"/>
        <v>139</v>
      </c>
      <c r="I72" s="353">
        <f t="shared" si="69"/>
        <v>10.919088766692852</v>
      </c>
      <c r="J72" s="354">
        <f t="shared" si="62"/>
        <v>727</v>
      </c>
      <c r="K72" s="353">
        <f t="shared" si="70"/>
        <v>57.109190887666927</v>
      </c>
      <c r="L72" s="354">
        <f t="shared" si="63"/>
        <v>245</v>
      </c>
      <c r="M72" s="353">
        <f t="shared" si="71"/>
        <v>19.245875883739199</v>
      </c>
      <c r="N72" s="354">
        <f t="shared" si="64"/>
        <v>95</v>
      </c>
      <c r="O72" s="353">
        <f t="shared" si="72"/>
        <v>7.4626865671641784</v>
      </c>
      <c r="P72" s="354">
        <f t="shared" si="65"/>
        <v>10</v>
      </c>
      <c r="Q72" s="353">
        <f t="shared" si="73"/>
        <v>0.78554595443833464</v>
      </c>
      <c r="R72" s="406">
        <f t="shared" si="66"/>
        <v>1273</v>
      </c>
      <c r="S72" s="10">
        <v>400</v>
      </c>
      <c r="T72">
        <v>123</v>
      </c>
      <c r="U72">
        <v>548</v>
      </c>
      <c r="V72">
        <v>1594</v>
      </c>
      <c r="W72" s="66">
        <v>6320</v>
      </c>
      <c r="X72" s="7">
        <v>1964</v>
      </c>
      <c r="Y72">
        <v>1176</v>
      </c>
      <c r="Z72">
        <v>135</v>
      </c>
      <c r="AA72"/>
      <c r="AB72"/>
      <c r="AC72"/>
      <c r="AD72"/>
      <c r="AE72"/>
    </row>
    <row r="73" spans="1:31" ht="15">
      <c r="A73" s="397">
        <v>361</v>
      </c>
      <c r="B73" s="397" t="s">
        <v>131</v>
      </c>
      <c r="C73" s="406">
        <v>28220</v>
      </c>
      <c r="D73" s="354">
        <f t="shared" si="59"/>
        <v>20</v>
      </c>
      <c r="E73" s="353">
        <f t="shared" si="67"/>
        <v>0.78554595443833464</v>
      </c>
      <c r="F73" s="354">
        <f t="shared" si="60"/>
        <v>90</v>
      </c>
      <c r="G73" s="353">
        <f t="shared" si="68"/>
        <v>3.5349567949725063</v>
      </c>
      <c r="H73" s="354">
        <f t="shared" si="61"/>
        <v>259</v>
      </c>
      <c r="I73" s="353">
        <f t="shared" si="69"/>
        <v>10.172820109976435</v>
      </c>
      <c r="J73" s="354">
        <f t="shared" si="62"/>
        <v>1635</v>
      </c>
      <c r="K73" s="353">
        <f t="shared" si="70"/>
        <v>64.218381775333853</v>
      </c>
      <c r="L73" s="354">
        <f t="shared" si="63"/>
        <v>368</v>
      </c>
      <c r="M73" s="353">
        <f t="shared" si="71"/>
        <v>14.454045561665357</v>
      </c>
      <c r="N73" s="354">
        <f t="shared" si="64"/>
        <v>142</v>
      </c>
      <c r="O73" s="353">
        <f t="shared" si="72"/>
        <v>5.5773762765121759</v>
      </c>
      <c r="P73" s="354">
        <f t="shared" si="65"/>
        <v>32</v>
      </c>
      <c r="Q73" s="353">
        <f t="shared" si="73"/>
        <v>1.2568735271013356</v>
      </c>
      <c r="R73" s="406">
        <f t="shared" si="66"/>
        <v>2546</v>
      </c>
      <c r="S73" s="10">
        <v>411</v>
      </c>
      <c r="T73">
        <v>5</v>
      </c>
      <c r="U73">
        <v>41</v>
      </c>
      <c r="V73">
        <v>127</v>
      </c>
      <c r="W73" s="66">
        <v>628</v>
      </c>
      <c r="X73" s="7">
        <v>203</v>
      </c>
      <c r="Y73">
        <v>165</v>
      </c>
      <c r="Z73">
        <v>27</v>
      </c>
      <c r="AA73"/>
      <c r="AB73"/>
      <c r="AC73"/>
      <c r="AD73"/>
      <c r="AE73"/>
    </row>
    <row r="74" spans="1:31" ht="15">
      <c r="A74" s="397">
        <v>647</v>
      </c>
      <c r="B74" s="397" t="s">
        <v>964</v>
      </c>
      <c r="C74" s="406">
        <v>7394</v>
      </c>
      <c r="D74" s="354">
        <f t="shared" si="59"/>
        <v>16</v>
      </c>
      <c r="E74" s="353">
        <f t="shared" si="67"/>
        <v>1.1180992313067784</v>
      </c>
      <c r="F74" s="354">
        <f t="shared" si="60"/>
        <v>61</v>
      </c>
      <c r="G74" s="353">
        <f t="shared" si="68"/>
        <v>4.2627533193570937</v>
      </c>
      <c r="H74" s="354">
        <f t="shared" si="61"/>
        <v>187</v>
      </c>
      <c r="I74" s="353">
        <f t="shared" si="69"/>
        <v>13.067784765897974</v>
      </c>
      <c r="J74" s="354">
        <f t="shared" si="62"/>
        <v>920</v>
      </c>
      <c r="K74" s="353">
        <f t="shared" si="70"/>
        <v>64.290705800139762</v>
      </c>
      <c r="L74" s="354">
        <f t="shared" si="63"/>
        <v>164</v>
      </c>
      <c r="M74" s="353">
        <f t="shared" si="71"/>
        <v>11.46051712089448</v>
      </c>
      <c r="N74" s="354">
        <f t="shared" si="64"/>
        <v>73</v>
      </c>
      <c r="O74" s="353">
        <f t="shared" si="72"/>
        <v>5.101327742837177</v>
      </c>
      <c r="P74" s="354">
        <f t="shared" si="65"/>
        <v>10</v>
      </c>
      <c r="Q74" s="353">
        <f t="shared" si="73"/>
        <v>0.69881201956673655</v>
      </c>
      <c r="R74" s="406">
        <f t="shared" si="66"/>
        <v>1431</v>
      </c>
      <c r="S74" s="10">
        <v>425</v>
      </c>
      <c r="T74">
        <v>23</v>
      </c>
      <c r="U74">
        <v>92</v>
      </c>
      <c r="V74">
        <v>280</v>
      </c>
      <c r="W74" s="66">
        <v>1269</v>
      </c>
      <c r="X74" s="7">
        <v>385</v>
      </c>
      <c r="Y74">
        <v>172</v>
      </c>
      <c r="Z74">
        <v>26</v>
      </c>
      <c r="AA74"/>
      <c r="AB74"/>
      <c r="AC74"/>
      <c r="AD74"/>
      <c r="AE74"/>
    </row>
    <row r="75" spans="1:31" ht="15">
      <c r="A75" s="397">
        <v>658</v>
      </c>
      <c r="B75" s="397" t="s">
        <v>965</v>
      </c>
      <c r="C75" s="406">
        <v>3823</v>
      </c>
      <c r="D75" s="354">
        <f t="shared" si="59"/>
        <v>16</v>
      </c>
      <c r="E75" s="353">
        <f t="shared" si="67"/>
        <v>1.3876843018213356</v>
      </c>
      <c r="F75" s="354">
        <f t="shared" si="60"/>
        <v>44</v>
      </c>
      <c r="G75" s="353">
        <f t="shared" si="68"/>
        <v>3.8161318300086733</v>
      </c>
      <c r="H75" s="354">
        <f t="shared" si="61"/>
        <v>176</v>
      </c>
      <c r="I75" s="353">
        <f t="shared" si="69"/>
        <v>15.264527320034693</v>
      </c>
      <c r="J75" s="354">
        <f t="shared" si="62"/>
        <v>614</v>
      </c>
      <c r="K75" s="353">
        <f t="shared" si="70"/>
        <v>53.252385082393758</v>
      </c>
      <c r="L75" s="354">
        <f t="shared" si="63"/>
        <v>197</v>
      </c>
      <c r="M75" s="353">
        <f t="shared" si="71"/>
        <v>17.085862966175196</v>
      </c>
      <c r="N75" s="354">
        <f t="shared" si="64"/>
        <v>99</v>
      </c>
      <c r="O75" s="353">
        <f t="shared" si="72"/>
        <v>8.5862966175195155</v>
      </c>
      <c r="P75" s="354">
        <f t="shared" si="65"/>
        <v>7</v>
      </c>
      <c r="Q75" s="353">
        <f t="shared" si="73"/>
        <v>0.60711188204683442</v>
      </c>
      <c r="R75" s="406">
        <f t="shared" si="66"/>
        <v>1153</v>
      </c>
      <c r="S75" s="10">
        <v>440</v>
      </c>
      <c r="T75">
        <v>486</v>
      </c>
      <c r="U75">
        <v>2203</v>
      </c>
      <c r="V75">
        <v>5694</v>
      </c>
      <c r="W75" s="66">
        <v>23893</v>
      </c>
      <c r="X75" s="7">
        <v>7784</v>
      </c>
      <c r="Y75">
        <v>4972</v>
      </c>
      <c r="Z75">
        <v>642</v>
      </c>
      <c r="AA75"/>
      <c r="AB75"/>
      <c r="AC75"/>
      <c r="AD75"/>
      <c r="AE75"/>
    </row>
    <row r="76" spans="1:31" ht="15">
      <c r="A76" s="397">
        <v>664</v>
      </c>
      <c r="B76" s="397" t="s">
        <v>966</v>
      </c>
      <c r="C76" s="406">
        <v>23244</v>
      </c>
      <c r="D76" s="354">
        <f t="shared" si="59"/>
        <v>145</v>
      </c>
      <c r="E76" s="353">
        <f t="shared" si="67"/>
        <v>0.95779113547790473</v>
      </c>
      <c r="F76" s="354">
        <f t="shared" si="60"/>
        <v>714</v>
      </c>
      <c r="G76" s="353">
        <f t="shared" si="68"/>
        <v>4.7162956602153381</v>
      </c>
      <c r="H76" s="354">
        <f t="shared" si="61"/>
        <v>2220</v>
      </c>
      <c r="I76" s="353">
        <f t="shared" si="69"/>
        <v>14.664112556972059</v>
      </c>
      <c r="J76" s="354">
        <f t="shared" si="62"/>
        <v>8098</v>
      </c>
      <c r="K76" s="353">
        <f t="shared" si="70"/>
        <v>53.490983552414292</v>
      </c>
      <c r="L76" s="354">
        <f t="shared" si="63"/>
        <v>2583</v>
      </c>
      <c r="M76" s="353">
        <f t="shared" si="71"/>
        <v>17.061893123720193</v>
      </c>
      <c r="N76" s="354">
        <f t="shared" si="64"/>
        <v>1220</v>
      </c>
      <c r="O76" s="353">
        <f t="shared" si="72"/>
        <v>8.0586564502278879</v>
      </c>
      <c r="P76" s="354">
        <f t="shared" si="65"/>
        <v>159</v>
      </c>
      <c r="Q76" s="353">
        <f t="shared" si="73"/>
        <v>1.0502675209723231</v>
      </c>
      <c r="R76" s="406">
        <f t="shared" si="66"/>
        <v>15139</v>
      </c>
      <c r="S76" s="10">
        <v>467</v>
      </c>
      <c r="T76">
        <v>6</v>
      </c>
      <c r="U76">
        <v>43</v>
      </c>
      <c r="V76">
        <v>104</v>
      </c>
      <c r="W76" s="66">
        <v>460</v>
      </c>
      <c r="X76" s="7">
        <v>160</v>
      </c>
      <c r="Y76">
        <v>141</v>
      </c>
      <c r="Z76">
        <v>25</v>
      </c>
      <c r="AA76"/>
      <c r="AB76"/>
      <c r="AC76"/>
      <c r="AD76"/>
      <c r="AE76"/>
    </row>
    <row r="77" spans="1:31" ht="15">
      <c r="A77" s="397">
        <v>686</v>
      </c>
      <c r="B77" s="397" t="s">
        <v>219</v>
      </c>
      <c r="C77" s="406">
        <v>38463</v>
      </c>
      <c r="D77" s="354">
        <f t="shared" si="59"/>
        <v>217</v>
      </c>
      <c r="E77" s="353">
        <f t="shared" si="67"/>
        <v>0.97510559899343952</v>
      </c>
      <c r="F77" s="354">
        <f t="shared" si="60"/>
        <v>1064</v>
      </c>
      <c r="G77" s="353">
        <f t="shared" si="68"/>
        <v>4.7811629370000901</v>
      </c>
      <c r="H77" s="354">
        <f t="shared" si="61"/>
        <v>3257</v>
      </c>
      <c r="I77" s="353">
        <f t="shared" si="69"/>
        <v>14.635571133279409</v>
      </c>
      <c r="J77" s="354">
        <f t="shared" si="62"/>
        <v>12090</v>
      </c>
      <c r="K77" s="353">
        <f t="shared" si="70"/>
        <v>54.327311943920201</v>
      </c>
      <c r="L77" s="354">
        <f t="shared" si="63"/>
        <v>3761</v>
      </c>
      <c r="M77" s="353">
        <f t="shared" si="71"/>
        <v>16.900332524489979</v>
      </c>
      <c r="N77" s="354">
        <f t="shared" si="64"/>
        <v>1676</v>
      </c>
      <c r="O77" s="353">
        <f t="shared" si="72"/>
        <v>7.5312303406129235</v>
      </c>
      <c r="P77" s="354">
        <f t="shared" si="65"/>
        <v>189</v>
      </c>
      <c r="Q77" s="353">
        <f t="shared" si="73"/>
        <v>0.84928552170396332</v>
      </c>
      <c r="R77" s="406">
        <f t="shared" si="66"/>
        <v>22254</v>
      </c>
      <c r="S77" s="10">
        <v>475</v>
      </c>
      <c r="T77">
        <v>2</v>
      </c>
      <c r="U77">
        <v>11</v>
      </c>
      <c r="V77">
        <v>26</v>
      </c>
      <c r="W77" s="66">
        <v>184</v>
      </c>
      <c r="X77" s="7">
        <v>47</v>
      </c>
      <c r="Y77">
        <v>21</v>
      </c>
      <c r="Z77">
        <v>4</v>
      </c>
      <c r="AA77"/>
      <c r="AB77"/>
      <c r="AC77"/>
      <c r="AD77"/>
      <c r="AE77"/>
    </row>
    <row r="78" spans="1:31" ht="15">
      <c r="A78" s="397">
        <v>819</v>
      </c>
      <c r="B78" s="397" t="s">
        <v>240</v>
      </c>
      <c r="C78" s="406">
        <v>5121</v>
      </c>
      <c r="D78" s="354">
        <f t="shared" si="59"/>
        <v>12</v>
      </c>
      <c r="E78" s="353">
        <f t="shared" si="67"/>
        <v>1.3086150490730644</v>
      </c>
      <c r="F78" s="354">
        <f t="shared" si="60"/>
        <v>42</v>
      </c>
      <c r="G78" s="353">
        <f t="shared" si="68"/>
        <v>4.5801526717557248</v>
      </c>
      <c r="H78" s="354">
        <f t="shared" si="61"/>
        <v>137</v>
      </c>
      <c r="I78" s="353">
        <f t="shared" si="69"/>
        <v>14.940021810250817</v>
      </c>
      <c r="J78" s="354">
        <f t="shared" si="62"/>
        <v>561</v>
      </c>
      <c r="K78" s="353">
        <f t="shared" si="70"/>
        <v>61.177753544165761</v>
      </c>
      <c r="L78" s="354">
        <f t="shared" si="63"/>
        <v>111</v>
      </c>
      <c r="M78" s="353">
        <f t="shared" si="71"/>
        <v>12.104689203925844</v>
      </c>
      <c r="N78" s="354">
        <f t="shared" si="64"/>
        <v>49</v>
      </c>
      <c r="O78" s="353">
        <f t="shared" si="72"/>
        <v>5.343511450381679</v>
      </c>
      <c r="P78" s="354">
        <f t="shared" si="65"/>
        <v>5</v>
      </c>
      <c r="Q78" s="353">
        <f t="shared" si="73"/>
        <v>0.54525627044711011</v>
      </c>
      <c r="R78" s="406">
        <f t="shared" si="66"/>
        <v>917</v>
      </c>
      <c r="S78" s="10">
        <v>480</v>
      </c>
      <c r="T78">
        <v>32</v>
      </c>
      <c r="U78">
        <v>135</v>
      </c>
      <c r="V78">
        <v>324</v>
      </c>
      <c r="W78" s="66">
        <v>1806</v>
      </c>
      <c r="X78" s="7">
        <v>405</v>
      </c>
      <c r="Y78">
        <v>102</v>
      </c>
      <c r="Z78">
        <v>15</v>
      </c>
      <c r="AA78"/>
      <c r="AB78"/>
      <c r="AC78"/>
      <c r="AD78"/>
      <c r="AE78"/>
    </row>
    <row r="79" spans="1:31" ht="15">
      <c r="A79" s="397">
        <v>854</v>
      </c>
      <c r="B79" s="397" t="s">
        <v>248</v>
      </c>
      <c r="C79" s="406">
        <v>14321</v>
      </c>
      <c r="D79" s="354">
        <f t="shared" si="59"/>
        <v>10</v>
      </c>
      <c r="E79" s="353">
        <f t="shared" si="67"/>
        <v>0.81103000811030002</v>
      </c>
      <c r="F79" s="354">
        <f t="shared" si="60"/>
        <v>37</v>
      </c>
      <c r="G79" s="353">
        <f t="shared" si="68"/>
        <v>3.0008110300081103</v>
      </c>
      <c r="H79" s="354">
        <f t="shared" si="61"/>
        <v>104</v>
      </c>
      <c r="I79" s="353">
        <f t="shared" si="69"/>
        <v>8.4347120843471206</v>
      </c>
      <c r="J79" s="354">
        <f t="shared" si="62"/>
        <v>787</v>
      </c>
      <c r="K79" s="353">
        <f t="shared" si="70"/>
        <v>63.828061638280623</v>
      </c>
      <c r="L79" s="354">
        <f t="shared" si="63"/>
        <v>191</v>
      </c>
      <c r="M79" s="353">
        <f t="shared" si="71"/>
        <v>15.49067315490673</v>
      </c>
      <c r="N79" s="354">
        <f t="shared" si="64"/>
        <v>88</v>
      </c>
      <c r="O79" s="353">
        <f t="shared" si="72"/>
        <v>7.1370640713706415</v>
      </c>
      <c r="P79" s="354">
        <f t="shared" si="65"/>
        <v>16</v>
      </c>
      <c r="Q79" s="353">
        <f t="shared" si="73"/>
        <v>1.2976480129764802</v>
      </c>
      <c r="R79" s="406">
        <f t="shared" si="66"/>
        <v>1233</v>
      </c>
      <c r="S79" s="10">
        <v>483</v>
      </c>
      <c r="T79">
        <v>6</v>
      </c>
      <c r="U79">
        <v>27</v>
      </c>
      <c r="V79">
        <v>113</v>
      </c>
      <c r="W79" s="66">
        <v>398</v>
      </c>
      <c r="X79" s="7">
        <v>136</v>
      </c>
      <c r="Y79">
        <v>92</v>
      </c>
      <c r="Z79">
        <v>21</v>
      </c>
      <c r="AA79"/>
      <c r="AB79"/>
      <c r="AC79"/>
      <c r="AD79"/>
      <c r="AE79"/>
    </row>
    <row r="80" spans="1:31" ht="15.75" thickBot="1">
      <c r="A80" s="397">
        <v>887</v>
      </c>
      <c r="B80" s="397" t="s">
        <v>261</v>
      </c>
      <c r="C80" s="406">
        <v>43340</v>
      </c>
      <c r="D80" s="354">
        <f t="shared" si="59"/>
        <v>120</v>
      </c>
      <c r="E80" s="353">
        <f t="shared" si="67"/>
        <v>0.70888468809073724</v>
      </c>
      <c r="F80" s="354">
        <f t="shared" si="60"/>
        <v>687</v>
      </c>
      <c r="G80" s="353">
        <f t="shared" si="68"/>
        <v>4.0583648393194709</v>
      </c>
      <c r="H80" s="354">
        <f t="shared" si="61"/>
        <v>2296</v>
      </c>
      <c r="I80" s="353">
        <f t="shared" si="69"/>
        <v>13.563327032136105</v>
      </c>
      <c r="J80" s="354">
        <f t="shared" si="62"/>
        <v>9022</v>
      </c>
      <c r="K80" s="353">
        <f t="shared" si="70"/>
        <v>53.296313799621927</v>
      </c>
      <c r="L80" s="354">
        <f t="shared" si="63"/>
        <v>2836</v>
      </c>
      <c r="M80" s="353">
        <f t="shared" si="71"/>
        <v>16.753308128544422</v>
      </c>
      <c r="N80" s="354">
        <f t="shared" si="64"/>
        <v>1727</v>
      </c>
      <c r="O80" s="353">
        <f t="shared" si="72"/>
        <v>10.20203213610586</v>
      </c>
      <c r="P80" s="354">
        <f t="shared" si="65"/>
        <v>240</v>
      </c>
      <c r="Q80" s="353">
        <f t="shared" si="73"/>
        <v>1.4177693761814745</v>
      </c>
      <c r="R80" s="406">
        <f t="shared" si="66"/>
        <v>16928</v>
      </c>
      <c r="S80" s="10">
        <v>490</v>
      </c>
      <c r="T80">
        <v>76</v>
      </c>
      <c r="U80">
        <v>276</v>
      </c>
      <c r="V80">
        <v>694</v>
      </c>
      <c r="W80" s="66">
        <v>3196</v>
      </c>
      <c r="X80" s="7">
        <v>812</v>
      </c>
      <c r="Y80">
        <v>303</v>
      </c>
      <c r="Z80">
        <v>34</v>
      </c>
      <c r="AA80"/>
      <c r="AB80"/>
      <c r="AC80"/>
      <c r="AD80"/>
      <c r="AE80"/>
    </row>
    <row r="81" spans="1:31" ht="13.5" thickBot="1">
      <c r="A81" s="19">
        <v>7</v>
      </c>
      <c r="B81" s="69" t="s">
        <v>374</v>
      </c>
      <c r="C81" s="72">
        <v>706477</v>
      </c>
      <c r="D81" s="71">
        <f>SUM(D82:D104)</f>
        <v>3613</v>
      </c>
      <c r="E81" s="81">
        <f t="shared" si="67"/>
        <v>0.87512352975371555</v>
      </c>
      <c r="F81" s="71">
        <f t="shared" ref="F81:N81" si="74">SUM(F82:F104)</f>
        <v>17211</v>
      </c>
      <c r="G81" s="81">
        <f t="shared" si="68"/>
        <v>4.1687658650958204</v>
      </c>
      <c r="H81" s="71">
        <f t="shared" si="74"/>
        <v>48297</v>
      </c>
      <c r="I81" s="81">
        <f t="shared" si="69"/>
        <v>11.698267676865541</v>
      </c>
      <c r="J81" s="71">
        <f t="shared" si="74"/>
        <v>212076</v>
      </c>
      <c r="K81" s="81">
        <f t="shared" si="70"/>
        <v>51.36803146859922</v>
      </c>
      <c r="L81" s="71">
        <f t="shared" si="74"/>
        <v>73467</v>
      </c>
      <c r="M81" s="81">
        <f t="shared" si="71"/>
        <v>17.794824345534522</v>
      </c>
      <c r="N81" s="71">
        <f t="shared" si="74"/>
        <v>50951</v>
      </c>
      <c r="O81" s="82">
        <f t="shared" si="72"/>
        <v>12.341106826593292</v>
      </c>
      <c r="P81" s="71">
        <f>SUM(P82:P104)</f>
        <v>7241</v>
      </c>
      <c r="Q81" s="82">
        <f t="shared" si="73"/>
        <v>1.7538802875578894</v>
      </c>
      <c r="R81" s="76">
        <f>SUM(R82:R104)</f>
        <v>412856</v>
      </c>
      <c r="S81" s="10">
        <v>495</v>
      </c>
      <c r="T81">
        <v>13</v>
      </c>
      <c r="U81">
        <v>70</v>
      </c>
      <c r="V81">
        <v>113</v>
      </c>
      <c r="W81" s="66">
        <v>941</v>
      </c>
      <c r="X81" s="7">
        <v>188</v>
      </c>
      <c r="Y81">
        <v>45</v>
      </c>
      <c r="Z81">
        <v>4</v>
      </c>
      <c r="AA81"/>
      <c r="AB81"/>
      <c r="AC81"/>
      <c r="AD81"/>
      <c r="AE81"/>
    </row>
    <row r="82" spans="1:31" ht="15">
      <c r="A82" s="397">
        <v>2</v>
      </c>
      <c r="B82" s="397" t="s">
        <v>8</v>
      </c>
      <c r="C82" s="406">
        <v>20602</v>
      </c>
      <c r="D82" s="354">
        <f t="shared" ref="D82:D104" si="75">VLOOKUP(A82,$S$7:$Y$131,2,0)</f>
        <v>27</v>
      </c>
      <c r="E82" s="353">
        <f t="shared" si="67"/>
        <v>0.93978419770274979</v>
      </c>
      <c r="F82" s="354">
        <f t="shared" ref="F82:F104" si="76">VLOOKUP(A82,$S$7:$Y$131,3,0)</f>
        <v>98</v>
      </c>
      <c r="G82" s="353">
        <f t="shared" si="68"/>
        <v>3.4110685694396103</v>
      </c>
      <c r="H82" s="354">
        <f t="shared" ref="H82:H104" si="77">VLOOKUP(A82,$S$7:$Y$131,4,0)</f>
        <v>355</v>
      </c>
      <c r="I82" s="353">
        <f t="shared" si="69"/>
        <v>12.356421858684302</v>
      </c>
      <c r="J82" s="354">
        <f t="shared" ref="J82:J104" si="78">VLOOKUP(A82,$S$7:$Y$131,5,0)</f>
        <v>1460</v>
      </c>
      <c r="K82" s="353">
        <f t="shared" si="70"/>
        <v>50.817960320222767</v>
      </c>
      <c r="L82" s="354">
        <f t="shared" ref="L82:L104" si="79">VLOOKUP(A82,$S$7:$Y$131,6,0)</f>
        <v>502</v>
      </c>
      <c r="M82" s="353">
        <f t="shared" si="71"/>
        <v>17.473024712843717</v>
      </c>
      <c r="N82" s="354">
        <f t="shared" ref="N82:N104" si="80">VLOOKUP(A82,$S$7:$Y$131,7,0)</f>
        <v>364</v>
      </c>
      <c r="O82" s="353">
        <f t="shared" si="72"/>
        <v>12.669683257918551</v>
      </c>
      <c r="P82" s="354">
        <f t="shared" ref="P82:P104" si="81">VLOOKUP(A82,$S$7:$Z$131,8,0)</f>
        <v>67</v>
      </c>
      <c r="Q82" s="353">
        <f t="shared" si="73"/>
        <v>2.332057083188305</v>
      </c>
      <c r="R82" s="406">
        <f t="shared" ref="R82:R104" si="82">(D82+F82+H82+J82+L82+N82+P82)</f>
        <v>2873</v>
      </c>
      <c r="S82" s="10">
        <v>501</v>
      </c>
      <c r="T82">
        <v>1</v>
      </c>
      <c r="U82">
        <v>5</v>
      </c>
      <c r="V82">
        <v>29</v>
      </c>
      <c r="W82" s="66">
        <v>156</v>
      </c>
      <c r="X82" s="7">
        <v>62</v>
      </c>
      <c r="Y82">
        <v>23</v>
      </c>
      <c r="Z82">
        <v>7</v>
      </c>
      <c r="AA82"/>
      <c r="AB82"/>
      <c r="AC82"/>
      <c r="AD82"/>
      <c r="AE82"/>
    </row>
    <row r="83" spans="1:31" ht="15">
      <c r="A83" s="397">
        <v>21</v>
      </c>
      <c r="B83" s="397" t="s">
        <v>12</v>
      </c>
      <c r="C83" s="406">
        <v>4771</v>
      </c>
      <c r="D83" s="354">
        <f t="shared" si="75"/>
        <v>8</v>
      </c>
      <c r="E83" s="353">
        <f t="shared" si="67"/>
        <v>1.520912547528517</v>
      </c>
      <c r="F83" s="354">
        <f t="shared" si="76"/>
        <v>21</v>
      </c>
      <c r="G83" s="353">
        <f t="shared" si="68"/>
        <v>3.9923954372623576</v>
      </c>
      <c r="H83" s="354">
        <f t="shared" si="77"/>
        <v>64</v>
      </c>
      <c r="I83" s="353">
        <f t="shared" si="69"/>
        <v>12.167300380228136</v>
      </c>
      <c r="J83" s="354">
        <f t="shared" si="78"/>
        <v>276</v>
      </c>
      <c r="K83" s="353">
        <f t="shared" si="70"/>
        <v>52.471482889733842</v>
      </c>
      <c r="L83" s="354">
        <f t="shared" si="79"/>
        <v>75</v>
      </c>
      <c r="M83" s="353">
        <f t="shared" si="71"/>
        <v>14.258555133079847</v>
      </c>
      <c r="N83" s="354">
        <f t="shared" si="80"/>
        <v>72</v>
      </c>
      <c r="O83" s="353">
        <f t="shared" si="72"/>
        <v>13.688212927756654</v>
      </c>
      <c r="P83" s="354">
        <f t="shared" si="81"/>
        <v>10</v>
      </c>
      <c r="Q83" s="353">
        <f t="shared" si="73"/>
        <v>1.9011406844106464</v>
      </c>
      <c r="R83" s="406">
        <f t="shared" si="82"/>
        <v>526</v>
      </c>
      <c r="S83" s="10">
        <v>541</v>
      </c>
      <c r="T83">
        <v>47</v>
      </c>
      <c r="U83">
        <v>248</v>
      </c>
      <c r="V83">
        <v>706</v>
      </c>
      <c r="W83" s="66">
        <v>2981</v>
      </c>
      <c r="X83" s="7">
        <v>1021</v>
      </c>
      <c r="Y83">
        <v>661</v>
      </c>
      <c r="Z83">
        <v>104</v>
      </c>
      <c r="AA83"/>
      <c r="AB83"/>
      <c r="AC83"/>
      <c r="AD83"/>
      <c r="AE83"/>
    </row>
    <row r="84" spans="1:31" ht="15">
      <c r="A84" s="397">
        <v>55</v>
      </c>
      <c r="B84" s="397" t="s">
        <v>967</v>
      </c>
      <c r="C84" s="406">
        <v>7662</v>
      </c>
      <c r="D84" s="354">
        <f t="shared" si="75"/>
        <v>4</v>
      </c>
      <c r="E84" s="353">
        <f t="shared" si="67"/>
        <v>0.75046904315196994</v>
      </c>
      <c r="F84" s="354">
        <f t="shared" si="76"/>
        <v>27</v>
      </c>
      <c r="G84" s="353">
        <f t="shared" si="68"/>
        <v>5.0656660412757972</v>
      </c>
      <c r="H84" s="354">
        <f t="shared" si="77"/>
        <v>62</v>
      </c>
      <c r="I84" s="353">
        <f t="shared" si="69"/>
        <v>11.632270168855536</v>
      </c>
      <c r="J84" s="354">
        <f t="shared" si="78"/>
        <v>292</v>
      </c>
      <c r="K84" s="353">
        <f t="shared" si="70"/>
        <v>54.784240150093808</v>
      </c>
      <c r="L84" s="354">
        <f t="shared" si="79"/>
        <v>84</v>
      </c>
      <c r="M84" s="353">
        <f t="shared" si="71"/>
        <v>15.75984990619137</v>
      </c>
      <c r="N84" s="354">
        <f t="shared" si="80"/>
        <v>57</v>
      </c>
      <c r="O84" s="353">
        <f t="shared" si="72"/>
        <v>10.694183864915573</v>
      </c>
      <c r="P84" s="354">
        <f t="shared" si="81"/>
        <v>7</v>
      </c>
      <c r="Q84" s="353">
        <f t="shared" si="73"/>
        <v>1.3133208255159476</v>
      </c>
      <c r="R84" s="406">
        <f t="shared" si="82"/>
        <v>533</v>
      </c>
      <c r="S84" s="10">
        <v>543</v>
      </c>
      <c r="T84">
        <v>9</v>
      </c>
      <c r="U84">
        <v>13</v>
      </c>
      <c r="V84">
        <v>57</v>
      </c>
      <c r="W84" s="66">
        <v>377</v>
      </c>
      <c r="X84" s="7">
        <v>80</v>
      </c>
      <c r="Y84">
        <v>34</v>
      </c>
      <c r="Z84">
        <v>9</v>
      </c>
      <c r="AA84"/>
      <c r="AB84"/>
      <c r="AC84"/>
      <c r="AD84"/>
      <c r="AE84"/>
    </row>
    <row r="85" spans="1:31" ht="15">
      <c r="A85" s="397">
        <v>148</v>
      </c>
      <c r="B85" s="397" t="s">
        <v>73</v>
      </c>
      <c r="C85" s="406">
        <v>63564</v>
      </c>
      <c r="D85" s="354">
        <f t="shared" si="75"/>
        <v>353</v>
      </c>
      <c r="E85" s="353">
        <f t="shared" si="67"/>
        <v>1.000793830800635</v>
      </c>
      <c r="F85" s="354">
        <f t="shared" si="76"/>
        <v>1641</v>
      </c>
      <c r="G85" s="353">
        <f t="shared" si="68"/>
        <v>4.6524155137219321</v>
      </c>
      <c r="H85" s="354">
        <f t="shared" si="77"/>
        <v>4481</v>
      </c>
      <c r="I85" s="353">
        <f t="shared" si="69"/>
        <v>12.704127920163302</v>
      </c>
      <c r="J85" s="354">
        <f t="shared" si="78"/>
        <v>18522</v>
      </c>
      <c r="K85" s="353">
        <f t="shared" si="70"/>
        <v>52.511907462009525</v>
      </c>
      <c r="L85" s="354">
        <f t="shared" si="79"/>
        <v>5956</v>
      </c>
      <c r="M85" s="353">
        <f t="shared" si="71"/>
        <v>16.885915173508732</v>
      </c>
      <c r="N85" s="354">
        <f t="shared" si="80"/>
        <v>3853</v>
      </c>
      <c r="O85" s="353">
        <f t="shared" si="72"/>
        <v>10.923678838738942</v>
      </c>
      <c r="P85" s="354">
        <f t="shared" si="81"/>
        <v>466</v>
      </c>
      <c r="Q85" s="353">
        <f t="shared" si="73"/>
        <v>1.321161261056929</v>
      </c>
      <c r="R85" s="406">
        <f t="shared" si="82"/>
        <v>35272</v>
      </c>
      <c r="S85" s="10">
        <v>576</v>
      </c>
      <c r="T85">
        <v>5</v>
      </c>
      <c r="U85">
        <v>41</v>
      </c>
      <c r="V85">
        <v>105</v>
      </c>
      <c r="W85" s="66">
        <v>542</v>
      </c>
      <c r="X85" s="7">
        <v>257</v>
      </c>
      <c r="Y85">
        <v>199</v>
      </c>
      <c r="Z85">
        <v>36</v>
      </c>
      <c r="AA85"/>
      <c r="AB85"/>
      <c r="AC85"/>
      <c r="AD85"/>
      <c r="AE85"/>
    </row>
    <row r="86" spans="1:31" ht="15">
      <c r="A86" s="397">
        <v>197</v>
      </c>
      <c r="B86" s="397" t="s">
        <v>84</v>
      </c>
      <c r="C86" s="406">
        <v>15063</v>
      </c>
      <c r="D86" s="354">
        <f t="shared" si="75"/>
        <v>24</v>
      </c>
      <c r="E86" s="353">
        <f t="shared" si="67"/>
        <v>0.88724584103512005</v>
      </c>
      <c r="F86" s="354">
        <f t="shared" si="76"/>
        <v>172</v>
      </c>
      <c r="G86" s="353">
        <f t="shared" si="68"/>
        <v>6.3585951940850274</v>
      </c>
      <c r="H86" s="354">
        <f t="shared" si="77"/>
        <v>383</v>
      </c>
      <c r="I86" s="353">
        <f t="shared" si="69"/>
        <v>14.158964879852126</v>
      </c>
      <c r="J86" s="354">
        <f t="shared" si="78"/>
        <v>1459</v>
      </c>
      <c r="K86" s="353">
        <f t="shared" si="70"/>
        <v>53.937153419593344</v>
      </c>
      <c r="L86" s="354">
        <f t="shared" si="79"/>
        <v>377</v>
      </c>
      <c r="M86" s="353">
        <f t="shared" si="71"/>
        <v>13.937153419593345</v>
      </c>
      <c r="N86" s="354">
        <f t="shared" si="80"/>
        <v>229</v>
      </c>
      <c r="O86" s="353">
        <f t="shared" si="72"/>
        <v>8.4658040665434378</v>
      </c>
      <c r="P86" s="354">
        <f t="shared" si="81"/>
        <v>61</v>
      </c>
      <c r="Q86" s="353">
        <f t="shared" si="73"/>
        <v>2.2550831792975972</v>
      </c>
      <c r="R86" s="406">
        <f t="shared" si="82"/>
        <v>2705</v>
      </c>
      <c r="S86" s="10">
        <v>579</v>
      </c>
      <c r="T86">
        <v>172</v>
      </c>
      <c r="U86">
        <v>700</v>
      </c>
      <c r="V86">
        <v>2087</v>
      </c>
      <c r="W86" s="66">
        <v>9485</v>
      </c>
      <c r="X86" s="7">
        <v>3493</v>
      </c>
      <c r="Y86">
        <v>1386</v>
      </c>
      <c r="Z86">
        <v>178</v>
      </c>
      <c r="AA86"/>
      <c r="AB86"/>
      <c r="AC86"/>
      <c r="AD86"/>
      <c r="AE86"/>
    </row>
    <row r="87" spans="1:31" ht="15">
      <c r="A87" s="397">
        <v>206</v>
      </c>
      <c r="B87" s="397" t="s">
        <v>86</v>
      </c>
      <c r="C87" s="406">
        <v>4832</v>
      </c>
      <c r="D87" s="354">
        <f t="shared" si="75"/>
        <v>3</v>
      </c>
      <c r="E87" s="353">
        <f t="shared" si="67"/>
        <v>0.4497751124437781</v>
      </c>
      <c r="F87" s="354">
        <f t="shared" si="76"/>
        <v>18</v>
      </c>
      <c r="G87" s="353">
        <f t="shared" si="68"/>
        <v>2.6986506746626686</v>
      </c>
      <c r="H87" s="354">
        <f t="shared" si="77"/>
        <v>87</v>
      </c>
      <c r="I87" s="353">
        <f t="shared" si="69"/>
        <v>13.043478260869565</v>
      </c>
      <c r="J87" s="354">
        <f t="shared" si="78"/>
        <v>315</v>
      </c>
      <c r="K87" s="353">
        <f t="shared" si="70"/>
        <v>47.226386806596707</v>
      </c>
      <c r="L87" s="354">
        <f t="shared" si="79"/>
        <v>135</v>
      </c>
      <c r="M87" s="353">
        <f t="shared" si="71"/>
        <v>20.239880059970012</v>
      </c>
      <c r="N87" s="354">
        <f t="shared" si="80"/>
        <v>88</v>
      </c>
      <c r="O87" s="353">
        <f t="shared" si="72"/>
        <v>13.193403298350825</v>
      </c>
      <c r="P87" s="354">
        <f t="shared" si="81"/>
        <v>21</v>
      </c>
      <c r="Q87" s="353">
        <f t="shared" si="73"/>
        <v>3.1484257871064467</v>
      </c>
      <c r="R87" s="406">
        <f t="shared" si="82"/>
        <v>667</v>
      </c>
      <c r="S87" s="10">
        <v>585</v>
      </c>
      <c r="T87">
        <v>22</v>
      </c>
      <c r="U87">
        <v>89</v>
      </c>
      <c r="V87">
        <v>331</v>
      </c>
      <c r="W87" s="66">
        <v>1705</v>
      </c>
      <c r="X87" s="7">
        <v>741</v>
      </c>
      <c r="Y87">
        <v>310</v>
      </c>
      <c r="Z87">
        <v>40</v>
      </c>
      <c r="AA87"/>
      <c r="AB87"/>
      <c r="AC87"/>
      <c r="AD87"/>
      <c r="AE87"/>
    </row>
    <row r="88" spans="1:31" ht="15">
      <c r="A88" s="397">
        <v>313</v>
      </c>
      <c r="B88" s="397" t="s">
        <v>968</v>
      </c>
      <c r="C88" s="406">
        <v>9915</v>
      </c>
      <c r="D88" s="354">
        <f t="shared" si="75"/>
        <v>22</v>
      </c>
      <c r="E88" s="353">
        <f t="shared" si="67"/>
        <v>1.38801261829653</v>
      </c>
      <c r="F88" s="354">
        <f t="shared" si="76"/>
        <v>91</v>
      </c>
      <c r="G88" s="353">
        <f t="shared" si="68"/>
        <v>5.7413249211356465</v>
      </c>
      <c r="H88" s="354">
        <f t="shared" si="77"/>
        <v>241</v>
      </c>
      <c r="I88" s="353">
        <f t="shared" si="69"/>
        <v>15.205047318611985</v>
      </c>
      <c r="J88" s="354">
        <f t="shared" si="78"/>
        <v>790</v>
      </c>
      <c r="K88" s="353">
        <f t="shared" si="70"/>
        <v>49.842271293375397</v>
      </c>
      <c r="L88" s="354">
        <f t="shared" si="79"/>
        <v>232</v>
      </c>
      <c r="M88" s="353">
        <f t="shared" si="71"/>
        <v>14.637223974763408</v>
      </c>
      <c r="N88" s="354">
        <f t="shared" si="80"/>
        <v>172</v>
      </c>
      <c r="O88" s="353">
        <f t="shared" si="72"/>
        <v>10.851735015772871</v>
      </c>
      <c r="P88" s="354">
        <f t="shared" si="81"/>
        <v>37</v>
      </c>
      <c r="Q88" s="353">
        <f t="shared" si="73"/>
        <v>2.3343848580441637</v>
      </c>
      <c r="R88" s="406">
        <f t="shared" si="82"/>
        <v>1585</v>
      </c>
      <c r="S88" s="10">
        <v>591</v>
      </c>
      <c r="T88">
        <v>47</v>
      </c>
      <c r="U88">
        <v>236</v>
      </c>
      <c r="V88">
        <v>621</v>
      </c>
      <c r="W88" s="66">
        <v>2938</v>
      </c>
      <c r="X88" s="7">
        <v>737</v>
      </c>
      <c r="Y88">
        <v>229</v>
      </c>
      <c r="Z88">
        <v>9</v>
      </c>
      <c r="AA88"/>
      <c r="AB88"/>
      <c r="AC88"/>
      <c r="AD88"/>
      <c r="AE88"/>
    </row>
    <row r="89" spans="1:31" ht="15">
      <c r="A89" s="397">
        <v>318</v>
      </c>
      <c r="B89" s="397" t="s">
        <v>120</v>
      </c>
      <c r="C89" s="406">
        <v>59073</v>
      </c>
      <c r="D89" s="354">
        <f t="shared" si="75"/>
        <v>251</v>
      </c>
      <c r="E89" s="353">
        <f t="shared" si="67"/>
        <v>0.77423732996082539</v>
      </c>
      <c r="F89" s="354">
        <f t="shared" si="76"/>
        <v>1297</v>
      </c>
      <c r="G89" s="353">
        <f t="shared" si="68"/>
        <v>4.0007403066103207</v>
      </c>
      <c r="H89" s="354">
        <f t="shared" si="77"/>
        <v>3561</v>
      </c>
      <c r="I89" s="353">
        <f t="shared" si="69"/>
        <v>10.984299330639439</v>
      </c>
      <c r="J89" s="354">
        <f t="shared" si="78"/>
        <v>16620</v>
      </c>
      <c r="K89" s="353">
        <f t="shared" si="70"/>
        <v>51.266232764736728</v>
      </c>
      <c r="L89" s="354">
        <f t="shared" si="79"/>
        <v>5880</v>
      </c>
      <c r="M89" s="353">
        <f t="shared" si="71"/>
        <v>18.137511952867147</v>
      </c>
      <c r="N89" s="354">
        <f t="shared" si="80"/>
        <v>4219</v>
      </c>
      <c r="O89" s="353">
        <f t="shared" si="72"/>
        <v>13.013973287269812</v>
      </c>
      <c r="P89" s="354">
        <f t="shared" si="81"/>
        <v>591</v>
      </c>
      <c r="Q89" s="353">
        <f t="shared" si="73"/>
        <v>1.8230050279157286</v>
      </c>
      <c r="R89" s="406">
        <f t="shared" si="82"/>
        <v>32419</v>
      </c>
      <c r="S89" s="10">
        <v>604</v>
      </c>
      <c r="T89">
        <v>50</v>
      </c>
      <c r="U89">
        <v>200</v>
      </c>
      <c r="V89">
        <v>629</v>
      </c>
      <c r="W89" s="66">
        <v>3935</v>
      </c>
      <c r="X89" s="7">
        <v>836</v>
      </c>
      <c r="Y89">
        <v>298</v>
      </c>
      <c r="Z89">
        <v>29</v>
      </c>
      <c r="AA89"/>
      <c r="AB89"/>
      <c r="AC89"/>
      <c r="AD89"/>
      <c r="AE89"/>
    </row>
    <row r="90" spans="1:31" ht="15">
      <c r="A90" s="397">
        <v>321</v>
      </c>
      <c r="B90" s="397" t="s">
        <v>122</v>
      </c>
      <c r="C90" s="406">
        <v>8844</v>
      </c>
      <c r="D90" s="354">
        <f t="shared" si="75"/>
        <v>23</v>
      </c>
      <c r="E90" s="353">
        <f t="shared" si="67"/>
        <v>0.86759713315729903</v>
      </c>
      <c r="F90" s="354">
        <f t="shared" si="76"/>
        <v>98</v>
      </c>
      <c r="G90" s="353">
        <f t="shared" si="68"/>
        <v>3.6967182195397963</v>
      </c>
      <c r="H90" s="354">
        <f t="shared" si="77"/>
        <v>299</v>
      </c>
      <c r="I90" s="353">
        <f t="shared" si="69"/>
        <v>11.278762731044889</v>
      </c>
      <c r="J90" s="354">
        <f t="shared" si="78"/>
        <v>1290</v>
      </c>
      <c r="K90" s="353">
        <f t="shared" si="70"/>
        <v>48.660882685778951</v>
      </c>
      <c r="L90" s="354">
        <f t="shared" si="79"/>
        <v>518</v>
      </c>
      <c r="M90" s="353">
        <f t="shared" si="71"/>
        <v>19.539796303281783</v>
      </c>
      <c r="N90" s="354">
        <f t="shared" si="80"/>
        <v>368</v>
      </c>
      <c r="O90" s="353">
        <f t="shared" si="72"/>
        <v>13.881554130516784</v>
      </c>
      <c r="P90" s="354">
        <f t="shared" si="81"/>
        <v>55</v>
      </c>
      <c r="Q90" s="353">
        <f t="shared" si="73"/>
        <v>2.0746887966804977</v>
      </c>
      <c r="R90" s="406">
        <f t="shared" si="82"/>
        <v>2651</v>
      </c>
      <c r="S90" s="10">
        <v>607</v>
      </c>
      <c r="T90">
        <v>64</v>
      </c>
      <c r="U90">
        <v>390</v>
      </c>
      <c r="V90">
        <v>1195</v>
      </c>
      <c r="W90" s="66">
        <v>5591</v>
      </c>
      <c r="X90" s="7">
        <v>2546</v>
      </c>
      <c r="Y90">
        <v>2111</v>
      </c>
      <c r="Z90">
        <v>336</v>
      </c>
      <c r="AA90"/>
      <c r="AB90"/>
      <c r="AC90"/>
      <c r="AD90"/>
      <c r="AE90"/>
    </row>
    <row r="91" spans="1:31" ht="15">
      <c r="A91" s="397">
        <v>376</v>
      </c>
      <c r="B91" s="397" t="s">
        <v>969</v>
      </c>
      <c r="C91" s="406">
        <v>69399</v>
      </c>
      <c r="D91" s="354">
        <f t="shared" si="75"/>
        <v>496</v>
      </c>
      <c r="E91" s="353">
        <f t="shared" si="67"/>
        <v>0.786602385181426</v>
      </c>
      <c r="F91" s="354">
        <f t="shared" si="76"/>
        <v>2393</v>
      </c>
      <c r="G91" s="353">
        <f t="shared" si="68"/>
        <v>3.7950393301192591</v>
      </c>
      <c r="H91" s="354">
        <f t="shared" si="77"/>
        <v>7045</v>
      </c>
      <c r="I91" s="353">
        <f t="shared" si="69"/>
        <v>11.172608475006344</v>
      </c>
      <c r="J91" s="354">
        <f t="shared" si="78"/>
        <v>31695</v>
      </c>
      <c r="K91" s="353">
        <f t="shared" si="70"/>
        <v>50.264843948236489</v>
      </c>
      <c r="L91" s="354">
        <f t="shared" si="79"/>
        <v>11566</v>
      </c>
      <c r="M91" s="353">
        <f t="shared" si="71"/>
        <v>18.342425780258818</v>
      </c>
      <c r="N91" s="354">
        <f t="shared" si="80"/>
        <v>8667</v>
      </c>
      <c r="O91" s="353">
        <f t="shared" si="72"/>
        <v>13.744925145902057</v>
      </c>
      <c r="P91" s="354">
        <f t="shared" si="81"/>
        <v>1194</v>
      </c>
      <c r="Q91" s="353">
        <f t="shared" si="73"/>
        <v>1.89355493529561</v>
      </c>
      <c r="R91" s="406">
        <f t="shared" si="82"/>
        <v>63056</v>
      </c>
      <c r="S91" s="10">
        <v>615</v>
      </c>
      <c r="T91">
        <v>1243</v>
      </c>
      <c r="U91">
        <v>6175</v>
      </c>
      <c r="V91">
        <v>17760</v>
      </c>
      <c r="W91" s="66">
        <v>82236</v>
      </c>
      <c r="X91" s="7">
        <v>29246</v>
      </c>
      <c r="Y91">
        <v>20682</v>
      </c>
      <c r="Z91">
        <v>2956</v>
      </c>
      <c r="AA91"/>
      <c r="AB91"/>
      <c r="AC91"/>
      <c r="AD91"/>
      <c r="AE91"/>
    </row>
    <row r="92" spans="1:31" ht="15">
      <c r="A92" s="397">
        <v>400</v>
      </c>
      <c r="B92" s="397" t="s">
        <v>970</v>
      </c>
      <c r="C92" s="406">
        <v>22742</v>
      </c>
      <c r="D92" s="354">
        <f t="shared" si="75"/>
        <v>123</v>
      </c>
      <c r="E92" s="353">
        <f t="shared" si="67"/>
        <v>1.0370994940978078</v>
      </c>
      <c r="F92" s="354">
        <f t="shared" si="76"/>
        <v>548</v>
      </c>
      <c r="G92" s="353">
        <f t="shared" si="68"/>
        <v>4.620573355817875</v>
      </c>
      <c r="H92" s="354">
        <f t="shared" si="77"/>
        <v>1594</v>
      </c>
      <c r="I92" s="353">
        <f t="shared" si="69"/>
        <v>13.440134907251263</v>
      </c>
      <c r="J92" s="354">
        <f t="shared" si="78"/>
        <v>6320</v>
      </c>
      <c r="K92" s="353">
        <f t="shared" si="70"/>
        <v>53.288364249578414</v>
      </c>
      <c r="L92" s="354">
        <f t="shared" si="79"/>
        <v>1964</v>
      </c>
      <c r="M92" s="353">
        <f t="shared" si="71"/>
        <v>16.559865092748733</v>
      </c>
      <c r="N92" s="354">
        <f t="shared" si="80"/>
        <v>1176</v>
      </c>
      <c r="O92" s="353">
        <f t="shared" si="72"/>
        <v>9.915682967959528</v>
      </c>
      <c r="P92" s="354">
        <f t="shared" si="81"/>
        <v>135</v>
      </c>
      <c r="Q92" s="353">
        <f t="shared" si="73"/>
        <v>1.1382799325463744</v>
      </c>
      <c r="R92" s="406">
        <f t="shared" si="82"/>
        <v>11860</v>
      </c>
      <c r="S92" s="10">
        <v>628</v>
      </c>
      <c r="T92">
        <v>6</v>
      </c>
      <c r="U92">
        <v>25</v>
      </c>
      <c r="V92">
        <v>75</v>
      </c>
      <c r="W92" s="66">
        <v>451</v>
      </c>
      <c r="X92" s="7">
        <v>101</v>
      </c>
      <c r="Y92">
        <v>41</v>
      </c>
      <c r="Z92">
        <v>13</v>
      </c>
      <c r="AA92"/>
      <c r="AB92"/>
      <c r="AC92"/>
      <c r="AD92"/>
      <c r="AE92"/>
    </row>
    <row r="93" spans="1:31" ht="15">
      <c r="A93" s="397">
        <v>440</v>
      </c>
      <c r="B93" s="397" t="s">
        <v>149</v>
      </c>
      <c r="C93" s="406">
        <v>68960</v>
      </c>
      <c r="D93" s="354">
        <f t="shared" si="75"/>
        <v>486</v>
      </c>
      <c r="E93" s="353">
        <f t="shared" si="67"/>
        <v>1.0640627052590095</v>
      </c>
      <c r="F93" s="354">
        <f t="shared" si="76"/>
        <v>2203</v>
      </c>
      <c r="G93" s="353">
        <f t="shared" si="68"/>
        <v>4.8233130446205719</v>
      </c>
      <c r="H93" s="354">
        <f t="shared" si="77"/>
        <v>5694</v>
      </c>
      <c r="I93" s="353">
        <f t="shared" si="69"/>
        <v>12.466611201120987</v>
      </c>
      <c r="J93" s="354">
        <f t="shared" si="78"/>
        <v>23893</v>
      </c>
      <c r="K93" s="353">
        <f t="shared" si="70"/>
        <v>52.312037483031929</v>
      </c>
      <c r="L93" s="354">
        <f t="shared" si="79"/>
        <v>7784</v>
      </c>
      <c r="M93" s="353">
        <f t="shared" si="71"/>
        <v>17.042518719621665</v>
      </c>
      <c r="N93" s="354">
        <f t="shared" si="80"/>
        <v>4972</v>
      </c>
      <c r="O93" s="353">
        <f t="shared" si="72"/>
        <v>10.885843149275299</v>
      </c>
      <c r="P93" s="354">
        <f t="shared" si="81"/>
        <v>642</v>
      </c>
      <c r="Q93" s="353">
        <f t="shared" si="73"/>
        <v>1.4056136970705435</v>
      </c>
      <c r="R93" s="406">
        <f t="shared" si="82"/>
        <v>45674</v>
      </c>
      <c r="S93" s="10">
        <v>631</v>
      </c>
      <c r="T93">
        <v>485</v>
      </c>
      <c r="U93">
        <v>2358</v>
      </c>
      <c r="V93">
        <v>6277</v>
      </c>
      <c r="W93" s="66">
        <v>35658</v>
      </c>
      <c r="X93" s="7">
        <v>13457</v>
      </c>
      <c r="Y93">
        <v>10845</v>
      </c>
      <c r="Z93">
        <v>1466</v>
      </c>
      <c r="AA93"/>
      <c r="AB93"/>
      <c r="AC93"/>
      <c r="AD93"/>
      <c r="AE93"/>
    </row>
    <row r="94" spans="1:31" ht="15">
      <c r="A94" s="397">
        <v>483</v>
      </c>
      <c r="B94" s="397" t="s">
        <v>157</v>
      </c>
      <c r="C94" s="406">
        <v>10101</v>
      </c>
      <c r="D94" s="354">
        <f t="shared" si="75"/>
        <v>6</v>
      </c>
      <c r="E94" s="353">
        <f t="shared" si="67"/>
        <v>0.75662042875157631</v>
      </c>
      <c r="F94" s="354">
        <f t="shared" si="76"/>
        <v>27</v>
      </c>
      <c r="G94" s="353">
        <f t="shared" si="68"/>
        <v>3.4047919293820934</v>
      </c>
      <c r="H94" s="354">
        <f t="shared" si="77"/>
        <v>113</v>
      </c>
      <c r="I94" s="353">
        <f t="shared" si="69"/>
        <v>14.24968474148802</v>
      </c>
      <c r="J94" s="354">
        <f t="shared" si="78"/>
        <v>398</v>
      </c>
      <c r="K94" s="353">
        <f t="shared" si="70"/>
        <v>50.189155107187901</v>
      </c>
      <c r="L94" s="354">
        <f t="shared" si="79"/>
        <v>136</v>
      </c>
      <c r="M94" s="353">
        <f t="shared" si="71"/>
        <v>17.150063051702396</v>
      </c>
      <c r="N94" s="354">
        <f t="shared" si="80"/>
        <v>92</v>
      </c>
      <c r="O94" s="353">
        <f t="shared" si="72"/>
        <v>11.601513240857503</v>
      </c>
      <c r="P94" s="354">
        <f t="shared" si="81"/>
        <v>21</v>
      </c>
      <c r="Q94" s="353">
        <f t="shared" si="73"/>
        <v>2.6481715006305171</v>
      </c>
      <c r="R94" s="406">
        <f t="shared" si="82"/>
        <v>793</v>
      </c>
      <c r="S94" s="10">
        <v>642</v>
      </c>
      <c r="T94">
        <v>19</v>
      </c>
      <c r="U94">
        <v>89</v>
      </c>
      <c r="V94">
        <v>210</v>
      </c>
      <c r="W94" s="66">
        <v>1256</v>
      </c>
      <c r="X94" s="7">
        <v>402</v>
      </c>
      <c r="Y94">
        <v>250</v>
      </c>
      <c r="Z94">
        <v>46</v>
      </c>
      <c r="AA94"/>
      <c r="AB94"/>
      <c r="AC94"/>
      <c r="AD94"/>
      <c r="AE94"/>
    </row>
    <row r="95" spans="1:31" ht="15">
      <c r="A95" s="397">
        <v>541</v>
      </c>
      <c r="B95" s="397" t="s">
        <v>971</v>
      </c>
      <c r="C95" s="406">
        <v>22107</v>
      </c>
      <c r="D95" s="354">
        <f t="shared" si="75"/>
        <v>47</v>
      </c>
      <c r="E95" s="353">
        <f t="shared" si="67"/>
        <v>0.8148404993065187</v>
      </c>
      <c r="F95" s="354">
        <f t="shared" si="76"/>
        <v>248</v>
      </c>
      <c r="G95" s="353">
        <f t="shared" si="68"/>
        <v>4.2995839112343965</v>
      </c>
      <c r="H95" s="354">
        <f t="shared" si="77"/>
        <v>706</v>
      </c>
      <c r="I95" s="353">
        <f t="shared" si="69"/>
        <v>12.23994452149792</v>
      </c>
      <c r="J95" s="354">
        <f t="shared" si="78"/>
        <v>2981</v>
      </c>
      <c r="K95" s="353">
        <f t="shared" si="70"/>
        <v>51.681692094313462</v>
      </c>
      <c r="L95" s="354">
        <f t="shared" si="79"/>
        <v>1021</v>
      </c>
      <c r="M95" s="353">
        <f t="shared" si="71"/>
        <v>17.701109570041609</v>
      </c>
      <c r="N95" s="354">
        <f t="shared" si="80"/>
        <v>661</v>
      </c>
      <c r="O95" s="353">
        <f t="shared" si="72"/>
        <v>11.45977808599168</v>
      </c>
      <c r="P95" s="354">
        <f t="shared" si="81"/>
        <v>104</v>
      </c>
      <c r="Q95" s="353">
        <f t="shared" si="73"/>
        <v>1.8030513176144243</v>
      </c>
      <c r="R95" s="406">
        <f t="shared" si="82"/>
        <v>5768</v>
      </c>
      <c r="S95" s="10">
        <v>647</v>
      </c>
      <c r="T95">
        <v>16</v>
      </c>
      <c r="U95">
        <v>61</v>
      </c>
      <c r="V95">
        <v>187</v>
      </c>
      <c r="W95" s="66">
        <v>920</v>
      </c>
      <c r="X95" s="7">
        <v>164</v>
      </c>
      <c r="Y95">
        <v>73</v>
      </c>
      <c r="Z95">
        <v>10</v>
      </c>
      <c r="AA95"/>
      <c r="AB95"/>
      <c r="AC95"/>
      <c r="AD95"/>
      <c r="AE95"/>
    </row>
    <row r="96" spans="1:31" ht="15">
      <c r="A96" s="397">
        <v>607</v>
      </c>
      <c r="B96" s="397" t="s">
        <v>972</v>
      </c>
      <c r="C96" s="406">
        <v>25146</v>
      </c>
      <c r="D96" s="354">
        <f t="shared" si="75"/>
        <v>64</v>
      </c>
      <c r="E96" s="353">
        <f t="shared" si="67"/>
        <v>0.52317501839287173</v>
      </c>
      <c r="F96" s="354">
        <f t="shared" si="76"/>
        <v>390</v>
      </c>
      <c r="G96" s="353">
        <f t="shared" si="68"/>
        <v>3.1880977683315623</v>
      </c>
      <c r="H96" s="354">
        <f t="shared" si="77"/>
        <v>1195</v>
      </c>
      <c r="I96" s="353">
        <f t="shared" si="69"/>
        <v>9.768658546554402</v>
      </c>
      <c r="J96" s="354">
        <f t="shared" si="78"/>
        <v>5591</v>
      </c>
      <c r="K96" s="353">
        <f t="shared" si="70"/>
        <v>45.704242622414782</v>
      </c>
      <c r="L96" s="354">
        <f t="shared" si="79"/>
        <v>2546</v>
      </c>
      <c r="M96" s="353">
        <f t="shared" si="71"/>
        <v>20.812556200441428</v>
      </c>
      <c r="N96" s="354">
        <f t="shared" si="80"/>
        <v>2111</v>
      </c>
      <c r="O96" s="353">
        <f t="shared" si="72"/>
        <v>17.256600997302378</v>
      </c>
      <c r="P96" s="354">
        <f t="shared" si="81"/>
        <v>336</v>
      </c>
      <c r="Q96" s="353">
        <f t="shared" si="73"/>
        <v>2.7466688465625766</v>
      </c>
      <c r="R96" s="406">
        <f t="shared" si="82"/>
        <v>12233</v>
      </c>
      <c r="S96" s="10">
        <v>649</v>
      </c>
      <c r="T96">
        <v>32</v>
      </c>
      <c r="U96">
        <v>101</v>
      </c>
      <c r="V96">
        <v>346</v>
      </c>
      <c r="W96" s="66">
        <v>1287</v>
      </c>
      <c r="X96" s="7">
        <v>432</v>
      </c>
      <c r="Y96">
        <v>211</v>
      </c>
      <c r="Z96">
        <v>37</v>
      </c>
      <c r="AA96"/>
      <c r="AB96"/>
      <c r="AC96"/>
      <c r="AD96"/>
      <c r="AE96"/>
    </row>
    <row r="97" spans="1:31" ht="15">
      <c r="A97" s="397">
        <v>615</v>
      </c>
      <c r="B97" s="397" t="s">
        <v>973</v>
      </c>
      <c r="C97" s="406">
        <v>145242</v>
      </c>
      <c r="D97" s="354">
        <f t="shared" si="75"/>
        <v>1243</v>
      </c>
      <c r="E97" s="353">
        <f t="shared" si="67"/>
        <v>0.7754307602091105</v>
      </c>
      <c r="F97" s="354">
        <f t="shared" si="76"/>
        <v>6175</v>
      </c>
      <c r="G97" s="353">
        <f t="shared" si="68"/>
        <v>3.8522002769841168</v>
      </c>
      <c r="H97" s="354">
        <f t="shared" si="77"/>
        <v>17760</v>
      </c>
      <c r="I97" s="353">
        <f t="shared" si="69"/>
        <v>11.079364683277396</v>
      </c>
      <c r="J97" s="354">
        <f t="shared" si="78"/>
        <v>82236</v>
      </c>
      <c r="K97" s="353">
        <f t="shared" si="70"/>
        <v>51.301950117905406</v>
      </c>
      <c r="L97" s="354">
        <f t="shared" si="79"/>
        <v>29246</v>
      </c>
      <c r="M97" s="353">
        <f t="shared" si="71"/>
        <v>18.244769117518622</v>
      </c>
      <c r="N97" s="354">
        <f t="shared" si="80"/>
        <v>20682</v>
      </c>
      <c r="O97" s="353">
        <f t="shared" si="72"/>
        <v>12.902219615965265</v>
      </c>
      <c r="P97" s="354">
        <f t="shared" si="81"/>
        <v>2956</v>
      </c>
      <c r="Q97" s="353">
        <f t="shared" si="73"/>
        <v>1.844065428140089</v>
      </c>
      <c r="R97" s="406">
        <f t="shared" si="82"/>
        <v>160298</v>
      </c>
      <c r="S97" s="10">
        <v>652</v>
      </c>
      <c r="T97">
        <v>5</v>
      </c>
      <c r="U97">
        <v>21</v>
      </c>
      <c r="V97">
        <v>75</v>
      </c>
      <c r="W97" s="66">
        <v>288</v>
      </c>
      <c r="X97" s="7">
        <v>53</v>
      </c>
      <c r="Y97">
        <v>26</v>
      </c>
      <c r="Z97">
        <v>4</v>
      </c>
      <c r="AA97"/>
      <c r="AB97"/>
      <c r="AC97"/>
      <c r="AD97"/>
      <c r="AE97"/>
    </row>
    <row r="98" spans="1:31" ht="15">
      <c r="A98" s="397">
        <v>649</v>
      </c>
      <c r="B98" s="397" t="s">
        <v>974</v>
      </c>
      <c r="C98" s="406">
        <v>16056</v>
      </c>
      <c r="D98" s="354">
        <f t="shared" si="75"/>
        <v>32</v>
      </c>
      <c r="E98" s="353">
        <f t="shared" si="67"/>
        <v>1.3082583810302535</v>
      </c>
      <c r="F98" s="354">
        <f t="shared" si="76"/>
        <v>101</v>
      </c>
      <c r="G98" s="353">
        <f t="shared" si="68"/>
        <v>4.1291905151267381</v>
      </c>
      <c r="H98" s="354">
        <f t="shared" si="77"/>
        <v>346</v>
      </c>
      <c r="I98" s="353">
        <f t="shared" si="69"/>
        <v>14.145543744889617</v>
      </c>
      <c r="J98" s="354">
        <f t="shared" si="78"/>
        <v>1287</v>
      </c>
      <c r="K98" s="353">
        <f t="shared" si="70"/>
        <v>52.616516762060506</v>
      </c>
      <c r="L98" s="354">
        <f t="shared" si="79"/>
        <v>432</v>
      </c>
      <c r="M98" s="353">
        <f t="shared" si="71"/>
        <v>17.661488143908421</v>
      </c>
      <c r="N98" s="354">
        <f t="shared" si="80"/>
        <v>211</v>
      </c>
      <c r="O98" s="353">
        <f t="shared" si="72"/>
        <v>8.6263286999182345</v>
      </c>
      <c r="P98" s="354">
        <f t="shared" si="81"/>
        <v>37</v>
      </c>
      <c r="Q98" s="353">
        <f t="shared" si="73"/>
        <v>1.5126737530662304</v>
      </c>
      <c r="R98" s="406">
        <f t="shared" si="82"/>
        <v>2446</v>
      </c>
      <c r="S98" s="10">
        <v>656</v>
      </c>
      <c r="T98">
        <v>36</v>
      </c>
      <c r="U98">
        <v>187</v>
      </c>
      <c r="V98">
        <v>572</v>
      </c>
      <c r="W98" s="66">
        <v>2675</v>
      </c>
      <c r="X98" s="7">
        <v>1000</v>
      </c>
      <c r="Y98">
        <v>479</v>
      </c>
      <c r="Z98">
        <v>60</v>
      </c>
      <c r="AA98"/>
      <c r="AB98"/>
      <c r="AC98"/>
      <c r="AD98"/>
      <c r="AE98"/>
    </row>
    <row r="99" spans="1:31" ht="15">
      <c r="A99" s="397">
        <v>652</v>
      </c>
      <c r="B99" s="397" t="s">
        <v>193</v>
      </c>
      <c r="C99" s="406">
        <v>5981</v>
      </c>
      <c r="D99" s="354">
        <f t="shared" si="75"/>
        <v>5</v>
      </c>
      <c r="E99" s="353">
        <f t="shared" si="67"/>
        <v>1.0593220338983049</v>
      </c>
      <c r="F99" s="354">
        <f t="shared" si="76"/>
        <v>21</v>
      </c>
      <c r="G99" s="353">
        <f t="shared" si="68"/>
        <v>4.4491525423728815</v>
      </c>
      <c r="H99" s="354">
        <f t="shared" si="77"/>
        <v>75</v>
      </c>
      <c r="I99" s="353">
        <f t="shared" si="69"/>
        <v>15.889830508474576</v>
      </c>
      <c r="J99" s="354">
        <f t="shared" si="78"/>
        <v>288</v>
      </c>
      <c r="K99" s="353">
        <f t="shared" si="70"/>
        <v>61.016949152542374</v>
      </c>
      <c r="L99" s="354">
        <f t="shared" si="79"/>
        <v>53</v>
      </c>
      <c r="M99" s="353">
        <f t="shared" si="71"/>
        <v>11.228813559322035</v>
      </c>
      <c r="N99" s="354">
        <f t="shared" si="80"/>
        <v>26</v>
      </c>
      <c r="O99" s="353">
        <f t="shared" si="72"/>
        <v>5.508474576271186</v>
      </c>
      <c r="P99" s="354">
        <f t="shared" si="81"/>
        <v>4</v>
      </c>
      <c r="Q99" s="353">
        <f t="shared" si="73"/>
        <v>0.84745762711864403</v>
      </c>
      <c r="R99" s="406">
        <f t="shared" si="82"/>
        <v>472</v>
      </c>
      <c r="S99" s="10">
        <v>658</v>
      </c>
      <c r="T99">
        <v>16</v>
      </c>
      <c r="U99">
        <v>44</v>
      </c>
      <c r="V99">
        <v>176</v>
      </c>
      <c r="W99" s="66">
        <v>614</v>
      </c>
      <c r="X99" s="7">
        <v>197</v>
      </c>
      <c r="Y99">
        <v>99</v>
      </c>
      <c r="Z99">
        <v>7</v>
      </c>
      <c r="AA99"/>
      <c r="AB99"/>
      <c r="AC99"/>
      <c r="AD99"/>
      <c r="AE99"/>
    </row>
    <row r="100" spans="1:31" ht="15">
      <c r="A100" s="397">
        <v>660</v>
      </c>
      <c r="B100" s="397" t="s">
        <v>975</v>
      </c>
      <c r="C100" s="406">
        <v>13327</v>
      </c>
      <c r="D100" s="354">
        <f t="shared" si="75"/>
        <v>39</v>
      </c>
      <c r="E100" s="353">
        <f t="shared" si="67"/>
        <v>1.0833333333333335</v>
      </c>
      <c r="F100" s="354">
        <f t="shared" si="76"/>
        <v>201</v>
      </c>
      <c r="G100" s="353">
        <f t="shared" si="68"/>
        <v>5.583333333333333</v>
      </c>
      <c r="H100" s="354">
        <f t="shared" si="77"/>
        <v>634</v>
      </c>
      <c r="I100" s="353">
        <f t="shared" si="69"/>
        <v>17.611111111111111</v>
      </c>
      <c r="J100" s="354">
        <f t="shared" si="78"/>
        <v>2015</v>
      </c>
      <c r="K100" s="353">
        <f t="shared" si="70"/>
        <v>55.972222222222221</v>
      </c>
      <c r="L100" s="354">
        <f t="shared" si="79"/>
        <v>509</v>
      </c>
      <c r="M100" s="353">
        <f t="shared" si="71"/>
        <v>14.138888888888889</v>
      </c>
      <c r="N100" s="354">
        <f t="shared" si="80"/>
        <v>174</v>
      </c>
      <c r="O100" s="353">
        <f t="shared" si="72"/>
        <v>4.833333333333333</v>
      </c>
      <c r="P100" s="354">
        <f t="shared" si="81"/>
        <v>28</v>
      </c>
      <c r="Q100" s="353">
        <f t="shared" si="73"/>
        <v>0.77777777777777779</v>
      </c>
      <c r="R100" s="406">
        <f t="shared" si="82"/>
        <v>3600</v>
      </c>
      <c r="S100" s="10">
        <v>659</v>
      </c>
      <c r="T100">
        <v>13</v>
      </c>
      <c r="U100">
        <v>67</v>
      </c>
      <c r="V100">
        <v>191</v>
      </c>
      <c r="W100" s="66">
        <v>904</v>
      </c>
      <c r="X100" s="7">
        <v>240</v>
      </c>
      <c r="Y100">
        <v>71</v>
      </c>
      <c r="Z100">
        <v>6</v>
      </c>
      <c r="AA100"/>
      <c r="AB100"/>
      <c r="AC100"/>
      <c r="AD100"/>
      <c r="AE100"/>
    </row>
    <row r="101" spans="1:31" ht="15">
      <c r="A101" s="397">
        <v>667</v>
      </c>
      <c r="B101" s="397" t="s">
        <v>209</v>
      </c>
      <c r="C101" s="406">
        <v>15906</v>
      </c>
      <c r="D101" s="354">
        <f t="shared" si="75"/>
        <v>32</v>
      </c>
      <c r="E101" s="353">
        <f t="shared" ref="E101:E132" si="83">(D101/R101)*100</f>
        <v>0.95865787896944277</v>
      </c>
      <c r="F101" s="354">
        <f t="shared" si="76"/>
        <v>151</v>
      </c>
      <c r="G101" s="353">
        <f t="shared" ref="G101:G132" si="84">(F101/R101)*100</f>
        <v>4.5236668663870585</v>
      </c>
      <c r="H101" s="354">
        <f t="shared" si="77"/>
        <v>466</v>
      </c>
      <c r="I101" s="353">
        <f t="shared" ref="I101:I132" si="85">(H101/R101)*100</f>
        <v>13.96045536249251</v>
      </c>
      <c r="J101" s="354">
        <f t="shared" si="78"/>
        <v>1702</v>
      </c>
      <c r="K101" s="353">
        <f t="shared" ref="K101:K132" si="86">(J101/R101)*100</f>
        <v>50.988615937687243</v>
      </c>
      <c r="L101" s="354">
        <f t="shared" si="79"/>
        <v>585</v>
      </c>
      <c r="M101" s="353">
        <f t="shared" ref="M101:M132" si="87">(L101/R101)*100</f>
        <v>17.525464349910123</v>
      </c>
      <c r="N101" s="354">
        <f t="shared" si="80"/>
        <v>349</v>
      </c>
      <c r="O101" s="353">
        <f t="shared" si="72"/>
        <v>10.455362492510485</v>
      </c>
      <c r="P101" s="354">
        <f t="shared" si="81"/>
        <v>53</v>
      </c>
      <c r="Q101" s="353">
        <f t="shared" si="73"/>
        <v>1.5877771120431396</v>
      </c>
      <c r="R101" s="406">
        <f t="shared" si="82"/>
        <v>3338</v>
      </c>
      <c r="S101" s="10">
        <v>660</v>
      </c>
      <c r="T101">
        <v>39</v>
      </c>
      <c r="U101">
        <v>201</v>
      </c>
      <c r="V101">
        <v>634</v>
      </c>
      <c r="W101" s="66">
        <v>2015</v>
      </c>
      <c r="X101" s="7">
        <v>509</v>
      </c>
      <c r="Y101">
        <v>174</v>
      </c>
      <c r="Z101">
        <v>28</v>
      </c>
      <c r="AA101"/>
      <c r="AB101"/>
      <c r="AC101"/>
      <c r="AD101"/>
      <c r="AE101"/>
    </row>
    <row r="102" spans="1:31" ht="15">
      <c r="A102" s="397">
        <v>674</v>
      </c>
      <c r="B102" s="397" t="s">
        <v>213</v>
      </c>
      <c r="C102" s="406">
        <v>22818</v>
      </c>
      <c r="D102" s="354">
        <f t="shared" si="75"/>
        <v>28</v>
      </c>
      <c r="E102" s="353">
        <f t="shared" si="83"/>
        <v>1.087378640776699</v>
      </c>
      <c r="F102" s="354">
        <f t="shared" si="76"/>
        <v>105</v>
      </c>
      <c r="G102" s="353">
        <f t="shared" si="84"/>
        <v>4.0776699029126213</v>
      </c>
      <c r="H102" s="354">
        <f t="shared" si="77"/>
        <v>289</v>
      </c>
      <c r="I102" s="353">
        <f t="shared" si="85"/>
        <v>11.223300970873787</v>
      </c>
      <c r="J102" s="354">
        <f t="shared" si="78"/>
        <v>1464</v>
      </c>
      <c r="K102" s="353">
        <f t="shared" si="86"/>
        <v>56.854368932038838</v>
      </c>
      <c r="L102" s="354">
        <f t="shared" si="79"/>
        <v>417</v>
      </c>
      <c r="M102" s="353">
        <f t="shared" si="87"/>
        <v>16.194174757281555</v>
      </c>
      <c r="N102" s="354">
        <f t="shared" si="80"/>
        <v>225</v>
      </c>
      <c r="O102" s="353">
        <f t="shared" si="72"/>
        <v>8.7378640776699026</v>
      </c>
      <c r="P102" s="354">
        <f t="shared" si="81"/>
        <v>47</v>
      </c>
      <c r="Q102" s="353">
        <f t="shared" si="73"/>
        <v>1.825242718446602</v>
      </c>
      <c r="R102" s="406">
        <f t="shared" si="82"/>
        <v>2575</v>
      </c>
      <c r="S102" s="10">
        <v>664</v>
      </c>
      <c r="T102">
        <v>145</v>
      </c>
      <c r="U102">
        <v>714</v>
      </c>
      <c r="V102">
        <v>2220</v>
      </c>
      <c r="W102" s="66">
        <v>8098</v>
      </c>
      <c r="X102" s="7">
        <v>2583</v>
      </c>
      <c r="Y102">
        <v>1220</v>
      </c>
      <c r="Z102">
        <v>159</v>
      </c>
      <c r="AA102"/>
      <c r="AB102"/>
      <c r="AC102"/>
      <c r="AD102"/>
      <c r="AE102"/>
    </row>
    <row r="103" spans="1:31" ht="15">
      <c r="A103" s="397">
        <v>697</v>
      </c>
      <c r="B103" s="397" t="s">
        <v>223</v>
      </c>
      <c r="C103" s="406">
        <v>37173</v>
      </c>
      <c r="D103" s="354">
        <f t="shared" si="75"/>
        <v>225</v>
      </c>
      <c r="E103" s="353">
        <f t="shared" si="83"/>
        <v>1.5656530512838354</v>
      </c>
      <c r="F103" s="354">
        <f t="shared" si="76"/>
        <v>882</v>
      </c>
      <c r="G103" s="353">
        <f t="shared" si="84"/>
        <v>6.1373599610326357</v>
      </c>
      <c r="H103" s="354">
        <f t="shared" si="77"/>
        <v>2043</v>
      </c>
      <c r="I103" s="353">
        <f t="shared" si="85"/>
        <v>14.216129705657227</v>
      </c>
      <c r="J103" s="354">
        <f t="shared" si="78"/>
        <v>7298</v>
      </c>
      <c r="K103" s="353">
        <f t="shared" si="86"/>
        <v>50.782826525641923</v>
      </c>
      <c r="L103" s="354">
        <f t="shared" si="79"/>
        <v>2220</v>
      </c>
      <c r="M103" s="353">
        <f t="shared" si="87"/>
        <v>15.447776772667176</v>
      </c>
      <c r="N103" s="354">
        <f t="shared" si="80"/>
        <v>1466</v>
      </c>
      <c r="O103" s="353">
        <f t="shared" si="72"/>
        <v>10.201099436364903</v>
      </c>
      <c r="P103" s="354">
        <f t="shared" si="81"/>
        <v>237</v>
      </c>
      <c r="Q103" s="353">
        <f t="shared" si="73"/>
        <v>1.6491545473523068</v>
      </c>
      <c r="R103" s="406">
        <f t="shared" si="82"/>
        <v>14371</v>
      </c>
      <c r="S103" s="10">
        <v>665</v>
      </c>
      <c r="T103">
        <v>24</v>
      </c>
      <c r="U103">
        <v>100</v>
      </c>
      <c r="V103">
        <v>317</v>
      </c>
      <c r="W103" s="66">
        <v>1471</v>
      </c>
      <c r="X103" s="7">
        <v>412</v>
      </c>
      <c r="Y103">
        <v>152</v>
      </c>
      <c r="Z103">
        <v>16</v>
      </c>
      <c r="AA103"/>
      <c r="AB103"/>
      <c r="AC103"/>
      <c r="AD103"/>
      <c r="AE103"/>
    </row>
    <row r="104" spans="1:31" ht="15.75" thickBot="1">
      <c r="A104" s="397">
        <v>756</v>
      </c>
      <c r="B104" s="397" t="s">
        <v>228</v>
      </c>
      <c r="C104" s="406">
        <v>37193</v>
      </c>
      <c r="D104" s="354">
        <f t="shared" si="75"/>
        <v>72</v>
      </c>
      <c r="E104" s="353">
        <f t="shared" si="83"/>
        <v>1.0082621481585212</v>
      </c>
      <c r="F104" s="354">
        <f t="shared" si="76"/>
        <v>303</v>
      </c>
      <c r="G104" s="353">
        <f t="shared" si="84"/>
        <v>4.2431032068337764</v>
      </c>
      <c r="H104" s="354">
        <f t="shared" si="77"/>
        <v>804</v>
      </c>
      <c r="I104" s="353">
        <f t="shared" si="85"/>
        <v>11.258927321103487</v>
      </c>
      <c r="J104" s="354">
        <f t="shared" si="78"/>
        <v>3884</v>
      </c>
      <c r="K104" s="353">
        <f t="shared" si="86"/>
        <v>54.390141436773561</v>
      </c>
      <c r="L104" s="354">
        <f t="shared" si="79"/>
        <v>1229</v>
      </c>
      <c r="M104" s="353">
        <f t="shared" si="87"/>
        <v>17.210474723428089</v>
      </c>
      <c r="N104" s="354">
        <f t="shared" si="80"/>
        <v>717</v>
      </c>
      <c r="O104" s="353">
        <f t="shared" si="72"/>
        <v>10.040610558745273</v>
      </c>
      <c r="P104" s="354">
        <f t="shared" si="81"/>
        <v>132</v>
      </c>
      <c r="Q104" s="353">
        <f t="shared" si="73"/>
        <v>1.8484806049572891</v>
      </c>
      <c r="R104" s="406">
        <f t="shared" si="82"/>
        <v>7141</v>
      </c>
      <c r="S104" s="10">
        <v>667</v>
      </c>
      <c r="T104">
        <v>32</v>
      </c>
      <c r="U104">
        <v>151</v>
      </c>
      <c r="V104">
        <v>466</v>
      </c>
      <c r="W104" s="66">
        <v>1702</v>
      </c>
      <c r="X104" s="7">
        <v>585</v>
      </c>
      <c r="Y104">
        <v>349</v>
      </c>
      <c r="Z104">
        <v>53</v>
      </c>
      <c r="AA104"/>
      <c r="AB104"/>
      <c r="AC104"/>
      <c r="AD104"/>
      <c r="AE104"/>
    </row>
    <row r="105" spans="1:31" ht="13.5" thickBot="1">
      <c r="A105" s="19">
        <v>8</v>
      </c>
      <c r="B105" s="69" t="s">
        <v>398</v>
      </c>
      <c r="C105" s="72">
        <v>376280</v>
      </c>
      <c r="D105" s="71">
        <f>SUM(D106:D128)</f>
        <v>656</v>
      </c>
      <c r="E105" s="81">
        <f t="shared" si="83"/>
        <v>0.72920487766921216</v>
      </c>
      <c r="F105" s="71">
        <f t="shared" ref="F105:N105" si="88">SUM(F106:F128)</f>
        <v>3193</v>
      </c>
      <c r="G105" s="81">
        <f t="shared" si="84"/>
        <v>3.5493158146307846</v>
      </c>
      <c r="H105" s="71">
        <f t="shared" si="88"/>
        <v>10047</v>
      </c>
      <c r="I105" s="81">
        <f t="shared" si="85"/>
        <v>11.168172874912461</v>
      </c>
      <c r="J105" s="71">
        <f t="shared" si="88"/>
        <v>45222</v>
      </c>
      <c r="K105" s="81">
        <f t="shared" si="86"/>
        <v>50.268449661519988</v>
      </c>
      <c r="L105" s="71">
        <f t="shared" si="88"/>
        <v>17978</v>
      </c>
      <c r="M105" s="81">
        <f t="shared" si="87"/>
        <v>19.984215382221183</v>
      </c>
      <c r="N105" s="71">
        <f t="shared" si="88"/>
        <v>11140</v>
      </c>
      <c r="O105" s="82">
        <f t="shared" si="72"/>
        <v>12.383143806760707</v>
      </c>
      <c r="P105" s="71">
        <f>SUM(P106:P128)</f>
        <v>1725</v>
      </c>
      <c r="Q105" s="82">
        <f t="shared" si="73"/>
        <v>1.917497582285657</v>
      </c>
      <c r="R105" s="76">
        <f>SUM(R106:R128)</f>
        <v>89961</v>
      </c>
      <c r="S105" s="10">
        <v>670</v>
      </c>
      <c r="T105">
        <v>27</v>
      </c>
      <c r="U105">
        <v>124</v>
      </c>
      <c r="V105">
        <v>459</v>
      </c>
      <c r="W105" s="66">
        <v>2075</v>
      </c>
      <c r="X105" s="7">
        <v>628</v>
      </c>
      <c r="Y105">
        <v>341</v>
      </c>
      <c r="Z105">
        <v>49</v>
      </c>
      <c r="AA105"/>
      <c r="AB105"/>
      <c r="AC105"/>
      <c r="AD105"/>
      <c r="AE105"/>
    </row>
    <row r="106" spans="1:31" ht="15">
      <c r="A106" s="388">
        <v>30</v>
      </c>
      <c r="B106" s="397" t="s">
        <v>14</v>
      </c>
      <c r="C106" s="406">
        <v>31768</v>
      </c>
      <c r="D106" s="354">
        <f t="shared" ref="D106:D128" si="89">VLOOKUP(A106,$S$7:$Y$131,2,0)</f>
        <v>127</v>
      </c>
      <c r="E106" s="353">
        <f t="shared" si="83"/>
        <v>0.87974508174009425</v>
      </c>
      <c r="F106" s="354">
        <f t="shared" ref="F106:F128" si="90">VLOOKUP(A106,$S$7:$Y$131,3,0)</f>
        <v>563</v>
      </c>
      <c r="G106" s="353">
        <f t="shared" si="84"/>
        <v>3.8999722914934885</v>
      </c>
      <c r="H106" s="354">
        <f t="shared" ref="H106:H128" si="91">VLOOKUP(A106,$S$7:$Y$131,4,0)</f>
        <v>1648</v>
      </c>
      <c r="I106" s="353">
        <f t="shared" si="85"/>
        <v>11.415904682737601</v>
      </c>
      <c r="J106" s="354">
        <f t="shared" ref="J106:J128" si="92">VLOOKUP(A106,$S$7:$Y$131,5,0)</f>
        <v>7694</v>
      </c>
      <c r="K106" s="353">
        <f t="shared" si="86"/>
        <v>53.297312274868382</v>
      </c>
      <c r="L106" s="354">
        <f t="shared" ref="L106:L128" si="93">VLOOKUP(A106,$S$7:$Y$131,6,0)</f>
        <v>2692</v>
      </c>
      <c r="M106" s="353">
        <f t="shared" si="87"/>
        <v>18.647824882238847</v>
      </c>
      <c r="N106" s="354">
        <f t="shared" ref="N106:N128" si="94">VLOOKUP(A106,$S$7:$Y$131,7,0)</f>
        <v>1515</v>
      </c>
      <c r="O106" s="353">
        <f t="shared" si="72"/>
        <v>10.494596841230258</v>
      </c>
      <c r="P106" s="354">
        <f t="shared" ref="P106:P128" si="95">VLOOKUP(A106,$S$7:$Z$131,8,0)</f>
        <v>197</v>
      </c>
      <c r="Q106" s="353">
        <f t="shared" si="73"/>
        <v>1.3646439456913273</v>
      </c>
      <c r="R106" s="406">
        <f t="shared" ref="R106:R128" si="96">(D106+F106+H106+J106+L106+N106+P106)</f>
        <v>14436</v>
      </c>
      <c r="S106" s="10">
        <v>674</v>
      </c>
      <c r="T106">
        <v>28</v>
      </c>
      <c r="U106">
        <v>105</v>
      </c>
      <c r="V106">
        <v>289</v>
      </c>
      <c r="W106" s="66">
        <v>1464</v>
      </c>
      <c r="X106" s="7">
        <v>417</v>
      </c>
      <c r="Y106">
        <v>225</v>
      </c>
      <c r="Z106">
        <v>47</v>
      </c>
      <c r="AA106"/>
      <c r="AB106"/>
      <c r="AC106"/>
      <c r="AD106"/>
      <c r="AE106"/>
    </row>
    <row r="107" spans="1:31" ht="15">
      <c r="A107" s="388">
        <v>34</v>
      </c>
      <c r="B107" s="397" t="s">
        <v>18</v>
      </c>
      <c r="C107" s="406">
        <v>44885</v>
      </c>
      <c r="D107" s="354">
        <f t="shared" si="89"/>
        <v>58</v>
      </c>
      <c r="E107" s="353">
        <f t="shared" si="83"/>
        <v>0.66628374497415277</v>
      </c>
      <c r="F107" s="354">
        <f t="shared" si="90"/>
        <v>343</v>
      </c>
      <c r="G107" s="353">
        <f t="shared" si="84"/>
        <v>3.9402642159678347</v>
      </c>
      <c r="H107" s="354">
        <f t="shared" si="91"/>
        <v>1012</v>
      </c>
      <c r="I107" s="353">
        <f t="shared" si="85"/>
        <v>11.625502584721424</v>
      </c>
      <c r="J107" s="354">
        <f t="shared" si="92"/>
        <v>4195</v>
      </c>
      <c r="K107" s="353">
        <f t="shared" si="86"/>
        <v>48.190695002871912</v>
      </c>
      <c r="L107" s="354">
        <f t="shared" si="93"/>
        <v>1731</v>
      </c>
      <c r="M107" s="353">
        <f t="shared" si="87"/>
        <v>19.885123492245835</v>
      </c>
      <c r="N107" s="354">
        <f t="shared" si="94"/>
        <v>1193</v>
      </c>
      <c r="O107" s="353">
        <f t="shared" si="72"/>
        <v>13.704767375071796</v>
      </c>
      <c r="P107" s="354">
        <f t="shared" si="95"/>
        <v>173</v>
      </c>
      <c r="Q107" s="353">
        <f t="shared" si="73"/>
        <v>1.9873635841470418</v>
      </c>
      <c r="R107" s="406">
        <f t="shared" si="96"/>
        <v>8705</v>
      </c>
      <c r="S107" s="10">
        <v>679</v>
      </c>
      <c r="T107">
        <v>49</v>
      </c>
      <c r="U107">
        <v>176</v>
      </c>
      <c r="V107">
        <v>644</v>
      </c>
      <c r="W107" s="66">
        <v>2784</v>
      </c>
      <c r="X107" s="7">
        <v>1148</v>
      </c>
      <c r="Y107">
        <v>883</v>
      </c>
      <c r="Z107">
        <v>153</v>
      </c>
      <c r="AA107"/>
      <c r="AB107"/>
      <c r="AC107"/>
      <c r="AD107"/>
      <c r="AE107"/>
    </row>
    <row r="108" spans="1:31" ht="15">
      <c r="A108" s="388">
        <v>36</v>
      </c>
      <c r="B108" s="397" t="s">
        <v>20</v>
      </c>
      <c r="C108" s="406">
        <v>5932</v>
      </c>
      <c r="D108" s="354">
        <f t="shared" si="89"/>
        <v>8</v>
      </c>
      <c r="E108" s="353">
        <f t="shared" si="83"/>
        <v>0.53475935828876997</v>
      </c>
      <c r="F108" s="354">
        <f t="shared" si="90"/>
        <v>55</v>
      </c>
      <c r="G108" s="353">
        <f t="shared" si="84"/>
        <v>3.6764705882352944</v>
      </c>
      <c r="H108" s="354">
        <f t="shared" si="91"/>
        <v>200</v>
      </c>
      <c r="I108" s="353">
        <f t="shared" si="85"/>
        <v>13.368983957219251</v>
      </c>
      <c r="J108" s="354">
        <f t="shared" si="92"/>
        <v>815</v>
      </c>
      <c r="K108" s="353">
        <f t="shared" si="86"/>
        <v>54.478609625668447</v>
      </c>
      <c r="L108" s="354">
        <f t="shared" si="93"/>
        <v>270</v>
      </c>
      <c r="M108" s="353">
        <f t="shared" si="87"/>
        <v>18.048128342245988</v>
      </c>
      <c r="N108" s="354">
        <f t="shared" si="94"/>
        <v>138</v>
      </c>
      <c r="O108" s="353">
        <f t="shared" si="72"/>
        <v>9.2245989304812834</v>
      </c>
      <c r="P108" s="354">
        <f t="shared" si="95"/>
        <v>10</v>
      </c>
      <c r="Q108" s="353">
        <f t="shared" si="73"/>
        <v>0.66844919786096257</v>
      </c>
      <c r="R108" s="406">
        <f t="shared" si="96"/>
        <v>1496</v>
      </c>
      <c r="S108" s="10">
        <v>686</v>
      </c>
      <c r="T108">
        <v>217</v>
      </c>
      <c r="U108">
        <v>1064</v>
      </c>
      <c r="V108">
        <v>3257</v>
      </c>
      <c r="W108" s="66">
        <v>12090</v>
      </c>
      <c r="X108" s="7">
        <v>3761</v>
      </c>
      <c r="Y108">
        <v>1676</v>
      </c>
      <c r="Z108">
        <v>189</v>
      </c>
      <c r="AA108"/>
      <c r="AB108"/>
      <c r="AC108"/>
      <c r="AD108"/>
      <c r="AE108"/>
    </row>
    <row r="109" spans="1:31" ht="15">
      <c r="A109" s="388">
        <v>91</v>
      </c>
      <c r="B109" s="397" t="s">
        <v>47</v>
      </c>
      <c r="C109" s="406">
        <v>10444</v>
      </c>
      <c r="D109" s="354">
        <f t="shared" si="89"/>
        <v>5</v>
      </c>
      <c r="E109" s="353">
        <f t="shared" si="83"/>
        <v>0.52910052910052907</v>
      </c>
      <c r="F109" s="354">
        <f t="shared" si="90"/>
        <v>24</v>
      </c>
      <c r="G109" s="353">
        <f t="shared" si="84"/>
        <v>2.5396825396825395</v>
      </c>
      <c r="H109" s="354">
        <f t="shared" si="91"/>
        <v>104</v>
      </c>
      <c r="I109" s="353">
        <f t="shared" si="85"/>
        <v>11.005291005291005</v>
      </c>
      <c r="J109" s="354">
        <f t="shared" si="92"/>
        <v>467</v>
      </c>
      <c r="K109" s="353">
        <f t="shared" si="86"/>
        <v>49.417989417989418</v>
      </c>
      <c r="L109" s="354">
        <f t="shared" si="93"/>
        <v>213</v>
      </c>
      <c r="M109" s="353">
        <f t="shared" si="87"/>
        <v>22.539682539682541</v>
      </c>
      <c r="N109" s="354">
        <f t="shared" si="94"/>
        <v>119</v>
      </c>
      <c r="O109" s="353">
        <f t="shared" si="72"/>
        <v>12.592592592592592</v>
      </c>
      <c r="P109" s="354">
        <f t="shared" si="95"/>
        <v>13</v>
      </c>
      <c r="Q109" s="353">
        <f t="shared" si="73"/>
        <v>1.3756613756613756</v>
      </c>
      <c r="R109" s="406">
        <f t="shared" si="96"/>
        <v>945</v>
      </c>
      <c r="S109" s="10">
        <v>690</v>
      </c>
      <c r="T109">
        <v>13</v>
      </c>
      <c r="U109">
        <v>64</v>
      </c>
      <c r="V109">
        <v>208</v>
      </c>
      <c r="W109" s="66">
        <v>833</v>
      </c>
      <c r="X109" s="7">
        <v>263</v>
      </c>
      <c r="Y109">
        <v>160</v>
      </c>
      <c r="Z109">
        <v>27</v>
      </c>
      <c r="AA109"/>
      <c r="AB109"/>
      <c r="AC109"/>
      <c r="AD109"/>
      <c r="AE109"/>
    </row>
    <row r="110" spans="1:31" ht="15">
      <c r="A110" s="388">
        <v>93</v>
      </c>
      <c r="B110" s="397" t="s">
        <v>49</v>
      </c>
      <c r="C110" s="406">
        <v>16143</v>
      </c>
      <c r="D110" s="354">
        <f t="shared" si="89"/>
        <v>10</v>
      </c>
      <c r="E110" s="353">
        <f t="shared" si="83"/>
        <v>0.78125</v>
      </c>
      <c r="F110" s="354">
        <f t="shared" si="90"/>
        <v>43</v>
      </c>
      <c r="G110" s="353">
        <f t="shared" si="84"/>
        <v>3.359375</v>
      </c>
      <c r="H110" s="354">
        <f t="shared" si="91"/>
        <v>138</v>
      </c>
      <c r="I110" s="353">
        <f t="shared" si="85"/>
        <v>10.78125</v>
      </c>
      <c r="J110" s="354">
        <f t="shared" si="92"/>
        <v>683</v>
      </c>
      <c r="K110" s="353">
        <f t="shared" si="86"/>
        <v>53.359375</v>
      </c>
      <c r="L110" s="354">
        <f t="shared" si="93"/>
        <v>243</v>
      </c>
      <c r="M110" s="353">
        <f t="shared" si="87"/>
        <v>18.984375</v>
      </c>
      <c r="N110" s="354">
        <f t="shared" si="94"/>
        <v>137</v>
      </c>
      <c r="O110" s="353">
        <f t="shared" si="72"/>
        <v>10.703125</v>
      </c>
      <c r="P110" s="354">
        <f t="shared" si="95"/>
        <v>26</v>
      </c>
      <c r="Q110" s="353">
        <f t="shared" si="73"/>
        <v>2.03125</v>
      </c>
      <c r="R110" s="406">
        <f t="shared" si="96"/>
        <v>1280</v>
      </c>
      <c r="S110" s="10">
        <v>697</v>
      </c>
      <c r="T110">
        <v>225</v>
      </c>
      <c r="U110">
        <v>882</v>
      </c>
      <c r="V110">
        <v>2043</v>
      </c>
      <c r="W110" s="66">
        <v>7298</v>
      </c>
      <c r="X110" s="7">
        <v>2220</v>
      </c>
      <c r="Y110">
        <v>1466</v>
      </c>
      <c r="Z110">
        <v>237</v>
      </c>
      <c r="AA110"/>
      <c r="AB110"/>
      <c r="AC110"/>
      <c r="AD110"/>
      <c r="AE110"/>
    </row>
    <row r="111" spans="1:31" ht="15">
      <c r="A111" s="388">
        <v>101</v>
      </c>
      <c r="B111" s="397" t="s">
        <v>976</v>
      </c>
      <c r="C111" s="406">
        <v>26721</v>
      </c>
      <c r="D111" s="354">
        <f t="shared" si="89"/>
        <v>53</v>
      </c>
      <c r="E111" s="353">
        <f t="shared" si="83"/>
        <v>0.69154488517745305</v>
      </c>
      <c r="F111" s="354">
        <f t="shared" si="90"/>
        <v>233</v>
      </c>
      <c r="G111" s="353">
        <f t="shared" si="84"/>
        <v>3.0401878914405009</v>
      </c>
      <c r="H111" s="354">
        <f t="shared" si="91"/>
        <v>856</v>
      </c>
      <c r="I111" s="353">
        <f t="shared" si="85"/>
        <v>11.169102296450939</v>
      </c>
      <c r="J111" s="354">
        <f t="shared" si="92"/>
        <v>3817</v>
      </c>
      <c r="K111" s="353">
        <f t="shared" si="86"/>
        <v>49.804279749478084</v>
      </c>
      <c r="L111" s="354">
        <f t="shared" si="93"/>
        <v>1582</v>
      </c>
      <c r="M111" s="353">
        <f t="shared" si="87"/>
        <v>20.641962421711899</v>
      </c>
      <c r="N111" s="354">
        <f t="shared" si="94"/>
        <v>976</v>
      </c>
      <c r="O111" s="353">
        <f t="shared" si="72"/>
        <v>12.734864300626306</v>
      </c>
      <c r="P111" s="354">
        <f t="shared" si="95"/>
        <v>147</v>
      </c>
      <c r="Q111" s="353">
        <f t="shared" si="73"/>
        <v>1.9180584551148225</v>
      </c>
      <c r="R111" s="406">
        <f t="shared" si="96"/>
        <v>7664</v>
      </c>
      <c r="S111" s="10">
        <v>736</v>
      </c>
      <c r="T111">
        <v>138</v>
      </c>
      <c r="U111">
        <v>691</v>
      </c>
      <c r="V111">
        <v>1899</v>
      </c>
      <c r="W111" s="66">
        <v>9287</v>
      </c>
      <c r="X111" s="7">
        <v>2212</v>
      </c>
      <c r="Y111">
        <v>865</v>
      </c>
      <c r="Z111">
        <v>104</v>
      </c>
      <c r="AA111"/>
      <c r="AB111"/>
      <c r="AC111"/>
      <c r="AD111"/>
      <c r="AE111"/>
    </row>
    <row r="112" spans="1:31" ht="15">
      <c r="A112" s="388">
        <v>145</v>
      </c>
      <c r="B112" s="397" t="s">
        <v>69</v>
      </c>
      <c r="C112" s="406">
        <v>4720</v>
      </c>
      <c r="D112" s="354">
        <f t="shared" si="89"/>
        <v>8</v>
      </c>
      <c r="E112" s="353">
        <f t="shared" si="83"/>
        <v>1.0126582278481013</v>
      </c>
      <c r="F112" s="354">
        <f t="shared" si="90"/>
        <v>28</v>
      </c>
      <c r="G112" s="353">
        <f t="shared" si="84"/>
        <v>3.5443037974683547</v>
      </c>
      <c r="H112" s="354">
        <f t="shared" si="91"/>
        <v>84</v>
      </c>
      <c r="I112" s="353">
        <f t="shared" si="85"/>
        <v>10.632911392405063</v>
      </c>
      <c r="J112" s="354">
        <f t="shared" si="92"/>
        <v>417</v>
      </c>
      <c r="K112" s="353">
        <f t="shared" si="86"/>
        <v>52.784810126582279</v>
      </c>
      <c r="L112" s="354">
        <f t="shared" si="93"/>
        <v>124</v>
      </c>
      <c r="M112" s="353">
        <f t="shared" si="87"/>
        <v>15.69620253164557</v>
      </c>
      <c r="N112" s="354">
        <f t="shared" si="94"/>
        <v>107</v>
      </c>
      <c r="O112" s="353">
        <f t="shared" si="72"/>
        <v>13.544303797468354</v>
      </c>
      <c r="P112" s="354">
        <f t="shared" si="95"/>
        <v>22</v>
      </c>
      <c r="Q112" s="353">
        <f t="shared" si="73"/>
        <v>2.7848101265822782</v>
      </c>
      <c r="R112" s="406">
        <f t="shared" si="96"/>
        <v>790</v>
      </c>
      <c r="S112" s="10">
        <v>756</v>
      </c>
      <c r="T112">
        <v>72</v>
      </c>
      <c r="U112">
        <v>303</v>
      </c>
      <c r="V112">
        <v>804</v>
      </c>
      <c r="W112" s="66">
        <v>3884</v>
      </c>
      <c r="X112" s="7">
        <v>1229</v>
      </c>
      <c r="Y112">
        <v>717</v>
      </c>
      <c r="Z112">
        <v>132</v>
      </c>
      <c r="AA112"/>
      <c r="AB112"/>
      <c r="AC112"/>
      <c r="AD112"/>
      <c r="AE112"/>
    </row>
    <row r="113" spans="1:31" ht="15">
      <c r="A113" s="388">
        <v>209</v>
      </c>
      <c r="B113" s="397" t="s">
        <v>88</v>
      </c>
      <c r="C113" s="406">
        <v>22024</v>
      </c>
      <c r="D113" s="354">
        <f t="shared" si="89"/>
        <v>29</v>
      </c>
      <c r="E113" s="353">
        <f t="shared" si="83"/>
        <v>0.87060942659861906</v>
      </c>
      <c r="F113" s="354">
        <f t="shared" si="90"/>
        <v>145</v>
      </c>
      <c r="G113" s="353">
        <f t="shared" si="84"/>
        <v>4.3530471329930949</v>
      </c>
      <c r="H113" s="354">
        <f t="shared" si="91"/>
        <v>368</v>
      </c>
      <c r="I113" s="353">
        <f t="shared" si="85"/>
        <v>11.047733413389373</v>
      </c>
      <c r="J113" s="354">
        <f t="shared" si="92"/>
        <v>1559</v>
      </c>
      <c r="K113" s="353">
        <f t="shared" si="86"/>
        <v>46.802761933353345</v>
      </c>
      <c r="L113" s="354">
        <f t="shared" si="93"/>
        <v>681</v>
      </c>
      <c r="M113" s="353">
        <f t="shared" si="87"/>
        <v>20.444311017712398</v>
      </c>
      <c r="N113" s="354">
        <f t="shared" si="94"/>
        <v>483</v>
      </c>
      <c r="O113" s="353">
        <f t="shared" si="72"/>
        <v>14.500150105073551</v>
      </c>
      <c r="P113" s="354">
        <f t="shared" si="95"/>
        <v>66</v>
      </c>
      <c r="Q113" s="353">
        <f t="shared" si="73"/>
        <v>1.9813869708796159</v>
      </c>
      <c r="R113" s="406">
        <f t="shared" si="96"/>
        <v>3331</v>
      </c>
      <c r="S113" s="10">
        <v>761</v>
      </c>
      <c r="T113">
        <v>25</v>
      </c>
      <c r="U113">
        <v>116</v>
      </c>
      <c r="V113">
        <v>316</v>
      </c>
      <c r="W113" s="66">
        <v>1582</v>
      </c>
      <c r="X113" s="7">
        <v>602</v>
      </c>
      <c r="Y113">
        <v>348</v>
      </c>
      <c r="Z113">
        <v>50</v>
      </c>
      <c r="AA113"/>
      <c r="AB113"/>
      <c r="AC113"/>
      <c r="AD113"/>
      <c r="AE113"/>
    </row>
    <row r="114" spans="1:31" ht="15">
      <c r="A114" s="388">
        <v>282</v>
      </c>
      <c r="B114" s="397" t="s">
        <v>106</v>
      </c>
      <c r="C114" s="406">
        <v>25138</v>
      </c>
      <c r="D114" s="354">
        <f t="shared" si="89"/>
        <v>44</v>
      </c>
      <c r="E114" s="353">
        <f t="shared" si="83"/>
        <v>0.64629847238542892</v>
      </c>
      <c r="F114" s="354">
        <f t="shared" si="90"/>
        <v>223</v>
      </c>
      <c r="G114" s="353">
        <f t="shared" si="84"/>
        <v>3.2755581668625147</v>
      </c>
      <c r="H114" s="354">
        <f t="shared" si="91"/>
        <v>792</v>
      </c>
      <c r="I114" s="353">
        <f t="shared" si="85"/>
        <v>11.633372502937721</v>
      </c>
      <c r="J114" s="354">
        <f t="shared" si="92"/>
        <v>3127</v>
      </c>
      <c r="K114" s="353">
        <f t="shared" si="86"/>
        <v>45.931257344300825</v>
      </c>
      <c r="L114" s="354">
        <f t="shared" si="93"/>
        <v>1500</v>
      </c>
      <c r="M114" s="353">
        <f t="shared" si="87"/>
        <v>22.032902467685076</v>
      </c>
      <c r="N114" s="354">
        <f t="shared" si="94"/>
        <v>992</v>
      </c>
      <c r="O114" s="353">
        <f t="shared" si="72"/>
        <v>14.571092831962398</v>
      </c>
      <c r="P114" s="354">
        <f t="shared" si="95"/>
        <v>130</v>
      </c>
      <c r="Q114" s="353">
        <f t="shared" si="73"/>
        <v>1.9095182138660398</v>
      </c>
      <c r="R114" s="406">
        <f t="shared" si="96"/>
        <v>6808</v>
      </c>
      <c r="S114" s="10">
        <v>789</v>
      </c>
      <c r="T114">
        <v>31</v>
      </c>
      <c r="U114">
        <v>129</v>
      </c>
      <c r="V114">
        <v>471</v>
      </c>
      <c r="W114" s="66">
        <v>2189</v>
      </c>
      <c r="X114" s="7">
        <v>973</v>
      </c>
      <c r="Y114">
        <v>583</v>
      </c>
      <c r="Z114">
        <v>90</v>
      </c>
      <c r="AA114"/>
      <c r="AB114"/>
      <c r="AC114"/>
      <c r="AD114"/>
      <c r="AE114"/>
    </row>
    <row r="115" spans="1:31" ht="15">
      <c r="A115" s="388">
        <v>353</v>
      </c>
      <c r="B115" s="397" t="s">
        <v>126</v>
      </c>
      <c r="C115" s="406">
        <v>5678</v>
      </c>
      <c r="D115" s="354">
        <f t="shared" si="89"/>
        <v>5</v>
      </c>
      <c r="E115" s="353">
        <f t="shared" si="83"/>
        <v>0.44843049327354262</v>
      </c>
      <c r="F115" s="354">
        <f t="shared" si="90"/>
        <v>40</v>
      </c>
      <c r="G115" s="353">
        <f t="shared" si="84"/>
        <v>3.5874439461883409</v>
      </c>
      <c r="H115" s="354">
        <f t="shared" si="91"/>
        <v>117</v>
      </c>
      <c r="I115" s="353">
        <f t="shared" si="85"/>
        <v>10.493273542600896</v>
      </c>
      <c r="J115" s="354">
        <f t="shared" si="92"/>
        <v>598</v>
      </c>
      <c r="K115" s="353">
        <f t="shared" si="86"/>
        <v>53.632286995515699</v>
      </c>
      <c r="L115" s="354">
        <f t="shared" si="93"/>
        <v>207</v>
      </c>
      <c r="M115" s="353">
        <f t="shared" si="87"/>
        <v>18.565022421524663</v>
      </c>
      <c r="N115" s="354">
        <f t="shared" si="94"/>
        <v>125</v>
      </c>
      <c r="O115" s="353">
        <f t="shared" si="72"/>
        <v>11.210762331838566</v>
      </c>
      <c r="P115" s="354">
        <f t="shared" si="95"/>
        <v>23</v>
      </c>
      <c r="Q115" s="353">
        <f t="shared" si="73"/>
        <v>2.0627802690582961</v>
      </c>
      <c r="R115" s="406">
        <f t="shared" si="96"/>
        <v>1115</v>
      </c>
      <c r="S115" s="10">
        <v>790</v>
      </c>
      <c r="T115">
        <v>16</v>
      </c>
      <c r="U115">
        <v>65</v>
      </c>
      <c r="V115">
        <v>174</v>
      </c>
      <c r="W115" s="66">
        <v>1479</v>
      </c>
      <c r="X115" s="7">
        <v>304</v>
      </c>
      <c r="Y115">
        <v>80</v>
      </c>
      <c r="Z115">
        <v>4</v>
      </c>
      <c r="AA115"/>
      <c r="AB115"/>
      <c r="AC115"/>
      <c r="AD115"/>
      <c r="AE115"/>
    </row>
    <row r="116" spans="1:31" ht="15">
      <c r="A116" s="388">
        <v>364</v>
      </c>
      <c r="B116" s="397" t="s">
        <v>133</v>
      </c>
      <c r="C116" s="406">
        <v>15060</v>
      </c>
      <c r="D116" s="354">
        <f t="shared" si="89"/>
        <v>13</v>
      </c>
      <c r="E116" s="353">
        <f t="shared" si="83"/>
        <v>0.3401360544217687</v>
      </c>
      <c r="F116" s="354">
        <f t="shared" si="90"/>
        <v>114</v>
      </c>
      <c r="G116" s="353">
        <f t="shared" si="84"/>
        <v>2.9827315541601256</v>
      </c>
      <c r="H116" s="354">
        <f t="shared" si="91"/>
        <v>388</v>
      </c>
      <c r="I116" s="353">
        <f t="shared" si="85"/>
        <v>10.151753008895865</v>
      </c>
      <c r="J116" s="354">
        <f t="shared" si="92"/>
        <v>1876</v>
      </c>
      <c r="K116" s="353">
        <f t="shared" si="86"/>
        <v>49.08424908424908</v>
      </c>
      <c r="L116" s="354">
        <f t="shared" si="93"/>
        <v>734</v>
      </c>
      <c r="M116" s="353">
        <f t="shared" si="87"/>
        <v>19.204604918890634</v>
      </c>
      <c r="N116" s="354">
        <f t="shared" si="94"/>
        <v>581</v>
      </c>
      <c r="O116" s="353">
        <f t="shared" si="72"/>
        <v>15.201465201465201</v>
      </c>
      <c r="P116" s="354">
        <f t="shared" si="95"/>
        <v>116</v>
      </c>
      <c r="Q116" s="353">
        <f t="shared" si="73"/>
        <v>3.0350601779173205</v>
      </c>
      <c r="R116" s="406">
        <f t="shared" si="96"/>
        <v>3822</v>
      </c>
      <c r="S116" s="10">
        <v>792</v>
      </c>
      <c r="T116">
        <v>8</v>
      </c>
      <c r="U116">
        <v>87</v>
      </c>
      <c r="V116">
        <v>250</v>
      </c>
      <c r="W116" s="66">
        <v>1080</v>
      </c>
      <c r="X116" s="7">
        <v>422</v>
      </c>
      <c r="Y116">
        <v>204</v>
      </c>
      <c r="Z116">
        <v>33</v>
      </c>
      <c r="AA116"/>
      <c r="AB116"/>
      <c r="AC116"/>
      <c r="AD116"/>
      <c r="AE116"/>
    </row>
    <row r="117" spans="1:31" ht="15">
      <c r="A117" s="388">
        <v>368</v>
      </c>
      <c r="B117" s="397" t="s">
        <v>135</v>
      </c>
      <c r="C117" s="406">
        <v>13919</v>
      </c>
      <c r="D117" s="354">
        <f t="shared" si="89"/>
        <v>20</v>
      </c>
      <c r="E117" s="353">
        <f t="shared" si="83"/>
        <v>0.53233963268565343</v>
      </c>
      <c r="F117" s="354">
        <f t="shared" si="90"/>
        <v>100</v>
      </c>
      <c r="G117" s="353">
        <f t="shared" si="84"/>
        <v>2.6616981634282673</v>
      </c>
      <c r="H117" s="354">
        <f t="shared" si="91"/>
        <v>358</v>
      </c>
      <c r="I117" s="353">
        <f t="shared" si="85"/>
        <v>9.5288794250731979</v>
      </c>
      <c r="J117" s="354">
        <f t="shared" si="92"/>
        <v>1936</v>
      </c>
      <c r="K117" s="353">
        <f t="shared" si="86"/>
        <v>51.530476443971253</v>
      </c>
      <c r="L117" s="354">
        <f t="shared" si="93"/>
        <v>749</v>
      </c>
      <c r="M117" s="353">
        <f t="shared" si="87"/>
        <v>19.936119244077723</v>
      </c>
      <c r="N117" s="354">
        <f t="shared" si="94"/>
        <v>503</v>
      </c>
      <c r="O117" s="353">
        <f t="shared" si="72"/>
        <v>13.388341762044185</v>
      </c>
      <c r="P117" s="354">
        <f t="shared" si="95"/>
        <v>91</v>
      </c>
      <c r="Q117" s="353">
        <f t="shared" si="73"/>
        <v>2.422145328719723</v>
      </c>
      <c r="R117" s="406">
        <f t="shared" si="96"/>
        <v>3757</v>
      </c>
      <c r="S117" s="10">
        <v>809</v>
      </c>
      <c r="T117">
        <v>23</v>
      </c>
      <c r="U117">
        <v>147</v>
      </c>
      <c r="V117">
        <v>457</v>
      </c>
      <c r="W117" s="66">
        <v>1779</v>
      </c>
      <c r="X117" s="7">
        <v>845</v>
      </c>
      <c r="Y117">
        <v>521</v>
      </c>
      <c r="Z117">
        <v>87</v>
      </c>
      <c r="AA117"/>
      <c r="AB117"/>
      <c r="AC117"/>
      <c r="AD117"/>
      <c r="AE117"/>
    </row>
    <row r="118" spans="1:31" ht="15">
      <c r="A118" s="388">
        <v>390</v>
      </c>
      <c r="B118" s="397" t="s">
        <v>141</v>
      </c>
      <c r="C118" s="406">
        <v>8593</v>
      </c>
      <c r="D118" s="354">
        <f t="shared" si="89"/>
        <v>33</v>
      </c>
      <c r="E118" s="353">
        <f t="shared" si="83"/>
        <v>0.91311566131710009</v>
      </c>
      <c r="F118" s="354">
        <f t="shared" si="90"/>
        <v>158</v>
      </c>
      <c r="G118" s="353">
        <f t="shared" si="84"/>
        <v>4.3718871057000559</v>
      </c>
      <c r="H118" s="354">
        <f t="shared" si="91"/>
        <v>416</v>
      </c>
      <c r="I118" s="353">
        <f t="shared" si="85"/>
        <v>11.510791366906476</v>
      </c>
      <c r="J118" s="354">
        <f t="shared" si="92"/>
        <v>2028</v>
      </c>
      <c r="K118" s="353">
        <f t="shared" si="86"/>
        <v>56.115107913669057</v>
      </c>
      <c r="L118" s="354">
        <f t="shared" si="93"/>
        <v>703</v>
      </c>
      <c r="M118" s="353">
        <f t="shared" si="87"/>
        <v>19.452130603209739</v>
      </c>
      <c r="N118" s="354">
        <f t="shared" si="94"/>
        <v>256</v>
      </c>
      <c r="O118" s="353">
        <f t="shared" si="72"/>
        <v>7.0835639180962922</v>
      </c>
      <c r="P118" s="354">
        <f t="shared" si="95"/>
        <v>20</v>
      </c>
      <c r="Q118" s="353">
        <f t="shared" si="73"/>
        <v>0.55340343110127277</v>
      </c>
      <c r="R118" s="406">
        <f t="shared" si="96"/>
        <v>3614</v>
      </c>
      <c r="S118" s="10">
        <v>819</v>
      </c>
      <c r="T118">
        <v>12</v>
      </c>
      <c r="U118">
        <v>42</v>
      </c>
      <c r="V118">
        <v>137</v>
      </c>
      <c r="W118" s="66">
        <v>561</v>
      </c>
      <c r="X118" s="7">
        <v>111</v>
      </c>
      <c r="Y118">
        <v>49</v>
      </c>
      <c r="Z118">
        <v>5</v>
      </c>
      <c r="AA118"/>
      <c r="AB118"/>
      <c r="AC118"/>
      <c r="AD118"/>
      <c r="AE118"/>
    </row>
    <row r="119" spans="1:31" ht="15">
      <c r="A119" s="388">
        <v>467</v>
      </c>
      <c r="B119" s="397" t="s">
        <v>151</v>
      </c>
      <c r="C119" s="406">
        <v>6744</v>
      </c>
      <c r="D119" s="354">
        <f t="shared" si="89"/>
        <v>6</v>
      </c>
      <c r="E119" s="353">
        <f t="shared" si="83"/>
        <v>0.63897763578274758</v>
      </c>
      <c r="F119" s="354">
        <f t="shared" si="90"/>
        <v>43</v>
      </c>
      <c r="G119" s="353">
        <f t="shared" si="84"/>
        <v>4.5793397231096913</v>
      </c>
      <c r="H119" s="354">
        <f t="shared" si="91"/>
        <v>104</v>
      </c>
      <c r="I119" s="353">
        <f t="shared" si="85"/>
        <v>11.075612353567625</v>
      </c>
      <c r="J119" s="354">
        <f t="shared" si="92"/>
        <v>460</v>
      </c>
      <c r="K119" s="353">
        <f t="shared" si="86"/>
        <v>48.988285410010654</v>
      </c>
      <c r="L119" s="354">
        <f t="shared" si="93"/>
        <v>160</v>
      </c>
      <c r="M119" s="353">
        <f t="shared" si="87"/>
        <v>17.039403620873269</v>
      </c>
      <c r="N119" s="354">
        <f t="shared" si="94"/>
        <v>141</v>
      </c>
      <c r="O119" s="353">
        <f t="shared" si="72"/>
        <v>15.015974440894569</v>
      </c>
      <c r="P119" s="354">
        <f t="shared" si="95"/>
        <v>25</v>
      </c>
      <c r="Q119" s="353">
        <f t="shared" si="73"/>
        <v>2.6624068157614484</v>
      </c>
      <c r="R119" s="406">
        <f t="shared" si="96"/>
        <v>939</v>
      </c>
      <c r="S119" s="10">
        <v>837</v>
      </c>
      <c r="T119">
        <v>674</v>
      </c>
      <c r="U119">
        <v>2728</v>
      </c>
      <c r="V119">
        <v>7307</v>
      </c>
      <c r="W119" s="66">
        <v>23137</v>
      </c>
      <c r="X119" s="7">
        <v>6128</v>
      </c>
      <c r="Y119">
        <v>2489</v>
      </c>
      <c r="Z119">
        <v>266</v>
      </c>
      <c r="AA119"/>
      <c r="AB119"/>
      <c r="AC119"/>
      <c r="AD119"/>
      <c r="AE119"/>
    </row>
    <row r="120" spans="1:31" ht="15">
      <c r="A120" s="388">
        <v>576</v>
      </c>
      <c r="B120" s="397" t="s">
        <v>169</v>
      </c>
      <c r="C120" s="406">
        <v>8870</v>
      </c>
      <c r="D120" s="354">
        <f t="shared" si="89"/>
        <v>5</v>
      </c>
      <c r="E120" s="353">
        <f t="shared" si="83"/>
        <v>0.42194092827004215</v>
      </c>
      <c r="F120" s="354">
        <f t="shared" si="90"/>
        <v>41</v>
      </c>
      <c r="G120" s="353">
        <f t="shared" si="84"/>
        <v>3.4599156118143459</v>
      </c>
      <c r="H120" s="354">
        <f t="shared" si="91"/>
        <v>105</v>
      </c>
      <c r="I120" s="353">
        <f t="shared" si="85"/>
        <v>8.8607594936708853</v>
      </c>
      <c r="J120" s="354">
        <f t="shared" si="92"/>
        <v>542</v>
      </c>
      <c r="K120" s="353">
        <f t="shared" si="86"/>
        <v>45.738396624472571</v>
      </c>
      <c r="L120" s="354">
        <f t="shared" si="93"/>
        <v>257</v>
      </c>
      <c r="M120" s="353">
        <f t="shared" si="87"/>
        <v>21.687763713080169</v>
      </c>
      <c r="N120" s="354">
        <f t="shared" si="94"/>
        <v>199</v>
      </c>
      <c r="O120" s="353">
        <f t="shared" si="72"/>
        <v>16.793248945147678</v>
      </c>
      <c r="P120" s="354">
        <f t="shared" si="95"/>
        <v>36</v>
      </c>
      <c r="Q120" s="353">
        <f t="shared" si="73"/>
        <v>3.0379746835443036</v>
      </c>
      <c r="R120" s="406">
        <f t="shared" si="96"/>
        <v>1185</v>
      </c>
      <c r="S120" s="10">
        <v>842</v>
      </c>
      <c r="T120">
        <v>9</v>
      </c>
      <c r="U120">
        <v>39</v>
      </c>
      <c r="V120">
        <v>84</v>
      </c>
      <c r="W120" s="66">
        <v>666</v>
      </c>
      <c r="X120" s="7">
        <v>119</v>
      </c>
      <c r="Y120">
        <v>39</v>
      </c>
      <c r="Z120">
        <v>4</v>
      </c>
      <c r="AA120"/>
      <c r="AB120"/>
      <c r="AC120"/>
      <c r="AD120"/>
      <c r="AE120"/>
    </row>
    <row r="121" spans="1:31" ht="15">
      <c r="A121" s="388">
        <v>642</v>
      </c>
      <c r="B121" s="397" t="s">
        <v>187</v>
      </c>
      <c r="C121" s="406">
        <v>18544</v>
      </c>
      <c r="D121" s="354">
        <f t="shared" si="89"/>
        <v>19</v>
      </c>
      <c r="E121" s="353">
        <f t="shared" si="83"/>
        <v>0.83626760563380276</v>
      </c>
      <c r="F121" s="354">
        <f t="shared" si="90"/>
        <v>89</v>
      </c>
      <c r="G121" s="353">
        <f t="shared" si="84"/>
        <v>3.917253521126761</v>
      </c>
      <c r="H121" s="354">
        <f t="shared" si="91"/>
        <v>210</v>
      </c>
      <c r="I121" s="353">
        <f t="shared" si="85"/>
        <v>9.2429577464788739</v>
      </c>
      <c r="J121" s="354">
        <f t="shared" si="92"/>
        <v>1256</v>
      </c>
      <c r="K121" s="353">
        <f t="shared" si="86"/>
        <v>55.281690140845072</v>
      </c>
      <c r="L121" s="354">
        <f t="shared" si="93"/>
        <v>402</v>
      </c>
      <c r="M121" s="353">
        <f t="shared" si="87"/>
        <v>17.693661971830984</v>
      </c>
      <c r="N121" s="354">
        <f t="shared" si="94"/>
        <v>250</v>
      </c>
      <c r="O121" s="353">
        <f t="shared" si="72"/>
        <v>11.003521126760564</v>
      </c>
      <c r="P121" s="354">
        <f t="shared" si="95"/>
        <v>46</v>
      </c>
      <c r="Q121" s="353">
        <f t="shared" si="73"/>
        <v>2.024647887323944</v>
      </c>
      <c r="R121" s="406">
        <f t="shared" si="96"/>
        <v>2272</v>
      </c>
      <c r="S121" s="10">
        <v>847</v>
      </c>
      <c r="T121">
        <v>51</v>
      </c>
      <c r="U121">
        <v>227</v>
      </c>
      <c r="V121">
        <v>674</v>
      </c>
      <c r="W121" s="66">
        <v>3008</v>
      </c>
      <c r="X121" s="7">
        <v>1012</v>
      </c>
      <c r="Y121">
        <v>504</v>
      </c>
      <c r="Z121">
        <v>104</v>
      </c>
      <c r="AA121"/>
      <c r="AB121"/>
      <c r="AC121"/>
      <c r="AD121"/>
      <c r="AE121"/>
    </row>
    <row r="122" spans="1:31" ht="15">
      <c r="A122" s="388">
        <v>679</v>
      </c>
      <c r="B122" s="397" t="s">
        <v>977</v>
      </c>
      <c r="C122" s="406">
        <v>27608</v>
      </c>
      <c r="D122" s="354">
        <f t="shared" si="89"/>
        <v>49</v>
      </c>
      <c r="E122" s="353">
        <f t="shared" si="83"/>
        <v>0.83947233167723145</v>
      </c>
      <c r="F122" s="354">
        <f t="shared" si="90"/>
        <v>176</v>
      </c>
      <c r="G122" s="353">
        <f t="shared" si="84"/>
        <v>3.0152475586774026</v>
      </c>
      <c r="H122" s="354">
        <f t="shared" si="91"/>
        <v>644</v>
      </c>
      <c r="I122" s="353">
        <f t="shared" si="85"/>
        <v>11.033064930615041</v>
      </c>
      <c r="J122" s="354">
        <f t="shared" si="92"/>
        <v>2784</v>
      </c>
      <c r="K122" s="353">
        <f t="shared" si="86"/>
        <v>47.69573410998801</v>
      </c>
      <c r="L122" s="354">
        <f t="shared" si="93"/>
        <v>1148</v>
      </c>
      <c r="M122" s="353">
        <f t="shared" si="87"/>
        <v>19.667637485009422</v>
      </c>
      <c r="N122" s="354">
        <f t="shared" si="94"/>
        <v>883</v>
      </c>
      <c r="O122" s="353">
        <f t="shared" si="72"/>
        <v>15.127634058591743</v>
      </c>
      <c r="P122" s="354">
        <f t="shared" si="95"/>
        <v>153</v>
      </c>
      <c r="Q122" s="353">
        <f t="shared" si="73"/>
        <v>2.6212095254411514</v>
      </c>
      <c r="R122" s="406">
        <f t="shared" si="96"/>
        <v>5837</v>
      </c>
      <c r="S122" s="10">
        <v>854</v>
      </c>
      <c r="T122">
        <v>10</v>
      </c>
      <c r="U122">
        <v>37</v>
      </c>
      <c r="V122">
        <v>104</v>
      </c>
      <c r="W122" s="66">
        <v>787</v>
      </c>
      <c r="X122" s="7">
        <v>191</v>
      </c>
      <c r="Y122">
        <v>88</v>
      </c>
      <c r="Z122">
        <v>16</v>
      </c>
      <c r="AA122"/>
      <c r="AB122"/>
      <c r="AC122"/>
      <c r="AD122"/>
      <c r="AE122"/>
    </row>
    <row r="123" spans="1:31" ht="15">
      <c r="A123" s="388">
        <v>789</v>
      </c>
      <c r="B123" s="397" t="s">
        <v>232</v>
      </c>
      <c r="C123" s="406">
        <v>16452</v>
      </c>
      <c r="D123" s="354">
        <f t="shared" si="89"/>
        <v>31</v>
      </c>
      <c r="E123" s="353">
        <f t="shared" si="83"/>
        <v>0.6941334527541424</v>
      </c>
      <c r="F123" s="354">
        <f t="shared" si="90"/>
        <v>129</v>
      </c>
      <c r="G123" s="353">
        <f t="shared" si="84"/>
        <v>2.8884908195253023</v>
      </c>
      <c r="H123" s="354">
        <f t="shared" si="91"/>
        <v>471</v>
      </c>
      <c r="I123" s="353">
        <f t="shared" si="85"/>
        <v>10.546350201522616</v>
      </c>
      <c r="J123" s="354">
        <f t="shared" si="92"/>
        <v>2189</v>
      </c>
      <c r="K123" s="353">
        <f t="shared" si="86"/>
        <v>49.014778325123153</v>
      </c>
      <c r="L123" s="354">
        <f t="shared" si="93"/>
        <v>973</v>
      </c>
      <c r="M123" s="353">
        <f t="shared" si="87"/>
        <v>21.786833855799372</v>
      </c>
      <c r="N123" s="354">
        <f t="shared" si="94"/>
        <v>583</v>
      </c>
      <c r="O123" s="353">
        <f t="shared" si="72"/>
        <v>13.054187192118228</v>
      </c>
      <c r="P123" s="354">
        <f t="shared" si="95"/>
        <v>90</v>
      </c>
      <c r="Q123" s="353">
        <f t="shared" si="73"/>
        <v>2.015226153157188</v>
      </c>
      <c r="R123" s="406">
        <f t="shared" si="96"/>
        <v>4466</v>
      </c>
      <c r="S123" s="10">
        <v>856</v>
      </c>
      <c r="T123">
        <v>18</v>
      </c>
      <c r="U123">
        <v>62</v>
      </c>
      <c r="V123">
        <v>216</v>
      </c>
      <c r="W123" s="66">
        <v>872</v>
      </c>
      <c r="X123" s="7">
        <v>368</v>
      </c>
      <c r="Y123">
        <v>192</v>
      </c>
      <c r="Z123">
        <v>30</v>
      </c>
      <c r="AA123"/>
      <c r="AB123"/>
      <c r="AC123"/>
      <c r="AD123"/>
      <c r="AE123"/>
    </row>
    <row r="124" spans="1:31" ht="15">
      <c r="A124" s="388">
        <v>792</v>
      </c>
      <c r="B124" s="397" t="s">
        <v>236</v>
      </c>
      <c r="C124" s="406">
        <v>6328</v>
      </c>
      <c r="D124" s="354">
        <f t="shared" si="89"/>
        <v>8</v>
      </c>
      <c r="E124" s="353">
        <f t="shared" si="83"/>
        <v>0.38387715930902111</v>
      </c>
      <c r="F124" s="354">
        <f t="shared" si="90"/>
        <v>87</v>
      </c>
      <c r="G124" s="353">
        <f t="shared" si="84"/>
        <v>4.1746641074856043</v>
      </c>
      <c r="H124" s="354">
        <f t="shared" si="91"/>
        <v>250</v>
      </c>
      <c r="I124" s="353">
        <f t="shared" si="85"/>
        <v>11.99616122840691</v>
      </c>
      <c r="J124" s="354">
        <f t="shared" si="92"/>
        <v>1080</v>
      </c>
      <c r="K124" s="353">
        <f t="shared" si="86"/>
        <v>51.823416506717848</v>
      </c>
      <c r="L124" s="354">
        <f t="shared" si="93"/>
        <v>422</v>
      </c>
      <c r="M124" s="353">
        <f t="shared" si="87"/>
        <v>20.249520153550865</v>
      </c>
      <c r="N124" s="354">
        <f t="shared" si="94"/>
        <v>204</v>
      </c>
      <c r="O124" s="353">
        <f t="shared" si="72"/>
        <v>9.7888675623800374</v>
      </c>
      <c r="P124" s="354">
        <f t="shared" si="95"/>
        <v>33</v>
      </c>
      <c r="Q124" s="353">
        <f t="shared" si="73"/>
        <v>1.5834932821497121</v>
      </c>
      <c r="R124" s="406">
        <f t="shared" si="96"/>
        <v>2084</v>
      </c>
      <c r="S124" s="10">
        <v>858</v>
      </c>
      <c r="T124">
        <v>22</v>
      </c>
      <c r="U124">
        <v>109</v>
      </c>
      <c r="V124">
        <v>286</v>
      </c>
      <c r="W124" s="66">
        <v>1494</v>
      </c>
      <c r="X124" s="7">
        <v>408</v>
      </c>
      <c r="Y124">
        <v>211</v>
      </c>
      <c r="Z124">
        <v>17</v>
      </c>
      <c r="AA124"/>
      <c r="AB124"/>
      <c r="AC124"/>
      <c r="AD124"/>
      <c r="AE124"/>
    </row>
    <row r="125" spans="1:31" ht="15">
      <c r="A125" s="388">
        <v>809</v>
      </c>
      <c r="B125" s="397" t="s">
        <v>238</v>
      </c>
      <c r="C125" s="406">
        <v>10885</v>
      </c>
      <c r="D125" s="354">
        <f t="shared" si="89"/>
        <v>23</v>
      </c>
      <c r="E125" s="353">
        <f t="shared" si="83"/>
        <v>0.59600932884166891</v>
      </c>
      <c r="F125" s="354">
        <f t="shared" si="90"/>
        <v>147</v>
      </c>
      <c r="G125" s="353">
        <f t="shared" si="84"/>
        <v>3.8092770147706658</v>
      </c>
      <c r="H125" s="354">
        <f t="shared" si="91"/>
        <v>457</v>
      </c>
      <c r="I125" s="353">
        <f t="shared" si="85"/>
        <v>11.842446229593159</v>
      </c>
      <c r="J125" s="354">
        <f t="shared" si="92"/>
        <v>1779</v>
      </c>
      <c r="K125" s="353">
        <f t="shared" si="86"/>
        <v>46.10002591344908</v>
      </c>
      <c r="L125" s="354">
        <f t="shared" si="93"/>
        <v>845</v>
      </c>
      <c r="M125" s="353">
        <f t="shared" si="87"/>
        <v>21.896864472661314</v>
      </c>
      <c r="N125" s="354">
        <f t="shared" si="94"/>
        <v>521</v>
      </c>
      <c r="O125" s="353">
        <f t="shared" si="72"/>
        <v>13.500906970717802</v>
      </c>
      <c r="P125" s="354">
        <f t="shared" si="95"/>
        <v>87</v>
      </c>
      <c r="Q125" s="353">
        <f t="shared" si="73"/>
        <v>2.2544700699663127</v>
      </c>
      <c r="R125" s="406">
        <f t="shared" si="96"/>
        <v>3859</v>
      </c>
      <c r="S125" s="10">
        <v>861</v>
      </c>
      <c r="T125">
        <v>33</v>
      </c>
      <c r="U125">
        <v>123</v>
      </c>
      <c r="V125">
        <v>435</v>
      </c>
      <c r="W125" s="66">
        <v>2040</v>
      </c>
      <c r="X125" s="7">
        <v>962</v>
      </c>
      <c r="Y125">
        <v>538</v>
      </c>
      <c r="Z125">
        <v>87</v>
      </c>
      <c r="AA125"/>
      <c r="AB125"/>
      <c r="AC125"/>
      <c r="AD125"/>
      <c r="AE125"/>
    </row>
    <row r="126" spans="1:31" ht="15">
      <c r="A126" s="388">
        <v>847</v>
      </c>
      <c r="B126" s="397" t="s">
        <v>246</v>
      </c>
      <c r="C126" s="406">
        <v>31355</v>
      </c>
      <c r="D126" s="354">
        <f t="shared" si="89"/>
        <v>51</v>
      </c>
      <c r="E126" s="353">
        <f t="shared" si="83"/>
        <v>0.91397849462365599</v>
      </c>
      <c r="F126" s="354">
        <f t="shared" si="90"/>
        <v>227</v>
      </c>
      <c r="G126" s="353">
        <f t="shared" si="84"/>
        <v>4.0681003584229387</v>
      </c>
      <c r="H126" s="354">
        <f t="shared" si="91"/>
        <v>674</v>
      </c>
      <c r="I126" s="353">
        <f t="shared" si="85"/>
        <v>12.078853046594983</v>
      </c>
      <c r="J126" s="354">
        <f t="shared" si="92"/>
        <v>3008</v>
      </c>
      <c r="K126" s="353">
        <f t="shared" si="86"/>
        <v>53.906810035842291</v>
      </c>
      <c r="L126" s="354">
        <f t="shared" si="93"/>
        <v>1012</v>
      </c>
      <c r="M126" s="353">
        <f t="shared" si="87"/>
        <v>18.136200716845881</v>
      </c>
      <c r="N126" s="354">
        <f t="shared" si="94"/>
        <v>504</v>
      </c>
      <c r="O126" s="353">
        <f t="shared" si="72"/>
        <v>9.0322580645161281</v>
      </c>
      <c r="P126" s="354">
        <f t="shared" si="95"/>
        <v>104</v>
      </c>
      <c r="Q126" s="353">
        <f t="shared" si="73"/>
        <v>1.8637992831541221</v>
      </c>
      <c r="R126" s="406">
        <f t="shared" si="96"/>
        <v>5580</v>
      </c>
      <c r="S126" s="10">
        <v>873</v>
      </c>
      <c r="T126">
        <v>5</v>
      </c>
      <c r="U126">
        <v>4</v>
      </c>
      <c r="V126">
        <v>7</v>
      </c>
      <c r="W126" s="66">
        <v>197</v>
      </c>
      <c r="X126" s="7">
        <v>37</v>
      </c>
      <c r="Y126">
        <v>13</v>
      </c>
      <c r="Z126">
        <v>0</v>
      </c>
      <c r="AA126"/>
      <c r="AB126"/>
      <c r="AC126"/>
      <c r="AD126"/>
      <c r="AE126"/>
    </row>
    <row r="127" spans="1:31" ht="15">
      <c r="A127" s="388">
        <v>856</v>
      </c>
      <c r="B127" s="397" t="s">
        <v>251</v>
      </c>
      <c r="C127" s="406">
        <v>6572</v>
      </c>
      <c r="D127" s="354">
        <f t="shared" si="89"/>
        <v>18</v>
      </c>
      <c r="E127" s="353">
        <f t="shared" si="83"/>
        <v>1.0238907849829351</v>
      </c>
      <c r="F127" s="354">
        <f t="shared" si="90"/>
        <v>62</v>
      </c>
      <c r="G127" s="353">
        <f t="shared" si="84"/>
        <v>3.526734926052332</v>
      </c>
      <c r="H127" s="354">
        <f t="shared" si="91"/>
        <v>216</v>
      </c>
      <c r="I127" s="353">
        <f t="shared" si="85"/>
        <v>12.286689419795222</v>
      </c>
      <c r="J127" s="354">
        <f t="shared" si="92"/>
        <v>872</v>
      </c>
      <c r="K127" s="353">
        <f t="shared" si="86"/>
        <v>49.601820250284412</v>
      </c>
      <c r="L127" s="354">
        <f t="shared" si="93"/>
        <v>368</v>
      </c>
      <c r="M127" s="353">
        <f t="shared" si="87"/>
        <v>20.932878270762227</v>
      </c>
      <c r="N127" s="354">
        <f t="shared" si="94"/>
        <v>192</v>
      </c>
      <c r="O127" s="353">
        <f t="shared" si="72"/>
        <v>10.921501706484642</v>
      </c>
      <c r="P127" s="354">
        <f t="shared" si="95"/>
        <v>30</v>
      </c>
      <c r="Q127" s="353">
        <f t="shared" si="73"/>
        <v>1.7064846416382253</v>
      </c>
      <c r="R127" s="406">
        <f t="shared" si="96"/>
        <v>1758</v>
      </c>
      <c r="S127" s="10">
        <v>885</v>
      </c>
      <c r="T127">
        <v>7</v>
      </c>
      <c r="U127">
        <v>30</v>
      </c>
      <c r="V127">
        <v>104</v>
      </c>
      <c r="W127" s="66">
        <v>514</v>
      </c>
      <c r="X127" s="7">
        <v>176</v>
      </c>
      <c r="Y127">
        <v>103</v>
      </c>
      <c r="Z127">
        <v>13</v>
      </c>
      <c r="AA127"/>
      <c r="AB127"/>
      <c r="AC127"/>
      <c r="AD127"/>
      <c r="AE127"/>
    </row>
    <row r="128" spans="1:31" ht="15.75" thickBot="1">
      <c r="A128" s="388">
        <v>861</v>
      </c>
      <c r="B128" s="397" t="s">
        <v>255</v>
      </c>
      <c r="C128" s="406">
        <v>11897</v>
      </c>
      <c r="D128" s="354">
        <f t="shared" si="89"/>
        <v>33</v>
      </c>
      <c r="E128" s="353">
        <f t="shared" si="83"/>
        <v>0.78236130867709808</v>
      </c>
      <c r="F128" s="354">
        <f t="shared" si="90"/>
        <v>123</v>
      </c>
      <c r="G128" s="353">
        <f t="shared" si="84"/>
        <v>2.9160739687055477</v>
      </c>
      <c r="H128" s="354">
        <f t="shared" si="91"/>
        <v>435</v>
      </c>
      <c r="I128" s="353">
        <f t="shared" si="85"/>
        <v>10.31294452347084</v>
      </c>
      <c r="J128" s="354">
        <f t="shared" si="92"/>
        <v>2040</v>
      </c>
      <c r="K128" s="353">
        <f t="shared" si="86"/>
        <v>48.364153627311524</v>
      </c>
      <c r="L128" s="354">
        <f t="shared" si="93"/>
        <v>962</v>
      </c>
      <c r="M128" s="353">
        <f t="shared" si="87"/>
        <v>22.807017543859647</v>
      </c>
      <c r="N128" s="354">
        <f t="shared" si="94"/>
        <v>538</v>
      </c>
      <c r="O128" s="353">
        <f t="shared" si="72"/>
        <v>12.754860123281176</v>
      </c>
      <c r="P128" s="354">
        <f t="shared" si="95"/>
        <v>87</v>
      </c>
      <c r="Q128" s="353">
        <f t="shared" si="73"/>
        <v>2.0625889046941679</v>
      </c>
      <c r="R128" s="406">
        <f t="shared" si="96"/>
        <v>4218</v>
      </c>
      <c r="S128" s="10">
        <v>887</v>
      </c>
      <c r="T128">
        <v>120</v>
      </c>
      <c r="U128">
        <v>687</v>
      </c>
      <c r="V128">
        <v>2296</v>
      </c>
      <c r="W128" s="66">
        <v>9022</v>
      </c>
      <c r="X128" s="7">
        <v>2836</v>
      </c>
      <c r="Y128">
        <v>1727</v>
      </c>
      <c r="Z128">
        <v>240</v>
      </c>
      <c r="AA128"/>
      <c r="AB128"/>
      <c r="AC128"/>
      <c r="AD128"/>
      <c r="AE128"/>
    </row>
    <row r="129" spans="1:31" ht="13.5" thickBot="1">
      <c r="A129" s="19">
        <v>9</v>
      </c>
      <c r="B129" s="69" t="s">
        <v>753</v>
      </c>
      <c r="C129" s="72">
        <v>4119008</v>
      </c>
      <c r="D129" s="71">
        <f>SUM(D130:D139)</f>
        <v>22541</v>
      </c>
      <c r="E129" s="81">
        <f t="shared" si="83"/>
        <v>0.68705007684012431</v>
      </c>
      <c r="F129" s="71">
        <f t="shared" ref="F129:N129" si="97">SUM(F130:F139)</f>
        <v>114067</v>
      </c>
      <c r="G129" s="81">
        <f t="shared" si="84"/>
        <v>3.4767641681789834</v>
      </c>
      <c r="H129" s="71">
        <f t="shared" si="97"/>
        <v>340433</v>
      </c>
      <c r="I129" s="81">
        <f t="shared" si="85"/>
        <v>10.376403833410853</v>
      </c>
      <c r="J129" s="71">
        <f t="shared" si="97"/>
        <v>1648913</v>
      </c>
      <c r="K129" s="81">
        <f t="shared" si="86"/>
        <v>50.258897269539062</v>
      </c>
      <c r="L129" s="71">
        <f t="shared" si="97"/>
        <v>610221</v>
      </c>
      <c r="M129" s="81">
        <f t="shared" si="87"/>
        <v>18.599546823098244</v>
      </c>
      <c r="N129" s="71">
        <f t="shared" si="97"/>
        <v>464696</v>
      </c>
      <c r="O129" s="82">
        <f t="shared" si="72"/>
        <v>14.163942261093048</v>
      </c>
      <c r="P129" s="71">
        <f>SUM(P130:P139)</f>
        <v>79967</v>
      </c>
      <c r="Q129" s="82">
        <f t="shared" si="73"/>
        <v>2.4373955678396801</v>
      </c>
      <c r="R129" s="76">
        <f>SUM(R130:R139)</f>
        <v>3280838</v>
      </c>
      <c r="S129" s="10">
        <v>890</v>
      </c>
      <c r="T129">
        <v>21</v>
      </c>
      <c r="U129">
        <v>132</v>
      </c>
      <c r="V129">
        <v>405</v>
      </c>
      <c r="W129" s="66">
        <v>2022</v>
      </c>
      <c r="X129" s="7">
        <v>640</v>
      </c>
      <c r="Y129">
        <v>364</v>
      </c>
      <c r="Z129">
        <v>73</v>
      </c>
      <c r="AA129"/>
      <c r="AB129"/>
      <c r="AC129"/>
      <c r="AD129"/>
      <c r="AE129"/>
    </row>
    <row r="130" spans="1:31" ht="15">
      <c r="A130" s="397">
        <v>1</v>
      </c>
      <c r="B130" s="397" t="s">
        <v>6</v>
      </c>
      <c r="C130" s="406">
        <v>2573220</v>
      </c>
      <c r="D130" s="354">
        <f t="shared" ref="D130:D139" si="98">VLOOKUP(A130,$S$7:$Y$131,2,0)</f>
        <v>15121</v>
      </c>
      <c r="E130" s="353">
        <f t="shared" si="83"/>
        <v>0.69197042479689586</v>
      </c>
      <c r="F130" s="354">
        <f t="shared" ref="F130:F139" si="99">VLOOKUP(A130,$S$7:$Y$131,3,0)</f>
        <v>76342</v>
      </c>
      <c r="G130" s="353">
        <f t="shared" si="84"/>
        <v>3.4935788750641246</v>
      </c>
      <c r="H130" s="354">
        <f t="shared" ref="H130:H139" si="100">VLOOKUP(A130,$S$7:$Y$131,4,0)</f>
        <v>226545</v>
      </c>
      <c r="I130" s="353">
        <f t="shared" si="85"/>
        <v>10.367200574407299</v>
      </c>
      <c r="J130" s="354">
        <f t="shared" ref="J130:J139" si="101">VLOOKUP(A130,$S$7:$Y$131,5,0)</f>
        <v>1102042</v>
      </c>
      <c r="K130" s="353">
        <f t="shared" si="86"/>
        <v>50.431880886450678</v>
      </c>
      <c r="L130" s="354">
        <f t="shared" ref="L130:L139" si="102">VLOOKUP(A130,$S$7:$Y$131,6,0)</f>
        <v>401897</v>
      </c>
      <c r="M130" s="353">
        <f t="shared" si="87"/>
        <v>18.391696171853585</v>
      </c>
      <c r="N130" s="354">
        <f t="shared" ref="N130:N139" si="103">VLOOKUP(A130,$S$7:$Y$131,7,0)</f>
        <v>307019</v>
      </c>
      <c r="O130" s="353">
        <f t="shared" si="72"/>
        <v>14.049868914140479</v>
      </c>
      <c r="P130" s="354">
        <f t="shared" ref="P130:P139" si="104">VLOOKUP(A130,$S$7:$Z$131,8,0)</f>
        <v>56243</v>
      </c>
      <c r="Q130" s="353">
        <f t="shared" si="73"/>
        <v>2.5738041532869396</v>
      </c>
      <c r="R130" s="406">
        <f t="shared" ref="R130:R139" si="105">(D130+F130+H130+J130+L130+N130+P130)</f>
        <v>2185209</v>
      </c>
      <c r="S130" s="10">
        <v>893</v>
      </c>
      <c r="T130">
        <v>15</v>
      </c>
      <c r="U130">
        <v>37</v>
      </c>
      <c r="V130">
        <v>106</v>
      </c>
      <c r="W130" s="66">
        <v>1034</v>
      </c>
      <c r="X130" s="7">
        <v>242</v>
      </c>
      <c r="Y130">
        <v>51</v>
      </c>
      <c r="Z130">
        <v>2</v>
      </c>
      <c r="AA130"/>
      <c r="AB130"/>
      <c r="AC130"/>
      <c r="AD130"/>
      <c r="AE130"/>
    </row>
    <row r="131" spans="1:31" ht="15">
      <c r="A131" s="397">
        <v>79</v>
      </c>
      <c r="B131" s="397" t="s">
        <v>41</v>
      </c>
      <c r="C131" s="406">
        <v>55201</v>
      </c>
      <c r="D131" s="354">
        <f t="shared" si="98"/>
        <v>186</v>
      </c>
      <c r="E131" s="353">
        <f t="shared" si="83"/>
        <v>0.69444444444444442</v>
      </c>
      <c r="F131" s="354">
        <f t="shared" si="99"/>
        <v>1001</v>
      </c>
      <c r="G131" s="353">
        <f t="shared" si="84"/>
        <v>3.7373058542413378</v>
      </c>
      <c r="H131" s="354">
        <f t="shared" si="100"/>
        <v>3181</v>
      </c>
      <c r="I131" s="353">
        <f t="shared" si="85"/>
        <v>11.876493428912784</v>
      </c>
      <c r="J131" s="354">
        <f t="shared" si="101"/>
        <v>13502</v>
      </c>
      <c r="K131" s="353">
        <f t="shared" si="86"/>
        <v>50.410692951015534</v>
      </c>
      <c r="L131" s="354">
        <f t="shared" si="102"/>
        <v>5136</v>
      </c>
      <c r="M131" s="353">
        <f t="shared" si="87"/>
        <v>19.17562724014337</v>
      </c>
      <c r="N131" s="354">
        <f t="shared" si="103"/>
        <v>3266</v>
      </c>
      <c r="O131" s="353">
        <f t="shared" si="72"/>
        <v>12.193847072879331</v>
      </c>
      <c r="P131" s="354">
        <f t="shared" si="104"/>
        <v>512</v>
      </c>
      <c r="Q131" s="353">
        <f t="shared" si="73"/>
        <v>1.9115890083632019</v>
      </c>
      <c r="R131" s="406">
        <f t="shared" si="105"/>
        <v>26784</v>
      </c>
      <c r="S131" s="10">
        <v>895</v>
      </c>
      <c r="T131">
        <v>24</v>
      </c>
      <c r="U131">
        <v>92</v>
      </c>
      <c r="V131">
        <v>178</v>
      </c>
      <c r="W131" s="66">
        <v>1361</v>
      </c>
      <c r="X131" s="7">
        <v>277</v>
      </c>
      <c r="Y131">
        <v>107</v>
      </c>
      <c r="Z131">
        <v>7</v>
      </c>
    </row>
    <row r="132" spans="1:31" ht="15">
      <c r="A132" s="397">
        <v>88</v>
      </c>
      <c r="B132" s="397" t="s">
        <v>45</v>
      </c>
      <c r="C132" s="406">
        <v>560831</v>
      </c>
      <c r="D132" s="354">
        <f t="shared" si="98"/>
        <v>2596</v>
      </c>
      <c r="E132" s="353">
        <f t="shared" si="83"/>
        <v>0.76023802830100273</v>
      </c>
      <c r="F132" s="354">
        <f t="shared" si="99"/>
        <v>13060</v>
      </c>
      <c r="G132" s="353">
        <f t="shared" si="84"/>
        <v>3.8246181238871713</v>
      </c>
      <c r="H132" s="354">
        <f t="shared" si="100"/>
        <v>39437</v>
      </c>
      <c r="I132" s="353">
        <f t="shared" si="85"/>
        <v>11.549116765064191</v>
      </c>
      <c r="J132" s="354">
        <f t="shared" si="101"/>
        <v>178689</v>
      </c>
      <c r="K132" s="353">
        <f t="shared" si="86"/>
        <v>52.329034298566214</v>
      </c>
      <c r="L132" s="354">
        <f t="shared" si="102"/>
        <v>60635</v>
      </c>
      <c r="M132" s="353">
        <f t="shared" si="87"/>
        <v>17.756946396776311</v>
      </c>
      <c r="N132" s="354">
        <f t="shared" si="103"/>
        <v>41453</v>
      </c>
      <c r="O132" s="353">
        <f t="shared" si="72"/>
        <v>12.139501921094556</v>
      </c>
      <c r="P132" s="354">
        <f t="shared" si="104"/>
        <v>5602</v>
      </c>
      <c r="Q132" s="353">
        <f t="shared" si="73"/>
        <v>1.6405444663105613</v>
      </c>
      <c r="R132" s="406">
        <f t="shared" si="105"/>
        <v>341472</v>
      </c>
    </row>
    <row r="133" spans="1:31" ht="15">
      <c r="A133" s="397">
        <v>129</v>
      </c>
      <c r="B133" s="397" t="s">
        <v>978</v>
      </c>
      <c r="C133" s="406">
        <v>84734</v>
      </c>
      <c r="D133" s="354">
        <f t="shared" si="98"/>
        <v>518</v>
      </c>
      <c r="E133" s="353">
        <f t="shared" ref="E133:E139" si="106">(D133/R133)*100</f>
        <v>0.68105023731576808</v>
      </c>
      <c r="F133" s="354">
        <f t="shared" si="99"/>
        <v>2672</v>
      </c>
      <c r="G133" s="353">
        <f t="shared" ref="G133:G139" si="107">(F133/R133)*100</f>
        <v>3.5130622280072048</v>
      </c>
      <c r="H133" s="354">
        <f t="shared" si="100"/>
        <v>7820</v>
      </c>
      <c r="I133" s="353">
        <f t="shared" ref="I133:I139" si="108">(H133/R133)*100</f>
        <v>10.281491999631864</v>
      </c>
      <c r="J133" s="354">
        <f t="shared" si="101"/>
        <v>38027</v>
      </c>
      <c r="K133" s="353">
        <f t="shared" ref="K133:K139" si="109">(J133/R133)*100</f>
        <v>49.996713078005236</v>
      </c>
      <c r="L133" s="354">
        <f t="shared" si="102"/>
        <v>14731</v>
      </c>
      <c r="M133" s="353">
        <f t="shared" ref="M133:M139" si="110">(L133/R133)*100</f>
        <v>19.367859161966368</v>
      </c>
      <c r="N133" s="354">
        <f t="shared" si="103"/>
        <v>10735</v>
      </c>
      <c r="O133" s="353">
        <f t="shared" si="72"/>
        <v>14.114043045530444</v>
      </c>
      <c r="P133" s="354">
        <f t="shared" si="104"/>
        <v>1556</v>
      </c>
      <c r="Q133" s="353">
        <f t="shared" si="73"/>
        <v>2.0457802495431179</v>
      </c>
      <c r="R133" s="406">
        <f t="shared" si="105"/>
        <v>76059</v>
      </c>
    </row>
    <row r="134" spans="1:31" ht="15">
      <c r="A134" s="397">
        <v>212</v>
      </c>
      <c r="B134" s="397" t="s">
        <v>90</v>
      </c>
      <c r="C134" s="406">
        <v>83106</v>
      </c>
      <c r="D134" s="354">
        <f t="shared" si="98"/>
        <v>342</v>
      </c>
      <c r="E134" s="353">
        <f t="shared" si="106"/>
        <v>0.67434340247653601</v>
      </c>
      <c r="F134" s="354">
        <f t="shared" si="99"/>
        <v>1642</v>
      </c>
      <c r="G134" s="353">
        <f t="shared" si="107"/>
        <v>3.2376370376212633</v>
      </c>
      <c r="H134" s="354">
        <f t="shared" si="100"/>
        <v>5133</v>
      </c>
      <c r="I134" s="353">
        <f t="shared" si="108"/>
        <v>10.121066330152221</v>
      </c>
      <c r="J134" s="354">
        <f t="shared" si="101"/>
        <v>24750</v>
      </c>
      <c r="K134" s="353">
        <f t="shared" si="109"/>
        <v>48.801167284486155</v>
      </c>
      <c r="L134" s="354">
        <f t="shared" si="102"/>
        <v>10311</v>
      </c>
      <c r="M134" s="353">
        <f t="shared" si="110"/>
        <v>20.330862055367145</v>
      </c>
      <c r="N134" s="354">
        <f t="shared" si="103"/>
        <v>7362</v>
      </c>
      <c r="O134" s="353">
        <f t="shared" ref="O134:O139" si="111">(N134/R134)*100</f>
        <v>14.516129032258066</v>
      </c>
      <c r="P134" s="354">
        <f t="shared" si="104"/>
        <v>1176</v>
      </c>
      <c r="Q134" s="353">
        <f t="shared" ref="Q134:Q139" si="112">(P134/R134)*100</f>
        <v>2.3187948576386153</v>
      </c>
      <c r="R134" s="406">
        <f t="shared" si="105"/>
        <v>50716</v>
      </c>
    </row>
    <row r="135" spans="1:31" ht="15">
      <c r="A135" s="397">
        <v>266</v>
      </c>
      <c r="B135" s="397" t="s">
        <v>104</v>
      </c>
      <c r="C135" s="406">
        <v>246003</v>
      </c>
      <c r="D135" s="354">
        <f t="shared" si="98"/>
        <v>1020</v>
      </c>
      <c r="E135" s="353">
        <f t="shared" si="106"/>
        <v>0.54284482620982555</v>
      </c>
      <c r="F135" s="354">
        <f t="shared" si="99"/>
        <v>5021</v>
      </c>
      <c r="G135" s="353">
        <f t="shared" si="107"/>
        <v>2.6721802670583665</v>
      </c>
      <c r="H135" s="354">
        <f t="shared" si="100"/>
        <v>16484</v>
      </c>
      <c r="I135" s="353">
        <f t="shared" si="108"/>
        <v>8.7727981521987886</v>
      </c>
      <c r="J135" s="354">
        <f t="shared" si="101"/>
        <v>83612</v>
      </c>
      <c r="K135" s="353">
        <f t="shared" si="109"/>
        <v>44.49837412652542</v>
      </c>
      <c r="L135" s="354">
        <f t="shared" si="102"/>
        <v>39277</v>
      </c>
      <c r="M135" s="353">
        <f t="shared" si="110"/>
        <v>20.903251214748352</v>
      </c>
      <c r="N135" s="354">
        <f t="shared" si="103"/>
        <v>36298</v>
      </c>
      <c r="O135" s="353">
        <f t="shared" si="111"/>
        <v>19.317825001729652</v>
      </c>
      <c r="P135" s="354">
        <f t="shared" si="104"/>
        <v>6187</v>
      </c>
      <c r="Q135" s="353">
        <f t="shared" si="112"/>
        <v>3.2927264115295984</v>
      </c>
      <c r="R135" s="406">
        <f t="shared" si="105"/>
        <v>187899</v>
      </c>
    </row>
    <row r="136" spans="1:31" ht="15">
      <c r="A136" s="397">
        <v>308</v>
      </c>
      <c r="B136" s="397" t="s">
        <v>112</v>
      </c>
      <c r="C136" s="406">
        <v>55294</v>
      </c>
      <c r="D136" s="354">
        <f t="shared" si="98"/>
        <v>276</v>
      </c>
      <c r="E136" s="353">
        <f t="shared" si="106"/>
        <v>0.74205517018874012</v>
      </c>
      <c r="F136" s="354">
        <f t="shared" si="99"/>
        <v>1332</v>
      </c>
      <c r="G136" s="353">
        <f t="shared" si="107"/>
        <v>3.581222777867398</v>
      </c>
      <c r="H136" s="354">
        <f t="shared" si="100"/>
        <v>4066</v>
      </c>
      <c r="I136" s="353">
        <f t="shared" si="108"/>
        <v>10.931870731838469</v>
      </c>
      <c r="J136" s="354">
        <f t="shared" si="101"/>
        <v>18586</v>
      </c>
      <c r="K136" s="353">
        <f t="shared" si="109"/>
        <v>49.970425337420018</v>
      </c>
      <c r="L136" s="354">
        <f t="shared" si="102"/>
        <v>7210</v>
      </c>
      <c r="M136" s="353">
        <f t="shared" si="110"/>
        <v>19.384847018336291</v>
      </c>
      <c r="N136" s="354">
        <f t="shared" si="103"/>
        <v>5016</v>
      </c>
      <c r="O136" s="353">
        <f t="shared" si="111"/>
        <v>13.486046136473625</v>
      </c>
      <c r="P136" s="354">
        <f t="shared" si="104"/>
        <v>708</v>
      </c>
      <c r="Q136" s="353">
        <f t="shared" si="112"/>
        <v>1.9035328278754637</v>
      </c>
      <c r="R136" s="406">
        <f t="shared" si="105"/>
        <v>37194</v>
      </c>
    </row>
    <row r="137" spans="1:31" ht="15">
      <c r="A137" s="397">
        <v>360</v>
      </c>
      <c r="B137" s="397" t="s">
        <v>979</v>
      </c>
      <c r="C137" s="406">
        <v>294551</v>
      </c>
      <c r="D137" s="354">
        <f t="shared" si="98"/>
        <v>1719</v>
      </c>
      <c r="E137" s="353">
        <f t="shared" si="106"/>
        <v>0.65472993818343861</v>
      </c>
      <c r="F137" s="354">
        <f t="shared" si="99"/>
        <v>9163</v>
      </c>
      <c r="G137" s="353">
        <f t="shared" si="107"/>
        <v>3.4899886117363867</v>
      </c>
      <c r="H137" s="354">
        <f t="shared" si="100"/>
        <v>27096</v>
      </c>
      <c r="I137" s="353">
        <f t="shared" si="108"/>
        <v>10.320280631191654</v>
      </c>
      <c r="J137" s="354">
        <f t="shared" si="101"/>
        <v>132649</v>
      </c>
      <c r="K137" s="353">
        <f t="shared" si="109"/>
        <v>50.523136457297824</v>
      </c>
      <c r="L137" s="354">
        <f t="shared" si="102"/>
        <v>49497</v>
      </c>
      <c r="M137" s="353">
        <f t="shared" si="110"/>
        <v>18.852337260189451</v>
      </c>
      <c r="N137" s="354">
        <f t="shared" si="103"/>
        <v>36856</v>
      </c>
      <c r="O137" s="353">
        <f t="shared" si="111"/>
        <v>14.037653636817227</v>
      </c>
      <c r="P137" s="354">
        <f t="shared" si="104"/>
        <v>5571</v>
      </c>
      <c r="Q137" s="353">
        <f t="shared" si="112"/>
        <v>2.121873464584024</v>
      </c>
      <c r="R137" s="406">
        <f t="shared" si="105"/>
        <v>262551</v>
      </c>
    </row>
    <row r="138" spans="1:31" ht="15">
      <c r="A138" s="397">
        <v>380</v>
      </c>
      <c r="B138" s="397" t="s">
        <v>139</v>
      </c>
      <c r="C138" s="406">
        <v>76704</v>
      </c>
      <c r="D138" s="354">
        <f t="shared" si="98"/>
        <v>278</v>
      </c>
      <c r="E138" s="353">
        <f t="shared" si="106"/>
        <v>0.65553669119034153</v>
      </c>
      <c r="F138" s="354">
        <f t="shared" si="99"/>
        <v>1476</v>
      </c>
      <c r="G138" s="353">
        <f t="shared" si="107"/>
        <v>3.4804753820033958</v>
      </c>
      <c r="H138" s="354">
        <f t="shared" si="100"/>
        <v>4394</v>
      </c>
      <c r="I138" s="353">
        <f t="shared" si="108"/>
        <v>10.361252593850217</v>
      </c>
      <c r="J138" s="354">
        <f t="shared" si="101"/>
        <v>21398</v>
      </c>
      <c r="K138" s="353">
        <f t="shared" si="109"/>
        <v>50.457460856442182</v>
      </c>
      <c r="L138" s="354">
        <f t="shared" si="102"/>
        <v>8070</v>
      </c>
      <c r="M138" s="353">
        <f t="shared" si="110"/>
        <v>19.029428409734013</v>
      </c>
      <c r="N138" s="354">
        <f t="shared" si="103"/>
        <v>5846</v>
      </c>
      <c r="O138" s="353">
        <f t="shared" si="111"/>
        <v>13.785134880211281</v>
      </c>
      <c r="P138" s="354">
        <f t="shared" si="104"/>
        <v>946</v>
      </c>
      <c r="Q138" s="353">
        <f t="shared" si="112"/>
        <v>2.230711186568572</v>
      </c>
      <c r="R138" s="406">
        <f t="shared" si="105"/>
        <v>42408</v>
      </c>
    </row>
    <row r="139" spans="1:31" ht="15">
      <c r="A139" s="397">
        <v>631</v>
      </c>
      <c r="B139" s="397" t="s">
        <v>185</v>
      </c>
      <c r="C139" s="406">
        <v>89364</v>
      </c>
      <c r="D139" s="354">
        <f t="shared" si="98"/>
        <v>485</v>
      </c>
      <c r="E139" s="353">
        <f t="shared" si="106"/>
        <v>0.68749468431945115</v>
      </c>
      <c r="F139" s="354">
        <f t="shared" si="99"/>
        <v>2358</v>
      </c>
      <c r="G139" s="353">
        <f t="shared" si="107"/>
        <v>3.3424999291242594</v>
      </c>
      <c r="H139" s="354">
        <f t="shared" si="100"/>
        <v>6277</v>
      </c>
      <c r="I139" s="353">
        <f t="shared" si="108"/>
        <v>8.8977404813880305</v>
      </c>
      <c r="J139" s="354">
        <f t="shared" si="101"/>
        <v>35658</v>
      </c>
      <c r="K139" s="353">
        <f t="shared" si="109"/>
        <v>50.545743203016471</v>
      </c>
      <c r="L139" s="354">
        <f t="shared" si="102"/>
        <v>13457</v>
      </c>
      <c r="M139" s="353">
        <f t="shared" si="110"/>
        <v>19.075496838941966</v>
      </c>
      <c r="N139" s="354">
        <f t="shared" si="103"/>
        <v>10845</v>
      </c>
      <c r="O139" s="353">
        <f t="shared" si="111"/>
        <v>15.372948147308138</v>
      </c>
      <c r="P139" s="354">
        <f t="shared" si="104"/>
        <v>1466</v>
      </c>
      <c r="Q139" s="353">
        <f t="shared" si="112"/>
        <v>2.0780767159016813</v>
      </c>
      <c r="R139" s="406">
        <f t="shared" si="105"/>
        <v>70546</v>
      </c>
    </row>
    <row r="140" spans="1:31">
      <c r="B140" s="65"/>
    </row>
    <row r="141" spans="1:31">
      <c r="B141" s="246" t="s">
        <v>433</v>
      </c>
      <c r="C141" s="983" t="str">
        <f>'1. Población_Afiliada_Regimen'!B140</f>
        <v>SISPRO-BODEGA DE DATOS DICIEMBRE 2021</v>
      </c>
      <c r="D141" s="983"/>
    </row>
    <row r="142" spans="1:31">
      <c r="B142" s="248"/>
      <c r="C142" s="983" t="str">
        <f>'1. Población_Afiliada_Regimen'!B141</f>
        <v>PROYECCIÓN DANE 2021</v>
      </c>
      <c r="D142" s="983"/>
    </row>
    <row r="143" spans="1:31">
      <c r="B143" s="249" t="s">
        <v>436</v>
      </c>
      <c r="C143" s="984" t="s">
        <v>437</v>
      </c>
      <c r="D143" s="984"/>
    </row>
    <row r="144" spans="1:31">
      <c r="B144" s="64"/>
    </row>
    <row r="145" spans="2:2">
      <c r="B145" s="62"/>
    </row>
  </sheetData>
  <sheetProtection autoFilter="0"/>
  <mergeCells count="9">
    <mergeCell ref="A2:A5"/>
    <mergeCell ref="B2:B4"/>
    <mergeCell ref="C2:C4"/>
    <mergeCell ref="C141:D141"/>
    <mergeCell ref="C1:Q1"/>
    <mergeCell ref="D2:Q3"/>
    <mergeCell ref="C142:D142"/>
    <mergeCell ref="C143:D143"/>
    <mergeCell ref="R2:R4"/>
  </mergeCells>
  <pageMargins left="0.75" right="0.75" top="1" bottom="1" header="0" footer="0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CC00"/>
  </sheetPr>
  <dimension ref="A1:X145"/>
  <sheetViews>
    <sheetView showGridLines="0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2" sqref="B2:B4"/>
    </sheetView>
  </sheetViews>
  <sheetFormatPr baseColWidth="10" defaultColWidth="11.42578125" defaultRowHeight="12.75"/>
  <cols>
    <col min="1" max="1" width="10.7109375" style="66" customWidth="1"/>
    <col min="2" max="2" width="20.140625" style="61" customWidth="1"/>
    <col min="3" max="3" width="11.42578125" style="66"/>
    <col min="4" max="4" width="13.7109375" style="66" customWidth="1"/>
    <col min="5" max="5" width="6.7109375" style="66" customWidth="1"/>
    <col min="6" max="6" width="11.42578125" style="66"/>
    <col min="7" max="7" width="6.7109375" style="66" customWidth="1"/>
    <col min="8" max="8" width="13.7109375" style="66" customWidth="1"/>
    <col min="9" max="9" width="6.7109375" style="66" customWidth="1"/>
    <col min="10" max="10" width="11.42578125" style="66"/>
    <col min="11" max="11" width="6.7109375" style="66" customWidth="1"/>
    <col min="12" max="12" width="11.42578125" style="66"/>
    <col min="13" max="13" width="6.7109375" style="66" customWidth="1"/>
    <col min="14" max="14" width="11.42578125" style="66"/>
    <col min="15" max="15" width="6.7109375" style="66" customWidth="1"/>
    <col min="16" max="16" width="11.5703125" style="66" customWidth="1"/>
    <col min="17" max="17" width="11.42578125" style="66"/>
    <col min="18" max="24" width="11.42578125" style="66" hidden="1" customWidth="1"/>
    <col min="25" max="16384" width="11.42578125" style="66"/>
  </cols>
  <sheetData>
    <row r="1" spans="1:24" ht="90.75" customHeight="1" thickBot="1">
      <c r="A1" s="760"/>
      <c r="B1" s="761"/>
      <c r="C1" s="762"/>
      <c r="D1" s="1067" t="s">
        <v>1013</v>
      </c>
      <c r="E1" s="1067"/>
      <c r="F1" s="1067"/>
      <c r="G1" s="1067"/>
      <c r="H1" s="1067"/>
      <c r="I1" s="1067"/>
      <c r="J1" s="1067"/>
      <c r="K1" s="1067"/>
      <c r="L1" s="1067"/>
      <c r="M1" s="1067"/>
      <c r="N1" s="1067"/>
      <c r="O1" s="1067"/>
      <c r="P1" s="787" t="str">
        <f>'1. Población_Afiliada_Regimen'!C1</f>
        <v>Diciembre 2021</v>
      </c>
    </row>
    <row r="2" spans="1:24" ht="12.75" customHeight="1">
      <c r="A2" s="1068" t="s">
        <v>937</v>
      </c>
      <c r="B2" s="1070" t="s">
        <v>938</v>
      </c>
      <c r="C2" s="1052" t="s">
        <v>280</v>
      </c>
      <c r="D2" s="1072" t="s">
        <v>990</v>
      </c>
      <c r="E2" s="1072"/>
      <c r="F2" s="1072"/>
      <c r="G2" s="1072"/>
      <c r="H2" s="1072"/>
      <c r="I2" s="1072"/>
      <c r="J2" s="1072"/>
      <c r="K2" s="1072"/>
      <c r="L2" s="1072"/>
      <c r="M2" s="1072"/>
      <c r="N2" s="1072"/>
      <c r="O2" s="1073"/>
      <c r="P2" s="1062" t="s">
        <v>991</v>
      </c>
    </row>
    <row r="3" spans="1:24" ht="12.75" customHeight="1">
      <c r="A3" s="1069"/>
      <c r="B3" s="1071"/>
      <c r="C3" s="1053"/>
      <c r="D3" s="1059"/>
      <c r="E3" s="1059"/>
      <c r="F3" s="1059"/>
      <c r="G3" s="1059"/>
      <c r="H3" s="1059"/>
      <c r="I3" s="1059"/>
      <c r="J3" s="1059"/>
      <c r="K3" s="1059"/>
      <c r="L3" s="1059"/>
      <c r="M3" s="1059"/>
      <c r="N3" s="1059"/>
      <c r="O3" s="1074"/>
      <c r="P3" s="1062"/>
    </row>
    <row r="4" spans="1:24" ht="27" customHeight="1" thickBot="1">
      <c r="A4" s="1069"/>
      <c r="B4" s="1071"/>
      <c r="C4" s="1053"/>
      <c r="D4" s="763" t="s">
        <v>1004</v>
      </c>
      <c r="E4" s="764" t="s">
        <v>483</v>
      </c>
      <c r="F4" s="764" t="s">
        <v>1005</v>
      </c>
      <c r="G4" s="764" t="s">
        <v>483</v>
      </c>
      <c r="H4" s="764" t="s">
        <v>1006</v>
      </c>
      <c r="I4" s="764" t="s">
        <v>483</v>
      </c>
      <c r="J4" s="764" t="s">
        <v>1007</v>
      </c>
      <c r="K4" s="764" t="s">
        <v>483</v>
      </c>
      <c r="L4" s="764" t="s">
        <v>1008</v>
      </c>
      <c r="M4" s="764" t="s">
        <v>483</v>
      </c>
      <c r="N4" s="764" t="s">
        <v>1009</v>
      </c>
      <c r="O4" s="765" t="s">
        <v>483</v>
      </c>
      <c r="P4" s="1063"/>
    </row>
    <row r="5" spans="1:24" ht="20.25" customHeight="1">
      <c r="A5" s="1069"/>
      <c r="B5" s="766" t="s">
        <v>958</v>
      </c>
      <c r="C5" s="663">
        <v>6782584</v>
      </c>
      <c r="D5" s="767">
        <f t="shared" ref="D5:N5" si="0">SUM(D6+D13+D20+D32+D43+D63+D81+D105+D129)</f>
        <v>233275</v>
      </c>
      <c r="E5" s="793">
        <f>D5/C5</f>
        <v>3.4393234201006581E-2</v>
      </c>
      <c r="F5" s="767">
        <f t="shared" si="0"/>
        <v>261512</v>
      </c>
      <c r="G5" s="793">
        <f>F5/C5</f>
        <v>3.8556396795085768E-2</v>
      </c>
      <c r="H5" s="769">
        <f t="shared" si="0"/>
        <v>311823</v>
      </c>
      <c r="I5" s="793">
        <f t="shared" ref="I5:I13" si="1">H5/C5</f>
        <v>4.5974071238926051E-2</v>
      </c>
      <c r="J5" s="769">
        <f t="shared" si="0"/>
        <v>832781</v>
      </c>
      <c r="K5" s="793">
        <f>(J5/P5)</f>
        <v>0.19637596952235783</v>
      </c>
      <c r="L5" s="769">
        <f t="shared" si="0"/>
        <v>1943268</v>
      </c>
      <c r="M5" s="793">
        <f>(L5/P5)</f>
        <v>0.45823708458979406</v>
      </c>
      <c r="N5" s="769">
        <f t="shared" si="0"/>
        <v>652169</v>
      </c>
      <c r="O5" s="794">
        <f>(N5/P5)</f>
        <v>0.15378631316928051</v>
      </c>
      <c r="P5" s="773">
        <f>+P6+P13+P20+P32+P43+P63+P81+P105+P129</f>
        <v>4240748</v>
      </c>
      <c r="R5" s="901" t="s">
        <v>987</v>
      </c>
      <c r="S5" s="901" t="s">
        <v>1004</v>
      </c>
      <c r="T5" s="901" t="s">
        <v>1005</v>
      </c>
      <c r="U5" s="901" t="s">
        <v>1006</v>
      </c>
      <c r="V5" s="901" t="s">
        <v>1007</v>
      </c>
      <c r="W5" s="901" t="s">
        <v>1008</v>
      </c>
      <c r="X5" s="901" t="s">
        <v>1009</v>
      </c>
    </row>
    <row r="6" spans="1:24" ht="24.75" customHeight="1">
      <c r="A6" s="774">
        <v>1</v>
      </c>
      <c r="B6" s="210" t="s">
        <v>290</v>
      </c>
      <c r="C6" s="70">
        <v>108681</v>
      </c>
      <c r="D6" s="775">
        <f>SUM(D7:D12)</f>
        <v>1783</v>
      </c>
      <c r="E6" s="791">
        <f>D6/C6</f>
        <v>1.6405811503390658E-2</v>
      </c>
      <c r="F6" s="775">
        <f>SUM(F7:F12)</f>
        <v>2019</v>
      </c>
      <c r="G6" s="791">
        <f>F6/C6</f>
        <v>1.8577304220608937E-2</v>
      </c>
      <c r="H6" s="70">
        <f t="shared" ref="H6:N6" si="2">SUM(H7:H12)</f>
        <v>2424</v>
      </c>
      <c r="I6" s="791">
        <f t="shared" si="1"/>
        <v>2.2303806553123362E-2</v>
      </c>
      <c r="J6" s="70">
        <f t="shared" si="2"/>
        <v>6487</v>
      </c>
      <c r="K6" s="791">
        <f>(J6/P6)</f>
        <v>0.215221790916028</v>
      </c>
      <c r="L6" s="70">
        <f t="shared" si="2"/>
        <v>14849</v>
      </c>
      <c r="M6" s="791">
        <f>(L6/P6)</f>
        <v>0.49265120599847384</v>
      </c>
      <c r="N6" s="70">
        <f t="shared" si="2"/>
        <v>2579</v>
      </c>
      <c r="O6" s="791">
        <f>(N6/P6)</f>
        <v>8.556451345343552E-2</v>
      </c>
      <c r="P6" s="776">
        <f>SUM(P7:P12)</f>
        <v>30141</v>
      </c>
      <c r="R6" s="10">
        <v>1</v>
      </c>
      <c r="S6">
        <v>113314</v>
      </c>
      <c r="T6">
        <v>130748</v>
      </c>
      <c r="U6">
        <v>150663</v>
      </c>
      <c r="V6">
        <v>423478</v>
      </c>
      <c r="W6">
        <v>1003744</v>
      </c>
      <c r="X6">
        <v>363262</v>
      </c>
    </row>
    <row r="7" spans="1:24" ht="15">
      <c r="A7" s="777">
        <v>142</v>
      </c>
      <c r="B7" s="389" t="s">
        <v>67</v>
      </c>
      <c r="C7" s="406">
        <v>4602</v>
      </c>
      <c r="D7" s="778">
        <f t="shared" ref="D7:D12" si="3">VLOOKUP(A7,$R$6:$X$130,2,0)</f>
        <v>35</v>
      </c>
      <c r="E7" s="790">
        <f>D7/C7</f>
        <v>7.6053889613211644E-3</v>
      </c>
      <c r="F7" s="354">
        <f>VLOOKUP(A7,$R$6:$X$130,3,0)</f>
        <v>68</v>
      </c>
      <c r="G7" s="790">
        <f>F7/C7</f>
        <v>1.4776184267709691E-2</v>
      </c>
      <c r="H7" s="354">
        <f t="shared" ref="H7:H12" si="4">VLOOKUP(A7,$R$6:$X$130,4,0)</f>
        <v>67</v>
      </c>
      <c r="I7" s="790">
        <f t="shared" si="1"/>
        <v>1.4558887440243373E-2</v>
      </c>
      <c r="J7" s="354">
        <f t="shared" ref="J7:J12" si="5">VLOOKUP(A7,$R$6:$X$130,5,0)</f>
        <v>137</v>
      </c>
      <c r="K7" s="790">
        <f t="shared" ref="K7:K12" si="6">J7/C7</f>
        <v>2.9769665362885701E-2</v>
      </c>
      <c r="L7" s="354">
        <f t="shared" ref="L7:L12" si="7">VLOOKUP(A7,$R$6:$X$130,6,0)</f>
        <v>368</v>
      </c>
      <c r="M7" s="790">
        <f t="shared" ref="M7:M12" si="8">L7/C7</f>
        <v>7.9965232507605385E-2</v>
      </c>
      <c r="N7" s="354">
        <f t="shared" ref="N7:N12" si="9">VLOOKUP(A7,$R$6:$X$130,7,0)</f>
        <v>176</v>
      </c>
      <c r="O7" s="790">
        <f t="shared" ref="O7:O12" si="10">N7/C7</f>
        <v>3.824424163407214E-2</v>
      </c>
      <c r="P7" s="779">
        <f>(D7+F7+H7+J7+L7+N7)</f>
        <v>851</v>
      </c>
      <c r="R7" s="10">
        <v>2</v>
      </c>
      <c r="S7">
        <v>151</v>
      </c>
      <c r="T7">
        <v>207</v>
      </c>
      <c r="U7">
        <v>243</v>
      </c>
      <c r="V7">
        <v>581</v>
      </c>
      <c r="W7">
        <v>1260</v>
      </c>
      <c r="X7">
        <v>431</v>
      </c>
    </row>
    <row r="8" spans="1:24" ht="15">
      <c r="A8" s="777">
        <v>425</v>
      </c>
      <c r="B8" s="389" t="s">
        <v>147</v>
      </c>
      <c r="C8" s="406">
        <v>8376</v>
      </c>
      <c r="D8" s="778">
        <f t="shared" si="3"/>
        <v>151</v>
      </c>
      <c r="E8" s="790">
        <f t="shared" ref="E8:E71" si="11">D8/C8</f>
        <v>1.8027698185291308E-2</v>
      </c>
      <c r="F8" s="354">
        <f t="shared" ref="F8:F71" si="12">VLOOKUP(A8,$R$6:$X$130,3,0)</f>
        <v>146</v>
      </c>
      <c r="G8" s="790">
        <f t="shared" ref="G8:G71" si="13">F8/C8</f>
        <v>1.7430754536771727E-2</v>
      </c>
      <c r="H8" s="354">
        <f t="shared" si="4"/>
        <v>182</v>
      </c>
      <c r="I8" s="790">
        <f t="shared" si="1"/>
        <v>2.1728748806112703E-2</v>
      </c>
      <c r="J8" s="354">
        <f t="shared" si="5"/>
        <v>532</v>
      </c>
      <c r="K8" s="790">
        <f t="shared" si="6"/>
        <v>6.3514804202483288E-2</v>
      </c>
      <c r="L8" s="354">
        <f t="shared" si="7"/>
        <v>1038</v>
      </c>
      <c r="M8" s="790">
        <f t="shared" si="8"/>
        <v>0.12392550143266476</v>
      </c>
      <c r="N8" s="354">
        <f t="shared" si="9"/>
        <v>198</v>
      </c>
      <c r="O8" s="790">
        <f t="shared" si="10"/>
        <v>2.3638968481375359E-2</v>
      </c>
      <c r="P8" s="779">
        <f t="shared" ref="P8:P71" si="14">(D8+F8+H8+J8+L8+N8)</f>
        <v>2247</v>
      </c>
      <c r="R8" s="10">
        <v>4</v>
      </c>
      <c r="S8">
        <v>18</v>
      </c>
      <c r="T8">
        <v>19</v>
      </c>
      <c r="U8">
        <v>16</v>
      </c>
      <c r="V8">
        <v>82</v>
      </c>
      <c r="W8">
        <v>150</v>
      </c>
      <c r="X8">
        <v>39</v>
      </c>
    </row>
    <row r="9" spans="1:24" ht="15">
      <c r="A9" s="777">
        <v>579</v>
      </c>
      <c r="B9" s="389" t="s">
        <v>171</v>
      </c>
      <c r="C9" s="406">
        <v>41345</v>
      </c>
      <c r="D9" s="778">
        <f t="shared" si="3"/>
        <v>1049</v>
      </c>
      <c r="E9" s="790">
        <f t="shared" si="11"/>
        <v>2.5371870842907245E-2</v>
      </c>
      <c r="F9" s="354">
        <f t="shared" si="12"/>
        <v>1205</v>
      </c>
      <c r="G9" s="790">
        <f t="shared" si="13"/>
        <v>2.9144999395331963E-2</v>
      </c>
      <c r="H9" s="354">
        <f t="shared" si="4"/>
        <v>1446</v>
      </c>
      <c r="I9" s="790">
        <f t="shared" si="1"/>
        <v>3.4973999274398357E-2</v>
      </c>
      <c r="J9" s="354">
        <f t="shared" si="5"/>
        <v>3493</v>
      </c>
      <c r="K9" s="790">
        <f t="shared" si="6"/>
        <v>8.4484218164227839E-2</v>
      </c>
      <c r="L9" s="354">
        <f t="shared" si="7"/>
        <v>8744</v>
      </c>
      <c r="M9" s="790">
        <f t="shared" si="8"/>
        <v>0.21148869270770346</v>
      </c>
      <c r="N9" s="354">
        <f t="shared" si="9"/>
        <v>1564</v>
      </c>
      <c r="O9" s="790">
        <f t="shared" si="10"/>
        <v>3.7828032410206797E-2</v>
      </c>
      <c r="P9" s="779">
        <f t="shared" si="14"/>
        <v>17501</v>
      </c>
      <c r="R9" s="10">
        <v>21</v>
      </c>
      <c r="S9">
        <v>35</v>
      </c>
      <c r="T9">
        <v>45</v>
      </c>
      <c r="U9">
        <v>39</v>
      </c>
      <c r="V9">
        <v>89</v>
      </c>
      <c r="W9">
        <v>236</v>
      </c>
      <c r="X9">
        <v>82</v>
      </c>
    </row>
    <row r="10" spans="1:24" ht="15">
      <c r="A10" s="777">
        <v>585</v>
      </c>
      <c r="B10" s="389" t="s">
        <v>173</v>
      </c>
      <c r="C10" s="406">
        <v>14664</v>
      </c>
      <c r="D10" s="778">
        <f t="shared" si="3"/>
        <v>143</v>
      </c>
      <c r="E10" s="790">
        <f t="shared" si="11"/>
        <v>9.7517730496453903E-3</v>
      </c>
      <c r="F10" s="354">
        <f t="shared" si="12"/>
        <v>164</v>
      </c>
      <c r="G10" s="790">
        <f t="shared" si="13"/>
        <v>1.1183851609383524E-2</v>
      </c>
      <c r="H10" s="354">
        <f t="shared" si="4"/>
        <v>283</v>
      </c>
      <c r="I10" s="790">
        <f t="shared" si="1"/>
        <v>1.9298963447899619E-2</v>
      </c>
      <c r="J10" s="354">
        <f t="shared" si="5"/>
        <v>629</v>
      </c>
      <c r="K10" s="790">
        <f t="shared" si="6"/>
        <v>4.289416257501364E-2</v>
      </c>
      <c r="L10" s="354">
        <f t="shared" si="7"/>
        <v>1669</v>
      </c>
      <c r="M10" s="790">
        <f t="shared" si="8"/>
        <v>0.11381614839061648</v>
      </c>
      <c r="N10" s="354">
        <f t="shared" si="9"/>
        <v>350</v>
      </c>
      <c r="O10" s="790">
        <f t="shared" si="10"/>
        <v>2.386797599563557E-2</v>
      </c>
      <c r="P10" s="779">
        <f t="shared" si="14"/>
        <v>3238</v>
      </c>
      <c r="R10" s="10">
        <v>30</v>
      </c>
      <c r="S10">
        <v>836</v>
      </c>
      <c r="T10">
        <v>947</v>
      </c>
      <c r="U10">
        <v>1178</v>
      </c>
      <c r="V10">
        <v>3128</v>
      </c>
      <c r="W10">
        <v>6635</v>
      </c>
      <c r="X10">
        <v>1712</v>
      </c>
    </row>
    <row r="11" spans="1:24" ht="15">
      <c r="A11" s="777">
        <v>591</v>
      </c>
      <c r="B11" s="389" t="s">
        <v>175</v>
      </c>
      <c r="C11" s="406">
        <v>19268</v>
      </c>
      <c r="D11" s="778">
        <f t="shared" si="3"/>
        <v>344</v>
      </c>
      <c r="E11" s="790">
        <f t="shared" si="11"/>
        <v>1.7853435748391114E-2</v>
      </c>
      <c r="F11" s="354">
        <f t="shared" si="12"/>
        <v>367</v>
      </c>
      <c r="G11" s="790">
        <f t="shared" si="13"/>
        <v>1.904712476645215E-2</v>
      </c>
      <c r="H11" s="354">
        <f t="shared" si="4"/>
        <v>391</v>
      </c>
      <c r="I11" s="790">
        <f t="shared" si="1"/>
        <v>2.0292713307037576E-2</v>
      </c>
      <c r="J11" s="354">
        <f t="shared" si="5"/>
        <v>1236</v>
      </c>
      <c r="K11" s="790">
        <f t="shared" si="6"/>
        <v>6.4147809840149464E-2</v>
      </c>
      <c r="L11" s="354">
        <f t="shared" si="7"/>
        <v>2241</v>
      </c>
      <c r="M11" s="790">
        <f t="shared" si="8"/>
        <v>0.11630682997716421</v>
      </c>
      <c r="N11" s="354">
        <f t="shared" si="9"/>
        <v>238</v>
      </c>
      <c r="O11" s="790">
        <f t="shared" si="10"/>
        <v>1.2352086360805481E-2</v>
      </c>
      <c r="P11" s="779">
        <f t="shared" si="14"/>
        <v>4817</v>
      </c>
      <c r="R11" s="10">
        <v>31</v>
      </c>
      <c r="S11">
        <v>155</v>
      </c>
      <c r="T11">
        <v>241</v>
      </c>
      <c r="U11">
        <v>317</v>
      </c>
      <c r="V11">
        <v>968</v>
      </c>
      <c r="W11">
        <v>1932</v>
      </c>
      <c r="X11">
        <v>395</v>
      </c>
    </row>
    <row r="12" spans="1:24" ht="15">
      <c r="A12" s="777">
        <v>893</v>
      </c>
      <c r="B12" s="389" t="s">
        <v>265</v>
      </c>
      <c r="C12" s="406">
        <v>20426</v>
      </c>
      <c r="D12" s="778">
        <f t="shared" si="3"/>
        <v>61</v>
      </c>
      <c r="E12" s="790">
        <f t="shared" si="11"/>
        <v>2.9863898952315676E-3</v>
      </c>
      <c r="F12" s="354">
        <f t="shared" si="12"/>
        <v>69</v>
      </c>
      <c r="G12" s="790">
        <f t="shared" si="13"/>
        <v>3.3780475864094782E-3</v>
      </c>
      <c r="H12" s="354">
        <f t="shared" si="4"/>
        <v>55</v>
      </c>
      <c r="I12" s="790">
        <f t="shared" si="1"/>
        <v>2.6926466268481345E-3</v>
      </c>
      <c r="J12" s="354">
        <f t="shared" si="5"/>
        <v>460</v>
      </c>
      <c r="K12" s="790">
        <f t="shared" si="6"/>
        <v>2.2520317242729855E-2</v>
      </c>
      <c r="L12" s="354">
        <f t="shared" si="7"/>
        <v>789</v>
      </c>
      <c r="M12" s="790">
        <f t="shared" si="8"/>
        <v>3.8627239792421421E-2</v>
      </c>
      <c r="N12" s="354">
        <f t="shared" si="9"/>
        <v>53</v>
      </c>
      <c r="O12" s="790">
        <f t="shared" si="10"/>
        <v>2.594732204053657E-3</v>
      </c>
      <c r="P12" s="779">
        <f t="shared" si="14"/>
        <v>1487</v>
      </c>
      <c r="R12" s="10">
        <v>34</v>
      </c>
      <c r="S12">
        <v>484</v>
      </c>
      <c r="T12">
        <v>585</v>
      </c>
      <c r="U12">
        <v>685</v>
      </c>
      <c r="V12">
        <v>1617</v>
      </c>
      <c r="W12">
        <v>3968</v>
      </c>
      <c r="X12">
        <v>1366</v>
      </c>
    </row>
    <row r="13" spans="1:24">
      <c r="A13" s="774">
        <v>2</v>
      </c>
      <c r="B13" s="210" t="s">
        <v>301</v>
      </c>
      <c r="C13" s="72">
        <v>264760</v>
      </c>
      <c r="D13" s="775">
        <f>SUM(D14:D19)</f>
        <v>2841</v>
      </c>
      <c r="E13" s="791">
        <f t="shared" si="11"/>
        <v>1.0730472881099865E-2</v>
      </c>
      <c r="F13" s="70">
        <f t="shared" si="12"/>
        <v>207</v>
      </c>
      <c r="G13" s="791">
        <f t="shared" si="13"/>
        <v>7.8184015712343255E-4</v>
      </c>
      <c r="H13" s="70">
        <f t="shared" ref="H13:N13" si="15">SUM(H14:H19)</f>
        <v>3764</v>
      </c>
      <c r="I13" s="791">
        <f t="shared" si="1"/>
        <v>1.4216649040640581E-2</v>
      </c>
      <c r="J13" s="70">
        <f t="shared" si="15"/>
        <v>8981</v>
      </c>
      <c r="K13" s="791">
        <f>(J13/P13)</f>
        <v>0.22303623314376536</v>
      </c>
      <c r="L13" s="70">
        <f t="shared" si="15"/>
        <v>18828</v>
      </c>
      <c r="M13" s="791">
        <f>(L13/P13)</f>
        <v>0.4675789107706062</v>
      </c>
      <c r="N13" s="70">
        <f t="shared" si="15"/>
        <v>2540</v>
      </c>
      <c r="O13" s="791">
        <f>(N13/P13)</f>
        <v>6.3078948021953463E-2</v>
      </c>
      <c r="P13" s="776">
        <f>SUM(P14:P19)</f>
        <v>40267</v>
      </c>
      <c r="R13" s="10">
        <v>36</v>
      </c>
      <c r="S13">
        <v>78</v>
      </c>
      <c r="T13">
        <v>116</v>
      </c>
      <c r="U13">
        <v>143</v>
      </c>
      <c r="V13">
        <v>326</v>
      </c>
      <c r="W13">
        <v>685</v>
      </c>
      <c r="X13">
        <v>148</v>
      </c>
    </row>
    <row r="14" spans="1:24" ht="15">
      <c r="A14" s="777">
        <v>120</v>
      </c>
      <c r="B14" s="389" t="s">
        <v>57</v>
      </c>
      <c r="C14" s="406">
        <v>30833</v>
      </c>
      <c r="D14" s="778">
        <f t="shared" ref="D14:D19" si="16">VLOOKUP(A14,$R$6:$X$130,2,0)</f>
        <v>76</v>
      </c>
      <c r="E14" s="790">
        <f t="shared" si="11"/>
        <v>2.4648915123406741E-3</v>
      </c>
      <c r="F14" s="354">
        <f t="shared" si="12"/>
        <v>87</v>
      </c>
      <c r="G14" s="790">
        <f t="shared" si="13"/>
        <v>2.8216521259689293E-3</v>
      </c>
      <c r="H14" s="354">
        <f t="shared" ref="H14:H19" si="17">VLOOKUP(A14,$R$6:$X$130,4,0)</f>
        <v>99</v>
      </c>
      <c r="I14" s="790">
        <f t="shared" ref="I14:I19" si="18">H14/C14</f>
        <v>3.2108455226542991E-3</v>
      </c>
      <c r="J14" s="354">
        <f t="shared" ref="J14:J19" si="19">VLOOKUP(A14,$R$6:$X$130,5,0)</f>
        <v>470</v>
      </c>
      <c r="K14" s="790">
        <f t="shared" ref="K14:K19" si="20">J14/C14</f>
        <v>1.5243408036843641E-2</v>
      </c>
      <c r="L14" s="354">
        <f t="shared" ref="L14:L19" si="21">VLOOKUP(A14,$R$6:$X$130,6,0)</f>
        <v>762</v>
      </c>
      <c r="M14" s="790">
        <f t="shared" ref="M14:M19" si="22">L14/C14</f>
        <v>2.4713780689520969E-2</v>
      </c>
      <c r="N14" s="354">
        <f t="shared" ref="N14:N19" si="23">VLOOKUP(A14,$R$6:$X$130,7,0)</f>
        <v>68</v>
      </c>
      <c r="O14" s="790">
        <f t="shared" ref="O14:O19" si="24">N14/C14</f>
        <v>2.2054292478837609E-3</v>
      </c>
      <c r="P14" s="779">
        <f t="shared" si="14"/>
        <v>1562</v>
      </c>
      <c r="R14" s="10">
        <v>38</v>
      </c>
      <c r="S14">
        <v>52</v>
      </c>
      <c r="T14">
        <v>62</v>
      </c>
      <c r="U14">
        <v>78</v>
      </c>
      <c r="V14">
        <v>374</v>
      </c>
      <c r="W14">
        <v>479</v>
      </c>
      <c r="X14">
        <v>125</v>
      </c>
    </row>
    <row r="15" spans="1:24" ht="15">
      <c r="A15" s="777">
        <v>154</v>
      </c>
      <c r="B15" s="389" t="s">
        <v>77</v>
      </c>
      <c r="C15" s="406">
        <v>96927</v>
      </c>
      <c r="D15" s="778">
        <f t="shared" si="16"/>
        <v>1703</v>
      </c>
      <c r="E15" s="790">
        <f t="shared" si="11"/>
        <v>1.7569923757054278E-2</v>
      </c>
      <c r="F15" s="354">
        <f t="shared" si="12"/>
        <v>2003</v>
      </c>
      <c r="G15" s="790">
        <f t="shared" si="13"/>
        <v>2.0665036573916454E-2</v>
      </c>
      <c r="H15" s="354">
        <f t="shared" si="17"/>
        <v>2234</v>
      </c>
      <c r="I15" s="790">
        <f t="shared" si="18"/>
        <v>2.3048273442900329E-2</v>
      </c>
      <c r="J15" s="354">
        <f t="shared" si="19"/>
        <v>4828</v>
      </c>
      <c r="K15" s="790">
        <f t="shared" si="20"/>
        <v>4.9810682266035265E-2</v>
      </c>
      <c r="L15" s="354">
        <f t="shared" si="21"/>
        <v>11021</v>
      </c>
      <c r="M15" s="790">
        <f t="shared" si="22"/>
        <v>0.11370412784879343</v>
      </c>
      <c r="N15" s="354">
        <f t="shared" si="23"/>
        <v>1642</v>
      </c>
      <c r="O15" s="790">
        <f t="shared" si="24"/>
        <v>1.6940584150958969E-2</v>
      </c>
      <c r="P15" s="779">
        <f t="shared" si="14"/>
        <v>23431</v>
      </c>
      <c r="R15" s="10">
        <v>40</v>
      </c>
      <c r="S15">
        <v>78</v>
      </c>
      <c r="T15">
        <v>102</v>
      </c>
      <c r="U15">
        <v>118</v>
      </c>
      <c r="V15">
        <v>432</v>
      </c>
      <c r="W15">
        <v>850</v>
      </c>
      <c r="X15">
        <v>101</v>
      </c>
    </row>
    <row r="16" spans="1:24" ht="15">
      <c r="A16" s="777">
        <v>250</v>
      </c>
      <c r="B16" s="389" t="s">
        <v>99</v>
      </c>
      <c r="C16" s="406">
        <v>54681</v>
      </c>
      <c r="D16" s="778">
        <f t="shared" si="16"/>
        <v>749</v>
      </c>
      <c r="E16" s="790">
        <f t="shared" si="11"/>
        <v>1.3697628060935243E-2</v>
      </c>
      <c r="F16" s="354">
        <f t="shared" si="12"/>
        <v>966</v>
      </c>
      <c r="G16" s="790">
        <f t="shared" si="13"/>
        <v>1.766609974214078E-2</v>
      </c>
      <c r="H16" s="354">
        <f t="shared" si="17"/>
        <v>1095</v>
      </c>
      <c r="I16" s="790">
        <f t="shared" si="18"/>
        <v>2.0025237285345915E-2</v>
      </c>
      <c r="J16" s="354">
        <f t="shared" si="19"/>
        <v>2012</v>
      </c>
      <c r="K16" s="790">
        <f t="shared" si="20"/>
        <v>3.6795230518827382E-2</v>
      </c>
      <c r="L16" s="354">
        <f t="shared" si="21"/>
        <v>4327</v>
      </c>
      <c r="M16" s="790">
        <f t="shared" si="22"/>
        <v>7.913169108099706E-2</v>
      </c>
      <c r="N16" s="354">
        <f t="shared" si="23"/>
        <v>583</v>
      </c>
      <c r="O16" s="790">
        <f t="shared" si="24"/>
        <v>1.0661838664252665E-2</v>
      </c>
      <c r="P16" s="779">
        <f t="shared" si="14"/>
        <v>9732</v>
      </c>
      <c r="R16" s="10">
        <v>42</v>
      </c>
      <c r="S16">
        <v>521</v>
      </c>
      <c r="T16">
        <v>587</v>
      </c>
      <c r="U16">
        <v>683</v>
      </c>
      <c r="V16">
        <v>1848</v>
      </c>
      <c r="W16">
        <v>4287</v>
      </c>
      <c r="X16">
        <v>1141</v>
      </c>
    </row>
    <row r="17" spans="1:24" ht="15">
      <c r="A17" s="777">
        <v>495</v>
      </c>
      <c r="B17" s="389" t="s">
        <v>161</v>
      </c>
      <c r="C17" s="406">
        <v>27784</v>
      </c>
      <c r="D17" s="778">
        <f t="shared" si="16"/>
        <v>95</v>
      </c>
      <c r="E17" s="790">
        <f t="shared" si="11"/>
        <v>3.4192340915634896E-3</v>
      </c>
      <c r="F17" s="354">
        <f t="shared" si="12"/>
        <v>60</v>
      </c>
      <c r="G17" s="790">
        <f t="shared" si="13"/>
        <v>2.1595162683558881E-3</v>
      </c>
      <c r="H17" s="354">
        <f t="shared" si="17"/>
        <v>74</v>
      </c>
      <c r="I17" s="790">
        <f t="shared" si="18"/>
        <v>2.6634033976389287E-3</v>
      </c>
      <c r="J17" s="354">
        <f t="shared" si="19"/>
        <v>417</v>
      </c>
      <c r="K17" s="790">
        <f t="shared" si="20"/>
        <v>1.5008638065073424E-2</v>
      </c>
      <c r="L17" s="354">
        <f t="shared" si="21"/>
        <v>679</v>
      </c>
      <c r="M17" s="790">
        <f t="shared" si="22"/>
        <v>2.4438525770227468E-2</v>
      </c>
      <c r="N17" s="354">
        <f t="shared" si="23"/>
        <v>49</v>
      </c>
      <c r="O17" s="790">
        <f t="shared" si="24"/>
        <v>1.7636049524906421E-3</v>
      </c>
      <c r="P17" s="779">
        <f t="shared" si="14"/>
        <v>1374</v>
      </c>
      <c r="R17" s="10">
        <v>44</v>
      </c>
      <c r="S17">
        <v>118</v>
      </c>
      <c r="T17">
        <v>114</v>
      </c>
      <c r="U17">
        <v>131</v>
      </c>
      <c r="V17">
        <v>311</v>
      </c>
      <c r="W17">
        <v>623</v>
      </c>
      <c r="X17">
        <v>82</v>
      </c>
    </row>
    <row r="18" spans="1:24" ht="15">
      <c r="A18" s="777">
        <v>790</v>
      </c>
      <c r="B18" s="389" t="s">
        <v>234</v>
      </c>
      <c r="C18" s="406">
        <v>28429</v>
      </c>
      <c r="D18" s="778">
        <f t="shared" si="16"/>
        <v>93</v>
      </c>
      <c r="E18" s="790">
        <f t="shared" si="11"/>
        <v>3.2713074677266172E-3</v>
      </c>
      <c r="F18" s="354">
        <f t="shared" si="12"/>
        <v>103</v>
      </c>
      <c r="G18" s="790">
        <f t="shared" si="13"/>
        <v>3.6230609588800171E-3</v>
      </c>
      <c r="H18" s="354">
        <f t="shared" si="17"/>
        <v>121</v>
      </c>
      <c r="I18" s="790">
        <f t="shared" si="18"/>
        <v>4.2562172429561366E-3</v>
      </c>
      <c r="J18" s="354">
        <f t="shared" si="19"/>
        <v>686</v>
      </c>
      <c r="K18" s="790">
        <f t="shared" si="20"/>
        <v>2.4130289493123219E-2</v>
      </c>
      <c r="L18" s="354">
        <f t="shared" si="21"/>
        <v>1035</v>
      </c>
      <c r="M18" s="790">
        <f t="shared" si="22"/>
        <v>3.6406486334376868E-2</v>
      </c>
      <c r="N18" s="354">
        <f t="shared" si="23"/>
        <v>84</v>
      </c>
      <c r="O18" s="790">
        <f t="shared" si="24"/>
        <v>2.9547293256885574E-3</v>
      </c>
      <c r="P18" s="779">
        <f t="shared" si="14"/>
        <v>2122</v>
      </c>
      <c r="R18" s="10">
        <v>45</v>
      </c>
      <c r="S18">
        <v>7660</v>
      </c>
      <c r="T18">
        <v>8133</v>
      </c>
      <c r="U18">
        <v>10081</v>
      </c>
      <c r="V18">
        <v>18745</v>
      </c>
      <c r="W18">
        <v>39796</v>
      </c>
      <c r="X18">
        <v>6653</v>
      </c>
    </row>
    <row r="19" spans="1:24" ht="15">
      <c r="A19" s="777">
        <v>895</v>
      </c>
      <c r="B19" s="389" t="s">
        <v>267</v>
      </c>
      <c r="C19" s="406">
        <v>26106</v>
      </c>
      <c r="D19" s="778">
        <f t="shared" si="16"/>
        <v>125</v>
      </c>
      <c r="E19" s="790">
        <f t="shared" si="11"/>
        <v>4.7881713016164869E-3</v>
      </c>
      <c r="F19" s="354">
        <f t="shared" si="12"/>
        <v>94</v>
      </c>
      <c r="G19" s="790">
        <f t="shared" si="13"/>
        <v>3.6007048188155979E-3</v>
      </c>
      <c r="H19" s="354">
        <f t="shared" si="17"/>
        <v>141</v>
      </c>
      <c r="I19" s="790">
        <f t="shared" si="18"/>
        <v>5.4010572282233967E-3</v>
      </c>
      <c r="J19" s="354">
        <f t="shared" si="19"/>
        <v>568</v>
      </c>
      <c r="K19" s="790">
        <f t="shared" si="20"/>
        <v>2.1757450394545314E-2</v>
      </c>
      <c r="L19" s="354">
        <f t="shared" si="21"/>
        <v>1004</v>
      </c>
      <c r="M19" s="790">
        <f t="shared" si="22"/>
        <v>3.8458591894583623E-2</v>
      </c>
      <c r="N19" s="354">
        <f t="shared" si="23"/>
        <v>114</v>
      </c>
      <c r="O19" s="790">
        <f t="shared" si="24"/>
        <v>4.3668122270742356E-3</v>
      </c>
      <c r="P19" s="779">
        <f t="shared" si="14"/>
        <v>2046</v>
      </c>
      <c r="R19" s="10">
        <v>51</v>
      </c>
      <c r="S19">
        <v>287</v>
      </c>
      <c r="T19">
        <v>290</v>
      </c>
      <c r="U19">
        <v>314</v>
      </c>
      <c r="V19">
        <v>687</v>
      </c>
      <c r="W19">
        <v>1814</v>
      </c>
      <c r="X19">
        <v>324</v>
      </c>
    </row>
    <row r="20" spans="1:24">
      <c r="A20" s="774">
        <v>3</v>
      </c>
      <c r="B20" s="210" t="s">
        <v>749</v>
      </c>
      <c r="C20" s="72">
        <v>533926</v>
      </c>
      <c r="D20" s="775">
        <f>SUM(D21:D31)</f>
        <v>18622</v>
      </c>
      <c r="E20" s="791">
        <f t="shared" si="11"/>
        <v>3.4877492386585406E-2</v>
      </c>
      <c r="F20" s="775">
        <f>SUM(F21:F31)</f>
        <v>19304</v>
      </c>
      <c r="G20" s="791">
        <f t="shared" si="13"/>
        <v>3.6154822952993486E-2</v>
      </c>
      <c r="H20" s="70">
        <f t="shared" ref="H20:N20" si="25">SUM(H21:H31)</f>
        <v>23909</v>
      </c>
      <c r="I20" s="791">
        <f>H20/C20</f>
        <v>4.477961365432663E-2</v>
      </c>
      <c r="J20" s="70">
        <f t="shared" si="25"/>
        <v>44686</v>
      </c>
      <c r="K20" s="791">
        <f>(J20/P20)</f>
        <v>0.2105228444092678</v>
      </c>
      <c r="L20" s="70">
        <f t="shared" si="25"/>
        <v>91310</v>
      </c>
      <c r="M20" s="791">
        <f>(L20/P20)</f>
        <v>0.43017591467149091</v>
      </c>
      <c r="N20" s="70">
        <f t="shared" si="25"/>
        <v>14431</v>
      </c>
      <c r="O20" s="791">
        <f>(N20/P20)</f>
        <v>6.798673337667599E-2</v>
      </c>
      <c r="P20" s="776">
        <f>SUM(P21:P31)</f>
        <v>212262</v>
      </c>
      <c r="R20" s="10">
        <v>55</v>
      </c>
      <c r="S20">
        <v>40</v>
      </c>
      <c r="T20">
        <v>35</v>
      </c>
      <c r="U20">
        <v>33</v>
      </c>
      <c r="V20">
        <v>125</v>
      </c>
      <c r="W20">
        <v>236</v>
      </c>
      <c r="X20">
        <v>64</v>
      </c>
    </row>
    <row r="21" spans="1:24" ht="15">
      <c r="A21" s="777">
        <v>45</v>
      </c>
      <c r="B21" s="389" t="s">
        <v>32</v>
      </c>
      <c r="C21" s="406">
        <v>129751</v>
      </c>
      <c r="D21" s="778">
        <f t="shared" ref="D21:D31" si="26">VLOOKUP(A21,$R$6:$X$130,2,0)</f>
        <v>7660</v>
      </c>
      <c r="E21" s="790">
        <f t="shared" si="11"/>
        <v>5.9036153863939393E-2</v>
      </c>
      <c r="F21" s="354">
        <f t="shared" si="12"/>
        <v>8133</v>
      </c>
      <c r="G21" s="790">
        <f t="shared" si="13"/>
        <v>6.268159782968917E-2</v>
      </c>
      <c r="H21" s="354">
        <f t="shared" ref="H21:H31" si="27">VLOOKUP(A21,$R$6:$X$130,4,0)</f>
        <v>10081</v>
      </c>
      <c r="I21" s="790">
        <f t="shared" ref="I21:I31" si="28">H21/C21</f>
        <v>7.769496959561005E-2</v>
      </c>
      <c r="J21" s="354">
        <f t="shared" ref="J21:J31" si="29">VLOOKUP(A21,$R$6:$X$130,5,0)</f>
        <v>18745</v>
      </c>
      <c r="K21" s="790">
        <f t="shared" ref="K21:K31" si="30">J21/C21</f>
        <v>0.14446902143336082</v>
      </c>
      <c r="L21" s="354">
        <f t="shared" ref="L21:L31" si="31">VLOOKUP(A21,$R$6:$X$130,6,0)</f>
        <v>39796</v>
      </c>
      <c r="M21" s="790">
        <f t="shared" ref="M21:M31" si="32">L21/C21</f>
        <v>0.30671054558346372</v>
      </c>
      <c r="N21" s="354">
        <f t="shared" ref="N21:N31" si="33">VLOOKUP(A21,$R$6:$X$130,7,0)</f>
        <v>6653</v>
      </c>
      <c r="O21" s="790">
        <f t="shared" ref="O21:O31" si="34">N21/C21</f>
        <v>5.1275134681042923E-2</v>
      </c>
      <c r="P21" s="779">
        <f t="shared" si="14"/>
        <v>91068</v>
      </c>
      <c r="R21" s="10">
        <v>59</v>
      </c>
      <c r="S21">
        <v>35</v>
      </c>
      <c r="T21">
        <v>55</v>
      </c>
      <c r="U21">
        <v>65</v>
      </c>
      <c r="V21">
        <v>177</v>
      </c>
      <c r="W21">
        <v>462</v>
      </c>
      <c r="X21">
        <v>170</v>
      </c>
    </row>
    <row r="22" spans="1:24" ht="15">
      <c r="A22" s="777">
        <v>51</v>
      </c>
      <c r="B22" s="389" t="s">
        <v>35</v>
      </c>
      <c r="C22" s="406">
        <v>30984</v>
      </c>
      <c r="D22" s="778">
        <f t="shared" si="26"/>
        <v>287</v>
      </c>
      <c r="E22" s="790">
        <f t="shared" si="11"/>
        <v>9.2628453395300799E-3</v>
      </c>
      <c r="F22" s="354">
        <f t="shared" si="12"/>
        <v>290</v>
      </c>
      <c r="G22" s="790">
        <f t="shared" si="13"/>
        <v>9.3596695068422411E-3</v>
      </c>
      <c r="H22" s="354">
        <f t="shared" si="27"/>
        <v>314</v>
      </c>
      <c r="I22" s="790">
        <f t="shared" si="28"/>
        <v>1.0134262845339531E-2</v>
      </c>
      <c r="J22" s="354">
        <f t="shared" si="29"/>
        <v>687</v>
      </c>
      <c r="K22" s="790">
        <f t="shared" si="30"/>
        <v>2.2172734314484896E-2</v>
      </c>
      <c r="L22" s="354">
        <f t="shared" si="31"/>
        <v>1814</v>
      </c>
      <c r="M22" s="790">
        <f t="shared" si="32"/>
        <v>5.8546346501420085E-2</v>
      </c>
      <c r="N22" s="354">
        <f t="shared" si="33"/>
        <v>324</v>
      </c>
      <c r="O22" s="790">
        <f t="shared" si="34"/>
        <v>1.0457010069713401E-2</v>
      </c>
      <c r="P22" s="779">
        <f t="shared" si="14"/>
        <v>3716</v>
      </c>
      <c r="R22" s="10">
        <v>79</v>
      </c>
      <c r="S22">
        <v>1482</v>
      </c>
      <c r="T22">
        <v>1801</v>
      </c>
      <c r="U22">
        <v>2183</v>
      </c>
      <c r="V22">
        <v>5508</v>
      </c>
      <c r="W22">
        <v>12032</v>
      </c>
      <c r="X22">
        <v>3778</v>
      </c>
    </row>
    <row r="23" spans="1:24" ht="15">
      <c r="A23" s="777">
        <v>147</v>
      </c>
      <c r="B23" s="389" t="s">
        <v>71</v>
      </c>
      <c r="C23" s="406">
        <v>51947</v>
      </c>
      <c r="D23" s="778">
        <f t="shared" si="26"/>
        <v>2712</v>
      </c>
      <c r="E23" s="790">
        <f t="shared" si="11"/>
        <v>5.2207057192908156E-2</v>
      </c>
      <c r="F23" s="354">
        <f t="shared" si="12"/>
        <v>2657</v>
      </c>
      <c r="G23" s="790">
        <f t="shared" si="13"/>
        <v>5.1148285752786495E-2</v>
      </c>
      <c r="H23" s="354">
        <f t="shared" si="27"/>
        <v>3329</v>
      </c>
      <c r="I23" s="790">
        <f t="shared" si="28"/>
        <v>6.4084547712091169E-2</v>
      </c>
      <c r="J23" s="354">
        <f t="shared" si="29"/>
        <v>6076</v>
      </c>
      <c r="K23" s="790">
        <f t="shared" si="30"/>
        <v>0.11696536854871312</v>
      </c>
      <c r="L23" s="354">
        <f t="shared" si="31"/>
        <v>11564</v>
      </c>
      <c r="M23" s="790">
        <f t="shared" si="32"/>
        <v>0.22261150788303463</v>
      </c>
      <c r="N23" s="354">
        <f t="shared" si="33"/>
        <v>1744</v>
      </c>
      <c r="O23" s="790">
        <f t="shared" si="34"/>
        <v>3.3572679846766894E-2</v>
      </c>
      <c r="P23" s="779">
        <f t="shared" si="14"/>
        <v>28082</v>
      </c>
      <c r="R23" s="10">
        <v>86</v>
      </c>
      <c r="S23">
        <v>72</v>
      </c>
      <c r="T23">
        <v>89</v>
      </c>
      <c r="U23">
        <v>124</v>
      </c>
      <c r="V23">
        <v>257</v>
      </c>
      <c r="W23">
        <v>496</v>
      </c>
      <c r="X23">
        <v>124</v>
      </c>
    </row>
    <row r="24" spans="1:24" ht="15">
      <c r="A24" s="777">
        <v>172</v>
      </c>
      <c r="B24" s="389" t="s">
        <v>79</v>
      </c>
      <c r="C24" s="406">
        <v>60775</v>
      </c>
      <c r="D24" s="778">
        <f t="shared" si="26"/>
        <v>2973</v>
      </c>
      <c r="E24" s="790">
        <f t="shared" si="11"/>
        <v>4.8918140682846563E-2</v>
      </c>
      <c r="F24" s="354">
        <f t="shared" si="12"/>
        <v>3187</v>
      </c>
      <c r="G24" s="790">
        <f t="shared" si="13"/>
        <v>5.2439325380501854E-2</v>
      </c>
      <c r="H24" s="354">
        <f t="shared" si="27"/>
        <v>4085</v>
      </c>
      <c r="I24" s="790">
        <f t="shared" si="28"/>
        <v>6.7215137803373098E-2</v>
      </c>
      <c r="J24" s="354">
        <f t="shared" si="29"/>
        <v>7088</v>
      </c>
      <c r="K24" s="790">
        <f t="shared" si="30"/>
        <v>0.11662690250925545</v>
      </c>
      <c r="L24" s="354">
        <f t="shared" si="31"/>
        <v>14364</v>
      </c>
      <c r="M24" s="790">
        <f t="shared" si="32"/>
        <v>0.23634718222953516</v>
      </c>
      <c r="N24" s="354">
        <f t="shared" si="33"/>
        <v>2218</v>
      </c>
      <c r="O24" s="790">
        <f t="shared" si="34"/>
        <v>3.6495269436445904E-2</v>
      </c>
      <c r="P24" s="779">
        <f t="shared" si="14"/>
        <v>33915</v>
      </c>
      <c r="R24" s="10">
        <v>88</v>
      </c>
      <c r="S24">
        <v>19353</v>
      </c>
      <c r="T24">
        <v>22798</v>
      </c>
      <c r="U24">
        <v>26568</v>
      </c>
      <c r="V24">
        <v>69048</v>
      </c>
      <c r="W24">
        <v>156650</v>
      </c>
      <c r="X24">
        <v>47055</v>
      </c>
    </row>
    <row r="25" spans="1:24" ht="15">
      <c r="A25" s="777">
        <v>475</v>
      </c>
      <c r="B25" s="389" t="s">
        <v>153</v>
      </c>
      <c r="C25" s="406">
        <v>5316</v>
      </c>
      <c r="D25" s="778">
        <f t="shared" si="26"/>
        <v>14</v>
      </c>
      <c r="E25" s="790">
        <f t="shared" si="11"/>
        <v>2.6335590669676447E-3</v>
      </c>
      <c r="F25" s="354">
        <f t="shared" si="12"/>
        <v>16</v>
      </c>
      <c r="G25" s="790">
        <f t="shared" si="13"/>
        <v>3.0097817908201654E-3</v>
      </c>
      <c r="H25" s="354">
        <f t="shared" si="27"/>
        <v>17</v>
      </c>
      <c r="I25" s="790">
        <f t="shared" si="28"/>
        <v>3.197893152746426E-3</v>
      </c>
      <c r="J25" s="354">
        <f t="shared" si="29"/>
        <v>57</v>
      </c>
      <c r="K25" s="790">
        <f t="shared" si="30"/>
        <v>1.072234762979684E-2</v>
      </c>
      <c r="L25" s="354">
        <f t="shared" si="31"/>
        <v>166</v>
      </c>
      <c r="M25" s="790">
        <f t="shared" si="32"/>
        <v>3.1226486079759218E-2</v>
      </c>
      <c r="N25" s="354">
        <f t="shared" si="33"/>
        <v>25</v>
      </c>
      <c r="O25" s="790">
        <f t="shared" si="34"/>
        <v>4.7027840481565089E-3</v>
      </c>
      <c r="P25" s="779">
        <f t="shared" si="14"/>
        <v>295</v>
      </c>
      <c r="R25" s="10">
        <v>91</v>
      </c>
      <c r="S25">
        <v>34</v>
      </c>
      <c r="T25">
        <v>58</v>
      </c>
      <c r="U25">
        <v>78</v>
      </c>
      <c r="V25">
        <v>164</v>
      </c>
      <c r="W25">
        <v>479</v>
      </c>
      <c r="X25">
        <v>132</v>
      </c>
    </row>
    <row r="26" spans="1:24" ht="15">
      <c r="A26" s="777">
        <v>480</v>
      </c>
      <c r="B26" s="389" t="s">
        <v>155</v>
      </c>
      <c r="C26" s="406">
        <v>14612</v>
      </c>
      <c r="D26" s="778">
        <f t="shared" si="26"/>
        <v>204</v>
      </c>
      <c r="E26" s="790">
        <f t="shared" si="11"/>
        <v>1.3961127840131399E-2</v>
      </c>
      <c r="F26" s="354">
        <f t="shared" si="12"/>
        <v>186</v>
      </c>
      <c r="G26" s="790">
        <f t="shared" si="13"/>
        <v>1.2729263618943333E-2</v>
      </c>
      <c r="H26" s="354">
        <f t="shared" si="27"/>
        <v>218</v>
      </c>
      <c r="I26" s="790">
        <f t="shared" si="28"/>
        <v>1.4919244456611004E-2</v>
      </c>
      <c r="J26" s="354">
        <f t="shared" si="29"/>
        <v>761</v>
      </c>
      <c r="K26" s="790">
        <f t="shared" si="30"/>
        <v>5.2080481795784284E-2</v>
      </c>
      <c r="L26" s="354">
        <f t="shared" si="31"/>
        <v>1333</v>
      </c>
      <c r="M26" s="790">
        <f t="shared" si="32"/>
        <v>9.1226389269093891E-2</v>
      </c>
      <c r="N26" s="354">
        <f t="shared" si="33"/>
        <v>117</v>
      </c>
      <c r="O26" s="790">
        <f t="shared" si="34"/>
        <v>8.0071174377224202E-3</v>
      </c>
      <c r="P26" s="779">
        <f t="shared" si="14"/>
        <v>2819</v>
      </c>
      <c r="R26" s="10">
        <v>93</v>
      </c>
      <c r="S26">
        <v>67</v>
      </c>
      <c r="T26">
        <v>75</v>
      </c>
      <c r="U26">
        <v>105</v>
      </c>
      <c r="V26">
        <v>278</v>
      </c>
      <c r="W26">
        <v>592</v>
      </c>
      <c r="X26">
        <v>163</v>
      </c>
    </row>
    <row r="27" spans="1:24" ht="15">
      <c r="A27" s="777">
        <v>490</v>
      </c>
      <c r="B27" s="389" t="s">
        <v>159</v>
      </c>
      <c r="C27" s="406">
        <v>44811</v>
      </c>
      <c r="D27" s="778">
        <f t="shared" si="26"/>
        <v>424</v>
      </c>
      <c r="E27" s="790">
        <f t="shared" si="11"/>
        <v>9.4619624645734309E-3</v>
      </c>
      <c r="F27" s="354">
        <f t="shared" si="12"/>
        <v>397</v>
      </c>
      <c r="G27" s="790">
        <f t="shared" si="13"/>
        <v>8.8594318359331414E-3</v>
      </c>
      <c r="H27" s="354">
        <f t="shared" si="27"/>
        <v>461</v>
      </c>
      <c r="I27" s="790">
        <f t="shared" si="28"/>
        <v>1.0287652585302716E-2</v>
      </c>
      <c r="J27" s="354">
        <f t="shared" si="29"/>
        <v>1243</v>
      </c>
      <c r="K27" s="790">
        <f t="shared" si="30"/>
        <v>2.7738724866662203E-2</v>
      </c>
      <c r="L27" s="354">
        <f t="shared" si="31"/>
        <v>2529</v>
      </c>
      <c r="M27" s="790">
        <f t="shared" si="32"/>
        <v>5.6437035549307089E-2</v>
      </c>
      <c r="N27" s="354">
        <f t="shared" si="33"/>
        <v>337</v>
      </c>
      <c r="O27" s="790">
        <f t="shared" si="34"/>
        <v>7.5204748833991655E-3</v>
      </c>
      <c r="P27" s="779">
        <f t="shared" si="14"/>
        <v>5391</v>
      </c>
      <c r="R27" s="10">
        <v>101</v>
      </c>
      <c r="S27">
        <v>351</v>
      </c>
      <c r="T27">
        <v>492</v>
      </c>
      <c r="U27">
        <v>618</v>
      </c>
      <c r="V27">
        <v>1458</v>
      </c>
      <c r="W27">
        <v>3622</v>
      </c>
      <c r="X27">
        <v>1123</v>
      </c>
    </row>
    <row r="28" spans="1:24" ht="15">
      <c r="A28" s="777">
        <v>659</v>
      </c>
      <c r="B28" s="389" t="s">
        <v>199</v>
      </c>
      <c r="C28" s="406">
        <v>21279</v>
      </c>
      <c r="D28" s="778">
        <f t="shared" si="26"/>
        <v>99</v>
      </c>
      <c r="E28" s="790">
        <f t="shared" si="11"/>
        <v>4.652474270407444E-3</v>
      </c>
      <c r="F28" s="354">
        <f t="shared" si="12"/>
        <v>104</v>
      </c>
      <c r="G28" s="790">
        <f t="shared" si="13"/>
        <v>4.8874477184078198E-3</v>
      </c>
      <c r="H28" s="354">
        <f t="shared" si="27"/>
        <v>136</v>
      </c>
      <c r="I28" s="790">
        <f t="shared" si="28"/>
        <v>6.3912777856102261E-3</v>
      </c>
      <c r="J28" s="354">
        <f t="shared" si="29"/>
        <v>338</v>
      </c>
      <c r="K28" s="790">
        <f t="shared" si="30"/>
        <v>1.5884205084825416E-2</v>
      </c>
      <c r="L28" s="354">
        <f t="shared" si="31"/>
        <v>738</v>
      </c>
      <c r="M28" s="790">
        <f t="shared" si="32"/>
        <v>3.4682080924855488E-2</v>
      </c>
      <c r="N28" s="354">
        <f t="shared" si="33"/>
        <v>77</v>
      </c>
      <c r="O28" s="790">
        <f t="shared" si="34"/>
        <v>3.6185910992057898E-3</v>
      </c>
      <c r="P28" s="779">
        <f t="shared" si="14"/>
        <v>1492</v>
      </c>
      <c r="R28" s="10">
        <v>107</v>
      </c>
      <c r="S28">
        <v>37</v>
      </c>
      <c r="T28">
        <v>54</v>
      </c>
      <c r="U28">
        <v>46</v>
      </c>
      <c r="V28">
        <v>266</v>
      </c>
      <c r="W28">
        <v>387</v>
      </c>
      <c r="X28">
        <v>32</v>
      </c>
    </row>
    <row r="29" spans="1:24" ht="15">
      <c r="A29" s="777">
        <v>665</v>
      </c>
      <c r="B29" s="389" t="s">
        <v>207</v>
      </c>
      <c r="C29" s="406">
        <v>32646</v>
      </c>
      <c r="D29" s="778">
        <f t="shared" si="26"/>
        <v>151</v>
      </c>
      <c r="E29" s="790">
        <f t="shared" si="11"/>
        <v>4.6253752373950864E-3</v>
      </c>
      <c r="F29" s="354">
        <f t="shared" si="12"/>
        <v>181</v>
      </c>
      <c r="G29" s="790">
        <f t="shared" si="13"/>
        <v>5.544323960056362E-3</v>
      </c>
      <c r="H29" s="354">
        <f t="shared" si="27"/>
        <v>226</v>
      </c>
      <c r="I29" s="790">
        <f t="shared" si="28"/>
        <v>6.9227470440482754E-3</v>
      </c>
      <c r="J29" s="354">
        <f t="shared" si="29"/>
        <v>538</v>
      </c>
      <c r="K29" s="790">
        <f t="shared" si="30"/>
        <v>1.6479813759725542E-2</v>
      </c>
      <c r="L29" s="354">
        <f t="shared" si="31"/>
        <v>1228</v>
      </c>
      <c r="M29" s="790">
        <f t="shared" si="32"/>
        <v>3.7615634380934876E-2</v>
      </c>
      <c r="N29" s="354">
        <f t="shared" si="33"/>
        <v>168</v>
      </c>
      <c r="O29" s="790">
        <f t="shared" si="34"/>
        <v>5.1461128469031427E-3</v>
      </c>
      <c r="P29" s="779">
        <f t="shared" si="14"/>
        <v>2492</v>
      </c>
      <c r="R29" s="10">
        <v>113</v>
      </c>
      <c r="S29">
        <v>140</v>
      </c>
      <c r="T29">
        <v>165</v>
      </c>
      <c r="U29">
        <v>148</v>
      </c>
      <c r="V29">
        <v>598</v>
      </c>
      <c r="W29">
        <v>852</v>
      </c>
      <c r="X29">
        <v>117</v>
      </c>
    </row>
    <row r="30" spans="1:24" ht="15">
      <c r="A30" s="777">
        <v>837</v>
      </c>
      <c r="B30" s="389" t="s">
        <v>242</v>
      </c>
      <c r="C30" s="406">
        <v>132236</v>
      </c>
      <c r="D30" s="778">
        <f t="shared" si="26"/>
        <v>4088</v>
      </c>
      <c r="E30" s="790">
        <f t="shared" si="11"/>
        <v>3.0914425723706101E-2</v>
      </c>
      <c r="F30" s="354">
        <f t="shared" si="12"/>
        <v>4149</v>
      </c>
      <c r="G30" s="790">
        <f t="shared" si="13"/>
        <v>3.1375722193653768E-2</v>
      </c>
      <c r="H30" s="354">
        <f t="shared" si="27"/>
        <v>5037</v>
      </c>
      <c r="I30" s="790">
        <f t="shared" si="28"/>
        <v>3.8090988838137878E-2</v>
      </c>
      <c r="J30" s="354">
        <f t="shared" si="29"/>
        <v>9073</v>
      </c>
      <c r="K30" s="790">
        <f t="shared" si="30"/>
        <v>6.8612178226806625E-2</v>
      </c>
      <c r="L30" s="354">
        <f t="shared" si="31"/>
        <v>17627</v>
      </c>
      <c r="M30" s="790">
        <f t="shared" si="32"/>
        <v>0.13329955534045193</v>
      </c>
      <c r="N30" s="354">
        <f t="shared" si="33"/>
        <v>2755</v>
      </c>
      <c r="O30" s="790">
        <f t="shared" si="34"/>
        <v>2.0833963519767688E-2</v>
      </c>
      <c r="P30" s="779">
        <f t="shared" si="14"/>
        <v>42729</v>
      </c>
      <c r="R30" s="10">
        <v>120</v>
      </c>
      <c r="S30">
        <v>76</v>
      </c>
      <c r="T30">
        <v>87</v>
      </c>
      <c r="U30">
        <v>99</v>
      </c>
      <c r="V30">
        <v>470</v>
      </c>
      <c r="W30">
        <v>762</v>
      </c>
      <c r="X30">
        <v>68</v>
      </c>
    </row>
    <row r="31" spans="1:24" ht="15">
      <c r="A31" s="777">
        <v>873</v>
      </c>
      <c r="B31" s="389" t="s">
        <v>960</v>
      </c>
      <c r="C31" s="406">
        <v>9569</v>
      </c>
      <c r="D31" s="778">
        <f t="shared" si="26"/>
        <v>10</v>
      </c>
      <c r="E31" s="790">
        <f t="shared" si="11"/>
        <v>1.0450412791305256E-3</v>
      </c>
      <c r="F31" s="354">
        <f t="shared" si="12"/>
        <v>4</v>
      </c>
      <c r="G31" s="790">
        <f t="shared" si="13"/>
        <v>4.1801651165221024E-4</v>
      </c>
      <c r="H31" s="354">
        <f t="shared" si="27"/>
        <v>5</v>
      </c>
      <c r="I31" s="790">
        <f t="shared" si="28"/>
        <v>5.2252063956526279E-4</v>
      </c>
      <c r="J31" s="354">
        <f t="shared" si="29"/>
        <v>80</v>
      </c>
      <c r="K31" s="790">
        <f t="shared" si="30"/>
        <v>8.3603302330442046E-3</v>
      </c>
      <c r="L31" s="354">
        <f t="shared" si="31"/>
        <v>151</v>
      </c>
      <c r="M31" s="790">
        <f t="shared" si="32"/>
        <v>1.5780123314870938E-2</v>
      </c>
      <c r="N31" s="354">
        <f t="shared" si="33"/>
        <v>13</v>
      </c>
      <c r="O31" s="790">
        <f t="shared" si="34"/>
        <v>1.3585536628696834E-3</v>
      </c>
      <c r="P31" s="779">
        <f t="shared" si="14"/>
        <v>263</v>
      </c>
      <c r="R31" s="10">
        <v>125</v>
      </c>
      <c r="S31">
        <v>36</v>
      </c>
      <c r="T31">
        <v>41</v>
      </c>
      <c r="U31">
        <v>64</v>
      </c>
      <c r="V31">
        <v>117</v>
      </c>
      <c r="W31">
        <v>285</v>
      </c>
      <c r="X31">
        <v>59</v>
      </c>
    </row>
    <row r="32" spans="1:24">
      <c r="A32" s="774">
        <v>4</v>
      </c>
      <c r="B32" s="210" t="s">
        <v>320</v>
      </c>
      <c r="C32" s="72">
        <v>205417</v>
      </c>
      <c r="D32" s="775">
        <f>SUM(D33:D42)</f>
        <v>2430</v>
      </c>
      <c r="E32" s="791">
        <f t="shared" si="11"/>
        <v>1.1829595408364448E-2</v>
      </c>
      <c r="F32" s="70">
        <f t="shared" si="12"/>
        <v>19</v>
      </c>
      <c r="G32" s="791">
        <f t="shared" si="13"/>
        <v>9.2494778913137669E-5</v>
      </c>
      <c r="H32" s="70">
        <f t="shared" ref="H32:N32" si="35">SUM(H33:H42)</f>
        <v>3448</v>
      </c>
      <c r="I32" s="791">
        <f>H32/C32</f>
        <v>1.6785368299605193E-2</v>
      </c>
      <c r="J32" s="70">
        <f t="shared" si="35"/>
        <v>10329</v>
      </c>
      <c r="K32" s="791">
        <f>(J32/P32)</f>
        <v>0.24205000820190753</v>
      </c>
      <c r="L32" s="70">
        <f t="shared" si="35"/>
        <v>19976</v>
      </c>
      <c r="M32" s="791">
        <f>(L32/P32)</f>
        <v>0.46811801373233658</v>
      </c>
      <c r="N32" s="70">
        <f t="shared" si="35"/>
        <v>3657</v>
      </c>
      <c r="O32" s="791">
        <f>(N32/P32)</f>
        <v>8.5698216670962904E-2</v>
      </c>
      <c r="P32" s="776">
        <f>SUM(P33:P42)</f>
        <v>42673</v>
      </c>
      <c r="R32" s="10">
        <v>129</v>
      </c>
      <c r="S32">
        <v>3968</v>
      </c>
      <c r="T32">
        <v>4362</v>
      </c>
      <c r="U32">
        <v>5469</v>
      </c>
      <c r="V32">
        <v>14707</v>
      </c>
      <c r="W32">
        <v>35262</v>
      </c>
      <c r="X32">
        <v>12291</v>
      </c>
    </row>
    <row r="33" spans="1:24" ht="15">
      <c r="A33" s="777">
        <v>31</v>
      </c>
      <c r="B33" s="389" t="s">
        <v>16</v>
      </c>
      <c r="C33" s="406">
        <v>27496</v>
      </c>
      <c r="D33" s="778">
        <f t="shared" ref="D33:D42" si="36">VLOOKUP(A33,$R$6:$X$130,2,0)</f>
        <v>155</v>
      </c>
      <c r="E33" s="790">
        <f t="shared" si="11"/>
        <v>5.6371835903404133E-3</v>
      </c>
      <c r="F33" s="354">
        <f t="shared" si="12"/>
        <v>241</v>
      </c>
      <c r="G33" s="790">
        <f t="shared" si="13"/>
        <v>8.7649112598196105E-3</v>
      </c>
      <c r="H33" s="354">
        <f t="shared" ref="H33:H42" si="37">VLOOKUP(A33,$R$6:$X$130,4,0)</f>
        <v>317</v>
      </c>
      <c r="I33" s="790">
        <f t="shared" ref="I33:I42" si="38">H33/C33</f>
        <v>1.1528949665405876E-2</v>
      </c>
      <c r="J33" s="354">
        <f t="shared" ref="J33:J42" si="39">VLOOKUP(A33,$R$6:$X$130,5,0)</f>
        <v>968</v>
      </c>
      <c r="K33" s="790">
        <f t="shared" ref="K33:K42" si="40">J33/C33</f>
        <v>3.5205120744835609E-2</v>
      </c>
      <c r="L33" s="354">
        <f t="shared" ref="L33:L42" si="41">VLOOKUP(A33,$R$6:$X$130,6,0)</f>
        <v>1932</v>
      </c>
      <c r="M33" s="790">
        <f t="shared" ref="M33:M42" si="42">L33/C33</f>
        <v>7.0264765784114058E-2</v>
      </c>
      <c r="N33" s="354">
        <f t="shared" ref="N33:N42" si="43">VLOOKUP(A33,$R$6:$X$130,7,0)</f>
        <v>395</v>
      </c>
      <c r="O33" s="790">
        <f t="shared" ref="O33:O42" si="44">N33/C33</f>
        <v>1.4365725923770731E-2</v>
      </c>
      <c r="P33" s="779">
        <f t="shared" si="14"/>
        <v>4008</v>
      </c>
      <c r="R33" s="10">
        <v>134</v>
      </c>
      <c r="S33">
        <v>22</v>
      </c>
      <c r="T33">
        <v>38</v>
      </c>
      <c r="U33">
        <v>39</v>
      </c>
      <c r="V33">
        <v>135</v>
      </c>
      <c r="W33">
        <v>215</v>
      </c>
      <c r="X33">
        <v>74</v>
      </c>
    </row>
    <row r="34" spans="1:24" ht="15">
      <c r="A34" s="777">
        <v>40</v>
      </c>
      <c r="B34" s="389" t="s">
        <v>24</v>
      </c>
      <c r="C34" s="406">
        <v>19404</v>
      </c>
      <c r="D34" s="778">
        <f t="shared" si="36"/>
        <v>78</v>
      </c>
      <c r="E34" s="790">
        <f t="shared" si="11"/>
        <v>4.0197897340754482E-3</v>
      </c>
      <c r="F34" s="354">
        <f t="shared" si="12"/>
        <v>102</v>
      </c>
      <c r="G34" s="790">
        <f t="shared" si="13"/>
        <v>5.2566481137909706E-3</v>
      </c>
      <c r="H34" s="354">
        <f t="shared" si="37"/>
        <v>118</v>
      </c>
      <c r="I34" s="790">
        <f t="shared" si="38"/>
        <v>6.0812203669346528E-3</v>
      </c>
      <c r="J34" s="354">
        <f t="shared" si="39"/>
        <v>432</v>
      </c>
      <c r="K34" s="790">
        <f t="shared" si="40"/>
        <v>2.2263450834879406E-2</v>
      </c>
      <c r="L34" s="354">
        <f t="shared" si="41"/>
        <v>850</v>
      </c>
      <c r="M34" s="790">
        <f t="shared" si="42"/>
        <v>4.3805400948258091E-2</v>
      </c>
      <c r="N34" s="354">
        <f t="shared" si="43"/>
        <v>101</v>
      </c>
      <c r="O34" s="790">
        <f t="shared" si="44"/>
        <v>5.2051123479694905E-3</v>
      </c>
      <c r="P34" s="779">
        <f t="shared" si="14"/>
        <v>1681</v>
      </c>
      <c r="R34" s="10">
        <v>138</v>
      </c>
      <c r="S34">
        <v>194</v>
      </c>
      <c r="T34">
        <v>166</v>
      </c>
      <c r="U34">
        <v>180</v>
      </c>
      <c r="V34">
        <v>820</v>
      </c>
      <c r="W34">
        <v>1169</v>
      </c>
      <c r="X34">
        <v>235</v>
      </c>
    </row>
    <row r="35" spans="1:24" ht="15">
      <c r="A35" s="777">
        <v>190</v>
      </c>
      <c r="B35" s="389" t="s">
        <v>81</v>
      </c>
      <c r="C35" s="406">
        <v>10090</v>
      </c>
      <c r="D35" s="778">
        <f t="shared" si="36"/>
        <v>197</v>
      </c>
      <c r="E35" s="790">
        <f t="shared" si="11"/>
        <v>1.9524281466798812E-2</v>
      </c>
      <c r="F35" s="354">
        <f t="shared" si="12"/>
        <v>220</v>
      </c>
      <c r="G35" s="790">
        <f t="shared" si="13"/>
        <v>2.1803766105054509E-2</v>
      </c>
      <c r="H35" s="354">
        <f t="shared" si="37"/>
        <v>277</v>
      </c>
      <c r="I35" s="790">
        <f t="shared" si="38"/>
        <v>2.7452923686818634E-2</v>
      </c>
      <c r="J35" s="354">
        <f t="shared" si="39"/>
        <v>696</v>
      </c>
      <c r="K35" s="790">
        <f t="shared" si="40"/>
        <v>6.8979187314172449E-2</v>
      </c>
      <c r="L35" s="354">
        <f t="shared" si="41"/>
        <v>1492</v>
      </c>
      <c r="M35" s="790">
        <f t="shared" si="42"/>
        <v>0.14786917740336966</v>
      </c>
      <c r="N35" s="354">
        <f t="shared" si="43"/>
        <v>507</v>
      </c>
      <c r="O35" s="790">
        <f t="shared" si="44"/>
        <v>5.024777006937562E-2</v>
      </c>
      <c r="P35" s="779">
        <f t="shared" si="14"/>
        <v>3389</v>
      </c>
      <c r="R35" s="10">
        <v>142</v>
      </c>
      <c r="S35">
        <v>35</v>
      </c>
      <c r="T35">
        <v>68</v>
      </c>
      <c r="U35">
        <v>67</v>
      </c>
      <c r="V35">
        <v>137</v>
      </c>
      <c r="W35">
        <v>368</v>
      </c>
      <c r="X35">
        <v>176</v>
      </c>
    </row>
    <row r="36" spans="1:24" ht="15">
      <c r="A36" s="777">
        <v>604</v>
      </c>
      <c r="B36" s="389" t="s">
        <v>177</v>
      </c>
      <c r="C36" s="406">
        <v>30094</v>
      </c>
      <c r="D36" s="778">
        <f t="shared" si="36"/>
        <v>310</v>
      </c>
      <c r="E36" s="790">
        <f t="shared" si="11"/>
        <v>1.0301056689041004E-2</v>
      </c>
      <c r="F36" s="354">
        <f t="shared" si="12"/>
        <v>355</v>
      </c>
      <c r="G36" s="790">
        <f t="shared" si="13"/>
        <v>1.1796371369708248E-2</v>
      </c>
      <c r="H36" s="354">
        <f t="shared" si="37"/>
        <v>422</v>
      </c>
      <c r="I36" s="790">
        <f t="shared" si="38"/>
        <v>1.4022728783146142E-2</v>
      </c>
      <c r="J36" s="354">
        <f t="shared" si="39"/>
        <v>1693</v>
      </c>
      <c r="K36" s="790">
        <f t="shared" si="40"/>
        <v>5.6257061208214262E-2</v>
      </c>
      <c r="L36" s="354">
        <f t="shared" si="41"/>
        <v>2870</v>
      </c>
      <c r="M36" s="790">
        <f t="shared" si="42"/>
        <v>9.5367847411444148E-2</v>
      </c>
      <c r="N36" s="354">
        <f t="shared" si="43"/>
        <v>327</v>
      </c>
      <c r="O36" s="790">
        <f t="shared" si="44"/>
        <v>1.0865953346181963E-2</v>
      </c>
      <c r="P36" s="779">
        <f t="shared" si="14"/>
        <v>5977</v>
      </c>
      <c r="R36" s="10">
        <v>145</v>
      </c>
      <c r="S36">
        <v>44</v>
      </c>
      <c r="T36">
        <v>53</v>
      </c>
      <c r="U36">
        <v>55</v>
      </c>
      <c r="V36">
        <v>159</v>
      </c>
      <c r="W36">
        <v>350</v>
      </c>
      <c r="X36">
        <v>129</v>
      </c>
    </row>
    <row r="37" spans="1:24" ht="15">
      <c r="A37" s="777">
        <v>670</v>
      </c>
      <c r="B37" s="389" t="s">
        <v>211</v>
      </c>
      <c r="C37" s="406">
        <v>21932</v>
      </c>
      <c r="D37" s="778">
        <f t="shared" si="36"/>
        <v>190</v>
      </c>
      <c r="E37" s="790">
        <f t="shared" si="11"/>
        <v>8.6631406164508484E-3</v>
      </c>
      <c r="F37" s="354">
        <f t="shared" si="12"/>
        <v>257</v>
      </c>
      <c r="G37" s="790">
        <f t="shared" si="13"/>
        <v>1.1718037570672989E-2</v>
      </c>
      <c r="H37" s="354">
        <f t="shared" si="37"/>
        <v>321</v>
      </c>
      <c r="I37" s="790">
        <f t="shared" si="38"/>
        <v>1.4636148094109064E-2</v>
      </c>
      <c r="J37" s="354">
        <f t="shared" si="39"/>
        <v>790</v>
      </c>
      <c r="K37" s="790">
        <f t="shared" si="40"/>
        <v>3.6020426773664051E-2</v>
      </c>
      <c r="L37" s="354">
        <f t="shared" si="41"/>
        <v>1755</v>
      </c>
      <c r="M37" s="790">
        <f t="shared" si="42"/>
        <v>8.0020062009848625E-2</v>
      </c>
      <c r="N37" s="354">
        <f t="shared" si="43"/>
        <v>390</v>
      </c>
      <c r="O37" s="790">
        <f t="shared" si="44"/>
        <v>1.7782236002188583E-2</v>
      </c>
      <c r="P37" s="779">
        <f t="shared" si="14"/>
        <v>3703</v>
      </c>
      <c r="R37" s="10">
        <v>147</v>
      </c>
      <c r="S37">
        <v>2712</v>
      </c>
      <c r="T37">
        <v>2657</v>
      </c>
      <c r="U37">
        <v>3329</v>
      </c>
      <c r="V37">
        <v>6076</v>
      </c>
      <c r="W37">
        <v>11564</v>
      </c>
      <c r="X37">
        <v>1744</v>
      </c>
    </row>
    <row r="38" spans="1:24" ht="15">
      <c r="A38" s="777">
        <v>690</v>
      </c>
      <c r="B38" s="389" t="s">
        <v>221</v>
      </c>
      <c r="C38" s="406">
        <v>12515</v>
      </c>
      <c r="D38" s="778">
        <f t="shared" si="36"/>
        <v>95</v>
      </c>
      <c r="E38" s="790">
        <f t="shared" si="11"/>
        <v>7.5908909308829405E-3</v>
      </c>
      <c r="F38" s="354">
        <f t="shared" si="12"/>
        <v>110</v>
      </c>
      <c r="G38" s="790">
        <f t="shared" si="13"/>
        <v>8.7894526568118251E-3</v>
      </c>
      <c r="H38" s="354">
        <f t="shared" si="37"/>
        <v>146</v>
      </c>
      <c r="I38" s="790">
        <f t="shared" si="38"/>
        <v>1.166600079904115E-2</v>
      </c>
      <c r="J38" s="354">
        <f t="shared" si="39"/>
        <v>349</v>
      </c>
      <c r="K38" s="790">
        <f t="shared" si="40"/>
        <v>2.7886536156612067E-2</v>
      </c>
      <c r="L38" s="354">
        <f t="shared" si="41"/>
        <v>681</v>
      </c>
      <c r="M38" s="790">
        <f t="shared" si="42"/>
        <v>5.4414702357171392E-2</v>
      </c>
      <c r="N38" s="354">
        <f t="shared" si="43"/>
        <v>187</v>
      </c>
      <c r="O38" s="790">
        <f t="shared" si="44"/>
        <v>1.4942069516580104E-2</v>
      </c>
      <c r="P38" s="779">
        <f t="shared" si="14"/>
        <v>1568</v>
      </c>
      <c r="R38" s="10">
        <v>148</v>
      </c>
      <c r="S38">
        <v>2462</v>
      </c>
      <c r="T38">
        <v>2542</v>
      </c>
      <c r="U38">
        <v>3009</v>
      </c>
      <c r="V38">
        <v>7551</v>
      </c>
      <c r="W38">
        <v>15389</v>
      </c>
      <c r="X38">
        <v>4319</v>
      </c>
    </row>
    <row r="39" spans="1:24" ht="15">
      <c r="A39" s="777">
        <v>736</v>
      </c>
      <c r="B39" s="389" t="s">
        <v>225</v>
      </c>
      <c r="C39" s="406">
        <v>39990</v>
      </c>
      <c r="D39" s="778">
        <f t="shared" si="36"/>
        <v>1015</v>
      </c>
      <c r="E39" s="790">
        <f t="shared" si="11"/>
        <v>2.5381345336334085E-2</v>
      </c>
      <c r="F39" s="354">
        <f t="shared" si="12"/>
        <v>1109</v>
      </c>
      <c r="G39" s="790">
        <f t="shared" si="13"/>
        <v>2.7731932983245812E-2</v>
      </c>
      <c r="H39" s="354">
        <f t="shared" si="37"/>
        <v>1289</v>
      </c>
      <c r="I39" s="790">
        <f t="shared" si="38"/>
        <v>3.2233058264566142E-2</v>
      </c>
      <c r="J39" s="354">
        <f t="shared" si="39"/>
        <v>3796</v>
      </c>
      <c r="K39" s="790">
        <f t="shared" si="40"/>
        <v>9.492373093273318E-2</v>
      </c>
      <c r="L39" s="354">
        <f t="shared" si="41"/>
        <v>7018</v>
      </c>
      <c r="M39" s="790">
        <f t="shared" si="42"/>
        <v>0.17549387346836709</v>
      </c>
      <c r="N39" s="354">
        <f t="shared" si="43"/>
        <v>969</v>
      </c>
      <c r="O39" s="790">
        <f t="shared" si="44"/>
        <v>2.4231057764441111E-2</v>
      </c>
      <c r="P39" s="779">
        <f t="shared" si="14"/>
        <v>15196</v>
      </c>
      <c r="R39" s="10">
        <v>150</v>
      </c>
      <c r="S39">
        <v>46</v>
      </c>
      <c r="T39">
        <v>60</v>
      </c>
      <c r="U39">
        <v>98</v>
      </c>
      <c r="V39">
        <v>206</v>
      </c>
      <c r="W39">
        <v>579</v>
      </c>
      <c r="X39">
        <v>232</v>
      </c>
    </row>
    <row r="40" spans="1:24" ht="15">
      <c r="A40" s="777">
        <v>858</v>
      </c>
      <c r="B40" s="389" t="s">
        <v>253</v>
      </c>
      <c r="C40" s="406">
        <v>12226</v>
      </c>
      <c r="D40" s="778">
        <f t="shared" si="36"/>
        <v>150</v>
      </c>
      <c r="E40" s="790">
        <f t="shared" si="11"/>
        <v>1.2268935056437101E-2</v>
      </c>
      <c r="F40" s="354">
        <f t="shared" si="12"/>
        <v>175</v>
      </c>
      <c r="G40" s="790">
        <f t="shared" si="13"/>
        <v>1.4313757565843285E-2</v>
      </c>
      <c r="H40" s="354">
        <f t="shared" si="37"/>
        <v>179</v>
      </c>
      <c r="I40" s="790">
        <f t="shared" si="38"/>
        <v>1.4640929167348275E-2</v>
      </c>
      <c r="J40" s="354">
        <f t="shared" si="39"/>
        <v>574</v>
      </c>
      <c r="K40" s="790">
        <f t="shared" si="40"/>
        <v>4.6949124815965977E-2</v>
      </c>
      <c r="L40" s="354">
        <f t="shared" si="41"/>
        <v>1241</v>
      </c>
      <c r="M40" s="790">
        <f t="shared" si="42"/>
        <v>0.10150498936692295</v>
      </c>
      <c r="N40" s="354">
        <f t="shared" si="43"/>
        <v>228</v>
      </c>
      <c r="O40" s="790">
        <f t="shared" si="44"/>
        <v>1.8648781285784392E-2</v>
      </c>
      <c r="P40" s="779">
        <f t="shared" si="14"/>
        <v>2547</v>
      </c>
      <c r="R40" s="10">
        <v>154</v>
      </c>
      <c r="S40">
        <v>1703</v>
      </c>
      <c r="T40">
        <v>2003</v>
      </c>
      <c r="U40">
        <v>2234</v>
      </c>
      <c r="V40">
        <v>4828</v>
      </c>
      <c r="W40">
        <v>11021</v>
      </c>
      <c r="X40">
        <v>1642</v>
      </c>
    </row>
    <row r="41" spans="1:24" ht="15">
      <c r="A41" s="777">
        <v>885</v>
      </c>
      <c r="B41" s="389" t="s">
        <v>259</v>
      </c>
      <c r="C41" s="406">
        <v>7800</v>
      </c>
      <c r="D41" s="778">
        <f t="shared" si="36"/>
        <v>47</v>
      </c>
      <c r="E41" s="790">
        <f t="shared" si="11"/>
        <v>6.0256410256410257E-3</v>
      </c>
      <c r="F41" s="354">
        <f t="shared" si="12"/>
        <v>56</v>
      </c>
      <c r="G41" s="790">
        <f t="shared" si="13"/>
        <v>7.1794871794871795E-3</v>
      </c>
      <c r="H41" s="354">
        <f t="shared" si="37"/>
        <v>75</v>
      </c>
      <c r="I41" s="790">
        <f t="shared" si="38"/>
        <v>9.6153846153846159E-3</v>
      </c>
      <c r="J41" s="354">
        <f t="shared" si="39"/>
        <v>186</v>
      </c>
      <c r="K41" s="790">
        <f t="shared" si="40"/>
        <v>2.3846153846153847E-2</v>
      </c>
      <c r="L41" s="354">
        <f t="shared" si="41"/>
        <v>467</v>
      </c>
      <c r="M41" s="790">
        <f t="shared" si="42"/>
        <v>5.9871794871794871E-2</v>
      </c>
      <c r="N41" s="354">
        <f t="shared" si="43"/>
        <v>116</v>
      </c>
      <c r="O41" s="790">
        <f t="shared" si="44"/>
        <v>1.4871794871794871E-2</v>
      </c>
      <c r="P41" s="779">
        <f t="shared" si="14"/>
        <v>947</v>
      </c>
      <c r="R41" s="10">
        <v>172</v>
      </c>
      <c r="S41">
        <v>2973</v>
      </c>
      <c r="T41">
        <v>3187</v>
      </c>
      <c r="U41">
        <v>4085</v>
      </c>
      <c r="V41">
        <v>7088</v>
      </c>
      <c r="W41">
        <v>14364</v>
      </c>
      <c r="X41">
        <v>2218</v>
      </c>
    </row>
    <row r="42" spans="1:24" ht="15">
      <c r="A42" s="777">
        <v>890</v>
      </c>
      <c r="B42" s="389" t="s">
        <v>263</v>
      </c>
      <c r="C42" s="406">
        <v>23870</v>
      </c>
      <c r="D42" s="778">
        <f t="shared" si="36"/>
        <v>193</v>
      </c>
      <c r="E42" s="790">
        <f t="shared" si="11"/>
        <v>8.0854629241726012E-3</v>
      </c>
      <c r="F42" s="354">
        <f t="shared" si="12"/>
        <v>208</v>
      </c>
      <c r="G42" s="790">
        <f t="shared" si="13"/>
        <v>8.7138667783829074E-3</v>
      </c>
      <c r="H42" s="354">
        <f t="shared" si="37"/>
        <v>304</v>
      </c>
      <c r="I42" s="790">
        <f t="shared" si="38"/>
        <v>1.2735651445328865E-2</v>
      </c>
      <c r="J42" s="354">
        <f t="shared" si="39"/>
        <v>845</v>
      </c>
      <c r="K42" s="790">
        <f t="shared" si="40"/>
        <v>3.5400083787180563E-2</v>
      </c>
      <c r="L42" s="354">
        <f t="shared" si="41"/>
        <v>1670</v>
      </c>
      <c r="M42" s="790">
        <f t="shared" si="42"/>
        <v>6.9962295768747379E-2</v>
      </c>
      <c r="N42" s="354">
        <f t="shared" si="43"/>
        <v>437</v>
      </c>
      <c r="O42" s="790">
        <f t="shared" si="44"/>
        <v>1.8307498952660244E-2</v>
      </c>
      <c r="P42" s="779">
        <f t="shared" si="14"/>
        <v>3657</v>
      </c>
      <c r="R42" s="10">
        <v>190</v>
      </c>
      <c r="S42">
        <v>197</v>
      </c>
      <c r="T42">
        <v>220</v>
      </c>
      <c r="U42">
        <v>277</v>
      </c>
      <c r="V42">
        <v>696</v>
      </c>
      <c r="W42">
        <v>1492</v>
      </c>
      <c r="X42">
        <v>507</v>
      </c>
    </row>
    <row r="43" spans="1:24">
      <c r="A43" s="774">
        <v>5</v>
      </c>
      <c r="B43" s="210" t="s">
        <v>336</v>
      </c>
      <c r="C43" s="72">
        <v>215744</v>
      </c>
      <c r="D43" s="775">
        <f>SUM(D44:D62)</f>
        <v>2216</v>
      </c>
      <c r="E43" s="791">
        <f t="shared" si="11"/>
        <v>1.0271432809255413E-2</v>
      </c>
      <c r="F43" s="775">
        <f>SUM(F44:F62)</f>
        <v>2507</v>
      </c>
      <c r="G43" s="791">
        <f t="shared" si="13"/>
        <v>1.1620253633936517E-2</v>
      </c>
      <c r="H43" s="70">
        <f t="shared" ref="H43:N43" si="45">SUM(H44:H62)</f>
        <v>2902</v>
      </c>
      <c r="I43" s="791">
        <f>H43/C43</f>
        <v>1.3451127261940077E-2</v>
      </c>
      <c r="J43" s="70">
        <f t="shared" si="45"/>
        <v>9377</v>
      </c>
      <c r="K43" s="791">
        <f>(J43/P43)</f>
        <v>0.23807347602000661</v>
      </c>
      <c r="L43" s="70">
        <f t="shared" si="45"/>
        <v>18335</v>
      </c>
      <c r="M43" s="791">
        <f>(L43/P43)</f>
        <v>0.4655089242643512</v>
      </c>
      <c r="N43" s="70">
        <f t="shared" si="45"/>
        <v>4050</v>
      </c>
      <c r="O43" s="791">
        <f>(N43/P43)</f>
        <v>0.10282580546880951</v>
      </c>
      <c r="P43" s="776">
        <f>SUM(P44:P62)</f>
        <v>39387</v>
      </c>
      <c r="R43" s="10">
        <v>197</v>
      </c>
      <c r="S43">
        <v>239</v>
      </c>
      <c r="T43">
        <v>236</v>
      </c>
      <c r="U43">
        <v>224</v>
      </c>
      <c r="V43">
        <v>662</v>
      </c>
      <c r="W43">
        <v>1054</v>
      </c>
      <c r="X43">
        <v>290</v>
      </c>
    </row>
    <row r="44" spans="1:24" ht="15">
      <c r="A44" s="777">
        <v>4</v>
      </c>
      <c r="B44" s="389" t="s">
        <v>10</v>
      </c>
      <c r="C44" s="406">
        <v>2777</v>
      </c>
      <c r="D44" s="778">
        <f t="shared" ref="D44:D62" si="46">VLOOKUP(A44,$R$6:$X$130,2,0)</f>
        <v>18</v>
      </c>
      <c r="E44" s="790">
        <f t="shared" si="11"/>
        <v>6.481814908174289E-3</v>
      </c>
      <c r="F44" s="354">
        <f t="shared" si="12"/>
        <v>19</v>
      </c>
      <c r="G44" s="790">
        <f t="shared" si="13"/>
        <v>6.8419157364061935E-3</v>
      </c>
      <c r="H44" s="354">
        <f t="shared" ref="H44:H62" si="47">VLOOKUP(A44,$R$6:$X$130,4,0)</f>
        <v>16</v>
      </c>
      <c r="I44" s="790">
        <f t="shared" ref="I44:I62" si="48">H44/C44</f>
        <v>5.7616132517104793E-3</v>
      </c>
      <c r="J44" s="354">
        <f t="shared" ref="J44:J61" si="49">VLOOKUP(A44,$R$6:$X$130,5,0)</f>
        <v>82</v>
      </c>
      <c r="K44" s="790">
        <f t="shared" ref="K44:K61" si="50">J44/C44</f>
        <v>2.9528267915016206E-2</v>
      </c>
      <c r="L44" s="354">
        <f t="shared" ref="L44:L61" si="51">VLOOKUP(A44,$R$6:$X$130,6,0)</f>
        <v>150</v>
      </c>
      <c r="M44" s="790">
        <f t="shared" ref="M44:M61" si="52">L44/C44</f>
        <v>5.4015124234785737E-2</v>
      </c>
      <c r="N44" s="354">
        <f t="shared" ref="N44:N61" si="53">VLOOKUP(A44,$R$6:$X$130,7,0)</f>
        <v>39</v>
      </c>
      <c r="O44" s="790">
        <f t="shared" ref="O44:O61" si="54">N44/C44</f>
        <v>1.4043932301044292E-2</v>
      </c>
      <c r="P44" s="779">
        <f t="shared" si="14"/>
        <v>324</v>
      </c>
      <c r="R44" s="10">
        <v>206</v>
      </c>
      <c r="S44">
        <v>27</v>
      </c>
      <c r="T44">
        <v>52</v>
      </c>
      <c r="U44">
        <v>60</v>
      </c>
      <c r="V44">
        <v>117</v>
      </c>
      <c r="W44">
        <v>302</v>
      </c>
      <c r="X44">
        <v>109</v>
      </c>
    </row>
    <row r="45" spans="1:24" ht="15">
      <c r="A45" s="777">
        <v>42</v>
      </c>
      <c r="B45" s="389" t="s">
        <v>961</v>
      </c>
      <c r="C45" s="406">
        <v>27421</v>
      </c>
      <c r="D45" s="778">
        <f t="shared" si="46"/>
        <v>521</v>
      </c>
      <c r="E45" s="790">
        <f t="shared" si="11"/>
        <v>1.9000036468400133E-2</v>
      </c>
      <c r="F45" s="354">
        <f t="shared" si="12"/>
        <v>587</v>
      </c>
      <c r="G45" s="790">
        <f t="shared" si="13"/>
        <v>2.1406950877065022E-2</v>
      </c>
      <c r="H45" s="354">
        <f t="shared" si="47"/>
        <v>683</v>
      </c>
      <c r="I45" s="790">
        <f t="shared" si="48"/>
        <v>2.4907917289668503E-2</v>
      </c>
      <c r="J45" s="354">
        <f t="shared" si="49"/>
        <v>1848</v>
      </c>
      <c r="K45" s="790">
        <f t="shared" si="50"/>
        <v>6.7393603442616967E-2</v>
      </c>
      <c r="L45" s="354">
        <f t="shared" si="51"/>
        <v>4287</v>
      </c>
      <c r="M45" s="790">
        <f t="shared" si="52"/>
        <v>0.15634003136282412</v>
      </c>
      <c r="N45" s="354">
        <f t="shared" si="53"/>
        <v>1141</v>
      </c>
      <c r="O45" s="790">
        <f t="shared" si="54"/>
        <v>4.16104445497976E-2</v>
      </c>
      <c r="P45" s="779">
        <f t="shared" si="14"/>
        <v>9067</v>
      </c>
      <c r="R45" s="10">
        <v>209</v>
      </c>
      <c r="S45">
        <v>203</v>
      </c>
      <c r="T45">
        <v>207</v>
      </c>
      <c r="U45">
        <v>273</v>
      </c>
      <c r="V45">
        <v>571</v>
      </c>
      <c r="W45">
        <v>1528</v>
      </c>
      <c r="X45">
        <v>549</v>
      </c>
    </row>
    <row r="46" spans="1:24" ht="15">
      <c r="A46" s="777">
        <v>44</v>
      </c>
      <c r="B46" s="389" t="s">
        <v>30</v>
      </c>
      <c r="C46" s="406">
        <v>7280</v>
      </c>
      <c r="D46" s="778">
        <f t="shared" si="46"/>
        <v>118</v>
      </c>
      <c r="E46" s="790">
        <f t="shared" si="11"/>
        <v>1.620879120879121E-2</v>
      </c>
      <c r="F46" s="354">
        <f t="shared" si="12"/>
        <v>114</v>
      </c>
      <c r="G46" s="790">
        <f t="shared" si="13"/>
        <v>1.5659340659340659E-2</v>
      </c>
      <c r="H46" s="354">
        <f t="shared" si="47"/>
        <v>131</v>
      </c>
      <c r="I46" s="790">
        <f t="shared" si="48"/>
        <v>1.7994505494505493E-2</v>
      </c>
      <c r="J46" s="354">
        <f t="shared" si="49"/>
        <v>311</v>
      </c>
      <c r="K46" s="790">
        <f t="shared" si="50"/>
        <v>4.2719780219780221E-2</v>
      </c>
      <c r="L46" s="354">
        <f t="shared" si="51"/>
        <v>623</v>
      </c>
      <c r="M46" s="790">
        <f t="shared" si="52"/>
        <v>8.5576923076923078E-2</v>
      </c>
      <c r="N46" s="354">
        <f t="shared" si="53"/>
        <v>82</v>
      </c>
      <c r="O46" s="790">
        <f t="shared" si="54"/>
        <v>1.1263736263736264E-2</v>
      </c>
      <c r="P46" s="779">
        <f t="shared" si="14"/>
        <v>1379</v>
      </c>
      <c r="R46" s="10">
        <v>212</v>
      </c>
      <c r="S46">
        <v>2471</v>
      </c>
      <c r="T46">
        <v>2930</v>
      </c>
      <c r="U46">
        <v>3492</v>
      </c>
      <c r="V46">
        <v>9695</v>
      </c>
      <c r="W46">
        <v>23590</v>
      </c>
      <c r="X46">
        <v>8538</v>
      </c>
    </row>
    <row r="47" spans="1:24" ht="15">
      <c r="A47" s="777">
        <v>59</v>
      </c>
      <c r="B47" s="389" t="s">
        <v>39</v>
      </c>
      <c r="C47" s="406">
        <v>5153</v>
      </c>
      <c r="D47" s="778">
        <f t="shared" si="46"/>
        <v>35</v>
      </c>
      <c r="E47" s="790">
        <f t="shared" si="11"/>
        <v>6.7921599068503785E-3</v>
      </c>
      <c r="F47" s="354">
        <f t="shared" si="12"/>
        <v>55</v>
      </c>
      <c r="G47" s="790">
        <f t="shared" si="13"/>
        <v>1.0673394139336309E-2</v>
      </c>
      <c r="H47" s="354">
        <f t="shared" si="47"/>
        <v>65</v>
      </c>
      <c r="I47" s="790">
        <f t="shared" si="48"/>
        <v>1.2614011255579274E-2</v>
      </c>
      <c r="J47" s="354">
        <f t="shared" si="49"/>
        <v>177</v>
      </c>
      <c r="K47" s="790">
        <f t="shared" si="50"/>
        <v>3.4348922957500486E-2</v>
      </c>
      <c r="L47" s="354">
        <f t="shared" si="51"/>
        <v>462</v>
      </c>
      <c r="M47" s="790">
        <f t="shared" si="52"/>
        <v>8.9656510770424996E-2</v>
      </c>
      <c r="N47" s="354">
        <f t="shared" si="53"/>
        <v>170</v>
      </c>
      <c r="O47" s="790">
        <f t="shared" si="54"/>
        <v>3.299049097613041E-2</v>
      </c>
      <c r="P47" s="779">
        <f t="shared" si="14"/>
        <v>964</v>
      </c>
      <c r="R47" s="10">
        <v>234</v>
      </c>
      <c r="S47">
        <v>140</v>
      </c>
      <c r="T47">
        <v>155</v>
      </c>
      <c r="U47">
        <v>185</v>
      </c>
      <c r="V47">
        <v>1116</v>
      </c>
      <c r="W47">
        <v>1927</v>
      </c>
      <c r="X47">
        <v>148</v>
      </c>
    </row>
    <row r="48" spans="1:24" ht="15">
      <c r="A48" s="777">
        <v>113</v>
      </c>
      <c r="B48" s="389" t="s">
        <v>55</v>
      </c>
      <c r="C48" s="406">
        <v>9783</v>
      </c>
      <c r="D48" s="778">
        <f t="shared" si="46"/>
        <v>140</v>
      </c>
      <c r="E48" s="790">
        <f t="shared" si="11"/>
        <v>1.4310538689563529E-2</v>
      </c>
      <c r="F48" s="354">
        <f t="shared" si="12"/>
        <v>165</v>
      </c>
      <c r="G48" s="790">
        <f t="shared" si="13"/>
        <v>1.6865992026985587E-2</v>
      </c>
      <c r="H48" s="354">
        <f t="shared" si="47"/>
        <v>148</v>
      </c>
      <c r="I48" s="790">
        <f t="shared" si="48"/>
        <v>1.5128283757538587E-2</v>
      </c>
      <c r="J48" s="354">
        <f t="shared" si="49"/>
        <v>598</v>
      </c>
      <c r="K48" s="790">
        <f t="shared" si="50"/>
        <v>6.1126443831135642E-2</v>
      </c>
      <c r="L48" s="354">
        <f t="shared" si="51"/>
        <v>852</v>
      </c>
      <c r="M48" s="790">
        <f t="shared" si="52"/>
        <v>8.7089849739343764E-2</v>
      </c>
      <c r="N48" s="354">
        <f t="shared" si="53"/>
        <v>117</v>
      </c>
      <c r="O48" s="790">
        <f t="shared" si="54"/>
        <v>1.1959521619135235E-2</v>
      </c>
      <c r="P48" s="779">
        <f t="shared" si="14"/>
        <v>2020</v>
      </c>
      <c r="R48" s="10">
        <v>237</v>
      </c>
      <c r="S48">
        <v>1069</v>
      </c>
      <c r="T48">
        <v>1146</v>
      </c>
      <c r="U48">
        <v>1369</v>
      </c>
      <c r="V48">
        <v>3197</v>
      </c>
      <c r="W48">
        <v>6515</v>
      </c>
      <c r="X48">
        <v>1717</v>
      </c>
    </row>
    <row r="49" spans="1:24" ht="15">
      <c r="A49" s="777">
        <v>125</v>
      </c>
      <c r="B49" s="389" t="s">
        <v>59</v>
      </c>
      <c r="C49" s="406">
        <v>8668</v>
      </c>
      <c r="D49" s="778">
        <f t="shared" si="46"/>
        <v>36</v>
      </c>
      <c r="E49" s="790">
        <f t="shared" si="11"/>
        <v>4.1532071988924779E-3</v>
      </c>
      <c r="F49" s="354">
        <f t="shared" si="12"/>
        <v>41</v>
      </c>
      <c r="G49" s="790">
        <f t="shared" si="13"/>
        <v>4.7300415320719888E-3</v>
      </c>
      <c r="H49" s="354">
        <f t="shared" si="47"/>
        <v>64</v>
      </c>
      <c r="I49" s="790">
        <f t="shared" si="48"/>
        <v>7.3834794646977387E-3</v>
      </c>
      <c r="J49" s="354">
        <f t="shared" si="49"/>
        <v>117</v>
      </c>
      <c r="K49" s="790">
        <f t="shared" si="50"/>
        <v>1.3497923396400553E-2</v>
      </c>
      <c r="L49" s="354">
        <f t="shared" si="51"/>
        <v>285</v>
      </c>
      <c r="M49" s="790">
        <f t="shared" si="52"/>
        <v>3.2879556991232121E-2</v>
      </c>
      <c r="N49" s="354">
        <f t="shared" si="53"/>
        <v>59</v>
      </c>
      <c r="O49" s="790">
        <f t="shared" si="54"/>
        <v>6.8066451315182278E-3</v>
      </c>
      <c r="P49" s="779">
        <f t="shared" si="14"/>
        <v>602</v>
      </c>
      <c r="R49" s="10">
        <v>240</v>
      </c>
      <c r="S49">
        <v>101</v>
      </c>
      <c r="T49">
        <v>127</v>
      </c>
      <c r="U49">
        <v>155</v>
      </c>
      <c r="V49">
        <v>350</v>
      </c>
      <c r="W49">
        <v>792</v>
      </c>
      <c r="X49">
        <v>289</v>
      </c>
    </row>
    <row r="50" spans="1:24" ht="15">
      <c r="A50" s="777">
        <v>138</v>
      </c>
      <c r="B50" s="389" t="s">
        <v>65</v>
      </c>
      <c r="C50" s="406">
        <v>15793</v>
      </c>
      <c r="D50" s="778">
        <f t="shared" si="46"/>
        <v>194</v>
      </c>
      <c r="E50" s="790">
        <f t="shared" si="11"/>
        <v>1.2283923257139239E-2</v>
      </c>
      <c r="F50" s="354">
        <f t="shared" si="12"/>
        <v>166</v>
      </c>
      <c r="G50" s="790">
        <f t="shared" si="13"/>
        <v>1.0510985879820174E-2</v>
      </c>
      <c r="H50" s="354">
        <f t="shared" si="47"/>
        <v>180</v>
      </c>
      <c r="I50" s="790">
        <f t="shared" si="48"/>
        <v>1.1397454568479706E-2</v>
      </c>
      <c r="J50" s="354">
        <f t="shared" si="49"/>
        <v>820</v>
      </c>
      <c r="K50" s="790">
        <f t="shared" si="50"/>
        <v>5.192173747862977E-2</v>
      </c>
      <c r="L50" s="354">
        <f t="shared" si="51"/>
        <v>1169</v>
      </c>
      <c r="M50" s="790">
        <f t="shared" si="52"/>
        <v>7.4020135503070975E-2</v>
      </c>
      <c r="N50" s="354">
        <f t="shared" si="53"/>
        <v>235</v>
      </c>
      <c r="O50" s="790">
        <f t="shared" si="54"/>
        <v>1.4880010131070728E-2</v>
      </c>
      <c r="P50" s="779">
        <f t="shared" si="14"/>
        <v>2764</v>
      </c>
      <c r="R50" s="10">
        <v>250</v>
      </c>
      <c r="S50">
        <v>749</v>
      </c>
      <c r="T50">
        <v>966</v>
      </c>
      <c r="U50">
        <v>1095</v>
      </c>
      <c r="V50">
        <v>2012</v>
      </c>
      <c r="W50">
        <v>4327</v>
      </c>
      <c r="X50">
        <v>583</v>
      </c>
    </row>
    <row r="51" spans="1:24" ht="15">
      <c r="A51" s="777">
        <v>234</v>
      </c>
      <c r="B51" s="389" t="s">
        <v>92</v>
      </c>
      <c r="C51" s="406">
        <v>23874</v>
      </c>
      <c r="D51" s="778">
        <f t="shared" si="46"/>
        <v>140</v>
      </c>
      <c r="E51" s="790">
        <f t="shared" si="11"/>
        <v>5.8641199631398171E-3</v>
      </c>
      <c r="F51" s="354">
        <f t="shared" si="12"/>
        <v>155</v>
      </c>
      <c r="G51" s="790">
        <f t="shared" si="13"/>
        <v>6.4924185306190832E-3</v>
      </c>
      <c r="H51" s="354">
        <f t="shared" si="47"/>
        <v>185</v>
      </c>
      <c r="I51" s="790">
        <f t="shared" si="48"/>
        <v>7.7490156655776162E-3</v>
      </c>
      <c r="J51" s="354">
        <f t="shared" si="49"/>
        <v>1116</v>
      </c>
      <c r="K51" s="790">
        <f t="shared" si="50"/>
        <v>4.6745413420457405E-2</v>
      </c>
      <c r="L51" s="354">
        <f t="shared" si="51"/>
        <v>1927</v>
      </c>
      <c r="M51" s="790">
        <f t="shared" si="52"/>
        <v>8.0715422635503062E-2</v>
      </c>
      <c r="N51" s="354">
        <f t="shared" si="53"/>
        <v>148</v>
      </c>
      <c r="O51" s="790">
        <f t="shared" si="54"/>
        <v>6.1992125324620926E-3</v>
      </c>
      <c r="P51" s="779">
        <f t="shared" si="14"/>
        <v>3671</v>
      </c>
      <c r="R51" s="10">
        <v>264</v>
      </c>
      <c r="S51">
        <v>536</v>
      </c>
      <c r="T51">
        <v>581</v>
      </c>
      <c r="U51">
        <v>687</v>
      </c>
      <c r="V51">
        <v>1476</v>
      </c>
      <c r="W51">
        <v>3035</v>
      </c>
      <c r="X51">
        <v>675</v>
      </c>
    </row>
    <row r="52" spans="1:24" ht="15">
      <c r="A52" s="777">
        <v>240</v>
      </c>
      <c r="B52" s="389" t="s">
        <v>97</v>
      </c>
      <c r="C52" s="406">
        <v>12322</v>
      </c>
      <c r="D52" s="778">
        <f t="shared" si="46"/>
        <v>101</v>
      </c>
      <c r="E52" s="790">
        <f t="shared" si="11"/>
        <v>8.1967213114754103E-3</v>
      </c>
      <c r="F52" s="354">
        <f t="shared" si="12"/>
        <v>127</v>
      </c>
      <c r="G52" s="790">
        <f t="shared" si="13"/>
        <v>1.0306768381756209E-2</v>
      </c>
      <c r="H52" s="354">
        <f t="shared" si="47"/>
        <v>155</v>
      </c>
      <c r="I52" s="790">
        <f t="shared" si="48"/>
        <v>1.2579126765135529E-2</v>
      </c>
      <c r="J52" s="354">
        <f t="shared" si="49"/>
        <v>350</v>
      </c>
      <c r="K52" s="790">
        <f t="shared" si="50"/>
        <v>2.8404479792241519E-2</v>
      </c>
      <c r="L52" s="354">
        <f t="shared" si="51"/>
        <v>792</v>
      </c>
      <c r="M52" s="790">
        <f t="shared" si="52"/>
        <v>6.4275279987015099E-2</v>
      </c>
      <c r="N52" s="354">
        <f t="shared" si="53"/>
        <v>289</v>
      </c>
      <c r="O52" s="790">
        <f t="shared" si="54"/>
        <v>2.3453984742736567E-2</v>
      </c>
      <c r="P52" s="779">
        <f t="shared" si="14"/>
        <v>1814</v>
      </c>
      <c r="R52" s="10">
        <v>266</v>
      </c>
      <c r="S52">
        <v>7451</v>
      </c>
      <c r="T52">
        <v>9760</v>
      </c>
      <c r="U52">
        <v>10916</v>
      </c>
      <c r="V52">
        <v>29710</v>
      </c>
      <c r="W52">
        <v>87577</v>
      </c>
      <c r="X52">
        <v>42485</v>
      </c>
    </row>
    <row r="53" spans="1:24" ht="15">
      <c r="A53" s="777">
        <v>284</v>
      </c>
      <c r="B53" s="389" t="s">
        <v>108</v>
      </c>
      <c r="C53" s="406">
        <v>21021</v>
      </c>
      <c r="D53" s="778">
        <f t="shared" si="46"/>
        <v>181</v>
      </c>
      <c r="E53" s="790">
        <f t="shared" si="11"/>
        <v>8.6104371818657537E-3</v>
      </c>
      <c r="F53" s="354">
        <f t="shared" si="12"/>
        <v>218</v>
      </c>
      <c r="G53" s="790">
        <f t="shared" si="13"/>
        <v>1.0370581799153228E-2</v>
      </c>
      <c r="H53" s="354">
        <f t="shared" si="47"/>
        <v>228</v>
      </c>
      <c r="I53" s="790">
        <f t="shared" si="48"/>
        <v>1.0846296560582275E-2</v>
      </c>
      <c r="J53" s="354">
        <f t="shared" si="49"/>
        <v>829</v>
      </c>
      <c r="K53" s="790">
        <f t="shared" si="50"/>
        <v>3.9436753722468007E-2</v>
      </c>
      <c r="L53" s="354">
        <f t="shared" si="51"/>
        <v>1381</v>
      </c>
      <c r="M53" s="790">
        <f t="shared" si="52"/>
        <v>6.5696208553351412E-2</v>
      </c>
      <c r="N53" s="354">
        <f t="shared" si="53"/>
        <v>326</v>
      </c>
      <c r="O53" s="790">
        <f t="shared" si="54"/>
        <v>1.5508301222586937E-2</v>
      </c>
      <c r="P53" s="779">
        <f t="shared" si="14"/>
        <v>3163</v>
      </c>
      <c r="R53" s="10">
        <v>282</v>
      </c>
      <c r="S53">
        <v>344</v>
      </c>
      <c r="T53">
        <v>431</v>
      </c>
      <c r="U53">
        <v>570</v>
      </c>
      <c r="V53">
        <v>1190</v>
      </c>
      <c r="W53">
        <v>3151</v>
      </c>
      <c r="X53">
        <v>1122</v>
      </c>
    </row>
    <row r="54" spans="1:24" ht="15">
      <c r="A54" s="777">
        <v>306</v>
      </c>
      <c r="B54" s="389" t="s">
        <v>110</v>
      </c>
      <c r="C54" s="406">
        <v>5839</v>
      </c>
      <c r="D54" s="778">
        <f t="shared" si="46"/>
        <v>69</v>
      </c>
      <c r="E54" s="790">
        <f t="shared" si="11"/>
        <v>1.1817091967802706E-2</v>
      </c>
      <c r="F54" s="354">
        <f t="shared" si="12"/>
        <v>74</v>
      </c>
      <c r="G54" s="790">
        <f t="shared" si="13"/>
        <v>1.2673402979962322E-2</v>
      </c>
      <c r="H54" s="354">
        <f t="shared" si="47"/>
        <v>66</v>
      </c>
      <c r="I54" s="790">
        <f t="shared" si="48"/>
        <v>1.1303305360506936E-2</v>
      </c>
      <c r="J54" s="354">
        <f t="shared" si="49"/>
        <v>306</v>
      </c>
      <c r="K54" s="790">
        <f t="shared" si="50"/>
        <v>5.2406233944168525E-2</v>
      </c>
      <c r="L54" s="354">
        <f t="shared" si="51"/>
        <v>470</v>
      </c>
      <c r="M54" s="790">
        <f t="shared" si="52"/>
        <v>8.0493235143003938E-2</v>
      </c>
      <c r="N54" s="354">
        <f t="shared" si="53"/>
        <v>55</v>
      </c>
      <c r="O54" s="790">
        <f t="shared" si="54"/>
        <v>9.4194211337557798E-3</v>
      </c>
      <c r="P54" s="779">
        <f t="shared" si="14"/>
        <v>1040</v>
      </c>
      <c r="R54" s="10">
        <v>284</v>
      </c>
      <c r="S54">
        <v>181</v>
      </c>
      <c r="T54">
        <v>218</v>
      </c>
      <c r="U54">
        <v>228</v>
      </c>
      <c r="V54">
        <v>829</v>
      </c>
      <c r="W54">
        <v>1381</v>
      </c>
      <c r="X54">
        <v>326</v>
      </c>
    </row>
    <row r="55" spans="1:24" ht="15">
      <c r="A55" s="777">
        <v>347</v>
      </c>
      <c r="B55" s="389" t="s">
        <v>124</v>
      </c>
      <c r="C55" s="406">
        <v>5479</v>
      </c>
      <c r="D55" s="778">
        <f t="shared" si="46"/>
        <v>49</v>
      </c>
      <c r="E55" s="790">
        <f t="shared" si="11"/>
        <v>8.9432378171199131E-3</v>
      </c>
      <c r="F55" s="354">
        <f t="shared" si="12"/>
        <v>50</v>
      </c>
      <c r="G55" s="790">
        <f t="shared" si="13"/>
        <v>9.1257528746121561E-3</v>
      </c>
      <c r="H55" s="354">
        <f t="shared" si="47"/>
        <v>75</v>
      </c>
      <c r="I55" s="790">
        <f t="shared" si="48"/>
        <v>1.3688629311918233E-2</v>
      </c>
      <c r="J55" s="354">
        <f t="shared" si="49"/>
        <v>169</v>
      </c>
      <c r="K55" s="790">
        <f t="shared" si="50"/>
        <v>3.0845044716189086E-2</v>
      </c>
      <c r="L55" s="354">
        <f t="shared" si="51"/>
        <v>368</v>
      </c>
      <c r="M55" s="790">
        <f t="shared" si="52"/>
        <v>6.7165541157145459E-2</v>
      </c>
      <c r="N55" s="354">
        <f t="shared" si="53"/>
        <v>90</v>
      </c>
      <c r="O55" s="790">
        <f t="shared" si="54"/>
        <v>1.6426355174301879E-2</v>
      </c>
      <c r="P55" s="779">
        <f t="shared" si="14"/>
        <v>801</v>
      </c>
      <c r="R55" s="10">
        <v>306</v>
      </c>
      <c r="S55">
        <v>69</v>
      </c>
      <c r="T55">
        <v>74</v>
      </c>
      <c r="U55">
        <v>66</v>
      </c>
      <c r="V55">
        <v>306</v>
      </c>
      <c r="W55">
        <v>470</v>
      </c>
      <c r="X55">
        <v>55</v>
      </c>
    </row>
    <row r="56" spans="1:24" ht="15">
      <c r="A56" s="777">
        <v>411</v>
      </c>
      <c r="B56" s="389" t="s">
        <v>145</v>
      </c>
      <c r="C56" s="406">
        <v>10247</v>
      </c>
      <c r="D56" s="778">
        <f t="shared" si="46"/>
        <v>56</v>
      </c>
      <c r="E56" s="790">
        <f t="shared" si="11"/>
        <v>5.4650141504830685E-3</v>
      </c>
      <c r="F56" s="354">
        <f t="shared" si="12"/>
        <v>72</v>
      </c>
      <c r="G56" s="790">
        <f t="shared" si="13"/>
        <v>7.0264467649068024E-3</v>
      </c>
      <c r="H56" s="354">
        <f t="shared" si="47"/>
        <v>106</v>
      </c>
      <c r="I56" s="790">
        <f t="shared" si="48"/>
        <v>1.0344491070557236E-2</v>
      </c>
      <c r="J56" s="354">
        <f t="shared" si="49"/>
        <v>246</v>
      </c>
      <c r="K56" s="790">
        <f t="shared" si="50"/>
        <v>2.4007026446764907E-2</v>
      </c>
      <c r="L56" s="354">
        <f t="shared" si="51"/>
        <v>524</v>
      </c>
      <c r="M56" s="790">
        <f t="shared" si="52"/>
        <v>5.1136918122377278E-2</v>
      </c>
      <c r="N56" s="354">
        <f t="shared" si="53"/>
        <v>192</v>
      </c>
      <c r="O56" s="790">
        <f t="shared" si="54"/>
        <v>1.8737191373084806E-2</v>
      </c>
      <c r="P56" s="779">
        <f t="shared" si="14"/>
        <v>1196</v>
      </c>
      <c r="R56" s="10">
        <v>308</v>
      </c>
      <c r="S56">
        <v>1983</v>
      </c>
      <c r="T56">
        <v>2279</v>
      </c>
      <c r="U56">
        <v>2867</v>
      </c>
      <c r="V56">
        <v>7150</v>
      </c>
      <c r="W56">
        <v>17191</v>
      </c>
      <c r="X56">
        <v>5724</v>
      </c>
    </row>
    <row r="57" spans="1:24" ht="15">
      <c r="A57" s="777">
        <v>501</v>
      </c>
      <c r="B57" s="389" t="s">
        <v>163</v>
      </c>
      <c r="C57" s="406">
        <v>3224</v>
      </c>
      <c r="D57" s="778">
        <f t="shared" si="46"/>
        <v>8</v>
      </c>
      <c r="E57" s="790">
        <f t="shared" si="11"/>
        <v>2.4813895781637717E-3</v>
      </c>
      <c r="F57" s="354">
        <f t="shared" si="12"/>
        <v>14</v>
      </c>
      <c r="G57" s="790">
        <f t="shared" si="13"/>
        <v>4.3424317617866007E-3</v>
      </c>
      <c r="H57" s="354">
        <f t="shared" si="47"/>
        <v>30</v>
      </c>
      <c r="I57" s="790">
        <f t="shared" si="48"/>
        <v>9.3052109181141433E-3</v>
      </c>
      <c r="J57" s="354">
        <f t="shared" si="49"/>
        <v>59</v>
      </c>
      <c r="K57" s="790">
        <f t="shared" si="50"/>
        <v>1.8300248138957816E-2</v>
      </c>
      <c r="L57" s="354">
        <f t="shared" si="51"/>
        <v>142</v>
      </c>
      <c r="M57" s="790">
        <f t="shared" si="52"/>
        <v>4.4044665012406947E-2</v>
      </c>
      <c r="N57" s="354">
        <f t="shared" si="53"/>
        <v>30</v>
      </c>
      <c r="O57" s="790">
        <f t="shared" si="54"/>
        <v>9.3052109181141433E-3</v>
      </c>
      <c r="P57" s="779">
        <f t="shared" si="14"/>
        <v>283</v>
      </c>
      <c r="R57" s="10">
        <v>310</v>
      </c>
      <c r="S57">
        <v>121</v>
      </c>
      <c r="T57">
        <v>142</v>
      </c>
      <c r="U57">
        <v>226</v>
      </c>
      <c r="V57">
        <v>517</v>
      </c>
      <c r="W57">
        <v>1206</v>
      </c>
      <c r="X57">
        <v>376</v>
      </c>
    </row>
    <row r="58" spans="1:24" ht="15">
      <c r="A58" s="777">
        <v>543</v>
      </c>
      <c r="B58" s="389" t="s">
        <v>167</v>
      </c>
      <c r="C58" s="406">
        <v>8414</v>
      </c>
      <c r="D58" s="778">
        <f t="shared" si="46"/>
        <v>27</v>
      </c>
      <c r="E58" s="790">
        <f t="shared" si="11"/>
        <v>3.2089374851438078E-3</v>
      </c>
      <c r="F58" s="354">
        <f t="shared" si="12"/>
        <v>32</v>
      </c>
      <c r="G58" s="790">
        <f t="shared" si="13"/>
        <v>3.8031851675778463E-3</v>
      </c>
      <c r="H58" s="354">
        <f t="shared" si="47"/>
        <v>38</v>
      </c>
      <c r="I58" s="790">
        <f t="shared" si="48"/>
        <v>4.5162823864986924E-3</v>
      </c>
      <c r="J58" s="354">
        <f t="shared" si="49"/>
        <v>180</v>
      </c>
      <c r="K58" s="790">
        <f t="shared" si="50"/>
        <v>2.1392916567625386E-2</v>
      </c>
      <c r="L58" s="354">
        <f t="shared" si="51"/>
        <v>259</v>
      </c>
      <c r="M58" s="790">
        <f t="shared" si="52"/>
        <v>3.0782029950083195E-2</v>
      </c>
      <c r="N58" s="354">
        <f t="shared" si="53"/>
        <v>43</v>
      </c>
      <c r="O58" s="790">
        <f t="shared" si="54"/>
        <v>5.1105300689327313E-3</v>
      </c>
      <c r="P58" s="779">
        <f t="shared" si="14"/>
        <v>579</v>
      </c>
      <c r="R58" s="10">
        <v>313</v>
      </c>
      <c r="S58">
        <v>139</v>
      </c>
      <c r="T58">
        <v>141</v>
      </c>
      <c r="U58">
        <v>145</v>
      </c>
      <c r="V58">
        <v>366</v>
      </c>
      <c r="W58">
        <v>585</v>
      </c>
      <c r="X58">
        <v>209</v>
      </c>
    </row>
    <row r="59" spans="1:24" ht="15">
      <c r="A59" s="777">
        <v>628</v>
      </c>
      <c r="B59" s="389" t="s">
        <v>183</v>
      </c>
      <c r="C59" s="406">
        <v>9422</v>
      </c>
      <c r="D59" s="778">
        <f t="shared" si="46"/>
        <v>34</v>
      </c>
      <c r="E59" s="790">
        <f t="shared" si="11"/>
        <v>3.6085756739545746E-3</v>
      </c>
      <c r="F59" s="354">
        <f t="shared" si="12"/>
        <v>44</v>
      </c>
      <c r="G59" s="790">
        <f t="shared" si="13"/>
        <v>4.6699214604118021E-3</v>
      </c>
      <c r="H59" s="354">
        <f t="shared" si="47"/>
        <v>56</v>
      </c>
      <c r="I59" s="790">
        <f t="shared" si="48"/>
        <v>5.9435364041604752E-3</v>
      </c>
      <c r="J59" s="354">
        <f t="shared" si="49"/>
        <v>200</v>
      </c>
      <c r="K59" s="790">
        <f t="shared" si="50"/>
        <v>2.1226915729144556E-2</v>
      </c>
      <c r="L59" s="354">
        <f t="shared" si="51"/>
        <v>324</v>
      </c>
      <c r="M59" s="790">
        <f t="shared" si="52"/>
        <v>3.4387603481214182E-2</v>
      </c>
      <c r="N59" s="354">
        <f t="shared" si="53"/>
        <v>54</v>
      </c>
      <c r="O59" s="790">
        <f t="shared" si="54"/>
        <v>5.7312672468690295E-3</v>
      </c>
      <c r="P59" s="779">
        <f t="shared" si="14"/>
        <v>712</v>
      </c>
      <c r="R59" s="10">
        <v>315</v>
      </c>
      <c r="S59">
        <v>64</v>
      </c>
      <c r="T59">
        <v>78</v>
      </c>
      <c r="U59">
        <v>112</v>
      </c>
      <c r="V59">
        <v>270</v>
      </c>
      <c r="W59">
        <v>644</v>
      </c>
      <c r="X59">
        <v>105</v>
      </c>
    </row>
    <row r="60" spans="1:24" ht="15">
      <c r="A60" s="777">
        <v>656</v>
      </c>
      <c r="B60" s="389" t="s">
        <v>195</v>
      </c>
      <c r="C60" s="406">
        <v>16268</v>
      </c>
      <c r="D60" s="778">
        <f t="shared" si="46"/>
        <v>266</v>
      </c>
      <c r="E60" s="790">
        <f t="shared" si="11"/>
        <v>1.6351118760757316E-2</v>
      </c>
      <c r="F60" s="354">
        <f t="shared" si="12"/>
        <v>336</v>
      </c>
      <c r="G60" s="790">
        <f t="shared" si="13"/>
        <v>2.0654044750430294E-2</v>
      </c>
      <c r="H60" s="354">
        <f t="shared" si="47"/>
        <v>408</v>
      </c>
      <c r="I60" s="790">
        <f t="shared" si="48"/>
        <v>2.5079911482665355E-2</v>
      </c>
      <c r="J60" s="354">
        <f t="shared" si="49"/>
        <v>1004</v>
      </c>
      <c r="K60" s="790">
        <f t="shared" si="50"/>
        <v>6.1716252766166706E-2</v>
      </c>
      <c r="L60" s="354">
        <f t="shared" si="51"/>
        <v>2456</v>
      </c>
      <c r="M60" s="790">
        <f t="shared" si="52"/>
        <v>0.15097123186624048</v>
      </c>
      <c r="N60" s="354">
        <f t="shared" si="53"/>
        <v>539</v>
      </c>
      <c r="O60" s="790">
        <f t="shared" si="54"/>
        <v>3.313253012048193E-2</v>
      </c>
      <c r="P60" s="779">
        <f t="shared" si="14"/>
        <v>5009</v>
      </c>
      <c r="R60" s="10">
        <v>318</v>
      </c>
      <c r="S60">
        <v>1887</v>
      </c>
      <c r="T60">
        <v>2100</v>
      </c>
      <c r="U60">
        <v>2217</v>
      </c>
      <c r="V60">
        <v>6761</v>
      </c>
      <c r="W60">
        <v>14644</v>
      </c>
      <c r="X60">
        <v>4810</v>
      </c>
    </row>
    <row r="61" spans="1:24" ht="15">
      <c r="A61" s="777">
        <v>761</v>
      </c>
      <c r="B61" s="389" t="s">
        <v>230</v>
      </c>
      <c r="C61" s="406">
        <v>15753</v>
      </c>
      <c r="D61" s="778">
        <f t="shared" si="46"/>
        <v>169</v>
      </c>
      <c r="E61" s="790">
        <f t="shared" si="11"/>
        <v>1.0728115279629276E-2</v>
      </c>
      <c r="F61" s="354">
        <f t="shared" si="12"/>
        <v>179</v>
      </c>
      <c r="G61" s="790">
        <f t="shared" si="13"/>
        <v>1.13629150003174E-2</v>
      </c>
      <c r="H61" s="354">
        <f t="shared" si="47"/>
        <v>220</v>
      </c>
      <c r="I61" s="790">
        <f t="shared" si="48"/>
        <v>1.3965593855138703E-2</v>
      </c>
      <c r="J61" s="354">
        <f t="shared" si="49"/>
        <v>633</v>
      </c>
      <c r="K61" s="790">
        <f t="shared" si="50"/>
        <v>4.0182822319558179E-2</v>
      </c>
      <c r="L61" s="354">
        <f t="shared" si="51"/>
        <v>1440</v>
      </c>
      <c r="M61" s="790">
        <f t="shared" si="52"/>
        <v>9.1411159779089701E-2</v>
      </c>
      <c r="N61" s="354">
        <f t="shared" si="53"/>
        <v>398</v>
      </c>
      <c r="O61" s="790">
        <f t="shared" si="54"/>
        <v>2.5265028883387292E-2</v>
      </c>
      <c r="P61" s="779">
        <f t="shared" si="14"/>
        <v>3039</v>
      </c>
      <c r="R61" s="10">
        <v>321</v>
      </c>
      <c r="S61">
        <v>146</v>
      </c>
      <c r="T61">
        <v>171</v>
      </c>
      <c r="U61">
        <v>205</v>
      </c>
      <c r="V61">
        <v>502</v>
      </c>
      <c r="W61">
        <v>1204</v>
      </c>
      <c r="X61">
        <v>423</v>
      </c>
    </row>
    <row r="62" spans="1:24" ht="15">
      <c r="A62" s="777">
        <v>842</v>
      </c>
      <c r="B62" s="389" t="s">
        <v>244</v>
      </c>
      <c r="C62" s="406">
        <v>7006</v>
      </c>
      <c r="D62" s="778">
        <f t="shared" si="46"/>
        <v>54</v>
      </c>
      <c r="E62" s="790">
        <f t="shared" si="11"/>
        <v>7.7076791321724234E-3</v>
      </c>
      <c r="F62" s="354">
        <f t="shared" si="12"/>
        <v>59</v>
      </c>
      <c r="G62" s="790">
        <f t="shared" si="13"/>
        <v>8.4213531258920931E-3</v>
      </c>
      <c r="H62" s="354">
        <f t="shared" si="47"/>
        <v>48</v>
      </c>
      <c r="I62" s="790">
        <f t="shared" si="48"/>
        <v>6.8512703397088214E-3</v>
      </c>
      <c r="J62" s="354">
        <f>VLOOKUP(A62,$R$6:$X$130,5,0)</f>
        <v>332</v>
      </c>
      <c r="K62" s="790">
        <f>J62/C62</f>
        <v>4.7387953182986012E-2</v>
      </c>
      <c r="L62" s="354">
        <f>VLOOKUP(A62,$R$6:$X$130,6,0)</f>
        <v>424</v>
      </c>
      <c r="M62" s="790">
        <f>L62/C62</f>
        <v>6.0519554667427922E-2</v>
      </c>
      <c r="N62" s="354">
        <f>VLOOKUP(A62,$R$6:$X$130,7,0)</f>
        <v>43</v>
      </c>
      <c r="O62" s="790">
        <f>N62/C62</f>
        <v>6.1375963459891518E-3</v>
      </c>
      <c r="P62" s="779">
        <f t="shared" si="14"/>
        <v>960</v>
      </c>
      <c r="R62" s="10">
        <v>347</v>
      </c>
      <c r="S62">
        <v>49</v>
      </c>
      <c r="T62">
        <v>50</v>
      </c>
      <c r="U62">
        <v>75</v>
      </c>
      <c r="V62">
        <v>169</v>
      </c>
      <c r="W62">
        <v>368</v>
      </c>
      <c r="X62">
        <v>90</v>
      </c>
    </row>
    <row r="63" spans="1:24">
      <c r="A63" s="774">
        <v>6</v>
      </c>
      <c r="B63" s="210" t="s">
        <v>356</v>
      </c>
      <c r="C63" s="72">
        <v>252291</v>
      </c>
      <c r="D63" s="775">
        <f>SUM(D64:D80)</f>
        <v>6102</v>
      </c>
      <c r="E63" s="791">
        <f t="shared" si="11"/>
        <v>2.4186356231494583E-2</v>
      </c>
      <c r="F63" s="775">
        <f>SUM(F64:F80)</f>
        <v>7226</v>
      </c>
      <c r="G63" s="791">
        <f t="shared" si="13"/>
        <v>2.8641529027987521E-2</v>
      </c>
      <c r="H63" s="70">
        <f t="shared" ref="H63:N63" si="55">SUM(H64:H80)</f>
        <v>8686</v>
      </c>
      <c r="I63" s="791">
        <f>H63/C63</f>
        <v>3.4428497251190092E-2</v>
      </c>
      <c r="J63" s="70">
        <f t="shared" si="55"/>
        <v>20471</v>
      </c>
      <c r="K63" s="791">
        <f>(J63/P63)</f>
        <v>0.22163636954191612</v>
      </c>
      <c r="L63" s="70">
        <f t="shared" si="55"/>
        <v>40686</v>
      </c>
      <c r="M63" s="791">
        <f>(L63/P63)</f>
        <v>0.44050106644435544</v>
      </c>
      <c r="N63" s="70">
        <f t="shared" si="55"/>
        <v>9192</v>
      </c>
      <c r="O63" s="791">
        <f>(N63/P63)</f>
        <v>9.9520370711215528E-2</v>
      </c>
      <c r="P63" s="776">
        <f>SUM(P64:P80)</f>
        <v>92363</v>
      </c>
      <c r="R63" s="10">
        <v>353</v>
      </c>
      <c r="S63">
        <v>61</v>
      </c>
      <c r="T63">
        <v>65</v>
      </c>
      <c r="U63">
        <v>88</v>
      </c>
      <c r="V63">
        <v>224</v>
      </c>
      <c r="W63">
        <v>529</v>
      </c>
      <c r="X63">
        <v>148</v>
      </c>
    </row>
    <row r="64" spans="1:24" ht="15">
      <c r="A64" s="777">
        <v>38</v>
      </c>
      <c r="B64" s="389" t="s">
        <v>22</v>
      </c>
      <c r="C64" s="406">
        <v>11715</v>
      </c>
      <c r="D64" s="778">
        <f t="shared" ref="D64:D127" si="56">VLOOKUP(A64,$R$6:$X$130,2,0)</f>
        <v>52</v>
      </c>
      <c r="E64" s="790">
        <f t="shared" si="11"/>
        <v>4.4387537345283827E-3</v>
      </c>
      <c r="F64" s="354">
        <f t="shared" si="12"/>
        <v>62</v>
      </c>
      <c r="G64" s="790">
        <f t="shared" si="13"/>
        <v>5.2923602219376864E-3</v>
      </c>
      <c r="H64" s="354">
        <f t="shared" ref="H64:H80" si="57">VLOOKUP(A64,$R$6:$X$130,4,0)</f>
        <v>78</v>
      </c>
      <c r="I64" s="790">
        <f t="shared" ref="I64:I80" si="58">H64/C64</f>
        <v>6.6581306017925732E-3</v>
      </c>
      <c r="J64" s="354">
        <f t="shared" ref="J64:J80" si="59">VLOOKUP(A64,$R$6:$X$130,5,0)</f>
        <v>374</v>
      </c>
      <c r="K64" s="790">
        <f t="shared" ref="K64:K80" si="60">J64/C64</f>
        <v>3.1924882629107983E-2</v>
      </c>
      <c r="L64" s="354">
        <f t="shared" ref="L64:L80" si="61">VLOOKUP(A64,$R$6:$X$130,6,0)</f>
        <v>479</v>
      </c>
      <c r="M64" s="790">
        <f t="shared" ref="M64:M80" si="62">L64/C64</f>
        <v>4.0887750746905677E-2</v>
      </c>
      <c r="N64" s="354">
        <f t="shared" ref="N64:N80" si="63">VLOOKUP(A64,$R$6:$X$130,7,0)</f>
        <v>125</v>
      </c>
      <c r="O64" s="790">
        <f t="shared" ref="O64:O80" si="64">N64/C64</f>
        <v>1.0670081092616303E-2</v>
      </c>
      <c r="P64" s="779">
        <f t="shared" si="14"/>
        <v>1170</v>
      </c>
      <c r="R64" s="10">
        <v>360</v>
      </c>
      <c r="S64">
        <v>13386</v>
      </c>
      <c r="T64">
        <v>15571</v>
      </c>
      <c r="U64">
        <v>18720</v>
      </c>
      <c r="V64">
        <v>50572</v>
      </c>
      <c r="W64">
        <v>121875</v>
      </c>
      <c r="X64">
        <v>42427</v>
      </c>
    </row>
    <row r="65" spans="1:24" ht="15">
      <c r="A65" s="777">
        <v>86</v>
      </c>
      <c r="B65" s="389" t="s">
        <v>43</v>
      </c>
      <c r="C65" s="406">
        <v>6211</v>
      </c>
      <c r="D65" s="778">
        <f t="shared" si="56"/>
        <v>72</v>
      </c>
      <c r="E65" s="790">
        <f t="shared" si="11"/>
        <v>1.1592336177749154E-2</v>
      </c>
      <c r="F65" s="354">
        <f t="shared" si="12"/>
        <v>89</v>
      </c>
      <c r="G65" s="790">
        <f t="shared" si="13"/>
        <v>1.4329415553051039E-2</v>
      </c>
      <c r="H65" s="354">
        <f t="shared" si="57"/>
        <v>124</v>
      </c>
      <c r="I65" s="790">
        <f t="shared" si="58"/>
        <v>1.996457897279021E-2</v>
      </c>
      <c r="J65" s="354">
        <f t="shared" si="59"/>
        <v>257</v>
      </c>
      <c r="K65" s="790">
        <f t="shared" si="60"/>
        <v>4.1378199967799068E-2</v>
      </c>
      <c r="L65" s="354">
        <f t="shared" si="61"/>
        <v>496</v>
      </c>
      <c r="M65" s="790">
        <f t="shared" si="62"/>
        <v>7.9858315891160839E-2</v>
      </c>
      <c r="N65" s="354">
        <f t="shared" si="63"/>
        <v>124</v>
      </c>
      <c r="O65" s="790">
        <f t="shared" si="64"/>
        <v>1.996457897279021E-2</v>
      </c>
      <c r="P65" s="779">
        <f t="shared" si="14"/>
        <v>1162</v>
      </c>
      <c r="R65" s="10">
        <v>361</v>
      </c>
      <c r="S65">
        <v>135</v>
      </c>
      <c r="T65">
        <v>161</v>
      </c>
      <c r="U65">
        <v>170</v>
      </c>
      <c r="V65">
        <v>803</v>
      </c>
      <c r="W65">
        <v>1103</v>
      </c>
      <c r="X65">
        <v>174</v>
      </c>
    </row>
    <row r="66" spans="1:24" ht="15">
      <c r="A66" s="777">
        <v>107</v>
      </c>
      <c r="B66" s="389" t="s">
        <v>962</v>
      </c>
      <c r="C66" s="406">
        <v>8246</v>
      </c>
      <c r="D66" s="778">
        <f t="shared" si="56"/>
        <v>37</v>
      </c>
      <c r="E66" s="790">
        <f t="shared" si="11"/>
        <v>4.4870240116420086E-3</v>
      </c>
      <c r="F66" s="354">
        <f t="shared" si="12"/>
        <v>54</v>
      </c>
      <c r="G66" s="790">
        <f t="shared" si="13"/>
        <v>6.5486296386126604E-3</v>
      </c>
      <c r="H66" s="354">
        <f t="shared" si="57"/>
        <v>46</v>
      </c>
      <c r="I66" s="790">
        <f t="shared" si="58"/>
        <v>5.5784622847441182E-3</v>
      </c>
      <c r="J66" s="354">
        <f t="shared" si="59"/>
        <v>266</v>
      </c>
      <c r="K66" s="790">
        <f t="shared" si="60"/>
        <v>3.2258064516129031E-2</v>
      </c>
      <c r="L66" s="354">
        <f t="shared" si="61"/>
        <v>387</v>
      </c>
      <c r="M66" s="790">
        <f t="shared" si="62"/>
        <v>4.6931845743390738E-2</v>
      </c>
      <c r="N66" s="354">
        <f t="shared" si="63"/>
        <v>32</v>
      </c>
      <c r="O66" s="790">
        <f t="shared" si="64"/>
        <v>3.8806694154741692E-3</v>
      </c>
      <c r="P66" s="779">
        <f t="shared" si="14"/>
        <v>822</v>
      </c>
      <c r="R66" s="10">
        <v>364</v>
      </c>
      <c r="S66">
        <v>169</v>
      </c>
      <c r="T66">
        <v>201</v>
      </c>
      <c r="U66">
        <v>296</v>
      </c>
      <c r="V66">
        <v>711</v>
      </c>
      <c r="W66">
        <v>1748</v>
      </c>
      <c r="X66">
        <v>697</v>
      </c>
    </row>
    <row r="67" spans="1:24" ht="15">
      <c r="A67" s="777">
        <v>134</v>
      </c>
      <c r="B67" s="389" t="s">
        <v>63</v>
      </c>
      <c r="C67" s="406">
        <v>9386</v>
      </c>
      <c r="D67" s="778">
        <f t="shared" si="56"/>
        <v>22</v>
      </c>
      <c r="E67" s="790">
        <f t="shared" si="11"/>
        <v>2.3439164713402942E-3</v>
      </c>
      <c r="F67" s="354">
        <f t="shared" si="12"/>
        <v>38</v>
      </c>
      <c r="G67" s="790">
        <f t="shared" si="13"/>
        <v>4.048582995951417E-3</v>
      </c>
      <c r="H67" s="354">
        <f t="shared" si="57"/>
        <v>39</v>
      </c>
      <c r="I67" s="790">
        <f t="shared" si="58"/>
        <v>4.1551246537396124E-3</v>
      </c>
      <c r="J67" s="354">
        <f t="shared" si="59"/>
        <v>135</v>
      </c>
      <c r="K67" s="790">
        <f t="shared" si="60"/>
        <v>1.438312380140635E-2</v>
      </c>
      <c r="L67" s="354">
        <f t="shared" si="61"/>
        <v>215</v>
      </c>
      <c r="M67" s="790">
        <f t="shared" si="62"/>
        <v>2.2906456424461964E-2</v>
      </c>
      <c r="N67" s="354">
        <f t="shared" si="63"/>
        <v>74</v>
      </c>
      <c r="O67" s="790">
        <f t="shared" si="64"/>
        <v>7.8840826763264434E-3</v>
      </c>
      <c r="P67" s="779">
        <f t="shared" si="14"/>
        <v>523</v>
      </c>
      <c r="R67" s="10">
        <v>368</v>
      </c>
      <c r="S67">
        <v>153</v>
      </c>
      <c r="T67">
        <v>199</v>
      </c>
      <c r="U67">
        <v>271</v>
      </c>
      <c r="V67">
        <v>800</v>
      </c>
      <c r="W67">
        <v>1740</v>
      </c>
      <c r="X67">
        <v>594</v>
      </c>
    </row>
    <row r="68" spans="1:24" ht="15">
      <c r="A68" s="777">
        <v>150</v>
      </c>
      <c r="B68" s="389" t="s">
        <v>963</v>
      </c>
      <c r="C68" s="406">
        <v>4034</v>
      </c>
      <c r="D68" s="778">
        <f t="shared" si="56"/>
        <v>46</v>
      </c>
      <c r="E68" s="790">
        <f t="shared" si="11"/>
        <v>1.1403073872087258E-2</v>
      </c>
      <c r="F68" s="354">
        <f t="shared" si="12"/>
        <v>60</v>
      </c>
      <c r="G68" s="790">
        <f t="shared" si="13"/>
        <v>1.4873574615765989E-2</v>
      </c>
      <c r="H68" s="354">
        <f t="shared" si="57"/>
        <v>98</v>
      </c>
      <c r="I68" s="790">
        <f t="shared" si="58"/>
        <v>2.4293505205751114E-2</v>
      </c>
      <c r="J68" s="354">
        <f t="shared" si="59"/>
        <v>206</v>
      </c>
      <c r="K68" s="790">
        <f t="shared" si="60"/>
        <v>5.1065939514129896E-2</v>
      </c>
      <c r="L68" s="354">
        <f t="shared" si="61"/>
        <v>579</v>
      </c>
      <c r="M68" s="790">
        <f t="shared" si="62"/>
        <v>0.14352999504214178</v>
      </c>
      <c r="N68" s="354">
        <f t="shared" si="63"/>
        <v>232</v>
      </c>
      <c r="O68" s="790">
        <f t="shared" si="64"/>
        <v>5.7511155180961823E-2</v>
      </c>
      <c r="P68" s="779">
        <f t="shared" si="14"/>
        <v>1221</v>
      </c>
      <c r="R68" s="10">
        <v>376</v>
      </c>
      <c r="S68">
        <v>3536</v>
      </c>
      <c r="T68">
        <v>4098</v>
      </c>
      <c r="U68">
        <v>4856</v>
      </c>
      <c r="V68">
        <v>12721</v>
      </c>
      <c r="W68">
        <v>27984</v>
      </c>
      <c r="X68">
        <v>9861</v>
      </c>
    </row>
    <row r="69" spans="1:24" ht="15">
      <c r="A69" s="777">
        <v>237</v>
      </c>
      <c r="B69" s="389" t="s">
        <v>95</v>
      </c>
      <c r="C69" s="406">
        <v>20018</v>
      </c>
      <c r="D69" s="778">
        <f t="shared" si="56"/>
        <v>1069</v>
      </c>
      <c r="E69" s="790">
        <f t="shared" si="11"/>
        <v>5.3401938255569985E-2</v>
      </c>
      <c r="F69" s="354">
        <f t="shared" si="12"/>
        <v>1146</v>
      </c>
      <c r="G69" s="790">
        <f t="shared" si="13"/>
        <v>5.7248476371265858E-2</v>
      </c>
      <c r="H69" s="354">
        <f t="shared" si="57"/>
        <v>1369</v>
      </c>
      <c r="I69" s="790">
        <f t="shared" si="58"/>
        <v>6.838845039464482E-2</v>
      </c>
      <c r="J69" s="354">
        <f t="shared" si="59"/>
        <v>3197</v>
      </c>
      <c r="K69" s="790">
        <f t="shared" si="60"/>
        <v>0.15970626436207414</v>
      </c>
      <c r="L69" s="354">
        <f t="shared" si="61"/>
        <v>6515</v>
      </c>
      <c r="M69" s="790">
        <f t="shared" si="62"/>
        <v>0.32545708862024181</v>
      </c>
      <c r="N69" s="354">
        <f t="shared" si="63"/>
        <v>1717</v>
      </c>
      <c r="O69" s="790">
        <f t="shared" si="64"/>
        <v>8.5772804475971631E-2</v>
      </c>
      <c r="P69" s="779">
        <f t="shared" si="14"/>
        <v>15013</v>
      </c>
      <c r="R69" s="10">
        <v>380</v>
      </c>
      <c r="S69">
        <v>2181</v>
      </c>
      <c r="T69">
        <v>2514</v>
      </c>
      <c r="U69">
        <v>2988</v>
      </c>
      <c r="V69">
        <v>8026</v>
      </c>
      <c r="W69">
        <v>19907</v>
      </c>
      <c r="X69">
        <v>6792</v>
      </c>
    </row>
    <row r="70" spans="1:24" ht="15">
      <c r="A70" s="777">
        <v>264</v>
      </c>
      <c r="B70" s="389" t="s">
        <v>102</v>
      </c>
      <c r="C70" s="406">
        <v>11912</v>
      </c>
      <c r="D70" s="778">
        <f t="shared" si="56"/>
        <v>536</v>
      </c>
      <c r="E70" s="790">
        <f t="shared" si="11"/>
        <v>4.4996642041638682E-2</v>
      </c>
      <c r="F70" s="354">
        <f t="shared" si="12"/>
        <v>581</v>
      </c>
      <c r="G70" s="790">
        <f t="shared" si="13"/>
        <v>4.8774345198119545E-2</v>
      </c>
      <c r="H70" s="354">
        <f t="shared" si="57"/>
        <v>687</v>
      </c>
      <c r="I70" s="790">
        <f t="shared" si="58"/>
        <v>5.7672934855607788E-2</v>
      </c>
      <c r="J70" s="354">
        <f t="shared" si="59"/>
        <v>1476</v>
      </c>
      <c r="K70" s="790">
        <f t="shared" si="60"/>
        <v>0.1239086635325722</v>
      </c>
      <c r="L70" s="354">
        <f t="shared" si="61"/>
        <v>3035</v>
      </c>
      <c r="M70" s="790">
        <f t="shared" si="62"/>
        <v>0.25478509066487576</v>
      </c>
      <c r="N70" s="354">
        <f t="shared" si="63"/>
        <v>675</v>
      </c>
      <c r="O70" s="790">
        <f t="shared" si="64"/>
        <v>5.6665547347212894E-2</v>
      </c>
      <c r="P70" s="779">
        <f t="shared" si="14"/>
        <v>6990</v>
      </c>
      <c r="R70" s="10">
        <v>390</v>
      </c>
      <c r="S70">
        <v>226</v>
      </c>
      <c r="T70">
        <v>247</v>
      </c>
      <c r="U70">
        <v>297</v>
      </c>
      <c r="V70">
        <v>788</v>
      </c>
      <c r="W70">
        <v>1780</v>
      </c>
      <c r="X70">
        <v>276</v>
      </c>
    </row>
    <row r="71" spans="1:24" ht="15">
      <c r="A71" s="777">
        <v>310</v>
      </c>
      <c r="B71" s="389" t="s">
        <v>114</v>
      </c>
      <c r="C71" s="406">
        <v>10075</v>
      </c>
      <c r="D71" s="778">
        <f t="shared" si="56"/>
        <v>121</v>
      </c>
      <c r="E71" s="790">
        <f t="shared" si="11"/>
        <v>1.2009925558312656E-2</v>
      </c>
      <c r="F71" s="354">
        <f t="shared" si="12"/>
        <v>142</v>
      </c>
      <c r="G71" s="790">
        <f t="shared" si="13"/>
        <v>1.4094292803970223E-2</v>
      </c>
      <c r="H71" s="354">
        <f t="shared" si="57"/>
        <v>226</v>
      </c>
      <c r="I71" s="790">
        <f t="shared" si="58"/>
        <v>2.2431761786600498E-2</v>
      </c>
      <c r="J71" s="354">
        <f t="shared" si="59"/>
        <v>517</v>
      </c>
      <c r="K71" s="790">
        <f t="shared" si="60"/>
        <v>5.1315136476426798E-2</v>
      </c>
      <c r="L71" s="354">
        <f t="shared" si="61"/>
        <v>1206</v>
      </c>
      <c r="M71" s="790">
        <f t="shared" si="62"/>
        <v>0.11970223325062035</v>
      </c>
      <c r="N71" s="354">
        <f t="shared" si="63"/>
        <v>376</v>
      </c>
      <c r="O71" s="790">
        <f t="shared" si="64"/>
        <v>3.7320099255583127E-2</v>
      </c>
      <c r="P71" s="779">
        <f t="shared" si="14"/>
        <v>2588</v>
      </c>
      <c r="R71" s="10">
        <v>400</v>
      </c>
      <c r="S71">
        <v>829</v>
      </c>
      <c r="T71">
        <v>920</v>
      </c>
      <c r="U71">
        <v>1062</v>
      </c>
      <c r="V71">
        <v>2783</v>
      </c>
      <c r="W71">
        <v>4955</v>
      </c>
      <c r="X71">
        <v>1311</v>
      </c>
    </row>
    <row r="72" spans="1:24" ht="15">
      <c r="A72" s="777">
        <v>315</v>
      </c>
      <c r="B72" s="389" t="s">
        <v>118</v>
      </c>
      <c r="C72" s="406">
        <v>6768</v>
      </c>
      <c r="D72" s="778">
        <f t="shared" si="56"/>
        <v>64</v>
      </c>
      <c r="E72" s="790">
        <f t="shared" ref="E72:E135" si="65">D72/C72</f>
        <v>9.4562647754137114E-3</v>
      </c>
      <c r="F72" s="354">
        <f t="shared" ref="F72:F135" si="66">VLOOKUP(A72,$R$6:$X$130,3,0)</f>
        <v>78</v>
      </c>
      <c r="G72" s="790">
        <f t="shared" ref="G72:G135" si="67">F72/C72</f>
        <v>1.152482269503546E-2</v>
      </c>
      <c r="H72" s="354">
        <f t="shared" si="57"/>
        <v>112</v>
      </c>
      <c r="I72" s="790">
        <f t="shared" si="58"/>
        <v>1.6548463356973995E-2</v>
      </c>
      <c r="J72" s="354">
        <f t="shared" si="59"/>
        <v>270</v>
      </c>
      <c r="K72" s="790">
        <f t="shared" si="60"/>
        <v>3.9893617021276598E-2</v>
      </c>
      <c r="L72" s="354">
        <f t="shared" si="61"/>
        <v>644</v>
      </c>
      <c r="M72" s="790">
        <f t="shared" si="62"/>
        <v>9.5153664302600471E-2</v>
      </c>
      <c r="N72" s="354">
        <f t="shared" si="63"/>
        <v>105</v>
      </c>
      <c r="O72" s="790">
        <f t="shared" si="64"/>
        <v>1.551418439716312E-2</v>
      </c>
      <c r="P72" s="779">
        <f t="shared" ref="P72:P80" si="68">(D72+F72+H72+J72+L72+N72)</f>
        <v>1273</v>
      </c>
      <c r="R72" s="10">
        <v>411</v>
      </c>
      <c r="S72">
        <v>56</v>
      </c>
      <c r="T72">
        <v>72</v>
      </c>
      <c r="U72">
        <v>106</v>
      </c>
      <c r="V72">
        <v>246</v>
      </c>
      <c r="W72">
        <v>524</v>
      </c>
      <c r="X72">
        <v>192</v>
      </c>
    </row>
    <row r="73" spans="1:24" ht="15">
      <c r="A73" s="777">
        <v>361</v>
      </c>
      <c r="B73" s="389" t="s">
        <v>131</v>
      </c>
      <c r="C73" s="406">
        <v>28220</v>
      </c>
      <c r="D73" s="778">
        <f t="shared" si="56"/>
        <v>135</v>
      </c>
      <c r="E73" s="790">
        <f t="shared" si="65"/>
        <v>4.7838412473423103E-3</v>
      </c>
      <c r="F73" s="354">
        <f t="shared" si="66"/>
        <v>161</v>
      </c>
      <c r="G73" s="790">
        <f t="shared" si="67"/>
        <v>5.7051736357193478E-3</v>
      </c>
      <c r="H73" s="354">
        <f t="shared" si="57"/>
        <v>170</v>
      </c>
      <c r="I73" s="790">
        <f t="shared" si="58"/>
        <v>6.024096385542169E-3</v>
      </c>
      <c r="J73" s="354">
        <f t="shared" si="59"/>
        <v>803</v>
      </c>
      <c r="K73" s="790">
        <f t="shared" si="60"/>
        <v>2.8454996456413893E-2</v>
      </c>
      <c r="L73" s="354">
        <f t="shared" si="61"/>
        <v>1103</v>
      </c>
      <c r="M73" s="790">
        <f t="shared" si="62"/>
        <v>3.9085754783841249E-2</v>
      </c>
      <c r="N73" s="354">
        <f t="shared" si="63"/>
        <v>174</v>
      </c>
      <c r="O73" s="790">
        <f t="shared" si="64"/>
        <v>6.1658398299078666E-3</v>
      </c>
      <c r="P73" s="779">
        <f t="shared" si="68"/>
        <v>2546</v>
      </c>
      <c r="R73" s="10">
        <v>425</v>
      </c>
      <c r="S73">
        <v>151</v>
      </c>
      <c r="T73">
        <v>146</v>
      </c>
      <c r="U73">
        <v>182</v>
      </c>
      <c r="V73">
        <v>532</v>
      </c>
      <c r="W73">
        <v>1038</v>
      </c>
      <c r="X73">
        <v>198</v>
      </c>
    </row>
    <row r="74" spans="1:24" ht="15">
      <c r="A74" s="777">
        <v>647</v>
      </c>
      <c r="B74" s="389" t="s">
        <v>964</v>
      </c>
      <c r="C74" s="406">
        <v>7394</v>
      </c>
      <c r="D74" s="778">
        <f t="shared" si="56"/>
        <v>93</v>
      </c>
      <c r="E74" s="790">
        <f t="shared" si="65"/>
        <v>1.2577765756018393E-2</v>
      </c>
      <c r="F74" s="354">
        <f t="shared" si="66"/>
        <v>110</v>
      </c>
      <c r="G74" s="790">
        <f t="shared" si="67"/>
        <v>1.4876927238301325E-2</v>
      </c>
      <c r="H74" s="354">
        <f t="shared" si="57"/>
        <v>123</v>
      </c>
      <c r="I74" s="790">
        <f t="shared" si="58"/>
        <v>1.663510954828239E-2</v>
      </c>
      <c r="J74" s="354">
        <f t="shared" si="59"/>
        <v>439</v>
      </c>
      <c r="K74" s="790">
        <f t="shared" si="60"/>
        <v>5.9372464160129833E-2</v>
      </c>
      <c r="L74" s="354">
        <f t="shared" si="61"/>
        <v>583</v>
      </c>
      <c r="M74" s="790">
        <f t="shared" si="62"/>
        <v>7.8847714362997021E-2</v>
      </c>
      <c r="N74" s="354">
        <f t="shared" si="63"/>
        <v>83</v>
      </c>
      <c r="O74" s="790">
        <f t="shared" si="64"/>
        <v>1.1225317825263727E-2</v>
      </c>
      <c r="P74" s="779">
        <f t="shared" si="68"/>
        <v>1431</v>
      </c>
      <c r="R74" s="10">
        <v>440</v>
      </c>
      <c r="S74">
        <v>3282</v>
      </c>
      <c r="T74">
        <v>3300</v>
      </c>
      <c r="U74">
        <v>3687</v>
      </c>
      <c r="V74">
        <v>9847</v>
      </c>
      <c r="W74">
        <v>19944</v>
      </c>
      <c r="X74">
        <v>5614</v>
      </c>
    </row>
    <row r="75" spans="1:24" ht="15">
      <c r="A75" s="777">
        <v>658</v>
      </c>
      <c r="B75" s="389" t="s">
        <v>965</v>
      </c>
      <c r="C75" s="406">
        <v>3823</v>
      </c>
      <c r="D75" s="778">
        <f t="shared" si="56"/>
        <v>74</v>
      </c>
      <c r="E75" s="790">
        <f t="shared" si="65"/>
        <v>1.9356526288255297E-2</v>
      </c>
      <c r="F75" s="354">
        <f t="shared" si="66"/>
        <v>91</v>
      </c>
      <c r="G75" s="790">
        <f t="shared" si="67"/>
        <v>2.3803295840962593E-2</v>
      </c>
      <c r="H75" s="354">
        <f t="shared" si="57"/>
        <v>141</v>
      </c>
      <c r="I75" s="790">
        <f t="shared" si="58"/>
        <v>3.6882029819513468E-2</v>
      </c>
      <c r="J75" s="354">
        <f t="shared" si="59"/>
        <v>232</v>
      </c>
      <c r="K75" s="790">
        <f t="shared" si="60"/>
        <v>6.0685325660476068E-2</v>
      </c>
      <c r="L75" s="354">
        <f t="shared" si="61"/>
        <v>509</v>
      </c>
      <c r="M75" s="790">
        <f t="shared" si="62"/>
        <v>0.13314151190164791</v>
      </c>
      <c r="N75" s="354">
        <f t="shared" si="63"/>
        <v>106</v>
      </c>
      <c r="O75" s="790">
        <f t="shared" si="64"/>
        <v>2.7726916034527857E-2</v>
      </c>
      <c r="P75" s="779">
        <f t="shared" si="68"/>
        <v>1153</v>
      </c>
      <c r="R75" s="10">
        <v>467</v>
      </c>
      <c r="S75">
        <v>61</v>
      </c>
      <c r="T75">
        <v>57</v>
      </c>
      <c r="U75">
        <v>78</v>
      </c>
      <c r="V75">
        <v>200</v>
      </c>
      <c r="W75">
        <v>377</v>
      </c>
      <c r="X75">
        <v>166</v>
      </c>
    </row>
    <row r="76" spans="1:24" ht="15">
      <c r="A76" s="777">
        <v>664</v>
      </c>
      <c r="B76" s="389" t="s">
        <v>966</v>
      </c>
      <c r="C76" s="406">
        <v>23244</v>
      </c>
      <c r="D76" s="778">
        <f t="shared" si="56"/>
        <v>1065</v>
      </c>
      <c r="E76" s="790">
        <f t="shared" si="65"/>
        <v>4.5818275684047498E-2</v>
      </c>
      <c r="F76" s="354">
        <f t="shared" si="66"/>
        <v>1258</v>
      </c>
      <c r="G76" s="790">
        <f t="shared" si="67"/>
        <v>5.4121493718809158E-2</v>
      </c>
      <c r="H76" s="354">
        <f t="shared" si="57"/>
        <v>1526</v>
      </c>
      <c r="I76" s="790">
        <f t="shared" si="58"/>
        <v>6.5651350886250209E-2</v>
      </c>
      <c r="J76" s="354">
        <f t="shared" si="59"/>
        <v>3311</v>
      </c>
      <c r="K76" s="790">
        <f t="shared" si="60"/>
        <v>0.14244536224401996</v>
      </c>
      <c r="L76" s="354">
        <f t="shared" si="61"/>
        <v>6600</v>
      </c>
      <c r="M76" s="790">
        <f t="shared" si="62"/>
        <v>0.2839442436757873</v>
      </c>
      <c r="N76" s="354">
        <f t="shared" si="63"/>
        <v>1379</v>
      </c>
      <c r="O76" s="790">
        <f t="shared" si="64"/>
        <v>5.9327138186198586E-2</v>
      </c>
      <c r="P76" s="779">
        <f t="shared" si="68"/>
        <v>15139</v>
      </c>
      <c r="R76" s="10">
        <v>475</v>
      </c>
      <c r="S76">
        <v>14</v>
      </c>
      <c r="T76">
        <v>16</v>
      </c>
      <c r="U76">
        <v>17</v>
      </c>
      <c r="V76">
        <v>57</v>
      </c>
      <c r="W76">
        <v>166</v>
      </c>
      <c r="X76">
        <v>25</v>
      </c>
    </row>
    <row r="77" spans="1:24" ht="15">
      <c r="A77" s="777">
        <v>686</v>
      </c>
      <c r="B77" s="389" t="s">
        <v>219</v>
      </c>
      <c r="C77" s="406">
        <v>38463</v>
      </c>
      <c r="D77" s="778">
        <f t="shared" si="56"/>
        <v>1584</v>
      </c>
      <c r="E77" s="790">
        <f t="shared" si="65"/>
        <v>4.1182435067467438E-2</v>
      </c>
      <c r="F77" s="354">
        <f t="shared" si="66"/>
        <v>1900</v>
      </c>
      <c r="G77" s="790">
        <f t="shared" si="67"/>
        <v>4.9398122871330892E-2</v>
      </c>
      <c r="H77" s="354">
        <f t="shared" si="57"/>
        <v>2160</v>
      </c>
      <c r="I77" s="790">
        <f t="shared" si="58"/>
        <v>5.6157866001091961E-2</v>
      </c>
      <c r="J77" s="354">
        <f t="shared" si="59"/>
        <v>4860</v>
      </c>
      <c r="K77" s="790">
        <f t="shared" si="60"/>
        <v>0.12635519850245691</v>
      </c>
      <c r="L77" s="354">
        <f t="shared" si="61"/>
        <v>9885</v>
      </c>
      <c r="M77" s="790">
        <f t="shared" si="62"/>
        <v>0.25700023399110833</v>
      </c>
      <c r="N77" s="354">
        <f t="shared" si="63"/>
        <v>1865</v>
      </c>
      <c r="O77" s="790">
        <f t="shared" si="64"/>
        <v>4.8488157450016903E-2</v>
      </c>
      <c r="P77" s="779">
        <f t="shared" si="68"/>
        <v>22254</v>
      </c>
      <c r="R77" s="10">
        <v>480</v>
      </c>
      <c r="S77">
        <v>204</v>
      </c>
      <c r="T77">
        <v>186</v>
      </c>
      <c r="U77">
        <v>218</v>
      </c>
      <c r="V77">
        <v>761</v>
      </c>
      <c r="W77">
        <v>1333</v>
      </c>
      <c r="X77">
        <v>117</v>
      </c>
    </row>
    <row r="78" spans="1:24" ht="15">
      <c r="A78" s="777">
        <v>819</v>
      </c>
      <c r="B78" s="389" t="s">
        <v>240</v>
      </c>
      <c r="C78" s="406">
        <v>5121</v>
      </c>
      <c r="D78" s="778">
        <f t="shared" si="56"/>
        <v>70</v>
      </c>
      <c r="E78" s="790">
        <f t="shared" si="65"/>
        <v>1.3669205233352862E-2</v>
      </c>
      <c r="F78" s="354">
        <f t="shared" si="66"/>
        <v>85</v>
      </c>
      <c r="G78" s="790">
        <f t="shared" si="67"/>
        <v>1.6598320640499903E-2</v>
      </c>
      <c r="H78" s="354">
        <f t="shared" si="57"/>
        <v>88</v>
      </c>
      <c r="I78" s="790">
        <f t="shared" si="58"/>
        <v>1.718414372192931E-2</v>
      </c>
      <c r="J78" s="354">
        <f t="shared" si="59"/>
        <v>232</v>
      </c>
      <c r="K78" s="790">
        <f t="shared" si="60"/>
        <v>4.5303651630540911E-2</v>
      </c>
      <c r="L78" s="354">
        <f t="shared" si="61"/>
        <v>388</v>
      </c>
      <c r="M78" s="790">
        <f t="shared" si="62"/>
        <v>7.5766451864870146E-2</v>
      </c>
      <c r="N78" s="354">
        <f t="shared" si="63"/>
        <v>54</v>
      </c>
      <c r="O78" s="790">
        <f t="shared" si="64"/>
        <v>1.054481546572935E-2</v>
      </c>
      <c r="P78" s="779">
        <f t="shared" si="68"/>
        <v>917</v>
      </c>
      <c r="R78" s="10">
        <v>483</v>
      </c>
      <c r="S78">
        <v>42</v>
      </c>
      <c r="T78">
        <v>75</v>
      </c>
      <c r="U78">
        <v>56</v>
      </c>
      <c r="V78">
        <v>151</v>
      </c>
      <c r="W78">
        <v>356</v>
      </c>
      <c r="X78">
        <v>113</v>
      </c>
    </row>
    <row r="79" spans="1:24" ht="15">
      <c r="A79" s="777">
        <v>854</v>
      </c>
      <c r="B79" s="389" t="s">
        <v>248</v>
      </c>
      <c r="C79" s="406">
        <v>14321</v>
      </c>
      <c r="D79" s="778">
        <f t="shared" si="56"/>
        <v>59</v>
      </c>
      <c r="E79" s="790">
        <f t="shared" si="65"/>
        <v>4.1198240346344527E-3</v>
      </c>
      <c r="F79" s="354">
        <f t="shared" si="66"/>
        <v>64</v>
      </c>
      <c r="G79" s="790">
        <f t="shared" si="67"/>
        <v>4.4689616646882199E-3</v>
      </c>
      <c r="H79" s="354">
        <f t="shared" si="57"/>
        <v>60</v>
      </c>
      <c r="I79" s="790">
        <f t="shared" si="58"/>
        <v>4.1896515606452064E-3</v>
      </c>
      <c r="J79" s="354">
        <f t="shared" si="59"/>
        <v>380</v>
      </c>
      <c r="K79" s="790">
        <f t="shared" si="60"/>
        <v>2.6534459884086307E-2</v>
      </c>
      <c r="L79" s="354">
        <f t="shared" si="61"/>
        <v>566</v>
      </c>
      <c r="M79" s="790">
        <f t="shared" si="62"/>
        <v>3.952237972208645E-2</v>
      </c>
      <c r="N79" s="354">
        <f t="shared" si="63"/>
        <v>104</v>
      </c>
      <c r="O79" s="790">
        <f t="shared" si="64"/>
        <v>7.2620627051183575E-3</v>
      </c>
      <c r="P79" s="779">
        <f t="shared" si="68"/>
        <v>1233</v>
      </c>
      <c r="R79" s="10">
        <v>490</v>
      </c>
      <c r="S79">
        <v>424</v>
      </c>
      <c r="T79">
        <v>397</v>
      </c>
      <c r="U79">
        <v>461</v>
      </c>
      <c r="V79">
        <v>1243</v>
      </c>
      <c r="W79">
        <v>2529</v>
      </c>
      <c r="X79">
        <v>337</v>
      </c>
    </row>
    <row r="80" spans="1:24" ht="15">
      <c r="A80" s="777">
        <v>887</v>
      </c>
      <c r="B80" s="389" t="s">
        <v>261</v>
      </c>
      <c r="C80" s="406">
        <v>43340</v>
      </c>
      <c r="D80" s="778">
        <f t="shared" si="56"/>
        <v>1003</v>
      </c>
      <c r="E80" s="790">
        <f t="shared" si="65"/>
        <v>2.3142593447161974E-2</v>
      </c>
      <c r="F80" s="354">
        <f t="shared" si="66"/>
        <v>1307</v>
      </c>
      <c r="G80" s="790">
        <f t="shared" si="67"/>
        <v>3.0156898938624829E-2</v>
      </c>
      <c r="H80" s="354">
        <f t="shared" si="57"/>
        <v>1639</v>
      </c>
      <c r="I80" s="790">
        <f t="shared" si="58"/>
        <v>3.7817258883248731E-2</v>
      </c>
      <c r="J80" s="354">
        <f t="shared" si="59"/>
        <v>3516</v>
      </c>
      <c r="K80" s="790">
        <f t="shared" si="60"/>
        <v>8.11259806183664E-2</v>
      </c>
      <c r="L80" s="354">
        <f t="shared" si="61"/>
        <v>7496</v>
      </c>
      <c r="M80" s="790">
        <f t="shared" si="62"/>
        <v>0.17295800646054454</v>
      </c>
      <c r="N80" s="354">
        <f t="shared" si="63"/>
        <v>1967</v>
      </c>
      <c r="O80" s="790">
        <f t="shared" si="64"/>
        <v>4.5385325334563915E-2</v>
      </c>
      <c r="P80" s="779">
        <f t="shared" si="68"/>
        <v>16928</v>
      </c>
      <c r="R80" s="10">
        <v>495</v>
      </c>
      <c r="S80">
        <v>95</v>
      </c>
      <c r="T80">
        <v>60</v>
      </c>
      <c r="U80">
        <v>74</v>
      </c>
      <c r="V80">
        <v>417</v>
      </c>
      <c r="W80">
        <v>679</v>
      </c>
      <c r="X80">
        <v>49</v>
      </c>
    </row>
    <row r="81" spans="1:24">
      <c r="A81" s="774">
        <v>7</v>
      </c>
      <c r="B81" s="210" t="s">
        <v>374</v>
      </c>
      <c r="C81" s="72">
        <v>706477</v>
      </c>
      <c r="D81" s="775">
        <f>SUM(D82:D104)</f>
        <v>25491</v>
      </c>
      <c r="E81" s="791">
        <f t="shared" si="65"/>
        <v>3.6081854044788433E-2</v>
      </c>
      <c r="F81" s="775">
        <f>SUM(F82:F104)</f>
        <v>28046</v>
      </c>
      <c r="G81" s="791">
        <f t="shared" si="67"/>
        <v>3.9698390747327936E-2</v>
      </c>
      <c r="H81" s="70">
        <f t="shared" ref="H81:N81" si="69">SUM(H82:H104)</f>
        <v>31739</v>
      </c>
      <c r="I81" s="791">
        <f>H81/C81</f>
        <v>4.4925737143601277E-2</v>
      </c>
      <c r="J81" s="70">
        <f t="shared" si="69"/>
        <v>84671</v>
      </c>
      <c r="K81" s="791">
        <f>(J81/P81)</f>
        <v>0.20508603484023485</v>
      </c>
      <c r="L81" s="70">
        <f t="shared" si="69"/>
        <v>184717</v>
      </c>
      <c r="M81" s="791">
        <f>(L81/P81)</f>
        <v>0.44741265719766699</v>
      </c>
      <c r="N81" s="70">
        <f t="shared" si="69"/>
        <v>58192</v>
      </c>
      <c r="O81" s="791">
        <f>(N81/P81)</f>
        <v>0.14094987114151181</v>
      </c>
      <c r="P81" s="776">
        <f>SUM(P82:P104)</f>
        <v>412856</v>
      </c>
      <c r="R81" s="10">
        <v>501</v>
      </c>
      <c r="S81">
        <v>8</v>
      </c>
      <c r="T81">
        <v>14</v>
      </c>
      <c r="U81">
        <v>30</v>
      </c>
      <c r="V81">
        <v>59</v>
      </c>
      <c r="W81">
        <v>142</v>
      </c>
      <c r="X81">
        <v>30</v>
      </c>
    </row>
    <row r="82" spans="1:24" ht="15">
      <c r="A82" s="777">
        <v>2</v>
      </c>
      <c r="B82" s="389" t="s">
        <v>8</v>
      </c>
      <c r="C82" s="406">
        <v>20602</v>
      </c>
      <c r="D82" s="778">
        <f t="shared" si="56"/>
        <v>151</v>
      </c>
      <c r="E82" s="790">
        <f t="shared" si="65"/>
        <v>7.3293854965537329E-3</v>
      </c>
      <c r="F82" s="354">
        <f t="shared" si="66"/>
        <v>207</v>
      </c>
      <c r="G82" s="790">
        <f t="shared" si="67"/>
        <v>1.0047568197262402E-2</v>
      </c>
      <c r="H82" s="354">
        <f t="shared" ref="H82:H104" si="70">VLOOKUP(A82,$R$6:$X$130,4,0)</f>
        <v>243</v>
      </c>
      <c r="I82" s="790">
        <f t="shared" ref="I82:I104" si="71">H82/C82</f>
        <v>1.1794971362003689E-2</v>
      </c>
      <c r="J82" s="354">
        <f t="shared" ref="J82:J104" si="72">VLOOKUP(A82,$R$6:$X$130,5,0)</f>
        <v>581</v>
      </c>
      <c r="K82" s="790">
        <f t="shared" ref="K82:K104" si="73">J82/C82</f>
        <v>2.8201145519852443E-2</v>
      </c>
      <c r="L82" s="354">
        <f t="shared" ref="L82:L104" si="74">VLOOKUP(A82,$R$6:$X$130,6,0)</f>
        <v>1260</v>
      </c>
      <c r="M82" s="790">
        <f t="shared" ref="M82:M104" si="75">L82/C82</f>
        <v>6.1159110765945053E-2</v>
      </c>
      <c r="N82" s="354">
        <f t="shared" ref="N82:N104" si="76">VLOOKUP(A82,$R$6:$X$130,7,0)</f>
        <v>431</v>
      </c>
      <c r="O82" s="790">
        <f t="shared" ref="O82:O104" si="77">N82/C82</f>
        <v>2.0920299000097078E-2</v>
      </c>
      <c r="P82" s="779">
        <f t="shared" ref="P82:P104" si="78">(D82+F82+H82+J82+L82+N82)</f>
        <v>2873</v>
      </c>
      <c r="R82" s="10">
        <v>541</v>
      </c>
      <c r="S82">
        <v>349</v>
      </c>
      <c r="T82">
        <v>427</v>
      </c>
      <c r="U82">
        <v>469</v>
      </c>
      <c r="V82">
        <v>1187</v>
      </c>
      <c r="W82">
        <v>2571</v>
      </c>
      <c r="X82">
        <v>765</v>
      </c>
    </row>
    <row r="83" spans="1:24" ht="15">
      <c r="A83" s="777">
        <v>21</v>
      </c>
      <c r="B83" s="389" t="s">
        <v>12</v>
      </c>
      <c r="C83" s="406">
        <v>4771</v>
      </c>
      <c r="D83" s="778">
        <f t="shared" si="56"/>
        <v>35</v>
      </c>
      <c r="E83" s="790">
        <f t="shared" si="65"/>
        <v>7.3359882624187802E-3</v>
      </c>
      <c r="F83" s="354">
        <f t="shared" si="66"/>
        <v>45</v>
      </c>
      <c r="G83" s="790">
        <f t="shared" si="67"/>
        <v>9.4319849088241453E-3</v>
      </c>
      <c r="H83" s="354">
        <f t="shared" si="70"/>
        <v>39</v>
      </c>
      <c r="I83" s="790">
        <f t="shared" si="71"/>
        <v>8.1743869209809257E-3</v>
      </c>
      <c r="J83" s="354">
        <f t="shared" si="72"/>
        <v>89</v>
      </c>
      <c r="K83" s="790">
        <f t="shared" si="73"/>
        <v>1.8654370153007756E-2</v>
      </c>
      <c r="L83" s="354">
        <f t="shared" si="74"/>
        <v>236</v>
      </c>
      <c r="M83" s="790">
        <f t="shared" si="75"/>
        <v>4.9465520855166631E-2</v>
      </c>
      <c r="N83" s="354">
        <f t="shared" si="76"/>
        <v>82</v>
      </c>
      <c r="O83" s="790">
        <f t="shared" si="77"/>
        <v>1.7187172500523998E-2</v>
      </c>
      <c r="P83" s="779">
        <f t="shared" si="78"/>
        <v>526</v>
      </c>
      <c r="R83" s="10">
        <v>543</v>
      </c>
      <c r="S83">
        <v>27</v>
      </c>
      <c r="T83">
        <v>32</v>
      </c>
      <c r="U83">
        <v>38</v>
      </c>
      <c r="V83">
        <v>180</v>
      </c>
      <c r="W83">
        <v>259</v>
      </c>
      <c r="X83">
        <v>43</v>
      </c>
    </row>
    <row r="84" spans="1:24" ht="15">
      <c r="A84" s="777">
        <v>55</v>
      </c>
      <c r="B84" s="389" t="s">
        <v>967</v>
      </c>
      <c r="C84" s="406">
        <v>7662</v>
      </c>
      <c r="D84" s="778">
        <f t="shared" si="56"/>
        <v>40</v>
      </c>
      <c r="E84" s="790">
        <f t="shared" si="65"/>
        <v>5.2205690420255805E-3</v>
      </c>
      <c r="F84" s="354">
        <f t="shared" si="66"/>
        <v>35</v>
      </c>
      <c r="G84" s="790">
        <f t="shared" si="67"/>
        <v>4.5679979117723831E-3</v>
      </c>
      <c r="H84" s="354">
        <f t="shared" si="70"/>
        <v>33</v>
      </c>
      <c r="I84" s="790">
        <f t="shared" si="71"/>
        <v>4.306969459671104E-3</v>
      </c>
      <c r="J84" s="354">
        <f t="shared" si="72"/>
        <v>125</v>
      </c>
      <c r="K84" s="790">
        <f t="shared" si="73"/>
        <v>1.6314278256329941E-2</v>
      </c>
      <c r="L84" s="354">
        <f t="shared" si="74"/>
        <v>236</v>
      </c>
      <c r="M84" s="790">
        <f t="shared" si="75"/>
        <v>3.0801357347950926E-2</v>
      </c>
      <c r="N84" s="354">
        <f t="shared" si="76"/>
        <v>64</v>
      </c>
      <c r="O84" s="790">
        <f t="shared" si="77"/>
        <v>8.3529104672409298E-3</v>
      </c>
      <c r="P84" s="779">
        <f t="shared" si="78"/>
        <v>533</v>
      </c>
      <c r="R84" s="10">
        <v>576</v>
      </c>
      <c r="S84">
        <v>52</v>
      </c>
      <c r="T84">
        <v>62</v>
      </c>
      <c r="U84">
        <v>88</v>
      </c>
      <c r="V84">
        <v>246</v>
      </c>
      <c r="W84">
        <v>502</v>
      </c>
      <c r="X84">
        <v>235</v>
      </c>
    </row>
    <row r="85" spans="1:24" ht="15">
      <c r="A85" s="777">
        <v>148</v>
      </c>
      <c r="B85" s="389" t="s">
        <v>73</v>
      </c>
      <c r="C85" s="406">
        <v>63564</v>
      </c>
      <c r="D85" s="778">
        <f t="shared" si="56"/>
        <v>2462</v>
      </c>
      <c r="E85" s="790">
        <f t="shared" si="65"/>
        <v>3.8732615946133031E-2</v>
      </c>
      <c r="F85" s="354">
        <f t="shared" si="66"/>
        <v>2542</v>
      </c>
      <c r="G85" s="790">
        <f t="shared" si="67"/>
        <v>3.9991189981750677E-2</v>
      </c>
      <c r="H85" s="354">
        <f t="shared" si="70"/>
        <v>3009</v>
      </c>
      <c r="I85" s="790">
        <f t="shared" si="71"/>
        <v>4.7338115914668681E-2</v>
      </c>
      <c r="J85" s="354">
        <f t="shared" si="72"/>
        <v>7551</v>
      </c>
      <c r="K85" s="790">
        <f t="shared" si="73"/>
        <v>0.11879365678686049</v>
      </c>
      <c r="L85" s="354">
        <f t="shared" si="74"/>
        <v>15389</v>
      </c>
      <c r="M85" s="790">
        <f t="shared" si="75"/>
        <v>0.24210244792649926</v>
      </c>
      <c r="N85" s="354">
        <f t="shared" si="76"/>
        <v>4319</v>
      </c>
      <c r="O85" s="790">
        <f t="shared" si="77"/>
        <v>6.7947265747907618E-2</v>
      </c>
      <c r="P85" s="779">
        <f t="shared" si="78"/>
        <v>35272</v>
      </c>
      <c r="R85" s="10">
        <v>579</v>
      </c>
      <c r="S85">
        <v>1049</v>
      </c>
      <c r="T85">
        <v>1205</v>
      </c>
      <c r="U85">
        <v>1446</v>
      </c>
      <c r="V85">
        <v>3493</v>
      </c>
      <c r="W85">
        <v>8744</v>
      </c>
      <c r="X85">
        <v>1564</v>
      </c>
    </row>
    <row r="86" spans="1:24" ht="15">
      <c r="A86" s="777">
        <v>197</v>
      </c>
      <c r="B86" s="389" t="s">
        <v>84</v>
      </c>
      <c r="C86" s="406">
        <v>15063</v>
      </c>
      <c r="D86" s="778">
        <f t="shared" si="56"/>
        <v>239</v>
      </c>
      <c r="E86" s="790">
        <f t="shared" si="65"/>
        <v>1.5866693221801766E-2</v>
      </c>
      <c r="F86" s="354">
        <f t="shared" si="66"/>
        <v>236</v>
      </c>
      <c r="G86" s="790">
        <f t="shared" si="67"/>
        <v>1.5667529708557393E-2</v>
      </c>
      <c r="H86" s="354">
        <f t="shared" si="70"/>
        <v>224</v>
      </c>
      <c r="I86" s="790">
        <f t="shared" si="71"/>
        <v>1.4870875655579898E-2</v>
      </c>
      <c r="J86" s="354">
        <f t="shared" si="72"/>
        <v>662</v>
      </c>
      <c r="K86" s="790">
        <f t="shared" si="73"/>
        <v>4.394874858925845E-2</v>
      </c>
      <c r="L86" s="354">
        <f t="shared" si="74"/>
        <v>1054</v>
      </c>
      <c r="M86" s="790">
        <f t="shared" si="75"/>
        <v>6.9972780986523264E-2</v>
      </c>
      <c r="N86" s="354">
        <f t="shared" si="76"/>
        <v>290</v>
      </c>
      <c r="O86" s="790">
        <f t="shared" si="77"/>
        <v>1.9252472946956117E-2</v>
      </c>
      <c r="P86" s="779">
        <f t="shared" si="78"/>
        <v>2705</v>
      </c>
      <c r="R86" s="10">
        <v>585</v>
      </c>
      <c r="S86">
        <v>143</v>
      </c>
      <c r="T86">
        <v>164</v>
      </c>
      <c r="U86">
        <v>283</v>
      </c>
      <c r="V86">
        <v>629</v>
      </c>
      <c r="W86">
        <v>1669</v>
      </c>
      <c r="X86">
        <v>350</v>
      </c>
    </row>
    <row r="87" spans="1:24" ht="15">
      <c r="A87" s="777">
        <v>206</v>
      </c>
      <c r="B87" s="389" t="s">
        <v>86</v>
      </c>
      <c r="C87" s="406">
        <v>4832</v>
      </c>
      <c r="D87" s="778">
        <f t="shared" si="56"/>
        <v>27</v>
      </c>
      <c r="E87" s="790">
        <f t="shared" si="65"/>
        <v>5.5877483443708608E-3</v>
      </c>
      <c r="F87" s="354">
        <f t="shared" si="66"/>
        <v>52</v>
      </c>
      <c r="G87" s="790">
        <f t="shared" si="67"/>
        <v>1.0761589403973509E-2</v>
      </c>
      <c r="H87" s="354">
        <f t="shared" si="70"/>
        <v>60</v>
      </c>
      <c r="I87" s="790">
        <f t="shared" si="71"/>
        <v>1.2417218543046357E-2</v>
      </c>
      <c r="J87" s="354">
        <f t="shared" si="72"/>
        <v>117</v>
      </c>
      <c r="K87" s="790">
        <f t="shared" si="73"/>
        <v>2.4213576158940396E-2</v>
      </c>
      <c r="L87" s="354">
        <f t="shared" si="74"/>
        <v>302</v>
      </c>
      <c r="M87" s="790">
        <f t="shared" si="75"/>
        <v>6.25E-2</v>
      </c>
      <c r="N87" s="354">
        <f t="shared" si="76"/>
        <v>109</v>
      </c>
      <c r="O87" s="790">
        <f t="shared" si="77"/>
        <v>2.255794701986755E-2</v>
      </c>
      <c r="P87" s="779">
        <f t="shared" si="78"/>
        <v>667</v>
      </c>
      <c r="R87" s="10">
        <v>591</v>
      </c>
      <c r="S87">
        <v>344</v>
      </c>
      <c r="T87">
        <v>367</v>
      </c>
      <c r="U87">
        <v>391</v>
      </c>
      <c r="V87">
        <v>1236</v>
      </c>
      <c r="W87">
        <v>2241</v>
      </c>
      <c r="X87">
        <v>238</v>
      </c>
    </row>
    <row r="88" spans="1:24" ht="15">
      <c r="A88" s="777">
        <v>313</v>
      </c>
      <c r="B88" s="389" t="s">
        <v>968</v>
      </c>
      <c r="C88" s="406">
        <v>9915</v>
      </c>
      <c r="D88" s="778">
        <f t="shared" si="56"/>
        <v>139</v>
      </c>
      <c r="E88" s="790">
        <f t="shared" si="65"/>
        <v>1.4019162884518406E-2</v>
      </c>
      <c r="F88" s="354">
        <f t="shared" si="66"/>
        <v>141</v>
      </c>
      <c r="G88" s="790">
        <f t="shared" si="67"/>
        <v>1.4220877458396369E-2</v>
      </c>
      <c r="H88" s="354">
        <f t="shared" si="70"/>
        <v>145</v>
      </c>
      <c r="I88" s="790">
        <f t="shared" si="71"/>
        <v>1.4624306606152295E-2</v>
      </c>
      <c r="J88" s="354">
        <f t="shared" si="72"/>
        <v>366</v>
      </c>
      <c r="K88" s="790">
        <f t="shared" si="73"/>
        <v>3.6913767019667171E-2</v>
      </c>
      <c r="L88" s="354">
        <f t="shared" si="74"/>
        <v>585</v>
      </c>
      <c r="M88" s="790">
        <f t="shared" si="75"/>
        <v>5.9001512859304085E-2</v>
      </c>
      <c r="N88" s="354">
        <f t="shared" si="76"/>
        <v>209</v>
      </c>
      <c r="O88" s="790">
        <f t="shared" si="77"/>
        <v>2.1079172970247102E-2</v>
      </c>
      <c r="P88" s="779">
        <f t="shared" si="78"/>
        <v>1585</v>
      </c>
      <c r="R88" s="10">
        <v>604</v>
      </c>
      <c r="S88">
        <v>310</v>
      </c>
      <c r="T88">
        <v>355</v>
      </c>
      <c r="U88">
        <v>422</v>
      </c>
      <c r="V88">
        <v>1693</v>
      </c>
      <c r="W88">
        <v>2870</v>
      </c>
      <c r="X88">
        <v>327</v>
      </c>
    </row>
    <row r="89" spans="1:24" ht="15">
      <c r="A89" s="777">
        <v>318</v>
      </c>
      <c r="B89" s="389" t="s">
        <v>120</v>
      </c>
      <c r="C89" s="406">
        <v>59073</v>
      </c>
      <c r="D89" s="778">
        <f t="shared" si="56"/>
        <v>1887</v>
      </c>
      <c r="E89" s="790">
        <f t="shared" si="65"/>
        <v>3.1943527499873038E-2</v>
      </c>
      <c r="F89" s="354">
        <f t="shared" si="66"/>
        <v>2100</v>
      </c>
      <c r="G89" s="790">
        <f t="shared" si="67"/>
        <v>3.5549235691432632E-2</v>
      </c>
      <c r="H89" s="354">
        <f t="shared" si="70"/>
        <v>2217</v>
      </c>
      <c r="I89" s="790">
        <f t="shared" si="71"/>
        <v>3.7529835965669597E-2</v>
      </c>
      <c r="J89" s="354">
        <f t="shared" si="72"/>
        <v>6761</v>
      </c>
      <c r="K89" s="790">
        <f t="shared" si="73"/>
        <v>0.11445161071894097</v>
      </c>
      <c r="L89" s="354">
        <f t="shared" si="74"/>
        <v>14644</v>
      </c>
      <c r="M89" s="790">
        <f t="shared" si="75"/>
        <v>0.24789667022159023</v>
      </c>
      <c r="N89" s="354">
        <f t="shared" si="76"/>
        <v>4810</v>
      </c>
      <c r="O89" s="790">
        <f t="shared" si="77"/>
        <v>8.1424677940852841E-2</v>
      </c>
      <c r="P89" s="779">
        <f t="shared" si="78"/>
        <v>32419</v>
      </c>
      <c r="R89" s="10">
        <v>607</v>
      </c>
      <c r="S89">
        <v>575</v>
      </c>
      <c r="T89">
        <v>642</v>
      </c>
      <c r="U89">
        <v>861</v>
      </c>
      <c r="V89">
        <v>2112</v>
      </c>
      <c r="W89">
        <v>5596</v>
      </c>
      <c r="X89">
        <v>2447</v>
      </c>
    </row>
    <row r="90" spans="1:24" ht="15">
      <c r="A90" s="777">
        <v>321</v>
      </c>
      <c r="B90" s="389" t="s">
        <v>122</v>
      </c>
      <c r="C90" s="406">
        <v>8844</v>
      </c>
      <c r="D90" s="778">
        <f t="shared" si="56"/>
        <v>146</v>
      </c>
      <c r="E90" s="790">
        <f t="shared" si="65"/>
        <v>1.6508367254635913E-2</v>
      </c>
      <c r="F90" s="354">
        <f t="shared" si="66"/>
        <v>171</v>
      </c>
      <c r="G90" s="790">
        <f t="shared" si="67"/>
        <v>1.9335142469470826E-2</v>
      </c>
      <c r="H90" s="354">
        <f t="shared" si="70"/>
        <v>205</v>
      </c>
      <c r="I90" s="790">
        <f t="shared" si="71"/>
        <v>2.3179556761646312E-2</v>
      </c>
      <c r="J90" s="354">
        <f t="shared" si="72"/>
        <v>502</v>
      </c>
      <c r="K90" s="790">
        <f t="shared" si="73"/>
        <v>5.6761646313885118E-2</v>
      </c>
      <c r="L90" s="354">
        <f t="shared" si="74"/>
        <v>1204</v>
      </c>
      <c r="M90" s="790">
        <f t="shared" si="75"/>
        <v>0.13613749434644956</v>
      </c>
      <c r="N90" s="354">
        <f t="shared" si="76"/>
        <v>423</v>
      </c>
      <c r="O90" s="790">
        <f t="shared" si="77"/>
        <v>4.7829036635006782E-2</v>
      </c>
      <c r="P90" s="779">
        <f t="shared" si="78"/>
        <v>2651</v>
      </c>
      <c r="R90" s="10">
        <v>615</v>
      </c>
      <c r="S90">
        <v>9108</v>
      </c>
      <c r="T90">
        <v>10313</v>
      </c>
      <c r="U90">
        <v>11604</v>
      </c>
      <c r="V90">
        <v>31535</v>
      </c>
      <c r="W90">
        <v>74100</v>
      </c>
      <c r="X90">
        <v>23638</v>
      </c>
    </row>
    <row r="91" spans="1:24" ht="15">
      <c r="A91" s="777">
        <v>376</v>
      </c>
      <c r="B91" s="389" t="s">
        <v>969</v>
      </c>
      <c r="C91" s="406">
        <v>69399</v>
      </c>
      <c r="D91" s="778">
        <f t="shared" si="56"/>
        <v>3536</v>
      </c>
      <c r="E91" s="790">
        <f t="shared" si="65"/>
        <v>5.0951742820501737E-2</v>
      </c>
      <c r="F91" s="354">
        <f t="shared" si="66"/>
        <v>4098</v>
      </c>
      <c r="G91" s="790">
        <f t="shared" si="67"/>
        <v>5.904984221674664E-2</v>
      </c>
      <c r="H91" s="354">
        <f t="shared" si="70"/>
        <v>4856</v>
      </c>
      <c r="I91" s="790">
        <f t="shared" si="71"/>
        <v>6.997218980100578E-2</v>
      </c>
      <c r="J91" s="354">
        <f t="shared" si="72"/>
        <v>12721</v>
      </c>
      <c r="K91" s="790">
        <f t="shared" si="73"/>
        <v>0.18330235305984235</v>
      </c>
      <c r="L91" s="354">
        <f t="shared" si="74"/>
        <v>27984</v>
      </c>
      <c r="M91" s="790">
        <f t="shared" si="75"/>
        <v>0.40323347598668569</v>
      </c>
      <c r="N91" s="354">
        <f t="shared" si="76"/>
        <v>9861</v>
      </c>
      <c r="O91" s="790">
        <f t="shared" si="77"/>
        <v>0.14209138460208359</v>
      </c>
      <c r="P91" s="779">
        <f t="shared" si="78"/>
        <v>63056</v>
      </c>
      <c r="R91" s="10">
        <v>628</v>
      </c>
      <c r="S91">
        <v>34</v>
      </c>
      <c r="T91">
        <v>44</v>
      </c>
      <c r="U91">
        <v>56</v>
      </c>
      <c r="V91">
        <v>200</v>
      </c>
      <c r="W91">
        <v>324</v>
      </c>
      <c r="X91">
        <v>54</v>
      </c>
    </row>
    <row r="92" spans="1:24" ht="15">
      <c r="A92" s="777">
        <v>400</v>
      </c>
      <c r="B92" s="389" t="s">
        <v>970</v>
      </c>
      <c r="C92" s="406">
        <v>22742</v>
      </c>
      <c r="D92" s="778">
        <f t="shared" si="56"/>
        <v>829</v>
      </c>
      <c r="E92" s="790">
        <f t="shared" si="65"/>
        <v>3.6452378858499696E-2</v>
      </c>
      <c r="F92" s="354">
        <f t="shared" si="66"/>
        <v>920</v>
      </c>
      <c r="G92" s="790">
        <f t="shared" si="67"/>
        <v>4.0453785946706532E-2</v>
      </c>
      <c r="H92" s="354">
        <f t="shared" si="70"/>
        <v>1062</v>
      </c>
      <c r="I92" s="790">
        <f t="shared" si="71"/>
        <v>4.669773986456776E-2</v>
      </c>
      <c r="J92" s="354">
        <f t="shared" si="72"/>
        <v>2783</v>
      </c>
      <c r="K92" s="790">
        <f t="shared" si="73"/>
        <v>0.12237270248878726</v>
      </c>
      <c r="L92" s="354">
        <f t="shared" si="74"/>
        <v>4955</v>
      </c>
      <c r="M92" s="790">
        <f t="shared" si="75"/>
        <v>0.21787881452818575</v>
      </c>
      <c r="N92" s="354">
        <f t="shared" si="76"/>
        <v>1311</v>
      </c>
      <c r="O92" s="790">
        <f t="shared" si="77"/>
        <v>5.7646644974056811E-2</v>
      </c>
      <c r="P92" s="779">
        <f t="shared" si="78"/>
        <v>11860</v>
      </c>
      <c r="R92" s="10">
        <v>631</v>
      </c>
      <c r="S92">
        <v>3487</v>
      </c>
      <c r="T92">
        <v>3691</v>
      </c>
      <c r="U92">
        <v>3836</v>
      </c>
      <c r="V92">
        <v>11904</v>
      </c>
      <c r="W92">
        <v>35317</v>
      </c>
      <c r="X92">
        <v>12311</v>
      </c>
    </row>
    <row r="93" spans="1:24" ht="15">
      <c r="A93" s="777">
        <v>440</v>
      </c>
      <c r="B93" s="389" t="s">
        <v>149</v>
      </c>
      <c r="C93" s="406">
        <v>68960</v>
      </c>
      <c r="D93" s="778">
        <f t="shared" si="56"/>
        <v>3282</v>
      </c>
      <c r="E93" s="790">
        <f t="shared" si="65"/>
        <v>4.7592807424593965E-2</v>
      </c>
      <c r="F93" s="354">
        <f t="shared" si="66"/>
        <v>3300</v>
      </c>
      <c r="G93" s="790">
        <f t="shared" si="67"/>
        <v>4.7853828306264501E-2</v>
      </c>
      <c r="H93" s="354">
        <f t="shared" si="70"/>
        <v>3687</v>
      </c>
      <c r="I93" s="790">
        <f t="shared" si="71"/>
        <v>5.3465777262180977E-2</v>
      </c>
      <c r="J93" s="354">
        <f t="shared" si="72"/>
        <v>9847</v>
      </c>
      <c r="K93" s="790">
        <f t="shared" si="73"/>
        <v>0.1427929234338747</v>
      </c>
      <c r="L93" s="354">
        <f t="shared" si="74"/>
        <v>19944</v>
      </c>
      <c r="M93" s="790">
        <f t="shared" si="75"/>
        <v>0.28921113689095129</v>
      </c>
      <c r="N93" s="354">
        <f t="shared" si="76"/>
        <v>5614</v>
      </c>
      <c r="O93" s="790">
        <f t="shared" si="77"/>
        <v>8.1409512761020889E-2</v>
      </c>
      <c r="P93" s="779">
        <f t="shared" si="78"/>
        <v>45674</v>
      </c>
      <c r="R93" s="10">
        <v>642</v>
      </c>
      <c r="S93">
        <v>124</v>
      </c>
      <c r="T93">
        <v>122</v>
      </c>
      <c r="U93">
        <v>175</v>
      </c>
      <c r="V93">
        <v>509</v>
      </c>
      <c r="W93">
        <v>1046</v>
      </c>
      <c r="X93">
        <v>296</v>
      </c>
    </row>
    <row r="94" spans="1:24" ht="15">
      <c r="A94" s="777">
        <v>483</v>
      </c>
      <c r="B94" s="389" t="s">
        <v>157</v>
      </c>
      <c r="C94" s="406">
        <v>10101</v>
      </c>
      <c r="D94" s="778">
        <f t="shared" si="56"/>
        <v>42</v>
      </c>
      <c r="E94" s="790">
        <f t="shared" si="65"/>
        <v>4.1580041580041582E-3</v>
      </c>
      <c r="F94" s="354">
        <f t="shared" si="66"/>
        <v>75</v>
      </c>
      <c r="G94" s="790">
        <f t="shared" si="67"/>
        <v>7.425007425007425E-3</v>
      </c>
      <c r="H94" s="354">
        <f t="shared" si="70"/>
        <v>56</v>
      </c>
      <c r="I94" s="790">
        <f t="shared" si="71"/>
        <v>5.544005544005544E-3</v>
      </c>
      <c r="J94" s="354">
        <f t="shared" si="72"/>
        <v>151</v>
      </c>
      <c r="K94" s="790">
        <f t="shared" si="73"/>
        <v>1.4949014949014948E-2</v>
      </c>
      <c r="L94" s="354">
        <f t="shared" si="74"/>
        <v>356</v>
      </c>
      <c r="M94" s="790">
        <f t="shared" si="75"/>
        <v>3.5244035244035243E-2</v>
      </c>
      <c r="N94" s="354">
        <f t="shared" si="76"/>
        <v>113</v>
      </c>
      <c r="O94" s="790">
        <f t="shared" si="77"/>
        <v>1.1187011187011186E-2</v>
      </c>
      <c r="P94" s="779">
        <f t="shared" si="78"/>
        <v>793</v>
      </c>
      <c r="R94" s="10">
        <v>647</v>
      </c>
      <c r="S94">
        <v>93</v>
      </c>
      <c r="T94">
        <v>110</v>
      </c>
      <c r="U94">
        <v>123</v>
      </c>
      <c r="V94">
        <v>439</v>
      </c>
      <c r="W94">
        <v>583</v>
      </c>
      <c r="X94">
        <v>83</v>
      </c>
    </row>
    <row r="95" spans="1:24" ht="15">
      <c r="A95" s="777">
        <v>541</v>
      </c>
      <c r="B95" s="389" t="s">
        <v>971</v>
      </c>
      <c r="C95" s="406">
        <v>22107</v>
      </c>
      <c r="D95" s="778">
        <f t="shared" si="56"/>
        <v>349</v>
      </c>
      <c r="E95" s="790">
        <f t="shared" si="65"/>
        <v>1.5786854842357624E-2</v>
      </c>
      <c r="F95" s="354">
        <f t="shared" si="66"/>
        <v>427</v>
      </c>
      <c r="G95" s="790">
        <f t="shared" si="67"/>
        <v>1.931514904781291E-2</v>
      </c>
      <c r="H95" s="354">
        <f t="shared" si="70"/>
        <v>469</v>
      </c>
      <c r="I95" s="790">
        <f t="shared" si="71"/>
        <v>2.1214999773827296E-2</v>
      </c>
      <c r="J95" s="354">
        <f t="shared" si="72"/>
        <v>1187</v>
      </c>
      <c r="K95" s="790">
        <f t="shared" si="73"/>
        <v>5.3693400280454155E-2</v>
      </c>
      <c r="L95" s="354">
        <f t="shared" si="74"/>
        <v>2571</v>
      </c>
      <c r="M95" s="790">
        <f t="shared" si="75"/>
        <v>0.11629800515673769</v>
      </c>
      <c r="N95" s="354">
        <f t="shared" si="76"/>
        <v>765</v>
      </c>
      <c r="O95" s="790">
        <f t="shared" si="77"/>
        <v>3.4604423938119147E-2</v>
      </c>
      <c r="P95" s="779">
        <f t="shared" si="78"/>
        <v>5768</v>
      </c>
      <c r="R95" s="10">
        <v>649</v>
      </c>
      <c r="S95">
        <v>162</v>
      </c>
      <c r="T95">
        <v>183</v>
      </c>
      <c r="U95">
        <v>244</v>
      </c>
      <c r="V95">
        <v>437</v>
      </c>
      <c r="W95">
        <v>1172</v>
      </c>
      <c r="X95">
        <v>248</v>
      </c>
    </row>
    <row r="96" spans="1:24" ht="15">
      <c r="A96" s="777">
        <v>607</v>
      </c>
      <c r="B96" s="389" t="s">
        <v>972</v>
      </c>
      <c r="C96" s="406">
        <v>25146</v>
      </c>
      <c r="D96" s="778">
        <f t="shared" si="56"/>
        <v>575</v>
      </c>
      <c r="E96" s="790">
        <f t="shared" si="65"/>
        <v>2.2866459874333889E-2</v>
      </c>
      <c r="F96" s="354">
        <f t="shared" si="66"/>
        <v>642</v>
      </c>
      <c r="G96" s="790">
        <f t="shared" si="67"/>
        <v>2.5530899546647577E-2</v>
      </c>
      <c r="H96" s="354">
        <f t="shared" si="70"/>
        <v>861</v>
      </c>
      <c r="I96" s="790">
        <f t="shared" si="71"/>
        <v>3.4240038177046052E-2</v>
      </c>
      <c r="J96" s="354">
        <f t="shared" si="72"/>
        <v>2112</v>
      </c>
      <c r="K96" s="790">
        <f t="shared" si="73"/>
        <v>8.3989501312335957E-2</v>
      </c>
      <c r="L96" s="354">
        <f t="shared" si="74"/>
        <v>5596</v>
      </c>
      <c r="M96" s="790">
        <f t="shared" si="75"/>
        <v>0.22254036427264773</v>
      </c>
      <c r="N96" s="354">
        <f t="shared" si="76"/>
        <v>2447</v>
      </c>
      <c r="O96" s="790">
        <f t="shared" si="77"/>
        <v>9.7311699673904392E-2</v>
      </c>
      <c r="P96" s="779">
        <f t="shared" si="78"/>
        <v>12233</v>
      </c>
      <c r="R96" s="10">
        <v>652</v>
      </c>
      <c r="S96">
        <v>34</v>
      </c>
      <c r="T96">
        <v>42</v>
      </c>
      <c r="U96">
        <v>49</v>
      </c>
      <c r="V96">
        <v>122</v>
      </c>
      <c r="W96">
        <v>195</v>
      </c>
      <c r="X96">
        <v>30</v>
      </c>
    </row>
    <row r="97" spans="1:24" ht="15">
      <c r="A97" s="777">
        <v>615</v>
      </c>
      <c r="B97" s="389" t="s">
        <v>973</v>
      </c>
      <c r="C97" s="406">
        <v>145242</v>
      </c>
      <c r="D97" s="778">
        <f t="shared" si="56"/>
        <v>9108</v>
      </c>
      <c r="E97" s="790">
        <f t="shared" si="65"/>
        <v>6.2709133721650767E-2</v>
      </c>
      <c r="F97" s="354">
        <f t="shared" si="66"/>
        <v>10313</v>
      </c>
      <c r="G97" s="790">
        <f t="shared" si="67"/>
        <v>7.100563197973038E-2</v>
      </c>
      <c r="H97" s="354">
        <f t="shared" si="70"/>
        <v>11604</v>
      </c>
      <c r="I97" s="790">
        <f t="shared" si="71"/>
        <v>7.9894245466187466E-2</v>
      </c>
      <c r="J97" s="354">
        <f t="shared" si="72"/>
        <v>31535</v>
      </c>
      <c r="K97" s="790">
        <f t="shared" si="73"/>
        <v>0.21712039217306289</v>
      </c>
      <c r="L97" s="354">
        <f t="shared" si="74"/>
        <v>74100</v>
      </c>
      <c r="M97" s="790">
        <f t="shared" si="75"/>
        <v>0.51018300491593338</v>
      </c>
      <c r="N97" s="354">
        <f t="shared" si="76"/>
        <v>23638</v>
      </c>
      <c r="O97" s="790">
        <f t="shared" si="77"/>
        <v>0.16274906707426226</v>
      </c>
      <c r="P97" s="779">
        <f t="shared" si="78"/>
        <v>160298</v>
      </c>
      <c r="R97" s="10">
        <v>656</v>
      </c>
      <c r="S97">
        <v>266</v>
      </c>
      <c r="T97">
        <v>336</v>
      </c>
      <c r="U97">
        <v>408</v>
      </c>
      <c r="V97">
        <v>1004</v>
      </c>
      <c r="W97">
        <v>2456</v>
      </c>
      <c r="X97">
        <v>539</v>
      </c>
    </row>
    <row r="98" spans="1:24" ht="15">
      <c r="A98" s="777">
        <v>649</v>
      </c>
      <c r="B98" s="389" t="s">
        <v>974</v>
      </c>
      <c r="C98" s="406">
        <v>16056</v>
      </c>
      <c r="D98" s="778">
        <f t="shared" si="56"/>
        <v>162</v>
      </c>
      <c r="E98" s="790">
        <f t="shared" si="65"/>
        <v>1.0089686098654708E-2</v>
      </c>
      <c r="F98" s="354">
        <f t="shared" si="66"/>
        <v>183</v>
      </c>
      <c r="G98" s="790">
        <f t="shared" si="67"/>
        <v>1.1397608370702542E-2</v>
      </c>
      <c r="H98" s="354">
        <f t="shared" si="70"/>
        <v>244</v>
      </c>
      <c r="I98" s="790">
        <f t="shared" si="71"/>
        <v>1.5196811160936722E-2</v>
      </c>
      <c r="J98" s="354">
        <f t="shared" si="72"/>
        <v>437</v>
      </c>
      <c r="K98" s="790">
        <f t="shared" si="73"/>
        <v>2.721723966118585E-2</v>
      </c>
      <c r="L98" s="354">
        <f t="shared" si="74"/>
        <v>1172</v>
      </c>
      <c r="M98" s="790">
        <f t="shared" si="75"/>
        <v>7.2994519182859985E-2</v>
      </c>
      <c r="N98" s="354">
        <f t="shared" si="76"/>
        <v>248</v>
      </c>
      <c r="O98" s="790">
        <f t="shared" si="77"/>
        <v>1.5445939212755356E-2</v>
      </c>
      <c r="P98" s="779">
        <f t="shared" si="78"/>
        <v>2446</v>
      </c>
      <c r="R98" s="10">
        <v>658</v>
      </c>
      <c r="S98">
        <v>74</v>
      </c>
      <c r="T98">
        <v>91</v>
      </c>
      <c r="U98">
        <v>141</v>
      </c>
      <c r="V98">
        <v>232</v>
      </c>
      <c r="W98">
        <v>509</v>
      </c>
      <c r="X98">
        <v>106</v>
      </c>
    </row>
    <row r="99" spans="1:24" ht="15">
      <c r="A99" s="777">
        <v>652</v>
      </c>
      <c r="B99" s="389" t="s">
        <v>193</v>
      </c>
      <c r="C99" s="406">
        <v>5981</v>
      </c>
      <c r="D99" s="778">
        <f t="shared" si="56"/>
        <v>34</v>
      </c>
      <c r="E99" s="790">
        <f t="shared" si="65"/>
        <v>5.6846681156997158E-3</v>
      </c>
      <c r="F99" s="354">
        <f t="shared" si="66"/>
        <v>42</v>
      </c>
      <c r="G99" s="790">
        <f t="shared" si="67"/>
        <v>7.0222370840996489E-3</v>
      </c>
      <c r="H99" s="354">
        <f t="shared" si="70"/>
        <v>49</v>
      </c>
      <c r="I99" s="790">
        <f t="shared" si="71"/>
        <v>8.1926099314495911E-3</v>
      </c>
      <c r="J99" s="354">
        <f t="shared" si="72"/>
        <v>122</v>
      </c>
      <c r="K99" s="790">
        <f t="shared" si="73"/>
        <v>2.0397926768098981E-2</v>
      </c>
      <c r="L99" s="354">
        <f t="shared" si="74"/>
        <v>195</v>
      </c>
      <c r="M99" s="790">
        <f t="shared" si="75"/>
        <v>3.2603243604748366E-2</v>
      </c>
      <c r="N99" s="354">
        <f t="shared" si="76"/>
        <v>30</v>
      </c>
      <c r="O99" s="790">
        <f t="shared" si="77"/>
        <v>5.0158836314997488E-3</v>
      </c>
      <c r="P99" s="779">
        <f t="shared" si="78"/>
        <v>472</v>
      </c>
      <c r="R99" s="10">
        <v>659</v>
      </c>
      <c r="S99">
        <v>99</v>
      </c>
      <c r="T99">
        <v>104</v>
      </c>
      <c r="U99">
        <v>136</v>
      </c>
      <c r="V99">
        <v>338</v>
      </c>
      <c r="W99">
        <v>738</v>
      </c>
      <c r="X99">
        <v>77</v>
      </c>
    </row>
    <row r="100" spans="1:24" ht="15">
      <c r="A100" s="777">
        <v>660</v>
      </c>
      <c r="B100" s="389" t="s">
        <v>975</v>
      </c>
      <c r="C100" s="406">
        <v>13327</v>
      </c>
      <c r="D100" s="778">
        <f t="shared" si="56"/>
        <v>297</v>
      </c>
      <c r="E100" s="790">
        <f t="shared" si="65"/>
        <v>2.2285585653185263E-2</v>
      </c>
      <c r="F100" s="354">
        <f t="shared" si="66"/>
        <v>383</v>
      </c>
      <c r="G100" s="790">
        <f t="shared" si="67"/>
        <v>2.87386508591581E-2</v>
      </c>
      <c r="H100" s="354">
        <f t="shared" si="70"/>
        <v>377</v>
      </c>
      <c r="I100" s="790">
        <f t="shared" si="71"/>
        <v>2.8288437007578601E-2</v>
      </c>
      <c r="J100" s="354">
        <f t="shared" si="72"/>
        <v>787</v>
      </c>
      <c r="K100" s="790">
        <f t="shared" si="73"/>
        <v>5.9053050198844451E-2</v>
      </c>
      <c r="L100" s="354">
        <f t="shared" si="74"/>
        <v>1554</v>
      </c>
      <c r="M100" s="790">
        <f t="shared" si="75"/>
        <v>0.11660538755909057</v>
      </c>
      <c r="N100" s="354">
        <f t="shared" si="76"/>
        <v>202</v>
      </c>
      <c r="O100" s="790">
        <f t="shared" si="77"/>
        <v>1.5157199669843175E-2</v>
      </c>
      <c r="P100" s="779">
        <f t="shared" si="78"/>
        <v>3600</v>
      </c>
      <c r="R100" s="10">
        <v>660</v>
      </c>
      <c r="S100">
        <v>297</v>
      </c>
      <c r="T100">
        <v>383</v>
      </c>
      <c r="U100">
        <v>377</v>
      </c>
      <c r="V100">
        <v>787</v>
      </c>
      <c r="W100">
        <v>1554</v>
      </c>
      <c r="X100">
        <v>202</v>
      </c>
    </row>
    <row r="101" spans="1:24" ht="15">
      <c r="A101" s="777">
        <v>667</v>
      </c>
      <c r="B101" s="389" t="s">
        <v>209</v>
      </c>
      <c r="C101" s="406">
        <v>15906</v>
      </c>
      <c r="D101" s="778">
        <f t="shared" si="56"/>
        <v>234</v>
      </c>
      <c r="E101" s="790">
        <f t="shared" si="65"/>
        <v>1.4711429649188985E-2</v>
      </c>
      <c r="F101" s="354">
        <f t="shared" si="66"/>
        <v>251</v>
      </c>
      <c r="G101" s="790">
        <f t="shared" si="67"/>
        <v>1.5780208726266818E-2</v>
      </c>
      <c r="H101" s="354">
        <f t="shared" si="70"/>
        <v>308</v>
      </c>
      <c r="I101" s="790">
        <f t="shared" si="71"/>
        <v>1.9363762102351315E-2</v>
      </c>
      <c r="J101" s="354">
        <f t="shared" si="72"/>
        <v>618</v>
      </c>
      <c r="K101" s="790">
        <f t="shared" si="73"/>
        <v>3.8853262919652964E-2</v>
      </c>
      <c r="L101" s="354">
        <f t="shared" si="74"/>
        <v>1525</v>
      </c>
      <c r="M101" s="790">
        <f t="shared" si="75"/>
        <v>9.5875770149629072E-2</v>
      </c>
      <c r="N101" s="354">
        <f t="shared" si="76"/>
        <v>402</v>
      </c>
      <c r="O101" s="790">
        <f t="shared" si="77"/>
        <v>2.5273481705016976E-2</v>
      </c>
      <c r="P101" s="779">
        <f t="shared" si="78"/>
        <v>3338</v>
      </c>
      <c r="R101" s="10">
        <v>664</v>
      </c>
      <c r="S101">
        <v>1065</v>
      </c>
      <c r="T101">
        <v>1258</v>
      </c>
      <c r="U101">
        <v>1526</v>
      </c>
      <c r="V101">
        <v>3311</v>
      </c>
      <c r="W101">
        <v>6600</v>
      </c>
      <c r="X101">
        <v>1379</v>
      </c>
    </row>
    <row r="102" spans="1:24" ht="15">
      <c r="A102" s="777">
        <v>674</v>
      </c>
      <c r="B102" s="389" t="s">
        <v>213</v>
      </c>
      <c r="C102" s="406">
        <v>22818</v>
      </c>
      <c r="D102" s="778">
        <f t="shared" si="56"/>
        <v>164</v>
      </c>
      <c r="E102" s="790">
        <f t="shared" si="65"/>
        <v>7.1873082654045056E-3</v>
      </c>
      <c r="F102" s="354">
        <f t="shared" si="66"/>
        <v>175</v>
      </c>
      <c r="G102" s="790">
        <f t="shared" si="67"/>
        <v>7.6693838197913929E-3</v>
      </c>
      <c r="H102" s="354">
        <f t="shared" si="70"/>
        <v>190</v>
      </c>
      <c r="I102" s="790">
        <f t="shared" si="71"/>
        <v>8.3267595757735118E-3</v>
      </c>
      <c r="J102" s="354">
        <f t="shared" si="72"/>
        <v>682</v>
      </c>
      <c r="K102" s="790">
        <f t="shared" si="73"/>
        <v>2.9888684371987027E-2</v>
      </c>
      <c r="L102" s="354">
        <f t="shared" si="74"/>
        <v>1092</v>
      </c>
      <c r="M102" s="790">
        <f t="shared" si="75"/>
        <v>4.7856955035498291E-2</v>
      </c>
      <c r="N102" s="354">
        <f t="shared" si="76"/>
        <v>272</v>
      </c>
      <c r="O102" s="790">
        <f t="shared" si="77"/>
        <v>1.1920413708475765E-2</v>
      </c>
      <c r="P102" s="779">
        <f t="shared" si="78"/>
        <v>2575</v>
      </c>
      <c r="R102" s="10">
        <v>665</v>
      </c>
      <c r="S102">
        <v>151</v>
      </c>
      <c r="T102">
        <v>181</v>
      </c>
      <c r="U102">
        <v>226</v>
      </c>
      <c r="V102">
        <v>538</v>
      </c>
      <c r="W102">
        <v>1228</v>
      </c>
      <c r="X102">
        <v>168</v>
      </c>
    </row>
    <row r="103" spans="1:24" ht="15">
      <c r="A103" s="777">
        <v>697</v>
      </c>
      <c r="B103" s="389" t="s">
        <v>223</v>
      </c>
      <c r="C103" s="406">
        <v>37173</v>
      </c>
      <c r="D103" s="778">
        <f t="shared" si="56"/>
        <v>1298</v>
      </c>
      <c r="E103" s="790">
        <f t="shared" si="65"/>
        <v>3.4917816694912972E-2</v>
      </c>
      <c r="F103" s="354">
        <f t="shared" si="66"/>
        <v>1234</v>
      </c>
      <c r="G103" s="790">
        <f t="shared" si="67"/>
        <v>3.3196136981142224E-2</v>
      </c>
      <c r="H103" s="354">
        <f t="shared" si="70"/>
        <v>1235</v>
      </c>
      <c r="I103" s="790">
        <f t="shared" si="71"/>
        <v>3.3223038226669895E-2</v>
      </c>
      <c r="J103" s="354">
        <f t="shared" si="72"/>
        <v>3297</v>
      </c>
      <c r="K103" s="790">
        <f t="shared" si="73"/>
        <v>8.869340650472117E-2</v>
      </c>
      <c r="L103" s="354">
        <f t="shared" si="74"/>
        <v>5604</v>
      </c>
      <c r="M103" s="790">
        <f t="shared" si="75"/>
        <v>0.15075457993705108</v>
      </c>
      <c r="N103" s="354">
        <f t="shared" si="76"/>
        <v>1703</v>
      </c>
      <c r="O103" s="790">
        <f t="shared" si="77"/>
        <v>4.5812821133618488E-2</v>
      </c>
      <c r="P103" s="779">
        <f t="shared" si="78"/>
        <v>14371</v>
      </c>
      <c r="R103" s="10">
        <v>667</v>
      </c>
      <c r="S103">
        <v>234</v>
      </c>
      <c r="T103">
        <v>251</v>
      </c>
      <c r="U103">
        <v>308</v>
      </c>
      <c r="V103">
        <v>618</v>
      </c>
      <c r="W103">
        <v>1525</v>
      </c>
      <c r="X103">
        <v>402</v>
      </c>
    </row>
    <row r="104" spans="1:24" ht="15">
      <c r="A104" s="777">
        <v>756</v>
      </c>
      <c r="B104" s="389" t="s">
        <v>228</v>
      </c>
      <c r="C104" s="406">
        <v>37193</v>
      </c>
      <c r="D104" s="778">
        <f t="shared" si="56"/>
        <v>455</v>
      </c>
      <c r="E104" s="790">
        <f t="shared" si="65"/>
        <v>1.223348479552604E-2</v>
      </c>
      <c r="F104" s="354">
        <f t="shared" si="66"/>
        <v>474</v>
      </c>
      <c r="G104" s="790">
        <f t="shared" si="67"/>
        <v>1.2744333611163391E-2</v>
      </c>
      <c r="H104" s="354">
        <f t="shared" si="70"/>
        <v>566</v>
      </c>
      <c r="I104" s="790">
        <f t="shared" si="71"/>
        <v>1.5217917350038987E-2</v>
      </c>
      <c r="J104" s="354">
        <f t="shared" si="72"/>
        <v>1638</v>
      </c>
      <c r="K104" s="790">
        <f t="shared" si="73"/>
        <v>4.4040545263893741E-2</v>
      </c>
      <c r="L104" s="354">
        <f t="shared" si="74"/>
        <v>3159</v>
      </c>
      <c r="M104" s="790">
        <f t="shared" si="75"/>
        <v>8.4935337294652219E-2</v>
      </c>
      <c r="N104" s="354">
        <f t="shared" si="76"/>
        <v>849</v>
      </c>
      <c r="O104" s="790">
        <f t="shared" si="77"/>
        <v>2.2826876025058479E-2</v>
      </c>
      <c r="P104" s="779">
        <f t="shared" si="78"/>
        <v>7141</v>
      </c>
      <c r="R104" s="10">
        <v>670</v>
      </c>
      <c r="S104">
        <v>190</v>
      </c>
      <c r="T104">
        <v>257</v>
      </c>
      <c r="U104">
        <v>321</v>
      </c>
      <c r="V104">
        <v>790</v>
      </c>
      <c r="W104">
        <v>1755</v>
      </c>
      <c r="X104">
        <v>390</v>
      </c>
    </row>
    <row r="105" spans="1:24">
      <c r="A105" s="774">
        <v>8</v>
      </c>
      <c r="B105" s="210" t="s">
        <v>398</v>
      </c>
      <c r="C105" s="72">
        <v>376280</v>
      </c>
      <c r="D105" s="775">
        <f>SUM(D106:D128)</f>
        <v>4714</v>
      </c>
      <c r="E105" s="791">
        <f t="shared" si="65"/>
        <v>1.2527904751780589E-2</v>
      </c>
      <c r="F105" s="775">
        <f>SUM(F106:F128)</f>
        <v>5730</v>
      </c>
      <c r="G105" s="791">
        <f t="shared" si="67"/>
        <v>1.5228021685978527E-2</v>
      </c>
      <c r="H105" s="70">
        <f t="shared" ref="H105:N105" si="79">SUM(H106:H128)</f>
        <v>7249</v>
      </c>
      <c r="I105" s="791">
        <f>H105/C105</f>
        <v>1.9264909110237056E-2</v>
      </c>
      <c r="J105" s="70">
        <f t="shared" si="79"/>
        <v>17981</v>
      </c>
      <c r="K105" s="791">
        <f>(J105/P105)</f>
        <v>0.19987550160625159</v>
      </c>
      <c r="L105" s="70">
        <f t="shared" si="79"/>
        <v>41422</v>
      </c>
      <c r="M105" s="791">
        <f>(L105/P105)</f>
        <v>0.46044397016484923</v>
      </c>
      <c r="N105" s="70">
        <f t="shared" si="79"/>
        <v>12865</v>
      </c>
      <c r="O105" s="791">
        <f>(N105/P105)</f>
        <v>0.14300641389046365</v>
      </c>
      <c r="P105" s="776">
        <f>SUM(P106:P128)</f>
        <v>89961</v>
      </c>
      <c r="R105" s="10">
        <v>674</v>
      </c>
      <c r="S105">
        <v>164</v>
      </c>
      <c r="T105">
        <v>175</v>
      </c>
      <c r="U105">
        <v>190</v>
      </c>
      <c r="V105">
        <v>682</v>
      </c>
      <c r="W105">
        <v>1092</v>
      </c>
      <c r="X105">
        <v>272</v>
      </c>
    </row>
    <row r="106" spans="1:24" ht="15">
      <c r="A106" s="777">
        <v>30</v>
      </c>
      <c r="B106" s="389" t="s">
        <v>14</v>
      </c>
      <c r="C106" s="406">
        <v>31768</v>
      </c>
      <c r="D106" s="778">
        <f t="shared" si="56"/>
        <v>836</v>
      </c>
      <c r="E106" s="790">
        <f t="shared" si="65"/>
        <v>2.6315789473684209E-2</v>
      </c>
      <c r="F106" s="354">
        <f t="shared" si="66"/>
        <v>947</v>
      </c>
      <c r="G106" s="790">
        <f t="shared" si="67"/>
        <v>2.9809871568874338E-2</v>
      </c>
      <c r="H106" s="354">
        <f t="shared" ref="H106:H128" si="80">VLOOKUP(A106,$R$6:$X$130,4,0)</f>
        <v>1178</v>
      </c>
      <c r="I106" s="790">
        <f t="shared" ref="I106:I128" si="81">H106/C106</f>
        <v>3.7081339712918659E-2</v>
      </c>
      <c r="J106" s="354">
        <f t="shared" ref="J106:J128" si="82">VLOOKUP(A106,$R$6:$X$130,5,0)</f>
        <v>3128</v>
      </c>
      <c r="K106" s="790">
        <f t="shared" ref="K106:K128" si="83">J106/C106</f>
        <v>9.8463863006799296E-2</v>
      </c>
      <c r="L106" s="354">
        <f t="shared" ref="L106:L128" si="84">VLOOKUP(A106,$R$6:$X$130,6,0)</f>
        <v>6635</v>
      </c>
      <c r="M106" s="790">
        <f t="shared" ref="M106:M128" si="85">L106/C106</f>
        <v>0.20885797028456307</v>
      </c>
      <c r="N106" s="354">
        <f t="shared" ref="N106:N128" si="86">VLOOKUP(A106,$R$6:$X$130,7,0)</f>
        <v>1712</v>
      </c>
      <c r="O106" s="790">
        <f t="shared" ref="O106:O128" si="87">N106/C106</f>
        <v>5.389070763031982E-2</v>
      </c>
      <c r="P106" s="779">
        <f t="shared" ref="P106:P128" si="88">(D106+F106+H106+J106+L106+N106)</f>
        <v>14436</v>
      </c>
      <c r="R106" s="10">
        <v>679</v>
      </c>
      <c r="S106">
        <v>279</v>
      </c>
      <c r="T106">
        <v>371</v>
      </c>
      <c r="U106">
        <v>493</v>
      </c>
      <c r="V106">
        <v>1121</v>
      </c>
      <c r="W106">
        <v>2537</v>
      </c>
      <c r="X106">
        <v>1036</v>
      </c>
    </row>
    <row r="107" spans="1:24" ht="15">
      <c r="A107" s="777">
        <v>34</v>
      </c>
      <c r="B107" s="389" t="s">
        <v>18</v>
      </c>
      <c r="C107" s="406">
        <v>44885</v>
      </c>
      <c r="D107" s="778">
        <f t="shared" si="56"/>
        <v>484</v>
      </c>
      <c r="E107" s="790">
        <f t="shared" si="65"/>
        <v>1.0783112398351342E-2</v>
      </c>
      <c r="F107" s="354">
        <f t="shared" si="66"/>
        <v>585</v>
      </c>
      <c r="G107" s="790">
        <f t="shared" si="67"/>
        <v>1.3033307340982511E-2</v>
      </c>
      <c r="H107" s="354">
        <f t="shared" si="80"/>
        <v>685</v>
      </c>
      <c r="I107" s="790">
        <f t="shared" si="81"/>
        <v>1.5261223125765846E-2</v>
      </c>
      <c r="J107" s="354">
        <f t="shared" si="82"/>
        <v>1617</v>
      </c>
      <c r="K107" s="790">
        <f t="shared" si="83"/>
        <v>3.6025398239946528E-2</v>
      </c>
      <c r="L107" s="354">
        <f t="shared" si="84"/>
        <v>3968</v>
      </c>
      <c r="M107" s="790">
        <f t="shared" si="85"/>
        <v>8.8403698340202744E-2</v>
      </c>
      <c r="N107" s="354">
        <f t="shared" si="86"/>
        <v>1366</v>
      </c>
      <c r="O107" s="790">
        <f t="shared" si="87"/>
        <v>3.0433329620140358E-2</v>
      </c>
      <c r="P107" s="779">
        <f t="shared" si="88"/>
        <v>8705</v>
      </c>
      <c r="R107" s="10">
        <v>686</v>
      </c>
      <c r="S107">
        <v>1584</v>
      </c>
      <c r="T107">
        <v>1900</v>
      </c>
      <c r="U107">
        <v>2160</v>
      </c>
      <c r="V107">
        <v>4860</v>
      </c>
      <c r="W107">
        <v>9885</v>
      </c>
      <c r="X107">
        <v>1865</v>
      </c>
    </row>
    <row r="108" spans="1:24" ht="15">
      <c r="A108" s="777">
        <v>36</v>
      </c>
      <c r="B108" s="389" t="s">
        <v>20</v>
      </c>
      <c r="C108" s="406">
        <v>5932</v>
      </c>
      <c r="D108" s="778">
        <f t="shared" si="56"/>
        <v>78</v>
      </c>
      <c r="E108" s="790">
        <f t="shared" si="65"/>
        <v>1.3149022252191504E-2</v>
      </c>
      <c r="F108" s="354">
        <f t="shared" si="66"/>
        <v>116</v>
      </c>
      <c r="G108" s="790">
        <f t="shared" si="67"/>
        <v>1.9554956169925825E-2</v>
      </c>
      <c r="H108" s="354">
        <f t="shared" si="80"/>
        <v>143</v>
      </c>
      <c r="I108" s="790">
        <f t="shared" si="81"/>
        <v>2.4106540795684424E-2</v>
      </c>
      <c r="J108" s="354">
        <f t="shared" si="82"/>
        <v>326</v>
      </c>
      <c r="K108" s="790">
        <f t="shared" si="83"/>
        <v>5.4956169925826026E-2</v>
      </c>
      <c r="L108" s="354">
        <f t="shared" si="84"/>
        <v>685</v>
      </c>
      <c r="M108" s="790">
        <f t="shared" si="85"/>
        <v>0.11547538772757923</v>
      </c>
      <c r="N108" s="354">
        <f t="shared" si="86"/>
        <v>148</v>
      </c>
      <c r="O108" s="790">
        <f t="shared" si="87"/>
        <v>2.4949426837491573E-2</v>
      </c>
      <c r="P108" s="779">
        <f t="shared" si="88"/>
        <v>1496</v>
      </c>
      <c r="R108" s="10">
        <v>690</v>
      </c>
      <c r="S108">
        <v>95</v>
      </c>
      <c r="T108">
        <v>110</v>
      </c>
      <c r="U108">
        <v>146</v>
      </c>
      <c r="V108">
        <v>349</v>
      </c>
      <c r="W108">
        <v>681</v>
      </c>
      <c r="X108">
        <v>187</v>
      </c>
    </row>
    <row r="109" spans="1:24" ht="15">
      <c r="A109" s="777">
        <v>91</v>
      </c>
      <c r="B109" s="389" t="s">
        <v>47</v>
      </c>
      <c r="C109" s="406">
        <v>10444</v>
      </c>
      <c r="D109" s="778">
        <f t="shared" si="56"/>
        <v>34</v>
      </c>
      <c r="E109" s="790">
        <f t="shared" si="65"/>
        <v>3.2554576790501722E-3</v>
      </c>
      <c r="F109" s="354">
        <f t="shared" si="66"/>
        <v>58</v>
      </c>
      <c r="G109" s="790">
        <f t="shared" si="67"/>
        <v>5.5534278054385289E-3</v>
      </c>
      <c r="H109" s="354">
        <f t="shared" si="80"/>
        <v>78</v>
      </c>
      <c r="I109" s="790">
        <f t="shared" si="81"/>
        <v>7.46840291076216E-3</v>
      </c>
      <c r="J109" s="354">
        <f t="shared" si="82"/>
        <v>164</v>
      </c>
      <c r="K109" s="790">
        <f t="shared" si="83"/>
        <v>1.5702795863653772E-2</v>
      </c>
      <c r="L109" s="354">
        <f t="shared" si="84"/>
        <v>479</v>
      </c>
      <c r="M109" s="790">
        <f t="shared" si="85"/>
        <v>4.5863653772500956E-2</v>
      </c>
      <c r="N109" s="354">
        <f t="shared" si="86"/>
        <v>132</v>
      </c>
      <c r="O109" s="790">
        <f t="shared" si="87"/>
        <v>1.2638835695135964E-2</v>
      </c>
      <c r="P109" s="779">
        <f t="shared" si="88"/>
        <v>945</v>
      </c>
      <c r="R109" s="10">
        <v>697</v>
      </c>
      <c r="S109">
        <v>1298</v>
      </c>
      <c r="T109">
        <v>1234</v>
      </c>
      <c r="U109">
        <v>1235</v>
      </c>
      <c r="V109">
        <v>3297</v>
      </c>
      <c r="W109">
        <v>5604</v>
      </c>
      <c r="X109">
        <v>1703</v>
      </c>
    </row>
    <row r="110" spans="1:24" ht="15">
      <c r="A110" s="777">
        <v>93</v>
      </c>
      <c r="B110" s="389" t="s">
        <v>49</v>
      </c>
      <c r="C110" s="406">
        <v>16143</v>
      </c>
      <c r="D110" s="778">
        <f t="shared" si="56"/>
        <v>67</v>
      </c>
      <c r="E110" s="790">
        <f t="shared" si="65"/>
        <v>4.1504057486216935E-3</v>
      </c>
      <c r="F110" s="354">
        <f t="shared" si="66"/>
        <v>75</v>
      </c>
      <c r="G110" s="790">
        <f t="shared" si="67"/>
        <v>4.6459765842780153E-3</v>
      </c>
      <c r="H110" s="354">
        <f t="shared" si="80"/>
        <v>105</v>
      </c>
      <c r="I110" s="790">
        <f t="shared" si="81"/>
        <v>6.5043672179892209E-3</v>
      </c>
      <c r="J110" s="354">
        <f t="shared" si="82"/>
        <v>278</v>
      </c>
      <c r="K110" s="790">
        <f t="shared" si="83"/>
        <v>1.7221086539057177E-2</v>
      </c>
      <c r="L110" s="354">
        <f t="shared" si="84"/>
        <v>592</v>
      </c>
      <c r="M110" s="790">
        <f t="shared" si="85"/>
        <v>3.66722418385678E-2</v>
      </c>
      <c r="N110" s="354">
        <f t="shared" si="86"/>
        <v>163</v>
      </c>
      <c r="O110" s="790">
        <f t="shared" si="87"/>
        <v>1.0097255776497553E-2</v>
      </c>
      <c r="P110" s="779">
        <f t="shared" si="88"/>
        <v>1280</v>
      </c>
      <c r="R110" s="10">
        <v>736</v>
      </c>
      <c r="S110">
        <v>1015</v>
      </c>
      <c r="T110">
        <v>1109</v>
      </c>
      <c r="U110">
        <v>1289</v>
      </c>
      <c r="V110">
        <v>3796</v>
      </c>
      <c r="W110">
        <v>7018</v>
      </c>
      <c r="X110">
        <v>969</v>
      </c>
    </row>
    <row r="111" spans="1:24" ht="15">
      <c r="A111" s="777">
        <v>101</v>
      </c>
      <c r="B111" s="389" t="s">
        <v>976</v>
      </c>
      <c r="C111" s="406">
        <v>26721</v>
      </c>
      <c r="D111" s="778">
        <f t="shared" si="56"/>
        <v>351</v>
      </c>
      <c r="E111" s="790">
        <f t="shared" si="65"/>
        <v>1.3135735938026272E-2</v>
      </c>
      <c r="F111" s="354">
        <f t="shared" si="66"/>
        <v>492</v>
      </c>
      <c r="G111" s="790">
        <f t="shared" si="67"/>
        <v>1.8412484562703491E-2</v>
      </c>
      <c r="H111" s="354">
        <f t="shared" si="80"/>
        <v>618</v>
      </c>
      <c r="I111" s="790">
        <f t="shared" si="81"/>
        <v>2.3127876950712924E-2</v>
      </c>
      <c r="J111" s="354">
        <f t="shared" si="82"/>
        <v>1458</v>
      </c>
      <c r="K111" s="790">
        <f t="shared" si="83"/>
        <v>5.4563826204109128E-2</v>
      </c>
      <c r="L111" s="354">
        <f t="shared" si="84"/>
        <v>3622</v>
      </c>
      <c r="M111" s="790">
        <f t="shared" si="85"/>
        <v>0.13554881928071555</v>
      </c>
      <c r="N111" s="354">
        <f t="shared" si="86"/>
        <v>1123</v>
      </c>
      <c r="O111" s="790">
        <f t="shared" si="87"/>
        <v>4.2026870251861831E-2</v>
      </c>
      <c r="P111" s="779">
        <f t="shared" si="88"/>
        <v>7664</v>
      </c>
      <c r="R111" s="10">
        <v>756</v>
      </c>
      <c r="S111">
        <v>455</v>
      </c>
      <c r="T111">
        <v>474</v>
      </c>
      <c r="U111">
        <v>566</v>
      </c>
      <c r="V111">
        <v>1638</v>
      </c>
      <c r="W111">
        <v>3159</v>
      </c>
      <c r="X111">
        <v>849</v>
      </c>
    </row>
    <row r="112" spans="1:24" ht="15">
      <c r="A112" s="777">
        <v>145</v>
      </c>
      <c r="B112" s="389" t="s">
        <v>69</v>
      </c>
      <c r="C112" s="406">
        <v>4720</v>
      </c>
      <c r="D112" s="778">
        <f t="shared" si="56"/>
        <v>44</v>
      </c>
      <c r="E112" s="790">
        <f t="shared" si="65"/>
        <v>9.3220338983050852E-3</v>
      </c>
      <c r="F112" s="354">
        <f t="shared" si="66"/>
        <v>53</v>
      </c>
      <c r="G112" s="790">
        <f t="shared" si="67"/>
        <v>1.1228813559322034E-2</v>
      </c>
      <c r="H112" s="354">
        <f t="shared" si="80"/>
        <v>55</v>
      </c>
      <c r="I112" s="790">
        <f t="shared" si="81"/>
        <v>1.1652542372881356E-2</v>
      </c>
      <c r="J112" s="354">
        <f t="shared" si="82"/>
        <v>159</v>
      </c>
      <c r="K112" s="790">
        <f t="shared" si="83"/>
        <v>3.3686440677966105E-2</v>
      </c>
      <c r="L112" s="354">
        <f t="shared" si="84"/>
        <v>350</v>
      </c>
      <c r="M112" s="790">
        <f t="shared" si="85"/>
        <v>7.4152542372881353E-2</v>
      </c>
      <c r="N112" s="354">
        <f t="shared" si="86"/>
        <v>129</v>
      </c>
      <c r="O112" s="790">
        <f t="shared" si="87"/>
        <v>2.7330508474576271E-2</v>
      </c>
      <c r="P112" s="779">
        <f t="shared" si="88"/>
        <v>790</v>
      </c>
      <c r="R112" s="10">
        <v>761</v>
      </c>
      <c r="S112">
        <v>169</v>
      </c>
      <c r="T112">
        <v>179</v>
      </c>
      <c r="U112">
        <v>220</v>
      </c>
      <c r="V112">
        <v>633</v>
      </c>
      <c r="W112">
        <v>1440</v>
      </c>
      <c r="X112">
        <v>398</v>
      </c>
    </row>
    <row r="113" spans="1:24" ht="15">
      <c r="A113" s="777">
        <v>209</v>
      </c>
      <c r="B113" s="389" t="s">
        <v>88</v>
      </c>
      <c r="C113" s="406">
        <v>22024</v>
      </c>
      <c r="D113" s="778">
        <f t="shared" si="56"/>
        <v>203</v>
      </c>
      <c r="E113" s="790">
        <f t="shared" si="65"/>
        <v>9.2172175808209224E-3</v>
      </c>
      <c r="F113" s="354">
        <f t="shared" si="66"/>
        <v>207</v>
      </c>
      <c r="G113" s="790">
        <f t="shared" si="67"/>
        <v>9.3988376316745375E-3</v>
      </c>
      <c r="H113" s="354">
        <f t="shared" si="80"/>
        <v>273</v>
      </c>
      <c r="I113" s="790">
        <f t="shared" si="81"/>
        <v>1.2395568470759172E-2</v>
      </c>
      <c r="J113" s="354">
        <f t="shared" si="82"/>
        <v>571</v>
      </c>
      <c r="K113" s="790">
        <f t="shared" si="83"/>
        <v>2.5926262259353433E-2</v>
      </c>
      <c r="L113" s="354">
        <f t="shared" si="84"/>
        <v>1528</v>
      </c>
      <c r="M113" s="790">
        <f t="shared" si="85"/>
        <v>6.9378859426080644E-2</v>
      </c>
      <c r="N113" s="354">
        <f t="shared" si="86"/>
        <v>549</v>
      </c>
      <c r="O113" s="790">
        <f t="shared" si="87"/>
        <v>2.4927351979658556E-2</v>
      </c>
      <c r="P113" s="779">
        <f t="shared" si="88"/>
        <v>3331</v>
      </c>
      <c r="R113" s="10">
        <v>789</v>
      </c>
      <c r="S113">
        <v>191</v>
      </c>
      <c r="T113">
        <v>268</v>
      </c>
      <c r="U113">
        <v>357</v>
      </c>
      <c r="V113">
        <v>924</v>
      </c>
      <c r="W113">
        <v>2053</v>
      </c>
      <c r="X113">
        <v>673</v>
      </c>
    </row>
    <row r="114" spans="1:24" ht="15">
      <c r="A114" s="777">
        <v>282</v>
      </c>
      <c r="B114" s="389" t="s">
        <v>106</v>
      </c>
      <c r="C114" s="406">
        <v>25138</v>
      </c>
      <c r="D114" s="778">
        <f t="shared" si="56"/>
        <v>344</v>
      </c>
      <c r="E114" s="790">
        <f t="shared" si="65"/>
        <v>1.3684461771023948E-2</v>
      </c>
      <c r="F114" s="354">
        <f t="shared" si="66"/>
        <v>431</v>
      </c>
      <c r="G114" s="790">
        <f t="shared" si="67"/>
        <v>1.7145357625905005E-2</v>
      </c>
      <c r="H114" s="354">
        <f t="shared" si="80"/>
        <v>570</v>
      </c>
      <c r="I114" s="790">
        <f t="shared" si="81"/>
        <v>2.267483491128968E-2</v>
      </c>
      <c r="J114" s="354">
        <f t="shared" si="82"/>
        <v>1190</v>
      </c>
      <c r="K114" s="790">
        <f t="shared" si="83"/>
        <v>4.733869042883284E-2</v>
      </c>
      <c r="L114" s="354">
        <f t="shared" si="84"/>
        <v>3151</v>
      </c>
      <c r="M114" s="790">
        <f t="shared" si="85"/>
        <v>0.12534807860609437</v>
      </c>
      <c r="N114" s="354">
        <f t="shared" si="86"/>
        <v>1122</v>
      </c>
      <c r="O114" s="790">
        <f t="shared" si="87"/>
        <v>4.463362240432811E-2</v>
      </c>
      <c r="P114" s="779">
        <f t="shared" si="88"/>
        <v>6808</v>
      </c>
      <c r="R114" s="10">
        <v>790</v>
      </c>
      <c r="S114">
        <v>93</v>
      </c>
      <c r="T114">
        <v>103</v>
      </c>
      <c r="U114">
        <v>121</v>
      </c>
      <c r="V114">
        <v>686</v>
      </c>
      <c r="W114">
        <v>1035</v>
      </c>
      <c r="X114">
        <v>84</v>
      </c>
    </row>
    <row r="115" spans="1:24" ht="15">
      <c r="A115" s="777">
        <v>353</v>
      </c>
      <c r="B115" s="389" t="s">
        <v>126</v>
      </c>
      <c r="C115" s="406">
        <v>5678</v>
      </c>
      <c r="D115" s="778">
        <f t="shared" si="56"/>
        <v>61</v>
      </c>
      <c r="E115" s="790">
        <f t="shared" si="65"/>
        <v>1.0743219443466009E-2</v>
      </c>
      <c r="F115" s="354">
        <f t="shared" si="66"/>
        <v>65</v>
      </c>
      <c r="G115" s="790">
        <f t="shared" si="67"/>
        <v>1.1447692849594928E-2</v>
      </c>
      <c r="H115" s="354">
        <f t="shared" si="80"/>
        <v>88</v>
      </c>
      <c r="I115" s="790">
        <f t="shared" si="81"/>
        <v>1.549841493483621E-2</v>
      </c>
      <c r="J115" s="354">
        <f t="shared" si="82"/>
        <v>224</v>
      </c>
      <c r="K115" s="790">
        <f t="shared" si="83"/>
        <v>3.9450510743219445E-2</v>
      </c>
      <c r="L115" s="354">
        <f t="shared" si="84"/>
        <v>529</v>
      </c>
      <c r="M115" s="790">
        <f t="shared" si="85"/>
        <v>9.3166607960549486E-2</v>
      </c>
      <c r="N115" s="354">
        <f t="shared" si="86"/>
        <v>148</v>
      </c>
      <c r="O115" s="790">
        <f t="shared" si="87"/>
        <v>2.6065516026769989E-2</v>
      </c>
      <c r="P115" s="779">
        <f t="shared" si="88"/>
        <v>1115</v>
      </c>
      <c r="R115" s="10">
        <v>792</v>
      </c>
      <c r="S115">
        <v>119</v>
      </c>
      <c r="T115">
        <v>135</v>
      </c>
      <c r="U115">
        <v>183</v>
      </c>
      <c r="V115">
        <v>425</v>
      </c>
      <c r="W115">
        <v>985</v>
      </c>
      <c r="X115">
        <v>237</v>
      </c>
    </row>
    <row r="116" spans="1:24" ht="15">
      <c r="A116" s="777">
        <v>364</v>
      </c>
      <c r="B116" s="389" t="s">
        <v>133</v>
      </c>
      <c r="C116" s="406">
        <v>15060</v>
      </c>
      <c r="D116" s="778">
        <f t="shared" si="56"/>
        <v>169</v>
      </c>
      <c r="E116" s="790">
        <f t="shared" si="65"/>
        <v>1.1221779548472775E-2</v>
      </c>
      <c r="F116" s="354">
        <f t="shared" si="66"/>
        <v>201</v>
      </c>
      <c r="G116" s="790">
        <f t="shared" si="67"/>
        <v>1.3346613545816732E-2</v>
      </c>
      <c r="H116" s="354">
        <f t="shared" si="80"/>
        <v>296</v>
      </c>
      <c r="I116" s="790">
        <f t="shared" si="81"/>
        <v>1.9654714475431607E-2</v>
      </c>
      <c r="J116" s="354">
        <f t="shared" si="82"/>
        <v>711</v>
      </c>
      <c r="K116" s="790">
        <f t="shared" si="83"/>
        <v>4.7211155378486053E-2</v>
      </c>
      <c r="L116" s="354">
        <f t="shared" si="84"/>
        <v>1748</v>
      </c>
      <c r="M116" s="790">
        <f t="shared" si="85"/>
        <v>0.11606905710491368</v>
      </c>
      <c r="N116" s="354">
        <f t="shared" si="86"/>
        <v>697</v>
      </c>
      <c r="O116" s="790">
        <f t="shared" si="87"/>
        <v>4.6281540504648076E-2</v>
      </c>
      <c r="P116" s="779">
        <f t="shared" si="88"/>
        <v>3822</v>
      </c>
      <c r="R116" s="10">
        <v>809</v>
      </c>
      <c r="S116">
        <v>201</v>
      </c>
      <c r="T116">
        <v>266</v>
      </c>
      <c r="U116">
        <v>345</v>
      </c>
      <c r="V116">
        <v>684</v>
      </c>
      <c r="W116">
        <v>1755</v>
      </c>
      <c r="X116">
        <v>608</v>
      </c>
    </row>
    <row r="117" spans="1:24" ht="15">
      <c r="A117" s="777">
        <v>368</v>
      </c>
      <c r="B117" s="389" t="s">
        <v>135</v>
      </c>
      <c r="C117" s="406">
        <v>13919</v>
      </c>
      <c r="D117" s="778">
        <f t="shared" si="56"/>
        <v>153</v>
      </c>
      <c r="E117" s="790">
        <f t="shared" si="65"/>
        <v>1.099216897765644E-2</v>
      </c>
      <c r="F117" s="354">
        <f t="shared" si="66"/>
        <v>199</v>
      </c>
      <c r="G117" s="790">
        <f t="shared" si="67"/>
        <v>1.4297004095121775E-2</v>
      </c>
      <c r="H117" s="354">
        <f t="shared" si="80"/>
        <v>271</v>
      </c>
      <c r="I117" s="790">
        <f t="shared" si="81"/>
        <v>1.9469789496371865E-2</v>
      </c>
      <c r="J117" s="354">
        <f t="shared" si="82"/>
        <v>800</v>
      </c>
      <c r="K117" s="790">
        <f t="shared" si="83"/>
        <v>5.7475393347223222E-2</v>
      </c>
      <c r="L117" s="354">
        <f t="shared" si="84"/>
        <v>1740</v>
      </c>
      <c r="M117" s="790">
        <f t="shared" si="85"/>
        <v>0.12500898053021051</v>
      </c>
      <c r="N117" s="354">
        <f t="shared" si="86"/>
        <v>594</v>
      </c>
      <c r="O117" s="790">
        <f t="shared" si="87"/>
        <v>4.2675479560313243E-2</v>
      </c>
      <c r="P117" s="779">
        <f t="shared" si="88"/>
        <v>3757</v>
      </c>
      <c r="R117" s="10">
        <v>819</v>
      </c>
      <c r="S117">
        <v>70</v>
      </c>
      <c r="T117">
        <v>85</v>
      </c>
      <c r="U117">
        <v>88</v>
      </c>
      <c r="V117">
        <v>232</v>
      </c>
      <c r="W117">
        <v>388</v>
      </c>
      <c r="X117">
        <v>54</v>
      </c>
    </row>
    <row r="118" spans="1:24" ht="15">
      <c r="A118" s="777">
        <v>390</v>
      </c>
      <c r="B118" s="389" t="s">
        <v>141</v>
      </c>
      <c r="C118" s="406">
        <v>8593</v>
      </c>
      <c r="D118" s="778">
        <f t="shared" si="56"/>
        <v>226</v>
      </c>
      <c r="E118" s="790">
        <f t="shared" si="65"/>
        <v>2.6300477132549748E-2</v>
      </c>
      <c r="F118" s="354">
        <f t="shared" si="66"/>
        <v>247</v>
      </c>
      <c r="G118" s="790">
        <f t="shared" si="67"/>
        <v>2.8744326777609682E-2</v>
      </c>
      <c r="H118" s="354">
        <f t="shared" si="80"/>
        <v>297</v>
      </c>
      <c r="I118" s="790">
        <f t="shared" si="81"/>
        <v>3.4563016408704759E-2</v>
      </c>
      <c r="J118" s="354">
        <f t="shared" si="82"/>
        <v>788</v>
      </c>
      <c r="K118" s="790">
        <f t="shared" si="83"/>
        <v>9.1702548586058419E-2</v>
      </c>
      <c r="L118" s="354">
        <f t="shared" si="84"/>
        <v>1780</v>
      </c>
      <c r="M118" s="790">
        <f t="shared" si="85"/>
        <v>0.20714535086698477</v>
      </c>
      <c r="N118" s="354">
        <f t="shared" si="86"/>
        <v>276</v>
      </c>
      <c r="O118" s="790">
        <f t="shared" si="87"/>
        <v>3.2119166763644826E-2</v>
      </c>
      <c r="P118" s="779">
        <f t="shared" si="88"/>
        <v>3614</v>
      </c>
      <c r="R118" s="10">
        <v>837</v>
      </c>
      <c r="S118">
        <v>4088</v>
      </c>
      <c r="T118">
        <v>4149</v>
      </c>
      <c r="U118">
        <v>5037</v>
      </c>
      <c r="V118">
        <v>9073</v>
      </c>
      <c r="W118">
        <v>17627</v>
      </c>
      <c r="X118">
        <v>2755</v>
      </c>
    </row>
    <row r="119" spans="1:24" ht="15">
      <c r="A119" s="777">
        <v>467</v>
      </c>
      <c r="B119" s="389" t="s">
        <v>151</v>
      </c>
      <c r="C119" s="406">
        <v>6744</v>
      </c>
      <c r="D119" s="778">
        <f t="shared" si="56"/>
        <v>61</v>
      </c>
      <c r="E119" s="790">
        <f t="shared" si="65"/>
        <v>9.0450771055753266E-3</v>
      </c>
      <c r="F119" s="354">
        <f t="shared" si="66"/>
        <v>57</v>
      </c>
      <c r="G119" s="790">
        <f t="shared" si="67"/>
        <v>8.451957295373666E-3</v>
      </c>
      <c r="H119" s="354">
        <f t="shared" si="80"/>
        <v>78</v>
      </c>
      <c r="I119" s="790">
        <f t="shared" si="81"/>
        <v>1.1565836298932384E-2</v>
      </c>
      <c r="J119" s="354">
        <f t="shared" si="82"/>
        <v>200</v>
      </c>
      <c r="K119" s="790">
        <f t="shared" si="83"/>
        <v>2.9655990510083038E-2</v>
      </c>
      <c r="L119" s="354">
        <f t="shared" si="84"/>
        <v>377</v>
      </c>
      <c r="M119" s="790">
        <f t="shared" si="85"/>
        <v>5.5901542111506525E-2</v>
      </c>
      <c r="N119" s="354">
        <f t="shared" si="86"/>
        <v>166</v>
      </c>
      <c r="O119" s="790">
        <f t="shared" si="87"/>
        <v>2.4614472123368921E-2</v>
      </c>
      <c r="P119" s="779">
        <f t="shared" si="88"/>
        <v>939</v>
      </c>
      <c r="R119" s="10">
        <v>842</v>
      </c>
      <c r="S119">
        <v>54</v>
      </c>
      <c r="T119">
        <v>59</v>
      </c>
      <c r="U119">
        <v>48</v>
      </c>
      <c r="V119">
        <v>332</v>
      </c>
      <c r="W119">
        <v>424</v>
      </c>
      <c r="X119">
        <v>43</v>
      </c>
    </row>
    <row r="120" spans="1:24" ht="15">
      <c r="A120" s="777">
        <v>576</v>
      </c>
      <c r="B120" s="389" t="s">
        <v>169</v>
      </c>
      <c r="C120" s="406">
        <v>8870</v>
      </c>
      <c r="D120" s="778">
        <f t="shared" si="56"/>
        <v>52</v>
      </c>
      <c r="E120" s="790">
        <f t="shared" si="65"/>
        <v>5.8624577226606541E-3</v>
      </c>
      <c r="F120" s="354">
        <f t="shared" si="66"/>
        <v>62</v>
      </c>
      <c r="G120" s="790">
        <f t="shared" si="67"/>
        <v>6.9898534385569337E-3</v>
      </c>
      <c r="H120" s="354">
        <f t="shared" si="80"/>
        <v>88</v>
      </c>
      <c r="I120" s="790">
        <f t="shared" si="81"/>
        <v>9.9210822998872603E-3</v>
      </c>
      <c r="J120" s="354">
        <f t="shared" si="82"/>
        <v>246</v>
      </c>
      <c r="K120" s="790">
        <f t="shared" si="83"/>
        <v>2.7733934611048477E-2</v>
      </c>
      <c r="L120" s="354">
        <f t="shared" si="84"/>
        <v>502</v>
      </c>
      <c r="M120" s="790">
        <f t="shared" si="85"/>
        <v>5.6595264937993238E-2</v>
      </c>
      <c r="N120" s="354">
        <f t="shared" si="86"/>
        <v>235</v>
      </c>
      <c r="O120" s="790">
        <f t="shared" si="87"/>
        <v>2.6493799323562571E-2</v>
      </c>
      <c r="P120" s="779">
        <f t="shared" si="88"/>
        <v>1185</v>
      </c>
      <c r="R120" s="10">
        <v>847</v>
      </c>
      <c r="S120">
        <v>346</v>
      </c>
      <c r="T120">
        <v>403</v>
      </c>
      <c r="U120">
        <v>404</v>
      </c>
      <c r="V120">
        <v>1306</v>
      </c>
      <c r="W120">
        <v>2513</v>
      </c>
      <c r="X120">
        <v>608</v>
      </c>
    </row>
    <row r="121" spans="1:24" ht="15">
      <c r="A121" s="777">
        <v>642</v>
      </c>
      <c r="B121" s="389" t="s">
        <v>187</v>
      </c>
      <c r="C121" s="406">
        <v>18544</v>
      </c>
      <c r="D121" s="778">
        <f t="shared" si="56"/>
        <v>124</v>
      </c>
      <c r="E121" s="790">
        <f t="shared" si="65"/>
        <v>6.686798964624676E-3</v>
      </c>
      <c r="F121" s="354">
        <f t="shared" si="66"/>
        <v>122</v>
      </c>
      <c r="G121" s="790">
        <f t="shared" si="67"/>
        <v>6.5789473684210523E-3</v>
      </c>
      <c r="H121" s="354">
        <f t="shared" si="80"/>
        <v>175</v>
      </c>
      <c r="I121" s="790">
        <f t="shared" si="81"/>
        <v>9.4370146678170834E-3</v>
      </c>
      <c r="J121" s="354">
        <f t="shared" si="82"/>
        <v>509</v>
      </c>
      <c r="K121" s="790">
        <f t="shared" si="83"/>
        <v>2.744823123382226E-2</v>
      </c>
      <c r="L121" s="354">
        <f t="shared" si="84"/>
        <v>1046</v>
      </c>
      <c r="M121" s="790">
        <f t="shared" si="85"/>
        <v>5.6406384814495253E-2</v>
      </c>
      <c r="N121" s="354">
        <f t="shared" si="86"/>
        <v>296</v>
      </c>
      <c r="O121" s="790">
        <f t="shared" si="87"/>
        <v>1.5962036238136326E-2</v>
      </c>
      <c r="P121" s="779">
        <f t="shared" si="88"/>
        <v>2272</v>
      </c>
      <c r="R121" s="10">
        <v>854</v>
      </c>
      <c r="S121">
        <v>59</v>
      </c>
      <c r="T121">
        <v>64</v>
      </c>
      <c r="U121">
        <v>60</v>
      </c>
      <c r="V121">
        <v>380</v>
      </c>
      <c r="W121">
        <v>566</v>
      </c>
      <c r="X121">
        <v>104</v>
      </c>
    </row>
    <row r="122" spans="1:24" ht="15">
      <c r="A122" s="777">
        <v>679</v>
      </c>
      <c r="B122" s="389" t="s">
        <v>977</v>
      </c>
      <c r="C122" s="406">
        <v>27608</v>
      </c>
      <c r="D122" s="778">
        <f t="shared" si="56"/>
        <v>279</v>
      </c>
      <c r="E122" s="790">
        <f t="shared" si="65"/>
        <v>1.0105766444508838E-2</v>
      </c>
      <c r="F122" s="354">
        <f t="shared" si="66"/>
        <v>371</v>
      </c>
      <c r="G122" s="790">
        <f t="shared" si="67"/>
        <v>1.3438133874239351E-2</v>
      </c>
      <c r="H122" s="354">
        <f t="shared" si="80"/>
        <v>493</v>
      </c>
      <c r="I122" s="790">
        <f t="shared" si="81"/>
        <v>1.7857142857142856E-2</v>
      </c>
      <c r="J122" s="354">
        <f t="shared" si="82"/>
        <v>1121</v>
      </c>
      <c r="K122" s="790">
        <f t="shared" si="83"/>
        <v>4.0604172703564187E-2</v>
      </c>
      <c r="L122" s="354">
        <f t="shared" si="84"/>
        <v>2537</v>
      </c>
      <c r="M122" s="790">
        <f t="shared" si="85"/>
        <v>9.1893654013329468E-2</v>
      </c>
      <c r="N122" s="354">
        <f t="shared" si="86"/>
        <v>1036</v>
      </c>
      <c r="O122" s="790">
        <f t="shared" si="87"/>
        <v>3.7525354969574036E-2</v>
      </c>
      <c r="P122" s="779">
        <f t="shared" si="88"/>
        <v>5837</v>
      </c>
      <c r="R122" s="10">
        <v>856</v>
      </c>
      <c r="S122">
        <v>100</v>
      </c>
      <c r="T122">
        <v>132</v>
      </c>
      <c r="U122">
        <v>123</v>
      </c>
      <c r="V122">
        <v>370</v>
      </c>
      <c r="W122">
        <v>811</v>
      </c>
      <c r="X122">
        <v>222</v>
      </c>
    </row>
    <row r="123" spans="1:24" ht="15">
      <c r="A123" s="777">
        <v>789</v>
      </c>
      <c r="B123" s="389" t="s">
        <v>232</v>
      </c>
      <c r="C123" s="406">
        <v>16452</v>
      </c>
      <c r="D123" s="778">
        <f t="shared" si="56"/>
        <v>191</v>
      </c>
      <c r="E123" s="790">
        <f t="shared" si="65"/>
        <v>1.1609530756139071E-2</v>
      </c>
      <c r="F123" s="354">
        <f t="shared" si="66"/>
        <v>268</v>
      </c>
      <c r="G123" s="790">
        <f t="shared" si="67"/>
        <v>1.6289812788718695E-2</v>
      </c>
      <c r="H123" s="354">
        <f t="shared" si="80"/>
        <v>357</v>
      </c>
      <c r="I123" s="790">
        <f t="shared" si="81"/>
        <v>2.1699489423778265E-2</v>
      </c>
      <c r="J123" s="354">
        <f t="shared" si="82"/>
        <v>924</v>
      </c>
      <c r="K123" s="790">
        <f t="shared" si="83"/>
        <v>5.6163384390955508E-2</v>
      </c>
      <c r="L123" s="354">
        <f t="shared" si="84"/>
        <v>2053</v>
      </c>
      <c r="M123" s="790">
        <f t="shared" si="85"/>
        <v>0.12478725990761001</v>
      </c>
      <c r="N123" s="354">
        <f t="shared" si="86"/>
        <v>673</v>
      </c>
      <c r="O123" s="790">
        <f t="shared" si="87"/>
        <v>4.0906880622416729E-2</v>
      </c>
      <c r="P123" s="779">
        <f t="shared" si="88"/>
        <v>4466</v>
      </c>
      <c r="R123" s="10">
        <v>858</v>
      </c>
      <c r="S123">
        <v>150</v>
      </c>
      <c r="T123">
        <v>175</v>
      </c>
      <c r="U123">
        <v>179</v>
      </c>
      <c r="V123">
        <v>574</v>
      </c>
      <c r="W123">
        <v>1241</v>
      </c>
      <c r="X123">
        <v>228</v>
      </c>
    </row>
    <row r="124" spans="1:24" ht="15">
      <c r="A124" s="777">
        <v>792</v>
      </c>
      <c r="B124" s="389" t="s">
        <v>236</v>
      </c>
      <c r="C124" s="406">
        <v>6328</v>
      </c>
      <c r="D124" s="778">
        <f t="shared" si="56"/>
        <v>119</v>
      </c>
      <c r="E124" s="790">
        <f t="shared" si="65"/>
        <v>1.8805309734513276E-2</v>
      </c>
      <c r="F124" s="354">
        <f t="shared" si="66"/>
        <v>135</v>
      </c>
      <c r="G124" s="790">
        <f t="shared" si="67"/>
        <v>2.1333754740834387E-2</v>
      </c>
      <c r="H124" s="354">
        <f t="shared" si="80"/>
        <v>183</v>
      </c>
      <c r="I124" s="790">
        <f t="shared" si="81"/>
        <v>2.8919089759797723E-2</v>
      </c>
      <c r="J124" s="354">
        <f t="shared" si="82"/>
        <v>425</v>
      </c>
      <c r="K124" s="790">
        <f t="shared" si="83"/>
        <v>6.7161820480404547E-2</v>
      </c>
      <c r="L124" s="354">
        <f t="shared" si="84"/>
        <v>985</v>
      </c>
      <c r="M124" s="790">
        <f t="shared" si="85"/>
        <v>0.1556573957016435</v>
      </c>
      <c r="N124" s="354">
        <f t="shared" si="86"/>
        <v>237</v>
      </c>
      <c r="O124" s="790">
        <f t="shared" si="87"/>
        <v>3.7452591656131476E-2</v>
      </c>
      <c r="P124" s="779">
        <f t="shared" si="88"/>
        <v>2084</v>
      </c>
      <c r="R124" s="10">
        <v>861</v>
      </c>
      <c r="S124">
        <v>191</v>
      </c>
      <c r="T124">
        <v>238</v>
      </c>
      <c r="U124">
        <v>346</v>
      </c>
      <c r="V124">
        <v>782</v>
      </c>
      <c r="W124">
        <v>2036</v>
      </c>
      <c r="X124">
        <v>625</v>
      </c>
    </row>
    <row r="125" spans="1:24" ht="15">
      <c r="A125" s="777">
        <v>809</v>
      </c>
      <c r="B125" s="389" t="s">
        <v>238</v>
      </c>
      <c r="C125" s="406">
        <v>10885</v>
      </c>
      <c r="D125" s="778">
        <f t="shared" si="56"/>
        <v>201</v>
      </c>
      <c r="E125" s="790">
        <f t="shared" si="65"/>
        <v>1.8465778594395958E-2</v>
      </c>
      <c r="F125" s="354">
        <f t="shared" si="66"/>
        <v>266</v>
      </c>
      <c r="G125" s="790">
        <f t="shared" si="67"/>
        <v>2.4437299035369776E-2</v>
      </c>
      <c r="H125" s="354">
        <f t="shared" si="80"/>
        <v>345</v>
      </c>
      <c r="I125" s="790">
        <f t="shared" si="81"/>
        <v>3.1694993109784103E-2</v>
      </c>
      <c r="J125" s="354">
        <f t="shared" si="82"/>
        <v>684</v>
      </c>
      <c r="K125" s="790">
        <f t="shared" si="83"/>
        <v>6.2838768948093704E-2</v>
      </c>
      <c r="L125" s="354">
        <f t="shared" si="84"/>
        <v>1755</v>
      </c>
      <c r="M125" s="790">
        <f t="shared" si="85"/>
        <v>0.16123105190629305</v>
      </c>
      <c r="N125" s="354">
        <f t="shared" si="86"/>
        <v>608</v>
      </c>
      <c r="O125" s="790">
        <f t="shared" si="87"/>
        <v>5.5856683509416631E-2</v>
      </c>
      <c r="P125" s="779">
        <f t="shared" si="88"/>
        <v>3859</v>
      </c>
      <c r="R125" s="10">
        <v>873</v>
      </c>
      <c r="S125">
        <v>10</v>
      </c>
      <c r="T125">
        <v>4</v>
      </c>
      <c r="U125">
        <v>5</v>
      </c>
      <c r="V125">
        <v>80</v>
      </c>
      <c r="W125">
        <v>151</v>
      </c>
      <c r="X125">
        <v>13</v>
      </c>
    </row>
    <row r="126" spans="1:24" ht="15">
      <c r="A126" s="777">
        <v>847</v>
      </c>
      <c r="B126" s="389" t="s">
        <v>246</v>
      </c>
      <c r="C126" s="406">
        <v>31355</v>
      </c>
      <c r="D126" s="778">
        <f t="shared" si="56"/>
        <v>346</v>
      </c>
      <c r="E126" s="790">
        <f t="shared" si="65"/>
        <v>1.1034922659862861E-2</v>
      </c>
      <c r="F126" s="354">
        <f t="shared" si="66"/>
        <v>403</v>
      </c>
      <c r="G126" s="790">
        <f t="shared" si="67"/>
        <v>1.2852814543135067E-2</v>
      </c>
      <c r="H126" s="354">
        <f t="shared" si="80"/>
        <v>404</v>
      </c>
      <c r="I126" s="790">
        <f t="shared" si="81"/>
        <v>1.2884707383192473E-2</v>
      </c>
      <c r="J126" s="354">
        <f t="shared" si="82"/>
        <v>1306</v>
      </c>
      <c r="K126" s="790">
        <f t="shared" si="83"/>
        <v>4.1652049114973687E-2</v>
      </c>
      <c r="L126" s="354">
        <f t="shared" si="84"/>
        <v>2513</v>
      </c>
      <c r="M126" s="790">
        <f t="shared" si="85"/>
        <v>8.0146707064264078E-2</v>
      </c>
      <c r="N126" s="354">
        <f t="shared" si="86"/>
        <v>608</v>
      </c>
      <c r="O126" s="790">
        <f t="shared" si="87"/>
        <v>1.9390846754903525E-2</v>
      </c>
      <c r="P126" s="779">
        <f t="shared" si="88"/>
        <v>5580</v>
      </c>
      <c r="R126" s="10">
        <v>885</v>
      </c>
      <c r="S126">
        <v>47</v>
      </c>
      <c r="T126">
        <v>56</v>
      </c>
      <c r="U126">
        <v>75</v>
      </c>
      <c r="V126">
        <v>186</v>
      </c>
      <c r="W126">
        <v>467</v>
      </c>
      <c r="X126">
        <v>116</v>
      </c>
    </row>
    <row r="127" spans="1:24" ht="15">
      <c r="A127" s="777">
        <v>856</v>
      </c>
      <c r="B127" s="389" t="s">
        <v>251</v>
      </c>
      <c r="C127" s="406">
        <v>6572</v>
      </c>
      <c r="D127" s="778">
        <f t="shared" si="56"/>
        <v>100</v>
      </c>
      <c r="E127" s="790">
        <f t="shared" si="65"/>
        <v>1.5216068167985392E-2</v>
      </c>
      <c r="F127" s="354">
        <f t="shared" si="66"/>
        <v>132</v>
      </c>
      <c r="G127" s="790">
        <f t="shared" si="67"/>
        <v>2.008520998174072E-2</v>
      </c>
      <c r="H127" s="354">
        <f t="shared" si="80"/>
        <v>123</v>
      </c>
      <c r="I127" s="790">
        <f t="shared" si="81"/>
        <v>1.8715763846622033E-2</v>
      </c>
      <c r="J127" s="354">
        <f t="shared" si="82"/>
        <v>370</v>
      </c>
      <c r="K127" s="790">
        <f t="shared" si="83"/>
        <v>5.6299452221545955E-2</v>
      </c>
      <c r="L127" s="354">
        <f t="shared" si="84"/>
        <v>811</v>
      </c>
      <c r="M127" s="790">
        <f t="shared" si="85"/>
        <v>0.12340231284236153</v>
      </c>
      <c r="N127" s="354">
        <f t="shared" si="86"/>
        <v>222</v>
      </c>
      <c r="O127" s="790">
        <f t="shared" si="87"/>
        <v>3.3779671332927572E-2</v>
      </c>
      <c r="P127" s="779">
        <f t="shared" si="88"/>
        <v>1758</v>
      </c>
      <c r="R127" s="10">
        <v>887</v>
      </c>
      <c r="S127">
        <v>1003</v>
      </c>
      <c r="T127">
        <v>1307</v>
      </c>
      <c r="U127">
        <v>1639</v>
      </c>
      <c r="V127">
        <v>3516</v>
      </c>
      <c r="W127">
        <v>7496</v>
      </c>
      <c r="X127">
        <v>1967</v>
      </c>
    </row>
    <row r="128" spans="1:24" ht="15">
      <c r="A128" s="777">
        <v>861</v>
      </c>
      <c r="B128" s="389" t="s">
        <v>255</v>
      </c>
      <c r="C128" s="406">
        <v>11897</v>
      </c>
      <c r="D128" s="778">
        <f>VLOOKUP(A128,$R$6:$X$130,2,0)</f>
        <v>191</v>
      </c>
      <c r="E128" s="790">
        <f t="shared" si="65"/>
        <v>1.6054467512818357E-2</v>
      </c>
      <c r="F128" s="354">
        <f t="shared" si="66"/>
        <v>238</v>
      </c>
      <c r="G128" s="790">
        <f t="shared" si="67"/>
        <v>2.0005043288223921E-2</v>
      </c>
      <c r="H128" s="354">
        <f t="shared" si="80"/>
        <v>346</v>
      </c>
      <c r="I128" s="790">
        <f t="shared" si="81"/>
        <v>2.9082962091283516E-2</v>
      </c>
      <c r="J128" s="354">
        <f t="shared" si="82"/>
        <v>782</v>
      </c>
      <c r="K128" s="790">
        <f t="shared" si="83"/>
        <v>6.5730856518450023E-2</v>
      </c>
      <c r="L128" s="354">
        <f t="shared" si="84"/>
        <v>2036</v>
      </c>
      <c r="M128" s="790">
        <f t="shared" si="85"/>
        <v>0.17113558039841978</v>
      </c>
      <c r="N128" s="354">
        <f t="shared" si="86"/>
        <v>625</v>
      </c>
      <c r="O128" s="790">
        <f t="shared" si="87"/>
        <v>5.2534252332520806E-2</v>
      </c>
      <c r="P128" s="779">
        <f t="shared" si="88"/>
        <v>4218</v>
      </c>
      <c r="R128" s="10">
        <v>890</v>
      </c>
      <c r="S128">
        <v>193</v>
      </c>
      <c r="T128">
        <v>208</v>
      </c>
      <c r="U128">
        <v>304</v>
      </c>
      <c r="V128">
        <v>845</v>
      </c>
      <c r="W128">
        <v>1670</v>
      </c>
      <c r="X128">
        <v>437</v>
      </c>
    </row>
    <row r="129" spans="1:24">
      <c r="A129" s="774">
        <v>9</v>
      </c>
      <c r="B129" s="210" t="s">
        <v>753</v>
      </c>
      <c r="C129" s="72">
        <v>4119008</v>
      </c>
      <c r="D129" s="775">
        <f>SUM(D130:D139)</f>
        <v>169076</v>
      </c>
      <c r="E129" s="791">
        <f t="shared" si="65"/>
        <v>4.104774741879598E-2</v>
      </c>
      <c r="F129" s="775">
        <f>SUM(F130:F139)</f>
        <v>196454</v>
      </c>
      <c r="G129" s="791">
        <f t="shared" si="67"/>
        <v>4.7694493431428148E-2</v>
      </c>
      <c r="H129" s="70">
        <f t="shared" ref="H129:N129" si="89">SUM(H130:H139)</f>
        <v>227702</v>
      </c>
      <c r="I129" s="791">
        <f>H129/C129</f>
        <v>5.5280786053340997E-2</v>
      </c>
      <c r="J129" s="70">
        <f t="shared" si="89"/>
        <v>629798</v>
      </c>
      <c r="K129" s="791">
        <f>(J129/P129)</f>
        <v>0.19196254127756385</v>
      </c>
      <c r="L129" s="70">
        <f t="shared" si="89"/>
        <v>1513145</v>
      </c>
      <c r="M129" s="791">
        <f>(L129/P129)</f>
        <v>0.46120686239308373</v>
      </c>
      <c r="N129" s="70">
        <f t="shared" si="89"/>
        <v>544663</v>
      </c>
      <c r="O129" s="791">
        <f>(N129/P129)</f>
        <v>0.1660133782893273</v>
      </c>
      <c r="P129" s="776">
        <f>SUM(P130:P139)</f>
        <v>3280838</v>
      </c>
      <c r="R129" s="10">
        <v>893</v>
      </c>
      <c r="S129">
        <v>61</v>
      </c>
      <c r="T129">
        <v>69</v>
      </c>
      <c r="U129">
        <v>55</v>
      </c>
      <c r="V129">
        <v>460</v>
      </c>
      <c r="W129">
        <v>789</v>
      </c>
      <c r="X129">
        <v>53</v>
      </c>
    </row>
    <row r="130" spans="1:24" ht="15">
      <c r="A130" s="777">
        <v>1</v>
      </c>
      <c r="B130" s="389" t="s">
        <v>6</v>
      </c>
      <c r="C130" s="406">
        <v>2573220</v>
      </c>
      <c r="D130" s="778">
        <f t="shared" ref="D130:D139" si="90">VLOOKUP(A130,$R$6:$X$130,2,0)</f>
        <v>113314</v>
      </c>
      <c r="E130" s="790">
        <f t="shared" si="65"/>
        <v>4.4035877227753553E-2</v>
      </c>
      <c r="F130" s="354">
        <f t="shared" si="66"/>
        <v>130748</v>
      </c>
      <c r="G130" s="790">
        <f t="shared" si="67"/>
        <v>5.0811046082340411E-2</v>
      </c>
      <c r="H130" s="354">
        <f t="shared" ref="H130:H139" si="91">VLOOKUP(A130,$R$6:$X$130,4,0)</f>
        <v>150663</v>
      </c>
      <c r="I130" s="790">
        <f t="shared" ref="I130:I139" si="92">H130/C130</f>
        <v>5.8550376570988875E-2</v>
      </c>
      <c r="J130" s="354">
        <f t="shared" ref="J130:J139" si="93">VLOOKUP(A130,$R$6:$X$130,5,0)</f>
        <v>423478</v>
      </c>
      <c r="K130" s="790">
        <f t="shared" ref="K130:K139" si="94">J130/C130</f>
        <v>0.1645712375933655</v>
      </c>
      <c r="L130" s="354">
        <f t="shared" ref="L130:L139" si="95">VLOOKUP(A130,$R$6:$X$130,6,0)</f>
        <v>1003744</v>
      </c>
      <c r="M130" s="790">
        <f t="shared" ref="M130:M139" si="96">L130/C130</f>
        <v>0.39007313793612675</v>
      </c>
      <c r="N130" s="354">
        <f t="shared" ref="N130:N139" si="97">VLOOKUP(A130,$R$6:$X$130,7,0)</f>
        <v>363262</v>
      </c>
      <c r="O130" s="790">
        <f t="shared" ref="O130:O139" si="98">N130/C130</f>
        <v>0.14117020697802754</v>
      </c>
      <c r="P130" s="779">
        <f t="shared" ref="P130:P139" si="99">(D130+F130+H130+J130+L130+N130)</f>
        <v>2185209</v>
      </c>
      <c r="R130" s="10">
        <v>895</v>
      </c>
      <c r="S130">
        <v>125</v>
      </c>
      <c r="T130">
        <v>94</v>
      </c>
      <c r="U130">
        <v>141</v>
      </c>
      <c r="V130">
        <v>568</v>
      </c>
      <c r="W130">
        <v>1004</v>
      </c>
      <c r="X130">
        <v>114</v>
      </c>
    </row>
    <row r="131" spans="1:24" ht="15">
      <c r="A131" s="777">
        <v>79</v>
      </c>
      <c r="B131" s="389" t="s">
        <v>41</v>
      </c>
      <c r="C131" s="406">
        <v>55201</v>
      </c>
      <c r="D131" s="778">
        <f t="shared" si="90"/>
        <v>1482</v>
      </c>
      <c r="E131" s="790">
        <f t="shared" si="65"/>
        <v>2.6847339722106484E-2</v>
      </c>
      <c r="F131" s="354">
        <f t="shared" si="66"/>
        <v>1801</v>
      </c>
      <c r="G131" s="790">
        <f t="shared" si="67"/>
        <v>3.2626220539482984E-2</v>
      </c>
      <c r="H131" s="354">
        <f t="shared" si="91"/>
        <v>2183</v>
      </c>
      <c r="I131" s="790">
        <f t="shared" si="92"/>
        <v>3.9546385029256718E-2</v>
      </c>
      <c r="J131" s="354">
        <f t="shared" si="93"/>
        <v>5508</v>
      </c>
      <c r="K131" s="790">
        <f t="shared" si="94"/>
        <v>9.9780801072444344E-2</v>
      </c>
      <c r="L131" s="354">
        <f t="shared" si="95"/>
        <v>12032</v>
      </c>
      <c r="M131" s="790">
        <f t="shared" si="96"/>
        <v>0.21796706581402511</v>
      </c>
      <c r="N131" s="354">
        <f t="shared" si="97"/>
        <v>3778</v>
      </c>
      <c r="O131" s="790">
        <f t="shared" si="98"/>
        <v>6.8440789116139197E-2</v>
      </c>
      <c r="P131" s="779">
        <f t="shared" si="99"/>
        <v>26784</v>
      </c>
    </row>
    <row r="132" spans="1:24" ht="15">
      <c r="A132" s="777">
        <v>88</v>
      </c>
      <c r="B132" s="389" t="s">
        <v>45</v>
      </c>
      <c r="C132" s="406">
        <v>560831</v>
      </c>
      <c r="D132" s="778">
        <f t="shared" si="90"/>
        <v>19353</v>
      </c>
      <c r="E132" s="790">
        <f t="shared" si="65"/>
        <v>3.4507721577444896E-2</v>
      </c>
      <c r="F132" s="354">
        <f t="shared" si="66"/>
        <v>22798</v>
      </c>
      <c r="G132" s="790">
        <f t="shared" si="67"/>
        <v>4.0650392007574476E-2</v>
      </c>
      <c r="H132" s="354">
        <f t="shared" si="91"/>
        <v>26568</v>
      </c>
      <c r="I132" s="790">
        <f t="shared" si="92"/>
        <v>4.7372559648093636E-2</v>
      </c>
      <c r="J132" s="354">
        <f t="shared" si="93"/>
        <v>69048</v>
      </c>
      <c r="K132" s="790">
        <f t="shared" si="94"/>
        <v>0.12311730271686123</v>
      </c>
      <c r="L132" s="354">
        <f t="shared" si="95"/>
        <v>156650</v>
      </c>
      <c r="M132" s="790">
        <f t="shared" si="96"/>
        <v>0.27931765540777881</v>
      </c>
      <c r="N132" s="354">
        <f t="shared" si="97"/>
        <v>47055</v>
      </c>
      <c r="O132" s="790">
        <f t="shared" si="98"/>
        <v>8.390228072271326E-2</v>
      </c>
      <c r="P132" s="779">
        <f t="shared" si="99"/>
        <v>341472</v>
      </c>
    </row>
    <row r="133" spans="1:24" ht="15">
      <c r="A133" s="777">
        <v>129</v>
      </c>
      <c r="B133" s="389" t="s">
        <v>978</v>
      </c>
      <c r="C133" s="406">
        <v>84734</v>
      </c>
      <c r="D133" s="778">
        <f t="shared" si="90"/>
        <v>3968</v>
      </c>
      <c r="E133" s="790">
        <f t="shared" si="65"/>
        <v>4.6828899851299358E-2</v>
      </c>
      <c r="F133" s="354">
        <f t="shared" si="66"/>
        <v>4362</v>
      </c>
      <c r="G133" s="790">
        <f t="shared" si="67"/>
        <v>5.1478745249840675E-2</v>
      </c>
      <c r="H133" s="354">
        <f t="shared" si="91"/>
        <v>5469</v>
      </c>
      <c r="I133" s="790">
        <f t="shared" si="92"/>
        <v>6.4543158590412347E-2</v>
      </c>
      <c r="J133" s="354">
        <f t="shared" si="93"/>
        <v>14707</v>
      </c>
      <c r="K133" s="790">
        <f t="shared" si="94"/>
        <v>0.17356669105671868</v>
      </c>
      <c r="L133" s="354">
        <f t="shared" si="95"/>
        <v>35262</v>
      </c>
      <c r="M133" s="790">
        <f t="shared" si="96"/>
        <v>0.41614936153138055</v>
      </c>
      <c r="N133" s="354">
        <f t="shared" si="97"/>
        <v>12291</v>
      </c>
      <c r="O133" s="790">
        <f t="shared" si="98"/>
        <v>0.14505393348596785</v>
      </c>
      <c r="P133" s="779">
        <f t="shared" si="99"/>
        <v>76059</v>
      </c>
    </row>
    <row r="134" spans="1:24" ht="15">
      <c r="A134" s="777">
        <v>212</v>
      </c>
      <c r="B134" s="389" t="s">
        <v>90</v>
      </c>
      <c r="C134" s="406">
        <v>83106</v>
      </c>
      <c r="D134" s="778">
        <f t="shared" si="90"/>
        <v>2471</v>
      </c>
      <c r="E134" s="790">
        <f t="shared" si="65"/>
        <v>2.9733111929343248E-2</v>
      </c>
      <c r="F134" s="354">
        <f t="shared" si="66"/>
        <v>2930</v>
      </c>
      <c r="G134" s="790">
        <f t="shared" si="67"/>
        <v>3.5256178855918946E-2</v>
      </c>
      <c r="H134" s="354">
        <f t="shared" si="91"/>
        <v>3492</v>
      </c>
      <c r="I134" s="790">
        <f t="shared" si="92"/>
        <v>4.2018626813948454E-2</v>
      </c>
      <c r="J134" s="354">
        <f t="shared" si="93"/>
        <v>9695</v>
      </c>
      <c r="K134" s="790">
        <f t="shared" si="94"/>
        <v>0.116658243688783</v>
      </c>
      <c r="L134" s="354">
        <f t="shared" si="95"/>
        <v>23590</v>
      </c>
      <c r="M134" s="790">
        <f t="shared" si="96"/>
        <v>0.28385435467956588</v>
      </c>
      <c r="N134" s="354">
        <f t="shared" si="97"/>
        <v>8538</v>
      </c>
      <c r="O134" s="790">
        <f t="shared" si="98"/>
        <v>0.10273626452963686</v>
      </c>
      <c r="P134" s="779">
        <f t="shared" si="99"/>
        <v>50716</v>
      </c>
    </row>
    <row r="135" spans="1:24" ht="15">
      <c r="A135" s="777">
        <v>266</v>
      </c>
      <c r="B135" s="389" t="s">
        <v>104</v>
      </c>
      <c r="C135" s="406">
        <v>246003</v>
      </c>
      <c r="D135" s="778">
        <f t="shared" si="90"/>
        <v>7451</v>
      </c>
      <c r="E135" s="790">
        <f t="shared" si="65"/>
        <v>3.0288248517294506E-2</v>
      </c>
      <c r="F135" s="354">
        <f t="shared" si="66"/>
        <v>9760</v>
      </c>
      <c r="G135" s="790">
        <f t="shared" si="67"/>
        <v>3.9674312914883152E-2</v>
      </c>
      <c r="H135" s="354">
        <f t="shared" si="91"/>
        <v>10916</v>
      </c>
      <c r="I135" s="790">
        <f t="shared" si="92"/>
        <v>4.4373442600293495E-2</v>
      </c>
      <c r="J135" s="354">
        <f t="shared" si="93"/>
        <v>29710</v>
      </c>
      <c r="K135" s="790">
        <f t="shared" si="94"/>
        <v>0.12077088490790763</v>
      </c>
      <c r="L135" s="354">
        <f t="shared" si="95"/>
        <v>87577</v>
      </c>
      <c r="M135" s="790">
        <f t="shared" si="96"/>
        <v>0.35599972358060672</v>
      </c>
      <c r="N135" s="354">
        <f t="shared" si="97"/>
        <v>42485</v>
      </c>
      <c r="O135" s="790">
        <f t="shared" si="98"/>
        <v>0.17270114592098471</v>
      </c>
      <c r="P135" s="779">
        <f t="shared" si="99"/>
        <v>187899</v>
      </c>
    </row>
    <row r="136" spans="1:24" ht="15">
      <c r="A136" s="777">
        <v>308</v>
      </c>
      <c r="B136" s="389" t="s">
        <v>112</v>
      </c>
      <c r="C136" s="406">
        <v>55294</v>
      </c>
      <c r="D136" s="778">
        <f t="shared" si="90"/>
        <v>1983</v>
      </c>
      <c r="E136" s="790">
        <f>D136/C136</f>
        <v>3.5862842261366511E-2</v>
      </c>
      <c r="F136" s="354">
        <f>VLOOKUP(A136,$R$6:$X$130,3,0)</f>
        <v>2279</v>
      </c>
      <c r="G136" s="790">
        <f>F136/C136</f>
        <v>4.1216045140521573E-2</v>
      </c>
      <c r="H136" s="354">
        <f t="shared" si="91"/>
        <v>2867</v>
      </c>
      <c r="I136" s="790">
        <f t="shared" si="92"/>
        <v>5.1850110319383656E-2</v>
      </c>
      <c r="J136" s="354">
        <f t="shared" si="93"/>
        <v>7150</v>
      </c>
      <c r="K136" s="790">
        <f t="shared" si="94"/>
        <v>0.12930878576337396</v>
      </c>
      <c r="L136" s="354">
        <f t="shared" si="95"/>
        <v>17191</v>
      </c>
      <c r="M136" s="790">
        <f t="shared" si="96"/>
        <v>0.31090172532281984</v>
      </c>
      <c r="N136" s="354">
        <f t="shared" si="97"/>
        <v>5724</v>
      </c>
      <c r="O136" s="790">
        <f t="shared" si="98"/>
        <v>0.10351936919014722</v>
      </c>
      <c r="P136" s="779">
        <f t="shared" si="99"/>
        <v>37194</v>
      </c>
    </row>
    <row r="137" spans="1:24" ht="15">
      <c r="A137" s="777">
        <v>360</v>
      </c>
      <c r="B137" s="389" t="s">
        <v>979</v>
      </c>
      <c r="C137" s="406">
        <v>294551</v>
      </c>
      <c r="D137" s="778">
        <f t="shared" si="90"/>
        <v>13386</v>
      </c>
      <c r="E137" s="790">
        <f>D137/C137</f>
        <v>4.5445440687690755E-2</v>
      </c>
      <c r="F137" s="354">
        <f>VLOOKUP(A137,$R$6:$X$130,3,0)</f>
        <v>15571</v>
      </c>
      <c r="G137" s="790">
        <f>F137/C137</f>
        <v>5.2863510903035468E-2</v>
      </c>
      <c r="H137" s="354">
        <f t="shared" si="91"/>
        <v>18720</v>
      </c>
      <c r="I137" s="790">
        <f t="shared" si="92"/>
        <v>6.3554359007438443E-2</v>
      </c>
      <c r="J137" s="354">
        <f t="shared" si="93"/>
        <v>50572</v>
      </c>
      <c r="K137" s="790">
        <f t="shared" si="94"/>
        <v>0.17169182925877013</v>
      </c>
      <c r="L137" s="354">
        <f t="shared" si="95"/>
        <v>121875</v>
      </c>
      <c r="M137" s="790">
        <f t="shared" si="96"/>
        <v>0.41376535812134402</v>
      </c>
      <c r="N137" s="354">
        <f t="shared" si="97"/>
        <v>42427</v>
      </c>
      <c r="O137" s="790">
        <f t="shared" si="98"/>
        <v>0.14403957209447599</v>
      </c>
      <c r="P137" s="779">
        <f t="shared" si="99"/>
        <v>262551</v>
      </c>
    </row>
    <row r="138" spans="1:24" ht="15">
      <c r="A138" s="777">
        <v>380</v>
      </c>
      <c r="B138" s="389" t="s">
        <v>139</v>
      </c>
      <c r="C138" s="406">
        <v>76704</v>
      </c>
      <c r="D138" s="778">
        <f t="shared" si="90"/>
        <v>2181</v>
      </c>
      <c r="E138" s="790">
        <f>D138/C138</f>
        <v>2.8433979974968712E-2</v>
      </c>
      <c r="F138" s="354">
        <f>VLOOKUP(A138,$R$6:$X$130,3,0)</f>
        <v>2514</v>
      </c>
      <c r="G138" s="790">
        <f>F138/C138</f>
        <v>3.2775344180225284E-2</v>
      </c>
      <c r="H138" s="354">
        <f t="shared" si="91"/>
        <v>2988</v>
      </c>
      <c r="I138" s="790">
        <f t="shared" si="92"/>
        <v>3.89549436795995E-2</v>
      </c>
      <c r="J138" s="354">
        <f t="shared" si="93"/>
        <v>8026</v>
      </c>
      <c r="K138" s="790">
        <f t="shared" si="94"/>
        <v>0.10463600333750521</v>
      </c>
      <c r="L138" s="354">
        <f t="shared" si="95"/>
        <v>19907</v>
      </c>
      <c r="M138" s="790">
        <f t="shared" si="96"/>
        <v>0.25953014184397161</v>
      </c>
      <c r="N138" s="354">
        <f t="shared" si="97"/>
        <v>6792</v>
      </c>
      <c r="O138" s="790">
        <f t="shared" si="98"/>
        <v>8.8548185231539428E-2</v>
      </c>
      <c r="P138" s="779">
        <f t="shared" si="99"/>
        <v>42408</v>
      </c>
    </row>
    <row r="139" spans="1:24" ht="15.75" thickBot="1">
      <c r="A139" s="780">
        <v>631</v>
      </c>
      <c r="B139" s="781" t="s">
        <v>185</v>
      </c>
      <c r="C139" s="406">
        <v>89364</v>
      </c>
      <c r="D139" s="782">
        <f t="shared" si="90"/>
        <v>3487</v>
      </c>
      <c r="E139" s="792">
        <f>D139/C139</f>
        <v>3.9020187099950761E-2</v>
      </c>
      <c r="F139" s="379">
        <f>VLOOKUP(A139,$R$6:$X$130,3,0)</f>
        <v>3691</v>
      </c>
      <c r="G139" s="792">
        <f>F139/C139</f>
        <v>4.130298554227653E-2</v>
      </c>
      <c r="H139" s="379">
        <f t="shared" si="91"/>
        <v>3836</v>
      </c>
      <c r="I139" s="792">
        <f t="shared" si="92"/>
        <v>4.2925562866478674E-2</v>
      </c>
      <c r="J139" s="379">
        <f t="shared" si="93"/>
        <v>11904</v>
      </c>
      <c r="K139" s="792">
        <f t="shared" si="94"/>
        <v>0.13320800322277426</v>
      </c>
      <c r="L139" s="379">
        <f t="shared" si="95"/>
        <v>35317</v>
      </c>
      <c r="M139" s="792">
        <f t="shared" si="96"/>
        <v>0.39520388523342731</v>
      </c>
      <c r="N139" s="379">
        <f t="shared" si="97"/>
        <v>12311</v>
      </c>
      <c r="O139" s="792">
        <f t="shared" si="98"/>
        <v>0.13776240991898303</v>
      </c>
      <c r="P139" s="783">
        <f t="shared" si="99"/>
        <v>70546</v>
      </c>
    </row>
    <row r="140" spans="1:24">
      <c r="B140" s="65"/>
    </row>
    <row r="141" spans="1:24">
      <c r="A141" s="784" t="s">
        <v>433</v>
      </c>
      <c r="B141" s="1064" t="str">
        <f>'1. Población_Afiliada_Regimen'!B140</f>
        <v>SISPRO-BODEGA DE DATOS DICIEMBRE 2021</v>
      </c>
      <c r="C141" s="1064"/>
    </row>
    <row r="142" spans="1:24">
      <c r="A142" s="784"/>
      <c r="B142" s="1064" t="str">
        <f>'1. Población_Afiliada_Regimen'!B141</f>
        <v>PROYECCIÓN DANE 2021</v>
      </c>
      <c r="C142" s="1064"/>
    </row>
    <row r="143" spans="1:24">
      <c r="A143" s="785" t="s">
        <v>436</v>
      </c>
      <c r="B143" s="1065" t="s">
        <v>437</v>
      </c>
      <c r="C143" s="1065"/>
    </row>
    <row r="144" spans="1:24">
      <c r="B144" s="64"/>
    </row>
    <row r="145" spans="2:2">
      <c r="B145" s="786"/>
    </row>
  </sheetData>
  <sheetProtection autoFilter="0"/>
  <mergeCells count="9">
    <mergeCell ref="D1:O1"/>
    <mergeCell ref="A2:A5"/>
    <mergeCell ref="B2:B4"/>
    <mergeCell ref="D2:O3"/>
    <mergeCell ref="P2:P4"/>
    <mergeCell ref="B141:C141"/>
    <mergeCell ref="B142:C142"/>
    <mergeCell ref="B143:C143"/>
    <mergeCell ref="C2:C4"/>
  </mergeCells>
  <pageMargins left="0.75" right="0.75" top="1" bottom="1" header="0" footer="0"/>
  <pageSetup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CC00"/>
  </sheetPr>
  <dimension ref="A1:Y145"/>
  <sheetViews>
    <sheetView showGridLines="0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A5" sqref="AA5"/>
    </sheetView>
  </sheetViews>
  <sheetFormatPr baseColWidth="10" defaultColWidth="11.42578125" defaultRowHeight="12.75"/>
  <cols>
    <col min="1" max="1" width="10.7109375" style="66" customWidth="1"/>
    <col min="2" max="2" width="20.140625" style="61" customWidth="1"/>
    <col min="3" max="3" width="11.42578125" style="66"/>
    <col min="4" max="4" width="16.28515625" style="66" bestFit="1" customWidth="1"/>
    <col min="5" max="5" width="6.7109375" style="66" customWidth="1"/>
    <col min="6" max="6" width="11.42578125" style="66"/>
    <col min="7" max="7" width="6.7109375" style="66" customWidth="1"/>
    <col min="8" max="8" width="13.7109375" style="66" customWidth="1"/>
    <col min="9" max="9" width="6.7109375" style="66" customWidth="1"/>
    <col min="10" max="10" width="11.42578125" style="66"/>
    <col min="11" max="11" width="6.7109375" style="66" customWidth="1"/>
    <col min="12" max="12" width="11.42578125" style="66"/>
    <col min="13" max="13" width="6.7109375" style="66" customWidth="1"/>
    <col min="14" max="14" width="11.42578125" style="66"/>
    <col min="15" max="15" width="6.7109375" style="66" customWidth="1"/>
    <col min="16" max="16" width="11.5703125" style="66" customWidth="1"/>
    <col min="17" max="17" width="11.42578125" style="66"/>
    <col min="18" max="25" width="11.42578125" style="66" hidden="1" customWidth="1"/>
    <col min="26" max="16384" width="11.42578125" style="66"/>
  </cols>
  <sheetData>
    <row r="1" spans="1:25" ht="90.75" customHeight="1" thickBot="1">
      <c r="A1" s="760"/>
      <c r="B1" s="761"/>
      <c r="C1" s="762"/>
      <c r="D1" s="1067" t="s">
        <v>1014</v>
      </c>
      <c r="E1" s="1067"/>
      <c r="F1" s="1067"/>
      <c r="G1" s="1067"/>
      <c r="H1" s="1067"/>
      <c r="I1" s="1067"/>
      <c r="J1" s="1067"/>
      <c r="K1" s="1067"/>
      <c r="L1" s="1067"/>
      <c r="M1" s="1067"/>
      <c r="N1" s="1067"/>
      <c r="O1" s="1067"/>
      <c r="P1" s="787" t="str">
        <f>'1. Población_Afiliada_Regimen'!C1</f>
        <v>Diciembre 2021</v>
      </c>
    </row>
    <row r="2" spans="1:25" ht="12.75" customHeight="1">
      <c r="A2" s="1068" t="s">
        <v>937</v>
      </c>
      <c r="B2" s="1070" t="s">
        <v>938</v>
      </c>
      <c r="C2" s="1052" t="s">
        <v>280</v>
      </c>
      <c r="D2" s="1072" t="s">
        <v>990</v>
      </c>
      <c r="E2" s="1072"/>
      <c r="F2" s="1072"/>
      <c r="G2" s="1072"/>
      <c r="H2" s="1072"/>
      <c r="I2" s="1072"/>
      <c r="J2" s="1072"/>
      <c r="K2" s="1072"/>
      <c r="L2" s="1072"/>
      <c r="M2" s="1072"/>
      <c r="N2" s="1072"/>
      <c r="O2" s="1073"/>
      <c r="P2" s="1062" t="s">
        <v>991</v>
      </c>
    </row>
    <row r="3" spans="1:25" ht="12.75" customHeight="1">
      <c r="A3" s="1069"/>
      <c r="B3" s="1071"/>
      <c r="C3" s="1053"/>
      <c r="D3" s="1059"/>
      <c r="E3" s="1059"/>
      <c r="F3" s="1059"/>
      <c r="G3" s="1059"/>
      <c r="H3" s="1059"/>
      <c r="I3" s="1059"/>
      <c r="J3" s="1059"/>
      <c r="K3" s="1059"/>
      <c r="L3" s="1059"/>
      <c r="M3" s="1059"/>
      <c r="N3" s="1059"/>
      <c r="O3" s="1074"/>
      <c r="P3" s="1062"/>
    </row>
    <row r="4" spans="1:25" ht="18.75" customHeight="1" thickBot="1">
      <c r="A4" s="1069"/>
      <c r="B4" s="1071"/>
      <c r="C4" s="1053"/>
      <c r="D4" s="763" t="s">
        <v>1004</v>
      </c>
      <c r="E4" s="764" t="s">
        <v>483</v>
      </c>
      <c r="F4" s="764" t="s">
        <v>1005</v>
      </c>
      <c r="G4" s="764" t="s">
        <v>483</v>
      </c>
      <c r="H4" s="764" t="s">
        <v>1006</v>
      </c>
      <c r="I4" s="764" t="s">
        <v>483</v>
      </c>
      <c r="J4" s="764" t="s">
        <v>1007</v>
      </c>
      <c r="K4" s="764" t="s">
        <v>483</v>
      </c>
      <c r="L4" s="764" t="s">
        <v>1008</v>
      </c>
      <c r="M4" s="764" t="s">
        <v>483</v>
      </c>
      <c r="N4" s="764" t="s">
        <v>1009</v>
      </c>
      <c r="O4" s="765" t="s">
        <v>483</v>
      </c>
      <c r="P4" s="1063"/>
    </row>
    <row r="5" spans="1:25" ht="20.25" customHeight="1">
      <c r="A5" s="1069"/>
      <c r="B5" s="766" t="s">
        <v>958</v>
      </c>
      <c r="C5" s="663">
        <v>6782584</v>
      </c>
      <c r="D5" s="767">
        <f t="shared" ref="D5:N5" si="0">SUM(D6+D13+D20+D32+D43+D63+D81+D105+D129)</f>
        <v>3555</v>
      </c>
      <c r="E5" s="768">
        <f>(D5/P5)*100</f>
        <v>3.3655848827962282</v>
      </c>
      <c r="F5" s="769">
        <f t="shared" si="0"/>
        <v>5323</v>
      </c>
      <c r="G5" s="770">
        <f>(F5/P5)*100</f>
        <v>5.0393834968000908</v>
      </c>
      <c r="H5" s="769">
        <f t="shared" si="0"/>
        <v>7455</v>
      </c>
      <c r="I5" s="768">
        <f>(H5/P5)*100</f>
        <v>7.0577877078047484</v>
      </c>
      <c r="J5" s="769">
        <f t="shared" si="0"/>
        <v>8531</v>
      </c>
      <c r="K5" s="771">
        <f>(J5/P5)*100</f>
        <v>8.0764570000378697</v>
      </c>
      <c r="L5" s="769">
        <f t="shared" si="0"/>
        <v>44097</v>
      </c>
      <c r="M5" s="771">
        <f>(L5/P5)*100</f>
        <v>41.747453326769417</v>
      </c>
      <c r="N5" s="769">
        <f t="shared" si="0"/>
        <v>36667</v>
      </c>
      <c r="O5" s="772">
        <f>(N5/P5)*100</f>
        <v>34.713333585791645</v>
      </c>
      <c r="P5" s="773">
        <f>+P6+P13+P20+P32+P43+P63+P81+P105+P129</f>
        <v>105628</v>
      </c>
    </row>
    <row r="6" spans="1:25" ht="24.75" customHeight="1">
      <c r="A6" s="774">
        <v>1</v>
      </c>
      <c r="B6" s="210" t="s">
        <v>290</v>
      </c>
      <c r="C6" s="70">
        <v>108681</v>
      </c>
      <c r="D6" s="775">
        <f>SUM(D7:D12)</f>
        <v>41</v>
      </c>
      <c r="E6" s="80">
        <f t="shared" ref="E6:E69" si="1">(D6/P6)*100</f>
        <v>2.3441966838193253</v>
      </c>
      <c r="F6" s="70">
        <f t="shared" ref="F6:N6" si="2">SUM(F7:F12)</f>
        <v>101</v>
      </c>
      <c r="G6" s="80">
        <f t="shared" ref="G6:G69" si="3">(F6/P6)*100</f>
        <v>5.77472841623785</v>
      </c>
      <c r="H6" s="70">
        <f t="shared" si="2"/>
        <v>136</v>
      </c>
      <c r="I6" s="80">
        <f t="shared" ref="I6:I69" si="4">(H6/P6)*100</f>
        <v>7.7758719268153227</v>
      </c>
      <c r="J6" s="70">
        <f t="shared" si="2"/>
        <v>135</v>
      </c>
      <c r="K6" s="80">
        <f t="shared" ref="K6:K69" si="5">(J6/P6)*100</f>
        <v>7.7186963979416809</v>
      </c>
      <c r="L6" s="70">
        <f t="shared" si="2"/>
        <v>924</v>
      </c>
      <c r="M6" s="80">
        <f t="shared" ref="M6:M69" si="6">(L6/P6)*100</f>
        <v>52.830188679245282</v>
      </c>
      <c r="N6" s="70">
        <f t="shared" si="2"/>
        <v>412</v>
      </c>
      <c r="O6" s="80">
        <f t="shared" ref="O6:O69" si="7">(N6/P6)*100</f>
        <v>23.556317895940538</v>
      </c>
      <c r="P6" s="776">
        <f>SUM(P7:P12)</f>
        <v>1749</v>
      </c>
      <c r="S6" s="66" t="s">
        <v>1015</v>
      </c>
      <c r="T6" s="66" t="s">
        <v>1016</v>
      </c>
      <c r="U6" s="66" t="s">
        <v>1017</v>
      </c>
      <c r="V6" s="66" t="s">
        <v>1018</v>
      </c>
      <c r="W6" s="66" t="s">
        <v>1019</v>
      </c>
      <c r="X6" s="66" t="s">
        <v>1020</v>
      </c>
      <c r="Y6" s="66" t="s">
        <v>988</v>
      </c>
    </row>
    <row r="7" spans="1:25" ht="15">
      <c r="A7" s="777">
        <v>142</v>
      </c>
      <c r="B7" s="389" t="s">
        <v>67</v>
      </c>
      <c r="C7" s="406">
        <v>4602</v>
      </c>
      <c r="D7" s="778">
        <f>VLOOKUP(A7,'14A. REx_Curso_Vida'!$R$7:$X$131,2,0)</f>
        <v>1</v>
      </c>
      <c r="E7" s="353">
        <f t="shared" si="1"/>
        <v>1.2820512820512819</v>
      </c>
      <c r="F7" s="354">
        <f>VLOOKUP(A7,'14A. REx_Curso_Vida'!$R$7:$X$131,3,0)</f>
        <v>4</v>
      </c>
      <c r="G7" s="353">
        <f t="shared" si="3"/>
        <v>5.1282051282051277</v>
      </c>
      <c r="H7" s="354">
        <f>VLOOKUP(A7,'14A. REx_Curso_Vida'!$R$7:$X$131,4,0)</f>
        <v>5</v>
      </c>
      <c r="I7" s="353">
        <f t="shared" si="4"/>
        <v>6.4102564102564097</v>
      </c>
      <c r="J7" s="354">
        <f>VLOOKUP(A7,'14A. REx_Curso_Vida'!$R$7:$X$131,5,0)</f>
        <v>3</v>
      </c>
      <c r="K7" s="353">
        <f t="shared" si="5"/>
        <v>3.8461538461538463</v>
      </c>
      <c r="L7" s="354">
        <f>VLOOKUP(A7,'14A. REx_Curso_Vida'!$R$7:$X$131,6,0)</f>
        <v>35</v>
      </c>
      <c r="M7" s="353">
        <f t="shared" si="6"/>
        <v>44.871794871794876</v>
      </c>
      <c r="N7" s="354">
        <f>VLOOKUP(A7,'14A. REx_Curso_Vida'!$R$7:$X$131,7,0)</f>
        <v>30</v>
      </c>
      <c r="O7" s="353">
        <f t="shared" si="7"/>
        <v>38.461538461538467</v>
      </c>
      <c r="P7" s="779">
        <f>(D7+F7+H7+J7+L7+N7)</f>
        <v>78</v>
      </c>
      <c r="R7" s="66">
        <v>1</v>
      </c>
      <c r="S7" s="66">
        <v>2184</v>
      </c>
      <c r="T7" s="66">
        <v>2208</v>
      </c>
      <c r="U7" s="66">
        <v>2644</v>
      </c>
      <c r="V7" s="66">
        <v>3625</v>
      </c>
      <c r="W7" s="66">
        <v>17657</v>
      </c>
      <c r="X7" s="66">
        <v>20400</v>
      </c>
      <c r="Y7" s="66">
        <v>48718</v>
      </c>
    </row>
    <row r="8" spans="1:25" ht="15">
      <c r="A8" s="777">
        <v>425</v>
      </c>
      <c r="B8" s="389" t="s">
        <v>147</v>
      </c>
      <c r="C8" s="406">
        <v>8376</v>
      </c>
      <c r="D8" s="778">
        <f>VLOOKUP(A8,'14A. REx_Curso_Vida'!$R$7:$X$131,2,0)</f>
        <v>4</v>
      </c>
      <c r="E8" s="353">
        <f t="shared" si="1"/>
        <v>2.3952095808383236</v>
      </c>
      <c r="F8" s="354">
        <f>VLOOKUP(A8,'14A. REx_Curso_Vida'!$R$7:$X$131,3,0)</f>
        <v>8</v>
      </c>
      <c r="G8" s="353">
        <f t="shared" si="3"/>
        <v>4.7904191616766472</v>
      </c>
      <c r="H8" s="354">
        <f>VLOOKUP(A8,'14A. REx_Curso_Vida'!$R$7:$X$131,4,0)</f>
        <v>5</v>
      </c>
      <c r="I8" s="353">
        <f t="shared" si="4"/>
        <v>2.9940119760479043</v>
      </c>
      <c r="J8" s="354">
        <f>VLOOKUP(A8,'14A. REx_Curso_Vida'!$R$7:$X$131,5,0)</f>
        <v>12</v>
      </c>
      <c r="K8" s="353">
        <f t="shared" si="5"/>
        <v>7.1856287425149699</v>
      </c>
      <c r="L8" s="354">
        <f>VLOOKUP(A8,'14A. REx_Curso_Vida'!$R$7:$X$131,6,0)</f>
        <v>90</v>
      </c>
      <c r="M8" s="353">
        <f t="shared" si="6"/>
        <v>53.892215568862277</v>
      </c>
      <c r="N8" s="354">
        <f>VLOOKUP(A8,'14A. REx_Curso_Vida'!$R$7:$X$131,7,0)</f>
        <v>48</v>
      </c>
      <c r="O8" s="353">
        <f t="shared" si="7"/>
        <v>28.742514970059879</v>
      </c>
      <c r="P8" s="779">
        <f t="shared" ref="P8:P71" si="8">(D8+F8+H8+J8+L8+N8)</f>
        <v>167</v>
      </c>
      <c r="R8" s="66">
        <v>2</v>
      </c>
      <c r="S8" s="66">
        <v>9</v>
      </c>
      <c r="T8" s="66">
        <v>18</v>
      </c>
      <c r="U8" s="66">
        <v>35</v>
      </c>
      <c r="V8" s="66">
        <v>29</v>
      </c>
      <c r="W8" s="66">
        <v>190</v>
      </c>
      <c r="X8" s="66">
        <v>172</v>
      </c>
      <c r="Y8" s="66">
        <v>453</v>
      </c>
    </row>
    <row r="9" spans="1:25" ht="15">
      <c r="A9" s="777">
        <v>579</v>
      </c>
      <c r="B9" s="389" t="s">
        <v>171</v>
      </c>
      <c r="C9" s="406">
        <v>41345</v>
      </c>
      <c r="D9" s="778">
        <f>VLOOKUP(A9,'14A. REx_Curso_Vida'!$R$7:$X$131,2,0)</f>
        <v>28</v>
      </c>
      <c r="E9" s="353">
        <f t="shared" si="1"/>
        <v>4.0229885057471266</v>
      </c>
      <c r="F9" s="354">
        <f>VLOOKUP(A9,'14A. REx_Curso_Vida'!$R$7:$X$131,3,0)</f>
        <v>43</v>
      </c>
      <c r="G9" s="353">
        <f t="shared" si="3"/>
        <v>6.1781609195402298</v>
      </c>
      <c r="H9" s="354">
        <f>VLOOKUP(A9,'14A. REx_Curso_Vida'!$R$7:$X$131,4,0)</f>
        <v>68</v>
      </c>
      <c r="I9" s="353">
        <f t="shared" si="4"/>
        <v>9.7701149425287355</v>
      </c>
      <c r="J9" s="354">
        <f>VLOOKUP(A9,'14A. REx_Curso_Vida'!$R$7:$X$131,5,0)</f>
        <v>61</v>
      </c>
      <c r="K9" s="353">
        <f t="shared" si="5"/>
        <v>8.7643678160919549</v>
      </c>
      <c r="L9" s="354">
        <f>VLOOKUP(A9,'14A. REx_Curso_Vida'!$R$7:$X$131,6,0)</f>
        <v>291</v>
      </c>
      <c r="M9" s="353">
        <f t="shared" si="6"/>
        <v>41.810344827586206</v>
      </c>
      <c r="N9" s="354">
        <f>VLOOKUP(A9,'14A. REx_Curso_Vida'!$R$7:$X$131,7,0)</f>
        <v>205</v>
      </c>
      <c r="O9" s="353">
        <f t="shared" si="7"/>
        <v>29.454022988505745</v>
      </c>
      <c r="P9" s="779">
        <f t="shared" si="8"/>
        <v>696</v>
      </c>
      <c r="R9" s="66">
        <v>4</v>
      </c>
      <c r="T9" s="66">
        <v>1</v>
      </c>
      <c r="U9" s="66">
        <v>2</v>
      </c>
      <c r="V9" s="66">
        <v>3</v>
      </c>
      <c r="W9" s="66">
        <v>15</v>
      </c>
      <c r="X9" s="66">
        <v>15</v>
      </c>
      <c r="Y9" s="66">
        <v>36</v>
      </c>
    </row>
    <row r="10" spans="1:25" ht="15">
      <c r="A10" s="777">
        <v>585</v>
      </c>
      <c r="B10" s="389" t="s">
        <v>173</v>
      </c>
      <c r="C10" s="406">
        <v>14664</v>
      </c>
      <c r="D10" s="778">
        <f>VLOOKUP(A10,'14A. REx_Curso_Vida'!$R$7:$X$131,2,0)</f>
        <v>1</v>
      </c>
      <c r="E10" s="353">
        <f t="shared" si="1"/>
        <v>0.35971223021582738</v>
      </c>
      <c r="F10" s="354">
        <f>VLOOKUP(A10,'14A. REx_Curso_Vida'!$R$7:$X$131,3,0)</f>
        <v>12</v>
      </c>
      <c r="G10" s="353">
        <f t="shared" si="3"/>
        <v>4.3165467625899279</v>
      </c>
      <c r="H10" s="354">
        <f>VLOOKUP(A10,'14A. REx_Curso_Vida'!$R$7:$X$131,4,0)</f>
        <v>24</v>
      </c>
      <c r="I10" s="353">
        <f t="shared" si="4"/>
        <v>8.6330935251798557</v>
      </c>
      <c r="J10" s="354">
        <f>VLOOKUP(A10,'14A. REx_Curso_Vida'!$R$7:$X$131,5,0)</f>
        <v>22</v>
      </c>
      <c r="K10" s="353">
        <f t="shared" si="5"/>
        <v>7.9136690647482011</v>
      </c>
      <c r="L10" s="354">
        <f>VLOOKUP(A10,'14A. REx_Curso_Vida'!$R$7:$X$131,6,0)</f>
        <v>173</v>
      </c>
      <c r="M10" s="353">
        <f t="shared" si="6"/>
        <v>62.230215827338128</v>
      </c>
      <c r="N10" s="354">
        <f>VLOOKUP(A10,'14A. REx_Curso_Vida'!$R$7:$X$131,7,0)</f>
        <v>46</v>
      </c>
      <c r="O10" s="353">
        <f t="shared" si="7"/>
        <v>16.546762589928058</v>
      </c>
      <c r="P10" s="779">
        <f t="shared" si="8"/>
        <v>278</v>
      </c>
      <c r="R10" s="66">
        <v>21</v>
      </c>
      <c r="S10" s="66">
        <v>1</v>
      </c>
      <c r="T10" s="66">
        <v>3</v>
      </c>
      <c r="U10" s="66">
        <v>3</v>
      </c>
      <c r="V10" s="66">
        <v>4</v>
      </c>
      <c r="W10" s="66">
        <v>33</v>
      </c>
      <c r="X10" s="66">
        <v>13</v>
      </c>
      <c r="Y10" s="66">
        <v>57</v>
      </c>
    </row>
    <row r="11" spans="1:25" ht="15">
      <c r="A11" s="777">
        <v>591</v>
      </c>
      <c r="B11" s="389" t="s">
        <v>175</v>
      </c>
      <c r="C11" s="406">
        <v>19268</v>
      </c>
      <c r="D11" s="778">
        <f>VLOOKUP(A11,'14A. REx_Curso_Vida'!$R$7:$X$131,2,0)</f>
        <v>3</v>
      </c>
      <c r="E11" s="353">
        <f t="shared" si="1"/>
        <v>1.1494252873563218</v>
      </c>
      <c r="F11" s="354">
        <f>VLOOKUP(A11,'14A. REx_Curso_Vida'!$R$7:$X$131,3,0)</f>
        <v>14</v>
      </c>
      <c r="G11" s="353">
        <f t="shared" si="3"/>
        <v>5.3639846743295019</v>
      </c>
      <c r="H11" s="354">
        <f>VLOOKUP(A11,'14A. REx_Curso_Vida'!$R$7:$X$131,4,0)</f>
        <v>15</v>
      </c>
      <c r="I11" s="353">
        <f t="shared" si="4"/>
        <v>5.7471264367816088</v>
      </c>
      <c r="J11" s="354">
        <f>VLOOKUP(A11,'14A. REx_Curso_Vida'!$R$7:$X$131,5,0)</f>
        <v>24</v>
      </c>
      <c r="K11" s="353">
        <f t="shared" si="5"/>
        <v>9.1954022988505741</v>
      </c>
      <c r="L11" s="354">
        <f>VLOOKUP(A11,'14A. REx_Curso_Vida'!$R$7:$X$131,6,0)</f>
        <v>170</v>
      </c>
      <c r="M11" s="353">
        <f t="shared" si="6"/>
        <v>65.134099616858236</v>
      </c>
      <c r="N11" s="354">
        <f>VLOOKUP(A11,'14A. REx_Curso_Vida'!$R$7:$X$131,7,0)</f>
        <v>35</v>
      </c>
      <c r="O11" s="353">
        <f t="shared" si="7"/>
        <v>13.409961685823754</v>
      </c>
      <c r="P11" s="779">
        <f t="shared" si="8"/>
        <v>261</v>
      </c>
      <c r="R11" s="66">
        <v>30</v>
      </c>
      <c r="S11" s="66">
        <v>2</v>
      </c>
      <c r="T11" s="66">
        <v>25</v>
      </c>
      <c r="U11" s="66">
        <v>30</v>
      </c>
      <c r="V11" s="66">
        <v>26</v>
      </c>
      <c r="W11" s="66">
        <v>187</v>
      </c>
      <c r="X11" s="66">
        <v>183</v>
      </c>
      <c r="Y11" s="66">
        <v>453</v>
      </c>
    </row>
    <row r="12" spans="1:25" ht="15">
      <c r="A12" s="777">
        <v>893</v>
      </c>
      <c r="B12" s="389" t="s">
        <v>265</v>
      </c>
      <c r="C12" s="406">
        <v>20426</v>
      </c>
      <c r="D12" s="778">
        <f>VLOOKUP(A12,'14A. REx_Curso_Vida'!$R$7:$X$131,2,0)</f>
        <v>4</v>
      </c>
      <c r="E12" s="353">
        <f t="shared" si="1"/>
        <v>1.486988847583643</v>
      </c>
      <c r="F12" s="354">
        <f>VLOOKUP(A12,'14A. REx_Curso_Vida'!$R$7:$X$131,3,0)</f>
        <v>20</v>
      </c>
      <c r="G12" s="353">
        <f t="shared" si="3"/>
        <v>7.4349442379182156</v>
      </c>
      <c r="H12" s="354">
        <f>VLOOKUP(A12,'14A. REx_Curso_Vida'!$R$7:$X$131,4,0)</f>
        <v>19</v>
      </c>
      <c r="I12" s="353">
        <f t="shared" si="4"/>
        <v>7.0631970260223049</v>
      </c>
      <c r="J12" s="354">
        <f>VLOOKUP(A12,'14A. REx_Curso_Vida'!$R$7:$X$131,5,0)</f>
        <v>13</v>
      </c>
      <c r="K12" s="353">
        <f t="shared" si="5"/>
        <v>4.8327137546468402</v>
      </c>
      <c r="L12" s="354">
        <f>VLOOKUP(A12,'14A. REx_Curso_Vida'!$R$7:$X$131,6,0)</f>
        <v>165</v>
      </c>
      <c r="M12" s="353">
        <f t="shared" si="6"/>
        <v>61.338289962825279</v>
      </c>
      <c r="N12" s="354">
        <f>VLOOKUP(A12,'14A. REx_Curso_Vida'!$R$7:$X$131,7,0)</f>
        <v>48</v>
      </c>
      <c r="O12" s="353">
        <f t="shared" si="7"/>
        <v>17.843866171003718</v>
      </c>
      <c r="P12" s="779">
        <f t="shared" si="8"/>
        <v>269</v>
      </c>
      <c r="R12" s="66">
        <v>31</v>
      </c>
      <c r="S12" s="66">
        <v>13</v>
      </c>
      <c r="T12" s="66">
        <v>30</v>
      </c>
      <c r="U12" s="66">
        <v>32</v>
      </c>
      <c r="V12" s="66">
        <v>31</v>
      </c>
      <c r="W12" s="66">
        <v>253</v>
      </c>
      <c r="X12" s="66">
        <v>76</v>
      </c>
      <c r="Y12" s="66">
        <v>435</v>
      </c>
    </row>
    <row r="13" spans="1:25">
      <c r="A13" s="774">
        <v>2</v>
      </c>
      <c r="B13" s="210" t="s">
        <v>301</v>
      </c>
      <c r="C13" s="72">
        <v>264760</v>
      </c>
      <c r="D13" s="775">
        <f>SUM(D14:D19)</f>
        <v>125</v>
      </c>
      <c r="E13" s="80">
        <f t="shared" si="1"/>
        <v>3.0222437137330758</v>
      </c>
      <c r="F13" s="70">
        <f t="shared" ref="F13:N13" si="9">SUM(F14:F19)</f>
        <v>252</v>
      </c>
      <c r="G13" s="80">
        <f t="shared" si="3"/>
        <v>6.0928433268858804</v>
      </c>
      <c r="H13" s="70">
        <f t="shared" si="9"/>
        <v>391</v>
      </c>
      <c r="I13" s="80">
        <f t="shared" si="4"/>
        <v>9.4535783365570598</v>
      </c>
      <c r="J13" s="70">
        <f t="shared" si="9"/>
        <v>472</v>
      </c>
      <c r="K13" s="80">
        <f t="shared" si="5"/>
        <v>11.411992263056092</v>
      </c>
      <c r="L13" s="70">
        <f t="shared" si="9"/>
        <v>2073</v>
      </c>
      <c r="M13" s="80">
        <f t="shared" si="6"/>
        <v>50.120889748549324</v>
      </c>
      <c r="N13" s="70">
        <f t="shared" si="9"/>
        <v>823</v>
      </c>
      <c r="O13" s="80">
        <f t="shared" si="7"/>
        <v>19.89845261121857</v>
      </c>
      <c r="P13" s="776">
        <f>SUM(P14:P19)</f>
        <v>4136</v>
      </c>
      <c r="R13" s="66">
        <v>34</v>
      </c>
      <c r="S13" s="66">
        <v>19</v>
      </c>
      <c r="T13" s="66">
        <v>30</v>
      </c>
      <c r="U13" s="66">
        <v>64</v>
      </c>
      <c r="V13" s="66">
        <v>52</v>
      </c>
      <c r="W13" s="66">
        <v>342</v>
      </c>
      <c r="X13" s="66">
        <v>196</v>
      </c>
      <c r="Y13" s="66">
        <v>703</v>
      </c>
    </row>
    <row r="14" spans="1:25" ht="15">
      <c r="A14" s="777">
        <v>120</v>
      </c>
      <c r="B14" s="389" t="s">
        <v>57</v>
      </c>
      <c r="C14" s="406">
        <v>30833</v>
      </c>
      <c r="D14" s="778">
        <f>VLOOKUP(A14,'14A. REx_Curso_Vida'!$R$7:$X$131,2,0)</f>
        <v>4</v>
      </c>
      <c r="E14" s="353">
        <f t="shared" si="1"/>
        <v>1.2121212121212122</v>
      </c>
      <c r="F14" s="354">
        <f>VLOOKUP(A14,'14A. REx_Curso_Vida'!$R$7:$X$131,3,0)</f>
        <v>6</v>
      </c>
      <c r="G14" s="353">
        <f t="shared" si="3"/>
        <v>1.8181818181818181</v>
      </c>
      <c r="H14" s="354">
        <f>VLOOKUP(A14,'14A. REx_Curso_Vida'!$R$7:$X$131,4,0)</f>
        <v>10</v>
      </c>
      <c r="I14" s="353">
        <f t="shared" si="4"/>
        <v>3.0303030303030303</v>
      </c>
      <c r="J14" s="354">
        <f>VLOOKUP(A14,'14A. REx_Curso_Vida'!$R$7:$X$131,5,0)</f>
        <v>14</v>
      </c>
      <c r="K14" s="353">
        <f t="shared" si="5"/>
        <v>4.2424242424242431</v>
      </c>
      <c r="L14" s="354">
        <f>VLOOKUP(A14,'14A. REx_Curso_Vida'!$R$7:$X$131,6,0)</f>
        <v>226</v>
      </c>
      <c r="M14" s="353">
        <f t="shared" si="6"/>
        <v>68.484848484848484</v>
      </c>
      <c r="N14" s="354">
        <f>VLOOKUP(A14,'14A. REx_Curso_Vida'!$R$7:$X$131,7,0)</f>
        <v>70</v>
      </c>
      <c r="O14" s="353">
        <f t="shared" si="7"/>
        <v>21.212121212121211</v>
      </c>
      <c r="P14" s="779">
        <f t="shared" si="8"/>
        <v>330</v>
      </c>
      <c r="R14" s="66">
        <v>36</v>
      </c>
      <c r="T14" s="66">
        <v>1</v>
      </c>
      <c r="U14" s="66">
        <v>7</v>
      </c>
      <c r="V14" s="66">
        <v>2</v>
      </c>
      <c r="W14" s="66">
        <v>55</v>
      </c>
      <c r="X14" s="66">
        <v>29</v>
      </c>
      <c r="Y14" s="66">
        <v>94</v>
      </c>
    </row>
    <row r="15" spans="1:25" ht="15">
      <c r="A15" s="777">
        <v>154</v>
      </c>
      <c r="B15" s="389" t="s">
        <v>77</v>
      </c>
      <c r="C15" s="406">
        <v>96927</v>
      </c>
      <c r="D15" s="778">
        <f>VLOOKUP(A15,'14A. REx_Curso_Vida'!$R$7:$X$131,2,0)</f>
        <v>72</v>
      </c>
      <c r="E15" s="353">
        <f t="shared" si="1"/>
        <v>3.8564542046063202</v>
      </c>
      <c r="F15" s="354">
        <f>VLOOKUP(A15,'14A. REx_Curso_Vida'!$R$7:$X$131,3,0)</f>
        <v>155</v>
      </c>
      <c r="G15" s="353">
        <f t="shared" si="3"/>
        <v>8.3020889126941633</v>
      </c>
      <c r="H15" s="354">
        <f>VLOOKUP(A15,'14A. REx_Curso_Vida'!$R$7:$X$131,4,0)</f>
        <v>234</v>
      </c>
      <c r="I15" s="353">
        <f t="shared" si="4"/>
        <v>12.533476164970542</v>
      </c>
      <c r="J15" s="354">
        <f>VLOOKUP(A15,'14A. REx_Curso_Vida'!$R$7:$X$131,5,0)</f>
        <v>264</v>
      </c>
      <c r="K15" s="353">
        <f t="shared" si="5"/>
        <v>14.140332083556508</v>
      </c>
      <c r="L15" s="354">
        <f>VLOOKUP(A15,'14A. REx_Curso_Vida'!$R$7:$X$131,6,0)</f>
        <v>701</v>
      </c>
      <c r="M15" s="353">
        <f t="shared" si="6"/>
        <v>37.54686663095876</v>
      </c>
      <c r="N15" s="354">
        <f>VLOOKUP(A15,'14A. REx_Curso_Vida'!$R$7:$X$131,7,0)</f>
        <v>441</v>
      </c>
      <c r="O15" s="353">
        <f t="shared" si="7"/>
        <v>23.620782003213712</v>
      </c>
      <c r="P15" s="779">
        <f t="shared" si="8"/>
        <v>1867</v>
      </c>
      <c r="R15" s="66">
        <v>38</v>
      </c>
      <c r="S15" s="66">
        <v>3</v>
      </c>
      <c r="T15" s="66">
        <v>4</v>
      </c>
      <c r="U15" s="66">
        <v>3</v>
      </c>
      <c r="V15" s="66">
        <v>4</v>
      </c>
      <c r="W15" s="66">
        <v>105</v>
      </c>
      <c r="X15" s="66">
        <v>25</v>
      </c>
      <c r="Y15" s="66">
        <v>144</v>
      </c>
    </row>
    <row r="16" spans="1:25" ht="15">
      <c r="A16" s="777">
        <v>250</v>
      </c>
      <c r="B16" s="389" t="s">
        <v>99</v>
      </c>
      <c r="C16" s="406">
        <v>54681</v>
      </c>
      <c r="D16" s="778">
        <f>VLOOKUP(A16,'14A. REx_Curso_Vida'!$R$7:$X$131,2,0)</f>
        <v>23</v>
      </c>
      <c r="E16" s="353">
        <f t="shared" si="1"/>
        <v>3.2531824611032532</v>
      </c>
      <c r="F16" s="354">
        <f>VLOOKUP(A16,'14A. REx_Curso_Vida'!$R$7:$X$131,3,0)</f>
        <v>34</v>
      </c>
      <c r="G16" s="353">
        <f t="shared" si="3"/>
        <v>4.809052333804809</v>
      </c>
      <c r="H16" s="354">
        <f>VLOOKUP(A16,'14A. REx_Curso_Vida'!$R$7:$X$131,4,0)</f>
        <v>67</v>
      </c>
      <c r="I16" s="353">
        <f t="shared" si="4"/>
        <v>9.4766619519094757</v>
      </c>
      <c r="J16" s="354">
        <f>VLOOKUP(A16,'14A. REx_Curso_Vida'!$R$7:$X$131,5,0)</f>
        <v>81</v>
      </c>
      <c r="K16" s="353">
        <f t="shared" si="5"/>
        <v>11.456859971711458</v>
      </c>
      <c r="L16" s="354">
        <f>VLOOKUP(A16,'14A. REx_Curso_Vida'!$R$7:$X$131,6,0)</f>
        <v>385</v>
      </c>
      <c r="M16" s="353">
        <f t="shared" si="6"/>
        <v>54.455445544554458</v>
      </c>
      <c r="N16" s="354">
        <f>VLOOKUP(A16,'14A. REx_Curso_Vida'!$R$7:$X$131,7,0)</f>
        <v>117</v>
      </c>
      <c r="O16" s="353">
        <f t="shared" si="7"/>
        <v>16.548797736916548</v>
      </c>
      <c r="P16" s="779">
        <f t="shared" si="8"/>
        <v>707</v>
      </c>
      <c r="R16" s="66">
        <v>40</v>
      </c>
      <c r="S16" s="66">
        <v>12</v>
      </c>
      <c r="T16" s="66">
        <v>7</v>
      </c>
      <c r="U16" s="66">
        <v>22</v>
      </c>
      <c r="V16" s="66">
        <v>18</v>
      </c>
      <c r="W16" s="66">
        <v>169</v>
      </c>
      <c r="X16" s="66">
        <v>32</v>
      </c>
      <c r="Y16" s="66">
        <v>260</v>
      </c>
    </row>
    <row r="17" spans="1:25" ht="15">
      <c r="A17" s="777">
        <v>495</v>
      </c>
      <c r="B17" s="389" t="s">
        <v>161</v>
      </c>
      <c r="C17" s="406">
        <v>27784</v>
      </c>
      <c r="D17" s="778">
        <f>VLOOKUP(A17,'14A. REx_Curso_Vida'!$R$7:$X$131,2,0)</f>
        <v>5</v>
      </c>
      <c r="E17" s="353">
        <f t="shared" si="1"/>
        <v>1.3623978201634876</v>
      </c>
      <c r="F17" s="354">
        <f>VLOOKUP(A17,'14A. REx_Curso_Vida'!$R$7:$X$131,3,0)</f>
        <v>18</v>
      </c>
      <c r="G17" s="353">
        <f t="shared" si="3"/>
        <v>4.9046321525885563</v>
      </c>
      <c r="H17" s="354">
        <f>VLOOKUP(A17,'14A. REx_Curso_Vida'!$R$7:$X$131,4,0)</f>
        <v>24</v>
      </c>
      <c r="I17" s="353">
        <f t="shared" si="4"/>
        <v>6.5395095367847409</v>
      </c>
      <c r="J17" s="354">
        <f>VLOOKUP(A17,'14A. REx_Curso_Vida'!$R$7:$X$131,5,0)</f>
        <v>32</v>
      </c>
      <c r="K17" s="353">
        <f t="shared" si="5"/>
        <v>8.7193460490463206</v>
      </c>
      <c r="L17" s="354">
        <f>VLOOKUP(A17,'14A. REx_Curso_Vida'!$R$7:$X$131,6,0)</f>
        <v>227</v>
      </c>
      <c r="M17" s="353">
        <f t="shared" si="6"/>
        <v>61.852861035422343</v>
      </c>
      <c r="N17" s="354">
        <f>VLOOKUP(A17,'14A. REx_Curso_Vida'!$R$7:$X$131,7,0)</f>
        <v>61</v>
      </c>
      <c r="O17" s="353">
        <f t="shared" si="7"/>
        <v>16.621253405994551</v>
      </c>
      <c r="P17" s="779">
        <f t="shared" si="8"/>
        <v>367</v>
      </c>
      <c r="R17" s="66">
        <v>42</v>
      </c>
      <c r="S17" s="66">
        <v>14</v>
      </c>
      <c r="T17" s="66">
        <v>42</v>
      </c>
      <c r="U17" s="66">
        <v>52</v>
      </c>
      <c r="V17" s="66">
        <v>29</v>
      </c>
      <c r="W17" s="66">
        <v>223</v>
      </c>
      <c r="X17" s="66">
        <v>156</v>
      </c>
      <c r="Y17" s="66">
        <v>516</v>
      </c>
    </row>
    <row r="18" spans="1:25" ht="15">
      <c r="A18" s="777">
        <v>790</v>
      </c>
      <c r="B18" s="389" t="s">
        <v>234</v>
      </c>
      <c r="C18" s="406">
        <v>28429</v>
      </c>
      <c r="D18" s="778">
        <f>VLOOKUP(A18,'14A. REx_Curso_Vida'!$R$7:$X$131,2,0)</f>
        <v>14</v>
      </c>
      <c r="E18" s="353">
        <f t="shared" si="1"/>
        <v>3.1674208144796379</v>
      </c>
      <c r="F18" s="354">
        <f>VLOOKUP(A18,'14A. REx_Curso_Vida'!$R$7:$X$131,3,0)</f>
        <v>17</v>
      </c>
      <c r="G18" s="353">
        <f t="shared" si="3"/>
        <v>3.8461538461538463</v>
      </c>
      <c r="H18" s="354">
        <f>VLOOKUP(A18,'14A. REx_Curso_Vida'!$R$7:$X$131,4,0)</f>
        <v>29</v>
      </c>
      <c r="I18" s="353">
        <f t="shared" si="4"/>
        <v>6.5610859728506794</v>
      </c>
      <c r="J18" s="354">
        <f>VLOOKUP(A18,'14A. REx_Curso_Vida'!$R$7:$X$131,5,0)</f>
        <v>49</v>
      </c>
      <c r="K18" s="353">
        <f t="shared" si="5"/>
        <v>11.085972850678733</v>
      </c>
      <c r="L18" s="354">
        <f>VLOOKUP(A18,'14A. REx_Curso_Vida'!$R$7:$X$131,6,0)</f>
        <v>282</v>
      </c>
      <c r="M18" s="353">
        <f t="shared" si="6"/>
        <v>63.800904977375559</v>
      </c>
      <c r="N18" s="354">
        <f>VLOOKUP(A18,'14A. REx_Curso_Vida'!$R$7:$X$131,7,0)</f>
        <v>51</v>
      </c>
      <c r="O18" s="353">
        <f t="shared" si="7"/>
        <v>11.538461538461538</v>
      </c>
      <c r="P18" s="779">
        <f t="shared" si="8"/>
        <v>442</v>
      </c>
      <c r="R18" s="66">
        <v>44</v>
      </c>
      <c r="S18" s="66">
        <v>2</v>
      </c>
      <c r="T18" s="66">
        <v>4</v>
      </c>
      <c r="U18" s="66">
        <v>4</v>
      </c>
      <c r="V18" s="66">
        <v>7</v>
      </c>
      <c r="W18" s="66">
        <v>62</v>
      </c>
      <c r="X18" s="66">
        <v>11</v>
      </c>
      <c r="Y18" s="66">
        <v>90</v>
      </c>
    </row>
    <row r="19" spans="1:25" ht="15">
      <c r="A19" s="777">
        <v>895</v>
      </c>
      <c r="B19" s="389" t="s">
        <v>267</v>
      </c>
      <c r="C19" s="406">
        <v>26106</v>
      </c>
      <c r="D19" s="778">
        <f>VLOOKUP(A19,'14A. REx_Curso_Vida'!$R$7:$X$131,2,0)</f>
        <v>7</v>
      </c>
      <c r="E19" s="353">
        <f t="shared" si="1"/>
        <v>1.6548463356973995</v>
      </c>
      <c r="F19" s="354">
        <f>VLOOKUP(A19,'14A. REx_Curso_Vida'!$R$7:$X$131,3,0)</f>
        <v>22</v>
      </c>
      <c r="G19" s="353">
        <f t="shared" si="3"/>
        <v>5.2009456264775409</v>
      </c>
      <c r="H19" s="354">
        <f>VLOOKUP(A19,'14A. REx_Curso_Vida'!$R$7:$X$131,4,0)</f>
        <v>27</v>
      </c>
      <c r="I19" s="353">
        <f t="shared" si="4"/>
        <v>6.3829787234042552</v>
      </c>
      <c r="J19" s="354">
        <f>VLOOKUP(A19,'14A. REx_Curso_Vida'!$R$7:$X$131,5,0)</f>
        <v>32</v>
      </c>
      <c r="K19" s="353">
        <f t="shared" si="5"/>
        <v>7.5650118203309695</v>
      </c>
      <c r="L19" s="354">
        <f>VLOOKUP(A19,'14A. REx_Curso_Vida'!$R$7:$X$131,6,0)</f>
        <v>252</v>
      </c>
      <c r="M19" s="353">
        <f t="shared" si="6"/>
        <v>59.574468085106382</v>
      </c>
      <c r="N19" s="354">
        <f>VLOOKUP(A19,'14A. REx_Curso_Vida'!$R$7:$X$131,7,0)</f>
        <v>83</v>
      </c>
      <c r="O19" s="353">
        <f t="shared" si="7"/>
        <v>19.621749408983451</v>
      </c>
      <c r="P19" s="779">
        <f t="shared" si="8"/>
        <v>423</v>
      </c>
      <c r="R19" s="66">
        <v>45</v>
      </c>
      <c r="S19" s="66">
        <v>65</v>
      </c>
      <c r="T19" s="66">
        <v>187</v>
      </c>
      <c r="U19" s="66">
        <v>266</v>
      </c>
      <c r="V19" s="66">
        <v>253</v>
      </c>
      <c r="W19" s="66">
        <v>993</v>
      </c>
      <c r="X19" s="66">
        <v>340</v>
      </c>
      <c r="Y19" s="66">
        <v>2104</v>
      </c>
    </row>
    <row r="20" spans="1:25">
      <c r="A20" s="774">
        <v>3</v>
      </c>
      <c r="B20" s="210" t="s">
        <v>749</v>
      </c>
      <c r="C20" s="72">
        <v>533926</v>
      </c>
      <c r="D20" s="775">
        <f>SUM(D21:D31)</f>
        <v>336</v>
      </c>
      <c r="E20" s="80">
        <f t="shared" si="1"/>
        <v>3.5007293186080433</v>
      </c>
      <c r="F20" s="70">
        <f t="shared" ref="F20:N20" si="10">SUM(F21:F31)</f>
        <v>720</v>
      </c>
      <c r="G20" s="80">
        <f t="shared" si="3"/>
        <v>7.5015628255886648</v>
      </c>
      <c r="H20" s="70">
        <f t="shared" si="10"/>
        <v>1087</v>
      </c>
      <c r="I20" s="80">
        <f t="shared" si="4"/>
        <v>11.325276099187331</v>
      </c>
      <c r="J20" s="70">
        <f t="shared" si="10"/>
        <v>1027</v>
      </c>
      <c r="K20" s="80">
        <f t="shared" si="5"/>
        <v>10.700145863721609</v>
      </c>
      <c r="L20" s="70">
        <f t="shared" si="10"/>
        <v>5035</v>
      </c>
      <c r="M20" s="80">
        <f t="shared" si="6"/>
        <v>52.458845592831835</v>
      </c>
      <c r="N20" s="70">
        <f t="shared" si="10"/>
        <v>1393</v>
      </c>
      <c r="O20" s="80">
        <f t="shared" si="7"/>
        <v>14.513440300062513</v>
      </c>
      <c r="P20" s="776">
        <f>SUM(P21:P31)</f>
        <v>9598</v>
      </c>
      <c r="R20" s="66">
        <v>51</v>
      </c>
      <c r="S20" s="66">
        <v>10</v>
      </c>
      <c r="T20" s="66">
        <v>30</v>
      </c>
      <c r="U20" s="66">
        <v>47</v>
      </c>
      <c r="V20" s="66">
        <v>61</v>
      </c>
      <c r="W20" s="66">
        <v>314</v>
      </c>
      <c r="X20" s="66">
        <v>166</v>
      </c>
      <c r="Y20" s="66">
        <v>628</v>
      </c>
    </row>
    <row r="21" spans="1:25" ht="15">
      <c r="A21" s="777">
        <v>45</v>
      </c>
      <c r="B21" s="389" t="s">
        <v>32</v>
      </c>
      <c r="C21" s="406">
        <v>129751</v>
      </c>
      <c r="D21" s="778">
        <f>VLOOKUP(A21,'14A. REx_Curso_Vida'!$R$7:$X$131,2,0)</f>
        <v>65</v>
      </c>
      <c r="E21" s="353">
        <f t="shared" si="1"/>
        <v>3.0893536121673004</v>
      </c>
      <c r="F21" s="354">
        <f>VLOOKUP(A21,'14A. REx_Curso_Vida'!$R$7:$X$131,3,0)</f>
        <v>187</v>
      </c>
      <c r="G21" s="353">
        <f t="shared" si="3"/>
        <v>8.8878326996197714</v>
      </c>
      <c r="H21" s="354">
        <f>VLOOKUP(A21,'14A. REx_Curso_Vida'!$R$7:$X$131,4,0)</f>
        <v>266</v>
      </c>
      <c r="I21" s="353">
        <f t="shared" si="4"/>
        <v>12.642585551330798</v>
      </c>
      <c r="J21" s="354">
        <f>VLOOKUP(A21,'14A. REx_Curso_Vida'!$R$7:$X$131,5,0)</f>
        <v>253</v>
      </c>
      <c r="K21" s="353">
        <f t="shared" si="5"/>
        <v>12.024714828897338</v>
      </c>
      <c r="L21" s="354">
        <f>VLOOKUP(A21,'14A. REx_Curso_Vida'!$R$7:$X$131,6,0)</f>
        <v>993</v>
      </c>
      <c r="M21" s="353">
        <f t="shared" si="6"/>
        <v>47.195817490494299</v>
      </c>
      <c r="N21" s="354">
        <f>VLOOKUP(A21,'14A. REx_Curso_Vida'!$R$7:$X$131,7,0)</f>
        <v>340</v>
      </c>
      <c r="O21" s="353">
        <f t="shared" si="7"/>
        <v>16.159695817490494</v>
      </c>
      <c r="P21" s="779">
        <f t="shared" si="8"/>
        <v>2104</v>
      </c>
      <c r="R21" s="66">
        <v>55</v>
      </c>
      <c r="S21" s="66">
        <v>12</v>
      </c>
      <c r="T21" s="66">
        <v>19</v>
      </c>
      <c r="U21" s="66">
        <v>26</v>
      </c>
      <c r="V21" s="66">
        <v>14</v>
      </c>
      <c r="W21" s="66">
        <v>90</v>
      </c>
      <c r="X21" s="66">
        <v>32</v>
      </c>
      <c r="Y21" s="66">
        <v>193</v>
      </c>
    </row>
    <row r="22" spans="1:25" ht="15">
      <c r="A22" s="777">
        <v>51</v>
      </c>
      <c r="B22" s="389" t="s">
        <v>35</v>
      </c>
      <c r="C22" s="406">
        <v>30984</v>
      </c>
      <c r="D22" s="778">
        <f>VLOOKUP(A22,'14A. REx_Curso_Vida'!$R$7:$X$131,2,0)</f>
        <v>10</v>
      </c>
      <c r="E22" s="353">
        <f t="shared" si="1"/>
        <v>1.5923566878980893</v>
      </c>
      <c r="F22" s="354">
        <f>VLOOKUP(A22,'14A. REx_Curso_Vida'!$R$7:$X$131,3,0)</f>
        <v>30</v>
      </c>
      <c r="G22" s="353">
        <f t="shared" si="3"/>
        <v>4.7770700636942678</v>
      </c>
      <c r="H22" s="354">
        <f>VLOOKUP(A22,'14A. REx_Curso_Vida'!$R$7:$X$131,4,0)</f>
        <v>47</v>
      </c>
      <c r="I22" s="353">
        <f t="shared" si="4"/>
        <v>7.484076433121019</v>
      </c>
      <c r="J22" s="354">
        <f>VLOOKUP(A22,'14A. REx_Curso_Vida'!$R$7:$X$131,5,0)</f>
        <v>61</v>
      </c>
      <c r="K22" s="353">
        <f t="shared" si="5"/>
        <v>9.7133757961783438</v>
      </c>
      <c r="L22" s="354">
        <f>VLOOKUP(A22,'14A. REx_Curso_Vida'!$R$7:$X$131,6,0)</f>
        <v>314</v>
      </c>
      <c r="M22" s="353">
        <f t="shared" si="6"/>
        <v>50</v>
      </c>
      <c r="N22" s="354">
        <f>VLOOKUP(A22,'14A. REx_Curso_Vida'!$R$7:$X$131,7,0)</f>
        <v>166</v>
      </c>
      <c r="O22" s="353">
        <f t="shared" si="7"/>
        <v>26.433121019108281</v>
      </c>
      <c r="P22" s="779">
        <f t="shared" si="8"/>
        <v>628</v>
      </c>
      <c r="R22" s="66">
        <v>59</v>
      </c>
      <c r="S22" s="66">
        <v>3</v>
      </c>
      <c r="T22" s="66">
        <v>4</v>
      </c>
      <c r="U22" s="66">
        <v>6</v>
      </c>
      <c r="V22" s="66">
        <v>1</v>
      </c>
      <c r="W22" s="66">
        <v>51</v>
      </c>
      <c r="X22" s="66">
        <v>25</v>
      </c>
      <c r="Y22" s="66">
        <v>90</v>
      </c>
    </row>
    <row r="23" spans="1:25" ht="15">
      <c r="A23" s="777">
        <v>147</v>
      </c>
      <c r="B23" s="389" t="s">
        <v>71</v>
      </c>
      <c r="C23" s="406">
        <v>51947</v>
      </c>
      <c r="D23" s="778">
        <f>VLOOKUP(A23,'14A. REx_Curso_Vida'!$R$7:$X$131,2,0)</f>
        <v>21</v>
      </c>
      <c r="E23" s="353">
        <f t="shared" si="1"/>
        <v>3.9848197343453511</v>
      </c>
      <c r="F23" s="354">
        <f>VLOOKUP(A23,'14A. REx_Curso_Vida'!$R$7:$X$131,3,0)</f>
        <v>35</v>
      </c>
      <c r="G23" s="353">
        <f t="shared" si="3"/>
        <v>6.6413662239089177</v>
      </c>
      <c r="H23" s="354">
        <f>VLOOKUP(A23,'14A. REx_Curso_Vida'!$R$7:$X$131,4,0)</f>
        <v>73</v>
      </c>
      <c r="I23" s="353">
        <f t="shared" si="4"/>
        <v>13.851992409867172</v>
      </c>
      <c r="J23" s="354">
        <f>VLOOKUP(A23,'14A. REx_Curso_Vida'!$R$7:$X$131,5,0)</f>
        <v>62</v>
      </c>
      <c r="K23" s="353">
        <f t="shared" si="5"/>
        <v>11.76470588235294</v>
      </c>
      <c r="L23" s="354">
        <f>VLOOKUP(A23,'14A. REx_Curso_Vida'!$R$7:$X$131,6,0)</f>
        <v>276</v>
      </c>
      <c r="M23" s="353">
        <f t="shared" si="6"/>
        <v>52.371916508538895</v>
      </c>
      <c r="N23" s="354">
        <f>VLOOKUP(A23,'14A. REx_Curso_Vida'!$R$7:$X$131,7,0)</f>
        <v>60</v>
      </c>
      <c r="O23" s="353">
        <f t="shared" si="7"/>
        <v>11.385199240986717</v>
      </c>
      <c r="P23" s="779">
        <f t="shared" si="8"/>
        <v>527</v>
      </c>
      <c r="R23" s="66">
        <v>79</v>
      </c>
      <c r="S23" s="66">
        <v>9</v>
      </c>
      <c r="T23" s="66">
        <v>14</v>
      </c>
      <c r="U23" s="66">
        <v>25</v>
      </c>
      <c r="V23" s="66">
        <v>32</v>
      </c>
      <c r="W23" s="66">
        <v>215</v>
      </c>
      <c r="X23" s="66">
        <v>160</v>
      </c>
      <c r="Y23" s="66">
        <v>455</v>
      </c>
    </row>
    <row r="24" spans="1:25" ht="15">
      <c r="A24" s="777">
        <v>172</v>
      </c>
      <c r="B24" s="389" t="s">
        <v>79</v>
      </c>
      <c r="C24" s="406">
        <v>60775</v>
      </c>
      <c r="D24" s="778">
        <f>VLOOKUP(A24,'14A. REx_Curso_Vida'!$R$7:$X$131,2,0)</f>
        <v>29</v>
      </c>
      <c r="E24" s="353">
        <f t="shared" si="1"/>
        <v>3.713188220230474</v>
      </c>
      <c r="F24" s="354">
        <f>VLOOKUP(A24,'14A. REx_Curso_Vida'!$R$7:$X$131,3,0)</f>
        <v>58</v>
      </c>
      <c r="G24" s="353">
        <f t="shared" si="3"/>
        <v>7.426376440460948</v>
      </c>
      <c r="H24" s="354">
        <f>VLOOKUP(A24,'14A. REx_Curso_Vida'!$R$7:$X$131,4,0)</f>
        <v>99</v>
      </c>
      <c r="I24" s="353">
        <f t="shared" si="4"/>
        <v>12.676056338028168</v>
      </c>
      <c r="J24" s="354">
        <f>VLOOKUP(A24,'14A. REx_Curso_Vida'!$R$7:$X$131,5,0)</f>
        <v>100</v>
      </c>
      <c r="K24" s="353">
        <f t="shared" si="5"/>
        <v>12.804097311139564</v>
      </c>
      <c r="L24" s="354">
        <f>VLOOKUP(A24,'14A. REx_Curso_Vida'!$R$7:$X$131,6,0)</f>
        <v>381</v>
      </c>
      <c r="M24" s="353">
        <f t="shared" si="6"/>
        <v>48.783610755441742</v>
      </c>
      <c r="N24" s="354">
        <f>VLOOKUP(A24,'14A. REx_Curso_Vida'!$R$7:$X$131,7,0)</f>
        <v>114</v>
      </c>
      <c r="O24" s="353">
        <f t="shared" si="7"/>
        <v>14.596670934699105</v>
      </c>
      <c r="P24" s="779">
        <f t="shared" si="8"/>
        <v>781</v>
      </c>
      <c r="R24" s="66">
        <v>86</v>
      </c>
      <c r="S24" s="66">
        <v>1</v>
      </c>
      <c r="T24" s="66">
        <v>5</v>
      </c>
      <c r="U24" s="66">
        <v>3</v>
      </c>
      <c r="V24" s="66">
        <v>7</v>
      </c>
      <c r="W24" s="66">
        <v>54</v>
      </c>
      <c r="X24" s="66">
        <v>18</v>
      </c>
      <c r="Y24" s="66">
        <v>88</v>
      </c>
    </row>
    <row r="25" spans="1:25" ht="15">
      <c r="A25" s="777">
        <v>475</v>
      </c>
      <c r="B25" s="389" t="s">
        <v>153</v>
      </c>
      <c r="C25" s="406">
        <v>5316</v>
      </c>
      <c r="D25" s="778">
        <f>VLOOKUP(A25,'14A. REx_Curso_Vida'!$R$7:$X$131,2,0)</f>
        <v>3</v>
      </c>
      <c r="E25" s="353">
        <f t="shared" si="1"/>
        <v>3.79746835443038</v>
      </c>
      <c r="F25" s="354">
        <f>VLOOKUP(A25,'14A. REx_Curso_Vida'!$R$7:$X$131,3,0)</f>
        <v>11</v>
      </c>
      <c r="G25" s="353">
        <f t="shared" si="3"/>
        <v>13.924050632911392</v>
      </c>
      <c r="H25" s="354">
        <f>VLOOKUP(A25,'14A. REx_Curso_Vida'!$R$7:$X$131,4,0)</f>
        <v>14</v>
      </c>
      <c r="I25" s="353">
        <f t="shared" si="4"/>
        <v>17.721518987341771</v>
      </c>
      <c r="J25" s="354">
        <f>VLOOKUP(A25,'14A. REx_Curso_Vida'!$R$7:$X$131,5,0)</f>
        <v>8</v>
      </c>
      <c r="K25" s="353">
        <f t="shared" si="5"/>
        <v>10.126582278481013</v>
      </c>
      <c r="L25" s="354">
        <f>VLOOKUP(A25,'14A. REx_Curso_Vida'!$R$7:$X$131,6,0)</f>
        <v>35</v>
      </c>
      <c r="M25" s="353">
        <f t="shared" si="6"/>
        <v>44.303797468354425</v>
      </c>
      <c r="N25" s="354">
        <f>VLOOKUP(A25,'14A. REx_Curso_Vida'!$R$7:$X$131,7,0)</f>
        <v>8</v>
      </c>
      <c r="O25" s="353">
        <f t="shared" si="7"/>
        <v>10.126582278481013</v>
      </c>
      <c r="P25" s="779">
        <f t="shared" si="8"/>
        <v>79</v>
      </c>
      <c r="R25" s="66">
        <v>88</v>
      </c>
      <c r="S25" s="66">
        <v>108</v>
      </c>
      <c r="T25" s="66">
        <v>183</v>
      </c>
      <c r="U25" s="66">
        <v>365</v>
      </c>
      <c r="V25" s="66">
        <v>402</v>
      </c>
      <c r="W25" s="66">
        <v>1959</v>
      </c>
      <c r="X25" s="66">
        <v>1621</v>
      </c>
      <c r="Y25" s="66">
        <v>4638</v>
      </c>
    </row>
    <row r="26" spans="1:25" ht="15">
      <c r="A26" s="777">
        <v>480</v>
      </c>
      <c r="B26" s="389" t="s">
        <v>155</v>
      </c>
      <c r="C26" s="406">
        <v>14612</v>
      </c>
      <c r="D26" s="778">
        <f>VLOOKUP(A26,'14A. REx_Curso_Vida'!$R$7:$X$131,2,0)</f>
        <v>11</v>
      </c>
      <c r="E26" s="353">
        <f t="shared" si="1"/>
        <v>3.9007092198581561</v>
      </c>
      <c r="F26" s="354">
        <f>VLOOKUP(A26,'14A. REx_Curso_Vida'!$R$7:$X$131,3,0)</f>
        <v>26</v>
      </c>
      <c r="G26" s="353">
        <f t="shared" si="3"/>
        <v>9.2198581560283674</v>
      </c>
      <c r="H26" s="354">
        <f>VLOOKUP(A26,'14A. REx_Curso_Vida'!$R$7:$X$131,4,0)</f>
        <v>28</v>
      </c>
      <c r="I26" s="353">
        <f t="shared" si="4"/>
        <v>9.9290780141843982</v>
      </c>
      <c r="J26" s="354">
        <f>VLOOKUP(A26,'14A. REx_Curso_Vida'!$R$7:$X$131,5,0)</f>
        <v>19</v>
      </c>
      <c r="K26" s="353">
        <f t="shared" si="5"/>
        <v>6.7375886524822697</v>
      </c>
      <c r="L26" s="354">
        <f>VLOOKUP(A26,'14A. REx_Curso_Vida'!$R$7:$X$131,6,0)</f>
        <v>178</v>
      </c>
      <c r="M26" s="353">
        <f t="shared" si="6"/>
        <v>63.12056737588653</v>
      </c>
      <c r="N26" s="354">
        <f>VLOOKUP(A26,'14A. REx_Curso_Vida'!$R$7:$X$131,7,0)</f>
        <v>20</v>
      </c>
      <c r="O26" s="353">
        <f t="shared" si="7"/>
        <v>7.0921985815602842</v>
      </c>
      <c r="P26" s="779">
        <f t="shared" si="8"/>
        <v>282</v>
      </c>
      <c r="R26" s="66">
        <v>91</v>
      </c>
      <c r="S26" s="66">
        <v>4</v>
      </c>
      <c r="T26" s="66">
        <v>10</v>
      </c>
      <c r="U26" s="66">
        <v>11</v>
      </c>
      <c r="V26" s="66">
        <v>8</v>
      </c>
      <c r="W26" s="66">
        <v>96</v>
      </c>
      <c r="X26" s="66">
        <v>27</v>
      </c>
      <c r="Y26" s="66">
        <v>156</v>
      </c>
    </row>
    <row r="27" spans="1:25" ht="15">
      <c r="A27" s="777">
        <v>490</v>
      </c>
      <c r="B27" s="389" t="s">
        <v>159</v>
      </c>
      <c r="C27" s="406">
        <v>44811</v>
      </c>
      <c r="D27" s="778">
        <f>VLOOKUP(A27,'14A. REx_Curso_Vida'!$R$7:$X$131,2,0)</f>
        <v>26</v>
      </c>
      <c r="E27" s="353">
        <f t="shared" si="1"/>
        <v>2.795698924731183</v>
      </c>
      <c r="F27" s="354">
        <f>VLOOKUP(A27,'14A. REx_Curso_Vida'!$R$7:$X$131,3,0)</f>
        <v>60</v>
      </c>
      <c r="G27" s="353">
        <f t="shared" si="3"/>
        <v>6.4516129032258061</v>
      </c>
      <c r="H27" s="354">
        <f>VLOOKUP(A27,'14A. REx_Curso_Vida'!$R$7:$X$131,4,0)</f>
        <v>71</v>
      </c>
      <c r="I27" s="353">
        <f t="shared" si="4"/>
        <v>7.6344086021505371</v>
      </c>
      <c r="J27" s="354">
        <f>VLOOKUP(A27,'14A. REx_Curso_Vida'!$R$7:$X$131,5,0)</f>
        <v>75</v>
      </c>
      <c r="K27" s="353">
        <f t="shared" si="5"/>
        <v>8.064516129032258</v>
      </c>
      <c r="L27" s="354">
        <f>VLOOKUP(A27,'14A. REx_Curso_Vida'!$R$7:$X$131,6,0)</f>
        <v>584</v>
      </c>
      <c r="M27" s="353">
        <f t="shared" si="6"/>
        <v>62.795698924731184</v>
      </c>
      <c r="N27" s="354">
        <f>VLOOKUP(A27,'14A. REx_Curso_Vida'!$R$7:$X$131,7,0)</f>
        <v>114</v>
      </c>
      <c r="O27" s="353">
        <f t="shared" si="7"/>
        <v>12.258064516129032</v>
      </c>
      <c r="P27" s="779">
        <f t="shared" si="8"/>
        <v>930</v>
      </c>
      <c r="R27" s="66">
        <v>93</v>
      </c>
      <c r="S27" s="66">
        <v>5</v>
      </c>
      <c r="T27" s="66">
        <v>10</v>
      </c>
      <c r="U27" s="66">
        <v>18</v>
      </c>
      <c r="V27" s="66">
        <v>17</v>
      </c>
      <c r="W27" s="66">
        <v>137</v>
      </c>
      <c r="X27" s="66">
        <v>108</v>
      </c>
      <c r="Y27" s="66">
        <v>295</v>
      </c>
    </row>
    <row r="28" spans="1:25" ht="15">
      <c r="A28" s="777">
        <v>659</v>
      </c>
      <c r="B28" s="389" t="s">
        <v>199</v>
      </c>
      <c r="C28" s="406">
        <v>21279</v>
      </c>
      <c r="D28" s="778">
        <f>VLOOKUP(A28,'14A. REx_Curso_Vida'!$R$7:$X$131,2,0)</f>
        <v>6</v>
      </c>
      <c r="E28" s="353">
        <f t="shared" si="1"/>
        <v>1.5789473684210527</v>
      </c>
      <c r="F28" s="354">
        <f>VLOOKUP(A28,'14A. REx_Curso_Vida'!$R$7:$X$131,3,0)</f>
        <v>14</v>
      </c>
      <c r="G28" s="353">
        <f t="shared" si="3"/>
        <v>3.6842105263157889</v>
      </c>
      <c r="H28" s="354">
        <f>VLOOKUP(A28,'14A. REx_Curso_Vida'!$R$7:$X$131,4,0)</f>
        <v>29</v>
      </c>
      <c r="I28" s="353">
        <f t="shared" si="4"/>
        <v>7.6315789473684212</v>
      </c>
      <c r="J28" s="354">
        <f>VLOOKUP(A28,'14A. REx_Curso_Vida'!$R$7:$X$131,5,0)</f>
        <v>40</v>
      </c>
      <c r="K28" s="353">
        <f t="shared" si="5"/>
        <v>10.526315789473683</v>
      </c>
      <c r="L28" s="354">
        <f>VLOOKUP(A28,'14A. REx_Curso_Vida'!$R$7:$X$131,6,0)</f>
        <v>215</v>
      </c>
      <c r="M28" s="353">
        <f t="shared" si="6"/>
        <v>56.578947368421048</v>
      </c>
      <c r="N28" s="354">
        <f>VLOOKUP(A28,'14A. REx_Curso_Vida'!$R$7:$X$131,7,0)</f>
        <v>76</v>
      </c>
      <c r="O28" s="353">
        <f t="shared" si="7"/>
        <v>20</v>
      </c>
      <c r="P28" s="779">
        <f t="shared" si="8"/>
        <v>380</v>
      </c>
      <c r="R28" s="66">
        <v>101</v>
      </c>
      <c r="S28" s="66">
        <v>9</v>
      </c>
      <c r="T28" s="66">
        <v>13</v>
      </c>
      <c r="U28" s="66">
        <v>42</v>
      </c>
      <c r="V28" s="66">
        <v>44</v>
      </c>
      <c r="W28" s="66">
        <v>228</v>
      </c>
      <c r="X28" s="66">
        <v>110</v>
      </c>
      <c r="Y28" s="66">
        <v>446</v>
      </c>
    </row>
    <row r="29" spans="1:25" ht="15">
      <c r="A29" s="777">
        <v>665</v>
      </c>
      <c r="B29" s="389" t="s">
        <v>207</v>
      </c>
      <c r="C29" s="406">
        <v>32646</v>
      </c>
      <c r="D29" s="778">
        <f>VLOOKUP(A29,'14A. REx_Curso_Vida'!$R$7:$X$131,2,0)</f>
        <v>17</v>
      </c>
      <c r="E29" s="353">
        <f t="shared" si="1"/>
        <v>3.0465949820788532</v>
      </c>
      <c r="F29" s="354">
        <f>VLOOKUP(A29,'14A. REx_Curso_Vida'!$R$7:$X$131,3,0)</f>
        <v>32</v>
      </c>
      <c r="G29" s="353">
        <f t="shared" si="3"/>
        <v>5.7347670250896057</v>
      </c>
      <c r="H29" s="354">
        <f>VLOOKUP(A29,'14A. REx_Curso_Vida'!$R$7:$X$131,4,0)</f>
        <v>73</v>
      </c>
      <c r="I29" s="353">
        <f t="shared" si="4"/>
        <v>13.082437275985665</v>
      </c>
      <c r="J29" s="354">
        <f>VLOOKUP(A29,'14A. REx_Curso_Vida'!$R$7:$X$131,5,0)</f>
        <v>47</v>
      </c>
      <c r="K29" s="353">
        <f t="shared" si="5"/>
        <v>8.4229390681003586</v>
      </c>
      <c r="L29" s="354">
        <f>VLOOKUP(A29,'14A. REx_Curso_Vida'!$R$7:$X$131,6,0)</f>
        <v>326</v>
      </c>
      <c r="M29" s="353">
        <f t="shared" si="6"/>
        <v>58.422939068100355</v>
      </c>
      <c r="N29" s="354">
        <f>VLOOKUP(A29,'14A. REx_Curso_Vida'!$R$7:$X$131,7,0)</f>
        <v>63</v>
      </c>
      <c r="O29" s="353">
        <f t="shared" si="7"/>
        <v>11.29032258064516</v>
      </c>
      <c r="P29" s="779">
        <f t="shared" si="8"/>
        <v>558</v>
      </c>
      <c r="R29" s="66">
        <v>107</v>
      </c>
      <c r="S29" s="66">
        <v>1</v>
      </c>
      <c r="T29" s="66">
        <v>12</v>
      </c>
      <c r="U29" s="66">
        <v>14</v>
      </c>
      <c r="V29" s="66">
        <v>14</v>
      </c>
      <c r="W29" s="66">
        <v>123</v>
      </c>
      <c r="X29" s="66">
        <v>11</v>
      </c>
      <c r="Y29" s="66">
        <v>175</v>
      </c>
    </row>
    <row r="30" spans="1:25" ht="15">
      <c r="A30" s="777">
        <v>837</v>
      </c>
      <c r="B30" s="389" t="s">
        <v>242</v>
      </c>
      <c r="C30" s="406">
        <v>132236</v>
      </c>
      <c r="D30" s="778">
        <f>VLOOKUP(A30,'14A. REx_Curso_Vida'!$R$7:$X$131,2,0)</f>
        <v>137</v>
      </c>
      <c r="E30" s="353">
        <f t="shared" si="1"/>
        <v>4.3672298374242908</v>
      </c>
      <c r="F30" s="354">
        <f>VLOOKUP(A30,'14A. REx_Curso_Vida'!$R$7:$X$131,3,0)</f>
        <v>240</v>
      </c>
      <c r="G30" s="353">
        <f t="shared" si="3"/>
        <v>7.6506216130060558</v>
      </c>
      <c r="H30" s="354">
        <f>VLOOKUP(A30,'14A. REx_Curso_Vida'!$R$7:$X$131,4,0)</f>
        <v>368</v>
      </c>
      <c r="I30" s="353">
        <f t="shared" si="4"/>
        <v>11.730953139942621</v>
      </c>
      <c r="J30" s="354">
        <f>VLOOKUP(A30,'14A. REx_Curso_Vida'!$R$7:$X$131,5,0)</f>
        <v>349</v>
      </c>
      <c r="K30" s="353">
        <f t="shared" si="5"/>
        <v>11.125278928912973</v>
      </c>
      <c r="L30" s="354">
        <f>VLOOKUP(A30,'14A. REx_Curso_Vida'!$R$7:$X$131,6,0)</f>
        <v>1631</v>
      </c>
      <c r="M30" s="353">
        <f t="shared" si="6"/>
        <v>51.99234937838699</v>
      </c>
      <c r="N30" s="354">
        <f>VLOOKUP(A30,'14A. REx_Curso_Vida'!$R$7:$X$131,7,0)</f>
        <v>412</v>
      </c>
      <c r="O30" s="353">
        <f t="shared" si="7"/>
        <v>13.133567102327065</v>
      </c>
      <c r="P30" s="779">
        <f t="shared" si="8"/>
        <v>3137</v>
      </c>
      <c r="R30" s="66">
        <v>113</v>
      </c>
      <c r="S30" s="66">
        <v>2</v>
      </c>
      <c r="T30" s="66">
        <v>6</v>
      </c>
      <c r="U30" s="66">
        <v>8</v>
      </c>
      <c r="V30" s="66">
        <v>4</v>
      </c>
      <c r="W30" s="66">
        <v>83</v>
      </c>
      <c r="X30" s="66">
        <v>14</v>
      </c>
      <c r="Y30" s="66">
        <v>117</v>
      </c>
    </row>
    <row r="31" spans="1:25" ht="15">
      <c r="A31" s="777">
        <v>873</v>
      </c>
      <c r="B31" s="389" t="s">
        <v>960</v>
      </c>
      <c r="C31" s="406">
        <v>9569</v>
      </c>
      <c r="D31" s="778">
        <f>VLOOKUP(A31,'14A. REx_Curso_Vida'!$R$7:$X$131,2,0)</f>
        <v>11</v>
      </c>
      <c r="E31" s="353">
        <f t="shared" si="1"/>
        <v>5.7291666666666661</v>
      </c>
      <c r="F31" s="354">
        <f>VLOOKUP(A31,'14A. REx_Curso_Vida'!$R$7:$X$131,3,0)</f>
        <v>27</v>
      </c>
      <c r="G31" s="353">
        <f t="shared" si="3"/>
        <v>14.0625</v>
      </c>
      <c r="H31" s="354">
        <f>VLOOKUP(A31,'14A. REx_Curso_Vida'!$R$7:$X$131,4,0)</f>
        <v>19</v>
      </c>
      <c r="I31" s="353">
        <f t="shared" si="4"/>
        <v>9.8958333333333321</v>
      </c>
      <c r="J31" s="354">
        <f>VLOOKUP(A31,'14A. REx_Curso_Vida'!$R$7:$X$131,5,0)</f>
        <v>13</v>
      </c>
      <c r="K31" s="353">
        <f t="shared" si="5"/>
        <v>6.770833333333333</v>
      </c>
      <c r="L31" s="354">
        <f>VLOOKUP(A31,'14A. REx_Curso_Vida'!$R$7:$X$131,6,0)</f>
        <v>102</v>
      </c>
      <c r="M31" s="353">
        <f t="shared" si="6"/>
        <v>53.125</v>
      </c>
      <c r="N31" s="354">
        <f>VLOOKUP(A31,'14A. REx_Curso_Vida'!$R$7:$X$131,7,0)</f>
        <v>20</v>
      </c>
      <c r="O31" s="353">
        <f t="shared" si="7"/>
        <v>10.416666666666668</v>
      </c>
      <c r="P31" s="779">
        <f t="shared" si="8"/>
        <v>192</v>
      </c>
      <c r="R31" s="66">
        <v>120</v>
      </c>
      <c r="S31" s="66">
        <v>4</v>
      </c>
      <c r="T31" s="66">
        <v>6</v>
      </c>
      <c r="U31" s="66">
        <v>10</v>
      </c>
      <c r="V31" s="66">
        <v>14</v>
      </c>
      <c r="W31" s="66">
        <v>226</v>
      </c>
      <c r="X31" s="66">
        <v>70</v>
      </c>
      <c r="Y31" s="66">
        <v>330</v>
      </c>
    </row>
    <row r="32" spans="1:25">
      <c r="A32" s="774">
        <v>4</v>
      </c>
      <c r="B32" s="210" t="s">
        <v>320</v>
      </c>
      <c r="C32" s="72">
        <v>205417</v>
      </c>
      <c r="D32" s="775">
        <f>SUM(D33:D42)</f>
        <v>73</v>
      </c>
      <c r="E32" s="80">
        <f t="shared" si="1"/>
        <v>2.2819631134729601</v>
      </c>
      <c r="F32" s="70">
        <f t="shared" ref="F32:N32" si="11">SUM(F33:F42)</f>
        <v>198</v>
      </c>
      <c r="G32" s="80">
        <f t="shared" si="3"/>
        <v>6.1894341981869339</v>
      </c>
      <c r="H32" s="70">
        <f t="shared" si="11"/>
        <v>273</v>
      </c>
      <c r="I32" s="80">
        <f t="shared" si="4"/>
        <v>8.5339168490153181</v>
      </c>
      <c r="J32" s="70">
        <f t="shared" si="11"/>
        <v>230</v>
      </c>
      <c r="K32" s="80">
        <f t="shared" si="5"/>
        <v>7.1897467958737113</v>
      </c>
      <c r="L32" s="70">
        <f t="shared" si="11"/>
        <v>1791</v>
      </c>
      <c r="M32" s="80">
        <f t="shared" si="6"/>
        <v>55.986245701781812</v>
      </c>
      <c r="N32" s="70">
        <f t="shared" si="11"/>
        <v>634</v>
      </c>
      <c r="O32" s="80">
        <f t="shared" si="7"/>
        <v>19.81869334166927</v>
      </c>
      <c r="P32" s="776">
        <f>SUM(P33:P42)</f>
        <v>3199</v>
      </c>
      <c r="R32" s="66">
        <v>125</v>
      </c>
      <c r="S32" s="66">
        <v>7</v>
      </c>
      <c r="T32" s="66">
        <v>10</v>
      </c>
      <c r="U32" s="66">
        <v>13</v>
      </c>
      <c r="V32" s="66">
        <v>14</v>
      </c>
      <c r="W32" s="66">
        <v>87</v>
      </c>
      <c r="X32" s="66">
        <v>17</v>
      </c>
      <c r="Y32" s="66">
        <v>148</v>
      </c>
    </row>
    <row r="33" spans="1:25" ht="15">
      <c r="A33" s="777">
        <v>31</v>
      </c>
      <c r="B33" s="389" t="s">
        <v>16</v>
      </c>
      <c r="C33" s="406">
        <v>27496</v>
      </c>
      <c r="D33" s="778">
        <f>VLOOKUP(A33,'14A. REx_Curso_Vida'!$R$7:$X$131,2,0)</f>
        <v>13</v>
      </c>
      <c r="E33" s="353">
        <f t="shared" si="1"/>
        <v>2.9885057471264367</v>
      </c>
      <c r="F33" s="354">
        <f>VLOOKUP(A33,'14A. REx_Curso_Vida'!$R$7:$X$131,3,0)</f>
        <v>30</v>
      </c>
      <c r="G33" s="353">
        <f t="shared" si="3"/>
        <v>6.8965517241379306</v>
      </c>
      <c r="H33" s="354">
        <f>VLOOKUP(A33,'14A. REx_Curso_Vida'!$R$7:$X$131,4,0)</f>
        <v>32</v>
      </c>
      <c r="I33" s="353">
        <f t="shared" si="4"/>
        <v>7.3563218390804597</v>
      </c>
      <c r="J33" s="354">
        <f>VLOOKUP(A33,'14A. REx_Curso_Vida'!$R$7:$X$131,5,0)</f>
        <v>31</v>
      </c>
      <c r="K33" s="353">
        <f t="shared" si="5"/>
        <v>7.1264367816091951</v>
      </c>
      <c r="L33" s="354">
        <f>VLOOKUP(A33,'14A. REx_Curso_Vida'!$R$7:$X$131,6,0)</f>
        <v>253</v>
      </c>
      <c r="M33" s="353">
        <f t="shared" si="6"/>
        <v>58.160919540229884</v>
      </c>
      <c r="N33" s="354">
        <f>VLOOKUP(A33,'14A. REx_Curso_Vida'!$R$7:$X$131,7,0)</f>
        <v>76</v>
      </c>
      <c r="O33" s="353">
        <f t="shared" si="7"/>
        <v>17.47126436781609</v>
      </c>
      <c r="P33" s="779">
        <f t="shared" si="8"/>
        <v>435</v>
      </c>
      <c r="R33" s="66">
        <v>129</v>
      </c>
      <c r="S33" s="66">
        <v>20</v>
      </c>
      <c r="T33" s="66">
        <v>26</v>
      </c>
      <c r="U33" s="66">
        <v>37</v>
      </c>
      <c r="V33" s="66">
        <v>58</v>
      </c>
      <c r="W33" s="66">
        <v>236</v>
      </c>
      <c r="X33" s="66">
        <v>290</v>
      </c>
      <c r="Y33" s="66">
        <v>667</v>
      </c>
    </row>
    <row r="34" spans="1:25" ht="15">
      <c r="A34" s="777">
        <v>40</v>
      </c>
      <c r="B34" s="389" t="s">
        <v>24</v>
      </c>
      <c r="C34" s="406">
        <v>19404</v>
      </c>
      <c r="D34" s="778">
        <f>VLOOKUP(A34,'14A. REx_Curso_Vida'!$R$7:$X$131,2,0)</f>
        <v>12</v>
      </c>
      <c r="E34" s="353">
        <f t="shared" si="1"/>
        <v>4.6153846153846159</v>
      </c>
      <c r="F34" s="354">
        <f>VLOOKUP(A34,'14A. REx_Curso_Vida'!$R$7:$X$131,3,0)</f>
        <v>7</v>
      </c>
      <c r="G34" s="353">
        <f t="shared" si="3"/>
        <v>2.6923076923076925</v>
      </c>
      <c r="H34" s="354">
        <f>VLOOKUP(A34,'14A. REx_Curso_Vida'!$R$7:$X$131,4,0)</f>
        <v>22</v>
      </c>
      <c r="I34" s="353">
        <f t="shared" si="4"/>
        <v>8.4615384615384617</v>
      </c>
      <c r="J34" s="354">
        <f>VLOOKUP(A34,'14A. REx_Curso_Vida'!$R$7:$X$131,5,0)</f>
        <v>18</v>
      </c>
      <c r="K34" s="353">
        <f t="shared" si="5"/>
        <v>6.9230769230769234</v>
      </c>
      <c r="L34" s="354">
        <f>VLOOKUP(A34,'14A. REx_Curso_Vida'!$R$7:$X$131,6,0)</f>
        <v>169</v>
      </c>
      <c r="M34" s="353">
        <f t="shared" si="6"/>
        <v>65</v>
      </c>
      <c r="N34" s="354">
        <f>VLOOKUP(A34,'14A. REx_Curso_Vida'!$R$7:$X$131,7,0)</f>
        <v>32</v>
      </c>
      <c r="O34" s="353">
        <f t="shared" si="7"/>
        <v>12.307692307692308</v>
      </c>
      <c r="P34" s="779">
        <f t="shared" si="8"/>
        <v>260</v>
      </c>
      <c r="R34" s="66">
        <v>134</v>
      </c>
      <c r="S34" s="66">
        <v>1</v>
      </c>
      <c r="T34" s="66">
        <v>7</v>
      </c>
      <c r="U34" s="66">
        <v>8</v>
      </c>
      <c r="V34" s="66">
        <v>10</v>
      </c>
      <c r="W34" s="66">
        <v>95</v>
      </c>
      <c r="X34" s="66">
        <v>14</v>
      </c>
      <c r="Y34" s="66">
        <v>135</v>
      </c>
    </row>
    <row r="35" spans="1:25" ht="15">
      <c r="A35" s="777">
        <v>190</v>
      </c>
      <c r="B35" s="389" t="s">
        <v>81</v>
      </c>
      <c r="C35" s="406">
        <v>10090</v>
      </c>
      <c r="D35" s="778">
        <f>VLOOKUP(A35,'14A. REx_Curso_Vida'!$R$7:$X$131,2,0)</f>
        <v>4</v>
      </c>
      <c r="E35" s="353">
        <f t="shared" si="1"/>
        <v>1.8181818181818181</v>
      </c>
      <c r="F35" s="354">
        <f>VLOOKUP(A35,'14A. REx_Curso_Vida'!$R$7:$X$131,3,0)</f>
        <v>8</v>
      </c>
      <c r="G35" s="353">
        <f t="shared" si="3"/>
        <v>3.6363636363636362</v>
      </c>
      <c r="H35" s="354">
        <f>VLOOKUP(A35,'14A. REx_Curso_Vida'!$R$7:$X$131,4,0)</f>
        <v>14</v>
      </c>
      <c r="I35" s="353">
        <f t="shared" si="4"/>
        <v>6.3636363636363633</v>
      </c>
      <c r="J35" s="354">
        <f>VLOOKUP(A35,'14A. REx_Curso_Vida'!$R$7:$X$131,5,0)</f>
        <v>18</v>
      </c>
      <c r="K35" s="353">
        <f t="shared" si="5"/>
        <v>8.1818181818181817</v>
      </c>
      <c r="L35" s="354">
        <f>VLOOKUP(A35,'14A. REx_Curso_Vida'!$R$7:$X$131,6,0)</f>
        <v>80</v>
      </c>
      <c r="M35" s="353">
        <f t="shared" si="6"/>
        <v>36.363636363636367</v>
      </c>
      <c r="N35" s="354">
        <f>VLOOKUP(A35,'14A. REx_Curso_Vida'!$R$7:$X$131,7,0)</f>
        <v>96</v>
      </c>
      <c r="O35" s="353">
        <f t="shared" si="7"/>
        <v>43.636363636363633</v>
      </c>
      <c r="P35" s="779">
        <f t="shared" si="8"/>
        <v>220</v>
      </c>
      <c r="R35" s="66">
        <v>138</v>
      </c>
      <c r="S35" s="66">
        <v>5</v>
      </c>
      <c r="T35" s="66">
        <v>26</v>
      </c>
      <c r="U35" s="66">
        <v>29</v>
      </c>
      <c r="V35" s="66">
        <v>32</v>
      </c>
      <c r="W35" s="66">
        <v>167</v>
      </c>
      <c r="X35" s="66">
        <v>66</v>
      </c>
      <c r="Y35" s="66">
        <v>325</v>
      </c>
    </row>
    <row r="36" spans="1:25" ht="15">
      <c r="A36" s="777">
        <v>604</v>
      </c>
      <c r="B36" s="389" t="s">
        <v>177</v>
      </c>
      <c r="C36" s="406">
        <v>30094</v>
      </c>
      <c r="D36" s="778">
        <f>VLOOKUP(A36,'14A. REx_Curso_Vida'!$R$7:$X$131,2,0)</f>
        <v>4</v>
      </c>
      <c r="E36" s="353">
        <f t="shared" si="1"/>
        <v>0.95923261390887282</v>
      </c>
      <c r="F36" s="354">
        <f>VLOOKUP(A36,'14A. REx_Curso_Vida'!$R$7:$X$131,3,0)</f>
        <v>27</v>
      </c>
      <c r="G36" s="353">
        <f t="shared" si="3"/>
        <v>6.4748201438848918</v>
      </c>
      <c r="H36" s="354">
        <f>VLOOKUP(A36,'14A. REx_Curso_Vida'!$R$7:$X$131,4,0)</f>
        <v>38</v>
      </c>
      <c r="I36" s="353">
        <f t="shared" si="4"/>
        <v>9.1127098321342928</v>
      </c>
      <c r="J36" s="354">
        <f>VLOOKUP(A36,'14A. REx_Curso_Vida'!$R$7:$X$131,5,0)</f>
        <v>31</v>
      </c>
      <c r="K36" s="353">
        <f t="shared" si="5"/>
        <v>7.434052757793765</v>
      </c>
      <c r="L36" s="354">
        <f>VLOOKUP(A36,'14A. REx_Curso_Vida'!$R$7:$X$131,6,0)</f>
        <v>263</v>
      </c>
      <c r="M36" s="353">
        <f t="shared" si="6"/>
        <v>63.069544364508388</v>
      </c>
      <c r="N36" s="354">
        <f>VLOOKUP(A36,'14A. REx_Curso_Vida'!$R$7:$X$131,7,0)</f>
        <v>54</v>
      </c>
      <c r="O36" s="353">
        <f t="shared" si="7"/>
        <v>12.949640287769784</v>
      </c>
      <c r="P36" s="779">
        <f t="shared" si="8"/>
        <v>417</v>
      </c>
      <c r="R36" s="66">
        <v>142</v>
      </c>
      <c r="S36" s="66">
        <v>1</v>
      </c>
      <c r="T36" s="66">
        <v>4</v>
      </c>
      <c r="U36" s="66">
        <v>5</v>
      </c>
      <c r="V36" s="66">
        <v>3</v>
      </c>
      <c r="W36" s="66">
        <v>35</v>
      </c>
      <c r="X36" s="66">
        <v>30</v>
      </c>
      <c r="Y36" s="66">
        <v>78</v>
      </c>
    </row>
    <row r="37" spans="1:25" ht="15">
      <c r="A37" s="777">
        <v>670</v>
      </c>
      <c r="B37" s="389" t="s">
        <v>211</v>
      </c>
      <c r="C37" s="406">
        <v>21932</v>
      </c>
      <c r="D37" s="778">
        <f>VLOOKUP(A37,'14A. REx_Curso_Vida'!$R$7:$X$131,2,0)</f>
        <v>12</v>
      </c>
      <c r="E37" s="353">
        <f t="shared" si="1"/>
        <v>3</v>
      </c>
      <c r="F37" s="354">
        <f>VLOOKUP(A37,'14A. REx_Curso_Vida'!$R$7:$X$131,3,0)</f>
        <v>37</v>
      </c>
      <c r="G37" s="353">
        <f t="shared" si="3"/>
        <v>9.25</v>
      </c>
      <c r="H37" s="354">
        <f>VLOOKUP(A37,'14A. REx_Curso_Vida'!$R$7:$X$131,4,0)</f>
        <v>38</v>
      </c>
      <c r="I37" s="353">
        <f t="shared" si="4"/>
        <v>9.5</v>
      </c>
      <c r="J37" s="354">
        <f>VLOOKUP(A37,'14A. REx_Curso_Vida'!$R$7:$X$131,5,0)</f>
        <v>18</v>
      </c>
      <c r="K37" s="353">
        <f t="shared" si="5"/>
        <v>4.5</v>
      </c>
      <c r="L37" s="354">
        <f>VLOOKUP(A37,'14A. REx_Curso_Vida'!$R$7:$X$131,6,0)</f>
        <v>176</v>
      </c>
      <c r="M37" s="353">
        <f t="shared" si="6"/>
        <v>44</v>
      </c>
      <c r="N37" s="354">
        <f>VLOOKUP(A37,'14A. REx_Curso_Vida'!$R$7:$X$131,7,0)</f>
        <v>119</v>
      </c>
      <c r="O37" s="353">
        <f t="shared" si="7"/>
        <v>29.75</v>
      </c>
      <c r="P37" s="779">
        <f t="shared" si="8"/>
        <v>400</v>
      </c>
      <c r="R37" s="66">
        <v>145</v>
      </c>
      <c r="S37" s="66">
        <v>3</v>
      </c>
      <c r="T37" s="66">
        <v>3</v>
      </c>
      <c r="U37" s="66">
        <v>12</v>
      </c>
      <c r="V37" s="66">
        <v>6</v>
      </c>
      <c r="W37" s="66">
        <v>50</v>
      </c>
      <c r="X37" s="66">
        <v>55</v>
      </c>
      <c r="Y37" s="66">
        <v>129</v>
      </c>
    </row>
    <row r="38" spans="1:25" ht="15">
      <c r="A38" s="777">
        <v>690</v>
      </c>
      <c r="B38" s="389" t="s">
        <v>221</v>
      </c>
      <c r="C38" s="406">
        <v>12515</v>
      </c>
      <c r="D38" s="778">
        <f>VLOOKUP(A38,'14A. REx_Curso_Vida'!$R$7:$X$131,2,0)</f>
        <v>2</v>
      </c>
      <c r="E38" s="353">
        <f t="shared" si="1"/>
        <v>1.0752688172043012</v>
      </c>
      <c r="F38" s="354">
        <f>VLOOKUP(A38,'14A. REx_Curso_Vida'!$R$7:$X$131,3,0)</f>
        <v>5</v>
      </c>
      <c r="G38" s="353">
        <f t="shared" si="3"/>
        <v>2.6881720430107525</v>
      </c>
      <c r="H38" s="354">
        <f>VLOOKUP(A38,'14A. REx_Curso_Vida'!$R$7:$X$131,4,0)</f>
        <v>5</v>
      </c>
      <c r="I38" s="353">
        <f t="shared" si="4"/>
        <v>2.6881720430107525</v>
      </c>
      <c r="J38" s="354">
        <f>VLOOKUP(A38,'14A. REx_Curso_Vida'!$R$7:$X$131,5,0)</f>
        <v>12</v>
      </c>
      <c r="K38" s="353">
        <f t="shared" si="5"/>
        <v>6.4516129032258061</v>
      </c>
      <c r="L38" s="354">
        <f>VLOOKUP(A38,'14A. REx_Curso_Vida'!$R$7:$X$131,6,0)</f>
        <v>115</v>
      </c>
      <c r="M38" s="353">
        <f t="shared" si="6"/>
        <v>61.827956989247312</v>
      </c>
      <c r="N38" s="354">
        <f>VLOOKUP(A38,'14A. REx_Curso_Vida'!$R$7:$X$131,7,0)</f>
        <v>47</v>
      </c>
      <c r="O38" s="353">
        <f t="shared" si="7"/>
        <v>25.268817204301076</v>
      </c>
      <c r="P38" s="779">
        <f t="shared" si="8"/>
        <v>186</v>
      </c>
      <c r="R38" s="66">
        <v>147</v>
      </c>
      <c r="S38" s="66">
        <v>21</v>
      </c>
      <c r="T38" s="66">
        <v>35</v>
      </c>
      <c r="U38" s="66">
        <v>73</v>
      </c>
      <c r="V38" s="66">
        <v>62</v>
      </c>
      <c r="W38" s="66">
        <v>276</v>
      </c>
      <c r="X38" s="66">
        <v>60</v>
      </c>
      <c r="Y38" s="66">
        <v>527</v>
      </c>
    </row>
    <row r="39" spans="1:25" ht="15">
      <c r="A39" s="777">
        <v>736</v>
      </c>
      <c r="B39" s="389" t="s">
        <v>225</v>
      </c>
      <c r="C39" s="406">
        <v>39990</v>
      </c>
      <c r="D39" s="778">
        <f>VLOOKUP(A39,'14A. REx_Curso_Vida'!$R$7:$X$131,2,0)</f>
        <v>5</v>
      </c>
      <c r="E39" s="353">
        <f t="shared" si="1"/>
        <v>0.96711798839458418</v>
      </c>
      <c r="F39" s="354">
        <f>VLOOKUP(A39,'14A. REx_Curso_Vida'!$R$7:$X$131,3,0)</f>
        <v>31</v>
      </c>
      <c r="G39" s="353">
        <f t="shared" si="3"/>
        <v>5.9961315280464218</v>
      </c>
      <c r="H39" s="354">
        <f>VLOOKUP(A39,'14A. REx_Curso_Vida'!$R$7:$X$131,4,0)</f>
        <v>41</v>
      </c>
      <c r="I39" s="353">
        <f t="shared" si="4"/>
        <v>7.9303675048355888</v>
      </c>
      <c r="J39" s="354">
        <f>VLOOKUP(A39,'14A. REx_Curso_Vida'!$R$7:$X$131,5,0)</f>
        <v>45</v>
      </c>
      <c r="K39" s="353">
        <f t="shared" si="5"/>
        <v>8.7040618955512574</v>
      </c>
      <c r="L39" s="354">
        <f>VLOOKUP(A39,'14A. REx_Curso_Vida'!$R$7:$X$131,6,0)</f>
        <v>322</v>
      </c>
      <c r="M39" s="353">
        <f t="shared" si="6"/>
        <v>62.282398452611218</v>
      </c>
      <c r="N39" s="354">
        <f>VLOOKUP(A39,'14A. REx_Curso_Vida'!$R$7:$X$131,7,0)</f>
        <v>73</v>
      </c>
      <c r="O39" s="353">
        <f t="shared" si="7"/>
        <v>14.119922630560927</v>
      </c>
      <c r="P39" s="779">
        <f t="shared" si="8"/>
        <v>517</v>
      </c>
      <c r="R39" s="66">
        <v>148</v>
      </c>
      <c r="S39" s="66">
        <v>14</v>
      </c>
      <c r="T39" s="66">
        <v>24</v>
      </c>
      <c r="U39" s="66">
        <v>62</v>
      </c>
      <c r="V39" s="66">
        <v>77</v>
      </c>
      <c r="W39" s="66">
        <v>288</v>
      </c>
      <c r="X39" s="66">
        <v>245</v>
      </c>
      <c r="Y39" s="66">
        <v>710</v>
      </c>
    </row>
    <row r="40" spans="1:25" ht="15">
      <c r="A40" s="777">
        <v>858</v>
      </c>
      <c r="B40" s="389" t="s">
        <v>253</v>
      </c>
      <c r="C40" s="406">
        <v>12226</v>
      </c>
      <c r="D40" s="778">
        <f>VLOOKUP(A40,'14A. REx_Curso_Vida'!$R$7:$X$131,2,0)</f>
        <v>12</v>
      </c>
      <c r="E40" s="353">
        <f t="shared" si="1"/>
        <v>5.5813953488372094</v>
      </c>
      <c r="F40" s="354">
        <f>VLOOKUP(A40,'14A. REx_Curso_Vida'!$R$7:$X$131,3,0)</f>
        <v>18</v>
      </c>
      <c r="G40" s="353">
        <f t="shared" si="3"/>
        <v>8.3720930232558146</v>
      </c>
      <c r="H40" s="354">
        <f>VLOOKUP(A40,'14A. REx_Curso_Vida'!$R$7:$X$131,4,0)</f>
        <v>23</v>
      </c>
      <c r="I40" s="353">
        <f t="shared" si="4"/>
        <v>10.697674418604651</v>
      </c>
      <c r="J40" s="354">
        <f>VLOOKUP(A40,'14A. REx_Curso_Vida'!$R$7:$X$131,5,0)</f>
        <v>11</v>
      </c>
      <c r="K40" s="353">
        <f t="shared" si="5"/>
        <v>5.1162790697674421</v>
      </c>
      <c r="L40" s="354">
        <f>VLOOKUP(A40,'14A. REx_Curso_Vida'!$R$7:$X$131,6,0)</f>
        <v>116</v>
      </c>
      <c r="M40" s="353">
        <f t="shared" si="6"/>
        <v>53.953488372093027</v>
      </c>
      <c r="N40" s="354">
        <f>VLOOKUP(A40,'14A. REx_Curso_Vida'!$R$7:$X$131,7,0)</f>
        <v>35</v>
      </c>
      <c r="O40" s="353">
        <f t="shared" si="7"/>
        <v>16.279069767441861</v>
      </c>
      <c r="P40" s="779">
        <f t="shared" si="8"/>
        <v>215</v>
      </c>
      <c r="R40" s="66">
        <v>150</v>
      </c>
      <c r="S40" s="66">
        <v>1</v>
      </c>
      <c r="T40" s="66">
        <v>5</v>
      </c>
      <c r="U40" s="66">
        <v>11</v>
      </c>
      <c r="V40" s="66">
        <v>9</v>
      </c>
      <c r="W40" s="66">
        <v>38</v>
      </c>
      <c r="X40" s="66">
        <v>67</v>
      </c>
      <c r="Y40" s="66">
        <v>131</v>
      </c>
    </row>
    <row r="41" spans="1:25" ht="15">
      <c r="A41" s="777">
        <v>885</v>
      </c>
      <c r="B41" s="389" t="s">
        <v>259</v>
      </c>
      <c r="C41" s="406">
        <v>7800</v>
      </c>
      <c r="D41" s="778">
        <f>VLOOKUP(A41,'14A. REx_Curso_Vida'!$R$7:$X$131,2,0)</f>
        <v>1</v>
      </c>
      <c r="E41" s="353">
        <f t="shared" si="1"/>
        <v>0.92592592592592582</v>
      </c>
      <c r="F41" s="354">
        <f>VLOOKUP(A41,'14A. REx_Curso_Vida'!$R$7:$X$131,3,0)</f>
        <v>4</v>
      </c>
      <c r="G41" s="353">
        <f t="shared" si="3"/>
        <v>3.7037037037037033</v>
      </c>
      <c r="H41" s="354">
        <f>VLOOKUP(A41,'14A. REx_Curso_Vida'!$R$7:$X$131,4,0)</f>
        <v>9</v>
      </c>
      <c r="I41" s="353">
        <f t="shared" si="4"/>
        <v>8.3333333333333321</v>
      </c>
      <c r="J41" s="354">
        <f>VLOOKUP(A41,'14A. REx_Curso_Vida'!$R$7:$X$131,5,0)</f>
        <v>11</v>
      </c>
      <c r="K41" s="353">
        <f t="shared" si="5"/>
        <v>10.185185185185185</v>
      </c>
      <c r="L41" s="354">
        <f>VLOOKUP(A41,'14A. REx_Curso_Vida'!$R$7:$X$131,6,0)</f>
        <v>69</v>
      </c>
      <c r="M41" s="353">
        <f t="shared" si="6"/>
        <v>63.888888888888886</v>
      </c>
      <c r="N41" s="354">
        <f>VLOOKUP(A41,'14A. REx_Curso_Vida'!$R$7:$X$131,7,0)</f>
        <v>14</v>
      </c>
      <c r="O41" s="353">
        <f t="shared" si="7"/>
        <v>12.962962962962962</v>
      </c>
      <c r="P41" s="779">
        <f t="shared" si="8"/>
        <v>108</v>
      </c>
      <c r="R41" s="66">
        <v>154</v>
      </c>
      <c r="S41" s="66">
        <v>72</v>
      </c>
      <c r="T41" s="66">
        <v>155</v>
      </c>
      <c r="U41" s="66">
        <v>234</v>
      </c>
      <c r="V41" s="66">
        <v>264</v>
      </c>
      <c r="W41" s="66">
        <v>701</v>
      </c>
      <c r="X41" s="66">
        <v>441</v>
      </c>
      <c r="Y41" s="66">
        <v>1867</v>
      </c>
    </row>
    <row r="42" spans="1:25" ht="15">
      <c r="A42" s="777">
        <v>890</v>
      </c>
      <c r="B42" s="389" t="s">
        <v>263</v>
      </c>
      <c r="C42" s="406">
        <v>23870</v>
      </c>
      <c r="D42" s="778">
        <f>VLOOKUP(A42,'14A. REx_Curso_Vida'!$R$7:$X$131,2,0)</f>
        <v>8</v>
      </c>
      <c r="E42" s="353">
        <f t="shared" si="1"/>
        <v>1.8140589569160999</v>
      </c>
      <c r="F42" s="354">
        <f>VLOOKUP(A42,'14A. REx_Curso_Vida'!$R$7:$X$131,3,0)</f>
        <v>31</v>
      </c>
      <c r="G42" s="353">
        <f t="shared" si="3"/>
        <v>7.029478458049887</v>
      </c>
      <c r="H42" s="354">
        <f>VLOOKUP(A42,'14A. REx_Curso_Vida'!$R$7:$X$131,4,0)</f>
        <v>51</v>
      </c>
      <c r="I42" s="353">
        <f t="shared" si="4"/>
        <v>11.564625850340136</v>
      </c>
      <c r="J42" s="354">
        <f>VLOOKUP(A42,'14A. REx_Curso_Vida'!$R$7:$X$131,5,0)</f>
        <v>35</v>
      </c>
      <c r="K42" s="353">
        <f t="shared" si="5"/>
        <v>7.9365079365079358</v>
      </c>
      <c r="L42" s="354">
        <f>VLOOKUP(A42,'14A. REx_Curso_Vida'!$R$7:$X$131,6,0)</f>
        <v>228</v>
      </c>
      <c r="M42" s="353">
        <f t="shared" si="6"/>
        <v>51.700680272108848</v>
      </c>
      <c r="N42" s="354">
        <f>VLOOKUP(A42,'14A. REx_Curso_Vida'!$R$7:$X$131,7,0)</f>
        <v>88</v>
      </c>
      <c r="O42" s="353">
        <f t="shared" si="7"/>
        <v>19.954648526077097</v>
      </c>
      <c r="P42" s="779">
        <f t="shared" si="8"/>
        <v>441</v>
      </c>
      <c r="R42" s="66">
        <v>172</v>
      </c>
      <c r="S42" s="66">
        <v>29</v>
      </c>
      <c r="T42" s="66">
        <v>58</v>
      </c>
      <c r="U42" s="66">
        <v>99</v>
      </c>
      <c r="V42" s="66">
        <v>100</v>
      </c>
      <c r="W42" s="66">
        <v>381</v>
      </c>
      <c r="X42" s="66">
        <v>114</v>
      </c>
      <c r="Y42" s="66">
        <v>781</v>
      </c>
    </row>
    <row r="43" spans="1:25">
      <c r="A43" s="774">
        <v>5</v>
      </c>
      <c r="B43" s="210" t="s">
        <v>336</v>
      </c>
      <c r="C43" s="72">
        <v>215744</v>
      </c>
      <c r="D43" s="775">
        <f>SUM(D44:D62)</f>
        <v>118</v>
      </c>
      <c r="E43" s="80">
        <f t="shared" si="1"/>
        <v>2.7628190119409974</v>
      </c>
      <c r="F43" s="70">
        <f t="shared" ref="F43:N43" si="12">SUM(F44:F62)</f>
        <v>287</v>
      </c>
      <c r="G43" s="80">
        <f t="shared" si="3"/>
        <v>6.71973776633107</v>
      </c>
      <c r="H43" s="70">
        <f t="shared" si="12"/>
        <v>417</v>
      </c>
      <c r="I43" s="80">
        <f t="shared" si="4"/>
        <v>9.7635214235542023</v>
      </c>
      <c r="J43" s="70">
        <f t="shared" si="12"/>
        <v>321</v>
      </c>
      <c r="K43" s="80">
        <f t="shared" si="5"/>
        <v>7.5158042612971192</v>
      </c>
      <c r="L43" s="70">
        <f t="shared" si="12"/>
        <v>2013</v>
      </c>
      <c r="M43" s="80">
        <f t="shared" si="6"/>
        <v>47.131819246078202</v>
      </c>
      <c r="N43" s="70">
        <f t="shared" si="12"/>
        <v>1115</v>
      </c>
      <c r="O43" s="80">
        <f t="shared" si="7"/>
        <v>26.106298290798406</v>
      </c>
      <c r="P43" s="776">
        <f>SUM(P44:P62)</f>
        <v>4271</v>
      </c>
      <c r="R43" s="66">
        <v>190</v>
      </c>
      <c r="S43" s="66">
        <v>4</v>
      </c>
      <c r="T43" s="66">
        <v>8</v>
      </c>
      <c r="U43" s="66">
        <v>14</v>
      </c>
      <c r="V43" s="66">
        <v>18</v>
      </c>
      <c r="W43" s="66">
        <v>80</v>
      </c>
      <c r="X43" s="66">
        <v>96</v>
      </c>
      <c r="Y43" s="66">
        <v>220</v>
      </c>
    </row>
    <row r="44" spans="1:25" ht="15">
      <c r="A44" s="777">
        <v>4</v>
      </c>
      <c r="B44" s="389" t="s">
        <v>10</v>
      </c>
      <c r="C44" s="406">
        <v>2777</v>
      </c>
      <c r="D44" s="778">
        <f>VLOOKUP(A44,'14A. REx_Curso_Vida'!$R$7:$X$131,2,0)</f>
        <v>0</v>
      </c>
      <c r="E44" s="353">
        <f t="shared" si="1"/>
        <v>0</v>
      </c>
      <c r="F44" s="354">
        <f>VLOOKUP(A44,'14A. REx_Curso_Vida'!$R$7:$X$131,3,0)</f>
        <v>1</v>
      </c>
      <c r="G44" s="353">
        <f t="shared" si="3"/>
        <v>2.7777777777777777</v>
      </c>
      <c r="H44" s="354">
        <f>VLOOKUP(A44,'14A. REx_Curso_Vida'!$R$7:$X$131,4,0)</f>
        <v>2</v>
      </c>
      <c r="I44" s="353">
        <f t="shared" si="4"/>
        <v>5.5555555555555554</v>
      </c>
      <c r="J44" s="354">
        <f>VLOOKUP(A44,'14A. REx_Curso_Vida'!$R$7:$X$131,5,0)</f>
        <v>3</v>
      </c>
      <c r="K44" s="353">
        <f t="shared" si="5"/>
        <v>8.3333333333333321</v>
      </c>
      <c r="L44" s="354">
        <f>VLOOKUP(A44,'14A. REx_Curso_Vida'!$R$7:$X$131,6,0)</f>
        <v>15</v>
      </c>
      <c r="M44" s="353">
        <f t="shared" si="6"/>
        <v>41.666666666666671</v>
      </c>
      <c r="N44" s="354">
        <f>VLOOKUP(A44,'14A. REx_Curso_Vida'!$R$7:$X$131,7,0)</f>
        <v>15</v>
      </c>
      <c r="O44" s="353">
        <f t="shared" si="7"/>
        <v>41.666666666666671</v>
      </c>
      <c r="P44" s="779">
        <f t="shared" si="8"/>
        <v>36</v>
      </c>
      <c r="R44" s="66">
        <v>197</v>
      </c>
      <c r="S44" s="66">
        <v>5</v>
      </c>
      <c r="T44" s="66">
        <v>15</v>
      </c>
      <c r="U44" s="66">
        <v>27</v>
      </c>
      <c r="V44" s="66">
        <v>11</v>
      </c>
      <c r="W44" s="66">
        <v>139</v>
      </c>
      <c r="X44" s="66">
        <v>80</v>
      </c>
      <c r="Y44" s="66">
        <v>277</v>
      </c>
    </row>
    <row r="45" spans="1:25" ht="15">
      <c r="A45" s="777">
        <v>42</v>
      </c>
      <c r="B45" s="389" t="s">
        <v>961</v>
      </c>
      <c r="C45" s="406">
        <v>27421</v>
      </c>
      <c r="D45" s="778">
        <f>VLOOKUP(A45,'14A. REx_Curso_Vida'!$R$7:$X$131,2,0)</f>
        <v>14</v>
      </c>
      <c r="E45" s="353">
        <f t="shared" si="1"/>
        <v>2.7131782945736433</v>
      </c>
      <c r="F45" s="354">
        <f>VLOOKUP(A45,'14A. REx_Curso_Vida'!$R$7:$X$131,3,0)</f>
        <v>42</v>
      </c>
      <c r="G45" s="353">
        <f t="shared" si="3"/>
        <v>8.1395348837209305</v>
      </c>
      <c r="H45" s="354">
        <f>VLOOKUP(A45,'14A. REx_Curso_Vida'!$R$7:$X$131,4,0)</f>
        <v>52</v>
      </c>
      <c r="I45" s="353">
        <f t="shared" si="4"/>
        <v>10.077519379844961</v>
      </c>
      <c r="J45" s="354">
        <f>VLOOKUP(A45,'14A. REx_Curso_Vida'!$R$7:$X$131,5,0)</f>
        <v>29</v>
      </c>
      <c r="K45" s="353">
        <f t="shared" si="5"/>
        <v>5.6201550387596901</v>
      </c>
      <c r="L45" s="354">
        <f>VLOOKUP(A45,'14A. REx_Curso_Vida'!$R$7:$X$131,6,0)</f>
        <v>223</v>
      </c>
      <c r="M45" s="353">
        <f t="shared" si="6"/>
        <v>43.217054263565892</v>
      </c>
      <c r="N45" s="354">
        <f>VLOOKUP(A45,'14A. REx_Curso_Vida'!$R$7:$X$131,7,0)</f>
        <v>156</v>
      </c>
      <c r="O45" s="353">
        <f t="shared" si="7"/>
        <v>30.232558139534881</v>
      </c>
      <c r="P45" s="779">
        <f t="shared" si="8"/>
        <v>516</v>
      </c>
      <c r="R45" s="66">
        <v>206</v>
      </c>
      <c r="S45" s="66">
        <v>2</v>
      </c>
      <c r="T45" s="66">
        <v>4</v>
      </c>
      <c r="U45" s="66">
        <v>6</v>
      </c>
      <c r="V45" s="66">
        <v>3</v>
      </c>
      <c r="W45" s="66">
        <v>41</v>
      </c>
      <c r="X45" s="66">
        <v>16</v>
      </c>
      <c r="Y45" s="66">
        <v>72</v>
      </c>
    </row>
    <row r="46" spans="1:25" ht="15">
      <c r="A46" s="777">
        <v>44</v>
      </c>
      <c r="B46" s="389" t="s">
        <v>30</v>
      </c>
      <c r="C46" s="406">
        <v>7280</v>
      </c>
      <c r="D46" s="778">
        <f>VLOOKUP(A46,'14A. REx_Curso_Vida'!$R$7:$X$131,2,0)</f>
        <v>2</v>
      </c>
      <c r="E46" s="353">
        <f t="shared" si="1"/>
        <v>2.2222222222222223</v>
      </c>
      <c r="F46" s="354">
        <f>VLOOKUP(A46,'14A. REx_Curso_Vida'!$R$7:$X$131,3,0)</f>
        <v>4</v>
      </c>
      <c r="G46" s="353">
        <f t="shared" si="3"/>
        <v>4.4444444444444446</v>
      </c>
      <c r="H46" s="354">
        <f>VLOOKUP(A46,'14A. REx_Curso_Vida'!$R$7:$X$131,4,0)</f>
        <v>4</v>
      </c>
      <c r="I46" s="353">
        <f t="shared" si="4"/>
        <v>4.4444444444444446</v>
      </c>
      <c r="J46" s="354">
        <f>VLOOKUP(A46,'14A. REx_Curso_Vida'!$R$7:$X$131,5,0)</f>
        <v>7</v>
      </c>
      <c r="K46" s="353">
        <f t="shared" si="5"/>
        <v>7.7777777777777777</v>
      </c>
      <c r="L46" s="354">
        <f>VLOOKUP(A46,'14A. REx_Curso_Vida'!$R$7:$X$131,6,0)</f>
        <v>62</v>
      </c>
      <c r="M46" s="353">
        <f t="shared" si="6"/>
        <v>68.888888888888886</v>
      </c>
      <c r="N46" s="354">
        <f>VLOOKUP(A46,'14A. REx_Curso_Vida'!$R$7:$X$131,7,0)</f>
        <v>11</v>
      </c>
      <c r="O46" s="353">
        <f t="shared" si="7"/>
        <v>12.222222222222221</v>
      </c>
      <c r="P46" s="779">
        <f t="shared" si="8"/>
        <v>90</v>
      </c>
      <c r="R46" s="66">
        <v>209</v>
      </c>
      <c r="S46" s="66">
        <v>7</v>
      </c>
      <c r="T46" s="66">
        <v>13</v>
      </c>
      <c r="U46" s="66">
        <v>15</v>
      </c>
      <c r="V46" s="66">
        <v>19</v>
      </c>
      <c r="W46" s="66">
        <v>174</v>
      </c>
      <c r="X46" s="66">
        <v>67</v>
      </c>
      <c r="Y46" s="66">
        <v>295</v>
      </c>
    </row>
    <row r="47" spans="1:25" ht="15">
      <c r="A47" s="777">
        <v>59</v>
      </c>
      <c r="B47" s="389" t="s">
        <v>39</v>
      </c>
      <c r="C47" s="406">
        <v>5153</v>
      </c>
      <c r="D47" s="778">
        <f>VLOOKUP(A47,'14A. REx_Curso_Vida'!$R$7:$X$131,2,0)</f>
        <v>3</v>
      </c>
      <c r="E47" s="353">
        <f t="shared" si="1"/>
        <v>3.3333333333333335</v>
      </c>
      <c r="F47" s="354">
        <f>VLOOKUP(A47,'14A. REx_Curso_Vida'!$R$7:$X$131,3,0)</f>
        <v>4</v>
      </c>
      <c r="G47" s="353">
        <f t="shared" si="3"/>
        <v>4.4444444444444446</v>
      </c>
      <c r="H47" s="354">
        <f>VLOOKUP(A47,'14A. REx_Curso_Vida'!$R$7:$X$131,4,0)</f>
        <v>6</v>
      </c>
      <c r="I47" s="353">
        <f t="shared" si="4"/>
        <v>6.666666666666667</v>
      </c>
      <c r="J47" s="354">
        <f>VLOOKUP(A47,'14A. REx_Curso_Vida'!$R$7:$X$131,5,0)</f>
        <v>1</v>
      </c>
      <c r="K47" s="353">
        <f t="shared" si="5"/>
        <v>1.1111111111111112</v>
      </c>
      <c r="L47" s="354">
        <f>VLOOKUP(A47,'14A. REx_Curso_Vida'!$R$7:$X$131,6,0)</f>
        <v>51</v>
      </c>
      <c r="M47" s="353">
        <f t="shared" si="6"/>
        <v>56.666666666666664</v>
      </c>
      <c r="N47" s="354">
        <f>VLOOKUP(A47,'14A. REx_Curso_Vida'!$R$7:$X$131,7,0)</f>
        <v>25</v>
      </c>
      <c r="O47" s="353">
        <f t="shared" si="7"/>
        <v>27.777777777777779</v>
      </c>
      <c r="P47" s="779">
        <f t="shared" si="8"/>
        <v>90</v>
      </c>
      <c r="R47" s="66">
        <v>212</v>
      </c>
      <c r="S47" s="66">
        <v>17</v>
      </c>
      <c r="T47" s="66">
        <v>44</v>
      </c>
      <c r="U47" s="66">
        <v>79</v>
      </c>
      <c r="V47" s="66">
        <v>112</v>
      </c>
      <c r="W47" s="66">
        <v>343</v>
      </c>
      <c r="X47" s="66">
        <v>397</v>
      </c>
      <c r="Y47" s="66">
        <v>992</v>
      </c>
    </row>
    <row r="48" spans="1:25" ht="15">
      <c r="A48" s="777">
        <v>113</v>
      </c>
      <c r="B48" s="389" t="s">
        <v>55</v>
      </c>
      <c r="C48" s="406">
        <v>9783</v>
      </c>
      <c r="D48" s="778">
        <f>VLOOKUP(A48,'14A. REx_Curso_Vida'!$R$7:$X$131,2,0)</f>
        <v>2</v>
      </c>
      <c r="E48" s="353">
        <f t="shared" si="1"/>
        <v>1.7094017094017095</v>
      </c>
      <c r="F48" s="354">
        <f>VLOOKUP(A48,'14A. REx_Curso_Vida'!$R$7:$X$131,3,0)</f>
        <v>6</v>
      </c>
      <c r="G48" s="353">
        <f t="shared" si="3"/>
        <v>5.1282051282051277</v>
      </c>
      <c r="H48" s="354">
        <f>VLOOKUP(A48,'14A. REx_Curso_Vida'!$R$7:$X$131,4,0)</f>
        <v>8</v>
      </c>
      <c r="I48" s="353">
        <f t="shared" si="4"/>
        <v>6.8376068376068382</v>
      </c>
      <c r="J48" s="354">
        <f>VLOOKUP(A48,'14A. REx_Curso_Vida'!$R$7:$X$131,5,0)</f>
        <v>4</v>
      </c>
      <c r="K48" s="353">
        <f t="shared" si="5"/>
        <v>3.4188034188034191</v>
      </c>
      <c r="L48" s="354">
        <f>VLOOKUP(A48,'14A. REx_Curso_Vida'!$R$7:$X$131,6,0)</f>
        <v>83</v>
      </c>
      <c r="M48" s="353">
        <f t="shared" si="6"/>
        <v>70.940170940170944</v>
      </c>
      <c r="N48" s="354">
        <f>VLOOKUP(A48,'14A. REx_Curso_Vida'!$R$7:$X$131,7,0)</f>
        <v>14</v>
      </c>
      <c r="O48" s="353">
        <f t="shared" si="7"/>
        <v>11.965811965811966</v>
      </c>
      <c r="P48" s="779">
        <f t="shared" si="8"/>
        <v>117</v>
      </c>
      <c r="R48" s="66">
        <v>234</v>
      </c>
      <c r="S48" s="66">
        <v>8</v>
      </c>
      <c r="T48" s="66">
        <v>35</v>
      </c>
      <c r="U48" s="66">
        <v>47</v>
      </c>
      <c r="V48" s="66">
        <v>30</v>
      </c>
      <c r="W48" s="66">
        <v>220</v>
      </c>
      <c r="X48" s="66">
        <v>55</v>
      </c>
      <c r="Y48" s="66">
        <v>395</v>
      </c>
    </row>
    <row r="49" spans="1:25" ht="15">
      <c r="A49" s="777">
        <v>125</v>
      </c>
      <c r="B49" s="389" t="s">
        <v>59</v>
      </c>
      <c r="C49" s="406">
        <v>8668</v>
      </c>
      <c r="D49" s="778">
        <f>VLOOKUP(A49,'14A. REx_Curso_Vida'!$R$7:$X$131,2,0)</f>
        <v>7</v>
      </c>
      <c r="E49" s="353">
        <f t="shared" si="1"/>
        <v>4.7297297297297298</v>
      </c>
      <c r="F49" s="354">
        <f>VLOOKUP(A49,'14A. REx_Curso_Vida'!$R$7:$X$131,3,0)</f>
        <v>10</v>
      </c>
      <c r="G49" s="353">
        <f t="shared" si="3"/>
        <v>6.756756756756757</v>
      </c>
      <c r="H49" s="354">
        <f>VLOOKUP(A49,'14A. REx_Curso_Vida'!$R$7:$X$131,4,0)</f>
        <v>13</v>
      </c>
      <c r="I49" s="353">
        <f t="shared" si="4"/>
        <v>8.7837837837837842</v>
      </c>
      <c r="J49" s="354">
        <f>VLOOKUP(A49,'14A. REx_Curso_Vida'!$R$7:$X$131,5,0)</f>
        <v>14</v>
      </c>
      <c r="K49" s="353">
        <f t="shared" si="5"/>
        <v>9.4594594594594597</v>
      </c>
      <c r="L49" s="354">
        <f>VLOOKUP(A49,'14A. REx_Curso_Vida'!$R$7:$X$131,6,0)</f>
        <v>87</v>
      </c>
      <c r="M49" s="353">
        <f t="shared" si="6"/>
        <v>58.783783783783782</v>
      </c>
      <c r="N49" s="354">
        <f>VLOOKUP(A49,'14A. REx_Curso_Vida'!$R$7:$X$131,7,0)</f>
        <v>17</v>
      </c>
      <c r="O49" s="353">
        <f t="shared" si="7"/>
        <v>11.486486486486488</v>
      </c>
      <c r="P49" s="779">
        <f t="shared" si="8"/>
        <v>148</v>
      </c>
      <c r="R49" s="66">
        <v>237</v>
      </c>
      <c r="S49" s="66">
        <v>4</v>
      </c>
      <c r="T49" s="66">
        <v>10</v>
      </c>
      <c r="U49" s="66">
        <v>12</v>
      </c>
      <c r="V49" s="66">
        <v>12</v>
      </c>
      <c r="W49" s="66">
        <v>114</v>
      </c>
      <c r="X49" s="66">
        <v>70</v>
      </c>
      <c r="Y49" s="66">
        <v>222</v>
      </c>
    </row>
    <row r="50" spans="1:25" ht="15">
      <c r="A50" s="777">
        <v>138</v>
      </c>
      <c r="B50" s="389" t="s">
        <v>65</v>
      </c>
      <c r="C50" s="406">
        <v>15793</v>
      </c>
      <c r="D50" s="778">
        <f>VLOOKUP(A50,'14A. REx_Curso_Vida'!$R$7:$X$131,2,0)</f>
        <v>5</v>
      </c>
      <c r="E50" s="353">
        <f t="shared" si="1"/>
        <v>1.5384615384615385</v>
      </c>
      <c r="F50" s="354">
        <f>VLOOKUP(A50,'14A. REx_Curso_Vida'!$R$7:$X$131,3,0)</f>
        <v>26</v>
      </c>
      <c r="G50" s="353">
        <f t="shared" si="3"/>
        <v>8</v>
      </c>
      <c r="H50" s="354">
        <f>VLOOKUP(A50,'14A. REx_Curso_Vida'!$R$7:$X$131,4,0)</f>
        <v>29</v>
      </c>
      <c r="I50" s="353">
        <f t="shared" si="4"/>
        <v>8.9230769230769234</v>
      </c>
      <c r="J50" s="354">
        <f>VLOOKUP(A50,'14A. REx_Curso_Vida'!$R$7:$X$131,5,0)</f>
        <v>32</v>
      </c>
      <c r="K50" s="353">
        <f t="shared" si="5"/>
        <v>9.8461538461538467</v>
      </c>
      <c r="L50" s="354">
        <f>VLOOKUP(A50,'14A. REx_Curso_Vida'!$R$7:$X$131,6,0)</f>
        <v>167</v>
      </c>
      <c r="M50" s="353">
        <f t="shared" si="6"/>
        <v>51.384615384615387</v>
      </c>
      <c r="N50" s="354">
        <f>VLOOKUP(A50,'14A. REx_Curso_Vida'!$R$7:$X$131,7,0)</f>
        <v>66</v>
      </c>
      <c r="O50" s="353">
        <f t="shared" si="7"/>
        <v>20.307692307692307</v>
      </c>
      <c r="P50" s="779">
        <f t="shared" si="8"/>
        <v>325</v>
      </c>
      <c r="R50" s="66">
        <v>240</v>
      </c>
      <c r="S50" s="66">
        <v>1</v>
      </c>
      <c r="T50" s="66">
        <v>3</v>
      </c>
      <c r="U50" s="66">
        <v>21</v>
      </c>
      <c r="V50" s="66">
        <v>16</v>
      </c>
      <c r="W50" s="66">
        <v>93</v>
      </c>
      <c r="X50" s="66">
        <v>115</v>
      </c>
      <c r="Y50" s="66">
        <v>249</v>
      </c>
    </row>
    <row r="51" spans="1:25" ht="15">
      <c r="A51" s="777">
        <v>234</v>
      </c>
      <c r="B51" s="389" t="s">
        <v>92</v>
      </c>
      <c r="C51" s="406">
        <v>23874</v>
      </c>
      <c r="D51" s="778">
        <f>VLOOKUP(A51,'14A. REx_Curso_Vida'!$R$7:$X$131,2,0)</f>
        <v>8</v>
      </c>
      <c r="E51" s="353">
        <f t="shared" si="1"/>
        <v>2.0253164556962027</v>
      </c>
      <c r="F51" s="354">
        <f>VLOOKUP(A51,'14A. REx_Curso_Vida'!$R$7:$X$131,3,0)</f>
        <v>35</v>
      </c>
      <c r="G51" s="353">
        <f t="shared" si="3"/>
        <v>8.8607594936708853</v>
      </c>
      <c r="H51" s="354">
        <f>VLOOKUP(A51,'14A. REx_Curso_Vida'!$R$7:$X$131,4,0)</f>
        <v>47</v>
      </c>
      <c r="I51" s="353">
        <f t="shared" si="4"/>
        <v>11.898734177215189</v>
      </c>
      <c r="J51" s="354">
        <f>VLOOKUP(A51,'14A. REx_Curso_Vida'!$R$7:$X$131,5,0)</f>
        <v>30</v>
      </c>
      <c r="K51" s="353">
        <f t="shared" si="5"/>
        <v>7.59493670886076</v>
      </c>
      <c r="L51" s="354">
        <f>VLOOKUP(A51,'14A. REx_Curso_Vida'!$R$7:$X$131,6,0)</f>
        <v>220</v>
      </c>
      <c r="M51" s="353">
        <f t="shared" si="6"/>
        <v>55.696202531645568</v>
      </c>
      <c r="N51" s="354">
        <f>VLOOKUP(A51,'14A. REx_Curso_Vida'!$R$7:$X$131,7,0)</f>
        <v>55</v>
      </c>
      <c r="O51" s="353">
        <f t="shared" si="7"/>
        <v>13.924050632911392</v>
      </c>
      <c r="P51" s="779">
        <f t="shared" si="8"/>
        <v>395</v>
      </c>
      <c r="R51" s="66">
        <v>250</v>
      </c>
      <c r="S51" s="66">
        <v>23</v>
      </c>
      <c r="T51" s="66">
        <v>34</v>
      </c>
      <c r="U51" s="66">
        <v>67</v>
      </c>
      <c r="V51" s="66">
        <v>81</v>
      </c>
      <c r="W51" s="66">
        <v>385</v>
      </c>
      <c r="X51" s="66">
        <v>117</v>
      </c>
      <c r="Y51" s="66">
        <v>707</v>
      </c>
    </row>
    <row r="52" spans="1:25" ht="15">
      <c r="A52" s="777">
        <v>240</v>
      </c>
      <c r="B52" s="389" t="s">
        <v>97</v>
      </c>
      <c r="C52" s="406">
        <v>12322</v>
      </c>
      <c r="D52" s="778">
        <f>VLOOKUP(A52,'14A. REx_Curso_Vida'!$R$7:$X$131,2,0)</f>
        <v>1</v>
      </c>
      <c r="E52" s="353">
        <f t="shared" si="1"/>
        <v>0.40160642570281119</v>
      </c>
      <c r="F52" s="354">
        <f>VLOOKUP(A52,'14A. REx_Curso_Vida'!$R$7:$X$131,3,0)</f>
        <v>3</v>
      </c>
      <c r="G52" s="353">
        <f t="shared" si="3"/>
        <v>1.2048192771084338</v>
      </c>
      <c r="H52" s="354">
        <f>VLOOKUP(A52,'14A. REx_Curso_Vida'!$R$7:$X$131,4,0)</f>
        <v>21</v>
      </c>
      <c r="I52" s="353">
        <f t="shared" si="4"/>
        <v>8.4337349397590362</v>
      </c>
      <c r="J52" s="354">
        <f>VLOOKUP(A52,'14A. REx_Curso_Vida'!$R$7:$X$131,5,0)</f>
        <v>16</v>
      </c>
      <c r="K52" s="353">
        <f t="shared" si="5"/>
        <v>6.425702811244979</v>
      </c>
      <c r="L52" s="354">
        <f>VLOOKUP(A52,'14A. REx_Curso_Vida'!$R$7:$X$131,6,0)</f>
        <v>93</v>
      </c>
      <c r="M52" s="353">
        <f t="shared" si="6"/>
        <v>37.349397590361441</v>
      </c>
      <c r="N52" s="354">
        <f>VLOOKUP(A52,'14A. REx_Curso_Vida'!$R$7:$X$131,7,0)</f>
        <v>115</v>
      </c>
      <c r="O52" s="353">
        <f t="shared" si="7"/>
        <v>46.184738955823299</v>
      </c>
      <c r="P52" s="779">
        <f t="shared" si="8"/>
        <v>249</v>
      </c>
      <c r="R52" s="66">
        <v>264</v>
      </c>
      <c r="S52" s="66">
        <v>2</v>
      </c>
      <c r="T52" s="66">
        <v>3</v>
      </c>
      <c r="U52" s="66">
        <v>8</v>
      </c>
      <c r="V52" s="66">
        <v>15</v>
      </c>
      <c r="W52" s="66">
        <v>69</v>
      </c>
      <c r="X52" s="66">
        <v>31</v>
      </c>
      <c r="Y52" s="66">
        <v>128</v>
      </c>
    </row>
    <row r="53" spans="1:25" ht="15">
      <c r="A53" s="777">
        <v>284</v>
      </c>
      <c r="B53" s="389" t="s">
        <v>108</v>
      </c>
      <c r="C53" s="406">
        <v>21021</v>
      </c>
      <c r="D53" s="778">
        <f>VLOOKUP(A53,'14A. REx_Curso_Vida'!$R$7:$X$131,2,0)</f>
        <v>33</v>
      </c>
      <c r="E53" s="353">
        <f t="shared" si="1"/>
        <v>5.2050473186119879</v>
      </c>
      <c r="F53" s="354">
        <f>VLOOKUP(A53,'14A. REx_Curso_Vida'!$R$7:$X$131,3,0)</f>
        <v>67</v>
      </c>
      <c r="G53" s="353">
        <f t="shared" si="3"/>
        <v>10.56782334384858</v>
      </c>
      <c r="H53" s="354">
        <f>VLOOKUP(A53,'14A. REx_Curso_Vida'!$R$7:$X$131,4,0)</f>
        <v>80</v>
      </c>
      <c r="I53" s="353">
        <f t="shared" si="4"/>
        <v>12.618296529968454</v>
      </c>
      <c r="J53" s="354">
        <f>VLOOKUP(A53,'14A. REx_Curso_Vida'!$R$7:$X$131,5,0)</f>
        <v>53</v>
      </c>
      <c r="K53" s="353">
        <f t="shared" si="5"/>
        <v>8.3596214511041005</v>
      </c>
      <c r="L53" s="354">
        <f>VLOOKUP(A53,'14A. REx_Curso_Vida'!$R$7:$X$131,6,0)</f>
        <v>246</v>
      </c>
      <c r="M53" s="353">
        <f t="shared" si="6"/>
        <v>38.801261829652994</v>
      </c>
      <c r="N53" s="354">
        <f>VLOOKUP(A53,'14A. REx_Curso_Vida'!$R$7:$X$131,7,0)</f>
        <v>155</v>
      </c>
      <c r="O53" s="353">
        <f t="shared" si="7"/>
        <v>24.447949526813879</v>
      </c>
      <c r="P53" s="779">
        <f t="shared" si="8"/>
        <v>634</v>
      </c>
      <c r="R53" s="66">
        <v>266</v>
      </c>
      <c r="S53" s="66">
        <v>28</v>
      </c>
      <c r="T53" s="66">
        <v>83</v>
      </c>
      <c r="U53" s="66">
        <v>170</v>
      </c>
      <c r="V53" s="66">
        <v>257</v>
      </c>
      <c r="W53" s="66">
        <v>879</v>
      </c>
      <c r="X53" s="66">
        <v>1805</v>
      </c>
      <c r="Y53" s="66">
        <v>3222</v>
      </c>
    </row>
    <row r="54" spans="1:25" ht="15">
      <c r="A54" s="777">
        <v>306</v>
      </c>
      <c r="B54" s="389" t="s">
        <v>110</v>
      </c>
      <c r="C54" s="406">
        <v>5839</v>
      </c>
      <c r="D54" s="778">
        <f>VLOOKUP(A54,'14A. REx_Curso_Vida'!$R$7:$X$131,2,0)</f>
        <v>1</v>
      </c>
      <c r="E54" s="353">
        <f t="shared" si="1"/>
        <v>1.0526315789473684</v>
      </c>
      <c r="F54" s="354">
        <f>VLOOKUP(A54,'14A. REx_Curso_Vida'!$R$7:$X$131,3,0)</f>
        <v>5</v>
      </c>
      <c r="G54" s="353">
        <f t="shared" si="3"/>
        <v>5.2631578947368416</v>
      </c>
      <c r="H54" s="354">
        <f>VLOOKUP(A54,'14A. REx_Curso_Vida'!$R$7:$X$131,4,0)</f>
        <v>9</v>
      </c>
      <c r="I54" s="353">
        <f t="shared" si="4"/>
        <v>9.4736842105263168</v>
      </c>
      <c r="J54" s="354">
        <f>VLOOKUP(A54,'14A. REx_Curso_Vida'!$R$7:$X$131,5,0)</f>
        <v>7</v>
      </c>
      <c r="K54" s="353">
        <f t="shared" si="5"/>
        <v>7.3684210526315779</v>
      </c>
      <c r="L54" s="354">
        <f>VLOOKUP(A54,'14A. REx_Curso_Vida'!$R$7:$X$131,6,0)</f>
        <v>47</v>
      </c>
      <c r="M54" s="353">
        <f t="shared" si="6"/>
        <v>49.473684210526315</v>
      </c>
      <c r="N54" s="354">
        <f>VLOOKUP(A54,'14A. REx_Curso_Vida'!$R$7:$X$131,7,0)</f>
        <v>26</v>
      </c>
      <c r="O54" s="353">
        <f t="shared" si="7"/>
        <v>27.368421052631582</v>
      </c>
      <c r="P54" s="779">
        <f t="shared" si="8"/>
        <v>95</v>
      </c>
      <c r="R54" s="66">
        <v>282</v>
      </c>
      <c r="S54" s="66">
        <v>7</v>
      </c>
      <c r="T54" s="66">
        <v>24</v>
      </c>
      <c r="U54" s="66">
        <v>40</v>
      </c>
      <c r="V54" s="66">
        <v>35</v>
      </c>
      <c r="W54" s="66">
        <v>205</v>
      </c>
      <c r="X54" s="66">
        <v>250</v>
      </c>
      <c r="Y54" s="66">
        <v>561</v>
      </c>
    </row>
    <row r="55" spans="1:25" ht="15">
      <c r="A55" s="777">
        <v>347</v>
      </c>
      <c r="B55" s="389" t="s">
        <v>124</v>
      </c>
      <c r="C55" s="406">
        <v>5479</v>
      </c>
      <c r="D55" s="778">
        <f>VLOOKUP(A55,'14A. REx_Curso_Vida'!$R$7:$X$131,2,0)</f>
        <v>0</v>
      </c>
      <c r="E55" s="353">
        <f t="shared" si="1"/>
        <v>0</v>
      </c>
      <c r="F55" s="354">
        <f>VLOOKUP(A55,'14A. REx_Curso_Vida'!$R$7:$X$131,3,0)</f>
        <v>0</v>
      </c>
      <c r="G55" s="353">
        <f t="shared" si="3"/>
        <v>0</v>
      </c>
      <c r="H55" s="354">
        <f>VLOOKUP(A55,'14A. REx_Curso_Vida'!$R$7:$X$131,4,0)</f>
        <v>5</v>
      </c>
      <c r="I55" s="353">
        <f t="shared" si="4"/>
        <v>5.1546391752577314</v>
      </c>
      <c r="J55" s="354">
        <f>VLOOKUP(A55,'14A. REx_Curso_Vida'!$R$7:$X$131,5,0)</f>
        <v>3</v>
      </c>
      <c r="K55" s="353">
        <f t="shared" si="5"/>
        <v>3.0927835051546393</v>
      </c>
      <c r="L55" s="354">
        <f>VLOOKUP(A55,'14A. REx_Curso_Vida'!$R$7:$X$131,6,0)</f>
        <v>55</v>
      </c>
      <c r="M55" s="353">
        <f t="shared" si="6"/>
        <v>56.701030927835049</v>
      </c>
      <c r="N55" s="354">
        <f>VLOOKUP(A55,'14A. REx_Curso_Vida'!$R$7:$X$131,7,0)</f>
        <v>34</v>
      </c>
      <c r="O55" s="353">
        <f t="shared" si="7"/>
        <v>35.051546391752574</v>
      </c>
      <c r="P55" s="779">
        <f t="shared" si="8"/>
        <v>97</v>
      </c>
      <c r="R55" s="66">
        <v>284</v>
      </c>
      <c r="S55" s="66">
        <v>33</v>
      </c>
      <c r="T55" s="66">
        <v>67</v>
      </c>
      <c r="U55" s="66">
        <v>80</v>
      </c>
      <c r="V55" s="66">
        <v>53</v>
      </c>
      <c r="W55" s="66">
        <v>246</v>
      </c>
      <c r="X55" s="66">
        <v>155</v>
      </c>
      <c r="Y55" s="66">
        <v>634</v>
      </c>
    </row>
    <row r="56" spans="1:25" ht="15">
      <c r="A56" s="777">
        <v>411</v>
      </c>
      <c r="B56" s="389" t="s">
        <v>145</v>
      </c>
      <c r="C56" s="406">
        <v>10247</v>
      </c>
      <c r="D56" s="778">
        <f>VLOOKUP(A56,'14A. REx_Curso_Vida'!$R$7:$X$131,2,0)</f>
        <v>5</v>
      </c>
      <c r="E56" s="353">
        <f t="shared" si="1"/>
        <v>2.4752475247524752</v>
      </c>
      <c r="F56" s="354">
        <f>VLOOKUP(A56,'14A. REx_Curso_Vida'!$R$7:$X$131,3,0)</f>
        <v>10</v>
      </c>
      <c r="G56" s="353">
        <f t="shared" si="3"/>
        <v>4.9504950495049505</v>
      </c>
      <c r="H56" s="354">
        <f>VLOOKUP(A56,'14A. REx_Curso_Vida'!$R$7:$X$131,4,0)</f>
        <v>10</v>
      </c>
      <c r="I56" s="353">
        <f t="shared" si="4"/>
        <v>4.9504950495049505</v>
      </c>
      <c r="J56" s="354">
        <f>VLOOKUP(A56,'14A. REx_Curso_Vida'!$R$7:$X$131,5,0)</f>
        <v>8</v>
      </c>
      <c r="K56" s="353">
        <f t="shared" si="5"/>
        <v>3.9603960396039604</v>
      </c>
      <c r="L56" s="354">
        <f>VLOOKUP(A56,'14A. REx_Curso_Vida'!$R$7:$X$131,6,0)</f>
        <v>114</v>
      </c>
      <c r="M56" s="353">
        <f t="shared" si="6"/>
        <v>56.435643564356432</v>
      </c>
      <c r="N56" s="354">
        <f>VLOOKUP(A56,'14A. REx_Curso_Vida'!$R$7:$X$131,7,0)</f>
        <v>55</v>
      </c>
      <c r="O56" s="353">
        <f t="shared" si="7"/>
        <v>27.227722772277229</v>
      </c>
      <c r="P56" s="779">
        <f t="shared" si="8"/>
        <v>202</v>
      </c>
      <c r="R56" s="66">
        <v>306</v>
      </c>
      <c r="S56" s="66">
        <v>1</v>
      </c>
      <c r="T56" s="66">
        <v>5</v>
      </c>
      <c r="U56" s="66">
        <v>9</v>
      </c>
      <c r="V56" s="66">
        <v>7</v>
      </c>
      <c r="W56" s="66">
        <v>47</v>
      </c>
      <c r="X56" s="66">
        <v>26</v>
      </c>
      <c r="Y56" s="66">
        <v>95</v>
      </c>
    </row>
    <row r="57" spans="1:25" ht="15">
      <c r="A57" s="777">
        <v>501</v>
      </c>
      <c r="B57" s="389" t="s">
        <v>163</v>
      </c>
      <c r="C57" s="406">
        <v>3224</v>
      </c>
      <c r="D57" s="778">
        <f>VLOOKUP(A57,'14A. REx_Curso_Vida'!$R$7:$X$131,2,0)</f>
        <v>1</v>
      </c>
      <c r="E57" s="353">
        <f t="shared" si="1"/>
        <v>1.9230769230769231</v>
      </c>
      <c r="F57" s="354">
        <f>VLOOKUP(A57,'14A. REx_Curso_Vida'!$R$7:$X$131,3,0)</f>
        <v>0</v>
      </c>
      <c r="G57" s="353">
        <f t="shared" si="3"/>
        <v>0</v>
      </c>
      <c r="H57" s="354">
        <f>VLOOKUP(A57,'14A. REx_Curso_Vida'!$R$7:$X$131,4,0)</f>
        <v>1</v>
      </c>
      <c r="I57" s="353">
        <f t="shared" si="4"/>
        <v>1.9230769230769231</v>
      </c>
      <c r="J57" s="354">
        <f>VLOOKUP(A57,'14A. REx_Curso_Vida'!$R$7:$X$131,5,0)</f>
        <v>4</v>
      </c>
      <c r="K57" s="353">
        <f t="shared" si="5"/>
        <v>7.6923076923076925</v>
      </c>
      <c r="L57" s="354">
        <f>VLOOKUP(A57,'14A. REx_Curso_Vida'!$R$7:$X$131,6,0)</f>
        <v>31</v>
      </c>
      <c r="M57" s="353">
        <f t="shared" si="6"/>
        <v>59.615384615384613</v>
      </c>
      <c r="N57" s="354">
        <f>VLOOKUP(A57,'14A. REx_Curso_Vida'!$R$7:$X$131,7,0)</f>
        <v>15</v>
      </c>
      <c r="O57" s="353">
        <f t="shared" si="7"/>
        <v>28.846153846153843</v>
      </c>
      <c r="P57" s="779">
        <f t="shared" si="8"/>
        <v>52</v>
      </c>
      <c r="R57" s="66">
        <v>308</v>
      </c>
      <c r="S57" s="66">
        <v>4</v>
      </c>
      <c r="T57" s="66">
        <v>12</v>
      </c>
      <c r="U57" s="66">
        <v>17</v>
      </c>
      <c r="V57" s="66">
        <v>29</v>
      </c>
      <c r="W57" s="66">
        <v>184</v>
      </c>
      <c r="X57" s="66">
        <v>174</v>
      </c>
      <c r="Y57" s="66">
        <v>420</v>
      </c>
    </row>
    <row r="58" spans="1:25" ht="15">
      <c r="A58" s="777">
        <v>543</v>
      </c>
      <c r="B58" s="389" t="s">
        <v>167</v>
      </c>
      <c r="C58" s="406">
        <v>8414</v>
      </c>
      <c r="D58" s="778">
        <f>VLOOKUP(A58,'14A. REx_Curso_Vida'!$R$7:$X$131,2,0)</f>
        <v>5</v>
      </c>
      <c r="E58" s="353">
        <f t="shared" si="1"/>
        <v>2.7027027027027026</v>
      </c>
      <c r="F58" s="354">
        <f>VLOOKUP(A58,'14A. REx_Curso_Vida'!$R$7:$X$131,3,0)</f>
        <v>16</v>
      </c>
      <c r="G58" s="353">
        <f t="shared" si="3"/>
        <v>8.6486486486486491</v>
      </c>
      <c r="H58" s="354">
        <f>VLOOKUP(A58,'14A. REx_Curso_Vida'!$R$7:$X$131,4,0)</f>
        <v>17</v>
      </c>
      <c r="I58" s="353">
        <f t="shared" si="4"/>
        <v>9.1891891891891895</v>
      </c>
      <c r="J58" s="354">
        <f>VLOOKUP(A58,'14A. REx_Curso_Vida'!$R$7:$X$131,5,0)</f>
        <v>21</v>
      </c>
      <c r="K58" s="353">
        <f t="shared" si="5"/>
        <v>11.351351351351353</v>
      </c>
      <c r="L58" s="354">
        <f>VLOOKUP(A58,'14A. REx_Curso_Vida'!$R$7:$X$131,6,0)</f>
        <v>115</v>
      </c>
      <c r="M58" s="353">
        <f t="shared" si="6"/>
        <v>62.162162162162161</v>
      </c>
      <c r="N58" s="354">
        <f>VLOOKUP(A58,'14A. REx_Curso_Vida'!$R$7:$X$131,7,0)</f>
        <v>11</v>
      </c>
      <c r="O58" s="353">
        <f t="shared" si="7"/>
        <v>5.9459459459459465</v>
      </c>
      <c r="P58" s="779">
        <f t="shared" si="8"/>
        <v>185</v>
      </c>
      <c r="R58" s="66">
        <v>310</v>
      </c>
      <c r="S58" s="66">
        <v>4</v>
      </c>
      <c r="T58" s="66">
        <v>3</v>
      </c>
      <c r="U58" s="66">
        <v>9</v>
      </c>
      <c r="V58" s="66">
        <v>11</v>
      </c>
      <c r="W58" s="66">
        <v>61</v>
      </c>
      <c r="X58" s="66">
        <v>46</v>
      </c>
      <c r="Y58" s="66">
        <v>134</v>
      </c>
    </row>
    <row r="59" spans="1:25" ht="15">
      <c r="A59" s="777">
        <v>628</v>
      </c>
      <c r="B59" s="389" t="s">
        <v>183</v>
      </c>
      <c r="C59" s="406">
        <v>9422</v>
      </c>
      <c r="D59" s="778">
        <f>VLOOKUP(A59,'14A. REx_Curso_Vida'!$R$7:$X$131,2,0)</f>
        <v>9</v>
      </c>
      <c r="E59" s="353">
        <f t="shared" si="1"/>
        <v>4.2857142857142856</v>
      </c>
      <c r="F59" s="354">
        <f>VLOOKUP(A59,'14A. REx_Curso_Vida'!$R$7:$X$131,3,0)</f>
        <v>16</v>
      </c>
      <c r="G59" s="353">
        <f t="shared" si="3"/>
        <v>7.6190476190476195</v>
      </c>
      <c r="H59" s="354">
        <f>VLOOKUP(A59,'14A. REx_Curso_Vida'!$R$7:$X$131,4,0)</f>
        <v>26</v>
      </c>
      <c r="I59" s="353">
        <f t="shared" si="4"/>
        <v>12.380952380952381</v>
      </c>
      <c r="J59" s="354">
        <f>VLOOKUP(A59,'14A. REx_Curso_Vida'!$R$7:$X$131,5,0)</f>
        <v>16</v>
      </c>
      <c r="K59" s="353">
        <f t="shared" si="5"/>
        <v>7.6190476190476195</v>
      </c>
      <c r="L59" s="354">
        <f>VLOOKUP(A59,'14A. REx_Curso_Vida'!$R$7:$X$131,6,0)</f>
        <v>106</v>
      </c>
      <c r="M59" s="353">
        <f t="shared" si="6"/>
        <v>50.476190476190474</v>
      </c>
      <c r="N59" s="354">
        <f>VLOOKUP(A59,'14A. REx_Curso_Vida'!$R$7:$X$131,7,0)</f>
        <v>37</v>
      </c>
      <c r="O59" s="353">
        <f t="shared" si="7"/>
        <v>17.61904761904762</v>
      </c>
      <c r="P59" s="779">
        <f t="shared" si="8"/>
        <v>210</v>
      </c>
      <c r="R59" s="66">
        <v>313</v>
      </c>
      <c r="S59" s="66">
        <v>3</v>
      </c>
      <c r="T59" s="66">
        <v>10</v>
      </c>
      <c r="U59" s="66">
        <v>12</v>
      </c>
      <c r="V59" s="66">
        <v>11</v>
      </c>
      <c r="W59" s="66">
        <v>96</v>
      </c>
      <c r="X59" s="66">
        <v>53</v>
      </c>
      <c r="Y59" s="66">
        <v>185</v>
      </c>
    </row>
    <row r="60" spans="1:25" ht="15">
      <c r="A60" s="777">
        <v>656</v>
      </c>
      <c r="B60" s="389" t="s">
        <v>195</v>
      </c>
      <c r="C60" s="406">
        <v>16268</v>
      </c>
      <c r="D60" s="778">
        <f>VLOOKUP(A60,'14A. REx_Curso_Vida'!$R$7:$X$131,2,0)</f>
        <v>5</v>
      </c>
      <c r="E60" s="353">
        <f t="shared" si="1"/>
        <v>1.9607843137254901</v>
      </c>
      <c r="F60" s="354">
        <f>VLOOKUP(A60,'14A. REx_Curso_Vida'!$R$7:$X$131,3,0)</f>
        <v>6</v>
      </c>
      <c r="G60" s="353">
        <f t="shared" si="3"/>
        <v>2.3529411764705883</v>
      </c>
      <c r="H60" s="354">
        <f>VLOOKUP(A60,'14A. REx_Curso_Vida'!$R$7:$X$131,4,0)</f>
        <v>23</v>
      </c>
      <c r="I60" s="353">
        <f t="shared" si="4"/>
        <v>9.0196078431372548</v>
      </c>
      <c r="J60" s="354">
        <f>VLOOKUP(A60,'14A. REx_Curso_Vida'!$R$7:$X$131,5,0)</f>
        <v>25</v>
      </c>
      <c r="K60" s="353">
        <f t="shared" si="5"/>
        <v>9.8039215686274517</v>
      </c>
      <c r="L60" s="354">
        <f>VLOOKUP(A60,'14A. REx_Curso_Vida'!$R$7:$X$131,6,0)</f>
        <v>91</v>
      </c>
      <c r="M60" s="353">
        <f t="shared" si="6"/>
        <v>35.686274509803923</v>
      </c>
      <c r="N60" s="354">
        <f>VLOOKUP(A60,'14A. REx_Curso_Vida'!$R$7:$X$131,7,0)</f>
        <v>105</v>
      </c>
      <c r="O60" s="353">
        <f t="shared" si="7"/>
        <v>41.17647058823529</v>
      </c>
      <c r="P60" s="779">
        <f t="shared" si="8"/>
        <v>255</v>
      </c>
      <c r="R60" s="66">
        <v>315</v>
      </c>
      <c r="S60" s="66">
        <v>2</v>
      </c>
      <c r="T60" s="66">
        <v>7</v>
      </c>
      <c r="U60" s="66">
        <v>1</v>
      </c>
      <c r="V60" s="66">
        <v>5</v>
      </c>
      <c r="W60" s="66">
        <v>51</v>
      </c>
      <c r="X60" s="66">
        <v>17</v>
      </c>
      <c r="Y60" s="66">
        <v>83</v>
      </c>
    </row>
    <row r="61" spans="1:25" ht="15">
      <c r="A61" s="777">
        <v>761</v>
      </c>
      <c r="B61" s="389" t="s">
        <v>230</v>
      </c>
      <c r="C61" s="406">
        <v>15753</v>
      </c>
      <c r="D61" s="778">
        <f>VLOOKUP(A61,'14A. REx_Curso_Vida'!$R$7:$X$131,2,0)</f>
        <v>14</v>
      </c>
      <c r="E61" s="353">
        <f t="shared" si="1"/>
        <v>2.9787234042553195</v>
      </c>
      <c r="F61" s="354">
        <f>VLOOKUP(A61,'14A. REx_Curso_Vida'!$R$7:$X$131,3,0)</f>
        <v>30</v>
      </c>
      <c r="G61" s="353">
        <f t="shared" si="3"/>
        <v>6.3829787234042552</v>
      </c>
      <c r="H61" s="354">
        <f>VLOOKUP(A61,'14A. REx_Curso_Vida'!$R$7:$X$131,4,0)</f>
        <v>59</v>
      </c>
      <c r="I61" s="353">
        <f t="shared" si="4"/>
        <v>12.553191489361701</v>
      </c>
      <c r="J61" s="354">
        <f>VLOOKUP(A61,'14A. REx_Curso_Vida'!$R$7:$X$131,5,0)</f>
        <v>43</v>
      </c>
      <c r="K61" s="353">
        <f t="shared" si="5"/>
        <v>9.1489361702127656</v>
      </c>
      <c r="L61" s="354">
        <f>VLOOKUP(A61,'14A. REx_Curso_Vida'!$R$7:$X$131,6,0)</f>
        <v>142</v>
      </c>
      <c r="M61" s="353">
        <f t="shared" si="6"/>
        <v>30.212765957446809</v>
      </c>
      <c r="N61" s="354">
        <f>VLOOKUP(A61,'14A. REx_Curso_Vida'!$R$7:$X$131,7,0)</f>
        <v>182</v>
      </c>
      <c r="O61" s="353">
        <f t="shared" si="7"/>
        <v>38.723404255319153</v>
      </c>
      <c r="P61" s="779">
        <f t="shared" si="8"/>
        <v>470</v>
      </c>
      <c r="R61" s="66">
        <v>318</v>
      </c>
      <c r="S61" s="66">
        <v>3</v>
      </c>
      <c r="T61" s="66">
        <v>13</v>
      </c>
      <c r="U61" s="66">
        <v>26</v>
      </c>
      <c r="V61" s="66">
        <v>34</v>
      </c>
      <c r="W61" s="66">
        <v>213</v>
      </c>
      <c r="X61" s="66">
        <v>152</v>
      </c>
      <c r="Y61" s="66">
        <v>441</v>
      </c>
    </row>
    <row r="62" spans="1:25" ht="15">
      <c r="A62" s="777">
        <v>842</v>
      </c>
      <c r="B62" s="389" t="s">
        <v>244</v>
      </c>
      <c r="C62" s="406">
        <v>7006</v>
      </c>
      <c r="D62" s="778">
        <f>VLOOKUP(A62,'14A. REx_Curso_Vida'!$R$7:$X$131,2,0)</f>
        <v>3</v>
      </c>
      <c r="E62" s="353">
        <f t="shared" si="1"/>
        <v>2.8571428571428572</v>
      </c>
      <c r="F62" s="354">
        <f>VLOOKUP(A62,'14A. REx_Curso_Vida'!$R$7:$X$131,3,0)</f>
        <v>6</v>
      </c>
      <c r="G62" s="353">
        <f t="shared" si="3"/>
        <v>5.7142857142857144</v>
      </c>
      <c r="H62" s="354">
        <f>VLOOKUP(A62,'14A. REx_Curso_Vida'!$R$7:$X$131,4,0)</f>
        <v>5</v>
      </c>
      <c r="I62" s="353">
        <f t="shared" si="4"/>
        <v>4.7619047619047619</v>
      </c>
      <c r="J62" s="354">
        <f>VLOOKUP(A62,'14A. REx_Curso_Vida'!$R$7:$X$131,5,0)</f>
        <v>5</v>
      </c>
      <c r="K62" s="353">
        <f t="shared" si="5"/>
        <v>4.7619047619047619</v>
      </c>
      <c r="L62" s="354">
        <f>VLOOKUP(A62,'14A. REx_Curso_Vida'!$R$7:$X$131,6,0)</f>
        <v>65</v>
      </c>
      <c r="M62" s="353">
        <f t="shared" si="6"/>
        <v>61.904761904761905</v>
      </c>
      <c r="N62" s="354">
        <f>VLOOKUP(A62,'14A. REx_Curso_Vida'!$R$7:$X$131,7,0)</f>
        <v>21</v>
      </c>
      <c r="O62" s="353">
        <f t="shared" si="7"/>
        <v>20</v>
      </c>
      <c r="P62" s="779">
        <f t="shared" si="8"/>
        <v>105</v>
      </c>
      <c r="R62" s="66">
        <v>321</v>
      </c>
      <c r="S62" s="66">
        <v>5</v>
      </c>
      <c r="T62" s="66">
        <v>6</v>
      </c>
      <c r="U62" s="66">
        <v>1</v>
      </c>
      <c r="V62" s="66">
        <v>11</v>
      </c>
      <c r="W62" s="66">
        <v>53</v>
      </c>
      <c r="X62" s="66">
        <v>21</v>
      </c>
      <c r="Y62" s="66">
        <v>97</v>
      </c>
    </row>
    <row r="63" spans="1:25">
      <c r="A63" s="774">
        <v>6</v>
      </c>
      <c r="B63" s="210" t="s">
        <v>356</v>
      </c>
      <c r="C63" s="72">
        <v>252291</v>
      </c>
      <c r="D63" s="775">
        <f>SUM(D64:D80)</f>
        <v>88</v>
      </c>
      <c r="E63" s="80">
        <f t="shared" si="1"/>
        <v>2.0818547433167729</v>
      </c>
      <c r="F63" s="70">
        <f t="shared" ref="F63:N63" si="13">SUM(F64:F80)</f>
        <v>254</v>
      </c>
      <c r="G63" s="80">
        <f t="shared" si="3"/>
        <v>6.0089898273006863</v>
      </c>
      <c r="H63" s="70">
        <f t="shared" si="13"/>
        <v>335</v>
      </c>
      <c r="I63" s="80">
        <f t="shared" si="4"/>
        <v>7.9252424887627155</v>
      </c>
      <c r="J63" s="70">
        <f t="shared" si="13"/>
        <v>341</v>
      </c>
      <c r="K63" s="80">
        <f t="shared" si="5"/>
        <v>8.0671871303524956</v>
      </c>
      <c r="L63" s="70">
        <f t="shared" si="13"/>
        <v>2127</v>
      </c>
      <c r="M63" s="80">
        <f t="shared" si="6"/>
        <v>50.319375443577009</v>
      </c>
      <c r="N63" s="70">
        <f t="shared" si="13"/>
        <v>1082</v>
      </c>
      <c r="O63" s="80">
        <f t="shared" si="7"/>
        <v>25.597350366690325</v>
      </c>
      <c r="P63" s="776">
        <f>SUM(P64:P80)</f>
        <v>4227</v>
      </c>
      <c r="R63" s="66">
        <v>347</v>
      </c>
      <c r="U63" s="66">
        <v>5</v>
      </c>
      <c r="V63" s="66">
        <v>3</v>
      </c>
      <c r="W63" s="66">
        <v>55</v>
      </c>
      <c r="X63" s="66">
        <v>34</v>
      </c>
      <c r="Y63" s="66">
        <v>97</v>
      </c>
    </row>
    <row r="64" spans="1:25" ht="15">
      <c r="A64" s="777">
        <v>38</v>
      </c>
      <c r="B64" s="389" t="s">
        <v>22</v>
      </c>
      <c r="C64" s="406">
        <v>11715</v>
      </c>
      <c r="D64" s="778">
        <f>VLOOKUP(A64,'14A. REx_Curso_Vida'!$R$7:$X$131,2,0)</f>
        <v>3</v>
      </c>
      <c r="E64" s="353">
        <f t="shared" si="1"/>
        <v>2.083333333333333</v>
      </c>
      <c r="F64" s="354">
        <f>VLOOKUP(A64,'14A. REx_Curso_Vida'!$R$7:$X$131,3,0)</f>
        <v>4</v>
      </c>
      <c r="G64" s="353">
        <f t="shared" si="3"/>
        <v>2.7777777777777777</v>
      </c>
      <c r="H64" s="354">
        <f>VLOOKUP(A64,'14A. REx_Curso_Vida'!$R$7:$X$131,4,0)</f>
        <v>3</v>
      </c>
      <c r="I64" s="353">
        <f t="shared" si="4"/>
        <v>2.083333333333333</v>
      </c>
      <c r="J64" s="354">
        <f>VLOOKUP(A64,'14A. REx_Curso_Vida'!$R$7:$X$131,5,0)</f>
        <v>4</v>
      </c>
      <c r="K64" s="353">
        <f t="shared" si="5"/>
        <v>2.7777777777777777</v>
      </c>
      <c r="L64" s="354">
        <f>VLOOKUP(A64,'14A. REx_Curso_Vida'!$R$7:$X$131,6,0)</f>
        <v>105</v>
      </c>
      <c r="M64" s="353">
        <f t="shared" si="6"/>
        <v>72.916666666666657</v>
      </c>
      <c r="N64" s="354">
        <f>VLOOKUP(A64,'14A. REx_Curso_Vida'!$R$7:$X$131,7,0)</f>
        <v>25</v>
      </c>
      <c r="O64" s="353">
        <f t="shared" si="7"/>
        <v>17.361111111111111</v>
      </c>
      <c r="P64" s="779">
        <f t="shared" si="8"/>
        <v>144</v>
      </c>
      <c r="R64" s="66">
        <v>353</v>
      </c>
      <c r="S64" s="66">
        <v>2</v>
      </c>
      <c r="T64" s="66">
        <v>7</v>
      </c>
      <c r="U64" s="66">
        <v>12</v>
      </c>
      <c r="V64" s="66">
        <v>7</v>
      </c>
      <c r="W64" s="66">
        <v>39</v>
      </c>
      <c r="X64" s="66">
        <v>11</v>
      </c>
      <c r="Y64" s="66">
        <v>78</v>
      </c>
    </row>
    <row r="65" spans="1:25" ht="15">
      <c r="A65" s="777">
        <v>86</v>
      </c>
      <c r="B65" s="389" t="s">
        <v>43</v>
      </c>
      <c r="C65" s="406">
        <v>6211</v>
      </c>
      <c r="D65" s="778">
        <f>VLOOKUP(A65,'14A. REx_Curso_Vida'!$R$7:$X$131,2,0)</f>
        <v>1</v>
      </c>
      <c r="E65" s="353">
        <f t="shared" si="1"/>
        <v>1.1363636363636365</v>
      </c>
      <c r="F65" s="354">
        <f>VLOOKUP(A65,'14A. REx_Curso_Vida'!$R$7:$X$131,3,0)</f>
        <v>5</v>
      </c>
      <c r="G65" s="353">
        <f t="shared" si="3"/>
        <v>5.6818181818181817</v>
      </c>
      <c r="H65" s="354">
        <f>VLOOKUP(A65,'14A. REx_Curso_Vida'!$R$7:$X$131,4,0)</f>
        <v>3</v>
      </c>
      <c r="I65" s="353">
        <f t="shared" si="4"/>
        <v>3.4090909090909087</v>
      </c>
      <c r="J65" s="354">
        <f>VLOOKUP(A65,'14A. REx_Curso_Vida'!$R$7:$X$131,5,0)</f>
        <v>7</v>
      </c>
      <c r="K65" s="353">
        <f t="shared" si="5"/>
        <v>7.9545454545454541</v>
      </c>
      <c r="L65" s="354">
        <f>VLOOKUP(A65,'14A. REx_Curso_Vida'!$R$7:$X$131,6,0)</f>
        <v>54</v>
      </c>
      <c r="M65" s="353">
        <f t="shared" si="6"/>
        <v>61.363636363636367</v>
      </c>
      <c r="N65" s="354">
        <f>VLOOKUP(A65,'14A. REx_Curso_Vida'!$R$7:$X$131,7,0)</f>
        <v>18</v>
      </c>
      <c r="O65" s="353">
        <f t="shared" si="7"/>
        <v>20.454545454545457</v>
      </c>
      <c r="P65" s="779">
        <f t="shared" si="8"/>
        <v>88</v>
      </c>
      <c r="R65" s="66">
        <v>360</v>
      </c>
      <c r="S65" s="66">
        <v>57</v>
      </c>
      <c r="T65" s="66">
        <v>146</v>
      </c>
      <c r="U65" s="66">
        <v>225</v>
      </c>
      <c r="V65" s="66">
        <v>290</v>
      </c>
      <c r="W65" s="66">
        <v>1406</v>
      </c>
      <c r="X65" s="66">
        <v>1091</v>
      </c>
      <c r="Y65" s="66">
        <v>3215</v>
      </c>
    </row>
    <row r="66" spans="1:25" ht="15">
      <c r="A66" s="777">
        <v>107</v>
      </c>
      <c r="B66" s="389" t="s">
        <v>962</v>
      </c>
      <c r="C66" s="406">
        <v>8246</v>
      </c>
      <c r="D66" s="778">
        <f>VLOOKUP(A66,'14A. REx_Curso_Vida'!$R$7:$X$131,2,0)</f>
        <v>1</v>
      </c>
      <c r="E66" s="353">
        <f t="shared" si="1"/>
        <v>0.5714285714285714</v>
      </c>
      <c r="F66" s="354">
        <f>VLOOKUP(A66,'14A. REx_Curso_Vida'!$R$7:$X$131,3,0)</f>
        <v>12</v>
      </c>
      <c r="G66" s="353">
        <f t="shared" si="3"/>
        <v>6.8571428571428577</v>
      </c>
      <c r="H66" s="354">
        <f>VLOOKUP(A66,'14A. REx_Curso_Vida'!$R$7:$X$131,4,0)</f>
        <v>14</v>
      </c>
      <c r="I66" s="353">
        <f t="shared" si="4"/>
        <v>8</v>
      </c>
      <c r="J66" s="354">
        <f>VLOOKUP(A66,'14A. REx_Curso_Vida'!$R$7:$X$131,5,0)</f>
        <v>14</v>
      </c>
      <c r="K66" s="353">
        <f t="shared" si="5"/>
        <v>8</v>
      </c>
      <c r="L66" s="354">
        <f>VLOOKUP(A66,'14A. REx_Curso_Vida'!$R$7:$X$131,6,0)</f>
        <v>123</v>
      </c>
      <c r="M66" s="353">
        <f t="shared" si="6"/>
        <v>70.285714285714278</v>
      </c>
      <c r="N66" s="354">
        <f>VLOOKUP(A66,'14A. REx_Curso_Vida'!$R$7:$X$131,7,0)</f>
        <v>11</v>
      </c>
      <c r="O66" s="353">
        <f t="shared" si="7"/>
        <v>6.2857142857142865</v>
      </c>
      <c r="P66" s="779">
        <f t="shared" si="8"/>
        <v>175</v>
      </c>
      <c r="R66" s="66">
        <v>361</v>
      </c>
      <c r="S66" s="66">
        <v>12</v>
      </c>
      <c r="T66" s="66">
        <v>35</v>
      </c>
      <c r="U66" s="66">
        <v>42</v>
      </c>
      <c r="V66" s="66">
        <v>60</v>
      </c>
      <c r="W66" s="66">
        <v>297</v>
      </c>
      <c r="X66" s="66">
        <v>67</v>
      </c>
      <c r="Y66" s="66">
        <v>513</v>
      </c>
    </row>
    <row r="67" spans="1:25" ht="15">
      <c r="A67" s="777">
        <v>134</v>
      </c>
      <c r="B67" s="389" t="s">
        <v>63</v>
      </c>
      <c r="C67" s="406">
        <v>9386</v>
      </c>
      <c r="D67" s="778">
        <f>VLOOKUP(A67,'14A. REx_Curso_Vida'!$R$7:$X$131,2,0)</f>
        <v>1</v>
      </c>
      <c r="E67" s="353">
        <f t="shared" si="1"/>
        <v>0.74074074074074081</v>
      </c>
      <c r="F67" s="354">
        <f>VLOOKUP(A67,'14A. REx_Curso_Vida'!$R$7:$X$131,3,0)</f>
        <v>7</v>
      </c>
      <c r="G67" s="353">
        <f t="shared" si="3"/>
        <v>5.1851851851851851</v>
      </c>
      <c r="H67" s="354">
        <f>VLOOKUP(A67,'14A. REx_Curso_Vida'!$R$7:$X$131,4,0)</f>
        <v>8</v>
      </c>
      <c r="I67" s="353">
        <f t="shared" si="4"/>
        <v>5.9259259259259265</v>
      </c>
      <c r="J67" s="354">
        <f>VLOOKUP(A67,'14A. REx_Curso_Vida'!$R$7:$X$131,5,0)</f>
        <v>10</v>
      </c>
      <c r="K67" s="353">
        <f t="shared" si="5"/>
        <v>7.4074074074074066</v>
      </c>
      <c r="L67" s="354">
        <f>VLOOKUP(A67,'14A. REx_Curso_Vida'!$R$7:$X$131,6,0)</f>
        <v>95</v>
      </c>
      <c r="M67" s="353">
        <f t="shared" si="6"/>
        <v>70.370370370370367</v>
      </c>
      <c r="N67" s="354">
        <f>VLOOKUP(A67,'14A. REx_Curso_Vida'!$R$7:$X$131,7,0)</f>
        <v>14</v>
      </c>
      <c r="O67" s="353">
        <f t="shared" si="7"/>
        <v>10.37037037037037</v>
      </c>
      <c r="P67" s="779">
        <f t="shared" si="8"/>
        <v>135</v>
      </c>
      <c r="R67" s="66">
        <v>364</v>
      </c>
      <c r="S67" s="66">
        <v>5</v>
      </c>
      <c r="T67" s="66">
        <v>21</v>
      </c>
      <c r="U67" s="66">
        <v>22</v>
      </c>
      <c r="V67" s="66">
        <v>11</v>
      </c>
      <c r="W67" s="66">
        <v>130</v>
      </c>
      <c r="X67" s="66">
        <v>107</v>
      </c>
      <c r="Y67" s="66">
        <v>296</v>
      </c>
    </row>
    <row r="68" spans="1:25" ht="15">
      <c r="A68" s="777">
        <v>150</v>
      </c>
      <c r="B68" s="389" t="s">
        <v>963</v>
      </c>
      <c r="C68" s="406">
        <v>4034</v>
      </c>
      <c r="D68" s="778">
        <f>VLOOKUP(A68,'14A. REx_Curso_Vida'!$R$7:$X$131,2,0)</f>
        <v>1</v>
      </c>
      <c r="E68" s="353">
        <f t="shared" si="1"/>
        <v>0.76335877862595414</v>
      </c>
      <c r="F68" s="354">
        <f>VLOOKUP(A68,'14A. REx_Curso_Vida'!$R$7:$X$131,3,0)</f>
        <v>5</v>
      </c>
      <c r="G68" s="353">
        <f t="shared" si="3"/>
        <v>3.8167938931297711</v>
      </c>
      <c r="H68" s="354">
        <f>VLOOKUP(A68,'14A. REx_Curso_Vida'!$R$7:$X$131,4,0)</f>
        <v>11</v>
      </c>
      <c r="I68" s="353">
        <f t="shared" si="4"/>
        <v>8.3969465648854964</v>
      </c>
      <c r="J68" s="354">
        <f>VLOOKUP(A68,'14A. REx_Curso_Vida'!$R$7:$X$131,5,0)</f>
        <v>9</v>
      </c>
      <c r="K68" s="353">
        <f t="shared" si="5"/>
        <v>6.8702290076335881</v>
      </c>
      <c r="L68" s="354">
        <f>VLOOKUP(A68,'14A. REx_Curso_Vida'!$R$7:$X$131,6,0)</f>
        <v>38</v>
      </c>
      <c r="M68" s="353">
        <f t="shared" si="6"/>
        <v>29.007633587786259</v>
      </c>
      <c r="N68" s="354">
        <f>VLOOKUP(A68,'14A. REx_Curso_Vida'!$R$7:$X$131,7,0)</f>
        <v>67</v>
      </c>
      <c r="O68" s="353">
        <f t="shared" si="7"/>
        <v>51.145038167938928</v>
      </c>
      <c r="P68" s="779">
        <f t="shared" si="8"/>
        <v>131</v>
      </c>
      <c r="R68" s="66">
        <v>368</v>
      </c>
      <c r="S68" s="66">
        <v>11</v>
      </c>
      <c r="T68" s="66">
        <v>16</v>
      </c>
      <c r="U68" s="66">
        <v>17</v>
      </c>
      <c r="V68" s="66">
        <v>32</v>
      </c>
      <c r="W68" s="66">
        <v>120</v>
      </c>
      <c r="X68" s="66">
        <v>152</v>
      </c>
      <c r="Y68" s="66">
        <v>348</v>
      </c>
    </row>
    <row r="69" spans="1:25" ht="15">
      <c r="A69" s="777">
        <v>237</v>
      </c>
      <c r="B69" s="389" t="s">
        <v>95</v>
      </c>
      <c r="C69" s="406">
        <v>20018</v>
      </c>
      <c r="D69" s="778">
        <f>VLOOKUP(A69,'14A. REx_Curso_Vida'!$R$7:$X$131,2,0)</f>
        <v>4</v>
      </c>
      <c r="E69" s="353">
        <f t="shared" si="1"/>
        <v>1.8018018018018018</v>
      </c>
      <c r="F69" s="354">
        <f>VLOOKUP(A69,'14A. REx_Curso_Vida'!$R$7:$X$131,3,0)</f>
        <v>10</v>
      </c>
      <c r="G69" s="353">
        <f t="shared" si="3"/>
        <v>4.5045045045045047</v>
      </c>
      <c r="H69" s="354">
        <f>VLOOKUP(A69,'14A. REx_Curso_Vida'!$R$7:$X$131,4,0)</f>
        <v>12</v>
      </c>
      <c r="I69" s="353">
        <f t="shared" si="4"/>
        <v>5.4054054054054053</v>
      </c>
      <c r="J69" s="354">
        <f>VLOOKUP(A69,'14A. REx_Curso_Vida'!$R$7:$X$131,5,0)</f>
        <v>12</v>
      </c>
      <c r="K69" s="353">
        <f t="shared" si="5"/>
        <v>5.4054054054054053</v>
      </c>
      <c r="L69" s="354">
        <f>VLOOKUP(A69,'14A. REx_Curso_Vida'!$R$7:$X$131,6,0)</f>
        <v>114</v>
      </c>
      <c r="M69" s="353">
        <f t="shared" si="6"/>
        <v>51.351351351351347</v>
      </c>
      <c r="N69" s="354">
        <f>VLOOKUP(A69,'14A. REx_Curso_Vida'!$R$7:$X$131,7,0)</f>
        <v>70</v>
      </c>
      <c r="O69" s="353">
        <f t="shared" si="7"/>
        <v>31.531531531531531</v>
      </c>
      <c r="P69" s="779">
        <f t="shared" si="8"/>
        <v>222</v>
      </c>
      <c r="R69" s="66">
        <v>376</v>
      </c>
      <c r="S69" s="66">
        <v>10</v>
      </c>
      <c r="T69" s="66">
        <v>22</v>
      </c>
      <c r="U69" s="66">
        <v>61</v>
      </c>
      <c r="V69" s="66">
        <v>46</v>
      </c>
      <c r="W69" s="66">
        <v>274</v>
      </c>
      <c r="X69" s="66">
        <v>280</v>
      </c>
      <c r="Y69" s="66">
        <v>693</v>
      </c>
    </row>
    <row r="70" spans="1:25" ht="15">
      <c r="A70" s="777">
        <v>264</v>
      </c>
      <c r="B70" s="389" t="s">
        <v>102</v>
      </c>
      <c r="C70" s="406">
        <v>11912</v>
      </c>
      <c r="D70" s="778">
        <f>VLOOKUP(A70,'14A. REx_Curso_Vida'!$R$7:$X$131,2,0)</f>
        <v>2</v>
      </c>
      <c r="E70" s="353">
        <f t="shared" ref="E70:E133" si="14">(D70/P70)*100</f>
        <v>1.5625</v>
      </c>
      <c r="F70" s="354">
        <f>VLOOKUP(A70,'14A. REx_Curso_Vida'!$R$7:$X$131,3,0)</f>
        <v>3</v>
      </c>
      <c r="G70" s="353">
        <f t="shared" ref="G70:G133" si="15">(F70/P70)*100</f>
        <v>2.34375</v>
      </c>
      <c r="H70" s="354">
        <f>VLOOKUP(A70,'14A. REx_Curso_Vida'!$R$7:$X$131,4,0)</f>
        <v>8</v>
      </c>
      <c r="I70" s="353">
        <f t="shared" ref="I70:I133" si="16">(H70/P70)*100</f>
        <v>6.25</v>
      </c>
      <c r="J70" s="354">
        <f>VLOOKUP(A70,'14A. REx_Curso_Vida'!$R$7:$X$131,5,0)</f>
        <v>15</v>
      </c>
      <c r="K70" s="353">
        <f t="shared" ref="K70:K133" si="17">(J70/P70)*100</f>
        <v>11.71875</v>
      </c>
      <c r="L70" s="354">
        <f>VLOOKUP(A70,'14A. REx_Curso_Vida'!$R$7:$X$131,6,0)</f>
        <v>69</v>
      </c>
      <c r="M70" s="353">
        <f t="shared" ref="M70:M133" si="18">(L70/P70)*100</f>
        <v>53.90625</v>
      </c>
      <c r="N70" s="354">
        <f>VLOOKUP(A70,'14A. REx_Curso_Vida'!$R$7:$X$131,7,0)</f>
        <v>31</v>
      </c>
      <c r="O70" s="353">
        <f t="shared" ref="O70:O133" si="19">(N70/P70)*100</f>
        <v>24.21875</v>
      </c>
      <c r="P70" s="779">
        <f t="shared" si="8"/>
        <v>128</v>
      </c>
      <c r="R70" s="66">
        <v>380</v>
      </c>
      <c r="S70" s="66">
        <v>3</v>
      </c>
      <c r="T70" s="66">
        <v>3</v>
      </c>
      <c r="U70" s="66">
        <v>13</v>
      </c>
      <c r="V70" s="66">
        <v>18</v>
      </c>
      <c r="W70" s="66">
        <v>171</v>
      </c>
      <c r="X70" s="66">
        <v>142</v>
      </c>
      <c r="Y70" s="66">
        <v>350</v>
      </c>
    </row>
    <row r="71" spans="1:25" ht="15">
      <c r="A71" s="777">
        <v>310</v>
      </c>
      <c r="B71" s="389" t="s">
        <v>114</v>
      </c>
      <c r="C71" s="406">
        <v>10075</v>
      </c>
      <c r="D71" s="778">
        <f>VLOOKUP(A71,'14A. REx_Curso_Vida'!$R$7:$X$131,2,0)</f>
        <v>4</v>
      </c>
      <c r="E71" s="353">
        <f t="shared" si="14"/>
        <v>2.9850746268656714</v>
      </c>
      <c r="F71" s="354">
        <f>VLOOKUP(A71,'14A. REx_Curso_Vida'!$R$7:$X$131,3,0)</f>
        <v>3</v>
      </c>
      <c r="G71" s="353">
        <f t="shared" si="15"/>
        <v>2.2388059701492535</v>
      </c>
      <c r="H71" s="354">
        <f>VLOOKUP(A71,'14A. REx_Curso_Vida'!$R$7:$X$131,4,0)</f>
        <v>9</v>
      </c>
      <c r="I71" s="353">
        <f t="shared" si="16"/>
        <v>6.7164179104477615</v>
      </c>
      <c r="J71" s="354">
        <f>VLOOKUP(A71,'14A. REx_Curso_Vida'!$R$7:$X$131,5,0)</f>
        <v>11</v>
      </c>
      <c r="K71" s="353">
        <f t="shared" si="17"/>
        <v>8.2089552238805972</v>
      </c>
      <c r="L71" s="354">
        <f>VLOOKUP(A71,'14A. REx_Curso_Vida'!$R$7:$X$131,6,0)</f>
        <v>61</v>
      </c>
      <c r="M71" s="353">
        <f t="shared" si="18"/>
        <v>45.522388059701491</v>
      </c>
      <c r="N71" s="354">
        <f>VLOOKUP(A71,'14A. REx_Curso_Vida'!$R$7:$X$131,7,0)</f>
        <v>46</v>
      </c>
      <c r="O71" s="353">
        <f t="shared" si="19"/>
        <v>34.328358208955223</v>
      </c>
      <c r="P71" s="779">
        <f t="shared" si="8"/>
        <v>134</v>
      </c>
      <c r="R71" s="66">
        <v>390</v>
      </c>
      <c r="S71" s="66">
        <v>2</v>
      </c>
      <c r="T71" s="66">
        <v>5</v>
      </c>
      <c r="U71" s="66">
        <v>10</v>
      </c>
      <c r="V71" s="66">
        <v>5</v>
      </c>
      <c r="W71" s="66">
        <v>61</v>
      </c>
      <c r="X71" s="66">
        <v>16</v>
      </c>
      <c r="Y71" s="66">
        <v>99</v>
      </c>
    </row>
    <row r="72" spans="1:25" ht="15">
      <c r="A72" s="777">
        <v>315</v>
      </c>
      <c r="B72" s="389" t="s">
        <v>118</v>
      </c>
      <c r="C72" s="406">
        <v>6768</v>
      </c>
      <c r="D72" s="778">
        <f>VLOOKUP(A72,'14A. REx_Curso_Vida'!$R$7:$X$131,2,0)</f>
        <v>2</v>
      </c>
      <c r="E72" s="353">
        <f t="shared" si="14"/>
        <v>2.4096385542168677</v>
      </c>
      <c r="F72" s="354">
        <f>VLOOKUP(A72,'14A. REx_Curso_Vida'!$R$7:$X$131,3,0)</f>
        <v>7</v>
      </c>
      <c r="G72" s="353">
        <f t="shared" si="15"/>
        <v>8.4337349397590362</v>
      </c>
      <c r="H72" s="354">
        <f>VLOOKUP(A72,'14A. REx_Curso_Vida'!$R$7:$X$131,4,0)</f>
        <v>1</v>
      </c>
      <c r="I72" s="353">
        <f t="shared" si="16"/>
        <v>1.2048192771084338</v>
      </c>
      <c r="J72" s="354">
        <f>VLOOKUP(A72,'14A. REx_Curso_Vida'!$R$7:$X$131,5,0)</f>
        <v>5</v>
      </c>
      <c r="K72" s="353">
        <f t="shared" si="17"/>
        <v>6.024096385542169</v>
      </c>
      <c r="L72" s="354">
        <f>VLOOKUP(A72,'14A. REx_Curso_Vida'!$R$7:$X$131,6,0)</f>
        <v>51</v>
      </c>
      <c r="M72" s="353">
        <f t="shared" si="18"/>
        <v>61.445783132530117</v>
      </c>
      <c r="N72" s="354">
        <f>VLOOKUP(A72,'14A. REx_Curso_Vida'!$R$7:$X$131,7,0)</f>
        <v>17</v>
      </c>
      <c r="O72" s="353">
        <f t="shared" si="19"/>
        <v>20.481927710843372</v>
      </c>
      <c r="P72" s="779">
        <f t="shared" ref="P72:P80" si="20">(D72+F72+H72+J72+L72+N72)</f>
        <v>83</v>
      </c>
      <c r="R72" s="66">
        <v>400</v>
      </c>
      <c r="S72" s="66">
        <v>8</v>
      </c>
      <c r="T72" s="66">
        <v>15</v>
      </c>
      <c r="U72" s="66">
        <v>24</v>
      </c>
      <c r="V72" s="66">
        <v>14</v>
      </c>
      <c r="W72" s="66">
        <v>127</v>
      </c>
      <c r="X72" s="66">
        <v>61</v>
      </c>
      <c r="Y72" s="66">
        <v>249</v>
      </c>
    </row>
    <row r="73" spans="1:25" ht="15">
      <c r="A73" s="777">
        <v>361</v>
      </c>
      <c r="B73" s="389" t="s">
        <v>131</v>
      </c>
      <c r="C73" s="406">
        <v>28220</v>
      </c>
      <c r="D73" s="778">
        <f>VLOOKUP(A73,'14A. REx_Curso_Vida'!$R$7:$X$131,2,0)</f>
        <v>12</v>
      </c>
      <c r="E73" s="353">
        <f t="shared" si="14"/>
        <v>2.3391812865497075</v>
      </c>
      <c r="F73" s="354">
        <f>VLOOKUP(A73,'14A. REx_Curso_Vida'!$R$7:$X$131,3,0)</f>
        <v>35</v>
      </c>
      <c r="G73" s="353">
        <f t="shared" si="15"/>
        <v>6.8226120857699799</v>
      </c>
      <c r="H73" s="354">
        <f>VLOOKUP(A73,'14A. REx_Curso_Vida'!$R$7:$X$131,4,0)</f>
        <v>42</v>
      </c>
      <c r="I73" s="353">
        <f t="shared" si="16"/>
        <v>8.1871345029239766</v>
      </c>
      <c r="J73" s="354">
        <f>VLOOKUP(A73,'14A. REx_Curso_Vida'!$R$7:$X$131,5,0)</f>
        <v>60</v>
      </c>
      <c r="K73" s="353">
        <f t="shared" si="17"/>
        <v>11.695906432748536</v>
      </c>
      <c r="L73" s="354">
        <f>VLOOKUP(A73,'14A. REx_Curso_Vida'!$R$7:$X$131,6,0)</f>
        <v>297</v>
      </c>
      <c r="M73" s="353">
        <f t="shared" si="18"/>
        <v>57.894736842105267</v>
      </c>
      <c r="N73" s="354">
        <f>VLOOKUP(A73,'14A. REx_Curso_Vida'!$R$7:$X$131,7,0)</f>
        <v>67</v>
      </c>
      <c r="O73" s="353">
        <f t="shared" si="19"/>
        <v>13.060428849902534</v>
      </c>
      <c r="P73" s="779">
        <f t="shared" si="20"/>
        <v>513</v>
      </c>
      <c r="R73" s="66">
        <v>411</v>
      </c>
      <c r="S73" s="66">
        <v>5</v>
      </c>
      <c r="T73" s="66">
        <v>10</v>
      </c>
      <c r="U73" s="66">
        <v>10</v>
      </c>
      <c r="V73" s="66">
        <v>8</v>
      </c>
      <c r="W73" s="66">
        <v>114</v>
      </c>
      <c r="X73" s="66">
        <v>55</v>
      </c>
      <c r="Y73" s="66">
        <v>202</v>
      </c>
    </row>
    <row r="74" spans="1:25" ht="15">
      <c r="A74" s="777">
        <v>647</v>
      </c>
      <c r="B74" s="389" t="s">
        <v>964</v>
      </c>
      <c r="C74" s="406">
        <v>7394</v>
      </c>
      <c r="D74" s="778">
        <f>VLOOKUP(A74,'14A. REx_Curso_Vida'!$R$7:$X$131,2,0)</f>
        <v>4</v>
      </c>
      <c r="E74" s="353">
        <f t="shared" si="14"/>
        <v>2.9629629629629632</v>
      </c>
      <c r="F74" s="354">
        <f>VLOOKUP(A74,'14A. REx_Curso_Vida'!$R$7:$X$131,3,0)</f>
        <v>11</v>
      </c>
      <c r="G74" s="353">
        <f t="shared" si="15"/>
        <v>8.1481481481481488</v>
      </c>
      <c r="H74" s="354">
        <f>VLOOKUP(A74,'14A. REx_Curso_Vida'!$R$7:$X$131,4,0)</f>
        <v>9</v>
      </c>
      <c r="I74" s="353">
        <f t="shared" si="16"/>
        <v>6.666666666666667</v>
      </c>
      <c r="J74" s="354">
        <f>VLOOKUP(A74,'14A. REx_Curso_Vida'!$R$7:$X$131,5,0)</f>
        <v>9</v>
      </c>
      <c r="K74" s="353">
        <f t="shared" si="17"/>
        <v>6.666666666666667</v>
      </c>
      <c r="L74" s="354">
        <f>VLOOKUP(A74,'14A. REx_Curso_Vida'!$R$7:$X$131,6,0)</f>
        <v>81</v>
      </c>
      <c r="M74" s="353">
        <f t="shared" si="18"/>
        <v>60</v>
      </c>
      <c r="N74" s="354">
        <f>VLOOKUP(A74,'14A. REx_Curso_Vida'!$R$7:$X$131,7,0)</f>
        <v>21</v>
      </c>
      <c r="O74" s="353">
        <f t="shared" si="19"/>
        <v>15.555555555555555</v>
      </c>
      <c r="P74" s="779">
        <f t="shared" si="20"/>
        <v>135</v>
      </c>
      <c r="R74" s="66">
        <v>425</v>
      </c>
      <c r="S74" s="66">
        <v>4</v>
      </c>
      <c r="T74" s="66">
        <v>8</v>
      </c>
      <c r="U74" s="66">
        <v>5</v>
      </c>
      <c r="V74" s="66">
        <v>12</v>
      </c>
      <c r="W74" s="66">
        <v>90</v>
      </c>
      <c r="X74" s="66">
        <v>48</v>
      </c>
      <c r="Y74" s="66">
        <v>167</v>
      </c>
    </row>
    <row r="75" spans="1:25" ht="15">
      <c r="A75" s="777">
        <v>658</v>
      </c>
      <c r="B75" s="389" t="s">
        <v>965</v>
      </c>
      <c r="C75" s="406">
        <v>3823</v>
      </c>
      <c r="D75" s="778">
        <f>VLOOKUP(A75,'14A. REx_Curso_Vida'!$R$7:$X$131,2,0)</f>
        <v>1</v>
      </c>
      <c r="E75" s="353">
        <f t="shared" si="14"/>
        <v>0.99009900990099009</v>
      </c>
      <c r="F75" s="354">
        <f>VLOOKUP(A75,'14A. REx_Curso_Vida'!$R$7:$X$131,3,0)</f>
        <v>10</v>
      </c>
      <c r="G75" s="353">
        <f t="shared" si="15"/>
        <v>9.9009900990099009</v>
      </c>
      <c r="H75" s="354">
        <f>VLOOKUP(A75,'14A. REx_Curso_Vida'!$R$7:$X$131,4,0)</f>
        <v>11</v>
      </c>
      <c r="I75" s="353">
        <f t="shared" si="16"/>
        <v>10.891089108910892</v>
      </c>
      <c r="J75" s="354">
        <f>VLOOKUP(A75,'14A. REx_Curso_Vida'!$R$7:$X$131,5,0)</f>
        <v>15</v>
      </c>
      <c r="K75" s="353">
        <f t="shared" si="17"/>
        <v>14.85148514851485</v>
      </c>
      <c r="L75" s="354">
        <f>VLOOKUP(A75,'14A. REx_Curso_Vida'!$R$7:$X$131,6,0)</f>
        <v>46</v>
      </c>
      <c r="M75" s="353">
        <f t="shared" si="18"/>
        <v>45.544554455445549</v>
      </c>
      <c r="N75" s="354">
        <f>VLOOKUP(A75,'14A. REx_Curso_Vida'!$R$7:$X$131,7,0)</f>
        <v>18</v>
      </c>
      <c r="O75" s="353">
        <f t="shared" si="19"/>
        <v>17.82178217821782</v>
      </c>
      <c r="P75" s="779">
        <f t="shared" si="20"/>
        <v>101</v>
      </c>
      <c r="R75" s="66">
        <v>440</v>
      </c>
      <c r="S75" s="66">
        <v>20</v>
      </c>
      <c r="T75" s="66">
        <v>52</v>
      </c>
      <c r="U75" s="66">
        <v>85</v>
      </c>
      <c r="V75" s="66">
        <v>98</v>
      </c>
      <c r="W75" s="66">
        <v>291</v>
      </c>
      <c r="X75" s="66">
        <v>356</v>
      </c>
      <c r="Y75" s="66">
        <v>902</v>
      </c>
    </row>
    <row r="76" spans="1:25" ht="15">
      <c r="A76" s="777">
        <v>664</v>
      </c>
      <c r="B76" s="389" t="s">
        <v>966</v>
      </c>
      <c r="C76" s="406">
        <v>23244</v>
      </c>
      <c r="D76" s="778">
        <f>VLOOKUP(A76,'14A. REx_Curso_Vida'!$R$7:$X$131,2,0)</f>
        <v>4</v>
      </c>
      <c r="E76" s="353">
        <f t="shared" si="14"/>
        <v>1.0075566750629723</v>
      </c>
      <c r="F76" s="354">
        <f>VLOOKUP(A76,'14A. REx_Curso_Vida'!$R$7:$X$131,3,0)</f>
        <v>19</v>
      </c>
      <c r="G76" s="353">
        <f t="shared" si="15"/>
        <v>4.7858942065491181</v>
      </c>
      <c r="H76" s="354">
        <f>VLOOKUP(A76,'14A. REx_Curso_Vida'!$R$7:$X$131,4,0)</f>
        <v>41</v>
      </c>
      <c r="I76" s="353">
        <f t="shared" si="16"/>
        <v>10.327455919395465</v>
      </c>
      <c r="J76" s="354">
        <f>VLOOKUP(A76,'14A. REx_Curso_Vida'!$R$7:$X$131,5,0)</f>
        <v>37</v>
      </c>
      <c r="K76" s="353">
        <f t="shared" si="17"/>
        <v>9.3198992443324933</v>
      </c>
      <c r="L76" s="354">
        <f>VLOOKUP(A76,'14A. REx_Curso_Vida'!$R$7:$X$131,6,0)</f>
        <v>150</v>
      </c>
      <c r="M76" s="353">
        <f t="shared" si="18"/>
        <v>37.783375314861459</v>
      </c>
      <c r="N76" s="354">
        <f>VLOOKUP(A76,'14A. REx_Curso_Vida'!$R$7:$X$131,7,0)</f>
        <v>146</v>
      </c>
      <c r="O76" s="353">
        <f t="shared" si="19"/>
        <v>36.775818639798494</v>
      </c>
      <c r="P76" s="779">
        <f t="shared" si="20"/>
        <v>397</v>
      </c>
      <c r="R76" s="66">
        <v>467</v>
      </c>
      <c r="T76" s="66">
        <v>5</v>
      </c>
      <c r="U76" s="66">
        <v>9</v>
      </c>
      <c r="V76" s="66">
        <v>6</v>
      </c>
      <c r="W76" s="66">
        <v>57</v>
      </c>
      <c r="X76" s="66">
        <v>22</v>
      </c>
      <c r="Y76" s="66">
        <v>99</v>
      </c>
    </row>
    <row r="77" spans="1:25" ht="15">
      <c r="A77" s="777">
        <v>686</v>
      </c>
      <c r="B77" s="389" t="s">
        <v>219</v>
      </c>
      <c r="C77" s="406">
        <v>38463</v>
      </c>
      <c r="D77" s="778">
        <f>VLOOKUP(A77,'14A. REx_Curso_Vida'!$R$7:$X$131,2,0)</f>
        <v>12</v>
      </c>
      <c r="E77" s="353">
        <f t="shared" si="14"/>
        <v>1.948051948051948</v>
      </c>
      <c r="F77" s="354">
        <f>VLOOKUP(A77,'14A. REx_Curso_Vida'!$R$7:$X$131,3,0)</f>
        <v>37</v>
      </c>
      <c r="G77" s="353">
        <f t="shared" si="15"/>
        <v>6.0064935064935066</v>
      </c>
      <c r="H77" s="354">
        <f>VLOOKUP(A77,'14A. REx_Curso_Vida'!$R$7:$X$131,4,0)</f>
        <v>46</v>
      </c>
      <c r="I77" s="353">
        <f t="shared" si="16"/>
        <v>7.4675324675324672</v>
      </c>
      <c r="J77" s="354">
        <f>VLOOKUP(A77,'14A. REx_Curso_Vida'!$R$7:$X$131,5,0)</f>
        <v>36</v>
      </c>
      <c r="K77" s="353">
        <f t="shared" si="17"/>
        <v>5.8441558441558437</v>
      </c>
      <c r="L77" s="354">
        <f>VLOOKUP(A77,'14A. REx_Curso_Vida'!$R$7:$X$131,6,0)</f>
        <v>272</v>
      </c>
      <c r="M77" s="353">
        <f t="shared" si="18"/>
        <v>44.155844155844157</v>
      </c>
      <c r="N77" s="354">
        <f>VLOOKUP(A77,'14A. REx_Curso_Vida'!$R$7:$X$131,7,0)</f>
        <v>213</v>
      </c>
      <c r="O77" s="353">
        <f t="shared" si="19"/>
        <v>34.577922077922082</v>
      </c>
      <c r="P77" s="779">
        <f t="shared" si="20"/>
        <v>616</v>
      </c>
      <c r="R77" s="66">
        <v>475</v>
      </c>
      <c r="S77" s="66">
        <v>3</v>
      </c>
      <c r="T77" s="66">
        <v>11</v>
      </c>
      <c r="U77" s="66">
        <v>14</v>
      </c>
      <c r="V77" s="66">
        <v>8</v>
      </c>
      <c r="W77" s="66">
        <v>35</v>
      </c>
      <c r="X77" s="66">
        <v>8</v>
      </c>
      <c r="Y77" s="66">
        <v>79</v>
      </c>
    </row>
    <row r="78" spans="1:25" ht="15">
      <c r="A78" s="777">
        <v>819</v>
      </c>
      <c r="B78" s="389" t="s">
        <v>240</v>
      </c>
      <c r="C78" s="406">
        <v>5121</v>
      </c>
      <c r="D78" s="778">
        <f>VLOOKUP(A78,'14A. REx_Curso_Vida'!$R$7:$X$131,2,0)</f>
        <v>0</v>
      </c>
      <c r="E78" s="353">
        <f t="shared" si="14"/>
        <v>0</v>
      </c>
      <c r="F78" s="354">
        <f>VLOOKUP(A78,'14A. REx_Curso_Vida'!$R$7:$X$131,3,0)</f>
        <v>6</v>
      </c>
      <c r="G78" s="353">
        <f t="shared" si="15"/>
        <v>5.6603773584905666</v>
      </c>
      <c r="H78" s="354">
        <f>VLOOKUP(A78,'14A. REx_Curso_Vida'!$R$7:$X$131,4,0)</f>
        <v>8</v>
      </c>
      <c r="I78" s="353">
        <f t="shared" si="16"/>
        <v>7.5471698113207548</v>
      </c>
      <c r="J78" s="354">
        <f>VLOOKUP(A78,'14A. REx_Curso_Vida'!$R$7:$X$131,5,0)</f>
        <v>5</v>
      </c>
      <c r="K78" s="353">
        <f t="shared" si="17"/>
        <v>4.716981132075472</v>
      </c>
      <c r="L78" s="354">
        <f>VLOOKUP(A78,'14A. REx_Curso_Vida'!$R$7:$X$131,6,0)</f>
        <v>74</v>
      </c>
      <c r="M78" s="353">
        <f t="shared" si="18"/>
        <v>69.811320754716974</v>
      </c>
      <c r="N78" s="354">
        <f>VLOOKUP(A78,'14A. REx_Curso_Vida'!$R$7:$X$131,7,0)</f>
        <v>13</v>
      </c>
      <c r="O78" s="353">
        <f t="shared" si="19"/>
        <v>12.264150943396226</v>
      </c>
      <c r="P78" s="779">
        <f t="shared" si="20"/>
        <v>106</v>
      </c>
      <c r="R78" s="66">
        <v>480</v>
      </c>
      <c r="S78" s="66">
        <v>11</v>
      </c>
      <c r="T78" s="66">
        <v>26</v>
      </c>
      <c r="U78" s="66">
        <v>28</v>
      </c>
      <c r="V78" s="66">
        <v>19</v>
      </c>
      <c r="W78" s="66">
        <v>178</v>
      </c>
      <c r="X78" s="66">
        <v>20</v>
      </c>
      <c r="Y78" s="66">
        <v>282</v>
      </c>
    </row>
    <row r="79" spans="1:25" ht="15">
      <c r="A79" s="777">
        <v>854</v>
      </c>
      <c r="B79" s="389" t="s">
        <v>248</v>
      </c>
      <c r="C79" s="406">
        <v>14321</v>
      </c>
      <c r="D79" s="778">
        <f>VLOOKUP(A79,'14A. REx_Curso_Vida'!$R$7:$X$131,2,0)</f>
        <v>1</v>
      </c>
      <c r="E79" s="353">
        <f t="shared" si="14"/>
        <v>0.41493775933609961</v>
      </c>
      <c r="F79" s="354">
        <f>VLOOKUP(A79,'14A. REx_Curso_Vida'!$R$7:$X$131,3,0)</f>
        <v>13</v>
      </c>
      <c r="G79" s="353">
        <f t="shared" si="15"/>
        <v>5.394190871369295</v>
      </c>
      <c r="H79" s="354">
        <f>VLOOKUP(A79,'14A. REx_Curso_Vida'!$R$7:$X$131,4,0)</f>
        <v>16</v>
      </c>
      <c r="I79" s="353">
        <f t="shared" si="16"/>
        <v>6.6390041493775938</v>
      </c>
      <c r="J79" s="354">
        <f>VLOOKUP(A79,'14A. REx_Curso_Vida'!$R$7:$X$131,5,0)</f>
        <v>16</v>
      </c>
      <c r="K79" s="353">
        <f t="shared" si="17"/>
        <v>6.6390041493775938</v>
      </c>
      <c r="L79" s="354">
        <f>VLOOKUP(A79,'14A. REx_Curso_Vida'!$R$7:$X$131,6,0)</f>
        <v>167</v>
      </c>
      <c r="M79" s="353">
        <f t="shared" si="18"/>
        <v>69.294605809128626</v>
      </c>
      <c r="N79" s="354">
        <f>VLOOKUP(A79,'14A. REx_Curso_Vida'!$R$7:$X$131,7,0)</f>
        <v>28</v>
      </c>
      <c r="O79" s="353">
        <f t="shared" si="19"/>
        <v>11.618257261410788</v>
      </c>
      <c r="P79" s="779">
        <f t="shared" si="20"/>
        <v>241</v>
      </c>
      <c r="R79" s="66">
        <v>483</v>
      </c>
      <c r="S79" s="66">
        <v>6</v>
      </c>
      <c r="T79" s="66">
        <v>16</v>
      </c>
      <c r="U79" s="66">
        <v>7</v>
      </c>
      <c r="V79" s="66">
        <v>9</v>
      </c>
      <c r="W79" s="66">
        <v>117</v>
      </c>
      <c r="X79" s="66">
        <v>26</v>
      </c>
      <c r="Y79" s="66">
        <v>181</v>
      </c>
    </row>
    <row r="80" spans="1:25" ht="15">
      <c r="A80" s="777">
        <v>887</v>
      </c>
      <c r="B80" s="389" t="s">
        <v>261</v>
      </c>
      <c r="C80" s="406">
        <v>43340</v>
      </c>
      <c r="D80" s="778">
        <f>VLOOKUP(A80,'14A. REx_Curso_Vida'!$R$7:$X$131,2,0)</f>
        <v>35</v>
      </c>
      <c r="E80" s="353">
        <f t="shared" si="14"/>
        <v>3.9863325740318909</v>
      </c>
      <c r="F80" s="354">
        <f>VLOOKUP(A80,'14A. REx_Curso_Vida'!$R$7:$X$131,3,0)</f>
        <v>67</v>
      </c>
      <c r="G80" s="353">
        <f t="shared" si="15"/>
        <v>7.6309794988610475</v>
      </c>
      <c r="H80" s="354">
        <f>VLOOKUP(A80,'14A. REx_Curso_Vida'!$R$7:$X$131,4,0)</f>
        <v>93</v>
      </c>
      <c r="I80" s="353">
        <f t="shared" si="16"/>
        <v>10.592255125284739</v>
      </c>
      <c r="J80" s="354">
        <f>VLOOKUP(A80,'14A. REx_Curso_Vida'!$R$7:$X$131,5,0)</f>
        <v>76</v>
      </c>
      <c r="K80" s="353">
        <f t="shared" si="17"/>
        <v>8.6560364464692476</v>
      </c>
      <c r="L80" s="354">
        <f>VLOOKUP(A80,'14A. REx_Curso_Vida'!$R$7:$X$131,6,0)</f>
        <v>330</v>
      </c>
      <c r="M80" s="353">
        <f t="shared" si="18"/>
        <v>37.585421412300683</v>
      </c>
      <c r="N80" s="354">
        <f>VLOOKUP(A80,'14A. REx_Curso_Vida'!$R$7:$X$131,7,0)</f>
        <v>277</v>
      </c>
      <c r="O80" s="353">
        <f t="shared" si="19"/>
        <v>31.548974943052393</v>
      </c>
      <c r="P80" s="779">
        <f t="shared" si="20"/>
        <v>878</v>
      </c>
      <c r="R80" s="66">
        <v>490</v>
      </c>
      <c r="S80" s="66">
        <v>26</v>
      </c>
      <c r="T80" s="66">
        <v>60</v>
      </c>
      <c r="U80" s="66">
        <v>71</v>
      </c>
      <c r="V80" s="66">
        <v>75</v>
      </c>
      <c r="W80" s="66">
        <v>584</v>
      </c>
      <c r="X80" s="66">
        <v>114</v>
      </c>
      <c r="Y80" s="66">
        <v>930</v>
      </c>
    </row>
    <row r="81" spans="1:25">
      <c r="A81" s="774">
        <v>7</v>
      </c>
      <c r="B81" s="210" t="s">
        <v>374</v>
      </c>
      <c r="C81" s="72">
        <v>706477</v>
      </c>
      <c r="D81" s="775">
        <f>SUM(D82:D104)</f>
        <v>203</v>
      </c>
      <c r="E81" s="80">
        <f t="shared" si="14"/>
        <v>2.2307692307692308</v>
      </c>
      <c r="F81" s="70">
        <f t="shared" ref="F81:N81" si="21">SUM(F82:F104)</f>
        <v>456</v>
      </c>
      <c r="G81" s="80">
        <f t="shared" si="15"/>
        <v>5.0109890109890109</v>
      </c>
      <c r="H81" s="70">
        <f t="shared" si="21"/>
        <v>750</v>
      </c>
      <c r="I81" s="80">
        <f t="shared" si="16"/>
        <v>8.2417582417582409</v>
      </c>
      <c r="J81" s="70">
        <f t="shared" si="21"/>
        <v>725</v>
      </c>
      <c r="K81" s="80">
        <f t="shared" si="17"/>
        <v>7.9670329670329663</v>
      </c>
      <c r="L81" s="70">
        <f t="shared" si="21"/>
        <v>3924</v>
      </c>
      <c r="M81" s="80">
        <f t="shared" si="18"/>
        <v>43.120879120879117</v>
      </c>
      <c r="N81" s="70">
        <f t="shared" si="21"/>
        <v>3042</v>
      </c>
      <c r="O81" s="80">
        <f t="shared" si="19"/>
        <v>33.428571428571431</v>
      </c>
      <c r="P81" s="776">
        <f>SUM(P82:P104)</f>
        <v>9100</v>
      </c>
      <c r="R81" s="66">
        <v>495</v>
      </c>
      <c r="S81" s="66">
        <v>5</v>
      </c>
      <c r="T81" s="66">
        <v>18</v>
      </c>
      <c r="U81" s="66">
        <v>24</v>
      </c>
      <c r="V81" s="66">
        <v>32</v>
      </c>
      <c r="W81" s="66">
        <v>227</v>
      </c>
      <c r="X81" s="66">
        <v>61</v>
      </c>
      <c r="Y81" s="66">
        <v>367</v>
      </c>
    </row>
    <row r="82" spans="1:25" ht="15">
      <c r="A82" s="777">
        <v>2</v>
      </c>
      <c r="B82" s="389" t="s">
        <v>8</v>
      </c>
      <c r="C82" s="406">
        <v>20602</v>
      </c>
      <c r="D82" s="778">
        <f>VLOOKUP(A82,'14A. REx_Curso_Vida'!$R$7:$X$131,2,0)</f>
        <v>9</v>
      </c>
      <c r="E82" s="353">
        <f t="shared" si="14"/>
        <v>1.9867549668874174</v>
      </c>
      <c r="F82" s="354">
        <f>VLOOKUP(A82,'14A. REx_Curso_Vida'!$R$7:$X$131,3,0)</f>
        <v>18</v>
      </c>
      <c r="G82" s="353">
        <f t="shared" si="15"/>
        <v>3.9735099337748347</v>
      </c>
      <c r="H82" s="354">
        <f>VLOOKUP(A82,'14A. REx_Curso_Vida'!$R$7:$X$131,4,0)</f>
        <v>35</v>
      </c>
      <c r="I82" s="353">
        <f t="shared" si="16"/>
        <v>7.7262693156732896</v>
      </c>
      <c r="J82" s="354">
        <f>VLOOKUP(A82,'14A. REx_Curso_Vida'!$R$7:$X$131,5,0)</f>
        <v>29</v>
      </c>
      <c r="K82" s="353">
        <f t="shared" si="17"/>
        <v>6.4017660044150109</v>
      </c>
      <c r="L82" s="354">
        <f>VLOOKUP(A82,'14A. REx_Curso_Vida'!$R$7:$X$131,6,0)</f>
        <v>190</v>
      </c>
      <c r="M82" s="353">
        <f t="shared" si="18"/>
        <v>41.942604856512141</v>
      </c>
      <c r="N82" s="354">
        <f>VLOOKUP(A82,'14A. REx_Curso_Vida'!$R$7:$X$131,7,0)</f>
        <v>172</v>
      </c>
      <c r="O82" s="353">
        <f t="shared" si="19"/>
        <v>37.969094922737305</v>
      </c>
      <c r="P82" s="779">
        <f t="shared" ref="P82:P104" si="22">(D82+F82+H82+J82+L82+N82)</f>
        <v>453</v>
      </c>
      <c r="R82" s="66">
        <v>501</v>
      </c>
      <c r="S82" s="66">
        <v>1</v>
      </c>
      <c r="U82" s="66">
        <v>1</v>
      </c>
      <c r="V82" s="66">
        <v>4</v>
      </c>
      <c r="W82" s="66">
        <v>31</v>
      </c>
      <c r="X82" s="66">
        <v>15</v>
      </c>
      <c r="Y82" s="66">
        <v>52</v>
      </c>
    </row>
    <row r="83" spans="1:25" ht="15">
      <c r="A83" s="777">
        <v>21</v>
      </c>
      <c r="B83" s="389" t="s">
        <v>12</v>
      </c>
      <c r="C83" s="406">
        <v>4771</v>
      </c>
      <c r="D83" s="778">
        <f>VLOOKUP(A83,'14A. REx_Curso_Vida'!$R$7:$X$131,2,0)</f>
        <v>1</v>
      </c>
      <c r="E83" s="353">
        <f t="shared" si="14"/>
        <v>1.7543859649122806</v>
      </c>
      <c r="F83" s="354">
        <f>VLOOKUP(A83,'14A. REx_Curso_Vida'!$R$7:$X$131,3,0)</f>
        <v>3</v>
      </c>
      <c r="G83" s="353">
        <f t="shared" si="15"/>
        <v>5.2631578947368416</v>
      </c>
      <c r="H83" s="354">
        <f>VLOOKUP(A83,'14A. REx_Curso_Vida'!$R$7:$X$131,4,0)</f>
        <v>3</v>
      </c>
      <c r="I83" s="353">
        <f t="shared" si="16"/>
        <v>5.2631578947368416</v>
      </c>
      <c r="J83" s="354">
        <f>VLOOKUP(A83,'14A. REx_Curso_Vida'!$R$7:$X$131,5,0)</f>
        <v>4</v>
      </c>
      <c r="K83" s="353">
        <f t="shared" si="17"/>
        <v>7.0175438596491224</v>
      </c>
      <c r="L83" s="354">
        <f>VLOOKUP(A83,'14A. REx_Curso_Vida'!$R$7:$X$131,6,0)</f>
        <v>33</v>
      </c>
      <c r="M83" s="353">
        <f t="shared" si="18"/>
        <v>57.894736842105267</v>
      </c>
      <c r="N83" s="354">
        <f>VLOOKUP(A83,'14A. REx_Curso_Vida'!$R$7:$X$131,7,0)</f>
        <v>13</v>
      </c>
      <c r="O83" s="353">
        <f t="shared" si="19"/>
        <v>22.807017543859647</v>
      </c>
      <c r="P83" s="779">
        <f t="shared" si="22"/>
        <v>57</v>
      </c>
      <c r="R83" s="66">
        <v>541</v>
      </c>
      <c r="S83" s="66">
        <v>4</v>
      </c>
      <c r="T83" s="66">
        <v>5</v>
      </c>
      <c r="U83" s="66">
        <v>31</v>
      </c>
      <c r="V83" s="66">
        <v>31</v>
      </c>
      <c r="W83" s="66">
        <v>105</v>
      </c>
      <c r="X83" s="66">
        <v>116</v>
      </c>
      <c r="Y83" s="66">
        <v>292</v>
      </c>
    </row>
    <row r="84" spans="1:25" ht="15">
      <c r="A84" s="777">
        <v>55</v>
      </c>
      <c r="B84" s="389" t="s">
        <v>967</v>
      </c>
      <c r="C84" s="406">
        <v>7662</v>
      </c>
      <c r="D84" s="778">
        <f>VLOOKUP(A84,'14A. REx_Curso_Vida'!$R$7:$X$131,2,0)</f>
        <v>12</v>
      </c>
      <c r="E84" s="353">
        <f t="shared" si="14"/>
        <v>6.2176165803108807</v>
      </c>
      <c r="F84" s="354">
        <f>VLOOKUP(A84,'14A. REx_Curso_Vida'!$R$7:$X$131,3,0)</f>
        <v>19</v>
      </c>
      <c r="G84" s="353">
        <f t="shared" si="15"/>
        <v>9.8445595854922274</v>
      </c>
      <c r="H84" s="354">
        <f>VLOOKUP(A84,'14A. REx_Curso_Vida'!$R$7:$X$131,4,0)</f>
        <v>26</v>
      </c>
      <c r="I84" s="353">
        <f t="shared" si="16"/>
        <v>13.471502590673575</v>
      </c>
      <c r="J84" s="354">
        <f>VLOOKUP(A84,'14A. REx_Curso_Vida'!$R$7:$X$131,5,0)</f>
        <v>14</v>
      </c>
      <c r="K84" s="353">
        <f t="shared" si="17"/>
        <v>7.2538860103626934</v>
      </c>
      <c r="L84" s="354">
        <f>VLOOKUP(A84,'14A. REx_Curso_Vida'!$R$7:$X$131,6,0)</f>
        <v>90</v>
      </c>
      <c r="M84" s="353">
        <f t="shared" si="18"/>
        <v>46.632124352331608</v>
      </c>
      <c r="N84" s="354">
        <f>VLOOKUP(A84,'14A. REx_Curso_Vida'!$R$7:$X$131,7,0)</f>
        <v>32</v>
      </c>
      <c r="O84" s="353">
        <f t="shared" si="19"/>
        <v>16.580310880829018</v>
      </c>
      <c r="P84" s="779">
        <f t="shared" si="22"/>
        <v>193</v>
      </c>
      <c r="R84" s="66">
        <v>543</v>
      </c>
      <c r="S84" s="66">
        <v>5</v>
      </c>
      <c r="T84" s="66">
        <v>16</v>
      </c>
      <c r="U84" s="66">
        <v>17</v>
      </c>
      <c r="V84" s="66">
        <v>21</v>
      </c>
      <c r="W84" s="66">
        <v>115</v>
      </c>
      <c r="X84" s="66">
        <v>11</v>
      </c>
      <c r="Y84" s="66">
        <v>185</v>
      </c>
    </row>
    <row r="85" spans="1:25" ht="15">
      <c r="A85" s="777">
        <v>148</v>
      </c>
      <c r="B85" s="389" t="s">
        <v>73</v>
      </c>
      <c r="C85" s="406">
        <v>63564</v>
      </c>
      <c r="D85" s="778">
        <f>VLOOKUP(A85,'14A. REx_Curso_Vida'!$R$7:$X$131,2,0)</f>
        <v>14</v>
      </c>
      <c r="E85" s="353">
        <f t="shared" si="14"/>
        <v>1.971830985915493</v>
      </c>
      <c r="F85" s="354">
        <f>VLOOKUP(A85,'14A. REx_Curso_Vida'!$R$7:$X$131,3,0)</f>
        <v>24</v>
      </c>
      <c r="G85" s="353">
        <f t="shared" si="15"/>
        <v>3.3802816901408446</v>
      </c>
      <c r="H85" s="354">
        <f>VLOOKUP(A85,'14A. REx_Curso_Vida'!$R$7:$X$131,4,0)</f>
        <v>62</v>
      </c>
      <c r="I85" s="353">
        <f t="shared" si="16"/>
        <v>8.7323943661971821</v>
      </c>
      <c r="J85" s="354">
        <f>VLOOKUP(A85,'14A. REx_Curso_Vida'!$R$7:$X$131,5,0)</f>
        <v>77</v>
      </c>
      <c r="K85" s="353">
        <f t="shared" si="17"/>
        <v>10.84507042253521</v>
      </c>
      <c r="L85" s="354">
        <f>VLOOKUP(A85,'14A. REx_Curso_Vida'!$R$7:$X$131,6,0)</f>
        <v>288</v>
      </c>
      <c r="M85" s="353">
        <f t="shared" si="18"/>
        <v>40.563380281690144</v>
      </c>
      <c r="N85" s="354">
        <f>VLOOKUP(A85,'14A. REx_Curso_Vida'!$R$7:$X$131,7,0)</f>
        <v>245</v>
      </c>
      <c r="O85" s="353">
        <f t="shared" si="19"/>
        <v>34.507042253521128</v>
      </c>
      <c r="P85" s="779">
        <f t="shared" si="22"/>
        <v>710</v>
      </c>
      <c r="R85" s="66">
        <v>576</v>
      </c>
      <c r="S85" s="66">
        <v>1</v>
      </c>
      <c r="T85" s="66">
        <v>9</v>
      </c>
      <c r="U85" s="66">
        <v>7</v>
      </c>
      <c r="V85" s="66">
        <v>5</v>
      </c>
      <c r="W85" s="66">
        <v>53</v>
      </c>
      <c r="X85" s="66">
        <v>28</v>
      </c>
      <c r="Y85" s="66">
        <v>103</v>
      </c>
    </row>
    <row r="86" spans="1:25" ht="15">
      <c r="A86" s="777">
        <v>197</v>
      </c>
      <c r="B86" s="389" t="s">
        <v>84</v>
      </c>
      <c r="C86" s="406">
        <v>15063</v>
      </c>
      <c r="D86" s="778">
        <f>VLOOKUP(A86,'14A. REx_Curso_Vida'!$R$7:$X$131,2,0)</f>
        <v>5</v>
      </c>
      <c r="E86" s="353">
        <f t="shared" si="14"/>
        <v>1.8050541516245486</v>
      </c>
      <c r="F86" s="354">
        <f>VLOOKUP(A86,'14A. REx_Curso_Vida'!$R$7:$X$131,3,0)</f>
        <v>15</v>
      </c>
      <c r="G86" s="353">
        <f t="shared" si="15"/>
        <v>5.4151624548736459</v>
      </c>
      <c r="H86" s="354">
        <f>VLOOKUP(A86,'14A. REx_Curso_Vida'!$R$7:$X$131,4,0)</f>
        <v>27</v>
      </c>
      <c r="I86" s="353">
        <f t="shared" si="16"/>
        <v>9.7472924187725631</v>
      </c>
      <c r="J86" s="354">
        <f>VLOOKUP(A86,'14A. REx_Curso_Vida'!$R$7:$X$131,5,0)</f>
        <v>11</v>
      </c>
      <c r="K86" s="353">
        <f t="shared" si="17"/>
        <v>3.9711191335740073</v>
      </c>
      <c r="L86" s="354">
        <f>VLOOKUP(A86,'14A. REx_Curso_Vida'!$R$7:$X$131,6,0)</f>
        <v>139</v>
      </c>
      <c r="M86" s="353">
        <f t="shared" si="18"/>
        <v>50.180505415162457</v>
      </c>
      <c r="N86" s="354">
        <f>VLOOKUP(A86,'14A. REx_Curso_Vida'!$R$7:$X$131,7,0)</f>
        <v>80</v>
      </c>
      <c r="O86" s="353">
        <f t="shared" si="19"/>
        <v>28.880866425992778</v>
      </c>
      <c r="P86" s="779">
        <f t="shared" si="22"/>
        <v>277</v>
      </c>
      <c r="R86" s="66">
        <v>579</v>
      </c>
      <c r="S86" s="66">
        <v>28</v>
      </c>
      <c r="T86" s="66">
        <v>43</v>
      </c>
      <c r="U86" s="66">
        <v>68</v>
      </c>
      <c r="V86" s="66">
        <v>61</v>
      </c>
      <c r="W86" s="66">
        <v>291</v>
      </c>
      <c r="X86" s="66">
        <v>205</v>
      </c>
      <c r="Y86" s="66">
        <v>696</v>
      </c>
    </row>
    <row r="87" spans="1:25" ht="15">
      <c r="A87" s="777">
        <v>206</v>
      </c>
      <c r="B87" s="389" t="s">
        <v>86</v>
      </c>
      <c r="C87" s="406">
        <v>4832</v>
      </c>
      <c r="D87" s="778">
        <f>VLOOKUP(A87,'14A. REx_Curso_Vida'!$R$7:$X$131,2,0)</f>
        <v>2</v>
      </c>
      <c r="E87" s="353">
        <f t="shared" si="14"/>
        <v>2.7777777777777777</v>
      </c>
      <c r="F87" s="354">
        <f>VLOOKUP(A87,'14A. REx_Curso_Vida'!$R$7:$X$131,3,0)</f>
        <v>4</v>
      </c>
      <c r="G87" s="353">
        <f t="shared" si="15"/>
        <v>5.5555555555555554</v>
      </c>
      <c r="H87" s="354">
        <f>VLOOKUP(A87,'14A. REx_Curso_Vida'!$R$7:$X$131,4,0)</f>
        <v>6</v>
      </c>
      <c r="I87" s="353">
        <f t="shared" si="16"/>
        <v>8.3333333333333321</v>
      </c>
      <c r="J87" s="354">
        <f>VLOOKUP(A87,'14A. REx_Curso_Vida'!$R$7:$X$131,5,0)</f>
        <v>3</v>
      </c>
      <c r="K87" s="353">
        <f t="shared" si="17"/>
        <v>4.1666666666666661</v>
      </c>
      <c r="L87" s="354">
        <f>VLOOKUP(A87,'14A. REx_Curso_Vida'!$R$7:$X$131,6,0)</f>
        <v>41</v>
      </c>
      <c r="M87" s="353">
        <f t="shared" si="18"/>
        <v>56.944444444444443</v>
      </c>
      <c r="N87" s="354">
        <f>VLOOKUP(A87,'14A. REx_Curso_Vida'!$R$7:$X$131,7,0)</f>
        <v>16</v>
      </c>
      <c r="O87" s="353">
        <f t="shared" si="19"/>
        <v>22.222222222222221</v>
      </c>
      <c r="P87" s="779">
        <f t="shared" si="22"/>
        <v>72</v>
      </c>
      <c r="R87" s="66">
        <v>585</v>
      </c>
      <c r="S87" s="66">
        <v>1</v>
      </c>
      <c r="T87" s="66">
        <v>12</v>
      </c>
      <c r="U87" s="66">
        <v>24</v>
      </c>
      <c r="V87" s="66">
        <v>22</v>
      </c>
      <c r="W87" s="66">
        <v>173</v>
      </c>
      <c r="X87" s="66">
        <v>46</v>
      </c>
      <c r="Y87" s="66">
        <v>278</v>
      </c>
    </row>
    <row r="88" spans="1:25" ht="15">
      <c r="A88" s="777">
        <v>313</v>
      </c>
      <c r="B88" s="389" t="s">
        <v>968</v>
      </c>
      <c r="C88" s="406">
        <v>9915</v>
      </c>
      <c r="D88" s="778">
        <f>VLOOKUP(A88,'14A. REx_Curso_Vida'!$R$7:$X$131,2,0)</f>
        <v>3</v>
      </c>
      <c r="E88" s="353">
        <f t="shared" si="14"/>
        <v>1.6216216216216217</v>
      </c>
      <c r="F88" s="354">
        <f>VLOOKUP(A88,'14A. REx_Curso_Vida'!$R$7:$X$131,3,0)</f>
        <v>10</v>
      </c>
      <c r="G88" s="353">
        <f t="shared" si="15"/>
        <v>5.4054054054054053</v>
      </c>
      <c r="H88" s="354">
        <f>VLOOKUP(A88,'14A. REx_Curso_Vida'!$R$7:$X$131,4,0)</f>
        <v>12</v>
      </c>
      <c r="I88" s="353">
        <f t="shared" si="16"/>
        <v>6.4864864864864868</v>
      </c>
      <c r="J88" s="354">
        <f>VLOOKUP(A88,'14A. REx_Curso_Vida'!$R$7:$X$131,5,0)</f>
        <v>11</v>
      </c>
      <c r="K88" s="353">
        <f t="shared" si="17"/>
        <v>5.9459459459459465</v>
      </c>
      <c r="L88" s="354">
        <f>VLOOKUP(A88,'14A. REx_Curso_Vida'!$R$7:$X$131,6,0)</f>
        <v>96</v>
      </c>
      <c r="M88" s="353">
        <f t="shared" si="18"/>
        <v>51.891891891891895</v>
      </c>
      <c r="N88" s="354">
        <f>VLOOKUP(A88,'14A. REx_Curso_Vida'!$R$7:$X$131,7,0)</f>
        <v>53</v>
      </c>
      <c r="O88" s="353">
        <f t="shared" si="19"/>
        <v>28.648648648648649</v>
      </c>
      <c r="P88" s="779">
        <f t="shared" si="22"/>
        <v>185</v>
      </c>
      <c r="R88" s="66">
        <v>591</v>
      </c>
      <c r="S88" s="66">
        <v>3</v>
      </c>
      <c r="T88" s="66">
        <v>14</v>
      </c>
      <c r="U88" s="66">
        <v>15</v>
      </c>
      <c r="V88" s="66">
        <v>24</v>
      </c>
      <c r="W88" s="66">
        <v>170</v>
      </c>
      <c r="X88" s="66">
        <v>35</v>
      </c>
      <c r="Y88" s="66">
        <v>261</v>
      </c>
    </row>
    <row r="89" spans="1:25" ht="15">
      <c r="A89" s="777">
        <v>318</v>
      </c>
      <c r="B89" s="389" t="s">
        <v>120</v>
      </c>
      <c r="C89" s="406">
        <v>59073</v>
      </c>
      <c r="D89" s="778">
        <f>VLOOKUP(A89,'14A. REx_Curso_Vida'!$R$7:$X$131,2,0)</f>
        <v>3</v>
      </c>
      <c r="E89" s="353">
        <f t="shared" si="14"/>
        <v>0.68027210884353739</v>
      </c>
      <c r="F89" s="354">
        <f>VLOOKUP(A89,'14A. REx_Curso_Vida'!$R$7:$X$131,3,0)</f>
        <v>13</v>
      </c>
      <c r="G89" s="353">
        <f t="shared" si="15"/>
        <v>2.947845804988662</v>
      </c>
      <c r="H89" s="354">
        <f>VLOOKUP(A89,'14A. REx_Curso_Vida'!$R$7:$X$131,4,0)</f>
        <v>26</v>
      </c>
      <c r="I89" s="353">
        <f t="shared" si="16"/>
        <v>5.895691609977324</v>
      </c>
      <c r="J89" s="354">
        <f>VLOOKUP(A89,'14A. REx_Curso_Vida'!$R$7:$X$131,5,0)</f>
        <v>34</v>
      </c>
      <c r="K89" s="353">
        <f t="shared" si="17"/>
        <v>7.7097505668934234</v>
      </c>
      <c r="L89" s="354">
        <f>VLOOKUP(A89,'14A. REx_Curso_Vida'!$R$7:$X$131,6,0)</f>
        <v>213</v>
      </c>
      <c r="M89" s="353">
        <f t="shared" si="18"/>
        <v>48.299319727891152</v>
      </c>
      <c r="N89" s="354">
        <f>VLOOKUP(A89,'14A. REx_Curso_Vida'!$R$7:$X$131,7,0)</f>
        <v>152</v>
      </c>
      <c r="O89" s="353">
        <f t="shared" si="19"/>
        <v>34.467120181405896</v>
      </c>
      <c r="P89" s="779">
        <f t="shared" si="22"/>
        <v>441</v>
      </c>
      <c r="R89" s="66">
        <v>604</v>
      </c>
      <c r="S89" s="66">
        <v>4</v>
      </c>
      <c r="T89" s="66">
        <v>27</v>
      </c>
      <c r="U89" s="66">
        <v>38</v>
      </c>
      <c r="V89" s="66">
        <v>31</v>
      </c>
      <c r="W89" s="66">
        <v>263</v>
      </c>
      <c r="X89" s="66">
        <v>54</v>
      </c>
      <c r="Y89" s="66">
        <v>417</v>
      </c>
    </row>
    <row r="90" spans="1:25" ht="15">
      <c r="A90" s="777">
        <v>321</v>
      </c>
      <c r="B90" s="389" t="s">
        <v>122</v>
      </c>
      <c r="C90" s="406">
        <v>8844</v>
      </c>
      <c r="D90" s="778">
        <f>VLOOKUP(A90,'14A. REx_Curso_Vida'!$R$7:$X$131,2,0)</f>
        <v>5</v>
      </c>
      <c r="E90" s="353">
        <f t="shared" si="14"/>
        <v>5.1546391752577314</v>
      </c>
      <c r="F90" s="354">
        <f>VLOOKUP(A90,'14A. REx_Curso_Vida'!$R$7:$X$131,3,0)</f>
        <v>6</v>
      </c>
      <c r="G90" s="353">
        <f t="shared" si="15"/>
        <v>6.1855670103092786</v>
      </c>
      <c r="H90" s="354">
        <f>VLOOKUP(A90,'14A. REx_Curso_Vida'!$R$7:$X$131,4,0)</f>
        <v>1</v>
      </c>
      <c r="I90" s="353">
        <f t="shared" si="16"/>
        <v>1.0309278350515463</v>
      </c>
      <c r="J90" s="354">
        <f>VLOOKUP(A90,'14A. REx_Curso_Vida'!$R$7:$X$131,5,0)</f>
        <v>11</v>
      </c>
      <c r="K90" s="353">
        <f t="shared" si="17"/>
        <v>11.340206185567011</v>
      </c>
      <c r="L90" s="354">
        <f>VLOOKUP(A90,'14A. REx_Curso_Vida'!$R$7:$X$131,6,0)</f>
        <v>53</v>
      </c>
      <c r="M90" s="353">
        <f t="shared" si="18"/>
        <v>54.639175257731956</v>
      </c>
      <c r="N90" s="354">
        <f>VLOOKUP(A90,'14A. REx_Curso_Vida'!$R$7:$X$131,7,0)</f>
        <v>21</v>
      </c>
      <c r="O90" s="353">
        <f t="shared" si="19"/>
        <v>21.649484536082475</v>
      </c>
      <c r="P90" s="779">
        <f t="shared" si="22"/>
        <v>97</v>
      </c>
      <c r="R90" s="66">
        <v>607</v>
      </c>
      <c r="S90" s="66">
        <v>4</v>
      </c>
      <c r="T90" s="66">
        <v>2</v>
      </c>
      <c r="U90" s="66">
        <v>9</v>
      </c>
      <c r="V90" s="66">
        <v>10</v>
      </c>
      <c r="W90" s="66">
        <v>82</v>
      </c>
      <c r="X90" s="66">
        <v>70</v>
      </c>
      <c r="Y90" s="66">
        <v>177</v>
      </c>
    </row>
    <row r="91" spans="1:25" ht="15">
      <c r="A91" s="777">
        <v>376</v>
      </c>
      <c r="B91" s="389" t="s">
        <v>969</v>
      </c>
      <c r="C91" s="406">
        <v>69399</v>
      </c>
      <c r="D91" s="778">
        <f>VLOOKUP(A91,'14A. REx_Curso_Vida'!$R$7:$X$131,2,0)</f>
        <v>10</v>
      </c>
      <c r="E91" s="353">
        <f t="shared" si="14"/>
        <v>1.4430014430014431</v>
      </c>
      <c r="F91" s="354">
        <f>VLOOKUP(A91,'14A. REx_Curso_Vida'!$R$7:$X$131,3,0)</f>
        <v>22</v>
      </c>
      <c r="G91" s="353">
        <f t="shared" si="15"/>
        <v>3.1746031746031744</v>
      </c>
      <c r="H91" s="354">
        <f>VLOOKUP(A91,'14A. REx_Curso_Vida'!$R$7:$X$131,4,0)</f>
        <v>61</v>
      </c>
      <c r="I91" s="353">
        <f t="shared" si="16"/>
        <v>8.8023088023088025</v>
      </c>
      <c r="J91" s="354">
        <f>VLOOKUP(A91,'14A. REx_Curso_Vida'!$R$7:$X$131,5,0)</f>
        <v>46</v>
      </c>
      <c r="K91" s="353">
        <f t="shared" si="17"/>
        <v>6.637806637806638</v>
      </c>
      <c r="L91" s="354">
        <f>VLOOKUP(A91,'14A. REx_Curso_Vida'!$R$7:$X$131,6,0)</f>
        <v>274</v>
      </c>
      <c r="M91" s="353">
        <f t="shared" si="18"/>
        <v>39.538239538239537</v>
      </c>
      <c r="N91" s="354">
        <f>VLOOKUP(A91,'14A. REx_Curso_Vida'!$R$7:$X$131,7,0)</f>
        <v>280</v>
      </c>
      <c r="O91" s="353">
        <f t="shared" si="19"/>
        <v>40.404040404040401</v>
      </c>
      <c r="P91" s="779">
        <f t="shared" si="22"/>
        <v>693</v>
      </c>
      <c r="R91" s="66">
        <v>615</v>
      </c>
      <c r="S91" s="66">
        <v>44</v>
      </c>
      <c r="T91" s="66">
        <v>128</v>
      </c>
      <c r="U91" s="66">
        <v>156</v>
      </c>
      <c r="V91" s="66">
        <v>167</v>
      </c>
      <c r="W91" s="66">
        <v>666</v>
      </c>
      <c r="X91" s="66">
        <v>695</v>
      </c>
      <c r="Y91" s="66">
        <v>1856</v>
      </c>
    </row>
    <row r="92" spans="1:25" ht="15">
      <c r="A92" s="777">
        <v>400</v>
      </c>
      <c r="B92" s="389" t="s">
        <v>970</v>
      </c>
      <c r="C92" s="406">
        <v>22742</v>
      </c>
      <c r="D92" s="778">
        <f>VLOOKUP(A92,'14A. REx_Curso_Vida'!$R$7:$X$131,2,0)</f>
        <v>8</v>
      </c>
      <c r="E92" s="353">
        <f t="shared" si="14"/>
        <v>3.2128514056224895</v>
      </c>
      <c r="F92" s="354">
        <f>VLOOKUP(A92,'14A. REx_Curso_Vida'!$R$7:$X$131,3,0)</f>
        <v>15</v>
      </c>
      <c r="G92" s="353">
        <f t="shared" si="15"/>
        <v>6.024096385542169</v>
      </c>
      <c r="H92" s="354">
        <f>VLOOKUP(A92,'14A. REx_Curso_Vida'!$R$7:$X$131,4,0)</f>
        <v>24</v>
      </c>
      <c r="I92" s="353">
        <f t="shared" si="16"/>
        <v>9.6385542168674707</v>
      </c>
      <c r="J92" s="354">
        <f>VLOOKUP(A92,'14A. REx_Curso_Vida'!$R$7:$X$131,5,0)</f>
        <v>14</v>
      </c>
      <c r="K92" s="353">
        <f t="shared" si="17"/>
        <v>5.6224899598393572</v>
      </c>
      <c r="L92" s="354">
        <f>VLOOKUP(A92,'14A. REx_Curso_Vida'!$R$7:$X$131,6,0)</f>
        <v>127</v>
      </c>
      <c r="M92" s="353">
        <f t="shared" si="18"/>
        <v>51.00401606425703</v>
      </c>
      <c r="N92" s="354">
        <f>VLOOKUP(A92,'14A. REx_Curso_Vida'!$R$7:$X$131,7,0)</f>
        <v>61</v>
      </c>
      <c r="O92" s="353">
        <f t="shared" si="19"/>
        <v>24.497991967871485</v>
      </c>
      <c r="P92" s="779">
        <f t="shared" si="22"/>
        <v>249</v>
      </c>
      <c r="R92" s="66">
        <v>628</v>
      </c>
      <c r="S92" s="66">
        <v>9</v>
      </c>
      <c r="T92" s="66">
        <v>16</v>
      </c>
      <c r="U92" s="66">
        <v>26</v>
      </c>
      <c r="V92" s="66">
        <v>16</v>
      </c>
      <c r="W92" s="66">
        <v>106</v>
      </c>
      <c r="X92" s="66">
        <v>37</v>
      </c>
      <c r="Y92" s="66">
        <v>210</v>
      </c>
    </row>
    <row r="93" spans="1:25" ht="15">
      <c r="A93" s="777">
        <v>440</v>
      </c>
      <c r="B93" s="389" t="s">
        <v>149</v>
      </c>
      <c r="C93" s="406">
        <v>68960</v>
      </c>
      <c r="D93" s="778">
        <f>VLOOKUP(A93,'14A. REx_Curso_Vida'!$R$7:$X$131,2,0)</f>
        <v>20</v>
      </c>
      <c r="E93" s="353">
        <f t="shared" si="14"/>
        <v>2.2172949002217295</v>
      </c>
      <c r="F93" s="354">
        <f>VLOOKUP(A93,'14A. REx_Curso_Vida'!$R$7:$X$131,3,0)</f>
        <v>52</v>
      </c>
      <c r="G93" s="353">
        <f t="shared" si="15"/>
        <v>5.7649667405764964</v>
      </c>
      <c r="H93" s="354">
        <f>VLOOKUP(A93,'14A. REx_Curso_Vida'!$R$7:$X$131,4,0)</f>
        <v>85</v>
      </c>
      <c r="I93" s="353">
        <f t="shared" si="16"/>
        <v>9.4235033259423506</v>
      </c>
      <c r="J93" s="354">
        <f>VLOOKUP(A93,'14A. REx_Curso_Vida'!$R$7:$X$131,5,0)</f>
        <v>98</v>
      </c>
      <c r="K93" s="353">
        <f t="shared" si="17"/>
        <v>10.864745011086473</v>
      </c>
      <c r="L93" s="354">
        <f>VLOOKUP(A93,'14A. REx_Curso_Vida'!$R$7:$X$131,6,0)</f>
        <v>291</v>
      </c>
      <c r="M93" s="353">
        <f t="shared" si="18"/>
        <v>32.261640798226168</v>
      </c>
      <c r="N93" s="354">
        <f>VLOOKUP(A93,'14A. REx_Curso_Vida'!$R$7:$X$131,7,0)</f>
        <v>356</v>
      </c>
      <c r="O93" s="353">
        <f t="shared" si="19"/>
        <v>39.467849223946786</v>
      </c>
      <c r="P93" s="779">
        <f t="shared" si="22"/>
        <v>902</v>
      </c>
      <c r="R93" s="66">
        <v>631</v>
      </c>
      <c r="S93" s="66">
        <v>10</v>
      </c>
      <c r="T93" s="66">
        <v>6</v>
      </c>
      <c r="U93" s="66">
        <v>12</v>
      </c>
      <c r="V93" s="66">
        <v>31</v>
      </c>
      <c r="W93" s="66">
        <v>210</v>
      </c>
      <c r="X93" s="66">
        <v>247</v>
      </c>
      <c r="Y93" s="66">
        <v>516</v>
      </c>
    </row>
    <row r="94" spans="1:25" ht="15">
      <c r="A94" s="777">
        <v>483</v>
      </c>
      <c r="B94" s="389" t="s">
        <v>157</v>
      </c>
      <c r="C94" s="406">
        <v>10101</v>
      </c>
      <c r="D94" s="778">
        <f>VLOOKUP(A94,'14A. REx_Curso_Vida'!$R$7:$X$131,2,0)</f>
        <v>6</v>
      </c>
      <c r="E94" s="353">
        <f t="shared" si="14"/>
        <v>3.3149171270718232</v>
      </c>
      <c r="F94" s="354">
        <f>VLOOKUP(A94,'14A. REx_Curso_Vida'!$R$7:$X$131,3,0)</f>
        <v>16</v>
      </c>
      <c r="G94" s="353">
        <f t="shared" si="15"/>
        <v>8.8397790055248606</v>
      </c>
      <c r="H94" s="354">
        <f>VLOOKUP(A94,'14A. REx_Curso_Vida'!$R$7:$X$131,4,0)</f>
        <v>7</v>
      </c>
      <c r="I94" s="353">
        <f t="shared" si="16"/>
        <v>3.867403314917127</v>
      </c>
      <c r="J94" s="354">
        <f>VLOOKUP(A94,'14A. REx_Curso_Vida'!$R$7:$X$131,5,0)</f>
        <v>9</v>
      </c>
      <c r="K94" s="353">
        <f t="shared" si="17"/>
        <v>4.972375690607735</v>
      </c>
      <c r="L94" s="354">
        <f>VLOOKUP(A94,'14A. REx_Curso_Vida'!$R$7:$X$131,6,0)</f>
        <v>117</v>
      </c>
      <c r="M94" s="353">
        <f t="shared" si="18"/>
        <v>64.640883977900558</v>
      </c>
      <c r="N94" s="354">
        <f>VLOOKUP(A94,'14A. REx_Curso_Vida'!$R$7:$X$131,7,0)</f>
        <v>26</v>
      </c>
      <c r="O94" s="353">
        <f t="shared" si="19"/>
        <v>14.3646408839779</v>
      </c>
      <c r="P94" s="779">
        <f t="shared" si="22"/>
        <v>181</v>
      </c>
      <c r="R94" s="66">
        <v>642</v>
      </c>
      <c r="T94" s="66">
        <v>11</v>
      </c>
      <c r="U94" s="66">
        <v>15</v>
      </c>
      <c r="V94" s="66">
        <v>10</v>
      </c>
      <c r="W94" s="66">
        <v>139</v>
      </c>
      <c r="X94" s="66">
        <v>32</v>
      </c>
      <c r="Y94" s="66">
        <v>207</v>
      </c>
    </row>
    <row r="95" spans="1:25" ht="15">
      <c r="A95" s="777">
        <v>541</v>
      </c>
      <c r="B95" s="389" t="s">
        <v>971</v>
      </c>
      <c r="C95" s="406">
        <v>22107</v>
      </c>
      <c r="D95" s="778">
        <f>VLOOKUP(A95,'14A. REx_Curso_Vida'!$R$7:$X$131,2,0)</f>
        <v>4</v>
      </c>
      <c r="E95" s="353">
        <f t="shared" si="14"/>
        <v>1.3698630136986301</v>
      </c>
      <c r="F95" s="354">
        <f>VLOOKUP(A95,'14A. REx_Curso_Vida'!$R$7:$X$131,3,0)</f>
        <v>5</v>
      </c>
      <c r="G95" s="353">
        <f t="shared" si="15"/>
        <v>1.7123287671232876</v>
      </c>
      <c r="H95" s="354">
        <f>VLOOKUP(A95,'14A. REx_Curso_Vida'!$R$7:$X$131,4,0)</f>
        <v>31</v>
      </c>
      <c r="I95" s="353">
        <f t="shared" si="16"/>
        <v>10.616438356164384</v>
      </c>
      <c r="J95" s="354">
        <f>VLOOKUP(A95,'14A. REx_Curso_Vida'!$R$7:$X$131,5,0)</f>
        <v>31</v>
      </c>
      <c r="K95" s="353">
        <f t="shared" si="17"/>
        <v>10.616438356164384</v>
      </c>
      <c r="L95" s="354">
        <f>VLOOKUP(A95,'14A. REx_Curso_Vida'!$R$7:$X$131,6,0)</f>
        <v>105</v>
      </c>
      <c r="M95" s="353">
        <f t="shared" si="18"/>
        <v>35.958904109589042</v>
      </c>
      <c r="N95" s="354">
        <f>VLOOKUP(A95,'14A. REx_Curso_Vida'!$R$7:$X$131,7,0)</f>
        <v>116</v>
      </c>
      <c r="O95" s="353">
        <f t="shared" si="19"/>
        <v>39.726027397260275</v>
      </c>
      <c r="P95" s="779">
        <f t="shared" si="22"/>
        <v>292</v>
      </c>
      <c r="R95" s="66">
        <v>647</v>
      </c>
      <c r="S95" s="66">
        <v>4</v>
      </c>
      <c r="T95" s="66">
        <v>11</v>
      </c>
      <c r="U95" s="66">
        <v>9</v>
      </c>
      <c r="V95" s="66">
        <v>9</v>
      </c>
      <c r="W95" s="66">
        <v>81</v>
      </c>
      <c r="X95" s="66">
        <v>21</v>
      </c>
      <c r="Y95" s="66">
        <v>135</v>
      </c>
    </row>
    <row r="96" spans="1:25" ht="15">
      <c r="A96" s="777">
        <v>607</v>
      </c>
      <c r="B96" s="389" t="s">
        <v>972</v>
      </c>
      <c r="C96" s="406">
        <v>25146</v>
      </c>
      <c r="D96" s="778">
        <f>VLOOKUP(A96,'14A. REx_Curso_Vida'!$R$7:$X$131,2,0)</f>
        <v>4</v>
      </c>
      <c r="E96" s="353">
        <f t="shared" si="14"/>
        <v>2.2598870056497176</v>
      </c>
      <c r="F96" s="354">
        <f>VLOOKUP(A96,'14A. REx_Curso_Vida'!$R$7:$X$131,3,0)</f>
        <v>2</v>
      </c>
      <c r="G96" s="353">
        <f t="shared" si="15"/>
        <v>1.1299435028248588</v>
      </c>
      <c r="H96" s="354">
        <f>VLOOKUP(A96,'14A. REx_Curso_Vida'!$R$7:$X$131,4,0)</f>
        <v>9</v>
      </c>
      <c r="I96" s="353">
        <f t="shared" si="16"/>
        <v>5.0847457627118651</v>
      </c>
      <c r="J96" s="354">
        <f>VLOOKUP(A96,'14A. REx_Curso_Vida'!$R$7:$X$131,5,0)</f>
        <v>10</v>
      </c>
      <c r="K96" s="353">
        <f t="shared" si="17"/>
        <v>5.6497175141242941</v>
      </c>
      <c r="L96" s="354">
        <f>VLOOKUP(A96,'14A. REx_Curso_Vida'!$R$7:$X$131,6,0)</f>
        <v>82</v>
      </c>
      <c r="M96" s="353">
        <f t="shared" si="18"/>
        <v>46.327683615819211</v>
      </c>
      <c r="N96" s="354">
        <f>VLOOKUP(A96,'14A. REx_Curso_Vida'!$R$7:$X$131,7,0)</f>
        <v>70</v>
      </c>
      <c r="O96" s="353">
        <f t="shared" si="19"/>
        <v>39.548022598870055</v>
      </c>
      <c r="P96" s="779">
        <f t="shared" si="22"/>
        <v>177</v>
      </c>
      <c r="R96" s="66">
        <v>649</v>
      </c>
      <c r="S96" s="66">
        <v>3</v>
      </c>
      <c r="T96" s="66">
        <v>14</v>
      </c>
      <c r="U96" s="66">
        <v>19</v>
      </c>
      <c r="V96" s="66">
        <v>19</v>
      </c>
      <c r="W96" s="66">
        <v>159</v>
      </c>
      <c r="X96" s="66">
        <v>49</v>
      </c>
      <c r="Y96" s="66">
        <v>263</v>
      </c>
    </row>
    <row r="97" spans="1:25" ht="15">
      <c r="A97" s="777">
        <v>615</v>
      </c>
      <c r="B97" s="389" t="s">
        <v>973</v>
      </c>
      <c r="C97" s="406">
        <v>145242</v>
      </c>
      <c r="D97" s="778">
        <f>VLOOKUP(A97,'14A. REx_Curso_Vida'!$R$7:$X$131,2,0)</f>
        <v>44</v>
      </c>
      <c r="E97" s="353">
        <f t="shared" si="14"/>
        <v>2.3706896551724137</v>
      </c>
      <c r="F97" s="354">
        <f>VLOOKUP(A97,'14A. REx_Curso_Vida'!$R$7:$X$131,3,0)</f>
        <v>128</v>
      </c>
      <c r="G97" s="353">
        <f t="shared" si="15"/>
        <v>6.8965517241379306</v>
      </c>
      <c r="H97" s="354">
        <f>VLOOKUP(A97,'14A. REx_Curso_Vida'!$R$7:$X$131,4,0)</f>
        <v>156</v>
      </c>
      <c r="I97" s="353">
        <f t="shared" si="16"/>
        <v>8.4051724137931032</v>
      </c>
      <c r="J97" s="354">
        <f>VLOOKUP(A97,'14A. REx_Curso_Vida'!$R$7:$X$131,5,0)</f>
        <v>167</v>
      </c>
      <c r="K97" s="353">
        <f t="shared" si="17"/>
        <v>8.9978448275862064</v>
      </c>
      <c r="L97" s="354">
        <f>VLOOKUP(A97,'14A. REx_Curso_Vida'!$R$7:$X$131,6,0)</f>
        <v>666</v>
      </c>
      <c r="M97" s="353">
        <f t="shared" si="18"/>
        <v>35.883620689655174</v>
      </c>
      <c r="N97" s="354">
        <f>VLOOKUP(A97,'14A. REx_Curso_Vida'!$R$7:$X$131,7,0)</f>
        <v>695</v>
      </c>
      <c r="O97" s="353">
        <f t="shared" si="19"/>
        <v>37.446120689655174</v>
      </c>
      <c r="P97" s="779">
        <f t="shared" si="22"/>
        <v>1856</v>
      </c>
      <c r="R97" s="66">
        <v>652</v>
      </c>
      <c r="S97" s="66">
        <v>1</v>
      </c>
      <c r="T97" s="66">
        <v>5</v>
      </c>
      <c r="U97" s="66">
        <v>8</v>
      </c>
      <c r="V97" s="66">
        <v>5</v>
      </c>
      <c r="W97" s="66">
        <v>78</v>
      </c>
      <c r="X97" s="66">
        <v>12</v>
      </c>
      <c r="Y97" s="66">
        <v>109</v>
      </c>
    </row>
    <row r="98" spans="1:25" ht="15">
      <c r="A98" s="777">
        <v>649</v>
      </c>
      <c r="B98" s="389" t="s">
        <v>974</v>
      </c>
      <c r="C98" s="406">
        <v>16056</v>
      </c>
      <c r="D98" s="778">
        <f>VLOOKUP(A98,'14A. REx_Curso_Vida'!$R$7:$X$131,2,0)</f>
        <v>3</v>
      </c>
      <c r="E98" s="353">
        <f t="shared" si="14"/>
        <v>1.1406844106463878</v>
      </c>
      <c r="F98" s="354">
        <f>VLOOKUP(A98,'14A. REx_Curso_Vida'!$R$7:$X$131,3,0)</f>
        <v>14</v>
      </c>
      <c r="G98" s="353">
        <f t="shared" si="15"/>
        <v>5.3231939163498092</v>
      </c>
      <c r="H98" s="354">
        <f>VLOOKUP(A98,'14A. REx_Curso_Vida'!$R$7:$X$131,4,0)</f>
        <v>19</v>
      </c>
      <c r="I98" s="353">
        <f t="shared" si="16"/>
        <v>7.2243346007604554</v>
      </c>
      <c r="J98" s="354">
        <f>VLOOKUP(A98,'14A. REx_Curso_Vida'!$R$7:$X$131,5,0)</f>
        <v>19</v>
      </c>
      <c r="K98" s="353">
        <f t="shared" si="17"/>
        <v>7.2243346007604554</v>
      </c>
      <c r="L98" s="354">
        <f>VLOOKUP(A98,'14A. REx_Curso_Vida'!$R$7:$X$131,6,0)</f>
        <v>159</v>
      </c>
      <c r="M98" s="353">
        <f t="shared" si="18"/>
        <v>60.456273764258547</v>
      </c>
      <c r="N98" s="354">
        <f>VLOOKUP(A98,'14A. REx_Curso_Vida'!$R$7:$X$131,7,0)</f>
        <v>49</v>
      </c>
      <c r="O98" s="353">
        <f t="shared" si="19"/>
        <v>18.631178707224336</v>
      </c>
      <c r="P98" s="779">
        <f t="shared" si="22"/>
        <v>263</v>
      </c>
      <c r="R98" s="66">
        <v>656</v>
      </c>
      <c r="S98" s="66">
        <v>5</v>
      </c>
      <c r="T98" s="66">
        <v>6</v>
      </c>
      <c r="U98" s="66">
        <v>23</v>
      </c>
      <c r="V98" s="66">
        <v>25</v>
      </c>
      <c r="W98" s="66">
        <v>91</v>
      </c>
      <c r="X98" s="66">
        <v>105</v>
      </c>
      <c r="Y98" s="66">
        <v>255</v>
      </c>
    </row>
    <row r="99" spans="1:25" ht="15">
      <c r="A99" s="777">
        <v>652</v>
      </c>
      <c r="B99" s="389" t="s">
        <v>193</v>
      </c>
      <c r="C99" s="406">
        <v>5981</v>
      </c>
      <c r="D99" s="778">
        <f>VLOOKUP(A99,'14A. REx_Curso_Vida'!$R$7:$X$131,2,0)</f>
        <v>1</v>
      </c>
      <c r="E99" s="353">
        <f t="shared" si="14"/>
        <v>0.91743119266055051</v>
      </c>
      <c r="F99" s="354">
        <f>VLOOKUP(A99,'14A. REx_Curso_Vida'!$R$7:$X$131,3,0)</f>
        <v>5</v>
      </c>
      <c r="G99" s="353">
        <f t="shared" si="15"/>
        <v>4.5871559633027523</v>
      </c>
      <c r="H99" s="354">
        <f>VLOOKUP(A99,'14A. REx_Curso_Vida'!$R$7:$X$131,4,0)</f>
        <v>8</v>
      </c>
      <c r="I99" s="353">
        <f t="shared" si="16"/>
        <v>7.3394495412844041</v>
      </c>
      <c r="J99" s="354">
        <f>VLOOKUP(A99,'14A. REx_Curso_Vida'!$R$7:$X$131,5,0)</f>
        <v>5</v>
      </c>
      <c r="K99" s="353">
        <f t="shared" si="17"/>
        <v>4.5871559633027523</v>
      </c>
      <c r="L99" s="354">
        <f>VLOOKUP(A99,'14A. REx_Curso_Vida'!$R$7:$X$131,6,0)</f>
        <v>78</v>
      </c>
      <c r="M99" s="353">
        <f t="shared" si="18"/>
        <v>71.559633027522935</v>
      </c>
      <c r="N99" s="354">
        <f>VLOOKUP(A99,'14A. REx_Curso_Vida'!$R$7:$X$131,7,0)</f>
        <v>12</v>
      </c>
      <c r="O99" s="353">
        <f t="shared" si="19"/>
        <v>11.009174311926607</v>
      </c>
      <c r="P99" s="779">
        <f t="shared" si="22"/>
        <v>109</v>
      </c>
      <c r="R99" s="66">
        <v>658</v>
      </c>
      <c r="S99" s="66">
        <v>1</v>
      </c>
      <c r="T99" s="66">
        <v>10</v>
      </c>
      <c r="U99" s="66">
        <v>11</v>
      </c>
      <c r="V99" s="66">
        <v>15</v>
      </c>
      <c r="W99" s="66">
        <v>46</v>
      </c>
      <c r="X99" s="66">
        <v>18</v>
      </c>
      <c r="Y99" s="66">
        <v>101</v>
      </c>
    </row>
    <row r="100" spans="1:25" ht="15">
      <c r="A100" s="777">
        <v>660</v>
      </c>
      <c r="B100" s="389" t="s">
        <v>975</v>
      </c>
      <c r="C100" s="406">
        <v>13327</v>
      </c>
      <c r="D100" s="778">
        <f>VLOOKUP(A100,'14A. REx_Curso_Vida'!$R$7:$X$131,2,0)</f>
        <v>6</v>
      </c>
      <c r="E100" s="353">
        <f t="shared" si="14"/>
        <v>2.7649769585253456</v>
      </c>
      <c r="F100" s="354">
        <f>VLOOKUP(A100,'14A. REx_Curso_Vida'!$R$7:$X$131,3,0)</f>
        <v>11</v>
      </c>
      <c r="G100" s="353">
        <f t="shared" si="15"/>
        <v>5.0691244239631335</v>
      </c>
      <c r="H100" s="354">
        <f>VLOOKUP(A100,'14A. REx_Curso_Vida'!$R$7:$X$131,4,0)</f>
        <v>20</v>
      </c>
      <c r="I100" s="353">
        <f t="shared" si="16"/>
        <v>9.216589861751153</v>
      </c>
      <c r="J100" s="354">
        <f>VLOOKUP(A100,'14A. REx_Curso_Vida'!$R$7:$X$131,5,0)</f>
        <v>13</v>
      </c>
      <c r="K100" s="353">
        <f t="shared" si="17"/>
        <v>5.9907834101382482</v>
      </c>
      <c r="L100" s="354">
        <f>VLOOKUP(A100,'14A. REx_Curso_Vida'!$R$7:$X$131,6,0)</f>
        <v>148</v>
      </c>
      <c r="M100" s="353">
        <f t="shared" si="18"/>
        <v>68.202764976958534</v>
      </c>
      <c r="N100" s="354">
        <f>VLOOKUP(A100,'14A. REx_Curso_Vida'!$R$7:$X$131,7,0)</f>
        <v>19</v>
      </c>
      <c r="O100" s="353">
        <f t="shared" si="19"/>
        <v>8.7557603686635943</v>
      </c>
      <c r="P100" s="779">
        <f t="shared" si="22"/>
        <v>217</v>
      </c>
      <c r="R100" s="66">
        <v>659</v>
      </c>
      <c r="S100" s="66">
        <v>6</v>
      </c>
      <c r="T100" s="66">
        <v>14</v>
      </c>
      <c r="U100" s="66">
        <v>29</v>
      </c>
      <c r="V100" s="66">
        <v>40</v>
      </c>
      <c r="W100" s="66">
        <v>215</v>
      </c>
      <c r="X100" s="66">
        <v>76</v>
      </c>
      <c r="Y100" s="66">
        <v>380</v>
      </c>
    </row>
    <row r="101" spans="1:25" ht="15">
      <c r="A101" s="777">
        <v>667</v>
      </c>
      <c r="B101" s="389" t="s">
        <v>209</v>
      </c>
      <c r="C101" s="406">
        <v>15906</v>
      </c>
      <c r="D101" s="778">
        <f>VLOOKUP(A101,'14A. REx_Curso_Vida'!$R$7:$X$131,2,0)</f>
        <v>9</v>
      </c>
      <c r="E101" s="353">
        <f t="shared" si="14"/>
        <v>3.75</v>
      </c>
      <c r="F101" s="354">
        <f>VLOOKUP(A101,'14A. REx_Curso_Vida'!$R$7:$X$131,3,0)</f>
        <v>13</v>
      </c>
      <c r="G101" s="353">
        <f t="shared" si="15"/>
        <v>5.416666666666667</v>
      </c>
      <c r="H101" s="354">
        <f>VLOOKUP(A101,'14A. REx_Curso_Vida'!$R$7:$X$131,4,0)</f>
        <v>30</v>
      </c>
      <c r="I101" s="353">
        <f t="shared" si="16"/>
        <v>12.5</v>
      </c>
      <c r="J101" s="354">
        <f>VLOOKUP(A101,'14A. REx_Curso_Vida'!$R$7:$X$131,5,0)</f>
        <v>22</v>
      </c>
      <c r="K101" s="353">
        <f t="shared" si="17"/>
        <v>9.1666666666666661</v>
      </c>
      <c r="L101" s="354">
        <f>VLOOKUP(A101,'14A. REx_Curso_Vida'!$R$7:$X$131,6,0)</f>
        <v>123</v>
      </c>
      <c r="M101" s="353">
        <f t="shared" si="18"/>
        <v>51.249999999999993</v>
      </c>
      <c r="N101" s="354">
        <f>VLOOKUP(A101,'14A. REx_Curso_Vida'!$R$7:$X$131,7,0)</f>
        <v>43</v>
      </c>
      <c r="O101" s="353">
        <f t="shared" si="19"/>
        <v>17.916666666666668</v>
      </c>
      <c r="P101" s="779">
        <f t="shared" si="22"/>
        <v>240</v>
      </c>
      <c r="R101" s="66">
        <v>660</v>
      </c>
      <c r="S101" s="66">
        <v>6</v>
      </c>
      <c r="T101" s="66">
        <v>11</v>
      </c>
      <c r="U101" s="66">
        <v>20</v>
      </c>
      <c r="V101" s="66">
        <v>13</v>
      </c>
      <c r="W101" s="66">
        <v>148</v>
      </c>
      <c r="X101" s="66">
        <v>19</v>
      </c>
      <c r="Y101" s="66">
        <v>217</v>
      </c>
    </row>
    <row r="102" spans="1:25" ht="15">
      <c r="A102" s="777">
        <v>674</v>
      </c>
      <c r="B102" s="389" t="s">
        <v>213</v>
      </c>
      <c r="C102" s="406">
        <v>22818</v>
      </c>
      <c r="D102" s="778">
        <f>VLOOKUP(A102,'14A. REx_Curso_Vida'!$R$7:$X$131,2,0)</f>
        <v>4</v>
      </c>
      <c r="E102" s="353">
        <f t="shared" si="14"/>
        <v>1.4760147601476015</v>
      </c>
      <c r="F102" s="354">
        <f>VLOOKUP(A102,'14A. REx_Curso_Vida'!$R$7:$X$131,3,0)</f>
        <v>8</v>
      </c>
      <c r="G102" s="353">
        <f t="shared" si="15"/>
        <v>2.9520295202952029</v>
      </c>
      <c r="H102" s="354">
        <f>VLOOKUP(A102,'14A. REx_Curso_Vida'!$R$7:$X$131,4,0)</f>
        <v>21</v>
      </c>
      <c r="I102" s="353">
        <f t="shared" si="16"/>
        <v>7.7490774907749085</v>
      </c>
      <c r="J102" s="354">
        <f>VLOOKUP(A102,'14A. REx_Curso_Vida'!$R$7:$X$131,5,0)</f>
        <v>22</v>
      </c>
      <c r="K102" s="353">
        <f t="shared" si="17"/>
        <v>8.1180811808118083</v>
      </c>
      <c r="L102" s="354">
        <f>VLOOKUP(A102,'14A. REx_Curso_Vida'!$R$7:$X$131,6,0)</f>
        <v>124</v>
      </c>
      <c r="M102" s="353">
        <f t="shared" si="18"/>
        <v>45.756457564575648</v>
      </c>
      <c r="N102" s="354">
        <f>VLOOKUP(A102,'14A. REx_Curso_Vida'!$R$7:$X$131,7,0)</f>
        <v>92</v>
      </c>
      <c r="O102" s="353">
        <f t="shared" si="19"/>
        <v>33.948339483394832</v>
      </c>
      <c r="P102" s="779">
        <f t="shared" si="22"/>
        <v>271</v>
      </c>
      <c r="R102" s="66">
        <v>664</v>
      </c>
      <c r="S102" s="66">
        <v>4</v>
      </c>
      <c r="T102" s="66">
        <v>19</v>
      </c>
      <c r="U102" s="66">
        <v>41</v>
      </c>
      <c r="V102" s="66">
        <v>37</v>
      </c>
      <c r="W102" s="66">
        <v>150</v>
      </c>
      <c r="X102" s="66">
        <v>146</v>
      </c>
      <c r="Y102" s="66">
        <v>397</v>
      </c>
    </row>
    <row r="103" spans="1:25" ht="15">
      <c r="A103" s="777">
        <v>697</v>
      </c>
      <c r="B103" s="389" t="s">
        <v>223</v>
      </c>
      <c r="C103" s="406">
        <v>37173</v>
      </c>
      <c r="D103" s="778">
        <f>VLOOKUP(A103,'14A. REx_Curso_Vida'!$R$7:$X$131,2,0)</f>
        <v>6</v>
      </c>
      <c r="E103" s="353">
        <f t="shared" si="14"/>
        <v>1.5037593984962405</v>
      </c>
      <c r="F103" s="354">
        <f>VLOOKUP(A103,'14A. REx_Curso_Vida'!$R$7:$X$131,3,0)</f>
        <v>9</v>
      </c>
      <c r="G103" s="353">
        <f t="shared" si="15"/>
        <v>2.2556390977443606</v>
      </c>
      <c r="H103" s="354">
        <f>VLOOKUP(A103,'14A. REx_Curso_Vida'!$R$7:$X$131,4,0)</f>
        <v>24</v>
      </c>
      <c r="I103" s="353">
        <f t="shared" si="16"/>
        <v>6.0150375939849621</v>
      </c>
      <c r="J103" s="354">
        <f>VLOOKUP(A103,'14A. REx_Curso_Vida'!$R$7:$X$131,5,0)</f>
        <v>19</v>
      </c>
      <c r="K103" s="353">
        <f t="shared" si="17"/>
        <v>4.7619047619047619</v>
      </c>
      <c r="L103" s="354">
        <f>VLOOKUP(A103,'14A. REx_Curso_Vida'!$R$7:$X$131,6,0)</f>
        <v>140</v>
      </c>
      <c r="M103" s="353">
        <f t="shared" si="18"/>
        <v>35.087719298245609</v>
      </c>
      <c r="N103" s="354">
        <f>VLOOKUP(A103,'14A. REx_Curso_Vida'!$R$7:$X$131,7,0)</f>
        <v>201</v>
      </c>
      <c r="O103" s="353">
        <f t="shared" si="19"/>
        <v>50.375939849624061</v>
      </c>
      <c r="P103" s="779">
        <f t="shared" si="22"/>
        <v>399</v>
      </c>
      <c r="R103" s="66">
        <v>665</v>
      </c>
      <c r="S103" s="66">
        <v>17</v>
      </c>
      <c r="T103" s="66">
        <v>32</v>
      </c>
      <c r="U103" s="66">
        <v>73</v>
      </c>
      <c r="V103" s="66">
        <v>47</v>
      </c>
      <c r="W103" s="66">
        <v>326</v>
      </c>
      <c r="X103" s="66">
        <v>63</v>
      </c>
      <c r="Y103" s="66">
        <v>558</v>
      </c>
    </row>
    <row r="104" spans="1:25" ht="15">
      <c r="A104" s="777">
        <v>756</v>
      </c>
      <c r="B104" s="389" t="s">
        <v>228</v>
      </c>
      <c r="C104" s="406">
        <v>37193</v>
      </c>
      <c r="D104" s="778">
        <f>VLOOKUP(A104,'14A. REx_Curso_Vida'!$R$7:$X$131,2,0)</f>
        <v>24</v>
      </c>
      <c r="E104" s="353">
        <f t="shared" si="14"/>
        <v>3.1331592689295036</v>
      </c>
      <c r="F104" s="354">
        <f>VLOOKUP(A104,'14A. REx_Curso_Vida'!$R$7:$X$131,3,0)</f>
        <v>44</v>
      </c>
      <c r="G104" s="353">
        <f t="shared" si="15"/>
        <v>5.7441253263707575</v>
      </c>
      <c r="H104" s="354">
        <f>VLOOKUP(A104,'14A. REx_Curso_Vida'!$R$7:$X$131,4,0)</f>
        <v>57</v>
      </c>
      <c r="I104" s="353">
        <f t="shared" si="16"/>
        <v>7.4412532637075719</v>
      </c>
      <c r="J104" s="354">
        <f>VLOOKUP(A104,'14A. REx_Curso_Vida'!$R$7:$X$131,5,0)</f>
        <v>56</v>
      </c>
      <c r="K104" s="353">
        <f t="shared" si="17"/>
        <v>7.3107049608355092</v>
      </c>
      <c r="L104" s="354">
        <f>VLOOKUP(A104,'14A. REx_Curso_Vida'!$R$7:$X$131,6,0)</f>
        <v>347</v>
      </c>
      <c r="M104" s="353">
        <f t="shared" si="18"/>
        <v>45.300261096605745</v>
      </c>
      <c r="N104" s="354">
        <f>VLOOKUP(A104,'14A. REx_Curso_Vida'!$R$7:$X$131,7,0)</f>
        <v>238</v>
      </c>
      <c r="O104" s="353">
        <f t="shared" si="19"/>
        <v>31.070496083550914</v>
      </c>
      <c r="P104" s="779">
        <f t="shared" si="22"/>
        <v>766</v>
      </c>
      <c r="R104" s="66">
        <v>667</v>
      </c>
      <c r="S104" s="66">
        <v>9</v>
      </c>
      <c r="T104" s="66">
        <v>13</v>
      </c>
      <c r="U104" s="66">
        <v>30</v>
      </c>
      <c r="V104" s="66">
        <v>22</v>
      </c>
      <c r="W104" s="66">
        <v>123</v>
      </c>
      <c r="X104" s="66">
        <v>43</v>
      </c>
      <c r="Y104" s="66">
        <v>240</v>
      </c>
    </row>
    <row r="105" spans="1:25">
      <c r="A105" s="774">
        <v>8</v>
      </c>
      <c r="B105" s="210" t="s">
        <v>398</v>
      </c>
      <c r="C105" s="72">
        <v>376280</v>
      </c>
      <c r="D105" s="775">
        <f>SUM(D106:D128)</f>
        <v>131</v>
      </c>
      <c r="E105" s="80">
        <f t="shared" si="14"/>
        <v>2.1283509341998377</v>
      </c>
      <c r="F105" s="70">
        <f t="shared" ref="F105:N105" si="23">SUM(F106:F128)</f>
        <v>330</v>
      </c>
      <c r="G105" s="80">
        <f t="shared" si="15"/>
        <v>5.3614947197400484</v>
      </c>
      <c r="H105" s="70">
        <f t="shared" si="23"/>
        <v>479</v>
      </c>
      <c r="I105" s="80">
        <f t="shared" si="16"/>
        <v>7.7822908204711618</v>
      </c>
      <c r="J105" s="70">
        <f t="shared" si="23"/>
        <v>426</v>
      </c>
      <c r="K105" s="80">
        <f t="shared" si="17"/>
        <v>6.9212022745735178</v>
      </c>
      <c r="L105" s="70">
        <f t="shared" si="23"/>
        <v>2950</v>
      </c>
      <c r="M105" s="80">
        <f t="shared" si="18"/>
        <v>47.928513403736801</v>
      </c>
      <c r="N105" s="70">
        <f t="shared" si="23"/>
        <v>1839</v>
      </c>
      <c r="O105" s="80">
        <f t="shared" si="19"/>
        <v>29.878147847278637</v>
      </c>
      <c r="P105" s="776">
        <f>SUM(P106:P128)</f>
        <v>6155</v>
      </c>
      <c r="R105" s="66">
        <v>670</v>
      </c>
      <c r="S105" s="66">
        <v>12</v>
      </c>
      <c r="T105" s="66">
        <v>37</v>
      </c>
      <c r="U105" s="66">
        <v>38</v>
      </c>
      <c r="V105" s="66">
        <v>18</v>
      </c>
      <c r="W105" s="66">
        <v>176</v>
      </c>
      <c r="X105" s="66">
        <v>119</v>
      </c>
      <c r="Y105" s="66">
        <v>400</v>
      </c>
    </row>
    <row r="106" spans="1:25" ht="15">
      <c r="A106" s="777">
        <v>30</v>
      </c>
      <c r="B106" s="389" t="s">
        <v>14</v>
      </c>
      <c r="C106" s="406">
        <v>31768</v>
      </c>
      <c r="D106" s="778">
        <f>VLOOKUP(A106,'14A. REx_Curso_Vida'!$R$7:$X$131,2,0)</f>
        <v>2</v>
      </c>
      <c r="E106" s="353">
        <f t="shared" si="14"/>
        <v>0.44150110375275936</v>
      </c>
      <c r="F106" s="354">
        <f>VLOOKUP(A106,'14A. REx_Curso_Vida'!$R$7:$X$131,3,0)</f>
        <v>25</v>
      </c>
      <c r="G106" s="353">
        <f t="shared" si="15"/>
        <v>5.518763796909492</v>
      </c>
      <c r="H106" s="354">
        <f>VLOOKUP(A106,'14A. REx_Curso_Vida'!$R$7:$X$131,4,0)</f>
        <v>30</v>
      </c>
      <c r="I106" s="353">
        <f t="shared" si="16"/>
        <v>6.6225165562913908</v>
      </c>
      <c r="J106" s="354">
        <f>VLOOKUP(A106,'14A. REx_Curso_Vida'!$R$7:$X$131,5,0)</f>
        <v>26</v>
      </c>
      <c r="K106" s="353">
        <f t="shared" si="17"/>
        <v>5.739514348785872</v>
      </c>
      <c r="L106" s="354">
        <f>VLOOKUP(A106,'14A. REx_Curso_Vida'!$R$7:$X$131,6,0)</f>
        <v>187</v>
      </c>
      <c r="M106" s="353">
        <f t="shared" si="18"/>
        <v>41.280353200882999</v>
      </c>
      <c r="N106" s="354">
        <f>VLOOKUP(A106,'14A. REx_Curso_Vida'!$R$7:$X$131,7,0)</f>
        <v>183</v>
      </c>
      <c r="O106" s="353">
        <f t="shared" si="19"/>
        <v>40.397350993377486</v>
      </c>
      <c r="P106" s="779">
        <f t="shared" ref="P106:P128" si="24">(D106+F106+H106+J106+L106+N106)</f>
        <v>453</v>
      </c>
      <c r="R106" s="66">
        <v>674</v>
      </c>
      <c r="S106" s="66">
        <v>4</v>
      </c>
      <c r="T106" s="66">
        <v>8</v>
      </c>
      <c r="U106" s="66">
        <v>21</v>
      </c>
      <c r="V106" s="66">
        <v>22</v>
      </c>
      <c r="W106" s="66">
        <v>124</v>
      </c>
      <c r="X106" s="66">
        <v>92</v>
      </c>
      <c r="Y106" s="66">
        <v>271</v>
      </c>
    </row>
    <row r="107" spans="1:25" ht="15">
      <c r="A107" s="777">
        <v>34</v>
      </c>
      <c r="B107" s="389" t="s">
        <v>18</v>
      </c>
      <c r="C107" s="406">
        <v>44885</v>
      </c>
      <c r="D107" s="778">
        <f>VLOOKUP(A107,'14A. REx_Curso_Vida'!$R$7:$X$131,2,0)</f>
        <v>19</v>
      </c>
      <c r="E107" s="353">
        <f t="shared" si="14"/>
        <v>2.7027027027027026</v>
      </c>
      <c r="F107" s="354">
        <f>VLOOKUP(A107,'14A. REx_Curso_Vida'!$R$7:$X$131,3,0)</f>
        <v>30</v>
      </c>
      <c r="G107" s="353">
        <f t="shared" si="15"/>
        <v>4.2674253200568986</v>
      </c>
      <c r="H107" s="354">
        <f>VLOOKUP(A107,'14A. REx_Curso_Vida'!$R$7:$X$131,4,0)</f>
        <v>64</v>
      </c>
      <c r="I107" s="353">
        <f t="shared" si="16"/>
        <v>9.1038406827880518</v>
      </c>
      <c r="J107" s="354">
        <f>VLOOKUP(A107,'14A. REx_Curso_Vida'!$R$7:$X$131,5,0)</f>
        <v>52</v>
      </c>
      <c r="K107" s="353">
        <f t="shared" si="17"/>
        <v>7.3968705547652922</v>
      </c>
      <c r="L107" s="354">
        <f>VLOOKUP(A107,'14A. REx_Curso_Vida'!$R$7:$X$131,6,0)</f>
        <v>342</v>
      </c>
      <c r="M107" s="353">
        <f t="shared" si="18"/>
        <v>48.648648648648653</v>
      </c>
      <c r="N107" s="354">
        <f>VLOOKUP(A107,'14A. REx_Curso_Vida'!$R$7:$X$131,7,0)</f>
        <v>196</v>
      </c>
      <c r="O107" s="353">
        <f t="shared" si="19"/>
        <v>27.880512091038405</v>
      </c>
      <c r="P107" s="779">
        <f t="shared" si="24"/>
        <v>703</v>
      </c>
      <c r="R107" s="66">
        <v>679</v>
      </c>
      <c r="S107" s="66">
        <v>6</v>
      </c>
      <c r="T107" s="66">
        <v>19</v>
      </c>
      <c r="U107" s="66">
        <v>24</v>
      </c>
      <c r="V107" s="66">
        <v>33</v>
      </c>
      <c r="W107" s="66">
        <v>134</v>
      </c>
      <c r="X107" s="66">
        <v>76</v>
      </c>
      <c r="Y107" s="66">
        <v>292</v>
      </c>
    </row>
    <row r="108" spans="1:25" ht="15">
      <c r="A108" s="777">
        <v>36</v>
      </c>
      <c r="B108" s="389" t="s">
        <v>20</v>
      </c>
      <c r="C108" s="406">
        <v>5932</v>
      </c>
      <c r="D108" s="778">
        <f>VLOOKUP(A108,'14A. REx_Curso_Vida'!$R$7:$X$131,2,0)</f>
        <v>0</v>
      </c>
      <c r="E108" s="353">
        <f t="shared" si="14"/>
        <v>0</v>
      </c>
      <c r="F108" s="354">
        <f>VLOOKUP(A108,'14A. REx_Curso_Vida'!$R$7:$X$131,3,0)</f>
        <v>1</v>
      </c>
      <c r="G108" s="353">
        <f t="shared" si="15"/>
        <v>1.0638297872340425</v>
      </c>
      <c r="H108" s="354">
        <f>VLOOKUP(A108,'14A. REx_Curso_Vida'!$R$7:$X$131,4,0)</f>
        <v>7</v>
      </c>
      <c r="I108" s="353">
        <f t="shared" si="16"/>
        <v>7.4468085106382977</v>
      </c>
      <c r="J108" s="354">
        <f>VLOOKUP(A108,'14A. REx_Curso_Vida'!$R$7:$X$131,5,0)</f>
        <v>2</v>
      </c>
      <c r="K108" s="353">
        <f t="shared" si="17"/>
        <v>2.1276595744680851</v>
      </c>
      <c r="L108" s="354">
        <f>VLOOKUP(A108,'14A. REx_Curso_Vida'!$R$7:$X$131,6,0)</f>
        <v>55</v>
      </c>
      <c r="M108" s="353">
        <f t="shared" si="18"/>
        <v>58.51063829787234</v>
      </c>
      <c r="N108" s="354">
        <f>VLOOKUP(A108,'14A. REx_Curso_Vida'!$R$7:$X$131,7,0)</f>
        <v>29</v>
      </c>
      <c r="O108" s="353">
        <f t="shared" si="19"/>
        <v>30.851063829787233</v>
      </c>
      <c r="P108" s="779">
        <f t="shared" si="24"/>
        <v>94</v>
      </c>
      <c r="R108" s="66">
        <v>686</v>
      </c>
      <c r="S108" s="66">
        <v>12</v>
      </c>
      <c r="T108" s="66">
        <v>37</v>
      </c>
      <c r="U108" s="66">
        <v>46</v>
      </c>
      <c r="V108" s="66">
        <v>36</v>
      </c>
      <c r="W108" s="66">
        <v>272</v>
      </c>
      <c r="X108" s="66">
        <v>213</v>
      </c>
      <c r="Y108" s="66">
        <v>616</v>
      </c>
    </row>
    <row r="109" spans="1:25" ht="15">
      <c r="A109" s="777">
        <v>91</v>
      </c>
      <c r="B109" s="389" t="s">
        <v>47</v>
      </c>
      <c r="C109" s="406">
        <v>10444</v>
      </c>
      <c r="D109" s="778">
        <f>VLOOKUP(A109,'14A. REx_Curso_Vida'!$R$7:$X$131,2,0)</f>
        <v>4</v>
      </c>
      <c r="E109" s="353">
        <f t="shared" si="14"/>
        <v>2.5641025641025639</v>
      </c>
      <c r="F109" s="354">
        <f>VLOOKUP(A109,'14A. REx_Curso_Vida'!$R$7:$X$131,3,0)</f>
        <v>10</v>
      </c>
      <c r="G109" s="353">
        <f t="shared" si="15"/>
        <v>6.4102564102564097</v>
      </c>
      <c r="H109" s="354">
        <f>VLOOKUP(A109,'14A. REx_Curso_Vida'!$R$7:$X$131,4,0)</f>
        <v>11</v>
      </c>
      <c r="I109" s="353">
        <f t="shared" si="16"/>
        <v>7.0512820512820511</v>
      </c>
      <c r="J109" s="354">
        <f>VLOOKUP(A109,'14A. REx_Curso_Vida'!$R$7:$X$131,5,0)</f>
        <v>8</v>
      </c>
      <c r="K109" s="353">
        <f t="shared" si="17"/>
        <v>5.1282051282051277</v>
      </c>
      <c r="L109" s="354">
        <f>VLOOKUP(A109,'14A. REx_Curso_Vida'!$R$7:$X$131,6,0)</f>
        <v>96</v>
      </c>
      <c r="M109" s="353">
        <f t="shared" si="18"/>
        <v>61.53846153846154</v>
      </c>
      <c r="N109" s="354">
        <f>VLOOKUP(A109,'14A. REx_Curso_Vida'!$R$7:$X$131,7,0)</f>
        <v>27</v>
      </c>
      <c r="O109" s="353">
        <f t="shared" si="19"/>
        <v>17.307692307692307</v>
      </c>
      <c r="P109" s="779">
        <f t="shared" si="24"/>
        <v>156</v>
      </c>
      <c r="R109" s="66">
        <v>690</v>
      </c>
      <c r="S109" s="66">
        <v>2</v>
      </c>
      <c r="T109" s="66">
        <v>5</v>
      </c>
      <c r="U109" s="66">
        <v>5</v>
      </c>
      <c r="V109" s="66">
        <v>12</v>
      </c>
      <c r="W109" s="66">
        <v>115</v>
      </c>
      <c r="X109" s="66">
        <v>47</v>
      </c>
      <c r="Y109" s="66">
        <v>186</v>
      </c>
    </row>
    <row r="110" spans="1:25" ht="15">
      <c r="A110" s="777">
        <v>93</v>
      </c>
      <c r="B110" s="389" t="s">
        <v>49</v>
      </c>
      <c r="C110" s="406">
        <v>16143</v>
      </c>
      <c r="D110" s="778">
        <f>VLOOKUP(A110,'14A. REx_Curso_Vida'!$R$7:$X$131,2,0)</f>
        <v>5</v>
      </c>
      <c r="E110" s="353">
        <f t="shared" si="14"/>
        <v>1.6949152542372881</v>
      </c>
      <c r="F110" s="354">
        <f>VLOOKUP(A110,'14A. REx_Curso_Vida'!$R$7:$X$131,3,0)</f>
        <v>10</v>
      </c>
      <c r="G110" s="353">
        <f t="shared" si="15"/>
        <v>3.3898305084745761</v>
      </c>
      <c r="H110" s="354">
        <f>VLOOKUP(A110,'14A. REx_Curso_Vida'!$R$7:$X$131,4,0)</f>
        <v>18</v>
      </c>
      <c r="I110" s="353">
        <f t="shared" si="16"/>
        <v>6.1016949152542379</v>
      </c>
      <c r="J110" s="354">
        <f>VLOOKUP(A110,'14A. REx_Curso_Vida'!$R$7:$X$131,5,0)</f>
        <v>17</v>
      </c>
      <c r="K110" s="353">
        <f t="shared" si="17"/>
        <v>5.7627118644067794</v>
      </c>
      <c r="L110" s="354">
        <f>VLOOKUP(A110,'14A. REx_Curso_Vida'!$R$7:$X$131,6,0)</f>
        <v>137</v>
      </c>
      <c r="M110" s="353">
        <f t="shared" si="18"/>
        <v>46.440677966101696</v>
      </c>
      <c r="N110" s="354">
        <f>VLOOKUP(A110,'14A. REx_Curso_Vida'!$R$7:$X$131,7,0)</f>
        <v>108</v>
      </c>
      <c r="O110" s="353">
        <f t="shared" si="19"/>
        <v>36.610169491525426</v>
      </c>
      <c r="P110" s="779">
        <f t="shared" si="24"/>
        <v>295</v>
      </c>
      <c r="R110" s="66">
        <v>697</v>
      </c>
      <c r="S110" s="66">
        <v>6</v>
      </c>
      <c r="T110" s="66">
        <v>9</v>
      </c>
      <c r="U110" s="66">
        <v>24</v>
      </c>
      <c r="V110" s="66">
        <v>19</v>
      </c>
      <c r="W110" s="66">
        <v>140</v>
      </c>
      <c r="X110" s="66">
        <v>201</v>
      </c>
      <c r="Y110" s="66">
        <v>399</v>
      </c>
    </row>
    <row r="111" spans="1:25" ht="15">
      <c r="A111" s="777">
        <v>101</v>
      </c>
      <c r="B111" s="389" t="s">
        <v>976</v>
      </c>
      <c r="C111" s="406">
        <v>26721</v>
      </c>
      <c r="D111" s="778">
        <f>VLOOKUP(A111,'14A. REx_Curso_Vida'!$R$7:$X$131,2,0)</f>
        <v>9</v>
      </c>
      <c r="E111" s="353">
        <f t="shared" si="14"/>
        <v>2.0179372197309418</v>
      </c>
      <c r="F111" s="354">
        <f>VLOOKUP(A111,'14A. REx_Curso_Vida'!$R$7:$X$131,3,0)</f>
        <v>13</v>
      </c>
      <c r="G111" s="353">
        <f t="shared" si="15"/>
        <v>2.9147982062780269</v>
      </c>
      <c r="H111" s="354">
        <f>VLOOKUP(A111,'14A. REx_Curso_Vida'!$R$7:$X$131,4,0)</f>
        <v>42</v>
      </c>
      <c r="I111" s="353">
        <f t="shared" si="16"/>
        <v>9.4170403587443943</v>
      </c>
      <c r="J111" s="354">
        <f>VLOOKUP(A111,'14A. REx_Curso_Vida'!$R$7:$X$131,5,0)</f>
        <v>44</v>
      </c>
      <c r="K111" s="353">
        <f t="shared" si="17"/>
        <v>9.8654708520179373</v>
      </c>
      <c r="L111" s="354">
        <f>VLOOKUP(A111,'14A. REx_Curso_Vida'!$R$7:$X$131,6,0)</f>
        <v>228</v>
      </c>
      <c r="M111" s="353">
        <f t="shared" si="18"/>
        <v>51.121076233183857</v>
      </c>
      <c r="N111" s="354">
        <f>VLOOKUP(A111,'14A. REx_Curso_Vida'!$R$7:$X$131,7,0)</f>
        <v>110</v>
      </c>
      <c r="O111" s="353">
        <f t="shared" si="19"/>
        <v>24.663677130044842</v>
      </c>
      <c r="P111" s="779">
        <f t="shared" si="24"/>
        <v>446</v>
      </c>
      <c r="R111" s="66">
        <v>736</v>
      </c>
      <c r="S111" s="66">
        <v>5</v>
      </c>
      <c r="T111" s="66">
        <v>31</v>
      </c>
      <c r="U111" s="66">
        <v>41</v>
      </c>
      <c r="V111" s="66">
        <v>45</v>
      </c>
      <c r="W111" s="66">
        <v>322</v>
      </c>
      <c r="X111" s="66">
        <v>73</v>
      </c>
      <c r="Y111" s="66">
        <v>517</v>
      </c>
    </row>
    <row r="112" spans="1:25" ht="15">
      <c r="A112" s="777">
        <v>145</v>
      </c>
      <c r="B112" s="389" t="s">
        <v>69</v>
      </c>
      <c r="C112" s="406">
        <v>4720</v>
      </c>
      <c r="D112" s="778">
        <f>VLOOKUP(A112,'14A. REx_Curso_Vida'!$R$7:$X$131,2,0)</f>
        <v>3</v>
      </c>
      <c r="E112" s="353">
        <f t="shared" si="14"/>
        <v>2.3255813953488373</v>
      </c>
      <c r="F112" s="354">
        <f>VLOOKUP(A112,'14A. REx_Curso_Vida'!$R$7:$X$131,3,0)</f>
        <v>3</v>
      </c>
      <c r="G112" s="353">
        <f t="shared" si="15"/>
        <v>2.3255813953488373</v>
      </c>
      <c r="H112" s="354">
        <f>VLOOKUP(A112,'14A. REx_Curso_Vida'!$R$7:$X$131,4,0)</f>
        <v>12</v>
      </c>
      <c r="I112" s="353">
        <f t="shared" si="16"/>
        <v>9.3023255813953494</v>
      </c>
      <c r="J112" s="354">
        <f>VLOOKUP(A112,'14A. REx_Curso_Vida'!$R$7:$X$131,5,0)</f>
        <v>6</v>
      </c>
      <c r="K112" s="353">
        <f t="shared" si="17"/>
        <v>4.6511627906976747</v>
      </c>
      <c r="L112" s="354">
        <f>VLOOKUP(A112,'14A. REx_Curso_Vida'!$R$7:$X$131,6,0)</f>
        <v>50</v>
      </c>
      <c r="M112" s="353">
        <f t="shared" si="18"/>
        <v>38.759689922480625</v>
      </c>
      <c r="N112" s="354">
        <f>VLOOKUP(A112,'14A. REx_Curso_Vida'!$R$7:$X$131,7,0)</f>
        <v>55</v>
      </c>
      <c r="O112" s="353">
        <f t="shared" si="19"/>
        <v>42.63565891472868</v>
      </c>
      <c r="P112" s="779">
        <f t="shared" si="24"/>
        <v>129</v>
      </c>
      <c r="R112" s="66">
        <v>756</v>
      </c>
      <c r="S112" s="66">
        <v>24</v>
      </c>
      <c r="T112" s="66">
        <v>44</v>
      </c>
      <c r="U112" s="66">
        <v>57</v>
      </c>
      <c r="V112" s="66">
        <v>56</v>
      </c>
      <c r="W112" s="66">
        <v>347</v>
      </c>
      <c r="X112" s="66">
        <v>238</v>
      </c>
      <c r="Y112" s="66">
        <v>766</v>
      </c>
    </row>
    <row r="113" spans="1:25" ht="15">
      <c r="A113" s="777">
        <v>209</v>
      </c>
      <c r="B113" s="389" t="s">
        <v>88</v>
      </c>
      <c r="C113" s="406">
        <v>22024</v>
      </c>
      <c r="D113" s="778">
        <f>VLOOKUP(A113,'14A. REx_Curso_Vida'!$R$7:$X$131,2,0)</f>
        <v>7</v>
      </c>
      <c r="E113" s="353">
        <f t="shared" si="14"/>
        <v>2.3728813559322033</v>
      </c>
      <c r="F113" s="354">
        <f>VLOOKUP(A113,'14A. REx_Curso_Vida'!$R$7:$X$131,3,0)</f>
        <v>13</v>
      </c>
      <c r="G113" s="353">
        <f t="shared" si="15"/>
        <v>4.406779661016949</v>
      </c>
      <c r="H113" s="354">
        <f>VLOOKUP(A113,'14A. REx_Curso_Vida'!$R$7:$X$131,4,0)</f>
        <v>15</v>
      </c>
      <c r="I113" s="353">
        <f t="shared" si="16"/>
        <v>5.0847457627118651</v>
      </c>
      <c r="J113" s="354">
        <f>VLOOKUP(A113,'14A. REx_Curso_Vida'!$R$7:$X$131,5,0)</f>
        <v>19</v>
      </c>
      <c r="K113" s="353">
        <f t="shared" si="17"/>
        <v>6.4406779661016946</v>
      </c>
      <c r="L113" s="354">
        <f>VLOOKUP(A113,'14A. REx_Curso_Vida'!$R$7:$X$131,6,0)</f>
        <v>174</v>
      </c>
      <c r="M113" s="353">
        <f t="shared" si="18"/>
        <v>58.983050847457633</v>
      </c>
      <c r="N113" s="354">
        <f>VLOOKUP(A113,'14A. REx_Curso_Vida'!$R$7:$X$131,7,0)</f>
        <v>67</v>
      </c>
      <c r="O113" s="353">
        <f t="shared" si="19"/>
        <v>22.711864406779661</v>
      </c>
      <c r="P113" s="779">
        <f t="shared" si="24"/>
        <v>295</v>
      </c>
      <c r="R113" s="66">
        <v>761</v>
      </c>
      <c r="S113" s="66">
        <v>14</v>
      </c>
      <c r="T113" s="66">
        <v>30</v>
      </c>
      <c r="U113" s="66">
        <v>59</v>
      </c>
      <c r="V113" s="66">
        <v>43</v>
      </c>
      <c r="W113" s="66">
        <v>142</v>
      </c>
      <c r="X113" s="66">
        <v>182</v>
      </c>
      <c r="Y113" s="66">
        <v>470</v>
      </c>
    </row>
    <row r="114" spans="1:25" ht="15">
      <c r="A114" s="777">
        <v>282</v>
      </c>
      <c r="B114" s="389" t="s">
        <v>106</v>
      </c>
      <c r="C114" s="406">
        <v>25138</v>
      </c>
      <c r="D114" s="778">
        <f>VLOOKUP(A114,'14A. REx_Curso_Vida'!$R$7:$X$131,2,0)</f>
        <v>7</v>
      </c>
      <c r="E114" s="353">
        <f t="shared" si="14"/>
        <v>1.2477718360071302</v>
      </c>
      <c r="F114" s="354">
        <f>VLOOKUP(A114,'14A. REx_Curso_Vida'!$R$7:$X$131,3,0)</f>
        <v>24</v>
      </c>
      <c r="G114" s="353">
        <f t="shared" si="15"/>
        <v>4.2780748663101598</v>
      </c>
      <c r="H114" s="354">
        <f>VLOOKUP(A114,'14A. REx_Curso_Vida'!$R$7:$X$131,4,0)</f>
        <v>40</v>
      </c>
      <c r="I114" s="353">
        <f t="shared" si="16"/>
        <v>7.1301247771836014</v>
      </c>
      <c r="J114" s="354">
        <f>VLOOKUP(A114,'14A. REx_Curso_Vida'!$R$7:$X$131,5,0)</f>
        <v>35</v>
      </c>
      <c r="K114" s="353">
        <f t="shared" si="17"/>
        <v>6.2388591800356501</v>
      </c>
      <c r="L114" s="354">
        <f>VLOOKUP(A114,'14A. REx_Curso_Vida'!$R$7:$X$131,6,0)</f>
        <v>205</v>
      </c>
      <c r="M114" s="353">
        <f t="shared" si="18"/>
        <v>36.541889483065951</v>
      </c>
      <c r="N114" s="354">
        <f>VLOOKUP(A114,'14A. REx_Curso_Vida'!$R$7:$X$131,7,0)</f>
        <v>250</v>
      </c>
      <c r="O114" s="353">
        <f t="shared" si="19"/>
        <v>44.563279857397504</v>
      </c>
      <c r="P114" s="779">
        <f t="shared" si="24"/>
        <v>561</v>
      </c>
      <c r="R114" s="66">
        <v>789</v>
      </c>
      <c r="S114" s="66">
        <v>3</v>
      </c>
      <c r="T114" s="66">
        <v>21</v>
      </c>
      <c r="U114" s="66">
        <v>17</v>
      </c>
      <c r="V114" s="66">
        <v>21</v>
      </c>
      <c r="W114" s="66">
        <v>135</v>
      </c>
      <c r="X114" s="66">
        <v>103</v>
      </c>
      <c r="Y114" s="66">
        <v>300</v>
      </c>
    </row>
    <row r="115" spans="1:25" ht="15">
      <c r="A115" s="777">
        <v>353</v>
      </c>
      <c r="B115" s="389" t="s">
        <v>126</v>
      </c>
      <c r="C115" s="406">
        <v>5678</v>
      </c>
      <c r="D115" s="778">
        <f>VLOOKUP(A115,'14A. REx_Curso_Vida'!$R$7:$X$131,2,0)</f>
        <v>2</v>
      </c>
      <c r="E115" s="353">
        <f t="shared" si="14"/>
        <v>2.5641025641025639</v>
      </c>
      <c r="F115" s="354">
        <f>VLOOKUP(A115,'14A. REx_Curso_Vida'!$R$7:$X$131,3,0)</f>
        <v>7</v>
      </c>
      <c r="G115" s="353">
        <f t="shared" si="15"/>
        <v>8.9743589743589745</v>
      </c>
      <c r="H115" s="354">
        <f>VLOOKUP(A115,'14A. REx_Curso_Vida'!$R$7:$X$131,4,0)</f>
        <v>12</v>
      </c>
      <c r="I115" s="353">
        <f t="shared" si="16"/>
        <v>15.384615384615385</v>
      </c>
      <c r="J115" s="354">
        <f>VLOOKUP(A115,'14A. REx_Curso_Vida'!$R$7:$X$131,5,0)</f>
        <v>7</v>
      </c>
      <c r="K115" s="353">
        <f t="shared" si="17"/>
        <v>8.9743589743589745</v>
      </c>
      <c r="L115" s="354">
        <f>VLOOKUP(A115,'14A. REx_Curso_Vida'!$R$7:$X$131,6,0)</f>
        <v>39</v>
      </c>
      <c r="M115" s="353">
        <f t="shared" si="18"/>
        <v>50</v>
      </c>
      <c r="N115" s="354">
        <f>VLOOKUP(A115,'14A. REx_Curso_Vida'!$R$7:$X$131,7,0)</f>
        <v>11</v>
      </c>
      <c r="O115" s="353">
        <f t="shared" si="19"/>
        <v>14.102564102564102</v>
      </c>
      <c r="P115" s="779">
        <f t="shared" si="24"/>
        <v>78</v>
      </c>
      <c r="R115" s="66">
        <v>790</v>
      </c>
      <c r="S115" s="66">
        <v>14</v>
      </c>
      <c r="T115" s="66">
        <v>17</v>
      </c>
      <c r="U115" s="66">
        <v>29</v>
      </c>
      <c r="V115" s="66">
        <v>49</v>
      </c>
      <c r="W115" s="66">
        <v>282</v>
      </c>
      <c r="X115" s="66">
        <v>51</v>
      </c>
      <c r="Y115" s="66">
        <v>442</v>
      </c>
    </row>
    <row r="116" spans="1:25" ht="15">
      <c r="A116" s="777">
        <v>364</v>
      </c>
      <c r="B116" s="389" t="s">
        <v>133</v>
      </c>
      <c r="C116" s="406">
        <v>15060</v>
      </c>
      <c r="D116" s="778">
        <f>VLOOKUP(A116,'14A. REx_Curso_Vida'!$R$7:$X$131,2,0)</f>
        <v>5</v>
      </c>
      <c r="E116" s="353">
        <f t="shared" si="14"/>
        <v>1.6891891891891893</v>
      </c>
      <c r="F116" s="354">
        <f>VLOOKUP(A116,'14A. REx_Curso_Vida'!$R$7:$X$131,3,0)</f>
        <v>21</v>
      </c>
      <c r="G116" s="353">
        <f t="shared" si="15"/>
        <v>7.0945945945945947</v>
      </c>
      <c r="H116" s="354">
        <f>VLOOKUP(A116,'14A. REx_Curso_Vida'!$R$7:$X$131,4,0)</f>
        <v>22</v>
      </c>
      <c r="I116" s="353">
        <f t="shared" si="16"/>
        <v>7.4324324324324325</v>
      </c>
      <c r="J116" s="354">
        <f>VLOOKUP(A116,'14A. REx_Curso_Vida'!$R$7:$X$131,5,0)</f>
        <v>11</v>
      </c>
      <c r="K116" s="353">
        <f t="shared" si="17"/>
        <v>3.7162162162162162</v>
      </c>
      <c r="L116" s="354">
        <f>VLOOKUP(A116,'14A. REx_Curso_Vida'!$R$7:$X$131,6,0)</f>
        <v>130</v>
      </c>
      <c r="M116" s="353">
        <f t="shared" si="18"/>
        <v>43.918918918918919</v>
      </c>
      <c r="N116" s="354">
        <f>VLOOKUP(A116,'14A. REx_Curso_Vida'!$R$7:$X$131,7,0)</f>
        <v>107</v>
      </c>
      <c r="O116" s="353">
        <f t="shared" si="19"/>
        <v>36.148648648648653</v>
      </c>
      <c r="P116" s="779">
        <f t="shared" si="24"/>
        <v>296</v>
      </c>
      <c r="R116" s="66">
        <v>792</v>
      </c>
      <c r="S116" s="66">
        <v>3</v>
      </c>
      <c r="T116" s="66">
        <v>5</v>
      </c>
      <c r="U116" s="66">
        <v>3</v>
      </c>
      <c r="V116" s="66">
        <v>3</v>
      </c>
      <c r="W116" s="66">
        <v>60</v>
      </c>
      <c r="X116" s="66">
        <v>26</v>
      </c>
      <c r="Y116" s="66">
        <v>100</v>
      </c>
    </row>
    <row r="117" spans="1:25" ht="15">
      <c r="A117" s="777">
        <v>368</v>
      </c>
      <c r="B117" s="389" t="s">
        <v>135</v>
      </c>
      <c r="C117" s="406">
        <v>13919</v>
      </c>
      <c r="D117" s="778">
        <f>VLOOKUP(A117,'14A. REx_Curso_Vida'!$R$7:$X$131,2,0)</f>
        <v>11</v>
      </c>
      <c r="E117" s="353">
        <f t="shared" si="14"/>
        <v>3.1609195402298855</v>
      </c>
      <c r="F117" s="354">
        <f>VLOOKUP(A117,'14A. REx_Curso_Vida'!$R$7:$X$131,3,0)</f>
        <v>16</v>
      </c>
      <c r="G117" s="353">
        <f t="shared" si="15"/>
        <v>4.5977011494252871</v>
      </c>
      <c r="H117" s="354">
        <f>VLOOKUP(A117,'14A. REx_Curso_Vida'!$R$7:$X$131,4,0)</f>
        <v>17</v>
      </c>
      <c r="I117" s="353">
        <f t="shared" si="16"/>
        <v>4.8850574712643677</v>
      </c>
      <c r="J117" s="354">
        <f>VLOOKUP(A117,'14A. REx_Curso_Vida'!$R$7:$X$131,5,0)</f>
        <v>32</v>
      </c>
      <c r="K117" s="353">
        <f t="shared" si="17"/>
        <v>9.1954022988505741</v>
      </c>
      <c r="L117" s="354">
        <f>VLOOKUP(A117,'14A. REx_Curso_Vida'!$R$7:$X$131,6,0)</f>
        <v>120</v>
      </c>
      <c r="M117" s="353">
        <f t="shared" si="18"/>
        <v>34.482758620689658</v>
      </c>
      <c r="N117" s="354">
        <f>VLOOKUP(A117,'14A. REx_Curso_Vida'!$R$7:$X$131,7,0)</f>
        <v>152</v>
      </c>
      <c r="O117" s="353">
        <f t="shared" si="19"/>
        <v>43.678160919540232</v>
      </c>
      <c r="P117" s="779">
        <f t="shared" si="24"/>
        <v>348</v>
      </c>
      <c r="R117" s="66">
        <v>809</v>
      </c>
      <c r="S117" s="66">
        <v>2</v>
      </c>
      <c r="T117" s="66">
        <v>2</v>
      </c>
      <c r="U117" s="66">
        <v>5</v>
      </c>
      <c r="V117" s="66">
        <v>2</v>
      </c>
      <c r="W117" s="66">
        <v>74</v>
      </c>
      <c r="X117" s="66">
        <v>34</v>
      </c>
      <c r="Y117" s="66">
        <v>119</v>
      </c>
    </row>
    <row r="118" spans="1:25" ht="15">
      <c r="A118" s="777">
        <v>390</v>
      </c>
      <c r="B118" s="389" t="s">
        <v>141</v>
      </c>
      <c r="C118" s="406">
        <v>8593</v>
      </c>
      <c r="D118" s="778">
        <f>VLOOKUP(A118,'14A. REx_Curso_Vida'!$R$7:$X$131,2,0)</f>
        <v>2</v>
      </c>
      <c r="E118" s="353">
        <f t="shared" si="14"/>
        <v>2.0202020202020203</v>
      </c>
      <c r="F118" s="354">
        <f>VLOOKUP(A118,'14A. REx_Curso_Vida'!$R$7:$X$131,3,0)</f>
        <v>5</v>
      </c>
      <c r="G118" s="353">
        <f t="shared" si="15"/>
        <v>5.0505050505050502</v>
      </c>
      <c r="H118" s="354">
        <f>VLOOKUP(A118,'14A. REx_Curso_Vida'!$R$7:$X$131,4,0)</f>
        <v>10</v>
      </c>
      <c r="I118" s="353">
        <f t="shared" si="16"/>
        <v>10.1010101010101</v>
      </c>
      <c r="J118" s="354">
        <f>VLOOKUP(A118,'14A. REx_Curso_Vida'!$R$7:$X$131,5,0)</f>
        <v>5</v>
      </c>
      <c r="K118" s="353">
        <f t="shared" si="17"/>
        <v>5.0505050505050502</v>
      </c>
      <c r="L118" s="354">
        <f>VLOOKUP(A118,'14A. REx_Curso_Vida'!$R$7:$X$131,6,0)</f>
        <v>61</v>
      </c>
      <c r="M118" s="353">
        <f t="shared" si="18"/>
        <v>61.616161616161612</v>
      </c>
      <c r="N118" s="354">
        <f>VLOOKUP(A118,'14A. REx_Curso_Vida'!$R$7:$X$131,7,0)</f>
        <v>16</v>
      </c>
      <c r="O118" s="353">
        <f t="shared" si="19"/>
        <v>16.161616161616163</v>
      </c>
      <c r="P118" s="779">
        <f t="shared" si="24"/>
        <v>99</v>
      </c>
      <c r="R118" s="66">
        <v>819</v>
      </c>
      <c r="T118" s="66">
        <v>6</v>
      </c>
      <c r="U118" s="66">
        <v>8</v>
      </c>
      <c r="V118" s="66">
        <v>5</v>
      </c>
      <c r="W118" s="66">
        <v>74</v>
      </c>
      <c r="X118" s="66">
        <v>13</v>
      </c>
      <c r="Y118" s="66">
        <v>106</v>
      </c>
    </row>
    <row r="119" spans="1:25" ht="15">
      <c r="A119" s="777">
        <v>467</v>
      </c>
      <c r="B119" s="389" t="s">
        <v>151</v>
      </c>
      <c r="C119" s="406">
        <v>6744</v>
      </c>
      <c r="D119" s="778">
        <f>VLOOKUP(A119,'14A. REx_Curso_Vida'!$R$7:$X$131,2,0)</f>
        <v>0</v>
      </c>
      <c r="E119" s="353">
        <f t="shared" si="14"/>
        <v>0</v>
      </c>
      <c r="F119" s="354">
        <f>VLOOKUP(A119,'14A. REx_Curso_Vida'!$R$7:$X$131,3,0)</f>
        <v>5</v>
      </c>
      <c r="G119" s="353">
        <f t="shared" si="15"/>
        <v>5.0505050505050502</v>
      </c>
      <c r="H119" s="354">
        <f>VLOOKUP(A119,'14A. REx_Curso_Vida'!$R$7:$X$131,4,0)</f>
        <v>9</v>
      </c>
      <c r="I119" s="353">
        <f t="shared" si="16"/>
        <v>9.0909090909090917</v>
      </c>
      <c r="J119" s="354">
        <f>VLOOKUP(A119,'14A. REx_Curso_Vida'!$R$7:$X$131,5,0)</f>
        <v>6</v>
      </c>
      <c r="K119" s="353">
        <f t="shared" si="17"/>
        <v>6.0606060606060606</v>
      </c>
      <c r="L119" s="354">
        <f>VLOOKUP(A119,'14A. REx_Curso_Vida'!$R$7:$X$131,6,0)</f>
        <v>57</v>
      </c>
      <c r="M119" s="353">
        <f t="shared" si="18"/>
        <v>57.575757575757578</v>
      </c>
      <c r="N119" s="354">
        <f>VLOOKUP(A119,'14A. REx_Curso_Vida'!$R$7:$X$131,7,0)</f>
        <v>22</v>
      </c>
      <c r="O119" s="353">
        <f t="shared" si="19"/>
        <v>22.222222222222221</v>
      </c>
      <c r="P119" s="779">
        <f t="shared" si="24"/>
        <v>99</v>
      </c>
      <c r="R119" s="66">
        <v>837</v>
      </c>
      <c r="S119" s="66">
        <v>137</v>
      </c>
      <c r="T119" s="66">
        <v>240</v>
      </c>
      <c r="U119" s="66">
        <v>368</v>
      </c>
      <c r="V119" s="66">
        <v>349</v>
      </c>
      <c r="W119" s="66">
        <v>1631</v>
      </c>
      <c r="X119" s="66">
        <v>412</v>
      </c>
      <c r="Y119" s="66">
        <v>3137</v>
      </c>
    </row>
    <row r="120" spans="1:25" ht="15">
      <c r="A120" s="777">
        <v>576</v>
      </c>
      <c r="B120" s="389" t="s">
        <v>169</v>
      </c>
      <c r="C120" s="406">
        <v>8870</v>
      </c>
      <c r="D120" s="778">
        <f>VLOOKUP(A120,'14A. REx_Curso_Vida'!$R$7:$X$131,2,0)</f>
        <v>1</v>
      </c>
      <c r="E120" s="353">
        <f t="shared" si="14"/>
        <v>0.97087378640776689</v>
      </c>
      <c r="F120" s="354">
        <f>VLOOKUP(A120,'14A. REx_Curso_Vida'!$R$7:$X$131,3,0)</f>
        <v>9</v>
      </c>
      <c r="G120" s="353">
        <f t="shared" si="15"/>
        <v>8.7378640776699026</v>
      </c>
      <c r="H120" s="354">
        <f>VLOOKUP(A120,'14A. REx_Curso_Vida'!$R$7:$X$131,4,0)</f>
        <v>7</v>
      </c>
      <c r="I120" s="353">
        <f t="shared" si="16"/>
        <v>6.7961165048543686</v>
      </c>
      <c r="J120" s="354">
        <f>VLOOKUP(A120,'14A. REx_Curso_Vida'!$R$7:$X$131,5,0)</f>
        <v>5</v>
      </c>
      <c r="K120" s="353">
        <f t="shared" si="17"/>
        <v>4.8543689320388346</v>
      </c>
      <c r="L120" s="354">
        <f>VLOOKUP(A120,'14A. REx_Curso_Vida'!$R$7:$X$131,6,0)</f>
        <v>53</v>
      </c>
      <c r="M120" s="353">
        <f t="shared" si="18"/>
        <v>51.456310679611647</v>
      </c>
      <c r="N120" s="354">
        <f>VLOOKUP(A120,'14A. REx_Curso_Vida'!$R$7:$X$131,7,0)</f>
        <v>28</v>
      </c>
      <c r="O120" s="353">
        <f t="shared" si="19"/>
        <v>27.184466019417474</v>
      </c>
      <c r="P120" s="779">
        <f t="shared" si="24"/>
        <v>103</v>
      </c>
      <c r="R120" s="66">
        <v>842</v>
      </c>
      <c r="S120" s="66">
        <v>3</v>
      </c>
      <c r="T120" s="66">
        <v>6</v>
      </c>
      <c r="U120" s="66">
        <v>5</v>
      </c>
      <c r="V120" s="66">
        <v>5</v>
      </c>
      <c r="W120" s="66">
        <v>65</v>
      </c>
      <c r="X120" s="66">
        <v>21</v>
      </c>
      <c r="Y120" s="66">
        <v>105</v>
      </c>
    </row>
    <row r="121" spans="1:25" ht="15">
      <c r="A121" s="777">
        <v>642</v>
      </c>
      <c r="B121" s="389" t="s">
        <v>187</v>
      </c>
      <c r="C121" s="406">
        <v>18544</v>
      </c>
      <c r="D121" s="778">
        <f>VLOOKUP(A121,'14A. REx_Curso_Vida'!$R$7:$X$131,2,0)</f>
        <v>0</v>
      </c>
      <c r="E121" s="353">
        <f t="shared" si="14"/>
        <v>0</v>
      </c>
      <c r="F121" s="354">
        <f>VLOOKUP(A121,'14A. REx_Curso_Vida'!$R$7:$X$131,3,0)</f>
        <v>11</v>
      </c>
      <c r="G121" s="353">
        <f t="shared" si="15"/>
        <v>5.3140096618357484</v>
      </c>
      <c r="H121" s="354">
        <f>VLOOKUP(A121,'14A. REx_Curso_Vida'!$R$7:$X$131,4,0)</f>
        <v>15</v>
      </c>
      <c r="I121" s="353">
        <f t="shared" si="16"/>
        <v>7.2463768115942031</v>
      </c>
      <c r="J121" s="354">
        <f>VLOOKUP(A121,'14A. REx_Curso_Vida'!$R$7:$X$131,5,0)</f>
        <v>10</v>
      </c>
      <c r="K121" s="353">
        <f t="shared" si="17"/>
        <v>4.8309178743961354</v>
      </c>
      <c r="L121" s="354">
        <f>VLOOKUP(A121,'14A. REx_Curso_Vida'!$R$7:$X$131,6,0)</f>
        <v>139</v>
      </c>
      <c r="M121" s="353">
        <f t="shared" si="18"/>
        <v>67.149758454106276</v>
      </c>
      <c r="N121" s="354">
        <f>VLOOKUP(A121,'14A. REx_Curso_Vida'!$R$7:$X$131,7,0)</f>
        <v>32</v>
      </c>
      <c r="O121" s="353">
        <f t="shared" si="19"/>
        <v>15.458937198067632</v>
      </c>
      <c r="P121" s="779">
        <f t="shared" si="24"/>
        <v>207</v>
      </c>
      <c r="R121" s="66">
        <v>847</v>
      </c>
      <c r="S121" s="66">
        <v>35</v>
      </c>
      <c r="T121" s="66">
        <v>71</v>
      </c>
      <c r="U121" s="66">
        <v>85</v>
      </c>
      <c r="V121" s="66">
        <v>70</v>
      </c>
      <c r="W121" s="66">
        <v>327</v>
      </c>
      <c r="X121" s="66">
        <v>133</v>
      </c>
      <c r="Y121" s="66">
        <v>721</v>
      </c>
    </row>
    <row r="122" spans="1:25" ht="15">
      <c r="A122" s="777">
        <v>679</v>
      </c>
      <c r="B122" s="389" t="s">
        <v>977</v>
      </c>
      <c r="C122" s="406">
        <v>27608</v>
      </c>
      <c r="D122" s="778">
        <f>VLOOKUP(A122,'14A. REx_Curso_Vida'!$R$7:$X$131,2,0)</f>
        <v>6</v>
      </c>
      <c r="E122" s="353">
        <f t="shared" si="14"/>
        <v>2.054794520547945</v>
      </c>
      <c r="F122" s="354">
        <f>VLOOKUP(A122,'14A. REx_Curso_Vida'!$R$7:$X$131,3,0)</f>
        <v>19</v>
      </c>
      <c r="G122" s="353">
        <f t="shared" si="15"/>
        <v>6.506849315068493</v>
      </c>
      <c r="H122" s="354">
        <f>VLOOKUP(A122,'14A. REx_Curso_Vida'!$R$7:$X$131,4,0)</f>
        <v>24</v>
      </c>
      <c r="I122" s="353">
        <f t="shared" si="16"/>
        <v>8.2191780821917799</v>
      </c>
      <c r="J122" s="354">
        <f>VLOOKUP(A122,'14A. REx_Curso_Vida'!$R$7:$X$131,5,0)</f>
        <v>33</v>
      </c>
      <c r="K122" s="353">
        <f t="shared" si="17"/>
        <v>11.301369863013697</v>
      </c>
      <c r="L122" s="354">
        <f>VLOOKUP(A122,'14A. REx_Curso_Vida'!$R$7:$X$131,6,0)</f>
        <v>134</v>
      </c>
      <c r="M122" s="353">
        <f t="shared" si="18"/>
        <v>45.890410958904113</v>
      </c>
      <c r="N122" s="354">
        <f>VLOOKUP(A122,'14A. REx_Curso_Vida'!$R$7:$X$131,7,0)</f>
        <v>76</v>
      </c>
      <c r="O122" s="353">
        <f t="shared" si="19"/>
        <v>26.027397260273972</v>
      </c>
      <c r="P122" s="779">
        <f t="shared" si="24"/>
        <v>292</v>
      </c>
      <c r="R122" s="66">
        <v>854</v>
      </c>
      <c r="S122" s="66">
        <v>1</v>
      </c>
      <c r="T122" s="66">
        <v>13</v>
      </c>
      <c r="U122" s="66">
        <v>16</v>
      </c>
      <c r="V122" s="66">
        <v>16</v>
      </c>
      <c r="W122" s="66">
        <v>167</v>
      </c>
      <c r="X122" s="66">
        <v>28</v>
      </c>
      <c r="Y122" s="66">
        <v>241</v>
      </c>
    </row>
    <row r="123" spans="1:25" ht="15">
      <c r="A123" s="777">
        <v>789</v>
      </c>
      <c r="B123" s="389" t="s">
        <v>232</v>
      </c>
      <c r="C123" s="406">
        <v>16452</v>
      </c>
      <c r="D123" s="778">
        <f>VLOOKUP(A123,'14A. REx_Curso_Vida'!$R$7:$X$131,2,0)</f>
        <v>3</v>
      </c>
      <c r="E123" s="353">
        <f t="shared" si="14"/>
        <v>1</v>
      </c>
      <c r="F123" s="354">
        <f>VLOOKUP(A123,'14A. REx_Curso_Vida'!$R$7:$X$131,3,0)</f>
        <v>21</v>
      </c>
      <c r="G123" s="353">
        <f t="shared" si="15"/>
        <v>7.0000000000000009</v>
      </c>
      <c r="H123" s="354">
        <f>VLOOKUP(A123,'14A. REx_Curso_Vida'!$R$7:$X$131,4,0)</f>
        <v>17</v>
      </c>
      <c r="I123" s="353">
        <f t="shared" si="16"/>
        <v>5.6666666666666661</v>
      </c>
      <c r="J123" s="354">
        <f>VLOOKUP(A123,'14A. REx_Curso_Vida'!$R$7:$X$131,5,0)</f>
        <v>21</v>
      </c>
      <c r="K123" s="353">
        <f t="shared" si="17"/>
        <v>7.0000000000000009</v>
      </c>
      <c r="L123" s="354">
        <f>VLOOKUP(A123,'14A. REx_Curso_Vida'!$R$7:$X$131,6,0)</f>
        <v>135</v>
      </c>
      <c r="M123" s="353">
        <f t="shared" si="18"/>
        <v>45</v>
      </c>
      <c r="N123" s="354">
        <f>VLOOKUP(A123,'14A. REx_Curso_Vida'!$R$7:$X$131,7,0)</f>
        <v>103</v>
      </c>
      <c r="O123" s="353">
        <f t="shared" si="19"/>
        <v>34.333333333333336</v>
      </c>
      <c r="P123" s="779">
        <f t="shared" si="24"/>
        <v>300</v>
      </c>
      <c r="R123" s="66">
        <v>856</v>
      </c>
      <c r="S123" s="66">
        <v>4</v>
      </c>
      <c r="T123" s="66">
        <v>5</v>
      </c>
      <c r="U123" s="66">
        <v>8</v>
      </c>
      <c r="V123" s="66">
        <v>3</v>
      </c>
      <c r="W123" s="66">
        <v>53</v>
      </c>
      <c r="X123" s="66">
        <v>40</v>
      </c>
      <c r="Y123" s="66">
        <v>113</v>
      </c>
    </row>
    <row r="124" spans="1:25" ht="15">
      <c r="A124" s="777">
        <v>792</v>
      </c>
      <c r="B124" s="389" t="s">
        <v>236</v>
      </c>
      <c r="C124" s="406">
        <v>6328</v>
      </c>
      <c r="D124" s="778">
        <f>VLOOKUP(A124,'14A. REx_Curso_Vida'!$R$7:$X$131,2,0)</f>
        <v>3</v>
      </c>
      <c r="E124" s="353">
        <f t="shared" si="14"/>
        <v>3</v>
      </c>
      <c r="F124" s="354">
        <f>VLOOKUP(A124,'14A. REx_Curso_Vida'!$R$7:$X$131,3,0)</f>
        <v>5</v>
      </c>
      <c r="G124" s="353">
        <f t="shared" si="15"/>
        <v>5</v>
      </c>
      <c r="H124" s="354">
        <f>VLOOKUP(A124,'14A. REx_Curso_Vida'!$R$7:$X$131,4,0)</f>
        <v>3</v>
      </c>
      <c r="I124" s="353">
        <f t="shared" si="16"/>
        <v>3</v>
      </c>
      <c r="J124" s="354">
        <f>VLOOKUP(A124,'14A. REx_Curso_Vida'!$R$7:$X$131,5,0)</f>
        <v>3</v>
      </c>
      <c r="K124" s="353">
        <f t="shared" si="17"/>
        <v>3</v>
      </c>
      <c r="L124" s="354">
        <f>VLOOKUP(A124,'14A. REx_Curso_Vida'!$R$7:$X$131,6,0)</f>
        <v>60</v>
      </c>
      <c r="M124" s="353">
        <f t="shared" si="18"/>
        <v>60</v>
      </c>
      <c r="N124" s="354">
        <f>VLOOKUP(A124,'14A. REx_Curso_Vida'!$R$7:$X$131,7,0)</f>
        <v>26</v>
      </c>
      <c r="O124" s="353">
        <f t="shared" si="19"/>
        <v>26</v>
      </c>
      <c r="P124" s="779">
        <f t="shared" si="24"/>
        <v>100</v>
      </c>
      <c r="R124" s="66">
        <v>858</v>
      </c>
      <c r="S124" s="66">
        <v>12</v>
      </c>
      <c r="T124" s="66">
        <v>18</v>
      </c>
      <c r="U124" s="66">
        <v>23</v>
      </c>
      <c r="V124" s="66">
        <v>11</v>
      </c>
      <c r="W124" s="66">
        <v>116</v>
      </c>
      <c r="X124" s="66">
        <v>35</v>
      </c>
      <c r="Y124" s="66">
        <v>215</v>
      </c>
    </row>
    <row r="125" spans="1:25" ht="15">
      <c r="A125" s="777">
        <v>809</v>
      </c>
      <c r="B125" s="389" t="s">
        <v>238</v>
      </c>
      <c r="C125" s="406">
        <v>10885</v>
      </c>
      <c r="D125" s="778">
        <f>VLOOKUP(A125,'14A. REx_Curso_Vida'!$R$7:$X$131,2,0)</f>
        <v>2</v>
      </c>
      <c r="E125" s="353">
        <f t="shared" si="14"/>
        <v>1.680672268907563</v>
      </c>
      <c r="F125" s="354">
        <f>VLOOKUP(A125,'14A. REx_Curso_Vida'!$R$7:$X$131,3,0)</f>
        <v>2</v>
      </c>
      <c r="G125" s="353">
        <f t="shared" si="15"/>
        <v>1.680672268907563</v>
      </c>
      <c r="H125" s="354">
        <f>VLOOKUP(A125,'14A. REx_Curso_Vida'!$R$7:$X$131,4,0)</f>
        <v>5</v>
      </c>
      <c r="I125" s="353">
        <f t="shared" si="16"/>
        <v>4.2016806722689077</v>
      </c>
      <c r="J125" s="354">
        <f>VLOOKUP(A125,'14A. REx_Curso_Vida'!$R$7:$X$131,5,0)</f>
        <v>2</v>
      </c>
      <c r="K125" s="353">
        <f t="shared" si="17"/>
        <v>1.680672268907563</v>
      </c>
      <c r="L125" s="354">
        <f>VLOOKUP(A125,'14A. REx_Curso_Vida'!$R$7:$X$131,6,0)</f>
        <v>74</v>
      </c>
      <c r="M125" s="353">
        <f t="shared" si="18"/>
        <v>62.184873949579831</v>
      </c>
      <c r="N125" s="354">
        <f>VLOOKUP(A125,'14A. REx_Curso_Vida'!$R$7:$X$131,7,0)</f>
        <v>34</v>
      </c>
      <c r="O125" s="353">
        <f t="shared" si="19"/>
        <v>28.571428571428569</v>
      </c>
      <c r="P125" s="779">
        <f t="shared" si="24"/>
        <v>119</v>
      </c>
      <c r="R125" s="66">
        <v>861</v>
      </c>
      <c r="S125" s="66">
        <v>1</v>
      </c>
      <c r="T125" s="66">
        <v>4</v>
      </c>
      <c r="U125" s="66">
        <v>6</v>
      </c>
      <c r="V125" s="66">
        <v>9</v>
      </c>
      <c r="W125" s="66">
        <v>94</v>
      </c>
      <c r="X125" s="66">
        <v>34</v>
      </c>
      <c r="Y125" s="66">
        <v>148</v>
      </c>
    </row>
    <row r="126" spans="1:25" ht="15">
      <c r="A126" s="777">
        <v>847</v>
      </c>
      <c r="B126" s="389" t="s">
        <v>246</v>
      </c>
      <c r="C126" s="406">
        <v>31355</v>
      </c>
      <c r="D126" s="778">
        <f>VLOOKUP(A126,'14A. REx_Curso_Vida'!$R$7:$X$131,2,0)</f>
        <v>35</v>
      </c>
      <c r="E126" s="353">
        <f t="shared" si="14"/>
        <v>4.8543689320388346</v>
      </c>
      <c r="F126" s="354">
        <f>VLOOKUP(A126,'14A. REx_Curso_Vida'!$R$7:$X$131,3,0)</f>
        <v>71</v>
      </c>
      <c r="G126" s="353">
        <f t="shared" si="15"/>
        <v>9.8474341192787787</v>
      </c>
      <c r="H126" s="354">
        <f>VLOOKUP(A126,'14A. REx_Curso_Vida'!$R$7:$X$131,4,0)</f>
        <v>85</v>
      </c>
      <c r="I126" s="353">
        <f t="shared" si="16"/>
        <v>11.789181692094314</v>
      </c>
      <c r="J126" s="354">
        <f>VLOOKUP(A126,'14A. REx_Curso_Vida'!$R$7:$X$131,5,0)</f>
        <v>70</v>
      </c>
      <c r="K126" s="353">
        <f t="shared" si="17"/>
        <v>9.7087378640776691</v>
      </c>
      <c r="L126" s="354">
        <f>VLOOKUP(A126,'14A. REx_Curso_Vida'!$R$7:$X$131,6,0)</f>
        <v>327</v>
      </c>
      <c r="M126" s="353">
        <f t="shared" si="18"/>
        <v>45.353675450762829</v>
      </c>
      <c r="N126" s="354">
        <f>VLOOKUP(A126,'14A. REx_Curso_Vida'!$R$7:$X$131,7,0)</f>
        <v>133</v>
      </c>
      <c r="O126" s="353">
        <f t="shared" si="19"/>
        <v>18.446601941747574</v>
      </c>
      <c r="P126" s="779">
        <f t="shared" si="24"/>
        <v>721</v>
      </c>
      <c r="R126" s="66">
        <v>873</v>
      </c>
      <c r="S126" s="66">
        <v>11</v>
      </c>
      <c r="T126" s="66">
        <v>27</v>
      </c>
      <c r="U126" s="66">
        <v>19</v>
      </c>
      <c r="V126" s="66">
        <v>13</v>
      </c>
      <c r="W126" s="66">
        <v>102</v>
      </c>
      <c r="X126" s="66">
        <v>20</v>
      </c>
      <c r="Y126" s="66">
        <v>192</v>
      </c>
    </row>
    <row r="127" spans="1:25" ht="15">
      <c r="A127" s="777">
        <v>856</v>
      </c>
      <c r="B127" s="389" t="s">
        <v>251</v>
      </c>
      <c r="C127" s="406">
        <v>6572</v>
      </c>
      <c r="D127" s="778">
        <f>VLOOKUP(A127,'14A. REx_Curso_Vida'!$R$7:$X$131,2,0)</f>
        <v>4</v>
      </c>
      <c r="E127" s="353">
        <f t="shared" si="14"/>
        <v>3.5398230088495577</v>
      </c>
      <c r="F127" s="354">
        <f>VLOOKUP(A127,'14A. REx_Curso_Vida'!$R$7:$X$131,3,0)</f>
        <v>5</v>
      </c>
      <c r="G127" s="353">
        <f t="shared" si="15"/>
        <v>4.4247787610619467</v>
      </c>
      <c r="H127" s="354">
        <f>VLOOKUP(A127,'14A. REx_Curso_Vida'!$R$7:$X$131,4,0)</f>
        <v>8</v>
      </c>
      <c r="I127" s="353">
        <f t="shared" si="16"/>
        <v>7.0796460176991154</v>
      </c>
      <c r="J127" s="354">
        <f>VLOOKUP(A127,'14A. REx_Curso_Vida'!$R$7:$X$131,5,0)</f>
        <v>3</v>
      </c>
      <c r="K127" s="353">
        <f t="shared" si="17"/>
        <v>2.6548672566371683</v>
      </c>
      <c r="L127" s="354">
        <f>VLOOKUP(A127,'14A. REx_Curso_Vida'!$R$7:$X$131,6,0)</f>
        <v>53</v>
      </c>
      <c r="M127" s="353">
        <f t="shared" si="18"/>
        <v>46.902654867256636</v>
      </c>
      <c r="N127" s="354">
        <f>VLOOKUP(A127,'14A. REx_Curso_Vida'!$R$7:$X$131,7,0)</f>
        <v>40</v>
      </c>
      <c r="O127" s="353">
        <f t="shared" si="19"/>
        <v>35.398230088495573</v>
      </c>
      <c r="P127" s="779">
        <f t="shared" si="24"/>
        <v>113</v>
      </c>
      <c r="R127" s="66">
        <v>885</v>
      </c>
      <c r="S127" s="66">
        <v>1</v>
      </c>
      <c r="T127" s="66">
        <v>4</v>
      </c>
      <c r="U127" s="66">
        <v>9</v>
      </c>
      <c r="V127" s="66">
        <v>11</v>
      </c>
      <c r="W127" s="66">
        <v>69</v>
      </c>
      <c r="X127" s="66">
        <v>14</v>
      </c>
      <c r="Y127" s="66">
        <v>108</v>
      </c>
    </row>
    <row r="128" spans="1:25" ht="15">
      <c r="A128" s="777">
        <v>861</v>
      </c>
      <c r="B128" s="389" t="s">
        <v>255</v>
      </c>
      <c r="C128" s="406">
        <v>11897</v>
      </c>
      <c r="D128" s="778">
        <f>VLOOKUP(A128,'14A. REx_Curso_Vida'!$R$7:$X$131,2,0)</f>
        <v>1</v>
      </c>
      <c r="E128" s="353">
        <f t="shared" si="14"/>
        <v>0.67567567567567566</v>
      </c>
      <c r="F128" s="354">
        <f>VLOOKUP(A128,'14A. REx_Curso_Vida'!$R$7:$X$131,3,0)</f>
        <v>4</v>
      </c>
      <c r="G128" s="353">
        <f t="shared" si="15"/>
        <v>2.7027027027027026</v>
      </c>
      <c r="H128" s="354">
        <f>VLOOKUP(A128,'14A. REx_Curso_Vida'!$R$7:$X$131,4,0)</f>
        <v>6</v>
      </c>
      <c r="I128" s="353">
        <f t="shared" si="16"/>
        <v>4.0540540540540544</v>
      </c>
      <c r="J128" s="354">
        <f>VLOOKUP(A128,'14A. REx_Curso_Vida'!$R$7:$X$131,5,0)</f>
        <v>9</v>
      </c>
      <c r="K128" s="353">
        <f t="shared" si="17"/>
        <v>6.0810810810810816</v>
      </c>
      <c r="L128" s="354">
        <f>VLOOKUP(A128,'14A. REx_Curso_Vida'!$R$7:$X$131,6,0)</f>
        <v>94</v>
      </c>
      <c r="M128" s="353">
        <f t="shared" si="18"/>
        <v>63.513513513513509</v>
      </c>
      <c r="N128" s="354">
        <f>VLOOKUP(A128,'14A. REx_Curso_Vida'!$R$7:$X$131,7,0)</f>
        <v>34</v>
      </c>
      <c r="O128" s="353">
        <f t="shared" si="19"/>
        <v>22.972972972972975</v>
      </c>
      <c r="P128" s="779">
        <f t="shared" si="24"/>
        <v>148</v>
      </c>
      <c r="R128" s="66">
        <v>887</v>
      </c>
      <c r="S128" s="66">
        <v>35</v>
      </c>
      <c r="T128" s="66">
        <v>67</v>
      </c>
      <c r="U128" s="66">
        <v>93</v>
      </c>
      <c r="V128" s="66">
        <v>76</v>
      </c>
      <c r="W128" s="66">
        <v>330</v>
      </c>
      <c r="X128" s="66">
        <v>277</v>
      </c>
      <c r="Y128" s="66">
        <v>878</v>
      </c>
    </row>
    <row r="129" spans="1:25">
      <c r="A129" s="774">
        <v>9</v>
      </c>
      <c r="B129" s="210" t="s">
        <v>753</v>
      </c>
      <c r="C129" s="72">
        <v>4119008</v>
      </c>
      <c r="D129" s="775">
        <f>SUM(D130:D139)</f>
        <v>2440</v>
      </c>
      <c r="E129" s="80">
        <f t="shared" si="14"/>
        <v>3.8611871568053422</v>
      </c>
      <c r="F129" s="70">
        <f t="shared" ref="F129:N129" si="25">SUM(F130:F139)</f>
        <v>2725</v>
      </c>
      <c r="G129" s="80">
        <f t="shared" si="15"/>
        <v>4.3121864763502282</v>
      </c>
      <c r="H129" s="70">
        <f t="shared" si="25"/>
        <v>3587</v>
      </c>
      <c r="I129" s="80">
        <f t="shared" si="16"/>
        <v>5.6762616112544109</v>
      </c>
      <c r="J129" s="70">
        <f t="shared" si="25"/>
        <v>4854</v>
      </c>
      <c r="K129" s="80">
        <f t="shared" si="17"/>
        <v>7.6812305160381689</v>
      </c>
      <c r="L129" s="70">
        <f t="shared" si="25"/>
        <v>23260</v>
      </c>
      <c r="M129" s="80">
        <f t="shared" si="18"/>
        <v>36.80787428987388</v>
      </c>
      <c r="N129" s="70">
        <f t="shared" si="25"/>
        <v>26327</v>
      </c>
      <c r="O129" s="80">
        <f t="shared" si="19"/>
        <v>41.661259949677969</v>
      </c>
      <c r="P129" s="776">
        <f>SUM(P130:P139)</f>
        <v>63193</v>
      </c>
      <c r="R129" s="66">
        <v>890</v>
      </c>
      <c r="S129" s="66">
        <v>8</v>
      </c>
      <c r="T129" s="66">
        <v>31</v>
      </c>
      <c r="U129" s="66">
        <v>51</v>
      </c>
      <c r="V129" s="66">
        <v>35</v>
      </c>
      <c r="W129" s="66">
        <v>228</v>
      </c>
      <c r="X129" s="66">
        <v>88</v>
      </c>
      <c r="Y129" s="66">
        <v>441</v>
      </c>
    </row>
    <row r="130" spans="1:25" ht="15">
      <c r="A130" s="777">
        <v>1</v>
      </c>
      <c r="B130" s="389" t="s">
        <v>6</v>
      </c>
      <c r="C130" s="406">
        <v>2573220</v>
      </c>
      <c r="D130" s="778">
        <f>VLOOKUP(A130,'14A. REx_Curso_Vida'!$R$7:$X$131,2,0)</f>
        <v>2184</v>
      </c>
      <c r="E130" s="353">
        <f t="shared" si="14"/>
        <v>4.4829426495340527</v>
      </c>
      <c r="F130" s="354">
        <f>VLOOKUP(A130,'14A. REx_Curso_Vida'!$R$7:$X$131,3,0)</f>
        <v>2208</v>
      </c>
      <c r="G130" s="353">
        <f t="shared" si="15"/>
        <v>4.532205755572889</v>
      </c>
      <c r="H130" s="354">
        <f>VLOOKUP(A130,'14A. REx_Curso_Vida'!$R$7:$X$131,4,0)</f>
        <v>2644</v>
      </c>
      <c r="I130" s="353">
        <f t="shared" si="16"/>
        <v>5.4271521819450719</v>
      </c>
      <c r="J130" s="354">
        <f>VLOOKUP(A130,'14A. REx_Curso_Vida'!$R$7:$X$131,5,0)</f>
        <v>3625</v>
      </c>
      <c r="K130" s="353">
        <f t="shared" si="17"/>
        <v>7.4407816412824834</v>
      </c>
      <c r="L130" s="354">
        <f>VLOOKUP(A130,'14A. REx_Curso_Vida'!$R$7:$X$131,6,0)</f>
        <v>17657</v>
      </c>
      <c r="M130" s="353">
        <f t="shared" si="18"/>
        <v>36.243277638655123</v>
      </c>
      <c r="N130" s="354">
        <f>VLOOKUP(A130,'14A. REx_Curso_Vida'!$R$7:$X$131,7,0)</f>
        <v>20400</v>
      </c>
      <c r="O130" s="353">
        <f t="shared" si="19"/>
        <v>41.87364013301039</v>
      </c>
      <c r="P130" s="779">
        <f t="shared" ref="P130:P139" si="26">(D130+F130+H130+J130+L130+N130)</f>
        <v>48718</v>
      </c>
      <c r="R130" s="66">
        <v>893</v>
      </c>
      <c r="S130" s="66">
        <v>4</v>
      </c>
      <c r="T130" s="66">
        <v>20</v>
      </c>
      <c r="U130" s="66">
        <v>19</v>
      </c>
      <c r="V130" s="66">
        <v>13</v>
      </c>
      <c r="W130" s="66">
        <v>165</v>
      </c>
      <c r="X130" s="66">
        <v>48</v>
      </c>
      <c r="Y130" s="66">
        <v>269</v>
      </c>
    </row>
    <row r="131" spans="1:25" ht="15">
      <c r="A131" s="777">
        <v>79</v>
      </c>
      <c r="B131" s="389" t="s">
        <v>41</v>
      </c>
      <c r="C131" s="406">
        <v>55201</v>
      </c>
      <c r="D131" s="778">
        <f>VLOOKUP(A131,'14A. REx_Curso_Vida'!$R$7:$X$131,2,0)</f>
        <v>9</v>
      </c>
      <c r="E131" s="353">
        <f t="shared" si="14"/>
        <v>1.9780219780219779</v>
      </c>
      <c r="F131" s="354">
        <f>VLOOKUP(A131,'14A. REx_Curso_Vida'!$R$7:$X$131,3,0)</f>
        <v>14</v>
      </c>
      <c r="G131" s="353">
        <f t="shared" si="15"/>
        <v>3.0769230769230771</v>
      </c>
      <c r="H131" s="354">
        <f>VLOOKUP(A131,'14A. REx_Curso_Vida'!$R$7:$X$131,4,0)</f>
        <v>25</v>
      </c>
      <c r="I131" s="353">
        <f t="shared" si="16"/>
        <v>5.4945054945054945</v>
      </c>
      <c r="J131" s="354">
        <f>VLOOKUP(A131,'14A. REx_Curso_Vida'!$R$7:$X$131,5,0)</f>
        <v>32</v>
      </c>
      <c r="K131" s="353">
        <f t="shared" si="17"/>
        <v>7.0329670329670328</v>
      </c>
      <c r="L131" s="354">
        <f>VLOOKUP(A131,'14A. REx_Curso_Vida'!$R$7:$X$131,6,0)</f>
        <v>215</v>
      </c>
      <c r="M131" s="353">
        <f t="shared" si="18"/>
        <v>47.252747252747248</v>
      </c>
      <c r="N131" s="354">
        <f>VLOOKUP(A131,'14A. REx_Curso_Vida'!$R$7:$X$131,7,0)</f>
        <v>160</v>
      </c>
      <c r="O131" s="353">
        <f t="shared" si="19"/>
        <v>35.164835164835168</v>
      </c>
      <c r="P131" s="779">
        <f t="shared" si="26"/>
        <v>455</v>
      </c>
      <c r="R131" s="66">
        <v>895</v>
      </c>
      <c r="S131" s="66">
        <v>7</v>
      </c>
      <c r="T131" s="66">
        <v>22</v>
      </c>
      <c r="U131" s="66">
        <v>27</v>
      </c>
      <c r="V131" s="66">
        <v>32</v>
      </c>
      <c r="W131" s="66">
        <v>252</v>
      </c>
      <c r="X131" s="66">
        <v>83</v>
      </c>
      <c r="Y131" s="66">
        <v>423</v>
      </c>
    </row>
    <row r="132" spans="1:25" ht="15">
      <c r="A132" s="777">
        <v>88</v>
      </c>
      <c r="B132" s="389" t="s">
        <v>45</v>
      </c>
      <c r="C132" s="406">
        <v>560831</v>
      </c>
      <c r="D132" s="778">
        <f>VLOOKUP(A132,'14A. REx_Curso_Vida'!$R$7:$X$131,2,0)</f>
        <v>108</v>
      </c>
      <c r="E132" s="353">
        <f t="shared" si="14"/>
        <v>2.3285899094437257</v>
      </c>
      <c r="F132" s="354">
        <f>VLOOKUP(A132,'14A. REx_Curso_Vida'!$R$7:$X$131,3,0)</f>
        <v>183</v>
      </c>
      <c r="G132" s="353">
        <f t="shared" si="15"/>
        <v>3.9456662354463128</v>
      </c>
      <c r="H132" s="354">
        <f>VLOOKUP(A132,'14A. REx_Curso_Vida'!$R$7:$X$131,4,0)</f>
        <v>365</v>
      </c>
      <c r="I132" s="353">
        <f t="shared" si="16"/>
        <v>7.8697714532125911</v>
      </c>
      <c r="J132" s="354">
        <f>VLOOKUP(A132,'14A. REx_Curso_Vida'!$R$7:$X$131,5,0)</f>
        <v>402</v>
      </c>
      <c r="K132" s="353">
        <f t="shared" si="17"/>
        <v>8.6675291073738681</v>
      </c>
      <c r="L132" s="354">
        <f>VLOOKUP(A132,'14A. REx_Curso_Vida'!$R$7:$X$131,6,0)</f>
        <v>1959</v>
      </c>
      <c r="M132" s="353">
        <f t="shared" si="18"/>
        <v>42.238033635187584</v>
      </c>
      <c r="N132" s="354">
        <f>VLOOKUP(A132,'14A. REx_Curso_Vida'!$R$7:$X$131,7,0)</f>
        <v>1621</v>
      </c>
      <c r="O132" s="353">
        <f t="shared" si="19"/>
        <v>34.950409659335918</v>
      </c>
      <c r="P132" s="779">
        <f t="shared" si="26"/>
        <v>4638</v>
      </c>
      <c r="S132" s="66">
        <v>3776</v>
      </c>
      <c r="T132" s="66">
        <v>5663</v>
      </c>
      <c r="U132" s="66">
        <v>7809</v>
      </c>
      <c r="V132" s="66">
        <v>9610</v>
      </c>
      <c r="W132" s="66">
        <v>44626</v>
      </c>
      <c r="X132" s="66">
        <v>36452</v>
      </c>
      <c r="Y132" s="66">
        <v>107936</v>
      </c>
    </row>
    <row r="133" spans="1:25" ht="15">
      <c r="A133" s="777">
        <v>129</v>
      </c>
      <c r="B133" s="389" t="s">
        <v>978</v>
      </c>
      <c r="C133" s="406">
        <v>84734</v>
      </c>
      <c r="D133" s="778">
        <f>VLOOKUP(A133,'14A. REx_Curso_Vida'!$R$7:$X$131,2,0)</f>
        <v>20</v>
      </c>
      <c r="E133" s="353">
        <f t="shared" si="14"/>
        <v>2.9985007496251872</v>
      </c>
      <c r="F133" s="354">
        <f>VLOOKUP(A133,'14A. REx_Curso_Vida'!$R$7:$X$131,3,0)</f>
        <v>26</v>
      </c>
      <c r="G133" s="353">
        <f t="shared" si="15"/>
        <v>3.8980509745127434</v>
      </c>
      <c r="H133" s="354">
        <f>VLOOKUP(A133,'14A. REx_Curso_Vida'!$R$7:$X$131,4,0)</f>
        <v>37</v>
      </c>
      <c r="I133" s="353">
        <f t="shared" si="16"/>
        <v>5.5472263868065967</v>
      </c>
      <c r="J133" s="354">
        <f>VLOOKUP(A133,'14A. REx_Curso_Vida'!$R$7:$X$131,5,0)</f>
        <v>58</v>
      </c>
      <c r="K133" s="353">
        <f t="shared" si="17"/>
        <v>8.695652173913043</v>
      </c>
      <c r="L133" s="354">
        <f>VLOOKUP(A133,'14A. REx_Curso_Vida'!$R$7:$X$131,6,0)</f>
        <v>236</v>
      </c>
      <c r="M133" s="353">
        <f t="shared" si="18"/>
        <v>35.382308845577207</v>
      </c>
      <c r="N133" s="354">
        <f>VLOOKUP(A133,'14A. REx_Curso_Vida'!$R$7:$X$131,7,0)</f>
        <v>290</v>
      </c>
      <c r="O133" s="353">
        <f t="shared" si="19"/>
        <v>43.478260869565219</v>
      </c>
      <c r="P133" s="779">
        <f t="shared" si="26"/>
        <v>667</v>
      </c>
    </row>
    <row r="134" spans="1:25" ht="15">
      <c r="A134" s="777">
        <v>212</v>
      </c>
      <c r="B134" s="389" t="s">
        <v>90</v>
      </c>
      <c r="C134" s="406">
        <v>83106</v>
      </c>
      <c r="D134" s="778">
        <f>VLOOKUP(A134,'14A. REx_Curso_Vida'!$R$7:$X$131,2,0)</f>
        <v>17</v>
      </c>
      <c r="E134" s="353">
        <f t="shared" ref="E134:E139" si="27">(D134/P134)*100</f>
        <v>1.7137096774193548</v>
      </c>
      <c r="F134" s="354">
        <f>VLOOKUP(A134,'14A. REx_Curso_Vida'!$R$7:$X$131,3,0)</f>
        <v>44</v>
      </c>
      <c r="G134" s="353">
        <f t="shared" ref="G134:G139" si="28">(F134/P134)*100</f>
        <v>4.435483870967742</v>
      </c>
      <c r="H134" s="354">
        <f>VLOOKUP(A134,'14A. REx_Curso_Vida'!$R$7:$X$131,4,0)</f>
        <v>79</v>
      </c>
      <c r="I134" s="353">
        <f t="shared" ref="I134:I139" si="29">(H134/P134)*100</f>
        <v>7.963709677419355</v>
      </c>
      <c r="J134" s="354">
        <f>VLOOKUP(A134,'14A. REx_Curso_Vida'!$R$7:$X$131,5,0)</f>
        <v>112</v>
      </c>
      <c r="K134" s="353">
        <f t="shared" ref="K134:K139" si="30">(J134/P134)*100</f>
        <v>11.29032258064516</v>
      </c>
      <c r="L134" s="354">
        <f>VLOOKUP(A134,'14A. REx_Curso_Vida'!$R$7:$X$131,6,0)</f>
        <v>343</v>
      </c>
      <c r="M134" s="353">
        <f t="shared" ref="M134:M139" si="31">(L134/P134)*100</f>
        <v>34.576612903225808</v>
      </c>
      <c r="N134" s="354">
        <f>VLOOKUP(A134,'14A. REx_Curso_Vida'!$R$7:$X$131,7,0)</f>
        <v>397</v>
      </c>
      <c r="O134" s="353">
        <f t="shared" ref="O134:O139" si="32">(N134/P134)*100</f>
        <v>40.020161290322584</v>
      </c>
      <c r="P134" s="779">
        <f t="shared" si="26"/>
        <v>992</v>
      </c>
    </row>
    <row r="135" spans="1:25" ht="15">
      <c r="A135" s="777">
        <v>266</v>
      </c>
      <c r="B135" s="389" t="s">
        <v>104</v>
      </c>
      <c r="C135" s="406">
        <v>246003</v>
      </c>
      <c r="D135" s="778">
        <f>VLOOKUP(A135,'14A. REx_Curso_Vida'!$R$7:$X$131,2,0)</f>
        <v>28</v>
      </c>
      <c r="E135" s="353">
        <f t="shared" si="27"/>
        <v>0.86902545003103659</v>
      </c>
      <c r="F135" s="354">
        <f>VLOOKUP(A135,'14A. REx_Curso_Vida'!$R$7:$X$131,3,0)</f>
        <v>83</v>
      </c>
      <c r="G135" s="353">
        <f t="shared" si="28"/>
        <v>2.576039726877716</v>
      </c>
      <c r="H135" s="354">
        <f>VLOOKUP(A135,'14A. REx_Curso_Vida'!$R$7:$X$131,4,0)</f>
        <v>170</v>
      </c>
      <c r="I135" s="353">
        <f t="shared" si="29"/>
        <v>5.2762259466170081</v>
      </c>
      <c r="J135" s="354">
        <f>VLOOKUP(A135,'14A. REx_Curso_Vida'!$R$7:$X$131,5,0)</f>
        <v>257</v>
      </c>
      <c r="K135" s="353">
        <f t="shared" si="30"/>
        <v>7.9764121663563001</v>
      </c>
      <c r="L135" s="354">
        <f>VLOOKUP(A135,'14A. REx_Curso_Vida'!$R$7:$X$131,6,0)</f>
        <v>879</v>
      </c>
      <c r="M135" s="353">
        <f t="shared" si="31"/>
        <v>27.281191806331474</v>
      </c>
      <c r="N135" s="354">
        <f>VLOOKUP(A135,'14A. REx_Curso_Vida'!$R$7:$X$131,7,0)</f>
        <v>1805</v>
      </c>
      <c r="O135" s="353">
        <f t="shared" si="32"/>
        <v>56.021104903786465</v>
      </c>
      <c r="P135" s="779">
        <f t="shared" si="26"/>
        <v>3222</v>
      </c>
    </row>
    <row r="136" spans="1:25" ht="15">
      <c r="A136" s="777">
        <v>308</v>
      </c>
      <c r="B136" s="389" t="s">
        <v>112</v>
      </c>
      <c r="C136" s="406">
        <v>55294</v>
      </c>
      <c r="D136" s="778">
        <f>VLOOKUP(A136,'14A. REx_Curso_Vida'!$R$7:$X$131,2,0)</f>
        <v>4</v>
      </c>
      <c r="E136" s="353">
        <f t="shared" si="27"/>
        <v>0.95238095238095244</v>
      </c>
      <c r="F136" s="354">
        <f>VLOOKUP(A136,'14A. REx_Curso_Vida'!$R$7:$X$131,3,0)</f>
        <v>12</v>
      </c>
      <c r="G136" s="353">
        <f t="shared" si="28"/>
        <v>2.8571428571428572</v>
      </c>
      <c r="H136" s="354">
        <f>VLOOKUP(A136,'14A. REx_Curso_Vida'!$R$7:$X$131,4,0)</f>
        <v>17</v>
      </c>
      <c r="I136" s="353">
        <f t="shared" si="29"/>
        <v>4.0476190476190474</v>
      </c>
      <c r="J136" s="354">
        <f>VLOOKUP(A136,'14A. REx_Curso_Vida'!$R$7:$X$131,5,0)</f>
        <v>29</v>
      </c>
      <c r="K136" s="353">
        <f t="shared" si="30"/>
        <v>6.9047619047619051</v>
      </c>
      <c r="L136" s="354">
        <f>VLOOKUP(A136,'14A. REx_Curso_Vida'!$R$7:$X$131,6,0)</f>
        <v>184</v>
      </c>
      <c r="M136" s="353">
        <f t="shared" si="31"/>
        <v>43.80952380952381</v>
      </c>
      <c r="N136" s="354">
        <f>VLOOKUP(A136,'14A. REx_Curso_Vida'!$R$7:$X$131,7,0)</f>
        <v>174</v>
      </c>
      <c r="O136" s="353">
        <f t="shared" si="32"/>
        <v>41.428571428571431</v>
      </c>
      <c r="P136" s="779">
        <f t="shared" si="26"/>
        <v>420</v>
      </c>
    </row>
    <row r="137" spans="1:25" ht="15">
      <c r="A137" s="777">
        <v>360</v>
      </c>
      <c r="B137" s="389" t="s">
        <v>979</v>
      </c>
      <c r="C137" s="406">
        <v>294551</v>
      </c>
      <c r="D137" s="778">
        <f>VLOOKUP(A137,'14A. REx_Curso_Vida'!$R$7:$X$131,2,0)</f>
        <v>57</v>
      </c>
      <c r="E137" s="353">
        <f t="shared" si="27"/>
        <v>1.7729393468118197</v>
      </c>
      <c r="F137" s="354">
        <f>VLOOKUP(A137,'14A. REx_Curso_Vida'!$R$7:$X$131,3,0)</f>
        <v>146</v>
      </c>
      <c r="G137" s="353">
        <f t="shared" si="28"/>
        <v>4.5412130637636077</v>
      </c>
      <c r="H137" s="354">
        <f>VLOOKUP(A137,'14A. REx_Curso_Vida'!$R$7:$X$131,4,0)</f>
        <v>225</v>
      </c>
      <c r="I137" s="353">
        <f t="shared" si="29"/>
        <v>6.9984447900466566</v>
      </c>
      <c r="J137" s="354">
        <f>VLOOKUP(A137,'14A. REx_Curso_Vida'!$R$7:$X$131,5,0)</f>
        <v>290</v>
      </c>
      <c r="K137" s="353">
        <f t="shared" si="30"/>
        <v>9.0202177293934671</v>
      </c>
      <c r="L137" s="354">
        <f>VLOOKUP(A137,'14A. REx_Curso_Vida'!$R$7:$X$131,6,0)</f>
        <v>1406</v>
      </c>
      <c r="M137" s="353">
        <f t="shared" si="31"/>
        <v>43.73250388802488</v>
      </c>
      <c r="N137" s="354">
        <f>VLOOKUP(A137,'14A. REx_Curso_Vida'!$R$7:$X$131,7,0)</f>
        <v>1091</v>
      </c>
      <c r="O137" s="353">
        <f t="shared" si="32"/>
        <v>33.934681181959562</v>
      </c>
      <c r="P137" s="779">
        <f t="shared" si="26"/>
        <v>3215</v>
      </c>
    </row>
    <row r="138" spans="1:25" ht="15">
      <c r="A138" s="777">
        <v>380</v>
      </c>
      <c r="B138" s="389" t="s">
        <v>139</v>
      </c>
      <c r="C138" s="406">
        <v>76704</v>
      </c>
      <c r="D138" s="778">
        <f>VLOOKUP(A138,'14A. REx_Curso_Vida'!$R$7:$X$131,2,0)</f>
        <v>3</v>
      </c>
      <c r="E138" s="353">
        <f t="shared" si="27"/>
        <v>0.85714285714285721</v>
      </c>
      <c r="F138" s="354">
        <f>VLOOKUP(A138,'14A. REx_Curso_Vida'!$R$7:$X$131,3,0)</f>
        <v>3</v>
      </c>
      <c r="G138" s="353">
        <f t="shared" si="28"/>
        <v>0.85714285714285721</v>
      </c>
      <c r="H138" s="354">
        <f>VLOOKUP(A138,'14A. REx_Curso_Vida'!$R$7:$X$131,4,0)</f>
        <v>13</v>
      </c>
      <c r="I138" s="353">
        <f t="shared" si="29"/>
        <v>3.7142857142857144</v>
      </c>
      <c r="J138" s="354">
        <f>VLOOKUP(A138,'14A. REx_Curso_Vida'!$R$7:$X$131,5,0)</f>
        <v>18</v>
      </c>
      <c r="K138" s="353">
        <f t="shared" si="30"/>
        <v>5.1428571428571423</v>
      </c>
      <c r="L138" s="354">
        <f>VLOOKUP(A138,'14A. REx_Curso_Vida'!$R$7:$X$131,6,0)</f>
        <v>171</v>
      </c>
      <c r="M138" s="353">
        <f t="shared" si="31"/>
        <v>48.857142857142854</v>
      </c>
      <c r="N138" s="354">
        <f>VLOOKUP(A138,'14A. REx_Curso_Vida'!$R$7:$X$131,7,0)</f>
        <v>142</v>
      </c>
      <c r="O138" s="353">
        <f t="shared" si="32"/>
        <v>40.571428571428569</v>
      </c>
      <c r="P138" s="779">
        <f t="shared" si="26"/>
        <v>350</v>
      </c>
    </row>
    <row r="139" spans="1:25" ht="15.75" thickBot="1">
      <c r="A139" s="780">
        <v>631</v>
      </c>
      <c r="B139" s="781" t="s">
        <v>185</v>
      </c>
      <c r="C139" s="406">
        <v>89364</v>
      </c>
      <c r="D139" s="782">
        <f>VLOOKUP(A139,'14A. REx_Curso_Vida'!$R$7:$X$131,2,0)</f>
        <v>10</v>
      </c>
      <c r="E139" s="378">
        <f t="shared" si="27"/>
        <v>1.9379844961240309</v>
      </c>
      <c r="F139" s="379">
        <f>VLOOKUP(A139,'14A. REx_Curso_Vida'!$R$7:$X$131,3,0)</f>
        <v>6</v>
      </c>
      <c r="G139" s="378">
        <f t="shared" si="28"/>
        <v>1.1627906976744187</v>
      </c>
      <c r="H139" s="379">
        <f>VLOOKUP(A139,'14A. REx_Curso_Vida'!$R$7:$X$131,4,0)</f>
        <v>12</v>
      </c>
      <c r="I139" s="378">
        <f t="shared" si="29"/>
        <v>2.3255813953488373</v>
      </c>
      <c r="J139" s="379">
        <f>VLOOKUP(A139,'14A. REx_Curso_Vida'!$R$7:$X$131,5,0)</f>
        <v>31</v>
      </c>
      <c r="K139" s="378">
        <f t="shared" si="30"/>
        <v>6.0077519379844961</v>
      </c>
      <c r="L139" s="379">
        <f>VLOOKUP(A139,'14A. REx_Curso_Vida'!$R$7:$X$131,6,0)</f>
        <v>210</v>
      </c>
      <c r="M139" s="378">
        <f t="shared" si="31"/>
        <v>40.697674418604649</v>
      </c>
      <c r="N139" s="379">
        <f>VLOOKUP(A139,'14A. REx_Curso_Vida'!$R$7:$X$131,7,0)</f>
        <v>247</v>
      </c>
      <c r="O139" s="378">
        <f t="shared" si="32"/>
        <v>47.868217054263567</v>
      </c>
      <c r="P139" s="783">
        <f t="shared" si="26"/>
        <v>516</v>
      </c>
    </row>
    <row r="140" spans="1:25">
      <c r="B140" s="65"/>
    </row>
    <row r="141" spans="1:25">
      <c r="A141" s="784" t="s">
        <v>433</v>
      </c>
      <c r="B141" s="1064" t="str">
        <f>'1. Población_Afiliada_Regimen'!B140</f>
        <v>SISPRO-BODEGA DE DATOS DICIEMBRE 2021</v>
      </c>
      <c r="C141" s="1064"/>
    </row>
    <row r="142" spans="1:25">
      <c r="A142" s="784"/>
      <c r="B142" s="1064" t="str">
        <f>'1. Población_Afiliada_Regimen'!B141</f>
        <v>PROYECCIÓN DANE 2021</v>
      </c>
      <c r="C142" s="1064"/>
    </row>
    <row r="143" spans="1:25">
      <c r="A143" s="785" t="s">
        <v>436</v>
      </c>
      <c r="B143" s="1065" t="s">
        <v>437</v>
      </c>
      <c r="C143" s="1065"/>
    </row>
    <row r="144" spans="1:25">
      <c r="B144" s="64"/>
    </row>
    <row r="145" spans="2:2">
      <c r="B145" s="786"/>
    </row>
  </sheetData>
  <sheetProtection autoFilter="0"/>
  <mergeCells count="9">
    <mergeCell ref="D1:O1"/>
    <mergeCell ref="A2:A5"/>
    <mergeCell ref="B2:B4"/>
    <mergeCell ref="D2:O3"/>
    <mergeCell ref="P2:P4"/>
    <mergeCell ref="B141:C141"/>
    <mergeCell ref="B142:C142"/>
    <mergeCell ref="B143:C143"/>
    <mergeCell ref="C2:C4"/>
  </mergeCells>
  <pageMargins left="0.75" right="0.75" top="1" bottom="1" header="0" footer="0"/>
  <pageSetup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CC00"/>
  </sheetPr>
  <dimension ref="A1:BC144"/>
  <sheetViews>
    <sheetView topLeftCell="W1" zoomScale="80" zoomScaleNormal="80" workbookViewId="0">
      <pane xSplit="3" ySplit="5" topLeftCell="Z6" activePane="bottomRight" state="frozen"/>
      <selection pane="topRight" activeCell="Z1" sqref="Z1"/>
      <selection pane="bottomLeft" activeCell="W6" sqref="W6"/>
      <selection pane="bottomRight" activeCell="AC12" sqref="AC12"/>
    </sheetView>
  </sheetViews>
  <sheetFormatPr baseColWidth="10" defaultColWidth="11.42578125" defaultRowHeight="15"/>
  <cols>
    <col min="1" max="22" width="0" style="31" hidden="1" customWidth="1"/>
    <col min="23" max="23" width="31.7109375" style="31" customWidth="1"/>
    <col min="24" max="24" width="17.42578125" style="31" hidden="1" customWidth="1"/>
    <col min="25" max="25" width="28.28515625" style="31" hidden="1" customWidth="1"/>
    <col min="26" max="26" width="14.42578125" style="31" bestFit="1" customWidth="1"/>
    <col min="27" max="27" width="14" style="31" bestFit="1" customWidth="1"/>
    <col min="28" max="28" width="12.7109375" style="31" bestFit="1" customWidth="1"/>
    <col min="29" max="29" width="9.5703125" style="31" bestFit="1" customWidth="1"/>
    <col min="30" max="30" width="13.85546875" style="31" customWidth="1"/>
    <col min="31" max="31" width="12.7109375" style="31" bestFit="1" customWidth="1"/>
    <col min="32" max="32" width="12.85546875" style="31" bestFit="1" customWidth="1"/>
    <col min="33" max="33" width="13.7109375" style="31" bestFit="1" customWidth="1"/>
    <col min="34" max="34" width="11.140625" style="31" bestFit="1" customWidth="1"/>
    <col min="35" max="35" width="12.7109375" style="31" bestFit="1" customWidth="1"/>
    <col min="36" max="36" width="13.140625" style="31" bestFit="1" customWidth="1"/>
    <col min="37" max="37" width="12.42578125" style="31" bestFit="1" customWidth="1"/>
    <col min="38" max="38" width="10.140625" style="31" bestFit="1" customWidth="1"/>
    <col min="39" max="39" width="9.7109375" style="31" bestFit="1" customWidth="1"/>
    <col min="40" max="40" width="10.140625" style="31" bestFit="1" customWidth="1"/>
    <col min="41" max="41" width="10.42578125" style="31" bestFit="1" customWidth="1"/>
    <col min="42" max="42" width="13.140625" style="31" customWidth="1"/>
    <col min="43" max="43" width="7.85546875" style="31" bestFit="1" customWidth="1"/>
    <col min="44" max="44" width="11.42578125" style="31" bestFit="1" customWidth="1"/>
    <col min="45" max="45" width="9.7109375" style="31" bestFit="1" customWidth="1"/>
    <col min="46" max="46" width="10.5703125" style="31" customWidth="1"/>
    <col min="47" max="47" width="11.28515625" style="31" bestFit="1" customWidth="1"/>
    <col min="48" max="48" width="11.7109375" style="31" customWidth="1"/>
    <col min="49" max="49" width="12.42578125" style="31" customWidth="1"/>
    <col min="50" max="50" width="15.42578125" style="31" customWidth="1"/>
    <col min="51" max="52" width="11.28515625" style="31" customWidth="1"/>
    <col min="53" max="53" width="15.28515625" style="31" customWidth="1"/>
    <col min="54" max="54" width="11.28515625" style="31" customWidth="1"/>
    <col min="55" max="55" width="15.5703125" style="31" customWidth="1"/>
    <col min="56" max="16384" width="11.42578125" style="31"/>
  </cols>
  <sheetData>
    <row r="1" spans="1:55" ht="42" customHeight="1">
      <c r="W1" s="231"/>
      <c r="X1" s="1082" t="str">
        <f>UPPER((TEXT('1. Población_Afiliada_Regimen'!C1,"mmmm yyyy")))</f>
        <v>DICIEMBRE 2021</v>
      </c>
      <c r="Y1" s="1082"/>
      <c r="Z1" s="1081" t="s">
        <v>1021</v>
      </c>
      <c r="AA1" s="1081"/>
      <c r="AB1" s="1081"/>
      <c r="AC1" s="1081"/>
      <c r="AD1" s="1081"/>
      <c r="AE1" s="1081"/>
      <c r="AF1" s="1081"/>
      <c r="AG1" s="1081"/>
      <c r="AH1" s="1081"/>
      <c r="AI1" s="1081"/>
      <c r="AJ1" s="1081"/>
      <c r="AK1" s="1081"/>
      <c r="AL1" s="1081"/>
      <c r="AM1" s="1081"/>
      <c r="AN1" s="1081"/>
      <c r="AO1" s="1081"/>
      <c r="AP1" s="1081"/>
      <c r="AQ1" s="1081"/>
      <c r="AR1" s="1081"/>
      <c r="AS1" s="1081"/>
      <c r="AT1" s="1081"/>
      <c r="AU1" s="1081"/>
      <c r="AV1" s="1081"/>
      <c r="AW1" s="1081"/>
      <c r="AX1" s="1081"/>
      <c r="AY1" s="1081"/>
      <c r="AZ1" s="1081"/>
      <c r="BA1" s="1081"/>
      <c r="BB1" s="1081"/>
      <c r="BC1" s="1081"/>
    </row>
    <row r="2" spans="1:55" ht="17.25" customHeight="1">
      <c r="W2" s="231"/>
      <c r="X2" s="1082"/>
      <c r="Y2" s="1082"/>
      <c r="Z2" s="1084" t="s">
        <v>1022</v>
      </c>
      <c r="AA2" s="1084"/>
      <c r="AB2" s="1084"/>
      <c r="AC2" s="1084"/>
      <c r="AD2" s="1084"/>
      <c r="AE2" s="1084"/>
      <c r="AF2" s="1084"/>
      <c r="AG2" s="1084"/>
      <c r="AH2" s="1084"/>
      <c r="AI2" s="1084"/>
      <c r="AJ2" s="1084"/>
      <c r="AK2" s="1084"/>
      <c r="AL2" s="1084"/>
      <c r="AM2" s="1084"/>
      <c r="AN2" s="1084"/>
      <c r="AO2" s="1084"/>
      <c r="AP2" s="1084"/>
      <c r="AQ2" s="1084"/>
      <c r="AR2" s="1084"/>
      <c r="AS2" s="1084"/>
      <c r="AT2" s="1084"/>
      <c r="AU2" s="1084"/>
      <c r="AV2" s="1084"/>
      <c r="AW2" s="1084"/>
      <c r="AX2" s="1084"/>
      <c r="AY2" s="1084"/>
      <c r="AZ2" s="1084"/>
      <c r="BA2" s="1084"/>
      <c r="BB2" s="1084"/>
      <c r="BC2" s="1084"/>
    </row>
    <row r="3" spans="1:55">
      <c r="W3" s="231"/>
      <c r="X3" s="1083"/>
      <c r="Y3" s="1083"/>
      <c r="Z3" s="1084"/>
      <c r="AA3" s="1084"/>
      <c r="AB3" s="1084"/>
      <c r="AC3" s="1084"/>
      <c r="AD3" s="1084"/>
      <c r="AE3" s="1084"/>
      <c r="AF3" s="1084"/>
      <c r="AG3" s="1084"/>
      <c r="AH3" s="1084"/>
      <c r="AI3" s="1084"/>
      <c r="AJ3" s="1084"/>
      <c r="AK3" s="1084"/>
      <c r="AL3" s="1084"/>
      <c r="AM3" s="1084"/>
      <c r="AN3" s="1084"/>
      <c r="AO3" s="1084"/>
      <c r="AP3" s="1084"/>
      <c r="AQ3" s="1084"/>
      <c r="AR3" s="1084"/>
      <c r="AS3" s="1084"/>
      <c r="AT3" s="1084"/>
      <c r="AU3" s="1084"/>
      <c r="AV3" s="1084"/>
      <c r="AW3" s="1084"/>
      <c r="AX3" s="1084"/>
      <c r="AY3" s="1084"/>
      <c r="AZ3" s="1084"/>
      <c r="BA3" s="1084"/>
      <c r="BB3" s="1084"/>
      <c r="BC3" s="1084"/>
    </row>
    <row r="4" spans="1:55" ht="97.5" customHeight="1">
      <c r="W4" s="676" t="s">
        <v>272</v>
      </c>
      <c r="X4" s="676" t="s">
        <v>644</v>
      </c>
      <c r="Y4" s="677" t="s">
        <v>645</v>
      </c>
      <c r="Z4" s="678" t="s">
        <v>1023</v>
      </c>
      <c r="AA4" s="678" t="s">
        <v>1024</v>
      </c>
      <c r="AB4" s="678" t="s">
        <v>1025</v>
      </c>
      <c r="AC4" s="678" t="s">
        <v>1026</v>
      </c>
      <c r="AD4" s="678" t="s">
        <v>1027</v>
      </c>
      <c r="AE4" s="678" t="s">
        <v>1028</v>
      </c>
      <c r="AF4" s="678" t="s">
        <v>1029</v>
      </c>
      <c r="AG4" s="678" t="s">
        <v>1030</v>
      </c>
      <c r="AH4" s="678" t="s">
        <v>1031</v>
      </c>
      <c r="AI4" s="678" t="s">
        <v>1032</v>
      </c>
      <c r="AJ4" s="678" t="s">
        <v>1033</v>
      </c>
      <c r="AK4" s="678" t="s">
        <v>1034</v>
      </c>
      <c r="AL4" s="678" t="s">
        <v>1035</v>
      </c>
      <c r="AM4" s="678" t="s">
        <v>1036</v>
      </c>
      <c r="AN4" s="678" t="s">
        <v>1037</v>
      </c>
      <c r="AO4" s="678" t="s">
        <v>1038</v>
      </c>
      <c r="AP4" s="678" t="s">
        <v>1039</v>
      </c>
      <c r="AQ4" s="678" t="s">
        <v>1040</v>
      </c>
      <c r="AR4" s="678" t="s">
        <v>1041</v>
      </c>
      <c r="AS4" s="678" t="s">
        <v>1042</v>
      </c>
      <c r="AT4" s="678" t="s">
        <v>1043</v>
      </c>
      <c r="AU4" s="678" t="s">
        <v>1044</v>
      </c>
      <c r="AV4" s="678" t="s">
        <v>1045</v>
      </c>
      <c r="AW4" s="678" t="s">
        <v>1046</v>
      </c>
      <c r="AX4" s="678" t="s">
        <v>1047</v>
      </c>
      <c r="AY4" s="678" t="s">
        <v>1048</v>
      </c>
      <c r="AZ4" s="678" t="s">
        <v>1049</v>
      </c>
      <c r="BA4" s="679" t="s">
        <v>1050</v>
      </c>
      <c r="BB4" s="678" t="s">
        <v>1051</v>
      </c>
      <c r="BC4" s="678" t="s">
        <v>1052</v>
      </c>
    </row>
    <row r="5" spans="1:55" ht="29.25" customHeight="1" thickBot="1">
      <c r="W5" s="733"/>
      <c r="X5" s="733"/>
      <c r="Y5" s="744" t="s">
        <v>1053</v>
      </c>
      <c r="Z5" s="505">
        <v>1</v>
      </c>
      <c r="AA5" s="505">
        <v>2</v>
      </c>
      <c r="AB5" s="505">
        <v>3</v>
      </c>
      <c r="AC5" s="505">
        <v>4</v>
      </c>
      <c r="AD5" s="505">
        <v>5</v>
      </c>
      <c r="AE5" s="505">
        <v>6</v>
      </c>
      <c r="AF5" s="505">
        <v>7</v>
      </c>
      <c r="AG5" s="505">
        <v>8</v>
      </c>
      <c r="AH5" s="505">
        <v>9</v>
      </c>
      <c r="AI5" s="505">
        <v>10</v>
      </c>
      <c r="AJ5" s="505">
        <v>11</v>
      </c>
      <c r="AK5" s="505">
        <v>12</v>
      </c>
      <c r="AL5" s="505">
        <v>13</v>
      </c>
      <c r="AM5" s="505">
        <v>14</v>
      </c>
      <c r="AN5" s="505">
        <v>15</v>
      </c>
      <c r="AO5" s="505">
        <v>16</v>
      </c>
      <c r="AP5" s="505">
        <v>17</v>
      </c>
      <c r="AQ5" s="505">
        <v>18</v>
      </c>
      <c r="AR5" s="505">
        <v>19</v>
      </c>
      <c r="AS5" s="505">
        <v>22</v>
      </c>
      <c r="AT5" s="505">
        <v>23</v>
      </c>
      <c r="AU5" s="505">
        <v>24</v>
      </c>
      <c r="AV5" s="505">
        <v>25</v>
      </c>
      <c r="AW5" s="505">
        <v>27</v>
      </c>
      <c r="AX5" s="505">
        <v>29</v>
      </c>
      <c r="AY5" s="505">
        <v>30</v>
      </c>
      <c r="AZ5" s="505">
        <v>31</v>
      </c>
      <c r="BA5" s="505">
        <v>32</v>
      </c>
      <c r="BB5" s="505"/>
      <c r="BC5" s="506"/>
    </row>
    <row r="6" spans="1:55" ht="24.75" customHeight="1">
      <c r="W6" s="1085" t="s">
        <v>657</v>
      </c>
      <c r="X6" s="1086"/>
      <c r="Y6" s="1086"/>
      <c r="Z6" s="526">
        <f>Z7+Z14+Z21+Z33+Z44+Z64+Z82+Z106+Z130</f>
        <v>5393</v>
      </c>
      <c r="AA6" s="526">
        <f t="shared" ref="AA6:BB6" si="0">AA7+AA14+AA21+AA33+AA44+AA64+AA82+AA106+AA130</f>
        <v>7336</v>
      </c>
      <c r="AB6" s="526">
        <f t="shared" si="0"/>
        <v>56</v>
      </c>
      <c r="AC6" s="526">
        <f t="shared" si="0"/>
        <v>599</v>
      </c>
      <c r="AD6" s="526">
        <f t="shared" si="0"/>
        <v>1556678</v>
      </c>
      <c r="AE6" s="526">
        <f t="shared" si="0"/>
        <v>284</v>
      </c>
      <c r="AF6" s="526">
        <f t="shared" si="0"/>
        <v>1781</v>
      </c>
      <c r="AG6" s="526">
        <f t="shared" si="0"/>
        <v>2895</v>
      </c>
      <c r="AH6" s="526">
        <f t="shared" si="0"/>
        <v>762922</v>
      </c>
      <c r="AI6" s="526">
        <f t="shared" si="0"/>
        <v>846</v>
      </c>
      <c r="AJ6" s="526">
        <f t="shared" si="0"/>
        <v>2586</v>
      </c>
      <c r="AK6" s="526">
        <f t="shared" si="0"/>
        <v>32</v>
      </c>
      <c r="AL6" s="526">
        <f t="shared" si="0"/>
        <v>375</v>
      </c>
      <c r="AM6" s="526">
        <f t="shared" si="0"/>
        <v>1145</v>
      </c>
      <c r="AN6" s="526">
        <f t="shared" si="0"/>
        <v>19085</v>
      </c>
      <c r="AO6" s="526">
        <f t="shared" si="0"/>
        <v>2390</v>
      </c>
      <c r="AP6" s="526">
        <f t="shared" si="0"/>
        <v>35987</v>
      </c>
      <c r="AQ6" s="526">
        <f t="shared" si="0"/>
        <v>133</v>
      </c>
      <c r="AR6" s="526">
        <f t="shared" si="0"/>
        <v>788</v>
      </c>
      <c r="AS6" s="526">
        <f t="shared" si="0"/>
        <v>4260</v>
      </c>
      <c r="AT6" s="526">
        <f t="shared" si="0"/>
        <v>3746</v>
      </c>
      <c r="AU6" s="526">
        <f t="shared" si="0"/>
        <v>1239</v>
      </c>
      <c r="AV6" s="526">
        <f t="shared" si="0"/>
        <v>112</v>
      </c>
      <c r="AW6" s="526">
        <f t="shared" si="0"/>
        <v>7885</v>
      </c>
      <c r="AX6" s="526">
        <f t="shared" si="0"/>
        <v>8</v>
      </c>
      <c r="AY6" s="526">
        <f t="shared" si="0"/>
        <v>8410</v>
      </c>
      <c r="AZ6" s="526">
        <f t="shared" si="0"/>
        <v>19601</v>
      </c>
      <c r="BA6" s="526">
        <f t="shared" si="0"/>
        <v>83</v>
      </c>
      <c r="BB6" s="526">
        <f t="shared" si="0"/>
        <v>3</v>
      </c>
      <c r="BC6" s="527">
        <f>BC7+BC14+BC21+BC33+BC44+BC64+BC82+BC106+BC130</f>
        <v>2446658</v>
      </c>
    </row>
    <row r="7" spans="1:55" ht="20.100000000000001" customHeight="1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1087" t="s">
        <v>658</v>
      </c>
      <c r="X7" s="1087"/>
      <c r="Y7" s="1087"/>
      <c r="Z7" s="508">
        <v>486</v>
      </c>
      <c r="AA7" s="508">
        <v>70</v>
      </c>
      <c r="AB7" s="508"/>
      <c r="AC7" s="508">
        <v>17</v>
      </c>
      <c r="AD7" s="508">
        <v>44264</v>
      </c>
      <c r="AE7" s="508"/>
      <c r="AF7" s="508">
        <v>24</v>
      </c>
      <c r="AG7" s="508">
        <v>71</v>
      </c>
      <c r="AH7" s="508">
        <v>13219</v>
      </c>
      <c r="AI7" s="508">
        <v>2</v>
      </c>
      <c r="AJ7" s="508">
        <v>36</v>
      </c>
      <c r="AK7" s="508"/>
      <c r="AL7" s="508">
        <v>11</v>
      </c>
      <c r="AM7" s="508">
        <v>20</v>
      </c>
      <c r="AN7" s="508">
        <v>952</v>
      </c>
      <c r="AO7" s="508">
        <v>42</v>
      </c>
      <c r="AP7" s="508">
        <v>23</v>
      </c>
      <c r="AQ7" s="508">
        <v>2</v>
      </c>
      <c r="AR7" s="508">
        <v>2</v>
      </c>
      <c r="AS7" s="508">
        <v>80</v>
      </c>
      <c r="AT7" s="508">
        <v>27</v>
      </c>
      <c r="AU7" s="508">
        <v>10</v>
      </c>
      <c r="AV7" s="508">
        <v>1</v>
      </c>
      <c r="AW7" s="508">
        <v>201</v>
      </c>
      <c r="AX7" s="508"/>
      <c r="AY7" s="508">
        <v>117</v>
      </c>
      <c r="AZ7" s="508">
        <v>271</v>
      </c>
      <c r="BA7" s="508"/>
      <c r="BB7" s="508">
        <v>1</v>
      </c>
      <c r="BC7" s="736">
        <v>59949</v>
      </c>
    </row>
    <row r="8" spans="1:55">
      <c r="A8" s="31" t="str">
        <f>CONCATENATE(Y8,"-",$Z$5)</f>
        <v>142-1</v>
      </c>
      <c r="B8" s="31" t="str">
        <f>CONCATENATE(Y8,"-",$AA$5)</f>
        <v>142-2</v>
      </c>
      <c r="C8" s="31" t="str">
        <f>CONCATENATE(Y8,"-",$AB$5)</f>
        <v>142-3</v>
      </c>
      <c r="D8" s="31" t="str">
        <f>CONCATENATE(Y8,"-",$AC$5)</f>
        <v>142-4</v>
      </c>
      <c r="E8" s="31" t="str">
        <f>CONCATENATE(Y8,"-",$AD$5)</f>
        <v>142-5</v>
      </c>
      <c r="F8" s="31" t="str">
        <f>CONCATENATE(Y8,"-",$AE$5)</f>
        <v>142-6</v>
      </c>
      <c r="G8" s="31" t="str">
        <f>CONCATENATE(Y8,"-",$AF$5)</f>
        <v>142-7</v>
      </c>
      <c r="H8" s="31" t="str">
        <f>CONCATENATE(Y8,"-",$AG$5)</f>
        <v>142-8</v>
      </c>
      <c r="I8" s="31" t="str">
        <f>CONCATENATE(Y8,"-",$AH$5)</f>
        <v>142-9</v>
      </c>
      <c r="J8" s="31" t="str">
        <f>CONCATENATE(Y8,"-",$AI$5)</f>
        <v>142-10</v>
      </c>
      <c r="K8" s="31" t="str">
        <f>CONCATENATE(Y8,"-",$AJ$5)</f>
        <v>142-11</v>
      </c>
      <c r="L8" s="31" t="str">
        <f>CONCATENATE(Y8,"-",$AK$5)</f>
        <v>142-12</v>
      </c>
      <c r="M8" s="31" t="str">
        <f>CONCATENATE(Y8,"-",$AL$5)</f>
        <v>142-13</v>
      </c>
      <c r="N8" s="31" t="str">
        <f>CONCATENATE(Y8,"-",$AM$5)</f>
        <v>142-14</v>
      </c>
      <c r="O8" s="31" t="str">
        <f>CONCATENATE(Y8,"-",$AN$5)</f>
        <v>142-15</v>
      </c>
      <c r="P8" s="31" t="str">
        <f>CONCATENATE(Y8,"-",$AO$5)</f>
        <v>142-16</v>
      </c>
      <c r="Q8" s="31" t="str">
        <f>CONCATENATE(Y8,"-",$AP$5)</f>
        <v>142-17</v>
      </c>
      <c r="R8" s="31" t="str">
        <f>CONCATENATE(Y8,"-",$AQ$5)</f>
        <v>142-18</v>
      </c>
      <c r="S8" s="31" t="str">
        <f>CONCATENATE(Y8,"-",$AR$5)</f>
        <v>142-19</v>
      </c>
      <c r="T8" s="31" t="e">
        <f>CONCATENATE(Y8,"-",#REF!)</f>
        <v>#REF!</v>
      </c>
      <c r="U8" s="31" t="e">
        <f>CONCATENATE(Y8,"-",#REF!)</f>
        <v>#REF!</v>
      </c>
      <c r="V8" s="31" t="str">
        <f t="shared" ref="V8:V39" si="1">CONCATENATE(Y8,"-",$AU$5)</f>
        <v>142-24</v>
      </c>
      <c r="W8" s="518" t="s">
        <v>295</v>
      </c>
      <c r="X8" s="519" t="s">
        <v>661</v>
      </c>
      <c r="Y8" s="520">
        <v>142</v>
      </c>
      <c r="Z8" s="521"/>
      <c r="AA8" s="521"/>
      <c r="AB8" s="521"/>
      <c r="AC8" s="521">
        <v>4</v>
      </c>
      <c r="AD8" s="521">
        <v>2159</v>
      </c>
      <c r="AE8" s="521"/>
      <c r="AF8" s="521">
        <v>3</v>
      </c>
      <c r="AG8" s="521">
        <v>1</v>
      </c>
      <c r="AH8" s="521">
        <v>490</v>
      </c>
      <c r="AI8" s="521"/>
      <c r="AJ8" s="521"/>
      <c r="AK8" s="521"/>
      <c r="AL8" s="521">
        <v>2</v>
      </c>
      <c r="AM8" s="521"/>
      <c r="AN8" s="521">
        <v>298</v>
      </c>
      <c r="AO8" s="521">
        <v>7</v>
      </c>
      <c r="AP8" s="521"/>
      <c r="AQ8" s="521"/>
      <c r="AR8" s="521"/>
      <c r="AS8" s="521">
        <v>1</v>
      </c>
      <c r="AT8" s="521">
        <v>1</v>
      </c>
      <c r="AU8" s="521"/>
      <c r="AV8" s="521"/>
      <c r="AW8" s="521">
        <v>2</v>
      </c>
      <c r="AX8" s="521"/>
      <c r="AY8" s="521">
        <v>3</v>
      </c>
      <c r="AZ8" s="521">
        <v>25</v>
      </c>
      <c r="BA8" s="521"/>
      <c r="BB8" s="522"/>
      <c r="BC8" s="523">
        <v>2996</v>
      </c>
    </row>
    <row r="9" spans="1:55">
      <c r="A9" s="31" t="str">
        <f t="shared" ref="A9:A72" si="2">CONCATENATE(Y9,"-",$Z$5)</f>
        <v>425-1</v>
      </c>
      <c r="B9" s="31" t="str">
        <f t="shared" ref="B9:B72" si="3">CONCATENATE(Y9,"-",$AA$5)</f>
        <v>425-2</v>
      </c>
      <c r="C9" s="31" t="str">
        <f t="shared" ref="C9:C72" si="4">CONCATENATE(Y9,"-",$AB$5)</f>
        <v>425-3</v>
      </c>
      <c r="D9" s="31" t="str">
        <f t="shared" ref="D9:D72" si="5">CONCATENATE(Y9,"-",$AC$5)</f>
        <v>425-4</v>
      </c>
      <c r="E9" s="31" t="str">
        <f t="shared" ref="E9:E72" si="6">CONCATENATE(Y9,"-",$AD$5)</f>
        <v>425-5</v>
      </c>
      <c r="F9" s="31" t="str">
        <f t="shared" ref="F9:F72" si="7">CONCATENATE(Y9,"-",$AE$5)</f>
        <v>425-6</v>
      </c>
      <c r="G9" s="31" t="str">
        <f t="shared" ref="G9:G72" si="8">CONCATENATE(Y9,"-",$AF$5)</f>
        <v>425-7</v>
      </c>
      <c r="H9" s="31" t="str">
        <f t="shared" ref="H9:H72" si="9">CONCATENATE(Y9,"-",$AG$5)</f>
        <v>425-8</v>
      </c>
      <c r="I9" s="31" t="str">
        <f t="shared" ref="I9:I72" si="10">CONCATENATE(Y9,"-",$AH$5)</f>
        <v>425-9</v>
      </c>
      <c r="J9" s="31" t="str">
        <f t="shared" ref="J9:J72" si="11">CONCATENATE(Y9,"-",$AI$5)</f>
        <v>425-10</v>
      </c>
      <c r="K9" s="31" t="str">
        <f t="shared" ref="K9:K72" si="12">CONCATENATE(Y9,"-",$AJ$5)</f>
        <v>425-11</v>
      </c>
      <c r="L9" s="31" t="str">
        <f t="shared" ref="L9:L72" si="13">CONCATENATE(Y9,"-",$AK$5)</f>
        <v>425-12</v>
      </c>
      <c r="M9" s="31" t="str">
        <f t="shared" ref="M9:M72" si="14">CONCATENATE(Y9,"-",$AL$5)</f>
        <v>425-13</v>
      </c>
      <c r="N9" s="31" t="str">
        <f t="shared" ref="N9:N72" si="15">CONCATENATE(Y9,"-",$AM$5)</f>
        <v>425-14</v>
      </c>
      <c r="O9" s="31" t="str">
        <f t="shared" ref="O9:O72" si="16">CONCATENATE(Y9,"-",$AN$5)</f>
        <v>425-15</v>
      </c>
      <c r="P9" s="31" t="str">
        <f t="shared" ref="P9:P72" si="17">CONCATENATE(Y9,"-",$AO$5)</f>
        <v>425-16</v>
      </c>
      <c r="Q9" s="31" t="str">
        <f t="shared" ref="Q9:Q72" si="18">CONCATENATE(Y9,"-",$AP$5)</f>
        <v>425-17</v>
      </c>
      <c r="R9" s="31" t="str">
        <f t="shared" ref="R9:R72" si="19">CONCATENATE(Y9,"-",$AQ$5)</f>
        <v>425-18</v>
      </c>
      <c r="S9" s="31" t="str">
        <f t="shared" ref="S9:S72" si="20">CONCATENATE(Y9,"-",$AR$5)</f>
        <v>425-19</v>
      </c>
      <c r="T9" s="31" t="e">
        <f>CONCATENATE(Y9,"-",#REF!)</f>
        <v>#REF!</v>
      </c>
      <c r="U9" s="31" t="e">
        <f>CONCATENATE(Y9,"-",#REF!)</f>
        <v>#REF!</v>
      </c>
      <c r="V9" s="31" t="str">
        <f t="shared" si="1"/>
        <v>425-24</v>
      </c>
      <c r="W9" s="398" t="s">
        <v>296</v>
      </c>
      <c r="X9" s="397" t="s">
        <v>661</v>
      </c>
      <c r="Y9" s="412">
        <v>425</v>
      </c>
      <c r="Z9" s="407">
        <v>1</v>
      </c>
      <c r="AA9" s="407">
        <v>1</v>
      </c>
      <c r="AB9" s="407"/>
      <c r="AC9" s="407"/>
      <c r="AD9" s="407">
        <v>4410</v>
      </c>
      <c r="AE9" s="407"/>
      <c r="AF9" s="407">
        <v>4</v>
      </c>
      <c r="AG9" s="407">
        <v>8</v>
      </c>
      <c r="AH9" s="407">
        <v>1159</v>
      </c>
      <c r="AI9" s="407"/>
      <c r="AJ9" s="407">
        <v>1</v>
      </c>
      <c r="AK9" s="407"/>
      <c r="AL9" s="407"/>
      <c r="AM9" s="407">
        <v>7</v>
      </c>
      <c r="AN9" s="407">
        <v>104</v>
      </c>
      <c r="AO9" s="407">
        <v>2</v>
      </c>
      <c r="AP9" s="407"/>
      <c r="AQ9" s="407"/>
      <c r="AR9" s="407">
        <v>1</v>
      </c>
      <c r="AS9" s="407">
        <v>6</v>
      </c>
      <c r="AT9" s="407">
        <v>1</v>
      </c>
      <c r="AU9" s="407"/>
      <c r="AV9" s="407"/>
      <c r="AW9" s="407">
        <v>2</v>
      </c>
      <c r="AX9" s="407"/>
      <c r="AY9" s="407">
        <v>3</v>
      </c>
      <c r="AZ9" s="407">
        <v>5</v>
      </c>
      <c r="BA9" s="407"/>
      <c r="BB9" s="408"/>
      <c r="BC9" s="409">
        <v>5715</v>
      </c>
    </row>
    <row r="10" spans="1:55">
      <c r="A10" s="31" t="str">
        <f t="shared" si="2"/>
        <v>579-1</v>
      </c>
      <c r="B10" s="31" t="str">
        <f t="shared" si="3"/>
        <v>579-2</v>
      </c>
      <c r="C10" s="31" t="str">
        <f t="shared" si="4"/>
        <v>579-3</v>
      </c>
      <c r="D10" s="31" t="str">
        <f t="shared" si="5"/>
        <v>579-4</v>
      </c>
      <c r="E10" s="31" t="str">
        <f t="shared" si="6"/>
        <v>579-5</v>
      </c>
      <c r="F10" s="31" t="str">
        <f t="shared" si="7"/>
        <v>579-6</v>
      </c>
      <c r="G10" s="31" t="str">
        <f t="shared" si="8"/>
        <v>579-7</v>
      </c>
      <c r="H10" s="31" t="str">
        <f t="shared" si="9"/>
        <v>579-8</v>
      </c>
      <c r="I10" s="31" t="str">
        <f t="shared" si="10"/>
        <v>579-9</v>
      </c>
      <c r="J10" s="31" t="str">
        <f t="shared" si="11"/>
        <v>579-10</v>
      </c>
      <c r="K10" s="31" t="str">
        <f t="shared" si="12"/>
        <v>579-11</v>
      </c>
      <c r="L10" s="31" t="str">
        <f t="shared" si="13"/>
        <v>579-12</v>
      </c>
      <c r="M10" s="31" t="str">
        <f t="shared" si="14"/>
        <v>579-13</v>
      </c>
      <c r="N10" s="31" t="str">
        <f t="shared" si="15"/>
        <v>579-14</v>
      </c>
      <c r="O10" s="31" t="str">
        <f t="shared" si="16"/>
        <v>579-15</v>
      </c>
      <c r="P10" s="31" t="str">
        <f t="shared" si="17"/>
        <v>579-16</v>
      </c>
      <c r="Q10" s="31" t="str">
        <f t="shared" si="18"/>
        <v>579-17</v>
      </c>
      <c r="R10" s="31" t="str">
        <f t="shared" si="19"/>
        <v>579-18</v>
      </c>
      <c r="S10" s="31" t="str">
        <f t="shared" si="20"/>
        <v>579-19</v>
      </c>
      <c r="T10" s="31" t="e">
        <f>CONCATENATE(Y10,"-",#REF!)</f>
        <v>#REF!</v>
      </c>
      <c r="U10" s="31" t="e">
        <f>CONCATENATE(Y10,"-",#REF!)</f>
        <v>#REF!</v>
      </c>
      <c r="V10" s="31" t="str">
        <f t="shared" si="1"/>
        <v>579-24</v>
      </c>
      <c r="W10" s="397" t="s">
        <v>297</v>
      </c>
      <c r="X10" s="397" t="s">
        <v>661</v>
      </c>
      <c r="Y10" s="412">
        <v>579</v>
      </c>
      <c r="Z10" s="407">
        <v>474</v>
      </c>
      <c r="AA10" s="407">
        <v>52</v>
      </c>
      <c r="AB10" s="407"/>
      <c r="AC10" s="407">
        <v>12</v>
      </c>
      <c r="AD10" s="407">
        <v>19462</v>
      </c>
      <c r="AE10" s="407"/>
      <c r="AF10" s="407">
        <v>17</v>
      </c>
      <c r="AG10" s="407">
        <v>35</v>
      </c>
      <c r="AH10" s="407">
        <v>3823</v>
      </c>
      <c r="AI10" s="407">
        <v>1</v>
      </c>
      <c r="AJ10" s="407">
        <v>19</v>
      </c>
      <c r="AK10" s="407"/>
      <c r="AL10" s="407">
        <v>7</v>
      </c>
      <c r="AM10" s="407">
        <v>9</v>
      </c>
      <c r="AN10" s="407">
        <v>506</v>
      </c>
      <c r="AO10" s="407">
        <v>7</v>
      </c>
      <c r="AP10" s="407">
        <v>21</v>
      </c>
      <c r="AQ10" s="407">
        <v>2</v>
      </c>
      <c r="AR10" s="407">
        <v>1</v>
      </c>
      <c r="AS10" s="407">
        <v>43</v>
      </c>
      <c r="AT10" s="407">
        <v>4</v>
      </c>
      <c r="AU10" s="407">
        <v>5</v>
      </c>
      <c r="AV10" s="407">
        <v>1</v>
      </c>
      <c r="AW10" s="407">
        <v>120</v>
      </c>
      <c r="AX10" s="407"/>
      <c r="AY10" s="407">
        <v>60</v>
      </c>
      <c r="AZ10" s="407">
        <v>90</v>
      </c>
      <c r="BA10" s="407"/>
      <c r="BB10" s="408"/>
      <c r="BC10" s="409">
        <v>24771</v>
      </c>
    </row>
    <row r="11" spans="1:55">
      <c r="A11" s="31" t="str">
        <f t="shared" si="2"/>
        <v>585-1</v>
      </c>
      <c r="B11" s="31" t="str">
        <f t="shared" si="3"/>
        <v>585-2</v>
      </c>
      <c r="C11" s="31" t="str">
        <f t="shared" si="4"/>
        <v>585-3</v>
      </c>
      <c r="D11" s="31" t="str">
        <f t="shared" si="5"/>
        <v>585-4</v>
      </c>
      <c r="E11" s="31" t="str">
        <f t="shared" si="6"/>
        <v>585-5</v>
      </c>
      <c r="F11" s="31" t="str">
        <f t="shared" si="7"/>
        <v>585-6</v>
      </c>
      <c r="G11" s="31" t="str">
        <f t="shared" si="8"/>
        <v>585-7</v>
      </c>
      <c r="H11" s="31" t="str">
        <f t="shared" si="9"/>
        <v>585-8</v>
      </c>
      <c r="I11" s="31" t="str">
        <f t="shared" si="10"/>
        <v>585-9</v>
      </c>
      <c r="J11" s="31" t="str">
        <f t="shared" si="11"/>
        <v>585-10</v>
      </c>
      <c r="K11" s="31" t="str">
        <f t="shared" si="12"/>
        <v>585-11</v>
      </c>
      <c r="L11" s="31" t="str">
        <f t="shared" si="13"/>
        <v>585-12</v>
      </c>
      <c r="M11" s="31" t="str">
        <f t="shared" si="14"/>
        <v>585-13</v>
      </c>
      <c r="N11" s="31" t="str">
        <f t="shared" si="15"/>
        <v>585-14</v>
      </c>
      <c r="O11" s="31" t="str">
        <f t="shared" si="16"/>
        <v>585-15</v>
      </c>
      <c r="P11" s="31" t="str">
        <f t="shared" si="17"/>
        <v>585-16</v>
      </c>
      <c r="Q11" s="31" t="str">
        <f t="shared" si="18"/>
        <v>585-17</v>
      </c>
      <c r="R11" s="31" t="str">
        <f t="shared" si="19"/>
        <v>585-18</v>
      </c>
      <c r="S11" s="31" t="str">
        <f t="shared" si="20"/>
        <v>585-19</v>
      </c>
      <c r="T11" s="31" t="e">
        <f>CONCATENATE(Y11,"-",#REF!)</f>
        <v>#REF!</v>
      </c>
      <c r="U11" s="31" t="e">
        <f>CONCATENATE(Y11,"-",#REF!)</f>
        <v>#REF!</v>
      </c>
      <c r="V11" s="31" t="str">
        <f t="shared" si="1"/>
        <v>585-24</v>
      </c>
      <c r="W11" s="398" t="s">
        <v>298</v>
      </c>
      <c r="X11" s="397" t="s">
        <v>661</v>
      </c>
      <c r="Y11" s="412">
        <v>585</v>
      </c>
      <c r="Z11" s="407">
        <v>6</v>
      </c>
      <c r="AA11" s="407">
        <v>3</v>
      </c>
      <c r="AB11" s="407"/>
      <c r="AC11" s="407">
        <v>1</v>
      </c>
      <c r="AD11" s="407">
        <v>5895</v>
      </c>
      <c r="AE11" s="407"/>
      <c r="AF11" s="407"/>
      <c r="AG11" s="407">
        <v>5</v>
      </c>
      <c r="AH11" s="407">
        <v>1030</v>
      </c>
      <c r="AI11" s="407">
        <v>1</v>
      </c>
      <c r="AJ11" s="407">
        <v>1</v>
      </c>
      <c r="AK11" s="407"/>
      <c r="AL11" s="407"/>
      <c r="AM11" s="407">
        <v>1</v>
      </c>
      <c r="AN11" s="407">
        <v>6</v>
      </c>
      <c r="AO11" s="407">
        <v>7</v>
      </c>
      <c r="AP11" s="407">
        <v>2</v>
      </c>
      <c r="AQ11" s="407"/>
      <c r="AR11" s="407"/>
      <c r="AS11" s="407">
        <v>12</v>
      </c>
      <c r="AT11" s="407">
        <v>5</v>
      </c>
      <c r="AU11" s="407">
        <v>1</v>
      </c>
      <c r="AV11" s="407"/>
      <c r="AW11" s="407">
        <v>15</v>
      </c>
      <c r="AX11" s="407"/>
      <c r="AY11" s="407">
        <v>2</v>
      </c>
      <c r="AZ11" s="407">
        <v>45</v>
      </c>
      <c r="BA11" s="407"/>
      <c r="BB11" s="408"/>
      <c r="BC11" s="409">
        <v>7038</v>
      </c>
    </row>
    <row r="12" spans="1:55">
      <c r="A12" s="31" t="str">
        <f t="shared" si="2"/>
        <v>591-1</v>
      </c>
      <c r="B12" s="31" t="str">
        <f t="shared" si="3"/>
        <v>591-2</v>
      </c>
      <c r="C12" s="31" t="str">
        <f t="shared" si="4"/>
        <v>591-3</v>
      </c>
      <c r="D12" s="31" t="str">
        <f t="shared" si="5"/>
        <v>591-4</v>
      </c>
      <c r="E12" s="31" t="str">
        <f t="shared" si="6"/>
        <v>591-5</v>
      </c>
      <c r="F12" s="31" t="str">
        <f t="shared" si="7"/>
        <v>591-6</v>
      </c>
      <c r="G12" s="31" t="str">
        <f t="shared" si="8"/>
        <v>591-7</v>
      </c>
      <c r="H12" s="31" t="str">
        <f t="shared" si="9"/>
        <v>591-8</v>
      </c>
      <c r="I12" s="31" t="str">
        <f t="shared" si="10"/>
        <v>591-9</v>
      </c>
      <c r="J12" s="31" t="str">
        <f t="shared" si="11"/>
        <v>591-10</v>
      </c>
      <c r="K12" s="31" t="str">
        <f t="shared" si="12"/>
        <v>591-11</v>
      </c>
      <c r="L12" s="31" t="str">
        <f t="shared" si="13"/>
        <v>591-12</v>
      </c>
      <c r="M12" s="31" t="str">
        <f t="shared" si="14"/>
        <v>591-13</v>
      </c>
      <c r="N12" s="31" t="str">
        <f t="shared" si="15"/>
        <v>591-14</v>
      </c>
      <c r="O12" s="31" t="str">
        <f t="shared" si="16"/>
        <v>591-15</v>
      </c>
      <c r="P12" s="31" t="str">
        <f t="shared" si="17"/>
        <v>591-16</v>
      </c>
      <c r="Q12" s="31" t="str">
        <f t="shared" si="18"/>
        <v>591-17</v>
      </c>
      <c r="R12" s="31" t="str">
        <f t="shared" si="19"/>
        <v>591-18</v>
      </c>
      <c r="S12" s="31" t="str">
        <f t="shared" si="20"/>
        <v>591-19</v>
      </c>
      <c r="T12" s="31" t="e">
        <f>CONCATENATE(Y12,"-",#REF!)</f>
        <v>#REF!</v>
      </c>
      <c r="U12" s="31" t="e">
        <f>CONCATENATE(Y12,"-",#REF!)</f>
        <v>#REF!</v>
      </c>
      <c r="V12" s="31" t="str">
        <f t="shared" si="1"/>
        <v>591-24</v>
      </c>
      <c r="W12" s="398" t="s">
        <v>299</v>
      </c>
      <c r="X12" s="397" t="s">
        <v>661</v>
      </c>
      <c r="Y12" s="412">
        <v>591</v>
      </c>
      <c r="Z12" s="407"/>
      <c r="AA12" s="407">
        <v>11</v>
      </c>
      <c r="AB12" s="407"/>
      <c r="AC12" s="407"/>
      <c r="AD12" s="407">
        <v>6656</v>
      </c>
      <c r="AE12" s="407"/>
      <c r="AF12" s="407"/>
      <c r="AG12" s="407">
        <v>19</v>
      </c>
      <c r="AH12" s="407">
        <v>2778</v>
      </c>
      <c r="AI12" s="407"/>
      <c r="AJ12" s="407">
        <v>3</v>
      </c>
      <c r="AK12" s="407"/>
      <c r="AL12" s="407"/>
      <c r="AM12" s="407">
        <v>3</v>
      </c>
      <c r="AN12" s="407"/>
      <c r="AO12" s="407">
        <v>5</v>
      </c>
      <c r="AP12" s="407"/>
      <c r="AQ12" s="407"/>
      <c r="AR12" s="407"/>
      <c r="AS12" s="407">
        <v>14</v>
      </c>
      <c r="AT12" s="407">
        <v>15</v>
      </c>
      <c r="AU12" s="407">
        <v>3</v>
      </c>
      <c r="AV12" s="407"/>
      <c r="AW12" s="407">
        <v>43</v>
      </c>
      <c r="AX12" s="407"/>
      <c r="AY12" s="407">
        <v>43</v>
      </c>
      <c r="AZ12" s="407">
        <v>71</v>
      </c>
      <c r="BA12" s="407"/>
      <c r="BB12" s="408">
        <v>1</v>
      </c>
      <c r="BC12" s="409">
        <v>9665</v>
      </c>
    </row>
    <row r="13" spans="1:55">
      <c r="A13" s="31" t="str">
        <f t="shared" si="2"/>
        <v>893-1</v>
      </c>
      <c r="B13" s="31" t="str">
        <f t="shared" si="3"/>
        <v>893-2</v>
      </c>
      <c r="C13" s="31" t="str">
        <f t="shared" si="4"/>
        <v>893-3</v>
      </c>
      <c r="D13" s="31" t="str">
        <f t="shared" si="5"/>
        <v>893-4</v>
      </c>
      <c r="E13" s="31" t="str">
        <f t="shared" si="6"/>
        <v>893-5</v>
      </c>
      <c r="F13" s="31" t="str">
        <f t="shared" si="7"/>
        <v>893-6</v>
      </c>
      <c r="G13" s="31" t="str">
        <f t="shared" si="8"/>
        <v>893-7</v>
      </c>
      <c r="H13" s="31" t="str">
        <f t="shared" si="9"/>
        <v>893-8</v>
      </c>
      <c r="I13" s="31" t="str">
        <f t="shared" si="10"/>
        <v>893-9</v>
      </c>
      <c r="J13" s="31" t="str">
        <f t="shared" si="11"/>
        <v>893-10</v>
      </c>
      <c r="K13" s="31" t="str">
        <f t="shared" si="12"/>
        <v>893-11</v>
      </c>
      <c r="L13" s="31" t="str">
        <f t="shared" si="13"/>
        <v>893-12</v>
      </c>
      <c r="M13" s="31" t="str">
        <f t="shared" si="14"/>
        <v>893-13</v>
      </c>
      <c r="N13" s="31" t="str">
        <f t="shared" si="15"/>
        <v>893-14</v>
      </c>
      <c r="O13" s="31" t="str">
        <f t="shared" si="16"/>
        <v>893-15</v>
      </c>
      <c r="P13" s="31" t="str">
        <f t="shared" si="17"/>
        <v>893-16</v>
      </c>
      <c r="Q13" s="31" t="str">
        <f t="shared" si="18"/>
        <v>893-17</v>
      </c>
      <c r="R13" s="31" t="str">
        <f t="shared" si="19"/>
        <v>893-18</v>
      </c>
      <c r="S13" s="31" t="str">
        <f t="shared" si="20"/>
        <v>893-19</v>
      </c>
      <c r="T13" s="31" t="e">
        <f>CONCATENATE(Y13,"-",#REF!)</f>
        <v>#REF!</v>
      </c>
      <c r="U13" s="31" t="e">
        <f>CONCATENATE(Y13,"-",#REF!)</f>
        <v>#REF!</v>
      </c>
      <c r="V13" s="31" t="str">
        <f t="shared" si="1"/>
        <v>893-24</v>
      </c>
      <c r="W13" s="509" t="s">
        <v>300</v>
      </c>
      <c r="X13" s="510" t="s">
        <v>661</v>
      </c>
      <c r="Y13" s="511">
        <v>893</v>
      </c>
      <c r="Z13" s="512">
        <v>5</v>
      </c>
      <c r="AA13" s="512">
        <v>3</v>
      </c>
      <c r="AB13" s="512"/>
      <c r="AC13" s="512"/>
      <c r="AD13" s="512">
        <v>5682</v>
      </c>
      <c r="AE13" s="512"/>
      <c r="AF13" s="512"/>
      <c r="AG13" s="512">
        <v>3</v>
      </c>
      <c r="AH13" s="512">
        <v>3939</v>
      </c>
      <c r="AI13" s="512"/>
      <c r="AJ13" s="512">
        <v>12</v>
      </c>
      <c r="AK13" s="512"/>
      <c r="AL13" s="512">
        <v>2</v>
      </c>
      <c r="AM13" s="512"/>
      <c r="AN13" s="512">
        <v>38</v>
      </c>
      <c r="AO13" s="512">
        <v>14</v>
      </c>
      <c r="AP13" s="512"/>
      <c r="AQ13" s="512"/>
      <c r="AR13" s="512"/>
      <c r="AS13" s="512">
        <v>4</v>
      </c>
      <c r="AT13" s="512">
        <v>1</v>
      </c>
      <c r="AU13" s="512">
        <v>1</v>
      </c>
      <c r="AV13" s="512"/>
      <c r="AW13" s="512">
        <v>19</v>
      </c>
      <c r="AX13" s="512"/>
      <c r="AY13" s="512">
        <v>6</v>
      </c>
      <c r="AZ13" s="512">
        <v>35</v>
      </c>
      <c r="BA13" s="512"/>
      <c r="BB13" s="513"/>
      <c r="BC13" s="514">
        <v>9764</v>
      </c>
    </row>
    <row r="14" spans="1:55" ht="20.100000000000001" customHeight="1">
      <c r="A14" s="32" t="str">
        <f t="shared" si="2"/>
        <v>-1</v>
      </c>
      <c r="B14" s="32" t="str">
        <f t="shared" si="3"/>
        <v>-2</v>
      </c>
      <c r="C14" s="32" t="str">
        <f t="shared" si="4"/>
        <v>-3</v>
      </c>
      <c r="D14" s="32" t="str">
        <f t="shared" si="5"/>
        <v>-4</v>
      </c>
      <c r="E14" s="32" t="str">
        <f t="shared" si="6"/>
        <v>-5</v>
      </c>
      <c r="F14" s="32" t="str">
        <f t="shared" si="7"/>
        <v>-6</v>
      </c>
      <c r="G14" s="32" t="str">
        <f t="shared" si="8"/>
        <v>-7</v>
      </c>
      <c r="H14" s="32" t="str">
        <f t="shared" si="9"/>
        <v>-8</v>
      </c>
      <c r="I14" s="32" t="str">
        <f t="shared" si="10"/>
        <v>-9</v>
      </c>
      <c r="J14" s="32" t="str">
        <f t="shared" si="11"/>
        <v>-10</v>
      </c>
      <c r="K14" s="32" t="str">
        <f t="shared" si="12"/>
        <v>-11</v>
      </c>
      <c r="L14" s="32" t="str">
        <f t="shared" si="13"/>
        <v>-12</v>
      </c>
      <c r="M14" s="32" t="str">
        <f t="shared" si="14"/>
        <v>-13</v>
      </c>
      <c r="N14" s="32" t="str">
        <f t="shared" si="15"/>
        <v>-14</v>
      </c>
      <c r="O14" s="32" t="str">
        <f t="shared" si="16"/>
        <v>-15</v>
      </c>
      <c r="P14" s="32" t="str">
        <f t="shared" si="17"/>
        <v>-16</v>
      </c>
      <c r="Q14" s="32" t="str">
        <f t="shared" si="18"/>
        <v>-17</v>
      </c>
      <c r="R14" s="32" t="str">
        <f t="shared" si="19"/>
        <v>-18</v>
      </c>
      <c r="S14" s="32" t="str">
        <f t="shared" si="20"/>
        <v>-19</v>
      </c>
      <c r="T14" s="32" t="e">
        <f>CONCATENATE(Y14,"-",#REF!)</f>
        <v>#REF!</v>
      </c>
      <c r="U14" s="32" t="e">
        <f>CONCATENATE(Y14,"-",#REF!)</f>
        <v>#REF!</v>
      </c>
      <c r="V14" s="32" t="str">
        <f t="shared" si="1"/>
        <v>-24</v>
      </c>
      <c r="W14" s="1087" t="s">
        <v>664</v>
      </c>
      <c r="X14" s="1087"/>
      <c r="Y14" s="507"/>
      <c r="Z14" s="508">
        <v>55</v>
      </c>
      <c r="AA14" s="508">
        <v>209</v>
      </c>
      <c r="AB14" s="508"/>
      <c r="AC14" s="508">
        <v>49</v>
      </c>
      <c r="AD14" s="508">
        <v>127768</v>
      </c>
      <c r="AE14" s="508">
        <v>6</v>
      </c>
      <c r="AF14" s="508">
        <v>46</v>
      </c>
      <c r="AG14" s="508">
        <v>168</v>
      </c>
      <c r="AH14" s="508">
        <v>81779</v>
      </c>
      <c r="AI14" s="508">
        <v>5</v>
      </c>
      <c r="AJ14" s="508">
        <v>23</v>
      </c>
      <c r="AK14" s="508"/>
      <c r="AL14" s="508">
        <v>1</v>
      </c>
      <c r="AM14" s="508">
        <v>56</v>
      </c>
      <c r="AN14" s="508">
        <v>2935</v>
      </c>
      <c r="AO14" s="508">
        <v>17</v>
      </c>
      <c r="AP14" s="508">
        <v>5832</v>
      </c>
      <c r="AQ14" s="508"/>
      <c r="AR14" s="508">
        <v>10</v>
      </c>
      <c r="AS14" s="508">
        <v>48</v>
      </c>
      <c r="AT14" s="508">
        <v>105</v>
      </c>
      <c r="AU14" s="508">
        <v>7</v>
      </c>
      <c r="AV14" s="508">
        <v>1</v>
      </c>
      <c r="AW14" s="508">
        <v>476</v>
      </c>
      <c r="AX14" s="508">
        <v>7</v>
      </c>
      <c r="AY14" s="508">
        <v>275</v>
      </c>
      <c r="AZ14" s="508">
        <v>421</v>
      </c>
      <c r="BA14" s="508">
        <v>9</v>
      </c>
      <c r="BB14" s="508"/>
      <c r="BC14" s="902">
        <v>220308</v>
      </c>
    </row>
    <row r="15" spans="1:55">
      <c r="A15" s="31" t="str">
        <f t="shared" si="2"/>
        <v>120-1</v>
      </c>
      <c r="B15" s="31" t="str">
        <f t="shared" si="3"/>
        <v>120-2</v>
      </c>
      <c r="C15" s="31" t="str">
        <f t="shared" si="4"/>
        <v>120-3</v>
      </c>
      <c r="D15" s="31" t="str">
        <f t="shared" si="5"/>
        <v>120-4</v>
      </c>
      <c r="E15" s="31" t="str">
        <f t="shared" si="6"/>
        <v>120-5</v>
      </c>
      <c r="F15" s="31" t="str">
        <f t="shared" si="7"/>
        <v>120-6</v>
      </c>
      <c r="G15" s="31" t="str">
        <f t="shared" si="8"/>
        <v>120-7</v>
      </c>
      <c r="H15" s="31" t="str">
        <f t="shared" si="9"/>
        <v>120-8</v>
      </c>
      <c r="I15" s="31" t="str">
        <f t="shared" si="10"/>
        <v>120-9</v>
      </c>
      <c r="J15" s="31" t="str">
        <f t="shared" si="11"/>
        <v>120-10</v>
      </c>
      <c r="K15" s="31" t="str">
        <f t="shared" si="12"/>
        <v>120-11</v>
      </c>
      <c r="L15" s="31" t="str">
        <f t="shared" si="13"/>
        <v>120-12</v>
      </c>
      <c r="M15" s="31" t="str">
        <f t="shared" si="14"/>
        <v>120-13</v>
      </c>
      <c r="N15" s="31" t="str">
        <f t="shared" si="15"/>
        <v>120-14</v>
      </c>
      <c r="O15" s="31" t="str">
        <f t="shared" si="16"/>
        <v>120-15</v>
      </c>
      <c r="P15" s="31" t="str">
        <f t="shared" si="17"/>
        <v>120-16</v>
      </c>
      <c r="Q15" s="31" t="str">
        <f t="shared" si="18"/>
        <v>120-17</v>
      </c>
      <c r="R15" s="31" t="str">
        <f t="shared" si="19"/>
        <v>120-18</v>
      </c>
      <c r="S15" s="31" t="str">
        <f t="shared" si="20"/>
        <v>120-19</v>
      </c>
      <c r="T15" s="31" t="e">
        <f>CONCATENATE(Y15,"-",#REF!)</f>
        <v>#REF!</v>
      </c>
      <c r="U15" s="31" t="e">
        <f>CONCATENATE(Y15,"-",#REF!)</f>
        <v>#REF!</v>
      </c>
      <c r="V15" s="31" t="str">
        <f t="shared" si="1"/>
        <v>120-24</v>
      </c>
      <c r="W15" s="518" t="s">
        <v>302</v>
      </c>
      <c r="X15" s="519" t="s">
        <v>665</v>
      </c>
      <c r="Y15" s="520">
        <v>120</v>
      </c>
      <c r="Z15" s="521">
        <v>21</v>
      </c>
      <c r="AA15" s="521">
        <v>2</v>
      </c>
      <c r="AB15" s="521"/>
      <c r="AC15" s="521"/>
      <c r="AD15" s="521">
        <v>11830</v>
      </c>
      <c r="AE15" s="521"/>
      <c r="AF15" s="521"/>
      <c r="AG15" s="521">
        <v>39</v>
      </c>
      <c r="AH15" s="521">
        <v>9475</v>
      </c>
      <c r="AI15" s="521">
        <v>1</v>
      </c>
      <c r="AJ15" s="521"/>
      <c r="AK15" s="521"/>
      <c r="AL15" s="521"/>
      <c r="AM15" s="521"/>
      <c r="AN15" s="521">
        <v>65</v>
      </c>
      <c r="AO15" s="521"/>
      <c r="AP15" s="521">
        <v>1395</v>
      </c>
      <c r="AQ15" s="521"/>
      <c r="AR15" s="521">
        <v>2</v>
      </c>
      <c r="AS15" s="521">
        <v>3</v>
      </c>
      <c r="AT15" s="521">
        <v>5</v>
      </c>
      <c r="AU15" s="521"/>
      <c r="AV15" s="521"/>
      <c r="AW15" s="521">
        <v>17</v>
      </c>
      <c r="AX15" s="521"/>
      <c r="AY15" s="521">
        <v>2</v>
      </c>
      <c r="AZ15" s="521">
        <v>17</v>
      </c>
      <c r="BA15" s="521"/>
      <c r="BB15" s="522"/>
      <c r="BC15" s="523">
        <v>22874</v>
      </c>
    </row>
    <row r="16" spans="1:55">
      <c r="A16" s="31" t="str">
        <f t="shared" si="2"/>
        <v>154-1</v>
      </c>
      <c r="B16" s="31" t="str">
        <f t="shared" si="3"/>
        <v>154-2</v>
      </c>
      <c r="C16" s="31" t="str">
        <f t="shared" si="4"/>
        <v>154-3</v>
      </c>
      <c r="D16" s="31" t="str">
        <f t="shared" si="5"/>
        <v>154-4</v>
      </c>
      <c r="E16" s="31" t="str">
        <f t="shared" si="6"/>
        <v>154-5</v>
      </c>
      <c r="F16" s="31" t="str">
        <f t="shared" si="7"/>
        <v>154-6</v>
      </c>
      <c r="G16" s="31" t="str">
        <f t="shared" si="8"/>
        <v>154-7</v>
      </c>
      <c r="H16" s="31" t="str">
        <f t="shared" si="9"/>
        <v>154-8</v>
      </c>
      <c r="I16" s="31" t="str">
        <f t="shared" si="10"/>
        <v>154-9</v>
      </c>
      <c r="J16" s="31" t="str">
        <f t="shared" si="11"/>
        <v>154-10</v>
      </c>
      <c r="K16" s="31" t="str">
        <f t="shared" si="12"/>
        <v>154-11</v>
      </c>
      <c r="L16" s="31" t="str">
        <f t="shared" si="13"/>
        <v>154-12</v>
      </c>
      <c r="M16" s="31" t="str">
        <f t="shared" si="14"/>
        <v>154-13</v>
      </c>
      <c r="N16" s="31" t="str">
        <f t="shared" si="15"/>
        <v>154-14</v>
      </c>
      <c r="O16" s="31" t="str">
        <f t="shared" si="16"/>
        <v>154-15</v>
      </c>
      <c r="P16" s="31" t="str">
        <f t="shared" si="17"/>
        <v>154-16</v>
      </c>
      <c r="Q16" s="31" t="str">
        <f t="shared" si="18"/>
        <v>154-17</v>
      </c>
      <c r="R16" s="31" t="str">
        <f t="shared" si="19"/>
        <v>154-18</v>
      </c>
      <c r="S16" s="31" t="str">
        <f t="shared" si="20"/>
        <v>154-19</v>
      </c>
      <c r="T16" s="31" t="e">
        <f>CONCATENATE(Y16,"-",#REF!)</f>
        <v>#REF!</v>
      </c>
      <c r="U16" s="31" t="e">
        <f>CONCATENATE(Y16,"-",#REF!)</f>
        <v>#REF!</v>
      </c>
      <c r="V16" s="31" t="str">
        <f t="shared" si="1"/>
        <v>154-24</v>
      </c>
      <c r="W16" s="398" t="s">
        <v>303</v>
      </c>
      <c r="X16" s="397" t="s">
        <v>665</v>
      </c>
      <c r="Y16" s="412">
        <v>154</v>
      </c>
      <c r="Z16" s="407">
        <v>8</v>
      </c>
      <c r="AA16" s="407">
        <v>132</v>
      </c>
      <c r="AB16" s="407"/>
      <c r="AC16" s="407">
        <v>32</v>
      </c>
      <c r="AD16" s="407">
        <v>48516</v>
      </c>
      <c r="AE16" s="407"/>
      <c r="AF16" s="407"/>
      <c r="AG16" s="407">
        <v>27</v>
      </c>
      <c r="AH16" s="407">
        <v>24247</v>
      </c>
      <c r="AI16" s="407">
        <v>3</v>
      </c>
      <c r="AJ16" s="407">
        <v>12</v>
      </c>
      <c r="AK16" s="407"/>
      <c r="AL16" s="407">
        <v>1</v>
      </c>
      <c r="AM16" s="407">
        <v>1</v>
      </c>
      <c r="AN16" s="407">
        <v>15</v>
      </c>
      <c r="AO16" s="407"/>
      <c r="AP16" s="407">
        <v>1346</v>
      </c>
      <c r="AQ16" s="407"/>
      <c r="AR16" s="407"/>
      <c r="AS16" s="407">
        <v>18</v>
      </c>
      <c r="AT16" s="407">
        <v>38</v>
      </c>
      <c r="AU16" s="407">
        <v>2</v>
      </c>
      <c r="AV16" s="407">
        <v>1</v>
      </c>
      <c r="AW16" s="407">
        <v>159</v>
      </c>
      <c r="AX16" s="407">
        <v>7</v>
      </c>
      <c r="AY16" s="407">
        <v>263</v>
      </c>
      <c r="AZ16" s="407">
        <v>199</v>
      </c>
      <c r="BA16" s="407">
        <v>9</v>
      </c>
      <c r="BB16" s="408"/>
      <c r="BC16" s="409">
        <v>75036</v>
      </c>
    </row>
    <row r="17" spans="1:55">
      <c r="A17" s="31" t="str">
        <f t="shared" si="2"/>
        <v>250-1</v>
      </c>
      <c r="B17" s="31" t="str">
        <f t="shared" si="3"/>
        <v>250-2</v>
      </c>
      <c r="C17" s="31" t="str">
        <f t="shared" si="4"/>
        <v>250-3</v>
      </c>
      <c r="D17" s="31" t="str">
        <f t="shared" si="5"/>
        <v>250-4</v>
      </c>
      <c r="E17" s="31" t="str">
        <f t="shared" si="6"/>
        <v>250-5</v>
      </c>
      <c r="F17" s="31" t="str">
        <f t="shared" si="7"/>
        <v>250-6</v>
      </c>
      <c r="G17" s="31" t="str">
        <f t="shared" si="8"/>
        <v>250-7</v>
      </c>
      <c r="H17" s="31" t="str">
        <f t="shared" si="9"/>
        <v>250-8</v>
      </c>
      <c r="I17" s="31" t="str">
        <f t="shared" si="10"/>
        <v>250-9</v>
      </c>
      <c r="J17" s="31" t="str">
        <f t="shared" si="11"/>
        <v>250-10</v>
      </c>
      <c r="K17" s="31" t="str">
        <f t="shared" si="12"/>
        <v>250-11</v>
      </c>
      <c r="L17" s="31" t="str">
        <f t="shared" si="13"/>
        <v>250-12</v>
      </c>
      <c r="M17" s="31" t="str">
        <f t="shared" si="14"/>
        <v>250-13</v>
      </c>
      <c r="N17" s="31" t="str">
        <f t="shared" si="15"/>
        <v>250-14</v>
      </c>
      <c r="O17" s="31" t="str">
        <f t="shared" si="16"/>
        <v>250-15</v>
      </c>
      <c r="P17" s="31" t="str">
        <f t="shared" si="17"/>
        <v>250-16</v>
      </c>
      <c r="Q17" s="31" t="str">
        <f t="shared" si="18"/>
        <v>250-17</v>
      </c>
      <c r="R17" s="31" t="str">
        <f t="shared" si="19"/>
        <v>250-18</v>
      </c>
      <c r="S17" s="31" t="str">
        <f t="shared" si="20"/>
        <v>250-19</v>
      </c>
      <c r="T17" s="31" t="e">
        <f>CONCATENATE(Y17,"-",#REF!)</f>
        <v>#REF!</v>
      </c>
      <c r="U17" s="31" t="e">
        <f>CONCATENATE(Y17,"-",#REF!)</f>
        <v>#REF!</v>
      </c>
      <c r="V17" s="31" t="str">
        <f t="shared" si="1"/>
        <v>250-24</v>
      </c>
      <c r="W17" s="398" t="s">
        <v>304</v>
      </c>
      <c r="X17" s="397" t="s">
        <v>665</v>
      </c>
      <c r="Y17" s="412">
        <v>250</v>
      </c>
      <c r="Z17" s="407">
        <v>22</v>
      </c>
      <c r="AA17" s="407">
        <v>6</v>
      </c>
      <c r="AB17" s="407"/>
      <c r="AC17" s="407">
        <v>16</v>
      </c>
      <c r="AD17" s="407">
        <v>26401</v>
      </c>
      <c r="AE17" s="407">
        <v>2</v>
      </c>
      <c r="AF17" s="407">
        <v>10</v>
      </c>
      <c r="AG17" s="407">
        <v>31</v>
      </c>
      <c r="AH17" s="407">
        <v>17469</v>
      </c>
      <c r="AI17" s="407"/>
      <c r="AJ17" s="407">
        <v>4</v>
      </c>
      <c r="AK17" s="407"/>
      <c r="AL17" s="407"/>
      <c r="AM17" s="407">
        <v>3</v>
      </c>
      <c r="AN17" s="407">
        <v>1340</v>
      </c>
      <c r="AO17" s="407">
        <v>12</v>
      </c>
      <c r="AP17" s="407">
        <v>1158</v>
      </c>
      <c r="AQ17" s="407"/>
      <c r="AR17" s="407">
        <v>5</v>
      </c>
      <c r="AS17" s="407">
        <v>8</v>
      </c>
      <c r="AT17" s="407">
        <v>39</v>
      </c>
      <c r="AU17" s="407">
        <v>1</v>
      </c>
      <c r="AV17" s="407"/>
      <c r="AW17" s="407">
        <v>181</v>
      </c>
      <c r="AX17" s="407"/>
      <c r="AY17" s="407">
        <v>10</v>
      </c>
      <c r="AZ17" s="407">
        <v>143</v>
      </c>
      <c r="BA17" s="407"/>
      <c r="BB17" s="408"/>
      <c r="BC17" s="409">
        <v>46861</v>
      </c>
    </row>
    <row r="18" spans="1:55">
      <c r="A18" s="31" t="str">
        <f t="shared" si="2"/>
        <v>495-1</v>
      </c>
      <c r="B18" s="31" t="str">
        <f t="shared" si="3"/>
        <v>495-2</v>
      </c>
      <c r="C18" s="31" t="str">
        <f t="shared" si="4"/>
        <v>495-3</v>
      </c>
      <c r="D18" s="31" t="str">
        <f t="shared" si="5"/>
        <v>495-4</v>
      </c>
      <c r="E18" s="31" t="str">
        <f t="shared" si="6"/>
        <v>495-5</v>
      </c>
      <c r="F18" s="31" t="str">
        <f t="shared" si="7"/>
        <v>495-6</v>
      </c>
      <c r="G18" s="31" t="str">
        <f t="shared" si="8"/>
        <v>495-7</v>
      </c>
      <c r="H18" s="31" t="str">
        <f t="shared" si="9"/>
        <v>495-8</v>
      </c>
      <c r="I18" s="31" t="str">
        <f t="shared" si="10"/>
        <v>495-9</v>
      </c>
      <c r="J18" s="31" t="str">
        <f t="shared" si="11"/>
        <v>495-10</v>
      </c>
      <c r="K18" s="31" t="str">
        <f t="shared" si="12"/>
        <v>495-11</v>
      </c>
      <c r="L18" s="31" t="str">
        <f t="shared" si="13"/>
        <v>495-12</v>
      </c>
      <c r="M18" s="31" t="str">
        <f t="shared" si="14"/>
        <v>495-13</v>
      </c>
      <c r="N18" s="31" t="str">
        <f t="shared" si="15"/>
        <v>495-14</v>
      </c>
      <c r="O18" s="31" t="str">
        <f t="shared" si="16"/>
        <v>495-15</v>
      </c>
      <c r="P18" s="31" t="str">
        <f t="shared" si="17"/>
        <v>495-16</v>
      </c>
      <c r="Q18" s="31" t="str">
        <f t="shared" si="18"/>
        <v>495-17</v>
      </c>
      <c r="R18" s="31" t="str">
        <f t="shared" si="19"/>
        <v>495-18</v>
      </c>
      <c r="S18" s="31" t="str">
        <f t="shared" si="20"/>
        <v>495-19</v>
      </c>
      <c r="T18" s="31" t="e">
        <f>CONCATENATE(Y18,"-",#REF!)</f>
        <v>#REF!</v>
      </c>
      <c r="U18" s="31" t="e">
        <f>CONCATENATE(Y18,"-",#REF!)</f>
        <v>#REF!</v>
      </c>
      <c r="V18" s="31" t="str">
        <f t="shared" si="1"/>
        <v>495-24</v>
      </c>
      <c r="W18" s="398" t="s">
        <v>305</v>
      </c>
      <c r="X18" s="397" t="s">
        <v>665</v>
      </c>
      <c r="Y18" s="412">
        <v>495</v>
      </c>
      <c r="Z18" s="407">
        <v>1</v>
      </c>
      <c r="AA18" s="407">
        <v>55</v>
      </c>
      <c r="AB18" s="407"/>
      <c r="AC18" s="407"/>
      <c r="AD18" s="407">
        <v>14721</v>
      </c>
      <c r="AE18" s="407">
        <v>3</v>
      </c>
      <c r="AF18" s="407"/>
      <c r="AG18" s="407">
        <v>9</v>
      </c>
      <c r="AH18" s="407">
        <v>9678</v>
      </c>
      <c r="AI18" s="407">
        <v>1</v>
      </c>
      <c r="AJ18" s="407"/>
      <c r="AK18" s="407"/>
      <c r="AL18" s="407"/>
      <c r="AM18" s="407"/>
      <c r="AN18" s="407">
        <v>696</v>
      </c>
      <c r="AO18" s="407"/>
      <c r="AP18" s="407">
        <v>8</v>
      </c>
      <c r="AQ18" s="407"/>
      <c r="AR18" s="407"/>
      <c r="AS18" s="407">
        <v>6</v>
      </c>
      <c r="AT18" s="407">
        <v>13</v>
      </c>
      <c r="AU18" s="407"/>
      <c r="AV18" s="407"/>
      <c r="AW18" s="407">
        <v>51</v>
      </c>
      <c r="AX18" s="407"/>
      <c r="AY18" s="407"/>
      <c r="AZ18" s="407">
        <v>23</v>
      </c>
      <c r="BA18" s="407"/>
      <c r="BB18" s="408"/>
      <c r="BC18" s="409">
        <v>25265</v>
      </c>
    </row>
    <row r="19" spans="1:55">
      <c r="A19" s="31" t="str">
        <f t="shared" si="2"/>
        <v>790-1</v>
      </c>
      <c r="B19" s="31" t="str">
        <f t="shared" si="3"/>
        <v>790-2</v>
      </c>
      <c r="C19" s="31" t="str">
        <f t="shared" si="4"/>
        <v>790-3</v>
      </c>
      <c r="D19" s="31" t="str">
        <f t="shared" si="5"/>
        <v>790-4</v>
      </c>
      <c r="E19" s="31" t="str">
        <f t="shared" si="6"/>
        <v>790-5</v>
      </c>
      <c r="F19" s="31" t="str">
        <f t="shared" si="7"/>
        <v>790-6</v>
      </c>
      <c r="G19" s="31" t="str">
        <f t="shared" si="8"/>
        <v>790-7</v>
      </c>
      <c r="H19" s="31" t="str">
        <f t="shared" si="9"/>
        <v>790-8</v>
      </c>
      <c r="I19" s="31" t="str">
        <f t="shared" si="10"/>
        <v>790-9</v>
      </c>
      <c r="J19" s="31" t="str">
        <f t="shared" si="11"/>
        <v>790-10</v>
      </c>
      <c r="K19" s="31" t="str">
        <f t="shared" si="12"/>
        <v>790-11</v>
      </c>
      <c r="L19" s="31" t="str">
        <f t="shared" si="13"/>
        <v>790-12</v>
      </c>
      <c r="M19" s="31" t="str">
        <f t="shared" si="14"/>
        <v>790-13</v>
      </c>
      <c r="N19" s="31" t="str">
        <f t="shared" si="15"/>
        <v>790-14</v>
      </c>
      <c r="O19" s="31" t="str">
        <f t="shared" si="16"/>
        <v>790-15</v>
      </c>
      <c r="P19" s="31" t="str">
        <f t="shared" si="17"/>
        <v>790-16</v>
      </c>
      <c r="Q19" s="31" t="str">
        <f t="shared" si="18"/>
        <v>790-17</v>
      </c>
      <c r="R19" s="31" t="str">
        <f t="shared" si="19"/>
        <v>790-18</v>
      </c>
      <c r="S19" s="31" t="str">
        <f t="shared" si="20"/>
        <v>790-19</v>
      </c>
      <c r="T19" s="31" t="e">
        <f>CONCATENATE(Y19,"-",#REF!)</f>
        <v>#REF!</v>
      </c>
      <c r="U19" s="31" t="e">
        <f>CONCATENATE(Y19,"-",#REF!)</f>
        <v>#REF!</v>
      </c>
      <c r="V19" s="31" t="str">
        <f t="shared" si="1"/>
        <v>790-24</v>
      </c>
      <c r="W19" s="398" t="s">
        <v>306</v>
      </c>
      <c r="X19" s="397" t="s">
        <v>665</v>
      </c>
      <c r="Y19" s="412">
        <v>790</v>
      </c>
      <c r="Z19" s="407"/>
      <c r="AA19" s="407"/>
      <c r="AB19" s="407"/>
      <c r="AC19" s="407"/>
      <c r="AD19" s="407">
        <v>11981</v>
      </c>
      <c r="AE19" s="407"/>
      <c r="AF19" s="407"/>
      <c r="AG19" s="407">
        <v>45</v>
      </c>
      <c r="AH19" s="407">
        <v>14386</v>
      </c>
      <c r="AI19" s="407"/>
      <c r="AJ19" s="407">
        <v>2</v>
      </c>
      <c r="AK19" s="407"/>
      <c r="AL19" s="407"/>
      <c r="AM19" s="407">
        <v>52</v>
      </c>
      <c r="AN19" s="407"/>
      <c r="AO19" s="407">
        <v>4</v>
      </c>
      <c r="AP19" s="407">
        <v>17</v>
      </c>
      <c r="AQ19" s="407"/>
      <c r="AR19" s="407"/>
      <c r="AS19" s="407">
        <v>7</v>
      </c>
      <c r="AT19" s="407"/>
      <c r="AU19" s="407"/>
      <c r="AV19" s="407"/>
      <c r="AW19" s="407">
        <v>15</v>
      </c>
      <c r="AX19" s="407"/>
      <c r="AY19" s="407"/>
      <c r="AZ19" s="407">
        <v>5</v>
      </c>
      <c r="BA19" s="407"/>
      <c r="BB19" s="408"/>
      <c r="BC19" s="409">
        <v>26514</v>
      </c>
    </row>
    <row r="20" spans="1:55">
      <c r="A20" s="31" t="str">
        <f t="shared" si="2"/>
        <v>895-1</v>
      </c>
      <c r="B20" s="31" t="str">
        <f t="shared" si="3"/>
        <v>895-2</v>
      </c>
      <c r="C20" s="31" t="str">
        <f t="shared" si="4"/>
        <v>895-3</v>
      </c>
      <c r="D20" s="31" t="str">
        <f t="shared" si="5"/>
        <v>895-4</v>
      </c>
      <c r="E20" s="31" t="str">
        <f t="shared" si="6"/>
        <v>895-5</v>
      </c>
      <c r="F20" s="31" t="str">
        <f t="shared" si="7"/>
        <v>895-6</v>
      </c>
      <c r="G20" s="31" t="str">
        <f t="shared" si="8"/>
        <v>895-7</v>
      </c>
      <c r="H20" s="31" t="str">
        <f t="shared" si="9"/>
        <v>895-8</v>
      </c>
      <c r="I20" s="31" t="str">
        <f t="shared" si="10"/>
        <v>895-9</v>
      </c>
      <c r="J20" s="31" t="str">
        <f t="shared" si="11"/>
        <v>895-10</v>
      </c>
      <c r="K20" s="31" t="str">
        <f t="shared" si="12"/>
        <v>895-11</v>
      </c>
      <c r="L20" s="31" t="str">
        <f t="shared" si="13"/>
        <v>895-12</v>
      </c>
      <c r="M20" s="31" t="str">
        <f t="shared" si="14"/>
        <v>895-13</v>
      </c>
      <c r="N20" s="31" t="str">
        <f t="shared" si="15"/>
        <v>895-14</v>
      </c>
      <c r="O20" s="31" t="str">
        <f t="shared" si="16"/>
        <v>895-15</v>
      </c>
      <c r="P20" s="31" t="str">
        <f t="shared" si="17"/>
        <v>895-16</v>
      </c>
      <c r="Q20" s="31" t="str">
        <f t="shared" si="18"/>
        <v>895-17</v>
      </c>
      <c r="R20" s="31" t="str">
        <f t="shared" si="19"/>
        <v>895-18</v>
      </c>
      <c r="S20" s="31" t="str">
        <f t="shared" si="20"/>
        <v>895-19</v>
      </c>
      <c r="T20" s="31" t="e">
        <f>CONCATENATE(Y20,"-",#REF!)</f>
        <v>#REF!</v>
      </c>
      <c r="U20" s="31" t="e">
        <f>CONCATENATE(Y20,"-",#REF!)</f>
        <v>#REF!</v>
      </c>
      <c r="V20" s="31" t="str">
        <f t="shared" si="1"/>
        <v>895-24</v>
      </c>
      <c r="W20" s="510" t="s">
        <v>307</v>
      </c>
      <c r="X20" s="510" t="s">
        <v>665</v>
      </c>
      <c r="Y20" s="511">
        <v>895</v>
      </c>
      <c r="Z20" s="512">
        <v>3</v>
      </c>
      <c r="AA20" s="512">
        <v>14</v>
      </c>
      <c r="AB20" s="512"/>
      <c r="AC20" s="512">
        <v>1</v>
      </c>
      <c r="AD20" s="512">
        <v>14319</v>
      </c>
      <c r="AE20" s="512">
        <v>1</v>
      </c>
      <c r="AF20" s="512">
        <v>36</v>
      </c>
      <c r="AG20" s="512">
        <v>17</v>
      </c>
      <c r="AH20" s="512">
        <v>6524</v>
      </c>
      <c r="AI20" s="512"/>
      <c r="AJ20" s="512">
        <v>5</v>
      </c>
      <c r="AK20" s="512"/>
      <c r="AL20" s="512"/>
      <c r="AM20" s="512"/>
      <c r="AN20" s="512">
        <v>819</v>
      </c>
      <c r="AO20" s="512">
        <v>1</v>
      </c>
      <c r="AP20" s="512">
        <v>1908</v>
      </c>
      <c r="AQ20" s="512"/>
      <c r="AR20" s="512">
        <v>3</v>
      </c>
      <c r="AS20" s="512">
        <v>6</v>
      </c>
      <c r="AT20" s="512">
        <v>10</v>
      </c>
      <c r="AU20" s="512">
        <v>4</v>
      </c>
      <c r="AV20" s="512"/>
      <c r="AW20" s="512">
        <v>53</v>
      </c>
      <c r="AX20" s="512"/>
      <c r="AY20" s="512"/>
      <c r="AZ20" s="512">
        <v>34</v>
      </c>
      <c r="BA20" s="512"/>
      <c r="BB20" s="513"/>
      <c r="BC20" s="514">
        <v>23758</v>
      </c>
    </row>
    <row r="21" spans="1:55" s="32" customFormat="1" ht="20.100000000000001" customHeight="1">
      <c r="A21" s="32" t="str">
        <f t="shared" si="2"/>
        <v>-1</v>
      </c>
      <c r="B21" s="32" t="str">
        <f t="shared" si="3"/>
        <v>-2</v>
      </c>
      <c r="C21" s="32" t="str">
        <f t="shared" si="4"/>
        <v>-3</v>
      </c>
      <c r="D21" s="32" t="str">
        <f t="shared" si="5"/>
        <v>-4</v>
      </c>
      <c r="E21" s="32" t="str">
        <f t="shared" si="6"/>
        <v>-5</v>
      </c>
      <c r="F21" s="32" t="str">
        <f t="shared" si="7"/>
        <v>-6</v>
      </c>
      <c r="G21" s="32" t="str">
        <f t="shared" si="8"/>
        <v>-7</v>
      </c>
      <c r="H21" s="32" t="str">
        <f t="shared" si="9"/>
        <v>-8</v>
      </c>
      <c r="I21" s="32" t="str">
        <f t="shared" si="10"/>
        <v>-9</v>
      </c>
      <c r="J21" s="32" t="str">
        <f t="shared" si="11"/>
        <v>-10</v>
      </c>
      <c r="K21" s="32" t="str">
        <f t="shared" si="12"/>
        <v>-11</v>
      </c>
      <c r="L21" s="32" t="str">
        <f t="shared" si="13"/>
        <v>-12</v>
      </c>
      <c r="M21" s="32" t="str">
        <f t="shared" si="14"/>
        <v>-13</v>
      </c>
      <c r="N21" s="32" t="str">
        <f t="shared" si="15"/>
        <v>-14</v>
      </c>
      <c r="O21" s="32" t="str">
        <f t="shared" si="16"/>
        <v>-15</v>
      </c>
      <c r="P21" s="32" t="str">
        <f t="shared" si="17"/>
        <v>-16</v>
      </c>
      <c r="Q21" s="32" t="str">
        <f t="shared" si="18"/>
        <v>-17</v>
      </c>
      <c r="R21" s="32" t="str">
        <f t="shared" si="19"/>
        <v>-18</v>
      </c>
      <c r="S21" s="32" t="str">
        <f t="shared" si="20"/>
        <v>-19</v>
      </c>
      <c r="T21" s="32" t="e">
        <f>CONCATENATE(Y21,"-",#REF!)</f>
        <v>#REF!</v>
      </c>
      <c r="U21" s="32" t="e">
        <f>CONCATENATE(Y21,"-",#REF!)</f>
        <v>#REF!</v>
      </c>
      <c r="V21" s="32" t="str">
        <f t="shared" si="1"/>
        <v>-24</v>
      </c>
      <c r="W21" s="1087" t="s">
        <v>667</v>
      </c>
      <c r="X21" s="1087"/>
      <c r="Y21" s="507"/>
      <c r="Z21" s="508">
        <v>619</v>
      </c>
      <c r="AA21" s="508">
        <v>142</v>
      </c>
      <c r="AB21" s="508">
        <v>29</v>
      </c>
      <c r="AC21" s="508">
        <v>38</v>
      </c>
      <c r="AD21" s="508">
        <v>165441</v>
      </c>
      <c r="AE21" s="508">
        <v>83</v>
      </c>
      <c r="AF21" s="508">
        <v>254</v>
      </c>
      <c r="AG21" s="508">
        <v>684</v>
      </c>
      <c r="AH21" s="508">
        <v>187168</v>
      </c>
      <c r="AI21" s="508">
        <v>40</v>
      </c>
      <c r="AJ21" s="508">
        <v>1211</v>
      </c>
      <c r="AK21" s="508"/>
      <c r="AL21" s="508">
        <v>33</v>
      </c>
      <c r="AM21" s="508">
        <v>91</v>
      </c>
      <c r="AN21" s="508">
        <v>3893</v>
      </c>
      <c r="AO21" s="508">
        <v>15</v>
      </c>
      <c r="AP21" s="508">
        <v>15096</v>
      </c>
      <c r="AQ21" s="508">
        <v>58</v>
      </c>
      <c r="AR21" s="508">
        <v>606</v>
      </c>
      <c r="AS21" s="508">
        <v>227</v>
      </c>
      <c r="AT21" s="508">
        <v>250</v>
      </c>
      <c r="AU21" s="508">
        <v>72</v>
      </c>
      <c r="AV21" s="508">
        <v>3</v>
      </c>
      <c r="AW21" s="508">
        <v>900</v>
      </c>
      <c r="AX21" s="508"/>
      <c r="AY21" s="508">
        <v>718</v>
      </c>
      <c r="AZ21" s="508">
        <v>2101</v>
      </c>
      <c r="BA21" s="508">
        <v>1</v>
      </c>
      <c r="BB21" s="508"/>
      <c r="BC21" s="903">
        <v>379773</v>
      </c>
    </row>
    <row r="22" spans="1:55">
      <c r="A22" s="31" t="str">
        <f t="shared" si="2"/>
        <v>45-1</v>
      </c>
      <c r="B22" s="31" t="str">
        <f t="shared" si="3"/>
        <v>45-2</v>
      </c>
      <c r="C22" s="31" t="str">
        <f t="shared" si="4"/>
        <v>45-3</v>
      </c>
      <c r="D22" s="31" t="str">
        <f t="shared" si="5"/>
        <v>45-4</v>
      </c>
      <c r="E22" s="31" t="str">
        <f t="shared" si="6"/>
        <v>45-5</v>
      </c>
      <c r="F22" s="31" t="str">
        <f t="shared" si="7"/>
        <v>45-6</v>
      </c>
      <c r="G22" s="31" t="str">
        <f t="shared" si="8"/>
        <v>45-7</v>
      </c>
      <c r="H22" s="31" t="str">
        <f t="shared" si="9"/>
        <v>45-8</v>
      </c>
      <c r="I22" s="31" t="str">
        <f t="shared" si="10"/>
        <v>45-9</v>
      </c>
      <c r="J22" s="31" t="str">
        <f t="shared" si="11"/>
        <v>45-10</v>
      </c>
      <c r="K22" s="31" t="str">
        <f t="shared" si="12"/>
        <v>45-11</v>
      </c>
      <c r="L22" s="31" t="str">
        <f t="shared" si="13"/>
        <v>45-12</v>
      </c>
      <c r="M22" s="31" t="str">
        <f t="shared" si="14"/>
        <v>45-13</v>
      </c>
      <c r="N22" s="31" t="str">
        <f t="shared" si="15"/>
        <v>45-14</v>
      </c>
      <c r="O22" s="31" t="str">
        <f t="shared" si="16"/>
        <v>45-15</v>
      </c>
      <c r="P22" s="31" t="str">
        <f t="shared" si="17"/>
        <v>45-16</v>
      </c>
      <c r="Q22" s="31" t="str">
        <f t="shared" si="18"/>
        <v>45-17</v>
      </c>
      <c r="R22" s="31" t="str">
        <f t="shared" si="19"/>
        <v>45-18</v>
      </c>
      <c r="S22" s="31" t="str">
        <f t="shared" si="20"/>
        <v>45-19</v>
      </c>
      <c r="T22" s="31" t="e">
        <f>CONCATENATE(Y22,"-",#REF!)</f>
        <v>#REF!</v>
      </c>
      <c r="U22" s="31" t="e">
        <f>CONCATENATE(Y22,"-",#REF!)</f>
        <v>#REF!</v>
      </c>
      <c r="V22" s="31" t="str">
        <f t="shared" si="1"/>
        <v>45-24</v>
      </c>
      <c r="W22" s="518" t="s">
        <v>309</v>
      </c>
      <c r="X22" s="519" t="s">
        <v>668</v>
      </c>
      <c r="Y22" s="520">
        <v>45</v>
      </c>
      <c r="Z22" s="521">
        <v>16</v>
      </c>
      <c r="AA22" s="521">
        <v>69</v>
      </c>
      <c r="AB22" s="521">
        <v>3</v>
      </c>
      <c r="AC22" s="521">
        <v>19</v>
      </c>
      <c r="AD22" s="521">
        <v>21049</v>
      </c>
      <c r="AE22" s="521">
        <v>8</v>
      </c>
      <c r="AF22" s="521">
        <v>10</v>
      </c>
      <c r="AG22" s="521">
        <v>211</v>
      </c>
      <c r="AH22" s="521">
        <v>34104</v>
      </c>
      <c r="AI22" s="521">
        <v>8</v>
      </c>
      <c r="AJ22" s="521">
        <v>132</v>
      </c>
      <c r="AK22" s="521"/>
      <c r="AL22" s="521">
        <v>4</v>
      </c>
      <c r="AM22" s="521">
        <v>61</v>
      </c>
      <c r="AN22" s="521">
        <v>578</v>
      </c>
      <c r="AO22" s="521">
        <v>6</v>
      </c>
      <c r="AP22" s="521">
        <v>867</v>
      </c>
      <c r="AQ22" s="521">
        <v>5</v>
      </c>
      <c r="AR22" s="521">
        <v>39</v>
      </c>
      <c r="AS22" s="521">
        <v>109</v>
      </c>
      <c r="AT22" s="521">
        <v>64</v>
      </c>
      <c r="AU22" s="521">
        <v>13</v>
      </c>
      <c r="AV22" s="521">
        <v>1</v>
      </c>
      <c r="AW22" s="521">
        <v>175</v>
      </c>
      <c r="AX22" s="521"/>
      <c r="AY22" s="521">
        <v>345</v>
      </c>
      <c r="AZ22" s="521">
        <v>202</v>
      </c>
      <c r="BA22" s="521"/>
      <c r="BB22" s="522"/>
      <c r="BC22" s="523">
        <v>58098</v>
      </c>
    </row>
    <row r="23" spans="1:55">
      <c r="A23" s="31" t="str">
        <f t="shared" si="2"/>
        <v>51-1</v>
      </c>
      <c r="B23" s="31" t="str">
        <f t="shared" si="3"/>
        <v>51-2</v>
      </c>
      <c r="C23" s="31" t="str">
        <f t="shared" si="4"/>
        <v>51-3</v>
      </c>
      <c r="D23" s="31" t="str">
        <f t="shared" si="5"/>
        <v>51-4</v>
      </c>
      <c r="E23" s="31" t="str">
        <f t="shared" si="6"/>
        <v>51-5</v>
      </c>
      <c r="F23" s="31" t="str">
        <f t="shared" si="7"/>
        <v>51-6</v>
      </c>
      <c r="G23" s="31" t="str">
        <f t="shared" si="8"/>
        <v>51-7</v>
      </c>
      <c r="H23" s="31" t="str">
        <f t="shared" si="9"/>
        <v>51-8</v>
      </c>
      <c r="I23" s="31" t="str">
        <f t="shared" si="10"/>
        <v>51-9</v>
      </c>
      <c r="J23" s="31" t="str">
        <f t="shared" si="11"/>
        <v>51-10</v>
      </c>
      <c r="K23" s="31" t="str">
        <f t="shared" si="12"/>
        <v>51-11</v>
      </c>
      <c r="L23" s="31" t="str">
        <f t="shared" si="13"/>
        <v>51-12</v>
      </c>
      <c r="M23" s="31" t="str">
        <f t="shared" si="14"/>
        <v>51-13</v>
      </c>
      <c r="N23" s="31" t="str">
        <f t="shared" si="15"/>
        <v>51-14</v>
      </c>
      <c r="O23" s="31" t="str">
        <f t="shared" si="16"/>
        <v>51-15</v>
      </c>
      <c r="P23" s="31" t="str">
        <f t="shared" si="17"/>
        <v>51-16</v>
      </c>
      <c r="Q23" s="31" t="str">
        <f t="shared" si="18"/>
        <v>51-17</v>
      </c>
      <c r="R23" s="31" t="str">
        <f t="shared" si="19"/>
        <v>51-18</v>
      </c>
      <c r="S23" s="31" t="str">
        <f t="shared" si="20"/>
        <v>51-19</v>
      </c>
      <c r="T23" s="31" t="e">
        <f>CONCATENATE(Y23,"-",#REF!)</f>
        <v>#REF!</v>
      </c>
      <c r="U23" s="31" t="e">
        <f>CONCATENATE(Y23,"-",#REF!)</f>
        <v>#REF!</v>
      </c>
      <c r="V23" s="31" t="str">
        <f t="shared" si="1"/>
        <v>51-24</v>
      </c>
      <c r="W23" s="398" t="s">
        <v>310</v>
      </c>
      <c r="X23" s="397" t="s">
        <v>668</v>
      </c>
      <c r="Y23" s="412">
        <v>51</v>
      </c>
      <c r="Z23" s="407"/>
      <c r="AA23" s="407">
        <v>3</v>
      </c>
      <c r="AB23" s="407"/>
      <c r="AC23" s="407">
        <v>3</v>
      </c>
      <c r="AD23" s="407">
        <v>15732</v>
      </c>
      <c r="AE23" s="407">
        <v>4</v>
      </c>
      <c r="AF23" s="407">
        <v>16</v>
      </c>
      <c r="AG23" s="407">
        <v>10</v>
      </c>
      <c r="AH23" s="407">
        <v>8247</v>
      </c>
      <c r="AI23" s="407"/>
      <c r="AJ23" s="407">
        <v>37</v>
      </c>
      <c r="AK23" s="407"/>
      <c r="AL23" s="407">
        <v>3</v>
      </c>
      <c r="AM23" s="407">
        <v>3</v>
      </c>
      <c r="AN23" s="407">
        <v>613</v>
      </c>
      <c r="AO23" s="407"/>
      <c r="AP23" s="407">
        <v>986</v>
      </c>
      <c r="AQ23" s="407">
        <v>10</v>
      </c>
      <c r="AR23" s="407">
        <v>5</v>
      </c>
      <c r="AS23" s="407">
        <v>6</v>
      </c>
      <c r="AT23" s="407">
        <v>5</v>
      </c>
      <c r="AU23" s="407">
        <v>7</v>
      </c>
      <c r="AV23" s="407">
        <v>1</v>
      </c>
      <c r="AW23" s="407">
        <v>39</v>
      </c>
      <c r="AX23" s="407"/>
      <c r="AY23" s="407">
        <v>56</v>
      </c>
      <c r="AZ23" s="407">
        <v>79</v>
      </c>
      <c r="BA23" s="407"/>
      <c r="BB23" s="408"/>
      <c r="BC23" s="409">
        <v>25865</v>
      </c>
    </row>
    <row r="24" spans="1:55">
      <c r="A24" s="31" t="str">
        <f t="shared" si="2"/>
        <v>147-1</v>
      </c>
      <c r="B24" s="31" t="str">
        <f t="shared" si="3"/>
        <v>147-2</v>
      </c>
      <c r="C24" s="31" t="str">
        <f t="shared" si="4"/>
        <v>147-3</v>
      </c>
      <c r="D24" s="31" t="str">
        <f t="shared" si="5"/>
        <v>147-4</v>
      </c>
      <c r="E24" s="31" t="str">
        <f t="shared" si="6"/>
        <v>147-5</v>
      </c>
      <c r="F24" s="31" t="str">
        <f t="shared" si="7"/>
        <v>147-6</v>
      </c>
      <c r="G24" s="31" t="str">
        <f t="shared" si="8"/>
        <v>147-7</v>
      </c>
      <c r="H24" s="31" t="str">
        <f t="shared" si="9"/>
        <v>147-8</v>
      </c>
      <c r="I24" s="31" t="str">
        <f t="shared" si="10"/>
        <v>147-9</v>
      </c>
      <c r="J24" s="31" t="str">
        <f t="shared" si="11"/>
        <v>147-10</v>
      </c>
      <c r="K24" s="31" t="str">
        <f t="shared" si="12"/>
        <v>147-11</v>
      </c>
      <c r="L24" s="31" t="str">
        <f t="shared" si="13"/>
        <v>147-12</v>
      </c>
      <c r="M24" s="31" t="str">
        <f t="shared" si="14"/>
        <v>147-13</v>
      </c>
      <c r="N24" s="31" t="str">
        <f t="shared" si="15"/>
        <v>147-14</v>
      </c>
      <c r="O24" s="31" t="str">
        <f t="shared" si="16"/>
        <v>147-15</v>
      </c>
      <c r="P24" s="31" t="str">
        <f t="shared" si="17"/>
        <v>147-16</v>
      </c>
      <c r="Q24" s="31" t="str">
        <f t="shared" si="18"/>
        <v>147-17</v>
      </c>
      <c r="R24" s="31" t="str">
        <f t="shared" si="19"/>
        <v>147-18</v>
      </c>
      <c r="S24" s="31" t="str">
        <f t="shared" si="20"/>
        <v>147-19</v>
      </c>
      <c r="T24" s="31" t="e">
        <f>CONCATENATE(Y24,"-",#REF!)</f>
        <v>#REF!</v>
      </c>
      <c r="U24" s="31" t="e">
        <f>CONCATENATE(Y24,"-",#REF!)</f>
        <v>#REF!</v>
      </c>
      <c r="V24" s="31" t="str">
        <f t="shared" si="1"/>
        <v>147-24</v>
      </c>
      <c r="W24" s="398" t="s">
        <v>311</v>
      </c>
      <c r="X24" s="397" t="s">
        <v>668</v>
      </c>
      <c r="Y24" s="412">
        <v>147</v>
      </c>
      <c r="Z24" s="407">
        <v>20</v>
      </c>
      <c r="AA24" s="407">
        <v>18</v>
      </c>
      <c r="AB24" s="407">
        <v>6</v>
      </c>
      <c r="AC24" s="407">
        <v>4</v>
      </c>
      <c r="AD24" s="407">
        <v>14237</v>
      </c>
      <c r="AE24" s="407">
        <v>4</v>
      </c>
      <c r="AF24" s="407">
        <v>37</v>
      </c>
      <c r="AG24" s="407">
        <v>94</v>
      </c>
      <c r="AH24" s="407">
        <v>12501</v>
      </c>
      <c r="AI24" s="407">
        <v>4</v>
      </c>
      <c r="AJ24" s="407">
        <v>43</v>
      </c>
      <c r="AK24" s="407"/>
      <c r="AL24" s="407">
        <v>2</v>
      </c>
      <c r="AM24" s="407">
        <v>2</v>
      </c>
      <c r="AN24" s="407">
        <v>446</v>
      </c>
      <c r="AO24" s="407"/>
      <c r="AP24" s="407">
        <v>48</v>
      </c>
      <c r="AQ24" s="407">
        <v>19</v>
      </c>
      <c r="AR24" s="407">
        <v>22</v>
      </c>
      <c r="AS24" s="407">
        <v>16</v>
      </c>
      <c r="AT24" s="407">
        <v>28</v>
      </c>
      <c r="AU24" s="407">
        <v>5</v>
      </c>
      <c r="AV24" s="407"/>
      <c r="AW24" s="407">
        <v>58</v>
      </c>
      <c r="AX24" s="407"/>
      <c r="AY24" s="407">
        <v>97</v>
      </c>
      <c r="AZ24" s="407">
        <v>126</v>
      </c>
      <c r="BA24" s="407"/>
      <c r="BB24" s="408"/>
      <c r="BC24" s="409">
        <v>27837</v>
      </c>
    </row>
    <row r="25" spans="1:55">
      <c r="A25" s="31" t="str">
        <f t="shared" si="2"/>
        <v>172-1</v>
      </c>
      <c r="B25" s="31" t="str">
        <f t="shared" si="3"/>
        <v>172-2</v>
      </c>
      <c r="C25" s="31" t="str">
        <f t="shared" si="4"/>
        <v>172-3</v>
      </c>
      <c r="D25" s="31" t="str">
        <f t="shared" si="5"/>
        <v>172-4</v>
      </c>
      <c r="E25" s="31" t="str">
        <f t="shared" si="6"/>
        <v>172-5</v>
      </c>
      <c r="F25" s="31" t="str">
        <f t="shared" si="7"/>
        <v>172-6</v>
      </c>
      <c r="G25" s="31" t="str">
        <f t="shared" si="8"/>
        <v>172-7</v>
      </c>
      <c r="H25" s="31" t="str">
        <f t="shared" si="9"/>
        <v>172-8</v>
      </c>
      <c r="I25" s="31" t="str">
        <f t="shared" si="10"/>
        <v>172-9</v>
      </c>
      <c r="J25" s="31" t="str">
        <f t="shared" si="11"/>
        <v>172-10</v>
      </c>
      <c r="K25" s="31" t="str">
        <f t="shared" si="12"/>
        <v>172-11</v>
      </c>
      <c r="L25" s="31" t="str">
        <f t="shared" si="13"/>
        <v>172-12</v>
      </c>
      <c r="M25" s="31" t="str">
        <f t="shared" si="14"/>
        <v>172-13</v>
      </c>
      <c r="N25" s="31" t="str">
        <f t="shared" si="15"/>
        <v>172-14</v>
      </c>
      <c r="O25" s="31" t="str">
        <f t="shared" si="16"/>
        <v>172-15</v>
      </c>
      <c r="P25" s="31" t="str">
        <f t="shared" si="17"/>
        <v>172-16</v>
      </c>
      <c r="Q25" s="31" t="str">
        <f t="shared" si="18"/>
        <v>172-17</v>
      </c>
      <c r="R25" s="31" t="str">
        <f t="shared" si="19"/>
        <v>172-18</v>
      </c>
      <c r="S25" s="31" t="str">
        <f t="shared" si="20"/>
        <v>172-19</v>
      </c>
      <c r="T25" s="31" t="e">
        <f>CONCATENATE(Y25,"-",#REF!)</f>
        <v>#REF!</v>
      </c>
      <c r="U25" s="31" t="e">
        <f>CONCATENATE(Y25,"-",#REF!)</f>
        <v>#REF!</v>
      </c>
      <c r="V25" s="31" t="str">
        <f t="shared" si="1"/>
        <v>172-24</v>
      </c>
      <c r="W25" s="398" t="s">
        <v>312</v>
      </c>
      <c r="X25" s="397" t="s">
        <v>668</v>
      </c>
      <c r="Y25" s="412">
        <v>172</v>
      </c>
      <c r="Z25" s="407">
        <v>6</v>
      </c>
      <c r="AA25" s="407">
        <v>16</v>
      </c>
      <c r="AB25" s="407">
        <v>12</v>
      </c>
      <c r="AC25" s="407">
        <v>2</v>
      </c>
      <c r="AD25" s="407">
        <v>18341</v>
      </c>
      <c r="AE25" s="407">
        <v>13</v>
      </c>
      <c r="AF25" s="407">
        <v>68</v>
      </c>
      <c r="AG25" s="407">
        <v>62</v>
      </c>
      <c r="AH25" s="407">
        <v>16003</v>
      </c>
      <c r="AI25" s="407">
        <v>11</v>
      </c>
      <c r="AJ25" s="407">
        <v>103</v>
      </c>
      <c r="AK25" s="407"/>
      <c r="AL25" s="407">
        <v>1</v>
      </c>
      <c r="AM25" s="407">
        <v>6</v>
      </c>
      <c r="AN25" s="407">
        <v>471</v>
      </c>
      <c r="AO25" s="407">
        <v>3</v>
      </c>
      <c r="AP25" s="407">
        <v>2512</v>
      </c>
      <c r="AQ25" s="407">
        <v>5</v>
      </c>
      <c r="AR25" s="407">
        <v>65</v>
      </c>
      <c r="AS25" s="407">
        <v>14</v>
      </c>
      <c r="AT25" s="407">
        <v>16</v>
      </c>
      <c r="AU25" s="407">
        <v>5</v>
      </c>
      <c r="AV25" s="407"/>
      <c r="AW25" s="407">
        <v>56</v>
      </c>
      <c r="AX25" s="407"/>
      <c r="AY25" s="407">
        <v>102</v>
      </c>
      <c r="AZ25" s="407">
        <v>113</v>
      </c>
      <c r="BA25" s="407">
        <v>1</v>
      </c>
      <c r="BB25" s="408"/>
      <c r="BC25" s="409">
        <v>38007</v>
      </c>
    </row>
    <row r="26" spans="1:55">
      <c r="A26" s="31" t="str">
        <f t="shared" si="2"/>
        <v>475-1</v>
      </c>
      <c r="B26" s="31" t="str">
        <f t="shared" si="3"/>
        <v>475-2</v>
      </c>
      <c r="C26" s="31" t="str">
        <f t="shared" si="4"/>
        <v>475-3</v>
      </c>
      <c r="D26" s="31" t="str">
        <f t="shared" si="5"/>
        <v>475-4</v>
      </c>
      <c r="E26" s="31" t="str">
        <f t="shared" si="6"/>
        <v>475-5</v>
      </c>
      <c r="F26" s="31" t="str">
        <f t="shared" si="7"/>
        <v>475-6</v>
      </c>
      <c r="G26" s="31" t="str">
        <f t="shared" si="8"/>
        <v>475-7</v>
      </c>
      <c r="H26" s="31" t="str">
        <f t="shared" si="9"/>
        <v>475-8</v>
      </c>
      <c r="I26" s="31" t="str">
        <f t="shared" si="10"/>
        <v>475-9</v>
      </c>
      <c r="J26" s="31" t="str">
        <f t="shared" si="11"/>
        <v>475-10</v>
      </c>
      <c r="K26" s="31" t="str">
        <f t="shared" si="12"/>
        <v>475-11</v>
      </c>
      <c r="L26" s="31" t="str">
        <f t="shared" si="13"/>
        <v>475-12</v>
      </c>
      <c r="M26" s="31" t="str">
        <f t="shared" si="14"/>
        <v>475-13</v>
      </c>
      <c r="N26" s="31" t="str">
        <f t="shared" si="15"/>
        <v>475-14</v>
      </c>
      <c r="O26" s="31" t="str">
        <f t="shared" si="16"/>
        <v>475-15</v>
      </c>
      <c r="P26" s="31" t="str">
        <f t="shared" si="17"/>
        <v>475-16</v>
      </c>
      <c r="Q26" s="31" t="str">
        <f t="shared" si="18"/>
        <v>475-17</v>
      </c>
      <c r="R26" s="31" t="str">
        <f t="shared" si="19"/>
        <v>475-18</v>
      </c>
      <c r="S26" s="31" t="str">
        <f t="shared" si="20"/>
        <v>475-19</v>
      </c>
      <c r="T26" s="31" t="e">
        <f>CONCATENATE(Y26,"-",#REF!)</f>
        <v>#REF!</v>
      </c>
      <c r="U26" s="31" t="e">
        <f>CONCATENATE(Y26,"-",#REF!)</f>
        <v>#REF!</v>
      </c>
      <c r="V26" s="31" t="str">
        <f t="shared" si="1"/>
        <v>475-24</v>
      </c>
      <c r="W26" s="398" t="s">
        <v>313</v>
      </c>
      <c r="X26" s="397" t="s">
        <v>668</v>
      </c>
      <c r="Y26" s="412">
        <v>475</v>
      </c>
      <c r="Z26" s="407">
        <v>3</v>
      </c>
      <c r="AA26" s="407">
        <v>1</v>
      </c>
      <c r="AB26" s="407"/>
      <c r="AC26" s="407"/>
      <c r="AD26" s="407">
        <v>1386</v>
      </c>
      <c r="AE26" s="407"/>
      <c r="AF26" s="407"/>
      <c r="AG26" s="407">
        <v>11</v>
      </c>
      <c r="AH26" s="407">
        <v>661</v>
      </c>
      <c r="AI26" s="407"/>
      <c r="AJ26" s="407">
        <v>1</v>
      </c>
      <c r="AK26" s="407"/>
      <c r="AL26" s="407">
        <v>1</v>
      </c>
      <c r="AM26" s="407"/>
      <c r="AN26" s="407">
        <v>269</v>
      </c>
      <c r="AO26" s="407"/>
      <c r="AP26" s="407">
        <v>2371</v>
      </c>
      <c r="AQ26" s="407"/>
      <c r="AR26" s="407"/>
      <c r="AS26" s="407"/>
      <c r="AT26" s="407">
        <v>2</v>
      </c>
      <c r="AU26" s="407">
        <v>1</v>
      </c>
      <c r="AV26" s="407"/>
      <c r="AW26" s="407">
        <v>6</v>
      </c>
      <c r="AX26" s="407"/>
      <c r="AY26" s="407"/>
      <c r="AZ26" s="407">
        <v>7</v>
      </c>
      <c r="BA26" s="407"/>
      <c r="BB26" s="408"/>
      <c r="BC26" s="409">
        <v>4720</v>
      </c>
    </row>
    <row r="27" spans="1:55">
      <c r="A27" s="31" t="str">
        <f t="shared" si="2"/>
        <v>480-1</v>
      </c>
      <c r="B27" s="31" t="str">
        <f t="shared" si="3"/>
        <v>480-2</v>
      </c>
      <c r="C27" s="31" t="str">
        <f t="shared" si="4"/>
        <v>480-3</v>
      </c>
      <c r="D27" s="31" t="str">
        <f t="shared" si="5"/>
        <v>480-4</v>
      </c>
      <c r="E27" s="31" t="str">
        <f t="shared" si="6"/>
        <v>480-5</v>
      </c>
      <c r="F27" s="31" t="str">
        <f t="shared" si="7"/>
        <v>480-6</v>
      </c>
      <c r="G27" s="31" t="str">
        <f t="shared" si="8"/>
        <v>480-7</v>
      </c>
      <c r="H27" s="31" t="str">
        <f t="shared" si="9"/>
        <v>480-8</v>
      </c>
      <c r="I27" s="31" t="str">
        <f t="shared" si="10"/>
        <v>480-9</v>
      </c>
      <c r="J27" s="31" t="str">
        <f t="shared" si="11"/>
        <v>480-10</v>
      </c>
      <c r="K27" s="31" t="str">
        <f t="shared" si="12"/>
        <v>480-11</v>
      </c>
      <c r="L27" s="31" t="str">
        <f t="shared" si="13"/>
        <v>480-12</v>
      </c>
      <c r="M27" s="31" t="str">
        <f t="shared" si="14"/>
        <v>480-13</v>
      </c>
      <c r="N27" s="31" t="str">
        <f t="shared" si="15"/>
        <v>480-14</v>
      </c>
      <c r="O27" s="31" t="str">
        <f t="shared" si="16"/>
        <v>480-15</v>
      </c>
      <c r="P27" s="31" t="str">
        <f t="shared" si="17"/>
        <v>480-16</v>
      </c>
      <c r="Q27" s="31" t="str">
        <f t="shared" si="18"/>
        <v>480-17</v>
      </c>
      <c r="R27" s="31" t="str">
        <f t="shared" si="19"/>
        <v>480-18</v>
      </c>
      <c r="S27" s="31" t="str">
        <f t="shared" si="20"/>
        <v>480-19</v>
      </c>
      <c r="T27" s="31" t="e">
        <f>CONCATENATE(Y27,"-",#REF!)</f>
        <v>#REF!</v>
      </c>
      <c r="U27" s="31" t="e">
        <f>CONCATENATE(Y27,"-",#REF!)</f>
        <v>#REF!</v>
      </c>
      <c r="V27" s="31" t="str">
        <f t="shared" si="1"/>
        <v>480-24</v>
      </c>
      <c r="W27" s="398" t="s">
        <v>314</v>
      </c>
      <c r="X27" s="397" t="s">
        <v>668</v>
      </c>
      <c r="Y27" s="412">
        <v>480</v>
      </c>
      <c r="Z27" s="407">
        <v>6</v>
      </c>
      <c r="AA27" s="407">
        <v>4</v>
      </c>
      <c r="AB27" s="407">
        <v>4</v>
      </c>
      <c r="AC27" s="407">
        <v>3</v>
      </c>
      <c r="AD27" s="407">
        <v>9110</v>
      </c>
      <c r="AE27" s="407">
        <v>3</v>
      </c>
      <c r="AF27" s="407">
        <v>12</v>
      </c>
      <c r="AG27" s="407">
        <v>84</v>
      </c>
      <c r="AH27" s="407">
        <v>7517</v>
      </c>
      <c r="AI27" s="407">
        <v>1</v>
      </c>
      <c r="AJ27" s="407">
        <v>30</v>
      </c>
      <c r="AK27" s="407"/>
      <c r="AL27" s="407">
        <v>2</v>
      </c>
      <c r="AM27" s="407">
        <v>2</v>
      </c>
      <c r="AN27" s="407">
        <v>488</v>
      </c>
      <c r="AO27" s="407"/>
      <c r="AP27" s="407">
        <v>2618</v>
      </c>
      <c r="AQ27" s="407">
        <v>2</v>
      </c>
      <c r="AR27" s="407">
        <v>51</v>
      </c>
      <c r="AS27" s="407">
        <v>4</v>
      </c>
      <c r="AT27" s="407">
        <v>22</v>
      </c>
      <c r="AU27" s="407">
        <v>5</v>
      </c>
      <c r="AV27" s="407"/>
      <c r="AW27" s="407">
        <v>54</v>
      </c>
      <c r="AX27" s="407"/>
      <c r="AY27" s="407">
        <v>6</v>
      </c>
      <c r="AZ27" s="407">
        <v>50</v>
      </c>
      <c r="BA27" s="407"/>
      <c r="BB27" s="408"/>
      <c r="BC27" s="409">
        <v>20078</v>
      </c>
    </row>
    <row r="28" spans="1:55">
      <c r="A28" s="31" t="str">
        <f t="shared" si="2"/>
        <v>490-1</v>
      </c>
      <c r="B28" s="31" t="str">
        <f t="shared" si="3"/>
        <v>490-2</v>
      </c>
      <c r="C28" s="31" t="str">
        <f t="shared" si="4"/>
        <v>490-3</v>
      </c>
      <c r="D28" s="31" t="str">
        <f t="shared" si="5"/>
        <v>490-4</v>
      </c>
      <c r="E28" s="31" t="str">
        <f t="shared" si="6"/>
        <v>490-5</v>
      </c>
      <c r="F28" s="31" t="str">
        <f t="shared" si="7"/>
        <v>490-6</v>
      </c>
      <c r="G28" s="31" t="str">
        <f t="shared" si="8"/>
        <v>490-7</v>
      </c>
      <c r="H28" s="31" t="str">
        <f t="shared" si="9"/>
        <v>490-8</v>
      </c>
      <c r="I28" s="31" t="str">
        <f t="shared" si="10"/>
        <v>490-9</v>
      </c>
      <c r="J28" s="31" t="str">
        <f t="shared" si="11"/>
        <v>490-10</v>
      </c>
      <c r="K28" s="31" t="str">
        <f t="shared" si="12"/>
        <v>490-11</v>
      </c>
      <c r="L28" s="31" t="str">
        <f t="shared" si="13"/>
        <v>490-12</v>
      </c>
      <c r="M28" s="31" t="str">
        <f t="shared" si="14"/>
        <v>490-13</v>
      </c>
      <c r="N28" s="31" t="str">
        <f t="shared" si="15"/>
        <v>490-14</v>
      </c>
      <c r="O28" s="31" t="str">
        <f t="shared" si="16"/>
        <v>490-15</v>
      </c>
      <c r="P28" s="31" t="str">
        <f t="shared" si="17"/>
        <v>490-16</v>
      </c>
      <c r="Q28" s="31" t="str">
        <f t="shared" si="18"/>
        <v>490-17</v>
      </c>
      <c r="R28" s="31" t="str">
        <f t="shared" si="19"/>
        <v>490-18</v>
      </c>
      <c r="S28" s="31" t="str">
        <f t="shared" si="20"/>
        <v>490-19</v>
      </c>
      <c r="T28" s="31" t="e">
        <f>CONCATENATE(Y28,"-",#REF!)</f>
        <v>#REF!</v>
      </c>
      <c r="U28" s="31" t="e">
        <f>CONCATENATE(Y28,"-",#REF!)</f>
        <v>#REF!</v>
      </c>
      <c r="V28" s="31" t="str">
        <f t="shared" si="1"/>
        <v>490-24</v>
      </c>
      <c r="W28" s="398" t="s">
        <v>315</v>
      </c>
      <c r="X28" s="397" t="s">
        <v>668</v>
      </c>
      <c r="Y28" s="412">
        <v>490</v>
      </c>
      <c r="Z28" s="407">
        <v>17</v>
      </c>
      <c r="AA28" s="407">
        <v>6</v>
      </c>
      <c r="AB28" s="407"/>
      <c r="AC28" s="407">
        <v>1</v>
      </c>
      <c r="AD28" s="407">
        <v>23606</v>
      </c>
      <c r="AE28" s="407"/>
      <c r="AF28" s="407">
        <v>6</v>
      </c>
      <c r="AG28" s="407">
        <v>42</v>
      </c>
      <c r="AH28" s="407">
        <v>21000</v>
      </c>
      <c r="AI28" s="407">
        <v>2</v>
      </c>
      <c r="AJ28" s="407">
        <v>174</v>
      </c>
      <c r="AK28" s="407"/>
      <c r="AL28" s="407">
        <v>2</v>
      </c>
      <c r="AM28" s="407">
        <v>1</v>
      </c>
      <c r="AN28" s="407">
        <v>137</v>
      </c>
      <c r="AO28" s="407">
        <v>1</v>
      </c>
      <c r="AP28" s="407">
        <v>2438</v>
      </c>
      <c r="AQ28" s="407">
        <v>1</v>
      </c>
      <c r="AR28" s="407">
        <v>356</v>
      </c>
      <c r="AS28" s="407">
        <v>15</v>
      </c>
      <c r="AT28" s="407">
        <v>39</v>
      </c>
      <c r="AU28" s="407">
        <v>4</v>
      </c>
      <c r="AV28" s="407"/>
      <c r="AW28" s="407">
        <v>127</v>
      </c>
      <c r="AX28" s="407"/>
      <c r="AY28" s="407">
        <v>16</v>
      </c>
      <c r="AZ28" s="407">
        <v>216</v>
      </c>
      <c r="BA28" s="407"/>
      <c r="BB28" s="408"/>
      <c r="BC28" s="409">
        <v>48207</v>
      </c>
    </row>
    <row r="29" spans="1:55">
      <c r="A29" s="31" t="str">
        <f t="shared" si="2"/>
        <v>659-1</v>
      </c>
      <c r="B29" s="31" t="str">
        <f t="shared" si="3"/>
        <v>659-2</v>
      </c>
      <c r="C29" s="31" t="str">
        <f t="shared" si="4"/>
        <v>659-3</v>
      </c>
      <c r="D29" s="31" t="str">
        <f t="shared" si="5"/>
        <v>659-4</v>
      </c>
      <c r="E29" s="31" t="str">
        <f t="shared" si="6"/>
        <v>659-5</v>
      </c>
      <c r="F29" s="31" t="str">
        <f t="shared" si="7"/>
        <v>659-6</v>
      </c>
      <c r="G29" s="31" t="str">
        <f t="shared" si="8"/>
        <v>659-7</v>
      </c>
      <c r="H29" s="31" t="str">
        <f t="shared" si="9"/>
        <v>659-8</v>
      </c>
      <c r="I29" s="31" t="str">
        <f t="shared" si="10"/>
        <v>659-9</v>
      </c>
      <c r="J29" s="31" t="str">
        <f t="shared" si="11"/>
        <v>659-10</v>
      </c>
      <c r="K29" s="31" t="str">
        <f t="shared" si="12"/>
        <v>659-11</v>
      </c>
      <c r="L29" s="31" t="str">
        <f t="shared" si="13"/>
        <v>659-12</v>
      </c>
      <c r="M29" s="31" t="str">
        <f t="shared" si="14"/>
        <v>659-13</v>
      </c>
      <c r="N29" s="31" t="str">
        <f t="shared" si="15"/>
        <v>659-14</v>
      </c>
      <c r="O29" s="31" t="str">
        <f t="shared" si="16"/>
        <v>659-15</v>
      </c>
      <c r="P29" s="31" t="str">
        <f t="shared" si="17"/>
        <v>659-16</v>
      </c>
      <c r="Q29" s="31" t="str">
        <f t="shared" si="18"/>
        <v>659-17</v>
      </c>
      <c r="R29" s="31" t="str">
        <f t="shared" si="19"/>
        <v>659-18</v>
      </c>
      <c r="S29" s="31" t="str">
        <f t="shared" si="20"/>
        <v>659-19</v>
      </c>
      <c r="T29" s="31" t="e">
        <f>CONCATENATE(Y29,"-",#REF!)</f>
        <v>#REF!</v>
      </c>
      <c r="U29" s="31" t="e">
        <f>CONCATENATE(Y29,"-",#REF!)</f>
        <v>#REF!</v>
      </c>
      <c r="V29" s="31" t="str">
        <f t="shared" si="1"/>
        <v>659-24</v>
      </c>
      <c r="W29" s="398" t="s">
        <v>316</v>
      </c>
      <c r="X29" s="397" t="s">
        <v>668</v>
      </c>
      <c r="Y29" s="412">
        <v>659</v>
      </c>
      <c r="Z29" s="407">
        <v>1</v>
      </c>
      <c r="AA29" s="407">
        <v>6</v>
      </c>
      <c r="AB29" s="407">
        <v>3</v>
      </c>
      <c r="AC29" s="407">
        <v>3</v>
      </c>
      <c r="AD29" s="407">
        <v>13339</v>
      </c>
      <c r="AE29" s="407">
        <v>3</v>
      </c>
      <c r="AF29" s="407">
        <v>25</v>
      </c>
      <c r="AG29" s="407">
        <v>10</v>
      </c>
      <c r="AH29" s="407">
        <v>6082</v>
      </c>
      <c r="AI29" s="407"/>
      <c r="AJ29" s="407">
        <v>19</v>
      </c>
      <c r="AK29" s="407"/>
      <c r="AL29" s="407"/>
      <c r="AM29" s="407">
        <v>1</v>
      </c>
      <c r="AN29" s="407">
        <v>721</v>
      </c>
      <c r="AO29" s="407"/>
      <c r="AP29" s="407">
        <v>324</v>
      </c>
      <c r="AQ29" s="407">
        <v>2</v>
      </c>
      <c r="AR29" s="407">
        <v>6</v>
      </c>
      <c r="AS29" s="407">
        <v>5</v>
      </c>
      <c r="AT29" s="407"/>
      <c r="AU29" s="407">
        <v>7</v>
      </c>
      <c r="AV29" s="407"/>
      <c r="AW29" s="407">
        <v>33</v>
      </c>
      <c r="AX29" s="407"/>
      <c r="AY29" s="407">
        <v>22</v>
      </c>
      <c r="AZ29" s="407">
        <v>7</v>
      </c>
      <c r="BA29" s="407"/>
      <c r="BB29" s="408"/>
      <c r="BC29" s="409">
        <v>20619</v>
      </c>
    </row>
    <row r="30" spans="1:55">
      <c r="A30" s="31" t="str">
        <f t="shared" si="2"/>
        <v>665-1</v>
      </c>
      <c r="B30" s="31" t="str">
        <f t="shared" si="3"/>
        <v>665-2</v>
      </c>
      <c r="C30" s="31" t="str">
        <f t="shared" si="4"/>
        <v>665-3</v>
      </c>
      <c r="D30" s="31" t="str">
        <f t="shared" si="5"/>
        <v>665-4</v>
      </c>
      <c r="E30" s="31" t="str">
        <f t="shared" si="6"/>
        <v>665-5</v>
      </c>
      <c r="F30" s="31" t="str">
        <f t="shared" si="7"/>
        <v>665-6</v>
      </c>
      <c r="G30" s="31" t="str">
        <f t="shared" si="8"/>
        <v>665-7</v>
      </c>
      <c r="H30" s="31" t="str">
        <f t="shared" si="9"/>
        <v>665-8</v>
      </c>
      <c r="I30" s="31" t="str">
        <f t="shared" si="10"/>
        <v>665-9</v>
      </c>
      <c r="J30" s="31" t="str">
        <f t="shared" si="11"/>
        <v>665-10</v>
      </c>
      <c r="K30" s="31" t="str">
        <f t="shared" si="12"/>
        <v>665-11</v>
      </c>
      <c r="L30" s="31" t="str">
        <f t="shared" si="13"/>
        <v>665-12</v>
      </c>
      <c r="M30" s="31" t="str">
        <f t="shared" si="14"/>
        <v>665-13</v>
      </c>
      <c r="N30" s="31" t="str">
        <f t="shared" si="15"/>
        <v>665-14</v>
      </c>
      <c r="O30" s="31" t="str">
        <f t="shared" si="16"/>
        <v>665-15</v>
      </c>
      <c r="P30" s="31" t="str">
        <f t="shared" si="17"/>
        <v>665-16</v>
      </c>
      <c r="Q30" s="31" t="str">
        <f t="shared" si="18"/>
        <v>665-17</v>
      </c>
      <c r="R30" s="31" t="str">
        <f t="shared" si="19"/>
        <v>665-18</v>
      </c>
      <c r="S30" s="31" t="str">
        <f t="shared" si="20"/>
        <v>665-19</v>
      </c>
      <c r="T30" s="31" t="e">
        <f>CONCATENATE(Y30,"-",#REF!)</f>
        <v>#REF!</v>
      </c>
      <c r="U30" s="31" t="e">
        <f>CONCATENATE(Y30,"-",#REF!)</f>
        <v>#REF!</v>
      </c>
      <c r="V30" s="31" t="str">
        <f t="shared" si="1"/>
        <v>665-24</v>
      </c>
      <c r="W30" s="398" t="s">
        <v>317</v>
      </c>
      <c r="X30" s="397" t="s">
        <v>668</v>
      </c>
      <c r="Y30" s="412">
        <v>665</v>
      </c>
      <c r="Z30" s="407">
        <v>1</v>
      </c>
      <c r="AA30" s="407">
        <v>8</v>
      </c>
      <c r="AB30" s="407"/>
      <c r="AC30" s="407"/>
      <c r="AD30" s="407">
        <v>11404</v>
      </c>
      <c r="AE30" s="407">
        <v>1</v>
      </c>
      <c r="AF30" s="407"/>
      <c r="AG30" s="407">
        <v>39</v>
      </c>
      <c r="AH30" s="407">
        <v>18975</v>
      </c>
      <c r="AI30" s="407"/>
      <c r="AJ30" s="407">
        <v>39</v>
      </c>
      <c r="AK30" s="407"/>
      <c r="AL30" s="407">
        <v>2</v>
      </c>
      <c r="AM30" s="407"/>
      <c r="AN30" s="407">
        <v>5</v>
      </c>
      <c r="AO30" s="407">
        <v>1</v>
      </c>
      <c r="AP30" s="407">
        <v>10</v>
      </c>
      <c r="AQ30" s="407"/>
      <c r="AR30" s="407"/>
      <c r="AS30" s="407">
        <v>4</v>
      </c>
      <c r="AT30" s="407"/>
      <c r="AU30" s="407">
        <v>3</v>
      </c>
      <c r="AV30" s="407"/>
      <c r="AW30" s="407">
        <v>46</v>
      </c>
      <c r="AX30" s="407"/>
      <c r="AY30" s="407">
        <v>4</v>
      </c>
      <c r="AZ30" s="407">
        <v>72</v>
      </c>
      <c r="BA30" s="407"/>
      <c r="BB30" s="408"/>
      <c r="BC30" s="409">
        <v>30614</v>
      </c>
    </row>
    <row r="31" spans="1:55">
      <c r="A31" s="31" t="str">
        <f t="shared" si="2"/>
        <v>837-1</v>
      </c>
      <c r="B31" s="31" t="str">
        <f t="shared" si="3"/>
        <v>837-2</v>
      </c>
      <c r="C31" s="31" t="str">
        <f t="shared" si="4"/>
        <v>837-3</v>
      </c>
      <c r="D31" s="31" t="str">
        <f t="shared" si="5"/>
        <v>837-4</v>
      </c>
      <c r="E31" s="31" t="str">
        <f t="shared" si="6"/>
        <v>837-5</v>
      </c>
      <c r="F31" s="31" t="str">
        <f t="shared" si="7"/>
        <v>837-6</v>
      </c>
      <c r="G31" s="31" t="str">
        <f t="shared" si="8"/>
        <v>837-7</v>
      </c>
      <c r="H31" s="31" t="str">
        <f t="shared" si="9"/>
        <v>837-8</v>
      </c>
      <c r="I31" s="31" t="str">
        <f t="shared" si="10"/>
        <v>837-9</v>
      </c>
      <c r="J31" s="31" t="str">
        <f t="shared" si="11"/>
        <v>837-10</v>
      </c>
      <c r="K31" s="31" t="str">
        <f t="shared" si="12"/>
        <v>837-11</v>
      </c>
      <c r="L31" s="31" t="str">
        <f t="shared" si="13"/>
        <v>837-12</v>
      </c>
      <c r="M31" s="31" t="str">
        <f t="shared" si="14"/>
        <v>837-13</v>
      </c>
      <c r="N31" s="31" t="str">
        <f t="shared" si="15"/>
        <v>837-14</v>
      </c>
      <c r="O31" s="31" t="str">
        <f t="shared" si="16"/>
        <v>837-15</v>
      </c>
      <c r="P31" s="31" t="str">
        <f t="shared" si="17"/>
        <v>837-16</v>
      </c>
      <c r="Q31" s="31" t="str">
        <f t="shared" si="18"/>
        <v>837-17</v>
      </c>
      <c r="R31" s="31" t="str">
        <f t="shared" si="19"/>
        <v>837-18</v>
      </c>
      <c r="S31" s="31" t="str">
        <f t="shared" si="20"/>
        <v>837-19</v>
      </c>
      <c r="T31" s="31" t="e">
        <f>CONCATENATE(Y31,"-",#REF!)</f>
        <v>#REF!</v>
      </c>
      <c r="U31" s="31" t="e">
        <f>CONCATENATE(Y31,"-",#REF!)</f>
        <v>#REF!</v>
      </c>
      <c r="V31" s="31" t="str">
        <f t="shared" si="1"/>
        <v>837-24</v>
      </c>
      <c r="W31" s="398" t="s">
        <v>318</v>
      </c>
      <c r="X31" s="397" t="s">
        <v>668</v>
      </c>
      <c r="Y31" s="412">
        <v>837</v>
      </c>
      <c r="Z31" s="407">
        <v>539</v>
      </c>
      <c r="AA31" s="407">
        <v>10</v>
      </c>
      <c r="AB31" s="407">
        <v>1</v>
      </c>
      <c r="AC31" s="407">
        <v>3</v>
      </c>
      <c r="AD31" s="407">
        <v>34796</v>
      </c>
      <c r="AE31" s="407">
        <v>47</v>
      </c>
      <c r="AF31" s="407">
        <v>80</v>
      </c>
      <c r="AG31" s="407">
        <v>111</v>
      </c>
      <c r="AH31" s="407">
        <v>58355</v>
      </c>
      <c r="AI31" s="407">
        <v>13</v>
      </c>
      <c r="AJ31" s="407">
        <v>621</v>
      </c>
      <c r="AK31" s="407"/>
      <c r="AL31" s="407">
        <v>16</v>
      </c>
      <c r="AM31" s="407">
        <v>15</v>
      </c>
      <c r="AN31" s="407">
        <v>159</v>
      </c>
      <c r="AO31" s="407">
        <v>4</v>
      </c>
      <c r="AP31" s="407">
        <v>1790</v>
      </c>
      <c r="AQ31" s="407">
        <v>14</v>
      </c>
      <c r="AR31" s="407">
        <v>61</v>
      </c>
      <c r="AS31" s="407">
        <v>53</v>
      </c>
      <c r="AT31" s="407">
        <v>69</v>
      </c>
      <c r="AU31" s="407">
        <v>22</v>
      </c>
      <c r="AV31" s="407">
        <v>1</v>
      </c>
      <c r="AW31" s="407">
        <v>258</v>
      </c>
      <c r="AX31" s="407"/>
      <c r="AY31" s="407">
        <v>69</v>
      </c>
      <c r="AZ31" s="407">
        <v>1203</v>
      </c>
      <c r="BA31" s="407"/>
      <c r="BB31" s="408"/>
      <c r="BC31" s="409">
        <v>98310</v>
      </c>
    </row>
    <row r="32" spans="1:55">
      <c r="A32" s="31" t="str">
        <f t="shared" si="2"/>
        <v>873-1</v>
      </c>
      <c r="B32" s="31" t="str">
        <f t="shared" si="3"/>
        <v>873-2</v>
      </c>
      <c r="C32" s="31" t="str">
        <f t="shared" si="4"/>
        <v>873-3</v>
      </c>
      <c r="D32" s="31" t="str">
        <f t="shared" si="5"/>
        <v>873-4</v>
      </c>
      <c r="E32" s="31" t="str">
        <f t="shared" si="6"/>
        <v>873-5</v>
      </c>
      <c r="F32" s="31" t="str">
        <f t="shared" si="7"/>
        <v>873-6</v>
      </c>
      <c r="G32" s="31" t="str">
        <f t="shared" si="8"/>
        <v>873-7</v>
      </c>
      <c r="H32" s="31" t="str">
        <f t="shared" si="9"/>
        <v>873-8</v>
      </c>
      <c r="I32" s="31" t="str">
        <f t="shared" si="10"/>
        <v>873-9</v>
      </c>
      <c r="J32" s="31" t="str">
        <f t="shared" si="11"/>
        <v>873-10</v>
      </c>
      <c r="K32" s="31" t="str">
        <f t="shared" si="12"/>
        <v>873-11</v>
      </c>
      <c r="L32" s="31" t="str">
        <f t="shared" si="13"/>
        <v>873-12</v>
      </c>
      <c r="M32" s="31" t="str">
        <f t="shared" si="14"/>
        <v>873-13</v>
      </c>
      <c r="N32" s="31" t="str">
        <f t="shared" si="15"/>
        <v>873-14</v>
      </c>
      <c r="O32" s="31" t="str">
        <f t="shared" si="16"/>
        <v>873-15</v>
      </c>
      <c r="P32" s="31" t="str">
        <f t="shared" si="17"/>
        <v>873-16</v>
      </c>
      <c r="Q32" s="31" t="str">
        <f t="shared" si="18"/>
        <v>873-17</v>
      </c>
      <c r="R32" s="31" t="str">
        <f t="shared" si="19"/>
        <v>873-18</v>
      </c>
      <c r="S32" s="31" t="str">
        <f t="shared" si="20"/>
        <v>873-19</v>
      </c>
      <c r="T32" s="31" t="e">
        <f>CONCATENATE(Y32,"-",#REF!)</f>
        <v>#REF!</v>
      </c>
      <c r="U32" s="31" t="e">
        <f>CONCATENATE(Y32,"-",#REF!)</f>
        <v>#REF!</v>
      </c>
      <c r="V32" s="31" t="str">
        <f t="shared" si="1"/>
        <v>873-24</v>
      </c>
      <c r="W32" s="509" t="s">
        <v>319</v>
      </c>
      <c r="X32" s="510" t="s">
        <v>668</v>
      </c>
      <c r="Y32" s="511">
        <v>873</v>
      </c>
      <c r="Z32" s="512">
        <v>10</v>
      </c>
      <c r="AA32" s="512">
        <v>1</v>
      </c>
      <c r="AB32" s="512"/>
      <c r="AC32" s="512"/>
      <c r="AD32" s="512">
        <v>2441</v>
      </c>
      <c r="AE32" s="512"/>
      <c r="AF32" s="512"/>
      <c r="AG32" s="512">
        <v>10</v>
      </c>
      <c r="AH32" s="512">
        <v>3723</v>
      </c>
      <c r="AI32" s="512">
        <v>1</v>
      </c>
      <c r="AJ32" s="512">
        <v>12</v>
      </c>
      <c r="AK32" s="512"/>
      <c r="AL32" s="512"/>
      <c r="AM32" s="512"/>
      <c r="AN32" s="512">
        <v>6</v>
      </c>
      <c r="AO32" s="512"/>
      <c r="AP32" s="512">
        <v>1132</v>
      </c>
      <c r="AQ32" s="512"/>
      <c r="AR32" s="512">
        <v>1</v>
      </c>
      <c r="AS32" s="512">
        <v>1</v>
      </c>
      <c r="AT32" s="512">
        <v>5</v>
      </c>
      <c r="AU32" s="512"/>
      <c r="AV32" s="512"/>
      <c r="AW32" s="512">
        <v>48</v>
      </c>
      <c r="AX32" s="512"/>
      <c r="AY32" s="512">
        <v>1</v>
      </c>
      <c r="AZ32" s="512">
        <v>26</v>
      </c>
      <c r="BA32" s="512"/>
      <c r="BB32" s="513"/>
      <c r="BC32" s="514">
        <v>7418</v>
      </c>
    </row>
    <row r="33" spans="1:55" s="32" customFormat="1" ht="20.100000000000001" customHeight="1">
      <c r="A33" s="32" t="str">
        <f t="shared" si="2"/>
        <v>-1</v>
      </c>
      <c r="B33" s="32" t="str">
        <f t="shared" si="3"/>
        <v>-2</v>
      </c>
      <c r="C33" s="32" t="str">
        <f t="shared" si="4"/>
        <v>-3</v>
      </c>
      <c r="D33" s="32" t="str">
        <f t="shared" si="5"/>
        <v>-4</v>
      </c>
      <c r="E33" s="32" t="str">
        <f t="shared" si="6"/>
        <v>-5</v>
      </c>
      <c r="F33" s="32" t="str">
        <f t="shared" si="7"/>
        <v>-6</v>
      </c>
      <c r="G33" s="32" t="str">
        <f t="shared" si="8"/>
        <v>-7</v>
      </c>
      <c r="H33" s="32" t="str">
        <f t="shared" si="9"/>
        <v>-8</v>
      </c>
      <c r="I33" s="32" t="str">
        <f t="shared" si="10"/>
        <v>-9</v>
      </c>
      <c r="J33" s="32" t="str">
        <f t="shared" si="11"/>
        <v>-10</v>
      </c>
      <c r="K33" s="32" t="str">
        <f t="shared" si="12"/>
        <v>-11</v>
      </c>
      <c r="L33" s="32" t="str">
        <f t="shared" si="13"/>
        <v>-12</v>
      </c>
      <c r="M33" s="32" t="str">
        <f t="shared" si="14"/>
        <v>-13</v>
      </c>
      <c r="N33" s="32" t="str">
        <f t="shared" si="15"/>
        <v>-14</v>
      </c>
      <c r="O33" s="32" t="str">
        <f t="shared" si="16"/>
        <v>-15</v>
      </c>
      <c r="P33" s="32" t="str">
        <f t="shared" si="17"/>
        <v>-16</v>
      </c>
      <c r="Q33" s="32" t="str">
        <f t="shared" si="18"/>
        <v>-17</v>
      </c>
      <c r="R33" s="32" t="str">
        <f t="shared" si="19"/>
        <v>-18</v>
      </c>
      <c r="S33" s="32" t="str">
        <f t="shared" si="20"/>
        <v>-19</v>
      </c>
      <c r="T33" s="32" t="e">
        <f>CONCATENATE(Y33,"-",#REF!)</f>
        <v>#REF!</v>
      </c>
      <c r="U33" s="32" t="e">
        <f>CONCATENATE(Y33,"-",#REF!)</f>
        <v>#REF!</v>
      </c>
      <c r="V33" s="32" t="str">
        <f t="shared" si="1"/>
        <v>-24</v>
      </c>
      <c r="W33" s="1080" t="s">
        <v>670</v>
      </c>
      <c r="X33" s="1080"/>
      <c r="Y33" s="94"/>
      <c r="Z33" s="321">
        <v>26</v>
      </c>
      <c r="AA33" s="321">
        <v>111</v>
      </c>
      <c r="AB33" s="321"/>
      <c r="AC33" s="321">
        <v>47</v>
      </c>
      <c r="AD33" s="321">
        <v>93532</v>
      </c>
      <c r="AE33" s="321">
        <v>14</v>
      </c>
      <c r="AF33" s="321">
        <v>179</v>
      </c>
      <c r="AG33" s="321">
        <v>127</v>
      </c>
      <c r="AH33" s="321">
        <v>36191</v>
      </c>
      <c r="AI33" s="321">
        <v>21</v>
      </c>
      <c r="AJ33" s="321">
        <v>46</v>
      </c>
      <c r="AK33" s="321">
        <v>3</v>
      </c>
      <c r="AL33" s="321">
        <v>1</v>
      </c>
      <c r="AM33" s="321">
        <v>41</v>
      </c>
      <c r="AN33" s="321">
        <v>2901</v>
      </c>
      <c r="AO33" s="321">
        <v>33</v>
      </c>
      <c r="AP33" s="321">
        <v>741</v>
      </c>
      <c r="AQ33" s="321">
        <v>1</v>
      </c>
      <c r="AR33" s="321">
        <v>6</v>
      </c>
      <c r="AS33" s="321">
        <v>80</v>
      </c>
      <c r="AT33" s="321">
        <v>123</v>
      </c>
      <c r="AU33" s="321">
        <v>25</v>
      </c>
      <c r="AV33" s="321"/>
      <c r="AW33" s="321">
        <v>353</v>
      </c>
      <c r="AX33" s="321">
        <v>1</v>
      </c>
      <c r="AY33" s="321">
        <v>82</v>
      </c>
      <c r="AZ33" s="321">
        <v>566</v>
      </c>
      <c r="BA33" s="321"/>
      <c r="BB33" s="321"/>
      <c r="BC33" s="95">
        <v>135251</v>
      </c>
    </row>
    <row r="34" spans="1:55">
      <c r="A34" s="31" t="str">
        <f t="shared" si="2"/>
        <v>31-1</v>
      </c>
      <c r="B34" s="31" t="str">
        <f t="shared" si="3"/>
        <v>31-2</v>
      </c>
      <c r="C34" s="31" t="str">
        <f t="shared" si="4"/>
        <v>31-3</v>
      </c>
      <c r="D34" s="31" t="str">
        <f t="shared" si="5"/>
        <v>31-4</v>
      </c>
      <c r="E34" s="31" t="str">
        <f t="shared" si="6"/>
        <v>31-5</v>
      </c>
      <c r="F34" s="31" t="str">
        <f t="shared" si="7"/>
        <v>31-6</v>
      </c>
      <c r="G34" s="31" t="str">
        <f t="shared" si="8"/>
        <v>31-7</v>
      </c>
      <c r="H34" s="31" t="str">
        <f t="shared" si="9"/>
        <v>31-8</v>
      </c>
      <c r="I34" s="31" t="str">
        <f t="shared" si="10"/>
        <v>31-9</v>
      </c>
      <c r="J34" s="31" t="str">
        <f t="shared" si="11"/>
        <v>31-10</v>
      </c>
      <c r="K34" s="31" t="str">
        <f t="shared" si="12"/>
        <v>31-11</v>
      </c>
      <c r="L34" s="31" t="str">
        <f t="shared" si="13"/>
        <v>31-12</v>
      </c>
      <c r="M34" s="31" t="str">
        <f t="shared" si="14"/>
        <v>31-13</v>
      </c>
      <c r="N34" s="31" t="str">
        <f t="shared" si="15"/>
        <v>31-14</v>
      </c>
      <c r="O34" s="31" t="str">
        <f t="shared" si="16"/>
        <v>31-15</v>
      </c>
      <c r="P34" s="31" t="str">
        <f t="shared" si="17"/>
        <v>31-16</v>
      </c>
      <c r="Q34" s="31" t="str">
        <f t="shared" si="18"/>
        <v>31-17</v>
      </c>
      <c r="R34" s="31" t="str">
        <f t="shared" si="19"/>
        <v>31-18</v>
      </c>
      <c r="S34" s="31" t="str">
        <f t="shared" si="20"/>
        <v>31-19</v>
      </c>
      <c r="T34" s="31" t="e">
        <f>CONCATENATE(Y34,"-",#REF!)</f>
        <v>#REF!</v>
      </c>
      <c r="U34" s="31" t="e">
        <f>CONCATENATE(Y34,"-",#REF!)</f>
        <v>#REF!</v>
      </c>
      <c r="V34" s="31" t="str">
        <f t="shared" si="1"/>
        <v>31-24</v>
      </c>
      <c r="W34" s="518" t="s">
        <v>322</v>
      </c>
      <c r="X34" s="519" t="s">
        <v>671</v>
      </c>
      <c r="Y34" s="520">
        <v>31</v>
      </c>
      <c r="Z34" s="521">
        <v>1</v>
      </c>
      <c r="AA34" s="521">
        <v>5</v>
      </c>
      <c r="AB34" s="521"/>
      <c r="AC34" s="521">
        <v>4</v>
      </c>
      <c r="AD34" s="521">
        <v>11699</v>
      </c>
      <c r="AE34" s="521">
        <v>2</v>
      </c>
      <c r="AF34" s="521">
        <v>14</v>
      </c>
      <c r="AG34" s="521">
        <v>15</v>
      </c>
      <c r="AH34" s="521">
        <v>4575</v>
      </c>
      <c r="AI34" s="521">
        <v>2</v>
      </c>
      <c r="AJ34" s="521">
        <v>2</v>
      </c>
      <c r="AK34" s="521">
        <v>2</v>
      </c>
      <c r="AL34" s="521"/>
      <c r="AM34" s="521">
        <v>5</v>
      </c>
      <c r="AN34" s="521">
        <v>847</v>
      </c>
      <c r="AO34" s="521">
        <v>3</v>
      </c>
      <c r="AP34" s="521"/>
      <c r="AQ34" s="521"/>
      <c r="AR34" s="521"/>
      <c r="AS34" s="521">
        <v>11</v>
      </c>
      <c r="AT34" s="521">
        <v>9</v>
      </c>
      <c r="AU34" s="521">
        <v>3</v>
      </c>
      <c r="AV34" s="521"/>
      <c r="AW34" s="521">
        <v>46</v>
      </c>
      <c r="AX34" s="521"/>
      <c r="AY34" s="521">
        <v>5</v>
      </c>
      <c r="AZ34" s="521">
        <v>115</v>
      </c>
      <c r="BA34" s="521"/>
      <c r="BB34" s="522"/>
      <c r="BC34" s="523">
        <v>17365</v>
      </c>
    </row>
    <row r="35" spans="1:55">
      <c r="A35" s="31" t="str">
        <f t="shared" si="2"/>
        <v>40-1</v>
      </c>
      <c r="B35" s="31" t="str">
        <f t="shared" si="3"/>
        <v>40-2</v>
      </c>
      <c r="C35" s="31" t="str">
        <f t="shared" si="4"/>
        <v>40-3</v>
      </c>
      <c r="D35" s="31" t="str">
        <f t="shared" si="5"/>
        <v>40-4</v>
      </c>
      <c r="E35" s="31" t="str">
        <f t="shared" si="6"/>
        <v>40-5</v>
      </c>
      <c r="F35" s="31" t="str">
        <f t="shared" si="7"/>
        <v>40-6</v>
      </c>
      <c r="G35" s="31" t="str">
        <f t="shared" si="8"/>
        <v>40-7</v>
      </c>
      <c r="H35" s="31" t="str">
        <f t="shared" si="9"/>
        <v>40-8</v>
      </c>
      <c r="I35" s="31" t="str">
        <f t="shared" si="10"/>
        <v>40-9</v>
      </c>
      <c r="J35" s="31" t="str">
        <f t="shared" si="11"/>
        <v>40-10</v>
      </c>
      <c r="K35" s="31" t="str">
        <f t="shared" si="12"/>
        <v>40-11</v>
      </c>
      <c r="L35" s="31" t="str">
        <f t="shared" si="13"/>
        <v>40-12</v>
      </c>
      <c r="M35" s="31" t="str">
        <f t="shared" si="14"/>
        <v>40-13</v>
      </c>
      <c r="N35" s="31" t="str">
        <f t="shared" si="15"/>
        <v>40-14</v>
      </c>
      <c r="O35" s="31" t="str">
        <f t="shared" si="16"/>
        <v>40-15</v>
      </c>
      <c r="P35" s="31" t="str">
        <f t="shared" si="17"/>
        <v>40-16</v>
      </c>
      <c r="Q35" s="31" t="str">
        <f t="shared" si="18"/>
        <v>40-17</v>
      </c>
      <c r="R35" s="31" t="str">
        <f t="shared" si="19"/>
        <v>40-18</v>
      </c>
      <c r="S35" s="31" t="str">
        <f t="shared" si="20"/>
        <v>40-19</v>
      </c>
      <c r="T35" s="31" t="e">
        <f>CONCATENATE(Y35,"-",#REF!)</f>
        <v>#REF!</v>
      </c>
      <c r="U35" s="31" t="e">
        <f>CONCATENATE(Y35,"-",#REF!)</f>
        <v>#REF!</v>
      </c>
      <c r="V35" s="31" t="str">
        <f t="shared" si="1"/>
        <v>40-24</v>
      </c>
      <c r="W35" s="398" t="s">
        <v>324</v>
      </c>
      <c r="X35" s="397" t="s">
        <v>671</v>
      </c>
      <c r="Y35" s="412">
        <v>40</v>
      </c>
      <c r="Z35" s="407">
        <v>1</v>
      </c>
      <c r="AA35" s="407">
        <v>8</v>
      </c>
      <c r="AB35" s="407"/>
      <c r="AC35" s="407">
        <v>1</v>
      </c>
      <c r="AD35" s="407">
        <v>7494</v>
      </c>
      <c r="AE35" s="407">
        <v>1</v>
      </c>
      <c r="AF35" s="407">
        <v>3</v>
      </c>
      <c r="AG35" s="407">
        <v>25</v>
      </c>
      <c r="AH35" s="407">
        <v>7040</v>
      </c>
      <c r="AI35" s="407">
        <v>1</v>
      </c>
      <c r="AJ35" s="407">
        <v>2</v>
      </c>
      <c r="AK35" s="407"/>
      <c r="AL35" s="407"/>
      <c r="AM35" s="407">
        <v>5</v>
      </c>
      <c r="AN35" s="407">
        <v>118</v>
      </c>
      <c r="AO35" s="407"/>
      <c r="AP35" s="407">
        <v>2</v>
      </c>
      <c r="AQ35" s="407"/>
      <c r="AR35" s="407"/>
      <c r="AS35" s="407">
        <v>7</v>
      </c>
      <c r="AT35" s="407">
        <v>7</v>
      </c>
      <c r="AU35" s="407">
        <v>3</v>
      </c>
      <c r="AV35" s="407"/>
      <c r="AW35" s="407">
        <v>17</v>
      </c>
      <c r="AX35" s="407"/>
      <c r="AY35" s="407">
        <v>1</v>
      </c>
      <c r="AZ35" s="407">
        <v>33</v>
      </c>
      <c r="BA35" s="407"/>
      <c r="BB35" s="408"/>
      <c r="BC35" s="409">
        <v>14769</v>
      </c>
    </row>
    <row r="36" spans="1:55">
      <c r="A36" s="31" t="str">
        <f t="shared" si="2"/>
        <v>190-1</v>
      </c>
      <c r="B36" s="31" t="str">
        <f t="shared" si="3"/>
        <v>190-2</v>
      </c>
      <c r="C36" s="31" t="str">
        <f t="shared" si="4"/>
        <v>190-3</v>
      </c>
      <c r="D36" s="31" t="str">
        <f t="shared" si="5"/>
        <v>190-4</v>
      </c>
      <c r="E36" s="31" t="str">
        <f t="shared" si="6"/>
        <v>190-5</v>
      </c>
      <c r="F36" s="31" t="str">
        <f t="shared" si="7"/>
        <v>190-6</v>
      </c>
      <c r="G36" s="31" t="str">
        <f t="shared" si="8"/>
        <v>190-7</v>
      </c>
      <c r="H36" s="31" t="str">
        <f t="shared" si="9"/>
        <v>190-8</v>
      </c>
      <c r="I36" s="31" t="str">
        <f t="shared" si="10"/>
        <v>190-9</v>
      </c>
      <c r="J36" s="31" t="str">
        <f t="shared" si="11"/>
        <v>190-10</v>
      </c>
      <c r="K36" s="31" t="str">
        <f t="shared" si="12"/>
        <v>190-11</v>
      </c>
      <c r="L36" s="31" t="str">
        <f t="shared" si="13"/>
        <v>190-12</v>
      </c>
      <c r="M36" s="31" t="str">
        <f t="shared" si="14"/>
        <v>190-13</v>
      </c>
      <c r="N36" s="31" t="str">
        <f t="shared" si="15"/>
        <v>190-14</v>
      </c>
      <c r="O36" s="31" t="str">
        <f t="shared" si="16"/>
        <v>190-15</v>
      </c>
      <c r="P36" s="31" t="str">
        <f t="shared" si="17"/>
        <v>190-16</v>
      </c>
      <c r="Q36" s="31" t="str">
        <f t="shared" si="18"/>
        <v>190-17</v>
      </c>
      <c r="R36" s="31" t="str">
        <f t="shared" si="19"/>
        <v>190-18</v>
      </c>
      <c r="S36" s="31" t="str">
        <f t="shared" si="20"/>
        <v>190-19</v>
      </c>
      <c r="T36" s="31" t="e">
        <f>CONCATENATE(Y36,"-",#REF!)</f>
        <v>#REF!</v>
      </c>
      <c r="U36" s="31" t="e">
        <f>CONCATENATE(Y36,"-",#REF!)</f>
        <v>#REF!</v>
      </c>
      <c r="V36" s="31" t="str">
        <f t="shared" si="1"/>
        <v>190-24</v>
      </c>
      <c r="W36" s="398" t="s">
        <v>326</v>
      </c>
      <c r="X36" s="397" t="s">
        <v>671</v>
      </c>
      <c r="Y36" s="412">
        <v>190</v>
      </c>
      <c r="Z36" s="407">
        <v>1</v>
      </c>
      <c r="AA36" s="407"/>
      <c r="AB36" s="407"/>
      <c r="AC36" s="407">
        <v>15</v>
      </c>
      <c r="AD36" s="407">
        <v>5048</v>
      </c>
      <c r="AE36" s="407">
        <v>2</v>
      </c>
      <c r="AF36" s="407">
        <v>3</v>
      </c>
      <c r="AG36" s="407">
        <v>2</v>
      </c>
      <c r="AH36" s="407">
        <v>1250</v>
      </c>
      <c r="AI36" s="407"/>
      <c r="AJ36" s="407">
        <v>2</v>
      </c>
      <c r="AK36" s="407"/>
      <c r="AL36" s="407"/>
      <c r="AM36" s="407"/>
      <c r="AN36" s="407">
        <v>9</v>
      </c>
      <c r="AO36" s="407">
        <v>6</v>
      </c>
      <c r="AP36" s="407"/>
      <c r="AQ36" s="407"/>
      <c r="AR36" s="407"/>
      <c r="AS36" s="407">
        <v>6</v>
      </c>
      <c r="AT36" s="407"/>
      <c r="AU36" s="407">
        <v>2</v>
      </c>
      <c r="AV36" s="407"/>
      <c r="AW36" s="407">
        <v>14</v>
      </c>
      <c r="AX36" s="407"/>
      <c r="AY36" s="407">
        <v>8</v>
      </c>
      <c r="AZ36" s="407">
        <v>17</v>
      </c>
      <c r="BA36" s="407"/>
      <c r="BB36" s="408"/>
      <c r="BC36" s="409">
        <v>6385</v>
      </c>
    </row>
    <row r="37" spans="1:55">
      <c r="A37" s="31" t="str">
        <f t="shared" si="2"/>
        <v>604-1</v>
      </c>
      <c r="B37" s="31" t="str">
        <f t="shared" si="3"/>
        <v>604-2</v>
      </c>
      <c r="C37" s="31" t="str">
        <f t="shared" si="4"/>
        <v>604-3</v>
      </c>
      <c r="D37" s="31" t="str">
        <f t="shared" si="5"/>
        <v>604-4</v>
      </c>
      <c r="E37" s="31" t="str">
        <f t="shared" si="6"/>
        <v>604-5</v>
      </c>
      <c r="F37" s="31" t="str">
        <f t="shared" si="7"/>
        <v>604-6</v>
      </c>
      <c r="G37" s="31" t="str">
        <f t="shared" si="8"/>
        <v>604-7</v>
      </c>
      <c r="H37" s="31" t="str">
        <f t="shared" si="9"/>
        <v>604-8</v>
      </c>
      <c r="I37" s="31" t="str">
        <f t="shared" si="10"/>
        <v>604-9</v>
      </c>
      <c r="J37" s="31" t="str">
        <f t="shared" si="11"/>
        <v>604-10</v>
      </c>
      <c r="K37" s="31" t="str">
        <f t="shared" si="12"/>
        <v>604-11</v>
      </c>
      <c r="L37" s="31" t="str">
        <f t="shared" si="13"/>
        <v>604-12</v>
      </c>
      <c r="M37" s="31" t="str">
        <f t="shared" si="14"/>
        <v>604-13</v>
      </c>
      <c r="N37" s="31" t="str">
        <f t="shared" si="15"/>
        <v>604-14</v>
      </c>
      <c r="O37" s="31" t="str">
        <f t="shared" si="16"/>
        <v>604-15</v>
      </c>
      <c r="P37" s="31" t="str">
        <f t="shared" si="17"/>
        <v>604-16</v>
      </c>
      <c r="Q37" s="31" t="str">
        <f t="shared" si="18"/>
        <v>604-17</v>
      </c>
      <c r="R37" s="31" t="str">
        <f t="shared" si="19"/>
        <v>604-18</v>
      </c>
      <c r="S37" s="31" t="str">
        <f t="shared" si="20"/>
        <v>604-19</v>
      </c>
      <c r="T37" s="31" t="e">
        <f>CONCATENATE(Y37,"-",#REF!)</f>
        <v>#REF!</v>
      </c>
      <c r="U37" s="31" t="e">
        <f>CONCATENATE(Y37,"-",#REF!)</f>
        <v>#REF!</v>
      </c>
      <c r="V37" s="31" t="str">
        <f t="shared" si="1"/>
        <v>604-24</v>
      </c>
      <c r="W37" s="398" t="s">
        <v>328</v>
      </c>
      <c r="X37" s="397" t="s">
        <v>671</v>
      </c>
      <c r="Y37" s="412">
        <v>604</v>
      </c>
      <c r="Z37" s="407">
        <v>4</v>
      </c>
      <c r="AA37" s="407">
        <v>44</v>
      </c>
      <c r="AB37" s="407"/>
      <c r="AC37" s="407"/>
      <c r="AD37" s="407">
        <v>15015</v>
      </c>
      <c r="AE37" s="407">
        <v>1</v>
      </c>
      <c r="AF37" s="407"/>
      <c r="AG37" s="407">
        <v>37</v>
      </c>
      <c r="AH37" s="407">
        <v>5886</v>
      </c>
      <c r="AI37" s="407">
        <v>10</v>
      </c>
      <c r="AJ37" s="407">
        <v>12</v>
      </c>
      <c r="AK37" s="407"/>
      <c r="AL37" s="407"/>
      <c r="AM37" s="407">
        <v>1</v>
      </c>
      <c r="AN37" s="407">
        <v>7</v>
      </c>
      <c r="AO37" s="407"/>
      <c r="AP37" s="407">
        <v>29</v>
      </c>
      <c r="AQ37" s="407"/>
      <c r="AR37" s="407"/>
      <c r="AS37" s="407">
        <v>10</v>
      </c>
      <c r="AT37" s="407">
        <v>61</v>
      </c>
      <c r="AU37" s="407">
        <v>3</v>
      </c>
      <c r="AV37" s="407"/>
      <c r="AW37" s="407">
        <v>127</v>
      </c>
      <c r="AX37" s="407"/>
      <c r="AY37" s="407">
        <v>8</v>
      </c>
      <c r="AZ37" s="407">
        <v>174</v>
      </c>
      <c r="BA37" s="407"/>
      <c r="BB37" s="408"/>
      <c r="BC37" s="409">
        <v>21429</v>
      </c>
    </row>
    <row r="38" spans="1:55">
      <c r="A38" s="31" t="str">
        <f t="shared" si="2"/>
        <v>670-1</v>
      </c>
      <c r="B38" s="31" t="str">
        <f t="shared" si="3"/>
        <v>670-2</v>
      </c>
      <c r="C38" s="31" t="str">
        <f t="shared" si="4"/>
        <v>670-3</v>
      </c>
      <c r="D38" s="31" t="str">
        <f t="shared" si="5"/>
        <v>670-4</v>
      </c>
      <c r="E38" s="31" t="str">
        <f t="shared" si="6"/>
        <v>670-5</v>
      </c>
      <c r="F38" s="31" t="str">
        <f t="shared" si="7"/>
        <v>670-6</v>
      </c>
      <c r="G38" s="31" t="str">
        <f t="shared" si="8"/>
        <v>670-7</v>
      </c>
      <c r="H38" s="31" t="str">
        <f t="shared" si="9"/>
        <v>670-8</v>
      </c>
      <c r="I38" s="31" t="str">
        <f t="shared" si="10"/>
        <v>670-9</v>
      </c>
      <c r="J38" s="31" t="str">
        <f t="shared" si="11"/>
        <v>670-10</v>
      </c>
      <c r="K38" s="31" t="str">
        <f t="shared" si="12"/>
        <v>670-11</v>
      </c>
      <c r="L38" s="31" t="str">
        <f t="shared" si="13"/>
        <v>670-12</v>
      </c>
      <c r="M38" s="31" t="str">
        <f t="shared" si="14"/>
        <v>670-13</v>
      </c>
      <c r="N38" s="31" t="str">
        <f t="shared" si="15"/>
        <v>670-14</v>
      </c>
      <c r="O38" s="31" t="str">
        <f t="shared" si="16"/>
        <v>670-15</v>
      </c>
      <c r="P38" s="31" t="str">
        <f t="shared" si="17"/>
        <v>670-16</v>
      </c>
      <c r="Q38" s="31" t="str">
        <f t="shared" si="18"/>
        <v>670-17</v>
      </c>
      <c r="R38" s="31" t="str">
        <f t="shared" si="19"/>
        <v>670-18</v>
      </c>
      <c r="S38" s="31" t="str">
        <f t="shared" si="20"/>
        <v>670-19</v>
      </c>
      <c r="T38" s="31" t="e">
        <f>CONCATENATE(Y38,"-",#REF!)</f>
        <v>#REF!</v>
      </c>
      <c r="U38" s="31" t="e">
        <f>CONCATENATE(Y38,"-",#REF!)</f>
        <v>#REF!</v>
      </c>
      <c r="V38" s="31" t="str">
        <f t="shared" si="1"/>
        <v>670-24</v>
      </c>
      <c r="W38" s="398" t="s">
        <v>330</v>
      </c>
      <c r="X38" s="397" t="s">
        <v>671</v>
      </c>
      <c r="Y38" s="412">
        <v>670</v>
      </c>
      <c r="Z38" s="407">
        <v>3</v>
      </c>
      <c r="AA38" s="407">
        <v>5</v>
      </c>
      <c r="AB38" s="407"/>
      <c r="AC38" s="407">
        <v>4</v>
      </c>
      <c r="AD38" s="407">
        <v>8911</v>
      </c>
      <c r="AE38" s="407">
        <v>6</v>
      </c>
      <c r="AF38" s="407">
        <v>18</v>
      </c>
      <c r="AG38" s="407">
        <v>4</v>
      </c>
      <c r="AH38" s="407">
        <v>4155</v>
      </c>
      <c r="AI38" s="407"/>
      <c r="AJ38" s="407">
        <v>7</v>
      </c>
      <c r="AK38" s="407"/>
      <c r="AL38" s="407"/>
      <c r="AM38" s="407">
        <v>1</v>
      </c>
      <c r="AN38" s="407">
        <v>308</v>
      </c>
      <c r="AO38" s="407"/>
      <c r="AP38" s="407">
        <v>3</v>
      </c>
      <c r="AQ38" s="407"/>
      <c r="AR38" s="407">
        <v>2</v>
      </c>
      <c r="AS38" s="407">
        <v>6</v>
      </c>
      <c r="AT38" s="407">
        <v>2</v>
      </c>
      <c r="AU38" s="407">
        <v>1</v>
      </c>
      <c r="AV38" s="407"/>
      <c r="AW38" s="407">
        <v>5</v>
      </c>
      <c r="AX38" s="407"/>
      <c r="AY38" s="407">
        <v>19</v>
      </c>
      <c r="AZ38" s="407">
        <v>20</v>
      </c>
      <c r="BA38" s="407"/>
      <c r="BB38" s="408"/>
      <c r="BC38" s="409">
        <v>13480</v>
      </c>
    </row>
    <row r="39" spans="1:55">
      <c r="A39" s="31" t="str">
        <f t="shared" si="2"/>
        <v>690-1</v>
      </c>
      <c r="B39" s="31" t="str">
        <f t="shared" si="3"/>
        <v>690-2</v>
      </c>
      <c r="C39" s="31" t="str">
        <f t="shared" si="4"/>
        <v>690-3</v>
      </c>
      <c r="D39" s="31" t="str">
        <f t="shared" si="5"/>
        <v>690-4</v>
      </c>
      <c r="E39" s="31" t="str">
        <f t="shared" si="6"/>
        <v>690-5</v>
      </c>
      <c r="F39" s="31" t="str">
        <f t="shared" si="7"/>
        <v>690-6</v>
      </c>
      <c r="G39" s="31" t="str">
        <f t="shared" si="8"/>
        <v>690-7</v>
      </c>
      <c r="H39" s="31" t="str">
        <f t="shared" si="9"/>
        <v>690-8</v>
      </c>
      <c r="I39" s="31" t="str">
        <f t="shared" si="10"/>
        <v>690-9</v>
      </c>
      <c r="J39" s="31" t="str">
        <f t="shared" si="11"/>
        <v>690-10</v>
      </c>
      <c r="K39" s="31" t="str">
        <f t="shared" si="12"/>
        <v>690-11</v>
      </c>
      <c r="L39" s="31" t="str">
        <f t="shared" si="13"/>
        <v>690-12</v>
      </c>
      <c r="M39" s="31" t="str">
        <f t="shared" si="14"/>
        <v>690-13</v>
      </c>
      <c r="N39" s="31" t="str">
        <f t="shared" si="15"/>
        <v>690-14</v>
      </c>
      <c r="O39" s="31" t="str">
        <f t="shared" si="16"/>
        <v>690-15</v>
      </c>
      <c r="P39" s="31" t="str">
        <f t="shared" si="17"/>
        <v>690-16</v>
      </c>
      <c r="Q39" s="31" t="str">
        <f t="shared" si="18"/>
        <v>690-17</v>
      </c>
      <c r="R39" s="31" t="str">
        <f t="shared" si="19"/>
        <v>690-18</v>
      </c>
      <c r="S39" s="31" t="str">
        <f t="shared" si="20"/>
        <v>690-19</v>
      </c>
      <c r="T39" s="31" t="e">
        <f>CONCATENATE(Y39,"-",#REF!)</f>
        <v>#REF!</v>
      </c>
      <c r="U39" s="31" t="e">
        <f>CONCATENATE(Y39,"-",#REF!)</f>
        <v>#REF!</v>
      </c>
      <c r="V39" s="31" t="str">
        <f t="shared" si="1"/>
        <v>690-24</v>
      </c>
      <c r="W39" s="398" t="s">
        <v>331</v>
      </c>
      <c r="X39" s="397" t="s">
        <v>671</v>
      </c>
      <c r="Y39" s="412">
        <v>690</v>
      </c>
      <c r="Z39" s="407">
        <v>3</v>
      </c>
      <c r="AA39" s="407">
        <v>1</v>
      </c>
      <c r="AB39" s="407"/>
      <c r="AC39" s="407">
        <v>8</v>
      </c>
      <c r="AD39" s="407">
        <v>4607</v>
      </c>
      <c r="AE39" s="407"/>
      <c r="AF39" s="407">
        <v>12</v>
      </c>
      <c r="AG39" s="407">
        <v>5</v>
      </c>
      <c r="AH39" s="407">
        <v>1442</v>
      </c>
      <c r="AI39" s="407"/>
      <c r="AJ39" s="407">
        <v>2</v>
      </c>
      <c r="AK39" s="407"/>
      <c r="AL39" s="407"/>
      <c r="AM39" s="407">
        <v>21</v>
      </c>
      <c r="AN39" s="407">
        <v>4</v>
      </c>
      <c r="AO39" s="407">
        <v>5</v>
      </c>
      <c r="AP39" s="407"/>
      <c r="AQ39" s="407"/>
      <c r="AR39" s="407"/>
      <c r="AS39" s="407">
        <v>13</v>
      </c>
      <c r="AT39" s="407">
        <v>5</v>
      </c>
      <c r="AU39" s="407">
        <v>4</v>
      </c>
      <c r="AV39" s="407"/>
      <c r="AW39" s="407">
        <v>9</v>
      </c>
      <c r="AX39" s="407">
        <v>1</v>
      </c>
      <c r="AY39" s="407">
        <v>4</v>
      </c>
      <c r="AZ39" s="407">
        <v>28</v>
      </c>
      <c r="BA39" s="407"/>
      <c r="BB39" s="408"/>
      <c r="BC39" s="409">
        <v>6174</v>
      </c>
    </row>
    <row r="40" spans="1:55">
      <c r="A40" s="31" t="str">
        <f t="shared" si="2"/>
        <v>736-1</v>
      </c>
      <c r="B40" s="31" t="str">
        <f t="shared" si="3"/>
        <v>736-2</v>
      </c>
      <c r="C40" s="31" t="str">
        <f t="shared" si="4"/>
        <v>736-3</v>
      </c>
      <c r="D40" s="31" t="str">
        <f t="shared" si="5"/>
        <v>736-4</v>
      </c>
      <c r="E40" s="31" t="str">
        <f t="shared" si="6"/>
        <v>736-5</v>
      </c>
      <c r="F40" s="31" t="str">
        <f t="shared" si="7"/>
        <v>736-6</v>
      </c>
      <c r="G40" s="31" t="str">
        <f t="shared" si="8"/>
        <v>736-7</v>
      </c>
      <c r="H40" s="31" t="str">
        <f t="shared" si="9"/>
        <v>736-8</v>
      </c>
      <c r="I40" s="31" t="str">
        <f t="shared" si="10"/>
        <v>736-9</v>
      </c>
      <c r="J40" s="31" t="str">
        <f t="shared" si="11"/>
        <v>736-10</v>
      </c>
      <c r="K40" s="31" t="str">
        <f t="shared" si="12"/>
        <v>736-11</v>
      </c>
      <c r="L40" s="31" t="str">
        <f t="shared" si="13"/>
        <v>736-12</v>
      </c>
      <c r="M40" s="31" t="str">
        <f t="shared" si="14"/>
        <v>736-13</v>
      </c>
      <c r="N40" s="31" t="str">
        <f t="shared" si="15"/>
        <v>736-14</v>
      </c>
      <c r="O40" s="31" t="str">
        <f t="shared" si="16"/>
        <v>736-15</v>
      </c>
      <c r="P40" s="31" t="str">
        <f t="shared" si="17"/>
        <v>736-16</v>
      </c>
      <c r="Q40" s="31" t="str">
        <f t="shared" si="18"/>
        <v>736-17</v>
      </c>
      <c r="R40" s="31" t="str">
        <f t="shared" si="19"/>
        <v>736-18</v>
      </c>
      <c r="S40" s="31" t="str">
        <f t="shared" si="20"/>
        <v>736-19</v>
      </c>
      <c r="T40" s="31" t="e">
        <f>CONCATENATE(Y40,"-",#REF!)</f>
        <v>#REF!</v>
      </c>
      <c r="U40" s="31" t="e">
        <f>CONCATENATE(Y40,"-",#REF!)</f>
        <v>#REF!</v>
      </c>
      <c r="V40" s="31" t="str">
        <f t="shared" ref="V40:V71" si="21">CONCATENATE(Y40,"-",$AU$5)</f>
        <v>736-24</v>
      </c>
      <c r="W40" s="398" t="s">
        <v>332</v>
      </c>
      <c r="X40" s="397" t="s">
        <v>671</v>
      </c>
      <c r="Y40" s="412">
        <v>736</v>
      </c>
      <c r="Z40" s="407">
        <v>5</v>
      </c>
      <c r="AA40" s="407">
        <v>13</v>
      </c>
      <c r="AB40" s="407"/>
      <c r="AC40" s="407">
        <v>15</v>
      </c>
      <c r="AD40" s="407">
        <v>17163</v>
      </c>
      <c r="AE40" s="407">
        <v>1</v>
      </c>
      <c r="AF40" s="407">
        <v>22</v>
      </c>
      <c r="AG40" s="407">
        <v>16</v>
      </c>
      <c r="AH40" s="407">
        <v>5458</v>
      </c>
      <c r="AI40" s="407">
        <v>3</v>
      </c>
      <c r="AJ40" s="407">
        <v>7</v>
      </c>
      <c r="AK40" s="407"/>
      <c r="AL40" s="407"/>
      <c r="AM40" s="407">
        <v>1</v>
      </c>
      <c r="AN40" s="407">
        <v>794</v>
      </c>
      <c r="AO40" s="407"/>
      <c r="AP40" s="407">
        <v>699</v>
      </c>
      <c r="AQ40" s="407"/>
      <c r="AR40" s="407">
        <v>2</v>
      </c>
      <c r="AS40" s="407">
        <v>13</v>
      </c>
      <c r="AT40" s="407">
        <v>18</v>
      </c>
      <c r="AU40" s="407">
        <v>4</v>
      </c>
      <c r="AV40" s="407"/>
      <c r="AW40" s="407">
        <v>91</v>
      </c>
      <c r="AX40" s="407"/>
      <c r="AY40" s="407">
        <v>4</v>
      </c>
      <c r="AZ40" s="407">
        <v>69</v>
      </c>
      <c r="BA40" s="407"/>
      <c r="BB40" s="408"/>
      <c r="BC40" s="409">
        <v>24398</v>
      </c>
    </row>
    <row r="41" spans="1:55">
      <c r="A41" s="31" t="str">
        <f t="shared" si="2"/>
        <v>858-1</v>
      </c>
      <c r="B41" s="31" t="str">
        <f t="shared" si="3"/>
        <v>858-2</v>
      </c>
      <c r="C41" s="31" t="str">
        <f t="shared" si="4"/>
        <v>858-3</v>
      </c>
      <c r="D41" s="31" t="str">
        <f t="shared" si="5"/>
        <v>858-4</v>
      </c>
      <c r="E41" s="31" t="str">
        <f t="shared" si="6"/>
        <v>858-5</v>
      </c>
      <c r="F41" s="31" t="str">
        <f t="shared" si="7"/>
        <v>858-6</v>
      </c>
      <c r="G41" s="31" t="str">
        <f t="shared" si="8"/>
        <v>858-7</v>
      </c>
      <c r="H41" s="31" t="str">
        <f t="shared" si="9"/>
        <v>858-8</v>
      </c>
      <c r="I41" s="31" t="str">
        <f t="shared" si="10"/>
        <v>858-9</v>
      </c>
      <c r="J41" s="31" t="str">
        <f t="shared" si="11"/>
        <v>858-10</v>
      </c>
      <c r="K41" s="31" t="str">
        <f t="shared" si="12"/>
        <v>858-11</v>
      </c>
      <c r="L41" s="31" t="str">
        <f t="shared" si="13"/>
        <v>858-12</v>
      </c>
      <c r="M41" s="31" t="str">
        <f t="shared" si="14"/>
        <v>858-13</v>
      </c>
      <c r="N41" s="31" t="str">
        <f t="shared" si="15"/>
        <v>858-14</v>
      </c>
      <c r="O41" s="31" t="str">
        <f t="shared" si="16"/>
        <v>858-15</v>
      </c>
      <c r="P41" s="31" t="str">
        <f t="shared" si="17"/>
        <v>858-16</v>
      </c>
      <c r="Q41" s="31" t="str">
        <f t="shared" si="18"/>
        <v>858-17</v>
      </c>
      <c r="R41" s="31" t="str">
        <f t="shared" si="19"/>
        <v>858-18</v>
      </c>
      <c r="S41" s="31" t="str">
        <f t="shared" si="20"/>
        <v>858-19</v>
      </c>
      <c r="T41" s="31" t="e">
        <f>CONCATENATE(Y41,"-",#REF!)</f>
        <v>#REF!</v>
      </c>
      <c r="U41" s="31" t="e">
        <f>CONCATENATE(Y41,"-",#REF!)</f>
        <v>#REF!</v>
      </c>
      <c r="V41" s="31" t="str">
        <f t="shared" si="21"/>
        <v>858-24</v>
      </c>
      <c r="W41" s="398" t="s">
        <v>333</v>
      </c>
      <c r="X41" s="397" t="s">
        <v>671</v>
      </c>
      <c r="Y41" s="412">
        <v>858</v>
      </c>
      <c r="Z41" s="407">
        <v>3</v>
      </c>
      <c r="AA41" s="407">
        <v>3</v>
      </c>
      <c r="AB41" s="407"/>
      <c r="AC41" s="407"/>
      <c r="AD41" s="407">
        <v>8237</v>
      </c>
      <c r="AE41" s="407"/>
      <c r="AF41" s="407">
        <v>61</v>
      </c>
      <c r="AG41" s="407">
        <v>6</v>
      </c>
      <c r="AH41" s="407">
        <v>2360</v>
      </c>
      <c r="AI41" s="407"/>
      <c r="AJ41" s="407">
        <v>6</v>
      </c>
      <c r="AK41" s="407"/>
      <c r="AL41" s="407">
        <v>1</v>
      </c>
      <c r="AM41" s="407">
        <v>2</v>
      </c>
      <c r="AN41" s="407">
        <v>130</v>
      </c>
      <c r="AO41" s="407">
        <v>3</v>
      </c>
      <c r="AP41" s="407">
        <v>7</v>
      </c>
      <c r="AQ41" s="407">
        <v>1</v>
      </c>
      <c r="AR41" s="407">
        <v>1</v>
      </c>
      <c r="AS41" s="407">
        <v>2</v>
      </c>
      <c r="AT41" s="407">
        <v>8</v>
      </c>
      <c r="AU41" s="407">
        <v>3</v>
      </c>
      <c r="AV41" s="407"/>
      <c r="AW41" s="407">
        <v>15</v>
      </c>
      <c r="AX41" s="407"/>
      <c r="AY41" s="407">
        <v>15</v>
      </c>
      <c r="AZ41" s="407">
        <v>28</v>
      </c>
      <c r="BA41" s="407"/>
      <c r="BB41" s="408"/>
      <c r="BC41" s="409">
        <v>10892</v>
      </c>
    </row>
    <row r="42" spans="1:55">
      <c r="A42" s="31" t="str">
        <f t="shared" si="2"/>
        <v>885-1</v>
      </c>
      <c r="B42" s="31" t="str">
        <f t="shared" si="3"/>
        <v>885-2</v>
      </c>
      <c r="C42" s="31" t="str">
        <f t="shared" si="4"/>
        <v>885-3</v>
      </c>
      <c r="D42" s="31" t="str">
        <f t="shared" si="5"/>
        <v>885-4</v>
      </c>
      <c r="E42" s="31" t="str">
        <f t="shared" si="6"/>
        <v>885-5</v>
      </c>
      <c r="F42" s="31" t="str">
        <f t="shared" si="7"/>
        <v>885-6</v>
      </c>
      <c r="G42" s="31" t="str">
        <f t="shared" si="8"/>
        <v>885-7</v>
      </c>
      <c r="H42" s="31" t="str">
        <f t="shared" si="9"/>
        <v>885-8</v>
      </c>
      <c r="I42" s="31" t="str">
        <f t="shared" si="10"/>
        <v>885-9</v>
      </c>
      <c r="J42" s="31" t="str">
        <f t="shared" si="11"/>
        <v>885-10</v>
      </c>
      <c r="K42" s="31" t="str">
        <f t="shared" si="12"/>
        <v>885-11</v>
      </c>
      <c r="L42" s="31" t="str">
        <f t="shared" si="13"/>
        <v>885-12</v>
      </c>
      <c r="M42" s="31" t="str">
        <f t="shared" si="14"/>
        <v>885-13</v>
      </c>
      <c r="N42" s="31" t="str">
        <f t="shared" si="15"/>
        <v>885-14</v>
      </c>
      <c r="O42" s="31" t="str">
        <f t="shared" si="16"/>
        <v>885-15</v>
      </c>
      <c r="P42" s="31" t="str">
        <f t="shared" si="17"/>
        <v>885-16</v>
      </c>
      <c r="Q42" s="31" t="str">
        <f t="shared" si="18"/>
        <v>885-17</v>
      </c>
      <c r="R42" s="31" t="str">
        <f t="shared" si="19"/>
        <v>885-18</v>
      </c>
      <c r="S42" s="31" t="str">
        <f t="shared" si="20"/>
        <v>885-19</v>
      </c>
      <c r="T42" s="31" t="e">
        <f>CONCATENATE(Y42,"-",#REF!)</f>
        <v>#REF!</v>
      </c>
      <c r="U42" s="31" t="e">
        <f>CONCATENATE(Y42,"-",#REF!)</f>
        <v>#REF!</v>
      </c>
      <c r="V42" s="31" t="str">
        <f t="shared" si="21"/>
        <v>885-24</v>
      </c>
      <c r="W42" s="398" t="s">
        <v>334</v>
      </c>
      <c r="X42" s="397" t="s">
        <v>671</v>
      </c>
      <c r="Y42" s="412">
        <v>885</v>
      </c>
      <c r="Z42" s="407">
        <v>2</v>
      </c>
      <c r="AA42" s="407">
        <v>4</v>
      </c>
      <c r="AB42" s="407"/>
      <c r="AC42" s="407"/>
      <c r="AD42" s="407">
        <v>4472</v>
      </c>
      <c r="AE42" s="407"/>
      <c r="AF42" s="407">
        <v>6</v>
      </c>
      <c r="AG42" s="407">
        <v>1</v>
      </c>
      <c r="AH42" s="407">
        <v>872</v>
      </c>
      <c r="AI42" s="407"/>
      <c r="AJ42" s="407">
        <v>3</v>
      </c>
      <c r="AK42" s="407"/>
      <c r="AL42" s="407"/>
      <c r="AM42" s="407"/>
      <c r="AN42" s="407">
        <v>38</v>
      </c>
      <c r="AO42" s="407">
        <v>1</v>
      </c>
      <c r="AP42" s="407">
        <v>1</v>
      </c>
      <c r="AQ42" s="407"/>
      <c r="AR42" s="407">
        <v>1</v>
      </c>
      <c r="AS42" s="407">
        <v>3</v>
      </c>
      <c r="AT42" s="407">
        <v>2</v>
      </c>
      <c r="AU42" s="407"/>
      <c r="AV42" s="407"/>
      <c r="AW42" s="407">
        <v>4</v>
      </c>
      <c r="AX42" s="407"/>
      <c r="AY42" s="407">
        <v>8</v>
      </c>
      <c r="AZ42" s="407">
        <v>36</v>
      </c>
      <c r="BA42" s="407"/>
      <c r="BB42" s="408"/>
      <c r="BC42" s="409">
        <v>5454</v>
      </c>
    </row>
    <row r="43" spans="1:55">
      <c r="A43" s="31" t="str">
        <f t="shared" si="2"/>
        <v>890-1</v>
      </c>
      <c r="B43" s="31" t="str">
        <f t="shared" si="3"/>
        <v>890-2</v>
      </c>
      <c r="C43" s="31" t="str">
        <f t="shared" si="4"/>
        <v>890-3</v>
      </c>
      <c r="D43" s="31" t="str">
        <f t="shared" si="5"/>
        <v>890-4</v>
      </c>
      <c r="E43" s="31" t="str">
        <f t="shared" si="6"/>
        <v>890-5</v>
      </c>
      <c r="F43" s="31" t="str">
        <f t="shared" si="7"/>
        <v>890-6</v>
      </c>
      <c r="G43" s="31" t="str">
        <f t="shared" si="8"/>
        <v>890-7</v>
      </c>
      <c r="H43" s="31" t="str">
        <f t="shared" si="9"/>
        <v>890-8</v>
      </c>
      <c r="I43" s="31" t="str">
        <f t="shared" si="10"/>
        <v>890-9</v>
      </c>
      <c r="J43" s="31" t="str">
        <f t="shared" si="11"/>
        <v>890-10</v>
      </c>
      <c r="K43" s="31" t="str">
        <f t="shared" si="12"/>
        <v>890-11</v>
      </c>
      <c r="L43" s="31" t="str">
        <f t="shared" si="13"/>
        <v>890-12</v>
      </c>
      <c r="M43" s="31" t="str">
        <f t="shared" si="14"/>
        <v>890-13</v>
      </c>
      <c r="N43" s="31" t="str">
        <f t="shared" si="15"/>
        <v>890-14</v>
      </c>
      <c r="O43" s="31" t="str">
        <f t="shared" si="16"/>
        <v>890-15</v>
      </c>
      <c r="P43" s="31" t="str">
        <f t="shared" si="17"/>
        <v>890-16</v>
      </c>
      <c r="Q43" s="31" t="str">
        <f t="shared" si="18"/>
        <v>890-17</v>
      </c>
      <c r="R43" s="31" t="str">
        <f t="shared" si="19"/>
        <v>890-18</v>
      </c>
      <c r="S43" s="31" t="str">
        <f t="shared" si="20"/>
        <v>890-19</v>
      </c>
      <c r="T43" s="31" t="e">
        <f>CONCATENATE(Y43,"-",#REF!)</f>
        <v>#REF!</v>
      </c>
      <c r="U43" s="31" t="e">
        <f>CONCATENATE(Y43,"-",#REF!)</f>
        <v>#REF!</v>
      </c>
      <c r="V43" s="31" t="str">
        <f t="shared" si="21"/>
        <v>890-24</v>
      </c>
      <c r="W43" s="509" t="s">
        <v>335</v>
      </c>
      <c r="X43" s="510" t="s">
        <v>671</v>
      </c>
      <c r="Y43" s="511">
        <v>890</v>
      </c>
      <c r="Z43" s="512">
        <v>3</v>
      </c>
      <c r="AA43" s="512">
        <v>28</v>
      </c>
      <c r="AB43" s="512"/>
      <c r="AC43" s="512"/>
      <c r="AD43" s="512">
        <v>10886</v>
      </c>
      <c r="AE43" s="512">
        <v>1</v>
      </c>
      <c r="AF43" s="512">
        <v>40</v>
      </c>
      <c r="AG43" s="512">
        <v>16</v>
      </c>
      <c r="AH43" s="512">
        <v>3153</v>
      </c>
      <c r="AI43" s="512">
        <v>5</v>
      </c>
      <c r="AJ43" s="512">
        <v>3</v>
      </c>
      <c r="AK43" s="512">
        <v>1</v>
      </c>
      <c r="AL43" s="512"/>
      <c r="AM43" s="512">
        <v>5</v>
      </c>
      <c r="AN43" s="512">
        <v>646</v>
      </c>
      <c r="AO43" s="512">
        <v>15</v>
      </c>
      <c r="AP43" s="512"/>
      <c r="AQ43" s="512"/>
      <c r="AR43" s="512"/>
      <c r="AS43" s="512">
        <v>9</v>
      </c>
      <c r="AT43" s="512">
        <v>11</v>
      </c>
      <c r="AU43" s="512">
        <v>2</v>
      </c>
      <c r="AV43" s="512"/>
      <c r="AW43" s="512">
        <v>25</v>
      </c>
      <c r="AX43" s="512"/>
      <c r="AY43" s="512">
        <v>10</v>
      </c>
      <c r="AZ43" s="512">
        <v>46</v>
      </c>
      <c r="BA43" s="512"/>
      <c r="BB43" s="513"/>
      <c r="BC43" s="514">
        <v>14905</v>
      </c>
    </row>
    <row r="44" spans="1:55" s="32" customFormat="1" ht="20.100000000000001" customHeight="1">
      <c r="A44" s="32" t="str">
        <f t="shared" si="2"/>
        <v>-1</v>
      </c>
      <c r="B44" s="32" t="str">
        <f t="shared" si="3"/>
        <v>-2</v>
      </c>
      <c r="C44" s="32" t="str">
        <f t="shared" si="4"/>
        <v>-3</v>
      </c>
      <c r="D44" s="32" t="str">
        <f t="shared" si="5"/>
        <v>-4</v>
      </c>
      <c r="E44" s="32" t="str">
        <f t="shared" si="6"/>
        <v>-5</v>
      </c>
      <c r="F44" s="32" t="str">
        <f t="shared" si="7"/>
        <v>-6</v>
      </c>
      <c r="G44" s="32" t="str">
        <f t="shared" si="8"/>
        <v>-7</v>
      </c>
      <c r="H44" s="32" t="str">
        <f t="shared" si="9"/>
        <v>-8</v>
      </c>
      <c r="I44" s="32" t="str">
        <f t="shared" si="10"/>
        <v>-9</v>
      </c>
      <c r="J44" s="32" t="str">
        <f t="shared" si="11"/>
        <v>-10</v>
      </c>
      <c r="K44" s="32" t="str">
        <f t="shared" si="12"/>
        <v>-11</v>
      </c>
      <c r="L44" s="32" t="str">
        <f t="shared" si="13"/>
        <v>-12</v>
      </c>
      <c r="M44" s="32" t="str">
        <f t="shared" si="14"/>
        <v>-13</v>
      </c>
      <c r="N44" s="32" t="str">
        <f t="shared" si="15"/>
        <v>-14</v>
      </c>
      <c r="O44" s="32" t="str">
        <f t="shared" si="16"/>
        <v>-15</v>
      </c>
      <c r="P44" s="32" t="str">
        <f t="shared" si="17"/>
        <v>-16</v>
      </c>
      <c r="Q44" s="32" t="str">
        <f t="shared" si="18"/>
        <v>-17</v>
      </c>
      <c r="R44" s="32" t="str">
        <f t="shared" si="19"/>
        <v>-18</v>
      </c>
      <c r="S44" s="32" t="str">
        <f t="shared" si="20"/>
        <v>-19</v>
      </c>
      <c r="T44" s="32" t="e">
        <f>CONCATENATE(Y44,"-",#REF!)</f>
        <v>#REF!</v>
      </c>
      <c r="U44" s="32" t="e">
        <f>CONCATENATE(Y44,"-",#REF!)</f>
        <v>#REF!</v>
      </c>
      <c r="V44" s="32" t="str">
        <f t="shared" si="21"/>
        <v>-24</v>
      </c>
      <c r="W44" s="1080" t="s">
        <v>672</v>
      </c>
      <c r="X44" s="1080"/>
      <c r="Y44" s="94"/>
      <c r="Z44" s="321">
        <v>48</v>
      </c>
      <c r="AA44" s="321">
        <v>179</v>
      </c>
      <c r="AB44" s="321">
        <v>4</v>
      </c>
      <c r="AC44" s="321">
        <v>17</v>
      </c>
      <c r="AD44" s="321">
        <v>83254</v>
      </c>
      <c r="AE44" s="321">
        <v>9</v>
      </c>
      <c r="AF44" s="321">
        <v>128</v>
      </c>
      <c r="AG44" s="321">
        <v>169</v>
      </c>
      <c r="AH44" s="321">
        <v>48376</v>
      </c>
      <c r="AI44" s="321">
        <v>16</v>
      </c>
      <c r="AJ44" s="321">
        <v>27</v>
      </c>
      <c r="AK44" s="321">
        <v>1</v>
      </c>
      <c r="AL44" s="321">
        <v>6</v>
      </c>
      <c r="AM44" s="321">
        <v>6</v>
      </c>
      <c r="AN44" s="321">
        <v>2589</v>
      </c>
      <c r="AO44" s="321">
        <v>82</v>
      </c>
      <c r="AP44" s="321">
        <v>9206</v>
      </c>
      <c r="AQ44" s="321">
        <v>4</v>
      </c>
      <c r="AR44" s="321">
        <v>14</v>
      </c>
      <c r="AS44" s="321">
        <v>107</v>
      </c>
      <c r="AT44" s="321">
        <v>41</v>
      </c>
      <c r="AU44" s="321">
        <v>31</v>
      </c>
      <c r="AV44" s="321">
        <v>1</v>
      </c>
      <c r="AW44" s="321">
        <v>176</v>
      </c>
      <c r="AX44" s="321"/>
      <c r="AY44" s="321">
        <v>370</v>
      </c>
      <c r="AZ44" s="321">
        <v>463</v>
      </c>
      <c r="BA44" s="321"/>
      <c r="BB44" s="321"/>
      <c r="BC44" s="95">
        <v>145324</v>
      </c>
    </row>
    <row r="45" spans="1:55">
      <c r="A45" s="31" t="str">
        <f t="shared" si="2"/>
        <v>4-1</v>
      </c>
      <c r="B45" s="31" t="str">
        <f t="shared" si="3"/>
        <v>4-2</v>
      </c>
      <c r="C45" s="31" t="str">
        <f t="shared" si="4"/>
        <v>4-3</v>
      </c>
      <c r="D45" s="31" t="str">
        <f t="shared" si="5"/>
        <v>4-4</v>
      </c>
      <c r="E45" s="31" t="str">
        <f t="shared" si="6"/>
        <v>4-5</v>
      </c>
      <c r="F45" s="31" t="str">
        <f t="shared" si="7"/>
        <v>4-6</v>
      </c>
      <c r="G45" s="31" t="str">
        <f t="shared" si="8"/>
        <v>4-7</v>
      </c>
      <c r="H45" s="31" t="str">
        <f t="shared" si="9"/>
        <v>4-8</v>
      </c>
      <c r="I45" s="31" t="str">
        <f t="shared" si="10"/>
        <v>4-9</v>
      </c>
      <c r="J45" s="31" t="str">
        <f t="shared" si="11"/>
        <v>4-10</v>
      </c>
      <c r="K45" s="31" t="str">
        <f t="shared" si="12"/>
        <v>4-11</v>
      </c>
      <c r="L45" s="31" t="str">
        <f t="shared" si="13"/>
        <v>4-12</v>
      </c>
      <c r="M45" s="31" t="str">
        <f t="shared" si="14"/>
        <v>4-13</v>
      </c>
      <c r="N45" s="31" t="str">
        <f t="shared" si="15"/>
        <v>4-14</v>
      </c>
      <c r="O45" s="31" t="str">
        <f t="shared" si="16"/>
        <v>4-15</v>
      </c>
      <c r="P45" s="31" t="str">
        <f t="shared" si="17"/>
        <v>4-16</v>
      </c>
      <c r="Q45" s="31" t="str">
        <f t="shared" si="18"/>
        <v>4-17</v>
      </c>
      <c r="R45" s="31" t="str">
        <f t="shared" si="19"/>
        <v>4-18</v>
      </c>
      <c r="S45" s="31" t="str">
        <f t="shared" si="20"/>
        <v>4-19</v>
      </c>
      <c r="T45" s="31" t="e">
        <f>CONCATENATE(Y45,"-",#REF!)</f>
        <v>#REF!</v>
      </c>
      <c r="U45" s="31" t="e">
        <f>CONCATENATE(Y45,"-",#REF!)</f>
        <v>#REF!</v>
      </c>
      <c r="V45" s="31" t="str">
        <f t="shared" si="21"/>
        <v>4-24</v>
      </c>
      <c r="W45" s="518" t="s">
        <v>337</v>
      </c>
      <c r="X45" s="519" t="s">
        <v>492</v>
      </c>
      <c r="Y45" s="520">
        <v>4</v>
      </c>
      <c r="Z45" s="521"/>
      <c r="AA45" s="521"/>
      <c r="AB45" s="521"/>
      <c r="AC45" s="521"/>
      <c r="AD45" s="521">
        <v>754</v>
      </c>
      <c r="AE45" s="521"/>
      <c r="AF45" s="521"/>
      <c r="AG45" s="521"/>
      <c r="AH45" s="521">
        <v>621</v>
      </c>
      <c r="AI45" s="521"/>
      <c r="AJ45" s="521"/>
      <c r="AK45" s="521"/>
      <c r="AL45" s="521">
        <v>1</v>
      </c>
      <c r="AM45" s="521"/>
      <c r="AN45" s="521">
        <v>1</v>
      </c>
      <c r="AO45" s="521"/>
      <c r="AP45" s="521">
        <v>2</v>
      </c>
      <c r="AQ45" s="521"/>
      <c r="AR45" s="521"/>
      <c r="AS45" s="521">
        <v>1</v>
      </c>
      <c r="AT45" s="521"/>
      <c r="AU45" s="521"/>
      <c r="AV45" s="521"/>
      <c r="AW45" s="521"/>
      <c r="AX45" s="521"/>
      <c r="AY45" s="521"/>
      <c r="AZ45" s="521"/>
      <c r="BA45" s="521"/>
      <c r="BB45" s="522"/>
      <c r="BC45" s="523">
        <v>1380</v>
      </c>
    </row>
    <row r="46" spans="1:55">
      <c r="A46" s="31" t="str">
        <f t="shared" si="2"/>
        <v>42-1</v>
      </c>
      <c r="B46" s="31" t="str">
        <f t="shared" si="3"/>
        <v>42-2</v>
      </c>
      <c r="C46" s="31" t="str">
        <f t="shared" si="4"/>
        <v>42-3</v>
      </c>
      <c r="D46" s="31" t="str">
        <f t="shared" si="5"/>
        <v>42-4</v>
      </c>
      <c r="E46" s="31" t="str">
        <f t="shared" si="6"/>
        <v>42-5</v>
      </c>
      <c r="F46" s="31" t="str">
        <f t="shared" si="7"/>
        <v>42-6</v>
      </c>
      <c r="G46" s="31" t="str">
        <f t="shared" si="8"/>
        <v>42-7</v>
      </c>
      <c r="H46" s="31" t="str">
        <f t="shared" si="9"/>
        <v>42-8</v>
      </c>
      <c r="I46" s="31" t="str">
        <f t="shared" si="10"/>
        <v>42-9</v>
      </c>
      <c r="J46" s="31" t="str">
        <f t="shared" si="11"/>
        <v>42-10</v>
      </c>
      <c r="K46" s="31" t="str">
        <f t="shared" si="12"/>
        <v>42-11</v>
      </c>
      <c r="L46" s="31" t="str">
        <f t="shared" si="13"/>
        <v>42-12</v>
      </c>
      <c r="M46" s="31" t="str">
        <f t="shared" si="14"/>
        <v>42-13</v>
      </c>
      <c r="N46" s="31" t="str">
        <f t="shared" si="15"/>
        <v>42-14</v>
      </c>
      <c r="O46" s="31" t="str">
        <f t="shared" si="16"/>
        <v>42-15</v>
      </c>
      <c r="P46" s="31" t="str">
        <f t="shared" si="17"/>
        <v>42-16</v>
      </c>
      <c r="Q46" s="31" t="str">
        <f t="shared" si="18"/>
        <v>42-17</v>
      </c>
      <c r="R46" s="31" t="str">
        <f t="shared" si="19"/>
        <v>42-18</v>
      </c>
      <c r="S46" s="31" t="str">
        <f t="shared" si="20"/>
        <v>42-19</v>
      </c>
      <c r="T46" s="31" t="e">
        <f>CONCATENATE(Y46,"-",#REF!)</f>
        <v>#REF!</v>
      </c>
      <c r="U46" s="31" t="e">
        <f>CONCATENATE(Y46,"-",#REF!)</f>
        <v>#REF!</v>
      </c>
      <c r="V46" s="31" t="str">
        <f t="shared" si="21"/>
        <v>42-24</v>
      </c>
      <c r="W46" s="404" t="s">
        <v>338</v>
      </c>
      <c r="X46" s="397" t="s">
        <v>492</v>
      </c>
      <c r="Y46" s="412">
        <v>42</v>
      </c>
      <c r="Z46" s="407">
        <v>5</v>
      </c>
      <c r="AA46" s="407">
        <v>61</v>
      </c>
      <c r="AB46" s="407"/>
      <c r="AC46" s="407">
        <v>4</v>
      </c>
      <c r="AD46" s="407">
        <v>13924</v>
      </c>
      <c r="AE46" s="407">
        <v>1</v>
      </c>
      <c r="AF46" s="407">
        <v>29</v>
      </c>
      <c r="AG46" s="407">
        <v>7</v>
      </c>
      <c r="AH46" s="407">
        <v>2368</v>
      </c>
      <c r="AI46" s="407">
        <v>2</v>
      </c>
      <c r="AJ46" s="407">
        <v>2</v>
      </c>
      <c r="AK46" s="407"/>
      <c r="AL46" s="407"/>
      <c r="AM46" s="407"/>
      <c r="AN46" s="407">
        <v>697</v>
      </c>
      <c r="AO46" s="407">
        <v>23</v>
      </c>
      <c r="AP46" s="407">
        <v>4</v>
      </c>
      <c r="AQ46" s="407">
        <v>2</v>
      </c>
      <c r="AR46" s="407">
        <v>1</v>
      </c>
      <c r="AS46" s="407">
        <v>22</v>
      </c>
      <c r="AT46" s="407">
        <v>10</v>
      </c>
      <c r="AU46" s="407">
        <v>5</v>
      </c>
      <c r="AV46" s="407"/>
      <c r="AW46" s="407">
        <v>24</v>
      </c>
      <c r="AX46" s="407"/>
      <c r="AY46" s="407">
        <v>30</v>
      </c>
      <c r="AZ46" s="407">
        <v>44</v>
      </c>
      <c r="BA46" s="407"/>
      <c r="BB46" s="408"/>
      <c r="BC46" s="409">
        <v>17265</v>
      </c>
    </row>
    <row r="47" spans="1:55">
      <c r="A47" s="31" t="str">
        <f t="shared" si="2"/>
        <v>44-1</v>
      </c>
      <c r="B47" s="31" t="str">
        <f t="shared" si="3"/>
        <v>44-2</v>
      </c>
      <c r="C47" s="31" t="str">
        <f t="shared" si="4"/>
        <v>44-3</v>
      </c>
      <c r="D47" s="31" t="str">
        <f t="shared" si="5"/>
        <v>44-4</v>
      </c>
      <c r="E47" s="31" t="str">
        <f t="shared" si="6"/>
        <v>44-5</v>
      </c>
      <c r="F47" s="31" t="str">
        <f t="shared" si="7"/>
        <v>44-6</v>
      </c>
      <c r="G47" s="31" t="str">
        <f t="shared" si="8"/>
        <v>44-7</v>
      </c>
      <c r="H47" s="31" t="str">
        <f t="shared" si="9"/>
        <v>44-8</v>
      </c>
      <c r="I47" s="31" t="str">
        <f t="shared" si="10"/>
        <v>44-9</v>
      </c>
      <c r="J47" s="31" t="str">
        <f t="shared" si="11"/>
        <v>44-10</v>
      </c>
      <c r="K47" s="31" t="str">
        <f t="shared" si="12"/>
        <v>44-11</v>
      </c>
      <c r="L47" s="31" t="str">
        <f t="shared" si="13"/>
        <v>44-12</v>
      </c>
      <c r="M47" s="31" t="str">
        <f t="shared" si="14"/>
        <v>44-13</v>
      </c>
      <c r="N47" s="31" t="str">
        <f t="shared" si="15"/>
        <v>44-14</v>
      </c>
      <c r="O47" s="31" t="str">
        <f t="shared" si="16"/>
        <v>44-15</v>
      </c>
      <c r="P47" s="31" t="str">
        <f t="shared" si="17"/>
        <v>44-16</v>
      </c>
      <c r="Q47" s="31" t="str">
        <f t="shared" si="18"/>
        <v>44-17</v>
      </c>
      <c r="R47" s="31" t="str">
        <f t="shared" si="19"/>
        <v>44-18</v>
      </c>
      <c r="S47" s="31" t="str">
        <f t="shared" si="20"/>
        <v>44-19</v>
      </c>
      <c r="T47" s="31" t="e">
        <f>CONCATENATE(Y47,"-",#REF!)</f>
        <v>#REF!</v>
      </c>
      <c r="U47" s="31" t="e">
        <f>CONCATENATE(Y47,"-",#REF!)</f>
        <v>#REF!</v>
      </c>
      <c r="V47" s="31" t="str">
        <f t="shared" si="21"/>
        <v>44-24</v>
      </c>
      <c r="W47" s="398" t="s">
        <v>339</v>
      </c>
      <c r="X47" s="397" t="s">
        <v>492</v>
      </c>
      <c r="Y47" s="412">
        <v>44</v>
      </c>
      <c r="Z47" s="407"/>
      <c r="AA47" s="407">
        <v>9</v>
      </c>
      <c r="AB47" s="407"/>
      <c r="AC47" s="407"/>
      <c r="AD47" s="407">
        <v>3416</v>
      </c>
      <c r="AE47" s="407"/>
      <c r="AF47" s="407"/>
      <c r="AG47" s="407">
        <v>3</v>
      </c>
      <c r="AH47" s="407">
        <v>2053</v>
      </c>
      <c r="AI47" s="407"/>
      <c r="AJ47" s="407">
        <v>3</v>
      </c>
      <c r="AK47" s="407"/>
      <c r="AL47" s="407"/>
      <c r="AM47" s="407"/>
      <c r="AN47" s="407"/>
      <c r="AO47" s="407"/>
      <c r="AP47" s="407">
        <v>2</v>
      </c>
      <c r="AQ47" s="407"/>
      <c r="AR47" s="407"/>
      <c r="AS47" s="407">
        <v>2</v>
      </c>
      <c r="AT47" s="407">
        <v>1</v>
      </c>
      <c r="AU47" s="407"/>
      <c r="AV47" s="407"/>
      <c r="AW47" s="407">
        <v>2</v>
      </c>
      <c r="AX47" s="407"/>
      <c r="AY47" s="407"/>
      <c r="AZ47" s="407">
        <v>15</v>
      </c>
      <c r="BA47" s="407"/>
      <c r="BB47" s="408"/>
      <c r="BC47" s="409">
        <v>5506</v>
      </c>
    </row>
    <row r="48" spans="1:55">
      <c r="A48" s="31" t="str">
        <f t="shared" si="2"/>
        <v>59-1</v>
      </c>
      <c r="B48" s="31" t="str">
        <f t="shared" si="3"/>
        <v>59-2</v>
      </c>
      <c r="C48" s="31" t="str">
        <f t="shared" si="4"/>
        <v>59-3</v>
      </c>
      <c r="D48" s="31" t="str">
        <f t="shared" si="5"/>
        <v>59-4</v>
      </c>
      <c r="E48" s="31" t="str">
        <f t="shared" si="6"/>
        <v>59-5</v>
      </c>
      <c r="F48" s="31" t="str">
        <f t="shared" si="7"/>
        <v>59-6</v>
      </c>
      <c r="G48" s="31" t="str">
        <f t="shared" si="8"/>
        <v>59-7</v>
      </c>
      <c r="H48" s="31" t="str">
        <f t="shared" si="9"/>
        <v>59-8</v>
      </c>
      <c r="I48" s="31" t="str">
        <f t="shared" si="10"/>
        <v>59-9</v>
      </c>
      <c r="J48" s="31" t="str">
        <f t="shared" si="11"/>
        <v>59-10</v>
      </c>
      <c r="K48" s="31" t="str">
        <f t="shared" si="12"/>
        <v>59-11</v>
      </c>
      <c r="L48" s="31" t="str">
        <f t="shared" si="13"/>
        <v>59-12</v>
      </c>
      <c r="M48" s="31" t="str">
        <f t="shared" si="14"/>
        <v>59-13</v>
      </c>
      <c r="N48" s="31" t="str">
        <f t="shared" si="15"/>
        <v>59-14</v>
      </c>
      <c r="O48" s="31" t="str">
        <f t="shared" si="16"/>
        <v>59-15</v>
      </c>
      <c r="P48" s="31" t="str">
        <f t="shared" si="17"/>
        <v>59-16</v>
      </c>
      <c r="Q48" s="31" t="str">
        <f t="shared" si="18"/>
        <v>59-17</v>
      </c>
      <c r="R48" s="31" t="str">
        <f t="shared" si="19"/>
        <v>59-18</v>
      </c>
      <c r="S48" s="31" t="str">
        <f t="shared" si="20"/>
        <v>59-19</v>
      </c>
      <c r="T48" s="31" t="e">
        <f>CONCATENATE(Y48,"-",#REF!)</f>
        <v>#REF!</v>
      </c>
      <c r="U48" s="31" t="e">
        <f>CONCATENATE(Y48,"-",#REF!)</f>
        <v>#REF!</v>
      </c>
      <c r="V48" s="31" t="str">
        <f t="shared" si="21"/>
        <v>59-24</v>
      </c>
      <c r="W48" s="398" t="s">
        <v>340</v>
      </c>
      <c r="X48" s="397" t="s">
        <v>492</v>
      </c>
      <c r="Y48" s="412">
        <v>59</v>
      </c>
      <c r="Z48" s="407">
        <v>1</v>
      </c>
      <c r="AA48" s="407">
        <v>2</v>
      </c>
      <c r="AB48" s="407"/>
      <c r="AC48" s="407"/>
      <c r="AD48" s="407">
        <v>2286</v>
      </c>
      <c r="AE48" s="407">
        <v>1</v>
      </c>
      <c r="AF48" s="407">
        <v>1</v>
      </c>
      <c r="AG48" s="407">
        <v>1</v>
      </c>
      <c r="AH48" s="407">
        <v>321</v>
      </c>
      <c r="AI48" s="407"/>
      <c r="AJ48" s="407"/>
      <c r="AK48" s="407"/>
      <c r="AL48" s="407"/>
      <c r="AM48" s="407"/>
      <c r="AN48" s="407"/>
      <c r="AO48" s="407">
        <v>1</v>
      </c>
      <c r="AP48" s="407"/>
      <c r="AQ48" s="407"/>
      <c r="AR48" s="407"/>
      <c r="AS48" s="407">
        <v>3</v>
      </c>
      <c r="AT48" s="407"/>
      <c r="AU48" s="407"/>
      <c r="AV48" s="407"/>
      <c r="AW48" s="407">
        <v>1</v>
      </c>
      <c r="AX48" s="407"/>
      <c r="AY48" s="407">
        <v>3</v>
      </c>
      <c r="AZ48" s="407">
        <v>9</v>
      </c>
      <c r="BA48" s="407"/>
      <c r="BB48" s="408"/>
      <c r="BC48" s="409">
        <v>2630</v>
      </c>
    </row>
    <row r="49" spans="1:55">
      <c r="A49" s="31" t="str">
        <f t="shared" si="2"/>
        <v>113-1</v>
      </c>
      <c r="B49" s="31" t="str">
        <f t="shared" si="3"/>
        <v>113-2</v>
      </c>
      <c r="C49" s="31" t="str">
        <f t="shared" si="4"/>
        <v>113-3</v>
      </c>
      <c r="D49" s="31" t="str">
        <f t="shared" si="5"/>
        <v>113-4</v>
      </c>
      <c r="E49" s="31" t="str">
        <f t="shared" si="6"/>
        <v>113-5</v>
      </c>
      <c r="F49" s="31" t="str">
        <f t="shared" si="7"/>
        <v>113-6</v>
      </c>
      <c r="G49" s="31" t="str">
        <f t="shared" si="8"/>
        <v>113-7</v>
      </c>
      <c r="H49" s="31" t="str">
        <f t="shared" si="9"/>
        <v>113-8</v>
      </c>
      <c r="I49" s="31" t="str">
        <f t="shared" si="10"/>
        <v>113-9</v>
      </c>
      <c r="J49" s="31" t="str">
        <f t="shared" si="11"/>
        <v>113-10</v>
      </c>
      <c r="K49" s="31" t="str">
        <f t="shared" si="12"/>
        <v>113-11</v>
      </c>
      <c r="L49" s="31" t="str">
        <f t="shared" si="13"/>
        <v>113-12</v>
      </c>
      <c r="M49" s="31" t="str">
        <f t="shared" si="14"/>
        <v>113-13</v>
      </c>
      <c r="N49" s="31" t="str">
        <f t="shared" si="15"/>
        <v>113-14</v>
      </c>
      <c r="O49" s="31" t="str">
        <f t="shared" si="16"/>
        <v>113-15</v>
      </c>
      <c r="P49" s="31" t="str">
        <f t="shared" si="17"/>
        <v>113-16</v>
      </c>
      <c r="Q49" s="31" t="str">
        <f t="shared" si="18"/>
        <v>113-17</v>
      </c>
      <c r="R49" s="31" t="str">
        <f t="shared" si="19"/>
        <v>113-18</v>
      </c>
      <c r="S49" s="31" t="str">
        <f t="shared" si="20"/>
        <v>113-19</v>
      </c>
      <c r="T49" s="31" t="e">
        <f>CONCATENATE(Y49,"-",#REF!)</f>
        <v>#REF!</v>
      </c>
      <c r="U49" s="31" t="e">
        <f>CONCATENATE(Y49,"-",#REF!)</f>
        <v>#REF!</v>
      </c>
      <c r="V49" s="31" t="str">
        <f t="shared" si="21"/>
        <v>113-24</v>
      </c>
      <c r="W49" s="398" t="s">
        <v>341</v>
      </c>
      <c r="X49" s="397" t="s">
        <v>492</v>
      </c>
      <c r="Y49" s="412">
        <v>113</v>
      </c>
      <c r="Z49" s="407">
        <v>3</v>
      </c>
      <c r="AA49" s="407">
        <v>3</v>
      </c>
      <c r="AB49" s="407"/>
      <c r="AC49" s="407"/>
      <c r="AD49" s="407">
        <v>3936</v>
      </c>
      <c r="AE49" s="407"/>
      <c r="AF49" s="407">
        <v>7</v>
      </c>
      <c r="AG49" s="407">
        <v>1</v>
      </c>
      <c r="AH49" s="407">
        <v>1953</v>
      </c>
      <c r="AI49" s="407">
        <v>1</v>
      </c>
      <c r="AJ49" s="407">
        <v>3</v>
      </c>
      <c r="AK49" s="407"/>
      <c r="AL49" s="407"/>
      <c r="AM49" s="407"/>
      <c r="AN49" s="407">
        <v>34</v>
      </c>
      <c r="AO49" s="407"/>
      <c r="AP49" s="407">
        <v>3</v>
      </c>
      <c r="AQ49" s="407"/>
      <c r="AR49" s="407"/>
      <c r="AS49" s="407">
        <v>7</v>
      </c>
      <c r="AT49" s="407"/>
      <c r="AU49" s="407"/>
      <c r="AV49" s="407"/>
      <c r="AW49" s="407">
        <v>8</v>
      </c>
      <c r="AX49" s="407"/>
      <c r="AY49" s="407">
        <v>9</v>
      </c>
      <c r="AZ49" s="407">
        <v>41</v>
      </c>
      <c r="BA49" s="407"/>
      <c r="BB49" s="408"/>
      <c r="BC49" s="409">
        <v>6009</v>
      </c>
    </row>
    <row r="50" spans="1:55">
      <c r="A50" s="31" t="str">
        <f t="shared" si="2"/>
        <v>125-1</v>
      </c>
      <c r="B50" s="31" t="str">
        <f t="shared" si="3"/>
        <v>125-2</v>
      </c>
      <c r="C50" s="31" t="str">
        <f t="shared" si="4"/>
        <v>125-3</v>
      </c>
      <c r="D50" s="31" t="str">
        <f t="shared" si="5"/>
        <v>125-4</v>
      </c>
      <c r="E50" s="31" t="str">
        <f t="shared" si="6"/>
        <v>125-5</v>
      </c>
      <c r="F50" s="31" t="str">
        <f t="shared" si="7"/>
        <v>125-6</v>
      </c>
      <c r="G50" s="31" t="str">
        <f t="shared" si="8"/>
        <v>125-7</v>
      </c>
      <c r="H50" s="31" t="str">
        <f t="shared" si="9"/>
        <v>125-8</v>
      </c>
      <c r="I50" s="31" t="str">
        <f t="shared" si="10"/>
        <v>125-9</v>
      </c>
      <c r="J50" s="31" t="str">
        <f t="shared" si="11"/>
        <v>125-10</v>
      </c>
      <c r="K50" s="31" t="str">
        <f t="shared" si="12"/>
        <v>125-11</v>
      </c>
      <c r="L50" s="31" t="str">
        <f t="shared" si="13"/>
        <v>125-12</v>
      </c>
      <c r="M50" s="31" t="str">
        <f t="shared" si="14"/>
        <v>125-13</v>
      </c>
      <c r="N50" s="31" t="str">
        <f t="shared" si="15"/>
        <v>125-14</v>
      </c>
      <c r="O50" s="31" t="str">
        <f t="shared" si="16"/>
        <v>125-15</v>
      </c>
      <c r="P50" s="31" t="str">
        <f t="shared" si="17"/>
        <v>125-16</v>
      </c>
      <c r="Q50" s="31" t="str">
        <f t="shared" si="18"/>
        <v>125-17</v>
      </c>
      <c r="R50" s="31" t="str">
        <f t="shared" si="19"/>
        <v>125-18</v>
      </c>
      <c r="S50" s="31" t="str">
        <f t="shared" si="20"/>
        <v>125-19</v>
      </c>
      <c r="T50" s="31" t="e">
        <f>CONCATENATE(Y50,"-",#REF!)</f>
        <v>#REF!</v>
      </c>
      <c r="U50" s="31" t="e">
        <f>CONCATENATE(Y50,"-",#REF!)</f>
        <v>#REF!</v>
      </c>
      <c r="V50" s="31" t="str">
        <f t="shared" si="21"/>
        <v>125-24</v>
      </c>
      <c r="W50" s="398" t="s">
        <v>342</v>
      </c>
      <c r="X50" s="397" t="s">
        <v>492</v>
      </c>
      <c r="Y50" s="412">
        <v>125</v>
      </c>
      <c r="Z50" s="407"/>
      <c r="AA50" s="407">
        <v>10</v>
      </c>
      <c r="AB50" s="407"/>
      <c r="AC50" s="407"/>
      <c r="AD50" s="407">
        <v>5502</v>
      </c>
      <c r="AE50" s="407"/>
      <c r="AF50" s="407"/>
      <c r="AG50" s="407">
        <v>1</v>
      </c>
      <c r="AH50" s="407">
        <v>1306</v>
      </c>
      <c r="AI50" s="407"/>
      <c r="AJ50" s="407"/>
      <c r="AK50" s="407"/>
      <c r="AL50" s="407"/>
      <c r="AM50" s="407"/>
      <c r="AN50" s="407">
        <v>2</v>
      </c>
      <c r="AO50" s="407">
        <v>13</v>
      </c>
      <c r="AP50" s="407"/>
      <c r="AQ50" s="407">
        <v>1</v>
      </c>
      <c r="AR50" s="407"/>
      <c r="AS50" s="407">
        <v>3</v>
      </c>
      <c r="AT50" s="407">
        <v>1</v>
      </c>
      <c r="AU50" s="407">
        <v>3</v>
      </c>
      <c r="AV50" s="407"/>
      <c r="AW50" s="407">
        <v>2</v>
      </c>
      <c r="AX50" s="407"/>
      <c r="AY50" s="407">
        <v>9</v>
      </c>
      <c r="AZ50" s="407">
        <v>14</v>
      </c>
      <c r="BA50" s="407"/>
      <c r="BB50" s="408"/>
      <c r="BC50" s="409">
        <v>6867</v>
      </c>
    </row>
    <row r="51" spans="1:55">
      <c r="A51" s="31" t="str">
        <f t="shared" si="2"/>
        <v>138-1</v>
      </c>
      <c r="B51" s="31" t="str">
        <f t="shared" si="3"/>
        <v>138-2</v>
      </c>
      <c r="C51" s="31" t="str">
        <f t="shared" si="4"/>
        <v>138-3</v>
      </c>
      <c r="D51" s="31" t="str">
        <f t="shared" si="5"/>
        <v>138-4</v>
      </c>
      <c r="E51" s="31" t="str">
        <f t="shared" si="6"/>
        <v>138-5</v>
      </c>
      <c r="F51" s="31" t="str">
        <f t="shared" si="7"/>
        <v>138-6</v>
      </c>
      <c r="G51" s="31" t="str">
        <f t="shared" si="8"/>
        <v>138-7</v>
      </c>
      <c r="H51" s="31" t="str">
        <f t="shared" si="9"/>
        <v>138-8</v>
      </c>
      <c r="I51" s="31" t="str">
        <f t="shared" si="10"/>
        <v>138-9</v>
      </c>
      <c r="J51" s="31" t="str">
        <f t="shared" si="11"/>
        <v>138-10</v>
      </c>
      <c r="K51" s="31" t="str">
        <f t="shared" si="12"/>
        <v>138-11</v>
      </c>
      <c r="L51" s="31" t="str">
        <f t="shared" si="13"/>
        <v>138-12</v>
      </c>
      <c r="M51" s="31" t="str">
        <f t="shared" si="14"/>
        <v>138-13</v>
      </c>
      <c r="N51" s="31" t="str">
        <f t="shared" si="15"/>
        <v>138-14</v>
      </c>
      <c r="O51" s="31" t="str">
        <f t="shared" si="16"/>
        <v>138-15</v>
      </c>
      <c r="P51" s="31" t="str">
        <f t="shared" si="17"/>
        <v>138-16</v>
      </c>
      <c r="Q51" s="31" t="str">
        <f t="shared" si="18"/>
        <v>138-17</v>
      </c>
      <c r="R51" s="31" t="str">
        <f t="shared" si="19"/>
        <v>138-18</v>
      </c>
      <c r="S51" s="31" t="str">
        <f t="shared" si="20"/>
        <v>138-19</v>
      </c>
      <c r="T51" s="31" t="e">
        <f>CONCATENATE(Y51,"-",#REF!)</f>
        <v>#REF!</v>
      </c>
      <c r="U51" s="31" t="e">
        <f>CONCATENATE(Y51,"-",#REF!)</f>
        <v>#REF!</v>
      </c>
      <c r="V51" s="31" t="str">
        <f t="shared" si="21"/>
        <v>138-24</v>
      </c>
      <c r="W51" s="398" t="s">
        <v>343</v>
      </c>
      <c r="X51" s="397" t="s">
        <v>492</v>
      </c>
      <c r="Y51" s="412">
        <v>138</v>
      </c>
      <c r="Z51" s="407">
        <v>2</v>
      </c>
      <c r="AA51" s="407">
        <v>10</v>
      </c>
      <c r="AB51" s="407"/>
      <c r="AC51" s="407">
        <v>4</v>
      </c>
      <c r="AD51" s="407">
        <v>8336</v>
      </c>
      <c r="AE51" s="407"/>
      <c r="AF51" s="407">
        <v>34</v>
      </c>
      <c r="AG51" s="407">
        <v>3</v>
      </c>
      <c r="AH51" s="407">
        <v>2317</v>
      </c>
      <c r="AI51" s="407">
        <v>1</v>
      </c>
      <c r="AJ51" s="407">
        <v>5</v>
      </c>
      <c r="AK51" s="407">
        <v>1</v>
      </c>
      <c r="AL51" s="407">
        <v>3</v>
      </c>
      <c r="AM51" s="407">
        <v>2</v>
      </c>
      <c r="AN51" s="407">
        <v>8</v>
      </c>
      <c r="AO51" s="407">
        <v>14</v>
      </c>
      <c r="AP51" s="407">
        <v>5</v>
      </c>
      <c r="AQ51" s="407"/>
      <c r="AR51" s="407"/>
      <c r="AS51" s="407">
        <v>2</v>
      </c>
      <c r="AT51" s="407">
        <v>2</v>
      </c>
      <c r="AU51" s="407">
        <v>2</v>
      </c>
      <c r="AV51" s="407">
        <v>1</v>
      </c>
      <c r="AW51" s="407">
        <v>6</v>
      </c>
      <c r="AX51" s="407"/>
      <c r="AY51" s="407">
        <v>28</v>
      </c>
      <c r="AZ51" s="407">
        <v>44</v>
      </c>
      <c r="BA51" s="407"/>
      <c r="BB51" s="408"/>
      <c r="BC51" s="409">
        <v>10830</v>
      </c>
    </row>
    <row r="52" spans="1:55">
      <c r="A52" s="31" t="str">
        <f t="shared" si="2"/>
        <v>234-1</v>
      </c>
      <c r="B52" s="31" t="str">
        <f t="shared" si="3"/>
        <v>234-2</v>
      </c>
      <c r="C52" s="31" t="str">
        <f t="shared" si="4"/>
        <v>234-3</v>
      </c>
      <c r="D52" s="31" t="str">
        <f t="shared" si="5"/>
        <v>234-4</v>
      </c>
      <c r="E52" s="31" t="str">
        <f t="shared" si="6"/>
        <v>234-5</v>
      </c>
      <c r="F52" s="31" t="str">
        <f t="shared" si="7"/>
        <v>234-6</v>
      </c>
      <c r="G52" s="31" t="str">
        <f t="shared" si="8"/>
        <v>234-7</v>
      </c>
      <c r="H52" s="31" t="str">
        <f t="shared" si="9"/>
        <v>234-8</v>
      </c>
      <c r="I52" s="31" t="str">
        <f t="shared" si="10"/>
        <v>234-9</v>
      </c>
      <c r="J52" s="31" t="str">
        <f t="shared" si="11"/>
        <v>234-10</v>
      </c>
      <c r="K52" s="31" t="str">
        <f t="shared" si="12"/>
        <v>234-11</v>
      </c>
      <c r="L52" s="31" t="str">
        <f t="shared" si="13"/>
        <v>234-12</v>
      </c>
      <c r="M52" s="31" t="str">
        <f t="shared" si="14"/>
        <v>234-13</v>
      </c>
      <c r="N52" s="31" t="str">
        <f t="shared" si="15"/>
        <v>234-14</v>
      </c>
      <c r="O52" s="31" t="str">
        <f t="shared" si="16"/>
        <v>234-15</v>
      </c>
      <c r="P52" s="31" t="str">
        <f t="shared" si="17"/>
        <v>234-16</v>
      </c>
      <c r="Q52" s="31" t="str">
        <f t="shared" si="18"/>
        <v>234-17</v>
      </c>
      <c r="R52" s="31" t="str">
        <f t="shared" si="19"/>
        <v>234-18</v>
      </c>
      <c r="S52" s="31" t="str">
        <f t="shared" si="20"/>
        <v>234-19</v>
      </c>
      <c r="T52" s="31" t="e">
        <f>CONCATENATE(Y52,"-",#REF!)</f>
        <v>#REF!</v>
      </c>
      <c r="U52" s="31" t="e">
        <f>CONCATENATE(Y52,"-",#REF!)</f>
        <v>#REF!</v>
      </c>
      <c r="V52" s="31" t="str">
        <f t="shared" si="21"/>
        <v>234-24</v>
      </c>
      <c r="W52" s="398" t="s">
        <v>344</v>
      </c>
      <c r="X52" s="397" t="s">
        <v>492</v>
      </c>
      <c r="Y52" s="412">
        <v>234</v>
      </c>
      <c r="Z52" s="407">
        <v>3</v>
      </c>
      <c r="AA52" s="407">
        <v>17</v>
      </c>
      <c r="AB52" s="407">
        <v>3</v>
      </c>
      <c r="AC52" s="407"/>
      <c r="AD52" s="407">
        <v>3286</v>
      </c>
      <c r="AE52" s="407">
        <v>3</v>
      </c>
      <c r="AF52" s="407">
        <v>3</v>
      </c>
      <c r="AG52" s="407">
        <v>82</v>
      </c>
      <c r="AH52" s="407">
        <v>11568</v>
      </c>
      <c r="AI52" s="407"/>
      <c r="AJ52" s="407">
        <v>1</v>
      </c>
      <c r="AK52" s="407"/>
      <c r="AL52" s="407"/>
      <c r="AM52" s="407"/>
      <c r="AN52" s="407">
        <v>470</v>
      </c>
      <c r="AO52" s="407">
        <v>2</v>
      </c>
      <c r="AP52" s="407">
        <v>4436</v>
      </c>
      <c r="AQ52" s="407"/>
      <c r="AR52" s="407">
        <v>4</v>
      </c>
      <c r="AS52" s="407">
        <v>5</v>
      </c>
      <c r="AT52" s="407">
        <v>10</v>
      </c>
      <c r="AU52" s="407"/>
      <c r="AV52" s="407"/>
      <c r="AW52" s="407">
        <v>25</v>
      </c>
      <c r="AX52" s="407"/>
      <c r="AY52" s="407">
        <v>1</v>
      </c>
      <c r="AZ52" s="407">
        <v>42</v>
      </c>
      <c r="BA52" s="407"/>
      <c r="BB52" s="408"/>
      <c r="BC52" s="409">
        <v>19961</v>
      </c>
    </row>
    <row r="53" spans="1:55">
      <c r="A53" s="31" t="str">
        <f t="shared" si="2"/>
        <v>240-1</v>
      </c>
      <c r="B53" s="31" t="str">
        <f t="shared" si="3"/>
        <v>240-2</v>
      </c>
      <c r="C53" s="31" t="str">
        <f t="shared" si="4"/>
        <v>240-3</v>
      </c>
      <c r="D53" s="31" t="str">
        <f t="shared" si="5"/>
        <v>240-4</v>
      </c>
      <c r="E53" s="31" t="str">
        <f t="shared" si="6"/>
        <v>240-5</v>
      </c>
      <c r="F53" s="31" t="str">
        <f t="shared" si="7"/>
        <v>240-6</v>
      </c>
      <c r="G53" s="31" t="str">
        <f t="shared" si="8"/>
        <v>240-7</v>
      </c>
      <c r="H53" s="31" t="str">
        <f t="shared" si="9"/>
        <v>240-8</v>
      </c>
      <c r="I53" s="31" t="str">
        <f t="shared" si="10"/>
        <v>240-9</v>
      </c>
      <c r="J53" s="31" t="str">
        <f t="shared" si="11"/>
        <v>240-10</v>
      </c>
      <c r="K53" s="31" t="str">
        <f t="shared" si="12"/>
        <v>240-11</v>
      </c>
      <c r="L53" s="31" t="str">
        <f t="shared" si="13"/>
        <v>240-12</v>
      </c>
      <c r="M53" s="31" t="str">
        <f t="shared" si="14"/>
        <v>240-13</v>
      </c>
      <c r="N53" s="31" t="str">
        <f t="shared" si="15"/>
        <v>240-14</v>
      </c>
      <c r="O53" s="31" t="str">
        <f t="shared" si="16"/>
        <v>240-15</v>
      </c>
      <c r="P53" s="31" t="str">
        <f t="shared" si="17"/>
        <v>240-16</v>
      </c>
      <c r="Q53" s="31" t="str">
        <f t="shared" si="18"/>
        <v>240-17</v>
      </c>
      <c r="R53" s="31" t="str">
        <f t="shared" si="19"/>
        <v>240-18</v>
      </c>
      <c r="S53" s="31" t="str">
        <f t="shared" si="20"/>
        <v>240-19</v>
      </c>
      <c r="T53" s="31" t="e">
        <f>CONCATENATE(Y53,"-",#REF!)</f>
        <v>#REF!</v>
      </c>
      <c r="U53" s="31" t="e">
        <f>CONCATENATE(Y53,"-",#REF!)</f>
        <v>#REF!</v>
      </c>
      <c r="V53" s="31" t="str">
        <f t="shared" si="21"/>
        <v>240-24</v>
      </c>
      <c r="W53" s="398" t="s">
        <v>345</v>
      </c>
      <c r="X53" s="397" t="s">
        <v>492</v>
      </c>
      <c r="Y53" s="412">
        <v>240</v>
      </c>
      <c r="Z53" s="407"/>
      <c r="AA53" s="407">
        <v>4</v>
      </c>
      <c r="AB53" s="407"/>
      <c r="AC53" s="407">
        <v>5</v>
      </c>
      <c r="AD53" s="407">
        <v>6236</v>
      </c>
      <c r="AE53" s="407"/>
      <c r="AF53" s="407">
        <v>24</v>
      </c>
      <c r="AG53" s="407">
        <v>2</v>
      </c>
      <c r="AH53" s="407">
        <v>414</v>
      </c>
      <c r="AI53" s="407"/>
      <c r="AJ53" s="407">
        <v>2</v>
      </c>
      <c r="AK53" s="407"/>
      <c r="AL53" s="407"/>
      <c r="AM53" s="407">
        <v>1</v>
      </c>
      <c r="AN53" s="407">
        <v>12</v>
      </c>
      <c r="AO53" s="407">
        <v>3</v>
      </c>
      <c r="AP53" s="407"/>
      <c r="AQ53" s="407"/>
      <c r="AR53" s="407">
        <v>1</v>
      </c>
      <c r="AS53" s="407">
        <v>7</v>
      </c>
      <c r="AT53" s="407">
        <v>1</v>
      </c>
      <c r="AU53" s="407">
        <v>1</v>
      </c>
      <c r="AV53" s="407"/>
      <c r="AW53" s="407">
        <v>1</v>
      </c>
      <c r="AX53" s="407"/>
      <c r="AY53" s="407">
        <v>8</v>
      </c>
      <c r="AZ53" s="407">
        <v>22</v>
      </c>
      <c r="BA53" s="407"/>
      <c r="BB53" s="408"/>
      <c r="BC53" s="409">
        <v>6744</v>
      </c>
    </row>
    <row r="54" spans="1:55">
      <c r="A54" s="31" t="str">
        <f t="shared" si="2"/>
        <v>284-1</v>
      </c>
      <c r="B54" s="31" t="str">
        <f t="shared" si="3"/>
        <v>284-2</v>
      </c>
      <c r="C54" s="31" t="str">
        <f t="shared" si="4"/>
        <v>284-3</v>
      </c>
      <c r="D54" s="31" t="str">
        <f t="shared" si="5"/>
        <v>284-4</v>
      </c>
      <c r="E54" s="31" t="str">
        <f t="shared" si="6"/>
        <v>284-5</v>
      </c>
      <c r="F54" s="31" t="str">
        <f t="shared" si="7"/>
        <v>284-6</v>
      </c>
      <c r="G54" s="31" t="str">
        <f t="shared" si="8"/>
        <v>284-7</v>
      </c>
      <c r="H54" s="31" t="str">
        <f t="shared" si="9"/>
        <v>284-8</v>
      </c>
      <c r="I54" s="31" t="str">
        <f t="shared" si="10"/>
        <v>284-9</v>
      </c>
      <c r="J54" s="31" t="str">
        <f t="shared" si="11"/>
        <v>284-10</v>
      </c>
      <c r="K54" s="31" t="str">
        <f t="shared" si="12"/>
        <v>284-11</v>
      </c>
      <c r="L54" s="31" t="str">
        <f t="shared" si="13"/>
        <v>284-12</v>
      </c>
      <c r="M54" s="31" t="str">
        <f t="shared" si="14"/>
        <v>284-13</v>
      </c>
      <c r="N54" s="31" t="str">
        <f t="shared" si="15"/>
        <v>284-14</v>
      </c>
      <c r="O54" s="31" t="str">
        <f t="shared" si="16"/>
        <v>284-15</v>
      </c>
      <c r="P54" s="31" t="str">
        <f t="shared" si="17"/>
        <v>284-16</v>
      </c>
      <c r="Q54" s="31" t="str">
        <f t="shared" si="18"/>
        <v>284-17</v>
      </c>
      <c r="R54" s="31" t="str">
        <f t="shared" si="19"/>
        <v>284-18</v>
      </c>
      <c r="S54" s="31" t="str">
        <f t="shared" si="20"/>
        <v>284-19</v>
      </c>
      <c r="T54" s="31" t="e">
        <f>CONCATENATE(Y54,"-",#REF!)</f>
        <v>#REF!</v>
      </c>
      <c r="U54" s="31" t="e">
        <f>CONCATENATE(Y54,"-",#REF!)</f>
        <v>#REF!</v>
      </c>
      <c r="V54" s="31" t="str">
        <f t="shared" si="21"/>
        <v>284-24</v>
      </c>
      <c r="W54" s="398" t="s">
        <v>346</v>
      </c>
      <c r="X54" s="397" t="s">
        <v>492</v>
      </c>
      <c r="Y54" s="412">
        <v>284</v>
      </c>
      <c r="Z54" s="407">
        <v>12</v>
      </c>
      <c r="AA54" s="407">
        <v>17</v>
      </c>
      <c r="AB54" s="407"/>
      <c r="AC54" s="407"/>
      <c r="AD54" s="407">
        <v>5828</v>
      </c>
      <c r="AE54" s="407"/>
      <c r="AF54" s="407">
        <v>2</v>
      </c>
      <c r="AG54" s="407">
        <v>44</v>
      </c>
      <c r="AH54" s="407">
        <v>6741</v>
      </c>
      <c r="AI54" s="407">
        <v>5</v>
      </c>
      <c r="AJ54" s="407">
        <v>3</v>
      </c>
      <c r="AK54" s="407"/>
      <c r="AL54" s="407"/>
      <c r="AM54" s="407"/>
      <c r="AN54" s="407">
        <v>1005</v>
      </c>
      <c r="AO54" s="407">
        <v>8</v>
      </c>
      <c r="AP54" s="407">
        <v>4627</v>
      </c>
      <c r="AQ54" s="407"/>
      <c r="AR54" s="407">
        <v>1</v>
      </c>
      <c r="AS54" s="407">
        <v>12</v>
      </c>
      <c r="AT54" s="407">
        <v>4</v>
      </c>
      <c r="AU54" s="407"/>
      <c r="AV54" s="407"/>
      <c r="AW54" s="407">
        <v>45</v>
      </c>
      <c r="AX54" s="407"/>
      <c r="AY54" s="407">
        <v>1</v>
      </c>
      <c r="AZ54" s="407">
        <v>36</v>
      </c>
      <c r="BA54" s="407"/>
      <c r="BB54" s="408"/>
      <c r="BC54" s="409">
        <v>18391</v>
      </c>
    </row>
    <row r="55" spans="1:55">
      <c r="A55" s="31" t="str">
        <f t="shared" si="2"/>
        <v>306-1</v>
      </c>
      <c r="B55" s="31" t="str">
        <f t="shared" si="3"/>
        <v>306-2</v>
      </c>
      <c r="C55" s="31" t="str">
        <f t="shared" si="4"/>
        <v>306-3</v>
      </c>
      <c r="D55" s="31" t="str">
        <f t="shared" si="5"/>
        <v>306-4</v>
      </c>
      <c r="E55" s="31" t="str">
        <f t="shared" si="6"/>
        <v>306-5</v>
      </c>
      <c r="F55" s="31" t="str">
        <f t="shared" si="7"/>
        <v>306-6</v>
      </c>
      <c r="G55" s="31" t="str">
        <f t="shared" si="8"/>
        <v>306-7</v>
      </c>
      <c r="H55" s="31" t="str">
        <f t="shared" si="9"/>
        <v>306-8</v>
      </c>
      <c r="I55" s="31" t="str">
        <f t="shared" si="10"/>
        <v>306-9</v>
      </c>
      <c r="J55" s="31" t="str">
        <f t="shared" si="11"/>
        <v>306-10</v>
      </c>
      <c r="K55" s="31" t="str">
        <f t="shared" si="12"/>
        <v>306-11</v>
      </c>
      <c r="L55" s="31" t="str">
        <f t="shared" si="13"/>
        <v>306-12</v>
      </c>
      <c r="M55" s="31" t="str">
        <f t="shared" si="14"/>
        <v>306-13</v>
      </c>
      <c r="N55" s="31" t="str">
        <f t="shared" si="15"/>
        <v>306-14</v>
      </c>
      <c r="O55" s="31" t="str">
        <f t="shared" si="16"/>
        <v>306-15</v>
      </c>
      <c r="P55" s="31" t="str">
        <f t="shared" si="17"/>
        <v>306-16</v>
      </c>
      <c r="Q55" s="31" t="str">
        <f t="shared" si="18"/>
        <v>306-17</v>
      </c>
      <c r="R55" s="31" t="str">
        <f t="shared" si="19"/>
        <v>306-18</v>
      </c>
      <c r="S55" s="31" t="str">
        <f t="shared" si="20"/>
        <v>306-19</v>
      </c>
      <c r="T55" s="31" t="e">
        <f>CONCATENATE(Y55,"-",#REF!)</f>
        <v>#REF!</v>
      </c>
      <c r="U55" s="31" t="e">
        <f>CONCATENATE(Y55,"-",#REF!)</f>
        <v>#REF!</v>
      </c>
      <c r="V55" s="31" t="str">
        <f t="shared" si="21"/>
        <v>306-24</v>
      </c>
      <c r="W55" s="398" t="s">
        <v>347</v>
      </c>
      <c r="X55" s="397" t="s">
        <v>492</v>
      </c>
      <c r="Y55" s="412">
        <v>306</v>
      </c>
      <c r="Z55" s="407"/>
      <c r="AA55" s="407"/>
      <c r="AB55" s="407"/>
      <c r="AC55" s="407"/>
      <c r="AD55" s="407">
        <v>2963</v>
      </c>
      <c r="AE55" s="407"/>
      <c r="AF55" s="407"/>
      <c r="AG55" s="407">
        <v>1</v>
      </c>
      <c r="AH55" s="407">
        <v>679</v>
      </c>
      <c r="AI55" s="407"/>
      <c r="AJ55" s="407"/>
      <c r="AK55" s="407"/>
      <c r="AL55" s="407"/>
      <c r="AM55" s="407"/>
      <c r="AN55" s="407">
        <v>2</v>
      </c>
      <c r="AO55" s="407"/>
      <c r="AP55" s="407">
        <v>7</v>
      </c>
      <c r="AQ55" s="407"/>
      <c r="AR55" s="407"/>
      <c r="AS55" s="407">
        <v>2</v>
      </c>
      <c r="AT55" s="407"/>
      <c r="AU55" s="407"/>
      <c r="AV55" s="407"/>
      <c r="AW55" s="407">
        <v>11</v>
      </c>
      <c r="AX55" s="407"/>
      <c r="AY55" s="407">
        <v>6</v>
      </c>
      <c r="AZ55" s="407">
        <v>15</v>
      </c>
      <c r="BA55" s="407"/>
      <c r="BB55" s="408"/>
      <c r="BC55" s="409">
        <v>3686</v>
      </c>
    </row>
    <row r="56" spans="1:55">
      <c r="A56" s="31" t="str">
        <f t="shared" si="2"/>
        <v>347-1</v>
      </c>
      <c r="B56" s="31" t="str">
        <f t="shared" si="3"/>
        <v>347-2</v>
      </c>
      <c r="C56" s="31" t="str">
        <f t="shared" si="4"/>
        <v>347-3</v>
      </c>
      <c r="D56" s="31" t="str">
        <f t="shared" si="5"/>
        <v>347-4</v>
      </c>
      <c r="E56" s="31" t="str">
        <f t="shared" si="6"/>
        <v>347-5</v>
      </c>
      <c r="F56" s="31" t="str">
        <f t="shared" si="7"/>
        <v>347-6</v>
      </c>
      <c r="G56" s="31" t="str">
        <f t="shared" si="8"/>
        <v>347-7</v>
      </c>
      <c r="H56" s="31" t="str">
        <f t="shared" si="9"/>
        <v>347-8</v>
      </c>
      <c r="I56" s="31" t="str">
        <f t="shared" si="10"/>
        <v>347-9</v>
      </c>
      <c r="J56" s="31" t="str">
        <f t="shared" si="11"/>
        <v>347-10</v>
      </c>
      <c r="K56" s="31" t="str">
        <f t="shared" si="12"/>
        <v>347-11</v>
      </c>
      <c r="L56" s="31" t="str">
        <f t="shared" si="13"/>
        <v>347-12</v>
      </c>
      <c r="M56" s="31" t="str">
        <f t="shared" si="14"/>
        <v>347-13</v>
      </c>
      <c r="N56" s="31" t="str">
        <f t="shared" si="15"/>
        <v>347-14</v>
      </c>
      <c r="O56" s="31" t="str">
        <f t="shared" si="16"/>
        <v>347-15</v>
      </c>
      <c r="P56" s="31" t="str">
        <f t="shared" si="17"/>
        <v>347-16</v>
      </c>
      <c r="Q56" s="31" t="str">
        <f t="shared" si="18"/>
        <v>347-17</v>
      </c>
      <c r="R56" s="31" t="str">
        <f t="shared" si="19"/>
        <v>347-18</v>
      </c>
      <c r="S56" s="31" t="str">
        <f t="shared" si="20"/>
        <v>347-19</v>
      </c>
      <c r="T56" s="31" t="e">
        <f>CONCATENATE(Y56,"-",#REF!)</f>
        <v>#REF!</v>
      </c>
      <c r="U56" s="31" t="e">
        <f>CONCATENATE(Y56,"-",#REF!)</f>
        <v>#REF!</v>
      </c>
      <c r="V56" s="31" t="str">
        <f t="shared" si="21"/>
        <v>347-24</v>
      </c>
      <c r="W56" s="398" t="s">
        <v>348</v>
      </c>
      <c r="X56" s="397" t="s">
        <v>492</v>
      </c>
      <c r="Y56" s="412">
        <v>347</v>
      </c>
      <c r="Z56" s="407"/>
      <c r="AA56" s="407">
        <v>6</v>
      </c>
      <c r="AB56" s="407"/>
      <c r="AC56" s="407">
        <v>2</v>
      </c>
      <c r="AD56" s="407">
        <v>2626</v>
      </c>
      <c r="AE56" s="407"/>
      <c r="AF56" s="407">
        <v>5</v>
      </c>
      <c r="AG56" s="407"/>
      <c r="AH56" s="407">
        <v>511</v>
      </c>
      <c r="AI56" s="407">
        <v>2</v>
      </c>
      <c r="AJ56" s="407">
        <v>1</v>
      </c>
      <c r="AK56" s="407"/>
      <c r="AL56" s="407"/>
      <c r="AM56" s="407">
        <v>3</v>
      </c>
      <c r="AN56" s="407">
        <v>70</v>
      </c>
      <c r="AO56" s="407"/>
      <c r="AP56" s="407"/>
      <c r="AQ56" s="407"/>
      <c r="AR56" s="407"/>
      <c r="AS56" s="407">
        <v>6</v>
      </c>
      <c r="AT56" s="407">
        <v>1</v>
      </c>
      <c r="AU56" s="407">
        <v>1</v>
      </c>
      <c r="AV56" s="407"/>
      <c r="AW56" s="407">
        <v>2</v>
      </c>
      <c r="AX56" s="407"/>
      <c r="AY56" s="407">
        <v>9</v>
      </c>
      <c r="AZ56" s="407">
        <v>16</v>
      </c>
      <c r="BA56" s="407"/>
      <c r="BB56" s="408"/>
      <c r="BC56" s="409">
        <v>3261</v>
      </c>
    </row>
    <row r="57" spans="1:55">
      <c r="A57" s="31" t="str">
        <f t="shared" si="2"/>
        <v>411-1</v>
      </c>
      <c r="B57" s="31" t="str">
        <f t="shared" si="3"/>
        <v>411-2</v>
      </c>
      <c r="C57" s="31" t="str">
        <f t="shared" si="4"/>
        <v>411-3</v>
      </c>
      <c r="D57" s="31" t="str">
        <f t="shared" si="5"/>
        <v>411-4</v>
      </c>
      <c r="E57" s="31" t="str">
        <f t="shared" si="6"/>
        <v>411-5</v>
      </c>
      <c r="F57" s="31" t="str">
        <f t="shared" si="7"/>
        <v>411-6</v>
      </c>
      <c r="G57" s="31" t="str">
        <f t="shared" si="8"/>
        <v>411-7</v>
      </c>
      <c r="H57" s="31" t="str">
        <f t="shared" si="9"/>
        <v>411-8</v>
      </c>
      <c r="I57" s="31" t="str">
        <f t="shared" si="10"/>
        <v>411-9</v>
      </c>
      <c r="J57" s="31" t="str">
        <f t="shared" si="11"/>
        <v>411-10</v>
      </c>
      <c r="K57" s="31" t="str">
        <f t="shared" si="12"/>
        <v>411-11</v>
      </c>
      <c r="L57" s="31" t="str">
        <f t="shared" si="13"/>
        <v>411-12</v>
      </c>
      <c r="M57" s="31" t="str">
        <f t="shared" si="14"/>
        <v>411-13</v>
      </c>
      <c r="N57" s="31" t="str">
        <f t="shared" si="15"/>
        <v>411-14</v>
      </c>
      <c r="O57" s="31" t="str">
        <f t="shared" si="16"/>
        <v>411-15</v>
      </c>
      <c r="P57" s="31" t="str">
        <f t="shared" si="17"/>
        <v>411-16</v>
      </c>
      <c r="Q57" s="31" t="str">
        <f t="shared" si="18"/>
        <v>411-17</v>
      </c>
      <c r="R57" s="31" t="str">
        <f t="shared" si="19"/>
        <v>411-18</v>
      </c>
      <c r="S57" s="31" t="str">
        <f t="shared" si="20"/>
        <v>411-19</v>
      </c>
      <c r="T57" s="31" t="e">
        <f>CONCATENATE(Y57,"-",#REF!)</f>
        <v>#REF!</v>
      </c>
      <c r="U57" s="31" t="e">
        <f>CONCATENATE(Y57,"-",#REF!)</f>
        <v>#REF!</v>
      </c>
      <c r="V57" s="31" t="str">
        <f t="shared" si="21"/>
        <v>411-24</v>
      </c>
      <c r="W57" s="398" t="s">
        <v>349</v>
      </c>
      <c r="X57" s="397" t="s">
        <v>492</v>
      </c>
      <c r="Y57" s="412">
        <v>411</v>
      </c>
      <c r="Z57" s="407">
        <v>7</v>
      </c>
      <c r="AA57" s="407">
        <v>4</v>
      </c>
      <c r="AB57" s="407"/>
      <c r="AC57" s="407"/>
      <c r="AD57" s="407">
        <v>4443</v>
      </c>
      <c r="AE57" s="407"/>
      <c r="AF57" s="407"/>
      <c r="AG57" s="407">
        <v>4</v>
      </c>
      <c r="AH57" s="407">
        <v>2886</v>
      </c>
      <c r="AI57" s="407">
        <v>1</v>
      </c>
      <c r="AJ57" s="407">
        <v>2</v>
      </c>
      <c r="AK57" s="407"/>
      <c r="AL57" s="407"/>
      <c r="AM57" s="407"/>
      <c r="AN57" s="407">
        <v>2</v>
      </c>
      <c r="AO57" s="407">
        <v>2</v>
      </c>
      <c r="AP57" s="407">
        <v>2</v>
      </c>
      <c r="AQ57" s="407">
        <v>1</v>
      </c>
      <c r="AR57" s="407"/>
      <c r="AS57" s="407">
        <v>8</v>
      </c>
      <c r="AT57" s="407">
        <v>2</v>
      </c>
      <c r="AU57" s="407"/>
      <c r="AV57" s="407"/>
      <c r="AW57" s="407">
        <v>1</v>
      </c>
      <c r="AX57" s="407"/>
      <c r="AY57" s="407">
        <v>3</v>
      </c>
      <c r="AZ57" s="407">
        <v>5</v>
      </c>
      <c r="BA57" s="407"/>
      <c r="BB57" s="408"/>
      <c r="BC57" s="409">
        <v>7373</v>
      </c>
    </row>
    <row r="58" spans="1:55">
      <c r="A58" s="31" t="str">
        <f t="shared" si="2"/>
        <v>501-1</v>
      </c>
      <c r="B58" s="31" t="str">
        <f t="shared" si="3"/>
        <v>501-2</v>
      </c>
      <c r="C58" s="31" t="str">
        <f t="shared" si="4"/>
        <v>501-3</v>
      </c>
      <c r="D58" s="31" t="str">
        <f t="shared" si="5"/>
        <v>501-4</v>
      </c>
      <c r="E58" s="31" t="str">
        <f t="shared" si="6"/>
        <v>501-5</v>
      </c>
      <c r="F58" s="31" t="str">
        <f t="shared" si="7"/>
        <v>501-6</v>
      </c>
      <c r="G58" s="31" t="str">
        <f t="shared" si="8"/>
        <v>501-7</v>
      </c>
      <c r="H58" s="31" t="str">
        <f t="shared" si="9"/>
        <v>501-8</v>
      </c>
      <c r="I58" s="31" t="str">
        <f t="shared" si="10"/>
        <v>501-9</v>
      </c>
      <c r="J58" s="31" t="str">
        <f t="shared" si="11"/>
        <v>501-10</v>
      </c>
      <c r="K58" s="31" t="str">
        <f t="shared" si="12"/>
        <v>501-11</v>
      </c>
      <c r="L58" s="31" t="str">
        <f t="shared" si="13"/>
        <v>501-12</v>
      </c>
      <c r="M58" s="31" t="str">
        <f t="shared" si="14"/>
        <v>501-13</v>
      </c>
      <c r="N58" s="31" t="str">
        <f t="shared" si="15"/>
        <v>501-14</v>
      </c>
      <c r="O58" s="31" t="str">
        <f t="shared" si="16"/>
        <v>501-15</v>
      </c>
      <c r="P58" s="31" t="str">
        <f t="shared" si="17"/>
        <v>501-16</v>
      </c>
      <c r="Q58" s="31" t="str">
        <f t="shared" si="18"/>
        <v>501-17</v>
      </c>
      <c r="R58" s="31" t="str">
        <f t="shared" si="19"/>
        <v>501-18</v>
      </c>
      <c r="S58" s="31" t="str">
        <f t="shared" si="20"/>
        <v>501-19</v>
      </c>
      <c r="T58" s="31" t="e">
        <f>CONCATENATE(Y58,"-",#REF!)</f>
        <v>#REF!</v>
      </c>
      <c r="U58" s="31" t="e">
        <f>CONCATENATE(Y58,"-",#REF!)</f>
        <v>#REF!</v>
      </c>
      <c r="V58" s="31" t="str">
        <f t="shared" si="21"/>
        <v>501-24</v>
      </c>
      <c r="W58" s="398" t="s">
        <v>350</v>
      </c>
      <c r="X58" s="397" t="s">
        <v>492</v>
      </c>
      <c r="Y58" s="412">
        <v>501</v>
      </c>
      <c r="Z58" s="407"/>
      <c r="AA58" s="407"/>
      <c r="AB58" s="407"/>
      <c r="AC58" s="407"/>
      <c r="AD58" s="407">
        <v>1489</v>
      </c>
      <c r="AE58" s="407"/>
      <c r="AF58" s="407"/>
      <c r="AG58" s="407">
        <v>7</v>
      </c>
      <c r="AH58" s="407">
        <v>238</v>
      </c>
      <c r="AI58" s="407"/>
      <c r="AJ58" s="407"/>
      <c r="AK58" s="407"/>
      <c r="AL58" s="407"/>
      <c r="AM58" s="407"/>
      <c r="AN58" s="407"/>
      <c r="AO58" s="407">
        <v>1</v>
      </c>
      <c r="AP58" s="407"/>
      <c r="AQ58" s="407"/>
      <c r="AR58" s="407"/>
      <c r="AS58" s="407">
        <v>1</v>
      </c>
      <c r="AT58" s="407">
        <v>2</v>
      </c>
      <c r="AU58" s="407"/>
      <c r="AV58" s="407"/>
      <c r="AW58" s="407">
        <v>1</v>
      </c>
      <c r="AX58" s="407"/>
      <c r="AY58" s="407"/>
      <c r="AZ58" s="407">
        <v>12</v>
      </c>
      <c r="BA58" s="407"/>
      <c r="BB58" s="408"/>
      <c r="BC58" s="409">
        <v>1751</v>
      </c>
    </row>
    <row r="59" spans="1:55">
      <c r="A59" s="31" t="str">
        <f t="shared" si="2"/>
        <v>543-1</v>
      </c>
      <c r="B59" s="31" t="str">
        <f t="shared" si="3"/>
        <v>543-2</v>
      </c>
      <c r="C59" s="31" t="str">
        <f t="shared" si="4"/>
        <v>543-3</v>
      </c>
      <c r="D59" s="31" t="str">
        <f t="shared" si="5"/>
        <v>543-4</v>
      </c>
      <c r="E59" s="31" t="str">
        <f t="shared" si="6"/>
        <v>543-5</v>
      </c>
      <c r="F59" s="31" t="str">
        <f t="shared" si="7"/>
        <v>543-6</v>
      </c>
      <c r="G59" s="31" t="str">
        <f t="shared" si="8"/>
        <v>543-7</v>
      </c>
      <c r="H59" s="31" t="str">
        <f t="shared" si="9"/>
        <v>543-8</v>
      </c>
      <c r="I59" s="31" t="str">
        <f t="shared" si="10"/>
        <v>543-9</v>
      </c>
      <c r="J59" s="31" t="str">
        <f t="shared" si="11"/>
        <v>543-10</v>
      </c>
      <c r="K59" s="31" t="str">
        <f t="shared" si="12"/>
        <v>543-11</v>
      </c>
      <c r="L59" s="31" t="str">
        <f t="shared" si="13"/>
        <v>543-12</v>
      </c>
      <c r="M59" s="31" t="str">
        <f t="shared" si="14"/>
        <v>543-13</v>
      </c>
      <c r="N59" s="31" t="str">
        <f t="shared" si="15"/>
        <v>543-14</v>
      </c>
      <c r="O59" s="31" t="str">
        <f t="shared" si="16"/>
        <v>543-15</v>
      </c>
      <c r="P59" s="31" t="str">
        <f t="shared" si="17"/>
        <v>543-16</v>
      </c>
      <c r="Q59" s="31" t="str">
        <f t="shared" si="18"/>
        <v>543-17</v>
      </c>
      <c r="R59" s="31" t="str">
        <f t="shared" si="19"/>
        <v>543-18</v>
      </c>
      <c r="S59" s="31" t="str">
        <f t="shared" si="20"/>
        <v>543-19</v>
      </c>
      <c r="T59" s="31" t="e">
        <f>CONCATENATE(Y59,"-",#REF!)</f>
        <v>#REF!</v>
      </c>
      <c r="U59" s="31" t="e">
        <f>CONCATENATE(Y59,"-",#REF!)</f>
        <v>#REF!</v>
      </c>
      <c r="V59" s="31" t="str">
        <f t="shared" si="21"/>
        <v>543-24</v>
      </c>
      <c r="W59" s="398" t="s">
        <v>351</v>
      </c>
      <c r="X59" s="397" t="s">
        <v>492</v>
      </c>
      <c r="Y59" s="412">
        <v>543</v>
      </c>
      <c r="Z59" s="407">
        <v>3</v>
      </c>
      <c r="AA59" s="407">
        <v>2</v>
      </c>
      <c r="AB59" s="407"/>
      <c r="AC59" s="407"/>
      <c r="AD59" s="407">
        <v>1055</v>
      </c>
      <c r="AE59" s="407"/>
      <c r="AF59" s="407">
        <v>3</v>
      </c>
      <c r="AG59" s="407">
        <v>2</v>
      </c>
      <c r="AH59" s="407">
        <v>5504</v>
      </c>
      <c r="AI59" s="407"/>
      <c r="AJ59" s="407">
        <v>1</v>
      </c>
      <c r="AK59" s="407"/>
      <c r="AL59" s="407"/>
      <c r="AM59" s="407"/>
      <c r="AN59" s="407">
        <v>56</v>
      </c>
      <c r="AO59" s="407"/>
      <c r="AP59" s="407"/>
      <c r="AQ59" s="407"/>
      <c r="AR59" s="407"/>
      <c r="AS59" s="407">
        <v>3</v>
      </c>
      <c r="AT59" s="407"/>
      <c r="AU59" s="407"/>
      <c r="AV59" s="407"/>
      <c r="AW59" s="407">
        <v>4</v>
      </c>
      <c r="AX59" s="407"/>
      <c r="AY59" s="407">
        <v>3</v>
      </c>
      <c r="AZ59" s="407">
        <v>2</v>
      </c>
      <c r="BA59" s="407"/>
      <c r="BB59" s="408"/>
      <c r="BC59" s="409">
        <v>6638</v>
      </c>
    </row>
    <row r="60" spans="1:55">
      <c r="A60" s="31" t="str">
        <f t="shared" si="2"/>
        <v>628-1</v>
      </c>
      <c r="B60" s="31" t="str">
        <f t="shared" si="3"/>
        <v>628-2</v>
      </c>
      <c r="C60" s="31" t="str">
        <f t="shared" si="4"/>
        <v>628-3</v>
      </c>
      <c r="D60" s="31" t="str">
        <f t="shared" si="5"/>
        <v>628-4</v>
      </c>
      <c r="E60" s="31" t="str">
        <f t="shared" si="6"/>
        <v>628-5</v>
      </c>
      <c r="F60" s="31" t="str">
        <f t="shared" si="7"/>
        <v>628-6</v>
      </c>
      <c r="G60" s="31" t="str">
        <f t="shared" si="8"/>
        <v>628-7</v>
      </c>
      <c r="H60" s="31" t="str">
        <f t="shared" si="9"/>
        <v>628-8</v>
      </c>
      <c r="I60" s="31" t="str">
        <f t="shared" si="10"/>
        <v>628-9</v>
      </c>
      <c r="J60" s="31" t="str">
        <f t="shared" si="11"/>
        <v>628-10</v>
      </c>
      <c r="K60" s="31" t="str">
        <f t="shared" si="12"/>
        <v>628-11</v>
      </c>
      <c r="L60" s="31" t="str">
        <f t="shared" si="13"/>
        <v>628-12</v>
      </c>
      <c r="M60" s="31" t="str">
        <f t="shared" si="14"/>
        <v>628-13</v>
      </c>
      <c r="N60" s="31" t="str">
        <f t="shared" si="15"/>
        <v>628-14</v>
      </c>
      <c r="O60" s="31" t="str">
        <f t="shared" si="16"/>
        <v>628-15</v>
      </c>
      <c r="P60" s="31" t="str">
        <f t="shared" si="17"/>
        <v>628-16</v>
      </c>
      <c r="Q60" s="31" t="str">
        <f t="shared" si="18"/>
        <v>628-17</v>
      </c>
      <c r="R60" s="31" t="str">
        <f t="shared" si="19"/>
        <v>628-18</v>
      </c>
      <c r="S60" s="31" t="str">
        <f t="shared" si="20"/>
        <v>628-19</v>
      </c>
      <c r="T60" s="31" t="e">
        <f>CONCATENATE(Y60,"-",#REF!)</f>
        <v>#REF!</v>
      </c>
      <c r="U60" s="31" t="e">
        <f>CONCATENATE(Y60,"-",#REF!)</f>
        <v>#REF!</v>
      </c>
      <c r="V60" s="31" t="str">
        <f t="shared" si="21"/>
        <v>628-24</v>
      </c>
      <c r="W60" s="398" t="s">
        <v>352</v>
      </c>
      <c r="X60" s="397" t="s">
        <v>492</v>
      </c>
      <c r="Y60" s="412">
        <v>628</v>
      </c>
      <c r="Z60" s="407"/>
      <c r="AA60" s="407">
        <v>4</v>
      </c>
      <c r="AB60" s="407"/>
      <c r="AC60" s="407">
        <v>1</v>
      </c>
      <c r="AD60" s="407">
        <v>3400</v>
      </c>
      <c r="AE60" s="407"/>
      <c r="AF60" s="407"/>
      <c r="AG60" s="407"/>
      <c r="AH60" s="407">
        <v>3667</v>
      </c>
      <c r="AI60" s="407"/>
      <c r="AJ60" s="407">
        <v>1</v>
      </c>
      <c r="AK60" s="407"/>
      <c r="AL60" s="407"/>
      <c r="AM60" s="407"/>
      <c r="AN60" s="407">
        <v>1</v>
      </c>
      <c r="AO60" s="407">
        <v>10</v>
      </c>
      <c r="AP60" s="407">
        <v>1</v>
      </c>
      <c r="AQ60" s="407"/>
      <c r="AR60" s="407"/>
      <c r="AS60" s="407">
        <v>3</v>
      </c>
      <c r="AT60" s="407">
        <v>1</v>
      </c>
      <c r="AU60" s="407"/>
      <c r="AV60" s="407"/>
      <c r="AW60" s="407">
        <v>1</v>
      </c>
      <c r="AX60" s="407"/>
      <c r="AY60" s="407">
        <v>1</v>
      </c>
      <c r="AZ60" s="407">
        <v>6</v>
      </c>
      <c r="BA60" s="407"/>
      <c r="BB60" s="408"/>
      <c r="BC60" s="409">
        <v>7097</v>
      </c>
    </row>
    <row r="61" spans="1:55">
      <c r="A61" s="31" t="str">
        <f t="shared" si="2"/>
        <v>656-1</v>
      </c>
      <c r="B61" s="31" t="str">
        <f t="shared" si="3"/>
        <v>656-2</v>
      </c>
      <c r="C61" s="31" t="str">
        <f t="shared" si="4"/>
        <v>656-3</v>
      </c>
      <c r="D61" s="31" t="str">
        <f t="shared" si="5"/>
        <v>656-4</v>
      </c>
      <c r="E61" s="31" t="str">
        <f t="shared" si="6"/>
        <v>656-5</v>
      </c>
      <c r="F61" s="31" t="str">
        <f t="shared" si="7"/>
        <v>656-6</v>
      </c>
      <c r="G61" s="31" t="str">
        <f t="shared" si="8"/>
        <v>656-7</v>
      </c>
      <c r="H61" s="31" t="str">
        <f t="shared" si="9"/>
        <v>656-8</v>
      </c>
      <c r="I61" s="31" t="str">
        <f t="shared" si="10"/>
        <v>656-9</v>
      </c>
      <c r="J61" s="31" t="str">
        <f t="shared" si="11"/>
        <v>656-10</v>
      </c>
      <c r="K61" s="31" t="str">
        <f t="shared" si="12"/>
        <v>656-11</v>
      </c>
      <c r="L61" s="31" t="str">
        <f t="shared" si="13"/>
        <v>656-12</v>
      </c>
      <c r="M61" s="31" t="str">
        <f t="shared" si="14"/>
        <v>656-13</v>
      </c>
      <c r="N61" s="31" t="str">
        <f t="shared" si="15"/>
        <v>656-14</v>
      </c>
      <c r="O61" s="31" t="str">
        <f t="shared" si="16"/>
        <v>656-15</v>
      </c>
      <c r="P61" s="31" t="str">
        <f t="shared" si="17"/>
        <v>656-16</v>
      </c>
      <c r="Q61" s="31" t="str">
        <f t="shared" si="18"/>
        <v>656-17</v>
      </c>
      <c r="R61" s="31" t="str">
        <f t="shared" si="19"/>
        <v>656-18</v>
      </c>
      <c r="S61" s="31" t="str">
        <f t="shared" si="20"/>
        <v>656-19</v>
      </c>
      <c r="T61" s="31" t="e">
        <f>CONCATENATE(Y61,"-",#REF!)</f>
        <v>#REF!</v>
      </c>
      <c r="U61" s="31" t="e">
        <f>CONCATENATE(Y61,"-",#REF!)</f>
        <v>#REF!</v>
      </c>
      <c r="V61" s="31" t="str">
        <f t="shared" si="21"/>
        <v>656-24</v>
      </c>
      <c r="W61" s="397" t="s">
        <v>353</v>
      </c>
      <c r="X61" s="397" t="s">
        <v>492</v>
      </c>
      <c r="Y61" s="412">
        <v>656</v>
      </c>
      <c r="Z61" s="407"/>
      <c r="AA61" s="407">
        <v>2</v>
      </c>
      <c r="AB61" s="407"/>
      <c r="AC61" s="407"/>
      <c r="AD61" s="407">
        <v>5667</v>
      </c>
      <c r="AE61" s="407">
        <v>4</v>
      </c>
      <c r="AF61" s="407"/>
      <c r="AG61" s="407">
        <v>1</v>
      </c>
      <c r="AH61" s="407">
        <v>788</v>
      </c>
      <c r="AI61" s="407">
        <v>2</v>
      </c>
      <c r="AJ61" s="407">
        <v>1</v>
      </c>
      <c r="AK61" s="407"/>
      <c r="AL61" s="407">
        <v>1</v>
      </c>
      <c r="AM61" s="407"/>
      <c r="AN61" s="407">
        <v>16</v>
      </c>
      <c r="AO61" s="407">
        <v>1</v>
      </c>
      <c r="AP61" s="407"/>
      <c r="AQ61" s="407"/>
      <c r="AR61" s="407"/>
      <c r="AS61" s="407">
        <v>9</v>
      </c>
      <c r="AT61" s="407"/>
      <c r="AU61" s="407">
        <v>18</v>
      </c>
      <c r="AV61" s="407"/>
      <c r="AW61" s="407">
        <v>31</v>
      </c>
      <c r="AX61" s="407"/>
      <c r="AY61" s="407">
        <v>170</v>
      </c>
      <c r="AZ61" s="407">
        <v>77</v>
      </c>
      <c r="BA61" s="407"/>
      <c r="BB61" s="408"/>
      <c r="BC61" s="409">
        <v>6788</v>
      </c>
    </row>
    <row r="62" spans="1:55">
      <c r="A62" s="31" t="str">
        <f t="shared" si="2"/>
        <v>761-1</v>
      </c>
      <c r="B62" s="31" t="str">
        <f t="shared" si="3"/>
        <v>761-2</v>
      </c>
      <c r="C62" s="31" t="str">
        <f t="shared" si="4"/>
        <v>761-3</v>
      </c>
      <c r="D62" s="31" t="str">
        <f t="shared" si="5"/>
        <v>761-4</v>
      </c>
      <c r="E62" s="31" t="str">
        <f t="shared" si="6"/>
        <v>761-5</v>
      </c>
      <c r="F62" s="31" t="str">
        <f t="shared" si="7"/>
        <v>761-6</v>
      </c>
      <c r="G62" s="31" t="str">
        <f t="shared" si="8"/>
        <v>761-7</v>
      </c>
      <c r="H62" s="31" t="str">
        <f t="shared" si="9"/>
        <v>761-8</v>
      </c>
      <c r="I62" s="31" t="str">
        <f t="shared" si="10"/>
        <v>761-9</v>
      </c>
      <c r="J62" s="31" t="str">
        <f t="shared" si="11"/>
        <v>761-10</v>
      </c>
      <c r="K62" s="31" t="str">
        <f t="shared" si="12"/>
        <v>761-11</v>
      </c>
      <c r="L62" s="31" t="str">
        <f t="shared" si="13"/>
        <v>761-12</v>
      </c>
      <c r="M62" s="31" t="str">
        <f t="shared" si="14"/>
        <v>761-13</v>
      </c>
      <c r="N62" s="31" t="str">
        <f t="shared" si="15"/>
        <v>761-14</v>
      </c>
      <c r="O62" s="31" t="str">
        <f t="shared" si="16"/>
        <v>761-15</v>
      </c>
      <c r="P62" s="31" t="str">
        <f t="shared" si="17"/>
        <v>761-16</v>
      </c>
      <c r="Q62" s="31" t="str">
        <f t="shared" si="18"/>
        <v>761-17</v>
      </c>
      <c r="R62" s="31" t="str">
        <f t="shared" si="19"/>
        <v>761-18</v>
      </c>
      <c r="S62" s="31" t="str">
        <f t="shared" si="20"/>
        <v>761-19</v>
      </c>
      <c r="T62" s="31" t="e">
        <f>CONCATENATE(Y62,"-",#REF!)</f>
        <v>#REF!</v>
      </c>
      <c r="U62" s="31" t="e">
        <f>CONCATENATE(Y62,"-",#REF!)</f>
        <v>#REF!</v>
      </c>
      <c r="V62" s="31" t="str">
        <f t="shared" si="21"/>
        <v>761-24</v>
      </c>
      <c r="W62" s="398" t="s">
        <v>354</v>
      </c>
      <c r="X62" s="397" t="s">
        <v>492</v>
      </c>
      <c r="Y62" s="412">
        <v>761</v>
      </c>
      <c r="Z62" s="407">
        <v>7</v>
      </c>
      <c r="AA62" s="407">
        <v>25</v>
      </c>
      <c r="AB62" s="407">
        <v>1</v>
      </c>
      <c r="AC62" s="407">
        <v>1</v>
      </c>
      <c r="AD62" s="407">
        <v>6471</v>
      </c>
      <c r="AE62" s="407"/>
      <c r="AF62" s="407">
        <v>20</v>
      </c>
      <c r="AG62" s="407">
        <v>6</v>
      </c>
      <c r="AH62" s="407">
        <v>1039</v>
      </c>
      <c r="AI62" s="407">
        <v>2</v>
      </c>
      <c r="AJ62" s="407">
        <v>2</v>
      </c>
      <c r="AK62" s="407"/>
      <c r="AL62" s="407">
        <v>1</v>
      </c>
      <c r="AM62" s="407"/>
      <c r="AN62" s="407">
        <v>54</v>
      </c>
      <c r="AO62" s="407">
        <v>4</v>
      </c>
      <c r="AP62" s="407">
        <v>11</v>
      </c>
      <c r="AQ62" s="407"/>
      <c r="AR62" s="407">
        <v>7</v>
      </c>
      <c r="AS62" s="407">
        <v>9</v>
      </c>
      <c r="AT62" s="407">
        <v>6</v>
      </c>
      <c r="AU62" s="407">
        <v>1</v>
      </c>
      <c r="AV62" s="407"/>
      <c r="AW62" s="407">
        <v>8</v>
      </c>
      <c r="AX62" s="407"/>
      <c r="AY62" s="407">
        <v>88</v>
      </c>
      <c r="AZ62" s="407">
        <v>61</v>
      </c>
      <c r="BA62" s="407"/>
      <c r="BB62" s="408"/>
      <c r="BC62" s="409">
        <v>7824</v>
      </c>
    </row>
    <row r="63" spans="1:55">
      <c r="A63" s="31" t="str">
        <f t="shared" si="2"/>
        <v>842-1</v>
      </c>
      <c r="B63" s="31" t="str">
        <f t="shared" si="3"/>
        <v>842-2</v>
      </c>
      <c r="C63" s="31" t="str">
        <f t="shared" si="4"/>
        <v>842-3</v>
      </c>
      <c r="D63" s="31" t="str">
        <f t="shared" si="5"/>
        <v>842-4</v>
      </c>
      <c r="E63" s="31" t="str">
        <f t="shared" si="6"/>
        <v>842-5</v>
      </c>
      <c r="F63" s="31" t="str">
        <f t="shared" si="7"/>
        <v>842-6</v>
      </c>
      <c r="G63" s="31" t="str">
        <f t="shared" si="8"/>
        <v>842-7</v>
      </c>
      <c r="H63" s="31" t="str">
        <f t="shared" si="9"/>
        <v>842-8</v>
      </c>
      <c r="I63" s="31" t="str">
        <f t="shared" si="10"/>
        <v>842-9</v>
      </c>
      <c r="J63" s="31" t="str">
        <f t="shared" si="11"/>
        <v>842-10</v>
      </c>
      <c r="K63" s="31" t="str">
        <f t="shared" si="12"/>
        <v>842-11</v>
      </c>
      <c r="L63" s="31" t="str">
        <f t="shared" si="13"/>
        <v>842-12</v>
      </c>
      <c r="M63" s="31" t="str">
        <f t="shared" si="14"/>
        <v>842-13</v>
      </c>
      <c r="N63" s="31" t="str">
        <f t="shared" si="15"/>
        <v>842-14</v>
      </c>
      <c r="O63" s="31" t="str">
        <f t="shared" si="16"/>
        <v>842-15</v>
      </c>
      <c r="P63" s="31" t="str">
        <f t="shared" si="17"/>
        <v>842-16</v>
      </c>
      <c r="Q63" s="31" t="str">
        <f t="shared" si="18"/>
        <v>842-17</v>
      </c>
      <c r="R63" s="31" t="str">
        <f t="shared" si="19"/>
        <v>842-18</v>
      </c>
      <c r="S63" s="31" t="str">
        <f t="shared" si="20"/>
        <v>842-19</v>
      </c>
      <c r="T63" s="31" t="e">
        <f>CONCATENATE(Y63,"-",#REF!)</f>
        <v>#REF!</v>
      </c>
      <c r="U63" s="31" t="e">
        <f>CONCATENATE(Y63,"-",#REF!)</f>
        <v>#REF!</v>
      </c>
      <c r="V63" s="31" t="str">
        <f t="shared" si="21"/>
        <v>842-24</v>
      </c>
      <c r="W63" s="509" t="s">
        <v>355</v>
      </c>
      <c r="X63" s="510" t="s">
        <v>492</v>
      </c>
      <c r="Y63" s="511">
        <v>842</v>
      </c>
      <c r="Z63" s="512">
        <v>5</v>
      </c>
      <c r="AA63" s="512">
        <v>3</v>
      </c>
      <c r="AB63" s="512"/>
      <c r="AC63" s="512"/>
      <c r="AD63" s="512">
        <v>1636</v>
      </c>
      <c r="AE63" s="512"/>
      <c r="AF63" s="512"/>
      <c r="AG63" s="512">
        <v>4</v>
      </c>
      <c r="AH63" s="512">
        <v>3402</v>
      </c>
      <c r="AI63" s="512"/>
      <c r="AJ63" s="512"/>
      <c r="AK63" s="512"/>
      <c r="AL63" s="512"/>
      <c r="AM63" s="512"/>
      <c r="AN63" s="512">
        <v>159</v>
      </c>
      <c r="AO63" s="512"/>
      <c r="AP63" s="512">
        <v>106</v>
      </c>
      <c r="AQ63" s="512"/>
      <c r="AR63" s="512"/>
      <c r="AS63" s="512">
        <v>2</v>
      </c>
      <c r="AT63" s="512"/>
      <c r="AU63" s="512"/>
      <c r="AV63" s="512"/>
      <c r="AW63" s="512">
        <v>3</v>
      </c>
      <c r="AX63" s="512"/>
      <c r="AY63" s="512">
        <v>1</v>
      </c>
      <c r="AZ63" s="512">
        <v>2</v>
      </c>
      <c r="BA63" s="512"/>
      <c r="BB63" s="513"/>
      <c r="BC63" s="514">
        <v>5323</v>
      </c>
    </row>
    <row r="64" spans="1:55" s="32" customFormat="1" ht="20.100000000000001" customHeight="1">
      <c r="A64" s="32" t="str">
        <f t="shared" si="2"/>
        <v>-1</v>
      </c>
      <c r="B64" s="32" t="str">
        <f t="shared" si="3"/>
        <v>-2</v>
      </c>
      <c r="C64" s="32" t="str">
        <f t="shared" si="4"/>
        <v>-3</v>
      </c>
      <c r="D64" s="32" t="str">
        <f t="shared" si="5"/>
        <v>-4</v>
      </c>
      <c r="E64" s="32" t="str">
        <f t="shared" si="6"/>
        <v>-5</v>
      </c>
      <c r="F64" s="32" t="str">
        <f t="shared" si="7"/>
        <v>-6</v>
      </c>
      <c r="G64" s="32" t="str">
        <f t="shared" si="8"/>
        <v>-7</v>
      </c>
      <c r="H64" s="32" t="str">
        <f t="shared" si="9"/>
        <v>-8</v>
      </c>
      <c r="I64" s="32" t="str">
        <f t="shared" si="10"/>
        <v>-9</v>
      </c>
      <c r="J64" s="32" t="str">
        <f t="shared" si="11"/>
        <v>-10</v>
      </c>
      <c r="K64" s="32" t="str">
        <f t="shared" si="12"/>
        <v>-11</v>
      </c>
      <c r="L64" s="32" t="str">
        <f t="shared" si="13"/>
        <v>-12</v>
      </c>
      <c r="M64" s="32" t="str">
        <f t="shared" si="14"/>
        <v>-13</v>
      </c>
      <c r="N64" s="32" t="str">
        <f t="shared" si="15"/>
        <v>-14</v>
      </c>
      <c r="O64" s="32" t="str">
        <f t="shared" si="16"/>
        <v>-15</v>
      </c>
      <c r="P64" s="32" t="str">
        <f t="shared" si="17"/>
        <v>-16</v>
      </c>
      <c r="Q64" s="32" t="str">
        <f t="shared" si="18"/>
        <v>-17</v>
      </c>
      <c r="R64" s="32" t="str">
        <f t="shared" si="19"/>
        <v>-18</v>
      </c>
      <c r="S64" s="32" t="str">
        <f t="shared" si="20"/>
        <v>-19</v>
      </c>
      <c r="T64" s="32" t="e">
        <f>CONCATENATE(Y64,"-",#REF!)</f>
        <v>#REF!</v>
      </c>
      <c r="U64" s="32" t="e">
        <f>CONCATENATE(Y64,"-",#REF!)</f>
        <v>#REF!</v>
      </c>
      <c r="V64" s="32" t="str">
        <f t="shared" si="21"/>
        <v>-24</v>
      </c>
      <c r="W64" s="1080" t="s">
        <v>675</v>
      </c>
      <c r="X64" s="1080"/>
      <c r="Y64" s="94"/>
      <c r="Z64" s="321">
        <v>29</v>
      </c>
      <c r="AA64" s="321">
        <v>194</v>
      </c>
      <c r="AB64" s="321">
        <v>8</v>
      </c>
      <c r="AC64" s="321">
        <v>96</v>
      </c>
      <c r="AD64" s="321">
        <v>95219</v>
      </c>
      <c r="AE64" s="321">
        <v>4</v>
      </c>
      <c r="AF64" s="321">
        <v>250</v>
      </c>
      <c r="AG64" s="321">
        <v>86</v>
      </c>
      <c r="AH64" s="321">
        <v>35067</v>
      </c>
      <c r="AI64" s="321">
        <v>14</v>
      </c>
      <c r="AJ64" s="321">
        <v>33</v>
      </c>
      <c r="AK64" s="321"/>
      <c r="AL64" s="321">
        <v>6</v>
      </c>
      <c r="AM64" s="321">
        <v>36</v>
      </c>
      <c r="AN64" s="321">
        <v>2154</v>
      </c>
      <c r="AO64" s="321">
        <v>137</v>
      </c>
      <c r="AP64" s="321">
        <v>341</v>
      </c>
      <c r="AQ64" s="321">
        <v>7</v>
      </c>
      <c r="AR64" s="321">
        <v>7</v>
      </c>
      <c r="AS64" s="321">
        <v>105</v>
      </c>
      <c r="AT64" s="321">
        <v>75</v>
      </c>
      <c r="AU64" s="321">
        <v>37</v>
      </c>
      <c r="AV64" s="321">
        <v>7</v>
      </c>
      <c r="AW64" s="321">
        <v>164</v>
      </c>
      <c r="AX64" s="321"/>
      <c r="AY64" s="321">
        <v>186</v>
      </c>
      <c r="AZ64" s="321">
        <v>494</v>
      </c>
      <c r="BA64" s="321">
        <v>2</v>
      </c>
      <c r="BB64" s="321"/>
      <c r="BC64" s="95">
        <v>134758</v>
      </c>
    </row>
    <row r="65" spans="1:55">
      <c r="A65" s="31" t="str">
        <f t="shared" si="2"/>
        <v>38-1</v>
      </c>
      <c r="B65" s="31" t="str">
        <f t="shared" si="3"/>
        <v>38-2</v>
      </c>
      <c r="C65" s="31" t="str">
        <f t="shared" si="4"/>
        <v>38-3</v>
      </c>
      <c r="D65" s="31" t="str">
        <f t="shared" si="5"/>
        <v>38-4</v>
      </c>
      <c r="E65" s="31" t="str">
        <f t="shared" si="6"/>
        <v>38-5</v>
      </c>
      <c r="F65" s="31" t="str">
        <f t="shared" si="7"/>
        <v>38-6</v>
      </c>
      <c r="G65" s="31" t="str">
        <f t="shared" si="8"/>
        <v>38-7</v>
      </c>
      <c r="H65" s="31" t="str">
        <f t="shared" si="9"/>
        <v>38-8</v>
      </c>
      <c r="I65" s="31" t="str">
        <f t="shared" si="10"/>
        <v>38-9</v>
      </c>
      <c r="J65" s="31" t="str">
        <f t="shared" si="11"/>
        <v>38-10</v>
      </c>
      <c r="K65" s="31" t="str">
        <f t="shared" si="12"/>
        <v>38-11</v>
      </c>
      <c r="L65" s="31" t="str">
        <f t="shared" si="13"/>
        <v>38-12</v>
      </c>
      <c r="M65" s="31" t="str">
        <f t="shared" si="14"/>
        <v>38-13</v>
      </c>
      <c r="N65" s="31" t="str">
        <f t="shared" si="15"/>
        <v>38-14</v>
      </c>
      <c r="O65" s="31" t="str">
        <f t="shared" si="16"/>
        <v>38-15</v>
      </c>
      <c r="P65" s="31" t="str">
        <f t="shared" si="17"/>
        <v>38-16</v>
      </c>
      <c r="Q65" s="31" t="str">
        <f t="shared" si="18"/>
        <v>38-17</v>
      </c>
      <c r="R65" s="31" t="str">
        <f t="shared" si="19"/>
        <v>38-18</v>
      </c>
      <c r="S65" s="31" t="str">
        <f t="shared" si="20"/>
        <v>38-19</v>
      </c>
      <c r="T65" s="31" t="e">
        <f>CONCATENATE(Y65,"-",#REF!)</f>
        <v>#REF!</v>
      </c>
      <c r="U65" s="31" t="e">
        <f>CONCATENATE(Y65,"-",#REF!)</f>
        <v>#REF!</v>
      </c>
      <c r="V65" s="31" t="str">
        <f t="shared" si="21"/>
        <v>38-24</v>
      </c>
      <c r="W65" s="518" t="s">
        <v>357</v>
      </c>
      <c r="X65" s="519" t="s">
        <v>493</v>
      </c>
      <c r="Y65" s="520">
        <v>38</v>
      </c>
      <c r="Z65" s="521"/>
      <c r="AA65" s="521"/>
      <c r="AB65" s="521"/>
      <c r="AC65" s="521"/>
      <c r="AD65" s="521">
        <v>5777</v>
      </c>
      <c r="AE65" s="521"/>
      <c r="AF65" s="521"/>
      <c r="AG65" s="521"/>
      <c r="AH65" s="521">
        <v>2133</v>
      </c>
      <c r="AI65" s="521"/>
      <c r="AJ65" s="521"/>
      <c r="AK65" s="521"/>
      <c r="AL65" s="521"/>
      <c r="AM65" s="521"/>
      <c r="AN65" s="521">
        <v>596</v>
      </c>
      <c r="AO65" s="521"/>
      <c r="AP65" s="521"/>
      <c r="AQ65" s="521"/>
      <c r="AR65" s="521"/>
      <c r="AS65" s="521">
        <v>4</v>
      </c>
      <c r="AT65" s="521"/>
      <c r="AU65" s="521">
        <v>1</v>
      </c>
      <c r="AV65" s="521"/>
      <c r="AW65" s="521">
        <v>10</v>
      </c>
      <c r="AX65" s="521"/>
      <c r="AY65" s="521"/>
      <c r="AZ65" s="521">
        <v>1</v>
      </c>
      <c r="BA65" s="521"/>
      <c r="BB65" s="522"/>
      <c r="BC65" s="523">
        <v>8522</v>
      </c>
    </row>
    <row r="66" spans="1:55">
      <c r="A66" s="31" t="str">
        <f t="shared" si="2"/>
        <v>86-1</v>
      </c>
      <c r="B66" s="31" t="str">
        <f t="shared" si="3"/>
        <v>86-2</v>
      </c>
      <c r="C66" s="31" t="str">
        <f t="shared" si="4"/>
        <v>86-3</v>
      </c>
      <c r="D66" s="31" t="str">
        <f t="shared" si="5"/>
        <v>86-4</v>
      </c>
      <c r="E66" s="31" t="str">
        <f t="shared" si="6"/>
        <v>86-5</v>
      </c>
      <c r="F66" s="31" t="str">
        <f t="shared" si="7"/>
        <v>86-6</v>
      </c>
      <c r="G66" s="31" t="str">
        <f t="shared" si="8"/>
        <v>86-7</v>
      </c>
      <c r="H66" s="31" t="str">
        <f t="shared" si="9"/>
        <v>86-8</v>
      </c>
      <c r="I66" s="31" t="str">
        <f t="shared" si="10"/>
        <v>86-9</v>
      </c>
      <c r="J66" s="31" t="str">
        <f t="shared" si="11"/>
        <v>86-10</v>
      </c>
      <c r="K66" s="31" t="str">
        <f t="shared" si="12"/>
        <v>86-11</v>
      </c>
      <c r="L66" s="31" t="str">
        <f t="shared" si="13"/>
        <v>86-12</v>
      </c>
      <c r="M66" s="31" t="str">
        <f t="shared" si="14"/>
        <v>86-13</v>
      </c>
      <c r="N66" s="31" t="str">
        <f t="shared" si="15"/>
        <v>86-14</v>
      </c>
      <c r="O66" s="31" t="str">
        <f t="shared" si="16"/>
        <v>86-15</v>
      </c>
      <c r="P66" s="31" t="str">
        <f t="shared" si="17"/>
        <v>86-16</v>
      </c>
      <c r="Q66" s="31" t="str">
        <f t="shared" si="18"/>
        <v>86-17</v>
      </c>
      <c r="R66" s="31" t="str">
        <f t="shared" si="19"/>
        <v>86-18</v>
      </c>
      <c r="S66" s="31" t="str">
        <f t="shared" si="20"/>
        <v>86-19</v>
      </c>
      <c r="T66" s="31" t="e">
        <f>CONCATENATE(Y66,"-",#REF!)</f>
        <v>#REF!</v>
      </c>
      <c r="U66" s="31" t="e">
        <f>CONCATENATE(Y66,"-",#REF!)</f>
        <v>#REF!</v>
      </c>
      <c r="V66" s="31" t="str">
        <f t="shared" si="21"/>
        <v>86-24</v>
      </c>
      <c r="W66" s="398" t="s">
        <v>358</v>
      </c>
      <c r="X66" s="397" t="s">
        <v>493</v>
      </c>
      <c r="Y66" s="412">
        <v>86</v>
      </c>
      <c r="Z66" s="407"/>
      <c r="AA66" s="407"/>
      <c r="AB66" s="407"/>
      <c r="AC66" s="407"/>
      <c r="AD66" s="407">
        <v>2420</v>
      </c>
      <c r="AE66" s="407"/>
      <c r="AF66" s="407"/>
      <c r="AG66" s="407"/>
      <c r="AH66" s="407">
        <v>267</v>
      </c>
      <c r="AI66" s="407"/>
      <c r="AJ66" s="407">
        <v>1</v>
      </c>
      <c r="AK66" s="407"/>
      <c r="AL66" s="407"/>
      <c r="AM66" s="407"/>
      <c r="AN66" s="407"/>
      <c r="AO66" s="407"/>
      <c r="AP66" s="407"/>
      <c r="AQ66" s="407"/>
      <c r="AR66" s="407"/>
      <c r="AS66" s="407">
        <v>3</v>
      </c>
      <c r="AT66" s="407">
        <v>2</v>
      </c>
      <c r="AU66" s="407"/>
      <c r="AV66" s="407"/>
      <c r="AW66" s="407">
        <v>2</v>
      </c>
      <c r="AX66" s="407"/>
      <c r="AY66" s="407"/>
      <c r="AZ66" s="407">
        <v>29</v>
      </c>
      <c r="BA66" s="407"/>
      <c r="BB66" s="408"/>
      <c r="BC66" s="409">
        <v>2724</v>
      </c>
    </row>
    <row r="67" spans="1:55">
      <c r="A67" s="31" t="str">
        <f t="shared" si="2"/>
        <v>107-1</v>
      </c>
      <c r="B67" s="31" t="str">
        <f t="shared" si="3"/>
        <v>107-2</v>
      </c>
      <c r="C67" s="31" t="str">
        <f t="shared" si="4"/>
        <v>107-3</v>
      </c>
      <c r="D67" s="31" t="str">
        <f t="shared" si="5"/>
        <v>107-4</v>
      </c>
      <c r="E67" s="31" t="str">
        <f t="shared" si="6"/>
        <v>107-5</v>
      </c>
      <c r="F67" s="31" t="str">
        <f t="shared" si="7"/>
        <v>107-6</v>
      </c>
      <c r="G67" s="31" t="str">
        <f t="shared" si="8"/>
        <v>107-7</v>
      </c>
      <c r="H67" s="31" t="str">
        <f t="shared" si="9"/>
        <v>107-8</v>
      </c>
      <c r="I67" s="31" t="str">
        <f t="shared" si="10"/>
        <v>107-9</v>
      </c>
      <c r="J67" s="31" t="str">
        <f t="shared" si="11"/>
        <v>107-10</v>
      </c>
      <c r="K67" s="31" t="str">
        <f t="shared" si="12"/>
        <v>107-11</v>
      </c>
      <c r="L67" s="31" t="str">
        <f t="shared" si="13"/>
        <v>107-12</v>
      </c>
      <c r="M67" s="31" t="str">
        <f t="shared" si="14"/>
        <v>107-13</v>
      </c>
      <c r="N67" s="31" t="str">
        <f t="shared" si="15"/>
        <v>107-14</v>
      </c>
      <c r="O67" s="31" t="str">
        <f t="shared" si="16"/>
        <v>107-15</v>
      </c>
      <c r="P67" s="31" t="str">
        <f t="shared" si="17"/>
        <v>107-16</v>
      </c>
      <c r="Q67" s="31" t="str">
        <f t="shared" si="18"/>
        <v>107-17</v>
      </c>
      <c r="R67" s="31" t="str">
        <f t="shared" si="19"/>
        <v>107-18</v>
      </c>
      <c r="S67" s="31" t="str">
        <f t="shared" si="20"/>
        <v>107-19</v>
      </c>
      <c r="T67" s="31" t="e">
        <f>CONCATENATE(Y67,"-",#REF!)</f>
        <v>#REF!</v>
      </c>
      <c r="U67" s="31" t="e">
        <f>CONCATENATE(Y67,"-",#REF!)</f>
        <v>#REF!</v>
      </c>
      <c r="V67" s="31" t="str">
        <f t="shared" si="21"/>
        <v>107-24</v>
      </c>
      <c r="W67" s="398" t="s">
        <v>359</v>
      </c>
      <c r="X67" s="397" t="s">
        <v>493</v>
      </c>
      <c r="Y67" s="412">
        <v>107</v>
      </c>
      <c r="Z67" s="407">
        <v>1</v>
      </c>
      <c r="AA67" s="407">
        <v>7</v>
      </c>
      <c r="AB67" s="407"/>
      <c r="AC67" s="407"/>
      <c r="AD67" s="407">
        <v>3198</v>
      </c>
      <c r="AE67" s="407">
        <v>1</v>
      </c>
      <c r="AF67" s="407"/>
      <c r="AG67" s="407">
        <v>3</v>
      </c>
      <c r="AH67" s="407">
        <v>2548</v>
      </c>
      <c r="AI67" s="407">
        <v>1</v>
      </c>
      <c r="AJ67" s="407">
        <v>4</v>
      </c>
      <c r="AK67" s="407"/>
      <c r="AL67" s="407"/>
      <c r="AM67" s="407"/>
      <c r="AN67" s="407">
        <v>2</v>
      </c>
      <c r="AO67" s="407">
        <v>8</v>
      </c>
      <c r="AP67" s="407">
        <v>1</v>
      </c>
      <c r="AQ67" s="407"/>
      <c r="AR67" s="407"/>
      <c r="AS67" s="407">
        <v>2</v>
      </c>
      <c r="AT67" s="407">
        <v>3</v>
      </c>
      <c r="AU67" s="407"/>
      <c r="AV67" s="407"/>
      <c r="AW67" s="407">
        <v>2</v>
      </c>
      <c r="AX67" s="407"/>
      <c r="AY67" s="407"/>
      <c r="AZ67" s="407">
        <v>12</v>
      </c>
      <c r="BA67" s="407"/>
      <c r="BB67" s="408"/>
      <c r="BC67" s="409">
        <v>5793</v>
      </c>
    </row>
    <row r="68" spans="1:55">
      <c r="A68" s="31" t="str">
        <f t="shared" si="2"/>
        <v>134-1</v>
      </c>
      <c r="B68" s="31" t="str">
        <f t="shared" si="3"/>
        <v>134-2</v>
      </c>
      <c r="C68" s="31" t="str">
        <f t="shared" si="4"/>
        <v>134-3</v>
      </c>
      <c r="D68" s="31" t="str">
        <f t="shared" si="5"/>
        <v>134-4</v>
      </c>
      <c r="E68" s="31" t="str">
        <f t="shared" si="6"/>
        <v>134-5</v>
      </c>
      <c r="F68" s="31" t="str">
        <f t="shared" si="7"/>
        <v>134-6</v>
      </c>
      <c r="G68" s="31" t="str">
        <f t="shared" si="8"/>
        <v>134-7</v>
      </c>
      <c r="H68" s="31" t="str">
        <f t="shared" si="9"/>
        <v>134-8</v>
      </c>
      <c r="I68" s="31" t="str">
        <f t="shared" si="10"/>
        <v>134-9</v>
      </c>
      <c r="J68" s="31" t="str">
        <f t="shared" si="11"/>
        <v>134-10</v>
      </c>
      <c r="K68" s="31" t="str">
        <f t="shared" si="12"/>
        <v>134-11</v>
      </c>
      <c r="L68" s="31" t="str">
        <f t="shared" si="13"/>
        <v>134-12</v>
      </c>
      <c r="M68" s="31" t="str">
        <f t="shared" si="14"/>
        <v>134-13</v>
      </c>
      <c r="N68" s="31" t="str">
        <f t="shared" si="15"/>
        <v>134-14</v>
      </c>
      <c r="O68" s="31" t="str">
        <f t="shared" si="16"/>
        <v>134-15</v>
      </c>
      <c r="P68" s="31" t="str">
        <f t="shared" si="17"/>
        <v>134-16</v>
      </c>
      <c r="Q68" s="31" t="str">
        <f t="shared" si="18"/>
        <v>134-17</v>
      </c>
      <c r="R68" s="31" t="str">
        <f t="shared" si="19"/>
        <v>134-18</v>
      </c>
      <c r="S68" s="31" t="str">
        <f t="shared" si="20"/>
        <v>134-19</v>
      </c>
      <c r="T68" s="31" t="e">
        <f>CONCATENATE(Y68,"-",#REF!)</f>
        <v>#REF!</v>
      </c>
      <c r="U68" s="31" t="e">
        <f>CONCATENATE(Y68,"-",#REF!)</f>
        <v>#REF!</v>
      </c>
      <c r="V68" s="31" t="str">
        <f t="shared" si="21"/>
        <v>134-24</v>
      </c>
      <c r="W68" s="398" t="s">
        <v>360</v>
      </c>
      <c r="X68" s="397" t="s">
        <v>493</v>
      </c>
      <c r="Y68" s="412">
        <v>134</v>
      </c>
      <c r="Z68" s="407"/>
      <c r="AA68" s="407"/>
      <c r="AB68" s="407"/>
      <c r="AC68" s="407">
        <v>3</v>
      </c>
      <c r="AD68" s="407">
        <v>4511</v>
      </c>
      <c r="AE68" s="407"/>
      <c r="AF68" s="407">
        <v>39</v>
      </c>
      <c r="AG68" s="407">
        <v>7</v>
      </c>
      <c r="AH68" s="407">
        <v>1307</v>
      </c>
      <c r="AI68" s="407"/>
      <c r="AJ68" s="407">
        <v>1</v>
      </c>
      <c r="AK68" s="407"/>
      <c r="AL68" s="407"/>
      <c r="AM68" s="407"/>
      <c r="AN68" s="407">
        <v>384</v>
      </c>
      <c r="AO68" s="407">
        <v>16</v>
      </c>
      <c r="AP68" s="407"/>
      <c r="AQ68" s="407"/>
      <c r="AR68" s="407"/>
      <c r="AS68" s="407">
        <v>1</v>
      </c>
      <c r="AT68" s="407">
        <v>1</v>
      </c>
      <c r="AU68" s="407">
        <v>6</v>
      </c>
      <c r="AV68" s="407"/>
      <c r="AW68" s="407">
        <v>2</v>
      </c>
      <c r="AX68" s="407"/>
      <c r="AY68" s="407">
        <v>3</v>
      </c>
      <c r="AZ68" s="407">
        <v>31</v>
      </c>
      <c r="BA68" s="407"/>
      <c r="BB68" s="408"/>
      <c r="BC68" s="409">
        <v>6312</v>
      </c>
    </row>
    <row r="69" spans="1:55">
      <c r="A69" s="31" t="str">
        <f t="shared" si="2"/>
        <v>150-1</v>
      </c>
      <c r="B69" s="31" t="str">
        <f t="shared" si="3"/>
        <v>150-2</v>
      </c>
      <c r="C69" s="31" t="str">
        <f t="shared" si="4"/>
        <v>150-3</v>
      </c>
      <c r="D69" s="31" t="str">
        <f t="shared" si="5"/>
        <v>150-4</v>
      </c>
      <c r="E69" s="31" t="str">
        <f t="shared" si="6"/>
        <v>150-5</v>
      </c>
      <c r="F69" s="31" t="str">
        <f t="shared" si="7"/>
        <v>150-6</v>
      </c>
      <c r="G69" s="31" t="str">
        <f t="shared" si="8"/>
        <v>150-7</v>
      </c>
      <c r="H69" s="31" t="str">
        <f t="shared" si="9"/>
        <v>150-8</v>
      </c>
      <c r="I69" s="31" t="str">
        <f t="shared" si="10"/>
        <v>150-9</v>
      </c>
      <c r="J69" s="31" t="str">
        <f t="shared" si="11"/>
        <v>150-10</v>
      </c>
      <c r="K69" s="31" t="str">
        <f t="shared" si="12"/>
        <v>150-11</v>
      </c>
      <c r="L69" s="31" t="str">
        <f t="shared" si="13"/>
        <v>150-12</v>
      </c>
      <c r="M69" s="31" t="str">
        <f t="shared" si="14"/>
        <v>150-13</v>
      </c>
      <c r="N69" s="31" t="str">
        <f t="shared" si="15"/>
        <v>150-14</v>
      </c>
      <c r="O69" s="31" t="str">
        <f t="shared" si="16"/>
        <v>150-15</v>
      </c>
      <c r="P69" s="31" t="str">
        <f t="shared" si="17"/>
        <v>150-16</v>
      </c>
      <c r="Q69" s="31" t="str">
        <f t="shared" si="18"/>
        <v>150-17</v>
      </c>
      <c r="R69" s="31" t="str">
        <f t="shared" si="19"/>
        <v>150-18</v>
      </c>
      <c r="S69" s="31" t="str">
        <f t="shared" si="20"/>
        <v>150-19</v>
      </c>
      <c r="T69" s="31" t="e">
        <f>CONCATENATE(Y69,"-",#REF!)</f>
        <v>#REF!</v>
      </c>
      <c r="U69" s="31" t="e">
        <f>CONCATENATE(Y69,"-",#REF!)</f>
        <v>#REF!</v>
      </c>
      <c r="V69" s="31" t="str">
        <f t="shared" si="21"/>
        <v>150-24</v>
      </c>
      <c r="W69" s="397" t="s">
        <v>361</v>
      </c>
      <c r="X69" s="397" t="s">
        <v>493</v>
      </c>
      <c r="Y69" s="412">
        <v>150</v>
      </c>
      <c r="Z69" s="407"/>
      <c r="AA69" s="407">
        <v>1</v>
      </c>
      <c r="AB69" s="407"/>
      <c r="AC69" s="407">
        <v>1</v>
      </c>
      <c r="AD69" s="407">
        <v>1144</v>
      </c>
      <c r="AE69" s="407"/>
      <c r="AF69" s="407">
        <v>10</v>
      </c>
      <c r="AG69" s="407">
        <v>1</v>
      </c>
      <c r="AH69" s="407">
        <v>242</v>
      </c>
      <c r="AI69" s="407"/>
      <c r="AJ69" s="407">
        <v>1</v>
      </c>
      <c r="AK69" s="407"/>
      <c r="AL69" s="407"/>
      <c r="AM69" s="407">
        <v>1</v>
      </c>
      <c r="AN69" s="407">
        <v>116</v>
      </c>
      <c r="AO69" s="407">
        <v>14</v>
      </c>
      <c r="AP69" s="407">
        <v>1</v>
      </c>
      <c r="AQ69" s="407"/>
      <c r="AR69" s="407">
        <v>3</v>
      </c>
      <c r="AS69" s="407"/>
      <c r="AT69" s="407">
        <v>1</v>
      </c>
      <c r="AU69" s="407"/>
      <c r="AV69" s="407"/>
      <c r="AW69" s="407">
        <v>2</v>
      </c>
      <c r="AX69" s="407"/>
      <c r="AY69" s="407">
        <v>2</v>
      </c>
      <c r="AZ69" s="407">
        <v>11</v>
      </c>
      <c r="BA69" s="407"/>
      <c r="BB69" s="408"/>
      <c r="BC69" s="409">
        <v>1551</v>
      </c>
    </row>
    <row r="70" spans="1:55">
      <c r="A70" s="31" t="str">
        <f t="shared" si="2"/>
        <v>237-1</v>
      </c>
      <c r="B70" s="31" t="str">
        <f t="shared" si="3"/>
        <v>237-2</v>
      </c>
      <c r="C70" s="31" t="str">
        <f t="shared" si="4"/>
        <v>237-3</v>
      </c>
      <c r="D70" s="31" t="str">
        <f t="shared" si="5"/>
        <v>237-4</v>
      </c>
      <c r="E70" s="31" t="str">
        <f t="shared" si="6"/>
        <v>237-5</v>
      </c>
      <c r="F70" s="31" t="str">
        <f t="shared" si="7"/>
        <v>237-6</v>
      </c>
      <c r="G70" s="31" t="str">
        <f t="shared" si="8"/>
        <v>237-7</v>
      </c>
      <c r="H70" s="31" t="str">
        <f t="shared" si="9"/>
        <v>237-8</v>
      </c>
      <c r="I70" s="31" t="str">
        <f t="shared" si="10"/>
        <v>237-9</v>
      </c>
      <c r="J70" s="31" t="str">
        <f t="shared" si="11"/>
        <v>237-10</v>
      </c>
      <c r="K70" s="31" t="str">
        <f t="shared" si="12"/>
        <v>237-11</v>
      </c>
      <c r="L70" s="31" t="str">
        <f t="shared" si="13"/>
        <v>237-12</v>
      </c>
      <c r="M70" s="31" t="str">
        <f t="shared" si="14"/>
        <v>237-13</v>
      </c>
      <c r="N70" s="31" t="str">
        <f t="shared" si="15"/>
        <v>237-14</v>
      </c>
      <c r="O70" s="31" t="str">
        <f t="shared" si="16"/>
        <v>237-15</v>
      </c>
      <c r="P70" s="31" t="str">
        <f t="shared" si="17"/>
        <v>237-16</v>
      </c>
      <c r="Q70" s="31" t="str">
        <f t="shared" si="18"/>
        <v>237-17</v>
      </c>
      <c r="R70" s="31" t="str">
        <f t="shared" si="19"/>
        <v>237-18</v>
      </c>
      <c r="S70" s="31" t="str">
        <f t="shared" si="20"/>
        <v>237-19</v>
      </c>
      <c r="T70" s="31" t="e">
        <f>CONCATENATE(Y70,"-",#REF!)</f>
        <v>#REF!</v>
      </c>
      <c r="U70" s="31" t="e">
        <f>CONCATENATE(Y70,"-",#REF!)</f>
        <v>#REF!</v>
      </c>
      <c r="V70" s="31" t="str">
        <f t="shared" si="21"/>
        <v>237-24</v>
      </c>
      <c r="W70" s="397" t="s">
        <v>362</v>
      </c>
      <c r="X70" s="397" t="s">
        <v>493</v>
      </c>
      <c r="Y70" s="412">
        <v>237</v>
      </c>
      <c r="Z70" s="407">
        <v>9</v>
      </c>
      <c r="AA70" s="407">
        <v>9</v>
      </c>
      <c r="AB70" s="407"/>
      <c r="AC70" s="407">
        <v>37</v>
      </c>
      <c r="AD70" s="407">
        <v>5376</v>
      </c>
      <c r="AE70" s="407"/>
      <c r="AF70" s="407">
        <v>23</v>
      </c>
      <c r="AG70" s="407">
        <v>1</v>
      </c>
      <c r="AH70" s="407">
        <v>900</v>
      </c>
      <c r="AI70" s="407"/>
      <c r="AJ70" s="407"/>
      <c r="AK70" s="407"/>
      <c r="AL70" s="407"/>
      <c r="AM70" s="407">
        <v>1</v>
      </c>
      <c r="AN70" s="407">
        <v>46</v>
      </c>
      <c r="AO70" s="407">
        <v>11</v>
      </c>
      <c r="AP70" s="407"/>
      <c r="AQ70" s="407">
        <v>1</v>
      </c>
      <c r="AR70" s="407">
        <v>2</v>
      </c>
      <c r="AS70" s="407">
        <v>13</v>
      </c>
      <c r="AT70" s="407">
        <v>3</v>
      </c>
      <c r="AU70" s="407"/>
      <c r="AV70" s="407"/>
      <c r="AW70" s="407">
        <v>17</v>
      </c>
      <c r="AX70" s="407"/>
      <c r="AY70" s="407">
        <v>47</v>
      </c>
      <c r="AZ70" s="407">
        <v>79</v>
      </c>
      <c r="BA70" s="407"/>
      <c r="BB70" s="408"/>
      <c r="BC70" s="409">
        <v>6575</v>
      </c>
    </row>
    <row r="71" spans="1:55">
      <c r="A71" s="31" t="str">
        <f t="shared" si="2"/>
        <v>264-1</v>
      </c>
      <c r="B71" s="31" t="str">
        <f t="shared" si="3"/>
        <v>264-2</v>
      </c>
      <c r="C71" s="31" t="str">
        <f t="shared" si="4"/>
        <v>264-3</v>
      </c>
      <c r="D71" s="31" t="str">
        <f t="shared" si="5"/>
        <v>264-4</v>
      </c>
      <c r="E71" s="31" t="str">
        <f t="shared" si="6"/>
        <v>264-5</v>
      </c>
      <c r="F71" s="31" t="str">
        <f t="shared" si="7"/>
        <v>264-6</v>
      </c>
      <c r="G71" s="31" t="str">
        <f t="shared" si="8"/>
        <v>264-7</v>
      </c>
      <c r="H71" s="31" t="str">
        <f t="shared" si="9"/>
        <v>264-8</v>
      </c>
      <c r="I71" s="31" t="str">
        <f t="shared" si="10"/>
        <v>264-9</v>
      </c>
      <c r="J71" s="31" t="str">
        <f t="shared" si="11"/>
        <v>264-10</v>
      </c>
      <c r="K71" s="31" t="str">
        <f t="shared" si="12"/>
        <v>264-11</v>
      </c>
      <c r="L71" s="31" t="str">
        <f t="shared" si="13"/>
        <v>264-12</v>
      </c>
      <c r="M71" s="31" t="str">
        <f t="shared" si="14"/>
        <v>264-13</v>
      </c>
      <c r="N71" s="31" t="str">
        <f t="shared" si="15"/>
        <v>264-14</v>
      </c>
      <c r="O71" s="31" t="str">
        <f t="shared" si="16"/>
        <v>264-15</v>
      </c>
      <c r="P71" s="31" t="str">
        <f t="shared" si="17"/>
        <v>264-16</v>
      </c>
      <c r="Q71" s="31" t="str">
        <f t="shared" si="18"/>
        <v>264-17</v>
      </c>
      <c r="R71" s="31" t="str">
        <f t="shared" si="19"/>
        <v>264-18</v>
      </c>
      <c r="S71" s="31" t="str">
        <f t="shared" si="20"/>
        <v>264-19</v>
      </c>
      <c r="T71" s="31" t="e">
        <f>CONCATENATE(Y71,"-",#REF!)</f>
        <v>#REF!</v>
      </c>
      <c r="U71" s="31" t="e">
        <f>CONCATENATE(Y71,"-",#REF!)</f>
        <v>#REF!</v>
      </c>
      <c r="V71" s="31" t="str">
        <f t="shared" si="21"/>
        <v>264-24</v>
      </c>
      <c r="W71" s="397" t="s">
        <v>363</v>
      </c>
      <c r="X71" s="397" t="s">
        <v>493</v>
      </c>
      <c r="Y71" s="412">
        <v>264</v>
      </c>
      <c r="Z71" s="407">
        <v>2</v>
      </c>
      <c r="AA71" s="407">
        <v>2</v>
      </c>
      <c r="AB71" s="407"/>
      <c r="AC71" s="407">
        <v>1</v>
      </c>
      <c r="AD71" s="407">
        <v>1960</v>
      </c>
      <c r="AE71" s="407">
        <v>1</v>
      </c>
      <c r="AF71" s="407">
        <v>39</v>
      </c>
      <c r="AG71" s="407"/>
      <c r="AH71" s="407">
        <v>255</v>
      </c>
      <c r="AI71" s="407">
        <v>1</v>
      </c>
      <c r="AJ71" s="407">
        <v>2</v>
      </c>
      <c r="AK71" s="407"/>
      <c r="AL71" s="407"/>
      <c r="AM71" s="407">
        <v>1</v>
      </c>
      <c r="AN71" s="407">
        <v>4</v>
      </c>
      <c r="AO71" s="407">
        <v>13</v>
      </c>
      <c r="AP71" s="407">
        <v>3</v>
      </c>
      <c r="AQ71" s="407"/>
      <c r="AR71" s="407"/>
      <c r="AS71" s="407">
        <v>4</v>
      </c>
      <c r="AT71" s="407">
        <v>5</v>
      </c>
      <c r="AU71" s="407"/>
      <c r="AV71" s="407"/>
      <c r="AW71" s="407">
        <v>8</v>
      </c>
      <c r="AX71" s="407"/>
      <c r="AY71" s="407">
        <v>9</v>
      </c>
      <c r="AZ71" s="407">
        <v>64</v>
      </c>
      <c r="BA71" s="407"/>
      <c r="BB71" s="408"/>
      <c r="BC71" s="409">
        <v>2374</v>
      </c>
    </row>
    <row r="72" spans="1:55">
      <c r="A72" s="31" t="str">
        <f t="shared" si="2"/>
        <v>310-1</v>
      </c>
      <c r="B72" s="31" t="str">
        <f t="shared" si="3"/>
        <v>310-2</v>
      </c>
      <c r="C72" s="31" t="str">
        <f t="shared" si="4"/>
        <v>310-3</v>
      </c>
      <c r="D72" s="31" t="str">
        <f t="shared" si="5"/>
        <v>310-4</v>
      </c>
      <c r="E72" s="31" t="str">
        <f t="shared" si="6"/>
        <v>310-5</v>
      </c>
      <c r="F72" s="31" t="str">
        <f t="shared" si="7"/>
        <v>310-6</v>
      </c>
      <c r="G72" s="31" t="str">
        <f t="shared" si="8"/>
        <v>310-7</v>
      </c>
      <c r="H72" s="31" t="str">
        <f t="shared" si="9"/>
        <v>310-8</v>
      </c>
      <c r="I72" s="31" t="str">
        <f t="shared" si="10"/>
        <v>310-9</v>
      </c>
      <c r="J72" s="31" t="str">
        <f t="shared" si="11"/>
        <v>310-10</v>
      </c>
      <c r="K72" s="31" t="str">
        <f t="shared" si="12"/>
        <v>310-11</v>
      </c>
      <c r="L72" s="31" t="str">
        <f t="shared" si="13"/>
        <v>310-12</v>
      </c>
      <c r="M72" s="31" t="str">
        <f t="shared" si="14"/>
        <v>310-13</v>
      </c>
      <c r="N72" s="31" t="str">
        <f t="shared" si="15"/>
        <v>310-14</v>
      </c>
      <c r="O72" s="31" t="str">
        <f t="shared" si="16"/>
        <v>310-15</v>
      </c>
      <c r="P72" s="31" t="str">
        <f t="shared" si="17"/>
        <v>310-16</v>
      </c>
      <c r="Q72" s="31" t="str">
        <f t="shared" si="18"/>
        <v>310-17</v>
      </c>
      <c r="R72" s="31" t="str">
        <f t="shared" si="19"/>
        <v>310-18</v>
      </c>
      <c r="S72" s="31" t="str">
        <f t="shared" si="20"/>
        <v>310-19</v>
      </c>
      <c r="T72" s="31" t="e">
        <f>CONCATENATE(Y72,"-",#REF!)</f>
        <v>#REF!</v>
      </c>
      <c r="U72" s="31" t="e">
        <f>CONCATENATE(Y72,"-",#REF!)</f>
        <v>#REF!</v>
      </c>
      <c r="V72" s="31" t="str">
        <f t="shared" ref="V72:V103" si="22">CONCATENATE(Y72,"-",$AU$5)</f>
        <v>310-24</v>
      </c>
      <c r="W72" s="405" t="s">
        <v>364</v>
      </c>
      <c r="X72" s="397" t="s">
        <v>493</v>
      </c>
      <c r="Y72" s="412">
        <v>310</v>
      </c>
      <c r="Z72" s="407">
        <v>3</v>
      </c>
      <c r="AA72" s="407">
        <v>3</v>
      </c>
      <c r="AB72" s="407"/>
      <c r="AC72" s="407">
        <v>14</v>
      </c>
      <c r="AD72" s="407">
        <v>4101</v>
      </c>
      <c r="AE72" s="407"/>
      <c r="AF72" s="407">
        <v>10</v>
      </c>
      <c r="AG72" s="407">
        <v>3</v>
      </c>
      <c r="AH72" s="407">
        <v>499</v>
      </c>
      <c r="AI72" s="407"/>
      <c r="AJ72" s="407"/>
      <c r="AK72" s="407"/>
      <c r="AL72" s="407"/>
      <c r="AM72" s="407">
        <v>1</v>
      </c>
      <c r="AN72" s="407">
        <v>11</v>
      </c>
      <c r="AO72" s="407">
        <v>1</v>
      </c>
      <c r="AP72" s="407">
        <v>2</v>
      </c>
      <c r="AQ72" s="407"/>
      <c r="AR72" s="407"/>
      <c r="AS72" s="407">
        <v>3</v>
      </c>
      <c r="AT72" s="407">
        <v>2</v>
      </c>
      <c r="AU72" s="407">
        <v>2</v>
      </c>
      <c r="AV72" s="407"/>
      <c r="AW72" s="407">
        <v>6</v>
      </c>
      <c r="AX72" s="407"/>
      <c r="AY72" s="407">
        <v>2</v>
      </c>
      <c r="AZ72" s="407">
        <v>14</v>
      </c>
      <c r="BA72" s="407"/>
      <c r="BB72" s="408"/>
      <c r="BC72" s="409">
        <v>4677</v>
      </c>
    </row>
    <row r="73" spans="1:55">
      <c r="A73" s="31" t="str">
        <f t="shared" ref="A73:A136" si="23">CONCATENATE(Y73,"-",$Z$5)</f>
        <v>315-1</v>
      </c>
      <c r="B73" s="31" t="str">
        <f t="shared" ref="B73:B136" si="24">CONCATENATE(Y73,"-",$AA$5)</f>
        <v>315-2</v>
      </c>
      <c r="C73" s="31" t="str">
        <f t="shared" ref="C73:C136" si="25">CONCATENATE(Y73,"-",$AB$5)</f>
        <v>315-3</v>
      </c>
      <c r="D73" s="31" t="str">
        <f t="shared" ref="D73:D136" si="26">CONCATENATE(Y73,"-",$AC$5)</f>
        <v>315-4</v>
      </c>
      <c r="E73" s="31" t="str">
        <f t="shared" ref="E73:E136" si="27">CONCATENATE(Y73,"-",$AD$5)</f>
        <v>315-5</v>
      </c>
      <c r="F73" s="31" t="str">
        <f t="shared" ref="F73:F136" si="28">CONCATENATE(Y73,"-",$AE$5)</f>
        <v>315-6</v>
      </c>
      <c r="G73" s="31" t="str">
        <f t="shared" ref="G73:G136" si="29">CONCATENATE(Y73,"-",$AF$5)</f>
        <v>315-7</v>
      </c>
      <c r="H73" s="31" t="str">
        <f t="shared" ref="H73:H136" si="30">CONCATENATE(Y73,"-",$AG$5)</f>
        <v>315-8</v>
      </c>
      <c r="I73" s="31" t="str">
        <f t="shared" ref="I73:I136" si="31">CONCATENATE(Y73,"-",$AH$5)</f>
        <v>315-9</v>
      </c>
      <c r="J73" s="31" t="str">
        <f t="shared" ref="J73:J136" si="32">CONCATENATE(Y73,"-",$AI$5)</f>
        <v>315-10</v>
      </c>
      <c r="K73" s="31" t="str">
        <f t="shared" ref="K73:K136" si="33">CONCATENATE(Y73,"-",$AJ$5)</f>
        <v>315-11</v>
      </c>
      <c r="L73" s="31" t="str">
        <f t="shared" ref="L73:L136" si="34">CONCATENATE(Y73,"-",$AK$5)</f>
        <v>315-12</v>
      </c>
      <c r="M73" s="31" t="str">
        <f t="shared" ref="M73:M136" si="35">CONCATENATE(Y73,"-",$AL$5)</f>
        <v>315-13</v>
      </c>
      <c r="N73" s="31" t="str">
        <f t="shared" ref="N73:N136" si="36">CONCATENATE(Y73,"-",$AM$5)</f>
        <v>315-14</v>
      </c>
      <c r="O73" s="31" t="str">
        <f t="shared" ref="O73:O136" si="37">CONCATENATE(Y73,"-",$AN$5)</f>
        <v>315-15</v>
      </c>
      <c r="P73" s="31" t="str">
        <f t="shared" ref="P73:P136" si="38">CONCATENATE(Y73,"-",$AO$5)</f>
        <v>315-16</v>
      </c>
      <c r="Q73" s="31" t="str">
        <f t="shared" ref="Q73:Q136" si="39">CONCATENATE(Y73,"-",$AP$5)</f>
        <v>315-17</v>
      </c>
      <c r="R73" s="31" t="str">
        <f t="shared" ref="R73:R136" si="40">CONCATENATE(Y73,"-",$AQ$5)</f>
        <v>315-18</v>
      </c>
      <c r="S73" s="31" t="str">
        <f t="shared" ref="S73:S136" si="41">CONCATENATE(Y73,"-",$AR$5)</f>
        <v>315-19</v>
      </c>
      <c r="T73" s="31" t="e">
        <f>CONCATENATE(Y73,"-",#REF!)</f>
        <v>#REF!</v>
      </c>
      <c r="U73" s="31" t="e">
        <f>CONCATENATE(Y73,"-",#REF!)</f>
        <v>#REF!</v>
      </c>
      <c r="V73" s="31" t="str">
        <f t="shared" si="22"/>
        <v>315-24</v>
      </c>
      <c r="W73" s="398" t="s">
        <v>365</v>
      </c>
      <c r="X73" s="397" t="s">
        <v>493</v>
      </c>
      <c r="Y73" s="412">
        <v>315</v>
      </c>
      <c r="Z73" s="407">
        <v>2</v>
      </c>
      <c r="AA73" s="407">
        <v>2</v>
      </c>
      <c r="AB73" s="407"/>
      <c r="AC73" s="407"/>
      <c r="AD73" s="407">
        <v>3325</v>
      </c>
      <c r="AE73" s="407"/>
      <c r="AF73" s="407">
        <v>11</v>
      </c>
      <c r="AG73" s="407">
        <v>2</v>
      </c>
      <c r="AH73" s="407">
        <v>396</v>
      </c>
      <c r="AI73" s="407"/>
      <c r="AJ73" s="407">
        <v>1</v>
      </c>
      <c r="AK73" s="407"/>
      <c r="AL73" s="407">
        <v>1</v>
      </c>
      <c r="AM73" s="407">
        <v>1</v>
      </c>
      <c r="AN73" s="407">
        <v>185</v>
      </c>
      <c r="AO73" s="407">
        <v>1</v>
      </c>
      <c r="AP73" s="407"/>
      <c r="AQ73" s="407"/>
      <c r="AR73" s="407"/>
      <c r="AS73" s="407"/>
      <c r="AT73" s="407">
        <v>2</v>
      </c>
      <c r="AU73" s="407">
        <v>3</v>
      </c>
      <c r="AV73" s="407"/>
      <c r="AW73" s="407">
        <v>1</v>
      </c>
      <c r="AX73" s="407"/>
      <c r="AY73" s="407"/>
      <c r="AZ73" s="407">
        <v>8</v>
      </c>
      <c r="BA73" s="407"/>
      <c r="BB73" s="408"/>
      <c r="BC73" s="409">
        <v>3941</v>
      </c>
    </row>
    <row r="74" spans="1:55">
      <c r="A74" s="31" t="str">
        <f t="shared" si="23"/>
        <v>361-1</v>
      </c>
      <c r="B74" s="31" t="str">
        <f t="shared" si="24"/>
        <v>361-2</v>
      </c>
      <c r="C74" s="31" t="str">
        <f t="shared" si="25"/>
        <v>361-3</v>
      </c>
      <c r="D74" s="31" t="str">
        <f t="shared" si="26"/>
        <v>361-4</v>
      </c>
      <c r="E74" s="31" t="str">
        <f t="shared" si="27"/>
        <v>361-5</v>
      </c>
      <c r="F74" s="31" t="str">
        <f t="shared" si="28"/>
        <v>361-6</v>
      </c>
      <c r="G74" s="31" t="str">
        <f t="shared" si="29"/>
        <v>361-7</v>
      </c>
      <c r="H74" s="31" t="str">
        <f t="shared" si="30"/>
        <v>361-8</v>
      </c>
      <c r="I74" s="31" t="str">
        <f t="shared" si="31"/>
        <v>361-9</v>
      </c>
      <c r="J74" s="31" t="str">
        <f t="shared" si="32"/>
        <v>361-10</v>
      </c>
      <c r="K74" s="31" t="str">
        <f t="shared" si="33"/>
        <v>361-11</v>
      </c>
      <c r="L74" s="31" t="str">
        <f t="shared" si="34"/>
        <v>361-12</v>
      </c>
      <c r="M74" s="31" t="str">
        <f t="shared" si="35"/>
        <v>361-13</v>
      </c>
      <c r="N74" s="31" t="str">
        <f t="shared" si="36"/>
        <v>361-14</v>
      </c>
      <c r="O74" s="31" t="str">
        <f t="shared" si="37"/>
        <v>361-15</v>
      </c>
      <c r="P74" s="31" t="str">
        <f t="shared" si="38"/>
        <v>361-16</v>
      </c>
      <c r="Q74" s="31" t="str">
        <f t="shared" si="39"/>
        <v>361-17</v>
      </c>
      <c r="R74" s="31" t="str">
        <f t="shared" si="40"/>
        <v>361-18</v>
      </c>
      <c r="S74" s="31" t="str">
        <f t="shared" si="41"/>
        <v>361-19</v>
      </c>
      <c r="T74" s="31" t="e">
        <f>CONCATENATE(Y74,"-",#REF!)</f>
        <v>#REF!</v>
      </c>
      <c r="U74" s="31" t="e">
        <f>CONCATENATE(Y74,"-",#REF!)</f>
        <v>#REF!</v>
      </c>
      <c r="V74" s="31" t="str">
        <f t="shared" si="22"/>
        <v>361-24</v>
      </c>
      <c r="W74" s="398" t="s">
        <v>366</v>
      </c>
      <c r="X74" s="397" t="s">
        <v>493</v>
      </c>
      <c r="Y74" s="412">
        <v>361</v>
      </c>
      <c r="Z74" s="407">
        <v>1</v>
      </c>
      <c r="AA74" s="407">
        <v>7</v>
      </c>
      <c r="AB74" s="407">
        <v>5</v>
      </c>
      <c r="AC74" s="407">
        <v>1</v>
      </c>
      <c r="AD74" s="407">
        <v>8735</v>
      </c>
      <c r="AE74" s="407"/>
      <c r="AF74" s="407">
        <v>18</v>
      </c>
      <c r="AG74" s="407">
        <v>40</v>
      </c>
      <c r="AH74" s="407">
        <v>8293</v>
      </c>
      <c r="AI74" s="407">
        <v>1</v>
      </c>
      <c r="AJ74" s="407">
        <v>9</v>
      </c>
      <c r="AK74" s="407"/>
      <c r="AL74" s="407"/>
      <c r="AM74" s="407">
        <v>12</v>
      </c>
      <c r="AN74" s="407">
        <v>28</v>
      </c>
      <c r="AO74" s="407">
        <v>27</v>
      </c>
      <c r="AP74" s="407">
        <v>323</v>
      </c>
      <c r="AQ74" s="407">
        <v>1</v>
      </c>
      <c r="AR74" s="407"/>
      <c r="AS74" s="407">
        <v>5</v>
      </c>
      <c r="AT74" s="407">
        <v>13</v>
      </c>
      <c r="AU74" s="407">
        <v>1</v>
      </c>
      <c r="AV74" s="407"/>
      <c r="AW74" s="407">
        <v>8</v>
      </c>
      <c r="AX74" s="407"/>
      <c r="AY74" s="407">
        <v>1</v>
      </c>
      <c r="AZ74" s="407">
        <v>24</v>
      </c>
      <c r="BA74" s="407"/>
      <c r="BB74" s="408"/>
      <c r="BC74" s="409">
        <v>17553</v>
      </c>
    </row>
    <row r="75" spans="1:55">
      <c r="A75" s="31" t="str">
        <f t="shared" si="23"/>
        <v>647-1</v>
      </c>
      <c r="B75" s="31" t="str">
        <f t="shared" si="24"/>
        <v>647-2</v>
      </c>
      <c r="C75" s="31" t="str">
        <f t="shared" si="25"/>
        <v>647-3</v>
      </c>
      <c r="D75" s="31" t="str">
        <f t="shared" si="26"/>
        <v>647-4</v>
      </c>
      <c r="E75" s="31" t="str">
        <f t="shared" si="27"/>
        <v>647-5</v>
      </c>
      <c r="F75" s="31" t="str">
        <f t="shared" si="28"/>
        <v>647-6</v>
      </c>
      <c r="G75" s="31" t="str">
        <f t="shared" si="29"/>
        <v>647-7</v>
      </c>
      <c r="H75" s="31" t="str">
        <f t="shared" si="30"/>
        <v>647-8</v>
      </c>
      <c r="I75" s="31" t="str">
        <f t="shared" si="31"/>
        <v>647-9</v>
      </c>
      <c r="J75" s="31" t="str">
        <f t="shared" si="32"/>
        <v>647-10</v>
      </c>
      <c r="K75" s="31" t="str">
        <f t="shared" si="33"/>
        <v>647-11</v>
      </c>
      <c r="L75" s="31" t="str">
        <f t="shared" si="34"/>
        <v>647-12</v>
      </c>
      <c r="M75" s="31" t="str">
        <f t="shared" si="35"/>
        <v>647-13</v>
      </c>
      <c r="N75" s="31" t="str">
        <f t="shared" si="36"/>
        <v>647-14</v>
      </c>
      <c r="O75" s="31" t="str">
        <f t="shared" si="37"/>
        <v>647-15</v>
      </c>
      <c r="P75" s="31" t="str">
        <f t="shared" si="38"/>
        <v>647-16</v>
      </c>
      <c r="Q75" s="31" t="str">
        <f t="shared" si="39"/>
        <v>647-17</v>
      </c>
      <c r="R75" s="31" t="str">
        <f t="shared" si="40"/>
        <v>647-18</v>
      </c>
      <c r="S75" s="31" t="str">
        <f t="shared" si="41"/>
        <v>647-19</v>
      </c>
      <c r="T75" s="31" t="e">
        <f>CONCATENATE(Y75,"-",#REF!)</f>
        <v>#REF!</v>
      </c>
      <c r="U75" s="31" t="e">
        <f>CONCATENATE(Y75,"-",#REF!)</f>
        <v>#REF!</v>
      </c>
      <c r="V75" s="31" t="str">
        <f t="shared" si="22"/>
        <v>647-24</v>
      </c>
      <c r="W75" s="397" t="s">
        <v>367</v>
      </c>
      <c r="X75" s="397" t="s">
        <v>493</v>
      </c>
      <c r="Y75" s="412">
        <v>647</v>
      </c>
      <c r="Z75" s="407"/>
      <c r="AA75" s="407"/>
      <c r="AB75" s="407"/>
      <c r="AC75" s="407"/>
      <c r="AD75" s="407">
        <v>3154</v>
      </c>
      <c r="AE75" s="407"/>
      <c r="AF75" s="407">
        <v>3</v>
      </c>
      <c r="AG75" s="407">
        <v>2</v>
      </c>
      <c r="AH75" s="407">
        <v>1092</v>
      </c>
      <c r="AI75" s="407"/>
      <c r="AJ75" s="407"/>
      <c r="AK75" s="407"/>
      <c r="AL75" s="407">
        <v>1</v>
      </c>
      <c r="AM75" s="407">
        <v>2</v>
      </c>
      <c r="AN75" s="407">
        <v>49</v>
      </c>
      <c r="AO75" s="407"/>
      <c r="AP75" s="407"/>
      <c r="AQ75" s="407"/>
      <c r="AR75" s="407"/>
      <c r="AS75" s="407">
        <v>1</v>
      </c>
      <c r="AT75" s="407">
        <v>1</v>
      </c>
      <c r="AU75" s="407"/>
      <c r="AV75" s="407"/>
      <c r="AW75" s="407">
        <v>6</v>
      </c>
      <c r="AX75" s="407"/>
      <c r="AY75" s="407">
        <v>4</v>
      </c>
      <c r="AZ75" s="407">
        <v>11</v>
      </c>
      <c r="BA75" s="407"/>
      <c r="BB75" s="408"/>
      <c r="BC75" s="409">
        <v>4326</v>
      </c>
    </row>
    <row r="76" spans="1:55">
      <c r="A76" s="31" t="str">
        <f t="shared" si="23"/>
        <v>658-1</v>
      </c>
      <c r="B76" s="31" t="str">
        <f t="shared" si="24"/>
        <v>658-2</v>
      </c>
      <c r="C76" s="31" t="str">
        <f t="shared" si="25"/>
        <v>658-3</v>
      </c>
      <c r="D76" s="31" t="str">
        <f t="shared" si="26"/>
        <v>658-4</v>
      </c>
      <c r="E76" s="31" t="str">
        <f t="shared" si="27"/>
        <v>658-5</v>
      </c>
      <c r="F76" s="31" t="str">
        <f t="shared" si="28"/>
        <v>658-6</v>
      </c>
      <c r="G76" s="31" t="str">
        <f t="shared" si="29"/>
        <v>658-7</v>
      </c>
      <c r="H76" s="31" t="str">
        <f t="shared" si="30"/>
        <v>658-8</v>
      </c>
      <c r="I76" s="31" t="str">
        <f t="shared" si="31"/>
        <v>658-9</v>
      </c>
      <c r="J76" s="31" t="str">
        <f t="shared" si="32"/>
        <v>658-10</v>
      </c>
      <c r="K76" s="31" t="str">
        <f t="shared" si="33"/>
        <v>658-11</v>
      </c>
      <c r="L76" s="31" t="str">
        <f t="shared" si="34"/>
        <v>658-12</v>
      </c>
      <c r="M76" s="31" t="str">
        <f t="shared" si="35"/>
        <v>658-13</v>
      </c>
      <c r="N76" s="31" t="str">
        <f t="shared" si="36"/>
        <v>658-14</v>
      </c>
      <c r="O76" s="31" t="str">
        <f t="shared" si="37"/>
        <v>658-15</v>
      </c>
      <c r="P76" s="31" t="str">
        <f t="shared" si="38"/>
        <v>658-16</v>
      </c>
      <c r="Q76" s="31" t="str">
        <f t="shared" si="39"/>
        <v>658-17</v>
      </c>
      <c r="R76" s="31" t="str">
        <f t="shared" si="40"/>
        <v>658-18</v>
      </c>
      <c r="S76" s="31" t="str">
        <f t="shared" si="41"/>
        <v>658-19</v>
      </c>
      <c r="T76" s="31" t="e">
        <f>CONCATENATE(Y76,"-",#REF!)</f>
        <v>#REF!</v>
      </c>
      <c r="U76" s="31" t="e">
        <f>CONCATENATE(Y76,"-",#REF!)</f>
        <v>#REF!</v>
      </c>
      <c r="V76" s="31" t="str">
        <f t="shared" si="22"/>
        <v>658-24</v>
      </c>
      <c r="W76" s="405" t="s">
        <v>368</v>
      </c>
      <c r="X76" s="397" t="s">
        <v>493</v>
      </c>
      <c r="Y76" s="412">
        <v>658</v>
      </c>
      <c r="Z76" s="407">
        <v>1</v>
      </c>
      <c r="AA76" s="407">
        <v>1</v>
      </c>
      <c r="AB76" s="407"/>
      <c r="AC76" s="407"/>
      <c r="AD76" s="407">
        <v>1397</v>
      </c>
      <c r="AE76" s="407"/>
      <c r="AF76" s="407"/>
      <c r="AG76" s="407"/>
      <c r="AH76" s="407">
        <v>414</v>
      </c>
      <c r="AI76" s="407"/>
      <c r="AJ76" s="407">
        <v>1</v>
      </c>
      <c r="AK76" s="407"/>
      <c r="AL76" s="407"/>
      <c r="AM76" s="407"/>
      <c r="AN76" s="407">
        <v>9</v>
      </c>
      <c r="AO76" s="407">
        <v>4</v>
      </c>
      <c r="AP76" s="407"/>
      <c r="AQ76" s="407"/>
      <c r="AR76" s="407"/>
      <c r="AS76" s="407">
        <v>2</v>
      </c>
      <c r="AT76" s="407"/>
      <c r="AU76" s="407"/>
      <c r="AV76" s="407"/>
      <c r="AW76" s="407"/>
      <c r="AX76" s="407"/>
      <c r="AY76" s="407"/>
      <c r="AZ76" s="407">
        <v>6</v>
      </c>
      <c r="BA76" s="407"/>
      <c r="BB76" s="408"/>
      <c r="BC76" s="409">
        <v>1835</v>
      </c>
    </row>
    <row r="77" spans="1:55">
      <c r="A77" s="31" t="str">
        <f t="shared" si="23"/>
        <v>664-1</v>
      </c>
      <c r="B77" s="31" t="str">
        <f t="shared" si="24"/>
        <v>664-2</v>
      </c>
      <c r="C77" s="31" t="str">
        <f t="shared" si="25"/>
        <v>664-3</v>
      </c>
      <c r="D77" s="31" t="str">
        <f t="shared" si="26"/>
        <v>664-4</v>
      </c>
      <c r="E77" s="31" t="str">
        <f t="shared" si="27"/>
        <v>664-5</v>
      </c>
      <c r="F77" s="31" t="str">
        <f t="shared" si="28"/>
        <v>664-6</v>
      </c>
      <c r="G77" s="31" t="str">
        <f t="shared" si="29"/>
        <v>664-7</v>
      </c>
      <c r="H77" s="31" t="str">
        <f t="shared" si="30"/>
        <v>664-8</v>
      </c>
      <c r="I77" s="31" t="str">
        <f t="shared" si="31"/>
        <v>664-9</v>
      </c>
      <c r="J77" s="31" t="str">
        <f t="shared" si="32"/>
        <v>664-10</v>
      </c>
      <c r="K77" s="31" t="str">
        <f t="shared" si="33"/>
        <v>664-11</v>
      </c>
      <c r="L77" s="31" t="str">
        <f t="shared" si="34"/>
        <v>664-12</v>
      </c>
      <c r="M77" s="31" t="str">
        <f t="shared" si="35"/>
        <v>664-13</v>
      </c>
      <c r="N77" s="31" t="str">
        <f t="shared" si="36"/>
        <v>664-14</v>
      </c>
      <c r="O77" s="31" t="str">
        <f t="shared" si="37"/>
        <v>664-15</v>
      </c>
      <c r="P77" s="31" t="str">
        <f t="shared" si="38"/>
        <v>664-16</v>
      </c>
      <c r="Q77" s="31" t="str">
        <f t="shared" si="39"/>
        <v>664-17</v>
      </c>
      <c r="R77" s="31" t="str">
        <f t="shared" si="40"/>
        <v>664-18</v>
      </c>
      <c r="S77" s="31" t="str">
        <f t="shared" si="41"/>
        <v>664-19</v>
      </c>
      <c r="T77" s="31" t="e">
        <f>CONCATENATE(Y77,"-",#REF!)</f>
        <v>#REF!</v>
      </c>
      <c r="U77" s="31" t="e">
        <f>CONCATENATE(Y77,"-",#REF!)</f>
        <v>#REF!</v>
      </c>
      <c r="V77" s="31" t="str">
        <f t="shared" si="22"/>
        <v>664-24</v>
      </c>
      <c r="W77" s="397" t="s">
        <v>369</v>
      </c>
      <c r="X77" s="397" t="s">
        <v>493</v>
      </c>
      <c r="Y77" s="412">
        <v>664</v>
      </c>
      <c r="Z77" s="407">
        <v>4</v>
      </c>
      <c r="AA77" s="407">
        <v>66</v>
      </c>
      <c r="AB77" s="407">
        <v>3</v>
      </c>
      <c r="AC77" s="407">
        <v>6</v>
      </c>
      <c r="AD77" s="407">
        <v>7921</v>
      </c>
      <c r="AE77" s="407">
        <v>1</v>
      </c>
      <c r="AF77" s="407">
        <v>31</v>
      </c>
      <c r="AG77" s="407">
        <v>6</v>
      </c>
      <c r="AH77" s="407">
        <v>896</v>
      </c>
      <c r="AI77" s="407">
        <v>8</v>
      </c>
      <c r="AJ77" s="407">
        <v>3</v>
      </c>
      <c r="AK77" s="407"/>
      <c r="AL77" s="407">
        <v>4</v>
      </c>
      <c r="AM77" s="407">
        <v>1</v>
      </c>
      <c r="AN77" s="407">
        <v>18</v>
      </c>
      <c r="AO77" s="407">
        <v>7</v>
      </c>
      <c r="AP77" s="407">
        <v>1</v>
      </c>
      <c r="AQ77" s="407">
        <v>3</v>
      </c>
      <c r="AR77" s="407">
        <v>2</v>
      </c>
      <c r="AS77" s="407">
        <v>8</v>
      </c>
      <c r="AT77" s="407">
        <v>5</v>
      </c>
      <c r="AU77" s="407">
        <v>7</v>
      </c>
      <c r="AV77" s="407">
        <v>7</v>
      </c>
      <c r="AW77" s="407">
        <v>13</v>
      </c>
      <c r="AX77" s="407"/>
      <c r="AY77" s="407">
        <v>62</v>
      </c>
      <c r="AZ77" s="407">
        <v>38</v>
      </c>
      <c r="BA77" s="407">
        <v>2</v>
      </c>
      <c r="BB77" s="408"/>
      <c r="BC77" s="409">
        <v>9123</v>
      </c>
    </row>
    <row r="78" spans="1:55">
      <c r="A78" s="31" t="str">
        <f t="shared" si="23"/>
        <v>686-1</v>
      </c>
      <c r="B78" s="31" t="str">
        <f t="shared" si="24"/>
        <v>686-2</v>
      </c>
      <c r="C78" s="31" t="str">
        <f t="shared" si="25"/>
        <v>686-3</v>
      </c>
      <c r="D78" s="31" t="str">
        <f t="shared" si="26"/>
        <v>686-4</v>
      </c>
      <c r="E78" s="31" t="str">
        <f t="shared" si="27"/>
        <v>686-5</v>
      </c>
      <c r="F78" s="31" t="str">
        <f t="shared" si="28"/>
        <v>686-6</v>
      </c>
      <c r="G78" s="31" t="str">
        <f t="shared" si="29"/>
        <v>686-7</v>
      </c>
      <c r="H78" s="31" t="str">
        <f t="shared" si="30"/>
        <v>686-8</v>
      </c>
      <c r="I78" s="31" t="str">
        <f t="shared" si="31"/>
        <v>686-9</v>
      </c>
      <c r="J78" s="31" t="str">
        <f t="shared" si="32"/>
        <v>686-10</v>
      </c>
      <c r="K78" s="31" t="str">
        <f t="shared" si="33"/>
        <v>686-11</v>
      </c>
      <c r="L78" s="31" t="str">
        <f t="shared" si="34"/>
        <v>686-12</v>
      </c>
      <c r="M78" s="31" t="str">
        <f t="shared" si="35"/>
        <v>686-13</v>
      </c>
      <c r="N78" s="31" t="str">
        <f t="shared" si="36"/>
        <v>686-14</v>
      </c>
      <c r="O78" s="31" t="str">
        <f t="shared" si="37"/>
        <v>686-15</v>
      </c>
      <c r="P78" s="31" t="str">
        <f t="shared" si="38"/>
        <v>686-16</v>
      </c>
      <c r="Q78" s="31" t="str">
        <f t="shared" si="39"/>
        <v>686-17</v>
      </c>
      <c r="R78" s="31" t="str">
        <f t="shared" si="40"/>
        <v>686-18</v>
      </c>
      <c r="S78" s="31" t="str">
        <f t="shared" si="41"/>
        <v>686-19</v>
      </c>
      <c r="T78" s="31" t="e">
        <f>CONCATENATE(Y78,"-",#REF!)</f>
        <v>#REF!</v>
      </c>
      <c r="U78" s="31" t="e">
        <f>CONCATENATE(Y78,"-",#REF!)</f>
        <v>#REF!</v>
      </c>
      <c r="V78" s="31" t="str">
        <f t="shared" si="22"/>
        <v>686-24</v>
      </c>
      <c r="W78" s="404" t="s">
        <v>370</v>
      </c>
      <c r="X78" s="397" t="s">
        <v>493</v>
      </c>
      <c r="Y78" s="412">
        <v>686</v>
      </c>
      <c r="Z78" s="407">
        <v>1</v>
      </c>
      <c r="AA78" s="407">
        <v>3</v>
      </c>
      <c r="AB78" s="407"/>
      <c r="AC78" s="407">
        <v>30</v>
      </c>
      <c r="AD78" s="407">
        <v>13686</v>
      </c>
      <c r="AE78" s="407"/>
      <c r="AF78" s="407">
        <v>54</v>
      </c>
      <c r="AG78" s="407">
        <v>7</v>
      </c>
      <c r="AH78" s="407">
        <v>1967</v>
      </c>
      <c r="AI78" s="407">
        <v>2</v>
      </c>
      <c r="AJ78" s="407">
        <v>1</v>
      </c>
      <c r="AK78" s="407"/>
      <c r="AL78" s="407"/>
      <c r="AM78" s="407">
        <v>6</v>
      </c>
      <c r="AN78" s="407">
        <v>39</v>
      </c>
      <c r="AO78" s="407">
        <v>13</v>
      </c>
      <c r="AP78" s="407"/>
      <c r="AQ78" s="407"/>
      <c r="AR78" s="407"/>
      <c r="AS78" s="407">
        <v>30</v>
      </c>
      <c r="AT78" s="407">
        <v>9</v>
      </c>
      <c r="AU78" s="407">
        <v>6</v>
      </c>
      <c r="AV78" s="407"/>
      <c r="AW78" s="407">
        <v>27</v>
      </c>
      <c r="AX78" s="407"/>
      <c r="AY78" s="407">
        <v>46</v>
      </c>
      <c r="AZ78" s="407">
        <v>115</v>
      </c>
      <c r="BA78" s="407"/>
      <c r="BB78" s="408"/>
      <c r="BC78" s="409">
        <v>16042</v>
      </c>
    </row>
    <row r="79" spans="1:55">
      <c r="A79" s="31" t="str">
        <f t="shared" si="23"/>
        <v>819-1</v>
      </c>
      <c r="B79" s="31" t="str">
        <f t="shared" si="24"/>
        <v>819-2</v>
      </c>
      <c r="C79" s="31" t="str">
        <f t="shared" si="25"/>
        <v>819-3</v>
      </c>
      <c r="D79" s="31" t="str">
        <f t="shared" si="26"/>
        <v>819-4</v>
      </c>
      <c r="E79" s="31" t="str">
        <f t="shared" si="27"/>
        <v>819-5</v>
      </c>
      <c r="F79" s="31" t="str">
        <f t="shared" si="28"/>
        <v>819-6</v>
      </c>
      <c r="G79" s="31" t="str">
        <f t="shared" si="29"/>
        <v>819-7</v>
      </c>
      <c r="H79" s="31" t="str">
        <f t="shared" si="30"/>
        <v>819-8</v>
      </c>
      <c r="I79" s="31" t="str">
        <f t="shared" si="31"/>
        <v>819-9</v>
      </c>
      <c r="J79" s="31" t="str">
        <f t="shared" si="32"/>
        <v>819-10</v>
      </c>
      <c r="K79" s="31" t="str">
        <f t="shared" si="33"/>
        <v>819-11</v>
      </c>
      <c r="L79" s="31" t="str">
        <f t="shared" si="34"/>
        <v>819-12</v>
      </c>
      <c r="M79" s="31" t="str">
        <f t="shared" si="35"/>
        <v>819-13</v>
      </c>
      <c r="N79" s="31" t="str">
        <f t="shared" si="36"/>
        <v>819-14</v>
      </c>
      <c r="O79" s="31" t="str">
        <f t="shared" si="37"/>
        <v>819-15</v>
      </c>
      <c r="P79" s="31" t="str">
        <f t="shared" si="38"/>
        <v>819-16</v>
      </c>
      <c r="Q79" s="31" t="str">
        <f t="shared" si="39"/>
        <v>819-17</v>
      </c>
      <c r="R79" s="31" t="str">
        <f t="shared" si="40"/>
        <v>819-18</v>
      </c>
      <c r="S79" s="31" t="str">
        <f t="shared" si="41"/>
        <v>819-19</v>
      </c>
      <c r="T79" s="31" t="e">
        <f>CONCATENATE(Y79,"-",#REF!)</f>
        <v>#REF!</v>
      </c>
      <c r="U79" s="31" t="e">
        <f>CONCATENATE(Y79,"-",#REF!)</f>
        <v>#REF!</v>
      </c>
      <c r="V79" s="31" t="str">
        <f t="shared" si="22"/>
        <v>819-24</v>
      </c>
      <c r="W79" s="398" t="s">
        <v>371</v>
      </c>
      <c r="X79" s="397" t="s">
        <v>493</v>
      </c>
      <c r="Y79" s="412">
        <v>819</v>
      </c>
      <c r="Z79" s="407"/>
      <c r="AA79" s="407">
        <v>7</v>
      </c>
      <c r="AB79" s="407"/>
      <c r="AC79" s="407"/>
      <c r="AD79" s="407">
        <v>2387</v>
      </c>
      <c r="AE79" s="407"/>
      <c r="AF79" s="407">
        <v>1</v>
      </c>
      <c r="AG79" s="407">
        <v>1</v>
      </c>
      <c r="AH79" s="407">
        <v>1420</v>
      </c>
      <c r="AI79" s="407"/>
      <c r="AJ79" s="407">
        <v>1</v>
      </c>
      <c r="AK79" s="407"/>
      <c r="AL79" s="407"/>
      <c r="AM79" s="407"/>
      <c r="AN79" s="407">
        <v>8</v>
      </c>
      <c r="AO79" s="407"/>
      <c r="AP79" s="407">
        <v>1</v>
      </c>
      <c r="AQ79" s="407">
        <v>2</v>
      </c>
      <c r="AR79" s="407"/>
      <c r="AS79" s="407">
        <v>4</v>
      </c>
      <c r="AT79" s="407"/>
      <c r="AU79" s="407"/>
      <c r="AV79" s="407"/>
      <c r="AW79" s="407">
        <v>1</v>
      </c>
      <c r="AX79" s="407"/>
      <c r="AY79" s="407"/>
      <c r="AZ79" s="407">
        <v>3</v>
      </c>
      <c r="BA79" s="407"/>
      <c r="BB79" s="408"/>
      <c r="BC79" s="409">
        <v>3836</v>
      </c>
    </row>
    <row r="80" spans="1:55">
      <c r="A80" s="31" t="str">
        <f t="shared" si="23"/>
        <v>854-1</v>
      </c>
      <c r="B80" s="31" t="str">
        <f t="shared" si="24"/>
        <v>854-2</v>
      </c>
      <c r="C80" s="31" t="str">
        <f t="shared" si="25"/>
        <v>854-3</v>
      </c>
      <c r="D80" s="31" t="str">
        <f t="shared" si="26"/>
        <v>854-4</v>
      </c>
      <c r="E80" s="31" t="str">
        <f t="shared" si="27"/>
        <v>854-5</v>
      </c>
      <c r="F80" s="31" t="str">
        <f t="shared" si="28"/>
        <v>854-6</v>
      </c>
      <c r="G80" s="31" t="str">
        <f t="shared" si="29"/>
        <v>854-7</v>
      </c>
      <c r="H80" s="31" t="str">
        <f t="shared" si="30"/>
        <v>854-8</v>
      </c>
      <c r="I80" s="31" t="str">
        <f t="shared" si="31"/>
        <v>854-9</v>
      </c>
      <c r="J80" s="31" t="str">
        <f t="shared" si="32"/>
        <v>854-10</v>
      </c>
      <c r="K80" s="31" t="str">
        <f t="shared" si="33"/>
        <v>854-11</v>
      </c>
      <c r="L80" s="31" t="str">
        <f t="shared" si="34"/>
        <v>854-12</v>
      </c>
      <c r="M80" s="31" t="str">
        <f t="shared" si="35"/>
        <v>854-13</v>
      </c>
      <c r="N80" s="31" t="str">
        <f t="shared" si="36"/>
        <v>854-14</v>
      </c>
      <c r="O80" s="31" t="str">
        <f t="shared" si="37"/>
        <v>854-15</v>
      </c>
      <c r="P80" s="31" t="str">
        <f t="shared" si="38"/>
        <v>854-16</v>
      </c>
      <c r="Q80" s="31" t="str">
        <f t="shared" si="39"/>
        <v>854-17</v>
      </c>
      <c r="R80" s="31" t="str">
        <f t="shared" si="40"/>
        <v>854-18</v>
      </c>
      <c r="S80" s="31" t="str">
        <f t="shared" si="41"/>
        <v>854-19</v>
      </c>
      <c r="T80" s="31" t="e">
        <f>CONCATENATE(Y80,"-",#REF!)</f>
        <v>#REF!</v>
      </c>
      <c r="U80" s="31" t="e">
        <f>CONCATENATE(Y80,"-",#REF!)</f>
        <v>#REF!</v>
      </c>
      <c r="V80" s="31" t="str">
        <f t="shared" si="22"/>
        <v>854-24</v>
      </c>
      <c r="W80" s="398" t="s">
        <v>372</v>
      </c>
      <c r="X80" s="397" t="s">
        <v>493</v>
      </c>
      <c r="Y80" s="412">
        <v>854</v>
      </c>
      <c r="Z80" s="407"/>
      <c r="AA80" s="407">
        <v>1</v>
      </c>
      <c r="AB80" s="407"/>
      <c r="AC80" s="407"/>
      <c r="AD80" s="407">
        <v>6312</v>
      </c>
      <c r="AE80" s="407">
        <v>1</v>
      </c>
      <c r="AF80" s="407"/>
      <c r="AG80" s="407">
        <v>5</v>
      </c>
      <c r="AH80" s="407">
        <v>6454</v>
      </c>
      <c r="AI80" s="407">
        <v>1</v>
      </c>
      <c r="AJ80" s="407">
        <v>1</v>
      </c>
      <c r="AK80" s="407"/>
      <c r="AL80" s="407"/>
      <c r="AM80" s="407"/>
      <c r="AN80" s="407">
        <v>497</v>
      </c>
      <c r="AO80" s="407"/>
      <c r="AP80" s="407">
        <v>3</v>
      </c>
      <c r="AQ80" s="407"/>
      <c r="AR80" s="407"/>
      <c r="AS80" s="407">
        <v>5</v>
      </c>
      <c r="AT80" s="407">
        <v>25</v>
      </c>
      <c r="AU80" s="407"/>
      <c r="AV80" s="407"/>
      <c r="AW80" s="407">
        <v>35</v>
      </c>
      <c r="AX80" s="407"/>
      <c r="AY80" s="407"/>
      <c r="AZ80" s="407">
        <v>22</v>
      </c>
      <c r="BA80" s="407"/>
      <c r="BB80" s="408"/>
      <c r="BC80" s="409">
        <v>13362</v>
      </c>
    </row>
    <row r="81" spans="1:55">
      <c r="A81" s="31" t="str">
        <f t="shared" si="23"/>
        <v>887-1</v>
      </c>
      <c r="B81" s="31" t="str">
        <f t="shared" si="24"/>
        <v>887-2</v>
      </c>
      <c r="C81" s="31" t="str">
        <f t="shared" si="25"/>
        <v>887-3</v>
      </c>
      <c r="D81" s="31" t="str">
        <f t="shared" si="26"/>
        <v>887-4</v>
      </c>
      <c r="E81" s="31" t="str">
        <f t="shared" si="27"/>
        <v>887-5</v>
      </c>
      <c r="F81" s="31" t="str">
        <f t="shared" si="28"/>
        <v>887-6</v>
      </c>
      <c r="G81" s="31" t="str">
        <f t="shared" si="29"/>
        <v>887-7</v>
      </c>
      <c r="H81" s="31" t="str">
        <f t="shared" si="30"/>
        <v>887-8</v>
      </c>
      <c r="I81" s="31" t="str">
        <f t="shared" si="31"/>
        <v>887-9</v>
      </c>
      <c r="J81" s="31" t="str">
        <f t="shared" si="32"/>
        <v>887-10</v>
      </c>
      <c r="K81" s="31" t="str">
        <f t="shared" si="33"/>
        <v>887-11</v>
      </c>
      <c r="L81" s="31" t="str">
        <f t="shared" si="34"/>
        <v>887-12</v>
      </c>
      <c r="M81" s="31" t="str">
        <f t="shared" si="35"/>
        <v>887-13</v>
      </c>
      <c r="N81" s="31" t="str">
        <f t="shared" si="36"/>
        <v>887-14</v>
      </c>
      <c r="O81" s="31" t="str">
        <f t="shared" si="37"/>
        <v>887-15</v>
      </c>
      <c r="P81" s="31" t="str">
        <f t="shared" si="38"/>
        <v>887-16</v>
      </c>
      <c r="Q81" s="31" t="str">
        <f t="shared" si="39"/>
        <v>887-17</v>
      </c>
      <c r="R81" s="31" t="str">
        <f t="shared" si="40"/>
        <v>887-18</v>
      </c>
      <c r="S81" s="31" t="str">
        <f t="shared" si="41"/>
        <v>887-19</v>
      </c>
      <c r="T81" s="31" t="e">
        <f>CONCATENATE(Y81,"-",#REF!)</f>
        <v>#REF!</v>
      </c>
      <c r="U81" s="31" t="e">
        <f>CONCATENATE(Y81,"-",#REF!)</f>
        <v>#REF!</v>
      </c>
      <c r="V81" s="31" t="str">
        <f t="shared" si="22"/>
        <v>887-24</v>
      </c>
      <c r="W81" s="509" t="s">
        <v>373</v>
      </c>
      <c r="X81" s="510" t="s">
        <v>493</v>
      </c>
      <c r="Y81" s="511">
        <v>887</v>
      </c>
      <c r="Z81" s="512">
        <v>5</v>
      </c>
      <c r="AA81" s="512">
        <v>85</v>
      </c>
      <c r="AB81" s="512"/>
      <c r="AC81" s="512">
        <v>3</v>
      </c>
      <c r="AD81" s="512">
        <v>19815</v>
      </c>
      <c r="AE81" s="512"/>
      <c r="AF81" s="512">
        <v>11</v>
      </c>
      <c r="AG81" s="512">
        <v>8</v>
      </c>
      <c r="AH81" s="512">
        <v>5984</v>
      </c>
      <c r="AI81" s="512"/>
      <c r="AJ81" s="512">
        <v>7</v>
      </c>
      <c r="AK81" s="512"/>
      <c r="AL81" s="512"/>
      <c r="AM81" s="512">
        <v>10</v>
      </c>
      <c r="AN81" s="512">
        <v>162</v>
      </c>
      <c r="AO81" s="512">
        <v>22</v>
      </c>
      <c r="AP81" s="512">
        <v>6</v>
      </c>
      <c r="AQ81" s="512"/>
      <c r="AR81" s="512"/>
      <c r="AS81" s="512">
        <v>20</v>
      </c>
      <c r="AT81" s="512">
        <v>3</v>
      </c>
      <c r="AU81" s="512">
        <v>11</v>
      </c>
      <c r="AV81" s="512"/>
      <c r="AW81" s="512">
        <v>24</v>
      </c>
      <c r="AX81" s="512"/>
      <c r="AY81" s="512">
        <v>10</v>
      </c>
      <c r="AZ81" s="512">
        <v>26</v>
      </c>
      <c r="BA81" s="512"/>
      <c r="BB81" s="513"/>
      <c r="BC81" s="514">
        <v>26212</v>
      </c>
    </row>
    <row r="82" spans="1:55" s="32" customFormat="1" ht="20.100000000000001" customHeight="1">
      <c r="A82" s="32" t="str">
        <f t="shared" si="23"/>
        <v>-1</v>
      </c>
      <c r="B82" s="32" t="str">
        <f t="shared" si="24"/>
        <v>-2</v>
      </c>
      <c r="C82" s="32" t="str">
        <f t="shared" si="25"/>
        <v>-3</v>
      </c>
      <c r="D82" s="32" t="str">
        <f t="shared" si="26"/>
        <v>-4</v>
      </c>
      <c r="E82" s="32" t="str">
        <f t="shared" si="27"/>
        <v>-5</v>
      </c>
      <c r="F82" s="32" t="str">
        <f t="shared" si="28"/>
        <v>-6</v>
      </c>
      <c r="G82" s="32" t="str">
        <f t="shared" si="29"/>
        <v>-7</v>
      </c>
      <c r="H82" s="32" t="str">
        <f t="shared" si="30"/>
        <v>-8</v>
      </c>
      <c r="I82" s="32" t="str">
        <f t="shared" si="31"/>
        <v>-9</v>
      </c>
      <c r="J82" s="32" t="str">
        <f t="shared" si="32"/>
        <v>-10</v>
      </c>
      <c r="K82" s="32" t="str">
        <f t="shared" si="33"/>
        <v>-11</v>
      </c>
      <c r="L82" s="32" t="str">
        <f t="shared" si="34"/>
        <v>-12</v>
      </c>
      <c r="M82" s="32" t="str">
        <f t="shared" si="35"/>
        <v>-13</v>
      </c>
      <c r="N82" s="32" t="str">
        <f t="shared" si="36"/>
        <v>-14</v>
      </c>
      <c r="O82" s="32" t="str">
        <f t="shared" si="37"/>
        <v>-15</v>
      </c>
      <c r="P82" s="32" t="str">
        <f t="shared" si="38"/>
        <v>-16</v>
      </c>
      <c r="Q82" s="32" t="str">
        <f t="shared" si="39"/>
        <v>-17</v>
      </c>
      <c r="R82" s="32" t="str">
        <f t="shared" si="40"/>
        <v>-18</v>
      </c>
      <c r="S82" s="32" t="str">
        <f t="shared" si="41"/>
        <v>-19</v>
      </c>
      <c r="T82" s="32" t="e">
        <f>CONCATENATE(Y82,"-",#REF!)</f>
        <v>#REF!</v>
      </c>
      <c r="U82" s="32" t="e">
        <f>CONCATENATE(Y82,"-",#REF!)</f>
        <v>#REF!</v>
      </c>
      <c r="V82" s="32" t="str">
        <f t="shared" si="22"/>
        <v>-24</v>
      </c>
      <c r="W82" s="1080" t="s">
        <v>677</v>
      </c>
      <c r="X82" s="1080"/>
      <c r="Y82" s="94"/>
      <c r="Z82" s="321">
        <v>282</v>
      </c>
      <c r="AA82" s="321">
        <v>542</v>
      </c>
      <c r="AB82" s="321">
        <v>9</v>
      </c>
      <c r="AC82" s="321">
        <v>85</v>
      </c>
      <c r="AD82" s="321">
        <v>134335</v>
      </c>
      <c r="AE82" s="321">
        <v>92</v>
      </c>
      <c r="AF82" s="321">
        <v>281</v>
      </c>
      <c r="AG82" s="321">
        <v>161</v>
      </c>
      <c r="AH82" s="321">
        <v>105370</v>
      </c>
      <c r="AI82" s="321">
        <v>108</v>
      </c>
      <c r="AJ82" s="321">
        <v>188</v>
      </c>
      <c r="AK82" s="321">
        <v>17</v>
      </c>
      <c r="AL82" s="321">
        <v>14</v>
      </c>
      <c r="AM82" s="321">
        <v>127</v>
      </c>
      <c r="AN82" s="321">
        <v>1551</v>
      </c>
      <c r="AO82" s="321">
        <v>241</v>
      </c>
      <c r="AP82" s="321">
        <v>51</v>
      </c>
      <c r="AQ82" s="321">
        <v>17</v>
      </c>
      <c r="AR82" s="321">
        <v>5</v>
      </c>
      <c r="AS82" s="321">
        <v>320</v>
      </c>
      <c r="AT82" s="321">
        <v>344</v>
      </c>
      <c r="AU82" s="321">
        <v>81</v>
      </c>
      <c r="AV82" s="321">
        <v>20</v>
      </c>
      <c r="AW82" s="321">
        <v>769</v>
      </c>
      <c r="AX82" s="321"/>
      <c r="AY82" s="321">
        <v>1532</v>
      </c>
      <c r="AZ82" s="321">
        <v>1993</v>
      </c>
      <c r="BA82" s="321">
        <v>8</v>
      </c>
      <c r="BB82" s="321"/>
      <c r="BC82" s="95">
        <v>248543</v>
      </c>
    </row>
    <row r="83" spans="1:55">
      <c r="A83" s="31" t="str">
        <f t="shared" si="23"/>
        <v>2-1</v>
      </c>
      <c r="B83" s="31" t="str">
        <f t="shared" si="24"/>
        <v>2-2</v>
      </c>
      <c r="C83" s="31" t="str">
        <f t="shared" si="25"/>
        <v>2-3</v>
      </c>
      <c r="D83" s="31" t="str">
        <f t="shared" si="26"/>
        <v>2-4</v>
      </c>
      <c r="E83" s="31" t="str">
        <f t="shared" si="27"/>
        <v>2-5</v>
      </c>
      <c r="F83" s="31" t="str">
        <f t="shared" si="28"/>
        <v>2-6</v>
      </c>
      <c r="G83" s="31" t="str">
        <f t="shared" si="29"/>
        <v>2-7</v>
      </c>
      <c r="H83" s="31" t="str">
        <f t="shared" si="30"/>
        <v>2-8</v>
      </c>
      <c r="I83" s="31" t="str">
        <f t="shared" si="31"/>
        <v>2-9</v>
      </c>
      <c r="J83" s="31" t="str">
        <f t="shared" si="32"/>
        <v>2-10</v>
      </c>
      <c r="K83" s="31" t="str">
        <f t="shared" si="33"/>
        <v>2-11</v>
      </c>
      <c r="L83" s="31" t="str">
        <f t="shared" si="34"/>
        <v>2-12</v>
      </c>
      <c r="M83" s="31" t="str">
        <f t="shared" si="35"/>
        <v>2-13</v>
      </c>
      <c r="N83" s="31" t="str">
        <f t="shared" si="36"/>
        <v>2-14</v>
      </c>
      <c r="O83" s="31" t="str">
        <f t="shared" si="37"/>
        <v>2-15</v>
      </c>
      <c r="P83" s="31" t="str">
        <f t="shared" si="38"/>
        <v>2-16</v>
      </c>
      <c r="Q83" s="31" t="str">
        <f t="shared" si="39"/>
        <v>2-17</v>
      </c>
      <c r="R83" s="31" t="str">
        <f t="shared" si="40"/>
        <v>2-18</v>
      </c>
      <c r="S83" s="31" t="str">
        <f t="shared" si="41"/>
        <v>2-19</v>
      </c>
      <c r="T83" s="31" t="e">
        <f>CONCATENATE(Y83,"-",#REF!)</f>
        <v>#REF!</v>
      </c>
      <c r="U83" s="31" t="e">
        <f>CONCATENATE(Y83,"-",#REF!)</f>
        <v>#REF!</v>
      </c>
      <c r="V83" s="31" t="str">
        <f t="shared" si="22"/>
        <v>2-24</v>
      </c>
      <c r="W83" s="518" t="s">
        <v>375</v>
      </c>
      <c r="X83" s="519" t="s">
        <v>494</v>
      </c>
      <c r="Y83" s="520">
        <v>2</v>
      </c>
      <c r="Z83" s="524">
        <v>2</v>
      </c>
      <c r="AA83" s="524">
        <v>20</v>
      </c>
      <c r="AB83" s="524"/>
      <c r="AC83" s="524">
        <v>2</v>
      </c>
      <c r="AD83" s="524">
        <v>8502</v>
      </c>
      <c r="AE83" s="524"/>
      <c r="AF83" s="524"/>
      <c r="AG83" s="524">
        <v>6</v>
      </c>
      <c r="AH83" s="524">
        <v>3054</v>
      </c>
      <c r="AI83" s="524">
        <v>3</v>
      </c>
      <c r="AJ83" s="524">
        <v>2</v>
      </c>
      <c r="AK83" s="524"/>
      <c r="AL83" s="524"/>
      <c r="AM83" s="524">
        <v>3</v>
      </c>
      <c r="AN83" s="524">
        <v>409</v>
      </c>
      <c r="AO83" s="524">
        <v>12</v>
      </c>
      <c r="AP83" s="524">
        <v>1</v>
      </c>
      <c r="AQ83" s="524"/>
      <c r="AR83" s="524"/>
      <c r="AS83" s="524">
        <v>9</v>
      </c>
      <c r="AT83" s="524"/>
      <c r="AU83" s="524"/>
      <c r="AV83" s="524"/>
      <c r="AW83" s="524">
        <v>14</v>
      </c>
      <c r="AX83" s="524"/>
      <c r="AY83" s="524">
        <v>4</v>
      </c>
      <c r="AZ83" s="524">
        <v>28</v>
      </c>
      <c r="BA83" s="524"/>
      <c r="BB83" s="525"/>
      <c r="BC83" s="523">
        <v>12071</v>
      </c>
    </row>
    <row r="84" spans="1:55">
      <c r="A84" s="31" t="str">
        <f t="shared" si="23"/>
        <v>21-1</v>
      </c>
      <c r="B84" s="31" t="str">
        <f t="shared" si="24"/>
        <v>21-2</v>
      </c>
      <c r="C84" s="31" t="str">
        <f t="shared" si="25"/>
        <v>21-3</v>
      </c>
      <c r="D84" s="31" t="str">
        <f t="shared" si="26"/>
        <v>21-4</v>
      </c>
      <c r="E84" s="31" t="str">
        <f t="shared" si="27"/>
        <v>21-5</v>
      </c>
      <c r="F84" s="31" t="str">
        <f t="shared" si="28"/>
        <v>21-6</v>
      </c>
      <c r="G84" s="31" t="str">
        <f t="shared" si="29"/>
        <v>21-7</v>
      </c>
      <c r="H84" s="31" t="str">
        <f t="shared" si="30"/>
        <v>21-8</v>
      </c>
      <c r="I84" s="31" t="str">
        <f t="shared" si="31"/>
        <v>21-9</v>
      </c>
      <c r="J84" s="31" t="str">
        <f t="shared" si="32"/>
        <v>21-10</v>
      </c>
      <c r="K84" s="31" t="str">
        <f t="shared" si="33"/>
        <v>21-11</v>
      </c>
      <c r="L84" s="31" t="str">
        <f t="shared" si="34"/>
        <v>21-12</v>
      </c>
      <c r="M84" s="31" t="str">
        <f t="shared" si="35"/>
        <v>21-13</v>
      </c>
      <c r="N84" s="31" t="str">
        <f t="shared" si="36"/>
        <v>21-14</v>
      </c>
      <c r="O84" s="31" t="str">
        <f t="shared" si="37"/>
        <v>21-15</v>
      </c>
      <c r="P84" s="31" t="str">
        <f t="shared" si="38"/>
        <v>21-16</v>
      </c>
      <c r="Q84" s="31" t="str">
        <f t="shared" si="39"/>
        <v>21-17</v>
      </c>
      <c r="R84" s="31" t="str">
        <f t="shared" si="40"/>
        <v>21-18</v>
      </c>
      <c r="S84" s="31" t="str">
        <f t="shared" si="41"/>
        <v>21-19</v>
      </c>
      <c r="T84" s="31" t="e">
        <f>CONCATENATE(Y84,"-",#REF!)</f>
        <v>#REF!</v>
      </c>
      <c r="U84" s="31" t="e">
        <f>CONCATENATE(Y84,"-",#REF!)</f>
        <v>#REF!</v>
      </c>
      <c r="V84" s="31" t="str">
        <f t="shared" si="22"/>
        <v>21-24</v>
      </c>
      <c r="W84" s="398" t="s">
        <v>376</v>
      </c>
      <c r="X84" s="397" t="s">
        <v>494</v>
      </c>
      <c r="Y84" s="412">
        <v>21</v>
      </c>
      <c r="Z84" s="410">
        <v>1</v>
      </c>
      <c r="AA84" s="410"/>
      <c r="AB84" s="410"/>
      <c r="AC84" s="410"/>
      <c r="AD84" s="410">
        <v>549</v>
      </c>
      <c r="AE84" s="410"/>
      <c r="AF84" s="410"/>
      <c r="AG84" s="410">
        <v>8</v>
      </c>
      <c r="AH84" s="410">
        <v>2345</v>
      </c>
      <c r="AI84" s="410"/>
      <c r="AJ84" s="410"/>
      <c r="AK84" s="410"/>
      <c r="AL84" s="410"/>
      <c r="AM84" s="410"/>
      <c r="AN84" s="410"/>
      <c r="AO84" s="410">
        <v>2</v>
      </c>
      <c r="AP84" s="410"/>
      <c r="AQ84" s="410"/>
      <c r="AR84" s="410"/>
      <c r="AS84" s="410">
        <v>2</v>
      </c>
      <c r="AT84" s="410">
        <v>1</v>
      </c>
      <c r="AU84" s="410"/>
      <c r="AV84" s="410"/>
      <c r="AW84" s="410">
        <v>2</v>
      </c>
      <c r="AX84" s="410"/>
      <c r="AY84" s="410"/>
      <c r="AZ84" s="410">
        <v>9</v>
      </c>
      <c r="BA84" s="410"/>
      <c r="BB84" s="411"/>
      <c r="BC84" s="409">
        <v>2919</v>
      </c>
    </row>
    <row r="85" spans="1:55">
      <c r="A85" s="31" t="str">
        <f t="shared" si="23"/>
        <v>55-1</v>
      </c>
      <c r="B85" s="31" t="str">
        <f t="shared" si="24"/>
        <v>55-2</v>
      </c>
      <c r="C85" s="31" t="str">
        <f t="shared" si="25"/>
        <v>55-3</v>
      </c>
      <c r="D85" s="31" t="str">
        <f t="shared" si="26"/>
        <v>55-4</v>
      </c>
      <c r="E85" s="31" t="str">
        <f t="shared" si="27"/>
        <v>55-5</v>
      </c>
      <c r="F85" s="31" t="str">
        <f t="shared" si="28"/>
        <v>55-6</v>
      </c>
      <c r="G85" s="31" t="str">
        <f t="shared" si="29"/>
        <v>55-7</v>
      </c>
      <c r="H85" s="31" t="str">
        <f t="shared" si="30"/>
        <v>55-8</v>
      </c>
      <c r="I85" s="31" t="str">
        <f t="shared" si="31"/>
        <v>55-9</v>
      </c>
      <c r="J85" s="31" t="str">
        <f t="shared" si="32"/>
        <v>55-10</v>
      </c>
      <c r="K85" s="31" t="str">
        <f t="shared" si="33"/>
        <v>55-11</v>
      </c>
      <c r="L85" s="31" t="str">
        <f t="shared" si="34"/>
        <v>55-12</v>
      </c>
      <c r="M85" s="31" t="str">
        <f t="shared" si="35"/>
        <v>55-13</v>
      </c>
      <c r="N85" s="31" t="str">
        <f t="shared" si="36"/>
        <v>55-14</v>
      </c>
      <c r="O85" s="31" t="str">
        <f t="shared" si="37"/>
        <v>55-15</v>
      </c>
      <c r="P85" s="31" t="str">
        <f t="shared" si="38"/>
        <v>55-16</v>
      </c>
      <c r="Q85" s="31" t="str">
        <f t="shared" si="39"/>
        <v>55-17</v>
      </c>
      <c r="R85" s="31" t="str">
        <f t="shared" si="40"/>
        <v>55-18</v>
      </c>
      <c r="S85" s="31" t="str">
        <f t="shared" si="41"/>
        <v>55-19</v>
      </c>
      <c r="T85" s="31" t="e">
        <f>CONCATENATE(Y85,"-",#REF!)</f>
        <v>#REF!</v>
      </c>
      <c r="U85" s="31" t="e">
        <f>CONCATENATE(Y85,"-",#REF!)</f>
        <v>#REF!</v>
      </c>
      <c r="V85" s="31" t="str">
        <f t="shared" si="22"/>
        <v>55-24</v>
      </c>
      <c r="W85" s="398" t="s">
        <v>377</v>
      </c>
      <c r="X85" s="397" t="s">
        <v>494</v>
      </c>
      <c r="Y85" s="412">
        <v>55</v>
      </c>
      <c r="Z85" s="410"/>
      <c r="AA85" s="410">
        <v>3</v>
      </c>
      <c r="AB85" s="410"/>
      <c r="AC85" s="410"/>
      <c r="AD85" s="410">
        <v>1097</v>
      </c>
      <c r="AE85" s="410">
        <v>1</v>
      </c>
      <c r="AF85" s="410">
        <v>1</v>
      </c>
      <c r="AG85" s="410">
        <v>6</v>
      </c>
      <c r="AH85" s="410">
        <v>5362</v>
      </c>
      <c r="AI85" s="410"/>
      <c r="AJ85" s="410">
        <v>3</v>
      </c>
      <c r="AK85" s="410"/>
      <c r="AL85" s="410"/>
      <c r="AM85" s="410"/>
      <c r="AN85" s="410">
        <v>7</v>
      </c>
      <c r="AO85" s="410">
        <v>1</v>
      </c>
      <c r="AP85" s="410"/>
      <c r="AQ85" s="410"/>
      <c r="AR85" s="410"/>
      <c r="AS85" s="410">
        <v>3</v>
      </c>
      <c r="AT85" s="410"/>
      <c r="AU85" s="410"/>
      <c r="AV85" s="410"/>
      <c r="AW85" s="410">
        <v>3</v>
      </c>
      <c r="AX85" s="410"/>
      <c r="AY85" s="410">
        <v>10</v>
      </c>
      <c r="AZ85" s="410">
        <v>9</v>
      </c>
      <c r="BA85" s="410"/>
      <c r="BB85" s="411"/>
      <c r="BC85" s="409">
        <v>6506</v>
      </c>
    </row>
    <row r="86" spans="1:55">
      <c r="A86" s="31" t="str">
        <f t="shared" si="23"/>
        <v>148-1</v>
      </c>
      <c r="B86" s="31" t="str">
        <f t="shared" si="24"/>
        <v>148-2</v>
      </c>
      <c r="C86" s="31" t="str">
        <f t="shared" si="25"/>
        <v>148-3</v>
      </c>
      <c r="D86" s="31" t="str">
        <f t="shared" si="26"/>
        <v>148-4</v>
      </c>
      <c r="E86" s="31" t="str">
        <f t="shared" si="27"/>
        <v>148-5</v>
      </c>
      <c r="F86" s="31" t="str">
        <f t="shared" si="28"/>
        <v>148-6</v>
      </c>
      <c r="G86" s="31" t="str">
        <f t="shared" si="29"/>
        <v>148-7</v>
      </c>
      <c r="H86" s="31" t="str">
        <f t="shared" si="30"/>
        <v>148-8</v>
      </c>
      <c r="I86" s="31" t="str">
        <f t="shared" si="31"/>
        <v>148-9</v>
      </c>
      <c r="J86" s="31" t="str">
        <f t="shared" si="32"/>
        <v>148-10</v>
      </c>
      <c r="K86" s="31" t="str">
        <f t="shared" si="33"/>
        <v>148-11</v>
      </c>
      <c r="L86" s="31" t="str">
        <f t="shared" si="34"/>
        <v>148-12</v>
      </c>
      <c r="M86" s="31" t="str">
        <f t="shared" si="35"/>
        <v>148-13</v>
      </c>
      <c r="N86" s="31" t="str">
        <f t="shared" si="36"/>
        <v>148-14</v>
      </c>
      <c r="O86" s="31" t="str">
        <f t="shared" si="37"/>
        <v>148-15</v>
      </c>
      <c r="P86" s="31" t="str">
        <f t="shared" si="38"/>
        <v>148-16</v>
      </c>
      <c r="Q86" s="31" t="str">
        <f t="shared" si="39"/>
        <v>148-17</v>
      </c>
      <c r="R86" s="31" t="str">
        <f t="shared" si="40"/>
        <v>148-18</v>
      </c>
      <c r="S86" s="31" t="str">
        <f t="shared" si="41"/>
        <v>148-19</v>
      </c>
      <c r="T86" s="31" t="e">
        <f>CONCATENATE(Y86,"-",#REF!)</f>
        <v>#REF!</v>
      </c>
      <c r="U86" s="31" t="e">
        <f>CONCATENATE(Y86,"-",#REF!)</f>
        <v>#REF!</v>
      </c>
      <c r="V86" s="31" t="str">
        <f t="shared" si="22"/>
        <v>148-24</v>
      </c>
      <c r="W86" s="413" t="s">
        <v>378</v>
      </c>
      <c r="X86" s="397" t="s">
        <v>494</v>
      </c>
      <c r="Y86" s="412">
        <v>148</v>
      </c>
      <c r="Z86" s="410">
        <v>6</v>
      </c>
      <c r="AA86" s="410">
        <v>67</v>
      </c>
      <c r="AB86" s="410"/>
      <c r="AC86" s="410">
        <v>1</v>
      </c>
      <c r="AD86" s="410">
        <v>10551</v>
      </c>
      <c r="AE86" s="410"/>
      <c r="AF86" s="410"/>
      <c r="AG86" s="410">
        <v>3</v>
      </c>
      <c r="AH86" s="410">
        <v>4656</v>
      </c>
      <c r="AI86" s="410">
        <v>21</v>
      </c>
      <c r="AJ86" s="410">
        <v>13</v>
      </c>
      <c r="AK86" s="410">
        <v>1</v>
      </c>
      <c r="AL86" s="410">
        <v>1</v>
      </c>
      <c r="AM86" s="410"/>
      <c r="AN86" s="410">
        <v>6</v>
      </c>
      <c r="AO86" s="410">
        <v>30</v>
      </c>
      <c r="AP86" s="410">
        <v>2</v>
      </c>
      <c r="AQ86" s="410"/>
      <c r="AR86" s="410"/>
      <c r="AS86" s="410">
        <v>19</v>
      </c>
      <c r="AT86" s="410">
        <v>35</v>
      </c>
      <c r="AU86" s="410">
        <v>7</v>
      </c>
      <c r="AV86" s="410">
        <v>1</v>
      </c>
      <c r="AW86" s="410">
        <v>105</v>
      </c>
      <c r="AX86" s="410"/>
      <c r="AY86" s="410">
        <v>154</v>
      </c>
      <c r="AZ86" s="410">
        <v>180</v>
      </c>
      <c r="BA86" s="410"/>
      <c r="BB86" s="411"/>
      <c r="BC86" s="409">
        <v>15859</v>
      </c>
    </row>
    <row r="87" spans="1:55">
      <c r="A87" s="31" t="str">
        <f t="shared" si="23"/>
        <v>197-1</v>
      </c>
      <c r="B87" s="31" t="str">
        <f t="shared" si="24"/>
        <v>197-2</v>
      </c>
      <c r="C87" s="31" t="str">
        <f t="shared" si="25"/>
        <v>197-3</v>
      </c>
      <c r="D87" s="31" t="str">
        <f t="shared" si="26"/>
        <v>197-4</v>
      </c>
      <c r="E87" s="31" t="str">
        <f t="shared" si="27"/>
        <v>197-5</v>
      </c>
      <c r="F87" s="31" t="str">
        <f t="shared" si="28"/>
        <v>197-6</v>
      </c>
      <c r="G87" s="31" t="str">
        <f t="shared" si="29"/>
        <v>197-7</v>
      </c>
      <c r="H87" s="31" t="str">
        <f t="shared" si="30"/>
        <v>197-8</v>
      </c>
      <c r="I87" s="31" t="str">
        <f t="shared" si="31"/>
        <v>197-9</v>
      </c>
      <c r="J87" s="31" t="str">
        <f t="shared" si="32"/>
        <v>197-10</v>
      </c>
      <c r="K87" s="31" t="str">
        <f t="shared" si="33"/>
        <v>197-11</v>
      </c>
      <c r="L87" s="31" t="str">
        <f t="shared" si="34"/>
        <v>197-12</v>
      </c>
      <c r="M87" s="31" t="str">
        <f t="shared" si="35"/>
        <v>197-13</v>
      </c>
      <c r="N87" s="31" t="str">
        <f t="shared" si="36"/>
        <v>197-14</v>
      </c>
      <c r="O87" s="31" t="str">
        <f t="shared" si="37"/>
        <v>197-15</v>
      </c>
      <c r="P87" s="31" t="str">
        <f t="shared" si="38"/>
        <v>197-16</v>
      </c>
      <c r="Q87" s="31" t="str">
        <f t="shared" si="39"/>
        <v>197-17</v>
      </c>
      <c r="R87" s="31" t="str">
        <f t="shared" si="40"/>
        <v>197-18</v>
      </c>
      <c r="S87" s="31" t="str">
        <f t="shared" si="41"/>
        <v>197-19</v>
      </c>
      <c r="T87" s="31" t="e">
        <f>CONCATENATE(Y87,"-",#REF!)</f>
        <v>#REF!</v>
      </c>
      <c r="U87" s="31" t="e">
        <f>CONCATENATE(Y87,"-",#REF!)</f>
        <v>#REF!</v>
      </c>
      <c r="V87" s="31" t="str">
        <f t="shared" si="22"/>
        <v>197-24</v>
      </c>
      <c r="W87" s="398" t="s">
        <v>379</v>
      </c>
      <c r="X87" s="397" t="s">
        <v>494</v>
      </c>
      <c r="Y87" s="412">
        <v>197</v>
      </c>
      <c r="Z87" s="410">
        <v>4</v>
      </c>
      <c r="AA87" s="410">
        <v>9</v>
      </c>
      <c r="AB87" s="410"/>
      <c r="AC87" s="410"/>
      <c r="AD87" s="410">
        <v>2824</v>
      </c>
      <c r="AE87" s="410">
        <v>4</v>
      </c>
      <c r="AF87" s="410"/>
      <c r="AG87" s="410">
        <v>3</v>
      </c>
      <c r="AH87" s="410">
        <v>8191</v>
      </c>
      <c r="AI87" s="410"/>
      <c r="AJ87" s="410">
        <v>29</v>
      </c>
      <c r="AK87" s="410"/>
      <c r="AL87" s="410"/>
      <c r="AM87" s="410"/>
      <c r="AN87" s="410">
        <v>3</v>
      </c>
      <c r="AO87" s="410">
        <v>3</v>
      </c>
      <c r="AP87" s="410"/>
      <c r="AQ87" s="410"/>
      <c r="AR87" s="410"/>
      <c r="AS87" s="410">
        <v>3</v>
      </c>
      <c r="AT87" s="410">
        <v>15</v>
      </c>
      <c r="AU87" s="410">
        <v>2</v>
      </c>
      <c r="AV87" s="410">
        <v>1</v>
      </c>
      <c r="AW87" s="410">
        <v>23</v>
      </c>
      <c r="AX87" s="410"/>
      <c r="AY87" s="410">
        <v>21</v>
      </c>
      <c r="AZ87" s="410">
        <v>55</v>
      </c>
      <c r="BA87" s="410"/>
      <c r="BB87" s="411"/>
      <c r="BC87" s="409">
        <v>11190</v>
      </c>
    </row>
    <row r="88" spans="1:55">
      <c r="A88" s="31" t="str">
        <f t="shared" si="23"/>
        <v>206-1</v>
      </c>
      <c r="B88" s="31" t="str">
        <f t="shared" si="24"/>
        <v>206-2</v>
      </c>
      <c r="C88" s="31" t="str">
        <f t="shared" si="25"/>
        <v>206-3</v>
      </c>
      <c r="D88" s="31" t="str">
        <f t="shared" si="26"/>
        <v>206-4</v>
      </c>
      <c r="E88" s="31" t="str">
        <f t="shared" si="27"/>
        <v>206-5</v>
      </c>
      <c r="F88" s="31" t="str">
        <f t="shared" si="28"/>
        <v>206-6</v>
      </c>
      <c r="G88" s="31" t="str">
        <f t="shared" si="29"/>
        <v>206-7</v>
      </c>
      <c r="H88" s="31" t="str">
        <f t="shared" si="30"/>
        <v>206-8</v>
      </c>
      <c r="I88" s="31" t="str">
        <f t="shared" si="31"/>
        <v>206-9</v>
      </c>
      <c r="J88" s="31" t="str">
        <f t="shared" si="32"/>
        <v>206-10</v>
      </c>
      <c r="K88" s="31" t="str">
        <f t="shared" si="33"/>
        <v>206-11</v>
      </c>
      <c r="L88" s="31" t="str">
        <f t="shared" si="34"/>
        <v>206-12</v>
      </c>
      <c r="M88" s="31" t="str">
        <f t="shared" si="35"/>
        <v>206-13</v>
      </c>
      <c r="N88" s="31" t="str">
        <f t="shared" si="36"/>
        <v>206-14</v>
      </c>
      <c r="O88" s="31" t="str">
        <f t="shared" si="37"/>
        <v>206-15</v>
      </c>
      <c r="P88" s="31" t="str">
        <f t="shared" si="38"/>
        <v>206-16</v>
      </c>
      <c r="Q88" s="31" t="str">
        <f t="shared" si="39"/>
        <v>206-17</v>
      </c>
      <c r="R88" s="31" t="str">
        <f t="shared" si="40"/>
        <v>206-18</v>
      </c>
      <c r="S88" s="31" t="str">
        <f t="shared" si="41"/>
        <v>206-19</v>
      </c>
      <c r="T88" s="31" t="e">
        <f>CONCATENATE(Y88,"-",#REF!)</f>
        <v>#REF!</v>
      </c>
      <c r="U88" s="31" t="e">
        <f>CONCATENATE(Y88,"-",#REF!)</f>
        <v>#REF!</v>
      </c>
      <c r="V88" s="31" t="str">
        <f t="shared" si="22"/>
        <v>206-24</v>
      </c>
      <c r="W88" s="397" t="s">
        <v>380</v>
      </c>
      <c r="X88" s="397" t="s">
        <v>494</v>
      </c>
      <c r="Y88" s="412">
        <v>206</v>
      </c>
      <c r="Z88" s="410"/>
      <c r="AA88" s="410">
        <v>2</v>
      </c>
      <c r="AB88" s="410"/>
      <c r="AC88" s="410"/>
      <c r="AD88" s="410">
        <v>1736</v>
      </c>
      <c r="AE88" s="410"/>
      <c r="AF88" s="410">
        <v>3</v>
      </c>
      <c r="AG88" s="410"/>
      <c r="AH88" s="410">
        <v>950</v>
      </c>
      <c r="AI88" s="410"/>
      <c r="AJ88" s="410"/>
      <c r="AK88" s="410"/>
      <c r="AL88" s="410"/>
      <c r="AM88" s="410"/>
      <c r="AN88" s="410">
        <v>2</v>
      </c>
      <c r="AO88" s="410">
        <v>2</v>
      </c>
      <c r="AP88" s="410">
        <v>5</v>
      </c>
      <c r="AQ88" s="410"/>
      <c r="AR88" s="410"/>
      <c r="AS88" s="410">
        <v>7</v>
      </c>
      <c r="AT88" s="410">
        <v>1</v>
      </c>
      <c r="AU88" s="410">
        <v>2</v>
      </c>
      <c r="AV88" s="410"/>
      <c r="AW88" s="410">
        <v>1</v>
      </c>
      <c r="AX88" s="410"/>
      <c r="AY88" s="410">
        <v>2</v>
      </c>
      <c r="AZ88" s="410">
        <v>9</v>
      </c>
      <c r="BA88" s="410"/>
      <c r="BB88" s="411"/>
      <c r="BC88" s="409">
        <v>2722</v>
      </c>
    </row>
    <row r="89" spans="1:55">
      <c r="A89" s="31" t="str">
        <f t="shared" si="23"/>
        <v>313-1</v>
      </c>
      <c r="B89" s="31" t="str">
        <f t="shared" si="24"/>
        <v>313-2</v>
      </c>
      <c r="C89" s="31" t="str">
        <f t="shared" si="25"/>
        <v>313-3</v>
      </c>
      <c r="D89" s="31" t="str">
        <f t="shared" si="26"/>
        <v>313-4</v>
      </c>
      <c r="E89" s="31" t="str">
        <f t="shared" si="27"/>
        <v>313-5</v>
      </c>
      <c r="F89" s="31" t="str">
        <f t="shared" si="28"/>
        <v>313-6</v>
      </c>
      <c r="G89" s="31" t="str">
        <f t="shared" si="29"/>
        <v>313-7</v>
      </c>
      <c r="H89" s="31" t="str">
        <f t="shared" si="30"/>
        <v>313-8</v>
      </c>
      <c r="I89" s="31" t="str">
        <f t="shared" si="31"/>
        <v>313-9</v>
      </c>
      <c r="J89" s="31" t="str">
        <f t="shared" si="32"/>
        <v>313-10</v>
      </c>
      <c r="K89" s="31" t="str">
        <f t="shared" si="33"/>
        <v>313-11</v>
      </c>
      <c r="L89" s="31" t="str">
        <f t="shared" si="34"/>
        <v>313-12</v>
      </c>
      <c r="M89" s="31" t="str">
        <f t="shared" si="35"/>
        <v>313-13</v>
      </c>
      <c r="N89" s="31" t="str">
        <f t="shared" si="36"/>
        <v>313-14</v>
      </c>
      <c r="O89" s="31" t="str">
        <f t="shared" si="37"/>
        <v>313-15</v>
      </c>
      <c r="P89" s="31" t="str">
        <f t="shared" si="38"/>
        <v>313-16</v>
      </c>
      <c r="Q89" s="31" t="str">
        <f t="shared" si="39"/>
        <v>313-17</v>
      </c>
      <c r="R89" s="31" t="str">
        <f t="shared" si="40"/>
        <v>313-18</v>
      </c>
      <c r="S89" s="31" t="str">
        <f t="shared" si="41"/>
        <v>313-19</v>
      </c>
      <c r="T89" s="31" t="e">
        <f>CONCATENATE(Y89,"-",#REF!)</f>
        <v>#REF!</v>
      </c>
      <c r="U89" s="31" t="e">
        <f>CONCATENATE(Y89,"-",#REF!)</f>
        <v>#REF!</v>
      </c>
      <c r="V89" s="31" t="str">
        <f t="shared" si="22"/>
        <v>313-24</v>
      </c>
      <c r="W89" s="398" t="s">
        <v>381</v>
      </c>
      <c r="X89" s="397" t="s">
        <v>494</v>
      </c>
      <c r="Y89" s="412">
        <v>313</v>
      </c>
      <c r="Z89" s="410">
        <v>1</v>
      </c>
      <c r="AA89" s="410">
        <v>2</v>
      </c>
      <c r="AB89" s="410"/>
      <c r="AC89" s="410">
        <v>1</v>
      </c>
      <c r="AD89" s="410">
        <v>863</v>
      </c>
      <c r="AE89" s="410">
        <v>2</v>
      </c>
      <c r="AF89" s="410"/>
      <c r="AG89" s="410">
        <v>1</v>
      </c>
      <c r="AH89" s="410">
        <v>5815</v>
      </c>
      <c r="AI89" s="410"/>
      <c r="AJ89" s="410">
        <v>9</v>
      </c>
      <c r="AK89" s="410"/>
      <c r="AL89" s="410"/>
      <c r="AM89" s="410"/>
      <c r="AN89" s="410"/>
      <c r="AO89" s="410">
        <v>10</v>
      </c>
      <c r="AP89" s="410">
        <v>1</v>
      </c>
      <c r="AQ89" s="410"/>
      <c r="AR89" s="410"/>
      <c r="AS89" s="410">
        <v>5</v>
      </c>
      <c r="AT89" s="410">
        <v>6</v>
      </c>
      <c r="AU89" s="410"/>
      <c r="AV89" s="410"/>
      <c r="AW89" s="410">
        <v>17</v>
      </c>
      <c r="AX89" s="410"/>
      <c r="AY89" s="410">
        <v>16</v>
      </c>
      <c r="AZ89" s="410">
        <v>28</v>
      </c>
      <c r="BA89" s="410"/>
      <c r="BB89" s="411"/>
      <c r="BC89" s="409">
        <v>6777</v>
      </c>
    </row>
    <row r="90" spans="1:55">
      <c r="A90" s="31" t="str">
        <f t="shared" si="23"/>
        <v>318-1</v>
      </c>
      <c r="B90" s="31" t="str">
        <f t="shared" si="24"/>
        <v>318-2</v>
      </c>
      <c r="C90" s="31" t="str">
        <f t="shared" si="25"/>
        <v>318-3</v>
      </c>
      <c r="D90" s="31" t="str">
        <f t="shared" si="26"/>
        <v>318-4</v>
      </c>
      <c r="E90" s="31" t="str">
        <f t="shared" si="27"/>
        <v>318-5</v>
      </c>
      <c r="F90" s="31" t="str">
        <f t="shared" si="28"/>
        <v>318-6</v>
      </c>
      <c r="G90" s="31" t="str">
        <f t="shared" si="29"/>
        <v>318-7</v>
      </c>
      <c r="H90" s="31" t="str">
        <f t="shared" si="30"/>
        <v>318-8</v>
      </c>
      <c r="I90" s="31" t="str">
        <f t="shared" si="31"/>
        <v>318-9</v>
      </c>
      <c r="J90" s="31" t="str">
        <f t="shared" si="32"/>
        <v>318-10</v>
      </c>
      <c r="K90" s="31" t="str">
        <f t="shared" si="33"/>
        <v>318-11</v>
      </c>
      <c r="L90" s="31" t="str">
        <f t="shared" si="34"/>
        <v>318-12</v>
      </c>
      <c r="M90" s="31" t="str">
        <f t="shared" si="35"/>
        <v>318-13</v>
      </c>
      <c r="N90" s="31" t="str">
        <f t="shared" si="36"/>
        <v>318-14</v>
      </c>
      <c r="O90" s="31" t="str">
        <f t="shared" si="37"/>
        <v>318-15</v>
      </c>
      <c r="P90" s="31" t="str">
        <f t="shared" si="38"/>
        <v>318-16</v>
      </c>
      <c r="Q90" s="31" t="str">
        <f t="shared" si="39"/>
        <v>318-17</v>
      </c>
      <c r="R90" s="31" t="str">
        <f t="shared" si="40"/>
        <v>318-18</v>
      </c>
      <c r="S90" s="31" t="str">
        <f t="shared" si="41"/>
        <v>318-19</v>
      </c>
      <c r="T90" s="31" t="e">
        <f>CONCATENATE(Y90,"-",#REF!)</f>
        <v>#REF!</v>
      </c>
      <c r="U90" s="31" t="e">
        <f>CONCATENATE(Y90,"-",#REF!)</f>
        <v>#REF!</v>
      </c>
      <c r="V90" s="31" t="str">
        <f t="shared" si="22"/>
        <v>318-24</v>
      </c>
      <c r="W90" s="398" t="s">
        <v>382</v>
      </c>
      <c r="X90" s="397" t="s">
        <v>494</v>
      </c>
      <c r="Y90" s="412">
        <v>318</v>
      </c>
      <c r="Z90" s="410">
        <v>14</v>
      </c>
      <c r="AA90" s="410">
        <v>25</v>
      </c>
      <c r="AB90" s="410"/>
      <c r="AC90" s="410">
        <v>12</v>
      </c>
      <c r="AD90" s="410">
        <v>9863</v>
      </c>
      <c r="AE90" s="410">
        <v>8</v>
      </c>
      <c r="AF90" s="410">
        <v>21</v>
      </c>
      <c r="AG90" s="410">
        <v>11</v>
      </c>
      <c r="AH90" s="410">
        <v>1531</v>
      </c>
      <c r="AI90" s="410">
        <v>5</v>
      </c>
      <c r="AJ90" s="410"/>
      <c r="AK90" s="410"/>
      <c r="AL90" s="410">
        <v>2</v>
      </c>
      <c r="AM90" s="410">
        <v>6</v>
      </c>
      <c r="AN90" s="410">
        <v>232</v>
      </c>
      <c r="AO90" s="410">
        <v>22</v>
      </c>
      <c r="AP90" s="410">
        <v>13</v>
      </c>
      <c r="AQ90" s="410">
        <v>5</v>
      </c>
      <c r="AR90" s="410"/>
      <c r="AS90" s="410">
        <v>32</v>
      </c>
      <c r="AT90" s="410">
        <v>22</v>
      </c>
      <c r="AU90" s="410">
        <v>12</v>
      </c>
      <c r="AV90" s="410">
        <v>1</v>
      </c>
      <c r="AW90" s="410">
        <v>40</v>
      </c>
      <c r="AX90" s="410"/>
      <c r="AY90" s="410">
        <v>45</v>
      </c>
      <c r="AZ90" s="410">
        <v>96</v>
      </c>
      <c r="BA90" s="410">
        <v>1</v>
      </c>
      <c r="BB90" s="411"/>
      <c r="BC90" s="409">
        <v>12019</v>
      </c>
    </row>
    <row r="91" spans="1:55">
      <c r="A91" s="31" t="str">
        <f t="shared" si="23"/>
        <v>321-1</v>
      </c>
      <c r="B91" s="31" t="str">
        <f t="shared" si="24"/>
        <v>321-2</v>
      </c>
      <c r="C91" s="31" t="str">
        <f t="shared" si="25"/>
        <v>321-3</v>
      </c>
      <c r="D91" s="31" t="str">
        <f t="shared" si="26"/>
        <v>321-4</v>
      </c>
      <c r="E91" s="31" t="str">
        <f t="shared" si="27"/>
        <v>321-5</v>
      </c>
      <c r="F91" s="31" t="str">
        <f t="shared" si="28"/>
        <v>321-6</v>
      </c>
      <c r="G91" s="31" t="str">
        <f t="shared" si="29"/>
        <v>321-7</v>
      </c>
      <c r="H91" s="31" t="str">
        <f t="shared" si="30"/>
        <v>321-8</v>
      </c>
      <c r="I91" s="31" t="str">
        <f t="shared" si="31"/>
        <v>321-9</v>
      </c>
      <c r="J91" s="31" t="str">
        <f t="shared" si="32"/>
        <v>321-10</v>
      </c>
      <c r="K91" s="31" t="str">
        <f t="shared" si="33"/>
        <v>321-11</v>
      </c>
      <c r="L91" s="31" t="str">
        <f t="shared" si="34"/>
        <v>321-12</v>
      </c>
      <c r="M91" s="31" t="str">
        <f t="shared" si="35"/>
        <v>321-13</v>
      </c>
      <c r="N91" s="31" t="str">
        <f t="shared" si="36"/>
        <v>321-14</v>
      </c>
      <c r="O91" s="31" t="str">
        <f t="shared" si="37"/>
        <v>321-15</v>
      </c>
      <c r="P91" s="31" t="str">
        <f t="shared" si="38"/>
        <v>321-16</v>
      </c>
      <c r="Q91" s="31" t="str">
        <f t="shared" si="39"/>
        <v>321-17</v>
      </c>
      <c r="R91" s="31" t="str">
        <f t="shared" si="40"/>
        <v>321-18</v>
      </c>
      <c r="S91" s="31" t="str">
        <f t="shared" si="41"/>
        <v>321-19</v>
      </c>
      <c r="T91" s="31" t="e">
        <f>CONCATENATE(Y91,"-",#REF!)</f>
        <v>#REF!</v>
      </c>
      <c r="U91" s="31" t="e">
        <f>CONCATENATE(Y91,"-",#REF!)</f>
        <v>#REF!</v>
      </c>
      <c r="V91" s="31" t="str">
        <f t="shared" si="22"/>
        <v>321-24</v>
      </c>
      <c r="W91" s="398" t="s">
        <v>383</v>
      </c>
      <c r="X91" s="397" t="s">
        <v>494</v>
      </c>
      <c r="Y91" s="412">
        <v>321</v>
      </c>
      <c r="Z91" s="410"/>
      <c r="AA91" s="410">
        <v>2</v>
      </c>
      <c r="AB91" s="410"/>
      <c r="AC91" s="410">
        <v>1</v>
      </c>
      <c r="AD91" s="410">
        <v>1598</v>
      </c>
      <c r="AE91" s="410">
        <v>19</v>
      </c>
      <c r="AF91" s="410"/>
      <c r="AG91" s="410">
        <v>3</v>
      </c>
      <c r="AH91" s="410">
        <v>1346</v>
      </c>
      <c r="AI91" s="410"/>
      <c r="AJ91" s="410">
        <v>2</v>
      </c>
      <c r="AK91" s="410"/>
      <c r="AL91" s="410"/>
      <c r="AM91" s="410">
        <v>1</v>
      </c>
      <c r="AN91" s="410"/>
      <c r="AO91" s="410">
        <v>9</v>
      </c>
      <c r="AP91" s="410"/>
      <c r="AQ91" s="410"/>
      <c r="AR91" s="410"/>
      <c r="AS91" s="410">
        <v>2</v>
      </c>
      <c r="AT91" s="410">
        <v>4</v>
      </c>
      <c r="AU91" s="410">
        <v>7</v>
      </c>
      <c r="AV91" s="410"/>
      <c r="AW91" s="410">
        <v>7</v>
      </c>
      <c r="AX91" s="410"/>
      <c r="AY91" s="410">
        <v>118</v>
      </c>
      <c r="AZ91" s="410">
        <v>65</v>
      </c>
      <c r="BA91" s="410"/>
      <c r="BB91" s="411"/>
      <c r="BC91" s="409">
        <v>3184</v>
      </c>
    </row>
    <row r="92" spans="1:55">
      <c r="A92" s="31" t="str">
        <f t="shared" si="23"/>
        <v>376-1</v>
      </c>
      <c r="B92" s="31" t="str">
        <f t="shared" si="24"/>
        <v>376-2</v>
      </c>
      <c r="C92" s="31" t="str">
        <f t="shared" si="25"/>
        <v>376-3</v>
      </c>
      <c r="D92" s="31" t="str">
        <f t="shared" si="26"/>
        <v>376-4</v>
      </c>
      <c r="E92" s="31" t="str">
        <f t="shared" si="27"/>
        <v>376-5</v>
      </c>
      <c r="F92" s="31" t="str">
        <f t="shared" si="28"/>
        <v>376-6</v>
      </c>
      <c r="G92" s="31" t="str">
        <f t="shared" si="29"/>
        <v>376-7</v>
      </c>
      <c r="H92" s="31" t="str">
        <f t="shared" si="30"/>
        <v>376-8</v>
      </c>
      <c r="I92" s="31" t="str">
        <f t="shared" si="31"/>
        <v>376-9</v>
      </c>
      <c r="J92" s="31" t="str">
        <f t="shared" si="32"/>
        <v>376-10</v>
      </c>
      <c r="K92" s="31" t="str">
        <f t="shared" si="33"/>
        <v>376-11</v>
      </c>
      <c r="L92" s="31" t="str">
        <f t="shared" si="34"/>
        <v>376-12</v>
      </c>
      <c r="M92" s="31" t="str">
        <f t="shared" si="35"/>
        <v>376-13</v>
      </c>
      <c r="N92" s="31" t="str">
        <f t="shared" si="36"/>
        <v>376-14</v>
      </c>
      <c r="O92" s="31" t="str">
        <f t="shared" si="37"/>
        <v>376-15</v>
      </c>
      <c r="P92" s="31" t="str">
        <f t="shared" si="38"/>
        <v>376-16</v>
      </c>
      <c r="Q92" s="31" t="str">
        <f t="shared" si="39"/>
        <v>376-17</v>
      </c>
      <c r="R92" s="31" t="str">
        <f t="shared" si="40"/>
        <v>376-18</v>
      </c>
      <c r="S92" s="31" t="str">
        <f t="shared" si="41"/>
        <v>376-19</v>
      </c>
      <c r="T92" s="31" t="e">
        <f>CONCATENATE(Y92,"-",#REF!)</f>
        <v>#REF!</v>
      </c>
      <c r="U92" s="31" t="e">
        <f>CONCATENATE(Y92,"-",#REF!)</f>
        <v>#REF!</v>
      </c>
      <c r="V92" s="31" t="str">
        <f t="shared" si="22"/>
        <v>376-24</v>
      </c>
      <c r="W92" s="398" t="s">
        <v>384</v>
      </c>
      <c r="X92" s="397" t="s">
        <v>494</v>
      </c>
      <c r="Y92" s="412">
        <v>376</v>
      </c>
      <c r="Z92" s="410">
        <v>15</v>
      </c>
      <c r="AA92" s="410">
        <v>220</v>
      </c>
      <c r="AB92" s="410"/>
      <c r="AC92" s="410">
        <v>9</v>
      </c>
      <c r="AD92" s="410">
        <v>9119</v>
      </c>
      <c r="AE92" s="410">
        <v>6</v>
      </c>
      <c r="AF92" s="410">
        <v>4</v>
      </c>
      <c r="AG92" s="410">
        <v>5</v>
      </c>
      <c r="AH92" s="410">
        <v>2611</v>
      </c>
      <c r="AI92" s="410">
        <v>26</v>
      </c>
      <c r="AJ92" s="410">
        <v>3</v>
      </c>
      <c r="AK92" s="410">
        <v>9</v>
      </c>
      <c r="AL92" s="410">
        <v>1</v>
      </c>
      <c r="AM92" s="410">
        <v>51</v>
      </c>
      <c r="AN92" s="410">
        <v>26</v>
      </c>
      <c r="AO92" s="410">
        <v>16</v>
      </c>
      <c r="AP92" s="410">
        <v>3</v>
      </c>
      <c r="AQ92" s="410"/>
      <c r="AR92" s="410"/>
      <c r="AS92" s="410">
        <v>94</v>
      </c>
      <c r="AT92" s="410">
        <v>8</v>
      </c>
      <c r="AU92" s="410">
        <v>11</v>
      </c>
      <c r="AV92" s="410">
        <v>10</v>
      </c>
      <c r="AW92" s="410">
        <v>41</v>
      </c>
      <c r="AX92" s="410"/>
      <c r="AY92" s="410">
        <v>118</v>
      </c>
      <c r="AZ92" s="410">
        <v>188</v>
      </c>
      <c r="BA92" s="410"/>
      <c r="BB92" s="411"/>
      <c r="BC92" s="409">
        <v>12594</v>
      </c>
    </row>
    <row r="93" spans="1:55">
      <c r="A93" s="31" t="str">
        <f t="shared" si="23"/>
        <v>400-1</v>
      </c>
      <c r="B93" s="31" t="str">
        <f t="shared" si="24"/>
        <v>400-2</v>
      </c>
      <c r="C93" s="31" t="str">
        <f t="shared" si="25"/>
        <v>400-3</v>
      </c>
      <c r="D93" s="31" t="str">
        <f t="shared" si="26"/>
        <v>400-4</v>
      </c>
      <c r="E93" s="31" t="str">
        <f t="shared" si="27"/>
        <v>400-5</v>
      </c>
      <c r="F93" s="31" t="str">
        <f t="shared" si="28"/>
        <v>400-6</v>
      </c>
      <c r="G93" s="31" t="str">
        <f t="shared" si="29"/>
        <v>400-7</v>
      </c>
      <c r="H93" s="31" t="str">
        <f t="shared" si="30"/>
        <v>400-8</v>
      </c>
      <c r="I93" s="31" t="str">
        <f t="shared" si="31"/>
        <v>400-9</v>
      </c>
      <c r="J93" s="31" t="str">
        <f t="shared" si="32"/>
        <v>400-10</v>
      </c>
      <c r="K93" s="31" t="str">
        <f t="shared" si="33"/>
        <v>400-11</v>
      </c>
      <c r="L93" s="31" t="str">
        <f t="shared" si="34"/>
        <v>400-12</v>
      </c>
      <c r="M93" s="31" t="str">
        <f t="shared" si="35"/>
        <v>400-13</v>
      </c>
      <c r="N93" s="31" t="str">
        <f t="shared" si="36"/>
        <v>400-14</v>
      </c>
      <c r="O93" s="31" t="str">
        <f t="shared" si="37"/>
        <v>400-15</v>
      </c>
      <c r="P93" s="31" t="str">
        <f t="shared" si="38"/>
        <v>400-16</v>
      </c>
      <c r="Q93" s="31" t="str">
        <f t="shared" si="39"/>
        <v>400-17</v>
      </c>
      <c r="R93" s="31" t="str">
        <f t="shared" si="40"/>
        <v>400-18</v>
      </c>
      <c r="S93" s="31" t="str">
        <f t="shared" si="41"/>
        <v>400-19</v>
      </c>
      <c r="T93" s="31" t="e">
        <f>CONCATENATE(Y93,"-",#REF!)</f>
        <v>#REF!</v>
      </c>
      <c r="U93" s="31" t="e">
        <f>CONCATENATE(Y93,"-",#REF!)</f>
        <v>#REF!</v>
      </c>
      <c r="V93" s="31" t="str">
        <f t="shared" si="22"/>
        <v>400-24</v>
      </c>
      <c r="W93" s="397" t="s">
        <v>385</v>
      </c>
      <c r="X93" s="397" t="s">
        <v>494</v>
      </c>
      <c r="Y93" s="412">
        <v>400</v>
      </c>
      <c r="Z93" s="410">
        <v>8</v>
      </c>
      <c r="AA93" s="410">
        <v>3</v>
      </c>
      <c r="AB93" s="410"/>
      <c r="AC93" s="410">
        <v>4</v>
      </c>
      <c r="AD93" s="410">
        <v>4671</v>
      </c>
      <c r="AE93" s="410"/>
      <c r="AF93" s="410"/>
      <c r="AG93" s="410">
        <v>2</v>
      </c>
      <c r="AH93" s="410">
        <v>3680</v>
      </c>
      <c r="AI93" s="410"/>
      <c r="AJ93" s="410">
        <v>11</v>
      </c>
      <c r="AK93" s="410"/>
      <c r="AL93" s="410">
        <v>1</v>
      </c>
      <c r="AM93" s="410">
        <v>1</v>
      </c>
      <c r="AN93" s="410">
        <v>307</v>
      </c>
      <c r="AO93" s="410">
        <v>29</v>
      </c>
      <c r="AP93" s="410">
        <v>1</v>
      </c>
      <c r="AQ93" s="410">
        <v>1</v>
      </c>
      <c r="AR93" s="410"/>
      <c r="AS93" s="410">
        <v>7</v>
      </c>
      <c r="AT93" s="410">
        <v>15</v>
      </c>
      <c r="AU93" s="410">
        <v>3</v>
      </c>
      <c r="AV93" s="410"/>
      <c r="AW93" s="410">
        <v>14</v>
      </c>
      <c r="AX93" s="410"/>
      <c r="AY93" s="410">
        <v>34</v>
      </c>
      <c r="AZ93" s="410">
        <v>172</v>
      </c>
      <c r="BA93" s="410"/>
      <c r="BB93" s="411"/>
      <c r="BC93" s="409">
        <v>8964</v>
      </c>
    </row>
    <row r="94" spans="1:55">
      <c r="A94" s="31" t="str">
        <f t="shared" si="23"/>
        <v>440-1</v>
      </c>
      <c r="B94" s="31" t="str">
        <f t="shared" si="24"/>
        <v>440-2</v>
      </c>
      <c r="C94" s="31" t="str">
        <f t="shared" si="25"/>
        <v>440-3</v>
      </c>
      <c r="D94" s="31" t="str">
        <f t="shared" si="26"/>
        <v>440-4</v>
      </c>
      <c r="E94" s="31" t="str">
        <f t="shared" si="27"/>
        <v>440-5</v>
      </c>
      <c r="F94" s="31" t="str">
        <f t="shared" si="28"/>
        <v>440-6</v>
      </c>
      <c r="G94" s="31" t="str">
        <f t="shared" si="29"/>
        <v>440-7</v>
      </c>
      <c r="H94" s="31" t="str">
        <f t="shared" si="30"/>
        <v>440-8</v>
      </c>
      <c r="I94" s="31" t="str">
        <f t="shared" si="31"/>
        <v>440-9</v>
      </c>
      <c r="J94" s="31" t="str">
        <f t="shared" si="32"/>
        <v>440-10</v>
      </c>
      <c r="K94" s="31" t="str">
        <f t="shared" si="33"/>
        <v>440-11</v>
      </c>
      <c r="L94" s="31" t="str">
        <f t="shared" si="34"/>
        <v>440-12</v>
      </c>
      <c r="M94" s="31" t="str">
        <f t="shared" si="35"/>
        <v>440-13</v>
      </c>
      <c r="N94" s="31" t="str">
        <f t="shared" si="36"/>
        <v>440-14</v>
      </c>
      <c r="O94" s="31" t="str">
        <f t="shared" si="37"/>
        <v>440-15</v>
      </c>
      <c r="P94" s="31" t="str">
        <f t="shared" si="38"/>
        <v>440-16</v>
      </c>
      <c r="Q94" s="31" t="str">
        <f t="shared" si="39"/>
        <v>440-17</v>
      </c>
      <c r="R94" s="31" t="str">
        <f t="shared" si="40"/>
        <v>440-18</v>
      </c>
      <c r="S94" s="31" t="str">
        <f t="shared" si="41"/>
        <v>440-19</v>
      </c>
      <c r="T94" s="31" t="e">
        <f>CONCATENATE(Y94,"-",#REF!)</f>
        <v>#REF!</v>
      </c>
      <c r="U94" s="31" t="e">
        <f>CONCATENATE(Y94,"-",#REF!)</f>
        <v>#REF!</v>
      </c>
      <c r="V94" s="31" t="str">
        <f t="shared" si="22"/>
        <v>440-24</v>
      </c>
      <c r="W94" s="398" t="s">
        <v>386</v>
      </c>
      <c r="X94" s="397" t="s">
        <v>494</v>
      </c>
      <c r="Y94" s="412">
        <v>440</v>
      </c>
      <c r="Z94" s="410">
        <v>33</v>
      </c>
      <c r="AA94" s="410">
        <v>15</v>
      </c>
      <c r="AB94" s="410">
        <v>5</v>
      </c>
      <c r="AC94" s="410">
        <v>4</v>
      </c>
      <c r="AD94" s="410">
        <v>13133</v>
      </c>
      <c r="AE94" s="410">
        <v>7</v>
      </c>
      <c r="AF94" s="410">
        <v>42</v>
      </c>
      <c r="AG94" s="410">
        <v>6</v>
      </c>
      <c r="AH94" s="410">
        <v>4670</v>
      </c>
      <c r="AI94" s="410">
        <v>7</v>
      </c>
      <c r="AJ94" s="410">
        <v>10</v>
      </c>
      <c r="AK94" s="410"/>
      <c r="AL94" s="410">
        <v>1</v>
      </c>
      <c r="AM94" s="410">
        <v>3</v>
      </c>
      <c r="AN94" s="410">
        <v>23</v>
      </c>
      <c r="AO94" s="410">
        <v>15</v>
      </c>
      <c r="AP94" s="410">
        <v>6</v>
      </c>
      <c r="AQ94" s="410"/>
      <c r="AR94" s="410">
        <v>1</v>
      </c>
      <c r="AS94" s="410">
        <v>13</v>
      </c>
      <c r="AT94" s="410">
        <v>59</v>
      </c>
      <c r="AU94" s="410">
        <v>5</v>
      </c>
      <c r="AV94" s="410"/>
      <c r="AW94" s="410">
        <v>100</v>
      </c>
      <c r="AX94" s="410"/>
      <c r="AY94" s="410">
        <v>138</v>
      </c>
      <c r="AZ94" s="410">
        <v>309</v>
      </c>
      <c r="BA94" s="410"/>
      <c r="BB94" s="411"/>
      <c r="BC94" s="409">
        <v>18605</v>
      </c>
    </row>
    <row r="95" spans="1:55">
      <c r="A95" s="31" t="str">
        <f t="shared" si="23"/>
        <v>483-1</v>
      </c>
      <c r="B95" s="31" t="str">
        <f t="shared" si="24"/>
        <v>483-2</v>
      </c>
      <c r="C95" s="31" t="str">
        <f t="shared" si="25"/>
        <v>483-3</v>
      </c>
      <c r="D95" s="31" t="str">
        <f t="shared" si="26"/>
        <v>483-4</v>
      </c>
      <c r="E95" s="31" t="str">
        <f t="shared" si="27"/>
        <v>483-5</v>
      </c>
      <c r="F95" s="31" t="str">
        <f t="shared" si="28"/>
        <v>483-6</v>
      </c>
      <c r="G95" s="31" t="str">
        <f t="shared" si="29"/>
        <v>483-7</v>
      </c>
      <c r="H95" s="31" t="str">
        <f t="shared" si="30"/>
        <v>483-8</v>
      </c>
      <c r="I95" s="31" t="str">
        <f t="shared" si="31"/>
        <v>483-9</v>
      </c>
      <c r="J95" s="31" t="str">
        <f t="shared" si="32"/>
        <v>483-10</v>
      </c>
      <c r="K95" s="31" t="str">
        <f t="shared" si="33"/>
        <v>483-11</v>
      </c>
      <c r="L95" s="31" t="str">
        <f t="shared" si="34"/>
        <v>483-12</v>
      </c>
      <c r="M95" s="31" t="str">
        <f t="shared" si="35"/>
        <v>483-13</v>
      </c>
      <c r="N95" s="31" t="str">
        <f t="shared" si="36"/>
        <v>483-14</v>
      </c>
      <c r="O95" s="31" t="str">
        <f t="shared" si="37"/>
        <v>483-15</v>
      </c>
      <c r="P95" s="31" t="str">
        <f t="shared" si="38"/>
        <v>483-16</v>
      </c>
      <c r="Q95" s="31" t="str">
        <f t="shared" si="39"/>
        <v>483-17</v>
      </c>
      <c r="R95" s="31" t="str">
        <f t="shared" si="40"/>
        <v>483-18</v>
      </c>
      <c r="S95" s="31" t="str">
        <f t="shared" si="41"/>
        <v>483-19</v>
      </c>
      <c r="T95" s="31" t="e">
        <f>CONCATENATE(Y95,"-",#REF!)</f>
        <v>#REF!</v>
      </c>
      <c r="U95" s="31" t="e">
        <f>CONCATENATE(Y95,"-",#REF!)</f>
        <v>#REF!</v>
      </c>
      <c r="V95" s="31" t="str">
        <f t="shared" si="22"/>
        <v>483-24</v>
      </c>
      <c r="W95" s="398" t="s">
        <v>387</v>
      </c>
      <c r="X95" s="397" t="s">
        <v>494</v>
      </c>
      <c r="Y95" s="412">
        <v>483</v>
      </c>
      <c r="Z95" s="410"/>
      <c r="AA95" s="410">
        <v>1</v>
      </c>
      <c r="AB95" s="410"/>
      <c r="AC95" s="410"/>
      <c r="AD95" s="410">
        <v>1858</v>
      </c>
      <c r="AE95" s="410"/>
      <c r="AF95" s="410"/>
      <c r="AG95" s="410">
        <v>8</v>
      </c>
      <c r="AH95" s="410">
        <v>6232</v>
      </c>
      <c r="AI95" s="410">
        <v>1</v>
      </c>
      <c r="AJ95" s="410">
        <v>3</v>
      </c>
      <c r="AK95" s="410"/>
      <c r="AL95" s="410"/>
      <c r="AM95" s="410"/>
      <c r="AN95" s="410">
        <v>1</v>
      </c>
      <c r="AO95" s="410"/>
      <c r="AP95" s="410"/>
      <c r="AQ95" s="410"/>
      <c r="AR95" s="410"/>
      <c r="AS95" s="410">
        <v>4</v>
      </c>
      <c r="AT95" s="410"/>
      <c r="AU95" s="410">
        <v>1</v>
      </c>
      <c r="AV95" s="410"/>
      <c r="AW95" s="410">
        <v>4</v>
      </c>
      <c r="AX95" s="410"/>
      <c r="AY95" s="410">
        <v>2</v>
      </c>
      <c r="AZ95" s="410">
        <v>14</v>
      </c>
      <c r="BA95" s="410"/>
      <c r="BB95" s="411"/>
      <c r="BC95" s="409">
        <v>8129</v>
      </c>
    </row>
    <row r="96" spans="1:55">
      <c r="A96" s="31" t="str">
        <f t="shared" si="23"/>
        <v>541-1</v>
      </c>
      <c r="B96" s="31" t="str">
        <f t="shared" si="24"/>
        <v>541-2</v>
      </c>
      <c r="C96" s="31" t="str">
        <f t="shared" si="25"/>
        <v>541-3</v>
      </c>
      <c r="D96" s="31" t="str">
        <f t="shared" si="26"/>
        <v>541-4</v>
      </c>
      <c r="E96" s="31" t="str">
        <f t="shared" si="27"/>
        <v>541-5</v>
      </c>
      <c r="F96" s="31" t="str">
        <f t="shared" si="28"/>
        <v>541-6</v>
      </c>
      <c r="G96" s="31" t="str">
        <f t="shared" si="29"/>
        <v>541-7</v>
      </c>
      <c r="H96" s="31" t="str">
        <f t="shared" si="30"/>
        <v>541-8</v>
      </c>
      <c r="I96" s="31" t="str">
        <f t="shared" si="31"/>
        <v>541-9</v>
      </c>
      <c r="J96" s="31" t="str">
        <f t="shared" si="32"/>
        <v>541-10</v>
      </c>
      <c r="K96" s="31" t="str">
        <f t="shared" si="33"/>
        <v>541-11</v>
      </c>
      <c r="L96" s="31" t="str">
        <f t="shared" si="34"/>
        <v>541-12</v>
      </c>
      <c r="M96" s="31" t="str">
        <f t="shared" si="35"/>
        <v>541-13</v>
      </c>
      <c r="N96" s="31" t="str">
        <f t="shared" si="36"/>
        <v>541-14</v>
      </c>
      <c r="O96" s="31" t="str">
        <f t="shared" si="37"/>
        <v>541-15</v>
      </c>
      <c r="P96" s="31" t="str">
        <f t="shared" si="38"/>
        <v>541-16</v>
      </c>
      <c r="Q96" s="31" t="str">
        <f t="shared" si="39"/>
        <v>541-17</v>
      </c>
      <c r="R96" s="31" t="str">
        <f t="shared" si="40"/>
        <v>541-18</v>
      </c>
      <c r="S96" s="31" t="str">
        <f t="shared" si="41"/>
        <v>541-19</v>
      </c>
      <c r="T96" s="31" t="e">
        <f>CONCATENATE(Y96,"-",#REF!)</f>
        <v>#REF!</v>
      </c>
      <c r="U96" s="31" t="e">
        <f>CONCATENATE(Y96,"-",#REF!)</f>
        <v>#REF!</v>
      </c>
      <c r="V96" s="31" t="str">
        <f t="shared" si="22"/>
        <v>541-24</v>
      </c>
      <c r="W96" s="397" t="s">
        <v>388</v>
      </c>
      <c r="X96" s="397" t="s">
        <v>494</v>
      </c>
      <c r="Y96" s="412">
        <v>541</v>
      </c>
      <c r="Z96" s="410">
        <v>23</v>
      </c>
      <c r="AA96" s="410">
        <v>8</v>
      </c>
      <c r="AB96" s="410"/>
      <c r="AC96" s="410">
        <v>6</v>
      </c>
      <c r="AD96" s="410">
        <v>8342</v>
      </c>
      <c r="AE96" s="410">
        <v>7</v>
      </c>
      <c r="AF96" s="410">
        <v>4</v>
      </c>
      <c r="AG96" s="410">
        <v>6</v>
      </c>
      <c r="AH96" s="410">
        <v>2972</v>
      </c>
      <c r="AI96" s="410"/>
      <c r="AJ96" s="410">
        <v>2</v>
      </c>
      <c r="AK96" s="410"/>
      <c r="AL96" s="410">
        <v>2</v>
      </c>
      <c r="AM96" s="410">
        <v>2</v>
      </c>
      <c r="AN96" s="410">
        <v>44</v>
      </c>
      <c r="AO96" s="410">
        <v>1</v>
      </c>
      <c r="AP96" s="410"/>
      <c r="AQ96" s="410">
        <v>7</v>
      </c>
      <c r="AR96" s="410"/>
      <c r="AS96" s="410">
        <v>6</v>
      </c>
      <c r="AT96" s="410">
        <v>19</v>
      </c>
      <c r="AU96" s="410">
        <v>1</v>
      </c>
      <c r="AV96" s="410">
        <v>1</v>
      </c>
      <c r="AW96" s="410">
        <v>41</v>
      </c>
      <c r="AX96" s="410"/>
      <c r="AY96" s="410">
        <v>116</v>
      </c>
      <c r="AZ96" s="410">
        <v>89</v>
      </c>
      <c r="BA96" s="410"/>
      <c r="BB96" s="411"/>
      <c r="BC96" s="409">
        <v>11699</v>
      </c>
    </row>
    <row r="97" spans="1:55">
      <c r="A97" s="31" t="str">
        <f t="shared" si="23"/>
        <v>607-1</v>
      </c>
      <c r="B97" s="31" t="str">
        <f t="shared" si="24"/>
        <v>607-2</v>
      </c>
      <c r="C97" s="31" t="str">
        <f t="shared" si="25"/>
        <v>607-3</v>
      </c>
      <c r="D97" s="31" t="str">
        <f t="shared" si="26"/>
        <v>607-4</v>
      </c>
      <c r="E97" s="31" t="str">
        <f t="shared" si="27"/>
        <v>607-5</v>
      </c>
      <c r="F97" s="31" t="str">
        <f t="shared" si="28"/>
        <v>607-6</v>
      </c>
      <c r="G97" s="31" t="str">
        <f t="shared" si="29"/>
        <v>607-7</v>
      </c>
      <c r="H97" s="31" t="str">
        <f t="shared" si="30"/>
        <v>607-8</v>
      </c>
      <c r="I97" s="31" t="str">
        <f t="shared" si="31"/>
        <v>607-9</v>
      </c>
      <c r="J97" s="31" t="str">
        <f t="shared" si="32"/>
        <v>607-10</v>
      </c>
      <c r="K97" s="31" t="str">
        <f t="shared" si="33"/>
        <v>607-11</v>
      </c>
      <c r="L97" s="31" t="str">
        <f t="shared" si="34"/>
        <v>607-12</v>
      </c>
      <c r="M97" s="31" t="str">
        <f t="shared" si="35"/>
        <v>607-13</v>
      </c>
      <c r="N97" s="31" t="str">
        <f t="shared" si="36"/>
        <v>607-14</v>
      </c>
      <c r="O97" s="31" t="str">
        <f t="shared" si="37"/>
        <v>607-15</v>
      </c>
      <c r="P97" s="31" t="str">
        <f t="shared" si="38"/>
        <v>607-16</v>
      </c>
      <c r="Q97" s="31" t="str">
        <f t="shared" si="39"/>
        <v>607-17</v>
      </c>
      <c r="R97" s="31" t="str">
        <f t="shared" si="40"/>
        <v>607-18</v>
      </c>
      <c r="S97" s="31" t="str">
        <f t="shared" si="41"/>
        <v>607-19</v>
      </c>
      <c r="T97" s="31" t="e">
        <f>CONCATENATE(Y97,"-",#REF!)</f>
        <v>#REF!</v>
      </c>
      <c r="U97" s="31" t="e">
        <f>CONCATENATE(Y97,"-",#REF!)</f>
        <v>#REF!</v>
      </c>
      <c r="V97" s="31" t="str">
        <f t="shared" si="22"/>
        <v>607-24</v>
      </c>
      <c r="W97" s="398" t="s">
        <v>389</v>
      </c>
      <c r="X97" s="397" t="s">
        <v>494</v>
      </c>
      <c r="Y97" s="412">
        <v>607</v>
      </c>
      <c r="Z97" s="410">
        <v>26</v>
      </c>
      <c r="AA97" s="410">
        <v>4</v>
      </c>
      <c r="AB97" s="410"/>
      <c r="AC97" s="410">
        <v>2</v>
      </c>
      <c r="AD97" s="410">
        <v>2641</v>
      </c>
      <c r="AE97" s="410">
        <v>5</v>
      </c>
      <c r="AF97" s="410"/>
      <c r="AG97" s="410">
        <v>2</v>
      </c>
      <c r="AH97" s="410">
        <v>690</v>
      </c>
      <c r="AI97" s="410">
        <v>1</v>
      </c>
      <c r="AJ97" s="410"/>
      <c r="AK97" s="410"/>
      <c r="AL97" s="410"/>
      <c r="AM97" s="410">
        <v>5</v>
      </c>
      <c r="AN97" s="410">
        <v>1</v>
      </c>
      <c r="AO97" s="410">
        <v>8</v>
      </c>
      <c r="AP97" s="410">
        <v>1</v>
      </c>
      <c r="AQ97" s="410"/>
      <c r="AR97" s="410"/>
      <c r="AS97" s="410">
        <v>7</v>
      </c>
      <c r="AT97" s="410">
        <v>5</v>
      </c>
      <c r="AU97" s="410">
        <v>8</v>
      </c>
      <c r="AV97" s="410"/>
      <c r="AW97" s="410">
        <v>10</v>
      </c>
      <c r="AX97" s="410"/>
      <c r="AY97" s="410">
        <v>47</v>
      </c>
      <c r="AZ97" s="410">
        <v>87</v>
      </c>
      <c r="BA97" s="410"/>
      <c r="BB97" s="411"/>
      <c r="BC97" s="409">
        <v>3550</v>
      </c>
    </row>
    <row r="98" spans="1:55">
      <c r="A98" s="31" t="str">
        <f t="shared" si="23"/>
        <v>615-1</v>
      </c>
      <c r="B98" s="31" t="str">
        <f t="shared" si="24"/>
        <v>615-2</v>
      </c>
      <c r="C98" s="31" t="str">
        <f t="shared" si="25"/>
        <v>615-3</v>
      </c>
      <c r="D98" s="31" t="str">
        <f t="shared" si="26"/>
        <v>615-4</v>
      </c>
      <c r="E98" s="31" t="str">
        <f t="shared" si="27"/>
        <v>615-5</v>
      </c>
      <c r="F98" s="31" t="str">
        <f t="shared" si="28"/>
        <v>615-6</v>
      </c>
      <c r="G98" s="31" t="str">
        <f t="shared" si="29"/>
        <v>615-7</v>
      </c>
      <c r="H98" s="31" t="str">
        <f t="shared" si="30"/>
        <v>615-8</v>
      </c>
      <c r="I98" s="31" t="str">
        <f t="shared" si="31"/>
        <v>615-9</v>
      </c>
      <c r="J98" s="31" t="str">
        <f t="shared" si="32"/>
        <v>615-10</v>
      </c>
      <c r="K98" s="31" t="str">
        <f t="shared" si="33"/>
        <v>615-11</v>
      </c>
      <c r="L98" s="31" t="str">
        <f t="shared" si="34"/>
        <v>615-12</v>
      </c>
      <c r="M98" s="31" t="str">
        <f t="shared" si="35"/>
        <v>615-13</v>
      </c>
      <c r="N98" s="31" t="str">
        <f t="shared" si="36"/>
        <v>615-14</v>
      </c>
      <c r="O98" s="31" t="str">
        <f t="shared" si="37"/>
        <v>615-15</v>
      </c>
      <c r="P98" s="31" t="str">
        <f t="shared" si="38"/>
        <v>615-16</v>
      </c>
      <c r="Q98" s="31" t="str">
        <f t="shared" si="39"/>
        <v>615-17</v>
      </c>
      <c r="R98" s="31" t="str">
        <f t="shared" si="40"/>
        <v>615-18</v>
      </c>
      <c r="S98" s="31" t="str">
        <f t="shared" si="41"/>
        <v>615-19</v>
      </c>
      <c r="T98" s="31" t="e">
        <f>CONCATENATE(Y98,"-",#REF!)</f>
        <v>#REF!</v>
      </c>
      <c r="U98" s="31" t="e">
        <f>CONCATENATE(Y98,"-",#REF!)</f>
        <v>#REF!</v>
      </c>
      <c r="V98" s="31" t="str">
        <f t="shared" si="22"/>
        <v>615-24</v>
      </c>
      <c r="W98" s="398" t="s">
        <v>390</v>
      </c>
      <c r="X98" s="397" t="s">
        <v>494</v>
      </c>
      <c r="Y98" s="412">
        <v>615</v>
      </c>
      <c r="Z98" s="410">
        <v>112</v>
      </c>
      <c r="AA98" s="410">
        <v>99</v>
      </c>
      <c r="AB98" s="410">
        <v>3</v>
      </c>
      <c r="AC98" s="410">
        <v>1</v>
      </c>
      <c r="AD98" s="410">
        <v>18982</v>
      </c>
      <c r="AE98" s="410">
        <v>20</v>
      </c>
      <c r="AF98" s="410">
        <v>3</v>
      </c>
      <c r="AG98" s="410">
        <v>14</v>
      </c>
      <c r="AH98" s="410">
        <v>6260</v>
      </c>
      <c r="AI98" s="410">
        <v>29</v>
      </c>
      <c r="AJ98" s="410">
        <v>6</v>
      </c>
      <c r="AK98" s="410">
        <v>7</v>
      </c>
      <c r="AL98" s="410">
        <v>1</v>
      </c>
      <c r="AM98" s="410">
        <v>47</v>
      </c>
      <c r="AN98" s="410">
        <v>16</v>
      </c>
      <c r="AO98" s="410">
        <v>50</v>
      </c>
      <c r="AP98" s="410">
        <v>4</v>
      </c>
      <c r="AQ98" s="410">
        <v>2</v>
      </c>
      <c r="AR98" s="410"/>
      <c r="AS98" s="410">
        <v>53</v>
      </c>
      <c r="AT98" s="410">
        <v>88</v>
      </c>
      <c r="AU98" s="410">
        <v>13</v>
      </c>
      <c r="AV98" s="410">
        <v>5</v>
      </c>
      <c r="AW98" s="410">
        <v>171</v>
      </c>
      <c r="AX98" s="410"/>
      <c r="AY98" s="410">
        <v>488</v>
      </c>
      <c r="AZ98" s="410">
        <v>384</v>
      </c>
      <c r="BA98" s="410">
        <v>7</v>
      </c>
      <c r="BB98" s="411"/>
      <c r="BC98" s="409">
        <v>26865</v>
      </c>
    </row>
    <row r="99" spans="1:55">
      <c r="A99" s="31" t="str">
        <f t="shared" si="23"/>
        <v>649-1</v>
      </c>
      <c r="B99" s="31" t="str">
        <f t="shared" si="24"/>
        <v>649-2</v>
      </c>
      <c r="C99" s="31" t="str">
        <f t="shared" si="25"/>
        <v>649-3</v>
      </c>
      <c r="D99" s="31" t="str">
        <f t="shared" si="26"/>
        <v>649-4</v>
      </c>
      <c r="E99" s="31" t="str">
        <f t="shared" si="27"/>
        <v>649-5</v>
      </c>
      <c r="F99" s="31" t="str">
        <f t="shared" si="28"/>
        <v>649-6</v>
      </c>
      <c r="G99" s="31" t="str">
        <f t="shared" si="29"/>
        <v>649-7</v>
      </c>
      <c r="H99" s="31" t="str">
        <f t="shared" si="30"/>
        <v>649-8</v>
      </c>
      <c r="I99" s="31" t="str">
        <f t="shared" si="31"/>
        <v>649-9</v>
      </c>
      <c r="J99" s="31" t="str">
        <f t="shared" si="32"/>
        <v>649-10</v>
      </c>
      <c r="K99" s="31" t="str">
        <f t="shared" si="33"/>
        <v>649-11</v>
      </c>
      <c r="L99" s="31" t="str">
        <f t="shared" si="34"/>
        <v>649-12</v>
      </c>
      <c r="M99" s="31" t="str">
        <f t="shared" si="35"/>
        <v>649-13</v>
      </c>
      <c r="N99" s="31" t="str">
        <f t="shared" si="36"/>
        <v>649-14</v>
      </c>
      <c r="O99" s="31" t="str">
        <f t="shared" si="37"/>
        <v>649-15</v>
      </c>
      <c r="P99" s="31" t="str">
        <f t="shared" si="38"/>
        <v>649-16</v>
      </c>
      <c r="Q99" s="31" t="str">
        <f t="shared" si="39"/>
        <v>649-17</v>
      </c>
      <c r="R99" s="31" t="str">
        <f t="shared" si="40"/>
        <v>649-18</v>
      </c>
      <c r="S99" s="31" t="str">
        <f t="shared" si="41"/>
        <v>649-19</v>
      </c>
      <c r="T99" s="31" t="e">
        <f>CONCATENATE(Y99,"-",#REF!)</f>
        <v>#REF!</v>
      </c>
      <c r="U99" s="31" t="e">
        <f>CONCATENATE(Y99,"-",#REF!)</f>
        <v>#REF!</v>
      </c>
      <c r="V99" s="31" t="str">
        <f t="shared" si="22"/>
        <v>649-24</v>
      </c>
      <c r="W99" s="398" t="s">
        <v>391</v>
      </c>
      <c r="X99" s="397" t="s">
        <v>494</v>
      </c>
      <c r="Y99" s="412">
        <v>649</v>
      </c>
      <c r="Z99" s="410">
        <v>7</v>
      </c>
      <c r="AA99" s="410">
        <v>12</v>
      </c>
      <c r="AB99" s="410"/>
      <c r="AC99" s="410">
        <v>1</v>
      </c>
      <c r="AD99" s="410">
        <v>1694</v>
      </c>
      <c r="AE99" s="410"/>
      <c r="AF99" s="410">
        <v>2</v>
      </c>
      <c r="AG99" s="410">
        <v>12</v>
      </c>
      <c r="AH99" s="410">
        <v>8554</v>
      </c>
      <c r="AI99" s="410">
        <v>1</v>
      </c>
      <c r="AJ99" s="410">
        <v>18</v>
      </c>
      <c r="AK99" s="410"/>
      <c r="AL99" s="410"/>
      <c r="AM99" s="410">
        <v>2</v>
      </c>
      <c r="AN99" s="410">
        <v>10</v>
      </c>
      <c r="AO99" s="410">
        <v>1</v>
      </c>
      <c r="AP99" s="410"/>
      <c r="AQ99" s="410"/>
      <c r="AR99" s="410"/>
      <c r="AS99" s="410">
        <v>3</v>
      </c>
      <c r="AT99" s="410">
        <v>2</v>
      </c>
      <c r="AU99" s="410"/>
      <c r="AV99" s="410"/>
      <c r="AW99" s="410">
        <v>25</v>
      </c>
      <c r="AX99" s="410"/>
      <c r="AY99" s="410">
        <v>9</v>
      </c>
      <c r="AZ99" s="410">
        <v>66</v>
      </c>
      <c r="BA99" s="410"/>
      <c r="BB99" s="411"/>
      <c r="BC99" s="409">
        <v>10419</v>
      </c>
    </row>
    <row r="100" spans="1:55">
      <c r="A100" s="31" t="str">
        <f t="shared" si="23"/>
        <v>652-1</v>
      </c>
      <c r="B100" s="31" t="str">
        <f t="shared" si="24"/>
        <v>652-2</v>
      </c>
      <c r="C100" s="31" t="str">
        <f t="shared" si="25"/>
        <v>652-3</v>
      </c>
      <c r="D100" s="31" t="str">
        <f t="shared" si="26"/>
        <v>652-4</v>
      </c>
      <c r="E100" s="31" t="str">
        <f t="shared" si="27"/>
        <v>652-5</v>
      </c>
      <c r="F100" s="31" t="str">
        <f t="shared" si="28"/>
        <v>652-6</v>
      </c>
      <c r="G100" s="31" t="str">
        <f t="shared" si="29"/>
        <v>652-7</v>
      </c>
      <c r="H100" s="31" t="str">
        <f t="shared" si="30"/>
        <v>652-8</v>
      </c>
      <c r="I100" s="31" t="str">
        <f t="shared" si="31"/>
        <v>652-9</v>
      </c>
      <c r="J100" s="31" t="str">
        <f t="shared" si="32"/>
        <v>652-10</v>
      </c>
      <c r="K100" s="31" t="str">
        <f t="shared" si="33"/>
        <v>652-11</v>
      </c>
      <c r="L100" s="31" t="str">
        <f t="shared" si="34"/>
        <v>652-12</v>
      </c>
      <c r="M100" s="31" t="str">
        <f t="shared" si="35"/>
        <v>652-13</v>
      </c>
      <c r="N100" s="31" t="str">
        <f t="shared" si="36"/>
        <v>652-14</v>
      </c>
      <c r="O100" s="31" t="str">
        <f t="shared" si="37"/>
        <v>652-15</v>
      </c>
      <c r="P100" s="31" t="str">
        <f t="shared" si="38"/>
        <v>652-16</v>
      </c>
      <c r="Q100" s="31" t="str">
        <f t="shared" si="39"/>
        <v>652-17</v>
      </c>
      <c r="R100" s="31" t="str">
        <f t="shared" si="40"/>
        <v>652-18</v>
      </c>
      <c r="S100" s="31" t="str">
        <f t="shared" si="41"/>
        <v>652-19</v>
      </c>
      <c r="T100" s="31" t="e">
        <f>CONCATENATE(Y100,"-",#REF!)</f>
        <v>#REF!</v>
      </c>
      <c r="U100" s="31" t="e">
        <f>CONCATENATE(Y100,"-",#REF!)</f>
        <v>#REF!</v>
      </c>
      <c r="V100" s="31" t="str">
        <f t="shared" si="22"/>
        <v>652-24</v>
      </c>
      <c r="W100" s="398" t="s">
        <v>392</v>
      </c>
      <c r="X100" s="397" t="s">
        <v>494</v>
      </c>
      <c r="Y100" s="412">
        <v>652</v>
      </c>
      <c r="Z100" s="410">
        <v>10</v>
      </c>
      <c r="AA100" s="410">
        <v>1</v>
      </c>
      <c r="AB100" s="410"/>
      <c r="AC100" s="410"/>
      <c r="AD100" s="410">
        <v>1041</v>
      </c>
      <c r="AE100" s="410"/>
      <c r="AF100" s="410">
        <v>9</v>
      </c>
      <c r="AG100" s="410">
        <v>12</v>
      </c>
      <c r="AH100" s="410">
        <v>3861</v>
      </c>
      <c r="AI100" s="410">
        <v>1</v>
      </c>
      <c r="AJ100" s="410">
        <v>4</v>
      </c>
      <c r="AK100" s="410"/>
      <c r="AL100" s="410"/>
      <c r="AM100" s="410"/>
      <c r="AN100" s="410">
        <v>28</v>
      </c>
      <c r="AO100" s="410"/>
      <c r="AP100" s="410"/>
      <c r="AQ100" s="410"/>
      <c r="AR100" s="410"/>
      <c r="AS100" s="410">
        <v>2</v>
      </c>
      <c r="AT100" s="410"/>
      <c r="AU100" s="410"/>
      <c r="AV100" s="410"/>
      <c r="AW100" s="410">
        <v>4</v>
      </c>
      <c r="AX100" s="410"/>
      <c r="AY100" s="410"/>
      <c r="AZ100" s="410">
        <v>1</v>
      </c>
      <c r="BA100" s="410"/>
      <c r="BB100" s="411"/>
      <c r="BC100" s="409">
        <v>4974</v>
      </c>
    </row>
    <row r="101" spans="1:55">
      <c r="A101" s="31" t="str">
        <f t="shared" si="23"/>
        <v>660-1</v>
      </c>
      <c r="B101" s="31" t="str">
        <f t="shared" si="24"/>
        <v>660-2</v>
      </c>
      <c r="C101" s="31" t="str">
        <f t="shared" si="25"/>
        <v>660-3</v>
      </c>
      <c r="D101" s="31" t="str">
        <f t="shared" si="26"/>
        <v>660-4</v>
      </c>
      <c r="E101" s="31" t="str">
        <f t="shared" si="27"/>
        <v>660-5</v>
      </c>
      <c r="F101" s="31" t="str">
        <f t="shared" si="28"/>
        <v>660-6</v>
      </c>
      <c r="G101" s="31" t="str">
        <f t="shared" si="29"/>
        <v>660-7</v>
      </c>
      <c r="H101" s="31" t="str">
        <f t="shared" si="30"/>
        <v>660-8</v>
      </c>
      <c r="I101" s="31" t="str">
        <f t="shared" si="31"/>
        <v>660-9</v>
      </c>
      <c r="J101" s="31" t="str">
        <f t="shared" si="32"/>
        <v>660-10</v>
      </c>
      <c r="K101" s="31" t="str">
        <f t="shared" si="33"/>
        <v>660-11</v>
      </c>
      <c r="L101" s="31" t="str">
        <f t="shared" si="34"/>
        <v>660-12</v>
      </c>
      <c r="M101" s="31" t="str">
        <f t="shared" si="35"/>
        <v>660-13</v>
      </c>
      <c r="N101" s="31" t="str">
        <f t="shared" si="36"/>
        <v>660-14</v>
      </c>
      <c r="O101" s="31" t="str">
        <f t="shared" si="37"/>
        <v>660-15</v>
      </c>
      <c r="P101" s="31" t="str">
        <f t="shared" si="38"/>
        <v>660-16</v>
      </c>
      <c r="Q101" s="31" t="str">
        <f t="shared" si="39"/>
        <v>660-17</v>
      </c>
      <c r="R101" s="31" t="str">
        <f t="shared" si="40"/>
        <v>660-18</v>
      </c>
      <c r="S101" s="31" t="str">
        <f t="shared" si="41"/>
        <v>660-19</v>
      </c>
      <c r="T101" s="31" t="e">
        <f>CONCATENATE(Y101,"-",#REF!)</f>
        <v>#REF!</v>
      </c>
      <c r="U101" s="31" t="e">
        <f>CONCATENATE(Y101,"-",#REF!)</f>
        <v>#REF!</v>
      </c>
      <c r="V101" s="31" t="str">
        <f t="shared" si="22"/>
        <v>660-24</v>
      </c>
      <c r="W101" s="398" t="s">
        <v>393</v>
      </c>
      <c r="X101" s="397" t="s">
        <v>494</v>
      </c>
      <c r="Y101" s="412">
        <v>660</v>
      </c>
      <c r="Z101" s="410">
        <v>1</v>
      </c>
      <c r="AA101" s="410">
        <v>3</v>
      </c>
      <c r="AB101" s="410"/>
      <c r="AC101" s="410"/>
      <c r="AD101" s="410">
        <v>3371</v>
      </c>
      <c r="AE101" s="410"/>
      <c r="AF101" s="410"/>
      <c r="AG101" s="410">
        <v>22</v>
      </c>
      <c r="AH101" s="410">
        <v>6767</v>
      </c>
      <c r="AI101" s="410">
        <v>1</v>
      </c>
      <c r="AJ101" s="410">
        <v>16</v>
      </c>
      <c r="AK101" s="410"/>
      <c r="AL101" s="410"/>
      <c r="AM101" s="410"/>
      <c r="AN101" s="410">
        <v>16</v>
      </c>
      <c r="AO101" s="410">
        <v>1</v>
      </c>
      <c r="AP101" s="410"/>
      <c r="AQ101" s="410"/>
      <c r="AR101" s="410"/>
      <c r="AS101" s="410">
        <v>3</v>
      </c>
      <c r="AT101" s="410">
        <v>6</v>
      </c>
      <c r="AU101" s="410">
        <v>3</v>
      </c>
      <c r="AV101" s="410"/>
      <c r="AW101" s="410">
        <v>5</v>
      </c>
      <c r="AX101" s="410"/>
      <c r="AY101" s="410">
        <v>20</v>
      </c>
      <c r="AZ101" s="410">
        <v>12</v>
      </c>
      <c r="BA101" s="410"/>
      <c r="BB101" s="411"/>
      <c r="BC101" s="409">
        <v>10247</v>
      </c>
    </row>
    <row r="102" spans="1:55">
      <c r="A102" s="31" t="str">
        <f t="shared" si="23"/>
        <v>667-1</v>
      </c>
      <c r="B102" s="31" t="str">
        <f t="shared" si="24"/>
        <v>667-2</v>
      </c>
      <c r="C102" s="31" t="str">
        <f t="shared" si="25"/>
        <v>667-3</v>
      </c>
      <c r="D102" s="31" t="str">
        <f t="shared" si="26"/>
        <v>667-4</v>
      </c>
      <c r="E102" s="31" t="str">
        <f t="shared" si="27"/>
        <v>667-5</v>
      </c>
      <c r="F102" s="31" t="str">
        <f t="shared" si="28"/>
        <v>667-6</v>
      </c>
      <c r="G102" s="31" t="str">
        <f t="shared" si="29"/>
        <v>667-7</v>
      </c>
      <c r="H102" s="31" t="str">
        <f t="shared" si="30"/>
        <v>667-8</v>
      </c>
      <c r="I102" s="31" t="str">
        <f t="shared" si="31"/>
        <v>667-9</v>
      </c>
      <c r="J102" s="31" t="str">
        <f t="shared" si="32"/>
        <v>667-10</v>
      </c>
      <c r="K102" s="31" t="str">
        <f t="shared" si="33"/>
        <v>667-11</v>
      </c>
      <c r="L102" s="31" t="str">
        <f t="shared" si="34"/>
        <v>667-12</v>
      </c>
      <c r="M102" s="31" t="str">
        <f t="shared" si="35"/>
        <v>667-13</v>
      </c>
      <c r="N102" s="31" t="str">
        <f t="shared" si="36"/>
        <v>667-14</v>
      </c>
      <c r="O102" s="31" t="str">
        <f t="shared" si="37"/>
        <v>667-15</v>
      </c>
      <c r="P102" s="31" t="str">
        <f t="shared" si="38"/>
        <v>667-16</v>
      </c>
      <c r="Q102" s="31" t="str">
        <f t="shared" si="39"/>
        <v>667-17</v>
      </c>
      <c r="R102" s="31" t="str">
        <f t="shared" si="40"/>
        <v>667-18</v>
      </c>
      <c r="S102" s="31" t="str">
        <f t="shared" si="41"/>
        <v>667-19</v>
      </c>
      <c r="T102" s="31" t="e">
        <f>CONCATENATE(Y102,"-",#REF!)</f>
        <v>#REF!</v>
      </c>
      <c r="U102" s="31" t="e">
        <f>CONCATENATE(Y102,"-",#REF!)</f>
        <v>#REF!</v>
      </c>
      <c r="V102" s="31" t="str">
        <f t="shared" si="22"/>
        <v>667-24</v>
      </c>
      <c r="W102" s="398" t="s">
        <v>394</v>
      </c>
      <c r="X102" s="397" t="s">
        <v>494</v>
      </c>
      <c r="Y102" s="412">
        <v>667</v>
      </c>
      <c r="Z102" s="410">
        <v>2</v>
      </c>
      <c r="AA102" s="410">
        <v>7</v>
      </c>
      <c r="AB102" s="410"/>
      <c r="AC102" s="410">
        <v>1</v>
      </c>
      <c r="AD102" s="410">
        <v>1406</v>
      </c>
      <c r="AE102" s="410"/>
      <c r="AF102" s="410">
        <v>1</v>
      </c>
      <c r="AG102" s="410">
        <v>6</v>
      </c>
      <c r="AH102" s="410">
        <v>8094</v>
      </c>
      <c r="AI102" s="410">
        <v>3</v>
      </c>
      <c r="AJ102" s="410">
        <v>30</v>
      </c>
      <c r="AK102" s="410"/>
      <c r="AL102" s="410">
        <v>1</v>
      </c>
      <c r="AM102" s="410">
        <v>1</v>
      </c>
      <c r="AN102" s="410">
        <v>18</v>
      </c>
      <c r="AO102" s="410">
        <v>2</v>
      </c>
      <c r="AP102" s="410">
        <v>4</v>
      </c>
      <c r="AQ102" s="410"/>
      <c r="AR102" s="410"/>
      <c r="AS102" s="410">
        <v>5</v>
      </c>
      <c r="AT102" s="410">
        <v>9</v>
      </c>
      <c r="AU102" s="410"/>
      <c r="AV102" s="410"/>
      <c r="AW102" s="410">
        <v>6</v>
      </c>
      <c r="AX102" s="410"/>
      <c r="AY102" s="410">
        <v>14</v>
      </c>
      <c r="AZ102" s="410">
        <v>31</v>
      </c>
      <c r="BA102" s="410"/>
      <c r="BB102" s="411"/>
      <c r="BC102" s="409">
        <v>9641</v>
      </c>
    </row>
    <row r="103" spans="1:55">
      <c r="A103" s="31" t="str">
        <f t="shared" si="23"/>
        <v>674-1</v>
      </c>
      <c r="B103" s="31" t="str">
        <f t="shared" si="24"/>
        <v>674-2</v>
      </c>
      <c r="C103" s="31" t="str">
        <f t="shared" si="25"/>
        <v>674-3</v>
      </c>
      <c r="D103" s="31" t="str">
        <f t="shared" si="26"/>
        <v>674-4</v>
      </c>
      <c r="E103" s="31" t="str">
        <f t="shared" si="27"/>
        <v>674-5</v>
      </c>
      <c r="F103" s="31" t="str">
        <f t="shared" si="28"/>
        <v>674-6</v>
      </c>
      <c r="G103" s="31" t="str">
        <f t="shared" si="29"/>
        <v>674-7</v>
      </c>
      <c r="H103" s="31" t="str">
        <f t="shared" si="30"/>
        <v>674-8</v>
      </c>
      <c r="I103" s="31" t="str">
        <f t="shared" si="31"/>
        <v>674-9</v>
      </c>
      <c r="J103" s="31" t="str">
        <f t="shared" si="32"/>
        <v>674-10</v>
      </c>
      <c r="K103" s="31" t="str">
        <f t="shared" si="33"/>
        <v>674-11</v>
      </c>
      <c r="L103" s="31" t="str">
        <f t="shared" si="34"/>
        <v>674-12</v>
      </c>
      <c r="M103" s="31" t="str">
        <f t="shared" si="35"/>
        <v>674-13</v>
      </c>
      <c r="N103" s="31" t="str">
        <f t="shared" si="36"/>
        <v>674-14</v>
      </c>
      <c r="O103" s="31" t="str">
        <f t="shared" si="37"/>
        <v>674-15</v>
      </c>
      <c r="P103" s="31" t="str">
        <f t="shared" si="38"/>
        <v>674-16</v>
      </c>
      <c r="Q103" s="31" t="str">
        <f t="shared" si="39"/>
        <v>674-17</v>
      </c>
      <c r="R103" s="31" t="str">
        <f t="shared" si="40"/>
        <v>674-18</v>
      </c>
      <c r="S103" s="31" t="str">
        <f t="shared" si="41"/>
        <v>674-19</v>
      </c>
      <c r="T103" s="31" t="e">
        <f>CONCATENATE(Y103,"-",#REF!)</f>
        <v>#REF!</v>
      </c>
      <c r="U103" s="31" t="e">
        <f>CONCATENATE(Y103,"-",#REF!)</f>
        <v>#REF!</v>
      </c>
      <c r="V103" s="31" t="str">
        <f t="shared" si="22"/>
        <v>674-24</v>
      </c>
      <c r="W103" s="398" t="s">
        <v>395</v>
      </c>
      <c r="X103" s="397" t="s">
        <v>494</v>
      </c>
      <c r="Y103" s="412">
        <v>674</v>
      </c>
      <c r="Z103" s="410">
        <v>1</v>
      </c>
      <c r="AA103" s="410">
        <v>5</v>
      </c>
      <c r="AB103" s="410">
        <v>1</v>
      </c>
      <c r="AC103" s="410">
        <v>5</v>
      </c>
      <c r="AD103" s="410">
        <v>7824</v>
      </c>
      <c r="AE103" s="410"/>
      <c r="AF103" s="410">
        <v>4</v>
      </c>
      <c r="AG103" s="410">
        <v>2</v>
      </c>
      <c r="AH103" s="410">
        <v>3557</v>
      </c>
      <c r="AI103" s="410">
        <v>1</v>
      </c>
      <c r="AJ103" s="410">
        <v>1</v>
      </c>
      <c r="AK103" s="410"/>
      <c r="AL103" s="410"/>
      <c r="AM103" s="410">
        <v>1</v>
      </c>
      <c r="AN103" s="410">
        <v>35</v>
      </c>
      <c r="AO103" s="410">
        <v>3</v>
      </c>
      <c r="AP103" s="410"/>
      <c r="AQ103" s="410"/>
      <c r="AR103" s="410"/>
      <c r="AS103" s="410">
        <v>8</v>
      </c>
      <c r="AT103" s="410">
        <v>7</v>
      </c>
      <c r="AU103" s="410">
        <v>6</v>
      </c>
      <c r="AV103" s="410"/>
      <c r="AW103" s="410">
        <v>15</v>
      </c>
      <c r="AX103" s="410"/>
      <c r="AY103" s="410">
        <v>17</v>
      </c>
      <c r="AZ103" s="410">
        <v>20</v>
      </c>
      <c r="BA103" s="410"/>
      <c r="BB103" s="411"/>
      <c r="BC103" s="409">
        <v>11513</v>
      </c>
    </row>
    <row r="104" spans="1:55">
      <c r="A104" s="31" t="str">
        <f t="shared" si="23"/>
        <v>697-1</v>
      </c>
      <c r="B104" s="31" t="str">
        <f t="shared" si="24"/>
        <v>697-2</v>
      </c>
      <c r="C104" s="31" t="str">
        <f t="shared" si="25"/>
        <v>697-3</v>
      </c>
      <c r="D104" s="31" t="str">
        <f t="shared" si="26"/>
        <v>697-4</v>
      </c>
      <c r="E104" s="31" t="str">
        <f t="shared" si="27"/>
        <v>697-5</v>
      </c>
      <c r="F104" s="31" t="str">
        <f t="shared" si="28"/>
        <v>697-6</v>
      </c>
      <c r="G104" s="31" t="str">
        <f t="shared" si="29"/>
        <v>697-7</v>
      </c>
      <c r="H104" s="31" t="str">
        <f t="shared" si="30"/>
        <v>697-8</v>
      </c>
      <c r="I104" s="31" t="str">
        <f t="shared" si="31"/>
        <v>697-9</v>
      </c>
      <c r="J104" s="31" t="str">
        <f t="shared" si="32"/>
        <v>697-10</v>
      </c>
      <c r="K104" s="31" t="str">
        <f t="shared" si="33"/>
        <v>697-11</v>
      </c>
      <c r="L104" s="31" t="str">
        <f t="shared" si="34"/>
        <v>697-12</v>
      </c>
      <c r="M104" s="31" t="str">
        <f t="shared" si="35"/>
        <v>697-13</v>
      </c>
      <c r="N104" s="31" t="str">
        <f t="shared" si="36"/>
        <v>697-14</v>
      </c>
      <c r="O104" s="31" t="str">
        <f t="shared" si="37"/>
        <v>697-15</v>
      </c>
      <c r="P104" s="31" t="str">
        <f t="shared" si="38"/>
        <v>697-16</v>
      </c>
      <c r="Q104" s="31" t="str">
        <f t="shared" si="39"/>
        <v>697-17</v>
      </c>
      <c r="R104" s="31" t="str">
        <f t="shared" si="40"/>
        <v>697-18</v>
      </c>
      <c r="S104" s="31" t="str">
        <f t="shared" si="41"/>
        <v>697-19</v>
      </c>
      <c r="T104" s="31" t="e">
        <f>CONCATENATE(Y104,"-",#REF!)</f>
        <v>#REF!</v>
      </c>
      <c r="U104" s="31" t="e">
        <f>CONCATENATE(Y104,"-",#REF!)</f>
        <v>#REF!</v>
      </c>
      <c r="V104" s="31" t="str">
        <f t="shared" ref="V104:V140" si="42">CONCATENATE(Y104,"-",$AU$5)</f>
        <v>697-24</v>
      </c>
      <c r="W104" s="414" t="s">
        <v>396</v>
      </c>
      <c r="X104" s="397" t="s">
        <v>494</v>
      </c>
      <c r="Y104" s="412">
        <v>697</v>
      </c>
      <c r="Z104" s="410">
        <v>8</v>
      </c>
      <c r="AA104" s="410">
        <v>19</v>
      </c>
      <c r="AB104" s="410"/>
      <c r="AC104" s="410">
        <v>30</v>
      </c>
      <c r="AD104" s="410">
        <v>9145</v>
      </c>
      <c r="AE104" s="410">
        <v>11</v>
      </c>
      <c r="AF104" s="410">
        <v>85</v>
      </c>
      <c r="AG104" s="410">
        <v>7</v>
      </c>
      <c r="AH104" s="410">
        <v>5154</v>
      </c>
      <c r="AI104" s="410">
        <v>5</v>
      </c>
      <c r="AJ104" s="410">
        <v>15</v>
      </c>
      <c r="AK104" s="410"/>
      <c r="AL104" s="410">
        <v>4</v>
      </c>
      <c r="AM104" s="410"/>
      <c r="AN104" s="410">
        <v>230</v>
      </c>
      <c r="AO104" s="410">
        <v>3</v>
      </c>
      <c r="AP104" s="410">
        <v>4</v>
      </c>
      <c r="AQ104" s="410">
        <v>1</v>
      </c>
      <c r="AR104" s="410">
        <v>3</v>
      </c>
      <c r="AS104" s="410">
        <v>8</v>
      </c>
      <c r="AT104" s="410">
        <v>28</v>
      </c>
      <c r="AU104" s="410"/>
      <c r="AV104" s="410">
        <v>1</v>
      </c>
      <c r="AW104" s="410">
        <v>36</v>
      </c>
      <c r="AX104" s="410"/>
      <c r="AY104" s="410">
        <v>142</v>
      </c>
      <c r="AZ104" s="410">
        <v>103</v>
      </c>
      <c r="BA104" s="410"/>
      <c r="BB104" s="411"/>
      <c r="BC104" s="409">
        <v>15042</v>
      </c>
    </row>
    <row r="105" spans="1:55">
      <c r="A105" s="31" t="str">
        <f t="shared" si="23"/>
        <v>756-1</v>
      </c>
      <c r="B105" s="31" t="str">
        <f t="shared" si="24"/>
        <v>756-2</v>
      </c>
      <c r="C105" s="31" t="str">
        <f t="shared" si="25"/>
        <v>756-3</v>
      </c>
      <c r="D105" s="31" t="str">
        <f t="shared" si="26"/>
        <v>756-4</v>
      </c>
      <c r="E105" s="31" t="str">
        <f t="shared" si="27"/>
        <v>756-5</v>
      </c>
      <c r="F105" s="31" t="str">
        <f t="shared" si="28"/>
        <v>756-6</v>
      </c>
      <c r="G105" s="31" t="str">
        <f t="shared" si="29"/>
        <v>756-7</v>
      </c>
      <c r="H105" s="31" t="str">
        <f t="shared" si="30"/>
        <v>756-8</v>
      </c>
      <c r="I105" s="31" t="str">
        <f t="shared" si="31"/>
        <v>756-9</v>
      </c>
      <c r="J105" s="31" t="str">
        <f t="shared" si="32"/>
        <v>756-10</v>
      </c>
      <c r="K105" s="31" t="str">
        <f t="shared" si="33"/>
        <v>756-11</v>
      </c>
      <c r="L105" s="31" t="str">
        <f t="shared" si="34"/>
        <v>756-12</v>
      </c>
      <c r="M105" s="31" t="str">
        <f t="shared" si="35"/>
        <v>756-13</v>
      </c>
      <c r="N105" s="31" t="str">
        <f t="shared" si="36"/>
        <v>756-14</v>
      </c>
      <c r="O105" s="31" t="str">
        <f t="shared" si="37"/>
        <v>756-15</v>
      </c>
      <c r="P105" s="31" t="str">
        <f t="shared" si="38"/>
        <v>756-16</v>
      </c>
      <c r="Q105" s="31" t="str">
        <f t="shared" si="39"/>
        <v>756-17</v>
      </c>
      <c r="R105" s="31" t="str">
        <f t="shared" si="40"/>
        <v>756-18</v>
      </c>
      <c r="S105" s="31" t="str">
        <f t="shared" si="41"/>
        <v>756-19</v>
      </c>
      <c r="T105" s="31" t="e">
        <f>CONCATENATE(Y105,"-",#REF!)</f>
        <v>#REF!</v>
      </c>
      <c r="U105" s="31" t="e">
        <f>CONCATENATE(Y105,"-",#REF!)</f>
        <v>#REF!</v>
      </c>
      <c r="V105" s="31" t="str">
        <f t="shared" si="42"/>
        <v>756-24</v>
      </c>
      <c r="W105" s="509" t="s">
        <v>397</v>
      </c>
      <c r="X105" s="510" t="s">
        <v>494</v>
      </c>
      <c r="Y105" s="511">
        <v>756</v>
      </c>
      <c r="Z105" s="515">
        <v>8</v>
      </c>
      <c r="AA105" s="515">
        <v>15</v>
      </c>
      <c r="AB105" s="515"/>
      <c r="AC105" s="515">
        <v>5</v>
      </c>
      <c r="AD105" s="515">
        <v>13525</v>
      </c>
      <c r="AE105" s="515">
        <v>2</v>
      </c>
      <c r="AF105" s="515">
        <v>102</v>
      </c>
      <c r="AG105" s="515">
        <v>16</v>
      </c>
      <c r="AH105" s="515">
        <v>9018</v>
      </c>
      <c r="AI105" s="515">
        <v>3</v>
      </c>
      <c r="AJ105" s="515">
        <v>11</v>
      </c>
      <c r="AK105" s="515"/>
      <c r="AL105" s="515"/>
      <c r="AM105" s="515">
        <v>4</v>
      </c>
      <c r="AN105" s="515">
        <v>137</v>
      </c>
      <c r="AO105" s="515">
        <v>21</v>
      </c>
      <c r="AP105" s="515">
        <v>6</v>
      </c>
      <c r="AQ105" s="515">
        <v>1</v>
      </c>
      <c r="AR105" s="515">
        <v>1</v>
      </c>
      <c r="AS105" s="515">
        <v>25</v>
      </c>
      <c r="AT105" s="515">
        <v>14</v>
      </c>
      <c r="AU105" s="515"/>
      <c r="AV105" s="515"/>
      <c r="AW105" s="515">
        <v>85</v>
      </c>
      <c r="AX105" s="515"/>
      <c r="AY105" s="515">
        <v>17</v>
      </c>
      <c r="AZ105" s="515">
        <v>38</v>
      </c>
      <c r="BA105" s="515"/>
      <c r="BB105" s="516"/>
      <c r="BC105" s="514">
        <v>23054</v>
      </c>
    </row>
    <row r="106" spans="1:55" s="32" customFormat="1" ht="20.100000000000001" customHeight="1">
      <c r="A106" s="32" t="str">
        <f t="shared" si="23"/>
        <v>-1</v>
      </c>
      <c r="B106" s="32" t="str">
        <f t="shared" si="24"/>
        <v>-2</v>
      </c>
      <c r="C106" s="32" t="str">
        <f t="shared" si="25"/>
        <v>-3</v>
      </c>
      <c r="D106" s="32" t="str">
        <f t="shared" si="26"/>
        <v>-4</v>
      </c>
      <c r="E106" s="32" t="str">
        <f t="shared" si="27"/>
        <v>-5</v>
      </c>
      <c r="F106" s="32" t="str">
        <f t="shared" si="28"/>
        <v>-6</v>
      </c>
      <c r="G106" s="32" t="str">
        <f t="shared" si="29"/>
        <v>-7</v>
      </c>
      <c r="H106" s="32" t="str">
        <f t="shared" si="30"/>
        <v>-8</v>
      </c>
      <c r="I106" s="32" t="str">
        <f t="shared" si="31"/>
        <v>-9</v>
      </c>
      <c r="J106" s="32" t="str">
        <f t="shared" si="32"/>
        <v>-10</v>
      </c>
      <c r="K106" s="32" t="str">
        <f t="shared" si="33"/>
        <v>-11</v>
      </c>
      <c r="L106" s="32" t="str">
        <f t="shared" si="34"/>
        <v>-12</v>
      </c>
      <c r="M106" s="32" t="str">
        <f t="shared" si="35"/>
        <v>-13</v>
      </c>
      <c r="N106" s="32" t="str">
        <f t="shared" si="36"/>
        <v>-14</v>
      </c>
      <c r="O106" s="32" t="str">
        <f t="shared" si="37"/>
        <v>-15</v>
      </c>
      <c r="P106" s="32" t="str">
        <f t="shared" si="38"/>
        <v>-16</v>
      </c>
      <c r="Q106" s="32" t="str">
        <f t="shared" si="39"/>
        <v>-17</v>
      </c>
      <c r="R106" s="32" t="str">
        <f t="shared" si="40"/>
        <v>-18</v>
      </c>
      <c r="S106" s="32" t="str">
        <f t="shared" si="41"/>
        <v>-19</v>
      </c>
      <c r="T106" s="32" t="e">
        <f>CONCATENATE(Y106,"-",#REF!)</f>
        <v>#REF!</v>
      </c>
      <c r="U106" s="32" t="e">
        <f>CONCATENATE(Y106,"-",#REF!)</f>
        <v>#REF!</v>
      </c>
      <c r="V106" s="32" t="str">
        <f t="shared" si="42"/>
        <v>-24</v>
      </c>
      <c r="W106" s="1080" t="s">
        <v>679</v>
      </c>
      <c r="X106" s="1080"/>
      <c r="Y106" s="94"/>
      <c r="Z106" s="321">
        <v>645</v>
      </c>
      <c r="AA106" s="321">
        <v>206</v>
      </c>
      <c r="AB106" s="321">
        <v>4</v>
      </c>
      <c r="AC106" s="321">
        <v>81</v>
      </c>
      <c r="AD106" s="321">
        <v>151760</v>
      </c>
      <c r="AE106" s="321">
        <v>4</v>
      </c>
      <c r="AF106" s="321">
        <v>216</v>
      </c>
      <c r="AG106" s="321">
        <v>65</v>
      </c>
      <c r="AH106" s="321">
        <v>48980</v>
      </c>
      <c r="AI106" s="321">
        <v>15</v>
      </c>
      <c r="AJ106" s="321">
        <v>53</v>
      </c>
      <c r="AK106" s="321">
        <v>1</v>
      </c>
      <c r="AL106" s="321">
        <v>166</v>
      </c>
      <c r="AM106" s="321">
        <v>64</v>
      </c>
      <c r="AN106" s="321">
        <v>1715</v>
      </c>
      <c r="AO106" s="321">
        <v>251</v>
      </c>
      <c r="AP106" s="321">
        <v>3850</v>
      </c>
      <c r="AQ106" s="321">
        <v>9</v>
      </c>
      <c r="AR106" s="321">
        <v>20</v>
      </c>
      <c r="AS106" s="321">
        <v>260</v>
      </c>
      <c r="AT106" s="321">
        <v>63</v>
      </c>
      <c r="AU106" s="321">
        <v>87</v>
      </c>
      <c r="AV106" s="321">
        <v>1</v>
      </c>
      <c r="AW106" s="321">
        <v>248</v>
      </c>
      <c r="AX106" s="321"/>
      <c r="AY106" s="321">
        <v>265</v>
      </c>
      <c r="AZ106" s="321">
        <v>1307</v>
      </c>
      <c r="BA106" s="321">
        <v>5</v>
      </c>
      <c r="BB106" s="321"/>
      <c r="BC106" s="95">
        <v>210341</v>
      </c>
    </row>
    <row r="107" spans="1:55">
      <c r="A107" s="31" t="str">
        <f t="shared" si="23"/>
        <v>30-1</v>
      </c>
      <c r="B107" s="31" t="str">
        <f t="shared" si="24"/>
        <v>30-2</v>
      </c>
      <c r="C107" s="31" t="str">
        <f t="shared" si="25"/>
        <v>30-3</v>
      </c>
      <c r="D107" s="31" t="str">
        <f t="shared" si="26"/>
        <v>30-4</v>
      </c>
      <c r="E107" s="31" t="str">
        <f t="shared" si="27"/>
        <v>30-5</v>
      </c>
      <c r="F107" s="31" t="str">
        <f t="shared" si="28"/>
        <v>30-6</v>
      </c>
      <c r="G107" s="31" t="str">
        <f t="shared" si="29"/>
        <v>30-7</v>
      </c>
      <c r="H107" s="31" t="str">
        <f t="shared" si="30"/>
        <v>30-8</v>
      </c>
      <c r="I107" s="31" t="str">
        <f t="shared" si="31"/>
        <v>30-9</v>
      </c>
      <c r="J107" s="31" t="str">
        <f t="shared" si="32"/>
        <v>30-10</v>
      </c>
      <c r="K107" s="31" t="str">
        <f t="shared" si="33"/>
        <v>30-11</v>
      </c>
      <c r="L107" s="31" t="str">
        <f t="shared" si="34"/>
        <v>30-12</v>
      </c>
      <c r="M107" s="31" t="str">
        <f t="shared" si="35"/>
        <v>30-13</v>
      </c>
      <c r="N107" s="31" t="str">
        <f t="shared" si="36"/>
        <v>30-14</v>
      </c>
      <c r="O107" s="31" t="str">
        <f t="shared" si="37"/>
        <v>30-15</v>
      </c>
      <c r="P107" s="31" t="str">
        <f t="shared" si="38"/>
        <v>30-16</v>
      </c>
      <c r="Q107" s="31" t="str">
        <f t="shared" si="39"/>
        <v>30-17</v>
      </c>
      <c r="R107" s="31" t="str">
        <f t="shared" si="40"/>
        <v>30-18</v>
      </c>
      <c r="S107" s="31" t="str">
        <f t="shared" si="41"/>
        <v>30-19</v>
      </c>
      <c r="T107" s="31" t="e">
        <f>CONCATENATE(Y107,"-",#REF!)</f>
        <v>#REF!</v>
      </c>
      <c r="U107" s="31" t="e">
        <f>CONCATENATE(Y107,"-",#REF!)</f>
        <v>#REF!</v>
      </c>
      <c r="V107" s="31" t="str">
        <f t="shared" si="42"/>
        <v>30-24</v>
      </c>
      <c r="W107" s="518" t="s">
        <v>399</v>
      </c>
      <c r="X107" s="519" t="s">
        <v>495</v>
      </c>
      <c r="Y107" s="520">
        <v>30</v>
      </c>
      <c r="Z107" s="521">
        <v>2</v>
      </c>
      <c r="AA107" s="521">
        <v>11</v>
      </c>
      <c r="AB107" s="521"/>
      <c r="AC107" s="521"/>
      <c r="AD107" s="521">
        <v>8062</v>
      </c>
      <c r="AE107" s="521"/>
      <c r="AF107" s="521"/>
      <c r="AG107" s="521"/>
      <c r="AH107" s="521">
        <v>918</v>
      </c>
      <c r="AI107" s="521"/>
      <c r="AJ107" s="521">
        <v>1</v>
      </c>
      <c r="AK107" s="521"/>
      <c r="AL107" s="521"/>
      <c r="AM107" s="521">
        <v>28</v>
      </c>
      <c r="AN107" s="521"/>
      <c r="AO107" s="521">
        <v>13</v>
      </c>
      <c r="AP107" s="521"/>
      <c r="AQ107" s="521"/>
      <c r="AR107" s="521"/>
      <c r="AS107" s="521">
        <v>11</v>
      </c>
      <c r="AT107" s="521"/>
      <c r="AU107" s="521">
        <v>6</v>
      </c>
      <c r="AV107" s="521"/>
      <c r="AW107" s="521">
        <v>20</v>
      </c>
      <c r="AX107" s="521"/>
      <c r="AY107" s="521">
        <v>68</v>
      </c>
      <c r="AZ107" s="521">
        <v>76</v>
      </c>
      <c r="BA107" s="521">
        <v>1</v>
      </c>
      <c r="BB107" s="522"/>
      <c r="BC107" s="523">
        <v>9217</v>
      </c>
    </row>
    <row r="108" spans="1:55">
      <c r="A108" s="31" t="str">
        <f t="shared" si="23"/>
        <v>34-1</v>
      </c>
      <c r="B108" s="31" t="str">
        <f t="shared" si="24"/>
        <v>34-2</v>
      </c>
      <c r="C108" s="31" t="str">
        <f t="shared" si="25"/>
        <v>34-3</v>
      </c>
      <c r="D108" s="31" t="str">
        <f t="shared" si="26"/>
        <v>34-4</v>
      </c>
      <c r="E108" s="31" t="str">
        <f t="shared" si="27"/>
        <v>34-5</v>
      </c>
      <c r="F108" s="31" t="str">
        <f t="shared" si="28"/>
        <v>34-6</v>
      </c>
      <c r="G108" s="31" t="str">
        <f t="shared" si="29"/>
        <v>34-7</v>
      </c>
      <c r="H108" s="31" t="str">
        <f t="shared" si="30"/>
        <v>34-8</v>
      </c>
      <c r="I108" s="31" t="str">
        <f t="shared" si="31"/>
        <v>34-9</v>
      </c>
      <c r="J108" s="31" t="str">
        <f t="shared" si="32"/>
        <v>34-10</v>
      </c>
      <c r="K108" s="31" t="str">
        <f t="shared" si="33"/>
        <v>34-11</v>
      </c>
      <c r="L108" s="31" t="str">
        <f t="shared" si="34"/>
        <v>34-12</v>
      </c>
      <c r="M108" s="31" t="str">
        <f t="shared" si="35"/>
        <v>34-13</v>
      </c>
      <c r="N108" s="31" t="str">
        <f t="shared" si="36"/>
        <v>34-14</v>
      </c>
      <c r="O108" s="31" t="str">
        <f t="shared" si="37"/>
        <v>34-15</v>
      </c>
      <c r="P108" s="31" t="str">
        <f t="shared" si="38"/>
        <v>34-16</v>
      </c>
      <c r="Q108" s="31" t="str">
        <f t="shared" si="39"/>
        <v>34-17</v>
      </c>
      <c r="R108" s="31" t="str">
        <f t="shared" si="40"/>
        <v>34-18</v>
      </c>
      <c r="S108" s="31" t="str">
        <f t="shared" si="41"/>
        <v>34-19</v>
      </c>
      <c r="T108" s="31" t="e">
        <f>CONCATENATE(Y108,"-",#REF!)</f>
        <v>#REF!</v>
      </c>
      <c r="U108" s="31" t="e">
        <f>CONCATENATE(Y108,"-",#REF!)</f>
        <v>#REF!</v>
      </c>
      <c r="V108" s="31" t="str">
        <f t="shared" si="42"/>
        <v>34-24</v>
      </c>
      <c r="W108" s="398" t="s">
        <v>400</v>
      </c>
      <c r="X108" s="397" t="s">
        <v>495</v>
      </c>
      <c r="Y108" s="412">
        <v>34</v>
      </c>
      <c r="Z108" s="407">
        <v>39</v>
      </c>
      <c r="AA108" s="407">
        <v>48</v>
      </c>
      <c r="AB108" s="407"/>
      <c r="AC108" s="407">
        <v>19</v>
      </c>
      <c r="AD108" s="407">
        <v>23480</v>
      </c>
      <c r="AE108" s="407">
        <v>2</v>
      </c>
      <c r="AF108" s="407">
        <v>3</v>
      </c>
      <c r="AG108" s="407">
        <v>12</v>
      </c>
      <c r="AH108" s="407">
        <v>3550</v>
      </c>
      <c r="AI108" s="407">
        <v>4</v>
      </c>
      <c r="AJ108" s="407">
        <v>1</v>
      </c>
      <c r="AK108" s="407">
        <v>1</v>
      </c>
      <c r="AL108" s="407">
        <v>16</v>
      </c>
      <c r="AM108" s="407">
        <v>5</v>
      </c>
      <c r="AN108" s="407">
        <v>306</v>
      </c>
      <c r="AO108" s="407">
        <v>32</v>
      </c>
      <c r="AP108" s="407">
        <v>165</v>
      </c>
      <c r="AQ108" s="407">
        <v>1</v>
      </c>
      <c r="AR108" s="407">
        <v>3</v>
      </c>
      <c r="AS108" s="407">
        <v>39</v>
      </c>
      <c r="AT108" s="407">
        <v>5</v>
      </c>
      <c r="AU108" s="407">
        <v>9</v>
      </c>
      <c r="AV108" s="407"/>
      <c r="AW108" s="407">
        <v>25</v>
      </c>
      <c r="AX108" s="407"/>
      <c r="AY108" s="407">
        <v>44</v>
      </c>
      <c r="AZ108" s="407">
        <v>285</v>
      </c>
      <c r="BA108" s="407"/>
      <c r="BB108" s="408"/>
      <c r="BC108" s="409">
        <v>28094</v>
      </c>
    </row>
    <row r="109" spans="1:55">
      <c r="A109" s="31" t="str">
        <f t="shared" si="23"/>
        <v>36-1</v>
      </c>
      <c r="B109" s="31" t="str">
        <f t="shared" si="24"/>
        <v>36-2</v>
      </c>
      <c r="C109" s="31" t="str">
        <f t="shared" si="25"/>
        <v>36-3</v>
      </c>
      <c r="D109" s="31" t="str">
        <f t="shared" si="26"/>
        <v>36-4</v>
      </c>
      <c r="E109" s="31" t="str">
        <f t="shared" si="27"/>
        <v>36-5</v>
      </c>
      <c r="F109" s="31" t="str">
        <f t="shared" si="28"/>
        <v>36-6</v>
      </c>
      <c r="G109" s="31" t="str">
        <f t="shared" si="29"/>
        <v>36-7</v>
      </c>
      <c r="H109" s="31" t="str">
        <f t="shared" si="30"/>
        <v>36-8</v>
      </c>
      <c r="I109" s="31" t="str">
        <f t="shared" si="31"/>
        <v>36-9</v>
      </c>
      <c r="J109" s="31" t="str">
        <f t="shared" si="32"/>
        <v>36-10</v>
      </c>
      <c r="K109" s="31" t="str">
        <f t="shared" si="33"/>
        <v>36-11</v>
      </c>
      <c r="L109" s="31" t="str">
        <f t="shared" si="34"/>
        <v>36-12</v>
      </c>
      <c r="M109" s="31" t="str">
        <f t="shared" si="35"/>
        <v>36-13</v>
      </c>
      <c r="N109" s="31" t="str">
        <f t="shared" si="36"/>
        <v>36-14</v>
      </c>
      <c r="O109" s="31" t="str">
        <f t="shared" si="37"/>
        <v>36-15</v>
      </c>
      <c r="P109" s="31" t="str">
        <f t="shared" si="38"/>
        <v>36-16</v>
      </c>
      <c r="Q109" s="31" t="str">
        <f t="shared" si="39"/>
        <v>36-17</v>
      </c>
      <c r="R109" s="31" t="str">
        <f t="shared" si="40"/>
        <v>36-18</v>
      </c>
      <c r="S109" s="31" t="str">
        <f t="shared" si="41"/>
        <v>36-19</v>
      </c>
      <c r="T109" s="31" t="e">
        <f>CONCATENATE(Y109,"-",#REF!)</f>
        <v>#REF!</v>
      </c>
      <c r="U109" s="31" t="e">
        <f>CONCATENATE(Y109,"-",#REF!)</f>
        <v>#REF!</v>
      </c>
      <c r="V109" s="31" t="str">
        <f t="shared" si="42"/>
        <v>36-24</v>
      </c>
      <c r="W109" s="398" t="s">
        <v>401</v>
      </c>
      <c r="X109" s="397" t="s">
        <v>495</v>
      </c>
      <c r="Y109" s="412">
        <v>36</v>
      </c>
      <c r="Z109" s="407">
        <v>23</v>
      </c>
      <c r="AA109" s="407">
        <v>8</v>
      </c>
      <c r="AB109" s="407"/>
      <c r="AC109" s="407"/>
      <c r="AD109" s="407">
        <v>1891</v>
      </c>
      <c r="AE109" s="407"/>
      <c r="AF109" s="407"/>
      <c r="AG109" s="407"/>
      <c r="AH109" s="407">
        <v>598</v>
      </c>
      <c r="AI109" s="407"/>
      <c r="AJ109" s="407">
        <v>2</v>
      </c>
      <c r="AK109" s="407"/>
      <c r="AL109" s="407"/>
      <c r="AM109" s="407"/>
      <c r="AN109" s="407">
        <v>2</v>
      </c>
      <c r="AO109" s="407"/>
      <c r="AP109" s="407"/>
      <c r="AQ109" s="407"/>
      <c r="AR109" s="407"/>
      <c r="AS109" s="407">
        <v>3</v>
      </c>
      <c r="AT109" s="407">
        <v>1</v>
      </c>
      <c r="AU109" s="407">
        <v>8</v>
      </c>
      <c r="AV109" s="407"/>
      <c r="AW109" s="407">
        <v>9</v>
      </c>
      <c r="AX109" s="407"/>
      <c r="AY109" s="407">
        <v>6</v>
      </c>
      <c r="AZ109" s="407">
        <v>11</v>
      </c>
      <c r="BA109" s="407"/>
      <c r="BB109" s="408"/>
      <c r="BC109" s="409">
        <v>2562</v>
      </c>
    </row>
    <row r="110" spans="1:55">
      <c r="A110" s="31" t="str">
        <f t="shared" si="23"/>
        <v>91-1</v>
      </c>
      <c r="B110" s="31" t="str">
        <f t="shared" si="24"/>
        <v>91-2</v>
      </c>
      <c r="C110" s="31" t="str">
        <f t="shared" si="25"/>
        <v>91-3</v>
      </c>
      <c r="D110" s="31" t="str">
        <f t="shared" si="26"/>
        <v>91-4</v>
      </c>
      <c r="E110" s="31" t="str">
        <f t="shared" si="27"/>
        <v>91-5</v>
      </c>
      <c r="F110" s="31" t="str">
        <f t="shared" si="28"/>
        <v>91-6</v>
      </c>
      <c r="G110" s="31" t="str">
        <f t="shared" si="29"/>
        <v>91-7</v>
      </c>
      <c r="H110" s="31" t="str">
        <f t="shared" si="30"/>
        <v>91-8</v>
      </c>
      <c r="I110" s="31" t="str">
        <f t="shared" si="31"/>
        <v>91-9</v>
      </c>
      <c r="J110" s="31" t="str">
        <f t="shared" si="32"/>
        <v>91-10</v>
      </c>
      <c r="K110" s="31" t="str">
        <f t="shared" si="33"/>
        <v>91-11</v>
      </c>
      <c r="L110" s="31" t="str">
        <f t="shared" si="34"/>
        <v>91-12</v>
      </c>
      <c r="M110" s="31" t="str">
        <f t="shared" si="35"/>
        <v>91-13</v>
      </c>
      <c r="N110" s="31" t="str">
        <f t="shared" si="36"/>
        <v>91-14</v>
      </c>
      <c r="O110" s="31" t="str">
        <f t="shared" si="37"/>
        <v>91-15</v>
      </c>
      <c r="P110" s="31" t="str">
        <f t="shared" si="38"/>
        <v>91-16</v>
      </c>
      <c r="Q110" s="31" t="str">
        <f t="shared" si="39"/>
        <v>91-17</v>
      </c>
      <c r="R110" s="31" t="str">
        <f t="shared" si="40"/>
        <v>91-18</v>
      </c>
      <c r="S110" s="31" t="str">
        <f t="shared" si="41"/>
        <v>91-19</v>
      </c>
      <c r="T110" s="31" t="e">
        <f>CONCATENATE(Y110,"-",#REF!)</f>
        <v>#REF!</v>
      </c>
      <c r="U110" s="31" t="e">
        <f>CONCATENATE(Y110,"-",#REF!)</f>
        <v>#REF!</v>
      </c>
      <c r="V110" s="31" t="str">
        <f t="shared" si="42"/>
        <v>91-24</v>
      </c>
      <c r="W110" s="398" t="s">
        <v>402</v>
      </c>
      <c r="X110" s="397" t="s">
        <v>495</v>
      </c>
      <c r="Y110" s="412">
        <v>91</v>
      </c>
      <c r="Z110" s="407">
        <v>1</v>
      </c>
      <c r="AA110" s="407">
        <v>2</v>
      </c>
      <c r="AB110" s="407"/>
      <c r="AC110" s="407"/>
      <c r="AD110" s="407">
        <v>4614</v>
      </c>
      <c r="AE110" s="407"/>
      <c r="AF110" s="407"/>
      <c r="AG110" s="407"/>
      <c r="AH110" s="407">
        <v>1585</v>
      </c>
      <c r="AI110" s="407">
        <v>1</v>
      </c>
      <c r="AJ110" s="407">
        <v>2</v>
      </c>
      <c r="AK110" s="407"/>
      <c r="AL110" s="407"/>
      <c r="AM110" s="407"/>
      <c r="AN110" s="407">
        <v>2</v>
      </c>
      <c r="AO110" s="407">
        <v>2</v>
      </c>
      <c r="AP110" s="407">
        <v>4</v>
      </c>
      <c r="AQ110" s="407"/>
      <c r="AR110" s="407"/>
      <c r="AS110" s="407">
        <v>5</v>
      </c>
      <c r="AT110" s="407">
        <v>2</v>
      </c>
      <c r="AU110" s="407"/>
      <c r="AV110" s="407"/>
      <c r="AW110" s="407">
        <v>6</v>
      </c>
      <c r="AX110" s="407"/>
      <c r="AY110" s="407">
        <v>6</v>
      </c>
      <c r="AZ110" s="407">
        <v>27</v>
      </c>
      <c r="BA110" s="407"/>
      <c r="BB110" s="408"/>
      <c r="BC110" s="409">
        <v>6259</v>
      </c>
    </row>
    <row r="111" spans="1:55">
      <c r="A111" s="31" t="str">
        <f t="shared" si="23"/>
        <v>93-1</v>
      </c>
      <c r="B111" s="31" t="str">
        <f t="shared" si="24"/>
        <v>93-2</v>
      </c>
      <c r="C111" s="31" t="str">
        <f t="shared" si="25"/>
        <v>93-3</v>
      </c>
      <c r="D111" s="31" t="str">
        <f t="shared" si="26"/>
        <v>93-4</v>
      </c>
      <c r="E111" s="31" t="str">
        <f t="shared" si="27"/>
        <v>93-5</v>
      </c>
      <c r="F111" s="31" t="str">
        <f t="shared" si="28"/>
        <v>93-6</v>
      </c>
      <c r="G111" s="31" t="str">
        <f t="shared" si="29"/>
        <v>93-7</v>
      </c>
      <c r="H111" s="31" t="str">
        <f t="shared" si="30"/>
        <v>93-8</v>
      </c>
      <c r="I111" s="31" t="str">
        <f t="shared" si="31"/>
        <v>93-9</v>
      </c>
      <c r="J111" s="31" t="str">
        <f t="shared" si="32"/>
        <v>93-10</v>
      </c>
      <c r="K111" s="31" t="str">
        <f t="shared" si="33"/>
        <v>93-11</v>
      </c>
      <c r="L111" s="31" t="str">
        <f t="shared" si="34"/>
        <v>93-12</v>
      </c>
      <c r="M111" s="31" t="str">
        <f t="shared" si="35"/>
        <v>93-13</v>
      </c>
      <c r="N111" s="31" t="str">
        <f t="shared" si="36"/>
        <v>93-14</v>
      </c>
      <c r="O111" s="31" t="str">
        <f t="shared" si="37"/>
        <v>93-15</v>
      </c>
      <c r="P111" s="31" t="str">
        <f t="shared" si="38"/>
        <v>93-16</v>
      </c>
      <c r="Q111" s="31" t="str">
        <f t="shared" si="39"/>
        <v>93-17</v>
      </c>
      <c r="R111" s="31" t="str">
        <f t="shared" si="40"/>
        <v>93-18</v>
      </c>
      <c r="S111" s="31" t="str">
        <f t="shared" si="41"/>
        <v>93-19</v>
      </c>
      <c r="T111" s="31" t="e">
        <f>CONCATENATE(Y111,"-",#REF!)</f>
        <v>#REF!</v>
      </c>
      <c r="U111" s="31" t="e">
        <f>CONCATENATE(Y111,"-",#REF!)</f>
        <v>#REF!</v>
      </c>
      <c r="V111" s="31" t="str">
        <f t="shared" si="42"/>
        <v>93-24</v>
      </c>
      <c r="W111" s="398" t="s">
        <v>403</v>
      </c>
      <c r="X111" s="397" t="s">
        <v>495</v>
      </c>
      <c r="Y111" s="412">
        <v>93</v>
      </c>
      <c r="Z111" s="407">
        <v>8</v>
      </c>
      <c r="AA111" s="407">
        <v>2</v>
      </c>
      <c r="AB111" s="407"/>
      <c r="AC111" s="407"/>
      <c r="AD111" s="407">
        <v>4473</v>
      </c>
      <c r="AE111" s="407"/>
      <c r="AF111" s="407"/>
      <c r="AG111" s="407"/>
      <c r="AH111" s="407">
        <v>9404</v>
      </c>
      <c r="AI111" s="407"/>
      <c r="AJ111" s="407">
        <v>2</v>
      </c>
      <c r="AK111" s="407"/>
      <c r="AL111" s="407"/>
      <c r="AM111" s="407"/>
      <c r="AN111" s="407">
        <v>1</v>
      </c>
      <c r="AO111" s="407">
        <v>7</v>
      </c>
      <c r="AP111" s="407"/>
      <c r="AQ111" s="407"/>
      <c r="AR111" s="407"/>
      <c r="AS111" s="407">
        <v>7</v>
      </c>
      <c r="AT111" s="407">
        <v>1</v>
      </c>
      <c r="AU111" s="407"/>
      <c r="AV111" s="407"/>
      <c r="AW111" s="407">
        <v>5</v>
      </c>
      <c r="AX111" s="407"/>
      <c r="AY111" s="407">
        <v>2</v>
      </c>
      <c r="AZ111" s="407">
        <v>12</v>
      </c>
      <c r="BA111" s="407">
        <v>2</v>
      </c>
      <c r="BB111" s="408"/>
      <c r="BC111" s="409">
        <v>13926</v>
      </c>
    </row>
    <row r="112" spans="1:55">
      <c r="A112" s="31" t="str">
        <f t="shared" si="23"/>
        <v>101-1</v>
      </c>
      <c r="B112" s="31" t="str">
        <f t="shared" si="24"/>
        <v>101-2</v>
      </c>
      <c r="C112" s="31" t="str">
        <f t="shared" si="25"/>
        <v>101-3</v>
      </c>
      <c r="D112" s="31" t="str">
        <f t="shared" si="26"/>
        <v>101-4</v>
      </c>
      <c r="E112" s="31" t="str">
        <f t="shared" si="27"/>
        <v>101-5</v>
      </c>
      <c r="F112" s="31" t="str">
        <f t="shared" si="28"/>
        <v>101-6</v>
      </c>
      <c r="G112" s="31" t="str">
        <f t="shared" si="29"/>
        <v>101-7</v>
      </c>
      <c r="H112" s="31" t="str">
        <f t="shared" si="30"/>
        <v>101-8</v>
      </c>
      <c r="I112" s="31" t="str">
        <f t="shared" si="31"/>
        <v>101-9</v>
      </c>
      <c r="J112" s="31" t="str">
        <f t="shared" si="32"/>
        <v>101-10</v>
      </c>
      <c r="K112" s="31" t="str">
        <f t="shared" si="33"/>
        <v>101-11</v>
      </c>
      <c r="L112" s="31" t="str">
        <f t="shared" si="34"/>
        <v>101-12</v>
      </c>
      <c r="M112" s="31" t="str">
        <f t="shared" si="35"/>
        <v>101-13</v>
      </c>
      <c r="N112" s="31" t="str">
        <f t="shared" si="36"/>
        <v>101-14</v>
      </c>
      <c r="O112" s="31" t="str">
        <f t="shared" si="37"/>
        <v>101-15</v>
      </c>
      <c r="P112" s="31" t="str">
        <f t="shared" si="38"/>
        <v>101-16</v>
      </c>
      <c r="Q112" s="31" t="str">
        <f t="shared" si="39"/>
        <v>101-17</v>
      </c>
      <c r="R112" s="31" t="str">
        <f t="shared" si="40"/>
        <v>101-18</v>
      </c>
      <c r="S112" s="31" t="str">
        <f t="shared" si="41"/>
        <v>101-19</v>
      </c>
      <c r="T112" s="31" t="e">
        <f>CONCATENATE(Y112,"-",#REF!)</f>
        <v>#REF!</v>
      </c>
      <c r="U112" s="31" t="e">
        <f>CONCATENATE(Y112,"-",#REF!)</f>
        <v>#REF!</v>
      </c>
      <c r="V112" s="31" t="str">
        <f t="shared" si="42"/>
        <v>101-24</v>
      </c>
      <c r="W112" s="397" t="s">
        <v>404</v>
      </c>
      <c r="X112" s="397" t="s">
        <v>495</v>
      </c>
      <c r="Y112" s="412">
        <v>101</v>
      </c>
      <c r="Z112" s="407">
        <v>52</v>
      </c>
      <c r="AA112" s="407">
        <v>9</v>
      </c>
      <c r="AB112" s="407">
        <v>2</v>
      </c>
      <c r="AC112" s="407">
        <v>8</v>
      </c>
      <c r="AD112" s="407">
        <v>15047</v>
      </c>
      <c r="AE112" s="407"/>
      <c r="AF112" s="407">
        <v>2</v>
      </c>
      <c r="AG112" s="407">
        <v>16</v>
      </c>
      <c r="AH112" s="407">
        <v>3051</v>
      </c>
      <c r="AI112" s="407">
        <v>1</v>
      </c>
      <c r="AJ112" s="407">
        <v>3</v>
      </c>
      <c r="AK112" s="407"/>
      <c r="AL112" s="407"/>
      <c r="AM112" s="407">
        <v>4</v>
      </c>
      <c r="AN112" s="407">
        <v>109</v>
      </c>
      <c r="AO112" s="407">
        <v>46</v>
      </c>
      <c r="AP112" s="407">
        <v>177</v>
      </c>
      <c r="AQ112" s="407"/>
      <c r="AR112" s="407">
        <v>12</v>
      </c>
      <c r="AS112" s="407">
        <v>45</v>
      </c>
      <c r="AT112" s="407"/>
      <c r="AU112" s="407">
        <v>1</v>
      </c>
      <c r="AV112" s="407"/>
      <c r="AW112" s="407">
        <v>37</v>
      </c>
      <c r="AX112" s="407"/>
      <c r="AY112" s="407">
        <v>18</v>
      </c>
      <c r="AZ112" s="407">
        <v>102</v>
      </c>
      <c r="BA112" s="407"/>
      <c r="BB112" s="408"/>
      <c r="BC112" s="409">
        <v>18742</v>
      </c>
    </row>
    <row r="113" spans="1:55">
      <c r="A113" s="31" t="str">
        <f t="shared" si="23"/>
        <v>145-1</v>
      </c>
      <c r="B113" s="31" t="str">
        <f t="shared" si="24"/>
        <v>145-2</v>
      </c>
      <c r="C113" s="31" t="str">
        <f t="shared" si="25"/>
        <v>145-3</v>
      </c>
      <c r="D113" s="31" t="str">
        <f t="shared" si="26"/>
        <v>145-4</v>
      </c>
      <c r="E113" s="31" t="str">
        <f t="shared" si="27"/>
        <v>145-5</v>
      </c>
      <c r="F113" s="31" t="str">
        <f t="shared" si="28"/>
        <v>145-6</v>
      </c>
      <c r="G113" s="31" t="str">
        <f t="shared" si="29"/>
        <v>145-7</v>
      </c>
      <c r="H113" s="31" t="str">
        <f t="shared" si="30"/>
        <v>145-8</v>
      </c>
      <c r="I113" s="31" t="str">
        <f t="shared" si="31"/>
        <v>145-9</v>
      </c>
      <c r="J113" s="31" t="str">
        <f t="shared" si="32"/>
        <v>145-10</v>
      </c>
      <c r="K113" s="31" t="str">
        <f t="shared" si="33"/>
        <v>145-11</v>
      </c>
      <c r="L113" s="31" t="str">
        <f t="shared" si="34"/>
        <v>145-12</v>
      </c>
      <c r="M113" s="31" t="str">
        <f t="shared" si="35"/>
        <v>145-13</v>
      </c>
      <c r="N113" s="31" t="str">
        <f t="shared" si="36"/>
        <v>145-14</v>
      </c>
      <c r="O113" s="31" t="str">
        <f t="shared" si="37"/>
        <v>145-15</v>
      </c>
      <c r="P113" s="31" t="str">
        <f t="shared" si="38"/>
        <v>145-16</v>
      </c>
      <c r="Q113" s="31" t="str">
        <f t="shared" si="39"/>
        <v>145-17</v>
      </c>
      <c r="R113" s="31" t="str">
        <f t="shared" si="40"/>
        <v>145-18</v>
      </c>
      <c r="S113" s="31" t="str">
        <f t="shared" si="41"/>
        <v>145-19</v>
      </c>
      <c r="T113" s="31" t="e">
        <f>CONCATENATE(Y113,"-",#REF!)</f>
        <v>#REF!</v>
      </c>
      <c r="U113" s="31" t="e">
        <f>CONCATENATE(Y113,"-",#REF!)</f>
        <v>#REF!</v>
      </c>
      <c r="V113" s="31" t="str">
        <f t="shared" si="42"/>
        <v>145-24</v>
      </c>
      <c r="W113" s="398" t="s">
        <v>405</v>
      </c>
      <c r="X113" s="397" t="s">
        <v>495</v>
      </c>
      <c r="Y113" s="412">
        <v>145</v>
      </c>
      <c r="Z113" s="407"/>
      <c r="AA113" s="407"/>
      <c r="AB113" s="407"/>
      <c r="AC113" s="407">
        <v>3</v>
      </c>
      <c r="AD113" s="407">
        <v>3144</v>
      </c>
      <c r="AE113" s="407"/>
      <c r="AF113" s="407"/>
      <c r="AG113" s="407">
        <v>2</v>
      </c>
      <c r="AH113" s="407">
        <v>291</v>
      </c>
      <c r="AI113" s="407"/>
      <c r="AJ113" s="407">
        <v>1</v>
      </c>
      <c r="AK113" s="407"/>
      <c r="AL113" s="407"/>
      <c r="AM113" s="407"/>
      <c r="AN113" s="407"/>
      <c r="AO113" s="407">
        <v>8</v>
      </c>
      <c r="AP113" s="407"/>
      <c r="AQ113" s="407"/>
      <c r="AR113" s="407"/>
      <c r="AS113" s="407">
        <v>6</v>
      </c>
      <c r="AT113" s="407"/>
      <c r="AU113" s="407">
        <v>1</v>
      </c>
      <c r="AV113" s="407"/>
      <c r="AW113" s="407">
        <v>3</v>
      </c>
      <c r="AX113" s="407"/>
      <c r="AY113" s="407">
        <v>6</v>
      </c>
      <c r="AZ113" s="407">
        <v>18</v>
      </c>
      <c r="BA113" s="407"/>
      <c r="BB113" s="408"/>
      <c r="BC113" s="409">
        <v>3483</v>
      </c>
    </row>
    <row r="114" spans="1:55">
      <c r="A114" s="31" t="str">
        <f t="shared" si="23"/>
        <v>209-1</v>
      </c>
      <c r="B114" s="31" t="str">
        <f t="shared" si="24"/>
        <v>209-2</v>
      </c>
      <c r="C114" s="31" t="str">
        <f t="shared" si="25"/>
        <v>209-3</v>
      </c>
      <c r="D114" s="31" t="str">
        <f t="shared" si="26"/>
        <v>209-4</v>
      </c>
      <c r="E114" s="31" t="str">
        <f t="shared" si="27"/>
        <v>209-5</v>
      </c>
      <c r="F114" s="31" t="str">
        <f t="shared" si="28"/>
        <v>209-6</v>
      </c>
      <c r="G114" s="31" t="str">
        <f t="shared" si="29"/>
        <v>209-7</v>
      </c>
      <c r="H114" s="31" t="str">
        <f t="shared" si="30"/>
        <v>209-8</v>
      </c>
      <c r="I114" s="31" t="str">
        <f t="shared" si="31"/>
        <v>209-9</v>
      </c>
      <c r="J114" s="31" t="str">
        <f t="shared" si="32"/>
        <v>209-10</v>
      </c>
      <c r="K114" s="31" t="str">
        <f t="shared" si="33"/>
        <v>209-11</v>
      </c>
      <c r="L114" s="31" t="str">
        <f t="shared" si="34"/>
        <v>209-12</v>
      </c>
      <c r="M114" s="31" t="str">
        <f t="shared" si="35"/>
        <v>209-13</v>
      </c>
      <c r="N114" s="31" t="str">
        <f t="shared" si="36"/>
        <v>209-14</v>
      </c>
      <c r="O114" s="31" t="str">
        <f t="shared" si="37"/>
        <v>209-15</v>
      </c>
      <c r="P114" s="31" t="str">
        <f t="shared" si="38"/>
        <v>209-16</v>
      </c>
      <c r="Q114" s="31" t="str">
        <f t="shared" si="39"/>
        <v>209-17</v>
      </c>
      <c r="R114" s="31" t="str">
        <f t="shared" si="40"/>
        <v>209-18</v>
      </c>
      <c r="S114" s="31" t="str">
        <f t="shared" si="41"/>
        <v>209-19</v>
      </c>
      <c r="T114" s="31" t="e">
        <f>CONCATENATE(Y114,"-",#REF!)</f>
        <v>#REF!</v>
      </c>
      <c r="U114" s="31" t="e">
        <f>CONCATENATE(Y114,"-",#REF!)</f>
        <v>#REF!</v>
      </c>
      <c r="V114" s="31" t="str">
        <f t="shared" si="42"/>
        <v>209-24</v>
      </c>
      <c r="W114" s="398" t="s">
        <v>406</v>
      </c>
      <c r="X114" s="397" t="s">
        <v>495</v>
      </c>
      <c r="Y114" s="412">
        <v>209</v>
      </c>
      <c r="Z114" s="407">
        <v>83</v>
      </c>
      <c r="AA114" s="407">
        <v>17</v>
      </c>
      <c r="AB114" s="407"/>
      <c r="AC114" s="407">
        <v>11</v>
      </c>
      <c r="AD114" s="407">
        <v>10762</v>
      </c>
      <c r="AE114" s="407"/>
      <c r="AF114" s="407">
        <v>45</v>
      </c>
      <c r="AG114" s="407">
        <v>6</v>
      </c>
      <c r="AH114" s="407">
        <v>2213</v>
      </c>
      <c r="AI114" s="407">
        <v>1</v>
      </c>
      <c r="AJ114" s="407">
        <v>3</v>
      </c>
      <c r="AK114" s="407"/>
      <c r="AL114" s="407">
        <v>63</v>
      </c>
      <c r="AM114" s="407">
        <v>3</v>
      </c>
      <c r="AN114" s="407">
        <v>8</v>
      </c>
      <c r="AO114" s="407">
        <v>18</v>
      </c>
      <c r="AP114" s="407">
        <v>10</v>
      </c>
      <c r="AQ114" s="407"/>
      <c r="AR114" s="407"/>
      <c r="AS114" s="407">
        <v>16</v>
      </c>
      <c r="AT114" s="407">
        <v>4</v>
      </c>
      <c r="AU114" s="407">
        <v>2</v>
      </c>
      <c r="AV114" s="407"/>
      <c r="AW114" s="407">
        <v>12</v>
      </c>
      <c r="AX114" s="407"/>
      <c r="AY114" s="407">
        <v>14</v>
      </c>
      <c r="AZ114" s="407">
        <v>134</v>
      </c>
      <c r="BA114" s="407"/>
      <c r="BB114" s="408"/>
      <c r="BC114" s="409">
        <v>13425</v>
      </c>
    </row>
    <row r="115" spans="1:55">
      <c r="A115" s="31" t="str">
        <f t="shared" si="23"/>
        <v>282-1</v>
      </c>
      <c r="B115" s="31" t="str">
        <f t="shared" si="24"/>
        <v>282-2</v>
      </c>
      <c r="C115" s="31" t="str">
        <f t="shared" si="25"/>
        <v>282-3</v>
      </c>
      <c r="D115" s="31" t="str">
        <f t="shared" si="26"/>
        <v>282-4</v>
      </c>
      <c r="E115" s="31" t="str">
        <f t="shared" si="27"/>
        <v>282-5</v>
      </c>
      <c r="F115" s="31" t="str">
        <f t="shared" si="28"/>
        <v>282-6</v>
      </c>
      <c r="G115" s="31" t="str">
        <f t="shared" si="29"/>
        <v>282-7</v>
      </c>
      <c r="H115" s="31" t="str">
        <f t="shared" si="30"/>
        <v>282-8</v>
      </c>
      <c r="I115" s="31" t="str">
        <f t="shared" si="31"/>
        <v>282-9</v>
      </c>
      <c r="J115" s="31" t="str">
        <f t="shared" si="32"/>
        <v>282-10</v>
      </c>
      <c r="K115" s="31" t="str">
        <f t="shared" si="33"/>
        <v>282-11</v>
      </c>
      <c r="L115" s="31" t="str">
        <f t="shared" si="34"/>
        <v>282-12</v>
      </c>
      <c r="M115" s="31" t="str">
        <f t="shared" si="35"/>
        <v>282-13</v>
      </c>
      <c r="N115" s="31" t="str">
        <f t="shared" si="36"/>
        <v>282-14</v>
      </c>
      <c r="O115" s="31" t="str">
        <f t="shared" si="37"/>
        <v>282-15</v>
      </c>
      <c r="P115" s="31" t="str">
        <f t="shared" si="38"/>
        <v>282-16</v>
      </c>
      <c r="Q115" s="31" t="str">
        <f t="shared" si="39"/>
        <v>282-17</v>
      </c>
      <c r="R115" s="31" t="str">
        <f t="shared" si="40"/>
        <v>282-18</v>
      </c>
      <c r="S115" s="31" t="str">
        <f t="shared" si="41"/>
        <v>282-19</v>
      </c>
      <c r="T115" s="31" t="e">
        <f>CONCATENATE(Y115,"-",#REF!)</f>
        <v>#REF!</v>
      </c>
      <c r="U115" s="31" t="e">
        <f>CONCATENATE(Y115,"-",#REF!)</f>
        <v>#REF!</v>
      </c>
      <c r="V115" s="31" t="str">
        <f t="shared" si="42"/>
        <v>282-24</v>
      </c>
      <c r="W115" s="398" t="s">
        <v>407</v>
      </c>
      <c r="X115" s="397" t="s">
        <v>495</v>
      </c>
      <c r="Y115" s="412">
        <v>282</v>
      </c>
      <c r="Z115" s="407">
        <v>88</v>
      </c>
      <c r="AA115" s="407"/>
      <c r="AB115" s="407"/>
      <c r="AC115" s="407">
        <v>8</v>
      </c>
      <c r="AD115" s="407">
        <v>6582</v>
      </c>
      <c r="AE115" s="407"/>
      <c r="AF115" s="407">
        <v>33</v>
      </c>
      <c r="AG115" s="407">
        <v>2</v>
      </c>
      <c r="AH115" s="407">
        <v>521</v>
      </c>
      <c r="AI115" s="407"/>
      <c r="AJ115" s="407">
        <v>1</v>
      </c>
      <c r="AK115" s="407"/>
      <c r="AL115" s="407">
        <v>15</v>
      </c>
      <c r="AM115" s="407">
        <v>5</v>
      </c>
      <c r="AN115" s="407">
        <v>117</v>
      </c>
      <c r="AO115" s="407">
        <v>2</v>
      </c>
      <c r="AP115" s="407"/>
      <c r="AQ115" s="407">
        <v>4</v>
      </c>
      <c r="AR115" s="407">
        <v>1</v>
      </c>
      <c r="AS115" s="407">
        <v>14</v>
      </c>
      <c r="AT115" s="407">
        <v>10</v>
      </c>
      <c r="AU115" s="407">
        <v>1</v>
      </c>
      <c r="AV115" s="407"/>
      <c r="AW115" s="407">
        <v>20</v>
      </c>
      <c r="AX115" s="407"/>
      <c r="AY115" s="407">
        <v>8</v>
      </c>
      <c r="AZ115" s="407">
        <v>208</v>
      </c>
      <c r="BA115" s="407"/>
      <c r="BB115" s="408"/>
      <c r="BC115" s="409">
        <v>7640</v>
      </c>
    </row>
    <row r="116" spans="1:55">
      <c r="A116" s="31" t="str">
        <f t="shared" si="23"/>
        <v>353-1</v>
      </c>
      <c r="B116" s="31" t="str">
        <f t="shared" si="24"/>
        <v>353-2</v>
      </c>
      <c r="C116" s="31" t="str">
        <f t="shared" si="25"/>
        <v>353-3</v>
      </c>
      <c r="D116" s="31" t="str">
        <f t="shared" si="26"/>
        <v>353-4</v>
      </c>
      <c r="E116" s="31" t="str">
        <f t="shared" si="27"/>
        <v>353-5</v>
      </c>
      <c r="F116" s="31" t="str">
        <f t="shared" si="28"/>
        <v>353-6</v>
      </c>
      <c r="G116" s="31" t="str">
        <f t="shared" si="29"/>
        <v>353-7</v>
      </c>
      <c r="H116" s="31" t="str">
        <f t="shared" si="30"/>
        <v>353-8</v>
      </c>
      <c r="I116" s="31" t="str">
        <f t="shared" si="31"/>
        <v>353-9</v>
      </c>
      <c r="J116" s="31" t="str">
        <f t="shared" si="32"/>
        <v>353-10</v>
      </c>
      <c r="K116" s="31" t="str">
        <f t="shared" si="33"/>
        <v>353-11</v>
      </c>
      <c r="L116" s="31" t="str">
        <f t="shared" si="34"/>
        <v>353-12</v>
      </c>
      <c r="M116" s="31" t="str">
        <f t="shared" si="35"/>
        <v>353-13</v>
      </c>
      <c r="N116" s="31" t="str">
        <f t="shared" si="36"/>
        <v>353-14</v>
      </c>
      <c r="O116" s="31" t="str">
        <f t="shared" si="37"/>
        <v>353-15</v>
      </c>
      <c r="P116" s="31" t="str">
        <f t="shared" si="38"/>
        <v>353-16</v>
      </c>
      <c r="Q116" s="31" t="str">
        <f t="shared" si="39"/>
        <v>353-17</v>
      </c>
      <c r="R116" s="31" t="str">
        <f t="shared" si="40"/>
        <v>353-18</v>
      </c>
      <c r="S116" s="31" t="str">
        <f t="shared" si="41"/>
        <v>353-19</v>
      </c>
      <c r="T116" s="31" t="e">
        <f>CONCATENATE(Y116,"-",#REF!)</f>
        <v>#REF!</v>
      </c>
      <c r="U116" s="31" t="e">
        <f>CONCATENATE(Y116,"-",#REF!)</f>
        <v>#REF!</v>
      </c>
      <c r="V116" s="31" t="str">
        <f t="shared" si="42"/>
        <v>353-24</v>
      </c>
      <c r="W116" s="398" t="s">
        <v>408</v>
      </c>
      <c r="X116" s="397" t="s">
        <v>495</v>
      </c>
      <c r="Y116" s="412">
        <v>353</v>
      </c>
      <c r="Z116" s="407">
        <v>2</v>
      </c>
      <c r="AA116" s="407">
        <v>1</v>
      </c>
      <c r="AB116" s="407"/>
      <c r="AC116" s="407"/>
      <c r="AD116" s="407">
        <v>2232</v>
      </c>
      <c r="AE116" s="407"/>
      <c r="AF116" s="407"/>
      <c r="AG116" s="407"/>
      <c r="AH116" s="407">
        <v>406</v>
      </c>
      <c r="AI116" s="407"/>
      <c r="AJ116" s="407"/>
      <c r="AK116" s="407"/>
      <c r="AL116" s="407">
        <v>2</v>
      </c>
      <c r="AM116" s="407"/>
      <c r="AN116" s="407">
        <v>5</v>
      </c>
      <c r="AO116" s="407"/>
      <c r="AP116" s="407"/>
      <c r="AQ116" s="407"/>
      <c r="AR116" s="407"/>
      <c r="AS116" s="407">
        <v>3</v>
      </c>
      <c r="AT116" s="407">
        <v>2</v>
      </c>
      <c r="AU116" s="407"/>
      <c r="AV116" s="407"/>
      <c r="AW116" s="407">
        <v>1</v>
      </c>
      <c r="AX116" s="407"/>
      <c r="AY116" s="407"/>
      <c r="AZ116" s="407">
        <v>13</v>
      </c>
      <c r="BA116" s="407"/>
      <c r="BB116" s="408"/>
      <c r="BC116" s="409">
        <v>2667</v>
      </c>
    </row>
    <row r="117" spans="1:55">
      <c r="A117" s="31" t="str">
        <f t="shared" si="23"/>
        <v>364-1</v>
      </c>
      <c r="B117" s="31" t="str">
        <f t="shared" si="24"/>
        <v>364-2</v>
      </c>
      <c r="C117" s="31" t="str">
        <f t="shared" si="25"/>
        <v>364-3</v>
      </c>
      <c r="D117" s="31" t="str">
        <f t="shared" si="26"/>
        <v>364-4</v>
      </c>
      <c r="E117" s="31" t="str">
        <f t="shared" si="27"/>
        <v>364-5</v>
      </c>
      <c r="F117" s="31" t="str">
        <f t="shared" si="28"/>
        <v>364-6</v>
      </c>
      <c r="G117" s="31" t="str">
        <f t="shared" si="29"/>
        <v>364-7</v>
      </c>
      <c r="H117" s="31" t="str">
        <f t="shared" si="30"/>
        <v>364-8</v>
      </c>
      <c r="I117" s="31" t="str">
        <f t="shared" si="31"/>
        <v>364-9</v>
      </c>
      <c r="J117" s="31" t="str">
        <f t="shared" si="32"/>
        <v>364-10</v>
      </c>
      <c r="K117" s="31" t="str">
        <f t="shared" si="33"/>
        <v>364-11</v>
      </c>
      <c r="L117" s="31" t="str">
        <f t="shared" si="34"/>
        <v>364-12</v>
      </c>
      <c r="M117" s="31" t="str">
        <f t="shared" si="35"/>
        <v>364-13</v>
      </c>
      <c r="N117" s="31" t="str">
        <f t="shared" si="36"/>
        <v>364-14</v>
      </c>
      <c r="O117" s="31" t="str">
        <f t="shared" si="37"/>
        <v>364-15</v>
      </c>
      <c r="P117" s="31" t="str">
        <f t="shared" si="38"/>
        <v>364-16</v>
      </c>
      <c r="Q117" s="31" t="str">
        <f t="shared" si="39"/>
        <v>364-17</v>
      </c>
      <c r="R117" s="31" t="str">
        <f t="shared" si="40"/>
        <v>364-18</v>
      </c>
      <c r="S117" s="31" t="str">
        <f t="shared" si="41"/>
        <v>364-19</v>
      </c>
      <c r="T117" s="31" t="e">
        <f>CONCATENATE(Y117,"-",#REF!)</f>
        <v>#REF!</v>
      </c>
      <c r="U117" s="31" t="e">
        <f>CONCATENATE(Y117,"-",#REF!)</f>
        <v>#REF!</v>
      </c>
      <c r="V117" s="31" t="str">
        <f t="shared" si="42"/>
        <v>364-24</v>
      </c>
      <c r="W117" s="398" t="s">
        <v>409</v>
      </c>
      <c r="X117" s="397" t="s">
        <v>495</v>
      </c>
      <c r="Y117" s="412">
        <v>364</v>
      </c>
      <c r="Z117" s="407">
        <v>123</v>
      </c>
      <c r="AA117" s="407">
        <v>23</v>
      </c>
      <c r="AB117" s="407"/>
      <c r="AC117" s="407">
        <v>3</v>
      </c>
      <c r="AD117" s="407">
        <v>6721</v>
      </c>
      <c r="AE117" s="407"/>
      <c r="AF117" s="407">
        <v>11</v>
      </c>
      <c r="AG117" s="407">
        <v>3</v>
      </c>
      <c r="AH117" s="407">
        <v>984</v>
      </c>
      <c r="AI117" s="407">
        <v>2</v>
      </c>
      <c r="AJ117" s="407">
        <v>2</v>
      </c>
      <c r="AK117" s="407"/>
      <c r="AL117" s="407"/>
      <c r="AM117" s="407">
        <v>1</v>
      </c>
      <c r="AN117" s="407">
        <v>13</v>
      </c>
      <c r="AO117" s="407">
        <v>5</v>
      </c>
      <c r="AP117" s="407">
        <v>1434</v>
      </c>
      <c r="AQ117" s="407"/>
      <c r="AR117" s="407"/>
      <c r="AS117" s="407">
        <v>6</v>
      </c>
      <c r="AT117" s="407">
        <v>5</v>
      </c>
      <c r="AU117" s="407"/>
      <c r="AV117" s="407"/>
      <c r="AW117" s="407">
        <v>5</v>
      </c>
      <c r="AX117" s="407"/>
      <c r="AY117" s="407">
        <v>14</v>
      </c>
      <c r="AZ117" s="407">
        <v>34</v>
      </c>
      <c r="BA117" s="407">
        <v>1</v>
      </c>
      <c r="BB117" s="408"/>
      <c r="BC117" s="409">
        <v>9390</v>
      </c>
    </row>
    <row r="118" spans="1:55">
      <c r="A118" s="31" t="str">
        <f t="shared" si="23"/>
        <v>368-1</v>
      </c>
      <c r="B118" s="31" t="str">
        <f t="shared" si="24"/>
        <v>368-2</v>
      </c>
      <c r="C118" s="31" t="str">
        <f t="shared" si="25"/>
        <v>368-3</v>
      </c>
      <c r="D118" s="31" t="str">
        <f t="shared" si="26"/>
        <v>368-4</v>
      </c>
      <c r="E118" s="31" t="str">
        <f t="shared" si="27"/>
        <v>368-5</v>
      </c>
      <c r="F118" s="31" t="str">
        <f t="shared" si="28"/>
        <v>368-6</v>
      </c>
      <c r="G118" s="31" t="str">
        <f t="shared" si="29"/>
        <v>368-7</v>
      </c>
      <c r="H118" s="31" t="str">
        <f t="shared" si="30"/>
        <v>368-8</v>
      </c>
      <c r="I118" s="31" t="str">
        <f t="shared" si="31"/>
        <v>368-9</v>
      </c>
      <c r="J118" s="31" t="str">
        <f t="shared" si="32"/>
        <v>368-10</v>
      </c>
      <c r="K118" s="31" t="str">
        <f t="shared" si="33"/>
        <v>368-11</v>
      </c>
      <c r="L118" s="31" t="str">
        <f t="shared" si="34"/>
        <v>368-12</v>
      </c>
      <c r="M118" s="31" t="str">
        <f t="shared" si="35"/>
        <v>368-13</v>
      </c>
      <c r="N118" s="31" t="str">
        <f t="shared" si="36"/>
        <v>368-14</v>
      </c>
      <c r="O118" s="31" t="str">
        <f t="shared" si="37"/>
        <v>368-15</v>
      </c>
      <c r="P118" s="31" t="str">
        <f t="shared" si="38"/>
        <v>368-16</v>
      </c>
      <c r="Q118" s="31" t="str">
        <f t="shared" si="39"/>
        <v>368-17</v>
      </c>
      <c r="R118" s="31" t="str">
        <f t="shared" si="40"/>
        <v>368-18</v>
      </c>
      <c r="S118" s="31" t="str">
        <f t="shared" si="41"/>
        <v>368-19</v>
      </c>
      <c r="T118" s="31" t="e">
        <f>CONCATENATE(Y118,"-",#REF!)</f>
        <v>#REF!</v>
      </c>
      <c r="U118" s="31" t="e">
        <f>CONCATENATE(Y118,"-",#REF!)</f>
        <v>#REF!</v>
      </c>
      <c r="V118" s="31" t="str">
        <f t="shared" si="42"/>
        <v>368-24</v>
      </c>
      <c r="W118" s="398" t="s">
        <v>410</v>
      </c>
      <c r="X118" s="397" t="s">
        <v>495</v>
      </c>
      <c r="Y118" s="412">
        <v>368</v>
      </c>
      <c r="Z118" s="407">
        <v>4</v>
      </c>
      <c r="AA118" s="407">
        <v>1</v>
      </c>
      <c r="AB118" s="407"/>
      <c r="AC118" s="407"/>
      <c r="AD118" s="407">
        <v>5599</v>
      </c>
      <c r="AE118" s="407"/>
      <c r="AF118" s="407"/>
      <c r="AG118" s="407"/>
      <c r="AH118" s="407">
        <v>448</v>
      </c>
      <c r="AI118" s="407"/>
      <c r="AJ118" s="407"/>
      <c r="AK118" s="407"/>
      <c r="AL118" s="407"/>
      <c r="AM118" s="407"/>
      <c r="AN118" s="407">
        <v>258</v>
      </c>
      <c r="AO118" s="407">
        <v>8</v>
      </c>
      <c r="AP118" s="407">
        <v>1</v>
      </c>
      <c r="AQ118" s="407"/>
      <c r="AR118" s="407"/>
      <c r="AS118" s="407">
        <v>17</v>
      </c>
      <c r="AT118" s="407">
        <v>7</v>
      </c>
      <c r="AU118" s="407"/>
      <c r="AV118" s="407"/>
      <c r="AW118" s="407">
        <v>8</v>
      </c>
      <c r="AX118" s="407"/>
      <c r="AY118" s="407"/>
      <c r="AZ118" s="407">
        <v>18</v>
      </c>
      <c r="BA118" s="407"/>
      <c r="BB118" s="408"/>
      <c r="BC118" s="409">
        <v>6369</v>
      </c>
    </row>
    <row r="119" spans="1:55">
      <c r="A119" s="31" t="str">
        <f t="shared" si="23"/>
        <v>390-1</v>
      </c>
      <c r="B119" s="31" t="str">
        <f t="shared" si="24"/>
        <v>390-2</v>
      </c>
      <c r="C119" s="31" t="str">
        <f t="shared" si="25"/>
        <v>390-3</v>
      </c>
      <c r="D119" s="31" t="str">
        <f t="shared" si="26"/>
        <v>390-4</v>
      </c>
      <c r="E119" s="31" t="str">
        <f t="shared" si="27"/>
        <v>390-5</v>
      </c>
      <c r="F119" s="31" t="str">
        <f t="shared" si="28"/>
        <v>390-6</v>
      </c>
      <c r="G119" s="31" t="str">
        <f t="shared" si="29"/>
        <v>390-7</v>
      </c>
      <c r="H119" s="31" t="str">
        <f t="shared" si="30"/>
        <v>390-8</v>
      </c>
      <c r="I119" s="31" t="str">
        <f t="shared" si="31"/>
        <v>390-9</v>
      </c>
      <c r="J119" s="31" t="str">
        <f t="shared" si="32"/>
        <v>390-10</v>
      </c>
      <c r="K119" s="31" t="str">
        <f t="shared" si="33"/>
        <v>390-11</v>
      </c>
      <c r="L119" s="31" t="str">
        <f t="shared" si="34"/>
        <v>390-12</v>
      </c>
      <c r="M119" s="31" t="str">
        <f t="shared" si="35"/>
        <v>390-13</v>
      </c>
      <c r="N119" s="31" t="str">
        <f t="shared" si="36"/>
        <v>390-14</v>
      </c>
      <c r="O119" s="31" t="str">
        <f t="shared" si="37"/>
        <v>390-15</v>
      </c>
      <c r="P119" s="31" t="str">
        <f t="shared" si="38"/>
        <v>390-16</v>
      </c>
      <c r="Q119" s="31" t="str">
        <f t="shared" si="39"/>
        <v>390-17</v>
      </c>
      <c r="R119" s="31" t="str">
        <f t="shared" si="40"/>
        <v>390-18</v>
      </c>
      <c r="S119" s="31" t="str">
        <f t="shared" si="41"/>
        <v>390-19</v>
      </c>
      <c r="T119" s="31" t="e">
        <f>CONCATENATE(Y119,"-",#REF!)</f>
        <v>#REF!</v>
      </c>
      <c r="U119" s="31" t="e">
        <f>CONCATENATE(Y119,"-",#REF!)</f>
        <v>#REF!</v>
      </c>
      <c r="V119" s="31" t="str">
        <f t="shared" si="42"/>
        <v>390-24</v>
      </c>
      <c r="W119" s="398" t="s">
        <v>411</v>
      </c>
      <c r="X119" s="397" t="s">
        <v>495</v>
      </c>
      <c r="Y119" s="412">
        <v>390</v>
      </c>
      <c r="Z119" s="407"/>
      <c r="AA119" s="407"/>
      <c r="AB119" s="407"/>
      <c r="AC119" s="407">
        <v>1</v>
      </c>
      <c r="AD119" s="407">
        <v>3521</v>
      </c>
      <c r="AE119" s="407"/>
      <c r="AF119" s="407">
        <v>27</v>
      </c>
      <c r="AG119" s="407"/>
      <c r="AH119" s="407">
        <v>649</v>
      </c>
      <c r="AI119" s="407"/>
      <c r="AJ119" s="407"/>
      <c r="AK119" s="407"/>
      <c r="AL119" s="407">
        <v>2</v>
      </c>
      <c r="AM119" s="407">
        <v>2</v>
      </c>
      <c r="AN119" s="407">
        <v>93</v>
      </c>
      <c r="AO119" s="407"/>
      <c r="AP119" s="407"/>
      <c r="AQ119" s="407"/>
      <c r="AR119" s="407"/>
      <c r="AS119" s="407">
        <v>9</v>
      </c>
      <c r="AT119" s="407">
        <v>1</v>
      </c>
      <c r="AU119" s="407">
        <v>1</v>
      </c>
      <c r="AV119" s="407"/>
      <c r="AW119" s="407">
        <v>5</v>
      </c>
      <c r="AX119" s="407"/>
      <c r="AY119" s="407">
        <v>11</v>
      </c>
      <c r="AZ119" s="407">
        <v>7</v>
      </c>
      <c r="BA119" s="407"/>
      <c r="BB119" s="408"/>
      <c r="BC119" s="409">
        <v>4329</v>
      </c>
    </row>
    <row r="120" spans="1:55">
      <c r="A120" s="31" t="str">
        <f t="shared" si="23"/>
        <v>467-1</v>
      </c>
      <c r="B120" s="31" t="str">
        <f t="shared" si="24"/>
        <v>467-2</v>
      </c>
      <c r="C120" s="31" t="str">
        <f t="shared" si="25"/>
        <v>467-3</v>
      </c>
      <c r="D120" s="31" t="str">
        <f t="shared" si="26"/>
        <v>467-4</v>
      </c>
      <c r="E120" s="31" t="str">
        <f t="shared" si="27"/>
        <v>467-5</v>
      </c>
      <c r="F120" s="31" t="str">
        <f t="shared" si="28"/>
        <v>467-6</v>
      </c>
      <c r="G120" s="31" t="str">
        <f t="shared" si="29"/>
        <v>467-7</v>
      </c>
      <c r="H120" s="31" t="str">
        <f t="shared" si="30"/>
        <v>467-8</v>
      </c>
      <c r="I120" s="31" t="str">
        <f t="shared" si="31"/>
        <v>467-9</v>
      </c>
      <c r="J120" s="31" t="str">
        <f t="shared" si="32"/>
        <v>467-10</v>
      </c>
      <c r="K120" s="31" t="str">
        <f t="shared" si="33"/>
        <v>467-11</v>
      </c>
      <c r="L120" s="31" t="str">
        <f t="shared" si="34"/>
        <v>467-12</v>
      </c>
      <c r="M120" s="31" t="str">
        <f t="shared" si="35"/>
        <v>467-13</v>
      </c>
      <c r="N120" s="31" t="str">
        <f t="shared" si="36"/>
        <v>467-14</v>
      </c>
      <c r="O120" s="31" t="str">
        <f t="shared" si="37"/>
        <v>467-15</v>
      </c>
      <c r="P120" s="31" t="str">
        <f t="shared" si="38"/>
        <v>467-16</v>
      </c>
      <c r="Q120" s="31" t="str">
        <f t="shared" si="39"/>
        <v>467-17</v>
      </c>
      <c r="R120" s="31" t="str">
        <f t="shared" si="40"/>
        <v>467-18</v>
      </c>
      <c r="S120" s="31" t="str">
        <f t="shared" si="41"/>
        <v>467-19</v>
      </c>
      <c r="T120" s="31" t="e">
        <f>CONCATENATE(Y120,"-",#REF!)</f>
        <v>#REF!</v>
      </c>
      <c r="U120" s="31" t="e">
        <f>CONCATENATE(Y120,"-",#REF!)</f>
        <v>#REF!</v>
      </c>
      <c r="V120" s="31" t="str">
        <f t="shared" si="42"/>
        <v>467-24</v>
      </c>
      <c r="W120" s="398" t="s">
        <v>412</v>
      </c>
      <c r="X120" s="397" t="s">
        <v>495</v>
      </c>
      <c r="Y120" s="412">
        <v>467</v>
      </c>
      <c r="Z120" s="407"/>
      <c r="AA120" s="407">
        <v>5</v>
      </c>
      <c r="AB120" s="407">
        <v>1</v>
      </c>
      <c r="AC120" s="407"/>
      <c r="AD120" s="407">
        <v>2469</v>
      </c>
      <c r="AE120" s="407"/>
      <c r="AF120" s="407">
        <v>31</v>
      </c>
      <c r="AG120" s="407">
        <v>3</v>
      </c>
      <c r="AH120" s="407">
        <v>1371</v>
      </c>
      <c r="AI120" s="407"/>
      <c r="AJ120" s="407"/>
      <c r="AK120" s="407"/>
      <c r="AL120" s="407">
        <v>3</v>
      </c>
      <c r="AM120" s="407">
        <v>2</v>
      </c>
      <c r="AN120" s="407">
        <v>509</v>
      </c>
      <c r="AO120" s="407"/>
      <c r="AP120" s="407"/>
      <c r="AQ120" s="407"/>
      <c r="AR120" s="407">
        <v>4</v>
      </c>
      <c r="AS120" s="407">
        <v>1</v>
      </c>
      <c r="AT120" s="407"/>
      <c r="AU120" s="407"/>
      <c r="AV120" s="407"/>
      <c r="AW120" s="407"/>
      <c r="AX120" s="407"/>
      <c r="AY120" s="407">
        <v>1</v>
      </c>
      <c r="AZ120" s="407">
        <v>1</v>
      </c>
      <c r="BA120" s="407"/>
      <c r="BB120" s="408"/>
      <c r="BC120" s="409">
        <v>4401</v>
      </c>
    </row>
    <row r="121" spans="1:55">
      <c r="A121" s="31" t="str">
        <f t="shared" si="23"/>
        <v>576-1</v>
      </c>
      <c r="B121" s="31" t="str">
        <f t="shared" si="24"/>
        <v>576-2</v>
      </c>
      <c r="C121" s="31" t="str">
        <f t="shared" si="25"/>
        <v>576-3</v>
      </c>
      <c r="D121" s="31" t="str">
        <f t="shared" si="26"/>
        <v>576-4</v>
      </c>
      <c r="E121" s="31" t="str">
        <f t="shared" si="27"/>
        <v>576-5</v>
      </c>
      <c r="F121" s="31" t="str">
        <f t="shared" si="28"/>
        <v>576-6</v>
      </c>
      <c r="G121" s="31" t="str">
        <f t="shared" si="29"/>
        <v>576-7</v>
      </c>
      <c r="H121" s="31" t="str">
        <f t="shared" si="30"/>
        <v>576-8</v>
      </c>
      <c r="I121" s="31" t="str">
        <f t="shared" si="31"/>
        <v>576-9</v>
      </c>
      <c r="J121" s="31" t="str">
        <f t="shared" si="32"/>
        <v>576-10</v>
      </c>
      <c r="K121" s="31" t="str">
        <f t="shared" si="33"/>
        <v>576-11</v>
      </c>
      <c r="L121" s="31" t="str">
        <f t="shared" si="34"/>
        <v>576-12</v>
      </c>
      <c r="M121" s="31" t="str">
        <f t="shared" si="35"/>
        <v>576-13</v>
      </c>
      <c r="N121" s="31" t="str">
        <f t="shared" si="36"/>
        <v>576-14</v>
      </c>
      <c r="O121" s="31" t="str">
        <f t="shared" si="37"/>
        <v>576-15</v>
      </c>
      <c r="P121" s="31" t="str">
        <f t="shared" si="38"/>
        <v>576-16</v>
      </c>
      <c r="Q121" s="31" t="str">
        <f t="shared" si="39"/>
        <v>576-17</v>
      </c>
      <c r="R121" s="31" t="str">
        <f t="shared" si="40"/>
        <v>576-18</v>
      </c>
      <c r="S121" s="31" t="str">
        <f t="shared" si="41"/>
        <v>576-19</v>
      </c>
      <c r="T121" s="31" t="e">
        <f>CONCATENATE(Y121,"-",#REF!)</f>
        <v>#REF!</v>
      </c>
      <c r="U121" s="31" t="e">
        <f>CONCATENATE(Y121,"-",#REF!)</f>
        <v>#REF!</v>
      </c>
      <c r="V121" s="31" t="str">
        <f t="shared" si="42"/>
        <v>576-24</v>
      </c>
      <c r="W121" s="398" t="s">
        <v>413</v>
      </c>
      <c r="X121" s="397" t="s">
        <v>495</v>
      </c>
      <c r="Y121" s="412">
        <v>576</v>
      </c>
      <c r="Z121" s="407">
        <v>1</v>
      </c>
      <c r="AA121" s="407"/>
      <c r="AB121" s="407"/>
      <c r="AC121" s="407">
        <v>1</v>
      </c>
      <c r="AD121" s="407">
        <v>4918</v>
      </c>
      <c r="AE121" s="407"/>
      <c r="AF121" s="407">
        <v>10</v>
      </c>
      <c r="AG121" s="407">
        <v>3</v>
      </c>
      <c r="AH121" s="407">
        <v>614</v>
      </c>
      <c r="AI121" s="407"/>
      <c r="AJ121" s="407">
        <v>1</v>
      </c>
      <c r="AK121" s="407"/>
      <c r="AL121" s="407">
        <v>22</v>
      </c>
      <c r="AM121" s="407"/>
      <c r="AN121" s="407">
        <v>13</v>
      </c>
      <c r="AO121" s="407"/>
      <c r="AP121" s="407">
        <v>109</v>
      </c>
      <c r="AQ121" s="407"/>
      <c r="AR121" s="407"/>
      <c r="AS121" s="407">
        <v>7</v>
      </c>
      <c r="AT121" s="407">
        <v>3</v>
      </c>
      <c r="AU121" s="407"/>
      <c r="AV121" s="407"/>
      <c r="AW121" s="407">
        <v>4</v>
      </c>
      <c r="AX121" s="407"/>
      <c r="AY121" s="407">
        <v>2</v>
      </c>
      <c r="AZ121" s="407">
        <v>14</v>
      </c>
      <c r="BA121" s="407"/>
      <c r="BB121" s="408"/>
      <c r="BC121" s="409">
        <v>5722</v>
      </c>
    </row>
    <row r="122" spans="1:55">
      <c r="A122" s="31" t="str">
        <f t="shared" si="23"/>
        <v>642-1</v>
      </c>
      <c r="B122" s="31" t="str">
        <f t="shared" si="24"/>
        <v>642-2</v>
      </c>
      <c r="C122" s="31" t="str">
        <f t="shared" si="25"/>
        <v>642-3</v>
      </c>
      <c r="D122" s="31" t="str">
        <f t="shared" si="26"/>
        <v>642-4</v>
      </c>
      <c r="E122" s="31" t="str">
        <f t="shared" si="27"/>
        <v>642-5</v>
      </c>
      <c r="F122" s="31" t="str">
        <f t="shared" si="28"/>
        <v>642-6</v>
      </c>
      <c r="G122" s="31" t="str">
        <f t="shared" si="29"/>
        <v>642-7</v>
      </c>
      <c r="H122" s="31" t="str">
        <f t="shared" si="30"/>
        <v>642-8</v>
      </c>
      <c r="I122" s="31" t="str">
        <f t="shared" si="31"/>
        <v>642-9</v>
      </c>
      <c r="J122" s="31" t="str">
        <f t="shared" si="32"/>
        <v>642-10</v>
      </c>
      <c r="K122" s="31" t="str">
        <f t="shared" si="33"/>
        <v>642-11</v>
      </c>
      <c r="L122" s="31" t="str">
        <f t="shared" si="34"/>
        <v>642-12</v>
      </c>
      <c r="M122" s="31" t="str">
        <f t="shared" si="35"/>
        <v>642-13</v>
      </c>
      <c r="N122" s="31" t="str">
        <f t="shared" si="36"/>
        <v>642-14</v>
      </c>
      <c r="O122" s="31" t="str">
        <f t="shared" si="37"/>
        <v>642-15</v>
      </c>
      <c r="P122" s="31" t="str">
        <f t="shared" si="38"/>
        <v>642-16</v>
      </c>
      <c r="Q122" s="31" t="str">
        <f t="shared" si="39"/>
        <v>642-17</v>
      </c>
      <c r="R122" s="31" t="str">
        <f t="shared" si="40"/>
        <v>642-18</v>
      </c>
      <c r="S122" s="31" t="str">
        <f t="shared" si="41"/>
        <v>642-19</v>
      </c>
      <c r="T122" s="31" t="e">
        <f>CONCATENATE(Y122,"-",#REF!)</f>
        <v>#REF!</v>
      </c>
      <c r="U122" s="31" t="e">
        <f>CONCATENATE(Y122,"-",#REF!)</f>
        <v>#REF!</v>
      </c>
      <c r="V122" s="31" t="str">
        <f t="shared" si="42"/>
        <v>642-24</v>
      </c>
      <c r="W122" s="398" t="s">
        <v>414</v>
      </c>
      <c r="X122" s="397" t="s">
        <v>495</v>
      </c>
      <c r="Y122" s="415">
        <v>642</v>
      </c>
      <c r="Z122" s="407">
        <v>3</v>
      </c>
      <c r="AA122" s="407">
        <v>4</v>
      </c>
      <c r="AB122" s="407"/>
      <c r="AC122" s="407">
        <v>4</v>
      </c>
      <c r="AD122" s="407">
        <v>8827</v>
      </c>
      <c r="AE122" s="407"/>
      <c r="AF122" s="407"/>
      <c r="AG122" s="407"/>
      <c r="AH122" s="407">
        <v>3827</v>
      </c>
      <c r="AI122" s="407"/>
      <c r="AJ122" s="407">
        <v>4</v>
      </c>
      <c r="AK122" s="407"/>
      <c r="AL122" s="407">
        <v>1</v>
      </c>
      <c r="AM122" s="407"/>
      <c r="AN122" s="407">
        <v>2</v>
      </c>
      <c r="AO122" s="407">
        <v>28</v>
      </c>
      <c r="AP122" s="407"/>
      <c r="AQ122" s="407">
        <v>1</v>
      </c>
      <c r="AR122" s="407"/>
      <c r="AS122" s="407">
        <v>15</v>
      </c>
      <c r="AT122" s="407">
        <v>1</v>
      </c>
      <c r="AU122" s="407">
        <v>8</v>
      </c>
      <c r="AV122" s="407"/>
      <c r="AW122" s="407">
        <v>20</v>
      </c>
      <c r="AX122" s="407"/>
      <c r="AY122" s="407">
        <v>30</v>
      </c>
      <c r="AZ122" s="407">
        <v>78</v>
      </c>
      <c r="BA122" s="407">
        <v>1</v>
      </c>
      <c r="BB122" s="408"/>
      <c r="BC122" s="409">
        <v>12854</v>
      </c>
    </row>
    <row r="123" spans="1:55">
      <c r="A123" s="31" t="str">
        <f t="shared" si="23"/>
        <v>679-1</v>
      </c>
      <c r="B123" s="31" t="str">
        <f t="shared" si="24"/>
        <v>679-2</v>
      </c>
      <c r="C123" s="31" t="str">
        <f t="shared" si="25"/>
        <v>679-3</v>
      </c>
      <c r="D123" s="31" t="str">
        <f t="shared" si="26"/>
        <v>679-4</v>
      </c>
      <c r="E123" s="31" t="str">
        <f t="shared" si="27"/>
        <v>679-5</v>
      </c>
      <c r="F123" s="31" t="str">
        <f t="shared" si="28"/>
        <v>679-6</v>
      </c>
      <c r="G123" s="31" t="str">
        <f t="shared" si="29"/>
        <v>679-7</v>
      </c>
      <c r="H123" s="31" t="str">
        <f t="shared" si="30"/>
        <v>679-8</v>
      </c>
      <c r="I123" s="31" t="str">
        <f t="shared" si="31"/>
        <v>679-9</v>
      </c>
      <c r="J123" s="31" t="str">
        <f t="shared" si="32"/>
        <v>679-10</v>
      </c>
      <c r="K123" s="31" t="str">
        <f t="shared" si="33"/>
        <v>679-11</v>
      </c>
      <c r="L123" s="31" t="str">
        <f t="shared" si="34"/>
        <v>679-12</v>
      </c>
      <c r="M123" s="31" t="str">
        <f t="shared" si="35"/>
        <v>679-13</v>
      </c>
      <c r="N123" s="31" t="str">
        <f t="shared" si="36"/>
        <v>679-14</v>
      </c>
      <c r="O123" s="31" t="str">
        <f t="shared" si="37"/>
        <v>679-15</v>
      </c>
      <c r="P123" s="31" t="str">
        <f t="shared" si="38"/>
        <v>679-16</v>
      </c>
      <c r="Q123" s="31" t="str">
        <f t="shared" si="39"/>
        <v>679-17</v>
      </c>
      <c r="R123" s="31" t="str">
        <f t="shared" si="40"/>
        <v>679-18</v>
      </c>
      <c r="S123" s="31" t="str">
        <f t="shared" si="41"/>
        <v>679-19</v>
      </c>
      <c r="T123" s="31" t="e">
        <f>CONCATENATE(Y123,"-",#REF!)</f>
        <v>#REF!</v>
      </c>
      <c r="U123" s="31" t="e">
        <f>CONCATENATE(Y123,"-",#REF!)</f>
        <v>#REF!</v>
      </c>
      <c r="V123" s="31" t="str">
        <f t="shared" si="42"/>
        <v>679-24</v>
      </c>
      <c r="W123" s="398" t="s">
        <v>415</v>
      </c>
      <c r="X123" s="397" t="s">
        <v>495</v>
      </c>
      <c r="Y123" s="415">
        <v>679</v>
      </c>
      <c r="Z123" s="407">
        <v>8</v>
      </c>
      <c r="AA123" s="407">
        <v>14</v>
      </c>
      <c r="AB123" s="407">
        <v>1</v>
      </c>
      <c r="AC123" s="407">
        <v>2</v>
      </c>
      <c r="AD123" s="407">
        <v>10317</v>
      </c>
      <c r="AE123" s="407">
        <v>1</v>
      </c>
      <c r="AF123" s="407">
        <v>2</v>
      </c>
      <c r="AG123" s="407">
        <v>2</v>
      </c>
      <c r="AH123" s="407">
        <v>2000</v>
      </c>
      <c r="AI123" s="407">
        <v>3</v>
      </c>
      <c r="AJ123" s="407">
        <v>1</v>
      </c>
      <c r="AK123" s="407"/>
      <c r="AL123" s="407"/>
      <c r="AM123" s="407">
        <v>5</v>
      </c>
      <c r="AN123" s="407">
        <v>223</v>
      </c>
      <c r="AO123" s="407">
        <v>14</v>
      </c>
      <c r="AP123" s="407">
        <v>7</v>
      </c>
      <c r="AQ123" s="407">
        <v>1</v>
      </c>
      <c r="AR123" s="407"/>
      <c r="AS123" s="407">
        <v>12</v>
      </c>
      <c r="AT123" s="407">
        <v>8</v>
      </c>
      <c r="AU123" s="407">
        <v>5</v>
      </c>
      <c r="AV123" s="407"/>
      <c r="AW123" s="407">
        <v>25</v>
      </c>
      <c r="AX123" s="407"/>
      <c r="AY123" s="407">
        <v>11</v>
      </c>
      <c r="AZ123" s="407">
        <v>119</v>
      </c>
      <c r="BA123" s="407"/>
      <c r="BB123" s="408"/>
      <c r="BC123" s="409">
        <v>12781</v>
      </c>
    </row>
    <row r="124" spans="1:55">
      <c r="A124" s="31" t="str">
        <f t="shared" si="23"/>
        <v>789-1</v>
      </c>
      <c r="B124" s="31" t="str">
        <f t="shared" si="24"/>
        <v>789-2</v>
      </c>
      <c r="C124" s="31" t="str">
        <f t="shared" si="25"/>
        <v>789-3</v>
      </c>
      <c r="D124" s="31" t="str">
        <f t="shared" si="26"/>
        <v>789-4</v>
      </c>
      <c r="E124" s="31" t="str">
        <f t="shared" si="27"/>
        <v>789-5</v>
      </c>
      <c r="F124" s="31" t="str">
        <f t="shared" si="28"/>
        <v>789-6</v>
      </c>
      <c r="G124" s="31" t="str">
        <f t="shared" si="29"/>
        <v>789-7</v>
      </c>
      <c r="H124" s="31" t="str">
        <f t="shared" si="30"/>
        <v>789-8</v>
      </c>
      <c r="I124" s="31" t="str">
        <f t="shared" si="31"/>
        <v>789-9</v>
      </c>
      <c r="J124" s="31" t="str">
        <f t="shared" si="32"/>
        <v>789-10</v>
      </c>
      <c r="K124" s="31" t="str">
        <f t="shared" si="33"/>
        <v>789-11</v>
      </c>
      <c r="L124" s="31" t="str">
        <f t="shared" si="34"/>
        <v>789-12</v>
      </c>
      <c r="M124" s="31" t="str">
        <f t="shared" si="35"/>
        <v>789-13</v>
      </c>
      <c r="N124" s="31" t="str">
        <f t="shared" si="36"/>
        <v>789-14</v>
      </c>
      <c r="O124" s="31" t="str">
        <f t="shared" si="37"/>
        <v>789-15</v>
      </c>
      <c r="P124" s="31" t="str">
        <f t="shared" si="38"/>
        <v>789-16</v>
      </c>
      <c r="Q124" s="31" t="str">
        <f t="shared" si="39"/>
        <v>789-17</v>
      </c>
      <c r="R124" s="31" t="str">
        <f t="shared" si="40"/>
        <v>789-18</v>
      </c>
      <c r="S124" s="31" t="str">
        <f t="shared" si="41"/>
        <v>789-19</v>
      </c>
      <c r="T124" s="31" t="e">
        <f>CONCATENATE(Y124,"-",#REF!)</f>
        <v>#REF!</v>
      </c>
      <c r="U124" s="31" t="e">
        <f>CONCATENATE(Y124,"-",#REF!)</f>
        <v>#REF!</v>
      </c>
      <c r="V124" s="31" t="str">
        <f t="shared" si="42"/>
        <v>789-24</v>
      </c>
      <c r="W124" s="398" t="s">
        <v>416</v>
      </c>
      <c r="X124" s="397" t="s">
        <v>495</v>
      </c>
      <c r="Y124" s="415">
        <v>789</v>
      </c>
      <c r="Z124" s="407">
        <v>1</v>
      </c>
      <c r="AA124" s="407">
        <v>3</v>
      </c>
      <c r="AB124" s="407"/>
      <c r="AC124" s="407"/>
      <c r="AD124" s="407">
        <v>7867</v>
      </c>
      <c r="AE124" s="407"/>
      <c r="AF124" s="407"/>
      <c r="AG124" s="407">
        <v>2</v>
      </c>
      <c r="AH124" s="407">
        <v>1121</v>
      </c>
      <c r="AI124" s="407"/>
      <c r="AJ124" s="407"/>
      <c r="AK124" s="407"/>
      <c r="AL124" s="407"/>
      <c r="AM124" s="407"/>
      <c r="AN124" s="407"/>
      <c r="AO124" s="407">
        <v>19</v>
      </c>
      <c r="AP124" s="407">
        <v>51</v>
      </c>
      <c r="AQ124" s="407"/>
      <c r="AR124" s="407"/>
      <c r="AS124" s="407">
        <v>13</v>
      </c>
      <c r="AT124" s="407">
        <v>3</v>
      </c>
      <c r="AU124" s="407">
        <v>28</v>
      </c>
      <c r="AV124" s="407"/>
      <c r="AW124" s="407">
        <v>18</v>
      </c>
      <c r="AX124" s="407"/>
      <c r="AY124" s="407">
        <v>1</v>
      </c>
      <c r="AZ124" s="407">
        <v>60</v>
      </c>
      <c r="BA124" s="407"/>
      <c r="BB124" s="408"/>
      <c r="BC124" s="409">
        <v>9187</v>
      </c>
    </row>
    <row r="125" spans="1:55">
      <c r="A125" s="31" t="str">
        <f t="shared" si="23"/>
        <v>792-1</v>
      </c>
      <c r="B125" s="31" t="str">
        <f t="shared" si="24"/>
        <v>792-2</v>
      </c>
      <c r="C125" s="31" t="str">
        <f t="shared" si="25"/>
        <v>792-3</v>
      </c>
      <c r="D125" s="31" t="str">
        <f t="shared" si="26"/>
        <v>792-4</v>
      </c>
      <c r="E125" s="31" t="str">
        <f t="shared" si="27"/>
        <v>792-5</v>
      </c>
      <c r="F125" s="31" t="str">
        <f t="shared" si="28"/>
        <v>792-6</v>
      </c>
      <c r="G125" s="31" t="str">
        <f t="shared" si="29"/>
        <v>792-7</v>
      </c>
      <c r="H125" s="31" t="str">
        <f t="shared" si="30"/>
        <v>792-8</v>
      </c>
      <c r="I125" s="31" t="str">
        <f t="shared" si="31"/>
        <v>792-9</v>
      </c>
      <c r="J125" s="31" t="str">
        <f t="shared" si="32"/>
        <v>792-10</v>
      </c>
      <c r="K125" s="31" t="str">
        <f t="shared" si="33"/>
        <v>792-11</v>
      </c>
      <c r="L125" s="31" t="str">
        <f t="shared" si="34"/>
        <v>792-12</v>
      </c>
      <c r="M125" s="31" t="str">
        <f t="shared" si="35"/>
        <v>792-13</v>
      </c>
      <c r="N125" s="31" t="str">
        <f t="shared" si="36"/>
        <v>792-14</v>
      </c>
      <c r="O125" s="31" t="str">
        <f t="shared" si="37"/>
        <v>792-15</v>
      </c>
      <c r="P125" s="31" t="str">
        <f t="shared" si="38"/>
        <v>792-16</v>
      </c>
      <c r="Q125" s="31" t="str">
        <f t="shared" si="39"/>
        <v>792-17</v>
      </c>
      <c r="R125" s="31" t="str">
        <f t="shared" si="40"/>
        <v>792-18</v>
      </c>
      <c r="S125" s="31" t="str">
        <f t="shared" si="41"/>
        <v>792-19</v>
      </c>
      <c r="T125" s="31" t="e">
        <f>CONCATENATE(Y125,"-",#REF!)</f>
        <v>#REF!</v>
      </c>
      <c r="U125" s="31" t="e">
        <f>CONCATENATE(Y125,"-",#REF!)</f>
        <v>#REF!</v>
      </c>
      <c r="V125" s="31" t="str">
        <f t="shared" si="42"/>
        <v>792-24</v>
      </c>
      <c r="W125" s="398" t="s">
        <v>417</v>
      </c>
      <c r="X125" s="397" t="s">
        <v>495</v>
      </c>
      <c r="Y125" s="415">
        <v>792</v>
      </c>
      <c r="Z125" s="407"/>
      <c r="AA125" s="407">
        <v>3</v>
      </c>
      <c r="AB125" s="407"/>
      <c r="AC125" s="407">
        <v>15</v>
      </c>
      <c r="AD125" s="407">
        <v>2667</v>
      </c>
      <c r="AE125" s="407"/>
      <c r="AF125" s="407">
        <v>24</v>
      </c>
      <c r="AG125" s="407">
        <v>1</v>
      </c>
      <c r="AH125" s="407">
        <v>185</v>
      </c>
      <c r="AI125" s="407"/>
      <c r="AJ125" s="407"/>
      <c r="AK125" s="407"/>
      <c r="AL125" s="407">
        <v>40</v>
      </c>
      <c r="AM125" s="407">
        <v>1</v>
      </c>
      <c r="AN125" s="407"/>
      <c r="AO125" s="407">
        <v>4</v>
      </c>
      <c r="AP125" s="407">
        <v>2</v>
      </c>
      <c r="AQ125" s="407"/>
      <c r="AR125" s="407"/>
      <c r="AS125" s="407">
        <v>7</v>
      </c>
      <c r="AT125" s="407">
        <v>1</v>
      </c>
      <c r="AU125" s="407">
        <v>1</v>
      </c>
      <c r="AV125" s="407"/>
      <c r="AW125" s="407">
        <v>4</v>
      </c>
      <c r="AX125" s="407"/>
      <c r="AY125" s="407">
        <v>8</v>
      </c>
      <c r="AZ125" s="407">
        <v>27</v>
      </c>
      <c r="BA125" s="407"/>
      <c r="BB125" s="408"/>
      <c r="BC125" s="409">
        <v>2990</v>
      </c>
    </row>
    <row r="126" spans="1:55">
      <c r="A126" s="31" t="str">
        <f t="shared" si="23"/>
        <v>809-1</v>
      </c>
      <c r="B126" s="31" t="str">
        <f t="shared" si="24"/>
        <v>809-2</v>
      </c>
      <c r="C126" s="31" t="str">
        <f t="shared" si="25"/>
        <v>809-3</v>
      </c>
      <c r="D126" s="31" t="str">
        <f t="shared" si="26"/>
        <v>809-4</v>
      </c>
      <c r="E126" s="31" t="str">
        <f t="shared" si="27"/>
        <v>809-5</v>
      </c>
      <c r="F126" s="31" t="str">
        <f t="shared" si="28"/>
        <v>809-6</v>
      </c>
      <c r="G126" s="31" t="str">
        <f t="shared" si="29"/>
        <v>809-7</v>
      </c>
      <c r="H126" s="31" t="str">
        <f t="shared" si="30"/>
        <v>809-8</v>
      </c>
      <c r="I126" s="31" t="str">
        <f t="shared" si="31"/>
        <v>809-9</v>
      </c>
      <c r="J126" s="31" t="str">
        <f t="shared" si="32"/>
        <v>809-10</v>
      </c>
      <c r="K126" s="31" t="str">
        <f t="shared" si="33"/>
        <v>809-11</v>
      </c>
      <c r="L126" s="31" t="str">
        <f t="shared" si="34"/>
        <v>809-12</v>
      </c>
      <c r="M126" s="31" t="str">
        <f t="shared" si="35"/>
        <v>809-13</v>
      </c>
      <c r="N126" s="31" t="str">
        <f t="shared" si="36"/>
        <v>809-14</v>
      </c>
      <c r="O126" s="31" t="str">
        <f t="shared" si="37"/>
        <v>809-15</v>
      </c>
      <c r="P126" s="31" t="str">
        <f t="shared" si="38"/>
        <v>809-16</v>
      </c>
      <c r="Q126" s="31" t="str">
        <f t="shared" si="39"/>
        <v>809-17</v>
      </c>
      <c r="R126" s="31" t="str">
        <f t="shared" si="40"/>
        <v>809-18</v>
      </c>
      <c r="S126" s="31" t="str">
        <f t="shared" si="41"/>
        <v>809-19</v>
      </c>
      <c r="T126" s="31" t="e">
        <f>CONCATENATE(Y126,"-",#REF!)</f>
        <v>#REF!</v>
      </c>
      <c r="U126" s="31" t="e">
        <f>CONCATENATE(Y126,"-",#REF!)</f>
        <v>#REF!</v>
      </c>
      <c r="V126" s="31" t="str">
        <f t="shared" si="42"/>
        <v>809-24</v>
      </c>
      <c r="W126" s="398" t="s">
        <v>418</v>
      </c>
      <c r="X126" s="397" t="s">
        <v>495</v>
      </c>
      <c r="Y126" s="415">
        <v>809</v>
      </c>
      <c r="Z126" s="407">
        <v>8</v>
      </c>
      <c r="AA126" s="407">
        <v>5</v>
      </c>
      <c r="AB126" s="407"/>
      <c r="AC126" s="407">
        <v>5</v>
      </c>
      <c r="AD126" s="407">
        <v>3018</v>
      </c>
      <c r="AE126" s="407"/>
      <c r="AF126" s="407">
        <v>23</v>
      </c>
      <c r="AG126" s="407">
        <v>1</v>
      </c>
      <c r="AH126" s="407">
        <v>274</v>
      </c>
      <c r="AI126" s="407"/>
      <c r="AJ126" s="407"/>
      <c r="AK126" s="407"/>
      <c r="AL126" s="407"/>
      <c r="AM126" s="407">
        <v>6</v>
      </c>
      <c r="AN126" s="407">
        <v>29</v>
      </c>
      <c r="AO126" s="407">
        <v>2</v>
      </c>
      <c r="AP126" s="407"/>
      <c r="AQ126" s="407"/>
      <c r="AR126" s="407"/>
      <c r="AS126" s="407">
        <v>5</v>
      </c>
      <c r="AT126" s="407">
        <v>2</v>
      </c>
      <c r="AU126" s="407"/>
      <c r="AV126" s="407"/>
      <c r="AW126" s="407">
        <v>5</v>
      </c>
      <c r="AX126" s="407"/>
      <c r="AY126" s="407">
        <v>3</v>
      </c>
      <c r="AZ126" s="407">
        <v>24</v>
      </c>
      <c r="BA126" s="407"/>
      <c r="BB126" s="408"/>
      <c r="BC126" s="409">
        <v>3410</v>
      </c>
    </row>
    <row r="127" spans="1:55">
      <c r="A127" s="31" t="str">
        <f t="shared" si="23"/>
        <v>847-1</v>
      </c>
      <c r="B127" s="31" t="str">
        <f t="shared" si="24"/>
        <v>847-2</v>
      </c>
      <c r="C127" s="31" t="str">
        <f t="shared" si="25"/>
        <v>847-3</v>
      </c>
      <c r="D127" s="31" t="str">
        <f t="shared" si="26"/>
        <v>847-4</v>
      </c>
      <c r="E127" s="31" t="str">
        <f t="shared" si="27"/>
        <v>847-5</v>
      </c>
      <c r="F127" s="31" t="str">
        <f t="shared" si="28"/>
        <v>847-6</v>
      </c>
      <c r="G127" s="31" t="str">
        <f t="shared" si="29"/>
        <v>847-7</v>
      </c>
      <c r="H127" s="31" t="str">
        <f t="shared" si="30"/>
        <v>847-8</v>
      </c>
      <c r="I127" s="31" t="str">
        <f t="shared" si="31"/>
        <v>847-9</v>
      </c>
      <c r="J127" s="31" t="str">
        <f t="shared" si="32"/>
        <v>847-10</v>
      </c>
      <c r="K127" s="31" t="str">
        <f t="shared" si="33"/>
        <v>847-11</v>
      </c>
      <c r="L127" s="31" t="str">
        <f t="shared" si="34"/>
        <v>847-12</v>
      </c>
      <c r="M127" s="31" t="str">
        <f t="shared" si="35"/>
        <v>847-13</v>
      </c>
      <c r="N127" s="31" t="str">
        <f t="shared" si="36"/>
        <v>847-14</v>
      </c>
      <c r="O127" s="31" t="str">
        <f t="shared" si="37"/>
        <v>847-15</v>
      </c>
      <c r="P127" s="31" t="str">
        <f t="shared" si="38"/>
        <v>847-16</v>
      </c>
      <c r="Q127" s="31" t="str">
        <f t="shared" si="39"/>
        <v>847-17</v>
      </c>
      <c r="R127" s="31" t="str">
        <f t="shared" si="40"/>
        <v>847-18</v>
      </c>
      <c r="S127" s="31" t="str">
        <f t="shared" si="41"/>
        <v>847-19</v>
      </c>
      <c r="T127" s="31" t="e">
        <f>CONCATENATE(Y127,"-",#REF!)</f>
        <v>#REF!</v>
      </c>
      <c r="U127" s="31" t="e">
        <f>CONCATENATE(Y127,"-",#REF!)</f>
        <v>#REF!</v>
      </c>
      <c r="V127" s="31" t="str">
        <f t="shared" si="42"/>
        <v>847-24</v>
      </c>
      <c r="W127" s="398" t="s">
        <v>419</v>
      </c>
      <c r="X127" s="397" t="s">
        <v>495</v>
      </c>
      <c r="Y127" s="415">
        <v>847</v>
      </c>
      <c r="Z127" s="407">
        <v>193</v>
      </c>
      <c r="AA127" s="407">
        <v>47</v>
      </c>
      <c r="AB127" s="407"/>
      <c r="AC127" s="407">
        <v>1</v>
      </c>
      <c r="AD127" s="407">
        <v>8082</v>
      </c>
      <c r="AE127" s="407">
        <v>1</v>
      </c>
      <c r="AF127" s="407">
        <v>4</v>
      </c>
      <c r="AG127" s="407">
        <v>12</v>
      </c>
      <c r="AH127" s="407">
        <v>14203</v>
      </c>
      <c r="AI127" s="407">
        <v>3</v>
      </c>
      <c r="AJ127" s="407">
        <v>29</v>
      </c>
      <c r="AK127" s="407"/>
      <c r="AL127" s="407">
        <v>1</v>
      </c>
      <c r="AM127" s="407"/>
      <c r="AN127" s="407">
        <v>18</v>
      </c>
      <c r="AO127" s="407">
        <v>23</v>
      </c>
      <c r="AP127" s="407">
        <v>1674</v>
      </c>
      <c r="AQ127" s="407"/>
      <c r="AR127" s="407"/>
      <c r="AS127" s="407">
        <v>9</v>
      </c>
      <c r="AT127" s="407">
        <v>4</v>
      </c>
      <c r="AU127" s="407">
        <v>10</v>
      </c>
      <c r="AV127" s="407">
        <v>1</v>
      </c>
      <c r="AW127" s="407">
        <v>5</v>
      </c>
      <c r="AX127" s="407"/>
      <c r="AY127" s="407">
        <v>9</v>
      </c>
      <c r="AZ127" s="407">
        <v>4</v>
      </c>
      <c r="BA127" s="407"/>
      <c r="BB127" s="408"/>
      <c r="BC127" s="409">
        <v>24333</v>
      </c>
    </row>
    <row r="128" spans="1:55">
      <c r="A128" s="31" t="str">
        <f t="shared" si="23"/>
        <v>856-1</v>
      </c>
      <c r="B128" s="31" t="str">
        <f t="shared" si="24"/>
        <v>856-2</v>
      </c>
      <c r="C128" s="31" t="str">
        <f t="shared" si="25"/>
        <v>856-3</v>
      </c>
      <c r="D128" s="31" t="str">
        <f t="shared" si="26"/>
        <v>856-4</v>
      </c>
      <c r="E128" s="31" t="str">
        <f t="shared" si="27"/>
        <v>856-5</v>
      </c>
      <c r="F128" s="31" t="str">
        <f t="shared" si="28"/>
        <v>856-6</v>
      </c>
      <c r="G128" s="31" t="str">
        <f t="shared" si="29"/>
        <v>856-7</v>
      </c>
      <c r="H128" s="31" t="str">
        <f t="shared" si="30"/>
        <v>856-8</v>
      </c>
      <c r="I128" s="31" t="str">
        <f t="shared" si="31"/>
        <v>856-9</v>
      </c>
      <c r="J128" s="31" t="str">
        <f t="shared" si="32"/>
        <v>856-10</v>
      </c>
      <c r="K128" s="31" t="str">
        <f t="shared" si="33"/>
        <v>856-11</v>
      </c>
      <c r="L128" s="31" t="str">
        <f t="shared" si="34"/>
        <v>856-12</v>
      </c>
      <c r="M128" s="31" t="str">
        <f t="shared" si="35"/>
        <v>856-13</v>
      </c>
      <c r="N128" s="31" t="str">
        <f t="shared" si="36"/>
        <v>856-14</v>
      </c>
      <c r="O128" s="31" t="str">
        <f t="shared" si="37"/>
        <v>856-15</v>
      </c>
      <c r="P128" s="31" t="str">
        <f t="shared" si="38"/>
        <v>856-16</v>
      </c>
      <c r="Q128" s="31" t="str">
        <f t="shared" si="39"/>
        <v>856-17</v>
      </c>
      <c r="R128" s="31" t="str">
        <f t="shared" si="40"/>
        <v>856-18</v>
      </c>
      <c r="S128" s="31" t="str">
        <f t="shared" si="41"/>
        <v>856-19</v>
      </c>
      <c r="T128" s="31" t="e">
        <f>CONCATENATE(Y128,"-",#REF!)</f>
        <v>#REF!</v>
      </c>
      <c r="U128" s="31" t="e">
        <f>CONCATENATE(Y128,"-",#REF!)</f>
        <v>#REF!</v>
      </c>
      <c r="V128" s="31" t="str">
        <f t="shared" si="42"/>
        <v>856-24</v>
      </c>
      <c r="W128" s="398" t="s">
        <v>420</v>
      </c>
      <c r="X128" s="397" t="s">
        <v>495</v>
      </c>
      <c r="Y128" s="415">
        <v>856</v>
      </c>
      <c r="Z128" s="407">
        <v>6</v>
      </c>
      <c r="AA128" s="407">
        <v>1</v>
      </c>
      <c r="AB128" s="407"/>
      <c r="AC128" s="407"/>
      <c r="AD128" s="407">
        <v>2432</v>
      </c>
      <c r="AE128" s="407"/>
      <c r="AF128" s="407">
        <v>1</v>
      </c>
      <c r="AG128" s="407"/>
      <c r="AH128" s="407">
        <v>250</v>
      </c>
      <c r="AI128" s="407"/>
      <c r="AJ128" s="407"/>
      <c r="AK128" s="407"/>
      <c r="AL128" s="407">
        <v>1</v>
      </c>
      <c r="AM128" s="407">
        <v>2</v>
      </c>
      <c r="AN128" s="407">
        <v>7</v>
      </c>
      <c r="AO128" s="407">
        <v>6</v>
      </c>
      <c r="AP128" s="407">
        <v>214</v>
      </c>
      <c r="AQ128" s="407">
        <v>2</v>
      </c>
      <c r="AR128" s="407"/>
      <c r="AS128" s="407">
        <v>2</v>
      </c>
      <c r="AT128" s="407">
        <v>3</v>
      </c>
      <c r="AU128" s="407">
        <v>1</v>
      </c>
      <c r="AV128" s="407"/>
      <c r="AW128" s="407">
        <v>4</v>
      </c>
      <c r="AX128" s="407"/>
      <c r="AY128" s="407"/>
      <c r="AZ128" s="407">
        <v>25</v>
      </c>
      <c r="BA128" s="407"/>
      <c r="BB128" s="408"/>
      <c r="BC128" s="409">
        <v>2957</v>
      </c>
    </row>
    <row r="129" spans="1:55">
      <c r="A129" s="31" t="str">
        <f t="shared" si="23"/>
        <v>861-1</v>
      </c>
      <c r="B129" s="31" t="str">
        <f t="shared" si="24"/>
        <v>861-2</v>
      </c>
      <c r="C129" s="31" t="str">
        <f t="shared" si="25"/>
        <v>861-3</v>
      </c>
      <c r="D129" s="31" t="str">
        <f t="shared" si="26"/>
        <v>861-4</v>
      </c>
      <c r="E129" s="31" t="str">
        <f t="shared" si="27"/>
        <v>861-5</v>
      </c>
      <c r="F129" s="31" t="str">
        <f t="shared" si="28"/>
        <v>861-6</v>
      </c>
      <c r="G129" s="31" t="str">
        <f t="shared" si="29"/>
        <v>861-7</v>
      </c>
      <c r="H129" s="31" t="str">
        <f t="shared" si="30"/>
        <v>861-8</v>
      </c>
      <c r="I129" s="31" t="str">
        <f t="shared" si="31"/>
        <v>861-9</v>
      </c>
      <c r="J129" s="31" t="str">
        <f t="shared" si="32"/>
        <v>861-10</v>
      </c>
      <c r="K129" s="31" t="str">
        <f t="shared" si="33"/>
        <v>861-11</v>
      </c>
      <c r="L129" s="31" t="str">
        <f t="shared" si="34"/>
        <v>861-12</v>
      </c>
      <c r="M129" s="31" t="str">
        <f t="shared" si="35"/>
        <v>861-13</v>
      </c>
      <c r="N129" s="31" t="str">
        <f t="shared" si="36"/>
        <v>861-14</v>
      </c>
      <c r="O129" s="31" t="str">
        <f t="shared" si="37"/>
        <v>861-15</v>
      </c>
      <c r="P129" s="31" t="str">
        <f t="shared" si="38"/>
        <v>861-16</v>
      </c>
      <c r="Q129" s="31" t="str">
        <f t="shared" si="39"/>
        <v>861-17</v>
      </c>
      <c r="R129" s="31" t="str">
        <f t="shared" si="40"/>
        <v>861-18</v>
      </c>
      <c r="S129" s="31" t="str">
        <f t="shared" si="41"/>
        <v>861-19</v>
      </c>
      <c r="T129" s="31" t="e">
        <f>CONCATENATE(Y129,"-",#REF!)</f>
        <v>#REF!</v>
      </c>
      <c r="U129" s="31" t="e">
        <f>CONCATENATE(Y129,"-",#REF!)</f>
        <v>#REF!</v>
      </c>
      <c r="V129" s="31" t="str">
        <f t="shared" si="42"/>
        <v>861-24</v>
      </c>
      <c r="W129" s="509" t="s">
        <v>421</v>
      </c>
      <c r="X129" s="510" t="s">
        <v>495</v>
      </c>
      <c r="Y129" s="517">
        <v>861</v>
      </c>
      <c r="Z129" s="512"/>
      <c r="AA129" s="512">
        <v>2</v>
      </c>
      <c r="AB129" s="512"/>
      <c r="AC129" s="512"/>
      <c r="AD129" s="512">
        <v>5035</v>
      </c>
      <c r="AE129" s="512"/>
      <c r="AF129" s="512"/>
      <c r="AG129" s="512"/>
      <c r="AH129" s="512">
        <v>517</v>
      </c>
      <c r="AI129" s="512"/>
      <c r="AJ129" s="512"/>
      <c r="AK129" s="512"/>
      <c r="AL129" s="512"/>
      <c r="AM129" s="512"/>
      <c r="AN129" s="512"/>
      <c r="AO129" s="512">
        <v>14</v>
      </c>
      <c r="AP129" s="512">
        <v>2</v>
      </c>
      <c r="AQ129" s="512"/>
      <c r="AR129" s="512"/>
      <c r="AS129" s="512">
        <v>8</v>
      </c>
      <c r="AT129" s="512"/>
      <c r="AU129" s="512">
        <v>5</v>
      </c>
      <c r="AV129" s="512"/>
      <c r="AW129" s="512">
        <v>7</v>
      </c>
      <c r="AX129" s="512"/>
      <c r="AY129" s="512">
        <v>3</v>
      </c>
      <c r="AZ129" s="512">
        <v>10</v>
      </c>
      <c r="BA129" s="512"/>
      <c r="BB129" s="513"/>
      <c r="BC129" s="514">
        <v>5603</v>
      </c>
    </row>
    <row r="130" spans="1:55" s="32" customFormat="1" ht="20.100000000000001" customHeight="1">
      <c r="A130" s="32" t="str">
        <f t="shared" si="23"/>
        <v>-1</v>
      </c>
      <c r="B130" s="32" t="str">
        <f t="shared" si="24"/>
        <v>-2</v>
      </c>
      <c r="C130" s="32" t="str">
        <f t="shared" si="25"/>
        <v>-3</v>
      </c>
      <c r="D130" s="32" t="str">
        <f t="shared" si="26"/>
        <v>-4</v>
      </c>
      <c r="E130" s="32" t="str">
        <f t="shared" si="27"/>
        <v>-5</v>
      </c>
      <c r="F130" s="32" t="str">
        <f t="shared" si="28"/>
        <v>-6</v>
      </c>
      <c r="G130" s="32" t="str">
        <f t="shared" si="29"/>
        <v>-7</v>
      </c>
      <c r="H130" s="32" t="str">
        <f t="shared" si="30"/>
        <v>-8</v>
      </c>
      <c r="I130" s="32" t="str">
        <f t="shared" si="31"/>
        <v>-9</v>
      </c>
      <c r="J130" s="32" t="str">
        <f t="shared" si="32"/>
        <v>-10</v>
      </c>
      <c r="K130" s="32" t="str">
        <f t="shared" si="33"/>
        <v>-11</v>
      </c>
      <c r="L130" s="32" t="str">
        <f t="shared" si="34"/>
        <v>-12</v>
      </c>
      <c r="M130" s="32" t="str">
        <f t="shared" si="35"/>
        <v>-13</v>
      </c>
      <c r="N130" s="32" t="str">
        <f t="shared" si="36"/>
        <v>-14</v>
      </c>
      <c r="O130" s="32" t="str">
        <f t="shared" si="37"/>
        <v>-15</v>
      </c>
      <c r="P130" s="32" t="str">
        <f t="shared" si="38"/>
        <v>-16</v>
      </c>
      <c r="Q130" s="32" t="str">
        <f t="shared" si="39"/>
        <v>-17</v>
      </c>
      <c r="R130" s="32" t="str">
        <f t="shared" si="40"/>
        <v>-18</v>
      </c>
      <c r="S130" s="32" t="str">
        <f t="shared" si="41"/>
        <v>-19</v>
      </c>
      <c r="T130" s="32" t="e">
        <f>CONCATENATE(Y130,"-",#REF!)</f>
        <v>#REF!</v>
      </c>
      <c r="U130" s="32" t="e">
        <f>CONCATENATE(Y130,"-",#REF!)</f>
        <v>#REF!</v>
      </c>
      <c r="V130" s="32" t="str">
        <f t="shared" si="42"/>
        <v>-24</v>
      </c>
      <c r="W130" s="1080" t="s">
        <v>680</v>
      </c>
      <c r="X130" s="1080"/>
      <c r="Y130" s="94"/>
      <c r="Z130" s="321">
        <v>3203</v>
      </c>
      <c r="AA130" s="321">
        <v>5683</v>
      </c>
      <c r="AB130" s="321">
        <v>2</v>
      </c>
      <c r="AC130" s="321">
        <v>169</v>
      </c>
      <c r="AD130" s="321">
        <v>661105</v>
      </c>
      <c r="AE130" s="321">
        <v>72</v>
      </c>
      <c r="AF130" s="321">
        <v>403</v>
      </c>
      <c r="AG130" s="321">
        <v>1364</v>
      </c>
      <c r="AH130" s="321">
        <v>206772</v>
      </c>
      <c r="AI130" s="321">
        <v>625</v>
      </c>
      <c r="AJ130" s="321">
        <v>969</v>
      </c>
      <c r="AK130" s="321">
        <v>10</v>
      </c>
      <c r="AL130" s="321">
        <v>137</v>
      </c>
      <c r="AM130" s="321">
        <v>704</v>
      </c>
      <c r="AN130" s="321">
        <v>395</v>
      </c>
      <c r="AO130" s="321">
        <v>1572</v>
      </c>
      <c r="AP130" s="321">
        <v>847</v>
      </c>
      <c r="AQ130" s="321">
        <v>35</v>
      </c>
      <c r="AR130" s="321">
        <v>118</v>
      </c>
      <c r="AS130" s="321">
        <v>3033</v>
      </c>
      <c r="AT130" s="321">
        <v>2718</v>
      </c>
      <c r="AU130" s="321">
        <v>889</v>
      </c>
      <c r="AV130" s="321">
        <v>78</v>
      </c>
      <c r="AW130" s="321">
        <v>4598</v>
      </c>
      <c r="AX130" s="321"/>
      <c r="AY130" s="321">
        <v>4865</v>
      </c>
      <c r="AZ130" s="321">
        <v>11985</v>
      </c>
      <c r="BA130" s="321">
        <v>58</v>
      </c>
      <c r="BB130" s="321">
        <v>2</v>
      </c>
      <c r="BC130" s="95">
        <v>912411</v>
      </c>
    </row>
    <row r="131" spans="1:55">
      <c r="A131" s="31" t="str">
        <f t="shared" si="23"/>
        <v>1-1</v>
      </c>
      <c r="B131" s="31" t="str">
        <f t="shared" si="24"/>
        <v>1-2</v>
      </c>
      <c r="C131" s="31" t="str">
        <f t="shared" si="25"/>
        <v>1-3</v>
      </c>
      <c r="D131" s="31" t="str">
        <f t="shared" si="26"/>
        <v>1-4</v>
      </c>
      <c r="E131" s="31" t="str">
        <f t="shared" si="27"/>
        <v>1-5</v>
      </c>
      <c r="F131" s="31" t="str">
        <f t="shared" si="28"/>
        <v>1-6</v>
      </c>
      <c r="G131" s="31" t="str">
        <f t="shared" si="29"/>
        <v>1-7</v>
      </c>
      <c r="H131" s="31" t="str">
        <f t="shared" si="30"/>
        <v>1-8</v>
      </c>
      <c r="I131" s="31" t="str">
        <f t="shared" si="31"/>
        <v>1-9</v>
      </c>
      <c r="J131" s="31" t="str">
        <f t="shared" si="32"/>
        <v>1-10</v>
      </c>
      <c r="K131" s="31" t="str">
        <f t="shared" si="33"/>
        <v>1-11</v>
      </c>
      <c r="L131" s="31" t="str">
        <f t="shared" si="34"/>
        <v>1-12</v>
      </c>
      <c r="M131" s="31" t="str">
        <f t="shared" si="35"/>
        <v>1-13</v>
      </c>
      <c r="N131" s="31" t="str">
        <f t="shared" si="36"/>
        <v>1-14</v>
      </c>
      <c r="O131" s="31" t="str">
        <f t="shared" si="37"/>
        <v>1-15</v>
      </c>
      <c r="P131" s="31" t="str">
        <f t="shared" si="38"/>
        <v>1-16</v>
      </c>
      <c r="Q131" s="31" t="str">
        <f t="shared" si="39"/>
        <v>1-17</v>
      </c>
      <c r="R131" s="31" t="str">
        <f t="shared" si="40"/>
        <v>1-18</v>
      </c>
      <c r="S131" s="31" t="str">
        <f t="shared" si="41"/>
        <v>1-19</v>
      </c>
      <c r="T131" s="31" t="e">
        <f>CONCATENATE(Y131,"-",#REF!)</f>
        <v>#REF!</v>
      </c>
      <c r="U131" s="31" t="e">
        <f>CONCATENATE(Y131,"-",#REF!)</f>
        <v>#REF!</v>
      </c>
      <c r="V131" s="31" t="str">
        <f t="shared" si="42"/>
        <v>1-24</v>
      </c>
      <c r="W131" s="519" t="s">
        <v>423</v>
      </c>
      <c r="X131" s="519" t="s">
        <v>681</v>
      </c>
      <c r="Y131" s="520">
        <v>1</v>
      </c>
      <c r="Z131" s="521">
        <v>2337</v>
      </c>
      <c r="AA131" s="521">
        <v>4158</v>
      </c>
      <c r="AB131" s="521"/>
      <c r="AC131" s="521">
        <v>2</v>
      </c>
      <c r="AD131" s="521">
        <v>475594</v>
      </c>
      <c r="AE131" s="521">
        <v>11</v>
      </c>
      <c r="AF131" s="521">
        <v>10</v>
      </c>
      <c r="AG131" s="521">
        <v>1217</v>
      </c>
      <c r="AH131" s="521">
        <v>160658</v>
      </c>
      <c r="AI131" s="521">
        <v>413</v>
      </c>
      <c r="AJ131" s="521">
        <v>792</v>
      </c>
      <c r="AK131" s="521">
        <v>1</v>
      </c>
      <c r="AL131" s="521">
        <v>10</v>
      </c>
      <c r="AM131" s="521">
        <v>482</v>
      </c>
      <c r="AN131" s="521">
        <v>42</v>
      </c>
      <c r="AO131" s="521">
        <v>981</v>
      </c>
      <c r="AP131" s="521">
        <v>754</v>
      </c>
      <c r="AQ131" s="521">
        <v>11</v>
      </c>
      <c r="AR131" s="521">
        <v>98</v>
      </c>
      <c r="AS131" s="521">
        <v>2223</v>
      </c>
      <c r="AT131" s="521">
        <v>2285</v>
      </c>
      <c r="AU131" s="521">
        <v>701</v>
      </c>
      <c r="AV131" s="521">
        <v>45</v>
      </c>
      <c r="AW131" s="521">
        <v>3651</v>
      </c>
      <c r="AX131" s="521"/>
      <c r="AY131" s="521">
        <v>1694</v>
      </c>
      <c r="AZ131" s="521">
        <v>4932</v>
      </c>
      <c r="BA131" s="521">
        <v>55</v>
      </c>
      <c r="BB131" s="522">
        <v>2</v>
      </c>
      <c r="BC131" s="523">
        <v>663159</v>
      </c>
    </row>
    <row r="132" spans="1:55">
      <c r="A132" s="31" t="str">
        <f t="shared" si="23"/>
        <v>79-1</v>
      </c>
      <c r="B132" s="31" t="str">
        <f t="shared" si="24"/>
        <v>79-2</v>
      </c>
      <c r="C132" s="31" t="str">
        <f t="shared" si="25"/>
        <v>79-3</v>
      </c>
      <c r="D132" s="31" t="str">
        <f t="shared" si="26"/>
        <v>79-4</v>
      </c>
      <c r="E132" s="31" t="str">
        <f t="shared" si="27"/>
        <v>79-5</v>
      </c>
      <c r="F132" s="31" t="str">
        <f t="shared" si="28"/>
        <v>79-6</v>
      </c>
      <c r="G132" s="31" t="str">
        <f t="shared" si="29"/>
        <v>79-7</v>
      </c>
      <c r="H132" s="31" t="str">
        <f t="shared" si="30"/>
        <v>79-8</v>
      </c>
      <c r="I132" s="31" t="str">
        <f t="shared" si="31"/>
        <v>79-9</v>
      </c>
      <c r="J132" s="31" t="str">
        <f t="shared" si="32"/>
        <v>79-10</v>
      </c>
      <c r="K132" s="31" t="str">
        <f t="shared" si="33"/>
        <v>79-11</v>
      </c>
      <c r="L132" s="31" t="str">
        <f t="shared" si="34"/>
        <v>79-12</v>
      </c>
      <c r="M132" s="31" t="str">
        <f t="shared" si="35"/>
        <v>79-13</v>
      </c>
      <c r="N132" s="31" t="str">
        <f t="shared" si="36"/>
        <v>79-14</v>
      </c>
      <c r="O132" s="31" t="str">
        <f t="shared" si="37"/>
        <v>79-15</v>
      </c>
      <c r="P132" s="31" t="str">
        <f t="shared" si="38"/>
        <v>79-16</v>
      </c>
      <c r="Q132" s="31" t="str">
        <f t="shared" si="39"/>
        <v>79-17</v>
      </c>
      <c r="R132" s="31" t="str">
        <f t="shared" si="40"/>
        <v>79-18</v>
      </c>
      <c r="S132" s="31" t="str">
        <f t="shared" si="41"/>
        <v>79-19</v>
      </c>
      <c r="T132" s="31" t="e">
        <f>CONCATENATE(Y132,"-",#REF!)</f>
        <v>#REF!</v>
      </c>
      <c r="U132" s="31" t="e">
        <f>CONCATENATE(Y132,"-",#REF!)</f>
        <v>#REF!</v>
      </c>
      <c r="V132" s="31" t="str">
        <f t="shared" si="42"/>
        <v>79-24</v>
      </c>
      <c r="W132" s="398" t="s">
        <v>424</v>
      </c>
      <c r="X132" s="397" t="s">
        <v>681</v>
      </c>
      <c r="Y132" s="412">
        <v>79</v>
      </c>
      <c r="Z132" s="407">
        <v>17</v>
      </c>
      <c r="AA132" s="407">
        <v>58</v>
      </c>
      <c r="AB132" s="407">
        <v>1</v>
      </c>
      <c r="AC132" s="407">
        <v>88</v>
      </c>
      <c r="AD132" s="407">
        <v>14478</v>
      </c>
      <c r="AE132" s="407">
        <v>4</v>
      </c>
      <c r="AF132" s="407">
        <v>148</v>
      </c>
      <c r="AG132" s="407">
        <v>4</v>
      </c>
      <c r="AH132" s="407">
        <v>3223</v>
      </c>
      <c r="AI132" s="407">
        <v>4</v>
      </c>
      <c r="AJ132" s="407">
        <v>5</v>
      </c>
      <c r="AK132" s="407"/>
      <c r="AL132" s="407"/>
      <c r="AM132" s="407">
        <v>23</v>
      </c>
      <c r="AN132" s="407">
        <v>66</v>
      </c>
      <c r="AO132" s="407">
        <v>52</v>
      </c>
      <c r="AP132" s="407">
        <v>1</v>
      </c>
      <c r="AQ132" s="407">
        <v>1</v>
      </c>
      <c r="AR132" s="407">
        <v>1</v>
      </c>
      <c r="AS132" s="407">
        <v>29</v>
      </c>
      <c r="AT132" s="407">
        <v>27</v>
      </c>
      <c r="AU132" s="407">
        <v>14</v>
      </c>
      <c r="AV132" s="407"/>
      <c r="AW132" s="407">
        <v>37</v>
      </c>
      <c r="AX132" s="407"/>
      <c r="AY132" s="407">
        <v>87</v>
      </c>
      <c r="AZ132" s="407">
        <v>174</v>
      </c>
      <c r="BA132" s="407"/>
      <c r="BB132" s="408"/>
      <c r="BC132" s="409">
        <v>18542</v>
      </c>
    </row>
    <row r="133" spans="1:55">
      <c r="A133" s="31" t="str">
        <f t="shared" si="23"/>
        <v>88-1</v>
      </c>
      <c r="B133" s="31" t="str">
        <f t="shared" si="24"/>
        <v>88-2</v>
      </c>
      <c r="C133" s="31" t="str">
        <f t="shared" si="25"/>
        <v>88-3</v>
      </c>
      <c r="D133" s="31" t="str">
        <f t="shared" si="26"/>
        <v>88-4</v>
      </c>
      <c r="E133" s="31" t="str">
        <f t="shared" si="27"/>
        <v>88-5</v>
      </c>
      <c r="F133" s="31" t="str">
        <f t="shared" si="28"/>
        <v>88-6</v>
      </c>
      <c r="G133" s="31" t="str">
        <f t="shared" si="29"/>
        <v>88-7</v>
      </c>
      <c r="H133" s="31" t="str">
        <f t="shared" si="30"/>
        <v>88-8</v>
      </c>
      <c r="I133" s="31" t="str">
        <f t="shared" si="31"/>
        <v>88-9</v>
      </c>
      <c r="J133" s="31" t="str">
        <f t="shared" si="32"/>
        <v>88-10</v>
      </c>
      <c r="K133" s="31" t="str">
        <f t="shared" si="33"/>
        <v>88-11</v>
      </c>
      <c r="L133" s="31" t="str">
        <f t="shared" si="34"/>
        <v>88-12</v>
      </c>
      <c r="M133" s="31" t="str">
        <f t="shared" si="35"/>
        <v>88-13</v>
      </c>
      <c r="N133" s="31" t="str">
        <f t="shared" si="36"/>
        <v>88-14</v>
      </c>
      <c r="O133" s="31" t="str">
        <f t="shared" si="37"/>
        <v>88-15</v>
      </c>
      <c r="P133" s="31" t="str">
        <f t="shared" si="38"/>
        <v>88-16</v>
      </c>
      <c r="Q133" s="31" t="str">
        <f t="shared" si="39"/>
        <v>88-17</v>
      </c>
      <c r="R133" s="31" t="str">
        <f t="shared" si="40"/>
        <v>88-18</v>
      </c>
      <c r="S133" s="31" t="str">
        <f t="shared" si="41"/>
        <v>88-19</v>
      </c>
      <c r="T133" s="31" t="e">
        <f>CONCATENATE(Y133,"-",#REF!)</f>
        <v>#REF!</v>
      </c>
      <c r="U133" s="31" t="e">
        <f>CONCATENATE(Y133,"-",#REF!)</f>
        <v>#REF!</v>
      </c>
      <c r="V133" s="31" t="str">
        <f t="shared" si="42"/>
        <v>88-24</v>
      </c>
      <c r="W133" s="398" t="s">
        <v>425</v>
      </c>
      <c r="X133" s="397" t="s">
        <v>681</v>
      </c>
      <c r="Y133" s="412">
        <v>88</v>
      </c>
      <c r="Z133" s="407">
        <v>107</v>
      </c>
      <c r="AA133" s="407">
        <v>409</v>
      </c>
      <c r="AB133" s="407"/>
      <c r="AC133" s="407">
        <v>1</v>
      </c>
      <c r="AD133" s="407">
        <v>69624</v>
      </c>
      <c r="AE133" s="407">
        <v>8</v>
      </c>
      <c r="AF133" s="407">
        <v>1</v>
      </c>
      <c r="AG133" s="407">
        <v>92</v>
      </c>
      <c r="AH133" s="407">
        <v>23909</v>
      </c>
      <c r="AI133" s="407">
        <v>51</v>
      </c>
      <c r="AJ133" s="407">
        <v>64</v>
      </c>
      <c r="AK133" s="407"/>
      <c r="AL133" s="407">
        <v>2</v>
      </c>
      <c r="AM133" s="407">
        <v>19</v>
      </c>
      <c r="AN133" s="407">
        <v>12</v>
      </c>
      <c r="AO133" s="407">
        <v>46</v>
      </c>
      <c r="AP133" s="407">
        <v>34</v>
      </c>
      <c r="AQ133" s="407">
        <v>1</v>
      </c>
      <c r="AR133" s="407">
        <v>5</v>
      </c>
      <c r="AS133" s="407">
        <v>302</v>
      </c>
      <c r="AT133" s="407">
        <v>230</v>
      </c>
      <c r="AU133" s="407">
        <v>26</v>
      </c>
      <c r="AV133" s="407"/>
      <c r="AW133" s="407">
        <v>409</v>
      </c>
      <c r="AX133" s="407"/>
      <c r="AY133" s="407">
        <v>1553</v>
      </c>
      <c r="AZ133" s="407">
        <v>2012</v>
      </c>
      <c r="BA133" s="407"/>
      <c r="BB133" s="408"/>
      <c r="BC133" s="409">
        <v>98917</v>
      </c>
    </row>
    <row r="134" spans="1:55">
      <c r="A134" s="31" t="str">
        <f t="shared" si="23"/>
        <v>129-1</v>
      </c>
      <c r="B134" s="31" t="str">
        <f t="shared" si="24"/>
        <v>129-2</v>
      </c>
      <c r="C134" s="31" t="str">
        <f t="shared" si="25"/>
        <v>129-3</v>
      </c>
      <c r="D134" s="31" t="str">
        <f t="shared" si="26"/>
        <v>129-4</v>
      </c>
      <c r="E134" s="31" t="str">
        <f t="shared" si="27"/>
        <v>129-5</v>
      </c>
      <c r="F134" s="31" t="str">
        <f t="shared" si="28"/>
        <v>129-6</v>
      </c>
      <c r="G134" s="31" t="str">
        <f t="shared" si="29"/>
        <v>129-7</v>
      </c>
      <c r="H134" s="31" t="str">
        <f t="shared" si="30"/>
        <v>129-8</v>
      </c>
      <c r="I134" s="31" t="str">
        <f t="shared" si="31"/>
        <v>129-9</v>
      </c>
      <c r="J134" s="31" t="str">
        <f t="shared" si="32"/>
        <v>129-10</v>
      </c>
      <c r="K134" s="31" t="str">
        <f t="shared" si="33"/>
        <v>129-11</v>
      </c>
      <c r="L134" s="31" t="str">
        <f t="shared" si="34"/>
        <v>129-12</v>
      </c>
      <c r="M134" s="31" t="str">
        <f t="shared" si="35"/>
        <v>129-13</v>
      </c>
      <c r="N134" s="31" t="str">
        <f t="shared" si="36"/>
        <v>129-14</v>
      </c>
      <c r="O134" s="31" t="str">
        <f t="shared" si="37"/>
        <v>129-15</v>
      </c>
      <c r="P134" s="31" t="str">
        <f t="shared" si="38"/>
        <v>129-16</v>
      </c>
      <c r="Q134" s="31" t="str">
        <f t="shared" si="39"/>
        <v>129-17</v>
      </c>
      <c r="R134" s="31" t="str">
        <f t="shared" si="40"/>
        <v>129-18</v>
      </c>
      <c r="S134" s="31" t="str">
        <f t="shared" si="41"/>
        <v>129-19</v>
      </c>
      <c r="T134" s="31" t="e">
        <f>CONCATENATE(Y134,"-",#REF!)</f>
        <v>#REF!</v>
      </c>
      <c r="U134" s="31" t="e">
        <f>CONCATENATE(Y134,"-",#REF!)</f>
        <v>#REF!</v>
      </c>
      <c r="V134" s="31" t="str">
        <f t="shared" si="42"/>
        <v>129-24</v>
      </c>
      <c r="W134" s="398" t="s">
        <v>426</v>
      </c>
      <c r="X134" s="397" t="s">
        <v>681</v>
      </c>
      <c r="Y134" s="412">
        <v>129</v>
      </c>
      <c r="Z134" s="407">
        <v>24</v>
      </c>
      <c r="AA134" s="407">
        <v>114</v>
      </c>
      <c r="AB134" s="407"/>
      <c r="AC134" s="407">
        <v>3</v>
      </c>
      <c r="AD134" s="407">
        <v>13768</v>
      </c>
      <c r="AE134" s="407">
        <v>9</v>
      </c>
      <c r="AF134" s="407">
        <v>5</v>
      </c>
      <c r="AG134" s="407"/>
      <c r="AH134" s="407">
        <v>2068</v>
      </c>
      <c r="AI134" s="407">
        <v>14</v>
      </c>
      <c r="AJ134" s="407">
        <v>15</v>
      </c>
      <c r="AK134" s="407"/>
      <c r="AL134" s="407"/>
      <c r="AM134" s="407">
        <v>25</v>
      </c>
      <c r="AN134" s="407">
        <v>11</v>
      </c>
      <c r="AO134" s="407">
        <v>21</v>
      </c>
      <c r="AP134" s="407">
        <v>2</v>
      </c>
      <c r="AQ134" s="407"/>
      <c r="AR134" s="407">
        <v>1</v>
      </c>
      <c r="AS134" s="407">
        <v>31</v>
      </c>
      <c r="AT134" s="407">
        <v>33</v>
      </c>
      <c r="AU134" s="407">
        <v>19</v>
      </c>
      <c r="AV134" s="407">
        <v>2</v>
      </c>
      <c r="AW134" s="407">
        <v>66</v>
      </c>
      <c r="AX134" s="407"/>
      <c r="AY134" s="407">
        <v>99</v>
      </c>
      <c r="AZ134" s="407">
        <v>445</v>
      </c>
      <c r="BA134" s="407">
        <v>2</v>
      </c>
      <c r="BB134" s="408"/>
      <c r="BC134" s="409">
        <v>16777</v>
      </c>
    </row>
    <row r="135" spans="1:55">
      <c r="A135" s="31" t="str">
        <f t="shared" si="23"/>
        <v>212-1</v>
      </c>
      <c r="B135" s="31" t="str">
        <f t="shared" si="24"/>
        <v>212-2</v>
      </c>
      <c r="C135" s="31" t="str">
        <f t="shared" si="25"/>
        <v>212-3</v>
      </c>
      <c r="D135" s="31" t="str">
        <f t="shared" si="26"/>
        <v>212-4</v>
      </c>
      <c r="E135" s="31" t="str">
        <f t="shared" si="27"/>
        <v>212-5</v>
      </c>
      <c r="F135" s="31" t="str">
        <f t="shared" si="28"/>
        <v>212-6</v>
      </c>
      <c r="G135" s="31" t="str">
        <f t="shared" si="29"/>
        <v>212-7</v>
      </c>
      <c r="H135" s="31" t="str">
        <f t="shared" si="30"/>
        <v>212-8</v>
      </c>
      <c r="I135" s="31" t="str">
        <f t="shared" si="31"/>
        <v>212-9</v>
      </c>
      <c r="J135" s="31" t="str">
        <f t="shared" si="32"/>
        <v>212-10</v>
      </c>
      <c r="K135" s="31" t="str">
        <f t="shared" si="33"/>
        <v>212-11</v>
      </c>
      <c r="L135" s="31" t="str">
        <f t="shared" si="34"/>
        <v>212-12</v>
      </c>
      <c r="M135" s="31" t="str">
        <f t="shared" si="35"/>
        <v>212-13</v>
      </c>
      <c r="N135" s="31" t="str">
        <f t="shared" si="36"/>
        <v>212-14</v>
      </c>
      <c r="O135" s="31" t="str">
        <f t="shared" si="37"/>
        <v>212-15</v>
      </c>
      <c r="P135" s="31" t="str">
        <f t="shared" si="38"/>
        <v>212-16</v>
      </c>
      <c r="Q135" s="31" t="str">
        <f t="shared" si="39"/>
        <v>212-17</v>
      </c>
      <c r="R135" s="31" t="str">
        <f t="shared" si="40"/>
        <v>212-18</v>
      </c>
      <c r="S135" s="31" t="str">
        <f t="shared" si="41"/>
        <v>212-19</v>
      </c>
      <c r="T135" s="31" t="e">
        <f>CONCATENATE(Y135,"-",#REF!)</f>
        <v>#REF!</v>
      </c>
      <c r="U135" s="31" t="e">
        <f>CONCATENATE(Y135,"-",#REF!)</f>
        <v>#REF!</v>
      </c>
      <c r="V135" s="31" t="str">
        <f t="shared" si="42"/>
        <v>212-24</v>
      </c>
      <c r="W135" s="398" t="s">
        <v>427</v>
      </c>
      <c r="X135" s="397" t="s">
        <v>681</v>
      </c>
      <c r="Y135" s="412">
        <v>212</v>
      </c>
      <c r="Z135" s="407">
        <v>128</v>
      </c>
      <c r="AA135" s="407">
        <v>110</v>
      </c>
      <c r="AB135" s="407"/>
      <c r="AC135" s="407">
        <v>21</v>
      </c>
      <c r="AD135" s="407">
        <v>13572</v>
      </c>
      <c r="AE135" s="407">
        <v>8</v>
      </c>
      <c r="AF135" s="407">
        <v>68</v>
      </c>
      <c r="AG135" s="407">
        <v>9</v>
      </c>
      <c r="AH135" s="407">
        <v>2490</v>
      </c>
      <c r="AI135" s="407">
        <v>24</v>
      </c>
      <c r="AJ135" s="407">
        <v>5</v>
      </c>
      <c r="AK135" s="407">
        <v>2</v>
      </c>
      <c r="AL135" s="407">
        <v>2</v>
      </c>
      <c r="AM135" s="407">
        <v>2</v>
      </c>
      <c r="AN135" s="407">
        <v>57</v>
      </c>
      <c r="AO135" s="407">
        <v>38</v>
      </c>
      <c r="AP135" s="407">
        <v>2</v>
      </c>
      <c r="AQ135" s="407">
        <v>1</v>
      </c>
      <c r="AR135" s="407">
        <v>3</v>
      </c>
      <c r="AS135" s="407">
        <v>32</v>
      </c>
      <c r="AT135" s="407">
        <v>35</v>
      </c>
      <c r="AU135" s="407">
        <v>32</v>
      </c>
      <c r="AV135" s="407">
        <v>8</v>
      </c>
      <c r="AW135" s="407">
        <v>58</v>
      </c>
      <c r="AX135" s="407"/>
      <c r="AY135" s="407">
        <v>149</v>
      </c>
      <c r="AZ135" s="407">
        <v>457</v>
      </c>
      <c r="BA135" s="407"/>
      <c r="BB135" s="408"/>
      <c r="BC135" s="409">
        <v>17313</v>
      </c>
    </row>
    <row r="136" spans="1:55">
      <c r="A136" s="31" t="str">
        <f t="shared" si="23"/>
        <v>266-1</v>
      </c>
      <c r="B136" s="31" t="str">
        <f t="shared" si="24"/>
        <v>266-2</v>
      </c>
      <c r="C136" s="31" t="str">
        <f t="shared" si="25"/>
        <v>266-3</v>
      </c>
      <c r="D136" s="31" t="str">
        <f t="shared" si="26"/>
        <v>266-4</v>
      </c>
      <c r="E136" s="31" t="str">
        <f t="shared" si="27"/>
        <v>266-5</v>
      </c>
      <c r="F136" s="31" t="str">
        <f t="shared" si="28"/>
        <v>266-6</v>
      </c>
      <c r="G136" s="31" t="str">
        <f t="shared" si="29"/>
        <v>266-7</v>
      </c>
      <c r="H136" s="31" t="str">
        <f t="shared" si="30"/>
        <v>266-8</v>
      </c>
      <c r="I136" s="31" t="str">
        <f t="shared" si="31"/>
        <v>266-9</v>
      </c>
      <c r="J136" s="31" t="str">
        <f t="shared" si="32"/>
        <v>266-10</v>
      </c>
      <c r="K136" s="31" t="str">
        <f t="shared" si="33"/>
        <v>266-11</v>
      </c>
      <c r="L136" s="31" t="str">
        <f t="shared" si="34"/>
        <v>266-12</v>
      </c>
      <c r="M136" s="31" t="str">
        <f t="shared" si="35"/>
        <v>266-13</v>
      </c>
      <c r="N136" s="31" t="str">
        <f t="shared" si="36"/>
        <v>266-14</v>
      </c>
      <c r="O136" s="31" t="str">
        <f t="shared" si="37"/>
        <v>266-15</v>
      </c>
      <c r="P136" s="31" t="str">
        <f t="shared" si="38"/>
        <v>266-16</v>
      </c>
      <c r="Q136" s="31" t="str">
        <f t="shared" si="39"/>
        <v>266-17</v>
      </c>
      <c r="R136" s="31" t="str">
        <f t="shared" si="40"/>
        <v>266-18</v>
      </c>
      <c r="S136" s="31" t="str">
        <f t="shared" si="41"/>
        <v>266-19</v>
      </c>
      <c r="T136" s="31" t="e">
        <f>CONCATENATE(Y136,"-",#REF!)</f>
        <v>#REF!</v>
      </c>
      <c r="U136" s="31" t="e">
        <f>CONCATENATE(Y136,"-",#REF!)</f>
        <v>#REF!</v>
      </c>
      <c r="V136" s="31" t="str">
        <f t="shared" si="42"/>
        <v>266-24</v>
      </c>
      <c r="W136" s="398" t="s">
        <v>428</v>
      </c>
      <c r="X136" s="397" t="s">
        <v>681</v>
      </c>
      <c r="Y136" s="412">
        <v>266</v>
      </c>
      <c r="Z136" s="407">
        <v>268</v>
      </c>
      <c r="AA136" s="407">
        <v>100</v>
      </c>
      <c r="AB136" s="407"/>
      <c r="AC136" s="407"/>
      <c r="AD136" s="407">
        <v>13707</v>
      </c>
      <c r="AE136" s="407">
        <v>29</v>
      </c>
      <c r="AF136" s="407">
        <v>1</v>
      </c>
      <c r="AG136" s="407">
        <v>8</v>
      </c>
      <c r="AH136" s="407">
        <v>2484</v>
      </c>
      <c r="AI136" s="407">
        <v>41</v>
      </c>
      <c r="AJ136" s="407">
        <v>12</v>
      </c>
      <c r="AK136" s="407"/>
      <c r="AL136" s="407">
        <v>50</v>
      </c>
      <c r="AM136" s="407">
        <v>42</v>
      </c>
      <c r="AN136" s="407">
        <v>7</v>
      </c>
      <c r="AO136" s="407">
        <v>153</v>
      </c>
      <c r="AP136" s="407">
        <v>14</v>
      </c>
      <c r="AQ136" s="407">
        <v>8</v>
      </c>
      <c r="AR136" s="407">
        <v>1</v>
      </c>
      <c r="AS136" s="407">
        <v>49</v>
      </c>
      <c r="AT136" s="407">
        <v>2</v>
      </c>
      <c r="AU136" s="407">
        <v>64</v>
      </c>
      <c r="AV136" s="407">
        <v>3</v>
      </c>
      <c r="AW136" s="407">
        <v>14</v>
      </c>
      <c r="AX136" s="407"/>
      <c r="AY136" s="407">
        <v>263</v>
      </c>
      <c r="AZ136" s="407">
        <v>2029</v>
      </c>
      <c r="BA136" s="407">
        <v>1</v>
      </c>
      <c r="BB136" s="408"/>
      <c r="BC136" s="409">
        <v>19350</v>
      </c>
    </row>
    <row r="137" spans="1:55">
      <c r="A137" s="31" t="str">
        <f>CONCATENATE(Y137,"-",$Z$5)</f>
        <v>308-1</v>
      </c>
      <c r="B137" s="31" t="str">
        <f>CONCATENATE(Y137,"-",$AA$5)</f>
        <v>308-2</v>
      </c>
      <c r="C137" s="31" t="str">
        <f>CONCATENATE(Y137,"-",$AB$5)</f>
        <v>308-3</v>
      </c>
      <c r="D137" s="31" t="str">
        <f>CONCATENATE(Y137,"-",$AC$5)</f>
        <v>308-4</v>
      </c>
      <c r="E137" s="31" t="str">
        <f>CONCATENATE(Y137,"-",$AD$5)</f>
        <v>308-5</v>
      </c>
      <c r="F137" s="31" t="str">
        <f>CONCATENATE(Y137,"-",$AE$5)</f>
        <v>308-6</v>
      </c>
      <c r="G137" s="31" t="str">
        <f>CONCATENATE(Y137,"-",$AF$5)</f>
        <v>308-7</v>
      </c>
      <c r="H137" s="31" t="str">
        <f>CONCATENATE(Y137,"-",$AG$5)</f>
        <v>308-8</v>
      </c>
      <c r="I137" s="31" t="str">
        <f>CONCATENATE(Y137,"-",$AH$5)</f>
        <v>308-9</v>
      </c>
      <c r="J137" s="31" t="str">
        <f>CONCATENATE(Y137,"-",$AI$5)</f>
        <v>308-10</v>
      </c>
      <c r="K137" s="31" t="str">
        <f>CONCATENATE(Y137,"-",$AJ$5)</f>
        <v>308-11</v>
      </c>
      <c r="L137" s="31" t="str">
        <f>CONCATENATE(Y137,"-",$AK$5)</f>
        <v>308-12</v>
      </c>
      <c r="M137" s="31" t="str">
        <f>CONCATENATE(Y137,"-",$AL$5)</f>
        <v>308-13</v>
      </c>
      <c r="N137" s="31" t="str">
        <f>CONCATENATE(Y137,"-",$AM$5)</f>
        <v>308-14</v>
      </c>
      <c r="O137" s="31" t="str">
        <f>CONCATENATE(Y137,"-",$AN$5)</f>
        <v>308-15</v>
      </c>
      <c r="P137" s="31" t="str">
        <f>CONCATENATE(Y137,"-",$AO$5)</f>
        <v>308-16</v>
      </c>
      <c r="Q137" s="31" t="str">
        <f>CONCATENATE(Y137,"-",$AP$5)</f>
        <v>308-17</v>
      </c>
      <c r="R137" s="31" t="str">
        <f>CONCATENATE(Y137,"-",$AQ$5)</f>
        <v>308-18</v>
      </c>
      <c r="S137" s="31" t="str">
        <f>CONCATENATE(Y137,"-",$AR$5)</f>
        <v>308-19</v>
      </c>
      <c r="T137" s="31" t="e">
        <f>CONCATENATE(Y137,"-",#REF!)</f>
        <v>#REF!</v>
      </c>
      <c r="U137" s="31" t="e">
        <f>CONCATENATE(Y137,"-",#REF!)</f>
        <v>#REF!</v>
      </c>
      <c r="V137" s="31" t="str">
        <f t="shared" si="42"/>
        <v>308-24</v>
      </c>
      <c r="W137" s="398" t="s">
        <v>429</v>
      </c>
      <c r="X137" s="397" t="s">
        <v>681</v>
      </c>
      <c r="Y137" s="412">
        <v>308</v>
      </c>
      <c r="Z137" s="407">
        <v>27</v>
      </c>
      <c r="AA137" s="407">
        <v>392</v>
      </c>
      <c r="AB137" s="407"/>
      <c r="AC137" s="407">
        <v>23</v>
      </c>
      <c r="AD137" s="407">
        <v>11377</v>
      </c>
      <c r="AE137" s="407"/>
      <c r="AF137" s="407">
        <v>55</v>
      </c>
      <c r="AG137" s="407">
        <v>5</v>
      </c>
      <c r="AH137" s="407">
        <v>1573</v>
      </c>
      <c r="AI137" s="407">
        <v>19</v>
      </c>
      <c r="AJ137" s="407"/>
      <c r="AK137" s="407"/>
      <c r="AL137" s="407">
        <v>1</v>
      </c>
      <c r="AM137" s="407">
        <v>2</v>
      </c>
      <c r="AN137" s="407">
        <v>27</v>
      </c>
      <c r="AO137" s="407">
        <v>48</v>
      </c>
      <c r="AP137" s="407">
        <v>6</v>
      </c>
      <c r="AQ137" s="407"/>
      <c r="AR137" s="407">
        <v>1</v>
      </c>
      <c r="AS137" s="407">
        <v>23</v>
      </c>
      <c r="AT137" s="407">
        <v>18</v>
      </c>
      <c r="AU137" s="407">
        <v>5</v>
      </c>
      <c r="AV137" s="407">
        <v>1</v>
      </c>
      <c r="AW137" s="407">
        <v>36</v>
      </c>
      <c r="AX137" s="407"/>
      <c r="AY137" s="407">
        <v>115</v>
      </c>
      <c r="AZ137" s="407">
        <v>110</v>
      </c>
      <c r="BA137" s="407"/>
      <c r="BB137" s="408"/>
      <c r="BC137" s="409">
        <v>13864</v>
      </c>
    </row>
    <row r="138" spans="1:55">
      <c r="A138" s="31" t="str">
        <f>CONCATENATE(Y138,"-",$Z$5)</f>
        <v>360-1</v>
      </c>
      <c r="B138" s="31" t="str">
        <f>CONCATENATE(Y138,"-",$AA$5)</f>
        <v>360-2</v>
      </c>
      <c r="C138" s="31" t="str">
        <f>CONCATENATE(Y138,"-",$AB$5)</f>
        <v>360-3</v>
      </c>
      <c r="D138" s="31" t="str">
        <f>CONCATENATE(Y138,"-",$AC$5)</f>
        <v>360-4</v>
      </c>
      <c r="E138" s="31" t="str">
        <f>CONCATENATE(Y138,"-",$AD$5)</f>
        <v>360-5</v>
      </c>
      <c r="F138" s="31" t="str">
        <f>CONCATENATE(Y138,"-",$AE$5)</f>
        <v>360-6</v>
      </c>
      <c r="G138" s="31" t="str">
        <f>CONCATENATE(Y138,"-",$AF$5)</f>
        <v>360-7</v>
      </c>
      <c r="H138" s="31" t="str">
        <f>CONCATENATE(Y138,"-",$AG$5)</f>
        <v>360-8</v>
      </c>
      <c r="I138" s="31" t="str">
        <f>CONCATENATE(Y138,"-",$AH$5)</f>
        <v>360-9</v>
      </c>
      <c r="J138" s="31" t="str">
        <f>CONCATENATE(Y138,"-",$AI$5)</f>
        <v>360-10</v>
      </c>
      <c r="K138" s="31" t="str">
        <f>CONCATENATE(Y138,"-",$AJ$5)</f>
        <v>360-11</v>
      </c>
      <c r="L138" s="31" t="str">
        <f>CONCATENATE(Y138,"-",$AK$5)</f>
        <v>360-12</v>
      </c>
      <c r="M138" s="31" t="str">
        <f>CONCATENATE(Y138,"-",$AL$5)</f>
        <v>360-13</v>
      </c>
      <c r="N138" s="31" t="str">
        <f>CONCATENATE(Y138,"-",$AM$5)</f>
        <v>360-14</v>
      </c>
      <c r="O138" s="31" t="str">
        <f>CONCATENATE(Y138,"-",$AN$5)</f>
        <v>360-15</v>
      </c>
      <c r="P138" s="31" t="str">
        <f>CONCATENATE(Y138,"-",$AO$5)</f>
        <v>360-16</v>
      </c>
      <c r="Q138" s="31" t="str">
        <f>CONCATENATE(Y138,"-",$AP$5)</f>
        <v>360-17</v>
      </c>
      <c r="R138" s="31" t="str">
        <f>CONCATENATE(Y138,"-",$AQ$5)</f>
        <v>360-18</v>
      </c>
      <c r="S138" s="31" t="str">
        <f>CONCATENATE(Y138,"-",$AR$5)</f>
        <v>360-19</v>
      </c>
      <c r="T138" s="31" t="e">
        <f>CONCATENATE(Y138,"-",#REF!)</f>
        <v>#REF!</v>
      </c>
      <c r="U138" s="31" t="e">
        <f>CONCATENATE(Y138,"-",#REF!)</f>
        <v>#REF!</v>
      </c>
      <c r="V138" s="31" t="str">
        <f t="shared" si="42"/>
        <v>360-24</v>
      </c>
      <c r="W138" s="405" t="s">
        <v>430</v>
      </c>
      <c r="X138" s="397" t="s">
        <v>681</v>
      </c>
      <c r="Y138" s="412">
        <v>360</v>
      </c>
      <c r="Z138" s="407">
        <v>188</v>
      </c>
      <c r="AA138" s="407">
        <v>301</v>
      </c>
      <c r="AB138" s="407">
        <v>1</v>
      </c>
      <c r="AC138" s="407">
        <v>25</v>
      </c>
      <c r="AD138" s="407">
        <v>34841</v>
      </c>
      <c r="AE138" s="407">
        <v>2</v>
      </c>
      <c r="AF138" s="407">
        <v>96</v>
      </c>
      <c r="AG138" s="407">
        <v>26</v>
      </c>
      <c r="AH138" s="407">
        <v>7720</v>
      </c>
      <c r="AI138" s="407">
        <v>50</v>
      </c>
      <c r="AJ138" s="407">
        <v>44</v>
      </c>
      <c r="AK138" s="407">
        <v>7</v>
      </c>
      <c r="AL138" s="407">
        <v>9</v>
      </c>
      <c r="AM138" s="407">
        <v>107</v>
      </c>
      <c r="AN138" s="407">
        <v>164</v>
      </c>
      <c r="AO138" s="407">
        <v>68</v>
      </c>
      <c r="AP138" s="407">
        <v>26</v>
      </c>
      <c r="AQ138" s="407">
        <v>4</v>
      </c>
      <c r="AR138" s="407">
        <v>8</v>
      </c>
      <c r="AS138" s="407">
        <v>297</v>
      </c>
      <c r="AT138" s="407">
        <v>70</v>
      </c>
      <c r="AU138" s="407">
        <v>14</v>
      </c>
      <c r="AV138" s="407">
        <v>19</v>
      </c>
      <c r="AW138" s="407">
        <v>149</v>
      </c>
      <c r="AX138" s="407"/>
      <c r="AY138" s="407">
        <v>351</v>
      </c>
      <c r="AZ138" s="407">
        <v>1379</v>
      </c>
      <c r="BA138" s="407"/>
      <c r="BB138" s="408"/>
      <c r="BC138" s="409">
        <v>45966</v>
      </c>
    </row>
    <row r="139" spans="1:55">
      <c r="A139" s="31" t="str">
        <f>CONCATENATE(Y139,"-",$Z$5)</f>
        <v>380-1</v>
      </c>
      <c r="B139" s="31" t="str">
        <f>CONCATENATE(Y139,"-",$AA$5)</f>
        <v>380-2</v>
      </c>
      <c r="C139" s="31" t="str">
        <f>CONCATENATE(Y139,"-",$AB$5)</f>
        <v>380-3</v>
      </c>
      <c r="D139" s="31" t="str">
        <f>CONCATENATE(Y139,"-",$AC$5)</f>
        <v>380-4</v>
      </c>
      <c r="E139" s="31" t="str">
        <f>CONCATENATE(Y139,"-",$AD$5)</f>
        <v>380-5</v>
      </c>
      <c r="F139" s="31" t="str">
        <f>CONCATENATE(Y139,"-",$AE$5)</f>
        <v>380-6</v>
      </c>
      <c r="G139" s="31" t="str">
        <f>CONCATENATE(Y139,"-",$AF$5)</f>
        <v>380-7</v>
      </c>
      <c r="H139" s="31" t="str">
        <f>CONCATENATE(Y139,"-",$AG$5)</f>
        <v>380-8</v>
      </c>
      <c r="I139" s="31" t="str">
        <f>CONCATENATE(Y139,"-",$AH$5)</f>
        <v>380-9</v>
      </c>
      <c r="J139" s="31" t="str">
        <f>CONCATENATE(Y139,"-",$AI$5)</f>
        <v>380-10</v>
      </c>
      <c r="K139" s="31" t="str">
        <f>CONCATENATE(Y139,"-",$AJ$5)</f>
        <v>380-11</v>
      </c>
      <c r="L139" s="31" t="str">
        <f>CONCATENATE(Y139,"-",$AK$5)</f>
        <v>380-12</v>
      </c>
      <c r="M139" s="31" t="str">
        <f>CONCATENATE(Y139,"-",$AL$5)</f>
        <v>380-13</v>
      </c>
      <c r="N139" s="31" t="str">
        <f>CONCATENATE(Y139,"-",$AM$5)</f>
        <v>380-14</v>
      </c>
      <c r="O139" s="31" t="str">
        <f>CONCATENATE(Y139,"-",$AN$5)</f>
        <v>380-15</v>
      </c>
      <c r="P139" s="31" t="str">
        <f>CONCATENATE(Y139,"-",$AO$5)</f>
        <v>380-16</v>
      </c>
      <c r="Q139" s="31" t="str">
        <f>CONCATENATE(Y139,"-",$AP$5)</f>
        <v>380-17</v>
      </c>
      <c r="R139" s="31" t="str">
        <f>CONCATENATE(Y139,"-",$AQ$5)</f>
        <v>380-18</v>
      </c>
      <c r="S139" s="31" t="str">
        <f>CONCATENATE(Y139,"-",$AR$5)</f>
        <v>380-19</v>
      </c>
      <c r="T139" s="31" t="e">
        <f>CONCATENATE(Y139,"-",#REF!)</f>
        <v>#REF!</v>
      </c>
      <c r="U139" s="31" t="e">
        <f>CONCATENATE(Y139,"-",#REF!)</f>
        <v>#REF!</v>
      </c>
      <c r="V139" s="31" t="str">
        <f t="shared" si="42"/>
        <v>380-24</v>
      </c>
      <c r="W139" s="398" t="s">
        <v>431</v>
      </c>
      <c r="X139" s="397" t="s">
        <v>681</v>
      </c>
      <c r="Y139" s="412">
        <v>380</v>
      </c>
      <c r="Z139" s="407">
        <v>53</v>
      </c>
      <c r="AA139" s="407">
        <v>24</v>
      </c>
      <c r="AB139" s="407"/>
      <c r="AC139" s="407">
        <v>1</v>
      </c>
      <c r="AD139" s="407">
        <v>7807</v>
      </c>
      <c r="AE139" s="407">
        <v>1</v>
      </c>
      <c r="AF139" s="407"/>
      <c r="AG139" s="407">
        <v>2</v>
      </c>
      <c r="AH139" s="407">
        <v>1480</v>
      </c>
      <c r="AI139" s="407">
        <v>1</v>
      </c>
      <c r="AJ139" s="407">
        <v>8</v>
      </c>
      <c r="AK139" s="407"/>
      <c r="AL139" s="407">
        <v>1</v>
      </c>
      <c r="AM139" s="407"/>
      <c r="AN139" s="407">
        <v>2</v>
      </c>
      <c r="AO139" s="407">
        <v>159</v>
      </c>
      <c r="AP139" s="407">
        <v>2</v>
      </c>
      <c r="AQ139" s="407"/>
      <c r="AR139" s="407"/>
      <c r="AS139" s="407">
        <v>25</v>
      </c>
      <c r="AT139" s="407">
        <v>3</v>
      </c>
      <c r="AU139" s="407">
        <v>10</v>
      </c>
      <c r="AV139" s="407"/>
      <c r="AW139" s="407">
        <v>141</v>
      </c>
      <c r="AX139" s="407"/>
      <c r="AY139" s="407">
        <v>177</v>
      </c>
      <c r="AZ139" s="407">
        <v>139</v>
      </c>
      <c r="BA139" s="407"/>
      <c r="BB139" s="408"/>
      <c r="BC139" s="409">
        <v>10036</v>
      </c>
    </row>
    <row r="140" spans="1:55">
      <c r="A140" s="31" t="str">
        <f>CONCATENATE(Y140,"-",$Z$5)</f>
        <v>631-1</v>
      </c>
      <c r="B140" s="31" t="str">
        <f>CONCATENATE(Y140,"-",$AA$5)</f>
        <v>631-2</v>
      </c>
      <c r="C140" s="31" t="str">
        <f>CONCATENATE(Y140,"-",$AB$5)</f>
        <v>631-3</v>
      </c>
      <c r="D140" s="31" t="str">
        <f>CONCATENATE(Y140,"-",$AC$5)</f>
        <v>631-4</v>
      </c>
      <c r="E140" s="31" t="str">
        <f>CONCATENATE(Y140,"-",$AD$5)</f>
        <v>631-5</v>
      </c>
      <c r="F140" s="31" t="str">
        <f>CONCATENATE(Y140,"-",$AE$5)</f>
        <v>631-6</v>
      </c>
      <c r="G140" s="31" t="str">
        <f>CONCATENATE(Y140,"-",$AF$5)</f>
        <v>631-7</v>
      </c>
      <c r="H140" s="31" t="str">
        <f>CONCATENATE(Y140,"-",$AG$5)</f>
        <v>631-8</v>
      </c>
      <c r="I140" s="31" t="str">
        <f>CONCATENATE(Y140,"-",$AH$5)</f>
        <v>631-9</v>
      </c>
      <c r="J140" s="31" t="str">
        <f>CONCATENATE(Y140,"-",$AI$5)</f>
        <v>631-10</v>
      </c>
      <c r="K140" s="31" t="str">
        <f>CONCATENATE(Y140,"-",$AJ$5)</f>
        <v>631-11</v>
      </c>
      <c r="L140" s="31" t="str">
        <f>CONCATENATE(Y140,"-",$AK$5)</f>
        <v>631-12</v>
      </c>
      <c r="M140" s="31" t="str">
        <f>CONCATENATE(Y140,"-",$AL$5)</f>
        <v>631-13</v>
      </c>
      <c r="N140" s="31" t="str">
        <f>CONCATENATE(Y140,"-",$AM$5)</f>
        <v>631-14</v>
      </c>
      <c r="O140" s="31" t="str">
        <f>CONCATENATE(Y140,"-",$AN$5)</f>
        <v>631-15</v>
      </c>
      <c r="P140" s="31" t="str">
        <f>CONCATENATE(Y140,"-",$AO$5)</f>
        <v>631-16</v>
      </c>
      <c r="Q140" s="31" t="str">
        <f>CONCATENATE(Y140,"-",$AP$5)</f>
        <v>631-17</v>
      </c>
      <c r="R140" s="31" t="str">
        <f>CONCATENATE(Y140,"-",$AQ$5)</f>
        <v>631-18</v>
      </c>
      <c r="S140" s="31" t="str">
        <f>CONCATENATE(Y140,"-",$AR$5)</f>
        <v>631-19</v>
      </c>
      <c r="T140" s="31" t="e">
        <f>CONCATENATE(Y140,"-",#REF!)</f>
        <v>#REF!</v>
      </c>
      <c r="U140" s="31" t="e">
        <f>CONCATENATE(Y140,"-",#REF!)</f>
        <v>#REF!</v>
      </c>
      <c r="V140" s="31" t="str">
        <f t="shared" si="42"/>
        <v>631-24</v>
      </c>
      <c r="W140" s="398" t="s">
        <v>432</v>
      </c>
      <c r="X140" s="397" t="s">
        <v>681</v>
      </c>
      <c r="Y140" s="412">
        <v>631</v>
      </c>
      <c r="Z140" s="407">
        <v>54</v>
      </c>
      <c r="AA140" s="407">
        <v>17</v>
      </c>
      <c r="AB140" s="407"/>
      <c r="AC140" s="407">
        <v>5</v>
      </c>
      <c r="AD140" s="407">
        <v>6337</v>
      </c>
      <c r="AE140" s="407"/>
      <c r="AF140" s="407">
        <v>19</v>
      </c>
      <c r="AG140" s="407">
        <v>1</v>
      </c>
      <c r="AH140" s="407">
        <v>1167</v>
      </c>
      <c r="AI140" s="407">
        <v>8</v>
      </c>
      <c r="AJ140" s="407">
        <v>24</v>
      </c>
      <c r="AK140" s="407"/>
      <c r="AL140" s="407">
        <v>62</v>
      </c>
      <c r="AM140" s="407">
        <v>2</v>
      </c>
      <c r="AN140" s="407">
        <v>7</v>
      </c>
      <c r="AO140" s="407">
        <v>6</v>
      </c>
      <c r="AP140" s="407">
        <v>6</v>
      </c>
      <c r="AQ140" s="407">
        <v>9</v>
      </c>
      <c r="AR140" s="407"/>
      <c r="AS140" s="407">
        <v>22</v>
      </c>
      <c r="AT140" s="407">
        <v>15</v>
      </c>
      <c r="AU140" s="407">
        <v>4</v>
      </c>
      <c r="AV140" s="407"/>
      <c r="AW140" s="407">
        <v>37</v>
      </c>
      <c r="AX140" s="407"/>
      <c r="AY140" s="407">
        <v>377</v>
      </c>
      <c r="AZ140" s="407">
        <v>308</v>
      </c>
      <c r="BA140" s="407"/>
      <c r="BB140" s="408"/>
      <c r="BC140" s="409">
        <v>8487</v>
      </c>
    </row>
    <row r="142" spans="1:55">
      <c r="W142" s="246" t="s">
        <v>433</v>
      </c>
      <c r="X142" s="983" t="str">
        <f>'1. Población_Afiliada_Regimen'!B140</f>
        <v>SISPRO-BODEGA DE DATOS DICIEMBRE 2021</v>
      </c>
      <c r="Y142" s="983"/>
    </row>
    <row r="143" spans="1:55">
      <c r="W143" s="248"/>
      <c r="X143" s="983" t="str">
        <f>'1. Población_Afiliada_Regimen'!B141</f>
        <v>PROYECCIÓN DANE 2021</v>
      </c>
      <c r="Y143" s="983"/>
    </row>
    <row r="144" spans="1:55">
      <c r="W144" s="249" t="s">
        <v>436</v>
      </c>
      <c r="X144" s="984" t="s">
        <v>437</v>
      </c>
      <c r="Y144" s="984"/>
    </row>
  </sheetData>
  <sheetProtection autoFilter="0"/>
  <mergeCells count="16">
    <mergeCell ref="Z1:BC1"/>
    <mergeCell ref="X1:Y3"/>
    <mergeCell ref="W44:X44"/>
    <mergeCell ref="Z2:BC3"/>
    <mergeCell ref="W64:X64"/>
    <mergeCell ref="W6:Y6"/>
    <mergeCell ref="W7:Y7"/>
    <mergeCell ref="W14:X14"/>
    <mergeCell ref="W21:X21"/>
    <mergeCell ref="W33:X33"/>
    <mergeCell ref="X142:Y142"/>
    <mergeCell ref="X143:Y143"/>
    <mergeCell ref="X144:Y144"/>
    <mergeCell ref="W82:X82"/>
    <mergeCell ref="W106:X106"/>
    <mergeCell ref="W130:X13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CC00"/>
  </sheetPr>
  <dimension ref="B1:W52"/>
  <sheetViews>
    <sheetView showGridLines="0" topLeftCell="A7" zoomScale="70" zoomScaleNormal="70" zoomScaleSheetLayoutView="80" workbookViewId="0">
      <selection activeCell="D52" sqref="D52"/>
    </sheetView>
  </sheetViews>
  <sheetFormatPr baseColWidth="10" defaultColWidth="11.42578125" defaultRowHeight="12.75"/>
  <cols>
    <col min="1" max="1" width="11" customWidth="1"/>
    <col min="2" max="2" width="39.42578125" customWidth="1"/>
    <col min="3" max="3" width="23.85546875" customWidth="1"/>
    <col min="4" max="4" width="8.7109375" customWidth="1"/>
    <col min="5" max="5" width="19.7109375" customWidth="1"/>
    <col min="6" max="6" width="8.42578125" customWidth="1"/>
    <col min="7" max="7" width="20.140625" customWidth="1"/>
    <col min="8" max="8" width="8.7109375" customWidth="1"/>
    <col min="9" max="9" width="17.85546875" customWidth="1"/>
    <col min="10" max="10" width="14" customWidth="1"/>
    <col min="11" max="11" width="20.140625" customWidth="1"/>
    <col min="12" max="12" width="11.85546875" hidden="1" customWidth="1"/>
    <col min="13" max="13" width="12.7109375" hidden="1" customWidth="1"/>
    <col min="14" max="14" width="13" hidden="1" customWidth="1"/>
    <col min="15" max="15" width="9.140625" hidden="1" customWidth="1"/>
    <col min="16" max="16" width="11.7109375" hidden="1" customWidth="1"/>
    <col min="17" max="17" width="12.140625" hidden="1" customWidth="1"/>
    <col min="18" max="18" width="12.5703125" hidden="1" customWidth="1"/>
    <col min="19" max="19" width="13.5703125" hidden="1" customWidth="1"/>
    <col min="20" max="20" width="15" style="239" hidden="1" customWidth="1"/>
    <col min="21" max="22" width="9.140625" style="239" customWidth="1"/>
    <col min="23" max="248" width="9.140625" customWidth="1"/>
  </cols>
  <sheetData>
    <row r="1" spans="2:23" ht="7.7" customHeight="1" thickBot="1"/>
    <row r="2" spans="2:23" ht="59.25" customHeight="1">
      <c r="B2" s="1090" t="s">
        <v>1054</v>
      </c>
      <c r="C2" s="1090"/>
      <c r="D2" s="1090"/>
      <c r="E2" s="1090"/>
      <c r="F2" s="1090"/>
      <c r="G2" s="1090"/>
      <c r="H2" s="1090"/>
      <c r="I2" s="1090"/>
      <c r="J2" s="1090"/>
      <c r="V2" s="286" t="s">
        <v>1055</v>
      </c>
      <c r="W2" s="755">
        <f>D8</f>
        <v>48.288337176693972</v>
      </c>
    </row>
    <row r="3" spans="2:23" ht="22.5" customHeight="1">
      <c r="V3" s="288" t="s">
        <v>1056</v>
      </c>
      <c r="W3" s="756">
        <f>H8</f>
        <v>47.003538692160767</v>
      </c>
    </row>
    <row r="4" spans="2:23" ht="267.75" customHeight="1">
      <c r="B4" s="1088"/>
      <c r="C4" s="1089"/>
      <c r="D4" s="1089"/>
      <c r="E4" s="1089"/>
      <c r="F4" s="1089"/>
      <c r="G4" s="1089"/>
      <c r="H4" s="1089"/>
      <c r="I4" s="1089"/>
      <c r="V4" s="288" t="s">
        <v>1057</v>
      </c>
      <c r="W4" s="756">
        <f>F8</f>
        <v>4.2230568574792215</v>
      </c>
    </row>
    <row r="5" spans="2:23" ht="31.5" customHeight="1" thickBot="1">
      <c r="B5" s="819"/>
      <c r="V5" s="290" t="s">
        <v>1058</v>
      </c>
      <c r="W5" s="757">
        <f>100-SUM(W2:W4)</f>
        <v>0.48506727366604707</v>
      </c>
    </row>
    <row r="6" spans="2:23" ht="22.5" customHeight="1"/>
    <row r="7" spans="2:23" ht="39" customHeight="1">
      <c r="B7" s="668" t="s">
        <v>1059</v>
      </c>
      <c r="C7" s="668" t="s">
        <v>1055</v>
      </c>
      <c r="D7" s="668" t="s">
        <v>483</v>
      </c>
      <c r="E7" s="668" t="s">
        <v>1057</v>
      </c>
      <c r="F7" s="668" t="s">
        <v>483</v>
      </c>
      <c r="G7" s="668" t="s">
        <v>1056</v>
      </c>
      <c r="H7" s="668" t="s">
        <v>483</v>
      </c>
      <c r="I7" s="668" t="s">
        <v>498</v>
      </c>
      <c r="J7" s="668" t="s">
        <v>462</v>
      </c>
      <c r="K7" s="668" t="s">
        <v>1060</v>
      </c>
      <c r="M7" s="111">
        <v>2014</v>
      </c>
      <c r="N7" s="111">
        <v>2015</v>
      </c>
      <c r="O7" s="111">
        <v>2016</v>
      </c>
      <c r="P7" s="111">
        <v>2017</v>
      </c>
      <c r="Q7" s="111">
        <v>2018</v>
      </c>
      <c r="R7" s="111">
        <v>2019</v>
      </c>
      <c r="S7" s="111">
        <v>2020</v>
      </c>
      <c r="T7" s="111">
        <v>2021</v>
      </c>
      <c r="U7" s="313"/>
      <c r="V7" s="313"/>
    </row>
    <row r="8" spans="2:23" ht="25.5" customHeight="1">
      <c r="B8" s="669" t="s">
        <v>1061</v>
      </c>
      <c r="C8" s="670">
        <f>SUM(C9:C43)</f>
        <v>24623736</v>
      </c>
      <c r="D8" s="671">
        <f>(C8/K8)*100</f>
        <v>48.288337176693972</v>
      </c>
      <c r="E8" s="672">
        <f>SUM(E9:E43)</f>
        <v>2153469</v>
      </c>
      <c r="F8" s="671">
        <f>(E8/K8)*100</f>
        <v>4.2230568574792215</v>
      </c>
      <c r="G8" s="672">
        <f>SUM(G9:G43)</f>
        <v>23968577</v>
      </c>
      <c r="H8" s="671">
        <f>(G8/K8)*100</f>
        <v>47.003538692160767</v>
      </c>
      <c r="I8" s="672">
        <f>C8+E8+G8</f>
        <v>50745782</v>
      </c>
      <c r="J8" s="671">
        <f>(I8/K8)*100</f>
        <v>99.514932726333967</v>
      </c>
      <c r="K8" s="672">
        <f>SUM(K9:K43)</f>
        <v>50993133</v>
      </c>
      <c r="M8" s="111"/>
      <c r="N8" s="111"/>
      <c r="T8" s="313"/>
      <c r="U8" s="313"/>
      <c r="V8" s="313"/>
    </row>
    <row r="9" spans="2:23" ht="20.100000000000001" customHeight="1">
      <c r="B9" s="682" t="s">
        <v>1062</v>
      </c>
      <c r="C9" s="683">
        <v>18618</v>
      </c>
      <c r="D9" s="684">
        <f>(C9/K9)*100</f>
        <v>23.138297872340424</v>
      </c>
      <c r="E9" s="683">
        <v>1983</v>
      </c>
      <c r="F9" s="684">
        <f>(E9/K9)*100</f>
        <v>2.4644561543050307</v>
      </c>
      <c r="G9" s="683">
        <v>56141</v>
      </c>
      <c r="H9" s="684">
        <f>(G9/K9)*100</f>
        <v>69.77157486577849</v>
      </c>
      <c r="I9" s="673">
        <f>C9+E9+G9</f>
        <v>76742</v>
      </c>
      <c r="J9" s="674">
        <f>(I9/K9)*100</f>
        <v>95.374328892423947</v>
      </c>
      <c r="K9" s="675">
        <f>T9</f>
        <v>80464</v>
      </c>
      <c r="L9" s="109" t="s">
        <v>1063</v>
      </c>
      <c r="M9" s="110">
        <v>75388</v>
      </c>
      <c r="N9" s="110">
        <v>76243</v>
      </c>
      <c r="O9">
        <v>77088</v>
      </c>
      <c r="P9" s="110">
        <v>77948</v>
      </c>
      <c r="Q9" s="110">
        <v>76589</v>
      </c>
      <c r="R9" s="110">
        <v>77753</v>
      </c>
      <c r="S9" s="110">
        <v>79020</v>
      </c>
      <c r="T9" s="737">
        <v>80464</v>
      </c>
      <c r="U9" s="314"/>
      <c r="V9" s="314"/>
    </row>
    <row r="10" spans="2:23" ht="20.100000000000001" customHeight="1">
      <c r="B10" s="682" t="s">
        <v>1064</v>
      </c>
      <c r="C10" s="683">
        <v>4250350</v>
      </c>
      <c r="D10" s="684">
        <f t="shared" ref="D10:D43" si="0">(C10/K10)*100</f>
        <v>63.190776274159376</v>
      </c>
      <c r="E10" s="683">
        <v>105628</v>
      </c>
      <c r="F10" s="684">
        <f t="shared" ref="F10:F43" si="1">(E10/K10)*100</f>
        <v>1.5703919244972546</v>
      </c>
      <c r="G10" s="683">
        <v>2446172</v>
      </c>
      <c r="H10" s="684">
        <f t="shared" ref="H10:H43" si="2">(G10/K10)*100</f>
        <v>36.367712677806061</v>
      </c>
      <c r="I10" s="673">
        <f t="shared" ref="I10:I43" si="3">C10+E10+G10</f>
        <v>6802150</v>
      </c>
      <c r="J10" s="674">
        <f t="shared" ref="J10:J43" si="4">(I10/K10)*100</f>
        <v>101.1288808764627</v>
      </c>
      <c r="K10" s="675">
        <v>6726219</v>
      </c>
      <c r="L10" s="109" t="s">
        <v>1065</v>
      </c>
      <c r="M10" s="110">
        <v>6378132</v>
      </c>
      <c r="N10" s="110">
        <v>6456299</v>
      </c>
      <c r="O10">
        <v>6534857</v>
      </c>
      <c r="P10" s="110">
        <v>6613118</v>
      </c>
      <c r="Q10" s="110">
        <v>6407102</v>
      </c>
      <c r="R10" s="110">
        <v>6550206</v>
      </c>
      <c r="S10" s="110">
        <v>6677930</v>
      </c>
      <c r="T10" s="738">
        <v>6782584</v>
      </c>
      <c r="U10" s="313"/>
      <c r="V10" s="313"/>
    </row>
    <row r="11" spans="2:23" ht="20.100000000000001" customHeight="1">
      <c r="B11" s="682" t="s">
        <v>1066</v>
      </c>
      <c r="C11" s="683">
        <v>56213</v>
      </c>
      <c r="D11" s="684">
        <f t="shared" si="0"/>
        <v>18.658678262024097</v>
      </c>
      <c r="E11" s="683">
        <v>5984</v>
      </c>
      <c r="F11" s="684">
        <f t="shared" si="1"/>
        <v>1.9862581737312046</v>
      </c>
      <c r="G11" s="683">
        <v>224179</v>
      </c>
      <c r="H11" s="684">
        <f t="shared" si="2"/>
        <v>74.411325389185777</v>
      </c>
      <c r="I11" s="673">
        <f t="shared" si="3"/>
        <v>286376</v>
      </c>
      <c r="J11" s="674">
        <f t="shared" si="4"/>
        <v>95.056261824941075</v>
      </c>
      <c r="K11" s="675">
        <f t="shared" ref="K11:K43" si="5">T11</f>
        <v>301270</v>
      </c>
      <c r="L11" s="109" t="s">
        <v>1067</v>
      </c>
      <c r="M11" s="110">
        <v>259447</v>
      </c>
      <c r="N11" s="110">
        <v>262315</v>
      </c>
      <c r="O11">
        <v>265190</v>
      </c>
      <c r="P11" s="110">
        <v>267992</v>
      </c>
      <c r="Q11" s="110">
        <v>262174</v>
      </c>
      <c r="R11" s="110">
        <v>280109</v>
      </c>
      <c r="S11" s="110">
        <v>294206</v>
      </c>
      <c r="T11" s="737">
        <v>301270</v>
      </c>
      <c r="U11" s="313"/>
      <c r="V11" s="313"/>
    </row>
    <row r="12" spans="2:23" ht="20.100000000000001" customHeight="1">
      <c r="B12" s="682" t="s">
        <v>1068</v>
      </c>
      <c r="C12" s="683">
        <v>1255253</v>
      </c>
      <c r="D12" s="684">
        <f t="shared" si="0"/>
        <v>45.297366894984336</v>
      </c>
      <c r="E12" s="683">
        <v>38402</v>
      </c>
      <c r="F12" s="684">
        <f t="shared" si="1"/>
        <v>1.3857839682527655</v>
      </c>
      <c r="G12" s="683">
        <v>1420573</v>
      </c>
      <c r="H12" s="684">
        <f t="shared" si="2"/>
        <v>51.263144865703239</v>
      </c>
      <c r="I12" s="673">
        <f t="shared" si="3"/>
        <v>2714228</v>
      </c>
      <c r="J12" s="674">
        <f t="shared" si="4"/>
        <v>97.946295728940342</v>
      </c>
      <c r="K12" s="675">
        <f t="shared" si="5"/>
        <v>2771139</v>
      </c>
      <c r="L12" s="109" t="s">
        <v>1069</v>
      </c>
      <c r="M12" s="110">
        <v>2432003</v>
      </c>
      <c r="N12" s="110">
        <v>2460863</v>
      </c>
      <c r="O12">
        <v>2489514</v>
      </c>
      <c r="P12" s="110">
        <v>2517897</v>
      </c>
      <c r="Q12" s="110">
        <v>2535517</v>
      </c>
      <c r="R12" s="110">
        <v>2638151</v>
      </c>
      <c r="S12" s="110">
        <v>2722128</v>
      </c>
      <c r="T12" s="737">
        <v>2771139</v>
      </c>
      <c r="U12" s="313"/>
      <c r="V12" s="313"/>
    </row>
    <row r="13" spans="2:23" ht="20.100000000000001" customHeight="1">
      <c r="B13" s="682" t="s">
        <v>1070</v>
      </c>
      <c r="C13" s="683">
        <v>6541090</v>
      </c>
      <c r="D13" s="684">
        <f t="shared" si="0"/>
        <v>83.494390660806701</v>
      </c>
      <c r="E13" s="683">
        <v>135428</v>
      </c>
      <c r="F13" s="684">
        <f t="shared" si="1"/>
        <v>1.728684108980572</v>
      </c>
      <c r="G13" s="683">
        <v>1427919</v>
      </c>
      <c r="H13" s="684">
        <f t="shared" si="2"/>
        <v>18.22681339317888</v>
      </c>
      <c r="I13" s="673">
        <f t="shared" si="3"/>
        <v>8104437</v>
      </c>
      <c r="J13" s="674">
        <f t="shared" si="4"/>
        <v>103.44988816296615</v>
      </c>
      <c r="K13" s="675">
        <f t="shared" si="5"/>
        <v>7834167</v>
      </c>
      <c r="L13" s="109" t="s">
        <v>1071</v>
      </c>
      <c r="M13" s="110">
        <v>7776845</v>
      </c>
      <c r="N13" s="110">
        <v>7878783</v>
      </c>
      <c r="O13">
        <v>7980001</v>
      </c>
      <c r="P13" s="110">
        <v>8080734</v>
      </c>
      <c r="Q13" s="110">
        <v>7412566</v>
      </c>
      <c r="R13" s="110">
        <v>7592871</v>
      </c>
      <c r="S13" s="110">
        <v>7743955</v>
      </c>
      <c r="T13" s="737">
        <v>7834167</v>
      </c>
      <c r="U13" s="313"/>
      <c r="V13" s="313"/>
    </row>
    <row r="14" spans="2:23" ht="20.100000000000001" customHeight="1">
      <c r="B14" s="682" t="s">
        <v>1072</v>
      </c>
      <c r="C14" s="683">
        <v>703539</v>
      </c>
      <c r="D14" s="684">
        <f t="shared" si="0"/>
        <v>31.79031215135959</v>
      </c>
      <c r="E14" s="683">
        <v>42470</v>
      </c>
      <c r="F14" s="684">
        <f t="shared" si="1"/>
        <v>1.9190614266845787</v>
      </c>
      <c r="G14" s="683">
        <v>1516988</v>
      </c>
      <c r="H14" s="684">
        <f t="shared" si="2"/>
        <v>68.547048635351672</v>
      </c>
      <c r="I14" s="673">
        <f t="shared" si="3"/>
        <v>2262997</v>
      </c>
      <c r="J14" s="674">
        <f t="shared" si="4"/>
        <v>102.25642221339584</v>
      </c>
      <c r="K14" s="675">
        <f t="shared" si="5"/>
        <v>2213061</v>
      </c>
      <c r="L14" s="109" t="s">
        <v>1073</v>
      </c>
      <c r="M14" s="110">
        <v>2073004</v>
      </c>
      <c r="N14" s="110">
        <v>2097161</v>
      </c>
      <c r="O14">
        <v>2121956</v>
      </c>
      <c r="P14" s="110">
        <v>2146696</v>
      </c>
      <c r="Q14" s="110">
        <v>2070110</v>
      </c>
      <c r="R14" s="110">
        <v>2130512</v>
      </c>
      <c r="S14" s="110">
        <v>2180976</v>
      </c>
      <c r="T14" s="737">
        <v>2213061</v>
      </c>
      <c r="U14" s="313"/>
      <c r="V14" s="313"/>
    </row>
    <row r="15" spans="2:23" ht="20.100000000000001" customHeight="1">
      <c r="B15" s="682" t="s">
        <v>1074</v>
      </c>
      <c r="C15" s="683">
        <v>497957</v>
      </c>
      <c r="D15" s="684">
        <f t="shared" si="0"/>
        <v>39.783250444404501</v>
      </c>
      <c r="E15" s="683">
        <v>30634</v>
      </c>
      <c r="F15" s="684">
        <f t="shared" si="1"/>
        <v>2.4474404298240358</v>
      </c>
      <c r="G15" s="683">
        <v>651064</v>
      </c>
      <c r="H15" s="684">
        <f t="shared" si="2"/>
        <v>52.015419338086964</v>
      </c>
      <c r="I15" s="673">
        <f t="shared" si="3"/>
        <v>1179655</v>
      </c>
      <c r="J15" s="674">
        <f t="shared" si="4"/>
        <v>94.246110212315486</v>
      </c>
      <c r="K15" s="675">
        <f t="shared" si="5"/>
        <v>1251675</v>
      </c>
      <c r="L15" s="109" t="s">
        <v>1075</v>
      </c>
      <c r="M15" s="110">
        <v>1274615</v>
      </c>
      <c r="N15" s="110">
        <v>1276407</v>
      </c>
      <c r="O15">
        <v>1278107</v>
      </c>
      <c r="P15" s="110">
        <v>1279955</v>
      </c>
      <c r="Q15" s="110">
        <v>1217376</v>
      </c>
      <c r="R15" s="110">
        <v>1230910</v>
      </c>
      <c r="S15" s="110">
        <v>1242731</v>
      </c>
      <c r="T15" s="737">
        <v>1251675</v>
      </c>
      <c r="U15" s="313"/>
      <c r="V15" s="313"/>
    </row>
    <row r="16" spans="2:23" ht="20.100000000000001" customHeight="1">
      <c r="B16" s="682" t="s">
        <v>426</v>
      </c>
      <c r="C16" s="683">
        <v>512271</v>
      </c>
      <c r="D16" s="684">
        <f t="shared" si="0"/>
        <v>49.865085066493783</v>
      </c>
      <c r="E16" s="683">
        <v>20646</v>
      </c>
      <c r="F16" s="684">
        <f t="shared" si="1"/>
        <v>2.0097068666444731</v>
      </c>
      <c r="G16" s="683">
        <v>394459</v>
      </c>
      <c r="H16" s="684">
        <f t="shared" si="2"/>
        <v>38.397121036022092</v>
      </c>
      <c r="I16" s="673">
        <f t="shared" si="3"/>
        <v>927376</v>
      </c>
      <c r="J16" s="674">
        <f t="shared" si="4"/>
        <v>90.271912969160354</v>
      </c>
      <c r="K16" s="675">
        <f t="shared" si="5"/>
        <v>1027314</v>
      </c>
      <c r="L16" s="109" t="s">
        <v>1076</v>
      </c>
      <c r="M16" s="110">
        <v>986042</v>
      </c>
      <c r="N16" s="110">
        <v>987991</v>
      </c>
      <c r="O16">
        <v>989934</v>
      </c>
      <c r="P16" s="110">
        <v>991860</v>
      </c>
      <c r="Q16" s="110">
        <v>998255</v>
      </c>
      <c r="R16" s="110">
        <v>1008344</v>
      </c>
      <c r="S16" s="110">
        <v>1018453</v>
      </c>
      <c r="T16" s="737">
        <v>1027314</v>
      </c>
      <c r="U16" s="313"/>
      <c r="V16" s="313"/>
    </row>
    <row r="17" spans="2:22" ht="20.100000000000001" customHeight="1">
      <c r="B17" s="682" t="s">
        <v>1077</v>
      </c>
      <c r="C17" s="683">
        <v>79134</v>
      </c>
      <c r="D17" s="684">
        <f t="shared" si="0"/>
        <v>19.075742272340488</v>
      </c>
      <c r="E17" s="683">
        <v>10096</v>
      </c>
      <c r="F17" s="684">
        <f t="shared" si="1"/>
        <v>2.4337035153227382</v>
      </c>
      <c r="G17" s="683">
        <v>322951</v>
      </c>
      <c r="H17" s="684">
        <f t="shared" si="2"/>
        <v>77.849344688687964</v>
      </c>
      <c r="I17" s="673">
        <f t="shared" si="3"/>
        <v>412181</v>
      </c>
      <c r="J17" s="674">
        <f t="shared" si="4"/>
        <v>99.358790476351174</v>
      </c>
      <c r="K17" s="675">
        <f t="shared" si="5"/>
        <v>414841</v>
      </c>
      <c r="L17" s="109" t="s">
        <v>1078</v>
      </c>
      <c r="M17" s="110">
        <v>471541</v>
      </c>
      <c r="N17" s="110">
        <v>477642</v>
      </c>
      <c r="O17">
        <v>483846</v>
      </c>
      <c r="P17" s="110">
        <v>490056</v>
      </c>
      <c r="Q17" s="110">
        <v>401849</v>
      </c>
      <c r="R17" s="110">
        <v>406142</v>
      </c>
      <c r="S17" s="110">
        <v>410521</v>
      </c>
      <c r="T17" s="737">
        <v>414841</v>
      </c>
      <c r="U17" s="313"/>
      <c r="V17" s="313"/>
    </row>
    <row r="18" spans="2:22" ht="20.100000000000001" customHeight="1">
      <c r="B18" s="682" t="s">
        <v>1079</v>
      </c>
      <c r="C18" s="683">
        <v>168394</v>
      </c>
      <c r="D18" s="684">
        <f t="shared" si="0"/>
        <v>38.337757662133058</v>
      </c>
      <c r="E18" s="683">
        <v>9979</v>
      </c>
      <c r="F18" s="684">
        <f t="shared" si="1"/>
        <v>2.271889044208379</v>
      </c>
      <c r="G18" s="683">
        <v>240867</v>
      </c>
      <c r="H18" s="684">
        <f t="shared" si="2"/>
        <v>54.837468525036535</v>
      </c>
      <c r="I18" s="673">
        <f t="shared" si="3"/>
        <v>419240</v>
      </c>
      <c r="J18" s="674">
        <f t="shared" si="4"/>
        <v>95.447115231377978</v>
      </c>
      <c r="K18" s="675">
        <f t="shared" si="5"/>
        <v>439238</v>
      </c>
      <c r="L18" s="109" t="s">
        <v>1080</v>
      </c>
      <c r="M18" s="110">
        <v>350239</v>
      </c>
      <c r="N18" s="110">
        <v>356479</v>
      </c>
      <c r="O18">
        <v>362721</v>
      </c>
      <c r="P18" s="110">
        <v>368989</v>
      </c>
      <c r="Q18" s="110">
        <v>420504</v>
      </c>
      <c r="R18" s="110">
        <v>428563</v>
      </c>
      <c r="S18" s="110">
        <v>435195</v>
      </c>
      <c r="T18" s="737">
        <v>439238</v>
      </c>
      <c r="U18" s="313"/>
      <c r="V18" s="313"/>
    </row>
    <row r="19" spans="2:22" ht="20.100000000000001" customHeight="1">
      <c r="B19" s="682" t="s">
        <v>1081</v>
      </c>
      <c r="C19" s="683">
        <v>303858</v>
      </c>
      <c r="D19" s="684">
        <f t="shared" si="0"/>
        <v>20.202733430670911</v>
      </c>
      <c r="E19" s="683">
        <v>27856</v>
      </c>
      <c r="F19" s="684">
        <f t="shared" si="1"/>
        <v>1.8520734765738238</v>
      </c>
      <c r="G19" s="683">
        <v>990010</v>
      </c>
      <c r="H19" s="684">
        <f t="shared" si="2"/>
        <v>65.823207299786446</v>
      </c>
      <c r="I19" s="673">
        <f t="shared" si="3"/>
        <v>1321724</v>
      </c>
      <c r="J19" s="674">
        <f t="shared" si="4"/>
        <v>87.878014207031171</v>
      </c>
      <c r="K19" s="675">
        <f t="shared" si="5"/>
        <v>1504044</v>
      </c>
      <c r="L19" s="109" t="s">
        <v>1082</v>
      </c>
      <c r="M19" s="110">
        <v>1366984</v>
      </c>
      <c r="N19" s="110">
        <v>1379169</v>
      </c>
      <c r="O19">
        <v>1391836</v>
      </c>
      <c r="P19" s="110">
        <v>1404205</v>
      </c>
      <c r="Q19" s="110">
        <v>1464488</v>
      </c>
      <c r="R19" s="110">
        <v>1478407</v>
      </c>
      <c r="S19" s="110">
        <v>1491937</v>
      </c>
      <c r="T19" s="737">
        <v>1504044</v>
      </c>
      <c r="U19" s="313"/>
      <c r="V19" s="313"/>
    </row>
    <row r="20" spans="2:22" ht="20.100000000000001" customHeight="1">
      <c r="B20" s="682" t="s">
        <v>1083</v>
      </c>
      <c r="C20" s="683">
        <v>354260</v>
      </c>
      <c r="D20" s="684">
        <f t="shared" si="0"/>
        <v>26.787834242997548</v>
      </c>
      <c r="E20" s="683">
        <v>24685</v>
      </c>
      <c r="F20" s="684">
        <f t="shared" si="1"/>
        <v>1.8665886306339821</v>
      </c>
      <c r="G20" s="683">
        <v>872442</v>
      </c>
      <c r="H20" s="684">
        <f t="shared" si="2"/>
        <v>65.970845375230809</v>
      </c>
      <c r="I20" s="673">
        <f t="shared" si="3"/>
        <v>1251387</v>
      </c>
      <c r="J20" s="674">
        <f t="shared" si="4"/>
        <v>94.625268248862355</v>
      </c>
      <c r="K20" s="675">
        <f t="shared" si="5"/>
        <v>1322466</v>
      </c>
      <c r="L20" s="109" t="s">
        <v>1084</v>
      </c>
      <c r="M20" s="110">
        <v>1016533</v>
      </c>
      <c r="N20" s="110">
        <v>1028890</v>
      </c>
      <c r="O20">
        <v>1041204</v>
      </c>
      <c r="P20" s="110">
        <v>1053475</v>
      </c>
      <c r="Q20" s="110">
        <v>1200574</v>
      </c>
      <c r="R20" s="110">
        <v>1252398</v>
      </c>
      <c r="S20" s="110">
        <v>1295387</v>
      </c>
      <c r="T20" s="737">
        <v>1322466</v>
      </c>
      <c r="U20" s="313"/>
      <c r="V20" s="313"/>
    </row>
    <row r="21" spans="2:22" ht="20.100000000000001" customHeight="1">
      <c r="B21" s="682" t="s">
        <v>1085</v>
      </c>
      <c r="C21" s="683">
        <v>55371</v>
      </c>
      <c r="D21" s="684">
        <f t="shared" si="0"/>
        <v>10.081660521644135</v>
      </c>
      <c r="E21" s="683">
        <v>11913</v>
      </c>
      <c r="F21" s="684">
        <f t="shared" si="1"/>
        <v>2.1690563976512358</v>
      </c>
      <c r="G21" s="683">
        <v>372888</v>
      </c>
      <c r="H21" s="684">
        <f t="shared" si="2"/>
        <v>67.893486276116349</v>
      </c>
      <c r="I21" s="673">
        <f t="shared" si="3"/>
        <v>440172</v>
      </c>
      <c r="J21" s="674">
        <f t="shared" si="4"/>
        <v>80.144203195411706</v>
      </c>
      <c r="K21" s="675">
        <f t="shared" si="5"/>
        <v>549225</v>
      </c>
      <c r="L21" s="109" t="s">
        <v>1086</v>
      </c>
      <c r="M21" s="110">
        <v>495151</v>
      </c>
      <c r="N21" s="110">
        <v>500093</v>
      </c>
      <c r="O21">
        <v>505016</v>
      </c>
      <c r="P21" s="110">
        <v>510047</v>
      </c>
      <c r="Q21" s="110">
        <v>534826</v>
      </c>
      <c r="R21" s="110">
        <v>539933</v>
      </c>
      <c r="S21" s="110">
        <v>544764</v>
      </c>
      <c r="T21" s="737">
        <v>549225</v>
      </c>
      <c r="U21" s="313"/>
      <c r="V21" s="313"/>
    </row>
    <row r="22" spans="2:22" ht="20.100000000000001" customHeight="1">
      <c r="B22" s="682" t="s">
        <v>1087</v>
      </c>
      <c r="C22" s="683">
        <v>353137</v>
      </c>
      <c r="D22" s="684">
        <f t="shared" si="0"/>
        <v>19.149807274754401</v>
      </c>
      <c r="E22" s="683">
        <v>41211</v>
      </c>
      <c r="F22" s="684">
        <f t="shared" si="1"/>
        <v>2.2347777423490136</v>
      </c>
      <c r="G22" s="683">
        <v>1307647</v>
      </c>
      <c r="H22" s="684">
        <f t="shared" si="2"/>
        <v>70.910689147301952</v>
      </c>
      <c r="I22" s="673">
        <f t="shared" si="3"/>
        <v>1701995</v>
      </c>
      <c r="J22" s="674">
        <f t="shared" si="4"/>
        <v>92.29527416440537</v>
      </c>
      <c r="K22" s="675">
        <f t="shared" si="5"/>
        <v>1844076</v>
      </c>
      <c r="L22" s="109" t="s">
        <v>1088</v>
      </c>
      <c r="M22" s="110">
        <v>1683782</v>
      </c>
      <c r="N22" s="110">
        <v>1709644</v>
      </c>
      <c r="O22">
        <v>1736170</v>
      </c>
      <c r="P22" s="110">
        <v>1762530</v>
      </c>
      <c r="Q22" s="110">
        <v>1784783</v>
      </c>
      <c r="R22" s="110">
        <v>1808439</v>
      </c>
      <c r="S22" s="110">
        <v>1828947</v>
      </c>
      <c r="T22" s="737">
        <v>1844076</v>
      </c>
      <c r="U22" s="313"/>
      <c r="V22" s="313"/>
    </row>
    <row r="23" spans="2:22" ht="20.100000000000001" customHeight="1">
      <c r="B23" s="682" t="s">
        <v>1089</v>
      </c>
      <c r="C23" s="683">
        <v>1686574</v>
      </c>
      <c r="D23" s="684">
        <f t="shared" si="0"/>
        <v>50.013744650780602</v>
      </c>
      <c r="E23" s="683">
        <v>32689</v>
      </c>
      <c r="F23" s="684">
        <f t="shared" si="1"/>
        <v>0.96936114210782742</v>
      </c>
      <c r="G23" s="683">
        <v>861064</v>
      </c>
      <c r="H23" s="684">
        <f t="shared" si="2"/>
        <v>25.534032318759653</v>
      </c>
      <c r="I23" s="673">
        <f t="shared" si="3"/>
        <v>2580327</v>
      </c>
      <c r="J23" s="674">
        <f t="shared" si="4"/>
        <v>76.51713811164808</v>
      </c>
      <c r="K23" s="675">
        <f t="shared" si="5"/>
        <v>3372221</v>
      </c>
      <c r="L23" s="109" t="s">
        <v>1090</v>
      </c>
      <c r="M23" s="110">
        <v>2639059</v>
      </c>
      <c r="N23" s="110">
        <v>2680041</v>
      </c>
      <c r="O23">
        <v>2721368</v>
      </c>
      <c r="P23" s="110">
        <v>2762784</v>
      </c>
      <c r="Q23" s="110">
        <v>2919060</v>
      </c>
      <c r="R23" s="110">
        <v>3085522</v>
      </c>
      <c r="S23" s="110">
        <v>3242999</v>
      </c>
      <c r="T23" s="737">
        <v>3372221</v>
      </c>
      <c r="U23" s="313"/>
      <c r="V23" s="313"/>
    </row>
    <row r="24" spans="2:22" ht="20.100000000000001" customHeight="1">
      <c r="B24" s="682" t="s">
        <v>1091</v>
      </c>
      <c r="C24" s="683">
        <v>5969</v>
      </c>
      <c r="D24" s="684">
        <f t="shared" si="0"/>
        <v>11.601554907677357</v>
      </c>
      <c r="E24" s="683">
        <v>901</v>
      </c>
      <c r="F24" s="684">
        <f t="shared" si="1"/>
        <v>1.7512147716229349</v>
      </c>
      <c r="G24" s="683">
        <v>43168</v>
      </c>
      <c r="H24" s="684">
        <f t="shared" si="2"/>
        <v>83.902818270165213</v>
      </c>
      <c r="I24" s="673">
        <f t="shared" si="3"/>
        <v>50038</v>
      </c>
      <c r="J24" s="674">
        <f t="shared" si="4"/>
        <v>97.255587949465507</v>
      </c>
      <c r="K24" s="675">
        <f t="shared" si="5"/>
        <v>51450</v>
      </c>
      <c r="L24" s="109" t="s">
        <v>1092</v>
      </c>
      <c r="M24" s="110">
        <v>40839</v>
      </c>
      <c r="N24" s="110">
        <v>41482</v>
      </c>
      <c r="O24">
        <v>42123</v>
      </c>
      <c r="P24" s="110">
        <v>42777</v>
      </c>
      <c r="Q24" s="110">
        <v>48114</v>
      </c>
      <c r="R24" s="110">
        <v>49473</v>
      </c>
      <c r="S24" s="110">
        <v>50636</v>
      </c>
      <c r="T24" s="737">
        <v>51450</v>
      </c>
      <c r="U24" s="313"/>
      <c r="V24" s="313"/>
    </row>
    <row r="25" spans="2:22" ht="20.100000000000001" customHeight="1">
      <c r="B25" s="682" t="s">
        <v>1093</v>
      </c>
      <c r="C25" s="683">
        <v>21938</v>
      </c>
      <c r="D25" s="684">
        <f t="shared" si="0"/>
        <v>24.791501864617473</v>
      </c>
      <c r="E25" s="683">
        <v>1944</v>
      </c>
      <c r="F25" s="684">
        <f t="shared" si="1"/>
        <v>2.1968584020793309</v>
      </c>
      <c r="G25" s="683">
        <v>61197</v>
      </c>
      <c r="H25" s="684">
        <f t="shared" si="2"/>
        <v>69.156966888914013</v>
      </c>
      <c r="I25" s="673">
        <f t="shared" si="3"/>
        <v>85079</v>
      </c>
      <c r="J25" s="674">
        <f t="shared" si="4"/>
        <v>96.145327155610801</v>
      </c>
      <c r="K25" s="675">
        <f t="shared" si="5"/>
        <v>88490</v>
      </c>
      <c r="L25" s="109" t="s">
        <v>1094</v>
      </c>
      <c r="M25" s="110">
        <v>109490</v>
      </c>
      <c r="N25" s="110">
        <v>111060</v>
      </c>
      <c r="O25">
        <v>112621</v>
      </c>
      <c r="P25" s="110">
        <v>114207</v>
      </c>
      <c r="Q25" s="110">
        <v>82767</v>
      </c>
      <c r="R25" s="110">
        <v>84716</v>
      </c>
      <c r="S25" s="110">
        <v>86657</v>
      </c>
      <c r="T25" s="737">
        <v>88490</v>
      </c>
      <c r="U25" s="313"/>
      <c r="V25" s="313"/>
    </row>
    <row r="26" spans="2:22" ht="20.100000000000001" customHeight="1">
      <c r="B26" s="682" t="s">
        <v>1095</v>
      </c>
      <c r="C26" s="683">
        <v>354758</v>
      </c>
      <c r="D26" s="684">
        <f t="shared" si="0"/>
        <v>31.340873231124782</v>
      </c>
      <c r="E26" s="683">
        <v>25328</v>
      </c>
      <c r="F26" s="684">
        <f t="shared" si="1"/>
        <v>2.2375862903667532</v>
      </c>
      <c r="G26" s="683">
        <v>791006</v>
      </c>
      <c r="H26" s="684">
        <f t="shared" si="2"/>
        <v>69.880929453484043</v>
      </c>
      <c r="I26" s="673">
        <f t="shared" si="3"/>
        <v>1171092</v>
      </c>
      <c r="J26" s="674">
        <f t="shared" si="4"/>
        <v>103.45938897497558</v>
      </c>
      <c r="K26" s="675">
        <f t="shared" si="5"/>
        <v>1131934</v>
      </c>
      <c r="L26" s="109" t="s">
        <v>1096</v>
      </c>
      <c r="M26" s="110">
        <v>1140539</v>
      </c>
      <c r="N26" s="110">
        <v>1154777</v>
      </c>
      <c r="O26">
        <v>1168869</v>
      </c>
      <c r="P26" s="110">
        <v>1182944</v>
      </c>
      <c r="Q26" s="110">
        <v>1100386</v>
      </c>
      <c r="R26" s="110">
        <v>1111844</v>
      </c>
      <c r="S26" s="110">
        <v>1122622</v>
      </c>
      <c r="T26" s="737">
        <v>1131934</v>
      </c>
      <c r="U26" s="313"/>
      <c r="V26" s="313"/>
    </row>
    <row r="27" spans="2:22" ht="20.100000000000001" customHeight="1">
      <c r="B27" s="682" t="s">
        <v>1097</v>
      </c>
      <c r="C27" s="685"/>
      <c r="D27" s="684">
        <f>IFERROR(0,C27/K27)*100</f>
        <v>0</v>
      </c>
      <c r="E27" s="683">
        <v>535</v>
      </c>
      <c r="F27" s="684">
        <f>IFERROR(0,E27/M27)*100</f>
        <v>0</v>
      </c>
      <c r="G27" s="683"/>
      <c r="H27" s="684">
        <f>IFERROR(0,G27/O27)*100</f>
        <v>0</v>
      </c>
      <c r="I27" s="673">
        <f t="shared" si="3"/>
        <v>535</v>
      </c>
      <c r="J27" s="674">
        <f>IFERROR(0,I27/#REF!)*100</f>
        <v>0</v>
      </c>
      <c r="K27" s="675">
        <f t="shared" si="5"/>
        <v>0</v>
      </c>
      <c r="P27" s="110"/>
      <c r="Q27" s="110"/>
      <c r="R27" s="110"/>
      <c r="S27" s="110"/>
      <c r="U27" s="313"/>
      <c r="V27" s="313"/>
    </row>
    <row r="28" spans="2:22" ht="20.100000000000001" customHeight="1">
      <c r="B28" s="682" t="s">
        <v>1098</v>
      </c>
      <c r="C28" s="683">
        <v>154883</v>
      </c>
      <c r="D28" s="684">
        <f t="shared" si="0"/>
        <v>15.679892607774395</v>
      </c>
      <c r="E28" s="683">
        <v>16687</v>
      </c>
      <c r="F28" s="684">
        <f t="shared" si="1"/>
        <v>1.6893420707626488</v>
      </c>
      <c r="G28" s="683">
        <v>815997</v>
      </c>
      <c r="H28" s="684">
        <f t="shared" si="2"/>
        <v>82.609100600234271</v>
      </c>
      <c r="I28" s="673">
        <f t="shared" si="3"/>
        <v>987567</v>
      </c>
      <c r="J28" s="674">
        <f t="shared" si="4"/>
        <v>99.978335278771297</v>
      </c>
      <c r="K28" s="675">
        <f t="shared" si="5"/>
        <v>987781</v>
      </c>
      <c r="L28" s="109" t="s">
        <v>1099</v>
      </c>
      <c r="M28" s="110">
        <v>930143</v>
      </c>
      <c r="N28" s="110">
        <v>957797</v>
      </c>
      <c r="O28">
        <v>985452</v>
      </c>
      <c r="P28" s="110">
        <v>1012926</v>
      </c>
      <c r="Q28" s="110">
        <v>880560</v>
      </c>
      <c r="R28" s="110">
        <v>927506</v>
      </c>
      <c r="S28" s="110">
        <v>965718</v>
      </c>
      <c r="T28" s="737">
        <v>987781</v>
      </c>
      <c r="U28" s="313"/>
      <c r="V28" s="313"/>
    </row>
    <row r="29" spans="2:22" ht="20.100000000000001" customHeight="1">
      <c r="B29" s="682" t="s">
        <v>1100</v>
      </c>
      <c r="C29" s="683">
        <v>413219</v>
      </c>
      <c r="D29" s="684">
        <f t="shared" si="0"/>
        <v>28.515817200761585</v>
      </c>
      <c r="E29" s="683">
        <v>30461</v>
      </c>
      <c r="F29" s="684">
        <f t="shared" si="1"/>
        <v>2.1020822076245249</v>
      </c>
      <c r="G29" s="683">
        <v>948288</v>
      </c>
      <c r="H29" s="684">
        <f t="shared" si="2"/>
        <v>65.440377285835837</v>
      </c>
      <c r="I29" s="673">
        <f t="shared" si="3"/>
        <v>1391968</v>
      </c>
      <c r="J29" s="674">
        <f t="shared" si="4"/>
        <v>96.058276694221945</v>
      </c>
      <c r="K29" s="675">
        <f t="shared" si="5"/>
        <v>1449087</v>
      </c>
      <c r="L29" s="109" t="s">
        <v>1101</v>
      </c>
      <c r="M29" s="110">
        <v>1247514</v>
      </c>
      <c r="N29" s="110">
        <v>1259822</v>
      </c>
      <c r="O29">
        <v>1272442</v>
      </c>
      <c r="P29" s="110">
        <v>1285384</v>
      </c>
      <c r="Q29" s="110">
        <v>1341746</v>
      </c>
      <c r="R29" s="110">
        <v>1388832</v>
      </c>
      <c r="S29" s="110">
        <v>1427026</v>
      </c>
      <c r="T29" s="737">
        <v>1449087</v>
      </c>
      <c r="U29" s="313"/>
      <c r="V29" s="313"/>
    </row>
    <row r="30" spans="2:22" ht="20.100000000000001" customHeight="1">
      <c r="B30" s="682" t="s">
        <v>1102</v>
      </c>
      <c r="C30" s="683">
        <v>482078</v>
      </c>
      <c r="D30" s="684">
        <f t="shared" si="0"/>
        <v>44.952686094523372</v>
      </c>
      <c r="E30" s="683">
        <v>19035</v>
      </c>
      <c r="F30" s="684">
        <f t="shared" si="1"/>
        <v>1.7749708134560223</v>
      </c>
      <c r="G30" s="683">
        <v>539278</v>
      </c>
      <c r="H30" s="684">
        <f t="shared" si="2"/>
        <v>50.286457070603461</v>
      </c>
      <c r="I30" s="673">
        <f t="shared" si="3"/>
        <v>1040391</v>
      </c>
      <c r="J30" s="674">
        <f t="shared" si="4"/>
        <v>97.014113978582856</v>
      </c>
      <c r="K30" s="675">
        <f t="shared" si="5"/>
        <v>1072412</v>
      </c>
      <c r="L30" s="109" t="s">
        <v>1103</v>
      </c>
      <c r="M30" s="110">
        <v>943072</v>
      </c>
      <c r="N30" s="110">
        <v>961334</v>
      </c>
      <c r="O30">
        <v>979710</v>
      </c>
      <c r="P30" s="110">
        <v>998162</v>
      </c>
      <c r="Q30" s="110">
        <v>1039722</v>
      </c>
      <c r="R30" s="110">
        <v>1052125</v>
      </c>
      <c r="S30" s="110">
        <v>1063454</v>
      </c>
      <c r="T30" s="737">
        <v>1072412</v>
      </c>
      <c r="U30" s="313"/>
      <c r="V30" s="313"/>
    </row>
    <row r="31" spans="2:22" ht="20.100000000000001" customHeight="1">
      <c r="B31" s="682" t="s">
        <v>1104</v>
      </c>
      <c r="C31" s="683">
        <v>295383</v>
      </c>
      <c r="D31" s="684">
        <f t="shared" si="0"/>
        <v>18.150764477511789</v>
      </c>
      <c r="E31" s="683">
        <v>33566</v>
      </c>
      <c r="F31" s="684">
        <f t="shared" si="1"/>
        <v>2.0625715103853666</v>
      </c>
      <c r="G31" s="683">
        <v>1145307</v>
      </c>
      <c r="H31" s="684">
        <f t="shared" si="2"/>
        <v>70.377095538489328</v>
      </c>
      <c r="I31" s="673">
        <f t="shared" si="3"/>
        <v>1474256</v>
      </c>
      <c r="J31" s="674">
        <f t="shared" si="4"/>
        <v>90.590431526386482</v>
      </c>
      <c r="K31" s="675">
        <f t="shared" si="5"/>
        <v>1627386</v>
      </c>
      <c r="L31" s="109" t="s">
        <v>1105</v>
      </c>
      <c r="M31" s="110">
        <v>1722945</v>
      </c>
      <c r="N31" s="110">
        <v>1744228</v>
      </c>
      <c r="O31">
        <v>1765906</v>
      </c>
      <c r="P31" s="110">
        <v>1787545</v>
      </c>
      <c r="Q31" s="110">
        <v>1630592</v>
      </c>
      <c r="R31" s="110">
        <v>1628981</v>
      </c>
      <c r="S31" s="110">
        <v>1627589</v>
      </c>
      <c r="T31" s="737">
        <v>1627386</v>
      </c>
      <c r="U31" s="313"/>
      <c r="V31" s="313"/>
    </row>
    <row r="32" spans="2:22" ht="20.100000000000001" customHeight="1">
      <c r="B32" s="682" t="s">
        <v>1106</v>
      </c>
      <c r="C32" s="683"/>
      <c r="D32" s="684">
        <f>IFERROR(0,C32/K32)*100</f>
        <v>0</v>
      </c>
      <c r="E32" s="683">
        <v>1239799</v>
      </c>
      <c r="F32" s="684">
        <f>IFERROR(0,E32/M32)*100</f>
        <v>0</v>
      </c>
      <c r="G32" s="683"/>
      <c r="H32" s="684">
        <f>IFERROR(0,G32/O32)*100</f>
        <v>0</v>
      </c>
      <c r="I32" s="673">
        <f t="shared" si="3"/>
        <v>1239799</v>
      </c>
      <c r="J32" s="674">
        <f>IFERROR(0,I32/#REF!)*100</f>
        <v>0</v>
      </c>
      <c r="K32" s="675">
        <f t="shared" si="5"/>
        <v>0</v>
      </c>
      <c r="L32" s="109"/>
      <c r="M32" s="110"/>
      <c r="N32" s="110"/>
      <c r="P32" s="110"/>
      <c r="Q32" s="110"/>
      <c r="R32" s="110"/>
      <c r="S32" s="110"/>
      <c r="U32" s="313"/>
      <c r="V32" s="313"/>
    </row>
    <row r="33" spans="2:22" ht="20.100000000000001" customHeight="1">
      <c r="B33" s="682" t="s">
        <v>1107</v>
      </c>
      <c r="C33" s="683">
        <v>473621</v>
      </c>
      <c r="D33" s="684">
        <f t="shared" si="0"/>
        <v>28.831054831361634</v>
      </c>
      <c r="E33" s="683">
        <v>28022</v>
      </c>
      <c r="F33" s="684">
        <f t="shared" si="1"/>
        <v>1.7058023577595074</v>
      </c>
      <c r="G33" s="683">
        <v>1098139</v>
      </c>
      <c r="H33" s="684">
        <f t="shared" si="2"/>
        <v>66.847765874943548</v>
      </c>
      <c r="I33" s="673">
        <f t="shared" si="3"/>
        <v>1599782</v>
      </c>
      <c r="J33" s="674">
        <f t="shared" si="4"/>
        <v>97.384623064064684</v>
      </c>
      <c r="K33" s="675">
        <f t="shared" si="5"/>
        <v>1642746</v>
      </c>
      <c r="L33" s="109" t="s">
        <v>1108</v>
      </c>
      <c r="M33" s="110">
        <v>1344038</v>
      </c>
      <c r="N33" s="110">
        <v>1355787</v>
      </c>
      <c r="O33">
        <v>1367708</v>
      </c>
      <c r="P33" s="110">
        <v>1379533</v>
      </c>
      <c r="Q33" s="110">
        <v>1491689</v>
      </c>
      <c r="R33" s="110">
        <v>1565362</v>
      </c>
      <c r="S33" s="110">
        <v>1620318</v>
      </c>
      <c r="T33" s="737">
        <v>1642746</v>
      </c>
      <c r="U33" s="313"/>
      <c r="V33" s="313"/>
    </row>
    <row r="34" spans="2:22" ht="20.100000000000001" customHeight="1">
      <c r="B34" s="682" t="s">
        <v>1109</v>
      </c>
      <c r="C34" s="683">
        <v>49266</v>
      </c>
      <c r="D34" s="684">
        <f t="shared" si="0"/>
        <v>13.531455566694591</v>
      </c>
      <c r="E34" s="683">
        <v>9225</v>
      </c>
      <c r="F34" s="684">
        <f t="shared" si="1"/>
        <v>2.533748987187058</v>
      </c>
      <c r="G34" s="683">
        <v>264602</v>
      </c>
      <c r="H34" s="684">
        <f t="shared" si="2"/>
        <v>72.675886125492667</v>
      </c>
      <c r="I34" s="673">
        <f t="shared" si="3"/>
        <v>323093</v>
      </c>
      <c r="J34" s="674">
        <f t="shared" si="4"/>
        <v>88.741090679374324</v>
      </c>
      <c r="K34" s="675">
        <f t="shared" si="5"/>
        <v>364085</v>
      </c>
      <c r="L34" s="109" t="s">
        <v>1110</v>
      </c>
      <c r="M34" s="110">
        <v>341034</v>
      </c>
      <c r="N34" s="110">
        <v>345204</v>
      </c>
      <c r="O34">
        <v>349537</v>
      </c>
      <c r="P34" s="110">
        <v>354094</v>
      </c>
      <c r="Q34" s="110">
        <v>348182</v>
      </c>
      <c r="R34" s="110">
        <v>353759</v>
      </c>
      <c r="S34" s="110">
        <v>359127</v>
      </c>
      <c r="T34" s="737">
        <v>364085</v>
      </c>
      <c r="U34" s="313"/>
      <c r="V34" s="313"/>
    </row>
    <row r="35" spans="2:22" ht="20.100000000000001" customHeight="1">
      <c r="B35" s="682" t="s">
        <v>1111</v>
      </c>
      <c r="C35" s="683">
        <v>307168</v>
      </c>
      <c r="D35" s="684">
        <f t="shared" si="0"/>
        <v>54.644851516677129</v>
      </c>
      <c r="E35" s="683">
        <v>10487</v>
      </c>
      <c r="F35" s="684">
        <f t="shared" si="1"/>
        <v>1.8656258394604681</v>
      </c>
      <c r="G35" s="683">
        <v>249405</v>
      </c>
      <c r="H35" s="684">
        <f t="shared" si="2"/>
        <v>44.368876941988944</v>
      </c>
      <c r="I35" s="673">
        <f t="shared" si="3"/>
        <v>567060</v>
      </c>
      <c r="J35" s="674">
        <f t="shared" si="4"/>
        <v>100.87935429812656</v>
      </c>
      <c r="K35" s="675">
        <f t="shared" si="5"/>
        <v>562117</v>
      </c>
      <c r="L35" s="109" t="s">
        <v>1112</v>
      </c>
      <c r="M35" s="110">
        <v>562114</v>
      </c>
      <c r="N35" s="110">
        <v>565310</v>
      </c>
      <c r="O35">
        <v>568506</v>
      </c>
      <c r="P35" s="110">
        <v>571733</v>
      </c>
      <c r="Q35" s="110">
        <v>539904</v>
      </c>
      <c r="R35" s="110">
        <v>547855</v>
      </c>
      <c r="S35" s="110">
        <v>555401</v>
      </c>
      <c r="T35" s="737">
        <v>562117</v>
      </c>
      <c r="U35" s="313"/>
      <c r="V35" s="313"/>
    </row>
    <row r="36" spans="2:22" ht="20.100000000000001" customHeight="1">
      <c r="B36" s="682" t="s">
        <v>1113</v>
      </c>
      <c r="C36" s="683">
        <v>609566</v>
      </c>
      <c r="D36" s="684">
        <f t="shared" si="0"/>
        <v>62.930997103113071</v>
      </c>
      <c r="E36" s="683">
        <v>16839</v>
      </c>
      <c r="F36" s="684">
        <f t="shared" si="1"/>
        <v>1.7384418753987607</v>
      </c>
      <c r="G36" s="683">
        <v>410009</v>
      </c>
      <c r="H36" s="684">
        <f t="shared" si="2"/>
        <v>42.328927780175221</v>
      </c>
      <c r="I36" s="673">
        <f t="shared" si="3"/>
        <v>1036414</v>
      </c>
      <c r="J36" s="674">
        <f t="shared" si="4"/>
        <v>106.99836675868706</v>
      </c>
      <c r="K36" s="675">
        <f t="shared" si="5"/>
        <v>968626</v>
      </c>
      <c r="L36" s="109" t="s">
        <v>1114</v>
      </c>
      <c r="M36" s="110">
        <v>946632</v>
      </c>
      <c r="N36" s="110">
        <v>951953</v>
      </c>
      <c r="O36">
        <v>957254</v>
      </c>
      <c r="P36" s="110">
        <v>962529</v>
      </c>
      <c r="Q36" s="110">
        <v>943401</v>
      </c>
      <c r="R36" s="110">
        <v>952511</v>
      </c>
      <c r="S36" s="110">
        <v>961055</v>
      </c>
      <c r="T36" s="737">
        <v>968626</v>
      </c>
      <c r="U36" s="313"/>
      <c r="V36" s="313"/>
    </row>
    <row r="37" spans="2:22" ht="20.100000000000001" customHeight="1">
      <c r="B37" s="682" t="s">
        <v>1115</v>
      </c>
      <c r="C37" s="683">
        <v>46306</v>
      </c>
      <c r="D37" s="684">
        <f t="shared" si="0"/>
        <v>71.601311232063338</v>
      </c>
      <c r="E37" s="683">
        <v>935</v>
      </c>
      <c r="F37" s="684">
        <f t="shared" si="1"/>
        <v>1.445757050964869</v>
      </c>
      <c r="G37" s="683">
        <v>15861</v>
      </c>
      <c r="H37" s="684">
        <f t="shared" si="2"/>
        <v>24.525296882731322</v>
      </c>
      <c r="I37" s="673">
        <f t="shared" si="3"/>
        <v>63102</v>
      </c>
      <c r="J37" s="674">
        <f t="shared" si="4"/>
        <v>97.572365165759521</v>
      </c>
      <c r="K37" s="675">
        <f t="shared" si="5"/>
        <v>64672</v>
      </c>
      <c r="L37" s="109" t="s">
        <v>1116</v>
      </c>
      <c r="M37" s="110">
        <v>75801</v>
      </c>
      <c r="N37" s="110">
        <v>76442</v>
      </c>
      <c r="O37">
        <v>77101</v>
      </c>
      <c r="P37" s="110">
        <v>77759</v>
      </c>
      <c r="Q37" s="110">
        <v>61280</v>
      </c>
      <c r="R37" s="110">
        <v>62482</v>
      </c>
      <c r="S37" s="110">
        <v>63692</v>
      </c>
      <c r="T37" s="737">
        <v>64672</v>
      </c>
      <c r="U37" s="313"/>
      <c r="V37" s="313"/>
    </row>
    <row r="38" spans="2:22" ht="20.100000000000001" customHeight="1">
      <c r="B38" s="682" t="s">
        <v>1117</v>
      </c>
      <c r="C38" s="683">
        <v>1195468</v>
      </c>
      <c r="D38" s="684">
        <f t="shared" si="0"/>
        <v>51.83140360423247</v>
      </c>
      <c r="E38" s="683">
        <v>68605</v>
      </c>
      <c r="F38" s="684">
        <f t="shared" si="1"/>
        <v>2.9744781493677528</v>
      </c>
      <c r="G38" s="683">
        <v>984144</v>
      </c>
      <c r="H38" s="684">
        <f t="shared" si="2"/>
        <v>42.669117758638258</v>
      </c>
      <c r="I38" s="673">
        <f t="shared" si="3"/>
        <v>2248217</v>
      </c>
      <c r="J38" s="674">
        <f t="shared" si="4"/>
        <v>97.474999512238483</v>
      </c>
      <c r="K38" s="675">
        <f t="shared" si="5"/>
        <v>2306455</v>
      </c>
      <c r="L38" s="109" t="s">
        <v>1118</v>
      </c>
      <c r="M38" s="110">
        <v>2051022</v>
      </c>
      <c r="N38" s="110">
        <v>2061079</v>
      </c>
      <c r="O38">
        <v>2071016</v>
      </c>
      <c r="P38" s="110">
        <v>2080938</v>
      </c>
      <c r="Q38" s="110">
        <v>2184837</v>
      </c>
      <c r="R38" s="110">
        <v>2237587</v>
      </c>
      <c r="S38" s="110">
        <v>2280908</v>
      </c>
      <c r="T38" s="737">
        <v>2306455</v>
      </c>
      <c r="U38" s="313"/>
      <c r="V38" s="313"/>
    </row>
    <row r="39" spans="2:22" ht="20.100000000000001" customHeight="1">
      <c r="B39" s="682" t="s">
        <v>1119</v>
      </c>
      <c r="C39" s="683">
        <v>172331</v>
      </c>
      <c r="D39" s="684">
        <f t="shared" si="0"/>
        <v>17.905319406477378</v>
      </c>
      <c r="E39" s="683">
        <v>22549</v>
      </c>
      <c r="F39" s="684">
        <f t="shared" si="1"/>
        <v>2.3428579146912534</v>
      </c>
      <c r="G39" s="683">
        <v>773784</v>
      </c>
      <c r="H39" s="684">
        <f t="shared" si="2"/>
        <v>80.396734607364266</v>
      </c>
      <c r="I39" s="673">
        <f t="shared" si="3"/>
        <v>968664</v>
      </c>
      <c r="J39" s="674">
        <f t="shared" si="4"/>
        <v>100.64491192853291</v>
      </c>
      <c r="K39" s="675">
        <f t="shared" si="5"/>
        <v>962457</v>
      </c>
      <c r="L39" s="109" t="s">
        <v>1120</v>
      </c>
      <c r="M39" s="110">
        <v>843202</v>
      </c>
      <c r="N39" s="110">
        <v>851515</v>
      </c>
      <c r="O39">
        <v>859913</v>
      </c>
      <c r="P39" s="110">
        <v>868438</v>
      </c>
      <c r="Q39" s="110">
        <v>904863</v>
      </c>
      <c r="R39" s="110">
        <v>928984</v>
      </c>
      <c r="S39" s="110">
        <v>949252</v>
      </c>
      <c r="T39" s="737">
        <v>962457</v>
      </c>
      <c r="U39" s="313"/>
      <c r="V39" s="313"/>
    </row>
    <row r="40" spans="2:22" ht="20.100000000000001" customHeight="1">
      <c r="B40" s="682" t="s">
        <v>1121</v>
      </c>
      <c r="C40" s="683">
        <v>550192</v>
      </c>
      <c r="D40" s="684">
        <f t="shared" si="0"/>
        <v>40.940011816372966</v>
      </c>
      <c r="E40" s="683">
        <v>26247</v>
      </c>
      <c r="F40" s="684">
        <f t="shared" si="1"/>
        <v>1.9530500082595554</v>
      </c>
      <c r="G40" s="683">
        <v>739976</v>
      </c>
      <c r="H40" s="684">
        <f t="shared" si="2"/>
        <v>55.061916901431509</v>
      </c>
      <c r="I40" s="673">
        <f t="shared" si="3"/>
        <v>1316415</v>
      </c>
      <c r="J40" s="674">
        <f t="shared" si="4"/>
        <v>97.954978726064041</v>
      </c>
      <c r="K40" s="675">
        <f t="shared" si="5"/>
        <v>1343898</v>
      </c>
      <c r="L40" s="109" t="s">
        <v>1122</v>
      </c>
      <c r="M40" s="110">
        <v>1404262</v>
      </c>
      <c r="N40" s="110">
        <v>1408272</v>
      </c>
      <c r="O40">
        <v>1412220</v>
      </c>
      <c r="P40" s="110">
        <v>1416124</v>
      </c>
      <c r="Q40" s="110">
        <v>1330187</v>
      </c>
      <c r="R40" s="110">
        <v>1335313</v>
      </c>
      <c r="S40" s="110">
        <v>1339998</v>
      </c>
      <c r="T40" s="737">
        <v>1343898</v>
      </c>
      <c r="U40" s="313"/>
      <c r="V40" s="313"/>
    </row>
    <row r="41" spans="2:22" ht="20.100000000000001" customHeight="1">
      <c r="B41" s="682" t="s">
        <v>1123</v>
      </c>
      <c r="C41" s="683">
        <v>2639294</v>
      </c>
      <c r="D41" s="684">
        <f t="shared" si="0"/>
        <v>57.92051004750752</v>
      </c>
      <c r="E41" s="683">
        <v>60258</v>
      </c>
      <c r="F41" s="684">
        <f t="shared" si="1"/>
        <v>1.3223892807859632</v>
      </c>
      <c r="G41" s="683">
        <v>1890725</v>
      </c>
      <c r="H41" s="684">
        <f t="shared" si="2"/>
        <v>41.492822080288768</v>
      </c>
      <c r="I41" s="673">
        <f t="shared" si="3"/>
        <v>4590277</v>
      </c>
      <c r="J41" s="674">
        <f t="shared" si="4"/>
        <v>100.73572140858225</v>
      </c>
      <c r="K41" s="675">
        <f t="shared" si="5"/>
        <v>4556752</v>
      </c>
      <c r="L41" s="109" t="s">
        <v>1124</v>
      </c>
      <c r="M41" s="110">
        <v>4566875</v>
      </c>
      <c r="N41" s="110">
        <v>4613684</v>
      </c>
      <c r="O41">
        <v>4660741</v>
      </c>
      <c r="P41" s="110">
        <v>4708262</v>
      </c>
      <c r="Q41" s="110">
        <v>4475886</v>
      </c>
      <c r="R41" s="110">
        <v>4506768</v>
      </c>
      <c r="S41" s="110">
        <v>4532152</v>
      </c>
      <c r="T41" s="737">
        <v>4556752</v>
      </c>
    </row>
    <row r="42" spans="2:22" ht="20.100000000000001" customHeight="1">
      <c r="B42" s="682" t="s">
        <v>1125</v>
      </c>
      <c r="C42" s="683">
        <v>4992</v>
      </c>
      <c r="D42" s="684">
        <f t="shared" si="0"/>
        <v>10.664843616475817</v>
      </c>
      <c r="E42" s="683">
        <v>1110</v>
      </c>
      <c r="F42" s="684">
        <f t="shared" si="1"/>
        <v>2.3713895060673389</v>
      </c>
      <c r="G42" s="683">
        <v>27379</v>
      </c>
      <c r="H42" s="684">
        <f t="shared" si="2"/>
        <v>58.49213809605196</v>
      </c>
      <c r="I42" s="673">
        <f t="shared" si="3"/>
        <v>33481</v>
      </c>
      <c r="J42" s="674">
        <f t="shared" si="4"/>
        <v>71.528371218595112</v>
      </c>
      <c r="K42" s="675">
        <f t="shared" si="5"/>
        <v>46808</v>
      </c>
      <c r="L42" s="109" t="s">
        <v>1126</v>
      </c>
      <c r="M42" s="110">
        <v>43240</v>
      </c>
      <c r="N42" s="110">
        <v>43665</v>
      </c>
      <c r="O42">
        <v>44079</v>
      </c>
      <c r="P42" s="110">
        <v>44500</v>
      </c>
      <c r="Q42" s="110">
        <v>40797</v>
      </c>
      <c r="R42" s="110">
        <v>42721</v>
      </c>
      <c r="S42" s="110">
        <v>44712</v>
      </c>
      <c r="T42" s="737">
        <v>46808</v>
      </c>
    </row>
    <row r="43" spans="2:22" ht="20.100000000000001" customHeight="1">
      <c r="B43" s="682" t="s">
        <v>1127</v>
      </c>
      <c r="C43" s="683">
        <v>11285</v>
      </c>
      <c r="D43" s="684">
        <f t="shared" si="0"/>
        <v>9.8509912096161738</v>
      </c>
      <c r="E43" s="683">
        <v>1332</v>
      </c>
      <c r="F43" s="684">
        <f t="shared" si="1"/>
        <v>1.1627399460530565</v>
      </c>
      <c r="G43" s="683">
        <v>64948</v>
      </c>
      <c r="H43" s="684">
        <f t="shared" si="2"/>
        <v>56.694920432623064</v>
      </c>
      <c r="I43" s="673">
        <f t="shared" si="3"/>
        <v>77565</v>
      </c>
      <c r="J43" s="674">
        <f t="shared" si="4"/>
        <v>67.708651588292284</v>
      </c>
      <c r="K43" s="675">
        <f t="shared" si="5"/>
        <v>114557</v>
      </c>
      <c r="L43" s="109" t="s">
        <v>1128</v>
      </c>
      <c r="M43" s="110">
        <v>70260</v>
      </c>
      <c r="N43" s="110">
        <v>71974</v>
      </c>
      <c r="O43">
        <v>73702</v>
      </c>
      <c r="P43" s="110">
        <v>75468</v>
      </c>
      <c r="Q43" s="110">
        <v>107808</v>
      </c>
      <c r="R43" s="110">
        <v>110599</v>
      </c>
      <c r="S43" s="110">
        <v>112958</v>
      </c>
      <c r="T43" s="739">
        <v>114557</v>
      </c>
    </row>
    <row r="44" spans="2:22" ht="409.6" hidden="1" customHeight="1">
      <c r="B44" t="s">
        <v>2</v>
      </c>
      <c r="C44" t="b">
        <v>0</v>
      </c>
      <c r="E44">
        <v>1699596</v>
      </c>
      <c r="G44">
        <v>22726138</v>
      </c>
      <c r="L44" s="109" t="s">
        <v>1129</v>
      </c>
      <c r="M44" s="110">
        <v>47661787</v>
      </c>
      <c r="N44" s="110">
        <v>48203405</v>
      </c>
      <c r="O44" t="e">
        <f>VLOOKUP(L44,#REF!,2,0)</f>
        <v>#REF!</v>
      </c>
    </row>
    <row r="45" spans="2:22" ht="15.75" customHeight="1"/>
    <row r="46" spans="2:22" ht="22.5">
      <c r="B46" s="246" t="s">
        <v>433</v>
      </c>
      <c r="C46" s="983" t="str">
        <f>'1. Población_Afiliada_Regimen'!B140</f>
        <v>SISPRO-BODEGA DE DATOS DICIEMBRE 2021</v>
      </c>
      <c r="D46" s="983"/>
      <c r="E46" s="108"/>
      <c r="F46" s="416" t="str">
        <f>'1. Población_Afiliada_Regimen'!C1</f>
        <v>Diciembre 2021</v>
      </c>
    </row>
    <row r="47" spans="2:22" ht="17.25" customHeight="1">
      <c r="B47" s="248"/>
      <c r="C47" s="1091" t="str">
        <f>'1. Población_Afiliada_Regimen'!B141</f>
        <v>PROYECCIÓN DANE 2021</v>
      </c>
      <c r="D47" s="983"/>
    </row>
    <row r="48" spans="2:22" ht="23.25" customHeight="1">
      <c r="B48" s="249" t="s">
        <v>436</v>
      </c>
      <c r="C48" s="984" t="s">
        <v>437</v>
      </c>
      <c r="D48" s="984"/>
    </row>
    <row r="50" spans="2:2">
      <c r="B50" s="904" t="s">
        <v>1272</v>
      </c>
    </row>
    <row r="51" spans="2:2">
      <c r="B51" s="905" t="s">
        <v>1273</v>
      </c>
    </row>
    <row r="52" spans="2:2">
      <c r="B52" s="906" t="s">
        <v>1274</v>
      </c>
    </row>
  </sheetData>
  <sheetProtection autoFilter="0"/>
  <mergeCells count="5">
    <mergeCell ref="B4:I4"/>
    <mergeCell ref="B2:J2"/>
    <mergeCell ref="C46:D46"/>
    <mergeCell ref="C47:D47"/>
    <mergeCell ref="C48:D48"/>
  </mergeCells>
  <pageMargins left="0.25" right="0.25" top="0.75" bottom="0.75" header="0.3" footer="0.3"/>
  <pageSetup paperSize="9" scale="41" orientation="portrait" horizontalDpi="300" verticalDpi="300" r:id="rId1"/>
  <headerFooter alignWithMargins="0">
    <oddFooter>&amp;L&amp;"Tahoma"&amp;9Reporte generado el  &amp;C&amp;R</oddFooter>
  </headerFooter>
  <ignoredErrors>
    <ignoredError sqref="D9:D26 F9:F26 H9:H26 J9:J26 I9:I26 D28:D31 F28:F31 H28:H31 J28:J31 I28:I31 D33:D43 F33:F43 H33:H43 J33:J43 I33:I43" unlockedFormula="1"/>
    <ignoredError sqref="D27 I27 J27 H27 F27 I32 J32 H32 F32 D32" formula="1" unlockedFormula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126"/>
  <sheetViews>
    <sheetView topLeftCell="A102" workbookViewId="0">
      <selection activeCell="J132" sqref="J132"/>
    </sheetView>
  </sheetViews>
  <sheetFormatPr baseColWidth="10" defaultColWidth="11.42578125" defaultRowHeight="15"/>
  <cols>
    <col min="1" max="1" width="6.7109375" style="84" customWidth="1"/>
    <col min="2" max="2" width="13.28515625" style="83" customWidth="1"/>
    <col min="3" max="4" width="11.42578125" style="83"/>
    <col min="5" max="5" width="22" style="83" customWidth="1"/>
    <col min="6" max="6" width="6.7109375" style="84" customWidth="1"/>
    <col min="7" max="7" width="19" style="83" customWidth="1"/>
    <col min="8" max="8" width="13.7109375" style="83" customWidth="1"/>
    <col min="9" max="9" width="11.42578125" style="83"/>
    <col min="10" max="10" width="19" style="83" customWidth="1"/>
    <col min="11" max="16384" width="11.42578125" style="83"/>
  </cols>
  <sheetData>
    <row r="1" spans="1:10">
      <c r="A1" s="91" t="s">
        <v>1130</v>
      </c>
      <c r="B1" s="90" t="s">
        <v>1131</v>
      </c>
      <c r="C1" s="90" t="s">
        <v>1132</v>
      </c>
      <c r="D1" s="90"/>
      <c r="E1" s="90" t="s">
        <v>1133</v>
      </c>
      <c r="F1" s="91" t="s">
        <v>1130</v>
      </c>
      <c r="G1" s="90" t="s">
        <v>1134</v>
      </c>
      <c r="H1" s="90" t="s">
        <v>1135</v>
      </c>
      <c r="I1" s="90" t="s">
        <v>1130</v>
      </c>
      <c r="J1" s="90" t="s">
        <v>1133</v>
      </c>
    </row>
    <row r="2" spans="1:10">
      <c r="A2" s="87">
        <v>2</v>
      </c>
      <c r="B2" s="88" t="s">
        <v>1136</v>
      </c>
      <c r="C2" s="88" t="s">
        <v>1137</v>
      </c>
      <c r="D2" s="88">
        <v>7</v>
      </c>
      <c r="E2" s="85" t="s">
        <v>494</v>
      </c>
      <c r="F2" s="87">
        <v>2</v>
      </c>
      <c r="G2" s="88" t="s">
        <v>8</v>
      </c>
      <c r="H2" s="88" t="s">
        <v>8</v>
      </c>
      <c r="I2" s="88">
        <v>2</v>
      </c>
      <c r="J2" s="85" t="s">
        <v>494</v>
      </c>
    </row>
    <row r="3" spans="1:10">
      <c r="A3" s="87">
        <v>4</v>
      </c>
      <c r="B3" s="86" t="s">
        <v>1136</v>
      </c>
      <c r="C3" s="86" t="s">
        <v>1137</v>
      </c>
      <c r="D3" s="86">
        <v>5</v>
      </c>
      <c r="E3" s="85" t="s">
        <v>492</v>
      </c>
      <c r="F3" s="87">
        <v>4</v>
      </c>
      <c r="G3" s="86" t="s">
        <v>10</v>
      </c>
      <c r="H3" s="86" t="s">
        <v>1138</v>
      </c>
      <c r="I3" s="86">
        <v>4</v>
      </c>
      <c r="J3" s="85" t="s">
        <v>492</v>
      </c>
    </row>
    <row r="4" spans="1:10">
      <c r="A4" s="87">
        <v>21</v>
      </c>
      <c r="B4" s="88" t="s">
        <v>1136</v>
      </c>
      <c r="C4" s="88" t="s">
        <v>1137</v>
      </c>
      <c r="D4" s="88">
        <v>7</v>
      </c>
      <c r="E4" s="85" t="s">
        <v>494</v>
      </c>
      <c r="F4" s="87">
        <v>21</v>
      </c>
      <c r="G4" s="88" t="s">
        <v>12</v>
      </c>
      <c r="H4" s="88" t="s">
        <v>1139</v>
      </c>
      <c r="I4" s="88">
        <v>21</v>
      </c>
      <c r="J4" s="85" t="s">
        <v>494</v>
      </c>
    </row>
    <row r="5" spans="1:10">
      <c r="A5" s="87">
        <v>30</v>
      </c>
      <c r="B5" s="86" t="s">
        <v>1136</v>
      </c>
      <c r="C5" s="86" t="s">
        <v>1137</v>
      </c>
      <c r="D5" s="86">
        <v>8</v>
      </c>
      <c r="E5" s="85" t="s">
        <v>495</v>
      </c>
      <c r="F5" s="87">
        <v>30</v>
      </c>
      <c r="G5" s="86" t="s">
        <v>14</v>
      </c>
      <c r="H5" s="86" t="s">
        <v>1140</v>
      </c>
      <c r="I5" s="86">
        <v>30</v>
      </c>
      <c r="J5" s="85" t="s">
        <v>495</v>
      </c>
    </row>
    <row r="6" spans="1:10">
      <c r="A6" s="87">
        <v>31</v>
      </c>
      <c r="B6" s="88" t="s">
        <v>1136</v>
      </c>
      <c r="C6" s="88" t="s">
        <v>1137</v>
      </c>
      <c r="D6" s="88">
        <v>4</v>
      </c>
      <c r="E6" s="85" t="s">
        <v>671</v>
      </c>
      <c r="F6" s="87">
        <v>31</v>
      </c>
      <c r="G6" s="88" t="s">
        <v>16</v>
      </c>
      <c r="H6" s="88" t="s">
        <v>16</v>
      </c>
      <c r="I6" s="88">
        <v>31</v>
      </c>
      <c r="J6" s="85" t="s">
        <v>671</v>
      </c>
    </row>
    <row r="7" spans="1:10">
      <c r="A7" s="87">
        <v>34</v>
      </c>
      <c r="B7" s="86" t="s">
        <v>1136</v>
      </c>
      <c r="C7" s="86" t="s">
        <v>1137</v>
      </c>
      <c r="D7" s="86">
        <v>8</v>
      </c>
      <c r="E7" s="85" t="s">
        <v>495</v>
      </c>
      <c r="F7" s="87">
        <v>34</v>
      </c>
      <c r="G7" s="86" t="s">
        <v>18</v>
      </c>
      <c r="H7" s="86" t="s">
        <v>18</v>
      </c>
      <c r="I7" s="86">
        <v>34</v>
      </c>
      <c r="J7" s="85" t="s">
        <v>495</v>
      </c>
    </row>
    <row r="8" spans="1:10">
      <c r="A8" s="87">
        <v>36</v>
      </c>
      <c r="B8" s="88" t="s">
        <v>1136</v>
      </c>
      <c r="C8" s="88" t="s">
        <v>1137</v>
      </c>
      <c r="D8" s="86">
        <v>8</v>
      </c>
      <c r="E8" s="85" t="s">
        <v>495</v>
      </c>
      <c r="F8" s="87">
        <v>36</v>
      </c>
      <c r="G8" s="88" t="s">
        <v>20</v>
      </c>
      <c r="H8" s="88" t="s">
        <v>1141</v>
      </c>
      <c r="I8" s="88">
        <v>36</v>
      </c>
      <c r="J8" s="85" t="s">
        <v>495</v>
      </c>
    </row>
    <row r="9" spans="1:10">
      <c r="A9" s="87">
        <v>38</v>
      </c>
      <c r="B9" s="86" t="s">
        <v>1136</v>
      </c>
      <c r="C9" s="86" t="s">
        <v>1137</v>
      </c>
      <c r="D9" s="86">
        <v>6</v>
      </c>
      <c r="E9" s="85" t="s">
        <v>493</v>
      </c>
      <c r="F9" s="87">
        <v>38</v>
      </c>
      <c r="G9" s="86" t="s">
        <v>22</v>
      </c>
      <c r="H9" s="86" t="s">
        <v>22</v>
      </c>
      <c r="I9" s="86">
        <v>38</v>
      </c>
      <c r="J9" s="85" t="s">
        <v>493</v>
      </c>
    </row>
    <row r="10" spans="1:10">
      <c r="A10" s="87">
        <v>40</v>
      </c>
      <c r="B10" s="88" t="s">
        <v>1136</v>
      </c>
      <c r="C10" s="88" t="s">
        <v>1137</v>
      </c>
      <c r="D10" s="88">
        <v>4</v>
      </c>
      <c r="E10" s="85" t="s">
        <v>671</v>
      </c>
      <c r="F10" s="87">
        <v>40</v>
      </c>
      <c r="G10" s="88" t="s">
        <v>24</v>
      </c>
      <c r="H10" s="88" t="s">
        <v>1142</v>
      </c>
      <c r="I10" s="88">
        <v>40</v>
      </c>
      <c r="J10" s="85" t="s">
        <v>671</v>
      </c>
    </row>
    <row r="11" spans="1:10">
      <c r="A11" s="87">
        <v>44</v>
      </c>
      <c r="B11" s="88" t="s">
        <v>1136</v>
      </c>
      <c r="C11" s="88" t="s">
        <v>1137</v>
      </c>
      <c r="D11" s="86">
        <v>5</v>
      </c>
      <c r="E11" s="85" t="s">
        <v>492</v>
      </c>
      <c r="F11" s="87">
        <v>44</v>
      </c>
      <c r="G11" s="89" t="s">
        <v>30</v>
      </c>
      <c r="H11" s="89" t="s">
        <v>29</v>
      </c>
      <c r="I11" s="88">
        <v>44</v>
      </c>
      <c r="J11" s="85" t="s">
        <v>492</v>
      </c>
    </row>
    <row r="12" spans="1:10">
      <c r="A12" s="87">
        <v>45</v>
      </c>
      <c r="B12" s="86" t="s">
        <v>1136</v>
      </c>
      <c r="C12" s="86" t="s">
        <v>1137</v>
      </c>
      <c r="D12" s="86">
        <v>3</v>
      </c>
      <c r="E12" s="85" t="s">
        <v>668</v>
      </c>
      <c r="F12" s="87">
        <v>45</v>
      </c>
      <c r="G12" s="86" t="s">
        <v>32</v>
      </c>
      <c r="H12" s="86" t="s">
        <v>1143</v>
      </c>
      <c r="I12" s="86">
        <v>45</v>
      </c>
      <c r="J12" s="85" t="s">
        <v>668</v>
      </c>
    </row>
    <row r="13" spans="1:10">
      <c r="A13" s="87">
        <v>51</v>
      </c>
      <c r="B13" s="88" t="s">
        <v>1136</v>
      </c>
      <c r="C13" s="88" t="s">
        <v>1137</v>
      </c>
      <c r="D13" s="86">
        <v>3</v>
      </c>
      <c r="E13" s="85" t="s">
        <v>668</v>
      </c>
      <c r="F13" s="87">
        <v>51</v>
      </c>
      <c r="G13" s="88" t="s">
        <v>35</v>
      </c>
      <c r="H13" s="88" t="s">
        <v>35</v>
      </c>
      <c r="I13" s="88">
        <v>51</v>
      </c>
      <c r="J13" s="85" t="s">
        <v>668</v>
      </c>
    </row>
    <row r="14" spans="1:10">
      <c r="A14" s="87">
        <v>55</v>
      </c>
      <c r="B14" s="86" t="s">
        <v>1136</v>
      </c>
      <c r="C14" s="86" t="s">
        <v>1137</v>
      </c>
      <c r="D14" s="88">
        <v>7</v>
      </c>
      <c r="E14" s="85" t="s">
        <v>494</v>
      </c>
      <c r="F14" s="87">
        <v>55</v>
      </c>
      <c r="G14" s="86" t="s">
        <v>37</v>
      </c>
      <c r="H14" s="86" t="s">
        <v>37</v>
      </c>
      <c r="I14" s="86">
        <v>55</v>
      </c>
      <c r="J14" s="85" t="s">
        <v>494</v>
      </c>
    </row>
    <row r="15" spans="1:10">
      <c r="A15" s="87">
        <v>59</v>
      </c>
      <c r="B15" s="88" t="s">
        <v>1136</v>
      </c>
      <c r="C15" s="88" t="s">
        <v>1137</v>
      </c>
      <c r="D15" s="86">
        <v>5</v>
      </c>
      <c r="E15" s="85" t="s">
        <v>492</v>
      </c>
      <c r="F15" s="87">
        <v>59</v>
      </c>
      <c r="G15" s="88" t="s">
        <v>39</v>
      </c>
      <c r="H15" s="88" t="s">
        <v>39</v>
      </c>
      <c r="I15" s="88">
        <v>59</v>
      </c>
      <c r="J15" s="85" t="s">
        <v>492</v>
      </c>
    </row>
    <row r="16" spans="1:10">
      <c r="A16" s="87">
        <v>79</v>
      </c>
      <c r="B16" s="86" t="s">
        <v>1136</v>
      </c>
      <c r="C16" s="86" t="s">
        <v>1137</v>
      </c>
      <c r="D16" s="86">
        <v>9</v>
      </c>
      <c r="E16" s="85" t="s">
        <v>681</v>
      </c>
      <c r="F16" s="87">
        <v>79</v>
      </c>
      <c r="G16" s="86" t="s">
        <v>41</v>
      </c>
      <c r="H16" s="86" t="s">
        <v>41</v>
      </c>
      <c r="I16" s="86">
        <v>79</v>
      </c>
      <c r="J16" s="85" t="s">
        <v>681</v>
      </c>
    </row>
    <row r="17" spans="1:10">
      <c r="A17" s="87">
        <v>88</v>
      </c>
      <c r="B17" s="86" t="s">
        <v>1136</v>
      </c>
      <c r="C17" s="86" t="s">
        <v>1137</v>
      </c>
      <c r="D17" s="86">
        <v>9</v>
      </c>
      <c r="E17" s="85" t="s">
        <v>681</v>
      </c>
      <c r="F17" s="87">
        <v>88</v>
      </c>
      <c r="G17" s="86" t="s">
        <v>45</v>
      </c>
      <c r="H17" s="86" t="s">
        <v>45</v>
      </c>
      <c r="I17" s="86">
        <v>88</v>
      </c>
      <c r="J17" s="85" t="s">
        <v>681</v>
      </c>
    </row>
    <row r="18" spans="1:10">
      <c r="A18" s="87">
        <v>86</v>
      </c>
      <c r="B18" s="88" t="s">
        <v>1136</v>
      </c>
      <c r="C18" s="88" t="s">
        <v>1137</v>
      </c>
      <c r="D18" s="86">
        <v>6</v>
      </c>
      <c r="E18" s="85" t="s">
        <v>493</v>
      </c>
      <c r="F18" s="87">
        <v>86</v>
      </c>
      <c r="G18" s="88" t="s">
        <v>43</v>
      </c>
      <c r="H18" s="88" t="s">
        <v>43</v>
      </c>
      <c r="I18" s="88">
        <v>86</v>
      </c>
      <c r="J18" s="85" t="s">
        <v>493</v>
      </c>
    </row>
    <row r="19" spans="1:10">
      <c r="A19" s="87">
        <v>91</v>
      </c>
      <c r="B19" s="88" t="s">
        <v>1136</v>
      </c>
      <c r="C19" s="88" t="s">
        <v>1137</v>
      </c>
      <c r="D19" s="86">
        <v>8</v>
      </c>
      <c r="E19" s="85" t="s">
        <v>495</v>
      </c>
      <c r="F19" s="87">
        <v>91</v>
      </c>
      <c r="G19" s="88" t="s">
        <v>47</v>
      </c>
      <c r="H19" s="88" t="s">
        <v>47</v>
      </c>
      <c r="I19" s="88">
        <v>91</v>
      </c>
      <c r="J19" s="85" t="s">
        <v>495</v>
      </c>
    </row>
    <row r="20" spans="1:10">
      <c r="A20" s="87">
        <v>93</v>
      </c>
      <c r="B20" s="86" t="s">
        <v>1136</v>
      </c>
      <c r="C20" s="86" t="s">
        <v>1137</v>
      </c>
      <c r="D20" s="86">
        <v>8</v>
      </c>
      <c r="E20" s="85" t="s">
        <v>495</v>
      </c>
      <c r="F20" s="87">
        <v>93</v>
      </c>
      <c r="G20" s="86" t="s">
        <v>49</v>
      </c>
      <c r="H20" s="86" t="s">
        <v>49</v>
      </c>
      <c r="I20" s="86">
        <v>93</v>
      </c>
      <c r="J20" s="85" t="s">
        <v>495</v>
      </c>
    </row>
    <row r="21" spans="1:10">
      <c r="A21" s="87">
        <v>107</v>
      </c>
      <c r="B21" s="86" t="s">
        <v>1136</v>
      </c>
      <c r="C21" s="86" t="s">
        <v>1137</v>
      </c>
      <c r="D21" s="86">
        <v>6</v>
      </c>
      <c r="E21" s="85" t="s">
        <v>493</v>
      </c>
      <c r="F21" s="87">
        <v>107</v>
      </c>
      <c r="G21" s="86" t="s">
        <v>53</v>
      </c>
      <c r="H21" s="86" t="s">
        <v>53</v>
      </c>
      <c r="I21" s="86">
        <v>107</v>
      </c>
      <c r="J21" s="85" t="s">
        <v>493</v>
      </c>
    </row>
    <row r="22" spans="1:10">
      <c r="A22" s="87">
        <v>113</v>
      </c>
      <c r="B22" s="88" t="s">
        <v>1136</v>
      </c>
      <c r="C22" s="88" t="s">
        <v>1137</v>
      </c>
      <c r="D22" s="86">
        <v>5</v>
      </c>
      <c r="E22" s="85" t="s">
        <v>492</v>
      </c>
      <c r="F22" s="87">
        <v>113</v>
      </c>
      <c r="G22" s="88" t="s">
        <v>55</v>
      </c>
      <c r="H22" s="88" t="s">
        <v>1144</v>
      </c>
      <c r="I22" s="88">
        <v>113</v>
      </c>
      <c r="J22" s="85" t="s">
        <v>492</v>
      </c>
    </row>
    <row r="23" spans="1:10">
      <c r="A23" s="87">
        <v>120</v>
      </c>
      <c r="B23" s="86" t="s">
        <v>1136</v>
      </c>
      <c r="C23" s="86" t="s">
        <v>1137</v>
      </c>
      <c r="D23" s="86">
        <v>2</v>
      </c>
      <c r="E23" s="85" t="s">
        <v>665</v>
      </c>
      <c r="F23" s="87">
        <v>120</v>
      </c>
      <c r="G23" s="86" t="s">
        <v>57</v>
      </c>
      <c r="H23" s="86" t="s">
        <v>1145</v>
      </c>
      <c r="I23" s="86">
        <v>120</v>
      </c>
      <c r="J23" s="85" t="s">
        <v>665</v>
      </c>
    </row>
    <row r="24" spans="1:10">
      <c r="A24" s="87">
        <v>125</v>
      </c>
      <c r="B24" s="88" t="s">
        <v>1136</v>
      </c>
      <c r="C24" s="88" t="s">
        <v>1137</v>
      </c>
      <c r="D24" s="86">
        <v>5</v>
      </c>
      <c r="E24" s="85" t="s">
        <v>492</v>
      </c>
      <c r="F24" s="87">
        <v>125</v>
      </c>
      <c r="G24" s="88" t="s">
        <v>59</v>
      </c>
      <c r="H24" s="88" t="s">
        <v>59</v>
      </c>
      <c r="I24" s="88">
        <v>125</v>
      </c>
      <c r="J24" s="85" t="s">
        <v>492</v>
      </c>
    </row>
    <row r="25" spans="1:10">
      <c r="A25" s="87">
        <v>129</v>
      </c>
      <c r="B25" s="86" t="s">
        <v>1136</v>
      </c>
      <c r="C25" s="86" t="s">
        <v>1137</v>
      </c>
      <c r="D25" s="86">
        <v>9</v>
      </c>
      <c r="E25" s="85" t="s">
        <v>681</v>
      </c>
      <c r="F25" s="87">
        <v>129</v>
      </c>
      <c r="G25" s="86" t="s">
        <v>61</v>
      </c>
      <c r="H25" s="86" t="s">
        <v>61</v>
      </c>
      <c r="I25" s="86">
        <v>129</v>
      </c>
      <c r="J25" s="85" t="s">
        <v>681</v>
      </c>
    </row>
    <row r="26" spans="1:10">
      <c r="A26" s="87">
        <v>134</v>
      </c>
      <c r="B26" s="88" t="s">
        <v>1136</v>
      </c>
      <c r="C26" s="88" t="s">
        <v>1137</v>
      </c>
      <c r="D26" s="86">
        <v>6</v>
      </c>
      <c r="E26" s="85" t="s">
        <v>493</v>
      </c>
      <c r="F26" s="87">
        <v>134</v>
      </c>
      <c r="G26" s="88" t="s">
        <v>63</v>
      </c>
      <c r="H26" s="88" t="s">
        <v>63</v>
      </c>
      <c r="I26" s="88">
        <v>134</v>
      </c>
      <c r="J26" s="85" t="s">
        <v>493</v>
      </c>
    </row>
    <row r="27" spans="1:10">
      <c r="A27" s="87">
        <v>138</v>
      </c>
      <c r="B27" s="86" t="s">
        <v>1136</v>
      </c>
      <c r="C27" s="86" t="s">
        <v>1137</v>
      </c>
      <c r="D27" s="86">
        <v>5</v>
      </c>
      <c r="E27" s="85" t="s">
        <v>492</v>
      </c>
      <c r="F27" s="87">
        <v>138</v>
      </c>
      <c r="G27" s="86" t="s">
        <v>65</v>
      </c>
      <c r="H27" s="86" t="s">
        <v>65</v>
      </c>
      <c r="I27" s="86">
        <v>138</v>
      </c>
      <c r="J27" s="85" t="s">
        <v>492</v>
      </c>
    </row>
    <row r="28" spans="1:10">
      <c r="A28" s="87">
        <v>142</v>
      </c>
      <c r="B28" s="88" t="s">
        <v>1136</v>
      </c>
      <c r="C28" s="88" t="s">
        <v>1137</v>
      </c>
      <c r="D28" s="88">
        <v>1</v>
      </c>
      <c r="E28" s="85" t="s">
        <v>661</v>
      </c>
      <c r="F28" s="87">
        <v>142</v>
      </c>
      <c r="G28" s="88" t="s">
        <v>67</v>
      </c>
      <c r="H28" s="88" t="s">
        <v>1146</v>
      </c>
      <c r="I28" s="88">
        <v>142</v>
      </c>
      <c r="J28" s="85" t="s">
        <v>661</v>
      </c>
    </row>
    <row r="29" spans="1:10">
      <c r="A29" s="87">
        <v>145</v>
      </c>
      <c r="B29" s="86" t="s">
        <v>1136</v>
      </c>
      <c r="C29" s="86" t="s">
        <v>1137</v>
      </c>
      <c r="D29" s="86">
        <v>8</v>
      </c>
      <c r="E29" s="85" t="s">
        <v>495</v>
      </c>
      <c r="F29" s="87">
        <v>145</v>
      </c>
      <c r="G29" s="86" t="s">
        <v>69</v>
      </c>
      <c r="H29" s="86" t="s">
        <v>69</v>
      </c>
      <c r="I29" s="86">
        <v>145</v>
      </c>
      <c r="J29" s="85" t="s">
        <v>495</v>
      </c>
    </row>
    <row r="30" spans="1:10">
      <c r="A30" s="87">
        <v>147</v>
      </c>
      <c r="B30" s="88" t="s">
        <v>1136</v>
      </c>
      <c r="C30" s="88" t="s">
        <v>1137</v>
      </c>
      <c r="D30" s="86">
        <v>3</v>
      </c>
      <c r="E30" s="85" t="s">
        <v>668</v>
      </c>
      <c r="F30" s="87">
        <v>147</v>
      </c>
      <c r="G30" s="88" t="s">
        <v>71</v>
      </c>
      <c r="H30" s="88" t="s">
        <v>71</v>
      </c>
      <c r="I30" s="88">
        <v>147</v>
      </c>
      <c r="J30" s="85" t="s">
        <v>668</v>
      </c>
    </row>
    <row r="31" spans="1:10">
      <c r="A31" s="87">
        <v>150</v>
      </c>
      <c r="B31" s="88" t="s">
        <v>1136</v>
      </c>
      <c r="C31" s="88" t="s">
        <v>1137</v>
      </c>
      <c r="D31" s="86">
        <v>6</v>
      </c>
      <c r="E31" s="85" t="s">
        <v>493</v>
      </c>
      <c r="F31" s="87">
        <v>150</v>
      </c>
      <c r="G31" s="88" t="s">
        <v>75</v>
      </c>
      <c r="H31" s="88" t="s">
        <v>75</v>
      </c>
      <c r="I31" s="88">
        <v>150</v>
      </c>
      <c r="J31" s="85" t="s">
        <v>493</v>
      </c>
    </row>
    <row r="32" spans="1:10">
      <c r="A32" s="87">
        <v>154</v>
      </c>
      <c r="B32" s="86" t="s">
        <v>1136</v>
      </c>
      <c r="C32" s="86" t="s">
        <v>1137</v>
      </c>
      <c r="D32" s="86">
        <v>2</v>
      </c>
      <c r="E32" s="85" t="s">
        <v>665</v>
      </c>
      <c r="F32" s="87">
        <v>154</v>
      </c>
      <c r="G32" s="86" t="s">
        <v>77</v>
      </c>
      <c r="H32" s="86" t="s">
        <v>77</v>
      </c>
      <c r="I32" s="86">
        <v>154</v>
      </c>
      <c r="J32" s="85" t="s">
        <v>665</v>
      </c>
    </row>
    <row r="33" spans="1:10">
      <c r="A33" s="87">
        <v>172</v>
      </c>
      <c r="B33" s="88" t="s">
        <v>1136</v>
      </c>
      <c r="C33" s="88" t="s">
        <v>1137</v>
      </c>
      <c r="D33" s="86">
        <v>3</v>
      </c>
      <c r="E33" s="85" t="s">
        <v>668</v>
      </c>
      <c r="F33" s="87">
        <v>172</v>
      </c>
      <c r="G33" s="88" t="s">
        <v>79</v>
      </c>
      <c r="H33" s="88" t="s">
        <v>1147</v>
      </c>
      <c r="I33" s="88">
        <v>172</v>
      </c>
      <c r="J33" s="85" t="s">
        <v>668</v>
      </c>
    </row>
    <row r="34" spans="1:10">
      <c r="A34" s="87">
        <v>190</v>
      </c>
      <c r="B34" s="86" t="s">
        <v>1136</v>
      </c>
      <c r="C34" s="86" t="s">
        <v>1137</v>
      </c>
      <c r="D34" s="88">
        <v>4</v>
      </c>
      <c r="E34" s="85" t="s">
        <v>671</v>
      </c>
      <c r="F34" s="87">
        <v>190</v>
      </c>
      <c r="G34" s="86" t="s">
        <v>81</v>
      </c>
      <c r="H34" s="86" t="s">
        <v>81</v>
      </c>
      <c r="I34" s="86">
        <v>190</v>
      </c>
      <c r="J34" s="85" t="s">
        <v>671</v>
      </c>
    </row>
    <row r="35" spans="1:10">
      <c r="A35" s="87">
        <v>101</v>
      </c>
      <c r="B35" s="88" t="s">
        <v>1136</v>
      </c>
      <c r="C35" s="88" t="s">
        <v>1137</v>
      </c>
      <c r="D35" s="86">
        <v>8</v>
      </c>
      <c r="E35" s="85" t="s">
        <v>495</v>
      </c>
      <c r="F35" s="87">
        <v>101</v>
      </c>
      <c r="G35" s="88" t="s">
        <v>51</v>
      </c>
      <c r="H35" s="88" t="s">
        <v>976</v>
      </c>
      <c r="I35" s="88">
        <v>101</v>
      </c>
      <c r="J35" s="85" t="s">
        <v>495</v>
      </c>
    </row>
    <row r="36" spans="1:10">
      <c r="A36" s="87">
        <v>197</v>
      </c>
      <c r="B36" s="88" t="s">
        <v>1136</v>
      </c>
      <c r="C36" s="88" t="s">
        <v>1137</v>
      </c>
      <c r="D36" s="88">
        <v>7</v>
      </c>
      <c r="E36" s="85" t="s">
        <v>494</v>
      </c>
      <c r="F36" s="87">
        <v>197</v>
      </c>
      <c r="G36" s="88" t="s">
        <v>84</v>
      </c>
      <c r="H36" s="88" t="s">
        <v>1148</v>
      </c>
      <c r="I36" s="88">
        <v>197</v>
      </c>
      <c r="J36" s="85" t="s">
        <v>494</v>
      </c>
    </row>
    <row r="37" spans="1:10">
      <c r="A37" s="87">
        <v>206</v>
      </c>
      <c r="B37" s="86" t="s">
        <v>1136</v>
      </c>
      <c r="C37" s="86" t="s">
        <v>1137</v>
      </c>
      <c r="D37" s="88">
        <v>7</v>
      </c>
      <c r="E37" s="85" t="s">
        <v>494</v>
      </c>
      <c r="F37" s="87">
        <v>206</v>
      </c>
      <c r="G37" s="86" t="s">
        <v>86</v>
      </c>
      <c r="H37" s="86" t="s">
        <v>1149</v>
      </c>
      <c r="I37" s="86">
        <v>206</v>
      </c>
      <c r="J37" s="85" t="s">
        <v>494</v>
      </c>
    </row>
    <row r="38" spans="1:10">
      <c r="A38" s="87">
        <v>209</v>
      </c>
      <c r="B38" s="88" t="s">
        <v>1136</v>
      </c>
      <c r="C38" s="88" t="s">
        <v>1137</v>
      </c>
      <c r="D38" s="86">
        <v>8</v>
      </c>
      <c r="E38" s="85" t="s">
        <v>495</v>
      </c>
      <c r="F38" s="87">
        <v>209</v>
      </c>
      <c r="G38" s="88" t="s">
        <v>88</v>
      </c>
      <c r="H38" s="88" t="s">
        <v>88</v>
      </c>
      <c r="I38" s="88">
        <v>209</v>
      </c>
      <c r="J38" s="85" t="s">
        <v>495</v>
      </c>
    </row>
    <row r="39" spans="1:10">
      <c r="A39" s="87">
        <v>212</v>
      </c>
      <c r="B39" s="86" t="s">
        <v>1136</v>
      </c>
      <c r="C39" s="86" t="s">
        <v>1137</v>
      </c>
      <c r="D39" s="86">
        <v>9</v>
      </c>
      <c r="E39" s="85" t="s">
        <v>681</v>
      </c>
      <c r="F39" s="87">
        <v>212</v>
      </c>
      <c r="G39" s="86" t="s">
        <v>90</v>
      </c>
      <c r="H39" s="86" t="s">
        <v>90</v>
      </c>
      <c r="I39" s="86">
        <v>212</v>
      </c>
      <c r="J39" s="85" t="s">
        <v>681</v>
      </c>
    </row>
    <row r="40" spans="1:10">
      <c r="A40" s="87">
        <v>234</v>
      </c>
      <c r="B40" s="88" t="s">
        <v>1136</v>
      </c>
      <c r="C40" s="88" t="s">
        <v>1137</v>
      </c>
      <c r="D40" s="86">
        <v>5</v>
      </c>
      <c r="E40" s="85" t="s">
        <v>492</v>
      </c>
      <c r="F40" s="87">
        <v>234</v>
      </c>
      <c r="G40" s="88" t="s">
        <v>92</v>
      </c>
      <c r="H40" s="88" t="s">
        <v>92</v>
      </c>
      <c r="I40" s="88">
        <v>234</v>
      </c>
      <c r="J40" s="85" t="s">
        <v>492</v>
      </c>
    </row>
    <row r="41" spans="1:10">
      <c r="A41" s="87">
        <v>237</v>
      </c>
      <c r="B41" s="86" t="s">
        <v>1136</v>
      </c>
      <c r="C41" s="86" t="s">
        <v>1137</v>
      </c>
      <c r="D41" s="86">
        <v>6</v>
      </c>
      <c r="E41" s="85" t="s">
        <v>1150</v>
      </c>
      <c r="F41" s="87">
        <v>237</v>
      </c>
      <c r="G41" s="89" t="s">
        <v>95</v>
      </c>
      <c r="H41" s="89" t="s">
        <v>1151</v>
      </c>
      <c r="I41" s="86">
        <v>237</v>
      </c>
      <c r="J41" s="85" t="s">
        <v>1150</v>
      </c>
    </row>
    <row r="42" spans="1:10">
      <c r="A42" s="87">
        <v>240</v>
      </c>
      <c r="B42" s="88" t="s">
        <v>1136</v>
      </c>
      <c r="C42" s="88" t="s">
        <v>1137</v>
      </c>
      <c r="D42" s="86">
        <v>5</v>
      </c>
      <c r="E42" s="85" t="s">
        <v>492</v>
      </c>
      <c r="F42" s="87">
        <v>240</v>
      </c>
      <c r="G42" s="88" t="s">
        <v>97</v>
      </c>
      <c r="H42" s="88" t="s">
        <v>1152</v>
      </c>
      <c r="I42" s="88">
        <v>240</v>
      </c>
      <c r="J42" s="85" t="s">
        <v>492</v>
      </c>
    </row>
    <row r="43" spans="1:10">
      <c r="A43" s="87">
        <v>250</v>
      </c>
      <c r="B43" s="86" t="s">
        <v>1136</v>
      </c>
      <c r="C43" s="86" t="s">
        <v>1137</v>
      </c>
      <c r="D43" s="86">
        <v>2</v>
      </c>
      <c r="E43" s="85" t="s">
        <v>665</v>
      </c>
      <c r="F43" s="87">
        <v>250</v>
      </c>
      <c r="G43" s="86" t="s">
        <v>99</v>
      </c>
      <c r="H43" s="86" t="s">
        <v>99</v>
      </c>
      <c r="I43" s="86">
        <v>250</v>
      </c>
      <c r="J43" s="85" t="s">
        <v>665</v>
      </c>
    </row>
    <row r="44" spans="1:10">
      <c r="A44" s="87">
        <v>148</v>
      </c>
      <c r="B44" s="86" t="s">
        <v>1136</v>
      </c>
      <c r="C44" s="86" t="s">
        <v>1137</v>
      </c>
      <c r="D44" s="88">
        <v>7</v>
      </c>
      <c r="E44" s="85" t="s">
        <v>494</v>
      </c>
      <c r="F44" s="87">
        <v>148</v>
      </c>
      <c r="G44" s="86" t="s">
        <v>73</v>
      </c>
      <c r="H44" s="86" t="s">
        <v>73</v>
      </c>
      <c r="I44" s="86">
        <v>148</v>
      </c>
      <c r="J44" s="85" t="s">
        <v>494</v>
      </c>
    </row>
    <row r="45" spans="1:10">
      <c r="A45" s="87">
        <v>697</v>
      </c>
      <c r="B45" s="88" t="s">
        <v>1136</v>
      </c>
      <c r="C45" s="88" t="s">
        <v>1137</v>
      </c>
      <c r="D45" s="88">
        <v>7</v>
      </c>
      <c r="E45" s="85" t="s">
        <v>494</v>
      </c>
      <c r="F45" s="87">
        <v>697</v>
      </c>
      <c r="G45" s="88" t="s">
        <v>223</v>
      </c>
      <c r="H45" s="88" t="s">
        <v>223</v>
      </c>
      <c r="I45" s="88">
        <v>697</v>
      </c>
      <c r="J45" s="85" t="s">
        <v>494</v>
      </c>
    </row>
    <row r="46" spans="1:10">
      <c r="A46" s="87">
        <v>264</v>
      </c>
      <c r="B46" s="88" t="s">
        <v>1136</v>
      </c>
      <c r="C46" s="88" t="s">
        <v>1137</v>
      </c>
      <c r="D46" s="86">
        <v>6</v>
      </c>
      <c r="E46" s="85" t="s">
        <v>493</v>
      </c>
      <c r="F46" s="87">
        <v>264</v>
      </c>
      <c r="G46" s="89" t="s">
        <v>102</v>
      </c>
      <c r="H46" s="89" t="s">
        <v>101</v>
      </c>
      <c r="I46" s="88">
        <v>264</v>
      </c>
      <c r="J46" s="85" t="s">
        <v>493</v>
      </c>
    </row>
    <row r="47" spans="1:10">
      <c r="A47" s="87">
        <v>266</v>
      </c>
      <c r="B47" s="86" t="s">
        <v>1136</v>
      </c>
      <c r="C47" s="86" t="s">
        <v>1137</v>
      </c>
      <c r="D47" s="86">
        <v>9</v>
      </c>
      <c r="E47" s="85" t="s">
        <v>681</v>
      </c>
      <c r="F47" s="87">
        <v>266</v>
      </c>
      <c r="G47" s="86" t="s">
        <v>104</v>
      </c>
      <c r="H47" s="86" t="s">
        <v>104</v>
      </c>
      <c r="I47" s="86">
        <v>266</v>
      </c>
      <c r="J47" s="85" t="s">
        <v>681</v>
      </c>
    </row>
    <row r="48" spans="1:10">
      <c r="A48" s="87">
        <v>282</v>
      </c>
      <c r="B48" s="88" t="s">
        <v>1136</v>
      </c>
      <c r="C48" s="88" t="s">
        <v>1137</v>
      </c>
      <c r="D48" s="86">
        <v>8</v>
      </c>
      <c r="E48" s="85" t="s">
        <v>495</v>
      </c>
      <c r="F48" s="87">
        <v>282</v>
      </c>
      <c r="G48" s="88" t="s">
        <v>106</v>
      </c>
      <c r="H48" s="88" t="s">
        <v>106</v>
      </c>
      <c r="I48" s="88">
        <v>282</v>
      </c>
      <c r="J48" s="85" t="s">
        <v>495</v>
      </c>
    </row>
    <row r="49" spans="1:10">
      <c r="A49" s="87">
        <v>284</v>
      </c>
      <c r="B49" s="86" t="s">
        <v>1136</v>
      </c>
      <c r="C49" s="86" t="s">
        <v>1137</v>
      </c>
      <c r="D49" s="86">
        <v>5</v>
      </c>
      <c r="E49" s="85" t="s">
        <v>492</v>
      </c>
      <c r="F49" s="87">
        <v>284</v>
      </c>
      <c r="G49" s="86" t="s">
        <v>108</v>
      </c>
      <c r="H49" s="86" t="s">
        <v>108</v>
      </c>
      <c r="I49" s="86">
        <v>284</v>
      </c>
      <c r="J49" s="85" t="s">
        <v>492</v>
      </c>
    </row>
    <row r="50" spans="1:10">
      <c r="A50" s="87">
        <v>306</v>
      </c>
      <c r="B50" s="88" t="s">
        <v>1136</v>
      </c>
      <c r="C50" s="88" t="s">
        <v>1137</v>
      </c>
      <c r="D50" s="86">
        <v>5</v>
      </c>
      <c r="E50" s="85" t="s">
        <v>492</v>
      </c>
      <c r="F50" s="87">
        <v>306</v>
      </c>
      <c r="G50" s="88" t="s">
        <v>110</v>
      </c>
      <c r="H50" s="88" t="s">
        <v>110</v>
      </c>
      <c r="I50" s="88">
        <v>306</v>
      </c>
      <c r="J50" s="85" t="s">
        <v>492</v>
      </c>
    </row>
    <row r="51" spans="1:10">
      <c r="A51" s="87">
        <v>308</v>
      </c>
      <c r="B51" s="86" t="s">
        <v>1136</v>
      </c>
      <c r="C51" s="86" t="s">
        <v>1137</v>
      </c>
      <c r="D51" s="86">
        <v>9</v>
      </c>
      <c r="E51" s="85" t="s">
        <v>681</v>
      </c>
      <c r="F51" s="87">
        <v>308</v>
      </c>
      <c r="G51" s="86" t="s">
        <v>112</v>
      </c>
      <c r="H51" s="86" t="s">
        <v>112</v>
      </c>
      <c r="I51" s="86">
        <v>308</v>
      </c>
      <c r="J51" s="85" t="s">
        <v>681</v>
      </c>
    </row>
    <row r="52" spans="1:10">
      <c r="A52" s="87">
        <v>310</v>
      </c>
      <c r="B52" s="88" t="s">
        <v>1136</v>
      </c>
      <c r="C52" s="88" t="s">
        <v>1137</v>
      </c>
      <c r="D52" s="86">
        <v>6</v>
      </c>
      <c r="E52" s="85" t="s">
        <v>1150</v>
      </c>
      <c r="F52" s="87">
        <v>310</v>
      </c>
      <c r="G52" s="88" t="s">
        <v>114</v>
      </c>
      <c r="H52" s="88" t="s">
        <v>1153</v>
      </c>
      <c r="I52" s="88">
        <v>310</v>
      </c>
      <c r="J52" s="85" t="s">
        <v>1150</v>
      </c>
    </row>
    <row r="53" spans="1:10">
      <c r="A53" s="87">
        <v>313</v>
      </c>
      <c r="B53" s="86" t="s">
        <v>1136</v>
      </c>
      <c r="C53" s="86" t="s">
        <v>1137</v>
      </c>
      <c r="D53" s="88">
        <v>7</v>
      </c>
      <c r="E53" s="85" t="s">
        <v>494</v>
      </c>
      <c r="F53" s="87">
        <v>313</v>
      </c>
      <c r="G53" s="86" t="s">
        <v>116</v>
      </c>
      <c r="H53" s="86" t="s">
        <v>116</v>
      </c>
      <c r="I53" s="86">
        <v>313</v>
      </c>
      <c r="J53" s="85" t="s">
        <v>494</v>
      </c>
    </row>
    <row r="54" spans="1:10">
      <c r="A54" s="87">
        <v>315</v>
      </c>
      <c r="B54" s="88" t="s">
        <v>1136</v>
      </c>
      <c r="C54" s="88" t="s">
        <v>1137</v>
      </c>
      <c r="D54" s="86">
        <v>6</v>
      </c>
      <c r="E54" s="85" t="s">
        <v>493</v>
      </c>
      <c r="F54" s="87">
        <v>315</v>
      </c>
      <c r="G54" s="88" t="s">
        <v>118</v>
      </c>
      <c r="H54" s="88" t="s">
        <v>118</v>
      </c>
      <c r="I54" s="88">
        <v>315</v>
      </c>
      <c r="J54" s="85" t="s">
        <v>493</v>
      </c>
    </row>
    <row r="55" spans="1:10">
      <c r="A55" s="87">
        <v>318</v>
      </c>
      <c r="B55" s="86" t="s">
        <v>1136</v>
      </c>
      <c r="C55" s="86" t="s">
        <v>1137</v>
      </c>
      <c r="D55" s="88">
        <v>7</v>
      </c>
      <c r="E55" s="85" t="s">
        <v>494</v>
      </c>
      <c r="F55" s="87">
        <v>318</v>
      </c>
      <c r="G55" s="86" t="s">
        <v>120</v>
      </c>
      <c r="H55" s="86" t="s">
        <v>120</v>
      </c>
      <c r="I55" s="86">
        <v>318</v>
      </c>
      <c r="J55" s="85" t="s">
        <v>494</v>
      </c>
    </row>
    <row r="56" spans="1:10">
      <c r="A56" s="87">
        <v>321</v>
      </c>
      <c r="B56" s="88" t="s">
        <v>1136</v>
      </c>
      <c r="C56" s="88" t="s">
        <v>1137</v>
      </c>
      <c r="D56" s="88">
        <v>7</v>
      </c>
      <c r="E56" s="85" t="s">
        <v>494</v>
      </c>
      <c r="F56" s="87">
        <v>321</v>
      </c>
      <c r="G56" s="88" t="s">
        <v>122</v>
      </c>
      <c r="H56" s="88" t="s">
        <v>1154</v>
      </c>
      <c r="I56" s="88">
        <v>321</v>
      </c>
      <c r="J56" s="85" t="s">
        <v>494</v>
      </c>
    </row>
    <row r="57" spans="1:10">
      <c r="A57" s="87">
        <v>347</v>
      </c>
      <c r="B57" s="86" t="s">
        <v>1136</v>
      </c>
      <c r="C57" s="86" t="s">
        <v>1137</v>
      </c>
      <c r="D57" s="86">
        <v>5</v>
      </c>
      <c r="E57" s="85" t="s">
        <v>492</v>
      </c>
      <c r="F57" s="87">
        <v>347</v>
      </c>
      <c r="G57" s="86" t="s">
        <v>124</v>
      </c>
      <c r="H57" s="86" t="s">
        <v>124</v>
      </c>
      <c r="I57" s="86">
        <v>347</v>
      </c>
      <c r="J57" s="85" t="s">
        <v>492</v>
      </c>
    </row>
    <row r="58" spans="1:10">
      <c r="A58" s="87">
        <v>353</v>
      </c>
      <c r="B58" s="88" t="s">
        <v>1136</v>
      </c>
      <c r="C58" s="88" t="s">
        <v>1137</v>
      </c>
      <c r="D58" s="86">
        <v>8</v>
      </c>
      <c r="E58" s="85" t="s">
        <v>495</v>
      </c>
      <c r="F58" s="87">
        <v>353</v>
      </c>
      <c r="G58" s="88" t="s">
        <v>126</v>
      </c>
      <c r="H58" s="88" t="s">
        <v>126</v>
      </c>
      <c r="I58" s="88">
        <v>353</v>
      </c>
      <c r="J58" s="85" t="s">
        <v>495</v>
      </c>
    </row>
    <row r="59" spans="1:10">
      <c r="A59" s="87">
        <v>360</v>
      </c>
      <c r="B59" s="86" t="s">
        <v>1136</v>
      </c>
      <c r="C59" s="86" t="s">
        <v>1137</v>
      </c>
      <c r="D59" s="86">
        <v>9</v>
      </c>
      <c r="E59" s="85" t="s">
        <v>681</v>
      </c>
      <c r="F59" s="87">
        <v>360</v>
      </c>
      <c r="G59" s="89" t="s">
        <v>979</v>
      </c>
      <c r="H59" s="89" t="s">
        <v>128</v>
      </c>
      <c r="I59" s="86">
        <v>360</v>
      </c>
      <c r="J59" s="85" t="s">
        <v>681</v>
      </c>
    </row>
    <row r="60" spans="1:10">
      <c r="A60" s="87">
        <v>361</v>
      </c>
      <c r="B60" s="88" t="s">
        <v>1136</v>
      </c>
      <c r="C60" s="88" t="s">
        <v>1137</v>
      </c>
      <c r="D60" s="86">
        <v>6</v>
      </c>
      <c r="E60" s="85" t="s">
        <v>493</v>
      </c>
      <c r="F60" s="87">
        <v>361</v>
      </c>
      <c r="G60" s="88" t="s">
        <v>131</v>
      </c>
      <c r="H60" s="88" t="s">
        <v>131</v>
      </c>
      <c r="I60" s="88">
        <v>361</v>
      </c>
      <c r="J60" s="85" t="s">
        <v>493</v>
      </c>
    </row>
    <row r="61" spans="1:10">
      <c r="A61" s="87">
        <v>364</v>
      </c>
      <c r="B61" s="86" t="s">
        <v>1136</v>
      </c>
      <c r="C61" s="86" t="s">
        <v>1137</v>
      </c>
      <c r="D61" s="86">
        <v>8</v>
      </c>
      <c r="E61" s="85" t="s">
        <v>495</v>
      </c>
      <c r="F61" s="87">
        <v>364</v>
      </c>
      <c r="G61" s="86" t="s">
        <v>133</v>
      </c>
      <c r="H61" s="86" t="s">
        <v>1155</v>
      </c>
      <c r="I61" s="86">
        <v>364</v>
      </c>
      <c r="J61" s="85" t="s">
        <v>495</v>
      </c>
    </row>
    <row r="62" spans="1:10">
      <c r="A62" s="87">
        <v>368</v>
      </c>
      <c r="B62" s="88" t="s">
        <v>1136</v>
      </c>
      <c r="C62" s="88" t="s">
        <v>1137</v>
      </c>
      <c r="D62" s="86">
        <v>8</v>
      </c>
      <c r="E62" s="85" t="s">
        <v>495</v>
      </c>
      <c r="F62" s="87">
        <v>368</v>
      </c>
      <c r="G62" s="88" t="s">
        <v>135</v>
      </c>
      <c r="H62" s="88" t="s">
        <v>1156</v>
      </c>
      <c r="I62" s="88">
        <v>368</v>
      </c>
      <c r="J62" s="85" t="s">
        <v>495</v>
      </c>
    </row>
    <row r="63" spans="1:10">
      <c r="A63" s="87">
        <v>376</v>
      </c>
      <c r="B63" s="86" t="s">
        <v>1136</v>
      </c>
      <c r="C63" s="86" t="s">
        <v>1137</v>
      </c>
      <c r="D63" s="88">
        <v>7</v>
      </c>
      <c r="E63" s="85" t="s">
        <v>494</v>
      </c>
      <c r="F63" s="87">
        <v>376</v>
      </c>
      <c r="G63" s="86" t="s">
        <v>137</v>
      </c>
      <c r="H63" s="86" t="s">
        <v>137</v>
      </c>
      <c r="I63" s="86">
        <v>376</v>
      </c>
      <c r="J63" s="85" t="s">
        <v>494</v>
      </c>
    </row>
    <row r="64" spans="1:10">
      <c r="A64" s="87">
        <v>380</v>
      </c>
      <c r="B64" s="88" t="s">
        <v>1136</v>
      </c>
      <c r="C64" s="88" t="s">
        <v>1137</v>
      </c>
      <c r="D64" s="86">
        <v>9</v>
      </c>
      <c r="E64" s="85" t="s">
        <v>681</v>
      </c>
      <c r="F64" s="87">
        <v>380</v>
      </c>
      <c r="G64" s="88" t="s">
        <v>139</v>
      </c>
      <c r="H64" s="88" t="s">
        <v>139</v>
      </c>
      <c r="I64" s="88">
        <v>380</v>
      </c>
      <c r="J64" s="85" t="s">
        <v>681</v>
      </c>
    </row>
    <row r="65" spans="1:10">
      <c r="A65" s="87">
        <v>390</v>
      </c>
      <c r="B65" s="86" t="s">
        <v>1136</v>
      </c>
      <c r="C65" s="86" t="s">
        <v>1137</v>
      </c>
      <c r="D65" s="86">
        <v>8</v>
      </c>
      <c r="E65" s="85" t="s">
        <v>495</v>
      </c>
      <c r="F65" s="87">
        <v>390</v>
      </c>
      <c r="G65" s="86" t="s">
        <v>141</v>
      </c>
      <c r="H65" s="86" t="s">
        <v>141</v>
      </c>
      <c r="I65" s="86">
        <v>390</v>
      </c>
      <c r="J65" s="85" t="s">
        <v>495</v>
      </c>
    </row>
    <row r="66" spans="1:10">
      <c r="A66" s="87">
        <v>400</v>
      </c>
      <c r="B66" s="88" t="s">
        <v>1136</v>
      </c>
      <c r="C66" s="88" t="s">
        <v>1137</v>
      </c>
      <c r="D66" s="88">
        <v>7</v>
      </c>
      <c r="E66" s="85" t="s">
        <v>494</v>
      </c>
      <c r="F66" s="87">
        <v>400</v>
      </c>
      <c r="G66" s="88" t="s">
        <v>143</v>
      </c>
      <c r="H66" s="88" t="s">
        <v>1157</v>
      </c>
      <c r="I66" s="88">
        <v>400</v>
      </c>
      <c r="J66" s="85" t="s">
        <v>494</v>
      </c>
    </row>
    <row r="67" spans="1:10">
      <c r="A67" s="87">
        <v>411</v>
      </c>
      <c r="B67" s="86" t="s">
        <v>1136</v>
      </c>
      <c r="C67" s="86" t="s">
        <v>1137</v>
      </c>
      <c r="D67" s="86">
        <v>5</v>
      </c>
      <c r="E67" s="85" t="s">
        <v>492</v>
      </c>
      <c r="F67" s="87">
        <v>411</v>
      </c>
      <c r="G67" s="86" t="s">
        <v>145</v>
      </c>
      <c r="H67" s="86" t="s">
        <v>145</v>
      </c>
      <c r="I67" s="86">
        <v>411</v>
      </c>
      <c r="J67" s="85" t="s">
        <v>492</v>
      </c>
    </row>
    <row r="68" spans="1:10">
      <c r="A68" s="87">
        <v>425</v>
      </c>
      <c r="B68" s="88" t="s">
        <v>1136</v>
      </c>
      <c r="C68" s="88" t="s">
        <v>1137</v>
      </c>
      <c r="D68" s="88">
        <v>1</v>
      </c>
      <c r="E68" s="85" t="s">
        <v>661</v>
      </c>
      <c r="F68" s="87">
        <v>425</v>
      </c>
      <c r="G68" s="88" t="s">
        <v>147</v>
      </c>
      <c r="H68" s="88" t="s">
        <v>147</v>
      </c>
      <c r="I68" s="88">
        <v>425</v>
      </c>
      <c r="J68" s="85" t="s">
        <v>661</v>
      </c>
    </row>
    <row r="69" spans="1:10">
      <c r="A69" s="87">
        <v>440</v>
      </c>
      <c r="B69" s="86" t="s">
        <v>1136</v>
      </c>
      <c r="C69" s="86" t="s">
        <v>1137</v>
      </c>
      <c r="D69" s="88">
        <v>7</v>
      </c>
      <c r="E69" s="85" t="s">
        <v>494</v>
      </c>
      <c r="F69" s="87">
        <v>440</v>
      </c>
      <c r="G69" s="86" t="s">
        <v>149</v>
      </c>
      <c r="H69" s="86" t="s">
        <v>149</v>
      </c>
      <c r="I69" s="86">
        <v>440</v>
      </c>
      <c r="J69" s="85" t="s">
        <v>494</v>
      </c>
    </row>
    <row r="70" spans="1:10">
      <c r="A70" s="87">
        <v>1</v>
      </c>
      <c r="B70" s="86" t="s">
        <v>1136</v>
      </c>
      <c r="C70" s="86" t="s">
        <v>1137</v>
      </c>
      <c r="D70" s="86">
        <v>9</v>
      </c>
      <c r="E70" s="85" t="s">
        <v>681</v>
      </c>
      <c r="F70" s="87">
        <v>1</v>
      </c>
      <c r="G70" s="86" t="s">
        <v>6</v>
      </c>
      <c r="H70" s="86" t="s">
        <v>1158</v>
      </c>
      <c r="I70" s="86">
        <v>1</v>
      </c>
      <c r="J70" s="85" t="s">
        <v>681</v>
      </c>
    </row>
    <row r="71" spans="1:10">
      <c r="A71" s="87">
        <v>467</v>
      </c>
      <c r="B71" s="88" t="s">
        <v>1136</v>
      </c>
      <c r="C71" s="88" t="s">
        <v>1137</v>
      </c>
      <c r="D71" s="86">
        <v>8</v>
      </c>
      <c r="E71" s="85" t="s">
        <v>495</v>
      </c>
      <c r="F71" s="87">
        <v>467</v>
      </c>
      <c r="G71" s="88" t="s">
        <v>151</v>
      </c>
      <c r="H71" s="88" t="s">
        <v>151</v>
      </c>
      <c r="I71" s="88">
        <v>467</v>
      </c>
      <c r="J71" s="85" t="s">
        <v>495</v>
      </c>
    </row>
    <row r="72" spans="1:10">
      <c r="A72" s="87">
        <v>475</v>
      </c>
      <c r="B72" s="86" t="s">
        <v>1136</v>
      </c>
      <c r="C72" s="86" t="s">
        <v>1137</v>
      </c>
      <c r="D72" s="86">
        <v>3</v>
      </c>
      <c r="E72" s="85" t="s">
        <v>668</v>
      </c>
      <c r="F72" s="87">
        <v>475</v>
      </c>
      <c r="G72" s="86" t="s">
        <v>153</v>
      </c>
      <c r="H72" s="86" t="s">
        <v>1159</v>
      </c>
      <c r="I72" s="86">
        <v>475</v>
      </c>
      <c r="J72" s="85" t="s">
        <v>668</v>
      </c>
    </row>
    <row r="73" spans="1:10">
      <c r="A73" s="87">
        <v>480</v>
      </c>
      <c r="B73" s="88" t="s">
        <v>1136</v>
      </c>
      <c r="C73" s="88" t="s">
        <v>1137</v>
      </c>
      <c r="D73" s="86">
        <v>3</v>
      </c>
      <c r="E73" s="85" t="s">
        <v>668</v>
      </c>
      <c r="F73" s="87">
        <v>480</v>
      </c>
      <c r="G73" s="88" t="s">
        <v>155</v>
      </c>
      <c r="H73" s="88" t="s">
        <v>1160</v>
      </c>
      <c r="I73" s="88">
        <v>480</v>
      </c>
      <c r="J73" s="85" t="s">
        <v>668</v>
      </c>
    </row>
    <row r="74" spans="1:10">
      <c r="A74" s="87">
        <v>483</v>
      </c>
      <c r="B74" s="86" t="s">
        <v>1136</v>
      </c>
      <c r="C74" s="86" t="s">
        <v>1137</v>
      </c>
      <c r="D74" s="88">
        <v>7</v>
      </c>
      <c r="E74" s="85" t="s">
        <v>494</v>
      </c>
      <c r="F74" s="87">
        <v>483</v>
      </c>
      <c r="G74" s="86" t="s">
        <v>157</v>
      </c>
      <c r="H74" s="86" t="s">
        <v>157</v>
      </c>
      <c r="I74" s="86">
        <v>483</v>
      </c>
      <c r="J74" s="85" t="s">
        <v>494</v>
      </c>
    </row>
    <row r="75" spans="1:10">
      <c r="A75" s="87">
        <v>495</v>
      </c>
      <c r="B75" s="86" t="s">
        <v>1136</v>
      </c>
      <c r="C75" s="86" t="s">
        <v>1137</v>
      </c>
      <c r="D75" s="86">
        <v>2</v>
      </c>
      <c r="E75" s="85" t="s">
        <v>665</v>
      </c>
      <c r="F75" s="87">
        <v>495</v>
      </c>
      <c r="G75" s="86" t="s">
        <v>161</v>
      </c>
      <c r="H75" s="86" t="s">
        <v>1161</v>
      </c>
      <c r="I75" s="86">
        <v>495</v>
      </c>
      <c r="J75" s="85" t="s">
        <v>665</v>
      </c>
    </row>
    <row r="76" spans="1:10">
      <c r="A76" s="87">
        <v>490</v>
      </c>
      <c r="B76" s="88" t="s">
        <v>1136</v>
      </c>
      <c r="C76" s="88" t="s">
        <v>1137</v>
      </c>
      <c r="D76" s="86">
        <v>3</v>
      </c>
      <c r="E76" s="85" t="s">
        <v>668</v>
      </c>
      <c r="F76" s="87">
        <v>490</v>
      </c>
      <c r="G76" s="88" t="s">
        <v>159</v>
      </c>
      <c r="H76" s="88" t="s">
        <v>1162</v>
      </c>
      <c r="I76" s="88">
        <v>490</v>
      </c>
      <c r="J76" s="85" t="s">
        <v>668</v>
      </c>
    </row>
    <row r="77" spans="1:10">
      <c r="A77" s="87">
        <v>501</v>
      </c>
      <c r="B77" s="88" t="s">
        <v>1136</v>
      </c>
      <c r="C77" s="88" t="s">
        <v>1137</v>
      </c>
      <c r="D77" s="86">
        <v>5</v>
      </c>
      <c r="E77" s="85" t="s">
        <v>492</v>
      </c>
      <c r="F77" s="87">
        <v>501</v>
      </c>
      <c r="G77" s="88" t="s">
        <v>163</v>
      </c>
      <c r="H77" s="88" t="s">
        <v>163</v>
      </c>
      <c r="I77" s="88">
        <v>501</v>
      </c>
      <c r="J77" s="85" t="s">
        <v>492</v>
      </c>
    </row>
    <row r="78" spans="1:10">
      <c r="A78" s="87">
        <v>541</v>
      </c>
      <c r="B78" s="86" t="s">
        <v>1136</v>
      </c>
      <c r="C78" s="86" t="s">
        <v>1137</v>
      </c>
      <c r="D78" s="88">
        <v>7</v>
      </c>
      <c r="E78" s="85" t="s">
        <v>494</v>
      </c>
      <c r="F78" s="87">
        <v>541</v>
      </c>
      <c r="G78" s="89" t="s">
        <v>971</v>
      </c>
      <c r="H78" s="89" t="s">
        <v>971</v>
      </c>
      <c r="I78" s="86">
        <v>541</v>
      </c>
      <c r="J78" s="85" t="s">
        <v>494</v>
      </c>
    </row>
    <row r="79" spans="1:10">
      <c r="A79" s="87">
        <v>543</v>
      </c>
      <c r="B79" s="88" t="s">
        <v>1136</v>
      </c>
      <c r="C79" s="88" t="s">
        <v>1137</v>
      </c>
      <c r="D79" s="86">
        <v>5</v>
      </c>
      <c r="E79" s="85" t="s">
        <v>492</v>
      </c>
      <c r="F79" s="87">
        <v>543</v>
      </c>
      <c r="G79" s="88" t="s">
        <v>167</v>
      </c>
      <c r="H79" s="88" t="s">
        <v>167</v>
      </c>
      <c r="I79" s="88">
        <v>543</v>
      </c>
      <c r="J79" s="85" t="s">
        <v>492</v>
      </c>
    </row>
    <row r="80" spans="1:10">
      <c r="A80" s="87">
        <v>576</v>
      </c>
      <c r="B80" s="86" t="s">
        <v>1136</v>
      </c>
      <c r="C80" s="86" t="s">
        <v>1137</v>
      </c>
      <c r="D80" s="86">
        <v>8</v>
      </c>
      <c r="E80" s="85" t="s">
        <v>495</v>
      </c>
      <c r="F80" s="87">
        <v>576</v>
      </c>
      <c r="G80" s="86" t="s">
        <v>169</v>
      </c>
      <c r="H80" s="86" t="s">
        <v>169</v>
      </c>
      <c r="I80" s="86">
        <v>576</v>
      </c>
      <c r="J80" s="85" t="s">
        <v>495</v>
      </c>
    </row>
    <row r="81" spans="1:10">
      <c r="A81" s="87">
        <v>579</v>
      </c>
      <c r="B81" s="88" t="s">
        <v>1136</v>
      </c>
      <c r="C81" s="88" t="s">
        <v>1137</v>
      </c>
      <c r="D81" s="88">
        <v>1</v>
      </c>
      <c r="E81" s="85" t="s">
        <v>661</v>
      </c>
      <c r="F81" s="87">
        <v>579</v>
      </c>
      <c r="G81" s="88" t="s">
        <v>171</v>
      </c>
      <c r="H81" s="88" t="s">
        <v>1163</v>
      </c>
      <c r="I81" s="88">
        <v>579</v>
      </c>
      <c r="J81" s="85" t="s">
        <v>661</v>
      </c>
    </row>
    <row r="82" spans="1:10">
      <c r="A82" s="87">
        <v>585</v>
      </c>
      <c r="B82" s="86" t="s">
        <v>1136</v>
      </c>
      <c r="C82" s="86" t="s">
        <v>1137</v>
      </c>
      <c r="D82" s="88">
        <v>1</v>
      </c>
      <c r="E82" s="85" t="s">
        <v>661</v>
      </c>
      <c r="F82" s="87">
        <v>585</v>
      </c>
      <c r="G82" s="86" t="s">
        <v>173</v>
      </c>
      <c r="H82" s="86" t="s">
        <v>173</v>
      </c>
      <c r="I82" s="86">
        <v>585</v>
      </c>
      <c r="J82" s="85" t="s">
        <v>661</v>
      </c>
    </row>
    <row r="83" spans="1:10">
      <c r="A83" s="87">
        <v>591</v>
      </c>
      <c r="B83" s="88" t="s">
        <v>1136</v>
      </c>
      <c r="C83" s="88" t="s">
        <v>1137</v>
      </c>
      <c r="D83" s="88">
        <v>1</v>
      </c>
      <c r="E83" s="85" t="s">
        <v>661</v>
      </c>
      <c r="F83" s="87">
        <v>591</v>
      </c>
      <c r="G83" s="88" t="s">
        <v>175</v>
      </c>
      <c r="H83" s="88" t="s">
        <v>175</v>
      </c>
      <c r="I83" s="88">
        <v>591</v>
      </c>
      <c r="J83" s="85" t="s">
        <v>661</v>
      </c>
    </row>
    <row r="84" spans="1:10">
      <c r="A84" s="87">
        <v>604</v>
      </c>
      <c r="B84" s="86" t="s">
        <v>1136</v>
      </c>
      <c r="C84" s="86" t="s">
        <v>1137</v>
      </c>
      <c r="D84" s="88">
        <v>4</v>
      </c>
      <c r="E84" s="85" t="s">
        <v>671</v>
      </c>
      <c r="F84" s="87">
        <v>604</v>
      </c>
      <c r="G84" s="86" t="s">
        <v>177</v>
      </c>
      <c r="H84" s="86" t="s">
        <v>177</v>
      </c>
      <c r="I84" s="86">
        <v>604</v>
      </c>
      <c r="J84" s="85" t="s">
        <v>671</v>
      </c>
    </row>
    <row r="85" spans="1:10">
      <c r="A85" s="87">
        <v>607</v>
      </c>
      <c r="B85" s="88" t="s">
        <v>1136</v>
      </c>
      <c r="C85" s="88" t="s">
        <v>1137</v>
      </c>
      <c r="D85" s="88">
        <v>7</v>
      </c>
      <c r="E85" s="85" t="s">
        <v>494</v>
      </c>
      <c r="F85" s="87">
        <v>607</v>
      </c>
      <c r="G85" s="89" t="s">
        <v>972</v>
      </c>
      <c r="H85" s="89" t="s">
        <v>972</v>
      </c>
      <c r="I85" s="88">
        <v>607</v>
      </c>
      <c r="J85" s="85" t="s">
        <v>494</v>
      </c>
    </row>
    <row r="86" spans="1:10">
      <c r="A86" s="87">
        <v>615</v>
      </c>
      <c r="B86" s="86" t="s">
        <v>1136</v>
      </c>
      <c r="C86" s="86" t="s">
        <v>1137</v>
      </c>
      <c r="D86" s="88">
        <v>7</v>
      </c>
      <c r="E86" s="85" t="s">
        <v>494</v>
      </c>
      <c r="F86" s="87">
        <v>615</v>
      </c>
      <c r="G86" s="86" t="s">
        <v>181</v>
      </c>
      <c r="H86" s="86" t="s">
        <v>181</v>
      </c>
      <c r="I86" s="86">
        <v>615</v>
      </c>
      <c r="J86" s="85" t="s">
        <v>494</v>
      </c>
    </row>
    <row r="87" spans="1:10">
      <c r="A87" s="87">
        <v>628</v>
      </c>
      <c r="B87" s="88" t="s">
        <v>1136</v>
      </c>
      <c r="C87" s="88" t="s">
        <v>1137</v>
      </c>
      <c r="D87" s="86">
        <v>5</v>
      </c>
      <c r="E87" s="85" t="s">
        <v>492</v>
      </c>
      <c r="F87" s="87">
        <v>628</v>
      </c>
      <c r="G87" s="88" t="s">
        <v>183</v>
      </c>
      <c r="H87" s="88" t="s">
        <v>183</v>
      </c>
      <c r="I87" s="88">
        <v>628</v>
      </c>
      <c r="J87" s="85" t="s">
        <v>492</v>
      </c>
    </row>
    <row r="88" spans="1:10">
      <c r="A88" s="87">
        <v>631</v>
      </c>
      <c r="B88" s="86" t="s">
        <v>1136</v>
      </c>
      <c r="C88" s="86" t="s">
        <v>1137</v>
      </c>
      <c r="D88" s="86">
        <v>9</v>
      </c>
      <c r="E88" s="85" t="s">
        <v>681</v>
      </c>
      <c r="F88" s="87">
        <v>631</v>
      </c>
      <c r="G88" s="86" t="s">
        <v>185</v>
      </c>
      <c r="H88" s="86" t="s">
        <v>185</v>
      </c>
      <c r="I88" s="86">
        <v>631</v>
      </c>
      <c r="J88" s="85" t="s">
        <v>681</v>
      </c>
    </row>
    <row r="89" spans="1:10">
      <c r="A89" s="87">
        <v>642</v>
      </c>
      <c r="B89" s="88" t="s">
        <v>1136</v>
      </c>
      <c r="C89" s="88" t="s">
        <v>1137</v>
      </c>
      <c r="D89" s="86">
        <v>8</v>
      </c>
      <c r="E89" s="85" t="s">
        <v>495</v>
      </c>
      <c r="F89" s="87">
        <v>642</v>
      </c>
      <c r="G89" s="88" t="s">
        <v>187</v>
      </c>
      <c r="H89" s="88" t="s">
        <v>187</v>
      </c>
      <c r="I89" s="88">
        <v>642</v>
      </c>
      <c r="J89" s="85" t="s">
        <v>495</v>
      </c>
    </row>
    <row r="90" spans="1:10">
      <c r="A90" s="87">
        <v>647</v>
      </c>
      <c r="B90" s="86" t="s">
        <v>1136</v>
      </c>
      <c r="C90" s="86" t="s">
        <v>1137</v>
      </c>
      <c r="D90" s="86">
        <v>6</v>
      </c>
      <c r="E90" s="85" t="s">
        <v>493</v>
      </c>
      <c r="F90" s="87">
        <v>647</v>
      </c>
      <c r="G90" s="89" t="s">
        <v>1164</v>
      </c>
      <c r="H90" s="89" t="s">
        <v>1165</v>
      </c>
      <c r="I90" s="86">
        <v>647</v>
      </c>
      <c r="J90" s="85" t="s">
        <v>493</v>
      </c>
    </row>
    <row r="91" spans="1:10">
      <c r="A91" s="87">
        <v>649</v>
      </c>
      <c r="B91" s="88" t="s">
        <v>1136</v>
      </c>
      <c r="C91" s="88" t="s">
        <v>1137</v>
      </c>
      <c r="D91" s="88">
        <v>7</v>
      </c>
      <c r="E91" s="85" t="s">
        <v>494</v>
      </c>
      <c r="F91" s="87">
        <v>649</v>
      </c>
      <c r="G91" s="88" t="s">
        <v>191</v>
      </c>
      <c r="H91" s="88" t="s">
        <v>191</v>
      </c>
      <c r="I91" s="88">
        <v>649</v>
      </c>
      <c r="J91" s="85" t="s">
        <v>494</v>
      </c>
    </row>
    <row r="92" spans="1:10">
      <c r="A92" s="87">
        <v>652</v>
      </c>
      <c r="B92" s="86" t="s">
        <v>1136</v>
      </c>
      <c r="C92" s="86" t="s">
        <v>1137</v>
      </c>
      <c r="D92" s="88">
        <v>7</v>
      </c>
      <c r="E92" s="85" t="s">
        <v>494</v>
      </c>
      <c r="F92" s="87">
        <v>652</v>
      </c>
      <c r="G92" s="86" t="s">
        <v>193</v>
      </c>
      <c r="H92" s="86" t="s">
        <v>193</v>
      </c>
      <c r="I92" s="86">
        <v>652</v>
      </c>
      <c r="J92" s="85" t="s">
        <v>494</v>
      </c>
    </row>
    <row r="93" spans="1:10">
      <c r="A93" s="87">
        <v>656</v>
      </c>
      <c r="B93" s="88" t="s">
        <v>1136</v>
      </c>
      <c r="C93" s="88" t="s">
        <v>1137</v>
      </c>
      <c r="D93" s="86">
        <v>5</v>
      </c>
      <c r="E93" s="85" t="s">
        <v>492</v>
      </c>
      <c r="F93" s="87">
        <v>656</v>
      </c>
      <c r="G93" s="88" t="s">
        <v>195</v>
      </c>
      <c r="H93" s="88" t="s">
        <v>1166</v>
      </c>
      <c r="I93" s="88">
        <v>656</v>
      </c>
      <c r="J93" s="85" t="s">
        <v>492</v>
      </c>
    </row>
    <row r="94" spans="1:10">
      <c r="A94" s="87">
        <v>658</v>
      </c>
      <c r="B94" s="86" t="s">
        <v>1136</v>
      </c>
      <c r="C94" s="86" t="s">
        <v>1137</v>
      </c>
      <c r="D94" s="86">
        <v>6</v>
      </c>
      <c r="E94" s="85" t="s">
        <v>493</v>
      </c>
      <c r="F94" s="87">
        <v>658</v>
      </c>
      <c r="G94" s="86" t="s">
        <v>197</v>
      </c>
      <c r="H94" s="86" t="s">
        <v>1167</v>
      </c>
      <c r="I94" s="86">
        <v>658</v>
      </c>
      <c r="J94" s="85" t="s">
        <v>493</v>
      </c>
    </row>
    <row r="95" spans="1:10">
      <c r="A95" s="87">
        <v>659</v>
      </c>
      <c r="B95" s="88" t="s">
        <v>1136</v>
      </c>
      <c r="C95" s="88" t="s">
        <v>1137</v>
      </c>
      <c r="D95" s="86">
        <v>3</v>
      </c>
      <c r="E95" s="85" t="s">
        <v>668</v>
      </c>
      <c r="F95" s="87">
        <v>659</v>
      </c>
      <c r="G95" s="88" t="s">
        <v>199</v>
      </c>
      <c r="H95" s="88" t="s">
        <v>1168</v>
      </c>
      <c r="I95" s="88">
        <v>659</v>
      </c>
      <c r="J95" s="85" t="s">
        <v>668</v>
      </c>
    </row>
    <row r="96" spans="1:10">
      <c r="A96" s="87">
        <v>660</v>
      </c>
      <c r="B96" s="86" t="s">
        <v>1136</v>
      </c>
      <c r="C96" s="86" t="s">
        <v>1137</v>
      </c>
      <c r="D96" s="88">
        <v>7</v>
      </c>
      <c r="E96" s="85" t="s">
        <v>494</v>
      </c>
      <c r="F96" s="87">
        <v>660</v>
      </c>
      <c r="G96" s="86" t="s">
        <v>201</v>
      </c>
      <c r="H96" s="86" t="s">
        <v>201</v>
      </c>
      <c r="I96" s="86">
        <v>660</v>
      </c>
      <c r="J96" s="85" t="s">
        <v>494</v>
      </c>
    </row>
    <row r="97" spans="1:10">
      <c r="A97" s="87">
        <v>664</v>
      </c>
      <c r="B97" s="88" t="s">
        <v>1136</v>
      </c>
      <c r="C97" s="88" t="s">
        <v>1137</v>
      </c>
      <c r="D97" s="86">
        <v>6</v>
      </c>
      <c r="E97" s="85" t="s">
        <v>493</v>
      </c>
      <c r="F97" s="87">
        <v>664</v>
      </c>
      <c r="G97" s="89" t="s">
        <v>1169</v>
      </c>
      <c r="H97" s="89" t="s">
        <v>1169</v>
      </c>
      <c r="I97" s="88">
        <v>664</v>
      </c>
      <c r="J97" s="85" t="s">
        <v>493</v>
      </c>
    </row>
    <row r="98" spans="1:10">
      <c r="A98" s="87">
        <v>665</v>
      </c>
      <c r="B98" s="86" t="s">
        <v>1136</v>
      </c>
      <c r="C98" s="86" t="s">
        <v>1137</v>
      </c>
      <c r="D98" s="86">
        <v>3</v>
      </c>
      <c r="E98" s="85" t="s">
        <v>668</v>
      </c>
      <c r="F98" s="87">
        <v>665</v>
      </c>
      <c r="G98" s="89" t="s">
        <v>207</v>
      </c>
      <c r="H98" s="89" t="s">
        <v>206</v>
      </c>
      <c r="I98" s="86">
        <v>665</v>
      </c>
      <c r="J98" s="85" t="s">
        <v>668</v>
      </c>
    </row>
    <row r="99" spans="1:10">
      <c r="A99" s="87">
        <v>667</v>
      </c>
      <c r="B99" s="88" t="s">
        <v>1136</v>
      </c>
      <c r="C99" s="88" t="s">
        <v>1137</v>
      </c>
      <c r="D99" s="88">
        <v>7</v>
      </c>
      <c r="E99" s="85" t="s">
        <v>494</v>
      </c>
      <c r="F99" s="87">
        <v>667</v>
      </c>
      <c r="G99" s="88" t="s">
        <v>209</v>
      </c>
      <c r="H99" s="88" t="s">
        <v>209</v>
      </c>
      <c r="I99" s="88">
        <v>667</v>
      </c>
      <c r="J99" s="85" t="s">
        <v>494</v>
      </c>
    </row>
    <row r="100" spans="1:10">
      <c r="A100" s="87">
        <v>670</v>
      </c>
      <c r="B100" s="86" t="s">
        <v>1136</v>
      </c>
      <c r="C100" s="86" t="s">
        <v>1137</v>
      </c>
      <c r="D100" s="88">
        <v>4</v>
      </c>
      <c r="E100" s="85" t="s">
        <v>671</v>
      </c>
      <c r="F100" s="87">
        <v>670</v>
      </c>
      <c r="G100" s="86" t="s">
        <v>211</v>
      </c>
      <c r="H100" s="86" t="s">
        <v>211</v>
      </c>
      <c r="I100" s="86">
        <v>670</v>
      </c>
      <c r="J100" s="85" t="s">
        <v>671</v>
      </c>
    </row>
    <row r="101" spans="1:10">
      <c r="A101" s="87">
        <v>674</v>
      </c>
      <c r="B101" s="88" t="s">
        <v>1136</v>
      </c>
      <c r="C101" s="88" t="s">
        <v>1137</v>
      </c>
      <c r="D101" s="88">
        <v>7</v>
      </c>
      <c r="E101" s="85" t="s">
        <v>494</v>
      </c>
      <c r="F101" s="87">
        <v>674</v>
      </c>
      <c r="G101" s="88" t="s">
        <v>213</v>
      </c>
      <c r="H101" s="88" t="s">
        <v>213</v>
      </c>
      <c r="I101" s="88">
        <v>674</v>
      </c>
      <c r="J101" s="85" t="s">
        <v>494</v>
      </c>
    </row>
    <row r="102" spans="1:10">
      <c r="A102" s="87">
        <v>679</v>
      </c>
      <c r="B102" s="86" t="s">
        <v>1136</v>
      </c>
      <c r="C102" s="86" t="s">
        <v>1137</v>
      </c>
      <c r="D102" s="86">
        <v>8</v>
      </c>
      <c r="E102" s="85" t="s">
        <v>495</v>
      </c>
      <c r="F102" s="87">
        <v>679</v>
      </c>
      <c r="G102" s="86" t="s">
        <v>217</v>
      </c>
      <c r="H102" s="86" t="s">
        <v>1170</v>
      </c>
      <c r="I102" s="86">
        <v>679</v>
      </c>
      <c r="J102" s="85" t="s">
        <v>495</v>
      </c>
    </row>
    <row r="103" spans="1:10">
      <c r="A103" s="87">
        <v>686</v>
      </c>
      <c r="B103" s="88" t="s">
        <v>1136</v>
      </c>
      <c r="C103" s="88" t="s">
        <v>1137</v>
      </c>
      <c r="D103" s="86">
        <v>6</v>
      </c>
      <c r="E103" s="85" t="s">
        <v>493</v>
      </c>
      <c r="F103" s="87">
        <v>686</v>
      </c>
      <c r="G103" s="88" t="s">
        <v>219</v>
      </c>
      <c r="H103" s="88" t="s">
        <v>219</v>
      </c>
      <c r="I103" s="88">
        <v>686</v>
      </c>
      <c r="J103" s="85" t="s">
        <v>493</v>
      </c>
    </row>
    <row r="104" spans="1:10">
      <c r="A104" s="87">
        <v>42</v>
      </c>
      <c r="B104" s="86" t="s">
        <v>1136</v>
      </c>
      <c r="C104" s="86" t="s">
        <v>1137</v>
      </c>
      <c r="D104" s="86">
        <v>5</v>
      </c>
      <c r="E104" s="85" t="s">
        <v>492</v>
      </c>
      <c r="F104" s="87">
        <v>42</v>
      </c>
      <c r="G104" s="89" t="s">
        <v>1171</v>
      </c>
      <c r="H104" s="89" t="s">
        <v>1171</v>
      </c>
      <c r="I104" s="86">
        <v>42</v>
      </c>
      <c r="J104" s="85" t="s">
        <v>492</v>
      </c>
    </row>
    <row r="105" spans="1:10">
      <c r="A105" s="87">
        <v>690</v>
      </c>
      <c r="B105" s="86" t="s">
        <v>1136</v>
      </c>
      <c r="C105" s="86" t="s">
        <v>1137</v>
      </c>
      <c r="D105" s="88">
        <v>4</v>
      </c>
      <c r="E105" s="85" t="s">
        <v>671</v>
      </c>
      <c r="F105" s="87">
        <v>690</v>
      </c>
      <c r="G105" s="86" t="s">
        <v>221</v>
      </c>
      <c r="H105" s="86" t="s">
        <v>221</v>
      </c>
      <c r="I105" s="86">
        <v>690</v>
      </c>
      <c r="J105" s="85" t="s">
        <v>671</v>
      </c>
    </row>
    <row r="106" spans="1:10">
      <c r="A106" s="87">
        <v>736</v>
      </c>
      <c r="B106" s="86" t="s">
        <v>1136</v>
      </c>
      <c r="C106" s="86" t="s">
        <v>1137</v>
      </c>
      <c r="D106" s="88">
        <v>4</v>
      </c>
      <c r="E106" s="85" t="s">
        <v>671</v>
      </c>
      <c r="F106" s="87">
        <v>736</v>
      </c>
      <c r="G106" s="86" t="s">
        <v>225</v>
      </c>
      <c r="H106" s="86" t="s">
        <v>225</v>
      </c>
      <c r="I106" s="86">
        <v>736</v>
      </c>
      <c r="J106" s="85" t="s">
        <v>671</v>
      </c>
    </row>
    <row r="107" spans="1:10">
      <c r="A107" s="87">
        <v>756</v>
      </c>
      <c r="B107" s="88" t="s">
        <v>1136</v>
      </c>
      <c r="C107" s="88" t="s">
        <v>1137</v>
      </c>
      <c r="D107" s="88">
        <v>7</v>
      </c>
      <c r="E107" s="85" t="s">
        <v>494</v>
      </c>
      <c r="F107" s="87">
        <v>756</v>
      </c>
      <c r="G107" s="89" t="s">
        <v>228</v>
      </c>
      <c r="H107" s="89" t="s">
        <v>227</v>
      </c>
      <c r="I107" s="88">
        <v>756</v>
      </c>
      <c r="J107" s="85" t="s">
        <v>494</v>
      </c>
    </row>
    <row r="108" spans="1:10">
      <c r="A108" s="87">
        <v>761</v>
      </c>
      <c r="B108" s="86" t="s">
        <v>1136</v>
      </c>
      <c r="C108" s="86" t="s">
        <v>1137</v>
      </c>
      <c r="D108" s="86">
        <v>5</v>
      </c>
      <c r="E108" s="85" t="s">
        <v>492</v>
      </c>
      <c r="F108" s="87">
        <v>761</v>
      </c>
      <c r="G108" s="86" t="s">
        <v>230</v>
      </c>
      <c r="H108" s="86" t="s">
        <v>1172</v>
      </c>
      <c r="I108" s="86">
        <v>761</v>
      </c>
      <c r="J108" s="85" t="s">
        <v>492</v>
      </c>
    </row>
    <row r="109" spans="1:10">
      <c r="A109" s="87">
        <v>789</v>
      </c>
      <c r="B109" s="88" t="s">
        <v>1136</v>
      </c>
      <c r="C109" s="88" t="s">
        <v>1137</v>
      </c>
      <c r="D109" s="86">
        <v>8</v>
      </c>
      <c r="E109" s="85" t="s">
        <v>495</v>
      </c>
      <c r="F109" s="87">
        <v>789</v>
      </c>
      <c r="G109" s="88" t="s">
        <v>232</v>
      </c>
      <c r="H109" s="88" t="s">
        <v>1173</v>
      </c>
      <c r="I109" s="88">
        <v>789</v>
      </c>
      <c r="J109" s="85" t="s">
        <v>495</v>
      </c>
    </row>
    <row r="110" spans="1:10">
      <c r="A110" s="87">
        <v>790</v>
      </c>
      <c r="B110" s="86" t="s">
        <v>1136</v>
      </c>
      <c r="C110" s="86" t="s">
        <v>1137</v>
      </c>
      <c r="D110" s="86">
        <v>2</v>
      </c>
      <c r="E110" s="85" t="s">
        <v>665</v>
      </c>
      <c r="F110" s="87">
        <v>790</v>
      </c>
      <c r="G110" s="86" t="s">
        <v>234</v>
      </c>
      <c r="H110" s="86" t="s">
        <v>1174</v>
      </c>
      <c r="I110" s="86">
        <v>790</v>
      </c>
      <c r="J110" s="85" t="s">
        <v>665</v>
      </c>
    </row>
    <row r="111" spans="1:10">
      <c r="A111" s="87">
        <v>792</v>
      </c>
      <c r="B111" s="88" t="s">
        <v>1136</v>
      </c>
      <c r="C111" s="88" t="s">
        <v>1137</v>
      </c>
      <c r="D111" s="86">
        <v>8</v>
      </c>
      <c r="E111" s="85" t="s">
        <v>495</v>
      </c>
      <c r="F111" s="87">
        <v>792</v>
      </c>
      <c r="G111" s="88" t="s">
        <v>236</v>
      </c>
      <c r="H111" s="88" t="s">
        <v>236</v>
      </c>
      <c r="I111" s="88">
        <v>792</v>
      </c>
      <c r="J111" s="85" t="s">
        <v>495</v>
      </c>
    </row>
    <row r="112" spans="1:10">
      <c r="A112" s="87">
        <v>809</v>
      </c>
      <c r="B112" s="86" t="s">
        <v>1136</v>
      </c>
      <c r="C112" s="86" t="s">
        <v>1137</v>
      </c>
      <c r="D112" s="86">
        <v>8</v>
      </c>
      <c r="E112" s="85" t="s">
        <v>495</v>
      </c>
      <c r="F112" s="87">
        <v>809</v>
      </c>
      <c r="G112" s="86" t="s">
        <v>238</v>
      </c>
      <c r="H112" s="86" t="s">
        <v>1175</v>
      </c>
      <c r="I112" s="86">
        <v>809</v>
      </c>
      <c r="J112" s="85" t="s">
        <v>495</v>
      </c>
    </row>
    <row r="113" spans="1:10">
      <c r="A113" s="87">
        <v>819</v>
      </c>
      <c r="B113" s="88" t="s">
        <v>1136</v>
      </c>
      <c r="C113" s="88" t="s">
        <v>1137</v>
      </c>
      <c r="D113" s="86">
        <v>6</v>
      </c>
      <c r="E113" s="85" t="s">
        <v>493</v>
      </c>
      <c r="F113" s="87">
        <v>819</v>
      </c>
      <c r="G113" s="88" t="s">
        <v>240</v>
      </c>
      <c r="H113" s="88" t="s">
        <v>240</v>
      </c>
      <c r="I113" s="88">
        <v>819</v>
      </c>
      <c r="J113" s="85" t="s">
        <v>493</v>
      </c>
    </row>
    <row r="114" spans="1:10">
      <c r="A114" s="87">
        <v>837</v>
      </c>
      <c r="B114" s="86" t="s">
        <v>1136</v>
      </c>
      <c r="C114" s="86" t="s">
        <v>1137</v>
      </c>
      <c r="D114" s="86">
        <v>3</v>
      </c>
      <c r="E114" s="85" t="s">
        <v>668</v>
      </c>
      <c r="F114" s="87">
        <v>837</v>
      </c>
      <c r="G114" s="86" t="s">
        <v>242</v>
      </c>
      <c r="H114" s="86" t="s">
        <v>242</v>
      </c>
      <c r="I114" s="86">
        <v>837</v>
      </c>
      <c r="J114" s="85" t="s">
        <v>668</v>
      </c>
    </row>
    <row r="115" spans="1:10">
      <c r="A115" s="87">
        <v>842</v>
      </c>
      <c r="B115" s="88" t="s">
        <v>1136</v>
      </c>
      <c r="C115" s="88" t="s">
        <v>1137</v>
      </c>
      <c r="D115" s="86">
        <v>5</v>
      </c>
      <c r="E115" s="85" t="s">
        <v>492</v>
      </c>
      <c r="F115" s="87">
        <v>842</v>
      </c>
      <c r="G115" s="88" t="s">
        <v>244</v>
      </c>
      <c r="H115" s="88" t="s">
        <v>244</v>
      </c>
      <c r="I115" s="88">
        <v>842</v>
      </c>
      <c r="J115" s="85" t="s">
        <v>492</v>
      </c>
    </row>
    <row r="116" spans="1:10">
      <c r="A116" s="87">
        <v>847</v>
      </c>
      <c r="B116" s="86" t="s">
        <v>1136</v>
      </c>
      <c r="C116" s="86" t="s">
        <v>1137</v>
      </c>
      <c r="D116" s="86">
        <v>8</v>
      </c>
      <c r="E116" s="85" t="s">
        <v>495</v>
      </c>
      <c r="F116" s="87">
        <v>847</v>
      </c>
      <c r="G116" s="86" t="s">
        <v>246</v>
      </c>
      <c r="H116" s="86" t="s">
        <v>246</v>
      </c>
      <c r="I116" s="86">
        <v>847</v>
      </c>
      <c r="J116" s="85" t="s">
        <v>495</v>
      </c>
    </row>
    <row r="117" spans="1:10">
      <c r="A117" s="87">
        <v>854</v>
      </c>
      <c r="B117" s="88" t="s">
        <v>1136</v>
      </c>
      <c r="C117" s="88" t="s">
        <v>1137</v>
      </c>
      <c r="D117" s="86">
        <v>6</v>
      </c>
      <c r="E117" s="85" t="s">
        <v>493</v>
      </c>
      <c r="F117" s="87">
        <v>854</v>
      </c>
      <c r="G117" s="88" t="s">
        <v>248</v>
      </c>
      <c r="H117" s="88" t="s">
        <v>248</v>
      </c>
      <c r="I117" s="88">
        <v>854</v>
      </c>
      <c r="J117" s="85" t="s">
        <v>493</v>
      </c>
    </row>
    <row r="118" spans="1:10">
      <c r="A118" s="87">
        <v>856</v>
      </c>
      <c r="B118" s="86" t="s">
        <v>1136</v>
      </c>
      <c r="C118" s="86" t="s">
        <v>1137</v>
      </c>
      <c r="D118" s="86">
        <v>8</v>
      </c>
      <c r="E118" s="85" t="s">
        <v>495</v>
      </c>
      <c r="F118" s="87">
        <v>856</v>
      </c>
      <c r="G118" s="86" t="s">
        <v>251</v>
      </c>
      <c r="H118" s="86" t="s">
        <v>1176</v>
      </c>
      <c r="I118" s="86">
        <v>856</v>
      </c>
      <c r="J118" s="85" t="s">
        <v>495</v>
      </c>
    </row>
    <row r="119" spans="1:10">
      <c r="A119" s="87">
        <v>858</v>
      </c>
      <c r="B119" s="88" t="s">
        <v>1136</v>
      </c>
      <c r="C119" s="88" t="s">
        <v>1137</v>
      </c>
      <c r="D119" s="88">
        <v>4</v>
      </c>
      <c r="E119" s="85" t="s">
        <v>671</v>
      </c>
      <c r="F119" s="87">
        <v>858</v>
      </c>
      <c r="G119" s="88" t="s">
        <v>253</v>
      </c>
      <c r="H119" s="88" t="s">
        <v>1177</v>
      </c>
      <c r="I119" s="88">
        <v>858</v>
      </c>
      <c r="J119" s="85" t="s">
        <v>671</v>
      </c>
    </row>
    <row r="120" spans="1:10">
      <c r="A120" s="87">
        <v>861</v>
      </c>
      <c r="B120" s="86" t="s">
        <v>1136</v>
      </c>
      <c r="C120" s="86" t="s">
        <v>1137</v>
      </c>
      <c r="D120" s="86">
        <v>8</v>
      </c>
      <c r="E120" s="85" t="s">
        <v>495</v>
      </c>
      <c r="F120" s="87">
        <v>861</v>
      </c>
      <c r="G120" s="86" t="s">
        <v>255</v>
      </c>
      <c r="H120" s="86" t="s">
        <v>255</v>
      </c>
      <c r="I120" s="86">
        <v>861</v>
      </c>
      <c r="J120" s="85" t="s">
        <v>495</v>
      </c>
    </row>
    <row r="121" spans="1:10">
      <c r="A121" s="87">
        <v>873</v>
      </c>
      <c r="B121" s="88" t="s">
        <v>1136</v>
      </c>
      <c r="C121" s="88" t="s">
        <v>1137</v>
      </c>
      <c r="D121" s="86">
        <v>3</v>
      </c>
      <c r="E121" s="85" t="s">
        <v>668</v>
      </c>
      <c r="F121" s="87">
        <v>873</v>
      </c>
      <c r="G121" s="88" t="s">
        <v>257</v>
      </c>
      <c r="H121" s="88" t="s">
        <v>960</v>
      </c>
      <c r="I121" s="88">
        <v>873</v>
      </c>
      <c r="J121" s="85" t="s">
        <v>668</v>
      </c>
    </row>
    <row r="122" spans="1:10">
      <c r="A122" s="87">
        <v>885</v>
      </c>
      <c r="B122" s="86" t="s">
        <v>1136</v>
      </c>
      <c r="C122" s="86" t="s">
        <v>1137</v>
      </c>
      <c r="D122" s="88">
        <v>4</v>
      </c>
      <c r="E122" s="85" t="s">
        <v>671</v>
      </c>
      <c r="F122" s="87">
        <v>885</v>
      </c>
      <c r="G122" s="86" t="s">
        <v>259</v>
      </c>
      <c r="H122" s="86" t="s">
        <v>1178</v>
      </c>
      <c r="I122" s="86">
        <v>885</v>
      </c>
      <c r="J122" s="85" t="s">
        <v>671</v>
      </c>
    </row>
    <row r="123" spans="1:10">
      <c r="A123" s="87">
        <v>887</v>
      </c>
      <c r="B123" s="88" t="s">
        <v>1136</v>
      </c>
      <c r="C123" s="88" t="s">
        <v>1137</v>
      </c>
      <c r="D123" s="86">
        <v>6</v>
      </c>
      <c r="E123" s="85" t="s">
        <v>493</v>
      </c>
      <c r="F123" s="87">
        <v>887</v>
      </c>
      <c r="G123" s="88" t="s">
        <v>261</v>
      </c>
      <c r="H123" s="88" t="s">
        <v>261</v>
      </c>
      <c r="I123" s="88">
        <v>887</v>
      </c>
      <c r="J123" s="85" t="s">
        <v>493</v>
      </c>
    </row>
    <row r="124" spans="1:10">
      <c r="A124" s="87">
        <v>890</v>
      </c>
      <c r="B124" s="86" t="s">
        <v>1136</v>
      </c>
      <c r="C124" s="86" t="s">
        <v>1137</v>
      </c>
      <c r="D124" s="88">
        <v>4</v>
      </c>
      <c r="E124" s="85" t="s">
        <v>671</v>
      </c>
      <c r="F124" s="87">
        <v>890</v>
      </c>
      <c r="G124" s="86" t="s">
        <v>263</v>
      </c>
      <c r="H124" s="86" t="s">
        <v>1179</v>
      </c>
      <c r="I124" s="86">
        <v>890</v>
      </c>
      <c r="J124" s="85" t="s">
        <v>671</v>
      </c>
    </row>
    <row r="125" spans="1:10">
      <c r="A125" s="87">
        <v>893</v>
      </c>
      <c r="B125" s="88" t="s">
        <v>1136</v>
      </c>
      <c r="C125" s="88" t="s">
        <v>1137</v>
      </c>
      <c r="D125" s="88">
        <v>1</v>
      </c>
      <c r="E125" s="85" t="s">
        <v>661</v>
      </c>
      <c r="F125" s="87">
        <v>893</v>
      </c>
      <c r="G125" s="88" t="s">
        <v>265</v>
      </c>
      <c r="H125" s="88" t="s">
        <v>1180</v>
      </c>
      <c r="I125" s="88">
        <v>893</v>
      </c>
      <c r="J125" s="85" t="s">
        <v>661</v>
      </c>
    </row>
    <row r="126" spans="1:10">
      <c r="A126" s="87">
        <v>895</v>
      </c>
      <c r="B126" s="86" t="s">
        <v>1136</v>
      </c>
      <c r="C126" s="86" t="s">
        <v>1137</v>
      </c>
      <c r="D126" s="86">
        <v>2</v>
      </c>
      <c r="E126" s="85" t="s">
        <v>665</v>
      </c>
      <c r="F126" s="87">
        <v>895</v>
      </c>
      <c r="G126" s="86" t="s">
        <v>267</v>
      </c>
      <c r="H126" s="86" t="s">
        <v>267</v>
      </c>
      <c r="I126" s="86">
        <v>895</v>
      </c>
      <c r="J126" s="85" t="s">
        <v>665</v>
      </c>
    </row>
  </sheetData>
  <autoFilter ref="B1:J126" xr:uid="{00000000-0009-0000-0000-000019000000}"/>
  <conditionalFormatting sqref="G59">
    <cfRule type="cellIs" dxfId="21" priority="25" stopIfTrue="1" operator="equal">
      <formula>0</formula>
    </cfRule>
  </conditionalFormatting>
  <conditionalFormatting sqref="G107">
    <cfRule type="cellIs" dxfId="20" priority="24" stopIfTrue="1" operator="equal">
      <formula>0</formula>
    </cfRule>
  </conditionalFormatting>
  <conditionalFormatting sqref="G85">
    <cfRule type="cellIs" dxfId="19" priority="23" stopIfTrue="1" operator="equal">
      <formula>0</formula>
    </cfRule>
  </conditionalFormatting>
  <conditionalFormatting sqref="G78">
    <cfRule type="cellIs" dxfId="18" priority="22" stopIfTrue="1" operator="equal">
      <formula>0</formula>
    </cfRule>
  </conditionalFormatting>
  <conditionalFormatting sqref="G97">
    <cfRule type="cellIs" dxfId="17" priority="21" stopIfTrue="1" operator="equal">
      <formula>0</formula>
    </cfRule>
  </conditionalFormatting>
  <conditionalFormatting sqref="G90">
    <cfRule type="cellIs" dxfId="16" priority="20" stopIfTrue="1" operator="equal">
      <formula>0</formula>
    </cfRule>
  </conditionalFormatting>
  <conditionalFormatting sqref="G46">
    <cfRule type="cellIs" dxfId="15" priority="19" stopIfTrue="1" operator="equal">
      <formula>0</formula>
    </cfRule>
  </conditionalFormatting>
  <conditionalFormatting sqref="G41">
    <cfRule type="cellIs" dxfId="14" priority="18" stopIfTrue="1" operator="equal">
      <formula>0</formula>
    </cfRule>
  </conditionalFormatting>
  <conditionalFormatting sqref="G104">
    <cfRule type="cellIs" dxfId="13" priority="17" stopIfTrue="1" operator="equal">
      <formula>0</formula>
    </cfRule>
  </conditionalFormatting>
  <conditionalFormatting sqref="G11">
    <cfRule type="cellIs" dxfId="12" priority="16" stopIfTrue="1" operator="equal">
      <formula>0</formula>
    </cfRule>
  </conditionalFormatting>
  <conditionalFormatting sqref="G98">
    <cfRule type="cellIs" dxfId="11" priority="15" stopIfTrue="1" operator="equal">
      <formula>0</formula>
    </cfRule>
  </conditionalFormatting>
  <conditionalFormatting sqref="H59">
    <cfRule type="cellIs" dxfId="10" priority="14" stopIfTrue="1" operator="equal">
      <formula>0</formula>
    </cfRule>
  </conditionalFormatting>
  <conditionalFormatting sqref="H107">
    <cfRule type="cellIs" dxfId="9" priority="13" stopIfTrue="1" operator="equal">
      <formula>0</formula>
    </cfRule>
  </conditionalFormatting>
  <conditionalFormatting sqref="H85">
    <cfRule type="cellIs" dxfId="8" priority="12" stopIfTrue="1" operator="equal">
      <formula>0</formula>
    </cfRule>
  </conditionalFormatting>
  <conditionalFormatting sqref="H78">
    <cfRule type="cellIs" dxfId="7" priority="11" stopIfTrue="1" operator="equal">
      <formula>0</formula>
    </cfRule>
  </conditionalFormatting>
  <conditionalFormatting sqref="H97">
    <cfRule type="cellIs" dxfId="6" priority="10" stopIfTrue="1" operator="equal">
      <formula>0</formula>
    </cfRule>
  </conditionalFormatting>
  <conditionalFormatting sqref="H90">
    <cfRule type="cellIs" dxfId="5" priority="9" stopIfTrue="1" operator="equal">
      <formula>0</formula>
    </cfRule>
  </conditionalFormatting>
  <conditionalFormatting sqref="H46">
    <cfRule type="cellIs" dxfId="4" priority="8" stopIfTrue="1" operator="equal">
      <formula>0</formula>
    </cfRule>
  </conditionalFormatting>
  <conditionalFormatting sqref="H41">
    <cfRule type="cellIs" dxfId="3" priority="7" stopIfTrue="1" operator="equal">
      <formula>0</formula>
    </cfRule>
  </conditionalFormatting>
  <conditionalFormatting sqref="H104">
    <cfRule type="cellIs" dxfId="2" priority="6" stopIfTrue="1" operator="equal">
      <formula>0</formula>
    </cfRule>
  </conditionalFormatting>
  <conditionalFormatting sqref="H11">
    <cfRule type="cellIs" dxfId="1" priority="5" stopIfTrue="1" operator="equal">
      <formula>0</formula>
    </cfRule>
  </conditionalFormatting>
  <conditionalFormatting sqref="H98">
    <cfRule type="cellIs" dxfId="0" priority="4" stopIfTrue="1" operator="equal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2"/>
  <sheetViews>
    <sheetView workbookViewId="0">
      <selection activeCell="A5" sqref="A5"/>
    </sheetView>
  </sheetViews>
  <sheetFormatPr baseColWidth="10" defaultColWidth="11.42578125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ht="30" customHeight="1">
      <c r="A1" s="1092" t="s">
        <v>1181</v>
      </c>
      <c r="B1" s="1092"/>
      <c r="D1" s="1092" t="s">
        <v>1182</v>
      </c>
      <c r="E1" s="1092"/>
    </row>
    <row r="2" spans="1:5" ht="15" customHeight="1" thickBot="1">
      <c r="A2" s="106" t="s">
        <v>1183</v>
      </c>
      <c r="B2" s="107" t="s">
        <v>1184</v>
      </c>
      <c r="D2" s="18" t="s">
        <v>1185</v>
      </c>
      <c r="E2" s="18" t="s">
        <v>505</v>
      </c>
    </row>
    <row r="3" spans="1:5" ht="15" customHeight="1" thickBot="1">
      <c r="A3" s="103" t="s">
        <v>1186</v>
      </c>
      <c r="B3" s="104" t="s">
        <v>626</v>
      </c>
      <c r="D3" s="96" t="s">
        <v>1187</v>
      </c>
      <c r="E3" s="97" t="s">
        <v>510</v>
      </c>
    </row>
    <row r="4" spans="1:5" ht="15" customHeight="1" thickBot="1">
      <c r="A4" s="103" t="s">
        <v>530</v>
      </c>
      <c r="B4" s="104" t="s">
        <v>1188</v>
      </c>
      <c r="D4" s="96" t="s">
        <v>512</v>
      </c>
      <c r="E4" s="97" t="s">
        <v>513</v>
      </c>
    </row>
    <row r="5" spans="1:5" ht="15" customHeight="1" thickBot="1">
      <c r="A5" s="103" t="s">
        <v>1189</v>
      </c>
      <c r="B5" s="104" t="s">
        <v>1190</v>
      </c>
      <c r="D5" s="99" t="s">
        <v>1191</v>
      </c>
      <c r="E5" s="99" t="s">
        <v>1192</v>
      </c>
    </row>
    <row r="6" spans="1:5" ht="15" customHeight="1" thickBot="1">
      <c r="A6" s="103" t="s">
        <v>533</v>
      </c>
      <c r="B6" s="104" t="s">
        <v>1193</v>
      </c>
      <c r="D6" s="99" t="s">
        <v>1194</v>
      </c>
      <c r="E6" s="99" t="s">
        <v>1195</v>
      </c>
    </row>
    <row r="7" spans="1:5" ht="15" customHeight="1" thickBot="1">
      <c r="A7" s="103" t="s">
        <v>536</v>
      </c>
      <c r="B7" s="104" t="s">
        <v>1196</v>
      </c>
      <c r="D7" s="96" t="s">
        <v>524</v>
      </c>
      <c r="E7" s="97" t="s">
        <v>525</v>
      </c>
    </row>
    <row r="8" spans="1:5" ht="15" customHeight="1" thickBot="1">
      <c r="A8" s="103" t="s">
        <v>515</v>
      </c>
      <c r="B8" s="104" t="s">
        <v>1197</v>
      </c>
      <c r="D8" s="96" t="s">
        <v>527</v>
      </c>
      <c r="E8" s="100" t="s">
        <v>606</v>
      </c>
    </row>
    <row r="9" spans="1:5" ht="15" customHeight="1" thickBot="1">
      <c r="A9" s="103" t="s">
        <v>1198</v>
      </c>
      <c r="B9" s="104" t="s">
        <v>1199</v>
      </c>
    </row>
    <row r="10" spans="1:5" ht="15" customHeight="1" thickBot="1">
      <c r="A10" s="103" t="s">
        <v>521</v>
      </c>
      <c r="B10" s="104" t="s">
        <v>1200</v>
      </c>
    </row>
    <row r="11" spans="1:5" ht="15" customHeight="1" thickBot="1">
      <c r="A11" s="103" t="s">
        <v>611</v>
      </c>
      <c r="B11" s="104" t="s">
        <v>1201</v>
      </c>
    </row>
    <row r="12" spans="1:5" ht="15" customHeight="1" thickBot="1">
      <c r="A12" s="103" t="s">
        <v>539</v>
      </c>
      <c r="B12" s="104" t="s">
        <v>1202</v>
      </c>
    </row>
    <row r="13" spans="1:5" ht="15" customHeight="1" thickBot="1">
      <c r="A13" s="103" t="s">
        <v>1203</v>
      </c>
      <c r="B13" s="104" t="s">
        <v>1204</v>
      </c>
    </row>
    <row r="14" spans="1:5" ht="15" customHeight="1" thickBot="1">
      <c r="A14" s="103" t="s">
        <v>1205</v>
      </c>
      <c r="B14" s="104" t="s">
        <v>1206</v>
      </c>
    </row>
    <row r="15" spans="1:5" ht="15" customHeight="1" thickBot="1">
      <c r="A15" s="103" t="s">
        <v>518</v>
      </c>
      <c r="B15" s="104" t="s">
        <v>1207</v>
      </c>
    </row>
    <row r="16" spans="1:5" ht="15" customHeight="1" thickBot="1">
      <c r="A16" s="103" t="s">
        <v>1208</v>
      </c>
      <c r="B16" s="104" t="s">
        <v>1209</v>
      </c>
    </row>
    <row r="17" spans="1:5" ht="15" customHeight="1">
      <c r="A17" s="105"/>
    </row>
    <row r="18" spans="1:5" ht="15" customHeight="1">
      <c r="A18" s="105"/>
    </row>
    <row r="19" spans="1:5" ht="40.5" customHeight="1" thickBot="1">
      <c r="A19" s="1092" t="s">
        <v>1210</v>
      </c>
      <c r="B19" s="1092"/>
      <c r="D19" s="1092" t="s">
        <v>1211</v>
      </c>
      <c r="E19" s="1092"/>
    </row>
    <row r="20" spans="1:5" ht="15" customHeight="1" thickBot="1">
      <c r="A20" s="101" t="s">
        <v>1183</v>
      </c>
      <c r="B20" s="102" t="s">
        <v>1184</v>
      </c>
      <c r="D20" s="33" t="s">
        <v>1212</v>
      </c>
      <c r="E20" s="33" t="s">
        <v>508</v>
      </c>
    </row>
    <row r="21" spans="1:5" ht="15" customHeight="1" thickBot="1">
      <c r="A21" s="103" t="s">
        <v>1213</v>
      </c>
      <c r="B21" s="104" t="s">
        <v>1214</v>
      </c>
      <c r="D21" s="20" t="s">
        <v>553</v>
      </c>
      <c r="E21" s="20" t="s">
        <v>516</v>
      </c>
    </row>
    <row r="22" spans="1:5" ht="15" customHeight="1" thickBot="1">
      <c r="A22" s="103" t="s">
        <v>1215</v>
      </c>
      <c r="B22" s="104" t="s">
        <v>1216</v>
      </c>
      <c r="D22" s="20" t="s">
        <v>556</v>
      </c>
      <c r="E22" s="20" t="s">
        <v>522</v>
      </c>
    </row>
    <row r="23" spans="1:5" ht="15" customHeight="1" thickBot="1">
      <c r="A23" s="103" t="s">
        <v>1217</v>
      </c>
      <c r="B23" s="104" t="s">
        <v>1218</v>
      </c>
      <c r="D23" s="20" t="s">
        <v>1219</v>
      </c>
      <c r="E23" s="20" t="s">
        <v>1220</v>
      </c>
    </row>
    <row r="24" spans="1:5" ht="15" customHeight="1" thickBot="1">
      <c r="A24" s="103" t="s">
        <v>1221</v>
      </c>
      <c r="B24" s="104" t="s">
        <v>1222</v>
      </c>
      <c r="D24" s="20" t="s">
        <v>554</v>
      </c>
      <c r="E24" s="20" t="s">
        <v>519</v>
      </c>
    </row>
    <row r="25" spans="1:5" ht="15" customHeight="1" thickBot="1">
      <c r="A25" s="103" t="s">
        <v>1223</v>
      </c>
      <c r="B25" s="104" t="s">
        <v>1224</v>
      </c>
      <c r="D25" s="20" t="s">
        <v>555</v>
      </c>
      <c r="E25" s="20" t="s">
        <v>531</v>
      </c>
    </row>
    <row r="26" spans="1:5" ht="15" customHeight="1" thickBot="1">
      <c r="A26" s="103" t="s">
        <v>1225</v>
      </c>
      <c r="B26" s="104" t="s">
        <v>1226</v>
      </c>
      <c r="D26" s="20" t="s">
        <v>656</v>
      </c>
      <c r="E26" s="20" t="s">
        <v>1227</v>
      </c>
    </row>
    <row r="27" spans="1:5" ht="15" customHeight="1" thickBot="1">
      <c r="A27" s="103" t="s">
        <v>1228</v>
      </c>
      <c r="B27" s="104" t="s">
        <v>1229</v>
      </c>
      <c r="D27" s="20" t="s">
        <v>621</v>
      </c>
      <c r="E27" s="20" t="s">
        <v>622</v>
      </c>
    </row>
    <row r="28" spans="1:5" ht="15" customHeight="1" thickBot="1">
      <c r="A28" s="103" t="s">
        <v>1230</v>
      </c>
      <c r="B28" s="104" t="s">
        <v>1231</v>
      </c>
      <c r="D28" s="20" t="s">
        <v>578</v>
      </c>
      <c r="E28" s="20" t="s">
        <v>1232</v>
      </c>
    </row>
    <row r="29" spans="1:5" ht="15" customHeight="1" thickBot="1">
      <c r="A29" s="103" t="s">
        <v>1233</v>
      </c>
      <c r="B29" s="104" t="s">
        <v>1234</v>
      </c>
      <c r="D29" s="20" t="s">
        <v>558</v>
      </c>
      <c r="E29" s="20" t="s">
        <v>534</v>
      </c>
    </row>
    <row r="30" spans="1:5" ht="15" customHeight="1" thickBot="1">
      <c r="A30" s="103" t="s">
        <v>1235</v>
      </c>
      <c r="B30" s="104" t="s">
        <v>1236</v>
      </c>
      <c r="D30" s="20" t="s">
        <v>625</v>
      </c>
      <c r="E30" s="20" t="s">
        <v>1237</v>
      </c>
    </row>
    <row r="31" spans="1:5" ht="15" customHeight="1" thickBot="1">
      <c r="A31" s="103" t="s">
        <v>573</v>
      </c>
      <c r="B31" s="104" t="s">
        <v>1238</v>
      </c>
      <c r="D31" s="20" t="s">
        <v>560</v>
      </c>
      <c r="E31" s="20" t="s">
        <v>561</v>
      </c>
    </row>
    <row r="32" spans="1:5" ht="15" customHeight="1" thickBot="1">
      <c r="A32" s="103" t="s">
        <v>1239</v>
      </c>
      <c r="B32" s="104" t="s">
        <v>1240</v>
      </c>
      <c r="D32" s="20" t="s">
        <v>584</v>
      </c>
      <c r="E32" s="20" t="s">
        <v>585</v>
      </c>
    </row>
    <row r="33" spans="1:5" ht="15" customHeight="1" thickBot="1">
      <c r="A33" s="103" t="s">
        <v>1241</v>
      </c>
      <c r="B33" s="104" t="s">
        <v>1242</v>
      </c>
      <c r="D33" s="20" t="s">
        <v>586</v>
      </c>
      <c r="E33" s="20" t="s">
        <v>587</v>
      </c>
    </row>
    <row r="34" spans="1:5" ht="15" customHeight="1" thickBot="1">
      <c r="A34" s="103" t="s">
        <v>1243</v>
      </c>
      <c r="B34" s="104" t="s">
        <v>1244</v>
      </c>
      <c r="D34" s="20" t="s">
        <v>565</v>
      </c>
      <c r="E34" s="20" t="s">
        <v>566</v>
      </c>
    </row>
    <row r="35" spans="1:5" ht="15" customHeight="1" thickBot="1">
      <c r="A35" s="103" t="s">
        <v>628</v>
      </c>
      <c r="B35" s="104" t="s">
        <v>1245</v>
      </c>
      <c r="D35" s="20" t="s">
        <v>588</v>
      </c>
      <c r="E35" s="20" t="s">
        <v>589</v>
      </c>
    </row>
    <row r="36" spans="1:5" ht="15" customHeight="1" thickBot="1">
      <c r="A36" s="103" t="s">
        <v>1246</v>
      </c>
      <c r="B36" s="104" t="s">
        <v>1247</v>
      </c>
      <c r="D36" s="20" t="s">
        <v>568</v>
      </c>
      <c r="E36" s="20" t="s">
        <v>540</v>
      </c>
    </row>
    <row r="37" spans="1:5" ht="15" customHeight="1" thickBot="1">
      <c r="A37" s="103" t="s">
        <v>1248</v>
      </c>
      <c r="B37" s="104" t="s">
        <v>1249</v>
      </c>
      <c r="D37" s="20" t="s">
        <v>571</v>
      </c>
      <c r="E37" s="20" t="s">
        <v>572</v>
      </c>
    </row>
    <row r="38" spans="1:5" ht="15" customHeight="1" thickBot="1">
      <c r="A38" s="103" t="s">
        <v>567</v>
      </c>
      <c r="B38" s="104" t="s">
        <v>1250</v>
      </c>
      <c r="D38" s="20" t="s">
        <v>623</v>
      </c>
      <c r="E38" s="20" t="s">
        <v>1251</v>
      </c>
    </row>
    <row r="39" spans="1:5" ht="15" customHeight="1" thickBot="1">
      <c r="A39" s="103" t="s">
        <v>1252</v>
      </c>
      <c r="B39" s="104" t="s">
        <v>1253</v>
      </c>
      <c r="D39" s="20" t="s">
        <v>563</v>
      </c>
      <c r="E39" s="20" t="s">
        <v>1254</v>
      </c>
    </row>
    <row r="40" spans="1:5" ht="15" customHeight="1" thickBot="1">
      <c r="A40" s="103" t="s">
        <v>1255</v>
      </c>
      <c r="B40" s="104" t="s">
        <v>694</v>
      </c>
    </row>
    <row r="41" spans="1:5" ht="15" customHeight="1" thickBot="1">
      <c r="A41" s="103" t="s">
        <v>1256</v>
      </c>
      <c r="B41" s="104" t="s">
        <v>1257</v>
      </c>
    </row>
    <row r="42" spans="1:5" ht="15" customHeight="1" thickBot="1">
      <c r="A42" s="103" t="s">
        <v>1258</v>
      </c>
      <c r="B42" s="104" t="s">
        <v>1259</v>
      </c>
    </row>
    <row r="43" spans="1:5" ht="15" customHeight="1" thickBot="1">
      <c r="A43" s="103" t="s">
        <v>1260</v>
      </c>
      <c r="B43" s="104" t="s">
        <v>1261</v>
      </c>
    </row>
    <row r="44" spans="1:5" ht="15" customHeight="1" thickBot="1">
      <c r="A44" s="103" t="s">
        <v>630</v>
      </c>
      <c r="B44" s="104" t="s">
        <v>1262</v>
      </c>
    </row>
    <row r="45" spans="1:5" ht="15" customHeight="1" thickBot="1">
      <c r="A45" s="103" t="s">
        <v>663</v>
      </c>
      <c r="B45" s="104" t="s">
        <v>1263</v>
      </c>
    </row>
    <row r="46" spans="1:5" ht="15" customHeight="1" thickBot="1">
      <c r="A46" s="103" t="s">
        <v>600</v>
      </c>
      <c r="B46" s="104" t="s">
        <v>1264</v>
      </c>
    </row>
    <row r="47" spans="1:5" ht="24" customHeight="1" thickBot="1">
      <c r="A47" s="103" t="s">
        <v>632</v>
      </c>
      <c r="B47" s="104" t="s">
        <v>1265</v>
      </c>
    </row>
    <row r="48" spans="1:5" ht="15" customHeight="1" thickBot="1">
      <c r="A48" s="103" t="s">
        <v>707</v>
      </c>
      <c r="B48" s="104" t="s">
        <v>1266</v>
      </c>
    </row>
    <row r="49" spans="1:2" ht="15" customHeight="1" thickBot="1">
      <c r="A49" s="103" t="s">
        <v>562</v>
      </c>
      <c r="B49" s="104" t="s">
        <v>1267</v>
      </c>
    </row>
    <row r="50" spans="1:2" ht="15" customHeight="1" thickBot="1">
      <c r="A50" s="103" t="s">
        <v>1268</v>
      </c>
      <c r="B50" s="104" t="s">
        <v>1269</v>
      </c>
    </row>
    <row r="51" spans="1:2" ht="15" customHeight="1" thickBot="1">
      <c r="A51" s="103" t="s">
        <v>634</v>
      </c>
      <c r="B51" s="104" t="s">
        <v>1270</v>
      </c>
    </row>
    <row r="52" spans="1:2" ht="15" customHeight="1" thickBot="1">
      <c r="A52" s="103" t="s">
        <v>569</v>
      </c>
      <c r="B52" s="104" t="s">
        <v>1271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2">
    <tabColor rgb="FF00CC00"/>
  </sheetPr>
  <dimension ref="A1:AB43"/>
  <sheetViews>
    <sheetView zoomScale="60" zoomScaleNormal="60" zoomScaleSheetLayoutView="100" workbookViewId="0">
      <selection activeCell="Q16" sqref="Q16"/>
    </sheetView>
  </sheetViews>
  <sheetFormatPr baseColWidth="10" defaultColWidth="11.42578125" defaultRowHeight="12.75"/>
  <cols>
    <col min="1" max="1" width="28.42578125" customWidth="1"/>
    <col min="2" max="8" width="8.7109375" hidden="1" customWidth="1"/>
    <col min="9" max="9" width="13.85546875" customWidth="1"/>
    <col min="10" max="10" width="13" customWidth="1"/>
    <col min="11" max="11" width="11.85546875" customWidth="1"/>
    <col min="12" max="12" width="10" bestFit="1" customWidth="1"/>
    <col min="13" max="13" width="11.85546875" customWidth="1"/>
    <col min="14" max="14" width="10" customWidth="1"/>
    <col min="15" max="15" width="9.5703125" bestFit="1" customWidth="1"/>
    <col min="16" max="16" width="10" bestFit="1" customWidth="1"/>
    <col min="17" max="18" width="10.140625" bestFit="1" customWidth="1"/>
  </cols>
  <sheetData>
    <row r="1" spans="1:28" ht="76.5" customHeight="1">
      <c r="A1" s="925" t="s">
        <v>438</v>
      </c>
      <c r="B1" s="925"/>
      <c r="C1" s="925"/>
      <c r="D1" s="925"/>
      <c r="E1" s="925"/>
      <c r="F1" s="925"/>
      <c r="G1" s="925"/>
      <c r="H1" s="925"/>
      <c r="I1" s="925"/>
      <c r="J1" s="925"/>
      <c r="K1" s="925"/>
      <c r="L1" s="925"/>
      <c r="M1" s="925"/>
      <c r="N1" s="925"/>
      <c r="O1" s="925"/>
      <c r="P1" s="925"/>
      <c r="Q1" s="925"/>
      <c r="R1" s="925"/>
      <c r="S1" s="925"/>
      <c r="T1" s="925"/>
      <c r="U1" s="925"/>
      <c r="V1" s="925"/>
      <c r="W1" s="925"/>
      <c r="X1" s="925"/>
      <c r="Y1" s="925"/>
      <c r="Z1" s="925"/>
      <c r="AA1" s="925"/>
      <c r="AB1" s="925"/>
    </row>
    <row r="2" spans="1:28" s="2" customFormat="1" ht="32.25" customHeight="1">
      <c r="A2" s="491" t="s">
        <v>439</v>
      </c>
      <c r="B2" s="923"/>
      <c r="C2" s="923"/>
      <c r="D2" s="923"/>
      <c r="E2" s="923"/>
      <c r="F2" s="923"/>
      <c r="G2" s="492"/>
      <c r="H2" s="492"/>
      <c r="I2" s="493" t="str">
        <f>UPPER((TEXT('1. Población_Afiliada_Regimen'!C1,"mmmm yyyy")))</f>
        <v>DICIEMBRE 2021</v>
      </c>
      <c r="J2" s="493"/>
      <c r="K2" s="493"/>
      <c r="L2" s="493"/>
    </row>
    <row r="3" spans="1:28" hidden="1">
      <c r="A3" s="483" t="s">
        <v>440</v>
      </c>
      <c r="B3" s="484" t="s">
        <v>441</v>
      </c>
      <c r="C3" s="484" t="s">
        <v>442</v>
      </c>
      <c r="D3" s="484" t="s">
        <v>443</v>
      </c>
      <c r="E3" s="485" t="s">
        <v>444</v>
      </c>
      <c r="F3" s="485" t="s">
        <v>445</v>
      </c>
      <c r="G3" s="485">
        <v>2009</v>
      </c>
      <c r="H3" s="485" t="s">
        <v>446</v>
      </c>
      <c r="I3" s="485" t="s">
        <v>444</v>
      </c>
      <c r="J3" s="485" t="s">
        <v>445</v>
      </c>
      <c r="K3" s="485" t="s">
        <v>447</v>
      </c>
      <c r="L3" s="485" t="s">
        <v>446</v>
      </c>
      <c r="M3" s="485">
        <v>2011</v>
      </c>
      <c r="N3" s="485">
        <v>2012</v>
      </c>
      <c r="O3" s="485">
        <v>2013</v>
      </c>
      <c r="P3" s="485">
        <v>2014</v>
      </c>
      <c r="Q3" s="485">
        <v>2015</v>
      </c>
      <c r="R3" s="485">
        <v>2016</v>
      </c>
      <c r="S3" s="485">
        <v>2017</v>
      </c>
      <c r="T3" s="485">
        <v>2018</v>
      </c>
      <c r="U3" s="485">
        <v>2019</v>
      </c>
      <c r="V3" s="486">
        <v>2020</v>
      </c>
      <c r="W3" s="486">
        <v>2021</v>
      </c>
    </row>
    <row r="4" spans="1:28" ht="30.75" hidden="1" customHeight="1">
      <c r="A4" s="323" t="s">
        <v>448</v>
      </c>
      <c r="B4" s="324">
        <f t="shared" ref="B4:G4" si="0">B5/B14</f>
        <v>0.28161816000075984</v>
      </c>
      <c r="C4" s="324">
        <f t="shared" si="0"/>
        <v>0.46761033990462014</v>
      </c>
      <c r="D4" s="324">
        <f t="shared" si="0"/>
        <v>0.47678034428740662</v>
      </c>
      <c r="E4" s="324">
        <f t="shared" si="0"/>
        <v>0.44131216272539814</v>
      </c>
      <c r="F4" s="324">
        <f t="shared" si="0"/>
        <v>0.45685031642373936</v>
      </c>
      <c r="G4" s="324">
        <f t="shared" si="0"/>
        <v>0.42828549884254158</v>
      </c>
      <c r="H4" s="324">
        <v>0.38489074730878431</v>
      </c>
      <c r="I4" s="324">
        <f>I5/I14</f>
        <v>0.46022826790201565</v>
      </c>
      <c r="J4" s="324">
        <f>+J5/J14</f>
        <v>0.47700172674479907</v>
      </c>
      <c r="K4" s="324">
        <f>+K5/K14</f>
        <v>0.44758678181208672</v>
      </c>
      <c r="L4" s="324">
        <f>+L5/L14</f>
        <v>0.4025213097569722</v>
      </c>
      <c r="M4" s="324">
        <f>M5/M14</f>
        <v>0.3981151746467273</v>
      </c>
      <c r="N4" s="324">
        <f t="shared" ref="N4:T4" si="1">+N5/N14</f>
        <v>0.39682097927261772</v>
      </c>
      <c r="O4" s="324">
        <f t="shared" si="1"/>
        <v>0.39650243761571741</v>
      </c>
      <c r="P4" s="324">
        <f t="shared" si="1"/>
        <v>0.39740779579897562</v>
      </c>
      <c r="Q4" s="324">
        <f t="shared" si="1"/>
        <v>0.39090633620176063</v>
      </c>
      <c r="R4" s="324">
        <f t="shared" si="1"/>
        <v>0.36093727057987107</v>
      </c>
      <c r="S4" s="324">
        <f t="shared" si="1"/>
        <v>0.37099209873900302</v>
      </c>
      <c r="T4" s="324">
        <f t="shared" si="1"/>
        <v>0.36496141313186525</v>
      </c>
      <c r="U4" s="324">
        <v>0.34967175078157847</v>
      </c>
      <c r="V4" s="324">
        <v>0.36358467369379432</v>
      </c>
      <c r="W4" s="324">
        <f>W5/W14</f>
        <v>0.36374938133890677</v>
      </c>
    </row>
    <row r="5" spans="1:28" ht="31.5" hidden="1" customHeight="1" thickBot="1">
      <c r="A5" s="325" t="s">
        <v>449</v>
      </c>
      <c r="B5" s="326">
        <f>+'[23]2003-2008 afiliadopor region'!E139</f>
        <v>1601055</v>
      </c>
      <c r="C5" s="326">
        <f>+'[23]2003-2008 afiliadopor region'!F139</f>
        <v>2693985</v>
      </c>
      <c r="D5" s="326">
        <f>+'[23]2003-2008 afiliadopor region'!G139</f>
        <v>2746815</v>
      </c>
      <c r="E5" s="327">
        <v>2575060</v>
      </c>
      <c r="F5" s="327">
        <v>2700831</v>
      </c>
      <c r="G5" s="327">
        <v>2564995</v>
      </c>
      <c r="H5" s="327">
        <v>2334688</v>
      </c>
      <c r="I5" s="327">
        <v>2575060</v>
      </c>
      <c r="J5" s="327">
        <v>2700831</v>
      </c>
      <c r="K5" s="327">
        <v>2564841</v>
      </c>
      <c r="L5" s="327">
        <v>2334688</v>
      </c>
      <c r="M5" s="327">
        <v>2336614</v>
      </c>
      <c r="N5" s="327">
        <v>2355496</v>
      </c>
      <c r="O5" s="327">
        <v>2379471</v>
      </c>
      <c r="P5" s="327">
        <v>2410996</v>
      </c>
      <c r="Q5" s="327">
        <v>2398192</v>
      </c>
      <c r="R5" s="327">
        <v>2241894</v>
      </c>
      <c r="S5" s="327">
        <v>2336079</v>
      </c>
      <c r="T5" s="327">
        <v>2338345</v>
      </c>
      <c r="U5" s="327">
        <v>2290422</v>
      </c>
      <c r="V5" s="327">
        <v>2427993</v>
      </c>
      <c r="W5" s="327">
        <f>'1. Población_Afiliada_Regimen'!D4</f>
        <v>2446658</v>
      </c>
    </row>
    <row r="6" spans="1:28" ht="36" hidden="1" customHeight="1">
      <c r="A6" s="328" t="s">
        <v>450</v>
      </c>
      <c r="B6" s="329">
        <f t="shared" ref="B6:G6" si="2">B7/B14</f>
        <v>0.43247236068119349</v>
      </c>
      <c r="C6" s="329">
        <f t="shared" si="2"/>
        <v>0.42067008900094166</v>
      </c>
      <c r="D6" s="329">
        <f t="shared" si="2"/>
        <v>0.538547952457615</v>
      </c>
      <c r="E6" s="329">
        <f t="shared" si="2"/>
        <v>0.48991877988856225</v>
      </c>
      <c r="F6" s="329">
        <f t="shared" si="2"/>
        <v>0.50795360031908787</v>
      </c>
      <c r="G6" s="329">
        <f t="shared" si="2"/>
        <v>0.49003570555539971</v>
      </c>
      <c r="H6" s="329">
        <v>0.49565237890971847</v>
      </c>
      <c r="I6" s="329">
        <f>I7/I14</f>
        <v>0.51091832613070531</v>
      </c>
      <c r="J6" s="329">
        <f>J7/J14</f>
        <v>0.53035914772949044</v>
      </c>
      <c r="K6" s="329">
        <f>K7/K14</f>
        <v>0.51939270313279562</v>
      </c>
      <c r="L6" s="329">
        <f>L7/L14</f>
        <v>0.51835656257758411</v>
      </c>
      <c r="M6" s="329">
        <f t="shared" ref="M6:W6" si="3">M7/M14</f>
        <v>0.54360643570808997</v>
      </c>
      <c r="N6" s="329">
        <f t="shared" si="3"/>
        <v>0.54146184009342446</v>
      </c>
      <c r="O6" s="329">
        <f t="shared" si="3"/>
        <v>0.53620763750153932</v>
      </c>
      <c r="P6" s="329">
        <f t="shared" si="3"/>
        <v>0.55127607508794574</v>
      </c>
      <c r="Q6" s="329">
        <f t="shared" si="3"/>
        <v>0.56585356073632509</v>
      </c>
      <c r="R6" s="329">
        <f t="shared" si="3"/>
        <v>0.59506139765640498</v>
      </c>
      <c r="S6" s="329">
        <f t="shared" si="3"/>
        <v>0.58748248924103719</v>
      </c>
      <c r="T6" s="329">
        <f t="shared" si="3"/>
        <v>0.59189099845764903</v>
      </c>
      <c r="U6" s="329">
        <v>0.60176382238970805</v>
      </c>
      <c r="V6" s="329">
        <v>0.60444913318947635</v>
      </c>
      <c r="W6" s="329">
        <f t="shared" si="3"/>
        <v>0.63048021481310679</v>
      </c>
    </row>
    <row r="7" spans="1:28" ht="36.75" hidden="1" customHeight="1" thickBot="1">
      <c r="A7" s="330" t="s">
        <v>451</v>
      </c>
      <c r="B7" s="331">
        <v>2458691</v>
      </c>
      <c r="C7" s="332">
        <v>2423554</v>
      </c>
      <c r="D7" s="332">
        <v>3102669</v>
      </c>
      <c r="E7" s="331">
        <v>2858680</v>
      </c>
      <c r="F7" s="331">
        <v>3002946</v>
      </c>
      <c r="G7" s="331">
        <v>2934816</v>
      </c>
      <c r="H7" s="333">
        <v>3006551</v>
      </c>
      <c r="I7" s="333">
        <v>2858680</v>
      </c>
      <c r="J7" s="333">
        <v>3002946</v>
      </c>
      <c r="K7" s="333">
        <v>2976316</v>
      </c>
      <c r="L7" s="333">
        <v>3006551</v>
      </c>
      <c r="M7" s="333">
        <v>3190530</v>
      </c>
      <c r="N7" s="333">
        <v>3214072</v>
      </c>
      <c r="O7" s="333">
        <v>3217863</v>
      </c>
      <c r="P7" s="333">
        <v>3344485</v>
      </c>
      <c r="Q7" s="333">
        <v>3471485</v>
      </c>
      <c r="R7" s="333">
        <v>3696112</v>
      </c>
      <c r="S7" s="333">
        <v>3699285</v>
      </c>
      <c r="T7" s="333">
        <v>3792306</v>
      </c>
      <c r="U7" s="333">
        <v>3941677</v>
      </c>
      <c r="V7" s="334">
        <v>4036469</v>
      </c>
      <c r="W7" s="334">
        <f>'1. Población_Afiliada_Regimen'!F4</f>
        <v>4240748</v>
      </c>
    </row>
    <row r="8" spans="1:28" s="6" customFormat="1" ht="39.75" hidden="1" customHeight="1">
      <c r="A8" s="335" t="s">
        <v>452</v>
      </c>
      <c r="B8" s="336"/>
      <c r="C8" s="336"/>
      <c r="D8" s="336"/>
      <c r="E8" s="336"/>
      <c r="F8" s="336"/>
      <c r="G8" s="336"/>
      <c r="H8" s="336"/>
      <c r="I8" s="336">
        <f>I9/I14</f>
        <v>0</v>
      </c>
      <c r="J8" s="336">
        <f>J9/J14</f>
        <v>0</v>
      </c>
      <c r="K8" s="336">
        <f>K9/K14</f>
        <v>0</v>
      </c>
      <c r="L8" s="336">
        <f>L9/L14</f>
        <v>0</v>
      </c>
      <c r="M8" s="336">
        <f t="shared" ref="M8:W8" si="4">M9/M14</f>
        <v>1.0311642609688457E-2</v>
      </c>
      <c r="N8" s="336">
        <f t="shared" si="4"/>
        <v>1.0680744134519424E-2</v>
      </c>
      <c r="O8" s="336">
        <f t="shared" si="4"/>
        <v>1.0375842900803529E-2</v>
      </c>
      <c r="P8" s="336">
        <f t="shared" si="4"/>
        <v>1.909917673319371E-2</v>
      </c>
      <c r="Q8" s="336">
        <f t="shared" si="4"/>
        <v>1.8878710236247938E-2</v>
      </c>
      <c r="R8" s="336">
        <f t="shared" si="4"/>
        <v>1.8427829740318955E-2</v>
      </c>
      <c r="S8" s="336">
        <f t="shared" si="4"/>
        <v>2.9868618290149525E-2</v>
      </c>
      <c r="T8" s="336">
        <f t="shared" si="4"/>
        <v>2.9117844541884926E-2</v>
      </c>
      <c r="U8" s="336">
        <v>3.1607555548634654E-2</v>
      </c>
      <c r="V8" s="336">
        <v>3.0796818774680178E-2</v>
      </c>
      <c r="W8" s="336">
        <f t="shared" si="4"/>
        <v>3.0411439175560592E-2</v>
      </c>
    </row>
    <row r="9" spans="1:28" ht="30.75" hidden="1" customHeight="1" thickBot="1">
      <c r="A9" s="337" t="s">
        <v>453</v>
      </c>
      <c r="B9" s="338"/>
      <c r="C9" s="339"/>
      <c r="D9" s="339"/>
      <c r="E9" s="338"/>
      <c r="F9" s="338"/>
      <c r="G9" s="338"/>
      <c r="H9" s="340"/>
      <c r="I9" s="340">
        <v>0</v>
      </c>
      <c r="J9" s="340">
        <v>0</v>
      </c>
      <c r="K9" s="340">
        <v>0</v>
      </c>
      <c r="L9" s="340">
        <v>0</v>
      </c>
      <c r="M9" s="340">
        <v>60521</v>
      </c>
      <c r="N9" s="340">
        <v>63400</v>
      </c>
      <c r="O9" s="340">
        <v>62267</v>
      </c>
      <c r="P9" s="340">
        <v>115871</v>
      </c>
      <c r="Q9" s="340">
        <v>115820</v>
      </c>
      <c r="R9" s="340">
        <v>114461</v>
      </c>
      <c r="S9" s="340">
        <v>188078</v>
      </c>
      <c r="T9" s="340">
        <f>104367+82194</f>
        <v>186561</v>
      </c>
      <c r="U9" s="340">
        <v>207036</v>
      </c>
      <c r="V9" s="341">
        <v>205659</v>
      </c>
      <c r="W9" s="341">
        <f>'1. Población_Afiliada_Regimen'!H4+'1. Población_Afiliada_Regimen'!J4</f>
        <v>204554</v>
      </c>
    </row>
    <row r="10" spans="1:28" ht="30.75" hidden="1" customHeight="1">
      <c r="A10" s="342" t="s">
        <v>454</v>
      </c>
      <c r="B10" s="343">
        <f>(B11/B14)</f>
        <v>0.28590947931804661</v>
      </c>
      <c r="C10" s="343">
        <f t="shared" ref="C10:W10" si="5">(C11/C14)</f>
        <v>0.1117195710944382</v>
      </c>
      <c r="D10" s="343">
        <f t="shared" si="5"/>
        <v>-1.5328296745021631E-2</v>
      </c>
      <c r="E10" s="343">
        <f t="shared" si="5"/>
        <v>6.876905738603957E-2</v>
      </c>
      <c r="F10" s="343">
        <f t="shared" si="5"/>
        <v>3.5196083257172751E-2</v>
      </c>
      <c r="G10" s="343">
        <f t="shared" si="5"/>
        <v>8.1678795602058707E-2</v>
      </c>
      <c r="H10" s="343">
        <v>0.11945687378149726</v>
      </c>
      <c r="I10" s="343">
        <f>I11/I14</f>
        <v>2.8853405967278978E-2</v>
      </c>
      <c r="J10" s="343">
        <f>(J11/J14)</f>
        <v>-7.3608744742894817E-3</v>
      </c>
      <c r="K10" s="343">
        <f>(K11/K14)</f>
        <v>3.3020515055117668E-2</v>
      </c>
      <c r="L10" s="343">
        <f>(L11/L14)</f>
        <v>7.9122127665443714E-2</v>
      </c>
      <c r="M10" s="343">
        <f>M11/M14</f>
        <v>4.7966747035494327E-2</v>
      </c>
      <c r="N10" s="343">
        <f t="shared" si="5"/>
        <v>5.1036436499438335E-2</v>
      </c>
      <c r="O10" s="343">
        <f t="shared" si="5"/>
        <v>5.6914081981939799E-2</v>
      </c>
      <c r="P10" s="343">
        <f t="shared" si="5"/>
        <v>3.2216952379884901E-2</v>
      </c>
      <c r="Q10" s="343">
        <f t="shared" si="5"/>
        <v>2.4361392825666309E-2</v>
      </c>
      <c r="R10" s="343">
        <f t="shared" si="5"/>
        <v>2.557350202340504E-2</v>
      </c>
      <c r="S10" s="343">
        <f t="shared" si="5"/>
        <v>1.1656793729810318E-2</v>
      </c>
      <c r="T10" s="343">
        <f t="shared" si="5"/>
        <v>1.4029743868600812E-2</v>
      </c>
      <c r="U10" s="343">
        <v>1.6956871280078827E-2</v>
      </c>
      <c r="V10" s="343">
        <v>1.1693743420491079E-3</v>
      </c>
      <c r="W10" s="343">
        <f t="shared" si="5"/>
        <v>-2.4641035327574081E-2</v>
      </c>
    </row>
    <row r="11" spans="1:28" ht="39.75" hidden="1" customHeight="1" thickBot="1">
      <c r="A11" s="344" t="s">
        <v>455</v>
      </c>
      <c r="B11" s="345">
        <f t="shared" ref="B11:G11" si="6">B14-(B5+B7)</f>
        <v>1625452</v>
      </c>
      <c r="C11" s="345">
        <f t="shared" si="6"/>
        <v>643636</v>
      </c>
      <c r="D11" s="345">
        <f t="shared" si="6"/>
        <v>-88309</v>
      </c>
      <c r="E11" s="345">
        <f t="shared" si="6"/>
        <v>401268</v>
      </c>
      <c r="F11" s="345">
        <f t="shared" si="6"/>
        <v>208074</v>
      </c>
      <c r="G11" s="345">
        <f t="shared" si="6"/>
        <v>489173</v>
      </c>
      <c r="H11" s="345">
        <v>724607</v>
      </c>
      <c r="I11" s="345">
        <f>I14-I13</f>
        <v>161440</v>
      </c>
      <c r="J11" s="345">
        <f>J14-J13</f>
        <v>-41678</v>
      </c>
      <c r="K11" s="345">
        <f>K14-K13</f>
        <v>189220</v>
      </c>
      <c r="L11" s="345">
        <f>L14-L13</f>
        <v>458921</v>
      </c>
      <c r="M11" s="345">
        <f t="shared" ref="M11:W11" si="7">M14-M13</f>
        <v>281526</v>
      </c>
      <c r="N11" s="345">
        <f t="shared" si="7"/>
        <v>302948</v>
      </c>
      <c r="O11" s="345">
        <f t="shared" si="7"/>
        <v>341550</v>
      </c>
      <c r="P11" s="345">
        <f t="shared" si="7"/>
        <v>195454</v>
      </c>
      <c r="Q11" s="345">
        <f t="shared" si="7"/>
        <v>149456</v>
      </c>
      <c r="R11" s="345">
        <f t="shared" si="7"/>
        <v>158845</v>
      </c>
      <c r="S11" s="345">
        <f t="shared" si="7"/>
        <v>73401</v>
      </c>
      <c r="T11" s="345">
        <f t="shared" si="7"/>
        <v>89890</v>
      </c>
      <c r="U11" s="345">
        <v>111071</v>
      </c>
      <c r="V11" s="345">
        <v>7809</v>
      </c>
      <c r="W11" s="345">
        <f t="shared" si="7"/>
        <v>-165741</v>
      </c>
    </row>
    <row r="12" spans="1:28" ht="30.75" hidden="1" customHeight="1">
      <c r="A12" s="346" t="s">
        <v>456</v>
      </c>
      <c r="B12" s="347">
        <f t="shared" ref="B12:W12" si="8">+B13/B14</f>
        <v>0.71409052068195333</v>
      </c>
      <c r="C12" s="347">
        <f t="shared" si="8"/>
        <v>0.8882804289055618</v>
      </c>
      <c r="D12" s="347">
        <f t="shared" si="8"/>
        <v>1.0153282967450217</v>
      </c>
      <c r="E12" s="347">
        <f t="shared" si="8"/>
        <v>0.93123094261396044</v>
      </c>
      <c r="F12" s="347">
        <f t="shared" si="8"/>
        <v>0.96480391674282728</v>
      </c>
      <c r="G12" s="347">
        <f t="shared" si="8"/>
        <v>0.91832120439794129</v>
      </c>
      <c r="H12" s="347">
        <v>0.88054312621850273</v>
      </c>
      <c r="I12" s="347">
        <f>+I13/I14</f>
        <v>0.97114659403272097</v>
      </c>
      <c r="J12" s="347">
        <f>+J13/J14</f>
        <v>1.0073608744742895</v>
      </c>
      <c r="K12" s="347">
        <f>+K13/K14</f>
        <v>0.96697948494488228</v>
      </c>
      <c r="L12" s="347">
        <f>+L13/L14</f>
        <v>0.92087787233455631</v>
      </c>
      <c r="M12" s="347">
        <f>M13/M14</f>
        <v>0.95203325296450569</v>
      </c>
      <c r="N12" s="347">
        <f t="shared" si="8"/>
        <v>0.94896356350056166</v>
      </c>
      <c r="O12" s="347">
        <f t="shared" si="8"/>
        <v>0.94308591801806019</v>
      </c>
      <c r="P12" s="347">
        <f t="shared" si="8"/>
        <v>0.96778304762011513</v>
      </c>
      <c r="Q12" s="347">
        <f t="shared" si="8"/>
        <v>0.97563860717433371</v>
      </c>
      <c r="R12" s="347">
        <f t="shared" si="8"/>
        <v>0.97442649797659497</v>
      </c>
      <c r="S12" s="347">
        <f t="shared" si="8"/>
        <v>0.98834320627018968</v>
      </c>
      <c r="T12" s="347">
        <f t="shared" si="8"/>
        <v>0.98597025613139921</v>
      </c>
      <c r="U12" s="347">
        <v>0.98304312871992117</v>
      </c>
      <c r="V12" s="347">
        <v>0.99883062565795089</v>
      </c>
      <c r="W12" s="347">
        <f t="shared" si="8"/>
        <v>1.0246410353275741</v>
      </c>
    </row>
    <row r="13" spans="1:28" ht="13.5" hidden="1" thickBot="1">
      <c r="A13" s="348" t="s">
        <v>457</v>
      </c>
      <c r="B13" s="349">
        <f t="shared" ref="B13:G13" si="9">+B7+B5</f>
        <v>4059746</v>
      </c>
      <c r="C13" s="349">
        <f t="shared" si="9"/>
        <v>5117539</v>
      </c>
      <c r="D13" s="349">
        <f t="shared" si="9"/>
        <v>5849484</v>
      </c>
      <c r="E13" s="350">
        <f t="shared" si="9"/>
        <v>5433740</v>
      </c>
      <c r="F13" s="350">
        <f t="shared" si="9"/>
        <v>5703777</v>
      </c>
      <c r="G13" s="350">
        <f t="shared" si="9"/>
        <v>5499811</v>
      </c>
      <c r="H13" s="350">
        <v>5341239</v>
      </c>
      <c r="I13" s="350">
        <f>I5+I7+I9</f>
        <v>5433740</v>
      </c>
      <c r="J13" s="350">
        <f>J5+J7+J9</f>
        <v>5703777</v>
      </c>
      <c r="K13" s="350">
        <f>K5+K7+K9</f>
        <v>5541157</v>
      </c>
      <c r="L13" s="350">
        <f>L5+L7+L9</f>
        <v>5341239</v>
      </c>
      <c r="M13" s="350">
        <f>M5+M7+M9</f>
        <v>5587665</v>
      </c>
      <c r="N13" s="350">
        <f t="shared" ref="N13:W13" si="10">N5+N7+N9</f>
        <v>5632968</v>
      </c>
      <c r="O13" s="350">
        <f t="shared" si="10"/>
        <v>5659601</v>
      </c>
      <c r="P13" s="350">
        <f t="shared" si="10"/>
        <v>5871352</v>
      </c>
      <c r="Q13" s="350">
        <f t="shared" si="10"/>
        <v>5985497</v>
      </c>
      <c r="R13" s="350">
        <f t="shared" si="10"/>
        <v>6052467</v>
      </c>
      <c r="S13" s="350">
        <f t="shared" si="10"/>
        <v>6223442</v>
      </c>
      <c r="T13" s="350">
        <f t="shared" si="10"/>
        <v>6317212</v>
      </c>
      <c r="U13" s="350">
        <v>6439135</v>
      </c>
      <c r="V13" s="350">
        <v>6670121</v>
      </c>
      <c r="W13" s="350">
        <f t="shared" si="10"/>
        <v>6891960</v>
      </c>
    </row>
    <row r="14" spans="1:28" ht="49.5" hidden="1" customHeight="1">
      <c r="A14" s="487" t="s">
        <v>458</v>
      </c>
      <c r="B14" s="488">
        <v>5685198</v>
      </c>
      <c r="C14" s="488">
        <v>5761175</v>
      </c>
      <c r="D14" s="488">
        <v>5761175</v>
      </c>
      <c r="E14" s="489">
        <v>5835008</v>
      </c>
      <c r="F14" s="489">
        <v>5911851</v>
      </c>
      <c r="G14" s="489">
        <v>5988984</v>
      </c>
      <c r="H14" s="489">
        <v>6065846</v>
      </c>
      <c r="I14" s="489">
        <v>5595180</v>
      </c>
      <c r="J14" s="489">
        <v>5662099</v>
      </c>
      <c r="K14" s="489">
        <v>5730377</v>
      </c>
      <c r="L14" s="489">
        <v>5800160</v>
      </c>
      <c r="M14" s="489">
        <v>5869191</v>
      </c>
      <c r="N14" s="489">
        <v>5935916</v>
      </c>
      <c r="O14" s="489">
        <v>6001151</v>
      </c>
      <c r="P14" s="489">
        <v>6066806</v>
      </c>
      <c r="Q14" s="489">
        <v>6134953</v>
      </c>
      <c r="R14" s="489">
        <v>6211312</v>
      </c>
      <c r="S14" s="489">
        <v>6296843</v>
      </c>
      <c r="T14" s="489">
        <v>6407102</v>
      </c>
      <c r="U14" s="489">
        <v>6550206</v>
      </c>
      <c r="V14" s="490">
        <v>6677930</v>
      </c>
      <c r="W14" s="490">
        <f>'1. Población_Afiliada_Regimen'!C4</f>
        <v>6726219</v>
      </c>
    </row>
    <row r="15" spans="1:28" ht="26.25" customHeight="1">
      <c r="A15" s="924"/>
      <c r="B15" s="924"/>
      <c r="C15" s="924"/>
      <c r="D15" s="924"/>
      <c r="E15" s="924"/>
      <c r="F15" s="924"/>
      <c r="G15" s="924"/>
      <c r="H15" s="924"/>
      <c r="I15" s="924"/>
      <c r="J15" s="924"/>
      <c r="K15" s="924"/>
      <c r="L15" s="924"/>
      <c r="M15" s="924"/>
      <c r="N15" s="924"/>
      <c r="O15" s="924"/>
      <c r="P15" s="924"/>
      <c r="Q15" s="924"/>
      <c r="R15" s="924"/>
    </row>
    <row r="16" spans="1:28" ht="13.5" thickBot="1">
      <c r="A16" s="11"/>
      <c r="B16" s="8"/>
      <c r="C16" s="8"/>
      <c r="D16" s="8"/>
      <c r="E16" s="8"/>
      <c r="F16" s="8"/>
      <c r="G16" s="127"/>
      <c r="H16" s="137"/>
      <c r="I16" s="127"/>
      <c r="J16" s="17">
        <f>(O14-N14)</f>
        <v>65235</v>
      </c>
      <c r="K16" s="127">
        <f>(J16/N14)*100</f>
        <v>1.098987923683556</v>
      </c>
    </row>
    <row r="17" spans="3:11" ht="48" customHeight="1">
      <c r="G17" s="127"/>
      <c r="H17" s="127"/>
      <c r="I17" s="927" t="s">
        <v>459</v>
      </c>
      <c r="J17" s="928"/>
      <c r="K17" s="928"/>
    </row>
    <row r="18" spans="3:11" ht="15">
      <c r="G18" s="127" t="s">
        <v>460</v>
      </c>
      <c r="H18" s="138">
        <f>W4</f>
        <v>0.36374938133890677</v>
      </c>
      <c r="I18" s="57" t="s">
        <v>461</v>
      </c>
      <c r="J18" s="351" t="s">
        <v>462</v>
      </c>
      <c r="K18" s="351" t="s">
        <v>462</v>
      </c>
    </row>
    <row r="19" spans="3:11" ht="15">
      <c r="G19" s="127" t="s">
        <v>463</v>
      </c>
      <c r="H19" s="138">
        <f>W6</f>
        <v>0.63048021481310679</v>
      </c>
      <c r="I19" s="417" t="s">
        <v>464</v>
      </c>
      <c r="J19" s="750">
        <v>0.95862026106892406</v>
      </c>
      <c r="K19" s="750">
        <v>0.98380000000000001</v>
      </c>
    </row>
    <row r="20" spans="3:11" ht="15">
      <c r="G20" s="127" t="s">
        <v>465</v>
      </c>
      <c r="H20" s="138">
        <f>(100%-SUM(H18:H19))</f>
        <v>5.7704038479864384E-3</v>
      </c>
      <c r="I20" s="417" t="s">
        <v>466</v>
      </c>
      <c r="J20" s="750">
        <v>0.97351140248550072</v>
      </c>
      <c r="K20" s="750">
        <v>0.98699999999999999</v>
      </c>
    </row>
    <row r="21" spans="3:11" ht="15">
      <c r="I21" s="417" t="s">
        <v>467</v>
      </c>
      <c r="J21" s="750">
        <v>0.97985543424384502</v>
      </c>
      <c r="K21" s="750">
        <v>0.99139999999999995</v>
      </c>
    </row>
    <row r="22" spans="3:11" ht="15">
      <c r="I22" s="417" t="s">
        <v>468</v>
      </c>
      <c r="J22" s="750">
        <v>0.97689029384854287</v>
      </c>
      <c r="K22" s="750">
        <v>0.99450000000000005</v>
      </c>
    </row>
    <row r="23" spans="3:11" ht="15">
      <c r="I23" s="417" t="s">
        <v>469</v>
      </c>
      <c r="J23" s="750">
        <v>0.975552304381747</v>
      </c>
      <c r="K23" s="750">
        <v>0.99865729639323308</v>
      </c>
    </row>
    <row r="24" spans="3:11" ht="15">
      <c r="I24" s="417" t="s">
        <v>470</v>
      </c>
      <c r="J24" s="750">
        <v>0.97699272079821153</v>
      </c>
      <c r="K24" s="750">
        <v>1.00176407693587</v>
      </c>
    </row>
    <row r="25" spans="3:11" ht="15">
      <c r="I25" s="417" t="s">
        <v>471</v>
      </c>
      <c r="J25" s="750">
        <v>0.98472251131712973</v>
      </c>
      <c r="K25" s="750">
        <v>1.0037827765936995</v>
      </c>
    </row>
    <row r="26" spans="3:11" ht="15">
      <c r="I26" s="417" t="s">
        <v>472</v>
      </c>
      <c r="J26" s="750">
        <v>0.98772224326999536</v>
      </c>
      <c r="K26" s="750">
        <v>1.0070223973636008</v>
      </c>
    </row>
    <row r="27" spans="3:11" ht="15">
      <c r="C27" t="s">
        <v>284</v>
      </c>
      <c r="I27" s="417" t="s">
        <v>473</v>
      </c>
      <c r="J27" s="750">
        <v>0.9934597996684601</v>
      </c>
      <c r="K27" s="750">
        <v>1.0099665555192534</v>
      </c>
    </row>
    <row r="28" spans="3:11" ht="15">
      <c r="I28" s="417" t="s">
        <v>474</v>
      </c>
      <c r="J28" s="750">
        <v>0.99610597894856634</v>
      </c>
      <c r="K28" s="750">
        <v>1.0121708776478109</v>
      </c>
    </row>
    <row r="29" spans="3:11" ht="15">
      <c r="I29" s="417" t="s">
        <v>475</v>
      </c>
      <c r="J29" s="750">
        <v>0.99872730022626777</v>
      </c>
      <c r="K29" s="750">
        <v>1.0142678660522302</v>
      </c>
    </row>
    <row r="30" spans="3:11" ht="15">
      <c r="I30" s="417" t="s">
        <v>476</v>
      </c>
      <c r="J30" s="750">
        <v>0.99883062565795078</v>
      </c>
      <c r="K30" s="750">
        <f>'1. Población_Afiliada_Regimen'!M4</f>
        <v>1.0246410353275741</v>
      </c>
    </row>
    <row r="32" spans="3:11" ht="15">
      <c r="I32" s="474" t="s">
        <v>477</v>
      </c>
    </row>
    <row r="40" spans="9:26" ht="12.75" customHeight="1">
      <c r="I40" s="813"/>
      <c r="J40" s="813"/>
      <c r="K40" s="813"/>
      <c r="L40" s="813"/>
      <c r="M40" s="813"/>
      <c r="N40" s="813"/>
      <c r="O40" s="813"/>
      <c r="P40" s="813"/>
    </row>
    <row r="43" spans="9:26">
      <c r="S43" s="926" t="s">
        <v>478</v>
      </c>
      <c r="T43" s="926"/>
      <c r="U43" s="926"/>
      <c r="V43" s="926"/>
      <c r="W43" s="926"/>
      <c r="X43" s="926"/>
      <c r="Y43" s="926"/>
      <c r="Z43" s="926"/>
    </row>
  </sheetData>
  <sheetProtection autoFilter="0"/>
  <mergeCells count="5">
    <mergeCell ref="B2:F2"/>
    <mergeCell ref="A15:R15"/>
    <mergeCell ref="A1:AB1"/>
    <mergeCell ref="S43:Z43"/>
    <mergeCell ref="I17:K17"/>
  </mergeCells>
  <pageMargins left="0.75" right="0.75" top="1" bottom="1" header="0" footer="0"/>
  <pageSetup paperSize="9" scale="4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00"/>
  </sheetPr>
  <dimension ref="A1:AS168"/>
  <sheetViews>
    <sheetView zoomScale="40" zoomScaleNormal="40" workbookViewId="0">
      <selection activeCell="AW95" sqref="AW95"/>
    </sheetView>
  </sheetViews>
  <sheetFormatPr baseColWidth="10" defaultColWidth="11.42578125" defaultRowHeight="12.75"/>
  <cols>
    <col min="1" max="1" width="5.7109375" style="135" customWidth="1"/>
    <col min="2" max="12" width="11.5703125" style="135" hidden="1" customWidth="1"/>
    <col min="13" max="23" width="11.5703125" style="135" customWidth="1"/>
    <col min="24" max="24" width="14.42578125" style="135" bestFit="1" customWidth="1"/>
    <col min="25" max="33" width="11.5703125" style="135" customWidth="1"/>
    <col min="34" max="34" width="14.42578125" style="135" bestFit="1" customWidth="1"/>
    <col min="35" max="35" width="13.85546875" style="135" bestFit="1" customWidth="1"/>
    <col min="36" max="36" width="14.28515625" style="135" bestFit="1" customWidth="1"/>
    <col min="37" max="78" width="11.5703125" style="135" customWidth="1"/>
    <col min="79" max="81" width="11.42578125" style="135"/>
    <col min="82" max="82" width="13" style="135" bestFit="1" customWidth="1"/>
    <col min="83" max="249" width="11.42578125" style="135"/>
    <col min="250" max="250" width="21.42578125" style="135" customWidth="1"/>
    <col min="251" max="259" width="11.42578125" style="135" customWidth="1"/>
    <col min="260" max="260" width="15.5703125" style="135" customWidth="1"/>
    <col min="261" max="261" width="13.42578125" style="135" customWidth="1"/>
    <col min="262" max="265" width="11.42578125" style="135"/>
    <col min="266" max="266" width="14.7109375" style="135" customWidth="1"/>
    <col min="267" max="505" width="11.42578125" style="135"/>
    <col min="506" max="506" width="21.42578125" style="135" customWidth="1"/>
    <col min="507" max="515" width="11.42578125" style="135" customWidth="1"/>
    <col min="516" max="516" width="15.5703125" style="135" customWidth="1"/>
    <col min="517" max="517" width="13.42578125" style="135" customWidth="1"/>
    <col min="518" max="521" width="11.42578125" style="135"/>
    <col min="522" max="522" width="14.7109375" style="135" customWidth="1"/>
    <col min="523" max="761" width="11.42578125" style="135"/>
    <col min="762" max="762" width="21.42578125" style="135" customWidth="1"/>
    <col min="763" max="771" width="11.42578125" style="135" customWidth="1"/>
    <col min="772" max="772" width="15.5703125" style="135" customWidth="1"/>
    <col min="773" max="773" width="13.42578125" style="135" customWidth="1"/>
    <col min="774" max="777" width="11.42578125" style="135"/>
    <col min="778" max="778" width="14.7109375" style="135" customWidth="1"/>
    <col min="779" max="1017" width="11.42578125" style="135"/>
    <col min="1018" max="1018" width="21.42578125" style="135" customWidth="1"/>
    <col min="1019" max="1027" width="11.42578125" style="135" customWidth="1"/>
    <col min="1028" max="1028" width="15.5703125" style="135" customWidth="1"/>
    <col min="1029" max="1029" width="13.42578125" style="135" customWidth="1"/>
    <col min="1030" max="1033" width="11.42578125" style="135"/>
    <col min="1034" max="1034" width="14.7109375" style="135" customWidth="1"/>
    <col min="1035" max="1273" width="11.42578125" style="135"/>
    <col min="1274" max="1274" width="21.42578125" style="135" customWidth="1"/>
    <col min="1275" max="1283" width="11.42578125" style="135" customWidth="1"/>
    <col min="1284" max="1284" width="15.5703125" style="135" customWidth="1"/>
    <col min="1285" max="1285" width="13.42578125" style="135" customWidth="1"/>
    <col min="1286" max="1289" width="11.42578125" style="135"/>
    <col min="1290" max="1290" width="14.7109375" style="135" customWidth="1"/>
    <col min="1291" max="1529" width="11.42578125" style="135"/>
    <col min="1530" max="1530" width="21.42578125" style="135" customWidth="1"/>
    <col min="1531" max="1539" width="11.42578125" style="135" customWidth="1"/>
    <col min="1540" max="1540" width="15.5703125" style="135" customWidth="1"/>
    <col min="1541" max="1541" width="13.42578125" style="135" customWidth="1"/>
    <col min="1542" max="1545" width="11.42578125" style="135"/>
    <col min="1546" max="1546" width="14.7109375" style="135" customWidth="1"/>
    <col min="1547" max="1785" width="11.42578125" style="135"/>
    <col min="1786" max="1786" width="21.42578125" style="135" customWidth="1"/>
    <col min="1787" max="1795" width="11.42578125" style="135" customWidth="1"/>
    <col min="1796" max="1796" width="15.5703125" style="135" customWidth="1"/>
    <col min="1797" max="1797" width="13.42578125" style="135" customWidth="1"/>
    <col min="1798" max="1801" width="11.42578125" style="135"/>
    <col min="1802" max="1802" width="14.7109375" style="135" customWidth="1"/>
    <col min="1803" max="2041" width="11.42578125" style="135"/>
    <col min="2042" max="2042" width="21.42578125" style="135" customWidth="1"/>
    <col min="2043" max="2051" width="11.42578125" style="135" customWidth="1"/>
    <col min="2052" max="2052" width="15.5703125" style="135" customWidth="1"/>
    <col min="2053" max="2053" width="13.42578125" style="135" customWidth="1"/>
    <col min="2054" max="2057" width="11.42578125" style="135"/>
    <col min="2058" max="2058" width="14.7109375" style="135" customWidth="1"/>
    <col min="2059" max="2297" width="11.42578125" style="135"/>
    <col min="2298" max="2298" width="21.42578125" style="135" customWidth="1"/>
    <col min="2299" max="2307" width="11.42578125" style="135" customWidth="1"/>
    <col min="2308" max="2308" width="15.5703125" style="135" customWidth="1"/>
    <col min="2309" max="2309" width="13.42578125" style="135" customWidth="1"/>
    <col min="2310" max="2313" width="11.42578125" style="135"/>
    <col min="2314" max="2314" width="14.7109375" style="135" customWidth="1"/>
    <col min="2315" max="2553" width="11.42578125" style="135"/>
    <col min="2554" max="2554" width="21.42578125" style="135" customWidth="1"/>
    <col min="2555" max="2563" width="11.42578125" style="135" customWidth="1"/>
    <col min="2564" max="2564" width="15.5703125" style="135" customWidth="1"/>
    <col min="2565" max="2565" width="13.42578125" style="135" customWidth="1"/>
    <col min="2566" max="2569" width="11.42578125" style="135"/>
    <col min="2570" max="2570" width="14.7109375" style="135" customWidth="1"/>
    <col min="2571" max="2809" width="11.42578125" style="135"/>
    <col min="2810" max="2810" width="21.42578125" style="135" customWidth="1"/>
    <col min="2811" max="2819" width="11.42578125" style="135" customWidth="1"/>
    <col min="2820" max="2820" width="15.5703125" style="135" customWidth="1"/>
    <col min="2821" max="2821" width="13.42578125" style="135" customWidth="1"/>
    <col min="2822" max="2825" width="11.42578125" style="135"/>
    <col min="2826" max="2826" width="14.7109375" style="135" customWidth="1"/>
    <col min="2827" max="3065" width="11.42578125" style="135"/>
    <col min="3066" max="3066" width="21.42578125" style="135" customWidth="1"/>
    <col min="3067" max="3075" width="11.42578125" style="135" customWidth="1"/>
    <col min="3076" max="3076" width="15.5703125" style="135" customWidth="1"/>
    <col min="3077" max="3077" width="13.42578125" style="135" customWidth="1"/>
    <col min="3078" max="3081" width="11.42578125" style="135"/>
    <col min="3082" max="3082" width="14.7109375" style="135" customWidth="1"/>
    <col min="3083" max="3321" width="11.42578125" style="135"/>
    <col min="3322" max="3322" width="21.42578125" style="135" customWidth="1"/>
    <col min="3323" max="3331" width="11.42578125" style="135" customWidth="1"/>
    <col min="3332" max="3332" width="15.5703125" style="135" customWidth="1"/>
    <col min="3333" max="3333" width="13.42578125" style="135" customWidth="1"/>
    <col min="3334" max="3337" width="11.42578125" style="135"/>
    <col min="3338" max="3338" width="14.7109375" style="135" customWidth="1"/>
    <col min="3339" max="3577" width="11.42578125" style="135"/>
    <col min="3578" max="3578" width="21.42578125" style="135" customWidth="1"/>
    <col min="3579" max="3587" width="11.42578125" style="135" customWidth="1"/>
    <col min="3588" max="3588" width="15.5703125" style="135" customWidth="1"/>
    <col min="3589" max="3589" width="13.42578125" style="135" customWidth="1"/>
    <col min="3590" max="3593" width="11.42578125" style="135"/>
    <col min="3594" max="3594" width="14.7109375" style="135" customWidth="1"/>
    <col min="3595" max="3833" width="11.42578125" style="135"/>
    <col min="3834" max="3834" width="21.42578125" style="135" customWidth="1"/>
    <col min="3835" max="3843" width="11.42578125" style="135" customWidth="1"/>
    <col min="3844" max="3844" width="15.5703125" style="135" customWidth="1"/>
    <col min="3845" max="3845" width="13.42578125" style="135" customWidth="1"/>
    <col min="3846" max="3849" width="11.42578125" style="135"/>
    <col min="3850" max="3850" width="14.7109375" style="135" customWidth="1"/>
    <col min="3851" max="4089" width="11.42578125" style="135"/>
    <col min="4090" max="4090" width="21.42578125" style="135" customWidth="1"/>
    <col min="4091" max="4099" width="11.42578125" style="135" customWidth="1"/>
    <col min="4100" max="4100" width="15.5703125" style="135" customWidth="1"/>
    <col min="4101" max="4101" width="13.42578125" style="135" customWidth="1"/>
    <col min="4102" max="4105" width="11.42578125" style="135"/>
    <col min="4106" max="4106" width="14.7109375" style="135" customWidth="1"/>
    <col min="4107" max="4345" width="11.42578125" style="135"/>
    <col min="4346" max="4346" width="21.42578125" style="135" customWidth="1"/>
    <col min="4347" max="4355" width="11.42578125" style="135" customWidth="1"/>
    <col min="4356" max="4356" width="15.5703125" style="135" customWidth="1"/>
    <col min="4357" max="4357" width="13.42578125" style="135" customWidth="1"/>
    <col min="4358" max="4361" width="11.42578125" style="135"/>
    <col min="4362" max="4362" width="14.7109375" style="135" customWidth="1"/>
    <col min="4363" max="4601" width="11.42578125" style="135"/>
    <col min="4602" max="4602" width="21.42578125" style="135" customWidth="1"/>
    <col min="4603" max="4611" width="11.42578125" style="135" customWidth="1"/>
    <col min="4612" max="4612" width="15.5703125" style="135" customWidth="1"/>
    <col min="4613" max="4613" width="13.42578125" style="135" customWidth="1"/>
    <col min="4614" max="4617" width="11.42578125" style="135"/>
    <col min="4618" max="4618" width="14.7109375" style="135" customWidth="1"/>
    <col min="4619" max="4857" width="11.42578125" style="135"/>
    <col min="4858" max="4858" width="21.42578125" style="135" customWidth="1"/>
    <col min="4859" max="4867" width="11.42578125" style="135" customWidth="1"/>
    <col min="4868" max="4868" width="15.5703125" style="135" customWidth="1"/>
    <col min="4869" max="4869" width="13.42578125" style="135" customWidth="1"/>
    <col min="4870" max="4873" width="11.42578125" style="135"/>
    <col min="4874" max="4874" width="14.7109375" style="135" customWidth="1"/>
    <col min="4875" max="5113" width="11.42578125" style="135"/>
    <col min="5114" max="5114" width="21.42578125" style="135" customWidth="1"/>
    <col min="5115" max="5123" width="11.42578125" style="135" customWidth="1"/>
    <col min="5124" max="5124" width="15.5703125" style="135" customWidth="1"/>
    <col min="5125" max="5125" width="13.42578125" style="135" customWidth="1"/>
    <col min="5126" max="5129" width="11.42578125" style="135"/>
    <col min="5130" max="5130" width="14.7109375" style="135" customWidth="1"/>
    <col min="5131" max="5369" width="11.42578125" style="135"/>
    <col min="5370" max="5370" width="21.42578125" style="135" customWidth="1"/>
    <col min="5371" max="5379" width="11.42578125" style="135" customWidth="1"/>
    <col min="5380" max="5380" width="15.5703125" style="135" customWidth="1"/>
    <col min="5381" max="5381" width="13.42578125" style="135" customWidth="1"/>
    <col min="5382" max="5385" width="11.42578125" style="135"/>
    <col min="5386" max="5386" width="14.7109375" style="135" customWidth="1"/>
    <col min="5387" max="5625" width="11.42578125" style="135"/>
    <col min="5626" max="5626" width="21.42578125" style="135" customWidth="1"/>
    <col min="5627" max="5635" width="11.42578125" style="135" customWidth="1"/>
    <col min="5636" max="5636" width="15.5703125" style="135" customWidth="1"/>
    <col min="5637" max="5637" width="13.42578125" style="135" customWidth="1"/>
    <col min="5638" max="5641" width="11.42578125" style="135"/>
    <col min="5642" max="5642" width="14.7109375" style="135" customWidth="1"/>
    <col min="5643" max="5881" width="11.42578125" style="135"/>
    <col min="5882" max="5882" width="21.42578125" style="135" customWidth="1"/>
    <col min="5883" max="5891" width="11.42578125" style="135" customWidth="1"/>
    <col min="5892" max="5892" width="15.5703125" style="135" customWidth="1"/>
    <col min="5893" max="5893" width="13.42578125" style="135" customWidth="1"/>
    <col min="5894" max="5897" width="11.42578125" style="135"/>
    <col min="5898" max="5898" width="14.7109375" style="135" customWidth="1"/>
    <col min="5899" max="6137" width="11.42578125" style="135"/>
    <col min="6138" max="6138" width="21.42578125" style="135" customWidth="1"/>
    <col min="6139" max="6147" width="11.42578125" style="135" customWidth="1"/>
    <col min="6148" max="6148" width="15.5703125" style="135" customWidth="1"/>
    <col min="6149" max="6149" width="13.42578125" style="135" customWidth="1"/>
    <col min="6150" max="6153" width="11.42578125" style="135"/>
    <col min="6154" max="6154" width="14.7109375" style="135" customWidth="1"/>
    <col min="6155" max="6393" width="11.42578125" style="135"/>
    <col min="6394" max="6394" width="21.42578125" style="135" customWidth="1"/>
    <col min="6395" max="6403" width="11.42578125" style="135" customWidth="1"/>
    <col min="6404" max="6404" width="15.5703125" style="135" customWidth="1"/>
    <col min="6405" max="6405" width="13.42578125" style="135" customWidth="1"/>
    <col min="6406" max="6409" width="11.42578125" style="135"/>
    <col min="6410" max="6410" width="14.7109375" style="135" customWidth="1"/>
    <col min="6411" max="6649" width="11.42578125" style="135"/>
    <col min="6650" max="6650" width="21.42578125" style="135" customWidth="1"/>
    <col min="6651" max="6659" width="11.42578125" style="135" customWidth="1"/>
    <col min="6660" max="6660" width="15.5703125" style="135" customWidth="1"/>
    <col min="6661" max="6661" width="13.42578125" style="135" customWidth="1"/>
    <col min="6662" max="6665" width="11.42578125" style="135"/>
    <col min="6666" max="6666" width="14.7109375" style="135" customWidth="1"/>
    <col min="6667" max="6905" width="11.42578125" style="135"/>
    <col min="6906" max="6906" width="21.42578125" style="135" customWidth="1"/>
    <col min="6907" max="6915" width="11.42578125" style="135" customWidth="1"/>
    <col min="6916" max="6916" width="15.5703125" style="135" customWidth="1"/>
    <col min="6917" max="6917" width="13.42578125" style="135" customWidth="1"/>
    <col min="6918" max="6921" width="11.42578125" style="135"/>
    <col min="6922" max="6922" width="14.7109375" style="135" customWidth="1"/>
    <col min="6923" max="7161" width="11.42578125" style="135"/>
    <col min="7162" max="7162" width="21.42578125" style="135" customWidth="1"/>
    <col min="7163" max="7171" width="11.42578125" style="135" customWidth="1"/>
    <col min="7172" max="7172" width="15.5703125" style="135" customWidth="1"/>
    <col min="7173" max="7173" width="13.42578125" style="135" customWidth="1"/>
    <col min="7174" max="7177" width="11.42578125" style="135"/>
    <col min="7178" max="7178" width="14.7109375" style="135" customWidth="1"/>
    <col min="7179" max="7417" width="11.42578125" style="135"/>
    <col min="7418" max="7418" width="21.42578125" style="135" customWidth="1"/>
    <col min="7419" max="7427" width="11.42578125" style="135" customWidth="1"/>
    <col min="7428" max="7428" width="15.5703125" style="135" customWidth="1"/>
    <col min="7429" max="7429" width="13.42578125" style="135" customWidth="1"/>
    <col min="7430" max="7433" width="11.42578125" style="135"/>
    <col min="7434" max="7434" width="14.7109375" style="135" customWidth="1"/>
    <col min="7435" max="7673" width="11.42578125" style="135"/>
    <col min="7674" max="7674" width="21.42578125" style="135" customWidth="1"/>
    <col min="7675" max="7683" width="11.42578125" style="135" customWidth="1"/>
    <col min="7684" max="7684" width="15.5703125" style="135" customWidth="1"/>
    <col min="7685" max="7685" width="13.42578125" style="135" customWidth="1"/>
    <col min="7686" max="7689" width="11.42578125" style="135"/>
    <col min="7690" max="7690" width="14.7109375" style="135" customWidth="1"/>
    <col min="7691" max="7929" width="11.42578125" style="135"/>
    <col min="7930" max="7930" width="21.42578125" style="135" customWidth="1"/>
    <col min="7931" max="7939" width="11.42578125" style="135" customWidth="1"/>
    <col min="7940" max="7940" width="15.5703125" style="135" customWidth="1"/>
    <col min="7941" max="7941" width="13.42578125" style="135" customWidth="1"/>
    <col min="7942" max="7945" width="11.42578125" style="135"/>
    <col min="7946" max="7946" width="14.7109375" style="135" customWidth="1"/>
    <col min="7947" max="8185" width="11.42578125" style="135"/>
    <col min="8186" max="8186" width="21.42578125" style="135" customWidth="1"/>
    <col min="8187" max="8195" width="11.42578125" style="135" customWidth="1"/>
    <col min="8196" max="8196" width="15.5703125" style="135" customWidth="1"/>
    <col min="8197" max="8197" width="13.42578125" style="135" customWidth="1"/>
    <col min="8198" max="8201" width="11.42578125" style="135"/>
    <col min="8202" max="8202" width="14.7109375" style="135" customWidth="1"/>
    <col min="8203" max="8441" width="11.42578125" style="135"/>
    <col min="8442" max="8442" width="21.42578125" style="135" customWidth="1"/>
    <col min="8443" max="8451" width="11.42578125" style="135" customWidth="1"/>
    <col min="8452" max="8452" width="15.5703125" style="135" customWidth="1"/>
    <col min="8453" max="8453" width="13.42578125" style="135" customWidth="1"/>
    <col min="8454" max="8457" width="11.42578125" style="135"/>
    <col min="8458" max="8458" width="14.7109375" style="135" customWidth="1"/>
    <col min="8459" max="8697" width="11.42578125" style="135"/>
    <col min="8698" max="8698" width="21.42578125" style="135" customWidth="1"/>
    <col min="8699" max="8707" width="11.42578125" style="135" customWidth="1"/>
    <col min="8708" max="8708" width="15.5703125" style="135" customWidth="1"/>
    <col min="8709" max="8709" width="13.42578125" style="135" customWidth="1"/>
    <col min="8710" max="8713" width="11.42578125" style="135"/>
    <col min="8714" max="8714" width="14.7109375" style="135" customWidth="1"/>
    <col min="8715" max="8953" width="11.42578125" style="135"/>
    <col min="8954" max="8954" width="21.42578125" style="135" customWidth="1"/>
    <col min="8955" max="8963" width="11.42578125" style="135" customWidth="1"/>
    <col min="8964" max="8964" width="15.5703125" style="135" customWidth="1"/>
    <col min="8965" max="8965" width="13.42578125" style="135" customWidth="1"/>
    <col min="8966" max="8969" width="11.42578125" style="135"/>
    <col min="8970" max="8970" width="14.7109375" style="135" customWidth="1"/>
    <col min="8971" max="9209" width="11.42578125" style="135"/>
    <col min="9210" max="9210" width="21.42578125" style="135" customWidth="1"/>
    <col min="9211" max="9219" width="11.42578125" style="135" customWidth="1"/>
    <col min="9220" max="9220" width="15.5703125" style="135" customWidth="1"/>
    <col min="9221" max="9221" width="13.42578125" style="135" customWidth="1"/>
    <col min="9222" max="9225" width="11.42578125" style="135"/>
    <col min="9226" max="9226" width="14.7109375" style="135" customWidth="1"/>
    <col min="9227" max="9465" width="11.42578125" style="135"/>
    <col min="9466" max="9466" width="21.42578125" style="135" customWidth="1"/>
    <col min="9467" max="9475" width="11.42578125" style="135" customWidth="1"/>
    <col min="9476" max="9476" width="15.5703125" style="135" customWidth="1"/>
    <col min="9477" max="9477" width="13.42578125" style="135" customWidth="1"/>
    <col min="9478" max="9481" width="11.42578125" style="135"/>
    <col min="9482" max="9482" width="14.7109375" style="135" customWidth="1"/>
    <col min="9483" max="9721" width="11.42578125" style="135"/>
    <col min="9722" max="9722" width="21.42578125" style="135" customWidth="1"/>
    <col min="9723" max="9731" width="11.42578125" style="135" customWidth="1"/>
    <col min="9732" max="9732" width="15.5703125" style="135" customWidth="1"/>
    <col min="9733" max="9733" width="13.42578125" style="135" customWidth="1"/>
    <col min="9734" max="9737" width="11.42578125" style="135"/>
    <col min="9738" max="9738" width="14.7109375" style="135" customWidth="1"/>
    <col min="9739" max="9977" width="11.42578125" style="135"/>
    <col min="9978" max="9978" width="21.42578125" style="135" customWidth="1"/>
    <col min="9979" max="9987" width="11.42578125" style="135" customWidth="1"/>
    <col min="9988" max="9988" width="15.5703125" style="135" customWidth="1"/>
    <col min="9989" max="9989" width="13.42578125" style="135" customWidth="1"/>
    <col min="9990" max="9993" width="11.42578125" style="135"/>
    <col min="9994" max="9994" width="14.7109375" style="135" customWidth="1"/>
    <col min="9995" max="10233" width="11.42578125" style="135"/>
    <col min="10234" max="10234" width="21.42578125" style="135" customWidth="1"/>
    <col min="10235" max="10243" width="11.42578125" style="135" customWidth="1"/>
    <col min="10244" max="10244" width="15.5703125" style="135" customWidth="1"/>
    <col min="10245" max="10245" width="13.42578125" style="135" customWidth="1"/>
    <col min="10246" max="10249" width="11.42578125" style="135"/>
    <col min="10250" max="10250" width="14.7109375" style="135" customWidth="1"/>
    <col min="10251" max="10489" width="11.42578125" style="135"/>
    <col min="10490" max="10490" width="21.42578125" style="135" customWidth="1"/>
    <col min="10491" max="10499" width="11.42578125" style="135" customWidth="1"/>
    <col min="10500" max="10500" width="15.5703125" style="135" customWidth="1"/>
    <col min="10501" max="10501" width="13.42578125" style="135" customWidth="1"/>
    <col min="10502" max="10505" width="11.42578125" style="135"/>
    <col min="10506" max="10506" width="14.7109375" style="135" customWidth="1"/>
    <col min="10507" max="10745" width="11.42578125" style="135"/>
    <col min="10746" max="10746" width="21.42578125" style="135" customWidth="1"/>
    <col min="10747" max="10755" width="11.42578125" style="135" customWidth="1"/>
    <col min="10756" max="10756" width="15.5703125" style="135" customWidth="1"/>
    <col min="10757" max="10757" width="13.42578125" style="135" customWidth="1"/>
    <col min="10758" max="10761" width="11.42578125" style="135"/>
    <col min="10762" max="10762" width="14.7109375" style="135" customWidth="1"/>
    <col min="10763" max="11001" width="11.42578125" style="135"/>
    <col min="11002" max="11002" width="21.42578125" style="135" customWidth="1"/>
    <col min="11003" max="11011" width="11.42578125" style="135" customWidth="1"/>
    <col min="11012" max="11012" width="15.5703125" style="135" customWidth="1"/>
    <col min="11013" max="11013" width="13.42578125" style="135" customWidth="1"/>
    <col min="11014" max="11017" width="11.42578125" style="135"/>
    <col min="11018" max="11018" width="14.7109375" style="135" customWidth="1"/>
    <col min="11019" max="11257" width="11.42578125" style="135"/>
    <col min="11258" max="11258" width="21.42578125" style="135" customWidth="1"/>
    <col min="11259" max="11267" width="11.42578125" style="135" customWidth="1"/>
    <col min="11268" max="11268" width="15.5703125" style="135" customWidth="1"/>
    <col min="11269" max="11269" width="13.42578125" style="135" customWidth="1"/>
    <col min="11270" max="11273" width="11.42578125" style="135"/>
    <col min="11274" max="11274" width="14.7109375" style="135" customWidth="1"/>
    <col min="11275" max="11513" width="11.42578125" style="135"/>
    <col min="11514" max="11514" width="21.42578125" style="135" customWidth="1"/>
    <col min="11515" max="11523" width="11.42578125" style="135" customWidth="1"/>
    <col min="11524" max="11524" width="15.5703125" style="135" customWidth="1"/>
    <col min="11525" max="11525" width="13.42578125" style="135" customWidth="1"/>
    <col min="11526" max="11529" width="11.42578125" style="135"/>
    <col min="11530" max="11530" width="14.7109375" style="135" customWidth="1"/>
    <col min="11531" max="11769" width="11.42578125" style="135"/>
    <col min="11770" max="11770" width="21.42578125" style="135" customWidth="1"/>
    <col min="11771" max="11779" width="11.42578125" style="135" customWidth="1"/>
    <col min="11780" max="11780" width="15.5703125" style="135" customWidth="1"/>
    <col min="11781" max="11781" width="13.42578125" style="135" customWidth="1"/>
    <col min="11782" max="11785" width="11.42578125" style="135"/>
    <col min="11786" max="11786" width="14.7109375" style="135" customWidth="1"/>
    <col min="11787" max="12025" width="11.42578125" style="135"/>
    <col min="12026" max="12026" width="21.42578125" style="135" customWidth="1"/>
    <col min="12027" max="12035" width="11.42578125" style="135" customWidth="1"/>
    <col min="12036" max="12036" width="15.5703125" style="135" customWidth="1"/>
    <col min="12037" max="12037" width="13.42578125" style="135" customWidth="1"/>
    <col min="12038" max="12041" width="11.42578125" style="135"/>
    <col min="12042" max="12042" width="14.7109375" style="135" customWidth="1"/>
    <col min="12043" max="12281" width="11.42578125" style="135"/>
    <col min="12282" max="12282" width="21.42578125" style="135" customWidth="1"/>
    <col min="12283" max="12291" width="11.42578125" style="135" customWidth="1"/>
    <col min="12292" max="12292" width="15.5703125" style="135" customWidth="1"/>
    <col min="12293" max="12293" width="13.42578125" style="135" customWidth="1"/>
    <col min="12294" max="12297" width="11.42578125" style="135"/>
    <col min="12298" max="12298" width="14.7109375" style="135" customWidth="1"/>
    <col min="12299" max="12537" width="11.42578125" style="135"/>
    <col min="12538" max="12538" width="21.42578125" style="135" customWidth="1"/>
    <col min="12539" max="12547" width="11.42578125" style="135" customWidth="1"/>
    <col min="12548" max="12548" width="15.5703125" style="135" customWidth="1"/>
    <col min="12549" max="12549" width="13.42578125" style="135" customWidth="1"/>
    <col min="12550" max="12553" width="11.42578125" style="135"/>
    <col min="12554" max="12554" width="14.7109375" style="135" customWidth="1"/>
    <col min="12555" max="12793" width="11.42578125" style="135"/>
    <col min="12794" max="12794" width="21.42578125" style="135" customWidth="1"/>
    <col min="12795" max="12803" width="11.42578125" style="135" customWidth="1"/>
    <col min="12804" max="12804" width="15.5703125" style="135" customWidth="1"/>
    <col min="12805" max="12805" width="13.42578125" style="135" customWidth="1"/>
    <col min="12806" max="12809" width="11.42578125" style="135"/>
    <col min="12810" max="12810" width="14.7109375" style="135" customWidth="1"/>
    <col min="12811" max="13049" width="11.42578125" style="135"/>
    <col min="13050" max="13050" width="21.42578125" style="135" customWidth="1"/>
    <col min="13051" max="13059" width="11.42578125" style="135" customWidth="1"/>
    <col min="13060" max="13060" width="15.5703125" style="135" customWidth="1"/>
    <col min="13061" max="13061" width="13.42578125" style="135" customWidth="1"/>
    <col min="13062" max="13065" width="11.42578125" style="135"/>
    <col min="13066" max="13066" width="14.7109375" style="135" customWidth="1"/>
    <col min="13067" max="13305" width="11.42578125" style="135"/>
    <col min="13306" max="13306" width="21.42578125" style="135" customWidth="1"/>
    <col min="13307" max="13315" width="11.42578125" style="135" customWidth="1"/>
    <col min="13316" max="13316" width="15.5703125" style="135" customWidth="1"/>
    <col min="13317" max="13317" width="13.42578125" style="135" customWidth="1"/>
    <col min="13318" max="13321" width="11.42578125" style="135"/>
    <col min="13322" max="13322" width="14.7109375" style="135" customWidth="1"/>
    <col min="13323" max="13561" width="11.42578125" style="135"/>
    <col min="13562" max="13562" width="21.42578125" style="135" customWidth="1"/>
    <col min="13563" max="13571" width="11.42578125" style="135" customWidth="1"/>
    <col min="13572" max="13572" width="15.5703125" style="135" customWidth="1"/>
    <col min="13573" max="13573" width="13.42578125" style="135" customWidth="1"/>
    <col min="13574" max="13577" width="11.42578125" style="135"/>
    <col min="13578" max="13578" width="14.7109375" style="135" customWidth="1"/>
    <col min="13579" max="13817" width="11.42578125" style="135"/>
    <col min="13818" max="13818" width="21.42578125" style="135" customWidth="1"/>
    <col min="13819" max="13827" width="11.42578125" style="135" customWidth="1"/>
    <col min="13828" max="13828" width="15.5703125" style="135" customWidth="1"/>
    <col min="13829" max="13829" width="13.42578125" style="135" customWidth="1"/>
    <col min="13830" max="13833" width="11.42578125" style="135"/>
    <col min="13834" max="13834" width="14.7109375" style="135" customWidth="1"/>
    <col min="13835" max="14073" width="11.42578125" style="135"/>
    <col min="14074" max="14074" width="21.42578125" style="135" customWidth="1"/>
    <col min="14075" max="14083" width="11.42578125" style="135" customWidth="1"/>
    <col min="14084" max="14084" width="15.5703125" style="135" customWidth="1"/>
    <col min="14085" max="14085" width="13.42578125" style="135" customWidth="1"/>
    <col min="14086" max="14089" width="11.42578125" style="135"/>
    <col min="14090" max="14090" width="14.7109375" style="135" customWidth="1"/>
    <col min="14091" max="14329" width="11.42578125" style="135"/>
    <col min="14330" max="14330" width="21.42578125" style="135" customWidth="1"/>
    <col min="14331" max="14339" width="11.42578125" style="135" customWidth="1"/>
    <col min="14340" max="14340" width="15.5703125" style="135" customWidth="1"/>
    <col min="14341" max="14341" width="13.42578125" style="135" customWidth="1"/>
    <col min="14342" max="14345" width="11.42578125" style="135"/>
    <col min="14346" max="14346" width="14.7109375" style="135" customWidth="1"/>
    <col min="14347" max="14585" width="11.42578125" style="135"/>
    <col min="14586" max="14586" width="21.42578125" style="135" customWidth="1"/>
    <col min="14587" max="14595" width="11.42578125" style="135" customWidth="1"/>
    <col min="14596" max="14596" width="15.5703125" style="135" customWidth="1"/>
    <col min="14597" max="14597" width="13.42578125" style="135" customWidth="1"/>
    <col min="14598" max="14601" width="11.42578125" style="135"/>
    <col min="14602" max="14602" width="14.7109375" style="135" customWidth="1"/>
    <col min="14603" max="14841" width="11.42578125" style="135"/>
    <col min="14842" max="14842" width="21.42578125" style="135" customWidth="1"/>
    <col min="14843" max="14851" width="11.42578125" style="135" customWidth="1"/>
    <col min="14852" max="14852" width="15.5703125" style="135" customWidth="1"/>
    <col min="14853" max="14853" width="13.42578125" style="135" customWidth="1"/>
    <col min="14854" max="14857" width="11.42578125" style="135"/>
    <col min="14858" max="14858" width="14.7109375" style="135" customWidth="1"/>
    <col min="14859" max="15097" width="11.42578125" style="135"/>
    <col min="15098" max="15098" width="21.42578125" style="135" customWidth="1"/>
    <col min="15099" max="15107" width="11.42578125" style="135" customWidth="1"/>
    <col min="15108" max="15108" width="15.5703125" style="135" customWidth="1"/>
    <col min="15109" max="15109" width="13.42578125" style="135" customWidth="1"/>
    <col min="15110" max="15113" width="11.42578125" style="135"/>
    <col min="15114" max="15114" width="14.7109375" style="135" customWidth="1"/>
    <col min="15115" max="15353" width="11.42578125" style="135"/>
    <col min="15354" max="15354" width="21.42578125" style="135" customWidth="1"/>
    <col min="15355" max="15363" width="11.42578125" style="135" customWidth="1"/>
    <col min="15364" max="15364" width="15.5703125" style="135" customWidth="1"/>
    <col min="15365" max="15365" width="13.42578125" style="135" customWidth="1"/>
    <col min="15366" max="15369" width="11.42578125" style="135"/>
    <col min="15370" max="15370" width="14.7109375" style="135" customWidth="1"/>
    <col min="15371" max="15609" width="11.42578125" style="135"/>
    <col min="15610" max="15610" width="21.42578125" style="135" customWidth="1"/>
    <col min="15611" max="15619" width="11.42578125" style="135" customWidth="1"/>
    <col min="15620" max="15620" width="15.5703125" style="135" customWidth="1"/>
    <col min="15621" max="15621" width="13.42578125" style="135" customWidth="1"/>
    <col min="15622" max="15625" width="11.42578125" style="135"/>
    <col min="15626" max="15626" width="14.7109375" style="135" customWidth="1"/>
    <col min="15627" max="15865" width="11.42578125" style="135"/>
    <col min="15866" max="15866" width="21.42578125" style="135" customWidth="1"/>
    <col min="15867" max="15875" width="11.42578125" style="135" customWidth="1"/>
    <col min="15876" max="15876" width="15.5703125" style="135" customWidth="1"/>
    <col min="15877" max="15877" width="13.42578125" style="135" customWidth="1"/>
    <col min="15878" max="15881" width="11.42578125" style="135"/>
    <col min="15882" max="15882" width="14.7109375" style="135" customWidth="1"/>
    <col min="15883" max="16121" width="11.42578125" style="135"/>
    <col min="16122" max="16122" width="21.42578125" style="135" customWidth="1"/>
    <col min="16123" max="16131" width="11.42578125" style="135" customWidth="1"/>
    <col min="16132" max="16132" width="15.5703125" style="135" customWidth="1"/>
    <col min="16133" max="16133" width="13.42578125" style="135" customWidth="1"/>
    <col min="16134" max="16137" width="11.42578125" style="135"/>
    <col min="16138" max="16138" width="14.7109375" style="135" customWidth="1"/>
    <col min="16139" max="16384" width="11.42578125" style="135"/>
  </cols>
  <sheetData>
    <row r="1" spans="1:45" ht="70.5" customHeight="1">
      <c r="M1" s="929" t="s">
        <v>479</v>
      </c>
      <c r="N1" s="929"/>
      <c r="O1" s="929"/>
      <c r="P1" s="929"/>
      <c r="Q1" s="929"/>
      <c r="R1" s="929"/>
      <c r="S1" s="929"/>
      <c r="T1" s="929"/>
      <c r="U1" s="929"/>
      <c r="V1" s="929"/>
      <c r="W1" s="929"/>
      <c r="X1" s="929"/>
      <c r="Y1" s="929"/>
      <c r="Z1" s="929"/>
      <c r="AA1" s="929"/>
      <c r="AB1" s="929"/>
      <c r="AC1" s="929"/>
      <c r="AD1" s="929"/>
      <c r="AE1" s="929"/>
      <c r="AF1" s="929"/>
      <c r="AG1" s="929"/>
      <c r="AH1" s="929"/>
      <c r="AI1" s="929"/>
      <c r="AJ1" s="929"/>
      <c r="AK1" s="929"/>
      <c r="AL1" s="929"/>
      <c r="AM1" s="929"/>
      <c r="AN1" s="929"/>
      <c r="AO1" s="929"/>
      <c r="AP1" s="929"/>
      <c r="AQ1" s="929"/>
      <c r="AR1" s="929"/>
      <c r="AS1" s="929"/>
    </row>
    <row r="4" spans="1:45" ht="105" hidden="1">
      <c r="A4" s="424" t="s">
        <v>480</v>
      </c>
      <c r="B4" s="425" t="s">
        <v>481</v>
      </c>
      <c r="C4" s="426" t="s">
        <v>482</v>
      </c>
      <c r="D4" s="426" t="s">
        <v>483</v>
      </c>
      <c r="E4" s="426" t="s">
        <v>484</v>
      </c>
      <c r="F4" s="426" t="s">
        <v>483</v>
      </c>
      <c r="G4" s="426" t="s">
        <v>485</v>
      </c>
      <c r="H4" s="426" t="s">
        <v>483</v>
      </c>
      <c r="I4" s="426" t="s">
        <v>486</v>
      </c>
      <c r="J4" s="426" t="s">
        <v>487</v>
      </c>
      <c r="K4" s="427" t="s">
        <v>488</v>
      </c>
      <c r="M4" s="143"/>
    </row>
    <row r="5" spans="1:45" ht="15" hidden="1">
      <c r="A5" s="428">
        <v>2018</v>
      </c>
      <c r="B5" s="418">
        <v>103592</v>
      </c>
      <c r="C5" s="354">
        <v>63304</v>
      </c>
      <c r="D5" s="430">
        <f>C5/B5*100</f>
        <v>61.108965943316086</v>
      </c>
      <c r="E5" s="354">
        <v>26341</v>
      </c>
      <c r="F5" s="430">
        <f>E5/B5*100</f>
        <v>25.427639199938216</v>
      </c>
      <c r="G5" s="354">
        <v>3939</v>
      </c>
      <c r="H5" s="430">
        <f>G5/B5*100</f>
        <v>3.802417175071434</v>
      </c>
      <c r="I5" s="354">
        <v>93584</v>
      </c>
      <c r="J5" s="431">
        <f>I5/B5*100</f>
        <v>90.339022318325732</v>
      </c>
      <c r="K5" s="430">
        <v>9.6609776816742681</v>
      </c>
      <c r="M5" s="144"/>
    </row>
    <row r="6" spans="1:45" ht="15" hidden="1">
      <c r="A6" s="428">
        <v>2019</v>
      </c>
      <c r="B6" s="418">
        <v>105361</v>
      </c>
      <c r="C6" s="354">
        <v>60778</v>
      </c>
      <c r="D6" s="430">
        <f>C6/B6*100</f>
        <v>57.685481345089741</v>
      </c>
      <c r="E6" s="354">
        <v>26421</v>
      </c>
      <c r="F6" s="430">
        <f>E6/B6*100</f>
        <v>25.076641261947017</v>
      </c>
      <c r="G6" s="354">
        <v>4708</v>
      </c>
      <c r="H6" s="430">
        <f>G6/B6*100</f>
        <v>4.4684465789049073</v>
      </c>
      <c r="I6" s="354">
        <v>91907</v>
      </c>
      <c r="J6" s="431">
        <f>I6/B6*100</f>
        <v>87.230569185941661</v>
      </c>
      <c r="K6" s="430">
        <v>12.769430814058339</v>
      </c>
      <c r="M6" s="144"/>
    </row>
    <row r="7" spans="1:45" ht="15" hidden="1">
      <c r="A7" s="428">
        <v>2020</v>
      </c>
      <c r="B7" s="418">
        <v>107013</v>
      </c>
      <c r="C7" s="354">
        <v>61908</v>
      </c>
      <c r="D7" s="430">
        <f>C7/B7*100</f>
        <v>57.850915309354932</v>
      </c>
      <c r="E7" s="354">
        <v>27515</v>
      </c>
      <c r="F7" s="430">
        <f>E7/B7*100</f>
        <v>25.711829403904197</v>
      </c>
      <c r="G7" s="354">
        <v>4499</v>
      </c>
      <c r="H7" s="430">
        <f>G7/B7*100</f>
        <v>4.2041621111453749</v>
      </c>
      <c r="I7" s="354">
        <v>93922</v>
      </c>
      <c r="J7" s="431">
        <f>I7/B7*100</f>
        <v>87.766906824404515</v>
      </c>
      <c r="K7" s="430">
        <v>12.233093175595485</v>
      </c>
      <c r="M7" s="144"/>
    </row>
    <row r="8" spans="1:45" ht="15" hidden="1">
      <c r="A8" s="428">
        <v>2021</v>
      </c>
      <c r="B8" s="418">
        <v>108681</v>
      </c>
      <c r="C8" s="354">
        <f>'1. Población_Afiliada_Regimen'!D5</f>
        <v>59949</v>
      </c>
      <c r="D8" s="430">
        <f>C8/B8*100</f>
        <v>55.160515637507935</v>
      </c>
      <c r="E8" s="354">
        <f>'1. Población_Afiliada_Regimen'!F5</f>
        <v>30141</v>
      </c>
      <c r="F8" s="430">
        <f>E8/B8*100</f>
        <v>27.733458470201782</v>
      </c>
      <c r="G8" s="354">
        <f>'1. Población_Afiliada_Regimen'!H5+'1. Población_Afiliada_Regimen'!J5</f>
        <v>4791</v>
      </c>
      <c r="H8" s="430">
        <f>G8/B8*100</f>
        <v>4.4083142407596547</v>
      </c>
      <c r="I8" s="354">
        <f>'1. Población_Afiliada_Regimen'!L5</f>
        <v>94881</v>
      </c>
      <c r="J8" s="431">
        <f>I8/B8*100</f>
        <v>87.302288348469375</v>
      </c>
      <c r="K8" s="430">
        <f>100-J8</f>
        <v>12.697711651530625</v>
      </c>
      <c r="M8" s="144"/>
    </row>
    <row r="9" spans="1:45">
      <c r="A9" s="136"/>
      <c r="B9" s="136"/>
      <c r="C9" s="136"/>
      <c r="D9" s="136"/>
      <c r="E9" s="136"/>
      <c r="F9" s="136"/>
      <c r="G9" s="136"/>
      <c r="H9" s="136"/>
      <c r="I9" s="136"/>
      <c r="K9" s="144"/>
    </row>
    <row r="10" spans="1:45" ht="75" hidden="1">
      <c r="A10" s="402" t="s">
        <v>489</v>
      </c>
      <c r="B10" s="422" t="s">
        <v>481</v>
      </c>
      <c r="C10" s="423" t="s">
        <v>482</v>
      </c>
      <c r="D10" s="423" t="s">
        <v>483</v>
      </c>
      <c r="E10" s="423" t="s">
        <v>484</v>
      </c>
      <c r="F10" s="423" t="s">
        <v>483</v>
      </c>
      <c r="G10" s="423" t="s">
        <v>485</v>
      </c>
      <c r="H10" s="423" t="s">
        <v>483</v>
      </c>
      <c r="I10" s="423" t="s">
        <v>486</v>
      </c>
      <c r="J10" s="423" t="s">
        <v>487</v>
      </c>
      <c r="K10" s="423" t="s">
        <v>488</v>
      </c>
      <c r="M10" s="143"/>
    </row>
    <row r="11" spans="1:45" ht="15" hidden="1">
      <c r="A11" s="428">
        <v>2018</v>
      </c>
      <c r="B11" s="418">
        <v>248476</v>
      </c>
      <c r="C11" s="354">
        <v>219378</v>
      </c>
      <c r="D11" s="430">
        <f>C11/B11*100</f>
        <v>88.289412257119409</v>
      </c>
      <c r="E11" s="354">
        <v>42536</v>
      </c>
      <c r="F11" s="430">
        <f>E11/B11*100</f>
        <v>17.118755936186997</v>
      </c>
      <c r="G11" s="354">
        <v>8480</v>
      </c>
      <c r="H11" s="430">
        <f>G11/B11*100</f>
        <v>3.4128044559635535</v>
      </c>
      <c r="I11" s="354">
        <v>270394</v>
      </c>
      <c r="J11" s="431">
        <v>108.82097264926996</v>
      </c>
      <c r="K11" s="430">
        <v>-8.8209726492699616</v>
      </c>
      <c r="M11" s="144"/>
    </row>
    <row r="12" spans="1:45" ht="15" hidden="1">
      <c r="A12" s="428">
        <v>2019</v>
      </c>
      <c r="B12" s="418">
        <v>255064</v>
      </c>
      <c r="C12" s="354">
        <v>216234</v>
      </c>
      <c r="D12" s="430">
        <f>C12/B12*100</f>
        <v>84.776369852272367</v>
      </c>
      <c r="E12" s="354">
        <v>40486</v>
      </c>
      <c r="F12" s="430">
        <f>E12/B12*100</f>
        <v>15.872878963711068</v>
      </c>
      <c r="G12" s="354">
        <v>6283</v>
      </c>
      <c r="H12" s="430">
        <f>G12/B12*100</f>
        <v>2.4633033277922403</v>
      </c>
      <c r="I12" s="354">
        <v>263003</v>
      </c>
      <c r="J12" s="431">
        <v>103.11255214377569</v>
      </c>
      <c r="K12" s="430">
        <v>-3.1125521437756873</v>
      </c>
      <c r="M12" s="144"/>
    </row>
    <row r="13" spans="1:45" ht="15" hidden="1">
      <c r="A13" s="428">
        <v>2020</v>
      </c>
      <c r="B13" s="418">
        <v>260681</v>
      </c>
      <c r="C13" s="354">
        <v>219102</v>
      </c>
      <c r="D13" s="430">
        <f>C13/B13*100</f>
        <v>84.049854036159132</v>
      </c>
      <c r="E13" s="354">
        <v>40220</v>
      </c>
      <c r="F13" s="430">
        <f>E13/B13*100</f>
        <v>15.428819131428833</v>
      </c>
      <c r="G13" s="354">
        <v>6535</v>
      </c>
      <c r="H13" s="430">
        <f>G13/B13*100</f>
        <v>2.5068954008922786</v>
      </c>
      <c r="I13" s="354">
        <v>265857</v>
      </c>
      <c r="J13" s="431">
        <f>I13/B13*100</f>
        <v>101.98556856848025</v>
      </c>
      <c r="K13" s="430">
        <f>100-J13</f>
        <v>-1.9855685684802467</v>
      </c>
      <c r="M13" s="144"/>
    </row>
    <row r="14" spans="1:45" ht="15" hidden="1">
      <c r="A14" s="428">
        <v>2021</v>
      </c>
      <c r="B14" s="418">
        <v>264760</v>
      </c>
      <c r="C14" s="354">
        <f>'1. Población_Afiliada_Regimen'!D12</f>
        <v>220308</v>
      </c>
      <c r="D14" s="430">
        <f>C14/B14*100</f>
        <v>83.210454751473023</v>
      </c>
      <c r="E14" s="354">
        <f>'1. Población_Afiliada_Regimen'!F12</f>
        <v>40267</v>
      </c>
      <c r="F14" s="430">
        <f>E14/B14*100</f>
        <v>15.208868409125245</v>
      </c>
      <c r="G14" s="354">
        <f>'1. Población_Afiliada_Regimen'!H12+'1. Población_Afiliada_Regimen'!J12</f>
        <v>6740</v>
      </c>
      <c r="H14" s="430">
        <f>G14/B14*100</f>
        <v>2.545701767638616</v>
      </c>
      <c r="I14" s="354">
        <f>'1. Población_Afiliada_Regimen'!L12</f>
        <v>267315</v>
      </c>
      <c r="J14" s="431">
        <f>I14/B14*100</f>
        <v>100.96502492823689</v>
      </c>
      <c r="K14" s="430">
        <f>100-J14</f>
        <v>-0.96502492823688613</v>
      </c>
      <c r="M14" s="144"/>
    </row>
    <row r="15" spans="1:45" hidden="1">
      <c r="A15" s="136"/>
      <c r="B15" s="136"/>
      <c r="C15" s="136"/>
      <c r="D15" s="136"/>
      <c r="E15" s="136"/>
      <c r="F15" s="136"/>
      <c r="G15" s="136"/>
      <c r="H15" s="136"/>
      <c r="I15" s="136"/>
      <c r="K15" s="144"/>
    </row>
    <row r="16" spans="1:45" ht="30" hidden="1">
      <c r="A16" s="402" t="s">
        <v>490</v>
      </c>
      <c r="B16" s="422" t="s">
        <v>481</v>
      </c>
      <c r="C16" s="423" t="s">
        <v>482</v>
      </c>
      <c r="D16" s="423" t="s">
        <v>483</v>
      </c>
      <c r="E16" s="423" t="s">
        <v>484</v>
      </c>
      <c r="F16" s="423" t="s">
        <v>483</v>
      </c>
      <c r="G16" s="423" t="s">
        <v>485</v>
      </c>
      <c r="H16" s="423" t="s">
        <v>483</v>
      </c>
      <c r="I16" s="423" t="s">
        <v>486</v>
      </c>
      <c r="J16" s="423" t="s">
        <v>487</v>
      </c>
      <c r="K16" s="423" t="s">
        <v>488</v>
      </c>
      <c r="M16" s="136"/>
    </row>
    <row r="17" spans="1:18" ht="15" hidden="1">
      <c r="A17" s="428">
        <v>2018</v>
      </c>
      <c r="B17" s="418">
        <v>501458</v>
      </c>
      <c r="C17" s="354">
        <v>362545</v>
      </c>
      <c r="D17" s="430">
        <f>C17/B17*100</f>
        <v>72.298178511460577</v>
      </c>
      <c r="E17" s="354">
        <v>191308</v>
      </c>
      <c r="F17" s="430">
        <f>E17/B17*100</f>
        <v>38.15035356899282</v>
      </c>
      <c r="G17" s="354">
        <v>17028</v>
      </c>
      <c r="H17" s="430">
        <f>G17/B17*100</f>
        <v>3.3956981442114795</v>
      </c>
      <c r="I17" s="354">
        <v>570879</v>
      </c>
      <c r="J17" s="431">
        <f>I17/B17*100</f>
        <v>113.84383138767353</v>
      </c>
      <c r="K17" s="430">
        <f>100-J17</f>
        <v>-13.843831387673532</v>
      </c>
      <c r="M17" s="136"/>
    </row>
    <row r="18" spans="1:18" ht="15" hidden="1">
      <c r="A18" s="428">
        <v>2019</v>
      </c>
      <c r="B18" s="418">
        <v>514423</v>
      </c>
      <c r="C18" s="354">
        <v>360360</v>
      </c>
      <c r="D18" s="430">
        <f>C18/B18*100</f>
        <v>70.051300194586943</v>
      </c>
      <c r="E18" s="354">
        <v>197645</v>
      </c>
      <c r="F18" s="430">
        <f>E18/B18*100</f>
        <v>38.420716025527632</v>
      </c>
      <c r="G18" s="354">
        <v>20859</v>
      </c>
      <c r="H18" s="430">
        <f>G18/B18*100</f>
        <v>4.0548342511901678</v>
      </c>
      <c r="I18" s="354">
        <v>578864</v>
      </c>
      <c r="J18" s="431">
        <f>I18/B18*100</f>
        <v>112.52685047130475</v>
      </c>
      <c r="K18" s="430">
        <f>100-J18</f>
        <v>-12.526850471304755</v>
      </c>
      <c r="L18" s="144"/>
      <c r="M18" s="143"/>
    </row>
    <row r="19" spans="1:18" ht="15" hidden="1">
      <c r="A19" s="428">
        <v>2020</v>
      </c>
      <c r="B19" s="418">
        <v>525685</v>
      </c>
      <c r="C19" s="354">
        <v>371489</v>
      </c>
      <c r="D19" s="430">
        <f>C19/B19*100</f>
        <v>70.667605124742011</v>
      </c>
      <c r="E19" s="354">
        <v>204764</v>
      </c>
      <c r="F19" s="430">
        <f>E19/B19*100</f>
        <v>38.951843784776052</v>
      </c>
      <c r="G19" s="354">
        <v>21482</v>
      </c>
      <c r="H19" s="430">
        <f>G19/B19*100</f>
        <v>4.086477643455682</v>
      </c>
      <c r="I19" s="354">
        <v>597735</v>
      </c>
      <c r="J19" s="431">
        <f>I19/B19*100</f>
        <v>113.70592655297374</v>
      </c>
      <c r="K19" s="430">
        <f>100-J19</f>
        <v>-13.705926552973736</v>
      </c>
      <c r="M19" s="144"/>
    </row>
    <row r="20" spans="1:18" ht="15" hidden="1">
      <c r="A20" s="428">
        <v>2021</v>
      </c>
      <c r="B20" s="418">
        <v>533926</v>
      </c>
      <c r="C20" s="354">
        <f>'1. Población_Afiliada_Regimen'!D19</f>
        <v>379773</v>
      </c>
      <c r="D20" s="430">
        <f>C20/B20*100</f>
        <v>71.128396069867364</v>
      </c>
      <c r="E20" s="354">
        <f>'1. Población_Afiliada_Regimen'!F19</f>
        <v>212262</v>
      </c>
      <c r="F20" s="430">
        <f>E20/B20*100</f>
        <v>39.754947314796432</v>
      </c>
      <c r="G20" s="354">
        <f>'1. Población_Afiliada_Regimen'!H19+'1. Población_Afiliada_Regimen'!J19</f>
        <v>19732</v>
      </c>
      <c r="H20" s="430">
        <f>G20/B20*100</f>
        <v>3.6956432164756912</v>
      </c>
      <c r="I20" s="354">
        <f>'1. Población_Afiliada_Regimen'!L19</f>
        <v>611767</v>
      </c>
      <c r="J20" s="431">
        <f>I20/B20*100</f>
        <v>114.57898660113948</v>
      </c>
      <c r="K20" s="430">
        <f>100-J20</f>
        <v>-14.578986601139476</v>
      </c>
      <c r="M20" s="144"/>
    </row>
    <row r="21" spans="1:18" ht="15" hidden="1">
      <c r="A21" s="155"/>
      <c r="B21" s="156"/>
      <c r="C21" s="157"/>
      <c r="D21" s="144"/>
      <c r="E21" s="157"/>
      <c r="F21" s="144"/>
      <c r="G21" s="157"/>
      <c r="H21" s="157"/>
      <c r="I21" s="158"/>
      <c r="J21" s="144"/>
      <c r="K21" s="144"/>
      <c r="M21" s="144"/>
    </row>
    <row r="22" spans="1:18" ht="60" hidden="1">
      <c r="A22" s="402" t="s">
        <v>491</v>
      </c>
      <c r="B22" s="422" t="s">
        <v>481</v>
      </c>
      <c r="C22" s="423" t="s">
        <v>482</v>
      </c>
      <c r="D22" s="423" t="s">
        <v>483</v>
      </c>
      <c r="E22" s="423" t="s">
        <v>484</v>
      </c>
      <c r="F22" s="423" t="s">
        <v>483</v>
      </c>
      <c r="G22" s="423" t="s">
        <v>485</v>
      </c>
      <c r="H22" s="423" t="s">
        <v>483</v>
      </c>
      <c r="I22" s="423" t="s">
        <v>486</v>
      </c>
      <c r="J22" s="423" t="s">
        <v>487</v>
      </c>
      <c r="K22" s="423" t="s">
        <v>488</v>
      </c>
      <c r="M22" s="144"/>
    </row>
    <row r="23" spans="1:18" ht="15" hidden="1">
      <c r="A23" s="428">
        <v>2018</v>
      </c>
      <c r="B23" s="418">
        <v>196242</v>
      </c>
      <c r="C23" s="354">
        <v>130104</v>
      </c>
      <c r="D23" s="430">
        <f>C23/B23*100</f>
        <v>66.297734429938544</v>
      </c>
      <c r="E23" s="354">
        <v>38411</v>
      </c>
      <c r="F23" s="430">
        <f>E23/B23*100</f>
        <v>19.573281968182144</v>
      </c>
      <c r="G23" s="354">
        <v>4287</v>
      </c>
      <c r="H23" s="430">
        <f>G23/B23*100</f>
        <v>2.184547650350078</v>
      </c>
      <c r="I23" s="354">
        <v>172802</v>
      </c>
      <c r="J23" s="431">
        <f>I23/B23*100</f>
        <v>88.055564048470771</v>
      </c>
      <c r="K23" s="430">
        <f>100-J23</f>
        <v>11.944435951529229</v>
      </c>
      <c r="M23" s="136"/>
    </row>
    <row r="24" spans="1:18" ht="18" hidden="1">
      <c r="A24" s="428">
        <v>2019</v>
      </c>
      <c r="B24" s="418">
        <v>199335</v>
      </c>
      <c r="C24" s="354">
        <v>129469</v>
      </c>
      <c r="D24" s="430">
        <f>C24/B24*100</f>
        <v>64.950460280432438</v>
      </c>
      <c r="E24" s="354">
        <v>38806</v>
      </c>
      <c r="F24" s="430">
        <f>E24/B24*100</f>
        <v>19.467730202924724</v>
      </c>
      <c r="G24" s="354">
        <v>4295</v>
      </c>
      <c r="H24" s="430">
        <f>G24/B24*100</f>
        <v>2.1546642586600449</v>
      </c>
      <c r="I24" s="354">
        <v>172570</v>
      </c>
      <c r="J24" s="431">
        <f>I24/B24*100</f>
        <v>86.572854742017199</v>
      </c>
      <c r="K24" s="430">
        <f>100-J24</f>
        <v>13.427145257982801</v>
      </c>
      <c r="M24" s="143"/>
      <c r="N24" s="429" t="s">
        <v>433</v>
      </c>
      <c r="O24" s="930" t="str">
        <f>'1. Población_Afiliada_Regimen'!B140</f>
        <v>SISPRO-BODEGA DE DATOS DICIEMBRE 2021</v>
      </c>
      <c r="P24" s="931"/>
      <c r="Q24" s="931"/>
      <c r="R24" s="932"/>
    </row>
    <row r="25" spans="1:18" ht="18" hidden="1">
      <c r="A25" s="428">
        <v>2020</v>
      </c>
      <c r="B25" s="418">
        <v>202261</v>
      </c>
      <c r="C25" s="354">
        <v>132444</v>
      </c>
      <c r="D25" s="430">
        <f>C25/B25*100</f>
        <v>65.481729053055219</v>
      </c>
      <c r="E25" s="354">
        <v>40889</v>
      </c>
      <c r="F25" s="430">
        <f>E25/B25*100</f>
        <v>20.215958588160841</v>
      </c>
      <c r="G25" s="354">
        <v>4455</v>
      </c>
      <c r="H25" s="430">
        <f>G25/B25*100</f>
        <v>2.2025996113931998</v>
      </c>
      <c r="I25" s="354">
        <v>177788</v>
      </c>
      <c r="J25" s="431">
        <f>I25/B25*100</f>
        <v>87.90028725260926</v>
      </c>
      <c r="K25" s="430">
        <f>100-J25</f>
        <v>12.09971274739074</v>
      </c>
      <c r="M25" s="143"/>
      <c r="N25" s="429"/>
      <c r="O25" s="930" t="s">
        <v>435</v>
      </c>
      <c r="P25" s="931"/>
      <c r="Q25" s="931"/>
      <c r="R25" s="932"/>
    </row>
    <row r="26" spans="1:18" ht="18.75" hidden="1">
      <c r="A26" s="428">
        <v>2021</v>
      </c>
      <c r="B26" s="418">
        <v>205417</v>
      </c>
      <c r="C26" s="354">
        <f>'1. Población_Afiliada_Regimen'!D31</f>
        <v>135251</v>
      </c>
      <c r="D26" s="430">
        <f>C26/B26*100</f>
        <v>65.842164962004119</v>
      </c>
      <c r="E26" s="354">
        <f>'1. Población_Afiliada_Regimen'!F31</f>
        <v>42673</v>
      </c>
      <c r="F26" s="430">
        <f>E26/B26*100</f>
        <v>20.773840529264863</v>
      </c>
      <c r="G26" s="354">
        <f>'1. Población_Afiliada_Regimen'!H31+'1. Población_Afiliada_Regimen'!J31</f>
        <v>4360</v>
      </c>
      <c r="H26" s="430">
        <f>G26/B26*100</f>
        <v>2.1225117687435802</v>
      </c>
      <c r="I26" s="354">
        <f>'1. Población_Afiliada_Regimen'!L31</f>
        <v>182284</v>
      </c>
      <c r="J26" s="431">
        <f>I26/B26*100</f>
        <v>88.738517260012557</v>
      </c>
      <c r="K26" s="430">
        <f>100-J26</f>
        <v>11.261482739987443</v>
      </c>
      <c r="M26" s="144"/>
      <c r="N26" s="250" t="s">
        <v>436</v>
      </c>
      <c r="O26" s="933" t="s">
        <v>437</v>
      </c>
      <c r="P26" s="934"/>
      <c r="Q26" s="934"/>
      <c r="R26" s="935"/>
    </row>
    <row r="27" spans="1:18" ht="15" hidden="1">
      <c r="A27" s="155"/>
      <c r="B27" s="156"/>
      <c r="C27" s="157"/>
      <c r="D27" s="144"/>
      <c r="E27" s="157"/>
      <c r="F27" s="144"/>
      <c r="G27" s="157"/>
      <c r="H27" s="157"/>
      <c r="I27" s="158"/>
      <c r="K27" s="144"/>
      <c r="M27" s="144"/>
    </row>
    <row r="28" spans="1:18" hidden="1">
      <c r="A28" s="136"/>
      <c r="B28" s="136"/>
      <c r="C28" s="136"/>
      <c r="D28" s="136"/>
      <c r="E28" s="136"/>
      <c r="F28" s="136"/>
      <c r="G28" s="136"/>
      <c r="H28" s="136"/>
      <c r="I28" s="136"/>
      <c r="K28" s="144"/>
      <c r="M28" s="144"/>
    </row>
    <row r="29" spans="1:18" ht="45" hidden="1">
      <c r="A29" s="402" t="s">
        <v>492</v>
      </c>
      <c r="B29" s="422" t="s">
        <v>481</v>
      </c>
      <c r="C29" s="423" t="s">
        <v>482</v>
      </c>
      <c r="D29" s="423" t="s">
        <v>483</v>
      </c>
      <c r="E29" s="423" t="s">
        <v>484</v>
      </c>
      <c r="F29" s="423" t="s">
        <v>483</v>
      </c>
      <c r="G29" s="423" t="s">
        <v>485</v>
      </c>
      <c r="H29" s="423" t="s">
        <v>483</v>
      </c>
      <c r="I29" s="423" t="s">
        <v>486</v>
      </c>
      <c r="J29" s="423" t="s">
        <v>487</v>
      </c>
      <c r="K29" s="423" t="s">
        <v>488</v>
      </c>
    </row>
    <row r="30" spans="1:18" ht="15" hidden="1">
      <c r="A30" s="428">
        <v>2018</v>
      </c>
      <c r="B30" s="418">
        <v>208704</v>
      </c>
      <c r="C30" s="354">
        <v>145325</v>
      </c>
      <c r="D30" s="430">
        <f>C30/B30*100</f>
        <v>69.632110548911371</v>
      </c>
      <c r="E30" s="354">
        <v>34315</v>
      </c>
      <c r="F30" s="430">
        <f>E30/B30*100</f>
        <v>16.441946488807112</v>
      </c>
      <c r="G30" s="354">
        <v>5595</v>
      </c>
      <c r="H30" s="430">
        <f>G30/B30*100</f>
        <v>2.6808302667893287</v>
      </c>
      <c r="I30" s="354">
        <v>185235</v>
      </c>
      <c r="J30" s="431">
        <f>I30/B30*100</f>
        <v>88.754887304507818</v>
      </c>
      <c r="K30" s="430">
        <f>100-J30</f>
        <v>11.245112695492182</v>
      </c>
      <c r="L30" s="136"/>
      <c r="M30" s="144"/>
    </row>
    <row r="31" spans="1:18" ht="15" hidden="1">
      <c r="A31" s="428">
        <v>2019</v>
      </c>
      <c r="B31" s="418">
        <v>210371</v>
      </c>
      <c r="C31" s="354">
        <v>142864</v>
      </c>
      <c r="D31" s="430">
        <f>C31/B31*100</f>
        <v>67.910500972092152</v>
      </c>
      <c r="E31" s="354">
        <v>35923</v>
      </c>
      <c r="F31" s="430">
        <f>E31/B31*100</f>
        <v>17.076022835847144</v>
      </c>
      <c r="G31" s="354">
        <v>5866</v>
      </c>
      <c r="H31" s="430">
        <f>G31/B31*100</f>
        <v>2.7884071473729741</v>
      </c>
      <c r="I31" s="354">
        <v>184653</v>
      </c>
      <c r="J31" s="431">
        <f>I31/B31*100</f>
        <v>87.774930955312286</v>
      </c>
      <c r="K31" s="430">
        <f>100-J31</f>
        <v>12.225069044687714</v>
      </c>
      <c r="M31" s="144"/>
    </row>
    <row r="32" spans="1:18" ht="15" hidden="1">
      <c r="A32" s="428">
        <v>2020</v>
      </c>
      <c r="B32" s="418">
        <v>212446</v>
      </c>
      <c r="C32" s="354">
        <v>145061</v>
      </c>
      <c r="D32" s="430">
        <f>C32/B32*100</f>
        <v>68.281351496380267</v>
      </c>
      <c r="E32" s="354">
        <v>37470</v>
      </c>
      <c r="F32" s="430">
        <f>E32/B32*100</f>
        <v>17.637423156943409</v>
      </c>
      <c r="G32" s="354">
        <v>5820</v>
      </c>
      <c r="H32" s="430">
        <f>G32/B32*100</f>
        <v>2.7395196897093852</v>
      </c>
      <c r="I32" s="354">
        <v>188351</v>
      </c>
      <c r="J32" s="431">
        <f>I32/B32*100</f>
        <v>88.658294343033049</v>
      </c>
      <c r="K32" s="430">
        <f>100-J32</f>
        <v>11.341705656966951</v>
      </c>
      <c r="M32" s="144"/>
    </row>
    <row r="33" spans="1:13" ht="15" hidden="1">
      <c r="A33" s="428">
        <v>2021</v>
      </c>
      <c r="B33" s="418">
        <v>215744</v>
      </c>
      <c r="C33" s="354">
        <f>'1. Población_Afiliada_Regimen'!D42</f>
        <v>145324</v>
      </c>
      <c r="D33" s="430">
        <f>C33/B33*100</f>
        <v>67.359463067339064</v>
      </c>
      <c r="E33" s="354">
        <f>'1. Población_Afiliada_Regimen'!F42</f>
        <v>39387</v>
      </c>
      <c r="F33" s="430">
        <f>E33/B33*100</f>
        <v>18.25635938890537</v>
      </c>
      <c r="G33" s="354">
        <f>'1. Población_Afiliada_Regimen'!H42+'1. Población_Afiliada_Regimen'!J42</f>
        <v>5876</v>
      </c>
      <c r="H33" s="430">
        <f>G33/B33*100</f>
        <v>2.7235983387718781</v>
      </c>
      <c r="I33" s="354">
        <f>'1. Población_Afiliada_Regimen'!L42</f>
        <v>190587</v>
      </c>
      <c r="J33" s="431">
        <f>I33/B33*100</f>
        <v>88.339420795016309</v>
      </c>
      <c r="K33" s="430">
        <f>100-J33</f>
        <v>11.660579204983691</v>
      </c>
      <c r="M33" s="143"/>
    </row>
    <row r="34" spans="1:13" hidden="1">
      <c r="A34" s="136"/>
      <c r="B34" s="136"/>
      <c r="C34" s="136"/>
      <c r="D34" s="136"/>
      <c r="E34" s="136"/>
      <c r="F34" s="136"/>
      <c r="G34" s="136"/>
      <c r="H34" s="136"/>
      <c r="I34" s="136"/>
      <c r="M34" s="144"/>
    </row>
    <row r="35" spans="1:13" ht="30" hidden="1">
      <c r="A35" s="402" t="s">
        <v>493</v>
      </c>
      <c r="B35" s="422" t="s">
        <v>481</v>
      </c>
      <c r="C35" s="423" t="s">
        <v>482</v>
      </c>
      <c r="D35" s="423" t="s">
        <v>483</v>
      </c>
      <c r="E35" s="423" t="s">
        <v>484</v>
      </c>
      <c r="F35" s="423" t="s">
        <v>483</v>
      </c>
      <c r="G35" s="423" t="s">
        <v>485</v>
      </c>
      <c r="H35" s="423" t="s">
        <v>483</v>
      </c>
      <c r="I35" s="423" t="s">
        <v>486</v>
      </c>
      <c r="J35" s="423" t="s">
        <v>487</v>
      </c>
      <c r="K35" s="423" t="s">
        <v>488</v>
      </c>
      <c r="M35" s="144"/>
    </row>
    <row r="36" spans="1:13" ht="15" hidden="1">
      <c r="A36" s="428">
        <v>2018</v>
      </c>
      <c r="B36" s="418">
        <v>241565</v>
      </c>
      <c r="C36" s="354">
        <v>138105</v>
      </c>
      <c r="D36" s="430">
        <f>C36/B36*100</f>
        <v>57.170947778030758</v>
      </c>
      <c r="E36" s="354">
        <v>81992</v>
      </c>
      <c r="F36" s="430">
        <f>E36/B36*100</f>
        <v>33.942003187547861</v>
      </c>
      <c r="G36" s="354">
        <v>5928</v>
      </c>
      <c r="H36" s="430">
        <f>G36/B36*100</f>
        <v>2.4539978887669989</v>
      </c>
      <c r="I36" s="354">
        <v>226025</v>
      </c>
      <c r="J36" s="431">
        <f>I36/B36*100</f>
        <v>93.566948854345625</v>
      </c>
      <c r="K36" s="430">
        <f>100-J36</f>
        <v>6.4330511456543746</v>
      </c>
      <c r="M36" s="144"/>
    </row>
    <row r="37" spans="1:13" ht="15" hidden="1">
      <c r="A37" s="428">
        <v>2019</v>
      </c>
      <c r="B37" s="418">
        <v>244995</v>
      </c>
      <c r="C37" s="354">
        <v>133773</v>
      </c>
      <c r="D37" s="430">
        <f>C37/B37*100</f>
        <v>54.60233882324129</v>
      </c>
      <c r="E37" s="354">
        <v>85229</v>
      </c>
      <c r="F37" s="430">
        <f>E37/B37*100</f>
        <v>34.788056899120392</v>
      </c>
      <c r="G37" s="354">
        <v>5847</v>
      </c>
      <c r="H37" s="430">
        <f>G37/B37*100</f>
        <v>2.3865793179452641</v>
      </c>
      <c r="I37" s="354">
        <v>224849</v>
      </c>
      <c r="J37" s="431">
        <f>I37/B37*100</f>
        <v>91.776975040306937</v>
      </c>
      <c r="K37" s="430">
        <f>100-J37</f>
        <v>8.2230249596930634</v>
      </c>
      <c r="M37" s="144"/>
    </row>
    <row r="38" spans="1:13" ht="15" hidden="1">
      <c r="A38" s="428">
        <v>2020</v>
      </c>
      <c r="B38" s="418">
        <v>248422</v>
      </c>
      <c r="C38" s="354">
        <v>136375</v>
      </c>
      <c r="D38" s="430">
        <f>C38/B38*100</f>
        <v>54.896506750609852</v>
      </c>
      <c r="E38" s="354">
        <v>88235</v>
      </c>
      <c r="F38" s="430">
        <f>E38/B38*100</f>
        <v>35.518190820458734</v>
      </c>
      <c r="G38" s="354">
        <v>5760</v>
      </c>
      <c r="H38" s="430">
        <f>G38/B38*100</f>
        <v>2.3186352255436313</v>
      </c>
      <c r="I38" s="354">
        <v>230370</v>
      </c>
      <c r="J38" s="431">
        <f>I38/B38*100</f>
        <v>92.733332796612217</v>
      </c>
      <c r="K38" s="430">
        <f>100-J38</f>
        <v>7.266667203387783</v>
      </c>
      <c r="M38" s="144"/>
    </row>
    <row r="39" spans="1:13" ht="15" hidden="1">
      <c r="A39" s="428">
        <v>2021</v>
      </c>
      <c r="B39" s="418">
        <v>252291</v>
      </c>
      <c r="C39" s="354">
        <f>'1. Población_Afiliada_Regimen'!D62</f>
        <v>134758</v>
      </c>
      <c r="D39" s="430">
        <f>C39/B39*100</f>
        <v>53.413716700159739</v>
      </c>
      <c r="E39" s="354">
        <f>'1. Población_Afiliada_Regimen'!F62</f>
        <v>92363</v>
      </c>
      <c r="F39" s="430">
        <f>E39/B39*100</f>
        <v>36.609708630113644</v>
      </c>
      <c r="G39" s="354">
        <f>'1. Población_Afiliada_Regimen'!H62+'1. Población_Afiliada_Regimen'!J62</f>
        <v>6121</v>
      </c>
      <c r="H39" s="430">
        <f>G39/B39*100</f>
        <v>2.426166609193352</v>
      </c>
      <c r="I39" s="354">
        <f>'1. Población_Afiliada_Regimen'!L62</f>
        <v>233242</v>
      </c>
      <c r="J39" s="431">
        <f>I39/B39*100</f>
        <v>92.449591939466728</v>
      </c>
      <c r="K39" s="430">
        <f>100-J39</f>
        <v>7.5504080605332717</v>
      </c>
      <c r="M39" s="144"/>
    </row>
    <row r="40" spans="1:13" hidden="1">
      <c r="A40" s="136"/>
      <c r="B40" s="136"/>
      <c r="C40" s="136"/>
      <c r="D40" s="136"/>
      <c r="E40" s="136"/>
      <c r="F40" s="136"/>
      <c r="G40" s="136"/>
      <c r="H40" s="136"/>
      <c r="I40" s="136"/>
      <c r="L40" s="136"/>
      <c r="M40" s="136"/>
    </row>
    <row r="41" spans="1:13" ht="30" hidden="1">
      <c r="A41" s="402" t="s">
        <v>494</v>
      </c>
      <c r="B41" s="422" t="s">
        <v>481</v>
      </c>
      <c r="C41" s="423" t="s">
        <v>482</v>
      </c>
      <c r="D41" s="423" t="s">
        <v>483</v>
      </c>
      <c r="E41" s="423" t="s">
        <v>484</v>
      </c>
      <c r="F41" s="423" t="s">
        <v>483</v>
      </c>
      <c r="G41" s="423" t="s">
        <v>485</v>
      </c>
      <c r="H41" s="423" t="s">
        <v>483</v>
      </c>
      <c r="I41" s="423" t="s">
        <v>486</v>
      </c>
      <c r="J41" s="423" t="s">
        <v>487</v>
      </c>
      <c r="K41" s="423" t="s">
        <v>488</v>
      </c>
      <c r="L41" s="136"/>
      <c r="M41" s="136"/>
    </row>
    <row r="42" spans="1:13" ht="15" hidden="1">
      <c r="A42" s="428">
        <v>2018</v>
      </c>
      <c r="B42" s="418">
        <v>671585</v>
      </c>
      <c r="C42" s="354">
        <v>238550</v>
      </c>
      <c r="D42" s="430">
        <f>C42/B42*100</f>
        <v>35.520447895649845</v>
      </c>
      <c r="E42" s="354">
        <v>342522</v>
      </c>
      <c r="F42" s="430">
        <f>E42/B42*100</f>
        <v>51.002032505192943</v>
      </c>
      <c r="G42" s="354">
        <v>13806</v>
      </c>
      <c r="H42" s="430">
        <f>G42/B42*100</f>
        <v>2.0557338237155385</v>
      </c>
      <c r="I42" s="354">
        <v>594878</v>
      </c>
      <c r="J42" s="431">
        <f>I42/B42*100</f>
        <v>88.578214224558309</v>
      </c>
      <c r="K42" s="430">
        <f>100-J42</f>
        <v>11.421785775441691</v>
      </c>
      <c r="M42" s="143"/>
    </row>
    <row r="43" spans="1:13" ht="15" hidden="1">
      <c r="A43" s="428">
        <v>2019</v>
      </c>
      <c r="B43" s="418">
        <v>683968</v>
      </c>
      <c r="C43" s="354">
        <v>236118</v>
      </c>
      <c r="D43" s="430">
        <f>C43/B43*100</f>
        <v>34.521790493122481</v>
      </c>
      <c r="E43" s="354">
        <v>364827</v>
      </c>
      <c r="F43" s="430">
        <f>E43/B43*100</f>
        <v>53.339776129877428</v>
      </c>
      <c r="G43" s="354">
        <v>14967</v>
      </c>
      <c r="H43" s="430">
        <f>G43/B43*100</f>
        <v>2.1882602694862916</v>
      </c>
      <c r="I43" s="354">
        <v>615912</v>
      </c>
      <c r="J43" s="431">
        <f>I43/B43*100</f>
        <v>90.049826892486195</v>
      </c>
      <c r="K43" s="430">
        <f>100-J43</f>
        <v>9.9501731075138053</v>
      </c>
    </row>
    <row r="44" spans="1:13" ht="15" hidden="1">
      <c r="A44" s="428">
        <v>2020</v>
      </c>
      <c r="B44" s="418">
        <v>695596</v>
      </c>
      <c r="C44" s="354">
        <v>247032</v>
      </c>
      <c r="D44" s="430">
        <f>C44/B44*100</f>
        <v>35.513717732706915</v>
      </c>
      <c r="E44" s="354">
        <v>380776</v>
      </c>
      <c r="F44" s="430">
        <f>E44/B44*100</f>
        <v>54.740970333354419</v>
      </c>
      <c r="G44" s="354">
        <v>15137</v>
      </c>
      <c r="H44" s="430">
        <f>G44/B44*100</f>
        <v>2.1761194716473353</v>
      </c>
      <c r="I44" s="354">
        <v>642945</v>
      </c>
      <c r="J44" s="431">
        <f>I44/B44*100</f>
        <v>92.430807537708674</v>
      </c>
      <c r="K44" s="430">
        <f>100-J44</f>
        <v>7.5691924622913263</v>
      </c>
    </row>
    <row r="45" spans="1:13" ht="15" hidden="1">
      <c r="A45" s="428">
        <v>2021</v>
      </c>
      <c r="B45" s="418">
        <v>706477</v>
      </c>
      <c r="C45" s="354">
        <f>'1. Población_Afiliada_Regimen'!D80</f>
        <v>248543</v>
      </c>
      <c r="D45" s="430">
        <f>C45/B45*100</f>
        <v>35.180621591361074</v>
      </c>
      <c r="E45" s="354">
        <f>'1. Población_Afiliada_Regimen'!F80</f>
        <v>412856</v>
      </c>
      <c r="F45" s="430">
        <f>E45/B45*100</f>
        <v>58.438703595446142</v>
      </c>
      <c r="G45" s="354">
        <f>'1. Población_Afiliada_Regimen'!H80+'1. Población_Afiliada_Regimen'!J80</f>
        <v>14134</v>
      </c>
      <c r="H45" s="430">
        <f>G45/B45*100</f>
        <v>2.0006313015144159</v>
      </c>
      <c r="I45" s="354">
        <f>'1. Población_Afiliada_Regimen'!L80</f>
        <v>675533</v>
      </c>
      <c r="J45" s="431">
        <f>I45/B45*100</f>
        <v>95.619956488321634</v>
      </c>
      <c r="K45" s="430">
        <f>100-J45</f>
        <v>4.380043511678366</v>
      </c>
      <c r="M45" s="144"/>
    </row>
    <row r="46" spans="1:13" hidden="1">
      <c r="A46" s="136"/>
      <c r="B46" s="136"/>
      <c r="C46" s="136"/>
      <c r="D46" s="136"/>
      <c r="E46" s="136"/>
      <c r="F46" s="136"/>
      <c r="G46" s="136"/>
      <c r="H46" s="136"/>
      <c r="I46" s="136"/>
      <c r="M46" s="144"/>
    </row>
    <row r="47" spans="1:13" ht="30" hidden="1">
      <c r="A47" s="402" t="s">
        <v>495</v>
      </c>
      <c r="B47" s="422" t="s">
        <v>481</v>
      </c>
      <c r="C47" s="423" t="s">
        <v>482</v>
      </c>
      <c r="D47" s="423" t="s">
        <v>483</v>
      </c>
      <c r="E47" s="423" t="s">
        <v>484</v>
      </c>
      <c r="F47" s="423" t="s">
        <v>483</v>
      </c>
      <c r="G47" s="423" t="s">
        <v>485</v>
      </c>
      <c r="H47" s="423" t="s">
        <v>483</v>
      </c>
      <c r="I47" s="423" t="s">
        <v>486</v>
      </c>
      <c r="J47" s="423" t="s">
        <v>487</v>
      </c>
      <c r="K47" s="423" t="s">
        <v>488</v>
      </c>
      <c r="M47" s="136"/>
    </row>
    <row r="48" spans="1:13" ht="15" hidden="1">
      <c r="A48" s="428">
        <v>2018</v>
      </c>
      <c r="B48" s="418">
        <v>365422</v>
      </c>
      <c r="C48" s="354">
        <v>214757</v>
      </c>
      <c r="D48" s="430">
        <f>C48/B48*100</f>
        <v>58.769586943314856</v>
      </c>
      <c r="E48" s="354">
        <v>84472</v>
      </c>
      <c r="F48" s="430">
        <f>E48/B48*100</f>
        <v>23.116287470376715</v>
      </c>
      <c r="G48" s="354">
        <v>8879</v>
      </c>
      <c r="H48" s="430">
        <f>G48/B48*100</f>
        <v>2.4297934990230474</v>
      </c>
      <c r="I48" s="354">
        <v>308108</v>
      </c>
      <c r="J48" s="431">
        <f>I48/B48*100</f>
        <v>84.315667912714616</v>
      </c>
      <c r="K48" s="430">
        <f>100-J48</f>
        <v>15.684332087285384</v>
      </c>
      <c r="M48" s="136"/>
    </row>
    <row r="49" spans="1:13" ht="15" hidden="1">
      <c r="A49" s="428">
        <v>2019</v>
      </c>
      <c r="B49" s="418">
        <v>367467</v>
      </c>
      <c r="C49" s="354">
        <v>210677</v>
      </c>
      <c r="D49" s="430">
        <f>C49/B49*100</f>
        <v>57.332223029550953</v>
      </c>
      <c r="E49" s="354">
        <v>85183</v>
      </c>
      <c r="F49" s="430">
        <f>E49/B49*100</f>
        <v>23.18112918983201</v>
      </c>
      <c r="G49" s="354">
        <v>9474</v>
      </c>
      <c r="H49" s="430">
        <f>G49/B49*100</f>
        <v>2.5781906946746238</v>
      </c>
      <c r="I49" s="354">
        <v>305334</v>
      </c>
      <c r="J49" s="431">
        <f>I49/B49*100</f>
        <v>83.091542914057598</v>
      </c>
      <c r="K49" s="430">
        <f>100-J49</f>
        <v>16.908457085942402</v>
      </c>
      <c r="M49" s="143"/>
    </row>
    <row r="50" spans="1:13" ht="15" hidden="1">
      <c r="A50" s="428">
        <v>2020</v>
      </c>
      <c r="B50" s="418">
        <v>370530</v>
      </c>
      <c r="C50" s="354">
        <v>213157</v>
      </c>
      <c r="D50" s="430">
        <f>C50/B50*100</f>
        <v>57.527595606293694</v>
      </c>
      <c r="E50" s="354">
        <v>86732</v>
      </c>
      <c r="F50" s="430">
        <f>E50/B50*100</f>
        <v>23.407551345370145</v>
      </c>
      <c r="G50" s="354">
        <v>9579</v>
      </c>
      <c r="H50" s="430">
        <f>G50/B50*100</f>
        <v>2.5852157720022673</v>
      </c>
      <c r="I50" s="354">
        <v>309468</v>
      </c>
      <c r="J50" s="431">
        <f>I50/B50*100</f>
        <v>83.520362723666096</v>
      </c>
      <c r="K50" s="430">
        <f>100-J50</f>
        <v>16.479637276333904</v>
      </c>
      <c r="M50" s="143"/>
    </row>
    <row r="51" spans="1:13" ht="15" hidden="1">
      <c r="A51" s="428">
        <v>2021</v>
      </c>
      <c r="B51" s="418">
        <v>376280</v>
      </c>
      <c r="C51" s="354">
        <f>'1. Población_Afiliada_Regimen'!D104</f>
        <v>210341</v>
      </c>
      <c r="D51" s="430">
        <f>C51/B51*100</f>
        <v>55.90012756457957</v>
      </c>
      <c r="E51" s="354">
        <f>'1. Población_Afiliada_Regimen'!F104</f>
        <v>89961</v>
      </c>
      <c r="F51" s="430">
        <f>E51/B51*100</f>
        <v>23.907994046986285</v>
      </c>
      <c r="G51" s="354">
        <f>'1. Población_Afiliada_Regimen'!H104+'1. Población_Afiliada_Regimen'!J104</f>
        <v>9518</v>
      </c>
      <c r="H51" s="430">
        <f>G51/B51*100</f>
        <v>2.5294993090251938</v>
      </c>
      <c r="I51" s="354">
        <f>'1. Población_Afiliada_Regimen'!L104</f>
        <v>309820</v>
      </c>
      <c r="J51" s="431">
        <f>I51/B51*100</f>
        <v>82.33762092059105</v>
      </c>
      <c r="K51" s="430">
        <f>100-J51</f>
        <v>17.66237907940895</v>
      </c>
      <c r="M51" s="144"/>
    </row>
    <row r="52" spans="1:13" hidden="1">
      <c r="A52" s="136"/>
      <c r="B52" s="136"/>
      <c r="C52" s="136"/>
      <c r="D52" s="136"/>
      <c r="E52" s="136"/>
      <c r="F52" s="136"/>
      <c r="G52" s="136"/>
      <c r="H52" s="136"/>
      <c r="I52" s="136"/>
      <c r="M52" s="144"/>
    </row>
    <row r="53" spans="1:13" ht="60" hidden="1">
      <c r="A53" s="402" t="s">
        <v>496</v>
      </c>
      <c r="B53" s="422" t="s">
        <v>481</v>
      </c>
      <c r="C53" s="423" t="s">
        <v>482</v>
      </c>
      <c r="D53" s="423" t="s">
        <v>483</v>
      </c>
      <c r="E53" s="423" t="s">
        <v>484</v>
      </c>
      <c r="F53" s="423" t="s">
        <v>483</v>
      </c>
      <c r="G53" s="423" t="s">
        <v>485</v>
      </c>
      <c r="H53" s="423" t="s">
        <v>483</v>
      </c>
      <c r="I53" s="423" t="s">
        <v>486</v>
      </c>
      <c r="J53" s="423" t="s">
        <v>487</v>
      </c>
      <c r="K53" s="423" t="s">
        <v>488</v>
      </c>
      <c r="M53" s="144"/>
    </row>
    <row r="54" spans="1:13" ht="15" hidden="1">
      <c r="A54" s="428">
        <v>2018</v>
      </c>
      <c r="B54" s="418">
        <v>3870058</v>
      </c>
      <c r="C54" s="354">
        <v>826277</v>
      </c>
      <c r="D54" s="430">
        <f>C54/B54*100</f>
        <v>21.35050689162798</v>
      </c>
      <c r="E54" s="354">
        <v>2950045</v>
      </c>
      <c r="F54" s="430">
        <f>E54/B54*100</f>
        <v>76.227410545268313</v>
      </c>
      <c r="G54" s="354">
        <v>118621</v>
      </c>
      <c r="H54" s="430">
        <f>G54/B54*100</f>
        <v>3.0650961820210445</v>
      </c>
      <c r="I54" s="354">
        <v>3894943</v>
      </c>
      <c r="J54" s="431">
        <f>I54/B54*100</f>
        <v>100.64301361891734</v>
      </c>
      <c r="K54" s="430">
        <f>100-J54</f>
        <v>-0.64301361891733677</v>
      </c>
      <c r="M54" s="144"/>
    </row>
    <row r="55" spans="1:13" ht="15" hidden="1">
      <c r="A55" s="428">
        <v>2019</v>
      </c>
      <c r="B55" s="418">
        <v>3969222</v>
      </c>
      <c r="C55" s="354">
        <v>800149</v>
      </c>
      <c r="D55" s="430">
        <f>C55/B55*100</f>
        <v>20.158837172624761</v>
      </c>
      <c r="E55" s="354">
        <v>3067157</v>
      </c>
      <c r="F55" s="430">
        <f>E55/B55*100</f>
        <v>77.273505991854321</v>
      </c>
      <c r="G55" s="354">
        <v>134737</v>
      </c>
      <c r="H55" s="430">
        <f>G55/B55*100</f>
        <v>3.3945443212800894</v>
      </c>
      <c r="I55" s="354">
        <v>4002043</v>
      </c>
      <c r="J55" s="431">
        <f>I55/B55*100</f>
        <v>100.82688748575916</v>
      </c>
      <c r="K55" s="430">
        <f>100-J55</f>
        <v>-0.82688748575915838</v>
      </c>
      <c r="M55" s="136"/>
    </row>
    <row r="56" spans="1:13" ht="15" hidden="1">
      <c r="A56" s="428">
        <v>2020</v>
      </c>
      <c r="B56" s="418">
        <v>4055296</v>
      </c>
      <c r="C56" s="354">
        <v>901425</v>
      </c>
      <c r="D56" s="430">
        <f>C56/B56*100</f>
        <v>22.228340422006188</v>
      </c>
      <c r="E56" s="354">
        <v>3129868</v>
      </c>
      <c r="F56" s="430">
        <f>E56/B56*100</f>
        <v>77.179766902342024</v>
      </c>
      <c r="G56" s="354">
        <v>132392</v>
      </c>
      <c r="H56" s="430">
        <f>G56/B56*100</f>
        <v>3.2646692128022221</v>
      </c>
      <c r="I56" s="354">
        <v>4163685</v>
      </c>
      <c r="J56" s="431">
        <f>I56/B56*100</f>
        <v>102.67277653715044</v>
      </c>
      <c r="K56" s="430">
        <f>100-J56</f>
        <v>-2.6727765371504404</v>
      </c>
      <c r="M56" s="136"/>
    </row>
    <row r="57" spans="1:13" ht="15" hidden="1">
      <c r="A57" s="428">
        <v>2021</v>
      </c>
      <c r="B57" s="418">
        <v>4119008</v>
      </c>
      <c r="C57" s="354">
        <f>'1. Población_Afiliada_Regimen'!D128</f>
        <v>912411</v>
      </c>
      <c r="D57" s="430">
        <f>C57/B57*100</f>
        <v>22.151231558666552</v>
      </c>
      <c r="E57" s="354">
        <f>'1. Población_Afiliada_Regimen'!F128</f>
        <v>3280838</v>
      </c>
      <c r="F57" s="430">
        <f>E57/B57*100</f>
        <v>79.651168436672123</v>
      </c>
      <c r="G57" s="354">
        <f>'1. Población_Afiliada_Regimen'!H128+'1. Población_Afiliada_Regimen'!J128</f>
        <v>133282</v>
      </c>
      <c r="H57" s="430">
        <f>G57/B57*100</f>
        <v>3.2357791002105363</v>
      </c>
      <c r="I57" s="354">
        <f>'1. Población_Afiliada_Regimen'!L128</f>
        <v>4326531</v>
      </c>
      <c r="J57" s="431">
        <f>I57/B57*100</f>
        <v>105.03817909554922</v>
      </c>
      <c r="K57" s="430">
        <f>100-J57</f>
        <v>-5.0381790955492249</v>
      </c>
    </row>
    <row r="58" spans="1:13">
      <c r="A58" s="136"/>
      <c r="B58" s="136"/>
      <c r="C58" s="136"/>
      <c r="D58" s="136"/>
      <c r="E58" s="136"/>
      <c r="F58" s="136"/>
      <c r="G58" s="136"/>
      <c r="H58" s="136"/>
      <c r="I58" s="136"/>
    </row>
    <row r="62" spans="1:13">
      <c r="L62" s="136"/>
    </row>
    <row r="73" spans="12:12">
      <c r="L73" s="136"/>
    </row>
    <row r="83" spans="12:12">
      <c r="L83" s="136"/>
    </row>
    <row r="84" spans="12:12">
      <c r="L84" s="136"/>
    </row>
    <row r="166" spans="12:13" ht="22.5">
      <c r="L166" s="818"/>
      <c r="M166" s="818"/>
    </row>
    <row r="167" spans="12:13" ht="22.5">
      <c r="L167" s="818"/>
      <c r="M167" s="818"/>
    </row>
    <row r="168" spans="12:13" ht="19.5">
      <c r="L168" s="815"/>
      <c r="M168" s="815"/>
    </row>
  </sheetData>
  <sheetProtection autoFilter="0"/>
  <mergeCells count="4">
    <mergeCell ref="M1:AS1"/>
    <mergeCell ref="O24:R24"/>
    <mergeCell ref="O25:R25"/>
    <mergeCell ref="O26:R26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CC00"/>
  </sheetPr>
  <dimension ref="A2:S227"/>
  <sheetViews>
    <sheetView zoomScale="60" zoomScaleNormal="60" workbookViewId="0">
      <selection activeCell="G9" sqref="G9"/>
    </sheetView>
  </sheetViews>
  <sheetFormatPr baseColWidth="10" defaultColWidth="11.42578125" defaultRowHeight="12.75"/>
  <cols>
    <col min="1" max="1" width="16.42578125" customWidth="1"/>
    <col min="2" max="2" width="15.85546875" customWidth="1"/>
    <col min="3" max="3" width="10.28515625" bestFit="1" customWidth="1"/>
    <col min="4" max="4" width="12.28515625" customWidth="1"/>
    <col min="5" max="5" width="10.28515625" bestFit="1" customWidth="1"/>
    <col min="6" max="6" width="18.140625" customWidth="1"/>
    <col min="7" max="7" width="10.28515625" bestFit="1" customWidth="1"/>
    <col min="8" max="8" width="17.7109375" bestFit="1" customWidth="1"/>
    <col min="9" max="9" width="10.28515625" bestFit="1" customWidth="1"/>
    <col min="10" max="10" width="18.5703125" customWidth="1"/>
    <col min="11" max="11" width="10.28515625" bestFit="1" customWidth="1"/>
    <col min="12" max="12" width="17.7109375" bestFit="1" customWidth="1"/>
    <col min="13" max="13" width="8.7109375" customWidth="1"/>
    <col min="15" max="15" width="10.28515625" bestFit="1" customWidth="1"/>
    <col min="16" max="16" width="17.28515625" customWidth="1"/>
    <col min="17" max="17" width="10.28515625" bestFit="1" customWidth="1"/>
    <col min="18" max="18" width="17.28515625" customWidth="1"/>
    <col min="19" max="19" width="10.28515625" bestFit="1" customWidth="1"/>
  </cols>
  <sheetData>
    <row r="2" spans="1:19" ht="15" hidden="1">
      <c r="A2" s="532"/>
      <c r="B2" s="936" t="s">
        <v>290</v>
      </c>
      <c r="C2" s="936"/>
      <c r="D2" s="936" t="s">
        <v>301</v>
      </c>
      <c r="E2" s="936"/>
      <c r="F2" s="936" t="s">
        <v>308</v>
      </c>
      <c r="G2" s="936"/>
      <c r="H2" s="936" t="s">
        <v>320</v>
      </c>
      <c r="I2" s="936"/>
      <c r="J2" s="936" t="s">
        <v>336</v>
      </c>
      <c r="K2" s="936"/>
      <c r="L2" s="936" t="s">
        <v>356</v>
      </c>
      <c r="M2" s="936"/>
      <c r="N2" s="936" t="s">
        <v>374</v>
      </c>
      <c r="O2" s="936"/>
      <c r="P2" s="936" t="s">
        <v>398</v>
      </c>
      <c r="Q2" s="936"/>
      <c r="R2" s="936" t="s">
        <v>497</v>
      </c>
      <c r="S2" s="936"/>
    </row>
    <row r="3" spans="1:19" ht="45" hidden="1">
      <c r="A3" s="397"/>
      <c r="B3" s="403" t="s">
        <v>498</v>
      </c>
      <c r="C3" s="403" t="s">
        <v>499</v>
      </c>
      <c r="D3" s="403" t="s">
        <v>498</v>
      </c>
      <c r="E3" s="403" t="s">
        <v>499</v>
      </c>
      <c r="F3" s="403" t="s">
        <v>498</v>
      </c>
      <c r="G3" s="403" t="s">
        <v>499</v>
      </c>
      <c r="H3" s="403" t="s">
        <v>498</v>
      </c>
      <c r="I3" s="403" t="s">
        <v>499</v>
      </c>
      <c r="J3" s="403" t="s">
        <v>498</v>
      </c>
      <c r="K3" s="403" t="s">
        <v>499</v>
      </c>
      <c r="L3" s="403" t="s">
        <v>498</v>
      </c>
      <c r="M3" s="403" t="s">
        <v>499</v>
      </c>
      <c r="N3" s="403" t="s">
        <v>498</v>
      </c>
      <c r="O3" s="403" t="s">
        <v>499</v>
      </c>
      <c r="P3" s="403" t="s">
        <v>498</v>
      </c>
      <c r="Q3" s="403" t="s">
        <v>499</v>
      </c>
      <c r="R3" s="403" t="s">
        <v>498</v>
      </c>
      <c r="S3" s="403" t="s">
        <v>499</v>
      </c>
    </row>
    <row r="4" spans="1:19" ht="15" hidden="1">
      <c r="A4" s="397" t="s">
        <v>321</v>
      </c>
      <c r="B4" s="742">
        <f>'1. Población_Afiliada_Regimen'!D5</f>
        <v>59949</v>
      </c>
      <c r="C4" s="401">
        <f>'1. Población_Afiliada_Regimen'!E5</f>
        <v>55.280047212437523</v>
      </c>
      <c r="D4" s="742">
        <f>'1. Población_Afiliada_Regimen'!D12</f>
        <v>220308</v>
      </c>
      <c r="E4" s="401">
        <f>'1. Población_Afiliada_Regimen'!E12</f>
        <v>84.223967213866828</v>
      </c>
      <c r="F4" s="742">
        <f>'1. Población_Afiliada_Regimen'!D19</f>
        <v>379773</v>
      </c>
      <c r="G4" s="401">
        <f>'1. Población_Afiliada_Regimen'!E19</f>
        <v>71.80091695419955</v>
      </c>
      <c r="H4" s="742">
        <f>'1. Población_Afiliada_Regimen'!D31</f>
        <v>135251</v>
      </c>
      <c r="I4" s="401">
        <f>'1. Población_Afiliada_Regimen'!E31</f>
        <v>66.075694583542997</v>
      </c>
      <c r="J4" s="742">
        <f>'1. Población_Afiliada_Regimen'!D42</f>
        <v>145324</v>
      </c>
      <c r="K4" s="401">
        <f>'1. Población_Afiliada_Regimen'!E42</f>
        <v>67.140995906600267</v>
      </c>
      <c r="L4" s="742">
        <f>'1. Población_Afiliada_Regimen'!D62</f>
        <v>134758</v>
      </c>
      <c r="M4" s="401">
        <f>'1. Población_Afiliada_Regimen'!E62</f>
        <v>53.541048348967578</v>
      </c>
      <c r="N4" s="742">
        <f>'1. Población_Afiliada_Regimen'!D80</f>
        <v>248543</v>
      </c>
      <c r="O4" s="401">
        <f>'1. Población_Afiliada_Regimen'!E80</f>
        <v>35.313733457987482</v>
      </c>
      <c r="P4" s="742">
        <f>'1. Población_Afiliada_Regimen'!D104</f>
        <v>210341</v>
      </c>
      <c r="Q4" s="401">
        <f>'1. Población_Afiliada_Regimen'!E104</f>
        <v>55.670214962126231</v>
      </c>
      <c r="R4" s="742">
        <f>'1. Población_Afiliada_Regimen'!D128</f>
        <v>912411</v>
      </c>
      <c r="S4" s="401">
        <f>'1. Población_Afiliada_Regimen'!E128</f>
        <v>22.402559616263808</v>
      </c>
    </row>
    <row r="5" spans="1:19" ht="15" hidden="1">
      <c r="A5" s="397" t="s">
        <v>323</v>
      </c>
      <c r="B5" s="742">
        <f>'1. Población_Afiliada_Regimen'!F5</f>
        <v>30141</v>
      </c>
      <c r="C5" s="401">
        <f>'1. Población_Afiliada_Regimen'!G5</f>
        <v>27.793556239971966</v>
      </c>
      <c r="D5" s="742">
        <f>'1. Población_Afiliada_Regimen'!F12</f>
        <v>40267</v>
      </c>
      <c r="E5" s="401">
        <f>'1. Población_Afiliada_Regimen'!G12</f>
        <v>15.394114093908415</v>
      </c>
      <c r="F5" s="742">
        <f>'1. Población_Afiliada_Regimen'!F19</f>
        <v>212262</v>
      </c>
      <c r="G5" s="401">
        <f>'1. Población_Afiliada_Regimen'!G19</f>
        <v>40.130831403318048</v>
      </c>
      <c r="H5" s="742">
        <f>'1. Población_Afiliada_Regimen'!F31</f>
        <v>42673</v>
      </c>
      <c r="I5" s="401">
        <f>'1. Población_Afiliada_Regimen'!G31</f>
        <v>20.84752138589386</v>
      </c>
      <c r="J5" s="742">
        <f>'1. Población_Afiliada_Regimen'!F42</f>
        <v>39387</v>
      </c>
      <c r="K5" s="401">
        <f>'1. Población_Afiliada_Regimen'!G42</f>
        <v>18.197148480452398</v>
      </c>
      <c r="L5" s="742">
        <f>'1. Población_Afiliada_Regimen'!F62</f>
        <v>92363</v>
      </c>
      <c r="M5" s="401">
        <f>'1. Población_Afiliada_Regimen'!G62</f>
        <v>36.696981616347031</v>
      </c>
      <c r="N5" s="742">
        <f>'1. Población_Afiliada_Regimen'!F80</f>
        <v>412856</v>
      </c>
      <c r="O5" s="401">
        <f>'1. Población_Afiliada_Regimen'!G80</f>
        <v>58.659816371939179</v>
      </c>
      <c r="P5" s="742">
        <f>'1. Población_Afiliada_Regimen'!F104</f>
        <v>89961</v>
      </c>
      <c r="Q5" s="401">
        <f>'1. Población_Afiliada_Regimen'!G104</f>
        <v>23.809662444353869</v>
      </c>
      <c r="R5" s="742">
        <f>'1. Población_Afiliada_Regimen'!F128</f>
        <v>3280838</v>
      </c>
      <c r="S5" s="401">
        <f>'1. Población_Afiliada_Regimen'!G128</f>
        <v>80.554891256575942</v>
      </c>
    </row>
    <row r="6" spans="1:19" ht="15" hidden="1">
      <c r="A6" s="397" t="s">
        <v>325</v>
      </c>
      <c r="B6" s="742">
        <f>'1. Población_Afiliada_Regimen'!H5</f>
        <v>1749</v>
      </c>
      <c r="C6" s="401">
        <f>'1. Población_Afiliada_Regimen'!I5</f>
        <v>1.6127842428489754</v>
      </c>
      <c r="D6" s="742">
        <f>'1. Población_Afiliada_Regimen'!H12</f>
        <v>4136</v>
      </c>
      <c r="E6" s="401">
        <f>'1. Población_Afiliada_Regimen'!I12</f>
        <v>1.5811969079495669</v>
      </c>
      <c r="F6" s="742">
        <f>'1. Población_Afiliada_Regimen'!H19</f>
        <v>9598</v>
      </c>
      <c r="G6" s="401">
        <f>'1. Población_Afiliada_Regimen'!I19</f>
        <v>1.8146240015125017</v>
      </c>
      <c r="H6" s="742">
        <f>'1. Población_Afiliada_Regimen'!H31</f>
        <v>3199</v>
      </c>
      <c r="I6" s="401">
        <f>'1. Población_Afiliada_Regimen'!I31</f>
        <v>1.5628435055766985</v>
      </c>
      <c r="J6" s="742">
        <f>'1. Población_Afiliada_Regimen'!H42</f>
        <v>4271</v>
      </c>
      <c r="K6" s="401">
        <f>'1. Población_Afiliada_Regimen'!I42</f>
        <v>1.9732404387237463</v>
      </c>
      <c r="L6" s="742">
        <f>'1. Población_Afiliada_Regimen'!H62</f>
        <v>4227</v>
      </c>
      <c r="M6" s="401">
        <f>'1. Población_Afiliada_Regimen'!I62</f>
        <v>1.6794402660405019</v>
      </c>
      <c r="N6" s="742">
        <f>'1. Población_Afiliada_Regimen'!H80</f>
        <v>9100</v>
      </c>
      <c r="O6" s="401">
        <f>'1. Población_Afiliada_Regimen'!I80</f>
        <v>1.292955241015382</v>
      </c>
      <c r="P6" s="742">
        <f>'1. Población_Afiliada_Regimen'!H104</f>
        <v>6155</v>
      </c>
      <c r="Q6" s="401">
        <f>'1. Población_Afiliada_Regimen'!I104</f>
        <v>1.6290222690387841</v>
      </c>
      <c r="R6" s="742">
        <f>'1. Población_Afiliada_Regimen'!H128</f>
        <v>63193</v>
      </c>
      <c r="S6" s="401">
        <f>'1. Población_Afiliada_Regimen'!I128</f>
        <v>1.5515868943168798</v>
      </c>
    </row>
    <row r="7" spans="1:19" ht="15" hidden="1">
      <c r="A7" s="397" t="s">
        <v>500</v>
      </c>
      <c r="B7" s="742">
        <f>'1. Población_Afiliada_Regimen'!J5</f>
        <v>3042</v>
      </c>
      <c r="C7" s="401">
        <f>'1. Población_Afiliada_Regimen'!K5</f>
        <v>2.8050827139774634</v>
      </c>
      <c r="D7" s="742">
        <f>'1. Población_Afiliada_Regimen'!J12</f>
        <v>2604</v>
      </c>
      <c r="E7" s="401">
        <f>'1. Población_Afiliada_Regimen'!K12</f>
        <v>0.99551178633962101</v>
      </c>
      <c r="F7" s="742">
        <f>'1. Población_Afiliada_Regimen'!J19</f>
        <v>10134</v>
      </c>
      <c r="G7" s="401">
        <f>'1. Población_Afiliada_Regimen'!K19</f>
        <v>1.9159616202675238</v>
      </c>
      <c r="H7" s="742">
        <f>'1. Población_Afiliada_Regimen'!J31</f>
        <v>1161</v>
      </c>
      <c r="I7" s="401">
        <f>'1. Población_Afiliada_Regimen'!K31</f>
        <v>0.56719640824462236</v>
      </c>
      <c r="J7" s="742">
        <f>'1. Población_Afiliada_Regimen'!J42</f>
        <v>1605</v>
      </c>
      <c r="K7" s="401">
        <f>'1. Población_Afiliada_Regimen'!K42</f>
        <v>0.74152444489618652</v>
      </c>
      <c r="L7" s="742">
        <f>'1. Población_Afiliada_Regimen'!J62</f>
        <v>1894</v>
      </c>
      <c r="M7" s="401">
        <f>'1. Población_Afiliada_Regimen'!K62</f>
        <v>0.75251002220977303</v>
      </c>
      <c r="N7" s="742">
        <f>'1. Población_Afiliada_Regimen'!J80</f>
        <v>5034</v>
      </c>
      <c r="O7" s="401">
        <f>'1. Población_Afiliada_Regimen'!K80</f>
        <v>0.71524578937048711</v>
      </c>
      <c r="P7" s="742">
        <f>'1. Población_Afiliada_Regimen'!J104</f>
        <v>3363</v>
      </c>
      <c r="Q7" s="401">
        <f>'1. Población_Afiliada_Regimen'!K104</f>
        <v>0.89007341848536659</v>
      </c>
      <c r="R7" s="742">
        <f>'1. Población_Afiliada_Regimen'!J128</f>
        <v>70089</v>
      </c>
      <c r="S7" s="401">
        <f>'1. Población_Afiliada_Regimen'!K128</f>
        <v>1.7209053824913487</v>
      </c>
    </row>
    <row r="8" spans="1:19" ht="15" hidden="1">
      <c r="A8" s="532" t="s">
        <v>501</v>
      </c>
      <c r="B8" s="743">
        <f>'1. Población_Afiliada_Regimen'!L5</f>
        <v>94881</v>
      </c>
      <c r="C8" s="533">
        <f>'1. Población_Afiliada_Regimen'!M5</f>
        <v>87.49147040923593</v>
      </c>
      <c r="D8" s="743">
        <f>'1. Población_Afiliada_Regimen'!L12</f>
        <v>267315</v>
      </c>
      <c r="E8" s="533">
        <f>'1. Población_Afiliada_Regimen'!M12</f>
        <v>102.19479000206442</v>
      </c>
      <c r="F8" s="743">
        <f>'1. Población_Afiliada_Regimen'!L19</f>
        <v>611767</v>
      </c>
      <c r="G8" s="533">
        <f>'1. Población_Afiliada_Regimen'!M19</f>
        <v>115.66233397929761</v>
      </c>
      <c r="H8" s="743">
        <f>'1. Población_Afiliada_Regimen'!L31</f>
        <v>182284</v>
      </c>
      <c r="I8" s="533">
        <f>'1. Población_Afiliada_Regimen'!M31</f>
        <v>89.053255883258174</v>
      </c>
      <c r="J8" s="743">
        <f>'1. Población_Afiliada_Regimen'!L42</f>
        <v>190587</v>
      </c>
      <c r="K8" s="533">
        <f>'1. Población_Afiliada_Regimen'!M42</f>
        <v>88.0529092706726</v>
      </c>
      <c r="L8" s="743">
        <f>'1. Población_Afiliada_Regimen'!L62</f>
        <v>233242</v>
      </c>
      <c r="M8" s="533">
        <f>'1. Población_Afiliada_Regimen'!M62</f>
        <v>92.669980253564887</v>
      </c>
      <c r="N8" s="743">
        <f>'1. Población_Afiliada_Regimen'!L80</f>
        <v>675533</v>
      </c>
      <c r="O8" s="533">
        <f>'1. Población_Afiliada_Regimen'!M80</f>
        <v>95.98175086031253</v>
      </c>
      <c r="P8" s="743">
        <f>'1. Población_Afiliada_Regimen'!L104</f>
        <v>309820</v>
      </c>
      <c r="Q8" s="533">
        <f>'1. Población_Afiliada_Regimen'!M104</f>
        <v>81.998973094004256</v>
      </c>
      <c r="R8" s="743">
        <f>'1. Población_Afiliada_Regimen'!L128</f>
        <v>4326531</v>
      </c>
      <c r="S8" s="533">
        <f>'1. Población_Afiliada_Regimen'!M128</f>
        <v>106.22994314964799</v>
      </c>
    </row>
    <row r="12" spans="1:19" ht="12.75" customHeight="1"/>
    <row r="13" spans="1:19" ht="13.5" hidden="1" customHeight="1"/>
    <row r="38" ht="12.75" customHeight="1"/>
    <row r="39" ht="12.75" hidden="1" customHeight="1"/>
    <row r="63" ht="12.75" customHeight="1"/>
    <row r="64" ht="12.75" hidden="1" customHeight="1"/>
    <row r="87" ht="12.75" customHeight="1"/>
    <row r="88" ht="12.75" hidden="1" customHeight="1"/>
    <row r="112" ht="12.75" customHeight="1"/>
    <row r="113" ht="12.75" hidden="1" customHeight="1"/>
    <row r="137" ht="12.75" customHeight="1"/>
    <row r="138" ht="12.75" hidden="1" customHeight="1"/>
    <row r="162" ht="12.75" customHeight="1"/>
    <row r="163" ht="12.75" hidden="1" customHeight="1"/>
    <row r="192" ht="12.75" customHeight="1"/>
    <row r="193" ht="12.75" hidden="1" customHeight="1"/>
    <row r="226" ht="12.75" customHeight="1"/>
    <row r="227" ht="12.75" hidden="1" customHeight="1"/>
  </sheetData>
  <mergeCells count="9"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>
    <tabColor rgb="FF00CC00"/>
  </sheetPr>
  <dimension ref="A1:U113"/>
  <sheetViews>
    <sheetView topLeftCell="B1" zoomScale="70" zoomScaleNormal="70" workbookViewId="0">
      <selection activeCell="L18" sqref="L18"/>
    </sheetView>
  </sheetViews>
  <sheetFormatPr baseColWidth="10" defaultColWidth="11.42578125" defaultRowHeight="12.75"/>
  <cols>
    <col min="1" max="1" width="19.28515625" bestFit="1" customWidth="1"/>
    <col min="2" max="2" width="39.140625" customWidth="1"/>
    <col min="3" max="3" width="16.7109375" bestFit="1" customWidth="1"/>
    <col min="4" max="4" width="13" customWidth="1"/>
    <col min="5" max="5" width="14" bestFit="1" customWidth="1"/>
    <col min="6" max="6" width="9.28515625" bestFit="1" customWidth="1"/>
    <col min="7" max="7" width="19.140625" bestFit="1" customWidth="1"/>
    <col min="9" max="9" width="14.85546875" bestFit="1" customWidth="1"/>
    <col min="10" max="10" width="19.140625" bestFit="1" customWidth="1"/>
    <col min="11" max="11" width="13.5703125" bestFit="1" customWidth="1"/>
    <col min="14" max="14" width="14.85546875" bestFit="1" customWidth="1"/>
    <col min="18" max="18" width="36.7109375" bestFit="1" customWidth="1"/>
    <col min="19" max="19" width="20" hidden="1" customWidth="1"/>
    <col min="20" max="20" width="13" hidden="1" customWidth="1"/>
    <col min="21" max="21" width="0" hidden="1" customWidth="1"/>
  </cols>
  <sheetData>
    <row r="1" spans="1:21" ht="24.95" customHeight="1">
      <c r="A1" s="941" t="s">
        <v>502</v>
      </c>
      <c r="B1" s="941"/>
      <c r="C1" s="941"/>
      <c r="D1" s="941"/>
      <c r="S1" s="938" t="s">
        <v>503</v>
      </c>
      <c r="T1" s="939"/>
      <c r="U1" s="940"/>
    </row>
    <row r="2" spans="1:21" s="2" customFormat="1" ht="39.950000000000003" customHeight="1">
      <c r="A2" s="534" t="s">
        <v>504</v>
      </c>
      <c r="B2" s="535" t="s">
        <v>505</v>
      </c>
      <c r="C2" s="536" t="s">
        <v>506</v>
      </c>
      <c r="D2" s="535" t="s">
        <v>507</v>
      </c>
      <c r="S2" s="18" t="s">
        <v>508</v>
      </c>
      <c r="T2" s="814" t="s">
        <v>506</v>
      </c>
      <c r="U2" s="18" t="s">
        <v>507</v>
      </c>
    </row>
    <row r="3" spans="1:21" ht="18.75" customHeight="1">
      <c r="A3" s="717" t="s">
        <v>509</v>
      </c>
      <c r="B3" s="711" t="s">
        <v>510</v>
      </c>
      <c r="C3" s="714">
        <f>IFERROR(VLOOKUP(A3,$A$69:$B$1100,2,0),0)</f>
        <v>1516514</v>
      </c>
      <c r="D3" s="715">
        <f t="shared" ref="D3:D17" si="0">(C3/C$18)*100</f>
        <v>61.98308059401846</v>
      </c>
      <c r="E3" s="10"/>
      <c r="F3" s="10"/>
      <c r="R3" s="2"/>
      <c r="S3" s="318" t="s">
        <v>511</v>
      </c>
      <c r="T3" s="319">
        <f>VLOOKUP("EPS010",$A$3:$D$40,3,0)+VLOOKUP("EPSS10",$A$3:$D$40,3,0)</f>
        <v>2754607</v>
      </c>
      <c r="U3" s="320">
        <f t="shared" ref="U3:U13" si="1">+T3/$T$14</f>
        <v>0.41190964029999078</v>
      </c>
    </row>
    <row r="4" spans="1:21" ht="15">
      <c r="A4" s="717" t="s">
        <v>512</v>
      </c>
      <c r="B4" s="711" t="s">
        <v>513</v>
      </c>
      <c r="C4" s="714">
        <f>IFERROR(VLOOKUP(A4,$A$69:$B$1100,2,0),0)+IFERROR(VLOOKUP("EPSS42",$A$69:$B$1100,2,0),0)</f>
        <v>369221</v>
      </c>
      <c r="D4" s="715">
        <f t="shared" si="0"/>
        <v>15.090830022013701</v>
      </c>
      <c r="E4" s="12"/>
      <c r="F4" s="10"/>
      <c r="S4" s="318" t="s">
        <v>514</v>
      </c>
      <c r="T4" s="319">
        <f>VLOOKUP("EPS040",$A$3:$D$40,3,0)+VLOOKUP("EPSS40",$A$3:$D$40,3,0)</f>
        <v>1644777</v>
      </c>
      <c r="U4" s="320">
        <f t="shared" si="1"/>
        <v>0.24595141972836701</v>
      </c>
    </row>
    <row r="5" spans="1:21" ht="14.25" customHeight="1">
      <c r="A5" s="718" t="s">
        <v>515</v>
      </c>
      <c r="B5" s="711" t="s">
        <v>516</v>
      </c>
      <c r="C5" s="714">
        <f>IFERROR(VLOOKUP(A5,$A$69:$B$1100,2,0),0)</f>
        <v>215518</v>
      </c>
      <c r="D5" s="715">
        <f t="shared" si="0"/>
        <v>8.8086688045488977</v>
      </c>
      <c r="E5" s="12"/>
      <c r="F5" s="10"/>
      <c r="S5" s="318" t="s">
        <v>517</v>
      </c>
      <c r="T5" s="319">
        <f>VLOOKUP("EPSS37",$A$3:$D$40,3,0)+VLOOKUP("EPS037",$A$3:$D$40,3,0)</f>
        <v>889997</v>
      </c>
      <c r="U5" s="320">
        <f t="shared" si="1"/>
        <v>0.13308553421162106</v>
      </c>
    </row>
    <row r="6" spans="1:21" ht="14.25" customHeight="1">
      <c r="A6" s="718" t="s">
        <v>518</v>
      </c>
      <c r="B6" s="711" t="s">
        <v>519</v>
      </c>
      <c r="C6" s="714">
        <f>IFERROR(VLOOKUP(A6,$A$69:$B$1100,2,0),0)+IFERROR(VLOOKUP("EPSS41",$A$69:$B$1100,2,0),0)</f>
        <v>162945</v>
      </c>
      <c r="D6" s="715">
        <f t="shared" si="0"/>
        <v>6.6599009751260692</v>
      </c>
      <c r="E6" s="12"/>
      <c r="F6" s="10"/>
      <c r="S6" s="318" t="s">
        <v>520</v>
      </c>
      <c r="T6" s="319">
        <f>VLOOKUP("EPSS02",$A$3:$D$40,3,0)+VLOOKUP("EPS002",$A$3:$D$40,3,0)</f>
        <v>506395</v>
      </c>
      <c r="U6" s="320">
        <f t="shared" si="1"/>
        <v>7.5723681200154436E-2</v>
      </c>
    </row>
    <row r="7" spans="1:21" ht="14.25" customHeight="1">
      <c r="A7" s="718" t="s">
        <v>521</v>
      </c>
      <c r="B7" s="711" t="s">
        <v>522</v>
      </c>
      <c r="C7" s="714">
        <f t="shared" ref="C7:C14" si="2">IFERROR(VLOOKUP(A7,$A$69:$B$1100,2,0),0)</f>
        <v>51683</v>
      </c>
      <c r="D7" s="715">
        <f t="shared" si="0"/>
        <v>2.1123916787716142</v>
      </c>
      <c r="E7" s="12"/>
      <c r="F7" s="10"/>
      <c r="S7" s="318" t="s">
        <v>523</v>
      </c>
      <c r="T7" s="319">
        <f>VLOOKUP("ESS024",$A$3:$D$40,3,0)+VLOOKUP("EPS042",$A$3:$D$40,3,0)</f>
        <v>420320</v>
      </c>
      <c r="U7" s="320">
        <f t="shared" si="1"/>
        <v>6.2852472244095847E-2</v>
      </c>
    </row>
    <row r="8" spans="1:21" ht="15">
      <c r="A8" s="717" t="s">
        <v>524</v>
      </c>
      <c r="B8" s="711" t="s">
        <v>525</v>
      </c>
      <c r="C8" s="714">
        <f t="shared" si="2"/>
        <v>44622</v>
      </c>
      <c r="D8" s="715">
        <f t="shared" si="0"/>
        <v>1.8237939262455154</v>
      </c>
      <c r="E8" s="12"/>
      <c r="F8" s="10"/>
      <c r="S8" s="318" t="s">
        <v>526</v>
      </c>
      <c r="T8" s="319">
        <f>VLOOKUP("EPS016",$A$3:$D$40,3,0)+VLOOKUP("EPSS16",$A$3:$D$40,3,0)</f>
        <v>229281</v>
      </c>
      <c r="U8" s="320">
        <f t="shared" si="1"/>
        <v>3.4285491265223018E-2</v>
      </c>
    </row>
    <row r="9" spans="1:21" ht="17.25" customHeight="1">
      <c r="A9" s="717" t="s">
        <v>527</v>
      </c>
      <c r="B9" s="710" t="s">
        <v>528</v>
      </c>
      <c r="C9" s="714">
        <f t="shared" si="2"/>
        <v>43016</v>
      </c>
      <c r="D9" s="715">
        <f t="shared" si="0"/>
        <v>1.7581533667557949</v>
      </c>
      <c r="E9" s="12"/>
      <c r="F9" s="10"/>
      <c r="S9" s="318" t="s">
        <v>529</v>
      </c>
      <c r="T9" s="319">
        <f>VLOOKUP("EPSS05",$A$3:$D$40,3,0)+VLOOKUP("EPS005",$A$3:$D$40,3,0)</f>
        <v>135490</v>
      </c>
      <c r="U9" s="320">
        <f t="shared" si="1"/>
        <v>2.0260471698592849E-2</v>
      </c>
    </row>
    <row r="10" spans="1:21" ht="17.25" customHeight="1">
      <c r="A10" s="718" t="s">
        <v>530</v>
      </c>
      <c r="B10" s="711" t="s">
        <v>531</v>
      </c>
      <c r="C10" s="714">
        <f t="shared" si="2"/>
        <v>37408</v>
      </c>
      <c r="D10" s="715">
        <f t="shared" si="0"/>
        <v>1.5289427455737581</v>
      </c>
      <c r="E10" s="12"/>
      <c r="F10" s="10"/>
      <c r="S10" s="318" t="s">
        <v>532</v>
      </c>
      <c r="T10" s="319">
        <f>VLOOKUP("ESS091",$A$3:$D$40,3,0)+VLOOKUP("ESSC91",$A$3:$D$40,3,0)</f>
        <v>47591</v>
      </c>
      <c r="U10" s="320">
        <f t="shared" si="1"/>
        <v>7.1165112451674088E-3</v>
      </c>
    </row>
    <row r="11" spans="1:21" ht="17.25" customHeight="1">
      <c r="A11" s="718" t="s">
        <v>533</v>
      </c>
      <c r="B11" s="711" t="s">
        <v>534</v>
      </c>
      <c r="C11" s="714">
        <f t="shared" si="2"/>
        <v>4361</v>
      </c>
      <c r="D11" s="715">
        <f t="shared" si="0"/>
        <v>0.17824313819095272</v>
      </c>
      <c r="E11" s="12"/>
      <c r="F11" s="10"/>
      <c r="S11" s="318" t="s">
        <v>535</v>
      </c>
      <c r="T11" s="319">
        <f>VLOOKUP("EPSI03",$A$3:$D$40,3,0)+VLOOKUP("EPSIC3",$A$3:$D$40,3,0)</f>
        <v>44018</v>
      </c>
      <c r="U11" s="320">
        <f t="shared" si="1"/>
        <v>6.5822233613451915E-3</v>
      </c>
    </row>
    <row r="12" spans="1:21" ht="17.25" customHeight="1">
      <c r="A12" s="719" t="s">
        <v>536</v>
      </c>
      <c r="B12" s="711" t="s">
        <v>537</v>
      </c>
      <c r="C12" s="714">
        <f t="shared" si="2"/>
        <v>1331</v>
      </c>
      <c r="D12" s="715">
        <f t="shared" si="0"/>
        <v>5.4400737659288712E-2</v>
      </c>
      <c r="E12" s="12"/>
      <c r="F12" s="10"/>
      <c r="S12" s="318" t="s">
        <v>538</v>
      </c>
      <c r="T12" s="319">
        <f>VLOOKUP("EPSS08",$A$3:$D$40,3,0)+VLOOKUP("EPS008",$A$3:$D$40,3,0)</f>
        <v>4166</v>
      </c>
      <c r="U12" s="320">
        <f t="shared" si="1"/>
        <v>6.2296202742887147E-4</v>
      </c>
    </row>
    <row r="13" spans="1:21" ht="17.25" customHeight="1">
      <c r="A13" s="718" t="s">
        <v>539</v>
      </c>
      <c r="B13" s="711" t="s">
        <v>540</v>
      </c>
      <c r="C13" s="714">
        <f t="shared" si="2"/>
        <v>28</v>
      </c>
      <c r="D13" s="715">
        <f t="shared" si="0"/>
        <v>1.1444182227348489E-3</v>
      </c>
      <c r="E13" s="12"/>
      <c r="F13" s="10"/>
      <c r="S13" s="318" t="s">
        <v>541</v>
      </c>
      <c r="T13" s="319">
        <f>VLOOKUP("EPSS18",$A$3:$D$40,3,0)+VLOOKUP("EPS018",$A$3:$D$40,3,0)</f>
        <v>282</v>
      </c>
      <c r="U13" s="320">
        <f t="shared" si="1"/>
        <v>4.2168817027110362E-5</v>
      </c>
    </row>
    <row r="14" spans="1:21" ht="17.25" customHeight="1">
      <c r="A14" s="719" t="s">
        <v>542</v>
      </c>
      <c r="B14" s="711" t="s">
        <v>543</v>
      </c>
      <c r="C14" s="714">
        <f t="shared" si="2"/>
        <v>4</v>
      </c>
      <c r="D14" s="715">
        <f t="shared" si="0"/>
        <v>1.6348831753354985E-4</v>
      </c>
      <c r="E14" s="12"/>
      <c r="F14" s="10"/>
      <c r="S14" s="317" t="s">
        <v>503</v>
      </c>
      <c r="T14" s="942">
        <f>'1. Población_Afiliada_Regimen'!D4+'1. Población_Afiliada_Regimen'!F4</f>
        <v>6687406</v>
      </c>
      <c r="U14" s="943"/>
    </row>
    <row r="15" spans="1:21" ht="15">
      <c r="A15" s="719" t="s">
        <v>544</v>
      </c>
      <c r="B15" s="711" t="s">
        <v>545</v>
      </c>
      <c r="C15" s="714">
        <f>IFERROR(VLOOKUP(A15,$A$69:$B$1100,2,0),0)+IFERROR(VLOOKUP("EPSS48",$A$69:$B$1100,2,0),0)</f>
        <v>3</v>
      </c>
      <c r="D15" s="715">
        <f t="shared" si="0"/>
        <v>1.2261623815016238E-4</v>
      </c>
      <c r="E15" s="12"/>
      <c r="F15" s="10"/>
    </row>
    <row r="16" spans="1:21" ht="17.25" customHeight="1">
      <c r="A16" s="719" t="s">
        <v>546</v>
      </c>
      <c r="B16" s="711" t="s">
        <v>547</v>
      </c>
      <c r="C16" s="714">
        <f>IFERROR(VLOOKUP(A16,$A$69:$B$1100,2,0),0)</f>
        <v>2</v>
      </c>
      <c r="D16" s="715">
        <f t="shared" si="0"/>
        <v>8.1744158766774923E-5</v>
      </c>
      <c r="E16" s="12"/>
      <c r="F16" s="10"/>
    </row>
    <row r="17" spans="1:18" ht="17.25" customHeight="1">
      <c r="A17" s="719" t="s">
        <v>548</v>
      </c>
      <c r="B17" s="711" t="s">
        <v>549</v>
      </c>
      <c r="C17" s="714">
        <f>IFERROR(VLOOKUP(A17,$A$69:$B$1100,2,0),0)</f>
        <v>2</v>
      </c>
      <c r="D17" s="715">
        <f t="shared" si="0"/>
        <v>8.1744158766774923E-5</v>
      </c>
      <c r="E17" s="12"/>
      <c r="F17" s="10"/>
      <c r="J17" s="6"/>
    </row>
    <row r="18" spans="1:18" ht="17.25" customHeight="1">
      <c r="A18" s="937" t="s">
        <v>550</v>
      </c>
      <c r="B18" s="937"/>
      <c r="C18" s="712">
        <f>SUM(C3:C17)</f>
        <v>2446658</v>
      </c>
      <c r="D18" s="713">
        <f>SUM(D3:D17)</f>
        <v>100</v>
      </c>
      <c r="E18" s="12"/>
      <c r="I18" s="735" t="str">
        <f>UPPER((TEXT('1. Población_Afiliada_Regimen'!C1,"mmmm yyyy")))</f>
        <v>DICIEMBRE 2021</v>
      </c>
      <c r="R18" s="804" t="str">
        <f>UPPER((TEXT('1. Población_Afiliada_Regimen'!C1,"mmmm yyyy")))</f>
        <v>DICIEMBRE 2021</v>
      </c>
    </row>
    <row r="19" spans="1:18" ht="33.75" customHeight="1">
      <c r="A19" s="58"/>
      <c r="B19" s="60"/>
      <c r="C19" s="22"/>
      <c r="D19" s="2"/>
      <c r="E19" s="12"/>
    </row>
    <row r="20" spans="1:18" ht="26.25" customHeight="1">
      <c r="C20" s="22">
        <v>1614757</v>
      </c>
      <c r="D20" s="21">
        <f>SUM(C20:C20)</f>
        <v>1614757</v>
      </c>
    </row>
    <row r="21" spans="1:18" ht="34.5" customHeight="1"/>
    <row r="22" spans="1:18" ht="20.25">
      <c r="A22" s="941" t="s">
        <v>551</v>
      </c>
      <c r="B22" s="941"/>
      <c r="C22" s="941"/>
      <c r="D22" s="941"/>
    </row>
    <row r="23" spans="1:18" ht="25.5">
      <c r="A23" s="534" t="s">
        <v>504</v>
      </c>
      <c r="B23" s="535" t="s">
        <v>508</v>
      </c>
      <c r="C23" s="536" t="s">
        <v>552</v>
      </c>
      <c r="D23" s="535" t="s">
        <v>483</v>
      </c>
    </row>
    <row r="24" spans="1:18" ht="24.75" customHeight="1">
      <c r="A24" s="717" t="s">
        <v>553</v>
      </c>
      <c r="B24" s="711" t="s">
        <v>516</v>
      </c>
      <c r="C24" s="714">
        <f>IFERROR(VLOOKUP(A24,$A$69:$B$102,2,0),0)</f>
        <v>2539089</v>
      </c>
      <c r="D24" s="715">
        <f t="shared" ref="D24:D40" si="3">(C24/C$41)*100</f>
        <v>59.873611919406663</v>
      </c>
    </row>
    <row r="25" spans="1:18" ht="15">
      <c r="A25" s="717" t="s">
        <v>554</v>
      </c>
      <c r="B25" s="711" t="s">
        <v>519</v>
      </c>
      <c r="C25" s="714">
        <f>IFERROR(VLOOKUP(A25,$A$69:$B$102,2,0),0)+IFERROR(VLOOKUP("EPS041",$A$69:$B$102,2,0),0)</f>
        <v>727052</v>
      </c>
      <c r="D25" s="715">
        <f t="shared" si="3"/>
        <v>17.14442829425375</v>
      </c>
      <c r="F25" s="15"/>
      <c r="G25" s="15"/>
    </row>
    <row r="26" spans="1:18" ht="15">
      <c r="A26" s="717" t="s">
        <v>555</v>
      </c>
      <c r="B26" s="711" t="s">
        <v>531</v>
      </c>
      <c r="C26" s="714">
        <f>IFERROR(VLOOKUP(A26,$A$69:$B$102,2,0),0)</f>
        <v>468987</v>
      </c>
      <c r="D26" s="715">
        <f t="shared" si="3"/>
        <v>11.059063165271787</v>
      </c>
      <c r="F26" s="15"/>
      <c r="G26" s="15"/>
      <c r="H26" s="14"/>
      <c r="I26" s="15"/>
    </row>
    <row r="27" spans="1:18" ht="15">
      <c r="A27" s="717" t="s">
        <v>556</v>
      </c>
      <c r="B27" s="711" t="s">
        <v>522</v>
      </c>
      <c r="C27" s="714">
        <f>IFERROR(VLOOKUP(A27,$A$69:$B$102,2,0),0)</f>
        <v>177598</v>
      </c>
      <c r="D27" s="715">
        <f t="shared" si="3"/>
        <v>4.1878932678857597</v>
      </c>
      <c r="F27" s="15"/>
      <c r="G27" s="15"/>
      <c r="H27" s="14"/>
      <c r="I27" s="15"/>
    </row>
    <row r="28" spans="1:18" ht="15">
      <c r="A28" s="717" t="s">
        <v>557</v>
      </c>
      <c r="B28" s="711" t="s">
        <v>510</v>
      </c>
      <c r="C28" s="714">
        <f>IFERROR(VLOOKUP(A28,$A$69:$B$102,2,0),0)</f>
        <v>128263</v>
      </c>
      <c r="D28" s="715">
        <f t="shared" si="3"/>
        <v>3.0245371807049133</v>
      </c>
      <c r="F28" s="15"/>
      <c r="G28" s="15"/>
      <c r="H28" s="14"/>
      <c r="I28" s="15"/>
    </row>
    <row r="29" spans="1:18" ht="15">
      <c r="A29" s="717" t="s">
        <v>558</v>
      </c>
      <c r="B29" s="711" t="s">
        <v>534</v>
      </c>
      <c r="C29" s="714">
        <f>IFERROR(VLOOKUP(A29,$A$69:$B$102,2,0),0)</f>
        <v>131129</v>
      </c>
      <c r="D29" s="715">
        <f t="shared" si="3"/>
        <v>3.0921195977690727</v>
      </c>
      <c r="F29" s="15"/>
      <c r="G29" s="15"/>
      <c r="H29" s="14"/>
      <c r="I29" s="15"/>
    </row>
    <row r="30" spans="1:18" ht="15">
      <c r="A30" s="717" t="s">
        <v>559</v>
      </c>
      <c r="B30" s="711" t="s">
        <v>513</v>
      </c>
      <c r="C30" s="714">
        <f>IFERROR(VLOOKUP(A30,$A$69:$B$102,2,0),0)+IFERROR(VLOOKUP("ESSC24",$A$69:$B$102,2,0),0)</f>
        <v>51099</v>
      </c>
      <c r="D30" s="715">
        <f t="shared" si="3"/>
        <v>1.2049525225266862</v>
      </c>
      <c r="F30" s="15"/>
      <c r="G30" s="15"/>
      <c r="H30" s="14"/>
      <c r="I30" s="15"/>
    </row>
    <row r="31" spans="1:18" ht="15">
      <c r="A31" s="717" t="s">
        <v>560</v>
      </c>
      <c r="B31" s="711" t="s">
        <v>561</v>
      </c>
      <c r="C31" s="714">
        <f t="shared" ref="C31:C36" si="4">IFERROR(VLOOKUP(A31,$A$69:$B$102,2,0),0)</f>
        <v>8148</v>
      </c>
      <c r="D31" s="715">
        <f t="shared" si="3"/>
        <v>0.19213591564507015</v>
      </c>
      <c r="F31" s="15"/>
      <c r="G31" s="15"/>
      <c r="H31" s="14"/>
      <c r="I31" s="15"/>
    </row>
    <row r="32" spans="1:18" ht="15">
      <c r="A32" s="717" t="s">
        <v>562</v>
      </c>
      <c r="B32" s="711" t="s">
        <v>525</v>
      </c>
      <c r="C32" s="714">
        <f t="shared" si="4"/>
        <v>2969</v>
      </c>
      <c r="D32" s="715">
        <f t="shared" si="3"/>
        <v>7.0011233867232861E-2</v>
      </c>
      <c r="F32" s="15"/>
      <c r="G32" s="15"/>
      <c r="H32" s="14"/>
      <c r="I32" s="15"/>
    </row>
    <row r="33" spans="1:15" ht="15">
      <c r="A33" s="717" t="s">
        <v>563</v>
      </c>
      <c r="B33" s="711" t="s">
        <v>564</v>
      </c>
      <c r="C33" s="714">
        <f t="shared" si="4"/>
        <v>2835</v>
      </c>
      <c r="D33" s="715">
        <f t="shared" si="3"/>
        <v>6.685141394867132E-2</v>
      </c>
      <c r="F33" s="15"/>
      <c r="G33" s="15"/>
      <c r="H33" s="14"/>
      <c r="I33" s="15"/>
    </row>
    <row r="34" spans="1:15" ht="15">
      <c r="A34" s="717" t="s">
        <v>565</v>
      </c>
      <c r="B34" s="711" t="s">
        <v>566</v>
      </c>
      <c r="C34" s="714">
        <f t="shared" si="4"/>
        <v>2307</v>
      </c>
      <c r="D34" s="715">
        <f t="shared" si="3"/>
        <v>5.4400780239712433E-2</v>
      </c>
      <c r="F34" s="15"/>
      <c r="G34" s="15"/>
      <c r="H34" s="14"/>
      <c r="J34" s="15"/>
      <c r="L34" s="10"/>
    </row>
    <row r="35" spans="1:15" ht="15">
      <c r="A35" s="717" t="s">
        <v>567</v>
      </c>
      <c r="B35" s="711" t="s">
        <v>528</v>
      </c>
      <c r="C35" s="714">
        <f t="shared" si="4"/>
        <v>1002</v>
      </c>
      <c r="D35" s="715">
        <f t="shared" si="3"/>
        <v>2.3627907152228806E-2</v>
      </c>
      <c r="E35" s="15"/>
      <c r="F35" s="15"/>
      <c r="G35" s="15"/>
      <c r="H35" s="14"/>
      <c r="I35" s="15"/>
    </row>
    <row r="36" spans="1:15" ht="15">
      <c r="A36" s="717" t="s">
        <v>568</v>
      </c>
      <c r="B36" s="711" t="s">
        <v>540</v>
      </c>
      <c r="C36" s="714">
        <f t="shared" si="4"/>
        <v>254</v>
      </c>
      <c r="D36" s="715">
        <f t="shared" si="3"/>
        <v>5.9895093978703752E-3</v>
      </c>
      <c r="E36" s="15"/>
      <c r="F36" s="15"/>
      <c r="G36" s="15"/>
      <c r="H36" s="14"/>
      <c r="I36" s="15"/>
    </row>
    <row r="37" spans="1:15" ht="15">
      <c r="A37" s="717" t="s">
        <v>569</v>
      </c>
      <c r="B37" s="711" t="s">
        <v>570</v>
      </c>
      <c r="C37" s="714">
        <f>IFERROR(VLOOKUP(A37,$A$69:$B$102,2,0),0)+IFERROR(VLOOKUP("EPS048",$A$69:$B$102,2,0),0)</f>
        <v>9</v>
      </c>
      <c r="D37" s="715">
        <f t="shared" si="3"/>
        <v>2.1222671094816293E-4</v>
      </c>
      <c r="E37" s="15"/>
      <c r="F37" s="15"/>
      <c r="G37" s="15"/>
      <c r="H37" s="14"/>
      <c r="I37" s="15"/>
    </row>
    <row r="38" spans="1:15" ht="15">
      <c r="A38" s="717" t="s">
        <v>571</v>
      </c>
      <c r="B38" s="711" t="s">
        <v>572</v>
      </c>
      <c r="C38" s="714">
        <f>IFERROR(VLOOKUP(A38,$A$69:$B$102,2,0),0)</f>
        <v>6</v>
      </c>
      <c r="D38" s="715">
        <f t="shared" si="3"/>
        <v>1.4148447396544194E-4</v>
      </c>
      <c r="E38" s="15"/>
      <c r="F38" s="15"/>
      <c r="G38" s="15"/>
      <c r="H38" s="14"/>
      <c r="I38" s="15"/>
    </row>
    <row r="39" spans="1:15" ht="15">
      <c r="A39" s="717" t="s">
        <v>573</v>
      </c>
      <c r="B39" s="711" t="s">
        <v>574</v>
      </c>
      <c r="C39" s="714">
        <f>IFERROR(VLOOKUP(A39,$A$69:$B$102,2,0),0)</f>
        <v>1</v>
      </c>
      <c r="D39" s="715">
        <f t="shared" si="3"/>
        <v>2.358074566090699E-5</v>
      </c>
      <c r="E39" s="15"/>
      <c r="F39" s="15"/>
      <c r="G39" s="15"/>
      <c r="H39" s="14"/>
      <c r="I39" s="15"/>
    </row>
    <row r="40" spans="1:15" ht="18.75" customHeight="1">
      <c r="A40" s="717" t="s">
        <v>575</v>
      </c>
      <c r="B40" s="711" t="s">
        <v>576</v>
      </c>
      <c r="C40" s="714">
        <f>IFERROR(VLOOKUP(A40,$A$69:$B$102,2,0),0)</f>
        <v>0</v>
      </c>
      <c r="D40" s="715">
        <f t="shared" si="3"/>
        <v>0</v>
      </c>
      <c r="E40" s="15"/>
      <c r="F40" s="15"/>
      <c r="G40" s="15"/>
      <c r="H40" s="14"/>
      <c r="I40" s="15"/>
    </row>
    <row r="41" spans="1:15" ht="15">
      <c r="A41" s="937" t="s">
        <v>550</v>
      </c>
      <c r="B41" s="937"/>
      <c r="C41" s="712">
        <f>SUM(C24:C40)</f>
        <v>4240748</v>
      </c>
      <c r="D41" s="713">
        <f>SUM(D24:D40)</f>
        <v>99.999999999999986</v>
      </c>
      <c r="E41" s="15"/>
      <c r="F41" s="15"/>
      <c r="G41" s="15"/>
      <c r="H41" s="14"/>
    </row>
    <row r="42" spans="1:15" ht="15">
      <c r="A42" s="58"/>
      <c r="B42" s="60"/>
      <c r="E42" s="15"/>
      <c r="F42" s="15"/>
      <c r="G42" s="15"/>
      <c r="H42" s="14"/>
      <c r="J42" s="735" t="str">
        <f>UPPER((TEXT('1. Población_Afiliada_Regimen'!C1,"mmmm yyyy")))</f>
        <v>DICIEMBRE 2021</v>
      </c>
    </row>
    <row r="43" spans="1:15" ht="15.75" customHeight="1">
      <c r="A43" s="58"/>
      <c r="B43" s="60"/>
      <c r="C43" s="6"/>
      <c r="F43" s="7"/>
    </row>
    <row r="44" spans="1:15" ht="22.5" customHeight="1">
      <c r="A44" s="58"/>
      <c r="B44" s="60"/>
      <c r="G44" s="6"/>
    </row>
    <row r="45" spans="1:15" ht="33" customHeight="1">
      <c r="A45" s="941" t="s">
        <v>577</v>
      </c>
      <c r="B45" s="941"/>
      <c r="C45" s="941"/>
      <c r="D45" s="941"/>
      <c r="K45" s="255"/>
    </row>
    <row r="46" spans="1:15" ht="34.5" customHeight="1">
      <c r="A46" s="534" t="s">
        <v>504</v>
      </c>
      <c r="B46" s="535" t="s">
        <v>508</v>
      </c>
      <c r="C46" s="536" t="s">
        <v>552</v>
      </c>
      <c r="D46" s="535" t="s">
        <v>483</v>
      </c>
    </row>
    <row r="47" spans="1:15" ht="33" customHeight="1">
      <c r="A47" s="717" t="s">
        <v>578</v>
      </c>
      <c r="B47" s="711" t="s">
        <v>579</v>
      </c>
      <c r="C47" s="716">
        <v>93288</v>
      </c>
      <c r="D47" s="715">
        <f t="shared" ref="D47:D56" si="5">(C47/C$56)*100</f>
        <v>45.605561367658417</v>
      </c>
    </row>
    <row r="48" spans="1:15" ht="15">
      <c r="A48" s="717" t="s">
        <v>580</v>
      </c>
      <c r="B48" s="711" t="s">
        <v>581</v>
      </c>
      <c r="C48" s="714">
        <f>SUM('1. Población_Afiliada_Regimen'!Y5:Y129)</f>
        <v>55461</v>
      </c>
      <c r="D48" s="715">
        <f t="shared" si="5"/>
        <v>27.113133940182056</v>
      </c>
      <c r="F48" s="15"/>
      <c r="G48" s="15"/>
      <c r="H48" s="14"/>
      <c r="I48" s="15"/>
      <c r="O48" s="23"/>
    </row>
    <row r="49" spans="1:9" ht="15">
      <c r="A49" s="717" t="s">
        <v>582</v>
      </c>
      <c r="B49" s="711" t="s">
        <v>583</v>
      </c>
      <c r="C49" s="714">
        <f>SUM('1. Población_Afiliada_Regimen'!X5:X129)</f>
        <v>43465</v>
      </c>
      <c r="D49" s="715">
        <f t="shared" si="5"/>
        <v>21.248667833432737</v>
      </c>
      <c r="F49" s="15"/>
      <c r="G49" s="15"/>
      <c r="H49" s="14"/>
      <c r="I49" s="15"/>
    </row>
    <row r="50" spans="1:9" ht="15">
      <c r="A50" s="717" t="s">
        <v>584</v>
      </c>
      <c r="B50" s="711" t="s">
        <v>585</v>
      </c>
      <c r="C50" s="714">
        <v>7094</v>
      </c>
      <c r="D50" s="715">
        <f t="shared" si="5"/>
        <v>3.4680328910703286</v>
      </c>
      <c r="F50" s="15"/>
      <c r="G50" s="15"/>
      <c r="H50" s="14"/>
      <c r="I50" s="15"/>
    </row>
    <row r="51" spans="1:9" ht="15">
      <c r="A51" s="717" t="s">
        <v>586</v>
      </c>
      <c r="B51" s="711" t="s">
        <v>587</v>
      </c>
      <c r="C51" s="714">
        <v>3385</v>
      </c>
      <c r="D51" s="715">
        <f t="shared" si="5"/>
        <v>1.6548197541969358</v>
      </c>
      <c r="F51" s="15"/>
      <c r="G51" s="15"/>
      <c r="H51" s="14"/>
      <c r="I51" s="15"/>
    </row>
    <row r="52" spans="1:9" ht="15">
      <c r="A52" s="717" t="s">
        <v>588</v>
      </c>
      <c r="B52" s="711" t="s">
        <v>589</v>
      </c>
      <c r="C52" s="714">
        <v>1844</v>
      </c>
      <c r="D52" s="715">
        <f t="shared" si="5"/>
        <v>0.90147344955366304</v>
      </c>
      <c r="F52" s="15"/>
      <c r="G52" s="15"/>
      <c r="H52" s="14"/>
      <c r="I52" s="15"/>
    </row>
    <row r="53" spans="1:9" ht="15">
      <c r="A53" s="717" t="s">
        <v>590</v>
      </c>
      <c r="B53" s="711" t="s">
        <v>591</v>
      </c>
      <c r="C53" s="714">
        <v>8</v>
      </c>
      <c r="D53" s="715">
        <f t="shared" si="5"/>
        <v>3.910947720406348E-3</v>
      </c>
      <c r="F53" s="15"/>
      <c r="G53" s="15"/>
      <c r="H53" s="14"/>
      <c r="I53" s="15"/>
    </row>
    <row r="54" spans="1:9" ht="15">
      <c r="A54" s="717" t="s">
        <v>592</v>
      </c>
      <c r="B54" s="711" t="s">
        <v>593</v>
      </c>
      <c r="C54" s="714">
        <v>5</v>
      </c>
      <c r="D54" s="715">
        <f t="shared" si="5"/>
        <v>2.4443423252539669E-3</v>
      </c>
      <c r="F54" s="15"/>
      <c r="G54" s="15"/>
      <c r="H54" s="14"/>
      <c r="I54" s="15"/>
    </row>
    <row r="55" spans="1:9" ht="15">
      <c r="A55" s="717" t="s">
        <v>594</v>
      </c>
      <c r="B55" s="711" t="s">
        <v>595</v>
      </c>
      <c r="C55" s="714">
        <v>4</v>
      </c>
      <c r="D55" s="715">
        <f t="shared" si="5"/>
        <v>1.955473860203174E-3</v>
      </c>
      <c r="F55" s="15"/>
      <c r="G55" s="15"/>
      <c r="H55" s="14"/>
      <c r="I55" s="15"/>
    </row>
    <row r="56" spans="1:9" ht="15">
      <c r="A56" s="937" t="s">
        <v>550</v>
      </c>
      <c r="B56" s="937" t="s">
        <v>596</v>
      </c>
      <c r="C56" s="712">
        <f>SUM(C47:C55)</f>
        <v>204554</v>
      </c>
      <c r="D56" s="713">
        <f t="shared" si="5"/>
        <v>100</v>
      </c>
      <c r="F56" s="15"/>
      <c r="G56" s="15"/>
      <c r="H56" s="14"/>
      <c r="I56" s="15"/>
    </row>
    <row r="57" spans="1:9" ht="15">
      <c r="A57" s="58"/>
      <c r="B57" s="60"/>
      <c r="E57" s="15"/>
      <c r="F57" s="15"/>
      <c r="G57" s="15"/>
      <c r="H57" s="14"/>
      <c r="I57" s="15"/>
    </row>
    <row r="58" spans="1:9">
      <c r="A58" s="58"/>
      <c r="B58" s="60"/>
    </row>
    <row r="59" spans="1:9" ht="20.100000000000001" customHeight="1">
      <c r="A59" s="273" t="s">
        <v>433</v>
      </c>
      <c r="B59" s="247" t="str">
        <f>'1. Población_Afiliada_Regimen'!B140</f>
        <v>SISPRO-BODEGA DE DATOS DICIEMBRE 2021</v>
      </c>
      <c r="F59" s="7"/>
    </row>
    <row r="60" spans="1:9">
      <c r="A60" s="274"/>
      <c r="B60" s="254" t="str">
        <f>'1. Población_Afiliada_Regimen'!B141</f>
        <v>PROYECCIÓN DANE 2021</v>
      </c>
    </row>
    <row r="61" spans="1:9">
      <c r="A61" s="249" t="s">
        <v>436</v>
      </c>
      <c r="B61" s="250" t="s">
        <v>437</v>
      </c>
    </row>
    <row r="62" spans="1:9">
      <c r="A62" s="58"/>
      <c r="B62" s="60"/>
    </row>
    <row r="63" spans="1:9">
      <c r="A63" s="58"/>
      <c r="B63" s="60"/>
      <c r="I63" t="str">
        <f>UPPER((TEXT('1. Población_Afiliada_Regimen'!C1,"mmmm yyyy")))</f>
        <v>DICIEMBRE 2021</v>
      </c>
    </row>
    <row r="64" spans="1:9">
      <c r="A64" s="58"/>
      <c r="B64" s="60"/>
    </row>
    <row r="65" spans="1:10">
      <c r="A65" s="58"/>
      <c r="B65" s="60"/>
    </row>
    <row r="66" spans="1:10" ht="12" customHeight="1">
      <c r="A66" s="58"/>
      <c r="B66" s="60"/>
    </row>
    <row r="67" spans="1:10">
      <c r="A67" s="58"/>
      <c r="B67" s="60"/>
    </row>
    <row r="68" spans="1:10" ht="15" hidden="1">
      <c r="A68" s="824" t="s">
        <v>597</v>
      </c>
      <c r="B68" s="824" t="s">
        <v>294</v>
      </c>
      <c r="G68" s="498"/>
      <c r="H68" s="498"/>
    </row>
    <row r="69" spans="1:10" ht="15" hidden="1">
      <c r="A69" s="825" t="s">
        <v>573</v>
      </c>
      <c r="B69" s="826">
        <v>1</v>
      </c>
      <c r="C69">
        <f t="shared" ref="C69:C76" si="6">VLOOKUP(A69,$A$24:$C$40,3,0)</f>
        <v>1</v>
      </c>
    </row>
    <row r="70" spans="1:10" ht="21.75" hidden="1" customHeight="1">
      <c r="A70" s="825" t="s">
        <v>560</v>
      </c>
      <c r="B70" s="826">
        <v>8148</v>
      </c>
      <c r="C70">
        <f t="shared" si="6"/>
        <v>8148</v>
      </c>
    </row>
    <row r="71" spans="1:10" ht="15" hidden="1">
      <c r="A71" s="825" t="s">
        <v>565</v>
      </c>
      <c r="B71" s="826">
        <v>2307</v>
      </c>
      <c r="C71">
        <f t="shared" si="6"/>
        <v>2307</v>
      </c>
    </row>
    <row r="72" spans="1:10" ht="15" hidden="1">
      <c r="A72" s="825" t="s">
        <v>555</v>
      </c>
      <c r="B72" s="826">
        <v>468987</v>
      </c>
      <c r="C72">
        <f t="shared" si="6"/>
        <v>468987</v>
      </c>
    </row>
    <row r="73" spans="1:10" ht="15" hidden="1">
      <c r="A73" s="825" t="s">
        <v>558</v>
      </c>
      <c r="B73" s="826">
        <v>131129</v>
      </c>
      <c r="C73">
        <f t="shared" si="6"/>
        <v>131129</v>
      </c>
    </row>
    <row r="74" spans="1:10" ht="15" hidden="1" customHeight="1">
      <c r="A74" s="825" t="s">
        <v>563</v>
      </c>
      <c r="B74" s="826">
        <v>2835</v>
      </c>
      <c r="C74">
        <f t="shared" si="6"/>
        <v>2835</v>
      </c>
    </row>
    <row r="75" spans="1:10" ht="15" hidden="1" customHeight="1">
      <c r="A75" s="825" t="s">
        <v>553</v>
      </c>
      <c r="B75" s="826">
        <v>2539089</v>
      </c>
      <c r="C75">
        <f t="shared" si="6"/>
        <v>2539089</v>
      </c>
    </row>
    <row r="76" spans="1:10" ht="15" hidden="1" customHeight="1">
      <c r="A76" s="825" t="s">
        <v>556</v>
      </c>
      <c r="B76" s="826">
        <v>177598</v>
      </c>
      <c r="C76">
        <f t="shared" si="6"/>
        <v>177598</v>
      </c>
      <c r="E76" s="276"/>
      <c r="F76" s="277"/>
      <c r="G76" s="278"/>
      <c r="I76" s="827"/>
      <c r="J76" s="828"/>
    </row>
    <row r="77" spans="1:10" ht="15" hidden="1" customHeight="1">
      <c r="A77" s="825" t="s">
        <v>571</v>
      </c>
      <c r="B77" s="826">
        <v>6</v>
      </c>
      <c r="E77" s="276"/>
      <c r="F77" s="277"/>
      <c r="G77" s="278"/>
      <c r="I77" s="827"/>
      <c r="J77" s="828"/>
    </row>
    <row r="78" spans="1:10" ht="15" hidden="1" customHeight="1">
      <c r="A78" s="825" t="s">
        <v>568</v>
      </c>
      <c r="B78" s="826">
        <v>254</v>
      </c>
      <c r="C78">
        <f t="shared" ref="C78:C89" si="7">VLOOKUP(A78,$A$24:$C$40,3,0)</f>
        <v>254</v>
      </c>
      <c r="E78" s="276"/>
      <c r="F78" s="277"/>
      <c r="G78" s="278"/>
      <c r="I78" s="827"/>
      <c r="J78" s="828"/>
    </row>
    <row r="79" spans="1:10" ht="15" hidden="1" customHeight="1">
      <c r="A79" s="825" t="s">
        <v>554</v>
      </c>
      <c r="B79" s="826">
        <v>722143</v>
      </c>
      <c r="C79">
        <f t="shared" si="7"/>
        <v>727052</v>
      </c>
      <c r="E79" s="276"/>
      <c r="F79" s="277"/>
      <c r="G79" s="278"/>
      <c r="I79" s="827"/>
      <c r="J79" s="828"/>
    </row>
    <row r="80" spans="1:10" ht="15" hidden="1" customHeight="1">
      <c r="A80" s="825" t="s">
        <v>557</v>
      </c>
      <c r="B80" s="826">
        <v>128263</v>
      </c>
      <c r="C80">
        <f t="shared" si="7"/>
        <v>128263</v>
      </c>
      <c r="E80" s="276"/>
      <c r="F80" s="277"/>
      <c r="G80" s="278"/>
      <c r="I80" s="827"/>
      <c r="J80" s="828"/>
    </row>
    <row r="81" spans="1:10" ht="15" hidden="1" customHeight="1">
      <c r="A81" s="825" t="s">
        <v>598</v>
      </c>
      <c r="B81" s="826">
        <v>4909</v>
      </c>
      <c r="C81" t="e">
        <f t="shared" si="7"/>
        <v>#N/A</v>
      </c>
      <c r="E81" s="452"/>
      <c r="F81" s="745"/>
      <c r="G81" s="746"/>
      <c r="I81" s="745"/>
      <c r="J81" s="746"/>
    </row>
    <row r="82" spans="1:10" ht="15" hidden="1" customHeight="1">
      <c r="A82" s="825" t="s">
        <v>559</v>
      </c>
      <c r="B82" s="826">
        <v>2892</v>
      </c>
      <c r="C82">
        <f t="shared" si="7"/>
        <v>51099</v>
      </c>
      <c r="E82" s="452"/>
      <c r="F82" s="745"/>
      <c r="G82" s="746"/>
      <c r="I82" s="745"/>
      <c r="J82" s="746"/>
    </row>
    <row r="83" spans="1:10" ht="15" hidden="1" customHeight="1">
      <c r="A83" s="825" t="s">
        <v>599</v>
      </c>
      <c r="B83" s="826">
        <v>5</v>
      </c>
      <c r="C83" t="e">
        <f t="shared" si="7"/>
        <v>#N/A</v>
      </c>
      <c r="E83" s="452"/>
      <c r="F83" s="745"/>
      <c r="G83" s="746"/>
      <c r="I83" s="745"/>
      <c r="J83" s="746"/>
    </row>
    <row r="84" spans="1:10" ht="15" hidden="1" customHeight="1">
      <c r="A84" s="825" t="s">
        <v>567</v>
      </c>
      <c r="B84" s="826">
        <v>1002</v>
      </c>
      <c r="C84">
        <f t="shared" si="7"/>
        <v>1002</v>
      </c>
      <c r="E84" s="452"/>
      <c r="F84" s="745"/>
      <c r="G84" s="746"/>
      <c r="I84" s="745"/>
      <c r="J84" s="746"/>
    </row>
    <row r="85" spans="1:10" ht="15" hidden="1" customHeight="1">
      <c r="A85" s="825" t="s">
        <v>569</v>
      </c>
      <c r="B85" s="826">
        <v>4</v>
      </c>
      <c r="C85">
        <f t="shared" si="7"/>
        <v>9</v>
      </c>
      <c r="E85" s="452"/>
      <c r="F85" s="745"/>
      <c r="G85" s="746"/>
      <c r="I85" s="745"/>
      <c r="J85" s="746"/>
    </row>
    <row r="86" spans="1:10" ht="15" hidden="1" customHeight="1">
      <c r="A86" s="825" t="s">
        <v>600</v>
      </c>
      <c r="B86" s="826">
        <v>48207</v>
      </c>
      <c r="C86" t="e">
        <f t="shared" si="7"/>
        <v>#N/A</v>
      </c>
      <c r="E86" s="452"/>
      <c r="F86" s="745"/>
      <c r="G86" s="746"/>
      <c r="I86" s="745"/>
      <c r="J86" s="746"/>
    </row>
    <row r="87" spans="1:10" ht="15" hidden="1" customHeight="1">
      <c r="A87" s="825" t="s">
        <v>562</v>
      </c>
      <c r="B87" s="826">
        <v>2969</v>
      </c>
      <c r="C87">
        <f t="shared" si="7"/>
        <v>2969</v>
      </c>
      <c r="E87" s="452"/>
      <c r="F87" s="745"/>
      <c r="G87" s="746"/>
      <c r="I87" s="745"/>
      <c r="J87" s="746"/>
    </row>
    <row r="88" spans="1:10" ht="15" hidden="1" customHeight="1">
      <c r="A88" s="825"/>
      <c r="B88" s="826"/>
      <c r="C88" t="e">
        <f t="shared" si="7"/>
        <v>#N/A</v>
      </c>
      <c r="E88" s="452"/>
      <c r="F88" s="745"/>
      <c r="G88" s="746"/>
      <c r="I88" s="745"/>
      <c r="J88" s="746"/>
    </row>
    <row r="89" spans="1:10" ht="15" hidden="1" customHeight="1">
      <c r="A89" s="745"/>
      <c r="B89" s="746"/>
      <c r="C89" t="e">
        <f t="shared" si="7"/>
        <v>#N/A</v>
      </c>
      <c r="E89" s="452"/>
      <c r="F89" s="745"/>
      <c r="G89" s="746"/>
      <c r="I89" s="745"/>
      <c r="J89" s="746"/>
    </row>
    <row r="90" spans="1:10" ht="15" hidden="1" customHeight="1">
      <c r="A90" s="276"/>
      <c r="B90" s="504"/>
      <c r="E90" s="452"/>
      <c r="F90" s="745"/>
      <c r="G90" s="746"/>
      <c r="I90" s="745"/>
      <c r="J90" s="746"/>
    </row>
    <row r="91" spans="1:10" ht="15" hidden="1" customHeight="1">
      <c r="A91" s="824" t="s">
        <v>601</v>
      </c>
      <c r="B91" s="824" t="s">
        <v>292</v>
      </c>
      <c r="E91" s="452"/>
      <c r="F91" s="745"/>
      <c r="G91" s="746"/>
      <c r="I91" s="745"/>
      <c r="J91" s="746"/>
    </row>
    <row r="92" spans="1:10" ht="15" hidden="1" customHeight="1">
      <c r="A92" s="825" t="s">
        <v>548</v>
      </c>
      <c r="B92" s="826">
        <v>2</v>
      </c>
      <c r="C92" s="829">
        <f t="shared" ref="C92:C113" si="8">VLOOKUP(A92,$A$3:$C$17,3,0)</f>
        <v>2</v>
      </c>
      <c r="E92" s="452"/>
      <c r="F92" s="745"/>
      <c r="G92" s="746"/>
      <c r="I92" s="745"/>
      <c r="J92" s="746"/>
    </row>
    <row r="93" spans="1:10" ht="15" hidden="1" customHeight="1">
      <c r="A93" s="825" t="s">
        <v>542</v>
      </c>
      <c r="B93" s="826">
        <v>4</v>
      </c>
      <c r="C93" s="829">
        <f t="shared" si="8"/>
        <v>4</v>
      </c>
      <c r="E93" s="452"/>
      <c r="F93" s="745"/>
      <c r="G93" s="746"/>
      <c r="I93" s="745"/>
      <c r="J93" s="746"/>
    </row>
    <row r="94" spans="1:10" ht="15" hidden="1" customHeight="1">
      <c r="A94" s="825" t="s">
        <v>527</v>
      </c>
      <c r="B94" s="826">
        <v>43016</v>
      </c>
      <c r="C94" s="829">
        <f t="shared" si="8"/>
        <v>43016</v>
      </c>
      <c r="E94" s="452"/>
      <c r="F94" s="745"/>
      <c r="G94" s="746"/>
      <c r="I94" s="745"/>
      <c r="J94" s="746"/>
    </row>
    <row r="95" spans="1:10" ht="15" hidden="1" customHeight="1">
      <c r="A95" s="825" t="s">
        <v>530</v>
      </c>
      <c r="B95" s="826">
        <v>37408</v>
      </c>
      <c r="C95" s="829">
        <f t="shared" si="8"/>
        <v>37408</v>
      </c>
      <c r="E95" s="452"/>
      <c r="F95" s="745"/>
      <c r="G95" s="746"/>
      <c r="I95" s="745"/>
      <c r="J95" s="746"/>
    </row>
    <row r="96" spans="1:10" ht="15" hidden="1" customHeight="1">
      <c r="A96" s="825" t="s">
        <v>533</v>
      </c>
      <c r="B96" s="826">
        <v>4361</v>
      </c>
      <c r="C96" s="829">
        <f t="shared" si="8"/>
        <v>4361</v>
      </c>
      <c r="E96" s="452"/>
      <c r="F96" s="745"/>
      <c r="G96" s="746"/>
      <c r="I96" s="745"/>
      <c r="J96" s="746"/>
    </row>
    <row r="97" spans="1:10" ht="15" hidden="1" customHeight="1">
      <c r="A97" s="825" t="s">
        <v>536</v>
      </c>
      <c r="B97" s="826">
        <v>1331</v>
      </c>
      <c r="C97" s="829">
        <f t="shared" si="8"/>
        <v>1331</v>
      </c>
      <c r="E97" s="452"/>
      <c r="F97" s="745"/>
      <c r="G97" s="746"/>
      <c r="I97" s="745"/>
      <c r="J97" s="746"/>
    </row>
    <row r="98" spans="1:10" ht="15" hidden="1" customHeight="1">
      <c r="A98" s="825" t="s">
        <v>515</v>
      </c>
      <c r="B98" s="826">
        <v>215518</v>
      </c>
      <c r="C98" s="829">
        <f t="shared" si="8"/>
        <v>215518</v>
      </c>
      <c r="E98" s="452"/>
      <c r="F98" s="745"/>
      <c r="G98" s="746"/>
      <c r="I98" s="745"/>
      <c r="J98" s="746"/>
    </row>
    <row r="99" spans="1:10" ht="15" hidden="1" customHeight="1">
      <c r="A99" s="825" t="s">
        <v>521</v>
      </c>
      <c r="B99" s="826">
        <v>51683</v>
      </c>
      <c r="C99" s="829">
        <f t="shared" si="8"/>
        <v>51683</v>
      </c>
      <c r="E99" s="452"/>
      <c r="F99" s="745"/>
      <c r="G99" s="746"/>
      <c r="I99" s="745"/>
      <c r="J99" s="746"/>
    </row>
    <row r="100" spans="1:10" ht="15" hidden="1" customHeight="1">
      <c r="A100" s="825" t="s">
        <v>539</v>
      </c>
      <c r="B100" s="826">
        <v>28</v>
      </c>
      <c r="C100" s="829">
        <f t="shared" si="8"/>
        <v>28</v>
      </c>
      <c r="E100" s="452"/>
      <c r="F100" s="745"/>
      <c r="G100" s="746"/>
      <c r="I100" s="745"/>
      <c r="J100" s="746"/>
    </row>
    <row r="101" spans="1:10" ht="15" hidden="1" customHeight="1">
      <c r="A101" s="825" t="s">
        <v>518</v>
      </c>
      <c r="B101" s="826">
        <v>143057</v>
      </c>
      <c r="C101" s="829">
        <f t="shared" si="8"/>
        <v>162945</v>
      </c>
      <c r="E101" s="452"/>
      <c r="F101" s="745"/>
      <c r="G101" s="746"/>
      <c r="I101" s="745"/>
      <c r="J101" s="746"/>
    </row>
    <row r="102" spans="1:10" ht="15" hidden="1" customHeight="1">
      <c r="A102" s="825" t="s">
        <v>509</v>
      </c>
      <c r="B102" s="826">
        <v>1516514</v>
      </c>
      <c r="C102" s="829">
        <f t="shared" si="8"/>
        <v>1516514</v>
      </c>
      <c r="E102" s="452"/>
      <c r="I102" s="745"/>
      <c r="J102" s="746"/>
    </row>
    <row r="103" spans="1:10" ht="15" hidden="1" customHeight="1">
      <c r="A103" s="825" t="s">
        <v>602</v>
      </c>
      <c r="B103" s="826">
        <v>19888</v>
      </c>
      <c r="C103" s="829" t="e">
        <f t="shared" si="8"/>
        <v>#N/A</v>
      </c>
      <c r="I103" s="830"/>
      <c r="J103" s="831"/>
    </row>
    <row r="104" spans="1:10" ht="15" hidden="1" customHeight="1">
      <c r="A104" s="825" t="s">
        <v>603</v>
      </c>
      <c r="B104" s="826">
        <v>71</v>
      </c>
      <c r="C104" s="829" t="e">
        <f t="shared" si="8"/>
        <v>#N/A</v>
      </c>
    </row>
    <row r="105" spans="1:10" ht="15" hidden="1" customHeight="1">
      <c r="A105" s="825" t="s">
        <v>512</v>
      </c>
      <c r="B105" s="826">
        <v>369150</v>
      </c>
      <c r="C105" s="829">
        <f t="shared" si="8"/>
        <v>369221</v>
      </c>
    </row>
    <row r="106" spans="1:10" ht="15" hidden="1" customHeight="1">
      <c r="A106" s="825" t="s">
        <v>546</v>
      </c>
      <c r="B106" s="826">
        <v>2</v>
      </c>
      <c r="C106" s="829">
        <f t="shared" si="8"/>
        <v>2</v>
      </c>
    </row>
    <row r="107" spans="1:10" ht="15" hidden="1" customHeight="1">
      <c r="A107" s="825" t="s">
        <v>524</v>
      </c>
      <c r="B107" s="826">
        <v>44622</v>
      </c>
      <c r="C107" s="829">
        <f t="shared" si="8"/>
        <v>44622</v>
      </c>
    </row>
    <row r="108" spans="1:10" ht="15" hidden="1" customHeight="1">
      <c r="A108" s="825" t="s">
        <v>544</v>
      </c>
      <c r="B108" s="826">
        <v>3</v>
      </c>
      <c r="C108" s="829">
        <f t="shared" si="8"/>
        <v>3</v>
      </c>
    </row>
    <row r="109" spans="1:10" ht="15" hidden="1">
      <c r="A109" s="825"/>
      <c r="B109" s="826"/>
      <c r="C109" s="829" t="e">
        <f t="shared" si="8"/>
        <v>#N/A</v>
      </c>
    </row>
    <row r="110" spans="1:10" ht="15" hidden="1">
      <c r="A110" s="832"/>
      <c r="B110" s="833"/>
      <c r="C110" s="829" t="e">
        <f t="shared" si="8"/>
        <v>#N/A</v>
      </c>
    </row>
    <row r="111" spans="1:10" ht="15" hidden="1">
      <c r="A111" s="832"/>
      <c r="B111" s="833"/>
      <c r="C111" s="829" t="e">
        <f t="shared" si="8"/>
        <v>#N/A</v>
      </c>
    </row>
    <row r="112" spans="1:10" ht="15" hidden="1">
      <c r="A112" s="745"/>
      <c r="B112" s="746"/>
      <c r="C112" s="829" t="e">
        <f t="shared" si="8"/>
        <v>#N/A</v>
      </c>
    </row>
    <row r="113" spans="1:3" ht="15" hidden="1">
      <c r="A113" s="745"/>
      <c r="B113" s="746"/>
      <c r="C113" s="829" t="e">
        <f t="shared" si="8"/>
        <v>#N/A</v>
      </c>
    </row>
  </sheetData>
  <sheetProtection autoFilter="0"/>
  <sortState xmlns:xlrd2="http://schemas.microsoft.com/office/spreadsheetml/2017/richdata2" ref="A3:C17">
    <sortCondition descending="1" ref="C3:C17"/>
  </sortState>
  <mergeCells count="8">
    <mergeCell ref="A56:B56"/>
    <mergeCell ref="S1:U1"/>
    <mergeCell ref="A45:D45"/>
    <mergeCell ref="A41:B41"/>
    <mergeCell ref="A22:D22"/>
    <mergeCell ref="A1:D1"/>
    <mergeCell ref="A18:B18"/>
    <mergeCell ref="T14:U14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0" max="16383" man="1"/>
    <brk id="56" max="16383" man="1"/>
  </rowBreaks>
  <colBreaks count="1" manualBreakCount="1">
    <brk id="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00"/>
  </sheetPr>
  <dimension ref="A1:W119"/>
  <sheetViews>
    <sheetView topLeftCell="P1" zoomScale="60" zoomScaleNormal="60" workbookViewId="0">
      <selection activeCell="G27" sqref="G27"/>
    </sheetView>
  </sheetViews>
  <sheetFormatPr baseColWidth="10" defaultColWidth="11.42578125" defaultRowHeight="12.75"/>
  <cols>
    <col min="1" max="1" width="14" hidden="1" customWidth="1"/>
    <col min="2" max="2" width="31.28515625" hidden="1" customWidth="1"/>
    <col min="3" max="3" width="15.28515625" hidden="1" customWidth="1"/>
    <col min="4" max="4" width="16.42578125" hidden="1" customWidth="1"/>
    <col min="5" max="5" width="12.7109375" hidden="1" customWidth="1"/>
    <col min="6" max="6" width="0" hidden="1" customWidth="1"/>
    <col min="8" max="8" width="11.42578125" hidden="1" customWidth="1"/>
    <col min="9" max="9" width="27.28515625" hidden="1" customWidth="1"/>
    <col min="10" max="14" width="11.42578125" hidden="1" customWidth="1"/>
    <col min="15" max="15" width="17.140625" hidden="1" customWidth="1"/>
  </cols>
  <sheetData>
    <row r="1" spans="1:17" ht="29.25" customHeight="1">
      <c r="A1" s="944" t="s">
        <v>502</v>
      </c>
      <c r="B1" s="944"/>
      <c r="C1" s="944"/>
      <c r="D1" s="944"/>
      <c r="H1" s="688" t="s">
        <v>604</v>
      </c>
      <c r="I1" s="688" t="s">
        <v>605</v>
      </c>
      <c r="J1" s="688">
        <v>2016</v>
      </c>
      <c r="K1" s="688">
        <v>2017</v>
      </c>
      <c r="L1" s="688">
        <v>2018</v>
      </c>
      <c r="M1" s="688">
        <v>2019</v>
      </c>
      <c r="N1" s="688">
        <v>2020</v>
      </c>
      <c r="O1" s="688">
        <v>2021</v>
      </c>
    </row>
    <row r="2" spans="1:17" s="2" customFormat="1" ht="27.75" customHeight="1">
      <c r="A2" s="33" t="s">
        <v>504</v>
      </c>
      <c r="B2" s="18" t="s">
        <v>505</v>
      </c>
      <c r="C2" s="814" t="s">
        <v>506</v>
      </c>
      <c r="D2" s="18" t="s">
        <v>507</v>
      </c>
      <c r="H2" s="689" t="s">
        <v>509</v>
      </c>
      <c r="I2" s="690" t="s">
        <v>510</v>
      </c>
      <c r="J2" s="691">
        <v>1595688</v>
      </c>
      <c r="K2" s="691">
        <v>1621346</v>
      </c>
      <c r="L2" s="691">
        <v>1587741</v>
      </c>
      <c r="M2" s="692">
        <v>1540314</v>
      </c>
      <c r="N2" s="692">
        <v>1564553</v>
      </c>
      <c r="O2" s="693">
        <f>VLOOKUP(H2,'5.Gráfico_Afiliados_EPS_Régimen'!$A$69:$B$124,2,0)</f>
        <v>1516514</v>
      </c>
      <c r="Q2" s="2" t="s">
        <v>321</v>
      </c>
    </row>
    <row r="3" spans="1:17" ht="18.75" customHeight="1">
      <c r="A3" s="96" t="s">
        <v>509</v>
      </c>
      <c r="B3" s="97" t="s">
        <v>510</v>
      </c>
      <c r="C3" s="26">
        <f>IFERROR(VLOOKUP(A3,$A$78:$B$116,2,0),0)</f>
        <v>1538843</v>
      </c>
      <c r="D3" s="275">
        <f>+C3/$C$23</f>
        <v>0.67079545102846183</v>
      </c>
      <c r="E3" s="10"/>
      <c r="H3" s="190" t="s">
        <v>512</v>
      </c>
      <c r="I3" s="694" t="s">
        <v>513</v>
      </c>
      <c r="J3" s="695">
        <v>327391</v>
      </c>
      <c r="K3" s="695">
        <v>330430</v>
      </c>
      <c r="L3" s="695">
        <v>330981</v>
      </c>
      <c r="M3" s="696">
        <v>350165</v>
      </c>
      <c r="N3" s="692">
        <v>365234</v>
      </c>
      <c r="O3" s="693">
        <f>VLOOKUP(H3,'5.Gráfico_Afiliados_EPS_Régimen'!$A$69:$B$124,2,0)</f>
        <v>369150</v>
      </c>
      <c r="Q3" s="2" t="s">
        <v>323</v>
      </c>
    </row>
    <row r="4" spans="1:17" ht="14.25">
      <c r="A4" s="96" t="s">
        <v>512</v>
      </c>
      <c r="B4" s="97" t="s">
        <v>513</v>
      </c>
      <c r="C4" s="26">
        <f>IFERROR(VLOOKUP(A4,$A$78:$B$116,2,0),0)</f>
        <v>350569</v>
      </c>
      <c r="D4" s="275">
        <f>+C4/$C$23</f>
        <v>0.15281616803767301</v>
      </c>
      <c r="E4" s="12"/>
      <c r="H4" s="190" t="s">
        <v>524</v>
      </c>
      <c r="I4" s="694" t="s">
        <v>525</v>
      </c>
      <c r="J4" s="695">
        <v>47641</v>
      </c>
      <c r="K4" s="695">
        <v>46284</v>
      </c>
      <c r="L4" s="695">
        <v>48093</v>
      </c>
      <c r="M4" s="696">
        <v>48099</v>
      </c>
      <c r="N4" s="692">
        <v>47422</v>
      </c>
      <c r="O4" s="693">
        <f>VLOOKUP(H4,'5.Gráfico_Afiliados_EPS_Régimen'!$A$69:$B$124,2,0)</f>
        <v>44622</v>
      </c>
    </row>
    <row r="5" spans="1:17" ht="14.25">
      <c r="A5" s="96" t="s">
        <v>524</v>
      </c>
      <c r="B5" s="97" t="s">
        <v>525</v>
      </c>
      <c r="C5" s="26">
        <f>IFERROR(VLOOKUP(A5,$A$78:$B$119,2,0),0)</f>
        <v>48427</v>
      </c>
      <c r="D5" s="275">
        <f>+C5/$C$23</f>
        <v>2.1109763183739548E-2</v>
      </c>
      <c r="E5" s="12"/>
      <c r="H5" s="190" t="s">
        <v>527</v>
      </c>
      <c r="I5" s="694" t="s">
        <v>606</v>
      </c>
      <c r="J5" s="695">
        <v>41068</v>
      </c>
      <c r="K5" s="695">
        <v>42175</v>
      </c>
      <c r="L5" s="695">
        <v>42202</v>
      </c>
      <c r="M5" s="696">
        <v>42432</v>
      </c>
      <c r="N5" s="692">
        <v>42523</v>
      </c>
      <c r="O5" s="693">
        <f>VLOOKUP(H5,'5.Gráfico_Afiliados_EPS_Régimen'!$A$69:$B$124,2,0)</f>
        <v>43016</v>
      </c>
    </row>
    <row r="6" spans="1:17" ht="15" thickBot="1">
      <c r="A6" s="96" t="s">
        <v>527</v>
      </c>
      <c r="B6" s="100" t="s">
        <v>606</v>
      </c>
      <c r="C6" s="26">
        <f>IFERROR(VLOOKUP(A6,$A$78:$B$116,2,0),0)</f>
        <v>42600</v>
      </c>
      <c r="D6" s="275">
        <f>+C6/$C$23</f>
        <v>1.8569721676488422E-2</v>
      </c>
      <c r="E6" s="12"/>
      <c r="H6" s="190" t="s">
        <v>602</v>
      </c>
      <c r="I6" s="1" t="s">
        <v>519</v>
      </c>
      <c r="J6" s="695">
        <v>0</v>
      </c>
      <c r="K6" s="695">
        <v>485</v>
      </c>
      <c r="L6" s="695">
        <v>553</v>
      </c>
      <c r="M6" s="696">
        <v>568</v>
      </c>
      <c r="N6" s="692">
        <v>11782</v>
      </c>
      <c r="O6" s="693">
        <f>VLOOKUP(H6,'5.Gráfico_Afiliados_EPS_Régimen'!$A$69:$B$124,2,0)</f>
        <v>19888</v>
      </c>
    </row>
    <row r="7" spans="1:17" ht="14.25">
      <c r="A7" s="96" t="s">
        <v>602</v>
      </c>
      <c r="B7" s="100" t="s">
        <v>519</v>
      </c>
      <c r="C7" s="26">
        <f>IFERROR(VLOOKUP(A7,$A$78:$B$116,2,0),0)</f>
        <v>577</v>
      </c>
      <c r="D7" s="275">
        <f>+C7/$C$23</f>
        <v>2.5151946965572345E-4</v>
      </c>
      <c r="E7" s="12"/>
      <c r="H7" s="697" t="s">
        <v>515</v>
      </c>
      <c r="I7" s="698" t="s">
        <v>516</v>
      </c>
      <c r="J7" s="699">
        <v>35489</v>
      </c>
      <c r="K7" s="699">
        <v>61290</v>
      </c>
      <c r="L7" s="699">
        <v>76591</v>
      </c>
      <c r="M7" s="700">
        <v>102327</v>
      </c>
      <c r="N7" s="700">
        <v>143190</v>
      </c>
      <c r="O7" s="701">
        <f>VLOOKUP(H7,'5.Gráfico_Afiliados_EPS_Régimen'!$A$69:$B$124,2,0)</f>
        <v>215518</v>
      </c>
    </row>
    <row r="8" spans="1:17" ht="12.75" customHeight="1">
      <c r="A8" s="244" t="s">
        <v>596</v>
      </c>
      <c r="B8" s="131" t="s">
        <v>607</v>
      </c>
      <c r="C8" s="129">
        <f>SUM(C3:C7)</f>
        <v>1981016</v>
      </c>
      <c r="D8" s="284">
        <f>SUM(D3:D7)</f>
        <v>0.86354262339601862</v>
      </c>
      <c r="E8" s="12"/>
      <c r="H8" s="30" t="s">
        <v>518</v>
      </c>
      <c r="I8" s="1" t="s">
        <v>519</v>
      </c>
      <c r="J8" s="695">
        <v>25130</v>
      </c>
      <c r="K8" s="695">
        <v>29503</v>
      </c>
      <c r="L8" s="695">
        <v>30479</v>
      </c>
      <c r="M8" s="696">
        <v>82477</v>
      </c>
      <c r="N8" s="696">
        <v>141039</v>
      </c>
      <c r="O8" s="702">
        <f>VLOOKUP(H8,'5.Gráfico_Afiliados_EPS_Régimen'!$A$69:$B$124,2,0)+O6</f>
        <v>162945</v>
      </c>
    </row>
    <row r="9" spans="1:17" ht="17.25" customHeight="1">
      <c r="A9" s="116" t="s">
        <v>515</v>
      </c>
      <c r="B9" s="20" t="s">
        <v>516</v>
      </c>
      <c r="C9" s="26">
        <f t="shared" ref="C9:C14" si="0">IFERROR(VLOOKUP(A9,$A$78:$B$116,2,0),0)</f>
        <v>102023</v>
      </c>
      <c r="D9" s="275">
        <f t="shared" ref="D9:D21" si="1">+C9/$C$23</f>
        <v>4.4472739779351601E-2</v>
      </c>
      <c r="E9" s="12"/>
      <c r="H9" s="30" t="s">
        <v>608</v>
      </c>
      <c r="I9" s="1" t="s">
        <v>609</v>
      </c>
      <c r="J9" s="1"/>
      <c r="K9" s="695">
        <v>674</v>
      </c>
      <c r="L9" s="695">
        <v>69876</v>
      </c>
      <c r="M9" s="696">
        <v>55443</v>
      </c>
      <c r="N9" s="696">
        <v>3</v>
      </c>
      <c r="O9" s="702" t="e">
        <f>VLOOKUP(H9,'5.Gráfico_Afiliados_EPS_Régimen'!$A$69:$B$124,2,0)</f>
        <v>#N/A</v>
      </c>
    </row>
    <row r="10" spans="1:17" ht="17.25" customHeight="1">
      <c r="A10" s="116" t="s">
        <v>518</v>
      </c>
      <c r="B10" s="20" t="s">
        <v>519</v>
      </c>
      <c r="C10" s="26">
        <f t="shared" si="0"/>
        <v>84078</v>
      </c>
      <c r="D10" s="275">
        <f t="shared" si="1"/>
        <v>3.6650353500370741E-2</v>
      </c>
      <c r="E10" s="12"/>
      <c r="H10" s="30" t="s">
        <v>521</v>
      </c>
      <c r="I10" s="1" t="s">
        <v>522</v>
      </c>
      <c r="J10" s="695">
        <v>29335</v>
      </c>
      <c r="K10" s="695">
        <v>31712</v>
      </c>
      <c r="L10" s="695">
        <v>40402</v>
      </c>
      <c r="M10" s="696">
        <v>43133</v>
      </c>
      <c r="N10" s="696">
        <v>55088</v>
      </c>
      <c r="O10" s="702">
        <f>VLOOKUP(H10,'5.Gráfico_Afiliados_EPS_Régimen'!$A$69:$B$124,2,0)</f>
        <v>51683</v>
      </c>
    </row>
    <row r="11" spans="1:17" ht="17.25" customHeight="1">
      <c r="A11" s="115" t="s">
        <v>608</v>
      </c>
      <c r="B11" s="20" t="s">
        <v>609</v>
      </c>
      <c r="C11" s="26">
        <f t="shared" si="0"/>
        <v>57977</v>
      </c>
      <c r="D11" s="275">
        <f t="shared" si="1"/>
        <v>2.5272693747365474E-2</v>
      </c>
      <c r="E11" s="12"/>
      <c r="H11" s="30" t="s">
        <v>530</v>
      </c>
      <c r="I11" s="1" t="s">
        <v>531</v>
      </c>
      <c r="J11" s="695">
        <v>13490</v>
      </c>
      <c r="K11" s="695">
        <v>21214</v>
      </c>
      <c r="L11" s="695">
        <v>21274</v>
      </c>
      <c r="M11" s="696">
        <v>23574</v>
      </c>
      <c r="N11" s="696">
        <v>50687</v>
      </c>
      <c r="O11" s="702">
        <f>VLOOKUP(H11,'5.Gráfico_Afiliados_EPS_Régimen'!$A$69:$B$124,2,0)</f>
        <v>37408</v>
      </c>
    </row>
    <row r="12" spans="1:17" ht="17.25" customHeight="1">
      <c r="A12" s="115" t="s">
        <v>521</v>
      </c>
      <c r="B12" s="20" t="s">
        <v>522</v>
      </c>
      <c r="C12" s="26">
        <f t="shared" si="0"/>
        <v>43273</v>
      </c>
      <c r="D12" s="275">
        <f t="shared" si="1"/>
        <v>1.8863088406260175E-2</v>
      </c>
      <c r="E12" s="12"/>
      <c r="H12" s="30" t="s">
        <v>533</v>
      </c>
      <c r="I12" s="1" t="s">
        <v>534</v>
      </c>
      <c r="J12" s="695">
        <v>561</v>
      </c>
      <c r="K12" s="695">
        <v>663</v>
      </c>
      <c r="L12" s="695">
        <v>888</v>
      </c>
      <c r="M12" s="696">
        <v>1590</v>
      </c>
      <c r="N12" s="696">
        <v>4769</v>
      </c>
      <c r="O12" s="702">
        <f>VLOOKUP(H12,'5.Gráfico_Afiliados_EPS_Régimen'!$A$69:$B$124,2,0)</f>
        <v>4361</v>
      </c>
    </row>
    <row r="13" spans="1:17" ht="17.25" customHeight="1">
      <c r="A13" s="116" t="s">
        <v>530</v>
      </c>
      <c r="B13" s="20" t="s">
        <v>531</v>
      </c>
      <c r="C13" s="26">
        <f t="shared" si="0"/>
        <v>23739</v>
      </c>
      <c r="D13" s="275">
        <f t="shared" si="1"/>
        <v>1.0348042790567105E-2</v>
      </c>
      <c r="E13" s="12"/>
      <c r="H13" s="30" t="s">
        <v>536</v>
      </c>
      <c r="I13" s="1" t="s">
        <v>537</v>
      </c>
      <c r="J13" s="695">
        <v>0</v>
      </c>
      <c r="K13" s="695">
        <v>0</v>
      </c>
      <c r="L13" s="695">
        <v>0</v>
      </c>
      <c r="M13" s="696">
        <v>279</v>
      </c>
      <c r="N13" s="696">
        <v>1648</v>
      </c>
      <c r="O13" s="702">
        <f>VLOOKUP(H13,'5.Gráfico_Afiliados_EPS_Régimen'!$A$69:$B$124,2,0)</f>
        <v>1331</v>
      </c>
    </row>
    <row r="14" spans="1:17" ht="17.25" customHeight="1" thickBot="1">
      <c r="A14" s="116" t="s">
        <v>533</v>
      </c>
      <c r="B14" s="20" t="s">
        <v>534</v>
      </c>
      <c r="C14" s="26">
        <f t="shared" si="0"/>
        <v>1611</v>
      </c>
      <c r="D14" s="275">
        <f t="shared" si="1"/>
        <v>7.0224933382213254E-4</v>
      </c>
      <c r="E14" s="12"/>
      <c r="H14" s="703" t="s">
        <v>539</v>
      </c>
      <c r="I14" s="704" t="s">
        <v>540</v>
      </c>
      <c r="J14" s="705">
        <v>227</v>
      </c>
      <c r="K14" s="705">
        <v>17</v>
      </c>
      <c r="L14" s="705">
        <v>15</v>
      </c>
      <c r="M14" s="706">
        <v>15</v>
      </c>
      <c r="N14" s="706">
        <v>42</v>
      </c>
      <c r="O14" s="707">
        <f>VLOOKUP(H14,'5.Gráfico_Afiliados_EPS_Régimen'!$A$69:$B$124,2,0)</f>
        <v>28</v>
      </c>
    </row>
    <row r="15" spans="1:17" ht="17.25" customHeight="1">
      <c r="A15" s="13" t="s">
        <v>536</v>
      </c>
      <c r="B15" s="20" t="s">
        <v>537</v>
      </c>
      <c r="C15" s="26">
        <f>IFERROR(VLOOKUP(A15,$A$78:$B$128,2,0),0)</f>
        <v>317</v>
      </c>
      <c r="D15" s="275">
        <f t="shared" si="1"/>
        <v>1.381831401748082E-4</v>
      </c>
      <c r="E15" s="12"/>
    </row>
    <row r="16" spans="1:17" ht="17.25" customHeight="1">
      <c r="A16" s="294" t="s">
        <v>539</v>
      </c>
      <c r="B16" s="20" t="s">
        <v>540</v>
      </c>
      <c r="C16" s="26">
        <f>IFERROR(VLOOKUP(A16,$A$78:$B$116,2,0),0)</f>
        <v>14</v>
      </c>
      <c r="D16" s="275">
        <f t="shared" si="1"/>
        <v>6.1027254335877446E-6</v>
      </c>
      <c r="E16" s="12"/>
    </row>
    <row r="17" spans="1:23" ht="17.25" customHeight="1">
      <c r="A17" s="13" t="s">
        <v>542</v>
      </c>
      <c r="B17" s="20" t="s">
        <v>543</v>
      </c>
      <c r="C17" s="26">
        <f>IFERROR(VLOOKUP(A17,$A$78:$B$128,2,0),0)</f>
        <v>3</v>
      </c>
      <c r="D17" s="275">
        <f t="shared" si="1"/>
        <v>1.3077268786259451E-6</v>
      </c>
      <c r="E17" s="12"/>
    </row>
    <row r="18" spans="1:23" ht="17.25" customHeight="1">
      <c r="A18" s="13" t="s">
        <v>544</v>
      </c>
      <c r="B18" s="20" t="s">
        <v>610</v>
      </c>
      <c r="C18" s="26">
        <f>IFERROR(VLOOKUP(A18,$A$78:$B$128,2,0),0)</f>
        <v>2</v>
      </c>
      <c r="D18" s="275">
        <f t="shared" si="1"/>
        <v>8.7181791908396347E-7</v>
      </c>
      <c r="E18" s="12"/>
    </row>
    <row r="19" spans="1:23" ht="24" customHeight="1">
      <c r="A19" s="116" t="s">
        <v>611</v>
      </c>
      <c r="B19" s="20" t="s">
        <v>612</v>
      </c>
      <c r="C19" s="26">
        <f>IFERROR(VLOOKUP(A19,$A$78:$B$128,2,0),0)</f>
        <v>2</v>
      </c>
      <c r="D19" s="275">
        <f t="shared" si="1"/>
        <v>8.7181791908396347E-7</v>
      </c>
      <c r="E19" s="12"/>
    </row>
    <row r="20" spans="1:23" ht="17.25" customHeight="1">
      <c r="A20" s="13" t="s">
        <v>548</v>
      </c>
      <c r="B20" s="20" t="s">
        <v>549</v>
      </c>
      <c r="C20" s="26">
        <f>IFERROR(VLOOKUP(A20,$A$78:$B$128,2,0),0)</f>
        <v>1</v>
      </c>
      <c r="D20" s="275">
        <f t="shared" si="1"/>
        <v>4.3590895954198173E-7</v>
      </c>
      <c r="E20" s="12"/>
    </row>
    <row r="21" spans="1:23" ht="15.75" customHeight="1">
      <c r="A21" s="13" t="s">
        <v>546</v>
      </c>
      <c r="B21" s="20" t="s">
        <v>613</v>
      </c>
      <c r="C21" s="26">
        <f>IFERROR(VLOOKUP(A21,$A$78:$B$128,2,0),0)</f>
        <v>1</v>
      </c>
      <c r="D21" s="275">
        <f t="shared" si="1"/>
        <v>4.3590895954198173E-7</v>
      </c>
      <c r="E21" s="12"/>
    </row>
    <row r="22" spans="1:23" ht="23.25" customHeight="1">
      <c r="A22" s="130" t="s">
        <v>596</v>
      </c>
      <c r="B22" s="131" t="s">
        <v>614</v>
      </c>
      <c r="C22" s="129">
        <f>SUM(C9:C21)</f>
        <v>313041</v>
      </c>
      <c r="D22" s="285">
        <f>SUM(D9:D21)</f>
        <v>0.13645737660398147</v>
      </c>
      <c r="E22" s="12"/>
    </row>
    <row r="23" spans="1:23" ht="26.25" customHeight="1">
      <c r="A23" s="945" t="s">
        <v>615</v>
      </c>
      <c r="B23" s="946"/>
      <c r="C23" s="947">
        <f>+C22+C8</f>
        <v>2294057</v>
      </c>
      <c r="D23" s="948"/>
      <c r="E23" s="12"/>
      <c r="H23" s="688" t="s">
        <v>604</v>
      </c>
      <c r="I23" s="688" t="s">
        <v>616</v>
      </c>
      <c r="J23" s="688">
        <v>2016</v>
      </c>
      <c r="K23" s="688">
        <v>2017</v>
      </c>
      <c r="L23" s="688">
        <v>2018</v>
      </c>
      <c r="M23" s="688">
        <v>2019</v>
      </c>
      <c r="N23" s="688">
        <v>2020</v>
      </c>
      <c r="O23" s="688">
        <v>2021</v>
      </c>
      <c r="W23" s="23" t="str">
        <f>UPPER((TEXT('1. Población_Afiliada_Regimen'!C1,"mmmm yyyy")))</f>
        <v>DICIEMBRE 2021</v>
      </c>
    </row>
    <row r="24" spans="1:23" ht="21.75" customHeight="1">
      <c r="A24" s="58"/>
      <c r="B24" s="60"/>
      <c r="C24" s="22"/>
      <c r="D24" s="2"/>
      <c r="E24" s="12"/>
      <c r="H24" s="708" t="s">
        <v>553</v>
      </c>
      <c r="I24" s="709" t="s">
        <v>516</v>
      </c>
      <c r="J24" s="691">
        <v>1538148</v>
      </c>
      <c r="K24" s="691">
        <v>1661527</v>
      </c>
      <c r="L24" s="691">
        <v>1859924</v>
      </c>
      <c r="M24" s="692">
        <v>2136885</v>
      </c>
      <c r="N24" s="692">
        <v>2344807</v>
      </c>
      <c r="O24" s="693">
        <f>VLOOKUP(H24,'5.Gráfico_Afiliados_EPS_Régimen'!$A$69:$B$124,2,0)</f>
        <v>2539089</v>
      </c>
    </row>
    <row r="25" spans="1:23" ht="26.25" customHeight="1">
      <c r="C25" s="22">
        <v>1614757</v>
      </c>
      <c r="D25" s="21">
        <f>SUM(C25:C25)</f>
        <v>1614757</v>
      </c>
      <c r="H25" s="30" t="s">
        <v>554</v>
      </c>
      <c r="I25" s="1" t="s">
        <v>519</v>
      </c>
      <c r="J25" s="695">
        <v>440327</v>
      </c>
      <c r="K25" s="695">
        <v>484830</v>
      </c>
      <c r="L25" s="695">
        <v>522335</v>
      </c>
      <c r="M25" s="696">
        <v>602400</v>
      </c>
      <c r="N25" s="696">
        <v>705540</v>
      </c>
      <c r="O25" s="702">
        <f>VLOOKUP(H25,'5.Gráfico_Afiliados_EPS_Régimen'!$A$69:$B$124,2,0)+O37</f>
        <v>727052</v>
      </c>
    </row>
    <row r="26" spans="1:23" ht="24.75" customHeight="1">
      <c r="H26" s="30" t="s">
        <v>555</v>
      </c>
      <c r="I26" s="1" t="s">
        <v>531</v>
      </c>
      <c r="J26" s="695">
        <v>267472</v>
      </c>
      <c r="K26" s="695">
        <v>297318</v>
      </c>
      <c r="L26" s="695">
        <v>319907</v>
      </c>
      <c r="M26" s="696">
        <v>372480</v>
      </c>
      <c r="N26" s="696">
        <v>410217</v>
      </c>
      <c r="O26" s="702">
        <f>VLOOKUP(H26,'5.Gráfico_Afiliados_EPS_Régimen'!$A$69:$B$124,2,0)</f>
        <v>468987</v>
      </c>
    </row>
    <row r="27" spans="1:23" ht="20.25" customHeight="1">
      <c r="A27" s="944" t="s">
        <v>551</v>
      </c>
      <c r="B27" s="944"/>
      <c r="C27" s="944"/>
      <c r="D27" s="944"/>
      <c r="H27" s="30" t="s">
        <v>556</v>
      </c>
      <c r="I27" s="1" t="s">
        <v>522</v>
      </c>
      <c r="J27" s="695">
        <v>640265</v>
      </c>
      <c r="K27" s="695">
        <v>543593</v>
      </c>
      <c r="L27" s="695">
        <v>455322</v>
      </c>
      <c r="M27" s="696">
        <v>340808</v>
      </c>
      <c r="N27" s="696">
        <v>265369</v>
      </c>
      <c r="O27" s="702">
        <f>VLOOKUP(H27,'5.Gráfico_Afiliados_EPS_Régimen'!$A$69:$B$124,2,0)</f>
        <v>177598</v>
      </c>
    </row>
    <row r="28" spans="1:23" ht="22.5">
      <c r="A28" s="33" t="s">
        <v>504</v>
      </c>
      <c r="B28" s="33" t="s">
        <v>508</v>
      </c>
      <c r="C28" s="33" t="s">
        <v>552</v>
      </c>
      <c r="D28" s="33" t="s">
        <v>483</v>
      </c>
      <c r="H28" s="30" t="s">
        <v>617</v>
      </c>
      <c r="I28" s="1" t="s">
        <v>609</v>
      </c>
      <c r="J28" s="695">
        <v>0</v>
      </c>
      <c r="K28" s="695">
        <v>441945</v>
      </c>
      <c r="L28" s="695">
        <v>347290</v>
      </c>
      <c r="M28" s="696">
        <v>217766</v>
      </c>
      <c r="N28" s="696">
        <v>126</v>
      </c>
      <c r="O28" s="702" t="e">
        <f>VLOOKUP(H28,'5.Gráfico_Afiliados_EPS_Régimen'!$A$69:$B$124,2,0)</f>
        <v>#N/A</v>
      </c>
    </row>
    <row r="29" spans="1:23" ht="14.25">
      <c r="A29" s="20" t="s">
        <v>553</v>
      </c>
      <c r="B29" s="20" t="s">
        <v>516</v>
      </c>
      <c r="C29" s="26">
        <f t="shared" ref="C29:C42" si="2">IFERROR(VLOOKUP(A29,$A$78:$B$116,2,0),0)</f>
        <v>2121178</v>
      </c>
      <c r="D29" s="27">
        <f t="shared" ref="D29:D40" si="3">(C29/C$56)*100</f>
        <v>53.857290410906032</v>
      </c>
      <c r="H29" s="30" t="s">
        <v>558</v>
      </c>
      <c r="I29" s="1" t="s">
        <v>534</v>
      </c>
      <c r="J29" s="695">
        <v>70152</v>
      </c>
      <c r="K29" s="695">
        <v>76176</v>
      </c>
      <c r="L29" s="695">
        <v>83977</v>
      </c>
      <c r="M29" s="696">
        <v>105850</v>
      </c>
      <c r="N29" s="696">
        <v>119018</v>
      </c>
      <c r="O29" s="702">
        <f>VLOOKUP(H29,'5.Gráfico_Afiliados_EPS_Régimen'!$A$69:$B$124,2,0)</f>
        <v>131129</v>
      </c>
    </row>
    <row r="30" spans="1:23" ht="14.25">
      <c r="A30" s="20" t="s">
        <v>554</v>
      </c>
      <c r="B30" s="20" t="s">
        <v>519</v>
      </c>
      <c r="C30" s="26">
        <f t="shared" si="2"/>
        <v>593658</v>
      </c>
      <c r="D30" s="27">
        <f t="shared" si="3"/>
        <v>15.073139222996682</v>
      </c>
      <c r="H30" s="30" t="s">
        <v>560</v>
      </c>
      <c r="I30" s="1" t="s">
        <v>561</v>
      </c>
      <c r="J30" s="695">
        <v>10084</v>
      </c>
      <c r="K30" s="695">
        <v>9712</v>
      </c>
      <c r="L30" s="695">
        <v>9354</v>
      </c>
      <c r="M30" s="696">
        <v>9085</v>
      </c>
      <c r="N30" s="696">
        <v>8613</v>
      </c>
      <c r="O30" s="702">
        <f>VLOOKUP(H30,'5.Gráfico_Afiliados_EPS_Régimen'!$A$69:$B$124,2,0)</f>
        <v>8148</v>
      </c>
    </row>
    <row r="31" spans="1:23" ht="14.25">
      <c r="A31" s="20" t="s">
        <v>555</v>
      </c>
      <c r="B31" s="20" t="s">
        <v>531</v>
      </c>
      <c r="C31" s="26">
        <f t="shared" si="2"/>
        <v>362486</v>
      </c>
      <c r="D31" s="27">
        <f t="shared" si="3"/>
        <v>9.2036188249584363</v>
      </c>
      <c r="H31" s="30" t="s">
        <v>565</v>
      </c>
      <c r="I31" s="1" t="s">
        <v>566</v>
      </c>
      <c r="J31" s="695">
        <v>2873</v>
      </c>
      <c r="K31" s="695">
        <v>2773</v>
      </c>
      <c r="L31" s="695">
        <v>2653</v>
      </c>
      <c r="M31" s="696">
        <v>2904</v>
      </c>
      <c r="N31" s="696">
        <v>2487</v>
      </c>
      <c r="O31" s="702">
        <f>VLOOKUP(H31,'5.Gráfico_Afiliados_EPS_Régimen'!$A$69:$B$124,2,0)</f>
        <v>2307</v>
      </c>
    </row>
    <row r="32" spans="1:23" ht="15" thickBot="1">
      <c r="A32" s="20" t="s">
        <v>556</v>
      </c>
      <c r="B32" s="20" t="s">
        <v>522</v>
      </c>
      <c r="C32" s="26">
        <f t="shared" si="2"/>
        <v>360968</v>
      </c>
      <c r="D32" s="27">
        <f t="shared" si="3"/>
        <v>9.165076389178056</v>
      </c>
      <c r="H32" s="30" t="s">
        <v>568</v>
      </c>
      <c r="I32" s="1" t="s">
        <v>540</v>
      </c>
      <c r="J32" s="695">
        <v>11042</v>
      </c>
      <c r="K32" s="695">
        <v>1563</v>
      </c>
      <c r="L32" s="695">
        <v>561</v>
      </c>
      <c r="M32" s="696">
        <v>325</v>
      </c>
      <c r="N32" s="696">
        <v>253</v>
      </c>
      <c r="O32" s="702">
        <f>VLOOKUP(H32,'5.Gráfico_Afiliados_EPS_Régimen'!$A$69:$B$124,2,0)</f>
        <v>254</v>
      </c>
    </row>
    <row r="33" spans="1:15" ht="14.25">
      <c r="A33" s="20" t="s">
        <v>617</v>
      </c>
      <c r="B33" s="20" t="s">
        <v>609</v>
      </c>
      <c r="C33" s="26">
        <f t="shared" si="2"/>
        <v>234896</v>
      </c>
      <c r="D33" s="27">
        <f t="shared" si="3"/>
        <v>5.9640737780422874</v>
      </c>
      <c r="H33" s="697" t="s">
        <v>557</v>
      </c>
      <c r="I33" s="698" t="s">
        <v>510</v>
      </c>
      <c r="J33" s="699">
        <v>69569</v>
      </c>
      <c r="K33" s="699">
        <v>94903</v>
      </c>
      <c r="L33" s="699">
        <v>110203</v>
      </c>
      <c r="M33" s="699">
        <v>125908</v>
      </c>
      <c r="N33" s="699">
        <v>116443</v>
      </c>
      <c r="O33" s="699">
        <f>VLOOKUP(H33,'5.Gráfico_Afiliados_EPS_Régimen'!$A$69:$B$124,2,0)</f>
        <v>128263</v>
      </c>
    </row>
    <row r="34" spans="1:15" ht="14.25">
      <c r="A34" s="20" t="s">
        <v>558</v>
      </c>
      <c r="B34" s="20" t="s">
        <v>534</v>
      </c>
      <c r="C34" s="26">
        <f t="shared" si="2"/>
        <v>101943</v>
      </c>
      <c r="D34" s="27">
        <f t="shared" si="3"/>
        <v>2.5883606921998035</v>
      </c>
      <c r="H34" s="30" t="s">
        <v>600</v>
      </c>
      <c r="I34" s="1" t="s">
        <v>513</v>
      </c>
      <c r="J34" s="695">
        <v>8243</v>
      </c>
      <c r="K34" s="695">
        <v>12669</v>
      </c>
      <c r="L34" s="695">
        <v>16789</v>
      </c>
      <c r="M34" s="696">
        <v>21206</v>
      </c>
      <c r="N34" s="696">
        <v>53726</v>
      </c>
      <c r="O34" s="702">
        <f>VLOOKUP(H34,'5.Gráfico_Afiliados_EPS_Régimen'!$A$69:$B$124,2,0)</f>
        <v>48207</v>
      </c>
    </row>
    <row r="35" spans="1:15" ht="14.25">
      <c r="A35" s="20" t="s">
        <v>560</v>
      </c>
      <c r="B35" s="20" t="s">
        <v>561</v>
      </c>
      <c r="C35" s="26">
        <f t="shared" si="2"/>
        <v>9025</v>
      </c>
      <c r="D35" s="27">
        <f t="shared" si="3"/>
        <v>0.22914722194857148</v>
      </c>
      <c r="H35" s="30" t="s">
        <v>562</v>
      </c>
      <c r="I35" s="1" t="s">
        <v>525</v>
      </c>
      <c r="J35" s="695">
        <v>239</v>
      </c>
      <c r="K35" s="695">
        <v>702</v>
      </c>
      <c r="L35" s="695">
        <v>1104</v>
      </c>
      <c r="M35" s="696">
        <v>2212</v>
      </c>
      <c r="N35" s="696">
        <v>2776</v>
      </c>
      <c r="O35" s="702">
        <f>VLOOKUP(H35,'5.Gráfico_Afiliados_EPS_Régimen'!$A$69:$B$124,2,0)</f>
        <v>2969</v>
      </c>
    </row>
    <row r="36" spans="1:15" ht="14.25">
      <c r="A36" s="20" t="s">
        <v>565</v>
      </c>
      <c r="B36" s="20" t="s">
        <v>566</v>
      </c>
      <c r="C36" s="26">
        <f t="shared" si="2"/>
        <v>2601</v>
      </c>
      <c r="D36" s="27">
        <f t="shared" si="3"/>
        <v>6.6040102414208796E-2</v>
      </c>
      <c r="H36" s="30" t="s">
        <v>567</v>
      </c>
      <c r="I36" s="1" t="s">
        <v>606</v>
      </c>
      <c r="J36" s="695">
        <v>57</v>
      </c>
      <c r="K36" s="695">
        <v>149</v>
      </c>
      <c r="L36" s="695">
        <v>218</v>
      </c>
      <c r="M36" s="696">
        <v>474</v>
      </c>
      <c r="N36" s="696">
        <v>724</v>
      </c>
      <c r="O36" s="702">
        <f>VLOOKUP(H36,'5.Gráfico_Afiliados_EPS_Régimen'!$A$69:$B$124,2,0)</f>
        <v>1002</v>
      </c>
    </row>
    <row r="37" spans="1:15" ht="14.25">
      <c r="A37" s="20" t="s">
        <v>559</v>
      </c>
      <c r="B37" s="20" t="s">
        <v>618</v>
      </c>
      <c r="C37" s="26">
        <f t="shared" si="2"/>
        <v>881</v>
      </c>
      <c r="D37" s="27">
        <f t="shared" si="3"/>
        <v>2.2368831306004599E-2</v>
      </c>
      <c r="H37" s="30" t="s">
        <v>598</v>
      </c>
      <c r="I37" s="1" t="s">
        <v>619</v>
      </c>
      <c r="J37" s="695">
        <v>0</v>
      </c>
      <c r="K37" s="695">
        <v>0</v>
      </c>
      <c r="L37" s="695">
        <v>0</v>
      </c>
      <c r="M37" s="696">
        <v>34</v>
      </c>
      <c r="N37" s="696">
        <v>436</v>
      </c>
      <c r="O37" s="702">
        <f>VLOOKUP(H37,'5.Gráfico_Afiliados_EPS_Régimen'!$A$69:$B$124,2,0)</f>
        <v>4909</v>
      </c>
    </row>
    <row r="38" spans="1:15" ht="15" thickBot="1">
      <c r="A38" s="20" t="s">
        <v>568</v>
      </c>
      <c r="B38" s="20" t="s">
        <v>540</v>
      </c>
      <c r="C38" s="26">
        <f t="shared" si="2"/>
        <v>349</v>
      </c>
      <c r="D38" s="27">
        <f t="shared" si="3"/>
        <v>8.8612055911414349E-3</v>
      </c>
      <c r="H38" s="703" t="s">
        <v>563</v>
      </c>
      <c r="I38" s="704" t="s">
        <v>620</v>
      </c>
      <c r="J38" s="705">
        <v>0</v>
      </c>
      <c r="K38" s="705">
        <v>0</v>
      </c>
      <c r="L38" s="705">
        <v>0</v>
      </c>
      <c r="M38" s="706">
        <v>2280</v>
      </c>
      <c r="N38" s="706">
        <v>3469</v>
      </c>
      <c r="O38" s="707">
        <f>VLOOKUP(H38,'5.Gráfico_Afiliados_EPS_Régimen'!$A$69:$B$124,2,0)</f>
        <v>2835</v>
      </c>
    </row>
    <row r="39" spans="1:15" ht="15">
      <c r="A39" s="20" t="s">
        <v>571</v>
      </c>
      <c r="B39" s="20" t="s">
        <v>572</v>
      </c>
      <c r="C39" s="26">
        <f t="shared" si="2"/>
        <v>37</v>
      </c>
      <c r="D39" s="27">
        <f t="shared" si="3"/>
        <v>9.3944013430439274E-4</v>
      </c>
      <c r="E39" s="15"/>
    </row>
    <row r="40" spans="1:15" ht="15">
      <c r="A40" s="20" t="s">
        <v>621</v>
      </c>
      <c r="B40" s="20" t="s">
        <v>622</v>
      </c>
      <c r="C40" s="26">
        <f t="shared" si="2"/>
        <v>5</v>
      </c>
      <c r="D40" s="27">
        <f t="shared" si="3"/>
        <v>1.2695136950059363E-4</v>
      </c>
      <c r="E40" s="15"/>
      <c r="K40" s="23" t="str">
        <f>UPPER((TEXT('1. Población_Afiliada_Regimen'!C1,"mmmm yyyy")))</f>
        <v>DICIEMBRE 2021</v>
      </c>
    </row>
    <row r="41" spans="1:15" ht="14.25" customHeight="1">
      <c r="A41" s="20" t="s">
        <v>623</v>
      </c>
      <c r="B41" s="20" t="s">
        <v>624</v>
      </c>
      <c r="C41" s="26">
        <f t="shared" si="2"/>
        <v>2</v>
      </c>
      <c r="D41" s="27">
        <f>(C41/C$43)*100</f>
        <v>5.2797892308139063E-5</v>
      </c>
      <c r="E41" s="15"/>
    </row>
    <row r="42" spans="1:15" ht="15">
      <c r="A42" s="20" t="s">
        <v>625</v>
      </c>
      <c r="B42" s="20" t="s">
        <v>626</v>
      </c>
      <c r="C42" s="26">
        <f t="shared" si="2"/>
        <v>1</v>
      </c>
      <c r="D42" s="27">
        <f>(C42/C$43)*100</f>
        <v>2.6398946154069531E-5</v>
      </c>
      <c r="E42" s="15"/>
    </row>
    <row r="43" spans="1:15" ht="25.5">
      <c r="A43" s="267" t="s">
        <v>596</v>
      </c>
      <c r="B43" s="268" t="s">
        <v>596</v>
      </c>
      <c r="C43" s="269">
        <f>SUM(C29:C42)</f>
        <v>3788030</v>
      </c>
      <c r="D43" s="257">
        <f>SUM(D29:D40)</f>
        <v>96.179043071045029</v>
      </c>
      <c r="E43" s="15"/>
    </row>
    <row r="44" spans="1:15" ht="15">
      <c r="A44" s="20" t="s">
        <v>557</v>
      </c>
      <c r="B44" s="97" t="s">
        <v>510</v>
      </c>
      <c r="C44" s="26">
        <f t="shared" ref="C44:C54" si="4">IFERROR(VLOOKUP(A44,$A$78:$B$119,2,0),0)</f>
        <v>124781</v>
      </c>
      <c r="D44" s="27">
        <f t="shared" ref="D44:D54" si="5">(C44/C$56)*100</f>
        <v>3.1682237675307148</v>
      </c>
      <c r="E44" s="15"/>
    </row>
    <row r="45" spans="1:15" ht="15">
      <c r="A45" s="20" t="s">
        <v>600</v>
      </c>
      <c r="B45" s="97" t="s">
        <v>513</v>
      </c>
      <c r="C45" s="26">
        <f t="shared" si="4"/>
        <v>21088</v>
      </c>
      <c r="D45" s="27">
        <f t="shared" si="5"/>
        <v>0.53543009600570368</v>
      </c>
      <c r="E45" s="15"/>
    </row>
    <row r="46" spans="1:15" ht="14.25" customHeight="1">
      <c r="A46" s="240" t="s">
        <v>563</v>
      </c>
      <c r="B46" s="20" t="s">
        <v>564</v>
      </c>
      <c r="C46" s="26">
        <f t="shared" si="4"/>
        <v>2218</v>
      </c>
      <c r="D46" s="27">
        <f t="shared" si="5"/>
        <v>5.6315627510463331E-2</v>
      </c>
      <c r="E46" s="15"/>
    </row>
    <row r="47" spans="1:15" ht="15.75" customHeight="1">
      <c r="A47" s="20" t="s">
        <v>562</v>
      </c>
      <c r="B47" s="99" t="s">
        <v>525</v>
      </c>
      <c r="C47" s="26">
        <f t="shared" si="4"/>
        <v>1867</v>
      </c>
      <c r="D47" s="27">
        <f t="shared" si="5"/>
        <v>4.7403641371521657E-2</v>
      </c>
    </row>
    <row r="48" spans="1:15" ht="15" customHeight="1">
      <c r="A48" s="240" t="s">
        <v>567</v>
      </c>
      <c r="B48" s="20" t="s">
        <v>606</v>
      </c>
      <c r="C48" s="26">
        <f t="shared" si="4"/>
        <v>475</v>
      </c>
      <c r="D48" s="27">
        <f t="shared" si="5"/>
        <v>1.2060380102556393E-2</v>
      </c>
    </row>
    <row r="49" spans="1:5" ht="14.25">
      <c r="A49" s="20" t="s">
        <v>598</v>
      </c>
      <c r="B49" s="99" t="s">
        <v>619</v>
      </c>
      <c r="C49" s="26">
        <f t="shared" si="4"/>
        <v>29</v>
      </c>
      <c r="D49" s="27">
        <f t="shared" si="5"/>
        <v>7.36317943103443E-4</v>
      </c>
    </row>
    <row r="50" spans="1:5" ht="18.75" customHeight="1">
      <c r="A50" s="240" t="s">
        <v>573</v>
      </c>
      <c r="B50" s="20" t="s">
        <v>627</v>
      </c>
      <c r="C50" s="26">
        <f t="shared" si="4"/>
        <v>23</v>
      </c>
      <c r="D50" s="27">
        <f t="shared" si="5"/>
        <v>5.8397629970273067E-4</v>
      </c>
    </row>
    <row r="51" spans="1:5" ht="22.5" customHeight="1">
      <c r="A51" s="13" t="s">
        <v>628</v>
      </c>
      <c r="B51" s="20" t="s">
        <v>629</v>
      </c>
      <c r="C51" s="26">
        <f t="shared" si="4"/>
        <v>3</v>
      </c>
      <c r="D51" s="27">
        <f t="shared" si="5"/>
        <v>7.6170821700356179E-5</v>
      </c>
    </row>
    <row r="52" spans="1:5" ht="14.25">
      <c r="A52" s="20" t="s">
        <v>630</v>
      </c>
      <c r="B52" s="99" t="s">
        <v>631</v>
      </c>
      <c r="C52" s="26">
        <f t="shared" si="4"/>
        <v>1</v>
      </c>
      <c r="D52" s="27">
        <f t="shared" si="5"/>
        <v>2.5390273900118727E-5</v>
      </c>
    </row>
    <row r="53" spans="1:5" ht="14.25">
      <c r="A53" s="20" t="s">
        <v>632</v>
      </c>
      <c r="B53" s="20" t="s">
        <v>633</v>
      </c>
      <c r="C53" s="26">
        <f t="shared" si="4"/>
        <v>1</v>
      </c>
      <c r="D53" s="27">
        <f t="shared" si="5"/>
        <v>2.5390273900118727E-5</v>
      </c>
    </row>
    <row r="54" spans="1:5" ht="14.25">
      <c r="A54" s="20" t="s">
        <v>634</v>
      </c>
      <c r="B54" s="20" t="s">
        <v>635</v>
      </c>
      <c r="C54" s="26">
        <f t="shared" si="4"/>
        <v>0</v>
      </c>
      <c r="D54" s="27">
        <f t="shared" si="5"/>
        <v>0</v>
      </c>
    </row>
    <row r="55" spans="1:5" ht="18.75" customHeight="1">
      <c r="A55" s="258" t="s">
        <v>281</v>
      </c>
      <c r="B55" s="256" t="s">
        <v>614</v>
      </c>
      <c r="C55" s="259">
        <f>SUM(C44:C54)</f>
        <v>150486</v>
      </c>
      <c r="D55" s="257">
        <f>SUM(D44:D54)</f>
        <v>3.8208807581332667</v>
      </c>
    </row>
    <row r="56" spans="1:5" ht="27.75" customHeight="1">
      <c r="A56" s="949" t="s">
        <v>596</v>
      </c>
      <c r="B56" s="949"/>
      <c r="C56" s="947">
        <f>+C55+C43</f>
        <v>3938516</v>
      </c>
      <c r="D56" s="948"/>
    </row>
    <row r="57" spans="1:5" ht="16.5" customHeight="1">
      <c r="A57" s="58"/>
      <c r="B57" s="60"/>
    </row>
    <row r="58" spans="1:5" ht="15">
      <c r="A58" s="58"/>
      <c r="B58" s="60"/>
      <c r="E58" s="15"/>
    </row>
    <row r="59" spans="1:5">
      <c r="A59" s="58"/>
      <c r="B59" s="60"/>
    </row>
    <row r="60" spans="1:5" ht="15">
      <c r="A60" s="944" t="s">
        <v>577</v>
      </c>
      <c r="B60" s="944"/>
      <c r="C60" s="944"/>
      <c r="D60" s="944"/>
    </row>
    <row r="61" spans="1:5" ht="22.5">
      <c r="A61" s="33" t="s">
        <v>504</v>
      </c>
      <c r="B61" s="33" t="s">
        <v>508</v>
      </c>
      <c r="C61" s="33" t="s">
        <v>552</v>
      </c>
      <c r="D61" s="33" t="s">
        <v>483</v>
      </c>
    </row>
    <row r="62" spans="1:5">
      <c r="A62" s="20" t="s">
        <v>578</v>
      </c>
      <c r="B62" s="20" t="s">
        <v>579</v>
      </c>
      <c r="C62" s="6">
        <v>91123</v>
      </c>
      <c r="D62" s="27">
        <f t="shared" ref="D62:D68" si="6">(C62/C$68)*100</f>
        <v>86.226213344183805</v>
      </c>
    </row>
    <row r="63" spans="1:5" ht="14.25">
      <c r="A63" s="20" t="s">
        <v>636</v>
      </c>
      <c r="B63" s="20" t="s">
        <v>581</v>
      </c>
      <c r="C63" s="26">
        <f>'1. Población_Afiliada_Regimen'!Y129</f>
        <v>23</v>
      </c>
      <c r="D63" s="27">
        <f t="shared" si="6"/>
        <v>2.1764021234114632E-2</v>
      </c>
    </row>
    <row r="64" spans="1:5" ht="14.25">
      <c r="A64" s="20" t="s">
        <v>637</v>
      </c>
      <c r="B64" s="20" t="s">
        <v>583</v>
      </c>
      <c r="C64" s="26">
        <f>'1. Población_Afiliada_Regimen'!X129</f>
        <v>28</v>
      </c>
      <c r="D64" s="27">
        <f t="shared" si="6"/>
        <v>2.6495330198052593E-2</v>
      </c>
    </row>
    <row r="65" spans="1:5" ht="14.25">
      <c r="A65" s="20" t="s">
        <v>584</v>
      </c>
      <c r="B65" s="20" t="s">
        <v>585</v>
      </c>
      <c r="C65" s="26">
        <f>'1. Población_Afiliada_Regimen'!H4-SUM('6. Gráficos_Tendencia_EPS'!C62+'6. Gráficos_Tendencia_EPS'!C66+'6. Gráficos_Tendencia_EPS'!C67)</f>
        <v>9048</v>
      </c>
      <c r="D65" s="27">
        <f t="shared" si="6"/>
        <v>8.5617767011421382</v>
      </c>
    </row>
    <row r="66" spans="1:5" ht="14.25">
      <c r="A66" s="20" t="s">
        <v>586</v>
      </c>
      <c r="B66" s="20" t="s">
        <v>587</v>
      </c>
      <c r="C66" s="26">
        <v>3569</v>
      </c>
      <c r="D66" s="27">
        <f t="shared" si="6"/>
        <v>3.3772083384589182</v>
      </c>
    </row>
    <row r="67" spans="1:5" ht="14.25">
      <c r="A67" s="20" t="s">
        <v>588</v>
      </c>
      <c r="B67" s="20" t="s">
        <v>589</v>
      </c>
      <c r="C67" s="26">
        <v>1888</v>
      </c>
      <c r="D67" s="27">
        <f t="shared" si="6"/>
        <v>1.7865422647829747</v>
      </c>
    </row>
    <row r="68" spans="1:5" ht="15">
      <c r="A68" s="260"/>
      <c r="B68" s="122" t="s">
        <v>596</v>
      </c>
      <c r="C68" s="282">
        <f>SUM(C62:C67)</f>
        <v>105679</v>
      </c>
      <c r="D68" s="128">
        <f t="shared" si="6"/>
        <v>100</v>
      </c>
    </row>
    <row r="69" spans="1:5">
      <c r="A69" s="58"/>
      <c r="B69" s="60"/>
    </row>
    <row r="70" spans="1:5">
      <c r="A70" s="58"/>
      <c r="B70" s="60"/>
    </row>
    <row r="71" spans="1:5" ht="21.75" customHeight="1">
      <c r="A71" s="273" t="s">
        <v>433</v>
      </c>
      <c r="B71" s="247" t="str">
        <f>'1. Población_Afiliada_Regimen'!B140</f>
        <v>SISPRO-BODEGA DE DATOS DICIEMBRE 2021</v>
      </c>
    </row>
    <row r="72" spans="1:5">
      <c r="A72" s="274"/>
      <c r="B72" s="254" t="str">
        <f>'1. Población_Afiliada_Regimen'!B141</f>
        <v>PROYECCIÓN DANE 2021</v>
      </c>
    </row>
    <row r="73" spans="1:5">
      <c r="A73" s="249" t="s">
        <v>436</v>
      </c>
      <c r="B73" s="250" t="s">
        <v>437</v>
      </c>
    </row>
    <row r="74" spans="1:5">
      <c r="A74" s="58"/>
      <c r="B74" s="60"/>
    </row>
    <row r="75" spans="1:5">
      <c r="A75" s="58"/>
      <c r="B75" s="60"/>
    </row>
    <row r="76" spans="1:5" ht="15">
      <c r="A76" s="58"/>
      <c r="B76" s="60"/>
      <c r="E76" s="276"/>
    </row>
    <row r="77" spans="1:5" ht="15" hidden="1">
      <c r="A77" s="280" t="s">
        <v>597</v>
      </c>
      <c r="B77" s="280" t="s">
        <v>294</v>
      </c>
      <c r="E77" s="276"/>
    </row>
    <row r="78" spans="1:5" ht="15" hidden="1">
      <c r="A78" s="830" t="s">
        <v>573</v>
      </c>
      <c r="B78" s="281">
        <v>23</v>
      </c>
      <c r="C78" s="829">
        <f t="shared" ref="C78:C119" si="7">VLOOKUP(A78,$A$3:$C$67,3,0)</f>
        <v>23</v>
      </c>
      <c r="E78" s="276"/>
    </row>
    <row r="79" spans="1:5" ht="15" hidden="1">
      <c r="A79" s="830" t="s">
        <v>560</v>
      </c>
      <c r="B79" s="281">
        <v>9025</v>
      </c>
      <c r="C79" s="829">
        <f t="shared" si="7"/>
        <v>9025</v>
      </c>
      <c r="E79" s="276"/>
    </row>
    <row r="80" spans="1:5" ht="15" hidden="1">
      <c r="A80" s="830" t="s">
        <v>565</v>
      </c>
      <c r="B80" s="281">
        <v>2601</v>
      </c>
      <c r="C80" s="829">
        <f t="shared" si="7"/>
        <v>2601</v>
      </c>
      <c r="E80" s="276"/>
    </row>
    <row r="81" spans="1:5" ht="15" hidden="1">
      <c r="A81" s="830" t="s">
        <v>625</v>
      </c>
      <c r="B81" s="281">
        <v>1</v>
      </c>
      <c r="C81" s="829">
        <f t="shared" si="7"/>
        <v>1</v>
      </c>
      <c r="E81" s="276"/>
    </row>
    <row r="82" spans="1:5" ht="15" hidden="1">
      <c r="A82" s="830" t="s">
        <v>555</v>
      </c>
      <c r="B82" s="281">
        <v>362486</v>
      </c>
      <c r="C82" s="829">
        <f t="shared" si="7"/>
        <v>362486</v>
      </c>
      <c r="E82" s="276"/>
    </row>
    <row r="83" spans="1:5" ht="15" hidden="1">
      <c r="A83" s="830" t="s">
        <v>558</v>
      </c>
      <c r="B83" s="281">
        <v>101943</v>
      </c>
      <c r="C83" s="829">
        <f t="shared" si="7"/>
        <v>101943</v>
      </c>
      <c r="E83" s="276"/>
    </row>
    <row r="84" spans="1:5" ht="15" hidden="1">
      <c r="A84" s="830" t="s">
        <v>563</v>
      </c>
      <c r="B84" s="281">
        <v>2218</v>
      </c>
      <c r="C84" s="829">
        <f t="shared" si="7"/>
        <v>2218</v>
      </c>
      <c r="E84" s="276"/>
    </row>
    <row r="85" spans="1:5" ht="15" hidden="1">
      <c r="A85" s="830" t="s">
        <v>553</v>
      </c>
      <c r="B85" s="281">
        <v>2121178</v>
      </c>
      <c r="C85" s="829">
        <f t="shared" si="7"/>
        <v>2121178</v>
      </c>
      <c r="E85" s="276"/>
    </row>
    <row r="86" spans="1:5" ht="15" hidden="1">
      <c r="A86" s="830" t="s">
        <v>556</v>
      </c>
      <c r="B86" s="281">
        <v>360968</v>
      </c>
      <c r="C86" s="829">
        <f t="shared" si="7"/>
        <v>360968</v>
      </c>
      <c r="E86" s="276"/>
    </row>
    <row r="87" spans="1:5" ht="15" hidden="1">
      <c r="A87" s="830" t="s">
        <v>571</v>
      </c>
      <c r="B87" s="281">
        <v>37</v>
      </c>
      <c r="C87" s="829">
        <f t="shared" si="7"/>
        <v>37</v>
      </c>
      <c r="E87" s="276"/>
    </row>
    <row r="88" spans="1:5" ht="15" hidden="1">
      <c r="A88" s="830" t="s">
        <v>568</v>
      </c>
      <c r="B88" s="281">
        <v>349</v>
      </c>
      <c r="C88" s="829">
        <f t="shared" si="7"/>
        <v>349</v>
      </c>
      <c r="E88" s="276"/>
    </row>
    <row r="89" spans="1:5" ht="15" hidden="1">
      <c r="A89" s="830" t="s">
        <v>621</v>
      </c>
      <c r="B89" s="281">
        <v>5</v>
      </c>
      <c r="C89" s="829">
        <f t="shared" si="7"/>
        <v>5</v>
      </c>
      <c r="E89" s="276"/>
    </row>
    <row r="90" spans="1:5" ht="15" hidden="1">
      <c r="A90" s="830" t="s">
        <v>623</v>
      </c>
      <c r="B90" s="281">
        <v>2</v>
      </c>
      <c r="C90" s="829">
        <f t="shared" si="7"/>
        <v>2</v>
      </c>
      <c r="E90" s="276"/>
    </row>
    <row r="91" spans="1:5" ht="15" hidden="1">
      <c r="A91" s="830" t="s">
        <v>554</v>
      </c>
      <c r="B91" s="281">
        <v>593658</v>
      </c>
      <c r="C91" s="829">
        <f t="shared" si="7"/>
        <v>593658</v>
      </c>
      <c r="E91" s="276"/>
    </row>
    <row r="92" spans="1:5" ht="15" hidden="1">
      <c r="A92" s="830" t="s">
        <v>557</v>
      </c>
      <c r="B92" s="281">
        <v>124781</v>
      </c>
      <c r="C92" s="829">
        <f t="shared" si="7"/>
        <v>124781</v>
      </c>
      <c r="E92" s="276"/>
    </row>
    <row r="93" spans="1:5" ht="15" hidden="1">
      <c r="A93" s="830" t="s">
        <v>598</v>
      </c>
      <c r="B93" s="281">
        <v>29</v>
      </c>
      <c r="C93" s="829">
        <f t="shared" si="7"/>
        <v>29</v>
      </c>
      <c r="E93" s="834"/>
    </row>
    <row r="94" spans="1:5" ht="15" hidden="1">
      <c r="A94" s="830" t="s">
        <v>559</v>
      </c>
      <c r="B94" s="281">
        <v>881</v>
      </c>
      <c r="C94" s="829">
        <f t="shared" si="7"/>
        <v>881</v>
      </c>
    </row>
    <row r="95" spans="1:5" ht="15" hidden="1">
      <c r="A95" s="830" t="s">
        <v>617</v>
      </c>
      <c r="B95" s="281">
        <v>234896</v>
      </c>
      <c r="C95" s="829">
        <f t="shared" si="7"/>
        <v>234896</v>
      </c>
    </row>
    <row r="96" spans="1:5" ht="15" hidden="1">
      <c r="A96" s="830" t="s">
        <v>628</v>
      </c>
      <c r="B96" s="281">
        <v>3</v>
      </c>
      <c r="C96" s="829">
        <f t="shared" si="7"/>
        <v>3</v>
      </c>
    </row>
    <row r="97" spans="1:3" ht="15" hidden="1">
      <c r="A97" s="830" t="s">
        <v>630</v>
      </c>
      <c r="B97" s="281">
        <v>1</v>
      </c>
      <c r="C97" s="829">
        <f t="shared" si="7"/>
        <v>1</v>
      </c>
    </row>
    <row r="98" spans="1:3" ht="15" hidden="1">
      <c r="A98" s="830" t="s">
        <v>567</v>
      </c>
      <c r="B98" s="281">
        <v>475</v>
      </c>
      <c r="C98" s="829">
        <f t="shared" si="7"/>
        <v>475</v>
      </c>
    </row>
    <row r="99" spans="1:3" ht="15" hidden="1">
      <c r="A99" s="830" t="s">
        <v>600</v>
      </c>
      <c r="B99" s="281">
        <v>21088</v>
      </c>
      <c r="C99" s="829">
        <f t="shared" si="7"/>
        <v>21088</v>
      </c>
    </row>
    <row r="100" spans="1:3" ht="15" hidden="1">
      <c r="A100" s="830" t="s">
        <v>632</v>
      </c>
      <c r="B100" s="281">
        <v>1</v>
      </c>
      <c r="C100" s="829">
        <f t="shared" si="7"/>
        <v>1</v>
      </c>
    </row>
    <row r="101" spans="1:3" ht="15" hidden="1">
      <c r="A101" s="830" t="s">
        <v>562</v>
      </c>
      <c r="B101" s="281">
        <v>1867</v>
      </c>
      <c r="C101" s="829">
        <f t="shared" si="7"/>
        <v>1867</v>
      </c>
    </row>
    <row r="102" spans="1:3" ht="15" hidden="1">
      <c r="A102" s="835" t="s">
        <v>548</v>
      </c>
      <c r="B102" s="836">
        <v>1</v>
      </c>
      <c r="C102" s="829">
        <f t="shared" si="7"/>
        <v>1</v>
      </c>
    </row>
    <row r="103" spans="1:3" ht="15" hidden="1">
      <c r="A103" s="835" t="s">
        <v>542</v>
      </c>
      <c r="B103" s="836">
        <v>3</v>
      </c>
      <c r="C103" s="829">
        <f t="shared" si="7"/>
        <v>3</v>
      </c>
    </row>
    <row r="104" spans="1:3" ht="15" hidden="1">
      <c r="A104" s="835" t="s">
        <v>527</v>
      </c>
      <c r="B104" s="836">
        <v>42600</v>
      </c>
      <c r="C104" s="829">
        <f t="shared" si="7"/>
        <v>42600</v>
      </c>
    </row>
    <row r="105" spans="1:3" ht="15" hidden="1">
      <c r="A105" s="835" t="s">
        <v>530</v>
      </c>
      <c r="B105" s="836">
        <v>23739</v>
      </c>
      <c r="C105" s="829">
        <f t="shared" si="7"/>
        <v>23739</v>
      </c>
    </row>
    <row r="106" spans="1:3" ht="15" hidden="1">
      <c r="A106" s="835" t="s">
        <v>533</v>
      </c>
      <c r="B106" s="836">
        <v>1611</v>
      </c>
      <c r="C106" s="829">
        <f t="shared" si="7"/>
        <v>1611</v>
      </c>
    </row>
    <row r="107" spans="1:3" ht="15" hidden="1">
      <c r="A107" s="835" t="s">
        <v>536</v>
      </c>
      <c r="B107" s="836">
        <v>317</v>
      </c>
      <c r="C107" s="829">
        <f t="shared" si="7"/>
        <v>317</v>
      </c>
    </row>
    <row r="108" spans="1:3" ht="15" hidden="1">
      <c r="A108" s="835" t="s">
        <v>515</v>
      </c>
      <c r="B108" s="836">
        <v>102023</v>
      </c>
      <c r="C108" s="829">
        <f t="shared" si="7"/>
        <v>102023</v>
      </c>
    </row>
    <row r="109" spans="1:3" ht="15" hidden="1">
      <c r="A109" s="835" t="s">
        <v>521</v>
      </c>
      <c r="B109" s="836">
        <v>43273</v>
      </c>
      <c r="C109" s="829">
        <f t="shared" si="7"/>
        <v>43273</v>
      </c>
    </row>
    <row r="110" spans="1:3" ht="15" hidden="1">
      <c r="A110" s="835" t="s">
        <v>611</v>
      </c>
      <c r="B110" s="836">
        <v>2</v>
      </c>
      <c r="C110" s="829">
        <f t="shared" si="7"/>
        <v>2</v>
      </c>
    </row>
    <row r="111" spans="1:3" ht="15" hidden="1">
      <c r="A111" s="835" t="s">
        <v>539</v>
      </c>
      <c r="B111" s="836">
        <v>14</v>
      </c>
      <c r="C111" s="829">
        <f t="shared" si="7"/>
        <v>14</v>
      </c>
    </row>
    <row r="112" spans="1:3" ht="15" hidden="1">
      <c r="A112" s="835" t="s">
        <v>518</v>
      </c>
      <c r="B112" s="836">
        <v>84078</v>
      </c>
      <c r="C112" s="829">
        <f t="shared" si="7"/>
        <v>84078</v>
      </c>
    </row>
    <row r="113" spans="1:3" ht="15" hidden="1">
      <c r="A113" s="835" t="s">
        <v>509</v>
      </c>
      <c r="B113" s="836">
        <v>1538843</v>
      </c>
      <c r="C113" s="829">
        <f t="shared" si="7"/>
        <v>1538843</v>
      </c>
    </row>
    <row r="114" spans="1:3" ht="15" hidden="1">
      <c r="A114" s="835" t="s">
        <v>602</v>
      </c>
      <c r="B114" s="836">
        <v>577</v>
      </c>
      <c r="C114" s="829">
        <f t="shared" si="7"/>
        <v>577</v>
      </c>
    </row>
    <row r="115" spans="1:3" ht="15" hidden="1">
      <c r="A115" s="835" t="s">
        <v>608</v>
      </c>
      <c r="B115" s="836">
        <v>57977</v>
      </c>
      <c r="C115" s="829">
        <f t="shared" si="7"/>
        <v>57977</v>
      </c>
    </row>
    <row r="116" spans="1:3" ht="15" hidden="1">
      <c r="A116" s="835" t="s">
        <v>512</v>
      </c>
      <c r="B116" s="836">
        <v>350569</v>
      </c>
      <c r="C116" s="829">
        <f t="shared" si="7"/>
        <v>350569</v>
      </c>
    </row>
    <row r="117" spans="1:3" ht="15" hidden="1">
      <c r="A117" s="835" t="s">
        <v>546</v>
      </c>
      <c r="B117" s="836">
        <v>1</v>
      </c>
      <c r="C117" s="829">
        <f t="shared" si="7"/>
        <v>1</v>
      </c>
    </row>
    <row r="118" spans="1:3" ht="15" hidden="1">
      <c r="A118" s="835" t="s">
        <v>524</v>
      </c>
      <c r="B118" s="836">
        <v>48427</v>
      </c>
      <c r="C118" s="829">
        <f t="shared" si="7"/>
        <v>48427</v>
      </c>
    </row>
    <row r="119" spans="1:3" ht="15" hidden="1">
      <c r="A119" s="835" t="s">
        <v>544</v>
      </c>
      <c r="B119" s="836">
        <v>2</v>
      </c>
      <c r="C119" s="829">
        <f t="shared" si="7"/>
        <v>2</v>
      </c>
    </row>
  </sheetData>
  <sheetProtection autoFilter="0"/>
  <sortState xmlns:xlrd2="http://schemas.microsoft.com/office/spreadsheetml/2017/richdata2" ref="H2:O7">
    <sortCondition descending="1" ref="O2:O7"/>
  </sortState>
  <mergeCells count="7">
    <mergeCell ref="A60:D60"/>
    <mergeCell ref="A1:D1"/>
    <mergeCell ref="A23:B23"/>
    <mergeCell ref="C23:D23"/>
    <mergeCell ref="A27:D27"/>
    <mergeCell ref="A56:B56"/>
    <mergeCell ref="C56:D56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5" max="16383" man="1"/>
    <brk id="57" max="16383" man="1"/>
  </rowBreaks>
  <colBreaks count="1" manualBreakCount="1">
    <brk id="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9900"/>
  </sheetPr>
  <dimension ref="A1:AV930"/>
  <sheetViews>
    <sheetView zoomScaleNormal="100" workbookViewId="0">
      <pane xSplit="13" ySplit="5" topLeftCell="AF6" activePane="bottomRight" state="frozen"/>
      <selection pane="topRight" activeCell="N1" sqref="N1"/>
      <selection pane="bottomLeft" activeCell="A6" sqref="A6"/>
      <selection pane="bottomRight" activeCell="AK6" sqref="AK6"/>
    </sheetView>
  </sheetViews>
  <sheetFormatPr baseColWidth="10" defaultColWidth="11.42578125" defaultRowHeight="15" customHeight="1"/>
  <cols>
    <col min="1" max="1" width="11.42578125" style="31"/>
    <col min="2" max="10" width="10.140625" style="31" hidden="1" customWidth="1"/>
    <col min="11" max="11" width="38.42578125" style="31" bestFit="1" customWidth="1"/>
    <col min="12" max="12" width="17.42578125" style="31" customWidth="1"/>
    <col min="13" max="13" width="11.42578125" style="31" customWidth="1"/>
    <col min="14" max="14" width="11.140625" style="31" customWidth="1"/>
    <col min="15" max="16" width="11.42578125" style="31" customWidth="1"/>
    <col min="17" max="17" width="11.42578125" style="31"/>
    <col min="18" max="22" width="11.42578125" style="31" customWidth="1"/>
    <col min="23" max="23" width="11.28515625" style="31" customWidth="1"/>
    <col min="24" max="24" width="11.140625" style="31" customWidth="1"/>
    <col min="25" max="26" width="11.42578125" style="31" customWidth="1"/>
    <col min="27" max="27" width="11.42578125" style="31"/>
    <col min="28" max="32" width="11.42578125" style="31" customWidth="1"/>
    <col min="33" max="33" width="11.28515625" style="31" customWidth="1"/>
    <col min="34" max="34" width="11.140625" style="31" customWidth="1"/>
    <col min="35" max="36" width="11.42578125" style="31" customWidth="1"/>
    <col min="37" max="37" width="11.42578125" style="31"/>
    <col min="38" max="42" width="11.42578125" style="31" customWidth="1"/>
    <col min="43" max="43" width="11.28515625" style="31" customWidth="1"/>
    <col min="44" max="44" width="10.7109375" style="31" hidden="1" customWidth="1"/>
    <col min="45" max="48" width="11.42578125" style="75" hidden="1" customWidth="1"/>
    <col min="49" max="16384" width="11.42578125" style="31"/>
  </cols>
  <sheetData>
    <row r="1" spans="1:48" ht="42" customHeight="1">
      <c r="A1" s="93"/>
      <c r="K1" s="956" t="s">
        <v>638</v>
      </c>
      <c r="L1" s="956"/>
      <c r="M1" s="956"/>
      <c r="N1" s="956"/>
      <c r="O1" s="956"/>
      <c r="P1" s="956"/>
      <c r="Q1" s="956"/>
      <c r="R1" s="956"/>
      <c r="S1" s="956"/>
      <c r="T1" s="956"/>
      <c r="U1" s="956"/>
      <c r="V1" s="956"/>
      <c r="W1" s="956"/>
      <c r="X1" s="956"/>
      <c r="Y1" s="956"/>
      <c r="Z1" s="956"/>
      <c r="AA1" s="956"/>
      <c r="AB1" s="956"/>
      <c r="AC1" s="956"/>
      <c r="AD1" s="956"/>
      <c r="AE1" s="956"/>
      <c r="AF1" s="956"/>
      <c r="AG1" s="956"/>
      <c r="AH1" s="956"/>
      <c r="AI1" s="956"/>
      <c r="AJ1" s="956"/>
      <c r="AK1" s="956"/>
      <c r="AL1" s="956"/>
      <c r="AM1" s="956"/>
      <c r="AN1" s="956"/>
      <c r="AO1" s="956"/>
      <c r="AP1" s="956"/>
      <c r="AQ1" s="93"/>
      <c r="AS1" s="31"/>
      <c r="AT1" s="31"/>
      <c r="AU1" s="31"/>
      <c r="AV1" s="31"/>
    </row>
    <row r="2" spans="1:48" ht="17.25" customHeight="1" thickBot="1">
      <c r="K2" s="957"/>
      <c r="L2" s="957"/>
      <c r="M2" s="957"/>
      <c r="AS2" s="31"/>
      <c r="AT2" s="31"/>
      <c r="AU2" s="31"/>
      <c r="AV2" s="31"/>
    </row>
    <row r="3" spans="1:48" ht="15" customHeight="1">
      <c r="K3" s="170" t="s">
        <v>639</v>
      </c>
      <c r="L3" s="958" t="str">
        <f>UPPER((TEXT('1. Población_Afiliada_Regimen'!C1,"mmmm yyyy")))</f>
        <v>DICIEMBRE 2021</v>
      </c>
      <c r="M3" s="959"/>
      <c r="N3" s="960" t="s">
        <v>640</v>
      </c>
      <c r="O3" s="961"/>
      <c r="P3" s="961"/>
      <c r="Q3" s="961"/>
      <c r="R3" s="961"/>
      <c r="S3" s="961"/>
      <c r="T3" s="961"/>
      <c r="U3" s="962"/>
      <c r="V3" s="963"/>
      <c r="W3" s="964" t="s">
        <v>641</v>
      </c>
      <c r="X3" s="960" t="s">
        <v>642</v>
      </c>
      <c r="Y3" s="961"/>
      <c r="Z3" s="961"/>
      <c r="AA3" s="961"/>
      <c r="AB3" s="961"/>
      <c r="AC3" s="961"/>
      <c r="AD3" s="961"/>
      <c r="AE3" s="962"/>
      <c r="AF3" s="963"/>
      <c r="AG3" s="964" t="s">
        <v>641</v>
      </c>
      <c r="AH3" s="960" t="s">
        <v>643</v>
      </c>
      <c r="AI3" s="961"/>
      <c r="AJ3" s="961"/>
      <c r="AK3" s="961"/>
      <c r="AL3" s="961"/>
      <c r="AM3" s="961"/>
      <c r="AN3" s="961"/>
      <c r="AO3" s="962"/>
      <c r="AP3" s="963"/>
      <c r="AQ3" s="964" t="s">
        <v>641</v>
      </c>
      <c r="AS3" s="31"/>
      <c r="AT3" s="31"/>
      <c r="AU3" s="31"/>
      <c r="AV3" s="31"/>
    </row>
    <row r="4" spans="1:48" ht="38.25">
      <c r="K4" s="967" t="s">
        <v>272</v>
      </c>
      <c r="L4" s="969" t="s">
        <v>644</v>
      </c>
      <c r="M4" s="971" t="s">
        <v>645</v>
      </c>
      <c r="N4" s="150" t="s">
        <v>646</v>
      </c>
      <c r="O4" s="151" t="s">
        <v>647</v>
      </c>
      <c r="P4" s="151" t="s">
        <v>648</v>
      </c>
      <c r="Q4" s="151" t="s">
        <v>649</v>
      </c>
      <c r="R4" s="151" t="s">
        <v>650</v>
      </c>
      <c r="S4" s="151" t="s">
        <v>651</v>
      </c>
      <c r="T4" s="151" t="s">
        <v>652</v>
      </c>
      <c r="U4" s="160" t="s">
        <v>653</v>
      </c>
      <c r="V4" s="152" t="s">
        <v>654</v>
      </c>
      <c r="W4" s="965"/>
      <c r="X4" s="150" t="s">
        <v>646</v>
      </c>
      <c r="Y4" s="151" t="s">
        <v>655</v>
      </c>
      <c r="Z4" s="151" t="s">
        <v>648</v>
      </c>
      <c r="AA4" s="151" t="s">
        <v>649</v>
      </c>
      <c r="AB4" s="151" t="s">
        <v>650</v>
      </c>
      <c r="AC4" s="151" t="s">
        <v>651</v>
      </c>
      <c r="AD4" s="151" t="s">
        <v>652</v>
      </c>
      <c r="AE4" s="160" t="s">
        <v>653</v>
      </c>
      <c r="AF4" s="152" t="s">
        <v>654</v>
      </c>
      <c r="AG4" s="965"/>
      <c r="AH4" s="150" t="s">
        <v>646</v>
      </c>
      <c r="AI4" s="151" t="s">
        <v>655</v>
      </c>
      <c r="AJ4" s="151" t="s">
        <v>648</v>
      </c>
      <c r="AK4" s="151" t="s">
        <v>649</v>
      </c>
      <c r="AL4" s="151" t="s">
        <v>650</v>
      </c>
      <c r="AM4" s="151" t="s">
        <v>651</v>
      </c>
      <c r="AN4" s="151" t="s">
        <v>652</v>
      </c>
      <c r="AO4" s="160" t="s">
        <v>653</v>
      </c>
      <c r="AP4" s="152" t="s">
        <v>654</v>
      </c>
      <c r="AQ4" s="965"/>
      <c r="AS4" s="31"/>
      <c r="AT4" s="31"/>
      <c r="AU4" s="31"/>
      <c r="AV4" s="31"/>
    </row>
    <row r="5" spans="1:48" ht="15.75" thickBot="1">
      <c r="K5" s="968"/>
      <c r="L5" s="970"/>
      <c r="M5" s="972"/>
      <c r="N5" s="223" t="s">
        <v>553</v>
      </c>
      <c r="O5" s="224" t="s">
        <v>656</v>
      </c>
      <c r="P5" s="224" t="s">
        <v>555</v>
      </c>
      <c r="Q5" s="224" t="s">
        <v>556</v>
      </c>
      <c r="R5" s="224" t="s">
        <v>621</v>
      </c>
      <c r="S5" s="224" t="s">
        <v>558</v>
      </c>
      <c r="T5" s="224" t="s">
        <v>557</v>
      </c>
      <c r="U5" s="226" t="s">
        <v>571</v>
      </c>
      <c r="V5" s="225" t="s">
        <v>560</v>
      </c>
      <c r="W5" s="966"/>
      <c r="X5" s="223" t="s">
        <v>553</v>
      </c>
      <c r="Y5" s="224" t="s">
        <v>617</v>
      </c>
      <c r="Z5" s="224" t="s">
        <v>555</v>
      </c>
      <c r="AA5" s="224" t="s">
        <v>556</v>
      </c>
      <c r="AB5" s="224" t="s">
        <v>621</v>
      </c>
      <c r="AC5" s="224" t="s">
        <v>558</v>
      </c>
      <c r="AD5" s="224" t="s">
        <v>557</v>
      </c>
      <c r="AE5" s="226" t="s">
        <v>571</v>
      </c>
      <c r="AF5" s="225" t="s">
        <v>560</v>
      </c>
      <c r="AG5" s="966"/>
      <c r="AH5" s="223" t="s">
        <v>553</v>
      </c>
      <c r="AI5" s="224" t="s">
        <v>617</v>
      </c>
      <c r="AJ5" s="224" t="s">
        <v>555</v>
      </c>
      <c r="AK5" s="224" t="s">
        <v>556</v>
      </c>
      <c r="AL5" s="224" t="s">
        <v>621</v>
      </c>
      <c r="AM5" s="224" t="s">
        <v>558</v>
      </c>
      <c r="AN5" s="224" t="s">
        <v>557</v>
      </c>
      <c r="AO5" s="226" t="s">
        <v>571</v>
      </c>
      <c r="AP5" s="225" t="s">
        <v>560</v>
      </c>
      <c r="AQ5" s="966"/>
      <c r="AS5" s="31"/>
      <c r="AT5" s="31"/>
      <c r="AU5" s="31"/>
      <c r="AV5" s="31"/>
    </row>
    <row r="6" spans="1:48">
      <c r="K6" s="178" t="s">
        <v>657</v>
      </c>
      <c r="L6" s="163"/>
      <c r="M6" s="179"/>
      <c r="N6" s="167">
        <v>70113</v>
      </c>
      <c r="O6" s="168">
        <v>23</v>
      </c>
      <c r="P6" s="168">
        <v>4234</v>
      </c>
      <c r="Q6" s="168">
        <v>4745</v>
      </c>
      <c r="R6" s="168">
        <v>3845</v>
      </c>
      <c r="S6" s="168">
        <v>2100</v>
      </c>
      <c r="T6" s="168">
        <v>12</v>
      </c>
      <c r="U6" s="168">
        <v>1</v>
      </c>
      <c r="V6" s="169">
        <v>1</v>
      </c>
      <c r="W6" s="222">
        <v>85074</v>
      </c>
      <c r="X6" s="167">
        <v>7434</v>
      </c>
      <c r="Y6" s="168">
        <v>0</v>
      </c>
      <c r="Z6" s="168">
        <v>4432</v>
      </c>
      <c r="AA6" s="168">
        <v>857</v>
      </c>
      <c r="AB6" s="168">
        <v>3398</v>
      </c>
      <c r="AC6" s="168">
        <v>3288</v>
      </c>
      <c r="AD6" s="168">
        <v>0</v>
      </c>
      <c r="AE6" s="168">
        <v>4</v>
      </c>
      <c r="AF6" s="169">
        <v>1</v>
      </c>
      <c r="AG6" s="222">
        <v>19414</v>
      </c>
      <c r="AH6" s="167">
        <f t="shared" ref="AH6:AP6" si="0">+AH7+AH14+AH21+AH33+AH44+AH64+AH82+AH106+AH130</f>
        <v>13134</v>
      </c>
      <c r="AI6" s="168">
        <f t="shared" si="0"/>
        <v>0</v>
      </c>
      <c r="AJ6" s="168">
        <f t="shared" si="0"/>
        <v>6237</v>
      </c>
      <c r="AK6" s="168">
        <f t="shared" si="0"/>
        <v>4105</v>
      </c>
      <c r="AL6" s="168">
        <f t="shared" si="0"/>
        <v>2995</v>
      </c>
      <c r="AM6" s="168">
        <f t="shared" si="0"/>
        <v>2732</v>
      </c>
      <c r="AN6" s="168">
        <f>+AN7+AN14+AN21+AN33+AN44+AN64+AN82+AN106+AN130</f>
        <v>3263</v>
      </c>
      <c r="AO6" s="168">
        <f>+AO7+AO14+AO21+AO33+AO44+AO64+AO82+AO106+AO130</f>
        <v>3</v>
      </c>
      <c r="AP6" s="169">
        <f t="shared" si="0"/>
        <v>4</v>
      </c>
      <c r="AQ6" s="222">
        <f>SUM(AH6:AP6)</f>
        <v>32473</v>
      </c>
      <c r="AS6" s="31"/>
      <c r="AT6" s="31"/>
      <c r="AU6" s="31"/>
      <c r="AV6" s="31"/>
    </row>
    <row r="7" spans="1:48">
      <c r="B7" s="166" t="s">
        <v>553</v>
      </c>
      <c r="C7" s="164" t="s">
        <v>617</v>
      </c>
      <c r="D7" s="164" t="s">
        <v>555</v>
      </c>
      <c r="E7" s="164" t="s">
        <v>556</v>
      </c>
      <c r="F7" s="164" t="s">
        <v>621</v>
      </c>
      <c r="G7" s="164" t="s">
        <v>558</v>
      </c>
      <c r="H7" s="164" t="s">
        <v>571</v>
      </c>
      <c r="I7" s="164" t="s">
        <v>568</v>
      </c>
      <c r="J7" s="165" t="s">
        <v>560</v>
      </c>
      <c r="K7" s="180" t="s">
        <v>658</v>
      </c>
      <c r="L7" s="139"/>
      <c r="M7" s="181"/>
      <c r="N7" s="41">
        <v>0</v>
      </c>
      <c r="O7" s="35">
        <v>1</v>
      </c>
      <c r="P7" s="35">
        <v>0</v>
      </c>
      <c r="Q7" s="35">
        <v>66</v>
      </c>
      <c r="R7" s="35">
        <v>0</v>
      </c>
      <c r="S7" s="35">
        <v>0</v>
      </c>
      <c r="T7" s="35">
        <v>1</v>
      </c>
      <c r="U7" s="35">
        <v>0</v>
      </c>
      <c r="V7" s="146">
        <v>0</v>
      </c>
      <c r="W7" s="173">
        <v>68</v>
      </c>
      <c r="X7" s="41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146">
        <v>0</v>
      </c>
      <c r="AG7" s="173">
        <v>0</v>
      </c>
      <c r="AH7" s="41">
        <f t="shared" ref="AH7:AP7" si="1">SUM(AH8:AH13)</f>
        <v>0</v>
      </c>
      <c r="AI7" s="35">
        <f t="shared" si="1"/>
        <v>0</v>
      </c>
      <c r="AJ7" s="35">
        <f t="shared" si="1"/>
        <v>4</v>
      </c>
      <c r="AK7" s="35">
        <f t="shared" si="1"/>
        <v>0</v>
      </c>
      <c r="AL7" s="35">
        <f t="shared" si="1"/>
        <v>0</v>
      </c>
      <c r="AM7" s="35">
        <f t="shared" si="1"/>
        <v>0</v>
      </c>
      <c r="AN7" s="35">
        <f t="shared" si="1"/>
        <v>71</v>
      </c>
      <c r="AO7" s="35">
        <f t="shared" si="1"/>
        <v>0</v>
      </c>
      <c r="AP7" s="146">
        <f t="shared" si="1"/>
        <v>0</v>
      </c>
      <c r="AQ7" s="173">
        <f t="shared" ref="AQ7:AQ70" si="2">SUM(AH7:AP7)</f>
        <v>75</v>
      </c>
      <c r="AR7" s="837" t="s">
        <v>659</v>
      </c>
      <c r="AS7" s="838" t="s">
        <v>660</v>
      </c>
      <c r="AT7" s="838" t="s">
        <v>293</v>
      </c>
      <c r="AU7" s="838" t="s">
        <v>597</v>
      </c>
      <c r="AV7" s="838" t="s">
        <v>294</v>
      </c>
    </row>
    <row r="8" spans="1:48">
      <c r="B8" s="31" t="str">
        <f t="shared" ref="B8:B39" si="3">CONCATENATE(M8,$AH$5)</f>
        <v>142EPS010</v>
      </c>
      <c r="C8" s="31" t="str">
        <f t="shared" ref="C8:C39" si="4">CONCATENATE(M8,$AI$5)</f>
        <v>142EPS044</v>
      </c>
      <c r="D8" s="31" t="str">
        <f t="shared" ref="D8:D39" si="5">CONCATENATE(M8,$AJ$5)</f>
        <v>142EPS002</v>
      </c>
      <c r="E8" s="31" t="str">
        <f t="shared" ref="E8:E39" si="6">CONCATENATE(M8,$AK$5)</f>
        <v>142EPS016</v>
      </c>
      <c r="F8" s="31" t="str">
        <f t="shared" ref="F8:F39" si="7">CONCATENATE(M8,$AL$5)</f>
        <v>142EPS023</v>
      </c>
      <c r="G8" s="31" t="str">
        <f t="shared" ref="G8:G39" si="8">CONCATENATE(M8,$AM$5)</f>
        <v>142EPS005</v>
      </c>
      <c r="H8" s="31" t="str">
        <f t="shared" ref="H8:H39" si="9">CONCATENATE(M8,$AN$5)</f>
        <v>142EPS040</v>
      </c>
      <c r="I8" s="31" t="str">
        <f t="shared" ref="I8:I39" si="10">CONCATENATE(M8,$AO$5)</f>
        <v>142EPS017</v>
      </c>
      <c r="J8" s="31" t="str">
        <f t="shared" ref="J8:J39" si="11">CONCATENATE(M8,$AP$5)</f>
        <v>142EAS016</v>
      </c>
      <c r="K8" s="185" t="s">
        <v>295</v>
      </c>
      <c r="L8" s="839" t="s">
        <v>661</v>
      </c>
      <c r="M8" s="182">
        <v>142</v>
      </c>
      <c r="N8" s="42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1</v>
      </c>
      <c r="U8" s="36">
        <v>0</v>
      </c>
      <c r="V8" s="147">
        <v>0</v>
      </c>
      <c r="W8" s="174">
        <v>1</v>
      </c>
      <c r="X8" s="42">
        <v>0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147">
        <v>0</v>
      </c>
      <c r="AG8" s="174">
        <v>0</v>
      </c>
      <c r="AH8" s="42">
        <f t="shared" ref="AH8:AP13" si="12">IFERROR(VLOOKUP(B8,$AR$8:$AV$928,5,0),0)</f>
        <v>0</v>
      </c>
      <c r="AI8" s="36">
        <f t="shared" si="12"/>
        <v>0</v>
      </c>
      <c r="AJ8" s="36">
        <f t="shared" si="12"/>
        <v>0</v>
      </c>
      <c r="AK8" s="36">
        <f t="shared" si="12"/>
        <v>0</v>
      </c>
      <c r="AL8" s="36">
        <f t="shared" si="12"/>
        <v>0</v>
      </c>
      <c r="AM8" s="36">
        <f t="shared" si="12"/>
        <v>0</v>
      </c>
      <c r="AN8" s="36">
        <f t="shared" si="12"/>
        <v>3</v>
      </c>
      <c r="AO8" s="36">
        <f t="shared" si="12"/>
        <v>0</v>
      </c>
      <c r="AP8" s="147">
        <f t="shared" si="12"/>
        <v>0</v>
      </c>
      <c r="AQ8" s="174">
        <f t="shared" si="2"/>
        <v>3</v>
      </c>
      <c r="AR8" s="75" t="str">
        <f>CONCATENATE(AT8,AU8)</f>
        <v>142EPS040</v>
      </c>
      <c r="AS8" s="840" t="s">
        <v>662</v>
      </c>
      <c r="AT8" s="840">
        <v>142</v>
      </c>
      <c r="AU8" s="840" t="s">
        <v>557</v>
      </c>
      <c r="AV8" s="841">
        <v>3</v>
      </c>
    </row>
    <row r="9" spans="1:48">
      <c r="B9" s="31" t="str">
        <f t="shared" si="3"/>
        <v>425EPS010</v>
      </c>
      <c r="C9" s="31" t="str">
        <f t="shared" si="4"/>
        <v>425EPS044</v>
      </c>
      <c r="D9" s="31" t="str">
        <f t="shared" si="5"/>
        <v>425EPS002</v>
      </c>
      <c r="E9" s="31" t="str">
        <f t="shared" si="6"/>
        <v>425EPS016</v>
      </c>
      <c r="F9" s="31" t="str">
        <f t="shared" si="7"/>
        <v>425EPS023</v>
      </c>
      <c r="G9" s="31" t="str">
        <f t="shared" si="8"/>
        <v>425EPS005</v>
      </c>
      <c r="H9" s="31" t="str">
        <f t="shared" si="9"/>
        <v>425EPS040</v>
      </c>
      <c r="I9" s="31" t="str">
        <f t="shared" si="10"/>
        <v>425EPS017</v>
      </c>
      <c r="J9" s="31" t="str">
        <f t="shared" si="11"/>
        <v>425EAS016</v>
      </c>
      <c r="K9" s="185" t="s">
        <v>296</v>
      </c>
      <c r="L9" s="839" t="s">
        <v>661</v>
      </c>
      <c r="M9" s="182">
        <v>425</v>
      </c>
      <c r="N9" s="42">
        <v>0</v>
      </c>
      <c r="O9" s="36">
        <v>0</v>
      </c>
      <c r="P9" s="36">
        <v>0</v>
      </c>
      <c r="Q9" s="36">
        <v>16</v>
      </c>
      <c r="R9" s="36">
        <v>0</v>
      </c>
      <c r="S9" s="36">
        <v>0</v>
      </c>
      <c r="T9" s="36">
        <v>0</v>
      </c>
      <c r="U9" s="36">
        <v>0</v>
      </c>
      <c r="V9" s="147">
        <v>0</v>
      </c>
      <c r="W9" s="174">
        <v>16</v>
      </c>
      <c r="X9" s="42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147">
        <v>0</v>
      </c>
      <c r="AG9" s="174">
        <v>0</v>
      </c>
      <c r="AH9" s="42">
        <f t="shared" si="12"/>
        <v>0</v>
      </c>
      <c r="AI9" s="36">
        <f t="shared" si="12"/>
        <v>0</v>
      </c>
      <c r="AJ9" s="36">
        <f t="shared" si="12"/>
        <v>0</v>
      </c>
      <c r="AK9" s="36">
        <f t="shared" si="12"/>
        <v>0</v>
      </c>
      <c r="AL9" s="36">
        <f t="shared" si="12"/>
        <v>0</v>
      </c>
      <c r="AM9" s="36">
        <f t="shared" si="12"/>
        <v>0</v>
      </c>
      <c r="AN9" s="36">
        <f t="shared" si="12"/>
        <v>3</v>
      </c>
      <c r="AO9" s="36">
        <f t="shared" si="12"/>
        <v>0</v>
      </c>
      <c r="AP9" s="147">
        <f t="shared" si="12"/>
        <v>0</v>
      </c>
      <c r="AQ9" s="174">
        <f t="shared" si="2"/>
        <v>3</v>
      </c>
      <c r="AR9" s="75" t="str">
        <f t="shared" ref="AR9:AR72" si="13">CONCATENATE(AT9,AU9)</f>
        <v>425EPS040</v>
      </c>
      <c r="AS9" s="840" t="s">
        <v>662</v>
      </c>
      <c r="AT9" s="840">
        <v>425</v>
      </c>
      <c r="AU9" s="840" t="s">
        <v>557</v>
      </c>
      <c r="AV9" s="841">
        <v>3</v>
      </c>
    </row>
    <row r="10" spans="1:48">
      <c r="B10" s="31" t="str">
        <f t="shared" si="3"/>
        <v>579EPS010</v>
      </c>
      <c r="C10" s="31" t="str">
        <f t="shared" si="4"/>
        <v>579EPS044</v>
      </c>
      <c r="D10" s="31" t="str">
        <f t="shared" si="5"/>
        <v>579EPS002</v>
      </c>
      <c r="E10" s="31" t="str">
        <f t="shared" si="6"/>
        <v>579EPS016</v>
      </c>
      <c r="F10" s="31" t="str">
        <f t="shared" si="7"/>
        <v>579EPS023</v>
      </c>
      <c r="G10" s="31" t="str">
        <f t="shared" si="8"/>
        <v>579EPS005</v>
      </c>
      <c r="H10" s="31" t="str">
        <f t="shared" si="9"/>
        <v>579EPS040</v>
      </c>
      <c r="I10" s="31" t="str">
        <f t="shared" si="10"/>
        <v>579EPS017</v>
      </c>
      <c r="J10" s="31" t="str">
        <f t="shared" si="11"/>
        <v>579EAS016</v>
      </c>
      <c r="K10" s="30" t="s">
        <v>297</v>
      </c>
      <c r="L10" s="839" t="s">
        <v>661</v>
      </c>
      <c r="M10" s="182">
        <v>579</v>
      </c>
      <c r="N10" s="42">
        <v>0</v>
      </c>
      <c r="O10" s="36">
        <v>1</v>
      </c>
      <c r="P10" s="36">
        <v>0</v>
      </c>
      <c r="Q10" s="36">
        <v>40</v>
      </c>
      <c r="R10" s="36">
        <v>0</v>
      </c>
      <c r="S10" s="36">
        <v>0</v>
      </c>
      <c r="T10" s="36">
        <v>0</v>
      </c>
      <c r="U10" s="36">
        <v>0</v>
      </c>
      <c r="V10" s="147">
        <v>0</v>
      </c>
      <c r="W10" s="174">
        <v>41</v>
      </c>
      <c r="X10" s="42">
        <v>0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0</v>
      </c>
      <c r="AE10" s="36">
        <v>0</v>
      </c>
      <c r="AF10" s="147">
        <v>0</v>
      </c>
      <c r="AG10" s="174">
        <v>0</v>
      </c>
      <c r="AH10" s="42">
        <f t="shared" si="12"/>
        <v>0</v>
      </c>
      <c r="AI10" s="36">
        <f t="shared" si="12"/>
        <v>0</v>
      </c>
      <c r="AJ10" s="36">
        <f t="shared" si="12"/>
        <v>0</v>
      </c>
      <c r="AK10" s="36">
        <f t="shared" si="12"/>
        <v>0</v>
      </c>
      <c r="AL10" s="36">
        <f t="shared" si="12"/>
        <v>0</v>
      </c>
      <c r="AM10" s="36">
        <f t="shared" si="12"/>
        <v>0</v>
      </c>
      <c r="AN10" s="36">
        <f t="shared" si="12"/>
        <v>28</v>
      </c>
      <c r="AO10" s="36">
        <f t="shared" si="12"/>
        <v>0</v>
      </c>
      <c r="AP10" s="147">
        <f t="shared" si="12"/>
        <v>0</v>
      </c>
      <c r="AQ10" s="174">
        <f t="shared" si="2"/>
        <v>28</v>
      </c>
      <c r="AR10" s="75" t="str">
        <f t="shared" si="13"/>
        <v>579EPS040</v>
      </c>
      <c r="AS10" s="840" t="s">
        <v>662</v>
      </c>
      <c r="AT10" s="840">
        <v>579</v>
      </c>
      <c r="AU10" s="840" t="s">
        <v>557</v>
      </c>
      <c r="AV10" s="841">
        <v>28</v>
      </c>
    </row>
    <row r="11" spans="1:48">
      <c r="B11" s="31" t="str">
        <f t="shared" si="3"/>
        <v>585EPS010</v>
      </c>
      <c r="C11" s="31" t="str">
        <f t="shared" si="4"/>
        <v>585EPS044</v>
      </c>
      <c r="D11" s="31" t="str">
        <f t="shared" si="5"/>
        <v>585EPS002</v>
      </c>
      <c r="E11" s="31" t="str">
        <f t="shared" si="6"/>
        <v>585EPS016</v>
      </c>
      <c r="F11" s="31" t="str">
        <f t="shared" si="7"/>
        <v>585EPS023</v>
      </c>
      <c r="G11" s="31" t="str">
        <f t="shared" si="8"/>
        <v>585EPS005</v>
      </c>
      <c r="H11" s="31" t="str">
        <f t="shared" si="9"/>
        <v>585EPS040</v>
      </c>
      <c r="I11" s="31" t="str">
        <f t="shared" si="10"/>
        <v>585EPS017</v>
      </c>
      <c r="J11" s="31" t="str">
        <f t="shared" si="11"/>
        <v>585EAS016</v>
      </c>
      <c r="K11" s="185" t="s">
        <v>298</v>
      </c>
      <c r="L11" s="839" t="s">
        <v>661</v>
      </c>
      <c r="M11" s="182">
        <v>585</v>
      </c>
      <c r="N11" s="42">
        <v>0</v>
      </c>
      <c r="O11" s="36">
        <v>0</v>
      </c>
      <c r="P11" s="36">
        <v>0</v>
      </c>
      <c r="Q11" s="36">
        <v>6</v>
      </c>
      <c r="R11" s="36">
        <v>0</v>
      </c>
      <c r="S11" s="36">
        <v>0</v>
      </c>
      <c r="T11" s="36">
        <v>0</v>
      </c>
      <c r="U11" s="36">
        <v>0</v>
      </c>
      <c r="V11" s="147">
        <v>0</v>
      </c>
      <c r="W11" s="174">
        <v>6</v>
      </c>
      <c r="X11" s="42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147">
        <v>0</v>
      </c>
      <c r="AG11" s="174">
        <v>0</v>
      </c>
      <c r="AH11" s="42">
        <f t="shared" si="12"/>
        <v>0</v>
      </c>
      <c r="AI11" s="36">
        <f t="shared" si="12"/>
        <v>0</v>
      </c>
      <c r="AJ11" s="36">
        <f t="shared" si="12"/>
        <v>0</v>
      </c>
      <c r="AK11" s="36">
        <f t="shared" si="12"/>
        <v>0</v>
      </c>
      <c r="AL11" s="36">
        <f t="shared" si="12"/>
        <v>0</v>
      </c>
      <c r="AM11" s="36">
        <f t="shared" si="12"/>
        <v>0</v>
      </c>
      <c r="AN11" s="36">
        <f t="shared" si="12"/>
        <v>11</v>
      </c>
      <c r="AO11" s="36">
        <f t="shared" si="12"/>
        <v>0</v>
      </c>
      <c r="AP11" s="147">
        <f t="shared" si="12"/>
        <v>0</v>
      </c>
      <c r="AQ11" s="174">
        <f t="shared" si="2"/>
        <v>11</v>
      </c>
      <c r="AR11" s="75" t="str">
        <f t="shared" si="13"/>
        <v>579ESSC02</v>
      </c>
      <c r="AS11" s="840" t="s">
        <v>662</v>
      </c>
      <c r="AT11" s="840">
        <v>579</v>
      </c>
      <c r="AU11" s="840" t="s">
        <v>663</v>
      </c>
      <c r="AV11" s="841">
        <v>16</v>
      </c>
    </row>
    <row r="12" spans="1:48">
      <c r="B12" s="31" t="str">
        <f t="shared" si="3"/>
        <v>591EPS010</v>
      </c>
      <c r="C12" s="31" t="str">
        <f t="shared" si="4"/>
        <v>591EPS044</v>
      </c>
      <c r="D12" s="31" t="str">
        <f t="shared" si="5"/>
        <v>591EPS002</v>
      </c>
      <c r="E12" s="31" t="str">
        <f t="shared" si="6"/>
        <v>591EPS016</v>
      </c>
      <c r="F12" s="31" t="str">
        <f t="shared" si="7"/>
        <v>591EPS023</v>
      </c>
      <c r="G12" s="31" t="str">
        <f t="shared" si="8"/>
        <v>591EPS005</v>
      </c>
      <c r="H12" s="31" t="str">
        <f t="shared" si="9"/>
        <v>591EPS040</v>
      </c>
      <c r="I12" s="31" t="str">
        <f t="shared" si="10"/>
        <v>591EPS017</v>
      </c>
      <c r="J12" s="31" t="str">
        <f t="shared" si="11"/>
        <v>591EAS016</v>
      </c>
      <c r="K12" s="185" t="s">
        <v>299</v>
      </c>
      <c r="L12" s="839" t="s">
        <v>661</v>
      </c>
      <c r="M12" s="182">
        <v>591</v>
      </c>
      <c r="N12" s="42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147">
        <v>0</v>
      </c>
      <c r="W12" s="174">
        <v>0</v>
      </c>
      <c r="X12" s="42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147">
        <v>0</v>
      </c>
      <c r="AG12" s="174">
        <v>0</v>
      </c>
      <c r="AH12" s="42">
        <f t="shared" si="12"/>
        <v>0</v>
      </c>
      <c r="AI12" s="36">
        <f t="shared" si="12"/>
        <v>0</v>
      </c>
      <c r="AJ12" s="36">
        <f t="shared" si="12"/>
        <v>4</v>
      </c>
      <c r="AK12" s="36">
        <f t="shared" si="12"/>
        <v>0</v>
      </c>
      <c r="AL12" s="36">
        <f t="shared" si="12"/>
        <v>0</v>
      </c>
      <c r="AM12" s="36">
        <f t="shared" si="12"/>
        <v>0</v>
      </c>
      <c r="AN12" s="36">
        <f t="shared" si="12"/>
        <v>16</v>
      </c>
      <c r="AO12" s="36">
        <f t="shared" si="12"/>
        <v>0</v>
      </c>
      <c r="AP12" s="147">
        <f t="shared" si="12"/>
        <v>0</v>
      </c>
      <c r="AQ12" s="174">
        <f t="shared" si="2"/>
        <v>20</v>
      </c>
      <c r="AR12" s="75" t="str">
        <f t="shared" si="13"/>
        <v>585EPS040</v>
      </c>
      <c r="AS12" s="840" t="s">
        <v>662</v>
      </c>
      <c r="AT12" s="840">
        <v>585</v>
      </c>
      <c r="AU12" s="840" t="s">
        <v>557</v>
      </c>
      <c r="AV12" s="841">
        <v>11</v>
      </c>
    </row>
    <row r="13" spans="1:48">
      <c r="B13" s="31" t="str">
        <f t="shared" si="3"/>
        <v>893EPS010</v>
      </c>
      <c r="C13" s="31" t="str">
        <f t="shared" si="4"/>
        <v>893EPS044</v>
      </c>
      <c r="D13" s="31" t="str">
        <f t="shared" si="5"/>
        <v>893EPS002</v>
      </c>
      <c r="E13" s="31" t="str">
        <f t="shared" si="6"/>
        <v>893EPS016</v>
      </c>
      <c r="F13" s="31" t="str">
        <f t="shared" si="7"/>
        <v>893EPS023</v>
      </c>
      <c r="G13" s="31" t="str">
        <f t="shared" si="8"/>
        <v>893EPS005</v>
      </c>
      <c r="H13" s="31" t="str">
        <f t="shared" si="9"/>
        <v>893EPS040</v>
      </c>
      <c r="I13" s="31" t="str">
        <f t="shared" si="10"/>
        <v>893EPS017</v>
      </c>
      <c r="J13" s="31" t="str">
        <f t="shared" si="11"/>
        <v>893EAS016</v>
      </c>
      <c r="K13" s="185" t="s">
        <v>300</v>
      </c>
      <c r="L13" s="839" t="s">
        <v>661</v>
      </c>
      <c r="M13" s="182">
        <v>893</v>
      </c>
      <c r="N13" s="42">
        <v>0</v>
      </c>
      <c r="O13" s="36">
        <v>0</v>
      </c>
      <c r="P13" s="36">
        <v>0</v>
      </c>
      <c r="Q13" s="36">
        <v>4</v>
      </c>
      <c r="R13" s="36">
        <v>0</v>
      </c>
      <c r="S13" s="36">
        <v>0</v>
      </c>
      <c r="T13" s="36">
        <v>0</v>
      </c>
      <c r="U13" s="36">
        <v>0</v>
      </c>
      <c r="V13" s="147">
        <v>0</v>
      </c>
      <c r="W13" s="174">
        <v>4</v>
      </c>
      <c r="X13" s="42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147">
        <v>0</v>
      </c>
      <c r="AG13" s="174">
        <v>0</v>
      </c>
      <c r="AH13" s="42">
        <f t="shared" si="12"/>
        <v>0</v>
      </c>
      <c r="AI13" s="36">
        <f t="shared" si="12"/>
        <v>0</v>
      </c>
      <c r="AJ13" s="36">
        <f t="shared" si="12"/>
        <v>0</v>
      </c>
      <c r="AK13" s="36">
        <f t="shared" si="12"/>
        <v>0</v>
      </c>
      <c r="AL13" s="36">
        <f t="shared" si="12"/>
        <v>0</v>
      </c>
      <c r="AM13" s="36">
        <f t="shared" si="12"/>
        <v>0</v>
      </c>
      <c r="AN13" s="36">
        <f t="shared" si="12"/>
        <v>10</v>
      </c>
      <c r="AO13" s="36">
        <f t="shared" si="12"/>
        <v>0</v>
      </c>
      <c r="AP13" s="147">
        <f t="shared" si="12"/>
        <v>0</v>
      </c>
      <c r="AQ13" s="174">
        <f t="shared" si="2"/>
        <v>10</v>
      </c>
      <c r="AR13" s="75" t="str">
        <f t="shared" si="13"/>
        <v>591EPS002</v>
      </c>
      <c r="AS13" s="840" t="s">
        <v>662</v>
      </c>
      <c r="AT13" s="840">
        <v>591</v>
      </c>
      <c r="AU13" s="840" t="s">
        <v>555</v>
      </c>
      <c r="AV13" s="841">
        <v>4</v>
      </c>
    </row>
    <row r="14" spans="1:48">
      <c r="B14" s="31" t="str">
        <f t="shared" si="3"/>
        <v>EPS010</v>
      </c>
      <c r="C14" s="31" t="str">
        <f t="shared" si="4"/>
        <v>EPS044</v>
      </c>
      <c r="D14" s="31" t="str">
        <f t="shared" si="5"/>
        <v>EPS002</v>
      </c>
      <c r="E14" s="31" t="str">
        <f t="shared" si="6"/>
        <v>EPS016</v>
      </c>
      <c r="F14" s="31" t="str">
        <f t="shared" si="7"/>
        <v>EPS023</v>
      </c>
      <c r="G14" s="31" t="str">
        <f t="shared" si="8"/>
        <v>EPS005</v>
      </c>
      <c r="H14" s="31" t="str">
        <f t="shared" si="9"/>
        <v>EPS040</v>
      </c>
      <c r="I14" s="31" t="str">
        <f t="shared" si="10"/>
        <v>EPS017</v>
      </c>
      <c r="J14" s="31" t="str">
        <f t="shared" si="11"/>
        <v>EAS016</v>
      </c>
      <c r="K14" s="183" t="s">
        <v>664</v>
      </c>
      <c r="L14" s="140"/>
      <c r="M14" s="184"/>
      <c r="N14" s="40">
        <v>0</v>
      </c>
      <c r="O14" s="37">
        <v>2</v>
      </c>
      <c r="P14" s="37">
        <v>0</v>
      </c>
      <c r="Q14" s="37">
        <v>167</v>
      </c>
      <c r="R14" s="37">
        <v>0</v>
      </c>
      <c r="S14" s="37">
        <v>1</v>
      </c>
      <c r="T14" s="37">
        <v>0</v>
      </c>
      <c r="U14" s="37">
        <v>0</v>
      </c>
      <c r="V14" s="148">
        <v>0</v>
      </c>
      <c r="W14" s="173">
        <v>170</v>
      </c>
      <c r="X14" s="40">
        <v>0</v>
      </c>
      <c r="Y14" s="37">
        <v>0</v>
      </c>
      <c r="Z14" s="37">
        <v>0</v>
      </c>
      <c r="AA14" s="37">
        <v>34</v>
      </c>
      <c r="AB14" s="37">
        <v>0</v>
      </c>
      <c r="AC14" s="37">
        <v>0</v>
      </c>
      <c r="AD14" s="37">
        <v>0</v>
      </c>
      <c r="AE14" s="37">
        <v>0</v>
      </c>
      <c r="AF14" s="148">
        <v>0</v>
      </c>
      <c r="AG14" s="173">
        <v>34</v>
      </c>
      <c r="AH14" s="40">
        <f t="shared" ref="AH14:AP14" si="14">SUM(AH15:AH20)</f>
        <v>0</v>
      </c>
      <c r="AI14" s="37">
        <f t="shared" si="14"/>
        <v>0</v>
      </c>
      <c r="AJ14" s="37">
        <f t="shared" si="14"/>
        <v>0</v>
      </c>
      <c r="AK14" s="37">
        <f t="shared" si="14"/>
        <v>141</v>
      </c>
      <c r="AL14" s="37">
        <f t="shared" si="14"/>
        <v>1</v>
      </c>
      <c r="AM14" s="37">
        <f t="shared" si="14"/>
        <v>0</v>
      </c>
      <c r="AN14" s="37">
        <f t="shared" si="14"/>
        <v>48</v>
      </c>
      <c r="AO14" s="37">
        <f t="shared" si="14"/>
        <v>0</v>
      </c>
      <c r="AP14" s="148">
        <f t="shared" si="14"/>
        <v>0</v>
      </c>
      <c r="AQ14" s="173">
        <f t="shared" si="2"/>
        <v>190</v>
      </c>
      <c r="AR14" s="75" t="str">
        <f t="shared" si="13"/>
        <v>591EPS040</v>
      </c>
      <c r="AS14" s="840" t="s">
        <v>662</v>
      </c>
      <c r="AT14" s="840">
        <v>591</v>
      </c>
      <c r="AU14" s="840" t="s">
        <v>557</v>
      </c>
      <c r="AV14" s="841">
        <v>16</v>
      </c>
    </row>
    <row r="15" spans="1:48">
      <c r="B15" s="31" t="str">
        <f t="shared" si="3"/>
        <v>120EPS010</v>
      </c>
      <c r="C15" s="31" t="str">
        <f t="shared" si="4"/>
        <v>120EPS044</v>
      </c>
      <c r="D15" s="31" t="str">
        <f t="shared" si="5"/>
        <v>120EPS002</v>
      </c>
      <c r="E15" s="31" t="str">
        <f t="shared" si="6"/>
        <v>120EPS016</v>
      </c>
      <c r="F15" s="31" t="str">
        <f t="shared" si="7"/>
        <v>120EPS023</v>
      </c>
      <c r="G15" s="31" t="str">
        <f t="shared" si="8"/>
        <v>120EPS005</v>
      </c>
      <c r="H15" s="31" t="str">
        <f t="shared" si="9"/>
        <v>120EPS040</v>
      </c>
      <c r="I15" s="31" t="str">
        <f t="shared" si="10"/>
        <v>120EPS017</v>
      </c>
      <c r="J15" s="31" t="str">
        <f t="shared" si="11"/>
        <v>120EAS016</v>
      </c>
      <c r="K15" s="185" t="s">
        <v>302</v>
      </c>
      <c r="L15" s="839" t="s">
        <v>665</v>
      </c>
      <c r="M15" s="182">
        <v>120</v>
      </c>
      <c r="N15" s="42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147">
        <v>0</v>
      </c>
      <c r="W15" s="174">
        <v>0</v>
      </c>
      <c r="X15" s="42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147">
        <v>0</v>
      </c>
      <c r="AG15" s="174">
        <v>0</v>
      </c>
      <c r="AH15" s="42">
        <f t="shared" ref="AH15:AP20" si="15">IFERROR(VLOOKUP(B15,$AR$8:$AV$928,5,0),0)</f>
        <v>0</v>
      </c>
      <c r="AI15" s="36">
        <f t="shared" si="15"/>
        <v>0</v>
      </c>
      <c r="AJ15" s="36">
        <f t="shared" si="15"/>
        <v>0</v>
      </c>
      <c r="AK15" s="36">
        <f t="shared" si="15"/>
        <v>0</v>
      </c>
      <c r="AL15" s="36">
        <f t="shared" si="15"/>
        <v>0</v>
      </c>
      <c r="AM15" s="36">
        <f t="shared" si="15"/>
        <v>0</v>
      </c>
      <c r="AN15" s="36">
        <f t="shared" si="15"/>
        <v>0</v>
      </c>
      <c r="AO15" s="36">
        <f t="shared" si="15"/>
        <v>0</v>
      </c>
      <c r="AP15" s="147">
        <f t="shared" si="15"/>
        <v>0</v>
      </c>
      <c r="AQ15" s="174">
        <f t="shared" si="2"/>
        <v>0</v>
      </c>
      <c r="AR15" s="75" t="str">
        <f t="shared" si="13"/>
        <v>893EPS040</v>
      </c>
      <c r="AS15" s="840" t="s">
        <v>662</v>
      </c>
      <c r="AT15" s="840">
        <v>893</v>
      </c>
      <c r="AU15" s="840" t="s">
        <v>557</v>
      </c>
      <c r="AV15" s="841">
        <v>10</v>
      </c>
    </row>
    <row r="16" spans="1:48">
      <c r="B16" s="31" t="str">
        <f t="shared" si="3"/>
        <v>154EPS010</v>
      </c>
      <c r="C16" s="31" t="str">
        <f t="shared" si="4"/>
        <v>154EPS044</v>
      </c>
      <c r="D16" s="31" t="str">
        <f t="shared" si="5"/>
        <v>154EPS002</v>
      </c>
      <c r="E16" s="31" t="str">
        <f t="shared" si="6"/>
        <v>154EPS016</v>
      </c>
      <c r="F16" s="31" t="str">
        <f t="shared" si="7"/>
        <v>154EPS023</v>
      </c>
      <c r="G16" s="31" t="str">
        <f t="shared" si="8"/>
        <v>154EPS005</v>
      </c>
      <c r="H16" s="31" t="str">
        <f t="shared" si="9"/>
        <v>154EPS040</v>
      </c>
      <c r="I16" s="31" t="str">
        <f t="shared" si="10"/>
        <v>154EPS017</v>
      </c>
      <c r="J16" s="31" t="str">
        <f t="shared" si="11"/>
        <v>154EAS016</v>
      </c>
      <c r="K16" s="185" t="s">
        <v>303</v>
      </c>
      <c r="L16" s="839" t="s">
        <v>665</v>
      </c>
      <c r="M16" s="182">
        <v>154</v>
      </c>
      <c r="N16" s="42">
        <v>0</v>
      </c>
      <c r="O16" s="36">
        <v>1</v>
      </c>
      <c r="P16" s="36">
        <v>0</v>
      </c>
      <c r="Q16" s="36">
        <v>151</v>
      </c>
      <c r="R16" s="36">
        <v>0</v>
      </c>
      <c r="S16" s="36">
        <v>1</v>
      </c>
      <c r="T16" s="36">
        <v>0</v>
      </c>
      <c r="U16" s="36">
        <v>0</v>
      </c>
      <c r="V16" s="147">
        <v>0</v>
      </c>
      <c r="W16" s="174">
        <v>153</v>
      </c>
      <c r="X16" s="42">
        <v>0</v>
      </c>
      <c r="Y16" s="36">
        <v>0</v>
      </c>
      <c r="Z16" s="36">
        <v>0</v>
      </c>
      <c r="AA16" s="36">
        <v>34</v>
      </c>
      <c r="AB16" s="36">
        <v>0</v>
      </c>
      <c r="AC16" s="36">
        <v>0</v>
      </c>
      <c r="AD16" s="36">
        <v>0</v>
      </c>
      <c r="AE16" s="36">
        <v>0</v>
      </c>
      <c r="AF16" s="147">
        <v>0</v>
      </c>
      <c r="AG16" s="174">
        <v>34</v>
      </c>
      <c r="AH16" s="42">
        <f t="shared" si="15"/>
        <v>0</v>
      </c>
      <c r="AI16" s="36">
        <f t="shared" si="15"/>
        <v>0</v>
      </c>
      <c r="AJ16" s="36">
        <f t="shared" si="15"/>
        <v>0</v>
      </c>
      <c r="AK16" s="36">
        <f t="shared" si="15"/>
        <v>141</v>
      </c>
      <c r="AL16" s="36">
        <f t="shared" si="15"/>
        <v>0</v>
      </c>
      <c r="AM16" s="36">
        <f t="shared" si="15"/>
        <v>0</v>
      </c>
      <c r="AN16" s="36">
        <f t="shared" si="15"/>
        <v>38</v>
      </c>
      <c r="AO16" s="36">
        <f t="shared" si="15"/>
        <v>0</v>
      </c>
      <c r="AP16" s="147">
        <f t="shared" si="15"/>
        <v>0</v>
      </c>
      <c r="AQ16" s="174">
        <f t="shared" si="2"/>
        <v>179</v>
      </c>
      <c r="AR16" s="75" t="str">
        <f t="shared" si="13"/>
        <v>154EPS016</v>
      </c>
      <c r="AS16" s="840" t="s">
        <v>666</v>
      </c>
      <c r="AT16" s="840">
        <v>154</v>
      </c>
      <c r="AU16" s="840" t="s">
        <v>556</v>
      </c>
      <c r="AV16" s="841">
        <v>141</v>
      </c>
    </row>
    <row r="17" spans="2:48">
      <c r="B17" s="31" t="str">
        <f t="shared" si="3"/>
        <v>250EPS010</v>
      </c>
      <c r="C17" s="31" t="str">
        <f t="shared" si="4"/>
        <v>250EPS044</v>
      </c>
      <c r="D17" s="31" t="str">
        <f t="shared" si="5"/>
        <v>250EPS002</v>
      </c>
      <c r="E17" s="31" t="str">
        <f t="shared" si="6"/>
        <v>250EPS016</v>
      </c>
      <c r="F17" s="31" t="str">
        <f t="shared" si="7"/>
        <v>250EPS023</v>
      </c>
      <c r="G17" s="31" t="str">
        <f t="shared" si="8"/>
        <v>250EPS005</v>
      </c>
      <c r="H17" s="31" t="str">
        <f t="shared" si="9"/>
        <v>250EPS040</v>
      </c>
      <c r="I17" s="31" t="str">
        <f t="shared" si="10"/>
        <v>250EPS017</v>
      </c>
      <c r="J17" s="31" t="str">
        <f t="shared" si="11"/>
        <v>250EAS016</v>
      </c>
      <c r="K17" s="185" t="s">
        <v>304</v>
      </c>
      <c r="L17" s="839" t="s">
        <v>665</v>
      </c>
      <c r="M17" s="182">
        <v>250</v>
      </c>
      <c r="N17" s="42">
        <v>0</v>
      </c>
      <c r="O17" s="36">
        <v>0</v>
      </c>
      <c r="P17" s="36">
        <v>0</v>
      </c>
      <c r="Q17" s="36">
        <v>16</v>
      </c>
      <c r="R17" s="36">
        <v>0</v>
      </c>
      <c r="S17" s="36">
        <v>0</v>
      </c>
      <c r="T17" s="36">
        <v>0</v>
      </c>
      <c r="U17" s="36">
        <v>0</v>
      </c>
      <c r="V17" s="147">
        <v>0</v>
      </c>
      <c r="W17" s="174">
        <v>16</v>
      </c>
      <c r="X17" s="42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147">
        <v>0</v>
      </c>
      <c r="AG17" s="174">
        <v>0</v>
      </c>
      <c r="AH17" s="42">
        <f t="shared" si="15"/>
        <v>0</v>
      </c>
      <c r="AI17" s="36">
        <f t="shared" si="15"/>
        <v>0</v>
      </c>
      <c r="AJ17" s="36">
        <f t="shared" si="15"/>
        <v>0</v>
      </c>
      <c r="AK17" s="36">
        <f t="shared" si="15"/>
        <v>0</v>
      </c>
      <c r="AL17" s="36">
        <f t="shared" si="15"/>
        <v>1</v>
      </c>
      <c r="AM17" s="36">
        <f t="shared" si="15"/>
        <v>0</v>
      </c>
      <c r="AN17" s="36">
        <f t="shared" si="15"/>
        <v>1</v>
      </c>
      <c r="AO17" s="36">
        <f t="shared" si="15"/>
        <v>0</v>
      </c>
      <c r="AP17" s="147">
        <f t="shared" si="15"/>
        <v>0</v>
      </c>
      <c r="AQ17" s="174">
        <f t="shared" si="2"/>
        <v>2</v>
      </c>
      <c r="AR17" s="75" t="str">
        <f t="shared" si="13"/>
        <v>154EPS040</v>
      </c>
      <c r="AS17" s="840" t="s">
        <v>666</v>
      </c>
      <c r="AT17" s="840">
        <v>154</v>
      </c>
      <c r="AU17" s="840" t="s">
        <v>557</v>
      </c>
      <c r="AV17" s="841">
        <v>38</v>
      </c>
    </row>
    <row r="18" spans="2:48">
      <c r="B18" s="31" t="str">
        <f t="shared" si="3"/>
        <v>495EPS010</v>
      </c>
      <c r="C18" s="31" t="str">
        <f t="shared" si="4"/>
        <v>495EPS044</v>
      </c>
      <c r="D18" s="31" t="str">
        <f t="shared" si="5"/>
        <v>495EPS002</v>
      </c>
      <c r="E18" s="31" t="str">
        <f t="shared" si="6"/>
        <v>495EPS016</v>
      </c>
      <c r="F18" s="31" t="str">
        <f t="shared" si="7"/>
        <v>495EPS023</v>
      </c>
      <c r="G18" s="31" t="str">
        <f t="shared" si="8"/>
        <v>495EPS005</v>
      </c>
      <c r="H18" s="31" t="str">
        <f t="shared" si="9"/>
        <v>495EPS040</v>
      </c>
      <c r="I18" s="31" t="str">
        <f t="shared" si="10"/>
        <v>495EPS017</v>
      </c>
      <c r="J18" s="31" t="str">
        <f t="shared" si="11"/>
        <v>495EAS016</v>
      </c>
      <c r="K18" s="185" t="s">
        <v>305</v>
      </c>
      <c r="L18" s="839" t="s">
        <v>665</v>
      </c>
      <c r="M18" s="182">
        <v>495</v>
      </c>
      <c r="N18" s="42">
        <v>0</v>
      </c>
      <c r="O18" s="36">
        <v>1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147">
        <v>0</v>
      </c>
      <c r="W18" s="174">
        <v>1</v>
      </c>
      <c r="X18" s="42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147">
        <v>0</v>
      </c>
      <c r="AG18" s="174">
        <v>0</v>
      </c>
      <c r="AH18" s="42">
        <f t="shared" si="15"/>
        <v>0</v>
      </c>
      <c r="AI18" s="36">
        <f t="shared" si="15"/>
        <v>0</v>
      </c>
      <c r="AJ18" s="36">
        <f t="shared" si="15"/>
        <v>0</v>
      </c>
      <c r="AK18" s="36">
        <f t="shared" si="15"/>
        <v>0</v>
      </c>
      <c r="AL18" s="36">
        <f t="shared" si="15"/>
        <v>0</v>
      </c>
      <c r="AM18" s="36">
        <f t="shared" si="15"/>
        <v>0</v>
      </c>
      <c r="AN18" s="36">
        <f t="shared" si="15"/>
        <v>0</v>
      </c>
      <c r="AO18" s="36">
        <f t="shared" si="15"/>
        <v>0</v>
      </c>
      <c r="AP18" s="147">
        <f t="shared" si="15"/>
        <v>0</v>
      </c>
      <c r="AQ18" s="174">
        <f t="shared" si="2"/>
        <v>0</v>
      </c>
      <c r="AR18" s="75" t="str">
        <f t="shared" si="13"/>
        <v>154ESSC02</v>
      </c>
      <c r="AS18" s="840" t="s">
        <v>666</v>
      </c>
      <c r="AT18" s="840">
        <v>154</v>
      </c>
      <c r="AU18" s="840" t="s">
        <v>663</v>
      </c>
      <c r="AV18" s="841">
        <v>1</v>
      </c>
    </row>
    <row r="19" spans="2:48">
      <c r="B19" s="31" t="str">
        <f t="shared" si="3"/>
        <v>790EPS010</v>
      </c>
      <c r="C19" s="31" t="str">
        <f t="shared" si="4"/>
        <v>790EPS044</v>
      </c>
      <c r="D19" s="31" t="str">
        <f t="shared" si="5"/>
        <v>790EPS002</v>
      </c>
      <c r="E19" s="31" t="str">
        <f t="shared" si="6"/>
        <v>790EPS016</v>
      </c>
      <c r="F19" s="31" t="str">
        <f t="shared" si="7"/>
        <v>790EPS023</v>
      </c>
      <c r="G19" s="31" t="str">
        <f t="shared" si="8"/>
        <v>790EPS005</v>
      </c>
      <c r="H19" s="31" t="str">
        <f t="shared" si="9"/>
        <v>790EPS040</v>
      </c>
      <c r="I19" s="31" t="str">
        <f t="shared" si="10"/>
        <v>790EPS017</v>
      </c>
      <c r="J19" s="31" t="str">
        <f t="shared" si="11"/>
        <v>790EAS016</v>
      </c>
      <c r="K19" s="185" t="s">
        <v>306</v>
      </c>
      <c r="L19" s="839" t="s">
        <v>665</v>
      </c>
      <c r="M19" s="182">
        <v>790</v>
      </c>
      <c r="N19" s="42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147">
        <v>0</v>
      </c>
      <c r="W19" s="174">
        <v>0</v>
      </c>
      <c r="X19" s="42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147">
        <v>0</v>
      </c>
      <c r="AG19" s="174">
        <v>0</v>
      </c>
      <c r="AH19" s="42">
        <f t="shared" si="15"/>
        <v>0</v>
      </c>
      <c r="AI19" s="36">
        <f t="shared" si="15"/>
        <v>0</v>
      </c>
      <c r="AJ19" s="36">
        <f t="shared" si="15"/>
        <v>0</v>
      </c>
      <c r="AK19" s="36">
        <f t="shared" si="15"/>
        <v>0</v>
      </c>
      <c r="AL19" s="36">
        <f t="shared" si="15"/>
        <v>0</v>
      </c>
      <c r="AM19" s="36">
        <f t="shared" si="15"/>
        <v>0</v>
      </c>
      <c r="AN19" s="36">
        <f t="shared" si="15"/>
        <v>2</v>
      </c>
      <c r="AO19" s="36">
        <f t="shared" si="15"/>
        <v>0</v>
      </c>
      <c r="AP19" s="147">
        <f t="shared" si="15"/>
        <v>0</v>
      </c>
      <c r="AQ19" s="174">
        <f t="shared" si="2"/>
        <v>2</v>
      </c>
      <c r="AR19" s="75" t="str">
        <f t="shared" si="13"/>
        <v>250EPS023</v>
      </c>
      <c r="AS19" s="840" t="s">
        <v>666</v>
      </c>
      <c r="AT19" s="840">
        <v>250</v>
      </c>
      <c r="AU19" s="840" t="s">
        <v>621</v>
      </c>
      <c r="AV19" s="841">
        <v>1</v>
      </c>
    </row>
    <row r="20" spans="2:48">
      <c r="B20" s="31" t="str">
        <f t="shared" si="3"/>
        <v>895EPS010</v>
      </c>
      <c r="C20" s="31" t="str">
        <f t="shared" si="4"/>
        <v>895EPS044</v>
      </c>
      <c r="D20" s="31" t="str">
        <f t="shared" si="5"/>
        <v>895EPS002</v>
      </c>
      <c r="E20" s="31" t="str">
        <f t="shared" si="6"/>
        <v>895EPS016</v>
      </c>
      <c r="F20" s="31" t="str">
        <f t="shared" si="7"/>
        <v>895EPS023</v>
      </c>
      <c r="G20" s="31" t="str">
        <f t="shared" si="8"/>
        <v>895EPS005</v>
      </c>
      <c r="H20" s="31" t="str">
        <f t="shared" si="9"/>
        <v>895EPS040</v>
      </c>
      <c r="I20" s="31" t="str">
        <f t="shared" si="10"/>
        <v>895EPS017</v>
      </c>
      <c r="J20" s="31" t="str">
        <f t="shared" si="11"/>
        <v>895EAS016</v>
      </c>
      <c r="K20" s="186" t="s">
        <v>307</v>
      </c>
      <c r="L20" s="839" t="s">
        <v>665</v>
      </c>
      <c r="M20" s="182">
        <v>895</v>
      </c>
      <c r="N20" s="42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147">
        <v>0</v>
      </c>
      <c r="W20" s="174">
        <v>0</v>
      </c>
      <c r="X20" s="42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147">
        <v>0</v>
      </c>
      <c r="AG20" s="174">
        <v>0</v>
      </c>
      <c r="AH20" s="42">
        <f t="shared" si="15"/>
        <v>0</v>
      </c>
      <c r="AI20" s="36">
        <f t="shared" si="15"/>
        <v>0</v>
      </c>
      <c r="AJ20" s="36">
        <f t="shared" si="15"/>
        <v>0</v>
      </c>
      <c r="AK20" s="36">
        <f t="shared" si="15"/>
        <v>0</v>
      </c>
      <c r="AL20" s="36">
        <f t="shared" si="15"/>
        <v>0</v>
      </c>
      <c r="AM20" s="36">
        <f t="shared" si="15"/>
        <v>0</v>
      </c>
      <c r="AN20" s="36">
        <f t="shared" si="15"/>
        <v>7</v>
      </c>
      <c r="AO20" s="36">
        <f t="shared" si="15"/>
        <v>0</v>
      </c>
      <c r="AP20" s="147">
        <f t="shared" si="15"/>
        <v>0</v>
      </c>
      <c r="AQ20" s="174">
        <f t="shared" si="2"/>
        <v>7</v>
      </c>
      <c r="AR20" s="75" t="str">
        <f t="shared" si="13"/>
        <v>250EPS040</v>
      </c>
      <c r="AS20" s="840" t="s">
        <v>666</v>
      </c>
      <c r="AT20" s="840">
        <v>250</v>
      </c>
      <c r="AU20" s="840" t="s">
        <v>557</v>
      </c>
      <c r="AV20" s="841">
        <v>1</v>
      </c>
    </row>
    <row r="21" spans="2:48">
      <c r="B21" s="31" t="str">
        <f t="shared" si="3"/>
        <v>EPS010</v>
      </c>
      <c r="C21" s="31" t="str">
        <f t="shared" si="4"/>
        <v>EPS044</v>
      </c>
      <c r="D21" s="31" t="str">
        <f t="shared" si="5"/>
        <v>EPS002</v>
      </c>
      <c r="E21" s="31" t="str">
        <f t="shared" si="6"/>
        <v>EPS016</v>
      </c>
      <c r="F21" s="31" t="str">
        <f t="shared" si="7"/>
        <v>EPS023</v>
      </c>
      <c r="G21" s="31" t="str">
        <f t="shared" si="8"/>
        <v>EPS005</v>
      </c>
      <c r="H21" s="31" t="str">
        <f t="shared" si="9"/>
        <v>EPS040</v>
      </c>
      <c r="I21" s="31" t="str">
        <f t="shared" si="10"/>
        <v>EPS017</v>
      </c>
      <c r="J21" s="31" t="str">
        <f t="shared" si="11"/>
        <v>EAS016</v>
      </c>
      <c r="K21" s="183" t="s">
        <v>667</v>
      </c>
      <c r="L21" s="140"/>
      <c r="M21" s="184"/>
      <c r="N21" s="40">
        <v>777</v>
      </c>
      <c r="O21" s="37">
        <v>0</v>
      </c>
      <c r="P21" s="37">
        <v>0</v>
      </c>
      <c r="Q21" s="37">
        <v>794</v>
      </c>
      <c r="R21" s="37">
        <v>0</v>
      </c>
      <c r="S21" s="37">
        <v>0</v>
      </c>
      <c r="T21" s="37">
        <v>3</v>
      </c>
      <c r="U21" s="37">
        <v>0</v>
      </c>
      <c r="V21" s="148">
        <v>0</v>
      </c>
      <c r="W21" s="173">
        <v>1574</v>
      </c>
      <c r="X21" s="40">
        <v>80</v>
      </c>
      <c r="Y21" s="37">
        <v>0</v>
      </c>
      <c r="Z21" s="37">
        <v>0</v>
      </c>
      <c r="AA21" s="37">
        <v>176</v>
      </c>
      <c r="AB21" s="37">
        <v>0</v>
      </c>
      <c r="AC21" s="37">
        <v>0</v>
      </c>
      <c r="AD21" s="37">
        <v>0</v>
      </c>
      <c r="AE21" s="37">
        <v>0</v>
      </c>
      <c r="AF21" s="148">
        <v>0</v>
      </c>
      <c r="AG21" s="173">
        <v>256</v>
      </c>
      <c r="AH21" s="40">
        <f t="shared" ref="AH21:AP21" si="16">SUM(AH22:AH32)</f>
        <v>129</v>
      </c>
      <c r="AI21" s="37">
        <f t="shared" si="16"/>
        <v>0</v>
      </c>
      <c r="AJ21" s="37">
        <f t="shared" si="16"/>
        <v>0</v>
      </c>
      <c r="AK21" s="37">
        <f t="shared" si="16"/>
        <v>809</v>
      </c>
      <c r="AL21" s="37">
        <f t="shared" si="16"/>
        <v>0</v>
      </c>
      <c r="AM21" s="37">
        <f t="shared" si="16"/>
        <v>0</v>
      </c>
      <c r="AN21" s="37">
        <f t="shared" si="16"/>
        <v>246</v>
      </c>
      <c r="AO21" s="37">
        <f t="shared" si="16"/>
        <v>0</v>
      </c>
      <c r="AP21" s="148">
        <f t="shared" si="16"/>
        <v>0</v>
      </c>
      <c r="AQ21" s="173">
        <f t="shared" si="2"/>
        <v>1184</v>
      </c>
      <c r="AR21" s="75" t="str">
        <f t="shared" si="13"/>
        <v>790EPS040</v>
      </c>
      <c r="AS21" s="840" t="s">
        <v>666</v>
      </c>
      <c r="AT21" s="840">
        <v>790</v>
      </c>
      <c r="AU21" s="840" t="s">
        <v>557</v>
      </c>
      <c r="AV21" s="841">
        <v>2</v>
      </c>
    </row>
    <row r="22" spans="2:48">
      <c r="B22" s="31" t="str">
        <f t="shared" si="3"/>
        <v>45EPS010</v>
      </c>
      <c r="C22" s="31" t="str">
        <f t="shared" si="4"/>
        <v>45EPS044</v>
      </c>
      <c r="D22" s="31" t="str">
        <f t="shared" si="5"/>
        <v>45EPS002</v>
      </c>
      <c r="E22" s="31" t="str">
        <f t="shared" si="6"/>
        <v>45EPS016</v>
      </c>
      <c r="F22" s="31" t="str">
        <f t="shared" si="7"/>
        <v>45EPS023</v>
      </c>
      <c r="G22" s="31" t="str">
        <f t="shared" si="8"/>
        <v>45EPS005</v>
      </c>
      <c r="H22" s="31" t="str">
        <f t="shared" si="9"/>
        <v>45EPS040</v>
      </c>
      <c r="I22" s="31" t="str">
        <f t="shared" si="10"/>
        <v>45EPS017</v>
      </c>
      <c r="J22" s="31" t="str">
        <f t="shared" si="11"/>
        <v>45EAS016</v>
      </c>
      <c r="K22" s="185" t="s">
        <v>309</v>
      </c>
      <c r="L22" s="32" t="s">
        <v>668</v>
      </c>
      <c r="M22" s="182">
        <v>45</v>
      </c>
      <c r="N22" s="42">
        <v>540</v>
      </c>
      <c r="O22" s="36">
        <v>0</v>
      </c>
      <c r="P22" s="36">
        <v>0</v>
      </c>
      <c r="Q22" s="36">
        <v>266</v>
      </c>
      <c r="R22" s="36">
        <v>0</v>
      </c>
      <c r="S22" s="36">
        <v>0</v>
      </c>
      <c r="T22" s="36">
        <v>0</v>
      </c>
      <c r="U22" s="36">
        <v>0</v>
      </c>
      <c r="V22" s="147">
        <v>0</v>
      </c>
      <c r="W22" s="174">
        <v>806</v>
      </c>
      <c r="X22" s="42">
        <v>54</v>
      </c>
      <c r="Y22" s="36">
        <v>0</v>
      </c>
      <c r="Z22" s="36">
        <v>0</v>
      </c>
      <c r="AA22" s="36">
        <v>71</v>
      </c>
      <c r="AB22" s="36">
        <v>0</v>
      </c>
      <c r="AC22" s="36">
        <v>0</v>
      </c>
      <c r="AD22" s="36">
        <v>0</v>
      </c>
      <c r="AE22" s="36">
        <v>0</v>
      </c>
      <c r="AF22" s="147">
        <v>0</v>
      </c>
      <c r="AG22" s="174">
        <v>125</v>
      </c>
      <c r="AH22" s="42">
        <f t="shared" ref="AH22:AH32" si="17">IFERROR(VLOOKUP(B22,$AR$8:$AV$928,5,0),0)</f>
        <v>74</v>
      </c>
      <c r="AI22" s="36">
        <f t="shared" ref="AI22:AI32" si="18">IFERROR(VLOOKUP(C22,$AR$8:$AV$928,5,0),0)</f>
        <v>0</v>
      </c>
      <c r="AJ22" s="36">
        <f t="shared" ref="AJ22:AJ32" si="19">IFERROR(VLOOKUP(D22,$AR$8:$AV$928,5,0),0)</f>
        <v>0</v>
      </c>
      <c r="AK22" s="36">
        <f t="shared" ref="AK22:AK32" si="20">IFERROR(VLOOKUP(E22,$AR$8:$AV$928,5,0),0)</f>
        <v>280</v>
      </c>
      <c r="AL22" s="36">
        <f t="shared" ref="AL22:AL32" si="21">IFERROR(VLOOKUP(F22,$AR$8:$AV$928,5,0),0)</f>
        <v>0</v>
      </c>
      <c r="AM22" s="36">
        <f t="shared" ref="AM22:AM32" si="22">IFERROR(VLOOKUP(G22,$AR$8:$AV$928,5,0),0)</f>
        <v>0</v>
      </c>
      <c r="AN22" s="36">
        <f t="shared" ref="AN22:AN32" si="23">IFERROR(VLOOKUP(H22,$AR$8:$AV$928,5,0),0)</f>
        <v>73</v>
      </c>
      <c r="AO22" s="36">
        <f t="shared" ref="AO22:AO32" si="24">IFERROR(VLOOKUP(I22,$AR$8:$AV$928,5,0),0)</f>
        <v>0</v>
      </c>
      <c r="AP22" s="147">
        <f t="shared" ref="AP22:AP32" si="25">IFERROR(VLOOKUP(J22,$AR$8:$AV$928,5,0),0)</f>
        <v>0</v>
      </c>
      <c r="AQ22" s="174">
        <f t="shared" si="2"/>
        <v>427</v>
      </c>
      <c r="AR22" s="75" t="str">
        <f t="shared" si="13"/>
        <v>895EPS040</v>
      </c>
      <c r="AS22" s="840" t="s">
        <v>666</v>
      </c>
      <c r="AT22" s="840">
        <v>895</v>
      </c>
      <c r="AU22" s="840" t="s">
        <v>557</v>
      </c>
      <c r="AV22" s="841">
        <v>7</v>
      </c>
    </row>
    <row r="23" spans="2:48">
      <c r="B23" s="31" t="str">
        <f t="shared" si="3"/>
        <v>51EPS010</v>
      </c>
      <c r="C23" s="31" t="str">
        <f t="shared" si="4"/>
        <v>51EPS044</v>
      </c>
      <c r="D23" s="31" t="str">
        <f t="shared" si="5"/>
        <v>51EPS002</v>
      </c>
      <c r="E23" s="31" t="str">
        <f t="shared" si="6"/>
        <v>51EPS016</v>
      </c>
      <c r="F23" s="31" t="str">
        <f t="shared" si="7"/>
        <v>51EPS023</v>
      </c>
      <c r="G23" s="31" t="str">
        <f t="shared" si="8"/>
        <v>51EPS005</v>
      </c>
      <c r="H23" s="31" t="str">
        <f t="shared" si="9"/>
        <v>51EPS040</v>
      </c>
      <c r="I23" s="31" t="str">
        <f t="shared" si="10"/>
        <v>51EPS017</v>
      </c>
      <c r="J23" s="31" t="str">
        <f t="shared" si="11"/>
        <v>51EAS016</v>
      </c>
      <c r="K23" s="185" t="s">
        <v>310</v>
      </c>
      <c r="L23" s="32" t="s">
        <v>668</v>
      </c>
      <c r="M23" s="182">
        <v>51</v>
      </c>
      <c r="N23" s="42">
        <v>0</v>
      </c>
      <c r="O23" s="36">
        <v>0</v>
      </c>
      <c r="P23" s="36">
        <v>0</v>
      </c>
      <c r="Q23" s="36">
        <v>53</v>
      </c>
      <c r="R23" s="36">
        <v>0</v>
      </c>
      <c r="S23" s="36">
        <v>0</v>
      </c>
      <c r="T23" s="36">
        <v>0</v>
      </c>
      <c r="U23" s="36">
        <v>0</v>
      </c>
      <c r="V23" s="147">
        <v>0</v>
      </c>
      <c r="W23" s="174">
        <v>53</v>
      </c>
      <c r="X23" s="42">
        <v>0</v>
      </c>
      <c r="Y23" s="36">
        <v>0</v>
      </c>
      <c r="Z23" s="36">
        <v>0</v>
      </c>
      <c r="AA23" s="36">
        <v>14</v>
      </c>
      <c r="AB23" s="36">
        <v>0</v>
      </c>
      <c r="AC23" s="36">
        <v>0</v>
      </c>
      <c r="AD23" s="36">
        <v>0</v>
      </c>
      <c r="AE23" s="36">
        <v>0</v>
      </c>
      <c r="AF23" s="147">
        <v>0</v>
      </c>
      <c r="AG23" s="174">
        <v>14</v>
      </c>
      <c r="AH23" s="42">
        <f t="shared" si="17"/>
        <v>0</v>
      </c>
      <c r="AI23" s="36">
        <f t="shared" si="18"/>
        <v>0</v>
      </c>
      <c r="AJ23" s="36">
        <f t="shared" si="19"/>
        <v>0</v>
      </c>
      <c r="AK23" s="36">
        <f t="shared" si="20"/>
        <v>52</v>
      </c>
      <c r="AL23" s="36">
        <f t="shared" si="21"/>
        <v>0</v>
      </c>
      <c r="AM23" s="36">
        <f t="shared" si="22"/>
        <v>0</v>
      </c>
      <c r="AN23" s="36">
        <f t="shared" si="23"/>
        <v>7</v>
      </c>
      <c r="AO23" s="36">
        <f t="shared" si="24"/>
        <v>0</v>
      </c>
      <c r="AP23" s="147">
        <f t="shared" si="25"/>
        <v>0</v>
      </c>
      <c r="AQ23" s="174">
        <f t="shared" si="2"/>
        <v>59</v>
      </c>
      <c r="AR23" s="75" t="str">
        <f t="shared" si="13"/>
        <v>45EPS010</v>
      </c>
      <c r="AS23" s="840" t="s">
        <v>669</v>
      </c>
      <c r="AT23" s="840">
        <v>45</v>
      </c>
      <c r="AU23" s="840" t="s">
        <v>553</v>
      </c>
      <c r="AV23" s="841">
        <v>74</v>
      </c>
    </row>
    <row r="24" spans="2:48">
      <c r="B24" s="31" t="str">
        <f t="shared" si="3"/>
        <v>147EPS010</v>
      </c>
      <c r="C24" s="31" t="str">
        <f t="shared" si="4"/>
        <v>147EPS044</v>
      </c>
      <c r="D24" s="31" t="str">
        <f t="shared" si="5"/>
        <v>147EPS002</v>
      </c>
      <c r="E24" s="31" t="str">
        <f t="shared" si="6"/>
        <v>147EPS016</v>
      </c>
      <c r="F24" s="31" t="str">
        <f t="shared" si="7"/>
        <v>147EPS023</v>
      </c>
      <c r="G24" s="31" t="str">
        <f t="shared" si="8"/>
        <v>147EPS005</v>
      </c>
      <c r="H24" s="31" t="str">
        <f t="shared" si="9"/>
        <v>147EPS040</v>
      </c>
      <c r="I24" s="31" t="str">
        <f t="shared" si="10"/>
        <v>147EPS017</v>
      </c>
      <c r="J24" s="31" t="str">
        <f t="shared" si="11"/>
        <v>147EAS016</v>
      </c>
      <c r="K24" s="185" t="s">
        <v>311</v>
      </c>
      <c r="L24" s="32" t="s">
        <v>668</v>
      </c>
      <c r="M24" s="182">
        <v>147</v>
      </c>
      <c r="N24" s="42">
        <v>50</v>
      </c>
      <c r="O24" s="36">
        <v>0</v>
      </c>
      <c r="P24" s="36">
        <v>0</v>
      </c>
      <c r="Q24" s="36">
        <v>56</v>
      </c>
      <c r="R24" s="36">
        <v>0</v>
      </c>
      <c r="S24" s="36">
        <v>0</v>
      </c>
      <c r="T24" s="36">
        <v>2</v>
      </c>
      <c r="U24" s="36">
        <v>0</v>
      </c>
      <c r="V24" s="147">
        <v>0</v>
      </c>
      <c r="W24" s="174">
        <v>108</v>
      </c>
      <c r="X24" s="42">
        <v>4</v>
      </c>
      <c r="Y24" s="36">
        <v>0</v>
      </c>
      <c r="Z24" s="36">
        <v>0</v>
      </c>
      <c r="AA24" s="36">
        <v>11</v>
      </c>
      <c r="AB24" s="36">
        <v>0</v>
      </c>
      <c r="AC24" s="36">
        <v>0</v>
      </c>
      <c r="AD24" s="36">
        <v>0</v>
      </c>
      <c r="AE24" s="36">
        <v>0</v>
      </c>
      <c r="AF24" s="147">
        <v>0</v>
      </c>
      <c r="AG24" s="174">
        <v>15</v>
      </c>
      <c r="AH24" s="42">
        <f t="shared" si="17"/>
        <v>5</v>
      </c>
      <c r="AI24" s="36">
        <f t="shared" si="18"/>
        <v>0</v>
      </c>
      <c r="AJ24" s="36">
        <f t="shared" si="19"/>
        <v>0</v>
      </c>
      <c r="AK24" s="36">
        <f t="shared" si="20"/>
        <v>58</v>
      </c>
      <c r="AL24" s="36">
        <f t="shared" si="21"/>
        <v>0</v>
      </c>
      <c r="AM24" s="36">
        <f t="shared" si="22"/>
        <v>0</v>
      </c>
      <c r="AN24" s="36">
        <f t="shared" si="23"/>
        <v>21</v>
      </c>
      <c r="AO24" s="36">
        <f t="shared" si="24"/>
        <v>0</v>
      </c>
      <c r="AP24" s="147">
        <f t="shared" si="25"/>
        <v>0</v>
      </c>
      <c r="AQ24" s="174">
        <f t="shared" si="2"/>
        <v>84</v>
      </c>
      <c r="AR24" s="75" t="str">
        <f t="shared" si="13"/>
        <v>45EPS016</v>
      </c>
      <c r="AS24" s="840" t="s">
        <v>669</v>
      </c>
      <c r="AT24" s="840">
        <v>45</v>
      </c>
      <c r="AU24" s="840" t="s">
        <v>556</v>
      </c>
      <c r="AV24" s="841">
        <v>280</v>
      </c>
    </row>
    <row r="25" spans="2:48">
      <c r="B25" s="31" t="str">
        <f t="shared" si="3"/>
        <v>172EPS010</v>
      </c>
      <c r="C25" s="31" t="str">
        <f t="shared" si="4"/>
        <v>172EPS044</v>
      </c>
      <c r="D25" s="31" t="str">
        <f t="shared" si="5"/>
        <v>172EPS002</v>
      </c>
      <c r="E25" s="31" t="str">
        <f t="shared" si="6"/>
        <v>172EPS016</v>
      </c>
      <c r="F25" s="31" t="str">
        <f t="shared" si="7"/>
        <v>172EPS023</v>
      </c>
      <c r="G25" s="31" t="str">
        <f t="shared" si="8"/>
        <v>172EPS005</v>
      </c>
      <c r="H25" s="31" t="str">
        <f t="shared" si="9"/>
        <v>172EPS040</v>
      </c>
      <c r="I25" s="31" t="str">
        <f t="shared" si="10"/>
        <v>172EPS017</v>
      </c>
      <c r="J25" s="31" t="str">
        <f t="shared" si="11"/>
        <v>172EAS016</v>
      </c>
      <c r="K25" s="185" t="s">
        <v>312</v>
      </c>
      <c r="L25" s="32" t="s">
        <v>668</v>
      </c>
      <c r="M25" s="182">
        <v>172</v>
      </c>
      <c r="N25" s="42">
        <v>69</v>
      </c>
      <c r="O25" s="36">
        <v>0</v>
      </c>
      <c r="P25" s="36">
        <v>0</v>
      </c>
      <c r="Q25" s="36">
        <v>104</v>
      </c>
      <c r="R25" s="36">
        <v>0</v>
      </c>
      <c r="S25" s="36">
        <v>0</v>
      </c>
      <c r="T25" s="36">
        <v>0</v>
      </c>
      <c r="U25" s="36">
        <v>0</v>
      </c>
      <c r="V25" s="147">
        <v>0</v>
      </c>
      <c r="W25" s="174">
        <v>173</v>
      </c>
      <c r="X25" s="42">
        <v>9</v>
      </c>
      <c r="Y25" s="36">
        <v>0</v>
      </c>
      <c r="Z25" s="36">
        <v>0</v>
      </c>
      <c r="AA25" s="36">
        <v>16</v>
      </c>
      <c r="AB25" s="36">
        <v>0</v>
      </c>
      <c r="AC25" s="36">
        <v>0</v>
      </c>
      <c r="AD25" s="36">
        <v>0</v>
      </c>
      <c r="AE25" s="36">
        <v>0</v>
      </c>
      <c r="AF25" s="147">
        <v>0</v>
      </c>
      <c r="AG25" s="174">
        <v>25</v>
      </c>
      <c r="AH25" s="42">
        <f t="shared" si="17"/>
        <v>23</v>
      </c>
      <c r="AI25" s="36">
        <f t="shared" si="18"/>
        <v>0</v>
      </c>
      <c r="AJ25" s="36">
        <f t="shared" si="19"/>
        <v>0</v>
      </c>
      <c r="AK25" s="36">
        <f t="shared" si="20"/>
        <v>92</v>
      </c>
      <c r="AL25" s="36">
        <f t="shared" si="21"/>
        <v>0</v>
      </c>
      <c r="AM25" s="36">
        <f t="shared" si="22"/>
        <v>0</v>
      </c>
      <c r="AN25" s="36">
        <f t="shared" si="23"/>
        <v>25</v>
      </c>
      <c r="AO25" s="36">
        <f t="shared" si="24"/>
        <v>0</v>
      </c>
      <c r="AP25" s="147">
        <f t="shared" si="25"/>
        <v>0</v>
      </c>
      <c r="AQ25" s="174">
        <f t="shared" si="2"/>
        <v>140</v>
      </c>
      <c r="AR25" s="75" t="str">
        <f t="shared" si="13"/>
        <v>45EPS040</v>
      </c>
      <c r="AS25" s="840" t="s">
        <v>669</v>
      </c>
      <c r="AT25" s="840">
        <v>45</v>
      </c>
      <c r="AU25" s="840" t="s">
        <v>557</v>
      </c>
      <c r="AV25" s="841">
        <v>73</v>
      </c>
    </row>
    <row r="26" spans="2:48">
      <c r="B26" s="31" t="str">
        <f t="shared" si="3"/>
        <v>475EPS010</v>
      </c>
      <c r="C26" s="31" t="str">
        <f t="shared" si="4"/>
        <v>475EPS044</v>
      </c>
      <c r="D26" s="31" t="str">
        <f t="shared" si="5"/>
        <v>475EPS002</v>
      </c>
      <c r="E26" s="31" t="str">
        <f t="shared" si="6"/>
        <v>475EPS016</v>
      </c>
      <c r="F26" s="31" t="str">
        <f t="shared" si="7"/>
        <v>475EPS023</v>
      </c>
      <c r="G26" s="31" t="str">
        <f t="shared" si="8"/>
        <v>475EPS005</v>
      </c>
      <c r="H26" s="31" t="str">
        <f t="shared" si="9"/>
        <v>475EPS040</v>
      </c>
      <c r="I26" s="31" t="str">
        <f t="shared" si="10"/>
        <v>475EPS017</v>
      </c>
      <c r="J26" s="31" t="str">
        <f t="shared" si="11"/>
        <v>475EAS016</v>
      </c>
      <c r="K26" s="185" t="s">
        <v>313</v>
      </c>
      <c r="L26" s="32" t="s">
        <v>668</v>
      </c>
      <c r="M26" s="182">
        <v>475</v>
      </c>
      <c r="N26" s="42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147">
        <v>0</v>
      </c>
      <c r="W26" s="174">
        <v>0</v>
      </c>
      <c r="X26" s="42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147">
        <v>0</v>
      </c>
      <c r="AG26" s="174">
        <v>0</v>
      </c>
      <c r="AH26" s="42">
        <f t="shared" si="17"/>
        <v>0</v>
      </c>
      <c r="AI26" s="36">
        <f t="shared" si="18"/>
        <v>0</v>
      </c>
      <c r="AJ26" s="36">
        <f t="shared" si="19"/>
        <v>0</v>
      </c>
      <c r="AK26" s="36">
        <f t="shared" si="20"/>
        <v>0</v>
      </c>
      <c r="AL26" s="36">
        <f t="shared" si="21"/>
        <v>0</v>
      </c>
      <c r="AM26" s="36">
        <f t="shared" si="22"/>
        <v>0</v>
      </c>
      <c r="AN26" s="36">
        <f t="shared" si="23"/>
        <v>15</v>
      </c>
      <c r="AO26" s="36">
        <f t="shared" si="24"/>
        <v>0</v>
      </c>
      <c r="AP26" s="147">
        <f t="shared" si="25"/>
        <v>0</v>
      </c>
      <c r="AQ26" s="174">
        <f t="shared" si="2"/>
        <v>15</v>
      </c>
      <c r="AR26" s="75" t="str">
        <f t="shared" si="13"/>
        <v>45ESSC02</v>
      </c>
      <c r="AS26" s="840" t="s">
        <v>669</v>
      </c>
      <c r="AT26" s="840">
        <v>45</v>
      </c>
      <c r="AU26" s="840" t="s">
        <v>663</v>
      </c>
      <c r="AV26" s="841">
        <v>15</v>
      </c>
    </row>
    <row r="27" spans="2:48">
      <c r="B27" s="31" t="str">
        <f t="shared" si="3"/>
        <v>480EPS010</v>
      </c>
      <c r="C27" s="31" t="str">
        <f t="shared" si="4"/>
        <v>480EPS044</v>
      </c>
      <c r="D27" s="31" t="str">
        <f t="shared" si="5"/>
        <v>480EPS002</v>
      </c>
      <c r="E27" s="31" t="str">
        <f t="shared" si="6"/>
        <v>480EPS016</v>
      </c>
      <c r="F27" s="31" t="str">
        <f t="shared" si="7"/>
        <v>480EPS023</v>
      </c>
      <c r="G27" s="31" t="str">
        <f t="shared" si="8"/>
        <v>480EPS005</v>
      </c>
      <c r="H27" s="31" t="str">
        <f t="shared" si="9"/>
        <v>480EPS040</v>
      </c>
      <c r="I27" s="31" t="str">
        <f t="shared" si="10"/>
        <v>480EPS017</v>
      </c>
      <c r="J27" s="31" t="str">
        <f t="shared" si="11"/>
        <v>480EAS016</v>
      </c>
      <c r="K27" s="185" t="s">
        <v>314</v>
      </c>
      <c r="L27" s="32" t="s">
        <v>668</v>
      </c>
      <c r="M27" s="182">
        <v>480</v>
      </c>
      <c r="N27" s="42">
        <v>0</v>
      </c>
      <c r="O27" s="36">
        <v>0</v>
      </c>
      <c r="P27" s="36">
        <v>0</v>
      </c>
      <c r="Q27" s="36">
        <v>15</v>
      </c>
      <c r="R27" s="36">
        <v>0</v>
      </c>
      <c r="S27" s="36">
        <v>0</v>
      </c>
      <c r="T27" s="36">
        <v>0</v>
      </c>
      <c r="U27" s="36">
        <v>0</v>
      </c>
      <c r="V27" s="147">
        <v>0</v>
      </c>
      <c r="W27" s="174">
        <v>15</v>
      </c>
      <c r="X27" s="42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147">
        <v>0</v>
      </c>
      <c r="AG27" s="174">
        <v>0</v>
      </c>
      <c r="AH27" s="42">
        <f t="shared" si="17"/>
        <v>0</v>
      </c>
      <c r="AI27" s="36">
        <f t="shared" si="18"/>
        <v>0</v>
      </c>
      <c r="AJ27" s="36">
        <f t="shared" si="19"/>
        <v>0</v>
      </c>
      <c r="AK27" s="36">
        <f t="shared" si="20"/>
        <v>0</v>
      </c>
      <c r="AL27" s="36">
        <f t="shared" si="21"/>
        <v>0</v>
      </c>
      <c r="AM27" s="36">
        <f t="shared" si="22"/>
        <v>0</v>
      </c>
      <c r="AN27" s="36">
        <f t="shared" si="23"/>
        <v>9</v>
      </c>
      <c r="AO27" s="36">
        <f t="shared" si="24"/>
        <v>0</v>
      </c>
      <c r="AP27" s="147">
        <f t="shared" si="25"/>
        <v>0</v>
      </c>
      <c r="AQ27" s="174">
        <f t="shared" si="2"/>
        <v>9</v>
      </c>
      <c r="AR27" s="75" t="str">
        <f t="shared" si="13"/>
        <v>51EPS016</v>
      </c>
      <c r="AS27" s="840" t="s">
        <v>669</v>
      </c>
      <c r="AT27" s="840">
        <v>51</v>
      </c>
      <c r="AU27" s="840" t="s">
        <v>556</v>
      </c>
      <c r="AV27" s="841">
        <v>52</v>
      </c>
    </row>
    <row r="28" spans="2:48" ht="15" customHeight="1">
      <c r="B28" s="31" t="str">
        <f t="shared" si="3"/>
        <v>490EPS010</v>
      </c>
      <c r="C28" s="31" t="str">
        <f t="shared" si="4"/>
        <v>490EPS044</v>
      </c>
      <c r="D28" s="31" t="str">
        <f t="shared" si="5"/>
        <v>490EPS002</v>
      </c>
      <c r="E28" s="31" t="str">
        <f t="shared" si="6"/>
        <v>490EPS016</v>
      </c>
      <c r="F28" s="31" t="str">
        <f t="shared" si="7"/>
        <v>490EPS023</v>
      </c>
      <c r="G28" s="31" t="str">
        <f t="shared" si="8"/>
        <v>490EPS005</v>
      </c>
      <c r="H28" s="31" t="str">
        <f t="shared" si="9"/>
        <v>490EPS040</v>
      </c>
      <c r="I28" s="31" t="str">
        <f t="shared" si="10"/>
        <v>490EPS017</v>
      </c>
      <c r="J28" s="31" t="str">
        <f t="shared" si="11"/>
        <v>490EAS016</v>
      </c>
      <c r="K28" s="185" t="s">
        <v>315</v>
      </c>
      <c r="L28" s="32" t="s">
        <v>668</v>
      </c>
      <c r="M28" s="182">
        <v>490</v>
      </c>
      <c r="N28" s="42">
        <v>0</v>
      </c>
      <c r="O28" s="36">
        <v>0</v>
      </c>
      <c r="P28" s="36">
        <v>0</v>
      </c>
      <c r="Q28" s="36">
        <v>66</v>
      </c>
      <c r="R28" s="36">
        <v>0</v>
      </c>
      <c r="S28" s="36">
        <v>0</v>
      </c>
      <c r="T28" s="36">
        <v>0</v>
      </c>
      <c r="U28" s="36">
        <v>0</v>
      </c>
      <c r="V28" s="147">
        <v>0</v>
      </c>
      <c r="W28" s="174">
        <v>66</v>
      </c>
      <c r="X28" s="42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147">
        <v>0</v>
      </c>
      <c r="AG28" s="174">
        <v>0</v>
      </c>
      <c r="AH28" s="42">
        <f t="shared" si="17"/>
        <v>0</v>
      </c>
      <c r="AI28" s="36">
        <f t="shared" si="18"/>
        <v>0</v>
      </c>
      <c r="AJ28" s="36">
        <f t="shared" si="19"/>
        <v>0</v>
      </c>
      <c r="AK28" s="36">
        <f t="shared" si="20"/>
        <v>0</v>
      </c>
      <c r="AL28" s="36">
        <f t="shared" si="21"/>
        <v>0</v>
      </c>
      <c r="AM28" s="36">
        <f t="shared" si="22"/>
        <v>0</v>
      </c>
      <c r="AN28" s="36">
        <f t="shared" si="23"/>
        <v>11</v>
      </c>
      <c r="AO28" s="36">
        <f t="shared" si="24"/>
        <v>0</v>
      </c>
      <c r="AP28" s="147">
        <f t="shared" si="25"/>
        <v>0</v>
      </c>
      <c r="AQ28" s="174">
        <f t="shared" si="2"/>
        <v>11</v>
      </c>
      <c r="AR28" s="75" t="str">
        <f t="shared" si="13"/>
        <v>51EPS040</v>
      </c>
      <c r="AS28" s="840" t="s">
        <v>669</v>
      </c>
      <c r="AT28" s="840">
        <v>51</v>
      </c>
      <c r="AU28" s="840" t="s">
        <v>557</v>
      </c>
      <c r="AV28" s="841">
        <v>7</v>
      </c>
    </row>
    <row r="29" spans="2:48" ht="15" customHeight="1">
      <c r="B29" s="31" t="str">
        <f t="shared" si="3"/>
        <v>659EPS010</v>
      </c>
      <c r="C29" s="31" t="str">
        <f t="shared" si="4"/>
        <v>659EPS044</v>
      </c>
      <c r="D29" s="31" t="str">
        <f t="shared" si="5"/>
        <v>659EPS002</v>
      </c>
      <c r="E29" s="31" t="str">
        <f t="shared" si="6"/>
        <v>659EPS016</v>
      </c>
      <c r="F29" s="31" t="str">
        <f t="shared" si="7"/>
        <v>659EPS023</v>
      </c>
      <c r="G29" s="31" t="str">
        <f t="shared" si="8"/>
        <v>659EPS005</v>
      </c>
      <c r="H29" s="31" t="str">
        <f t="shared" si="9"/>
        <v>659EPS040</v>
      </c>
      <c r="I29" s="31" t="str">
        <f t="shared" si="10"/>
        <v>659EPS017</v>
      </c>
      <c r="J29" s="31" t="str">
        <f t="shared" si="11"/>
        <v>659EAS016</v>
      </c>
      <c r="K29" s="185" t="s">
        <v>316</v>
      </c>
      <c r="L29" s="32" t="s">
        <v>668</v>
      </c>
      <c r="M29" s="182">
        <v>659</v>
      </c>
      <c r="N29" s="42">
        <v>0</v>
      </c>
      <c r="O29" s="36">
        <v>0</v>
      </c>
      <c r="P29" s="36">
        <v>0</v>
      </c>
      <c r="Q29" s="36">
        <v>29</v>
      </c>
      <c r="R29" s="36">
        <v>0</v>
      </c>
      <c r="S29" s="36">
        <v>0</v>
      </c>
      <c r="T29" s="36">
        <v>0</v>
      </c>
      <c r="U29" s="36">
        <v>0</v>
      </c>
      <c r="V29" s="147">
        <v>0</v>
      </c>
      <c r="W29" s="174">
        <v>29</v>
      </c>
      <c r="X29" s="42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147">
        <v>0</v>
      </c>
      <c r="AG29" s="174">
        <v>0</v>
      </c>
      <c r="AH29" s="42">
        <f t="shared" si="17"/>
        <v>0</v>
      </c>
      <c r="AI29" s="36">
        <f t="shared" si="18"/>
        <v>0</v>
      </c>
      <c r="AJ29" s="36">
        <f t="shared" si="19"/>
        <v>0</v>
      </c>
      <c r="AK29" s="36">
        <f t="shared" si="20"/>
        <v>0</v>
      </c>
      <c r="AL29" s="36">
        <f t="shared" si="21"/>
        <v>0</v>
      </c>
      <c r="AM29" s="36">
        <f t="shared" si="22"/>
        <v>0</v>
      </c>
      <c r="AN29" s="36">
        <f t="shared" si="23"/>
        <v>19</v>
      </c>
      <c r="AO29" s="36">
        <f t="shared" si="24"/>
        <v>0</v>
      </c>
      <c r="AP29" s="147">
        <f t="shared" si="25"/>
        <v>0</v>
      </c>
      <c r="AQ29" s="174">
        <f t="shared" si="2"/>
        <v>19</v>
      </c>
      <c r="AR29" s="75" t="str">
        <f t="shared" si="13"/>
        <v>147EPS010</v>
      </c>
      <c r="AS29" s="840" t="s">
        <v>669</v>
      </c>
      <c r="AT29" s="840">
        <v>147</v>
      </c>
      <c r="AU29" s="840" t="s">
        <v>553</v>
      </c>
      <c r="AV29" s="841">
        <v>5</v>
      </c>
    </row>
    <row r="30" spans="2:48" ht="15" customHeight="1">
      <c r="B30" s="31" t="str">
        <f t="shared" si="3"/>
        <v>665EPS010</v>
      </c>
      <c r="C30" s="31" t="str">
        <f t="shared" si="4"/>
        <v>665EPS044</v>
      </c>
      <c r="D30" s="31" t="str">
        <f t="shared" si="5"/>
        <v>665EPS002</v>
      </c>
      <c r="E30" s="31" t="str">
        <f t="shared" si="6"/>
        <v>665EPS016</v>
      </c>
      <c r="F30" s="31" t="str">
        <f t="shared" si="7"/>
        <v>665EPS023</v>
      </c>
      <c r="G30" s="31" t="str">
        <f t="shared" si="8"/>
        <v>665EPS005</v>
      </c>
      <c r="H30" s="31" t="str">
        <f t="shared" si="9"/>
        <v>665EPS040</v>
      </c>
      <c r="I30" s="31" t="str">
        <f t="shared" si="10"/>
        <v>665EPS017</v>
      </c>
      <c r="J30" s="31" t="str">
        <f t="shared" si="11"/>
        <v>665EAS016</v>
      </c>
      <c r="K30" s="185" t="s">
        <v>317</v>
      </c>
      <c r="L30" s="32" t="s">
        <v>668</v>
      </c>
      <c r="M30" s="182">
        <v>665</v>
      </c>
      <c r="N30" s="42">
        <v>0</v>
      </c>
      <c r="O30" s="36">
        <v>0</v>
      </c>
      <c r="P30" s="36">
        <v>0</v>
      </c>
      <c r="Q30" s="36">
        <v>23</v>
      </c>
      <c r="R30" s="36">
        <v>0</v>
      </c>
      <c r="S30" s="36">
        <v>0</v>
      </c>
      <c r="T30" s="36">
        <v>0</v>
      </c>
      <c r="U30" s="36">
        <v>0</v>
      </c>
      <c r="V30" s="147">
        <v>0</v>
      </c>
      <c r="W30" s="174">
        <v>23</v>
      </c>
      <c r="X30" s="42">
        <v>0</v>
      </c>
      <c r="Y30" s="36">
        <v>0</v>
      </c>
      <c r="Z30" s="36">
        <v>0</v>
      </c>
      <c r="AA30" s="36">
        <v>17</v>
      </c>
      <c r="AB30" s="36">
        <v>0</v>
      </c>
      <c r="AC30" s="36">
        <v>0</v>
      </c>
      <c r="AD30" s="36">
        <v>0</v>
      </c>
      <c r="AE30" s="36">
        <v>0</v>
      </c>
      <c r="AF30" s="147">
        <v>0</v>
      </c>
      <c r="AG30" s="174">
        <v>17</v>
      </c>
      <c r="AH30" s="42">
        <f t="shared" si="17"/>
        <v>0</v>
      </c>
      <c r="AI30" s="36">
        <f t="shared" si="18"/>
        <v>0</v>
      </c>
      <c r="AJ30" s="36">
        <f t="shared" si="19"/>
        <v>0</v>
      </c>
      <c r="AK30" s="36">
        <f t="shared" si="20"/>
        <v>28</v>
      </c>
      <c r="AL30" s="36">
        <f t="shared" si="21"/>
        <v>0</v>
      </c>
      <c r="AM30" s="36">
        <f t="shared" si="22"/>
        <v>0</v>
      </c>
      <c r="AN30" s="36">
        <f t="shared" si="23"/>
        <v>14</v>
      </c>
      <c r="AO30" s="36">
        <f t="shared" si="24"/>
        <v>0</v>
      </c>
      <c r="AP30" s="147">
        <f t="shared" si="25"/>
        <v>0</v>
      </c>
      <c r="AQ30" s="174">
        <f t="shared" si="2"/>
        <v>42</v>
      </c>
      <c r="AR30" s="75" t="str">
        <f t="shared" si="13"/>
        <v>147EPS016</v>
      </c>
      <c r="AS30" s="840" t="s">
        <v>669</v>
      </c>
      <c r="AT30" s="840">
        <v>147</v>
      </c>
      <c r="AU30" s="840" t="s">
        <v>556</v>
      </c>
      <c r="AV30" s="841">
        <v>58</v>
      </c>
    </row>
    <row r="31" spans="2:48" ht="15" customHeight="1">
      <c r="B31" s="31" t="str">
        <f t="shared" si="3"/>
        <v>837EPS010</v>
      </c>
      <c r="C31" s="31" t="str">
        <f t="shared" si="4"/>
        <v>837EPS044</v>
      </c>
      <c r="D31" s="31" t="str">
        <f t="shared" si="5"/>
        <v>837EPS002</v>
      </c>
      <c r="E31" s="31" t="str">
        <f t="shared" si="6"/>
        <v>837EPS016</v>
      </c>
      <c r="F31" s="31" t="str">
        <f t="shared" si="7"/>
        <v>837EPS023</v>
      </c>
      <c r="G31" s="31" t="str">
        <f t="shared" si="8"/>
        <v>837EPS005</v>
      </c>
      <c r="H31" s="31" t="str">
        <f t="shared" si="9"/>
        <v>837EPS040</v>
      </c>
      <c r="I31" s="31" t="str">
        <f t="shared" si="10"/>
        <v>837EPS017</v>
      </c>
      <c r="J31" s="31" t="str">
        <f t="shared" si="11"/>
        <v>837EAS016</v>
      </c>
      <c r="K31" s="185" t="s">
        <v>318</v>
      </c>
      <c r="L31" s="32" t="s">
        <v>668</v>
      </c>
      <c r="M31" s="182">
        <v>837</v>
      </c>
      <c r="N31" s="42">
        <v>118</v>
      </c>
      <c r="O31" s="36">
        <v>0</v>
      </c>
      <c r="P31" s="36">
        <v>0</v>
      </c>
      <c r="Q31" s="36">
        <v>182</v>
      </c>
      <c r="R31" s="36">
        <v>0</v>
      </c>
      <c r="S31" s="36">
        <v>0</v>
      </c>
      <c r="T31" s="36">
        <v>0</v>
      </c>
      <c r="U31" s="36">
        <v>0</v>
      </c>
      <c r="V31" s="147">
        <v>0</v>
      </c>
      <c r="W31" s="174">
        <v>300</v>
      </c>
      <c r="X31" s="42">
        <v>13</v>
      </c>
      <c r="Y31" s="36">
        <v>0</v>
      </c>
      <c r="Z31" s="36">
        <v>0</v>
      </c>
      <c r="AA31" s="36">
        <v>47</v>
      </c>
      <c r="AB31" s="36">
        <v>0</v>
      </c>
      <c r="AC31" s="36">
        <v>0</v>
      </c>
      <c r="AD31" s="36">
        <v>0</v>
      </c>
      <c r="AE31" s="36">
        <v>0</v>
      </c>
      <c r="AF31" s="147">
        <v>0</v>
      </c>
      <c r="AG31" s="174">
        <v>60</v>
      </c>
      <c r="AH31" s="42">
        <f t="shared" si="17"/>
        <v>27</v>
      </c>
      <c r="AI31" s="36">
        <f t="shared" si="18"/>
        <v>0</v>
      </c>
      <c r="AJ31" s="36">
        <f t="shared" si="19"/>
        <v>0</v>
      </c>
      <c r="AK31" s="36">
        <f t="shared" si="20"/>
        <v>299</v>
      </c>
      <c r="AL31" s="36">
        <f t="shared" si="21"/>
        <v>0</v>
      </c>
      <c r="AM31" s="36">
        <f t="shared" si="22"/>
        <v>0</v>
      </c>
      <c r="AN31" s="36">
        <f t="shared" si="23"/>
        <v>37</v>
      </c>
      <c r="AO31" s="36">
        <f t="shared" si="24"/>
        <v>0</v>
      </c>
      <c r="AP31" s="147">
        <f t="shared" si="25"/>
        <v>0</v>
      </c>
      <c r="AQ31" s="174">
        <f t="shared" si="2"/>
        <v>363</v>
      </c>
      <c r="AR31" s="75" t="str">
        <f t="shared" si="13"/>
        <v>147EPS040</v>
      </c>
      <c r="AS31" s="840" t="s">
        <v>669</v>
      </c>
      <c r="AT31" s="840">
        <v>147</v>
      </c>
      <c r="AU31" s="840" t="s">
        <v>557</v>
      </c>
      <c r="AV31" s="841">
        <v>21</v>
      </c>
    </row>
    <row r="32" spans="2:48" ht="15" customHeight="1">
      <c r="B32" s="31" t="str">
        <f t="shared" si="3"/>
        <v>873EPS010</v>
      </c>
      <c r="C32" s="31" t="str">
        <f t="shared" si="4"/>
        <v>873EPS044</v>
      </c>
      <c r="D32" s="31" t="str">
        <f t="shared" si="5"/>
        <v>873EPS002</v>
      </c>
      <c r="E32" s="31" t="str">
        <f t="shared" si="6"/>
        <v>873EPS016</v>
      </c>
      <c r="F32" s="31" t="str">
        <f t="shared" si="7"/>
        <v>873EPS023</v>
      </c>
      <c r="G32" s="31" t="str">
        <f t="shared" si="8"/>
        <v>873EPS005</v>
      </c>
      <c r="H32" s="31" t="str">
        <f t="shared" si="9"/>
        <v>873EPS040</v>
      </c>
      <c r="I32" s="31" t="str">
        <f t="shared" si="10"/>
        <v>873EPS017</v>
      </c>
      <c r="J32" s="31" t="str">
        <f t="shared" si="11"/>
        <v>873EAS016</v>
      </c>
      <c r="K32" s="185" t="s">
        <v>319</v>
      </c>
      <c r="L32" s="32" t="s">
        <v>668</v>
      </c>
      <c r="M32" s="182">
        <v>873</v>
      </c>
      <c r="N32" s="42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1</v>
      </c>
      <c r="U32" s="36">
        <v>0</v>
      </c>
      <c r="V32" s="147">
        <v>0</v>
      </c>
      <c r="W32" s="174">
        <v>1</v>
      </c>
      <c r="X32" s="42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147">
        <v>0</v>
      </c>
      <c r="AG32" s="174">
        <v>0</v>
      </c>
      <c r="AH32" s="42">
        <f t="shared" si="17"/>
        <v>0</v>
      </c>
      <c r="AI32" s="36">
        <f t="shared" si="18"/>
        <v>0</v>
      </c>
      <c r="AJ32" s="36">
        <f t="shared" si="19"/>
        <v>0</v>
      </c>
      <c r="AK32" s="36">
        <f t="shared" si="20"/>
        <v>0</v>
      </c>
      <c r="AL32" s="36">
        <f t="shared" si="21"/>
        <v>0</v>
      </c>
      <c r="AM32" s="36">
        <f t="shared" si="22"/>
        <v>0</v>
      </c>
      <c r="AN32" s="36">
        <f t="shared" si="23"/>
        <v>15</v>
      </c>
      <c r="AO32" s="36">
        <f t="shared" si="24"/>
        <v>0</v>
      </c>
      <c r="AP32" s="147">
        <f t="shared" si="25"/>
        <v>0</v>
      </c>
      <c r="AQ32" s="174">
        <f t="shared" si="2"/>
        <v>15</v>
      </c>
      <c r="AR32" s="75" t="str">
        <f t="shared" si="13"/>
        <v>147ESSC02</v>
      </c>
      <c r="AS32" s="840" t="s">
        <v>669</v>
      </c>
      <c r="AT32" s="840">
        <v>147</v>
      </c>
      <c r="AU32" s="840" t="s">
        <v>663</v>
      </c>
      <c r="AV32" s="841">
        <v>3</v>
      </c>
    </row>
    <row r="33" spans="2:48" ht="15" customHeight="1">
      <c r="B33" s="31" t="str">
        <f t="shared" si="3"/>
        <v>EPS010</v>
      </c>
      <c r="C33" s="31" t="str">
        <f t="shared" si="4"/>
        <v>EPS044</v>
      </c>
      <c r="D33" s="31" t="str">
        <f t="shared" si="5"/>
        <v>EPS002</v>
      </c>
      <c r="E33" s="31" t="str">
        <f t="shared" si="6"/>
        <v>EPS016</v>
      </c>
      <c r="F33" s="31" t="str">
        <f t="shared" si="7"/>
        <v>EPS023</v>
      </c>
      <c r="G33" s="31" t="str">
        <f t="shared" si="8"/>
        <v>EPS005</v>
      </c>
      <c r="H33" s="31" t="str">
        <f t="shared" si="9"/>
        <v>EPS040</v>
      </c>
      <c r="I33" s="31" t="str">
        <f t="shared" si="10"/>
        <v>EPS017</v>
      </c>
      <c r="J33" s="31" t="str">
        <f t="shared" si="11"/>
        <v>EAS016</v>
      </c>
      <c r="K33" s="183" t="s">
        <v>670</v>
      </c>
      <c r="L33" s="140"/>
      <c r="M33" s="184"/>
      <c r="N33" s="40">
        <v>0</v>
      </c>
      <c r="O33" s="37">
        <v>1</v>
      </c>
      <c r="P33" s="37">
        <v>0</v>
      </c>
      <c r="Q33" s="37">
        <v>88</v>
      </c>
      <c r="R33" s="37">
        <v>0</v>
      </c>
      <c r="S33" s="37">
        <v>0</v>
      </c>
      <c r="T33" s="37">
        <v>0</v>
      </c>
      <c r="U33" s="37">
        <v>0</v>
      </c>
      <c r="V33" s="148">
        <v>0</v>
      </c>
      <c r="W33" s="173">
        <v>89</v>
      </c>
      <c r="X33" s="40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148">
        <v>0</v>
      </c>
      <c r="AG33" s="173">
        <v>0</v>
      </c>
      <c r="AH33" s="40">
        <f t="shared" ref="AH33:AP33" si="26">SUM(AH34:AH43)</f>
        <v>0</v>
      </c>
      <c r="AI33" s="37">
        <f t="shared" si="26"/>
        <v>0</v>
      </c>
      <c r="AJ33" s="37">
        <f t="shared" si="26"/>
        <v>0</v>
      </c>
      <c r="AK33" s="37">
        <f t="shared" si="26"/>
        <v>0</v>
      </c>
      <c r="AL33" s="37">
        <f t="shared" si="26"/>
        <v>0</v>
      </c>
      <c r="AM33" s="37">
        <f t="shared" si="26"/>
        <v>0</v>
      </c>
      <c r="AN33" s="37">
        <f t="shared" si="26"/>
        <v>89</v>
      </c>
      <c r="AO33" s="37">
        <f t="shared" si="26"/>
        <v>0</v>
      </c>
      <c r="AP33" s="148">
        <f t="shared" si="26"/>
        <v>0</v>
      </c>
      <c r="AQ33" s="173">
        <f t="shared" si="2"/>
        <v>89</v>
      </c>
      <c r="AR33" s="75" t="str">
        <f t="shared" si="13"/>
        <v>172EPS010</v>
      </c>
      <c r="AS33" s="840" t="s">
        <v>669</v>
      </c>
      <c r="AT33" s="840">
        <v>172</v>
      </c>
      <c r="AU33" s="840" t="s">
        <v>553</v>
      </c>
      <c r="AV33" s="841">
        <v>23</v>
      </c>
    </row>
    <row r="34" spans="2:48" ht="15" customHeight="1">
      <c r="B34" s="31" t="str">
        <f t="shared" si="3"/>
        <v>31EPS010</v>
      </c>
      <c r="C34" s="31" t="str">
        <f t="shared" si="4"/>
        <v>31EPS044</v>
      </c>
      <c r="D34" s="31" t="str">
        <f t="shared" si="5"/>
        <v>31EPS002</v>
      </c>
      <c r="E34" s="31" t="str">
        <f t="shared" si="6"/>
        <v>31EPS016</v>
      </c>
      <c r="F34" s="31" t="str">
        <f t="shared" si="7"/>
        <v>31EPS023</v>
      </c>
      <c r="G34" s="31" t="str">
        <f t="shared" si="8"/>
        <v>31EPS005</v>
      </c>
      <c r="H34" s="31" t="str">
        <f t="shared" si="9"/>
        <v>31EPS040</v>
      </c>
      <c r="I34" s="31" t="str">
        <f t="shared" si="10"/>
        <v>31EPS017</v>
      </c>
      <c r="J34" s="31" t="str">
        <f t="shared" si="11"/>
        <v>31EAS016</v>
      </c>
      <c r="K34" s="185" t="s">
        <v>322</v>
      </c>
      <c r="L34" s="32" t="s">
        <v>671</v>
      </c>
      <c r="M34" s="182">
        <v>31</v>
      </c>
      <c r="N34" s="42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147">
        <v>0</v>
      </c>
      <c r="W34" s="174">
        <v>0</v>
      </c>
      <c r="X34" s="42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147">
        <v>0</v>
      </c>
      <c r="AG34" s="174">
        <v>0</v>
      </c>
      <c r="AH34" s="42">
        <f t="shared" ref="AH34:AH43" si="27">IFERROR(VLOOKUP(B34,$AR$8:$AV$928,5,0),0)</f>
        <v>0</v>
      </c>
      <c r="AI34" s="36">
        <f t="shared" ref="AI34:AI43" si="28">IFERROR(VLOOKUP(C34,$AR$8:$AV$928,5,0),0)</f>
        <v>0</v>
      </c>
      <c r="AJ34" s="36">
        <f t="shared" ref="AJ34:AJ43" si="29">IFERROR(VLOOKUP(D34,$AR$8:$AV$928,5,0),0)</f>
        <v>0</v>
      </c>
      <c r="AK34" s="36">
        <f t="shared" ref="AK34:AK43" si="30">IFERROR(VLOOKUP(E34,$AR$8:$AV$928,5,0),0)</f>
        <v>0</v>
      </c>
      <c r="AL34" s="36">
        <f t="shared" ref="AL34:AL43" si="31">IFERROR(VLOOKUP(F34,$AR$8:$AV$928,5,0),0)</f>
        <v>0</v>
      </c>
      <c r="AM34" s="36">
        <f t="shared" ref="AM34:AM43" si="32">IFERROR(VLOOKUP(G34,$AR$8:$AV$928,5,0),0)</f>
        <v>0</v>
      </c>
      <c r="AN34" s="36">
        <f t="shared" ref="AN34:AN43" si="33">IFERROR(VLOOKUP(H34,$AR$8:$AV$928,5,0),0)</f>
        <v>1</v>
      </c>
      <c r="AO34" s="36">
        <f t="shared" ref="AO34:AO43" si="34">IFERROR(VLOOKUP(I34,$AR$8:$AV$928,5,0),0)</f>
        <v>0</v>
      </c>
      <c r="AP34" s="147">
        <f t="shared" ref="AP34:AP43" si="35">IFERROR(VLOOKUP(J34,$AR$8:$AV$928,5,0),0)</f>
        <v>0</v>
      </c>
      <c r="AQ34" s="174">
        <f t="shared" si="2"/>
        <v>1</v>
      </c>
      <c r="AR34" s="75" t="str">
        <f t="shared" si="13"/>
        <v>172EPS016</v>
      </c>
      <c r="AS34" s="840" t="s">
        <v>669</v>
      </c>
      <c r="AT34" s="840">
        <v>172</v>
      </c>
      <c r="AU34" s="840" t="s">
        <v>556</v>
      </c>
      <c r="AV34" s="841">
        <v>92</v>
      </c>
    </row>
    <row r="35" spans="2:48" ht="15" customHeight="1">
      <c r="B35" s="31" t="str">
        <f t="shared" si="3"/>
        <v>40EPS010</v>
      </c>
      <c r="C35" s="31" t="str">
        <f t="shared" si="4"/>
        <v>40EPS044</v>
      </c>
      <c r="D35" s="31" t="str">
        <f t="shared" si="5"/>
        <v>40EPS002</v>
      </c>
      <c r="E35" s="31" t="str">
        <f t="shared" si="6"/>
        <v>40EPS016</v>
      </c>
      <c r="F35" s="31" t="str">
        <f t="shared" si="7"/>
        <v>40EPS023</v>
      </c>
      <c r="G35" s="31" t="str">
        <f t="shared" si="8"/>
        <v>40EPS005</v>
      </c>
      <c r="H35" s="31" t="str">
        <f t="shared" si="9"/>
        <v>40EPS040</v>
      </c>
      <c r="I35" s="31" t="str">
        <f t="shared" si="10"/>
        <v>40EPS017</v>
      </c>
      <c r="J35" s="31" t="str">
        <f t="shared" si="11"/>
        <v>40EAS016</v>
      </c>
      <c r="K35" s="185" t="s">
        <v>324</v>
      </c>
      <c r="L35" s="32" t="s">
        <v>671</v>
      </c>
      <c r="M35" s="182">
        <v>40</v>
      </c>
      <c r="N35" s="42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147">
        <v>0</v>
      </c>
      <c r="W35" s="174">
        <v>0</v>
      </c>
      <c r="X35" s="42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147">
        <v>0</v>
      </c>
      <c r="AG35" s="174">
        <v>0</v>
      </c>
      <c r="AH35" s="42">
        <f t="shared" si="27"/>
        <v>0</v>
      </c>
      <c r="AI35" s="36">
        <f t="shared" si="28"/>
        <v>0</v>
      </c>
      <c r="AJ35" s="36">
        <f t="shared" si="29"/>
        <v>0</v>
      </c>
      <c r="AK35" s="36">
        <f t="shared" si="30"/>
        <v>0</v>
      </c>
      <c r="AL35" s="36">
        <f t="shared" si="31"/>
        <v>0</v>
      </c>
      <c r="AM35" s="36">
        <f t="shared" si="32"/>
        <v>0</v>
      </c>
      <c r="AN35" s="36">
        <f t="shared" si="33"/>
        <v>2</v>
      </c>
      <c r="AO35" s="36">
        <f t="shared" si="34"/>
        <v>0</v>
      </c>
      <c r="AP35" s="147">
        <f t="shared" si="35"/>
        <v>0</v>
      </c>
      <c r="AQ35" s="174">
        <f t="shared" si="2"/>
        <v>2</v>
      </c>
      <c r="AR35" s="75" t="str">
        <f t="shared" si="13"/>
        <v>172EPS040</v>
      </c>
      <c r="AS35" s="840" t="s">
        <v>669</v>
      </c>
      <c r="AT35" s="840">
        <v>172</v>
      </c>
      <c r="AU35" s="840" t="s">
        <v>557</v>
      </c>
      <c r="AV35" s="841">
        <v>25</v>
      </c>
    </row>
    <row r="36" spans="2:48" ht="15" customHeight="1">
      <c r="B36" s="31" t="str">
        <f t="shared" si="3"/>
        <v>190EPS010</v>
      </c>
      <c r="C36" s="31" t="str">
        <f t="shared" si="4"/>
        <v>190EPS044</v>
      </c>
      <c r="D36" s="31" t="str">
        <f t="shared" si="5"/>
        <v>190EPS002</v>
      </c>
      <c r="E36" s="31" t="str">
        <f t="shared" si="6"/>
        <v>190EPS016</v>
      </c>
      <c r="F36" s="31" t="str">
        <f t="shared" si="7"/>
        <v>190EPS023</v>
      </c>
      <c r="G36" s="31" t="str">
        <f t="shared" si="8"/>
        <v>190EPS005</v>
      </c>
      <c r="H36" s="31" t="str">
        <f t="shared" si="9"/>
        <v>190EPS040</v>
      </c>
      <c r="I36" s="31" t="str">
        <f t="shared" si="10"/>
        <v>190EPS017</v>
      </c>
      <c r="J36" s="31" t="str">
        <f t="shared" si="11"/>
        <v>190EAS016</v>
      </c>
      <c r="K36" s="185" t="s">
        <v>326</v>
      </c>
      <c r="L36" s="32" t="s">
        <v>671</v>
      </c>
      <c r="M36" s="182">
        <v>190</v>
      </c>
      <c r="N36" s="42">
        <v>0</v>
      </c>
      <c r="O36" s="36">
        <v>0</v>
      </c>
      <c r="P36" s="36">
        <v>0</v>
      </c>
      <c r="Q36" s="36">
        <v>3</v>
      </c>
      <c r="R36" s="36">
        <v>0</v>
      </c>
      <c r="S36" s="36">
        <v>0</v>
      </c>
      <c r="T36" s="36">
        <v>0</v>
      </c>
      <c r="U36" s="36">
        <v>0</v>
      </c>
      <c r="V36" s="147">
        <v>0</v>
      </c>
      <c r="W36" s="174">
        <v>3</v>
      </c>
      <c r="X36" s="42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147">
        <v>0</v>
      </c>
      <c r="AG36" s="174">
        <v>0</v>
      </c>
      <c r="AH36" s="42">
        <f t="shared" si="27"/>
        <v>0</v>
      </c>
      <c r="AI36" s="36">
        <f t="shared" si="28"/>
        <v>0</v>
      </c>
      <c r="AJ36" s="36">
        <f t="shared" si="29"/>
        <v>0</v>
      </c>
      <c r="AK36" s="36">
        <f t="shared" si="30"/>
        <v>0</v>
      </c>
      <c r="AL36" s="36">
        <f t="shared" si="31"/>
        <v>0</v>
      </c>
      <c r="AM36" s="36">
        <f t="shared" si="32"/>
        <v>0</v>
      </c>
      <c r="AN36" s="36">
        <f t="shared" si="33"/>
        <v>9</v>
      </c>
      <c r="AO36" s="36">
        <f t="shared" si="34"/>
        <v>0</v>
      </c>
      <c r="AP36" s="147">
        <f t="shared" si="35"/>
        <v>0</v>
      </c>
      <c r="AQ36" s="174">
        <f t="shared" si="2"/>
        <v>9</v>
      </c>
      <c r="AR36" s="75" t="str">
        <f t="shared" si="13"/>
        <v>172ESSC02</v>
      </c>
      <c r="AS36" s="840" t="s">
        <v>669</v>
      </c>
      <c r="AT36" s="840">
        <v>172</v>
      </c>
      <c r="AU36" s="840" t="s">
        <v>663</v>
      </c>
      <c r="AV36" s="841">
        <v>7</v>
      </c>
    </row>
    <row r="37" spans="2:48" ht="15" customHeight="1">
      <c r="B37" s="31" t="str">
        <f t="shared" si="3"/>
        <v>604EPS010</v>
      </c>
      <c r="C37" s="31" t="str">
        <f t="shared" si="4"/>
        <v>604EPS044</v>
      </c>
      <c r="D37" s="31" t="str">
        <f t="shared" si="5"/>
        <v>604EPS002</v>
      </c>
      <c r="E37" s="31" t="str">
        <f t="shared" si="6"/>
        <v>604EPS016</v>
      </c>
      <c r="F37" s="31" t="str">
        <f t="shared" si="7"/>
        <v>604EPS023</v>
      </c>
      <c r="G37" s="31" t="str">
        <f t="shared" si="8"/>
        <v>604EPS005</v>
      </c>
      <c r="H37" s="31" t="str">
        <f t="shared" si="9"/>
        <v>604EPS040</v>
      </c>
      <c r="I37" s="31" t="str">
        <f t="shared" si="10"/>
        <v>604EPS017</v>
      </c>
      <c r="J37" s="31" t="str">
        <f t="shared" si="11"/>
        <v>604EAS016</v>
      </c>
      <c r="K37" s="185" t="s">
        <v>328</v>
      </c>
      <c r="L37" s="32" t="s">
        <v>671</v>
      </c>
      <c r="M37" s="182">
        <v>604</v>
      </c>
      <c r="N37" s="42">
        <v>0</v>
      </c>
      <c r="O37" s="36">
        <v>0</v>
      </c>
      <c r="P37" s="36">
        <v>0</v>
      </c>
      <c r="Q37" s="36">
        <v>25</v>
      </c>
      <c r="R37" s="36">
        <v>0</v>
      </c>
      <c r="S37" s="36">
        <v>0</v>
      </c>
      <c r="T37" s="36">
        <v>0</v>
      </c>
      <c r="U37" s="36">
        <v>0</v>
      </c>
      <c r="V37" s="147">
        <v>0</v>
      </c>
      <c r="W37" s="174">
        <v>25</v>
      </c>
      <c r="X37" s="42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147">
        <v>0</v>
      </c>
      <c r="AG37" s="174">
        <v>0</v>
      </c>
      <c r="AH37" s="42">
        <f t="shared" si="27"/>
        <v>0</v>
      </c>
      <c r="AI37" s="36">
        <f t="shared" si="28"/>
        <v>0</v>
      </c>
      <c r="AJ37" s="36">
        <f t="shared" si="29"/>
        <v>0</v>
      </c>
      <c r="AK37" s="36">
        <f t="shared" si="30"/>
        <v>0</v>
      </c>
      <c r="AL37" s="36">
        <f t="shared" si="31"/>
        <v>0</v>
      </c>
      <c r="AM37" s="36">
        <f t="shared" si="32"/>
        <v>0</v>
      </c>
      <c r="AN37" s="36">
        <f t="shared" si="33"/>
        <v>17</v>
      </c>
      <c r="AO37" s="36">
        <f t="shared" si="34"/>
        <v>0</v>
      </c>
      <c r="AP37" s="147">
        <f t="shared" si="35"/>
        <v>0</v>
      </c>
      <c r="AQ37" s="174">
        <f t="shared" si="2"/>
        <v>17</v>
      </c>
      <c r="AR37" s="75" t="str">
        <f t="shared" si="13"/>
        <v>475EPS040</v>
      </c>
      <c r="AS37" s="840" t="s">
        <v>669</v>
      </c>
      <c r="AT37" s="840">
        <v>475</v>
      </c>
      <c r="AU37" s="840" t="s">
        <v>557</v>
      </c>
      <c r="AV37" s="841">
        <v>15</v>
      </c>
    </row>
    <row r="38" spans="2:48" ht="15" customHeight="1">
      <c r="B38" s="31" t="str">
        <f t="shared" si="3"/>
        <v>670EPS010</v>
      </c>
      <c r="C38" s="31" t="str">
        <f t="shared" si="4"/>
        <v>670EPS044</v>
      </c>
      <c r="D38" s="31" t="str">
        <f t="shared" si="5"/>
        <v>670EPS002</v>
      </c>
      <c r="E38" s="31" t="str">
        <f t="shared" si="6"/>
        <v>670EPS016</v>
      </c>
      <c r="F38" s="31" t="str">
        <f t="shared" si="7"/>
        <v>670EPS023</v>
      </c>
      <c r="G38" s="31" t="str">
        <f t="shared" si="8"/>
        <v>670EPS005</v>
      </c>
      <c r="H38" s="31" t="str">
        <f t="shared" si="9"/>
        <v>670EPS040</v>
      </c>
      <c r="I38" s="31" t="str">
        <f t="shared" si="10"/>
        <v>670EPS017</v>
      </c>
      <c r="J38" s="31" t="str">
        <f t="shared" si="11"/>
        <v>670EAS016</v>
      </c>
      <c r="K38" s="185" t="s">
        <v>330</v>
      </c>
      <c r="L38" s="32" t="s">
        <v>671</v>
      </c>
      <c r="M38" s="182">
        <v>670</v>
      </c>
      <c r="N38" s="42">
        <v>0</v>
      </c>
      <c r="O38" s="36">
        <v>0</v>
      </c>
      <c r="P38" s="36">
        <v>0</v>
      </c>
      <c r="Q38" s="36">
        <v>7</v>
      </c>
      <c r="R38" s="36">
        <v>0</v>
      </c>
      <c r="S38" s="36">
        <v>0</v>
      </c>
      <c r="T38" s="36">
        <v>0</v>
      </c>
      <c r="U38" s="36">
        <v>0</v>
      </c>
      <c r="V38" s="147">
        <v>0</v>
      </c>
      <c r="W38" s="174">
        <v>7</v>
      </c>
      <c r="X38" s="42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147">
        <v>0</v>
      </c>
      <c r="AG38" s="174">
        <v>0</v>
      </c>
      <c r="AH38" s="42">
        <f t="shared" si="27"/>
        <v>0</v>
      </c>
      <c r="AI38" s="36">
        <f t="shared" si="28"/>
        <v>0</v>
      </c>
      <c r="AJ38" s="36">
        <f t="shared" si="29"/>
        <v>0</v>
      </c>
      <c r="AK38" s="36">
        <f t="shared" si="30"/>
        <v>0</v>
      </c>
      <c r="AL38" s="36">
        <f t="shared" si="31"/>
        <v>0</v>
      </c>
      <c r="AM38" s="36">
        <f t="shared" si="32"/>
        <v>0</v>
      </c>
      <c r="AN38" s="36">
        <f t="shared" si="33"/>
        <v>10</v>
      </c>
      <c r="AO38" s="36">
        <f t="shared" si="34"/>
        <v>0</v>
      </c>
      <c r="AP38" s="147">
        <f t="shared" si="35"/>
        <v>0</v>
      </c>
      <c r="AQ38" s="174">
        <f t="shared" si="2"/>
        <v>10</v>
      </c>
      <c r="AR38" s="75" t="str">
        <f t="shared" si="13"/>
        <v>480EPS040</v>
      </c>
      <c r="AS38" s="840" t="s">
        <v>669</v>
      </c>
      <c r="AT38" s="840">
        <v>480</v>
      </c>
      <c r="AU38" s="840" t="s">
        <v>557</v>
      </c>
      <c r="AV38" s="841">
        <v>9</v>
      </c>
    </row>
    <row r="39" spans="2:48" ht="15" customHeight="1">
      <c r="B39" s="31" t="str">
        <f t="shared" si="3"/>
        <v>690EPS010</v>
      </c>
      <c r="C39" s="31" t="str">
        <f t="shared" si="4"/>
        <v>690EPS044</v>
      </c>
      <c r="D39" s="31" t="str">
        <f t="shared" si="5"/>
        <v>690EPS002</v>
      </c>
      <c r="E39" s="31" t="str">
        <f t="shared" si="6"/>
        <v>690EPS016</v>
      </c>
      <c r="F39" s="31" t="str">
        <f t="shared" si="7"/>
        <v>690EPS023</v>
      </c>
      <c r="G39" s="31" t="str">
        <f t="shared" si="8"/>
        <v>690EPS005</v>
      </c>
      <c r="H39" s="31" t="str">
        <f t="shared" si="9"/>
        <v>690EPS040</v>
      </c>
      <c r="I39" s="31" t="str">
        <f t="shared" si="10"/>
        <v>690EPS017</v>
      </c>
      <c r="J39" s="31" t="str">
        <f t="shared" si="11"/>
        <v>690EAS016</v>
      </c>
      <c r="K39" s="185" t="s">
        <v>331</v>
      </c>
      <c r="L39" s="32" t="s">
        <v>671</v>
      </c>
      <c r="M39" s="182">
        <v>690</v>
      </c>
      <c r="N39" s="42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147">
        <v>0</v>
      </c>
      <c r="W39" s="174">
        <v>0</v>
      </c>
      <c r="X39" s="42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147">
        <v>0</v>
      </c>
      <c r="AG39" s="174">
        <v>0</v>
      </c>
      <c r="AH39" s="42">
        <f t="shared" si="27"/>
        <v>0</v>
      </c>
      <c r="AI39" s="36">
        <f t="shared" si="28"/>
        <v>0</v>
      </c>
      <c r="AJ39" s="36">
        <f t="shared" si="29"/>
        <v>0</v>
      </c>
      <c r="AK39" s="36">
        <f t="shared" si="30"/>
        <v>0</v>
      </c>
      <c r="AL39" s="36">
        <f t="shared" si="31"/>
        <v>0</v>
      </c>
      <c r="AM39" s="36">
        <f t="shared" si="32"/>
        <v>0</v>
      </c>
      <c r="AN39" s="36">
        <f t="shared" si="33"/>
        <v>4</v>
      </c>
      <c r="AO39" s="36">
        <f t="shared" si="34"/>
        <v>0</v>
      </c>
      <c r="AP39" s="147">
        <f t="shared" si="35"/>
        <v>0</v>
      </c>
      <c r="AQ39" s="174">
        <f t="shared" si="2"/>
        <v>4</v>
      </c>
      <c r="AR39" s="75" t="str">
        <f t="shared" si="13"/>
        <v>480ESSC02</v>
      </c>
      <c r="AS39" s="840" t="s">
        <v>669</v>
      </c>
      <c r="AT39" s="840">
        <v>480</v>
      </c>
      <c r="AU39" s="840" t="s">
        <v>663</v>
      </c>
      <c r="AV39" s="841">
        <v>1</v>
      </c>
    </row>
    <row r="40" spans="2:48" ht="15" customHeight="1">
      <c r="B40" s="31" t="str">
        <f t="shared" ref="B40:B71" si="36">CONCATENATE(M40,$AH$5)</f>
        <v>736EPS010</v>
      </c>
      <c r="C40" s="31" t="str">
        <f t="shared" ref="C40:C71" si="37">CONCATENATE(M40,$AI$5)</f>
        <v>736EPS044</v>
      </c>
      <c r="D40" s="31" t="str">
        <f t="shared" ref="D40:D71" si="38">CONCATENATE(M40,$AJ$5)</f>
        <v>736EPS002</v>
      </c>
      <c r="E40" s="31" t="str">
        <f t="shared" ref="E40:E71" si="39">CONCATENATE(M40,$AK$5)</f>
        <v>736EPS016</v>
      </c>
      <c r="F40" s="31" t="str">
        <f t="shared" ref="F40:F71" si="40">CONCATENATE(M40,$AL$5)</f>
        <v>736EPS023</v>
      </c>
      <c r="G40" s="31" t="str">
        <f t="shared" ref="G40:G71" si="41">CONCATENATE(M40,$AM$5)</f>
        <v>736EPS005</v>
      </c>
      <c r="H40" s="31" t="str">
        <f t="shared" ref="H40:H71" si="42">CONCATENATE(M40,$AN$5)</f>
        <v>736EPS040</v>
      </c>
      <c r="I40" s="31" t="str">
        <f t="shared" ref="I40:I71" si="43">CONCATENATE(M40,$AO$5)</f>
        <v>736EPS017</v>
      </c>
      <c r="J40" s="31" t="str">
        <f t="shared" ref="J40:J71" si="44">CONCATENATE(M40,$AP$5)</f>
        <v>736EAS016</v>
      </c>
      <c r="K40" s="185" t="s">
        <v>332</v>
      </c>
      <c r="L40" s="32" t="s">
        <v>671</v>
      </c>
      <c r="M40" s="182">
        <v>736</v>
      </c>
      <c r="N40" s="42">
        <v>0</v>
      </c>
      <c r="O40" s="36">
        <v>0</v>
      </c>
      <c r="P40" s="36">
        <v>0</v>
      </c>
      <c r="Q40" s="36">
        <v>24</v>
      </c>
      <c r="R40" s="36">
        <v>0</v>
      </c>
      <c r="S40" s="36">
        <v>0</v>
      </c>
      <c r="T40" s="36">
        <v>0</v>
      </c>
      <c r="U40" s="36">
        <v>0</v>
      </c>
      <c r="V40" s="147">
        <v>0</v>
      </c>
      <c r="W40" s="174">
        <v>24</v>
      </c>
      <c r="X40" s="42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147">
        <v>0</v>
      </c>
      <c r="AG40" s="174">
        <v>0</v>
      </c>
      <c r="AH40" s="42">
        <f t="shared" si="27"/>
        <v>0</v>
      </c>
      <c r="AI40" s="36">
        <f t="shared" si="28"/>
        <v>0</v>
      </c>
      <c r="AJ40" s="36">
        <f t="shared" si="29"/>
        <v>0</v>
      </c>
      <c r="AK40" s="36">
        <f t="shared" si="30"/>
        <v>0</v>
      </c>
      <c r="AL40" s="36">
        <f t="shared" si="31"/>
        <v>0</v>
      </c>
      <c r="AM40" s="36">
        <f t="shared" si="32"/>
        <v>0</v>
      </c>
      <c r="AN40" s="36">
        <f t="shared" si="33"/>
        <v>12</v>
      </c>
      <c r="AO40" s="36">
        <f t="shared" si="34"/>
        <v>0</v>
      </c>
      <c r="AP40" s="147">
        <f t="shared" si="35"/>
        <v>0</v>
      </c>
      <c r="AQ40" s="174">
        <f t="shared" si="2"/>
        <v>12</v>
      </c>
      <c r="AR40" s="75" t="str">
        <f t="shared" si="13"/>
        <v>490EPS040</v>
      </c>
      <c r="AS40" s="840" t="s">
        <v>669</v>
      </c>
      <c r="AT40" s="840">
        <v>490</v>
      </c>
      <c r="AU40" s="840" t="s">
        <v>557</v>
      </c>
      <c r="AV40" s="841">
        <v>11</v>
      </c>
    </row>
    <row r="41" spans="2:48" ht="15" customHeight="1">
      <c r="B41" s="31" t="str">
        <f t="shared" si="36"/>
        <v>858EPS010</v>
      </c>
      <c r="C41" s="31" t="str">
        <f t="shared" si="37"/>
        <v>858EPS044</v>
      </c>
      <c r="D41" s="31" t="str">
        <f t="shared" si="38"/>
        <v>858EPS002</v>
      </c>
      <c r="E41" s="31" t="str">
        <f t="shared" si="39"/>
        <v>858EPS016</v>
      </c>
      <c r="F41" s="31" t="str">
        <f t="shared" si="40"/>
        <v>858EPS023</v>
      </c>
      <c r="G41" s="31" t="str">
        <f t="shared" si="41"/>
        <v>858EPS005</v>
      </c>
      <c r="H41" s="31" t="str">
        <f t="shared" si="42"/>
        <v>858EPS040</v>
      </c>
      <c r="I41" s="31" t="str">
        <f t="shared" si="43"/>
        <v>858EPS017</v>
      </c>
      <c r="J41" s="31" t="str">
        <f t="shared" si="44"/>
        <v>858EAS016</v>
      </c>
      <c r="K41" s="185" t="s">
        <v>333</v>
      </c>
      <c r="L41" s="32" t="s">
        <v>671</v>
      </c>
      <c r="M41" s="182">
        <v>858</v>
      </c>
      <c r="N41" s="42">
        <v>0</v>
      </c>
      <c r="O41" s="36">
        <v>0</v>
      </c>
      <c r="P41" s="36">
        <v>0</v>
      </c>
      <c r="Q41" s="36">
        <v>29</v>
      </c>
      <c r="R41" s="36">
        <v>0</v>
      </c>
      <c r="S41" s="36">
        <v>0</v>
      </c>
      <c r="T41" s="36">
        <v>0</v>
      </c>
      <c r="U41" s="36">
        <v>0</v>
      </c>
      <c r="V41" s="147">
        <v>0</v>
      </c>
      <c r="W41" s="174">
        <v>29</v>
      </c>
      <c r="X41" s="42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147">
        <v>0</v>
      </c>
      <c r="AG41" s="174">
        <v>0</v>
      </c>
      <c r="AH41" s="42">
        <f t="shared" si="27"/>
        <v>0</v>
      </c>
      <c r="AI41" s="36">
        <f t="shared" si="28"/>
        <v>0</v>
      </c>
      <c r="AJ41" s="36">
        <f t="shared" si="29"/>
        <v>0</v>
      </c>
      <c r="AK41" s="36">
        <f t="shared" si="30"/>
        <v>0</v>
      </c>
      <c r="AL41" s="36">
        <f t="shared" si="31"/>
        <v>0</v>
      </c>
      <c r="AM41" s="36">
        <f t="shared" si="32"/>
        <v>0</v>
      </c>
      <c r="AN41" s="36">
        <f t="shared" si="33"/>
        <v>15</v>
      </c>
      <c r="AO41" s="36">
        <f t="shared" si="34"/>
        <v>0</v>
      </c>
      <c r="AP41" s="147">
        <f t="shared" si="35"/>
        <v>0</v>
      </c>
      <c r="AQ41" s="174">
        <f t="shared" si="2"/>
        <v>15</v>
      </c>
      <c r="AR41" s="75" t="str">
        <f t="shared" si="13"/>
        <v>490ESSC02</v>
      </c>
      <c r="AS41" s="840" t="s">
        <v>669</v>
      </c>
      <c r="AT41" s="840">
        <v>490</v>
      </c>
      <c r="AU41" s="840" t="s">
        <v>663</v>
      </c>
      <c r="AV41" s="841">
        <v>17</v>
      </c>
    </row>
    <row r="42" spans="2:48" ht="15" customHeight="1">
      <c r="B42" s="31" t="str">
        <f t="shared" si="36"/>
        <v>885EPS010</v>
      </c>
      <c r="C42" s="31" t="str">
        <f t="shared" si="37"/>
        <v>885EPS044</v>
      </c>
      <c r="D42" s="31" t="str">
        <f t="shared" si="38"/>
        <v>885EPS002</v>
      </c>
      <c r="E42" s="31" t="str">
        <f t="shared" si="39"/>
        <v>885EPS016</v>
      </c>
      <c r="F42" s="31" t="str">
        <f t="shared" si="40"/>
        <v>885EPS023</v>
      </c>
      <c r="G42" s="31" t="str">
        <f t="shared" si="41"/>
        <v>885EPS005</v>
      </c>
      <c r="H42" s="31" t="str">
        <f t="shared" si="42"/>
        <v>885EPS040</v>
      </c>
      <c r="I42" s="31" t="str">
        <f t="shared" si="43"/>
        <v>885EPS017</v>
      </c>
      <c r="J42" s="31" t="str">
        <f t="shared" si="44"/>
        <v>885EAS016</v>
      </c>
      <c r="K42" s="185" t="s">
        <v>334</v>
      </c>
      <c r="L42" s="32" t="s">
        <v>671</v>
      </c>
      <c r="M42" s="182">
        <v>885</v>
      </c>
      <c r="N42" s="42">
        <v>0</v>
      </c>
      <c r="O42" s="36">
        <v>1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147">
        <v>0</v>
      </c>
      <c r="W42" s="174">
        <v>1</v>
      </c>
      <c r="X42" s="42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147">
        <v>0</v>
      </c>
      <c r="AG42" s="174">
        <v>0</v>
      </c>
      <c r="AH42" s="42">
        <f t="shared" si="27"/>
        <v>0</v>
      </c>
      <c r="AI42" s="36">
        <f t="shared" si="28"/>
        <v>0</v>
      </c>
      <c r="AJ42" s="36">
        <f t="shared" si="29"/>
        <v>0</v>
      </c>
      <c r="AK42" s="36">
        <f t="shared" si="30"/>
        <v>0</v>
      </c>
      <c r="AL42" s="36">
        <f t="shared" si="31"/>
        <v>0</v>
      </c>
      <c r="AM42" s="36">
        <f t="shared" si="32"/>
        <v>0</v>
      </c>
      <c r="AN42" s="36">
        <f t="shared" si="33"/>
        <v>5</v>
      </c>
      <c r="AO42" s="36">
        <f t="shared" si="34"/>
        <v>0</v>
      </c>
      <c r="AP42" s="147">
        <f t="shared" si="35"/>
        <v>0</v>
      </c>
      <c r="AQ42" s="174">
        <f t="shared" si="2"/>
        <v>5</v>
      </c>
      <c r="AR42" s="75" t="str">
        <f t="shared" si="13"/>
        <v>659EPS040</v>
      </c>
      <c r="AS42" s="840" t="s">
        <v>669</v>
      </c>
      <c r="AT42" s="840">
        <v>659</v>
      </c>
      <c r="AU42" s="840" t="s">
        <v>557</v>
      </c>
      <c r="AV42" s="841">
        <v>19</v>
      </c>
    </row>
    <row r="43" spans="2:48" ht="15" customHeight="1">
      <c r="B43" s="31" t="str">
        <f t="shared" si="36"/>
        <v>890EPS010</v>
      </c>
      <c r="C43" s="31" t="str">
        <f t="shared" si="37"/>
        <v>890EPS044</v>
      </c>
      <c r="D43" s="31" t="str">
        <f t="shared" si="38"/>
        <v>890EPS002</v>
      </c>
      <c r="E43" s="31" t="str">
        <f t="shared" si="39"/>
        <v>890EPS016</v>
      </c>
      <c r="F43" s="31" t="str">
        <f t="shared" si="40"/>
        <v>890EPS023</v>
      </c>
      <c r="G43" s="31" t="str">
        <f t="shared" si="41"/>
        <v>890EPS005</v>
      </c>
      <c r="H43" s="31" t="str">
        <f t="shared" si="42"/>
        <v>890EPS040</v>
      </c>
      <c r="I43" s="31" t="str">
        <f t="shared" si="43"/>
        <v>890EPS017</v>
      </c>
      <c r="J43" s="31" t="str">
        <f t="shared" si="44"/>
        <v>890EAS016</v>
      </c>
      <c r="K43" s="185" t="s">
        <v>335</v>
      </c>
      <c r="L43" s="32" t="s">
        <v>671</v>
      </c>
      <c r="M43" s="182">
        <v>890</v>
      </c>
      <c r="N43" s="42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147">
        <v>0</v>
      </c>
      <c r="W43" s="174">
        <v>0</v>
      </c>
      <c r="X43" s="42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147">
        <v>0</v>
      </c>
      <c r="AG43" s="174">
        <v>0</v>
      </c>
      <c r="AH43" s="42">
        <f t="shared" si="27"/>
        <v>0</v>
      </c>
      <c r="AI43" s="36">
        <f t="shared" si="28"/>
        <v>0</v>
      </c>
      <c r="AJ43" s="36">
        <f t="shared" si="29"/>
        <v>0</v>
      </c>
      <c r="AK43" s="36">
        <f t="shared" si="30"/>
        <v>0</v>
      </c>
      <c r="AL43" s="36">
        <f t="shared" si="31"/>
        <v>0</v>
      </c>
      <c r="AM43" s="36">
        <f t="shared" si="32"/>
        <v>0</v>
      </c>
      <c r="AN43" s="36">
        <f t="shared" si="33"/>
        <v>14</v>
      </c>
      <c r="AO43" s="36">
        <f t="shared" si="34"/>
        <v>0</v>
      </c>
      <c r="AP43" s="147">
        <f t="shared" si="35"/>
        <v>0</v>
      </c>
      <c r="AQ43" s="174">
        <f t="shared" si="2"/>
        <v>14</v>
      </c>
      <c r="AR43" s="75" t="str">
        <f t="shared" si="13"/>
        <v>659ESSC02</v>
      </c>
      <c r="AS43" s="840" t="s">
        <v>669</v>
      </c>
      <c r="AT43" s="840">
        <v>659</v>
      </c>
      <c r="AU43" s="840" t="s">
        <v>663</v>
      </c>
      <c r="AV43" s="841">
        <v>6</v>
      </c>
    </row>
    <row r="44" spans="2:48" ht="15" customHeight="1">
      <c r="B44" s="31" t="str">
        <f t="shared" si="36"/>
        <v>EPS010</v>
      </c>
      <c r="C44" s="31" t="str">
        <f t="shared" si="37"/>
        <v>EPS044</v>
      </c>
      <c r="D44" s="31" t="str">
        <f t="shared" si="38"/>
        <v>EPS002</v>
      </c>
      <c r="E44" s="31" t="str">
        <f t="shared" si="39"/>
        <v>EPS016</v>
      </c>
      <c r="F44" s="31" t="str">
        <f t="shared" si="40"/>
        <v>EPS023</v>
      </c>
      <c r="G44" s="31" t="str">
        <f t="shared" si="41"/>
        <v>EPS005</v>
      </c>
      <c r="H44" s="31" t="str">
        <f t="shared" si="42"/>
        <v>EPS040</v>
      </c>
      <c r="I44" s="31" t="str">
        <f t="shared" si="43"/>
        <v>EPS017</v>
      </c>
      <c r="J44" s="31" t="str">
        <f t="shared" si="44"/>
        <v>EAS016</v>
      </c>
      <c r="K44" s="183" t="s">
        <v>672</v>
      </c>
      <c r="L44" s="140"/>
      <c r="M44" s="184"/>
      <c r="N44" s="40">
        <v>0</v>
      </c>
      <c r="O44" s="37">
        <v>2</v>
      </c>
      <c r="P44" s="37">
        <v>1</v>
      </c>
      <c r="Q44" s="37">
        <v>42</v>
      </c>
      <c r="R44" s="37">
        <v>1</v>
      </c>
      <c r="S44" s="37">
        <v>1</v>
      </c>
      <c r="T44" s="37">
        <v>1</v>
      </c>
      <c r="U44" s="37">
        <v>0</v>
      </c>
      <c r="V44" s="148">
        <v>0</v>
      </c>
      <c r="W44" s="173">
        <v>48</v>
      </c>
      <c r="X44" s="40">
        <v>0</v>
      </c>
      <c r="Y44" s="37">
        <v>0</v>
      </c>
      <c r="Z44" s="37">
        <v>1</v>
      </c>
      <c r="AA44" s="37">
        <v>0</v>
      </c>
      <c r="AB44" s="37">
        <v>1</v>
      </c>
      <c r="AC44" s="37">
        <v>2</v>
      </c>
      <c r="AD44" s="37">
        <v>0</v>
      </c>
      <c r="AE44" s="37">
        <v>0</v>
      </c>
      <c r="AF44" s="148">
        <v>0</v>
      </c>
      <c r="AG44" s="173">
        <v>4</v>
      </c>
      <c r="AH44" s="40">
        <f t="shared" ref="AH44:AP44" si="45">SUM(AH45:AH63)</f>
        <v>0</v>
      </c>
      <c r="AI44" s="37">
        <f t="shared" si="45"/>
        <v>0</v>
      </c>
      <c r="AJ44" s="37">
        <f t="shared" si="45"/>
        <v>1</v>
      </c>
      <c r="AK44" s="37">
        <f t="shared" si="45"/>
        <v>0</v>
      </c>
      <c r="AL44" s="37">
        <f t="shared" si="45"/>
        <v>0</v>
      </c>
      <c r="AM44" s="37">
        <f t="shared" si="45"/>
        <v>0</v>
      </c>
      <c r="AN44" s="37">
        <f>SUM(AN45:AN63)</f>
        <v>109</v>
      </c>
      <c r="AO44" s="37">
        <f>SUM(AO45:AO63)</f>
        <v>0</v>
      </c>
      <c r="AP44" s="148">
        <f t="shared" si="45"/>
        <v>0</v>
      </c>
      <c r="AQ44" s="173">
        <f t="shared" si="2"/>
        <v>110</v>
      </c>
      <c r="AR44" s="75" t="str">
        <f t="shared" si="13"/>
        <v>665EPS016</v>
      </c>
      <c r="AS44" s="840" t="s">
        <v>669</v>
      </c>
      <c r="AT44" s="840">
        <v>665</v>
      </c>
      <c r="AU44" s="840" t="s">
        <v>556</v>
      </c>
      <c r="AV44" s="841">
        <v>28</v>
      </c>
    </row>
    <row r="45" spans="2:48" ht="15" customHeight="1">
      <c r="B45" s="31" t="str">
        <f t="shared" si="36"/>
        <v>4EPS010</v>
      </c>
      <c r="C45" s="31" t="str">
        <f t="shared" si="37"/>
        <v>4EPS044</v>
      </c>
      <c r="D45" s="31" t="str">
        <f t="shared" si="38"/>
        <v>4EPS002</v>
      </c>
      <c r="E45" s="31" t="str">
        <f t="shared" si="39"/>
        <v>4EPS016</v>
      </c>
      <c r="F45" s="31" t="str">
        <f t="shared" si="40"/>
        <v>4EPS023</v>
      </c>
      <c r="G45" s="31" t="str">
        <f t="shared" si="41"/>
        <v>4EPS005</v>
      </c>
      <c r="H45" s="31" t="str">
        <f t="shared" si="42"/>
        <v>4EPS040</v>
      </c>
      <c r="I45" s="31" t="str">
        <f t="shared" si="43"/>
        <v>4EPS017</v>
      </c>
      <c r="J45" s="31" t="str">
        <f t="shared" si="44"/>
        <v>4EAS016</v>
      </c>
      <c r="K45" s="185" t="s">
        <v>337</v>
      </c>
      <c r="L45" s="32" t="s">
        <v>492</v>
      </c>
      <c r="M45" s="182">
        <v>4</v>
      </c>
      <c r="N45" s="42">
        <v>0</v>
      </c>
      <c r="O45" s="36">
        <v>0</v>
      </c>
      <c r="P45" s="36">
        <v>0</v>
      </c>
      <c r="Q45" s="36">
        <v>0</v>
      </c>
      <c r="R45" s="36">
        <v>1</v>
      </c>
      <c r="S45" s="36">
        <v>0</v>
      </c>
      <c r="T45" s="36">
        <v>0</v>
      </c>
      <c r="U45" s="36">
        <v>0</v>
      </c>
      <c r="V45" s="147">
        <v>0</v>
      </c>
      <c r="W45" s="174">
        <v>1</v>
      </c>
      <c r="X45" s="42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147">
        <v>0</v>
      </c>
      <c r="AG45" s="174">
        <v>0</v>
      </c>
      <c r="AH45" s="42">
        <f t="shared" ref="AH45:AH63" si="46">IFERROR(VLOOKUP(B45,$AR$8:$AV$928,5,0),0)</f>
        <v>0</v>
      </c>
      <c r="AI45" s="36">
        <f t="shared" ref="AI45:AI63" si="47">IFERROR(VLOOKUP(C45,$AR$8:$AV$928,5,0),0)</f>
        <v>0</v>
      </c>
      <c r="AJ45" s="36">
        <f t="shared" ref="AJ45:AJ63" si="48">IFERROR(VLOOKUP(D45,$AR$8:$AV$928,5,0),0)</f>
        <v>0</v>
      </c>
      <c r="AK45" s="36">
        <f t="shared" ref="AK45:AK63" si="49">IFERROR(VLOOKUP(E45,$AR$8:$AV$928,5,0),0)</f>
        <v>0</v>
      </c>
      <c r="AL45" s="36">
        <f t="shared" ref="AL45:AL63" si="50">IFERROR(VLOOKUP(F45,$AR$8:$AV$928,5,0),0)</f>
        <v>0</v>
      </c>
      <c r="AM45" s="36">
        <f t="shared" ref="AM45:AM63" si="51">IFERROR(VLOOKUP(G45,$AR$8:$AV$928,5,0),0)</f>
        <v>0</v>
      </c>
      <c r="AN45" s="36">
        <f t="shared" ref="AN45:AN63" si="52">IFERROR(VLOOKUP(H45,$AR$8:$AV$928,5,0),0)</f>
        <v>2</v>
      </c>
      <c r="AO45" s="36">
        <f t="shared" ref="AO45:AO63" si="53">IFERROR(VLOOKUP(I45,$AR$8:$AV$928,5,0),0)</f>
        <v>0</v>
      </c>
      <c r="AP45" s="147">
        <f t="shared" ref="AP45:AP63" si="54">IFERROR(VLOOKUP(J45,$AR$8:$AV$928,5,0),0)</f>
        <v>0</v>
      </c>
      <c r="AQ45" s="174">
        <f t="shared" si="2"/>
        <v>2</v>
      </c>
      <c r="AR45" s="75" t="str">
        <f t="shared" si="13"/>
        <v>665EPS040</v>
      </c>
      <c r="AS45" s="840" t="s">
        <v>669</v>
      </c>
      <c r="AT45" s="840">
        <v>665</v>
      </c>
      <c r="AU45" s="840" t="s">
        <v>557</v>
      </c>
      <c r="AV45" s="841">
        <v>14</v>
      </c>
    </row>
    <row r="46" spans="2:48" ht="15" customHeight="1">
      <c r="B46" s="31" t="str">
        <f t="shared" si="36"/>
        <v>42EPS010</v>
      </c>
      <c r="C46" s="31" t="str">
        <f t="shared" si="37"/>
        <v>42EPS044</v>
      </c>
      <c r="D46" s="31" t="str">
        <f t="shared" si="38"/>
        <v>42EPS002</v>
      </c>
      <c r="E46" s="31" t="str">
        <f t="shared" si="39"/>
        <v>42EPS016</v>
      </c>
      <c r="F46" s="31" t="str">
        <f t="shared" si="40"/>
        <v>42EPS023</v>
      </c>
      <c r="G46" s="31" t="str">
        <f t="shared" si="41"/>
        <v>42EPS005</v>
      </c>
      <c r="H46" s="31" t="str">
        <f t="shared" si="42"/>
        <v>42EPS040</v>
      </c>
      <c r="I46" s="31" t="str">
        <f t="shared" si="43"/>
        <v>42EPS017</v>
      </c>
      <c r="J46" s="31" t="str">
        <f t="shared" si="44"/>
        <v>42EAS016</v>
      </c>
      <c r="K46" s="187" t="s">
        <v>338</v>
      </c>
      <c r="L46" s="32" t="s">
        <v>492</v>
      </c>
      <c r="M46" s="182">
        <v>42</v>
      </c>
      <c r="N46" s="42">
        <v>0</v>
      </c>
      <c r="O46" s="36">
        <v>1</v>
      </c>
      <c r="P46" s="36">
        <v>0</v>
      </c>
      <c r="Q46" s="36">
        <v>23</v>
      </c>
      <c r="R46" s="36">
        <v>0</v>
      </c>
      <c r="S46" s="36">
        <v>0</v>
      </c>
      <c r="T46" s="36">
        <v>0</v>
      </c>
      <c r="U46" s="36">
        <v>0</v>
      </c>
      <c r="V46" s="147">
        <v>0</v>
      </c>
      <c r="W46" s="174">
        <v>24</v>
      </c>
      <c r="X46" s="42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147">
        <v>0</v>
      </c>
      <c r="AG46" s="174">
        <v>0</v>
      </c>
      <c r="AH46" s="42">
        <f t="shared" si="46"/>
        <v>0</v>
      </c>
      <c r="AI46" s="36">
        <f t="shared" si="47"/>
        <v>0</v>
      </c>
      <c r="AJ46" s="36">
        <f t="shared" si="48"/>
        <v>0</v>
      </c>
      <c r="AK46" s="36">
        <f t="shared" si="49"/>
        <v>0</v>
      </c>
      <c r="AL46" s="36">
        <f t="shared" si="50"/>
        <v>0</v>
      </c>
      <c r="AM46" s="36">
        <f t="shared" si="51"/>
        <v>0</v>
      </c>
      <c r="AN46" s="36">
        <f t="shared" si="52"/>
        <v>31</v>
      </c>
      <c r="AO46" s="36">
        <f t="shared" si="53"/>
        <v>0</v>
      </c>
      <c r="AP46" s="147">
        <f t="shared" si="54"/>
        <v>0</v>
      </c>
      <c r="AQ46" s="174">
        <f t="shared" si="2"/>
        <v>31</v>
      </c>
      <c r="AR46" s="75" t="str">
        <f t="shared" si="13"/>
        <v>665ESSC02</v>
      </c>
      <c r="AS46" s="840" t="s">
        <v>669</v>
      </c>
      <c r="AT46" s="840">
        <v>665</v>
      </c>
      <c r="AU46" s="840" t="s">
        <v>663</v>
      </c>
      <c r="AV46" s="841">
        <v>1</v>
      </c>
    </row>
    <row r="47" spans="2:48" ht="15" customHeight="1">
      <c r="B47" s="31" t="str">
        <f t="shared" si="36"/>
        <v>44EPS010</v>
      </c>
      <c r="C47" s="31" t="str">
        <f t="shared" si="37"/>
        <v>44EPS044</v>
      </c>
      <c r="D47" s="31" t="str">
        <f t="shared" si="38"/>
        <v>44EPS002</v>
      </c>
      <c r="E47" s="31" t="str">
        <f t="shared" si="39"/>
        <v>44EPS016</v>
      </c>
      <c r="F47" s="31" t="str">
        <f t="shared" si="40"/>
        <v>44EPS023</v>
      </c>
      <c r="G47" s="31" t="str">
        <f t="shared" si="41"/>
        <v>44EPS005</v>
      </c>
      <c r="H47" s="31" t="str">
        <f t="shared" si="42"/>
        <v>44EPS040</v>
      </c>
      <c r="I47" s="31" t="str">
        <f t="shared" si="43"/>
        <v>44EPS017</v>
      </c>
      <c r="J47" s="31" t="str">
        <f t="shared" si="44"/>
        <v>44EAS016</v>
      </c>
      <c r="K47" s="185" t="s">
        <v>339</v>
      </c>
      <c r="L47" s="32" t="s">
        <v>492</v>
      </c>
      <c r="M47" s="182">
        <v>44</v>
      </c>
      <c r="N47" s="42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147">
        <v>0</v>
      </c>
      <c r="W47" s="174">
        <v>0</v>
      </c>
      <c r="X47" s="42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147">
        <v>0</v>
      </c>
      <c r="AG47" s="174">
        <v>0</v>
      </c>
      <c r="AH47" s="42">
        <f t="shared" si="46"/>
        <v>0</v>
      </c>
      <c r="AI47" s="36">
        <f t="shared" si="47"/>
        <v>0</v>
      </c>
      <c r="AJ47" s="36">
        <f t="shared" si="48"/>
        <v>0</v>
      </c>
      <c r="AK47" s="36">
        <f t="shared" si="49"/>
        <v>0</v>
      </c>
      <c r="AL47" s="36">
        <f t="shared" si="50"/>
        <v>0</v>
      </c>
      <c r="AM47" s="36">
        <f t="shared" si="51"/>
        <v>0</v>
      </c>
      <c r="AN47" s="36">
        <f t="shared" si="52"/>
        <v>8</v>
      </c>
      <c r="AO47" s="36">
        <f t="shared" si="53"/>
        <v>0</v>
      </c>
      <c r="AP47" s="147">
        <f t="shared" si="54"/>
        <v>0</v>
      </c>
      <c r="AQ47" s="174">
        <f t="shared" si="2"/>
        <v>8</v>
      </c>
      <c r="AR47" s="75" t="str">
        <f t="shared" si="13"/>
        <v>837EPS010</v>
      </c>
      <c r="AS47" s="840" t="s">
        <v>669</v>
      </c>
      <c r="AT47" s="840">
        <v>837</v>
      </c>
      <c r="AU47" s="840" t="s">
        <v>553</v>
      </c>
      <c r="AV47" s="841">
        <v>27</v>
      </c>
    </row>
    <row r="48" spans="2:48" ht="15" customHeight="1">
      <c r="B48" s="31" t="str">
        <f t="shared" si="36"/>
        <v>59EPS010</v>
      </c>
      <c r="C48" s="31" t="str">
        <f t="shared" si="37"/>
        <v>59EPS044</v>
      </c>
      <c r="D48" s="31" t="str">
        <f t="shared" si="38"/>
        <v>59EPS002</v>
      </c>
      <c r="E48" s="31" t="str">
        <f t="shared" si="39"/>
        <v>59EPS016</v>
      </c>
      <c r="F48" s="31" t="str">
        <f t="shared" si="40"/>
        <v>59EPS023</v>
      </c>
      <c r="G48" s="31" t="str">
        <f t="shared" si="41"/>
        <v>59EPS005</v>
      </c>
      <c r="H48" s="31" t="str">
        <f t="shared" si="42"/>
        <v>59EPS040</v>
      </c>
      <c r="I48" s="31" t="str">
        <f t="shared" si="43"/>
        <v>59EPS017</v>
      </c>
      <c r="J48" s="31" t="str">
        <f t="shared" si="44"/>
        <v>59EAS016</v>
      </c>
      <c r="K48" s="185" t="s">
        <v>340</v>
      </c>
      <c r="L48" s="32" t="s">
        <v>492</v>
      </c>
      <c r="M48" s="182">
        <v>59</v>
      </c>
      <c r="N48" s="42">
        <v>0</v>
      </c>
      <c r="O48" s="36">
        <v>0</v>
      </c>
      <c r="P48" s="36">
        <v>1</v>
      </c>
      <c r="Q48" s="36">
        <v>0</v>
      </c>
      <c r="R48" s="36">
        <v>0</v>
      </c>
      <c r="S48" s="36">
        <v>1</v>
      </c>
      <c r="T48" s="36">
        <v>0</v>
      </c>
      <c r="U48" s="36">
        <v>0</v>
      </c>
      <c r="V48" s="147">
        <v>0</v>
      </c>
      <c r="W48" s="174">
        <v>2</v>
      </c>
      <c r="X48" s="42">
        <v>0</v>
      </c>
      <c r="Y48" s="36">
        <v>0</v>
      </c>
      <c r="Z48" s="36">
        <v>1</v>
      </c>
      <c r="AA48" s="36">
        <v>0</v>
      </c>
      <c r="AB48" s="36">
        <v>0</v>
      </c>
      <c r="AC48" s="36">
        <v>2</v>
      </c>
      <c r="AD48" s="36">
        <v>0</v>
      </c>
      <c r="AE48" s="36">
        <v>0</v>
      </c>
      <c r="AF48" s="147">
        <v>0</v>
      </c>
      <c r="AG48" s="174">
        <v>3</v>
      </c>
      <c r="AH48" s="42">
        <f t="shared" si="46"/>
        <v>0</v>
      </c>
      <c r="AI48" s="36">
        <f t="shared" si="47"/>
        <v>0</v>
      </c>
      <c r="AJ48" s="36">
        <f t="shared" si="48"/>
        <v>1</v>
      </c>
      <c r="AK48" s="36">
        <f t="shared" si="49"/>
        <v>0</v>
      </c>
      <c r="AL48" s="36">
        <f t="shared" si="50"/>
        <v>0</v>
      </c>
      <c r="AM48" s="36">
        <f t="shared" si="51"/>
        <v>0</v>
      </c>
      <c r="AN48" s="36">
        <f t="shared" si="52"/>
        <v>0</v>
      </c>
      <c r="AO48" s="36">
        <f t="shared" si="53"/>
        <v>0</v>
      </c>
      <c r="AP48" s="147">
        <f t="shared" si="54"/>
        <v>0</v>
      </c>
      <c r="AQ48" s="174">
        <f t="shared" si="2"/>
        <v>1</v>
      </c>
      <c r="AR48" s="75" t="str">
        <f t="shared" si="13"/>
        <v>837EPS016</v>
      </c>
      <c r="AS48" s="840" t="s">
        <v>669</v>
      </c>
      <c r="AT48" s="840">
        <v>837</v>
      </c>
      <c r="AU48" s="840" t="s">
        <v>556</v>
      </c>
      <c r="AV48" s="841">
        <v>299</v>
      </c>
    </row>
    <row r="49" spans="2:48" ht="15" customHeight="1">
      <c r="B49" s="31" t="str">
        <f t="shared" si="36"/>
        <v>113EPS010</v>
      </c>
      <c r="C49" s="31" t="str">
        <f t="shared" si="37"/>
        <v>113EPS044</v>
      </c>
      <c r="D49" s="31" t="str">
        <f t="shared" si="38"/>
        <v>113EPS002</v>
      </c>
      <c r="E49" s="31" t="str">
        <f t="shared" si="39"/>
        <v>113EPS016</v>
      </c>
      <c r="F49" s="31" t="str">
        <f t="shared" si="40"/>
        <v>113EPS023</v>
      </c>
      <c r="G49" s="31" t="str">
        <f t="shared" si="41"/>
        <v>113EPS005</v>
      </c>
      <c r="H49" s="31" t="str">
        <f t="shared" si="42"/>
        <v>113EPS040</v>
      </c>
      <c r="I49" s="31" t="str">
        <f t="shared" si="43"/>
        <v>113EPS017</v>
      </c>
      <c r="J49" s="31" t="str">
        <f t="shared" si="44"/>
        <v>113EAS016</v>
      </c>
      <c r="K49" s="185" t="s">
        <v>341</v>
      </c>
      <c r="L49" s="32" t="s">
        <v>492</v>
      </c>
      <c r="M49" s="182">
        <v>113</v>
      </c>
      <c r="N49" s="42">
        <v>0</v>
      </c>
      <c r="O49" s="36">
        <v>1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147">
        <v>0</v>
      </c>
      <c r="W49" s="174">
        <v>1</v>
      </c>
      <c r="X49" s="42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147">
        <v>0</v>
      </c>
      <c r="AG49" s="174">
        <v>0</v>
      </c>
      <c r="AH49" s="42">
        <f t="shared" si="46"/>
        <v>0</v>
      </c>
      <c r="AI49" s="36">
        <f t="shared" si="47"/>
        <v>0</v>
      </c>
      <c r="AJ49" s="36">
        <f t="shared" si="48"/>
        <v>0</v>
      </c>
      <c r="AK49" s="36">
        <f t="shared" si="49"/>
        <v>0</v>
      </c>
      <c r="AL49" s="36">
        <f t="shared" si="50"/>
        <v>0</v>
      </c>
      <c r="AM49" s="36">
        <f t="shared" si="51"/>
        <v>0</v>
      </c>
      <c r="AN49" s="36">
        <f t="shared" si="52"/>
        <v>13</v>
      </c>
      <c r="AO49" s="36">
        <f t="shared" si="53"/>
        <v>0</v>
      </c>
      <c r="AP49" s="147">
        <f t="shared" si="54"/>
        <v>0</v>
      </c>
      <c r="AQ49" s="174">
        <f t="shared" si="2"/>
        <v>13</v>
      </c>
      <c r="AR49" s="75" t="str">
        <f t="shared" si="13"/>
        <v>837EPS040</v>
      </c>
      <c r="AS49" s="840" t="s">
        <v>669</v>
      </c>
      <c r="AT49" s="840">
        <v>837</v>
      </c>
      <c r="AU49" s="840" t="s">
        <v>557</v>
      </c>
      <c r="AV49" s="841">
        <v>37</v>
      </c>
    </row>
    <row r="50" spans="2:48" ht="15" customHeight="1">
      <c r="B50" s="31" t="str">
        <f t="shared" si="36"/>
        <v>125EPS010</v>
      </c>
      <c r="C50" s="31" t="str">
        <f t="shared" si="37"/>
        <v>125EPS044</v>
      </c>
      <c r="D50" s="31" t="str">
        <f t="shared" si="38"/>
        <v>125EPS002</v>
      </c>
      <c r="E50" s="31" t="str">
        <f t="shared" si="39"/>
        <v>125EPS016</v>
      </c>
      <c r="F50" s="31" t="str">
        <f t="shared" si="40"/>
        <v>125EPS023</v>
      </c>
      <c r="G50" s="31" t="str">
        <f t="shared" si="41"/>
        <v>125EPS005</v>
      </c>
      <c r="H50" s="31" t="str">
        <f t="shared" si="42"/>
        <v>125EPS040</v>
      </c>
      <c r="I50" s="31" t="str">
        <f t="shared" si="43"/>
        <v>125EPS017</v>
      </c>
      <c r="J50" s="31" t="str">
        <f t="shared" si="44"/>
        <v>125EAS016</v>
      </c>
      <c r="K50" s="185" t="s">
        <v>342</v>
      </c>
      <c r="L50" s="32" t="s">
        <v>492</v>
      </c>
      <c r="M50" s="182">
        <v>125</v>
      </c>
      <c r="N50" s="42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147">
        <v>0</v>
      </c>
      <c r="W50" s="174">
        <v>0</v>
      </c>
      <c r="X50" s="42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147">
        <v>0</v>
      </c>
      <c r="AG50" s="174">
        <v>0</v>
      </c>
      <c r="AH50" s="42">
        <f t="shared" si="46"/>
        <v>0</v>
      </c>
      <c r="AI50" s="36">
        <f t="shared" si="47"/>
        <v>0</v>
      </c>
      <c r="AJ50" s="36">
        <f t="shared" si="48"/>
        <v>0</v>
      </c>
      <c r="AK50" s="36">
        <f t="shared" si="49"/>
        <v>0</v>
      </c>
      <c r="AL50" s="36">
        <f t="shared" si="50"/>
        <v>0</v>
      </c>
      <c r="AM50" s="36">
        <f t="shared" si="51"/>
        <v>0</v>
      </c>
      <c r="AN50" s="36">
        <f t="shared" si="52"/>
        <v>3</v>
      </c>
      <c r="AO50" s="36">
        <f t="shared" si="53"/>
        <v>0</v>
      </c>
      <c r="AP50" s="147">
        <f t="shared" si="54"/>
        <v>0</v>
      </c>
      <c r="AQ50" s="174">
        <f t="shared" si="2"/>
        <v>3</v>
      </c>
      <c r="AR50" s="75" t="str">
        <f t="shared" si="13"/>
        <v>837ESSC02</v>
      </c>
      <c r="AS50" s="840" t="s">
        <v>669</v>
      </c>
      <c r="AT50" s="840">
        <v>837</v>
      </c>
      <c r="AU50" s="840" t="s">
        <v>663</v>
      </c>
      <c r="AV50" s="841">
        <v>55</v>
      </c>
    </row>
    <row r="51" spans="2:48" ht="15" customHeight="1">
      <c r="B51" s="31" t="str">
        <f t="shared" si="36"/>
        <v>138EPS010</v>
      </c>
      <c r="C51" s="31" t="str">
        <f t="shared" si="37"/>
        <v>138EPS044</v>
      </c>
      <c r="D51" s="31" t="str">
        <f t="shared" si="38"/>
        <v>138EPS002</v>
      </c>
      <c r="E51" s="31" t="str">
        <f t="shared" si="39"/>
        <v>138EPS016</v>
      </c>
      <c r="F51" s="31" t="str">
        <f t="shared" si="40"/>
        <v>138EPS023</v>
      </c>
      <c r="G51" s="31" t="str">
        <f t="shared" si="41"/>
        <v>138EPS005</v>
      </c>
      <c r="H51" s="31" t="str">
        <f t="shared" si="42"/>
        <v>138EPS040</v>
      </c>
      <c r="I51" s="31" t="str">
        <f t="shared" si="43"/>
        <v>138EPS017</v>
      </c>
      <c r="J51" s="31" t="str">
        <f t="shared" si="44"/>
        <v>138EAS016</v>
      </c>
      <c r="K51" s="185" t="s">
        <v>343</v>
      </c>
      <c r="L51" s="32" t="s">
        <v>492</v>
      </c>
      <c r="M51" s="182">
        <v>138</v>
      </c>
      <c r="N51" s="42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147">
        <v>0</v>
      </c>
      <c r="W51" s="174">
        <v>0</v>
      </c>
      <c r="X51" s="42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147">
        <v>0</v>
      </c>
      <c r="AG51" s="174">
        <v>0</v>
      </c>
      <c r="AH51" s="42">
        <f t="shared" si="46"/>
        <v>0</v>
      </c>
      <c r="AI51" s="36">
        <f t="shared" si="47"/>
        <v>0</v>
      </c>
      <c r="AJ51" s="36">
        <f t="shared" si="48"/>
        <v>0</v>
      </c>
      <c r="AK51" s="36">
        <f t="shared" si="49"/>
        <v>0</v>
      </c>
      <c r="AL51" s="36">
        <f t="shared" si="50"/>
        <v>0</v>
      </c>
      <c r="AM51" s="36">
        <f t="shared" si="51"/>
        <v>0</v>
      </c>
      <c r="AN51" s="36">
        <f t="shared" si="52"/>
        <v>0</v>
      </c>
      <c r="AO51" s="36">
        <f t="shared" si="53"/>
        <v>0</v>
      </c>
      <c r="AP51" s="147">
        <f t="shared" si="54"/>
        <v>0</v>
      </c>
      <c r="AQ51" s="174">
        <f t="shared" si="2"/>
        <v>0</v>
      </c>
      <c r="AR51" s="75" t="str">
        <f t="shared" si="13"/>
        <v>873EPS040</v>
      </c>
      <c r="AS51" s="840" t="s">
        <v>669</v>
      </c>
      <c r="AT51" s="840">
        <v>873</v>
      </c>
      <c r="AU51" s="840" t="s">
        <v>557</v>
      </c>
      <c r="AV51" s="841">
        <v>15</v>
      </c>
    </row>
    <row r="52" spans="2:48" ht="15" customHeight="1">
      <c r="B52" s="31" t="str">
        <f t="shared" si="36"/>
        <v>234EPS010</v>
      </c>
      <c r="C52" s="31" t="str">
        <f t="shared" si="37"/>
        <v>234EPS044</v>
      </c>
      <c r="D52" s="31" t="str">
        <f t="shared" si="38"/>
        <v>234EPS002</v>
      </c>
      <c r="E52" s="31" t="str">
        <f t="shared" si="39"/>
        <v>234EPS016</v>
      </c>
      <c r="F52" s="31" t="str">
        <f t="shared" si="40"/>
        <v>234EPS023</v>
      </c>
      <c r="G52" s="31" t="str">
        <f t="shared" si="41"/>
        <v>234EPS005</v>
      </c>
      <c r="H52" s="31" t="str">
        <f t="shared" si="42"/>
        <v>234EPS040</v>
      </c>
      <c r="I52" s="31" t="str">
        <f t="shared" si="43"/>
        <v>234EPS017</v>
      </c>
      <c r="J52" s="31" t="str">
        <f t="shared" si="44"/>
        <v>234EAS016</v>
      </c>
      <c r="K52" s="185" t="s">
        <v>344</v>
      </c>
      <c r="L52" s="32" t="s">
        <v>492</v>
      </c>
      <c r="M52" s="182">
        <v>234</v>
      </c>
      <c r="N52" s="42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147">
        <v>0</v>
      </c>
      <c r="W52" s="174">
        <v>0</v>
      </c>
      <c r="X52" s="42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147">
        <v>0</v>
      </c>
      <c r="AG52" s="174">
        <v>0</v>
      </c>
      <c r="AH52" s="42">
        <f t="shared" si="46"/>
        <v>0</v>
      </c>
      <c r="AI52" s="36">
        <f t="shared" si="47"/>
        <v>0</v>
      </c>
      <c r="AJ52" s="36">
        <f t="shared" si="48"/>
        <v>0</v>
      </c>
      <c r="AK52" s="36">
        <f t="shared" si="49"/>
        <v>0</v>
      </c>
      <c r="AL52" s="36">
        <f t="shared" si="50"/>
        <v>0</v>
      </c>
      <c r="AM52" s="36">
        <f t="shared" si="51"/>
        <v>0</v>
      </c>
      <c r="AN52" s="36">
        <f t="shared" si="52"/>
        <v>0</v>
      </c>
      <c r="AO52" s="36">
        <f t="shared" si="53"/>
        <v>0</v>
      </c>
      <c r="AP52" s="147">
        <f t="shared" si="54"/>
        <v>0</v>
      </c>
      <c r="AQ52" s="174">
        <f t="shared" si="2"/>
        <v>0</v>
      </c>
      <c r="AR52" s="75" t="str">
        <f t="shared" si="13"/>
        <v>31EPS040</v>
      </c>
      <c r="AS52" s="840" t="s">
        <v>673</v>
      </c>
      <c r="AT52" s="840">
        <v>31</v>
      </c>
      <c r="AU52" s="840" t="s">
        <v>557</v>
      </c>
      <c r="AV52" s="841">
        <v>1</v>
      </c>
    </row>
    <row r="53" spans="2:48" ht="15" customHeight="1">
      <c r="B53" s="31" t="str">
        <f t="shared" si="36"/>
        <v>240EPS010</v>
      </c>
      <c r="C53" s="31" t="str">
        <f t="shared" si="37"/>
        <v>240EPS044</v>
      </c>
      <c r="D53" s="31" t="str">
        <f t="shared" si="38"/>
        <v>240EPS002</v>
      </c>
      <c r="E53" s="31" t="str">
        <f t="shared" si="39"/>
        <v>240EPS016</v>
      </c>
      <c r="F53" s="31" t="str">
        <f t="shared" si="40"/>
        <v>240EPS023</v>
      </c>
      <c r="G53" s="31" t="str">
        <f t="shared" si="41"/>
        <v>240EPS005</v>
      </c>
      <c r="H53" s="31" t="str">
        <f t="shared" si="42"/>
        <v>240EPS040</v>
      </c>
      <c r="I53" s="31" t="str">
        <f t="shared" si="43"/>
        <v>240EPS017</v>
      </c>
      <c r="J53" s="31" t="str">
        <f t="shared" si="44"/>
        <v>240EAS016</v>
      </c>
      <c r="K53" s="185" t="s">
        <v>345</v>
      </c>
      <c r="L53" s="32" t="s">
        <v>492</v>
      </c>
      <c r="M53" s="182">
        <v>240</v>
      </c>
      <c r="N53" s="42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147">
        <v>0</v>
      </c>
      <c r="W53" s="174">
        <v>0</v>
      </c>
      <c r="X53" s="42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147">
        <v>0</v>
      </c>
      <c r="AG53" s="174">
        <v>0</v>
      </c>
      <c r="AH53" s="42">
        <f t="shared" si="46"/>
        <v>0</v>
      </c>
      <c r="AI53" s="36">
        <f t="shared" si="47"/>
        <v>0</v>
      </c>
      <c r="AJ53" s="36">
        <f t="shared" si="48"/>
        <v>0</v>
      </c>
      <c r="AK53" s="36">
        <f t="shared" si="49"/>
        <v>0</v>
      </c>
      <c r="AL53" s="36">
        <f t="shared" si="50"/>
        <v>0</v>
      </c>
      <c r="AM53" s="36">
        <f t="shared" si="51"/>
        <v>0</v>
      </c>
      <c r="AN53" s="36">
        <f t="shared" si="52"/>
        <v>4</v>
      </c>
      <c r="AO53" s="36">
        <f t="shared" si="53"/>
        <v>0</v>
      </c>
      <c r="AP53" s="147">
        <f t="shared" si="54"/>
        <v>0</v>
      </c>
      <c r="AQ53" s="174">
        <f t="shared" si="2"/>
        <v>4</v>
      </c>
      <c r="AR53" s="75" t="str">
        <f t="shared" si="13"/>
        <v>40EPS040</v>
      </c>
      <c r="AS53" s="840" t="s">
        <v>673</v>
      </c>
      <c r="AT53" s="840">
        <v>40</v>
      </c>
      <c r="AU53" s="840" t="s">
        <v>557</v>
      </c>
      <c r="AV53" s="841">
        <v>2</v>
      </c>
    </row>
    <row r="54" spans="2:48" ht="15" customHeight="1">
      <c r="B54" s="31" t="str">
        <f t="shared" si="36"/>
        <v>284EPS010</v>
      </c>
      <c r="C54" s="31" t="str">
        <f t="shared" si="37"/>
        <v>284EPS044</v>
      </c>
      <c r="D54" s="31" t="str">
        <f t="shared" si="38"/>
        <v>284EPS002</v>
      </c>
      <c r="E54" s="31" t="str">
        <f t="shared" si="39"/>
        <v>284EPS016</v>
      </c>
      <c r="F54" s="31" t="str">
        <f t="shared" si="40"/>
        <v>284EPS023</v>
      </c>
      <c r="G54" s="31" t="str">
        <f t="shared" si="41"/>
        <v>284EPS005</v>
      </c>
      <c r="H54" s="31" t="str">
        <f t="shared" si="42"/>
        <v>284EPS040</v>
      </c>
      <c r="I54" s="31" t="str">
        <f t="shared" si="43"/>
        <v>284EPS017</v>
      </c>
      <c r="J54" s="31" t="str">
        <f t="shared" si="44"/>
        <v>284EAS016</v>
      </c>
      <c r="K54" s="185" t="s">
        <v>346</v>
      </c>
      <c r="L54" s="32" t="s">
        <v>492</v>
      </c>
      <c r="M54" s="182">
        <v>284</v>
      </c>
      <c r="N54" s="42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147">
        <v>0</v>
      </c>
      <c r="W54" s="174">
        <v>0</v>
      </c>
      <c r="X54" s="42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147">
        <v>0</v>
      </c>
      <c r="AG54" s="174">
        <v>0</v>
      </c>
      <c r="AH54" s="42">
        <f t="shared" si="46"/>
        <v>0</v>
      </c>
      <c r="AI54" s="36">
        <f t="shared" si="47"/>
        <v>0</v>
      </c>
      <c r="AJ54" s="36">
        <f t="shared" si="48"/>
        <v>0</v>
      </c>
      <c r="AK54" s="36">
        <f t="shared" si="49"/>
        <v>0</v>
      </c>
      <c r="AL54" s="36">
        <f t="shared" si="50"/>
        <v>0</v>
      </c>
      <c r="AM54" s="36">
        <f t="shared" si="51"/>
        <v>0</v>
      </c>
      <c r="AN54" s="36">
        <f t="shared" si="52"/>
        <v>9</v>
      </c>
      <c r="AO54" s="36">
        <f t="shared" si="53"/>
        <v>0</v>
      </c>
      <c r="AP54" s="147">
        <f t="shared" si="54"/>
        <v>0</v>
      </c>
      <c r="AQ54" s="174">
        <f t="shared" si="2"/>
        <v>9</v>
      </c>
      <c r="AR54" s="75" t="str">
        <f t="shared" si="13"/>
        <v>190EPS040</v>
      </c>
      <c r="AS54" s="840" t="s">
        <v>673</v>
      </c>
      <c r="AT54" s="840">
        <v>190</v>
      </c>
      <c r="AU54" s="840" t="s">
        <v>557</v>
      </c>
      <c r="AV54" s="841">
        <v>9</v>
      </c>
    </row>
    <row r="55" spans="2:48" ht="15" customHeight="1">
      <c r="B55" s="31" t="str">
        <f t="shared" si="36"/>
        <v>306EPS010</v>
      </c>
      <c r="C55" s="31" t="str">
        <f t="shared" si="37"/>
        <v>306EPS044</v>
      </c>
      <c r="D55" s="31" t="str">
        <f t="shared" si="38"/>
        <v>306EPS002</v>
      </c>
      <c r="E55" s="31" t="str">
        <f t="shared" si="39"/>
        <v>306EPS016</v>
      </c>
      <c r="F55" s="31" t="str">
        <f t="shared" si="40"/>
        <v>306EPS023</v>
      </c>
      <c r="G55" s="31" t="str">
        <f t="shared" si="41"/>
        <v>306EPS005</v>
      </c>
      <c r="H55" s="31" t="str">
        <f t="shared" si="42"/>
        <v>306EPS040</v>
      </c>
      <c r="I55" s="31" t="str">
        <f t="shared" si="43"/>
        <v>306EPS017</v>
      </c>
      <c r="J55" s="31" t="str">
        <f t="shared" si="44"/>
        <v>306EAS016</v>
      </c>
      <c r="K55" s="185" t="s">
        <v>347</v>
      </c>
      <c r="L55" s="32" t="s">
        <v>492</v>
      </c>
      <c r="M55" s="182">
        <v>306</v>
      </c>
      <c r="N55" s="42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147">
        <v>0</v>
      </c>
      <c r="W55" s="174">
        <v>0</v>
      </c>
      <c r="X55" s="42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147">
        <v>0</v>
      </c>
      <c r="AG55" s="174">
        <v>0</v>
      </c>
      <c r="AH55" s="42">
        <f t="shared" si="46"/>
        <v>0</v>
      </c>
      <c r="AI55" s="36">
        <f t="shared" si="47"/>
        <v>0</v>
      </c>
      <c r="AJ55" s="36">
        <f t="shared" si="48"/>
        <v>0</v>
      </c>
      <c r="AK55" s="36">
        <f t="shared" si="49"/>
        <v>0</v>
      </c>
      <c r="AL55" s="36">
        <f t="shared" si="50"/>
        <v>0</v>
      </c>
      <c r="AM55" s="36">
        <f t="shared" si="51"/>
        <v>0</v>
      </c>
      <c r="AN55" s="36">
        <f t="shared" si="52"/>
        <v>0</v>
      </c>
      <c r="AO55" s="36">
        <f t="shared" si="53"/>
        <v>0</v>
      </c>
      <c r="AP55" s="147">
        <f t="shared" si="54"/>
        <v>0</v>
      </c>
      <c r="AQ55" s="174">
        <f t="shared" si="2"/>
        <v>0</v>
      </c>
      <c r="AR55" s="75" t="str">
        <f t="shared" si="13"/>
        <v>604EPS040</v>
      </c>
      <c r="AS55" s="840" t="s">
        <v>673</v>
      </c>
      <c r="AT55" s="840">
        <v>604</v>
      </c>
      <c r="AU55" s="840" t="s">
        <v>557</v>
      </c>
      <c r="AV55" s="841">
        <v>17</v>
      </c>
    </row>
    <row r="56" spans="2:48" ht="15" customHeight="1">
      <c r="B56" s="31" t="str">
        <f t="shared" si="36"/>
        <v>347EPS010</v>
      </c>
      <c r="C56" s="31" t="str">
        <f t="shared" si="37"/>
        <v>347EPS044</v>
      </c>
      <c r="D56" s="31" t="str">
        <f t="shared" si="38"/>
        <v>347EPS002</v>
      </c>
      <c r="E56" s="31" t="str">
        <f t="shared" si="39"/>
        <v>347EPS016</v>
      </c>
      <c r="F56" s="31" t="str">
        <f t="shared" si="40"/>
        <v>347EPS023</v>
      </c>
      <c r="G56" s="31" t="str">
        <f t="shared" si="41"/>
        <v>347EPS005</v>
      </c>
      <c r="H56" s="31" t="str">
        <f t="shared" si="42"/>
        <v>347EPS040</v>
      </c>
      <c r="I56" s="31" t="str">
        <f t="shared" si="43"/>
        <v>347EPS017</v>
      </c>
      <c r="J56" s="31" t="str">
        <f t="shared" si="44"/>
        <v>347EAS016</v>
      </c>
      <c r="K56" s="185" t="s">
        <v>348</v>
      </c>
      <c r="L56" s="32" t="s">
        <v>492</v>
      </c>
      <c r="M56" s="182">
        <v>347</v>
      </c>
      <c r="N56" s="42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147">
        <v>0</v>
      </c>
      <c r="W56" s="174">
        <v>0</v>
      </c>
      <c r="X56" s="42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147">
        <v>0</v>
      </c>
      <c r="AG56" s="174">
        <v>0</v>
      </c>
      <c r="AH56" s="42">
        <f t="shared" si="46"/>
        <v>0</v>
      </c>
      <c r="AI56" s="36">
        <f t="shared" si="47"/>
        <v>0</v>
      </c>
      <c r="AJ56" s="36">
        <f t="shared" si="48"/>
        <v>0</v>
      </c>
      <c r="AK56" s="36">
        <f t="shared" si="49"/>
        <v>0</v>
      </c>
      <c r="AL56" s="36">
        <f t="shared" si="50"/>
        <v>0</v>
      </c>
      <c r="AM56" s="36">
        <f t="shared" si="51"/>
        <v>0</v>
      </c>
      <c r="AN56" s="36">
        <f t="shared" si="52"/>
        <v>16</v>
      </c>
      <c r="AO56" s="36">
        <f t="shared" si="53"/>
        <v>0</v>
      </c>
      <c r="AP56" s="147">
        <f t="shared" si="54"/>
        <v>0</v>
      </c>
      <c r="AQ56" s="174">
        <f t="shared" si="2"/>
        <v>16</v>
      </c>
      <c r="AR56" s="75" t="str">
        <f t="shared" si="13"/>
        <v>670EPS040</v>
      </c>
      <c r="AS56" s="840" t="s">
        <v>673</v>
      </c>
      <c r="AT56" s="840">
        <v>670</v>
      </c>
      <c r="AU56" s="840" t="s">
        <v>557</v>
      </c>
      <c r="AV56" s="841">
        <v>10</v>
      </c>
    </row>
    <row r="57" spans="2:48" ht="15" customHeight="1">
      <c r="B57" s="31" t="str">
        <f t="shared" si="36"/>
        <v>411EPS010</v>
      </c>
      <c r="C57" s="31" t="str">
        <f t="shared" si="37"/>
        <v>411EPS044</v>
      </c>
      <c r="D57" s="31" t="str">
        <f t="shared" si="38"/>
        <v>411EPS002</v>
      </c>
      <c r="E57" s="31" t="str">
        <f t="shared" si="39"/>
        <v>411EPS016</v>
      </c>
      <c r="F57" s="31" t="str">
        <f t="shared" si="40"/>
        <v>411EPS023</v>
      </c>
      <c r="G57" s="31" t="str">
        <f t="shared" si="41"/>
        <v>411EPS005</v>
      </c>
      <c r="H57" s="31" t="str">
        <f t="shared" si="42"/>
        <v>411EPS040</v>
      </c>
      <c r="I57" s="31" t="str">
        <f t="shared" si="43"/>
        <v>411EPS017</v>
      </c>
      <c r="J57" s="31" t="str">
        <f t="shared" si="44"/>
        <v>411EAS016</v>
      </c>
      <c r="K57" s="185" t="s">
        <v>349</v>
      </c>
      <c r="L57" s="32" t="s">
        <v>492</v>
      </c>
      <c r="M57" s="182">
        <v>411</v>
      </c>
      <c r="N57" s="42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147">
        <v>0</v>
      </c>
      <c r="W57" s="174">
        <v>0</v>
      </c>
      <c r="X57" s="42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147">
        <v>0</v>
      </c>
      <c r="AG57" s="174">
        <v>0</v>
      </c>
      <c r="AH57" s="42">
        <f t="shared" si="46"/>
        <v>0</v>
      </c>
      <c r="AI57" s="36">
        <f t="shared" si="47"/>
        <v>0</v>
      </c>
      <c r="AJ57" s="36">
        <f t="shared" si="48"/>
        <v>0</v>
      </c>
      <c r="AK57" s="36">
        <f t="shared" si="49"/>
        <v>0</v>
      </c>
      <c r="AL57" s="36">
        <f t="shared" si="50"/>
        <v>0</v>
      </c>
      <c r="AM57" s="36">
        <f t="shared" si="51"/>
        <v>0</v>
      </c>
      <c r="AN57" s="36">
        <f t="shared" si="52"/>
        <v>0</v>
      </c>
      <c r="AO57" s="36">
        <f t="shared" si="53"/>
        <v>0</v>
      </c>
      <c r="AP57" s="147">
        <f t="shared" si="54"/>
        <v>0</v>
      </c>
      <c r="AQ57" s="174">
        <f t="shared" si="2"/>
        <v>0</v>
      </c>
      <c r="AR57" s="75" t="str">
        <f t="shared" si="13"/>
        <v>690EPS040</v>
      </c>
      <c r="AS57" s="840" t="s">
        <v>673</v>
      </c>
      <c r="AT57" s="840">
        <v>690</v>
      </c>
      <c r="AU57" s="840" t="s">
        <v>557</v>
      </c>
      <c r="AV57" s="841">
        <v>4</v>
      </c>
    </row>
    <row r="58" spans="2:48" ht="15" customHeight="1">
      <c r="B58" s="31" t="str">
        <f t="shared" si="36"/>
        <v>501EPS010</v>
      </c>
      <c r="C58" s="31" t="str">
        <f t="shared" si="37"/>
        <v>501EPS044</v>
      </c>
      <c r="D58" s="31" t="str">
        <f t="shared" si="38"/>
        <v>501EPS002</v>
      </c>
      <c r="E58" s="31" t="str">
        <f t="shared" si="39"/>
        <v>501EPS016</v>
      </c>
      <c r="F58" s="31" t="str">
        <f t="shared" si="40"/>
        <v>501EPS023</v>
      </c>
      <c r="G58" s="31" t="str">
        <f t="shared" si="41"/>
        <v>501EPS005</v>
      </c>
      <c r="H58" s="31" t="str">
        <f t="shared" si="42"/>
        <v>501EPS040</v>
      </c>
      <c r="I58" s="31" t="str">
        <f t="shared" si="43"/>
        <v>501EPS017</v>
      </c>
      <c r="J58" s="31" t="str">
        <f t="shared" si="44"/>
        <v>501EAS016</v>
      </c>
      <c r="K58" s="185" t="s">
        <v>350</v>
      </c>
      <c r="L58" s="32" t="s">
        <v>492</v>
      </c>
      <c r="M58" s="182">
        <v>501</v>
      </c>
      <c r="N58" s="42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147">
        <v>0</v>
      </c>
      <c r="W58" s="174">
        <v>0</v>
      </c>
      <c r="X58" s="42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147">
        <v>0</v>
      </c>
      <c r="AG58" s="174">
        <v>0</v>
      </c>
      <c r="AH58" s="42">
        <f t="shared" si="46"/>
        <v>0</v>
      </c>
      <c r="AI58" s="36">
        <f t="shared" si="47"/>
        <v>0</v>
      </c>
      <c r="AJ58" s="36">
        <f t="shared" si="48"/>
        <v>0</v>
      </c>
      <c r="AK58" s="36">
        <f t="shared" si="49"/>
        <v>0</v>
      </c>
      <c r="AL58" s="36">
        <f t="shared" si="50"/>
        <v>0</v>
      </c>
      <c r="AM58" s="36">
        <f t="shared" si="51"/>
        <v>0</v>
      </c>
      <c r="AN58" s="36">
        <f t="shared" si="52"/>
        <v>1</v>
      </c>
      <c r="AO58" s="36">
        <f t="shared" si="53"/>
        <v>0</v>
      </c>
      <c r="AP58" s="147">
        <f t="shared" si="54"/>
        <v>0</v>
      </c>
      <c r="AQ58" s="174">
        <f t="shared" si="2"/>
        <v>1</v>
      </c>
      <c r="AR58" s="75" t="str">
        <f t="shared" si="13"/>
        <v>736EPS040</v>
      </c>
      <c r="AS58" s="840" t="s">
        <v>673</v>
      </c>
      <c r="AT58" s="840">
        <v>736</v>
      </c>
      <c r="AU58" s="840" t="s">
        <v>557</v>
      </c>
      <c r="AV58" s="841">
        <v>12</v>
      </c>
    </row>
    <row r="59" spans="2:48" ht="15" customHeight="1">
      <c r="B59" s="31" t="str">
        <f t="shared" si="36"/>
        <v>543EPS010</v>
      </c>
      <c r="C59" s="31" t="str">
        <f t="shared" si="37"/>
        <v>543EPS044</v>
      </c>
      <c r="D59" s="31" t="str">
        <f t="shared" si="38"/>
        <v>543EPS002</v>
      </c>
      <c r="E59" s="31" t="str">
        <f t="shared" si="39"/>
        <v>543EPS016</v>
      </c>
      <c r="F59" s="31" t="str">
        <f t="shared" si="40"/>
        <v>543EPS023</v>
      </c>
      <c r="G59" s="31" t="str">
        <f t="shared" si="41"/>
        <v>543EPS005</v>
      </c>
      <c r="H59" s="31" t="str">
        <f t="shared" si="42"/>
        <v>543EPS040</v>
      </c>
      <c r="I59" s="31" t="str">
        <f t="shared" si="43"/>
        <v>543EPS017</v>
      </c>
      <c r="J59" s="31" t="str">
        <f t="shared" si="44"/>
        <v>543EAS016</v>
      </c>
      <c r="K59" s="185" t="s">
        <v>351</v>
      </c>
      <c r="L59" s="32" t="s">
        <v>492</v>
      </c>
      <c r="M59" s="182">
        <v>543</v>
      </c>
      <c r="N59" s="42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147">
        <v>0</v>
      </c>
      <c r="W59" s="174">
        <v>0</v>
      </c>
      <c r="X59" s="42">
        <v>0</v>
      </c>
      <c r="Y59" s="36">
        <v>0</v>
      </c>
      <c r="Z59" s="36">
        <v>0</v>
      </c>
      <c r="AA59" s="36">
        <v>0</v>
      </c>
      <c r="AB59" s="36">
        <v>1</v>
      </c>
      <c r="AC59" s="36">
        <v>0</v>
      </c>
      <c r="AD59" s="36">
        <v>0</v>
      </c>
      <c r="AE59" s="36">
        <v>0</v>
      </c>
      <c r="AF59" s="147">
        <v>0</v>
      </c>
      <c r="AG59" s="174">
        <v>1</v>
      </c>
      <c r="AH59" s="42">
        <f t="shared" si="46"/>
        <v>0</v>
      </c>
      <c r="AI59" s="36">
        <f t="shared" si="47"/>
        <v>0</v>
      </c>
      <c r="AJ59" s="36">
        <f t="shared" si="48"/>
        <v>0</v>
      </c>
      <c r="AK59" s="36">
        <f t="shared" si="49"/>
        <v>0</v>
      </c>
      <c r="AL59" s="36">
        <f t="shared" si="50"/>
        <v>0</v>
      </c>
      <c r="AM59" s="36">
        <f t="shared" si="51"/>
        <v>0</v>
      </c>
      <c r="AN59" s="36">
        <f t="shared" si="52"/>
        <v>0</v>
      </c>
      <c r="AO59" s="36">
        <f t="shared" si="53"/>
        <v>0</v>
      </c>
      <c r="AP59" s="147">
        <f t="shared" si="54"/>
        <v>0</v>
      </c>
      <c r="AQ59" s="174">
        <f t="shared" si="2"/>
        <v>0</v>
      </c>
      <c r="AR59" s="75" t="str">
        <f t="shared" si="13"/>
        <v>858EPS040</v>
      </c>
      <c r="AS59" s="840" t="s">
        <v>673</v>
      </c>
      <c r="AT59" s="840">
        <v>858</v>
      </c>
      <c r="AU59" s="840" t="s">
        <v>557</v>
      </c>
      <c r="AV59" s="841">
        <v>15</v>
      </c>
    </row>
    <row r="60" spans="2:48" ht="15" customHeight="1">
      <c r="B60" s="31" t="str">
        <f t="shared" si="36"/>
        <v>628EPS010</v>
      </c>
      <c r="C60" s="31" t="str">
        <f t="shared" si="37"/>
        <v>628EPS044</v>
      </c>
      <c r="D60" s="31" t="str">
        <f t="shared" si="38"/>
        <v>628EPS002</v>
      </c>
      <c r="E60" s="31" t="str">
        <f t="shared" si="39"/>
        <v>628EPS016</v>
      </c>
      <c r="F60" s="31" t="str">
        <f t="shared" si="40"/>
        <v>628EPS023</v>
      </c>
      <c r="G60" s="31" t="str">
        <f t="shared" si="41"/>
        <v>628EPS005</v>
      </c>
      <c r="H60" s="31" t="str">
        <f t="shared" si="42"/>
        <v>628EPS040</v>
      </c>
      <c r="I60" s="31" t="str">
        <f t="shared" si="43"/>
        <v>628EPS017</v>
      </c>
      <c r="J60" s="31" t="str">
        <f t="shared" si="44"/>
        <v>628EAS016</v>
      </c>
      <c r="K60" s="185" t="s">
        <v>352</v>
      </c>
      <c r="L60" s="32" t="s">
        <v>492</v>
      </c>
      <c r="M60" s="182">
        <v>628</v>
      </c>
      <c r="N60" s="42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147">
        <v>0</v>
      </c>
      <c r="W60" s="174">
        <v>0</v>
      </c>
      <c r="X60" s="42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147">
        <v>0</v>
      </c>
      <c r="AG60" s="174">
        <v>0</v>
      </c>
      <c r="AH60" s="42">
        <f t="shared" si="46"/>
        <v>0</v>
      </c>
      <c r="AI60" s="36">
        <f t="shared" si="47"/>
        <v>0</v>
      </c>
      <c r="AJ60" s="36">
        <f t="shared" si="48"/>
        <v>0</v>
      </c>
      <c r="AK60" s="36">
        <f t="shared" si="49"/>
        <v>0</v>
      </c>
      <c r="AL60" s="36">
        <f t="shared" si="50"/>
        <v>0</v>
      </c>
      <c r="AM60" s="36">
        <f t="shared" si="51"/>
        <v>0</v>
      </c>
      <c r="AN60" s="36">
        <f t="shared" si="52"/>
        <v>3</v>
      </c>
      <c r="AO60" s="36">
        <f t="shared" si="53"/>
        <v>0</v>
      </c>
      <c r="AP60" s="147">
        <f t="shared" si="54"/>
        <v>0</v>
      </c>
      <c r="AQ60" s="174">
        <f t="shared" si="2"/>
        <v>3</v>
      </c>
      <c r="AR60" s="75" t="str">
        <f t="shared" si="13"/>
        <v>885EPS040</v>
      </c>
      <c r="AS60" s="840" t="s">
        <v>673</v>
      </c>
      <c r="AT60" s="840">
        <v>885</v>
      </c>
      <c r="AU60" s="840" t="s">
        <v>557</v>
      </c>
      <c r="AV60" s="841">
        <v>5</v>
      </c>
    </row>
    <row r="61" spans="2:48" ht="15" customHeight="1">
      <c r="B61" s="31" t="str">
        <f t="shared" si="36"/>
        <v>656EPS010</v>
      </c>
      <c r="C61" s="31" t="str">
        <f t="shared" si="37"/>
        <v>656EPS044</v>
      </c>
      <c r="D61" s="31" t="str">
        <f t="shared" si="38"/>
        <v>656EPS002</v>
      </c>
      <c r="E61" s="31" t="str">
        <f t="shared" si="39"/>
        <v>656EPS016</v>
      </c>
      <c r="F61" s="31" t="str">
        <f t="shared" si="40"/>
        <v>656EPS023</v>
      </c>
      <c r="G61" s="31" t="str">
        <f t="shared" si="41"/>
        <v>656EPS005</v>
      </c>
      <c r="H61" s="31" t="str">
        <f t="shared" si="42"/>
        <v>656EPS040</v>
      </c>
      <c r="I61" s="31" t="str">
        <f t="shared" si="43"/>
        <v>656EPS017</v>
      </c>
      <c r="J61" s="31" t="str">
        <f t="shared" si="44"/>
        <v>656EAS016</v>
      </c>
      <c r="K61" s="186" t="s">
        <v>353</v>
      </c>
      <c r="L61" s="32" t="s">
        <v>492</v>
      </c>
      <c r="M61" s="182">
        <v>656</v>
      </c>
      <c r="N61" s="42">
        <v>0</v>
      </c>
      <c r="O61" s="36">
        <v>0</v>
      </c>
      <c r="P61" s="36">
        <v>0</v>
      </c>
      <c r="Q61" s="36">
        <v>8</v>
      </c>
      <c r="R61" s="36">
        <v>0</v>
      </c>
      <c r="S61" s="36">
        <v>0</v>
      </c>
      <c r="T61" s="36">
        <v>1</v>
      </c>
      <c r="U61" s="36">
        <v>0</v>
      </c>
      <c r="V61" s="147">
        <v>0</v>
      </c>
      <c r="W61" s="174">
        <v>9</v>
      </c>
      <c r="X61" s="42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147">
        <v>0</v>
      </c>
      <c r="AG61" s="174">
        <v>0</v>
      </c>
      <c r="AH61" s="42">
        <f t="shared" si="46"/>
        <v>0</v>
      </c>
      <c r="AI61" s="36">
        <f t="shared" si="47"/>
        <v>0</v>
      </c>
      <c r="AJ61" s="36">
        <f t="shared" si="48"/>
        <v>0</v>
      </c>
      <c r="AK61" s="36">
        <f t="shared" si="49"/>
        <v>0</v>
      </c>
      <c r="AL61" s="36">
        <f t="shared" si="50"/>
        <v>0</v>
      </c>
      <c r="AM61" s="36">
        <f t="shared" si="51"/>
        <v>0</v>
      </c>
      <c r="AN61" s="36">
        <f t="shared" si="52"/>
        <v>10</v>
      </c>
      <c r="AO61" s="36">
        <f t="shared" si="53"/>
        <v>0</v>
      </c>
      <c r="AP61" s="147">
        <f t="shared" si="54"/>
        <v>0</v>
      </c>
      <c r="AQ61" s="174">
        <f t="shared" si="2"/>
        <v>10</v>
      </c>
      <c r="AR61" s="75" t="str">
        <f t="shared" si="13"/>
        <v>890EPS040</v>
      </c>
      <c r="AS61" s="840" t="s">
        <v>673</v>
      </c>
      <c r="AT61" s="840">
        <v>890</v>
      </c>
      <c r="AU61" s="840" t="s">
        <v>557</v>
      </c>
      <c r="AV61" s="841">
        <v>14</v>
      </c>
    </row>
    <row r="62" spans="2:48" ht="15" customHeight="1">
      <c r="B62" s="31" t="str">
        <f t="shared" si="36"/>
        <v>761EPS010</v>
      </c>
      <c r="C62" s="31" t="str">
        <f t="shared" si="37"/>
        <v>761EPS044</v>
      </c>
      <c r="D62" s="31" t="str">
        <f t="shared" si="38"/>
        <v>761EPS002</v>
      </c>
      <c r="E62" s="31" t="str">
        <f t="shared" si="39"/>
        <v>761EPS016</v>
      </c>
      <c r="F62" s="31" t="str">
        <f t="shared" si="40"/>
        <v>761EPS023</v>
      </c>
      <c r="G62" s="31" t="str">
        <f t="shared" si="41"/>
        <v>761EPS005</v>
      </c>
      <c r="H62" s="31" t="str">
        <f t="shared" si="42"/>
        <v>761EPS040</v>
      </c>
      <c r="I62" s="31" t="str">
        <f t="shared" si="43"/>
        <v>761EPS017</v>
      </c>
      <c r="J62" s="31" t="str">
        <f t="shared" si="44"/>
        <v>761EAS016</v>
      </c>
      <c r="K62" s="185" t="s">
        <v>354</v>
      </c>
      <c r="L62" s="32" t="s">
        <v>492</v>
      </c>
      <c r="M62" s="182">
        <v>761</v>
      </c>
      <c r="N62" s="42">
        <v>0</v>
      </c>
      <c r="O62" s="36">
        <v>0</v>
      </c>
      <c r="P62" s="36">
        <v>0</v>
      </c>
      <c r="Q62" s="36">
        <v>11</v>
      </c>
      <c r="R62" s="36">
        <v>0</v>
      </c>
      <c r="S62" s="36">
        <v>0</v>
      </c>
      <c r="T62" s="36">
        <v>0</v>
      </c>
      <c r="U62" s="36">
        <v>0</v>
      </c>
      <c r="V62" s="147">
        <v>0</v>
      </c>
      <c r="W62" s="174">
        <v>11</v>
      </c>
      <c r="X62" s="42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147">
        <v>0</v>
      </c>
      <c r="AG62" s="174">
        <v>0</v>
      </c>
      <c r="AH62" s="42">
        <f t="shared" si="46"/>
        <v>0</v>
      </c>
      <c r="AI62" s="36">
        <f t="shared" si="47"/>
        <v>0</v>
      </c>
      <c r="AJ62" s="36">
        <f t="shared" si="48"/>
        <v>0</v>
      </c>
      <c r="AK62" s="36">
        <f t="shared" si="49"/>
        <v>0</v>
      </c>
      <c r="AL62" s="36">
        <f t="shared" si="50"/>
        <v>0</v>
      </c>
      <c r="AM62" s="36">
        <f t="shared" si="51"/>
        <v>0</v>
      </c>
      <c r="AN62" s="36">
        <f t="shared" si="52"/>
        <v>9</v>
      </c>
      <c r="AO62" s="36">
        <f t="shared" si="53"/>
        <v>0</v>
      </c>
      <c r="AP62" s="147">
        <f t="shared" si="54"/>
        <v>0</v>
      </c>
      <c r="AQ62" s="174">
        <f t="shared" si="2"/>
        <v>9</v>
      </c>
      <c r="AR62" s="75" t="str">
        <f t="shared" si="13"/>
        <v>4EPS040</v>
      </c>
      <c r="AS62" s="840" t="s">
        <v>674</v>
      </c>
      <c r="AT62" s="840">
        <v>4</v>
      </c>
      <c r="AU62" s="840" t="s">
        <v>557</v>
      </c>
      <c r="AV62" s="841">
        <v>2</v>
      </c>
    </row>
    <row r="63" spans="2:48" ht="15" customHeight="1">
      <c r="B63" s="31" t="str">
        <f t="shared" si="36"/>
        <v>842EPS010</v>
      </c>
      <c r="C63" s="31" t="str">
        <f t="shared" si="37"/>
        <v>842EPS044</v>
      </c>
      <c r="D63" s="31" t="str">
        <f t="shared" si="38"/>
        <v>842EPS002</v>
      </c>
      <c r="E63" s="31" t="str">
        <f t="shared" si="39"/>
        <v>842EPS016</v>
      </c>
      <c r="F63" s="31" t="str">
        <f t="shared" si="40"/>
        <v>842EPS023</v>
      </c>
      <c r="G63" s="31" t="str">
        <f t="shared" si="41"/>
        <v>842EPS005</v>
      </c>
      <c r="H63" s="31" t="str">
        <f t="shared" si="42"/>
        <v>842EPS040</v>
      </c>
      <c r="I63" s="31" t="str">
        <f t="shared" si="43"/>
        <v>842EPS017</v>
      </c>
      <c r="J63" s="31" t="str">
        <f t="shared" si="44"/>
        <v>842EAS016</v>
      </c>
      <c r="K63" s="185" t="s">
        <v>355</v>
      </c>
      <c r="L63" s="32" t="s">
        <v>492</v>
      </c>
      <c r="M63" s="182">
        <v>842</v>
      </c>
      <c r="N63" s="42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147">
        <v>0</v>
      </c>
      <c r="W63" s="174">
        <v>0</v>
      </c>
      <c r="X63" s="42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147">
        <v>0</v>
      </c>
      <c r="AG63" s="174">
        <v>0</v>
      </c>
      <c r="AH63" s="42">
        <f t="shared" si="46"/>
        <v>0</v>
      </c>
      <c r="AI63" s="36">
        <f t="shared" si="47"/>
        <v>0</v>
      </c>
      <c r="AJ63" s="36">
        <f t="shared" si="48"/>
        <v>0</v>
      </c>
      <c r="AK63" s="36">
        <f t="shared" si="49"/>
        <v>0</v>
      </c>
      <c r="AL63" s="36">
        <f t="shared" si="50"/>
        <v>0</v>
      </c>
      <c r="AM63" s="36">
        <f t="shared" si="51"/>
        <v>0</v>
      </c>
      <c r="AN63" s="36">
        <f t="shared" si="52"/>
        <v>0</v>
      </c>
      <c r="AO63" s="36">
        <f t="shared" si="53"/>
        <v>0</v>
      </c>
      <c r="AP63" s="147">
        <f t="shared" si="54"/>
        <v>0</v>
      </c>
      <c r="AQ63" s="174">
        <f t="shared" si="2"/>
        <v>0</v>
      </c>
      <c r="AR63" s="75" t="str">
        <f t="shared" si="13"/>
        <v>42EPS040</v>
      </c>
      <c r="AS63" s="840" t="s">
        <v>674</v>
      </c>
      <c r="AT63" s="840">
        <v>42</v>
      </c>
      <c r="AU63" s="840" t="s">
        <v>557</v>
      </c>
      <c r="AV63" s="841">
        <v>31</v>
      </c>
    </row>
    <row r="64" spans="2:48" ht="15" customHeight="1">
      <c r="B64" s="31" t="str">
        <f t="shared" si="36"/>
        <v>EPS010</v>
      </c>
      <c r="C64" s="31" t="str">
        <f t="shared" si="37"/>
        <v>EPS044</v>
      </c>
      <c r="D64" s="31" t="str">
        <f t="shared" si="38"/>
        <v>EPS002</v>
      </c>
      <c r="E64" s="31" t="str">
        <f t="shared" si="39"/>
        <v>EPS016</v>
      </c>
      <c r="F64" s="31" t="str">
        <f t="shared" si="40"/>
        <v>EPS023</v>
      </c>
      <c r="G64" s="31" t="str">
        <f t="shared" si="41"/>
        <v>EPS005</v>
      </c>
      <c r="H64" s="31" t="str">
        <f t="shared" si="42"/>
        <v>EPS040</v>
      </c>
      <c r="I64" s="31" t="str">
        <f t="shared" si="43"/>
        <v>EPS017</v>
      </c>
      <c r="J64" s="31" t="str">
        <f t="shared" si="44"/>
        <v>EAS016</v>
      </c>
      <c r="K64" s="183" t="s">
        <v>675</v>
      </c>
      <c r="L64" s="140"/>
      <c r="M64" s="184"/>
      <c r="N64" s="40">
        <v>745</v>
      </c>
      <c r="O64" s="37">
        <v>0</v>
      </c>
      <c r="P64" s="37">
        <v>29</v>
      </c>
      <c r="Q64" s="37">
        <v>189</v>
      </c>
      <c r="R64" s="37">
        <v>0</v>
      </c>
      <c r="S64" s="37">
        <v>0</v>
      </c>
      <c r="T64" s="37">
        <v>1</v>
      </c>
      <c r="U64" s="37">
        <v>0</v>
      </c>
      <c r="V64" s="148">
        <v>0</v>
      </c>
      <c r="W64" s="173">
        <v>964</v>
      </c>
      <c r="X64" s="40">
        <v>71</v>
      </c>
      <c r="Y64" s="37">
        <v>0</v>
      </c>
      <c r="Z64" s="37">
        <v>40</v>
      </c>
      <c r="AA64" s="37">
        <v>17</v>
      </c>
      <c r="AB64" s="37">
        <v>0</v>
      </c>
      <c r="AC64" s="37">
        <v>0</v>
      </c>
      <c r="AD64" s="37">
        <v>0</v>
      </c>
      <c r="AE64" s="37">
        <v>0</v>
      </c>
      <c r="AF64" s="148">
        <v>0</v>
      </c>
      <c r="AG64" s="173">
        <v>128</v>
      </c>
      <c r="AH64" s="40">
        <f t="shared" ref="AH64:AP64" si="55">SUM(AH65:AH81)</f>
        <v>132</v>
      </c>
      <c r="AI64" s="37">
        <f t="shared" si="55"/>
        <v>0</v>
      </c>
      <c r="AJ64" s="37">
        <f t="shared" si="55"/>
        <v>44</v>
      </c>
      <c r="AK64" s="37">
        <f t="shared" si="55"/>
        <v>123</v>
      </c>
      <c r="AL64" s="37">
        <f t="shared" si="55"/>
        <v>0</v>
      </c>
      <c r="AM64" s="37">
        <f t="shared" si="55"/>
        <v>0</v>
      </c>
      <c r="AN64" s="37">
        <f t="shared" si="55"/>
        <v>153</v>
      </c>
      <c r="AO64" s="37">
        <f t="shared" si="55"/>
        <v>0</v>
      </c>
      <c r="AP64" s="148">
        <f t="shared" si="55"/>
        <v>0</v>
      </c>
      <c r="AQ64" s="173">
        <f t="shared" si="2"/>
        <v>452</v>
      </c>
      <c r="AR64" s="75" t="str">
        <f t="shared" si="13"/>
        <v>44EPS040</v>
      </c>
      <c r="AS64" s="840" t="s">
        <v>674</v>
      </c>
      <c r="AT64" s="840">
        <v>44</v>
      </c>
      <c r="AU64" s="840" t="s">
        <v>557</v>
      </c>
      <c r="AV64" s="841">
        <v>8</v>
      </c>
    </row>
    <row r="65" spans="2:48" ht="15" customHeight="1">
      <c r="B65" s="31" t="str">
        <f t="shared" si="36"/>
        <v>38EPS010</v>
      </c>
      <c r="C65" s="31" t="str">
        <f t="shared" si="37"/>
        <v>38EPS044</v>
      </c>
      <c r="D65" s="31" t="str">
        <f t="shared" si="38"/>
        <v>38EPS002</v>
      </c>
      <c r="E65" s="31" t="str">
        <f t="shared" si="39"/>
        <v>38EPS016</v>
      </c>
      <c r="F65" s="31" t="str">
        <f t="shared" si="40"/>
        <v>38EPS023</v>
      </c>
      <c r="G65" s="31" t="str">
        <f t="shared" si="41"/>
        <v>38EPS005</v>
      </c>
      <c r="H65" s="31" t="str">
        <f t="shared" si="42"/>
        <v>38EPS040</v>
      </c>
      <c r="I65" s="31" t="str">
        <f t="shared" si="43"/>
        <v>38EPS017</v>
      </c>
      <c r="J65" s="31" t="str">
        <f t="shared" si="44"/>
        <v>38EAS016</v>
      </c>
      <c r="K65" s="185" t="s">
        <v>357</v>
      </c>
      <c r="L65" s="32" t="s">
        <v>493</v>
      </c>
      <c r="M65" s="182">
        <v>38</v>
      </c>
      <c r="N65" s="42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147">
        <v>0</v>
      </c>
      <c r="W65" s="174">
        <v>0</v>
      </c>
      <c r="X65" s="42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147">
        <v>0</v>
      </c>
      <c r="AG65" s="174">
        <v>0</v>
      </c>
      <c r="AH65" s="42">
        <f t="shared" ref="AH65:AH81" si="56">IFERROR(VLOOKUP(B65,$AR$8:$AV$928,5,0),0)</f>
        <v>0</v>
      </c>
      <c r="AI65" s="36">
        <f t="shared" ref="AI65:AI81" si="57">IFERROR(VLOOKUP(C65,$AR$8:$AV$928,5,0),0)</f>
        <v>0</v>
      </c>
      <c r="AJ65" s="36">
        <f t="shared" ref="AJ65:AJ81" si="58">IFERROR(VLOOKUP(D65,$AR$8:$AV$928,5,0),0)</f>
        <v>0</v>
      </c>
      <c r="AK65" s="36">
        <f t="shared" ref="AK65:AK81" si="59">IFERROR(VLOOKUP(E65,$AR$8:$AV$928,5,0),0)</f>
        <v>0</v>
      </c>
      <c r="AL65" s="36">
        <f t="shared" ref="AL65:AL81" si="60">IFERROR(VLOOKUP(F65,$AR$8:$AV$928,5,0),0)</f>
        <v>0</v>
      </c>
      <c r="AM65" s="36">
        <f t="shared" ref="AM65:AM81" si="61">IFERROR(VLOOKUP(G65,$AR$8:$AV$928,5,0),0)</f>
        <v>0</v>
      </c>
      <c r="AN65" s="36">
        <f t="shared" ref="AN65:AN81" si="62">IFERROR(VLOOKUP(H65,$AR$8:$AV$928,5,0),0)</f>
        <v>0</v>
      </c>
      <c r="AO65" s="36">
        <f t="shared" ref="AO65:AO81" si="63">IFERROR(VLOOKUP(I65,$AR$8:$AV$928,5,0),0)</f>
        <v>0</v>
      </c>
      <c r="AP65" s="147">
        <f t="shared" ref="AP65:AP81" si="64">IFERROR(VLOOKUP(J65,$AR$8:$AV$928,5,0),0)</f>
        <v>0</v>
      </c>
      <c r="AQ65" s="174">
        <f t="shared" si="2"/>
        <v>0</v>
      </c>
      <c r="AR65" s="75" t="str">
        <f t="shared" si="13"/>
        <v>59EPS002</v>
      </c>
      <c r="AS65" s="840" t="s">
        <v>674</v>
      </c>
      <c r="AT65" s="840">
        <v>59</v>
      </c>
      <c r="AU65" s="840" t="s">
        <v>555</v>
      </c>
      <c r="AV65" s="841">
        <v>1</v>
      </c>
    </row>
    <row r="66" spans="2:48" ht="15" customHeight="1">
      <c r="B66" s="31" t="str">
        <f t="shared" si="36"/>
        <v>86EPS010</v>
      </c>
      <c r="C66" s="31" t="str">
        <f t="shared" si="37"/>
        <v>86EPS044</v>
      </c>
      <c r="D66" s="31" t="str">
        <f t="shared" si="38"/>
        <v>86EPS002</v>
      </c>
      <c r="E66" s="31" t="str">
        <f t="shared" si="39"/>
        <v>86EPS016</v>
      </c>
      <c r="F66" s="31" t="str">
        <f t="shared" si="40"/>
        <v>86EPS023</v>
      </c>
      <c r="G66" s="31" t="str">
        <f t="shared" si="41"/>
        <v>86EPS005</v>
      </c>
      <c r="H66" s="31" t="str">
        <f t="shared" si="42"/>
        <v>86EPS040</v>
      </c>
      <c r="I66" s="31" t="str">
        <f t="shared" si="43"/>
        <v>86EPS017</v>
      </c>
      <c r="J66" s="31" t="str">
        <f t="shared" si="44"/>
        <v>86EAS016</v>
      </c>
      <c r="K66" s="185" t="s">
        <v>358</v>
      </c>
      <c r="L66" s="32" t="s">
        <v>493</v>
      </c>
      <c r="M66" s="182">
        <v>86</v>
      </c>
      <c r="N66" s="42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147">
        <v>0</v>
      </c>
      <c r="W66" s="174">
        <v>0</v>
      </c>
      <c r="X66" s="42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147">
        <v>0</v>
      </c>
      <c r="AG66" s="174">
        <v>0</v>
      </c>
      <c r="AH66" s="42">
        <f t="shared" si="56"/>
        <v>0</v>
      </c>
      <c r="AI66" s="36">
        <f t="shared" si="57"/>
        <v>0</v>
      </c>
      <c r="AJ66" s="36">
        <f t="shared" si="58"/>
        <v>0</v>
      </c>
      <c r="AK66" s="36">
        <f t="shared" si="59"/>
        <v>0</v>
      </c>
      <c r="AL66" s="36">
        <f t="shared" si="60"/>
        <v>0</v>
      </c>
      <c r="AM66" s="36">
        <f t="shared" si="61"/>
        <v>0</v>
      </c>
      <c r="AN66" s="36">
        <f t="shared" si="62"/>
        <v>11</v>
      </c>
      <c r="AO66" s="36">
        <f t="shared" si="63"/>
        <v>0</v>
      </c>
      <c r="AP66" s="147">
        <f t="shared" si="64"/>
        <v>0</v>
      </c>
      <c r="AQ66" s="174">
        <f t="shared" si="2"/>
        <v>11</v>
      </c>
      <c r="AR66" s="75" t="str">
        <f t="shared" si="13"/>
        <v>113EPS040</v>
      </c>
      <c r="AS66" s="840" t="s">
        <v>674</v>
      </c>
      <c r="AT66" s="840">
        <v>113</v>
      </c>
      <c r="AU66" s="840" t="s">
        <v>557</v>
      </c>
      <c r="AV66" s="841">
        <v>13</v>
      </c>
    </row>
    <row r="67" spans="2:48" ht="15" customHeight="1">
      <c r="B67" s="31" t="str">
        <f t="shared" si="36"/>
        <v>107EPS010</v>
      </c>
      <c r="C67" s="31" t="str">
        <f t="shared" si="37"/>
        <v>107EPS044</v>
      </c>
      <c r="D67" s="31" t="str">
        <f t="shared" si="38"/>
        <v>107EPS002</v>
      </c>
      <c r="E67" s="31" t="str">
        <f t="shared" si="39"/>
        <v>107EPS016</v>
      </c>
      <c r="F67" s="31" t="str">
        <f t="shared" si="40"/>
        <v>107EPS023</v>
      </c>
      <c r="G67" s="31" t="str">
        <f t="shared" si="41"/>
        <v>107EPS005</v>
      </c>
      <c r="H67" s="31" t="str">
        <f t="shared" si="42"/>
        <v>107EPS040</v>
      </c>
      <c r="I67" s="31" t="str">
        <f t="shared" si="43"/>
        <v>107EPS017</v>
      </c>
      <c r="J67" s="31" t="str">
        <f t="shared" si="44"/>
        <v>107EAS016</v>
      </c>
      <c r="K67" s="185" t="s">
        <v>359</v>
      </c>
      <c r="L67" s="32" t="s">
        <v>493</v>
      </c>
      <c r="M67" s="182">
        <v>107</v>
      </c>
      <c r="N67" s="42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147">
        <v>0</v>
      </c>
      <c r="W67" s="174">
        <v>0</v>
      </c>
      <c r="X67" s="42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147">
        <v>0</v>
      </c>
      <c r="AG67" s="174">
        <v>0</v>
      </c>
      <c r="AH67" s="42">
        <f t="shared" si="56"/>
        <v>0</v>
      </c>
      <c r="AI67" s="36">
        <f t="shared" si="57"/>
        <v>0</v>
      </c>
      <c r="AJ67" s="36">
        <f t="shared" si="58"/>
        <v>0</v>
      </c>
      <c r="AK67" s="36">
        <f t="shared" si="59"/>
        <v>0</v>
      </c>
      <c r="AL67" s="36">
        <f t="shared" si="60"/>
        <v>0</v>
      </c>
      <c r="AM67" s="36">
        <f t="shared" si="61"/>
        <v>0</v>
      </c>
      <c r="AN67" s="36">
        <f t="shared" si="62"/>
        <v>0</v>
      </c>
      <c r="AO67" s="36">
        <f t="shared" si="63"/>
        <v>0</v>
      </c>
      <c r="AP67" s="147">
        <f t="shared" si="64"/>
        <v>0</v>
      </c>
      <c r="AQ67" s="174">
        <f t="shared" si="2"/>
        <v>0</v>
      </c>
      <c r="AR67" s="75" t="str">
        <f t="shared" si="13"/>
        <v>125EPS040</v>
      </c>
      <c r="AS67" s="840" t="s">
        <v>674</v>
      </c>
      <c r="AT67" s="840">
        <v>125</v>
      </c>
      <c r="AU67" s="840" t="s">
        <v>557</v>
      </c>
      <c r="AV67" s="841">
        <v>3</v>
      </c>
    </row>
    <row r="68" spans="2:48" ht="15" customHeight="1">
      <c r="B68" s="31" t="str">
        <f t="shared" si="36"/>
        <v>134EPS010</v>
      </c>
      <c r="C68" s="31" t="str">
        <f t="shared" si="37"/>
        <v>134EPS044</v>
      </c>
      <c r="D68" s="31" t="str">
        <f t="shared" si="38"/>
        <v>134EPS002</v>
      </c>
      <c r="E68" s="31" t="str">
        <f t="shared" si="39"/>
        <v>134EPS016</v>
      </c>
      <c r="F68" s="31" t="str">
        <f t="shared" si="40"/>
        <v>134EPS023</v>
      </c>
      <c r="G68" s="31" t="str">
        <f t="shared" si="41"/>
        <v>134EPS005</v>
      </c>
      <c r="H68" s="31" t="str">
        <f t="shared" si="42"/>
        <v>134EPS040</v>
      </c>
      <c r="I68" s="31" t="str">
        <f t="shared" si="43"/>
        <v>134EPS017</v>
      </c>
      <c r="J68" s="31" t="str">
        <f t="shared" si="44"/>
        <v>134EAS016</v>
      </c>
      <c r="K68" s="185" t="s">
        <v>360</v>
      </c>
      <c r="L68" s="32" t="s">
        <v>493</v>
      </c>
      <c r="M68" s="182">
        <v>134</v>
      </c>
      <c r="N68" s="42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147">
        <v>0</v>
      </c>
      <c r="W68" s="174">
        <v>0</v>
      </c>
      <c r="X68" s="42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147">
        <v>0</v>
      </c>
      <c r="AG68" s="174">
        <v>0</v>
      </c>
      <c r="AH68" s="42">
        <f t="shared" si="56"/>
        <v>0</v>
      </c>
      <c r="AI68" s="36">
        <f t="shared" si="57"/>
        <v>0</v>
      </c>
      <c r="AJ68" s="36">
        <f t="shared" si="58"/>
        <v>0</v>
      </c>
      <c r="AK68" s="36">
        <f t="shared" si="59"/>
        <v>0</v>
      </c>
      <c r="AL68" s="36">
        <f t="shared" si="60"/>
        <v>0</v>
      </c>
      <c r="AM68" s="36">
        <f t="shared" si="61"/>
        <v>0</v>
      </c>
      <c r="AN68" s="36">
        <f t="shared" si="62"/>
        <v>4</v>
      </c>
      <c r="AO68" s="36">
        <f t="shared" si="63"/>
        <v>0</v>
      </c>
      <c r="AP68" s="147">
        <f t="shared" si="64"/>
        <v>0</v>
      </c>
      <c r="AQ68" s="174">
        <f t="shared" si="2"/>
        <v>4</v>
      </c>
      <c r="AR68" s="75" t="str">
        <f t="shared" si="13"/>
        <v>240EPS040</v>
      </c>
      <c r="AS68" s="840" t="s">
        <v>674</v>
      </c>
      <c r="AT68" s="840">
        <v>240</v>
      </c>
      <c r="AU68" s="840" t="s">
        <v>557</v>
      </c>
      <c r="AV68" s="841">
        <v>4</v>
      </c>
    </row>
    <row r="69" spans="2:48" ht="15" customHeight="1">
      <c r="B69" s="31" t="str">
        <f t="shared" si="36"/>
        <v>150EPS010</v>
      </c>
      <c r="C69" s="31" t="str">
        <f t="shared" si="37"/>
        <v>150EPS044</v>
      </c>
      <c r="D69" s="31" t="str">
        <f t="shared" si="38"/>
        <v>150EPS002</v>
      </c>
      <c r="E69" s="31" t="str">
        <f t="shared" si="39"/>
        <v>150EPS016</v>
      </c>
      <c r="F69" s="31" t="str">
        <f t="shared" si="40"/>
        <v>150EPS023</v>
      </c>
      <c r="G69" s="31" t="str">
        <f t="shared" si="41"/>
        <v>150EPS005</v>
      </c>
      <c r="H69" s="31" t="str">
        <f t="shared" si="42"/>
        <v>150EPS040</v>
      </c>
      <c r="I69" s="31" t="str">
        <f t="shared" si="43"/>
        <v>150EPS017</v>
      </c>
      <c r="J69" s="31" t="str">
        <f t="shared" si="44"/>
        <v>150EAS016</v>
      </c>
      <c r="K69" s="186" t="s">
        <v>361</v>
      </c>
      <c r="L69" s="32" t="s">
        <v>493</v>
      </c>
      <c r="M69" s="182">
        <v>150</v>
      </c>
      <c r="N69" s="42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147">
        <v>0</v>
      </c>
      <c r="W69" s="174">
        <v>0</v>
      </c>
      <c r="X69" s="42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147">
        <v>0</v>
      </c>
      <c r="AG69" s="174">
        <v>0</v>
      </c>
      <c r="AH69" s="42">
        <f t="shared" si="56"/>
        <v>0</v>
      </c>
      <c r="AI69" s="36">
        <f t="shared" si="57"/>
        <v>0</v>
      </c>
      <c r="AJ69" s="36">
        <f t="shared" si="58"/>
        <v>0</v>
      </c>
      <c r="AK69" s="36">
        <f t="shared" si="59"/>
        <v>0</v>
      </c>
      <c r="AL69" s="36">
        <f t="shared" si="60"/>
        <v>0</v>
      </c>
      <c r="AM69" s="36">
        <f t="shared" si="61"/>
        <v>0</v>
      </c>
      <c r="AN69" s="36">
        <f t="shared" si="62"/>
        <v>6</v>
      </c>
      <c r="AO69" s="36">
        <f t="shared" si="63"/>
        <v>0</v>
      </c>
      <c r="AP69" s="147">
        <f t="shared" si="64"/>
        <v>0</v>
      </c>
      <c r="AQ69" s="174">
        <f t="shared" si="2"/>
        <v>6</v>
      </c>
      <c r="AR69" s="75" t="str">
        <f t="shared" si="13"/>
        <v>284EPS040</v>
      </c>
      <c r="AS69" s="840" t="s">
        <v>674</v>
      </c>
      <c r="AT69" s="840">
        <v>284</v>
      </c>
      <c r="AU69" s="840" t="s">
        <v>557</v>
      </c>
      <c r="AV69" s="841">
        <v>9</v>
      </c>
    </row>
    <row r="70" spans="2:48" ht="15" customHeight="1">
      <c r="B70" s="31" t="str">
        <f t="shared" si="36"/>
        <v>237EPS010</v>
      </c>
      <c r="C70" s="31" t="str">
        <f t="shared" si="37"/>
        <v>237EPS044</v>
      </c>
      <c r="D70" s="31" t="str">
        <f t="shared" si="38"/>
        <v>237EPS002</v>
      </c>
      <c r="E70" s="31" t="str">
        <f t="shared" si="39"/>
        <v>237EPS016</v>
      </c>
      <c r="F70" s="31" t="str">
        <f t="shared" si="40"/>
        <v>237EPS023</v>
      </c>
      <c r="G70" s="31" t="str">
        <f t="shared" si="41"/>
        <v>237EPS005</v>
      </c>
      <c r="H70" s="31" t="str">
        <f t="shared" si="42"/>
        <v>237EPS040</v>
      </c>
      <c r="I70" s="31" t="str">
        <f t="shared" si="43"/>
        <v>237EPS017</v>
      </c>
      <c r="J70" s="31" t="str">
        <f t="shared" si="44"/>
        <v>237EAS016</v>
      </c>
      <c r="K70" s="30" t="s">
        <v>362</v>
      </c>
      <c r="L70" s="32" t="s">
        <v>493</v>
      </c>
      <c r="M70" s="182">
        <v>237</v>
      </c>
      <c r="N70" s="42">
        <v>404</v>
      </c>
      <c r="O70" s="36">
        <v>0</v>
      </c>
      <c r="P70" s="36">
        <v>2</v>
      </c>
      <c r="Q70" s="36">
        <v>19</v>
      </c>
      <c r="R70" s="36">
        <v>0</v>
      </c>
      <c r="S70" s="36">
        <v>0</v>
      </c>
      <c r="T70" s="36">
        <v>0</v>
      </c>
      <c r="U70" s="36">
        <v>0</v>
      </c>
      <c r="V70" s="147">
        <v>0</v>
      </c>
      <c r="W70" s="174">
        <v>425</v>
      </c>
      <c r="X70" s="42">
        <v>37</v>
      </c>
      <c r="Y70" s="36">
        <v>0</v>
      </c>
      <c r="Z70" s="36">
        <v>6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147">
        <v>0</v>
      </c>
      <c r="AG70" s="174">
        <v>43</v>
      </c>
      <c r="AH70" s="42">
        <f t="shared" si="56"/>
        <v>76</v>
      </c>
      <c r="AI70" s="36">
        <f t="shared" si="57"/>
        <v>0</v>
      </c>
      <c r="AJ70" s="36">
        <f t="shared" si="58"/>
        <v>14</v>
      </c>
      <c r="AK70" s="36">
        <f t="shared" si="59"/>
        <v>0</v>
      </c>
      <c r="AL70" s="36">
        <f t="shared" si="60"/>
        <v>0</v>
      </c>
      <c r="AM70" s="36">
        <f t="shared" si="61"/>
        <v>0</v>
      </c>
      <c r="AN70" s="36">
        <f t="shared" si="62"/>
        <v>20</v>
      </c>
      <c r="AO70" s="36">
        <f t="shared" si="63"/>
        <v>0</v>
      </c>
      <c r="AP70" s="147">
        <f t="shared" si="64"/>
        <v>0</v>
      </c>
      <c r="AQ70" s="174">
        <f t="shared" si="2"/>
        <v>110</v>
      </c>
      <c r="AR70" s="75" t="str">
        <f t="shared" si="13"/>
        <v>347EPS040</v>
      </c>
      <c r="AS70" s="840" t="s">
        <v>674</v>
      </c>
      <c r="AT70" s="840">
        <v>347</v>
      </c>
      <c r="AU70" s="840" t="s">
        <v>557</v>
      </c>
      <c r="AV70" s="841">
        <v>16</v>
      </c>
    </row>
    <row r="71" spans="2:48" ht="15" customHeight="1">
      <c r="B71" s="31" t="str">
        <f t="shared" si="36"/>
        <v>264EPS010</v>
      </c>
      <c r="C71" s="31" t="str">
        <f t="shared" si="37"/>
        <v>264EPS044</v>
      </c>
      <c r="D71" s="31" t="str">
        <f t="shared" si="38"/>
        <v>264EPS002</v>
      </c>
      <c r="E71" s="31" t="str">
        <f t="shared" si="39"/>
        <v>264EPS016</v>
      </c>
      <c r="F71" s="31" t="str">
        <f t="shared" si="40"/>
        <v>264EPS023</v>
      </c>
      <c r="G71" s="31" t="str">
        <f t="shared" si="41"/>
        <v>264EPS005</v>
      </c>
      <c r="H71" s="31" t="str">
        <f t="shared" si="42"/>
        <v>264EPS040</v>
      </c>
      <c r="I71" s="31" t="str">
        <f t="shared" si="43"/>
        <v>264EPS017</v>
      </c>
      <c r="J71" s="31" t="str">
        <f t="shared" si="44"/>
        <v>264EAS016</v>
      </c>
      <c r="K71" s="186" t="s">
        <v>363</v>
      </c>
      <c r="L71" s="32" t="s">
        <v>493</v>
      </c>
      <c r="M71" s="182">
        <v>264</v>
      </c>
      <c r="N71" s="42">
        <v>0</v>
      </c>
      <c r="O71" s="36">
        <v>0</v>
      </c>
      <c r="P71" s="36">
        <v>12</v>
      </c>
      <c r="Q71" s="36">
        <v>25</v>
      </c>
      <c r="R71" s="36">
        <v>0</v>
      </c>
      <c r="S71" s="36">
        <v>0</v>
      </c>
      <c r="T71" s="36">
        <v>0</v>
      </c>
      <c r="U71" s="36">
        <v>0</v>
      </c>
      <c r="V71" s="147">
        <v>0</v>
      </c>
      <c r="W71" s="174">
        <v>37</v>
      </c>
      <c r="X71" s="42">
        <v>0</v>
      </c>
      <c r="Y71" s="36">
        <v>0</v>
      </c>
      <c r="Z71" s="36">
        <v>15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147">
        <v>0</v>
      </c>
      <c r="AG71" s="174">
        <v>15</v>
      </c>
      <c r="AH71" s="42">
        <f t="shared" si="56"/>
        <v>0</v>
      </c>
      <c r="AI71" s="36">
        <f t="shared" si="57"/>
        <v>0</v>
      </c>
      <c r="AJ71" s="36">
        <f t="shared" si="58"/>
        <v>15</v>
      </c>
      <c r="AK71" s="36">
        <f t="shared" si="59"/>
        <v>0</v>
      </c>
      <c r="AL71" s="36">
        <f t="shared" si="60"/>
        <v>0</v>
      </c>
      <c r="AM71" s="36">
        <f t="shared" si="61"/>
        <v>0</v>
      </c>
      <c r="AN71" s="36">
        <f t="shared" si="62"/>
        <v>8</v>
      </c>
      <c r="AO71" s="36">
        <f t="shared" si="63"/>
        <v>0</v>
      </c>
      <c r="AP71" s="147">
        <f t="shared" si="64"/>
        <v>0</v>
      </c>
      <c r="AQ71" s="174">
        <f t="shared" ref="AQ71:AQ134" si="65">SUM(AH71:AP71)</f>
        <v>23</v>
      </c>
      <c r="AR71" s="75" t="str">
        <f t="shared" si="13"/>
        <v>501EPS040</v>
      </c>
      <c r="AS71" s="840" t="s">
        <v>674</v>
      </c>
      <c r="AT71" s="840">
        <v>501</v>
      </c>
      <c r="AU71" s="840" t="s">
        <v>557</v>
      </c>
      <c r="AV71" s="841">
        <v>1</v>
      </c>
    </row>
    <row r="72" spans="2:48" ht="15" customHeight="1">
      <c r="B72" s="31" t="str">
        <f t="shared" ref="B72:B103" si="66">CONCATENATE(M72,$AH$5)</f>
        <v>310EPS010</v>
      </c>
      <c r="C72" s="31" t="str">
        <f t="shared" ref="C72:C103" si="67">CONCATENATE(M72,$AI$5)</f>
        <v>310EPS044</v>
      </c>
      <c r="D72" s="31" t="str">
        <f t="shared" ref="D72:D103" si="68">CONCATENATE(M72,$AJ$5)</f>
        <v>310EPS002</v>
      </c>
      <c r="E72" s="31" t="str">
        <f t="shared" ref="E72:E103" si="69">CONCATENATE(M72,$AK$5)</f>
        <v>310EPS016</v>
      </c>
      <c r="F72" s="31" t="str">
        <f t="shared" ref="F72:F103" si="70">CONCATENATE(M72,$AL$5)</f>
        <v>310EPS023</v>
      </c>
      <c r="G72" s="31" t="str">
        <f t="shared" ref="G72:G103" si="71">CONCATENATE(M72,$AM$5)</f>
        <v>310EPS005</v>
      </c>
      <c r="H72" s="31" t="str">
        <f t="shared" ref="H72:H103" si="72">CONCATENATE(M72,$AN$5)</f>
        <v>310EPS040</v>
      </c>
      <c r="I72" s="31" t="str">
        <f t="shared" ref="I72:I103" si="73">CONCATENATE(M72,$AO$5)</f>
        <v>310EPS017</v>
      </c>
      <c r="J72" s="31" t="str">
        <f t="shared" ref="J72:J103" si="74">CONCATENATE(M72,$AP$5)</f>
        <v>310EAS016</v>
      </c>
      <c r="K72" s="188" t="s">
        <v>364</v>
      </c>
      <c r="L72" s="32" t="s">
        <v>493</v>
      </c>
      <c r="M72" s="182">
        <v>310</v>
      </c>
      <c r="N72" s="42">
        <v>0</v>
      </c>
      <c r="O72" s="36">
        <v>0</v>
      </c>
      <c r="P72" s="36">
        <v>0</v>
      </c>
      <c r="Q72" s="36">
        <v>3</v>
      </c>
      <c r="R72" s="36">
        <v>0</v>
      </c>
      <c r="S72" s="36">
        <v>0</v>
      </c>
      <c r="T72" s="36">
        <v>0</v>
      </c>
      <c r="U72" s="36">
        <v>0</v>
      </c>
      <c r="V72" s="147">
        <v>0</v>
      </c>
      <c r="W72" s="174">
        <v>3</v>
      </c>
      <c r="X72" s="42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147">
        <v>0</v>
      </c>
      <c r="AG72" s="174">
        <v>0</v>
      </c>
      <c r="AH72" s="42">
        <f t="shared" si="56"/>
        <v>0</v>
      </c>
      <c r="AI72" s="36">
        <f t="shared" si="57"/>
        <v>0</v>
      </c>
      <c r="AJ72" s="36">
        <f t="shared" si="58"/>
        <v>0</v>
      </c>
      <c r="AK72" s="36">
        <f t="shared" si="59"/>
        <v>0</v>
      </c>
      <c r="AL72" s="36">
        <f t="shared" si="60"/>
        <v>0</v>
      </c>
      <c r="AM72" s="36">
        <f t="shared" si="61"/>
        <v>0</v>
      </c>
      <c r="AN72" s="36">
        <f t="shared" si="62"/>
        <v>5</v>
      </c>
      <c r="AO72" s="36">
        <f t="shared" si="63"/>
        <v>0</v>
      </c>
      <c r="AP72" s="147">
        <f t="shared" si="64"/>
        <v>0</v>
      </c>
      <c r="AQ72" s="174">
        <f t="shared" si="65"/>
        <v>5</v>
      </c>
      <c r="AR72" s="75" t="str">
        <f t="shared" si="13"/>
        <v>628EPS040</v>
      </c>
      <c r="AS72" s="840" t="s">
        <v>674</v>
      </c>
      <c r="AT72" s="840">
        <v>628</v>
      </c>
      <c r="AU72" s="840" t="s">
        <v>557</v>
      </c>
      <c r="AV72" s="841">
        <v>3</v>
      </c>
    </row>
    <row r="73" spans="2:48" ht="15" customHeight="1">
      <c r="B73" s="31" t="str">
        <f t="shared" si="66"/>
        <v>315EPS010</v>
      </c>
      <c r="C73" s="31" t="str">
        <f t="shared" si="67"/>
        <v>315EPS044</v>
      </c>
      <c r="D73" s="31" t="str">
        <f t="shared" si="68"/>
        <v>315EPS002</v>
      </c>
      <c r="E73" s="31" t="str">
        <f t="shared" si="69"/>
        <v>315EPS016</v>
      </c>
      <c r="F73" s="31" t="str">
        <f t="shared" si="70"/>
        <v>315EPS023</v>
      </c>
      <c r="G73" s="31" t="str">
        <f t="shared" si="71"/>
        <v>315EPS005</v>
      </c>
      <c r="H73" s="31" t="str">
        <f t="shared" si="72"/>
        <v>315EPS040</v>
      </c>
      <c r="I73" s="31" t="str">
        <f t="shared" si="73"/>
        <v>315EPS017</v>
      </c>
      <c r="J73" s="31" t="str">
        <f t="shared" si="74"/>
        <v>315EAS016</v>
      </c>
      <c r="K73" s="185" t="s">
        <v>365</v>
      </c>
      <c r="L73" s="32" t="s">
        <v>493</v>
      </c>
      <c r="M73" s="182">
        <v>315</v>
      </c>
      <c r="N73" s="42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1</v>
      </c>
      <c r="U73" s="36">
        <v>0</v>
      </c>
      <c r="V73" s="147">
        <v>0</v>
      </c>
      <c r="W73" s="174">
        <v>1</v>
      </c>
      <c r="X73" s="42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147">
        <v>0</v>
      </c>
      <c r="AG73" s="174">
        <v>0</v>
      </c>
      <c r="AH73" s="42">
        <f t="shared" si="56"/>
        <v>0</v>
      </c>
      <c r="AI73" s="36">
        <f t="shared" si="57"/>
        <v>0</v>
      </c>
      <c r="AJ73" s="36">
        <f t="shared" si="58"/>
        <v>0</v>
      </c>
      <c r="AK73" s="36">
        <f t="shared" si="59"/>
        <v>0</v>
      </c>
      <c r="AL73" s="36">
        <f t="shared" si="60"/>
        <v>0</v>
      </c>
      <c r="AM73" s="36">
        <f t="shared" si="61"/>
        <v>0</v>
      </c>
      <c r="AN73" s="36">
        <f t="shared" si="62"/>
        <v>3</v>
      </c>
      <c r="AO73" s="36">
        <f t="shared" si="63"/>
        <v>0</v>
      </c>
      <c r="AP73" s="147">
        <f t="shared" si="64"/>
        <v>0</v>
      </c>
      <c r="AQ73" s="174">
        <f t="shared" si="65"/>
        <v>3</v>
      </c>
      <c r="AR73" s="75" t="str">
        <f t="shared" ref="AR73:AR136" si="75">CONCATENATE(AT73,AU73)</f>
        <v>656EPS040</v>
      </c>
      <c r="AS73" s="840" t="s">
        <v>674</v>
      </c>
      <c r="AT73" s="840">
        <v>656</v>
      </c>
      <c r="AU73" s="840" t="s">
        <v>557</v>
      </c>
      <c r="AV73" s="841">
        <v>10</v>
      </c>
    </row>
    <row r="74" spans="2:48" ht="15" customHeight="1">
      <c r="B74" s="31" t="str">
        <f t="shared" si="66"/>
        <v>361EPS010</v>
      </c>
      <c r="C74" s="31" t="str">
        <f t="shared" si="67"/>
        <v>361EPS044</v>
      </c>
      <c r="D74" s="31" t="str">
        <f t="shared" si="68"/>
        <v>361EPS002</v>
      </c>
      <c r="E74" s="31" t="str">
        <f t="shared" si="69"/>
        <v>361EPS016</v>
      </c>
      <c r="F74" s="31" t="str">
        <f t="shared" si="70"/>
        <v>361EPS023</v>
      </c>
      <c r="G74" s="31" t="str">
        <f t="shared" si="71"/>
        <v>361EPS005</v>
      </c>
      <c r="H74" s="31" t="str">
        <f t="shared" si="72"/>
        <v>361EPS040</v>
      </c>
      <c r="I74" s="31" t="str">
        <f t="shared" si="73"/>
        <v>361EPS017</v>
      </c>
      <c r="J74" s="31" t="str">
        <f t="shared" si="74"/>
        <v>361EAS016</v>
      </c>
      <c r="K74" s="185" t="s">
        <v>366</v>
      </c>
      <c r="L74" s="32" t="s">
        <v>493</v>
      </c>
      <c r="M74" s="182">
        <v>361</v>
      </c>
      <c r="N74" s="42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147">
        <v>0</v>
      </c>
      <c r="W74" s="174">
        <v>0</v>
      </c>
      <c r="X74" s="42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147">
        <v>0</v>
      </c>
      <c r="AG74" s="174">
        <v>0</v>
      </c>
      <c r="AH74" s="42">
        <f t="shared" si="56"/>
        <v>0</v>
      </c>
      <c r="AI74" s="36">
        <f t="shared" si="57"/>
        <v>0</v>
      </c>
      <c r="AJ74" s="36">
        <f t="shared" si="58"/>
        <v>0</v>
      </c>
      <c r="AK74" s="36">
        <f t="shared" si="59"/>
        <v>0</v>
      </c>
      <c r="AL74" s="36">
        <f t="shared" si="60"/>
        <v>0</v>
      </c>
      <c r="AM74" s="36">
        <f t="shared" si="61"/>
        <v>0</v>
      </c>
      <c r="AN74" s="36">
        <f t="shared" si="62"/>
        <v>11</v>
      </c>
      <c r="AO74" s="36">
        <f t="shared" si="63"/>
        <v>0</v>
      </c>
      <c r="AP74" s="147">
        <f t="shared" si="64"/>
        <v>0</v>
      </c>
      <c r="AQ74" s="174">
        <f t="shared" si="65"/>
        <v>11</v>
      </c>
      <c r="AR74" s="75" t="str">
        <f t="shared" si="75"/>
        <v>761EPS040</v>
      </c>
      <c r="AS74" s="840" t="s">
        <v>674</v>
      </c>
      <c r="AT74" s="840">
        <v>761</v>
      </c>
      <c r="AU74" s="840" t="s">
        <v>557</v>
      </c>
      <c r="AV74" s="841">
        <v>9</v>
      </c>
    </row>
    <row r="75" spans="2:48" ht="15" customHeight="1">
      <c r="B75" s="31" t="str">
        <f t="shared" si="66"/>
        <v>647EPS010</v>
      </c>
      <c r="C75" s="31" t="str">
        <f t="shared" si="67"/>
        <v>647EPS044</v>
      </c>
      <c r="D75" s="31" t="str">
        <f t="shared" si="68"/>
        <v>647EPS002</v>
      </c>
      <c r="E75" s="31" t="str">
        <f t="shared" si="69"/>
        <v>647EPS016</v>
      </c>
      <c r="F75" s="31" t="str">
        <f t="shared" si="70"/>
        <v>647EPS023</v>
      </c>
      <c r="G75" s="31" t="str">
        <f t="shared" si="71"/>
        <v>647EPS005</v>
      </c>
      <c r="H75" s="31" t="str">
        <f t="shared" si="72"/>
        <v>647EPS040</v>
      </c>
      <c r="I75" s="31" t="str">
        <f t="shared" si="73"/>
        <v>647EPS017</v>
      </c>
      <c r="J75" s="31" t="str">
        <f t="shared" si="74"/>
        <v>647EAS016</v>
      </c>
      <c r="K75" s="30" t="s">
        <v>367</v>
      </c>
      <c r="L75" s="32" t="s">
        <v>493</v>
      </c>
      <c r="M75" s="182">
        <v>647</v>
      </c>
      <c r="N75" s="42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147">
        <v>0</v>
      </c>
      <c r="W75" s="174">
        <v>0</v>
      </c>
      <c r="X75" s="42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147">
        <v>0</v>
      </c>
      <c r="AG75" s="174">
        <v>0</v>
      </c>
      <c r="AH75" s="42">
        <f t="shared" si="56"/>
        <v>0</v>
      </c>
      <c r="AI75" s="36">
        <f t="shared" si="57"/>
        <v>0</v>
      </c>
      <c r="AJ75" s="36">
        <f t="shared" si="58"/>
        <v>0</v>
      </c>
      <c r="AK75" s="36">
        <f t="shared" si="59"/>
        <v>0</v>
      </c>
      <c r="AL75" s="36">
        <f t="shared" si="60"/>
        <v>0</v>
      </c>
      <c r="AM75" s="36">
        <f t="shared" si="61"/>
        <v>0</v>
      </c>
      <c r="AN75" s="36">
        <f t="shared" si="62"/>
        <v>10</v>
      </c>
      <c r="AO75" s="36">
        <f t="shared" si="63"/>
        <v>0</v>
      </c>
      <c r="AP75" s="147">
        <f t="shared" si="64"/>
        <v>0</v>
      </c>
      <c r="AQ75" s="174">
        <f t="shared" si="65"/>
        <v>10</v>
      </c>
      <c r="AR75" s="75" t="str">
        <f t="shared" si="75"/>
        <v>86EPS040</v>
      </c>
      <c r="AS75" s="840" t="s">
        <v>676</v>
      </c>
      <c r="AT75" s="840">
        <v>86</v>
      </c>
      <c r="AU75" s="840" t="s">
        <v>557</v>
      </c>
      <c r="AV75" s="841">
        <v>11</v>
      </c>
    </row>
    <row r="76" spans="2:48" ht="15" customHeight="1">
      <c r="B76" s="31" t="str">
        <f t="shared" si="66"/>
        <v>658EPS010</v>
      </c>
      <c r="C76" s="31" t="str">
        <f t="shared" si="67"/>
        <v>658EPS044</v>
      </c>
      <c r="D76" s="31" t="str">
        <f t="shared" si="68"/>
        <v>658EPS002</v>
      </c>
      <c r="E76" s="31" t="str">
        <f t="shared" si="69"/>
        <v>658EPS016</v>
      </c>
      <c r="F76" s="31" t="str">
        <f t="shared" si="70"/>
        <v>658EPS023</v>
      </c>
      <c r="G76" s="31" t="str">
        <f t="shared" si="71"/>
        <v>658EPS005</v>
      </c>
      <c r="H76" s="31" t="str">
        <f t="shared" si="72"/>
        <v>658EPS040</v>
      </c>
      <c r="I76" s="31" t="str">
        <f t="shared" si="73"/>
        <v>658EPS017</v>
      </c>
      <c r="J76" s="31" t="str">
        <f t="shared" si="74"/>
        <v>658EAS016</v>
      </c>
      <c r="K76" s="188" t="s">
        <v>368</v>
      </c>
      <c r="L76" s="32" t="s">
        <v>493</v>
      </c>
      <c r="M76" s="182">
        <v>658</v>
      </c>
      <c r="N76" s="42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147">
        <v>0</v>
      </c>
      <c r="W76" s="174">
        <v>0</v>
      </c>
      <c r="X76" s="42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147">
        <v>0</v>
      </c>
      <c r="AG76" s="174">
        <v>0</v>
      </c>
      <c r="AH76" s="42">
        <f t="shared" si="56"/>
        <v>0</v>
      </c>
      <c r="AI76" s="36">
        <f t="shared" si="57"/>
        <v>0</v>
      </c>
      <c r="AJ76" s="36">
        <f t="shared" si="58"/>
        <v>0</v>
      </c>
      <c r="AK76" s="36">
        <f t="shared" si="59"/>
        <v>0</v>
      </c>
      <c r="AL76" s="36">
        <f t="shared" si="60"/>
        <v>0</v>
      </c>
      <c r="AM76" s="36">
        <f t="shared" si="61"/>
        <v>0</v>
      </c>
      <c r="AN76" s="36">
        <f t="shared" si="62"/>
        <v>4</v>
      </c>
      <c r="AO76" s="36">
        <f t="shared" si="63"/>
        <v>0</v>
      </c>
      <c r="AP76" s="147">
        <f t="shared" si="64"/>
        <v>0</v>
      </c>
      <c r="AQ76" s="174">
        <f t="shared" si="65"/>
        <v>4</v>
      </c>
      <c r="AR76" s="75" t="str">
        <f t="shared" si="75"/>
        <v>134EPS040</v>
      </c>
      <c r="AS76" s="840" t="s">
        <v>676</v>
      </c>
      <c r="AT76" s="840">
        <v>134</v>
      </c>
      <c r="AU76" s="840" t="s">
        <v>557</v>
      </c>
      <c r="AV76" s="841">
        <v>4</v>
      </c>
    </row>
    <row r="77" spans="2:48" ht="15" customHeight="1">
      <c r="B77" s="31" t="str">
        <f t="shared" si="66"/>
        <v>664EPS010</v>
      </c>
      <c r="C77" s="31" t="str">
        <f t="shared" si="67"/>
        <v>664EPS044</v>
      </c>
      <c r="D77" s="31" t="str">
        <f t="shared" si="68"/>
        <v>664EPS002</v>
      </c>
      <c r="E77" s="31" t="str">
        <f t="shared" si="69"/>
        <v>664EPS016</v>
      </c>
      <c r="F77" s="31" t="str">
        <f t="shared" si="70"/>
        <v>664EPS023</v>
      </c>
      <c r="G77" s="31" t="str">
        <f t="shared" si="71"/>
        <v>664EPS005</v>
      </c>
      <c r="H77" s="31" t="str">
        <f t="shared" si="72"/>
        <v>664EPS040</v>
      </c>
      <c r="I77" s="31" t="str">
        <f t="shared" si="73"/>
        <v>664EPS017</v>
      </c>
      <c r="J77" s="31" t="str">
        <f t="shared" si="74"/>
        <v>664EAS016</v>
      </c>
      <c r="K77" s="30" t="s">
        <v>369</v>
      </c>
      <c r="L77" s="32" t="s">
        <v>493</v>
      </c>
      <c r="M77" s="182">
        <v>664</v>
      </c>
      <c r="N77" s="42">
        <v>0</v>
      </c>
      <c r="O77" s="36">
        <v>0</v>
      </c>
      <c r="P77" s="36">
        <v>5</v>
      </c>
      <c r="Q77" s="36">
        <v>49</v>
      </c>
      <c r="R77" s="36">
        <v>0</v>
      </c>
      <c r="S77" s="36">
        <v>0</v>
      </c>
      <c r="T77" s="36">
        <v>0</v>
      </c>
      <c r="U77" s="36">
        <v>0</v>
      </c>
      <c r="V77" s="147">
        <v>0</v>
      </c>
      <c r="W77" s="174">
        <v>54</v>
      </c>
      <c r="X77" s="42">
        <v>0</v>
      </c>
      <c r="Y77" s="36">
        <v>0</v>
      </c>
      <c r="Z77" s="36">
        <v>6</v>
      </c>
      <c r="AA77" s="36">
        <v>4</v>
      </c>
      <c r="AB77" s="36">
        <v>0</v>
      </c>
      <c r="AC77" s="36">
        <v>0</v>
      </c>
      <c r="AD77" s="36">
        <v>0</v>
      </c>
      <c r="AE77" s="36">
        <v>0</v>
      </c>
      <c r="AF77" s="147">
        <v>0</v>
      </c>
      <c r="AG77" s="174">
        <v>10</v>
      </c>
      <c r="AH77" s="42">
        <f t="shared" si="56"/>
        <v>0</v>
      </c>
      <c r="AI77" s="36">
        <f t="shared" si="57"/>
        <v>0</v>
      </c>
      <c r="AJ77" s="36">
        <f t="shared" si="58"/>
        <v>6</v>
      </c>
      <c r="AK77" s="36">
        <f t="shared" si="59"/>
        <v>23</v>
      </c>
      <c r="AL77" s="36">
        <f t="shared" si="60"/>
        <v>0</v>
      </c>
      <c r="AM77" s="36">
        <f t="shared" si="61"/>
        <v>0</v>
      </c>
      <c r="AN77" s="36">
        <f t="shared" si="62"/>
        <v>16</v>
      </c>
      <c r="AO77" s="36">
        <f t="shared" si="63"/>
        <v>0</v>
      </c>
      <c r="AP77" s="147">
        <f t="shared" si="64"/>
        <v>0</v>
      </c>
      <c r="AQ77" s="174">
        <f t="shared" si="65"/>
        <v>45</v>
      </c>
      <c r="AR77" s="75" t="str">
        <f t="shared" si="75"/>
        <v>150EPS040</v>
      </c>
      <c r="AS77" s="840" t="s">
        <v>676</v>
      </c>
      <c r="AT77" s="840">
        <v>150</v>
      </c>
      <c r="AU77" s="840" t="s">
        <v>557</v>
      </c>
      <c r="AV77" s="841">
        <v>6</v>
      </c>
    </row>
    <row r="78" spans="2:48" ht="15" customHeight="1">
      <c r="B78" s="31" t="str">
        <f t="shared" si="66"/>
        <v>686EPS010</v>
      </c>
      <c r="C78" s="31" t="str">
        <f t="shared" si="67"/>
        <v>686EPS044</v>
      </c>
      <c r="D78" s="31" t="str">
        <f t="shared" si="68"/>
        <v>686EPS002</v>
      </c>
      <c r="E78" s="31" t="str">
        <f t="shared" si="69"/>
        <v>686EPS016</v>
      </c>
      <c r="F78" s="31" t="str">
        <f t="shared" si="70"/>
        <v>686EPS023</v>
      </c>
      <c r="G78" s="31" t="str">
        <f t="shared" si="71"/>
        <v>686EPS005</v>
      </c>
      <c r="H78" s="31" t="str">
        <f t="shared" si="72"/>
        <v>686EPS040</v>
      </c>
      <c r="I78" s="31" t="str">
        <f t="shared" si="73"/>
        <v>686EPS017</v>
      </c>
      <c r="J78" s="31" t="str">
        <f t="shared" si="74"/>
        <v>686EAS016</v>
      </c>
      <c r="K78" s="187" t="s">
        <v>370</v>
      </c>
      <c r="L78" s="32" t="s">
        <v>493</v>
      </c>
      <c r="M78" s="182">
        <v>686</v>
      </c>
      <c r="N78" s="42">
        <v>240</v>
      </c>
      <c r="O78" s="36">
        <v>0</v>
      </c>
      <c r="P78" s="36">
        <v>6</v>
      </c>
      <c r="Q78" s="36">
        <v>41</v>
      </c>
      <c r="R78" s="36">
        <v>0</v>
      </c>
      <c r="S78" s="36">
        <v>0</v>
      </c>
      <c r="T78" s="36">
        <v>0</v>
      </c>
      <c r="U78" s="36">
        <v>0</v>
      </c>
      <c r="V78" s="147">
        <v>0</v>
      </c>
      <c r="W78" s="174">
        <v>287</v>
      </c>
      <c r="X78" s="42">
        <v>27</v>
      </c>
      <c r="Y78" s="36">
        <v>0</v>
      </c>
      <c r="Z78" s="36">
        <v>7</v>
      </c>
      <c r="AA78" s="36">
        <v>3</v>
      </c>
      <c r="AB78" s="36">
        <v>0</v>
      </c>
      <c r="AC78" s="36">
        <v>0</v>
      </c>
      <c r="AD78" s="36">
        <v>0</v>
      </c>
      <c r="AE78" s="36">
        <v>0</v>
      </c>
      <c r="AF78" s="147">
        <v>0</v>
      </c>
      <c r="AG78" s="174">
        <v>37</v>
      </c>
      <c r="AH78" s="42">
        <f t="shared" si="56"/>
        <v>46</v>
      </c>
      <c r="AI78" s="36">
        <f t="shared" si="57"/>
        <v>0</v>
      </c>
      <c r="AJ78" s="36">
        <f t="shared" si="58"/>
        <v>8</v>
      </c>
      <c r="AK78" s="36">
        <f t="shared" si="59"/>
        <v>53</v>
      </c>
      <c r="AL78" s="36">
        <f t="shared" si="60"/>
        <v>0</v>
      </c>
      <c r="AM78" s="36">
        <f t="shared" si="61"/>
        <v>0</v>
      </c>
      <c r="AN78" s="36">
        <f t="shared" si="62"/>
        <v>35</v>
      </c>
      <c r="AO78" s="36">
        <f t="shared" si="63"/>
        <v>0</v>
      </c>
      <c r="AP78" s="147">
        <f t="shared" si="64"/>
        <v>0</v>
      </c>
      <c r="AQ78" s="174">
        <f t="shared" si="65"/>
        <v>142</v>
      </c>
      <c r="AR78" s="75" t="str">
        <f t="shared" si="75"/>
        <v>237EPS002</v>
      </c>
      <c r="AS78" s="840" t="s">
        <v>676</v>
      </c>
      <c r="AT78" s="840">
        <v>237</v>
      </c>
      <c r="AU78" s="840" t="s">
        <v>555</v>
      </c>
      <c r="AV78" s="841">
        <v>14</v>
      </c>
    </row>
    <row r="79" spans="2:48" ht="15" customHeight="1">
      <c r="B79" s="31" t="str">
        <f t="shared" si="66"/>
        <v>819EPS010</v>
      </c>
      <c r="C79" s="31" t="str">
        <f t="shared" si="67"/>
        <v>819EPS044</v>
      </c>
      <c r="D79" s="31" t="str">
        <f t="shared" si="68"/>
        <v>819EPS002</v>
      </c>
      <c r="E79" s="31" t="str">
        <f t="shared" si="69"/>
        <v>819EPS016</v>
      </c>
      <c r="F79" s="31" t="str">
        <f t="shared" si="70"/>
        <v>819EPS023</v>
      </c>
      <c r="G79" s="31" t="str">
        <f t="shared" si="71"/>
        <v>819EPS005</v>
      </c>
      <c r="H79" s="31" t="str">
        <f t="shared" si="72"/>
        <v>819EPS040</v>
      </c>
      <c r="I79" s="31" t="str">
        <f t="shared" si="73"/>
        <v>819EPS017</v>
      </c>
      <c r="J79" s="31" t="str">
        <f t="shared" si="74"/>
        <v>819EAS016</v>
      </c>
      <c r="K79" s="185" t="s">
        <v>371</v>
      </c>
      <c r="L79" s="32" t="s">
        <v>493</v>
      </c>
      <c r="M79" s="182">
        <v>819</v>
      </c>
      <c r="N79" s="42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147">
        <v>0</v>
      </c>
      <c r="W79" s="174">
        <v>0</v>
      </c>
      <c r="X79" s="42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147">
        <v>0</v>
      </c>
      <c r="AG79" s="174">
        <v>0</v>
      </c>
      <c r="AH79" s="42">
        <f t="shared" si="56"/>
        <v>0</v>
      </c>
      <c r="AI79" s="36">
        <f t="shared" si="57"/>
        <v>0</v>
      </c>
      <c r="AJ79" s="36">
        <f t="shared" si="58"/>
        <v>0</v>
      </c>
      <c r="AK79" s="36">
        <f t="shared" si="59"/>
        <v>0</v>
      </c>
      <c r="AL79" s="36">
        <f t="shared" si="60"/>
        <v>0</v>
      </c>
      <c r="AM79" s="36">
        <f t="shared" si="61"/>
        <v>0</v>
      </c>
      <c r="AN79" s="36">
        <f t="shared" si="62"/>
        <v>3</v>
      </c>
      <c r="AO79" s="36">
        <f t="shared" si="63"/>
        <v>0</v>
      </c>
      <c r="AP79" s="147">
        <f t="shared" si="64"/>
        <v>0</v>
      </c>
      <c r="AQ79" s="174">
        <f t="shared" si="65"/>
        <v>3</v>
      </c>
      <c r="AR79" s="75" t="str">
        <f t="shared" si="75"/>
        <v>237EPS010</v>
      </c>
      <c r="AS79" s="840" t="s">
        <v>676</v>
      </c>
      <c r="AT79" s="840">
        <v>237</v>
      </c>
      <c r="AU79" s="840" t="s">
        <v>553</v>
      </c>
      <c r="AV79" s="841">
        <v>76</v>
      </c>
    </row>
    <row r="80" spans="2:48" ht="15" customHeight="1">
      <c r="B80" s="31" t="str">
        <f t="shared" si="66"/>
        <v>854EPS010</v>
      </c>
      <c r="C80" s="31" t="str">
        <f t="shared" si="67"/>
        <v>854EPS044</v>
      </c>
      <c r="D80" s="31" t="str">
        <f t="shared" si="68"/>
        <v>854EPS002</v>
      </c>
      <c r="E80" s="31" t="str">
        <f t="shared" si="69"/>
        <v>854EPS016</v>
      </c>
      <c r="F80" s="31" t="str">
        <f t="shared" si="70"/>
        <v>854EPS023</v>
      </c>
      <c r="G80" s="31" t="str">
        <f t="shared" si="71"/>
        <v>854EPS005</v>
      </c>
      <c r="H80" s="31" t="str">
        <f t="shared" si="72"/>
        <v>854EPS040</v>
      </c>
      <c r="I80" s="31" t="str">
        <f t="shared" si="73"/>
        <v>854EPS017</v>
      </c>
      <c r="J80" s="31" t="str">
        <f t="shared" si="74"/>
        <v>854EAS016</v>
      </c>
      <c r="K80" s="185" t="s">
        <v>372</v>
      </c>
      <c r="L80" s="32" t="s">
        <v>493</v>
      </c>
      <c r="M80" s="182">
        <v>854</v>
      </c>
      <c r="N80" s="42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147">
        <v>0</v>
      </c>
      <c r="W80" s="174">
        <v>0</v>
      </c>
      <c r="X80" s="42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147">
        <v>0</v>
      </c>
      <c r="AG80" s="174">
        <v>0</v>
      </c>
      <c r="AH80" s="42">
        <f t="shared" si="56"/>
        <v>0</v>
      </c>
      <c r="AI80" s="36">
        <f t="shared" si="57"/>
        <v>0</v>
      </c>
      <c r="AJ80" s="36">
        <f t="shared" si="58"/>
        <v>0</v>
      </c>
      <c r="AK80" s="36">
        <f t="shared" si="59"/>
        <v>0</v>
      </c>
      <c r="AL80" s="36">
        <f t="shared" si="60"/>
        <v>0</v>
      </c>
      <c r="AM80" s="36">
        <f t="shared" si="61"/>
        <v>0</v>
      </c>
      <c r="AN80" s="36">
        <f t="shared" si="62"/>
        <v>0</v>
      </c>
      <c r="AO80" s="36">
        <f t="shared" si="63"/>
        <v>0</v>
      </c>
      <c r="AP80" s="147">
        <f t="shared" si="64"/>
        <v>0</v>
      </c>
      <c r="AQ80" s="174">
        <f t="shared" si="65"/>
        <v>0</v>
      </c>
      <c r="AR80" s="75" t="str">
        <f t="shared" si="75"/>
        <v>237EPS040</v>
      </c>
      <c r="AS80" s="840" t="s">
        <v>676</v>
      </c>
      <c r="AT80" s="840">
        <v>237</v>
      </c>
      <c r="AU80" s="840" t="s">
        <v>557</v>
      </c>
      <c r="AV80" s="841">
        <v>20</v>
      </c>
    </row>
    <row r="81" spans="2:48" ht="15" customHeight="1">
      <c r="B81" s="31" t="str">
        <f t="shared" si="66"/>
        <v>887EPS010</v>
      </c>
      <c r="C81" s="31" t="str">
        <f t="shared" si="67"/>
        <v>887EPS044</v>
      </c>
      <c r="D81" s="31" t="str">
        <f t="shared" si="68"/>
        <v>887EPS002</v>
      </c>
      <c r="E81" s="31" t="str">
        <f t="shared" si="69"/>
        <v>887EPS016</v>
      </c>
      <c r="F81" s="31" t="str">
        <f t="shared" si="70"/>
        <v>887EPS023</v>
      </c>
      <c r="G81" s="31" t="str">
        <f t="shared" si="71"/>
        <v>887EPS005</v>
      </c>
      <c r="H81" s="31" t="str">
        <f t="shared" si="72"/>
        <v>887EPS040</v>
      </c>
      <c r="I81" s="31" t="str">
        <f t="shared" si="73"/>
        <v>887EPS017</v>
      </c>
      <c r="J81" s="31" t="str">
        <f t="shared" si="74"/>
        <v>887EAS016</v>
      </c>
      <c r="K81" s="185" t="s">
        <v>373</v>
      </c>
      <c r="L81" s="32" t="s">
        <v>493</v>
      </c>
      <c r="M81" s="182">
        <v>887</v>
      </c>
      <c r="N81" s="42">
        <v>101</v>
      </c>
      <c r="O81" s="36">
        <v>0</v>
      </c>
      <c r="P81" s="36">
        <v>4</v>
      </c>
      <c r="Q81" s="36">
        <v>52</v>
      </c>
      <c r="R81" s="36">
        <v>0</v>
      </c>
      <c r="S81" s="36">
        <v>0</v>
      </c>
      <c r="T81" s="36">
        <v>0</v>
      </c>
      <c r="U81" s="36">
        <v>0</v>
      </c>
      <c r="V81" s="147">
        <v>0</v>
      </c>
      <c r="W81" s="174">
        <v>157</v>
      </c>
      <c r="X81" s="42">
        <v>7</v>
      </c>
      <c r="Y81" s="36">
        <v>0</v>
      </c>
      <c r="Z81" s="36">
        <v>6</v>
      </c>
      <c r="AA81" s="36">
        <v>10</v>
      </c>
      <c r="AB81" s="36">
        <v>0</v>
      </c>
      <c r="AC81" s="36">
        <v>0</v>
      </c>
      <c r="AD81" s="36">
        <v>0</v>
      </c>
      <c r="AE81" s="36">
        <v>0</v>
      </c>
      <c r="AF81" s="147">
        <v>0</v>
      </c>
      <c r="AG81" s="174">
        <v>23</v>
      </c>
      <c r="AH81" s="42">
        <f t="shared" si="56"/>
        <v>10</v>
      </c>
      <c r="AI81" s="36">
        <f t="shared" si="57"/>
        <v>0</v>
      </c>
      <c r="AJ81" s="36">
        <f t="shared" si="58"/>
        <v>1</v>
      </c>
      <c r="AK81" s="36">
        <f t="shared" si="59"/>
        <v>47</v>
      </c>
      <c r="AL81" s="36">
        <f t="shared" si="60"/>
        <v>0</v>
      </c>
      <c r="AM81" s="36">
        <f t="shared" si="61"/>
        <v>0</v>
      </c>
      <c r="AN81" s="36">
        <f t="shared" si="62"/>
        <v>17</v>
      </c>
      <c r="AO81" s="36">
        <f t="shared" si="63"/>
        <v>0</v>
      </c>
      <c r="AP81" s="147">
        <f t="shared" si="64"/>
        <v>0</v>
      </c>
      <c r="AQ81" s="174">
        <f t="shared" si="65"/>
        <v>75</v>
      </c>
      <c r="AR81" s="75" t="str">
        <f t="shared" si="75"/>
        <v>264EPS002</v>
      </c>
      <c r="AS81" s="840" t="s">
        <v>676</v>
      </c>
      <c r="AT81" s="840">
        <v>264</v>
      </c>
      <c r="AU81" s="840" t="s">
        <v>555</v>
      </c>
      <c r="AV81" s="841">
        <v>15</v>
      </c>
    </row>
    <row r="82" spans="2:48" ht="15" customHeight="1">
      <c r="B82" s="31" t="str">
        <f t="shared" si="66"/>
        <v>EPS010</v>
      </c>
      <c r="C82" s="31" t="str">
        <f t="shared" si="67"/>
        <v>EPS044</v>
      </c>
      <c r="D82" s="31" t="str">
        <f t="shared" si="68"/>
        <v>EPS002</v>
      </c>
      <c r="E82" s="31" t="str">
        <f t="shared" si="69"/>
        <v>EPS016</v>
      </c>
      <c r="F82" s="31" t="str">
        <f t="shared" si="70"/>
        <v>EPS023</v>
      </c>
      <c r="G82" s="31" t="str">
        <f t="shared" si="71"/>
        <v>EPS005</v>
      </c>
      <c r="H82" s="31" t="str">
        <f t="shared" si="72"/>
        <v>EPS040</v>
      </c>
      <c r="I82" s="31" t="str">
        <f t="shared" si="73"/>
        <v>EPS017</v>
      </c>
      <c r="J82" s="31" t="str">
        <f t="shared" si="74"/>
        <v>EAS016</v>
      </c>
      <c r="K82" s="183" t="s">
        <v>677</v>
      </c>
      <c r="L82" s="140"/>
      <c r="M82" s="184"/>
      <c r="N82" s="40">
        <v>3896</v>
      </c>
      <c r="O82" s="37">
        <v>3</v>
      </c>
      <c r="P82" s="37">
        <v>98</v>
      </c>
      <c r="Q82" s="37">
        <v>559</v>
      </c>
      <c r="R82" s="37">
        <v>0</v>
      </c>
      <c r="S82" s="37">
        <v>96</v>
      </c>
      <c r="T82" s="37">
        <v>0</v>
      </c>
      <c r="U82" s="37">
        <v>0</v>
      </c>
      <c r="V82" s="148">
        <v>0</v>
      </c>
      <c r="W82" s="173">
        <v>4652</v>
      </c>
      <c r="X82" s="40">
        <v>430</v>
      </c>
      <c r="Y82" s="37">
        <v>0</v>
      </c>
      <c r="Z82" s="37">
        <v>130</v>
      </c>
      <c r="AA82" s="37">
        <v>97</v>
      </c>
      <c r="AB82" s="37">
        <v>0</v>
      </c>
      <c r="AC82" s="37">
        <v>211</v>
      </c>
      <c r="AD82" s="37">
        <v>0</v>
      </c>
      <c r="AE82" s="37">
        <v>0</v>
      </c>
      <c r="AF82" s="148">
        <v>0</v>
      </c>
      <c r="AG82" s="173">
        <v>868</v>
      </c>
      <c r="AH82" s="40">
        <f t="shared" ref="AH82:AP82" si="76">SUM(AH83:AH105)</f>
        <v>714</v>
      </c>
      <c r="AI82" s="37">
        <f t="shared" si="76"/>
        <v>0</v>
      </c>
      <c r="AJ82" s="37">
        <f t="shared" si="76"/>
        <v>175</v>
      </c>
      <c r="AK82" s="37">
        <f t="shared" si="76"/>
        <v>458</v>
      </c>
      <c r="AL82" s="37">
        <f t="shared" si="76"/>
        <v>0</v>
      </c>
      <c r="AM82" s="37">
        <f t="shared" si="76"/>
        <v>148</v>
      </c>
      <c r="AN82" s="37">
        <f>SUM(AN83:AN105)</f>
        <v>337</v>
      </c>
      <c r="AO82" s="37">
        <f>SUM(AO83:AO105)</f>
        <v>0</v>
      </c>
      <c r="AP82" s="148">
        <f t="shared" si="76"/>
        <v>0</v>
      </c>
      <c r="AQ82" s="173">
        <f t="shared" si="65"/>
        <v>1832</v>
      </c>
      <c r="AR82" s="75" t="str">
        <f t="shared" si="75"/>
        <v>264EPS040</v>
      </c>
      <c r="AS82" s="840" t="s">
        <v>676</v>
      </c>
      <c r="AT82" s="840">
        <v>264</v>
      </c>
      <c r="AU82" s="840" t="s">
        <v>557</v>
      </c>
      <c r="AV82" s="841">
        <v>8</v>
      </c>
    </row>
    <row r="83" spans="2:48" ht="15" customHeight="1">
      <c r="B83" s="31" t="str">
        <f t="shared" si="66"/>
        <v>2EPS010</v>
      </c>
      <c r="C83" s="31" t="str">
        <f t="shared" si="67"/>
        <v>2EPS044</v>
      </c>
      <c r="D83" s="31" t="str">
        <f t="shared" si="68"/>
        <v>2EPS002</v>
      </c>
      <c r="E83" s="31" t="str">
        <f t="shared" si="69"/>
        <v>2EPS016</v>
      </c>
      <c r="F83" s="31" t="str">
        <f t="shared" si="70"/>
        <v>2EPS023</v>
      </c>
      <c r="G83" s="31" t="str">
        <f t="shared" si="71"/>
        <v>2EPS005</v>
      </c>
      <c r="H83" s="31" t="str">
        <f t="shared" si="72"/>
        <v>2EPS040</v>
      </c>
      <c r="I83" s="31" t="str">
        <f t="shared" si="73"/>
        <v>2EPS017</v>
      </c>
      <c r="J83" s="31" t="str">
        <f t="shared" si="74"/>
        <v>2EAS016</v>
      </c>
      <c r="K83" s="185" t="s">
        <v>375</v>
      </c>
      <c r="L83" s="32" t="s">
        <v>494</v>
      </c>
      <c r="M83" s="182">
        <v>2</v>
      </c>
      <c r="N83" s="42">
        <v>0</v>
      </c>
      <c r="O83" s="36">
        <v>0</v>
      </c>
      <c r="P83" s="36">
        <v>0</v>
      </c>
      <c r="Q83" s="36">
        <v>1</v>
      </c>
      <c r="R83" s="36">
        <v>0</v>
      </c>
      <c r="S83" s="36">
        <v>0</v>
      </c>
      <c r="T83" s="36">
        <v>0</v>
      </c>
      <c r="U83" s="36">
        <v>0</v>
      </c>
      <c r="V83" s="147">
        <v>0</v>
      </c>
      <c r="W83" s="174">
        <v>1</v>
      </c>
      <c r="X83" s="42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147">
        <v>0</v>
      </c>
      <c r="AG83" s="174">
        <v>0</v>
      </c>
      <c r="AH83" s="42">
        <f t="shared" ref="AH83:AH105" si="77">IFERROR(VLOOKUP(B83,$AR$8:$AV$928,5,0),0)</f>
        <v>0</v>
      </c>
      <c r="AI83" s="36">
        <f t="shared" ref="AI83:AI105" si="78">IFERROR(VLOOKUP(C83,$AR$8:$AV$928,5,0),0)</f>
        <v>0</v>
      </c>
      <c r="AJ83" s="36">
        <f t="shared" ref="AJ83:AJ105" si="79">IFERROR(VLOOKUP(D83,$AR$8:$AV$928,5,0),0)</f>
        <v>0</v>
      </c>
      <c r="AK83" s="36">
        <f t="shared" ref="AK83:AK105" si="80">IFERROR(VLOOKUP(E83,$AR$8:$AV$928,5,0),0)</f>
        <v>0</v>
      </c>
      <c r="AL83" s="36">
        <f t="shared" ref="AL83:AL105" si="81">IFERROR(VLOOKUP(F83,$AR$8:$AV$928,5,0),0)</f>
        <v>0</v>
      </c>
      <c r="AM83" s="36">
        <f t="shared" ref="AM83:AM105" si="82">IFERROR(VLOOKUP(G83,$AR$8:$AV$928,5,0),0)</f>
        <v>0</v>
      </c>
      <c r="AN83" s="36">
        <f t="shared" ref="AN83:AN105" si="83">IFERROR(VLOOKUP(H83,$AR$8:$AV$928,5,0),0)</f>
        <v>12</v>
      </c>
      <c r="AO83" s="36">
        <f t="shared" ref="AO83:AO105" si="84">IFERROR(VLOOKUP(I83,$AR$8:$AV$928,5,0),0)</f>
        <v>0</v>
      </c>
      <c r="AP83" s="147">
        <f t="shared" ref="AP83:AP105" si="85">IFERROR(VLOOKUP(J83,$AR$8:$AV$928,5,0),0)</f>
        <v>0</v>
      </c>
      <c r="AQ83" s="174">
        <f t="shared" si="65"/>
        <v>12</v>
      </c>
      <c r="AR83" s="75" t="str">
        <f t="shared" si="75"/>
        <v>310EPS040</v>
      </c>
      <c r="AS83" s="840" t="s">
        <v>676</v>
      </c>
      <c r="AT83" s="840">
        <v>310</v>
      </c>
      <c r="AU83" s="840" t="s">
        <v>557</v>
      </c>
      <c r="AV83" s="841">
        <v>5</v>
      </c>
    </row>
    <row r="84" spans="2:48" ht="15" customHeight="1">
      <c r="B84" s="31" t="str">
        <f t="shared" si="66"/>
        <v>21EPS010</v>
      </c>
      <c r="C84" s="31" t="str">
        <f t="shared" si="67"/>
        <v>21EPS044</v>
      </c>
      <c r="D84" s="31" t="str">
        <f t="shared" si="68"/>
        <v>21EPS002</v>
      </c>
      <c r="E84" s="31" t="str">
        <f t="shared" si="69"/>
        <v>21EPS016</v>
      </c>
      <c r="F84" s="31" t="str">
        <f t="shared" si="70"/>
        <v>21EPS023</v>
      </c>
      <c r="G84" s="31" t="str">
        <f t="shared" si="71"/>
        <v>21EPS005</v>
      </c>
      <c r="H84" s="31" t="str">
        <f t="shared" si="72"/>
        <v>21EPS040</v>
      </c>
      <c r="I84" s="31" t="str">
        <f t="shared" si="73"/>
        <v>21EPS017</v>
      </c>
      <c r="J84" s="31" t="str">
        <f t="shared" si="74"/>
        <v>21EAS016</v>
      </c>
      <c r="K84" s="185" t="s">
        <v>376</v>
      </c>
      <c r="L84" s="32" t="s">
        <v>494</v>
      </c>
      <c r="M84" s="182">
        <v>21</v>
      </c>
      <c r="N84" s="42">
        <v>0</v>
      </c>
      <c r="O84" s="36">
        <v>0</v>
      </c>
      <c r="P84" s="36">
        <v>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147">
        <v>0</v>
      </c>
      <c r="W84" s="174">
        <v>0</v>
      </c>
      <c r="X84" s="42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0</v>
      </c>
      <c r="AD84" s="36">
        <v>0</v>
      </c>
      <c r="AE84" s="36">
        <v>0</v>
      </c>
      <c r="AF84" s="147">
        <v>0</v>
      </c>
      <c r="AG84" s="174">
        <v>0</v>
      </c>
      <c r="AH84" s="42">
        <f t="shared" si="77"/>
        <v>0</v>
      </c>
      <c r="AI84" s="36">
        <f t="shared" si="78"/>
        <v>0</v>
      </c>
      <c r="AJ84" s="36">
        <f t="shared" si="79"/>
        <v>0</v>
      </c>
      <c r="AK84" s="36">
        <f t="shared" si="80"/>
        <v>0</v>
      </c>
      <c r="AL84" s="36">
        <f t="shared" si="81"/>
        <v>0</v>
      </c>
      <c r="AM84" s="36">
        <f t="shared" si="82"/>
        <v>0</v>
      </c>
      <c r="AN84" s="36">
        <f t="shared" si="83"/>
        <v>2</v>
      </c>
      <c r="AO84" s="36">
        <f t="shared" si="84"/>
        <v>0</v>
      </c>
      <c r="AP84" s="147">
        <f t="shared" si="85"/>
        <v>0</v>
      </c>
      <c r="AQ84" s="174">
        <f t="shared" si="65"/>
        <v>2</v>
      </c>
      <c r="AR84" s="75" t="str">
        <f t="shared" si="75"/>
        <v>315EPS040</v>
      </c>
      <c r="AS84" s="840" t="s">
        <v>676</v>
      </c>
      <c r="AT84" s="840">
        <v>315</v>
      </c>
      <c r="AU84" s="840" t="s">
        <v>557</v>
      </c>
      <c r="AV84" s="841">
        <v>3</v>
      </c>
    </row>
    <row r="85" spans="2:48" ht="15" customHeight="1">
      <c r="B85" s="31" t="str">
        <f t="shared" si="66"/>
        <v>55EPS010</v>
      </c>
      <c r="C85" s="31" t="str">
        <f t="shared" si="67"/>
        <v>55EPS044</v>
      </c>
      <c r="D85" s="31" t="str">
        <f t="shared" si="68"/>
        <v>55EPS002</v>
      </c>
      <c r="E85" s="31" t="str">
        <f t="shared" si="69"/>
        <v>55EPS016</v>
      </c>
      <c r="F85" s="31" t="str">
        <f t="shared" si="70"/>
        <v>55EPS023</v>
      </c>
      <c r="G85" s="31" t="str">
        <f t="shared" si="71"/>
        <v>55EPS005</v>
      </c>
      <c r="H85" s="31" t="str">
        <f t="shared" si="72"/>
        <v>55EPS040</v>
      </c>
      <c r="I85" s="31" t="str">
        <f t="shared" si="73"/>
        <v>55EPS017</v>
      </c>
      <c r="J85" s="31" t="str">
        <f t="shared" si="74"/>
        <v>55EAS016</v>
      </c>
      <c r="K85" s="185" t="s">
        <v>377</v>
      </c>
      <c r="L85" s="32" t="s">
        <v>494</v>
      </c>
      <c r="M85" s="182">
        <v>55</v>
      </c>
      <c r="N85" s="42">
        <v>0</v>
      </c>
      <c r="O85" s="36">
        <v>1</v>
      </c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147">
        <v>0</v>
      </c>
      <c r="W85" s="174">
        <v>1</v>
      </c>
      <c r="X85" s="42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0</v>
      </c>
      <c r="AD85" s="36">
        <v>0</v>
      </c>
      <c r="AE85" s="36">
        <v>0</v>
      </c>
      <c r="AF85" s="147">
        <v>0</v>
      </c>
      <c r="AG85" s="174">
        <v>0</v>
      </c>
      <c r="AH85" s="42">
        <f t="shared" si="77"/>
        <v>0</v>
      </c>
      <c r="AI85" s="36">
        <f t="shared" si="78"/>
        <v>0</v>
      </c>
      <c r="AJ85" s="36">
        <f t="shared" si="79"/>
        <v>0</v>
      </c>
      <c r="AK85" s="36">
        <f t="shared" si="80"/>
        <v>0</v>
      </c>
      <c r="AL85" s="36">
        <f t="shared" si="81"/>
        <v>0</v>
      </c>
      <c r="AM85" s="36">
        <f t="shared" si="82"/>
        <v>0</v>
      </c>
      <c r="AN85" s="36">
        <f t="shared" si="83"/>
        <v>2</v>
      </c>
      <c r="AO85" s="36">
        <f t="shared" si="84"/>
        <v>0</v>
      </c>
      <c r="AP85" s="147">
        <f t="shared" si="85"/>
        <v>0</v>
      </c>
      <c r="AQ85" s="174">
        <f t="shared" si="65"/>
        <v>2</v>
      </c>
      <c r="AR85" s="75" t="str">
        <f t="shared" si="75"/>
        <v>361EPS040</v>
      </c>
      <c r="AS85" s="840" t="s">
        <v>676</v>
      </c>
      <c r="AT85" s="840">
        <v>361</v>
      </c>
      <c r="AU85" s="840" t="s">
        <v>557</v>
      </c>
      <c r="AV85" s="841">
        <v>11</v>
      </c>
    </row>
    <row r="86" spans="2:48" ht="15" customHeight="1">
      <c r="B86" s="31" t="str">
        <f t="shared" si="66"/>
        <v>148EPS010</v>
      </c>
      <c r="C86" s="31" t="str">
        <f t="shared" si="67"/>
        <v>148EPS044</v>
      </c>
      <c r="D86" s="31" t="str">
        <f t="shared" si="68"/>
        <v>148EPS002</v>
      </c>
      <c r="E86" s="31" t="str">
        <f t="shared" si="69"/>
        <v>148EPS016</v>
      </c>
      <c r="F86" s="31" t="str">
        <f t="shared" si="70"/>
        <v>148EPS023</v>
      </c>
      <c r="G86" s="31" t="str">
        <f t="shared" si="71"/>
        <v>148EPS005</v>
      </c>
      <c r="H86" s="31" t="str">
        <f t="shared" si="72"/>
        <v>148EPS040</v>
      </c>
      <c r="I86" s="31" t="str">
        <f t="shared" si="73"/>
        <v>148EPS017</v>
      </c>
      <c r="J86" s="31" t="str">
        <f t="shared" si="74"/>
        <v>148EAS016</v>
      </c>
      <c r="K86" s="189" t="s">
        <v>378</v>
      </c>
      <c r="L86" s="32" t="s">
        <v>494</v>
      </c>
      <c r="M86" s="182">
        <v>148</v>
      </c>
      <c r="N86" s="42">
        <v>0</v>
      </c>
      <c r="O86" s="36">
        <v>0</v>
      </c>
      <c r="P86" s="36">
        <v>0</v>
      </c>
      <c r="Q86" s="36">
        <v>42</v>
      </c>
      <c r="R86" s="36">
        <v>0</v>
      </c>
      <c r="S86" s="36">
        <v>0</v>
      </c>
      <c r="T86" s="36">
        <v>0</v>
      </c>
      <c r="U86" s="36">
        <v>0</v>
      </c>
      <c r="V86" s="147">
        <v>0</v>
      </c>
      <c r="W86" s="174">
        <v>42</v>
      </c>
      <c r="X86" s="42">
        <v>0</v>
      </c>
      <c r="Y86" s="36">
        <v>0</v>
      </c>
      <c r="Z86" s="36">
        <v>0</v>
      </c>
      <c r="AA86" s="36">
        <v>8</v>
      </c>
      <c r="AB86" s="36">
        <v>0</v>
      </c>
      <c r="AC86" s="36">
        <v>0</v>
      </c>
      <c r="AD86" s="36">
        <v>0</v>
      </c>
      <c r="AE86" s="36">
        <v>0</v>
      </c>
      <c r="AF86" s="147">
        <v>0</v>
      </c>
      <c r="AG86" s="174">
        <v>8</v>
      </c>
      <c r="AH86" s="42">
        <f t="shared" si="77"/>
        <v>0</v>
      </c>
      <c r="AI86" s="36">
        <f t="shared" si="78"/>
        <v>0</v>
      </c>
      <c r="AJ86" s="36">
        <f t="shared" si="79"/>
        <v>0</v>
      </c>
      <c r="AK86" s="36">
        <f t="shared" si="80"/>
        <v>40</v>
      </c>
      <c r="AL86" s="36">
        <f t="shared" si="81"/>
        <v>0</v>
      </c>
      <c r="AM86" s="36">
        <f t="shared" si="82"/>
        <v>0</v>
      </c>
      <c r="AN86" s="36">
        <f t="shared" si="83"/>
        <v>26</v>
      </c>
      <c r="AO86" s="36">
        <f t="shared" si="84"/>
        <v>0</v>
      </c>
      <c r="AP86" s="147">
        <f t="shared" si="85"/>
        <v>0</v>
      </c>
      <c r="AQ86" s="174">
        <f t="shared" si="65"/>
        <v>66</v>
      </c>
      <c r="AR86" s="75" t="str">
        <f t="shared" si="75"/>
        <v>647EPS040</v>
      </c>
      <c r="AS86" s="840" t="s">
        <v>676</v>
      </c>
      <c r="AT86" s="840">
        <v>647</v>
      </c>
      <c r="AU86" s="840" t="s">
        <v>557</v>
      </c>
      <c r="AV86" s="841">
        <v>10</v>
      </c>
    </row>
    <row r="87" spans="2:48" ht="15" customHeight="1">
      <c r="B87" s="31" t="str">
        <f t="shared" si="66"/>
        <v>197EPS010</v>
      </c>
      <c r="C87" s="31" t="str">
        <f t="shared" si="67"/>
        <v>197EPS044</v>
      </c>
      <c r="D87" s="31" t="str">
        <f t="shared" si="68"/>
        <v>197EPS002</v>
      </c>
      <c r="E87" s="31" t="str">
        <f t="shared" si="69"/>
        <v>197EPS016</v>
      </c>
      <c r="F87" s="31" t="str">
        <f t="shared" si="70"/>
        <v>197EPS023</v>
      </c>
      <c r="G87" s="31" t="str">
        <f t="shared" si="71"/>
        <v>197EPS005</v>
      </c>
      <c r="H87" s="31" t="str">
        <f t="shared" si="72"/>
        <v>197EPS040</v>
      </c>
      <c r="I87" s="31" t="str">
        <f t="shared" si="73"/>
        <v>197EPS017</v>
      </c>
      <c r="J87" s="31" t="str">
        <f t="shared" si="74"/>
        <v>197EAS016</v>
      </c>
      <c r="K87" s="185" t="s">
        <v>379</v>
      </c>
      <c r="L87" s="32" t="s">
        <v>494</v>
      </c>
      <c r="M87" s="182">
        <v>197</v>
      </c>
      <c r="N87" s="42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147">
        <v>0</v>
      </c>
      <c r="W87" s="174">
        <v>0</v>
      </c>
      <c r="X87" s="42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147">
        <v>0</v>
      </c>
      <c r="AG87" s="174">
        <v>0</v>
      </c>
      <c r="AH87" s="42">
        <f t="shared" si="77"/>
        <v>0</v>
      </c>
      <c r="AI87" s="36">
        <f t="shared" si="78"/>
        <v>0</v>
      </c>
      <c r="AJ87" s="36">
        <f t="shared" si="79"/>
        <v>0</v>
      </c>
      <c r="AK87" s="36">
        <f t="shared" si="80"/>
        <v>0</v>
      </c>
      <c r="AL87" s="36">
        <f t="shared" si="81"/>
        <v>0</v>
      </c>
      <c r="AM87" s="36">
        <f t="shared" si="82"/>
        <v>0</v>
      </c>
      <c r="AN87" s="36">
        <f t="shared" si="83"/>
        <v>3</v>
      </c>
      <c r="AO87" s="36">
        <f t="shared" si="84"/>
        <v>0</v>
      </c>
      <c r="AP87" s="147">
        <f t="shared" si="85"/>
        <v>0</v>
      </c>
      <c r="AQ87" s="174">
        <f t="shared" si="65"/>
        <v>3</v>
      </c>
      <c r="AR87" s="75" t="str">
        <f t="shared" si="75"/>
        <v>658EPS040</v>
      </c>
      <c r="AS87" s="840" t="s">
        <v>676</v>
      </c>
      <c r="AT87" s="840">
        <v>658</v>
      </c>
      <c r="AU87" s="840" t="s">
        <v>557</v>
      </c>
      <c r="AV87" s="841">
        <v>4</v>
      </c>
    </row>
    <row r="88" spans="2:48" ht="15" customHeight="1">
      <c r="B88" s="31" t="str">
        <f t="shared" si="66"/>
        <v>206EPS010</v>
      </c>
      <c r="C88" s="31" t="str">
        <f t="shared" si="67"/>
        <v>206EPS044</v>
      </c>
      <c r="D88" s="31" t="str">
        <f t="shared" si="68"/>
        <v>206EPS002</v>
      </c>
      <c r="E88" s="31" t="str">
        <f t="shared" si="69"/>
        <v>206EPS016</v>
      </c>
      <c r="F88" s="31" t="str">
        <f t="shared" si="70"/>
        <v>206EPS023</v>
      </c>
      <c r="G88" s="31" t="str">
        <f t="shared" si="71"/>
        <v>206EPS005</v>
      </c>
      <c r="H88" s="31" t="str">
        <f t="shared" si="72"/>
        <v>206EPS040</v>
      </c>
      <c r="I88" s="31" t="str">
        <f t="shared" si="73"/>
        <v>206EPS017</v>
      </c>
      <c r="J88" s="31" t="str">
        <f t="shared" si="74"/>
        <v>206EAS016</v>
      </c>
      <c r="K88" s="186" t="s">
        <v>380</v>
      </c>
      <c r="L88" s="32" t="s">
        <v>494</v>
      </c>
      <c r="M88" s="182">
        <v>206</v>
      </c>
      <c r="N88" s="42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147">
        <v>0</v>
      </c>
      <c r="W88" s="174">
        <v>0</v>
      </c>
      <c r="X88" s="42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147">
        <v>0</v>
      </c>
      <c r="AG88" s="174">
        <v>0</v>
      </c>
      <c r="AH88" s="42">
        <f t="shared" si="77"/>
        <v>0</v>
      </c>
      <c r="AI88" s="36">
        <f t="shared" si="78"/>
        <v>0</v>
      </c>
      <c r="AJ88" s="36">
        <f t="shared" si="79"/>
        <v>0</v>
      </c>
      <c r="AK88" s="36">
        <f t="shared" si="80"/>
        <v>0</v>
      </c>
      <c r="AL88" s="36">
        <f t="shared" si="81"/>
        <v>0</v>
      </c>
      <c r="AM88" s="36">
        <f t="shared" si="82"/>
        <v>0</v>
      </c>
      <c r="AN88" s="36">
        <f t="shared" si="83"/>
        <v>2</v>
      </c>
      <c r="AO88" s="36">
        <f t="shared" si="84"/>
        <v>0</v>
      </c>
      <c r="AP88" s="147">
        <f t="shared" si="85"/>
        <v>0</v>
      </c>
      <c r="AQ88" s="174">
        <f t="shared" si="65"/>
        <v>2</v>
      </c>
      <c r="AR88" s="75" t="str">
        <f t="shared" si="75"/>
        <v>664EPS002</v>
      </c>
      <c r="AS88" s="840" t="s">
        <v>676</v>
      </c>
      <c r="AT88" s="840">
        <v>664</v>
      </c>
      <c r="AU88" s="840" t="s">
        <v>555</v>
      </c>
      <c r="AV88" s="841">
        <v>6</v>
      </c>
    </row>
    <row r="89" spans="2:48" ht="15" customHeight="1">
      <c r="B89" s="31" t="str">
        <f t="shared" si="66"/>
        <v>313EPS010</v>
      </c>
      <c r="C89" s="31" t="str">
        <f t="shared" si="67"/>
        <v>313EPS044</v>
      </c>
      <c r="D89" s="31" t="str">
        <f t="shared" si="68"/>
        <v>313EPS002</v>
      </c>
      <c r="E89" s="31" t="str">
        <f t="shared" si="69"/>
        <v>313EPS016</v>
      </c>
      <c r="F89" s="31" t="str">
        <f t="shared" si="70"/>
        <v>313EPS023</v>
      </c>
      <c r="G89" s="31" t="str">
        <f t="shared" si="71"/>
        <v>313EPS005</v>
      </c>
      <c r="H89" s="31" t="str">
        <f t="shared" si="72"/>
        <v>313EPS040</v>
      </c>
      <c r="I89" s="31" t="str">
        <f t="shared" si="73"/>
        <v>313EPS017</v>
      </c>
      <c r="J89" s="31" t="str">
        <f t="shared" si="74"/>
        <v>313EAS016</v>
      </c>
      <c r="K89" s="185" t="s">
        <v>381</v>
      </c>
      <c r="L89" s="32" t="s">
        <v>494</v>
      </c>
      <c r="M89" s="182">
        <v>313</v>
      </c>
      <c r="N89" s="42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147">
        <v>0</v>
      </c>
      <c r="W89" s="174">
        <v>0</v>
      </c>
      <c r="X89" s="42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147">
        <v>0</v>
      </c>
      <c r="AG89" s="174">
        <v>0</v>
      </c>
      <c r="AH89" s="42">
        <f t="shared" si="77"/>
        <v>0</v>
      </c>
      <c r="AI89" s="36">
        <f t="shared" si="78"/>
        <v>0</v>
      </c>
      <c r="AJ89" s="36">
        <f t="shared" si="79"/>
        <v>0</v>
      </c>
      <c r="AK89" s="36">
        <f t="shared" si="80"/>
        <v>0</v>
      </c>
      <c r="AL89" s="36">
        <f t="shared" si="81"/>
        <v>0</v>
      </c>
      <c r="AM89" s="36">
        <f t="shared" si="82"/>
        <v>0</v>
      </c>
      <c r="AN89" s="36">
        <f t="shared" si="83"/>
        <v>5</v>
      </c>
      <c r="AO89" s="36">
        <f t="shared" si="84"/>
        <v>0</v>
      </c>
      <c r="AP89" s="147">
        <f t="shared" si="85"/>
        <v>0</v>
      </c>
      <c r="AQ89" s="174">
        <f t="shared" si="65"/>
        <v>5</v>
      </c>
      <c r="AR89" s="75" t="str">
        <f t="shared" si="75"/>
        <v>664EPS016</v>
      </c>
      <c r="AS89" s="840" t="s">
        <v>676</v>
      </c>
      <c r="AT89" s="840">
        <v>664</v>
      </c>
      <c r="AU89" s="840" t="s">
        <v>556</v>
      </c>
      <c r="AV89" s="841">
        <v>23</v>
      </c>
    </row>
    <row r="90" spans="2:48" ht="15" customHeight="1">
      <c r="B90" s="31" t="str">
        <f t="shared" si="66"/>
        <v>318EPS010</v>
      </c>
      <c r="C90" s="31" t="str">
        <f t="shared" si="67"/>
        <v>318EPS044</v>
      </c>
      <c r="D90" s="31" t="str">
        <f t="shared" si="68"/>
        <v>318EPS002</v>
      </c>
      <c r="E90" s="31" t="str">
        <f t="shared" si="69"/>
        <v>318EPS016</v>
      </c>
      <c r="F90" s="31" t="str">
        <f t="shared" si="70"/>
        <v>318EPS023</v>
      </c>
      <c r="G90" s="31" t="str">
        <f t="shared" si="71"/>
        <v>318EPS005</v>
      </c>
      <c r="H90" s="31" t="str">
        <f t="shared" si="72"/>
        <v>318EPS040</v>
      </c>
      <c r="I90" s="31" t="str">
        <f t="shared" si="73"/>
        <v>318EPS017</v>
      </c>
      <c r="J90" s="31" t="str">
        <f t="shared" si="74"/>
        <v>318EAS016</v>
      </c>
      <c r="K90" s="185" t="s">
        <v>382</v>
      </c>
      <c r="L90" s="32" t="s">
        <v>494</v>
      </c>
      <c r="M90" s="182">
        <v>318</v>
      </c>
      <c r="N90" s="42">
        <v>285</v>
      </c>
      <c r="O90" s="36">
        <v>0</v>
      </c>
      <c r="P90" s="36">
        <v>8</v>
      </c>
      <c r="Q90" s="36">
        <v>60</v>
      </c>
      <c r="R90" s="36">
        <v>0</v>
      </c>
      <c r="S90" s="36">
        <v>0</v>
      </c>
      <c r="T90" s="36">
        <v>0</v>
      </c>
      <c r="U90" s="36">
        <v>0</v>
      </c>
      <c r="V90" s="147">
        <v>0</v>
      </c>
      <c r="W90" s="174">
        <v>353</v>
      </c>
      <c r="X90" s="42">
        <v>64</v>
      </c>
      <c r="Y90" s="36">
        <v>0</v>
      </c>
      <c r="Z90" s="36">
        <v>12</v>
      </c>
      <c r="AA90" s="36">
        <v>9</v>
      </c>
      <c r="AB90" s="36">
        <v>0</v>
      </c>
      <c r="AC90" s="36">
        <v>0</v>
      </c>
      <c r="AD90" s="36">
        <v>0</v>
      </c>
      <c r="AE90" s="36">
        <v>0</v>
      </c>
      <c r="AF90" s="147">
        <v>0</v>
      </c>
      <c r="AG90" s="174">
        <v>85</v>
      </c>
      <c r="AH90" s="42">
        <f t="shared" si="77"/>
        <v>60</v>
      </c>
      <c r="AI90" s="36">
        <f t="shared" si="78"/>
        <v>0</v>
      </c>
      <c r="AJ90" s="36">
        <f t="shared" si="79"/>
        <v>26</v>
      </c>
      <c r="AK90" s="36">
        <f t="shared" si="80"/>
        <v>30</v>
      </c>
      <c r="AL90" s="36">
        <f t="shared" si="81"/>
        <v>0</v>
      </c>
      <c r="AM90" s="36">
        <f t="shared" si="82"/>
        <v>0</v>
      </c>
      <c r="AN90" s="36">
        <f t="shared" si="83"/>
        <v>29</v>
      </c>
      <c r="AO90" s="36">
        <f t="shared" si="84"/>
        <v>0</v>
      </c>
      <c r="AP90" s="147">
        <f t="shared" si="85"/>
        <v>0</v>
      </c>
      <c r="AQ90" s="174">
        <f t="shared" si="65"/>
        <v>145</v>
      </c>
      <c r="AR90" s="75" t="str">
        <f t="shared" si="75"/>
        <v>664EPS040</v>
      </c>
      <c r="AS90" s="840" t="s">
        <v>676</v>
      </c>
      <c r="AT90" s="840">
        <v>664</v>
      </c>
      <c r="AU90" s="840" t="s">
        <v>557</v>
      </c>
      <c r="AV90" s="841">
        <v>16</v>
      </c>
    </row>
    <row r="91" spans="2:48" ht="15" customHeight="1">
      <c r="B91" s="31" t="str">
        <f t="shared" si="66"/>
        <v>321EPS010</v>
      </c>
      <c r="C91" s="31" t="str">
        <f t="shared" si="67"/>
        <v>321EPS044</v>
      </c>
      <c r="D91" s="31" t="str">
        <f t="shared" si="68"/>
        <v>321EPS002</v>
      </c>
      <c r="E91" s="31" t="str">
        <f t="shared" si="69"/>
        <v>321EPS016</v>
      </c>
      <c r="F91" s="31" t="str">
        <f t="shared" si="70"/>
        <v>321EPS023</v>
      </c>
      <c r="G91" s="31" t="str">
        <f t="shared" si="71"/>
        <v>321EPS005</v>
      </c>
      <c r="H91" s="31" t="str">
        <f t="shared" si="72"/>
        <v>321EPS040</v>
      </c>
      <c r="I91" s="31" t="str">
        <f t="shared" si="73"/>
        <v>321EPS017</v>
      </c>
      <c r="J91" s="31" t="str">
        <f t="shared" si="74"/>
        <v>321EAS016</v>
      </c>
      <c r="K91" s="185" t="s">
        <v>383</v>
      </c>
      <c r="L91" s="32" t="s">
        <v>494</v>
      </c>
      <c r="M91" s="182">
        <v>321</v>
      </c>
      <c r="N91" s="42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147">
        <v>0</v>
      </c>
      <c r="W91" s="174">
        <v>0</v>
      </c>
      <c r="X91" s="42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0</v>
      </c>
      <c r="AD91" s="36">
        <v>0</v>
      </c>
      <c r="AE91" s="36">
        <v>0</v>
      </c>
      <c r="AF91" s="147">
        <v>0</v>
      </c>
      <c r="AG91" s="174">
        <v>0</v>
      </c>
      <c r="AH91" s="42">
        <f t="shared" si="77"/>
        <v>0</v>
      </c>
      <c r="AI91" s="36">
        <f t="shared" si="78"/>
        <v>0</v>
      </c>
      <c r="AJ91" s="36">
        <f t="shared" si="79"/>
        <v>0</v>
      </c>
      <c r="AK91" s="36">
        <f t="shared" si="80"/>
        <v>0</v>
      </c>
      <c r="AL91" s="36">
        <f t="shared" si="81"/>
        <v>0</v>
      </c>
      <c r="AM91" s="36">
        <f t="shared" si="82"/>
        <v>0</v>
      </c>
      <c r="AN91" s="36">
        <f t="shared" si="83"/>
        <v>4</v>
      </c>
      <c r="AO91" s="36">
        <f t="shared" si="84"/>
        <v>0</v>
      </c>
      <c r="AP91" s="147">
        <f t="shared" si="85"/>
        <v>0</v>
      </c>
      <c r="AQ91" s="174">
        <f t="shared" si="65"/>
        <v>4</v>
      </c>
      <c r="AR91" s="75" t="str">
        <f t="shared" si="75"/>
        <v>686EPS002</v>
      </c>
      <c r="AS91" s="840" t="s">
        <v>676</v>
      </c>
      <c r="AT91" s="840">
        <v>686</v>
      </c>
      <c r="AU91" s="840" t="s">
        <v>555</v>
      </c>
      <c r="AV91" s="841">
        <v>8</v>
      </c>
    </row>
    <row r="92" spans="2:48" ht="15" customHeight="1">
      <c r="B92" s="31" t="str">
        <f t="shared" si="66"/>
        <v>376EPS010</v>
      </c>
      <c r="C92" s="31" t="str">
        <f t="shared" si="67"/>
        <v>376EPS044</v>
      </c>
      <c r="D92" s="31" t="str">
        <f t="shared" si="68"/>
        <v>376EPS002</v>
      </c>
      <c r="E92" s="31" t="str">
        <f t="shared" si="69"/>
        <v>376EPS016</v>
      </c>
      <c r="F92" s="31" t="str">
        <f t="shared" si="70"/>
        <v>376EPS023</v>
      </c>
      <c r="G92" s="31" t="str">
        <f t="shared" si="71"/>
        <v>376EPS005</v>
      </c>
      <c r="H92" s="31" t="str">
        <f t="shared" si="72"/>
        <v>376EPS040</v>
      </c>
      <c r="I92" s="31" t="str">
        <f t="shared" si="73"/>
        <v>376EPS017</v>
      </c>
      <c r="J92" s="31" t="str">
        <f t="shared" si="74"/>
        <v>376EAS016</v>
      </c>
      <c r="K92" s="185" t="s">
        <v>384</v>
      </c>
      <c r="L92" s="32" t="s">
        <v>494</v>
      </c>
      <c r="M92" s="182">
        <v>376</v>
      </c>
      <c r="N92" s="42">
        <v>777</v>
      </c>
      <c r="O92" s="36">
        <v>0</v>
      </c>
      <c r="P92" s="36">
        <v>0</v>
      </c>
      <c r="Q92" s="36">
        <v>107</v>
      </c>
      <c r="R92" s="36">
        <v>0</v>
      </c>
      <c r="S92" s="36">
        <v>7</v>
      </c>
      <c r="T92" s="36">
        <v>0</v>
      </c>
      <c r="U92" s="36">
        <v>0</v>
      </c>
      <c r="V92" s="147">
        <v>0</v>
      </c>
      <c r="W92" s="174">
        <v>891</v>
      </c>
      <c r="X92" s="42">
        <v>92</v>
      </c>
      <c r="Y92" s="36">
        <v>0</v>
      </c>
      <c r="Z92" s="36">
        <v>0</v>
      </c>
      <c r="AA92" s="36">
        <v>6</v>
      </c>
      <c r="AB92" s="36">
        <v>0</v>
      </c>
      <c r="AC92" s="36">
        <v>15</v>
      </c>
      <c r="AD92" s="36">
        <v>0</v>
      </c>
      <c r="AE92" s="36">
        <v>0</v>
      </c>
      <c r="AF92" s="147">
        <v>0</v>
      </c>
      <c r="AG92" s="174">
        <v>113</v>
      </c>
      <c r="AH92" s="42">
        <f t="shared" si="77"/>
        <v>138</v>
      </c>
      <c r="AI92" s="36">
        <f t="shared" si="78"/>
        <v>0</v>
      </c>
      <c r="AJ92" s="36">
        <f t="shared" si="79"/>
        <v>1</v>
      </c>
      <c r="AK92" s="36">
        <f t="shared" si="80"/>
        <v>104</v>
      </c>
      <c r="AL92" s="36">
        <f t="shared" si="81"/>
        <v>0</v>
      </c>
      <c r="AM92" s="36">
        <f t="shared" si="82"/>
        <v>0</v>
      </c>
      <c r="AN92" s="36">
        <f t="shared" si="83"/>
        <v>28</v>
      </c>
      <c r="AO92" s="36">
        <f t="shared" si="84"/>
        <v>0</v>
      </c>
      <c r="AP92" s="147">
        <f t="shared" si="85"/>
        <v>0</v>
      </c>
      <c r="AQ92" s="174">
        <f t="shared" si="65"/>
        <v>271</v>
      </c>
      <c r="AR92" s="75" t="str">
        <f t="shared" si="75"/>
        <v>686EPS010</v>
      </c>
      <c r="AS92" s="840" t="s">
        <v>676</v>
      </c>
      <c r="AT92" s="840">
        <v>686</v>
      </c>
      <c r="AU92" s="840" t="s">
        <v>553</v>
      </c>
      <c r="AV92" s="841">
        <v>46</v>
      </c>
    </row>
    <row r="93" spans="2:48" ht="15" customHeight="1">
      <c r="B93" s="31" t="str">
        <f t="shared" si="66"/>
        <v>400EPS010</v>
      </c>
      <c r="C93" s="31" t="str">
        <f t="shared" si="67"/>
        <v>400EPS044</v>
      </c>
      <c r="D93" s="31" t="str">
        <f t="shared" si="68"/>
        <v>400EPS002</v>
      </c>
      <c r="E93" s="31" t="str">
        <f t="shared" si="69"/>
        <v>400EPS016</v>
      </c>
      <c r="F93" s="31" t="str">
        <f t="shared" si="70"/>
        <v>400EPS023</v>
      </c>
      <c r="G93" s="31" t="str">
        <f t="shared" si="71"/>
        <v>400EPS005</v>
      </c>
      <c r="H93" s="31" t="str">
        <f t="shared" si="72"/>
        <v>400EPS040</v>
      </c>
      <c r="I93" s="31" t="str">
        <f t="shared" si="73"/>
        <v>400EPS017</v>
      </c>
      <c r="J93" s="31" t="str">
        <f t="shared" si="74"/>
        <v>400EAS016</v>
      </c>
      <c r="K93" s="186" t="s">
        <v>385</v>
      </c>
      <c r="L93" s="32" t="s">
        <v>494</v>
      </c>
      <c r="M93" s="182">
        <v>400</v>
      </c>
      <c r="N93" s="42">
        <v>0</v>
      </c>
      <c r="O93" s="36">
        <v>0</v>
      </c>
      <c r="P93" s="36">
        <v>9</v>
      </c>
      <c r="Q93" s="36">
        <v>31</v>
      </c>
      <c r="R93" s="36">
        <v>0</v>
      </c>
      <c r="S93" s="36">
        <v>0</v>
      </c>
      <c r="T93" s="36">
        <v>0</v>
      </c>
      <c r="U93" s="36">
        <v>0</v>
      </c>
      <c r="V93" s="147">
        <v>0</v>
      </c>
      <c r="W93" s="174">
        <v>40</v>
      </c>
      <c r="X93" s="42">
        <v>0</v>
      </c>
      <c r="Y93" s="36">
        <v>0</v>
      </c>
      <c r="Z93" s="36">
        <v>6</v>
      </c>
      <c r="AA93" s="36">
        <v>11</v>
      </c>
      <c r="AB93" s="36">
        <v>0</v>
      </c>
      <c r="AC93" s="36">
        <v>0</v>
      </c>
      <c r="AD93" s="36">
        <v>0</v>
      </c>
      <c r="AE93" s="36">
        <v>0</v>
      </c>
      <c r="AF93" s="147">
        <v>0</v>
      </c>
      <c r="AG93" s="174">
        <v>17</v>
      </c>
      <c r="AH93" s="42">
        <f t="shared" si="77"/>
        <v>0</v>
      </c>
      <c r="AI93" s="36">
        <f t="shared" si="78"/>
        <v>0</v>
      </c>
      <c r="AJ93" s="36">
        <f t="shared" si="79"/>
        <v>13</v>
      </c>
      <c r="AK93" s="36">
        <f t="shared" si="80"/>
        <v>31</v>
      </c>
      <c r="AL93" s="36">
        <f t="shared" si="81"/>
        <v>0</v>
      </c>
      <c r="AM93" s="36">
        <f t="shared" si="82"/>
        <v>0</v>
      </c>
      <c r="AN93" s="36">
        <f t="shared" si="83"/>
        <v>8</v>
      </c>
      <c r="AO93" s="36">
        <f t="shared" si="84"/>
        <v>0</v>
      </c>
      <c r="AP93" s="147">
        <f t="shared" si="85"/>
        <v>0</v>
      </c>
      <c r="AQ93" s="174">
        <f t="shared" si="65"/>
        <v>52</v>
      </c>
      <c r="AR93" s="75" t="str">
        <f t="shared" si="75"/>
        <v>686EPS016</v>
      </c>
      <c r="AS93" s="840" t="s">
        <v>676</v>
      </c>
      <c r="AT93" s="840">
        <v>686</v>
      </c>
      <c r="AU93" s="840" t="s">
        <v>556</v>
      </c>
      <c r="AV93" s="841">
        <v>53</v>
      </c>
    </row>
    <row r="94" spans="2:48" ht="15" customHeight="1">
      <c r="B94" s="31" t="str">
        <f t="shared" si="66"/>
        <v>440EPS010</v>
      </c>
      <c r="C94" s="31" t="str">
        <f t="shared" si="67"/>
        <v>440EPS044</v>
      </c>
      <c r="D94" s="31" t="str">
        <f t="shared" si="68"/>
        <v>440EPS002</v>
      </c>
      <c r="E94" s="31" t="str">
        <f t="shared" si="69"/>
        <v>440EPS016</v>
      </c>
      <c r="F94" s="31" t="str">
        <f t="shared" si="70"/>
        <v>440EPS023</v>
      </c>
      <c r="G94" s="31" t="str">
        <f t="shared" si="71"/>
        <v>440EPS005</v>
      </c>
      <c r="H94" s="31" t="str">
        <f t="shared" si="72"/>
        <v>440EPS040</v>
      </c>
      <c r="I94" s="31" t="str">
        <f t="shared" si="73"/>
        <v>440EPS017</v>
      </c>
      <c r="J94" s="31" t="str">
        <f t="shared" si="74"/>
        <v>440EAS016</v>
      </c>
      <c r="K94" s="185" t="s">
        <v>386</v>
      </c>
      <c r="L94" s="32" t="s">
        <v>494</v>
      </c>
      <c r="M94" s="182">
        <v>440</v>
      </c>
      <c r="N94" s="42">
        <v>419</v>
      </c>
      <c r="O94" s="36">
        <v>2</v>
      </c>
      <c r="P94" s="36">
        <v>7</v>
      </c>
      <c r="Q94" s="36">
        <v>85</v>
      </c>
      <c r="R94" s="36">
        <v>0</v>
      </c>
      <c r="S94" s="36">
        <v>0</v>
      </c>
      <c r="T94" s="36">
        <v>0</v>
      </c>
      <c r="U94" s="36">
        <v>0</v>
      </c>
      <c r="V94" s="147">
        <v>0</v>
      </c>
      <c r="W94" s="174">
        <v>513</v>
      </c>
      <c r="X94" s="42">
        <v>31</v>
      </c>
      <c r="Y94" s="36">
        <v>0</v>
      </c>
      <c r="Z94" s="36">
        <v>18</v>
      </c>
      <c r="AA94" s="36">
        <v>14</v>
      </c>
      <c r="AB94" s="36">
        <v>0</v>
      </c>
      <c r="AC94" s="36">
        <v>2</v>
      </c>
      <c r="AD94" s="36">
        <v>0</v>
      </c>
      <c r="AE94" s="36">
        <v>0</v>
      </c>
      <c r="AF94" s="147">
        <v>0</v>
      </c>
      <c r="AG94" s="174">
        <v>65</v>
      </c>
      <c r="AH94" s="42">
        <f t="shared" si="77"/>
        <v>77</v>
      </c>
      <c r="AI94" s="36">
        <f t="shared" si="78"/>
        <v>0</v>
      </c>
      <c r="AJ94" s="36">
        <f t="shared" si="79"/>
        <v>28</v>
      </c>
      <c r="AK94" s="36">
        <f t="shared" si="80"/>
        <v>53</v>
      </c>
      <c r="AL94" s="36">
        <f t="shared" si="81"/>
        <v>0</v>
      </c>
      <c r="AM94" s="36">
        <f t="shared" si="82"/>
        <v>1</v>
      </c>
      <c r="AN94" s="36">
        <f t="shared" si="83"/>
        <v>24</v>
      </c>
      <c r="AO94" s="36">
        <f t="shared" si="84"/>
        <v>0</v>
      </c>
      <c r="AP94" s="147">
        <f t="shared" si="85"/>
        <v>0</v>
      </c>
      <c r="AQ94" s="174">
        <f t="shared" si="65"/>
        <v>183</v>
      </c>
      <c r="AR94" s="75" t="str">
        <f t="shared" si="75"/>
        <v>686EPS040</v>
      </c>
      <c r="AS94" s="840" t="s">
        <v>676</v>
      </c>
      <c r="AT94" s="840">
        <v>686</v>
      </c>
      <c r="AU94" s="840" t="s">
        <v>557</v>
      </c>
      <c r="AV94" s="841">
        <v>35</v>
      </c>
    </row>
    <row r="95" spans="2:48" ht="15" customHeight="1">
      <c r="B95" s="31" t="str">
        <f t="shared" si="66"/>
        <v>483EPS010</v>
      </c>
      <c r="C95" s="31" t="str">
        <f t="shared" si="67"/>
        <v>483EPS044</v>
      </c>
      <c r="D95" s="31" t="str">
        <f t="shared" si="68"/>
        <v>483EPS002</v>
      </c>
      <c r="E95" s="31" t="str">
        <f t="shared" si="69"/>
        <v>483EPS016</v>
      </c>
      <c r="F95" s="31" t="str">
        <f t="shared" si="70"/>
        <v>483EPS023</v>
      </c>
      <c r="G95" s="31" t="str">
        <f t="shared" si="71"/>
        <v>483EPS005</v>
      </c>
      <c r="H95" s="31" t="str">
        <f t="shared" si="72"/>
        <v>483EPS040</v>
      </c>
      <c r="I95" s="31" t="str">
        <f t="shared" si="73"/>
        <v>483EPS017</v>
      </c>
      <c r="J95" s="31" t="str">
        <f t="shared" si="74"/>
        <v>483EAS016</v>
      </c>
      <c r="K95" s="185" t="s">
        <v>387</v>
      </c>
      <c r="L95" s="32" t="s">
        <v>494</v>
      </c>
      <c r="M95" s="182">
        <v>483</v>
      </c>
      <c r="N95" s="42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147">
        <v>0</v>
      </c>
      <c r="W95" s="174">
        <v>0</v>
      </c>
      <c r="X95" s="42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147">
        <v>0</v>
      </c>
      <c r="AG95" s="174">
        <v>0</v>
      </c>
      <c r="AH95" s="42">
        <f t="shared" si="77"/>
        <v>0</v>
      </c>
      <c r="AI95" s="36">
        <f t="shared" si="78"/>
        <v>0</v>
      </c>
      <c r="AJ95" s="36">
        <f t="shared" si="79"/>
        <v>0</v>
      </c>
      <c r="AK95" s="36">
        <f t="shared" si="80"/>
        <v>0</v>
      </c>
      <c r="AL95" s="36">
        <f t="shared" si="81"/>
        <v>0</v>
      </c>
      <c r="AM95" s="36">
        <f t="shared" si="82"/>
        <v>0</v>
      </c>
      <c r="AN95" s="36">
        <f t="shared" si="83"/>
        <v>1</v>
      </c>
      <c r="AO95" s="36">
        <f t="shared" si="84"/>
        <v>0</v>
      </c>
      <c r="AP95" s="147">
        <f t="shared" si="85"/>
        <v>0</v>
      </c>
      <c r="AQ95" s="174">
        <f t="shared" si="65"/>
        <v>1</v>
      </c>
      <c r="AR95" s="75" t="str">
        <f t="shared" si="75"/>
        <v>819EPS040</v>
      </c>
      <c r="AS95" s="840" t="s">
        <v>676</v>
      </c>
      <c r="AT95" s="840">
        <v>819</v>
      </c>
      <c r="AU95" s="840" t="s">
        <v>557</v>
      </c>
      <c r="AV95" s="841">
        <v>3</v>
      </c>
    </row>
    <row r="96" spans="2:48" ht="15" customHeight="1">
      <c r="B96" s="31" t="str">
        <f t="shared" si="66"/>
        <v>541EPS010</v>
      </c>
      <c r="C96" s="31" t="str">
        <f t="shared" si="67"/>
        <v>541EPS044</v>
      </c>
      <c r="D96" s="31" t="str">
        <f t="shared" si="68"/>
        <v>541EPS002</v>
      </c>
      <c r="E96" s="31" t="str">
        <f t="shared" si="69"/>
        <v>541EPS016</v>
      </c>
      <c r="F96" s="31" t="str">
        <f t="shared" si="70"/>
        <v>541EPS023</v>
      </c>
      <c r="G96" s="31" t="str">
        <f t="shared" si="71"/>
        <v>541EPS005</v>
      </c>
      <c r="H96" s="31" t="str">
        <f t="shared" si="72"/>
        <v>541EPS040</v>
      </c>
      <c r="I96" s="31" t="str">
        <f t="shared" si="73"/>
        <v>541EPS017</v>
      </c>
      <c r="J96" s="31" t="str">
        <f t="shared" si="74"/>
        <v>541EAS016</v>
      </c>
      <c r="K96" s="190" t="s">
        <v>388</v>
      </c>
      <c r="L96" s="32" t="s">
        <v>494</v>
      </c>
      <c r="M96" s="182">
        <v>541</v>
      </c>
      <c r="N96" s="42">
        <v>0</v>
      </c>
      <c r="O96" s="36">
        <v>0</v>
      </c>
      <c r="P96" s="36">
        <v>9</v>
      </c>
      <c r="Q96" s="36">
        <v>7</v>
      </c>
      <c r="R96" s="36">
        <v>0</v>
      </c>
      <c r="S96" s="36">
        <v>0</v>
      </c>
      <c r="T96" s="36">
        <v>0</v>
      </c>
      <c r="U96" s="36">
        <v>0</v>
      </c>
      <c r="V96" s="147">
        <v>0</v>
      </c>
      <c r="W96" s="174">
        <v>16</v>
      </c>
      <c r="X96" s="42">
        <v>0</v>
      </c>
      <c r="Y96" s="36">
        <v>0</v>
      </c>
      <c r="Z96" s="36">
        <v>10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147">
        <v>0</v>
      </c>
      <c r="AG96" s="174">
        <v>10</v>
      </c>
      <c r="AH96" s="42">
        <f t="shared" si="77"/>
        <v>0</v>
      </c>
      <c r="AI96" s="36">
        <f t="shared" si="78"/>
        <v>0</v>
      </c>
      <c r="AJ96" s="36">
        <f t="shared" si="79"/>
        <v>11</v>
      </c>
      <c r="AK96" s="36">
        <f t="shared" si="80"/>
        <v>0</v>
      </c>
      <c r="AL96" s="36">
        <f t="shared" si="81"/>
        <v>0</v>
      </c>
      <c r="AM96" s="36">
        <f t="shared" si="82"/>
        <v>0</v>
      </c>
      <c r="AN96" s="36">
        <f t="shared" si="83"/>
        <v>3</v>
      </c>
      <c r="AO96" s="36">
        <f t="shared" si="84"/>
        <v>0</v>
      </c>
      <c r="AP96" s="147">
        <f t="shared" si="85"/>
        <v>0</v>
      </c>
      <c r="AQ96" s="174">
        <f t="shared" si="65"/>
        <v>14</v>
      </c>
      <c r="AR96" s="75" t="str">
        <f t="shared" si="75"/>
        <v>887EPS002</v>
      </c>
      <c r="AS96" s="840" t="s">
        <v>676</v>
      </c>
      <c r="AT96" s="840">
        <v>887</v>
      </c>
      <c r="AU96" s="840" t="s">
        <v>555</v>
      </c>
      <c r="AV96" s="841">
        <v>1</v>
      </c>
    </row>
    <row r="97" spans="2:48" ht="15" customHeight="1">
      <c r="B97" s="31" t="str">
        <f t="shared" si="66"/>
        <v>607EPS010</v>
      </c>
      <c r="C97" s="31" t="str">
        <f t="shared" si="67"/>
        <v>607EPS044</v>
      </c>
      <c r="D97" s="31" t="str">
        <f t="shared" si="68"/>
        <v>607EPS002</v>
      </c>
      <c r="E97" s="31" t="str">
        <f t="shared" si="69"/>
        <v>607EPS016</v>
      </c>
      <c r="F97" s="31" t="str">
        <f t="shared" si="70"/>
        <v>607EPS023</v>
      </c>
      <c r="G97" s="31" t="str">
        <f t="shared" si="71"/>
        <v>607EPS005</v>
      </c>
      <c r="H97" s="31" t="str">
        <f t="shared" si="72"/>
        <v>607EPS040</v>
      </c>
      <c r="I97" s="31" t="str">
        <f t="shared" si="73"/>
        <v>607EPS017</v>
      </c>
      <c r="J97" s="31" t="str">
        <f t="shared" si="74"/>
        <v>607EAS016</v>
      </c>
      <c r="K97" s="185" t="s">
        <v>389</v>
      </c>
      <c r="L97" s="32" t="s">
        <v>494</v>
      </c>
      <c r="M97" s="182">
        <v>607</v>
      </c>
      <c r="N97" s="42">
        <v>0</v>
      </c>
      <c r="O97" s="36">
        <v>0</v>
      </c>
      <c r="P97" s="36">
        <v>0</v>
      </c>
      <c r="Q97" s="36">
        <v>16</v>
      </c>
      <c r="R97" s="36">
        <v>0</v>
      </c>
      <c r="S97" s="36">
        <v>0</v>
      </c>
      <c r="T97" s="36">
        <v>0</v>
      </c>
      <c r="U97" s="36">
        <v>0</v>
      </c>
      <c r="V97" s="147">
        <v>0</v>
      </c>
      <c r="W97" s="174">
        <v>16</v>
      </c>
      <c r="X97" s="42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147">
        <v>0</v>
      </c>
      <c r="AG97" s="174">
        <v>0</v>
      </c>
      <c r="AH97" s="42">
        <f t="shared" si="77"/>
        <v>0</v>
      </c>
      <c r="AI97" s="36">
        <f t="shared" si="78"/>
        <v>0</v>
      </c>
      <c r="AJ97" s="36">
        <f t="shared" si="79"/>
        <v>0</v>
      </c>
      <c r="AK97" s="36">
        <f t="shared" si="80"/>
        <v>0</v>
      </c>
      <c r="AL97" s="36">
        <f t="shared" si="81"/>
        <v>0</v>
      </c>
      <c r="AM97" s="36">
        <f t="shared" si="82"/>
        <v>0</v>
      </c>
      <c r="AN97" s="36">
        <f t="shared" si="83"/>
        <v>13</v>
      </c>
      <c r="AO97" s="36">
        <f t="shared" si="84"/>
        <v>0</v>
      </c>
      <c r="AP97" s="147">
        <f t="shared" si="85"/>
        <v>0</v>
      </c>
      <c r="AQ97" s="174">
        <f t="shared" si="65"/>
        <v>13</v>
      </c>
      <c r="AR97" s="75" t="str">
        <f t="shared" si="75"/>
        <v>887EPS010</v>
      </c>
      <c r="AS97" s="840" t="s">
        <v>676</v>
      </c>
      <c r="AT97" s="840">
        <v>887</v>
      </c>
      <c r="AU97" s="840" t="s">
        <v>553</v>
      </c>
      <c r="AV97" s="841">
        <v>10</v>
      </c>
    </row>
    <row r="98" spans="2:48" ht="15" customHeight="1">
      <c r="B98" s="31" t="str">
        <f t="shared" si="66"/>
        <v>615EPS010</v>
      </c>
      <c r="C98" s="31" t="str">
        <f t="shared" si="67"/>
        <v>615EPS044</v>
      </c>
      <c r="D98" s="31" t="str">
        <f t="shared" si="68"/>
        <v>615EPS002</v>
      </c>
      <c r="E98" s="31" t="str">
        <f t="shared" si="69"/>
        <v>615EPS016</v>
      </c>
      <c r="F98" s="31" t="str">
        <f t="shared" si="70"/>
        <v>615EPS023</v>
      </c>
      <c r="G98" s="31" t="str">
        <f t="shared" si="71"/>
        <v>615EPS005</v>
      </c>
      <c r="H98" s="31" t="str">
        <f t="shared" si="72"/>
        <v>615EPS040</v>
      </c>
      <c r="I98" s="31" t="str">
        <f t="shared" si="73"/>
        <v>615EPS017</v>
      </c>
      <c r="J98" s="31" t="str">
        <f t="shared" si="74"/>
        <v>615EAS016</v>
      </c>
      <c r="K98" s="185" t="s">
        <v>390</v>
      </c>
      <c r="L98" s="32" t="s">
        <v>494</v>
      </c>
      <c r="M98" s="182">
        <v>615</v>
      </c>
      <c r="N98" s="42">
        <v>2415</v>
      </c>
      <c r="O98" s="36">
        <v>0</v>
      </c>
      <c r="P98" s="36">
        <v>65</v>
      </c>
      <c r="Q98" s="36">
        <v>141</v>
      </c>
      <c r="R98" s="36">
        <v>0</v>
      </c>
      <c r="S98" s="36">
        <v>87</v>
      </c>
      <c r="T98" s="36">
        <v>0</v>
      </c>
      <c r="U98" s="36">
        <v>0</v>
      </c>
      <c r="V98" s="147">
        <v>0</v>
      </c>
      <c r="W98" s="174">
        <v>2708</v>
      </c>
      <c r="X98" s="42">
        <v>243</v>
      </c>
      <c r="Y98" s="36">
        <v>0</v>
      </c>
      <c r="Z98" s="36">
        <v>84</v>
      </c>
      <c r="AA98" s="36">
        <v>38</v>
      </c>
      <c r="AB98" s="36">
        <v>0</v>
      </c>
      <c r="AC98" s="36">
        <v>194</v>
      </c>
      <c r="AD98" s="36">
        <v>0</v>
      </c>
      <c r="AE98" s="36">
        <v>0</v>
      </c>
      <c r="AF98" s="147">
        <v>0</v>
      </c>
      <c r="AG98" s="174">
        <v>559</v>
      </c>
      <c r="AH98" s="42">
        <f t="shared" si="77"/>
        <v>439</v>
      </c>
      <c r="AI98" s="36">
        <f t="shared" si="78"/>
        <v>0</v>
      </c>
      <c r="AJ98" s="36">
        <f t="shared" si="79"/>
        <v>96</v>
      </c>
      <c r="AK98" s="36">
        <f t="shared" si="80"/>
        <v>147</v>
      </c>
      <c r="AL98" s="36">
        <f t="shared" si="81"/>
        <v>0</v>
      </c>
      <c r="AM98" s="36">
        <f t="shared" si="82"/>
        <v>147</v>
      </c>
      <c r="AN98" s="36">
        <f t="shared" si="83"/>
        <v>88</v>
      </c>
      <c r="AO98" s="36">
        <f t="shared" si="84"/>
        <v>0</v>
      </c>
      <c r="AP98" s="147">
        <f t="shared" si="85"/>
        <v>0</v>
      </c>
      <c r="AQ98" s="174">
        <f t="shared" si="65"/>
        <v>917</v>
      </c>
      <c r="AR98" s="75" t="str">
        <f t="shared" si="75"/>
        <v>887EPS016</v>
      </c>
      <c r="AS98" s="840" t="s">
        <v>676</v>
      </c>
      <c r="AT98" s="840">
        <v>887</v>
      </c>
      <c r="AU98" s="840" t="s">
        <v>556</v>
      </c>
      <c r="AV98" s="841">
        <v>47</v>
      </c>
    </row>
    <row r="99" spans="2:48" ht="15" customHeight="1">
      <c r="B99" s="31" t="str">
        <f t="shared" si="66"/>
        <v>649EPS010</v>
      </c>
      <c r="C99" s="31" t="str">
        <f t="shared" si="67"/>
        <v>649EPS044</v>
      </c>
      <c r="D99" s="31" t="str">
        <f t="shared" si="68"/>
        <v>649EPS002</v>
      </c>
      <c r="E99" s="31" t="str">
        <f t="shared" si="69"/>
        <v>649EPS016</v>
      </c>
      <c r="F99" s="31" t="str">
        <f t="shared" si="70"/>
        <v>649EPS023</v>
      </c>
      <c r="G99" s="31" t="str">
        <f t="shared" si="71"/>
        <v>649EPS005</v>
      </c>
      <c r="H99" s="31" t="str">
        <f t="shared" si="72"/>
        <v>649EPS040</v>
      </c>
      <c r="I99" s="31" t="str">
        <f t="shared" si="73"/>
        <v>649EPS017</v>
      </c>
      <c r="J99" s="31" t="str">
        <f t="shared" si="74"/>
        <v>649EAS016</v>
      </c>
      <c r="K99" s="185" t="s">
        <v>391</v>
      </c>
      <c r="L99" s="32" t="s">
        <v>494</v>
      </c>
      <c r="M99" s="182">
        <v>649</v>
      </c>
      <c r="N99" s="42">
        <v>0</v>
      </c>
      <c r="O99" s="36">
        <v>0</v>
      </c>
      <c r="P99" s="36">
        <v>0</v>
      </c>
      <c r="Q99" s="36">
        <v>1</v>
      </c>
      <c r="R99" s="36">
        <v>0</v>
      </c>
      <c r="S99" s="36">
        <v>0</v>
      </c>
      <c r="T99" s="36">
        <v>0</v>
      </c>
      <c r="U99" s="36">
        <v>0</v>
      </c>
      <c r="V99" s="147">
        <v>0</v>
      </c>
      <c r="W99" s="174">
        <v>1</v>
      </c>
      <c r="X99" s="42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147">
        <v>0</v>
      </c>
      <c r="AG99" s="174">
        <v>0</v>
      </c>
      <c r="AH99" s="42">
        <f t="shared" si="77"/>
        <v>0</v>
      </c>
      <c r="AI99" s="36">
        <f t="shared" si="78"/>
        <v>0</v>
      </c>
      <c r="AJ99" s="36">
        <f t="shared" si="79"/>
        <v>0</v>
      </c>
      <c r="AK99" s="36">
        <f t="shared" si="80"/>
        <v>0</v>
      </c>
      <c r="AL99" s="36">
        <f t="shared" si="81"/>
        <v>0</v>
      </c>
      <c r="AM99" s="36">
        <f t="shared" si="82"/>
        <v>0</v>
      </c>
      <c r="AN99" s="36">
        <f t="shared" si="83"/>
        <v>19</v>
      </c>
      <c r="AO99" s="36">
        <f t="shared" si="84"/>
        <v>0</v>
      </c>
      <c r="AP99" s="147">
        <f t="shared" si="85"/>
        <v>0</v>
      </c>
      <c r="AQ99" s="174">
        <f t="shared" si="65"/>
        <v>19</v>
      </c>
      <c r="AR99" s="75" t="str">
        <f t="shared" si="75"/>
        <v>887EPS040</v>
      </c>
      <c r="AS99" s="840" t="s">
        <v>676</v>
      </c>
      <c r="AT99" s="840">
        <v>887</v>
      </c>
      <c r="AU99" s="840" t="s">
        <v>557</v>
      </c>
      <c r="AV99" s="841">
        <v>17</v>
      </c>
    </row>
    <row r="100" spans="2:48" ht="15" customHeight="1">
      <c r="B100" s="31" t="str">
        <f t="shared" si="66"/>
        <v>652EPS010</v>
      </c>
      <c r="C100" s="31" t="str">
        <f t="shared" si="67"/>
        <v>652EPS044</v>
      </c>
      <c r="D100" s="31" t="str">
        <f t="shared" si="68"/>
        <v>652EPS002</v>
      </c>
      <c r="E100" s="31" t="str">
        <f t="shared" si="69"/>
        <v>652EPS016</v>
      </c>
      <c r="F100" s="31" t="str">
        <f t="shared" si="70"/>
        <v>652EPS023</v>
      </c>
      <c r="G100" s="31" t="str">
        <f t="shared" si="71"/>
        <v>652EPS005</v>
      </c>
      <c r="H100" s="31" t="str">
        <f t="shared" si="72"/>
        <v>652EPS040</v>
      </c>
      <c r="I100" s="31" t="str">
        <f t="shared" si="73"/>
        <v>652EPS017</v>
      </c>
      <c r="J100" s="31" t="str">
        <f t="shared" si="74"/>
        <v>652EAS016</v>
      </c>
      <c r="K100" s="185" t="s">
        <v>392</v>
      </c>
      <c r="L100" s="32" t="s">
        <v>494</v>
      </c>
      <c r="M100" s="182">
        <v>652</v>
      </c>
      <c r="N100" s="42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147">
        <v>0</v>
      </c>
      <c r="W100" s="174">
        <v>0</v>
      </c>
      <c r="X100" s="42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147">
        <v>0</v>
      </c>
      <c r="AG100" s="174">
        <v>0</v>
      </c>
      <c r="AH100" s="42">
        <f t="shared" si="77"/>
        <v>0</v>
      </c>
      <c r="AI100" s="36">
        <f t="shared" si="78"/>
        <v>0</v>
      </c>
      <c r="AJ100" s="36">
        <f t="shared" si="79"/>
        <v>0</v>
      </c>
      <c r="AK100" s="36">
        <f t="shared" si="80"/>
        <v>0</v>
      </c>
      <c r="AL100" s="36">
        <f t="shared" si="81"/>
        <v>0</v>
      </c>
      <c r="AM100" s="36">
        <f t="shared" si="82"/>
        <v>0</v>
      </c>
      <c r="AN100" s="36">
        <f t="shared" si="83"/>
        <v>2</v>
      </c>
      <c r="AO100" s="36">
        <f t="shared" si="84"/>
        <v>0</v>
      </c>
      <c r="AP100" s="147">
        <f t="shared" si="85"/>
        <v>0</v>
      </c>
      <c r="AQ100" s="174">
        <f t="shared" si="65"/>
        <v>2</v>
      </c>
      <c r="AR100" s="75" t="str">
        <f t="shared" si="75"/>
        <v>2EPS040</v>
      </c>
      <c r="AS100" s="840" t="s">
        <v>678</v>
      </c>
      <c r="AT100" s="840">
        <v>2</v>
      </c>
      <c r="AU100" s="840" t="s">
        <v>557</v>
      </c>
      <c r="AV100" s="841">
        <v>12</v>
      </c>
    </row>
    <row r="101" spans="2:48" ht="15" customHeight="1">
      <c r="B101" s="31" t="str">
        <f t="shared" si="66"/>
        <v>660EPS010</v>
      </c>
      <c r="C101" s="31" t="str">
        <f t="shared" si="67"/>
        <v>660EPS044</v>
      </c>
      <c r="D101" s="31" t="str">
        <f t="shared" si="68"/>
        <v>660EPS002</v>
      </c>
      <c r="E101" s="31" t="str">
        <f t="shared" si="69"/>
        <v>660EPS016</v>
      </c>
      <c r="F101" s="31" t="str">
        <f t="shared" si="70"/>
        <v>660EPS023</v>
      </c>
      <c r="G101" s="31" t="str">
        <f t="shared" si="71"/>
        <v>660EPS005</v>
      </c>
      <c r="H101" s="31" t="str">
        <f t="shared" si="72"/>
        <v>660EPS040</v>
      </c>
      <c r="I101" s="31" t="str">
        <f t="shared" si="73"/>
        <v>660EPS017</v>
      </c>
      <c r="J101" s="31" t="str">
        <f t="shared" si="74"/>
        <v>660EAS016</v>
      </c>
      <c r="K101" s="185" t="s">
        <v>393</v>
      </c>
      <c r="L101" s="32" t="s">
        <v>494</v>
      </c>
      <c r="M101" s="182">
        <v>660</v>
      </c>
      <c r="N101" s="42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147">
        <v>0</v>
      </c>
      <c r="W101" s="174">
        <v>0</v>
      </c>
      <c r="X101" s="42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147">
        <v>0</v>
      </c>
      <c r="AG101" s="174">
        <v>0</v>
      </c>
      <c r="AH101" s="42">
        <f t="shared" si="77"/>
        <v>0</v>
      </c>
      <c r="AI101" s="36">
        <f t="shared" si="78"/>
        <v>0</v>
      </c>
      <c r="AJ101" s="36">
        <f t="shared" si="79"/>
        <v>0</v>
      </c>
      <c r="AK101" s="36">
        <f t="shared" si="80"/>
        <v>0</v>
      </c>
      <c r="AL101" s="36">
        <f t="shared" si="81"/>
        <v>0</v>
      </c>
      <c r="AM101" s="36">
        <f t="shared" si="82"/>
        <v>0</v>
      </c>
      <c r="AN101" s="36">
        <f t="shared" si="83"/>
        <v>7</v>
      </c>
      <c r="AO101" s="36">
        <f t="shared" si="84"/>
        <v>0</v>
      </c>
      <c r="AP101" s="147">
        <f t="shared" si="85"/>
        <v>0</v>
      </c>
      <c r="AQ101" s="174">
        <f t="shared" si="65"/>
        <v>7</v>
      </c>
      <c r="AR101" s="75" t="str">
        <f t="shared" si="75"/>
        <v>21EPS040</v>
      </c>
      <c r="AS101" s="840" t="s">
        <v>678</v>
      </c>
      <c r="AT101" s="840">
        <v>21</v>
      </c>
      <c r="AU101" s="840" t="s">
        <v>557</v>
      </c>
      <c r="AV101" s="841">
        <v>2</v>
      </c>
    </row>
    <row r="102" spans="2:48" ht="15" customHeight="1">
      <c r="B102" s="31" t="str">
        <f t="shared" si="66"/>
        <v>667EPS010</v>
      </c>
      <c r="C102" s="31" t="str">
        <f t="shared" si="67"/>
        <v>667EPS044</v>
      </c>
      <c r="D102" s="31" t="str">
        <f t="shared" si="68"/>
        <v>667EPS002</v>
      </c>
      <c r="E102" s="31" t="str">
        <f t="shared" si="69"/>
        <v>667EPS016</v>
      </c>
      <c r="F102" s="31" t="str">
        <f t="shared" si="70"/>
        <v>667EPS023</v>
      </c>
      <c r="G102" s="31" t="str">
        <f t="shared" si="71"/>
        <v>667EPS005</v>
      </c>
      <c r="H102" s="31" t="str">
        <f t="shared" si="72"/>
        <v>667EPS040</v>
      </c>
      <c r="I102" s="31" t="str">
        <f t="shared" si="73"/>
        <v>667EPS017</v>
      </c>
      <c r="J102" s="31" t="str">
        <f t="shared" si="74"/>
        <v>667EAS016</v>
      </c>
      <c r="K102" s="185" t="s">
        <v>394</v>
      </c>
      <c r="L102" s="32" t="s">
        <v>494</v>
      </c>
      <c r="M102" s="182">
        <v>667</v>
      </c>
      <c r="N102" s="42">
        <v>0</v>
      </c>
      <c r="O102" s="36">
        <v>0</v>
      </c>
      <c r="P102" s="36">
        <v>0</v>
      </c>
      <c r="Q102" s="36">
        <v>3</v>
      </c>
      <c r="R102" s="36">
        <v>0</v>
      </c>
      <c r="S102" s="36">
        <v>0</v>
      </c>
      <c r="T102" s="36">
        <v>0</v>
      </c>
      <c r="U102" s="36">
        <v>0</v>
      </c>
      <c r="V102" s="147">
        <v>0</v>
      </c>
      <c r="W102" s="174">
        <v>3</v>
      </c>
      <c r="X102" s="42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147">
        <v>0</v>
      </c>
      <c r="AG102" s="174">
        <v>0</v>
      </c>
      <c r="AH102" s="42">
        <f t="shared" si="77"/>
        <v>0</v>
      </c>
      <c r="AI102" s="36">
        <f t="shared" si="78"/>
        <v>0</v>
      </c>
      <c r="AJ102" s="36">
        <f t="shared" si="79"/>
        <v>0</v>
      </c>
      <c r="AK102" s="36">
        <f t="shared" si="80"/>
        <v>0</v>
      </c>
      <c r="AL102" s="36">
        <f t="shared" si="81"/>
        <v>0</v>
      </c>
      <c r="AM102" s="36">
        <f t="shared" si="82"/>
        <v>0</v>
      </c>
      <c r="AN102" s="36">
        <f t="shared" si="83"/>
        <v>15</v>
      </c>
      <c r="AO102" s="36">
        <f t="shared" si="84"/>
        <v>0</v>
      </c>
      <c r="AP102" s="147">
        <f t="shared" si="85"/>
        <v>0</v>
      </c>
      <c r="AQ102" s="174">
        <f t="shared" si="65"/>
        <v>15</v>
      </c>
      <c r="AR102" s="75" t="str">
        <f t="shared" si="75"/>
        <v>55EPS040</v>
      </c>
      <c r="AS102" s="840" t="s">
        <v>678</v>
      </c>
      <c r="AT102" s="840">
        <v>55</v>
      </c>
      <c r="AU102" s="840" t="s">
        <v>557</v>
      </c>
      <c r="AV102" s="841">
        <v>2</v>
      </c>
    </row>
    <row r="103" spans="2:48" ht="15" customHeight="1">
      <c r="B103" s="31" t="str">
        <f t="shared" si="66"/>
        <v>674EPS010</v>
      </c>
      <c r="C103" s="31" t="str">
        <f t="shared" si="67"/>
        <v>674EPS044</v>
      </c>
      <c r="D103" s="31" t="str">
        <f t="shared" si="68"/>
        <v>674EPS002</v>
      </c>
      <c r="E103" s="31" t="str">
        <f t="shared" si="69"/>
        <v>674EPS016</v>
      </c>
      <c r="F103" s="31" t="str">
        <f t="shared" si="70"/>
        <v>674EPS023</v>
      </c>
      <c r="G103" s="31" t="str">
        <f t="shared" si="71"/>
        <v>674EPS005</v>
      </c>
      <c r="H103" s="31" t="str">
        <f t="shared" si="72"/>
        <v>674EPS040</v>
      </c>
      <c r="I103" s="31" t="str">
        <f t="shared" si="73"/>
        <v>674EPS017</v>
      </c>
      <c r="J103" s="31" t="str">
        <f t="shared" si="74"/>
        <v>674EAS016</v>
      </c>
      <c r="K103" s="185" t="s">
        <v>395</v>
      </c>
      <c r="L103" s="32" t="s">
        <v>494</v>
      </c>
      <c r="M103" s="182">
        <v>674</v>
      </c>
      <c r="N103" s="42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1</v>
      </c>
      <c r="T103" s="36">
        <v>0</v>
      </c>
      <c r="U103" s="36">
        <v>0</v>
      </c>
      <c r="V103" s="147">
        <v>0</v>
      </c>
      <c r="W103" s="174">
        <v>1</v>
      </c>
      <c r="X103" s="42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147">
        <v>0</v>
      </c>
      <c r="AG103" s="174">
        <v>0</v>
      </c>
      <c r="AH103" s="42">
        <f t="shared" si="77"/>
        <v>0</v>
      </c>
      <c r="AI103" s="36">
        <f t="shared" si="78"/>
        <v>0</v>
      </c>
      <c r="AJ103" s="36">
        <f t="shared" si="79"/>
        <v>0</v>
      </c>
      <c r="AK103" s="36">
        <f t="shared" si="80"/>
        <v>0</v>
      </c>
      <c r="AL103" s="36">
        <f t="shared" si="81"/>
        <v>0</v>
      </c>
      <c r="AM103" s="36">
        <f t="shared" si="82"/>
        <v>0</v>
      </c>
      <c r="AN103" s="36">
        <f t="shared" si="83"/>
        <v>10</v>
      </c>
      <c r="AO103" s="36">
        <f t="shared" si="84"/>
        <v>0</v>
      </c>
      <c r="AP103" s="147">
        <f t="shared" si="85"/>
        <v>0</v>
      </c>
      <c r="AQ103" s="174">
        <f t="shared" si="65"/>
        <v>10</v>
      </c>
      <c r="AR103" s="75" t="str">
        <f t="shared" si="75"/>
        <v>148EPS016</v>
      </c>
      <c r="AS103" s="840" t="s">
        <v>678</v>
      </c>
      <c r="AT103" s="840">
        <v>148</v>
      </c>
      <c r="AU103" s="840" t="s">
        <v>556</v>
      </c>
      <c r="AV103" s="841">
        <v>40</v>
      </c>
    </row>
    <row r="104" spans="2:48" ht="15" customHeight="1">
      <c r="B104" s="31" t="str">
        <f t="shared" ref="B104:B140" si="86">CONCATENATE(M104,$AH$5)</f>
        <v>697EPS010</v>
      </c>
      <c r="C104" s="31" t="str">
        <f t="shared" ref="C104:C140" si="87">CONCATENATE(M104,$AI$5)</f>
        <v>697EPS044</v>
      </c>
      <c r="D104" s="31" t="str">
        <f t="shared" ref="D104:D140" si="88">CONCATENATE(M104,$AJ$5)</f>
        <v>697EPS002</v>
      </c>
      <c r="E104" s="31" t="str">
        <f t="shared" ref="E104:E140" si="89">CONCATENATE(M104,$AK$5)</f>
        <v>697EPS016</v>
      </c>
      <c r="F104" s="31" t="str">
        <f t="shared" ref="F104:F140" si="90">CONCATENATE(M104,$AL$5)</f>
        <v>697EPS023</v>
      </c>
      <c r="G104" s="31" t="str">
        <f t="shared" ref="G104:G140" si="91">CONCATENATE(M104,$AM$5)</f>
        <v>697EPS005</v>
      </c>
      <c r="H104" s="31" t="str">
        <f t="shared" ref="H104:H140" si="92">CONCATENATE(M104,$AN$5)</f>
        <v>697EPS040</v>
      </c>
      <c r="I104" s="31" t="str">
        <f t="shared" ref="I104:I140" si="93">CONCATENATE(M104,$AO$5)</f>
        <v>697EPS017</v>
      </c>
      <c r="J104" s="31" t="str">
        <f t="shared" ref="J104:J140" si="94">CONCATENATE(M104,$AP$5)</f>
        <v>697EAS016</v>
      </c>
      <c r="K104" s="191" t="s">
        <v>396</v>
      </c>
      <c r="L104" s="32" t="s">
        <v>494</v>
      </c>
      <c r="M104" s="182">
        <v>697</v>
      </c>
      <c r="N104" s="42">
        <v>0</v>
      </c>
      <c r="O104" s="36">
        <v>0</v>
      </c>
      <c r="P104" s="36">
        <v>0</v>
      </c>
      <c r="Q104" s="36">
        <v>38</v>
      </c>
      <c r="R104" s="36">
        <v>0</v>
      </c>
      <c r="S104" s="36">
        <v>1</v>
      </c>
      <c r="T104" s="36">
        <v>0</v>
      </c>
      <c r="U104" s="36">
        <v>0</v>
      </c>
      <c r="V104" s="147">
        <v>0</v>
      </c>
      <c r="W104" s="174">
        <v>39</v>
      </c>
      <c r="X104" s="42">
        <v>0</v>
      </c>
      <c r="Y104" s="36">
        <v>0</v>
      </c>
      <c r="Z104" s="36">
        <v>0</v>
      </c>
      <c r="AA104" s="36">
        <v>11</v>
      </c>
      <c r="AB104" s="36">
        <v>0</v>
      </c>
      <c r="AC104" s="36">
        <v>0</v>
      </c>
      <c r="AD104" s="36">
        <v>0</v>
      </c>
      <c r="AE104" s="36">
        <v>0</v>
      </c>
      <c r="AF104" s="147">
        <v>0</v>
      </c>
      <c r="AG104" s="174">
        <v>11</v>
      </c>
      <c r="AH104" s="42">
        <f t="shared" si="77"/>
        <v>0</v>
      </c>
      <c r="AI104" s="36">
        <f t="shared" si="78"/>
        <v>0</v>
      </c>
      <c r="AJ104" s="36">
        <f t="shared" si="79"/>
        <v>0</v>
      </c>
      <c r="AK104" s="36">
        <f t="shared" si="80"/>
        <v>53</v>
      </c>
      <c r="AL104" s="36">
        <f t="shared" si="81"/>
        <v>0</v>
      </c>
      <c r="AM104" s="36">
        <f t="shared" si="82"/>
        <v>0</v>
      </c>
      <c r="AN104" s="36">
        <f t="shared" si="83"/>
        <v>12</v>
      </c>
      <c r="AO104" s="36">
        <f t="shared" si="84"/>
        <v>0</v>
      </c>
      <c r="AP104" s="147">
        <f t="shared" si="85"/>
        <v>0</v>
      </c>
      <c r="AQ104" s="174">
        <f t="shared" si="65"/>
        <v>65</v>
      </c>
      <c r="AR104" s="75" t="str">
        <f t="shared" si="75"/>
        <v>148EPS040</v>
      </c>
      <c r="AS104" s="840" t="s">
        <v>678</v>
      </c>
      <c r="AT104" s="840">
        <v>148</v>
      </c>
      <c r="AU104" s="840" t="s">
        <v>557</v>
      </c>
      <c r="AV104" s="841">
        <v>26</v>
      </c>
    </row>
    <row r="105" spans="2:48" ht="15" customHeight="1">
      <c r="B105" s="31" t="str">
        <f t="shared" si="86"/>
        <v>756EPS010</v>
      </c>
      <c r="C105" s="31" t="str">
        <f t="shared" si="87"/>
        <v>756EPS044</v>
      </c>
      <c r="D105" s="31" t="str">
        <f t="shared" si="88"/>
        <v>756EPS002</v>
      </c>
      <c r="E105" s="31" t="str">
        <f t="shared" si="89"/>
        <v>756EPS016</v>
      </c>
      <c r="F105" s="31" t="str">
        <f t="shared" si="90"/>
        <v>756EPS023</v>
      </c>
      <c r="G105" s="31" t="str">
        <f t="shared" si="91"/>
        <v>756EPS005</v>
      </c>
      <c r="H105" s="31" t="str">
        <f t="shared" si="92"/>
        <v>756EPS040</v>
      </c>
      <c r="I105" s="31" t="str">
        <f t="shared" si="93"/>
        <v>756EPS017</v>
      </c>
      <c r="J105" s="31" t="str">
        <f t="shared" si="94"/>
        <v>756EAS016</v>
      </c>
      <c r="K105" s="185" t="s">
        <v>397</v>
      </c>
      <c r="L105" s="32" t="s">
        <v>494</v>
      </c>
      <c r="M105" s="182">
        <v>756</v>
      </c>
      <c r="N105" s="42">
        <v>0</v>
      </c>
      <c r="O105" s="36">
        <v>0</v>
      </c>
      <c r="P105" s="36">
        <v>0</v>
      </c>
      <c r="Q105" s="36">
        <v>27</v>
      </c>
      <c r="R105" s="36">
        <v>0</v>
      </c>
      <c r="S105" s="36">
        <v>0</v>
      </c>
      <c r="T105" s="36">
        <v>0</v>
      </c>
      <c r="U105" s="36">
        <v>0</v>
      </c>
      <c r="V105" s="147">
        <v>0</v>
      </c>
      <c r="W105" s="174">
        <v>27</v>
      </c>
      <c r="X105" s="42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147">
        <v>0</v>
      </c>
      <c r="AG105" s="174">
        <v>0</v>
      </c>
      <c r="AH105" s="42">
        <f t="shared" si="77"/>
        <v>0</v>
      </c>
      <c r="AI105" s="36">
        <f t="shared" si="78"/>
        <v>0</v>
      </c>
      <c r="AJ105" s="36">
        <f t="shared" si="79"/>
        <v>0</v>
      </c>
      <c r="AK105" s="36">
        <f t="shared" si="80"/>
        <v>0</v>
      </c>
      <c r="AL105" s="36">
        <f t="shared" si="81"/>
        <v>0</v>
      </c>
      <c r="AM105" s="36">
        <f t="shared" si="82"/>
        <v>0</v>
      </c>
      <c r="AN105" s="36">
        <f t="shared" si="83"/>
        <v>22</v>
      </c>
      <c r="AO105" s="36">
        <f t="shared" si="84"/>
        <v>0</v>
      </c>
      <c r="AP105" s="147">
        <f t="shared" si="85"/>
        <v>0</v>
      </c>
      <c r="AQ105" s="174">
        <f t="shared" si="65"/>
        <v>22</v>
      </c>
      <c r="AR105" s="75" t="str">
        <f t="shared" si="75"/>
        <v>197EPS040</v>
      </c>
      <c r="AS105" s="840" t="s">
        <v>678</v>
      </c>
      <c r="AT105" s="840">
        <v>197</v>
      </c>
      <c r="AU105" s="840" t="s">
        <v>557</v>
      </c>
      <c r="AV105" s="841">
        <v>3</v>
      </c>
    </row>
    <row r="106" spans="2:48" ht="15" customHeight="1">
      <c r="B106" s="31" t="str">
        <f t="shared" si="86"/>
        <v>EPS010</v>
      </c>
      <c r="C106" s="31" t="str">
        <f t="shared" si="87"/>
        <v>EPS044</v>
      </c>
      <c r="D106" s="31" t="str">
        <f t="shared" si="88"/>
        <v>EPS002</v>
      </c>
      <c r="E106" s="31" t="str">
        <f t="shared" si="89"/>
        <v>EPS016</v>
      </c>
      <c r="F106" s="31" t="str">
        <f t="shared" si="90"/>
        <v>EPS023</v>
      </c>
      <c r="G106" s="31" t="str">
        <f t="shared" si="91"/>
        <v>EPS005</v>
      </c>
      <c r="H106" s="31" t="str">
        <f t="shared" si="92"/>
        <v>EPS040</v>
      </c>
      <c r="I106" s="31" t="str">
        <f t="shared" si="93"/>
        <v>EPS017</v>
      </c>
      <c r="J106" s="31" t="str">
        <f t="shared" si="94"/>
        <v>EAS016</v>
      </c>
      <c r="K106" s="183" t="s">
        <v>679</v>
      </c>
      <c r="L106" s="140"/>
      <c r="M106" s="184"/>
      <c r="N106" s="40">
        <v>0</v>
      </c>
      <c r="O106" s="37">
        <v>4</v>
      </c>
      <c r="P106" s="37">
        <v>50</v>
      </c>
      <c r="Q106" s="37">
        <v>191</v>
      </c>
      <c r="R106" s="37">
        <v>0</v>
      </c>
      <c r="S106" s="37">
        <v>0</v>
      </c>
      <c r="T106" s="37">
        <v>0</v>
      </c>
      <c r="U106" s="37">
        <v>0</v>
      </c>
      <c r="V106" s="148">
        <v>0</v>
      </c>
      <c r="W106" s="173">
        <v>245</v>
      </c>
      <c r="X106" s="40">
        <v>0</v>
      </c>
      <c r="Y106" s="37">
        <v>0</v>
      </c>
      <c r="Z106" s="37">
        <v>74</v>
      </c>
      <c r="AA106" s="37">
        <v>1</v>
      </c>
      <c r="AB106" s="37">
        <v>0</v>
      </c>
      <c r="AC106" s="37">
        <v>0</v>
      </c>
      <c r="AD106" s="37">
        <v>0</v>
      </c>
      <c r="AE106" s="37">
        <v>0</v>
      </c>
      <c r="AF106" s="148">
        <v>0</v>
      </c>
      <c r="AG106" s="173">
        <v>75</v>
      </c>
      <c r="AH106" s="40">
        <f t="shared" ref="AH106:AP106" si="95">SUM(AH107:AH129)</f>
        <v>0</v>
      </c>
      <c r="AI106" s="37">
        <f t="shared" si="95"/>
        <v>0</v>
      </c>
      <c r="AJ106" s="37">
        <f t="shared" si="95"/>
        <v>98</v>
      </c>
      <c r="AK106" s="37">
        <f t="shared" si="95"/>
        <v>31</v>
      </c>
      <c r="AL106" s="37">
        <f t="shared" si="95"/>
        <v>0</v>
      </c>
      <c r="AM106" s="37">
        <f t="shared" si="95"/>
        <v>0</v>
      </c>
      <c r="AN106" s="37">
        <f t="shared" si="95"/>
        <v>176</v>
      </c>
      <c r="AO106" s="37">
        <f t="shared" si="95"/>
        <v>0</v>
      </c>
      <c r="AP106" s="148">
        <f t="shared" si="95"/>
        <v>0</v>
      </c>
      <c r="AQ106" s="173">
        <f t="shared" si="65"/>
        <v>305</v>
      </c>
      <c r="AR106" s="75" t="str">
        <f t="shared" si="75"/>
        <v>206EPS040</v>
      </c>
      <c r="AS106" s="840" t="s">
        <v>678</v>
      </c>
      <c r="AT106" s="840">
        <v>206</v>
      </c>
      <c r="AU106" s="840" t="s">
        <v>557</v>
      </c>
      <c r="AV106" s="841">
        <v>2</v>
      </c>
    </row>
    <row r="107" spans="2:48" ht="15" customHeight="1">
      <c r="B107" s="31" t="str">
        <f t="shared" si="86"/>
        <v>30EPS010</v>
      </c>
      <c r="C107" s="31" t="str">
        <f t="shared" si="87"/>
        <v>30EPS044</v>
      </c>
      <c r="D107" s="31" t="str">
        <f t="shared" si="88"/>
        <v>30EPS002</v>
      </c>
      <c r="E107" s="31" t="str">
        <f t="shared" si="89"/>
        <v>30EPS016</v>
      </c>
      <c r="F107" s="31" t="str">
        <f t="shared" si="90"/>
        <v>30EPS023</v>
      </c>
      <c r="G107" s="31" t="str">
        <f t="shared" si="91"/>
        <v>30EPS005</v>
      </c>
      <c r="H107" s="31" t="str">
        <f t="shared" si="92"/>
        <v>30EPS040</v>
      </c>
      <c r="I107" s="31" t="str">
        <f t="shared" si="93"/>
        <v>30EPS017</v>
      </c>
      <c r="J107" s="31" t="str">
        <f t="shared" si="94"/>
        <v>30EAS016</v>
      </c>
      <c r="K107" s="185" t="s">
        <v>399</v>
      </c>
      <c r="L107" s="32" t="s">
        <v>495</v>
      </c>
      <c r="M107" s="182">
        <v>30</v>
      </c>
      <c r="N107" s="42">
        <v>0</v>
      </c>
      <c r="O107" s="36">
        <v>0</v>
      </c>
      <c r="P107" s="36">
        <v>50</v>
      </c>
      <c r="Q107" s="36">
        <v>43</v>
      </c>
      <c r="R107" s="36">
        <v>0</v>
      </c>
      <c r="S107" s="36">
        <v>0</v>
      </c>
      <c r="T107" s="36">
        <v>0</v>
      </c>
      <c r="U107" s="36">
        <v>0</v>
      </c>
      <c r="V107" s="147">
        <v>0</v>
      </c>
      <c r="W107" s="174">
        <v>93</v>
      </c>
      <c r="X107" s="42">
        <v>0</v>
      </c>
      <c r="Y107" s="36">
        <v>0</v>
      </c>
      <c r="Z107" s="36">
        <v>74</v>
      </c>
      <c r="AA107" s="36">
        <v>1</v>
      </c>
      <c r="AB107" s="36">
        <v>0</v>
      </c>
      <c r="AC107" s="36">
        <v>0</v>
      </c>
      <c r="AD107" s="36">
        <v>0</v>
      </c>
      <c r="AE107" s="36">
        <v>0</v>
      </c>
      <c r="AF107" s="147">
        <v>0</v>
      </c>
      <c r="AG107" s="174">
        <v>75</v>
      </c>
      <c r="AH107" s="42">
        <f t="shared" ref="AH107:AH129" si="96">IFERROR(VLOOKUP(B107,$AR$8:$AV$928,5,0),0)</f>
        <v>0</v>
      </c>
      <c r="AI107" s="36">
        <f t="shared" ref="AI107:AI129" si="97">IFERROR(VLOOKUP(C107,$AR$8:$AV$928,5,0),0)</f>
        <v>0</v>
      </c>
      <c r="AJ107" s="36">
        <f t="shared" ref="AJ107:AJ129" si="98">IFERROR(VLOOKUP(D107,$AR$8:$AV$928,5,0),0)</f>
        <v>98</v>
      </c>
      <c r="AK107" s="36">
        <f t="shared" ref="AK107:AK129" si="99">IFERROR(VLOOKUP(E107,$AR$8:$AV$928,5,0),0)</f>
        <v>25</v>
      </c>
      <c r="AL107" s="36">
        <f t="shared" ref="AL107:AL129" si="100">IFERROR(VLOOKUP(F107,$AR$8:$AV$928,5,0),0)</f>
        <v>0</v>
      </c>
      <c r="AM107" s="36">
        <f t="shared" ref="AM107:AM129" si="101">IFERROR(VLOOKUP(G107,$AR$8:$AV$928,5,0),0)</f>
        <v>0</v>
      </c>
      <c r="AN107" s="36">
        <f t="shared" ref="AN107:AN129" si="102">IFERROR(VLOOKUP(H107,$AR$8:$AV$928,5,0),0)</f>
        <v>8</v>
      </c>
      <c r="AO107" s="36">
        <f t="shared" ref="AO107:AO129" si="103">IFERROR(VLOOKUP(I107,$AR$8:$AV$928,5,0),0)</f>
        <v>0</v>
      </c>
      <c r="AP107" s="147">
        <f t="shared" ref="AP107:AP129" si="104">IFERROR(VLOOKUP(J107,$AR$8:$AV$928,5,0),0)</f>
        <v>0</v>
      </c>
      <c r="AQ107" s="174">
        <f t="shared" si="65"/>
        <v>131</v>
      </c>
      <c r="AR107" s="75" t="str">
        <f t="shared" si="75"/>
        <v>313EPS040</v>
      </c>
      <c r="AS107" s="840" t="s">
        <v>678</v>
      </c>
      <c r="AT107" s="840">
        <v>313</v>
      </c>
      <c r="AU107" s="840" t="s">
        <v>557</v>
      </c>
      <c r="AV107" s="841">
        <v>5</v>
      </c>
    </row>
    <row r="108" spans="2:48" ht="15" customHeight="1">
      <c r="B108" s="31" t="str">
        <f t="shared" si="86"/>
        <v>34EPS010</v>
      </c>
      <c r="C108" s="31" t="str">
        <f t="shared" si="87"/>
        <v>34EPS044</v>
      </c>
      <c r="D108" s="31" t="str">
        <f t="shared" si="88"/>
        <v>34EPS002</v>
      </c>
      <c r="E108" s="31" t="str">
        <f t="shared" si="89"/>
        <v>34EPS016</v>
      </c>
      <c r="F108" s="31" t="str">
        <f t="shared" si="90"/>
        <v>34EPS023</v>
      </c>
      <c r="G108" s="31" t="str">
        <f t="shared" si="91"/>
        <v>34EPS005</v>
      </c>
      <c r="H108" s="31" t="str">
        <f t="shared" si="92"/>
        <v>34EPS040</v>
      </c>
      <c r="I108" s="31" t="str">
        <f t="shared" si="93"/>
        <v>34EPS017</v>
      </c>
      <c r="J108" s="31" t="str">
        <f t="shared" si="94"/>
        <v>34EAS016</v>
      </c>
      <c r="K108" s="185" t="s">
        <v>400</v>
      </c>
      <c r="L108" s="32" t="s">
        <v>495</v>
      </c>
      <c r="M108" s="182">
        <v>34</v>
      </c>
      <c r="N108" s="42">
        <v>0</v>
      </c>
      <c r="O108" s="36">
        <v>0</v>
      </c>
      <c r="P108" s="36">
        <v>0</v>
      </c>
      <c r="Q108" s="36">
        <v>15</v>
      </c>
      <c r="R108" s="36">
        <v>0</v>
      </c>
      <c r="S108" s="36">
        <v>0</v>
      </c>
      <c r="T108" s="36">
        <v>0</v>
      </c>
      <c r="U108" s="36">
        <v>0</v>
      </c>
      <c r="V108" s="147">
        <v>0</v>
      </c>
      <c r="W108" s="174">
        <v>15</v>
      </c>
      <c r="X108" s="42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147">
        <v>0</v>
      </c>
      <c r="AG108" s="174">
        <v>0</v>
      </c>
      <c r="AH108" s="42">
        <f t="shared" si="96"/>
        <v>0</v>
      </c>
      <c r="AI108" s="36">
        <f t="shared" si="97"/>
        <v>0</v>
      </c>
      <c r="AJ108" s="36">
        <f t="shared" si="98"/>
        <v>0</v>
      </c>
      <c r="AK108" s="36">
        <f t="shared" si="99"/>
        <v>0</v>
      </c>
      <c r="AL108" s="36">
        <f t="shared" si="100"/>
        <v>0</v>
      </c>
      <c r="AM108" s="36">
        <f t="shared" si="101"/>
        <v>0</v>
      </c>
      <c r="AN108" s="36">
        <f t="shared" si="102"/>
        <v>28</v>
      </c>
      <c r="AO108" s="36">
        <f t="shared" si="103"/>
        <v>0</v>
      </c>
      <c r="AP108" s="147">
        <f t="shared" si="104"/>
        <v>0</v>
      </c>
      <c r="AQ108" s="174">
        <f t="shared" si="65"/>
        <v>28</v>
      </c>
      <c r="AR108" s="75" t="str">
        <f t="shared" si="75"/>
        <v>318EPS002</v>
      </c>
      <c r="AS108" s="840" t="s">
        <v>678</v>
      </c>
      <c r="AT108" s="840">
        <v>318</v>
      </c>
      <c r="AU108" s="840" t="s">
        <v>555</v>
      </c>
      <c r="AV108" s="841">
        <v>26</v>
      </c>
    </row>
    <row r="109" spans="2:48" ht="15" customHeight="1">
      <c r="B109" s="31" t="str">
        <f t="shared" si="86"/>
        <v>36EPS010</v>
      </c>
      <c r="C109" s="31" t="str">
        <f t="shared" si="87"/>
        <v>36EPS044</v>
      </c>
      <c r="D109" s="31" t="str">
        <f t="shared" si="88"/>
        <v>36EPS002</v>
      </c>
      <c r="E109" s="31" t="str">
        <f t="shared" si="89"/>
        <v>36EPS016</v>
      </c>
      <c r="F109" s="31" t="str">
        <f t="shared" si="90"/>
        <v>36EPS023</v>
      </c>
      <c r="G109" s="31" t="str">
        <f t="shared" si="91"/>
        <v>36EPS005</v>
      </c>
      <c r="H109" s="31" t="str">
        <f t="shared" si="92"/>
        <v>36EPS040</v>
      </c>
      <c r="I109" s="31" t="str">
        <f t="shared" si="93"/>
        <v>36EPS017</v>
      </c>
      <c r="J109" s="31" t="str">
        <f t="shared" si="94"/>
        <v>36EAS016</v>
      </c>
      <c r="K109" s="185" t="s">
        <v>401</v>
      </c>
      <c r="L109" s="32" t="s">
        <v>495</v>
      </c>
      <c r="M109" s="182">
        <v>36</v>
      </c>
      <c r="N109" s="42">
        <v>0</v>
      </c>
      <c r="O109" s="36">
        <v>0</v>
      </c>
      <c r="P109" s="36">
        <v>0</v>
      </c>
      <c r="Q109" s="36">
        <v>5</v>
      </c>
      <c r="R109" s="36">
        <v>0</v>
      </c>
      <c r="S109" s="36">
        <v>0</v>
      </c>
      <c r="T109" s="36">
        <v>0</v>
      </c>
      <c r="U109" s="36">
        <v>0</v>
      </c>
      <c r="V109" s="147">
        <v>0</v>
      </c>
      <c r="W109" s="174">
        <v>5</v>
      </c>
      <c r="X109" s="42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147">
        <v>0</v>
      </c>
      <c r="AG109" s="174">
        <v>0</v>
      </c>
      <c r="AH109" s="42">
        <f t="shared" si="96"/>
        <v>0</v>
      </c>
      <c r="AI109" s="36">
        <f t="shared" si="97"/>
        <v>0</v>
      </c>
      <c r="AJ109" s="36">
        <f t="shared" si="98"/>
        <v>0</v>
      </c>
      <c r="AK109" s="36">
        <f t="shared" si="99"/>
        <v>0</v>
      </c>
      <c r="AL109" s="36">
        <f t="shared" si="100"/>
        <v>0</v>
      </c>
      <c r="AM109" s="36">
        <f t="shared" si="101"/>
        <v>0</v>
      </c>
      <c r="AN109" s="36">
        <f t="shared" si="102"/>
        <v>0</v>
      </c>
      <c r="AO109" s="36">
        <f t="shared" si="103"/>
        <v>0</v>
      </c>
      <c r="AP109" s="147">
        <f t="shared" si="104"/>
        <v>0</v>
      </c>
      <c r="AQ109" s="174">
        <f t="shared" si="65"/>
        <v>0</v>
      </c>
      <c r="AR109" s="75" t="str">
        <f t="shared" si="75"/>
        <v>318EPS010</v>
      </c>
      <c r="AS109" s="840" t="s">
        <v>678</v>
      </c>
      <c r="AT109" s="840">
        <v>318</v>
      </c>
      <c r="AU109" s="840" t="s">
        <v>553</v>
      </c>
      <c r="AV109" s="841">
        <v>60</v>
      </c>
    </row>
    <row r="110" spans="2:48" ht="15" customHeight="1">
      <c r="B110" s="31" t="str">
        <f t="shared" si="86"/>
        <v>91EPS010</v>
      </c>
      <c r="C110" s="31" t="str">
        <f t="shared" si="87"/>
        <v>91EPS044</v>
      </c>
      <c r="D110" s="31" t="str">
        <f t="shared" si="88"/>
        <v>91EPS002</v>
      </c>
      <c r="E110" s="31" t="str">
        <f t="shared" si="89"/>
        <v>91EPS016</v>
      </c>
      <c r="F110" s="31" t="str">
        <f t="shared" si="90"/>
        <v>91EPS023</v>
      </c>
      <c r="G110" s="31" t="str">
        <f t="shared" si="91"/>
        <v>91EPS005</v>
      </c>
      <c r="H110" s="31" t="str">
        <f t="shared" si="92"/>
        <v>91EPS040</v>
      </c>
      <c r="I110" s="31" t="str">
        <f t="shared" si="93"/>
        <v>91EPS017</v>
      </c>
      <c r="J110" s="31" t="str">
        <f t="shared" si="94"/>
        <v>91EAS016</v>
      </c>
      <c r="K110" s="185" t="s">
        <v>402</v>
      </c>
      <c r="L110" s="32" t="s">
        <v>495</v>
      </c>
      <c r="M110" s="182">
        <v>91</v>
      </c>
      <c r="N110" s="42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147">
        <v>0</v>
      </c>
      <c r="W110" s="174">
        <v>0</v>
      </c>
      <c r="X110" s="42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147">
        <v>0</v>
      </c>
      <c r="AG110" s="174">
        <v>0</v>
      </c>
      <c r="AH110" s="42">
        <f t="shared" si="96"/>
        <v>0</v>
      </c>
      <c r="AI110" s="36">
        <f t="shared" si="97"/>
        <v>0</v>
      </c>
      <c r="AJ110" s="36">
        <f t="shared" si="98"/>
        <v>0</v>
      </c>
      <c r="AK110" s="36">
        <f t="shared" si="99"/>
        <v>0</v>
      </c>
      <c r="AL110" s="36">
        <f t="shared" si="100"/>
        <v>0</v>
      </c>
      <c r="AM110" s="36">
        <f t="shared" si="101"/>
        <v>0</v>
      </c>
      <c r="AN110" s="36">
        <f t="shared" si="102"/>
        <v>2</v>
      </c>
      <c r="AO110" s="36">
        <f t="shared" si="103"/>
        <v>0</v>
      </c>
      <c r="AP110" s="147">
        <f t="shared" si="104"/>
        <v>0</v>
      </c>
      <c r="AQ110" s="174">
        <f t="shared" si="65"/>
        <v>2</v>
      </c>
      <c r="AR110" s="75" t="str">
        <f t="shared" si="75"/>
        <v>318EPS016</v>
      </c>
      <c r="AS110" s="840" t="s">
        <v>678</v>
      </c>
      <c r="AT110" s="840">
        <v>318</v>
      </c>
      <c r="AU110" s="840" t="s">
        <v>556</v>
      </c>
      <c r="AV110" s="841">
        <v>30</v>
      </c>
    </row>
    <row r="111" spans="2:48" ht="15" customHeight="1">
      <c r="B111" s="31" t="str">
        <f t="shared" si="86"/>
        <v>93EPS010</v>
      </c>
      <c r="C111" s="31" t="str">
        <f t="shared" si="87"/>
        <v>93EPS044</v>
      </c>
      <c r="D111" s="31" t="str">
        <f t="shared" si="88"/>
        <v>93EPS002</v>
      </c>
      <c r="E111" s="31" t="str">
        <f t="shared" si="89"/>
        <v>93EPS016</v>
      </c>
      <c r="F111" s="31" t="str">
        <f t="shared" si="90"/>
        <v>93EPS023</v>
      </c>
      <c r="G111" s="31" t="str">
        <f t="shared" si="91"/>
        <v>93EPS005</v>
      </c>
      <c r="H111" s="31" t="str">
        <f t="shared" si="92"/>
        <v>93EPS040</v>
      </c>
      <c r="I111" s="31" t="str">
        <f t="shared" si="93"/>
        <v>93EPS017</v>
      </c>
      <c r="J111" s="31" t="str">
        <f t="shared" si="94"/>
        <v>93EAS016</v>
      </c>
      <c r="K111" s="185" t="s">
        <v>403</v>
      </c>
      <c r="L111" s="32" t="s">
        <v>495</v>
      </c>
      <c r="M111" s="182">
        <v>93</v>
      </c>
      <c r="N111" s="42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147">
        <v>0</v>
      </c>
      <c r="W111" s="174">
        <v>0</v>
      </c>
      <c r="X111" s="42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147">
        <v>0</v>
      </c>
      <c r="AG111" s="174">
        <v>0</v>
      </c>
      <c r="AH111" s="42">
        <f t="shared" si="96"/>
        <v>0</v>
      </c>
      <c r="AI111" s="36">
        <f t="shared" si="97"/>
        <v>0</v>
      </c>
      <c r="AJ111" s="36">
        <f t="shared" si="98"/>
        <v>0</v>
      </c>
      <c r="AK111" s="36">
        <f t="shared" si="99"/>
        <v>0</v>
      </c>
      <c r="AL111" s="36">
        <f t="shared" si="100"/>
        <v>0</v>
      </c>
      <c r="AM111" s="36">
        <f t="shared" si="101"/>
        <v>0</v>
      </c>
      <c r="AN111" s="36">
        <f t="shared" si="102"/>
        <v>5</v>
      </c>
      <c r="AO111" s="36">
        <f t="shared" si="103"/>
        <v>0</v>
      </c>
      <c r="AP111" s="147">
        <f t="shared" si="104"/>
        <v>0</v>
      </c>
      <c r="AQ111" s="174">
        <f t="shared" si="65"/>
        <v>5</v>
      </c>
      <c r="AR111" s="75" t="str">
        <f t="shared" si="75"/>
        <v>318EPS040</v>
      </c>
      <c r="AS111" s="840" t="s">
        <v>678</v>
      </c>
      <c r="AT111" s="840">
        <v>318</v>
      </c>
      <c r="AU111" s="840" t="s">
        <v>557</v>
      </c>
      <c r="AV111" s="841">
        <v>29</v>
      </c>
    </row>
    <row r="112" spans="2:48" ht="15" customHeight="1">
      <c r="B112" s="31" t="str">
        <f t="shared" si="86"/>
        <v>101EPS010</v>
      </c>
      <c r="C112" s="31" t="str">
        <f t="shared" si="87"/>
        <v>101EPS044</v>
      </c>
      <c r="D112" s="31" t="str">
        <f t="shared" si="88"/>
        <v>101EPS002</v>
      </c>
      <c r="E112" s="31" t="str">
        <f t="shared" si="89"/>
        <v>101EPS016</v>
      </c>
      <c r="F112" s="31" t="str">
        <f t="shared" si="90"/>
        <v>101EPS023</v>
      </c>
      <c r="G112" s="31" t="str">
        <f t="shared" si="91"/>
        <v>101EPS005</v>
      </c>
      <c r="H112" s="31" t="str">
        <f t="shared" si="92"/>
        <v>101EPS040</v>
      </c>
      <c r="I112" s="31" t="str">
        <f t="shared" si="93"/>
        <v>101EPS017</v>
      </c>
      <c r="J112" s="31" t="str">
        <f t="shared" si="94"/>
        <v>101EAS016</v>
      </c>
      <c r="K112" s="30" t="s">
        <v>404</v>
      </c>
      <c r="L112" s="32" t="s">
        <v>495</v>
      </c>
      <c r="M112" s="182">
        <v>101</v>
      </c>
      <c r="N112" s="42">
        <v>0</v>
      </c>
      <c r="O112" s="36">
        <v>2</v>
      </c>
      <c r="P112" s="36">
        <v>0</v>
      </c>
      <c r="Q112" s="36">
        <v>23</v>
      </c>
      <c r="R112" s="36">
        <v>0</v>
      </c>
      <c r="S112" s="36">
        <v>0</v>
      </c>
      <c r="T112" s="36">
        <v>0</v>
      </c>
      <c r="U112" s="36">
        <v>0</v>
      </c>
      <c r="V112" s="147">
        <v>0</v>
      </c>
      <c r="W112" s="174">
        <v>25</v>
      </c>
      <c r="X112" s="42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147">
        <v>0</v>
      </c>
      <c r="AG112" s="174">
        <v>0</v>
      </c>
      <c r="AH112" s="42">
        <f t="shared" si="96"/>
        <v>0</v>
      </c>
      <c r="AI112" s="36">
        <f t="shared" si="97"/>
        <v>0</v>
      </c>
      <c r="AJ112" s="36">
        <f t="shared" si="98"/>
        <v>0</v>
      </c>
      <c r="AK112" s="36">
        <f t="shared" si="99"/>
        <v>0</v>
      </c>
      <c r="AL112" s="36">
        <f t="shared" si="100"/>
        <v>0</v>
      </c>
      <c r="AM112" s="36">
        <f t="shared" si="101"/>
        <v>0</v>
      </c>
      <c r="AN112" s="36">
        <f t="shared" si="102"/>
        <v>15</v>
      </c>
      <c r="AO112" s="36">
        <f t="shared" si="103"/>
        <v>0</v>
      </c>
      <c r="AP112" s="147">
        <f t="shared" si="104"/>
        <v>0</v>
      </c>
      <c r="AQ112" s="174">
        <f t="shared" si="65"/>
        <v>15</v>
      </c>
      <c r="AR112" s="75" t="str">
        <f t="shared" si="75"/>
        <v>318ESSC02</v>
      </c>
      <c r="AS112" s="840" t="s">
        <v>678</v>
      </c>
      <c r="AT112" s="840">
        <v>318</v>
      </c>
      <c r="AU112" s="840" t="s">
        <v>663</v>
      </c>
      <c r="AV112" s="841">
        <v>1</v>
      </c>
    </row>
    <row r="113" spans="2:48" ht="15" customHeight="1">
      <c r="B113" s="31" t="str">
        <f t="shared" si="86"/>
        <v>145EPS010</v>
      </c>
      <c r="C113" s="31" t="str">
        <f t="shared" si="87"/>
        <v>145EPS044</v>
      </c>
      <c r="D113" s="31" t="str">
        <f t="shared" si="88"/>
        <v>145EPS002</v>
      </c>
      <c r="E113" s="31" t="str">
        <f t="shared" si="89"/>
        <v>145EPS016</v>
      </c>
      <c r="F113" s="31" t="str">
        <f t="shared" si="90"/>
        <v>145EPS023</v>
      </c>
      <c r="G113" s="31" t="str">
        <f t="shared" si="91"/>
        <v>145EPS005</v>
      </c>
      <c r="H113" s="31" t="str">
        <f t="shared" si="92"/>
        <v>145EPS040</v>
      </c>
      <c r="I113" s="31" t="str">
        <f t="shared" si="93"/>
        <v>145EPS017</v>
      </c>
      <c r="J113" s="31" t="str">
        <f t="shared" si="94"/>
        <v>145EAS016</v>
      </c>
      <c r="K113" s="185" t="s">
        <v>405</v>
      </c>
      <c r="L113" s="32" t="s">
        <v>495</v>
      </c>
      <c r="M113" s="182">
        <v>145</v>
      </c>
      <c r="N113" s="42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147">
        <v>0</v>
      </c>
      <c r="W113" s="174">
        <v>0</v>
      </c>
      <c r="X113" s="42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147">
        <v>0</v>
      </c>
      <c r="AG113" s="174">
        <v>0</v>
      </c>
      <c r="AH113" s="42">
        <f t="shared" si="96"/>
        <v>0</v>
      </c>
      <c r="AI113" s="36">
        <f t="shared" si="97"/>
        <v>0</v>
      </c>
      <c r="AJ113" s="36">
        <f t="shared" si="98"/>
        <v>0</v>
      </c>
      <c r="AK113" s="36">
        <f t="shared" si="99"/>
        <v>0</v>
      </c>
      <c r="AL113" s="36">
        <f t="shared" si="100"/>
        <v>0</v>
      </c>
      <c r="AM113" s="36">
        <f t="shared" si="101"/>
        <v>0</v>
      </c>
      <c r="AN113" s="36">
        <f t="shared" si="102"/>
        <v>1</v>
      </c>
      <c r="AO113" s="36">
        <f t="shared" si="103"/>
        <v>0</v>
      </c>
      <c r="AP113" s="147">
        <f t="shared" si="104"/>
        <v>0</v>
      </c>
      <c r="AQ113" s="174">
        <f t="shared" si="65"/>
        <v>1</v>
      </c>
      <c r="AR113" s="75" t="str">
        <f t="shared" si="75"/>
        <v>321EPS040</v>
      </c>
      <c r="AS113" s="840" t="s">
        <v>678</v>
      </c>
      <c r="AT113" s="840">
        <v>321</v>
      </c>
      <c r="AU113" s="840" t="s">
        <v>557</v>
      </c>
      <c r="AV113" s="841">
        <v>4</v>
      </c>
    </row>
    <row r="114" spans="2:48" ht="15" customHeight="1">
      <c r="B114" s="31" t="str">
        <f t="shared" si="86"/>
        <v>209EPS010</v>
      </c>
      <c r="C114" s="31" t="str">
        <f t="shared" si="87"/>
        <v>209EPS044</v>
      </c>
      <c r="D114" s="31" t="str">
        <f t="shared" si="88"/>
        <v>209EPS002</v>
      </c>
      <c r="E114" s="31" t="str">
        <f t="shared" si="89"/>
        <v>209EPS016</v>
      </c>
      <c r="F114" s="31" t="str">
        <f t="shared" si="90"/>
        <v>209EPS023</v>
      </c>
      <c r="G114" s="31" t="str">
        <f t="shared" si="91"/>
        <v>209EPS005</v>
      </c>
      <c r="H114" s="31" t="str">
        <f t="shared" si="92"/>
        <v>209EPS040</v>
      </c>
      <c r="I114" s="31" t="str">
        <f t="shared" si="93"/>
        <v>209EPS017</v>
      </c>
      <c r="J114" s="31" t="str">
        <f t="shared" si="94"/>
        <v>209EAS016</v>
      </c>
      <c r="K114" s="185" t="s">
        <v>406</v>
      </c>
      <c r="L114" s="32" t="s">
        <v>495</v>
      </c>
      <c r="M114" s="182">
        <v>209</v>
      </c>
      <c r="N114" s="42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147">
        <v>0</v>
      </c>
      <c r="W114" s="174">
        <v>0</v>
      </c>
      <c r="X114" s="42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147">
        <v>0</v>
      </c>
      <c r="AG114" s="174">
        <v>0</v>
      </c>
      <c r="AH114" s="42">
        <f t="shared" si="96"/>
        <v>0</v>
      </c>
      <c r="AI114" s="36">
        <f t="shared" si="97"/>
        <v>0</v>
      </c>
      <c r="AJ114" s="36">
        <f t="shared" si="98"/>
        <v>0</v>
      </c>
      <c r="AK114" s="36">
        <f t="shared" si="99"/>
        <v>0</v>
      </c>
      <c r="AL114" s="36">
        <f t="shared" si="100"/>
        <v>0</v>
      </c>
      <c r="AM114" s="36">
        <f t="shared" si="101"/>
        <v>0</v>
      </c>
      <c r="AN114" s="36">
        <f t="shared" si="102"/>
        <v>4</v>
      </c>
      <c r="AO114" s="36">
        <f t="shared" si="103"/>
        <v>0</v>
      </c>
      <c r="AP114" s="147">
        <f t="shared" si="104"/>
        <v>0</v>
      </c>
      <c r="AQ114" s="174">
        <f t="shared" si="65"/>
        <v>4</v>
      </c>
      <c r="AR114" s="75" t="str">
        <f t="shared" si="75"/>
        <v>376EPS002</v>
      </c>
      <c r="AS114" s="840" t="s">
        <v>678</v>
      </c>
      <c r="AT114" s="840">
        <v>376</v>
      </c>
      <c r="AU114" s="840" t="s">
        <v>555</v>
      </c>
      <c r="AV114" s="841">
        <v>1</v>
      </c>
    </row>
    <row r="115" spans="2:48" ht="15" customHeight="1">
      <c r="B115" s="31" t="str">
        <f t="shared" si="86"/>
        <v>282EPS010</v>
      </c>
      <c r="C115" s="31" t="str">
        <f t="shared" si="87"/>
        <v>282EPS044</v>
      </c>
      <c r="D115" s="31" t="str">
        <f t="shared" si="88"/>
        <v>282EPS002</v>
      </c>
      <c r="E115" s="31" t="str">
        <f t="shared" si="89"/>
        <v>282EPS016</v>
      </c>
      <c r="F115" s="31" t="str">
        <f t="shared" si="90"/>
        <v>282EPS023</v>
      </c>
      <c r="G115" s="31" t="str">
        <f t="shared" si="91"/>
        <v>282EPS005</v>
      </c>
      <c r="H115" s="31" t="str">
        <f t="shared" si="92"/>
        <v>282EPS040</v>
      </c>
      <c r="I115" s="31" t="str">
        <f t="shared" si="93"/>
        <v>282EPS017</v>
      </c>
      <c r="J115" s="31" t="str">
        <f t="shared" si="94"/>
        <v>282EAS016</v>
      </c>
      <c r="K115" s="185" t="s">
        <v>407</v>
      </c>
      <c r="L115" s="32" t="s">
        <v>495</v>
      </c>
      <c r="M115" s="182">
        <v>282</v>
      </c>
      <c r="N115" s="42">
        <v>0</v>
      </c>
      <c r="O115" s="36">
        <v>0</v>
      </c>
      <c r="P115" s="36">
        <v>0</v>
      </c>
      <c r="Q115" s="36">
        <v>15</v>
      </c>
      <c r="R115" s="36">
        <v>0</v>
      </c>
      <c r="S115" s="36">
        <v>0</v>
      </c>
      <c r="T115" s="36">
        <v>0</v>
      </c>
      <c r="U115" s="36">
        <v>0</v>
      </c>
      <c r="V115" s="147">
        <v>0</v>
      </c>
      <c r="W115" s="174">
        <v>15</v>
      </c>
      <c r="X115" s="42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147">
        <v>0</v>
      </c>
      <c r="AG115" s="174">
        <v>0</v>
      </c>
      <c r="AH115" s="42">
        <f t="shared" si="96"/>
        <v>0</v>
      </c>
      <c r="AI115" s="36">
        <f t="shared" si="97"/>
        <v>0</v>
      </c>
      <c r="AJ115" s="36">
        <f t="shared" si="98"/>
        <v>0</v>
      </c>
      <c r="AK115" s="36">
        <f t="shared" si="99"/>
        <v>0</v>
      </c>
      <c r="AL115" s="36">
        <f t="shared" si="100"/>
        <v>0</v>
      </c>
      <c r="AM115" s="36">
        <f t="shared" si="101"/>
        <v>0</v>
      </c>
      <c r="AN115" s="36">
        <f t="shared" si="102"/>
        <v>26</v>
      </c>
      <c r="AO115" s="36">
        <f t="shared" si="103"/>
        <v>0</v>
      </c>
      <c r="AP115" s="147">
        <f t="shared" si="104"/>
        <v>0</v>
      </c>
      <c r="AQ115" s="174">
        <f t="shared" si="65"/>
        <v>26</v>
      </c>
      <c r="AR115" s="75" t="str">
        <f t="shared" si="75"/>
        <v>376EPS010</v>
      </c>
      <c r="AS115" s="840" t="s">
        <v>678</v>
      </c>
      <c r="AT115" s="840">
        <v>376</v>
      </c>
      <c r="AU115" s="840" t="s">
        <v>553</v>
      </c>
      <c r="AV115" s="841">
        <v>138</v>
      </c>
    </row>
    <row r="116" spans="2:48" ht="15" customHeight="1">
      <c r="B116" s="31" t="str">
        <f t="shared" si="86"/>
        <v>353EPS010</v>
      </c>
      <c r="C116" s="31" t="str">
        <f t="shared" si="87"/>
        <v>353EPS044</v>
      </c>
      <c r="D116" s="31" t="str">
        <f t="shared" si="88"/>
        <v>353EPS002</v>
      </c>
      <c r="E116" s="31" t="str">
        <f t="shared" si="89"/>
        <v>353EPS016</v>
      </c>
      <c r="F116" s="31" t="str">
        <f t="shared" si="90"/>
        <v>353EPS023</v>
      </c>
      <c r="G116" s="31" t="str">
        <f t="shared" si="91"/>
        <v>353EPS005</v>
      </c>
      <c r="H116" s="31" t="str">
        <f t="shared" si="92"/>
        <v>353EPS040</v>
      </c>
      <c r="I116" s="31" t="str">
        <f t="shared" si="93"/>
        <v>353EPS017</v>
      </c>
      <c r="J116" s="31" t="str">
        <f t="shared" si="94"/>
        <v>353EAS016</v>
      </c>
      <c r="K116" s="185" t="s">
        <v>408</v>
      </c>
      <c r="L116" s="32" t="s">
        <v>495</v>
      </c>
      <c r="M116" s="182">
        <v>353</v>
      </c>
      <c r="N116" s="42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147">
        <v>0</v>
      </c>
      <c r="W116" s="174">
        <v>0</v>
      </c>
      <c r="X116" s="42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147">
        <v>0</v>
      </c>
      <c r="AG116" s="174">
        <v>0</v>
      </c>
      <c r="AH116" s="42">
        <f t="shared" si="96"/>
        <v>0</v>
      </c>
      <c r="AI116" s="36">
        <f t="shared" si="97"/>
        <v>0</v>
      </c>
      <c r="AJ116" s="36">
        <f t="shared" si="98"/>
        <v>0</v>
      </c>
      <c r="AK116" s="36">
        <f t="shared" si="99"/>
        <v>0</v>
      </c>
      <c r="AL116" s="36">
        <f t="shared" si="100"/>
        <v>0</v>
      </c>
      <c r="AM116" s="36">
        <f t="shared" si="101"/>
        <v>0</v>
      </c>
      <c r="AN116" s="36">
        <f t="shared" si="102"/>
        <v>1</v>
      </c>
      <c r="AO116" s="36">
        <f t="shared" si="103"/>
        <v>0</v>
      </c>
      <c r="AP116" s="147">
        <f t="shared" si="104"/>
        <v>0</v>
      </c>
      <c r="AQ116" s="174">
        <f t="shared" si="65"/>
        <v>1</v>
      </c>
      <c r="AR116" s="75" t="str">
        <f t="shared" si="75"/>
        <v>376EPS016</v>
      </c>
      <c r="AS116" s="840" t="s">
        <v>678</v>
      </c>
      <c r="AT116" s="840">
        <v>376</v>
      </c>
      <c r="AU116" s="840" t="s">
        <v>556</v>
      </c>
      <c r="AV116" s="841">
        <v>104</v>
      </c>
    </row>
    <row r="117" spans="2:48" ht="15" customHeight="1">
      <c r="B117" s="31" t="str">
        <f t="shared" si="86"/>
        <v>364EPS010</v>
      </c>
      <c r="C117" s="31" t="str">
        <f t="shared" si="87"/>
        <v>364EPS044</v>
      </c>
      <c r="D117" s="31" t="str">
        <f t="shared" si="88"/>
        <v>364EPS002</v>
      </c>
      <c r="E117" s="31" t="str">
        <f t="shared" si="89"/>
        <v>364EPS016</v>
      </c>
      <c r="F117" s="31" t="str">
        <f t="shared" si="90"/>
        <v>364EPS023</v>
      </c>
      <c r="G117" s="31" t="str">
        <f t="shared" si="91"/>
        <v>364EPS005</v>
      </c>
      <c r="H117" s="31" t="str">
        <f t="shared" si="92"/>
        <v>364EPS040</v>
      </c>
      <c r="I117" s="31" t="str">
        <f t="shared" si="93"/>
        <v>364EPS017</v>
      </c>
      <c r="J117" s="31" t="str">
        <f t="shared" si="94"/>
        <v>364EAS016</v>
      </c>
      <c r="K117" s="185" t="s">
        <v>409</v>
      </c>
      <c r="L117" s="32" t="s">
        <v>495</v>
      </c>
      <c r="M117" s="182">
        <v>364</v>
      </c>
      <c r="N117" s="42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147">
        <v>0</v>
      </c>
      <c r="W117" s="174">
        <v>0</v>
      </c>
      <c r="X117" s="42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147">
        <v>0</v>
      </c>
      <c r="AG117" s="174">
        <v>0</v>
      </c>
      <c r="AH117" s="42">
        <f t="shared" si="96"/>
        <v>0</v>
      </c>
      <c r="AI117" s="36">
        <f t="shared" si="97"/>
        <v>0</v>
      </c>
      <c r="AJ117" s="36">
        <f t="shared" si="98"/>
        <v>0</v>
      </c>
      <c r="AK117" s="36">
        <f t="shared" si="99"/>
        <v>0</v>
      </c>
      <c r="AL117" s="36">
        <f t="shared" si="100"/>
        <v>0</v>
      </c>
      <c r="AM117" s="36">
        <f t="shared" si="101"/>
        <v>0</v>
      </c>
      <c r="AN117" s="36">
        <f t="shared" si="102"/>
        <v>15</v>
      </c>
      <c r="AO117" s="36">
        <f t="shared" si="103"/>
        <v>0</v>
      </c>
      <c r="AP117" s="147">
        <f t="shared" si="104"/>
        <v>0</v>
      </c>
      <c r="AQ117" s="174">
        <f t="shared" si="65"/>
        <v>15</v>
      </c>
      <c r="AR117" s="75" t="str">
        <f t="shared" si="75"/>
        <v>376EPS040</v>
      </c>
      <c r="AS117" s="840" t="s">
        <v>678</v>
      </c>
      <c r="AT117" s="840">
        <v>376</v>
      </c>
      <c r="AU117" s="840" t="s">
        <v>557</v>
      </c>
      <c r="AV117" s="841">
        <v>28</v>
      </c>
    </row>
    <row r="118" spans="2:48" ht="15" customHeight="1">
      <c r="B118" s="31" t="str">
        <f t="shared" si="86"/>
        <v>368EPS010</v>
      </c>
      <c r="C118" s="31" t="str">
        <f t="shared" si="87"/>
        <v>368EPS044</v>
      </c>
      <c r="D118" s="31" t="str">
        <f t="shared" si="88"/>
        <v>368EPS002</v>
      </c>
      <c r="E118" s="31" t="str">
        <f t="shared" si="89"/>
        <v>368EPS016</v>
      </c>
      <c r="F118" s="31" t="str">
        <f t="shared" si="90"/>
        <v>368EPS023</v>
      </c>
      <c r="G118" s="31" t="str">
        <f t="shared" si="91"/>
        <v>368EPS005</v>
      </c>
      <c r="H118" s="31" t="str">
        <f t="shared" si="92"/>
        <v>368EPS040</v>
      </c>
      <c r="I118" s="31" t="str">
        <f t="shared" si="93"/>
        <v>368EPS017</v>
      </c>
      <c r="J118" s="31" t="str">
        <f t="shared" si="94"/>
        <v>368EAS016</v>
      </c>
      <c r="K118" s="185" t="s">
        <v>410</v>
      </c>
      <c r="L118" s="32" t="s">
        <v>495</v>
      </c>
      <c r="M118" s="182">
        <v>368</v>
      </c>
      <c r="N118" s="42">
        <v>0</v>
      </c>
      <c r="O118" s="36">
        <v>0</v>
      </c>
      <c r="P118" s="36">
        <v>0</v>
      </c>
      <c r="Q118" s="36">
        <v>22</v>
      </c>
      <c r="R118" s="36">
        <v>0</v>
      </c>
      <c r="S118" s="36">
        <v>0</v>
      </c>
      <c r="T118" s="36">
        <v>0</v>
      </c>
      <c r="U118" s="36">
        <v>0</v>
      </c>
      <c r="V118" s="147">
        <v>0</v>
      </c>
      <c r="W118" s="174">
        <v>22</v>
      </c>
      <c r="X118" s="42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147">
        <v>0</v>
      </c>
      <c r="AG118" s="174">
        <v>0</v>
      </c>
      <c r="AH118" s="42">
        <f t="shared" si="96"/>
        <v>0</v>
      </c>
      <c r="AI118" s="36">
        <f t="shared" si="97"/>
        <v>0</v>
      </c>
      <c r="AJ118" s="36">
        <f t="shared" si="98"/>
        <v>0</v>
      </c>
      <c r="AK118" s="36">
        <f t="shared" si="99"/>
        <v>0</v>
      </c>
      <c r="AL118" s="36">
        <f t="shared" si="100"/>
        <v>0</v>
      </c>
      <c r="AM118" s="36">
        <f t="shared" si="101"/>
        <v>0</v>
      </c>
      <c r="AN118" s="36">
        <f t="shared" si="102"/>
        <v>0</v>
      </c>
      <c r="AO118" s="36">
        <f t="shared" si="103"/>
        <v>0</v>
      </c>
      <c r="AP118" s="147">
        <f t="shared" si="104"/>
        <v>0</v>
      </c>
      <c r="AQ118" s="174">
        <f t="shared" si="65"/>
        <v>0</v>
      </c>
      <c r="AR118" s="75" t="str">
        <f t="shared" si="75"/>
        <v>400EPS002</v>
      </c>
      <c r="AS118" s="840" t="s">
        <v>678</v>
      </c>
      <c r="AT118" s="840">
        <v>400</v>
      </c>
      <c r="AU118" s="840" t="s">
        <v>555</v>
      </c>
      <c r="AV118" s="841">
        <v>13</v>
      </c>
    </row>
    <row r="119" spans="2:48" ht="15" customHeight="1">
      <c r="B119" s="31" t="str">
        <f t="shared" si="86"/>
        <v>390EPS010</v>
      </c>
      <c r="C119" s="31" t="str">
        <f t="shared" si="87"/>
        <v>390EPS044</v>
      </c>
      <c r="D119" s="31" t="str">
        <f t="shared" si="88"/>
        <v>390EPS002</v>
      </c>
      <c r="E119" s="31" t="str">
        <f t="shared" si="89"/>
        <v>390EPS016</v>
      </c>
      <c r="F119" s="31" t="str">
        <f t="shared" si="90"/>
        <v>390EPS023</v>
      </c>
      <c r="G119" s="31" t="str">
        <f t="shared" si="91"/>
        <v>390EPS005</v>
      </c>
      <c r="H119" s="31" t="str">
        <f t="shared" si="92"/>
        <v>390EPS040</v>
      </c>
      <c r="I119" s="31" t="str">
        <f t="shared" si="93"/>
        <v>390EPS017</v>
      </c>
      <c r="J119" s="31" t="str">
        <f t="shared" si="94"/>
        <v>390EAS016</v>
      </c>
      <c r="K119" s="185" t="s">
        <v>411</v>
      </c>
      <c r="L119" s="32" t="s">
        <v>495</v>
      </c>
      <c r="M119" s="182">
        <v>390</v>
      </c>
      <c r="N119" s="42">
        <v>0</v>
      </c>
      <c r="O119" s="36">
        <v>0</v>
      </c>
      <c r="P119" s="36">
        <v>0</v>
      </c>
      <c r="Q119" s="36">
        <v>5</v>
      </c>
      <c r="R119" s="36">
        <v>0</v>
      </c>
      <c r="S119" s="36">
        <v>0</v>
      </c>
      <c r="T119" s="36">
        <v>0</v>
      </c>
      <c r="U119" s="36">
        <v>0</v>
      </c>
      <c r="V119" s="147">
        <v>0</v>
      </c>
      <c r="W119" s="174">
        <v>5</v>
      </c>
      <c r="X119" s="42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147">
        <v>0</v>
      </c>
      <c r="AG119" s="174">
        <v>0</v>
      </c>
      <c r="AH119" s="42">
        <f t="shared" si="96"/>
        <v>0</v>
      </c>
      <c r="AI119" s="36">
        <f t="shared" si="97"/>
        <v>0</v>
      </c>
      <c r="AJ119" s="36">
        <f t="shared" si="98"/>
        <v>0</v>
      </c>
      <c r="AK119" s="36">
        <f t="shared" si="99"/>
        <v>0</v>
      </c>
      <c r="AL119" s="36">
        <f t="shared" si="100"/>
        <v>0</v>
      </c>
      <c r="AM119" s="36">
        <f t="shared" si="101"/>
        <v>0</v>
      </c>
      <c r="AN119" s="36">
        <f t="shared" si="102"/>
        <v>18</v>
      </c>
      <c r="AO119" s="36">
        <f t="shared" si="103"/>
        <v>0</v>
      </c>
      <c r="AP119" s="147">
        <f t="shared" si="104"/>
        <v>0</v>
      </c>
      <c r="AQ119" s="174">
        <f t="shared" si="65"/>
        <v>18</v>
      </c>
      <c r="AR119" s="75" t="str">
        <f t="shared" si="75"/>
        <v>400EPS016</v>
      </c>
      <c r="AS119" s="840" t="s">
        <v>678</v>
      </c>
      <c r="AT119" s="840">
        <v>400</v>
      </c>
      <c r="AU119" s="840" t="s">
        <v>556</v>
      </c>
      <c r="AV119" s="841">
        <v>31</v>
      </c>
    </row>
    <row r="120" spans="2:48" ht="15" customHeight="1">
      <c r="B120" s="31" t="str">
        <f t="shared" si="86"/>
        <v>467EPS010</v>
      </c>
      <c r="C120" s="31" t="str">
        <f t="shared" si="87"/>
        <v>467EPS044</v>
      </c>
      <c r="D120" s="31" t="str">
        <f t="shared" si="88"/>
        <v>467EPS002</v>
      </c>
      <c r="E120" s="31" t="str">
        <f t="shared" si="89"/>
        <v>467EPS016</v>
      </c>
      <c r="F120" s="31" t="str">
        <f t="shared" si="90"/>
        <v>467EPS023</v>
      </c>
      <c r="G120" s="31" t="str">
        <f t="shared" si="91"/>
        <v>467EPS005</v>
      </c>
      <c r="H120" s="31" t="str">
        <f t="shared" si="92"/>
        <v>467EPS040</v>
      </c>
      <c r="I120" s="31" t="str">
        <f t="shared" si="93"/>
        <v>467EPS017</v>
      </c>
      <c r="J120" s="31" t="str">
        <f t="shared" si="94"/>
        <v>467EAS016</v>
      </c>
      <c r="K120" s="185" t="s">
        <v>412</v>
      </c>
      <c r="L120" s="32" t="s">
        <v>495</v>
      </c>
      <c r="M120" s="182">
        <v>467</v>
      </c>
      <c r="N120" s="42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147">
        <v>0</v>
      </c>
      <c r="W120" s="174">
        <v>0</v>
      </c>
      <c r="X120" s="42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147">
        <v>0</v>
      </c>
      <c r="AG120" s="174">
        <v>0</v>
      </c>
      <c r="AH120" s="42">
        <f t="shared" si="96"/>
        <v>0</v>
      </c>
      <c r="AI120" s="36">
        <f t="shared" si="97"/>
        <v>0</v>
      </c>
      <c r="AJ120" s="36">
        <f t="shared" si="98"/>
        <v>0</v>
      </c>
      <c r="AK120" s="36">
        <f t="shared" si="99"/>
        <v>0</v>
      </c>
      <c r="AL120" s="36">
        <f t="shared" si="100"/>
        <v>0</v>
      </c>
      <c r="AM120" s="36">
        <f t="shared" si="101"/>
        <v>0</v>
      </c>
      <c r="AN120" s="36">
        <f t="shared" si="102"/>
        <v>1</v>
      </c>
      <c r="AO120" s="36">
        <f t="shared" si="103"/>
        <v>0</v>
      </c>
      <c r="AP120" s="147">
        <f t="shared" si="104"/>
        <v>0</v>
      </c>
      <c r="AQ120" s="174">
        <f t="shared" si="65"/>
        <v>1</v>
      </c>
      <c r="AR120" s="75" t="str">
        <f t="shared" si="75"/>
        <v>400EPS040</v>
      </c>
      <c r="AS120" s="840" t="s">
        <v>678</v>
      </c>
      <c r="AT120" s="840">
        <v>400</v>
      </c>
      <c r="AU120" s="840" t="s">
        <v>557</v>
      </c>
      <c r="AV120" s="841">
        <v>8</v>
      </c>
    </row>
    <row r="121" spans="2:48" ht="15" customHeight="1">
      <c r="B121" s="31" t="str">
        <f t="shared" si="86"/>
        <v>576EPS010</v>
      </c>
      <c r="C121" s="31" t="str">
        <f t="shared" si="87"/>
        <v>576EPS044</v>
      </c>
      <c r="D121" s="31" t="str">
        <f t="shared" si="88"/>
        <v>576EPS002</v>
      </c>
      <c r="E121" s="31" t="str">
        <f t="shared" si="89"/>
        <v>576EPS016</v>
      </c>
      <c r="F121" s="31" t="str">
        <f t="shared" si="90"/>
        <v>576EPS023</v>
      </c>
      <c r="G121" s="31" t="str">
        <f t="shared" si="91"/>
        <v>576EPS005</v>
      </c>
      <c r="H121" s="31" t="str">
        <f t="shared" si="92"/>
        <v>576EPS040</v>
      </c>
      <c r="I121" s="31" t="str">
        <f t="shared" si="93"/>
        <v>576EPS017</v>
      </c>
      <c r="J121" s="31" t="str">
        <f t="shared" si="94"/>
        <v>576EAS016</v>
      </c>
      <c r="K121" s="185" t="s">
        <v>413</v>
      </c>
      <c r="L121" s="32" t="s">
        <v>495</v>
      </c>
      <c r="M121" s="182">
        <v>576</v>
      </c>
      <c r="N121" s="42">
        <v>0</v>
      </c>
      <c r="O121" s="36">
        <v>0</v>
      </c>
      <c r="P121" s="36">
        <v>0</v>
      </c>
      <c r="Q121" s="36">
        <v>8</v>
      </c>
      <c r="R121" s="36">
        <v>0</v>
      </c>
      <c r="S121" s="36">
        <v>0</v>
      </c>
      <c r="T121" s="36">
        <v>0</v>
      </c>
      <c r="U121" s="36">
        <v>0</v>
      </c>
      <c r="V121" s="147">
        <v>0</v>
      </c>
      <c r="W121" s="174">
        <v>8</v>
      </c>
      <c r="X121" s="42">
        <v>0</v>
      </c>
      <c r="Y121" s="36">
        <v>0</v>
      </c>
      <c r="Z121" s="36">
        <v>0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147">
        <v>0</v>
      </c>
      <c r="AG121" s="174">
        <v>0</v>
      </c>
      <c r="AH121" s="42">
        <f t="shared" si="96"/>
        <v>0</v>
      </c>
      <c r="AI121" s="36">
        <f t="shared" si="97"/>
        <v>0</v>
      </c>
      <c r="AJ121" s="36">
        <f t="shared" si="98"/>
        <v>0</v>
      </c>
      <c r="AK121" s="36">
        <f t="shared" si="99"/>
        <v>0</v>
      </c>
      <c r="AL121" s="36">
        <f t="shared" si="100"/>
        <v>0</v>
      </c>
      <c r="AM121" s="36">
        <f t="shared" si="101"/>
        <v>0</v>
      </c>
      <c r="AN121" s="36">
        <f t="shared" si="102"/>
        <v>2</v>
      </c>
      <c r="AO121" s="36">
        <f t="shared" si="103"/>
        <v>0</v>
      </c>
      <c r="AP121" s="147">
        <f t="shared" si="104"/>
        <v>0</v>
      </c>
      <c r="AQ121" s="174">
        <f t="shared" si="65"/>
        <v>2</v>
      </c>
      <c r="AR121" s="75" t="str">
        <f t="shared" si="75"/>
        <v>440EPS002</v>
      </c>
      <c r="AS121" s="840" t="s">
        <v>678</v>
      </c>
      <c r="AT121" s="840">
        <v>440</v>
      </c>
      <c r="AU121" s="840" t="s">
        <v>555</v>
      </c>
      <c r="AV121" s="841">
        <v>28</v>
      </c>
    </row>
    <row r="122" spans="2:48" ht="15" customHeight="1">
      <c r="B122" s="31" t="str">
        <f t="shared" si="86"/>
        <v>642EPS010</v>
      </c>
      <c r="C122" s="31" t="str">
        <f t="shared" si="87"/>
        <v>642EPS044</v>
      </c>
      <c r="D122" s="31" t="str">
        <f t="shared" si="88"/>
        <v>642EPS002</v>
      </c>
      <c r="E122" s="31" t="str">
        <f t="shared" si="89"/>
        <v>642EPS016</v>
      </c>
      <c r="F122" s="31" t="str">
        <f t="shared" si="90"/>
        <v>642EPS023</v>
      </c>
      <c r="G122" s="31" t="str">
        <f t="shared" si="91"/>
        <v>642EPS005</v>
      </c>
      <c r="H122" s="31" t="str">
        <f t="shared" si="92"/>
        <v>642EPS040</v>
      </c>
      <c r="I122" s="31" t="str">
        <f t="shared" si="93"/>
        <v>642EPS017</v>
      </c>
      <c r="J122" s="31" t="str">
        <f t="shared" si="94"/>
        <v>642EAS016</v>
      </c>
      <c r="K122" s="185" t="s">
        <v>414</v>
      </c>
      <c r="L122" s="32" t="s">
        <v>495</v>
      </c>
      <c r="M122" s="182">
        <v>642</v>
      </c>
      <c r="N122" s="42">
        <v>0</v>
      </c>
      <c r="O122" s="36">
        <v>0</v>
      </c>
      <c r="P122" s="36">
        <v>0</v>
      </c>
      <c r="Q122" s="36">
        <v>13</v>
      </c>
      <c r="R122" s="36">
        <v>0</v>
      </c>
      <c r="S122" s="36">
        <v>0</v>
      </c>
      <c r="T122" s="36">
        <v>0</v>
      </c>
      <c r="U122" s="36">
        <v>0</v>
      </c>
      <c r="V122" s="147">
        <v>0</v>
      </c>
      <c r="W122" s="174">
        <v>13</v>
      </c>
      <c r="X122" s="42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v>0</v>
      </c>
      <c r="AD122" s="36">
        <v>0</v>
      </c>
      <c r="AE122" s="36">
        <v>0</v>
      </c>
      <c r="AF122" s="147">
        <v>0</v>
      </c>
      <c r="AG122" s="174">
        <v>0</v>
      </c>
      <c r="AH122" s="42">
        <f t="shared" si="96"/>
        <v>0</v>
      </c>
      <c r="AI122" s="36">
        <f t="shared" si="97"/>
        <v>0</v>
      </c>
      <c r="AJ122" s="36">
        <f t="shared" si="98"/>
        <v>0</v>
      </c>
      <c r="AK122" s="36">
        <f t="shared" si="99"/>
        <v>0</v>
      </c>
      <c r="AL122" s="36">
        <f t="shared" si="100"/>
        <v>0</v>
      </c>
      <c r="AM122" s="36">
        <f t="shared" si="101"/>
        <v>0</v>
      </c>
      <c r="AN122" s="36">
        <f t="shared" si="102"/>
        <v>3</v>
      </c>
      <c r="AO122" s="36">
        <f t="shared" si="103"/>
        <v>0</v>
      </c>
      <c r="AP122" s="147">
        <f t="shared" si="104"/>
        <v>0</v>
      </c>
      <c r="AQ122" s="174">
        <f t="shared" si="65"/>
        <v>3</v>
      </c>
      <c r="AR122" s="75" t="str">
        <f t="shared" si="75"/>
        <v>440EPS005</v>
      </c>
      <c r="AS122" s="840" t="s">
        <v>678</v>
      </c>
      <c r="AT122" s="840">
        <v>440</v>
      </c>
      <c r="AU122" s="840" t="s">
        <v>558</v>
      </c>
      <c r="AV122" s="841">
        <v>1</v>
      </c>
    </row>
    <row r="123" spans="2:48" ht="15" customHeight="1">
      <c r="B123" s="31" t="str">
        <f t="shared" si="86"/>
        <v>679EPS010</v>
      </c>
      <c r="C123" s="31" t="str">
        <f t="shared" si="87"/>
        <v>679EPS044</v>
      </c>
      <c r="D123" s="31" t="str">
        <f t="shared" si="88"/>
        <v>679EPS002</v>
      </c>
      <c r="E123" s="31" t="str">
        <f t="shared" si="89"/>
        <v>679EPS016</v>
      </c>
      <c r="F123" s="31" t="str">
        <f t="shared" si="90"/>
        <v>679EPS023</v>
      </c>
      <c r="G123" s="31" t="str">
        <f t="shared" si="91"/>
        <v>679EPS005</v>
      </c>
      <c r="H123" s="31" t="str">
        <f t="shared" si="92"/>
        <v>679EPS040</v>
      </c>
      <c r="I123" s="31" t="str">
        <f t="shared" si="93"/>
        <v>679EPS017</v>
      </c>
      <c r="J123" s="31" t="str">
        <f t="shared" si="94"/>
        <v>679EAS016</v>
      </c>
      <c r="K123" s="185" t="s">
        <v>415</v>
      </c>
      <c r="L123" s="32" t="s">
        <v>495</v>
      </c>
      <c r="M123" s="182">
        <v>679</v>
      </c>
      <c r="N123" s="42">
        <v>0</v>
      </c>
      <c r="O123" s="36">
        <v>0</v>
      </c>
      <c r="P123" s="36">
        <v>0</v>
      </c>
      <c r="Q123" s="36">
        <v>8</v>
      </c>
      <c r="R123" s="36">
        <v>0</v>
      </c>
      <c r="S123" s="36">
        <v>0</v>
      </c>
      <c r="T123" s="36">
        <v>0</v>
      </c>
      <c r="U123" s="36">
        <v>0</v>
      </c>
      <c r="V123" s="147">
        <v>0</v>
      </c>
      <c r="W123" s="174">
        <v>8</v>
      </c>
      <c r="X123" s="42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147">
        <v>0</v>
      </c>
      <c r="AG123" s="174">
        <v>0</v>
      </c>
      <c r="AH123" s="42">
        <f t="shared" si="96"/>
        <v>0</v>
      </c>
      <c r="AI123" s="36">
        <f t="shared" si="97"/>
        <v>0</v>
      </c>
      <c r="AJ123" s="36">
        <f t="shared" si="98"/>
        <v>0</v>
      </c>
      <c r="AK123" s="36">
        <f t="shared" si="99"/>
        <v>6</v>
      </c>
      <c r="AL123" s="36">
        <f t="shared" si="100"/>
        <v>0</v>
      </c>
      <c r="AM123" s="36">
        <f t="shared" si="101"/>
        <v>0</v>
      </c>
      <c r="AN123" s="36">
        <f t="shared" si="102"/>
        <v>6</v>
      </c>
      <c r="AO123" s="36">
        <f t="shared" si="103"/>
        <v>0</v>
      </c>
      <c r="AP123" s="147">
        <f t="shared" si="104"/>
        <v>0</v>
      </c>
      <c r="AQ123" s="174">
        <f t="shared" si="65"/>
        <v>12</v>
      </c>
      <c r="AR123" s="75" t="str">
        <f t="shared" si="75"/>
        <v>440EPS010</v>
      </c>
      <c r="AS123" s="840" t="s">
        <v>678</v>
      </c>
      <c r="AT123" s="840">
        <v>440</v>
      </c>
      <c r="AU123" s="840" t="s">
        <v>553</v>
      </c>
      <c r="AV123" s="841">
        <v>77</v>
      </c>
    </row>
    <row r="124" spans="2:48" ht="15" customHeight="1">
      <c r="B124" s="31" t="str">
        <f t="shared" si="86"/>
        <v>789EPS010</v>
      </c>
      <c r="C124" s="31" t="str">
        <f t="shared" si="87"/>
        <v>789EPS044</v>
      </c>
      <c r="D124" s="31" t="str">
        <f t="shared" si="88"/>
        <v>789EPS002</v>
      </c>
      <c r="E124" s="31" t="str">
        <f t="shared" si="89"/>
        <v>789EPS016</v>
      </c>
      <c r="F124" s="31" t="str">
        <f t="shared" si="90"/>
        <v>789EPS023</v>
      </c>
      <c r="G124" s="31" t="str">
        <f t="shared" si="91"/>
        <v>789EPS005</v>
      </c>
      <c r="H124" s="31" t="str">
        <f t="shared" si="92"/>
        <v>789EPS040</v>
      </c>
      <c r="I124" s="31" t="str">
        <f t="shared" si="93"/>
        <v>789EPS017</v>
      </c>
      <c r="J124" s="31" t="str">
        <f t="shared" si="94"/>
        <v>789EAS016</v>
      </c>
      <c r="K124" s="185" t="s">
        <v>416</v>
      </c>
      <c r="L124" s="32" t="s">
        <v>495</v>
      </c>
      <c r="M124" s="182">
        <v>789</v>
      </c>
      <c r="N124" s="42">
        <v>0</v>
      </c>
      <c r="O124" s="36">
        <v>0</v>
      </c>
      <c r="P124" s="36">
        <v>0</v>
      </c>
      <c r="Q124" s="36">
        <v>22</v>
      </c>
      <c r="R124" s="36">
        <v>0</v>
      </c>
      <c r="S124" s="36">
        <v>0</v>
      </c>
      <c r="T124" s="36">
        <v>0</v>
      </c>
      <c r="U124" s="36">
        <v>0</v>
      </c>
      <c r="V124" s="147">
        <v>0</v>
      </c>
      <c r="W124" s="174">
        <v>22</v>
      </c>
      <c r="X124" s="42">
        <v>0</v>
      </c>
      <c r="Y124" s="36">
        <v>0</v>
      </c>
      <c r="Z124" s="36">
        <v>0</v>
      </c>
      <c r="AA124" s="36">
        <v>0</v>
      </c>
      <c r="AB124" s="36">
        <v>0</v>
      </c>
      <c r="AC124" s="36">
        <v>0</v>
      </c>
      <c r="AD124" s="36">
        <v>0</v>
      </c>
      <c r="AE124" s="36">
        <v>0</v>
      </c>
      <c r="AF124" s="147">
        <v>0</v>
      </c>
      <c r="AG124" s="174">
        <v>0</v>
      </c>
      <c r="AH124" s="42">
        <f t="shared" si="96"/>
        <v>0</v>
      </c>
      <c r="AI124" s="36">
        <f t="shared" si="97"/>
        <v>0</v>
      </c>
      <c r="AJ124" s="36">
        <f t="shared" si="98"/>
        <v>0</v>
      </c>
      <c r="AK124" s="36">
        <f t="shared" si="99"/>
        <v>0</v>
      </c>
      <c r="AL124" s="36">
        <f t="shared" si="100"/>
        <v>0</v>
      </c>
      <c r="AM124" s="36">
        <f t="shared" si="101"/>
        <v>0</v>
      </c>
      <c r="AN124" s="36">
        <f t="shared" si="102"/>
        <v>6</v>
      </c>
      <c r="AO124" s="36">
        <f t="shared" si="103"/>
        <v>0</v>
      </c>
      <c r="AP124" s="147">
        <f t="shared" si="104"/>
        <v>0</v>
      </c>
      <c r="AQ124" s="174">
        <f t="shared" si="65"/>
        <v>6</v>
      </c>
      <c r="AR124" s="75" t="str">
        <f t="shared" si="75"/>
        <v>440EPS016</v>
      </c>
      <c r="AS124" s="840" t="s">
        <v>678</v>
      </c>
      <c r="AT124" s="840">
        <v>440</v>
      </c>
      <c r="AU124" s="840" t="s">
        <v>556</v>
      </c>
      <c r="AV124" s="841">
        <v>53</v>
      </c>
    </row>
    <row r="125" spans="2:48" ht="15" customHeight="1">
      <c r="B125" s="31" t="str">
        <f t="shared" si="86"/>
        <v>792EPS010</v>
      </c>
      <c r="C125" s="31" t="str">
        <f t="shared" si="87"/>
        <v>792EPS044</v>
      </c>
      <c r="D125" s="31" t="str">
        <f t="shared" si="88"/>
        <v>792EPS002</v>
      </c>
      <c r="E125" s="31" t="str">
        <f t="shared" si="89"/>
        <v>792EPS016</v>
      </c>
      <c r="F125" s="31" t="str">
        <f t="shared" si="90"/>
        <v>792EPS023</v>
      </c>
      <c r="G125" s="31" t="str">
        <f t="shared" si="91"/>
        <v>792EPS005</v>
      </c>
      <c r="H125" s="31" t="str">
        <f t="shared" si="92"/>
        <v>792EPS040</v>
      </c>
      <c r="I125" s="31" t="str">
        <f t="shared" si="93"/>
        <v>792EPS017</v>
      </c>
      <c r="J125" s="31" t="str">
        <f t="shared" si="94"/>
        <v>792EAS016</v>
      </c>
      <c r="K125" s="185" t="s">
        <v>417</v>
      </c>
      <c r="L125" s="32" t="s">
        <v>495</v>
      </c>
      <c r="M125" s="182">
        <v>792</v>
      </c>
      <c r="N125" s="42">
        <v>0</v>
      </c>
      <c r="O125" s="36">
        <v>0</v>
      </c>
      <c r="P125" s="36">
        <v>0</v>
      </c>
      <c r="Q125" s="36">
        <v>0</v>
      </c>
      <c r="R125" s="36">
        <v>0</v>
      </c>
      <c r="S125" s="36">
        <v>0</v>
      </c>
      <c r="T125" s="36">
        <v>0</v>
      </c>
      <c r="U125" s="36">
        <v>0</v>
      </c>
      <c r="V125" s="147">
        <v>0</v>
      </c>
      <c r="W125" s="174">
        <v>0</v>
      </c>
      <c r="X125" s="42">
        <v>0</v>
      </c>
      <c r="Y125" s="36">
        <v>0</v>
      </c>
      <c r="Z125" s="36">
        <v>0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147">
        <v>0</v>
      </c>
      <c r="AG125" s="174">
        <v>0</v>
      </c>
      <c r="AH125" s="42">
        <f t="shared" si="96"/>
        <v>0</v>
      </c>
      <c r="AI125" s="36">
        <f t="shared" si="97"/>
        <v>0</v>
      </c>
      <c r="AJ125" s="36">
        <f t="shared" si="98"/>
        <v>0</v>
      </c>
      <c r="AK125" s="36">
        <f t="shared" si="99"/>
        <v>0</v>
      </c>
      <c r="AL125" s="36">
        <f t="shared" si="100"/>
        <v>0</v>
      </c>
      <c r="AM125" s="36">
        <f t="shared" si="101"/>
        <v>0</v>
      </c>
      <c r="AN125" s="36">
        <f t="shared" si="102"/>
        <v>0</v>
      </c>
      <c r="AO125" s="36">
        <f t="shared" si="103"/>
        <v>0</v>
      </c>
      <c r="AP125" s="147">
        <f t="shared" si="104"/>
        <v>0</v>
      </c>
      <c r="AQ125" s="174">
        <f t="shared" si="65"/>
        <v>0</v>
      </c>
      <c r="AR125" s="75" t="str">
        <f t="shared" si="75"/>
        <v>440EPS040</v>
      </c>
      <c r="AS125" s="840" t="s">
        <v>678</v>
      </c>
      <c r="AT125" s="840">
        <v>440</v>
      </c>
      <c r="AU125" s="840" t="s">
        <v>557</v>
      </c>
      <c r="AV125" s="841">
        <v>24</v>
      </c>
    </row>
    <row r="126" spans="2:48" ht="15" customHeight="1">
      <c r="B126" s="31" t="str">
        <f t="shared" si="86"/>
        <v>809EPS010</v>
      </c>
      <c r="C126" s="31" t="str">
        <f t="shared" si="87"/>
        <v>809EPS044</v>
      </c>
      <c r="D126" s="31" t="str">
        <f t="shared" si="88"/>
        <v>809EPS002</v>
      </c>
      <c r="E126" s="31" t="str">
        <f t="shared" si="89"/>
        <v>809EPS016</v>
      </c>
      <c r="F126" s="31" t="str">
        <f t="shared" si="90"/>
        <v>809EPS023</v>
      </c>
      <c r="G126" s="31" t="str">
        <f t="shared" si="91"/>
        <v>809EPS005</v>
      </c>
      <c r="H126" s="31" t="str">
        <f t="shared" si="92"/>
        <v>809EPS040</v>
      </c>
      <c r="I126" s="31" t="str">
        <f t="shared" si="93"/>
        <v>809EPS017</v>
      </c>
      <c r="J126" s="31" t="str">
        <f t="shared" si="94"/>
        <v>809EAS016</v>
      </c>
      <c r="K126" s="185" t="s">
        <v>418</v>
      </c>
      <c r="L126" s="32" t="s">
        <v>495</v>
      </c>
      <c r="M126" s="182">
        <v>809</v>
      </c>
      <c r="N126" s="42">
        <v>0</v>
      </c>
      <c r="O126" s="36">
        <v>0</v>
      </c>
      <c r="P126" s="36">
        <v>0</v>
      </c>
      <c r="Q126" s="36">
        <v>5</v>
      </c>
      <c r="R126" s="36">
        <v>0</v>
      </c>
      <c r="S126" s="36">
        <v>0</v>
      </c>
      <c r="T126" s="36">
        <v>0</v>
      </c>
      <c r="U126" s="36">
        <v>0</v>
      </c>
      <c r="V126" s="147">
        <v>0</v>
      </c>
      <c r="W126" s="174">
        <v>5</v>
      </c>
      <c r="X126" s="42">
        <v>0</v>
      </c>
      <c r="Y126" s="36">
        <v>0</v>
      </c>
      <c r="Z126" s="36">
        <v>0</v>
      </c>
      <c r="AA126" s="36">
        <v>0</v>
      </c>
      <c r="AB126" s="36">
        <v>0</v>
      </c>
      <c r="AC126" s="36">
        <v>0</v>
      </c>
      <c r="AD126" s="36">
        <v>0</v>
      </c>
      <c r="AE126" s="36">
        <v>0</v>
      </c>
      <c r="AF126" s="147">
        <v>0</v>
      </c>
      <c r="AG126" s="174">
        <v>0</v>
      </c>
      <c r="AH126" s="42">
        <f t="shared" si="96"/>
        <v>0</v>
      </c>
      <c r="AI126" s="36">
        <f t="shared" si="97"/>
        <v>0</v>
      </c>
      <c r="AJ126" s="36">
        <f t="shared" si="98"/>
        <v>0</v>
      </c>
      <c r="AK126" s="36">
        <f t="shared" si="99"/>
        <v>0</v>
      </c>
      <c r="AL126" s="36">
        <f t="shared" si="100"/>
        <v>0</v>
      </c>
      <c r="AM126" s="36">
        <f t="shared" si="101"/>
        <v>0</v>
      </c>
      <c r="AN126" s="36">
        <f t="shared" si="102"/>
        <v>2</v>
      </c>
      <c r="AO126" s="36">
        <f t="shared" si="103"/>
        <v>0</v>
      </c>
      <c r="AP126" s="147">
        <f t="shared" si="104"/>
        <v>0</v>
      </c>
      <c r="AQ126" s="174">
        <f t="shared" si="65"/>
        <v>2</v>
      </c>
      <c r="AR126" s="75" t="str">
        <f t="shared" si="75"/>
        <v>483EPS040</v>
      </c>
      <c r="AS126" s="840" t="s">
        <v>678</v>
      </c>
      <c r="AT126" s="840">
        <v>483</v>
      </c>
      <c r="AU126" s="840" t="s">
        <v>557</v>
      </c>
      <c r="AV126" s="841">
        <v>1</v>
      </c>
    </row>
    <row r="127" spans="2:48" ht="15" customHeight="1">
      <c r="B127" s="31" t="str">
        <f t="shared" si="86"/>
        <v>847EPS010</v>
      </c>
      <c r="C127" s="31" t="str">
        <f t="shared" si="87"/>
        <v>847EPS044</v>
      </c>
      <c r="D127" s="31" t="str">
        <f t="shared" si="88"/>
        <v>847EPS002</v>
      </c>
      <c r="E127" s="31" t="str">
        <f t="shared" si="89"/>
        <v>847EPS016</v>
      </c>
      <c r="F127" s="31" t="str">
        <f t="shared" si="90"/>
        <v>847EPS023</v>
      </c>
      <c r="G127" s="31" t="str">
        <f t="shared" si="91"/>
        <v>847EPS005</v>
      </c>
      <c r="H127" s="31" t="str">
        <f t="shared" si="92"/>
        <v>847EPS040</v>
      </c>
      <c r="I127" s="31" t="str">
        <f t="shared" si="93"/>
        <v>847EPS017</v>
      </c>
      <c r="J127" s="31" t="str">
        <f t="shared" si="94"/>
        <v>847EAS016</v>
      </c>
      <c r="K127" s="185" t="s">
        <v>419</v>
      </c>
      <c r="L127" s="32" t="s">
        <v>495</v>
      </c>
      <c r="M127" s="182">
        <v>847</v>
      </c>
      <c r="N127" s="42">
        <v>0</v>
      </c>
      <c r="O127" s="36">
        <v>1</v>
      </c>
      <c r="P127" s="36">
        <v>0</v>
      </c>
      <c r="Q127" s="36">
        <v>7</v>
      </c>
      <c r="R127" s="36">
        <v>0</v>
      </c>
      <c r="S127" s="36">
        <v>0</v>
      </c>
      <c r="T127" s="36">
        <v>0</v>
      </c>
      <c r="U127" s="36">
        <v>0</v>
      </c>
      <c r="V127" s="147">
        <v>0</v>
      </c>
      <c r="W127" s="174">
        <v>8</v>
      </c>
      <c r="X127" s="42">
        <v>0</v>
      </c>
      <c r="Y127" s="36">
        <v>0</v>
      </c>
      <c r="Z127" s="36">
        <v>0</v>
      </c>
      <c r="AA127" s="36">
        <v>0</v>
      </c>
      <c r="AB127" s="36">
        <v>0</v>
      </c>
      <c r="AC127" s="36">
        <v>0</v>
      </c>
      <c r="AD127" s="36">
        <v>0</v>
      </c>
      <c r="AE127" s="36">
        <v>0</v>
      </c>
      <c r="AF127" s="147">
        <v>0</v>
      </c>
      <c r="AG127" s="174">
        <v>0</v>
      </c>
      <c r="AH127" s="42">
        <f t="shared" si="96"/>
        <v>0</v>
      </c>
      <c r="AI127" s="36">
        <f t="shared" si="97"/>
        <v>0</v>
      </c>
      <c r="AJ127" s="36">
        <f t="shared" si="98"/>
        <v>0</v>
      </c>
      <c r="AK127" s="36">
        <f t="shared" si="99"/>
        <v>0</v>
      </c>
      <c r="AL127" s="36">
        <f t="shared" si="100"/>
        <v>0</v>
      </c>
      <c r="AM127" s="36">
        <f t="shared" si="101"/>
        <v>0</v>
      </c>
      <c r="AN127" s="36">
        <f t="shared" si="102"/>
        <v>17</v>
      </c>
      <c r="AO127" s="36">
        <f t="shared" si="103"/>
        <v>0</v>
      </c>
      <c r="AP127" s="147">
        <f t="shared" si="104"/>
        <v>0</v>
      </c>
      <c r="AQ127" s="174">
        <f t="shared" si="65"/>
        <v>17</v>
      </c>
      <c r="AR127" s="75" t="str">
        <f t="shared" si="75"/>
        <v>541EPS002</v>
      </c>
      <c r="AS127" s="840" t="s">
        <v>678</v>
      </c>
      <c r="AT127" s="840">
        <v>541</v>
      </c>
      <c r="AU127" s="840" t="s">
        <v>555</v>
      </c>
      <c r="AV127" s="841">
        <v>11</v>
      </c>
    </row>
    <row r="128" spans="2:48" ht="15" customHeight="1">
      <c r="B128" s="31" t="str">
        <f t="shared" si="86"/>
        <v>856EPS010</v>
      </c>
      <c r="C128" s="31" t="str">
        <f t="shared" si="87"/>
        <v>856EPS044</v>
      </c>
      <c r="D128" s="31" t="str">
        <f t="shared" si="88"/>
        <v>856EPS002</v>
      </c>
      <c r="E128" s="31" t="str">
        <f t="shared" si="89"/>
        <v>856EPS016</v>
      </c>
      <c r="F128" s="31" t="str">
        <f t="shared" si="90"/>
        <v>856EPS023</v>
      </c>
      <c r="G128" s="31" t="str">
        <f t="shared" si="91"/>
        <v>856EPS005</v>
      </c>
      <c r="H128" s="31" t="str">
        <f t="shared" si="92"/>
        <v>856EPS040</v>
      </c>
      <c r="I128" s="31" t="str">
        <f t="shared" si="93"/>
        <v>856EPS017</v>
      </c>
      <c r="J128" s="31" t="str">
        <f t="shared" si="94"/>
        <v>856EAS016</v>
      </c>
      <c r="K128" s="185" t="s">
        <v>420</v>
      </c>
      <c r="L128" s="32" t="s">
        <v>495</v>
      </c>
      <c r="M128" s="182">
        <v>856</v>
      </c>
      <c r="N128" s="42">
        <v>0</v>
      </c>
      <c r="O128" s="36">
        <v>1</v>
      </c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36">
        <v>0</v>
      </c>
      <c r="V128" s="147">
        <v>0</v>
      </c>
      <c r="W128" s="174">
        <v>1</v>
      </c>
      <c r="X128" s="42">
        <v>0</v>
      </c>
      <c r="Y128" s="36">
        <v>0</v>
      </c>
      <c r="Z128" s="36">
        <v>0</v>
      </c>
      <c r="AA128" s="36">
        <v>0</v>
      </c>
      <c r="AB128" s="36">
        <v>0</v>
      </c>
      <c r="AC128" s="36">
        <v>0</v>
      </c>
      <c r="AD128" s="36">
        <v>0</v>
      </c>
      <c r="AE128" s="36">
        <v>0</v>
      </c>
      <c r="AF128" s="147">
        <v>0</v>
      </c>
      <c r="AG128" s="174">
        <v>0</v>
      </c>
      <c r="AH128" s="42">
        <f t="shared" si="96"/>
        <v>0</v>
      </c>
      <c r="AI128" s="36">
        <f t="shared" si="97"/>
        <v>0</v>
      </c>
      <c r="AJ128" s="36">
        <f t="shared" si="98"/>
        <v>0</v>
      </c>
      <c r="AK128" s="36">
        <f t="shared" si="99"/>
        <v>0</v>
      </c>
      <c r="AL128" s="36">
        <f t="shared" si="100"/>
        <v>0</v>
      </c>
      <c r="AM128" s="36">
        <f t="shared" si="101"/>
        <v>0</v>
      </c>
      <c r="AN128" s="36">
        <f t="shared" si="102"/>
        <v>5</v>
      </c>
      <c r="AO128" s="36">
        <f t="shared" si="103"/>
        <v>0</v>
      </c>
      <c r="AP128" s="147">
        <f t="shared" si="104"/>
        <v>0</v>
      </c>
      <c r="AQ128" s="174">
        <f t="shared" si="65"/>
        <v>5</v>
      </c>
      <c r="AR128" s="75" t="str">
        <f t="shared" si="75"/>
        <v>541EPS040</v>
      </c>
      <c r="AS128" s="840" t="s">
        <v>678</v>
      </c>
      <c r="AT128" s="840">
        <v>541</v>
      </c>
      <c r="AU128" s="840" t="s">
        <v>557</v>
      </c>
      <c r="AV128" s="841">
        <v>3</v>
      </c>
    </row>
    <row r="129" spans="2:48" ht="15" customHeight="1">
      <c r="B129" s="31" t="str">
        <f t="shared" si="86"/>
        <v>861EPS010</v>
      </c>
      <c r="C129" s="31" t="str">
        <f t="shared" si="87"/>
        <v>861EPS044</v>
      </c>
      <c r="D129" s="31" t="str">
        <f t="shared" si="88"/>
        <v>861EPS002</v>
      </c>
      <c r="E129" s="31" t="str">
        <f t="shared" si="89"/>
        <v>861EPS016</v>
      </c>
      <c r="F129" s="31" t="str">
        <f t="shared" si="90"/>
        <v>861EPS023</v>
      </c>
      <c r="G129" s="31" t="str">
        <f t="shared" si="91"/>
        <v>861EPS005</v>
      </c>
      <c r="H129" s="31" t="str">
        <f t="shared" si="92"/>
        <v>861EPS040</v>
      </c>
      <c r="I129" s="31" t="str">
        <f t="shared" si="93"/>
        <v>861EPS017</v>
      </c>
      <c r="J129" s="31" t="str">
        <f t="shared" si="94"/>
        <v>861EAS016</v>
      </c>
      <c r="K129" s="185" t="s">
        <v>421</v>
      </c>
      <c r="L129" s="32" t="s">
        <v>495</v>
      </c>
      <c r="M129" s="182">
        <v>861</v>
      </c>
      <c r="N129" s="42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147">
        <v>0</v>
      </c>
      <c r="W129" s="174">
        <v>0</v>
      </c>
      <c r="X129" s="42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v>0</v>
      </c>
      <c r="AD129" s="36">
        <v>0</v>
      </c>
      <c r="AE129" s="36">
        <v>0</v>
      </c>
      <c r="AF129" s="147">
        <v>0</v>
      </c>
      <c r="AG129" s="174">
        <v>0</v>
      </c>
      <c r="AH129" s="42">
        <f t="shared" si="96"/>
        <v>0</v>
      </c>
      <c r="AI129" s="36">
        <f t="shared" si="97"/>
        <v>0</v>
      </c>
      <c r="AJ129" s="36">
        <f t="shared" si="98"/>
        <v>0</v>
      </c>
      <c r="AK129" s="36">
        <f t="shared" si="99"/>
        <v>0</v>
      </c>
      <c r="AL129" s="36">
        <f t="shared" si="100"/>
        <v>0</v>
      </c>
      <c r="AM129" s="36">
        <f t="shared" si="101"/>
        <v>0</v>
      </c>
      <c r="AN129" s="36">
        <f t="shared" si="102"/>
        <v>11</v>
      </c>
      <c r="AO129" s="36">
        <f t="shared" si="103"/>
        <v>0</v>
      </c>
      <c r="AP129" s="147">
        <f t="shared" si="104"/>
        <v>0</v>
      </c>
      <c r="AQ129" s="174">
        <f t="shared" si="65"/>
        <v>11</v>
      </c>
      <c r="AR129" s="75" t="str">
        <f t="shared" si="75"/>
        <v>607EPS040</v>
      </c>
      <c r="AS129" s="840" t="s">
        <v>678</v>
      </c>
      <c r="AT129" s="840">
        <v>607</v>
      </c>
      <c r="AU129" s="840" t="s">
        <v>557</v>
      </c>
      <c r="AV129" s="841">
        <v>13</v>
      </c>
    </row>
    <row r="130" spans="2:48" ht="15" customHeight="1">
      <c r="B130" s="31" t="str">
        <f t="shared" si="86"/>
        <v>EPS010</v>
      </c>
      <c r="C130" s="31" t="str">
        <f t="shared" si="87"/>
        <v>EPS044</v>
      </c>
      <c r="D130" s="31" t="str">
        <f t="shared" si="88"/>
        <v>EPS002</v>
      </c>
      <c r="E130" s="31" t="str">
        <f t="shared" si="89"/>
        <v>EPS016</v>
      </c>
      <c r="F130" s="31" t="str">
        <f t="shared" si="90"/>
        <v>EPS023</v>
      </c>
      <c r="G130" s="31" t="str">
        <f t="shared" si="91"/>
        <v>EPS005</v>
      </c>
      <c r="H130" s="31" t="str">
        <f t="shared" si="92"/>
        <v>EPS040</v>
      </c>
      <c r="I130" s="31" t="str">
        <f t="shared" si="93"/>
        <v>EPS017</v>
      </c>
      <c r="J130" s="31" t="str">
        <f t="shared" si="94"/>
        <v>EAS016</v>
      </c>
      <c r="K130" s="183" t="s">
        <v>680</v>
      </c>
      <c r="L130" s="140"/>
      <c r="M130" s="184"/>
      <c r="N130" s="40">
        <v>64695</v>
      </c>
      <c r="O130" s="37">
        <v>10</v>
      </c>
      <c r="P130" s="37">
        <v>4056</v>
      </c>
      <c r="Q130" s="37">
        <v>2649</v>
      </c>
      <c r="R130" s="37">
        <v>3844</v>
      </c>
      <c r="S130" s="37">
        <v>2002</v>
      </c>
      <c r="T130" s="37">
        <v>6</v>
      </c>
      <c r="U130" s="37">
        <v>1</v>
      </c>
      <c r="V130" s="148">
        <v>1</v>
      </c>
      <c r="W130" s="173">
        <v>77264</v>
      </c>
      <c r="X130" s="40">
        <v>6853</v>
      </c>
      <c r="Y130" s="37">
        <v>0</v>
      </c>
      <c r="Z130" s="37">
        <v>4187</v>
      </c>
      <c r="AA130" s="37">
        <v>532</v>
      </c>
      <c r="AB130" s="37">
        <v>3397</v>
      </c>
      <c r="AC130" s="37">
        <v>3075</v>
      </c>
      <c r="AD130" s="37">
        <v>0</v>
      </c>
      <c r="AE130" s="37">
        <v>4</v>
      </c>
      <c r="AF130" s="148">
        <v>1</v>
      </c>
      <c r="AG130" s="173">
        <v>18049</v>
      </c>
      <c r="AH130" s="40">
        <f t="shared" ref="AH130:AP130" si="105">SUM(AH131:AH140)</f>
        <v>12159</v>
      </c>
      <c r="AI130" s="37">
        <f t="shared" si="105"/>
        <v>0</v>
      </c>
      <c r="AJ130" s="37">
        <f t="shared" si="105"/>
        <v>5915</v>
      </c>
      <c r="AK130" s="37">
        <f t="shared" si="105"/>
        <v>2543</v>
      </c>
      <c r="AL130" s="37">
        <f t="shared" si="105"/>
        <v>2994</v>
      </c>
      <c r="AM130" s="37">
        <f t="shared" si="105"/>
        <v>2584</v>
      </c>
      <c r="AN130" s="37">
        <f t="shared" si="105"/>
        <v>2034</v>
      </c>
      <c r="AO130" s="37">
        <f t="shared" si="105"/>
        <v>3</v>
      </c>
      <c r="AP130" s="148">
        <f t="shared" si="105"/>
        <v>4</v>
      </c>
      <c r="AQ130" s="173">
        <f t="shared" si="65"/>
        <v>28236</v>
      </c>
      <c r="AR130" s="75" t="str">
        <f t="shared" si="75"/>
        <v>615EPS002</v>
      </c>
      <c r="AS130" s="840" t="s">
        <v>678</v>
      </c>
      <c r="AT130" s="840">
        <v>615</v>
      </c>
      <c r="AU130" s="840" t="s">
        <v>555</v>
      </c>
      <c r="AV130" s="841">
        <v>96</v>
      </c>
    </row>
    <row r="131" spans="2:48" ht="15" customHeight="1">
      <c r="B131" s="31" t="str">
        <f t="shared" si="86"/>
        <v>1EPS010</v>
      </c>
      <c r="C131" s="31" t="str">
        <f t="shared" si="87"/>
        <v>1EPS044</v>
      </c>
      <c r="D131" s="31" t="str">
        <f t="shared" si="88"/>
        <v>1EPS002</v>
      </c>
      <c r="E131" s="31" t="str">
        <f t="shared" si="89"/>
        <v>1EPS016</v>
      </c>
      <c r="F131" s="31" t="str">
        <f t="shared" si="90"/>
        <v>1EPS023</v>
      </c>
      <c r="G131" s="31" t="str">
        <f t="shared" si="91"/>
        <v>1EPS005</v>
      </c>
      <c r="H131" s="31" t="str">
        <f t="shared" si="92"/>
        <v>1EPS040</v>
      </c>
      <c r="I131" s="31" t="str">
        <f t="shared" si="93"/>
        <v>1EPS017</v>
      </c>
      <c r="J131" s="31" t="str">
        <f t="shared" si="94"/>
        <v>1EAS016</v>
      </c>
      <c r="K131" s="30" t="s">
        <v>423</v>
      </c>
      <c r="L131" s="32" t="s">
        <v>681</v>
      </c>
      <c r="M131" s="182">
        <v>1</v>
      </c>
      <c r="N131" s="42">
        <v>42294</v>
      </c>
      <c r="O131" s="36">
        <v>7</v>
      </c>
      <c r="P131" s="36">
        <v>3129</v>
      </c>
      <c r="Q131" s="36">
        <v>1963</v>
      </c>
      <c r="R131" s="36">
        <v>3207</v>
      </c>
      <c r="S131" s="36">
        <v>1612</v>
      </c>
      <c r="T131" s="36">
        <v>5</v>
      </c>
      <c r="U131" s="36">
        <v>1</v>
      </c>
      <c r="V131" s="147">
        <v>1</v>
      </c>
      <c r="W131" s="174">
        <v>52219</v>
      </c>
      <c r="X131" s="42">
        <v>4657</v>
      </c>
      <c r="Y131" s="36">
        <v>0</v>
      </c>
      <c r="Z131" s="36">
        <v>3259</v>
      </c>
      <c r="AA131" s="36">
        <v>385</v>
      </c>
      <c r="AB131" s="36">
        <v>2813</v>
      </c>
      <c r="AC131" s="36">
        <v>2446</v>
      </c>
      <c r="AD131" s="36">
        <v>0</v>
      </c>
      <c r="AE131" s="36">
        <v>4</v>
      </c>
      <c r="AF131" s="147">
        <v>1</v>
      </c>
      <c r="AG131" s="174">
        <v>13565</v>
      </c>
      <c r="AH131" s="42">
        <f t="shared" ref="AH131:AH140" si="106">IFERROR(VLOOKUP(B131,$AR$8:$AV$928,5,0),0)</f>
        <v>8393</v>
      </c>
      <c r="AI131" s="36">
        <f t="shared" ref="AI131:AI140" si="107">IFERROR(VLOOKUP(C131,$AR$8:$AV$928,5,0),0)</f>
        <v>0</v>
      </c>
      <c r="AJ131" s="36">
        <f t="shared" ref="AJ131:AJ140" si="108">IFERROR(VLOOKUP(D131,$AR$8:$AV$928,5,0),0)</f>
        <v>4629</v>
      </c>
      <c r="AK131" s="36">
        <f t="shared" ref="AK131:AK140" si="109">IFERROR(VLOOKUP(E131,$AR$8:$AV$928,5,0),0)</f>
        <v>1826</v>
      </c>
      <c r="AL131" s="36">
        <f t="shared" ref="AL131:AL140" si="110">IFERROR(VLOOKUP(F131,$AR$8:$AV$928,5,0),0)</f>
        <v>2344</v>
      </c>
      <c r="AM131" s="36">
        <f t="shared" ref="AM131:AM140" si="111">IFERROR(VLOOKUP(G131,$AR$8:$AV$928,5,0),0)</f>
        <v>2139</v>
      </c>
      <c r="AN131" s="36">
        <f t="shared" ref="AN131:AN140" si="112">IFERROR(VLOOKUP(H131,$AR$8:$AV$928,5,0),0)</f>
        <v>1557</v>
      </c>
      <c r="AO131" s="36">
        <f t="shared" ref="AO131:AO140" si="113">IFERROR(VLOOKUP(I131,$AR$8:$AV$928,5,0),0)</f>
        <v>3</v>
      </c>
      <c r="AP131" s="147">
        <f t="shared" ref="AP131:AP140" si="114">IFERROR(VLOOKUP(J131,$AR$8:$AV$928,5,0),0)</f>
        <v>3</v>
      </c>
      <c r="AQ131" s="174">
        <f t="shared" si="65"/>
        <v>20894</v>
      </c>
      <c r="AR131" s="75" t="str">
        <f t="shared" si="75"/>
        <v>615EPS005</v>
      </c>
      <c r="AS131" s="840" t="s">
        <v>678</v>
      </c>
      <c r="AT131" s="840">
        <v>615</v>
      </c>
      <c r="AU131" s="840" t="s">
        <v>558</v>
      </c>
      <c r="AV131" s="841">
        <v>147</v>
      </c>
    </row>
    <row r="132" spans="2:48" ht="15" customHeight="1">
      <c r="B132" s="31" t="str">
        <f t="shared" si="86"/>
        <v>79EPS010</v>
      </c>
      <c r="C132" s="31" t="str">
        <f t="shared" si="87"/>
        <v>79EPS044</v>
      </c>
      <c r="D132" s="31" t="str">
        <f t="shared" si="88"/>
        <v>79EPS002</v>
      </c>
      <c r="E132" s="31" t="str">
        <f t="shared" si="89"/>
        <v>79EPS016</v>
      </c>
      <c r="F132" s="31" t="str">
        <f t="shared" si="90"/>
        <v>79EPS023</v>
      </c>
      <c r="G132" s="31" t="str">
        <f t="shared" si="91"/>
        <v>79EPS005</v>
      </c>
      <c r="H132" s="31" t="str">
        <f t="shared" si="92"/>
        <v>79EPS040</v>
      </c>
      <c r="I132" s="31" t="str">
        <f t="shared" si="93"/>
        <v>79EPS017</v>
      </c>
      <c r="J132" s="31" t="str">
        <f t="shared" si="94"/>
        <v>79EAS016</v>
      </c>
      <c r="K132" s="185" t="s">
        <v>424</v>
      </c>
      <c r="L132" s="32" t="s">
        <v>681</v>
      </c>
      <c r="M132" s="182">
        <v>79</v>
      </c>
      <c r="N132" s="42">
        <v>393</v>
      </c>
      <c r="O132" s="36">
        <v>0</v>
      </c>
      <c r="P132" s="36">
        <v>3</v>
      </c>
      <c r="Q132" s="36">
        <v>26</v>
      </c>
      <c r="R132" s="36">
        <v>0</v>
      </c>
      <c r="S132" s="36">
        <v>0</v>
      </c>
      <c r="T132" s="36">
        <v>0</v>
      </c>
      <c r="U132" s="36">
        <v>0</v>
      </c>
      <c r="V132" s="147">
        <v>0</v>
      </c>
      <c r="W132" s="174">
        <v>422</v>
      </c>
      <c r="X132" s="42">
        <v>29</v>
      </c>
      <c r="Y132" s="36">
        <v>0</v>
      </c>
      <c r="Z132" s="36">
        <v>4</v>
      </c>
      <c r="AA132" s="36">
        <v>5</v>
      </c>
      <c r="AB132" s="36">
        <v>0</v>
      </c>
      <c r="AC132" s="36">
        <v>0</v>
      </c>
      <c r="AD132" s="36">
        <v>0</v>
      </c>
      <c r="AE132" s="36">
        <v>0</v>
      </c>
      <c r="AF132" s="147">
        <v>0</v>
      </c>
      <c r="AG132" s="174">
        <v>38</v>
      </c>
      <c r="AH132" s="42">
        <f t="shared" si="106"/>
        <v>39</v>
      </c>
      <c r="AI132" s="36">
        <f t="shared" si="107"/>
        <v>0</v>
      </c>
      <c r="AJ132" s="36">
        <f t="shared" si="108"/>
        <v>11</v>
      </c>
      <c r="AK132" s="36">
        <f t="shared" si="109"/>
        <v>37</v>
      </c>
      <c r="AL132" s="36">
        <f t="shared" si="110"/>
        <v>0</v>
      </c>
      <c r="AM132" s="36">
        <f t="shared" si="111"/>
        <v>0</v>
      </c>
      <c r="AN132" s="36">
        <f t="shared" si="112"/>
        <v>24</v>
      </c>
      <c r="AO132" s="36">
        <f t="shared" si="113"/>
        <v>0</v>
      </c>
      <c r="AP132" s="147">
        <f t="shared" si="114"/>
        <v>0</v>
      </c>
      <c r="AQ132" s="174">
        <f t="shared" si="65"/>
        <v>111</v>
      </c>
      <c r="AR132" s="75" t="str">
        <f t="shared" si="75"/>
        <v>615EPS010</v>
      </c>
      <c r="AS132" s="840" t="s">
        <v>678</v>
      </c>
      <c r="AT132" s="840">
        <v>615</v>
      </c>
      <c r="AU132" s="840" t="s">
        <v>553</v>
      </c>
      <c r="AV132" s="841">
        <v>439</v>
      </c>
    </row>
    <row r="133" spans="2:48" ht="15" customHeight="1">
      <c r="B133" s="31" t="str">
        <f t="shared" si="86"/>
        <v>88EPS010</v>
      </c>
      <c r="C133" s="31" t="str">
        <f t="shared" si="87"/>
        <v>88EPS044</v>
      </c>
      <c r="D133" s="31" t="str">
        <f t="shared" si="88"/>
        <v>88EPS002</v>
      </c>
      <c r="E133" s="31" t="str">
        <f t="shared" si="89"/>
        <v>88EPS016</v>
      </c>
      <c r="F133" s="31" t="str">
        <f t="shared" si="90"/>
        <v>88EPS023</v>
      </c>
      <c r="G133" s="31" t="str">
        <f t="shared" si="91"/>
        <v>88EPS005</v>
      </c>
      <c r="H133" s="31" t="str">
        <f t="shared" si="92"/>
        <v>88EPS040</v>
      </c>
      <c r="I133" s="31" t="str">
        <f t="shared" si="93"/>
        <v>88EPS017</v>
      </c>
      <c r="J133" s="31" t="str">
        <f t="shared" si="94"/>
        <v>88EAS016</v>
      </c>
      <c r="K133" s="185" t="s">
        <v>425</v>
      </c>
      <c r="L133" s="32" t="s">
        <v>681</v>
      </c>
      <c r="M133" s="182">
        <v>88</v>
      </c>
      <c r="N133" s="42">
        <v>6818</v>
      </c>
      <c r="O133" s="36">
        <v>2</v>
      </c>
      <c r="P133" s="36">
        <v>359</v>
      </c>
      <c r="Q133" s="36">
        <v>246</v>
      </c>
      <c r="R133" s="36">
        <v>338</v>
      </c>
      <c r="S133" s="36">
        <v>106</v>
      </c>
      <c r="T133" s="36">
        <v>0</v>
      </c>
      <c r="U133" s="36">
        <v>0</v>
      </c>
      <c r="V133" s="147">
        <v>0</v>
      </c>
      <c r="W133" s="174">
        <v>7869</v>
      </c>
      <c r="X133" s="42">
        <v>636</v>
      </c>
      <c r="Y133" s="36">
        <v>0</v>
      </c>
      <c r="Z133" s="36">
        <v>347</v>
      </c>
      <c r="AA133" s="36">
        <v>48</v>
      </c>
      <c r="AB133" s="36">
        <v>332</v>
      </c>
      <c r="AC133" s="36">
        <v>180</v>
      </c>
      <c r="AD133" s="36">
        <v>0</v>
      </c>
      <c r="AE133" s="36">
        <v>0</v>
      </c>
      <c r="AF133" s="147">
        <v>0</v>
      </c>
      <c r="AG133" s="174">
        <v>1543</v>
      </c>
      <c r="AH133" s="42">
        <f t="shared" si="106"/>
        <v>1031</v>
      </c>
      <c r="AI133" s="36">
        <f t="shared" si="107"/>
        <v>0</v>
      </c>
      <c r="AJ133" s="36">
        <f t="shared" si="108"/>
        <v>487</v>
      </c>
      <c r="AK133" s="36">
        <f t="shared" si="109"/>
        <v>238</v>
      </c>
      <c r="AL133" s="36">
        <f t="shared" si="110"/>
        <v>362</v>
      </c>
      <c r="AM133" s="36">
        <f t="shared" si="111"/>
        <v>153</v>
      </c>
      <c r="AN133" s="36">
        <f t="shared" si="112"/>
        <v>176</v>
      </c>
      <c r="AO133" s="36">
        <f t="shared" si="113"/>
        <v>0</v>
      </c>
      <c r="AP133" s="147">
        <f t="shared" si="114"/>
        <v>0</v>
      </c>
      <c r="AQ133" s="174">
        <f t="shared" si="65"/>
        <v>2447</v>
      </c>
      <c r="AR133" s="75" t="str">
        <f t="shared" si="75"/>
        <v>615EPS016</v>
      </c>
      <c r="AS133" s="840" t="s">
        <v>678</v>
      </c>
      <c r="AT133" s="840">
        <v>615</v>
      </c>
      <c r="AU133" s="840" t="s">
        <v>556</v>
      </c>
      <c r="AV133" s="841">
        <v>147</v>
      </c>
    </row>
    <row r="134" spans="2:48" ht="15" customHeight="1">
      <c r="B134" s="31" t="str">
        <f t="shared" si="86"/>
        <v>129EPS010</v>
      </c>
      <c r="C134" s="31" t="str">
        <f t="shared" si="87"/>
        <v>129EPS044</v>
      </c>
      <c r="D134" s="31" t="str">
        <f t="shared" si="88"/>
        <v>129EPS002</v>
      </c>
      <c r="E134" s="31" t="str">
        <f t="shared" si="89"/>
        <v>129EPS016</v>
      </c>
      <c r="F134" s="31" t="str">
        <f t="shared" si="90"/>
        <v>129EPS023</v>
      </c>
      <c r="G134" s="31" t="str">
        <f t="shared" si="91"/>
        <v>129EPS005</v>
      </c>
      <c r="H134" s="31" t="str">
        <f t="shared" si="92"/>
        <v>129EPS040</v>
      </c>
      <c r="I134" s="31" t="str">
        <f t="shared" si="93"/>
        <v>129EPS017</v>
      </c>
      <c r="J134" s="31" t="str">
        <f t="shared" si="94"/>
        <v>129EAS016</v>
      </c>
      <c r="K134" s="185" t="s">
        <v>426</v>
      </c>
      <c r="L134" s="32" t="s">
        <v>681</v>
      </c>
      <c r="M134" s="182">
        <v>129</v>
      </c>
      <c r="N134" s="42">
        <v>1527</v>
      </c>
      <c r="O134" s="36">
        <v>0</v>
      </c>
      <c r="P134" s="36">
        <v>39</v>
      </c>
      <c r="Q134" s="36">
        <v>21</v>
      </c>
      <c r="R134" s="36">
        <v>2</v>
      </c>
      <c r="S134" s="36">
        <v>6</v>
      </c>
      <c r="T134" s="36">
        <v>0</v>
      </c>
      <c r="U134" s="36">
        <v>0</v>
      </c>
      <c r="V134" s="147">
        <v>0</v>
      </c>
      <c r="W134" s="174">
        <v>1595</v>
      </c>
      <c r="X134" s="42">
        <v>111</v>
      </c>
      <c r="Y134" s="36">
        <v>0</v>
      </c>
      <c r="Z134" s="36">
        <v>62</v>
      </c>
      <c r="AA134" s="36">
        <v>0</v>
      </c>
      <c r="AB134" s="36">
        <v>4</v>
      </c>
      <c r="AC134" s="36">
        <v>9</v>
      </c>
      <c r="AD134" s="36">
        <v>0</v>
      </c>
      <c r="AE134" s="36">
        <v>0</v>
      </c>
      <c r="AF134" s="147">
        <v>0</v>
      </c>
      <c r="AG134" s="174">
        <v>186</v>
      </c>
      <c r="AH134" s="42">
        <f t="shared" si="106"/>
        <v>220</v>
      </c>
      <c r="AI134" s="36">
        <f t="shared" si="107"/>
        <v>0</v>
      </c>
      <c r="AJ134" s="36">
        <f t="shared" si="108"/>
        <v>85</v>
      </c>
      <c r="AK134" s="36">
        <f t="shared" si="109"/>
        <v>33</v>
      </c>
      <c r="AL134" s="36">
        <f t="shared" si="110"/>
        <v>0</v>
      </c>
      <c r="AM134" s="36">
        <f t="shared" si="111"/>
        <v>1</v>
      </c>
      <c r="AN134" s="36">
        <f t="shared" si="112"/>
        <v>53</v>
      </c>
      <c r="AO134" s="36">
        <f t="shared" si="113"/>
        <v>0</v>
      </c>
      <c r="AP134" s="147">
        <f t="shared" si="114"/>
        <v>0</v>
      </c>
      <c r="AQ134" s="174">
        <f t="shared" si="65"/>
        <v>392</v>
      </c>
      <c r="AR134" s="75" t="str">
        <f t="shared" si="75"/>
        <v>615EPS040</v>
      </c>
      <c r="AS134" s="840" t="s">
        <v>678</v>
      </c>
      <c r="AT134" s="840">
        <v>615</v>
      </c>
      <c r="AU134" s="840" t="s">
        <v>557</v>
      </c>
      <c r="AV134" s="841">
        <v>88</v>
      </c>
    </row>
    <row r="135" spans="2:48" ht="15" customHeight="1">
      <c r="B135" s="31" t="str">
        <f t="shared" si="86"/>
        <v>212EPS010</v>
      </c>
      <c r="C135" s="31" t="str">
        <f t="shared" si="87"/>
        <v>212EPS044</v>
      </c>
      <c r="D135" s="31" t="str">
        <f t="shared" si="88"/>
        <v>212EPS002</v>
      </c>
      <c r="E135" s="31" t="str">
        <f t="shared" si="89"/>
        <v>212EPS016</v>
      </c>
      <c r="F135" s="31" t="str">
        <f t="shared" si="90"/>
        <v>212EPS023</v>
      </c>
      <c r="G135" s="31" t="str">
        <f t="shared" si="91"/>
        <v>212EPS005</v>
      </c>
      <c r="H135" s="31" t="str">
        <f t="shared" si="92"/>
        <v>212EPS040</v>
      </c>
      <c r="I135" s="31" t="str">
        <f t="shared" si="93"/>
        <v>212EPS017</v>
      </c>
      <c r="J135" s="31" t="str">
        <f t="shared" si="94"/>
        <v>212EAS016</v>
      </c>
      <c r="K135" s="185" t="s">
        <v>427</v>
      </c>
      <c r="L135" s="32" t="s">
        <v>681</v>
      </c>
      <c r="M135" s="182">
        <v>212</v>
      </c>
      <c r="N135" s="42">
        <v>1067</v>
      </c>
      <c r="O135" s="36">
        <v>0</v>
      </c>
      <c r="P135" s="36">
        <v>14</v>
      </c>
      <c r="Q135" s="36">
        <v>21</v>
      </c>
      <c r="R135" s="36">
        <v>0</v>
      </c>
      <c r="S135" s="36">
        <v>14</v>
      </c>
      <c r="T135" s="36">
        <v>0</v>
      </c>
      <c r="U135" s="36">
        <v>0</v>
      </c>
      <c r="V135" s="147">
        <v>0</v>
      </c>
      <c r="W135" s="174">
        <v>1116</v>
      </c>
      <c r="X135" s="42">
        <v>102</v>
      </c>
      <c r="Y135" s="36">
        <v>0</v>
      </c>
      <c r="Z135" s="36">
        <v>9</v>
      </c>
      <c r="AA135" s="36">
        <v>0</v>
      </c>
      <c r="AB135" s="36">
        <v>0</v>
      </c>
      <c r="AC135" s="36">
        <v>16</v>
      </c>
      <c r="AD135" s="36">
        <v>0</v>
      </c>
      <c r="AE135" s="36">
        <v>0</v>
      </c>
      <c r="AF135" s="147">
        <v>0</v>
      </c>
      <c r="AG135" s="174">
        <v>127</v>
      </c>
      <c r="AH135" s="42">
        <f t="shared" si="106"/>
        <v>196</v>
      </c>
      <c r="AI135" s="36">
        <f t="shared" si="107"/>
        <v>0</v>
      </c>
      <c r="AJ135" s="36">
        <f t="shared" si="108"/>
        <v>24</v>
      </c>
      <c r="AK135" s="36">
        <f t="shared" si="109"/>
        <v>0</v>
      </c>
      <c r="AL135" s="36">
        <f t="shared" si="110"/>
        <v>0</v>
      </c>
      <c r="AM135" s="36">
        <f t="shared" si="111"/>
        <v>6</v>
      </c>
      <c r="AN135" s="36">
        <f t="shared" si="112"/>
        <v>31</v>
      </c>
      <c r="AO135" s="36">
        <f t="shared" si="113"/>
        <v>0</v>
      </c>
      <c r="AP135" s="147">
        <f t="shared" si="114"/>
        <v>0</v>
      </c>
      <c r="AQ135" s="174">
        <f t="shared" ref="AQ135:AQ140" si="115">SUM(AH135:AP135)</f>
        <v>257</v>
      </c>
      <c r="AR135" s="75" t="str">
        <f t="shared" si="75"/>
        <v>649EPS040</v>
      </c>
      <c r="AS135" s="840" t="s">
        <v>678</v>
      </c>
      <c r="AT135" s="840">
        <v>649</v>
      </c>
      <c r="AU135" s="840" t="s">
        <v>557</v>
      </c>
      <c r="AV135" s="841">
        <v>19</v>
      </c>
    </row>
    <row r="136" spans="2:48" ht="15" customHeight="1">
      <c r="B136" s="31" t="str">
        <f t="shared" si="86"/>
        <v>266EPS010</v>
      </c>
      <c r="C136" s="31" t="str">
        <f t="shared" si="87"/>
        <v>266EPS044</v>
      </c>
      <c r="D136" s="31" t="str">
        <f t="shared" si="88"/>
        <v>266EPS002</v>
      </c>
      <c r="E136" s="31" t="str">
        <f t="shared" si="89"/>
        <v>266EPS016</v>
      </c>
      <c r="F136" s="31" t="str">
        <f t="shared" si="90"/>
        <v>266EPS023</v>
      </c>
      <c r="G136" s="31" t="str">
        <f t="shared" si="91"/>
        <v>266EPS005</v>
      </c>
      <c r="H136" s="31" t="str">
        <f t="shared" si="92"/>
        <v>266EPS040</v>
      </c>
      <c r="I136" s="31" t="str">
        <f t="shared" si="93"/>
        <v>266EPS017</v>
      </c>
      <c r="J136" s="31" t="str">
        <f t="shared" si="94"/>
        <v>266EAS016</v>
      </c>
      <c r="K136" s="185" t="s">
        <v>428</v>
      </c>
      <c r="L136" s="32" t="s">
        <v>681</v>
      </c>
      <c r="M136" s="182">
        <v>266</v>
      </c>
      <c r="N136" s="42">
        <v>3728</v>
      </c>
      <c r="O136" s="36">
        <v>0</v>
      </c>
      <c r="P136" s="36">
        <v>125</v>
      </c>
      <c r="Q136" s="36">
        <v>168</v>
      </c>
      <c r="R136" s="36">
        <v>21</v>
      </c>
      <c r="S136" s="36">
        <v>147</v>
      </c>
      <c r="T136" s="36">
        <v>0</v>
      </c>
      <c r="U136" s="36">
        <v>0</v>
      </c>
      <c r="V136" s="147">
        <v>0</v>
      </c>
      <c r="W136" s="174">
        <v>4189</v>
      </c>
      <c r="X136" s="42">
        <v>451</v>
      </c>
      <c r="Y136" s="36">
        <v>0</v>
      </c>
      <c r="Z136" s="36">
        <v>121</v>
      </c>
      <c r="AA136" s="36">
        <v>78</v>
      </c>
      <c r="AB136" s="36">
        <v>12</v>
      </c>
      <c r="AC136" s="36">
        <v>226</v>
      </c>
      <c r="AD136" s="36">
        <v>0</v>
      </c>
      <c r="AE136" s="36">
        <v>0</v>
      </c>
      <c r="AF136" s="147">
        <v>0</v>
      </c>
      <c r="AG136" s="174">
        <v>888</v>
      </c>
      <c r="AH136" s="42">
        <f t="shared" si="106"/>
        <v>802</v>
      </c>
      <c r="AI136" s="36">
        <f t="shared" si="107"/>
        <v>0</v>
      </c>
      <c r="AJ136" s="36">
        <f t="shared" si="108"/>
        <v>181</v>
      </c>
      <c r="AK136" s="36">
        <f t="shared" si="109"/>
        <v>204</v>
      </c>
      <c r="AL136" s="36">
        <f t="shared" si="110"/>
        <v>18</v>
      </c>
      <c r="AM136" s="36">
        <f t="shared" si="111"/>
        <v>178</v>
      </c>
      <c r="AN136" s="36">
        <f t="shared" si="112"/>
        <v>41</v>
      </c>
      <c r="AO136" s="36">
        <f t="shared" si="113"/>
        <v>0</v>
      </c>
      <c r="AP136" s="147">
        <f t="shared" si="114"/>
        <v>1</v>
      </c>
      <c r="AQ136" s="174">
        <f t="shared" si="115"/>
        <v>1425</v>
      </c>
      <c r="AR136" s="75" t="str">
        <f t="shared" si="75"/>
        <v>652EPS040</v>
      </c>
      <c r="AS136" s="840" t="s">
        <v>678</v>
      </c>
      <c r="AT136" s="840">
        <v>652</v>
      </c>
      <c r="AU136" s="840" t="s">
        <v>557</v>
      </c>
      <c r="AV136" s="841">
        <v>2</v>
      </c>
    </row>
    <row r="137" spans="2:48" ht="15" customHeight="1">
      <c r="B137" s="31" t="str">
        <f t="shared" si="86"/>
        <v>308EPS010</v>
      </c>
      <c r="C137" s="31" t="str">
        <f t="shared" si="87"/>
        <v>308EPS044</v>
      </c>
      <c r="D137" s="31" t="str">
        <f t="shared" si="88"/>
        <v>308EPS002</v>
      </c>
      <c r="E137" s="31" t="str">
        <f t="shared" si="89"/>
        <v>308EPS016</v>
      </c>
      <c r="F137" s="31" t="str">
        <f t="shared" si="90"/>
        <v>308EPS023</v>
      </c>
      <c r="G137" s="31" t="str">
        <f t="shared" si="91"/>
        <v>308EPS005</v>
      </c>
      <c r="H137" s="31" t="str">
        <f t="shared" si="92"/>
        <v>308EPS040</v>
      </c>
      <c r="I137" s="31" t="str">
        <f t="shared" si="93"/>
        <v>308EPS017</v>
      </c>
      <c r="J137" s="31" t="str">
        <f t="shared" si="94"/>
        <v>308EAS016</v>
      </c>
      <c r="K137" s="185" t="s">
        <v>429</v>
      </c>
      <c r="L137" s="32" t="s">
        <v>681</v>
      </c>
      <c r="M137" s="182">
        <v>308</v>
      </c>
      <c r="N137" s="42">
        <v>695</v>
      </c>
      <c r="O137" s="36">
        <v>0</v>
      </c>
      <c r="P137" s="36">
        <v>31</v>
      </c>
      <c r="Q137" s="36">
        <v>17</v>
      </c>
      <c r="R137" s="36">
        <v>0</v>
      </c>
      <c r="S137" s="36">
        <v>0</v>
      </c>
      <c r="T137" s="36">
        <v>0</v>
      </c>
      <c r="U137" s="36">
        <v>0</v>
      </c>
      <c r="V137" s="147">
        <v>0</v>
      </c>
      <c r="W137" s="174">
        <v>743</v>
      </c>
      <c r="X137" s="42">
        <v>72</v>
      </c>
      <c r="Y137" s="36">
        <v>0</v>
      </c>
      <c r="Z137" s="36">
        <v>22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147">
        <v>0</v>
      </c>
      <c r="AG137" s="174">
        <v>94</v>
      </c>
      <c r="AH137" s="42">
        <f t="shared" si="106"/>
        <v>149</v>
      </c>
      <c r="AI137" s="36">
        <f t="shared" si="107"/>
        <v>0</v>
      </c>
      <c r="AJ137" s="36">
        <f t="shared" si="108"/>
        <v>28</v>
      </c>
      <c r="AK137" s="36">
        <f t="shared" si="109"/>
        <v>0</v>
      </c>
      <c r="AL137" s="36">
        <f t="shared" si="110"/>
        <v>0</v>
      </c>
      <c r="AM137" s="36">
        <f t="shared" si="111"/>
        <v>0</v>
      </c>
      <c r="AN137" s="36">
        <f t="shared" si="112"/>
        <v>23</v>
      </c>
      <c r="AO137" s="36">
        <f t="shared" si="113"/>
        <v>0</v>
      </c>
      <c r="AP137" s="147">
        <f t="shared" si="114"/>
        <v>0</v>
      </c>
      <c r="AQ137" s="174">
        <f t="shared" si="115"/>
        <v>200</v>
      </c>
      <c r="AR137" s="75" t="str">
        <f t="shared" ref="AR137:AR200" si="116">CONCATENATE(AT137,AU137)</f>
        <v>660EPS040</v>
      </c>
      <c r="AS137" s="840" t="s">
        <v>678</v>
      </c>
      <c r="AT137" s="840">
        <v>660</v>
      </c>
      <c r="AU137" s="840" t="s">
        <v>557</v>
      </c>
      <c r="AV137" s="841">
        <v>7</v>
      </c>
    </row>
    <row r="138" spans="2:48" ht="15" customHeight="1">
      <c r="B138" s="31" t="str">
        <f t="shared" si="86"/>
        <v>360EPS010</v>
      </c>
      <c r="C138" s="31" t="str">
        <f t="shared" si="87"/>
        <v>360EPS044</v>
      </c>
      <c r="D138" s="31" t="str">
        <f t="shared" si="88"/>
        <v>360EPS002</v>
      </c>
      <c r="E138" s="31" t="str">
        <f t="shared" si="89"/>
        <v>360EPS016</v>
      </c>
      <c r="F138" s="31" t="str">
        <f t="shared" si="90"/>
        <v>360EPS023</v>
      </c>
      <c r="G138" s="31" t="str">
        <f t="shared" si="91"/>
        <v>360EPS005</v>
      </c>
      <c r="H138" s="31" t="str">
        <f t="shared" si="92"/>
        <v>360EPS040</v>
      </c>
      <c r="I138" s="31" t="str">
        <f t="shared" si="93"/>
        <v>360EPS017</v>
      </c>
      <c r="J138" s="31" t="str">
        <f t="shared" si="94"/>
        <v>360EAS016</v>
      </c>
      <c r="K138" s="188" t="s">
        <v>430</v>
      </c>
      <c r="L138" s="32" t="s">
        <v>681</v>
      </c>
      <c r="M138" s="182">
        <v>360</v>
      </c>
      <c r="N138" s="42">
        <v>6560</v>
      </c>
      <c r="O138" s="36">
        <v>1</v>
      </c>
      <c r="P138" s="36">
        <v>356</v>
      </c>
      <c r="Q138" s="36">
        <v>110</v>
      </c>
      <c r="R138" s="36">
        <v>275</v>
      </c>
      <c r="S138" s="36">
        <v>67</v>
      </c>
      <c r="T138" s="36">
        <v>1</v>
      </c>
      <c r="U138" s="36">
        <v>0</v>
      </c>
      <c r="V138" s="147">
        <v>0</v>
      </c>
      <c r="W138" s="174">
        <v>7370</v>
      </c>
      <c r="X138" s="42">
        <v>592</v>
      </c>
      <c r="Y138" s="36">
        <v>0</v>
      </c>
      <c r="Z138" s="36">
        <v>363</v>
      </c>
      <c r="AA138" s="36">
        <v>12</v>
      </c>
      <c r="AB138" s="36">
        <v>234</v>
      </c>
      <c r="AC138" s="36">
        <v>106</v>
      </c>
      <c r="AD138" s="36">
        <v>0</v>
      </c>
      <c r="AE138" s="36">
        <v>0</v>
      </c>
      <c r="AF138" s="147">
        <v>0</v>
      </c>
      <c r="AG138" s="174">
        <v>1307</v>
      </c>
      <c r="AH138" s="42">
        <f t="shared" si="106"/>
        <v>904</v>
      </c>
      <c r="AI138" s="36">
        <f t="shared" si="107"/>
        <v>0</v>
      </c>
      <c r="AJ138" s="36">
        <f t="shared" si="108"/>
        <v>470</v>
      </c>
      <c r="AK138" s="36">
        <f t="shared" si="109"/>
        <v>154</v>
      </c>
      <c r="AL138" s="36">
        <f t="shared" si="110"/>
        <v>266</v>
      </c>
      <c r="AM138" s="36">
        <f t="shared" si="111"/>
        <v>91</v>
      </c>
      <c r="AN138" s="36">
        <f t="shared" si="112"/>
        <v>96</v>
      </c>
      <c r="AO138" s="36">
        <f t="shared" si="113"/>
        <v>0</v>
      </c>
      <c r="AP138" s="147">
        <f t="shared" si="114"/>
        <v>0</v>
      </c>
      <c r="AQ138" s="174">
        <f t="shared" si="115"/>
        <v>1981</v>
      </c>
      <c r="AR138" s="75" t="str">
        <f t="shared" si="116"/>
        <v>667EPS040</v>
      </c>
      <c r="AS138" s="840" t="s">
        <v>678</v>
      </c>
      <c r="AT138" s="840">
        <v>667</v>
      </c>
      <c r="AU138" s="840" t="s">
        <v>557</v>
      </c>
      <c r="AV138" s="841">
        <v>15</v>
      </c>
    </row>
    <row r="139" spans="2:48" ht="15" customHeight="1">
      <c r="B139" s="31" t="str">
        <f t="shared" si="86"/>
        <v>380EPS010</v>
      </c>
      <c r="C139" s="31" t="str">
        <f t="shared" si="87"/>
        <v>380EPS044</v>
      </c>
      <c r="D139" s="31" t="str">
        <f t="shared" si="88"/>
        <v>380EPS002</v>
      </c>
      <c r="E139" s="31" t="str">
        <f t="shared" si="89"/>
        <v>380EPS016</v>
      </c>
      <c r="F139" s="31" t="str">
        <f t="shared" si="90"/>
        <v>380EPS023</v>
      </c>
      <c r="G139" s="31" t="str">
        <f t="shared" si="91"/>
        <v>380EPS005</v>
      </c>
      <c r="H139" s="31" t="str">
        <f t="shared" si="92"/>
        <v>380EPS040</v>
      </c>
      <c r="I139" s="31" t="str">
        <f t="shared" si="93"/>
        <v>380EPS017</v>
      </c>
      <c r="J139" s="31" t="str">
        <f t="shared" si="94"/>
        <v>380EAS016</v>
      </c>
      <c r="K139" s="185" t="s">
        <v>431</v>
      </c>
      <c r="L139" s="32" t="s">
        <v>681</v>
      </c>
      <c r="M139" s="182">
        <v>380</v>
      </c>
      <c r="N139" s="42">
        <v>0</v>
      </c>
      <c r="O139" s="36">
        <v>0</v>
      </c>
      <c r="P139" s="36">
        <v>0</v>
      </c>
      <c r="Q139" s="36">
        <v>16</v>
      </c>
      <c r="R139" s="36">
        <v>1</v>
      </c>
      <c r="S139" s="36">
        <v>12</v>
      </c>
      <c r="T139" s="36">
        <v>0</v>
      </c>
      <c r="U139" s="36">
        <v>0</v>
      </c>
      <c r="V139" s="147">
        <v>0</v>
      </c>
      <c r="W139" s="174">
        <v>29</v>
      </c>
      <c r="X139" s="42">
        <v>0</v>
      </c>
      <c r="Y139" s="36">
        <v>0</v>
      </c>
      <c r="Z139" s="36">
        <v>0</v>
      </c>
      <c r="AA139" s="36">
        <v>0</v>
      </c>
      <c r="AB139" s="36">
        <v>2</v>
      </c>
      <c r="AC139" s="36">
        <v>17</v>
      </c>
      <c r="AD139" s="36">
        <v>0</v>
      </c>
      <c r="AE139" s="36">
        <v>0</v>
      </c>
      <c r="AF139" s="147">
        <v>0</v>
      </c>
      <c r="AG139" s="174">
        <v>19</v>
      </c>
      <c r="AH139" s="42">
        <f t="shared" si="106"/>
        <v>0</v>
      </c>
      <c r="AI139" s="36">
        <f t="shared" si="107"/>
        <v>0</v>
      </c>
      <c r="AJ139" s="36">
        <f t="shared" si="108"/>
        <v>0</v>
      </c>
      <c r="AK139" s="36">
        <f t="shared" si="109"/>
        <v>0</v>
      </c>
      <c r="AL139" s="36">
        <f t="shared" si="110"/>
        <v>2</v>
      </c>
      <c r="AM139" s="36">
        <f t="shared" si="111"/>
        <v>4</v>
      </c>
      <c r="AN139" s="36">
        <f t="shared" si="112"/>
        <v>15</v>
      </c>
      <c r="AO139" s="36">
        <f t="shared" si="113"/>
        <v>0</v>
      </c>
      <c r="AP139" s="147">
        <f t="shared" si="114"/>
        <v>0</v>
      </c>
      <c r="AQ139" s="174">
        <f t="shared" si="115"/>
        <v>21</v>
      </c>
      <c r="AR139" s="75" t="str">
        <f t="shared" si="116"/>
        <v>674EPS040</v>
      </c>
      <c r="AS139" s="840" t="s">
        <v>678</v>
      </c>
      <c r="AT139" s="840">
        <v>674</v>
      </c>
      <c r="AU139" s="840" t="s">
        <v>557</v>
      </c>
      <c r="AV139" s="841">
        <v>10</v>
      </c>
    </row>
    <row r="140" spans="2:48" ht="15" customHeight="1" thickBot="1">
      <c r="B140" s="31" t="str">
        <f t="shared" si="86"/>
        <v>631EPS010</v>
      </c>
      <c r="C140" s="31" t="str">
        <f t="shared" si="87"/>
        <v>631EPS044</v>
      </c>
      <c r="D140" s="31" t="str">
        <f t="shared" si="88"/>
        <v>631EPS002</v>
      </c>
      <c r="E140" s="31" t="str">
        <f t="shared" si="89"/>
        <v>631EPS016</v>
      </c>
      <c r="F140" s="31" t="str">
        <f t="shared" si="90"/>
        <v>631EPS023</v>
      </c>
      <c r="G140" s="31" t="str">
        <f t="shared" si="91"/>
        <v>631EPS005</v>
      </c>
      <c r="H140" s="31" t="str">
        <f t="shared" si="92"/>
        <v>631EPS040</v>
      </c>
      <c r="I140" s="31" t="str">
        <f t="shared" si="93"/>
        <v>631EPS017</v>
      </c>
      <c r="J140" s="31" t="str">
        <f t="shared" si="94"/>
        <v>631EAS016</v>
      </c>
      <c r="K140" s="842" t="s">
        <v>432</v>
      </c>
      <c r="L140" s="192" t="s">
        <v>681</v>
      </c>
      <c r="M140" s="193">
        <v>631</v>
      </c>
      <c r="N140" s="43">
        <v>1613</v>
      </c>
      <c r="O140" s="44">
        <v>0</v>
      </c>
      <c r="P140" s="44">
        <v>0</v>
      </c>
      <c r="Q140" s="44">
        <v>61</v>
      </c>
      <c r="R140" s="44">
        <v>0</v>
      </c>
      <c r="S140" s="44">
        <v>38</v>
      </c>
      <c r="T140" s="44">
        <v>0</v>
      </c>
      <c r="U140" s="44">
        <v>0</v>
      </c>
      <c r="V140" s="149">
        <v>0</v>
      </c>
      <c r="W140" s="175">
        <v>1712</v>
      </c>
      <c r="X140" s="43">
        <v>203</v>
      </c>
      <c r="Y140" s="44">
        <v>0</v>
      </c>
      <c r="Z140" s="44">
        <v>0</v>
      </c>
      <c r="AA140" s="44">
        <v>4</v>
      </c>
      <c r="AB140" s="44">
        <v>0</v>
      </c>
      <c r="AC140" s="44">
        <v>75</v>
      </c>
      <c r="AD140" s="44">
        <v>0</v>
      </c>
      <c r="AE140" s="44">
        <v>0</v>
      </c>
      <c r="AF140" s="149">
        <v>0</v>
      </c>
      <c r="AG140" s="175">
        <v>282</v>
      </c>
      <c r="AH140" s="43">
        <f t="shared" si="106"/>
        <v>425</v>
      </c>
      <c r="AI140" s="44">
        <f t="shared" si="107"/>
        <v>0</v>
      </c>
      <c r="AJ140" s="44">
        <f t="shared" si="108"/>
        <v>0</v>
      </c>
      <c r="AK140" s="44">
        <f t="shared" si="109"/>
        <v>51</v>
      </c>
      <c r="AL140" s="44">
        <f t="shared" si="110"/>
        <v>2</v>
      </c>
      <c r="AM140" s="44">
        <f t="shared" si="111"/>
        <v>12</v>
      </c>
      <c r="AN140" s="44">
        <f t="shared" si="112"/>
        <v>18</v>
      </c>
      <c r="AO140" s="44">
        <f t="shared" si="113"/>
        <v>0</v>
      </c>
      <c r="AP140" s="149">
        <f t="shared" si="114"/>
        <v>0</v>
      </c>
      <c r="AQ140" s="175">
        <f t="shared" si="115"/>
        <v>508</v>
      </c>
      <c r="AR140" s="75" t="str">
        <f t="shared" si="116"/>
        <v>697EPS016</v>
      </c>
      <c r="AS140" s="840" t="s">
        <v>678</v>
      </c>
      <c r="AT140" s="840">
        <v>697</v>
      </c>
      <c r="AU140" s="840" t="s">
        <v>556</v>
      </c>
      <c r="AV140" s="841">
        <v>53</v>
      </c>
    </row>
    <row r="141" spans="2:48" ht="15" customHeight="1">
      <c r="AR141" s="75" t="str">
        <f t="shared" si="116"/>
        <v>697EPS040</v>
      </c>
      <c r="AS141" s="840" t="s">
        <v>678</v>
      </c>
      <c r="AT141" s="840">
        <v>697</v>
      </c>
      <c r="AU141" s="840" t="s">
        <v>557</v>
      </c>
      <c r="AV141" s="841">
        <v>12</v>
      </c>
    </row>
    <row r="142" spans="2:48" ht="15" customHeight="1">
      <c r="K142" s="246" t="s">
        <v>433</v>
      </c>
      <c r="L142" s="950" t="str">
        <f>'1. Población_Afiliada_Regimen'!B140</f>
        <v>SISPRO-BODEGA DE DATOS DICIEMBRE 2021</v>
      </c>
      <c r="M142" s="951"/>
      <c r="AR142" s="75" t="str">
        <f t="shared" si="116"/>
        <v>756EPS040</v>
      </c>
      <c r="AS142" s="840" t="s">
        <v>678</v>
      </c>
      <c r="AT142" s="840">
        <v>756</v>
      </c>
      <c r="AU142" s="840" t="s">
        <v>557</v>
      </c>
      <c r="AV142" s="841">
        <v>22</v>
      </c>
    </row>
    <row r="143" spans="2:48" ht="15" customHeight="1">
      <c r="K143" s="248"/>
      <c r="L143" s="952" t="s">
        <v>682</v>
      </c>
      <c r="M143" s="953"/>
      <c r="AR143" s="75" t="str">
        <f t="shared" si="116"/>
        <v>30EPS002</v>
      </c>
      <c r="AS143" s="840" t="s">
        <v>683</v>
      </c>
      <c r="AT143" s="840">
        <v>30</v>
      </c>
      <c r="AU143" s="840" t="s">
        <v>555</v>
      </c>
      <c r="AV143" s="841">
        <v>98</v>
      </c>
    </row>
    <row r="144" spans="2:48" ht="15" customHeight="1">
      <c r="K144" s="249" t="s">
        <v>436</v>
      </c>
      <c r="L144" s="954" t="s">
        <v>437</v>
      </c>
      <c r="M144" s="955"/>
      <c r="AR144" s="75" t="str">
        <f t="shared" si="116"/>
        <v>30EPS016</v>
      </c>
      <c r="AS144" s="840" t="s">
        <v>683</v>
      </c>
      <c r="AT144" s="840">
        <v>30</v>
      </c>
      <c r="AU144" s="840" t="s">
        <v>556</v>
      </c>
      <c r="AV144" s="841">
        <v>25</v>
      </c>
    </row>
    <row r="145" spans="44:48" ht="15" customHeight="1">
      <c r="AR145" s="75" t="str">
        <f t="shared" si="116"/>
        <v>30EPS040</v>
      </c>
      <c r="AS145" s="840" t="s">
        <v>683</v>
      </c>
      <c r="AT145" s="840">
        <v>30</v>
      </c>
      <c r="AU145" s="840" t="s">
        <v>557</v>
      </c>
      <c r="AV145" s="841">
        <v>8</v>
      </c>
    </row>
    <row r="146" spans="44:48" ht="15" customHeight="1">
      <c r="AR146" s="75" t="str">
        <f t="shared" si="116"/>
        <v>34EPS040</v>
      </c>
      <c r="AS146" s="840" t="s">
        <v>683</v>
      </c>
      <c r="AT146" s="840">
        <v>34</v>
      </c>
      <c r="AU146" s="840" t="s">
        <v>557</v>
      </c>
      <c r="AV146" s="841">
        <v>28</v>
      </c>
    </row>
    <row r="147" spans="44:48" ht="15" customHeight="1">
      <c r="AR147" s="75" t="str">
        <f t="shared" si="116"/>
        <v>91EPS040</v>
      </c>
      <c r="AS147" s="840" t="s">
        <v>683</v>
      </c>
      <c r="AT147" s="840">
        <v>91</v>
      </c>
      <c r="AU147" s="840" t="s">
        <v>557</v>
      </c>
      <c r="AV147" s="841">
        <v>2</v>
      </c>
    </row>
    <row r="148" spans="44:48" ht="15" customHeight="1">
      <c r="AR148" s="75" t="str">
        <f t="shared" si="116"/>
        <v>93EPS040</v>
      </c>
      <c r="AS148" s="840" t="s">
        <v>683</v>
      </c>
      <c r="AT148" s="840">
        <v>93</v>
      </c>
      <c r="AU148" s="840" t="s">
        <v>557</v>
      </c>
      <c r="AV148" s="841">
        <v>5</v>
      </c>
    </row>
    <row r="149" spans="44:48" ht="15" customHeight="1">
      <c r="AR149" s="75" t="str">
        <f t="shared" si="116"/>
        <v>101EPS040</v>
      </c>
      <c r="AS149" s="840" t="s">
        <v>683</v>
      </c>
      <c r="AT149" s="840">
        <v>101</v>
      </c>
      <c r="AU149" s="840" t="s">
        <v>557</v>
      </c>
      <c r="AV149" s="841">
        <v>15</v>
      </c>
    </row>
    <row r="150" spans="44:48" ht="15" customHeight="1">
      <c r="AR150" s="75" t="str">
        <f t="shared" si="116"/>
        <v>145EPS040</v>
      </c>
      <c r="AS150" s="840" t="s">
        <v>683</v>
      </c>
      <c r="AT150" s="840">
        <v>145</v>
      </c>
      <c r="AU150" s="840" t="s">
        <v>557</v>
      </c>
      <c r="AV150" s="841">
        <v>1</v>
      </c>
    </row>
    <row r="151" spans="44:48" ht="15" customHeight="1">
      <c r="AR151" s="75" t="str">
        <f t="shared" si="116"/>
        <v>209EPS040</v>
      </c>
      <c r="AS151" s="840" t="s">
        <v>683</v>
      </c>
      <c r="AT151" s="840">
        <v>209</v>
      </c>
      <c r="AU151" s="840" t="s">
        <v>557</v>
      </c>
      <c r="AV151" s="841">
        <v>4</v>
      </c>
    </row>
    <row r="152" spans="44:48" ht="15" customHeight="1">
      <c r="AR152" s="75" t="str">
        <f t="shared" si="116"/>
        <v>282EPS040</v>
      </c>
      <c r="AS152" s="840" t="s">
        <v>683</v>
      </c>
      <c r="AT152" s="840">
        <v>282</v>
      </c>
      <c r="AU152" s="840" t="s">
        <v>557</v>
      </c>
      <c r="AV152" s="841">
        <v>26</v>
      </c>
    </row>
    <row r="153" spans="44:48" ht="15" customHeight="1">
      <c r="AR153" s="75" t="str">
        <f t="shared" si="116"/>
        <v>353EPS040</v>
      </c>
      <c r="AS153" s="840" t="s">
        <v>683</v>
      </c>
      <c r="AT153" s="840">
        <v>353</v>
      </c>
      <c r="AU153" s="840" t="s">
        <v>557</v>
      </c>
      <c r="AV153" s="841">
        <v>1</v>
      </c>
    </row>
    <row r="154" spans="44:48" ht="15" customHeight="1">
      <c r="AR154" s="75" t="str">
        <f t="shared" si="116"/>
        <v>364EPS040</v>
      </c>
      <c r="AS154" s="840" t="s">
        <v>683</v>
      </c>
      <c r="AT154" s="840">
        <v>364</v>
      </c>
      <c r="AU154" s="840" t="s">
        <v>557</v>
      </c>
      <c r="AV154" s="841">
        <v>15</v>
      </c>
    </row>
    <row r="155" spans="44:48" ht="15" customHeight="1">
      <c r="AR155" s="75" t="str">
        <f t="shared" si="116"/>
        <v>390EPS040</v>
      </c>
      <c r="AS155" s="840" t="s">
        <v>683</v>
      </c>
      <c r="AT155" s="840">
        <v>390</v>
      </c>
      <c r="AU155" s="840" t="s">
        <v>557</v>
      </c>
      <c r="AV155" s="841">
        <v>18</v>
      </c>
    </row>
    <row r="156" spans="44:48" ht="15" customHeight="1">
      <c r="AR156" s="75" t="str">
        <f t="shared" si="116"/>
        <v>467EPS040</v>
      </c>
      <c r="AS156" s="840" t="s">
        <v>683</v>
      </c>
      <c r="AT156" s="840">
        <v>467</v>
      </c>
      <c r="AU156" s="840" t="s">
        <v>557</v>
      </c>
      <c r="AV156" s="841">
        <v>1</v>
      </c>
    </row>
    <row r="157" spans="44:48" ht="15" customHeight="1">
      <c r="AR157" s="75" t="str">
        <f t="shared" si="116"/>
        <v>576EPS040</v>
      </c>
      <c r="AS157" s="840" t="s">
        <v>683</v>
      </c>
      <c r="AT157" s="840">
        <v>576</v>
      </c>
      <c r="AU157" s="840" t="s">
        <v>557</v>
      </c>
      <c r="AV157" s="841">
        <v>2</v>
      </c>
    </row>
    <row r="158" spans="44:48" ht="15" customHeight="1">
      <c r="AR158" s="75" t="str">
        <f t="shared" si="116"/>
        <v>642EPS040</v>
      </c>
      <c r="AS158" s="840" t="s">
        <v>683</v>
      </c>
      <c r="AT158" s="840">
        <v>642</v>
      </c>
      <c r="AU158" s="840" t="s">
        <v>557</v>
      </c>
      <c r="AV158" s="841">
        <v>3</v>
      </c>
    </row>
    <row r="159" spans="44:48" ht="15" customHeight="1">
      <c r="AR159" s="75" t="str">
        <f t="shared" si="116"/>
        <v>679EPS016</v>
      </c>
      <c r="AS159" s="840" t="s">
        <v>683</v>
      </c>
      <c r="AT159" s="840">
        <v>679</v>
      </c>
      <c r="AU159" s="840" t="s">
        <v>556</v>
      </c>
      <c r="AV159" s="841">
        <v>6</v>
      </c>
    </row>
    <row r="160" spans="44:48" ht="15" customHeight="1">
      <c r="AR160" s="75" t="str">
        <f t="shared" si="116"/>
        <v>679EPS040</v>
      </c>
      <c r="AS160" s="840" t="s">
        <v>683</v>
      </c>
      <c r="AT160" s="840">
        <v>679</v>
      </c>
      <c r="AU160" s="840" t="s">
        <v>557</v>
      </c>
      <c r="AV160" s="841">
        <v>6</v>
      </c>
    </row>
    <row r="161" spans="44:48" ht="15" customHeight="1">
      <c r="AR161" s="75" t="str">
        <f t="shared" si="116"/>
        <v>789EPS040</v>
      </c>
      <c r="AS161" s="840" t="s">
        <v>683</v>
      </c>
      <c r="AT161" s="840">
        <v>789</v>
      </c>
      <c r="AU161" s="840" t="s">
        <v>557</v>
      </c>
      <c r="AV161" s="841">
        <v>6</v>
      </c>
    </row>
    <row r="162" spans="44:48" ht="15" customHeight="1">
      <c r="AR162" s="75" t="str">
        <f t="shared" si="116"/>
        <v>809EPS040</v>
      </c>
      <c r="AS162" s="840" t="s">
        <v>683</v>
      </c>
      <c r="AT162" s="840">
        <v>809</v>
      </c>
      <c r="AU162" s="840" t="s">
        <v>557</v>
      </c>
      <c r="AV162" s="841">
        <v>2</v>
      </c>
    </row>
    <row r="163" spans="44:48" ht="15" customHeight="1">
      <c r="AR163" s="75" t="str">
        <f t="shared" si="116"/>
        <v>847EPS040</v>
      </c>
      <c r="AS163" s="840" t="s">
        <v>683</v>
      </c>
      <c r="AT163" s="840">
        <v>847</v>
      </c>
      <c r="AU163" s="840" t="s">
        <v>557</v>
      </c>
      <c r="AV163" s="841">
        <v>17</v>
      </c>
    </row>
    <row r="164" spans="44:48" ht="15" customHeight="1">
      <c r="AR164" s="75" t="str">
        <f t="shared" si="116"/>
        <v>856EPS040</v>
      </c>
      <c r="AS164" s="840" t="s">
        <v>683</v>
      </c>
      <c r="AT164" s="840">
        <v>856</v>
      </c>
      <c r="AU164" s="840" t="s">
        <v>557</v>
      </c>
      <c r="AV164" s="841">
        <v>5</v>
      </c>
    </row>
    <row r="165" spans="44:48" ht="15" customHeight="1">
      <c r="AR165" s="75" t="str">
        <f t="shared" si="116"/>
        <v>861EPS040</v>
      </c>
      <c r="AS165" s="840" t="s">
        <v>683</v>
      </c>
      <c r="AT165" s="840">
        <v>861</v>
      </c>
      <c r="AU165" s="840" t="s">
        <v>557</v>
      </c>
      <c r="AV165" s="841">
        <v>11</v>
      </c>
    </row>
    <row r="166" spans="44:48" ht="15" customHeight="1">
      <c r="AR166" s="75" t="str">
        <f t="shared" si="116"/>
        <v>1EAS016</v>
      </c>
      <c r="AS166" s="840" t="s">
        <v>684</v>
      </c>
      <c r="AT166" s="840">
        <v>1</v>
      </c>
      <c r="AU166" s="840" t="s">
        <v>560</v>
      </c>
      <c r="AV166" s="841">
        <v>3</v>
      </c>
    </row>
    <row r="167" spans="44:48" ht="15" customHeight="1">
      <c r="AR167" s="75" t="str">
        <f t="shared" si="116"/>
        <v>1EPS002</v>
      </c>
      <c r="AS167" s="840" t="s">
        <v>684</v>
      </c>
      <c r="AT167" s="840">
        <v>1</v>
      </c>
      <c r="AU167" s="840" t="s">
        <v>555</v>
      </c>
      <c r="AV167" s="841">
        <v>4629</v>
      </c>
    </row>
    <row r="168" spans="44:48" ht="15" customHeight="1">
      <c r="AR168" s="75" t="str">
        <f t="shared" si="116"/>
        <v>1EPS005</v>
      </c>
      <c r="AS168" s="840" t="s">
        <v>684</v>
      </c>
      <c r="AT168" s="840">
        <v>1</v>
      </c>
      <c r="AU168" s="840" t="s">
        <v>558</v>
      </c>
      <c r="AV168" s="841">
        <v>2139</v>
      </c>
    </row>
    <row r="169" spans="44:48" ht="15" customHeight="1">
      <c r="AR169" s="75" t="str">
        <f t="shared" si="116"/>
        <v>1EPS010</v>
      </c>
      <c r="AS169" s="840" t="s">
        <v>684</v>
      </c>
      <c r="AT169" s="840">
        <v>1</v>
      </c>
      <c r="AU169" s="840" t="s">
        <v>553</v>
      </c>
      <c r="AV169" s="841">
        <v>8393</v>
      </c>
    </row>
    <row r="170" spans="44:48" ht="15" customHeight="1">
      <c r="AR170" s="75" t="str">
        <f t="shared" si="116"/>
        <v>1EPS016</v>
      </c>
      <c r="AS170" s="840" t="s">
        <v>684</v>
      </c>
      <c r="AT170" s="840">
        <v>1</v>
      </c>
      <c r="AU170" s="840" t="s">
        <v>556</v>
      </c>
      <c r="AV170" s="841">
        <v>1826</v>
      </c>
    </row>
    <row r="171" spans="44:48" ht="15" customHeight="1">
      <c r="AR171" s="75" t="str">
        <f t="shared" si="116"/>
        <v>1EPS017</v>
      </c>
      <c r="AS171" s="840" t="s">
        <v>684</v>
      </c>
      <c r="AT171" s="840">
        <v>1</v>
      </c>
      <c r="AU171" s="840" t="s">
        <v>571</v>
      </c>
      <c r="AV171" s="841">
        <v>3</v>
      </c>
    </row>
    <row r="172" spans="44:48" ht="15" customHeight="1">
      <c r="AR172" s="75" t="str">
        <f t="shared" si="116"/>
        <v>1EPS023</v>
      </c>
      <c r="AS172" s="840" t="s">
        <v>684</v>
      </c>
      <c r="AT172" s="840">
        <v>1</v>
      </c>
      <c r="AU172" s="840" t="s">
        <v>621</v>
      </c>
      <c r="AV172" s="841">
        <v>2344</v>
      </c>
    </row>
    <row r="173" spans="44:48" ht="15" customHeight="1">
      <c r="AR173" s="75" t="str">
        <f t="shared" si="116"/>
        <v>1EPS040</v>
      </c>
      <c r="AS173" s="840" t="s">
        <v>684</v>
      </c>
      <c r="AT173" s="840">
        <v>1</v>
      </c>
      <c r="AU173" s="840" t="s">
        <v>557</v>
      </c>
      <c r="AV173" s="841">
        <v>1557</v>
      </c>
    </row>
    <row r="174" spans="44:48" ht="15" customHeight="1">
      <c r="AR174" s="75" t="str">
        <f t="shared" si="116"/>
        <v>1ESSC02</v>
      </c>
      <c r="AS174" s="840" t="s">
        <v>684</v>
      </c>
      <c r="AT174" s="840">
        <v>1</v>
      </c>
      <c r="AU174" s="840" t="s">
        <v>663</v>
      </c>
      <c r="AV174" s="841">
        <v>15</v>
      </c>
    </row>
    <row r="175" spans="44:48" ht="15" customHeight="1">
      <c r="AR175" s="75" t="str">
        <f t="shared" si="116"/>
        <v>79EPS002</v>
      </c>
      <c r="AS175" s="840" t="s">
        <v>684</v>
      </c>
      <c r="AT175" s="840">
        <v>79</v>
      </c>
      <c r="AU175" s="840" t="s">
        <v>555</v>
      </c>
      <c r="AV175" s="841">
        <v>11</v>
      </c>
    </row>
    <row r="176" spans="44:48" ht="15" customHeight="1">
      <c r="AR176" s="75" t="str">
        <f t="shared" si="116"/>
        <v>79EPS010</v>
      </c>
      <c r="AS176" s="840" t="s">
        <v>684</v>
      </c>
      <c r="AT176" s="840">
        <v>79</v>
      </c>
      <c r="AU176" s="840" t="s">
        <v>553</v>
      </c>
      <c r="AV176" s="841">
        <v>39</v>
      </c>
    </row>
    <row r="177" spans="44:48" ht="15" customHeight="1">
      <c r="AR177" s="75" t="str">
        <f t="shared" si="116"/>
        <v>79EPS016</v>
      </c>
      <c r="AS177" s="840" t="s">
        <v>684</v>
      </c>
      <c r="AT177" s="840">
        <v>79</v>
      </c>
      <c r="AU177" s="840" t="s">
        <v>556</v>
      </c>
      <c r="AV177" s="841">
        <v>37</v>
      </c>
    </row>
    <row r="178" spans="44:48" ht="15" customHeight="1">
      <c r="AR178" s="75" t="str">
        <f t="shared" si="116"/>
        <v>79EPS040</v>
      </c>
      <c r="AS178" s="840" t="s">
        <v>684</v>
      </c>
      <c r="AT178" s="840">
        <v>79</v>
      </c>
      <c r="AU178" s="840" t="s">
        <v>557</v>
      </c>
      <c r="AV178" s="841">
        <v>24</v>
      </c>
    </row>
    <row r="179" spans="44:48" ht="15" customHeight="1">
      <c r="AR179" s="75" t="str">
        <f t="shared" si="116"/>
        <v>88EPS002</v>
      </c>
      <c r="AS179" s="840" t="s">
        <v>684</v>
      </c>
      <c r="AT179" s="840">
        <v>88</v>
      </c>
      <c r="AU179" s="840" t="s">
        <v>555</v>
      </c>
      <c r="AV179" s="841">
        <v>487</v>
      </c>
    </row>
    <row r="180" spans="44:48" ht="15" customHeight="1">
      <c r="AR180" s="75" t="str">
        <f t="shared" si="116"/>
        <v>88EPS005</v>
      </c>
      <c r="AS180" s="840" t="s">
        <v>684</v>
      </c>
      <c r="AT180" s="840">
        <v>88</v>
      </c>
      <c r="AU180" s="840" t="s">
        <v>558</v>
      </c>
      <c r="AV180" s="841">
        <v>153</v>
      </c>
    </row>
    <row r="181" spans="44:48" ht="15" customHeight="1">
      <c r="AR181" s="75" t="str">
        <f t="shared" si="116"/>
        <v>88EPS010</v>
      </c>
      <c r="AS181" s="840" t="s">
        <v>684</v>
      </c>
      <c r="AT181" s="840">
        <v>88</v>
      </c>
      <c r="AU181" s="840" t="s">
        <v>553</v>
      </c>
      <c r="AV181" s="841">
        <v>1031</v>
      </c>
    </row>
    <row r="182" spans="44:48" ht="15" customHeight="1">
      <c r="AR182" s="75" t="str">
        <f t="shared" si="116"/>
        <v>88EPS016</v>
      </c>
      <c r="AS182" s="840" t="s">
        <v>684</v>
      </c>
      <c r="AT182" s="840">
        <v>88</v>
      </c>
      <c r="AU182" s="840" t="s">
        <v>556</v>
      </c>
      <c r="AV182" s="841">
        <v>238</v>
      </c>
    </row>
    <row r="183" spans="44:48" ht="15" customHeight="1">
      <c r="AR183" s="75" t="str">
        <f t="shared" si="116"/>
        <v>88EPS023</v>
      </c>
      <c r="AS183" s="840" t="s">
        <v>684</v>
      </c>
      <c r="AT183" s="840">
        <v>88</v>
      </c>
      <c r="AU183" s="840" t="s">
        <v>621</v>
      </c>
      <c r="AV183" s="841">
        <v>362</v>
      </c>
    </row>
    <row r="184" spans="44:48" ht="15" customHeight="1">
      <c r="AR184" s="75" t="str">
        <f t="shared" si="116"/>
        <v>88EPS040</v>
      </c>
      <c r="AS184" s="840" t="s">
        <v>684</v>
      </c>
      <c r="AT184" s="840">
        <v>88</v>
      </c>
      <c r="AU184" s="840" t="s">
        <v>557</v>
      </c>
      <c r="AV184" s="841">
        <v>176</v>
      </c>
    </row>
    <row r="185" spans="44:48" ht="15" customHeight="1">
      <c r="AR185" s="75" t="str">
        <f t="shared" si="116"/>
        <v>129EPS002</v>
      </c>
      <c r="AS185" s="840" t="s">
        <v>684</v>
      </c>
      <c r="AT185" s="840">
        <v>129</v>
      </c>
      <c r="AU185" s="840" t="s">
        <v>555</v>
      </c>
      <c r="AV185" s="841">
        <v>85</v>
      </c>
    </row>
    <row r="186" spans="44:48" ht="15" customHeight="1">
      <c r="AR186" s="75" t="str">
        <f t="shared" si="116"/>
        <v>129EPS005</v>
      </c>
      <c r="AS186" s="840" t="s">
        <v>684</v>
      </c>
      <c r="AT186" s="840">
        <v>129</v>
      </c>
      <c r="AU186" s="840" t="s">
        <v>558</v>
      </c>
      <c r="AV186" s="841">
        <v>1</v>
      </c>
    </row>
    <row r="187" spans="44:48" ht="15" customHeight="1">
      <c r="AR187" s="75" t="str">
        <f t="shared" si="116"/>
        <v>129EPS010</v>
      </c>
      <c r="AS187" s="840" t="s">
        <v>684</v>
      </c>
      <c r="AT187" s="840">
        <v>129</v>
      </c>
      <c r="AU187" s="840" t="s">
        <v>553</v>
      </c>
      <c r="AV187" s="841">
        <v>220</v>
      </c>
    </row>
    <row r="188" spans="44:48" ht="15" customHeight="1">
      <c r="AR188" s="75" t="str">
        <f t="shared" si="116"/>
        <v>129EPS016</v>
      </c>
      <c r="AS188" s="840" t="s">
        <v>684</v>
      </c>
      <c r="AT188" s="840">
        <v>129</v>
      </c>
      <c r="AU188" s="840" t="s">
        <v>556</v>
      </c>
      <c r="AV188" s="841">
        <v>33</v>
      </c>
    </row>
    <row r="189" spans="44:48" ht="15" customHeight="1">
      <c r="AR189" s="75" t="str">
        <f t="shared" si="116"/>
        <v>129EPS040</v>
      </c>
      <c r="AS189" s="840" t="s">
        <v>684</v>
      </c>
      <c r="AT189" s="840">
        <v>129</v>
      </c>
      <c r="AU189" s="840" t="s">
        <v>557</v>
      </c>
      <c r="AV189" s="841">
        <v>53</v>
      </c>
    </row>
    <row r="190" spans="44:48" ht="15" customHeight="1">
      <c r="AR190" s="75" t="str">
        <f t="shared" si="116"/>
        <v>212EPS002</v>
      </c>
      <c r="AS190" s="840" t="s">
        <v>684</v>
      </c>
      <c r="AT190" s="840">
        <v>212</v>
      </c>
      <c r="AU190" s="840" t="s">
        <v>555</v>
      </c>
      <c r="AV190" s="841">
        <v>24</v>
      </c>
    </row>
    <row r="191" spans="44:48" ht="15" customHeight="1">
      <c r="AR191" s="75" t="str">
        <f t="shared" si="116"/>
        <v>212EPS005</v>
      </c>
      <c r="AS191" s="840" t="s">
        <v>684</v>
      </c>
      <c r="AT191" s="840">
        <v>212</v>
      </c>
      <c r="AU191" s="840" t="s">
        <v>558</v>
      </c>
      <c r="AV191" s="841">
        <v>6</v>
      </c>
    </row>
    <row r="192" spans="44:48" ht="15" customHeight="1">
      <c r="AR192" s="75" t="str">
        <f t="shared" si="116"/>
        <v>212EPS010</v>
      </c>
      <c r="AS192" s="840" t="s">
        <v>684</v>
      </c>
      <c r="AT192" s="840">
        <v>212</v>
      </c>
      <c r="AU192" s="840" t="s">
        <v>553</v>
      </c>
      <c r="AV192" s="841">
        <v>196</v>
      </c>
    </row>
    <row r="193" spans="44:48" ht="15" customHeight="1">
      <c r="AR193" s="75" t="str">
        <f t="shared" si="116"/>
        <v>212EPS040</v>
      </c>
      <c r="AS193" s="840" t="s">
        <v>684</v>
      </c>
      <c r="AT193" s="840">
        <v>212</v>
      </c>
      <c r="AU193" s="840" t="s">
        <v>557</v>
      </c>
      <c r="AV193" s="841">
        <v>31</v>
      </c>
    </row>
    <row r="194" spans="44:48" ht="15" customHeight="1">
      <c r="AR194" s="75" t="str">
        <f t="shared" si="116"/>
        <v>266EAS016</v>
      </c>
      <c r="AS194" s="840" t="s">
        <v>684</v>
      </c>
      <c r="AT194" s="840">
        <v>266</v>
      </c>
      <c r="AU194" s="840" t="s">
        <v>560</v>
      </c>
      <c r="AV194" s="841">
        <v>1</v>
      </c>
    </row>
    <row r="195" spans="44:48" ht="15" customHeight="1">
      <c r="AR195" s="75" t="str">
        <f t="shared" si="116"/>
        <v>266EPS002</v>
      </c>
      <c r="AS195" s="840" t="s">
        <v>684</v>
      </c>
      <c r="AT195" s="840">
        <v>266</v>
      </c>
      <c r="AU195" s="840" t="s">
        <v>555</v>
      </c>
      <c r="AV195" s="841">
        <v>181</v>
      </c>
    </row>
    <row r="196" spans="44:48" ht="15" customHeight="1">
      <c r="AR196" s="75" t="str">
        <f t="shared" si="116"/>
        <v>266EPS005</v>
      </c>
      <c r="AS196" s="840" t="s">
        <v>684</v>
      </c>
      <c r="AT196" s="840">
        <v>266</v>
      </c>
      <c r="AU196" s="840" t="s">
        <v>558</v>
      </c>
      <c r="AV196" s="841">
        <v>178</v>
      </c>
    </row>
    <row r="197" spans="44:48" ht="15" customHeight="1">
      <c r="AR197" s="75" t="str">
        <f t="shared" si="116"/>
        <v>266EPS010</v>
      </c>
      <c r="AS197" s="840" t="s">
        <v>684</v>
      </c>
      <c r="AT197" s="840">
        <v>266</v>
      </c>
      <c r="AU197" s="840" t="s">
        <v>553</v>
      </c>
      <c r="AV197" s="841">
        <v>802</v>
      </c>
    </row>
    <row r="198" spans="44:48" ht="15" customHeight="1">
      <c r="AR198" s="75" t="str">
        <f t="shared" si="116"/>
        <v>266EPS016</v>
      </c>
      <c r="AS198" s="840" t="s">
        <v>684</v>
      </c>
      <c r="AT198" s="840">
        <v>266</v>
      </c>
      <c r="AU198" s="840" t="s">
        <v>556</v>
      </c>
      <c r="AV198" s="841">
        <v>204</v>
      </c>
    </row>
    <row r="199" spans="44:48" ht="15" customHeight="1">
      <c r="AR199" s="75" t="str">
        <f t="shared" si="116"/>
        <v>266EPS023</v>
      </c>
      <c r="AS199" s="840" t="s">
        <v>684</v>
      </c>
      <c r="AT199" s="840">
        <v>266</v>
      </c>
      <c r="AU199" s="840" t="s">
        <v>621</v>
      </c>
      <c r="AV199" s="841">
        <v>18</v>
      </c>
    </row>
    <row r="200" spans="44:48" ht="15" customHeight="1">
      <c r="AR200" s="75" t="str">
        <f t="shared" si="116"/>
        <v>266EPS040</v>
      </c>
      <c r="AS200" s="840" t="s">
        <v>684</v>
      </c>
      <c r="AT200" s="840">
        <v>266</v>
      </c>
      <c r="AU200" s="840" t="s">
        <v>557</v>
      </c>
      <c r="AV200" s="841">
        <v>41</v>
      </c>
    </row>
    <row r="201" spans="44:48" ht="15" customHeight="1">
      <c r="AR201" s="75" t="str">
        <f t="shared" ref="AR201:AR264" si="117">CONCATENATE(AT201,AU201)</f>
        <v>308EPS002</v>
      </c>
      <c r="AS201" s="840" t="s">
        <v>684</v>
      </c>
      <c r="AT201" s="840">
        <v>308</v>
      </c>
      <c r="AU201" s="840" t="s">
        <v>555</v>
      </c>
      <c r="AV201" s="841">
        <v>28</v>
      </c>
    </row>
    <row r="202" spans="44:48" ht="15" customHeight="1">
      <c r="AR202" s="75" t="str">
        <f t="shared" si="117"/>
        <v>308EPS010</v>
      </c>
      <c r="AS202" s="840" t="s">
        <v>684</v>
      </c>
      <c r="AT202" s="840">
        <v>308</v>
      </c>
      <c r="AU202" s="840" t="s">
        <v>553</v>
      </c>
      <c r="AV202" s="841">
        <v>149</v>
      </c>
    </row>
    <row r="203" spans="44:48" ht="15" customHeight="1">
      <c r="AR203" s="75" t="str">
        <f t="shared" si="117"/>
        <v>308EPS040</v>
      </c>
      <c r="AS203" s="840" t="s">
        <v>684</v>
      </c>
      <c r="AT203" s="840">
        <v>308</v>
      </c>
      <c r="AU203" s="840" t="s">
        <v>557</v>
      </c>
      <c r="AV203" s="841">
        <v>23</v>
      </c>
    </row>
    <row r="204" spans="44:48" ht="15" customHeight="1">
      <c r="AR204" s="75" t="str">
        <f t="shared" si="117"/>
        <v>360EPS002</v>
      </c>
      <c r="AS204" s="840" t="s">
        <v>684</v>
      </c>
      <c r="AT204" s="840">
        <v>360</v>
      </c>
      <c r="AU204" s="840" t="s">
        <v>555</v>
      </c>
      <c r="AV204" s="841">
        <v>470</v>
      </c>
    </row>
    <row r="205" spans="44:48" ht="15" customHeight="1">
      <c r="AR205" s="75" t="str">
        <f t="shared" si="117"/>
        <v>360EPS005</v>
      </c>
      <c r="AS205" s="840" t="s">
        <v>684</v>
      </c>
      <c r="AT205" s="840">
        <v>360</v>
      </c>
      <c r="AU205" s="840" t="s">
        <v>558</v>
      </c>
      <c r="AV205" s="841">
        <v>91</v>
      </c>
    </row>
    <row r="206" spans="44:48" ht="15" customHeight="1">
      <c r="AR206" s="75" t="str">
        <f t="shared" si="117"/>
        <v>360EPS010</v>
      </c>
      <c r="AS206" s="840" t="s">
        <v>684</v>
      </c>
      <c r="AT206" s="840">
        <v>360</v>
      </c>
      <c r="AU206" s="840" t="s">
        <v>553</v>
      </c>
      <c r="AV206" s="841">
        <v>904</v>
      </c>
    </row>
    <row r="207" spans="44:48" ht="15" customHeight="1">
      <c r="AR207" s="75" t="str">
        <f t="shared" si="117"/>
        <v>360EPS016</v>
      </c>
      <c r="AS207" s="840" t="s">
        <v>684</v>
      </c>
      <c r="AT207" s="840">
        <v>360</v>
      </c>
      <c r="AU207" s="840" t="s">
        <v>556</v>
      </c>
      <c r="AV207" s="841">
        <v>154</v>
      </c>
    </row>
    <row r="208" spans="44:48" ht="15" customHeight="1">
      <c r="AR208" s="75" t="str">
        <f t="shared" si="117"/>
        <v>360EPS023</v>
      </c>
      <c r="AS208" s="840" t="s">
        <v>684</v>
      </c>
      <c r="AT208" s="840">
        <v>360</v>
      </c>
      <c r="AU208" s="840" t="s">
        <v>621</v>
      </c>
      <c r="AV208" s="841">
        <v>266</v>
      </c>
    </row>
    <row r="209" spans="44:48" ht="15" customHeight="1">
      <c r="AR209" s="75" t="str">
        <f t="shared" si="117"/>
        <v>360EPS040</v>
      </c>
      <c r="AS209" s="840" t="s">
        <v>684</v>
      </c>
      <c r="AT209" s="840">
        <v>360</v>
      </c>
      <c r="AU209" s="840" t="s">
        <v>557</v>
      </c>
      <c r="AV209" s="841">
        <v>96</v>
      </c>
    </row>
    <row r="210" spans="44:48" ht="15" customHeight="1">
      <c r="AR210" s="75" t="str">
        <f t="shared" si="117"/>
        <v>380EPS005</v>
      </c>
      <c r="AS210" s="840" t="s">
        <v>684</v>
      </c>
      <c r="AT210" s="840">
        <v>380</v>
      </c>
      <c r="AU210" s="840" t="s">
        <v>558</v>
      </c>
      <c r="AV210" s="841">
        <v>4</v>
      </c>
    </row>
    <row r="211" spans="44:48" ht="15" customHeight="1">
      <c r="AR211" s="75" t="str">
        <f t="shared" si="117"/>
        <v>380EPS023</v>
      </c>
      <c r="AS211" s="840" t="s">
        <v>684</v>
      </c>
      <c r="AT211" s="840">
        <v>380</v>
      </c>
      <c r="AU211" s="840" t="s">
        <v>621</v>
      </c>
      <c r="AV211" s="841">
        <v>2</v>
      </c>
    </row>
    <row r="212" spans="44:48" ht="15" customHeight="1">
      <c r="AR212" s="75" t="str">
        <f t="shared" si="117"/>
        <v>380EPS040</v>
      </c>
      <c r="AS212" s="840" t="s">
        <v>684</v>
      </c>
      <c r="AT212" s="840">
        <v>380</v>
      </c>
      <c r="AU212" s="840" t="s">
        <v>557</v>
      </c>
      <c r="AV212" s="841">
        <v>15</v>
      </c>
    </row>
    <row r="213" spans="44:48" ht="15" customHeight="1">
      <c r="AR213" s="75" t="str">
        <f t="shared" si="117"/>
        <v>380ESSC02</v>
      </c>
      <c r="AS213" s="840" t="s">
        <v>684</v>
      </c>
      <c r="AT213" s="840">
        <v>380</v>
      </c>
      <c r="AU213" s="840" t="s">
        <v>663</v>
      </c>
      <c r="AV213" s="841">
        <v>1</v>
      </c>
    </row>
    <row r="214" spans="44:48" ht="15" customHeight="1">
      <c r="AR214" s="75" t="str">
        <f t="shared" si="117"/>
        <v>631EPS005</v>
      </c>
      <c r="AS214" s="840" t="s">
        <v>684</v>
      </c>
      <c r="AT214" s="840">
        <v>631</v>
      </c>
      <c r="AU214" s="840" t="s">
        <v>558</v>
      </c>
      <c r="AV214" s="841">
        <v>12</v>
      </c>
    </row>
    <row r="215" spans="44:48" ht="15" customHeight="1">
      <c r="AR215" s="75" t="str">
        <f t="shared" si="117"/>
        <v>631EPS010</v>
      </c>
      <c r="AS215" s="840" t="s">
        <v>684</v>
      </c>
      <c r="AT215" s="840">
        <v>631</v>
      </c>
      <c r="AU215" s="840" t="s">
        <v>553</v>
      </c>
      <c r="AV215" s="841">
        <v>425</v>
      </c>
    </row>
    <row r="216" spans="44:48" ht="15" customHeight="1">
      <c r="AR216" s="75" t="str">
        <f t="shared" si="117"/>
        <v>631EPS016</v>
      </c>
      <c r="AS216" s="840" t="s">
        <v>684</v>
      </c>
      <c r="AT216" s="840">
        <v>631</v>
      </c>
      <c r="AU216" s="840" t="s">
        <v>556</v>
      </c>
      <c r="AV216" s="841">
        <v>51</v>
      </c>
    </row>
    <row r="217" spans="44:48" ht="15" customHeight="1">
      <c r="AR217" s="75" t="str">
        <f t="shared" si="117"/>
        <v>631EPS023</v>
      </c>
      <c r="AS217" s="840" t="s">
        <v>684</v>
      </c>
      <c r="AT217" s="840">
        <v>631</v>
      </c>
      <c r="AU217" s="840" t="s">
        <v>621</v>
      </c>
      <c r="AV217" s="841">
        <v>2</v>
      </c>
    </row>
    <row r="218" spans="44:48" ht="15" customHeight="1">
      <c r="AR218" s="75" t="str">
        <f t="shared" si="117"/>
        <v>631EPS040</v>
      </c>
      <c r="AS218" s="840" t="s">
        <v>684</v>
      </c>
      <c r="AT218" s="840">
        <v>631</v>
      </c>
      <c r="AU218" s="840" t="s">
        <v>557</v>
      </c>
      <c r="AV218" s="841">
        <v>18</v>
      </c>
    </row>
    <row r="219" spans="44:48" ht="15" customHeight="1">
      <c r="AR219" s="75" t="str">
        <f t="shared" si="117"/>
        <v/>
      </c>
      <c r="AS219" s="843"/>
      <c r="AT219" s="843"/>
      <c r="AU219" s="843"/>
      <c r="AV219" s="844"/>
    </row>
    <row r="220" spans="44:48" ht="15" customHeight="1">
      <c r="AR220" s="75" t="str">
        <f t="shared" si="117"/>
        <v/>
      </c>
      <c r="AS220" s="843"/>
      <c r="AT220" s="843"/>
      <c r="AU220" s="843"/>
      <c r="AV220" s="844"/>
    </row>
    <row r="221" spans="44:48" ht="15" customHeight="1">
      <c r="AR221" s="75" t="str">
        <f t="shared" si="117"/>
        <v/>
      </c>
      <c r="AS221" s="843"/>
      <c r="AT221" s="843"/>
      <c r="AU221" s="843"/>
      <c r="AV221" s="844"/>
    </row>
    <row r="222" spans="44:48" ht="15" customHeight="1">
      <c r="AR222" s="75" t="str">
        <f t="shared" si="117"/>
        <v/>
      </c>
      <c r="AS222" s="843"/>
      <c r="AT222" s="843"/>
      <c r="AU222" s="843"/>
      <c r="AV222" s="844"/>
    </row>
    <row r="223" spans="44:48" ht="15" customHeight="1">
      <c r="AR223" s="75" t="str">
        <f t="shared" si="117"/>
        <v/>
      </c>
      <c r="AS223" s="845"/>
      <c r="AT223" s="845"/>
      <c r="AU223" s="845"/>
      <c r="AV223" s="846"/>
    </row>
    <row r="224" spans="44:48" ht="15" customHeight="1">
      <c r="AR224" s="75" t="str">
        <f t="shared" si="117"/>
        <v/>
      </c>
      <c r="AS224" s="845"/>
      <c r="AT224" s="845"/>
      <c r="AU224" s="845"/>
      <c r="AV224" s="846"/>
    </row>
    <row r="225" spans="44:48" ht="15" customHeight="1">
      <c r="AR225" s="75" t="str">
        <f t="shared" si="117"/>
        <v/>
      </c>
      <c r="AS225" s="845"/>
      <c r="AT225" s="845"/>
      <c r="AU225" s="845"/>
      <c r="AV225" s="846"/>
    </row>
    <row r="226" spans="44:48" ht="15" customHeight="1">
      <c r="AR226" s="75" t="str">
        <f t="shared" si="117"/>
        <v/>
      </c>
      <c r="AS226" s="845"/>
      <c r="AT226" s="845"/>
      <c r="AU226" s="845"/>
      <c r="AV226" s="846"/>
    </row>
    <row r="227" spans="44:48" ht="15" customHeight="1">
      <c r="AR227" s="75" t="str">
        <f t="shared" si="117"/>
        <v/>
      </c>
      <c r="AS227" s="845"/>
      <c r="AT227" s="845"/>
      <c r="AU227" s="845"/>
      <c r="AV227" s="846"/>
    </row>
    <row r="228" spans="44:48" ht="15" customHeight="1">
      <c r="AR228" s="75" t="str">
        <f t="shared" si="117"/>
        <v/>
      </c>
      <c r="AS228" s="845"/>
      <c r="AT228" s="845"/>
      <c r="AU228" s="845"/>
      <c r="AV228" s="846"/>
    </row>
    <row r="229" spans="44:48" ht="15" customHeight="1">
      <c r="AR229" s="75" t="str">
        <f t="shared" si="117"/>
        <v/>
      </c>
      <c r="AS229" s="845"/>
      <c r="AT229" s="845"/>
      <c r="AU229" s="845"/>
      <c r="AV229" s="846"/>
    </row>
    <row r="230" spans="44:48" ht="15" customHeight="1">
      <c r="AR230" s="75" t="str">
        <f t="shared" si="117"/>
        <v/>
      </c>
      <c r="AS230" s="845"/>
      <c r="AT230" s="845"/>
      <c r="AU230" s="845"/>
      <c r="AV230" s="846"/>
    </row>
    <row r="231" spans="44:48" ht="15" customHeight="1">
      <c r="AR231" s="75" t="str">
        <f t="shared" si="117"/>
        <v/>
      </c>
      <c r="AS231" s="845"/>
      <c r="AT231" s="845"/>
      <c r="AU231" s="845"/>
      <c r="AV231" s="846"/>
    </row>
    <row r="232" spans="44:48" ht="15" customHeight="1">
      <c r="AR232" s="75" t="str">
        <f t="shared" si="117"/>
        <v/>
      </c>
      <c r="AS232" s="845"/>
      <c r="AT232" s="845"/>
      <c r="AU232" s="845"/>
      <c r="AV232" s="846"/>
    </row>
    <row r="233" spans="44:48" ht="15" customHeight="1">
      <c r="AR233" s="75" t="str">
        <f t="shared" si="117"/>
        <v/>
      </c>
      <c r="AS233" s="845"/>
      <c r="AT233" s="845"/>
      <c r="AU233" s="845"/>
      <c r="AV233" s="846"/>
    </row>
    <row r="234" spans="44:48" ht="15" customHeight="1">
      <c r="AR234" s="75" t="str">
        <f t="shared" si="117"/>
        <v/>
      </c>
      <c r="AS234" s="845"/>
      <c r="AT234" s="845"/>
      <c r="AU234" s="845"/>
      <c r="AV234" s="846"/>
    </row>
    <row r="235" spans="44:48" ht="15" customHeight="1">
      <c r="AR235" s="75" t="str">
        <f t="shared" si="117"/>
        <v/>
      </c>
      <c r="AS235" s="845"/>
      <c r="AT235" s="845"/>
      <c r="AU235" s="845"/>
      <c r="AV235" s="846"/>
    </row>
    <row r="236" spans="44:48" ht="15" customHeight="1">
      <c r="AR236" s="75" t="str">
        <f t="shared" si="117"/>
        <v/>
      </c>
      <c r="AS236" s="845"/>
      <c r="AT236" s="845"/>
      <c r="AU236" s="845"/>
      <c r="AV236" s="846"/>
    </row>
    <row r="237" spans="44:48" ht="15" customHeight="1">
      <c r="AR237" s="75" t="str">
        <f t="shared" si="117"/>
        <v/>
      </c>
      <c r="AS237" s="845"/>
      <c r="AT237" s="845"/>
      <c r="AU237" s="845"/>
      <c r="AV237" s="846"/>
    </row>
    <row r="238" spans="44:48" ht="15" customHeight="1">
      <c r="AR238" s="75" t="str">
        <f t="shared" si="117"/>
        <v/>
      </c>
      <c r="AS238" s="845"/>
      <c r="AT238" s="845"/>
      <c r="AU238" s="845"/>
      <c r="AV238" s="846"/>
    </row>
    <row r="239" spans="44:48" ht="15" customHeight="1">
      <c r="AR239" s="75" t="str">
        <f t="shared" si="117"/>
        <v/>
      </c>
      <c r="AS239" s="845"/>
      <c r="AT239" s="845"/>
      <c r="AU239" s="845"/>
      <c r="AV239" s="846"/>
    </row>
    <row r="240" spans="44:48" ht="15" customHeight="1">
      <c r="AR240" s="75" t="str">
        <f t="shared" si="117"/>
        <v/>
      </c>
      <c r="AS240" s="845"/>
      <c r="AT240" s="845"/>
      <c r="AU240" s="845"/>
      <c r="AV240" s="846"/>
    </row>
    <row r="241" spans="44:48" ht="15" customHeight="1">
      <c r="AR241" s="75" t="str">
        <f t="shared" si="117"/>
        <v/>
      </c>
      <c r="AS241" s="845"/>
      <c r="AT241" s="845"/>
      <c r="AU241" s="845"/>
      <c r="AV241" s="846"/>
    </row>
    <row r="242" spans="44:48" ht="15" customHeight="1">
      <c r="AR242" s="75" t="str">
        <f t="shared" si="117"/>
        <v/>
      </c>
      <c r="AS242" s="845"/>
      <c r="AT242" s="845"/>
      <c r="AU242" s="845"/>
      <c r="AV242" s="846"/>
    </row>
    <row r="243" spans="44:48" ht="15" customHeight="1">
      <c r="AR243" s="75" t="str">
        <f t="shared" si="117"/>
        <v/>
      </c>
      <c r="AS243" s="845"/>
      <c r="AT243" s="845"/>
      <c r="AU243" s="845"/>
      <c r="AV243" s="846"/>
    </row>
    <row r="244" spans="44:48" ht="15" customHeight="1">
      <c r="AR244" s="75" t="str">
        <f t="shared" si="117"/>
        <v/>
      </c>
      <c r="AS244" s="845"/>
      <c r="AT244" s="845"/>
      <c r="AU244" s="845"/>
      <c r="AV244" s="846"/>
    </row>
    <row r="245" spans="44:48" ht="15" customHeight="1">
      <c r="AR245" s="75" t="str">
        <f t="shared" si="117"/>
        <v/>
      </c>
      <c r="AS245" s="845"/>
      <c r="AT245" s="845"/>
      <c r="AU245" s="845"/>
      <c r="AV245" s="846"/>
    </row>
    <row r="246" spans="44:48" ht="15" customHeight="1">
      <c r="AR246" s="75" t="str">
        <f t="shared" si="117"/>
        <v/>
      </c>
      <c r="AS246" s="845"/>
      <c r="AT246" s="845"/>
      <c r="AU246" s="845"/>
      <c r="AV246" s="846"/>
    </row>
    <row r="247" spans="44:48" ht="15" customHeight="1">
      <c r="AR247" s="75" t="str">
        <f t="shared" si="117"/>
        <v/>
      </c>
      <c r="AS247" s="845"/>
      <c r="AT247" s="845"/>
      <c r="AU247" s="845"/>
      <c r="AV247" s="846"/>
    </row>
    <row r="248" spans="44:48" ht="15" customHeight="1">
      <c r="AR248" s="75" t="str">
        <f t="shared" si="117"/>
        <v/>
      </c>
      <c r="AS248" s="845"/>
      <c r="AT248" s="845"/>
      <c r="AU248" s="845"/>
      <c r="AV248" s="846"/>
    </row>
    <row r="249" spans="44:48" ht="15" customHeight="1">
      <c r="AR249" s="75" t="str">
        <f t="shared" si="117"/>
        <v/>
      </c>
      <c r="AS249" s="845"/>
      <c r="AT249" s="845"/>
      <c r="AU249" s="845"/>
      <c r="AV249" s="846"/>
    </row>
    <row r="250" spans="44:48" ht="15" customHeight="1">
      <c r="AR250" s="75" t="str">
        <f t="shared" si="117"/>
        <v/>
      </c>
      <c r="AS250" s="845"/>
      <c r="AT250" s="845"/>
      <c r="AU250" s="845"/>
      <c r="AV250" s="846"/>
    </row>
    <row r="251" spans="44:48" ht="15" customHeight="1">
      <c r="AR251" s="75" t="str">
        <f t="shared" si="117"/>
        <v/>
      </c>
      <c r="AS251" s="845"/>
      <c r="AT251" s="845"/>
      <c r="AU251" s="845"/>
      <c r="AV251" s="846"/>
    </row>
    <row r="252" spans="44:48" ht="15" customHeight="1">
      <c r="AR252" s="75" t="str">
        <f t="shared" si="117"/>
        <v/>
      </c>
      <c r="AS252" s="845"/>
      <c r="AT252" s="845"/>
      <c r="AU252" s="845"/>
      <c r="AV252" s="846"/>
    </row>
    <row r="253" spans="44:48" ht="15" customHeight="1">
      <c r="AR253" s="75" t="str">
        <f t="shared" si="117"/>
        <v/>
      </c>
      <c r="AS253" s="845"/>
      <c r="AT253" s="845"/>
      <c r="AU253" s="845"/>
      <c r="AV253" s="846"/>
    </row>
    <row r="254" spans="44:48" ht="15" customHeight="1">
      <c r="AR254" s="75" t="str">
        <f t="shared" si="117"/>
        <v/>
      </c>
      <c r="AS254" s="845"/>
      <c r="AT254" s="845"/>
      <c r="AU254" s="845"/>
      <c r="AV254" s="846"/>
    </row>
    <row r="255" spans="44:48" ht="15" customHeight="1">
      <c r="AR255" s="75" t="str">
        <f t="shared" si="117"/>
        <v/>
      </c>
      <c r="AS255" s="845"/>
      <c r="AT255" s="845"/>
      <c r="AU255" s="845"/>
      <c r="AV255" s="846"/>
    </row>
    <row r="256" spans="44:48" ht="15" customHeight="1">
      <c r="AR256" s="75" t="str">
        <f t="shared" si="117"/>
        <v/>
      </c>
      <c r="AS256" s="845"/>
      <c r="AT256" s="845"/>
      <c r="AU256" s="845"/>
      <c r="AV256" s="846"/>
    </row>
    <row r="257" spans="44:48" ht="15" customHeight="1">
      <c r="AR257" s="75" t="str">
        <f t="shared" si="117"/>
        <v/>
      </c>
      <c r="AS257" s="845"/>
      <c r="AT257" s="845"/>
      <c r="AU257" s="845"/>
      <c r="AV257" s="846"/>
    </row>
    <row r="258" spans="44:48" ht="15" customHeight="1">
      <c r="AR258" s="75" t="str">
        <f t="shared" si="117"/>
        <v/>
      </c>
      <c r="AS258" s="845"/>
      <c r="AT258" s="845"/>
      <c r="AU258" s="845"/>
      <c r="AV258" s="846"/>
    </row>
    <row r="259" spans="44:48" ht="15" customHeight="1">
      <c r="AR259" s="75" t="str">
        <f t="shared" si="117"/>
        <v/>
      </c>
      <c r="AS259" s="845"/>
      <c r="AT259" s="845"/>
      <c r="AU259" s="845"/>
      <c r="AV259" s="846"/>
    </row>
    <row r="260" spans="44:48" ht="15" customHeight="1">
      <c r="AR260" s="75" t="str">
        <f t="shared" si="117"/>
        <v/>
      </c>
      <c r="AS260" s="845"/>
      <c r="AT260" s="845"/>
      <c r="AU260" s="845"/>
      <c r="AV260" s="846"/>
    </row>
    <row r="261" spans="44:48" ht="15" customHeight="1">
      <c r="AR261" s="75" t="str">
        <f t="shared" si="117"/>
        <v/>
      </c>
      <c r="AS261" s="845"/>
      <c r="AT261" s="845"/>
      <c r="AU261" s="845"/>
      <c r="AV261" s="846"/>
    </row>
    <row r="262" spans="44:48" ht="15" customHeight="1">
      <c r="AR262" s="75" t="str">
        <f t="shared" si="117"/>
        <v/>
      </c>
      <c r="AS262" s="845"/>
      <c r="AT262" s="845"/>
      <c r="AU262" s="845"/>
      <c r="AV262" s="846"/>
    </row>
    <row r="263" spans="44:48" ht="15" customHeight="1">
      <c r="AR263" s="75" t="str">
        <f t="shared" si="117"/>
        <v/>
      </c>
      <c r="AS263" s="845"/>
      <c r="AT263" s="845"/>
      <c r="AU263" s="845"/>
      <c r="AV263" s="846"/>
    </row>
    <row r="264" spans="44:48" ht="15" customHeight="1">
      <c r="AR264" s="75" t="str">
        <f t="shared" si="117"/>
        <v/>
      </c>
      <c r="AS264" s="845"/>
      <c r="AT264" s="845"/>
      <c r="AU264" s="845"/>
      <c r="AV264" s="846"/>
    </row>
    <row r="265" spans="44:48" ht="15" customHeight="1">
      <c r="AR265" s="75" t="str">
        <f t="shared" ref="AR265:AR328" si="118">CONCATENATE(AT265,AU265)</f>
        <v/>
      </c>
      <c r="AS265" s="845"/>
      <c r="AT265" s="845"/>
      <c r="AU265" s="845"/>
      <c r="AV265" s="846"/>
    </row>
    <row r="266" spans="44:48" ht="15" customHeight="1">
      <c r="AR266" s="75" t="str">
        <f t="shared" si="118"/>
        <v/>
      </c>
      <c r="AS266" s="845"/>
      <c r="AT266" s="845"/>
      <c r="AU266" s="845"/>
      <c r="AV266" s="846"/>
    </row>
    <row r="267" spans="44:48" ht="15" customHeight="1">
      <c r="AR267" s="75" t="str">
        <f t="shared" si="118"/>
        <v/>
      </c>
      <c r="AS267" s="845"/>
      <c r="AT267" s="845"/>
      <c r="AU267" s="845"/>
      <c r="AV267" s="846"/>
    </row>
    <row r="268" spans="44:48" ht="15" customHeight="1">
      <c r="AR268" s="75" t="str">
        <f t="shared" si="118"/>
        <v/>
      </c>
      <c r="AS268" s="845"/>
      <c r="AT268" s="845"/>
      <c r="AU268" s="845"/>
      <c r="AV268" s="846"/>
    </row>
    <row r="269" spans="44:48" ht="15" customHeight="1">
      <c r="AR269" s="75" t="str">
        <f t="shared" si="118"/>
        <v/>
      </c>
      <c r="AS269" s="845"/>
      <c r="AT269" s="845"/>
      <c r="AU269" s="845"/>
      <c r="AV269" s="846"/>
    </row>
    <row r="270" spans="44:48" ht="15" customHeight="1">
      <c r="AR270" s="75" t="str">
        <f t="shared" si="118"/>
        <v/>
      </c>
      <c r="AS270" s="845"/>
      <c r="AT270" s="845"/>
      <c r="AU270" s="845"/>
      <c r="AV270" s="846"/>
    </row>
    <row r="271" spans="44:48" ht="15" customHeight="1">
      <c r="AR271" s="75" t="str">
        <f t="shared" si="118"/>
        <v/>
      </c>
      <c r="AS271" s="845"/>
      <c r="AT271" s="845"/>
      <c r="AU271" s="845"/>
      <c r="AV271" s="846"/>
    </row>
    <row r="272" spans="44:48" ht="15" customHeight="1">
      <c r="AR272" s="75" t="str">
        <f t="shared" si="118"/>
        <v/>
      </c>
      <c r="AS272" s="845"/>
      <c r="AT272" s="845"/>
      <c r="AU272" s="845"/>
      <c r="AV272" s="846"/>
    </row>
    <row r="273" spans="44:48" ht="15" customHeight="1">
      <c r="AR273" s="75" t="str">
        <f t="shared" si="118"/>
        <v/>
      </c>
      <c r="AS273" s="845"/>
      <c r="AT273" s="845"/>
      <c r="AU273" s="845"/>
      <c r="AV273" s="846"/>
    </row>
    <row r="274" spans="44:48" ht="15" customHeight="1">
      <c r="AR274" s="75" t="str">
        <f t="shared" si="118"/>
        <v/>
      </c>
      <c r="AS274" s="845"/>
      <c r="AT274" s="845"/>
      <c r="AU274" s="845"/>
      <c r="AV274" s="846"/>
    </row>
    <row r="275" spans="44:48" ht="15" customHeight="1">
      <c r="AR275" s="75" t="str">
        <f t="shared" si="118"/>
        <v/>
      </c>
      <c r="AS275" s="845"/>
      <c r="AT275" s="845"/>
      <c r="AU275" s="845"/>
      <c r="AV275" s="846"/>
    </row>
    <row r="276" spans="44:48" ht="15" customHeight="1">
      <c r="AR276" s="75" t="str">
        <f t="shared" si="118"/>
        <v/>
      </c>
      <c r="AS276" s="845"/>
      <c r="AT276" s="845"/>
      <c r="AU276" s="845"/>
      <c r="AV276" s="846"/>
    </row>
    <row r="277" spans="44:48" ht="15" customHeight="1">
      <c r="AR277" s="75" t="str">
        <f t="shared" si="118"/>
        <v/>
      </c>
      <c r="AS277" s="845"/>
      <c r="AT277" s="845"/>
      <c r="AU277" s="845"/>
      <c r="AV277" s="846"/>
    </row>
    <row r="278" spans="44:48" ht="15" customHeight="1">
      <c r="AR278" s="75" t="str">
        <f t="shared" si="118"/>
        <v/>
      </c>
      <c r="AS278" s="845"/>
      <c r="AT278" s="845"/>
      <c r="AU278" s="845"/>
      <c r="AV278" s="846"/>
    </row>
    <row r="279" spans="44:48" ht="15" customHeight="1">
      <c r="AR279" s="75" t="str">
        <f t="shared" si="118"/>
        <v/>
      </c>
      <c r="AS279" s="845"/>
      <c r="AT279" s="845"/>
      <c r="AU279" s="845"/>
      <c r="AV279" s="846"/>
    </row>
    <row r="280" spans="44:48" ht="15" customHeight="1">
      <c r="AR280" s="75" t="str">
        <f t="shared" si="118"/>
        <v/>
      </c>
      <c r="AS280" s="845"/>
      <c r="AT280" s="845"/>
      <c r="AU280" s="845"/>
      <c r="AV280" s="846"/>
    </row>
    <row r="281" spans="44:48" ht="15" customHeight="1">
      <c r="AR281" s="75" t="str">
        <f t="shared" si="118"/>
        <v/>
      </c>
      <c r="AS281" s="845"/>
      <c r="AT281" s="845"/>
      <c r="AU281" s="845"/>
      <c r="AV281" s="846"/>
    </row>
    <row r="282" spans="44:48" ht="15" customHeight="1">
      <c r="AR282" s="75" t="str">
        <f t="shared" si="118"/>
        <v/>
      </c>
      <c r="AS282" s="845"/>
      <c r="AT282" s="845"/>
      <c r="AU282" s="845"/>
      <c r="AV282" s="846"/>
    </row>
    <row r="283" spans="44:48" ht="15" customHeight="1">
      <c r="AR283" s="75" t="str">
        <f t="shared" si="118"/>
        <v/>
      </c>
      <c r="AS283" s="845"/>
      <c r="AT283" s="845"/>
      <c r="AU283" s="845"/>
      <c r="AV283" s="846"/>
    </row>
    <row r="284" spans="44:48" ht="15" customHeight="1">
      <c r="AR284" s="75" t="str">
        <f t="shared" si="118"/>
        <v/>
      </c>
      <c r="AS284" s="845"/>
      <c r="AT284" s="845"/>
      <c r="AU284" s="845"/>
      <c r="AV284" s="846"/>
    </row>
    <row r="285" spans="44:48" ht="15" customHeight="1">
      <c r="AR285" s="75" t="str">
        <f t="shared" si="118"/>
        <v/>
      </c>
      <c r="AS285" s="845"/>
      <c r="AT285" s="845"/>
      <c r="AU285" s="845"/>
      <c r="AV285" s="846"/>
    </row>
    <row r="286" spans="44:48" ht="15" customHeight="1">
      <c r="AR286" s="75" t="str">
        <f t="shared" si="118"/>
        <v/>
      </c>
      <c r="AS286" s="845"/>
      <c r="AT286" s="845"/>
      <c r="AU286" s="845"/>
      <c r="AV286" s="846"/>
    </row>
    <row r="287" spans="44:48" ht="15" customHeight="1">
      <c r="AR287" s="75" t="str">
        <f t="shared" si="118"/>
        <v/>
      </c>
      <c r="AS287" s="845"/>
      <c r="AT287" s="845"/>
      <c r="AU287" s="845"/>
      <c r="AV287" s="846"/>
    </row>
    <row r="288" spans="44:48" ht="15" customHeight="1">
      <c r="AR288" s="75" t="str">
        <f t="shared" si="118"/>
        <v/>
      </c>
      <c r="AS288" s="845"/>
      <c r="AT288" s="845"/>
      <c r="AU288" s="845"/>
      <c r="AV288" s="846"/>
    </row>
    <row r="289" spans="44:48" ht="15" customHeight="1">
      <c r="AR289" s="75" t="str">
        <f t="shared" si="118"/>
        <v/>
      </c>
      <c r="AS289" s="845"/>
      <c r="AT289" s="845"/>
      <c r="AU289" s="845"/>
      <c r="AV289" s="846"/>
    </row>
    <row r="290" spans="44:48" ht="15" customHeight="1">
      <c r="AR290" s="75" t="str">
        <f t="shared" si="118"/>
        <v/>
      </c>
      <c r="AS290" s="845"/>
      <c r="AT290" s="845"/>
      <c r="AU290" s="845"/>
      <c r="AV290" s="846"/>
    </row>
    <row r="291" spans="44:48" ht="15" customHeight="1">
      <c r="AR291" s="75" t="str">
        <f t="shared" si="118"/>
        <v/>
      </c>
      <c r="AS291" s="845"/>
      <c r="AT291" s="845"/>
      <c r="AU291" s="845"/>
      <c r="AV291" s="846"/>
    </row>
    <row r="292" spans="44:48" ht="15" customHeight="1">
      <c r="AR292" s="75" t="str">
        <f t="shared" si="118"/>
        <v/>
      </c>
      <c r="AS292" s="845"/>
      <c r="AT292" s="845"/>
      <c r="AU292" s="845"/>
      <c r="AV292" s="846"/>
    </row>
    <row r="293" spans="44:48" ht="15" customHeight="1">
      <c r="AR293" s="75" t="str">
        <f t="shared" si="118"/>
        <v/>
      </c>
      <c r="AS293" s="845"/>
      <c r="AT293" s="845"/>
      <c r="AU293" s="845"/>
      <c r="AV293" s="846"/>
    </row>
    <row r="294" spans="44:48" ht="15" customHeight="1">
      <c r="AR294" s="75" t="str">
        <f t="shared" si="118"/>
        <v/>
      </c>
      <c r="AS294" s="845"/>
      <c r="AT294" s="845"/>
      <c r="AU294" s="845"/>
      <c r="AV294" s="846"/>
    </row>
    <row r="295" spans="44:48" ht="15" customHeight="1">
      <c r="AR295" s="75" t="str">
        <f t="shared" si="118"/>
        <v/>
      </c>
      <c r="AS295" s="845"/>
      <c r="AT295" s="845"/>
      <c r="AU295" s="845"/>
      <c r="AV295" s="846"/>
    </row>
    <row r="296" spans="44:48" ht="15" customHeight="1">
      <c r="AR296" s="75" t="str">
        <f t="shared" si="118"/>
        <v/>
      </c>
      <c r="AS296" s="845"/>
      <c r="AT296" s="845"/>
      <c r="AU296" s="845"/>
      <c r="AV296" s="846"/>
    </row>
    <row r="297" spans="44:48" ht="15" customHeight="1">
      <c r="AR297" s="75" t="str">
        <f t="shared" si="118"/>
        <v/>
      </c>
      <c r="AS297" s="845"/>
      <c r="AT297" s="845"/>
      <c r="AU297" s="845"/>
      <c r="AV297" s="846"/>
    </row>
    <row r="298" spans="44:48" ht="15" customHeight="1">
      <c r="AR298" s="75" t="str">
        <f t="shared" si="118"/>
        <v/>
      </c>
      <c r="AS298" s="845"/>
      <c r="AT298" s="845"/>
      <c r="AU298" s="845"/>
      <c r="AV298" s="846"/>
    </row>
    <row r="299" spans="44:48" ht="15" customHeight="1">
      <c r="AR299" s="75" t="str">
        <f t="shared" si="118"/>
        <v/>
      </c>
      <c r="AS299" s="845"/>
      <c r="AT299" s="845"/>
      <c r="AU299" s="845"/>
      <c r="AV299" s="846"/>
    </row>
    <row r="300" spans="44:48" ht="15" customHeight="1">
      <c r="AR300" s="75" t="str">
        <f t="shared" si="118"/>
        <v/>
      </c>
      <c r="AS300" s="845"/>
      <c r="AT300" s="845"/>
      <c r="AU300" s="845"/>
      <c r="AV300" s="846"/>
    </row>
    <row r="301" spans="44:48" ht="15" customHeight="1">
      <c r="AR301" s="75" t="str">
        <f t="shared" si="118"/>
        <v/>
      </c>
      <c r="AS301" s="845"/>
      <c r="AT301" s="845"/>
      <c r="AU301" s="845"/>
      <c r="AV301" s="846"/>
    </row>
    <row r="302" spans="44:48" ht="15" customHeight="1">
      <c r="AR302" s="75" t="str">
        <f t="shared" si="118"/>
        <v/>
      </c>
      <c r="AS302" s="845"/>
      <c r="AT302" s="845"/>
      <c r="AU302" s="845"/>
      <c r="AV302" s="846"/>
    </row>
    <row r="303" spans="44:48" ht="15" customHeight="1">
      <c r="AR303" s="75" t="str">
        <f t="shared" si="118"/>
        <v/>
      </c>
      <c r="AS303" s="845"/>
      <c r="AT303" s="845"/>
      <c r="AU303" s="845"/>
      <c r="AV303" s="846"/>
    </row>
    <row r="304" spans="44:48" ht="15" customHeight="1">
      <c r="AR304" s="75" t="str">
        <f t="shared" si="118"/>
        <v/>
      </c>
      <c r="AS304" s="845"/>
      <c r="AT304" s="845"/>
      <c r="AU304" s="845"/>
      <c r="AV304" s="846"/>
    </row>
    <row r="305" spans="44:48" ht="15" customHeight="1">
      <c r="AR305" s="75" t="str">
        <f t="shared" si="118"/>
        <v/>
      </c>
      <c r="AS305" s="845"/>
      <c r="AT305" s="845"/>
      <c r="AU305" s="845"/>
      <c r="AV305" s="846"/>
    </row>
    <row r="306" spans="44:48" ht="15" customHeight="1">
      <c r="AR306" s="75" t="str">
        <f t="shared" si="118"/>
        <v/>
      </c>
      <c r="AS306" s="845"/>
      <c r="AT306" s="845"/>
      <c r="AU306" s="845"/>
      <c r="AV306" s="846"/>
    </row>
    <row r="307" spans="44:48" ht="15" customHeight="1">
      <c r="AR307" s="75" t="str">
        <f t="shared" si="118"/>
        <v/>
      </c>
      <c r="AS307" s="845"/>
      <c r="AT307" s="845"/>
      <c r="AU307" s="845"/>
      <c r="AV307" s="846"/>
    </row>
    <row r="308" spans="44:48" ht="15" customHeight="1">
      <c r="AR308" s="75" t="str">
        <f t="shared" si="118"/>
        <v/>
      </c>
      <c r="AS308" s="845"/>
      <c r="AT308" s="845"/>
      <c r="AU308" s="845"/>
      <c r="AV308" s="846"/>
    </row>
    <row r="309" spans="44:48" ht="15" customHeight="1">
      <c r="AR309" s="75" t="str">
        <f t="shared" si="118"/>
        <v/>
      </c>
      <c r="AS309" s="845"/>
      <c r="AT309" s="845"/>
      <c r="AU309" s="845"/>
      <c r="AV309" s="846"/>
    </row>
    <row r="310" spans="44:48" ht="15" customHeight="1">
      <c r="AR310" s="75" t="str">
        <f t="shared" si="118"/>
        <v/>
      </c>
      <c r="AS310" s="845"/>
      <c r="AT310" s="845"/>
      <c r="AU310" s="845"/>
      <c r="AV310" s="846"/>
    </row>
    <row r="311" spans="44:48" ht="15" customHeight="1">
      <c r="AR311" s="75" t="str">
        <f t="shared" si="118"/>
        <v/>
      </c>
      <c r="AS311" s="845"/>
      <c r="AT311" s="845"/>
      <c r="AU311" s="845"/>
      <c r="AV311" s="846"/>
    </row>
    <row r="312" spans="44:48" ht="15" customHeight="1">
      <c r="AR312" s="75" t="str">
        <f t="shared" si="118"/>
        <v/>
      </c>
      <c r="AS312" s="845"/>
      <c r="AT312" s="845"/>
      <c r="AU312" s="845"/>
      <c r="AV312" s="846"/>
    </row>
    <row r="313" spans="44:48" ht="15" customHeight="1">
      <c r="AR313" s="75" t="str">
        <f t="shared" si="118"/>
        <v/>
      </c>
      <c r="AS313" s="845"/>
      <c r="AT313" s="845"/>
      <c r="AU313" s="845"/>
      <c r="AV313" s="846"/>
    </row>
    <row r="314" spans="44:48" ht="15" customHeight="1">
      <c r="AR314" s="75" t="str">
        <f t="shared" si="118"/>
        <v/>
      </c>
      <c r="AS314" s="845"/>
      <c r="AT314" s="845"/>
      <c r="AU314" s="845"/>
      <c r="AV314" s="846"/>
    </row>
    <row r="315" spans="44:48" ht="15" customHeight="1">
      <c r="AR315" s="75" t="str">
        <f t="shared" si="118"/>
        <v/>
      </c>
      <c r="AS315" s="845"/>
      <c r="AT315" s="845"/>
      <c r="AU315" s="845"/>
      <c r="AV315" s="846"/>
    </row>
    <row r="316" spans="44:48" ht="15" customHeight="1">
      <c r="AR316" s="75" t="str">
        <f t="shared" si="118"/>
        <v/>
      </c>
      <c r="AS316" s="845"/>
      <c r="AT316" s="845"/>
      <c r="AU316" s="845"/>
      <c r="AV316" s="846"/>
    </row>
    <row r="317" spans="44:48" ht="15" customHeight="1">
      <c r="AR317" s="75" t="str">
        <f t="shared" si="118"/>
        <v/>
      </c>
      <c r="AS317" s="845"/>
      <c r="AT317" s="845"/>
      <c r="AU317" s="845"/>
      <c r="AV317" s="846"/>
    </row>
    <row r="318" spans="44:48" ht="15" customHeight="1">
      <c r="AR318" s="75" t="str">
        <f t="shared" si="118"/>
        <v/>
      </c>
      <c r="AS318" s="845"/>
      <c r="AT318" s="845"/>
      <c r="AU318" s="845"/>
      <c r="AV318" s="846"/>
    </row>
    <row r="319" spans="44:48" ht="15" customHeight="1">
      <c r="AR319" s="75" t="str">
        <f t="shared" si="118"/>
        <v/>
      </c>
      <c r="AS319" s="845"/>
      <c r="AT319" s="845"/>
      <c r="AU319" s="845"/>
      <c r="AV319" s="846"/>
    </row>
    <row r="320" spans="44:48" ht="15" customHeight="1">
      <c r="AR320" s="75" t="str">
        <f t="shared" si="118"/>
        <v/>
      </c>
      <c r="AS320" s="845"/>
      <c r="AT320" s="845"/>
      <c r="AU320" s="845"/>
      <c r="AV320" s="846"/>
    </row>
    <row r="321" spans="44:48" ht="15" customHeight="1">
      <c r="AR321" s="75" t="str">
        <f t="shared" si="118"/>
        <v/>
      </c>
      <c r="AS321" s="845"/>
      <c r="AT321" s="845"/>
      <c r="AU321" s="845"/>
      <c r="AV321" s="846"/>
    </row>
    <row r="322" spans="44:48" ht="15" customHeight="1">
      <c r="AR322" s="75" t="str">
        <f t="shared" si="118"/>
        <v/>
      </c>
      <c r="AS322" s="845"/>
      <c r="AT322" s="845"/>
      <c r="AU322" s="845"/>
      <c r="AV322" s="846"/>
    </row>
    <row r="323" spans="44:48" ht="15" customHeight="1">
      <c r="AR323" s="75" t="str">
        <f t="shared" si="118"/>
        <v/>
      </c>
      <c r="AS323" s="845"/>
      <c r="AT323" s="845"/>
      <c r="AU323" s="845"/>
      <c r="AV323" s="846"/>
    </row>
    <row r="324" spans="44:48" ht="15" customHeight="1">
      <c r="AR324" s="75" t="str">
        <f t="shared" si="118"/>
        <v/>
      </c>
      <c r="AS324" s="845"/>
      <c r="AT324" s="845"/>
      <c r="AU324" s="845"/>
      <c r="AV324" s="846"/>
    </row>
    <row r="325" spans="44:48" ht="15" customHeight="1">
      <c r="AR325" s="75" t="str">
        <f t="shared" si="118"/>
        <v/>
      </c>
      <c r="AS325" s="845"/>
      <c r="AT325" s="845"/>
      <c r="AU325" s="845"/>
      <c r="AV325" s="846"/>
    </row>
    <row r="326" spans="44:48" ht="15" customHeight="1">
      <c r="AR326" s="75" t="str">
        <f t="shared" si="118"/>
        <v/>
      </c>
      <c r="AS326" s="845"/>
      <c r="AT326" s="845"/>
      <c r="AU326" s="845"/>
      <c r="AV326" s="846"/>
    </row>
    <row r="327" spans="44:48" ht="15" customHeight="1">
      <c r="AR327" s="75" t="str">
        <f t="shared" si="118"/>
        <v/>
      </c>
      <c r="AS327" s="845"/>
      <c r="AT327" s="845"/>
      <c r="AU327" s="845"/>
      <c r="AV327" s="846"/>
    </row>
    <row r="328" spans="44:48" ht="15" customHeight="1">
      <c r="AR328" s="75" t="str">
        <f t="shared" si="118"/>
        <v/>
      </c>
      <c r="AS328" s="845"/>
      <c r="AT328" s="845"/>
      <c r="AU328" s="845"/>
      <c r="AV328" s="846"/>
    </row>
    <row r="329" spans="44:48" ht="15" customHeight="1">
      <c r="AR329" s="75" t="str">
        <f t="shared" ref="AR329:AR392" si="119">CONCATENATE(AT329,AU329)</f>
        <v/>
      </c>
      <c r="AS329" s="845"/>
      <c r="AT329" s="845"/>
      <c r="AU329" s="845"/>
      <c r="AV329" s="846"/>
    </row>
    <row r="330" spans="44:48" ht="15" customHeight="1">
      <c r="AR330" s="75" t="str">
        <f t="shared" si="119"/>
        <v/>
      </c>
      <c r="AS330" s="845"/>
      <c r="AT330" s="845"/>
      <c r="AU330" s="845"/>
      <c r="AV330" s="846"/>
    </row>
    <row r="331" spans="44:48" ht="15" customHeight="1">
      <c r="AR331" s="75" t="str">
        <f t="shared" si="119"/>
        <v/>
      </c>
      <c r="AS331" s="845"/>
      <c r="AT331" s="845"/>
      <c r="AU331" s="845"/>
      <c r="AV331" s="846"/>
    </row>
    <row r="332" spans="44:48" ht="15" customHeight="1">
      <c r="AR332" s="75" t="str">
        <f t="shared" si="119"/>
        <v/>
      </c>
      <c r="AS332" s="845"/>
      <c r="AT332" s="845"/>
      <c r="AU332" s="845"/>
      <c r="AV332" s="846"/>
    </row>
    <row r="333" spans="44:48" ht="15" customHeight="1">
      <c r="AR333" s="75" t="str">
        <f t="shared" si="119"/>
        <v/>
      </c>
      <c r="AS333" s="845"/>
      <c r="AT333" s="845"/>
      <c r="AU333" s="845"/>
      <c r="AV333" s="846"/>
    </row>
    <row r="334" spans="44:48" ht="15" customHeight="1">
      <c r="AR334" s="75" t="str">
        <f t="shared" si="119"/>
        <v/>
      </c>
      <c r="AS334" s="845"/>
      <c r="AT334" s="845"/>
      <c r="AU334" s="845"/>
      <c r="AV334" s="846"/>
    </row>
    <row r="335" spans="44:48" ht="15" customHeight="1">
      <c r="AR335" s="75" t="str">
        <f t="shared" si="119"/>
        <v/>
      </c>
      <c r="AS335" s="845"/>
      <c r="AT335" s="845"/>
      <c r="AU335" s="845"/>
      <c r="AV335" s="846"/>
    </row>
    <row r="336" spans="44:48" ht="15" customHeight="1">
      <c r="AR336" s="75" t="str">
        <f t="shared" si="119"/>
        <v/>
      </c>
      <c r="AS336" s="845"/>
      <c r="AT336" s="845"/>
      <c r="AU336" s="845"/>
      <c r="AV336" s="846"/>
    </row>
    <row r="337" spans="44:48" ht="15" customHeight="1">
      <c r="AR337" s="75" t="str">
        <f t="shared" si="119"/>
        <v/>
      </c>
      <c r="AS337" s="845"/>
      <c r="AT337" s="845"/>
      <c r="AU337" s="845"/>
      <c r="AV337" s="846"/>
    </row>
    <row r="338" spans="44:48" ht="15" customHeight="1">
      <c r="AR338" s="75" t="str">
        <f t="shared" si="119"/>
        <v/>
      </c>
      <c r="AS338" s="845"/>
      <c r="AT338" s="845"/>
      <c r="AU338" s="845"/>
      <c r="AV338" s="846"/>
    </row>
    <row r="339" spans="44:48" ht="15" customHeight="1">
      <c r="AR339" s="75" t="str">
        <f t="shared" si="119"/>
        <v/>
      </c>
      <c r="AS339" s="845"/>
      <c r="AT339" s="845"/>
      <c r="AU339" s="845"/>
      <c r="AV339" s="846"/>
    </row>
    <row r="340" spans="44:48" ht="15" customHeight="1">
      <c r="AR340" s="75" t="str">
        <f t="shared" si="119"/>
        <v/>
      </c>
      <c r="AS340" s="845"/>
      <c r="AT340" s="845"/>
      <c r="AU340" s="845"/>
      <c r="AV340" s="846"/>
    </row>
    <row r="341" spans="44:48" ht="15" customHeight="1">
      <c r="AR341" s="75" t="str">
        <f t="shared" si="119"/>
        <v/>
      </c>
      <c r="AS341" s="845"/>
      <c r="AT341" s="845"/>
      <c r="AU341" s="845"/>
      <c r="AV341" s="846"/>
    </row>
    <row r="342" spans="44:48" ht="15" customHeight="1">
      <c r="AR342" s="75" t="str">
        <f t="shared" si="119"/>
        <v/>
      </c>
      <c r="AS342" s="845"/>
      <c r="AT342" s="845"/>
      <c r="AU342" s="845"/>
      <c r="AV342" s="846"/>
    </row>
    <row r="343" spans="44:48" ht="15" customHeight="1">
      <c r="AR343" s="75" t="str">
        <f t="shared" si="119"/>
        <v/>
      </c>
      <c r="AS343" s="845"/>
      <c r="AT343" s="845"/>
      <c r="AU343" s="845"/>
      <c r="AV343" s="846"/>
    </row>
    <row r="344" spans="44:48" ht="15" customHeight="1">
      <c r="AR344" s="75" t="str">
        <f t="shared" si="119"/>
        <v/>
      </c>
      <c r="AS344" s="845"/>
      <c r="AT344" s="845"/>
      <c r="AU344" s="845"/>
      <c r="AV344" s="846"/>
    </row>
    <row r="345" spans="44:48" ht="15" customHeight="1">
      <c r="AR345" s="75" t="str">
        <f t="shared" si="119"/>
        <v/>
      </c>
      <c r="AS345" s="845"/>
      <c r="AT345" s="845"/>
      <c r="AU345" s="845"/>
      <c r="AV345" s="846"/>
    </row>
    <row r="346" spans="44:48" ht="15" customHeight="1">
      <c r="AR346" s="75" t="str">
        <f t="shared" si="119"/>
        <v/>
      </c>
      <c r="AS346" s="845"/>
      <c r="AT346" s="845"/>
      <c r="AU346" s="845"/>
      <c r="AV346" s="846"/>
    </row>
    <row r="347" spans="44:48" ht="15" customHeight="1">
      <c r="AR347" s="75" t="str">
        <f t="shared" si="119"/>
        <v/>
      </c>
      <c r="AS347" s="845"/>
      <c r="AT347" s="845"/>
      <c r="AU347" s="845"/>
      <c r="AV347" s="846"/>
    </row>
    <row r="348" spans="44:48" ht="15" customHeight="1">
      <c r="AR348" s="75" t="str">
        <f t="shared" si="119"/>
        <v/>
      </c>
      <c r="AS348" s="845"/>
      <c r="AT348" s="845"/>
      <c r="AU348" s="845"/>
      <c r="AV348" s="846"/>
    </row>
    <row r="349" spans="44:48" ht="15" customHeight="1">
      <c r="AR349" s="75" t="str">
        <f t="shared" si="119"/>
        <v/>
      </c>
      <c r="AS349" s="845"/>
      <c r="AT349" s="845"/>
      <c r="AU349" s="845"/>
      <c r="AV349" s="846"/>
    </row>
    <row r="350" spans="44:48" ht="15" customHeight="1">
      <c r="AR350" s="75" t="str">
        <f t="shared" si="119"/>
        <v/>
      </c>
      <c r="AS350" s="845"/>
      <c r="AT350" s="845"/>
      <c r="AU350" s="845"/>
      <c r="AV350" s="846"/>
    </row>
    <row r="351" spans="44:48" ht="15" customHeight="1">
      <c r="AR351" s="75" t="str">
        <f t="shared" si="119"/>
        <v/>
      </c>
      <c r="AS351" s="845"/>
      <c r="AT351" s="845"/>
      <c r="AU351" s="845"/>
      <c r="AV351" s="846"/>
    </row>
    <row r="352" spans="44:48" ht="15" customHeight="1">
      <c r="AR352" s="75" t="str">
        <f t="shared" si="119"/>
        <v/>
      </c>
      <c r="AS352" s="845"/>
      <c r="AT352" s="845"/>
      <c r="AU352" s="845"/>
      <c r="AV352" s="846"/>
    </row>
    <row r="353" spans="44:48" ht="15" customHeight="1">
      <c r="AR353" s="75" t="str">
        <f t="shared" si="119"/>
        <v/>
      </c>
      <c r="AS353" s="845"/>
      <c r="AT353" s="845"/>
      <c r="AU353" s="845"/>
      <c r="AV353" s="846"/>
    </row>
    <row r="354" spans="44:48" ht="15" customHeight="1">
      <c r="AR354" s="75" t="str">
        <f t="shared" si="119"/>
        <v/>
      </c>
      <c r="AS354" s="845"/>
      <c r="AT354" s="845"/>
      <c r="AU354" s="845"/>
      <c r="AV354" s="846"/>
    </row>
    <row r="355" spans="44:48" ht="15" customHeight="1">
      <c r="AR355" s="75" t="str">
        <f t="shared" si="119"/>
        <v/>
      </c>
      <c r="AS355" s="845"/>
      <c r="AT355" s="845"/>
      <c r="AU355" s="845"/>
      <c r="AV355" s="846"/>
    </row>
    <row r="356" spans="44:48" ht="15" customHeight="1">
      <c r="AR356" s="75" t="str">
        <f t="shared" si="119"/>
        <v/>
      </c>
      <c r="AS356" s="845"/>
      <c r="AT356" s="845"/>
      <c r="AU356" s="845"/>
      <c r="AV356" s="846"/>
    </row>
    <row r="357" spans="44:48" ht="15" customHeight="1">
      <c r="AR357" s="75" t="str">
        <f t="shared" si="119"/>
        <v/>
      </c>
      <c r="AS357" s="845"/>
      <c r="AT357" s="845"/>
      <c r="AU357" s="845"/>
      <c r="AV357" s="846"/>
    </row>
    <row r="358" spans="44:48" ht="15" customHeight="1">
      <c r="AR358" s="75" t="str">
        <f t="shared" si="119"/>
        <v/>
      </c>
      <c r="AS358" s="845"/>
      <c r="AT358" s="845"/>
      <c r="AU358" s="845"/>
      <c r="AV358" s="846"/>
    </row>
    <row r="359" spans="44:48" ht="15" customHeight="1">
      <c r="AR359" s="75" t="str">
        <f t="shared" si="119"/>
        <v/>
      </c>
      <c r="AS359" s="845"/>
      <c r="AT359" s="845"/>
      <c r="AU359" s="845"/>
      <c r="AV359" s="846"/>
    </row>
    <row r="360" spans="44:48" ht="15" customHeight="1">
      <c r="AR360" s="75" t="str">
        <f t="shared" si="119"/>
        <v/>
      </c>
      <c r="AS360" s="845"/>
      <c r="AT360" s="845"/>
      <c r="AU360" s="845"/>
      <c r="AV360" s="846"/>
    </row>
    <row r="361" spans="44:48" ht="15" customHeight="1">
      <c r="AR361" s="75" t="str">
        <f t="shared" si="119"/>
        <v/>
      </c>
      <c r="AS361" s="845"/>
      <c r="AT361" s="845"/>
      <c r="AU361" s="845"/>
      <c r="AV361" s="846"/>
    </row>
    <row r="362" spans="44:48" ht="15" customHeight="1">
      <c r="AR362" s="75" t="str">
        <f t="shared" si="119"/>
        <v/>
      </c>
      <c r="AS362" s="845"/>
      <c r="AT362" s="845"/>
      <c r="AU362" s="845"/>
      <c r="AV362" s="846"/>
    </row>
    <row r="363" spans="44:48" ht="15" customHeight="1">
      <c r="AR363" s="75" t="str">
        <f t="shared" si="119"/>
        <v/>
      </c>
      <c r="AS363" s="845"/>
      <c r="AT363" s="845"/>
      <c r="AU363" s="845"/>
      <c r="AV363" s="846"/>
    </row>
    <row r="364" spans="44:48" ht="15" customHeight="1">
      <c r="AR364" s="75" t="str">
        <f t="shared" si="119"/>
        <v/>
      </c>
      <c r="AS364" s="845"/>
      <c r="AT364" s="845"/>
      <c r="AU364" s="845"/>
      <c r="AV364" s="846"/>
    </row>
    <row r="365" spans="44:48" ht="15" customHeight="1">
      <c r="AR365" s="75" t="str">
        <f t="shared" si="119"/>
        <v/>
      </c>
      <c r="AS365" s="845"/>
      <c r="AT365" s="845"/>
      <c r="AU365" s="845"/>
      <c r="AV365" s="846"/>
    </row>
    <row r="366" spans="44:48" ht="15" customHeight="1">
      <c r="AR366" s="75" t="str">
        <f t="shared" si="119"/>
        <v/>
      </c>
      <c r="AS366" s="845"/>
      <c r="AT366" s="845"/>
      <c r="AU366" s="845"/>
      <c r="AV366" s="846"/>
    </row>
    <row r="367" spans="44:48" ht="15" customHeight="1">
      <c r="AR367" s="75" t="str">
        <f t="shared" si="119"/>
        <v/>
      </c>
      <c r="AS367" s="845"/>
      <c r="AT367" s="845"/>
      <c r="AU367" s="845"/>
      <c r="AV367" s="846"/>
    </row>
    <row r="368" spans="44:48" ht="15" customHeight="1">
      <c r="AR368" s="75" t="str">
        <f t="shared" si="119"/>
        <v/>
      </c>
      <c r="AS368" s="845"/>
      <c r="AT368" s="845"/>
      <c r="AU368" s="845"/>
      <c r="AV368" s="846"/>
    </row>
    <row r="369" spans="44:48" ht="15" customHeight="1">
      <c r="AR369" s="75" t="str">
        <f t="shared" si="119"/>
        <v/>
      </c>
      <c r="AS369" s="845"/>
      <c r="AT369" s="845"/>
      <c r="AU369" s="845"/>
      <c r="AV369" s="846"/>
    </row>
    <row r="370" spans="44:48" ht="15" customHeight="1">
      <c r="AR370" s="75" t="str">
        <f t="shared" si="119"/>
        <v/>
      </c>
      <c r="AS370" s="845"/>
      <c r="AT370" s="845"/>
      <c r="AU370" s="845"/>
      <c r="AV370" s="846"/>
    </row>
    <row r="371" spans="44:48" ht="15" customHeight="1">
      <c r="AR371" s="75" t="str">
        <f t="shared" si="119"/>
        <v/>
      </c>
      <c r="AS371" s="845"/>
      <c r="AT371" s="845"/>
      <c r="AU371" s="845"/>
      <c r="AV371" s="846"/>
    </row>
    <row r="372" spans="44:48" ht="15" customHeight="1">
      <c r="AR372" s="75" t="str">
        <f t="shared" si="119"/>
        <v/>
      </c>
      <c r="AS372" s="845"/>
      <c r="AT372" s="845"/>
      <c r="AU372" s="845"/>
      <c r="AV372" s="846"/>
    </row>
    <row r="373" spans="44:48" ht="15" customHeight="1">
      <c r="AR373" s="75" t="str">
        <f t="shared" si="119"/>
        <v/>
      </c>
      <c r="AS373" s="845"/>
      <c r="AT373" s="845"/>
      <c r="AU373" s="845"/>
      <c r="AV373" s="846"/>
    </row>
    <row r="374" spans="44:48" ht="15" customHeight="1">
      <c r="AR374" s="75" t="str">
        <f t="shared" si="119"/>
        <v/>
      </c>
      <c r="AS374" s="845"/>
      <c r="AT374" s="845"/>
      <c r="AU374" s="845"/>
      <c r="AV374" s="846"/>
    </row>
    <row r="375" spans="44:48" ht="15" customHeight="1">
      <c r="AR375" s="75" t="str">
        <f t="shared" si="119"/>
        <v/>
      </c>
      <c r="AS375" s="845"/>
      <c r="AT375" s="845"/>
      <c r="AU375" s="845"/>
      <c r="AV375" s="846"/>
    </row>
    <row r="376" spans="44:48" ht="15" customHeight="1">
      <c r="AR376" s="75" t="str">
        <f t="shared" si="119"/>
        <v/>
      </c>
      <c r="AS376" s="845"/>
      <c r="AT376" s="845"/>
      <c r="AU376" s="845"/>
      <c r="AV376" s="846"/>
    </row>
    <row r="377" spans="44:48" ht="15" customHeight="1">
      <c r="AR377" s="75" t="str">
        <f t="shared" si="119"/>
        <v/>
      </c>
      <c r="AS377" s="845"/>
      <c r="AT377" s="845"/>
      <c r="AU377" s="845"/>
      <c r="AV377" s="846"/>
    </row>
    <row r="378" spans="44:48" ht="15" customHeight="1">
      <c r="AR378" s="75" t="str">
        <f t="shared" si="119"/>
        <v/>
      </c>
      <c r="AS378" s="845"/>
      <c r="AT378" s="845"/>
      <c r="AU378" s="845"/>
      <c r="AV378" s="846"/>
    </row>
    <row r="379" spans="44:48" ht="15" customHeight="1">
      <c r="AR379" s="75" t="str">
        <f t="shared" si="119"/>
        <v/>
      </c>
      <c r="AS379" s="845"/>
      <c r="AT379" s="845"/>
      <c r="AU379" s="845"/>
      <c r="AV379" s="846"/>
    </row>
    <row r="380" spans="44:48" ht="15" customHeight="1">
      <c r="AR380" s="75" t="str">
        <f t="shared" si="119"/>
        <v/>
      </c>
      <c r="AS380" s="845"/>
      <c r="AT380" s="845"/>
      <c r="AU380" s="845"/>
      <c r="AV380" s="846"/>
    </row>
    <row r="381" spans="44:48" ht="15" customHeight="1">
      <c r="AR381" s="75" t="str">
        <f t="shared" si="119"/>
        <v/>
      </c>
      <c r="AS381" s="845"/>
      <c r="AT381" s="845"/>
      <c r="AU381" s="845"/>
      <c r="AV381" s="846"/>
    </row>
    <row r="382" spans="44:48" ht="15" customHeight="1">
      <c r="AR382" s="75" t="str">
        <f t="shared" si="119"/>
        <v/>
      </c>
      <c r="AS382" s="845"/>
      <c r="AT382" s="845"/>
      <c r="AU382" s="845"/>
      <c r="AV382" s="846"/>
    </row>
    <row r="383" spans="44:48" ht="15" customHeight="1">
      <c r="AR383" s="75" t="str">
        <f t="shared" si="119"/>
        <v/>
      </c>
      <c r="AS383" s="845"/>
      <c r="AT383" s="845"/>
      <c r="AU383" s="845"/>
      <c r="AV383" s="846"/>
    </row>
    <row r="384" spans="44:48" ht="15" customHeight="1">
      <c r="AR384" s="75" t="str">
        <f t="shared" si="119"/>
        <v/>
      </c>
      <c r="AS384" s="845"/>
      <c r="AT384" s="845"/>
      <c r="AU384" s="845"/>
      <c r="AV384" s="846"/>
    </row>
    <row r="385" spans="44:48" ht="15" customHeight="1">
      <c r="AR385" s="75" t="str">
        <f t="shared" si="119"/>
        <v/>
      </c>
      <c r="AS385" s="845"/>
      <c r="AT385" s="845"/>
      <c r="AU385" s="845"/>
      <c r="AV385" s="846"/>
    </row>
    <row r="386" spans="44:48" ht="15" customHeight="1">
      <c r="AR386" s="75" t="str">
        <f t="shared" si="119"/>
        <v/>
      </c>
      <c r="AS386" s="845"/>
      <c r="AT386" s="845"/>
      <c r="AU386" s="845"/>
      <c r="AV386" s="846"/>
    </row>
    <row r="387" spans="44:48" ht="15" customHeight="1">
      <c r="AR387" s="75" t="str">
        <f t="shared" si="119"/>
        <v/>
      </c>
      <c r="AS387" s="845"/>
      <c r="AT387" s="845"/>
      <c r="AU387" s="845"/>
      <c r="AV387" s="846"/>
    </row>
    <row r="388" spans="44:48" ht="15" customHeight="1">
      <c r="AR388" s="75" t="str">
        <f t="shared" si="119"/>
        <v/>
      </c>
      <c r="AS388" s="845"/>
      <c r="AT388" s="845"/>
      <c r="AU388" s="845"/>
      <c r="AV388" s="846"/>
    </row>
    <row r="389" spans="44:48" ht="15" customHeight="1">
      <c r="AR389" s="75" t="str">
        <f t="shared" si="119"/>
        <v/>
      </c>
      <c r="AS389" s="845"/>
      <c r="AT389" s="845"/>
      <c r="AU389" s="845"/>
      <c r="AV389" s="846"/>
    </row>
    <row r="390" spans="44:48" ht="15" customHeight="1">
      <c r="AR390" s="75" t="str">
        <f t="shared" si="119"/>
        <v/>
      </c>
      <c r="AS390" s="845"/>
      <c r="AT390" s="845"/>
      <c r="AU390" s="845"/>
      <c r="AV390" s="846"/>
    </row>
    <row r="391" spans="44:48" ht="15" customHeight="1">
      <c r="AR391" s="75" t="str">
        <f t="shared" si="119"/>
        <v/>
      </c>
      <c r="AS391" s="845"/>
      <c r="AT391" s="845"/>
      <c r="AU391" s="845"/>
      <c r="AV391" s="846"/>
    </row>
    <row r="392" spans="44:48" ht="15" customHeight="1">
      <c r="AR392" s="75" t="str">
        <f t="shared" si="119"/>
        <v/>
      </c>
      <c r="AS392" s="845"/>
      <c r="AT392" s="845"/>
      <c r="AU392" s="845"/>
      <c r="AV392" s="846"/>
    </row>
    <row r="393" spans="44:48" ht="15" customHeight="1">
      <c r="AR393" s="75" t="str">
        <f t="shared" ref="AR393:AR456" si="120">CONCATENATE(AT393,AU393)</f>
        <v/>
      </c>
      <c r="AS393" s="845"/>
      <c r="AT393" s="845"/>
      <c r="AU393" s="845"/>
      <c r="AV393" s="846"/>
    </row>
    <row r="394" spans="44:48" ht="15" customHeight="1">
      <c r="AR394" s="75" t="str">
        <f t="shared" si="120"/>
        <v/>
      </c>
      <c r="AS394" s="845"/>
      <c r="AT394" s="845"/>
      <c r="AU394" s="845"/>
      <c r="AV394" s="846"/>
    </row>
    <row r="395" spans="44:48" ht="15" customHeight="1">
      <c r="AR395" s="75" t="str">
        <f t="shared" si="120"/>
        <v/>
      </c>
      <c r="AS395" s="845"/>
      <c r="AT395" s="845"/>
      <c r="AU395" s="845"/>
      <c r="AV395" s="846"/>
    </row>
    <row r="396" spans="44:48" ht="15" customHeight="1">
      <c r="AR396" s="75" t="str">
        <f t="shared" si="120"/>
        <v/>
      </c>
      <c r="AS396" s="845"/>
      <c r="AT396" s="845"/>
      <c r="AU396" s="845"/>
      <c r="AV396" s="846"/>
    </row>
    <row r="397" spans="44:48" ht="15" customHeight="1">
      <c r="AR397" s="75" t="str">
        <f t="shared" si="120"/>
        <v/>
      </c>
      <c r="AS397" s="845"/>
      <c r="AT397" s="845"/>
      <c r="AU397" s="845"/>
      <c r="AV397" s="846"/>
    </row>
    <row r="398" spans="44:48" ht="15" customHeight="1">
      <c r="AR398" s="75" t="str">
        <f t="shared" si="120"/>
        <v/>
      </c>
      <c r="AS398" s="845"/>
      <c r="AT398" s="845"/>
      <c r="AU398" s="845"/>
      <c r="AV398" s="846"/>
    </row>
    <row r="399" spans="44:48" ht="15" customHeight="1">
      <c r="AR399" s="75" t="str">
        <f t="shared" si="120"/>
        <v/>
      </c>
      <c r="AS399" s="845"/>
      <c r="AT399" s="845"/>
      <c r="AU399" s="845"/>
      <c r="AV399" s="846"/>
    </row>
    <row r="400" spans="44:48" ht="15" customHeight="1">
      <c r="AR400" s="75" t="str">
        <f t="shared" si="120"/>
        <v/>
      </c>
      <c r="AS400" s="845"/>
      <c r="AT400" s="845"/>
      <c r="AU400" s="845"/>
      <c r="AV400" s="846"/>
    </row>
    <row r="401" spans="44:48" ht="15" customHeight="1">
      <c r="AR401" s="75" t="str">
        <f t="shared" si="120"/>
        <v/>
      </c>
      <c r="AS401" s="845"/>
      <c r="AT401" s="845"/>
      <c r="AU401" s="845"/>
      <c r="AV401" s="846"/>
    </row>
    <row r="402" spans="44:48" ht="15" customHeight="1">
      <c r="AR402" s="75" t="str">
        <f t="shared" si="120"/>
        <v/>
      </c>
      <c r="AS402" s="845"/>
      <c r="AT402" s="845"/>
      <c r="AU402" s="845"/>
      <c r="AV402" s="846"/>
    </row>
    <row r="403" spans="44:48" ht="15" customHeight="1">
      <c r="AR403" s="75" t="str">
        <f t="shared" si="120"/>
        <v/>
      </c>
      <c r="AS403" s="845"/>
      <c r="AT403" s="845"/>
      <c r="AU403" s="845"/>
      <c r="AV403" s="846"/>
    </row>
    <row r="404" spans="44:48" ht="15" customHeight="1">
      <c r="AR404" s="75" t="str">
        <f t="shared" si="120"/>
        <v/>
      </c>
      <c r="AS404" s="845"/>
      <c r="AT404" s="845"/>
      <c r="AU404" s="845"/>
      <c r="AV404" s="846"/>
    </row>
    <row r="405" spans="44:48" ht="15" customHeight="1">
      <c r="AR405" s="75" t="str">
        <f t="shared" si="120"/>
        <v/>
      </c>
      <c r="AS405" s="845"/>
      <c r="AT405" s="845"/>
      <c r="AU405" s="845"/>
      <c r="AV405" s="846"/>
    </row>
    <row r="406" spans="44:48" ht="15" customHeight="1">
      <c r="AR406" s="75" t="str">
        <f t="shared" si="120"/>
        <v/>
      </c>
      <c r="AS406" s="845"/>
      <c r="AT406" s="845"/>
      <c r="AU406" s="845"/>
      <c r="AV406" s="846"/>
    </row>
    <row r="407" spans="44:48" ht="15" customHeight="1">
      <c r="AR407" s="75" t="str">
        <f t="shared" si="120"/>
        <v/>
      </c>
      <c r="AS407" s="845"/>
      <c r="AT407" s="845"/>
      <c r="AU407" s="845"/>
      <c r="AV407" s="846"/>
    </row>
    <row r="408" spans="44:48" ht="15" customHeight="1">
      <c r="AR408" s="75" t="str">
        <f t="shared" si="120"/>
        <v/>
      </c>
      <c r="AS408" s="845"/>
      <c r="AT408" s="845"/>
      <c r="AU408" s="845"/>
      <c r="AV408" s="846"/>
    </row>
    <row r="409" spans="44:48" ht="15" customHeight="1">
      <c r="AR409" s="75" t="str">
        <f t="shared" si="120"/>
        <v/>
      </c>
      <c r="AS409" s="845"/>
      <c r="AT409" s="845"/>
      <c r="AU409" s="845"/>
      <c r="AV409" s="846"/>
    </row>
    <row r="410" spans="44:48" ht="15" customHeight="1">
      <c r="AR410" s="75" t="str">
        <f t="shared" si="120"/>
        <v/>
      </c>
      <c r="AS410" s="845"/>
      <c r="AT410" s="845"/>
      <c r="AU410" s="845"/>
      <c r="AV410" s="846"/>
    </row>
    <row r="411" spans="44:48" ht="15" customHeight="1">
      <c r="AR411" s="75" t="str">
        <f t="shared" si="120"/>
        <v/>
      </c>
      <c r="AS411" s="845"/>
      <c r="AT411" s="845"/>
      <c r="AU411" s="845"/>
      <c r="AV411" s="846"/>
    </row>
    <row r="412" spans="44:48" ht="15" customHeight="1">
      <c r="AR412" s="75" t="str">
        <f t="shared" si="120"/>
        <v/>
      </c>
      <c r="AS412" s="845"/>
      <c r="AT412" s="845"/>
      <c r="AU412" s="845"/>
      <c r="AV412" s="846"/>
    </row>
    <row r="413" spans="44:48" ht="15" customHeight="1">
      <c r="AR413" s="75" t="str">
        <f t="shared" si="120"/>
        <v/>
      </c>
      <c r="AS413" s="845"/>
      <c r="AT413" s="845"/>
      <c r="AU413" s="845"/>
      <c r="AV413" s="846"/>
    </row>
    <row r="414" spans="44:48" ht="15" customHeight="1">
      <c r="AR414" s="75" t="str">
        <f t="shared" si="120"/>
        <v/>
      </c>
      <c r="AS414" s="845"/>
      <c r="AT414" s="845"/>
      <c r="AU414" s="845"/>
      <c r="AV414" s="846"/>
    </row>
    <row r="415" spans="44:48" ht="15" customHeight="1">
      <c r="AR415" s="75" t="str">
        <f t="shared" si="120"/>
        <v/>
      </c>
      <c r="AS415" s="845"/>
      <c r="AT415" s="845"/>
      <c r="AU415" s="845"/>
      <c r="AV415" s="846"/>
    </row>
    <row r="416" spans="44:48" ht="15" customHeight="1">
      <c r="AR416" s="75" t="str">
        <f t="shared" si="120"/>
        <v/>
      </c>
      <c r="AS416" s="845"/>
      <c r="AT416" s="845"/>
      <c r="AU416" s="845"/>
      <c r="AV416" s="846"/>
    </row>
    <row r="417" spans="44:48" ht="15" customHeight="1">
      <c r="AR417" s="75" t="str">
        <f t="shared" si="120"/>
        <v/>
      </c>
      <c r="AS417" s="845"/>
      <c r="AT417" s="845"/>
      <c r="AU417" s="845"/>
      <c r="AV417" s="846"/>
    </row>
    <row r="418" spans="44:48" ht="15" customHeight="1">
      <c r="AR418" s="75" t="str">
        <f t="shared" si="120"/>
        <v/>
      </c>
      <c r="AS418" s="845"/>
      <c r="AT418" s="845"/>
      <c r="AU418" s="845"/>
      <c r="AV418" s="846"/>
    </row>
    <row r="419" spans="44:48" ht="15" customHeight="1">
      <c r="AR419" s="75" t="str">
        <f t="shared" si="120"/>
        <v/>
      </c>
      <c r="AS419" s="845"/>
      <c r="AT419" s="845"/>
      <c r="AU419" s="845"/>
      <c r="AV419" s="846"/>
    </row>
    <row r="420" spans="44:48" ht="15" customHeight="1">
      <c r="AR420" s="75" t="str">
        <f t="shared" si="120"/>
        <v/>
      </c>
      <c r="AS420" s="845"/>
      <c r="AT420" s="845"/>
      <c r="AU420" s="845"/>
      <c r="AV420" s="846"/>
    </row>
    <row r="421" spans="44:48" ht="15" customHeight="1">
      <c r="AR421" s="75" t="str">
        <f t="shared" si="120"/>
        <v/>
      </c>
      <c r="AS421" s="845"/>
      <c r="AT421" s="845"/>
      <c r="AU421" s="845"/>
      <c r="AV421" s="846"/>
    </row>
    <row r="422" spans="44:48" ht="15" customHeight="1">
      <c r="AR422" s="75" t="str">
        <f t="shared" si="120"/>
        <v/>
      </c>
      <c r="AS422" s="845"/>
      <c r="AT422" s="845"/>
      <c r="AU422" s="845"/>
      <c r="AV422" s="846"/>
    </row>
    <row r="423" spans="44:48" ht="15" customHeight="1">
      <c r="AR423" s="75" t="str">
        <f t="shared" si="120"/>
        <v/>
      </c>
      <c r="AS423" s="845"/>
      <c r="AT423" s="845"/>
      <c r="AU423" s="845"/>
      <c r="AV423" s="846"/>
    </row>
    <row r="424" spans="44:48" ht="15" customHeight="1">
      <c r="AR424" s="75" t="str">
        <f t="shared" si="120"/>
        <v/>
      </c>
      <c r="AS424" s="845"/>
      <c r="AT424" s="845"/>
      <c r="AU424" s="845"/>
      <c r="AV424" s="846"/>
    </row>
    <row r="425" spans="44:48" ht="15" customHeight="1">
      <c r="AR425" s="75" t="str">
        <f t="shared" si="120"/>
        <v/>
      </c>
      <c r="AS425" s="845"/>
      <c r="AT425" s="845"/>
      <c r="AU425" s="845"/>
      <c r="AV425" s="846"/>
    </row>
    <row r="426" spans="44:48" ht="15" customHeight="1">
      <c r="AR426" s="75" t="str">
        <f t="shared" si="120"/>
        <v/>
      </c>
      <c r="AS426" s="845"/>
      <c r="AT426" s="845"/>
      <c r="AU426" s="845"/>
      <c r="AV426" s="846"/>
    </row>
    <row r="427" spans="44:48" ht="15" customHeight="1">
      <c r="AR427" s="75" t="str">
        <f t="shared" si="120"/>
        <v/>
      </c>
      <c r="AS427" s="845"/>
      <c r="AT427" s="845"/>
      <c r="AU427" s="845"/>
      <c r="AV427" s="846"/>
    </row>
    <row r="428" spans="44:48" ht="15" customHeight="1">
      <c r="AR428" s="75" t="str">
        <f t="shared" si="120"/>
        <v/>
      </c>
      <c r="AS428" s="845"/>
      <c r="AT428" s="845"/>
      <c r="AU428" s="845"/>
      <c r="AV428" s="846"/>
    </row>
    <row r="429" spans="44:48" ht="15" customHeight="1">
      <c r="AR429" s="75" t="str">
        <f t="shared" si="120"/>
        <v/>
      </c>
      <c r="AS429" s="845"/>
      <c r="AT429" s="845"/>
      <c r="AU429" s="845"/>
      <c r="AV429" s="846"/>
    </row>
    <row r="430" spans="44:48" ht="15" customHeight="1">
      <c r="AR430" s="75" t="str">
        <f t="shared" si="120"/>
        <v/>
      </c>
      <c r="AS430" s="845"/>
      <c r="AT430" s="845"/>
      <c r="AU430" s="845"/>
      <c r="AV430" s="846"/>
    </row>
    <row r="431" spans="44:48" ht="15" customHeight="1">
      <c r="AR431" s="75" t="str">
        <f t="shared" si="120"/>
        <v/>
      </c>
      <c r="AS431" s="845"/>
      <c r="AT431" s="845"/>
      <c r="AU431" s="845"/>
      <c r="AV431" s="846"/>
    </row>
    <row r="432" spans="44:48" ht="15" customHeight="1">
      <c r="AR432" s="75" t="str">
        <f t="shared" si="120"/>
        <v/>
      </c>
      <c r="AS432" s="845"/>
      <c r="AT432" s="845"/>
      <c r="AU432" s="845"/>
      <c r="AV432" s="846"/>
    </row>
    <row r="433" spans="44:48" ht="15" customHeight="1">
      <c r="AR433" s="75" t="str">
        <f t="shared" si="120"/>
        <v/>
      </c>
      <c r="AS433" s="845"/>
      <c r="AT433" s="845"/>
      <c r="AU433" s="845"/>
      <c r="AV433" s="846"/>
    </row>
    <row r="434" spans="44:48" ht="15" customHeight="1">
      <c r="AR434" s="75" t="str">
        <f t="shared" si="120"/>
        <v/>
      </c>
      <c r="AS434" s="845"/>
      <c r="AT434" s="845"/>
      <c r="AU434" s="845"/>
      <c r="AV434" s="846"/>
    </row>
    <row r="435" spans="44:48" ht="15" customHeight="1">
      <c r="AR435" s="75" t="str">
        <f t="shared" si="120"/>
        <v/>
      </c>
      <c r="AS435" s="845"/>
      <c r="AT435" s="845"/>
      <c r="AU435" s="845"/>
      <c r="AV435" s="846"/>
    </row>
    <row r="436" spans="44:48" ht="15" customHeight="1">
      <c r="AR436" s="75" t="str">
        <f t="shared" si="120"/>
        <v/>
      </c>
      <c r="AS436" s="845"/>
      <c r="AT436" s="845"/>
      <c r="AU436" s="845"/>
      <c r="AV436" s="846"/>
    </row>
    <row r="437" spans="44:48" ht="15" customHeight="1">
      <c r="AR437" s="75" t="str">
        <f t="shared" si="120"/>
        <v/>
      </c>
      <c r="AS437" s="845"/>
      <c r="AT437" s="845"/>
      <c r="AU437" s="845"/>
      <c r="AV437" s="846"/>
    </row>
    <row r="438" spans="44:48" ht="15" customHeight="1">
      <c r="AR438" s="75" t="str">
        <f t="shared" si="120"/>
        <v/>
      </c>
      <c r="AS438" s="845"/>
      <c r="AT438" s="845"/>
      <c r="AU438" s="845"/>
      <c r="AV438" s="846"/>
    </row>
    <row r="439" spans="44:48" ht="15" customHeight="1">
      <c r="AR439" s="75" t="str">
        <f t="shared" si="120"/>
        <v/>
      </c>
      <c r="AS439" s="845"/>
      <c r="AT439" s="845"/>
      <c r="AU439" s="845"/>
      <c r="AV439" s="846"/>
    </row>
    <row r="440" spans="44:48" ht="15" customHeight="1">
      <c r="AR440" s="75" t="str">
        <f t="shared" si="120"/>
        <v/>
      </c>
      <c r="AS440" s="845"/>
      <c r="AT440" s="845"/>
      <c r="AU440" s="845"/>
      <c r="AV440" s="846"/>
    </row>
    <row r="441" spans="44:48" ht="15" customHeight="1">
      <c r="AR441" s="75" t="str">
        <f t="shared" si="120"/>
        <v/>
      </c>
      <c r="AS441" s="845"/>
      <c r="AT441" s="845"/>
      <c r="AU441" s="845"/>
      <c r="AV441" s="846"/>
    </row>
    <row r="442" spans="44:48" ht="15" customHeight="1">
      <c r="AR442" s="75" t="str">
        <f t="shared" si="120"/>
        <v/>
      </c>
      <c r="AS442" s="845"/>
      <c r="AT442" s="845"/>
      <c r="AU442" s="845"/>
      <c r="AV442" s="846"/>
    </row>
    <row r="443" spans="44:48" ht="15" customHeight="1">
      <c r="AR443" s="75" t="str">
        <f t="shared" si="120"/>
        <v/>
      </c>
      <c r="AS443" s="845"/>
      <c r="AT443" s="845"/>
      <c r="AU443" s="845"/>
      <c r="AV443" s="846"/>
    </row>
    <row r="444" spans="44:48" ht="15" customHeight="1">
      <c r="AR444" s="75" t="str">
        <f t="shared" si="120"/>
        <v/>
      </c>
      <c r="AS444" s="845"/>
      <c r="AT444" s="845"/>
      <c r="AU444" s="845"/>
      <c r="AV444" s="846"/>
    </row>
    <row r="445" spans="44:48" ht="15" customHeight="1">
      <c r="AR445" s="75" t="str">
        <f t="shared" si="120"/>
        <v/>
      </c>
      <c r="AS445" s="845"/>
      <c r="AT445" s="845"/>
      <c r="AU445" s="845"/>
      <c r="AV445" s="846"/>
    </row>
    <row r="446" spans="44:48" ht="15" customHeight="1">
      <c r="AR446" s="75" t="str">
        <f t="shared" si="120"/>
        <v/>
      </c>
      <c r="AS446" s="845"/>
      <c r="AT446" s="845"/>
      <c r="AU446" s="845"/>
      <c r="AV446" s="846"/>
    </row>
    <row r="447" spans="44:48" ht="15" customHeight="1">
      <c r="AR447" s="75" t="str">
        <f t="shared" si="120"/>
        <v/>
      </c>
      <c r="AS447" s="845"/>
      <c r="AT447" s="845"/>
      <c r="AU447" s="845"/>
      <c r="AV447" s="846"/>
    </row>
    <row r="448" spans="44:48" ht="15" customHeight="1">
      <c r="AR448" s="75" t="str">
        <f t="shared" si="120"/>
        <v/>
      </c>
      <c r="AS448" s="845"/>
      <c r="AT448" s="845"/>
      <c r="AU448" s="845"/>
      <c r="AV448" s="846"/>
    </row>
    <row r="449" spans="44:48" ht="15" customHeight="1">
      <c r="AR449" s="75" t="str">
        <f t="shared" si="120"/>
        <v/>
      </c>
      <c r="AS449" s="845"/>
      <c r="AT449" s="845"/>
      <c r="AU449" s="845"/>
      <c r="AV449" s="846"/>
    </row>
    <row r="450" spans="44:48" ht="15" customHeight="1">
      <c r="AR450" s="75" t="str">
        <f t="shared" si="120"/>
        <v/>
      </c>
      <c r="AS450" s="845"/>
      <c r="AT450" s="845"/>
      <c r="AU450" s="845"/>
      <c r="AV450" s="846"/>
    </row>
    <row r="451" spans="44:48" ht="15" customHeight="1">
      <c r="AR451" s="75" t="str">
        <f t="shared" si="120"/>
        <v/>
      </c>
      <c r="AS451" s="845"/>
      <c r="AT451" s="845"/>
      <c r="AU451" s="845"/>
      <c r="AV451" s="846"/>
    </row>
    <row r="452" spans="44:48" ht="15" customHeight="1">
      <c r="AR452" s="75" t="str">
        <f t="shared" si="120"/>
        <v/>
      </c>
      <c r="AS452" s="845"/>
      <c r="AT452" s="845"/>
      <c r="AU452" s="845"/>
      <c r="AV452" s="846"/>
    </row>
    <row r="453" spans="44:48" ht="15" customHeight="1">
      <c r="AR453" s="75" t="str">
        <f t="shared" si="120"/>
        <v/>
      </c>
      <c r="AS453" s="845"/>
      <c r="AT453" s="845"/>
      <c r="AU453" s="845"/>
      <c r="AV453" s="846"/>
    </row>
    <row r="454" spans="44:48" ht="15" customHeight="1">
      <c r="AR454" s="75" t="str">
        <f t="shared" si="120"/>
        <v/>
      </c>
      <c r="AS454" s="845"/>
      <c r="AT454" s="845"/>
      <c r="AU454" s="845"/>
      <c r="AV454" s="846"/>
    </row>
    <row r="455" spans="44:48" ht="15" customHeight="1">
      <c r="AR455" s="75" t="str">
        <f t="shared" si="120"/>
        <v/>
      </c>
      <c r="AS455" s="845"/>
      <c r="AT455" s="845"/>
      <c r="AU455" s="845"/>
      <c r="AV455" s="846"/>
    </row>
    <row r="456" spans="44:48" ht="15" customHeight="1">
      <c r="AR456" s="75" t="str">
        <f t="shared" si="120"/>
        <v/>
      </c>
      <c r="AS456" s="845"/>
      <c r="AT456" s="845"/>
      <c r="AU456" s="845"/>
      <c r="AV456" s="846"/>
    </row>
    <row r="457" spans="44:48" ht="15" customHeight="1">
      <c r="AR457" s="75" t="str">
        <f t="shared" ref="AR457:AR520" si="121">CONCATENATE(AT457,AU457)</f>
        <v/>
      </c>
      <c r="AS457" s="845"/>
      <c r="AT457" s="845"/>
      <c r="AU457" s="845"/>
      <c r="AV457" s="846"/>
    </row>
    <row r="458" spans="44:48" ht="15" customHeight="1">
      <c r="AR458" s="75" t="str">
        <f t="shared" si="121"/>
        <v/>
      </c>
      <c r="AS458" s="845"/>
      <c r="AT458" s="845"/>
      <c r="AU458" s="845"/>
      <c r="AV458" s="846"/>
    </row>
    <row r="459" spans="44:48" ht="15" customHeight="1">
      <c r="AR459" s="75" t="str">
        <f t="shared" si="121"/>
        <v/>
      </c>
      <c r="AS459" s="845"/>
      <c r="AT459" s="845"/>
      <c r="AU459" s="845"/>
      <c r="AV459" s="846"/>
    </row>
    <row r="460" spans="44:48" ht="15" customHeight="1">
      <c r="AR460" s="75" t="str">
        <f t="shared" si="121"/>
        <v/>
      </c>
      <c r="AS460" s="845"/>
      <c r="AT460" s="845"/>
      <c r="AU460" s="845"/>
      <c r="AV460" s="846"/>
    </row>
    <row r="461" spans="44:48" ht="15" customHeight="1">
      <c r="AR461" s="75" t="str">
        <f t="shared" si="121"/>
        <v/>
      </c>
      <c r="AS461" s="845"/>
      <c r="AT461" s="845"/>
      <c r="AU461" s="845"/>
      <c r="AV461" s="846"/>
    </row>
    <row r="462" spans="44:48" ht="15" customHeight="1">
      <c r="AR462" s="75" t="str">
        <f t="shared" si="121"/>
        <v/>
      </c>
      <c r="AS462" s="845"/>
      <c r="AT462" s="845"/>
      <c r="AU462" s="845"/>
      <c r="AV462" s="846"/>
    </row>
    <row r="463" spans="44:48" ht="15" customHeight="1">
      <c r="AR463" s="75" t="str">
        <f t="shared" si="121"/>
        <v/>
      </c>
      <c r="AS463" s="845"/>
      <c r="AT463" s="845"/>
      <c r="AU463" s="845"/>
      <c r="AV463" s="846"/>
    </row>
    <row r="464" spans="44:48" ht="15" customHeight="1">
      <c r="AR464" s="75" t="str">
        <f t="shared" si="121"/>
        <v/>
      </c>
      <c r="AS464" s="845"/>
      <c r="AT464" s="845"/>
      <c r="AU464" s="845"/>
      <c r="AV464" s="846"/>
    </row>
    <row r="465" spans="44:48" ht="15" customHeight="1">
      <c r="AR465" s="75" t="str">
        <f t="shared" si="121"/>
        <v/>
      </c>
      <c r="AS465" s="845"/>
      <c r="AT465" s="845"/>
      <c r="AU465" s="845"/>
      <c r="AV465" s="846"/>
    </row>
    <row r="466" spans="44:48" ht="15" customHeight="1">
      <c r="AR466" s="75" t="str">
        <f t="shared" si="121"/>
        <v/>
      </c>
      <c r="AS466" s="845"/>
      <c r="AT466" s="845"/>
      <c r="AU466" s="845"/>
      <c r="AV466" s="846"/>
    </row>
    <row r="467" spans="44:48" ht="15" customHeight="1">
      <c r="AR467" s="75" t="str">
        <f t="shared" si="121"/>
        <v/>
      </c>
      <c r="AS467" s="845"/>
      <c r="AT467" s="845"/>
      <c r="AU467" s="845"/>
      <c r="AV467" s="846"/>
    </row>
    <row r="468" spans="44:48" ht="15" customHeight="1">
      <c r="AR468" s="75" t="str">
        <f t="shared" si="121"/>
        <v/>
      </c>
      <c r="AS468" s="845"/>
      <c r="AT468" s="845"/>
      <c r="AU468" s="845"/>
      <c r="AV468" s="846"/>
    </row>
    <row r="469" spans="44:48" ht="15" customHeight="1">
      <c r="AR469" s="75" t="str">
        <f t="shared" si="121"/>
        <v/>
      </c>
      <c r="AS469" s="845"/>
      <c r="AT469" s="845"/>
      <c r="AU469" s="845"/>
      <c r="AV469" s="846"/>
    </row>
    <row r="470" spans="44:48" ht="15" customHeight="1">
      <c r="AR470" s="75" t="str">
        <f t="shared" si="121"/>
        <v/>
      </c>
      <c r="AS470" s="845"/>
      <c r="AT470" s="845"/>
      <c r="AU470" s="845"/>
      <c r="AV470" s="846"/>
    </row>
    <row r="471" spans="44:48" ht="15" customHeight="1">
      <c r="AR471" s="75" t="str">
        <f t="shared" si="121"/>
        <v/>
      </c>
      <c r="AS471" s="845"/>
      <c r="AT471" s="845"/>
      <c r="AU471" s="845"/>
      <c r="AV471" s="846"/>
    </row>
    <row r="472" spans="44:48" ht="15" customHeight="1">
      <c r="AR472" s="75" t="str">
        <f t="shared" si="121"/>
        <v/>
      </c>
      <c r="AS472" s="845"/>
      <c r="AT472" s="845"/>
      <c r="AU472" s="845"/>
      <c r="AV472" s="846"/>
    </row>
    <row r="473" spans="44:48" ht="15" customHeight="1">
      <c r="AR473" s="75" t="str">
        <f t="shared" si="121"/>
        <v/>
      </c>
      <c r="AS473" s="845"/>
      <c r="AT473" s="845"/>
      <c r="AU473" s="845"/>
      <c r="AV473" s="846"/>
    </row>
    <row r="474" spans="44:48" ht="15" customHeight="1">
      <c r="AR474" s="75" t="str">
        <f t="shared" si="121"/>
        <v/>
      </c>
      <c r="AS474" s="845"/>
      <c r="AT474" s="845"/>
      <c r="AU474" s="845"/>
      <c r="AV474" s="846"/>
    </row>
    <row r="475" spans="44:48" ht="15" customHeight="1">
      <c r="AR475" s="75" t="str">
        <f t="shared" si="121"/>
        <v/>
      </c>
      <c r="AS475" s="845"/>
      <c r="AT475" s="845"/>
      <c r="AU475" s="845"/>
      <c r="AV475" s="846"/>
    </row>
    <row r="476" spans="44:48" ht="15" customHeight="1">
      <c r="AR476" s="75" t="str">
        <f t="shared" si="121"/>
        <v/>
      </c>
      <c r="AS476" s="845"/>
      <c r="AT476" s="845"/>
      <c r="AU476" s="845"/>
      <c r="AV476" s="846"/>
    </row>
    <row r="477" spans="44:48" ht="15" customHeight="1">
      <c r="AR477" s="75" t="str">
        <f t="shared" si="121"/>
        <v/>
      </c>
      <c r="AS477" s="845"/>
      <c r="AT477" s="845"/>
      <c r="AU477" s="845"/>
      <c r="AV477" s="846"/>
    </row>
    <row r="478" spans="44:48" ht="15" customHeight="1">
      <c r="AR478" s="75" t="str">
        <f t="shared" si="121"/>
        <v/>
      </c>
      <c r="AS478" s="845"/>
      <c r="AT478" s="845"/>
      <c r="AU478" s="845"/>
      <c r="AV478" s="846"/>
    </row>
    <row r="479" spans="44:48" ht="15" customHeight="1">
      <c r="AR479" s="75" t="str">
        <f t="shared" si="121"/>
        <v/>
      </c>
      <c r="AS479" s="845"/>
      <c r="AT479" s="845"/>
      <c r="AU479" s="845"/>
      <c r="AV479" s="846"/>
    </row>
    <row r="480" spans="44:48" ht="15" customHeight="1">
      <c r="AR480" s="75" t="str">
        <f t="shared" si="121"/>
        <v/>
      </c>
      <c r="AS480" s="845"/>
      <c r="AT480" s="845"/>
      <c r="AU480" s="845"/>
      <c r="AV480" s="846"/>
    </row>
    <row r="481" spans="44:48" ht="15" customHeight="1">
      <c r="AR481" s="75" t="str">
        <f t="shared" si="121"/>
        <v/>
      </c>
      <c r="AS481" s="845"/>
      <c r="AT481" s="845"/>
      <c r="AU481" s="845"/>
      <c r="AV481" s="846"/>
    </row>
    <row r="482" spans="44:48" ht="15" customHeight="1">
      <c r="AR482" s="75" t="str">
        <f t="shared" si="121"/>
        <v/>
      </c>
      <c r="AS482" s="845"/>
      <c r="AT482" s="845"/>
      <c r="AU482" s="845"/>
      <c r="AV482" s="846"/>
    </row>
    <row r="483" spans="44:48" ht="15" customHeight="1">
      <c r="AR483" s="75" t="str">
        <f t="shared" si="121"/>
        <v/>
      </c>
      <c r="AS483" s="845"/>
      <c r="AT483" s="845"/>
      <c r="AU483" s="845"/>
      <c r="AV483" s="846"/>
    </row>
    <row r="484" spans="44:48" ht="15" customHeight="1">
      <c r="AR484" s="75" t="str">
        <f t="shared" si="121"/>
        <v/>
      </c>
      <c r="AS484" s="845"/>
      <c r="AT484" s="845"/>
      <c r="AU484" s="845"/>
      <c r="AV484" s="846"/>
    </row>
    <row r="485" spans="44:48" ht="15" customHeight="1">
      <c r="AR485" s="75" t="str">
        <f t="shared" si="121"/>
        <v/>
      </c>
      <c r="AS485" s="845"/>
      <c r="AT485" s="845"/>
      <c r="AU485" s="845"/>
      <c r="AV485" s="846"/>
    </row>
    <row r="486" spans="44:48" ht="15" customHeight="1">
      <c r="AR486" s="75" t="str">
        <f t="shared" si="121"/>
        <v/>
      </c>
      <c r="AS486" s="845"/>
      <c r="AT486" s="845"/>
      <c r="AU486" s="845"/>
      <c r="AV486" s="846"/>
    </row>
    <row r="487" spans="44:48" ht="15" customHeight="1">
      <c r="AR487" s="75" t="str">
        <f t="shared" si="121"/>
        <v/>
      </c>
      <c r="AS487" s="845"/>
      <c r="AT487" s="845"/>
      <c r="AU487" s="845"/>
      <c r="AV487" s="846"/>
    </row>
    <row r="488" spans="44:48" ht="15" customHeight="1">
      <c r="AR488" s="75" t="str">
        <f t="shared" si="121"/>
        <v/>
      </c>
      <c r="AS488" s="845"/>
      <c r="AT488" s="845"/>
      <c r="AU488" s="845"/>
      <c r="AV488" s="846"/>
    </row>
    <row r="489" spans="44:48" ht="15" customHeight="1">
      <c r="AR489" s="75" t="str">
        <f t="shared" si="121"/>
        <v/>
      </c>
      <c r="AS489" s="845"/>
      <c r="AT489" s="845"/>
      <c r="AU489" s="845"/>
      <c r="AV489" s="846"/>
    </row>
    <row r="490" spans="44:48" ht="15" customHeight="1">
      <c r="AR490" s="75" t="str">
        <f t="shared" si="121"/>
        <v/>
      </c>
      <c r="AS490" s="845"/>
      <c r="AT490" s="845"/>
      <c r="AU490" s="845"/>
      <c r="AV490" s="846"/>
    </row>
    <row r="491" spans="44:48" ht="15" customHeight="1">
      <c r="AR491" s="75" t="str">
        <f t="shared" si="121"/>
        <v/>
      </c>
      <c r="AS491" s="845"/>
      <c r="AT491" s="845"/>
      <c r="AU491" s="845"/>
      <c r="AV491" s="846"/>
    </row>
    <row r="492" spans="44:48" ht="15" customHeight="1">
      <c r="AR492" s="75" t="str">
        <f t="shared" si="121"/>
        <v/>
      </c>
      <c r="AS492" s="845"/>
      <c r="AT492" s="845"/>
      <c r="AU492" s="845"/>
      <c r="AV492" s="846"/>
    </row>
    <row r="493" spans="44:48" ht="15" customHeight="1">
      <c r="AR493" s="75" t="str">
        <f t="shared" si="121"/>
        <v/>
      </c>
      <c r="AS493" s="845"/>
      <c r="AT493" s="845"/>
      <c r="AU493" s="845"/>
      <c r="AV493" s="846"/>
    </row>
    <row r="494" spans="44:48" ht="15" customHeight="1">
      <c r="AR494" s="75" t="str">
        <f t="shared" si="121"/>
        <v/>
      </c>
      <c r="AS494" s="845"/>
      <c r="AT494" s="845"/>
      <c r="AU494" s="845"/>
      <c r="AV494" s="846"/>
    </row>
    <row r="495" spans="44:48" ht="15" customHeight="1">
      <c r="AR495" s="75" t="str">
        <f t="shared" si="121"/>
        <v/>
      </c>
      <c r="AS495" s="845"/>
      <c r="AT495" s="845"/>
      <c r="AU495" s="845"/>
      <c r="AV495" s="846"/>
    </row>
    <row r="496" spans="44:48" ht="15" customHeight="1">
      <c r="AR496" s="75" t="str">
        <f t="shared" si="121"/>
        <v/>
      </c>
      <c r="AS496" s="845"/>
      <c r="AT496" s="845"/>
      <c r="AU496" s="845"/>
      <c r="AV496" s="846"/>
    </row>
    <row r="497" spans="44:48" ht="15" customHeight="1">
      <c r="AR497" s="75" t="str">
        <f t="shared" si="121"/>
        <v/>
      </c>
      <c r="AS497" s="845"/>
      <c r="AT497" s="845"/>
      <c r="AU497" s="845"/>
      <c r="AV497" s="846"/>
    </row>
    <row r="498" spans="44:48" ht="15" customHeight="1">
      <c r="AR498" s="75" t="str">
        <f t="shared" si="121"/>
        <v/>
      </c>
      <c r="AS498" s="845"/>
      <c r="AT498" s="845"/>
      <c r="AU498" s="845"/>
      <c r="AV498" s="846"/>
    </row>
    <row r="499" spans="44:48" ht="15" customHeight="1">
      <c r="AR499" s="75" t="str">
        <f t="shared" si="121"/>
        <v/>
      </c>
      <c r="AS499" s="845"/>
      <c r="AT499" s="845"/>
      <c r="AU499" s="845"/>
      <c r="AV499" s="846"/>
    </row>
    <row r="500" spans="44:48" ht="15" customHeight="1">
      <c r="AR500" s="75" t="str">
        <f t="shared" si="121"/>
        <v/>
      </c>
      <c r="AS500" s="845"/>
      <c r="AT500" s="845"/>
      <c r="AU500" s="845"/>
      <c r="AV500" s="846"/>
    </row>
    <row r="501" spans="44:48" ht="15" customHeight="1">
      <c r="AR501" s="75" t="str">
        <f t="shared" si="121"/>
        <v/>
      </c>
      <c r="AS501" s="845"/>
      <c r="AT501" s="845"/>
      <c r="AU501" s="845"/>
      <c r="AV501" s="846"/>
    </row>
    <row r="502" spans="44:48" ht="15" customHeight="1">
      <c r="AR502" s="75" t="str">
        <f t="shared" si="121"/>
        <v/>
      </c>
      <c r="AS502" s="845"/>
      <c r="AT502" s="845"/>
      <c r="AU502" s="845"/>
      <c r="AV502" s="846"/>
    </row>
    <row r="503" spans="44:48" ht="15" customHeight="1">
      <c r="AR503" s="75" t="str">
        <f t="shared" si="121"/>
        <v/>
      </c>
      <c r="AS503" s="845"/>
      <c r="AT503" s="845"/>
      <c r="AU503" s="845"/>
      <c r="AV503" s="846"/>
    </row>
    <row r="504" spans="44:48" ht="15" customHeight="1">
      <c r="AR504" s="75" t="str">
        <f t="shared" si="121"/>
        <v/>
      </c>
      <c r="AS504" s="845"/>
      <c r="AT504" s="845"/>
      <c r="AU504" s="845"/>
      <c r="AV504" s="846"/>
    </row>
    <row r="505" spans="44:48" ht="15" customHeight="1">
      <c r="AR505" s="75" t="str">
        <f t="shared" si="121"/>
        <v/>
      </c>
      <c r="AS505" s="845"/>
      <c r="AT505" s="845"/>
      <c r="AU505" s="845"/>
      <c r="AV505" s="846"/>
    </row>
    <row r="506" spans="44:48" ht="15" customHeight="1">
      <c r="AR506" s="75" t="str">
        <f t="shared" si="121"/>
        <v/>
      </c>
      <c r="AS506" s="845"/>
      <c r="AT506" s="845"/>
      <c r="AU506" s="845"/>
      <c r="AV506" s="846"/>
    </row>
    <row r="507" spans="44:48" ht="15" customHeight="1">
      <c r="AR507" s="75" t="str">
        <f t="shared" si="121"/>
        <v/>
      </c>
      <c r="AS507" s="845"/>
      <c r="AT507" s="845"/>
      <c r="AU507" s="845"/>
      <c r="AV507" s="846"/>
    </row>
    <row r="508" spans="44:48" ht="15" customHeight="1">
      <c r="AR508" s="75" t="str">
        <f t="shared" si="121"/>
        <v/>
      </c>
      <c r="AS508" s="845"/>
      <c r="AT508" s="845"/>
      <c r="AU508" s="845"/>
      <c r="AV508" s="846"/>
    </row>
    <row r="509" spans="44:48" ht="15" customHeight="1">
      <c r="AR509" s="75" t="str">
        <f t="shared" si="121"/>
        <v/>
      </c>
      <c r="AS509" s="845"/>
      <c r="AT509" s="845"/>
      <c r="AU509" s="845"/>
      <c r="AV509" s="846"/>
    </row>
    <row r="510" spans="44:48" ht="15" customHeight="1">
      <c r="AR510" s="75" t="str">
        <f t="shared" si="121"/>
        <v/>
      </c>
      <c r="AS510" s="845"/>
      <c r="AT510" s="845"/>
      <c r="AU510" s="845"/>
      <c r="AV510" s="846"/>
    </row>
    <row r="511" spans="44:48" ht="15" customHeight="1">
      <c r="AR511" s="75" t="str">
        <f t="shared" si="121"/>
        <v/>
      </c>
      <c r="AS511" s="845"/>
      <c r="AT511" s="845"/>
      <c r="AU511" s="845"/>
      <c r="AV511" s="846"/>
    </row>
    <row r="512" spans="44:48" ht="15" customHeight="1">
      <c r="AR512" s="75" t="str">
        <f t="shared" si="121"/>
        <v/>
      </c>
      <c r="AS512" s="845"/>
      <c r="AT512" s="845"/>
      <c r="AU512" s="845"/>
      <c r="AV512" s="846"/>
    </row>
    <row r="513" spans="44:48" ht="15" customHeight="1">
      <c r="AR513" s="75" t="str">
        <f t="shared" si="121"/>
        <v/>
      </c>
      <c r="AS513" s="845"/>
      <c r="AT513" s="845"/>
      <c r="AU513" s="845"/>
      <c r="AV513" s="846"/>
    </row>
    <row r="514" spans="44:48" ht="15" customHeight="1">
      <c r="AR514" s="75" t="str">
        <f t="shared" si="121"/>
        <v/>
      </c>
      <c r="AS514" s="845"/>
      <c r="AT514" s="845"/>
      <c r="AU514" s="845"/>
      <c r="AV514" s="846"/>
    </row>
    <row r="515" spans="44:48" ht="15" customHeight="1">
      <c r="AR515" s="75" t="str">
        <f t="shared" si="121"/>
        <v/>
      </c>
      <c r="AS515" s="845"/>
      <c r="AT515" s="845"/>
      <c r="AU515" s="845"/>
      <c r="AV515" s="846"/>
    </row>
    <row r="516" spans="44:48" ht="15" customHeight="1">
      <c r="AR516" s="75" t="str">
        <f t="shared" si="121"/>
        <v/>
      </c>
      <c r="AS516" s="845"/>
      <c r="AT516" s="845"/>
      <c r="AU516" s="845"/>
      <c r="AV516" s="846"/>
    </row>
    <row r="517" spans="44:48" ht="15" customHeight="1">
      <c r="AR517" s="75" t="str">
        <f t="shared" si="121"/>
        <v/>
      </c>
      <c r="AS517" s="845"/>
      <c r="AT517" s="845"/>
      <c r="AU517" s="845"/>
      <c r="AV517" s="846"/>
    </row>
    <row r="518" spans="44:48" ht="15" customHeight="1">
      <c r="AR518" s="75" t="str">
        <f t="shared" si="121"/>
        <v/>
      </c>
      <c r="AS518" s="845"/>
      <c r="AT518" s="845"/>
      <c r="AU518" s="845"/>
      <c r="AV518" s="846"/>
    </row>
    <row r="519" spans="44:48" ht="15" customHeight="1">
      <c r="AR519" s="75" t="str">
        <f t="shared" si="121"/>
        <v/>
      </c>
      <c r="AS519" s="845"/>
      <c r="AT519" s="845"/>
      <c r="AU519" s="845"/>
      <c r="AV519" s="846"/>
    </row>
    <row r="520" spans="44:48" ht="15" customHeight="1">
      <c r="AR520" s="75" t="str">
        <f t="shared" si="121"/>
        <v/>
      </c>
      <c r="AS520" s="845"/>
      <c r="AT520" s="845"/>
      <c r="AU520" s="845"/>
      <c r="AV520" s="846"/>
    </row>
    <row r="521" spans="44:48" ht="15" customHeight="1">
      <c r="AR521" s="75" t="str">
        <f t="shared" ref="AR521:AR584" si="122">CONCATENATE(AT521,AU521)</f>
        <v/>
      </c>
      <c r="AS521" s="845"/>
      <c r="AT521" s="845"/>
      <c r="AU521" s="845"/>
      <c r="AV521" s="846"/>
    </row>
    <row r="522" spans="44:48" ht="15" customHeight="1">
      <c r="AR522" s="75" t="str">
        <f t="shared" si="122"/>
        <v/>
      </c>
      <c r="AS522" s="845"/>
      <c r="AT522" s="845"/>
      <c r="AU522" s="845"/>
      <c r="AV522" s="846"/>
    </row>
    <row r="523" spans="44:48" ht="15" customHeight="1">
      <c r="AR523" s="75" t="str">
        <f t="shared" si="122"/>
        <v/>
      </c>
      <c r="AS523" s="845"/>
      <c r="AT523" s="845"/>
      <c r="AU523" s="845"/>
      <c r="AV523" s="846"/>
    </row>
    <row r="524" spans="44:48" ht="15" customHeight="1">
      <c r="AR524" s="75" t="str">
        <f t="shared" si="122"/>
        <v/>
      </c>
      <c r="AS524" s="845"/>
      <c r="AT524" s="845"/>
      <c r="AU524" s="845"/>
      <c r="AV524" s="846"/>
    </row>
    <row r="525" spans="44:48" ht="15" customHeight="1">
      <c r="AR525" s="75" t="str">
        <f t="shared" si="122"/>
        <v/>
      </c>
      <c r="AS525" s="845"/>
      <c r="AT525" s="845"/>
      <c r="AU525" s="845"/>
      <c r="AV525" s="846"/>
    </row>
    <row r="526" spans="44:48" ht="15" customHeight="1">
      <c r="AR526" s="75" t="str">
        <f t="shared" si="122"/>
        <v/>
      </c>
      <c r="AS526" s="845"/>
      <c r="AT526" s="845"/>
      <c r="AU526" s="845"/>
      <c r="AV526" s="846"/>
    </row>
    <row r="527" spans="44:48" ht="15" customHeight="1">
      <c r="AR527" s="75" t="str">
        <f t="shared" si="122"/>
        <v/>
      </c>
      <c r="AS527" s="845"/>
      <c r="AT527" s="845"/>
      <c r="AU527" s="845"/>
      <c r="AV527" s="846"/>
    </row>
    <row r="528" spans="44:48" ht="15" customHeight="1">
      <c r="AR528" s="75" t="str">
        <f t="shared" si="122"/>
        <v/>
      </c>
      <c r="AS528" s="845"/>
      <c r="AT528" s="845"/>
      <c r="AU528" s="845"/>
      <c r="AV528" s="846"/>
    </row>
    <row r="529" spans="44:48" ht="15" customHeight="1">
      <c r="AR529" s="75" t="str">
        <f t="shared" si="122"/>
        <v/>
      </c>
      <c r="AS529" s="845"/>
      <c r="AT529" s="845"/>
      <c r="AU529" s="845"/>
      <c r="AV529" s="846"/>
    </row>
    <row r="530" spans="44:48" ht="15" customHeight="1">
      <c r="AR530" s="75" t="str">
        <f t="shared" si="122"/>
        <v/>
      </c>
      <c r="AS530" s="845"/>
      <c r="AT530" s="845"/>
      <c r="AU530" s="845"/>
      <c r="AV530" s="846"/>
    </row>
    <row r="531" spans="44:48" ht="15" customHeight="1">
      <c r="AR531" s="75" t="str">
        <f t="shared" si="122"/>
        <v/>
      </c>
      <c r="AS531" s="845"/>
      <c r="AT531" s="845"/>
      <c r="AU531" s="845"/>
      <c r="AV531" s="846"/>
    </row>
    <row r="532" spans="44:48" ht="15" customHeight="1">
      <c r="AR532" s="75" t="str">
        <f t="shared" si="122"/>
        <v/>
      </c>
      <c r="AS532" s="845"/>
      <c r="AT532" s="845"/>
      <c r="AU532" s="845"/>
      <c r="AV532" s="846"/>
    </row>
    <row r="533" spans="44:48" ht="15" customHeight="1">
      <c r="AR533" s="75" t="str">
        <f t="shared" si="122"/>
        <v/>
      </c>
      <c r="AS533" s="845"/>
      <c r="AT533" s="845"/>
      <c r="AU533" s="845"/>
      <c r="AV533" s="846"/>
    </row>
    <row r="534" spans="44:48" ht="15" customHeight="1">
      <c r="AR534" s="75" t="str">
        <f t="shared" si="122"/>
        <v/>
      </c>
      <c r="AS534" s="845"/>
      <c r="AT534" s="845"/>
      <c r="AU534" s="845"/>
      <c r="AV534" s="846"/>
    </row>
    <row r="535" spans="44:48" ht="15" customHeight="1">
      <c r="AR535" s="75" t="str">
        <f t="shared" si="122"/>
        <v/>
      </c>
      <c r="AS535" s="845"/>
      <c r="AT535" s="845"/>
      <c r="AU535" s="845"/>
      <c r="AV535" s="846"/>
    </row>
    <row r="536" spans="44:48" ht="15" customHeight="1">
      <c r="AR536" s="75" t="str">
        <f t="shared" si="122"/>
        <v/>
      </c>
      <c r="AS536" s="845"/>
      <c r="AT536" s="845"/>
      <c r="AU536" s="845"/>
      <c r="AV536" s="846"/>
    </row>
    <row r="537" spans="44:48" ht="15" customHeight="1">
      <c r="AR537" s="75" t="str">
        <f t="shared" si="122"/>
        <v/>
      </c>
      <c r="AS537" s="845"/>
      <c r="AT537" s="845"/>
      <c r="AU537" s="845"/>
      <c r="AV537" s="846"/>
    </row>
    <row r="538" spans="44:48" ht="15" customHeight="1">
      <c r="AR538" s="75" t="str">
        <f t="shared" si="122"/>
        <v/>
      </c>
      <c r="AS538" s="845"/>
      <c r="AT538" s="845"/>
      <c r="AU538" s="845"/>
      <c r="AV538" s="846"/>
    </row>
    <row r="539" spans="44:48" ht="15" customHeight="1">
      <c r="AR539" s="75" t="str">
        <f t="shared" si="122"/>
        <v/>
      </c>
      <c r="AS539" s="845"/>
      <c r="AT539" s="845"/>
      <c r="AU539" s="845"/>
      <c r="AV539" s="846"/>
    </row>
    <row r="540" spans="44:48" ht="15" customHeight="1">
      <c r="AR540" s="75" t="str">
        <f t="shared" si="122"/>
        <v/>
      </c>
      <c r="AS540" s="845"/>
      <c r="AT540" s="845"/>
      <c r="AU540" s="845"/>
      <c r="AV540" s="846"/>
    </row>
    <row r="541" spans="44:48" ht="15" customHeight="1">
      <c r="AR541" s="75" t="str">
        <f t="shared" si="122"/>
        <v/>
      </c>
      <c r="AS541" s="845"/>
      <c r="AT541" s="845"/>
      <c r="AU541" s="845"/>
      <c r="AV541" s="846"/>
    </row>
    <row r="542" spans="44:48" ht="15" customHeight="1">
      <c r="AR542" s="75" t="str">
        <f t="shared" si="122"/>
        <v/>
      </c>
      <c r="AS542" s="845"/>
      <c r="AT542" s="845"/>
      <c r="AU542" s="845"/>
      <c r="AV542" s="846"/>
    </row>
    <row r="543" spans="44:48" ht="15" customHeight="1">
      <c r="AR543" s="75" t="str">
        <f t="shared" si="122"/>
        <v/>
      </c>
      <c r="AS543" s="845"/>
      <c r="AT543" s="845"/>
      <c r="AU543" s="845"/>
      <c r="AV543" s="846"/>
    </row>
    <row r="544" spans="44:48" ht="15" customHeight="1">
      <c r="AR544" s="75" t="str">
        <f t="shared" si="122"/>
        <v/>
      </c>
      <c r="AS544" s="845"/>
      <c r="AT544" s="845"/>
      <c r="AU544" s="845"/>
      <c r="AV544" s="846"/>
    </row>
    <row r="545" spans="44:48" ht="15" customHeight="1">
      <c r="AR545" s="75" t="str">
        <f t="shared" si="122"/>
        <v/>
      </c>
      <c r="AS545" s="845"/>
      <c r="AT545" s="845"/>
      <c r="AU545" s="845"/>
      <c r="AV545" s="846"/>
    </row>
    <row r="546" spans="44:48" ht="15" customHeight="1">
      <c r="AR546" s="75" t="str">
        <f t="shared" si="122"/>
        <v/>
      </c>
      <c r="AS546" s="845"/>
      <c r="AT546" s="845"/>
      <c r="AU546" s="845"/>
      <c r="AV546" s="846"/>
    </row>
    <row r="547" spans="44:48" ht="15" customHeight="1">
      <c r="AR547" s="75" t="str">
        <f t="shared" si="122"/>
        <v/>
      </c>
      <c r="AS547" s="845"/>
      <c r="AT547" s="845"/>
      <c r="AU547" s="845"/>
      <c r="AV547" s="846"/>
    </row>
    <row r="548" spans="44:48" ht="15" customHeight="1">
      <c r="AR548" s="75" t="str">
        <f t="shared" si="122"/>
        <v/>
      </c>
      <c r="AS548" s="845"/>
      <c r="AT548" s="845"/>
      <c r="AU548" s="845"/>
      <c r="AV548" s="846"/>
    </row>
    <row r="549" spans="44:48" ht="15" customHeight="1">
      <c r="AR549" s="75" t="str">
        <f t="shared" si="122"/>
        <v/>
      </c>
      <c r="AS549" s="845"/>
      <c r="AT549" s="845"/>
      <c r="AU549" s="845"/>
      <c r="AV549" s="846"/>
    </row>
    <row r="550" spans="44:48" ht="15" customHeight="1">
      <c r="AR550" s="75" t="str">
        <f t="shared" si="122"/>
        <v/>
      </c>
      <c r="AS550" s="845"/>
      <c r="AT550" s="845"/>
      <c r="AU550" s="845"/>
      <c r="AV550" s="846"/>
    </row>
    <row r="551" spans="44:48" ht="15" customHeight="1">
      <c r="AR551" s="75" t="str">
        <f t="shared" si="122"/>
        <v/>
      </c>
      <c r="AS551" s="845"/>
      <c r="AT551" s="845"/>
      <c r="AU551" s="845"/>
      <c r="AV551" s="846"/>
    </row>
    <row r="552" spans="44:48" ht="15" customHeight="1">
      <c r="AR552" s="75" t="str">
        <f t="shared" si="122"/>
        <v/>
      </c>
      <c r="AS552" s="845"/>
      <c r="AT552" s="845"/>
      <c r="AU552" s="845"/>
      <c r="AV552" s="846"/>
    </row>
    <row r="553" spans="44:48" ht="15" customHeight="1">
      <c r="AR553" s="75" t="str">
        <f t="shared" si="122"/>
        <v/>
      </c>
      <c r="AS553" s="845"/>
      <c r="AT553" s="845"/>
      <c r="AU553" s="845"/>
      <c r="AV553" s="846"/>
    </row>
    <row r="554" spans="44:48" ht="15" customHeight="1">
      <c r="AR554" s="75" t="str">
        <f t="shared" si="122"/>
        <v/>
      </c>
      <c r="AS554" s="845"/>
      <c r="AT554" s="845"/>
      <c r="AU554" s="845"/>
      <c r="AV554" s="846"/>
    </row>
    <row r="555" spans="44:48" ht="15" customHeight="1">
      <c r="AR555" s="75" t="str">
        <f t="shared" si="122"/>
        <v/>
      </c>
      <c r="AS555" s="845"/>
      <c r="AT555" s="845"/>
      <c r="AU555" s="845"/>
      <c r="AV555" s="846"/>
    </row>
    <row r="556" spans="44:48" ht="15" customHeight="1">
      <c r="AR556" s="75" t="str">
        <f t="shared" si="122"/>
        <v/>
      </c>
      <c r="AS556" s="845"/>
      <c r="AT556" s="845"/>
      <c r="AU556" s="845"/>
      <c r="AV556" s="846"/>
    </row>
    <row r="557" spans="44:48" ht="15" customHeight="1">
      <c r="AR557" s="75" t="str">
        <f t="shared" si="122"/>
        <v/>
      </c>
      <c r="AS557" s="845"/>
      <c r="AT557" s="845"/>
      <c r="AU557" s="845"/>
      <c r="AV557" s="846"/>
    </row>
    <row r="558" spans="44:48" ht="15" customHeight="1">
      <c r="AR558" s="75" t="str">
        <f t="shared" si="122"/>
        <v/>
      </c>
      <c r="AS558" s="845"/>
      <c r="AT558" s="845"/>
      <c r="AU558" s="845"/>
      <c r="AV558" s="846"/>
    </row>
    <row r="559" spans="44:48" ht="15" customHeight="1">
      <c r="AR559" s="75" t="str">
        <f t="shared" si="122"/>
        <v/>
      </c>
      <c r="AS559" s="845"/>
      <c r="AT559" s="845"/>
      <c r="AU559" s="845"/>
      <c r="AV559" s="846"/>
    </row>
    <row r="560" spans="44:48" ht="15" customHeight="1">
      <c r="AR560" s="75" t="str">
        <f t="shared" si="122"/>
        <v/>
      </c>
      <c r="AS560" s="845"/>
      <c r="AT560" s="845"/>
      <c r="AU560" s="845"/>
      <c r="AV560" s="846"/>
    </row>
    <row r="561" spans="44:48" ht="15" customHeight="1">
      <c r="AR561" s="75" t="str">
        <f t="shared" si="122"/>
        <v/>
      </c>
      <c r="AS561" s="845"/>
      <c r="AT561" s="845"/>
      <c r="AU561" s="845"/>
      <c r="AV561" s="846"/>
    </row>
    <row r="562" spans="44:48" ht="15" customHeight="1">
      <c r="AR562" s="75" t="str">
        <f t="shared" si="122"/>
        <v/>
      </c>
      <c r="AS562" s="845"/>
      <c r="AT562" s="845"/>
      <c r="AU562" s="845"/>
      <c r="AV562" s="846"/>
    </row>
    <row r="563" spans="44:48" ht="15" customHeight="1">
      <c r="AR563" s="75" t="str">
        <f t="shared" si="122"/>
        <v/>
      </c>
      <c r="AS563" s="845"/>
      <c r="AT563" s="845"/>
      <c r="AU563" s="845"/>
      <c r="AV563" s="846"/>
    </row>
    <row r="564" spans="44:48" ht="15" customHeight="1">
      <c r="AR564" s="75" t="str">
        <f t="shared" si="122"/>
        <v/>
      </c>
      <c r="AS564" s="845"/>
      <c r="AT564" s="845"/>
      <c r="AU564" s="845"/>
      <c r="AV564" s="846"/>
    </row>
    <row r="565" spans="44:48" ht="15" customHeight="1">
      <c r="AR565" s="75" t="str">
        <f t="shared" si="122"/>
        <v/>
      </c>
      <c r="AS565" s="845"/>
      <c r="AT565" s="845"/>
      <c r="AU565" s="845"/>
      <c r="AV565" s="846"/>
    </row>
    <row r="566" spans="44:48" ht="15" customHeight="1">
      <c r="AR566" s="75" t="str">
        <f t="shared" si="122"/>
        <v/>
      </c>
      <c r="AS566" s="845"/>
      <c r="AT566" s="845"/>
      <c r="AU566" s="845"/>
      <c r="AV566" s="846"/>
    </row>
    <row r="567" spans="44:48" ht="15" customHeight="1">
      <c r="AR567" s="75" t="str">
        <f t="shared" si="122"/>
        <v/>
      </c>
      <c r="AS567" s="845"/>
      <c r="AT567" s="845"/>
      <c r="AU567" s="845"/>
      <c r="AV567" s="846"/>
    </row>
    <row r="568" spans="44:48" ht="15" customHeight="1">
      <c r="AR568" s="75" t="str">
        <f t="shared" si="122"/>
        <v/>
      </c>
      <c r="AS568" s="845"/>
      <c r="AT568" s="845"/>
      <c r="AU568" s="845"/>
      <c r="AV568" s="846"/>
    </row>
    <row r="569" spans="44:48" ht="15" customHeight="1">
      <c r="AR569" s="75" t="str">
        <f t="shared" si="122"/>
        <v/>
      </c>
      <c r="AS569" s="845"/>
      <c r="AT569" s="845"/>
      <c r="AU569" s="845"/>
      <c r="AV569" s="846"/>
    </row>
    <row r="570" spans="44:48" ht="15" customHeight="1">
      <c r="AR570" s="75" t="str">
        <f t="shared" si="122"/>
        <v/>
      </c>
      <c r="AS570" s="845"/>
      <c r="AT570" s="845"/>
      <c r="AU570" s="845"/>
      <c r="AV570" s="846"/>
    </row>
    <row r="571" spans="44:48" ht="15" customHeight="1">
      <c r="AR571" s="75" t="str">
        <f t="shared" si="122"/>
        <v/>
      </c>
      <c r="AS571" s="845"/>
      <c r="AT571" s="845"/>
      <c r="AU571" s="845"/>
      <c r="AV571" s="846"/>
    </row>
    <row r="572" spans="44:48" ht="15" customHeight="1">
      <c r="AR572" s="75" t="str">
        <f t="shared" si="122"/>
        <v/>
      </c>
      <c r="AS572" s="845"/>
      <c r="AT572" s="845"/>
      <c r="AU572" s="845"/>
      <c r="AV572" s="846"/>
    </row>
    <row r="573" spans="44:48" ht="15" customHeight="1">
      <c r="AR573" s="75" t="str">
        <f t="shared" si="122"/>
        <v/>
      </c>
      <c r="AS573" s="845"/>
      <c r="AT573" s="845"/>
      <c r="AU573" s="845"/>
      <c r="AV573" s="846"/>
    </row>
    <row r="574" spans="44:48" ht="15" customHeight="1">
      <c r="AR574" s="75" t="str">
        <f t="shared" si="122"/>
        <v/>
      </c>
      <c r="AS574" s="845"/>
      <c r="AT574" s="845"/>
      <c r="AU574" s="845"/>
      <c r="AV574" s="846"/>
    </row>
    <row r="575" spans="44:48" ht="15" customHeight="1">
      <c r="AR575" s="75" t="str">
        <f t="shared" si="122"/>
        <v/>
      </c>
      <c r="AS575" s="845"/>
      <c r="AT575" s="845"/>
      <c r="AU575" s="845"/>
      <c r="AV575" s="846"/>
    </row>
    <row r="576" spans="44:48" ht="15" customHeight="1">
      <c r="AR576" s="75" t="str">
        <f t="shared" si="122"/>
        <v/>
      </c>
      <c r="AS576" s="845"/>
      <c r="AT576" s="845"/>
      <c r="AU576" s="845"/>
      <c r="AV576" s="846"/>
    </row>
    <row r="577" spans="44:48" ht="15" customHeight="1">
      <c r="AR577" s="75" t="str">
        <f t="shared" si="122"/>
        <v/>
      </c>
      <c r="AS577" s="845"/>
      <c r="AT577" s="845"/>
      <c r="AU577" s="845"/>
      <c r="AV577" s="846"/>
    </row>
    <row r="578" spans="44:48" ht="15" customHeight="1">
      <c r="AR578" s="75" t="str">
        <f t="shared" si="122"/>
        <v/>
      </c>
      <c r="AS578" s="845"/>
      <c r="AT578" s="845"/>
      <c r="AU578" s="845"/>
      <c r="AV578" s="846"/>
    </row>
    <row r="579" spans="44:48" ht="15" customHeight="1">
      <c r="AR579" s="75" t="str">
        <f t="shared" si="122"/>
        <v/>
      </c>
      <c r="AS579" s="845"/>
      <c r="AT579" s="845"/>
      <c r="AU579" s="845"/>
      <c r="AV579" s="846"/>
    </row>
    <row r="580" spans="44:48" ht="15" customHeight="1">
      <c r="AR580" s="75" t="str">
        <f t="shared" si="122"/>
        <v/>
      </c>
      <c r="AS580" s="845"/>
      <c r="AT580" s="845"/>
      <c r="AU580" s="845"/>
      <c r="AV580" s="846"/>
    </row>
    <row r="581" spans="44:48" ht="15" customHeight="1">
      <c r="AR581" s="75" t="str">
        <f t="shared" si="122"/>
        <v/>
      </c>
      <c r="AS581" s="845"/>
      <c r="AT581" s="845"/>
      <c r="AU581" s="845"/>
      <c r="AV581" s="846"/>
    </row>
    <row r="582" spans="44:48" ht="15" customHeight="1">
      <c r="AR582" s="75" t="str">
        <f t="shared" si="122"/>
        <v/>
      </c>
      <c r="AS582" s="845"/>
      <c r="AT582" s="845"/>
      <c r="AU582" s="845"/>
      <c r="AV582" s="846"/>
    </row>
    <row r="583" spans="44:48" ht="15" customHeight="1">
      <c r="AR583" s="75" t="str">
        <f t="shared" si="122"/>
        <v/>
      </c>
      <c r="AS583" s="845"/>
      <c r="AT583" s="845"/>
      <c r="AU583" s="845"/>
      <c r="AV583" s="846"/>
    </row>
    <row r="584" spans="44:48" ht="15" customHeight="1">
      <c r="AR584" s="75" t="str">
        <f t="shared" si="122"/>
        <v/>
      </c>
      <c r="AS584" s="845"/>
      <c r="AT584" s="845"/>
      <c r="AU584" s="845"/>
      <c r="AV584" s="846"/>
    </row>
    <row r="585" spans="44:48" ht="15" customHeight="1">
      <c r="AR585" s="75" t="str">
        <f t="shared" ref="AR585:AR648" si="123">CONCATENATE(AT585,AU585)</f>
        <v/>
      </c>
      <c r="AS585" s="845"/>
      <c r="AT585" s="845"/>
      <c r="AU585" s="845"/>
      <c r="AV585" s="846"/>
    </row>
    <row r="586" spans="44:48" ht="15" customHeight="1">
      <c r="AR586" s="75" t="str">
        <f t="shared" si="123"/>
        <v/>
      </c>
      <c r="AS586" s="845"/>
      <c r="AT586" s="845"/>
      <c r="AU586" s="845"/>
      <c r="AV586" s="846"/>
    </row>
    <row r="587" spans="44:48" ht="15" customHeight="1">
      <c r="AR587" s="75" t="str">
        <f t="shared" si="123"/>
        <v/>
      </c>
      <c r="AS587" s="845"/>
      <c r="AT587" s="845"/>
      <c r="AU587" s="845"/>
      <c r="AV587" s="846"/>
    </row>
    <row r="588" spans="44:48" ht="15" customHeight="1">
      <c r="AR588" s="75" t="str">
        <f t="shared" si="123"/>
        <v/>
      </c>
      <c r="AS588" s="845"/>
      <c r="AT588" s="845"/>
      <c r="AU588" s="845"/>
      <c r="AV588" s="846"/>
    </row>
    <row r="589" spans="44:48" ht="15" customHeight="1">
      <c r="AR589" s="75" t="str">
        <f t="shared" si="123"/>
        <v/>
      </c>
      <c r="AS589" s="845"/>
      <c r="AT589" s="845"/>
      <c r="AU589" s="845"/>
      <c r="AV589" s="846"/>
    </row>
    <row r="590" spans="44:48" ht="15" customHeight="1">
      <c r="AR590" s="75" t="str">
        <f t="shared" si="123"/>
        <v/>
      </c>
      <c r="AS590" s="845"/>
      <c r="AT590" s="845"/>
      <c r="AU590" s="845"/>
      <c r="AV590" s="846"/>
    </row>
    <row r="591" spans="44:48" ht="15" customHeight="1">
      <c r="AR591" s="75" t="str">
        <f t="shared" si="123"/>
        <v/>
      </c>
      <c r="AS591" s="845"/>
      <c r="AT591" s="845"/>
      <c r="AU591" s="845"/>
      <c r="AV591" s="846"/>
    </row>
    <row r="592" spans="44:48" ht="15" customHeight="1">
      <c r="AR592" s="75" t="str">
        <f t="shared" si="123"/>
        <v/>
      </c>
      <c r="AS592" s="845"/>
      <c r="AT592" s="845"/>
      <c r="AU592" s="845"/>
      <c r="AV592" s="846"/>
    </row>
    <row r="593" spans="44:48" ht="15" customHeight="1">
      <c r="AR593" s="75" t="str">
        <f t="shared" si="123"/>
        <v/>
      </c>
      <c r="AS593" s="845"/>
      <c r="AT593" s="845"/>
      <c r="AU593" s="845"/>
      <c r="AV593" s="846"/>
    </row>
    <row r="594" spans="44:48" ht="15" customHeight="1">
      <c r="AR594" s="75" t="str">
        <f t="shared" si="123"/>
        <v/>
      </c>
      <c r="AS594" s="845"/>
      <c r="AT594" s="845"/>
      <c r="AU594" s="845"/>
      <c r="AV594" s="846"/>
    </row>
    <row r="595" spans="44:48" ht="15" customHeight="1">
      <c r="AR595" s="75" t="str">
        <f t="shared" si="123"/>
        <v/>
      </c>
      <c r="AS595" s="845"/>
      <c r="AT595" s="845"/>
      <c r="AU595" s="845"/>
      <c r="AV595" s="846"/>
    </row>
    <row r="596" spans="44:48" ht="15" customHeight="1">
      <c r="AR596" s="75" t="str">
        <f t="shared" si="123"/>
        <v/>
      </c>
      <c r="AS596" s="845"/>
      <c r="AT596" s="845"/>
      <c r="AU596" s="845"/>
      <c r="AV596" s="846"/>
    </row>
    <row r="597" spans="44:48" ht="15" customHeight="1">
      <c r="AR597" s="75" t="str">
        <f t="shared" si="123"/>
        <v/>
      </c>
      <c r="AS597" s="845"/>
      <c r="AT597" s="845"/>
      <c r="AU597" s="845"/>
      <c r="AV597" s="846"/>
    </row>
    <row r="598" spans="44:48" ht="15" customHeight="1">
      <c r="AR598" s="75" t="str">
        <f t="shared" si="123"/>
        <v/>
      </c>
      <c r="AS598" s="845"/>
      <c r="AT598" s="845"/>
      <c r="AU598" s="845"/>
      <c r="AV598" s="846"/>
    </row>
    <row r="599" spans="44:48" ht="15" customHeight="1">
      <c r="AR599" s="75" t="str">
        <f t="shared" si="123"/>
        <v/>
      </c>
      <c r="AS599" s="845"/>
      <c r="AT599" s="845"/>
      <c r="AU599" s="845"/>
      <c r="AV599" s="846"/>
    </row>
    <row r="600" spans="44:48" ht="15" customHeight="1">
      <c r="AR600" s="75" t="str">
        <f t="shared" si="123"/>
        <v/>
      </c>
      <c r="AS600" s="845"/>
      <c r="AT600" s="845"/>
      <c r="AU600" s="845"/>
      <c r="AV600" s="846"/>
    </row>
    <row r="601" spans="44:48" ht="15" customHeight="1">
      <c r="AR601" s="75" t="str">
        <f t="shared" si="123"/>
        <v/>
      </c>
      <c r="AS601" s="845"/>
      <c r="AT601" s="845"/>
      <c r="AU601" s="845"/>
      <c r="AV601" s="846"/>
    </row>
    <row r="602" spans="44:48" ht="15" customHeight="1">
      <c r="AR602" s="75" t="str">
        <f t="shared" si="123"/>
        <v/>
      </c>
      <c r="AS602" s="845"/>
      <c r="AT602" s="845"/>
      <c r="AU602" s="845"/>
      <c r="AV602" s="846"/>
    </row>
    <row r="603" spans="44:48" ht="15" customHeight="1">
      <c r="AR603" s="75" t="str">
        <f t="shared" si="123"/>
        <v/>
      </c>
      <c r="AS603" s="845"/>
      <c r="AT603" s="845"/>
      <c r="AU603" s="845"/>
      <c r="AV603" s="846"/>
    </row>
    <row r="604" spans="44:48" ht="15" customHeight="1">
      <c r="AR604" s="75" t="str">
        <f t="shared" si="123"/>
        <v/>
      </c>
      <c r="AS604" s="845"/>
      <c r="AT604" s="845"/>
      <c r="AU604" s="845"/>
      <c r="AV604" s="846"/>
    </row>
    <row r="605" spans="44:48" ht="15" customHeight="1">
      <c r="AR605" s="75" t="str">
        <f t="shared" si="123"/>
        <v/>
      </c>
      <c r="AS605" s="845"/>
      <c r="AT605" s="845"/>
      <c r="AU605" s="845"/>
      <c r="AV605" s="846"/>
    </row>
    <row r="606" spans="44:48" ht="15" customHeight="1">
      <c r="AR606" s="75" t="str">
        <f t="shared" si="123"/>
        <v/>
      </c>
      <c r="AS606" s="845"/>
      <c r="AT606" s="845"/>
      <c r="AU606" s="845"/>
      <c r="AV606" s="846"/>
    </row>
    <row r="607" spans="44:48" ht="15" customHeight="1">
      <c r="AR607" s="75" t="str">
        <f t="shared" si="123"/>
        <v/>
      </c>
      <c r="AS607" s="845"/>
      <c r="AT607" s="845"/>
      <c r="AU607" s="845"/>
      <c r="AV607" s="846"/>
    </row>
    <row r="608" spans="44:48" ht="15" customHeight="1">
      <c r="AR608" s="75" t="str">
        <f t="shared" si="123"/>
        <v/>
      </c>
      <c r="AS608" s="845"/>
      <c r="AT608" s="845"/>
      <c r="AU608" s="845"/>
      <c r="AV608" s="846"/>
    </row>
    <row r="609" spans="44:48" ht="15" customHeight="1">
      <c r="AR609" s="75" t="str">
        <f t="shared" si="123"/>
        <v/>
      </c>
      <c r="AS609" s="845"/>
      <c r="AT609" s="845"/>
      <c r="AU609" s="845"/>
      <c r="AV609" s="846"/>
    </row>
    <row r="610" spans="44:48" ht="15" customHeight="1">
      <c r="AR610" s="75" t="str">
        <f t="shared" si="123"/>
        <v/>
      </c>
      <c r="AS610" s="845"/>
      <c r="AT610" s="845"/>
      <c r="AU610" s="845"/>
      <c r="AV610" s="846"/>
    </row>
    <row r="611" spans="44:48" ht="15" customHeight="1">
      <c r="AR611" s="75" t="str">
        <f t="shared" si="123"/>
        <v/>
      </c>
      <c r="AS611" s="845"/>
      <c r="AT611" s="845"/>
      <c r="AU611" s="845"/>
      <c r="AV611" s="846"/>
    </row>
    <row r="612" spans="44:48" ht="15" customHeight="1">
      <c r="AR612" s="75" t="str">
        <f t="shared" si="123"/>
        <v/>
      </c>
      <c r="AS612" s="845"/>
      <c r="AT612" s="845"/>
      <c r="AU612" s="845"/>
      <c r="AV612" s="846"/>
    </row>
    <row r="613" spans="44:48" ht="15" customHeight="1">
      <c r="AR613" s="75" t="str">
        <f t="shared" si="123"/>
        <v/>
      </c>
      <c r="AS613" s="845"/>
      <c r="AT613" s="845"/>
      <c r="AU613" s="845"/>
      <c r="AV613" s="846"/>
    </row>
    <row r="614" spans="44:48" ht="15" customHeight="1">
      <c r="AR614" s="75" t="str">
        <f t="shared" si="123"/>
        <v/>
      </c>
      <c r="AS614" s="845"/>
      <c r="AT614" s="845"/>
      <c r="AU614" s="845"/>
      <c r="AV614" s="846"/>
    </row>
    <row r="615" spans="44:48" ht="15" customHeight="1">
      <c r="AR615" s="75" t="str">
        <f t="shared" si="123"/>
        <v/>
      </c>
      <c r="AS615" s="845"/>
      <c r="AT615" s="845"/>
      <c r="AU615" s="845"/>
      <c r="AV615" s="846"/>
    </row>
    <row r="616" spans="44:48" ht="15" customHeight="1">
      <c r="AR616" s="75" t="str">
        <f t="shared" si="123"/>
        <v/>
      </c>
      <c r="AS616" s="845"/>
      <c r="AT616" s="845"/>
      <c r="AU616" s="845"/>
      <c r="AV616" s="846"/>
    </row>
    <row r="617" spans="44:48" ht="15" customHeight="1">
      <c r="AR617" s="75" t="str">
        <f t="shared" si="123"/>
        <v/>
      </c>
      <c r="AS617" s="845"/>
      <c r="AT617" s="845"/>
      <c r="AU617" s="845"/>
      <c r="AV617" s="846"/>
    </row>
    <row r="618" spans="44:48" ht="15" customHeight="1">
      <c r="AR618" s="75" t="str">
        <f t="shared" si="123"/>
        <v/>
      </c>
      <c r="AS618" s="845"/>
      <c r="AT618" s="845"/>
      <c r="AU618" s="845"/>
      <c r="AV618" s="846"/>
    </row>
    <row r="619" spans="44:48" ht="15" customHeight="1">
      <c r="AR619" s="75" t="str">
        <f t="shared" si="123"/>
        <v/>
      </c>
      <c r="AS619" s="845"/>
      <c r="AT619" s="845"/>
      <c r="AU619" s="845"/>
      <c r="AV619" s="846"/>
    </row>
    <row r="620" spans="44:48" ht="15" customHeight="1">
      <c r="AR620" s="75" t="str">
        <f t="shared" si="123"/>
        <v/>
      </c>
      <c r="AS620" s="845"/>
      <c r="AT620" s="845"/>
      <c r="AU620" s="845"/>
      <c r="AV620" s="846"/>
    </row>
    <row r="621" spans="44:48" ht="15" customHeight="1">
      <c r="AR621" s="75" t="str">
        <f t="shared" si="123"/>
        <v/>
      </c>
      <c r="AS621" s="845"/>
      <c r="AT621" s="845"/>
      <c r="AU621" s="845"/>
      <c r="AV621" s="846"/>
    </row>
    <row r="622" spans="44:48" ht="15" customHeight="1">
      <c r="AR622" s="75" t="str">
        <f t="shared" si="123"/>
        <v/>
      </c>
      <c r="AS622" s="845"/>
      <c r="AT622" s="845"/>
      <c r="AU622" s="845"/>
      <c r="AV622" s="846"/>
    </row>
    <row r="623" spans="44:48" ht="15" customHeight="1">
      <c r="AR623" s="75" t="str">
        <f t="shared" si="123"/>
        <v/>
      </c>
      <c r="AS623" s="845"/>
      <c r="AT623" s="845"/>
      <c r="AU623" s="845"/>
      <c r="AV623" s="846"/>
    </row>
    <row r="624" spans="44:48" ht="15" customHeight="1">
      <c r="AR624" s="75" t="str">
        <f t="shared" si="123"/>
        <v/>
      </c>
      <c r="AS624" s="845"/>
      <c r="AT624" s="845"/>
      <c r="AU624" s="845"/>
      <c r="AV624" s="846"/>
    </row>
    <row r="625" spans="44:48" ht="15" customHeight="1">
      <c r="AR625" s="75" t="str">
        <f t="shared" si="123"/>
        <v/>
      </c>
      <c r="AS625" s="845"/>
      <c r="AT625" s="845"/>
      <c r="AU625" s="845"/>
      <c r="AV625" s="846"/>
    </row>
    <row r="626" spans="44:48" ht="15" customHeight="1">
      <c r="AR626" s="75" t="str">
        <f t="shared" si="123"/>
        <v/>
      </c>
      <c r="AS626" s="845"/>
      <c r="AT626" s="845"/>
      <c r="AU626" s="845"/>
      <c r="AV626" s="846"/>
    </row>
    <row r="627" spans="44:48" ht="15" customHeight="1">
      <c r="AR627" s="75" t="str">
        <f t="shared" si="123"/>
        <v/>
      </c>
      <c r="AS627" s="845"/>
      <c r="AT627" s="845"/>
      <c r="AU627" s="845"/>
      <c r="AV627" s="846"/>
    </row>
    <row r="628" spans="44:48" ht="15" customHeight="1">
      <c r="AR628" s="75" t="str">
        <f t="shared" si="123"/>
        <v/>
      </c>
      <c r="AS628" s="845"/>
      <c r="AT628" s="845"/>
      <c r="AU628" s="845"/>
      <c r="AV628" s="846"/>
    </row>
    <row r="629" spans="44:48" ht="15" customHeight="1">
      <c r="AR629" s="75" t="str">
        <f t="shared" si="123"/>
        <v/>
      </c>
      <c r="AS629" s="845"/>
      <c r="AT629" s="845"/>
      <c r="AU629" s="845"/>
      <c r="AV629" s="846"/>
    </row>
    <row r="630" spans="44:48" ht="15" customHeight="1">
      <c r="AR630" s="75" t="str">
        <f t="shared" si="123"/>
        <v/>
      </c>
      <c r="AS630" s="845"/>
      <c r="AT630" s="845"/>
      <c r="AU630" s="845"/>
      <c r="AV630" s="846"/>
    </row>
    <row r="631" spans="44:48" ht="15" customHeight="1">
      <c r="AR631" s="75" t="str">
        <f t="shared" si="123"/>
        <v/>
      </c>
      <c r="AS631" s="845"/>
      <c r="AT631" s="845"/>
      <c r="AU631" s="845"/>
      <c r="AV631" s="846"/>
    </row>
    <row r="632" spans="44:48" ht="15" customHeight="1">
      <c r="AR632" s="75" t="str">
        <f t="shared" si="123"/>
        <v/>
      </c>
      <c r="AS632" s="845"/>
      <c r="AT632" s="845"/>
      <c r="AU632" s="845"/>
      <c r="AV632" s="846"/>
    </row>
    <row r="633" spans="44:48" ht="15" customHeight="1">
      <c r="AR633" s="75" t="str">
        <f t="shared" si="123"/>
        <v/>
      </c>
      <c r="AS633" s="845"/>
      <c r="AT633" s="845"/>
      <c r="AU633" s="845"/>
      <c r="AV633" s="846"/>
    </row>
    <row r="634" spans="44:48" ht="15" customHeight="1">
      <c r="AR634" s="75" t="str">
        <f t="shared" si="123"/>
        <v/>
      </c>
      <c r="AS634" s="845"/>
      <c r="AT634" s="845"/>
      <c r="AU634" s="845"/>
      <c r="AV634" s="846"/>
    </row>
    <row r="635" spans="44:48" ht="15" customHeight="1">
      <c r="AR635" s="75" t="str">
        <f t="shared" si="123"/>
        <v/>
      </c>
      <c r="AS635" s="845"/>
      <c r="AT635" s="845"/>
      <c r="AU635" s="845"/>
      <c r="AV635" s="846"/>
    </row>
    <row r="636" spans="44:48" ht="15" customHeight="1">
      <c r="AR636" s="75" t="str">
        <f t="shared" si="123"/>
        <v/>
      </c>
      <c r="AS636" s="845"/>
      <c r="AT636" s="845"/>
      <c r="AU636" s="845"/>
      <c r="AV636" s="846"/>
    </row>
    <row r="637" spans="44:48" ht="15" customHeight="1">
      <c r="AR637" s="75" t="str">
        <f t="shared" si="123"/>
        <v/>
      </c>
      <c r="AS637" s="845"/>
      <c r="AT637" s="845"/>
      <c r="AU637" s="845"/>
      <c r="AV637" s="846"/>
    </row>
    <row r="638" spans="44:48" ht="15" customHeight="1">
      <c r="AR638" s="75" t="str">
        <f t="shared" si="123"/>
        <v/>
      </c>
      <c r="AS638" s="845"/>
      <c r="AT638" s="845"/>
      <c r="AU638" s="845"/>
      <c r="AV638" s="846"/>
    </row>
    <row r="639" spans="44:48" ht="15" customHeight="1">
      <c r="AR639" s="75" t="str">
        <f t="shared" si="123"/>
        <v/>
      </c>
      <c r="AS639" s="845"/>
      <c r="AT639" s="845"/>
      <c r="AU639" s="845"/>
      <c r="AV639" s="846"/>
    </row>
    <row r="640" spans="44:48" ht="15" customHeight="1">
      <c r="AR640" s="75" t="str">
        <f t="shared" si="123"/>
        <v/>
      </c>
      <c r="AS640" s="845"/>
      <c r="AT640" s="845"/>
      <c r="AU640" s="845"/>
      <c r="AV640" s="846"/>
    </row>
    <row r="641" spans="44:48" ht="15" customHeight="1">
      <c r="AR641" s="75" t="str">
        <f t="shared" si="123"/>
        <v/>
      </c>
      <c r="AS641" s="845"/>
      <c r="AT641" s="845"/>
      <c r="AU641" s="845"/>
      <c r="AV641" s="846"/>
    </row>
    <row r="642" spans="44:48" ht="15" customHeight="1">
      <c r="AR642" s="75" t="str">
        <f t="shared" si="123"/>
        <v/>
      </c>
      <c r="AS642" s="845"/>
      <c r="AT642" s="845"/>
      <c r="AU642" s="845"/>
      <c r="AV642" s="846"/>
    </row>
    <row r="643" spans="44:48" ht="15" customHeight="1">
      <c r="AR643" s="75" t="str">
        <f t="shared" si="123"/>
        <v/>
      </c>
      <c r="AS643" s="845"/>
      <c r="AT643" s="845"/>
      <c r="AU643" s="845"/>
      <c r="AV643" s="846"/>
    </row>
    <row r="644" spans="44:48" ht="15" customHeight="1">
      <c r="AR644" s="75" t="str">
        <f t="shared" si="123"/>
        <v/>
      </c>
      <c r="AS644" s="845"/>
      <c r="AT644" s="845"/>
      <c r="AU644" s="845"/>
      <c r="AV644" s="846"/>
    </row>
    <row r="645" spans="44:48" ht="15" customHeight="1">
      <c r="AR645" s="75" t="str">
        <f t="shared" si="123"/>
        <v/>
      </c>
      <c r="AS645" s="845"/>
      <c r="AT645" s="845"/>
      <c r="AU645" s="845"/>
      <c r="AV645" s="846"/>
    </row>
    <row r="646" spans="44:48" ht="15" customHeight="1">
      <c r="AR646" s="75" t="str">
        <f t="shared" si="123"/>
        <v/>
      </c>
      <c r="AS646" s="845"/>
      <c r="AT646" s="845"/>
      <c r="AU646" s="845"/>
      <c r="AV646" s="846"/>
    </row>
    <row r="647" spans="44:48" ht="15" customHeight="1">
      <c r="AR647" s="75" t="str">
        <f t="shared" si="123"/>
        <v/>
      </c>
      <c r="AS647" s="845"/>
      <c r="AT647" s="845"/>
      <c r="AU647" s="845"/>
      <c r="AV647" s="846"/>
    </row>
    <row r="648" spans="44:48" ht="15" customHeight="1">
      <c r="AR648" s="75" t="str">
        <f t="shared" si="123"/>
        <v/>
      </c>
      <c r="AS648" s="845"/>
      <c r="AT648" s="845"/>
      <c r="AU648" s="845"/>
      <c r="AV648" s="846"/>
    </row>
    <row r="649" spans="44:48" ht="15" customHeight="1">
      <c r="AR649" s="75" t="str">
        <f t="shared" ref="AR649:AR712" si="124">CONCATENATE(AT649,AU649)</f>
        <v/>
      </c>
      <c r="AS649" s="845"/>
      <c r="AT649" s="845"/>
      <c r="AU649" s="845"/>
      <c r="AV649" s="846"/>
    </row>
    <row r="650" spans="44:48" ht="15" customHeight="1">
      <c r="AR650" s="75" t="str">
        <f t="shared" si="124"/>
        <v/>
      </c>
      <c r="AS650" s="845"/>
      <c r="AT650" s="845"/>
      <c r="AU650" s="845"/>
      <c r="AV650" s="846"/>
    </row>
    <row r="651" spans="44:48" ht="15" customHeight="1">
      <c r="AR651" s="75" t="str">
        <f t="shared" si="124"/>
        <v/>
      </c>
      <c r="AS651" s="845"/>
      <c r="AT651" s="845"/>
      <c r="AU651" s="845"/>
      <c r="AV651" s="846"/>
    </row>
    <row r="652" spans="44:48" ht="15" customHeight="1">
      <c r="AR652" s="75" t="str">
        <f t="shared" si="124"/>
        <v/>
      </c>
      <c r="AS652" s="845"/>
      <c r="AT652" s="845"/>
      <c r="AU652" s="845"/>
      <c r="AV652" s="846"/>
    </row>
    <row r="653" spans="44:48" ht="15" customHeight="1">
      <c r="AR653" s="75" t="str">
        <f t="shared" si="124"/>
        <v/>
      </c>
      <c r="AS653" s="845"/>
      <c r="AT653" s="845"/>
      <c r="AU653" s="845"/>
      <c r="AV653" s="846"/>
    </row>
    <row r="654" spans="44:48" ht="15" customHeight="1">
      <c r="AR654" s="75" t="str">
        <f t="shared" si="124"/>
        <v/>
      </c>
      <c r="AS654" s="845"/>
      <c r="AT654" s="845"/>
      <c r="AU654" s="845"/>
      <c r="AV654" s="846"/>
    </row>
    <row r="655" spans="44:48" ht="15" customHeight="1">
      <c r="AR655" s="75" t="str">
        <f t="shared" si="124"/>
        <v/>
      </c>
      <c r="AS655" s="845"/>
      <c r="AT655" s="845"/>
      <c r="AU655" s="845"/>
      <c r="AV655" s="846"/>
    </row>
    <row r="656" spans="44:48" ht="15" customHeight="1">
      <c r="AR656" s="75" t="str">
        <f t="shared" si="124"/>
        <v/>
      </c>
      <c r="AS656" s="845"/>
      <c r="AT656" s="845"/>
      <c r="AU656" s="845"/>
      <c r="AV656" s="846"/>
    </row>
    <row r="657" spans="44:48" ht="15" customHeight="1">
      <c r="AR657" s="75" t="str">
        <f t="shared" si="124"/>
        <v/>
      </c>
      <c r="AS657" s="845"/>
      <c r="AT657" s="845"/>
      <c r="AU657" s="845"/>
      <c r="AV657" s="846"/>
    </row>
    <row r="658" spans="44:48" ht="15" customHeight="1">
      <c r="AR658" s="75" t="str">
        <f t="shared" si="124"/>
        <v/>
      </c>
      <c r="AS658" s="845"/>
      <c r="AT658" s="845"/>
      <c r="AU658" s="845"/>
      <c r="AV658" s="846"/>
    </row>
    <row r="659" spans="44:48" ht="15" customHeight="1">
      <c r="AR659" s="75" t="str">
        <f t="shared" si="124"/>
        <v/>
      </c>
      <c r="AS659" s="845"/>
      <c r="AT659" s="845"/>
      <c r="AU659" s="845"/>
      <c r="AV659" s="846"/>
    </row>
    <row r="660" spans="44:48" ht="15" customHeight="1">
      <c r="AR660" s="75" t="str">
        <f t="shared" si="124"/>
        <v/>
      </c>
      <c r="AS660" s="845"/>
      <c r="AT660" s="845"/>
      <c r="AU660" s="845"/>
      <c r="AV660" s="846"/>
    </row>
    <row r="661" spans="44:48" ht="15" customHeight="1">
      <c r="AR661" s="75" t="str">
        <f t="shared" si="124"/>
        <v/>
      </c>
      <c r="AS661" s="845"/>
      <c r="AT661" s="845"/>
      <c r="AU661" s="845"/>
      <c r="AV661" s="846"/>
    </row>
    <row r="662" spans="44:48" ht="15" customHeight="1">
      <c r="AR662" s="75" t="str">
        <f t="shared" si="124"/>
        <v/>
      </c>
      <c r="AS662" s="845"/>
      <c r="AT662" s="845"/>
      <c r="AU662" s="845"/>
      <c r="AV662" s="846"/>
    </row>
    <row r="663" spans="44:48" ht="15" customHeight="1">
      <c r="AR663" s="75" t="str">
        <f t="shared" si="124"/>
        <v/>
      </c>
      <c r="AS663" s="845"/>
      <c r="AT663" s="845"/>
      <c r="AU663" s="845"/>
      <c r="AV663" s="846"/>
    </row>
    <row r="664" spans="44:48" ht="15" customHeight="1">
      <c r="AR664" s="75" t="str">
        <f t="shared" si="124"/>
        <v/>
      </c>
      <c r="AS664" s="845"/>
      <c r="AT664" s="845"/>
      <c r="AU664" s="845"/>
      <c r="AV664" s="846"/>
    </row>
    <row r="665" spans="44:48" ht="15" customHeight="1">
      <c r="AR665" s="75" t="str">
        <f t="shared" si="124"/>
        <v/>
      </c>
      <c r="AS665" s="845"/>
      <c r="AT665" s="845"/>
      <c r="AU665" s="845"/>
      <c r="AV665" s="846"/>
    </row>
    <row r="666" spans="44:48" ht="15" customHeight="1">
      <c r="AR666" s="75" t="str">
        <f t="shared" si="124"/>
        <v/>
      </c>
      <c r="AS666" s="845"/>
      <c r="AT666" s="845"/>
      <c r="AU666" s="845"/>
      <c r="AV666" s="846"/>
    </row>
    <row r="667" spans="44:48" ht="15" customHeight="1">
      <c r="AR667" s="75" t="str">
        <f t="shared" si="124"/>
        <v/>
      </c>
      <c r="AS667" s="845"/>
      <c r="AT667" s="845"/>
      <c r="AU667" s="845"/>
      <c r="AV667" s="846"/>
    </row>
    <row r="668" spans="44:48" ht="15" customHeight="1">
      <c r="AR668" s="75" t="str">
        <f t="shared" si="124"/>
        <v/>
      </c>
      <c r="AS668" s="845"/>
      <c r="AT668" s="845"/>
      <c r="AU668" s="845"/>
      <c r="AV668" s="846"/>
    </row>
    <row r="669" spans="44:48" ht="15" customHeight="1">
      <c r="AR669" s="75" t="str">
        <f t="shared" si="124"/>
        <v/>
      </c>
      <c r="AS669" s="845"/>
      <c r="AT669" s="845"/>
      <c r="AU669" s="845"/>
      <c r="AV669" s="846"/>
    </row>
    <row r="670" spans="44:48" ht="15" customHeight="1">
      <c r="AR670" s="75" t="str">
        <f t="shared" si="124"/>
        <v/>
      </c>
      <c r="AS670" s="845"/>
      <c r="AT670" s="845"/>
      <c r="AU670" s="845"/>
      <c r="AV670" s="846"/>
    </row>
    <row r="671" spans="44:48" ht="15" customHeight="1">
      <c r="AR671" s="75" t="str">
        <f t="shared" si="124"/>
        <v/>
      </c>
      <c r="AS671" s="845"/>
      <c r="AT671" s="845"/>
      <c r="AU671" s="845"/>
      <c r="AV671" s="846"/>
    </row>
    <row r="672" spans="44:48" ht="15" customHeight="1">
      <c r="AR672" s="75" t="str">
        <f t="shared" si="124"/>
        <v/>
      </c>
      <c r="AS672" s="845"/>
      <c r="AT672" s="845"/>
      <c r="AU672" s="845"/>
      <c r="AV672" s="846"/>
    </row>
    <row r="673" spans="44:48" ht="15" customHeight="1">
      <c r="AR673" s="75" t="str">
        <f t="shared" si="124"/>
        <v/>
      </c>
      <c r="AS673" s="845"/>
      <c r="AT673" s="845"/>
      <c r="AU673" s="845"/>
      <c r="AV673" s="846"/>
    </row>
    <row r="674" spans="44:48" ht="15" customHeight="1">
      <c r="AR674" s="75" t="str">
        <f t="shared" si="124"/>
        <v/>
      </c>
      <c r="AS674" s="845"/>
      <c r="AT674" s="845"/>
      <c r="AU674" s="845"/>
      <c r="AV674" s="846"/>
    </row>
    <row r="675" spans="44:48" ht="15" customHeight="1">
      <c r="AR675" s="75" t="str">
        <f t="shared" si="124"/>
        <v/>
      </c>
      <c r="AS675" s="845"/>
      <c r="AT675" s="845"/>
      <c r="AU675" s="845"/>
      <c r="AV675" s="846"/>
    </row>
    <row r="676" spans="44:48" ht="15" customHeight="1">
      <c r="AR676" s="75" t="str">
        <f t="shared" si="124"/>
        <v/>
      </c>
      <c r="AS676" s="845"/>
      <c r="AT676" s="845"/>
      <c r="AU676" s="845"/>
      <c r="AV676" s="846"/>
    </row>
    <row r="677" spans="44:48" ht="15" customHeight="1">
      <c r="AR677" s="75" t="str">
        <f t="shared" si="124"/>
        <v/>
      </c>
      <c r="AS677" s="845"/>
      <c r="AT677" s="845"/>
      <c r="AU677" s="845"/>
      <c r="AV677" s="846"/>
    </row>
    <row r="678" spans="44:48" ht="15" customHeight="1">
      <c r="AR678" s="75" t="str">
        <f t="shared" si="124"/>
        <v/>
      </c>
      <c r="AS678" s="845"/>
      <c r="AT678" s="845"/>
      <c r="AU678" s="845"/>
      <c r="AV678" s="846"/>
    </row>
    <row r="679" spans="44:48" ht="15" customHeight="1">
      <c r="AR679" s="75" t="str">
        <f t="shared" si="124"/>
        <v/>
      </c>
      <c r="AS679" s="845"/>
      <c r="AT679" s="845"/>
      <c r="AU679" s="845"/>
      <c r="AV679" s="846"/>
    </row>
    <row r="680" spans="44:48" ht="15" customHeight="1">
      <c r="AR680" s="75" t="str">
        <f t="shared" si="124"/>
        <v/>
      </c>
      <c r="AS680" s="845"/>
      <c r="AT680" s="845"/>
      <c r="AU680" s="845"/>
      <c r="AV680" s="846"/>
    </row>
    <row r="681" spans="44:48" ht="15" customHeight="1">
      <c r="AR681" s="75" t="str">
        <f t="shared" si="124"/>
        <v/>
      </c>
      <c r="AS681" s="845"/>
      <c r="AT681" s="845"/>
      <c r="AU681" s="845"/>
      <c r="AV681" s="846"/>
    </row>
    <row r="682" spans="44:48" ht="15" customHeight="1">
      <c r="AR682" s="75" t="str">
        <f t="shared" si="124"/>
        <v/>
      </c>
      <c r="AS682" s="845"/>
      <c r="AT682" s="845"/>
      <c r="AU682" s="845"/>
      <c r="AV682" s="846"/>
    </row>
    <row r="683" spans="44:48" ht="15" customHeight="1">
      <c r="AR683" s="75" t="str">
        <f t="shared" si="124"/>
        <v/>
      </c>
      <c r="AS683" s="845"/>
      <c r="AT683" s="845"/>
      <c r="AU683" s="845"/>
      <c r="AV683" s="846"/>
    </row>
    <row r="684" spans="44:48" ht="15" customHeight="1">
      <c r="AR684" s="75" t="str">
        <f t="shared" si="124"/>
        <v/>
      </c>
      <c r="AS684" s="845"/>
      <c r="AT684" s="845"/>
      <c r="AU684" s="845"/>
      <c r="AV684" s="846"/>
    </row>
    <row r="685" spans="44:48" ht="15" customHeight="1">
      <c r="AR685" s="75" t="str">
        <f t="shared" si="124"/>
        <v/>
      </c>
      <c r="AS685" s="845"/>
      <c r="AT685" s="845"/>
      <c r="AU685" s="845"/>
      <c r="AV685" s="846"/>
    </row>
    <row r="686" spans="44:48" ht="15" customHeight="1">
      <c r="AR686" s="75" t="str">
        <f t="shared" si="124"/>
        <v/>
      </c>
      <c r="AS686" s="845"/>
      <c r="AT686" s="845"/>
      <c r="AU686" s="845"/>
      <c r="AV686" s="846"/>
    </row>
    <row r="687" spans="44:48" ht="15" customHeight="1">
      <c r="AR687" s="75" t="str">
        <f t="shared" si="124"/>
        <v/>
      </c>
      <c r="AS687" s="845"/>
      <c r="AT687" s="845"/>
      <c r="AU687" s="845"/>
      <c r="AV687" s="846"/>
    </row>
    <row r="688" spans="44:48" ht="15" customHeight="1">
      <c r="AR688" s="75" t="str">
        <f t="shared" si="124"/>
        <v/>
      </c>
      <c r="AS688" s="845"/>
      <c r="AT688" s="845"/>
      <c r="AU688" s="845"/>
      <c r="AV688" s="846"/>
    </row>
    <row r="689" spans="44:48" ht="15" customHeight="1">
      <c r="AR689" s="75" t="str">
        <f t="shared" si="124"/>
        <v/>
      </c>
      <c r="AS689" s="845"/>
      <c r="AT689" s="845"/>
      <c r="AU689" s="845"/>
      <c r="AV689" s="846"/>
    </row>
    <row r="690" spans="44:48" ht="15" customHeight="1">
      <c r="AR690" s="75" t="str">
        <f t="shared" si="124"/>
        <v/>
      </c>
      <c r="AS690" s="845"/>
      <c r="AT690" s="845"/>
      <c r="AU690" s="845"/>
      <c r="AV690" s="846"/>
    </row>
    <row r="691" spans="44:48" ht="15" customHeight="1">
      <c r="AR691" s="75" t="str">
        <f t="shared" si="124"/>
        <v/>
      </c>
      <c r="AS691" s="845"/>
      <c r="AT691" s="845"/>
      <c r="AU691" s="845"/>
      <c r="AV691" s="846"/>
    </row>
    <row r="692" spans="44:48" ht="15" customHeight="1">
      <c r="AR692" s="75" t="str">
        <f t="shared" si="124"/>
        <v/>
      </c>
      <c r="AS692" s="845"/>
      <c r="AT692" s="845"/>
      <c r="AU692" s="845"/>
      <c r="AV692" s="846"/>
    </row>
    <row r="693" spans="44:48" ht="15" customHeight="1">
      <c r="AR693" s="75" t="str">
        <f t="shared" si="124"/>
        <v/>
      </c>
      <c r="AS693" s="845"/>
      <c r="AT693" s="845"/>
      <c r="AU693" s="845"/>
      <c r="AV693" s="846"/>
    </row>
    <row r="694" spans="44:48" ht="15" customHeight="1">
      <c r="AR694" s="75" t="str">
        <f t="shared" si="124"/>
        <v/>
      </c>
      <c r="AS694" s="845"/>
      <c r="AT694" s="845"/>
      <c r="AU694" s="845"/>
      <c r="AV694" s="846"/>
    </row>
    <row r="695" spans="44:48" ht="15" customHeight="1">
      <c r="AR695" s="75" t="str">
        <f t="shared" si="124"/>
        <v/>
      </c>
      <c r="AS695" s="845"/>
      <c r="AT695" s="845"/>
      <c r="AU695" s="845"/>
      <c r="AV695" s="846"/>
    </row>
    <row r="696" spans="44:48" ht="15" customHeight="1">
      <c r="AR696" s="75" t="str">
        <f t="shared" si="124"/>
        <v/>
      </c>
      <c r="AS696" s="845"/>
      <c r="AT696" s="845"/>
      <c r="AU696" s="845"/>
      <c r="AV696" s="846"/>
    </row>
    <row r="697" spans="44:48" ht="15" customHeight="1">
      <c r="AR697" s="75" t="str">
        <f t="shared" si="124"/>
        <v/>
      </c>
      <c r="AS697" s="845"/>
      <c r="AT697" s="845"/>
      <c r="AU697" s="845"/>
      <c r="AV697" s="846"/>
    </row>
    <row r="698" spans="44:48" ht="15" customHeight="1">
      <c r="AR698" s="75" t="str">
        <f t="shared" si="124"/>
        <v/>
      </c>
      <c r="AS698" s="845"/>
      <c r="AT698" s="845"/>
      <c r="AU698" s="845"/>
      <c r="AV698" s="846"/>
    </row>
    <row r="699" spans="44:48" ht="15" customHeight="1">
      <c r="AR699" s="75" t="str">
        <f t="shared" si="124"/>
        <v/>
      </c>
      <c r="AS699" s="845"/>
      <c r="AT699" s="845"/>
      <c r="AU699" s="845"/>
      <c r="AV699" s="846"/>
    </row>
    <row r="700" spans="44:48" ht="15" customHeight="1">
      <c r="AR700" s="75" t="str">
        <f t="shared" si="124"/>
        <v/>
      </c>
      <c r="AS700" s="845"/>
      <c r="AT700" s="845"/>
      <c r="AU700" s="845"/>
      <c r="AV700" s="846"/>
    </row>
    <row r="701" spans="44:48" ht="15" customHeight="1">
      <c r="AR701" s="75" t="str">
        <f t="shared" si="124"/>
        <v/>
      </c>
      <c r="AS701" s="845"/>
      <c r="AT701" s="845"/>
      <c r="AU701" s="845"/>
      <c r="AV701" s="846"/>
    </row>
    <row r="702" spans="44:48" ht="15" customHeight="1">
      <c r="AR702" s="75" t="str">
        <f t="shared" si="124"/>
        <v/>
      </c>
      <c r="AS702" s="845"/>
      <c r="AT702" s="845"/>
      <c r="AU702" s="845"/>
      <c r="AV702" s="846"/>
    </row>
    <row r="703" spans="44:48" ht="15" customHeight="1">
      <c r="AR703" s="75" t="str">
        <f t="shared" si="124"/>
        <v/>
      </c>
      <c r="AS703" s="845"/>
      <c r="AT703" s="845"/>
      <c r="AU703" s="845"/>
      <c r="AV703" s="846"/>
    </row>
    <row r="704" spans="44:48" ht="15" customHeight="1">
      <c r="AR704" s="75" t="str">
        <f t="shared" si="124"/>
        <v/>
      </c>
      <c r="AS704" s="845"/>
      <c r="AT704" s="845"/>
      <c r="AU704" s="845"/>
      <c r="AV704" s="846"/>
    </row>
    <row r="705" spans="44:48" ht="15" customHeight="1">
      <c r="AR705" s="75" t="str">
        <f t="shared" si="124"/>
        <v/>
      </c>
      <c r="AS705" s="845"/>
      <c r="AT705" s="845"/>
      <c r="AU705" s="845"/>
      <c r="AV705" s="846"/>
    </row>
    <row r="706" spans="44:48" ht="15" customHeight="1">
      <c r="AR706" s="75" t="str">
        <f t="shared" si="124"/>
        <v/>
      </c>
      <c r="AS706" s="845"/>
      <c r="AT706" s="845"/>
      <c r="AU706" s="845"/>
      <c r="AV706" s="846"/>
    </row>
    <row r="707" spans="44:48" ht="15" customHeight="1">
      <c r="AR707" s="75" t="str">
        <f t="shared" si="124"/>
        <v/>
      </c>
      <c r="AS707" s="845"/>
      <c r="AT707" s="845"/>
      <c r="AU707" s="845"/>
      <c r="AV707" s="846"/>
    </row>
    <row r="708" spans="44:48" ht="15" customHeight="1">
      <c r="AR708" s="75" t="str">
        <f t="shared" si="124"/>
        <v/>
      </c>
      <c r="AS708" s="845"/>
      <c r="AT708" s="845"/>
      <c r="AU708" s="845"/>
      <c r="AV708" s="846"/>
    </row>
    <row r="709" spans="44:48" ht="15" customHeight="1">
      <c r="AR709" s="75" t="str">
        <f t="shared" si="124"/>
        <v/>
      </c>
      <c r="AS709" s="845"/>
      <c r="AT709" s="845"/>
      <c r="AU709" s="845"/>
      <c r="AV709" s="846"/>
    </row>
    <row r="710" spans="44:48" ht="15" customHeight="1">
      <c r="AR710" s="75" t="str">
        <f t="shared" si="124"/>
        <v/>
      </c>
      <c r="AS710" s="845"/>
      <c r="AT710" s="845"/>
      <c r="AU710" s="845"/>
      <c r="AV710" s="846"/>
    </row>
    <row r="711" spans="44:48" ht="15" customHeight="1">
      <c r="AR711" s="75" t="str">
        <f t="shared" si="124"/>
        <v/>
      </c>
      <c r="AS711" s="845"/>
      <c r="AT711" s="845"/>
      <c r="AU711" s="845"/>
      <c r="AV711" s="846"/>
    </row>
    <row r="712" spans="44:48" ht="15" customHeight="1">
      <c r="AR712" s="75" t="str">
        <f t="shared" si="124"/>
        <v/>
      </c>
      <c r="AS712" s="845"/>
      <c r="AT712" s="845"/>
      <c r="AU712" s="845"/>
      <c r="AV712" s="846"/>
    </row>
    <row r="713" spans="44:48" ht="15" customHeight="1">
      <c r="AR713" s="75" t="str">
        <f t="shared" ref="AR713:AR776" si="125">CONCATENATE(AT713,AU713)</f>
        <v/>
      </c>
      <c r="AS713" s="845"/>
      <c r="AT713" s="845"/>
      <c r="AU713" s="845"/>
      <c r="AV713" s="846"/>
    </row>
    <row r="714" spans="44:48" ht="15" customHeight="1">
      <c r="AR714" s="75" t="str">
        <f t="shared" si="125"/>
        <v/>
      </c>
      <c r="AS714" s="845"/>
      <c r="AT714" s="845"/>
      <c r="AU714" s="845"/>
      <c r="AV714" s="846"/>
    </row>
    <row r="715" spans="44:48" ht="15" customHeight="1">
      <c r="AR715" s="75" t="str">
        <f t="shared" si="125"/>
        <v/>
      </c>
      <c r="AS715" s="845"/>
      <c r="AT715" s="845"/>
      <c r="AU715" s="845"/>
      <c r="AV715" s="846"/>
    </row>
    <row r="716" spans="44:48" ht="15" customHeight="1">
      <c r="AR716" s="75" t="str">
        <f t="shared" si="125"/>
        <v/>
      </c>
      <c r="AS716" s="845"/>
      <c r="AT716" s="845"/>
      <c r="AU716" s="845"/>
      <c r="AV716" s="846"/>
    </row>
    <row r="717" spans="44:48" ht="15" customHeight="1">
      <c r="AR717" s="75" t="str">
        <f t="shared" si="125"/>
        <v/>
      </c>
      <c r="AS717" s="845"/>
      <c r="AT717" s="845"/>
      <c r="AU717" s="845"/>
      <c r="AV717" s="846"/>
    </row>
    <row r="718" spans="44:48" ht="15" customHeight="1">
      <c r="AR718" s="75" t="str">
        <f t="shared" si="125"/>
        <v/>
      </c>
      <c r="AS718" s="845"/>
      <c r="AT718" s="845"/>
      <c r="AU718" s="845"/>
      <c r="AV718" s="846"/>
    </row>
    <row r="719" spans="44:48" ht="15" customHeight="1">
      <c r="AR719" s="75" t="str">
        <f t="shared" si="125"/>
        <v/>
      </c>
      <c r="AS719" s="845"/>
      <c r="AT719" s="845"/>
      <c r="AU719" s="845"/>
      <c r="AV719" s="846"/>
    </row>
    <row r="720" spans="44:48" ht="15" customHeight="1">
      <c r="AR720" s="75" t="str">
        <f t="shared" si="125"/>
        <v/>
      </c>
      <c r="AS720" s="845"/>
      <c r="AT720" s="845"/>
      <c r="AU720" s="845"/>
      <c r="AV720" s="846"/>
    </row>
    <row r="721" spans="44:48" ht="15" customHeight="1">
      <c r="AR721" s="75" t="str">
        <f t="shared" si="125"/>
        <v/>
      </c>
      <c r="AS721" s="845"/>
      <c r="AT721" s="845"/>
      <c r="AU721" s="845"/>
      <c r="AV721" s="846"/>
    </row>
    <row r="722" spans="44:48" ht="15" customHeight="1">
      <c r="AR722" s="75" t="str">
        <f t="shared" si="125"/>
        <v/>
      </c>
      <c r="AS722" s="845"/>
      <c r="AT722" s="845"/>
      <c r="AU722" s="845"/>
      <c r="AV722" s="846"/>
    </row>
    <row r="723" spans="44:48" ht="15" customHeight="1">
      <c r="AR723" s="75" t="str">
        <f t="shared" si="125"/>
        <v/>
      </c>
      <c r="AS723" s="845"/>
      <c r="AT723" s="845"/>
      <c r="AU723" s="845"/>
      <c r="AV723" s="846"/>
    </row>
    <row r="724" spans="44:48" ht="15" customHeight="1">
      <c r="AR724" s="75" t="str">
        <f t="shared" si="125"/>
        <v/>
      </c>
      <c r="AS724" s="845"/>
      <c r="AT724" s="845"/>
      <c r="AU724" s="845"/>
      <c r="AV724" s="846"/>
    </row>
    <row r="725" spans="44:48" ht="15" customHeight="1">
      <c r="AR725" s="75" t="str">
        <f t="shared" si="125"/>
        <v/>
      </c>
      <c r="AS725" s="845"/>
      <c r="AT725" s="845"/>
      <c r="AU725" s="845"/>
      <c r="AV725" s="846"/>
    </row>
    <row r="726" spans="44:48" ht="15" customHeight="1">
      <c r="AR726" s="75" t="str">
        <f t="shared" si="125"/>
        <v/>
      </c>
      <c r="AS726" s="845"/>
      <c r="AT726" s="845"/>
      <c r="AU726" s="845"/>
      <c r="AV726" s="846"/>
    </row>
    <row r="727" spans="44:48" ht="15" customHeight="1">
      <c r="AR727" s="75" t="str">
        <f t="shared" si="125"/>
        <v/>
      </c>
      <c r="AS727" s="845"/>
      <c r="AT727" s="845"/>
      <c r="AU727" s="845"/>
      <c r="AV727" s="846"/>
    </row>
    <row r="728" spans="44:48" ht="15" customHeight="1">
      <c r="AR728" s="75" t="str">
        <f t="shared" si="125"/>
        <v/>
      </c>
      <c r="AS728" s="845"/>
      <c r="AT728" s="845"/>
      <c r="AU728" s="845"/>
      <c r="AV728" s="846"/>
    </row>
    <row r="729" spans="44:48" ht="15" customHeight="1">
      <c r="AR729" s="75" t="str">
        <f t="shared" si="125"/>
        <v/>
      </c>
      <c r="AS729" s="845"/>
      <c r="AT729" s="845"/>
      <c r="AU729" s="845"/>
      <c r="AV729" s="846"/>
    </row>
    <row r="730" spans="44:48" ht="15" customHeight="1">
      <c r="AR730" s="75" t="str">
        <f t="shared" si="125"/>
        <v/>
      </c>
      <c r="AS730" s="845"/>
      <c r="AT730" s="845"/>
      <c r="AU730" s="845"/>
      <c r="AV730" s="846"/>
    </row>
    <row r="731" spans="44:48" ht="15" customHeight="1">
      <c r="AR731" s="75" t="str">
        <f t="shared" si="125"/>
        <v/>
      </c>
      <c r="AS731" s="845"/>
      <c r="AT731" s="845"/>
      <c r="AU731" s="845"/>
      <c r="AV731" s="846"/>
    </row>
    <row r="732" spans="44:48" ht="15" customHeight="1">
      <c r="AR732" s="75" t="str">
        <f t="shared" si="125"/>
        <v/>
      </c>
      <c r="AS732" s="845"/>
      <c r="AT732" s="845"/>
      <c r="AU732" s="845"/>
      <c r="AV732" s="846"/>
    </row>
    <row r="733" spans="44:48" ht="15" customHeight="1">
      <c r="AR733" s="75" t="str">
        <f t="shared" si="125"/>
        <v/>
      </c>
      <c r="AS733" s="845"/>
      <c r="AT733" s="845"/>
      <c r="AU733" s="845"/>
      <c r="AV733" s="846"/>
    </row>
    <row r="734" spans="44:48" ht="15" customHeight="1">
      <c r="AR734" s="75" t="str">
        <f t="shared" si="125"/>
        <v/>
      </c>
      <c r="AS734" s="845"/>
      <c r="AT734" s="845"/>
      <c r="AU734" s="845"/>
      <c r="AV734" s="846"/>
    </row>
    <row r="735" spans="44:48" ht="15" customHeight="1">
      <c r="AR735" s="75" t="str">
        <f t="shared" si="125"/>
        <v/>
      </c>
      <c r="AS735" s="845"/>
      <c r="AT735" s="845"/>
      <c r="AU735" s="845"/>
      <c r="AV735" s="846"/>
    </row>
    <row r="736" spans="44:48" ht="15" customHeight="1">
      <c r="AR736" s="75" t="str">
        <f t="shared" si="125"/>
        <v/>
      </c>
      <c r="AS736" s="845"/>
      <c r="AT736" s="845"/>
      <c r="AU736" s="845"/>
      <c r="AV736" s="846"/>
    </row>
    <row r="737" spans="44:48" ht="15" customHeight="1">
      <c r="AR737" s="75" t="str">
        <f t="shared" si="125"/>
        <v/>
      </c>
      <c r="AS737" s="845"/>
      <c r="AT737" s="845"/>
      <c r="AU737" s="845"/>
      <c r="AV737" s="846"/>
    </row>
    <row r="738" spans="44:48" ht="15" customHeight="1">
      <c r="AR738" s="75" t="str">
        <f t="shared" si="125"/>
        <v/>
      </c>
      <c r="AS738" s="845"/>
      <c r="AT738" s="845"/>
      <c r="AU738" s="845"/>
      <c r="AV738" s="846"/>
    </row>
    <row r="739" spans="44:48" ht="15" customHeight="1">
      <c r="AR739" s="75" t="str">
        <f t="shared" si="125"/>
        <v/>
      </c>
      <c r="AS739" s="845"/>
      <c r="AT739" s="845"/>
      <c r="AU739" s="845"/>
      <c r="AV739" s="846"/>
    </row>
    <row r="740" spans="44:48" ht="15" customHeight="1">
      <c r="AR740" s="75" t="str">
        <f t="shared" si="125"/>
        <v/>
      </c>
      <c r="AS740" s="845"/>
      <c r="AT740" s="845"/>
      <c r="AU740" s="845"/>
      <c r="AV740" s="846"/>
    </row>
    <row r="741" spans="44:48" ht="15" customHeight="1">
      <c r="AR741" s="75" t="str">
        <f t="shared" si="125"/>
        <v/>
      </c>
      <c r="AS741" s="845"/>
      <c r="AT741" s="845"/>
      <c r="AU741" s="845"/>
      <c r="AV741" s="846"/>
    </row>
    <row r="742" spans="44:48" ht="15" customHeight="1">
      <c r="AR742" s="75" t="str">
        <f t="shared" si="125"/>
        <v/>
      </c>
      <c r="AS742" s="845"/>
      <c r="AT742" s="845"/>
      <c r="AU742" s="845"/>
      <c r="AV742" s="846"/>
    </row>
    <row r="743" spans="44:48" ht="15" customHeight="1">
      <c r="AR743" s="75" t="str">
        <f t="shared" si="125"/>
        <v/>
      </c>
      <c r="AS743" s="845"/>
      <c r="AT743" s="845"/>
      <c r="AU743" s="845"/>
      <c r="AV743" s="846"/>
    </row>
    <row r="744" spans="44:48" ht="15" customHeight="1">
      <c r="AR744" s="75" t="str">
        <f t="shared" si="125"/>
        <v/>
      </c>
      <c r="AS744" s="845"/>
      <c r="AT744" s="845"/>
      <c r="AU744" s="845"/>
      <c r="AV744" s="846"/>
    </row>
    <row r="745" spans="44:48" ht="15" customHeight="1">
      <c r="AR745" s="75" t="str">
        <f t="shared" si="125"/>
        <v/>
      </c>
      <c r="AS745" s="845"/>
      <c r="AT745" s="845"/>
      <c r="AU745" s="845"/>
      <c r="AV745" s="846"/>
    </row>
    <row r="746" spans="44:48" ht="15" customHeight="1">
      <c r="AR746" s="75" t="str">
        <f t="shared" si="125"/>
        <v/>
      </c>
      <c r="AS746" s="845"/>
      <c r="AT746" s="845"/>
      <c r="AU746" s="845"/>
      <c r="AV746" s="846"/>
    </row>
    <row r="747" spans="44:48" ht="15" customHeight="1">
      <c r="AR747" s="75" t="str">
        <f t="shared" si="125"/>
        <v/>
      </c>
      <c r="AS747" s="845"/>
      <c r="AT747" s="845"/>
      <c r="AU747" s="845"/>
      <c r="AV747" s="846"/>
    </row>
    <row r="748" spans="44:48" ht="15" customHeight="1">
      <c r="AR748" s="75" t="str">
        <f t="shared" si="125"/>
        <v/>
      </c>
      <c r="AS748" s="845"/>
      <c r="AT748" s="845"/>
      <c r="AU748" s="845"/>
      <c r="AV748" s="846"/>
    </row>
    <row r="749" spans="44:48" ht="15" customHeight="1">
      <c r="AR749" s="75" t="str">
        <f t="shared" si="125"/>
        <v/>
      </c>
      <c r="AS749" s="845"/>
      <c r="AT749" s="845"/>
      <c r="AU749" s="845"/>
      <c r="AV749" s="846"/>
    </row>
    <row r="750" spans="44:48" ht="15" customHeight="1">
      <c r="AR750" s="75" t="str">
        <f t="shared" si="125"/>
        <v/>
      </c>
      <c r="AS750" s="847"/>
      <c r="AT750" s="847"/>
      <c r="AU750" s="847"/>
      <c r="AV750" s="848"/>
    </row>
    <row r="751" spans="44:48" ht="15" customHeight="1">
      <c r="AR751" s="75" t="str">
        <f t="shared" si="125"/>
        <v/>
      </c>
      <c r="AS751" s="847"/>
      <c r="AT751" s="847"/>
      <c r="AU751" s="847"/>
      <c r="AV751" s="848"/>
    </row>
    <row r="752" spans="44:48" ht="15" customHeight="1">
      <c r="AR752" s="75" t="str">
        <f t="shared" si="125"/>
        <v/>
      </c>
      <c r="AS752" s="847"/>
      <c r="AT752" s="847"/>
      <c r="AU752" s="847"/>
      <c r="AV752" s="848"/>
    </row>
    <row r="753" spans="44:48" ht="15" customHeight="1">
      <c r="AR753" s="75" t="str">
        <f t="shared" si="125"/>
        <v/>
      </c>
      <c r="AS753" s="847"/>
      <c r="AT753" s="847"/>
      <c r="AU753" s="847"/>
      <c r="AV753" s="848"/>
    </row>
    <row r="754" spans="44:48" ht="15" customHeight="1">
      <c r="AR754" s="75" t="str">
        <f t="shared" si="125"/>
        <v/>
      </c>
      <c r="AS754" s="847"/>
      <c r="AT754" s="847"/>
      <c r="AU754" s="847"/>
      <c r="AV754" s="848"/>
    </row>
    <row r="755" spans="44:48" ht="15" customHeight="1">
      <c r="AR755" s="75" t="str">
        <f t="shared" si="125"/>
        <v/>
      </c>
      <c r="AS755" s="847"/>
      <c r="AT755" s="847"/>
      <c r="AU755" s="847"/>
      <c r="AV755" s="848"/>
    </row>
    <row r="756" spans="44:48" ht="15" customHeight="1">
      <c r="AR756" s="75" t="str">
        <f t="shared" si="125"/>
        <v/>
      </c>
      <c r="AS756" s="847"/>
      <c r="AT756" s="847"/>
      <c r="AU756" s="847"/>
      <c r="AV756" s="848"/>
    </row>
    <row r="757" spans="44:48" ht="15" customHeight="1">
      <c r="AR757" s="75" t="str">
        <f t="shared" si="125"/>
        <v/>
      </c>
      <c r="AS757" s="847"/>
      <c r="AT757" s="847"/>
      <c r="AU757" s="847"/>
      <c r="AV757" s="848"/>
    </row>
    <row r="758" spans="44:48" ht="15" customHeight="1">
      <c r="AR758" s="75" t="str">
        <f t="shared" si="125"/>
        <v/>
      </c>
      <c r="AS758" s="847"/>
      <c r="AT758" s="847"/>
      <c r="AU758" s="847"/>
      <c r="AV758" s="848"/>
    </row>
    <row r="759" spans="44:48" ht="15" customHeight="1">
      <c r="AR759" s="75" t="str">
        <f t="shared" si="125"/>
        <v/>
      </c>
      <c r="AS759" s="847"/>
      <c r="AT759" s="847"/>
      <c r="AU759" s="847"/>
      <c r="AV759" s="848"/>
    </row>
    <row r="760" spans="44:48" ht="15" customHeight="1">
      <c r="AR760" s="75" t="str">
        <f t="shared" si="125"/>
        <v/>
      </c>
      <c r="AS760" s="847"/>
      <c r="AT760" s="847"/>
      <c r="AU760" s="847"/>
      <c r="AV760" s="848"/>
    </row>
    <row r="761" spans="44:48" ht="15" customHeight="1">
      <c r="AR761" s="75" t="str">
        <f t="shared" si="125"/>
        <v/>
      </c>
      <c r="AS761" s="847"/>
      <c r="AT761" s="847"/>
      <c r="AU761" s="847"/>
      <c r="AV761" s="848"/>
    </row>
    <row r="762" spans="44:48" ht="15" customHeight="1">
      <c r="AR762" s="75" t="str">
        <f t="shared" si="125"/>
        <v/>
      </c>
      <c r="AS762" s="847"/>
      <c r="AT762" s="847"/>
      <c r="AU762" s="847"/>
      <c r="AV762" s="848"/>
    </row>
    <row r="763" spans="44:48" ht="15" customHeight="1">
      <c r="AR763" s="75" t="str">
        <f t="shared" si="125"/>
        <v/>
      </c>
      <c r="AS763" s="847"/>
      <c r="AT763" s="847"/>
      <c r="AU763" s="847"/>
      <c r="AV763" s="848"/>
    </row>
    <row r="764" spans="44:48" ht="15" customHeight="1">
      <c r="AR764" s="75" t="str">
        <f t="shared" si="125"/>
        <v/>
      </c>
      <c r="AS764" s="847"/>
      <c r="AT764" s="847"/>
      <c r="AU764" s="847"/>
      <c r="AV764" s="848"/>
    </row>
    <row r="765" spans="44:48" ht="15" customHeight="1">
      <c r="AR765" s="75" t="str">
        <f t="shared" si="125"/>
        <v/>
      </c>
      <c r="AS765" s="847"/>
      <c r="AT765" s="847"/>
      <c r="AU765" s="847"/>
      <c r="AV765" s="848"/>
    </row>
    <row r="766" spans="44:48" ht="15" customHeight="1">
      <c r="AR766" s="75" t="str">
        <f t="shared" si="125"/>
        <v/>
      </c>
      <c r="AS766" s="847"/>
      <c r="AT766" s="847"/>
      <c r="AU766" s="847"/>
      <c r="AV766" s="848"/>
    </row>
    <row r="767" spans="44:48" ht="15" customHeight="1">
      <c r="AR767" s="75" t="str">
        <f t="shared" si="125"/>
        <v/>
      </c>
      <c r="AS767" s="847"/>
      <c r="AT767" s="847"/>
      <c r="AU767" s="847"/>
      <c r="AV767" s="848"/>
    </row>
    <row r="768" spans="44:48" ht="15" customHeight="1">
      <c r="AR768" s="75" t="str">
        <f t="shared" si="125"/>
        <v/>
      </c>
      <c r="AS768" s="847"/>
      <c r="AT768" s="847"/>
      <c r="AU768" s="847"/>
      <c r="AV768" s="848"/>
    </row>
    <row r="769" spans="44:48" ht="15" customHeight="1">
      <c r="AR769" s="75" t="str">
        <f t="shared" si="125"/>
        <v/>
      </c>
      <c r="AS769" s="847"/>
      <c r="AT769" s="847"/>
      <c r="AU769" s="847"/>
      <c r="AV769" s="848"/>
    </row>
    <row r="770" spans="44:48" ht="15" customHeight="1">
      <c r="AR770" s="75" t="str">
        <f t="shared" si="125"/>
        <v/>
      </c>
      <c r="AS770" s="847"/>
      <c r="AT770" s="847"/>
      <c r="AU770" s="847"/>
      <c r="AV770" s="848"/>
    </row>
    <row r="771" spans="44:48" ht="15" customHeight="1">
      <c r="AR771" s="75" t="str">
        <f t="shared" si="125"/>
        <v/>
      </c>
      <c r="AS771" s="847"/>
      <c r="AT771" s="847"/>
      <c r="AU771" s="847"/>
      <c r="AV771" s="848"/>
    </row>
    <row r="772" spans="44:48" ht="15" customHeight="1">
      <c r="AR772" s="75" t="str">
        <f t="shared" si="125"/>
        <v/>
      </c>
      <c r="AS772" s="847"/>
      <c r="AT772" s="847"/>
      <c r="AU772" s="847"/>
      <c r="AV772" s="848"/>
    </row>
    <row r="773" spans="44:48" ht="15" customHeight="1">
      <c r="AR773" s="75" t="str">
        <f t="shared" si="125"/>
        <v/>
      </c>
      <c r="AS773" s="847"/>
      <c r="AT773" s="847"/>
      <c r="AU773" s="847"/>
      <c r="AV773" s="848"/>
    </row>
    <row r="774" spans="44:48" ht="15" customHeight="1">
      <c r="AR774" s="75" t="str">
        <f t="shared" si="125"/>
        <v/>
      </c>
      <c r="AS774" s="847"/>
      <c r="AT774" s="847"/>
      <c r="AU774" s="847"/>
      <c r="AV774" s="848"/>
    </row>
    <row r="775" spans="44:48" ht="15" customHeight="1">
      <c r="AR775" s="75" t="str">
        <f t="shared" si="125"/>
        <v/>
      </c>
      <c r="AS775" s="847"/>
      <c r="AT775" s="847"/>
      <c r="AU775" s="847"/>
      <c r="AV775" s="848"/>
    </row>
    <row r="776" spans="44:48" ht="15" customHeight="1">
      <c r="AR776" s="75" t="str">
        <f t="shared" si="125"/>
        <v/>
      </c>
      <c r="AS776" s="847"/>
      <c r="AT776" s="847"/>
      <c r="AU776" s="847"/>
      <c r="AV776" s="848"/>
    </row>
    <row r="777" spans="44:48" ht="15" customHeight="1">
      <c r="AR777" s="75" t="str">
        <f t="shared" ref="AR777:AR840" si="126">CONCATENATE(AT777,AU777)</f>
        <v/>
      </c>
      <c r="AS777" s="847"/>
      <c r="AT777" s="847"/>
      <c r="AU777" s="847"/>
      <c r="AV777" s="848"/>
    </row>
    <row r="778" spans="44:48" ht="15" customHeight="1">
      <c r="AR778" s="75" t="str">
        <f t="shared" si="126"/>
        <v/>
      </c>
      <c r="AS778" s="847"/>
      <c r="AT778" s="847"/>
      <c r="AU778" s="847"/>
      <c r="AV778" s="848"/>
    </row>
    <row r="779" spans="44:48" ht="15" customHeight="1">
      <c r="AR779" s="75" t="str">
        <f t="shared" si="126"/>
        <v/>
      </c>
      <c r="AS779" s="847"/>
      <c r="AT779" s="847"/>
      <c r="AU779" s="847"/>
      <c r="AV779" s="848"/>
    </row>
    <row r="780" spans="44:48" ht="15" customHeight="1">
      <c r="AR780" s="75" t="str">
        <f t="shared" si="126"/>
        <v/>
      </c>
      <c r="AS780" s="847"/>
      <c r="AT780" s="847"/>
      <c r="AU780" s="847"/>
      <c r="AV780" s="848"/>
    </row>
    <row r="781" spans="44:48" ht="15" customHeight="1">
      <c r="AR781" s="75" t="str">
        <f t="shared" si="126"/>
        <v/>
      </c>
      <c r="AS781" s="847"/>
      <c r="AT781" s="847"/>
      <c r="AU781" s="847"/>
      <c r="AV781" s="848"/>
    </row>
    <row r="782" spans="44:48" ht="15" customHeight="1">
      <c r="AR782" s="75" t="str">
        <f t="shared" si="126"/>
        <v/>
      </c>
      <c r="AS782" s="847"/>
      <c r="AT782" s="847"/>
      <c r="AU782" s="847"/>
      <c r="AV782" s="848"/>
    </row>
    <row r="783" spans="44:48" ht="15" customHeight="1">
      <c r="AR783" s="75" t="str">
        <f t="shared" si="126"/>
        <v/>
      </c>
      <c r="AS783" s="847"/>
      <c r="AT783" s="847"/>
      <c r="AU783" s="847"/>
      <c r="AV783" s="848"/>
    </row>
    <row r="784" spans="44:48" ht="15" customHeight="1">
      <c r="AR784" s="75" t="str">
        <f t="shared" si="126"/>
        <v/>
      </c>
      <c r="AS784" s="847"/>
      <c r="AT784" s="847"/>
      <c r="AU784" s="847"/>
      <c r="AV784" s="848"/>
    </row>
    <row r="785" spans="44:48" ht="15" customHeight="1">
      <c r="AR785" s="75" t="str">
        <f t="shared" si="126"/>
        <v/>
      </c>
      <c r="AS785" s="847"/>
      <c r="AT785" s="847"/>
      <c r="AU785" s="847"/>
      <c r="AV785" s="848"/>
    </row>
    <row r="786" spans="44:48" ht="15" customHeight="1">
      <c r="AR786" s="75" t="str">
        <f t="shared" si="126"/>
        <v/>
      </c>
      <c r="AS786" s="847"/>
      <c r="AT786" s="847"/>
      <c r="AU786" s="847"/>
      <c r="AV786" s="848"/>
    </row>
    <row r="787" spans="44:48" ht="15" customHeight="1">
      <c r="AR787" s="75" t="str">
        <f t="shared" si="126"/>
        <v/>
      </c>
      <c r="AS787" s="847"/>
      <c r="AT787" s="847"/>
      <c r="AU787" s="847"/>
      <c r="AV787" s="848"/>
    </row>
    <row r="788" spans="44:48" ht="15" customHeight="1">
      <c r="AR788" s="75" t="str">
        <f t="shared" si="126"/>
        <v/>
      </c>
      <c r="AS788" s="847"/>
      <c r="AT788" s="847"/>
      <c r="AU788" s="847"/>
      <c r="AV788" s="848"/>
    </row>
    <row r="789" spans="44:48" ht="15" customHeight="1">
      <c r="AR789" s="75" t="str">
        <f t="shared" si="126"/>
        <v/>
      </c>
      <c r="AS789" s="847"/>
      <c r="AT789" s="847"/>
      <c r="AU789" s="847"/>
      <c r="AV789" s="848"/>
    </row>
    <row r="790" spans="44:48" ht="15" customHeight="1">
      <c r="AR790" s="75" t="str">
        <f t="shared" si="126"/>
        <v/>
      </c>
      <c r="AS790" s="847"/>
      <c r="AT790" s="847"/>
      <c r="AU790" s="847"/>
      <c r="AV790" s="848"/>
    </row>
    <row r="791" spans="44:48" ht="15" customHeight="1">
      <c r="AR791" s="75" t="str">
        <f t="shared" si="126"/>
        <v/>
      </c>
      <c r="AS791" s="847"/>
      <c r="AT791" s="847"/>
      <c r="AU791" s="847"/>
      <c r="AV791" s="848"/>
    </row>
    <row r="792" spans="44:48" ht="15" customHeight="1">
      <c r="AR792" s="75" t="str">
        <f t="shared" si="126"/>
        <v/>
      </c>
      <c r="AS792" s="847"/>
      <c r="AT792" s="847"/>
      <c r="AU792" s="847"/>
      <c r="AV792" s="848"/>
    </row>
    <row r="793" spans="44:48" ht="15" customHeight="1">
      <c r="AR793" s="75" t="str">
        <f t="shared" si="126"/>
        <v/>
      </c>
      <c r="AS793" s="847"/>
      <c r="AT793" s="847"/>
      <c r="AU793" s="847"/>
      <c r="AV793" s="848"/>
    </row>
    <row r="794" spans="44:48" ht="15" customHeight="1">
      <c r="AR794" s="75" t="str">
        <f t="shared" si="126"/>
        <v/>
      </c>
      <c r="AS794" s="847"/>
      <c r="AT794" s="847"/>
      <c r="AU794" s="847"/>
      <c r="AV794" s="848"/>
    </row>
    <row r="795" spans="44:48" ht="15" customHeight="1">
      <c r="AR795" s="75" t="str">
        <f t="shared" si="126"/>
        <v/>
      </c>
      <c r="AS795" s="847"/>
      <c r="AT795" s="847"/>
      <c r="AU795" s="847"/>
      <c r="AV795" s="848"/>
    </row>
    <row r="796" spans="44:48" ht="15" customHeight="1">
      <c r="AR796" s="75" t="str">
        <f t="shared" si="126"/>
        <v/>
      </c>
      <c r="AS796" s="847"/>
      <c r="AT796" s="847"/>
      <c r="AU796" s="847"/>
      <c r="AV796" s="848"/>
    </row>
    <row r="797" spans="44:48" ht="15" customHeight="1">
      <c r="AR797" s="75" t="str">
        <f t="shared" si="126"/>
        <v/>
      </c>
      <c r="AS797" s="847"/>
      <c r="AT797" s="847"/>
      <c r="AU797" s="847"/>
      <c r="AV797" s="848"/>
    </row>
    <row r="798" spans="44:48" ht="15" customHeight="1">
      <c r="AR798" s="75" t="str">
        <f t="shared" si="126"/>
        <v/>
      </c>
      <c r="AS798" s="847"/>
      <c r="AT798" s="847"/>
      <c r="AU798" s="847"/>
      <c r="AV798" s="848"/>
    </row>
    <row r="799" spans="44:48" ht="15" customHeight="1">
      <c r="AR799" s="75" t="str">
        <f t="shared" si="126"/>
        <v/>
      </c>
      <c r="AS799" s="847"/>
      <c r="AT799" s="847"/>
      <c r="AU799" s="847"/>
      <c r="AV799" s="848"/>
    </row>
    <row r="800" spans="44:48" ht="15" customHeight="1">
      <c r="AR800" s="75" t="str">
        <f t="shared" si="126"/>
        <v/>
      </c>
      <c r="AS800" s="847"/>
      <c r="AT800" s="847"/>
      <c r="AU800" s="847"/>
      <c r="AV800" s="848"/>
    </row>
    <row r="801" spans="44:48" ht="15" customHeight="1">
      <c r="AR801" s="75" t="str">
        <f t="shared" si="126"/>
        <v/>
      </c>
      <c r="AS801" s="847"/>
      <c r="AT801" s="847"/>
      <c r="AU801" s="847"/>
      <c r="AV801" s="848"/>
    </row>
    <row r="802" spans="44:48" ht="15" customHeight="1">
      <c r="AR802" s="75" t="str">
        <f t="shared" si="126"/>
        <v/>
      </c>
      <c r="AS802" s="847"/>
      <c r="AT802" s="847"/>
      <c r="AU802" s="847"/>
      <c r="AV802" s="848"/>
    </row>
    <row r="803" spans="44:48" ht="15" customHeight="1">
      <c r="AR803" s="75" t="str">
        <f t="shared" si="126"/>
        <v/>
      </c>
      <c r="AS803" s="847"/>
      <c r="AT803" s="847"/>
      <c r="AU803" s="847"/>
      <c r="AV803" s="848"/>
    </row>
    <row r="804" spans="44:48" ht="15" customHeight="1">
      <c r="AR804" s="75" t="str">
        <f t="shared" si="126"/>
        <v/>
      </c>
      <c r="AS804" s="847"/>
      <c r="AT804" s="847"/>
      <c r="AU804" s="847"/>
      <c r="AV804" s="848"/>
    </row>
    <row r="805" spans="44:48" ht="15" customHeight="1">
      <c r="AR805" s="75" t="str">
        <f t="shared" si="126"/>
        <v/>
      </c>
      <c r="AS805" s="847"/>
      <c r="AT805" s="847"/>
      <c r="AU805" s="847"/>
      <c r="AV805" s="848"/>
    </row>
    <row r="806" spans="44:48" ht="15" customHeight="1">
      <c r="AR806" s="75" t="str">
        <f t="shared" si="126"/>
        <v/>
      </c>
      <c r="AS806" s="847"/>
      <c r="AT806" s="847"/>
      <c r="AU806" s="847"/>
      <c r="AV806" s="848"/>
    </row>
    <row r="807" spans="44:48" ht="15" customHeight="1">
      <c r="AR807" s="75" t="str">
        <f t="shared" si="126"/>
        <v/>
      </c>
      <c r="AS807" s="847"/>
      <c r="AT807" s="847"/>
      <c r="AU807" s="847"/>
      <c r="AV807" s="848"/>
    </row>
    <row r="808" spans="44:48" ht="15" customHeight="1">
      <c r="AR808" s="75" t="str">
        <f t="shared" si="126"/>
        <v/>
      </c>
      <c r="AS808" s="847"/>
      <c r="AT808" s="847"/>
      <c r="AU808" s="847"/>
      <c r="AV808" s="848"/>
    </row>
    <row r="809" spans="44:48" ht="15" customHeight="1">
      <c r="AR809" s="75" t="str">
        <f t="shared" si="126"/>
        <v/>
      </c>
      <c r="AS809" s="847"/>
      <c r="AT809" s="847"/>
      <c r="AU809" s="847"/>
      <c r="AV809" s="848"/>
    </row>
    <row r="810" spans="44:48" ht="15" customHeight="1">
      <c r="AR810" s="75" t="str">
        <f t="shared" si="126"/>
        <v/>
      </c>
      <c r="AS810" s="847"/>
      <c r="AT810" s="847"/>
      <c r="AU810" s="847"/>
      <c r="AV810" s="848"/>
    </row>
    <row r="811" spans="44:48" ht="15" customHeight="1">
      <c r="AR811" s="75" t="str">
        <f t="shared" si="126"/>
        <v/>
      </c>
      <c r="AS811" s="847"/>
      <c r="AT811" s="847"/>
      <c r="AU811" s="847"/>
      <c r="AV811" s="848"/>
    </row>
    <row r="812" spans="44:48" ht="15" customHeight="1">
      <c r="AR812" s="75" t="str">
        <f t="shared" si="126"/>
        <v/>
      </c>
      <c r="AS812" s="847"/>
      <c r="AT812" s="847"/>
      <c r="AU812" s="847"/>
      <c r="AV812" s="848"/>
    </row>
    <row r="813" spans="44:48" ht="15" customHeight="1">
      <c r="AR813" s="75" t="str">
        <f t="shared" si="126"/>
        <v/>
      </c>
      <c r="AS813" s="847"/>
      <c r="AT813" s="847"/>
      <c r="AU813" s="847"/>
      <c r="AV813" s="848"/>
    </row>
    <row r="814" spans="44:48" ht="15" customHeight="1">
      <c r="AR814" s="75" t="str">
        <f t="shared" si="126"/>
        <v/>
      </c>
      <c r="AS814" s="847"/>
      <c r="AT814" s="847"/>
      <c r="AU814" s="847"/>
      <c r="AV814" s="848"/>
    </row>
    <row r="815" spans="44:48" ht="15" customHeight="1">
      <c r="AR815" s="75" t="str">
        <f t="shared" si="126"/>
        <v/>
      </c>
      <c r="AS815" s="847"/>
      <c r="AT815" s="847"/>
      <c r="AU815" s="847"/>
      <c r="AV815" s="848"/>
    </row>
    <row r="816" spans="44:48" ht="15" customHeight="1">
      <c r="AR816" s="75" t="str">
        <f t="shared" si="126"/>
        <v/>
      </c>
      <c r="AS816" s="847"/>
      <c r="AT816" s="847"/>
      <c r="AU816" s="847"/>
      <c r="AV816" s="848"/>
    </row>
    <row r="817" spans="44:48" ht="15" customHeight="1">
      <c r="AR817" s="75" t="str">
        <f t="shared" si="126"/>
        <v/>
      </c>
      <c r="AS817" s="847"/>
      <c r="AT817" s="847"/>
      <c r="AU817" s="847"/>
      <c r="AV817" s="848"/>
    </row>
    <row r="818" spans="44:48" ht="15" customHeight="1">
      <c r="AR818" s="75" t="str">
        <f t="shared" si="126"/>
        <v/>
      </c>
      <c r="AS818" s="847"/>
      <c r="AT818" s="847"/>
      <c r="AU818" s="847"/>
      <c r="AV818" s="848"/>
    </row>
    <row r="819" spans="44:48" ht="15" customHeight="1">
      <c r="AR819" s="75" t="str">
        <f t="shared" si="126"/>
        <v/>
      </c>
      <c r="AS819" s="847"/>
      <c r="AT819" s="847"/>
      <c r="AU819" s="847"/>
      <c r="AV819" s="848"/>
    </row>
    <row r="820" spans="44:48" ht="15" customHeight="1">
      <c r="AR820" s="75" t="str">
        <f t="shared" si="126"/>
        <v/>
      </c>
      <c r="AS820" s="847"/>
      <c r="AT820" s="847"/>
      <c r="AU820" s="847"/>
      <c r="AV820" s="848"/>
    </row>
    <row r="821" spans="44:48" ht="15" customHeight="1">
      <c r="AR821" s="75" t="str">
        <f t="shared" si="126"/>
        <v/>
      </c>
      <c r="AS821" s="847"/>
      <c r="AT821" s="847"/>
      <c r="AU821" s="847"/>
      <c r="AV821" s="848"/>
    </row>
    <row r="822" spans="44:48" ht="15" customHeight="1">
      <c r="AR822" s="75" t="str">
        <f t="shared" si="126"/>
        <v/>
      </c>
      <c r="AS822" s="847"/>
      <c r="AT822" s="847"/>
      <c r="AU822" s="847"/>
      <c r="AV822" s="848"/>
    </row>
    <row r="823" spans="44:48" ht="15" customHeight="1">
      <c r="AR823" s="75" t="str">
        <f t="shared" si="126"/>
        <v/>
      </c>
      <c r="AS823" s="847"/>
      <c r="AT823" s="847"/>
      <c r="AU823" s="847"/>
      <c r="AV823" s="848"/>
    </row>
    <row r="824" spans="44:48" ht="15" customHeight="1">
      <c r="AR824" s="75" t="str">
        <f t="shared" si="126"/>
        <v/>
      </c>
      <c r="AS824" s="847"/>
      <c r="AT824" s="847"/>
      <c r="AU824" s="847"/>
      <c r="AV824" s="848"/>
    </row>
    <row r="825" spans="44:48" ht="15" customHeight="1">
      <c r="AR825" s="75" t="str">
        <f t="shared" si="126"/>
        <v/>
      </c>
      <c r="AS825" s="847"/>
      <c r="AT825" s="847"/>
      <c r="AU825" s="847"/>
      <c r="AV825" s="848"/>
    </row>
    <row r="826" spans="44:48" ht="15" customHeight="1">
      <c r="AR826" s="75" t="str">
        <f t="shared" si="126"/>
        <v/>
      </c>
      <c r="AS826" s="847"/>
      <c r="AT826" s="847"/>
      <c r="AU826" s="847"/>
      <c r="AV826" s="848"/>
    </row>
    <row r="827" spans="44:48" ht="15" customHeight="1">
      <c r="AR827" s="75" t="str">
        <f t="shared" si="126"/>
        <v/>
      </c>
      <c r="AS827" s="847"/>
      <c r="AT827" s="847"/>
      <c r="AU827" s="847"/>
      <c r="AV827" s="848"/>
    </row>
    <row r="828" spans="44:48" ht="15" customHeight="1">
      <c r="AR828" s="75" t="str">
        <f t="shared" si="126"/>
        <v/>
      </c>
      <c r="AS828" s="847"/>
      <c r="AT828" s="847"/>
      <c r="AU828" s="847"/>
      <c r="AV828" s="848"/>
    </row>
    <row r="829" spans="44:48" ht="15" customHeight="1">
      <c r="AR829" s="75" t="str">
        <f t="shared" si="126"/>
        <v/>
      </c>
      <c r="AS829" s="847"/>
      <c r="AT829" s="847"/>
      <c r="AU829" s="847"/>
      <c r="AV829" s="848"/>
    </row>
    <row r="830" spans="44:48" ht="15" customHeight="1">
      <c r="AR830" s="75" t="str">
        <f t="shared" si="126"/>
        <v/>
      </c>
      <c r="AS830" s="847"/>
      <c r="AT830" s="847"/>
      <c r="AU830" s="847"/>
      <c r="AV830" s="848"/>
    </row>
    <row r="831" spans="44:48" ht="15" customHeight="1">
      <c r="AR831" s="75" t="str">
        <f t="shared" si="126"/>
        <v/>
      </c>
      <c r="AS831" s="847"/>
      <c r="AT831" s="847"/>
      <c r="AU831" s="847"/>
      <c r="AV831" s="848"/>
    </row>
    <row r="832" spans="44:48" ht="15" customHeight="1">
      <c r="AR832" s="75" t="str">
        <f t="shared" si="126"/>
        <v/>
      </c>
      <c r="AS832" s="847"/>
      <c r="AT832" s="847"/>
      <c r="AU832" s="847"/>
      <c r="AV832" s="848"/>
    </row>
    <row r="833" spans="44:48" ht="15" customHeight="1">
      <c r="AR833" s="75" t="str">
        <f t="shared" si="126"/>
        <v/>
      </c>
      <c r="AS833" s="847"/>
      <c r="AT833" s="847"/>
      <c r="AU833" s="847"/>
      <c r="AV833" s="848"/>
    </row>
    <row r="834" spans="44:48" ht="15" customHeight="1">
      <c r="AR834" s="75" t="str">
        <f t="shared" si="126"/>
        <v/>
      </c>
      <c r="AS834" s="847"/>
      <c r="AT834" s="847"/>
      <c r="AU834" s="847"/>
      <c r="AV834" s="848"/>
    </row>
    <row r="835" spans="44:48" ht="15" customHeight="1">
      <c r="AR835" s="75" t="str">
        <f t="shared" si="126"/>
        <v/>
      </c>
      <c r="AS835" s="847"/>
      <c r="AT835" s="847"/>
      <c r="AU835" s="847"/>
      <c r="AV835" s="848"/>
    </row>
    <row r="836" spans="44:48" ht="15" customHeight="1">
      <c r="AR836" s="75" t="str">
        <f t="shared" si="126"/>
        <v/>
      </c>
      <c r="AS836" s="847"/>
      <c r="AT836" s="847"/>
      <c r="AU836" s="847"/>
      <c r="AV836" s="848"/>
    </row>
    <row r="837" spans="44:48" ht="15" customHeight="1">
      <c r="AR837" s="75" t="str">
        <f t="shared" si="126"/>
        <v/>
      </c>
      <c r="AS837" s="847"/>
      <c r="AT837" s="847"/>
      <c r="AU837" s="847"/>
      <c r="AV837" s="848"/>
    </row>
    <row r="838" spans="44:48" ht="15" customHeight="1">
      <c r="AR838" s="75" t="str">
        <f t="shared" si="126"/>
        <v/>
      </c>
      <c r="AS838" s="847"/>
      <c r="AT838" s="847"/>
      <c r="AU838" s="847"/>
      <c r="AV838" s="848"/>
    </row>
    <row r="839" spans="44:48" ht="15" customHeight="1">
      <c r="AR839" s="75" t="str">
        <f t="shared" si="126"/>
        <v/>
      </c>
      <c r="AS839" s="847"/>
      <c r="AT839" s="847"/>
      <c r="AU839" s="847"/>
      <c r="AV839" s="848"/>
    </row>
    <row r="840" spans="44:48" ht="15" customHeight="1">
      <c r="AR840" s="75" t="str">
        <f t="shared" si="126"/>
        <v/>
      </c>
      <c r="AS840" s="847"/>
      <c r="AT840" s="847"/>
      <c r="AU840" s="847"/>
      <c r="AV840" s="848"/>
    </row>
    <row r="841" spans="44:48" ht="15" customHeight="1">
      <c r="AR841" s="75" t="str">
        <f t="shared" ref="AR841:AR905" si="127">CONCATENATE(AT841,AU841)</f>
        <v/>
      </c>
      <c r="AS841" s="847"/>
      <c r="AT841" s="847"/>
      <c r="AU841" s="847"/>
      <c r="AV841" s="848"/>
    </row>
    <row r="842" spans="44:48" ht="15" customHeight="1">
      <c r="AR842" s="75" t="str">
        <f t="shared" si="127"/>
        <v/>
      </c>
      <c r="AS842" s="847"/>
      <c r="AT842" s="847"/>
      <c r="AU842" s="847"/>
      <c r="AV842" s="848"/>
    </row>
    <row r="843" spans="44:48" ht="15" customHeight="1">
      <c r="AR843" s="75" t="str">
        <f t="shared" si="127"/>
        <v/>
      </c>
      <c r="AS843" s="847"/>
      <c r="AT843" s="847"/>
      <c r="AU843" s="847"/>
      <c r="AV843" s="848"/>
    </row>
    <row r="844" spans="44:48" ht="15" customHeight="1">
      <c r="AR844" s="75" t="str">
        <f t="shared" si="127"/>
        <v/>
      </c>
      <c r="AS844" s="847"/>
      <c r="AT844" s="847"/>
      <c r="AU844" s="847"/>
      <c r="AV844" s="848"/>
    </row>
    <row r="845" spans="44:48" ht="15" customHeight="1">
      <c r="AR845" s="75" t="str">
        <f t="shared" si="127"/>
        <v/>
      </c>
      <c r="AS845" s="847"/>
      <c r="AT845" s="847"/>
      <c r="AU845" s="847"/>
      <c r="AV845" s="848"/>
    </row>
    <row r="846" spans="44:48" ht="15" customHeight="1">
      <c r="AR846" s="75" t="str">
        <f t="shared" si="127"/>
        <v/>
      </c>
      <c r="AS846" s="847"/>
      <c r="AT846" s="847"/>
      <c r="AU846" s="847"/>
      <c r="AV846" s="848"/>
    </row>
    <row r="847" spans="44:48" ht="15" customHeight="1">
      <c r="AR847" s="75" t="str">
        <f t="shared" si="127"/>
        <v/>
      </c>
      <c r="AS847" s="847"/>
      <c r="AT847" s="847"/>
      <c r="AU847" s="847"/>
      <c r="AV847" s="848"/>
    </row>
    <row r="848" spans="44:48" ht="15" customHeight="1">
      <c r="AR848" s="75" t="str">
        <f t="shared" si="127"/>
        <v/>
      </c>
      <c r="AS848" s="847"/>
      <c r="AT848" s="847"/>
      <c r="AU848" s="847"/>
      <c r="AV848" s="848"/>
    </row>
    <row r="849" spans="44:48" ht="15" customHeight="1">
      <c r="AR849" s="75" t="str">
        <f t="shared" si="127"/>
        <v/>
      </c>
      <c r="AS849" s="847"/>
      <c r="AT849" s="847"/>
      <c r="AU849" s="847"/>
      <c r="AV849" s="848"/>
    </row>
    <row r="850" spans="44:48" ht="15" customHeight="1">
      <c r="AR850" s="75" t="str">
        <f t="shared" si="127"/>
        <v/>
      </c>
      <c r="AS850" s="847"/>
      <c r="AT850" s="847"/>
      <c r="AU850" s="847"/>
      <c r="AV850" s="848"/>
    </row>
    <row r="851" spans="44:48" ht="15" customHeight="1">
      <c r="AR851" s="75" t="str">
        <f t="shared" si="127"/>
        <v/>
      </c>
      <c r="AS851" s="847"/>
      <c r="AT851" s="847"/>
      <c r="AU851" s="847"/>
      <c r="AV851" s="848"/>
    </row>
    <row r="852" spans="44:48" ht="15" customHeight="1">
      <c r="AR852" s="75" t="str">
        <f t="shared" si="127"/>
        <v/>
      </c>
      <c r="AS852" s="847"/>
      <c r="AT852" s="847"/>
      <c r="AU852" s="847"/>
      <c r="AV852" s="848"/>
    </row>
    <row r="853" spans="44:48" ht="15" customHeight="1">
      <c r="AR853" s="75" t="str">
        <f t="shared" si="127"/>
        <v/>
      </c>
      <c r="AS853" s="847"/>
      <c r="AT853" s="847"/>
      <c r="AU853" s="847"/>
      <c r="AV853" s="848"/>
    </row>
    <row r="854" spans="44:48" ht="15" customHeight="1">
      <c r="AR854" s="75" t="str">
        <f t="shared" si="127"/>
        <v/>
      </c>
      <c r="AS854" s="847"/>
      <c r="AT854" s="847"/>
      <c r="AU854" s="847"/>
      <c r="AV854" s="848"/>
    </row>
    <row r="855" spans="44:48" ht="15" customHeight="1">
      <c r="AR855" s="75" t="str">
        <f t="shared" si="127"/>
        <v/>
      </c>
      <c r="AS855" s="847"/>
      <c r="AT855" s="847"/>
      <c r="AU855" s="847"/>
      <c r="AV855" s="848"/>
    </row>
    <row r="856" spans="44:48" ht="15" customHeight="1">
      <c r="AR856" s="75" t="str">
        <f t="shared" si="127"/>
        <v/>
      </c>
      <c r="AS856" s="847"/>
      <c r="AT856" s="847"/>
      <c r="AU856" s="847"/>
      <c r="AV856" s="848"/>
    </row>
    <row r="857" spans="44:48" ht="15" customHeight="1">
      <c r="AR857" s="75" t="str">
        <f t="shared" si="127"/>
        <v/>
      </c>
      <c r="AS857" s="847"/>
      <c r="AT857" s="847"/>
      <c r="AU857" s="847"/>
      <c r="AV857" s="848"/>
    </row>
    <row r="858" spans="44:48" ht="15" customHeight="1">
      <c r="AR858" s="75" t="str">
        <f t="shared" si="127"/>
        <v/>
      </c>
      <c r="AS858" s="847"/>
      <c r="AT858" s="847"/>
      <c r="AU858" s="847"/>
      <c r="AV858" s="848"/>
    </row>
    <row r="859" spans="44:48" ht="15" customHeight="1">
      <c r="AR859" s="75" t="str">
        <f t="shared" si="127"/>
        <v/>
      </c>
      <c r="AS859" s="847"/>
      <c r="AT859" s="847"/>
      <c r="AU859" s="847"/>
      <c r="AV859" s="848"/>
    </row>
    <row r="860" spans="44:48" ht="15" customHeight="1">
      <c r="AR860" s="75" t="str">
        <f t="shared" si="127"/>
        <v/>
      </c>
      <c r="AS860" s="847"/>
      <c r="AT860" s="847"/>
      <c r="AU860" s="847"/>
      <c r="AV860" s="848"/>
    </row>
    <row r="861" spans="44:48" ht="15" customHeight="1">
      <c r="AR861" s="75" t="str">
        <f t="shared" si="127"/>
        <v/>
      </c>
      <c r="AS861" s="847"/>
      <c r="AT861" s="847"/>
      <c r="AU861" s="847"/>
      <c r="AV861" s="848"/>
    </row>
    <row r="862" spans="44:48" ht="15" customHeight="1">
      <c r="AR862" s="75" t="str">
        <f t="shared" si="127"/>
        <v/>
      </c>
      <c r="AS862" s="847"/>
      <c r="AT862" s="847"/>
      <c r="AU862" s="847"/>
      <c r="AV862" s="848"/>
    </row>
    <row r="863" spans="44:48" ht="15" customHeight="1">
      <c r="AR863" s="75" t="str">
        <f t="shared" si="127"/>
        <v/>
      </c>
      <c r="AS863" s="847"/>
      <c r="AT863" s="847"/>
      <c r="AU863" s="847"/>
      <c r="AV863" s="848"/>
    </row>
    <row r="864" spans="44:48" ht="15" customHeight="1">
      <c r="AR864" s="75" t="str">
        <f t="shared" si="127"/>
        <v/>
      </c>
      <c r="AS864" s="847"/>
      <c r="AT864" s="847"/>
      <c r="AU864" s="847"/>
      <c r="AV864" s="848"/>
    </row>
    <row r="865" spans="44:48" ht="15" customHeight="1">
      <c r="AR865" s="75" t="str">
        <f t="shared" si="127"/>
        <v/>
      </c>
      <c r="AS865" s="847"/>
      <c r="AT865" s="847"/>
      <c r="AU865" s="847"/>
      <c r="AV865" s="848"/>
    </row>
    <row r="866" spans="44:48" ht="15" customHeight="1">
      <c r="AR866" s="75" t="str">
        <f t="shared" si="127"/>
        <v/>
      </c>
      <c r="AS866" s="847"/>
      <c r="AT866" s="847"/>
      <c r="AU866" s="847"/>
      <c r="AV866" s="848"/>
    </row>
    <row r="867" spans="44:48" ht="15" customHeight="1">
      <c r="AR867" s="75" t="str">
        <f t="shared" si="127"/>
        <v/>
      </c>
      <c r="AS867" s="847"/>
      <c r="AT867" s="847"/>
      <c r="AU867" s="847"/>
      <c r="AV867" s="848"/>
    </row>
    <row r="868" spans="44:48" ht="15" customHeight="1">
      <c r="AR868" s="75" t="str">
        <f t="shared" si="127"/>
        <v/>
      </c>
      <c r="AS868" s="847"/>
      <c r="AT868" s="847"/>
      <c r="AU868" s="847"/>
      <c r="AV868" s="848"/>
    </row>
    <row r="869" spans="44:48" ht="15" customHeight="1">
      <c r="AR869" s="75" t="str">
        <f t="shared" si="127"/>
        <v/>
      </c>
      <c r="AS869" s="847"/>
      <c r="AT869" s="847"/>
      <c r="AU869" s="847"/>
      <c r="AV869" s="848"/>
    </row>
    <row r="870" spans="44:48" ht="15" customHeight="1">
      <c r="AR870" s="75" t="str">
        <f t="shared" si="127"/>
        <v/>
      </c>
      <c r="AS870" s="847"/>
      <c r="AT870" s="847"/>
      <c r="AU870" s="847"/>
      <c r="AV870" s="848"/>
    </row>
    <row r="871" spans="44:48" ht="15" customHeight="1">
      <c r="AR871" s="75" t="str">
        <f t="shared" si="127"/>
        <v/>
      </c>
      <c r="AS871" s="847"/>
      <c r="AT871" s="847"/>
      <c r="AU871" s="847"/>
      <c r="AV871" s="848"/>
    </row>
    <row r="872" spans="44:48" ht="15" customHeight="1">
      <c r="AR872" s="75" t="str">
        <f t="shared" si="127"/>
        <v/>
      </c>
      <c r="AS872" s="847"/>
      <c r="AT872" s="847"/>
      <c r="AU872" s="847"/>
      <c r="AV872" s="848"/>
    </row>
    <row r="873" spans="44:48" ht="15" customHeight="1">
      <c r="AR873" s="75" t="str">
        <f t="shared" si="127"/>
        <v/>
      </c>
      <c r="AS873" s="847"/>
      <c r="AT873" s="847"/>
      <c r="AU873" s="847"/>
      <c r="AV873" s="848"/>
    </row>
    <row r="874" spans="44:48" ht="15" customHeight="1">
      <c r="AR874" s="75" t="str">
        <f t="shared" si="127"/>
        <v/>
      </c>
      <c r="AS874" s="847"/>
      <c r="AT874" s="847"/>
      <c r="AU874" s="847"/>
      <c r="AV874" s="848"/>
    </row>
    <row r="875" spans="44:48" ht="15" customHeight="1">
      <c r="AR875" s="75" t="str">
        <f t="shared" si="127"/>
        <v/>
      </c>
      <c r="AS875" s="847"/>
      <c r="AT875" s="847"/>
      <c r="AU875" s="847"/>
      <c r="AV875" s="848"/>
    </row>
    <row r="876" spans="44:48" ht="15" customHeight="1">
      <c r="AR876" s="75" t="str">
        <f t="shared" si="127"/>
        <v/>
      </c>
      <c r="AS876" s="849"/>
      <c r="AT876" s="850"/>
      <c r="AU876" s="849"/>
      <c r="AV876" s="850"/>
    </row>
    <row r="877" spans="44:48" ht="15" customHeight="1">
      <c r="AR877" s="75" t="str">
        <f t="shared" si="127"/>
        <v/>
      </c>
      <c r="AS877" s="849"/>
      <c r="AT877" s="850"/>
      <c r="AU877" s="849"/>
      <c r="AV877" s="850"/>
    </row>
    <row r="878" spans="44:48" ht="15" customHeight="1">
      <c r="AR878" s="75" t="str">
        <f t="shared" si="127"/>
        <v/>
      </c>
      <c r="AS878" s="849"/>
      <c r="AT878" s="850"/>
      <c r="AU878" s="849"/>
      <c r="AV878" s="850"/>
    </row>
    <row r="879" spans="44:48" ht="15" customHeight="1">
      <c r="AR879" s="75" t="str">
        <f t="shared" si="127"/>
        <v/>
      </c>
      <c r="AS879" s="849"/>
      <c r="AT879" s="850"/>
      <c r="AU879" s="849"/>
      <c r="AV879" s="850"/>
    </row>
    <row r="880" spans="44:48" ht="15" customHeight="1">
      <c r="AR880" s="75" t="str">
        <f t="shared" si="127"/>
        <v/>
      </c>
      <c r="AS880" s="849"/>
      <c r="AT880" s="850"/>
      <c r="AU880" s="849"/>
      <c r="AV880" s="850"/>
    </row>
    <row r="881" spans="44:48" ht="15" customHeight="1">
      <c r="AR881" s="75" t="str">
        <f t="shared" si="127"/>
        <v/>
      </c>
      <c r="AS881" s="849"/>
      <c r="AT881" s="850"/>
      <c r="AU881" s="849"/>
      <c r="AV881" s="850"/>
    </row>
    <row r="882" spans="44:48" ht="15" customHeight="1">
      <c r="AR882" s="75" t="str">
        <f t="shared" si="127"/>
        <v/>
      </c>
      <c r="AS882" s="849"/>
      <c r="AT882" s="850"/>
      <c r="AU882" s="849"/>
      <c r="AV882" s="850"/>
    </row>
    <row r="883" spans="44:48" ht="15" customHeight="1">
      <c r="AR883" s="75" t="str">
        <f t="shared" si="127"/>
        <v/>
      </c>
      <c r="AS883" s="849"/>
      <c r="AT883" s="850"/>
      <c r="AU883" s="849"/>
      <c r="AV883" s="850"/>
    </row>
    <row r="884" spans="44:48" ht="15" customHeight="1">
      <c r="AR884" s="75" t="str">
        <f t="shared" si="127"/>
        <v/>
      </c>
      <c r="AS884" s="849"/>
      <c r="AT884" s="850"/>
      <c r="AU884" s="849"/>
      <c r="AV884" s="850"/>
    </row>
    <row r="885" spans="44:48" ht="15" customHeight="1">
      <c r="AR885" s="75" t="str">
        <f t="shared" si="127"/>
        <v/>
      </c>
      <c r="AS885" s="849"/>
      <c r="AT885" s="850"/>
      <c r="AU885" s="849"/>
      <c r="AV885" s="850"/>
    </row>
    <row r="886" spans="44:48" ht="15" customHeight="1">
      <c r="AR886" s="75" t="str">
        <f t="shared" si="127"/>
        <v/>
      </c>
      <c r="AS886" s="849"/>
      <c r="AT886" s="850"/>
      <c r="AU886" s="849"/>
      <c r="AV886" s="850"/>
    </row>
    <row r="887" spans="44:48" ht="15" customHeight="1">
      <c r="AR887" s="75" t="str">
        <f t="shared" si="127"/>
        <v/>
      </c>
      <c r="AS887" s="849"/>
      <c r="AT887" s="850"/>
      <c r="AU887" s="849"/>
      <c r="AV887" s="850"/>
    </row>
    <row r="888" spans="44:48" ht="15" customHeight="1">
      <c r="AR888" s="75" t="str">
        <f t="shared" si="127"/>
        <v/>
      </c>
      <c r="AS888" s="849"/>
      <c r="AT888" s="850"/>
      <c r="AU888" s="849"/>
      <c r="AV888" s="850"/>
    </row>
    <row r="889" spans="44:48" ht="15" customHeight="1">
      <c r="AR889" s="75" t="str">
        <f t="shared" si="127"/>
        <v/>
      </c>
      <c r="AS889" s="849"/>
      <c r="AT889" s="850"/>
      <c r="AU889" s="849"/>
      <c r="AV889" s="850"/>
    </row>
    <row r="890" spans="44:48" ht="15" customHeight="1">
      <c r="AR890" s="75" t="str">
        <f t="shared" si="127"/>
        <v/>
      </c>
      <c r="AS890" s="849"/>
      <c r="AT890" s="850"/>
      <c r="AU890" s="849"/>
      <c r="AV890" s="850"/>
    </row>
    <row r="891" spans="44:48" ht="15" customHeight="1">
      <c r="AR891" s="75" t="str">
        <f t="shared" si="127"/>
        <v/>
      </c>
      <c r="AS891" s="849"/>
      <c r="AT891" s="850"/>
      <c r="AU891" s="849"/>
      <c r="AV891" s="850"/>
    </row>
    <row r="892" spans="44:48" ht="15" customHeight="1">
      <c r="AR892" s="75" t="str">
        <f t="shared" si="127"/>
        <v/>
      </c>
      <c r="AS892" s="849"/>
      <c r="AT892" s="850"/>
      <c r="AU892" s="849"/>
      <c r="AV892" s="850"/>
    </row>
    <row r="893" spans="44:48" ht="15" customHeight="1">
      <c r="AR893" s="75" t="str">
        <f t="shared" si="127"/>
        <v/>
      </c>
      <c r="AS893" s="849"/>
      <c r="AT893" s="850"/>
      <c r="AU893" s="849"/>
      <c r="AV893" s="850"/>
    </row>
    <row r="894" spans="44:48" ht="15" customHeight="1">
      <c r="AR894" s="75" t="str">
        <f t="shared" si="127"/>
        <v/>
      </c>
      <c r="AS894" s="849"/>
      <c r="AT894" s="850"/>
      <c r="AU894" s="849"/>
      <c r="AV894" s="850"/>
    </row>
    <row r="895" spans="44:48" ht="15" customHeight="1">
      <c r="AR895" s="75" t="str">
        <f t="shared" si="127"/>
        <v/>
      </c>
      <c r="AS895" s="849"/>
      <c r="AT895" s="850"/>
      <c r="AU895" s="849"/>
      <c r="AV895" s="850"/>
    </row>
    <row r="896" spans="44:48" ht="15" customHeight="1">
      <c r="AR896" s="75" t="str">
        <f t="shared" si="127"/>
        <v/>
      </c>
      <c r="AS896" s="849"/>
      <c r="AT896" s="850"/>
      <c r="AU896" s="849"/>
      <c r="AV896" s="850"/>
    </row>
    <row r="897" spans="44:48" ht="15" customHeight="1">
      <c r="AR897" s="75" t="str">
        <f t="shared" si="127"/>
        <v/>
      </c>
      <c r="AS897" s="849"/>
      <c r="AT897" s="850"/>
      <c r="AU897" s="849"/>
      <c r="AV897" s="850"/>
    </row>
    <row r="898" spans="44:48" ht="15" customHeight="1">
      <c r="AR898" s="75" t="str">
        <f t="shared" si="127"/>
        <v/>
      </c>
      <c r="AS898" s="849"/>
      <c r="AT898" s="850"/>
      <c r="AU898" s="849"/>
      <c r="AV898" s="850"/>
    </row>
    <row r="899" spans="44:48" ht="15" customHeight="1">
      <c r="AR899" s="75" t="str">
        <f t="shared" si="127"/>
        <v/>
      </c>
      <c r="AS899" s="849"/>
      <c r="AT899" s="850"/>
      <c r="AU899" s="849"/>
      <c r="AV899" s="850"/>
    </row>
    <row r="900" spans="44:48" ht="15" customHeight="1">
      <c r="AR900" s="75" t="str">
        <f t="shared" si="127"/>
        <v/>
      </c>
      <c r="AS900" s="849"/>
      <c r="AT900" s="850"/>
      <c r="AU900" s="849"/>
      <c r="AV900" s="850"/>
    </row>
    <row r="901" spans="44:48" ht="15" customHeight="1">
      <c r="AR901" s="75" t="str">
        <f t="shared" si="127"/>
        <v/>
      </c>
      <c r="AS901" s="849"/>
      <c r="AT901" s="850"/>
      <c r="AU901" s="849"/>
      <c r="AV901" s="850"/>
    </row>
    <row r="902" spans="44:48" ht="15" customHeight="1">
      <c r="AR902" s="75" t="str">
        <f t="shared" si="127"/>
        <v/>
      </c>
      <c r="AS902" s="849"/>
      <c r="AT902" s="850"/>
      <c r="AU902" s="849"/>
      <c r="AV902" s="850"/>
    </row>
    <row r="903" spans="44:48" ht="15" customHeight="1">
      <c r="AR903" s="75" t="str">
        <f t="shared" si="127"/>
        <v/>
      </c>
      <c r="AS903" s="849"/>
      <c r="AT903" s="850"/>
      <c r="AU903" s="849"/>
      <c r="AV903" s="850"/>
    </row>
    <row r="904" spans="44:48" ht="15" customHeight="1">
      <c r="AR904" s="75" t="str">
        <f t="shared" si="127"/>
        <v/>
      </c>
      <c r="AS904" s="849"/>
      <c r="AT904" s="850"/>
      <c r="AU904" s="849"/>
      <c r="AV904" s="850"/>
    </row>
    <row r="905" spans="44:48" ht="15" customHeight="1">
      <c r="AR905" s="75" t="str">
        <f t="shared" si="127"/>
        <v/>
      </c>
      <c r="AS905" s="849"/>
      <c r="AT905" s="850"/>
      <c r="AU905" s="849"/>
      <c r="AV905" s="850"/>
    </row>
    <row r="906" spans="44:48" ht="15" customHeight="1">
      <c r="AR906" s="75" t="str">
        <f t="shared" ref="AR906:AR930" si="128">CONCATENATE(AT906,AU906)</f>
        <v/>
      </c>
      <c r="AS906" s="849"/>
      <c r="AT906" s="850"/>
      <c r="AU906" s="849"/>
      <c r="AV906" s="850"/>
    </row>
    <row r="907" spans="44:48" ht="15" customHeight="1">
      <c r="AR907" s="75" t="str">
        <f t="shared" si="128"/>
        <v/>
      </c>
      <c r="AS907" s="849"/>
      <c r="AT907" s="850"/>
      <c r="AU907" s="849"/>
      <c r="AV907" s="850"/>
    </row>
    <row r="908" spans="44:48" ht="15" customHeight="1">
      <c r="AR908" s="75" t="str">
        <f t="shared" si="128"/>
        <v/>
      </c>
      <c r="AS908" s="849"/>
      <c r="AT908" s="850"/>
      <c r="AU908" s="849"/>
      <c r="AV908" s="850"/>
    </row>
    <row r="909" spans="44:48" ht="15" customHeight="1">
      <c r="AR909" s="75" t="str">
        <f t="shared" si="128"/>
        <v/>
      </c>
      <c r="AS909" s="849"/>
      <c r="AT909" s="850"/>
      <c r="AU909" s="849"/>
      <c r="AV909" s="850"/>
    </row>
    <row r="910" spans="44:48" ht="15" customHeight="1">
      <c r="AR910" s="75" t="str">
        <f t="shared" si="128"/>
        <v/>
      </c>
      <c r="AS910" s="849"/>
      <c r="AT910" s="850"/>
      <c r="AU910" s="849"/>
      <c r="AV910" s="850"/>
    </row>
    <row r="911" spans="44:48" ht="15" customHeight="1">
      <c r="AR911" s="75" t="str">
        <f t="shared" si="128"/>
        <v/>
      </c>
      <c r="AS911" s="849"/>
      <c r="AT911" s="850"/>
      <c r="AU911" s="849"/>
      <c r="AV911" s="850"/>
    </row>
    <row r="912" spans="44:48" ht="15" customHeight="1">
      <c r="AR912" s="75" t="str">
        <f t="shared" si="128"/>
        <v/>
      </c>
      <c r="AS912" s="849"/>
      <c r="AT912" s="850"/>
      <c r="AU912" s="849"/>
      <c r="AV912" s="850"/>
    </row>
    <row r="913" spans="44:48" ht="15" customHeight="1">
      <c r="AR913" s="75" t="str">
        <f t="shared" si="128"/>
        <v/>
      </c>
      <c r="AS913" s="849"/>
      <c r="AT913" s="850"/>
      <c r="AU913" s="849"/>
      <c r="AV913" s="850"/>
    </row>
    <row r="914" spans="44:48" ht="15" customHeight="1">
      <c r="AR914" s="75" t="str">
        <f t="shared" si="128"/>
        <v/>
      </c>
      <c r="AS914" s="849"/>
      <c r="AT914" s="850"/>
      <c r="AU914" s="849"/>
      <c r="AV914" s="850"/>
    </row>
    <row r="915" spans="44:48" ht="15" customHeight="1">
      <c r="AR915" s="75" t="str">
        <f t="shared" si="128"/>
        <v/>
      </c>
      <c r="AS915" s="849"/>
      <c r="AT915" s="850"/>
      <c r="AU915" s="849"/>
      <c r="AV915" s="850"/>
    </row>
    <row r="916" spans="44:48" ht="15" customHeight="1">
      <c r="AR916" s="75" t="str">
        <f t="shared" si="128"/>
        <v/>
      </c>
      <c r="AS916" s="849"/>
      <c r="AT916" s="850"/>
      <c r="AU916" s="849"/>
      <c r="AV916" s="850"/>
    </row>
    <row r="917" spans="44:48" ht="15" customHeight="1">
      <c r="AR917" s="75" t="str">
        <f t="shared" si="128"/>
        <v/>
      </c>
      <c r="AS917" s="849"/>
      <c r="AT917" s="850"/>
      <c r="AU917" s="849"/>
      <c r="AV917" s="850"/>
    </row>
    <row r="918" spans="44:48" ht="15" customHeight="1">
      <c r="AR918" s="75" t="str">
        <f t="shared" si="128"/>
        <v/>
      </c>
      <c r="AS918" s="849"/>
      <c r="AT918" s="850"/>
      <c r="AU918" s="849"/>
      <c r="AV918" s="850"/>
    </row>
    <row r="919" spans="44:48" ht="15" customHeight="1">
      <c r="AR919" s="75" t="str">
        <f t="shared" si="128"/>
        <v/>
      </c>
      <c r="AS919" s="849"/>
      <c r="AT919" s="850"/>
      <c r="AU919" s="849"/>
      <c r="AV919" s="850"/>
    </row>
    <row r="920" spans="44:48" ht="15" customHeight="1">
      <c r="AR920" s="75" t="str">
        <f t="shared" si="128"/>
        <v/>
      </c>
      <c r="AS920" s="849"/>
      <c r="AT920" s="850"/>
      <c r="AU920" s="849"/>
      <c r="AV920" s="850"/>
    </row>
    <row r="921" spans="44:48" ht="15" customHeight="1">
      <c r="AR921" s="75" t="str">
        <f t="shared" si="128"/>
        <v/>
      </c>
      <c r="AS921" s="849"/>
      <c r="AT921" s="850"/>
      <c r="AU921" s="849"/>
      <c r="AV921" s="850"/>
    </row>
    <row r="922" spans="44:48" ht="15" customHeight="1">
      <c r="AR922" s="75" t="str">
        <f t="shared" si="128"/>
        <v/>
      </c>
      <c r="AS922" s="849"/>
      <c r="AT922" s="850"/>
      <c r="AU922" s="849"/>
      <c r="AV922" s="850"/>
    </row>
    <row r="923" spans="44:48" ht="15" customHeight="1">
      <c r="AR923" s="75" t="str">
        <f t="shared" si="128"/>
        <v/>
      </c>
      <c r="AS923" s="849"/>
      <c r="AT923" s="850"/>
      <c r="AU923" s="849"/>
      <c r="AV923" s="850"/>
    </row>
    <row r="924" spans="44:48" ht="15" customHeight="1">
      <c r="AR924" s="75" t="str">
        <f t="shared" si="128"/>
        <v/>
      </c>
      <c r="AS924" s="849"/>
      <c r="AT924" s="850"/>
      <c r="AU924" s="849"/>
      <c r="AV924" s="850"/>
    </row>
    <row r="925" spans="44:48" ht="15" customHeight="1">
      <c r="AR925" s="75" t="str">
        <f t="shared" si="128"/>
        <v/>
      </c>
      <c r="AS925" s="849"/>
      <c r="AT925" s="850"/>
      <c r="AU925" s="849"/>
      <c r="AV925" s="850"/>
    </row>
    <row r="926" spans="44:48" ht="15" customHeight="1">
      <c r="AR926" s="75" t="str">
        <f t="shared" si="128"/>
        <v/>
      </c>
      <c r="AS926" s="849"/>
      <c r="AT926" s="850"/>
      <c r="AU926" s="849"/>
      <c r="AV926" s="850"/>
    </row>
    <row r="927" spans="44:48" ht="15" customHeight="1">
      <c r="AR927" s="75" t="str">
        <f t="shared" si="128"/>
        <v/>
      </c>
      <c r="AS927" s="849"/>
      <c r="AT927" s="850"/>
      <c r="AU927" s="849"/>
      <c r="AV927" s="850"/>
    </row>
    <row r="928" spans="44:48" ht="15" customHeight="1">
      <c r="AR928" s="75" t="str">
        <f t="shared" si="128"/>
        <v/>
      </c>
      <c r="AS928" s="849"/>
      <c r="AT928" s="850"/>
      <c r="AU928" s="849"/>
      <c r="AV928" s="850"/>
    </row>
    <row r="929" spans="44:48" ht="15" customHeight="1">
      <c r="AR929" s="75" t="str">
        <f t="shared" si="128"/>
        <v/>
      </c>
      <c r="AS929" s="849"/>
      <c r="AT929" s="850"/>
      <c r="AU929" s="849"/>
      <c r="AV929" s="850"/>
    </row>
    <row r="930" spans="44:48" ht="15" customHeight="1">
      <c r="AR930" s="75" t="str">
        <f t="shared" si="128"/>
        <v/>
      </c>
      <c r="AS930" s="849"/>
      <c r="AT930" s="850"/>
      <c r="AU930" s="849"/>
      <c r="AV930" s="850"/>
    </row>
  </sheetData>
  <autoFilter ref="AH4:AP4" xr:uid="{00000000-0009-0000-0000-000007000000}"/>
  <mergeCells count="15">
    <mergeCell ref="AQ3:AQ5"/>
    <mergeCell ref="K4:K5"/>
    <mergeCell ref="L4:L5"/>
    <mergeCell ref="M4:M5"/>
    <mergeCell ref="N3:V3"/>
    <mergeCell ref="W3:W5"/>
    <mergeCell ref="L142:M142"/>
    <mergeCell ref="L143:M143"/>
    <mergeCell ref="L144:M144"/>
    <mergeCell ref="K1:AP1"/>
    <mergeCell ref="K2:M2"/>
    <mergeCell ref="L3:M3"/>
    <mergeCell ref="AH3:AP3"/>
    <mergeCell ref="X3:AF3"/>
    <mergeCell ref="AG3:AG5"/>
  </mergeCells>
  <conditionalFormatting sqref="AT8:AT218">
    <cfRule type="duplicateValues" dxfId="54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CC00"/>
  </sheetPr>
  <dimension ref="A1:BB851"/>
  <sheetViews>
    <sheetView zoomScale="80" zoomScaleNormal="80" workbookViewId="0">
      <pane xSplit="26" ySplit="5" topLeftCell="AA6" activePane="bottomRight" state="frozen"/>
      <selection pane="topRight" activeCell="AA1" sqref="AA1"/>
      <selection pane="bottomLeft" activeCell="A6" sqref="A6"/>
      <selection pane="bottomRight" activeCell="X2" sqref="X2:X3"/>
    </sheetView>
  </sheetViews>
  <sheetFormatPr baseColWidth="10" defaultColWidth="11.42578125" defaultRowHeight="15"/>
  <cols>
    <col min="1" max="1" width="2.5703125" style="31" customWidth="1"/>
    <col min="2" max="2" width="10.140625" style="31" hidden="1" customWidth="1"/>
    <col min="3" max="3" width="9.7109375" style="31" hidden="1" customWidth="1"/>
    <col min="4" max="5" width="10" style="31" hidden="1" customWidth="1"/>
    <col min="6" max="6" width="14.7109375" style="31" hidden="1" customWidth="1"/>
    <col min="7" max="10" width="10.140625" style="31" hidden="1" customWidth="1"/>
    <col min="11" max="11" width="10.85546875" style="31" hidden="1" customWidth="1"/>
    <col min="12" max="18" width="10.140625" style="31" hidden="1" customWidth="1"/>
    <col min="19" max="23" width="10.85546875" style="31" hidden="1" customWidth="1"/>
    <col min="24" max="24" width="30.140625" style="31" customWidth="1"/>
    <col min="25" max="25" width="16.140625" style="31" hidden="1" customWidth="1"/>
    <col min="26" max="26" width="3.42578125" style="31" hidden="1" customWidth="1"/>
    <col min="27" max="27" width="19.85546875" style="31" customWidth="1"/>
    <col min="28" max="28" width="9.140625" style="31" bestFit="1" customWidth="1"/>
    <col min="29" max="29" width="8.140625" style="31" bestFit="1" customWidth="1"/>
    <col min="30" max="30" width="12" style="31" bestFit="1" customWidth="1"/>
    <col min="31" max="31" width="9.85546875" style="31" hidden="1" customWidth="1"/>
    <col min="32" max="32" width="12.42578125" style="31" bestFit="1" customWidth="1"/>
    <col min="33" max="33" width="11.42578125" style="31" customWidth="1"/>
    <col min="34" max="34" width="11.42578125" style="31"/>
    <col min="35" max="38" width="11.42578125" style="31" customWidth="1"/>
    <col min="39" max="39" width="11.42578125" style="31" hidden="1" customWidth="1"/>
    <col min="40" max="40" width="11.42578125" style="31" customWidth="1"/>
    <col min="41" max="41" width="11.42578125" style="31" hidden="1" customWidth="1"/>
    <col min="42" max="46" width="11.42578125" style="31" customWidth="1"/>
    <col min="47" max="48" width="11.42578125" style="31" hidden="1" customWidth="1"/>
    <col min="49" max="49" width="13.5703125" style="31" customWidth="1"/>
    <col min="50" max="54" width="11.42578125" style="31" hidden="1" customWidth="1"/>
    <col min="55" max="57" width="11.42578125" style="31"/>
    <col min="58" max="58" width="17.7109375" style="31" customWidth="1"/>
    <col min="59" max="16384" width="11.42578125" style="31"/>
  </cols>
  <sheetData>
    <row r="1" spans="1:54" ht="34.5" customHeight="1" thickBot="1">
      <c r="A1" s="93"/>
      <c r="X1" s="979" t="s">
        <v>685</v>
      </c>
      <c r="Y1" s="980"/>
      <c r="Z1" s="980"/>
      <c r="AA1" s="980"/>
      <c r="AB1" s="980"/>
      <c r="AC1" s="980"/>
      <c r="AD1" s="980"/>
      <c r="AE1" s="980"/>
      <c r="AF1" s="980"/>
      <c r="AG1" s="980"/>
      <c r="AH1" s="980"/>
      <c r="AI1" s="980"/>
      <c r="AJ1" s="980"/>
      <c r="AK1" s="980"/>
      <c r="AL1" s="980"/>
      <c r="AM1" s="980"/>
      <c r="AN1" s="980"/>
      <c r="AO1" s="980"/>
      <c r="AP1" s="980"/>
      <c r="AQ1" s="980"/>
      <c r="AR1" s="980"/>
      <c r="AS1" s="980"/>
      <c r="AT1" s="980"/>
      <c r="AU1" s="980"/>
      <c r="AV1" s="980"/>
      <c r="AW1" s="981"/>
    </row>
    <row r="2" spans="1:54" ht="44.25" customHeight="1" thickBot="1">
      <c r="X2" s="973" t="s">
        <v>272</v>
      </c>
      <c r="Y2" s="975" t="s">
        <v>644</v>
      </c>
      <c r="Z2" s="977" t="s">
        <v>645</v>
      </c>
      <c r="AA2" s="562" t="s">
        <v>510</v>
      </c>
      <c r="AB2" s="563" t="s">
        <v>513</v>
      </c>
      <c r="AC2" s="563" t="s">
        <v>646</v>
      </c>
      <c r="AD2" s="563" t="s">
        <v>686</v>
      </c>
      <c r="AE2" s="563" t="s">
        <v>687</v>
      </c>
      <c r="AF2" s="563" t="s">
        <v>688</v>
      </c>
      <c r="AG2" s="563" t="s">
        <v>689</v>
      </c>
      <c r="AH2" s="563" t="s">
        <v>525</v>
      </c>
      <c r="AI2" s="563" t="s">
        <v>528</v>
      </c>
      <c r="AJ2" s="563" t="s">
        <v>651</v>
      </c>
      <c r="AK2" s="563" t="s">
        <v>620</v>
      </c>
      <c r="AL2" s="563" t="s">
        <v>690</v>
      </c>
      <c r="AM2" s="563" t="s">
        <v>691</v>
      </c>
      <c r="AN2" s="563" t="s">
        <v>545</v>
      </c>
      <c r="AO2" s="563" t="s">
        <v>545</v>
      </c>
      <c r="AP2" s="563" t="s">
        <v>543</v>
      </c>
      <c r="AQ2" s="563" t="s">
        <v>549</v>
      </c>
      <c r="AR2" s="563" t="s">
        <v>692</v>
      </c>
      <c r="AS2" s="563" t="s">
        <v>693</v>
      </c>
      <c r="AT2" s="563" t="s">
        <v>694</v>
      </c>
      <c r="AU2" s="563"/>
      <c r="AV2" s="563"/>
      <c r="AW2" s="564" t="s">
        <v>695</v>
      </c>
    </row>
    <row r="3" spans="1:54" ht="15.75" thickBot="1">
      <c r="X3" s="974"/>
      <c r="Y3" s="976"/>
      <c r="Z3" s="978"/>
      <c r="AA3" s="565" t="s">
        <v>509</v>
      </c>
      <c r="AB3" s="566" t="s">
        <v>512</v>
      </c>
      <c r="AC3" s="566" t="s">
        <v>515</v>
      </c>
      <c r="AD3" s="566" t="s">
        <v>518</v>
      </c>
      <c r="AE3" s="566" t="s">
        <v>602</v>
      </c>
      <c r="AF3" s="566" t="s">
        <v>521</v>
      </c>
      <c r="AG3" s="566" t="s">
        <v>530</v>
      </c>
      <c r="AH3" s="566" t="s">
        <v>524</v>
      </c>
      <c r="AI3" s="566" t="s">
        <v>527</v>
      </c>
      <c r="AJ3" s="566" t="s">
        <v>533</v>
      </c>
      <c r="AK3" s="566" t="s">
        <v>536</v>
      </c>
      <c r="AL3" s="566" t="s">
        <v>539</v>
      </c>
      <c r="AM3" s="567" t="s">
        <v>603</v>
      </c>
      <c r="AN3" s="566" t="s">
        <v>544</v>
      </c>
      <c r="AO3" s="566" t="s">
        <v>696</v>
      </c>
      <c r="AP3" s="566" t="s">
        <v>542</v>
      </c>
      <c r="AQ3" s="566" t="s">
        <v>548</v>
      </c>
      <c r="AR3" s="566" t="s">
        <v>546</v>
      </c>
      <c r="AS3" s="566" t="s">
        <v>697</v>
      </c>
      <c r="AT3" s="566" t="s">
        <v>698</v>
      </c>
      <c r="AU3" s="566"/>
      <c r="AV3" s="566"/>
      <c r="AW3" s="568"/>
    </row>
    <row r="4" spans="1:54" ht="30" customHeight="1" thickBot="1">
      <c r="X4" s="616" t="s">
        <v>699</v>
      </c>
      <c r="Y4" s="584"/>
      <c r="Z4" s="584"/>
      <c r="AA4" s="595">
        <f t="shared" ref="AA4:AL4" si="0">(COUNTIF(AA7:AA12,"&gt;0")+ COUNTIF(AA14:AA19,"&gt;0")+ COUNTIF(AA21:AA31,"&gt;0") + COUNTIF(AA33:AA42,"&gt;0") + COUNTIF(AA44:AA62,"&gt;0")+ COUNTIF(AA64:AA80,"&gt;0") + COUNTIF(AA82:AA104, "&gt;0")+ COUNTIF(AA106:AA128, "&gt;0")+ COUNTIF(AA130:AA139,"&gt;0") )</f>
        <v>123</v>
      </c>
      <c r="AB4" s="596">
        <f t="shared" si="0"/>
        <v>41</v>
      </c>
      <c r="AC4" s="596">
        <f t="shared" si="0"/>
        <v>25</v>
      </c>
      <c r="AD4" s="596">
        <f t="shared" si="0"/>
        <v>125</v>
      </c>
      <c r="AE4" s="596">
        <f>(COUNTIF(AE7:AE12,"&gt;0")+ COUNTIF(AE14:AE19,"&gt;0")+ COUNTIF(AE21:AE31,"&gt;0") + COUNTIF(AE33:AE42,"&gt;0") + COUNTIF(AE44:AE62,"&gt;0")+ COUNTIF(AE64:AE80,"&gt;0") + COUNTIF(AE82:AE104, "&gt;0")+ COUNTIF(AE106:AE128, "&gt;0")+ COUNTIF(AE130:AE139,"&gt;0") )</f>
        <v>52</v>
      </c>
      <c r="AF4" s="596">
        <f t="shared" si="0"/>
        <v>30</v>
      </c>
      <c r="AG4" s="596">
        <f t="shared" si="0"/>
        <v>34</v>
      </c>
      <c r="AH4" s="596">
        <f t="shared" si="0"/>
        <v>30</v>
      </c>
      <c r="AI4" s="596">
        <f t="shared" si="0"/>
        <v>21</v>
      </c>
      <c r="AJ4" s="596">
        <f t="shared" si="0"/>
        <v>6</v>
      </c>
      <c r="AK4" s="596">
        <f t="shared" si="0"/>
        <v>2</v>
      </c>
      <c r="AL4" s="596">
        <f t="shared" si="0"/>
        <v>3</v>
      </c>
      <c r="AM4" s="596">
        <f t="shared" ref="AM4:AV4" si="1">(COUNTIF(AM7:AM12,"&gt;0")+ COUNTIF(AM14:AM19,"&gt;0")+ COUNTIF(AM21:AM31,"&gt;0") + COUNTIF(AM33:AM42,"&gt;0") + COUNTIF(AM44:AM62,"&gt;0")+ COUNTIF(AM64:AM80,"&gt;0") + COUNTIF(AM82:AM104, "&gt;0")+ COUNTIF(AM106:AM128, "&gt;0")+ COUNTIF(AM130:AM139,"&gt;0") )</f>
        <v>17</v>
      </c>
      <c r="AN4" s="596">
        <f t="shared" si="1"/>
        <v>2</v>
      </c>
      <c r="AO4" s="596">
        <f>(COUNTIF(AO7:AO12,"&gt;0")+ COUNTIF(AO14:AO19,"&gt;0")+ COUNTIF(AO21:AO31,"&gt;0") + COUNTIF(AO33:AO42,"&gt;0") + COUNTIF(AO44:AO62,"&gt;0")+ COUNTIF(AO64:AO80,"&gt;0") + COUNTIF(AO82:AO104, "&gt;0")+ COUNTIF(AO106:AO128, "&gt;0")+ COUNTIF(AO130:AO139,"&gt;0") )</f>
        <v>0</v>
      </c>
      <c r="AP4" s="596">
        <f t="shared" si="1"/>
        <v>3</v>
      </c>
      <c r="AQ4" s="596">
        <f>(COUNTIF(AQ7:AQ12,"&gt;0")+ COUNTIF(AQ14:AQ19,"&gt;0")+ COUNTIF(AQ21:AQ31,"&gt;0") + COUNTIF(AQ33:AQ42,"&gt;0") + COUNTIF(AQ44:AQ62,"&gt;0")+ COUNTIF(AQ64:AQ80,"&gt;0") + COUNTIF(AQ82:AQ104, "&gt;0")+ COUNTIF(AQ106:AQ128, "&gt;0")+ COUNTIF(AQ130:AQ139,"&gt;0") )</f>
        <v>2</v>
      </c>
      <c r="AR4" s="596">
        <f t="shared" si="1"/>
        <v>2</v>
      </c>
      <c r="AS4" s="596">
        <f t="shared" si="1"/>
        <v>0</v>
      </c>
      <c r="AT4" s="596">
        <f t="shared" si="1"/>
        <v>0</v>
      </c>
      <c r="AU4" s="596">
        <f>(COUNTIF(AU7:AU12,"&gt;0")+ COUNTIF(AU14:AU19,"&gt;0")+ COUNTIF(AU21:AU31,"&gt;0") + COUNTIF(AU33:AU42,"&gt;0") + COUNTIF(AU44:AU62,"&gt;0")+ COUNTIF(AU64:AU80,"&gt;0") + COUNTIF(AU82:AU104, "&gt;0")+ COUNTIF(AU106:AU128, "&gt;0")+ COUNTIF(AU130:AU139,"&gt;0") )</f>
        <v>0</v>
      </c>
      <c r="AV4" s="596">
        <f t="shared" si="1"/>
        <v>0</v>
      </c>
      <c r="AW4" s="596"/>
      <c r="AZ4" s="494">
        <f>2478543-2478538</f>
        <v>5</v>
      </c>
    </row>
    <row r="5" spans="1:54" ht="20.100000000000001" customHeight="1" thickBot="1">
      <c r="X5" s="575" t="s">
        <v>700</v>
      </c>
      <c r="Y5" s="576"/>
      <c r="Z5" s="576"/>
      <c r="AA5" s="570">
        <f>AA6+AA13+AA20+AA32+AA43+AA63+AA81+AA105+AA129</f>
        <v>1516514</v>
      </c>
      <c r="AB5" s="571">
        <f t="shared" ref="AB5:AO5" si="2">+AB6+AB13+AB20+AB32+AB43+AB63+AB81+AB105+AB129</f>
        <v>369221</v>
      </c>
      <c r="AC5" s="571">
        <f t="shared" si="2"/>
        <v>215518</v>
      </c>
      <c r="AD5" s="571">
        <f>+AD6+AD13+AD20+AD32+AD43+AD63+AD81+AD105+AD129</f>
        <v>162945</v>
      </c>
      <c r="AE5" s="571">
        <f>+AE6+AE13+AE20+AE32+AE43+AE63+AE81+AE105+AE129</f>
        <v>19888</v>
      </c>
      <c r="AF5" s="571">
        <f t="shared" si="2"/>
        <v>51683</v>
      </c>
      <c r="AG5" s="571">
        <f t="shared" si="2"/>
        <v>37408</v>
      </c>
      <c r="AH5" s="571">
        <f t="shared" si="2"/>
        <v>44622</v>
      </c>
      <c r="AI5" s="571">
        <f t="shared" si="2"/>
        <v>43016</v>
      </c>
      <c r="AJ5" s="571">
        <f t="shared" si="2"/>
        <v>4361</v>
      </c>
      <c r="AK5" s="571">
        <f t="shared" si="2"/>
        <v>1331</v>
      </c>
      <c r="AL5" s="571">
        <f t="shared" si="2"/>
        <v>28</v>
      </c>
      <c r="AM5" s="571">
        <f>+AM6+AM13+AM20+AM32+AM43+AM63+AM81+AM105+AM129</f>
        <v>71</v>
      </c>
      <c r="AN5" s="571">
        <f t="shared" si="2"/>
        <v>3</v>
      </c>
      <c r="AO5" s="571">
        <f t="shared" si="2"/>
        <v>0</v>
      </c>
      <c r="AP5" s="571">
        <f t="shared" ref="AP5:AV5" si="3">+AP6+AP13+AP20+AP32+AP43+AP63+AP81+AP105+AP129</f>
        <v>4</v>
      </c>
      <c r="AQ5" s="571">
        <f>+AQ6+AQ13+AQ20+AQ32+AQ43+AQ63+AQ81+AQ105+AQ129</f>
        <v>2</v>
      </c>
      <c r="AR5" s="571">
        <f t="shared" si="3"/>
        <v>2</v>
      </c>
      <c r="AS5" s="571">
        <f t="shared" si="3"/>
        <v>0</v>
      </c>
      <c r="AT5" s="571">
        <f t="shared" si="3"/>
        <v>0</v>
      </c>
      <c r="AU5" s="571">
        <f>+AU6+AU13+AU20+AU32+AU43+AU63+AU81+AU105+AU129</f>
        <v>0</v>
      </c>
      <c r="AV5" s="571">
        <f t="shared" si="3"/>
        <v>0</v>
      </c>
      <c r="AW5" s="572">
        <f>AA5+AB5+AC5+AD5+AF5+AG5+AH5+AI5+AJ5+AK5+AL5+AN5+AP5+AQ5+AR5+AS5+AT5+AU5+AV5</f>
        <v>2446658</v>
      </c>
    </row>
    <row r="6" spans="1:54" ht="15.75">
      <c r="B6" s="446" t="str">
        <f>AA3</f>
        <v>EPSS40</v>
      </c>
      <c r="C6" s="446" t="str">
        <f>AB3</f>
        <v>ESS024</v>
      </c>
      <c r="D6" s="446" t="str">
        <f t="shared" ref="D6:W6" si="4">AC3</f>
        <v>EPSS10</v>
      </c>
      <c r="E6" s="446" t="str">
        <f t="shared" si="4"/>
        <v>EPSS37</v>
      </c>
      <c r="F6" s="446" t="str">
        <f t="shared" si="4"/>
        <v>EPSS41</v>
      </c>
      <c r="G6" s="446" t="str">
        <f t="shared" si="4"/>
        <v>EPSS16</v>
      </c>
      <c r="H6" s="446" t="str">
        <f t="shared" si="4"/>
        <v>EPSS02</v>
      </c>
      <c r="I6" s="446" t="str">
        <f t="shared" si="4"/>
        <v>ESS091</v>
      </c>
      <c r="J6" s="446" t="str">
        <f t="shared" si="4"/>
        <v>EPSI03</v>
      </c>
      <c r="K6" s="446" t="str">
        <f t="shared" si="4"/>
        <v>EPSS05</v>
      </c>
      <c r="L6" s="446" t="str">
        <f t="shared" si="4"/>
        <v>EPSS08</v>
      </c>
      <c r="M6" s="446" t="str">
        <f t="shared" si="4"/>
        <v>EPSS18</v>
      </c>
      <c r="N6" s="446" t="str">
        <f t="shared" si="4"/>
        <v>EPSS42</v>
      </c>
      <c r="O6" s="446" t="str">
        <f t="shared" si="4"/>
        <v>ESS207</v>
      </c>
      <c r="P6" s="446" t="str">
        <f t="shared" si="4"/>
        <v>EPSS48</v>
      </c>
      <c r="Q6" s="446" t="str">
        <f t="shared" si="4"/>
        <v>CCF102</v>
      </c>
      <c r="R6" s="446" t="str">
        <f t="shared" si="4"/>
        <v>CCF055</v>
      </c>
      <c r="S6" s="446" t="str">
        <f t="shared" si="4"/>
        <v>ESS062</v>
      </c>
      <c r="T6" s="446" t="str">
        <f t="shared" si="4"/>
        <v>EPSS45</v>
      </c>
      <c r="U6" s="446" t="str">
        <f t="shared" si="4"/>
        <v>EPSI05</v>
      </c>
      <c r="V6" s="446">
        <f t="shared" si="4"/>
        <v>0</v>
      </c>
      <c r="W6" s="446">
        <f t="shared" si="4"/>
        <v>0</v>
      </c>
      <c r="X6" s="618" t="s">
        <v>661</v>
      </c>
      <c r="Y6" s="574"/>
      <c r="Z6" s="574"/>
      <c r="AA6" s="619">
        <f t="shared" ref="AA6:AN6" si="5">SUM(AA7:AA12)</f>
        <v>47939</v>
      </c>
      <c r="AB6" s="620">
        <f t="shared" si="5"/>
        <v>1728</v>
      </c>
      <c r="AC6" s="620">
        <f t="shared" si="5"/>
        <v>0</v>
      </c>
      <c r="AD6" s="620">
        <f>SUM(AD7:AD12)</f>
        <v>7733</v>
      </c>
      <c r="AE6" s="569">
        <f>SUM(AE7:AE12)</f>
        <v>2344</v>
      </c>
      <c r="AF6" s="620">
        <f t="shared" si="5"/>
        <v>0</v>
      </c>
      <c r="AG6" s="620">
        <f t="shared" si="5"/>
        <v>3</v>
      </c>
      <c r="AH6" s="620">
        <f t="shared" si="5"/>
        <v>2546</v>
      </c>
      <c r="AI6" s="620">
        <f t="shared" si="5"/>
        <v>0</v>
      </c>
      <c r="AJ6" s="620">
        <f t="shared" si="5"/>
        <v>0</v>
      </c>
      <c r="AK6" s="620">
        <f t="shared" si="5"/>
        <v>0</v>
      </c>
      <c r="AL6" s="620">
        <f t="shared" si="5"/>
        <v>0</v>
      </c>
      <c r="AM6" s="569">
        <f>SUM(AM7:AM12)</f>
        <v>1</v>
      </c>
      <c r="AN6" s="620">
        <f t="shared" si="5"/>
        <v>0</v>
      </c>
      <c r="AO6" s="620">
        <f>SUM(AO7:AO12)</f>
        <v>0</v>
      </c>
      <c r="AP6" s="620">
        <f t="shared" ref="AP6:AW6" si="6">SUM(AP7:AP12)</f>
        <v>0</v>
      </c>
      <c r="AQ6" s="620">
        <f>SUM(AQ7:AQ12)</f>
        <v>0</v>
      </c>
      <c r="AR6" s="620">
        <f t="shared" si="6"/>
        <v>0</v>
      </c>
      <c r="AS6" s="620">
        <f t="shared" si="6"/>
        <v>0</v>
      </c>
      <c r="AT6" s="620">
        <f t="shared" si="6"/>
        <v>0</v>
      </c>
      <c r="AU6" s="620">
        <f>SUM(AU7:AU12)</f>
        <v>0</v>
      </c>
      <c r="AV6" s="620">
        <f t="shared" si="6"/>
        <v>0</v>
      </c>
      <c r="AW6" s="621">
        <f t="shared" si="6"/>
        <v>59949</v>
      </c>
      <c r="AX6" s="837" t="s">
        <v>659</v>
      </c>
      <c r="AY6" s="851" t="s">
        <v>660</v>
      </c>
      <c r="AZ6" s="851" t="s">
        <v>291</v>
      </c>
      <c r="BA6" s="851" t="s">
        <v>601</v>
      </c>
      <c r="BB6" s="851" t="s">
        <v>292</v>
      </c>
    </row>
    <row r="7" spans="1:54">
      <c r="B7" s="31" t="str">
        <f>CONCATENATE(Z7,$AA$3)</f>
        <v>142EPSS40</v>
      </c>
      <c r="C7" s="31" t="str">
        <f>CONCATENATE(Z7,$AB$3)</f>
        <v>142ESS024</v>
      </c>
      <c r="D7" s="31" t="str">
        <f>CONCATENATE(Z7,$AC$3)</f>
        <v>142EPSS10</v>
      </c>
      <c r="E7" s="31" t="str">
        <f>CONCATENATE(Z7,$AD$3)</f>
        <v>142EPSS37</v>
      </c>
      <c r="F7" s="31" t="str">
        <f>CONCATENATE(Z7,$AE$3)</f>
        <v>142EPSS41</v>
      </c>
      <c r="G7" s="31" t="str">
        <f>CONCATENATE(Z7,$AF$3)</f>
        <v>142EPSS16</v>
      </c>
      <c r="H7" s="31" t="str">
        <f>CONCATENATE(Z7,$AG$3)</f>
        <v>142EPSS02</v>
      </c>
      <c r="I7" s="31" t="str">
        <f>CONCATENATE(Z7,$AH$3)</f>
        <v>142ESS091</v>
      </c>
      <c r="J7" s="31" t="str">
        <f>CONCATENATE(Z7,$AI$3)</f>
        <v>142EPSI03</v>
      </c>
      <c r="K7" s="31" t="str">
        <f>CONCATENATE(Z7,$AJ$3)</f>
        <v>142EPSS05</v>
      </c>
      <c r="L7" s="31" t="str">
        <f>CONCATENATE(Z7,$AK$3)</f>
        <v>142EPSS08</v>
      </c>
      <c r="M7" s="31" t="str">
        <f>CONCATENATE(Z7,$AL$3)</f>
        <v>142EPSS18</v>
      </c>
      <c r="N7" s="31" t="str">
        <f>CONCATENATE(Z7,$AM$3)</f>
        <v>142EPSS42</v>
      </c>
      <c r="O7" s="31" t="str">
        <f>CONCATENATE(Z7,$AN$3)</f>
        <v>142ESS207</v>
      </c>
      <c r="P7" s="31" t="str">
        <f>CONCATENATE(Z7,$AO$3)</f>
        <v>142EPSS48</v>
      </c>
      <c r="Q7" s="31" t="str">
        <f>CONCATENATE(Z7,$AP$3)</f>
        <v>142CCF102</v>
      </c>
      <c r="R7" s="31" t="str">
        <f>CONCATENATE(Z7,$AQ$3)</f>
        <v>142CCF055</v>
      </c>
      <c r="S7" s="31" t="str">
        <f>CONCATENATE(Z7,$AR$3)</f>
        <v>142ESS062</v>
      </c>
      <c r="T7" s="31" t="str">
        <f>CONCATENATE(Z7,$AS$3)</f>
        <v>142EPSS45</v>
      </c>
      <c r="U7" s="31" t="str">
        <f>CONCATENATE(Z7,$AT$3)</f>
        <v>142EPSI05</v>
      </c>
      <c r="V7" s="31" t="str">
        <f>CONCATENATE(Z7,$AU$3)</f>
        <v>142</v>
      </c>
      <c r="W7" s="31" t="str">
        <f>CONCATENATE(Z7,$AV$3)</f>
        <v>142</v>
      </c>
      <c r="X7" s="540" t="s">
        <v>295</v>
      </c>
      <c r="Y7" s="852" t="s">
        <v>661</v>
      </c>
      <c r="Z7" s="38">
        <v>142</v>
      </c>
      <c r="AA7" s="612">
        <f t="shared" ref="AA7:AA12" si="7">IFERROR(VLOOKUP(B7,$AX$7:$BB$929,5,0),0)</f>
        <v>2861</v>
      </c>
      <c r="AB7" s="613">
        <f t="shared" ref="AB7:AB12" si="8">IFERROR(VLOOKUP(C7,$AX$7:$BB$929,5,0),0)+AM7</f>
        <v>0</v>
      </c>
      <c r="AC7" s="613">
        <f t="shared" ref="AC7:AC12" si="9">IFERROR(VLOOKUP(D7,$AX$7:$BB$929,5,0),0)</f>
        <v>0</v>
      </c>
      <c r="AD7" s="613">
        <f t="shared" ref="AD7:AD12" si="10">VLOOKUP(E7,$AX$7:$BB$699,5,0)+AE7</f>
        <v>135</v>
      </c>
      <c r="AE7" s="406">
        <f t="shared" ref="AE7:AM12" si="11">IFERROR(VLOOKUP(F7,$AX$7:$BB$929,5,0),0)</f>
        <v>0</v>
      </c>
      <c r="AF7" s="613">
        <f t="shared" si="11"/>
        <v>0</v>
      </c>
      <c r="AG7" s="613">
        <f t="shared" si="11"/>
        <v>0</v>
      </c>
      <c r="AH7" s="613">
        <f t="shared" si="11"/>
        <v>0</v>
      </c>
      <c r="AI7" s="613">
        <f t="shared" si="11"/>
        <v>0</v>
      </c>
      <c r="AJ7" s="613">
        <f t="shared" si="11"/>
        <v>0</v>
      </c>
      <c r="AK7" s="613">
        <f t="shared" si="11"/>
        <v>0</v>
      </c>
      <c r="AL7" s="613">
        <f t="shared" si="11"/>
        <v>0</v>
      </c>
      <c r="AM7" s="406">
        <f t="shared" si="11"/>
        <v>0</v>
      </c>
      <c r="AN7" s="613">
        <f t="shared" ref="AN7:AN12" si="12">IFERROR(VLOOKUP(O7,$AX$7:$BB$929,5,0),0)+AO7</f>
        <v>0</v>
      </c>
      <c r="AO7" s="406">
        <f t="shared" ref="AO7:AO12" si="13">IFERROR(VLOOKUP(P7,$AX$7:$BB$929,5,0),0)</f>
        <v>0</v>
      </c>
      <c r="AP7" s="613">
        <f t="shared" ref="AP7:AP12" si="14">IFERROR(VLOOKUP(Q7,$AX$7:$BB$929,5,0),0)</f>
        <v>0</v>
      </c>
      <c r="AQ7" s="613">
        <f t="shared" ref="AQ7:AQ12" si="15">IFERROR(VLOOKUP(R7,$AX$7:$BB$929,5,0),0)</f>
        <v>0</v>
      </c>
      <c r="AR7" s="613">
        <f t="shared" ref="AR7:AR12" si="16">IFERROR(VLOOKUP(S7,$AX$7:$BB$929,5,0),0)</f>
        <v>0</v>
      </c>
      <c r="AS7" s="613">
        <f t="shared" ref="AS7:AV12" si="17">IFERROR(VLOOKUP(T7,$AX$7:$BB$929,5,0),0)</f>
        <v>0</v>
      </c>
      <c r="AT7" s="613">
        <f t="shared" si="17"/>
        <v>0</v>
      </c>
      <c r="AU7" s="613">
        <f t="shared" si="17"/>
        <v>0</v>
      </c>
      <c r="AV7" s="613">
        <f t="shared" si="17"/>
        <v>0</v>
      </c>
      <c r="AW7" s="617">
        <f t="shared" ref="AW7:AW12" si="18">SUM(AA7:AV7)-AE7-AM7-AO7</f>
        <v>2996</v>
      </c>
      <c r="AX7" s="31" t="str">
        <f>CONCATENATE(AZ7,BA7)</f>
        <v>142EPSS37</v>
      </c>
      <c r="AY7" s="853" t="s">
        <v>662</v>
      </c>
      <c r="AZ7" s="853">
        <v>142</v>
      </c>
      <c r="BA7" s="853" t="s">
        <v>518</v>
      </c>
      <c r="BB7" s="854">
        <v>135</v>
      </c>
    </row>
    <row r="8" spans="1:54">
      <c r="B8" s="31" t="str">
        <f t="shared" ref="B8:B71" si="19">CONCATENATE(Z8,$AA$3)</f>
        <v>425EPSS40</v>
      </c>
      <c r="C8" s="31" t="str">
        <f t="shared" ref="C8:C71" si="20">CONCATENATE(Z8,$AB$3)</f>
        <v>425ESS024</v>
      </c>
      <c r="D8" s="31" t="str">
        <f t="shared" ref="D8:D71" si="21">CONCATENATE(Z8,$AC$3)</f>
        <v>425EPSS10</v>
      </c>
      <c r="E8" s="31" t="str">
        <f t="shared" ref="E8:E71" si="22">CONCATENATE(Z8,$AD$3)</f>
        <v>425EPSS37</v>
      </c>
      <c r="F8" s="31" t="str">
        <f t="shared" ref="F8:F71" si="23">CONCATENATE(Z8,$AE$3)</f>
        <v>425EPSS41</v>
      </c>
      <c r="G8" s="31" t="str">
        <f t="shared" ref="G8:G71" si="24">CONCATENATE(Z8,$AF$3)</f>
        <v>425EPSS16</v>
      </c>
      <c r="H8" s="31" t="str">
        <f t="shared" ref="H8:H71" si="25">CONCATENATE(Z8,$AG$3)</f>
        <v>425EPSS02</v>
      </c>
      <c r="I8" s="31" t="str">
        <f t="shared" ref="I8:I71" si="26">CONCATENATE(Z8,$AH$3)</f>
        <v>425ESS091</v>
      </c>
      <c r="J8" s="31" t="str">
        <f t="shared" ref="J8:J71" si="27">CONCATENATE(Z8,$AI$3)</f>
        <v>425EPSI03</v>
      </c>
      <c r="K8" s="31" t="str">
        <f t="shared" ref="K8:K71" si="28">CONCATENATE(Z8,$AJ$3)</f>
        <v>425EPSS05</v>
      </c>
      <c r="L8" s="31" t="str">
        <f t="shared" ref="L8:L71" si="29">CONCATENATE(Z8,$AK$3)</f>
        <v>425EPSS08</v>
      </c>
      <c r="M8" s="31" t="str">
        <f t="shared" ref="M8:M71" si="30">CONCATENATE(Z8,$AL$3)</f>
        <v>425EPSS18</v>
      </c>
      <c r="N8" s="31" t="str">
        <f t="shared" ref="N8:N71" si="31">CONCATENATE(Z8,$AM$3)</f>
        <v>425EPSS42</v>
      </c>
      <c r="O8" s="31" t="str">
        <f t="shared" ref="O8:O71" si="32">CONCATENATE(Z8,$AN$3)</f>
        <v>425ESS207</v>
      </c>
      <c r="P8" s="31" t="str">
        <f t="shared" ref="P8:P71" si="33">CONCATENATE(Z8,$AO$3)</f>
        <v>425EPSS48</v>
      </c>
      <c r="Q8" s="31" t="str">
        <f t="shared" ref="Q8:Q71" si="34">CONCATENATE(Z8,$AP$3)</f>
        <v>425CCF102</v>
      </c>
      <c r="R8" s="31" t="str">
        <f t="shared" ref="R8:R71" si="35">CONCATENATE(Z8,$AQ$3)</f>
        <v>425CCF055</v>
      </c>
      <c r="S8" s="31" t="str">
        <f t="shared" ref="S8:S71" si="36">CONCATENATE(Z8,$AR$3)</f>
        <v>425ESS062</v>
      </c>
      <c r="T8" s="31" t="str">
        <f t="shared" ref="T8:T71" si="37">CONCATENATE(Z8,$AS$3)</f>
        <v>425EPSS45</v>
      </c>
      <c r="U8" s="31" t="str">
        <f t="shared" ref="U8:U71" si="38">CONCATENATE(Z8,$AT$3)</f>
        <v>425EPSI05</v>
      </c>
      <c r="V8" s="31" t="str">
        <f t="shared" ref="V8:V71" si="39">CONCATENATE(Z8,$AU$3)</f>
        <v>425</v>
      </c>
      <c r="W8" s="31" t="str">
        <f t="shared" ref="W8:W71" si="40">CONCATENATE(Z8,$AV$3)</f>
        <v>425</v>
      </c>
      <c r="X8" s="540" t="s">
        <v>296</v>
      </c>
      <c r="Y8" s="852" t="s">
        <v>661</v>
      </c>
      <c r="Z8" s="38">
        <v>425</v>
      </c>
      <c r="AA8" s="612">
        <f t="shared" si="7"/>
        <v>5293</v>
      </c>
      <c r="AB8" s="613">
        <f t="shared" si="8"/>
        <v>0</v>
      </c>
      <c r="AC8" s="613">
        <f t="shared" si="9"/>
        <v>0</v>
      </c>
      <c r="AD8" s="613">
        <f t="shared" si="10"/>
        <v>421</v>
      </c>
      <c r="AE8" s="406">
        <f t="shared" si="11"/>
        <v>0</v>
      </c>
      <c r="AF8" s="613">
        <f t="shared" si="11"/>
        <v>0</v>
      </c>
      <c r="AG8" s="613">
        <f t="shared" si="11"/>
        <v>1</v>
      </c>
      <c r="AH8" s="613">
        <f t="shared" si="11"/>
        <v>0</v>
      </c>
      <c r="AI8" s="613">
        <f t="shared" si="11"/>
        <v>0</v>
      </c>
      <c r="AJ8" s="613">
        <f t="shared" si="11"/>
        <v>0</v>
      </c>
      <c r="AK8" s="613">
        <f t="shared" si="11"/>
        <v>0</v>
      </c>
      <c r="AL8" s="613">
        <f t="shared" si="11"/>
        <v>0</v>
      </c>
      <c r="AM8" s="406">
        <f t="shared" si="11"/>
        <v>0</v>
      </c>
      <c r="AN8" s="613">
        <f t="shared" si="12"/>
        <v>0</v>
      </c>
      <c r="AO8" s="406">
        <f t="shared" si="13"/>
        <v>0</v>
      </c>
      <c r="AP8" s="613">
        <f t="shared" si="14"/>
        <v>0</v>
      </c>
      <c r="AQ8" s="613">
        <f t="shared" si="15"/>
        <v>0</v>
      </c>
      <c r="AR8" s="613">
        <f t="shared" si="16"/>
        <v>0</v>
      </c>
      <c r="AS8" s="613">
        <f t="shared" si="17"/>
        <v>0</v>
      </c>
      <c r="AT8" s="613">
        <f t="shared" si="17"/>
        <v>0</v>
      </c>
      <c r="AU8" s="613">
        <f t="shared" si="17"/>
        <v>0</v>
      </c>
      <c r="AV8" s="613">
        <f t="shared" si="17"/>
        <v>0</v>
      </c>
      <c r="AW8" s="617">
        <f t="shared" si="18"/>
        <v>5715</v>
      </c>
      <c r="AX8" s="31" t="str">
        <f t="shared" ref="AX8:AX71" si="41">CONCATENATE(AZ8,BA8)</f>
        <v>142EPSS40</v>
      </c>
      <c r="AY8" s="853" t="s">
        <v>662</v>
      </c>
      <c r="AZ8" s="853">
        <v>142</v>
      </c>
      <c r="BA8" s="853" t="s">
        <v>509</v>
      </c>
      <c r="BB8" s="854">
        <v>2861</v>
      </c>
    </row>
    <row r="9" spans="1:54">
      <c r="B9" s="31" t="str">
        <f t="shared" si="19"/>
        <v>579EPSS40</v>
      </c>
      <c r="C9" s="31" t="str">
        <f t="shared" si="20"/>
        <v>579ESS024</v>
      </c>
      <c r="D9" s="31" t="str">
        <f t="shared" si="21"/>
        <v>579EPSS10</v>
      </c>
      <c r="E9" s="31" t="str">
        <f t="shared" si="22"/>
        <v>579EPSS37</v>
      </c>
      <c r="F9" s="31" t="str">
        <f t="shared" si="23"/>
        <v>579EPSS41</v>
      </c>
      <c r="G9" s="31" t="str">
        <f t="shared" si="24"/>
        <v>579EPSS16</v>
      </c>
      <c r="H9" s="31" t="str">
        <f t="shared" si="25"/>
        <v>579EPSS02</v>
      </c>
      <c r="I9" s="31" t="str">
        <f t="shared" si="26"/>
        <v>579ESS091</v>
      </c>
      <c r="J9" s="31" t="str">
        <f t="shared" si="27"/>
        <v>579EPSI03</v>
      </c>
      <c r="K9" s="31" t="str">
        <f t="shared" si="28"/>
        <v>579EPSS05</v>
      </c>
      <c r="L9" s="31" t="str">
        <f t="shared" si="29"/>
        <v>579EPSS08</v>
      </c>
      <c r="M9" s="31" t="str">
        <f t="shared" si="30"/>
        <v>579EPSS18</v>
      </c>
      <c r="N9" s="31" t="str">
        <f t="shared" si="31"/>
        <v>579EPSS42</v>
      </c>
      <c r="O9" s="31" t="str">
        <f t="shared" si="32"/>
        <v>579ESS207</v>
      </c>
      <c r="P9" s="31" t="str">
        <f t="shared" si="33"/>
        <v>579EPSS48</v>
      </c>
      <c r="Q9" s="31" t="str">
        <f t="shared" si="34"/>
        <v>579CCF102</v>
      </c>
      <c r="R9" s="31" t="str">
        <f t="shared" si="35"/>
        <v>579CCF055</v>
      </c>
      <c r="S9" s="31" t="str">
        <f t="shared" si="36"/>
        <v>579ESS062</v>
      </c>
      <c r="T9" s="31" t="str">
        <f t="shared" si="37"/>
        <v>579EPSS45</v>
      </c>
      <c r="U9" s="31" t="str">
        <f t="shared" si="38"/>
        <v>579EPSI05</v>
      </c>
      <c r="V9" s="31" t="str">
        <f t="shared" si="39"/>
        <v>579</v>
      </c>
      <c r="W9" s="31" t="str">
        <f t="shared" si="40"/>
        <v>579</v>
      </c>
      <c r="X9" s="540" t="s">
        <v>297</v>
      </c>
      <c r="Y9" s="852" t="s">
        <v>661</v>
      </c>
      <c r="Z9" s="38">
        <v>579</v>
      </c>
      <c r="AA9" s="612">
        <f t="shared" si="7"/>
        <v>17578</v>
      </c>
      <c r="AB9" s="613">
        <f t="shared" si="8"/>
        <v>1728</v>
      </c>
      <c r="AC9" s="613">
        <f t="shared" si="9"/>
        <v>0</v>
      </c>
      <c r="AD9" s="613">
        <f t="shared" si="10"/>
        <v>5355</v>
      </c>
      <c r="AE9" s="406">
        <f t="shared" si="11"/>
        <v>2340</v>
      </c>
      <c r="AF9" s="613">
        <f t="shared" si="11"/>
        <v>0</v>
      </c>
      <c r="AG9" s="613">
        <f t="shared" si="11"/>
        <v>2</v>
      </c>
      <c r="AH9" s="613">
        <f t="shared" si="11"/>
        <v>108</v>
      </c>
      <c r="AI9" s="613">
        <f t="shared" si="11"/>
        <v>0</v>
      </c>
      <c r="AJ9" s="613">
        <f t="shared" si="11"/>
        <v>0</v>
      </c>
      <c r="AK9" s="613">
        <f t="shared" si="11"/>
        <v>0</v>
      </c>
      <c r="AL9" s="613">
        <f t="shared" si="11"/>
        <v>0</v>
      </c>
      <c r="AM9" s="406">
        <f t="shared" si="11"/>
        <v>1</v>
      </c>
      <c r="AN9" s="613">
        <f t="shared" si="12"/>
        <v>0</v>
      </c>
      <c r="AO9" s="406">
        <f t="shared" si="13"/>
        <v>0</v>
      </c>
      <c r="AP9" s="613">
        <f t="shared" si="14"/>
        <v>0</v>
      </c>
      <c r="AQ9" s="613">
        <f t="shared" si="15"/>
        <v>0</v>
      </c>
      <c r="AR9" s="613">
        <f t="shared" si="16"/>
        <v>0</v>
      </c>
      <c r="AS9" s="613">
        <f t="shared" si="17"/>
        <v>0</v>
      </c>
      <c r="AT9" s="613">
        <f t="shared" si="17"/>
        <v>0</v>
      </c>
      <c r="AU9" s="613">
        <f t="shared" si="17"/>
        <v>0</v>
      </c>
      <c r="AV9" s="613">
        <f t="shared" si="17"/>
        <v>0</v>
      </c>
      <c r="AW9" s="617">
        <f t="shared" si="18"/>
        <v>24771</v>
      </c>
      <c r="AX9" s="31" t="str">
        <f t="shared" si="41"/>
        <v>425EPSS02</v>
      </c>
      <c r="AY9" s="853" t="s">
        <v>662</v>
      </c>
      <c r="AZ9" s="853">
        <v>425</v>
      </c>
      <c r="BA9" s="853" t="s">
        <v>530</v>
      </c>
      <c r="BB9" s="854">
        <v>1</v>
      </c>
    </row>
    <row r="10" spans="1:54">
      <c r="B10" s="31" t="str">
        <f t="shared" si="19"/>
        <v>585EPSS40</v>
      </c>
      <c r="C10" s="31" t="str">
        <f t="shared" si="20"/>
        <v>585ESS024</v>
      </c>
      <c r="D10" s="31" t="str">
        <f t="shared" si="21"/>
        <v>585EPSS10</v>
      </c>
      <c r="E10" s="31" t="str">
        <f t="shared" si="22"/>
        <v>585EPSS37</v>
      </c>
      <c r="F10" s="31" t="str">
        <f t="shared" si="23"/>
        <v>585EPSS41</v>
      </c>
      <c r="G10" s="31" t="str">
        <f t="shared" si="24"/>
        <v>585EPSS16</v>
      </c>
      <c r="H10" s="31" t="str">
        <f t="shared" si="25"/>
        <v>585EPSS02</v>
      </c>
      <c r="I10" s="31" t="str">
        <f t="shared" si="26"/>
        <v>585ESS091</v>
      </c>
      <c r="J10" s="31" t="str">
        <f t="shared" si="27"/>
        <v>585EPSI03</v>
      </c>
      <c r="K10" s="31" t="str">
        <f t="shared" si="28"/>
        <v>585EPSS05</v>
      </c>
      <c r="L10" s="31" t="str">
        <f t="shared" si="29"/>
        <v>585EPSS08</v>
      </c>
      <c r="M10" s="31" t="str">
        <f t="shared" si="30"/>
        <v>585EPSS18</v>
      </c>
      <c r="N10" s="31" t="str">
        <f t="shared" si="31"/>
        <v>585EPSS42</v>
      </c>
      <c r="O10" s="31" t="str">
        <f t="shared" si="32"/>
        <v>585ESS207</v>
      </c>
      <c r="P10" s="31" t="str">
        <f t="shared" si="33"/>
        <v>585EPSS48</v>
      </c>
      <c r="Q10" s="31" t="str">
        <f t="shared" si="34"/>
        <v>585CCF102</v>
      </c>
      <c r="R10" s="31" t="str">
        <f t="shared" si="35"/>
        <v>585CCF055</v>
      </c>
      <c r="S10" s="31" t="str">
        <f t="shared" si="36"/>
        <v>585ESS062</v>
      </c>
      <c r="T10" s="31" t="str">
        <f t="shared" si="37"/>
        <v>585EPSS45</v>
      </c>
      <c r="U10" s="31" t="str">
        <f t="shared" si="38"/>
        <v>585EPSI05</v>
      </c>
      <c r="V10" s="31" t="str">
        <f t="shared" si="39"/>
        <v>585</v>
      </c>
      <c r="W10" s="31" t="str">
        <f t="shared" si="40"/>
        <v>585</v>
      </c>
      <c r="X10" s="540" t="s">
        <v>298</v>
      </c>
      <c r="Y10" s="852" t="s">
        <v>661</v>
      </c>
      <c r="Z10" s="38">
        <v>585</v>
      </c>
      <c r="AA10" s="612">
        <f t="shared" si="7"/>
        <v>5159</v>
      </c>
      <c r="AB10" s="613">
        <f t="shared" si="8"/>
        <v>0</v>
      </c>
      <c r="AC10" s="613">
        <f t="shared" si="9"/>
        <v>0</v>
      </c>
      <c r="AD10" s="613">
        <f t="shared" si="10"/>
        <v>723</v>
      </c>
      <c r="AE10" s="406">
        <f t="shared" si="11"/>
        <v>1</v>
      </c>
      <c r="AF10" s="613">
        <f t="shared" si="11"/>
        <v>0</v>
      </c>
      <c r="AG10" s="613">
        <f t="shared" si="11"/>
        <v>0</v>
      </c>
      <c r="AH10" s="613">
        <f t="shared" si="11"/>
        <v>1156</v>
      </c>
      <c r="AI10" s="613">
        <f t="shared" si="11"/>
        <v>0</v>
      </c>
      <c r="AJ10" s="613">
        <f t="shared" si="11"/>
        <v>0</v>
      </c>
      <c r="AK10" s="613">
        <f t="shared" si="11"/>
        <v>0</v>
      </c>
      <c r="AL10" s="613">
        <f t="shared" si="11"/>
        <v>0</v>
      </c>
      <c r="AM10" s="406">
        <f t="shared" si="11"/>
        <v>0</v>
      </c>
      <c r="AN10" s="613">
        <f t="shared" si="12"/>
        <v>0</v>
      </c>
      <c r="AO10" s="406">
        <f t="shared" si="13"/>
        <v>0</v>
      </c>
      <c r="AP10" s="613">
        <f t="shared" si="14"/>
        <v>0</v>
      </c>
      <c r="AQ10" s="613">
        <f t="shared" si="15"/>
        <v>0</v>
      </c>
      <c r="AR10" s="613">
        <f t="shared" si="16"/>
        <v>0</v>
      </c>
      <c r="AS10" s="613">
        <f t="shared" si="17"/>
        <v>0</v>
      </c>
      <c r="AT10" s="613">
        <f t="shared" si="17"/>
        <v>0</v>
      </c>
      <c r="AU10" s="613">
        <f t="shared" si="17"/>
        <v>0</v>
      </c>
      <c r="AV10" s="613">
        <f t="shared" si="17"/>
        <v>0</v>
      </c>
      <c r="AW10" s="617">
        <f t="shared" si="18"/>
        <v>7038</v>
      </c>
      <c r="AX10" s="31" t="str">
        <f t="shared" si="41"/>
        <v>425EPSS37</v>
      </c>
      <c r="AY10" s="853" t="s">
        <v>662</v>
      </c>
      <c r="AZ10" s="853">
        <v>425</v>
      </c>
      <c r="BA10" s="853" t="s">
        <v>518</v>
      </c>
      <c r="BB10" s="854">
        <v>421</v>
      </c>
    </row>
    <row r="11" spans="1:54">
      <c r="B11" s="31" t="str">
        <f t="shared" si="19"/>
        <v>591EPSS40</v>
      </c>
      <c r="C11" s="31" t="str">
        <f t="shared" si="20"/>
        <v>591ESS024</v>
      </c>
      <c r="D11" s="31" t="str">
        <f t="shared" si="21"/>
        <v>591EPSS10</v>
      </c>
      <c r="E11" s="31" t="str">
        <f t="shared" si="22"/>
        <v>591EPSS37</v>
      </c>
      <c r="F11" s="31" t="str">
        <f t="shared" si="23"/>
        <v>591EPSS41</v>
      </c>
      <c r="G11" s="31" t="str">
        <f t="shared" si="24"/>
        <v>591EPSS16</v>
      </c>
      <c r="H11" s="31" t="str">
        <f t="shared" si="25"/>
        <v>591EPSS02</v>
      </c>
      <c r="I11" s="31" t="str">
        <f t="shared" si="26"/>
        <v>591ESS091</v>
      </c>
      <c r="J11" s="31" t="str">
        <f t="shared" si="27"/>
        <v>591EPSI03</v>
      </c>
      <c r="K11" s="31" t="str">
        <f t="shared" si="28"/>
        <v>591EPSS05</v>
      </c>
      <c r="L11" s="31" t="str">
        <f t="shared" si="29"/>
        <v>591EPSS08</v>
      </c>
      <c r="M11" s="31" t="str">
        <f t="shared" si="30"/>
        <v>591EPSS18</v>
      </c>
      <c r="N11" s="31" t="str">
        <f t="shared" si="31"/>
        <v>591EPSS42</v>
      </c>
      <c r="O11" s="31" t="str">
        <f t="shared" si="32"/>
        <v>591ESS207</v>
      </c>
      <c r="P11" s="31" t="str">
        <f t="shared" si="33"/>
        <v>591EPSS48</v>
      </c>
      <c r="Q11" s="31" t="str">
        <f t="shared" si="34"/>
        <v>591CCF102</v>
      </c>
      <c r="R11" s="31" t="str">
        <f t="shared" si="35"/>
        <v>591CCF055</v>
      </c>
      <c r="S11" s="31" t="str">
        <f t="shared" si="36"/>
        <v>591ESS062</v>
      </c>
      <c r="T11" s="31" t="str">
        <f t="shared" si="37"/>
        <v>591EPSS45</v>
      </c>
      <c r="U11" s="31" t="str">
        <f t="shared" si="38"/>
        <v>591EPSI05</v>
      </c>
      <c r="V11" s="31" t="str">
        <f t="shared" si="39"/>
        <v>591</v>
      </c>
      <c r="W11" s="31" t="str">
        <f t="shared" si="40"/>
        <v>591</v>
      </c>
      <c r="X11" s="540" t="s">
        <v>299</v>
      </c>
      <c r="Y11" s="852" t="s">
        <v>661</v>
      </c>
      <c r="Z11" s="38">
        <v>591</v>
      </c>
      <c r="AA11" s="612">
        <f t="shared" si="7"/>
        <v>7569</v>
      </c>
      <c r="AB11" s="613">
        <f t="shared" si="8"/>
        <v>0</v>
      </c>
      <c r="AC11" s="613">
        <f t="shared" si="9"/>
        <v>0</v>
      </c>
      <c r="AD11" s="613">
        <f t="shared" si="10"/>
        <v>814</v>
      </c>
      <c r="AE11" s="406">
        <f t="shared" si="11"/>
        <v>1</v>
      </c>
      <c r="AF11" s="613">
        <f t="shared" si="11"/>
        <v>0</v>
      </c>
      <c r="AG11" s="613">
        <f t="shared" si="11"/>
        <v>0</v>
      </c>
      <c r="AH11" s="613">
        <f t="shared" si="11"/>
        <v>1282</v>
      </c>
      <c r="AI11" s="613">
        <f t="shared" si="11"/>
        <v>0</v>
      </c>
      <c r="AJ11" s="613">
        <f t="shared" si="11"/>
        <v>0</v>
      </c>
      <c r="AK11" s="613">
        <f t="shared" si="11"/>
        <v>0</v>
      </c>
      <c r="AL11" s="613">
        <f t="shared" si="11"/>
        <v>0</v>
      </c>
      <c r="AM11" s="406">
        <f t="shared" si="11"/>
        <v>0</v>
      </c>
      <c r="AN11" s="613">
        <f t="shared" si="12"/>
        <v>0</v>
      </c>
      <c r="AO11" s="406">
        <f t="shared" si="13"/>
        <v>0</v>
      </c>
      <c r="AP11" s="613">
        <f t="shared" si="14"/>
        <v>0</v>
      </c>
      <c r="AQ11" s="613">
        <f t="shared" si="15"/>
        <v>0</v>
      </c>
      <c r="AR11" s="613">
        <f t="shared" si="16"/>
        <v>0</v>
      </c>
      <c r="AS11" s="613">
        <f t="shared" si="17"/>
        <v>0</v>
      </c>
      <c r="AT11" s="613">
        <f t="shared" si="17"/>
        <v>0</v>
      </c>
      <c r="AU11" s="613">
        <f t="shared" si="17"/>
        <v>0</v>
      </c>
      <c r="AV11" s="613">
        <f t="shared" si="17"/>
        <v>0</v>
      </c>
      <c r="AW11" s="617">
        <f t="shared" si="18"/>
        <v>9665</v>
      </c>
      <c r="AX11" s="31" t="str">
        <f t="shared" si="41"/>
        <v>425EPSS40</v>
      </c>
      <c r="AY11" s="853" t="s">
        <v>662</v>
      </c>
      <c r="AZ11" s="853">
        <v>425</v>
      </c>
      <c r="BA11" s="853" t="s">
        <v>509</v>
      </c>
      <c r="BB11" s="854">
        <v>5293</v>
      </c>
    </row>
    <row r="12" spans="1:54">
      <c r="B12" s="31" t="str">
        <f t="shared" si="19"/>
        <v>893EPSS40</v>
      </c>
      <c r="C12" s="31" t="str">
        <f t="shared" si="20"/>
        <v>893ESS024</v>
      </c>
      <c r="D12" s="31" t="str">
        <f t="shared" si="21"/>
        <v>893EPSS10</v>
      </c>
      <c r="E12" s="31" t="str">
        <f t="shared" si="22"/>
        <v>893EPSS37</v>
      </c>
      <c r="F12" s="31" t="str">
        <f t="shared" si="23"/>
        <v>893EPSS41</v>
      </c>
      <c r="G12" s="31" t="str">
        <f t="shared" si="24"/>
        <v>893EPSS16</v>
      </c>
      <c r="H12" s="31" t="str">
        <f t="shared" si="25"/>
        <v>893EPSS02</v>
      </c>
      <c r="I12" s="31" t="str">
        <f t="shared" si="26"/>
        <v>893ESS091</v>
      </c>
      <c r="J12" s="31" t="str">
        <f t="shared" si="27"/>
        <v>893EPSI03</v>
      </c>
      <c r="K12" s="31" t="str">
        <f t="shared" si="28"/>
        <v>893EPSS05</v>
      </c>
      <c r="L12" s="31" t="str">
        <f t="shared" si="29"/>
        <v>893EPSS08</v>
      </c>
      <c r="M12" s="31" t="str">
        <f t="shared" si="30"/>
        <v>893EPSS18</v>
      </c>
      <c r="N12" s="31" t="str">
        <f t="shared" si="31"/>
        <v>893EPSS42</v>
      </c>
      <c r="O12" s="31" t="str">
        <f t="shared" si="32"/>
        <v>893ESS207</v>
      </c>
      <c r="P12" s="31" t="str">
        <f t="shared" si="33"/>
        <v>893EPSS48</v>
      </c>
      <c r="Q12" s="31" t="str">
        <f t="shared" si="34"/>
        <v>893CCF102</v>
      </c>
      <c r="R12" s="31" t="str">
        <f t="shared" si="35"/>
        <v>893CCF055</v>
      </c>
      <c r="S12" s="31" t="str">
        <f t="shared" si="36"/>
        <v>893ESS062</v>
      </c>
      <c r="T12" s="31" t="str">
        <f t="shared" si="37"/>
        <v>893EPSS45</v>
      </c>
      <c r="U12" s="31" t="str">
        <f t="shared" si="38"/>
        <v>893EPSI05</v>
      </c>
      <c r="V12" s="31" t="str">
        <f t="shared" si="39"/>
        <v>893</v>
      </c>
      <c r="W12" s="31" t="str">
        <f t="shared" si="40"/>
        <v>893</v>
      </c>
      <c r="X12" s="540" t="s">
        <v>300</v>
      </c>
      <c r="Y12" s="852" t="s">
        <v>661</v>
      </c>
      <c r="Z12" s="38">
        <v>893</v>
      </c>
      <c r="AA12" s="612">
        <f t="shared" si="7"/>
        <v>9479</v>
      </c>
      <c r="AB12" s="613">
        <f t="shared" si="8"/>
        <v>0</v>
      </c>
      <c r="AC12" s="613">
        <f t="shared" si="9"/>
        <v>0</v>
      </c>
      <c r="AD12" s="613">
        <f t="shared" si="10"/>
        <v>285</v>
      </c>
      <c r="AE12" s="406">
        <f t="shared" si="11"/>
        <v>2</v>
      </c>
      <c r="AF12" s="613">
        <f t="shared" si="11"/>
        <v>0</v>
      </c>
      <c r="AG12" s="613">
        <f t="shared" si="11"/>
        <v>0</v>
      </c>
      <c r="AH12" s="613">
        <f t="shared" si="11"/>
        <v>0</v>
      </c>
      <c r="AI12" s="613">
        <f t="shared" si="11"/>
        <v>0</v>
      </c>
      <c r="AJ12" s="613">
        <f t="shared" si="11"/>
        <v>0</v>
      </c>
      <c r="AK12" s="613">
        <f t="shared" si="11"/>
        <v>0</v>
      </c>
      <c r="AL12" s="613">
        <f t="shared" si="11"/>
        <v>0</v>
      </c>
      <c r="AM12" s="406">
        <f t="shared" si="11"/>
        <v>0</v>
      </c>
      <c r="AN12" s="613">
        <f t="shared" si="12"/>
        <v>0</v>
      </c>
      <c r="AO12" s="406">
        <f t="shared" si="13"/>
        <v>0</v>
      </c>
      <c r="AP12" s="613">
        <f t="shared" si="14"/>
        <v>0</v>
      </c>
      <c r="AQ12" s="613">
        <f t="shared" si="15"/>
        <v>0</v>
      </c>
      <c r="AR12" s="613">
        <f t="shared" si="16"/>
        <v>0</v>
      </c>
      <c r="AS12" s="613">
        <f t="shared" si="17"/>
        <v>0</v>
      </c>
      <c r="AT12" s="613">
        <f t="shared" si="17"/>
        <v>0</v>
      </c>
      <c r="AU12" s="613">
        <f t="shared" si="17"/>
        <v>0</v>
      </c>
      <c r="AV12" s="613">
        <f t="shared" si="17"/>
        <v>0</v>
      </c>
      <c r="AW12" s="617">
        <f t="shared" si="18"/>
        <v>9764</v>
      </c>
      <c r="AX12" s="31" t="str">
        <f t="shared" si="41"/>
        <v>579EPSS02</v>
      </c>
      <c r="AY12" s="853" t="s">
        <v>662</v>
      </c>
      <c r="AZ12" s="853">
        <v>579</v>
      </c>
      <c r="BA12" s="853" t="s">
        <v>530</v>
      </c>
      <c r="BB12" s="854">
        <v>2</v>
      </c>
    </row>
    <row r="13" spans="1:54" ht="15.75">
      <c r="B13" s="31" t="str">
        <f t="shared" si="19"/>
        <v>EPSS40</v>
      </c>
      <c r="C13" s="31" t="str">
        <f t="shared" si="20"/>
        <v>ESS024</v>
      </c>
      <c r="D13" s="31" t="str">
        <f t="shared" si="21"/>
        <v>EPSS10</v>
      </c>
      <c r="E13" s="31" t="str">
        <f t="shared" si="22"/>
        <v>EPSS37</v>
      </c>
      <c r="F13" s="31" t="str">
        <f t="shared" si="23"/>
        <v>EPSS41</v>
      </c>
      <c r="G13" s="31" t="str">
        <f t="shared" si="24"/>
        <v>EPSS16</v>
      </c>
      <c r="H13" s="31" t="str">
        <f t="shared" si="25"/>
        <v>EPSS02</v>
      </c>
      <c r="I13" s="31" t="str">
        <f t="shared" si="26"/>
        <v>ESS091</v>
      </c>
      <c r="J13" s="31" t="str">
        <f t="shared" si="27"/>
        <v>EPSI03</v>
      </c>
      <c r="K13" s="31" t="str">
        <f t="shared" si="28"/>
        <v>EPSS05</v>
      </c>
      <c r="L13" s="31" t="str">
        <f t="shared" si="29"/>
        <v>EPSS08</v>
      </c>
      <c r="M13" s="31" t="str">
        <f t="shared" si="30"/>
        <v>EPSS18</v>
      </c>
      <c r="N13" s="31" t="str">
        <f t="shared" si="31"/>
        <v>EPSS42</v>
      </c>
      <c r="O13" s="31" t="str">
        <f t="shared" si="32"/>
        <v>ESS207</v>
      </c>
      <c r="P13" s="31" t="str">
        <f t="shared" si="33"/>
        <v>EPSS48</v>
      </c>
      <c r="Q13" s="31" t="str">
        <f t="shared" si="34"/>
        <v>CCF102</v>
      </c>
      <c r="R13" s="31" t="str">
        <f t="shared" si="35"/>
        <v>CCF055</v>
      </c>
      <c r="S13" s="31" t="str">
        <f t="shared" si="36"/>
        <v>ESS062</v>
      </c>
      <c r="T13" s="31" t="str">
        <f t="shared" si="37"/>
        <v>EPSS45</v>
      </c>
      <c r="U13" s="31" t="str">
        <f t="shared" si="38"/>
        <v>EPSI05</v>
      </c>
      <c r="V13" s="31" t="str">
        <f t="shared" si="39"/>
        <v/>
      </c>
      <c r="W13" s="31" t="str">
        <f t="shared" si="40"/>
        <v/>
      </c>
      <c r="X13" s="622" t="s">
        <v>701</v>
      </c>
      <c r="Y13" s="140"/>
      <c r="Z13" s="39"/>
      <c r="AA13" s="623">
        <f t="shared" ref="AA13:AN13" si="42">SUM(AA14:AA19)</f>
        <v>40964</v>
      </c>
      <c r="AB13" s="624">
        <f t="shared" si="42"/>
        <v>163049</v>
      </c>
      <c r="AC13" s="624">
        <f t="shared" si="42"/>
        <v>0</v>
      </c>
      <c r="AD13" s="624">
        <f>SUM(AD14:AD19)</f>
        <v>4398</v>
      </c>
      <c r="AE13" s="37">
        <f>SUM(AE14:AE19)</f>
        <v>8</v>
      </c>
      <c r="AF13" s="624">
        <f t="shared" si="42"/>
        <v>1764</v>
      </c>
      <c r="AG13" s="624">
        <f t="shared" si="42"/>
        <v>0</v>
      </c>
      <c r="AH13" s="624">
        <f t="shared" si="42"/>
        <v>0</v>
      </c>
      <c r="AI13" s="624">
        <f t="shared" si="42"/>
        <v>10131</v>
      </c>
      <c r="AJ13" s="624">
        <f t="shared" si="42"/>
        <v>0</v>
      </c>
      <c r="AK13" s="624">
        <f t="shared" si="42"/>
        <v>0</v>
      </c>
      <c r="AL13" s="624">
        <f t="shared" si="42"/>
        <v>0</v>
      </c>
      <c r="AM13" s="37">
        <f>SUM(AM14:AM19)</f>
        <v>16</v>
      </c>
      <c r="AN13" s="624">
        <f t="shared" si="42"/>
        <v>0</v>
      </c>
      <c r="AO13" s="624">
        <f>SUM(AO14:AO19)</f>
        <v>0</v>
      </c>
      <c r="AP13" s="624">
        <f t="shared" ref="AP13:AW13" si="43">SUM(AP14:AP19)</f>
        <v>1</v>
      </c>
      <c r="AQ13" s="624">
        <f>SUM(AQ14:AQ19)</f>
        <v>1</v>
      </c>
      <c r="AR13" s="624">
        <f t="shared" si="43"/>
        <v>0</v>
      </c>
      <c r="AS13" s="624">
        <f t="shared" si="43"/>
        <v>0</v>
      </c>
      <c r="AT13" s="624">
        <f t="shared" si="43"/>
        <v>0</v>
      </c>
      <c r="AU13" s="624">
        <f>SUM(AU14:AU19)</f>
        <v>0</v>
      </c>
      <c r="AV13" s="624">
        <f t="shared" si="43"/>
        <v>0</v>
      </c>
      <c r="AW13" s="625">
        <f t="shared" si="43"/>
        <v>220308</v>
      </c>
      <c r="AX13" s="31" t="str">
        <f t="shared" si="41"/>
        <v>579EPSS37</v>
      </c>
      <c r="AY13" s="853" t="s">
        <v>662</v>
      </c>
      <c r="AZ13" s="853">
        <v>579</v>
      </c>
      <c r="BA13" s="853" t="s">
        <v>518</v>
      </c>
      <c r="BB13" s="854">
        <v>3015</v>
      </c>
    </row>
    <row r="14" spans="1:54">
      <c r="B14" s="31" t="str">
        <f t="shared" si="19"/>
        <v>120EPSS40</v>
      </c>
      <c r="C14" s="31" t="str">
        <f t="shared" si="20"/>
        <v>120ESS024</v>
      </c>
      <c r="D14" s="31" t="str">
        <f t="shared" si="21"/>
        <v>120EPSS10</v>
      </c>
      <c r="E14" s="31" t="str">
        <f t="shared" si="22"/>
        <v>120EPSS37</v>
      </c>
      <c r="F14" s="31" t="str">
        <f t="shared" si="23"/>
        <v>120EPSS41</v>
      </c>
      <c r="G14" s="31" t="str">
        <f t="shared" si="24"/>
        <v>120EPSS16</v>
      </c>
      <c r="H14" s="31" t="str">
        <f t="shared" si="25"/>
        <v>120EPSS02</v>
      </c>
      <c r="I14" s="31" t="str">
        <f t="shared" si="26"/>
        <v>120ESS091</v>
      </c>
      <c r="J14" s="31" t="str">
        <f t="shared" si="27"/>
        <v>120EPSI03</v>
      </c>
      <c r="K14" s="31" t="str">
        <f t="shared" si="28"/>
        <v>120EPSS05</v>
      </c>
      <c r="L14" s="31" t="str">
        <f t="shared" si="29"/>
        <v>120EPSS08</v>
      </c>
      <c r="M14" s="31" t="str">
        <f t="shared" si="30"/>
        <v>120EPSS18</v>
      </c>
      <c r="N14" s="31" t="str">
        <f t="shared" si="31"/>
        <v>120EPSS42</v>
      </c>
      <c r="O14" s="31" t="str">
        <f t="shared" si="32"/>
        <v>120ESS207</v>
      </c>
      <c r="P14" s="31" t="str">
        <f t="shared" si="33"/>
        <v>120EPSS48</v>
      </c>
      <c r="Q14" s="31" t="str">
        <f t="shared" si="34"/>
        <v>120CCF102</v>
      </c>
      <c r="R14" s="31" t="str">
        <f t="shared" si="35"/>
        <v>120CCF055</v>
      </c>
      <c r="S14" s="31" t="str">
        <f t="shared" si="36"/>
        <v>120ESS062</v>
      </c>
      <c r="T14" s="31" t="str">
        <f t="shared" si="37"/>
        <v>120EPSS45</v>
      </c>
      <c r="U14" s="31" t="str">
        <f t="shared" si="38"/>
        <v>120EPSI05</v>
      </c>
      <c r="V14" s="31" t="str">
        <f t="shared" si="39"/>
        <v>120</v>
      </c>
      <c r="W14" s="31" t="str">
        <f t="shared" si="40"/>
        <v>120</v>
      </c>
      <c r="X14" s="540" t="s">
        <v>302</v>
      </c>
      <c r="Y14" s="852" t="s">
        <v>665</v>
      </c>
      <c r="Z14" s="38">
        <v>120</v>
      </c>
      <c r="AA14" s="612">
        <f t="shared" ref="AA14:AA19" si="44">IFERROR(VLOOKUP(B14,$AX$7:$BB$929,5,0),0)</f>
        <v>300</v>
      </c>
      <c r="AB14" s="613">
        <f t="shared" ref="AB14:AB19" si="45">IFERROR(VLOOKUP(C14,$AX$7:$BB$929,5,0),0)+AM14</f>
        <v>19938</v>
      </c>
      <c r="AC14" s="613">
        <f t="shared" ref="AC14:AC19" si="46">IFERROR(VLOOKUP(D14,$AX$7:$BB$929,5,0),0)</f>
        <v>0</v>
      </c>
      <c r="AD14" s="613">
        <f t="shared" ref="AD14:AD19" si="47">VLOOKUP(E14,$AX$7:$BB$699,5,0)+AE14</f>
        <v>132</v>
      </c>
      <c r="AE14" s="406">
        <f t="shared" ref="AE14:AM19" si="48">IFERROR(VLOOKUP(F14,$AX$7:$BB$929,5,0),0)</f>
        <v>0</v>
      </c>
      <c r="AF14" s="613">
        <f t="shared" si="48"/>
        <v>0</v>
      </c>
      <c r="AG14" s="613">
        <f t="shared" si="48"/>
        <v>0</v>
      </c>
      <c r="AH14" s="613">
        <f t="shared" si="48"/>
        <v>0</v>
      </c>
      <c r="AI14" s="613">
        <f t="shared" si="48"/>
        <v>2504</v>
      </c>
      <c r="AJ14" s="613">
        <f t="shared" si="48"/>
        <v>0</v>
      </c>
      <c r="AK14" s="613">
        <f t="shared" si="48"/>
        <v>0</v>
      </c>
      <c r="AL14" s="613">
        <f t="shared" si="48"/>
        <v>0</v>
      </c>
      <c r="AM14" s="406">
        <f t="shared" si="48"/>
        <v>2</v>
      </c>
      <c r="AN14" s="613">
        <f t="shared" ref="AN14:AN19" si="49">IFERROR(VLOOKUP(O14,$AX$7:$BB$929,5,0),0)+AO14</f>
        <v>0</v>
      </c>
      <c r="AO14" s="406">
        <f t="shared" ref="AO14:AO19" si="50">IFERROR(VLOOKUP(P14,$AX$7:$BB$929,5,0),0)</f>
        <v>0</v>
      </c>
      <c r="AP14" s="613">
        <f t="shared" ref="AP14:AP19" si="51">IFERROR(VLOOKUP(Q14,$AX$7:$BB$929,5,0),0)</f>
        <v>0</v>
      </c>
      <c r="AQ14" s="613">
        <f t="shared" ref="AQ14:AQ19" si="52">IFERROR(VLOOKUP(R14,$AX$7:$BB$929,5,0),0)</f>
        <v>0</v>
      </c>
      <c r="AR14" s="613">
        <f t="shared" ref="AR14:AR19" si="53">IFERROR(VLOOKUP(S14,$AX$7:$BB$929,5,0),0)</f>
        <v>0</v>
      </c>
      <c r="AS14" s="613">
        <f t="shared" ref="AS14:AS19" si="54">IFERROR(VLOOKUP(T14,$AX$7:$BB$929,5,0),0)</f>
        <v>0</v>
      </c>
      <c r="AT14" s="613">
        <f t="shared" ref="AT14:AT19" si="55">IFERROR(VLOOKUP(U14,$AX$7:$BB$929,5,0),0)</f>
        <v>0</v>
      </c>
      <c r="AU14" s="613">
        <f t="shared" ref="AU14:AU19" si="56">IFERROR(VLOOKUP(V14,$AX$7:$BB$929,5,0),0)</f>
        <v>0</v>
      </c>
      <c r="AV14" s="613">
        <f t="shared" ref="AV14:AV19" si="57">IFERROR(VLOOKUP(W14,$AX$7:$BB$929,5,0),0)</f>
        <v>0</v>
      </c>
      <c r="AW14" s="617">
        <f t="shared" ref="AW14:AW19" si="58">SUM(AA14:AV14)-AE14-AM14-AO14</f>
        <v>22874</v>
      </c>
      <c r="AX14" s="31" t="str">
        <f t="shared" si="41"/>
        <v>579EPSS40</v>
      </c>
      <c r="AY14" s="853" t="s">
        <v>662</v>
      </c>
      <c r="AZ14" s="853">
        <v>579</v>
      </c>
      <c r="BA14" s="853" t="s">
        <v>509</v>
      </c>
      <c r="BB14" s="854">
        <v>17578</v>
      </c>
    </row>
    <row r="15" spans="1:54">
      <c r="B15" s="31" t="str">
        <f t="shared" si="19"/>
        <v>154EPSS40</v>
      </c>
      <c r="C15" s="31" t="str">
        <f t="shared" si="20"/>
        <v>154ESS024</v>
      </c>
      <c r="D15" s="31" t="str">
        <f t="shared" si="21"/>
        <v>154EPSS10</v>
      </c>
      <c r="E15" s="31" t="str">
        <f t="shared" si="22"/>
        <v>154EPSS37</v>
      </c>
      <c r="F15" s="31" t="str">
        <f t="shared" si="23"/>
        <v>154EPSS41</v>
      </c>
      <c r="G15" s="31" t="str">
        <f t="shared" si="24"/>
        <v>154EPSS16</v>
      </c>
      <c r="H15" s="31" t="str">
        <f t="shared" si="25"/>
        <v>154EPSS02</v>
      </c>
      <c r="I15" s="31" t="str">
        <f t="shared" si="26"/>
        <v>154ESS091</v>
      </c>
      <c r="J15" s="31" t="str">
        <f t="shared" si="27"/>
        <v>154EPSI03</v>
      </c>
      <c r="K15" s="31" t="str">
        <f t="shared" si="28"/>
        <v>154EPSS05</v>
      </c>
      <c r="L15" s="31" t="str">
        <f t="shared" si="29"/>
        <v>154EPSS08</v>
      </c>
      <c r="M15" s="31" t="str">
        <f t="shared" si="30"/>
        <v>154EPSS18</v>
      </c>
      <c r="N15" s="31" t="str">
        <f t="shared" si="31"/>
        <v>154EPSS42</v>
      </c>
      <c r="O15" s="31" t="str">
        <f t="shared" si="32"/>
        <v>154ESS207</v>
      </c>
      <c r="P15" s="31" t="str">
        <f t="shared" si="33"/>
        <v>154EPSS48</v>
      </c>
      <c r="Q15" s="31" t="str">
        <f t="shared" si="34"/>
        <v>154CCF102</v>
      </c>
      <c r="R15" s="31" t="str">
        <f t="shared" si="35"/>
        <v>154CCF055</v>
      </c>
      <c r="S15" s="31" t="str">
        <f t="shared" si="36"/>
        <v>154ESS062</v>
      </c>
      <c r="T15" s="31" t="str">
        <f t="shared" si="37"/>
        <v>154EPSS45</v>
      </c>
      <c r="U15" s="31" t="str">
        <f t="shared" si="38"/>
        <v>154EPSI05</v>
      </c>
      <c r="V15" s="31" t="str">
        <f t="shared" si="39"/>
        <v>154</v>
      </c>
      <c r="W15" s="31" t="str">
        <f t="shared" si="40"/>
        <v>154</v>
      </c>
      <c r="X15" s="540" t="s">
        <v>303</v>
      </c>
      <c r="Y15" s="852" t="s">
        <v>665</v>
      </c>
      <c r="Z15" s="38">
        <v>154</v>
      </c>
      <c r="AA15" s="612">
        <f t="shared" si="44"/>
        <v>25970</v>
      </c>
      <c r="AB15" s="613">
        <f t="shared" si="45"/>
        <v>41494</v>
      </c>
      <c r="AC15" s="613">
        <f t="shared" si="46"/>
        <v>0</v>
      </c>
      <c r="AD15" s="613">
        <f t="shared" si="47"/>
        <v>2853</v>
      </c>
      <c r="AE15" s="406">
        <f t="shared" si="48"/>
        <v>3</v>
      </c>
      <c r="AF15" s="613">
        <f t="shared" si="48"/>
        <v>1764</v>
      </c>
      <c r="AG15" s="613">
        <f t="shared" si="48"/>
        <v>0</v>
      </c>
      <c r="AH15" s="613">
        <f t="shared" si="48"/>
        <v>0</v>
      </c>
      <c r="AI15" s="613">
        <f t="shared" si="48"/>
        <v>2953</v>
      </c>
      <c r="AJ15" s="613">
        <f t="shared" si="48"/>
        <v>0</v>
      </c>
      <c r="AK15" s="613">
        <f t="shared" si="48"/>
        <v>0</v>
      </c>
      <c r="AL15" s="613">
        <f t="shared" si="48"/>
        <v>0</v>
      </c>
      <c r="AM15" s="406">
        <f t="shared" si="48"/>
        <v>10</v>
      </c>
      <c r="AN15" s="613">
        <f t="shared" si="49"/>
        <v>0</v>
      </c>
      <c r="AO15" s="406">
        <f t="shared" si="50"/>
        <v>0</v>
      </c>
      <c r="AP15" s="613">
        <f t="shared" si="51"/>
        <v>1</v>
      </c>
      <c r="AQ15" s="613">
        <f t="shared" si="52"/>
        <v>1</v>
      </c>
      <c r="AR15" s="613">
        <f t="shared" si="53"/>
        <v>0</v>
      </c>
      <c r="AS15" s="613">
        <f t="shared" si="54"/>
        <v>0</v>
      </c>
      <c r="AT15" s="613">
        <f t="shared" si="55"/>
        <v>0</v>
      </c>
      <c r="AU15" s="613">
        <f t="shared" si="56"/>
        <v>0</v>
      </c>
      <c r="AV15" s="613">
        <f t="shared" si="57"/>
        <v>0</v>
      </c>
      <c r="AW15" s="617">
        <f t="shared" si="58"/>
        <v>75036</v>
      </c>
      <c r="AX15" s="31" t="str">
        <f t="shared" si="41"/>
        <v>579EPSS41</v>
      </c>
      <c r="AY15" s="853" t="s">
        <v>662</v>
      </c>
      <c r="AZ15" s="853">
        <v>579</v>
      </c>
      <c r="BA15" s="853" t="s">
        <v>602</v>
      </c>
      <c r="BB15" s="854">
        <v>2340</v>
      </c>
    </row>
    <row r="16" spans="1:54">
      <c r="B16" s="31" t="str">
        <f t="shared" si="19"/>
        <v>250EPSS40</v>
      </c>
      <c r="C16" s="31" t="str">
        <f t="shared" si="20"/>
        <v>250ESS024</v>
      </c>
      <c r="D16" s="31" t="str">
        <f t="shared" si="21"/>
        <v>250EPSS10</v>
      </c>
      <c r="E16" s="31" t="str">
        <f t="shared" si="22"/>
        <v>250EPSS37</v>
      </c>
      <c r="F16" s="31" t="str">
        <f t="shared" si="23"/>
        <v>250EPSS41</v>
      </c>
      <c r="G16" s="31" t="str">
        <f t="shared" si="24"/>
        <v>250EPSS16</v>
      </c>
      <c r="H16" s="31" t="str">
        <f t="shared" si="25"/>
        <v>250EPSS02</v>
      </c>
      <c r="I16" s="31" t="str">
        <f t="shared" si="26"/>
        <v>250ESS091</v>
      </c>
      <c r="J16" s="31" t="str">
        <f t="shared" si="27"/>
        <v>250EPSI03</v>
      </c>
      <c r="K16" s="31" t="str">
        <f t="shared" si="28"/>
        <v>250EPSS05</v>
      </c>
      <c r="L16" s="31" t="str">
        <f t="shared" si="29"/>
        <v>250EPSS08</v>
      </c>
      <c r="M16" s="31" t="str">
        <f t="shared" si="30"/>
        <v>250EPSS18</v>
      </c>
      <c r="N16" s="31" t="str">
        <f t="shared" si="31"/>
        <v>250EPSS42</v>
      </c>
      <c r="O16" s="31" t="str">
        <f t="shared" si="32"/>
        <v>250ESS207</v>
      </c>
      <c r="P16" s="31" t="str">
        <f t="shared" si="33"/>
        <v>250EPSS48</v>
      </c>
      <c r="Q16" s="31" t="str">
        <f t="shared" si="34"/>
        <v>250CCF102</v>
      </c>
      <c r="R16" s="31" t="str">
        <f t="shared" si="35"/>
        <v>250CCF055</v>
      </c>
      <c r="S16" s="31" t="str">
        <f t="shared" si="36"/>
        <v>250ESS062</v>
      </c>
      <c r="T16" s="31" t="str">
        <f t="shared" si="37"/>
        <v>250EPSS45</v>
      </c>
      <c r="U16" s="31" t="str">
        <f t="shared" si="38"/>
        <v>250EPSI05</v>
      </c>
      <c r="V16" s="31" t="str">
        <f t="shared" si="39"/>
        <v>250</v>
      </c>
      <c r="W16" s="31" t="str">
        <f t="shared" si="40"/>
        <v>250</v>
      </c>
      <c r="X16" s="540" t="s">
        <v>304</v>
      </c>
      <c r="Y16" s="852" t="s">
        <v>665</v>
      </c>
      <c r="Z16" s="38">
        <v>250</v>
      </c>
      <c r="AA16" s="612">
        <f t="shared" si="44"/>
        <v>4116</v>
      </c>
      <c r="AB16" s="613">
        <f t="shared" si="45"/>
        <v>40071</v>
      </c>
      <c r="AC16" s="613">
        <f t="shared" si="46"/>
        <v>0</v>
      </c>
      <c r="AD16" s="613">
        <f t="shared" si="47"/>
        <v>751</v>
      </c>
      <c r="AE16" s="406">
        <f t="shared" si="48"/>
        <v>0</v>
      </c>
      <c r="AF16" s="613">
        <f t="shared" si="48"/>
        <v>0</v>
      </c>
      <c r="AG16" s="613">
        <f t="shared" si="48"/>
        <v>0</v>
      </c>
      <c r="AH16" s="613">
        <f t="shared" si="48"/>
        <v>0</v>
      </c>
      <c r="AI16" s="613">
        <f t="shared" si="48"/>
        <v>1923</v>
      </c>
      <c r="AJ16" s="613">
        <f t="shared" si="48"/>
        <v>0</v>
      </c>
      <c r="AK16" s="613">
        <f t="shared" si="48"/>
        <v>0</v>
      </c>
      <c r="AL16" s="613">
        <f t="shared" si="48"/>
        <v>0</v>
      </c>
      <c r="AM16" s="406">
        <f t="shared" si="48"/>
        <v>3</v>
      </c>
      <c r="AN16" s="613">
        <f t="shared" si="49"/>
        <v>0</v>
      </c>
      <c r="AO16" s="406">
        <f t="shared" si="50"/>
        <v>0</v>
      </c>
      <c r="AP16" s="613">
        <f t="shared" si="51"/>
        <v>0</v>
      </c>
      <c r="AQ16" s="613">
        <f t="shared" si="52"/>
        <v>0</v>
      </c>
      <c r="AR16" s="613">
        <f t="shared" si="53"/>
        <v>0</v>
      </c>
      <c r="AS16" s="613">
        <f t="shared" si="54"/>
        <v>0</v>
      </c>
      <c r="AT16" s="613">
        <f t="shared" si="55"/>
        <v>0</v>
      </c>
      <c r="AU16" s="613">
        <f t="shared" si="56"/>
        <v>0</v>
      </c>
      <c r="AV16" s="613">
        <f t="shared" si="57"/>
        <v>0</v>
      </c>
      <c r="AW16" s="617">
        <f t="shared" si="58"/>
        <v>46861</v>
      </c>
      <c r="AX16" s="31" t="str">
        <f t="shared" si="41"/>
        <v>579EPSS42</v>
      </c>
      <c r="AY16" s="853" t="s">
        <v>662</v>
      </c>
      <c r="AZ16" s="853">
        <v>579</v>
      </c>
      <c r="BA16" s="853" t="s">
        <v>603</v>
      </c>
      <c r="BB16" s="854">
        <v>1</v>
      </c>
    </row>
    <row r="17" spans="2:54">
      <c r="B17" s="31" t="str">
        <f t="shared" si="19"/>
        <v>495EPSS40</v>
      </c>
      <c r="C17" s="31" t="str">
        <f t="shared" si="20"/>
        <v>495ESS024</v>
      </c>
      <c r="D17" s="31" t="str">
        <f t="shared" si="21"/>
        <v>495EPSS10</v>
      </c>
      <c r="E17" s="31" t="str">
        <f t="shared" si="22"/>
        <v>495EPSS37</v>
      </c>
      <c r="F17" s="31" t="str">
        <f t="shared" si="23"/>
        <v>495EPSS41</v>
      </c>
      <c r="G17" s="31" t="str">
        <f t="shared" si="24"/>
        <v>495EPSS16</v>
      </c>
      <c r="H17" s="31" t="str">
        <f t="shared" si="25"/>
        <v>495EPSS02</v>
      </c>
      <c r="I17" s="31" t="str">
        <f t="shared" si="26"/>
        <v>495ESS091</v>
      </c>
      <c r="J17" s="31" t="str">
        <f t="shared" si="27"/>
        <v>495EPSI03</v>
      </c>
      <c r="K17" s="31" t="str">
        <f t="shared" si="28"/>
        <v>495EPSS05</v>
      </c>
      <c r="L17" s="31" t="str">
        <f t="shared" si="29"/>
        <v>495EPSS08</v>
      </c>
      <c r="M17" s="31" t="str">
        <f t="shared" si="30"/>
        <v>495EPSS18</v>
      </c>
      <c r="N17" s="31" t="str">
        <f t="shared" si="31"/>
        <v>495EPSS42</v>
      </c>
      <c r="O17" s="31" t="str">
        <f t="shared" si="32"/>
        <v>495ESS207</v>
      </c>
      <c r="P17" s="31" t="str">
        <f t="shared" si="33"/>
        <v>495EPSS48</v>
      </c>
      <c r="Q17" s="31" t="str">
        <f t="shared" si="34"/>
        <v>495CCF102</v>
      </c>
      <c r="R17" s="31" t="str">
        <f t="shared" si="35"/>
        <v>495CCF055</v>
      </c>
      <c r="S17" s="31" t="str">
        <f t="shared" si="36"/>
        <v>495ESS062</v>
      </c>
      <c r="T17" s="31" t="str">
        <f t="shared" si="37"/>
        <v>495EPSS45</v>
      </c>
      <c r="U17" s="31" t="str">
        <f t="shared" si="38"/>
        <v>495EPSI05</v>
      </c>
      <c r="V17" s="31" t="str">
        <f t="shared" si="39"/>
        <v>495</v>
      </c>
      <c r="W17" s="31" t="str">
        <f t="shared" si="40"/>
        <v>495</v>
      </c>
      <c r="X17" s="540" t="s">
        <v>305</v>
      </c>
      <c r="Y17" s="852" t="s">
        <v>665</v>
      </c>
      <c r="Z17" s="38">
        <v>495</v>
      </c>
      <c r="AA17" s="612">
        <f t="shared" si="44"/>
        <v>170</v>
      </c>
      <c r="AB17" s="613">
        <f t="shared" si="45"/>
        <v>24898</v>
      </c>
      <c r="AC17" s="613">
        <f t="shared" si="46"/>
        <v>0</v>
      </c>
      <c r="AD17" s="613">
        <f t="shared" si="47"/>
        <v>197</v>
      </c>
      <c r="AE17" s="406">
        <f t="shared" si="48"/>
        <v>3</v>
      </c>
      <c r="AF17" s="613">
        <f t="shared" si="48"/>
        <v>0</v>
      </c>
      <c r="AG17" s="613">
        <f t="shared" si="48"/>
        <v>0</v>
      </c>
      <c r="AH17" s="613">
        <f t="shared" si="48"/>
        <v>0</v>
      </c>
      <c r="AI17" s="613">
        <f t="shared" si="48"/>
        <v>0</v>
      </c>
      <c r="AJ17" s="613">
        <f t="shared" si="48"/>
        <v>0</v>
      </c>
      <c r="AK17" s="613">
        <f t="shared" si="48"/>
        <v>0</v>
      </c>
      <c r="AL17" s="613">
        <f t="shared" si="48"/>
        <v>0</v>
      </c>
      <c r="AM17" s="406">
        <f t="shared" si="48"/>
        <v>0</v>
      </c>
      <c r="AN17" s="613">
        <f t="shared" si="49"/>
        <v>0</v>
      </c>
      <c r="AO17" s="406">
        <f t="shared" si="50"/>
        <v>0</v>
      </c>
      <c r="AP17" s="613">
        <f t="shared" si="51"/>
        <v>0</v>
      </c>
      <c r="AQ17" s="613">
        <f t="shared" si="52"/>
        <v>0</v>
      </c>
      <c r="AR17" s="613">
        <f t="shared" si="53"/>
        <v>0</v>
      </c>
      <c r="AS17" s="613">
        <f t="shared" si="54"/>
        <v>0</v>
      </c>
      <c r="AT17" s="613">
        <f t="shared" si="55"/>
        <v>0</v>
      </c>
      <c r="AU17" s="613">
        <f t="shared" si="56"/>
        <v>0</v>
      </c>
      <c r="AV17" s="613">
        <f t="shared" si="57"/>
        <v>0</v>
      </c>
      <c r="AW17" s="617">
        <f t="shared" si="58"/>
        <v>25265</v>
      </c>
      <c r="AX17" s="31" t="str">
        <f t="shared" si="41"/>
        <v>579ESS024</v>
      </c>
      <c r="AY17" s="853" t="s">
        <v>662</v>
      </c>
      <c r="AZ17" s="853">
        <v>579</v>
      </c>
      <c r="BA17" s="853" t="s">
        <v>512</v>
      </c>
      <c r="BB17" s="854">
        <v>1727</v>
      </c>
    </row>
    <row r="18" spans="2:54">
      <c r="B18" s="31" t="str">
        <f t="shared" si="19"/>
        <v>790EPSS40</v>
      </c>
      <c r="C18" s="31" t="str">
        <f t="shared" si="20"/>
        <v>790ESS024</v>
      </c>
      <c r="D18" s="31" t="str">
        <f t="shared" si="21"/>
        <v>790EPSS10</v>
      </c>
      <c r="E18" s="31" t="str">
        <f t="shared" si="22"/>
        <v>790EPSS37</v>
      </c>
      <c r="F18" s="31" t="str">
        <f t="shared" si="23"/>
        <v>790EPSS41</v>
      </c>
      <c r="G18" s="31" t="str">
        <f t="shared" si="24"/>
        <v>790EPSS16</v>
      </c>
      <c r="H18" s="31" t="str">
        <f t="shared" si="25"/>
        <v>790EPSS02</v>
      </c>
      <c r="I18" s="31" t="str">
        <f t="shared" si="26"/>
        <v>790ESS091</v>
      </c>
      <c r="J18" s="31" t="str">
        <f t="shared" si="27"/>
        <v>790EPSI03</v>
      </c>
      <c r="K18" s="31" t="str">
        <f t="shared" si="28"/>
        <v>790EPSS05</v>
      </c>
      <c r="L18" s="31" t="str">
        <f t="shared" si="29"/>
        <v>790EPSS08</v>
      </c>
      <c r="M18" s="31" t="str">
        <f t="shared" si="30"/>
        <v>790EPSS18</v>
      </c>
      <c r="N18" s="31" t="str">
        <f t="shared" si="31"/>
        <v>790EPSS42</v>
      </c>
      <c r="O18" s="31" t="str">
        <f t="shared" si="32"/>
        <v>790ESS207</v>
      </c>
      <c r="P18" s="31" t="str">
        <f t="shared" si="33"/>
        <v>790EPSS48</v>
      </c>
      <c r="Q18" s="31" t="str">
        <f t="shared" si="34"/>
        <v>790CCF102</v>
      </c>
      <c r="R18" s="31" t="str">
        <f t="shared" si="35"/>
        <v>790CCF055</v>
      </c>
      <c r="S18" s="31" t="str">
        <f t="shared" si="36"/>
        <v>790ESS062</v>
      </c>
      <c r="T18" s="31" t="str">
        <f t="shared" si="37"/>
        <v>790EPSS45</v>
      </c>
      <c r="U18" s="31" t="str">
        <f t="shared" si="38"/>
        <v>790EPSI05</v>
      </c>
      <c r="V18" s="31" t="str">
        <f t="shared" si="39"/>
        <v>790</v>
      </c>
      <c r="W18" s="31" t="str">
        <f t="shared" si="40"/>
        <v>790</v>
      </c>
      <c r="X18" s="540" t="s">
        <v>306</v>
      </c>
      <c r="Y18" s="852" t="s">
        <v>665</v>
      </c>
      <c r="Z18" s="38">
        <v>790</v>
      </c>
      <c r="AA18" s="612">
        <f t="shared" si="44"/>
        <v>6674</v>
      </c>
      <c r="AB18" s="613">
        <f t="shared" si="45"/>
        <v>19671</v>
      </c>
      <c r="AC18" s="613">
        <f t="shared" si="46"/>
        <v>0</v>
      </c>
      <c r="AD18" s="613">
        <f t="shared" si="47"/>
        <v>169</v>
      </c>
      <c r="AE18" s="406">
        <f t="shared" si="48"/>
        <v>2</v>
      </c>
      <c r="AF18" s="613">
        <f t="shared" si="48"/>
        <v>0</v>
      </c>
      <c r="AG18" s="613">
        <f t="shared" si="48"/>
        <v>0</v>
      </c>
      <c r="AH18" s="613">
        <f t="shared" si="48"/>
        <v>0</v>
      </c>
      <c r="AI18" s="613">
        <f t="shared" si="48"/>
        <v>0</v>
      </c>
      <c r="AJ18" s="613">
        <f t="shared" si="48"/>
        <v>0</v>
      </c>
      <c r="AK18" s="613">
        <f t="shared" si="48"/>
        <v>0</v>
      </c>
      <c r="AL18" s="613">
        <f t="shared" si="48"/>
        <v>0</v>
      </c>
      <c r="AM18" s="406">
        <f t="shared" si="48"/>
        <v>0</v>
      </c>
      <c r="AN18" s="613">
        <f t="shared" si="49"/>
        <v>0</v>
      </c>
      <c r="AO18" s="406">
        <f t="shared" si="50"/>
        <v>0</v>
      </c>
      <c r="AP18" s="613">
        <f t="shared" si="51"/>
        <v>0</v>
      </c>
      <c r="AQ18" s="613">
        <f t="shared" si="52"/>
        <v>0</v>
      </c>
      <c r="AR18" s="613">
        <f t="shared" si="53"/>
        <v>0</v>
      </c>
      <c r="AS18" s="613">
        <f t="shared" si="54"/>
        <v>0</v>
      </c>
      <c r="AT18" s="613">
        <f t="shared" si="55"/>
        <v>0</v>
      </c>
      <c r="AU18" s="613">
        <f t="shared" si="56"/>
        <v>0</v>
      </c>
      <c r="AV18" s="613">
        <f t="shared" si="57"/>
        <v>0</v>
      </c>
      <c r="AW18" s="617">
        <f t="shared" si="58"/>
        <v>26514</v>
      </c>
      <c r="AX18" s="31" t="str">
        <f t="shared" si="41"/>
        <v>579ESS091</v>
      </c>
      <c r="AY18" s="853" t="s">
        <v>662</v>
      </c>
      <c r="AZ18" s="853">
        <v>579</v>
      </c>
      <c r="BA18" s="853" t="s">
        <v>524</v>
      </c>
      <c r="BB18" s="854">
        <v>108</v>
      </c>
    </row>
    <row r="19" spans="2:54">
      <c r="B19" s="31" t="str">
        <f t="shared" si="19"/>
        <v>895EPSS40</v>
      </c>
      <c r="C19" s="31" t="str">
        <f t="shared" si="20"/>
        <v>895ESS024</v>
      </c>
      <c r="D19" s="31" t="str">
        <f t="shared" si="21"/>
        <v>895EPSS10</v>
      </c>
      <c r="E19" s="31" t="str">
        <f t="shared" si="22"/>
        <v>895EPSS37</v>
      </c>
      <c r="F19" s="31" t="str">
        <f t="shared" si="23"/>
        <v>895EPSS41</v>
      </c>
      <c r="G19" s="31" t="str">
        <f t="shared" si="24"/>
        <v>895EPSS16</v>
      </c>
      <c r="H19" s="31" t="str">
        <f t="shared" si="25"/>
        <v>895EPSS02</v>
      </c>
      <c r="I19" s="31" t="str">
        <f t="shared" si="26"/>
        <v>895ESS091</v>
      </c>
      <c r="J19" s="31" t="str">
        <f t="shared" si="27"/>
        <v>895EPSI03</v>
      </c>
      <c r="K19" s="31" t="str">
        <f t="shared" si="28"/>
        <v>895EPSS05</v>
      </c>
      <c r="L19" s="31" t="str">
        <f t="shared" si="29"/>
        <v>895EPSS08</v>
      </c>
      <c r="M19" s="31" t="str">
        <f t="shared" si="30"/>
        <v>895EPSS18</v>
      </c>
      <c r="N19" s="31" t="str">
        <f t="shared" si="31"/>
        <v>895EPSS42</v>
      </c>
      <c r="O19" s="31" t="str">
        <f t="shared" si="32"/>
        <v>895ESS207</v>
      </c>
      <c r="P19" s="31" t="str">
        <f t="shared" si="33"/>
        <v>895EPSS48</v>
      </c>
      <c r="Q19" s="31" t="str">
        <f t="shared" si="34"/>
        <v>895CCF102</v>
      </c>
      <c r="R19" s="31" t="str">
        <f t="shared" si="35"/>
        <v>895CCF055</v>
      </c>
      <c r="S19" s="31" t="str">
        <f t="shared" si="36"/>
        <v>895ESS062</v>
      </c>
      <c r="T19" s="31" t="str">
        <f t="shared" si="37"/>
        <v>895EPSS45</v>
      </c>
      <c r="U19" s="31" t="str">
        <f t="shared" si="38"/>
        <v>895EPSI05</v>
      </c>
      <c r="V19" s="31" t="str">
        <f t="shared" si="39"/>
        <v>895</v>
      </c>
      <c r="W19" s="31" t="str">
        <f t="shared" si="40"/>
        <v>895</v>
      </c>
      <c r="X19" s="540" t="s">
        <v>307</v>
      </c>
      <c r="Y19" s="852" t="s">
        <v>665</v>
      </c>
      <c r="Z19" s="38">
        <v>895</v>
      </c>
      <c r="AA19" s="612">
        <f t="shared" si="44"/>
        <v>3734</v>
      </c>
      <c r="AB19" s="613">
        <f t="shared" si="45"/>
        <v>16977</v>
      </c>
      <c r="AC19" s="613">
        <f t="shared" si="46"/>
        <v>0</v>
      </c>
      <c r="AD19" s="613">
        <f t="shared" si="47"/>
        <v>296</v>
      </c>
      <c r="AE19" s="406">
        <f t="shared" si="48"/>
        <v>0</v>
      </c>
      <c r="AF19" s="613">
        <f t="shared" si="48"/>
        <v>0</v>
      </c>
      <c r="AG19" s="613">
        <f t="shared" si="48"/>
        <v>0</v>
      </c>
      <c r="AH19" s="613">
        <f t="shared" si="48"/>
        <v>0</v>
      </c>
      <c r="AI19" s="613">
        <f t="shared" si="48"/>
        <v>2751</v>
      </c>
      <c r="AJ19" s="613">
        <f t="shared" si="48"/>
        <v>0</v>
      </c>
      <c r="AK19" s="613">
        <f t="shared" si="48"/>
        <v>0</v>
      </c>
      <c r="AL19" s="613">
        <f t="shared" si="48"/>
        <v>0</v>
      </c>
      <c r="AM19" s="406">
        <f t="shared" si="48"/>
        <v>1</v>
      </c>
      <c r="AN19" s="613">
        <f t="shared" si="49"/>
        <v>0</v>
      </c>
      <c r="AO19" s="406">
        <f t="shared" si="50"/>
        <v>0</v>
      </c>
      <c r="AP19" s="613">
        <f t="shared" si="51"/>
        <v>0</v>
      </c>
      <c r="AQ19" s="613">
        <f t="shared" si="52"/>
        <v>0</v>
      </c>
      <c r="AR19" s="613">
        <f t="shared" si="53"/>
        <v>0</v>
      </c>
      <c r="AS19" s="613">
        <f t="shared" si="54"/>
        <v>0</v>
      </c>
      <c r="AT19" s="613">
        <f t="shared" si="55"/>
        <v>0</v>
      </c>
      <c r="AU19" s="613">
        <f t="shared" si="56"/>
        <v>0</v>
      </c>
      <c r="AV19" s="613">
        <f t="shared" si="57"/>
        <v>0</v>
      </c>
      <c r="AW19" s="617">
        <f t="shared" si="58"/>
        <v>23758</v>
      </c>
      <c r="AX19" s="31" t="str">
        <f t="shared" si="41"/>
        <v>585EPSS37</v>
      </c>
      <c r="AY19" s="853" t="s">
        <v>662</v>
      </c>
      <c r="AZ19" s="853">
        <v>585</v>
      </c>
      <c r="BA19" s="853" t="s">
        <v>518</v>
      </c>
      <c r="BB19" s="854">
        <v>722</v>
      </c>
    </row>
    <row r="20" spans="2:54" ht="15.75" customHeight="1">
      <c r="B20" s="31" t="str">
        <f t="shared" si="19"/>
        <v>EPSS40</v>
      </c>
      <c r="C20" s="31" t="str">
        <f t="shared" si="20"/>
        <v>ESS024</v>
      </c>
      <c r="D20" s="31" t="str">
        <f t="shared" si="21"/>
        <v>EPSS10</v>
      </c>
      <c r="E20" s="31" t="str">
        <f t="shared" si="22"/>
        <v>EPSS37</v>
      </c>
      <c r="F20" s="31" t="str">
        <f t="shared" si="23"/>
        <v>EPSS41</v>
      </c>
      <c r="G20" s="31" t="str">
        <f t="shared" si="24"/>
        <v>EPSS16</v>
      </c>
      <c r="H20" s="31" t="str">
        <f t="shared" si="25"/>
        <v>EPSS02</v>
      </c>
      <c r="I20" s="31" t="str">
        <f t="shared" si="26"/>
        <v>ESS091</v>
      </c>
      <c r="J20" s="31" t="str">
        <f t="shared" si="27"/>
        <v>EPSI03</v>
      </c>
      <c r="K20" s="31" t="str">
        <f t="shared" si="28"/>
        <v>EPSS05</v>
      </c>
      <c r="L20" s="31" t="str">
        <f t="shared" si="29"/>
        <v>EPSS08</v>
      </c>
      <c r="M20" s="31" t="str">
        <f t="shared" si="30"/>
        <v>EPSS18</v>
      </c>
      <c r="N20" s="31" t="str">
        <f t="shared" si="31"/>
        <v>EPSS42</v>
      </c>
      <c r="O20" s="31" t="str">
        <f t="shared" si="32"/>
        <v>ESS207</v>
      </c>
      <c r="P20" s="31" t="str">
        <f t="shared" si="33"/>
        <v>EPSS48</v>
      </c>
      <c r="Q20" s="31" t="str">
        <f t="shared" si="34"/>
        <v>CCF102</v>
      </c>
      <c r="R20" s="31" t="str">
        <f t="shared" si="35"/>
        <v>CCF055</v>
      </c>
      <c r="S20" s="31" t="str">
        <f t="shared" si="36"/>
        <v>ESS062</v>
      </c>
      <c r="T20" s="31" t="str">
        <f t="shared" si="37"/>
        <v>EPSS45</v>
      </c>
      <c r="U20" s="31" t="str">
        <f t="shared" si="38"/>
        <v>EPSI05</v>
      </c>
      <c r="V20" s="31" t="str">
        <f t="shared" si="39"/>
        <v/>
      </c>
      <c r="W20" s="31" t="str">
        <f t="shared" si="40"/>
        <v/>
      </c>
      <c r="X20" s="622" t="s">
        <v>490</v>
      </c>
      <c r="Y20" s="140"/>
      <c r="Z20" s="39"/>
      <c r="AA20" s="623">
        <f>SUM(AA21:AA31)</f>
        <v>223351</v>
      </c>
      <c r="AB20" s="624">
        <f t="shared" ref="AB20:AO20" si="59">SUM(AB21:AB31)</f>
        <v>18689</v>
      </c>
      <c r="AC20" s="624">
        <f t="shared" si="59"/>
        <v>27338</v>
      </c>
      <c r="AD20" s="624">
        <f t="shared" si="59"/>
        <v>73477</v>
      </c>
      <c r="AE20" s="37">
        <f>SUM(AE21:AE31)</f>
        <v>16990</v>
      </c>
      <c r="AF20" s="624">
        <f t="shared" si="59"/>
        <v>16596</v>
      </c>
      <c r="AG20" s="624">
        <f t="shared" si="59"/>
        <v>70</v>
      </c>
      <c r="AH20" s="624">
        <f t="shared" si="59"/>
        <v>0</v>
      </c>
      <c r="AI20" s="624">
        <f t="shared" si="59"/>
        <v>20247</v>
      </c>
      <c r="AJ20" s="624">
        <f t="shared" si="59"/>
        <v>0</v>
      </c>
      <c r="AK20" s="624">
        <f t="shared" si="59"/>
        <v>0</v>
      </c>
      <c r="AL20" s="624">
        <f t="shared" si="59"/>
        <v>0</v>
      </c>
      <c r="AM20" s="37">
        <f>SUM(AM21:AM31)</f>
        <v>0</v>
      </c>
      <c r="AN20" s="624">
        <f t="shared" si="59"/>
        <v>2</v>
      </c>
      <c r="AO20" s="624">
        <f t="shared" si="59"/>
        <v>0</v>
      </c>
      <c r="AP20" s="624">
        <f t="shared" ref="AP20:AW20" si="60">SUM(AP21:AP31)</f>
        <v>3</v>
      </c>
      <c r="AQ20" s="624">
        <f>SUM(AQ21:AQ31)</f>
        <v>0</v>
      </c>
      <c r="AR20" s="624">
        <f t="shared" si="60"/>
        <v>0</v>
      </c>
      <c r="AS20" s="624">
        <f t="shared" si="60"/>
        <v>0</v>
      </c>
      <c r="AT20" s="624">
        <f t="shared" si="60"/>
        <v>0</v>
      </c>
      <c r="AU20" s="624">
        <f>SUM(AU21:AU31)</f>
        <v>0</v>
      </c>
      <c r="AV20" s="624">
        <f t="shared" si="60"/>
        <v>0</v>
      </c>
      <c r="AW20" s="625">
        <f t="shared" si="60"/>
        <v>379773</v>
      </c>
      <c r="AX20" s="31" t="str">
        <f t="shared" si="41"/>
        <v>585EPSS40</v>
      </c>
      <c r="AY20" s="853" t="s">
        <v>662</v>
      </c>
      <c r="AZ20" s="853">
        <v>585</v>
      </c>
      <c r="BA20" s="853" t="s">
        <v>509</v>
      </c>
      <c r="BB20" s="854">
        <v>5159</v>
      </c>
    </row>
    <row r="21" spans="2:54">
      <c r="B21" s="31" t="str">
        <f t="shared" si="19"/>
        <v>45EPSS40</v>
      </c>
      <c r="C21" s="31" t="str">
        <f t="shared" si="20"/>
        <v>45ESS024</v>
      </c>
      <c r="D21" s="31" t="str">
        <f t="shared" si="21"/>
        <v>45EPSS10</v>
      </c>
      <c r="E21" s="31" t="str">
        <f t="shared" si="22"/>
        <v>45EPSS37</v>
      </c>
      <c r="F21" s="31" t="str">
        <f t="shared" si="23"/>
        <v>45EPSS41</v>
      </c>
      <c r="G21" s="31" t="str">
        <f t="shared" si="24"/>
        <v>45EPSS16</v>
      </c>
      <c r="H21" s="31" t="str">
        <f t="shared" si="25"/>
        <v>45EPSS02</v>
      </c>
      <c r="I21" s="31" t="str">
        <f t="shared" si="26"/>
        <v>45ESS091</v>
      </c>
      <c r="J21" s="31" t="str">
        <f t="shared" si="27"/>
        <v>45EPSI03</v>
      </c>
      <c r="K21" s="31" t="str">
        <f t="shared" si="28"/>
        <v>45EPSS05</v>
      </c>
      <c r="L21" s="31" t="str">
        <f t="shared" si="29"/>
        <v>45EPSS08</v>
      </c>
      <c r="M21" s="31" t="str">
        <f t="shared" si="30"/>
        <v>45EPSS18</v>
      </c>
      <c r="N21" s="31" t="str">
        <f t="shared" si="31"/>
        <v>45EPSS42</v>
      </c>
      <c r="O21" s="31" t="str">
        <f t="shared" si="32"/>
        <v>45ESS207</v>
      </c>
      <c r="P21" s="31" t="str">
        <f t="shared" si="33"/>
        <v>45EPSS48</v>
      </c>
      <c r="Q21" s="31" t="str">
        <f t="shared" si="34"/>
        <v>45CCF102</v>
      </c>
      <c r="R21" s="31" t="str">
        <f t="shared" si="35"/>
        <v>45CCF055</v>
      </c>
      <c r="S21" s="31" t="str">
        <f t="shared" si="36"/>
        <v>45ESS062</v>
      </c>
      <c r="T21" s="31" t="str">
        <f t="shared" si="37"/>
        <v>45EPSS45</v>
      </c>
      <c r="U21" s="31" t="str">
        <f t="shared" si="38"/>
        <v>45EPSI05</v>
      </c>
      <c r="V21" s="31" t="str">
        <f t="shared" si="39"/>
        <v>45</v>
      </c>
      <c r="W21" s="31" t="str">
        <f t="shared" si="40"/>
        <v>45</v>
      </c>
      <c r="X21" s="540" t="s">
        <v>309</v>
      </c>
      <c r="Y21" s="561" t="s">
        <v>668</v>
      </c>
      <c r="Z21" s="38">
        <v>45</v>
      </c>
      <c r="AA21" s="612">
        <f t="shared" ref="AA21:AA31" si="61">IFERROR(VLOOKUP(B21,$AX$7:$BB$929,5,0),0)</f>
        <v>37178</v>
      </c>
      <c r="AB21" s="613">
        <f t="shared" ref="AB21:AB31" si="62">IFERROR(VLOOKUP(C21,$AX$7:$BB$929,5,0),0)+AM21</f>
        <v>1455</v>
      </c>
      <c r="AC21" s="613">
        <f t="shared" ref="AC21:AC31" si="63">IFERROR(VLOOKUP(D21,$AX$7:$BB$929,5,0),0)</f>
        <v>5296</v>
      </c>
      <c r="AD21" s="613">
        <f t="shared" ref="AD21:AD31" si="64">VLOOKUP(E21,$AX$7:$BB$699,5,0)+AE21</f>
        <v>7543</v>
      </c>
      <c r="AE21" s="406">
        <f t="shared" ref="AE21:AE31" si="65">IFERROR(VLOOKUP(F21,$AX$7:$BB$929,5,0),0)</f>
        <v>2351</v>
      </c>
      <c r="AF21" s="613">
        <f t="shared" ref="AF21:AF31" si="66">IFERROR(VLOOKUP(G21,$AX$7:$BB$929,5,0),0)</f>
        <v>5493</v>
      </c>
      <c r="AG21" s="613">
        <f t="shared" ref="AG21:AG31" si="67">IFERROR(VLOOKUP(H21,$AX$7:$BB$929,5,0),0)</f>
        <v>51</v>
      </c>
      <c r="AH21" s="613">
        <f t="shared" ref="AH21:AH31" si="68">IFERROR(VLOOKUP(I21,$AX$7:$BB$929,5,0),0)</f>
        <v>0</v>
      </c>
      <c r="AI21" s="613">
        <f t="shared" ref="AI21:AI31" si="69">IFERROR(VLOOKUP(J21,$AX$7:$BB$929,5,0),0)</f>
        <v>1080</v>
      </c>
      <c r="AJ21" s="613">
        <f t="shared" ref="AJ21:AJ31" si="70">IFERROR(VLOOKUP(K21,$AX$7:$BB$929,5,0),0)</f>
        <v>0</v>
      </c>
      <c r="AK21" s="613">
        <f t="shared" ref="AK21:AK31" si="71">IFERROR(VLOOKUP(L21,$AX$7:$BB$929,5,0),0)</f>
        <v>0</v>
      </c>
      <c r="AL21" s="613">
        <f t="shared" ref="AL21:AL31" si="72">IFERROR(VLOOKUP(M21,$AX$7:$BB$929,5,0),0)</f>
        <v>0</v>
      </c>
      <c r="AM21" s="406">
        <f t="shared" ref="AM21:AM31" si="73">IFERROR(VLOOKUP(N21,$AX$7:$BB$929,5,0),0)</f>
        <v>0</v>
      </c>
      <c r="AN21" s="613">
        <f t="shared" ref="AN21:AN31" si="74">IFERROR(VLOOKUP(O21,$AX$7:$BB$929,5,0),0)+AO21</f>
        <v>2</v>
      </c>
      <c r="AO21" s="406">
        <f t="shared" ref="AO21:AO31" si="75">IFERROR(VLOOKUP(P21,$AX$7:$BB$929,5,0),0)</f>
        <v>0</v>
      </c>
      <c r="AP21" s="613">
        <f t="shared" ref="AP21:AP31" si="76">IFERROR(VLOOKUP(Q21,$AX$7:$BB$929,5,0),0)</f>
        <v>0</v>
      </c>
      <c r="AQ21" s="613">
        <f t="shared" ref="AQ21:AQ31" si="77">IFERROR(VLOOKUP(R21,$AX$7:$BB$929,5,0),0)</f>
        <v>0</v>
      </c>
      <c r="AR21" s="613">
        <f t="shared" ref="AR21:AR31" si="78">IFERROR(VLOOKUP(S21,$AX$7:$BB$929,5,0),0)</f>
        <v>0</v>
      </c>
      <c r="AS21" s="613">
        <f t="shared" ref="AS21:AS31" si="79">IFERROR(VLOOKUP(T21,$AX$7:$BB$929,5,0),0)</f>
        <v>0</v>
      </c>
      <c r="AT21" s="613">
        <f t="shared" ref="AT21:AT31" si="80">IFERROR(VLOOKUP(U21,$AX$7:$BB$929,5,0),0)</f>
        <v>0</v>
      </c>
      <c r="AU21" s="613">
        <f t="shared" ref="AU21:AU31" si="81">IFERROR(VLOOKUP(V21,$AX$7:$BB$929,5,0),0)</f>
        <v>0</v>
      </c>
      <c r="AV21" s="613">
        <f t="shared" ref="AV21:AV31" si="82">IFERROR(VLOOKUP(W21,$AX$7:$BB$929,5,0),0)</f>
        <v>0</v>
      </c>
      <c r="AW21" s="617">
        <f t="shared" ref="AW21:AW31" si="83">SUM(AA21:AV21)-AE21-AM21-AO21</f>
        <v>58098</v>
      </c>
      <c r="AX21" s="31" t="str">
        <f t="shared" si="41"/>
        <v>585EPSS41</v>
      </c>
      <c r="AY21" s="853" t="s">
        <v>662</v>
      </c>
      <c r="AZ21" s="853">
        <v>585</v>
      </c>
      <c r="BA21" s="853" t="s">
        <v>602</v>
      </c>
      <c r="BB21" s="854">
        <v>1</v>
      </c>
    </row>
    <row r="22" spans="2:54">
      <c r="B22" s="31" t="str">
        <f t="shared" si="19"/>
        <v>51EPSS40</v>
      </c>
      <c r="C22" s="31" t="str">
        <f t="shared" si="20"/>
        <v>51ESS024</v>
      </c>
      <c r="D22" s="31" t="str">
        <f t="shared" si="21"/>
        <v>51EPSS10</v>
      </c>
      <c r="E22" s="31" t="str">
        <f t="shared" si="22"/>
        <v>51EPSS37</v>
      </c>
      <c r="F22" s="31" t="str">
        <f t="shared" si="23"/>
        <v>51EPSS41</v>
      </c>
      <c r="G22" s="31" t="str">
        <f t="shared" si="24"/>
        <v>51EPSS16</v>
      </c>
      <c r="H22" s="31" t="str">
        <f t="shared" si="25"/>
        <v>51EPSS02</v>
      </c>
      <c r="I22" s="31" t="str">
        <f t="shared" si="26"/>
        <v>51ESS091</v>
      </c>
      <c r="J22" s="31" t="str">
        <f t="shared" si="27"/>
        <v>51EPSI03</v>
      </c>
      <c r="K22" s="31" t="str">
        <f t="shared" si="28"/>
        <v>51EPSS05</v>
      </c>
      <c r="L22" s="31" t="str">
        <f t="shared" si="29"/>
        <v>51EPSS08</v>
      </c>
      <c r="M22" s="31" t="str">
        <f t="shared" si="30"/>
        <v>51EPSS18</v>
      </c>
      <c r="N22" s="31" t="str">
        <f t="shared" si="31"/>
        <v>51EPSS42</v>
      </c>
      <c r="O22" s="31" t="str">
        <f t="shared" si="32"/>
        <v>51ESS207</v>
      </c>
      <c r="P22" s="31" t="str">
        <f t="shared" si="33"/>
        <v>51EPSS48</v>
      </c>
      <c r="Q22" s="31" t="str">
        <f t="shared" si="34"/>
        <v>51CCF102</v>
      </c>
      <c r="R22" s="31" t="str">
        <f t="shared" si="35"/>
        <v>51CCF055</v>
      </c>
      <c r="S22" s="31" t="str">
        <f t="shared" si="36"/>
        <v>51ESS062</v>
      </c>
      <c r="T22" s="31" t="str">
        <f t="shared" si="37"/>
        <v>51EPSS45</v>
      </c>
      <c r="U22" s="31" t="str">
        <f t="shared" si="38"/>
        <v>51EPSI05</v>
      </c>
      <c r="V22" s="31" t="str">
        <f t="shared" si="39"/>
        <v>51</v>
      </c>
      <c r="W22" s="31" t="str">
        <f t="shared" si="40"/>
        <v>51</v>
      </c>
      <c r="X22" s="540" t="s">
        <v>310</v>
      </c>
      <c r="Y22" s="561" t="s">
        <v>668</v>
      </c>
      <c r="Z22" s="38">
        <v>51</v>
      </c>
      <c r="AA22" s="612">
        <f t="shared" si="61"/>
        <v>17900</v>
      </c>
      <c r="AB22" s="613">
        <f t="shared" si="62"/>
        <v>0</v>
      </c>
      <c r="AC22" s="613">
        <f t="shared" si="63"/>
        <v>0</v>
      </c>
      <c r="AD22" s="613">
        <f t="shared" si="64"/>
        <v>5533</v>
      </c>
      <c r="AE22" s="406">
        <f t="shared" si="65"/>
        <v>1606</v>
      </c>
      <c r="AF22" s="613">
        <f t="shared" si="66"/>
        <v>859</v>
      </c>
      <c r="AG22" s="613">
        <f t="shared" si="67"/>
        <v>0</v>
      </c>
      <c r="AH22" s="613">
        <f t="shared" si="68"/>
        <v>0</v>
      </c>
      <c r="AI22" s="613">
        <f t="shared" si="69"/>
        <v>1573</v>
      </c>
      <c r="AJ22" s="613">
        <f t="shared" si="70"/>
        <v>0</v>
      </c>
      <c r="AK22" s="613">
        <f t="shared" si="71"/>
        <v>0</v>
      </c>
      <c r="AL22" s="613">
        <f t="shared" si="72"/>
        <v>0</v>
      </c>
      <c r="AM22" s="406">
        <f t="shared" si="73"/>
        <v>0</v>
      </c>
      <c r="AN22" s="613">
        <f t="shared" si="74"/>
        <v>0</v>
      </c>
      <c r="AO22" s="406">
        <f t="shared" si="75"/>
        <v>0</v>
      </c>
      <c r="AP22" s="613">
        <f t="shared" si="76"/>
        <v>0</v>
      </c>
      <c r="AQ22" s="613">
        <f t="shared" si="77"/>
        <v>0</v>
      </c>
      <c r="AR22" s="613">
        <f t="shared" si="78"/>
        <v>0</v>
      </c>
      <c r="AS22" s="613">
        <f t="shared" si="79"/>
        <v>0</v>
      </c>
      <c r="AT22" s="613">
        <f t="shared" si="80"/>
        <v>0</v>
      </c>
      <c r="AU22" s="613">
        <f t="shared" si="81"/>
        <v>0</v>
      </c>
      <c r="AV22" s="613">
        <f t="shared" si="82"/>
        <v>0</v>
      </c>
      <c r="AW22" s="617">
        <f t="shared" si="83"/>
        <v>25865</v>
      </c>
      <c r="AX22" s="31" t="str">
        <f t="shared" si="41"/>
        <v>585ESS091</v>
      </c>
      <c r="AY22" s="853" t="s">
        <v>662</v>
      </c>
      <c r="AZ22" s="853">
        <v>585</v>
      </c>
      <c r="BA22" s="853" t="s">
        <v>524</v>
      </c>
      <c r="BB22" s="854">
        <v>1156</v>
      </c>
    </row>
    <row r="23" spans="2:54">
      <c r="B23" s="31" t="str">
        <f t="shared" si="19"/>
        <v>147EPSS40</v>
      </c>
      <c r="C23" s="31" t="str">
        <f t="shared" si="20"/>
        <v>147ESS024</v>
      </c>
      <c r="D23" s="31" t="str">
        <f t="shared" si="21"/>
        <v>147EPSS10</v>
      </c>
      <c r="E23" s="31" t="str">
        <f t="shared" si="22"/>
        <v>147EPSS37</v>
      </c>
      <c r="F23" s="31" t="str">
        <f t="shared" si="23"/>
        <v>147EPSS41</v>
      </c>
      <c r="G23" s="31" t="str">
        <f t="shared" si="24"/>
        <v>147EPSS16</v>
      </c>
      <c r="H23" s="31" t="str">
        <f t="shared" si="25"/>
        <v>147EPSS02</v>
      </c>
      <c r="I23" s="31" t="str">
        <f t="shared" si="26"/>
        <v>147ESS091</v>
      </c>
      <c r="J23" s="31" t="str">
        <f t="shared" si="27"/>
        <v>147EPSI03</v>
      </c>
      <c r="K23" s="31" t="str">
        <f t="shared" si="28"/>
        <v>147EPSS05</v>
      </c>
      <c r="L23" s="31" t="str">
        <f t="shared" si="29"/>
        <v>147EPSS08</v>
      </c>
      <c r="M23" s="31" t="str">
        <f t="shared" si="30"/>
        <v>147EPSS18</v>
      </c>
      <c r="N23" s="31" t="str">
        <f t="shared" si="31"/>
        <v>147EPSS42</v>
      </c>
      <c r="O23" s="31" t="str">
        <f t="shared" si="32"/>
        <v>147ESS207</v>
      </c>
      <c r="P23" s="31" t="str">
        <f t="shared" si="33"/>
        <v>147EPSS48</v>
      </c>
      <c r="Q23" s="31" t="str">
        <f t="shared" si="34"/>
        <v>147CCF102</v>
      </c>
      <c r="R23" s="31" t="str">
        <f t="shared" si="35"/>
        <v>147CCF055</v>
      </c>
      <c r="S23" s="31" t="str">
        <f t="shared" si="36"/>
        <v>147ESS062</v>
      </c>
      <c r="T23" s="31" t="str">
        <f t="shared" si="37"/>
        <v>147EPSS45</v>
      </c>
      <c r="U23" s="31" t="str">
        <f t="shared" si="38"/>
        <v>147EPSI05</v>
      </c>
      <c r="V23" s="31" t="str">
        <f t="shared" si="39"/>
        <v>147</v>
      </c>
      <c r="W23" s="31" t="str">
        <f t="shared" si="40"/>
        <v>147</v>
      </c>
      <c r="X23" s="540" t="s">
        <v>311</v>
      </c>
      <c r="Y23" s="561" t="s">
        <v>668</v>
      </c>
      <c r="Z23" s="38">
        <v>147</v>
      </c>
      <c r="AA23" s="612">
        <f t="shared" si="61"/>
        <v>20284</v>
      </c>
      <c r="AB23" s="613">
        <f t="shared" si="62"/>
        <v>700</v>
      </c>
      <c r="AC23" s="613">
        <f t="shared" si="63"/>
        <v>1758</v>
      </c>
      <c r="AD23" s="613">
        <f t="shared" si="64"/>
        <v>3105</v>
      </c>
      <c r="AE23" s="406">
        <f t="shared" si="65"/>
        <v>1063</v>
      </c>
      <c r="AF23" s="613">
        <f t="shared" si="66"/>
        <v>1985</v>
      </c>
      <c r="AG23" s="613">
        <f t="shared" si="67"/>
        <v>0</v>
      </c>
      <c r="AH23" s="613">
        <f t="shared" si="68"/>
        <v>0</v>
      </c>
      <c r="AI23" s="613">
        <f t="shared" si="69"/>
        <v>4</v>
      </c>
      <c r="AJ23" s="613">
        <f t="shared" si="70"/>
        <v>0</v>
      </c>
      <c r="AK23" s="613">
        <f t="shared" si="71"/>
        <v>0</v>
      </c>
      <c r="AL23" s="613">
        <f t="shared" si="72"/>
        <v>0</v>
      </c>
      <c r="AM23" s="406">
        <f t="shared" si="73"/>
        <v>0</v>
      </c>
      <c r="AN23" s="613">
        <f t="shared" si="74"/>
        <v>0</v>
      </c>
      <c r="AO23" s="406">
        <f t="shared" si="75"/>
        <v>0</v>
      </c>
      <c r="AP23" s="613">
        <f t="shared" si="76"/>
        <v>1</v>
      </c>
      <c r="AQ23" s="613">
        <f t="shared" si="77"/>
        <v>0</v>
      </c>
      <c r="AR23" s="613">
        <f t="shared" si="78"/>
        <v>0</v>
      </c>
      <c r="AS23" s="613">
        <f t="shared" si="79"/>
        <v>0</v>
      </c>
      <c r="AT23" s="613">
        <f t="shared" si="80"/>
        <v>0</v>
      </c>
      <c r="AU23" s="613">
        <f t="shared" si="81"/>
        <v>0</v>
      </c>
      <c r="AV23" s="613">
        <f t="shared" si="82"/>
        <v>0</v>
      </c>
      <c r="AW23" s="617">
        <f t="shared" si="83"/>
        <v>27837</v>
      </c>
      <c r="AX23" s="31" t="str">
        <f t="shared" si="41"/>
        <v>591EPSS37</v>
      </c>
      <c r="AY23" s="853" t="s">
        <v>662</v>
      </c>
      <c r="AZ23" s="853">
        <v>591</v>
      </c>
      <c r="BA23" s="853" t="s">
        <v>518</v>
      </c>
      <c r="BB23" s="854">
        <v>813</v>
      </c>
    </row>
    <row r="24" spans="2:54">
      <c r="B24" s="31" t="str">
        <f t="shared" si="19"/>
        <v>172EPSS40</v>
      </c>
      <c r="C24" s="31" t="str">
        <f t="shared" si="20"/>
        <v>172ESS024</v>
      </c>
      <c r="D24" s="31" t="str">
        <f t="shared" si="21"/>
        <v>172EPSS10</v>
      </c>
      <c r="E24" s="31" t="str">
        <f t="shared" si="22"/>
        <v>172EPSS37</v>
      </c>
      <c r="F24" s="31" t="str">
        <f t="shared" si="23"/>
        <v>172EPSS41</v>
      </c>
      <c r="G24" s="31" t="str">
        <f t="shared" si="24"/>
        <v>172EPSS16</v>
      </c>
      <c r="H24" s="31" t="str">
        <f t="shared" si="25"/>
        <v>172EPSS02</v>
      </c>
      <c r="I24" s="31" t="str">
        <f t="shared" si="26"/>
        <v>172ESS091</v>
      </c>
      <c r="J24" s="31" t="str">
        <f t="shared" si="27"/>
        <v>172EPSI03</v>
      </c>
      <c r="K24" s="31" t="str">
        <f t="shared" si="28"/>
        <v>172EPSS05</v>
      </c>
      <c r="L24" s="31" t="str">
        <f t="shared" si="29"/>
        <v>172EPSS08</v>
      </c>
      <c r="M24" s="31" t="str">
        <f t="shared" si="30"/>
        <v>172EPSS18</v>
      </c>
      <c r="N24" s="31" t="str">
        <f t="shared" si="31"/>
        <v>172EPSS42</v>
      </c>
      <c r="O24" s="31" t="str">
        <f t="shared" si="32"/>
        <v>172ESS207</v>
      </c>
      <c r="P24" s="31" t="str">
        <f t="shared" si="33"/>
        <v>172EPSS48</v>
      </c>
      <c r="Q24" s="31" t="str">
        <f t="shared" si="34"/>
        <v>172CCF102</v>
      </c>
      <c r="R24" s="31" t="str">
        <f t="shared" si="35"/>
        <v>172CCF055</v>
      </c>
      <c r="S24" s="31" t="str">
        <f t="shared" si="36"/>
        <v>172ESS062</v>
      </c>
      <c r="T24" s="31" t="str">
        <f t="shared" si="37"/>
        <v>172EPSS45</v>
      </c>
      <c r="U24" s="31" t="str">
        <f t="shared" si="38"/>
        <v>172EPSI05</v>
      </c>
      <c r="V24" s="31" t="str">
        <f t="shared" si="39"/>
        <v>172</v>
      </c>
      <c r="W24" s="31" t="str">
        <f t="shared" si="40"/>
        <v>172</v>
      </c>
      <c r="X24" s="540" t="s">
        <v>312</v>
      </c>
      <c r="Y24" s="561" t="s">
        <v>668</v>
      </c>
      <c r="Z24" s="38">
        <v>172</v>
      </c>
      <c r="AA24" s="612">
        <f t="shared" si="61"/>
        <v>23859</v>
      </c>
      <c r="AB24" s="613">
        <f t="shared" si="62"/>
        <v>883</v>
      </c>
      <c r="AC24" s="613">
        <f t="shared" si="63"/>
        <v>2897</v>
      </c>
      <c r="AD24" s="613">
        <f t="shared" si="64"/>
        <v>4500</v>
      </c>
      <c r="AE24" s="406">
        <f t="shared" si="65"/>
        <v>1406</v>
      </c>
      <c r="AF24" s="613">
        <f t="shared" si="66"/>
        <v>2795</v>
      </c>
      <c r="AG24" s="613">
        <f t="shared" si="67"/>
        <v>19</v>
      </c>
      <c r="AH24" s="613">
        <f t="shared" si="68"/>
        <v>0</v>
      </c>
      <c r="AI24" s="613">
        <f t="shared" si="69"/>
        <v>3054</v>
      </c>
      <c r="AJ24" s="613">
        <f t="shared" si="70"/>
        <v>0</v>
      </c>
      <c r="AK24" s="613">
        <f t="shared" si="71"/>
        <v>0</v>
      </c>
      <c r="AL24" s="613">
        <f t="shared" si="72"/>
        <v>0</v>
      </c>
      <c r="AM24" s="406">
        <f t="shared" si="73"/>
        <v>0</v>
      </c>
      <c r="AN24" s="613">
        <f t="shared" si="74"/>
        <v>0</v>
      </c>
      <c r="AO24" s="406">
        <f t="shared" si="75"/>
        <v>0</v>
      </c>
      <c r="AP24" s="613">
        <f t="shared" si="76"/>
        <v>0</v>
      </c>
      <c r="AQ24" s="613">
        <f t="shared" si="77"/>
        <v>0</v>
      </c>
      <c r="AR24" s="613">
        <f t="shared" si="78"/>
        <v>0</v>
      </c>
      <c r="AS24" s="613">
        <f t="shared" si="79"/>
        <v>0</v>
      </c>
      <c r="AT24" s="613">
        <f t="shared" si="80"/>
        <v>0</v>
      </c>
      <c r="AU24" s="613">
        <f t="shared" si="81"/>
        <v>0</v>
      </c>
      <c r="AV24" s="613">
        <f t="shared" si="82"/>
        <v>0</v>
      </c>
      <c r="AW24" s="617">
        <f t="shared" si="83"/>
        <v>38007</v>
      </c>
      <c r="AX24" s="31" t="str">
        <f t="shared" si="41"/>
        <v>591EPSS40</v>
      </c>
      <c r="AY24" s="853" t="s">
        <v>662</v>
      </c>
      <c r="AZ24" s="853">
        <v>591</v>
      </c>
      <c r="BA24" s="853" t="s">
        <v>509</v>
      </c>
      <c r="BB24" s="854">
        <v>7569</v>
      </c>
    </row>
    <row r="25" spans="2:54">
      <c r="B25" s="31" t="str">
        <f t="shared" si="19"/>
        <v>475EPSS40</v>
      </c>
      <c r="C25" s="31" t="str">
        <f t="shared" si="20"/>
        <v>475ESS024</v>
      </c>
      <c r="D25" s="31" t="str">
        <f t="shared" si="21"/>
        <v>475EPSS10</v>
      </c>
      <c r="E25" s="31" t="str">
        <f t="shared" si="22"/>
        <v>475EPSS37</v>
      </c>
      <c r="F25" s="31" t="str">
        <f t="shared" si="23"/>
        <v>475EPSS41</v>
      </c>
      <c r="G25" s="31" t="str">
        <f t="shared" si="24"/>
        <v>475EPSS16</v>
      </c>
      <c r="H25" s="31" t="str">
        <f t="shared" si="25"/>
        <v>475EPSS02</v>
      </c>
      <c r="I25" s="31" t="str">
        <f t="shared" si="26"/>
        <v>475ESS091</v>
      </c>
      <c r="J25" s="31" t="str">
        <f t="shared" si="27"/>
        <v>475EPSI03</v>
      </c>
      <c r="K25" s="31" t="str">
        <f t="shared" si="28"/>
        <v>475EPSS05</v>
      </c>
      <c r="L25" s="31" t="str">
        <f t="shared" si="29"/>
        <v>475EPSS08</v>
      </c>
      <c r="M25" s="31" t="str">
        <f t="shared" si="30"/>
        <v>475EPSS18</v>
      </c>
      <c r="N25" s="31" t="str">
        <f t="shared" si="31"/>
        <v>475EPSS42</v>
      </c>
      <c r="O25" s="31" t="str">
        <f t="shared" si="32"/>
        <v>475ESS207</v>
      </c>
      <c r="P25" s="31" t="str">
        <f t="shared" si="33"/>
        <v>475EPSS48</v>
      </c>
      <c r="Q25" s="31" t="str">
        <f t="shared" si="34"/>
        <v>475CCF102</v>
      </c>
      <c r="R25" s="31" t="str">
        <f t="shared" si="35"/>
        <v>475CCF055</v>
      </c>
      <c r="S25" s="31" t="str">
        <f t="shared" si="36"/>
        <v>475ESS062</v>
      </c>
      <c r="T25" s="31" t="str">
        <f t="shared" si="37"/>
        <v>475EPSS45</v>
      </c>
      <c r="U25" s="31" t="str">
        <f t="shared" si="38"/>
        <v>475EPSI05</v>
      </c>
      <c r="V25" s="31" t="str">
        <f t="shared" si="39"/>
        <v>475</v>
      </c>
      <c r="W25" s="31" t="str">
        <f t="shared" si="40"/>
        <v>475</v>
      </c>
      <c r="X25" s="540" t="s">
        <v>313</v>
      </c>
      <c r="Y25" s="561" t="s">
        <v>668</v>
      </c>
      <c r="Z25" s="38">
        <v>475</v>
      </c>
      <c r="AA25" s="612">
        <f t="shared" si="61"/>
        <v>2218</v>
      </c>
      <c r="AB25" s="613">
        <f t="shared" si="62"/>
        <v>0</v>
      </c>
      <c r="AC25" s="613">
        <f t="shared" si="63"/>
        <v>0</v>
      </c>
      <c r="AD25" s="613">
        <f t="shared" si="64"/>
        <v>104</v>
      </c>
      <c r="AE25" s="406">
        <f t="shared" si="65"/>
        <v>5</v>
      </c>
      <c r="AF25" s="613">
        <f t="shared" si="66"/>
        <v>0</v>
      </c>
      <c r="AG25" s="613">
        <f t="shared" si="67"/>
        <v>0</v>
      </c>
      <c r="AH25" s="613">
        <f t="shared" si="68"/>
        <v>0</v>
      </c>
      <c r="AI25" s="613">
        <f t="shared" si="69"/>
        <v>2398</v>
      </c>
      <c r="AJ25" s="613">
        <f t="shared" si="70"/>
        <v>0</v>
      </c>
      <c r="AK25" s="613">
        <f t="shared" si="71"/>
        <v>0</v>
      </c>
      <c r="AL25" s="613">
        <f t="shared" si="72"/>
        <v>0</v>
      </c>
      <c r="AM25" s="406">
        <f t="shared" si="73"/>
        <v>0</v>
      </c>
      <c r="AN25" s="613">
        <f t="shared" si="74"/>
        <v>0</v>
      </c>
      <c r="AO25" s="406">
        <f t="shared" si="75"/>
        <v>0</v>
      </c>
      <c r="AP25" s="613">
        <f t="shared" si="76"/>
        <v>0</v>
      </c>
      <c r="AQ25" s="613">
        <f t="shared" si="77"/>
        <v>0</v>
      </c>
      <c r="AR25" s="613">
        <f t="shared" si="78"/>
        <v>0</v>
      </c>
      <c r="AS25" s="613">
        <f t="shared" si="79"/>
        <v>0</v>
      </c>
      <c r="AT25" s="613">
        <f t="shared" si="80"/>
        <v>0</v>
      </c>
      <c r="AU25" s="613">
        <f t="shared" si="81"/>
        <v>0</v>
      </c>
      <c r="AV25" s="613">
        <f t="shared" si="82"/>
        <v>0</v>
      </c>
      <c r="AW25" s="617">
        <f t="shared" si="83"/>
        <v>4720</v>
      </c>
      <c r="AX25" s="31" t="str">
        <f t="shared" si="41"/>
        <v>591EPSS41</v>
      </c>
      <c r="AY25" s="853" t="s">
        <v>662</v>
      </c>
      <c r="AZ25" s="853">
        <v>591</v>
      </c>
      <c r="BA25" s="853" t="s">
        <v>602</v>
      </c>
      <c r="BB25" s="854">
        <v>1</v>
      </c>
    </row>
    <row r="26" spans="2:54">
      <c r="B26" s="31" t="str">
        <f t="shared" si="19"/>
        <v>480EPSS40</v>
      </c>
      <c r="C26" s="31" t="str">
        <f t="shared" si="20"/>
        <v>480ESS024</v>
      </c>
      <c r="D26" s="31" t="str">
        <f t="shared" si="21"/>
        <v>480EPSS10</v>
      </c>
      <c r="E26" s="31" t="str">
        <f t="shared" si="22"/>
        <v>480EPSS37</v>
      </c>
      <c r="F26" s="31" t="str">
        <f t="shared" si="23"/>
        <v>480EPSS41</v>
      </c>
      <c r="G26" s="31" t="str">
        <f t="shared" si="24"/>
        <v>480EPSS16</v>
      </c>
      <c r="H26" s="31" t="str">
        <f t="shared" si="25"/>
        <v>480EPSS02</v>
      </c>
      <c r="I26" s="31" t="str">
        <f t="shared" si="26"/>
        <v>480ESS091</v>
      </c>
      <c r="J26" s="31" t="str">
        <f t="shared" si="27"/>
        <v>480EPSI03</v>
      </c>
      <c r="K26" s="31" t="str">
        <f t="shared" si="28"/>
        <v>480EPSS05</v>
      </c>
      <c r="L26" s="31" t="str">
        <f t="shared" si="29"/>
        <v>480EPSS08</v>
      </c>
      <c r="M26" s="31" t="str">
        <f t="shared" si="30"/>
        <v>480EPSS18</v>
      </c>
      <c r="N26" s="31" t="str">
        <f t="shared" si="31"/>
        <v>480EPSS42</v>
      </c>
      <c r="O26" s="31" t="str">
        <f t="shared" si="32"/>
        <v>480ESS207</v>
      </c>
      <c r="P26" s="31" t="str">
        <f t="shared" si="33"/>
        <v>480EPSS48</v>
      </c>
      <c r="Q26" s="31" t="str">
        <f t="shared" si="34"/>
        <v>480CCF102</v>
      </c>
      <c r="R26" s="31" t="str">
        <f t="shared" si="35"/>
        <v>480CCF055</v>
      </c>
      <c r="S26" s="31" t="str">
        <f t="shared" si="36"/>
        <v>480ESS062</v>
      </c>
      <c r="T26" s="31" t="str">
        <f t="shared" si="37"/>
        <v>480EPSS45</v>
      </c>
      <c r="U26" s="31" t="str">
        <f t="shared" si="38"/>
        <v>480EPSI05</v>
      </c>
      <c r="V26" s="31" t="str">
        <f t="shared" si="39"/>
        <v>480</v>
      </c>
      <c r="W26" s="31" t="str">
        <f t="shared" si="40"/>
        <v>480</v>
      </c>
      <c r="X26" s="540" t="s">
        <v>314</v>
      </c>
      <c r="Y26" s="561" t="s">
        <v>668</v>
      </c>
      <c r="Z26" s="38">
        <v>480</v>
      </c>
      <c r="AA26" s="612">
        <f t="shared" si="61"/>
        <v>14493</v>
      </c>
      <c r="AB26" s="613">
        <f t="shared" si="62"/>
        <v>825</v>
      </c>
      <c r="AC26" s="613">
        <f t="shared" si="63"/>
        <v>0</v>
      </c>
      <c r="AD26" s="613">
        <f t="shared" si="64"/>
        <v>1778</v>
      </c>
      <c r="AE26" s="406">
        <f t="shared" si="65"/>
        <v>431</v>
      </c>
      <c r="AF26" s="613">
        <f t="shared" si="66"/>
        <v>0</v>
      </c>
      <c r="AG26" s="613">
        <f t="shared" si="67"/>
        <v>0</v>
      </c>
      <c r="AH26" s="613">
        <f t="shared" si="68"/>
        <v>0</v>
      </c>
      <c r="AI26" s="613">
        <f t="shared" si="69"/>
        <v>2980</v>
      </c>
      <c r="AJ26" s="613">
        <f t="shared" si="70"/>
        <v>0</v>
      </c>
      <c r="AK26" s="613">
        <f t="shared" si="71"/>
        <v>0</v>
      </c>
      <c r="AL26" s="613">
        <f t="shared" si="72"/>
        <v>0</v>
      </c>
      <c r="AM26" s="406">
        <f t="shared" si="73"/>
        <v>0</v>
      </c>
      <c r="AN26" s="613">
        <f t="shared" si="74"/>
        <v>0</v>
      </c>
      <c r="AO26" s="406">
        <f t="shared" si="75"/>
        <v>0</v>
      </c>
      <c r="AP26" s="613">
        <f t="shared" si="76"/>
        <v>2</v>
      </c>
      <c r="AQ26" s="613">
        <f t="shared" si="77"/>
        <v>0</v>
      </c>
      <c r="AR26" s="613">
        <f t="shared" si="78"/>
        <v>0</v>
      </c>
      <c r="AS26" s="613">
        <f t="shared" si="79"/>
        <v>0</v>
      </c>
      <c r="AT26" s="613">
        <f t="shared" si="80"/>
        <v>0</v>
      </c>
      <c r="AU26" s="613">
        <f t="shared" si="81"/>
        <v>0</v>
      </c>
      <c r="AV26" s="613">
        <f t="shared" si="82"/>
        <v>0</v>
      </c>
      <c r="AW26" s="617">
        <f t="shared" si="83"/>
        <v>20078</v>
      </c>
      <c r="AX26" s="31" t="str">
        <f t="shared" si="41"/>
        <v>591ESS091</v>
      </c>
      <c r="AY26" s="853" t="s">
        <v>662</v>
      </c>
      <c r="AZ26" s="853">
        <v>591</v>
      </c>
      <c r="BA26" s="853" t="s">
        <v>524</v>
      </c>
      <c r="BB26" s="854">
        <v>1282</v>
      </c>
    </row>
    <row r="27" spans="2:54">
      <c r="B27" s="31" t="str">
        <f t="shared" si="19"/>
        <v>490EPSS40</v>
      </c>
      <c r="C27" s="31" t="str">
        <f t="shared" si="20"/>
        <v>490ESS024</v>
      </c>
      <c r="D27" s="31" t="str">
        <f t="shared" si="21"/>
        <v>490EPSS10</v>
      </c>
      <c r="E27" s="31" t="str">
        <f t="shared" si="22"/>
        <v>490EPSS37</v>
      </c>
      <c r="F27" s="31" t="str">
        <f t="shared" si="23"/>
        <v>490EPSS41</v>
      </c>
      <c r="G27" s="31" t="str">
        <f t="shared" si="24"/>
        <v>490EPSS16</v>
      </c>
      <c r="H27" s="31" t="str">
        <f t="shared" si="25"/>
        <v>490EPSS02</v>
      </c>
      <c r="I27" s="31" t="str">
        <f t="shared" si="26"/>
        <v>490ESS091</v>
      </c>
      <c r="J27" s="31" t="str">
        <f t="shared" si="27"/>
        <v>490EPSI03</v>
      </c>
      <c r="K27" s="31" t="str">
        <f t="shared" si="28"/>
        <v>490EPSS05</v>
      </c>
      <c r="L27" s="31" t="str">
        <f t="shared" si="29"/>
        <v>490EPSS08</v>
      </c>
      <c r="M27" s="31" t="str">
        <f t="shared" si="30"/>
        <v>490EPSS18</v>
      </c>
      <c r="N27" s="31" t="str">
        <f t="shared" si="31"/>
        <v>490EPSS42</v>
      </c>
      <c r="O27" s="31" t="str">
        <f t="shared" si="32"/>
        <v>490ESS207</v>
      </c>
      <c r="P27" s="31" t="str">
        <f t="shared" si="33"/>
        <v>490EPSS48</v>
      </c>
      <c r="Q27" s="31" t="str">
        <f t="shared" si="34"/>
        <v>490CCF102</v>
      </c>
      <c r="R27" s="31" t="str">
        <f t="shared" si="35"/>
        <v>490CCF055</v>
      </c>
      <c r="S27" s="31" t="str">
        <f t="shared" si="36"/>
        <v>490ESS062</v>
      </c>
      <c r="T27" s="31" t="str">
        <f t="shared" si="37"/>
        <v>490EPSS45</v>
      </c>
      <c r="U27" s="31" t="str">
        <f t="shared" si="38"/>
        <v>490EPSI05</v>
      </c>
      <c r="V27" s="31" t="str">
        <f t="shared" si="39"/>
        <v>490</v>
      </c>
      <c r="W27" s="31" t="str">
        <f t="shared" si="40"/>
        <v>490</v>
      </c>
      <c r="X27" s="540" t="s">
        <v>315</v>
      </c>
      <c r="Y27" s="561" t="s">
        <v>668</v>
      </c>
      <c r="Z27" s="38">
        <v>490</v>
      </c>
      <c r="AA27" s="612">
        <f t="shared" si="61"/>
        <v>21640</v>
      </c>
      <c r="AB27" s="613">
        <f t="shared" si="62"/>
        <v>6415</v>
      </c>
      <c r="AC27" s="613">
        <f t="shared" si="63"/>
        <v>0</v>
      </c>
      <c r="AD27" s="613">
        <f t="shared" si="64"/>
        <v>17165</v>
      </c>
      <c r="AE27" s="406">
        <f t="shared" si="65"/>
        <v>2307</v>
      </c>
      <c r="AF27" s="613">
        <f t="shared" si="66"/>
        <v>0</v>
      </c>
      <c r="AG27" s="613">
        <f t="shared" si="67"/>
        <v>0</v>
      </c>
      <c r="AH27" s="613">
        <f t="shared" si="68"/>
        <v>0</v>
      </c>
      <c r="AI27" s="613">
        <f t="shared" si="69"/>
        <v>2987</v>
      </c>
      <c r="AJ27" s="613">
        <f t="shared" si="70"/>
        <v>0</v>
      </c>
      <c r="AK27" s="613">
        <f t="shared" si="71"/>
        <v>0</v>
      </c>
      <c r="AL27" s="613">
        <f t="shared" si="72"/>
        <v>0</v>
      </c>
      <c r="AM27" s="406">
        <f t="shared" si="73"/>
        <v>0</v>
      </c>
      <c r="AN27" s="613">
        <f t="shared" si="74"/>
        <v>0</v>
      </c>
      <c r="AO27" s="406">
        <f t="shared" si="75"/>
        <v>0</v>
      </c>
      <c r="AP27" s="613">
        <f t="shared" si="76"/>
        <v>0</v>
      </c>
      <c r="AQ27" s="613">
        <f t="shared" si="77"/>
        <v>0</v>
      </c>
      <c r="AR27" s="613">
        <f t="shared" si="78"/>
        <v>0</v>
      </c>
      <c r="AS27" s="613">
        <f t="shared" si="79"/>
        <v>0</v>
      </c>
      <c r="AT27" s="613">
        <f t="shared" si="80"/>
        <v>0</v>
      </c>
      <c r="AU27" s="613">
        <f t="shared" si="81"/>
        <v>0</v>
      </c>
      <c r="AV27" s="613">
        <f t="shared" si="82"/>
        <v>0</v>
      </c>
      <c r="AW27" s="617">
        <f t="shared" si="83"/>
        <v>48207</v>
      </c>
      <c r="AX27" s="31" t="str">
        <f t="shared" si="41"/>
        <v>893EPSS37</v>
      </c>
      <c r="AY27" s="853" t="s">
        <v>662</v>
      </c>
      <c r="AZ27" s="853">
        <v>893</v>
      </c>
      <c r="BA27" s="853" t="s">
        <v>518</v>
      </c>
      <c r="BB27" s="854">
        <v>283</v>
      </c>
    </row>
    <row r="28" spans="2:54">
      <c r="B28" s="31" t="str">
        <f t="shared" si="19"/>
        <v>659EPSS40</v>
      </c>
      <c r="C28" s="31" t="str">
        <f t="shared" si="20"/>
        <v>659ESS024</v>
      </c>
      <c r="D28" s="31" t="str">
        <f t="shared" si="21"/>
        <v>659EPSS10</v>
      </c>
      <c r="E28" s="31" t="str">
        <f t="shared" si="22"/>
        <v>659EPSS37</v>
      </c>
      <c r="F28" s="31" t="str">
        <f t="shared" si="23"/>
        <v>659EPSS41</v>
      </c>
      <c r="G28" s="31" t="str">
        <f t="shared" si="24"/>
        <v>659EPSS16</v>
      </c>
      <c r="H28" s="31" t="str">
        <f t="shared" si="25"/>
        <v>659EPSS02</v>
      </c>
      <c r="I28" s="31" t="str">
        <f t="shared" si="26"/>
        <v>659ESS091</v>
      </c>
      <c r="J28" s="31" t="str">
        <f t="shared" si="27"/>
        <v>659EPSI03</v>
      </c>
      <c r="K28" s="31" t="str">
        <f t="shared" si="28"/>
        <v>659EPSS05</v>
      </c>
      <c r="L28" s="31" t="str">
        <f t="shared" si="29"/>
        <v>659EPSS08</v>
      </c>
      <c r="M28" s="31" t="str">
        <f t="shared" si="30"/>
        <v>659EPSS18</v>
      </c>
      <c r="N28" s="31" t="str">
        <f t="shared" si="31"/>
        <v>659EPSS42</v>
      </c>
      <c r="O28" s="31" t="str">
        <f t="shared" si="32"/>
        <v>659ESS207</v>
      </c>
      <c r="P28" s="31" t="str">
        <f t="shared" si="33"/>
        <v>659EPSS48</v>
      </c>
      <c r="Q28" s="31" t="str">
        <f t="shared" si="34"/>
        <v>659CCF102</v>
      </c>
      <c r="R28" s="31" t="str">
        <f t="shared" si="35"/>
        <v>659CCF055</v>
      </c>
      <c r="S28" s="31" t="str">
        <f t="shared" si="36"/>
        <v>659ESS062</v>
      </c>
      <c r="T28" s="31" t="str">
        <f t="shared" si="37"/>
        <v>659EPSS45</v>
      </c>
      <c r="U28" s="31" t="str">
        <f t="shared" si="38"/>
        <v>659EPSI05</v>
      </c>
      <c r="V28" s="31" t="str">
        <f t="shared" si="39"/>
        <v>659</v>
      </c>
      <c r="W28" s="31" t="str">
        <f t="shared" si="40"/>
        <v>659</v>
      </c>
      <c r="X28" s="540" t="s">
        <v>316</v>
      </c>
      <c r="Y28" s="561" t="s">
        <v>668</v>
      </c>
      <c r="Z28" s="38">
        <v>659</v>
      </c>
      <c r="AA28" s="612">
        <f t="shared" si="61"/>
        <v>14826</v>
      </c>
      <c r="AB28" s="613">
        <f t="shared" si="62"/>
        <v>0</v>
      </c>
      <c r="AC28" s="613">
        <f t="shared" si="63"/>
        <v>0</v>
      </c>
      <c r="AD28" s="613">
        <f t="shared" si="64"/>
        <v>4564</v>
      </c>
      <c r="AE28" s="406">
        <f t="shared" si="65"/>
        <v>890</v>
      </c>
      <c r="AF28" s="613">
        <f t="shared" si="66"/>
        <v>0</v>
      </c>
      <c r="AG28" s="613">
        <f t="shared" si="67"/>
        <v>0</v>
      </c>
      <c r="AH28" s="613">
        <f t="shared" si="68"/>
        <v>0</v>
      </c>
      <c r="AI28" s="613">
        <f t="shared" si="69"/>
        <v>1229</v>
      </c>
      <c r="AJ28" s="613">
        <f t="shared" si="70"/>
        <v>0</v>
      </c>
      <c r="AK28" s="613">
        <f t="shared" si="71"/>
        <v>0</v>
      </c>
      <c r="AL28" s="613">
        <f t="shared" si="72"/>
        <v>0</v>
      </c>
      <c r="AM28" s="406">
        <f t="shared" si="73"/>
        <v>0</v>
      </c>
      <c r="AN28" s="613">
        <f t="shared" si="74"/>
        <v>0</v>
      </c>
      <c r="AO28" s="406">
        <f t="shared" si="75"/>
        <v>0</v>
      </c>
      <c r="AP28" s="613">
        <f t="shared" si="76"/>
        <v>0</v>
      </c>
      <c r="AQ28" s="613">
        <f t="shared" si="77"/>
        <v>0</v>
      </c>
      <c r="AR28" s="613">
        <f t="shared" si="78"/>
        <v>0</v>
      </c>
      <c r="AS28" s="613">
        <f t="shared" si="79"/>
        <v>0</v>
      </c>
      <c r="AT28" s="613">
        <f t="shared" si="80"/>
        <v>0</v>
      </c>
      <c r="AU28" s="613">
        <f t="shared" si="81"/>
        <v>0</v>
      </c>
      <c r="AV28" s="613">
        <f t="shared" si="82"/>
        <v>0</v>
      </c>
      <c r="AW28" s="617">
        <f t="shared" si="83"/>
        <v>20619</v>
      </c>
      <c r="AX28" s="31" t="str">
        <f t="shared" si="41"/>
        <v>893EPSS40</v>
      </c>
      <c r="AY28" s="853" t="s">
        <v>662</v>
      </c>
      <c r="AZ28" s="853">
        <v>893</v>
      </c>
      <c r="BA28" s="853" t="s">
        <v>509</v>
      </c>
      <c r="BB28" s="854">
        <v>9479</v>
      </c>
    </row>
    <row r="29" spans="2:54">
      <c r="B29" s="31" t="str">
        <f t="shared" si="19"/>
        <v>665EPSS40</v>
      </c>
      <c r="C29" s="31" t="str">
        <f t="shared" si="20"/>
        <v>665ESS024</v>
      </c>
      <c r="D29" s="31" t="str">
        <f t="shared" si="21"/>
        <v>665EPSS10</v>
      </c>
      <c r="E29" s="31" t="str">
        <f t="shared" si="22"/>
        <v>665EPSS37</v>
      </c>
      <c r="F29" s="31" t="str">
        <f t="shared" si="23"/>
        <v>665EPSS41</v>
      </c>
      <c r="G29" s="31" t="str">
        <f t="shared" si="24"/>
        <v>665EPSS16</v>
      </c>
      <c r="H29" s="31" t="str">
        <f t="shared" si="25"/>
        <v>665EPSS02</v>
      </c>
      <c r="I29" s="31" t="str">
        <f t="shared" si="26"/>
        <v>665ESS091</v>
      </c>
      <c r="J29" s="31" t="str">
        <f t="shared" si="27"/>
        <v>665EPSI03</v>
      </c>
      <c r="K29" s="31" t="str">
        <f t="shared" si="28"/>
        <v>665EPSS05</v>
      </c>
      <c r="L29" s="31" t="str">
        <f t="shared" si="29"/>
        <v>665EPSS08</v>
      </c>
      <c r="M29" s="31" t="str">
        <f t="shared" si="30"/>
        <v>665EPSS18</v>
      </c>
      <c r="N29" s="31" t="str">
        <f t="shared" si="31"/>
        <v>665EPSS42</v>
      </c>
      <c r="O29" s="31" t="str">
        <f t="shared" si="32"/>
        <v>665ESS207</v>
      </c>
      <c r="P29" s="31" t="str">
        <f t="shared" si="33"/>
        <v>665EPSS48</v>
      </c>
      <c r="Q29" s="31" t="str">
        <f t="shared" si="34"/>
        <v>665CCF102</v>
      </c>
      <c r="R29" s="31" t="str">
        <f t="shared" si="35"/>
        <v>665CCF055</v>
      </c>
      <c r="S29" s="31" t="str">
        <f t="shared" si="36"/>
        <v>665ESS062</v>
      </c>
      <c r="T29" s="31" t="str">
        <f t="shared" si="37"/>
        <v>665EPSS45</v>
      </c>
      <c r="U29" s="31" t="str">
        <f t="shared" si="38"/>
        <v>665EPSI05</v>
      </c>
      <c r="V29" s="31" t="str">
        <f t="shared" si="39"/>
        <v>665</v>
      </c>
      <c r="W29" s="31" t="str">
        <f t="shared" si="40"/>
        <v>665</v>
      </c>
      <c r="X29" s="540" t="s">
        <v>317</v>
      </c>
      <c r="Y29" s="561" t="s">
        <v>668</v>
      </c>
      <c r="Z29" s="38">
        <v>665</v>
      </c>
      <c r="AA29" s="612">
        <f t="shared" si="61"/>
        <v>26496</v>
      </c>
      <c r="AB29" s="613">
        <f t="shared" si="62"/>
        <v>1222</v>
      </c>
      <c r="AC29" s="613">
        <f t="shared" si="63"/>
        <v>0</v>
      </c>
      <c r="AD29" s="613">
        <f t="shared" si="64"/>
        <v>2535</v>
      </c>
      <c r="AE29" s="406">
        <f t="shared" si="65"/>
        <v>487</v>
      </c>
      <c r="AF29" s="613">
        <f t="shared" si="66"/>
        <v>360</v>
      </c>
      <c r="AG29" s="613">
        <f t="shared" si="67"/>
        <v>0</v>
      </c>
      <c r="AH29" s="613">
        <f t="shared" si="68"/>
        <v>0</v>
      </c>
      <c r="AI29" s="613">
        <f t="shared" si="69"/>
        <v>1</v>
      </c>
      <c r="AJ29" s="613">
        <f t="shared" si="70"/>
        <v>0</v>
      </c>
      <c r="AK29" s="613">
        <f t="shared" si="71"/>
        <v>0</v>
      </c>
      <c r="AL29" s="613">
        <f t="shared" si="72"/>
        <v>0</v>
      </c>
      <c r="AM29" s="406">
        <f t="shared" si="73"/>
        <v>0</v>
      </c>
      <c r="AN29" s="613">
        <f t="shared" si="74"/>
        <v>0</v>
      </c>
      <c r="AO29" s="406">
        <f t="shared" si="75"/>
        <v>0</v>
      </c>
      <c r="AP29" s="613">
        <f t="shared" si="76"/>
        <v>0</v>
      </c>
      <c r="AQ29" s="613">
        <f t="shared" si="77"/>
        <v>0</v>
      </c>
      <c r="AR29" s="613">
        <f t="shared" si="78"/>
        <v>0</v>
      </c>
      <c r="AS29" s="613">
        <f t="shared" si="79"/>
        <v>0</v>
      </c>
      <c r="AT29" s="613">
        <f t="shared" si="80"/>
        <v>0</v>
      </c>
      <c r="AU29" s="613">
        <f t="shared" si="81"/>
        <v>0</v>
      </c>
      <c r="AV29" s="613">
        <f t="shared" si="82"/>
        <v>0</v>
      </c>
      <c r="AW29" s="617">
        <f t="shared" si="83"/>
        <v>30614</v>
      </c>
      <c r="AX29" s="31" t="str">
        <f t="shared" si="41"/>
        <v>893EPSS41</v>
      </c>
      <c r="AY29" s="853" t="s">
        <v>662</v>
      </c>
      <c r="AZ29" s="853">
        <v>893</v>
      </c>
      <c r="BA29" s="853" t="s">
        <v>602</v>
      </c>
      <c r="BB29" s="854">
        <v>2</v>
      </c>
    </row>
    <row r="30" spans="2:54">
      <c r="B30" s="31" t="str">
        <f t="shared" si="19"/>
        <v>837EPSS40</v>
      </c>
      <c r="C30" s="31" t="str">
        <f t="shared" si="20"/>
        <v>837ESS024</v>
      </c>
      <c r="D30" s="31" t="str">
        <f t="shared" si="21"/>
        <v>837EPSS10</v>
      </c>
      <c r="E30" s="31" t="str">
        <f t="shared" si="22"/>
        <v>837EPSS37</v>
      </c>
      <c r="F30" s="31" t="str">
        <f t="shared" si="23"/>
        <v>837EPSS41</v>
      </c>
      <c r="G30" s="31" t="str">
        <f t="shared" si="24"/>
        <v>837EPSS16</v>
      </c>
      <c r="H30" s="31" t="str">
        <f t="shared" si="25"/>
        <v>837EPSS02</v>
      </c>
      <c r="I30" s="31" t="str">
        <f t="shared" si="26"/>
        <v>837ESS091</v>
      </c>
      <c r="J30" s="31" t="str">
        <f t="shared" si="27"/>
        <v>837EPSI03</v>
      </c>
      <c r="K30" s="31" t="str">
        <f t="shared" si="28"/>
        <v>837EPSS05</v>
      </c>
      <c r="L30" s="31" t="str">
        <f t="shared" si="29"/>
        <v>837EPSS08</v>
      </c>
      <c r="M30" s="31" t="str">
        <f t="shared" si="30"/>
        <v>837EPSS18</v>
      </c>
      <c r="N30" s="31" t="str">
        <f t="shared" si="31"/>
        <v>837EPSS42</v>
      </c>
      <c r="O30" s="31" t="str">
        <f t="shared" si="32"/>
        <v>837ESS207</v>
      </c>
      <c r="P30" s="31" t="str">
        <f t="shared" si="33"/>
        <v>837EPSS48</v>
      </c>
      <c r="Q30" s="31" t="str">
        <f t="shared" si="34"/>
        <v>837CCF102</v>
      </c>
      <c r="R30" s="31" t="str">
        <f t="shared" si="35"/>
        <v>837CCF055</v>
      </c>
      <c r="S30" s="31" t="str">
        <f t="shared" si="36"/>
        <v>837ESS062</v>
      </c>
      <c r="T30" s="31" t="str">
        <f t="shared" si="37"/>
        <v>837EPSS45</v>
      </c>
      <c r="U30" s="31" t="str">
        <f t="shared" si="38"/>
        <v>837EPSI05</v>
      </c>
      <c r="V30" s="31" t="str">
        <f t="shared" si="39"/>
        <v>837</v>
      </c>
      <c r="W30" s="31" t="str">
        <f t="shared" si="40"/>
        <v>837</v>
      </c>
      <c r="X30" s="540" t="s">
        <v>318</v>
      </c>
      <c r="Y30" s="561" t="s">
        <v>668</v>
      </c>
      <c r="Z30" s="38">
        <v>837</v>
      </c>
      <c r="AA30" s="612">
        <f t="shared" si="61"/>
        <v>38273</v>
      </c>
      <c r="AB30" s="613">
        <f t="shared" si="62"/>
        <v>7189</v>
      </c>
      <c r="AC30" s="613">
        <f t="shared" si="63"/>
        <v>17387</v>
      </c>
      <c r="AD30" s="613">
        <f t="shared" si="64"/>
        <v>26563</v>
      </c>
      <c r="AE30" s="406">
        <f t="shared" si="65"/>
        <v>6430</v>
      </c>
      <c r="AF30" s="613">
        <f t="shared" si="66"/>
        <v>5104</v>
      </c>
      <c r="AG30" s="613">
        <f t="shared" si="67"/>
        <v>0</v>
      </c>
      <c r="AH30" s="613">
        <f t="shared" si="68"/>
        <v>0</v>
      </c>
      <c r="AI30" s="613">
        <f t="shared" si="69"/>
        <v>3794</v>
      </c>
      <c r="AJ30" s="613">
        <f t="shared" si="70"/>
        <v>0</v>
      </c>
      <c r="AK30" s="613">
        <f t="shared" si="71"/>
        <v>0</v>
      </c>
      <c r="AL30" s="613">
        <f t="shared" si="72"/>
        <v>0</v>
      </c>
      <c r="AM30" s="406">
        <f t="shared" si="73"/>
        <v>0</v>
      </c>
      <c r="AN30" s="613">
        <f t="shared" si="74"/>
        <v>0</v>
      </c>
      <c r="AO30" s="406">
        <f t="shared" si="75"/>
        <v>0</v>
      </c>
      <c r="AP30" s="613">
        <f t="shared" si="76"/>
        <v>0</v>
      </c>
      <c r="AQ30" s="613">
        <f t="shared" si="77"/>
        <v>0</v>
      </c>
      <c r="AR30" s="613">
        <f t="shared" si="78"/>
        <v>0</v>
      </c>
      <c r="AS30" s="613">
        <f t="shared" si="79"/>
        <v>0</v>
      </c>
      <c r="AT30" s="613">
        <f t="shared" si="80"/>
        <v>0</v>
      </c>
      <c r="AU30" s="613">
        <f t="shared" si="81"/>
        <v>0</v>
      </c>
      <c r="AV30" s="613">
        <f t="shared" si="82"/>
        <v>0</v>
      </c>
      <c r="AW30" s="617">
        <f t="shared" si="83"/>
        <v>98310</v>
      </c>
      <c r="AX30" s="31" t="str">
        <f t="shared" si="41"/>
        <v>120EPSI03</v>
      </c>
      <c r="AY30" s="853" t="s">
        <v>666</v>
      </c>
      <c r="AZ30" s="853">
        <v>120</v>
      </c>
      <c r="BA30" s="853" t="s">
        <v>527</v>
      </c>
      <c r="BB30" s="854">
        <v>2504</v>
      </c>
    </row>
    <row r="31" spans="2:54">
      <c r="B31" s="31" t="str">
        <f t="shared" si="19"/>
        <v>873EPSS40</v>
      </c>
      <c r="C31" s="31" t="str">
        <f t="shared" si="20"/>
        <v>873ESS024</v>
      </c>
      <c r="D31" s="31" t="str">
        <f t="shared" si="21"/>
        <v>873EPSS10</v>
      </c>
      <c r="E31" s="31" t="str">
        <f t="shared" si="22"/>
        <v>873EPSS37</v>
      </c>
      <c r="F31" s="31" t="str">
        <f t="shared" si="23"/>
        <v>873EPSS41</v>
      </c>
      <c r="G31" s="31" t="str">
        <f t="shared" si="24"/>
        <v>873EPSS16</v>
      </c>
      <c r="H31" s="31" t="str">
        <f t="shared" si="25"/>
        <v>873EPSS02</v>
      </c>
      <c r="I31" s="31" t="str">
        <f t="shared" si="26"/>
        <v>873ESS091</v>
      </c>
      <c r="J31" s="31" t="str">
        <f t="shared" si="27"/>
        <v>873EPSI03</v>
      </c>
      <c r="K31" s="31" t="str">
        <f t="shared" si="28"/>
        <v>873EPSS05</v>
      </c>
      <c r="L31" s="31" t="str">
        <f t="shared" si="29"/>
        <v>873EPSS08</v>
      </c>
      <c r="M31" s="31" t="str">
        <f t="shared" si="30"/>
        <v>873EPSS18</v>
      </c>
      <c r="N31" s="31" t="str">
        <f t="shared" si="31"/>
        <v>873EPSS42</v>
      </c>
      <c r="O31" s="31" t="str">
        <f t="shared" si="32"/>
        <v>873ESS207</v>
      </c>
      <c r="P31" s="31" t="str">
        <f t="shared" si="33"/>
        <v>873EPSS48</v>
      </c>
      <c r="Q31" s="31" t="str">
        <f t="shared" si="34"/>
        <v>873CCF102</v>
      </c>
      <c r="R31" s="31" t="str">
        <f t="shared" si="35"/>
        <v>873CCF055</v>
      </c>
      <c r="S31" s="31" t="str">
        <f t="shared" si="36"/>
        <v>873ESS062</v>
      </c>
      <c r="T31" s="31" t="str">
        <f t="shared" si="37"/>
        <v>873EPSS45</v>
      </c>
      <c r="U31" s="31" t="str">
        <f t="shared" si="38"/>
        <v>873EPSI05</v>
      </c>
      <c r="V31" s="31" t="str">
        <f t="shared" si="39"/>
        <v>873</v>
      </c>
      <c r="W31" s="31" t="str">
        <f t="shared" si="40"/>
        <v>873</v>
      </c>
      <c r="X31" s="540" t="s">
        <v>319</v>
      </c>
      <c r="Y31" s="561" t="s">
        <v>668</v>
      </c>
      <c r="Z31" s="38">
        <v>873</v>
      </c>
      <c r="AA31" s="612">
        <f t="shared" si="61"/>
        <v>6184</v>
      </c>
      <c r="AB31" s="613">
        <f t="shared" si="62"/>
        <v>0</v>
      </c>
      <c r="AC31" s="613">
        <f t="shared" si="63"/>
        <v>0</v>
      </c>
      <c r="AD31" s="613">
        <f t="shared" si="64"/>
        <v>87</v>
      </c>
      <c r="AE31" s="406">
        <f t="shared" si="65"/>
        <v>14</v>
      </c>
      <c r="AF31" s="613">
        <f t="shared" si="66"/>
        <v>0</v>
      </c>
      <c r="AG31" s="613">
        <f t="shared" si="67"/>
        <v>0</v>
      </c>
      <c r="AH31" s="613">
        <f t="shared" si="68"/>
        <v>0</v>
      </c>
      <c r="AI31" s="613">
        <f t="shared" si="69"/>
        <v>1147</v>
      </c>
      <c r="AJ31" s="613">
        <f t="shared" si="70"/>
        <v>0</v>
      </c>
      <c r="AK31" s="613">
        <f t="shared" si="71"/>
        <v>0</v>
      </c>
      <c r="AL31" s="613">
        <f t="shared" si="72"/>
        <v>0</v>
      </c>
      <c r="AM31" s="406">
        <f t="shared" si="73"/>
        <v>0</v>
      </c>
      <c r="AN31" s="613">
        <f t="shared" si="74"/>
        <v>0</v>
      </c>
      <c r="AO31" s="406">
        <f t="shared" si="75"/>
        <v>0</v>
      </c>
      <c r="AP31" s="613">
        <f t="shared" si="76"/>
        <v>0</v>
      </c>
      <c r="AQ31" s="613">
        <f t="shared" si="77"/>
        <v>0</v>
      </c>
      <c r="AR31" s="613">
        <f t="shared" si="78"/>
        <v>0</v>
      </c>
      <c r="AS31" s="613">
        <f t="shared" si="79"/>
        <v>0</v>
      </c>
      <c r="AT31" s="613">
        <f t="shared" si="80"/>
        <v>0</v>
      </c>
      <c r="AU31" s="613">
        <f t="shared" si="81"/>
        <v>0</v>
      </c>
      <c r="AV31" s="613">
        <f t="shared" si="82"/>
        <v>0</v>
      </c>
      <c r="AW31" s="617">
        <f t="shared" si="83"/>
        <v>7418</v>
      </c>
      <c r="AX31" s="31" t="str">
        <f t="shared" si="41"/>
        <v>120EPSS37</v>
      </c>
      <c r="AY31" s="853" t="s">
        <v>666</v>
      </c>
      <c r="AZ31" s="853">
        <v>120</v>
      </c>
      <c r="BA31" s="853" t="s">
        <v>518</v>
      </c>
      <c r="BB31" s="854">
        <v>132</v>
      </c>
    </row>
    <row r="32" spans="2:54" ht="15.75">
      <c r="B32" s="31" t="str">
        <f t="shared" si="19"/>
        <v>EPSS40</v>
      </c>
      <c r="C32" s="31" t="str">
        <f t="shared" si="20"/>
        <v>ESS024</v>
      </c>
      <c r="D32" s="31" t="str">
        <f t="shared" si="21"/>
        <v>EPSS10</v>
      </c>
      <c r="E32" s="31" t="str">
        <f t="shared" si="22"/>
        <v>EPSS37</v>
      </c>
      <c r="F32" s="31" t="str">
        <f t="shared" si="23"/>
        <v>EPSS41</v>
      </c>
      <c r="G32" s="31" t="str">
        <f t="shared" si="24"/>
        <v>EPSS16</v>
      </c>
      <c r="H32" s="31" t="str">
        <f t="shared" si="25"/>
        <v>EPSS02</v>
      </c>
      <c r="I32" s="31" t="str">
        <f t="shared" si="26"/>
        <v>ESS091</v>
      </c>
      <c r="J32" s="31" t="str">
        <f t="shared" si="27"/>
        <v>EPSI03</v>
      </c>
      <c r="K32" s="31" t="str">
        <f t="shared" si="28"/>
        <v>EPSS05</v>
      </c>
      <c r="L32" s="31" t="str">
        <f t="shared" si="29"/>
        <v>EPSS08</v>
      </c>
      <c r="M32" s="31" t="str">
        <f t="shared" si="30"/>
        <v>EPSS18</v>
      </c>
      <c r="N32" s="31" t="str">
        <f t="shared" si="31"/>
        <v>EPSS42</v>
      </c>
      <c r="O32" s="31" t="str">
        <f t="shared" si="32"/>
        <v>ESS207</v>
      </c>
      <c r="P32" s="31" t="str">
        <f t="shared" si="33"/>
        <v>EPSS48</v>
      </c>
      <c r="Q32" s="31" t="str">
        <f t="shared" si="34"/>
        <v>CCF102</v>
      </c>
      <c r="R32" s="31" t="str">
        <f t="shared" si="35"/>
        <v>CCF055</v>
      </c>
      <c r="S32" s="31" t="str">
        <f t="shared" si="36"/>
        <v>ESS062</v>
      </c>
      <c r="T32" s="31" t="str">
        <f t="shared" si="37"/>
        <v>EPSS45</v>
      </c>
      <c r="U32" s="31" t="str">
        <f t="shared" si="38"/>
        <v>EPSI05</v>
      </c>
      <c r="V32" s="31" t="str">
        <f t="shared" si="39"/>
        <v/>
      </c>
      <c r="W32" s="31" t="str">
        <f t="shared" si="40"/>
        <v/>
      </c>
      <c r="X32" s="622" t="s">
        <v>671</v>
      </c>
      <c r="Y32" s="140"/>
      <c r="Z32" s="39"/>
      <c r="AA32" s="623">
        <f t="shared" ref="AA32:AN32" si="84">SUM(AA33:AA42)</f>
        <v>66010</v>
      </c>
      <c r="AB32" s="624">
        <f t="shared" si="84"/>
        <v>60240</v>
      </c>
      <c r="AC32" s="624">
        <f t="shared" si="84"/>
        <v>0</v>
      </c>
      <c r="AD32" s="624">
        <f t="shared" si="84"/>
        <v>7356</v>
      </c>
      <c r="AE32" s="37">
        <f>SUM(AE33:AE42)</f>
        <v>320</v>
      </c>
      <c r="AF32" s="624">
        <f t="shared" si="84"/>
        <v>0</v>
      </c>
      <c r="AG32" s="624">
        <f t="shared" si="84"/>
        <v>34</v>
      </c>
      <c r="AH32" s="624">
        <f t="shared" si="84"/>
        <v>0</v>
      </c>
      <c r="AI32" s="624">
        <f t="shared" si="84"/>
        <v>1611</v>
      </c>
      <c r="AJ32" s="624">
        <f t="shared" si="84"/>
        <v>0</v>
      </c>
      <c r="AK32" s="624">
        <f t="shared" si="84"/>
        <v>0</v>
      </c>
      <c r="AL32" s="624">
        <f t="shared" si="84"/>
        <v>0</v>
      </c>
      <c r="AM32" s="37">
        <f>SUM(AM33:AM42)</f>
        <v>3</v>
      </c>
      <c r="AN32" s="624">
        <f t="shared" si="84"/>
        <v>0</v>
      </c>
      <c r="AO32" s="624">
        <f>SUM(AO33:AO42)</f>
        <v>0</v>
      </c>
      <c r="AP32" s="624">
        <f t="shared" ref="AP32:AW32" si="85">SUM(AP33:AP42)</f>
        <v>0</v>
      </c>
      <c r="AQ32" s="624">
        <f>SUM(AQ33:AQ42)</f>
        <v>0</v>
      </c>
      <c r="AR32" s="624">
        <f t="shared" si="85"/>
        <v>0</v>
      </c>
      <c r="AS32" s="624">
        <f t="shared" si="85"/>
        <v>0</v>
      </c>
      <c r="AT32" s="624">
        <f t="shared" si="85"/>
        <v>0</v>
      </c>
      <c r="AU32" s="624">
        <f>SUM(AU33:AU42)</f>
        <v>0</v>
      </c>
      <c r="AV32" s="624">
        <f t="shared" si="85"/>
        <v>0</v>
      </c>
      <c r="AW32" s="625">
        <f t="shared" si="85"/>
        <v>135251</v>
      </c>
      <c r="AX32" s="31" t="str">
        <f t="shared" si="41"/>
        <v>120EPSS40</v>
      </c>
      <c r="AY32" s="853" t="s">
        <v>666</v>
      </c>
      <c r="AZ32" s="853">
        <v>120</v>
      </c>
      <c r="BA32" s="853" t="s">
        <v>509</v>
      </c>
      <c r="BB32" s="854">
        <v>300</v>
      </c>
    </row>
    <row r="33" spans="2:54">
      <c r="B33" s="31" t="str">
        <f t="shared" si="19"/>
        <v>31EPSS40</v>
      </c>
      <c r="C33" s="31" t="str">
        <f t="shared" si="20"/>
        <v>31ESS024</v>
      </c>
      <c r="D33" s="31" t="str">
        <f t="shared" si="21"/>
        <v>31EPSS10</v>
      </c>
      <c r="E33" s="31" t="str">
        <f t="shared" si="22"/>
        <v>31EPSS37</v>
      </c>
      <c r="F33" s="31" t="str">
        <f t="shared" si="23"/>
        <v>31EPSS41</v>
      </c>
      <c r="G33" s="31" t="str">
        <f t="shared" si="24"/>
        <v>31EPSS16</v>
      </c>
      <c r="H33" s="31" t="str">
        <f t="shared" si="25"/>
        <v>31EPSS02</v>
      </c>
      <c r="I33" s="31" t="str">
        <f t="shared" si="26"/>
        <v>31ESS091</v>
      </c>
      <c r="J33" s="31" t="str">
        <f t="shared" si="27"/>
        <v>31EPSI03</v>
      </c>
      <c r="K33" s="31" t="str">
        <f t="shared" si="28"/>
        <v>31EPSS05</v>
      </c>
      <c r="L33" s="31" t="str">
        <f t="shared" si="29"/>
        <v>31EPSS08</v>
      </c>
      <c r="M33" s="31" t="str">
        <f t="shared" si="30"/>
        <v>31EPSS18</v>
      </c>
      <c r="N33" s="31" t="str">
        <f t="shared" si="31"/>
        <v>31EPSS42</v>
      </c>
      <c r="O33" s="31" t="str">
        <f t="shared" si="32"/>
        <v>31ESS207</v>
      </c>
      <c r="P33" s="31" t="str">
        <f t="shared" si="33"/>
        <v>31EPSS48</v>
      </c>
      <c r="Q33" s="31" t="str">
        <f t="shared" si="34"/>
        <v>31CCF102</v>
      </c>
      <c r="R33" s="31" t="str">
        <f t="shared" si="35"/>
        <v>31CCF055</v>
      </c>
      <c r="S33" s="31" t="str">
        <f t="shared" si="36"/>
        <v>31ESS062</v>
      </c>
      <c r="T33" s="31" t="str">
        <f t="shared" si="37"/>
        <v>31EPSS45</v>
      </c>
      <c r="U33" s="31" t="str">
        <f t="shared" si="38"/>
        <v>31EPSI05</v>
      </c>
      <c r="V33" s="31" t="str">
        <f t="shared" si="39"/>
        <v>31</v>
      </c>
      <c r="W33" s="31" t="str">
        <f t="shared" si="40"/>
        <v>31</v>
      </c>
      <c r="X33" s="540" t="s">
        <v>322</v>
      </c>
      <c r="Y33" s="561" t="s">
        <v>671</v>
      </c>
      <c r="Z33" s="38">
        <v>31</v>
      </c>
      <c r="AA33" s="612">
        <f t="shared" ref="AA33:AA42" si="86">IFERROR(VLOOKUP(B33,$AX$7:$BB$929,5,0),0)</f>
        <v>4626</v>
      </c>
      <c r="AB33" s="613">
        <f t="shared" ref="AB33:AB42" si="87">IFERROR(VLOOKUP(C33,$AX$7:$BB$929,5,0),0)+AM33</f>
        <v>12262</v>
      </c>
      <c r="AC33" s="613">
        <f t="shared" ref="AC33:AC42" si="88">IFERROR(VLOOKUP(D33,$AX$7:$BB$929,5,0),0)</f>
        <v>0</v>
      </c>
      <c r="AD33" s="613">
        <f t="shared" ref="AD33:AD42" si="89">VLOOKUP(E33,$AX$7:$BB$699,5,0)+AE33</f>
        <v>477</v>
      </c>
      <c r="AE33" s="406">
        <f t="shared" ref="AE33:AE42" si="90">IFERROR(VLOOKUP(F33,$AX$7:$BB$929,5,0),0)</f>
        <v>2</v>
      </c>
      <c r="AF33" s="613">
        <f t="shared" ref="AF33:AF42" si="91">IFERROR(VLOOKUP(G33,$AX$7:$BB$929,5,0),0)</f>
        <v>0</v>
      </c>
      <c r="AG33" s="613">
        <f t="shared" ref="AG33:AG42" si="92">IFERROR(VLOOKUP(H33,$AX$7:$BB$929,5,0),0)</f>
        <v>0</v>
      </c>
      <c r="AH33" s="613">
        <f t="shared" ref="AH33:AH42" si="93">IFERROR(VLOOKUP(I33,$AX$7:$BB$929,5,0),0)</f>
        <v>0</v>
      </c>
      <c r="AI33" s="613">
        <f t="shared" ref="AI33:AI42" si="94">IFERROR(VLOOKUP(J33,$AX$7:$BB$929,5,0),0)</f>
        <v>0</v>
      </c>
      <c r="AJ33" s="613">
        <f t="shared" ref="AJ33:AJ42" si="95">IFERROR(VLOOKUP(K33,$AX$7:$BB$929,5,0),0)</f>
        <v>0</v>
      </c>
      <c r="AK33" s="613">
        <f t="shared" ref="AK33:AK42" si="96">IFERROR(VLOOKUP(L33,$AX$7:$BB$929,5,0),0)</f>
        <v>0</v>
      </c>
      <c r="AL33" s="613">
        <f t="shared" ref="AL33:AL42" si="97">IFERROR(VLOOKUP(M33,$AX$7:$BB$929,5,0),0)</f>
        <v>0</v>
      </c>
      <c r="AM33" s="406">
        <f t="shared" ref="AM33:AM42" si="98">IFERROR(VLOOKUP(N33,$AX$7:$BB$929,5,0),0)</f>
        <v>2</v>
      </c>
      <c r="AN33" s="613">
        <f t="shared" ref="AN33:AN42" si="99">IFERROR(VLOOKUP(O33,$AX$7:$BB$929,5,0),0)+AO33</f>
        <v>0</v>
      </c>
      <c r="AO33" s="406">
        <f t="shared" ref="AO33:AO42" si="100">IFERROR(VLOOKUP(P33,$AX$7:$BB$929,5,0),0)</f>
        <v>0</v>
      </c>
      <c r="AP33" s="613">
        <f t="shared" ref="AP33:AP42" si="101">IFERROR(VLOOKUP(Q33,$AX$7:$BB$929,5,0),0)</f>
        <v>0</v>
      </c>
      <c r="AQ33" s="613">
        <f t="shared" ref="AQ33:AQ42" si="102">IFERROR(VLOOKUP(R33,$AX$7:$BB$929,5,0),0)</f>
        <v>0</v>
      </c>
      <c r="AR33" s="613">
        <f t="shared" ref="AR33:AR42" si="103">IFERROR(VLOOKUP(S33,$AX$7:$BB$929,5,0),0)</f>
        <v>0</v>
      </c>
      <c r="AS33" s="613">
        <f t="shared" ref="AS33:AS42" si="104">IFERROR(VLOOKUP(T33,$AX$7:$BB$929,5,0),0)</f>
        <v>0</v>
      </c>
      <c r="AT33" s="613">
        <f t="shared" ref="AT33:AT42" si="105">IFERROR(VLOOKUP(U33,$AX$7:$BB$929,5,0),0)</f>
        <v>0</v>
      </c>
      <c r="AU33" s="613">
        <f t="shared" ref="AU33:AU42" si="106">IFERROR(VLOOKUP(V33,$AX$7:$BB$929,5,0),0)</f>
        <v>0</v>
      </c>
      <c r="AV33" s="613">
        <f t="shared" ref="AV33:AV42" si="107">IFERROR(VLOOKUP(W33,$AX$7:$BB$929,5,0),0)</f>
        <v>0</v>
      </c>
      <c r="AW33" s="617">
        <f t="shared" ref="AW33:AW42" si="108">SUM(AA33:AV33)-AE33-AM33-AO33</f>
        <v>17365</v>
      </c>
      <c r="AX33" s="31" t="str">
        <f t="shared" si="41"/>
        <v>120EPSS42</v>
      </c>
      <c r="AY33" s="853" t="s">
        <v>666</v>
      </c>
      <c r="AZ33" s="853">
        <v>120</v>
      </c>
      <c r="BA33" s="853" t="s">
        <v>603</v>
      </c>
      <c r="BB33" s="854">
        <v>2</v>
      </c>
    </row>
    <row r="34" spans="2:54">
      <c r="B34" s="31" t="str">
        <f t="shared" si="19"/>
        <v>40EPSS40</v>
      </c>
      <c r="C34" s="31" t="str">
        <f t="shared" si="20"/>
        <v>40ESS024</v>
      </c>
      <c r="D34" s="31" t="str">
        <f t="shared" si="21"/>
        <v>40EPSS10</v>
      </c>
      <c r="E34" s="31" t="str">
        <f t="shared" si="22"/>
        <v>40EPSS37</v>
      </c>
      <c r="F34" s="31" t="str">
        <f t="shared" si="23"/>
        <v>40EPSS41</v>
      </c>
      <c r="G34" s="31" t="str">
        <f t="shared" si="24"/>
        <v>40EPSS16</v>
      </c>
      <c r="H34" s="31" t="str">
        <f t="shared" si="25"/>
        <v>40EPSS02</v>
      </c>
      <c r="I34" s="31" t="str">
        <f t="shared" si="26"/>
        <v>40ESS091</v>
      </c>
      <c r="J34" s="31" t="str">
        <f t="shared" si="27"/>
        <v>40EPSI03</v>
      </c>
      <c r="K34" s="31" t="str">
        <f t="shared" si="28"/>
        <v>40EPSS05</v>
      </c>
      <c r="L34" s="31" t="str">
        <f t="shared" si="29"/>
        <v>40EPSS08</v>
      </c>
      <c r="M34" s="31" t="str">
        <f t="shared" si="30"/>
        <v>40EPSS18</v>
      </c>
      <c r="N34" s="31" t="str">
        <f t="shared" si="31"/>
        <v>40EPSS42</v>
      </c>
      <c r="O34" s="31" t="str">
        <f t="shared" si="32"/>
        <v>40ESS207</v>
      </c>
      <c r="P34" s="31" t="str">
        <f t="shared" si="33"/>
        <v>40EPSS48</v>
      </c>
      <c r="Q34" s="31" t="str">
        <f t="shared" si="34"/>
        <v>40CCF102</v>
      </c>
      <c r="R34" s="31" t="str">
        <f t="shared" si="35"/>
        <v>40CCF055</v>
      </c>
      <c r="S34" s="31" t="str">
        <f t="shared" si="36"/>
        <v>40ESS062</v>
      </c>
      <c r="T34" s="31" t="str">
        <f t="shared" si="37"/>
        <v>40EPSS45</v>
      </c>
      <c r="U34" s="31" t="str">
        <f t="shared" si="38"/>
        <v>40EPSI05</v>
      </c>
      <c r="V34" s="31" t="str">
        <f t="shared" si="39"/>
        <v>40</v>
      </c>
      <c r="W34" s="31" t="str">
        <f t="shared" si="40"/>
        <v>40</v>
      </c>
      <c r="X34" s="540" t="s">
        <v>324</v>
      </c>
      <c r="Y34" s="561" t="s">
        <v>671</v>
      </c>
      <c r="Z34" s="38">
        <v>40</v>
      </c>
      <c r="AA34" s="612">
        <f t="shared" si="86"/>
        <v>2703</v>
      </c>
      <c r="AB34" s="613">
        <f t="shared" si="87"/>
        <v>11865</v>
      </c>
      <c r="AC34" s="613">
        <f t="shared" si="88"/>
        <v>0</v>
      </c>
      <c r="AD34" s="613">
        <f t="shared" si="89"/>
        <v>201</v>
      </c>
      <c r="AE34" s="406">
        <f t="shared" si="90"/>
        <v>18</v>
      </c>
      <c r="AF34" s="613">
        <f t="shared" si="91"/>
        <v>0</v>
      </c>
      <c r="AG34" s="613">
        <f t="shared" si="92"/>
        <v>0</v>
      </c>
      <c r="AH34" s="613">
        <f t="shared" si="93"/>
        <v>0</v>
      </c>
      <c r="AI34" s="613">
        <f t="shared" si="94"/>
        <v>0</v>
      </c>
      <c r="AJ34" s="613">
        <f t="shared" si="95"/>
        <v>0</v>
      </c>
      <c r="AK34" s="613">
        <f t="shared" si="96"/>
        <v>0</v>
      </c>
      <c r="AL34" s="613">
        <f t="shared" si="97"/>
        <v>0</v>
      </c>
      <c r="AM34" s="406">
        <f t="shared" si="98"/>
        <v>0</v>
      </c>
      <c r="AN34" s="613">
        <f t="shared" si="99"/>
        <v>0</v>
      </c>
      <c r="AO34" s="406">
        <f t="shared" si="100"/>
        <v>0</v>
      </c>
      <c r="AP34" s="613">
        <f t="shared" si="101"/>
        <v>0</v>
      </c>
      <c r="AQ34" s="613">
        <f t="shared" si="102"/>
        <v>0</v>
      </c>
      <c r="AR34" s="613">
        <f t="shared" si="103"/>
        <v>0</v>
      </c>
      <c r="AS34" s="613">
        <f t="shared" si="104"/>
        <v>0</v>
      </c>
      <c r="AT34" s="613">
        <f t="shared" si="105"/>
        <v>0</v>
      </c>
      <c r="AU34" s="613">
        <f t="shared" si="106"/>
        <v>0</v>
      </c>
      <c r="AV34" s="613">
        <f t="shared" si="107"/>
        <v>0</v>
      </c>
      <c r="AW34" s="617">
        <f t="shared" si="108"/>
        <v>14769</v>
      </c>
      <c r="AX34" s="31" t="str">
        <f t="shared" si="41"/>
        <v>120ESS024</v>
      </c>
      <c r="AY34" s="853" t="s">
        <v>666</v>
      </c>
      <c r="AZ34" s="853">
        <v>120</v>
      </c>
      <c r="BA34" s="853" t="s">
        <v>512</v>
      </c>
      <c r="BB34" s="854">
        <v>19936</v>
      </c>
    </row>
    <row r="35" spans="2:54">
      <c r="B35" s="31" t="str">
        <f t="shared" si="19"/>
        <v>190EPSS40</v>
      </c>
      <c r="C35" s="31" t="str">
        <f t="shared" si="20"/>
        <v>190ESS024</v>
      </c>
      <c r="D35" s="31" t="str">
        <f t="shared" si="21"/>
        <v>190EPSS10</v>
      </c>
      <c r="E35" s="31" t="str">
        <f t="shared" si="22"/>
        <v>190EPSS37</v>
      </c>
      <c r="F35" s="31" t="str">
        <f t="shared" si="23"/>
        <v>190EPSS41</v>
      </c>
      <c r="G35" s="31" t="str">
        <f t="shared" si="24"/>
        <v>190EPSS16</v>
      </c>
      <c r="H35" s="31" t="str">
        <f t="shared" si="25"/>
        <v>190EPSS02</v>
      </c>
      <c r="I35" s="31" t="str">
        <f t="shared" si="26"/>
        <v>190ESS091</v>
      </c>
      <c r="J35" s="31" t="str">
        <f t="shared" si="27"/>
        <v>190EPSI03</v>
      </c>
      <c r="K35" s="31" t="str">
        <f t="shared" si="28"/>
        <v>190EPSS05</v>
      </c>
      <c r="L35" s="31" t="str">
        <f t="shared" si="29"/>
        <v>190EPSS08</v>
      </c>
      <c r="M35" s="31" t="str">
        <f t="shared" si="30"/>
        <v>190EPSS18</v>
      </c>
      <c r="N35" s="31" t="str">
        <f t="shared" si="31"/>
        <v>190EPSS42</v>
      </c>
      <c r="O35" s="31" t="str">
        <f t="shared" si="32"/>
        <v>190ESS207</v>
      </c>
      <c r="P35" s="31" t="str">
        <f t="shared" si="33"/>
        <v>190EPSS48</v>
      </c>
      <c r="Q35" s="31" t="str">
        <f t="shared" si="34"/>
        <v>190CCF102</v>
      </c>
      <c r="R35" s="31" t="str">
        <f t="shared" si="35"/>
        <v>190CCF055</v>
      </c>
      <c r="S35" s="31" t="str">
        <f t="shared" si="36"/>
        <v>190ESS062</v>
      </c>
      <c r="T35" s="31" t="str">
        <f t="shared" si="37"/>
        <v>190EPSS45</v>
      </c>
      <c r="U35" s="31" t="str">
        <f t="shared" si="38"/>
        <v>190EPSI05</v>
      </c>
      <c r="V35" s="31" t="str">
        <f t="shared" si="39"/>
        <v>190</v>
      </c>
      <c r="W35" s="31" t="str">
        <f t="shared" si="40"/>
        <v>190</v>
      </c>
      <c r="X35" s="540" t="s">
        <v>326</v>
      </c>
      <c r="Y35" s="561" t="s">
        <v>671</v>
      </c>
      <c r="Z35" s="38">
        <v>190</v>
      </c>
      <c r="AA35" s="612">
        <f t="shared" si="86"/>
        <v>5975</v>
      </c>
      <c r="AB35" s="613">
        <f t="shared" si="87"/>
        <v>0</v>
      </c>
      <c r="AC35" s="613">
        <f t="shared" si="88"/>
        <v>0</v>
      </c>
      <c r="AD35" s="613">
        <f t="shared" si="89"/>
        <v>409</v>
      </c>
      <c r="AE35" s="406">
        <f t="shared" si="90"/>
        <v>0</v>
      </c>
      <c r="AF35" s="613">
        <f t="shared" si="91"/>
        <v>0</v>
      </c>
      <c r="AG35" s="613">
        <f t="shared" si="92"/>
        <v>1</v>
      </c>
      <c r="AH35" s="613">
        <f t="shared" si="93"/>
        <v>0</v>
      </c>
      <c r="AI35" s="613">
        <f t="shared" si="94"/>
        <v>0</v>
      </c>
      <c r="AJ35" s="613">
        <f t="shared" si="95"/>
        <v>0</v>
      </c>
      <c r="AK35" s="613">
        <f t="shared" si="96"/>
        <v>0</v>
      </c>
      <c r="AL35" s="613">
        <f t="shared" si="97"/>
        <v>0</v>
      </c>
      <c r="AM35" s="406">
        <f t="shared" si="98"/>
        <v>0</v>
      </c>
      <c r="AN35" s="613">
        <f t="shared" si="99"/>
        <v>0</v>
      </c>
      <c r="AO35" s="406">
        <f t="shared" si="100"/>
        <v>0</v>
      </c>
      <c r="AP35" s="613">
        <f t="shared" si="101"/>
        <v>0</v>
      </c>
      <c r="AQ35" s="613">
        <f t="shared" si="102"/>
        <v>0</v>
      </c>
      <c r="AR35" s="613">
        <f t="shared" si="103"/>
        <v>0</v>
      </c>
      <c r="AS35" s="613">
        <f t="shared" si="104"/>
        <v>0</v>
      </c>
      <c r="AT35" s="613">
        <f t="shared" si="105"/>
        <v>0</v>
      </c>
      <c r="AU35" s="613">
        <f t="shared" si="106"/>
        <v>0</v>
      </c>
      <c r="AV35" s="613">
        <f t="shared" si="107"/>
        <v>0</v>
      </c>
      <c r="AW35" s="617">
        <f t="shared" si="108"/>
        <v>6385</v>
      </c>
      <c r="AX35" s="31" t="str">
        <f t="shared" si="41"/>
        <v>154CCF055</v>
      </c>
      <c r="AY35" s="853" t="s">
        <v>666</v>
      </c>
      <c r="AZ35" s="853">
        <v>154</v>
      </c>
      <c r="BA35" s="853" t="s">
        <v>548</v>
      </c>
      <c r="BB35" s="854">
        <v>1</v>
      </c>
    </row>
    <row r="36" spans="2:54">
      <c r="B36" s="31" t="str">
        <f t="shared" si="19"/>
        <v>604EPSS40</v>
      </c>
      <c r="C36" s="31" t="str">
        <f t="shared" si="20"/>
        <v>604ESS024</v>
      </c>
      <c r="D36" s="31" t="str">
        <f t="shared" si="21"/>
        <v>604EPSS10</v>
      </c>
      <c r="E36" s="31" t="str">
        <f t="shared" si="22"/>
        <v>604EPSS37</v>
      </c>
      <c r="F36" s="31" t="str">
        <f t="shared" si="23"/>
        <v>604EPSS41</v>
      </c>
      <c r="G36" s="31" t="str">
        <f t="shared" si="24"/>
        <v>604EPSS16</v>
      </c>
      <c r="H36" s="31" t="str">
        <f t="shared" si="25"/>
        <v>604EPSS02</v>
      </c>
      <c r="I36" s="31" t="str">
        <f t="shared" si="26"/>
        <v>604ESS091</v>
      </c>
      <c r="J36" s="31" t="str">
        <f t="shared" si="27"/>
        <v>604EPSI03</v>
      </c>
      <c r="K36" s="31" t="str">
        <f t="shared" si="28"/>
        <v>604EPSS05</v>
      </c>
      <c r="L36" s="31" t="str">
        <f t="shared" si="29"/>
        <v>604EPSS08</v>
      </c>
      <c r="M36" s="31" t="str">
        <f t="shared" si="30"/>
        <v>604EPSS18</v>
      </c>
      <c r="N36" s="31" t="str">
        <f t="shared" si="31"/>
        <v>604EPSS42</v>
      </c>
      <c r="O36" s="31" t="str">
        <f t="shared" si="32"/>
        <v>604ESS207</v>
      </c>
      <c r="P36" s="31" t="str">
        <f t="shared" si="33"/>
        <v>604EPSS48</v>
      </c>
      <c r="Q36" s="31" t="str">
        <f t="shared" si="34"/>
        <v>604CCF102</v>
      </c>
      <c r="R36" s="31" t="str">
        <f t="shared" si="35"/>
        <v>604CCF055</v>
      </c>
      <c r="S36" s="31" t="str">
        <f t="shared" si="36"/>
        <v>604ESS062</v>
      </c>
      <c r="T36" s="31" t="str">
        <f t="shared" si="37"/>
        <v>604EPSS45</v>
      </c>
      <c r="U36" s="31" t="str">
        <f t="shared" si="38"/>
        <v>604EPSI05</v>
      </c>
      <c r="V36" s="31" t="str">
        <f t="shared" si="39"/>
        <v>604</v>
      </c>
      <c r="W36" s="31" t="str">
        <f t="shared" si="40"/>
        <v>604</v>
      </c>
      <c r="X36" s="540" t="s">
        <v>328</v>
      </c>
      <c r="Y36" s="561" t="s">
        <v>671</v>
      </c>
      <c r="Z36" s="38">
        <v>604</v>
      </c>
      <c r="AA36" s="612">
        <f t="shared" si="86"/>
        <v>5232</v>
      </c>
      <c r="AB36" s="613">
        <f t="shared" si="87"/>
        <v>15498</v>
      </c>
      <c r="AC36" s="613">
        <f t="shared" si="88"/>
        <v>0</v>
      </c>
      <c r="AD36" s="613">
        <f t="shared" si="89"/>
        <v>699</v>
      </c>
      <c r="AE36" s="406">
        <f t="shared" si="90"/>
        <v>30</v>
      </c>
      <c r="AF36" s="613">
        <f t="shared" si="91"/>
        <v>0</v>
      </c>
      <c r="AG36" s="613">
        <f t="shared" si="92"/>
        <v>0</v>
      </c>
      <c r="AH36" s="613">
        <f t="shared" si="93"/>
        <v>0</v>
      </c>
      <c r="AI36" s="613">
        <f t="shared" si="94"/>
        <v>0</v>
      </c>
      <c r="AJ36" s="613">
        <f t="shared" si="95"/>
        <v>0</v>
      </c>
      <c r="AK36" s="613">
        <f t="shared" si="96"/>
        <v>0</v>
      </c>
      <c r="AL36" s="613">
        <f t="shared" si="97"/>
        <v>0</v>
      </c>
      <c r="AM36" s="406">
        <f t="shared" si="98"/>
        <v>1</v>
      </c>
      <c r="AN36" s="613">
        <f t="shared" si="99"/>
        <v>0</v>
      </c>
      <c r="AO36" s="406">
        <f t="shared" si="100"/>
        <v>0</v>
      </c>
      <c r="AP36" s="613">
        <f t="shared" si="101"/>
        <v>0</v>
      </c>
      <c r="AQ36" s="613">
        <f t="shared" si="102"/>
        <v>0</v>
      </c>
      <c r="AR36" s="613">
        <f t="shared" si="103"/>
        <v>0</v>
      </c>
      <c r="AS36" s="613">
        <f t="shared" si="104"/>
        <v>0</v>
      </c>
      <c r="AT36" s="613">
        <f t="shared" si="105"/>
        <v>0</v>
      </c>
      <c r="AU36" s="613">
        <f t="shared" si="106"/>
        <v>0</v>
      </c>
      <c r="AV36" s="613">
        <f t="shared" si="107"/>
        <v>0</v>
      </c>
      <c r="AW36" s="617">
        <f t="shared" si="108"/>
        <v>21429</v>
      </c>
      <c r="AX36" s="31" t="str">
        <f t="shared" si="41"/>
        <v>154CCF102</v>
      </c>
      <c r="AY36" s="853" t="s">
        <v>666</v>
      </c>
      <c r="AZ36" s="853">
        <v>154</v>
      </c>
      <c r="BA36" s="853" t="s">
        <v>542</v>
      </c>
      <c r="BB36" s="854">
        <v>1</v>
      </c>
    </row>
    <row r="37" spans="2:54">
      <c r="B37" s="31" t="str">
        <f t="shared" si="19"/>
        <v>670EPSS40</v>
      </c>
      <c r="C37" s="31" t="str">
        <f t="shared" si="20"/>
        <v>670ESS024</v>
      </c>
      <c r="D37" s="31" t="str">
        <f t="shared" si="21"/>
        <v>670EPSS10</v>
      </c>
      <c r="E37" s="31" t="str">
        <f t="shared" si="22"/>
        <v>670EPSS37</v>
      </c>
      <c r="F37" s="31" t="str">
        <f t="shared" si="23"/>
        <v>670EPSS41</v>
      </c>
      <c r="G37" s="31" t="str">
        <f t="shared" si="24"/>
        <v>670EPSS16</v>
      </c>
      <c r="H37" s="31" t="str">
        <f t="shared" si="25"/>
        <v>670EPSS02</v>
      </c>
      <c r="I37" s="31" t="str">
        <f t="shared" si="26"/>
        <v>670ESS091</v>
      </c>
      <c r="J37" s="31" t="str">
        <f t="shared" si="27"/>
        <v>670EPSI03</v>
      </c>
      <c r="K37" s="31" t="str">
        <f t="shared" si="28"/>
        <v>670EPSS05</v>
      </c>
      <c r="L37" s="31" t="str">
        <f t="shared" si="29"/>
        <v>670EPSS08</v>
      </c>
      <c r="M37" s="31" t="str">
        <f t="shared" si="30"/>
        <v>670EPSS18</v>
      </c>
      <c r="N37" s="31" t="str">
        <f t="shared" si="31"/>
        <v>670EPSS42</v>
      </c>
      <c r="O37" s="31" t="str">
        <f t="shared" si="32"/>
        <v>670ESS207</v>
      </c>
      <c r="P37" s="31" t="str">
        <f t="shared" si="33"/>
        <v>670EPSS48</v>
      </c>
      <c r="Q37" s="31" t="str">
        <f t="shared" si="34"/>
        <v>670CCF102</v>
      </c>
      <c r="R37" s="31" t="str">
        <f t="shared" si="35"/>
        <v>670CCF055</v>
      </c>
      <c r="S37" s="31" t="str">
        <f t="shared" si="36"/>
        <v>670ESS062</v>
      </c>
      <c r="T37" s="31" t="str">
        <f t="shared" si="37"/>
        <v>670EPSS45</v>
      </c>
      <c r="U37" s="31" t="str">
        <f t="shared" si="38"/>
        <v>670EPSI05</v>
      </c>
      <c r="V37" s="31" t="str">
        <f t="shared" si="39"/>
        <v>670</v>
      </c>
      <c r="W37" s="31" t="str">
        <f t="shared" si="40"/>
        <v>670</v>
      </c>
      <c r="X37" s="540" t="s">
        <v>330</v>
      </c>
      <c r="Y37" s="561" t="s">
        <v>671</v>
      </c>
      <c r="Z37" s="38">
        <v>670</v>
      </c>
      <c r="AA37" s="612">
        <f t="shared" si="86"/>
        <v>12757</v>
      </c>
      <c r="AB37" s="613">
        <f t="shared" si="87"/>
        <v>0</v>
      </c>
      <c r="AC37" s="613">
        <f t="shared" si="88"/>
        <v>0</v>
      </c>
      <c r="AD37" s="613">
        <f t="shared" si="89"/>
        <v>723</v>
      </c>
      <c r="AE37" s="406">
        <f t="shared" si="90"/>
        <v>0</v>
      </c>
      <c r="AF37" s="613">
        <f t="shared" si="91"/>
        <v>0</v>
      </c>
      <c r="AG37" s="613">
        <f t="shared" si="92"/>
        <v>0</v>
      </c>
      <c r="AH37" s="613">
        <f t="shared" si="93"/>
        <v>0</v>
      </c>
      <c r="AI37" s="613">
        <f t="shared" si="94"/>
        <v>0</v>
      </c>
      <c r="AJ37" s="613">
        <f t="shared" si="95"/>
        <v>0</v>
      </c>
      <c r="AK37" s="613">
        <f t="shared" si="96"/>
        <v>0</v>
      </c>
      <c r="AL37" s="613">
        <f t="shared" si="97"/>
        <v>0</v>
      </c>
      <c r="AM37" s="406">
        <f t="shared" si="98"/>
        <v>0</v>
      </c>
      <c r="AN37" s="613">
        <f t="shared" si="99"/>
        <v>0</v>
      </c>
      <c r="AO37" s="406">
        <f t="shared" si="100"/>
        <v>0</v>
      </c>
      <c r="AP37" s="613">
        <f t="shared" si="101"/>
        <v>0</v>
      </c>
      <c r="AQ37" s="613">
        <f t="shared" si="102"/>
        <v>0</v>
      </c>
      <c r="AR37" s="613">
        <f t="shared" si="103"/>
        <v>0</v>
      </c>
      <c r="AS37" s="613">
        <f t="shared" si="104"/>
        <v>0</v>
      </c>
      <c r="AT37" s="613">
        <f t="shared" si="105"/>
        <v>0</v>
      </c>
      <c r="AU37" s="613">
        <f t="shared" si="106"/>
        <v>0</v>
      </c>
      <c r="AV37" s="613">
        <f t="shared" si="107"/>
        <v>0</v>
      </c>
      <c r="AW37" s="617">
        <f t="shared" si="108"/>
        <v>13480</v>
      </c>
      <c r="AX37" s="31" t="str">
        <f t="shared" si="41"/>
        <v>154EPSI03</v>
      </c>
      <c r="AY37" s="853" t="s">
        <v>666</v>
      </c>
      <c r="AZ37" s="853">
        <v>154</v>
      </c>
      <c r="BA37" s="853" t="s">
        <v>527</v>
      </c>
      <c r="BB37" s="854">
        <v>2953</v>
      </c>
    </row>
    <row r="38" spans="2:54">
      <c r="B38" s="31" t="str">
        <f t="shared" si="19"/>
        <v>690EPSS40</v>
      </c>
      <c r="C38" s="31" t="str">
        <f t="shared" si="20"/>
        <v>690ESS024</v>
      </c>
      <c r="D38" s="31" t="str">
        <f t="shared" si="21"/>
        <v>690EPSS10</v>
      </c>
      <c r="E38" s="31" t="str">
        <f t="shared" si="22"/>
        <v>690EPSS37</v>
      </c>
      <c r="F38" s="31" t="str">
        <f t="shared" si="23"/>
        <v>690EPSS41</v>
      </c>
      <c r="G38" s="31" t="str">
        <f t="shared" si="24"/>
        <v>690EPSS16</v>
      </c>
      <c r="H38" s="31" t="str">
        <f t="shared" si="25"/>
        <v>690EPSS02</v>
      </c>
      <c r="I38" s="31" t="str">
        <f t="shared" si="26"/>
        <v>690ESS091</v>
      </c>
      <c r="J38" s="31" t="str">
        <f t="shared" si="27"/>
        <v>690EPSI03</v>
      </c>
      <c r="K38" s="31" t="str">
        <f t="shared" si="28"/>
        <v>690EPSS05</v>
      </c>
      <c r="L38" s="31" t="str">
        <f t="shared" si="29"/>
        <v>690EPSS08</v>
      </c>
      <c r="M38" s="31" t="str">
        <f t="shared" si="30"/>
        <v>690EPSS18</v>
      </c>
      <c r="N38" s="31" t="str">
        <f t="shared" si="31"/>
        <v>690EPSS42</v>
      </c>
      <c r="O38" s="31" t="str">
        <f t="shared" si="32"/>
        <v>690ESS207</v>
      </c>
      <c r="P38" s="31" t="str">
        <f t="shared" si="33"/>
        <v>690EPSS48</v>
      </c>
      <c r="Q38" s="31" t="str">
        <f t="shared" si="34"/>
        <v>690CCF102</v>
      </c>
      <c r="R38" s="31" t="str">
        <f t="shared" si="35"/>
        <v>690CCF055</v>
      </c>
      <c r="S38" s="31" t="str">
        <f t="shared" si="36"/>
        <v>690ESS062</v>
      </c>
      <c r="T38" s="31" t="str">
        <f t="shared" si="37"/>
        <v>690EPSS45</v>
      </c>
      <c r="U38" s="31" t="str">
        <f t="shared" si="38"/>
        <v>690EPSI05</v>
      </c>
      <c r="V38" s="31" t="str">
        <f t="shared" si="39"/>
        <v>690</v>
      </c>
      <c r="W38" s="31" t="str">
        <f t="shared" si="40"/>
        <v>690</v>
      </c>
      <c r="X38" s="540" t="s">
        <v>331</v>
      </c>
      <c r="Y38" s="561" t="s">
        <v>671</v>
      </c>
      <c r="Z38" s="38">
        <v>690</v>
      </c>
      <c r="AA38" s="612">
        <f t="shared" si="86"/>
        <v>5920</v>
      </c>
      <c r="AB38" s="613">
        <f t="shared" si="87"/>
        <v>0</v>
      </c>
      <c r="AC38" s="613">
        <f t="shared" si="88"/>
        <v>0</v>
      </c>
      <c r="AD38" s="613">
        <f t="shared" si="89"/>
        <v>254</v>
      </c>
      <c r="AE38" s="406">
        <f t="shared" si="90"/>
        <v>0</v>
      </c>
      <c r="AF38" s="613">
        <f t="shared" si="91"/>
        <v>0</v>
      </c>
      <c r="AG38" s="613">
        <f t="shared" si="92"/>
        <v>0</v>
      </c>
      <c r="AH38" s="613">
        <f t="shared" si="93"/>
        <v>0</v>
      </c>
      <c r="AI38" s="613">
        <f t="shared" si="94"/>
        <v>0</v>
      </c>
      <c r="AJ38" s="613">
        <f t="shared" si="95"/>
        <v>0</v>
      </c>
      <c r="AK38" s="613">
        <f t="shared" si="96"/>
        <v>0</v>
      </c>
      <c r="AL38" s="613">
        <f t="shared" si="97"/>
        <v>0</v>
      </c>
      <c r="AM38" s="406">
        <f t="shared" si="98"/>
        <v>0</v>
      </c>
      <c r="AN38" s="613">
        <f t="shared" si="99"/>
        <v>0</v>
      </c>
      <c r="AO38" s="406">
        <f t="shared" si="100"/>
        <v>0</v>
      </c>
      <c r="AP38" s="613">
        <f t="shared" si="101"/>
        <v>0</v>
      </c>
      <c r="AQ38" s="613">
        <f t="shared" si="102"/>
        <v>0</v>
      </c>
      <c r="AR38" s="613">
        <f t="shared" si="103"/>
        <v>0</v>
      </c>
      <c r="AS38" s="613">
        <f t="shared" si="104"/>
        <v>0</v>
      </c>
      <c r="AT38" s="613">
        <f t="shared" si="105"/>
        <v>0</v>
      </c>
      <c r="AU38" s="613">
        <f t="shared" si="106"/>
        <v>0</v>
      </c>
      <c r="AV38" s="613">
        <f t="shared" si="107"/>
        <v>0</v>
      </c>
      <c r="AW38" s="617">
        <f t="shared" si="108"/>
        <v>6174</v>
      </c>
      <c r="AX38" s="31" t="str">
        <f t="shared" si="41"/>
        <v>154EPSS16</v>
      </c>
      <c r="AY38" s="853" t="s">
        <v>666</v>
      </c>
      <c r="AZ38" s="853">
        <v>154</v>
      </c>
      <c r="BA38" s="853" t="s">
        <v>521</v>
      </c>
      <c r="BB38" s="854">
        <v>1764</v>
      </c>
    </row>
    <row r="39" spans="2:54">
      <c r="B39" s="31" t="str">
        <f t="shared" si="19"/>
        <v>736EPSS40</v>
      </c>
      <c r="C39" s="31" t="str">
        <f t="shared" si="20"/>
        <v>736ESS024</v>
      </c>
      <c r="D39" s="31" t="str">
        <f t="shared" si="21"/>
        <v>736EPSS10</v>
      </c>
      <c r="E39" s="31" t="str">
        <f t="shared" si="22"/>
        <v>736EPSS37</v>
      </c>
      <c r="F39" s="31" t="str">
        <f t="shared" si="23"/>
        <v>736EPSS41</v>
      </c>
      <c r="G39" s="31" t="str">
        <f t="shared" si="24"/>
        <v>736EPSS16</v>
      </c>
      <c r="H39" s="31" t="str">
        <f t="shared" si="25"/>
        <v>736EPSS02</v>
      </c>
      <c r="I39" s="31" t="str">
        <f t="shared" si="26"/>
        <v>736ESS091</v>
      </c>
      <c r="J39" s="31" t="str">
        <f t="shared" si="27"/>
        <v>736EPSI03</v>
      </c>
      <c r="K39" s="31" t="str">
        <f t="shared" si="28"/>
        <v>736EPSS05</v>
      </c>
      <c r="L39" s="31" t="str">
        <f t="shared" si="29"/>
        <v>736EPSS08</v>
      </c>
      <c r="M39" s="31" t="str">
        <f t="shared" si="30"/>
        <v>736EPSS18</v>
      </c>
      <c r="N39" s="31" t="str">
        <f t="shared" si="31"/>
        <v>736EPSS42</v>
      </c>
      <c r="O39" s="31" t="str">
        <f t="shared" si="32"/>
        <v>736ESS207</v>
      </c>
      <c r="P39" s="31" t="str">
        <f t="shared" si="33"/>
        <v>736EPSS48</v>
      </c>
      <c r="Q39" s="31" t="str">
        <f t="shared" si="34"/>
        <v>736CCF102</v>
      </c>
      <c r="R39" s="31" t="str">
        <f t="shared" si="35"/>
        <v>736CCF055</v>
      </c>
      <c r="S39" s="31" t="str">
        <f t="shared" si="36"/>
        <v>736ESS062</v>
      </c>
      <c r="T39" s="31" t="str">
        <f t="shared" si="37"/>
        <v>736EPSS45</v>
      </c>
      <c r="U39" s="31" t="str">
        <f t="shared" si="38"/>
        <v>736EPSI05</v>
      </c>
      <c r="V39" s="31" t="str">
        <f t="shared" si="39"/>
        <v>736</v>
      </c>
      <c r="W39" s="31" t="str">
        <f t="shared" si="40"/>
        <v>736</v>
      </c>
      <c r="X39" s="540" t="s">
        <v>332</v>
      </c>
      <c r="Y39" s="561" t="s">
        <v>671</v>
      </c>
      <c r="Z39" s="38">
        <v>736</v>
      </c>
      <c r="AA39" s="612">
        <f t="shared" si="86"/>
        <v>6973</v>
      </c>
      <c r="AB39" s="613">
        <f t="shared" si="87"/>
        <v>13726</v>
      </c>
      <c r="AC39" s="613">
        <f t="shared" si="88"/>
        <v>0</v>
      </c>
      <c r="AD39" s="613">
        <f t="shared" si="89"/>
        <v>2087</v>
      </c>
      <c r="AE39" s="406">
        <f t="shared" si="90"/>
        <v>0</v>
      </c>
      <c r="AF39" s="613">
        <f t="shared" si="91"/>
        <v>0</v>
      </c>
      <c r="AG39" s="613">
        <f t="shared" si="92"/>
        <v>1</v>
      </c>
      <c r="AH39" s="613">
        <f t="shared" si="93"/>
        <v>0</v>
      </c>
      <c r="AI39" s="613">
        <f t="shared" si="94"/>
        <v>1611</v>
      </c>
      <c r="AJ39" s="613">
        <f t="shared" si="95"/>
        <v>0</v>
      </c>
      <c r="AK39" s="613">
        <f t="shared" si="96"/>
        <v>0</v>
      </c>
      <c r="AL39" s="613">
        <f t="shared" si="97"/>
        <v>0</v>
      </c>
      <c r="AM39" s="406">
        <f t="shared" si="98"/>
        <v>0</v>
      </c>
      <c r="AN39" s="613">
        <f t="shared" si="99"/>
        <v>0</v>
      </c>
      <c r="AO39" s="406">
        <f t="shared" si="100"/>
        <v>0</v>
      </c>
      <c r="AP39" s="613">
        <f t="shared" si="101"/>
        <v>0</v>
      </c>
      <c r="AQ39" s="613">
        <f t="shared" si="102"/>
        <v>0</v>
      </c>
      <c r="AR39" s="613">
        <f t="shared" si="103"/>
        <v>0</v>
      </c>
      <c r="AS39" s="613">
        <f t="shared" si="104"/>
        <v>0</v>
      </c>
      <c r="AT39" s="613">
        <f t="shared" si="105"/>
        <v>0</v>
      </c>
      <c r="AU39" s="613">
        <f t="shared" si="106"/>
        <v>0</v>
      </c>
      <c r="AV39" s="613">
        <f t="shared" si="107"/>
        <v>0</v>
      </c>
      <c r="AW39" s="617">
        <f t="shared" si="108"/>
        <v>24398</v>
      </c>
      <c r="AX39" s="31" t="str">
        <f t="shared" si="41"/>
        <v>154EPSS37</v>
      </c>
      <c r="AY39" s="853" t="s">
        <v>666</v>
      </c>
      <c r="AZ39" s="853">
        <v>154</v>
      </c>
      <c r="BA39" s="853" t="s">
        <v>518</v>
      </c>
      <c r="BB39" s="854">
        <v>2850</v>
      </c>
    </row>
    <row r="40" spans="2:54">
      <c r="B40" s="31" t="str">
        <f t="shared" si="19"/>
        <v>858EPSS40</v>
      </c>
      <c r="C40" s="31" t="str">
        <f t="shared" si="20"/>
        <v>858ESS024</v>
      </c>
      <c r="D40" s="31" t="str">
        <f t="shared" si="21"/>
        <v>858EPSS10</v>
      </c>
      <c r="E40" s="31" t="str">
        <f t="shared" si="22"/>
        <v>858EPSS37</v>
      </c>
      <c r="F40" s="31" t="str">
        <f t="shared" si="23"/>
        <v>858EPSS41</v>
      </c>
      <c r="G40" s="31" t="str">
        <f t="shared" si="24"/>
        <v>858EPSS16</v>
      </c>
      <c r="H40" s="31" t="str">
        <f t="shared" si="25"/>
        <v>858EPSS02</v>
      </c>
      <c r="I40" s="31" t="str">
        <f t="shared" si="26"/>
        <v>858ESS091</v>
      </c>
      <c r="J40" s="31" t="str">
        <f t="shared" si="27"/>
        <v>858EPSI03</v>
      </c>
      <c r="K40" s="31" t="str">
        <f t="shared" si="28"/>
        <v>858EPSS05</v>
      </c>
      <c r="L40" s="31" t="str">
        <f t="shared" si="29"/>
        <v>858EPSS08</v>
      </c>
      <c r="M40" s="31" t="str">
        <f t="shared" si="30"/>
        <v>858EPSS18</v>
      </c>
      <c r="N40" s="31" t="str">
        <f t="shared" si="31"/>
        <v>858EPSS42</v>
      </c>
      <c r="O40" s="31" t="str">
        <f t="shared" si="32"/>
        <v>858ESS207</v>
      </c>
      <c r="P40" s="31" t="str">
        <f t="shared" si="33"/>
        <v>858EPSS48</v>
      </c>
      <c r="Q40" s="31" t="str">
        <f t="shared" si="34"/>
        <v>858CCF102</v>
      </c>
      <c r="R40" s="31" t="str">
        <f t="shared" si="35"/>
        <v>858CCF055</v>
      </c>
      <c r="S40" s="31" t="str">
        <f t="shared" si="36"/>
        <v>858ESS062</v>
      </c>
      <c r="T40" s="31" t="str">
        <f t="shared" si="37"/>
        <v>858EPSS45</v>
      </c>
      <c r="U40" s="31" t="str">
        <f t="shared" si="38"/>
        <v>858EPSI05</v>
      </c>
      <c r="V40" s="31" t="str">
        <f t="shared" si="39"/>
        <v>858</v>
      </c>
      <c r="W40" s="31" t="str">
        <f t="shared" si="40"/>
        <v>858</v>
      </c>
      <c r="X40" s="540" t="s">
        <v>333</v>
      </c>
      <c r="Y40" s="561" t="s">
        <v>671</v>
      </c>
      <c r="Z40" s="38">
        <v>858</v>
      </c>
      <c r="AA40" s="612">
        <f t="shared" si="86"/>
        <v>10359</v>
      </c>
      <c r="AB40" s="613">
        <f t="shared" si="87"/>
        <v>0</v>
      </c>
      <c r="AC40" s="613">
        <f t="shared" si="88"/>
        <v>0</v>
      </c>
      <c r="AD40" s="613">
        <f t="shared" si="89"/>
        <v>533</v>
      </c>
      <c r="AE40" s="406">
        <f t="shared" si="90"/>
        <v>3</v>
      </c>
      <c r="AF40" s="613">
        <f t="shared" si="91"/>
        <v>0</v>
      </c>
      <c r="AG40" s="613">
        <f t="shared" si="92"/>
        <v>0</v>
      </c>
      <c r="AH40" s="613">
        <f t="shared" si="93"/>
        <v>0</v>
      </c>
      <c r="AI40" s="613">
        <f t="shared" si="94"/>
        <v>0</v>
      </c>
      <c r="AJ40" s="613">
        <f t="shared" si="95"/>
        <v>0</v>
      </c>
      <c r="AK40" s="613">
        <f t="shared" si="96"/>
        <v>0</v>
      </c>
      <c r="AL40" s="613">
        <f t="shared" si="97"/>
        <v>0</v>
      </c>
      <c r="AM40" s="406">
        <f t="shared" si="98"/>
        <v>0</v>
      </c>
      <c r="AN40" s="613">
        <f t="shared" si="99"/>
        <v>0</v>
      </c>
      <c r="AO40" s="406">
        <f t="shared" si="100"/>
        <v>0</v>
      </c>
      <c r="AP40" s="613">
        <f t="shared" si="101"/>
        <v>0</v>
      </c>
      <c r="AQ40" s="613">
        <f t="shared" si="102"/>
        <v>0</v>
      </c>
      <c r="AR40" s="613">
        <f t="shared" si="103"/>
        <v>0</v>
      </c>
      <c r="AS40" s="613">
        <f t="shared" si="104"/>
        <v>0</v>
      </c>
      <c r="AT40" s="613">
        <f t="shared" si="105"/>
        <v>0</v>
      </c>
      <c r="AU40" s="613">
        <f t="shared" si="106"/>
        <v>0</v>
      </c>
      <c r="AV40" s="613">
        <f t="shared" si="107"/>
        <v>0</v>
      </c>
      <c r="AW40" s="617">
        <f t="shared" si="108"/>
        <v>10892</v>
      </c>
      <c r="AX40" s="31" t="str">
        <f t="shared" si="41"/>
        <v>154EPSS40</v>
      </c>
      <c r="AY40" s="853" t="s">
        <v>666</v>
      </c>
      <c r="AZ40" s="853">
        <v>154</v>
      </c>
      <c r="BA40" s="853" t="s">
        <v>509</v>
      </c>
      <c r="BB40" s="854">
        <v>25970</v>
      </c>
    </row>
    <row r="41" spans="2:54">
      <c r="B41" s="31" t="str">
        <f t="shared" si="19"/>
        <v>885EPSS40</v>
      </c>
      <c r="C41" s="31" t="str">
        <f t="shared" si="20"/>
        <v>885ESS024</v>
      </c>
      <c r="D41" s="31" t="str">
        <f t="shared" si="21"/>
        <v>885EPSS10</v>
      </c>
      <c r="E41" s="31" t="str">
        <f t="shared" si="22"/>
        <v>885EPSS37</v>
      </c>
      <c r="F41" s="31" t="str">
        <f t="shared" si="23"/>
        <v>885EPSS41</v>
      </c>
      <c r="G41" s="31" t="str">
        <f t="shared" si="24"/>
        <v>885EPSS16</v>
      </c>
      <c r="H41" s="31" t="str">
        <f t="shared" si="25"/>
        <v>885EPSS02</v>
      </c>
      <c r="I41" s="31" t="str">
        <f t="shared" si="26"/>
        <v>885ESS091</v>
      </c>
      <c r="J41" s="31" t="str">
        <f t="shared" si="27"/>
        <v>885EPSI03</v>
      </c>
      <c r="K41" s="31" t="str">
        <f t="shared" si="28"/>
        <v>885EPSS05</v>
      </c>
      <c r="L41" s="31" t="str">
        <f t="shared" si="29"/>
        <v>885EPSS08</v>
      </c>
      <c r="M41" s="31" t="str">
        <f t="shared" si="30"/>
        <v>885EPSS18</v>
      </c>
      <c r="N41" s="31" t="str">
        <f t="shared" si="31"/>
        <v>885EPSS42</v>
      </c>
      <c r="O41" s="31" t="str">
        <f t="shared" si="32"/>
        <v>885ESS207</v>
      </c>
      <c r="P41" s="31" t="str">
        <f t="shared" si="33"/>
        <v>885EPSS48</v>
      </c>
      <c r="Q41" s="31" t="str">
        <f t="shared" si="34"/>
        <v>885CCF102</v>
      </c>
      <c r="R41" s="31" t="str">
        <f t="shared" si="35"/>
        <v>885CCF055</v>
      </c>
      <c r="S41" s="31" t="str">
        <f t="shared" si="36"/>
        <v>885ESS062</v>
      </c>
      <c r="T41" s="31" t="str">
        <f t="shared" si="37"/>
        <v>885EPSS45</v>
      </c>
      <c r="U41" s="31" t="str">
        <f t="shared" si="38"/>
        <v>885EPSI05</v>
      </c>
      <c r="V41" s="31" t="str">
        <f t="shared" si="39"/>
        <v>885</v>
      </c>
      <c r="W41" s="31" t="str">
        <f t="shared" si="40"/>
        <v>885</v>
      </c>
      <c r="X41" s="540" t="s">
        <v>334</v>
      </c>
      <c r="Y41" s="561" t="s">
        <v>671</v>
      </c>
      <c r="Z41" s="38">
        <v>885</v>
      </c>
      <c r="AA41" s="612">
        <f t="shared" si="86"/>
        <v>3567</v>
      </c>
      <c r="AB41" s="613">
        <f t="shared" si="87"/>
        <v>477</v>
      </c>
      <c r="AC41" s="613">
        <f t="shared" si="88"/>
        <v>0</v>
      </c>
      <c r="AD41" s="613">
        <f t="shared" si="89"/>
        <v>1410</v>
      </c>
      <c r="AE41" s="406">
        <f t="shared" si="90"/>
        <v>267</v>
      </c>
      <c r="AF41" s="613">
        <f t="shared" si="91"/>
        <v>0</v>
      </c>
      <c r="AG41" s="613">
        <f t="shared" si="92"/>
        <v>0</v>
      </c>
      <c r="AH41" s="613">
        <f t="shared" si="93"/>
        <v>0</v>
      </c>
      <c r="AI41" s="613">
        <f t="shared" si="94"/>
        <v>0</v>
      </c>
      <c r="AJ41" s="613">
        <f t="shared" si="95"/>
        <v>0</v>
      </c>
      <c r="AK41" s="613">
        <f t="shared" si="96"/>
        <v>0</v>
      </c>
      <c r="AL41" s="613">
        <f t="shared" si="97"/>
        <v>0</v>
      </c>
      <c r="AM41" s="406">
        <f t="shared" si="98"/>
        <v>0</v>
      </c>
      <c r="AN41" s="613">
        <f t="shared" si="99"/>
        <v>0</v>
      </c>
      <c r="AO41" s="406">
        <f t="shared" si="100"/>
        <v>0</v>
      </c>
      <c r="AP41" s="613">
        <f t="shared" si="101"/>
        <v>0</v>
      </c>
      <c r="AQ41" s="613">
        <f t="shared" si="102"/>
        <v>0</v>
      </c>
      <c r="AR41" s="613">
        <f t="shared" si="103"/>
        <v>0</v>
      </c>
      <c r="AS41" s="613">
        <f t="shared" si="104"/>
        <v>0</v>
      </c>
      <c r="AT41" s="613">
        <f t="shared" si="105"/>
        <v>0</v>
      </c>
      <c r="AU41" s="613">
        <f t="shared" si="106"/>
        <v>0</v>
      </c>
      <c r="AV41" s="613">
        <f t="shared" si="107"/>
        <v>0</v>
      </c>
      <c r="AW41" s="617">
        <f t="shared" si="108"/>
        <v>5454</v>
      </c>
      <c r="AX41" s="31" t="str">
        <f t="shared" si="41"/>
        <v>154EPSS41</v>
      </c>
      <c r="AY41" s="853" t="s">
        <v>666</v>
      </c>
      <c r="AZ41" s="853">
        <v>154</v>
      </c>
      <c r="BA41" s="853" t="s">
        <v>602</v>
      </c>
      <c r="BB41" s="854">
        <v>3</v>
      </c>
    </row>
    <row r="42" spans="2:54">
      <c r="B42" s="31" t="str">
        <f t="shared" si="19"/>
        <v>890EPSS40</v>
      </c>
      <c r="C42" s="31" t="str">
        <f t="shared" si="20"/>
        <v>890ESS024</v>
      </c>
      <c r="D42" s="31" t="str">
        <f t="shared" si="21"/>
        <v>890EPSS10</v>
      </c>
      <c r="E42" s="31" t="str">
        <f t="shared" si="22"/>
        <v>890EPSS37</v>
      </c>
      <c r="F42" s="31" t="str">
        <f t="shared" si="23"/>
        <v>890EPSS41</v>
      </c>
      <c r="G42" s="31" t="str">
        <f t="shared" si="24"/>
        <v>890EPSS16</v>
      </c>
      <c r="H42" s="31" t="str">
        <f t="shared" si="25"/>
        <v>890EPSS02</v>
      </c>
      <c r="I42" s="31" t="str">
        <f t="shared" si="26"/>
        <v>890ESS091</v>
      </c>
      <c r="J42" s="31" t="str">
        <f t="shared" si="27"/>
        <v>890EPSI03</v>
      </c>
      <c r="K42" s="31" t="str">
        <f t="shared" si="28"/>
        <v>890EPSS05</v>
      </c>
      <c r="L42" s="31" t="str">
        <f t="shared" si="29"/>
        <v>890EPSS08</v>
      </c>
      <c r="M42" s="31" t="str">
        <f t="shared" si="30"/>
        <v>890EPSS18</v>
      </c>
      <c r="N42" s="31" t="str">
        <f t="shared" si="31"/>
        <v>890EPSS42</v>
      </c>
      <c r="O42" s="31" t="str">
        <f t="shared" si="32"/>
        <v>890ESS207</v>
      </c>
      <c r="P42" s="31" t="str">
        <f t="shared" si="33"/>
        <v>890EPSS48</v>
      </c>
      <c r="Q42" s="31" t="str">
        <f t="shared" si="34"/>
        <v>890CCF102</v>
      </c>
      <c r="R42" s="31" t="str">
        <f t="shared" si="35"/>
        <v>890CCF055</v>
      </c>
      <c r="S42" s="31" t="str">
        <f t="shared" si="36"/>
        <v>890ESS062</v>
      </c>
      <c r="T42" s="31" t="str">
        <f t="shared" si="37"/>
        <v>890EPSS45</v>
      </c>
      <c r="U42" s="31" t="str">
        <f t="shared" si="38"/>
        <v>890EPSI05</v>
      </c>
      <c r="V42" s="31" t="str">
        <f t="shared" si="39"/>
        <v>890</v>
      </c>
      <c r="W42" s="31" t="str">
        <f t="shared" si="40"/>
        <v>890</v>
      </c>
      <c r="X42" s="540" t="s">
        <v>335</v>
      </c>
      <c r="Y42" s="561" t="s">
        <v>671</v>
      </c>
      <c r="Z42" s="38">
        <v>890</v>
      </c>
      <c r="AA42" s="612">
        <f t="shared" si="86"/>
        <v>7898</v>
      </c>
      <c r="AB42" s="613">
        <f t="shared" si="87"/>
        <v>6412</v>
      </c>
      <c r="AC42" s="613">
        <f t="shared" si="88"/>
        <v>0</v>
      </c>
      <c r="AD42" s="613">
        <f t="shared" si="89"/>
        <v>563</v>
      </c>
      <c r="AE42" s="406">
        <f t="shared" si="90"/>
        <v>0</v>
      </c>
      <c r="AF42" s="613">
        <f t="shared" si="91"/>
        <v>0</v>
      </c>
      <c r="AG42" s="613">
        <f t="shared" si="92"/>
        <v>32</v>
      </c>
      <c r="AH42" s="613">
        <f t="shared" si="93"/>
        <v>0</v>
      </c>
      <c r="AI42" s="613">
        <f t="shared" si="94"/>
        <v>0</v>
      </c>
      <c r="AJ42" s="613">
        <f t="shared" si="95"/>
        <v>0</v>
      </c>
      <c r="AK42" s="613">
        <f t="shared" si="96"/>
        <v>0</v>
      </c>
      <c r="AL42" s="613">
        <f t="shared" si="97"/>
        <v>0</v>
      </c>
      <c r="AM42" s="406">
        <f t="shared" si="98"/>
        <v>0</v>
      </c>
      <c r="AN42" s="613">
        <f t="shared" si="99"/>
        <v>0</v>
      </c>
      <c r="AO42" s="406">
        <f t="shared" si="100"/>
        <v>0</v>
      </c>
      <c r="AP42" s="613">
        <f t="shared" si="101"/>
        <v>0</v>
      </c>
      <c r="AQ42" s="613">
        <f t="shared" si="102"/>
        <v>0</v>
      </c>
      <c r="AR42" s="613">
        <f t="shared" si="103"/>
        <v>0</v>
      </c>
      <c r="AS42" s="613">
        <f t="shared" si="104"/>
        <v>0</v>
      </c>
      <c r="AT42" s="613">
        <f t="shared" si="105"/>
        <v>0</v>
      </c>
      <c r="AU42" s="613">
        <f t="shared" si="106"/>
        <v>0</v>
      </c>
      <c r="AV42" s="613">
        <f t="shared" si="107"/>
        <v>0</v>
      </c>
      <c r="AW42" s="617">
        <f t="shared" si="108"/>
        <v>14905</v>
      </c>
      <c r="AX42" s="31" t="str">
        <f t="shared" si="41"/>
        <v>154EPSS42</v>
      </c>
      <c r="AY42" s="853" t="s">
        <v>666</v>
      </c>
      <c r="AZ42" s="853">
        <v>154</v>
      </c>
      <c r="BA42" s="853" t="s">
        <v>603</v>
      </c>
      <c r="BB42" s="854">
        <v>10</v>
      </c>
    </row>
    <row r="43" spans="2:54" ht="15.75">
      <c r="B43" s="31" t="str">
        <f t="shared" si="19"/>
        <v>EPSS40</v>
      </c>
      <c r="C43" s="31" t="str">
        <f t="shared" si="20"/>
        <v>ESS024</v>
      </c>
      <c r="D43" s="31" t="str">
        <f t="shared" si="21"/>
        <v>EPSS10</v>
      </c>
      <c r="E43" s="31" t="str">
        <f t="shared" si="22"/>
        <v>EPSS37</v>
      </c>
      <c r="F43" s="31" t="str">
        <f t="shared" si="23"/>
        <v>EPSS41</v>
      </c>
      <c r="G43" s="31" t="str">
        <f t="shared" si="24"/>
        <v>EPSS16</v>
      </c>
      <c r="H43" s="31" t="str">
        <f t="shared" si="25"/>
        <v>EPSS02</v>
      </c>
      <c r="I43" s="31" t="str">
        <f t="shared" si="26"/>
        <v>ESS091</v>
      </c>
      <c r="J43" s="31" t="str">
        <f t="shared" si="27"/>
        <v>EPSI03</v>
      </c>
      <c r="K43" s="31" t="str">
        <f t="shared" si="28"/>
        <v>EPSS05</v>
      </c>
      <c r="L43" s="31" t="str">
        <f t="shared" si="29"/>
        <v>EPSS08</v>
      </c>
      <c r="M43" s="31" t="str">
        <f t="shared" si="30"/>
        <v>EPSS18</v>
      </c>
      <c r="N43" s="31" t="str">
        <f t="shared" si="31"/>
        <v>EPSS42</v>
      </c>
      <c r="O43" s="31" t="str">
        <f t="shared" si="32"/>
        <v>ESS207</v>
      </c>
      <c r="P43" s="31" t="str">
        <f t="shared" si="33"/>
        <v>EPSS48</v>
      </c>
      <c r="Q43" s="31" t="str">
        <f t="shared" si="34"/>
        <v>CCF102</v>
      </c>
      <c r="R43" s="31" t="str">
        <f t="shared" si="35"/>
        <v>CCF055</v>
      </c>
      <c r="S43" s="31" t="str">
        <f t="shared" si="36"/>
        <v>ESS062</v>
      </c>
      <c r="T43" s="31" t="str">
        <f t="shared" si="37"/>
        <v>EPSS45</v>
      </c>
      <c r="U43" s="31" t="str">
        <f t="shared" si="38"/>
        <v>EPSI05</v>
      </c>
      <c r="V43" s="31" t="str">
        <f t="shared" si="39"/>
        <v/>
      </c>
      <c r="W43" s="31" t="str">
        <f t="shared" si="40"/>
        <v/>
      </c>
      <c r="X43" s="622" t="s">
        <v>492</v>
      </c>
      <c r="Y43" s="140"/>
      <c r="Z43" s="39"/>
      <c r="AA43" s="623">
        <f t="shared" ref="AA43:AN43" si="109">SUM(AA44:AA62)</f>
        <v>76349</v>
      </c>
      <c r="AB43" s="624">
        <f t="shared" si="109"/>
        <v>46965</v>
      </c>
      <c r="AC43" s="624">
        <f t="shared" si="109"/>
        <v>0</v>
      </c>
      <c r="AD43" s="624">
        <f t="shared" si="109"/>
        <v>6440</v>
      </c>
      <c r="AE43" s="37">
        <f>SUM(AE44:AE62)</f>
        <v>61</v>
      </c>
      <c r="AF43" s="624">
        <f t="shared" si="109"/>
        <v>0</v>
      </c>
      <c r="AG43" s="624">
        <f t="shared" si="109"/>
        <v>10</v>
      </c>
      <c r="AH43" s="624">
        <f t="shared" si="109"/>
        <v>6147</v>
      </c>
      <c r="AI43" s="624">
        <f t="shared" si="109"/>
        <v>9411</v>
      </c>
      <c r="AJ43" s="624">
        <f t="shared" si="109"/>
        <v>1</v>
      </c>
      <c r="AK43" s="624">
        <f t="shared" si="109"/>
        <v>0</v>
      </c>
      <c r="AL43" s="624">
        <f t="shared" si="109"/>
        <v>0</v>
      </c>
      <c r="AM43" s="37">
        <f>SUM(AM44:AM62)</f>
        <v>3</v>
      </c>
      <c r="AN43" s="624">
        <f t="shared" si="109"/>
        <v>0</v>
      </c>
      <c r="AO43" s="624">
        <f>SUM(AO44:AO62)</f>
        <v>0</v>
      </c>
      <c r="AP43" s="624">
        <f t="shared" ref="AP43:AW43" si="110">SUM(AP44:AP62)</f>
        <v>0</v>
      </c>
      <c r="AQ43" s="624">
        <f>SUM(AQ44:AQ62)</f>
        <v>0</v>
      </c>
      <c r="AR43" s="624">
        <f t="shared" si="110"/>
        <v>1</v>
      </c>
      <c r="AS43" s="624">
        <f t="shared" si="110"/>
        <v>0</v>
      </c>
      <c r="AT43" s="624">
        <f t="shared" si="110"/>
        <v>0</v>
      </c>
      <c r="AU43" s="624">
        <f>SUM(AU44:AU62)</f>
        <v>0</v>
      </c>
      <c r="AV43" s="624">
        <f t="shared" si="110"/>
        <v>0</v>
      </c>
      <c r="AW43" s="625">
        <f t="shared" si="110"/>
        <v>145324</v>
      </c>
      <c r="AX43" s="31" t="str">
        <f t="shared" si="41"/>
        <v>154ESS024</v>
      </c>
      <c r="AY43" s="853" t="s">
        <v>666</v>
      </c>
      <c r="AZ43" s="853">
        <v>154</v>
      </c>
      <c r="BA43" s="853" t="s">
        <v>512</v>
      </c>
      <c r="BB43" s="854">
        <v>41484</v>
      </c>
    </row>
    <row r="44" spans="2:54">
      <c r="B44" s="31" t="str">
        <f t="shared" si="19"/>
        <v>4EPSS40</v>
      </c>
      <c r="C44" s="31" t="str">
        <f t="shared" si="20"/>
        <v>4ESS024</v>
      </c>
      <c r="D44" s="31" t="str">
        <f t="shared" si="21"/>
        <v>4EPSS10</v>
      </c>
      <c r="E44" s="31" t="str">
        <f t="shared" si="22"/>
        <v>4EPSS37</v>
      </c>
      <c r="F44" s="31" t="str">
        <f t="shared" si="23"/>
        <v>4EPSS41</v>
      </c>
      <c r="G44" s="31" t="str">
        <f t="shared" si="24"/>
        <v>4EPSS16</v>
      </c>
      <c r="H44" s="31" t="str">
        <f t="shared" si="25"/>
        <v>4EPSS02</v>
      </c>
      <c r="I44" s="31" t="str">
        <f t="shared" si="26"/>
        <v>4ESS091</v>
      </c>
      <c r="J44" s="31" t="str">
        <f t="shared" si="27"/>
        <v>4EPSI03</v>
      </c>
      <c r="K44" s="31" t="str">
        <f t="shared" si="28"/>
        <v>4EPSS05</v>
      </c>
      <c r="L44" s="31" t="str">
        <f t="shared" si="29"/>
        <v>4EPSS08</v>
      </c>
      <c r="M44" s="31" t="str">
        <f t="shared" si="30"/>
        <v>4EPSS18</v>
      </c>
      <c r="N44" s="31" t="str">
        <f t="shared" si="31"/>
        <v>4EPSS42</v>
      </c>
      <c r="O44" s="31" t="str">
        <f t="shared" si="32"/>
        <v>4ESS207</v>
      </c>
      <c r="P44" s="31" t="str">
        <f t="shared" si="33"/>
        <v>4EPSS48</v>
      </c>
      <c r="Q44" s="31" t="str">
        <f t="shared" si="34"/>
        <v>4CCF102</v>
      </c>
      <c r="R44" s="31" t="str">
        <f t="shared" si="35"/>
        <v>4CCF055</v>
      </c>
      <c r="S44" s="31" t="str">
        <f t="shared" si="36"/>
        <v>4ESS062</v>
      </c>
      <c r="T44" s="31" t="str">
        <f t="shared" si="37"/>
        <v>4EPSS45</v>
      </c>
      <c r="U44" s="31" t="str">
        <f t="shared" si="38"/>
        <v>4EPSI05</v>
      </c>
      <c r="V44" s="31" t="str">
        <f t="shared" si="39"/>
        <v>4</v>
      </c>
      <c r="W44" s="31" t="str">
        <f t="shared" si="40"/>
        <v>4</v>
      </c>
      <c r="X44" s="540" t="s">
        <v>337</v>
      </c>
      <c r="Y44" s="561" t="s">
        <v>492</v>
      </c>
      <c r="Z44" s="38">
        <v>4</v>
      </c>
      <c r="AA44" s="612">
        <f t="shared" ref="AA44:AA62" si="111">IFERROR(VLOOKUP(B44,$AX$7:$BB$929,5,0),0)</f>
        <v>1329</v>
      </c>
      <c r="AB44" s="613">
        <f t="shared" ref="AB44:AB62" si="112">IFERROR(VLOOKUP(C44,$AX$7:$BB$929,5,0),0)+AM44</f>
        <v>0</v>
      </c>
      <c r="AC44" s="613">
        <f t="shared" ref="AC44:AC62" si="113">IFERROR(VLOOKUP(D44,$AX$7:$BB$929,5,0),0)</f>
        <v>0</v>
      </c>
      <c r="AD44" s="613">
        <f t="shared" ref="AD44:AD62" si="114">VLOOKUP(E44,$AX$7:$BB$699,5,0)+AE44</f>
        <v>51</v>
      </c>
      <c r="AE44" s="406">
        <f t="shared" ref="AE44:AE62" si="115">IFERROR(VLOOKUP(F44,$AX$7:$BB$929,5,0),0)</f>
        <v>0</v>
      </c>
      <c r="AF44" s="613">
        <f t="shared" ref="AF44:AF62" si="116">IFERROR(VLOOKUP(G44,$AX$7:$BB$929,5,0),0)</f>
        <v>0</v>
      </c>
      <c r="AG44" s="613">
        <f t="shared" ref="AG44:AG62" si="117">IFERROR(VLOOKUP(H44,$AX$7:$BB$929,5,0),0)</f>
        <v>0</v>
      </c>
      <c r="AH44" s="613">
        <f t="shared" ref="AH44:AH62" si="118">IFERROR(VLOOKUP(I44,$AX$7:$BB$929,5,0),0)</f>
        <v>0</v>
      </c>
      <c r="AI44" s="613">
        <f t="shared" ref="AI44:AI62" si="119">IFERROR(VLOOKUP(J44,$AX$7:$BB$929,5,0),0)</f>
        <v>0</v>
      </c>
      <c r="AJ44" s="613">
        <f t="shared" ref="AJ44:AJ62" si="120">IFERROR(VLOOKUP(K44,$AX$7:$BB$929,5,0),0)</f>
        <v>0</v>
      </c>
      <c r="AK44" s="613">
        <f t="shared" ref="AK44:AK62" si="121">IFERROR(VLOOKUP(L44,$AX$7:$BB$929,5,0),0)</f>
        <v>0</v>
      </c>
      <c r="AL44" s="613">
        <f t="shared" ref="AL44:AL62" si="122">IFERROR(VLOOKUP(M44,$AX$7:$BB$929,5,0),0)</f>
        <v>0</v>
      </c>
      <c r="AM44" s="406">
        <f t="shared" ref="AM44:AM62" si="123">IFERROR(VLOOKUP(N44,$AX$7:$BB$929,5,0),0)</f>
        <v>0</v>
      </c>
      <c r="AN44" s="613">
        <f t="shared" ref="AN44:AN62" si="124">IFERROR(VLOOKUP(O44,$AX$7:$BB$929,5,0),0)+AO44</f>
        <v>0</v>
      </c>
      <c r="AO44" s="406">
        <f t="shared" ref="AO44:AO62" si="125">IFERROR(VLOOKUP(P44,$AX$7:$BB$929,5,0),0)</f>
        <v>0</v>
      </c>
      <c r="AP44" s="613">
        <f t="shared" ref="AP44:AP62" si="126">IFERROR(VLOOKUP(Q44,$AX$7:$BB$929,5,0),0)</f>
        <v>0</v>
      </c>
      <c r="AQ44" s="613">
        <f t="shared" ref="AQ44:AQ62" si="127">IFERROR(VLOOKUP(R44,$AX$7:$BB$929,5,0),0)</f>
        <v>0</v>
      </c>
      <c r="AR44" s="613">
        <f t="shared" ref="AR44:AR62" si="128">IFERROR(VLOOKUP(S44,$AX$7:$BB$929,5,0),0)</f>
        <v>0</v>
      </c>
      <c r="AS44" s="613">
        <f t="shared" ref="AS44:AS62" si="129">IFERROR(VLOOKUP(T44,$AX$7:$BB$929,5,0),0)</f>
        <v>0</v>
      </c>
      <c r="AT44" s="613">
        <f t="shared" ref="AT44:AT62" si="130">IFERROR(VLOOKUP(U44,$AX$7:$BB$929,5,0),0)</f>
        <v>0</v>
      </c>
      <c r="AU44" s="613">
        <f t="shared" ref="AU44:AU62" si="131">IFERROR(VLOOKUP(V44,$AX$7:$BB$929,5,0),0)</f>
        <v>0</v>
      </c>
      <c r="AV44" s="613">
        <f t="shared" ref="AV44:AV62" si="132">IFERROR(VLOOKUP(W44,$AX$7:$BB$929,5,0),0)</f>
        <v>0</v>
      </c>
      <c r="AW44" s="617">
        <f t="shared" ref="AW44:AW62" si="133">SUM(AA44:AV44)-AE44-AM44-AO44</f>
        <v>1380</v>
      </c>
      <c r="AX44" s="31" t="str">
        <f t="shared" si="41"/>
        <v>250EPSI03</v>
      </c>
      <c r="AY44" s="853" t="s">
        <v>666</v>
      </c>
      <c r="AZ44" s="853">
        <v>250</v>
      </c>
      <c r="BA44" s="853" t="s">
        <v>527</v>
      </c>
      <c r="BB44" s="854">
        <v>1923</v>
      </c>
    </row>
    <row r="45" spans="2:54">
      <c r="B45" s="31" t="str">
        <f t="shared" si="19"/>
        <v>42EPSS40</v>
      </c>
      <c r="C45" s="31" t="str">
        <f t="shared" si="20"/>
        <v>42ESS024</v>
      </c>
      <c r="D45" s="31" t="str">
        <f t="shared" si="21"/>
        <v>42EPSS10</v>
      </c>
      <c r="E45" s="31" t="str">
        <f t="shared" si="22"/>
        <v>42EPSS37</v>
      </c>
      <c r="F45" s="31" t="str">
        <f t="shared" si="23"/>
        <v>42EPSS41</v>
      </c>
      <c r="G45" s="31" t="str">
        <f t="shared" si="24"/>
        <v>42EPSS16</v>
      </c>
      <c r="H45" s="31" t="str">
        <f t="shared" si="25"/>
        <v>42EPSS02</v>
      </c>
      <c r="I45" s="31" t="str">
        <f t="shared" si="26"/>
        <v>42ESS091</v>
      </c>
      <c r="J45" s="31" t="str">
        <f t="shared" si="27"/>
        <v>42EPSI03</v>
      </c>
      <c r="K45" s="31" t="str">
        <f t="shared" si="28"/>
        <v>42EPSS05</v>
      </c>
      <c r="L45" s="31" t="str">
        <f t="shared" si="29"/>
        <v>42EPSS08</v>
      </c>
      <c r="M45" s="31" t="str">
        <f t="shared" si="30"/>
        <v>42EPSS18</v>
      </c>
      <c r="N45" s="31" t="str">
        <f t="shared" si="31"/>
        <v>42EPSS42</v>
      </c>
      <c r="O45" s="31" t="str">
        <f t="shared" si="32"/>
        <v>42ESS207</v>
      </c>
      <c r="P45" s="31" t="str">
        <f t="shared" si="33"/>
        <v>42EPSS48</v>
      </c>
      <c r="Q45" s="31" t="str">
        <f t="shared" si="34"/>
        <v>42CCF102</v>
      </c>
      <c r="R45" s="31" t="str">
        <f t="shared" si="35"/>
        <v>42CCF055</v>
      </c>
      <c r="S45" s="31" t="str">
        <f t="shared" si="36"/>
        <v>42ESS062</v>
      </c>
      <c r="T45" s="31" t="str">
        <f t="shared" si="37"/>
        <v>42EPSS45</v>
      </c>
      <c r="U45" s="31" t="str">
        <f t="shared" si="38"/>
        <v>42EPSI05</v>
      </c>
      <c r="V45" s="31" t="str">
        <f t="shared" si="39"/>
        <v>42</v>
      </c>
      <c r="W45" s="31" t="str">
        <f t="shared" si="40"/>
        <v>42</v>
      </c>
      <c r="X45" s="540" t="s">
        <v>338</v>
      </c>
      <c r="Y45" s="561" t="s">
        <v>492</v>
      </c>
      <c r="Z45" s="38">
        <v>42</v>
      </c>
      <c r="AA45" s="612">
        <f t="shared" si="111"/>
        <v>6335</v>
      </c>
      <c r="AB45" s="613">
        <f t="shared" si="112"/>
        <v>9517</v>
      </c>
      <c r="AC45" s="613">
        <f t="shared" si="113"/>
        <v>0</v>
      </c>
      <c r="AD45" s="613">
        <f t="shared" si="114"/>
        <v>1110</v>
      </c>
      <c r="AE45" s="406">
        <f t="shared" si="115"/>
        <v>1</v>
      </c>
      <c r="AF45" s="613">
        <f t="shared" si="116"/>
        <v>0</v>
      </c>
      <c r="AG45" s="613">
        <f t="shared" si="117"/>
        <v>0</v>
      </c>
      <c r="AH45" s="613">
        <f t="shared" si="118"/>
        <v>303</v>
      </c>
      <c r="AI45" s="613">
        <f t="shared" si="119"/>
        <v>0</v>
      </c>
      <c r="AJ45" s="613">
        <f t="shared" si="120"/>
        <v>0</v>
      </c>
      <c r="AK45" s="613">
        <f t="shared" si="121"/>
        <v>0</v>
      </c>
      <c r="AL45" s="613">
        <f t="shared" si="122"/>
        <v>0</v>
      </c>
      <c r="AM45" s="406">
        <f t="shared" si="123"/>
        <v>2</v>
      </c>
      <c r="AN45" s="613">
        <f t="shared" si="124"/>
        <v>0</v>
      </c>
      <c r="AO45" s="406">
        <f t="shared" si="125"/>
        <v>0</v>
      </c>
      <c r="AP45" s="613">
        <f t="shared" si="126"/>
        <v>0</v>
      </c>
      <c r="AQ45" s="613">
        <f t="shared" si="127"/>
        <v>0</v>
      </c>
      <c r="AR45" s="613">
        <f t="shared" si="128"/>
        <v>0</v>
      </c>
      <c r="AS45" s="613">
        <f t="shared" si="129"/>
        <v>0</v>
      </c>
      <c r="AT45" s="613">
        <f t="shared" si="130"/>
        <v>0</v>
      </c>
      <c r="AU45" s="613">
        <f t="shared" si="131"/>
        <v>0</v>
      </c>
      <c r="AV45" s="613">
        <f t="shared" si="132"/>
        <v>0</v>
      </c>
      <c r="AW45" s="617">
        <f t="shared" si="133"/>
        <v>17265</v>
      </c>
      <c r="AX45" s="31" t="str">
        <f t="shared" si="41"/>
        <v>250EPSS37</v>
      </c>
      <c r="AY45" s="853" t="s">
        <v>666</v>
      </c>
      <c r="AZ45" s="853">
        <v>250</v>
      </c>
      <c r="BA45" s="853" t="s">
        <v>518</v>
      </c>
      <c r="BB45" s="854">
        <v>751</v>
      </c>
    </row>
    <row r="46" spans="2:54">
      <c r="B46" s="31" t="str">
        <f t="shared" si="19"/>
        <v>44EPSS40</v>
      </c>
      <c r="C46" s="31" t="str">
        <f t="shared" si="20"/>
        <v>44ESS024</v>
      </c>
      <c r="D46" s="31" t="str">
        <f t="shared" si="21"/>
        <v>44EPSS10</v>
      </c>
      <c r="E46" s="31" t="str">
        <f t="shared" si="22"/>
        <v>44EPSS37</v>
      </c>
      <c r="F46" s="31" t="str">
        <f t="shared" si="23"/>
        <v>44EPSS41</v>
      </c>
      <c r="G46" s="31" t="str">
        <f t="shared" si="24"/>
        <v>44EPSS16</v>
      </c>
      <c r="H46" s="31" t="str">
        <f t="shared" si="25"/>
        <v>44EPSS02</v>
      </c>
      <c r="I46" s="31" t="str">
        <f t="shared" si="26"/>
        <v>44ESS091</v>
      </c>
      <c r="J46" s="31" t="str">
        <f t="shared" si="27"/>
        <v>44EPSI03</v>
      </c>
      <c r="K46" s="31" t="str">
        <f t="shared" si="28"/>
        <v>44EPSS05</v>
      </c>
      <c r="L46" s="31" t="str">
        <f t="shared" si="29"/>
        <v>44EPSS08</v>
      </c>
      <c r="M46" s="31" t="str">
        <f t="shared" si="30"/>
        <v>44EPSS18</v>
      </c>
      <c r="N46" s="31" t="str">
        <f t="shared" si="31"/>
        <v>44EPSS42</v>
      </c>
      <c r="O46" s="31" t="str">
        <f t="shared" si="32"/>
        <v>44ESS207</v>
      </c>
      <c r="P46" s="31" t="str">
        <f t="shared" si="33"/>
        <v>44EPSS48</v>
      </c>
      <c r="Q46" s="31" t="str">
        <f t="shared" si="34"/>
        <v>44CCF102</v>
      </c>
      <c r="R46" s="31" t="str">
        <f t="shared" si="35"/>
        <v>44CCF055</v>
      </c>
      <c r="S46" s="31" t="str">
        <f t="shared" si="36"/>
        <v>44ESS062</v>
      </c>
      <c r="T46" s="31" t="str">
        <f t="shared" si="37"/>
        <v>44EPSS45</v>
      </c>
      <c r="U46" s="31" t="str">
        <f t="shared" si="38"/>
        <v>44EPSI05</v>
      </c>
      <c r="V46" s="31" t="str">
        <f t="shared" si="39"/>
        <v>44</v>
      </c>
      <c r="W46" s="31" t="str">
        <f t="shared" si="40"/>
        <v>44</v>
      </c>
      <c r="X46" s="540" t="s">
        <v>339</v>
      </c>
      <c r="Y46" s="561" t="s">
        <v>492</v>
      </c>
      <c r="Z46" s="38">
        <v>44</v>
      </c>
      <c r="AA46" s="612">
        <f t="shared" si="111"/>
        <v>5130</v>
      </c>
      <c r="AB46" s="613">
        <f t="shared" si="112"/>
        <v>0</v>
      </c>
      <c r="AC46" s="613">
        <f t="shared" si="113"/>
        <v>0</v>
      </c>
      <c r="AD46" s="613">
        <f t="shared" si="114"/>
        <v>376</v>
      </c>
      <c r="AE46" s="406">
        <f t="shared" si="115"/>
        <v>1</v>
      </c>
      <c r="AF46" s="613">
        <f t="shared" si="116"/>
        <v>0</v>
      </c>
      <c r="AG46" s="613">
        <f t="shared" si="117"/>
        <v>0</v>
      </c>
      <c r="AH46" s="613">
        <f t="shared" si="118"/>
        <v>0</v>
      </c>
      <c r="AI46" s="613">
        <f t="shared" si="119"/>
        <v>0</v>
      </c>
      <c r="AJ46" s="613">
        <f t="shared" si="120"/>
        <v>0</v>
      </c>
      <c r="AK46" s="613">
        <f t="shared" si="121"/>
        <v>0</v>
      </c>
      <c r="AL46" s="613">
        <f t="shared" si="122"/>
        <v>0</v>
      </c>
      <c r="AM46" s="406">
        <f t="shared" si="123"/>
        <v>0</v>
      </c>
      <c r="AN46" s="613">
        <f t="shared" si="124"/>
        <v>0</v>
      </c>
      <c r="AO46" s="406">
        <f t="shared" si="125"/>
        <v>0</v>
      </c>
      <c r="AP46" s="613">
        <f t="shared" si="126"/>
        <v>0</v>
      </c>
      <c r="AQ46" s="613">
        <f t="shared" si="127"/>
        <v>0</v>
      </c>
      <c r="AR46" s="613">
        <f t="shared" si="128"/>
        <v>0</v>
      </c>
      <c r="AS46" s="613">
        <f t="shared" si="129"/>
        <v>0</v>
      </c>
      <c r="AT46" s="613">
        <f t="shared" si="130"/>
        <v>0</v>
      </c>
      <c r="AU46" s="613">
        <f t="shared" si="131"/>
        <v>0</v>
      </c>
      <c r="AV46" s="613">
        <f t="shared" si="132"/>
        <v>0</v>
      </c>
      <c r="AW46" s="617">
        <f t="shared" si="133"/>
        <v>5506</v>
      </c>
      <c r="AX46" s="31" t="str">
        <f t="shared" si="41"/>
        <v>250EPSS40</v>
      </c>
      <c r="AY46" s="853" t="s">
        <v>666</v>
      </c>
      <c r="AZ46" s="853">
        <v>250</v>
      </c>
      <c r="BA46" s="853" t="s">
        <v>509</v>
      </c>
      <c r="BB46" s="854">
        <v>4116</v>
      </c>
    </row>
    <row r="47" spans="2:54">
      <c r="B47" s="31" t="str">
        <f t="shared" si="19"/>
        <v>59EPSS40</v>
      </c>
      <c r="C47" s="31" t="str">
        <f t="shared" si="20"/>
        <v>59ESS024</v>
      </c>
      <c r="D47" s="31" t="str">
        <f t="shared" si="21"/>
        <v>59EPSS10</v>
      </c>
      <c r="E47" s="31" t="str">
        <f t="shared" si="22"/>
        <v>59EPSS37</v>
      </c>
      <c r="F47" s="31" t="str">
        <f t="shared" si="23"/>
        <v>59EPSS41</v>
      </c>
      <c r="G47" s="31" t="str">
        <f t="shared" si="24"/>
        <v>59EPSS16</v>
      </c>
      <c r="H47" s="31" t="str">
        <f t="shared" si="25"/>
        <v>59EPSS02</v>
      </c>
      <c r="I47" s="31" t="str">
        <f t="shared" si="26"/>
        <v>59ESS091</v>
      </c>
      <c r="J47" s="31" t="str">
        <f t="shared" si="27"/>
        <v>59EPSI03</v>
      </c>
      <c r="K47" s="31" t="str">
        <f t="shared" si="28"/>
        <v>59EPSS05</v>
      </c>
      <c r="L47" s="31" t="str">
        <f t="shared" si="29"/>
        <v>59EPSS08</v>
      </c>
      <c r="M47" s="31" t="str">
        <f t="shared" si="30"/>
        <v>59EPSS18</v>
      </c>
      <c r="N47" s="31" t="str">
        <f t="shared" si="31"/>
        <v>59EPSS42</v>
      </c>
      <c r="O47" s="31" t="str">
        <f t="shared" si="32"/>
        <v>59ESS207</v>
      </c>
      <c r="P47" s="31" t="str">
        <f t="shared" si="33"/>
        <v>59EPSS48</v>
      </c>
      <c r="Q47" s="31" t="str">
        <f t="shared" si="34"/>
        <v>59CCF102</v>
      </c>
      <c r="R47" s="31" t="str">
        <f t="shared" si="35"/>
        <v>59CCF055</v>
      </c>
      <c r="S47" s="31" t="str">
        <f t="shared" si="36"/>
        <v>59ESS062</v>
      </c>
      <c r="T47" s="31" t="str">
        <f t="shared" si="37"/>
        <v>59EPSS45</v>
      </c>
      <c r="U47" s="31" t="str">
        <f t="shared" si="38"/>
        <v>59EPSI05</v>
      </c>
      <c r="V47" s="31" t="str">
        <f t="shared" si="39"/>
        <v>59</v>
      </c>
      <c r="W47" s="31" t="str">
        <f t="shared" si="40"/>
        <v>59</v>
      </c>
      <c r="X47" s="540" t="s">
        <v>340</v>
      </c>
      <c r="Y47" s="561" t="s">
        <v>492</v>
      </c>
      <c r="Z47" s="38">
        <v>59</v>
      </c>
      <c r="AA47" s="612">
        <f t="shared" si="111"/>
        <v>646</v>
      </c>
      <c r="AB47" s="613">
        <f t="shared" si="112"/>
        <v>1890</v>
      </c>
      <c r="AC47" s="613">
        <f t="shared" si="113"/>
        <v>0</v>
      </c>
      <c r="AD47" s="613">
        <f t="shared" si="114"/>
        <v>83</v>
      </c>
      <c r="AE47" s="406">
        <f t="shared" si="115"/>
        <v>1</v>
      </c>
      <c r="AF47" s="613">
        <f t="shared" si="116"/>
        <v>0</v>
      </c>
      <c r="AG47" s="613">
        <f t="shared" si="117"/>
        <v>10</v>
      </c>
      <c r="AH47" s="613">
        <f t="shared" si="118"/>
        <v>0</v>
      </c>
      <c r="AI47" s="613">
        <f t="shared" si="119"/>
        <v>0</v>
      </c>
      <c r="AJ47" s="613">
        <f t="shared" si="120"/>
        <v>1</v>
      </c>
      <c r="AK47" s="613">
        <f t="shared" si="121"/>
        <v>0</v>
      </c>
      <c r="AL47" s="613">
        <f t="shared" si="122"/>
        <v>0</v>
      </c>
      <c r="AM47" s="406">
        <f t="shared" si="123"/>
        <v>0</v>
      </c>
      <c r="AN47" s="613">
        <f t="shared" si="124"/>
        <v>0</v>
      </c>
      <c r="AO47" s="406">
        <f t="shared" si="125"/>
        <v>0</v>
      </c>
      <c r="AP47" s="613">
        <f t="shared" si="126"/>
        <v>0</v>
      </c>
      <c r="AQ47" s="613">
        <f t="shared" si="127"/>
        <v>0</v>
      </c>
      <c r="AR47" s="613">
        <f t="shared" si="128"/>
        <v>0</v>
      </c>
      <c r="AS47" s="613">
        <f t="shared" si="129"/>
        <v>0</v>
      </c>
      <c r="AT47" s="613">
        <f t="shared" si="130"/>
        <v>0</v>
      </c>
      <c r="AU47" s="613">
        <f t="shared" si="131"/>
        <v>0</v>
      </c>
      <c r="AV47" s="613">
        <f t="shared" si="132"/>
        <v>0</v>
      </c>
      <c r="AW47" s="617">
        <f t="shared" si="133"/>
        <v>2630</v>
      </c>
      <c r="AX47" s="31" t="str">
        <f t="shared" si="41"/>
        <v>250EPSS42</v>
      </c>
      <c r="AY47" s="853" t="s">
        <v>666</v>
      </c>
      <c r="AZ47" s="853">
        <v>250</v>
      </c>
      <c r="BA47" s="853" t="s">
        <v>603</v>
      </c>
      <c r="BB47" s="854">
        <v>3</v>
      </c>
    </row>
    <row r="48" spans="2:54">
      <c r="B48" s="31" t="str">
        <f t="shared" si="19"/>
        <v>113EPSS40</v>
      </c>
      <c r="C48" s="31" t="str">
        <f t="shared" si="20"/>
        <v>113ESS024</v>
      </c>
      <c r="D48" s="31" t="str">
        <f t="shared" si="21"/>
        <v>113EPSS10</v>
      </c>
      <c r="E48" s="31" t="str">
        <f t="shared" si="22"/>
        <v>113EPSS37</v>
      </c>
      <c r="F48" s="31" t="str">
        <f t="shared" si="23"/>
        <v>113EPSS41</v>
      </c>
      <c r="G48" s="31" t="str">
        <f t="shared" si="24"/>
        <v>113EPSS16</v>
      </c>
      <c r="H48" s="31" t="str">
        <f t="shared" si="25"/>
        <v>113EPSS02</v>
      </c>
      <c r="I48" s="31" t="str">
        <f t="shared" si="26"/>
        <v>113ESS091</v>
      </c>
      <c r="J48" s="31" t="str">
        <f t="shared" si="27"/>
        <v>113EPSI03</v>
      </c>
      <c r="K48" s="31" t="str">
        <f t="shared" si="28"/>
        <v>113EPSS05</v>
      </c>
      <c r="L48" s="31" t="str">
        <f t="shared" si="29"/>
        <v>113EPSS08</v>
      </c>
      <c r="M48" s="31" t="str">
        <f t="shared" si="30"/>
        <v>113EPSS18</v>
      </c>
      <c r="N48" s="31" t="str">
        <f t="shared" si="31"/>
        <v>113EPSS42</v>
      </c>
      <c r="O48" s="31" t="str">
        <f t="shared" si="32"/>
        <v>113ESS207</v>
      </c>
      <c r="P48" s="31" t="str">
        <f t="shared" si="33"/>
        <v>113EPSS48</v>
      </c>
      <c r="Q48" s="31" t="str">
        <f t="shared" si="34"/>
        <v>113CCF102</v>
      </c>
      <c r="R48" s="31" t="str">
        <f t="shared" si="35"/>
        <v>113CCF055</v>
      </c>
      <c r="S48" s="31" t="str">
        <f t="shared" si="36"/>
        <v>113ESS062</v>
      </c>
      <c r="T48" s="31" t="str">
        <f t="shared" si="37"/>
        <v>113EPSS45</v>
      </c>
      <c r="U48" s="31" t="str">
        <f t="shared" si="38"/>
        <v>113EPSI05</v>
      </c>
      <c r="V48" s="31" t="str">
        <f t="shared" si="39"/>
        <v>113</v>
      </c>
      <c r="W48" s="31" t="str">
        <f t="shared" si="40"/>
        <v>113</v>
      </c>
      <c r="X48" s="540" t="s">
        <v>341</v>
      </c>
      <c r="Y48" s="561" t="s">
        <v>492</v>
      </c>
      <c r="Z48" s="38">
        <v>113</v>
      </c>
      <c r="AA48" s="612">
        <f t="shared" si="111"/>
        <v>4678</v>
      </c>
      <c r="AB48" s="613">
        <f t="shared" si="112"/>
        <v>0</v>
      </c>
      <c r="AC48" s="613">
        <f t="shared" si="113"/>
        <v>0</v>
      </c>
      <c r="AD48" s="613">
        <f t="shared" si="114"/>
        <v>724</v>
      </c>
      <c r="AE48" s="406">
        <f t="shared" si="115"/>
        <v>0</v>
      </c>
      <c r="AF48" s="613">
        <f t="shared" si="116"/>
        <v>0</v>
      </c>
      <c r="AG48" s="613">
        <f t="shared" si="117"/>
        <v>0</v>
      </c>
      <c r="AH48" s="613">
        <f t="shared" si="118"/>
        <v>607</v>
      </c>
      <c r="AI48" s="613">
        <f t="shared" si="119"/>
        <v>0</v>
      </c>
      <c r="AJ48" s="613">
        <f t="shared" si="120"/>
        <v>0</v>
      </c>
      <c r="AK48" s="613">
        <f t="shared" si="121"/>
        <v>0</v>
      </c>
      <c r="AL48" s="613">
        <f t="shared" si="122"/>
        <v>0</v>
      </c>
      <c r="AM48" s="406">
        <f t="shared" si="123"/>
        <v>0</v>
      </c>
      <c r="AN48" s="613">
        <f t="shared" si="124"/>
        <v>0</v>
      </c>
      <c r="AO48" s="406">
        <f t="shared" si="125"/>
        <v>0</v>
      </c>
      <c r="AP48" s="613">
        <f t="shared" si="126"/>
        <v>0</v>
      </c>
      <c r="AQ48" s="613">
        <f t="shared" si="127"/>
        <v>0</v>
      </c>
      <c r="AR48" s="613">
        <f t="shared" si="128"/>
        <v>0</v>
      </c>
      <c r="AS48" s="613">
        <f t="shared" si="129"/>
        <v>0</v>
      </c>
      <c r="AT48" s="613">
        <f t="shared" si="130"/>
        <v>0</v>
      </c>
      <c r="AU48" s="613">
        <f t="shared" si="131"/>
        <v>0</v>
      </c>
      <c r="AV48" s="613">
        <f t="shared" si="132"/>
        <v>0</v>
      </c>
      <c r="AW48" s="617">
        <f t="shared" si="133"/>
        <v>6009</v>
      </c>
      <c r="AX48" s="31" t="str">
        <f t="shared" si="41"/>
        <v>250ESS024</v>
      </c>
      <c r="AY48" s="853" t="s">
        <v>666</v>
      </c>
      <c r="AZ48" s="853">
        <v>250</v>
      </c>
      <c r="BA48" s="853" t="s">
        <v>512</v>
      </c>
      <c r="BB48" s="854">
        <v>40068</v>
      </c>
    </row>
    <row r="49" spans="2:54">
      <c r="B49" s="31" t="str">
        <f t="shared" si="19"/>
        <v>125EPSS40</v>
      </c>
      <c r="C49" s="31" t="str">
        <f t="shared" si="20"/>
        <v>125ESS024</v>
      </c>
      <c r="D49" s="31" t="str">
        <f t="shared" si="21"/>
        <v>125EPSS10</v>
      </c>
      <c r="E49" s="31" t="str">
        <f t="shared" si="22"/>
        <v>125EPSS37</v>
      </c>
      <c r="F49" s="31" t="str">
        <f t="shared" si="23"/>
        <v>125EPSS41</v>
      </c>
      <c r="G49" s="31" t="str">
        <f t="shared" si="24"/>
        <v>125EPSS16</v>
      </c>
      <c r="H49" s="31" t="str">
        <f t="shared" si="25"/>
        <v>125EPSS02</v>
      </c>
      <c r="I49" s="31" t="str">
        <f t="shared" si="26"/>
        <v>125ESS091</v>
      </c>
      <c r="J49" s="31" t="str">
        <f t="shared" si="27"/>
        <v>125EPSI03</v>
      </c>
      <c r="K49" s="31" t="str">
        <f t="shared" si="28"/>
        <v>125EPSS05</v>
      </c>
      <c r="L49" s="31" t="str">
        <f t="shared" si="29"/>
        <v>125EPSS08</v>
      </c>
      <c r="M49" s="31" t="str">
        <f t="shared" si="30"/>
        <v>125EPSS18</v>
      </c>
      <c r="N49" s="31" t="str">
        <f t="shared" si="31"/>
        <v>125EPSS42</v>
      </c>
      <c r="O49" s="31" t="str">
        <f t="shared" si="32"/>
        <v>125ESS207</v>
      </c>
      <c r="P49" s="31" t="str">
        <f t="shared" si="33"/>
        <v>125EPSS48</v>
      </c>
      <c r="Q49" s="31" t="str">
        <f t="shared" si="34"/>
        <v>125CCF102</v>
      </c>
      <c r="R49" s="31" t="str">
        <f t="shared" si="35"/>
        <v>125CCF055</v>
      </c>
      <c r="S49" s="31" t="str">
        <f t="shared" si="36"/>
        <v>125ESS062</v>
      </c>
      <c r="T49" s="31" t="str">
        <f t="shared" si="37"/>
        <v>125EPSS45</v>
      </c>
      <c r="U49" s="31" t="str">
        <f t="shared" si="38"/>
        <v>125EPSI05</v>
      </c>
      <c r="V49" s="31" t="str">
        <f t="shared" si="39"/>
        <v>125</v>
      </c>
      <c r="W49" s="31" t="str">
        <f t="shared" si="40"/>
        <v>125</v>
      </c>
      <c r="X49" s="540" t="s">
        <v>342</v>
      </c>
      <c r="Y49" s="561" t="s">
        <v>492</v>
      </c>
      <c r="Z49" s="38">
        <v>125</v>
      </c>
      <c r="AA49" s="612">
        <f t="shared" si="111"/>
        <v>6743</v>
      </c>
      <c r="AB49" s="613">
        <f t="shared" si="112"/>
        <v>0</v>
      </c>
      <c r="AC49" s="613">
        <f t="shared" si="113"/>
        <v>0</v>
      </c>
      <c r="AD49" s="613">
        <f t="shared" si="114"/>
        <v>124</v>
      </c>
      <c r="AE49" s="406">
        <f t="shared" si="115"/>
        <v>0</v>
      </c>
      <c r="AF49" s="613">
        <f t="shared" si="116"/>
        <v>0</v>
      </c>
      <c r="AG49" s="613">
        <f t="shared" si="117"/>
        <v>0</v>
      </c>
      <c r="AH49" s="613">
        <f t="shared" si="118"/>
        <v>0</v>
      </c>
      <c r="AI49" s="613">
        <f t="shared" si="119"/>
        <v>0</v>
      </c>
      <c r="AJ49" s="613">
        <f t="shared" si="120"/>
        <v>0</v>
      </c>
      <c r="AK49" s="613">
        <f t="shared" si="121"/>
        <v>0</v>
      </c>
      <c r="AL49" s="613">
        <f t="shared" si="122"/>
        <v>0</v>
      </c>
      <c r="AM49" s="406">
        <f t="shared" si="123"/>
        <v>0</v>
      </c>
      <c r="AN49" s="613">
        <f t="shared" si="124"/>
        <v>0</v>
      </c>
      <c r="AO49" s="406">
        <f t="shared" si="125"/>
        <v>0</v>
      </c>
      <c r="AP49" s="613">
        <f t="shared" si="126"/>
        <v>0</v>
      </c>
      <c r="AQ49" s="613">
        <f t="shared" si="127"/>
        <v>0</v>
      </c>
      <c r="AR49" s="613">
        <f t="shared" si="128"/>
        <v>0</v>
      </c>
      <c r="AS49" s="613">
        <f t="shared" si="129"/>
        <v>0</v>
      </c>
      <c r="AT49" s="613">
        <f t="shared" si="130"/>
        <v>0</v>
      </c>
      <c r="AU49" s="613">
        <f t="shared" si="131"/>
        <v>0</v>
      </c>
      <c r="AV49" s="613">
        <f t="shared" si="132"/>
        <v>0</v>
      </c>
      <c r="AW49" s="617">
        <f t="shared" si="133"/>
        <v>6867</v>
      </c>
      <c r="AX49" s="31" t="str">
        <f t="shared" si="41"/>
        <v>495EPSS37</v>
      </c>
      <c r="AY49" s="853" t="s">
        <v>666</v>
      </c>
      <c r="AZ49" s="853">
        <v>495</v>
      </c>
      <c r="BA49" s="853" t="s">
        <v>518</v>
      </c>
      <c r="BB49" s="854">
        <v>194</v>
      </c>
    </row>
    <row r="50" spans="2:54">
      <c r="B50" s="31" t="str">
        <f t="shared" si="19"/>
        <v>138EPSS40</v>
      </c>
      <c r="C50" s="31" t="str">
        <f t="shared" si="20"/>
        <v>138ESS024</v>
      </c>
      <c r="D50" s="31" t="str">
        <f t="shared" si="21"/>
        <v>138EPSS10</v>
      </c>
      <c r="E50" s="31" t="str">
        <f t="shared" si="22"/>
        <v>138EPSS37</v>
      </c>
      <c r="F50" s="31" t="str">
        <f t="shared" si="23"/>
        <v>138EPSS41</v>
      </c>
      <c r="G50" s="31" t="str">
        <f t="shared" si="24"/>
        <v>138EPSS16</v>
      </c>
      <c r="H50" s="31" t="str">
        <f t="shared" si="25"/>
        <v>138EPSS02</v>
      </c>
      <c r="I50" s="31" t="str">
        <f t="shared" si="26"/>
        <v>138ESS091</v>
      </c>
      <c r="J50" s="31" t="str">
        <f t="shared" si="27"/>
        <v>138EPSI03</v>
      </c>
      <c r="K50" s="31" t="str">
        <f t="shared" si="28"/>
        <v>138EPSS05</v>
      </c>
      <c r="L50" s="31" t="str">
        <f t="shared" si="29"/>
        <v>138EPSS08</v>
      </c>
      <c r="M50" s="31" t="str">
        <f t="shared" si="30"/>
        <v>138EPSS18</v>
      </c>
      <c r="N50" s="31" t="str">
        <f t="shared" si="31"/>
        <v>138EPSS42</v>
      </c>
      <c r="O50" s="31" t="str">
        <f t="shared" si="32"/>
        <v>138ESS207</v>
      </c>
      <c r="P50" s="31" t="str">
        <f t="shared" si="33"/>
        <v>138EPSS48</v>
      </c>
      <c r="Q50" s="31" t="str">
        <f t="shared" si="34"/>
        <v>138CCF102</v>
      </c>
      <c r="R50" s="31" t="str">
        <f t="shared" si="35"/>
        <v>138CCF055</v>
      </c>
      <c r="S50" s="31" t="str">
        <f t="shared" si="36"/>
        <v>138ESS062</v>
      </c>
      <c r="T50" s="31" t="str">
        <f t="shared" si="37"/>
        <v>138EPSS45</v>
      </c>
      <c r="U50" s="31" t="str">
        <f t="shared" si="38"/>
        <v>138EPSI05</v>
      </c>
      <c r="V50" s="31" t="str">
        <f t="shared" si="39"/>
        <v>138</v>
      </c>
      <c r="W50" s="31" t="str">
        <f t="shared" si="40"/>
        <v>138</v>
      </c>
      <c r="X50" s="540" t="s">
        <v>343</v>
      </c>
      <c r="Y50" s="561" t="s">
        <v>492</v>
      </c>
      <c r="Z50" s="38">
        <v>138</v>
      </c>
      <c r="AA50" s="612">
        <f t="shared" si="111"/>
        <v>10394</v>
      </c>
      <c r="AB50" s="613">
        <f t="shared" si="112"/>
        <v>0</v>
      </c>
      <c r="AC50" s="613">
        <f t="shared" si="113"/>
        <v>0</v>
      </c>
      <c r="AD50" s="613">
        <f t="shared" si="114"/>
        <v>436</v>
      </c>
      <c r="AE50" s="406">
        <f t="shared" si="115"/>
        <v>2</v>
      </c>
      <c r="AF50" s="613">
        <f t="shared" si="116"/>
        <v>0</v>
      </c>
      <c r="AG50" s="613">
        <f t="shared" si="117"/>
        <v>0</v>
      </c>
      <c r="AH50" s="613">
        <f t="shared" si="118"/>
        <v>0</v>
      </c>
      <c r="AI50" s="613">
        <f t="shared" si="119"/>
        <v>0</v>
      </c>
      <c r="AJ50" s="613">
        <f t="shared" si="120"/>
        <v>0</v>
      </c>
      <c r="AK50" s="613">
        <f t="shared" si="121"/>
        <v>0</v>
      </c>
      <c r="AL50" s="613">
        <f t="shared" si="122"/>
        <v>0</v>
      </c>
      <c r="AM50" s="406">
        <f t="shared" si="123"/>
        <v>0</v>
      </c>
      <c r="AN50" s="613">
        <f t="shared" si="124"/>
        <v>0</v>
      </c>
      <c r="AO50" s="406">
        <f t="shared" si="125"/>
        <v>0</v>
      </c>
      <c r="AP50" s="613">
        <f t="shared" si="126"/>
        <v>0</v>
      </c>
      <c r="AQ50" s="613">
        <f t="shared" si="127"/>
        <v>0</v>
      </c>
      <c r="AR50" s="613">
        <f t="shared" si="128"/>
        <v>0</v>
      </c>
      <c r="AS50" s="613">
        <f t="shared" si="129"/>
        <v>0</v>
      </c>
      <c r="AT50" s="613">
        <f t="shared" si="130"/>
        <v>0</v>
      </c>
      <c r="AU50" s="613">
        <f t="shared" si="131"/>
        <v>0</v>
      </c>
      <c r="AV50" s="613">
        <f t="shared" si="132"/>
        <v>0</v>
      </c>
      <c r="AW50" s="617">
        <f t="shared" si="133"/>
        <v>10830</v>
      </c>
      <c r="AX50" s="31" t="str">
        <f t="shared" si="41"/>
        <v>495EPSS40</v>
      </c>
      <c r="AY50" s="853" t="s">
        <v>666</v>
      </c>
      <c r="AZ50" s="853">
        <v>495</v>
      </c>
      <c r="BA50" s="853" t="s">
        <v>509</v>
      </c>
      <c r="BB50" s="854">
        <v>170</v>
      </c>
    </row>
    <row r="51" spans="2:54">
      <c r="B51" s="31" t="str">
        <f t="shared" si="19"/>
        <v>234EPSS40</v>
      </c>
      <c r="C51" s="31" t="str">
        <f t="shared" si="20"/>
        <v>234ESS024</v>
      </c>
      <c r="D51" s="31" t="str">
        <f t="shared" si="21"/>
        <v>234EPSS10</v>
      </c>
      <c r="E51" s="31" t="str">
        <f t="shared" si="22"/>
        <v>234EPSS37</v>
      </c>
      <c r="F51" s="31" t="str">
        <f t="shared" si="23"/>
        <v>234EPSS41</v>
      </c>
      <c r="G51" s="31" t="str">
        <f t="shared" si="24"/>
        <v>234EPSS16</v>
      </c>
      <c r="H51" s="31" t="str">
        <f t="shared" si="25"/>
        <v>234EPSS02</v>
      </c>
      <c r="I51" s="31" t="str">
        <f t="shared" si="26"/>
        <v>234ESS091</v>
      </c>
      <c r="J51" s="31" t="str">
        <f t="shared" si="27"/>
        <v>234EPSI03</v>
      </c>
      <c r="K51" s="31" t="str">
        <f t="shared" si="28"/>
        <v>234EPSS05</v>
      </c>
      <c r="L51" s="31" t="str">
        <f t="shared" si="29"/>
        <v>234EPSS08</v>
      </c>
      <c r="M51" s="31" t="str">
        <f t="shared" si="30"/>
        <v>234EPSS18</v>
      </c>
      <c r="N51" s="31" t="str">
        <f t="shared" si="31"/>
        <v>234EPSS42</v>
      </c>
      <c r="O51" s="31" t="str">
        <f t="shared" si="32"/>
        <v>234ESS207</v>
      </c>
      <c r="P51" s="31" t="str">
        <f t="shared" si="33"/>
        <v>234EPSS48</v>
      </c>
      <c r="Q51" s="31" t="str">
        <f t="shared" si="34"/>
        <v>234CCF102</v>
      </c>
      <c r="R51" s="31" t="str">
        <f t="shared" si="35"/>
        <v>234CCF055</v>
      </c>
      <c r="S51" s="31" t="str">
        <f t="shared" si="36"/>
        <v>234ESS062</v>
      </c>
      <c r="T51" s="31" t="str">
        <f t="shared" si="37"/>
        <v>234EPSS45</v>
      </c>
      <c r="U51" s="31" t="str">
        <f t="shared" si="38"/>
        <v>234EPSI05</v>
      </c>
      <c r="V51" s="31" t="str">
        <f t="shared" si="39"/>
        <v>234</v>
      </c>
      <c r="W51" s="31" t="str">
        <f t="shared" si="40"/>
        <v>234</v>
      </c>
      <c r="X51" s="540" t="s">
        <v>344</v>
      </c>
      <c r="Y51" s="561" t="s">
        <v>492</v>
      </c>
      <c r="Z51" s="38">
        <v>234</v>
      </c>
      <c r="AA51" s="612">
        <f t="shared" si="111"/>
        <v>3</v>
      </c>
      <c r="AB51" s="613">
        <f t="shared" si="112"/>
        <v>14792</v>
      </c>
      <c r="AC51" s="613">
        <f t="shared" si="113"/>
        <v>0</v>
      </c>
      <c r="AD51" s="613">
        <f t="shared" si="114"/>
        <v>258</v>
      </c>
      <c r="AE51" s="406">
        <f t="shared" si="115"/>
        <v>45</v>
      </c>
      <c r="AF51" s="613">
        <f t="shared" si="116"/>
        <v>0</v>
      </c>
      <c r="AG51" s="613">
        <f t="shared" si="117"/>
        <v>0</v>
      </c>
      <c r="AH51" s="613">
        <f t="shared" si="118"/>
        <v>0</v>
      </c>
      <c r="AI51" s="613">
        <f t="shared" si="119"/>
        <v>4908</v>
      </c>
      <c r="AJ51" s="613">
        <f t="shared" si="120"/>
        <v>0</v>
      </c>
      <c r="AK51" s="613">
        <f t="shared" si="121"/>
        <v>0</v>
      </c>
      <c r="AL51" s="613">
        <f t="shared" si="122"/>
        <v>0</v>
      </c>
      <c r="AM51" s="406">
        <f t="shared" si="123"/>
        <v>0</v>
      </c>
      <c r="AN51" s="613">
        <f t="shared" si="124"/>
        <v>0</v>
      </c>
      <c r="AO51" s="406">
        <f t="shared" si="125"/>
        <v>0</v>
      </c>
      <c r="AP51" s="613">
        <f t="shared" si="126"/>
        <v>0</v>
      </c>
      <c r="AQ51" s="613">
        <f t="shared" si="127"/>
        <v>0</v>
      </c>
      <c r="AR51" s="613">
        <f t="shared" si="128"/>
        <v>0</v>
      </c>
      <c r="AS51" s="613">
        <f t="shared" si="129"/>
        <v>0</v>
      </c>
      <c r="AT51" s="613">
        <f t="shared" si="130"/>
        <v>0</v>
      </c>
      <c r="AU51" s="613">
        <f t="shared" si="131"/>
        <v>0</v>
      </c>
      <c r="AV51" s="613">
        <f t="shared" si="132"/>
        <v>0</v>
      </c>
      <c r="AW51" s="617">
        <f t="shared" si="133"/>
        <v>19961</v>
      </c>
      <c r="AX51" s="31" t="str">
        <f t="shared" si="41"/>
        <v>495EPSS41</v>
      </c>
      <c r="AY51" s="853" t="s">
        <v>666</v>
      </c>
      <c r="AZ51" s="853">
        <v>495</v>
      </c>
      <c r="BA51" s="853" t="s">
        <v>602</v>
      </c>
      <c r="BB51" s="854">
        <v>3</v>
      </c>
    </row>
    <row r="52" spans="2:54">
      <c r="B52" s="31" t="str">
        <f t="shared" si="19"/>
        <v>240EPSS40</v>
      </c>
      <c r="C52" s="31" t="str">
        <f t="shared" si="20"/>
        <v>240ESS024</v>
      </c>
      <c r="D52" s="31" t="str">
        <f t="shared" si="21"/>
        <v>240EPSS10</v>
      </c>
      <c r="E52" s="31" t="str">
        <f t="shared" si="22"/>
        <v>240EPSS37</v>
      </c>
      <c r="F52" s="31" t="str">
        <f t="shared" si="23"/>
        <v>240EPSS41</v>
      </c>
      <c r="G52" s="31" t="str">
        <f t="shared" si="24"/>
        <v>240EPSS16</v>
      </c>
      <c r="H52" s="31" t="str">
        <f t="shared" si="25"/>
        <v>240EPSS02</v>
      </c>
      <c r="I52" s="31" t="str">
        <f t="shared" si="26"/>
        <v>240ESS091</v>
      </c>
      <c r="J52" s="31" t="str">
        <f t="shared" si="27"/>
        <v>240EPSI03</v>
      </c>
      <c r="K52" s="31" t="str">
        <f t="shared" si="28"/>
        <v>240EPSS05</v>
      </c>
      <c r="L52" s="31" t="str">
        <f t="shared" si="29"/>
        <v>240EPSS08</v>
      </c>
      <c r="M52" s="31" t="str">
        <f t="shared" si="30"/>
        <v>240EPSS18</v>
      </c>
      <c r="N52" s="31" t="str">
        <f t="shared" si="31"/>
        <v>240EPSS42</v>
      </c>
      <c r="O52" s="31" t="str">
        <f t="shared" si="32"/>
        <v>240ESS207</v>
      </c>
      <c r="P52" s="31" t="str">
        <f t="shared" si="33"/>
        <v>240EPSS48</v>
      </c>
      <c r="Q52" s="31" t="str">
        <f t="shared" si="34"/>
        <v>240CCF102</v>
      </c>
      <c r="R52" s="31" t="str">
        <f t="shared" si="35"/>
        <v>240CCF055</v>
      </c>
      <c r="S52" s="31" t="str">
        <f t="shared" si="36"/>
        <v>240ESS062</v>
      </c>
      <c r="T52" s="31" t="str">
        <f t="shared" si="37"/>
        <v>240EPSS45</v>
      </c>
      <c r="U52" s="31" t="str">
        <f t="shared" si="38"/>
        <v>240EPSI05</v>
      </c>
      <c r="V52" s="31" t="str">
        <f t="shared" si="39"/>
        <v>240</v>
      </c>
      <c r="W52" s="31" t="str">
        <f t="shared" si="40"/>
        <v>240</v>
      </c>
      <c r="X52" s="540" t="s">
        <v>345</v>
      </c>
      <c r="Y52" s="561" t="s">
        <v>492</v>
      </c>
      <c r="Z52" s="38">
        <v>240</v>
      </c>
      <c r="AA52" s="612">
        <f t="shared" si="111"/>
        <v>6497</v>
      </c>
      <c r="AB52" s="613">
        <f t="shared" si="112"/>
        <v>0</v>
      </c>
      <c r="AC52" s="613">
        <f t="shared" si="113"/>
        <v>0</v>
      </c>
      <c r="AD52" s="613">
        <f t="shared" si="114"/>
        <v>247</v>
      </c>
      <c r="AE52" s="406">
        <f t="shared" si="115"/>
        <v>0</v>
      </c>
      <c r="AF52" s="613">
        <f t="shared" si="116"/>
        <v>0</v>
      </c>
      <c r="AG52" s="613">
        <f t="shared" si="117"/>
        <v>0</v>
      </c>
      <c r="AH52" s="613">
        <f t="shared" si="118"/>
        <v>0</v>
      </c>
      <c r="AI52" s="613">
        <f t="shared" si="119"/>
        <v>0</v>
      </c>
      <c r="AJ52" s="613">
        <f t="shared" si="120"/>
        <v>0</v>
      </c>
      <c r="AK52" s="613">
        <f t="shared" si="121"/>
        <v>0</v>
      </c>
      <c r="AL52" s="613">
        <f t="shared" si="122"/>
        <v>0</v>
      </c>
      <c r="AM52" s="406">
        <f t="shared" si="123"/>
        <v>0</v>
      </c>
      <c r="AN52" s="613">
        <f t="shared" si="124"/>
        <v>0</v>
      </c>
      <c r="AO52" s="406">
        <f t="shared" si="125"/>
        <v>0</v>
      </c>
      <c r="AP52" s="613">
        <f t="shared" si="126"/>
        <v>0</v>
      </c>
      <c r="AQ52" s="613">
        <f t="shared" si="127"/>
        <v>0</v>
      </c>
      <c r="AR52" s="613">
        <f t="shared" si="128"/>
        <v>0</v>
      </c>
      <c r="AS52" s="613">
        <f t="shared" si="129"/>
        <v>0</v>
      </c>
      <c r="AT52" s="613">
        <f t="shared" si="130"/>
        <v>0</v>
      </c>
      <c r="AU52" s="613">
        <f t="shared" si="131"/>
        <v>0</v>
      </c>
      <c r="AV52" s="613">
        <f t="shared" si="132"/>
        <v>0</v>
      </c>
      <c r="AW52" s="617">
        <f t="shared" si="133"/>
        <v>6744</v>
      </c>
      <c r="AX52" s="31" t="str">
        <f t="shared" si="41"/>
        <v>495ESS024</v>
      </c>
      <c r="AY52" s="853" t="s">
        <v>666</v>
      </c>
      <c r="AZ52" s="853">
        <v>495</v>
      </c>
      <c r="BA52" s="853" t="s">
        <v>512</v>
      </c>
      <c r="BB52" s="854">
        <v>24898</v>
      </c>
    </row>
    <row r="53" spans="2:54">
      <c r="B53" s="31" t="str">
        <f t="shared" si="19"/>
        <v>284EPSS40</v>
      </c>
      <c r="C53" s="31" t="str">
        <f t="shared" si="20"/>
        <v>284ESS024</v>
      </c>
      <c r="D53" s="31" t="str">
        <f t="shared" si="21"/>
        <v>284EPSS10</v>
      </c>
      <c r="E53" s="31" t="str">
        <f t="shared" si="22"/>
        <v>284EPSS37</v>
      </c>
      <c r="F53" s="31" t="str">
        <f t="shared" si="23"/>
        <v>284EPSS41</v>
      </c>
      <c r="G53" s="31" t="str">
        <f t="shared" si="24"/>
        <v>284EPSS16</v>
      </c>
      <c r="H53" s="31" t="str">
        <f t="shared" si="25"/>
        <v>284EPSS02</v>
      </c>
      <c r="I53" s="31" t="str">
        <f t="shared" si="26"/>
        <v>284ESS091</v>
      </c>
      <c r="J53" s="31" t="str">
        <f t="shared" si="27"/>
        <v>284EPSI03</v>
      </c>
      <c r="K53" s="31" t="str">
        <f t="shared" si="28"/>
        <v>284EPSS05</v>
      </c>
      <c r="L53" s="31" t="str">
        <f t="shared" si="29"/>
        <v>284EPSS08</v>
      </c>
      <c r="M53" s="31" t="str">
        <f t="shared" si="30"/>
        <v>284EPSS18</v>
      </c>
      <c r="N53" s="31" t="str">
        <f t="shared" si="31"/>
        <v>284EPSS42</v>
      </c>
      <c r="O53" s="31" t="str">
        <f t="shared" si="32"/>
        <v>284ESS207</v>
      </c>
      <c r="P53" s="31" t="str">
        <f t="shared" si="33"/>
        <v>284EPSS48</v>
      </c>
      <c r="Q53" s="31" t="str">
        <f t="shared" si="34"/>
        <v>284CCF102</v>
      </c>
      <c r="R53" s="31" t="str">
        <f t="shared" si="35"/>
        <v>284CCF055</v>
      </c>
      <c r="S53" s="31" t="str">
        <f t="shared" si="36"/>
        <v>284ESS062</v>
      </c>
      <c r="T53" s="31" t="str">
        <f t="shared" si="37"/>
        <v>284EPSS45</v>
      </c>
      <c r="U53" s="31" t="str">
        <f t="shared" si="38"/>
        <v>284EPSI05</v>
      </c>
      <c r="V53" s="31" t="str">
        <f t="shared" si="39"/>
        <v>284</v>
      </c>
      <c r="W53" s="31" t="str">
        <f t="shared" si="40"/>
        <v>284</v>
      </c>
      <c r="X53" s="540" t="s">
        <v>346</v>
      </c>
      <c r="Y53" s="561" t="s">
        <v>492</v>
      </c>
      <c r="Z53" s="38">
        <v>284</v>
      </c>
      <c r="AA53" s="612">
        <f t="shared" si="111"/>
        <v>2372</v>
      </c>
      <c r="AB53" s="613">
        <f t="shared" si="112"/>
        <v>11465</v>
      </c>
      <c r="AC53" s="613">
        <f t="shared" si="113"/>
        <v>0</v>
      </c>
      <c r="AD53" s="613">
        <f t="shared" si="114"/>
        <v>253</v>
      </c>
      <c r="AE53" s="406">
        <f t="shared" si="115"/>
        <v>6</v>
      </c>
      <c r="AF53" s="613">
        <f t="shared" si="116"/>
        <v>0</v>
      </c>
      <c r="AG53" s="613">
        <f t="shared" si="117"/>
        <v>0</v>
      </c>
      <c r="AH53" s="613">
        <f t="shared" si="118"/>
        <v>0</v>
      </c>
      <c r="AI53" s="613">
        <f t="shared" si="119"/>
        <v>4301</v>
      </c>
      <c r="AJ53" s="613">
        <f t="shared" si="120"/>
        <v>0</v>
      </c>
      <c r="AK53" s="613">
        <f t="shared" si="121"/>
        <v>0</v>
      </c>
      <c r="AL53" s="613">
        <f t="shared" si="122"/>
        <v>0</v>
      </c>
      <c r="AM53" s="406">
        <f t="shared" si="123"/>
        <v>0</v>
      </c>
      <c r="AN53" s="613">
        <f t="shared" si="124"/>
        <v>0</v>
      </c>
      <c r="AO53" s="406">
        <f t="shared" si="125"/>
        <v>0</v>
      </c>
      <c r="AP53" s="613">
        <f t="shared" si="126"/>
        <v>0</v>
      </c>
      <c r="AQ53" s="613">
        <f t="shared" si="127"/>
        <v>0</v>
      </c>
      <c r="AR53" s="613">
        <f t="shared" si="128"/>
        <v>0</v>
      </c>
      <c r="AS53" s="613">
        <f t="shared" si="129"/>
        <v>0</v>
      </c>
      <c r="AT53" s="613">
        <f t="shared" si="130"/>
        <v>0</v>
      </c>
      <c r="AU53" s="613">
        <f t="shared" si="131"/>
        <v>0</v>
      </c>
      <c r="AV53" s="613">
        <f t="shared" si="132"/>
        <v>0</v>
      </c>
      <c r="AW53" s="617">
        <f t="shared" si="133"/>
        <v>18391</v>
      </c>
      <c r="AX53" s="31" t="str">
        <f t="shared" si="41"/>
        <v>790EPSS37</v>
      </c>
      <c r="AY53" s="853" t="s">
        <v>666</v>
      </c>
      <c r="AZ53" s="853">
        <v>790</v>
      </c>
      <c r="BA53" s="853" t="s">
        <v>518</v>
      </c>
      <c r="BB53" s="854">
        <v>167</v>
      </c>
    </row>
    <row r="54" spans="2:54">
      <c r="B54" s="31" t="str">
        <f t="shared" si="19"/>
        <v>306EPSS40</v>
      </c>
      <c r="C54" s="31" t="str">
        <f t="shared" si="20"/>
        <v>306ESS024</v>
      </c>
      <c r="D54" s="31" t="str">
        <f t="shared" si="21"/>
        <v>306EPSS10</v>
      </c>
      <c r="E54" s="31" t="str">
        <f t="shared" si="22"/>
        <v>306EPSS37</v>
      </c>
      <c r="F54" s="31" t="str">
        <f t="shared" si="23"/>
        <v>306EPSS41</v>
      </c>
      <c r="G54" s="31" t="str">
        <f t="shared" si="24"/>
        <v>306EPSS16</v>
      </c>
      <c r="H54" s="31" t="str">
        <f t="shared" si="25"/>
        <v>306EPSS02</v>
      </c>
      <c r="I54" s="31" t="str">
        <f t="shared" si="26"/>
        <v>306ESS091</v>
      </c>
      <c r="J54" s="31" t="str">
        <f t="shared" si="27"/>
        <v>306EPSI03</v>
      </c>
      <c r="K54" s="31" t="str">
        <f t="shared" si="28"/>
        <v>306EPSS05</v>
      </c>
      <c r="L54" s="31" t="str">
        <f t="shared" si="29"/>
        <v>306EPSS08</v>
      </c>
      <c r="M54" s="31" t="str">
        <f t="shared" si="30"/>
        <v>306EPSS18</v>
      </c>
      <c r="N54" s="31" t="str">
        <f t="shared" si="31"/>
        <v>306EPSS42</v>
      </c>
      <c r="O54" s="31" t="str">
        <f t="shared" si="32"/>
        <v>306ESS207</v>
      </c>
      <c r="P54" s="31" t="str">
        <f t="shared" si="33"/>
        <v>306EPSS48</v>
      </c>
      <c r="Q54" s="31" t="str">
        <f t="shared" si="34"/>
        <v>306CCF102</v>
      </c>
      <c r="R54" s="31" t="str">
        <f t="shared" si="35"/>
        <v>306CCF055</v>
      </c>
      <c r="S54" s="31" t="str">
        <f t="shared" si="36"/>
        <v>306ESS062</v>
      </c>
      <c r="T54" s="31" t="str">
        <f t="shared" si="37"/>
        <v>306EPSS45</v>
      </c>
      <c r="U54" s="31" t="str">
        <f t="shared" si="38"/>
        <v>306EPSI05</v>
      </c>
      <c r="V54" s="31" t="str">
        <f t="shared" si="39"/>
        <v>306</v>
      </c>
      <c r="W54" s="31" t="str">
        <f t="shared" si="40"/>
        <v>306</v>
      </c>
      <c r="X54" s="540" t="s">
        <v>347</v>
      </c>
      <c r="Y54" s="561" t="s">
        <v>492</v>
      </c>
      <c r="Z54" s="38">
        <v>306</v>
      </c>
      <c r="AA54" s="612">
        <f t="shared" si="111"/>
        <v>101</v>
      </c>
      <c r="AB54" s="613">
        <f t="shared" si="112"/>
        <v>0</v>
      </c>
      <c r="AC54" s="613">
        <f t="shared" si="113"/>
        <v>0</v>
      </c>
      <c r="AD54" s="613">
        <f t="shared" si="114"/>
        <v>285</v>
      </c>
      <c r="AE54" s="406">
        <f t="shared" si="115"/>
        <v>1</v>
      </c>
      <c r="AF54" s="613">
        <f t="shared" si="116"/>
        <v>0</v>
      </c>
      <c r="AG54" s="613">
        <f t="shared" si="117"/>
        <v>0</v>
      </c>
      <c r="AH54" s="613">
        <f t="shared" si="118"/>
        <v>3300</v>
      </c>
      <c r="AI54" s="613">
        <f t="shared" si="119"/>
        <v>0</v>
      </c>
      <c r="AJ54" s="613">
        <f t="shared" si="120"/>
        <v>0</v>
      </c>
      <c r="AK54" s="613">
        <f t="shared" si="121"/>
        <v>0</v>
      </c>
      <c r="AL54" s="613">
        <f t="shared" si="122"/>
        <v>0</v>
      </c>
      <c r="AM54" s="406">
        <f t="shared" si="123"/>
        <v>0</v>
      </c>
      <c r="AN54" s="613">
        <f t="shared" si="124"/>
        <v>0</v>
      </c>
      <c r="AO54" s="406">
        <f t="shared" si="125"/>
        <v>0</v>
      </c>
      <c r="AP54" s="613">
        <f t="shared" si="126"/>
        <v>0</v>
      </c>
      <c r="AQ54" s="613">
        <f t="shared" si="127"/>
        <v>0</v>
      </c>
      <c r="AR54" s="613">
        <f t="shared" si="128"/>
        <v>0</v>
      </c>
      <c r="AS54" s="613">
        <f t="shared" si="129"/>
        <v>0</v>
      </c>
      <c r="AT54" s="613">
        <f t="shared" si="130"/>
        <v>0</v>
      </c>
      <c r="AU54" s="613">
        <f t="shared" si="131"/>
        <v>0</v>
      </c>
      <c r="AV54" s="613">
        <f t="shared" si="132"/>
        <v>0</v>
      </c>
      <c r="AW54" s="617">
        <f t="shared" si="133"/>
        <v>3686</v>
      </c>
      <c r="AX54" s="31" t="str">
        <f t="shared" si="41"/>
        <v>790EPSS40</v>
      </c>
      <c r="AY54" s="853" t="s">
        <v>666</v>
      </c>
      <c r="AZ54" s="853">
        <v>790</v>
      </c>
      <c r="BA54" s="853" t="s">
        <v>509</v>
      </c>
      <c r="BB54" s="854">
        <v>6674</v>
      </c>
    </row>
    <row r="55" spans="2:54">
      <c r="B55" s="31" t="str">
        <f t="shared" si="19"/>
        <v>347EPSS40</v>
      </c>
      <c r="C55" s="31" t="str">
        <f t="shared" si="20"/>
        <v>347ESS024</v>
      </c>
      <c r="D55" s="31" t="str">
        <f t="shared" si="21"/>
        <v>347EPSS10</v>
      </c>
      <c r="E55" s="31" t="str">
        <f t="shared" si="22"/>
        <v>347EPSS37</v>
      </c>
      <c r="F55" s="31" t="str">
        <f t="shared" si="23"/>
        <v>347EPSS41</v>
      </c>
      <c r="G55" s="31" t="str">
        <f t="shared" si="24"/>
        <v>347EPSS16</v>
      </c>
      <c r="H55" s="31" t="str">
        <f t="shared" si="25"/>
        <v>347EPSS02</v>
      </c>
      <c r="I55" s="31" t="str">
        <f t="shared" si="26"/>
        <v>347ESS091</v>
      </c>
      <c r="J55" s="31" t="str">
        <f t="shared" si="27"/>
        <v>347EPSI03</v>
      </c>
      <c r="K55" s="31" t="str">
        <f t="shared" si="28"/>
        <v>347EPSS05</v>
      </c>
      <c r="L55" s="31" t="str">
        <f t="shared" si="29"/>
        <v>347EPSS08</v>
      </c>
      <c r="M55" s="31" t="str">
        <f t="shared" si="30"/>
        <v>347EPSS18</v>
      </c>
      <c r="N55" s="31" t="str">
        <f t="shared" si="31"/>
        <v>347EPSS42</v>
      </c>
      <c r="O55" s="31" t="str">
        <f t="shared" si="32"/>
        <v>347ESS207</v>
      </c>
      <c r="P55" s="31" t="str">
        <f t="shared" si="33"/>
        <v>347EPSS48</v>
      </c>
      <c r="Q55" s="31" t="str">
        <f t="shared" si="34"/>
        <v>347CCF102</v>
      </c>
      <c r="R55" s="31" t="str">
        <f t="shared" si="35"/>
        <v>347CCF055</v>
      </c>
      <c r="S55" s="31" t="str">
        <f t="shared" si="36"/>
        <v>347ESS062</v>
      </c>
      <c r="T55" s="31" t="str">
        <f t="shared" si="37"/>
        <v>347EPSS45</v>
      </c>
      <c r="U55" s="31" t="str">
        <f t="shared" si="38"/>
        <v>347EPSI05</v>
      </c>
      <c r="V55" s="31" t="str">
        <f t="shared" si="39"/>
        <v>347</v>
      </c>
      <c r="W55" s="31" t="str">
        <f t="shared" si="40"/>
        <v>347</v>
      </c>
      <c r="X55" s="540" t="s">
        <v>348</v>
      </c>
      <c r="Y55" s="561" t="s">
        <v>492</v>
      </c>
      <c r="Z55" s="38">
        <v>347</v>
      </c>
      <c r="AA55" s="612">
        <f t="shared" si="111"/>
        <v>3119</v>
      </c>
      <c r="AB55" s="613">
        <f t="shared" si="112"/>
        <v>0</v>
      </c>
      <c r="AC55" s="613">
        <f t="shared" si="113"/>
        <v>0</v>
      </c>
      <c r="AD55" s="613">
        <f t="shared" si="114"/>
        <v>142</v>
      </c>
      <c r="AE55" s="406">
        <f t="shared" si="115"/>
        <v>0</v>
      </c>
      <c r="AF55" s="613">
        <f t="shared" si="116"/>
        <v>0</v>
      </c>
      <c r="AG55" s="613">
        <f t="shared" si="117"/>
        <v>0</v>
      </c>
      <c r="AH55" s="613">
        <f t="shared" si="118"/>
        <v>0</v>
      </c>
      <c r="AI55" s="613">
        <f t="shared" si="119"/>
        <v>0</v>
      </c>
      <c r="AJ55" s="613">
        <f t="shared" si="120"/>
        <v>0</v>
      </c>
      <c r="AK55" s="613">
        <f t="shared" si="121"/>
        <v>0</v>
      </c>
      <c r="AL55" s="613">
        <f t="shared" si="122"/>
        <v>0</v>
      </c>
      <c r="AM55" s="406">
        <f t="shared" si="123"/>
        <v>0</v>
      </c>
      <c r="AN55" s="613">
        <f t="shared" si="124"/>
        <v>0</v>
      </c>
      <c r="AO55" s="406">
        <f t="shared" si="125"/>
        <v>0</v>
      </c>
      <c r="AP55" s="613">
        <f t="shared" si="126"/>
        <v>0</v>
      </c>
      <c r="AQ55" s="613">
        <f t="shared" si="127"/>
        <v>0</v>
      </c>
      <c r="AR55" s="613">
        <f t="shared" si="128"/>
        <v>0</v>
      </c>
      <c r="AS55" s="613">
        <f t="shared" si="129"/>
        <v>0</v>
      </c>
      <c r="AT55" s="613">
        <f t="shared" si="130"/>
        <v>0</v>
      </c>
      <c r="AU55" s="613">
        <f t="shared" si="131"/>
        <v>0</v>
      </c>
      <c r="AV55" s="613">
        <f t="shared" si="132"/>
        <v>0</v>
      </c>
      <c r="AW55" s="617">
        <f t="shared" si="133"/>
        <v>3261</v>
      </c>
      <c r="AX55" s="31" t="str">
        <f t="shared" si="41"/>
        <v>790EPSS41</v>
      </c>
      <c r="AY55" s="853" t="s">
        <v>666</v>
      </c>
      <c r="AZ55" s="853">
        <v>790</v>
      </c>
      <c r="BA55" s="853" t="s">
        <v>602</v>
      </c>
      <c r="BB55" s="854">
        <v>2</v>
      </c>
    </row>
    <row r="56" spans="2:54">
      <c r="B56" s="31" t="str">
        <f t="shared" si="19"/>
        <v>411EPSS40</v>
      </c>
      <c r="C56" s="31" t="str">
        <f t="shared" si="20"/>
        <v>411ESS024</v>
      </c>
      <c r="D56" s="31" t="str">
        <f t="shared" si="21"/>
        <v>411EPSS10</v>
      </c>
      <c r="E56" s="31" t="str">
        <f t="shared" si="22"/>
        <v>411EPSS37</v>
      </c>
      <c r="F56" s="31" t="str">
        <f t="shared" si="23"/>
        <v>411EPSS41</v>
      </c>
      <c r="G56" s="31" t="str">
        <f t="shared" si="24"/>
        <v>411EPSS16</v>
      </c>
      <c r="H56" s="31" t="str">
        <f t="shared" si="25"/>
        <v>411EPSS02</v>
      </c>
      <c r="I56" s="31" t="str">
        <f t="shared" si="26"/>
        <v>411ESS091</v>
      </c>
      <c r="J56" s="31" t="str">
        <f t="shared" si="27"/>
        <v>411EPSI03</v>
      </c>
      <c r="K56" s="31" t="str">
        <f t="shared" si="28"/>
        <v>411EPSS05</v>
      </c>
      <c r="L56" s="31" t="str">
        <f t="shared" si="29"/>
        <v>411EPSS08</v>
      </c>
      <c r="M56" s="31" t="str">
        <f t="shared" si="30"/>
        <v>411EPSS18</v>
      </c>
      <c r="N56" s="31" t="str">
        <f t="shared" si="31"/>
        <v>411EPSS42</v>
      </c>
      <c r="O56" s="31" t="str">
        <f t="shared" si="32"/>
        <v>411ESS207</v>
      </c>
      <c r="P56" s="31" t="str">
        <f t="shared" si="33"/>
        <v>411EPSS48</v>
      </c>
      <c r="Q56" s="31" t="str">
        <f t="shared" si="34"/>
        <v>411CCF102</v>
      </c>
      <c r="R56" s="31" t="str">
        <f t="shared" si="35"/>
        <v>411CCF055</v>
      </c>
      <c r="S56" s="31" t="str">
        <f t="shared" si="36"/>
        <v>411ESS062</v>
      </c>
      <c r="T56" s="31" t="str">
        <f t="shared" si="37"/>
        <v>411EPSS45</v>
      </c>
      <c r="U56" s="31" t="str">
        <f t="shared" si="38"/>
        <v>411EPSI05</v>
      </c>
      <c r="V56" s="31" t="str">
        <f t="shared" si="39"/>
        <v>411</v>
      </c>
      <c r="W56" s="31" t="str">
        <f t="shared" si="40"/>
        <v>411</v>
      </c>
      <c r="X56" s="540" t="s">
        <v>349</v>
      </c>
      <c r="Y56" s="561" t="s">
        <v>492</v>
      </c>
      <c r="Z56" s="38">
        <v>411</v>
      </c>
      <c r="AA56" s="612">
        <f t="shared" si="111"/>
        <v>7088</v>
      </c>
      <c r="AB56" s="613">
        <f t="shared" si="112"/>
        <v>0</v>
      </c>
      <c r="AC56" s="613">
        <f t="shared" si="113"/>
        <v>0</v>
      </c>
      <c r="AD56" s="613">
        <f t="shared" si="114"/>
        <v>285</v>
      </c>
      <c r="AE56" s="406">
        <f t="shared" si="115"/>
        <v>0</v>
      </c>
      <c r="AF56" s="613">
        <f t="shared" si="116"/>
        <v>0</v>
      </c>
      <c r="AG56" s="613">
        <f t="shared" si="117"/>
        <v>0</v>
      </c>
      <c r="AH56" s="613">
        <f t="shared" si="118"/>
        <v>0</v>
      </c>
      <c r="AI56" s="613">
        <f t="shared" si="119"/>
        <v>0</v>
      </c>
      <c r="AJ56" s="613">
        <f t="shared" si="120"/>
        <v>0</v>
      </c>
      <c r="AK56" s="613">
        <f t="shared" si="121"/>
        <v>0</v>
      </c>
      <c r="AL56" s="613">
        <f t="shared" si="122"/>
        <v>0</v>
      </c>
      <c r="AM56" s="406">
        <f t="shared" si="123"/>
        <v>0</v>
      </c>
      <c r="AN56" s="613">
        <f t="shared" si="124"/>
        <v>0</v>
      </c>
      <c r="AO56" s="406">
        <f t="shared" si="125"/>
        <v>0</v>
      </c>
      <c r="AP56" s="613">
        <f t="shared" si="126"/>
        <v>0</v>
      </c>
      <c r="AQ56" s="613">
        <f t="shared" si="127"/>
        <v>0</v>
      </c>
      <c r="AR56" s="613">
        <f t="shared" si="128"/>
        <v>0</v>
      </c>
      <c r="AS56" s="613">
        <f t="shared" si="129"/>
        <v>0</v>
      </c>
      <c r="AT56" s="613">
        <f t="shared" si="130"/>
        <v>0</v>
      </c>
      <c r="AU56" s="613">
        <f t="shared" si="131"/>
        <v>0</v>
      </c>
      <c r="AV56" s="613">
        <f t="shared" si="132"/>
        <v>0</v>
      </c>
      <c r="AW56" s="617">
        <f t="shared" si="133"/>
        <v>7373</v>
      </c>
      <c r="AX56" s="31" t="str">
        <f t="shared" si="41"/>
        <v>790ESS024</v>
      </c>
      <c r="AY56" s="853" t="s">
        <v>666</v>
      </c>
      <c r="AZ56" s="853">
        <v>790</v>
      </c>
      <c r="BA56" s="853" t="s">
        <v>512</v>
      </c>
      <c r="BB56" s="854">
        <v>19671</v>
      </c>
    </row>
    <row r="57" spans="2:54">
      <c r="B57" s="31" t="str">
        <f t="shared" si="19"/>
        <v>501EPSS40</v>
      </c>
      <c r="C57" s="31" t="str">
        <f t="shared" si="20"/>
        <v>501ESS024</v>
      </c>
      <c r="D57" s="31" t="str">
        <f t="shared" si="21"/>
        <v>501EPSS10</v>
      </c>
      <c r="E57" s="31" t="str">
        <f t="shared" si="22"/>
        <v>501EPSS37</v>
      </c>
      <c r="F57" s="31" t="str">
        <f t="shared" si="23"/>
        <v>501EPSS41</v>
      </c>
      <c r="G57" s="31" t="str">
        <f t="shared" si="24"/>
        <v>501EPSS16</v>
      </c>
      <c r="H57" s="31" t="str">
        <f t="shared" si="25"/>
        <v>501EPSS02</v>
      </c>
      <c r="I57" s="31" t="str">
        <f t="shared" si="26"/>
        <v>501ESS091</v>
      </c>
      <c r="J57" s="31" t="str">
        <f t="shared" si="27"/>
        <v>501EPSI03</v>
      </c>
      <c r="K57" s="31" t="str">
        <f t="shared" si="28"/>
        <v>501EPSS05</v>
      </c>
      <c r="L57" s="31" t="str">
        <f t="shared" si="29"/>
        <v>501EPSS08</v>
      </c>
      <c r="M57" s="31" t="str">
        <f t="shared" si="30"/>
        <v>501EPSS18</v>
      </c>
      <c r="N57" s="31" t="str">
        <f t="shared" si="31"/>
        <v>501EPSS42</v>
      </c>
      <c r="O57" s="31" t="str">
        <f t="shared" si="32"/>
        <v>501ESS207</v>
      </c>
      <c r="P57" s="31" t="str">
        <f t="shared" si="33"/>
        <v>501EPSS48</v>
      </c>
      <c r="Q57" s="31" t="str">
        <f t="shared" si="34"/>
        <v>501CCF102</v>
      </c>
      <c r="R57" s="31" t="str">
        <f t="shared" si="35"/>
        <v>501CCF055</v>
      </c>
      <c r="S57" s="31" t="str">
        <f t="shared" si="36"/>
        <v>501ESS062</v>
      </c>
      <c r="T57" s="31" t="str">
        <f t="shared" si="37"/>
        <v>501EPSS45</v>
      </c>
      <c r="U57" s="31" t="str">
        <f t="shared" si="38"/>
        <v>501EPSI05</v>
      </c>
      <c r="V57" s="31" t="str">
        <f t="shared" si="39"/>
        <v>501</v>
      </c>
      <c r="W57" s="31" t="str">
        <f t="shared" si="40"/>
        <v>501</v>
      </c>
      <c r="X57" s="540" t="s">
        <v>350</v>
      </c>
      <c r="Y57" s="561" t="s">
        <v>492</v>
      </c>
      <c r="Z57" s="38">
        <v>501</v>
      </c>
      <c r="AA57" s="612">
        <f t="shared" si="111"/>
        <v>1695</v>
      </c>
      <c r="AB57" s="613">
        <f t="shared" si="112"/>
        <v>0</v>
      </c>
      <c r="AC57" s="613">
        <f t="shared" si="113"/>
        <v>0</v>
      </c>
      <c r="AD57" s="613">
        <f t="shared" si="114"/>
        <v>56</v>
      </c>
      <c r="AE57" s="406">
        <f t="shared" si="115"/>
        <v>0</v>
      </c>
      <c r="AF57" s="613">
        <f t="shared" si="116"/>
        <v>0</v>
      </c>
      <c r="AG57" s="613">
        <f t="shared" si="117"/>
        <v>0</v>
      </c>
      <c r="AH57" s="613">
        <f t="shared" si="118"/>
        <v>0</v>
      </c>
      <c r="AI57" s="613">
        <f t="shared" si="119"/>
        <v>0</v>
      </c>
      <c r="AJ57" s="613">
        <f t="shared" si="120"/>
        <v>0</v>
      </c>
      <c r="AK57" s="613">
        <f t="shared" si="121"/>
        <v>0</v>
      </c>
      <c r="AL57" s="613">
        <f t="shared" si="122"/>
        <v>0</v>
      </c>
      <c r="AM57" s="406">
        <f t="shared" si="123"/>
        <v>0</v>
      </c>
      <c r="AN57" s="613">
        <f t="shared" si="124"/>
        <v>0</v>
      </c>
      <c r="AO57" s="406">
        <f t="shared" si="125"/>
        <v>0</v>
      </c>
      <c r="AP57" s="613">
        <f t="shared" si="126"/>
        <v>0</v>
      </c>
      <c r="AQ57" s="613">
        <f t="shared" si="127"/>
        <v>0</v>
      </c>
      <c r="AR57" s="613">
        <f t="shared" si="128"/>
        <v>0</v>
      </c>
      <c r="AS57" s="613">
        <f t="shared" si="129"/>
        <v>0</v>
      </c>
      <c r="AT57" s="613">
        <f t="shared" si="130"/>
        <v>0</v>
      </c>
      <c r="AU57" s="613">
        <f t="shared" si="131"/>
        <v>0</v>
      </c>
      <c r="AV57" s="613">
        <f t="shared" si="132"/>
        <v>0</v>
      </c>
      <c r="AW57" s="617">
        <f t="shared" si="133"/>
        <v>1751</v>
      </c>
      <c r="AX57" s="31" t="str">
        <f t="shared" si="41"/>
        <v>895EPSI03</v>
      </c>
      <c r="AY57" s="853" t="s">
        <v>666</v>
      </c>
      <c r="AZ57" s="853">
        <v>895</v>
      </c>
      <c r="BA57" s="853" t="s">
        <v>527</v>
      </c>
      <c r="BB57" s="854">
        <v>2751</v>
      </c>
    </row>
    <row r="58" spans="2:54">
      <c r="B58" s="31" t="str">
        <f t="shared" si="19"/>
        <v>543EPSS40</v>
      </c>
      <c r="C58" s="31" t="str">
        <f t="shared" si="20"/>
        <v>543ESS024</v>
      </c>
      <c r="D58" s="31" t="str">
        <f t="shared" si="21"/>
        <v>543EPSS10</v>
      </c>
      <c r="E58" s="31" t="str">
        <f t="shared" si="22"/>
        <v>543EPSS37</v>
      </c>
      <c r="F58" s="31" t="str">
        <f t="shared" si="23"/>
        <v>543EPSS41</v>
      </c>
      <c r="G58" s="31" t="str">
        <f t="shared" si="24"/>
        <v>543EPSS16</v>
      </c>
      <c r="H58" s="31" t="str">
        <f t="shared" si="25"/>
        <v>543EPSS02</v>
      </c>
      <c r="I58" s="31" t="str">
        <f t="shared" si="26"/>
        <v>543ESS091</v>
      </c>
      <c r="J58" s="31" t="str">
        <f t="shared" si="27"/>
        <v>543EPSI03</v>
      </c>
      <c r="K58" s="31" t="str">
        <f t="shared" si="28"/>
        <v>543EPSS05</v>
      </c>
      <c r="L58" s="31" t="str">
        <f t="shared" si="29"/>
        <v>543EPSS08</v>
      </c>
      <c r="M58" s="31" t="str">
        <f t="shared" si="30"/>
        <v>543EPSS18</v>
      </c>
      <c r="N58" s="31" t="str">
        <f t="shared" si="31"/>
        <v>543EPSS42</v>
      </c>
      <c r="O58" s="31" t="str">
        <f t="shared" si="32"/>
        <v>543ESS207</v>
      </c>
      <c r="P58" s="31" t="str">
        <f t="shared" si="33"/>
        <v>543EPSS48</v>
      </c>
      <c r="Q58" s="31" t="str">
        <f t="shared" si="34"/>
        <v>543CCF102</v>
      </c>
      <c r="R58" s="31" t="str">
        <f t="shared" si="35"/>
        <v>543CCF055</v>
      </c>
      <c r="S58" s="31" t="str">
        <f t="shared" si="36"/>
        <v>543ESS062</v>
      </c>
      <c r="T58" s="31" t="str">
        <f t="shared" si="37"/>
        <v>543EPSS45</v>
      </c>
      <c r="U58" s="31" t="str">
        <f t="shared" si="38"/>
        <v>543EPSI05</v>
      </c>
      <c r="V58" s="31" t="str">
        <f t="shared" si="39"/>
        <v>543</v>
      </c>
      <c r="W58" s="31" t="str">
        <f t="shared" si="40"/>
        <v>543</v>
      </c>
      <c r="X58" s="540" t="s">
        <v>351</v>
      </c>
      <c r="Y58" s="561" t="s">
        <v>492</v>
      </c>
      <c r="Z58" s="38">
        <v>543</v>
      </c>
      <c r="AA58" s="612">
        <f t="shared" si="111"/>
        <v>2349</v>
      </c>
      <c r="AB58" s="613">
        <f t="shared" si="112"/>
        <v>4234</v>
      </c>
      <c r="AC58" s="613">
        <f t="shared" si="113"/>
        <v>0</v>
      </c>
      <c r="AD58" s="613">
        <f t="shared" si="114"/>
        <v>54</v>
      </c>
      <c r="AE58" s="406">
        <f t="shared" si="115"/>
        <v>1</v>
      </c>
      <c r="AF58" s="613">
        <f t="shared" si="116"/>
        <v>0</v>
      </c>
      <c r="AG58" s="613">
        <f t="shared" si="117"/>
        <v>0</v>
      </c>
      <c r="AH58" s="613">
        <f t="shared" si="118"/>
        <v>0</v>
      </c>
      <c r="AI58" s="613">
        <f t="shared" si="119"/>
        <v>0</v>
      </c>
      <c r="AJ58" s="613">
        <f t="shared" si="120"/>
        <v>0</v>
      </c>
      <c r="AK58" s="613">
        <f t="shared" si="121"/>
        <v>0</v>
      </c>
      <c r="AL58" s="613">
        <f t="shared" si="122"/>
        <v>0</v>
      </c>
      <c r="AM58" s="406">
        <f t="shared" si="123"/>
        <v>1</v>
      </c>
      <c r="AN58" s="613">
        <f t="shared" si="124"/>
        <v>0</v>
      </c>
      <c r="AO58" s="406">
        <f t="shared" si="125"/>
        <v>0</v>
      </c>
      <c r="AP58" s="613">
        <f t="shared" si="126"/>
        <v>0</v>
      </c>
      <c r="AQ58" s="613">
        <f t="shared" si="127"/>
        <v>0</v>
      </c>
      <c r="AR58" s="613">
        <f t="shared" si="128"/>
        <v>1</v>
      </c>
      <c r="AS58" s="613">
        <f t="shared" si="129"/>
        <v>0</v>
      </c>
      <c r="AT58" s="613">
        <f t="shared" si="130"/>
        <v>0</v>
      </c>
      <c r="AU58" s="613">
        <f t="shared" si="131"/>
        <v>0</v>
      </c>
      <c r="AV58" s="613">
        <f t="shared" si="132"/>
        <v>0</v>
      </c>
      <c r="AW58" s="617">
        <f t="shared" si="133"/>
        <v>6638</v>
      </c>
      <c r="AX58" s="31" t="str">
        <f t="shared" si="41"/>
        <v>895EPSS37</v>
      </c>
      <c r="AY58" s="853" t="s">
        <v>666</v>
      </c>
      <c r="AZ58" s="853">
        <v>895</v>
      </c>
      <c r="BA58" s="853" t="s">
        <v>518</v>
      </c>
      <c r="BB58" s="854">
        <v>296</v>
      </c>
    </row>
    <row r="59" spans="2:54">
      <c r="B59" s="31" t="str">
        <f t="shared" si="19"/>
        <v>628EPSS40</v>
      </c>
      <c r="C59" s="31" t="str">
        <f t="shared" si="20"/>
        <v>628ESS024</v>
      </c>
      <c r="D59" s="31" t="str">
        <f t="shared" si="21"/>
        <v>628EPSS10</v>
      </c>
      <c r="E59" s="31" t="str">
        <f t="shared" si="22"/>
        <v>628EPSS37</v>
      </c>
      <c r="F59" s="31" t="str">
        <f t="shared" si="23"/>
        <v>628EPSS41</v>
      </c>
      <c r="G59" s="31" t="str">
        <f t="shared" si="24"/>
        <v>628EPSS16</v>
      </c>
      <c r="H59" s="31" t="str">
        <f t="shared" si="25"/>
        <v>628EPSS02</v>
      </c>
      <c r="I59" s="31" t="str">
        <f t="shared" si="26"/>
        <v>628ESS091</v>
      </c>
      <c r="J59" s="31" t="str">
        <f t="shared" si="27"/>
        <v>628EPSI03</v>
      </c>
      <c r="K59" s="31" t="str">
        <f t="shared" si="28"/>
        <v>628EPSS05</v>
      </c>
      <c r="L59" s="31" t="str">
        <f t="shared" si="29"/>
        <v>628EPSS08</v>
      </c>
      <c r="M59" s="31" t="str">
        <f t="shared" si="30"/>
        <v>628EPSS18</v>
      </c>
      <c r="N59" s="31" t="str">
        <f t="shared" si="31"/>
        <v>628EPSS42</v>
      </c>
      <c r="O59" s="31" t="str">
        <f t="shared" si="32"/>
        <v>628ESS207</v>
      </c>
      <c r="P59" s="31" t="str">
        <f t="shared" si="33"/>
        <v>628EPSS48</v>
      </c>
      <c r="Q59" s="31" t="str">
        <f t="shared" si="34"/>
        <v>628CCF102</v>
      </c>
      <c r="R59" s="31" t="str">
        <f t="shared" si="35"/>
        <v>628CCF055</v>
      </c>
      <c r="S59" s="31" t="str">
        <f t="shared" si="36"/>
        <v>628ESS062</v>
      </c>
      <c r="T59" s="31" t="str">
        <f t="shared" si="37"/>
        <v>628EPSS45</v>
      </c>
      <c r="U59" s="31" t="str">
        <f t="shared" si="38"/>
        <v>628EPSI05</v>
      </c>
      <c r="V59" s="31" t="str">
        <f t="shared" si="39"/>
        <v>628</v>
      </c>
      <c r="W59" s="31" t="str">
        <f t="shared" si="40"/>
        <v>628</v>
      </c>
      <c r="X59" s="540" t="s">
        <v>352</v>
      </c>
      <c r="Y59" s="561" t="s">
        <v>492</v>
      </c>
      <c r="Z59" s="38">
        <v>628</v>
      </c>
      <c r="AA59" s="612">
        <f t="shared" si="111"/>
        <v>6258</v>
      </c>
      <c r="AB59" s="613">
        <f t="shared" si="112"/>
        <v>0</v>
      </c>
      <c r="AC59" s="613">
        <f t="shared" si="113"/>
        <v>0</v>
      </c>
      <c r="AD59" s="613">
        <f t="shared" si="114"/>
        <v>359</v>
      </c>
      <c r="AE59" s="406">
        <f t="shared" si="115"/>
        <v>1</v>
      </c>
      <c r="AF59" s="613">
        <f t="shared" si="116"/>
        <v>0</v>
      </c>
      <c r="AG59" s="613">
        <f t="shared" si="117"/>
        <v>0</v>
      </c>
      <c r="AH59" s="613">
        <f t="shared" si="118"/>
        <v>480</v>
      </c>
      <c r="AI59" s="613">
        <f t="shared" si="119"/>
        <v>0</v>
      </c>
      <c r="AJ59" s="613">
        <f t="shared" si="120"/>
        <v>0</v>
      </c>
      <c r="AK59" s="613">
        <f t="shared" si="121"/>
        <v>0</v>
      </c>
      <c r="AL59" s="613">
        <f t="shared" si="122"/>
        <v>0</v>
      </c>
      <c r="AM59" s="406">
        <f t="shared" si="123"/>
        <v>0</v>
      </c>
      <c r="AN59" s="613">
        <f t="shared" si="124"/>
        <v>0</v>
      </c>
      <c r="AO59" s="406">
        <f t="shared" si="125"/>
        <v>0</v>
      </c>
      <c r="AP59" s="613">
        <f t="shared" si="126"/>
        <v>0</v>
      </c>
      <c r="AQ59" s="613">
        <f t="shared" si="127"/>
        <v>0</v>
      </c>
      <c r="AR59" s="613">
        <f t="shared" si="128"/>
        <v>0</v>
      </c>
      <c r="AS59" s="613">
        <f t="shared" si="129"/>
        <v>0</v>
      </c>
      <c r="AT59" s="613">
        <f t="shared" si="130"/>
        <v>0</v>
      </c>
      <c r="AU59" s="613">
        <f t="shared" si="131"/>
        <v>0</v>
      </c>
      <c r="AV59" s="613">
        <f t="shared" si="132"/>
        <v>0</v>
      </c>
      <c r="AW59" s="617">
        <f t="shared" si="133"/>
        <v>7097</v>
      </c>
      <c r="AX59" s="31" t="str">
        <f t="shared" si="41"/>
        <v>895EPSS40</v>
      </c>
      <c r="AY59" s="853" t="s">
        <v>666</v>
      </c>
      <c r="AZ59" s="853">
        <v>895</v>
      </c>
      <c r="BA59" s="853" t="s">
        <v>509</v>
      </c>
      <c r="BB59" s="854">
        <v>3734</v>
      </c>
    </row>
    <row r="60" spans="2:54">
      <c r="B60" s="31" t="str">
        <f t="shared" si="19"/>
        <v>656EPSS40</v>
      </c>
      <c r="C60" s="31" t="str">
        <f t="shared" si="20"/>
        <v>656ESS024</v>
      </c>
      <c r="D60" s="31" t="str">
        <f t="shared" si="21"/>
        <v>656EPSS10</v>
      </c>
      <c r="E60" s="31" t="str">
        <f t="shared" si="22"/>
        <v>656EPSS37</v>
      </c>
      <c r="F60" s="31" t="str">
        <f t="shared" si="23"/>
        <v>656EPSS41</v>
      </c>
      <c r="G60" s="31" t="str">
        <f t="shared" si="24"/>
        <v>656EPSS16</v>
      </c>
      <c r="H60" s="31" t="str">
        <f t="shared" si="25"/>
        <v>656EPSS02</v>
      </c>
      <c r="I60" s="31" t="str">
        <f t="shared" si="26"/>
        <v>656ESS091</v>
      </c>
      <c r="J60" s="31" t="str">
        <f t="shared" si="27"/>
        <v>656EPSI03</v>
      </c>
      <c r="K60" s="31" t="str">
        <f t="shared" si="28"/>
        <v>656EPSS05</v>
      </c>
      <c r="L60" s="31" t="str">
        <f t="shared" si="29"/>
        <v>656EPSS08</v>
      </c>
      <c r="M60" s="31" t="str">
        <f t="shared" si="30"/>
        <v>656EPSS18</v>
      </c>
      <c r="N60" s="31" t="str">
        <f t="shared" si="31"/>
        <v>656EPSS42</v>
      </c>
      <c r="O60" s="31" t="str">
        <f t="shared" si="32"/>
        <v>656ESS207</v>
      </c>
      <c r="P60" s="31" t="str">
        <f t="shared" si="33"/>
        <v>656EPSS48</v>
      </c>
      <c r="Q60" s="31" t="str">
        <f t="shared" si="34"/>
        <v>656CCF102</v>
      </c>
      <c r="R60" s="31" t="str">
        <f t="shared" si="35"/>
        <v>656CCF055</v>
      </c>
      <c r="S60" s="31" t="str">
        <f t="shared" si="36"/>
        <v>656ESS062</v>
      </c>
      <c r="T60" s="31" t="str">
        <f t="shared" si="37"/>
        <v>656EPSS45</v>
      </c>
      <c r="U60" s="31" t="str">
        <f t="shared" si="38"/>
        <v>656EPSI05</v>
      </c>
      <c r="V60" s="31" t="str">
        <f t="shared" si="39"/>
        <v>656</v>
      </c>
      <c r="W60" s="31" t="str">
        <f t="shared" si="40"/>
        <v>656</v>
      </c>
      <c r="X60" s="540" t="s">
        <v>353</v>
      </c>
      <c r="Y60" s="561" t="s">
        <v>492</v>
      </c>
      <c r="Z60" s="38">
        <v>656</v>
      </c>
      <c r="AA60" s="612">
        <f t="shared" si="111"/>
        <v>4498</v>
      </c>
      <c r="AB60" s="613">
        <f t="shared" si="112"/>
        <v>0</v>
      </c>
      <c r="AC60" s="613">
        <f t="shared" si="113"/>
        <v>0</v>
      </c>
      <c r="AD60" s="613">
        <f t="shared" si="114"/>
        <v>833</v>
      </c>
      <c r="AE60" s="406">
        <f t="shared" si="115"/>
        <v>0</v>
      </c>
      <c r="AF60" s="613">
        <f t="shared" si="116"/>
        <v>0</v>
      </c>
      <c r="AG60" s="613">
        <f t="shared" si="117"/>
        <v>0</v>
      </c>
      <c r="AH60" s="613">
        <f t="shared" si="118"/>
        <v>1457</v>
      </c>
      <c r="AI60" s="613">
        <f t="shared" si="119"/>
        <v>0</v>
      </c>
      <c r="AJ60" s="613">
        <f t="shared" si="120"/>
        <v>0</v>
      </c>
      <c r="AK60" s="613">
        <f t="shared" si="121"/>
        <v>0</v>
      </c>
      <c r="AL60" s="613">
        <f t="shared" si="122"/>
        <v>0</v>
      </c>
      <c r="AM60" s="406">
        <f t="shared" si="123"/>
        <v>0</v>
      </c>
      <c r="AN60" s="613">
        <f t="shared" si="124"/>
        <v>0</v>
      </c>
      <c r="AO60" s="406">
        <f t="shared" si="125"/>
        <v>0</v>
      </c>
      <c r="AP60" s="613">
        <f t="shared" si="126"/>
        <v>0</v>
      </c>
      <c r="AQ60" s="613">
        <f t="shared" si="127"/>
        <v>0</v>
      </c>
      <c r="AR60" s="613">
        <f t="shared" si="128"/>
        <v>0</v>
      </c>
      <c r="AS60" s="613">
        <f t="shared" si="129"/>
        <v>0</v>
      </c>
      <c r="AT60" s="613">
        <f t="shared" si="130"/>
        <v>0</v>
      </c>
      <c r="AU60" s="613">
        <f t="shared" si="131"/>
        <v>0</v>
      </c>
      <c r="AV60" s="613">
        <f t="shared" si="132"/>
        <v>0</v>
      </c>
      <c r="AW60" s="617">
        <f t="shared" si="133"/>
        <v>6788</v>
      </c>
      <c r="AX60" s="31" t="str">
        <f t="shared" si="41"/>
        <v>895EPSS42</v>
      </c>
      <c r="AY60" s="853" t="s">
        <v>666</v>
      </c>
      <c r="AZ60" s="853">
        <v>895</v>
      </c>
      <c r="BA60" s="853" t="s">
        <v>603</v>
      </c>
      <c r="BB60" s="854">
        <v>1</v>
      </c>
    </row>
    <row r="61" spans="2:54">
      <c r="B61" s="31" t="str">
        <f t="shared" si="19"/>
        <v>761EPSS40</v>
      </c>
      <c r="C61" s="31" t="str">
        <f t="shared" si="20"/>
        <v>761ESS024</v>
      </c>
      <c r="D61" s="31" t="str">
        <f t="shared" si="21"/>
        <v>761EPSS10</v>
      </c>
      <c r="E61" s="31" t="str">
        <f t="shared" si="22"/>
        <v>761EPSS37</v>
      </c>
      <c r="F61" s="31" t="str">
        <f t="shared" si="23"/>
        <v>761EPSS41</v>
      </c>
      <c r="G61" s="31" t="str">
        <f t="shared" si="24"/>
        <v>761EPSS16</v>
      </c>
      <c r="H61" s="31" t="str">
        <f t="shared" si="25"/>
        <v>761EPSS02</v>
      </c>
      <c r="I61" s="31" t="str">
        <f t="shared" si="26"/>
        <v>761ESS091</v>
      </c>
      <c r="J61" s="31" t="str">
        <f t="shared" si="27"/>
        <v>761EPSI03</v>
      </c>
      <c r="K61" s="31" t="str">
        <f t="shared" si="28"/>
        <v>761EPSS05</v>
      </c>
      <c r="L61" s="31" t="str">
        <f t="shared" si="29"/>
        <v>761EPSS08</v>
      </c>
      <c r="M61" s="31" t="str">
        <f t="shared" si="30"/>
        <v>761EPSS18</v>
      </c>
      <c r="N61" s="31" t="str">
        <f t="shared" si="31"/>
        <v>761EPSS42</v>
      </c>
      <c r="O61" s="31" t="str">
        <f t="shared" si="32"/>
        <v>761ESS207</v>
      </c>
      <c r="P61" s="31" t="str">
        <f t="shared" si="33"/>
        <v>761EPSS48</v>
      </c>
      <c r="Q61" s="31" t="str">
        <f t="shared" si="34"/>
        <v>761CCF102</v>
      </c>
      <c r="R61" s="31" t="str">
        <f t="shared" si="35"/>
        <v>761CCF055</v>
      </c>
      <c r="S61" s="31" t="str">
        <f t="shared" si="36"/>
        <v>761ESS062</v>
      </c>
      <c r="T61" s="31" t="str">
        <f t="shared" si="37"/>
        <v>761EPSS45</v>
      </c>
      <c r="U61" s="31" t="str">
        <f t="shared" si="38"/>
        <v>761EPSI05</v>
      </c>
      <c r="V61" s="31" t="str">
        <f t="shared" si="39"/>
        <v>761</v>
      </c>
      <c r="W61" s="31" t="str">
        <f t="shared" si="40"/>
        <v>761</v>
      </c>
      <c r="X61" s="540" t="s">
        <v>354</v>
      </c>
      <c r="Y61" s="561" t="s">
        <v>492</v>
      </c>
      <c r="Z61" s="38">
        <v>761</v>
      </c>
      <c r="AA61" s="612">
        <f t="shared" si="111"/>
        <v>7114</v>
      </c>
      <c r="AB61" s="613">
        <f t="shared" si="112"/>
        <v>0</v>
      </c>
      <c r="AC61" s="613">
        <f t="shared" si="113"/>
        <v>0</v>
      </c>
      <c r="AD61" s="613">
        <f t="shared" si="114"/>
        <v>710</v>
      </c>
      <c r="AE61" s="406">
        <f t="shared" si="115"/>
        <v>2</v>
      </c>
      <c r="AF61" s="613">
        <f t="shared" si="116"/>
        <v>0</v>
      </c>
      <c r="AG61" s="613">
        <f t="shared" si="117"/>
        <v>0</v>
      </c>
      <c r="AH61" s="613">
        <f t="shared" si="118"/>
        <v>0</v>
      </c>
      <c r="AI61" s="613">
        <f t="shared" si="119"/>
        <v>0</v>
      </c>
      <c r="AJ61" s="613">
        <f t="shared" si="120"/>
        <v>0</v>
      </c>
      <c r="AK61" s="613">
        <f t="shared" si="121"/>
        <v>0</v>
      </c>
      <c r="AL61" s="613">
        <f t="shared" si="122"/>
        <v>0</v>
      </c>
      <c r="AM61" s="406">
        <f t="shared" si="123"/>
        <v>0</v>
      </c>
      <c r="AN61" s="613">
        <f t="shared" si="124"/>
        <v>0</v>
      </c>
      <c r="AO61" s="406">
        <f t="shared" si="125"/>
        <v>0</v>
      </c>
      <c r="AP61" s="613">
        <f t="shared" si="126"/>
        <v>0</v>
      </c>
      <c r="AQ61" s="613">
        <f t="shared" si="127"/>
        <v>0</v>
      </c>
      <c r="AR61" s="613">
        <f t="shared" si="128"/>
        <v>0</v>
      </c>
      <c r="AS61" s="613">
        <f t="shared" si="129"/>
        <v>0</v>
      </c>
      <c r="AT61" s="613">
        <f t="shared" si="130"/>
        <v>0</v>
      </c>
      <c r="AU61" s="613">
        <f t="shared" si="131"/>
        <v>0</v>
      </c>
      <c r="AV61" s="613">
        <f t="shared" si="132"/>
        <v>0</v>
      </c>
      <c r="AW61" s="617">
        <f t="shared" si="133"/>
        <v>7824</v>
      </c>
      <c r="AX61" s="31" t="str">
        <f t="shared" si="41"/>
        <v>895ESS024</v>
      </c>
      <c r="AY61" s="853" t="s">
        <v>666</v>
      </c>
      <c r="AZ61" s="853">
        <v>895</v>
      </c>
      <c r="BA61" s="853" t="s">
        <v>512</v>
      </c>
      <c r="BB61" s="854">
        <v>16976</v>
      </c>
    </row>
    <row r="62" spans="2:54">
      <c r="B62" s="31" t="str">
        <f t="shared" si="19"/>
        <v>842EPSS40</v>
      </c>
      <c r="C62" s="31" t="str">
        <f t="shared" si="20"/>
        <v>842ESS024</v>
      </c>
      <c r="D62" s="31" t="str">
        <f t="shared" si="21"/>
        <v>842EPSS10</v>
      </c>
      <c r="E62" s="31" t="str">
        <f t="shared" si="22"/>
        <v>842EPSS37</v>
      </c>
      <c r="F62" s="31" t="str">
        <f t="shared" si="23"/>
        <v>842EPSS41</v>
      </c>
      <c r="G62" s="31" t="str">
        <f t="shared" si="24"/>
        <v>842EPSS16</v>
      </c>
      <c r="H62" s="31" t="str">
        <f t="shared" si="25"/>
        <v>842EPSS02</v>
      </c>
      <c r="I62" s="31" t="str">
        <f t="shared" si="26"/>
        <v>842ESS091</v>
      </c>
      <c r="J62" s="31" t="str">
        <f t="shared" si="27"/>
        <v>842EPSI03</v>
      </c>
      <c r="K62" s="31" t="str">
        <f t="shared" si="28"/>
        <v>842EPSS05</v>
      </c>
      <c r="L62" s="31" t="str">
        <f t="shared" si="29"/>
        <v>842EPSS08</v>
      </c>
      <c r="M62" s="31" t="str">
        <f t="shared" si="30"/>
        <v>842EPSS18</v>
      </c>
      <c r="N62" s="31" t="str">
        <f t="shared" si="31"/>
        <v>842EPSS42</v>
      </c>
      <c r="O62" s="31" t="str">
        <f t="shared" si="32"/>
        <v>842ESS207</v>
      </c>
      <c r="P62" s="31" t="str">
        <f t="shared" si="33"/>
        <v>842EPSS48</v>
      </c>
      <c r="Q62" s="31" t="str">
        <f t="shared" si="34"/>
        <v>842CCF102</v>
      </c>
      <c r="R62" s="31" t="str">
        <f t="shared" si="35"/>
        <v>842CCF055</v>
      </c>
      <c r="S62" s="31" t="str">
        <f t="shared" si="36"/>
        <v>842ESS062</v>
      </c>
      <c r="T62" s="31" t="str">
        <f t="shared" si="37"/>
        <v>842EPSS45</v>
      </c>
      <c r="U62" s="31" t="str">
        <f t="shared" si="38"/>
        <v>842EPSI05</v>
      </c>
      <c r="V62" s="31" t="str">
        <f t="shared" si="39"/>
        <v>842</v>
      </c>
      <c r="W62" s="31" t="str">
        <f t="shared" si="40"/>
        <v>842</v>
      </c>
      <c r="X62" s="540" t="s">
        <v>355</v>
      </c>
      <c r="Y62" s="561" t="s">
        <v>492</v>
      </c>
      <c r="Z62" s="38">
        <v>842</v>
      </c>
      <c r="AA62" s="612">
        <f t="shared" si="111"/>
        <v>0</v>
      </c>
      <c r="AB62" s="613">
        <f t="shared" si="112"/>
        <v>5067</v>
      </c>
      <c r="AC62" s="613">
        <f t="shared" si="113"/>
        <v>0</v>
      </c>
      <c r="AD62" s="613">
        <f t="shared" si="114"/>
        <v>54</v>
      </c>
      <c r="AE62" s="406">
        <f t="shared" si="115"/>
        <v>0</v>
      </c>
      <c r="AF62" s="613">
        <f t="shared" si="116"/>
        <v>0</v>
      </c>
      <c r="AG62" s="613">
        <f t="shared" si="117"/>
        <v>0</v>
      </c>
      <c r="AH62" s="613">
        <f t="shared" si="118"/>
        <v>0</v>
      </c>
      <c r="AI62" s="613">
        <f t="shared" si="119"/>
        <v>202</v>
      </c>
      <c r="AJ62" s="613">
        <f t="shared" si="120"/>
        <v>0</v>
      </c>
      <c r="AK62" s="613">
        <f t="shared" si="121"/>
        <v>0</v>
      </c>
      <c r="AL62" s="613">
        <f t="shared" si="122"/>
        <v>0</v>
      </c>
      <c r="AM62" s="406">
        <f t="shared" si="123"/>
        <v>0</v>
      </c>
      <c r="AN62" s="613">
        <f t="shared" si="124"/>
        <v>0</v>
      </c>
      <c r="AO62" s="406">
        <f t="shared" si="125"/>
        <v>0</v>
      </c>
      <c r="AP62" s="613">
        <f t="shared" si="126"/>
        <v>0</v>
      </c>
      <c r="AQ62" s="613">
        <f t="shared" si="127"/>
        <v>0</v>
      </c>
      <c r="AR62" s="613">
        <f t="shared" si="128"/>
        <v>0</v>
      </c>
      <c r="AS62" s="613">
        <f t="shared" si="129"/>
        <v>0</v>
      </c>
      <c r="AT62" s="613">
        <f t="shared" si="130"/>
        <v>0</v>
      </c>
      <c r="AU62" s="613">
        <f t="shared" si="131"/>
        <v>0</v>
      </c>
      <c r="AV62" s="613">
        <f t="shared" si="132"/>
        <v>0</v>
      </c>
      <c r="AW62" s="617">
        <f t="shared" si="133"/>
        <v>5323</v>
      </c>
      <c r="AX62" s="31" t="str">
        <f t="shared" si="41"/>
        <v>45EPSI03</v>
      </c>
      <c r="AY62" s="853" t="s">
        <v>669</v>
      </c>
      <c r="AZ62" s="853">
        <v>45</v>
      </c>
      <c r="BA62" s="853" t="s">
        <v>527</v>
      </c>
      <c r="BB62" s="854">
        <v>1080</v>
      </c>
    </row>
    <row r="63" spans="2:54" ht="15.75">
      <c r="B63" s="31" t="str">
        <f t="shared" si="19"/>
        <v>EPSS40</v>
      </c>
      <c r="C63" s="31" t="str">
        <f t="shared" si="20"/>
        <v>ESS024</v>
      </c>
      <c r="D63" s="31" t="str">
        <f t="shared" si="21"/>
        <v>EPSS10</v>
      </c>
      <c r="E63" s="31" t="str">
        <f t="shared" si="22"/>
        <v>EPSS37</v>
      </c>
      <c r="F63" s="31" t="str">
        <f t="shared" si="23"/>
        <v>EPSS41</v>
      </c>
      <c r="G63" s="31" t="str">
        <f t="shared" si="24"/>
        <v>EPSS16</v>
      </c>
      <c r="H63" s="31" t="str">
        <f t="shared" si="25"/>
        <v>EPSS02</v>
      </c>
      <c r="I63" s="31" t="str">
        <f t="shared" si="26"/>
        <v>ESS091</v>
      </c>
      <c r="J63" s="31" t="str">
        <f t="shared" si="27"/>
        <v>EPSI03</v>
      </c>
      <c r="K63" s="31" t="str">
        <f t="shared" si="28"/>
        <v>EPSS05</v>
      </c>
      <c r="L63" s="31" t="str">
        <f t="shared" si="29"/>
        <v>EPSS08</v>
      </c>
      <c r="M63" s="31" t="str">
        <f t="shared" si="30"/>
        <v>EPSS18</v>
      </c>
      <c r="N63" s="31" t="str">
        <f t="shared" si="31"/>
        <v>EPSS42</v>
      </c>
      <c r="O63" s="31" t="str">
        <f t="shared" si="32"/>
        <v>ESS207</v>
      </c>
      <c r="P63" s="31" t="str">
        <f t="shared" si="33"/>
        <v>EPSS48</v>
      </c>
      <c r="Q63" s="31" t="str">
        <f t="shared" si="34"/>
        <v>CCF102</v>
      </c>
      <c r="R63" s="31" t="str">
        <f t="shared" si="35"/>
        <v>CCF055</v>
      </c>
      <c r="S63" s="31" t="str">
        <f t="shared" si="36"/>
        <v>ESS062</v>
      </c>
      <c r="T63" s="31" t="str">
        <f t="shared" si="37"/>
        <v>EPSS45</v>
      </c>
      <c r="U63" s="31" t="str">
        <f t="shared" si="38"/>
        <v>EPSI05</v>
      </c>
      <c r="V63" s="31" t="str">
        <f t="shared" si="39"/>
        <v/>
      </c>
      <c r="W63" s="31" t="str">
        <f t="shared" si="40"/>
        <v/>
      </c>
      <c r="X63" s="622" t="s">
        <v>493</v>
      </c>
      <c r="Y63" s="140"/>
      <c r="Z63" s="39"/>
      <c r="AA63" s="623">
        <f t="shared" ref="AA63:AN63" si="134">SUM(AA64:AA80)</f>
        <v>90821</v>
      </c>
      <c r="AB63" s="624">
        <f t="shared" si="134"/>
        <v>32646</v>
      </c>
      <c r="AC63" s="624">
        <f t="shared" si="134"/>
        <v>3465</v>
      </c>
      <c r="AD63" s="624">
        <f t="shared" si="134"/>
        <v>4624</v>
      </c>
      <c r="AE63" s="37">
        <f>SUM(AE64:AE80)</f>
        <v>38</v>
      </c>
      <c r="AF63" s="624">
        <f t="shared" si="134"/>
        <v>2480</v>
      </c>
      <c r="AG63" s="624">
        <f t="shared" si="134"/>
        <v>722</v>
      </c>
      <c r="AH63" s="624">
        <f t="shared" si="134"/>
        <v>0</v>
      </c>
      <c r="AI63" s="624">
        <f t="shared" si="134"/>
        <v>0</v>
      </c>
      <c r="AJ63" s="624">
        <f t="shared" si="134"/>
        <v>0</v>
      </c>
      <c r="AK63" s="624">
        <f t="shared" si="134"/>
        <v>0</v>
      </c>
      <c r="AL63" s="624">
        <f t="shared" si="134"/>
        <v>0</v>
      </c>
      <c r="AM63" s="37">
        <f>SUM(AM64:AM80)</f>
        <v>2</v>
      </c>
      <c r="AN63" s="624">
        <f t="shared" si="134"/>
        <v>0</v>
      </c>
      <c r="AO63" s="624">
        <f>SUM(AO64:AO80)</f>
        <v>0</v>
      </c>
      <c r="AP63" s="624">
        <f t="shared" ref="AP63:AW63" si="135">SUM(AP64:AP80)</f>
        <v>0</v>
      </c>
      <c r="AQ63" s="624">
        <f>SUM(AQ64:AQ80)</f>
        <v>0</v>
      </c>
      <c r="AR63" s="624">
        <f t="shared" si="135"/>
        <v>0</v>
      </c>
      <c r="AS63" s="624">
        <f t="shared" si="135"/>
        <v>0</v>
      </c>
      <c r="AT63" s="624">
        <f t="shared" si="135"/>
        <v>0</v>
      </c>
      <c r="AU63" s="624">
        <f>SUM(AU64:AU80)</f>
        <v>0</v>
      </c>
      <c r="AV63" s="624">
        <f t="shared" si="135"/>
        <v>0</v>
      </c>
      <c r="AW63" s="625">
        <f t="shared" si="135"/>
        <v>134758</v>
      </c>
      <c r="AX63" s="31" t="str">
        <f t="shared" si="41"/>
        <v>45EPSS02</v>
      </c>
      <c r="AY63" s="853" t="s">
        <v>669</v>
      </c>
      <c r="AZ63" s="853">
        <v>45</v>
      </c>
      <c r="BA63" s="853" t="s">
        <v>530</v>
      </c>
      <c r="BB63" s="854">
        <v>51</v>
      </c>
    </row>
    <row r="64" spans="2:54">
      <c r="B64" s="31" t="str">
        <f t="shared" si="19"/>
        <v>38EPSS40</v>
      </c>
      <c r="C64" s="31" t="str">
        <f t="shared" si="20"/>
        <v>38ESS024</v>
      </c>
      <c r="D64" s="31" t="str">
        <f t="shared" si="21"/>
        <v>38EPSS10</v>
      </c>
      <c r="E64" s="31" t="str">
        <f t="shared" si="22"/>
        <v>38EPSS37</v>
      </c>
      <c r="F64" s="31" t="str">
        <f t="shared" si="23"/>
        <v>38EPSS41</v>
      </c>
      <c r="G64" s="31" t="str">
        <f t="shared" si="24"/>
        <v>38EPSS16</v>
      </c>
      <c r="H64" s="31" t="str">
        <f t="shared" si="25"/>
        <v>38EPSS02</v>
      </c>
      <c r="I64" s="31" t="str">
        <f t="shared" si="26"/>
        <v>38ESS091</v>
      </c>
      <c r="J64" s="31" t="str">
        <f t="shared" si="27"/>
        <v>38EPSI03</v>
      </c>
      <c r="K64" s="31" t="str">
        <f t="shared" si="28"/>
        <v>38EPSS05</v>
      </c>
      <c r="L64" s="31" t="str">
        <f t="shared" si="29"/>
        <v>38EPSS08</v>
      </c>
      <c r="M64" s="31" t="str">
        <f t="shared" si="30"/>
        <v>38EPSS18</v>
      </c>
      <c r="N64" s="31" t="str">
        <f t="shared" si="31"/>
        <v>38EPSS42</v>
      </c>
      <c r="O64" s="31" t="str">
        <f t="shared" si="32"/>
        <v>38ESS207</v>
      </c>
      <c r="P64" s="31" t="str">
        <f t="shared" si="33"/>
        <v>38EPSS48</v>
      </c>
      <c r="Q64" s="31" t="str">
        <f t="shared" si="34"/>
        <v>38CCF102</v>
      </c>
      <c r="R64" s="31" t="str">
        <f t="shared" si="35"/>
        <v>38CCF055</v>
      </c>
      <c r="S64" s="31" t="str">
        <f t="shared" si="36"/>
        <v>38ESS062</v>
      </c>
      <c r="T64" s="31" t="str">
        <f t="shared" si="37"/>
        <v>38EPSS45</v>
      </c>
      <c r="U64" s="31" t="str">
        <f t="shared" si="38"/>
        <v>38EPSI05</v>
      </c>
      <c r="V64" s="31" t="str">
        <f t="shared" si="39"/>
        <v>38</v>
      </c>
      <c r="W64" s="31" t="str">
        <f t="shared" si="40"/>
        <v>38</v>
      </c>
      <c r="X64" s="540" t="s">
        <v>357</v>
      </c>
      <c r="Y64" s="561" t="s">
        <v>493</v>
      </c>
      <c r="Z64" s="38">
        <v>38</v>
      </c>
      <c r="AA64" s="612">
        <f t="shared" ref="AA64:AA80" si="136">IFERROR(VLOOKUP(B64,$AX$7:$BB$929,5,0),0)</f>
        <v>41</v>
      </c>
      <c r="AB64" s="613">
        <f t="shared" ref="AB64:AB80" si="137">IFERROR(VLOOKUP(C64,$AX$7:$BB$929,5,0),0)+AM64</f>
        <v>8368</v>
      </c>
      <c r="AC64" s="613">
        <f t="shared" ref="AC64:AC80" si="138">IFERROR(VLOOKUP(D64,$AX$7:$BB$929,5,0),0)</f>
        <v>0</v>
      </c>
      <c r="AD64" s="613">
        <f t="shared" ref="AD64:AD80" si="139">VLOOKUP(E64,$AX$7:$BB$699,5,0)+AE64</f>
        <v>113</v>
      </c>
      <c r="AE64" s="406">
        <f t="shared" ref="AE64:AE80" si="140">IFERROR(VLOOKUP(F64,$AX$7:$BB$929,5,0),0)</f>
        <v>0</v>
      </c>
      <c r="AF64" s="613">
        <f t="shared" ref="AF64:AF80" si="141">IFERROR(VLOOKUP(G64,$AX$7:$BB$929,5,0),0)</f>
        <v>0</v>
      </c>
      <c r="AG64" s="613">
        <f t="shared" ref="AG64:AG80" si="142">IFERROR(VLOOKUP(H64,$AX$7:$BB$929,5,0),0)</f>
        <v>0</v>
      </c>
      <c r="AH64" s="613">
        <f t="shared" ref="AH64:AH80" si="143">IFERROR(VLOOKUP(I64,$AX$7:$BB$929,5,0),0)</f>
        <v>0</v>
      </c>
      <c r="AI64" s="613">
        <f t="shared" ref="AI64:AI80" si="144">IFERROR(VLOOKUP(J64,$AX$7:$BB$929,5,0),0)</f>
        <v>0</v>
      </c>
      <c r="AJ64" s="613">
        <f t="shared" ref="AJ64:AJ80" si="145">IFERROR(VLOOKUP(K64,$AX$7:$BB$929,5,0),0)</f>
        <v>0</v>
      </c>
      <c r="AK64" s="613">
        <f t="shared" ref="AK64:AK80" si="146">IFERROR(VLOOKUP(L64,$AX$7:$BB$929,5,0),0)</f>
        <v>0</v>
      </c>
      <c r="AL64" s="613">
        <f t="shared" ref="AL64:AL80" si="147">IFERROR(VLOOKUP(M64,$AX$7:$BB$929,5,0),0)</f>
        <v>0</v>
      </c>
      <c r="AM64" s="406">
        <f t="shared" ref="AM64:AM80" si="148">IFERROR(VLOOKUP(N64,$AX$7:$BB$929,5,0),0)</f>
        <v>0</v>
      </c>
      <c r="AN64" s="613">
        <f t="shared" ref="AN64:AN80" si="149">IFERROR(VLOOKUP(O64,$AX$7:$BB$929,5,0),0)+AO64</f>
        <v>0</v>
      </c>
      <c r="AO64" s="406">
        <f t="shared" ref="AO64:AO80" si="150">IFERROR(VLOOKUP(P64,$AX$7:$BB$929,5,0),0)</f>
        <v>0</v>
      </c>
      <c r="AP64" s="613">
        <f t="shared" ref="AP64:AP80" si="151">IFERROR(VLOOKUP(Q64,$AX$7:$BB$929,5,0),0)</f>
        <v>0</v>
      </c>
      <c r="AQ64" s="613">
        <f t="shared" ref="AQ64:AQ80" si="152">IFERROR(VLOOKUP(R64,$AX$7:$BB$929,5,0),0)</f>
        <v>0</v>
      </c>
      <c r="AR64" s="613">
        <f t="shared" ref="AR64:AR80" si="153">IFERROR(VLOOKUP(S64,$AX$7:$BB$929,5,0),0)</f>
        <v>0</v>
      </c>
      <c r="AS64" s="613">
        <f t="shared" ref="AS64:AS80" si="154">IFERROR(VLOOKUP(T64,$AX$7:$BB$929,5,0),0)</f>
        <v>0</v>
      </c>
      <c r="AT64" s="613">
        <f t="shared" ref="AT64:AT80" si="155">IFERROR(VLOOKUP(U64,$AX$7:$BB$929,5,0),0)</f>
        <v>0</v>
      </c>
      <c r="AU64" s="613">
        <f t="shared" ref="AU64:AU80" si="156">IFERROR(VLOOKUP(V64,$AX$7:$BB$929,5,0),0)</f>
        <v>0</v>
      </c>
      <c r="AV64" s="613">
        <f t="shared" ref="AV64:AV80" si="157">IFERROR(VLOOKUP(W64,$AX$7:$BB$929,5,0),0)</f>
        <v>0</v>
      </c>
      <c r="AW64" s="617">
        <f t="shared" ref="AW64:AW80" si="158">SUM(AA64:AV64)-AE64-AM64-AO64</f>
        <v>8522</v>
      </c>
      <c r="AX64" s="31" t="str">
        <f t="shared" si="41"/>
        <v>45EPSS10</v>
      </c>
      <c r="AY64" s="853" t="s">
        <v>669</v>
      </c>
      <c r="AZ64" s="853">
        <v>45</v>
      </c>
      <c r="BA64" s="853" t="s">
        <v>515</v>
      </c>
      <c r="BB64" s="854">
        <v>5296</v>
      </c>
    </row>
    <row r="65" spans="2:54">
      <c r="B65" s="31" t="str">
        <f t="shared" si="19"/>
        <v>86EPSS40</v>
      </c>
      <c r="C65" s="31" t="str">
        <f t="shared" si="20"/>
        <v>86ESS024</v>
      </c>
      <c r="D65" s="31" t="str">
        <f t="shared" si="21"/>
        <v>86EPSS10</v>
      </c>
      <c r="E65" s="31" t="str">
        <f t="shared" si="22"/>
        <v>86EPSS37</v>
      </c>
      <c r="F65" s="31" t="str">
        <f t="shared" si="23"/>
        <v>86EPSS41</v>
      </c>
      <c r="G65" s="31" t="str">
        <f t="shared" si="24"/>
        <v>86EPSS16</v>
      </c>
      <c r="H65" s="31" t="str">
        <f t="shared" si="25"/>
        <v>86EPSS02</v>
      </c>
      <c r="I65" s="31" t="str">
        <f t="shared" si="26"/>
        <v>86ESS091</v>
      </c>
      <c r="J65" s="31" t="str">
        <f t="shared" si="27"/>
        <v>86EPSI03</v>
      </c>
      <c r="K65" s="31" t="str">
        <f t="shared" si="28"/>
        <v>86EPSS05</v>
      </c>
      <c r="L65" s="31" t="str">
        <f t="shared" si="29"/>
        <v>86EPSS08</v>
      </c>
      <c r="M65" s="31" t="str">
        <f t="shared" si="30"/>
        <v>86EPSS18</v>
      </c>
      <c r="N65" s="31" t="str">
        <f t="shared" si="31"/>
        <v>86EPSS42</v>
      </c>
      <c r="O65" s="31" t="str">
        <f t="shared" si="32"/>
        <v>86ESS207</v>
      </c>
      <c r="P65" s="31" t="str">
        <f t="shared" si="33"/>
        <v>86EPSS48</v>
      </c>
      <c r="Q65" s="31" t="str">
        <f t="shared" si="34"/>
        <v>86CCF102</v>
      </c>
      <c r="R65" s="31" t="str">
        <f t="shared" si="35"/>
        <v>86CCF055</v>
      </c>
      <c r="S65" s="31" t="str">
        <f t="shared" si="36"/>
        <v>86ESS062</v>
      </c>
      <c r="T65" s="31" t="str">
        <f t="shared" si="37"/>
        <v>86EPSS45</v>
      </c>
      <c r="U65" s="31" t="str">
        <f t="shared" si="38"/>
        <v>86EPSI05</v>
      </c>
      <c r="V65" s="31" t="str">
        <f t="shared" si="39"/>
        <v>86</v>
      </c>
      <c r="W65" s="31" t="str">
        <f t="shared" si="40"/>
        <v>86</v>
      </c>
      <c r="X65" s="540" t="s">
        <v>358</v>
      </c>
      <c r="Y65" s="561" t="s">
        <v>493</v>
      </c>
      <c r="Z65" s="38">
        <v>86</v>
      </c>
      <c r="AA65" s="612">
        <f t="shared" si="136"/>
        <v>2592</v>
      </c>
      <c r="AB65" s="613">
        <f t="shared" si="137"/>
        <v>0</v>
      </c>
      <c r="AC65" s="613">
        <f t="shared" si="138"/>
        <v>0</v>
      </c>
      <c r="AD65" s="613">
        <f t="shared" si="139"/>
        <v>98</v>
      </c>
      <c r="AE65" s="406">
        <f t="shared" si="140"/>
        <v>0</v>
      </c>
      <c r="AF65" s="613">
        <f t="shared" si="141"/>
        <v>34</v>
      </c>
      <c r="AG65" s="613">
        <f t="shared" si="142"/>
        <v>0</v>
      </c>
      <c r="AH65" s="613">
        <f t="shared" si="143"/>
        <v>0</v>
      </c>
      <c r="AI65" s="613">
        <f t="shared" si="144"/>
        <v>0</v>
      </c>
      <c r="AJ65" s="613">
        <f t="shared" si="145"/>
        <v>0</v>
      </c>
      <c r="AK65" s="613">
        <f t="shared" si="146"/>
        <v>0</v>
      </c>
      <c r="AL65" s="613">
        <f t="shared" si="147"/>
        <v>0</v>
      </c>
      <c r="AM65" s="406">
        <f t="shared" si="148"/>
        <v>0</v>
      </c>
      <c r="AN65" s="613">
        <f t="shared" si="149"/>
        <v>0</v>
      </c>
      <c r="AO65" s="406">
        <f t="shared" si="150"/>
        <v>0</v>
      </c>
      <c r="AP65" s="613">
        <f t="shared" si="151"/>
        <v>0</v>
      </c>
      <c r="AQ65" s="613">
        <f t="shared" si="152"/>
        <v>0</v>
      </c>
      <c r="AR65" s="613">
        <f t="shared" si="153"/>
        <v>0</v>
      </c>
      <c r="AS65" s="613">
        <f t="shared" si="154"/>
        <v>0</v>
      </c>
      <c r="AT65" s="613">
        <f t="shared" si="155"/>
        <v>0</v>
      </c>
      <c r="AU65" s="613">
        <f t="shared" si="156"/>
        <v>0</v>
      </c>
      <c r="AV65" s="613">
        <f t="shared" si="157"/>
        <v>0</v>
      </c>
      <c r="AW65" s="617">
        <f t="shared" si="158"/>
        <v>2724</v>
      </c>
      <c r="AX65" s="31" t="str">
        <f t="shared" si="41"/>
        <v>45EPSS16</v>
      </c>
      <c r="AY65" s="853" t="s">
        <v>669</v>
      </c>
      <c r="AZ65" s="853">
        <v>45</v>
      </c>
      <c r="BA65" s="853" t="s">
        <v>521</v>
      </c>
      <c r="BB65" s="854">
        <v>5493</v>
      </c>
    </row>
    <row r="66" spans="2:54">
      <c r="B66" s="31" t="str">
        <f t="shared" si="19"/>
        <v>107EPSS40</v>
      </c>
      <c r="C66" s="31" t="str">
        <f t="shared" si="20"/>
        <v>107ESS024</v>
      </c>
      <c r="D66" s="31" t="str">
        <f t="shared" si="21"/>
        <v>107EPSS10</v>
      </c>
      <c r="E66" s="31" t="str">
        <f t="shared" si="22"/>
        <v>107EPSS37</v>
      </c>
      <c r="F66" s="31" t="str">
        <f t="shared" si="23"/>
        <v>107EPSS41</v>
      </c>
      <c r="G66" s="31" t="str">
        <f t="shared" si="24"/>
        <v>107EPSS16</v>
      </c>
      <c r="H66" s="31" t="str">
        <f t="shared" si="25"/>
        <v>107EPSS02</v>
      </c>
      <c r="I66" s="31" t="str">
        <f t="shared" si="26"/>
        <v>107ESS091</v>
      </c>
      <c r="J66" s="31" t="str">
        <f t="shared" si="27"/>
        <v>107EPSI03</v>
      </c>
      <c r="K66" s="31" t="str">
        <f t="shared" si="28"/>
        <v>107EPSS05</v>
      </c>
      <c r="L66" s="31" t="str">
        <f t="shared" si="29"/>
        <v>107EPSS08</v>
      </c>
      <c r="M66" s="31" t="str">
        <f t="shared" si="30"/>
        <v>107EPSS18</v>
      </c>
      <c r="N66" s="31" t="str">
        <f t="shared" si="31"/>
        <v>107EPSS42</v>
      </c>
      <c r="O66" s="31" t="str">
        <f t="shared" si="32"/>
        <v>107ESS207</v>
      </c>
      <c r="P66" s="31" t="str">
        <f t="shared" si="33"/>
        <v>107EPSS48</v>
      </c>
      <c r="Q66" s="31" t="str">
        <f t="shared" si="34"/>
        <v>107CCF102</v>
      </c>
      <c r="R66" s="31" t="str">
        <f t="shared" si="35"/>
        <v>107CCF055</v>
      </c>
      <c r="S66" s="31" t="str">
        <f t="shared" si="36"/>
        <v>107ESS062</v>
      </c>
      <c r="T66" s="31" t="str">
        <f t="shared" si="37"/>
        <v>107EPSS45</v>
      </c>
      <c r="U66" s="31" t="str">
        <f t="shared" si="38"/>
        <v>107EPSI05</v>
      </c>
      <c r="V66" s="31" t="str">
        <f t="shared" si="39"/>
        <v>107</v>
      </c>
      <c r="W66" s="31" t="str">
        <f t="shared" si="40"/>
        <v>107</v>
      </c>
      <c r="X66" s="540" t="s">
        <v>359</v>
      </c>
      <c r="Y66" s="561" t="s">
        <v>493</v>
      </c>
      <c r="Z66" s="38">
        <v>107</v>
      </c>
      <c r="AA66" s="612">
        <f t="shared" si="136"/>
        <v>1572</v>
      </c>
      <c r="AB66" s="613">
        <f t="shared" si="137"/>
        <v>4064</v>
      </c>
      <c r="AC66" s="613">
        <f t="shared" si="138"/>
        <v>0</v>
      </c>
      <c r="AD66" s="613">
        <f t="shared" si="139"/>
        <v>157</v>
      </c>
      <c r="AE66" s="406">
        <f t="shared" si="140"/>
        <v>2</v>
      </c>
      <c r="AF66" s="613">
        <f t="shared" si="141"/>
        <v>0</v>
      </c>
      <c r="AG66" s="613">
        <f t="shared" si="142"/>
        <v>0</v>
      </c>
      <c r="AH66" s="613">
        <f t="shared" si="143"/>
        <v>0</v>
      </c>
      <c r="AI66" s="613">
        <f t="shared" si="144"/>
        <v>0</v>
      </c>
      <c r="AJ66" s="613">
        <f t="shared" si="145"/>
        <v>0</v>
      </c>
      <c r="AK66" s="613">
        <f t="shared" si="146"/>
        <v>0</v>
      </c>
      <c r="AL66" s="613">
        <f t="shared" si="147"/>
        <v>0</v>
      </c>
      <c r="AM66" s="406">
        <f t="shared" si="148"/>
        <v>0</v>
      </c>
      <c r="AN66" s="613">
        <f t="shared" si="149"/>
        <v>0</v>
      </c>
      <c r="AO66" s="406">
        <f t="shared" si="150"/>
        <v>0</v>
      </c>
      <c r="AP66" s="613">
        <f t="shared" si="151"/>
        <v>0</v>
      </c>
      <c r="AQ66" s="613">
        <f t="shared" si="152"/>
        <v>0</v>
      </c>
      <c r="AR66" s="613">
        <f t="shared" si="153"/>
        <v>0</v>
      </c>
      <c r="AS66" s="613">
        <f t="shared" si="154"/>
        <v>0</v>
      </c>
      <c r="AT66" s="613">
        <f t="shared" si="155"/>
        <v>0</v>
      </c>
      <c r="AU66" s="613">
        <f t="shared" si="156"/>
        <v>0</v>
      </c>
      <c r="AV66" s="613">
        <f t="shared" si="157"/>
        <v>0</v>
      </c>
      <c r="AW66" s="617">
        <f t="shared" si="158"/>
        <v>5793</v>
      </c>
      <c r="AX66" s="31" t="str">
        <f t="shared" si="41"/>
        <v>45EPSS37</v>
      </c>
      <c r="AY66" s="853" t="s">
        <v>669</v>
      </c>
      <c r="AZ66" s="853">
        <v>45</v>
      </c>
      <c r="BA66" s="853" t="s">
        <v>518</v>
      </c>
      <c r="BB66" s="854">
        <v>5192</v>
      </c>
    </row>
    <row r="67" spans="2:54">
      <c r="B67" s="31" t="str">
        <f t="shared" si="19"/>
        <v>134EPSS40</v>
      </c>
      <c r="C67" s="31" t="str">
        <f t="shared" si="20"/>
        <v>134ESS024</v>
      </c>
      <c r="D67" s="31" t="str">
        <f t="shared" si="21"/>
        <v>134EPSS10</v>
      </c>
      <c r="E67" s="31" t="str">
        <f t="shared" si="22"/>
        <v>134EPSS37</v>
      </c>
      <c r="F67" s="31" t="str">
        <f t="shared" si="23"/>
        <v>134EPSS41</v>
      </c>
      <c r="G67" s="31" t="str">
        <f t="shared" si="24"/>
        <v>134EPSS16</v>
      </c>
      <c r="H67" s="31" t="str">
        <f t="shared" si="25"/>
        <v>134EPSS02</v>
      </c>
      <c r="I67" s="31" t="str">
        <f t="shared" si="26"/>
        <v>134ESS091</v>
      </c>
      <c r="J67" s="31" t="str">
        <f t="shared" si="27"/>
        <v>134EPSI03</v>
      </c>
      <c r="K67" s="31" t="str">
        <f t="shared" si="28"/>
        <v>134EPSS05</v>
      </c>
      <c r="L67" s="31" t="str">
        <f t="shared" si="29"/>
        <v>134EPSS08</v>
      </c>
      <c r="M67" s="31" t="str">
        <f t="shared" si="30"/>
        <v>134EPSS18</v>
      </c>
      <c r="N67" s="31" t="str">
        <f t="shared" si="31"/>
        <v>134EPSS42</v>
      </c>
      <c r="O67" s="31" t="str">
        <f t="shared" si="32"/>
        <v>134ESS207</v>
      </c>
      <c r="P67" s="31" t="str">
        <f t="shared" si="33"/>
        <v>134EPSS48</v>
      </c>
      <c r="Q67" s="31" t="str">
        <f t="shared" si="34"/>
        <v>134CCF102</v>
      </c>
      <c r="R67" s="31" t="str">
        <f t="shared" si="35"/>
        <v>134CCF055</v>
      </c>
      <c r="S67" s="31" t="str">
        <f t="shared" si="36"/>
        <v>134ESS062</v>
      </c>
      <c r="T67" s="31" t="str">
        <f t="shared" si="37"/>
        <v>134EPSS45</v>
      </c>
      <c r="U67" s="31" t="str">
        <f t="shared" si="38"/>
        <v>134EPSI05</v>
      </c>
      <c r="V67" s="31" t="str">
        <f t="shared" si="39"/>
        <v>134</v>
      </c>
      <c r="W67" s="31" t="str">
        <f t="shared" si="40"/>
        <v>134</v>
      </c>
      <c r="X67" s="540" t="s">
        <v>360</v>
      </c>
      <c r="Y67" s="561" t="s">
        <v>493</v>
      </c>
      <c r="Z67" s="38">
        <v>134</v>
      </c>
      <c r="AA67" s="612">
        <f t="shared" si="136"/>
        <v>6202</v>
      </c>
      <c r="AB67" s="613">
        <f t="shared" si="137"/>
        <v>0</v>
      </c>
      <c r="AC67" s="613">
        <f t="shared" si="138"/>
        <v>0</v>
      </c>
      <c r="AD67" s="613">
        <f t="shared" si="139"/>
        <v>110</v>
      </c>
      <c r="AE67" s="406">
        <f t="shared" si="140"/>
        <v>0</v>
      </c>
      <c r="AF67" s="613">
        <f t="shared" si="141"/>
        <v>0</v>
      </c>
      <c r="AG67" s="613">
        <f t="shared" si="142"/>
        <v>0</v>
      </c>
      <c r="AH67" s="613">
        <f t="shared" si="143"/>
        <v>0</v>
      </c>
      <c r="AI67" s="613">
        <f t="shared" si="144"/>
        <v>0</v>
      </c>
      <c r="AJ67" s="613">
        <f t="shared" si="145"/>
        <v>0</v>
      </c>
      <c r="AK67" s="613">
        <f t="shared" si="146"/>
        <v>0</v>
      </c>
      <c r="AL67" s="613">
        <f t="shared" si="147"/>
        <v>0</v>
      </c>
      <c r="AM67" s="406">
        <f t="shared" si="148"/>
        <v>0</v>
      </c>
      <c r="AN67" s="613">
        <f t="shared" si="149"/>
        <v>0</v>
      </c>
      <c r="AO67" s="406">
        <f t="shared" si="150"/>
        <v>0</v>
      </c>
      <c r="AP67" s="613">
        <f t="shared" si="151"/>
        <v>0</v>
      </c>
      <c r="AQ67" s="613">
        <f t="shared" si="152"/>
        <v>0</v>
      </c>
      <c r="AR67" s="613">
        <f t="shared" si="153"/>
        <v>0</v>
      </c>
      <c r="AS67" s="613">
        <f t="shared" si="154"/>
        <v>0</v>
      </c>
      <c r="AT67" s="613">
        <f t="shared" si="155"/>
        <v>0</v>
      </c>
      <c r="AU67" s="613">
        <f t="shared" si="156"/>
        <v>0</v>
      </c>
      <c r="AV67" s="613">
        <f t="shared" si="157"/>
        <v>0</v>
      </c>
      <c r="AW67" s="617">
        <f t="shared" si="158"/>
        <v>6312</v>
      </c>
      <c r="AX67" s="31" t="str">
        <f t="shared" si="41"/>
        <v>45EPSS40</v>
      </c>
      <c r="AY67" s="853" t="s">
        <v>669</v>
      </c>
      <c r="AZ67" s="853">
        <v>45</v>
      </c>
      <c r="BA67" s="853" t="s">
        <v>509</v>
      </c>
      <c r="BB67" s="854">
        <v>37178</v>
      </c>
    </row>
    <row r="68" spans="2:54">
      <c r="B68" s="31" t="str">
        <f t="shared" si="19"/>
        <v>150EPSS40</v>
      </c>
      <c r="C68" s="31" t="str">
        <f t="shared" si="20"/>
        <v>150ESS024</v>
      </c>
      <c r="D68" s="31" t="str">
        <f t="shared" si="21"/>
        <v>150EPSS10</v>
      </c>
      <c r="E68" s="31" t="str">
        <f t="shared" si="22"/>
        <v>150EPSS37</v>
      </c>
      <c r="F68" s="31" t="str">
        <f t="shared" si="23"/>
        <v>150EPSS41</v>
      </c>
      <c r="G68" s="31" t="str">
        <f t="shared" si="24"/>
        <v>150EPSS16</v>
      </c>
      <c r="H68" s="31" t="str">
        <f t="shared" si="25"/>
        <v>150EPSS02</v>
      </c>
      <c r="I68" s="31" t="str">
        <f t="shared" si="26"/>
        <v>150ESS091</v>
      </c>
      <c r="J68" s="31" t="str">
        <f t="shared" si="27"/>
        <v>150EPSI03</v>
      </c>
      <c r="K68" s="31" t="str">
        <f t="shared" si="28"/>
        <v>150EPSS05</v>
      </c>
      <c r="L68" s="31" t="str">
        <f t="shared" si="29"/>
        <v>150EPSS08</v>
      </c>
      <c r="M68" s="31" t="str">
        <f t="shared" si="30"/>
        <v>150EPSS18</v>
      </c>
      <c r="N68" s="31" t="str">
        <f t="shared" si="31"/>
        <v>150EPSS42</v>
      </c>
      <c r="O68" s="31" t="str">
        <f t="shared" si="32"/>
        <v>150ESS207</v>
      </c>
      <c r="P68" s="31" t="str">
        <f t="shared" si="33"/>
        <v>150EPSS48</v>
      </c>
      <c r="Q68" s="31" t="str">
        <f t="shared" si="34"/>
        <v>150CCF102</v>
      </c>
      <c r="R68" s="31" t="str">
        <f t="shared" si="35"/>
        <v>150CCF055</v>
      </c>
      <c r="S68" s="31" t="str">
        <f t="shared" si="36"/>
        <v>150ESS062</v>
      </c>
      <c r="T68" s="31" t="str">
        <f t="shared" si="37"/>
        <v>150EPSS45</v>
      </c>
      <c r="U68" s="31" t="str">
        <f t="shared" si="38"/>
        <v>150EPSI05</v>
      </c>
      <c r="V68" s="31" t="str">
        <f t="shared" si="39"/>
        <v>150</v>
      </c>
      <c r="W68" s="31" t="str">
        <f t="shared" si="40"/>
        <v>150</v>
      </c>
      <c r="X68" s="540" t="s">
        <v>361</v>
      </c>
      <c r="Y68" s="561" t="s">
        <v>493</v>
      </c>
      <c r="Z68" s="38">
        <v>150</v>
      </c>
      <c r="AA68" s="612">
        <f t="shared" si="136"/>
        <v>1387</v>
      </c>
      <c r="AB68" s="613">
        <f t="shared" si="137"/>
        <v>0</v>
      </c>
      <c r="AC68" s="613">
        <f t="shared" si="138"/>
        <v>0</v>
      </c>
      <c r="AD68" s="613">
        <f t="shared" si="139"/>
        <v>164</v>
      </c>
      <c r="AE68" s="406">
        <f t="shared" si="140"/>
        <v>0</v>
      </c>
      <c r="AF68" s="613">
        <f t="shared" si="141"/>
        <v>0</v>
      </c>
      <c r="AG68" s="613">
        <f t="shared" si="142"/>
        <v>0</v>
      </c>
      <c r="AH68" s="613">
        <f t="shared" si="143"/>
        <v>0</v>
      </c>
      <c r="AI68" s="613">
        <f t="shared" si="144"/>
        <v>0</v>
      </c>
      <c r="AJ68" s="613">
        <f t="shared" si="145"/>
        <v>0</v>
      </c>
      <c r="AK68" s="613">
        <f t="shared" si="146"/>
        <v>0</v>
      </c>
      <c r="AL68" s="613">
        <f t="shared" si="147"/>
        <v>0</v>
      </c>
      <c r="AM68" s="406">
        <f t="shared" si="148"/>
        <v>0</v>
      </c>
      <c r="AN68" s="613">
        <f t="shared" si="149"/>
        <v>0</v>
      </c>
      <c r="AO68" s="406">
        <f t="shared" si="150"/>
        <v>0</v>
      </c>
      <c r="AP68" s="613">
        <f t="shared" si="151"/>
        <v>0</v>
      </c>
      <c r="AQ68" s="613">
        <f t="shared" si="152"/>
        <v>0</v>
      </c>
      <c r="AR68" s="613">
        <f t="shared" si="153"/>
        <v>0</v>
      </c>
      <c r="AS68" s="613">
        <f t="shared" si="154"/>
        <v>0</v>
      </c>
      <c r="AT68" s="613">
        <f t="shared" si="155"/>
        <v>0</v>
      </c>
      <c r="AU68" s="613">
        <f t="shared" si="156"/>
        <v>0</v>
      </c>
      <c r="AV68" s="613">
        <f t="shared" si="157"/>
        <v>0</v>
      </c>
      <c r="AW68" s="617">
        <f t="shared" si="158"/>
        <v>1551</v>
      </c>
      <c r="AX68" s="31" t="str">
        <f t="shared" si="41"/>
        <v>45EPSS41</v>
      </c>
      <c r="AY68" s="853" t="s">
        <v>669</v>
      </c>
      <c r="AZ68" s="853">
        <v>45</v>
      </c>
      <c r="BA68" s="853" t="s">
        <v>602</v>
      </c>
      <c r="BB68" s="854">
        <v>2351</v>
      </c>
    </row>
    <row r="69" spans="2:54">
      <c r="B69" s="31" t="str">
        <f t="shared" si="19"/>
        <v>237EPSS40</v>
      </c>
      <c r="C69" s="31" t="str">
        <f t="shared" si="20"/>
        <v>237ESS024</v>
      </c>
      <c r="D69" s="31" t="str">
        <f t="shared" si="21"/>
        <v>237EPSS10</v>
      </c>
      <c r="E69" s="31" t="str">
        <f t="shared" si="22"/>
        <v>237EPSS37</v>
      </c>
      <c r="F69" s="31" t="str">
        <f t="shared" si="23"/>
        <v>237EPSS41</v>
      </c>
      <c r="G69" s="31" t="str">
        <f t="shared" si="24"/>
        <v>237EPSS16</v>
      </c>
      <c r="H69" s="31" t="str">
        <f t="shared" si="25"/>
        <v>237EPSS02</v>
      </c>
      <c r="I69" s="31" t="str">
        <f t="shared" si="26"/>
        <v>237ESS091</v>
      </c>
      <c r="J69" s="31" t="str">
        <f t="shared" si="27"/>
        <v>237EPSI03</v>
      </c>
      <c r="K69" s="31" t="str">
        <f t="shared" si="28"/>
        <v>237EPSS05</v>
      </c>
      <c r="L69" s="31" t="str">
        <f t="shared" si="29"/>
        <v>237EPSS08</v>
      </c>
      <c r="M69" s="31" t="str">
        <f t="shared" si="30"/>
        <v>237EPSS18</v>
      </c>
      <c r="N69" s="31" t="str">
        <f t="shared" si="31"/>
        <v>237EPSS42</v>
      </c>
      <c r="O69" s="31" t="str">
        <f t="shared" si="32"/>
        <v>237ESS207</v>
      </c>
      <c r="P69" s="31" t="str">
        <f t="shared" si="33"/>
        <v>237EPSS48</v>
      </c>
      <c r="Q69" s="31" t="str">
        <f t="shared" si="34"/>
        <v>237CCF102</v>
      </c>
      <c r="R69" s="31" t="str">
        <f t="shared" si="35"/>
        <v>237CCF055</v>
      </c>
      <c r="S69" s="31" t="str">
        <f t="shared" si="36"/>
        <v>237ESS062</v>
      </c>
      <c r="T69" s="31" t="str">
        <f t="shared" si="37"/>
        <v>237EPSS45</v>
      </c>
      <c r="U69" s="31" t="str">
        <f t="shared" si="38"/>
        <v>237EPSI05</v>
      </c>
      <c r="V69" s="31" t="str">
        <f t="shared" si="39"/>
        <v>237</v>
      </c>
      <c r="W69" s="31" t="str">
        <f t="shared" si="40"/>
        <v>237</v>
      </c>
      <c r="X69" s="540" t="s">
        <v>362</v>
      </c>
      <c r="Y69" s="561" t="s">
        <v>493</v>
      </c>
      <c r="Z69" s="38">
        <v>237</v>
      </c>
      <c r="AA69" s="612">
        <f t="shared" si="136"/>
        <v>5162</v>
      </c>
      <c r="AB69" s="613">
        <f t="shared" si="137"/>
        <v>0</v>
      </c>
      <c r="AC69" s="613">
        <f t="shared" si="138"/>
        <v>1106</v>
      </c>
      <c r="AD69" s="613">
        <f t="shared" si="139"/>
        <v>135</v>
      </c>
      <c r="AE69" s="406">
        <f t="shared" si="140"/>
        <v>0</v>
      </c>
      <c r="AF69" s="613">
        <f t="shared" si="141"/>
        <v>0</v>
      </c>
      <c r="AG69" s="613">
        <f t="shared" si="142"/>
        <v>172</v>
      </c>
      <c r="AH69" s="613">
        <f t="shared" si="143"/>
        <v>0</v>
      </c>
      <c r="AI69" s="613">
        <f t="shared" si="144"/>
        <v>0</v>
      </c>
      <c r="AJ69" s="613">
        <f t="shared" si="145"/>
        <v>0</v>
      </c>
      <c r="AK69" s="613">
        <f t="shared" si="146"/>
        <v>0</v>
      </c>
      <c r="AL69" s="613">
        <f t="shared" si="147"/>
        <v>0</v>
      </c>
      <c r="AM69" s="406">
        <f t="shared" si="148"/>
        <v>0</v>
      </c>
      <c r="AN69" s="613">
        <f t="shared" si="149"/>
        <v>0</v>
      </c>
      <c r="AO69" s="406">
        <f t="shared" si="150"/>
        <v>0</v>
      </c>
      <c r="AP69" s="613">
        <f t="shared" si="151"/>
        <v>0</v>
      </c>
      <c r="AQ69" s="613">
        <f t="shared" si="152"/>
        <v>0</v>
      </c>
      <c r="AR69" s="613">
        <f t="shared" si="153"/>
        <v>0</v>
      </c>
      <c r="AS69" s="613">
        <f t="shared" si="154"/>
        <v>0</v>
      </c>
      <c r="AT69" s="613">
        <f t="shared" si="155"/>
        <v>0</v>
      </c>
      <c r="AU69" s="613">
        <f t="shared" si="156"/>
        <v>0</v>
      </c>
      <c r="AV69" s="613">
        <f t="shared" si="157"/>
        <v>0</v>
      </c>
      <c r="AW69" s="617">
        <f t="shared" si="158"/>
        <v>6575</v>
      </c>
      <c r="AX69" s="31" t="str">
        <f t="shared" si="41"/>
        <v>45ESS024</v>
      </c>
      <c r="AY69" s="853" t="s">
        <v>669</v>
      </c>
      <c r="AZ69" s="853">
        <v>45</v>
      </c>
      <c r="BA69" s="853" t="s">
        <v>512</v>
      </c>
      <c r="BB69" s="854">
        <v>1455</v>
      </c>
    </row>
    <row r="70" spans="2:54">
      <c r="B70" s="31" t="str">
        <f t="shared" si="19"/>
        <v>264EPSS40</v>
      </c>
      <c r="C70" s="31" t="str">
        <f t="shared" si="20"/>
        <v>264ESS024</v>
      </c>
      <c r="D70" s="31" t="str">
        <f t="shared" si="21"/>
        <v>264EPSS10</v>
      </c>
      <c r="E70" s="31" t="str">
        <f t="shared" si="22"/>
        <v>264EPSS37</v>
      </c>
      <c r="F70" s="31" t="str">
        <f t="shared" si="23"/>
        <v>264EPSS41</v>
      </c>
      <c r="G70" s="31" t="str">
        <f t="shared" si="24"/>
        <v>264EPSS16</v>
      </c>
      <c r="H70" s="31" t="str">
        <f t="shared" si="25"/>
        <v>264EPSS02</v>
      </c>
      <c r="I70" s="31" t="str">
        <f t="shared" si="26"/>
        <v>264ESS091</v>
      </c>
      <c r="J70" s="31" t="str">
        <f t="shared" si="27"/>
        <v>264EPSI03</v>
      </c>
      <c r="K70" s="31" t="str">
        <f t="shared" si="28"/>
        <v>264EPSS05</v>
      </c>
      <c r="L70" s="31" t="str">
        <f t="shared" si="29"/>
        <v>264EPSS08</v>
      </c>
      <c r="M70" s="31" t="str">
        <f t="shared" si="30"/>
        <v>264EPSS18</v>
      </c>
      <c r="N70" s="31" t="str">
        <f t="shared" si="31"/>
        <v>264EPSS42</v>
      </c>
      <c r="O70" s="31" t="str">
        <f t="shared" si="32"/>
        <v>264ESS207</v>
      </c>
      <c r="P70" s="31" t="str">
        <f t="shared" si="33"/>
        <v>264EPSS48</v>
      </c>
      <c r="Q70" s="31" t="str">
        <f t="shared" si="34"/>
        <v>264CCF102</v>
      </c>
      <c r="R70" s="31" t="str">
        <f t="shared" si="35"/>
        <v>264CCF055</v>
      </c>
      <c r="S70" s="31" t="str">
        <f t="shared" si="36"/>
        <v>264ESS062</v>
      </c>
      <c r="T70" s="31" t="str">
        <f t="shared" si="37"/>
        <v>264EPSS45</v>
      </c>
      <c r="U70" s="31" t="str">
        <f t="shared" si="38"/>
        <v>264EPSI05</v>
      </c>
      <c r="V70" s="31" t="str">
        <f t="shared" si="39"/>
        <v>264</v>
      </c>
      <c r="W70" s="31" t="str">
        <f t="shared" si="40"/>
        <v>264</v>
      </c>
      <c r="X70" s="540" t="s">
        <v>363</v>
      </c>
      <c r="Y70" s="561" t="s">
        <v>493</v>
      </c>
      <c r="Z70" s="38">
        <v>264</v>
      </c>
      <c r="AA70" s="612">
        <f t="shared" si="136"/>
        <v>2063</v>
      </c>
      <c r="AB70" s="613">
        <f t="shared" si="137"/>
        <v>0</v>
      </c>
      <c r="AC70" s="613">
        <f t="shared" si="138"/>
        <v>0</v>
      </c>
      <c r="AD70" s="613">
        <f t="shared" si="139"/>
        <v>248</v>
      </c>
      <c r="AE70" s="406">
        <f t="shared" si="140"/>
        <v>0</v>
      </c>
      <c r="AF70" s="613">
        <f t="shared" si="141"/>
        <v>0</v>
      </c>
      <c r="AG70" s="613">
        <f t="shared" si="142"/>
        <v>63</v>
      </c>
      <c r="AH70" s="613">
        <f t="shared" si="143"/>
        <v>0</v>
      </c>
      <c r="AI70" s="613">
        <f t="shared" si="144"/>
        <v>0</v>
      </c>
      <c r="AJ70" s="613">
        <f t="shared" si="145"/>
        <v>0</v>
      </c>
      <c r="AK70" s="613">
        <f t="shared" si="146"/>
        <v>0</v>
      </c>
      <c r="AL70" s="613">
        <f t="shared" si="147"/>
        <v>0</v>
      </c>
      <c r="AM70" s="406">
        <f t="shared" si="148"/>
        <v>0</v>
      </c>
      <c r="AN70" s="613">
        <f t="shared" si="149"/>
        <v>0</v>
      </c>
      <c r="AO70" s="406">
        <f t="shared" si="150"/>
        <v>0</v>
      </c>
      <c r="AP70" s="613">
        <f t="shared" si="151"/>
        <v>0</v>
      </c>
      <c r="AQ70" s="613">
        <f t="shared" si="152"/>
        <v>0</v>
      </c>
      <c r="AR70" s="613">
        <f t="shared" si="153"/>
        <v>0</v>
      </c>
      <c r="AS70" s="613">
        <f t="shared" si="154"/>
        <v>0</v>
      </c>
      <c r="AT70" s="613">
        <f t="shared" si="155"/>
        <v>0</v>
      </c>
      <c r="AU70" s="613">
        <f t="shared" si="156"/>
        <v>0</v>
      </c>
      <c r="AV70" s="613">
        <f t="shared" si="157"/>
        <v>0</v>
      </c>
      <c r="AW70" s="617">
        <f t="shared" si="158"/>
        <v>2374</v>
      </c>
      <c r="AX70" s="31" t="str">
        <f t="shared" si="41"/>
        <v>45ESS207</v>
      </c>
      <c r="AY70" s="853" t="s">
        <v>669</v>
      </c>
      <c r="AZ70" s="853">
        <v>45</v>
      </c>
      <c r="BA70" s="853" t="s">
        <v>544</v>
      </c>
      <c r="BB70" s="854">
        <v>2</v>
      </c>
    </row>
    <row r="71" spans="2:54">
      <c r="B71" s="31" t="str">
        <f t="shared" si="19"/>
        <v>310EPSS40</v>
      </c>
      <c r="C71" s="31" t="str">
        <f t="shared" si="20"/>
        <v>310ESS024</v>
      </c>
      <c r="D71" s="31" t="str">
        <f t="shared" si="21"/>
        <v>310EPSS10</v>
      </c>
      <c r="E71" s="31" t="str">
        <f t="shared" si="22"/>
        <v>310EPSS37</v>
      </c>
      <c r="F71" s="31" t="str">
        <f t="shared" si="23"/>
        <v>310EPSS41</v>
      </c>
      <c r="G71" s="31" t="str">
        <f t="shared" si="24"/>
        <v>310EPSS16</v>
      </c>
      <c r="H71" s="31" t="str">
        <f t="shared" si="25"/>
        <v>310EPSS02</v>
      </c>
      <c r="I71" s="31" t="str">
        <f t="shared" si="26"/>
        <v>310ESS091</v>
      </c>
      <c r="J71" s="31" t="str">
        <f t="shared" si="27"/>
        <v>310EPSI03</v>
      </c>
      <c r="K71" s="31" t="str">
        <f t="shared" si="28"/>
        <v>310EPSS05</v>
      </c>
      <c r="L71" s="31" t="str">
        <f t="shared" si="29"/>
        <v>310EPSS08</v>
      </c>
      <c r="M71" s="31" t="str">
        <f t="shared" si="30"/>
        <v>310EPSS18</v>
      </c>
      <c r="N71" s="31" t="str">
        <f t="shared" si="31"/>
        <v>310EPSS42</v>
      </c>
      <c r="O71" s="31" t="str">
        <f t="shared" si="32"/>
        <v>310ESS207</v>
      </c>
      <c r="P71" s="31" t="str">
        <f t="shared" si="33"/>
        <v>310EPSS48</v>
      </c>
      <c r="Q71" s="31" t="str">
        <f t="shared" si="34"/>
        <v>310CCF102</v>
      </c>
      <c r="R71" s="31" t="str">
        <f t="shared" si="35"/>
        <v>310CCF055</v>
      </c>
      <c r="S71" s="31" t="str">
        <f t="shared" si="36"/>
        <v>310ESS062</v>
      </c>
      <c r="T71" s="31" t="str">
        <f t="shared" si="37"/>
        <v>310EPSS45</v>
      </c>
      <c r="U71" s="31" t="str">
        <f t="shared" si="38"/>
        <v>310EPSI05</v>
      </c>
      <c r="V71" s="31" t="str">
        <f t="shared" si="39"/>
        <v>310</v>
      </c>
      <c r="W71" s="31" t="str">
        <f t="shared" si="40"/>
        <v>310</v>
      </c>
      <c r="X71" s="540" t="s">
        <v>364</v>
      </c>
      <c r="Y71" s="561" t="s">
        <v>493</v>
      </c>
      <c r="Z71" s="38">
        <v>310</v>
      </c>
      <c r="AA71" s="612">
        <f t="shared" si="136"/>
        <v>4354</v>
      </c>
      <c r="AB71" s="613">
        <f t="shared" si="137"/>
        <v>0</v>
      </c>
      <c r="AC71" s="613">
        <f t="shared" si="138"/>
        <v>0</v>
      </c>
      <c r="AD71" s="613">
        <f t="shared" si="139"/>
        <v>323</v>
      </c>
      <c r="AE71" s="406">
        <f t="shared" si="140"/>
        <v>0</v>
      </c>
      <c r="AF71" s="613">
        <f t="shared" si="141"/>
        <v>0</v>
      </c>
      <c r="AG71" s="613">
        <f t="shared" si="142"/>
        <v>0</v>
      </c>
      <c r="AH71" s="613">
        <f t="shared" si="143"/>
        <v>0</v>
      </c>
      <c r="AI71" s="613">
        <f t="shared" si="144"/>
        <v>0</v>
      </c>
      <c r="AJ71" s="613">
        <f t="shared" si="145"/>
        <v>0</v>
      </c>
      <c r="AK71" s="613">
        <f t="shared" si="146"/>
        <v>0</v>
      </c>
      <c r="AL71" s="613">
        <f t="shared" si="147"/>
        <v>0</v>
      </c>
      <c r="AM71" s="406">
        <f t="shared" si="148"/>
        <v>0</v>
      </c>
      <c r="AN71" s="613">
        <f t="shared" si="149"/>
        <v>0</v>
      </c>
      <c r="AO71" s="406">
        <f t="shared" si="150"/>
        <v>0</v>
      </c>
      <c r="AP71" s="613">
        <f t="shared" si="151"/>
        <v>0</v>
      </c>
      <c r="AQ71" s="613">
        <f t="shared" si="152"/>
        <v>0</v>
      </c>
      <c r="AR71" s="613">
        <f t="shared" si="153"/>
        <v>0</v>
      </c>
      <c r="AS71" s="613">
        <f t="shared" si="154"/>
        <v>0</v>
      </c>
      <c r="AT71" s="613">
        <f t="shared" si="155"/>
        <v>0</v>
      </c>
      <c r="AU71" s="613">
        <f t="shared" si="156"/>
        <v>0</v>
      </c>
      <c r="AV71" s="613">
        <f t="shared" si="157"/>
        <v>0</v>
      </c>
      <c r="AW71" s="617">
        <f t="shared" si="158"/>
        <v>4677</v>
      </c>
      <c r="AX71" s="31" t="str">
        <f t="shared" si="41"/>
        <v>51EPSI03</v>
      </c>
      <c r="AY71" s="853" t="s">
        <v>669</v>
      </c>
      <c r="AZ71" s="853">
        <v>51</v>
      </c>
      <c r="BA71" s="853" t="s">
        <v>527</v>
      </c>
      <c r="BB71" s="854">
        <v>1573</v>
      </c>
    </row>
    <row r="72" spans="2:54">
      <c r="B72" s="31" t="str">
        <f t="shared" ref="B72:B135" si="159">CONCATENATE(Z72,$AA$3)</f>
        <v>315EPSS40</v>
      </c>
      <c r="C72" s="31" t="str">
        <f t="shared" ref="C72:C135" si="160">CONCATENATE(Z72,$AB$3)</f>
        <v>315ESS024</v>
      </c>
      <c r="D72" s="31" t="str">
        <f t="shared" ref="D72:D135" si="161">CONCATENATE(Z72,$AC$3)</f>
        <v>315EPSS10</v>
      </c>
      <c r="E72" s="31" t="str">
        <f t="shared" ref="E72:E135" si="162">CONCATENATE(Z72,$AD$3)</f>
        <v>315EPSS37</v>
      </c>
      <c r="F72" s="31" t="str">
        <f t="shared" ref="F72:F135" si="163">CONCATENATE(Z72,$AE$3)</f>
        <v>315EPSS41</v>
      </c>
      <c r="G72" s="31" t="str">
        <f t="shared" ref="G72:G135" si="164">CONCATENATE(Z72,$AF$3)</f>
        <v>315EPSS16</v>
      </c>
      <c r="H72" s="31" t="str">
        <f t="shared" ref="H72:H135" si="165">CONCATENATE(Z72,$AG$3)</f>
        <v>315EPSS02</v>
      </c>
      <c r="I72" s="31" t="str">
        <f t="shared" ref="I72:I135" si="166">CONCATENATE(Z72,$AH$3)</f>
        <v>315ESS091</v>
      </c>
      <c r="J72" s="31" t="str">
        <f t="shared" ref="J72:J135" si="167">CONCATENATE(Z72,$AI$3)</f>
        <v>315EPSI03</v>
      </c>
      <c r="K72" s="31" t="str">
        <f t="shared" ref="K72:K135" si="168">CONCATENATE(Z72,$AJ$3)</f>
        <v>315EPSS05</v>
      </c>
      <c r="L72" s="31" t="str">
        <f t="shared" ref="L72:L135" si="169">CONCATENATE(Z72,$AK$3)</f>
        <v>315EPSS08</v>
      </c>
      <c r="M72" s="31" t="str">
        <f t="shared" ref="M72:M135" si="170">CONCATENATE(Z72,$AL$3)</f>
        <v>315EPSS18</v>
      </c>
      <c r="N72" s="31" t="str">
        <f t="shared" ref="N72:N135" si="171">CONCATENATE(Z72,$AM$3)</f>
        <v>315EPSS42</v>
      </c>
      <c r="O72" s="31" t="str">
        <f t="shared" ref="O72:O135" si="172">CONCATENATE(Z72,$AN$3)</f>
        <v>315ESS207</v>
      </c>
      <c r="P72" s="31" t="str">
        <f t="shared" ref="P72:P135" si="173">CONCATENATE(Z72,$AO$3)</f>
        <v>315EPSS48</v>
      </c>
      <c r="Q72" s="31" t="str">
        <f t="shared" ref="Q72:Q135" si="174">CONCATENATE(Z72,$AP$3)</f>
        <v>315CCF102</v>
      </c>
      <c r="R72" s="31" t="str">
        <f t="shared" ref="R72:R135" si="175">CONCATENATE(Z72,$AQ$3)</f>
        <v>315CCF055</v>
      </c>
      <c r="S72" s="31" t="str">
        <f t="shared" ref="S72:S135" si="176">CONCATENATE(Z72,$AR$3)</f>
        <v>315ESS062</v>
      </c>
      <c r="T72" s="31" t="str">
        <f t="shared" ref="T72:T135" si="177">CONCATENATE(Z72,$AS$3)</f>
        <v>315EPSS45</v>
      </c>
      <c r="U72" s="31" t="str">
        <f t="shared" ref="U72:U135" si="178">CONCATENATE(Z72,$AT$3)</f>
        <v>315EPSI05</v>
      </c>
      <c r="V72" s="31" t="str">
        <f t="shared" ref="V72:V135" si="179">CONCATENATE(Z72,$AU$3)</f>
        <v>315</v>
      </c>
      <c r="W72" s="31" t="str">
        <f t="shared" ref="W72:W135" si="180">CONCATENATE(Z72,$AV$3)</f>
        <v>315</v>
      </c>
      <c r="X72" s="540" t="s">
        <v>365</v>
      </c>
      <c r="Y72" s="561" t="s">
        <v>493</v>
      </c>
      <c r="Z72" s="38">
        <v>315</v>
      </c>
      <c r="AA72" s="612">
        <f t="shared" si="136"/>
        <v>3655</v>
      </c>
      <c r="AB72" s="613">
        <f t="shared" si="137"/>
        <v>0</v>
      </c>
      <c r="AC72" s="613">
        <f t="shared" si="138"/>
        <v>0</v>
      </c>
      <c r="AD72" s="613">
        <f t="shared" si="139"/>
        <v>286</v>
      </c>
      <c r="AE72" s="406">
        <f t="shared" si="140"/>
        <v>1</v>
      </c>
      <c r="AF72" s="613">
        <f t="shared" si="141"/>
        <v>0</v>
      </c>
      <c r="AG72" s="613">
        <f t="shared" si="142"/>
        <v>0</v>
      </c>
      <c r="AH72" s="613">
        <f t="shared" si="143"/>
        <v>0</v>
      </c>
      <c r="AI72" s="613">
        <f t="shared" si="144"/>
        <v>0</v>
      </c>
      <c r="AJ72" s="613">
        <f t="shared" si="145"/>
        <v>0</v>
      </c>
      <c r="AK72" s="613">
        <f t="shared" si="146"/>
        <v>0</v>
      </c>
      <c r="AL72" s="613">
        <f t="shared" si="147"/>
        <v>0</v>
      </c>
      <c r="AM72" s="406">
        <f t="shared" si="148"/>
        <v>0</v>
      </c>
      <c r="AN72" s="613">
        <f t="shared" si="149"/>
        <v>0</v>
      </c>
      <c r="AO72" s="406">
        <f t="shared" si="150"/>
        <v>0</v>
      </c>
      <c r="AP72" s="613">
        <f t="shared" si="151"/>
        <v>0</v>
      </c>
      <c r="AQ72" s="613">
        <f t="shared" si="152"/>
        <v>0</v>
      </c>
      <c r="AR72" s="613">
        <f t="shared" si="153"/>
        <v>0</v>
      </c>
      <c r="AS72" s="613">
        <f t="shared" si="154"/>
        <v>0</v>
      </c>
      <c r="AT72" s="613">
        <f t="shared" si="155"/>
        <v>0</v>
      </c>
      <c r="AU72" s="613">
        <f t="shared" si="156"/>
        <v>0</v>
      </c>
      <c r="AV72" s="613">
        <f t="shared" si="157"/>
        <v>0</v>
      </c>
      <c r="AW72" s="617">
        <f t="shared" si="158"/>
        <v>3941</v>
      </c>
      <c r="AX72" s="31" t="str">
        <f t="shared" ref="AX72:AX135" si="181">CONCATENATE(AZ72,BA72)</f>
        <v>51EPSS16</v>
      </c>
      <c r="AY72" s="853" t="s">
        <v>669</v>
      </c>
      <c r="AZ72" s="853">
        <v>51</v>
      </c>
      <c r="BA72" s="853" t="s">
        <v>521</v>
      </c>
      <c r="BB72" s="854">
        <v>859</v>
      </c>
    </row>
    <row r="73" spans="2:54">
      <c r="B73" s="31" t="str">
        <f t="shared" si="159"/>
        <v>361EPSS40</v>
      </c>
      <c r="C73" s="31" t="str">
        <f t="shared" si="160"/>
        <v>361ESS024</v>
      </c>
      <c r="D73" s="31" t="str">
        <f t="shared" si="161"/>
        <v>361EPSS10</v>
      </c>
      <c r="E73" s="31" t="str">
        <f t="shared" si="162"/>
        <v>361EPSS37</v>
      </c>
      <c r="F73" s="31" t="str">
        <f t="shared" si="163"/>
        <v>361EPSS41</v>
      </c>
      <c r="G73" s="31" t="str">
        <f t="shared" si="164"/>
        <v>361EPSS16</v>
      </c>
      <c r="H73" s="31" t="str">
        <f t="shared" si="165"/>
        <v>361EPSS02</v>
      </c>
      <c r="I73" s="31" t="str">
        <f t="shared" si="166"/>
        <v>361ESS091</v>
      </c>
      <c r="J73" s="31" t="str">
        <f t="shared" si="167"/>
        <v>361EPSI03</v>
      </c>
      <c r="K73" s="31" t="str">
        <f t="shared" si="168"/>
        <v>361EPSS05</v>
      </c>
      <c r="L73" s="31" t="str">
        <f t="shared" si="169"/>
        <v>361EPSS08</v>
      </c>
      <c r="M73" s="31" t="str">
        <f t="shared" si="170"/>
        <v>361EPSS18</v>
      </c>
      <c r="N73" s="31" t="str">
        <f t="shared" si="171"/>
        <v>361EPSS42</v>
      </c>
      <c r="O73" s="31" t="str">
        <f t="shared" si="172"/>
        <v>361ESS207</v>
      </c>
      <c r="P73" s="31" t="str">
        <f t="shared" si="173"/>
        <v>361EPSS48</v>
      </c>
      <c r="Q73" s="31" t="str">
        <f t="shared" si="174"/>
        <v>361CCF102</v>
      </c>
      <c r="R73" s="31" t="str">
        <f t="shared" si="175"/>
        <v>361CCF055</v>
      </c>
      <c r="S73" s="31" t="str">
        <f t="shared" si="176"/>
        <v>361ESS062</v>
      </c>
      <c r="T73" s="31" t="str">
        <f t="shared" si="177"/>
        <v>361EPSS45</v>
      </c>
      <c r="U73" s="31" t="str">
        <f t="shared" si="178"/>
        <v>361EPSI05</v>
      </c>
      <c r="V73" s="31" t="str">
        <f t="shared" si="179"/>
        <v>361</v>
      </c>
      <c r="W73" s="31" t="str">
        <f t="shared" si="180"/>
        <v>361</v>
      </c>
      <c r="X73" s="540" t="s">
        <v>366</v>
      </c>
      <c r="Y73" s="561" t="s">
        <v>493</v>
      </c>
      <c r="Z73" s="38">
        <v>361</v>
      </c>
      <c r="AA73" s="612">
        <f t="shared" si="136"/>
        <v>16898</v>
      </c>
      <c r="AB73" s="613">
        <f t="shared" si="137"/>
        <v>0</v>
      </c>
      <c r="AC73" s="613">
        <f t="shared" si="138"/>
        <v>0</v>
      </c>
      <c r="AD73" s="613">
        <f t="shared" si="139"/>
        <v>655</v>
      </c>
      <c r="AE73" s="406">
        <f t="shared" si="140"/>
        <v>28</v>
      </c>
      <c r="AF73" s="613">
        <f t="shared" si="141"/>
        <v>0</v>
      </c>
      <c r="AG73" s="613">
        <f t="shared" si="142"/>
        <v>0</v>
      </c>
      <c r="AH73" s="613">
        <f t="shared" si="143"/>
        <v>0</v>
      </c>
      <c r="AI73" s="613">
        <f t="shared" si="144"/>
        <v>0</v>
      </c>
      <c r="AJ73" s="613">
        <f t="shared" si="145"/>
        <v>0</v>
      </c>
      <c r="AK73" s="613">
        <f t="shared" si="146"/>
        <v>0</v>
      </c>
      <c r="AL73" s="613">
        <f t="shared" si="147"/>
        <v>0</v>
      </c>
      <c r="AM73" s="406">
        <f t="shared" si="148"/>
        <v>0</v>
      </c>
      <c r="AN73" s="613">
        <f t="shared" si="149"/>
        <v>0</v>
      </c>
      <c r="AO73" s="406">
        <f t="shared" si="150"/>
        <v>0</v>
      </c>
      <c r="AP73" s="613">
        <f t="shared" si="151"/>
        <v>0</v>
      </c>
      <c r="AQ73" s="613">
        <f t="shared" si="152"/>
        <v>0</v>
      </c>
      <c r="AR73" s="613">
        <f t="shared" si="153"/>
        <v>0</v>
      </c>
      <c r="AS73" s="613">
        <f t="shared" si="154"/>
        <v>0</v>
      </c>
      <c r="AT73" s="613">
        <f t="shared" si="155"/>
        <v>0</v>
      </c>
      <c r="AU73" s="613">
        <f t="shared" si="156"/>
        <v>0</v>
      </c>
      <c r="AV73" s="613">
        <f t="shared" si="157"/>
        <v>0</v>
      </c>
      <c r="AW73" s="617">
        <f t="shared" si="158"/>
        <v>17553</v>
      </c>
      <c r="AX73" s="31" t="str">
        <f t="shared" si="181"/>
        <v>51EPSS37</v>
      </c>
      <c r="AY73" s="853" t="s">
        <v>669</v>
      </c>
      <c r="AZ73" s="853">
        <v>51</v>
      </c>
      <c r="BA73" s="853" t="s">
        <v>518</v>
      </c>
      <c r="BB73" s="854">
        <v>3927</v>
      </c>
    </row>
    <row r="74" spans="2:54">
      <c r="B74" s="31" t="str">
        <f t="shared" si="159"/>
        <v>647EPSS40</v>
      </c>
      <c r="C74" s="31" t="str">
        <f t="shared" si="160"/>
        <v>647ESS024</v>
      </c>
      <c r="D74" s="31" t="str">
        <f t="shared" si="161"/>
        <v>647EPSS10</v>
      </c>
      <c r="E74" s="31" t="str">
        <f t="shared" si="162"/>
        <v>647EPSS37</v>
      </c>
      <c r="F74" s="31" t="str">
        <f t="shared" si="163"/>
        <v>647EPSS41</v>
      </c>
      <c r="G74" s="31" t="str">
        <f t="shared" si="164"/>
        <v>647EPSS16</v>
      </c>
      <c r="H74" s="31" t="str">
        <f t="shared" si="165"/>
        <v>647EPSS02</v>
      </c>
      <c r="I74" s="31" t="str">
        <f t="shared" si="166"/>
        <v>647ESS091</v>
      </c>
      <c r="J74" s="31" t="str">
        <f t="shared" si="167"/>
        <v>647EPSI03</v>
      </c>
      <c r="K74" s="31" t="str">
        <f t="shared" si="168"/>
        <v>647EPSS05</v>
      </c>
      <c r="L74" s="31" t="str">
        <f t="shared" si="169"/>
        <v>647EPSS08</v>
      </c>
      <c r="M74" s="31" t="str">
        <f t="shared" si="170"/>
        <v>647EPSS18</v>
      </c>
      <c r="N74" s="31" t="str">
        <f t="shared" si="171"/>
        <v>647EPSS42</v>
      </c>
      <c r="O74" s="31" t="str">
        <f t="shared" si="172"/>
        <v>647ESS207</v>
      </c>
      <c r="P74" s="31" t="str">
        <f t="shared" si="173"/>
        <v>647EPSS48</v>
      </c>
      <c r="Q74" s="31" t="str">
        <f t="shared" si="174"/>
        <v>647CCF102</v>
      </c>
      <c r="R74" s="31" t="str">
        <f t="shared" si="175"/>
        <v>647CCF055</v>
      </c>
      <c r="S74" s="31" t="str">
        <f t="shared" si="176"/>
        <v>647ESS062</v>
      </c>
      <c r="T74" s="31" t="str">
        <f t="shared" si="177"/>
        <v>647EPSS45</v>
      </c>
      <c r="U74" s="31" t="str">
        <f t="shared" si="178"/>
        <v>647EPSI05</v>
      </c>
      <c r="V74" s="31" t="str">
        <f t="shared" si="179"/>
        <v>647</v>
      </c>
      <c r="W74" s="31" t="str">
        <f t="shared" si="180"/>
        <v>647</v>
      </c>
      <c r="X74" s="540" t="s">
        <v>367</v>
      </c>
      <c r="Y74" s="561" t="s">
        <v>493</v>
      </c>
      <c r="Z74" s="38">
        <v>647</v>
      </c>
      <c r="AA74" s="612">
        <f t="shared" si="136"/>
        <v>3946</v>
      </c>
      <c r="AB74" s="613">
        <f t="shared" si="137"/>
        <v>0</v>
      </c>
      <c r="AC74" s="613">
        <f t="shared" si="138"/>
        <v>0</v>
      </c>
      <c r="AD74" s="613">
        <f t="shared" si="139"/>
        <v>380</v>
      </c>
      <c r="AE74" s="406">
        <f t="shared" si="140"/>
        <v>0</v>
      </c>
      <c r="AF74" s="613">
        <f t="shared" si="141"/>
        <v>0</v>
      </c>
      <c r="AG74" s="613">
        <f t="shared" si="142"/>
        <v>0</v>
      </c>
      <c r="AH74" s="613">
        <f t="shared" si="143"/>
        <v>0</v>
      </c>
      <c r="AI74" s="613">
        <f t="shared" si="144"/>
        <v>0</v>
      </c>
      <c r="AJ74" s="613">
        <f t="shared" si="145"/>
        <v>0</v>
      </c>
      <c r="AK74" s="613">
        <f t="shared" si="146"/>
        <v>0</v>
      </c>
      <c r="AL74" s="613">
        <f t="shared" si="147"/>
        <v>0</v>
      </c>
      <c r="AM74" s="406">
        <f t="shared" si="148"/>
        <v>0</v>
      </c>
      <c r="AN74" s="613">
        <f t="shared" si="149"/>
        <v>0</v>
      </c>
      <c r="AO74" s="406">
        <f t="shared" si="150"/>
        <v>0</v>
      </c>
      <c r="AP74" s="613">
        <f t="shared" si="151"/>
        <v>0</v>
      </c>
      <c r="AQ74" s="613">
        <f t="shared" si="152"/>
        <v>0</v>
      </c>
      <c r="AR74" s="613">
        <f t="shared" si="153"/>
        <v>0</v>
      </c>
      <c r="AS74" s="613">
        <f t="shared" si="154"/>
        <v>0</v>
      </c>
      <c r="AT74" s="613">
        <f t="shared" si="155"/>
        <v>0</v>
      </c>
      <c r="AU74" s="613">
        <f t="shared" si="156"/>
        <v>0</v>
      </c>
      <c r="AV74" s="613">
        <f t="shared" si="157"/>
        <v>0</v>
      </c>
      <c r="AW74" s="617">
        <f t="shared" si="158"/>
        <v>4326</v>
      </c>
      <c r="AX74" s="31" t="str">
        <f t="shared" si="181"/>
        <v>51EPSS40</v>
      </c>
      <c r="AY74" s="853" t="s">
        <v>669</v>
      </c>
      <c r="AZ74" s="853">
        <v>51</v>
      </c>
      <c r="BA74" s="853" t="s">
        <v>509</v>
      </c>
      <c r="BB74" s="854">
        <v>17900</v>
      </c>
    </row>
    <row r="75" spans="2:54">
      <c r="B75" s="31" t="str">
        <f t="shared" si="159"/>
        <v>658EPSS40</v>
      </c>
      <c r="C75" s="31" t="str">
        <f t="shared" si="160"/>
        <v>658ESS024</v>
      </c>
      <c r="D75" s="31" t="str">
        <f t="shared" si="161"/>
        <v>658EPSS10</v>
      </c>
      <c r="E75" s="31" t="str">
        <f t="shared" si="162"/>
        <v>658EPSS37</v>
      </c>
      <c r="F75" s="31" t="str">
        <f t="shared" si="163"/>
        <v>658EPSS41</v>
      </c>
      <c r="G75" s="31" t="str">
        <f t="shared" si="164"/>
        <v>658EPSS16</v>
      </c>
      <c r="H75" s="31" t="str">
        <f t="shared" si="165"/>
        <v>658EPSS02</v>
      </c>
      <c r="I75" s="31" t="str">
        <f t="shared" si="166"/>
        <v>658ESS091</v>
      </c>
      <c r="J75" s="31" t="str">
        <f t="shared" si="167"/>
        <v>658EPSI03</v>
      </c>
      <c r="K75" s="31" t="str">
        <f t="shared" si="168"/>
        <v>658EPSS05</v>
      </c>
      <c r="L75" s="31" t="str">
        <f t="shared" si="169"/>
        <v>658EPSS08</v>
      </c>
      <c r="M75" s="31" t="str">
        <f t="shared" si="170"/>
        <v>658EPSS18</v>
      </c>
      <c r="N75" s="31" t="str">
        <f t="shared" si="171"/>
        <v>658EPSS42</v>
      </c>
      <c r="O75" s="31" t="str">
        <f t="shared" si="172"/>
        <v>658ESS207</v>
      </c>
      <c r="P75" s="31" t="str">
        <f t="shared" si="173"/>
        <v>658EPSS48</v>
      </c>
      <c r="Q75" s="31" t="str">
        <f t="shared" si="174"/>
        <v>658CCF102</v>
      </c>
      <c r="R75" s="31" t="str">
        <f t="shared" si="175"/>
        <v>658CCF055</v>
      </c>
      <c r="S75" s="31" t="str">
        <f t="shared" si="176"/>
        <v>658ESS062</v>
      </c>
      <c r="T75" s="31" t="str">
        <f t="shared" si="177"/>
        <v>658EPSS45</v>
      </c>
      <c r="U75" s="31" t="str">
        <f t="shared" si="178"/>
        <v>658EPSI05</v>
      </c>
      <c r="V75" s="31" t="str">
        <f t="shared" si="179"/>
        <v>658</v>
      </c>
      <c r="W75" s="31" t="str">
        <f t="shared" si="180"/>
        <v>658</v>
      </c>
      <c r="X75" s="540" t="s">
        <v>368</v>
      </c>
      <c r="Y75" s="561" t="s">
        <v>493</v>
      </c>
      <c r="Z75" s="38">
        <v>658</v>
      </c>
      <c r="AA75" s="612">
        <f t="shared" si="136"/>
        <v>1632</v>
      </c>
      <c r="AB75" s="613">
        <f t="shared" si="137"/>
        <v>0</v>
      </c>
      <c r="AC75" s="613">
        <f t="shared" si="138"/>
        <v>0</v>
      </c>
      <c r="AD75" s="613">
        <f t="shared" si="139"/>
        <v>203</v>
      </c>
      <c r="AE75" s="406">
        <f t="shared" si="140"/>
        <v>0</v>
      </c>
      <c r="AF75" s="613">
        <f t="shared" si="141"/>
        <v>0</v>
      </c>
      <c r="AG75" s="613">
        <f t="shared" si="142"/>
        <v>0</v>
      </c>
      <c r="AH75" s="613">
        <f t="shared" si="143"/>
        <v>0</v>
      </c>
      <c r="AI75" s="613">
        <f t="shared" si="144"/>
        <v>0</v>
      </c>
      <c r="AJ75" s="613">
        <f t="shared" si="145"/>
        <v>0</v>
      </c>
      <c r="AK75" s="613">
        <f t="shared" si="146"/>
        <v>0</v>
      </c>
      <c r="AL75" s="613">
        <f t="shared" si="147"/>
        <v>0</v>
      </c>
      <c r="AM75" s="406">
        <f t="shared" si="148"/>
        <v>0</v>
      </c>
      <c r="AN75" s="613">
        <f t="shared" si="149"/>
        <v>0</v>
      </c>
      <c r="AO75" s="406">
        <f t="shared" si="150"/>
        <v>0</v>
      </c>
      <c r="AP75" s="613">
        <f t="shared" si="151"/>
        <v>0</v>
      </c>
      <c r="AQ75" s="613">
        <f t="shared" si="152"/>
        <v>0</v>
      </c>
      <c r="AR75" s="613">
        <f t="shared" si="153"/>
        <v>0</v>
      </c>
      <c r="AS75" s="613">
        <f t="shared" si="154"/>
        <v>0</v>
      </c>
      <c r="AT75" s="613">
        <f t="shared" si="155"/>
        <v>0</v>
      </c>
      <c r="AU75" s="613">
        <f t="shared" si="156"/>
        <v>0</v>
      </c>
      <c r="AV75" s="613">
        <f t="shared" si="157"/>
        <v>0</v>
      </c>
      <c r="AW75" s="617">
        <f t="shared" si="158"/>
        <v>1835</v>
      </c>
      <c r="AX75" s="31" t="str">
        <f t="shared" si="181"/>
        <v>51EPSS41</v>
      </c>
      <c r="AY75" s="853" t="s">
        <v>669</v>
      </c>
      <c r="AZ75" s="853">
        <v>51</v>
      </c>
      <c r="BA75" s="853" t="s">
        <v>602</v>
      </c>
      <c r="BB75" s="854">
        <v>1606</v>
      </c>
    </row>
    <row r="76" spans="2:54">
      <c r="B76" s="31" t="str">
        <f t="shared" si="159"/>
        <v>664EPSS40</v>
      </c>
      <c r="C76" s="31" t="str">
        <f t="shared" si="160"/>
        <v>664ESS024</v>
      </c>
      <c r="D76" s="31" t="str">
        <f t="shared" si="161"/>
        <v>664EPSS10</v>
      </c>
      <c r="E76" s="31" t="str">
        <f t="shared" si="162"/>
        <v>664EPSS37</v>
      </c>
      <c r="F76" s="31" t="str">
        <f t="shared" si="163"/>
        <v>664EPSS41</v>
      </c>
      <c r="G76" s="31" t="str">
        <f t="shared" si="164"/>
        <v>664EPSS16</v>
      </c>
      <c r="H76" s="31" t="str">
        <f t="shared" si="165"/>
        <v>664EPSS02</v>
      </c>
      <c r="I76" s="31" t="str">
        <f t="shared" si="166"/>
        <v>664ESS091</v>
      </c>
      <c r="J76" s="31" t="str">
        <f t="shared" si="167"/>
        <v>664EPSI03</v>
      </c>
      <c r="K76" s="31" t="str">
        <f t="shared" si="168"/>
        <v>664EPSS05</v>
      </c>
      <c r="L76" s="31" t="str">
        <f t="shared" si="169"/>
        <v>664EPSS08</v>
      </c>
      <c r="M76" s="31" t="str">
        <f t="shared" si="170"/>
        <v>664EPSS18</v>
      </c>
      <c r="N76" s="31" t="str">
        <f t="shared" si="171"/>
        <v>664EPSS42</v>
      </c>
      <c r="O76" s="31" t="str">
        <f t="shared" si="172"/>
        <v>664ESS207</v>
      </c>
      <c r="P76" s="31" t="str">
        <f t="shared" si="173"/>
        <v>664EPSS48</v>
      </c>
      <c r="Q76" s="31" t="str">
        <f t="shared" si="174"/>
        <v>664CCF102</v>
      </c>
      <c r="R76" s="31" t="str">
        <f t="shared" si="175"/>
        <v>664CCF055</v>
      </c>
      <c r="S76" s="31" t="str">
        <f t="shared" si="176"/>
        <v>664ESS062</v>
      </c>
      <c r="T76" s="31" t="str">
        <f t="shared" si="177"/>
        <v>664EPSS45</v>
      </c>
      <c r="U76" s="31" t="str">
        <f t="shared" si="178"/>
        <v>664EPSI05</v>
      </c>
      <c r="V76" s="31" t="str">
        <f t="shared" si="179"/>
        <v>664</v>
      </c>
      <c r="W76" s="31" t="str">
        <f t="shared" si="180"/>
        <v>664</v>
      </c>
      <c r="X76" s="540" t="s">
        <v>369</v>
      </c>
      <c r="Y76" s="561" t="s">
        <v>493</v>
      </c>
      <c r="Z76" s="38">
        <v>664</v>
      </c>
      <c r="AA76" s="612">
        <f t="shared" si="136"/>
        <v>7895</v>
      </c>
      <c r="AB76" s="613">
        <f t="shared" si="137"/>
        <v>0</v>
      </c>
      <c r="AC76" s="613">
        <f t="shared" si="138"/>
        <v>0</v>
      </c>
      <c r="AD76" s="613">
        <f t="shared" si="139"/>
        <v>449</v>
      </c>
      <c r="AE76" s="406">
        <f t="shared" si="140"/>
        <v>0</v>
      </c>
      <c r="AF76" s="613">
        <f t="shared" si="141"/>
        <v>644</v>
      </c>
      <c r="AG76" s="613">
        <f t="shared" si="142"/>
        <v>135</v>
      </c>
      <c r="AH76" s="613">
        <f t="shared" si="143"/>
        <v>0</v>
      </c>
      <c r="AI76" s="613">
        <f t="shared" si="144"/>
        <v>0</v>
      </c>
      <c r="AJ76" s="613">
        <f t="shared" si="145"/>
        <v>0</v>
      </c>
      <c r="AK76" s="613">
        <f t="shared" si="146"/>
        <v>0</v>
      </c>
      <c r="AL76" s="613">
        <f t="shared" si="147"/>
        <v>0</v>
      </c>
      <c r="AM76" s="406">
        <f t="shared" si="148"/>
        <v>0</v>
      </c>
      <c r="AN76" s="613">
        <f t="shared" si="149"/>
        <v>0</v>
      </c>
      <c r="AO76" s="406">
        <f t="shared" si="150"/>
        <v>0</v>
      </c>
      <c r="AP76" s="613">
        <f t="shared" si="151"/>
        <v>0</v>
      </c>
      <c r="AQ76" s="613">
        <f t="shared" si="152"/>
        <v>0</v>
      </c>
      <c r="AR76" s="613">
        <f t="shared" si="153"/>
        <v>0</v>
      </c>
      <c r="AS76" s="613">
        <f t="shared" si="154"/>
        <v>0</v>
      </c>
      <c r="AT76" s="613">
        <f t="shared" si="155"/>
        <v>0</v>
      </c>
      <c r="AU76" s="613">
        <f t="shared" si="156"/>
        <v>0</v>
      </c>
      <c r="AV76" s="613">
        <f t="shared" si="157"/>
        <v>0</v>
      </c>
      <c r="AW76" s="617">
        <f t="shared" si="158"/>
        <v>9123</v>
      </c>
      <c r="AX76" s="31" t="str">
        <f t="shared" si="181"/>
        <v>147CCF102</v>
      </c>
      <c r="AY76" s="853" t="s">
        <v>669</v>
      </c>
      <c r="AZ76" s="853">
        <v>147</v>
      </c>
      <c r="BA76" s="853" t="s">
        <v>542</v>
      </c>
      <c r="BB76" s="854">
        <v>1</v>
      </c>
    </row>
    <row r="77" spans="2:54">
      <c r="B77" s="31" t="str">
        <f t="shared" si="159"/>
        <v>686EPSS40</v>
      </c>
      <c r="C77" s="31" t="str">
        <f t="shared" si="160"/>
        <v>686ESS024</v>
      </c>
      <c r="D77" s="31" t="str">
        <f t="shared" si="161"/>
        <v>686EPSS10</v>
      </c>
      <c r="E77" s="31" t="str">
        <f t="shared" si="162"/>
        <v>686EPSS37</v>
      </c>
      <c r="F77" s="31" t="str">
        <f t="shared" si="163"/>
        <v>686EPSS41</v>
      </c>
      <c r="G77" s="31" t="str">
        <f t="shared" si="164"/>
        <v>686EPSS16</v>
      </c>
      <c r="H77" s="31" t="str">
        <f t="shared" si="165"/>
        <v>686EPSS02</v>
      </c>
      <c r="I77" s="31" t="str">
        <f t="shared" si="166"/>
        <v>686ESS091</v>
      </c>
      <c r="J77" s="31" t="str">
        <f t="shared" si="167"/>
        <v>686EPSI03</v>
      </c>
      <c r="K77" s="31" t="str">
        <f t="shared" si="168"/>
        <v>686EPSS05</v>
      </c>
      <c r="L77" s="31" t="str">
        <f t="shared" si="169"/>
        <v>686EPSS08</v>
      </c>
      <c r="M77" s="31" t="str">
        <f t="shared" si="170"/>
        <v>686EPSS18</v>
      </c>
      <c r="N77" s="31" t="str">
        <f t="shared" si="171"/>
        <v>686EPSS42</v>
      </c>
      <c r="O77" s="31" t="str">
        <f t="shared" si="172"/>
        <v>686ESS207</v>
      </c>
      <c r="P77" s="31" t="str">
        <f t="shared" si="173"/>
        <v>686EPSS48</v>
      </c>
      <c r="Q77" s="31" t="str">
        <f t="shared" si="174"/>
        <v>686CCF102</v>
      </c>
      <c r="R77" s="31" t="str">
        <f t="shared" si="175"/>
        <v>686CCF055</v>
      </c>
      <c r="S77" s="31" t="str">
        <f t="shared" si="176"/>
        <v>686ESS062</v>
      </c>
      <c r="T77" s="31" t="str">
        <f t="shared" si="177"/>
        <v>686EPSS45</v>
      </c>
      <c r="U77" s="31" t="str">
        <f t="shared" si="178"/>
        <v>686EPSI05</v>
      </c>
      <c r="V77" s="31" t="str">
        <f t="shared" si="179"/>
        <v>686</v>
      </c>
      <c r="W77" s="31" t="str">
        <f t="shared" si="180"/>
        <v>686</v>
      </c>
      <c r="X77" s="540" t="s">
        <v>370</v>
      </c>
      <c r="Y77" s="561" t="s">
        <v>493</v>
      </c>
      <c r="Z77" s="38">
        <v>686</v>
      </c>
      <c r="AA77" s="612">
        <f t="shared" si="136"/>
        <v>13420</v>
      </c>
      <c r="AB77" s="613">
        <f t="shared" si="137"/>
        <v>0</v>
      </c>
      <c r="AC77" s="613">
        <f t="shared" si="138"/>
        <v>1348</v>
      </c>
      <c r="AD77" s="613">
        <f t="shared" si="139"/>
        <v>248</v>
      </c>
      <c r="AE77" s="406">
        <f t="shared" si="140"/>
        <v>0</v>
      </c>
      <c r="AF77" s="613">
        <f t="shared" si="141"/>
        <v>825</v>
      </c>
      <c r="AG77" s="613">
        <f t="shared" si="142"/>
        <v>201</v>
      </c>
      <c r="AH77" s="613">
        <f t="shared" si="143"/>
        <v>0</v>
      </c>
      <c r="AI77" s="613">
        <f t="shared" si="144"/>
        <v>0</v>
      </c>
      <c r="AJ77" s="613">
        <f t="shared" si="145"/>
        <v>0</v>
      </c>
      <c r="AK77" s="613">
        <f t="shared" si="146"/>
        <v>0</v>
      </c>
      <c r="AL77" s="613">
        <f t="shared" si="147"/>
        <v>0</v>
      </c>
      <c r="AM77" s="406">
        <f t="shared" si="148"/>
        <v>0</v>
      </c>
      <c r="AN77" s="613">
        <f t="shared" si="149"/>
        <v>0</v>
      </c>
      <c r="AO77" s="406">
        <f t="shared" si="150"/>
        <v>0</v>
      </c>
      <c r="AP77" s="613">
        <f t="shared" si="151"/>
        <v>0</v>
      </c>
      <c r="AQ77" s="613">
        <f t="shared" si="152"/>
        <v>0</v>
      </c>
      <c r="AR77" s="613">
        <f t="shared" si="153"/>
        <v>0</v>
      </c>
      <c r="AS77" s="613">
        <f t="shared" si="154"/>
        <v>0</v>
      </c>
      <c r="AT77" s="613">
        <f t="shared" si="155"/>
        <v>0</v>
      </c>
      <c r="AU77" s="613">
        <f t="shared" si="156"/>
        <v>0</v>
      </c>
      <c r="AV77" s="613">
        <f t="shared" si="157"/>
        <v>0</v>
      </c>
      <c r="AW77" s="617">
        <f t="shared" si="158"/>
        <v>16042</v>
      </c>
      <c r="AX77" s="31" t="str">
        <f t="shared" si="181"/>
        <v>147EPSI03</v>
      </c>
      <c r="AY77" s="853" t="s">
        <v>669</v>
      </c>
      <c r="AZ77" s="853">
        <v>147</v>
      </c>
      <c r="BA77" s="853" t="s">
        <v>527</v>
      </c>
      <c r="BB77" s="854">
        <v>4</v>
      </c>
    </row>
    <row r="78" spans="2:54">
      <c r="B78" s="31" t="str">
        <f t="shared" si="159"/>
        <v>819EPSS40</v>
      </c>
      <c r="C78" s="31" t="str">
        <f t="shared" si="160"/>
        <v>819ESS024</v>
      </c>
      <c r="D78" s="31" t="str">
        <f t="shared" si="161"/>
        <v>819EPSS10</v>
      </c>
      <c r="E78" s="31" t="str">
        <f t="shared" si="162"/>
        <v>819EPSS37</v>
      </c>
      <c r="F78" s="31" t="str">
        <f t="shared" si="163"/>
        <v>819EPSS41</v>
      </c>
      <c r="G78" s="31" t="str">
        <f t="shared" si="164"/>
        <v>819EPSS16</v>
      </c>
      <c r="H78" s="31" t="str">
        <f t="shared" si="165"/>
        <v>819EPSS02</v>
      </c>
      <c r="I78" s="31" t="str">
        <f t="shared" si="166"/>
        <v>819ESS091</v>
      </c>
      <c r="J78" s="31" t="str">
        <f t="shared" si="167"/>
        <v>819EPSI03</v>
      </c>
      <c r="K78" s="31" t="str">
        <f t="shared" si="168"/>
        <v>819EPSS05</v>
      </c>
      <c r="L78" s="31" t="str">
        <f t="shared" si="169"/>
        <v>819EPSS08</v>
      </c>
      <c r="M78" s="31" t="str">
        <f t="shared" si="170"/>
        <v>819EPSS18</v>
      </c>
      <c r="N78" s="31" t="str">
        <f t="shared" si="171"/>
        <v>819EPSS42</v>
      </c>
      <c r="O78" s="31" t="str">
        <f t="shared" si="172"/>
        <v>819ESS207</v>
      </c>
      <c r="P78" s="31" t="str">
        <f t="shared" si="173"/>
        <v>819EPSS48</v>
      </c>
      <c r="Q78" s="31" t="str">
        <f t="shared" si="174"/>
        <v>819CCF102</v>
      </c>
      <c r="R78" s="31" t="str">
        <f t="shared" si="175"/>
        <v>819CCF055</v>
      </c>
      <c r="S78" s="31" t="str">
        <f t="shared" si="176"/>
        <v>819ESS062</v>
      </c>
      <c r="T78" s="31" t="str">
        <f t="shared" si="177"/>
        <v>819EPSS45</v>
      </c>
      <c r="U78" s="31" t="str">
        <f t="shared" si="178"/>
        <v>819EPSI05</v>
      </c>
      <c r="V78" s="31" t="str">
        <f t="shared" si="179"/>
        <v>819</v>
      </c>
      <c r="W78" s="31" t="str">
        <f t="shared" si="180"/>
        <v>819</v>
      </c>
      <c r="X78" s="540" t="s">
        <v>371</v>
      </c>
      <c r="Y78" s="561" t="s">
        <v>493</v>
      </c>
      <c r="Z78" s="38">
        <v>819</v>
      </c>
      <c r="AA78" s="612">
        <f t="shared" si="136"/>
        <v>3522</v>
      </c>
      <c r="AB78" s="613">
        <f t="shared" si="137"/>
        <v>0</v>
      </c>
      <c r="AC78" s="613">
        <f t="shared" si="138"/>
        <v>0</v>
      </c>
      <c r="AD78" s="613">
        <f t="shared" si="139"/>
        <v>314</v>
      </c>
      <c r="AE78" s="406">
        <f t="shared" si="140"/>
        <v>3</v>
      </c>
      <c r="AF78" s="613">
        <f t="shared" si="141"/>
        <v>0</v>
      </c>
      <c r="AG78" s="613">
        <f t="shared" si="142"/>
        <v>0</v>
      </c>
      <c r="AH78" s="613">
        <f t="shared" si="143"/>
        <v>0</v>
      </c>
      <c r="AI78" s="613">
        <f t="shared" si="144"/>
        <v>0</v>
      </c>
      <c r="AJ78" s="613">
        <f t="shared" si="145"/>
        <v>0</v>
      </c>
      <c r="AK78" s="613">
        <f t="shared" si="146"/>
        <v>0</v>
      </c>
      <c r="AL78" s="613">
        <f t="shared" si="147"/>
        <v>0</v>
      </c>
      <c r="AM78" s="406">
        <f t="shared" si="148"/>
        <v>0</v>
      </c>
      <c r="AN78" s="613">
        <f t="shared" si="149"/>
        <v>0</v>
      </c>
      <c r="AO78" s="406">
        <f t="shared" si="150"/>
        <v>0</v>
      </c>
      <c r="AP78" s="613">
        <f t="shared" si="151"/>
        <v>0</v>
      </c>
      <c r="AQ78" s="613">
        <f t="shared" si="152"/>
        <v>0</v>
      </c>
      <c r="AR78" s="613">
        <f t="shared" si="153"/>
        <v>0</v>
      </c>
      <c r="AS78" s="613">
        <f t="shared" si="154"/>
        <v>0</v>
      </c>
      <c r="AT78" s="613">
        <f t="shared" si="155"/>
        <v>0</v>
      </c>
      <c r="AU78" s="613">
        <f t="shared" si="156"/>
        <v>0</v>
      </c>
      <c r="AV78" s="613">
        <f t="shared" si="157"/>
        <v>0</v>
      </c>
      <c r="AW78" s="617">
        <f t="shared" si="158"/>
        <v>3836</v>
      </c>
      <c r="AX78" s="31" t="str">
        <f t="shared" si="181"/>
        <v>147EPSS10</v>
      </c>
      <c r="AY78" s="853" t="s">
        <v>669</v>
      </c>
      <c r="AZ78" s="853">
        <v>147</v>
      </c>
      <c r="BA78" s="853" t="s">
        <v>515</v>
      </c>
      <c r="BB78" s="854">
        <v>1758</v>
      </c>
    </row>
    <row r="79" spans="2:54">
      <c r="B79" s="31" t="str">
        <f t="shared" si="159"/>
        <v>854EPSS40</v>
      </c>
      <c r="C79" s="31" t="str">
        <f t="shared" si="160"/>
        <v>854ESS024</v>
      </c>
      <c r="D79" s="31" t="str">
        <f t="shared" si="161"/>
        <v>854EPSS10</v>
      </c>
      <c r="E79" s="31" t="str">
        <f t="shared" si="162"/>
        <v>854EPSS37</v>
      </c>
      <c r="F79" s="31" t="str">
        <f t="shared" si="163"/>
        <v>854EPSS41</v>
      </c>
      <c r="G79" s="31" t="str">
        <f t="shared" si="164"/>
        <v>854EPSS16</v>
      </c>
      <c r="H79" s="31" t="str">
        <f t="shared" si="165"/>
        <v>854EPSS02</v>
      </c>
      <c r="I79" s="31" t="str">
        <f t="shared" si="166"/>
        <v>854ESS091</v>
      </c>
      <c r="J79" s="31" t="str">
        <f t="shared" si="167"/>
        <v>854EPSI03</v>
      </c>
      <c r="K79" s="31" t="str">
        <f t="shared" si="168"/>
        <v>854EPSS05</v>
      </c>
      <c r="L79" s="31" t="str">
        <f t="shared" si="169"/>
        <v>854EPSS08</v>
      </c>
      <c r="M79" s="31" t="str">
        <f t="shared" si="170"/>
        <v>854EPSS18</v>
      </c>
      <c r="N79" s="31" t="str">
        <f t="shared" si="171"/>
        <v>854EPSS42</v>
      </c>
      <c r="O79" s="31" t="str">
        <f t="shared" si="172"/>
        <v>854ESS207</v>
      </c>
      <c r="P79" s="31" t="str">
        <f t="shared" si="173"/>
        <v>854EPSS48</v>
      </c>
      <c r="Q79" s="31" t="str">
        <f t="shared" si="174"/>
        <v>854CCF102</v>
      </c>
      <c r="R79" s="31" t="str">
        <f t="shared" si="175"/>
        <v>854CCF055</v>
      </c>
      <c r="S79" s="31" t="str">
        <f t="shared" si="176"/>
        <v>854ESS062</v>
      </c>
      <c r="T79" s="31" t="str">
        <f t="shared" si="177"/>
        <v>854EPSS45</v>
      </c>
      <c r="U79" s="31" t="str">
        <f t="shared" si="178"/>
        <v>854EPSI05</v>
      </c>
      <c r="V79" s="31" t="str">
        <f t="shared" si="179"/>
        <v>854</v>
      </c>
      <c r="W79" s="31" t="str">
        <f t="shared" si="180"/>
        <v>854</v>
      </c>
      <c r="X79" s="540" t="s">
        <v>372</v>
      </c>
      <c r="Y79" s="561" t="s">
        <v>493</v>
      </c>
      <c r="Z79" s="38">
        <v>854</v>
      </c>
      <c r="AA79" s="612">
        <f t="shared" si="136"/>
        <v>210</v>
      </c>
      <c r="AB79" s="613">
        <f t="shared" si="137"/>
        <v>13008</v>
      </c>
      <c r="AC79" s="613">
        <f t="shared" si="138"/>
        <v>0</v>
      </c>
      <c r="AD79" s="613">
        <f t="shared" si="139"/>
        <v>144</v>
      </c>
      <c r="AE79" s="406">
        <f t="shared" si="140"/>
        <v>4</v>
      </c>
      <c r="AF79" s="613">
        <f t="shared" si="141"/>
        <v>0</v>
      </c>
      <c r="AG79" s="613">
        <f t="shared" si="142"/>
        <v>0</v>
      </c>
      <c r="AH79" s="613">
        <f t="shared" si="143"/>
        <v>0</v>
      </c>
      <c r="AI79" s="613">
        <f t="shared" si="144"/>
        <v>0</v>
      </c>
      <c r="AJ79" s="613">
        <f t="shared" si="145"/>
        <v>0</v>
      </c>
      <c r="AK79" s="613">
        <f t="shared" si="146"/>
        <v>0</v>
      </c>
      <c r="AL79" s="613">
        <f t="shared" si="147"/>
        <v>0</v>
      </c>
      <c r="AM79" s="406">
        <f t="shared" si="148"/>
        <v>1</v>
      </c>
      <c r="AN79" s="613">
        <f t="shared" si="149"/>
        <v>0</v>
      </c>
      <c r="AO79" s="406">
        <f t="shared" si="150"/>
        <v>0</v>
      </c>
      <c r="AP79" s="613">
        <f t="shared" si="151"/>
        <v>0</v>
      </c>
      <c r="AQ79" s="613">
        <f t="shared" si="152"/>
        <v>0</v>
      </c>
      <c r="AR79" s="613">
        <f t="shared" si="153"/>
        <v>0</v>
      </c>
      <c r="AS79" s="613">
        <f t="shared" si="154"/>
        <v>0</v>
      </c>
      <c r="AT79" s="613">
        <f t="shared" si="155"/>
        <v>0</v>
      </c>
      <c r="AU79" s="613">
        <f t="shared" si="156"/>
        <v>0</v>
      </c>
      <c r="AV79" s="613">
        <f t="shared" si="157"/>
        <v>0</v>
      </c>
      <c r="AW79" s="617">
        <f t="shared" si="158"/>
        <v>13362</v>
      </c>
      <c r="AX79" s="31" t="str">
        <f t="shared" si="181"/>
        <v>147EPSS16</v>
      </c>
      <c r="AY79" s="853" t="s">
        <v>669</v>
      </c>
      <c r="AZ79" s="853">
        <v>147</v>
      </c>
      <c r="BA79" s="853" t="s">
        <v>521</v>
      </c>
      <c r="BB79" s="854">
        <v>1985</v>
      </c>
    </row>
    <row r="80" spans="2:54">
      <c r="B80" s="31" t="str">
        <f t="shared" si="159"/>
        <v>887EPSS40</v>
      </c>
      <c r="C80" s="31" t="str">
        <f t="shared" si="160"/>
        <v>887ESS024</v>
      </c>
      <c r="D80" s="31" t="str">
        <f t="shared" si="161"/>
        <v>887EPSS10</v>
      </c>
      <c r="E80" s="31" t="str">
        <f t="shared" si="162"/>
        <v>887EPSS37</v>
      </c>
      <c r="F80" s="31" t="str">
        <f t="shared" si="163"/>
        <v>887EPSS41</v>
      </c>
      <c r="G80" s="31" t="str">
        <f t="shared" si="164"/>
        <v>887EPSS16</v>
      </c>
      <c r="H80" s="31" t="str">
        <f t="shared" si="165"/>
        <v>887EPSS02</v>
      </c>
      <c r="I80" s="31" t="str">
        <f t="shared" si="166"/>
        <v>887ESS091</v>
      </c>
      <c r="J80" s="31" t="str">
        <f t="shared" si="167"/>
        <v>887EPSI03</v>
      </c>
      <c r="K80" s="31" t="str">
        <f t="shared" si="168"/>
        <v>887EPSS05</v>
      </c>
      <c r="L80" s="31" t="str">
        <f t="shared" si="169"/>
        <v>887EPSS08</v>
      </c>
      <c r="M80" s="31" t="str">
        <f t="shared" si="170"/>
        <v>887EPSS18</v>
      </c>
      <c r="N80" s="31" t="str">
        <f t="shared" si="171"/>
        <v>887EPSS42</v>
      </c>
      <c r="O80" s="31" t="str">
        <f t="shared" si="172"/>
        <v>887ESS207</v>
      </c>
      <c r="P80" s="31" t="str">
        <f t="shared" si="173"/>
        <v>887EPSS48</v>
      </c>
      <c r="Q80" s="31" t="str">
        <f t="shared" si="174"/>
        <v>887CCF102</v>
      </c>
      <c r="R80" s="31" t="str">
        <f t="shared" si="175"/>
        <v>887CCF055</v>
      </c>
      <c r="S80" s="31" t="str">
        <f t="shared" si="176"/>
        <v>887ESS062</v>
      </c>
      <c r="T80" s="31" t="str">
        <f t="shared" si="177"/>
        <v>887EPSS45</v>
      </c>
      <c r="U80" s="31" t="str">
        <f t="shared" si="178"/>
        <v>887EPSI05</v>
      </c>
      <c r="V80" s="31" t="str">
        <f t="shared" si="179"/>
        <v>887</v>
      </c>
      <c r="W80" s="31" t="str">
        <f t="shared" si="180"/>
        <v>887</v>
      </c>
      <c r="X80" s="540" t="s">
        <v>373</v>
      </c>
      <c r="Y80" s="561" t="s">
        <v>493</v>
      </c>
      <c r="Z80" s="38">
        <v>887</v>
      </c>
      <c r="AA80" s="612">
        <f t="shared" si="136"/>
        <v>16270</v>
      </c>
      <c r="AB80" s="613">
        <f t="shared" si="137"/>
        <v>7206</v>
      </c>
      <c r="AC80" s="613">
        <f t="shared" si="138"/>
        <v>1011</v>
      </c>
      <c r="AD80" s="613">
        <f t="shared" si="139"/>
        <v>597</v>
      </c>
      <c r="AE80" s="406">
        <f t="shared" si="140"/>
        <v>0</v>
      </c>
      <c r="AF80" s="613">
        <f t="shared" si="141"/>
        <v>977</v>
      </c>
      <c r="AG80" s="613">
        <f t="shared" si="142"/>
        <v>151</v>
      </c>
      <c r="AH80" s="613">
        <f t="shared" si="143"/>
        <v>0</v>
      </c>
      <c r="AI80" s="613">
        <f t="shared" si="144"/>
        <v>0</v>
      </c>
      <c r="AJ80" s="613">
        <f t="shared" si="145"/>
        <v>0</v>
      </c>
      <c r="AK80" s="613">
        <f t="shared" si="146"/>
        <v>0</v>
      </c>
      <c r="AL80" s="613">
        <f t="shared" si="147"/>
        <v>0</v>
      </c>
      <c r="AM80" s="406">
        <f t="shared" si="148"/>
        <v>1</v>
      </c>
      <c r="AN80" s="613">
        <f t="shared" si="149"/>
        <v>0</v>
      </c>
      <c r="AO80" s="406">
        <f t="shared" si="150"/>
        <v>0</v>
      </c>
      <c r="AP80" s="613">
        <f t="shared" si="151"/>
        <v>0</v>
      </c>
      <c r="AQ80" s="613">
        <f t="shared" si="152"/>
        <v>0</v>
      </c>
      <c r="AR80" s="613">
        <f t="shared" si="153"/>
        <v>0</v>
      </c>
      <c r="AS80" s="613">
        <f t="shared" si="154"/>
        <v>0</v>
      </c>
      <c r="AT80" s="613">
        <f t="shared" si="155"/>
        <v>0</v>
      </c>
      <c r="AU80" s="613">
        <f t="shared" si="156"/>
        <v>0</v>
      </c>
      <c r="AV80" s="613">
        <f t="shared" si="157"/>
        <v>0</v>
      </c>
      <c r="AW80" s="617">
        <f t="shared" si="158"/>
        <v>26212</v>
      </c>
      <c r="AX80" s="31" t="str">
        <f t="shared" si="181"/>
        <v>147EPSS37</v>
      </c>
      <c r="AY80" s="853" t="s">
        <v>669</v>
      </c>
      <c r="AZ80" s="853">
        <v>147</v>
      </c>
      <c r="BA80" s="853" t="s">
        <v>518</v>
      </c>
      <c r="BB80" s="854">
        <v>2042</v>
      </c>
    </row>
    <row r="81" spans="2:54" ht="15.75">
      <c r="B81" s="31" t="str">
        <f t="shared" si="159"/>
        <v>EPSS40</v>
      </c>
      <c r="C81" s="31" t="str">
        <f t="shared" si="160"/>
        <v>ESS024</v>
      </c>
      <c r="D81" s="31" t="str">
        <f t="shared" si="161"/>
        <v>EPSS10</v>
      </c>
      <c r="E81" s="31" t="str">
        <f t="shared" si="162"/>
        <v>EPSS37</v>
      </c>
      <c r="F81" s="31" t="str">
        <f t="shared" si="163"/>
        <v>EPSS41</v>
      </c>
      <c r="G81" s="31" t="str">
        <f t="shared" si="164"/>
        <v>EPSS16</v>
      </c>
      <c r="H81" s="31" t="str">
        <f t="shared" si="165"/>
        <v>EPSS02</v>
      </c>
      <c r="I81" s="31" t="str">
        <f t="shared" si="166"/>
        <v>ESS091</v>
      </c>
      <c r="J81" s="31" t="str">
        <f t="shared" si="167"/>
        <v>EPSI03</v>
      </c>
      <c r="K81" s="31" t="str">
        <f t="shared" si="168"/>
        <v>EPSS05</v>
      </c>
      <c r="L81" s="31" t="str">
        <f t="shared" si="169"/>
        <v>EPSS08</v>
      </c>
      <c r="M81" s="31" t="str">
        <f t="shared" si="170"/>
        <v>EPSS18</v>
      </c>
      <c r="N81" s="31" t="str">
        <f t="shared" si="171"/>
        <v>EPSS42</v>
      </c>
      <c r="O81" s="31" t="str">
        <f t="shared" si="172"/>
        <v>ESS207</v>
      </c>
      <c r="P81" s="31" t="str">
        <f t="shared" si="173"/>
        <v>EPSS48</v>
      </c>
      <c r="Q81" s="31" t="str">
        <f t="shared" si="174"/>
        <v>CCF102</v>
      </c>
      <c r="R81" s="31" t="str">
        <f t="shared" si="175"/>
        <v>CCF055</v>
      </c>
      <c r="S81" s="31" t="str">
        <f t="shared" si="176"/>
        <v>ESS062</v>
      </c>
      <c r="T81" s="31" t="str">
        <f t="shared" si="177"/>
        <v>EPSS45</v>
      </c>
      <c r="U81" s="31" t="str">
        <f t="shared" si="178"/>
        <v>EPSI05</v>
      </c>
      <c r="V81" s="31" t="str">
        <f t="shared" si="179"/>
        <v/>
      </c>
      <c r="W81" s="31" t="str">
        <f t="shared" si="180"/>
        <v/>
      </c>
      <c r="X81" s="622" t="s">
        <v>494</v>
      </c>
      <c r="Y81" s="140"/>
      <c r="Z81" s="39"/>
      <c r="AA81" s="623">
        <f t="shared" ref="AA81:AN81" si="182">SUM(AA82:AA104)</f>
        <v>189074</v>
      </c>
      <c r="AB81" s="624">
        <f t="shared" si="182"/>
        <v>3279</v>
      </c>
      <c r="AC81" s="624">
        <f t="shared" si="182"/>
        <v>12409</v>
      </c>
      <c r="AD81" s="624">
        <f t="shared" si="182"/>
        <v>13856</v>
      </c>
      <c r="AE81" s="37">
        <f>SUM(AE82:AE104)</f>
        <v>8</v>
      </c>
      <c r="AF81" s="624">
        <f t="shared" si="182"/>
        <v>7168</v>
      </c>
      <c r="AG81" s="624">
        <f t="shared" si="182"/>
        <v>1328</v>
      </c>
      <c r="AH81" s="624">
        <f t="shared" si="182"/>
        <v>21163</v>
      </c>
      <c r="AI81" s="624">
        <f t="shared" si="182"/>
        <v>0</v>
      </c>
      <c r="AJ81" s="624">
        <f t="shared" si="182"/>
        <v>230</v>
      </c>
      <c r="AK81" s="624">
        <f t="shared" si="182"/>
        <v>34</v>
      </c>
      <c r="AL81" s="624">
        <f t="shared" si="182"/>
        <v>1</v>
      </c>
      <c r="AM81" s="37">
        <f>SUM(AM82:AM104)</f>
        <v>1</v>
      </c>
      <c r="AN81" s="624">
        <f t="shared" si="182"/>
        <v>0</v>
      </c>
      <c r="AO81" s="624">
        <f>SUM(AO82:AO104)</f>
        <v>0</v>
      </c>
      <c r="AP81" s="624">
        <f t="shared" ref="AP81:AW81" si="183">SUM(AP82:AP104)</f>
        <v>0</v>
      </c>
      <c r="AQ81" s="624">
        <f>SUM(AQ82:AQ104)</f>
        <v>1</v>
      </c>
      <c r="AR81" s="624">
        <f t="shared" si="183"/>
        <v>0</v>
      </c>
      <c r="AS81" s="624">
        <f t="shared" si="183"/>
        <v>0</v>
      </c>
      <c r="AT81" s="624">
        <f t="shared" si="183"/>
        <v>0</v>
      </c>
      <c r="AU81" s="624">
        <f>SUM(AU82:AU104)</f>
        <v>0</v>
      </c>
      <c r="AV81" s="624">
        <f t="shared" si="183"/>
        <v>0</v>
      </c>
      <c r="AW81" s="625">
        <f t="shared" si="183"/>
        <v>248543</v>
      </c>
      <c r="AX81" s="31" t="str">
        <f t="shared" si="181"/>
        <v>147EPSS40</v>
      </c>
      <c r="AY81" s="853" t="s">
        <v>669</v>
      </c>
      <c r="AZ81" s="853">
        <v>147</v>
      </c>
      <c r="BA81" s="853" t="s">
        <v>509</v>
      </c>
      <c r="BB81" s="854">
        <v>20284</v>
      </c>
    </row>
    <row r="82" spans="2:54">
      <c r="B82" s="31" t="str">
        <f t="shared" si="159"/>
        <v>2EPSS40</v>
      </c>
      <c r="C82" s="31" t="str">
        <f t="shared" si="160"/>
        <v>2ESS024</v>
      </c>
      <c r="D82" s="31" t="str">
        <f t="shared" si="161"/>
        <v>2EPSS10</v>
      </c>
      <c r="E82" s="31" t="str">
        <f t="shared" si="162"/>
        <v>2EPSS37</v>
      </c>
      <c r="F82" s="31" t="str">
        <f t="shared" si="163"/>
        <v>2EPSS41</v>
      </c>
      <c r="G82" s="31" t="str">
        <f t="shared" si="164"/>
        <v>2EPSS16</v>
      </c>
      <c r="H82" s="31" t="str">
        <f t="shared" si="165"/>
        <v>2EPSS02</v>
      </c>
      <c r="I82" s="31" t="str">
        <f t="shared" si="166"/>
        <v>2ESS091</v>
      </c>
      <c r="J82" s="31" t="str">
        <f t="shared" si="167"/>
        <v>2EPSI03</v>
      </c>
      <c r="K82" s="31" t="str">
        <f t="shared" si="168"/>
        <v>2EPSS05</v>
      </c>
      <c r="L82" s="31" t="str">
        <f t="shared" si="169"/>
        <v>2EPSS08</v>
      </c>
      <c r="M82" s="31" t="str">
        <f t="shared" si="170"/>
        <v>2EPSS18</v>
      </c>
      <c r="N82" s="31" t="str">
        <f t="shared" si="171"/>
        <v>2EPSS42</v>
      </c>
      <c r="O82" s="31" t="str">
        <f t="shared" si="172"/>
        <v>2ESS207</v>
      </c>
      <c r="P82" s="31" t="str">
        <f t="shared" si="173"/>
        <v>2EPSS48</v>
      </c>
      <c r="Q82" s="31" t="str">
        <f t="shared" si="174"/>
        <v>2CCF102</v>
      </c>
      <c r="R82" s="31" t="str">
        <f t="shared" si="175"/>
        <v>2CCF055</v>
      </c>
      <c r="S82" s="31" t="str">
        <f t="shared" si="176"/>
        <v>2ESS062</v>
      </c>
      <c r="T82" s="31" t="str">
        <f t="shared" si="177"/>
        <v>2EPSS45</v>
      </c>
      <c r="U82" s="31" t="str">
        <f t="shared" si="178"/>
        <v>2EPSI05</v>
      </c>
      <c r="V82" s="31" t="str">
        <f t="shared" si="179"/>
        <v>2</v>
      </c>
      <c r="W82" s="31" t="str">
        <f t="shared" si="180"/>
        <v>2</v>
      </c>
      <c r="X82" s="540" t="s">
        <v>375</v>
      </c>
      <c r="Y82" s="561" t="s">
        <v>494</v>
      </c>
      <c r="Z82" s="38">
        <v>2</v>
      </c>
      <c r="AA82" s="612">
        <f t="shared" ref="AA82:AA104" si="184">IFERROR(VLOOKUP(B82,$AX$7:$BB$929,5,0),0)</f>
        <v>8550</v>
      </c>
      <c r="AB82" s="613">
        <f t="shared" ref="AB82:AB104" si="185">IFERROR(VLOOKUP(C82,$AX$7:$BB$929,5,0),0)+AM82</f>
        <v>3226</v>
      </c>
      <c r="AC82" s="613">
        <f t="shared" ref="AC82:AC104" si="186">IFERROR(VLOOKUP(D82,$AX$7:$BB$929,5,0),0)</f>
        <v>0</v>
      </c>
      <c r="AD82" s="613">
        <f t="shared" ref="AD82:AD104" si="187">VLOOKUP(E82,$AX$7:$BB$699,5,0)+AE82</f>
        <v>295</v>
      </c>
      <c r="AE82" s="406">
        <f t="shared" ref="AE82:AE104" si="188">IFERROR(VLOOKUP(F82,$AX$7:$BB$929,5,0),0)</f>
        <v>1</v>
      </c>
      <c r="AF82" s="613">
        <f t="shared" ref="AF82:AF104" si="189">IFERROR(VLOOKUP(G82,$AX$7:$BB$929,5,0),0)</f>
        <v>0</v>
      </c>
      <c r="AG82" s="613">
        <f t="shared" ref="AG82:AG104" si="190">IFERROR(VLOOKUP(H82,$AX$7:$BB$929,5,0),0)</f>
        <v>0</v>
      </c>
      <c r="AH82" s="613">
        <f t="shared" ref="AH82:AH104" si="191">IFERROR(VLOOKUP(I82,$AX$7:$BB$929,5,0),0)</f>
        <v>0</v>
      </c>
      <c r="AI82" s="613">
        <f t="shared" ref="AI82:AI104" si="192">IFERROR(VLOOKUP(J82,$AX$7:$BB$929,5,0),0)</f>
        <v>0</v>
      </c>
      <c r="AJ82" s="613">
        <f t="shared" ref="AJ82:AJ104" si="193">IFERROR(VLOOKUP(K82,$AX$7:$BB$929,5,0),0)</f>
        <v>0</v>
      </c>
      <c r="AK82" s="613">
        <f t="shared" ref="AK82:AK104" si="194">IFERROR(VLOOKUP(L82,$AX$7:$BB$929,5,0),0)</f>
        <v>0</v>
      </c>
      <c r="AL82" s="613">
        <f t="shared" ref="AL82:AL104" si="195">IFERROR(VLOOKUP(M82,$AX$7:$BB$929,5,0),0)</f>
        <v>0</v>
      </c>
      <c r="AM82" s="406">
        <f t="shared" ref="AM82:AM104" si="196">IFERROR(VLOOKUP(N82,$AX$7:$BB$929,5,0),0)</f>
        <v>1</v>
      </c>
      <c r="AN82" s="613">
        <f t="shared" ref="AN82:AN104" si="197">IFERROR(VLOOKUP(O82,$AX$7:$BB$929,5,0),0)+AO82</f>
        <v>0</v>
      </c>
      <c r="AO82" s="406">
        <f t="shared" ref="AO82:AO104" si="198">IFERROR(VLOOKUP(P82,$AX$7:$BB$929,5,0),0)</f>
        <v>0</v>
      </c>
      <c r="AP82" s="613">
        <f t="shared" ref="AP82:AP104" si="199">IFERROR(VLOOKUP(Q82,$AX$7:$BB$929,5,0),0)</f>
        <v>0</v>
      </c>
      <c r="AQ82" s="613">
        <f t="shared" ref="AQ82:AQ104" si="200">IFERROR(VLOOKUP(R82,$AX$7:$BB$929,5,0),0)</f>
        <v>0</v>
      </c>
      <c r="AR82" s="613">
        <f t="shared" ref="AR82:AR104" si="201">IFERROR(VLOOKUP(S82,$AX$7:$BB$929,5,0),0)</f>
        <v>0</v>
      </c>
      <c r="AS82" s="613">
        <f t="shared" ref="AS82:AS104" si="202">IFERROR(VLOOKUP(T82,$AX$7:$BB$929,5,0),0)</f>
        <v>0</v>
      </c>
      <c r="AT82" s="613">
        <f t="shared" ref="AT82:AT104" si="203">IFERROR(VLOOKUP(U82,$AX$7:$BB$929,5,0),0)</f>
        <v>0</v>
      </c>
      <c r="AU82" s="613">
        <f t="shared" ref="AU82:AU104" si="204">IFERROR(VLOOKUP(V82,$AX$7:$BB$929,5,0),0)</f>
        <v>0</v>
      </c>
      <c r="AV82" s="613">
        <f t="shared" ref="AV82:AV104" si="205">IFERROR(VLOOKUP(W82,$AX$7:$BB$929,5,0),0)</f>
        <v>0</v>
      </c>
      <c r="AW82" s="617">
        <f t="shared" ref="AW82:AW104" si="206">SUM(AA82:AV82)-AE82-AM82-AO82</f>
        <v>12071</v>
      </c>
      <c r="AX82" s="31" t="str">
        <f t="shared" si="181"/>
        <v>147EPSS41</v>
      </c>
      <c r="AY82" s="853" t="s">
        <v>669</v>
      </c>
      <c r="AZ82" s="853">
        <v>147</v>
      </c>
      <c r="BA82" s="853" t="s">
        <v>602</v>
      </c>
      <c r="BB82" s="854">
        <v>1063</v>
      </c>
    </row>
    <row r="83" spans="2:54">
      <c r="B83" s="31" t="str">
        <f t="shared" si="159"/>
        <v>21EPSS40</v>
      </c>
      <c r="C83" s="31" t="str">
        <f t="shared" si="160"/>
        <v>21ESS024</v>
      </c>
      <c r="D83" s="31" t="str">
        <f t="shared" si="161"/>
        <v>21EPSS10</v>
      </c>
      <c r="E83" s="31" t="str">
        <f t="shared" si="162"/>
        <v>21EPSS37</v>
      </c>
      <c r="F83" s="31" t="str">
        <f t="shared" si="163"/>
        <v>21EPSS41</v>
      </c>
      <c r="G83" s="31" t="str">
        <f t="shared" si="164"/>
        <v>21EPSS16</v>
      </c>
      <c r="H83" s="31" t="str">
        <f t="shared" si="165"/>
        <v>21EPSS02</v>
      </c>
      <c r="I83" s="31" t="str">
        <f t="shared" si="166"/>
        <v>21ESS091</v>
      </c>
      <c r="J83" s="31" t="str">
        <f t="shared" si="167"/>
        <v>21EPSI03</v>
      </c>
      <c r="K83" s="31" t="str">
        <f t="shared" si="168"/>
        <v>21EPSS05</v>
      </c>
      <c r="L83" s="31" t="str">
        <f t="shared" si="169"/>
        <v>21EPSS08</v>
      </c>
      <c r="M83" s="31" t="str">
        <f t="shared" si="170"/>
        <v>21EPSS18</v>
      </c>
      <c r="N83" s="31" t="str">
        <f t="shared" si="171"/>
        <v>21EPSS42</v>
      </c>
      <c r="O83" s="31" t="str">
        <f t="shared" si="172"/>
        <v>21ESS207</v>
      </c>
      <c r="P83" s="31" t="str">
        <f t="shared" si="173"/>
        <v>21EPSS48</v>
      </c>
      <c r="Q83" s="31" t="str">
        <f t="shared" si="174"/>
        <v>21CCF102</v>
      </c>
      <c r="R83" s="31" t="str">
        <f t="shared" si="175"/>
        <v>21CCF055</v>
      </c>
      <c r="S83" s="31" t="str">
        <f t="shared" si="176"/>
        <v>21ESS062</v>
      </c>
      <c r="T83" s="31" t="str">
        <f t="shared" si="177"/>
        <v>21EPSS45</v>
      </c>
      <c r="U83" s="31" t="str">
        <f t="shared" si="178"/>
        <v>21EPSI05</v>
      </c>
      <c r="V83" s="31" t="str">
        <f t="shared" si="179"/>
        <v>21</v>
      </c>
      <c r="W83" s="31" t="str">
        <f t="shared" si="180"/>
        <v>21</v>
      </c>
      <c r="X83" s="540" t="s">
        <v>376</v>
      </c>
      <c r="Y83" s="561" t="s">
        <v>494</v>
      </c>
      <c r="Z83" s="38">
        <v>21</v>
      </c>
      <c r="AA83" s="612">
        <f t="shared" si="184"/>
        <v>2761</v>
      </c>
      <c r="AB83" s="613">
        <f t="shared" si="185"/>
        <v>0</v>
      </c>
      <c r="AC83" s="613">
        <f t="shared" si="186"/>
        <v>0</v>
      </c>
      <c r="AD83" s="613">
        <f t="shared" si="187"/>
        <v>158</v>
      </c>
      <c r="AE83" s="406">
        <f t="shared" si="188"/>
        <v>0</v>
      </c>
      <c r="AF83" s="613">
        <f t="shared" si="189"/>
        <v>0</v>
      </c>
      <c r="AG83" s="613">
        <f t="shared" si="190"/>
        <v>0</v>
      </c>
      <c r="AH83" s="613">
        <f t="shared" si="191"/>
        <v>0</v>
      </c>
      <c r="AI83" s="613">
        <f t="shared" si="192"/>
        <v>0</v>
      </c>
      <c r="AJ83" s="613">
        <f t="shared" si="193"/>
        <v>0</v>
      </c>
      <c r="AK83" s="613">
        <f t="shared" si="194"/>
        <v>0</v>
      </c>
      <c r="AL83" s="613">
        <f t="shared" si="195"/>
        <v>0</v>
      </c>
      <c r="AM83" s="406">
        <f t="shared" si="196"/>
        <v>0</v>
      </c>
      <c r="AN83" s="613">
        <f t="shared" si="197"/>
        <v>0</v>
      </c>
      <c r="AO83" s="406">
        <f t="shared" si="198"/>
        <v>0</v>
      </c>
      <c r="AP83" s="613">
        <f t="shared" si="199"/>
        <v>0</v>
      </c>
      <c r="AQ83" s="613">
        <f t="shared" si="200"/>
        <v>0</v>
      </c>
      <c r="AR83" s="613">
        <f t="shared" si="201"/>
        <v>0</v>
      </c>
      <c r="AS83" s="613">
        <f t="shared" si="202"/>
        <v>0</v>
      </c>
      <c r="AT83" s="613">
        <f t="shared" si="203"/>
        <v>0</v>
      </c>
      <c r="AU83" s="613">
        <f t="shared" si="204"/>
        <v>0</v>
      </c>
      <c r="AV83" s="613">
        <f t="shared" si="205"/>
        <v>0</v>
      </c>
      <c r="AW83" s="617">
        <f t="shared" si="206"/>
        <v>2919</v>
      </c>
      <c r="AX83" s="31" t="str">
        <f t="shared" si="181"/>
        <v>147ESS024</v>
      </c>
      <c r="AY83" s="853" t="s">
        <v>669</v>
      </c>
      <c r="AZ83" s="853">
        <v>147</v>
      </c>
      <c r="BA83" s="853" t="s">
        <v>512</v>
      </c>
      <c r="BB83" s="854">
        <v>700</v>
      </c>
    </row>
    <row r="84" spans="2:54">
      <c r="B84" s="31" t="str">
        <f t="shared" si="159"/>
        <v>55EPSS40</v>
      </c>
      <c r="C84" s="31" t="str">
        <f t="shared" si="160"/>
        <v>55ESS024</v>
      </c>
      <c r="D84" s="31" t="str">
        <f t="shared" si="161"/>
        <v>55EPSS10</v>
      </c>
      <c r="E84" s="31" t="str">
        <f t="shared" si="162"/>
        <v>55EPSS37</v>
      </c>
      <c r="F84" s="31" t="str">
        <f t="shared" si="163"/>
        <v>55EPSS41</v>
      </c>
      <c r="G84" s="31" t="str">
        <f t="shared" si="164"/>
        <v>55EPSS16</v>
      </c>
      <c r="H84" s="31" t="str">
        <f t="shared" si="165"/>
        <v>55EPSS02</v>
      </c>
      <c r="I84" s="31" t="str">
        <f t="shared" si="166"/>
        <v>55ESS091</v>
      </c>
      <c r="J84" s="31" t="str">
        <f t="shared" si="167"/>
        <v>55EPSI03</v>
      </c>
      <c r="K84" s="31" t="str">
        <f t="shared" si="168"/>
        <v>55EPSS05</v>
      </c>
      <c r="L84" s="31" t="str">
        <f t="shared" si="169"/>
        <v>55EPSS08</v>
      </c>
      <c r="M84" s="31" t="str">
        <f t="shared" si="170"/>
        <v>55EPSS18</v>
      </c>
      <c r="N84" s="31" t="str">
        <f t="shared" si="171"/>
        <v>55EPSS42</v>
      </c>
      <c r="O84" s="31" t="str">
        <f t="shared" si="172"/>
        <v>55ESS207</v>
      </c>
      <c r="P84" s="31" t="str">
        <f t="shared" si="173"/>
        <v>55EPSS48</v>
      </c>
      <c r="Q84" s="31" t="str">
        <f t="shared" si="174"/>
        <v>55CCF102</v>
      </c>
      <c r="R84" s="31" t="str">
        <f t="shared" si="175"/>
        <v>55CCF055</v>
      </c>
      <c r="S84" s="31" t="str">
        <f t="shared" si="176"/>
        <v>55ESS062</v>
      </c>
      <c r="T84" s="31" t="str">
        <f t="shared" si="177"/>
        <v>55EPSS45</v>
      </c>
      <c r="U84" s="31" t="str">
        <f t="shared" si="178"/>
        <v>55EPSI05</v>
      </c>
      <c r="V84" s="31" t="str">
        <f t="shared" si="179"/>
        <v>55</v>
      </c>
      <c r="W84" s="31" t="str">
        <f t="shared" si="180"/>
        <v>55</v>
      </c>
      <c r="X84" s="540" t="s">
        <v>377</v>
      </c>
      <c r="Y84" s="561" t="s">
        <v>494</v>
      </c>
      <c r="Z84" s="38">
        <v>55</v>
      </c>
      <c r="AA84" s="612">
        <f t="shared" si="184"/>
        <v>6421</v>
      </c>
      <c r="AB84" s="613">
        <f t="shared" si="185"/>
        <v>0</v>
      </c>
      <c r="AC84" s="613">
        <f t="shared" si="186"/>
        <v>0</v>
      </c>
      <c r="AD84" s="613">
        <f t="shared" si="187"/>
        <v>84</v>
      </c>
      <c r="AE84" s="406">
        <f t="shared" si="188"/>
        <v>0</v>
      </c>
      <c r="AF84" s="613">
        <f t="shared" si="189"/>
        <v>0</v>
      </c>
      <c r="AG84" s="613">
        <f t="shared" si="190"/>
        <v>0</v>
      </c>
      <c r="AH84" s="613">
        <f t="shared" si="191"/>
        <v>1</v>
      </c>
      <c r="AI84" s="613">
        <f t="shared" si="192"/>
        <v>0</v>
      </c>
      <c r="AJ84" s="613">
        <f t="shared" si="193"/>
        <v>0</v>
      </c>
      <c r="AK84" s="613">
        <f t="shared" si="194"/>
        <v>0</v>
      </c>
      <c r="AL84" s="613">
        <f t="shared" si="195"/>
        <v>0</v>
      </c>
      <c r="AM84" s="406">
        <f t="shared" si="196"/>
        <v>0</v>
      </c>
      <c r="AN84" s="613">
        <f t="shared" si="197"/>
        <v>0</v>
      </c>
      <c r="AO84" s="406">
        <f t="shared" si="198"/>
        <v>0</v>
      </c>
      <c r="AP84" s="613">
        <f t="shared" si="199"/>
        <v>0</v>
      </c>
      <c r="AQ84" s="613">
        <f t="shared" si="200"/>
        <v>0</v>
      </c>
      <c r="AR84" s="613">
        <f t="shared" si="201"/>
        <v>0</v>
      </c>
      <c r="AS84" s="613">
        <f t="shared" si="202"/>
        <v>0</v>
      </c>
      <c r="AT84" s="613">
        <f t="shared" si="203"/>
        <v>0</v>
      </c>
      <c r="AU84" s="613">
        <f t="shared" si="204"/>
        <v>0</v>
      </c>
      <c r="AV84" s="613">
        <f t="shared" si="205"/>
        <v>0</v>
      </c>
      <c r="AW84" s="617">
        <f t="shared" si="206"/>
        <v>6506</v>
      </c>
      <c r="AX84" s="31" t="str">
        <f t="shared" si="181"/>
        <v>172EPSI03</v>
      </c>
      <c r="AY84" s="853" t="s">
        <v>669</v>
      </c>
      <c r="AZ84" s="853">
        <v>172</v>
      </c>
      <c r="BA84" s="853" t="s">
        <v>527</v>
      </c>
      <c r="BB84" s="854">
        <v>3054</v>
      </c>
    </row>
    <row r="85" spans="2:54">
      <c r="B85" s="31" t="str">
        <f t="shared" si="159"/>
        <v>148EPSS40</v>
      </c>
      <c r="C85" s="31" t="str">
        <f t="shared" si="160"/>
        <v>148ESS024</v>
      </c>
      <c r="D85" s="31" t="str">
        <f t="shared" si="161"/>
        <v>148EPSS10</v>
      </c>
      <c r="E85" s="31" t="str">
        <f t="shared" si="162"/>
        <v>148EPSS37</v>
      </c>
      <c r="F85" s="31" t="str">
        <f t="shared" si="163"/>
        <v>148EPSS41</v>
      </c>
      <c r="G85" s="31" t="str">
        <f t="shared" si="164"/>
        <v>148EPSS16</v>
      </c>
      <c r="H85" s="31" t="str">
        <f t="shared" si="165"/>
        <v>148EPSS02</v>
      </c>
      <c r="I85" s="31" t="str">
        <f t="shared" si="166"/>
        <v>148ESS091</v>
      </c>
      <c r="J85" s="31" t="str">
        <f t="shared" si="167"/>
        <v>148EPSI03</v>
      </c>
      <c r="K85" s="31" t="str">
        <f t="shared" si="168"/>
        <v>148EPSS05</v>
      </c>
      <c r="L85" s="31" t="str">
        <f t="shared" si="169"/>
        <v>148EPSS08</v>
      </c>
      <c r="M85" s="31" t="str">
        <f t="shared" si="170"/>
        <v>148EPSS18</v>
      </c>
      <c r="N85" s="31" t="str">
        <f t="shared" si="171"/>
        <v>148EPSS42</v>
      </c>
      <c r="O85" s="31" t="str">
        <f t="shared" si="172"/>
        <v>148ESS207</v>
      </c>
      <c r="P85" s="31" t="str">
        <f t="shared" si="173"/>
        <v>148EPSS48</v>
      </c>
      <c r="Q85" s="31" t="str">
        <f t="shared" si="174"/>
        <v>148CCF102</v>
      </c>
      <c r="R85" s="31" t="str">
        <f t="shared" si="175"/>
        <v>148CCF055</v>
      </c>
      <c r="S85" s="31" t="str">
        <f t="shared" si="176"/>
        <v>148ESS062</v>
      </c>
      <c r="T85" s="31" t="str">
        <f t="shared" si="177"/>
        <v>148EPSS45</v>
      </c>
      <c r="U85" s="31" t="str">
        <f t="shared" si="178"/>
        <v>148EPSI05</v>
      </c>
      <c r="V85" s="31" t="str">
        <f t="shared" si="179"/>
        <v>148</v>
      </c>
      <c r="W85" s="31" t="str">
        <f t="shared" si="180"/>
        <v>148</v>
      </c>
      <c r="X85" s="540" t="s">
        <v>378</v>
      </c>
      <c r="Y85" s="561" t="s">
        <v>494</v>
      </c>
      <c r="Z85" s="38">
        <v>148</v>
      </c>
      <c r="AA85" s="612">
        <f t="shared" si="184"/>
        <v>10341</v>
      </c>
      <c r="AB85" s="613">
        <f t="shared" si="185"/>
        <v>0</v>
      </c>
      <c r="AC85" s="613">
        <f t="shared" si="186"/>
        <v>1145</v>
      </c>
      <c r="AD85" s="613">
        <f t="shared" si="187"/>
        <v>1157</v>
      </c>
      <c r="AE85" s="406">
        <f t="shared" si="188"/>
        <v>0</v>
      </c>
      <c r="AF85" s="613">
        <f t="shared" si="189"/>
        <v>1091</v>
      </c>
      <c r="AG85" s="613">
        <f t="shared" si="190"/>
        <v>0</v>
      </c>
      <c r="AH85" s="613">
        <f t="shared" si="191"/>
        <v>2125</v>
      </c>
      <c r="AI85" s="613">
        <f t="shared" si="192"/>
        <v>0</v>
      </c>
      <c r="AJ85" s="613">
        <f t="shared" si="193"/>
        <v>0</v>
      </c>
      <c r="AK85" s="613">
        <f t="shared" si="194"/>
        <v>0</v>
      </c>
      <c r="AL85" s="613">
        <f t="shared" si="195"/>
        <v>0</v>
      </c>
      <c r="AM85" s="406">
        <f t="shared" si="196"/>
        <v>0</v>
      </c>
      <c r="AN85" s="613">
        <f t="shared" si="197"/>
        <v>0</v>
      </c>
      <c r="AO85" s="406">
        <f t="shared" si="198"/>
        <v>0</v>
      </c>
      <c r="AP85" s="613">
        <f t="shared" si="199"/>
        <v>0</v>
      </c>
      <c r="AQ85" s="613">
        <f t="shared" si="200"/>
        <v>0</v>
      </c>
      <c r="AR85" s="613">
        <f t="shared" si="201"/>
        <v>0</v>
      </c>
      <c r="AS85" s="613">
        <f t="shared" si="202"/>
        <v>0</v>
      </c>
      <c r="AT85" s="613">
        <f t="shared" si="203"/>
        <v>0</v>
      </c>
      <c r="AU85" s="613">
        <f t="shared" si="204"/>
        <v>0</v>
      </c>
      <c r="AV85" s="613">
        <f t="shared" si="205"/>
        <v>0</v>
      </c>
      <c r="AW85" s="617">
        <f t="shared" si="206"/>
        <v>15859</v>
      </c>
      <c r="AX85" s="31" t="str">
        <f t="shared" si="181"/>
        <v>172EPSS02</v>
      </c>
      <c r="AY85" s="853" t="s">
        <v>669</v>
      </c>
      <c r="AZ85" s="853">
        <v>172</v>
      </c>
      <c r="BA85" s="853" t="s">
        <v>530</v>
      </c>
      <c r="BB85" s="854">
        <v>19</v>
      </c>
    </row>
    <row r="86" spans="2:54">
      <c r="B86" s="31" t="str">
        <f t="shared" si="159"/>
        <v>197EPSS40</v>
      </c>
      <c r="C86" s="31" t="str">
        <f t="shared" si="160"/>
        <v>197ESS024</v>
      </c>
      <c r="D86" s="31" t="str">
        <f t="shared" si="161"/>
        <v>197EPSS10</v>
      </c>
      <c r="E86" s="31" t="str">
        <f t="shared" si="162"/>
        <v>197EPSS37</v>
      </c>
      <c r="F86" s="31" t="str">
        <f t="shared" si="163"/>
        <v>197EPSS41</v>
      </c>
      <c r="G86" s="31" t="str">
        <f t="shared" si="164"/>
        <v>197EPSS16</v>
      </c>
      <c r="H86" s="31" t="str">
        <f t="shared" si="165"/>
        <v>197EPSS02</v>
      </c>
      <c r="I86" s="31" t="str">
        <f t="shared" si="166"/>
        <v>197ESS091</v>
      </c>
      <c r="J86" s="31" t="str">
        <f t="shared" si="167"/>
        <v>197EPSI03</v>
      </c>
      <c r="K86" s="31" t="str">
        <f t="shared" si="168"/>
        <v>197EPSS05</v>
      </c>
      <c r="L86" s="31" t="str">
        <f t="shared" si="169"/>
        <v>197EPSS08</v>
      </c>
      <c r="M86" s="31" t="str">
        <f t="shared" si="170"/>
        <v>197EPSS18</v>
      </c>
      <c r="N86" s="31" t="str">
        <f t="shared" si="171"/>
        <v>197EPSS42</v>
      </c>
      <c r="O86" s="31" t="str">
        <f t="shared" si="172"/>
        <v>197ESS207</v>
      </c>
      <c r="P86" s="31" t="str">
        <f t="shared" si="173"/>
        <v>197EPSS48</v>
      </c>
      <c r="Q86" s="31" t="str">
        <f t="shared" si="174"/>
        <v>197CCF102</v>
      </c>
      <c r="R86" s="31" t="str">
        <f t="shared" si="175"/>
        <v>197CCF055</v>
      </c>
      <c r="S86" s="31" t="str">
        <f t="shared" si="176"/>
        <v>197ESS062</v>
      </c>
      <c r="T86" s="31" t="str">
        <f t="shared" si="177"/>
        <v>197EPSS45</v>
      </c>
      <c r="U86" s="31" t="str">
        <f t="shared" si="178"/>
        <v>197EPSI05</v>
      </c>
      <c r="V86" s="31" t="str">
        <f t="shared" si="179"/>
        <v>197</v>
      </c>
      <c r="W86" s="31" t="str">
        <f t="shared" si="180"/>
        <v>197</v>
      </c>
      <c r="X86" s="540" t="s">
        <v>379</v>
      </c>
      <c r="Y86" s="561" t="s">
        <v>494</v>
      </c>
      <c r="Z86" s="38">
        <v>197</v>
      </c>
      <c r="AA86" s="612">
        <f t="shared" si="184"/>
        <v>8685</v>
      </c>
      <c r="AB86" s="613">
        <f t="shared" si="185"/>
        <v>0</v>
      </c>
      <c r="AC86" s="613">
        <f t="shared" si="186"/>
        <v>0</v>
      </c>
      <c r="AD86" s="613">
        <f t="shared" si="187"/>
        <v>657</v>
      </c>
      <c r="AE86" s="406">
        <f t="shared" si="188"/>
        <v>0</v>
      </c>
      <c r="AF86" s="613">
        <f t="shared" si="189"/>
        <v>1</v>
      </c>
      <c r="AG86" s="613">
        <f t="shared" si="190"/>
        <v>0</v>
      </c>
      <c r="AH86" s="613">
        <f t="shared" si="191"/>
        <v>1847</v>
      </c>
      <c r="AI86" s="613">
        <f t="shared" si="192"/>
        <v>0</v>
      </c>
      <c r="AJ86" s="613">
        <f t="shared" si="193"/>
        <v>0</v>
      </c>
      <c r="AK86" s="613">
        <f t="shared" si="194"/>
        <v>0</v>
      </c>
      <c r="AL86" s="613">
        <f t="shared" si="195"/>
        <v>0</v>
      </c>
      <c r="AM86" s="406">
        <f t="shared" si="196"/>
        <v>0</v>
      </c>
      <c r="AN86" s="613">
        <f t="shared" si="197"/>
        <v>0</v>
      </c>
      <c r="AO86" s="406">
        <f t="shared" si="198"/>
        <v>0</v>
      </c>
      <c r="AP86" s="613">
        <f t="shared" si="199"/>
        <v>0</v>
      </c>
      <c r="AQ86" s="613">
        <f t="shared" si="200"/>
        <v>0</v>
      </c>
      <c r="AR86" s="613">
        <f t="shared" si="201"/>
        <v>0</v>
      </c>
      <c r="AS86" s="613">
        <f t="shared" si="202"/>
        <v>0</v>
      </c>
      <c r="AT86" s="613">
        <f t="shared" si="203"/>
        <v>0</v>
      </c>
      <c r="AU86" s="613">
        <f t="shared" si="204"/>
        <v>0</v>
      </c>
      <c r="AV86" s="613">
        <f t="shared" si="205"/>
        <v>0</v>
      </c>
      <c r="AW86" s="617">
        <f t="shared" si="206"/>
        <v>11190</v>
      </c>
      <c r="AX86" s="31" t="str">
        <f t="shared" si="181"/>
        <v>172EPSS10</v>
      </c>
      <c r="AY86" s="853" t="s">
        <v>669</v>
      </c>
      <c r="AZ86" s="853">
        <v>172</v>
      </c>
      <c r="BA86" s="853" t="s">
        <v>515</v>
      </c>
      <c r="BB86" s="854">
        <v>2897</v>
      </c>
    </row>
    <row r="87" spans="2:54">
      <c r="B87" s="31" t="str">
        <f t="shared" si="159"/>
        <v>206EPSS40</v>
      </c>
      <c r="C87" s="31" t="str">
        <f t="shared" si="160"/>
        <v>206ESS024</v>
      </c>
      <c r="D87" s="31" t="str">
        <f t="shared" si="161"/>
        <v>206EPSS10</v>
      </c>
      <c r="E87" s="31" t="str">
        <f t="shared" si="162"/>
        <v>206EPSS37</v>
      </c>
      <c r="F87" s="31" t="str">
        <f t="shared" si="163"/>
        <v>206EPSS41</v>
      </c>
      <c r="G87" s="31" t="str">
        <f t="shared" si="164"/>
        <v>206EPSS16</v>
      </c>
      <c r="H87" s="31" t="str">
        <f t="shared" si="165"/>
        <v>206EPSS02</v>
      </c>
      <c r="I87" s="31" t="str">
        <f t="shared" si="166"/>
        <v>206ESS091</v>
      </c>
      <c r="J87" s="31" t="str">
        <f t="shared" si="167"/>
        <v>206EPSI03</v>
      </c>
      <c r="K87" s="31" t="str">
        <f t="shared" si="168"/>
        <v>206EPSS05</v>
      </c>
      <c r="L87" s="31" t="str">
        <f t="shared" si="169"/>
        <v>206EPSS08</v>
      </c>
      <c r="M87" s="31" t="str">
        <f t="shared" si="170"/>
        <v>206EPSS18</v>
      </c>
      <c r="N87" s="31" t="str">
        <f t="shared" si="171"/>
        <v>206EPSS42</v>
      </c>
      <c r="O87" s="31" t="str">
        <f t="shared" si="172"/>
        <v>206ESS207</v>
      </c>
      <c r="P87" s="31" t="str">
        <f t="shared" si="173"/>
        <v>206EPSS48</v>
      </c>
      <c r="Q87" s="31" t="str">
        <f t="shared" si="174"/>
        <v>206CCF102</v>
      </c>
      <c r="R87" s="31" t="str">
        <f t="shared" si="175"/>
        <v>206CCF055</v>
      </c>
      <c r="S87" s="31" t="str">
        <f t="shared" si="176"/>
        <v>206ESS062</v>
      </c>
      <c r="T87" s="31" t="str">
        <f t="shared" si="177"/>
        <v>206EPSS45</v>
      </c>
      <c r="U87" s="31" t="str">
        <f t="shared" si="178"/>
        <v>206EPSI05</v>
      </c>
      <c r="V87" s="31" t="str">
        <f t="shared" si="179"/>
        <v>206</v>
      </c>
      <c r="W87" s="31" t="str">
        <f t="shared" si="180"/>
        <v>206</v>
      </c>
      <c r="X87" s="540" t="s">
        <v>380</v>
      </c>
      <c r="Y87" s="561" t="s">
        <v>494</v>
      </c>
      <c r="Z87" s="38">
        <v>206</v>
      </c>
      <c r="AA87" s="612">
        <f t="shared" si="184"/>
        <v>2123</v>
      </c>
      <c r="AB87" s="613">
        <f t="shared" si="185"/>
        <v>0</v>
      </c>
      <c r="AC87" s="613">
        <f t="shared" si="186"/>
        <v>0</v>
      </c>
      <c r="AD87" s="613">
        <f t="shared" si="187"/>
        <v>122</v>
      </c>
      <c r="AE87" s="406">
        <f t="shared" si="188"/>
        <v>0</v>
      </c>
      <c r="AF87" s="613">
        <f t="shared" si="189"/>
        <v>0</v>
      </c>
      <c r="AG87" s="613">
        <f t="shared" si="190"/>
        <v>0</v>
      </c>
      <c r="AH87" s="613">
        <f t="shared" si="191"/>
        <v>477</v>
      </c>
      <c r="AI87" s="613">
        <f t="shared" si="192"/>
        <v>0</v>
      </c>
      <c r="AJ87" s="613">
        <f t="shared" si="193"/>
        <v>0</v>
      </c>
      <c r="AK87" s="613">
        <f t="shared" si="194"/>
        <v>0</v>
      </c>
      <c r="AL87" s="613">
        <f t="shared" si="195"/>
        <v>0</v>
      </c>
      <c r="AM87" s="406">
        <f t="shared" si="196"/>
        <v>0</v>
      </c>
      <c r="AN87" s="613">
        <f t="shared" si="197"/>
        <v>0</v>
      </c>
      <c r="AO87" s="406">
        <f t="shared" si="198"/>
        <v>0</v>
      </c>
      <c r="AP87" s="613">
        <f t="shared" si="199"/>
        <v>0</v>
      </c>
      <c r="AQ87" s="613">
        <f t="shared" si="200"/>
        <v>0</v>
      </c>
      <c r="AR87" s="613">
        <f t="shared" si="201"/>
        <v>0</v>
      </c>
      <c r="AS87" s="613">
        <f t="shared" si="202"/>
        <v>0</v>
      </c>
      <c r="AT87" s="613">
        <f t="shared" si="203"/>
        <v>0</v>
      </c>
      <c r="AU87" s="613">
        <f t="shared" si="204"/>
        <v>0</v>
      </c>
      <c r="AV87" s="613">
        <f t="shared" si="205"/>
        <v>0</v>
      </c>
      <c r="AW87" s="617">
        <f t="shared" si="206"/>
        <v>2722</v>
      </c>
      <c r="AX87" s="31" t="str">
        <f t="shared" si="181"/>
        <v>172EPSS16</v>
      </c>
      <c r="AY87" s="853" t="s">
        <v>669</v>
      </c>
      <c r="AZ87" s="853">
        <v>172</v>
      </c>
      <c r="BA87" s="853" t="s">
        <v>521</v>
      </c>
      <c r="BB87" s="854">
        <v>2795</v>
      </c>
    </row>
    <row r="88" spans="2:54">
      <c r="B88" s="31" t="str">
        <f t="shared" si="159"/>
        <v>313EPSS40</v>
      </c>
      <c r="C88" s="31" t="str">
        <f t="shared" si="160"/>
        <v>313ESS024</v>
      </c>
      <c r="D88" s="31" t="str">
        <f t="shared" si="161"/>
        <v>313EPSS10</v>
      </c>
      <c r="E88" s="31" t="str">
        <f t="shared" si="162"/>
        <v>313EPSS37</v>
      </c>
      <c r="F88" s="31" t="str">
        <f t="shared" si="163"/>
        <v>313EPSS41</v>
      </c>
      <c r="G88" s="31" t="str">
        <f t="shared" si="164"/>
        <v>313EPSS16</v>
      </c>
      <c r="H88" s="31" t="str">
        <f t="shared" si="165"/>
        <v>313EPSS02</v>
      </c>
      <c r="I88" s="31" t="str">
        <f t="shared" si="166"/>
        <v>313ESS091</v>
      </c>
      <c r="J88" s="31" t="str">
        <f t="shared" si="167"/>
        <v>313EPSI03</v>
      </c>
      <c r="K88" s="31" t="str">
        <f t="shared" si="168"/>
        <v>313EPSS05</v>
      </c>
      <c r="L88" s="31" t="str">
        <f t="shared" si="169"/>
        <v>313EPSS08</v>
      </c>
      <c r="M88" s="31" t="str">
        <f t="shared" si="170"/>
        <v>313EPSS18</v>
      </c>
      <c r="N88" s="31" t="str">
        <f t="shared" si="171"/>
        <v>313EPSS42</v>
      </c>
      <c r="O88" s="31" t="str">
        <f t="shared" si="172"/>
        <v>313ESS207</v>
      </c>
      <c r="P88" s="31" t="str">
        <f t="shared" si="173"/>
        <v>313EPSS48</v>
      </c>
      <c r="Q88" s="31" t="str">
        <f t="shared" si="174"/>
        <v>313CCF102</v>
      </c>
      <c r="R88" s="31" t="str">
        <f t="shared" si="175"/>
        <v>313CCF055</v>
      </c>
      <c r="S88" s="31" t="str">
        <f t="shared" si="176"/>
        <v>313ESS062</v>
      </c>
      <c r="T88" s="31" t="str">
        <f t="shared" si="177"/>
        <v>313EPSS45</v>
      </c>
      <c r="U88" s="31" t="str">
        <f t="shared" si="178"/>
        <v>313EPSI05</v>
      </c>
      <c r="V88" s="31" t="str">
        <f t="shared" si="179"/>
        <v>313</v>
      </c>
      <c r="W88" s="31" t="str">
        <f t="shared" si="180"/>
        <v>313</v>
      </c>
      <c r="X88" s="540" t="s">
        <v>381</v>
      </c>
      <c r="Y88" s="561" t="s">
        <v>494</v>
      </c>
      <c r="Z88" s="38">
        <v>313</v>
      </c>
      <c r="AA88" s="612">
        <f t="shared" si="184"/>
        <v>4578</v>
      </c>
      <c r="AB88" s="613">
        <f t="shared" si="185"/>
        <v>0</v>
      </c>
      <c r="AC88" s="613">
        <f t="shared" si="186"/>
        <v>0</v>
      </c>
      <c r="AD88" s="613">
        <f t="shared" si="187"/>
        <v>306</v>
      </c>
      <c r="AE88" s="406">
        <f t="shared" si="188"/>
        <v>0</v>
      </c>
      <c r="AF88" s="613">
        <f t="shared" si="189"/>
        <v>0</v>
      </c>
      <c r="AG88" s="613">
        <f t="shared" si="190"/>
        <v>0</v>
      </c>
      <c r="AH88" s="613">
        <f t="shared" si="191"/>
        <v>1893</v>
      </c>
      <c r="AI88" s="613">
        <f t="shared" si="192"/>
        <v>0</v>
      </c>
      <c r="AJ88" s="613">
        <f t="shared" si="193"/>
        <v>0</v>
      </c>
      <c r="AK88" s="613">
        <f t="shared" si="194"/>
        <v>0</v>
      </c>
      <c r="AL88" s="613">
        <f t="shared" si="195"/>
        <v>0</v>
      </c>
      <c r="AM88" s="406">
        <f t="shared" si="196"/>
        <v>0</v>
      </c>
      <c r="AN88" s="613">
        <f t="shared" si="197"/>
        <v>0</v>
      </c>
      <c r="AO88" s="406">
        <f t="shared" si="198"/>
        <v>0</v>
      </c>
      <c r="AP88" s="613">
        <f t="shared" si="199"/>
        <v>0</v>
      </c>
      <c r="AQ88" s="613">
        <f t="shared" si="200"/>
        <v>0</v>
      </c>
      <c r="AR88" s="613">
        <f t="shared" si="201"/>
        <v>0</v>
      </c>
      <c r="AS88" s="613">
        <f t="shared" si="202"/>
        <v>0</v>
      </c>
      <c r="AT88" s="613">
        <f t="shared" si="203"/>
        <v>0</v>
      </c>
      <c r="AU88" s="613">
        <f t="shared" si="204"/>
        <v>0</v>
      </c>
      <c r="AV88" s="613">
        <f t="shared" si="205"/>
        <v>0</v>
      </c>
      <c r="AW88" s="617">
        <f t="shared" si="206"/>
        <v>6777</v>
      </c>
      <c r="AX88" s="31" t="str">
        <f t="shared" si="181"/>
        <v>172EPSS37</v>
      </c>
      <c r="AY88" s="853" t="s">
        <v>669</v>
      </c>
      <c r="AZ88" s="853">
        <v>172</v>
      </c>
      <c r="BA88" s="853" t="s">
        <v>518</v>
      </c>
      <c r="BB88" s="854">
        <v>3094</v>
      </c>
    </row>
    <row r="89" spans="2:54">
      <c r="B89" s="31" t="str">
        <f t="shared" si="159"/>
        <v>318EPSS40</v>
      </c>
      <c r="C89" s="31" t="str">
        <f t="shared" si="160"/>
        <v>318ESS024</v>
      </c>
      <c r="D89" s="31" t="str">
        <f t="shared" si="161"/>
        <v>318EPSS10</v>
      </c>
      <c r="E89" s="31" t="str">
        <f t="shared" si="162"/>
        <v>318EPSS37</v>
      </c>
      <c r="F89" s="31" t="str">
        <f t="shared" si="163"/>
        <v>318EPSS41</v>
      </c>
      <c r="G89" s="31" t="str">
        <f t="shared" si="164"/>
        <v>318EPSS16</v>
      </c>
      <c r="H89" s="31" t="str">
        <f t="shared" si="165"/>
        <v>318EPSS02</v>
      </c>
      <c r="I89" s="31" t="str">
        <f t="shared" si="166"/>
        <v>318ESS091</v>
      </c>
      <c r="J89" s="31" t="str">
        <f t="shared" si="167"/>
        <v>318EPSI03</v>
      </c>
      <c r="K89" s="31" t="str">
        <f t="shared" si="168"/>
        <v>318EPSS05</v>
      </c>
      <c r="L89" s="31" t="str">
        <f t="shared" si="169"/>
        <v>318EPSS08</v>
      </c>
      <c r="M89" s="31" t="str">
        <f t="shared" si="170"/>
        <v>318EPSS18</v>
      </c>
      <c r="N89" s="31" t="str">
        <f t="shared" si="171"/>
        <v>318EPSS42</v>
      </c>
      <c r="O89" s="31" t="str">
        <f t="shared" si="172"/>
        <v>318ESS207</v>
      </c>
      <c r="P89" s="31" t="str">
        <f t="shared" si="173"/>
        <v>318EPSS48</v>
      </c>
      <c r="Q89" s="31" t="str">
        <f t="shared" si="174"/>
        <v>318CCF102</v>
      </c>
      <c r="R89" s="31" t="str">
        <f t="shared" si="175"/>
        <v>318CCF055</v>
      </c>
      <c r="S89" s="31" t="str">
        <f t="shared" si="176"/>
        <v>318ESS062</v>
      </c>
      <c r="T89" s="31" t="str">
        <f t="shared" si="177"/>
        <v>318EPSS45</v>
      </c>
      <c r="U89" s="31" t="str">
        <f t="shared" si="178"/>
        <v>318EPSI05</v>
      </c>
      <c r="V89" s="31" t="str">
        <f t="shared" si="179"/>
        <v>318</v>
      </c>
      <c r="W89" s="31" t="str">
        <f t="shared" si="180"/>
        <v>318</v>
      </c>
      <c r="X89" s="540" t="s">
        <v>382</v>
      </c>
      <c r="Y89" s="561" t="s">
        <v>494</v>
      </c>
      <c r="Z89" s="38">
        <v>318</v>
      </c>
      <c r="AA89" s="612">
        <f t="shared" si="184"/>
        <v>9148</v>
      </c>
      <c r="AB89" s="613">
        <f t="shared" si="185"/>
        <v>0</v>
      </c>
      <c r="AC89" s="613">
        <f t="shared" si="186"/>
        <v>1313</v>
      </c>
      <c r="AD89" s="613">
        <f t="shared" si="187"/>
        <v>603</v>
      </c>
      <c r="AE89" s="406">
        <f t="shared" si="188"/>
        <v>0</v>
      </c>
      <c r="AF89" s="613">
        <f t="shared" si="189"/>
        <v>792</v>
      </c>
      <c r="AG89" s="613">
        <f t="shared" si="190"/>
        <v>163</v>
      </c>
      <c r="AH89" s="613">
        <f t="shared" si="191"/>
        <v>0</v>
      </c>
      <c r="AI89" s="613">
        <f t="shared" si="192"/>
        <v>0</v>
      </c>
      <c r="AJ89" s="613">
        <f t="shared" si="193"/>
        <v>0</v>
      </c>
      <c r="AK89" s="613">
        <f t="shared" si="194"/>
        <v>0</v>
      </c>
      <c r="AL89" s="613">
        <f t="shared" si="195"/>
        <v>0</v>
      </c>
      <c r="AM89" s="406">
        <f t="shared" si="196"/>
        <v>0</v>
      </c>
      <c r="AN89" s="613">
        <f t="shared" si="197"/>
        <v>0</v>
      </c>
      <c r="AO89" s="406">
        <f t="shared" si="198"/>
        <v>0</v>
      </c>
      <c r="AP89" s="613">
        <f t="shared" si="199"/>
        <v>0</v>
      </c>
      <c r="AQ89" s="613">
        <f t="shared" si="200"/>
        <v>0</v>
      </c>
      <c r="AR89" s="613">
        <f t="shared" si="201"/>
        <v>0</v>
      </c>
      <c r="AS89" s="613">
        <f t="shared" si="202"/>
        <v>0</v>
      </c>
      <c r="AT89" s="613">
        <f t="shared" si="203"/>
        <v>0</v>
      </c>
      <c r="AU89" s="613">
        <f t="shared" si="204"/>
        <v>0</v>
      </c>
      <c r="AV89" s="613">
        <f t="shared" si="205"/>
        <v>0</v>
      </c>
      <c r="AW89" s="617">
        <f t="shared" si="206"/>
        <v>12019</v>
      </c>
      <c r="AX89" s="31" t="str">
        <f t="shared" si="181"/>
        <v>172EPSS40</v>
      </c>
      <c r="AY89" s="853" t="s">
        <v>669</v>
      </c>
      <c r="AZ89" s="853">
        <v>172</v>
      </c>
      <c r="BA89" s="853" t="s">
        <v>509</v>
      </c>
      <c r="BB89" s="854">
        <v>23859</v>
      </c>
    </row>
    <row r="90" spans="2:54">
      <c r="B90" s="31" t="str">
        <f t="shared" si="159"/>
        <v>321EPSS40</v>
      </c>
      <c r="C90" s="31" t="str">
        <f t="shared" si="160"/>
        <v>321ESS024</v>
      </c>
      <c r="D90" s="31" t="str">
        <f t="shared" si="161"/>
        <v>321EPSS10</v>
      </c>
      <c r="E90" s="31" t="str">
        <f t="shared" si="162"/>
        <v>321EPSS37</v>
      </c>
      <c r="F90" s="31" t="str">
        <f t="shared" si="163"/>
        <v>321EPSS41</v>
      </c>
      <c r="G90" s="31" t="str">
        <f t="shared" si="164"/>
        <v>321EPSS16</v>
      </c>
      <c r="H90" s="31" t="str">
        <f t="shared" si="165"/>
        <v>321EPSS02</v>
      </c>
      <c r="I90" s="31" t="str">
        <f t="shared" si="166"/>
        <v>321ESS091</v>
      </c>
      <c r="J90" s="31" t="str">
        <f t="shared" si="167"/>
        <v>321EPSI03</v>
      </c>
      <c r="K90" s="31" t="str">
        <f t="shared" si="168"/>
        <v>321EPSS05</v>
      </c>
      <c r="L90" s="31" t="str">
        <f t="shared" si="169"/>
        <v>321EPSS08</v>
      </c>
      <c r="M90" s="31" t="str">
        <f t="shared" si="170"/>
        <v>321EPSS18</v>
      </c>
      <c r="N90" s="31" t="str">
        <f t="shared" si="171"/>
        <v>321EPSS42</v>
      </c>
      <c r="O90" s="31" t="str">
        <f t="shared" si="172"/>
        <v>321ESS207</v>
      </c>
      <c r="P90" s="31" t="str">
        <f t="shared" si="173"/>
        <v>321EPSS48</v>
      </c>
      <c r="Q90" s="31" t="str">
        <f t="shared" si="174"/>
        <v>321CCF102</v>
      </c>
      <c r="R90" s="31" t="str">
        <f t="shared" si="175"/>
        <v>321CCF055</v>
      </c>
      <c r="S90" s="31" t="str">
        <f t="shared" si="176"/>
        <v>321ESS062</v>
      </c>
      <c r="T90" s="31" t="str">
        <f t="shared" si="177"/>
        <v>321EPSS45</v>
      </c>
      <c r="U90" s="31" t="str">
        <f t="shared" si="178"/>
        <v>321EPSI05</v>
      </c>
      <c r="V90" s="31" t="str">
        <f t="shared" si="179"/>
        <v>321</v>
      </c>
      <c r="W90" s="31" t="str">
        <f t="shared" si="180"/>
        <v>321</v>
      </c>
      <c r="X90" s="540" t="s">
        <v>383</v>
      </c>
      <c r="Y90" s="561" t="s">
        <v>494</v>
      </c>
      <c r="Z90" s="38">
        <v>321</v>
      </c>
      <c r="AA90" s="612">
        <f t="shared" si="184"/>
        <v>2778</v>
      </c>
      <c r="AB90" s="613">
        <f t="shared" si="185"/>
        <v>0</v>
      </c>
      <c r="AC90" s="613">
        <f t="shared" si="186"/>
        <v>0</v>
      </c>
      <c r="AD90" s="613">
        <f t="shared" si="187"/>
        <v>406</v>
      </c>
      <c r="AE90" s="406">
        <f t="shared" si="188"/>
        <v>1</v>
      </c>
      <c r="AF90" s="613">
        <f t="shared" si="189"/>
        <v>0</v>
      </c>
      <c r="AG90" s="613">
        <f t="shared" si="190"/>
        <v>0</v>
      </c>
      <c r="AH90" s="613">
        <f t="shared" si="191"/>
        <v>0</v>
      </c>
      <c r="AI90" s="613">
        <f t="shared" si="192"/>
        <v>0</v>
      </c>
      <c r="AJ90" s="613">
        <f t="shared" si="193"/>
        <v>0</v>
      </c>
      <c r="AK90" s="613">
        <f t="shared" si="194"/>
        <v>0</v>
      </c>
      <c r="AL90" s="613">
        <f t="shared" si="195"/>
        <v>0</v>
      </c>
      <c r="AM90" s="406">
        <f t="shared" si="196"/>
        <v>0</v>
      </c>
      <c r="AN90" s="613">
        <f t="shared" si="197"/>
        <v>0</v>
      </c>
      <c r="AO90" s="406">
        <f t="shared" si="198"/>
        <v>0</v>
      </c>
      <c r="AP90" s="613">
        <f t="shared" si="199"/>
        <v>0</v>
      </c>
      <c r="AQ90" s="613">
        <f t="shared" si="200"/>
        <v>0</v>
      </c>
      <c r="AR90" s="613">
        <f t="shared" si="201"/>
        <v>0</v>
      </c>
      <c r="AS90" s="613">
        <f t="shared" si="202"/>
        <v>0</v>
      </c>
      <c r="AT90" s="613">
        <f t="shared" si="203"/>
        <v>0</v>
      </c>
      <c r="AU90" s="613">
        <f t="shared" si="204"/>
        <v>0</v>
      </c>
      <c r="AV90" s="613">
        <f t="shared" si="205"/>
        <v>0</v>
      </c>
      <c r="AW90" s="617">
        <f t="shared" si="206"/>
        <v>3184</v>
      </c>
      <c r="AX90" s="31" t="str">
        <f t="shared" si="181"/>
        <v>172EPSS41</v>
      </c>
      <c r="AY90" s="853" t="s">
        <v>669</v>
      </c>
      <c r="AZ90" s="853">
        <v>172</v>
      </c>
      <c r="BA90" s="853" t="s">
        <v>602</v>
      </c>
      <c r="BB90" s="854">
        <v>1406</v>
      </c>
    </row>
    <row r="91" spans="2:54">
      <c r="B91" s="31" t="str">
        <f t="shared" si="159"/>
        <v>376EPSS40</v>
      </c>
      <c r="C91" s="31" t="str">
        <f t="shared" si="160"/>
        <v>376ESS024</v>
      </c>
      <c r="D91" s="31" t="str">
        <f t="shared" si="161"/>
        <v>376EPSS10</v>
      </c>
      <c r="E91" s="31" t="str">
        <f t="shared" si="162"/>
        <v>376EPSS37</v>
      </c>
      <c r="F91" s="31" t="str">
        <f t="shared" si="163"/>
        <v>376EPSS41</v>
      </c>
      <c r="G91" s="31" t="str">
        <f t="shared" si="164"/>
        <v>376EPSS16</v>
      </c>
      <c r="H91" s="31" t="str">
        <f t="shared" si="165"/>
        <v>376EPSS02</v>
      </c>
      <c r="I91" s="31" t="str">
        <f t="shared" si="166"/>
        <v>376ESS091</v>
      </c>
      <c r="J91" s="31" t="str">
        <f t="shared" si="167"/>
        <v>376EPSI03</v>
      </c>
      <c r="K91" s="31" t="str">
        <f t="shared" si="168"/>
        <v>376EPSS05</v>
      </c>
      <c r="L91" s="31" t="str">
        <f t="shared" si="169"/>
        <v>376EPSS08</v>
      </c>
      <c r="M91" s="31" t="str">
        <f t="shared" si="170"/>
        <v>376EPSS18</v>
      </c>
      <c r="N91" s="31" t="str">
        <f t="shared" si="171"/>
        <v>376EPSS42</v>
      </c>
      <c r="O91" s="31" t="str">
        <f t="shared" si="172"/>
        <v>376ESS207</v>
      </c>
      <c r="P91" s="31" t="str">
        <f t="shared" si="173"/>
        <v>376EPSS48</v>
      </c>
      <c r="Q91" s="31" t="str">
        <f t="shared" si="174"/>
        <v>376CCF102</v>
      </c>
      <c r="R91" s="31" t="str">
        <f t="shared" si="175"/>
        <v>376CCF055</v>
      </c>
      <c r="S91" s="31" t="str">
        <f t="shared" si="176"/>
        <v>376ESS062</v>
      </c>
      <c r="T91" s="31" t="str">
        <f t="shared" si="177"/>
        <v>376EPSS45</v>
      </c>
      <c r="U91" s="31" t="str">
        <f t="shared" si="178"/>
        <v>376EPSI05</v>
      </c>
      <c r="V91" s="31" t="str">
        <f t="shared" si="179"/>
        <v>376</v>
      </c>
      <c r="W91" s="31" t="str">
        <f t="shared" si="180"/>
        <v>376</v>
      </c>
      <c r="X91" s="540" t="s">
        <v>384</v>
      </c>
      <c r="Y91" s="561" t="s">
        <v>494</v>
      </c>
      <c r="Z91" s="38">
        <v>376</v>
      </c>
      <c r="AA91" s="612">
        <f t="shared" si="184"/>
        <v>4884</v>
      </c>
      <c r="AB91" s="613">
        <f t="shared" si="185"/>
        <v>0</v>
      </c>
      <c r="AC91" s="613">
        <f t="shared" si="186"/>
        <v>2437</v>
      </c>
      <c r="AD91" s="613">
        <f t="shared" si="187"/>
        <v>645</v>
      </c>
      <c r="AE91" s="406">
        <f t="shared" si="188"/>
        <v>0</v>
      </c>
      <c r="AF91" s="613">
        <f t="shared" si="189"/>
        <v>991</v>
      </c>
      <c r="AG91" s="613">
        <f t="shared" si="190"/>
        <v>86</v>
      </c>
      <c r="AH91" s="613">
        <f t="shared" si="191"/>
        <v>3551</v>
      </c>
      <c r="AI91" s="613">
        <f t="shared" si="192"/>
        <v>0</v>
      </c>
      <c r="AJ91" s="613">
        <f t="shared" si="193"/>
        <v>0</v>
      </c>
      <c r="AK91" s="613">
        <f t="shared" si="194"/>
        <v>0</v>
      </c>
      <c r="AL91" s="613">
        <f t="shared" si="195"/>
        <v>0</v>
      </c>
      <c r="AM91" s="406">
        <f t="shared" si="196"/>
        <v>0</v>
      </c>
      <c r="AN91" s="613">
        <f t="shared" si="197"/>
        <v>0</v>
      </c>
      <c r="AO91" s="406">
        <f t="shared" si="198"/>
        <v>0</v>
      </c>
      <c r="AP91" s="613">
        <f t="shared" si="199"/>
        <v>0</v>
      </c>
      <c r="AQ91" s="613">
        <f t="shared" si="200"/>
        <v>0</v>
      </c>
      <c r="AR91" s="613">
        <f t="shared" si="201"/>
        <v>0</v>
      </c>
      <c r="AS91" s="613">
        <f t="shared" si="202"/>
        <v>0</v>
      </c>
      <c r="AT91" s="613">
        <f t="shared" si="203"/>
        <v>0</v>
      </c>
      <c r="AU91" s="613">
        <f t="shared" si="204"/>
        <v>0</v>
      </c>
      <c r="AV91" s="613">
        <f t="shared" si="205"/>
        <v>0</v>
      </c>
      <c r="AW91" s="617">
        <f t="shared" si="206"/>
        <v>12594</v>
      </c>
      <c r="AX91" s="31" t="str">
        <f t="shared" si="181"/>
        <v>172ESS024</v>
      </c>
      <c r="AY91" s="853" t="s">
        <v>669</v>
      </c>
      <c r="AZ91" s="853">
        <v>172</v>
      </c>
      <c r="BA91" s="853" t="s">
        <v>512</v>
      </c>
      <c r="BB91" s="854">
        <v>883</v>
      </c>
    </row>
    <row r="92" spans="2:54">
      <c r="B92" s="31" t="str">
        <f t="shared" si="159"/>
        <v>400EPSS40</v>
      </c>
      <c r="C92" s="31" t="str">
        <f t="shared" si="160"/>
        <v>400ESS024</v>
      </c>
      <c r="D92" s="31" t="str">
        <f t="shared" si="161"/>
        <v>400EPSS10</v>
      </c>
      <c r="E92" s="31" t="str">
        <f t="shared" si="162"/>
        <v>400EPSS37</v>
      </c>
      <c r="F92" s="31" t="str">
        <f t="shared" si="163"/>
        <v>400EPSS41</v>
      </c>
      <c r="G92" s="31" t="str">
        <f t="shared" si="164"/>
        <v>400EPSS16</v>
      </c>
      <c r="H92" s="31" t="str">
        <f t="shared" si="165"/>
        <v>400EPSS02</v>
      </c>
      <c r="I92" s="31" t="str">
        <f t="shared" si="166"/>
        <v>400ESS091</v>
      </c>
      <c r="J92" s="31" t="str">
        <f t="shared" si="167"/>
        <v>400EPSI03</v>
      </c>
      <c r="K92" s="31" t="str">
        <f t="shared" si="168"/>
        <v>400EPSS05</v>
      </c>
      <c r="L92" s="31" t="str">
        <f t="shared" si="169"/>
        <v>400EPSS08</v>
      </c>
      <c r="M92" s="31" t="str">
        <f t="shared" si="170"/>
        <v>400EPSS18</v>
      </c>
      <c r="N92" s="31" t="str">
        <f t="shared" si="171"/>
        <v>400EPSS42</v>
      </c>
      <c r="O92" s="31" t="str">
        <f t="shared" si="172"/>
        <v>400ESS207</v>
      </c>
      <c r="P92" s="31" t="str">
        <f t="shared" si="173"/>
        <v>400EPSS48</v>
      </c>
      <c r="Q92" s="31" t="str">
        <f t="shared" si="174"/>
        <v>400CCF102</v>
      </c>
      <c r="R92" s="31" t="str">
        <f t="shared" si="175"/>
        <v>400CCF055</v>
      </c>
      <c r="S92" s="31" t="str">
        <f t="shared" si="176"/>
        <v>400ESS062</v>
      </c>
      <c r="T92" s="31" t="str">
        <f t="shared" si="177"/>
        <v>400EPSS45</v>
      </c>
      <c r="U92" s="31" t="str">
        <f t="shared" si="178"/>
        <v>400EPSI05</v>
      </c>
      <c r="V92" s="31" t="str">
        <f t="shared" si="179"/>
        <v>400</v>
      </c>
      <c r="W92" s="31" t="str">
        <f t="shared" si="180"/>
        <v>400</v>
      </c>
      <c r="X92" s="540" t="s">
        <v>385</v>
      </c>
      <c r="Y92" s="561" t="s">
        <v>494</v>
      </c>
      <c r="Z92" s="38">
        <v>400</v>
      </c>
      <c r="AA92" s="612">
        <f t="shared" si="184"/>
        <v>7355</v>
      </c>
      <c r="AB92" s="613">
        <f t="shared" si="185"/>
        <v>0</v>
      </c>
      <c r="AC92" s="613">
        <f t="shared" si="186"/>
        <v>251</v>
      </c>
      <c r="AD92" s="613">
        <f t="shared" si="187"/>
        <v>359</v>
      </c>
      <c r="AE92" s="406">
        <f t="shared" si="188"/>
        <v>0</v>
      </c>
      <c r="AF92" s="613">
        <f t="shared" si="189"/>
        <v>795</v>
      </c>
      <c r="AG92" s="613">
        <f t="shared" si="190"/>
        <v>204</v>
      </c>
      <c r="AH92" s="613">
        <f t="shared" si="191"/>
        <v>0</v>
      </c>
      <c r="AI92" s="613">
        <f t="shared" si="192"/>
        <v>0</v>
      </c>
      <c r="AJ92" s="613">
        <f t="shared" si="193"/>
        <v>0</v>
      </c>
      <c r="AK92" s="613">
        <f t="shared" si="194"/>
        <v>0</v>
      </c>
      <c r="AL92" s="613">
        <f t="shared" si="195"/>
        <v>0</v>
      </c>
      <c r="AM92" s="406">
        <f t="shared" si="196"/>
        <v>0</v>
      </c>
      <c r="AN92" s="613">
        <f t="shared" si="197"/>
        <v>0</v>
      </c>
      <c r="AO92" s="406">
        <f t="shared" si="198"/>
        <v>0</v>
      </c>
      <c r="AP92" s="613">
        <f t="shared" si="199"/>
        <v>0</v>
      </c>
      <c r="AQ92" s="613">
        <f t="shared" si="200"/>
        <v>0</v>
      </c>
      <c r="AR92" s="613">
        <f t="shared" si="201"/>
        <v>0</v>
      </c>
      <c r="AS92" s="613">
        <f t="shared" si="202"/>
        <v>0</v>
      </c>
      <c r="AT92" s="613">
        <f t="shared" si="203"/>
        <v>0</v>
      </c>
      <c r="AU92" s="613">
        <f t="shared" si="204"/>
        <v>0</v>
      </c>
      <c r="AV92" s="613">
        <f t="shared" si="205"/>
        <v>0</v>
      </c>
      <c r="AW92" s="617">
        <f t="shared" si="206"/>
        <v>8964</v>
      </c>
      <c r="AX92" s="31" t="str">
        <f t="shared" si="181"/>
        <v>475EPSI03</v>
      </c>
      <c r="AY92" s="853" t="s">
        <v>669</v>
      </c>
      <c r="AZ92" s="853">
        <v>475</v>
      </c>
      <c r="BA92" s="853" t="s">
        <v>527</v>
      </c>
      <c r="BB92" s="854">
        <v>2398</v>
      </c>
    </row>
    <row r="93" spans="2:54">
      <c r="B93" s="31" t="str">
        <f t="shared" si="159"/>
        <v>440EPSS40</v>
      </c>
      <c r="C93" s="31" t="str">
        <f t="shared" si="160"/>
        <v>440ESS024</v>
      </c>
      <c r="D93" s="31" t="str">
        <f t="shared" si="161"/>
        <v>440EPSS10</v>
      </c>
      <c r="E93" s="31" t="str">
        <f t="shared" si="162"/>
        <v>440EPSS37</v>
      </c>
      <c r="F93" s="31" t="str">
        <f t="shared" si="163"/>
        <v>440EPSS41</v>
      </c>
      <c r="G93" s="31" t="str">
        <f t="shared" si="164"/>
        <v>440EPSS16</v>
      </c>
      <c r="H93" s="31" t="str">
        <f t="shared" si="165"/>
        <v>440EPSS02</v>
      </c>
      <c r="I93" s="31" t="str">
        <f t="shared" si="166"/>
        <v>440ESS091</v>
      </c>
      <c r="J93" s="31" t="str">
        <f t="shared" si="167"/>
        <v>440EPSI03</v>
      </c>
      <c r="K93" s="31" t="str">
        <f t="shared" si="168"/>
        <v>440EPSS05</v>
      </c>
      <c r="L93" s="31" t="str">
        <f t="shared" si="169"/>
        <v>440EPSS08</v>
      </c>
      <c r="M93" s="31" t="str">
        <f t="shared" si="170"/>
        <v>440EPSS18</v>
      </c>
      <c r="N93" s="31" t="str">
        <f t="shared" si="171"/>
        <v>440EPSS42</v>
      </c>
      <c r="O93" s="31" t="str">
        <f t="shared" si="172"/>
        <v>440ESS207</v>
      </c>
      <c r="P93" s="31" t="str">
        <f t="shared" si="173"/>
        <v>440EPSS48</v>
      </c>
      <c r="Q93" s="31" t="str">
        <f t="shared" si="174"/>
        <v>440CCF102</v>
      </c>
      <c r="R93" s="31" t="str">
        <f t="shared" si="175"/>
        <v>440CCF055</v>
      </c>
      <c r="S93" s="31" t="str">
        <f t="shared" si="176"/>
        <v>440ESS062</v>
      </c>
      <c r="T93" s="31" t="str">
        <f t="shared" si="177"/>
        <v>440EPSS45</v>
      </c>
      <c r="U93" s="31" t="str">
        <f t="shared" si="178"/>
        <v>440EPSI05</v>
      </c>
      <c r="V93" s="31" t="str">
        <f t="shared" si="179"/>
        <v>440</v>
      </c>
      <c r="W93" s="31" t="str">
        <f t="shared" si="180"/>
        <v>440</v>
      </c>
      <c r="X93" s="540" t="s">
        <v>386</v>
      </c>
      <c r="Y93" s="561" t="s">
        <v>494</v>
      </c>
      <c r="Z93" s="38">
        <v>440</v>
      </c>
      <c r="AA93" s="612">
        <f t="shared" si="184"/>
        <v>14779</v>
      </c>
      <c r="AB93" s="613">
        <f t="shared" si="185"/>
        <v>0</v>
      </c>
      <c r="AC93" s="613">
        <f t="shared" si="186"/>
        <v>1544</v>
      </c>
      <c r="AD93" s="613">
        <f t="shared" si="187"/>
        <v>834</v>
      </c>
      <c r="AE93" s="406">
        <f t="shared" si="188"/>
        <v>0</v>
      </c>
      <c r="AF93" s="613">
        <f t="shared" si="189"/>
        <v>1223</v>
      </c>
      <c r="AG93" s="613">
        <f t="shared" si="190"/>
        <v>225</v>
      </c>
      <c r="AH93" s="613">
        <f t="shared" si="191"/>
        <v>0</v>
      </c>
      <c r="AI93" s="613">
        <f t="shared" si="192"/>
        <v>0</v>
      </c>
      <c r="AJ93" s="613">
        <f t="shared" si="193"/>
        <v>0</v>
      </c>
      <c r="AK93" s="613">
        <f t="shared" si="194"/>
        <v>0</v>
      </c>
      <c r="AL93" s="613">
        <f t="shared" si="195"/>
        <v>0</v>
      </c>
      <c r="AM93" s="406">
        <f t="shared" si="196"/>
        <v>0</v>
      </c>
      <c r="AN93" s="613">
        <f t="shared" si="197"/>
        <v>0</v>
      </c>
      <c r="AO93" s="406">
        <f t="shared" si="198"/>
        <v>0</v>
      </c>
      <c r="AP93" s="613">
        <f t="shared" si="199"/>
        <v>0</v>
      </c>
      <c r="AQ93" s="613">
        <f t="shared" si="200"/>
        <v>0</v>
      </c>
      <c r="AR93" s="613">
        <f t="shared" si="201"/>
        <v>0</v>
      </c>
      <c r="AS93" s="613">
        <f t="shared" si="202"/>
        <v>0</v>
      </c>
      <c r="AT93" s="613">
        <f t="shared" si="203"/>
        <v>0</v>
      </c>
      <c r="AU93" s="613">
        <f t="shared" si="204"/>
        <v>0</v>
      </c>
      <c r="AV93" s="613">
        <f t="shared" si="205"/>
        <v>0</v>
      </c>
      <c r="AW93" s="617">
        <f t="shared" si="206"/>
        <v>18605</v>
      </c>
      <c r="AX93" s="31" t="str">
        <f t="shared" si="181"/>
        <v>475EPSS37</v>
      </c>
      <c r="AY93" s="853" t="s">
        <v>669</v>
      </c>
      <c r="AZ93" s="853">
        <v>475</v>
      </c>
      <c r="BA93" s="853" t="s">
        <v>518</v>
      </c>
      <c r="BB93" s="854">
        <v>99</v>
      </c>
    </row>
    <row r="94" spans="2:54">
      <c r="B94" s="31" t="str">
        <f t="shared" si="159"/>
        <v>483EPSS40</v>
      </c>
      <c r="C94" s="31" t="str">
        <f t="shared" si="160"/>
        <v>483ESS024</v>
      </c>
      <c r="D94" s="31" t="str">
        <f t="shared" si="161"/>
        <v>483EPSS10</v>
      </c>
      <c r="E94" s="31" t="str">
        <f t="shared" si="162"/>
        <v>483EPSS37</v>
      </c>
      <c r="F94" s="31" t="str">
        <f t="shared" si="163"/>
        <v>483EPSS41</v>
      </c>
      <c r="G94" s="31" t="str">
        <f t="shared" si="164"/>
        <v>483EPSS16</v>
      </c>
      <c r="H94" s="31" t="str">
        <f t="shared" si="165"/>
        <v>483EPSS02</v>
      </c>
      <c r="I94" s="31" t="str">
        <f t="shared" si="166"/>
        <v>483ESS091</v>
      </c>
      <c r="J94" s="31" t="str">
        <f t="shared" si="167"/>
        <v>483EPSI03</v>
      </c>
      <c r="K94" s="31" t="str">
        <f t="shared" si="168"/>
        <v>483EPSS05</v>
      </c>
      <c r="L94" s="31" t="str">
        <f t="shared" si="169"/>
        <v>483EPSS08</v>
      </c>
      <c r="M94" s="31" t="str">
        <f t="shared" si="170"/>
        <v>483EPSS18</v>
      </c>
      <c r="N94" s="31" t="str">
        <f t="shared" si="171"/>
        <v>483EPSS42</v>
      </c>
      <c r="O94" s="31" t="str">
        <f t="shared" si="172"/>
        <v>483ESS207</v>
      </c>
      <c r="P94" s="31" t="str">
        <f t="shared" si="173"/>
        <v>483EPSS48</v>
      </c>
      <c r="Q94" s="31" t="str">
        <f t="shared" si="174"/>
        <v>483CCF102</v>
      </c>
      <c r="R94" s="31" t="str">
        <f t="shared" si="175"/>
        <v>483CCF055</v>
      </c>
      <c r="S94" s="31" t="str">
        <f t="shared" si="176"/>
        <v>483ESS062</v>
      </c>
      <c r="T94" s="31" t="str">
        <f t="shared" si="177"/>
        <v>483EPSS45</v>
      </c>
      <c r="U94" s="31" t="str">
        <f t="shared" si="178"/>
        <v>483EPSI05</v>
      </c>
      <c r="V94" s="31" t="str">
        <f t="shared" si="179"/>
        <v>483</v>
      </c>
      <c r="W94" s="31" t="str">
        <f t="shared" si="180"/>
        <v>483</v>
      </c>
      <c r="X94" s="540" t="s">
        <v>387</v>
      </c>
      <c r="Y94" s="561" t="s">
        <v>494</v>
      </c>
      <c r="Z94" s="38">
        <v>483</v>
      </c>
      <c r="AA94" s="612">
        <f t="shared" si="184"/>
        <v>7430</v>
      </c>
      <c r="AB94" s="613">
        <f t="shared" si="185"/>
        <v>0</v>
      </c>
      <c r="AC94" s="613">
        <f t="shared" si="186"/>
        <v>0</v>
      </c>
      <c r="AD94" s="613">
        <f t="shared" si="187"/>
        <v>255</v>
      </c>
      <c r="AE94" s="406">
        <f t="shared" si="188"/>
        <v>0</v>
      </c>
      <c r="AF94" s="613">
        <f t="shared" si="189"/>
        <v>0</v>
      </c>
      <c r="AG94" s="613">
        <f t="shared" si="190"/>
        <v>0</v>
      </c>
      <c r="AH94" s="613">
        <f t="shared" si="191"/>
        <v>444</v>
      </c>
      <c r="AI94" s="613">
        <f t="shared" si="192"/>
        <v>0</v>
      </c>
      <c r="AJ94" s="613">
        <f t="shared" si="193"/>
        <v>0</v>
      </c>
      <c r="AK94" s="613">
        <f t="shared" si="194"/>
        <v>0</v>
      </c>
      <c r="AL94" s="613">
        <f t="shared" si="195"/>
        <v>0</v>
      </c>
      <c r="AM94" s="406">
        <f t="shared" si="196"/>
        <v>0</v>
      </c>
      <c r="AN94" s="613">
        <f t="shared" si="197"/>
        <v>0</v>
      </c>
      <c r="AO94" s="406">
        <f t="shared" si="198"/>
        <v>0</v>
      </c>
      <c r="AP94" s="613">
        <f t="shared" si="199"/>
        <v>0</v>
      </c>
      <c r="AQ94" s="613">
        <f t="shared" si="200"/>
        <v>0</v>
      </c>
      <c r="AR94" s="613">
        <f t="shared" si="201"/>
        <v>0</v>
      </c>
      <c r="AS94" s="613">
        <f t="shared" si="202"/>
        <v>0</v>
      </c>
      <c r="AT94" s="613">
        <f t="shared" si="203"/>
        <v>0</v>
      </c>
      <c r="AU94" s="613">
        <f t="shared" si="204"/>
        <v>0</v>
      </c>
      <c r="AV94" s="613">
        <f t="shared" si="205"/>
        <v>0</v>
      </c>
      <c r="AW94" s="617">
        <f t="shared" si="206"/>
        <v>8129</v>
      </c>
      <c r="AX94" s="31" t="str">
        <f t="shared" si="181"/>
        <v>475EPSS40</v>
      </c>
      <c r="AY94" s="853" t="s">
        <v>669</v>
      </c>
      <c r="AZ94" s="853">
        <v>475</v>
      </c>
      <c r="BA94" s="853" t="s">
        <v>509</v>
      </c>
      <c r="BB94" s="854">
        <v>2218</v>
      </c>
    </row>
    <row r="95" spans="2:54">
      <c r="B95" s="31" t="str">
        <f t="shared" si="159"/>
        <v>541EPSS40</v>
      </c>
      <c r="C95" s="31" t="str">
        <f t="shared" si="160"/>
        <v>541ESS024</v>
      </c>
      <c r="D95" s="31" t="str">
        <f t="shared" si="161"/>
        <v>541EPSS10</v>
      </c>
      <c r="E95" s="31" t="str">
        <f t="shared" si="162"/>
        <v>541EPSS37</v>
      </c>
      <c r="F95" s="31" t="str">
        <f t="shared" si="163"/>
        <v>541EPSS41</v>
      </c>
      <c r="G95" s="31" t="str">
        <f t="shared" si="164"/>
        <v>541EPSS16</v>
      </c>
      <c r="H95" s="31" t="str">
        <f t="shared" si="165"/>
        <v>541EPSS02</v>
      </c>
      <c r="I95" s="31" t="str">
        <f t="shared" si="166"/>
        <v>541ESS091</v>
      </c>
      <c r="J95" s="31" t="str">
        <f t="shared" si="167"/>
        <v>541EPSI03</v>
      </c>
      <c r="K95" s="31" t="str">
        <f t="shared" si="168"/>
        <v>541EPSS05</v>
      </c>
      <c r="L95" s="31" t="str">
        <f t="shared" si="169"/>
        <v>541EPSS08</v>
      </c>
      <c r="M95" s="31" t="str">
        <f t="shared" si="170"/>
        <v>541EPSS18</v>
      </c>
      <c r="N95" s="31" t="str">
        <f t="shared" si="171"/>
        <v>541EPSS42</v>
      </c>
      <c r="O95" s="31" t="str">
        <f t="shared" si="172"/>
        <v>541ESS207</v>
      </c>
      <c r="P95" s="31" t="str">
        <f t="shared" si="173"/>
        <v>541EPSS48</v>
      </c>
      <c r="Q95" s="31" t="str">
        <f t="shared" si="174"/>
        <v>541CCF102</v>
      </c>
      <c r="R95" s="31" t="str">
        <f t="shared" si="175"/>
        <v>541CCF055</v>
      </c>
      <c r="S95" s="31" t="str">
        <f t="shared" si="176"/>
        <v>541ESS062</v>
      </c>
      <c r="T95" s="31" t="str">
        <f t="shared" si="177"/>
        <v>541EPSS45</v>
      </c>
      <c r="U95" s="31" t="str">
        <f t="shared" si="178"/>
        <v>541EPSI05</v>
      </c>
      <c r="V95" s="31" t="str">
        <f t="shared" si="179"/>
        <v>541</v>
      </c>
      <c r="W95" s="31" t="str">
        <f t="shared" si="180"/>
        <v>541</v>
      </c>
      <c r="X95" s="540" t="s">
        <v>388</v>
      </c>
      <c r="Y95" s="561" t="s">
        <v>494</v>
      </c>
      <c r="Z95" s="38">
        <v>541</v>
      </c>
      <c r="AA95" s="612">
        <f t="shared" si="184"/>
        <v>7464</v>
      </c>
      <c r="AB95" s="613">
        <f t="shared" si="185"/>
        <v>0</v>
      </c>
      <c r="AC95" s="613">
        <f t="shared" si="186"/>
        <v>0</v>
      </c>
      <c r="AD95" s="613">
        <f t="shared" si="187"/>
        <v>592</v>
      </c>
      <c r="AE95" s="406">
        <f t="shared" si="188"/>
        <v>3</v>
      </c>
      <c r="AF95" s="613">
        <f t="shared" si="189"/>
        <v>0</v>
      </c>
      <c r="AG95" s="613">
        <f t="shared" si="190"/>
        <v>90</v>
      </c>
      <c r="AH95" s="613">
        <f t="shared" si="191"/>
        <v>3553</v>
      </c>
      <c r="AI95" s="613">
        <f t="shared" si="192"/>
        <v>0</v>
      </c>
      <c r="AJ95" s="613">
        <f t="shared" si="193"/>
        <v>0</v>
      </c>
      <c r="AK95" s="613">
        <f t="shared" si="194"/>
        <v>0</v>
      </c>
      <c r="AL95" s="613">
        <f t="shared" si="195"/>
        <v>0</v>
      </c>
      <c r="AM95" s="406">
        <f t="shared" si="196"/>
        <v>0</v>
      </c>
      <c r="AN95" s="613">
        <f t="shared" si="197"/>
        <v>0</v>
      </c>
      <c r="AO95" s="406">
        <f t="shared" si="198"/>
        <v>0</v>
      </c>
      <c r="AP95" s="613">
        <f t="shared" si="199"/>
        <v>0</v>
      </c>
      <c r="AQ95" s="613">
        <f t="shared" si="200"/>
        <v>0</v>
      </c>
      <c r="AR95" s="613">
        <f t="shared" si="201"/>
        <v>0</v>
      </c>
      <c r="AS95" s="613">
        <f t="shared" si="202"/>
        <v>0</v>
      </c>
      <c r="AT95" s="613">
        <f t="shared" si="203"/>
        <v>0</v>
      </c>
      <c r="AU95" s="613">
        <f t="shared" si="204"/>
        <v>0</v>
      </c>
      <c r="AV95" s="613">
        <f t="shared" si="205"/>
        <v>0</v>
      </c>
      <c r="AW95" s="617">
        <f t="shared" si="206"/>
        <v>11699</v>
      </c>
      <c r="AX95" s="31" t="str">
        <f t="shared" si="181"/>
        <v>475EPSS41</v>
      </c>
      <c r="AY95" s="853" t="s">
        <v>669</v>
      </c>
      <c r="AZ95" s="853">
        <v>475</v>
      </c>
      <c r="BA95" s="853" t="s">
        <v>602</v>
      </c>
      <c r="BB95" s="854">
        <v>5</v>
      </c>
    </row>
    <row r="96" spans="2:54">
      <c r="B96" s="31" t="str">
        <f t="shared" si="159"/>
        <v>607EPSS40</v>
      </c>
      <c r="C96" s="31" t="str">
        <f t="shared" si="160"/>
        <v>607ESS024</v>
      </c>
      <c r="D96" s="31" t="str">
        <f t="shared" si="161"/>
        <v>607EPSS10</v>
      </c>
      <c r="E96" s="31" t="str">
        <f t="shared" si="162"/>
        <v>607EPSS37</v>
      </c>
      <c r="F96" s="31" t="str">
        <f t="shared" si="163"/>
        <v>607EPSS41</v>
      </c>
      <c r="G96" s="31" t="str">
        <f t="shared" si="164"/>
        <v>607EPSS16</v>
      </c>
      <c r="H96" s="31" t="str">
        <f t="shared" si="165"/>
        <v>607EPSS02</v>
      </c>
      <c r="I96" s="31" t="str">
        <f t="shared" si="166"/>
        <v>607ESS091</v>
      </c>
      <c r="J96" s="31" t="str">
        <f t="shared" si="167"/>
        <v>607EPSI03</v>
      </c>
      <c r="K96" s="31" t="str">
        <f t="shared" si="168"/>
        <v>607EPSS05</v>
      </c>
      <c r="L96" s="31" t="str">
        <f t="shared" si="169"/>
        <v>607EPSS08</v>
      </c>
      <c r="M96" s="31" t="str">
        <f t="shared" si="170"/>
        <v>607EPSS18</v>
      </c>
      <c r="N96" s="31" t="str">
        <f t="shared" si="171"/>
        <v>607EPSS42</v>
      </c>
      <c r="O96" s="31" t="str">
        <f t="shared" si="172"/>
        <v>607ESS207</v>
      </c>
      <c r="P96" s="31" t="str">
        <f t="shared" si="173"/>
        <v>607EPSS48</v>
      </c>
      <c r="Q96" s="31" t="str">
        <f t="shared" si="174"/>
        <v>607CCF102</v>
      </c>
      <c r="R96" s="31" t="str">
        <f t="shared" si="175"/>
        <v>607CCF055</v>
      </c>
      <c r="S96" s="31" t="str">
        <f t="shared" si="176"/>
        <v>607ESS062</v>
      </c>
      <c r="T96" s="31" t="str">
        <f t="shared" si="177"/>
        <v>607EPSS45</v>
      </c>
      <c r="U96" s="31" t="str">
        <f t="shared" si="178"/>
        <v>607EPSI05</v>
      </c>
      <c r="V96" s="31" t="str">
        <f t="shared" si="179"/>
        <v>607</v>
      </c>
      <c r="W96" s="31" t="str">
        <f t="shared" si="180"/>
        <v>607</v>
      </c>
      <c r="X96" s="540" t="s">
        <v>389</v>
      </c>
      <c r="Y96" s="561" t="s">
        <v>494</v>
      </c>
      <c r="Z96" s="38">
        <v>607</v>
      </c>
      <c r="AA96" s="612">
        <f t="shared" si="184"/>
        <v>2634</v>
      </c>
      <c r="AB96" s="613">
        <f t="shared" si="185"/>
        <v>0</v>
      </c>
      <c r="AC96" s="613">
        <f t="shared" si="186"/>
        <v>172</v>
      </c>
      <c r="AD96" s="613">
        <f t="shared" si="187"/>
        <v>438</v>
      </c>
      <c r="AE96" s="406">
        <f t="shared" si="188"/>
        <v>0</v>
      </c>
      <c r="AF96" s="613">
        <f t="shared" si="189"/>
        <v>0</v>
      </c>
      <c r="AG96" s="613">
        <f t="shared" si="190"/>
        <v>0</v>
      </c>
      <c r="AH96" s="613">
        <f t="shared" si="191"/>
        <v>306</v>
      </c>
      <c r="AI96" s="613">
        <f t="shared" si="192"/>
        <v>0</v>
      </c>
      <c r="AJ96" s="613">
        <f t="shared" si="193"/>
        <v>0</v>
      </c>
      <c r="AK96" s="613">
        <f t="shared" si="194"/>
        <v>0</v>
      </c>
      <c r="AL96" s="613">
        <f t="shared" si="195"/>
        <v>0</v>
      </c>
      <c r="AM96" s="406">
        <f t="shared" si="196"/>
        <v>0</v>
      </c>
      <c r="AN96" s="613">
        <f t="shared" si="197"/>
        <v>0</v>
      </c>
      <c r="AO96" s="406">
        <f t="shared" si="198"/>
        <v>0</v>
      </c>
      <c r="AP96" s="613">
        <f t="shared" si="199"/>
        <v>0</v>
      </c>
      <c r="AQ96" s="613">
        <f t="shared" si="200"/>
        <v>0</v>
      </c>
      <c r="AR96" s="613">
        <f t="shared" si="201"/>
        <v>0</v>
      </c>
      <c r="AS96" s="613">
        <f t="shared" si="202"/>
        <v>0</v>
      </c>
      <c r="AT96" s="613">
        <f t="shared" si="203"/>
        <v>0</v>
      </c>
      <c r="AU96" s="613">
        <f t="shared" si="204"/>
        <v>0</v>
      </c>
      <c r="AV96" s="613">
        <f t="shared" si="205"/>
        <v>0</v>
      </c>
      <c r="AW96" s="617">
        <f t="shared" si="206"/>
        <v>3550</v>
      </c>
      <c r="AX96" s="31" t="str">
        <f t="shared" si="181"/>
        <v>480CCF102</v>
      </c>
      <c r="AY96" s="853" t="s">
        <v>669</v>
      </c>
      <c r="AZ96" s="853">
        <v>480</v>
      </c>
      <c r="BA96" s="853" t="s">
        <v>542</v>
      </c>
      <c r="BB96" s="854">
        <v>2</v>
      </c>
    </row>
    <row r="97" spans="2:54">
      <c r="B97" s="31" t="str">
        <f t="shared" si="159"/>
        <v>615EPSS40</v>
      </c>
      <c r="C97" s="31" t="str">
        <f t="shared" si="160"/>
        <v>615ESS024</v>
      </c>
      <c r="D97" s="31" t="str">
        <f t="shared" si="161"/>
        <v>615EPSS10</v>
      </c>
      <c r="E97" s="31" t="str">
        <f t="shared" si="162"/>
        <v>615EPSS37</v>
      </c>
      <c r="F97" s="31" t="str">
        <f t="shared" si="163"/>
        <v>615EPSS41</v>
      </c>
      <c r="G97" s="31" t="str">
        <f t="shared" si="164"/>
        <v>615EPSS16</v>
      </c>
      <c r="H97" s="31" t="str">
        <f t="shared" si="165"/>
        <v>615EPSS02</v>
      </c>
      <c r="I97" s="31" t="str">
        <f t="shared" si="166"/>
        <v>615ESS091</v>
      </c>
      <c r="J97" s="31" t="str">
        <f t="shared" si="167"/>
        <v>615EPSI03</v>
      </c>
      <c r="K97" s="31" t="str">
        <f t="shared" si="168"/>
        <v>615EPSS05</v>
      </c>
      <c r="L97" s="31" t="str">
        <f t="shared" si="169"/>
        <v>615EPSS08</v>
      </c>
      <c r="M97" s="31" t="str">
        <f t="shared" si="170"/>
        <v>615EPSS18</v>
      </c>
      <c r="N97" s="31" t="str">
        <f t="shared" si="171"/>
        <v>615EPSS42</v>
      </c>
      <c r="O97" s="31" t="str">
        <f t="shared" si="172"/>
        <v>615ESS207</v>
      </c>
      <c r="P97" s="31" t="str">
        <f t="shared" si="173"/>
        <v>615EPSS48</v>
      </c>
      <c r="Q97" s="31" t="str">
        <f t="shared" si="174"/>
        <v>615CCF102</v>
      </c>
      <c r="R97" s="31" t="str">
        <f t="shared" si="175"/>
        <v>615CCF055</v>
      </c>
      <c r="S97" s="31" t="str">
        <f t="shared" si="176"/>
        <v>615ESS062</v>
      </c>
      <c r="T97" s="31" t="str">
        <f t="shared" si="177"/>
        <v>615EPSS45</v>
      </c>
      <c r="U97" s="31" t="str">
        <f t="shared" si="178"/>
        <v>615EPSI05</v>
      </c>
      <c r="V97" s="31" t="str">
        <f t="shared" si="179"/>
        <v>615</v>
      </c>
      <c r="W97" s="31" t="str">
        <f t="shared" si="180"/>
        <v>615</v>
      </c>
      <c r="X97" s="540" t="s">
        <v>390</v>
      </c>
      <c r="Y97" s="561" t="s">
        <v>494</v>
      </c>
      <c r="Z97" s="38">
        <v>615</v>
      </c>
      <c r="AA97" s="612">
        <f t="shared" si="184"/>
        <v>15425</v>
      </c>
      <c r="AB97" s="613">
        <f t="shared" si="185"/>
        <v>53</v>
      </c>
      <c r="AC97" s="613">
        <f t="shared" si="186"/>
        <v>5317</v>
      </c>
      <c r="AD97" s="613">
        <f t="shared" si="187"/>
        <v>1965</v>
      </c>
      <c r="AE97" s="406">
        <f t="shared" si="188"/>
        <v>1</v>
      </c>
      <c r="AF97" s="613">
        <f t="shared" si="189"/>
        <v>1687</v>
      </c>
      <c r="AG97" s="613">
        <f t="shared" si="190"/>
        <v>558</v>
      </c>
      <c r="AH97" s="613">
        <f t="shared" si="191"/>
        <v>1596</v>
      </c>
      <c r="AI97" s="613">
        <f t="shared" si="192"/>
        <v>0</v>
      </c>
      <c r="AJ97" s="613">
        <f t="shared" si="193"/>
        <v>230</v>
      </c>
      <c r="AK97" s="613">
        <f t="shared" si="194"/>
        <v>34</v>
      </c>
      <c r="AL97" s="613">
        <f t="shared" si="195"/>
        <v>0</v>
      </c>
      <c r="AM97" s="406">
        <f t="shared" si="196"/>
        <v>0</v>
      </c>
      <c r="AN97" s="613">
        <f t="shared" si="197"/>
        <v>0</v>
      </c>
      <c r="AO97" s="406">
        <f t="shared" si="198"/>
        <v>0</v>
      </c>
      <c r="AP97" s="613">
        <f t="shared" si="199"/>
        <v>0</v>
      </c>
      <c r="AQ97" s="613">
        <f t="shared" si="200"/>
        <v>0</v>
      </c>
      <c r="AR97" s="613">
        <f t="shared" si="201"/>
        <v>0</v>
      </c>
      <c r="AS97" s="613">
        <f t="shared" si="202"/>
        <v>0</v>
      </c>
      <c r="AT97" s="613">
        <f t="shared" si="203"/>
        <v>0</v>
      </c>
      <c r="AU97" s="613">
        <f t="shared" si="204"/>
        <v>0</v>
      </c>
      <c r="AV97" s="613">
        <f t="shared" si="205"/>
        <v>0</v>
      </c>
      <c r="AW97" s="617">
        <f t="shared" si="206"/>
        <v>26865</v>
      </c>
      <c r="AX97" s="31" t="str">
        <f t="shared" si="181"/>
        <v>480EPSI03</v>
      </c>
      <c r="AY97" s="853" t="s">
        <v>669</v>
      </c>
      <c r="AZ97" s="853">
        <v>480</v>
      </c>
      <c r="BA97" s="853" t="s">
        <v>527</v>
      </c>
      <c r="BB97" s="854">
        <v>2980</v>
      </c>
    </row>
    <row r="98" spans="2:54">
      <c r="B98" s="31" t="str">
        <f t="shared" si="159"/>
        <v>649EPSS40</v>
      </c>
      <c r="C98" s="31" t="str">
        <f t="shared" si="160"/>
        <v>649ESS024</v>
      </c>
      <c r="D98" s="31" t="str">
        <f t="shared" si="161"/>
        <v>649EPSS10</v>
      </c>
      <c r="E98" s="31" t="str">
        <f t="shared" si="162"/>
        <v>649EPSS37</v>
      </c>
      <c r="F98" s="31" t="str">
        <f t="shared" si="163"/>
        <v>649EPSS41</v>
      </c>
      <c r="G98" s="31" t="str">
        <f t="shared" si="164"/>
        <v>649EPSS16</v>
      </c>
      <c r="H98" s="31" t="str">
        <f t="shared" si="165"/>
        <v>649EPSS02</v>
      </c>
      <c r="I98" s="31" t="str">
        <f t="shared" si="166"/>
        <v>649ESS091</v>
      </c>
      <c r="J98" s="31" t="str">
        <f t="shared" si="167"/>
        <v>649EPSI03</v>
      </c>
      <c r="K98" s="31" t="str">
        <f t="shared" si="168"/>
        <v>649EPSS05</v>
      </c>
      <c r="L98" s="31" t="str">
        <f t="shared" si="169"/>
        <v>649EPSS08</v>
      </c>
      <c r="M98" s="31" t="str">
        <f t="shared" si="170"/>
        <v>649EPSS18</v>
      </c>
      <c r="N98" s="31" t="str">
        <f t="shared" si="171"/>
        <v>649EPSS42</v>
      </c>
      <c r="O98" s="31" t="str">
        <f t="shared" si="172"/>
        <v>649ESS207</v>
      </c>
      <c r="P98" s="31" t="str">
        <f t="shared" si="173"/>
        <v>649EPSS48</v>
      </c>
      <c r="Q98" s="31" t="str">
        <f t="shared" si="174"/>
        <v>649CCF102</v>
      </c>
      <c r="R98" s="31" t="str">
        <f t="shared" si="175"/>
        <v>649CCF055</v>
      </c>
      <c r="S98" s="31" t="str">
        <f t="shared" si="176"/>
        <v>649ESS062</v>
      </c>
      <c r="T98" s="31" t="str">
        <f t="shared" si="177"/>
        <v>649EPSS45</v>
      </c>
      <c r="U98" s="31" t="str">
        <f t="shared" si="178"/>
        <v>649EPSI05</v>
      </c>
      <c r="V98" s="31" t="str">
        <f t="shared" si="179"/>
        <v>649</v>
      </c>
      <c r="W98" s="31" t="str">
        <f t="shared" si="180"/>
        <v>649</v>
      </c>
      <c r="X98" s="540" t="s">
        <v>391</v>
      </c>
      <c r="Y98" s="561" t="s">
        <v>494</v>
      </c>
      <c r="Z98" s="38">
        <v>649</v>
      </c>
      <c r="AA98" s="612">
        <f t="shared" si="184"/>
        <v>6612</v>
      </c>
      <c r="AB98" s="613">
        <f t="shared" si="185"/>
        <v>0</v>
      </c>
      <c r="AC98" s="613">
        <f t="shared" si="186"/>
        <v>0</v>
      </c>
      <c r="AD98" s="613">
        <f t="shared" si="187"/>
        <v>469</v>
      </c>
      <c r="AE98" s="406">
        <f t="shared" si="188"/>
        <v>0</v>
      </c>
      <c r="AF98" s="613">
        <f t="shared" si="189"/>
        <v>0</v>
      </c>
      <c r="AG98" s="613">
        <f t="shared" si="190"/>
        <v>0</v>
      </c>
      <c r="AH98" s="613">
        <f t="shared" si="191"/>
        <v>3337</v>
      </c>
      <c r="AI98" s="613">
        <f t="shared" si="192"/>
        <v>0</v>
      </c>
      <c r="AJ98" s="613">
        <f t="shared" si="193"/>
        <v>0</v>
      </c>
      <c r="AK98" s="613">
        <f t="shared" si="194"/>
        <v>0</v>
      </c>
      <c r="AL98" s="613">
        <f t="shared" si="195"/>
        <v>1</v>
      </c>
      <c r="AM98" s="406">
        <f t="shared" si="196"/>
        <v>0</v>
      </c>
      <c r="AN98" s="613">
        <f t="shared" si="197"/>
        <v>0</v>
      </c>
      <c r="AO98" s="406">
        <f t="shared" si="198"/>
        <v>0</v>
      </c>
      <c r="AP98" s="613">
        <f t="shared" si="199"/>
        <v>0</v>
      </c>
      <c r="AQ98" s="613">
        <f t="shared" si="200"/>
        <v>0</v>
      </c>
      <c r="AR98" s="613">
        <f t="shared" si="201"/>
        <v>0</v>
      </c>
      <c r="AS98" s="613">
        <f t="shared" si="202"/>
        <v>0</v>
      </c>
      <c r="AT98" s="613">
        <f t="shared" si="203"/>
        <v>0</v>
      </c>
      <c r="AU98" s="613">
        <f t="shared" si="204"/>
        <v>0</v>
      </c>
      <c r="AV98" s="613">
        <f t="shared" si="205"/>
        <v>0</v>
      </c>
      <c r="AW98" s="617">
        <f t="shared" si="206"/>
        <v>10419</v>
      </c>
      <c r="AX98" s="31" t="str">
        <f t="shared" si="181"/>
        <v>480EPSS37</v>
      </c>
      <c r="AY98" s="853" t="s">
        <v>669</v>
      </c>
      <c r="AZ98" s="853">
        <v>480</v>
      </c>
      <c r="BA98" s="853" t="s">
        <v>518</v>
      </c>
      <c r="BB98" s="854">
        <v>1347</v>
      </c>
    </row>
    <row r="99" spans="2:54">
      <c r="B99" s="31" t="str">
        <f t="shared" si="159"/>
        <v>652EPSS40</v>
      </c>
      <c r="C99" s="31" t="str">
        <f t="shared" si="160"/>
        <v>652ESS024</v>
      </c>
      <c r="D99" s="31" t="str">
        <f t="shared" si="161"/>
        <v>652EPSS10</v>
      </c>
      <c r="E99" s="31" t="str">
        <f t="shared" si="162"/>
        <v>652EPSS37</v>
      </c>
      <c r="F99" s="31" t="str">
        <f t="shared" si="163"/>
        <v>652EPSS41</v>
      </c>
      <c r="G99" s="31" t="str">
        <f t="shared" si="164"/>
        <v>652EPSS16</v>
      </c>
      <c r="H99" s="31" t="str">
        <f t="shared" si="165"/>
        <v>652EPSS02</v>
      </c>
      <c r="I99" s="31" t="str">
        <f t="shared" si="166"/>
        <v>652ESS091</v>
      </c>
      <c r="J99" s="31" t="str">
        <f t="shared" si="167"/>
        <v>652EPSI03</v>
      </c>
      <c r="K99" s="31" t="str">
        <f t="shared" si="168"/>
        <v>652EPSS05</v>
      </c>
      <c r="L99" s="31" t="str">
        <f t="shared" si="169"/>
        <v>652EPSS08</v>
      </c>
      <c r="M99" s="31" t="str">
        <f t="shared" si="170"/>
        <v>652EPSS18</v>
      </c>
      <c r="N99" s="31" t="str">
        <f t="shared" si="171"/>
        <v>652EPSS42</v>
      </c>
      <c r="O99" s="31" t="str">
        <f t="shared" si="172"/>
        <v>652ESS207</v>
      </c>
      <c r="P99" s="31" t="str">
        <f t="shared" si="173"/>
        <v>652EPSS48</v>
      </c>
      <c r="Q99" s="31" t="str">
        <f t="shared" si="174"/>
        <v>652CCF102</v>
      </c>
      <c r="R99" s="31" t="str">
        <f t="shared" si="175"/>
        <v>652CCF055</v>
      </c>
      <c r="S99" s="31" t="str">
        <f t="shared" si="176"/>
        <v>652ESS062</v>
      </c>
      <c r="T99" s="31" t="str">
        <f t="shared" si="177"/>
        <v>652EPSS45</v>
      </c>
      <c r="U99" s="31" t="str">
        <f t="shared" si="178"/>
        <v>652EPSI05</v>
      </c>
      <c r="V99" s="31" t="str">
        <f t="shared" si="179"/>
        <v>652</v>
      </c>
      <c r="W99" s="31" t="str">
        <f t="shared" si="180"/>
        <v>652</v>
      </c>
      <c r="X99" s="540" t="s">
        <v>392</v>
      </c>
      <c r="Y99" s="561" t="s">
        <v>494</v>
      </c>
      <c r="Z99" s="38">
        <v>652</v>
      </c>
      <c r="AA99" s="612">
        <f t="shared" si="184"/>
        <v>4848</v>
      </c>
      <c r="AB99" s="613">
        <f t="shared" si="185"/>
        <v>0</v>
      </c>
      <c r="AC99" s="613">
        <f t="shared" si="186"/>
        <v>0</v>
      </c>
      <c r="AD99" s="613">
        <f t="shared" si="187"/>
        <v>125</v>
      </c>
      <c r="AE99" s="406">
        <f t="shared" si="188"/>
        <v>1</v>
      </c>
      <c r="AF99" s="613">
        <f t="shared" si="189"/>
        <v>1</v>
      </c>
      <c r="AG99" s="613">
        <f t="shared" si="190"/>
        <v>0</v>
      </c>
      <c r="AH99" s="613">
        <f t="shared" si="191"/>
        <v>0</v>
      </c>
      <c r="AI99" s="613">
        <f t="shared" si="192"/>
        <v>0</v>
      </c>
      <c r="AJ99" s="613">
        <f t="shared" si="193"/>
        <v>0</v>
      </c>
      <c r="AK99" s="613">
        <f t="shared" si="194"/>
        <v>0</v>
      </c>
      <c r="AL99" s="613">
        <f t="shared" si="195"/>
        <v>0</v>
      </c>
      <c r="AM99" s="406">
        <f t="shared" si="196"/>
        <v>0</v>
      </c>
      <c r="AN99" s="613">
        <f t="shared" si="197"/>
        <v>0</v>
      </c>
      <c r="AO99" s="406">
        <f t="shared" si="198"/>
        <v>0</v>
      </c>
      <c r="AP99" s="613">
        <f t="shared" si="199"/>
        <v>0</v>
      </c>
      <c r="AQ99" s="613">
        <f t="shared" si="200"/>
        <v>0</v>
      </c>
      <c r="AR99" s="613">
        <f t="shared" si="201"/>
        <v>0</v>
      </c>
      <c r="AS99" s="613">
        <f t="shared" si="202"/>
        <v>0</v>
      </c>
      <c r="AT99" s="613">
        <f t="shared" si="203"/>
        <v>0</v>
      </c>
      <c r="AU99" s="613">
        <f t="shared" si="204"/>
        <v>0</v>
      </c>
      <c r="AV99" s="613">
        <f t="shared" si="205"/>
        <v>0</v>
      </c>
      <c r="AW99" s="617">
        <f t="shared" si="206"/>
        <v>4974</v>
      </c>
      <c r="AX99" s="31" t="str">
        <f t="shared" si="181"/>
        <v>480EPSS40</v>
      </c>
      <c r="AY99" s="853" t="s">
        <v>669</v>
      </c>
      <c r="AZ99" s="853">
        <v>480</v>
      </c>
      <c r="BA99" s="853" t="s">
        <v>509</v>
      </c>
      <c r="BB99" s="854">
        <v>14493</v>
      </c>
    </row>
    <row r="100" spans="2:54">
      <c r="B100" s="31" t="str">
        <f t="shared" si="159"/>
        <v>660EPSS40</v>
      </c>
      <c r="C100" s="31" t="str">
        <f t="shared" si="160"/>
        <v>660ESS024</v>
      </c>
      <c r="D100" s="31" t="str">
        <f t="shared" si="161"/>
        <v>660EPSS10</v>
      </c>
      <c r="E100" s="31" t="str">
        <f t="shared" si="162"/>
        <v>660EPSS37</v>
      </c>
      <c r="F100" s="31" t="str">
        <f t="shared" si="163"/>
        <v>660EPSS41</v>
      </c>
      <c r="G100" s="31" t="str">
        <f t="shared" si="164"/>
        <v>660EPSS16</v>
      </c>
      <c r="H100" s="31" t="str">
        <f t="shared" si="165"/>
        <v>660EPSS02</v>
      </c>
      <c r="I100" s="31" t="str">
        <f t="shared" si="166"/>
        <v>660ESS091</v>
      </c>
      <c r="J100" s="31" t="str">
        <f t="shared" si="167"/>
        <v>660EPSI03</v>
      </c>
      <c r="K100" s="31" t="str">
        <f t="shared" si="168"/>
        <v>660EPSS05</v>
      </c>
      <c r="L100" s="31" t="str">
        <f t="shared" si="169"/>
        <v>660EPSS08</v>
      </c>
      <c r="M100" s="31" t="str">
        <f t="shared" si="170"/>
        <v>660EPSS18</v>
      </c>
      <c r="N100" s="31" t="str">
        <f t="shared" si="171"/>
        <v>660EPSS42</v>
      </c>
      <c r="O100" s="31" t="str">
        <f t="shared" si="172"/>
        <v>660ESS207</v>
      </c>
      <c r="P100" s="31" t="str">
        <f t="shared" si="173"/>
        <v>660EPSS48</v>
      </c>
      <c r="Q100" s="31" t="str">
        <f t="shared" si="174"/>
        <v>660CCF102</v>
      </c>
      <c r="R100" s="31" t="str">
        <f t="shared" si="175"/>
        <v>660CCF055</v>
      </c>
      <c r="S100" s="31" t="str">
        <f t="shared" si="176"/>
        <v>660ESS062</v>
      </c>
      <c r="T100" s="31" t="str">
        <f t="shared" si="177"/>
        <v>660EPSS45</v>
      </c>
      <c r="U100" s="31" t="str">
        <f t="shared" si="178"/>
        <v>660EPSI05</v>
      </c>
      <c r="V100" s="31" t="str">
        <f t="shared" si="179"/>
        <v>660</v>
      </c>
      <c r="W100" s="31" t="str">
        <f t="shared" si="180"/>
        <v>660</v>
      </c>
      <c r="X100" s="540" t="s">
        <v>393</v>
      </c>
      <c r="Y100" s="561" t="s">
        <v>494</v>
      </c>
      <c r="Z100" s="38">
        <v>660</v>
      </c>
      <c r="AA100" s="612">
        <f t="shared" si="184"/>
        <v>9545</v>
      </c>
      <c r="AB100" s="613">
        <f t="shared" si="185"/>
        <v>0</v>
      </c>
      <c r="AC100" s="613">
        <f t="shared" si="186"/>
        <v>0</v>
      </c>
      <c r="AD100" s="613">
        <f t="shared" si="187"/>
        <v>701</v>
      </c>
      <c r="AE100" s="406">
        <f t="shared" si="188"/>
        <v>0</v>
      </c>
      <c r="AF100" s="613">
        <f t="shared" si="189"/>
        <v>0</v>
      </c>
      <c r="AG100" s="613">
        <f t="shared" si="190"/>
        <v>0</v>
      </c>
      <c r="AH100" s="613">
        <f t="shared" si="191"/>
        <v>0</v>
      </c>
      <c r="AI100" s="613">
        <f t="shared" si="192"/>
        <v>0</v>
      </c>
      <c r="AJ100" s="613">
        <f t="shared" si="193"/>
        <v>0</v>
      </c>
      <c r="AK100" s="613">
        <f t="shared" si="194"/>
        <v>0</v>
      </c>
      <c r="AL100" s="613">
        <f t="shared" si="195"/>
        <v>0</v>
      </c>
      <c r="AM100" s="406">
        <f t="shared" si="196"/>
        <v>0</v>
      </c>
      <c r="AN100" s="613">
        <f t="shared" si="197"/>
        <v>0</v>
      </c>
      <c r="AO100" s="406">
        <f t="shared" si="198"/>
        <v>0</v>
      </c>
      <c r="AP100" s="613">
        <f t="shared" si="199"/>
        <v>0</v>
      </c>
      <c r="AQ100" s="613">
        <f t="shared" si="200"/>
        <v>1</v>
      </c>
      <c r="AR100" s="613">
        <f t="shared" si="201"/>
        <v>0</v>
      </c>
      <c r="AS100" s="613">
        <f t="shared" si="202"/>
        <v>0</v>
      </c>
      <c r="AT100" s="613">
        <f t="shared" si="203"/>
        <v>0</v>
      </c>
      <c r="AU100" s="613">
        <f t="shared" si="204"/>
        <v>0</v>
      </c>
      <c r="AV100" s="613">
        <f t="shared" si="205"/>
        <v>0</v>
      </c>
      <c r="AW100" s="617">
        <f t="shared" si="206"/>
        <v>10247</v>
      </c>
      <c r="AX100" s="31" t="str">
        <f t="shared" si="181"/>
        <v>480EPSS41</v>
      </c>
      <c r="AY100" s="853" t="s">
        <v>669</v>
      </c>
      <c r="AZ100" s="853">
        <v>480</v>
      </c>
      <c r="BA100" s="853" t="s">
        <v>602</v>
      </c>
      <c r="BB100" s="854">
        <v>431</v>
      </c>
    </row>
    <row r="101" spans="2:54">
      <c r="B101" s="31" t="str">
        <f t="shared" si="159"/>
        <v>667EPSS40</v>
      </c>
      <c r="C101" s="31" t="str">
        <f t="shared" si="160"/>
        <v>667ESS024</v>
      </c>
      <c r="D101" s="31" t="str">
        <f t="shared" si="161"/>
        <v>667EPSS10</v>
      </c>
      <c r="E101" s="31" t="str">
        <f t="shared" si="162"/>
        <v>667EPSS37</v>
      </c>
      <c r="F101" s="31" t="str">
        <f t="shared" si="163"/>
        <v>667EPSS41</v>
      </c>
      <c r="G101" s="31" t="str">
        <f t="shared" si="164"/>
        <v>667EPSS16</v>
      </c>
      <c r="H101" s="31" t="str">
        <f t="shared" si="165"/>
        <v>667EPSS02</v>
      </c>
      <c r="I101" s="31" t="str">
        <f t="shared" si="166"/>
        <v>667ESS091</v>
      </c>
      <c r="J101" s="31" t="str">
        <f t="shared" si="167"/>
        <v>667EPSI03</v>
      </c>
      <c r="K101" s="31" t="str">
        <f t="shared" si="168"/>
        <v>667EPSS05</v>
      </c>
      <c r="L101" s="31" t="str">
        <f t="shared" si="169"/>
        <v>667EPSS08</v>
      </c>
      <c r="M101" s="31" t="str">
        <f t="shared" si="170"/>
        <v>667EPSS18</v>
      </c>
      <c r="N101" s="31" t="str">
        <f t="shared" si="171"/>
        <v>667EPSS42</v>
      </c>
      <c r="O101" s="31" t="str">
        <f t="shared" si="172"/>
        <v>667ESS207</v>
      </c>
      <c r="P101" s="31" t="str">
        <f t="shared" si="173"/>
        <v>667EPSS48</v>
      </c>
      <c r="Q101" s="31" t="str">
        <f t="shared" si="174"/>
        <v>667CCF102</v>
      </c>
      <c r="R101" s="31" t="str">
        <f t="shared" si="175"/>
        <v>667CCF055</v>
      </c>
      <c r="S101" s="31" t="str">
        <f t="shared" si="176"/>
        <v>667ESS062</v>
      </c>
      <c r="T101" s="31" t="str">
        <f t="shared" si="177"/>
        <v>667EPSS45</v>
      </c>
      <c r="U101" s="31" t="str">
        <f t="shared" si="178"/>
        <v>667EPSI05</v>
      </c>
      <c r="V101" s="31" t="str">
        <f t="shared" si="179"/>
        <v>667</v>
      </c>
      <c r="W101" s="31" t="str">
        <f t="shared" si="180"/>
        <v>667</v>
      </c>
      <c r="X101" s="540" t="s">
        <v>394</v>
      </c>
      <c r="Y101" s="561" t="s">
        <v>494</v>
      </c>
      <c r="Z101" s="38">
        <v>667</v>
      </c>
      <c r="AA101" s="612">
        <f t="shared" si="184"/>
        <v>8525</v>
      </c>
      <c r="AB101" s="613">
        <f t="shared" si="185"/>
        <v>0</v>
      </c>
      <c r="AC101" s="613">
        <f t="shared" si="186"/>
        <v>0</v>
      </c>
      <c r="AD101" s="613">
        <f t="shared" si="187"/>
        <v>591</v>
      </c>
      <c r="AE101" s="406">
        <f t="shared" si="188"/>
        <v>0</v>
      </c>
      <c r="AF101" s="613">
        <f t="shared" si="189"/>
        <v>0</v>
      </c>
      <c r="AG101" s="613">
        <f t="shared" si="190"/>
        <v>0</v>
      </c>
      <c r="AH101" s="613">
        <f t="shared" si="191"/>
        <v>525</v>
      </c>
      <c r="AI101" s="613">
        <f t="shared" si="192"/>
        <v>0</v>
      </c>
      <c r="AJ101" s="613">
        <f t="shared" si="193"/>
        <v>0</v>
      </c>
      <c r="AK101" s="613">
        <f t="shared" si="194"/>
        <v>0</v>
      </c>
      <c r="AL101" s="613">
        <f t="shared" si="195"/>
        <v>0</v>
      </c>
      <c r="AM101" s="406">
        <f t="shared" si="196"/>
        <v>0</v>
      </c>
      <c r="AN101" s="613">
        <f t="shared" si="197"/>
        <v>0</v>
      </c>
      <c r="AO101" s="406">
        <f t="shared" si="198"/>
        <v>0</v>
      </c>
      <c r="AP101" s="613">
        <f t="shared" si="199"/>
        <v>0</v>
      </c>
      <c r="AQ101" s="613">
        <f t="shared" si="200"/>
        <v>0</v>
      </c>
      <c r="AR101" s="613">
        <f t="shared" si="201"/>
        <v>0</v>
      </c>
      <c r="AS101" s="613">
        <f t="shared" si="202"/>
        <v>0</v>
      </c>
      <c r="AT101" s="613">
        <f t="shared" si="203"/>
        <v>0</v>
      </c>
      <c r="AU101" s="613">
        <f t="shared" si="204"/>
        <v>0</v>
      </c>
      <c r="AV101" s="613">
        <f t="shared" si="205"/>
        <v>0</v>
      </c>
      <c r="AW101" s="617">
        <f t="shared" si="206"/>
        <v>9641</v>
      </c>
      <c r="AX101" s="31" t="str">
        <f t="shared" si="181"/>
        <v>480ESS024</v>
      </c>
      <c r="AY101" s="853" t="s">
        <v>669</v>
      </c>
      <c r="AZ101" s="853">
        <v>480</v>
      </c>
      <c r="BA101" s="853" t="s">
        <v>512</v>
      </c>
      <c r="BB101" s="854">
        <v>825</v>
      </c>
    </row>
    <row r="102" spans="2:54">
      <c r="B102" s="31" t="str">
        <f t="shared" si="159"/>
        <v>674EPSS40</v>
      </c>
      <c r="C102" s="31" t="str">
        <f t="shared" si="160"/>
        <v>674ESS024</v>
      </c>
      <c r="D102" s="31" t="str">
        <f t="shared" si="161"/>
        <v>674EPSS10</v>
      </c>
      <c r="E102" s="31" t="str">
        <f t="shared" si="162"/>
        <v>674EPSS37</v>
      </c>
      <c r="F102" s="31" t="str">
        <f t="shared" si="163"/>
        <v>674EPSS41</v>
      </c>
      <c r="G102" s="31" t="str">
        <f t="shared" si="164"/>
        <v>674EPSS16</v>
      </c>
      <c r="H102" s="31" t="str">
        <f t="shared" si="165"/>
        <v>674EPSS02</v>
      </c>
      <c r="I102" s="31" t="str">
        <f t="shared" si="166"/>
        <v>674ESS091</v>
      </c>
      <c r="J102" s="31" t="str">
        <f t="shared" si="167"/>
        <v>674EPSI03</v>
      </c>
      <c r="K102" s="31" t="str">
        <f t="shared" si="168"/>
        <v>674EPSS05</v>
      </c>
      <c r="L102" s="31" t="str">
        <f t="shared" si="169"/>
        <v>674EPSS08</v>
      </c>
      <c r="M102" s="31" t="str">
        <f t="shared" si="170"/>
        <v>674EPSS18</v>
      </c>
      <c r="N102" s="31" t="str">
        <f t="shared" si="171"/>
        <v>674EPSS42</v>
      </c>
      <c r="O102" s="31" t="str">
        <f t="shared" si="172"/>
        <v>674ESS207</v>
      </c>
      <c r="P102" s="31" t="str">
        <f t="shared" si="173"/>
        <v>674EPSS48</v>
      </c>
      <c r="Q102" s="31" t="str">
        <f t="shared" si="174"/>
        <v>674CCF102</v>
      </c>
      <c r="R102" s="31" t="str">
        <f t="shared" si="175"/>
        <v>674CCF055</v>
      </c>
      <c r="S102" s="31" t="str">
        <f t="shared" si="176"/>
        <v>674ESS062</v>
      </c>
      <c r="T102" s="31" t="str">
        <f t="shared" si="177"/>
        <v>674EPSS45</v>
      </c>
      <c r="U102" s="31" t="str">
        <f t="shared" si="178"/>
        <v>674EPSI05</v>
      </c>
      <c r="V102" s="31" t="str">
        <f t="shared" si="179"/>
        <v>674</v>
      </c>
      <c r="W102" s="31" t="str">
        <f t="shared" si="180"/>
        <v>674</v>
      </c>
      <c r="X102" s="540" t="s">
        <v>395</v>
      </c>
      <c r="Y102" s="561" t="s">
        <v>494</v>
      </c>
      <c r="Z102" s="38">
        <v>674</v>
      </c>
      <c r="AA102" s="612">
        <f t="shared" si="184"/>
        <v>11122</v>
      </c>
      <c r="AB102" s="613">
        <f t="shared" si="185"/>
        <v>0</v>
      </c>
      <c r="AC102" s="613">
        <f t="shared" si="186"/>
        <v>0</v>
      </c>
      <c r="AD102" s="613">
        <f t="shared" si="187"/>
        <v>391</v>
      </c>
      <c r="AE102" s="406">
        <f t="shared" si="188"/>
        <v>0</v>
      </c>
      <c r="AF102" s="613">
        <f t="shared" si="189"/>
        <v>0</v>
      </c>
      <c r="AG102" s="613">
        <f t="shared" si="190"/>
        <v>0</v>
      </c>
      <c r="AH102" s="613">
        <f t="shared" si="191"/>
        <v>0</v>
      </c>
      <c r="AI102" s="613">
        <f t="shared" si="192"/>
        <v>0</v>
      </c>
      <c r="AJ102" s="613">
        <f t="shared" si="193"/>
        <v>0</v>
      </c>
      <c r="AK102" s="613">
        <f t="shared" si="194"/>
        <v>0</v>
      </c>
      <c r="AL102" s="613">
        <f t="shared" si="195"/>
        <v>0</v>
      </c>
      <c r="AM102" s="406">
        <f t="shared" si="196"/>
        <v>0</v>
      </c>
      <c r="AN102" s="613">
        <f t="shared" si="197"/>
        <v>0</v>
      </c>
      <c r="AO102" s="406">
        <f t="shared" si="198"/>
        <v>0</v>
      </c>
      <c r="AP102" s="613">
        <f t="shared" si="199"/>
        <v>0</v>
      </c>
      <c r="AQ102" s="613">
        <f t="shared" si="200"/>
        <v>0</v>
      </c>
      <c r="AR102" s="613">
        <f t="shared" si="201"/>
        <v>0</v>
      </c>
      <c r="AS102" s="613">
        <f t="shared" si="202"/>
        <v>0</v>
      </c>
      <c r="AT102" s="613">
        <f t="shared" si="203"/>
        <v>0</v>
      </c>
      <c r="AU102" s="613">
        <f t="shared" si="204"/>
        <v>0</v>
      </c>
      <c r="AV102" s="613">
        <f t="shared" si="205"/>
        <v>0</v>
      </c>
      <c r="AW102" s="617">
        <f t="shared" si="206"/>
        <v>11513</v>
      </c>
      <c r="AX102" s="31" t="str">
        <f t="shared" si="181"/>
        <v>490EPSI03</v>
      </c>
      <c r="AY102" s="853" t="s">
        <v>669</v>
      </c>
      <c r="AZ102" s="853">
        <v>490</v>
      </c>
      <c r="BA102" s="853" t="s">
        <v>527</v>
      </c>
      <c r="BB102" s="854">
        <v>2987</v>
      </c>
    </row>
    <row r="103" spans="2:54">
      <c r="B103" s="31" t="str">
        <f t="shared" si="159"/>
        <v>697EPSS40</v>
      </c>
      <c r="C103" s="31" t="str">
        <f t="shared" si="160"/>
        <v>697ESS024</v>
      </c>
      <c r="D103" s="31" t="str">
        <f t="shared" si="161"/>
        <v>697EPSS10</v>
      </c>
      <c r="E103" s="31" t="str">
        <f t="shared" si="162"/>
        <v>697EPSS37</v>
      </c>
      <c r="F103" s="31" t="str">
        <f t="shared" si="163"/>
        <v>697EPSS41</v>
      </c>
      <c r="G103" s="31" t="str">
        <f t="shared" si="164"/>
        <v>697EPSS16</v>
      </c>
      <c r="H103" s="31" t="str">
        <f t="shared" si="165"/>
        <v>697EPSS02</v>
      </c>
      <c r="I103" s="31" t="str">
        <f t="shared" si="166"/>
        <v>697ESS091</v>
      </c>
      <c r="J103" s="31" t="str">
        <f t="shared" si="167"/>
        <v>697EPSI03</v>
      </c>
      <c r="K103" s="31" t="str">
        <f t="shared" si="168"/>
        <v>697EPSS05</v>
      </c>
      <c r="L103" s="31" t="str">
        <f t="shared" si="169"/>
        <v>697EPSS08</v>
      </c>
      <c r="M103" s="31" t="str">
        <f t="shared" si="170"/>
        <v>697EPSS18</v>
      </c>
      <c r="N103" s="31" t="str">
        <f t="shared" si="171"/>
        <v>697EPSS42</v>
      </c>
      <c r="O103" s="31" t="str">
        <f t="shared" si="172"/>
        <v>697ESS207</v>
      </c>
      <c r="P103" s="31" t="str">
        <f t="shared" si="173"/>
        <v>697EPSS48</v>
      </c>
      <c r="Q103" s="31" t="str">
        <f t="shared" si="174"/>
        <v>697CCF102</v>
      </c>
      <c r="R103" s="31" t="str">
        <f t="shared" si="175"/>
        <v>697CCF055</v>
      </c>
      <c r="S103" s="31" t="str">
        <f t="shared" si="176"/>
        <v>697ESS062</v>
      </c>
      <c r="T103" s="31" t="str">
        <f t="shared" si="177"/>
        <v>697EPSS45</v>
      </c>
      <c r="U103" s="31" t="str">
        <f t="shared" si="178"/>
        <v>697EPSI05</v>
      </c>
      <c r="V103" s="31" t="str">
        <f t="shared" si="179"/>
        <v>697</v>
      </c>
      <c r="W103" s="31" t="str">
        <f t="shared" si="180"/>
        <v>697</v>
      </c>
      <c r="X103" s="540" t="s">
        <v>396</v>
      </c>
      <c r="Y103" s="561" t="s">
        <v>494</v>
      </c>
      <c r="Z103" s="38">
        <v>697</v>
      </c>
      <c r="AA103" s="612">
        <f t="shared" si="184"/>
        <v>13003</v>
      </c>
      <c r="AB103" s="613">
        <f t="shared" si="185"/>
        <v>0</v>
      </c>
      <c r="AC103" s="613">
        <f t="shared" si="186"/>
        <v>230</v>
      </c>
      <c r="AD103" s="613">
        <f t="shared" si="187"/>
        <v>1220</v>
      </c>
      <c r="AE103" s="406">
        <f t="shared" si="188"/>
        <v>0</v>
      </c>
      <c r="AF103" s="613">
        <f t="shared" si="189"/>
        <v>587</v>
      </c>
      <c r="AG103" s="613">
        <f t="shared" si="190"/>
        <v>2</v>
      </c>
      <c r="AH103" s="613">
        <f t="shared" si="191"/>
        <v>0</v>
      </c>
      <c r="AI103" s="613">
        <f t="shared" si="192"/>
        <v>0</v>
      </c>
      <c r="AJ103" s="613">
        <f t="shared" si="193"/>
        <v>0</v>
      </c>
      <c r="AK103" s="613">
        <f t="shared" si="194"/>
        <v>0</v>
      </c>
      <c r="AL103" s="613">
        <f t="shared" si="195"/>
        <v>0</v>
      </c>
      <c r="AM103" s="406">
        <f t="shared" si="196"/>
        <v>0</v>
      </c>
      <c r="AN103" s="613">
        <f t="shared" si="197"/>
        <v>0</v>
      </c>
      <c r="AO103" s="406">
        <f t="shared" si="198"/>
        <v>0</v>
      </c>
      <c r="AP103" s="613">
        <f t="shared" si="199"/>
        <v>0</v>
      </c>
      <c r="AQ103" s="613">
        <f t="shared" si="200"/>
        <v>0</v>
      </c>
      <c r="AR103" s="613">
        <f t="shared" si="201"/>
        <v>0</v>
      </c>
      <c r="AS103" s="613">
        <f t="shared" si="202"/>
        <v>0</v>
      </c>
      <c r="AT103" s="613">
        <f t="shared" si="203"/>
        <v>0</v>
      </c>
      <c r="AU103" s="613">
        <f t="shared" si="204"/>
        <v>0</v>
      </c>
      <c r="AV103" s="613">
        <f t="shared" si="205"/>
        <v>0</v>
      </c>
      <c r="AW103" s="617">
        <f t="shared" si="206"/>
        <v>15042</v>
      </c>
      <c r="AX103" s="31" t="str">
        <f t="shared" si="181"/>
        <v>490EPSS37</v>
      </c>
      <c r="AY103" s="853" t="s">
        <v>669</v>
      </c>
      <c r="AZ103" s="853">
        <v>490</v>
      </c>
      <c r="BA103" s="853" t="s">
        <v>518</v>
      </c>
      <c r="BB103" s="854">
        <v>14858</v>
      </c>
    </row>
    <row r="104" spans="2:54">
      <c r="B104" s="31" t="str">
        <f t="shared" si="159"/>
        <v>756EPSS40</v>
      </c>
      <c r="C104" s="31" t="str">
        <f t="shared" si="160"/>
        <v>756ESS024</v>
      </c>
      <c r="D104" s="31" t="str">
        <f t="shared" si="161"/>
        <v>756EPSS10</v>
      </c>
      <c r="E104" s="31" t="str">
        <f t="shared" si="162"/>
        <v>756EPSS37</v>
      </c>
      <c r="F104" s="31" t="str">
        <f t="shared" si="163"/>
        <v>756EPSS41</v>
      </c>
      <c r="G104" s="31" t="str">
        <f t="shared" si="164"/>
        <v>756EPSS16</v>
      </c>
      <c r="H104" s="31" t="str">
        <f t="shared" si="165"/>
        <v>756EPSS02</v>
      </c>
      <c r="I104" s="31" t="str">
        <f t="shared" si="166"/>
        <v>756ESS091</v>
      </c>
      <c r="J104" s="31" t="str">
        <f t="shared" si="167"/>
        <v>756EPSI03</v>
      </c>
      <c r="K104" s="31" t="str">
        <f t="shared" si="168"/>
        <v>756EPSS05</v>
      </c>
      <c r="L104" s="31" t="str">
        <f t="shared" si="169"/>
        <v>756EPSS08</v>
      </c>
      <c r="M104" s="31" t="str">
        <f t="shared" si="170"/>
        <v>756EPSS18</v>
      </c>
      <c r="N104" s="31" t="str">
        <f t="shared" si="171"/>
        <v>756EPSS42</v>
      </c>
      <c r="O104" s="31" t="str">
        <f t="shared" si="172"/>
        <v>756ESS207</v>
      </c>
      <c r="P104" s="31" t="str">
        <f t="shared" si="173"/>
        <v>756EPSS48</v>
      </c>
      <c r="Q104" s="31" t="str">
        <f t="shared" si="174"/>
        <v>756CCF102</v>
      </c>
      <c r="R104" s="31" t="str">
        <f t="shared" si="175"/>
        <v>756CCF055</v>
      </c>
      <c r="S104" s="31" t="str">
        <f t="shared" si="176"/>
        <v>756ESS062</v>
      </c>
      <c r="T104" s="31" t="str">
        <f t="shared" si="177"/>
        <v>756EPSS45</v>
      </c>
      <c r="U104" s="31" t="str">
        <f t="shared" si="178"/>
        <v>756EPSI05</v>
      </c>
      <c r="V104" s="31" t="str">
        <f t="shared" si="179"/>
        <v>756</v>
      </c>
      <c r="W104" s="31" t="str">
        <f t="shared" si="180"/>
        <v>756</v>
      </c>
      <c r="X104" s="540" t="s">
        <v>397</v>
      </c>
      <c r="Y104" s="561" t="s">
        <v>494</v>
      </c>
      <c r="Z104" s="38">
        <v>756</v>
      </c>
      <c r="AA104" s="612">
        <f t="shared" si="184"/>
        <v>20063</v>
      </c>
      <c r="AB104" s="613">
        <f t="shared" si="185"/>
        <v>0</v>
      </c>
      <c r="AC104" s="613">
        <f t="shared" si="186"/>
        <v>0</v>
      </c>
      <c r="AD104" s="613">
        <f t="shared" si="187"/>
        <v>1483</v>
      </c>
      <c r="AE104" s="406">
        <f t="shared" si="188"/>
        <v>1</v>
      </c>
      <c r="AF104" s="613">
        <f t="shared" si="189"/>
        <v>0</v>
      </c>
      <c r="AG104" s="613">
        <f t="shared" si="190"/>
        <v>0</v>
      </c>
      <c r="AH104" s="613">
        <f t="shared" si="191"/>
        <v>1508</v>
      </c>
      <c r="AI104" s="613">
        <f t="shared" si="192"/>
        <v>0</v>
      </c>
      <c r="AJ104" s="613">
        <f t="shared" si="193"/>
        <v>0</v>
      </c>
      <c r="AK104" s="613">
        <f t="shared" si="194"/>
        <v>0</v>
      </c>
      <c r="AL104" s="613">
        <f t="shared" si="195"/>
        <v>0</v>
      </c>
      <c r="AM104" s="406">
        <f t="shared" si="196"/>
        <v>0</v>
      </c>
      <c r="AN104" s="613">
        <f t="shared" si="197"/>
        <v>0</v>
      </c>
      <c r="AO104" s="406">
        <f t="shared" si="198"/>
        <v>0</v>
      </c>
      <c r="AP104" s="613">
        <f t="shared" si="199"/>
        <v>0</v>
      </c>
      <c r="AQ104" s="613">
        <f t="shared" si="200"/>
        <v>0</v>
      </c>
      <c r="AR104" s="613">
        <f t="shared" si="201"/>
        <v>0</v>
      </c>
      <c r="AS104" s="613">
        <f t="shared" si="202"/>
        <v>0</v>
      </c>
      <c r="AT104" s="613">
        <f t="shared" si="203"/>
        <v>0</v>
      </c>
      <c r="AU104" s="613">
        <f t="shared" si="204"/>
        <v>0</v>
      </c>
      <c r="AV104" s="613">
        <f t="shared" si="205"/>
        <v>0</v>
      </c>
      <c r="AW104" s="617">
        <f t="shared" si="206"/>
        <v>23054</v>
      </c>
      <c r="AX104" s="31" t="str">
        <f t="shared" si="181"/>
        <v>490EPSS40</v>
      </c>
      <c r="AY104" s="853" t="s">
        <v>669</v>
      </c>
      <c r="AZ104" s="853">
        <v>490</v>
      </c>
      <c r="BA104" s="853" t="s">
        <v>509</v>
      </c>
      <c r="BB104" s="854">
        <v>21640</v>
      </c>
    </row>
    <row r="105" spans="2:54" ht="15.75">
      <c r="B105" s="31" t="str">
        <f t="shared" si="159"/>
        <v>EPSS40</v>
      </c>
      <c r="C105" s="31" t="str">
        <f t="shared" si="160"/>
        <v>ESS024</v>
      </c>
      <c r="D105" s="31" t="str">
        <f t="shared" si="161"/>
        <v>EPSS10</v>
      </c>
      <c r="E105" s="31" t="str">
        <f t="shared" si="162"/>
        <v>EPSS37</v>
      </c>
      <c r="F105" s="31" t="str">
        <f t="shared" si="163"/>
        <v>EPSS41</v>
      </c>
      <c r="G105" s="31" t="str">
        <f t="shared" si="164"/>
        <v>EPSS16</v>
      </c>
      <c r="H105" s="31" t="str">
        <f t="shared" si="165"/>
        <v>EPSS02</v>
      </c>
      <c r="I105" s="31" t="str">
        <f t="shared" si="166"/>
        <v>ESS091</v>
      </c>
      <c r="J105" s="31" t="str">
        <f t="shared" si="167"/>
        <v>EPSI03</v>
      </c>
      <c r="K105" s="31" t="str">
        <f t="shared" si="168"/>
        <v>EPSS05</v>
      </c>
      <c r="L105" s="31" t="str">
        <f t="shared" si="169"/>
        <v>EPSS08</v>
      </c>
      <c r="M105" s="31" t="str">
        <f t="shared" si="170"/>
        <v>EPSS18</v>
      </c>
      <c r="N105" s="31" t="str">
        <f t="shared" si="171"/>
        <v>EPSS42</v>
      </c>
      <c r="O105" s="31" t="str">
        <f t="shared" si="172"/>
        <v>ESS207</v>
      </c>
      <c r="P105" s="31" t="str">
        <f t="shared" si="173"/>
        <v>EPSS48</v>
      </c>
      <c r="Q105" s="31" t="str">
        <f t="shared" si="174"/>
        <v>CCF102</v>
      </c>
      <c r="R105" s="31" t="str">
        <f t="shared" si="175"/>
        <v>CCF055</v>
      </c>
      <c r="S105" s="31" t="str">
        <f t="shared" si="176"/>
        <v>ESS062</v>
      </c>
      <c r="T105" s="31" t="str">
        <f t="shared" si="177"/>
        <v>EPSS45</v>
      </c>
      <c r="U105" s="31" t="str">
        <f t="shared" si="178"/>
        <v>EPSI05</v>
      </c>
      <c r="V105" s="31" t="str">
        <f t="shared" si="179"/>
        <v/>
      </c>
      <c r="W105" s="31" t="str">
        <f t="shared" si="180"/>
        <v/>
      </c>
      <c r="X105" s="622" t="s">
        <v>495</v>
      </c>
      <c r="Y105" s="140"/>
      <c r="Z105" s="39"/>
      <c r="AA105" s="623">
        <f t="shared" ref="AA105:AN105" si="207">SUM(AA106:AA128)</f>
        <v>143804</v>
      </c>
      <c r="AB105" s="624">
        <f t="shared" si="207"/>
        <v>39076</v>
      </c>
      <c r="AC105" s="624">
        <f t="shared" si="207"/>
        <v>0</v>
      </c>
      <c r="AD105" s="624">
        <f t="shared" si="207"/>
        <v>9666</v>
      </c>
      <c r="AE105" s="37">
        <f>SUM(AE106:AE128)</f>
        <v>6</v>
      </c>
      <c r="AF105" s="624">
        <f t="shared" si="207"/>
        <v>1061</v>
      </c>
      <c r="AG105" s="624">
        <f t="shared" si="207"/>
        <v>355</v>
      </c>
      <c r="AH105" s="624">
        <f t="shared" si="207"/>
        <v>14763</v>
      </c>
      <c r="AI105" s="624">
        <f t="shared" si="207"/>
        <v>1616</v>
      </c>
      <c r="AJ105" s="624">
        <f t="shared" si="207"/>
        <v>0</v>
      </c>
      <c r="AK105" s="624">
        <f t="shared" si="207"/>
        <v>0</v>
      </c>
      <c r="AL105" s="624">
        <f t="shared" si="207"/>
        <v>0</v>
      </c>
      <c r="AM105" s="37">
        <f>SUM(AM106:AM128)</f>
        <v>3</v>
      </c>
      <c r="AN105" s="624">
        <f t="shared" si="207"/>
        <v>0</v>
      </c>
      <c r="AO105" s="624">
        <f>SUM(AO106:AO128)</f>
        <v>0</v>
      </c>
      <c r="AP105" s="624">
        <f t="shared" ref="AP105:AW105" si="208">SUM(AP106:AP128)</f>
        <v>0</v>
      </c>
      <c r="AQ105" s="624">
        <f>SUM(AQ106:AQ128)</f>
        <v>0</v>
      </c>
      <c r="AR105" s="624">
        <f t="shared" si="208"/>
        <v>0</v>
      </c>
      <c r="AS105" s="624">
        <f t="shared" si="208"/>
        <v>0</v>
      </c>
      <c r="AT105" s="624">
        <f t="shared" si="208"/>
        <v>0</v>
      </c>
      <c r="AU105" s="624">
        <f>SUM(AU106:AU128)</f>
        <v>0</v>
      </c>
      <c r="AV105" s="624">
        <f t="shared" si="208"/>
        <v>0</v>
      </c>
      <c r="AW105" s="625">
        <f t="shared" si="208"/>
        <v>210341</v>
      </c>
      <c r="AX105" s="31" t="str">
        <f t="shared" si="181"/>
        <v>490EPSS41</v>
      </c>
      <c r="AY105" s="853" t="s">
        <v>669</v>
      </c>
      <c r="AZ105" s="853">
        <v>490</v>
      </c>
      <c r="BA105" s="853" t="s">
        <v>602</v>
      </c>
      <c r="BB105" s="854">
        <v>2307</v>
      </c>
    </row>
    <row r="106" spans="2:54">
      <c r="B106" s="31" t="str">
        <f t="shared" si="159"/>
        <v>30EPSS40</v>
      </c>
      <c r="C106" s="31" t="str">
        <f t="shared" si="160"/>
        <v>30ESS024</v>
      </c>
      <c r="D106" s="31" t="str">
        <f t="shared" si="161"/>
        <v>30EPSS10</v>
      </c>
      <c r="E106" s="31" t="str">
        <f t="shared" si="162"/>
        <v>30EPSS37</v>
      </c>
      <c r="F106" s="31" t="str">
        <f t="shared" si="163"/>
        <v>30EPSS41</v>
      </c>
      <c r="G106" s="31" t="str">
        <f t="shared" si="164"/>
        <v>30EPSS16</v>
      </c>
      <c r="H106" s="31" t="str">
        <f t="shared" si="165"/>
        <v>30EPSS02</v>
      </c>
      <c r="I106" s="31" t="str">
        <f t="shared" si="166"/>
        <v>30ESS091</v>
      </c>
      <c r="J106" s="31" t="str">
        <f t="shared" si="167"/>
        <v>30EPSI03</v>
      </c>
      <c r="K106" s="31" t="str">
        <f t="shared" si="168"/>
        <v>30EPSS05</v>
      </c>
      <c r="L106" s="31" t="str">
        <f t="shared" si="169"/>
        <v>30EPSS08</v>
      </c>
      <c r="M106" s="31" t="str">
        <f t="shared" si="170"/>
        <v>30EPSS18</v>
      </c>
      <c r="N106" s="31" t="str">
        <f t="shared" si="171"/>
        <v>30EPSS42</v>
      </c>
      <c r="O106" s="31" t="str">
        <f t="shared" si="172"/>
        <v>30ESS207</v>
      </c>
      <c r="P106" s="31" t="str">
        <f t="shared" si="173"/>
        <v>30EPSS48</v>
      </c>
      <c r="Q106" s="31" t="str">
        <f t="shared" si="174"/>
        <v>30CCF102</v>
      </c>
      <c r="R106" s="31" t="str">
        <f t="shared" si="175"/>
        <v>30CCF055</v>
      </c>
      <c r="S106" s="31" t="str">
        <f t="shared" si="176"/>
        <v>30ESS062</v>
      </c>
      <c r="T106" s="31" t="str">
        <f t="shared" si="177"/>
        <v>30EPSS45</v>
      </c>
      <c r="U106" s="31" t="str">
        <f t="shared" si="178"/>
        <v>30EPSI05</v>
      </c>
      <c r="V106" s="31" t="str">
        <f t="shared" si="179"/>
        <v>30</v>
      </c>
      <c r="W106" s="31" t="str">
        <f t="shared" si="180"/>
        <v>30</v>
      </c>
      <c r="X106" s="540" t="s">
        <v>399</v>
      </c>
      <c r="Y106" s="561" t="s">
        <v>495</v>
      </c>
      <c r="Z106" s="38">
        <v>30</v>
      </c>
      <c r="AA106" s="612">
        <f t="shared" ref="AA106:AA128" si="209">IFERROR(VLOOKUP(B106,$AX$7:$BB$929,5,0),0)</f>
        <v>2707</v>
      </c>
      <c r="AB106" s="613">
        <f t="shared" ref="AB106:AB128" si="210">IFERROR(VLOOKUP(C106,$AX$7:$BB$929,5,0),0)+AM106</f>
        <v>4808</v>
      </c>
      <c r="AC106" s="613">
        <f t="shared" ref="AC106:AC128" si="211">IFERROR(VLOOKUP(D106,$AX$7:$BB$929,5,0),0)</f>
        <v>0</v>
      </c>
      <c r="AD106" s="613">
        <f t="shared" ref="AD106:AD128" si="212">VLOOKUP(E106,$AX$7:$BB$699,5,0)+AE106</f>
        <v>431</v>
      </c>
      <c r="AE106" s="406">
        <f t="shared" ref="AE106:AE128" si="213">IFERROR(VLOOKUP(F106,$AX$7:$BB$929,5,0),0)</f>
        <v>0</v>
      </c>
      <c r="AF106" s="613">
        <f t="shared" ref="AF106:AF128" si="214">IFERROR(VLOOKUP(G106,$AX$7:$BB$929,5,0),0)</f>
        <v>957</v>
      </c>
      <c r="AG106" s="613">
        <f t="shared" ref="AG106:AG128" si="215">IFERROR(VLOOKUP(H106,$AX$7:$BB$929,5,0),0)</f>
        <v>314</v>
      </c>
      <c r="AH106" s="613">
        <f t="shared" ref="AH106:AH128" si="216">IFERROR(VLOOKUP(I106,$AX$7:$BB$929,5,0),0)</f>
        <v>0</v>
      </c>
      <c r="AI106" s="613">
        <f t="shared" ref="AI106:AI128" si="217">IFERROR(VLOOKUP(J106,$AX$7:$BB$929,5,0),0)</f>
        <v>0</v>
      </c>
      <c r="AJ106" s="613">
        <f t="shared" ref="AJ106:AJ128" si="218">IFERROR(VLOOKUP(K106,$AX$7:$BB$929,5,0),0)</f>
        <v>0</v>
      </c>
      <c r="AK106" s="613">
        <f t="shared" ref="AK106:AK128" si="219">IFERROR(VLOOKUP(L106,$AX$7:$BB$929,5,0),0)</f>
        <v>0</v>
      </c>
      <c r="AL106" s="613">
        <f t="shared" ref="AL106:AL128" si="220">IFERROR(VLOOKUP(M106,$AX$7:$BB$929,5,0),0)</f>
        <v>0</v>
      </c>
      <c r="AM106" s="406">
        <f t="shared" ref="AM106:AM128" si="221">IFERROR(VLOOKUP(N106,$AX$7:$BB$929,5,0),0)</f>
        <v>0</v>
      </c>
      <c r="AN106" s="613">
        <f t="shared" ref="AN106:AN128" si="222">IFERROR(VLOOKUP(O106,$AX$7:$BB$929,5,0),0)+AO106</f>
        <v>0</v>
      </c>
      <c r="AO106" s="406">
        <f t="shared" ref="AO106:AO128" si="223">IFERROR(VLOOKUP(P106,$AX$7:$BB$929,5,0),0)</f>
        <v>0</v>
      </c>
      <c r="AP106" s="613">
        <f t="shared" ref="AP106:AP128" si="224">IFERROR(VLOOKUP(Q106,$AX$7:$BB$929,5,0),0)</f>
        <v>0</v>
      </c>
      <c r="AQ106" s="613">
        <f t="shared" ref="AQ106:AQ128" si="225">IFERROR(VLOOKUP(R106,$AX$7:$BB$929,5,0),0)</f>
        <v>0</v>
      </c>
      <c r="AR106" s="613">
        <f t="shared" ref="AR106:AR128" si="226">IFERROR(VLOOKUP(S106,$AX$7:$BB$929,5,0),0)</f>
        <v>0</v>
      </c>
      <c r="AS106" s="613">
        <f t="shared" ref="AS106:AS128" si="227">IFERROR(VLOOKUP(T106,$AX$7:$BB$929,5,0),0)</f>
        <v>0</v>
      </c>
      <c r="AT106" s="613">
        <f t="shared" ref="AT106:AT128" si="228">IFERROR(VLOOKUP(U106,$AX$7:$BB$929,5,0),0)</f>
        <v>0</v>
      </c>
      <c r="AU106" s="613">
        <f t="shared" ref="AU106:AU128" si="229">IFERROR(VLOOKUP(V106,$AX$7:$BB$929,5,0),0)</f>
        <v>0</v>
      </c>
      <c r="AV106" s="613">
        <f t="shared" ref="AV106:AV128" si="230">IFERROR(VLOOKUP(W106,$AX$7:$BB$929,5,0),0)</f>
        <v>0</v>
      </c>
      <c r="AW106" s="617">
        <f t="shared" ref="AW106:AW128" si="231">SUM(AA106:AV106)-AE106-AM106-AO106</f>
        <v>9217</v>
      </c>
      <c r="AX106" s="31" t="str">
        <f t="shared" si="181"/>
        <v>490ESS024</v>
      </c>
      <c r="AY106" s="853" t="s">
        <v>669</v>
      </c>
      <c r="AZ106" s="853">
        <v>490</v>
      </c>
      <c r="BA106" s="853" t="s">
        <v>512</v>
      </c>
      <c r="BB106" s="854">
        <v>6415</v>
      </c>
    </row>
    <row r="107" spans="2:54">
      <c r="B107" s="31" t="str">
        <f t="shared" si="159"/>
        <v>34EPSS40</v>
      </c>
      <c r="C107" s="31" t="str">
        <f t="shared" si="160"/>
        <v>34ESS024</v>
      </c>
      <c r="D107" s="31" t="str">
        <f t="shared" si="161"/>
        <v>34EPSS10</v>
      </c>
      <c r="E107" s="31" t="str">
        <f t="shared" si="162"/>
        <v>34EPSS37</v>
      </c>
      <c r="F107" s="31" t="str">
        <f t="shared" si="163"/>
        <v>34EPSS41</v>
      </c>
      <c r="G107" s="31" t="str">
        <f t="shared" si="164"/>
        <v>34EPSS16</v>
      </c>
      <c r="H107" s="31" t="str">
        <f t="shared" si="165"/>
        <v>34EPSS02</v>
      </c>
      <c r="I107" s="31" t="str">
        <f t="shared" si="166"/>
        <v>34ESS091</v>
      </c>
      <c r="J107" s="31" t="str">
        <f t="shared" si="167"/>
        <v>34EPSI03</v>
      </c>
      <c r="K107" s="31" t="str">
        <f t="shared" si="168"/>
        <v>34EPSS05</v>
      </c>
      <c r="L107" s="31" t="str">
        <f t="shared" si="169"/>
        <v>34EPSS08</v>
      </c>
      <c r="M107" s="31" t="str">
        <f t="shared" si="170"/>
        <v>34EPSS18</v>
      </c>
      <c r="N107" s="31" t="str">
        <f t="shared" si="171"/>
        <v>34EPSS42</v>
      </c>
      <c r="O107" s="31" t="str">
        <f t="shared" si="172"/>
        <v>34ESS207</v>
      </c>
      <c r="P107" s="31" t="str">
        <f t="shared" si="173"/>
        <v>34EPSS48</v>
      </c>
      <c r="Q107" s="31" t="str">
        <f t="shared" si="174"/>
        <v>34CCF102</v>
      </c>
      <c r="R107" s="31" t="str">
        <f t="shared" si="175"/>
        <v>34CCF055</v>
      </c>
      <c r="S107" s="31" t="str">
        <f t="shared" si="176"/>
        <v>34ESS062</v>
      </c>
      <c r="T107" s="31" t="str">
        <f t="shared" si="177"/>
        <v>34EPSS45</v>
      </c>
      <c r="U107" s="31" t="str">
        <f t="shared" si="178"/>
        <v>34EPSI05</v>
      </c>
      <c r="V107" s="31" t="str">
        <f t="shared" si="179"/>
        <v>34</v>
      </c>
      <c r="W107" s="31" t="str">
        <f t="shared" si="180"/>
        <v>34</v>
      </c>
      <c r="X107" s="540" t="s">
        <v>400</v>
      </c>
      <c r="Y107" s="561" t="s">
        <v>495</v>
      </c>
      <c r="Z107" s="38">
        <v>34</v>
      </c>
      <c r="AA107" s="612">
        <f t="shared" si="209"/>
        <v>23095</v>
      </c>
      <c r="AB107" s="613">
        <f t="shared" si="210"/>
        <v>0</v>
      </c>
      <c r="AC107" s="613">
        <f t="shared" si="211"/>
        <v>0</v>
      </c>
      <c r="AD107" s="613">
        <f t="shared" si="212"/>
        <v>1436</v>
      </c>
      <c r="AE107" s="406">
        <f t="shared" si="213"/>
        <v>1</v>
      </c>
      <c r="AF107" s="613">
        <f t="shared" si="214"/>
        <v>0</v>
      </c>
      <c r="AG107" s="613">
        <f t="shared" si="215"/>
        <v>0</v>
      </c>
      <c r="AH107" s="613">
        <f t="shared" si="216"/>
        <v>3563</v>
      </c>
      <c r="AI107" s="613">
        <f t="shared" si="217"/>
        <v>0</v>
      </c>
      <c r="AJ107" s="613">
        <f t="shared" si="218"/>
        <v>0</v>
      </c>
      <c r="AK107" s="613">
        <f t="shared" si="219"/>
        <v>0</v>
      </c>
      <c r="AL107" s="613">
        <f t="shared" si="220"/>
        <v>0</v>
      </c>
      <c r="AM107" s="406">
        <f t="shared" si="221"/>
        <v>0</v>
      </c>
      <c r="AN107" s="613">
        <f t="shared" si="222"/>
        <v>0</v>
      </c>
      <c r="AO107" s="406">
        <f t="shared" si="223"/>
        <v>0</v>
      </c>
      <c r="AP107" s="613">
        <f t="shared" si="224"/>
        <v>0</v>
      </c>
      <c r="AQ107" s="613">
        <f t="shared" si="225"/>
        <v>0</v>
      </c>
      <c r="AR107" s="613">
        <f t="shared" si="226"/>
        <v>0</v>
      </c>
      <c r="AS107" s="613">
        <f t="shared" si="227"/>
        <v>0</v>
      </c>
      <c r="AT107" s="613">
        <f t="shared" si="228"/>
        <v>0</v>
      </c>
      <c r="AU107" s="613">
        <f t="shared" si="229"/>
        <v>0</v>
      </c>
      <c r="AV107" s="613">
        <f t="shared" si="230"/>
        <v>0</v>
      </c>
      <c r="AW107" s="617">
        <f t="shared" si="231"/>
        <v>28094</v>
      </c>
      <c r="AX107" s="31" t="str">
        <f t="shared" si="181"/>
        <v>659EPSI03</v>
      </c>
      <c r="AY107" s="853" t="s">
        <v>669</v>
      </c>
      <c r="AZ107" s="853">
        <v>659</v>
      </c>
      <c r="BA107" s="853" t="s">
        <v>527</v>
      </c>
      <c r="BB107" s="854">
        <v>1229</v>
      </c>
    </row>
    <row r="108" spans="2:54">
      <c r="B108" s="31" t="str">
        <f t="shared" si="159"/>
        <v>36EPSS40</v>
      </c>
      <c r="C108" s="31" t="str">
        <f t="shared" si="160"/>
        <v>36ESS024</v>
      </c>
      <c r="D108" s="31" t="str">
        <f t="shared" si="161"/>
        <v>36EPSS10</v>
      </c>
      <c r="E108" s="31" t="str">
        <f t="shared" si="162"/>
        <v>36EPSS37</v>
      </c>
      <c r="F108" s="31" t="str">
        <f t="shared" si="163"/>
        <v>36EPSS41</v>
      </c>
      <c r="G108" s="31" t="str">
        <f t="shared" si="164"/>
        <v>36EPSS16</v>
      </c>
      <c r="H108" s="31" t="str">
        <f t="shared" si="165"/>
        <v>36EPSS02</v>
      </c>
      <c r="I108" s="31" t="str">
        <f t="shared" si="166"/>
        <v>36ESS091</v>
      </c>
      <c r="J108" s="31" t="str">
        <f t="shared" si="167"/>
        <v>36EPSI03</v>
      </c>
      <c r="K108" s="31" t="str">
        <f t="shared" si="168"/>
        <v>36EPSS05</v>
      </c>
      <c r="L108" s="31" t="str">
        <f t="shared" si="169"/>
        <v>36EPSS08</v>
      </c>
      <c r="M108" s="31" t="str">
        <f t="shared" si="170"/>
        <v>36EPSS18</v>
      </c>
      <c r="N108" s="31" t="str">
        <f t="shared" si="171"/>
        <v>36EPSS42</v>
      </c>
      <c r="O108" s="31" t="str">
        <f t="shared" si="172"/>
        <v>36ESS207</v>
      </c>
      <c r="P108" s="31" t="str">
        <f t="shared" si="173"/>
        <v>36EPSS48</v>
      </c>
      <c r="Q108" s="31" t="str">
        <f t="shared" si="174"/>
        <v>36CCF102</v>
      </c>
      <c r="R108" s="31" t="str">
        <f t="shared" si="175"/>
        <v>36CCF055</v>
      </c>
      <c r="S108" s="31" t="str">
        <f t="shared" si="176"/>
        <v>36ESS062</v>
      </c>
      <c r="T108" s="31" t="str">
        <f t="shared" si="177"/>
        <v>36EPSS45</v>
      </c>
      <c r="U108" s="31" t="str">
        <f t="shared" si="178"/>
        <v>36EPSI05</v>
      </c>
      <c r="V108" s="31" t="str">
        <f t="shared" si="179"/>
        <v>36</v>
      </c>
      <c r="W108" s="31" t="str">
        <f t="shared" si="180"/>
        <v>36</v>
      </c>
      <c r="X108" s="540" t="s">
        <v>401</v>
      </c>
      <c r="Y108" s="561" t="s">
        <v>495</v>
      </c>
      <c r="Z108" s="38">
        <v>36</v>
      </c>
      <c r="AA108" s="612">
        <f t="shared" si="209"/>
        <v>717</v>
      </c>
      <c r="AB108" s="613">
        <f t="shared" si="210"/>
        <v>0</v>
      </c>
      <c r="AC108" s="613">
        <f t="shared" si="211"/>
        <v>0</v>
      </c>
      <c r="AD108" s="613">
        <f t="shared" si="212"/>
        <v>201</v>
      </c>
      <c r="AE108" s="406">
        <f t="shared" si="213"/>
        <v>0</v>
      </c>
      <c r="AF108" s="613">
        <f t="shared" si="214"/>
        <v>0</v>
      </c>
      <c r="AG108" s="613">
        <f t="shared" si="215"/>
        <v>0</v>
      </c>
      <c r="AH108" s="613">
        <f t="shared" si="216"/>
        <v>1644</v>
      </c>
      <c r="AI108" s="613">
        <f t="shared" si="217"/>
        <v>0</v>
      </c>
      <c r="AJ108" s="613">
        <f t="shared" si="218"/>
        <v>0</v>
      </c>
      <c r="AK108" s="613">
        <f t="shared" si="219"/>
        <v>0</v>
      </c>
      <c r="AL108" s="613">
        <f t="shared" si="220"/>
        <v>0</v>
      </c>
      <c r="AM108" s="406">
        <f t="shared" si="221"/>
        <v>0</v>
      </c>
      <c r="AN108" s="613">
        <f t="shared" si="222"/>
        <v>0</v>
      </c>
      <c r="AO108" s="406">
        <f t="shared" si="223"/>
        <v>0</v>
      </c>
      <c r="AP108" s="613">
        <f t="shared" si="224"/>
        <v>0</v>
      </c>
      <c r="AQ108" s="613">
        <f t="shared" si="225"/>
        <v>0</v>
      </c>
      <c r="AR108" s="613">
        <f t="shared" si="226"/>
        <v>0</v>
      </c>
      <c r="AS108" s="613">
        <f t="shared" si="227"/>
        <v>0</v>
      </c>
      <c r="AT108" s="613">
        <f t="shared" si="228"/>
        <v>0</v>
      </c>
      <c r="AU108" s="613">
        <f t="shared" si="229"/>
        <v>0</v>
      </c>
      <c r="AV108" s="613">
        <f t="shared" si="230"/>
        <v>0</v>
      </c>
      <c r="AW108" s="617">
        <f t="shared" si="231"/>
        <v>2562</v>
      </c>
      <c r="AX108" s="31" t="str">
        <f t="shared" si="181"/>
        <v>659EPSS37</v>
      </c>
      <c r="AY108" s="853" t="s">
        <v>669</v>
      </c>
      <c r="AZ108" s="853">
        <v>659</v>
      </c>
      <c r="BA108" s="853" t="s">
        <v>518</v>
      </c>
      <c r="BB108" s="854">
        <v>3674</v>
      </c>
    </row>
    <row r="109" spans="2:54">
      <c r="B109" s="31" t="str">
        <f t="shared" si="159"/>
        <v>91EPSS40</v>
      </c>
      <c r="C109" s="31" t="str">
        <f t="shared" si="160"/>
        <v>91ESS024</v>
      </c>
      <c r="D109" s="31" t="str">
        <f t="shared" si="161"/>
        <v>91EPSS10</v>
      </c>
      <c r="E109" s="31" t="str">
        <f t="shared" si="162"/>
        <v>91EPSS37</v>
      </c>
      <c r="F109" s="31" t="str">
        <f t="shared" si="163"/>
        <v>91EPSS41</v>
      </c>
      <c r="G109" s="31" t="str">
        <f t="shared" si="164"/>
        <v>91EPSS16</v>
      </c>
      <c r="H109" s="31" t="str">
        <f t="shared" si="165"/>
        <v>91EPSS02</v>
      </c>
      <c r="I109" s="31" t="str">
        <f t="shared" si="166"/>
        <v>91ESS091</v>
      </c>
      <c r="J109" s="31" t="str">
        <f t="shared" si="167"/>
        <v>91EPSI03</v>
      </c>
      <c r="K109" s="31" t="str">
        <f t="shared" si="168"/>
        <v>91EPSS05</v>
      </c>
      <c r="L109" s="31" t="str">
        <f t="shared" si="169"/>
        <v>91EPSS08</v>
      </c>
      <c r="M109" s="31" t="str">
        <f t="shared" si="170"/>
        <v>91EPSS18</v>
      </c>
      <c r="N109" s="31" t="str">
        <f t="shared" si="171"/>
        <v>91EPSS42</v>
      </c>
      <c r="O109" s="31" t="str">
        <f t="shared" si="172"/>
        <v>91ESS207</v>
      </c>
      <c r="P109" s="31" t="str">
        <f t="shared" si="173"/>
        <v>91EPSS48</v>
      </c>
      <c r="Q109" s="31" t="str">
        <f t="shared" si="174"/>
        <v>91CCF102</v>
      </c>
      <c r="R109" s="31" t="str">
        <f t="shared" si="175"/>
        <v>91CCF055</v>
      </c>
      <c r="S109" s="31" t="str">
        <f t="shared" si="176"/>
        <v>91ESS062</v>
      </c>
      <c r="T109" s="31" t="str">
        <f t="shared" si="177"/>
        <v>91EPSS45</v>
      </c>
      <c r="U109" s="31" t="str">
        <f t="shared" si="178"/>
        <v>91EPSI05</v>
      </c>
      <c r="V109" s="31" t="str">
        <f t="shared" si="179"/>
        <v>91</v>
      </c>
      <c r="W109" s="31" t="str">
        <f t="shared" si="180"/>
        <v>91</v>
      </c>
      <c r="X109" s="540" t="s">
        <v>402</v>
      </c>
      <c r="Y109" s="561" t="s">
        <v>495</v>
      </c>
      <c r="Z109" s="38">
        <v>91</v>
      </c>
      <c r="AA109" s="612">
        <f t="shared" si="209"/>
        <v>4054</v>
      </c>
      <c r="AB109" s="613">
        <f t="shared" si="210"/>
        <v>0</v>
      </c>
      <c r="AC109" s="613">
        <f t="shared" si="211"/>
        <v>0</v>
      </c>
      <c r="AD109" s="613">
        <f t="shared" si="212"/>
        <v>190</v>
      </c>
      <c r="AE109" s="406">
        <f t="shared" si="213"/>
        <v>0</v>
      </c>
      <c r="AF109" s="613">
        <f t="shared" si="214"/>
        <v>0</v>
      </c>
      <c r="AG109" s="613">
        <f t="shared" si="215"/>
        <v>0</v>
      </c>
      <c r="AH109" s="613">
        <f t="shared" si="216"/>
        <v>2015</v>
      </c>
      <c r="AI109" s="613">
        <f t="shared" si="217"/>
        <v>0</v>
      </c>
      <c r="AJ109" s="613">
        <f t="shared" si="218"/>
        <v>0</v>
      </c>
      <c r="AK109" s="613">
        <f t="shared" si="219"/>
        <v>0</v>
      </c>
      <c r="AL109" s="613">
        <f t="shared" si="220"/>
        <v>0</v>
      </c>
      <c r="AM109" s="406">
        <f t="shared" si="221"/>
        <v>0</v>
      </c>
      <c r="AN109" s="613">
        <f t="shared" si="222"/>
        <v>0</v>
      </c>
      <c r="AO109" s="406">
        <f t="shared" si="223"/>
        <v>0</v>
      </c>
      <c r="AP109" s="613">
        <f t="shared" si="224"/>
        <v>0</v>
      </c>
      <c r="AQ109" s="613">
        <f t="shared" si="225"/>
        <v>0</v>
      </c>
      <c r="AR109" s="613">
        <f t="shared" si="226"/>
        <v>0</v>
      </c>
      <c r="AS109" s="613">
        <f t="shared" si="227"/>
        <v>0</v>
      </c>
      <c r="AT109" s="613">
        <f t="shared" si="228"/>
        <v>0</v>
      </c>
      <c r="AU109" s="613">
        <f t="shared" si="229"/>
        <v>0</v>
      </c>
      <c r="AV109" s="613">
        <f t="shared" si="230"/>
        <v>0</v>
      </c>
      <c r="AW109" s="617">
        <f t="shared" si="231"/>
        <v>6259</v>
      </c>
      <c r="AX109" s="31" t="str">
        <f t="shared" si="181"/>
        <v>659EPSS40</v>
      </c>
      <c r="AY109" s="853" t="s">
        <v>669</v>
      </c>
      <c r="AZ109" s="853">
        <v>659</v>
      </c>
      <c r="BA109" s="853" t="s">
        <v>509</v>
      </c>
      <c r="BB109" s="854">
        <v>14826</v>
      </c>
    </row>
    <row r="110" spans="2:54">
      <c r="B110" s="31" t="str">
        <f t="shared" si="159"/>
        <v>93EPSS40</v>
      </c>
      <c r="C110" s="31" t="str">
        <f t="shared" si="160"/>
        <v>93ESS024</v>
      </c>
      <c r="D110" s="31" t="str">
        <f t="shared" si="161"/>
        <v>93EPSS10</v>
      </c>
      <c r="E110" s="31" t="str">
        <f t="shared" si="162"/>
        <v>93EPSS37</v>
      </c>
      <c r="F110" s="31" t="str">
        <f t="shared" si="163"/>
        <v>93EPSS41</v>
      </c>
      <c r="G110" s="31" t="str">
        <f t="shared" si="164"/>
        <v>93EPSS16</v>
      </c>
      <c r="H110" s="31" t="str">
        <f t="shared" si="165"/>
        <v>93EPSS02</v>
      </c>
      <c r="I110" s="31" t="str">
        <f t="shared" si="166"/>
        <v>93ESS091</v>
      </c>
      <c r="J110" s="31" t="str">
        <f t="shared" si="167"/>
        <v>93EPSI03</v>
      </c>
      <c r="K110" s="31" t="str">
        <f t="shared" si="168"/>
        <v>93EPSS05</v>
      </c>
      <c r="L110" s="31" t="str">
        <f t="shared" si="169"/>
        <v>93EPSS08</v>
      </c>
      <c r="M110" s="31" t="str">
        <f t="shared" si="170"/>
        <v>93EPSS18</v>
      </c>
      <c r="N110" s="31" t="str">
        <f t="shared" si="171"/>
        <v>93EPSS42</v>
      </c>
      <c r="O110" s="31" t="str">
        <f t="shared" si="172"/>
        <v>93ESS207</v>
      </c>
      <c r="P110" s="31" t="str">
        <f t="shared" si="173"/>
        <v>93EPSS48</v>
      </c>
      <c r="Q110" s="31" t="str">
        <f t="shared" si="174"/>
        <v>93CCF102</v>
      </c>
      <c r="R110" s="31" t="str">
        <f t="shared" si="175"/>
        <v>93CCF055</v>
      </c>
      <c r="S110" s="31" t="str">
        <f t="shared" si="176"/>
        <v>93ESS062</v>
      </c>
      <c r="T110" s="31" t="str">
        <f t="shared" si="177"/>
        <v>93EPSS45</v>
      </c>
      <c r="U110" s="31" t="str">
        <f t="shared" si="178"/>
        <v>93EPSI05</v>
      </c>
      <c r="V110" s="31" t="str">
        <f t="shared" si="179"/>
        <v>93</v>
      </c>
      <c r="W110" s="31" t="str">
        <f t="shared" si="180"/>
        <v>93</v>
      </c>
      <c r="X110" s="540" t="s">
        <v>403</v>
      </c>
      <c r="Y110" s="561" t="s">
        <v>495</v>
      </c>
      <c r="Z110" s="38">
        <v>93</v>
      </c>
      <c r="AA110" s="612">
        <f t="shared" si="209"/>
        <v>13681</v>
      </c>
      <c r="AB110" s="613">
        <f t="shared" si="210"/>
        <v>0</v>
      </c>
      <c r="AC110" s="613">
        <f t="shared" si="211"/>
        <v>0</v>
      </c>
      <c r="AD110" s="613">
        <f t="shared" si="212"/>
        <v>245</v>
      </c>
      <c r="AE110" s="406">
        <f t="shared" si="213"/>
        <v>0</v>
      </c>
      <c r="AF110" s="613">
        <f t="shared" si="214"/>
        <v>0</v>
      </c>
      <c r="AG110" s="613">
        <f t="shared" si="215"/>
        <v>0</v>
      </c>
      <c r="AH110" s="613">
        <f t="shared" si="216"/>
        <v>0</v>
      </c>
      <c r="AI110" s="613">
        <f t="shared" si="217"/>
        <v>0</v>
      </c>
      <c r="AJ110" s="613">
        <f t="shared" si="218"/>
        <v>0</v>
      </c>
      <c r="AK110" s="613">
        <f t="shared" si="219"/>
        <v>0</v>
      </c>
      <c r="AL110" s="613">
        <f t="shared" si="220"/>
        <v>0</v>
      </c>
      <c r="AM110" s="406">
        <f t="shared" si="221"/>
        <v>0</v>
      </c>
      <c r="AN110" s="613">
        <f t="shared" si="222"/>
        <v>0</v>
      </c>
      <c r="AO110" s="406">
        <f t="shared" si="223"/>
        <v>0</v>
      </c>
      <c r="AP110" s="613">
        <f t="shared" si="224"/>
        <v>0</v>
      </c>
      <c r="AQ110" s="613">
        <f t="shared" si="225"/>
        <v>0</v>
      </c>
      <c r="AR110" s="613">
        <f t="shared" si="226"/>
        <v>0</v>
      </c>
      <c r="AS110" s="613">
        <f t="shared" si="227"/>
        <v>0</v>
      </c>
      <c r="AT110" s="613">
        <f t="shared" si="228"/>
        <v>0</v>
      </c>
      <c r="AU110" s="613">
        <f t="shared" si="229"/>
        <v>0</v>
      </c>
      <c r="AV110" s="613">
        <f t="shared" si="230"/>
        <v>0</v>
      </c>
      <c r="AW110" s="617">
        <f t="shared" si="231"/>
        <v>13926</v>
      </c>
      <c r="AX110" s="31" t="str">
        <f t="shared" si="181"/>
        <v>659EPSS41</v>
      </c>
      <c r="AY110" s="853" t="s">
        <v>669</v>
      </c>
      <c r="AZ110" s="853">
        <v>659</v>
      </c>
      <c r="BA110" s="853" t="s">
        <v>602</v>
      </c>
      <c r="BB110" s="854">
        <v>890</v>
      </c>
    </row>
    <row r="111" spans="2:54">
      <c r="B111" s="31" t="str">
        <f t="shared" si="159"/>
        <v>101EPSS40</v>
      </c>
      <c r="C111" s="31" t="str">
        <f t="shared" si="160"/>
        <v>101ESS024</v>
      </c>
      <c r="D111" s="31" t="str">
        <f t="shared" si="161"/>
        <v>101EPSS10</v>
      </c>
      <c r="E111" s="31" t="str">
        <f t="shared" si="162"/>
        <v>101EPSS37</v>
      </c>
      <c r="F111" s="31" t="str">
        <f t="shared" si="163"/>
        <v>101EPSS41</v>
      </c>
      <c r="G111" s="31" t="str">
        <f t="shared" si="164"/>
        <v>101EPSS16</v>
      </c>
      <c r="H111" s="31" t="str">
        <f t="shared" si="165"/>
        <v>101EPSS02</v>
      </c>
      <c r="I111" s="31" t="str">
        <f t="shared" si="166"/>
        <v>101ESS091</v>
      </c>
      <c r="J111" s="31" t="str">
        <f t="shared" si="167"/>
        <v>101EPSI03</v>
      </c>
      <c r="K111" s="31" t="str">
        <f t="shared" si="168"/>
        <v>101EPSS05</v>
      </c>
      <c r="L111" s="31" t="str">
        <f t="shared" si="169"/>
        <v>101EPSS08</v>
      </c>
      <c r="M111" s="31" t="str">
        <f t="shared" si="170"/>
        <v>101EPSS18</v>
      </c>
      <c r="N111" s="31" t="str">
        <f t="shared" si="171"/>
        <v>101EPSS42</v>
      </c>
      <c r="O111" s="31" t="str">
        <f t="shared" si="172"/>
        <v>101ESS207</v>
      </c>
      <c r="P111" s="31" t="str">
        <f t="shared" si="173"/>
        <v>101EPSS48</v>
      </c>
      <c r="Q111" s="31" t="str">
        <f t="shared" si="174"/>
        <v>101CCF102</v>
      </c>
      <c r="R111" s="31" t="str">
        <f t="shared" si="175"/>
        <v>101CCF055</v>
      </c>
      <c r="S111" s="31" t="str">
        <f t="shared" si="176"/>
        <v>101ESS062</v>
      </c>
      <c r="T111" s="31" t="str">
        <f t="shared" si="177"/>
        <v>101EPSS45</v>
      </c>
      <c r="U111" s="31" t="str">
        <f t="shared" si="178"/>
        <v>101EPSI05</v>
      </c>
      <c r="V111" s="31" t="str">
        <f t="shared" si="179"/>
        <v>101</v>
      </c>
      <c r="W111" s="31" t="str">
        <f t="shared" si="180"/>
        <v>101</v>
      </c>
      <c r="X111" s="540" t="s">
        <v>404</v>
      </c>
      <c r="Y111" s="561" t="s">
        <v>495</v>
      </c>
      <c r="Z111" s="38">
        <v>101</v>
      </c>
      <c r="AA111" s="612">
        <f t="shared" si="209"/>
        <v>7784</v>
      </c>
      <c r="AB111" s="613">
        <f t="shared" si="210"/>
        <v>10055</v>
      </c>
      <c r="AC111" s="613">
        <f t="shared" si="211"/>
        <v>0</v>
      </c>
      <c r="AD111" s="613">
        <f t="shared" si="212"/>
        <v>903</v>
      </c>
      <c r="AE111" s="406">
        <f t="shared" si="213"/>
        <v>0</v>
      </c>
      <c r="AF111" s="613">
        <f t="shared" si="214"/>
        <v>0</v>
      </c>
      <c r="AG111" s="613">
        <f t="shared" si="215"/>
        <v>0</v>
      </c>
      <c r="AH111" s="613">
        <f t="shared" si="216"/>
        <v>0</v>
      </c>
      <c r="AI111" s="613">
        <f t="shared" si="217"/>
        <v>0</v>
      </c>
      <c r="AJ111" s="613">
        <f t="shared" si="218"/>
        <v>0</v>
      </c>
      <c r="AK111" s="613">
        <f t="shared" si="219"/>
        <v>0</v>
      </c>
      <c r="AL111" s="613">
        <f t="shared" si="220"/>
        <v>0</v>
      </c>
      <c r="AM111" s="406">
        <f t="shared" si="221"/>
        <v>1</v>
      </c>
      <c r="AN111" s="613">
        <f t="shared" si="222"/>
        <v>0</v>
      </c>
      <c r="AO111" s="406">
        <f t="shared" si="223"/>
        <v>0</v>
      </c>
      <c r="AP111" s="613">
        <f t="shared" si="224"/>
        <v>0</v>
      </c>
      <c r="AQ111" s="613">
        <f t="shared" si="225"/>
        <v>0</v>
      </c>
      <c r="AR111" s="613">
        <f t="shared" si="226"/>
        <v>0</v>
      </c>
      <c r="AS111" s="613">
        <f t="shared" si="227"/>
        <v>0</v>
      </c>
      <c r="AT111" s="613">
        <f t="shared" si="228"/>
        <v>0</v>
      </c>
      <c r="AU111" s="613">
        <f t="shared" si="229"/>
        <v>0</v>
      </c>
      <c r="AV111" s="613">
        <f t="shared" si="230"/>
        <v>0</v>
      </c>
      <c r="AW111" s="617">
        <f t="shared" si="231"/>
        <v>18742</v>
      </c>
      <c r="AX111" s="31" t="str">
        <f t="shared" si="181"/>
        <v>665EPSI03</v>
      </c>
      <c r="AY111" s="853" t="s">
        <v>669</v>
      </c>
      <c r="AZ111" s="853">
        <v>665</v>
      </c>
      <c r="BA111" s="853" t="s">
        <v>527</v>
      </c>
      <c r="BB111" s="854">
        <v>1</v>
      </c>
    </row>
    <row r="112" spans="2:54">
      <c r="B112" s="31" t="str">
        <f t="shared" si="159"/>
        <v>145EPSS40</v>
      </c>
      <c r="C112" s="31" t="str">
        <f t="shared" si="160"/>
        <v>145ESS024</v>
      </c>
      <c r="D112" s="31" t="str">
        <f t="shared" si="161"/>
        <v>145EPSS10</v>
      </c>
      <c r="E112" s="31" t="str">
        <f t="shared" si="162"/>
        <v>145EPSS37</v>
      </c>
      <c r="F112" s="31" t="str">
        <f t="shared" si="163"/>
        <v>145EPSS41</v>
      </c>
      <c r="G112" s="31" t="str">
        <f t="shared" si="164"/>
        <v>145EPSS16</v>
      </c>
      <c r="H112" s="31" t="str">
        <f t="shared" si="165"/>
        <v>145EPSS02</v>
      </c>
      <c r="I112" s="31" t="str">
        <f t="shared" si="166"/>
        <v>145ESS091</v>
      </c>
      <c r="J112" s="31" t="str">
        <f t="shared" si="167"/>
        <v>145EPSI03</v>
      </c>
      <c r="K112" s="31" t="str">
        <f t="shared" si="168"/>
        <v>145EPSS05</v>
      </c>
      <c r="L112" s="31" t="str">
        <f t="shared" si="169"/>
        <v>145EPSS08</v>
      </c>
      <c r="M112" s="31" t="str">
        <f t="shared" si="170"/>
        <v>145EPSS18</v>
      </c>
      <c r="N112" s="31" t="str">
        <f t="shared" si="171"/>
        <v>145EPSS42</v>
      </c>
      <c r="O112" s="31" t="str">
        <f t="shared" si="172"/>
        <v>145ESS207</v>
      </c>
      <c r="P112" s="31" t="str">
        <f t="shared" si="173"/>
        <v>145EPSS48</v>
      </c>
      <c r="Q112" s="31" t="str">
        <f t="shared" si="174"/>
        <v>145CCF102</v>
      </c>
      <c r="R112" s="31" t="str">
        <f t="shared" si="175"/>
        <v>145CCF055</v>
      </c>
      <c r="S112" s="31" t="str">
        <f t="shared" si="176"/>
        <v>145ESS062</v>
      </c>
      <c r="T112" s="31" t="str">
        <f t="shared" si="177"/>
        <v>145EPSS45</v>
      </c>
      <c r="U112" s="31" t="str">
        <f t="shared" si="178"/>
        <v>145EPSI05</v>
      </c>
      <c r="V112" s="31" t="str">
        <f t="shared" si="179"/>
        <v>145</v>
      </c>
      <c r="W112" s="31" t="str">
        <f t="shared" si="180"/>
        <v>145</v>
      </c>
      <c r="X112" s="540" t="s">
        <v>405</v>
      </c>
      <c r="Y112" s="561" t="s">
        <v>495</v>
      </c>
      <c r="Z112" s="38">
        <v>145</v>
      </c>
      <c r="AA112" s="612">
        <f t="shared" si="209"/>
        <v>3314</v>
      </c>
      <c r="AB112" s="613">
        <f t="shared" si="210"/>
        <v>0</v>
      </c>
      <c r="AC112" s="613">
        <f t="shared" si="211"/>
        <v>0</v>
      </c>
      <c r="AD112" s="613">
        <f t="shared" si="212"/>
        <v>169</v>
      </c>
      <c r="AE112" s="406">
        <f t="shared" si="213"/>
        <v>0</v>
      </c>
      <c r="AF112" s="613">
        <f t="shared" si="214"/>
        <v>0</v>
      </c>
      <c r="AG112" s="613">
        <f t="shared" si="215"/>
        <v>0</v>
      </c>
      <c r="AH112" s="613">
        <f t="shared" si="216"/>
        <v>0</v>
      </c>
      <c r="AI112" s="613">
        <f t="shared" si="217"/>
        <v>0</v>
      </c>
      <c r="AJ112" s="613">
        <f t="shared" si="218"/>
        <v>0</v>
      </c>
      <c r="AK112" s="613">
        <f t="shared" si="219"/>
        <v>0</v>
      </c>
      <c r="AL112" s="613">
        <f t="shared" si="220"/>
        <v>0</v>
      </c>
      <c r="AM112" s="406">
        <f t="shared" si="221"/>
        <v>0</v>
      </c>
      <c r="AN112" s="613">
        <f t="shared" si="222"/>
        <v>0</v>
      </c>
      <c r="AO112" s="406">
        <f t="shared" si="223"/>
        <v>0</v>
      </c>
      <c r="AP112" s="613">
        <f t="shared" si="224"/>
        <v>0</v>
      </c>
      <c r="AQ112" s="613">
        <f t="shared" si="225"/>
        <v>0</v>
      </c>
      <c r="AR112" s="613">
        <f t="shared" si="226"/>
        <v>0</v>
      </c>
      <c r="AS112" s="613">
        <f t="shared" si="227"/>
        <v>0</v>
      </c>
      <c r="AT112" s="613">
        <f t="shared" si="228"/>
        <v>0</v>
      </c>
      <c r="AU112" s="613">
        <f t="shared" si="229"/>
        <v>0</v>
      </c>
      <c r="AV112" s="613">
        <f t="shared" si="230"/>
        <v>0</v>
      </c>
      <c r="AW112" s="617">
        <f t="shared" si="231"/>
        <v>3483</v>
      </c>
      <c r="AX112" s="31" t="str">
        <f t="shared" si="181"/>
        <v>665EPSS16</v>
      </c>
      <c r="AY112" s="853" t="s">
        <v>669</v>
      </c>
      <c r="AZ112" s="853">
        <v>665</v>
      </c>
      <c r="BA112" s="853" t="s">
        <v>521</v>
      </c>
      <c r="BB112" s="854">
        <v>360</v>
      </c>
    </row>
    <row r="113" spans="2:54">
      <c r="B113" s="31" t="str">
        <f t="shared" si="159"/>
        <v>209EPSS40</v>
      </c>
      <c r="C113" s="31" t="str">
        <f t="shared" si="160"/>
        <v>209ESS024</v>
      </c>
      <c r="D113" s="31" t="str">
        <f t="shared" si="161"/>
        <v>209EPSS10</v>
      </c>
      <c r="E113" s="31" t="str">
        <f t="shared" si="162"/>
        <v>209EPSS37</v>
      </c>
      <c r="F113" s="31" t="str">
        <f t="shared" si="163"/>
        <v>209EPSS41</v>
      </c>
      <c r="G113" s="31" t="str">
        <f t="shared" si="164"/>
        <v>209EPSS16</v>
      </c>
      <c r="H113" s="31" t="str">
        <f t="shared" si="165"/>
        <v>209EPSS02</v>
      </c>
      <c r="I113" s="31" t="str">
        <f t="shared" si="166"/>
        <v>209ESS091</v>
      </c>
      <c r="J113" s="31" t="str">
        <f t="shared" si="167"/>
        <v>209EPSI03</v>
      </c>
      <c r="K113" s="31" t="str">
        <f t="shared" si="168"/>
        <v>209EPSS05</v>
      </c>
      <c r="L113" s="31" t="str">
        <f t="shared" si="169"/>
        <v>209EPSS08</v>
      </c>
      <c r="M113" s="31" t="str">
        <f t="shared" si="170"/>
        <v>209EPSS18</v>
      </c>
      <c r="N113" s="31" t="str">
        <f t="shared" si="171"/>
        <v>209EPSS42</v>
      </c>
      <c r="O113" s="31" t="str">
        <f t="shared" si="172"/>
        <v>209ESS207</v>
      </c>
      <c r="P113" s="31" t="str">
        <f t="shared" si="173"/>
        <v>209EPSS48</v>
      </c>
      <c r="Q113" s="31" t="str">
        <f t="shared" si="174"/>
        <v>209CCF102</v>
      </c>
      <c r="R113" s="31" t="str">
        <f t="shared" si="175"/>
        <v>209CCF055</v>
      </c>
      <c r="S113" s="31" t="str">
        <f t="shared" si="176"/>
        <v>209ESS062</v>
      </c>
      <c r="T113" s="31" t="str">
        <f t="shared" si="177"/>
        <v>209EPSS45</v>
      </c>
      <c r="U113" s="31" t="str">
        <f t="shared" si="178"/>
        <v>209EPSI05</v>
      </c>
      <c r="V113" s="31" t="str">
        <f t="shared" si="179"/>
        <v>209</v>
      </c>
      <c r="W113" s="31" t="str">
        <f t="shared" si="180"/>
        <v>209</v>
      </c>
      <c r="X113" s="540" t="s">
        <v>406</v>
      </c>
      <c r="Y113" s="561" t="s">
        <v>495</v>
      </c>
      <c r="Z113" s="38">
        <v>209</v>
      </c>
      <c r="AA113" s="612">
        <f t="shared" si="209"/>
        <v>11552</v>
      </c>
      <c r="AB113" s="613">
        <f t="shared" si="210"/>
        <v>0</v>
      </c>
      <c r="AC113" s="613">
        <f t="shared" si="211"/>
        <v>0</v>
      </c>
      <c r="AD113" s="613">
        <f t="shared" si="212"/>
        <v>667</v>
      </c>
      <c r="AE113" s="406">
        <f t="shared" si="213"/>
        <v>0</v>
      </c>
      <c r="AF113" s="613">
        <f t="shared" si="214"/>
        <v>0</v>
      </c>
      <c r="AG113" s="613">
        <f t="shared" si="215"/>
        <v>0</v>
      </c>
      <c r="AH113" s="613">
        <f t="shared" si="216"/>
        <v>1206</v>
      </c>
      <c r="AI113" s="613">
        <f t="shared" si="217"/>
        <v>0</v>
      </c>
      <c r="AJ113" s="613">
        <f t="shared" si="218"/>
        <v>0</v>
      </c>
      <c r="AK113" s="613">
        <f t="shared" si="219"/>
        <v>0</v>
      </c>
      <c r="AL113" s="613">
        <f t="shared" si="220"/>
        <v>0</v>
      </c>
      <c r="AM113" s="406">
        <f t="shared" si="221"/>
        <v>0</v>
      </c>
      <c r="AN113" s="613">
        <f t="shared" si="222"/>
        <v>0</v>
      </c>
      <c r="AO113" s="406">
        <f t="shared" si="223"/>
        <v>0</v>
      </c>
      <c r="AP113" s="613">
        <f t="shared" si="224"/>
        <v>0</v>
      </c>
      <c r="AQ113" s="613">
        <f t="shared" si="225"/>
        <v>0</v>
      </c>
      <c r="AR113" s="613">
        <f t="shared" si="226"/>
        <v>0</v>
      </c>
      <c r="AS113" s="613">
        <f t="shared" si="227"/>
        <v>0</v>
      </c>
      <c r="AT113" s="613">
        <f t="shared" si="228"/>
        <v>0</v>
      </c>
      <c r="AU113" s="613">
        <f t="shared" si="229"/>
        <v>0</v>
      </c>
      <c r="AV113" s="613">
        <f t="shared" si="230"/>
        <v>0</v>
      </c>
      <c r="AW113" s="617">
        <f t="shared" si="231"/>
        <v>13425</v>
      </c>
      <c r="AX113" s="31" t="str">
        <f t="shared" si="181"/>
        <v>665EPSS37</v>
      </c>
      <c r="AY113" s="853" t="s">
        <v>669</v>
      </c>
      <c r="AZ113" s="853">
        <v>665</v>
      </c>
      <c r="BA113" s="853" t="s">
        <v>518</v>
      </c>
      <c r="BB113" s="854">
        <v>2048</v>
      </c>
    </row>
    <row r="114" spans="2:54">
      <c r="B114" s="31" t="str">
        <f t="shared" si="159"/>
        <v>282EPSS40</v>
      </c>
      <c r="C114" s="31" t="str">
        <f t="shared" si="160"/>
        <v>282ESS024</v>
      </c>
      <c r="D114" s="31" t="str">
        <f t="shared" si="161"/>
        <v>282EPSS10</v>
      </c>
      <c r="E114" s="31" t="str">
        <f t="shared" si="162"/>
        <v>282EPSS37</v>
      </c>
      <c r="F114" s="31" t="str">
        <f t="shared" si="163"/>
        <v>282EPSS41</v>
      </c>
      <c r="G114" s="31" t="str">
        <f t="shared" si="164"/>
        <v>282EPSS16</v>
      </c>
      <c r="H114" s="31" t="str">
        <f t="shared" si="165"/>
        <v>282EPSS02</v>
      </c>
      <c r="I114" s="31" t="str">
        <f t="shared" si="166"/>
        <v>282ESS091</v>
      </c>
      <c r="J114" s="31" t="str">
        <f t="shared" si="167"/>
        <v>282EPSI03</v>
      </c>
      <c r="K114" s="31" t="str">
        <f t="shared" si="168"/>
        <v>282EPSS05</v>
      </c>
      <c r="L114" s="31" t="str">
        <f t="shared" si="169"/>
        <v>282EPSS08</v>
      </c>
      <c r="M114" s="31" t="str">
        <f t="shared" si="170"/>
        <v>282EPSS18</v>
      </c>
      <c r="N114" s="31" t="str">
        <f t="shared" si="171"/>
        <v>282EPSS42</v>
      </c>
      <c r="O114" s="31" t="str">
        <f t="shared" si="172"/>
        <v>282ESS207</v>
      </c>
      <c r="P114" s="31" t="str">
        <f t="shared" si="173"/>
        <v>282EPSS48</v>
      </c>
      <c r="Q114" s="31" t="str">
        <f t="shared" si="174"/>
        <v>282CCF102</v>
      </c>
      <c r="R114" s="31" t="str">
        <f t="shared" si="175"/>
        <v>282CCF055</v>
      </c>
      <c r="S114" s="31" t="str">
        <f t="shared" si="176"/>
        <v>282ESS062</v>
      </c>
      <c r="T114" s="31" t="str">
        <f t="shared" si="177"/>
        <v>282EPSS45</v>
      </c>
      <c r="U114" s="31" t="str">
        <f t="shared" si="178"/>
        <v>282EPSI05</v>
      </c>
      <c r="V114" s="31" t="str">
        <f t="shared" si="179"/>
        <v>282</v>
      </c>
      <c r="W114" s="31" t="str">
        <f t="shared" si="180"/>
        <v>282</v>
      </c>
      <c r="X114" s="540" t="s">
        <v>407</v>
      </c>
      <c r="Y114" s="561" t="s">
        <v>495</v>
      </c>
      <c r="Z114" s="38">
        <v>282</v>
      </c>
      <c r="AA114" s="612">
        <f t="shared" si="209"/>
        <v>6994</v>
      </c>
      <c r="AB114" s="613">
        <f t="shared" si="210"/>
        <v>0</v>
      </c>
      <c r="AC114" s="613">
        <f t="shared" si="211"/>
        <v>0</v>
      </c>
      <c r="AD114" s="613">
        <f t="shared" si="212"/>
        <v>646</v>
      </c>
      <c r="AE114" s="406">
        <f t="shared" si="213"/>
        <v>0</v>
      </c>
      <c r="AF114" s="613">
        <f t="shared" si="214"/>
        <v>0</v>
      </c>
      <c r="AG114" s="613">
        <f t="shared" si="215"/>
        <v>0</v>
      </c>
      <c r="AH114" s="613">
        <f t="shared" si="216"/>
        <v>0</v>
      </c>
      <c r="AI114" s="613">
        <f t="shared" si="217"/>
        <v>0</v>
      </c>
      <c r="AJ114" s="613">
        <f t="shared" si="218"/>
        <v>0</v>
      </c>
      <c r="AK114" s="613">
        <f t="shared" si="219"/>
        <v>0</v>
      </c>
      <c r="AL114" s="613">
        <f t="shared" si="220"/>
        <v>0</v>
      </c>
      <c r="AM114" s="406">
        <f t="shared" si="221"/>
        <v>0</v>
      </c>
      <c r="AN114" s="613">
        <f t="shared" si="222"/>
        <v>0</v>
      </c>
      <c r="AO114" s="406">
        <f t="shared" si="223"/>
        <v>0</v>
      </c>
      <c r="AP114" s="613">
        <f t="shared" si="224"/>
        <v>0</v>
      </c>
      <c r="AQ114" s="613">
        <f t="shared" si="225"/>
        <v>0</v>
      </c>
      <c r="AR114" s="613">
        <f t="shared" si="226"/>
        <v>0</v>
      </c>
      <c r="AS114" s="613">
        <f t="shared" si="227"/>
        <v>0</v>
      </c>
      <c r="AT114" s="613">
        <f t="shared" si="228"/>
        <v>0</v>
      </c>
      <c r="AU114" s="613">
        <f t="shared" si="229"/>
        <v>0</v>
      </c>
      <c r="AV114" s="613">
        <f t="shared" si="230"/>
        <v>0</v>
      </c>
      <c r="AW114" s="617">
        <f t="shared" si="231"/>
        <v>7640</v>
      </c>
      <c r="AX114" s="31" t="str">
        <f t="shared" si="181"/>
        <v>665EPSS40</v>
      </c>
      <c r="AY114" s="853" t="s">
        <v>669</v>
      </c>
      <c r="AZ114" s="853">
        <v>665</v>
      </c>
      <c r="BA114" s="853" t="s">
        <v>509</v>
      </c>
      <c r="BB114" s="854">
        <v>26496</v>
      </c>
    </row>
    <row r="115" spans="2:54">
      <c r="B115" s="31" t="str">
        <f t="shared" si="159"/>
        <v>353EPSS40</v>
      </c>
      <c r="C115" s="31" t="str">
        <f t="shared" si="160"/>
        <v>353ESS024</v>
      </c>
      <c r="D115" s="31" t="str">
        <f t="shared" si="161"/>
        <v>353EPSS10</v>
      </c>
      <c r="E115" s="31" t="str">
        <f t="shared" si="162"/>
        <v>353EPSS37</v>
      </c>
      <c r="F115" s="31" t="str">
        <f t="shared" si="163"/>
        <v>353EPSS41</v>
      </c>
      <c r="G115" s="31" t="str">
        <f t="shared" si="164"/>
        <v>353EPSS16</v>
      </c>
      <c r="H115" s="31" t="str">
        <f t="shared" si="165"/>
        <v>353EPSS02</v>
      </c>
      <c r="I115" s="31" t="str">
        <f t="shared" si="166"/>
        <v>353ESS091</v>
      </c>
      <c r="J115" s="31" t="str">
        <f t="shared" si="167"/>
        <v>353EPSI03</v>
      </c>
      <c r="K115" s="31" t="str">
        <f t="shared" si="168"/>
        <v>353EPSS05</v>
      </c>
      <c r="L115" s="31" t="str">
        <f t="shared" si="169"/>
        <v>353EPSS08</v>
      </c>
      <c r="M115" s="31" t="str">
        <f t="shared" si="170"/>
        <v>353EPSS18</v>
      </c>
      <c r="N115" s="31" t="str">
        <f t="shared" si="171"/>
        <v>353EPSS42</v>
      </c>
      <c r="O115" s="31" t="str">
        <f t="shared" si="172"/>
        <v>353ESS207</v>
      </c>
      <c r="P115" s="31" t="str">
        <f t="shared" si="173"/>
        <v>353EPSS48</v>
      </c>
      <c r="Q115" s="31" t="str">
        <f t="shared" si="174"/>
        <v>353CCF102</v>
      </c>
      <c r="R115" s="31" t="str">
        <f t="shared" si="175"/>
        <v>353CCF055</v>
      </c>
      <c r="S115" s="31" t="str">
        <f t="shared" si="176"/>
        <v>353ESS062</v>
      </c>
      <c r="T115" s="31" t="str">
        <f t="shared" si="177"/>
        <v>353EPSS45</v>
      </c>
      <c r="U115" s="31" t="str">
        <f t="shared" si="178"/>
        <v>353EPSI05</v>
      </c>
      <c r="V115" s="31" t="str">
        <f t="shared" si="179"/>
        <v>353</v>
      </c>
      <c r="W115" s="31" t="str">
        <f t="shared" si="180"/>
        <v>353</v>
      </c>
      <c r="X115" s="540" t="s">
        <v>408</v>
      </c>
      <c r="Y115" s="561" t="s">
        <v>495</v>
      </c>
      <c r="Z115" s="38">
        <v>353</v>
      </c>
      <c r="AA115" s="612">
        <f t="shared" si="209"/>
        <v>392</v>
      </c>
      <c r="AB115" s="613">
        <f t="shared" si="210"/>
        <v>2121</v>
      </c>
      <c r="AC115" s="613">
        <f t="shared" si="211"/>
        <v>0</v>
      </c>
      <c r="AD115" s="613">
        <f t="shared" si="212"/>
        <v>153</v>
      </c>
      <c r="AE115" s="406">
        <f t="shared" si="213"/>
        <v>0</v>
      </c>
      <c r="AF115" s="613">
        <f t="shared" si="214"/>
        <v>0</v>
      </c>
      <c r="AG115" s="613">
        <f t="shared" si="215"/>
        <v>1</v>
      </c>
      <c r="AH115" s="613">
        <f t="shared" si="216"/>
        <v>0</v>
      </c>
      <c r="AI115" s="613">
        <f t="shared" si="217"/>
        <v>0</v>
      </c>
      <c r="AJ115" s="613">
        <f t="shared" si="218"/>
        <v>0</v>
      </c>
      <c r="AK115" s="613">
        <f t="shared" si="219"/>
        <v>0</v>
      </c>
      <c r="AL115" s="613">
        <f t="shared" si="220"/>
        <v>0</v>
      </c>
      <c r="AM115" s="406">
        <f t="shared" si="221"/>
        <v>1</v>
      </c>
      <c r="AN115" s="613">
        <f t="shared" si="222"/>
        <v>0</v>
      </c>
      <c r="AO115" s="406">
        <f t="shared" si="223"/>
        <v>0</v>
      </c>
      <c r="AP115" s="613">
        <f t="shared" si="224"/>
        <v>0</v>
      </c>
      <c r="AQ115" s="613">
        <f t="shared" si="225"/>
        <v>0</v>
      </c>
      <c r="AR115" s="613">
        <f t="shared" si="226"/>
        <v>0</v>
      </c>
      <c r="AS115" s="613">
        <f t="shared" si="227"/>
        <v>0</v>
      </c>
      <c r="AT115" s="613">
        <f t="shared" si="228"/>
        <v>0</v>
      </c>
      <c r="AU115" s="613">
        <f t="shared" si="229"/>
        <v>0</v>
      </c>
      <c r="AV115" s="613">
        <f t="shared" si="230"/>
        <v>0</v>
      </c>
      <c r="AW115" s="617">
        <f t="shared" si="231"/>
        <v>2667</v>
      </c>
      <c r="AX115" s="31" t="str">
        <f t="shared" si="181"/>
        <v>665EPSS41</v>
      </c>
      <c r="AY115" s="853" t="s">
        <v>669</v>
      </c>
      <c r="AZ115" s="853">
        <v>665</v>
      </c>
      <c r="BA115" s="853" t="s">
        <v>602</v>
      </c>
      <c r="BB115" s="854">
        <v>487</v>
      </c>
    </row>
    <row r="116" spans="2:54">
      <c r="B116" s="31" t="str">
        <f t="shared" si="159"/>
        <v>364EPSS40</v>
      </c>
      <c r="C116" s="31" t="str">
        <f t="shared" si="160"/>
        <v>364ESS024</v>
      </c>
      <c r="D116" s="31" t="str">
        <f t="shared" si="161"/>
        <v>364EPSS10</v>
      </c>
      <c r="E116" s="31" t="str">
        <f t="shared" si="162"/>
        <v>364EPSS37</v>
      </c>
      <c r="F116" s="31" t="str">
        <f t="shared" si="163"/>
        <v>364EPSS41</v>
      </c>
      <c r="G116" s="31" t="str">
        <f t="shared" si="164"/>
        <v>364EPSS16</v>
      </c>
      <c r="H116" s="31" t="str">
        <f t="shared" si="165"/>
        <v>364EPSS02</v>
      </c>
      <c r="I116" s="31" t="str">
        <f t="shared" si="166"/>
        <v>364ESS091</v>
      </c>
      <c r="J116" s="31" t="str">
        <f t="shared" si="167"/>
        <v>364EPSI03</v>
      </c>
      <c r="K116" s="31" t="str">
        <f t="shared" si="168"/>
        <v>364EPSS05</v>
      </c>
      <c r="L116" s="31" t="str">
        <f t="shared" si="169"/>
        <v>364EPSS08</v>
      </c>
      <c r="M116" s="31" t="str">
        <f t="shared" si="170"/>
        <v>364EPSS18</v>
      </c>
      <c r="N116" s="31" t="str">
        <f t="shared" si="171"/>
        <v>364EPSS42</v>
      </c>
      <c r="O116" s="31" t="str">
        <f t="shared" si="172"/>
        <v>364ESS207</v>
      </c>
      <c r="P116" s="31" t="str">
        <f t="shared" si="173"/>
        <v>364EPSS48</v>
      </c>
      <c r="Q116" s="31" t="str">
        <f t="shared" si="174"/>
        <v>364CCF102</v>
      </c>
      <c r="R116" s="31" t="str">
        <f t="shared" si="175"/>
        <v>364CCF055</v>
      </c>
      <c r="S116" s="31" t="str">
        <f t="shared" si="176"/>
        <v>364ESS062</v>
      </c>
      <c r="T116" s="31" t="str">
        <f t="shared" si="177"/>
        <v>364EPSS45</v>
      </c>
      <c r="U116" s="31" t="str">
        <f t="shared" si="178"/>
        <v>364EPSI05</v>
      </c>
      <c r="V116" s="31" t="str">
        <f t="shared" si="179"/>
        <v>364</v>
      </c>
      <c r="W116" s="31" t="str">
        <f t="shared" si="180"/>
        <v>364</v>
      </c>
      <c r="X116" s="540" t="s">
        <v>409</v>
      </c>
      <c r="Y116" s="561" t="s">
        <v>495</v>
      </c>
      <c r="Z116" s="38">
        <v>364</v>
      </c>
      <c r="AA116" s="612">
        <f t="shared" si="209"/>
        <v>7520</v>
      </c>
      <c r="AB116" s="613">
        <f t="shared" si="210"/>
        <v>0</v>
      </c>
      <c r="AC116" s="613">
        <f t="shared" si="211"/>
        <v>0</v>
      </c>
      <c r="AD116" s="613">
        <f t="shared" si="212"/>
        <v>564</v>
      </c>
      <c r="AE116" s="406">
        <f t="shared" si="213"/>
        <v>0</v>
      </c>
      <c r="AF116" s="613">
        <f t="shared" si="214"/>
        <v>0</v>
      </c>
      <c r="AG116" s="613">
        <f t="shared" si="215"/>
        <v>0</v>
      </c>
      <c r="AH116" s="613">
        <f t="shared" si="216"/>
        <v>0</v>
      </c>
      <c r="AI116" s="613">
        <f t="shared" si="217"/>
        <v>1306</v>
      </c>
      <c r="AJ116" s="613">
        <f t="shared" si="218"/>
        <v>0</v>
      </c>
      <c r="AK116" s="613">
        <f t="shared" si="219"/>
        <v>0</v>
      </c>
      <c r="AL116" s="613">
        <f t="shared" si="220"/>
        <v>0</v>
      </c>
      <c r="AM116" s="406">
        <f t="shared" si="221"/>
        <v>0</v>
      </c>
      <c r="AN116" s="613">
        <f t="shared" si="222"/>
        <v>0</v>
      </c>
      <c r="AO116" s="406">
        <f t="shared" si="223"/>
        <v>0</v>
      </c>
      <c r="AP116" s="613">
        <f t="shared" si="224"/>
        <v>0</v>
      </c>
      <c r="AQ116" s="613">
        <f t="shared" si="225"/>
        <v>0</v>
      </c>
      <c r="AR116" s="613">
        <f t="shared" si="226"/>
        <v>0</v>
      </c>
      <c r="AS116" s="613">
        <f t="shared" si="227"/>
        <v>0</v>
      </c>
      <c r="AT116" s="613">
        <f t="shared" si="228"/>
        <v>0</v>
      </c>
      <c r="AU116" s="613">
        <f t="shared" si="229"/>
        <v>0</v>
      </c>
      <c r="AV116" s="613">
        <f t="shared" si="230"/>
        <v>0</v>
      </c>
      <c r="AW116" s="617">
        <f t="shared" si="231"/>
        <v>9390</v>
      </c>
      <c r="AX116" s="31" t="str">
        <f t="shared" si="181"/>
        <v>665ESS024</v>
      </c>
      <c r="AY116" s="853" t="s">
        <v>669</v>
      </c>
      <c r="AZ116" s="853">
        <v>665</v>
      </c>
      <c r="BA116" s="853" t="s">
        <v>512</v>
      </c>
      <c r="BB116" s="854">
        <v>1222</v>
      </c>
    </row>
    <row r="117" spans="2:54">
      <c r="B117" s="31" t="str">
        <f t="shared" si="159"/>
        <v>368EPSS40</v>
      </c>
      <c r="C117" s="31" t="str">
        <f t="shared" si="160"/>
        <v>368ESS024</v>
      </c>
      <c r="D117" s="31" t="str">
        <f t="shared" si="161"/>
        <v>368EPSS10</v>
      </c>
      <c r="E117" s="31" t="str">
        <f t="shared" si="162"/>
        <v>368EPSS37</v>
      </c>
      <c r="F117" s="31" t="str">
        <f t="shared" si="163"/>
        <v>368EPSS41</v>
      </c>
      <c r="G117" s="31" t="str">
        <f t="shared" si="164"/>
        <v>368EPSS16</v>
      </c>
      <c r="H117" s="31" t="str">
        <f t="shared" si="165"/>
        <v>368EPSS02</v>
      </c>
      <c r="I117" s="31" t="str">
        <f t="shared" si="166"/>
        <v>368ESS091</v>
      </c>
      <c r="J117" s="31" t="str">
        <f t="shared" si="167"/>
        <v>368EPSI03</v>
      </c>
      <c r="K117" s="31" t="str">
        <f t="shared" si="168"/>
        <v>368EPSS05</v>
      </c>
      <c r="L117" s="31" t="str">
        <f t="shared" si="169"/>
        <v>368EPSS08</v>
      </c>
      <c r="M117" s="31" t="str">
        <f t="shared" si="170"/>
        <v>368EPSS18</v>
      </c>
      <c r="N117" s="31" t="str">
        <f t="shared" si="171"/>
        <v>368EPSS42</v>
      </c>
      <c r="O117" s="31" t="str">
        <f t="shared" si="172"/>
        <v>368ESS207</v>
      </c>
      <c r="P117" s="31" t="str">
        <f t="shared" si="173"/>
        <v>368EPSS48</v>
      </c>
      <c r="Q117" s="31" t="str">
        <f t="shared" si="174"/>
        <v>368CCF102</v>
      </c>
      <c r="R117" s="31" t="str">
        <f t="shared" si="175"/>
        <v>368CCF055</v>
      </c>
      <c r="S117" s="31" t="str">
        <f t="shared" si="176"/>
        <v>368ESS062</v>
      </c>
      <c r="T117" s="31" t="str">
        <f t="shared" si="177"/>
        <v>368EPSS45</v>
      </c>
      <c r="U117" s="31" t="str">
        <f t="shared" si="178"/>
        <v>368EPSI05</v>
      </c>
      <c r="V117" s="31" t="str">
        <f t="shared" si="179"/>
        <v>368</v>
      </c>
      <c r="W117" s="31" t="str">
        <f t="shared" si="180"/>
        <v>368</v>
      </c>
      <c r="X117" s="540" t="s">
        <v>410</v>
      </c>
      <c r="Y117" s="561" t="s">
        <v>495</v>
      </c>
      <c r="Z117" s="38">
        <v>368</v>
      </c>
      <c r="AA117" s="612">
        <f t="shared" si="209"/>
        <v>0</v>
      </c>
      <c r="AB117" s="613">
        <f t="shared" si="210"/>
        <v>6112</v>
      </c>
      <c r="AC117" s="613">
        <f t="shared" si="211"/>
        <v>0</v>
      </c>
      <c r="AD117" s="613">
        <f t="shared" si="212"/>
        <v>251</v>
      </c>
      <c r="AE117" s="406">
        <f t="shared" si="213"/>
        <v>0</v>
      </c>
      <c r="AF117" s="613">
        <f t="shared" si="214"/>
        <v>0</v>
      </c>
      <c r="AG117" s="613">
        <f t="shared" si="215"/>
        <v>6</v>
      </c>
      <c r="AH117" s="613">
        <f t="shared" si="216"/>
        <v>0</v>
      </c>
      <c r="AI117" s="613">
        <f t="shared" si="217"/>
        <v>0</v>
      </c>
      <c r="AJ117" s="613">
        <f t="shared" si="218"/>
        <v>0</v>
      </c>
      <c r="AK117" s="613">
        <f t="shared" si="219"/>
        <v>0</v>
      </c>
      <c r="AL117" s="613">
        <f t="shared" si="220"/>
        <v>0</v>
      </c>
      <c r="AM117" s="406">
        <f t="shared" si="221"/>
        <v>0</v>
      </c>
      <c r="AN117" s="613">
        <f t="shared" si="222"/>
        <v>0</v>
      </c>
      <c r="AO117" s="406">
        <f t="shared" si="223"/>
        <v>0</v>
      </c>
      <c r="AP117" s="613">
        <f t="shared" si="224"/>
        <v>0</v>
      </c>
      <c r="AQ117" s="613">
        <f t="shared" si="225"/>
        <v>0</v>
      </c>
      <c r="AR117" s="613">
        <f t="shared" si="226"/>
        <v>0</v>
      </c>
      <c r="AS117" s="613">
        <f t="shared" si="227"/>
        <v>0</v>
      </c>
      <c r="AT117" s="613">
        <f t="shared" si="228"/>
        <v>0</v>
      </c>
      <c r="AU117" s="613">
        <f t="shared" si="229"/>
        <v>0</v>
      </c>
      <c r="AV117" s="613">
        <f t="shared" si="230"/>
        <v>0</v>
      </c>
      <c r="AW117" s="617">
        <f t="shared" si="231"/>
        <v>6369</v>
      </c>
      <c r="AX117" s="31" t="str">
        <f t="shared" si="181"/>
        <v>837EPSI03</v>
      </c>
      <c r="AY117" s="853" t="s">
        <v>669</v>
      </c>
      <c r="AZ117" s="853">
        <v>837</v>
      </c>
      <c r="BA117" s="853" t="s">
        <v>527</v>
      </c>
      <c r="BB117" s="854">
        <v>3794</v>
      </c>
    </row>
    <row r="118" spans="2:54">
      <c r="B118" s="31" t="str">
        <f t="shared" si="159"/>
        <v>390EPSS40</v>
      </c>
      <c r="C118" s="31" t="str">
        <f t="shared" si="160"/>
        <v>390ESS024</v>
      </c>
      <c r="D118" s="31" t="str">
        <f t="shared" si="161"/>
        <v>390EPSS10</v>
      </c>
      <c r="E118" s="31" t="str">
        <f t="shared" si="162"/>
        <v>390EPSS37</v>
      </c>
      <c r="F118" s="31" t="str">
        <f t="shared" si="163"/>
        <v>390EPSS41</v>
      </c>
      <c r="G118" s="31" t="str">
        <f t="shared" si="164"/>
        <v>390EPSS16</v>
      </c>
      <c r="H118" s="31" t="str">
        <f t="shared" si="165"/>
        <v>390EPSS02</v>
      </c>
      <c r="I118" s="31" t="str">
        <f t="shared" si="166"/>
        <v>390ESS091</v>
      </c>
      <c r="J118" s="31" t="str">
        <f t="shared" si="167"/>
        <v>390EPSI03</v>
      </c>
      <c r="K118" s="31" t="str">
        <f t="shared" si="168"/>
        <v>390EPSS05</v>
      </c>
      <c r="L118" s="31" t="str">
        <f t="shared" si="169"/>
        <v>390EPSS08</v>
      </c>
      <c r="M118" s="31" t="str">
        <f t="shared" si="170"/>
        <v>390EPSS18</v>
      </c>
      <c r="N118" s="31" t="str">
        <f t="shared" si="171"/>
        <v>390EPSS42</v>
      </c>
      <c r="O118" s="31" t="str">
        <f t="shared" si="172"/>
        <v>390ESS207</v>
      </c>
      <c r="P118" s="31" t="str">
        <f t="shared" si="173"/>
        <v>390EPSS48</v>
      </c>
      <c r="Q118" s="31" t="str">
        <f t="shared" si="174"/>
        <v>390CCF102</v>
      </c>
      <c r="R118" s="31" t="str">
        <f t="shared" si="175"/>
        <v>390CCF055</v>
      </c>
      <c r="S118" s="31" t="str">
        <f t="shared" si="176"/>
        <v>390ESS062</v>
      </c>
      <c r="T118" s="31" t="str">
        <f t="shared" si="177"/>
        <v>390EPSS45</v>
      </c>
      <c r="U118" s="31" t="str">
        <f t="shared" si="178"/>
        <v>390EPSI05</v>
      </c>
      <c r="V118" s="31" t="str">
        <f t="shared" si="179"/>
        <v>390</v>
      </c>
      <c r="W118" s="31" t="str">
        <f t="shared" si="180"/>
        <v>390</v>
      </c>
      <c r="X118" s="540" t="s">
        <v>411</v>
      </c>
      <c r="Y118" s="561" t="s">
        <v>495</v>
      </c>
      <c r="Z118" s="38">
        <v>390</v>
      </c>
      <c r="AA118" s="612">
        <f t="shared" si="209"/>
        <v>3878</v>
      </c>
      <c r="AB118" s="613">
        <f t="shared" si="210"/>
        <v>0</v>
      </c>
      <c r="AC118" s="613">
        <f t="shared" si="211"/>
        <v>0</v>
      </c>
      <c r="AD118" s="613">
        <f t="shared" si="212"/>
        <v>451</v>
      </c>
      <c r="AE118" s="406">
        <f t="shared" si="213"/>
        <v>0</v>
      </c>
      <c r="AF118" s="613">
        <f t="shared" si="214"/>
        <v>0</v>
      </c>
      <c r="AG118" s="613">
        <f t="shared" si="215"/>
        <v>0</v>
      </c>
      <c r="AH118" s="613">
        <f t="shared" si="216"/>
        <v>0</v>
      </c>
      <c r="AI118" s="613">
        <f t="shared" si="217"/>
        <v>0</v>
      </c>
      <c r="AJ118" s="613">
        <f t="shared" si="218"/>
        <v>0</v>
      </c>
      <c r="AK118" s="613">
        <f t="shared" si="219"/>
        <v>0</v>
      </c>
      <c r="AL118" s="613">
        <f t="shared" si="220"/>
        <v>0</v>
      </c>
      <c r="AM118" s="406">
        <f t="shared" si="221"/>
        <v>0</v>
      </c>
      <c r="AN118" s="613">
        <f t="shared" si="222"/>
        <v>0</v>
      </c>
      <c r="AO118" s="406">
        <f t="shared" si="223"/>
        <v>0</v>
      </c>
      <c r="AP118" s="613">
        <f t="shared" si="224"/>
        <v>0</v>
      </c>
      <c r="AQ118" s="613">
        <f t="shared" si="225"/>
        <v>0</v>
      </c>
      <c r="AR118" s="613">
        <f t="shared" si="226"/>
        <v>0</v>
      </c>
      <c r="AS118" s="613">
        <f t="shared" si="227"/>
        <v>0</v>
      </c>
      <c r="AT118" s="613">
        <f t="shared" si="228"/>
        <v>0</v>
      </c>
      <c r="AU118" s="613">
        <f t="shared" si="229"/>
        <v>0</v>
      </c>
      <c r="AV118" s="613">
        <f t="shared" si="230"/>
        <v>0</v>
      </c>
      <c r="AW118" s="617">
        <f t="shared" si="231"/>
        <v>4329</v>
      </c>
      <c r="AX118" s="31" t="str">
        <f t="shared" si="181"/>
        <v>837EPSS10</v>
      </c>
      <c r="AY118" s="853" t="s">
        <v>669</v>
      </c>
      <c r="AZ118" s="853">
        <v>837</v>
      </c>
      <c r="BA118" s="853" t="s">
        <v>515</v>
      </c>
      <c r="BB118" s="854">
        <v>17387</v>
      </c>
    </row>
    <row r="119" spans="2:54">
      <c r="B119" s="31" t="str">
        <f t="shared" si="159"/>
        <v>467EPSS40</v>
      </c>
      <c r="C119" s="31" t="str">
        <f t="shared" si="160"/>
        <v>467ESS024</v>
      </c>
      <c r="D119" s="31" t="str">
        <f t="shared" si="161"/>
        <v>467EPSS10</v>
      </c>
      <c r="E119" s="31" t="str">
        <f t="shared" si="162"/>
        <v>467EPSS37</v>
      </c>
      <c r="F119" s="31" t="str">
        <f t="shared" si="163"/>
        <v>467EPSS41</v>
      </c>
      <c r="G119" s="31" t="str">
        <f t="shared" si="164"/>
        <v>467EPSS16</v>
      </c>
      <c r="H119" s="31" t="str">
        <f t="shared" si="165"/>
        <v>467EPSS02</v>
      </c>
      <c r="I119" s="31" t="str">
        <f t="shared" si="166"/>
        <v>467ESS091</v>
      </c>
      <c r="J119" s="31" t="str">
        <f t="shared" si="167"/>
        <v>467EPSI03</v>
      </c>
      <c r="K119" s="31" t="str">
        <f t="shared" si="168"/>
        <v>467EPSS05</v>
      </c>
      <c r="L119" s="31" t="str">
        <f t="shared" si="169"/>
        <v>467EPSS08</v>
      </c>
      <c r="M119" s="31" t="str">
        <f t="shared" si="170"/>
        <v>467EPSS18</v>
      </c>
      <c r="N119" s="31" t="str">
        <f t="shared" si="171"/>
        <v>467EPSS42</v>
      </c>
      <c r="O119" s="31" t="str">
        <f t="shared" si="172"/>
        <v>467ESS207</v>
      </c>
      <c r="P119" s="31" t="str">
        <f t="shared" si="173"/>
        <v>467EPSS48</v>
      </c>
      <c r="Q119" s="31" t="str">
        <f t="shared" si="174"/>
        <v>467CCF102</v>
      </c>
      <c r="R119" s="31" t="str">
        <f t="shared" si="175"/>
        <v>467CCF055</v>
      </c>
      <c r="S119" s="31" t="str">
        <f t="shared" si="176"/>
        <v>467ESS062</v>
      </c>
      <c r="T119" s="31" t="str">
        <f t="shared" si="177"/>
        <v>467EPSS45</v>
      </c>
      <c r="U119" s="31" t="str">
        <f t="shared" si="178"/>
        <v>467EPSI05</v>
      </c>
      <c r="V119" s="31" t="str">
        <f t="shared" si="179"/>
        <v>467</v>
      </c>
      <c r="W119" s="31" t="str">
        <f t="shared" si="180"/>
        <v>467</v>
      </c>
      <c r="X119" s="540" t="s">
        <v>412</v>
      </c>
      <c r="Y119" s="561" t="s">
        <v>495</v>
      </c>
      <c r="Z119" s="38">
        <v>467</v>
      </c>
      <c r="AA119" s="612">
        <f t="shared" si="209"/>
        <v>4261</v>
      </c>
      <c r="AB119" s="613">
        <f t="shared" si="210"/>
        <v>0</v>
      </c>
      <c r="AC119" s="613">
        <f t="shared" si="211"/>
        <v>0</v>
      </c>
      <c r="AD119" s="613">
        <f t="shared" si="212"/>
        <v>140</v>
      </c>
      <c r="AE119" s="406">
        <f t="shared" si="213"/>
        <v>0</v>
      </c>
      <c r="AF119" s="613">
        <f t="shared" si="214"/>
        <v>0</v>
      </c>
      <c r="AG119" s="613">
        <f t="shared" si="215"/>
        <v>0</v>
      </c>
      <c r="AH119" s="613">
        <f t="shared" si="216"/>
        <v>0</v>
      </c>
      <c r="AI119" s="613">
        <f t="shared" si="217"/>
        <v>0</v>
      </c>
      <c r="AJ119" s="613">
        <f t="shared" si="218"/>
        <v>0</v>
      </c>
      <c r="AK119" s="613">
        <f t="shared" si="219"/>
        <v>0</v>
      </c>
      <c r="AL119" s="613">
        <f t="shared" si="220"/>
        <v>0</v>
      </c>
      <c r="AM119" s="406">
        <f t="shared" si="221"/>
        <v>0</v>
      </c>
      <c r="AN119" s="613">
        <f t="shared" si="222"/>
        <v>0</v>
      </c>
      <c r="AO119" s="406">
        <f t="shared" si="223"/>
        <v>0</v>
      </c>
      <c r="AP119" s="613">
        <f t="shared" si="224"/>
        <v>0</v>
      </c>
      <c r="AQ119" s="613">
        <f t="shared" si="225"/>
        <v>0</v>
      </c>
      <c r="AR119" s="613">
        <f t="shared" si="226"/>
        <v>0</v>
      </c>
      <c r="AS119" s="613">
        <f t="shared" si="227"/>
        <v>0</v>
      </c>
      <c r="AT119" s="613">
        <f t="shared" si="228"/>
        <v>0</v>
      </c>
      <c r="AU119" s="613">
        <f t="shared" si="229"/>
        <v>0</v>
      </c>
      <c r="AV119" s="613">
        <f t="shared" si="230"/>
        <v>0</v>
      </c>
      <c r="AW119" s="617">
        <f t="shared" si="231"/>
        <v>4401</v>
      </c>
      <c r="AX119" s="31" t="str">
        <f t="shared" si="181"/>
        <v>837EPSS16</v>
      </c>
      <c r="AY119" s="853" t="s">
        <v>669</v>
      </c>
      <c r="AZ119" s="853">
        <v>837</v>
      </c>
      <c r="BA119" s="853" t="s">
        <v>521</v>
      </c>
      <c r="BB119" s="854">
        <v>5104</v>
      </c>
    </row>
    <row r="120" spans="2:54">
      <c r="B120" s="31" t="str">
        <f t="shared" si="159"/>
        <v>576EPSS40</v>
      </c>
      <c r="C120" s="31" t="str">
        <f t="shared" si="160"/>
        <v>576ESS024</v>
      </c>
      <c r="D120" s="31" t="str">
        <f t="shared" si="161"/>
        <v>576EPSS10</v>
      </c>
      <c r="E120" s="31" t="str">
        <f t="shared" si="162"/>
        <v>576EPSS37</v>
      </c>
      <c r="F120" s="31" t="str">
        <f t="shared" si="163"/>
        <v>576EPSS41</v>
      </c>
      <c r="G120" s="31" t="str">
        <f t="shared" si="164"/>
        <v>576EPSS16</v>
      </c>
      <c r="H120" s="31" t="str">
        <f t="shared" si="165"/>
        <v>576EPSS02</v>
      </c>
      <c r="I120" s="31" t="str">
        <f t="shared" si="166"/>
        <v>576ESS091</v>
      </c>
      <c r="J120" s="31" t="str">
        <f t="shared" si="167"/>
        <v>576EPSI03</v>
      </c>
      <c r="K120" s="31" t="str">
        <f t="shared" si="168"/>
        <v>576EPSS05</v>
      </c>
      <c r="L120" s="31" t="str">
        <f t="shared" si="169"/>
        <v>576EPSS08</v>
      </c>
      <c r="M120" s="31" t="str">
        <f t="shared" si="170"/>
        <v>576EPSS18</v>
      </c>
      <c r="N120" s="31" t="str">
        <f t="shared" si="171"/>
        <v>576EPSS42</v>
      </c>
      <c r="O120" s="31" t="str">
        <f t="shared" si="172"/>
        <v>576ESS207</v>
      </c>
      <c r="P120" s="31" t="str">
        <f t="shared" si="173"/>
        <v>576EPSS48</v>
      </c>
      <c r="Q120" s="31" t="str">
        <f t="shared" si="174"/>
        <v>576CCF102</v>
      </c>
      <c r="R120" s="31" t="str">
        <f t="shared" si="175"/>
        <v>576CCF055</v>
      </c>
      <c r="S120" s="31" t="str">
        <f t="shared" si="176"/>
        <v>576ESS062</v>
      </c>
      <c r="T120" s="31" t="str">
        <f t="shared" si="177"/>
        <v>576EPSS45</v>
      </c>
      <c r="U120" s="31" t="str">
        <f t="shared" si="178"/>
        <v>576EPSI05</v>
      </c>
      <c r="V120" s="31" t="str">
        <f t="shared" si="179"/>
        <v>576</v>
      </c>
      <c r="W120" s="31" t="str">
        <f t="shared" si="180"/>
        <v>576</v>
      </c>
      <c r="X120" s="540" t="s">
        <v>413</v>
      </c>
      <c r="Y120" s="561" t="s">
        <v>495</v>
      </c>
      <c r="Z120" s="38">
        <v>576</v>
      </c>
      <c r="AA120" s="612">
        <f t="shared" si="209"/>
        <v>1290</v>
      </c>
      <c r="AB120" s="613">
        <f t="shared" si="210"/>
        <v>3923</v>
      </c>
      <c r="AC120" s="613">
        <f t="shared" si="211"/>
        <v>0</v>
      </c>
      <c r="AD120" s="613">
        <f t="shared" si="212"/>
        <v>57</v>
      </c>
      <c r="AE120" s="406">
        <f t="shared" si="213"/>
        <v>0</v>
      </c>
      <c r="AF120" s="613">
        <f t="shared" si="214"/>
        <v>0</v>
      </c>
      <c r="AG120" s="613">
        <f t="shared" si="215"/>
        <v>0</v>
      </c>
      <c r="AH120" s="613">
        <f t="shared" si="216"/>
        <v>452</v>
      </c>
      <c r="AI120" s="613">
        <f t="shared" si="217"/>
        <v>0</v>
      </c>
      <c r="AJ120" s="613">
        <f t="shared" si="218"/>
        <v>0</v>
      </c>
      <c r="AK120" s="613">
        <f t="shared" si="219"/>
        <v>0</v>
      </c>
      <c r="AL120" s="613">
        <f t="shared" si="220"/>
        <v>0</v>
      </c>
      <c r="AM120" s="406">
        <f t="shared" si="221"/>
        <v>0</v>
      </c>
      <c r="AN120" s="613">
        <f t="shared" si="222"/>
        <v>0</v>
      </c>
      <c r="AO120" s="406">
        <f t="shared" si="223"/>
        <v>0</v>
      </c>
      <c r="AP120" s="613">
        <f t="shared" si="224"/>
        <v>0</v>
      </c>
      <c r="AQ120" s="613">
        <f t="shared" si="225"/>
        <v>0</v>
      </c>
      <c r="AR120" s="613">
        <f t="shared" si="226"/>
        <v>0</v>
      </c>
      <c r="AS120" s="613">
        <f t="shared" si="227"/>
        <v>0</v>
      </c>
      <c r="AT120" s="613">
        <f t="shared" si="228"/>
        <v>0</v>
      </c>
      <c r="AU120" s="613">
        <f t="shared" si="229"/>
        <v>0</v>
      </c>
      <c r="AV120" s="613">
        <f t="shared" si="230"/>
        <v>0</v>
      </c>
      <c r="AW120" s="617">
        <f t="shared" si="231"/>
        <v>5722</v>
      </c>
      <c r="AX120" s="31" t="str">
        <f t="shared" si="181"/>
        <v>837EPSS37</v>
      </c>
      <c r="AY120" s="853" t="s">
        <v>669</v>
      </c>
      <c r="AZ120" s="853">
        <v>837</v>
      </c>
      <c r="BA120" s="853" t="s">
        <v>518</v>
      </c>
      <c r="BB120" s="854">
        <v>20133</v>
      </c>
    </row>
    <row r="121" spans="2:54">
      <c r="B121" s="31" t="str">
        <f t="shared" si="159"/>
        <v>642EPSS40</v>
      </c>
      <c r="C121" s="31" t="str">
        <f t="shared" si="160"/>
        <v>642ESS024</v>
      </c>
      <c r="D121" s="31" t="str">
        <f t="shared" si="161"/>
        <v>642EPSS10</v>
      </c>
      <c r="E121" s="31" t="str">
        <f t="shared" si="162"/>
        <v>642EPSS37</v>
      </c>
      <c r="F121" s="31" t="str">
        <f t="shared" si="163"/>
        <v>642EPSS41</v>
      </c>
      <c r="G121" s="31" t="str">
        <f t="shared" si="164"/>
        <v>642EPSS16</v>
      </c>
      <c r="H121" s="31" t="str">
        <f t="shared" si="165"/>
        <v>642EPSS02</v>
      </c>
      <c r="I121" s="31" t="str">
        <f t="shared" si="166"/>
        <v>642ESS091</v>
      </c>
      <c r="J121" s="31" t="str">
        <f t="shared" si="167"/>
        <v>642EPSI03</v>
      </c>
      <c r="K121" s="31" t="str">
        <f t="shared" si="168"/>
        <v>642EPSS05</v>
      </c>
      <c r="L121" s="31" t="str">
        <f t="shared" si="169"/>
        <v>642EPSS08</v>
      </c>
      <c r="M121" s="31" t="str">
        <f t="shared" si="170"/>
        <v>642EPSS18</v>
      </c>
      <c r="N121" s="31" t="str">
        <f t="shared" si="171"/>
        <v>642EPSS42</v>
      </c>
      <c r="O121" s="31" t="str">
        <f t="shared" si="172"/>
        <v>642ESS207</v>
      </c>
      <c r="P121" s="31" t="str">
        <f t="shared" si="173"/>
        <v>642EPSS48</v>
      </c>
      <c r="Q121" s="31" t="str">
        <f t="shared" si="174"/>
        <v>642CCF102</v>
      </c>
      <c r="R121" s="31" t="str">
        <f t="shared" si="175"/>
        <v>642CCF055</v>
      </c>
      <c r="S121" s="31" t="str">
        <f t="shared" si="176"/>
        <v>642ESS062</v>
      </c>
      <c r="T121" s="31" t="str">
        <f t="shared" si="177"/>
        <v>642EPSS45</v>
      </c>
      <c r="U121" s="31" t="str">
        <f t="shared" si="178"/>
        <v>642EPSI05</v>
      </c>
      <c r="V121" s="31" t="str">
        <f t="shared" si="179"/>
        <v>642</v>
      </c>
      <c r="W121" s="31" t="str">
        <f t="shared" si="180"/>
        <v>642</v>
      </c>
      <c r="X121" s="540" t="s">
        <v>414</v>
      </c>
      <c r="Y121" s="561" t="s">
        <v>495</v>
      </c>
      <c r="Z121" s="38">
        <v>642</v>
      </c>
      <c r="AA121" s="612">
        <f t="shared" si="209"/>
        <v>7202</v>
      </c>
      <c r="AB121" s="613">
        <f t="shared" si="210"/>
        <v>0</v>
      </c>
      <c r="AC121" s="613">
        <f t="shared" si="211"/>
        <v>0</v>
      </c>
      <c r="AD121" s="613">
        <f t="shared" si="212"/>
        <v>396</v>
      </c>
      <c r="AE121" s="406">
        <f t="shared" si="213"/>
        <v>0</v>
      </c>
      <c r="AF121" s="613">
        <f t="shared" si="214"/>
        <v>1</v>
      </c>
      <c r="AG121" s="613">
        <f t="shared" si="215"/>
        <v>28</v>
      </c>
      <c r="AH121" s="613">
        <f t="shared" si="216"/>
        <v>5227</v>
      </c>
      <c r="AI121" s="613">
        <f t="shared" si="217"/>
        <v>0</v>
      </c>
      <c r="AJ121" s="613">
        <f t="shared" si="218"/>
        <v>0</v>
      </c>
      <c r="AK121" s="613">
        <f t="shared" si="219"/>
        <v>0</v>
      </c>
      <c r="AL121" s="613">
        <f t="shared" si="220"/>
        <v>0</v>
      </c>
      <c r="AM121" s="406">
        <f t="shared" si="221"/>
        <v>0</v>
      </c>
      <c r="AN121" s="613">
        <f t="shared" si="222"/>
        <v>0</v>
      </c>
      <c r="AO121" s="406">
        <f t="shared" si="223"/>
        <v>0</v>
      </c>
      <c r="AP121" s="613">
        <f t="shared" si="224"/>
        <v>0</v>
      </c>
      <c r="AQ121" s="613">
        <f t="shared" si="225"/>
        <v>0</v>
      </c>
      <c r="AR121" s="613">
        <f t="shared" si="226"/>
        <v>0</v>
      </c>
      <c r="AS121" s="613">
        <f t="shared" si="227"/>
        <v>0</v>
      </c>
      <c r="AT121" s="613">
        <f t="shared" si="228"/>
        <v>0</v>
      </c>
      <c r="AU121" s="613">
        <f t="shared" si="229"/>
        <v>0</v>
      </c>
      <c r="AV121" s="613">
        <f t="shared" si="230"/>
        <v>0</v>
      </c>
      <c r="AW121" s="617">
        <f t="shared" si="231"/>
        <v>12854</v>
      </c>
      <c r="AX121" s="31" t="str">
        <f t="shared" si="181"/>
        <v>837EPSS40</v>
      </c>
      <c r="AY121" s="853" t="s">
        <v>669</v>
      </c>
      <c r="AZ121" s="853">
        <v>837</v>
      </c>
      <c r="BA121" s="853" t="s">
        <v>509</v>
      </c>
      <c r="BB121" s="854">
        <v>38273</v>
      </c>
    </row>
    <row r="122" spans="2:54">
      <c r="B122" s="31" t="str">
        <f t="shared" si="159"/>
        <v>679EPSS40</v>
      </c>
      <c r="C122" s="31" t="str">
        <f t="shared" si="160"/>
        <v>679ESS024</v>
      </c>
      <c r="D122" s="31" t="str">
        <f t="shared" si="161"/>
        <v>679EPSS10</v>
      </c>
      <c r="E122" s="31" t="str">
        <f t="shared" si="162"/>
        <v>679EPSS37</v>
      </c>
      <c r="F122" s="31" t="str">
        <f t="shared" si="163"/>
        <v>679EPSS41</v>
      </c>
      <c r="G122" s="31" t="str">
        <f t="shared" si="164"/>
        <v>679EPSS16</v>
      </c>
      <c r="H122" s="31" t="str">
        <f t="shared" si="165"/>
        <v>679EPSS02</v>
      </c>
      <c r="I122" s="31" t="str">
        <f t="shared" si="166"/>
        <v>679ESS091</v>
      </c>
      <c r="J122" s="31" t="str">
        <f t="shared" si="167"/>
        <v>679EPSI03</v>
      </c>
      <c r="K122" s="31" t="str">
        <f t="shared" si="168"/>
        <v>679EPSS05</v>
      </c>
      <c r="L122" s="31" t="str">
        <f t="shared" si="169"/>
        <v>679EPSS08</v>
      </c>
      <c r="M122" s="31" t="str">
        <f t="shared" si="170"/>
        <v>679EPSS18</v>
      </c>
      <c r="N122" s="31" t="str">
        <f t="shared" si="171"/>
        <v>679EPSS42</v>
      </c>
      <c r="O122" s="31" t="str">
        <f t="shared" si="172"/>
        <v>679ESS207</v>
      </c>
      <c r="P122" s="31" t="str">
        <f t="shared" si="173"/>
        <v>679EPSS48</v>
      </c>
      <c r="Q122" s="31" t="str">
        <f t="shared" si="174"/>
        <v>679CCF102</v>
      </c>
      <c r="R122" s="31" t="str">
        <f t="shared" si="175"/>
        <v>679CCF055</v>
      </c>
      <c r="S122" s="31" t="str">
        <f t="shared" si="176"/>
        <v>679ESS062</v>
      </c>
      <c r="T122" s="31" t="str">
        <f t="shared" si="177"/>
        <v>679EPSS45</v>
      </c>
      <c r="U122" s="31" t="str">
        <f t="shared" si="178"/>
        <v>679EPSI05</v>
      </c>
      <c r="V122" s="31" t="str">
        <f t="shared" si="179"/>
        <v>679</v>
      </c>
      <c r="W122" s="31" t="str">
        <f t="shared" si="180"/>
        <v>679</v>
      </c>
      <c r="X122" s="540" t="s">
        <v>415</v>
      </c>
      <c r="Y122" s="561" t="s">
        <v>495</v>
      </c>
      <c r="Z122" s="38">
        <v>679</v>
      </c>
      <c r="AA122" s="612">
        <f t="shared" si="209"/>
        <v>7203</v>
      </c>
      <c r="AB122" s="613">
        <f t="shared" si="210"/>
        <v>4441</v>
      </c>
      <c r="AC122" s="613">
        <f t="shared" si="211"/>
        <v>0</v>
      </c>
      <c r="AD122" s="613">
        <f t="shared" si="212"/>
        <v>377</v>
      </c>
      <c r="AE122" s="406">
        <f t="shared" si="213"/>
        <v>0</v>
      </c>
      <c r="AF122" s="613">
        <f t="shared" si="214"/>
        <v>103</v>
      </c>
      <c r="AG122" s="613">
        <f t="shared" si="215"/>
        <v>1</v>
      </c>
      <c r="AH122" s="613">
        <f t="shared" si="216"/>
        <v>656</v>
      </c>
      <c r="AI122" s="613">
        <f t="shared" si="217"/>
        <v>0</v>
      </c>
      <c r="AJ122" s="613">
        <f t="shared" si="218"/>
        <v>0</v>
      </c>
      <c r="AK122" s="613">
        <f t="shared" si="219"/>
        <v>0</v>
      </c>
      <c r="AL122" s="613">
        <f t="shared" si="220"/>
        <v>0</v>
      </c>
      <c r="AM122" s="406">
        <f t="shared" si="221"/>
        <v>0</v>
      </c>
      <c r="AN122" s="613">
        <f t="shared" si="222"/>
        <v>0</v>
      </c>
      <c r="AO122" s="406">
        <f t="shared" si="223"/>
        <v>0</v>
      </c>
      <c r="AP122" s="613">
        <f t="shared" si="224"/>
        <v>0</v>
      </c>
      <c r="AQ122" s="613">
        <f t="shared" si="225"/>
        <v>0</v>
      </c>
      <c r="AR122" s="613">
        <f t="shared" si="226"/>
        <v>0</v>
      </c>
      <c r="AS122" s="613">
        <f t="shared" si="227"/>
        <v>0</v>
      </c>
      <c r="AT122" s="613">
        <f t="shared" si="228"/>
        <v>0</v>
      </c>
      <c r="AU122" s="613">
        <f t="shared" si="229"/>
        <v>0</v>
      </c>
      <c r="AV122" s="613">
        <f t="shared" si="230"/>
        <v>0</v>
      </c>
      <c r="AW122" s="617">
        <f t="shared" si="231"/>
        <v>12781</v>
      </c>
      <c r="AX122" s="31" t="str">
        <f t="shared" si="181"/>
        <v>837EPSS41</v>
      </c>
      <c r="AY122" s="853" t="s">
        <v>669</v>
      </c>
      <c r="AZ122" s="853">
        <v>837</v>
      </c>
      <c r="BA122" s="853" t="s">
        <v>602</v>
      </c>
      <c r="BB122" s="854">
        <v>6430</v>
      </c>
    </row>
    <row r="123" spans="2:54">
      <c r="B123" s="31" t="str">
        <f t="shared" si="159"/>
        <v>789EPSS40</v>
      </c>
      <c r="C123" s="31" t="str">
        <f t="shared" si="160"/>
        <v>789ESS024</v>
      </c>
      <c r="D123" s="31" t="str">
        <f t="shared" si="161"/>
        <v>789EPSS10</v>
      </c>
      <c r="E123" s="31" t="str">
        <f t="shared" si="162"/>
        <v>789EPSS37</v>
      </c>
      <c r="F123" s="31" t="str">
        <f t="shared" si="163"/>
        <v>789EPSS41</v>
      </c>
      <c r="G123" s="31" t="str">
        <f t="shared" si="164"/>
        <v>789EPSS16</v>
      </c>
      <c r="H123" s="31" t="str">
        <f t="shared" si="165"/>
        <v>789EPSS02</v>
      </c>
      <c r="I123" s="31" t="str">
        <f t="shared" si="166"/>
        <v>789ESS091</v>
      </c>
      <c r="J123" s="31" t="str">
        <f t="shared" si="167"/>
        <v>789EPSI03</v>
      </c>
      <c r="K123" s="31" t="str">
        <f t="shared" si="168"/>
        <v>789EPSS05</v>
      </c>
      <c r="L123" s="31" t="str">
        <f t="shared" si="169"/>
        <v>789EPSS08</v>
      </c>
      <c r="M123" s="31" t="str">
        <f t="shared" si="170"/>
        <v>789EPSS18</v>
      </c>
      <c r="N123" s="31" t="str">
        <f t="shared" si="171"/>
        <v>789EPSS42</v>
      </c>
      <c r="O123" s="31" t="str">
        <f t="shared" si="172"/>
        <v>789ESS207</v>
      </c>
      <c r="P123" s="31" t="str">
        <f t="shared" si="173"/>
        <v>789EPSS48</v>
      </c>
      <c r="Q123" s="31" t="str">
        <f t="shared" si="174"/>
        <v>789CCF102</v>
      </c>
      <c r="R123" s="31" t="str">
        <f t="shared" si="175"/>
        <v>789CCF055</v>
      </c>
      <c r="S123" s="31" t="str">
        <f t="shared" si="176"/>
        <v>789ESS062</v>
      </c>
      <c r="T123" s="31" t="str">
        <f t="shared" si="177"/>
        <v>789EPSS45</v>
      </c>
      <c r="U123" s="31" t="str">
        <f t="shared" si="178"/>
        <v>789EPSI05</v>
      </c>
      <c r="V123" s="31" t="str">
        <f t="shared" si="179"/>
        <v>789</v>
      </c>
      <c r="W123" s="31" t="str">
        <f t="shared" si="180"/>
        <v>789</v>
      </c>
      <c r="X123" s="540" t="s">
        <v>416</v>
      </c>
      <c r="Y123" s="561" t="s">
        <v>495</v>
      </c>
      <c r="Z123" s="38">
        <v>789</v>
      </c>
      <c r="AA123" s="612">
        <f t="shared" si="209"/>
        <v>1325</v>
      </c>
      <c r="AB123" s="613">
        <f t="shared" si="210"/>
        <v>7616</v>
      </c>
      <c r="AC123" s="613">
        <f t="shared" si="211"/>
        <v>0</v>
      </c>
      <c r="AD123" s="613">
        <f t="shared" si="212"/>
        <v>246</v>
      </c>
      <c r="AE123" s="406">
        <f t="shared" si="213"/>
        <v>0</v>
      </c>
      <c r="AF123" s="613">
        <f t="shared" si="214"/>
        <v>0</v>
      </c>
      <c r="AG123" s="613">
        <f t="shared" si="215"/>
        <v>0</v>
      </c>
      <c r="AH123" s="613">
        <f t="shared" si="216"/>
        <v>0</v>
      </c>
      <c r="AI123" s="613">
        <f t="shared" si="217"/>
        <v>0</v>
      </c>
      <c r="AJ123" s="613">
        <f t="shared" si="218"/>
        <v>0</v>
      </c>
      <c r="AK123" s="613">
        <f t="shared" si="219"/>
        <v>0</v>
      </c>
      <c r="AL123" s="613">
        <f t="shared" si="220"/>
        <v>0</v>
      </c>
      <c r="AM123" s="406">
        <f t="shared" si="221"/>
        <v>1</v>
      </c>
      <c r="AN123" s="613">
        <f t="shared" si="222"/>
        <v>0</v>
      </c>
      <c r="AO123" s="406">
        <f t="shared" si="223"/>
        <v>0</v>
      </c>
      <c r="AP123" s="613">
        <f t="shared" si="224"/>
        <v>0</v>
      </c>
      <c r="AQ123" s="613">
        <f t="shared" si="225"/>
        <v>0</v>
      </c>
      <c r="AR123" s="613">
        <f t="shared" si="226"/>
        <v>0</v>
      </c>
      <c r="AS123" s="613">
        <f t="shared" si="227"/>
        <v>0</v>
      </c>
      <c r="AT123" s="613">
        <f t="shared" si="228"/>
        <v>0</v>
      </c>
      <c r="AU123" s="613">
        <f t="shared" si="229"/>
        <v>0</v>
      </c>
      <c r="AV123" s="613">
        <f t="shared" si="230"/>
        <v>0</v>
      </c>
      <c r="AW123" s="617">
        <f t="shared" si="231"/>
        <v>9187</v>
      </c>
      <c r="AX123" s="31" t="str">
        <f t="shared" si="181"/>
        <v>837ESS024</v>
      </c>
      <c r="AY123" s="853" t="s">
        <v>669</v>
      </c>
      <c r="AZ123" s="853">
        <v>837</v>
      </c>
      <c r="BA123" s="853" t="s">
        <v>512</v>
      </c>
      <c r="BB123" s="854">
        <v>7189</v>
      </c>
    </row>
    <row r="124" spans="2:54">
      <c r="B124" s="31" t="str">
        <f t="shared" si="159"/>
        <v>792EPSS40</v>
      </c>
      <c r="C124" s="31" t="str">
        <f t="shared" si="160"/>
        <v>792ESS024</v>
      </c>
      <c r="D124" s="31" t="str">
        <f t="shared" si="161"/>
        <v>792EPSS10</v>
      </c>
      <c r="E124" s="31" t="str">
        <f t="shared" si="162"/>
        <v>792EPSS37</v>
      </c>
      <c r="F124" s="31" t="str">
        <f t="shared" si="163"/>
        <v>792EPSS41</v>
      </c>
      <c r="G124" s="31" t="str">
        <f t="shared" si="164"/>
        <v>792EPSS16</v>
      </c>
      <c r="H124" s="31" t="str">
        <f t="shared" si="165"/>
        <v>792EPSS02</v>
      </c>
      <c r="I124" s="31" t="str">
        <f t="shared" si="166"/>
        <v>792ESS091</v>
      </c>
      <c r="J124" s="31" t="str">
        <f t="shared" si="167"/>
        <v>792EPSI03</v>
      </c>
      <c r="K124" s="31" t="str">
        <f t="shared" si="168"/>
        <v>792EPSS05</v>
      </c>
      <c r="L124" s="31" t="str">
        <f t="shared" si="169"/>
        <v>792EPSS08</v>
      </c>
      <c r="M124" s="31" t="str">
        <f t="shared" si="170"/>
        <v>792EPSS18</v>
      </c>
      <c r="N124" s="31" t="str">
        <f t="shared" si="171"/>
        <v>792EPSS42</v>
      </c>
      <c r="O124" s="31" t="str">
        <f t="shared" si="172"/>
        <v>792ESS207</v>
      </c>
      <c r="P124" s="31" t="str">
        <f t="shared" si="173"/>
        <v>792EPSS48</v>
      </c>
      <c r="Q124" s="31" t="str">
        <f t="shared" si="174"/>
        <v>792CCF102</v>
      </c>
      <c r="R124" s="31" t="str">
        <f t="shared" si="175"/>
        <v>792CCF055</v>
      </c>
      <c r="S124" s="31" t="str">
        <f t="shared" si="176"/>
        <v>792ESS062</v>
      </c>
      <c r="T124" s="31" t="str">
        <f t="shared" si="177"/>
        <v>792EPSS45</v>
      </c>
      <c r="U124" s="31" t="str">
        <f t="shared" si="178"/>
        <v>792EPSI05</v>
      </c>
      <c r="V124" s="31" t="str">
        <f t="shared" si="179"/>
        <v>792</v>
      </c>
      <c r="W124" s="31" t="str">
        <f t="shared" si="180"/>
        <v>792</v>
      </c>
      <c r="X124" s="540" t="s">
        <v>417</v>
      </c>
      <c r="Y124" s="561" t="s">
        <v>495</v>
      </c>
      <c r="Z124" s="38">
        <v>792</v>
      </c>
      <c r="AA124" s="612">
        <f t="shared" si="209"/>
        <v>2741</v>
      </c>
      <c r="AB124" s="613">
        <f t="shared" si="210"/>
        <v>0</v>
      </c>
      <c r="AC124" s="613">
        <f t="shared" si="211"/>
        <v>0</v>
      </c>
      <c r="AD124" s="613">
        <f t="shared" si="212"/>
        <v>249</v>
      </c>
      <c r="AE124" s="406">
        <f t="shared" si="213"/>
        <v>1</v>
      </c>
      <c r="AF124" s="613">
        <f t="shared" si="214"/>
        <v>0</v>
      </c>
      <c r="AG124" s="613">
        <f t="shared" si="215"/>
        <v>0</v>
      </c>
      <c r="AH124" s="613">
        <f t="shared" si="216"/>
        <v>0</v>
      </c>
      <c r="AI124" s="613">
        <f t="shared" si="217"/>
        <v>0</v>
      </c>
      <c r="AJ124" s="613">
        <f t="shared" si="218"/>
        <v>0</v>
      </c>
      <c r="AK124" s="613">
        <f t="shared" si="219"/>
        <v>0</v>
      </c>
      <c r="AL124" s="613">
        <f t="shared" si="220"/>
        <v>0</v>
      </c>
      <c r="AM124" s="406">
        <f t="shared" si="221"/>
        <v>0</v>
      </c>
      <c r="AN124" s="613">
        <f t="shared" si="222"/>
        <v>0</v>
      </c>
      <c r="AO124" s="406">
        <f t="shared" si="223"/>
        <v>0</v>
      </c>
      <c r="AP124" s="613">
        <f t="shared" si="224"/>
        <v>0</v>
      </c>
      <c r="AQ124" s="613">
        <f t="shared" si="225"/>
        <v>0</v>
      </c>
      <c r="AR124" s="613">
        <f t="shared" si="226"/>
        <v>0</v>
      </c>
      <c r="AS124" s="613">
        <f t="shared" si="227"/>
        <v>0</v>
      </c>
      <c r="AT124" s="613">
        <f t="shared" si="228"/>
        <v>0</v>
      </c>
      <c r="AU124" s="613">
        <f t="shared" si="229"/>
        <v>0</v>
      </c>
      <c r="AV124" s="613">
        <f t="shared" si="230"/>
        <v>0</v>
      </c>
      <c r="AW124" s="617">
        <f t="shared" si="231"/>
        <v>2990</v>
      </c>
      <c r="AX124" s="31" t="str">
        <f t="shared" si="181"/>
        <v>873EPSI03</v>
      </c>
      <c r="AY124" s="853" t="s">
        <v>669</v>
      </c>
      <c r="AZ124" s="853">
        <v>873</v>
      </c>
      <c r="BA124" s="853" t="s">
        <v>527</v>
      </c>
      <c r="BB124" s="854">
        <v>1147</v>
      </c>
    </row>
    <row r="125" spans="2:54">
      <c r="B125" s="31" t="str">
        <f t="shared" si="159"/>
        <v>809EPSS40</v>
      </c>
      <c r="C125" s="31" t="str">
        <f t="shared" si="160"/>
        <v>809ESS024</v>
      </c>
      <c r="D125" s="31" t="str">
        <f t="shared" si="161"/>
        <v>809EPSS10</v>
      </c>
      <c r="E125" s="31" t="str">
        <f t="shared" si="162"/>
        <v>809EPSS37</v>
      </c>
      <c r="F125" s="31" t="str">
        <f t="shared" si="163"/>
        <v>809EPSS41</v>
      </c>
      <c r="G125" s="31" t="str">
        <f t="shared" si="164"/>
        <v>809EPSS16</v>
      </c>
      <c r="H125" s="31" t="str">
        <f t="shared" si="165"/>
        <v>809EPSS02</v>
      </c>
      <c r="I125" s="31" t="str">
        <f t="shared" si="166"/>
        <v>809ESS091</v>
      </c>
      <c r="J125" s="31" t="str">
        <f t="shared" si="167"/>
        <v>809EPSI03</v>
      </c>
      <c r="K125" s="31" t="str">
        <f t="shared" si="168"/>
        <v>809EPSS05</v>
      </c>
      <c r="L125" s="31" t="str">
        <f t="shared" si="169"/>
        <v>809EPSS08</v>
      </c>
      <c r="M125" s="31" t="str">
        <f t="shared" si="170"/>
        <v>809EPSS18</v>
      </c>
      <c r="N125" s="31" t="str">
        <f t="shared" si="171"/>
        <v>809EPSS42</v>
      </c>
      <c r="O125" s="31" t="str">
        <f t="shared" si="172"/>
        <v>809ESS207</v>
      </c>
      <c r="P125" s="31" t="str">
        <f t="shared" si="173"/>
        <v>809EPSS48</v>
      </c>
      <c r="Q125" s="31" t="str">
        <f t="shared" si="174"/>
        <v>809CCF102</v>
      </c>
      <c r="R125" s="31" t="str">
        <f t="shared" si="175"/>
        <v>809CCF055</v>
      </c>
      <c r="S125" s="31" t="str">
        <f t="shared" si="176"/>
        <v>809ESS062</v>
      </c>
      <c r="T125" s="31" t="str">
        <f t="shared" si="177"/>
        <v>809EPSS45</v>
      </c>
      <c r="U125" s="31" t="str">
        <f t="shared" si="178"/>
        <v>809EPSI05</v>
      </c>
      <c r="V125" s="31" t="str">
        <f t="shared" si="179"/>
        <v>809</v>
      </c>
      <c r="W125" s="31" t="str">
        <f t="shared" si="180"/>
        <v>809</v>
      </c>
      <c r="X125" s="540" t="s">
        <v>418</v>
      </c>
      <c r="Y125" s="561" t="s">
        <v>495</v>
      </c>
      <c r="Z125" s="38">
        <v>809</v>
      </c>
      <c r="AA125" s="612">
        <f t="shared" si="209"/>
        <v>3093</v>
      </c>
      <c r="AB125" s="613">
        <f t="shared" si="210"/>
        <v>0</v>
      </c>
      <c r="AC125" s="613">
        <f t="shared" si="211"/>
        <v>0</v>
      </c>
      <c r="AD125" s="613">
        <f t="shared" si="212"/>
        <v>312</v>
      </c>
      <c r="AE125" s="406">
        <f t="shared" si="213"/>
        <v>0</v>
      </c>
      <c r="AF125" s="613">
        <f t="shared" si="214"/>
        <v>0</v>
      </c>
      <c r="AG125" s="613">
        <f t="shared" si="215"/>
        <v>5</v>
      </c>
      <c r="AH125" s="613">
        <f t="shared" si="216"/>
        <v>0</v>
      </c>
      <c r="AI125" s="613">
        <f t="shared" si="217"/>
        <v>0</v>
      </c>
      <c r="AJ125" s="613">
        <f t="shared" si="218"/>
        <v>0</v>
      </c>
      <c r="AK125" s="613">
        <f t="shared" si="219"/>
        <v>0</v>
      </c>
      <c r="AL125" s="613">
        <f t="shared" si="220"/>
        <v>0</v>
      </c>
      <c r="AM125" s="406">
        <f t="shared" si="221"/>
        <v>0</v>
      </c>
      <c r="AN125" s="613">
        <f t="shared" si="222"/>
        <v>0</v>
      </c>
      <c r="AO125" s="406">
        <f t="shared" si="223"/>
        <v>0</v>
      </c>
      <c r="AP125" s="613">
        <f t="shared" si="224"/>
        <v>0</v>
      </c>
      <c r="AQ125" s="613">
        <f t="shared" si="225"/>
        <v>0</v>
      </c>
      <c r="AR125" s="613">
        <f t="shared" si="226"/>
        <v>0</v>
      </c>
      <c r="AS125" s="613">
        <f t="shared" si="227"/>
        <v>0</v>
      </c>
      <c r="AT125" s="613">
        <f t="shared" si="228"/>
        <v>0</v>
      </c>
      <c r="AU125" s="613">
        <f t="shared" si="229"/>
        <v>0</v>
      </c>
      <c r="AV125" s="613">
        <f t="shared" si="230"/>
        <v>0</v>
      </c>
      <c r="AW125" s="617">
        <f t="shared" si="231"/>
        <v>3410</v>
      </c>
      <c r="AX125" s="31" t="str">
        <f t="shared" si="181"/>
        <v>873EPSS37</v>
      </c>
      <c r="AY125" s="853" t="s">
        <v>669</v>
      </c>
      <c r="AZ125" s="853">
        <v>873</v>
      </c>
      <c r="BA125" s="853" t="s">
        <v>518</v>
      </c>
      <c r="BB125" s="854">
        <v>73</v>
      </c>
    </row>
    <row r="126" spans="2:54">
      <c r="B126" s="31" t="str">
        <f t="shared" si="159"/>
        <v>847EPSS40</v>
      </c>
      <c r="C126" s="31" t="str">
        <f t="shared" si="160"/>
        <v>847ESS024</v>
      </c>
      <c r="D126" s="31" t="str">
        <f t="shared" si="161"/>
        <v>847EPSS10</v>
      </c>
      <c r="E126" s="31" t="str">
        <f t="shared" si="162"/>
        <v>847EPSS37</v>
      </c>
      <c r="F126" s="31" t="str">
        <f t="shared" si="163"/>
        <v>847EPSS41</v>
      </c>
      <c r="G126" s="31" t="str">
        <f t="shared" si="164"/>
        <v>847EPSS16</v>
      </c>
      <c r="H126" s="31" t="str">
        <f t="shared" si="165"/>
        <v>847EPSS02</v>
      </c>
      <c r="I126" s="31" t="str">
        <f t="shared" si="166"/>
        <v>847ESS091</v>
      </c>
      <c r="J126" s="31" t="str">
        <f t="shared" si="167"/>
        <v>847EPSI03</v>
      </c>
      <c r="K126" s="31" t="str">
        <f t="shared" si="168"/>
        <v>847EPSS05</v>
      </c>
      <c r="L126" s="31" t="str">
        <f t="shared" si="169"/>
        <v>847EPSS08</v>
      </c>
      <c r="M126" s="31" t="str">
        <f t="shared" si="170"/>
        <v>847EPSS18</v>
      </c>
      <c r="N126" s="31" t="str">
        <f t="shared" si="171"/>
        <v>847EPSS42</v>
      </c>
      <c r="O126" s="31" t="str">
        <f t="shared" si="172"/>
        <v>847ESS207</v>
      </c>
      <c r="P126" s="31" t="str">
        <f t="shared" si="173"/>
        <v>847EPSS48</v>
      </c>
      <c r="Q126" s="31" t="str">
        <f t="shared" si="174"/>
        <v>847CCF102</v>
      </c>
      <c r="R126" s="31" t="str">
        <f t="shared" si="175"/>
        <v>847CCF055</v>
      </c>
      <c r="S126" s="31" t="str">
        <f t="shared" si="176"/>
        <v>847ESS062</v>
      </c>
      <c r="T126" s="31" t="str">
        <f t="shared" si="177"/>
        <v>847EPSS45</v>
      </c>
      <c r="U126" s="31" t="str">
        <f t="shared" si="178"/>
        <v>847EPSI05</v>
      </c>
      <c r="V126" s="31" t="str">
        <f t="shared" si="179"/>
        <v>847</v>
      </c>
      <c r="W126" s="31" t="str">
        <f t="shared" si="180"/>
        <v>847</v>
      </c>
      <c r="X126" s="540" t="s">
        <v>419</v>
      </c>
      <c r="Y126" s="561" t="s">
        <v>495</v>
      </c>
      <c r="Z126" s="38">
        <v>847</v>
      </c>
      <c r="AA126" s="612">
        <f t="shared" si="209"/>
        <v>23431</v>
      </c>
      <c r="AB126" s="613">
        <f t="shared" si="210"/>
        <v>0</v>
      </c>
      <c r="AC126" s="613">
        <f t="shared" si="211"/>
        <v>0</v>
      </c>
      <c r="AD126" s="613">
        <f t="shared" si="212"/>
        <v>902</v>
      </c>
      <c r="AE126" s="406">
        <f t="shared" si="213"/>
        <v>4</v>
      </c>
      <c r="AF126" s="613">
        <f t="shared" si="214"/>
        <v>0</v>
      </c>
      <c r="AG126" s="613">
        <f t="shared" si="215"/>
        <v>0</v>
      </c>
      <c r="AH126" s="613">
        <f t="shared" si="216"/>
        <v>0</v>
      </c>
      <c r="AI126" s="613">
        <f t="shared" si="217"/>
        <v>0</v>
      </c>
      <c r="AJ126" s="613">
        <f t="shared" si="218"/>
        <v>0</v>
      </c>
      <c r="AK126" s="613">
        <f t="shared" si="219"/>
        <v>0</v>
      </c>
      <c r="AL126" s="613">
        <f t="shared" si="220"/>
        <v>0</v>
      </c>
      <c r="AM126" s="406">
        <f t="shared" si="221"/>
        <v>0</v>
      </c>
      <c r="AN126" s="613">
        <f t="shared" si="222"/>
        <v>0</v>
      </c>
      <c r="AO126" s="406">
        <f t="shared" si="223"/>
        <v>0</v>
      </c>
      <c r="AP126" s="613">
        <f t="shared" si="224"/>
        <v>0</v>
      </c>
      <c r="AQ126" s="613">
        <f t="shared" si="225"/>
        <v>0</v>
      </c>
      <c r="AR126" s="613">
        <f t="shared" si="226"/>
        <v>0</v>
      </c>
      <c r="AS126" s="613">
        <f t="shared" si="227"/>
        <v>0</v>
      </c>
      <c r="AT126" s="613">
        <f t="shared" si="228"/>
        <v>0</v>
      </c>
      <c r="AU126" s="613">
        <f t="shared" si="229"/>
        <v>0</v>
      </c>
      <c r="AV126" s="613">
        <f t="shared" si="230"/>
        <v>0</v>
      </c>
      <c r="AW126" s="617">
        <f t="shared" si="231"/>
        <v>24333</v>
      </c>
      <c r="AX126" s="31" t="str">
        <f t="shared" si="181"/>
        <v>873EPSS40</v>
      </c>
      <c r="AY126" s="853" t="s">
        <v>669</v>
      </c>
      <c r="AZ126" s="853">
        <v>873</v>
      </c>
      <c r="BA126" s="853" t="s">
        <v>509</v>
      </c>
      <c r="BB126" s="854">
        <v>6184</v>
      </c>
    </row>
    <row r="127" spans="2:54">
      <c r="B127" s="31" t="str">
        <f t="shared" si="159"/>
        <v>856EPSS40</v>
      </c>
      <c r="C127" s="31" t="str">
        <f t="shared" si="160"/>
        <v>856ESS024</v>
      </c>
      <c r="D127" s="31" t="str">
        <f t="shared" si="161"/>
        <v>856EPSS10</v>
      </c>
      <c r="E127" s="31" t="str">
        <f t="shared" si="162"/>
        <v>856EPSS37</v>
      </c>
      <c r="F127" s="31" t="str">
        <f t="shared" si="163"/>
        <v>856EPSS41</v>
      </c>
      <c r="G127" s="31" t="str">
        <f t="shared" si="164"/>
        <v>856EPSS16</v>
      </c>
      <c r="H127" s="31" t="str">
        <f t="shared" si="165"/>
        <v>856EPSS02</v>
      </c>
      <c r="I127" s="31" t="str">
        <f t="shared" si="166"/>
        <v>856ESS091</v>
      </c>
      <c r="J127" s="31" t="str">
        <f t="shared" si="167"/>
        <v>856EPSI03</v>
      </c>
      <c r="K127" s="31" t="str">
        <f t="shared" si="168"/>
        <v>856EPSS05</v>
      </c>
      <c r="L127" s="31" t="str">
        <f t="shared" si="169"/>
        <v>856EPSS08</v>
      </c>
      <c r="M127" s="31" t="str">
        <f t="shared" si="170"/>
        <v>856EPSS18</v>
      </c>
      <c r="N127" s="31" t="str">
        <f t="shared" si="171"/>
        <v>856EPSS42</v>
      </c>
      <c r="O127" s="31" t="str">
        <f t="shared" si="172"/>
        <v>856ESS207</v>
      </c>
      <c r="P127" s="31" t="str">
        <f t="shared" si="173"/>
        <v>856EPSS48</v>
      </c>
      <c r="Q127" s="31" t="str">
        <f t="shared" si="174"/>
        <v>856CCF102</v>
      </c>
      <c r="R127" s="31" t="str">
        <f t="shared" si="175"/>
        <v>856CCF055</v>
      </c>
      <c r="S127" s="31" t="str">
        <f t="shared" si="176"/>
        <v>856ESS062</v>
      </c>
      <c r="T127" s="31" t="str">
        <f t="shared" si="177"/>
        <v>856EPSS45</v>
      </c>
      <c r="U127" s="31" t="str">
        <f t="shared" si="178"/>
        <v>856EPSI05</v>
      </c>
      <c r="V127" s="31" t="str">
        <f t="shared" si="179"/>
        <v>856</v>
      </c>
      <c r="W127" s="31" t="str">
        <f t="shared" si="180"/>
        <v>856</v>
      </c>
      <c r="X127" s="540" t="s">
        <v>420</v>
      </c>
      <c r="Y127" s="561" t="s">
        <v>495</v>
      </c>
      <c r="Z127" s="38">
        <v>856</v>
      </c>
      <c r="AA127" s="612">
        <f t="shared" si="209"/>
        <v>2454</v>
      </c>
      <c r="AB127" s="613">
        <f t="shared" si="210"/>
        <v>0</v>
      </c>
      <c r="AC127" s="613">
        <f t="shared" si="211"/>
        <v>0</v>
      </c>
      <c r="AD127" s="613">
        <f t="shared" si="212"/>
        <v>193</v>
      </c>
      <c r="AE127" s="406">
        <f t="shared" si="213"/>
        <v>0</v>
      </c>
      <c r="AF127" s="613">
        <f t="shared" si="214"/>
        <v>0</v>
      </c>
      <c r="AG127" s="613">
        <f t="shared" si="215"/>
        <v>0</v>
      </c>
      <c r="AH127" s="613">
        <f t="shared" si="216"/>
        <v>0</v>
      </c>
      <c r="AI127" s="613">
        <f t="shared" si="217"/>
        <v>310</v>
      </c>
      <c r="AJ127" s="613">
        <f t="shared" si="218"/>
        <v>0</v>
      </c>
      <c r="AK127" s="613">
        <f t="shared" si="219"/>
        <v>0</v>
      </c>
      <c r="AL127" s="613">
        <f t="shared" si="220"/>
        <v>0</v>
      </c>
      <c r="AM127" s="406">
        <f t="shared" si="221"/>
        <v>0</v>
      </c>
      <c r="AN127" s="613">
        <f t="shared" si="222"/>
        <v>0</v>
      </c>
      <c r="AO127" s="406">
        <f t="shared" si="223"/>
        <v>0</v>
      </c>
      <c r="AP127" s="613">
        <f t="shared" si="224"/>
        <v>0</v>
      </c>
      <c r="AQ127" s="613">
        <f t="shared" si="225"/>
        <v>0</v>
      </c>
      <c r="AR127" s="613">
        <f t="shared" si="226"/>
        <v>0</v>
      </c>
      <c r="AS127" s="613">
        <f t="shared" si="227"/>
        <v>0</v>
      </c>
      <c r="AT127" s="613">
        <f t="shared" si="228"/>
        <v>0</v>
      </c>
      <c r="AU127" s="613">
        <f t="shared" si="229"/>
        <v>0</v>
      </c>
      <c r="AV127" s="613">
        <f t="shared" si="230"/>
        <v>0</v>
      </c>
      <c r="AW127" s="617">
        <f t="shared" si="231"/>
        <v>2957</v>
      </c>
      <c r="AX127" s="31" t="str">
        <f t="shared" si="181"/>
        <v>873EPSS41</v>
      </c>
      <c r="AY127" s="853" t="s">
        <v>669</v>
      </c>
      <c r="AZ127" s="853">
        <v>873</v>
      </c>
      <c r="BA127" s="853" t="s">
        <v>602</v>
      </c>
      <c r="BB127" s="854">
        <v>14</v>
      </c>
    </row>
    <row r="128" spans="2:54">
      <c r="B128" s="31" t="str">
        <f t="shared" si="159"/>
        <v>861EPSS40</v>
      </c>
      <c r="C128" s="31" t="str">
        <f t="shared" si="160"/>
        <v>861ESS024</v>
      </c>
      <c r="D128" s="31" t="str">
        <f t="shared" si="161"/>
        <v>861EPSS10</v>
      </c>
      <c r="E128" s="31" t="str">
        <f t="shared" si="162"/>
        <v>861EPSS37</v>
      </c>
      <c r="F128" s="31" t="str">
        <f t="shared" si="163"/>
        <v>861EPSS41</v>
      </c>
      <c r="G128" s="31" t="str">
        <f t="shared" si="164"/>
        <v>861EPSS16</v>
      </c>
      <c r="H128" s="31" t="str">
        <f t="shared" si="165"/>
        <v>861EPSS02</v>
      </c>
      <c r="I128" s="31" t="str">
        <f t="shared" si="166"/>
        <v>861ESS091</v>
      </c>
      <c r="J128" s="31" t="str">
        <f t="shared" si="167"/>
        <v>861EPSI03</v>
      </c>
      <c r="K128" s="31" t="str">
        <f t="shared" si="168"/>
        <v>861EPSS05</v>
      </c>
      <c r="L128" s="31" t="str">
        <f t="shared" si="169"/>
        <v>861EPSS08</v>
      </c>
      <c r="M128" s="31" t="str">
        <f t="shared" si="170"/>
        <v>861EPSS18</v>
      </c>
      <c r="N128" s="31" t="str">
        <f t="shared" si="171"/>
        <v>861EPSS42</v>
      </c>
      <c r="O128" s="31" t="str">
        <f t="shared" si="172"/>
        <v>861ESS207</v>
      </c>
      <c r="P128" s="31" t="str">
        <f t="shared" si="173"/>
        <v>861EPSS48</v>
      </c>
      <c r="Q128" s="31" t="str">
        <f t="shared" si="174"/>
        <v>861CCF102</v>
      </c>
      <c r="R128" s="31" t="str">
        <f t="shared" si="175"/>
        <v>861CCF055</v>
      </c>
      <c r="S128" s="31" t="str">
        <f t="shared" si="176"/>
        <v>861ESS062</v>
      </c>
      <c r="T128" s="31" t="str">
        <f t="shared" si="177"/>
        <v>861EPSS45</v>
      </c>
      <c r="U128" s="31" t="str">
        <f t="shared" si="178"/>
        <v>861EPSI05</v>
      </c>
      <c r="V128" s="31" t="str">
        <f t="shared" si="179"/>
        <v>861</v>
      </c>
      <c r="W128" s="31" t="str">
        <f t="shared" si="180"/>
        <v>861</v>
      </c>
      <c r="X128" s="540" t="s">
        <v>421</v>
      </c>
      <c r="Y128" s="561" t="s">
        <v>495</v>
      </c>
      <c r="Z128" s="38">
        <v>861</v>
      </c>
      <c r="AA128" s="612">
        <f t="shared" si="209"/>
        <v>5116</v>
      </c>
      <c r="AB128" s="613">
        <f t="shared" si="210"/>
        <v>0</v>
      </c>
      <c r="AC128" s="613">
        <f t="shared" si="211"/>
        <v>0</v>
      </c>
      <c r="AD128" s="613">
        <f t="shared" si="212"/>
        <v>487</v>
      </c>
      <c r="AE128" s="406">
        <f t="shared" si="213"/>
        <v>0</v>
      </c>
      <c r="AF128" s="613">
        <f t="shared" si="214"/>
        <v>0</v>
      </c>
      <c r="AG128" s="613">
        <f t="shared" si="215"/>
        <v>0</v>
      </c>
      <c r="AH128" s="613">
        <f t="shared" si="216"/>
        <v>0</v>
      </c>
      <c r="AI128" s="613">
        <f t="shared" si="217"/>
        <v>0</v>
      </c>
      <c r="AJ128" s="613">
        <f t="shared" si="218"/>
        <v>0</v>
      </c>
      <c r="AK128" s="613">
        <f t="shared" si="219"/>
        <v>0</v>
      </c>
      <c r="AL128" s="613">
        <f t="shared" si="220"/>
        <v>0</v>
      </c>
      <c r="AM128" s="406">
        <f t="shared" si="221"/>
        <v>0</v>
      </c>
      <c r="AN128" s="613">
        <f t="shared" si="222"/>
        <v>0</v>
      </c>
      <c r="AO128" s="406">
        <f t="shared" si="223"/>
        <v>0</v>
      </c>
      <c r="AP128" s="613">
        <f t="shared" si="224"/>
        <v>0</v>
      </c>
      <c r="AQ128" s="613">
        <f t="shared" si="225"/>
        <v>0</v>
      </c>
      <c r="AR128" s="613">
        <f t="shared" si="226"/>
        <v>0</v>
      </c>
      <c r="AS128" s="613">
        <f t="shared" si="227"/>
        <v>0</v>
      </c>
      <c r="AT128" s="613">
        <f t="shared" si="228"/>
        <v>0</v>
      </c>
      <c r="AU128" s="613">
        <f t="shared" si="229"/>
        <v>0</v>
      </c>
      <c r="AV128" s="613">
        <f t="shared" si="230"/>
        <v>0</v>
      </c>
      <c r="AW128" s="617">
        <f t="shared" si="231"/>
        <v>5603</v>
      </c>
      <c r="AX128" s="31" t="str">
        <f t="shared" si="181"/>
        <v>31EPSS37</v>
      </c>
      <c r="AY128" s="853" t="s">
        <v>673</v>
      </c>
      <c r="AZ128" s="853">
        <v>31</v>
      </c>
      <c r="BA128" s="853" t="s">
        <v>518</v>
      </c>
      <c r="BB128" s="854">
        <v>475</v>
      </c>
    </row>
    <row r="129" spans="2:54" ht="15.75">
      <c r="B129" s="31" t="str">
        <f t="shared" si="159"/>
        <v>EPSS40</v>
      </c>
      <c r="C129" s="31" t="str">
        <f t="shared" si="160"/>
        <v>ESS024</v>
      </c>
      <c r="D129" s="31" t="str">
        <f t="shared" si="161"/>
        <v>EPSS10</v>
      </c>
      <c r="E129" s="31" t="str">
        <f t="shared" si="162"/>
        <v>EPSS37</v>
      </c>
      <c r="F129" s="31" t="str">
        <f t="shared" si="163"/>
        <v>EPSS41</v>
      </c>
      <c r="G129" s="31" t="str">
        <f t="shared" si="164"/>
        <v>EPSS16</v>
      </c>
      <c r="H129" s="31" t="str">
        <f t="shared" si="165"/>
        <v>EPSS02</v>
      </c>
      <c r="I129" s="31" t="str">
        <f t="shared" si="166"/>
        <v>ESS091</v>
      </c>
      <c r="J129" s="31" t="str">
        <f t="shared" si="167"/>
        <v>EPSI03</v>
      </c>
      <c r="K129" s="31" t="str">
        <f t="shared" si="168"/>
        <v>EPSS05</v>
      </c>
      <c r="L129" s="31" t="str">
        <f t="shared" si="169"/>
        <v>EPSS08</v>
      </c>
      <c r="M129" s="31" t="str">
        <f t="shared" si="170"/>
        <v>EPSS18</v>
      </c>
      <c r="N129" s="31" t="str">
        <f t="shared" si="171"/>
        <v>EPSS42</v>
      </c>
      <c r="O129" s="31" t="str">
        <f t="shared" si="172"/>
        <v>ESS207</v>
      </c>
      <c r="P129" s="31" t="str">
        <f t="shared" si="173"/>
        <v>EPSS48</v>
      </c>
      <c r="Q129" s="31" t="str">
        <f t="shared" si="174"/>
        <v>CCF102</v>
      </c>
      <c r="R129" s="31" t="str">
        <f t="shared" si="175"/>
        <v>CCF055</v>
      </c>
      <c r="S129" s="31" t="str">
        <f t="shared" si="176"/>
        <v>ESS062</v>
      </c>
      <c r="T129" s="31" t="str">
        <f t="shared" si="177"/>
        <v>EPSS45</v>
      </c>
      <c r="U129" s="31" t="str">
        <f t="shared" si="178"/>
        <v>EPSI05</v>
      </c>
      <c r="V129" s="31" t="str">
        <f t="shared" si="179"/>
        <v/>
      </c>
      <c r="W129" s="31" t="str">
        <f t="shared" si="180"/>
        <v/>
      </c>
      <c r="X129" s="622" t="s">
        <v>702</v>
      </c>
      <c r="Y129" s="140"/>
      <c r="Z129" s="39"/>
      <c r="AA129" s="623">
        <f t="shared" ref="AA129:AN129" si="232">SUM(AA130:AA139)</f>
        <v>638202</v>
      </c>
      <c r="AB129" s="624">
        <f t="shared" si="232"/>
        <v>3549</v>
      </c>
      <c r="AC129" s="624">
        <f t="shared" si="232"/>
        <v>172306</v>
      </c>
      <c r="AD129" s="624">
        <f t="shared" si="232"/>
        <v>35395</v>
      </c>
      <c r="AE129" s="37">
        <f>SUM(AE130:AE139)</f>
        <v>113</v>
      </c>
      <c r="AF129" s="624">
        <f t="shared" si="232"/>
        <v>22614</v>
      </c>
      <c r="AG129" s="624">
        <f t="shared" si="232"/>
        <v>34886</v>
      </c>
      <c r="AH129" s="624">
        <f t="shared" si="232"/>
        <v>3</v>
      </c>
      <c r="AI129" s="624">
        <f t="shared" si="232"/>
        <v>0</v>
      </c>
      <c r="AJ129" s="624">
        <f t="shared" si="232"/>
        <v>4130</v>
      </c>
      <c r="AK129" s="624">
        <f t="shared" si="232"/>
        <v>1297</v>
      </c>
      <c r="AL129" s="624">
        <f t="shared" si="232"/>
        <v>27</v>
      </c>
      <c r="AM129" s="37">
        <f>SUM(AM130:AM139)</f>
        <v>42</v>
      </c>
      <c r="AN129" s="624">
        <f t="shared" si="232"/>
        <v>1</v>
      </c>
      <c r="AO129" s="624">
        <f>SUM(AO130:AO139)</f>
        <v>0</v>
      </c>
      <c r="AP129" s="624">
        <f t="shared" ref="AP129:AW129" si="233">SUM(AP130:AP139)</f>
        <v>0</v>
      </c>
      <c r="AQ129" s="624">
        <f>SUM(AQ130:AQ139)</f>
        <v>0</v>
      </c>
      <c r="AR129" s="624">
        <f t="shared" si="233"/>
        <v>1</v>
      </c>
      <c r="AS129" s="624">
        <f t="shared" si="233"/>
        <v>0</v>
      </c>
      <c r="AT129" s="624">
        <f t="shared" si="233"/>
        <v>0</v>
      </c>
      <c r="AU129" s="624">
        <f>SUM(AU130:AU139)</f>
        <v>0</v>
      </c>
      <c r="AV129" s="624">
        <f t="shared" si="233"/>
        <v>0</v>
      </c>
      <c r="AW129" s="625">
        <f t="shared" si="233"/>
        <v>912411</v>
      </c>
      <c r="AX129" s="31" t="str">
        <f t="shared" si="181"/>
        <v>31EPSS40</v>
      </c>
      <c r="AY129" s="853" t="s">
        <v>673</v>
      </c>
      <c r="AZ129" s="853">
        <v>31</v>
      </c>
      <c r="BA129" s="853" t="s">
        <v>509</v>
      </c>
      <c r="BB129" s="854">
        <v>4626</v>
      </c>
    </row>
    <row r="130" spans="2:54">
      <c r="B130" s="31" t="str">
        <f t="shared" si="159"/>
        <v>1EPSS40</v>
      </c>
      <c r="C130" s="31" t="str">
        <f t="shared" si="160"/>
        <v>1ESS024</v>
      </c>
      <c r="D130" s="31" t="str">
        <f t="shared" si="161"/>
        <v>1EPSS10</v>
      </c>
      <c r="E130" s="31" t="str">
        <f t="shared" si="162"/>
        <v>1EPSS37</v>
      </c>
      <c r="F130" s="31" t="str">
        <f t="shared" si="163"/>
        <v>1EPSS41</v>
      </c>
      <c r="G130" s="31" t="str">
        <f t="shared" si="164"/>
        <v>1EPSS16</v>
      </c>
      <c r="H130" s="31" t="str">
        <f t="shared" si="165"/>
        <v>1EPSS02</v>
      </c>
      <c r="I130" s="31" t="str">
        <f t="shared" si="166"/>
        <v>1ESS091</v>
      </c>
      <c r="J130" s="31" t="str">
        <f t="shared" si="167"/>
        <v>1EPSI03</v>
      </c>
      <c r="K130" s="31" t="str">
        <f t="shared" si="168"/>
        <v>1EPSS05</v>
      </c>
      <c r="L130" s="31" t="str">
        <f t="shared" si="169"/>
        <v>1EPSS08</v>
      </c>
      <c r="M130" s="31" t="str">
        <f t="shared" si="170"/>
        <v>1EPSS18</v>
      </c>
      <c r="N130" s="31" t="str">
        <f t="shared" si="171"/>
        <v>1EPSS42</v>
      </c>
      <c r="O130" s="31" t="str">
        <f t="shared" si="172"/>
        <v>1ESS207</v>
      </c>
      <c r="P130" s="31" t="str">
        <f t="shared" si="173"/>
        <v>1EPSS48</v>
      </c>
      <c r="Q130" s="31" t="str">
        <f t="shared" si="174"/>
        <v>1CCF102</v>
      </c>
      <c r="R130" s="31" t="str">
        <f t="shared" si="175"/>
        <v>1CCF055</v>
      </c>
      <c r="S130" s="31" t="str">
        <f t="shared" si="176"/>
        <v>1ESS062</v>
      </c>
      <c r="T130" s="31" t="str">
        <f t="shared" si="177"/>
        <v>1EPSS45</v>
      </c>
      <c r="U130" s="31" t="str">
        <f t="shared" si="178"/>
        <v>1EPSI05</v>
      </c>
      <c r="V130" s="31" t="str">
        <f t="shared" si="179"/>
        <v>1</v>
      </c>
      <c r="W130" s="31" t="str">
        <f t="shared" si="180"/>
        <v>1</v>
      </c>
      <c r="X130" s="447" t="s">
        <v>423</v>
      </c>
      <c r="Y130" s="561" t="s">
        <v>681</v>
      </c>
      <c r="Z130" s="38">
        <v>1</v>
      </c>
      <c r="AA130" s="612">
        <f t="shared" ref="AA130:AA139" si="234">IFERROR(VLOOKUP(B130,$AX$7:$BB$929,5,0),0)</f>
        <v>452920</v>
      </c>
      <c r="AB130" s="613">
        <f t="shared" ref="AB130:AB139" si="235">IFERROR(VLOOKUP(C130,$AX$7:$BB$929,5,0),0)+AM130</f>
        <v>3348</v>
      </c>
      <c r="AC130" s="613">
        <f t="shared" ref="AC130:AC139" si="236">IFERROR(VLOOKUP(D130,$AX$7:$BB$929,5,0),0)</f>
        <v>129605</v>
      </c>
      <c r="AD130" s="613">
        <f t="shared" ref="AD130:AD139" si="237">VLOOKUP(E130,$AX$7:$BB$699,5,0)+AE130</f>
        <v>27421</v>
      </c>
      <c r="AE130" s="406">
        <f t="shared" ref="AE130:AE139" si="238">IFERROR(VLOOKUP(F130,$AX$7:$BB$929,5,0),0)</f>
        <v>90</v>
      </c>
      <c r="AF130" s="613">
        <f t="shared" ref="AF130:AF139" si="239">IFERROR(VLOOKUP(G130,$AX$7:$BB$929,5,0),0)</f>
        <v>17686</v>
      </c>
      <c r="AG130" s="613">
        <f t="shared" ref="AG130:AG139" si="240">IFERROR(VLOOKUP(H130,$AX$7:$BB$929,5,0),0)</f>
        <v>27548</v>
      </c>
      <c r="AH130" s="613">
        <f t="shared" ref="AH130:AH139" si="241">IFERROR(VLOOKUP(I130,$AX$7:$BB$929,5,0),0)</f>
        <v>0</v>
      </c>
      <c r="AI130" s="613">
        <f t="shared" ref="AI130:AI139" si="242">IFERROR(VLOOKUP(J130,$AX$7:$BB$929,5,0),0)</f>
        <v>0</v>
      </c>
      <c r="AJ130" s="613">
        <f t="shared" ref="AJ130:AJ139" si="243">IFERROR(VLOOKUP(K130,$AX$7:$BB$929,5,0),0)</f>
        <v>3332</v>
      </c>
      <c r="AK130" s="613">
        <f t="shared" ref="AK130:AK139" si="244">IFERROR(VLOOKUP(L130,$AX$7:$BB$929,5,0),0)</f>
        <v>1297</v>
      </c>
      <c r="AL130" s="613">
        <f t="shared" ref="AL130:AL139" si="245">IFERROR(VLOOKUP(M130,$AX$7:$BB$929,5,0),0)</f>
        <v>0</v>
      </c>
      <c r="AM130" s="406">
        <f t="shared" ref="AM130:AM139" si="246">IFERROR(VLOOKUP(N130,$AX$7:$BB$929,5,0),0)</f>
        <v>41</v>
      </c>
      <c r="AN130" s="613">
        <f t="shared" ref="AN130:AN139" si="247">IFERROR(VLOOKUP(O130,$AX$7:$BB$929,5,0),0)+AO130</f>
        <v>1</v>
      </c>
      <c r="AO130" s="406">
        <f t="shared" ref="AO130:AO139" si="248">IFERROR(VLOOKUP(P130,$AX$7:$BB$929,5,0),0)</f>
        <v>0</v>
      </c>
      <c r="AP130" s="613">
        <f t="shared" ref="AP130:AP139" si="249">IFERROR(VLOOKUP(Q130,$AX$7:$BB$929,5,0),0)</f>
        <v>0</v>
      </c>
      <c r="AQ130" s="613">
        <f t="shared" ref="AQ130:AQ139" si="250">IFERROR(VLOOKUP(R130,$AX$7:$BB$929,5,0),0)</f>
        <v>0</v>
      </c>
      <c r="AR130" s="613">
        <f t="shared" ref="AR130:AR139" si="251">IFERROR(VLOOKUP(S130,$AX$7:$BB$929,5,0),0)</f>
        <v>1</v>
      </c>
      <c r="AS130" s="613">
        <f t="shared" ref="AS130:AS139" si="252">IFERROR(VLOOKUP(T130,$AX$7:$BB$929,5,0),0)</f>
        <v>0</v>
      </c>
      <c r="AT130" s="613">
        <f t="shared" ref="AT130:AT139" si="253">IFERROR(VLOOKUP(U130,$AX$7:$BB$929,5,0),0)</f>
        <v>0</v>
      </c>
      <c r="AU130" s="613">
        <f t="shared" ref="AU130:AU139" si="254">IFERROR(VLOOKUP(V130,$AX$7:$BB$929,5,0),0)</f>
        <v>0</v>
      </c>
      <c r="AV130" s="613">
        <f t="shared" ref="AV130:AV139" si="255">IFERROR(VLOOKUP(W130,$AX$7:$BB$929,5,0),0)</f>
        <v>0</v>
      </c>
      <c r="AW130" s="617">
        <f t="shared" ref="AW130:AW139" si="256">SUM(AA130:AV130)-AE130-AM130-AO130</f>
        <v>663159</v>
      </c>
      <c r="AX130" s="31" t="str">
        <f t="shared" si="181"/>
        <v>31EPSS41</v>
      </c>
      <c r="AY130" s="853" t="s">
        <v>673</v>
      </c>
      <c r="AZ130" s="853">
        <v>31</v>
      </c>
      <c r="BA130" s="853" t="s">
        <v>602</v>
      </c>
      <c r="BB130" s="854">
        <v>2</v>
      </c>
    </row>
    <row r="131" spans="2:54">
      <c r="B131" s="31" t="str">
        <f t="shared" si="159"/>
        <v>79EPSS40</v>
      </c>
      <c r="C131" s="31" t="str">
        <f t="shared" si="160"/>
        <v>79ESS024</v>
      </c>
      <c r="D131" s="31" t="str">
        <f t="shared" si="161"/>
        <v>79EPSS10</v>
      </c>
      <c r="E131" s="31" t="str">
        <f t="shared" si="162"/>
        <v>79EPSS37</v>
      </c>
      <c r="F131" s="31" t="str">
        <f t="shared" si="163"/>
        <v>79EPSS41</v>
      </c>
      <c r="G131" s="31" t="str">
        <f t="shared" si="164"/>
        <v>79EPSS16</v>
      </c>
      <c r="H131" s="31" t="str">
        <f t="shared" si="165"/>
        <v>79EPSS02</v>
      </c>
      <c r="I131" s="31" t="str">
        <f t="shared" si="166"/>
        <v>79ESS091</v>
      </c>
      <c r="J131" s="31" t="str">
        <f t="shared" si="167"/>
        <v>79EPSI03</v>
      </c>
      <c r="K131" s="31" t="str">
        <f t="shared" si="168"/>
        <v>79EPSS05</v>
      </c>
      <c r="L131" s="31" t="str">
        <f t="shared" si="169"/>
        <v>79EPSS08</v>
      </c>
      <c r="M131" s="31" t="str">
        <f t="shared" si="170"/>
        <v>79EPSS18</v>
      </c>
      <c r="N131" s="31" t="str">
        <f t="shared" si="171"/>
        <v>79EPSS42</v>
      </c>
      <c r="O131" s="31" t="str">
        <f t="shared" si="172"/>
        <v>79ESS207</v>
      </c>
      <c r="P131" s="31" t="str">
        <f t="shared" si="173"/>
        <v>79EPSS48</v>
      </c>
      <c r="Q131" s="31" t="str">
        <f t="shared" si="174"/>
        <v>79CCF102</v>
      </c>
      <c r="R131" s="31" t="str">
        <f t="shared" si="175"/>
        <v>79CCF055</v>
      </c>
      <c r="S131" s="31" t="str">
        <f t="shared" si="176"/>
        <v>79ESS062</v>
      </c>
      <c r="T131" s="31" t="str">
        <f t="shared" si="177"/>
        <v>79EPSS45</v>
      </c>
      <c r="U131" s="31" t="str">
        <f t="shared" si="178"/>
        <v>79EPSI05</v>
      </c>
      <c r="V131" s="31" t="str">
        <f t="shared" si="179"/>
        <v>79</v>
      </c>
      <c r="W131" s="31" t="str">
        <f t="shared" si="180"/>
        <v>79</v>
      </c>
      <c r="X131" s="447" t="s">
        <v>424</v>
      </c>
      <c r="Y131" s="561" t="s">
        <v>681</v>
      </c>
      <c r="Z131" s="38">
        <v>79</v>
      </c>
      <c r="AA131" s="612">
        <f t="shared" si="234"/>
        <v>15631</v>
      </c>
      <c r="AB131" s="613">
        <f t="shared" si="235"/>
        <v>0</v>
      </c>
      <c r="AC131" s="613">
        <f t="shared" si="236"/>
        <v>1587</v>
      </c>
      <c r="AD131" s="613">
        <f t="shared" si="237"/>
        <v>546</v>
      </c>
      <c r="AE131" s="406">
        <f t="shared" si="238"/>
        <v>0</v>
      </c>
      <c r="AF131" s="613">
        <f t="shared" si="239"/>
        <v>551</v>
      </c>
      <c r="AG131" s="613">
        <f t="shared" si="240"/>
        <v>227</v>
      </c>
      <c r="AH131" s="613">
        <f t="shared" si="241"/>
        <v>0</v>
      </c>
      <c r="AI131" s="613">
        <f t="shared" si="242"/>
        <v>0</v>
      </c>
      <c r="AJ131" s="613">
        <f t="shared" si="243"/>
        <v>0</v>
      </c>
      <c r="AK131" s="613">
        <f t="shared" si="244"/>
        <v>0</v>
      </c>
      <c r="AL131" s="613">
        <f t="shared" si="245"/>
        <v>0</v>
      </c>
      <c r="AM131" s="406">
        <f t="shared" si="246"/>
        <v>0</v>
      </c>
      <c r="AN131" s="613">
        <f t="shared" si="247"/>
        <v>0</v>
      </c>
      <c r="AO131" s="406">
        <f t="shared" si="248"/>
        <v>0</v>
      </c>
      <c r="AP131" s="613">
        <f t="shared" si="249"/>
        <v>0</v>
      </c>
      <c r="AQ131" s="613">
        <f t="shared" si="250"/>
        <v>0</v>
      </c>
      <c r="AR131" s="613">
        <f t="shared" si="251"/>
        <v>0</v>
      </c>
      <c r="AS131" s="613">
        <f t="shared" si="252"/>
        <v>0</v>
      </c>
      <c r="AT131" s="613">
        <f t="shared" si="253"/>
        <v>0</v>
      </c>
      <c r="AU131" s="613">
        <f t="shared" si="254"/>
        <v>0</v>
      </c>
      <c r="AV131" s="613">
        <f t="shared" si="255"/>
        <v>0</v>
      </c>
      <c r="AW131" s="617">
        <f t="shared" si="256"/>
        <v>18542</v>
      </c>
      <c r="AX131" s="31" t="str">
        <f t="shared" si="181"/>
        <v>31EPSS42</v>
      </c>
      <c r="AY131" s="853" t="s">
        <v>673</v>
      </c>
      <c r="AZ131" s="853">
        <v>31</v>
      </c>
      <c r="BA131" s="853" t="s">
        <v>603</v>
      </c>
      <c r="BB131" s="854">
        <v>2</v>
      </c>
    </row>
    <row r="132" spans="2:54">
      <c r="B132" s="31" t="str">
        <f t="shared" si="159"/>
        <v>88EPSS40</v>
      </c>
      <c r="C132" s="31" t="str">
        <f t="shared" si="160"/>
        <v>88ESS024</v>
      </c>
      <c r="D132" s="31" t="str">
        <f t="shared" si="161"/>
        <v>88EPSS10</v>
      </c>
      <c r="E132" s="31" t="str">
        <f t="shared" si="162"/>
        <v>88EPSS37</v>
      </c>
      <c r="F132" s="31" t="str">
        <f t="shared" si="163"/>
        <v>88EPSS41</v>
      </c>
      <c r="G132" s="31" t="str">
        <f t="shared" si="164"/>
        <v>88EPSS16</v>
      </c>
      <c r="H132" s="31" t="str">
        <f t="shared" si="165"/>
        <v>88EPSS02</v>
      </c>
      <c r="I132" s="31" t="str">
        <f t="shared" si="166"/>
        <v>88ESS091</v>
      </c>
      <c r="J132" s="31" t="str">
        <f t="shared" si="167"/>
        <v>88EPSI03</v>
      </c>
      <c r="K132" s="31" t="str">
        <f t="shared" si="168"/>
        <v>88EPSS05</v>
      </c>
      <c r="L132" s="31" t="str">
        <f t="shared" si="169"/>
        <v>88EPSS08</v>
      </c>
      <c r="M132" s="31" t="str">
        <f t="shared" si="170"/>
        <v>88EPSS18</v>
      </c>
      <c r="N132" s="31" t="str">
        <f t="shared" si="171"/>
        <v>88EPSS42</v>
      </c>
      <c r="O132" s="31" t="str">
        <f t="shared" si="172"/>
        <v>88ESS207</v>
      </c>
      <c r="P132" s="31" t="str">
        <f t="shared" si="173"/>
        <v>88EPSS48</v>
      </c>
      <c r="Q132" s="31" t="str">
        <f t="shared" si="174"/>
        <v>88CCF102</v>
      </c>
      <c r="R132" s="31" t="str">
        <f t="shared" si="175"/>
        <v>88CCF055</v>
      </c>
      <c r="S132" s="31" t="str">
        <f t="shared" si="176"/>
        <v>88ESS062</v>
      </c>
      <c r="T132" s="31" t="str">
        <f t="shared" si="177"/>
        <v>88EPSS45</v>
      </c>
      <c r="U132" s="31" t="str">
        <f t="shared" si="178"/>
        <v>88EPSI05</v>
      </c>
      <c r="V132" s="31" t="str">
        <f t="shared" si="179"/>
        <v>88</v>
      </c>
      <c r="W132" s="31" t="str">
        <f t="shared" si="180"/>
        <v>88</v>
      </c>
      <c r="X132" s="447" t="s">
        <v>425</v>
      </c>
      <c r="Y132" s="561" t="s">
        <v>681</v>
      </c>
      <c r="Z132" s="38">
        <v>88</v>
      </c>
      <c r="AA132" s="612">
        <f t="shared" si="234"/>
        <v>72772</v>
      </c>
      <c r="AB132" s="613">
        <f t="shared" si="235"/>
        <v>0</v>
      </c>
      <c r="AC132" s="613">
        <f t="shared" si="236"/>
        <v>16513</v>
      </c>
      <c r="AD132" s="613">
        <f t="shared" si="237"/>
        <v>3196</v>
      </c>
      <c r="AE132" s="406">
        <f t="shared" si="238"/>
        <v>16</v>
      </c>
      <c r="AF132" s="613">
        <f t="shared" si="239"/>
        <v>2185</v>
      </c>
      <c r="AG132" s="613">
        <f t="shared" si="240"/>
        <v>3734</v>
      </c>
      <c r="AH132" s="613">
        <f t="shared" si="241"/>
        <v>2</v>
      </c>
      <c r="AI132" s="613">
        <f t="shared" si="242"/>
        <v>0</v>
      </c>
      <c r="AJ132" s="613">
        <f t="shared" si="243"/>
        <v>515</v>
      </c>
      <c r="AK132" s="613">
        <f t="shared" si="244"/>
        <v>0</v>
      </c>
      <c r="AL132" s="613">
        <f t="shared" si="245"/>
        <v>0</v>
      </c>
      <c r="AM132" s="406">
        <f t="shared" si="246"/>
        <v>0</v>
      </c>
      <c r="AN132" s="613">
        <f t="shared" si="247"/>
        <v>0</v>
      </c>
      <c r="AO132" s="406">
        <f t="shared" si="248"/>
        <v>0</v>
      </c>
      <c r="AP132" s="613">
        <f t="shared" si="249"/>
        <v>0</v>
      </c>
      <c r="AQ132" s="613">
        <f t="shared" si="250"/>
        <v>0</v>
      </c>
      <c r="AR132" s="613">
        <f t="shared" si="251"/>
        <v>0</v>
      </c>
      <c r="AS132" s="613">
        <f t="shared" si="252"/>
        <v>0</v>
      </c>
      <c r="AT132" s="613">
        <f t="shared" si="253"/>
        <v>0</v>
      </c>
      <c r="AU132" s="613">
        <f t="shared" si="254"/>
        <v>0</v>
      </c>
      <c r="AV132" s="613">
        <f t="shared" si="255"/>
        <v>0</v>
      </c>
      <c r="AW132" s="617">
        <f t="shared" si="256"/>
        <v>98917</v>
      </c>
      <c r="AX132" s="31" t="str">
        <f t="shared" si="181"/>
        <v>31ESS024</v>
      </c>
      <c r="AY132" s="853" t="s">
        <v>673</v>
      </c>
      <c r="AZ132" s="853">
        <v>31</v>
      </c>
      <c r="BA132" s="853" t="s">
        <v>512</v>
      </c>
      <c r="BB132" s="854">
        <v>12260</v>
      </c>
    </row>
    <row r="133" spans="2:54">
      <c r="B133" s="31" t="str">
        <f t="shared" si="159"/>
        <v>129EPSS40</v>
      </c>
      <c r="C133" s="31" t="str">
        <f t="shared" si="160"/>
        <v>129ESS024</v>
      </c>
      <c r="D133" s="31" t="str">
        <f t="shared" si="161"/>
        <v>129EPSS10</v>
      </c>
      <c r="E133" s="31" t="str">
        <f t="shared" si="162"/>
        <v>129EPSS37</v>
      </c>
      <c r="F133" s="31" t="str">
        <f t="shared" si="163"/>
        <v>129EPSS41</v>
      </c>
      <c r="G133" s="31" t="str">
        <f t="shared" si="164"/>
        <v>129EPSS16</v>
      </c>
      <c r="H133" s="31" t="str">
        <f t="shared" si="165"/>
        <v>129EPSS02</v>
      </c>
      <c r="I133" s="31" t="str">
        <f t="shared" si="166"/>
        <v>129ESS091</v>
      </c>
      <c r="J133" s="31" t="str">
        <f t="shared" si="167"/>
        <v>129EPSI03</v>
      </c>
      <c r="K133" s="31" t="str">
        <f t="shared" si="168"/>
        <v>129EPSS05</v>
      </c>
      <c r="L133" s="31" t="str">
        <f t="shared" si="169"/>
        <v>129EPSS08</v>
      </c>
      <c r="M133" s="31" t="str">
        <f t="shared" si="170"/>
        <v>129EPSS18</v>
      </c>
      <c r="N133" s="31" t="str">
        <f t="shared" si="171"/>
        <v>129EPSS42</v>
      </c>
      <c r="O133" s="31" t="str">
        <f t="shared" si="172"/>
        <v>129ESS207</v>
      </c>
      <c r="P133" s="31" t="str">
        <f t="shared" si="173"/>
        <v>129EPSS48</v>
      </c>
      <c r="Q133" s="31" t="str">
        <f t="shared" si="174"/>
        <v>129CCF102</v>
      </c>
      <c r="R133" s="31" t="str">
        <f t="shared" si="175"/>
        <v>129CCF055</v>
      </c>
      <c r="S133" s="31" t="str">
        <f t="shared" si="176"/>
        <v>129ESS062</v>
      </c>
      <c r="T133" s="31" t="str">
        <f t="shared" si="177"/>
        <v>129EPSS45</v>
      </c>
      <c r="U133" s="31" t="str">
        <f t="shared" si="178"/>
        <v>129EPSI05</v>
      </c>
      <c r="V133" s="31" t="str">
        <f t="shared" si="179"/>
        <v>129</v>
      </c>
      <c r="W133" s="31" t="str">
        <f t="shared" si="180"/>
        <v>129</v>
      </c>
      <c r="X133" s="447" t="s">
        <v>426</v>
      </c>
      <c r="Y133" s="561" t="s">
        <v>681</v>
      </c>
      <c r="Z133" s="38">
        <v>129</v>
      </c>
      <c r="AA133" s="612">
        <f t="shared" si="234"/>
        <v>12246</v>
      </c>
      <c r="AB133" s="613">
        <f t="shared" si="235"/>
        <v>0</v>
      </c>
      <c r="AC133" s="613">
        <f t="shared" si="236"/>
        <v>3297</v>
      </c>
      <c r="AD133" s="613">
        <f t="shared" si="237"/>
        <v>534</v>
      </c>
      <c r="AE133" s="406">
        <f t="shared" si="238"/>
        <v>0</v>
      </c>
      <c r="AF133" s="613">
        <f t="shared" si="239"/>
        <v>334</v>
      </c>
      <c r="AG133" s="613">
        <f t="shared" si="240"/>
        <v>365</v>
      </c>
      <c r="AH133" s="613">
        <f t="shared" si="241"/>
        <v>0</v>
      </c>
      <c r="AI133" s="613">
        <f t="shared" si="242"/>
        <v>0</v>
      </c>
      <c r="AJ133" s="613">
        <f t="shared" si="243"/>
        <v>0</v>
      </c>
      <c r="AK133" s="613">
        <f t="shared" si="244"/>
        <v>0</v>
      </c>
      <c r="AL133" s="613">
        <f t="shared" si="245"/>
        <v>1</v>
      </c>
      <c r="AM133" s="406">
        <f t="shared" si="246"/>
        <v>0</v>
      </c>
      <c r="AN133" s="613">
        <f t="shared" si="247"/>
        <v>0</v>
      </c>
      <c r="AO133" s="406">
        <f t="shared" si="248"/>
        <v>0</v>
      </c>
      <c r="AP133" s="613">
        <f t="shared" si="249"/>
        <v>0</v>
      </c>
      <c r="AQ133" s="613">
        <f t="shared" si="250"/>
        <v>0</v>
      </c>
      <c r="AR133" s="613">
        <f t="shared" si="251"/>
        <v>0</v>
      </c>
      <c r="AS133" s="613">
        <f t="shared" si="252"/>
        <v>0</v>
      </c>
      <c r="AT133" s="613">
        <f t="shared" si="253"/>
        <v>0</v>
      </c>
      <c r="AU133" s="613">
        <f t="shared" si="254"/>
        <v>0</v>
      </c>
      <c r="AV133" s="613">
        <f t="shared" si="255"/>
        <v>0</v>
      </c>
      <c r="AW133" s="617">
        <f t="shared" si="256"/>
        <v>16777</v>
      </c>
      <c r="AX133" s="31" t="str">
        <f t="shared" si="181"/>
        <v>40EPSS37</v>
      </c>
      <c r="AY133" s="853" t="s">
        <v>673</v>
      </c>
      <c r="AZ133" s="853">
        <v>40</v>
      </c>
      <c r="BA133" s="853" t="s">
        <v>518</v>
      </c>
      <c r="BB133" s="854">
        <v>183</v>
      </c>
    </row>
    <row r="134" spans="2:54">
      <c r="B134" s="31" t="str">
        <f t="shared" si="159"/>
        <v>212EPSS40</v>
      </c>
      <c r="C134" s="31" t="str">
        <f t="shared" si="160"/>
        <v>212ESS024</v>
      </c>
      <c r="D134" s="31" t="str">
        <f t="shared" si="161"/>
        <v>212EPSS10</v>
      </c>
      <c r="E134" s="31" t="str">
        <f t="shared" si="162"/>
        <v>212EPSS37</v>
      </c>
      <c r="F134" s="31" t="str">
        <f t="shared" si="163"/>
        <v>212EPSS41</v>
      </c>
      <c r="G134" s="31" t="str">
        <f t="shared" si="164"/>
        <v>212EPSS16</v>
      </c>
      <c r="H134" s="31" t="str">
        <f t="shared" si="165"/>
        <v>212EPSS02</v>
      </c>
      <c r="I134" s="31" t="str">
        <f t="shared" si="166"/>
        <v>212ESS091</v>
      </c>
      <c r="J134" s="31" t="str">
        <f t="shared" si="167"/>
        <v>212EPSI03</v>
      </c>
      <c r="K134" s="31" t="str">
        <f t="shared" si="168"/>
        <v>212EPSS05</v>
      </c>
      <c r="L134" s="31" t="str">
        <f t="shared" si="169"/>
        <v>212EPSS08</v>
      </c>
      <c r="M134" s="31" t="str">
        <f t="shared" si="170"/>
        <v>212EPSS18</v>
      </c>
      <c r="N134" s="31" t="str">
        <f t="shared" si="171"/>
        <v>212EPSS42</v>
      </c>
      <c r="O134" s="31" t="str">
        <f t="shared" si="172"/>
        <v>212ESS207</v>
      </c>
      <c r="P134" s="31" t="str">
        <f t="shared" si="173"/>
        <v>212EPSS48</v>
      </c>
      <c r="Q134" s="31" t="str">
        <f t="shared" si="174"/>
        <v>212CCF102</v>
      </c>
      <c r="R134" s="31" t="str">
        <f t="shared" si="175"/>
        <v>212CCF055</v>
      </c>
      <c r="S134" s="31" t="str">
        <f t="shared" si="176"/>
        <v>212ESS062</v>
      </c>
      <c r="T134" s="31" t="str">
        <f t="shared" si="177"/>
        <v>212EPSS45</v>
      </c>
      <c r="U134" s="31" t="str">
        <f t="shared" si="178"/>
        <v>212EPSI05</v>
      </c>
      <c r="V134" s="31" t="str">
        <f t="shared" si="179"/>
        <v>212</v>
      </c>
      <c r="W134" s="31" t="str">
        <f t="shared" si="180"/>
        <v>212</v>
      </c>
      <c r="X134" s="447" t="s">
        <v>427</v>
      </c>
      <c r="Y134" s="561" t="s">
        <v>681</v>
      </c>
      <c r="Z134" s="38">
        <v>212</v>
      </c>
      <c r="AA134" s="612">
        <f t="shared" si="234"/>
        <v>13410</v>
      </c>
      <c r="AB134" s="613">
        <f t="shared" si="235"/>
        <v>0</v>
      </c>
      <c r="AC134" s="613">
        <f t="shared" si="236"/>
        <v>3205</v>
      </c>
      <c r="AD134" s="613">
        <f t="shared" si="237"/>
        <v>543</v>
      </c>
      <c r="AE134" s="406">
        <f t="shared" si="238"/>
        <v>0</v>
      </c>
      <c r="AF134" s="613">
        <f t="shared" si="239"/>
        <v>0</v>
      </c>
      <c r="AG134" s="613">
        <f t="shared" si="240"/>
        <v>155</v>
      </c>
      <c r="AH134" s="613">
        <f t="shared" si="241"/>
        <v>0</v>
      </c>
      <c r="AI134" s="613">
        <f t="shared" si="242"/>
        <v>0</v>
      </c>
      <c r="AJ134" s="613">
        <f t="shared" si="243"/>
        <v>0</v>
      </c>
      <c r="AK134" s="613">
        <f t="shared" si="244"/>
        <v>0</v>
      </c>
      <c r="AL134" s="613">
        <f t="shared" si="245"/>
        <v>0</v>
      </c>
      <c r="AM134" s="406">
        <f t="shared" si="246"/>
        <v>0</v>
      </c>
      <c r="AN134" s="613">
        <f t="shared" si="247"/>
        <v>0</v>
      </c>
      <c r="AO134" s="406">
        <f t="shared" si="248"/>
        <v>0</v>
      </c>
      <c r="AP134" s="613">
        <f t="shared" si="249"/>
        <v>0</v>
      </c>
      <c r="AQ134" s="613">
        <f t="shared" si="250"/>
        <v>0</v>
      </c>
      <c r="AR134" s="613">
        <f t="shared" si="251"/>
        <v>0</v>
      </c>
      <c r="AS134" s="613">
        <f t="shared" si="252"/>
        <v>0</v>
      </c>
      <c r="AT134" s="613">
        <f t="shared" si="253"/>
        <v>0</v>
      </c>
      <c r="AU134" s="613">
        <f t="shared" si="254"/>
        <v>0</v>
      </c>
      <c r="AV134" s="613">
        <f t="shared" si="255"/>
        <v>0</v>
      </c>
      <c r="AW134" s="617">
        <f t="shared" si="256"/>
        <v>17313</v>
      </c>
      <c r="AX134" s="31" t="str">
        <f t="shared" si="181"/>
        <v>40EPSS40</v>
      </c>
      <c r="AY134" s="853" t="s">
        <v>673</v>
      </c>
      <c r="AZ134" s="853">
        <v>40</v>
      </c>
      <c r="BA134" s="853" t="s">
        <v>509</v>
      </c>
      <c r="BB134" s="854">
        <v>2703</v>
      </c>
    </row>
    <row r="135" spans="2:54">
      <c r="B135" s="31" t="str">
        <f t="shared" si="159"/>
        <v>266EPSS40</v>
      </c>
      <c r="C135" s="31" t="str">
        <f t="shared" si="160"/>
        <v>266ESS024</v>
      </c>
      <c r="D135" s="31" t="str">
        <f t="shared" si="161"/>
        <v>266EPSS10</v>
      </c>
      <c r="E135" s="31" t="str">
        <f t="shared" si="162"/>
        <v>266EPSS37</v>
      </c>
      <c r="F135" s="31" t="str">
        <f t="shared" si="163"/>
        <v>266EPSS41</v>
      </c>
      <c r="G135" s="31" t="str">
        <f t="shared" si="164"/>
        <v>266EPSS16</v>
      </c>
      <c r="H135" s="31" t="str">
        <f t="shared" si="165"/>
        <v>266EPSS02</v>
      </c>
      <c r="I135" s="31" t="str">
        <f t="shared" si="166"/>
        <v>266ESS091</v>
      </c>
      <c r="J135" s="31" t="str">
        <f t="shared" si="167"/>
        <v>266EPSI03</v>
      </c>
      <c r="K135" s="31" t="str">
        <f t="shared" si="168"/>
        <v>266EPSS05</v>
      </c>
      <c r="L135" s="31" t="str">
        <f t="shared" si="169"/>
        <v>266EPSS08</v>
      </c>
      <c r="M135" s="31" t="str">
        <f t="shared" si="170"/>
        <v>266EPSS18</v>
      </c>
      <c r="N135" s="31" t="str">
        <f t="shared" si="171"/>
        <v>266EPSS42</v>
      </c>
      <c r="O135" s="31" t="str">
        <f t="shared" si="172"/>
        <v>266ESS207</v>
      </c>
      <c r="P135" s="31" t="str">
        <f t="shared" si="173"/>
        <v>266EPSS48</v>
      </c>
      <c r="Q135" s="31" t="str">
        <f t="shared" si="174"/>
        <v>266CCF102</v>
      </c>
      <c r="R135" s="31" t="str">
        <f t="shared" si="175"/>
        <v>266CCF055</v>
      </c>
      <c r="S135" s="31" t="str">
        <f t="shared" si="176"/>
        <v>266ESS062</v>
      </c>
      <c r="T135" s="31" t="str">
        <f t="shared" si="177"/>
        <v>266EPSS45</v>
      </c>
      <c r="U135" s="31" t="str">
        <f t="shared" si="178"/>
        <v>266EPSI05</v>
      </c>
      <c r="V135" s="31" t="str">
        <f t="shared" si="179"/>
        <v>266</v>
      </c>
      <c r="W135" s="31" t="str">
        <f t="shared" si="180"/>
        <v>266</v>
      </c>
      <c r="X135" s="447" t="s">
        <v>428</v>
      </c>
      <c r="Y135" s="561" t="s">
        <v>681</v>
      </c>
      <c r="Z135" s="38">
        <v>266</v>
      </c>
      <c r="AA135" s="612">
        <f t="shared" si="234"/>
        <v>14103</v>
      </c>
      <c r="AB135" s="613">
        <f t="shared" si="235"/>
        <v>0</v>
      </c>
      <c r="AC135" s="613">
        <f t="shared" si="236"/>
        <v>3773</v>
      </c>
      <c r="AD135" s="613">
        <f t="shared" si="237"/>
        <v>490</v>
      </c>
      <c r="AE135" s="406">
        <f t="shared" si="238"/>
        <v>1</v>
      </c>
      <c r="AF135" s="613">
        <f t="shared" si="239"/>
        <v>494</v>
      </c>
      <c r="AG135" s="613">
        <f t="shared" si="240"/>
        <v>404</v>
      </c>
      <c r="AH135" s="613">
        <f t="shared" si="241"/>
        <v>0</v>
      </c>
      <c r="AI135" s="613">
        <f t="shared" si="242"/>
        <v>0</v>
      </c>
      <c r="AJ135" s="613">
        <f t="shared" si="243"/>
        <v>86</v>
      </c>
      <c r="AK135" s="613">
        <f t="shared" si="244"/>
        <v>0</v>
      </c>
      <c r="AL135" s="613">
        <f t="shared" si="245"/>
        <v>0</v>
      </c>
      <c r="AM135" s="406">
        <f t="shared" si="246"/>
        <v>0</v>
      </c>
      <c r="AN135" s="613">
        <f t="shared" si="247"/>
        <v>0</v>
      </c>
      <c r="AO135" s="406">
        <f t="shared" si="248"/>
        <v>0</v>
      </c>
      <c r="AP135" s="613">
        <f t="shared" si="249"/>
        <v>0</v>
      </c>
      <c r="AQ135" s="613">
        <f t="shared" si="250"/>
        <v>0</v>
      </c>
      <c r="AR135" s="613">
        <f t="shared" si="251"/>
        <v>0</v>
      </c>
      <c r="AS135" s="613">
        <f t="shared" si="252"/>
        <v>0</v>
      </c>
      <c r="AT135" s="613">
        <f t="shared" si="253"/>
        <v>0</v>
      </c>
      <c r="AU135" s="613">
        <f t="shared" si="254"/>
        <v>0</v>
      </c>
      <c r="AV135" s="613">
        <f t="shared" si="255"/>
        <v>0</v>
      </c>
      <c r="AW135" s="617">
        <f t="shared" si="256"/>
        <v>19350</v>
      </c>
      <c r="AX135" s="31" t="str">
        <f t="shared" si="181"/>
        <v>40EPSS41</v>
      </c>
      <c r="AY135" s="853" t="s">
        <v>673</v>
      </c>
      <c r="AZ135" s="853">
        <v>40</v>
      </c>
      <c r="BA135" s="853" t="s">
        <v>602</v>
      </c>
      <c r="BB135" s="854">
        <v>18</v>
      </c>
    </row>
    <row r="136" spans="2:54">
      <c r="B136" s="31" t="str">
        <f>CONCATENATE(Z136,$AA$3)</f>
        <v>308EPSS40</v>
      </c>
      <c r="C136" s="31" t="str">
        <f>CONCATENATE(Z136,$AB$3)</f>
        <v>308ESS024</v>
      </c>
      <c r="D136" s="31" t="str">
        <f>CONCATENATE(Z136,$AC$3)</f>
        <v>308EPSS10</v>
      </c>
      <c r="E136" s="31" t="str">
        <f>CONCATENATE(Z136,$AD$3)</f>
        <v>308EPSS37</v>
      </c>
      <c r="F136" s="31" t="str">
        <f>CONCATENATE(Z136,$AE$3)</f>
        <v>308EPSS41</v>
      </c>
      <c r="G136" s="31" t="str">
        <f>CONCATENATE(Z136,$AF$3)</f>
        <v>308EPSS16</v>
      </c>
      <c r="H136" s="31" t="str">
        <f>CONCATENATE(Z136,$AG$3)</f>
        <v>308EPSS02</v>
      </c>
      <c r="I136" s="31" t="str">
        <f>CONCATENATE(Z136,$AH$3)</f>
        <v>308ESS091</v>
      </c>
      <c r="J136" s="31" t="str">
        <f>CONCATENATE(Z136,$AI$3)</f>
        <v>308EPSI03</v>
      </c>
      <c r="K136" s="31" t="str">
        <f>CONCATENATE(Z136,$AJ$3)</f>
        <v>308EPSS05</v>
      </c>
      <c r="L136" s="31" t="str">
        <f>CONCATENATE(Z136,$AK$3)</f>
        <v>308EPSS08</v>
      </c>
      <c r="M136" s="31" t="str">
        <f>CONCATENATE(Z136,$AL$3)</f>
        <v>308EPSS18</v>
      </c>
      <c r="N136" s="31" t="str">
        <f>CONCATENATE(Z136,$AM$3)</f>
        <v>308EPSS42</v>
      </c>
      <c r="O136" s="31" t="str">
        <f>CONCATENATE(Z136,$AN$3)</f>
        <v>308ESS207</v>
      </c>
      <c r="P136" s="31" t="str">
        <f>CONCATENATE(Z136,$AO$3)</f>
        <v>308EPSS48</v>
      </c>
      <c r="Q136" s="31" t="str">
        <f>CONCATENATE(Z136,$AP$3)</f>
        <v>308CCF102</v>
      </c>
      <c r="R136" s="31" t="str">
        <f>CONCATENATE(Z136,$AQ$3)</f>
        <v>308CCF055</v>
      </c>
      <c r="S136" s="31" t="str">
        <f>CONCATENATE(Z136,$AR$3)</f>
        <v>308ESS062</v>
      </c>
      <c r="T136" s="31" t="str">
        <f>CONCATENATE(Z136,$AS$3)</f>
        <v>308EPSS45</v>
      </c>
      <c r="U136" s="31" t="str">
        <f>CONCATENATE(Z136,$AT$3)</f>
        <v>308EPSI05</v>
      </c>
      <c r="V136" s="31" t="str">
        <f>CONCATENATE(Z136,$AU$3)</f>
        <v>308</v>
      </c>
      <c r="W136" s="31" t="str">
        <f>CONCATENATE(Z136,$AV$3)</f>
        <v>308</v>
      </c>
      <c r="X136" s="447" t="s">
        <v>429</v>
      </c>
      <c r="Y136" s="561" t="s">
        <v>681</v>
      </c>
      <c r="Z136" s="38">
        <v>308</v>
      </c>
      <c r="AA136" s="612">
        <f t="shared" si="234"/>
        <v>10733</v>
      </c>
      <c r="AB136" s="613">
        <f t="shared" si="235"/>
        <v>0</v>
      </c>
      <c r="AC136" s="613">
        <f t="shared" si="236"/>
        <v>2388</v>
      </c>
      <c r="AD136" s="613">
        <f t="shared" si="237"/>
        <v>482</v>
      </c>
      <c r="AE136" s="406">
        <f t="shared" si="238"/>
        <v>1</v>
      </c>
      <c r="AF136" s="613">
        <f t="shared" si="239"/>
        <v>0</v>
      </c>
      <c r="AG136" s="613">
        <f t="shared" si="240"/>
        <v>261</v>
      </c>
      <c r="AH136" s="613">
        <f t="shared" si="241"/>
        <v>0</v>
      </c>
      <c r="AI136" s="613">
        <f t="shared" si="242"/>
        <v>0</v>
      </c>
      <c r="AJ136" s="613">
        <f t="shared" si="243"/>
        <v>0</v>
      </c>
      <c r="AK136" s="613">
        <f t="shared" si="244"/>
        <v>0</v>
      </c>
      <c r="AL136" s="613">
        <f t="shared" si="245"/>
        <v>0</v>
      </c>
      <c r="AM136" s="406">
        <f t="shared" si="246"/>
        <v>0</v>
      </c>
      <c r="AN136" s="613">
        <f t="shared" si="247"/>
        <v>0</v>
      </c>
      <c r="AO136" s="406">
        <f t="shared" si="248"/>
        <v>0</v>
      </c>
      <c r="AP136" s="613">
        <f t="shared" si="249"/>
        <v>0</v>
      </c>
      <c r="AQ136" s="613">
        <f t="shared" si="250"/>
        <v>0</v>
      </c>
      <c r="AR136" s="613">
        <f t="shared" si="251"/>
        <v>0</v>
      </c>
      <c r="AS136" s="613">
        <f t="shared" si="252"/>
        <v>0</v>
      </c>
      <c r="AT136" s="613">
        <f t="shared" si="253"/>
        <v>0</v>
      </c>
      <c r="AU136" s="613">
        <f t="shared" si="254"/>
        <v>0</v>
      </c>
      <c r="AV136" s="613">
        <f t="shared" si="255"/>
        <v>0</v>
      </c>
      <c r="AW136" s="617">
        <f t="shared" si="256"/>
        <v>13864</v>
      </c>
      <c r="AX136" s="31" t="str">
        <f t="shared" ref="AX136:AX199" si="257">CONCATENATE(AZ136,BA136)</f>
        <v>40ESS024</v>
      </c>
      <c r="AY136" s="853" t="s">
        <v>673</v>
      </c>
      <c r="AZ136" s="853">
        <v>40</v>
      </c>
      <c r="BA136" s="853" t="s">
        <v>512</v>
      </c>
      <c r="BB136" s="854">
        <v>11865</v>
      </c>
    </row>
    <row r="137" spans="2:54">
      <c r="B137" s="31" t="str">
        <f>CONCATENATE(Z137,$AA$3)</f>
        <v>360EPSS40</v>
      </c>
      <c r="C137" s="31" t="str">
        <f>CONCATENATE(Z137,$AB$3)</f>
        <v>360ESS024</v>
      </c>
      <c r="D137" s="31" t="str">
        <f>CONCATENATE(Z137,$AC$3)</f>
        <v>360EPSS10</v>
      </c>
      <c r="E137" s="31" t="str">
        <f>CONCATENATE(Z137,$AD$3)</f>
        <v>360EPSS37</v>
      </c>
      <c r="F137" s="31" t="str">
        <f>CONCATENATE(Z137,$AE$3)</f>
        <v>360EPSS41</v>
      </c>
      <c r="G137" s="31" t="str">
        <f>CONCATENATE(Z137,$AF$3)</f>
        <v>360EPSS16</v>
      </c>
      <c r="H137" s="31" t="str">
        <f>CONCATENATE(Z137,$AG$3)</f>
        <v>360EPSS02</v>
      </c>
      <c r="I137" s="31" t="str">
        <f>CONCATENATE(Z137,$AH$3)</f>
        <v>360ESS091</v>
      </c>
      <c r="J137" s="31" t="str">
        <f>CONCATENATE(Z137,$AI$3)</f>
        <v>360EPSI03</v>
      </c>
      <c r="K137" s="31" t="str">
        <f>CONCATENATE(Z137,$AJ$3)</f>
        <v>360EPSS05</v>
      </c>
      <c r="L137" s="31" t="str">
        <f>CONCATENATE(Z137,$AK$3)</f>
        <v>360EPSS08</v>
      </c>
      <c r="M137" s="31" t="str">
        <f>CONCATENATE(Z137,$AL$3)</f>
        <v>360EPSS18</v>
      </c>
      <c r="N137" s="31" t="str">
        <f>CONCATENATE(Z137,$AM$3)</f>
        <v>360EPSS42</v>
      </c>
      <c r="O137" s="31" t="str">
        <f>CONCATENATE(Z137,$AN$3)</f>
        <v>360ESS207</v>
      </c>
      <c r="P137" s="31" t="str">
        <f>CONCATENATE(Z137,$AO$3)</f>
        <v>360EPSS48</v>
      </c>
      <c r="Q137" s="31" t="str">
        <f>CONCATENATE(Z137,$AP$3)</f>
        <v>360CCF102</v>
      </c>
      <c r="R137" s="31" t="str">
        <f>CONCATENATE(Z137,$AQ$3)</f>
        <v>360CCF055</v>
      </c>
      <c r="S137" s="31" t="str">
        <f>CONCATENATE(Z137,$AR$3)</f>
        <v>360ESS062</v>
      </c>
      <c r="T137" s="31" t="str">
        <f>CONCATENATE(Z137,$AS$3)</f>
        <v>360EPSS45</v>
      </c>
      <c r="U137" s="31" t="str">
        <f>CONCATENATE(Z137,$AT$3)</f>
        <v>360EPSI05</v>
      </c>
      <c r="V137" s="31" t="str">
        <f>CONCATENATE(Z137,$AU$3)</f>
        <v>360</v>
      </c>
      <c r="W137" s="31" t="str">
        <f>CONCATENATE(Z137,$AV$3)</f>
        <v>360</v>
      </c>
      <c r="X137" s="447" t="s">
        <v>430</v>
      </c>
      <c r="Y137" s="561" t="s">
        <v>681</v>
      </c>
      <c r="Z137" s="38">
        <v>360</v>
      </c>
      <c r="AA137" s="612">
        <f t="shared" si="234"/>
        <v>32445</v>
      </c>
      <c r="AB137" s="613">
        <f t="shared" si="235"/>
        <v>201</v>
      </c>
      <c r="AC137" s="613">
        <f t="shared" si="236"/>
        <v>8127</v>
      </c>
      <c r="AD137" s="613">
        <f t="shared" si="237"/>
        <v>1619</v>
      </c>
      <c r="AE137" s="406">
        <f t="shared" si="238"/>
        <v>5</v>
      </c>
      <c r="AF137" s="613">
        <f t="shared" si="239"/>
        <v>1159</v>
      </c>
      <c r="AG137" s="613">
        <f t="shared" si="240"/>
        <v>2192</v>
      </c>
      <c r="AH137" s="613">
        <f t="shared" si="241"/>
        <v>0</v>
      </c>
      <c r="AI137" s="613">
        <f t="shared" si="242"/>
        <v>0</v>
      </c>
      <c r="AJ137" s="613">
        <f t="shared" si="243"/>
        <v>197</v>
      </c>
      <c r="AK137" s="613">
        <f t="shared" si="244"/>
        <v>0</v>
      </c>
      <c r="AL137" s="613">
        <f t="shared" si="245"/>
        <v>26</v>
      </c>
      <c r="AM137" s="406">
        <f t="shared" si="246"/>
        <v>1</v>
      </c>
      <c r="AN137" s="613">
        <f t="shared" si="247"/>
        <v>0</v>
      </c>
      <c r="AO137" s="406">
        <f t="shared" si="248"/>
        <v>0</v>
      </c>
      <c r="AP137" s="613">
        <f t="shared" si="249"/>
        <v>0</v>
      </c>
      <c r="AQ137" s="613">
        <f t="shared" si="250"/>
        <v>0</v>
      </c>
      <c r="AR137" s="613">
        <f t="shared" si="251"/>
        <v>0</v>
      </c>
      <c r="AS137" s="613">
        <f t="shared" si="252"/>
        <v>0</v>
      </c>
      <c r="AT137" s="613">
        <f t="shared" si="253"/>
        <v>0</v>
      </c>
      <c r="AU137" s="613">
        <f t="shared" si="254"/>
        <v>0</v>
      </c>
      <c r="AV137" s="613">
        <f t="shared" si="255"/>
        <v>0</v>
      </c>
      <c r="AW137" s="617">
        <f t="shared" si="256"/>
        <v>45966</v>
      </c>
      <c r="AX137" s="31" t="str">
        <f t="shared" si="257"/>
        <v>190EPSS02</v>
      </c>
      <c r="AY137" s="853" t="s">
        <v>673</v>
      </c>
      <c r="AZ137" s="853">
        <v>190</v>
      </c>
      <c r="BA137" s="853" t="s">
        <v>530</v>
      </c>
      <c r="BB137" s="854">
        <v>1</v>
      </c>
    </row>
    <row r="138" spans="2:54">
      <c r="B138" s="31" t="str">
        <f>CONCATENATE(Z138,$AA$3)</f>
        <v>380EPSS40</v>
      </c>
      <c r="C138" s="31" t="str">
        <f>CONCATENATE(Z138,$AB$3)</f>
        <v>380ESS024</v>
      </c>
      <c r="D138" s="31" t="str">
        <f>CONCATENATE(Z138,$AC$3)</f>
        <v>380EPSS10</v>
      </c>
      <c r="E138" s="31" t="str">
        <f>CONCATENATE(Z138,$AD$3)</f>
        <v>380EPSS37</v>
      </c>
      <c r="F138" s="31" t="str">
        <f>CONCATENATE(Z138,$AE$3)</f>
        <v>380EPSS41</v>
      </c>
      <c r="G138" s="31" t="str">
        <f>CONCATENATE(Z138,$AF$3)</f>
        <v>380EPSS16</v>
      </c>
      <c r="H138" s="31" t="str">
        <f>CONCATENATE(Z138,$AG$3)</f>
        <v>380EPSS02</v>
      </c>
      <c r="I138" s="31" t="str">
        <f>CONCATENATE(Z138,$AH$3)</f>
        <v>380ESS091</v>
      </c>
      <c r="J138" s="31" t="str">
        <f>CONCATENATE(Z138,$AI$3)</f>
        <v>380EPSI03</v>
      </c>
      <c r="K138" s="31" t="str">
        <f>CONCATENATE(Z138,$AJ$3)</f>
        <v>380EPSS05</v>
      </c>
      <c r="L138" s="31" t="str">
        <f>CONCATENATE(Z138,$AK$3)</f>
        <v>380EPSS08</v>
      </c>
      <c r="M138" s="31" t="str">
        <f>CONCATENATE(Z138,$AL$3)</f>
        <v>380EPSS18</v>
      </c>
      <c r="N138" s="31" t="str">
        <f>CONCATENATE(Z138,$AM$3)</f>
        <v>380EPSS42</v>
      </c>
      <c r="O138" s="31" t="str">
        <f>CONCATENATE(Z138,$AN$3)</f>
        <v>380ESS207</v>
      </c>
      <c r="P138" s="31" t="str">
        <f>CONCATENATE(Z138,$AO$3)</f>
        <v>380EPSS48</v>
      </c>
      <c r="Q138" s="31" t="str">
        <f>CONCATENATE(Z138,$AP$3)</f>
        <v>380CCF102</v>
      </c>
      <c r="R138" s="31" t="str">
        <f>CONCATENATE(Z138,$AQ$3)</f>
        <v>380CCF055</v>
      </c>
      <c r="S138" s="31" t="str">
        <f>CONCATENATE(Z138,$AR$3)</f>
        <v>380ESS062</v>
      </c>
      <c r="T138" s="31" t="str">
        <f>CONCATENATE(Z138,$AS$3)</f>
        <v>380EPSS45</v>
      </c>
      <c r="U138" s="31" t="str">
        <f>CONCATENATE(Z138,$AT$3)</f>
        <v>380EPSI05</v>
      </c>
      <c r="V138" s="31" t="str">
        <f>CONCATENATE(Z138,$AU$3)</f>
        <v>380</v>
      </c>
      <c r="W138" s="31" t="str">
        <f>CONCATENATE(Z138,$AV$3)</f>
        <v>380</v>
      </c>
      <c r="X138" s="447" t="s">
        <v>431</v>
      </c>
      <c r="Y138" s="561" t="s">
        <v>681</v>
      </c>
      <c r="Z138" s="38">
        <v>380</v>
      </c>
      <c r="AA138" s="612">
        <f t="shared" si="234"/>
        <v>7973</v>
      </c>
      <c r="AB138" s="613">
        <f t="shared" si="235"/>
        <v>0</v>
      </c>
      <c r="AC138" s="613">
        <f t="shared" si="236"/>
        <v>1776</v>
      </c>
      <c r="AD138" s="613">
        <f t="shared" si="237"/>
        <v>287</v>
      </c>
      <c r="AE138" s="406">
        <f t="shared" si="238"/>
        <v>0</v>
      </c>
      <c r="AF138" s="613">
        <f t="shared" si="239"/>
        <v>0</v>
      </c>
      <c r="AG138" s="613">
        <f t="shared" si="240"/>
        <v>0</v>
      </c>
      <c r="AH138" s="613">
        <f t="shared" si="241"/>
        <v>0</v>
      </c>
      <c r="AI138" s="613">
        <f t="shared" si="242"/>
        <v>0</v>
      </c>
      <c r="AJ138" s="613">
        <f t="shared" si="243"/>
        <v>0</v>
      </c>
      <c r="AK138" s="613">
        <f t="shared" si="244"/>
        <v>0</v>
      </c>
      <c r="AL138" s="613">
        <f t="shared" si="245"/>
        <v>0</v>
      </c>
      <c r="AM138" s="406">
        <f t="shared" si="246"/>
        <v>0</v>
      </c>
      <c r="AN138" s="613">
        <f t="shared" si="247"/>
        <v>0</v>
      </c>
      <c r="AO138" s="406">
        <f t="shared" si="248"/>
        <v>0</v>
      </c>
      <c r="AP138" s="613">
        <f t="shared" si="249"/>
        <v>0</v>
      </c>
      <c r="AQ138" s="613">
        <f t="shared" si="250"/>
        <v>0</v>
      </c>
      <c r="AR138" s="613">
        <f t="shared" si="251"/>
        <v>0</v>
      </c>
      <c r="AS138" s="613">
        <f t="shared" si="252"/>
        <v>0</v>
      </c>
      <c r="AT138" s="613">
        <f t="shared" si="253"/>
        <v>0</v>
      </c>
      <c r="AU138" s="613">
        <f t="shared" si="254"/>
        <v>0</v>
      </c>
      <c r="AV138" s="613">
        <f t="shared" si="255"/>
        <v>0</v>
      </c>
      <c r="AW138" s="617">
        <f t="shared" si="256"/>
        <v>10036</v>
      </c>
      <c r="AX138" s="31" t="str">
        <f t="shared" si="257"/>
        <v>190EPSS37</v>
      </c>
      <c r="AY138" s="853" t="s">
        <v>673</v>
      </c>
      <c r="AZ138" s="853">
        <v>190</v>
      </c>
      <c r="BA138" s="853" t="s">
        <v>518</v>
      </c>
      <c r="BB138" s="854">
        <v>409</v>
      </c>
    </row>
    <row r="139" spans="2:54" ht="15.75" thickBot="1">
      <c r="B139" s="31" t="str">
        <f>CONCATENATE(Z139,$AA$3)</f>
        <v>631EPSS40</v>
      </c>
      <c r="C139" s="31" t="str">
        <f>CONCATENATE(Z139,$AB$3)</f>
        <v>631ESS024</v>
      </c>
      <c r="D139" s="31" t="str">
        <f>CONCATENATE(Z139,$AC$3)</f>
        <v>631EPSS10</v>
      </c>
      <c r="E139" s="31" t="str">
        <f>CONCATENATE(Z139,$AD$3)</f>
        <v>631EPSS37</v>
      </c>
      <c r="F139" s="31" t="str">
        <f>CONCATENATE(Z139,$AE$3)</f>
        <v>631EPSS41</v>
      </c>
      <c r="G139" s="31" t="str">
        <f>CONCATENATE(Z139,$AF$3)</f>
        <v>631EPSS16</v>
      </c>
      <c r="H139" s="31" t="str">
        <f>CONCATENATE(Z139,$AG$3)</f>
        <v>631EPSS02</v>
      </c>
      <c r="I139" s="31" t="str">
        <f>CONCATENATE(Z139,$AH$3)</f>
        <v>631ESS091</v>
      </c>
      <c r="J139" s="31" t="str">
        <f>CONCATENATE(Z139,$AI$3)</f>
        <v>631EPSI03</v>
      </c>
      <c r="K139" s="31" t="str">
        <f>CONCATENATE(Z139,$AJ$3)</f>
        <v>631EPSS05</v>
      </c>
      <c r="L139" s="31" t="str">
        <f>CONCATENATE(Z139,$AK$3)</f>
        <v>631EPSS08</v>
      </c>
      <c r="M139" s="31" t="str">
        <f>CONCATENATE(Z139,$AL$3)</f>
        <v>631EPSS18</v>
      </c>
      <c r="N139" s="31" t="str">
        <f>CONCATENATE(Z139,$AM$3)</f>
        <v>631EPSS42</v>
      </c>
      <c r="O139" s="31" t="str">
        <f>CONCATENATE(Z139,$AN$3)</f>
        <v>631ESS207</v>
      </c>
      <c r="P139" s="31" t="str">
        <f>CONCATENATE(Z139,$AO$3)</f>
        <v>631EPSS48</v>
      </c>
      <c r="Q139" s="31" t="str">
        <f>CONCATENATE(Z139,$AP$3)</f>
        <v>631CCF102</v>
      </c>
      <c r="R139" s="31" t="str">
        <f>CONCATENATE(Z139,$AQ$3)</f>
        <v>631CCF055</v>
      </c>
      <c r="S139" s="31" t="str">
        <f>CONCATENATE(Z139,$AR$3)</f>
        <v>631ESS062</v>
      </c>
      <c r="T139" s="31" t="str">
        <f>CONCATENATE(Z139,$AS$3)</f>
        <v>631EPSS45</v>
      </c>
      <c r="U139" s="31" t="str">
        <f>CONCATENATE(Z139,$AT$3)</f>
        <v>631EPSI05</v>
      </c>
      <c r="V139" s="31" t="str">
        <f>CONCATENATE(Z139,$AU$3)</f>
        <v>631</v>
      </c>
      <c r="W139" s="31" t="str">
        <f>CONCATENATE(Z139,$AV$3)</f>
        <v>631</v>
      </c>
      <c r="X139" s="447" t="s">
        <v>432</v>
      </c>
      <c r="Y139" s="561" t="s">
        <v>681</v>
      </c>
      <c r="Z139" s="38">
        <v>631</v>
      </c>
      <c r="AA139" s="614">
        <f t="shared" si="234"/>
        <v>5969</v>
      </c>
      <c r="AB139" s="615">
        <f t="shared" si="235"/>
        <v>0</v>
      </c>
      <c r="AC139" s="615">
        <f t="shared" si="236"/>
        <v>2035</v>
      </c>
      <c r="AD139" s="615">
        <f t="shared" si="237"/>
        <v>277</v>
      </c>
      <c r="AE139" s="445">
        <f t="shared" si="238"/>
        <v>0</v>
      </c>
      <c r="AF139" s="615">
        <f t="shared" si="239"/>
        <v>205</v>
      </c>
      <c r="AG139" s="615">
        <f t="shared" si="240"/>
        <v>0</v>
      </c>
      <c r="AH139" s="615">
        <f t="shared" si="241"/>
        <v>1</v>
      </c>
      <c r="AI139" s="615">
        <f t="shared" si="242"/>
        <v>0</v>
      </c>
      <c r="AJ139" s="615">
        <f t="shared" si="243"/>
        <v>0</v>
      </c>
      <c r="AK139" s="615">
        <f t="shared" si="244"/>
        <v>0</v>
      </c>
      <c r="AL139" s="615">
        <f t="shared" si="245"/>
        <v>0</v>
      </c>
      <c r="AM139" s="445">
        <f t="shared" si="246"/>
        <v>0</v>
      </c>
      <c r="AN139" s="613">
        <f t="shared" si="247"/>
        <v>0</v>
      </c>
      <c r="AO139" s="406">
        <f t="shared" si="248"/>
        <v>0</v>
      </c>
      <c r="AP139" s="613">
        <f t="shared" si="249"/>
        <v>0</v>
      </c>
      <c r="AQ139" s="613">
        <f t="shared" si="250"/>
        <v>0</v>
      </c>
      <c r="AR139" s="613">
        <f t="shared" si="251"/>
        <v>0</v>
      </c>
      <c r="AS139" s="613">
        <f t="shared" si="252"/>
        <v>0</v>
      </c>
      <c r="AT139" s="613">
        <f t="shared" si="253"/>
        <v>0</v>
      </c>
      <c r="AU139" s="613">
        <f t="shared" si="254"/>
        <v>0</v>
      </c>
      <c r="AV139" s="613">
        <f t="shared" si="255"/>
        <v>0</v>
      </c>
      <c r="AW139" s="617">
        <f t="shared" si="256"/>
        <v>8487</v>
      </c>
      <c r="AX139" s="31" t="str">
        <f t="shared" si="257"/>
        <v>190EPSS40</v>
      </c>
      <c r="AY139" s="853" t="s">
        <v>673</v>
      </c>
      <c r="AZ139" s="853">
        <v>190</v>
      </c>
      <c r="BA139" s="853" t="s">
        <v>509</v>
      </c>
      <c r="BB139" s="854">
        <v>5975</v>
      </c>
    </row>
    <row r="140" spans="2:54">
      <c r="AX140" s="31" t="str">
        <f t="shared" si="257"/>
        <v>604EPSS37</v>
      </c>
      <c r="AY140" s="853" t="s">
        <v>673</v>
      </c>
      <c r="AZ140" s="853">
        <v>604</v>
      </c>
      <c r="BA140" s="853" t="s">
        <v>518</v>
      </c>
      <c r="BB140" s="854">
        <v>669</v>
      </c>
    </row>
    <row r="141" spans="2:54" ht="20.25">
      <c r="X141" s="246" t="s">
        <v>433</v>
      </c>
      <c r="AA141" s="307" t="str">
        <f>'1. Población_Afiliada_Regimen'!B140</f>
        <v>SISPRO-BODEGA DE DATOS DICIEMBRE 2021</v>
      </c>
      <c r="AX141" s="31" t="str">
        <f t="shared" si="257"/>
        <v>604EPSS40</v>
      </c>
      <c r="AY141" s="853" t="s">
        <v>673</v>
      </c>
      <c r="AZ141" s="853">
        <v>604</v>
      </c>
      <c r="BA141" s="853" t="s">
        <v>509</v>
      </c>
      <c r="BB141" s="854">
        <v>5232</v>
      </c>
    </row>
    <row r="142" spans="2:54">
      <c r="X142" s="248"/>
      <c r="AA142" s="247" t="str">
        <f>'1. Población_Afiliada_Regimen'!B141</f>
        <v>PROYECCIÓN DANE 2021</v>
      </c>
      <c r="AX142" s="31" t="str">
        <f t="shared" si="257"/>
        <v>604EPSS41</v>
      </c>
      <c r="AY142" s="853" t="s">
        <v>673</v>
      </c>
      <c r="AZ142" s="853">
        <v>604</v>
      </c>
      <c r="BA142" s="853" t="s">
        <v>602</v>
      </c>
      <c r="BB142" s="854">
        <v>30</v>
      </c>
    </row>
    <row r="143" spans="2:54">
      <c r="X143" s="249" t="s">
        <v>436</v>
      </c>
      <c r="AA143" s="250" t="s">
        <v>437</v>
      </c>
      <c r="AX143" s="31" t="str">
        <f t="shared" si="257"/>
        <v>604EPSS42</v>
      </c>
      <c r="AY143" s="853" t="s">
        <v>673</v>
      </c>
      <c r="AZ143" s="853">
        <v>604</v>
      </c>
      <c r="BA143" s="853" t="s">
        <v>603</v>
      </c>
      <c r="BB143" s="854">
        <v>1</v>
      </c>
    </row>
    <row r="144" spans="2:54">
      <c r="AX144" s="31" t="str">
        <f t="shared" si="257"/>
        <v>604ESS024</v>
      </c>
      <c r="AY144" s="853" t="s">
        <v>673</v>
      </c>
      <c r="AZ144" s="853">
        <v>604</v>
      </c>
      <c r="BA144" s="853" t="s">
        <v>512</v>
      </c>
      <c r="BB144" s="854">
        <v>15497</v>
      </c>
    </row>
    <row r="145" spans="50:54">
      <c r="AX145" s="31" t="str">
        <f t="shared" si="257"/>
        <v>670EPSS37</v>
      </c>
      <c r="AY145" s="853" t="s">
        <v>673</v>
      </c>
      <c r="AZ145" s="853">
        <v>670</v>
      </c>
      <c r="BA145" s="853" t="s">
        <v>518</v>
      </c>
      <c r="BB145" s="854">
        <v>723</v>
      </c>
    </row>
    <row r="146" spans="50:54">
      <c r="AX146" s="31" t="str">
        <f t="shared" si="257"/>
        <v>670EPSS40</v>
      </c>
      <c r="AY146" s="853" t="s">
        <v>673</v>
      </c>
      <c r="AZ146" s="853">
        <v>670</v>
      </c>
      <c r="BA146" s="853" t="s">
        <v>509</v>
      </c>
      <c r="BB146" s="854">
        <v>12757</v>
      </c>
    </row>
    <row r="147" spans="50:54">
      <c r="AX147" s="31" t="str">
        <f t="shared" si="257"/>
        <v>690EPSS37</v>
      </c>
      <c r="AY147" s="853" t="s">
        <v>673</v>
      </c>
      <c r="AZ147" s="853">
        <v>690</v>
      </c>
      <c r="BA147" s="853" t="s">
        <v>518</v>
      </c>
      <c r="BB147" s="854">
        <v>254</v>
      </c>
    </row>
    <row r="148" spans="50:54">
      <c r="AX148" s="31" t="str">
        <f t="shared" si="257"/>
        <v>690EPSS40</v>
      </c>
      <c r="AY148" s="853" t="s">
        <v>673</v>
      </c>
      <c r="AZ148" s="853">
        <v>690</v>
      </c>
      <c r="BA148" s="853" t="s">
        <v>509</v>
      </c>
      <c r="BB148" s="854">
        <v>5920</v>
      </c>
    </row>
    <row r="149" spans="50:54">
      <c r="AX149" s="31" t="str">
        <f t="shared" si="257"/>
        <v>736EPSI03</v>
      </c>
      <c r="AY149" s="853" t="s">
        <v>673</v>
      </c>
      <c r="AZ149" s="853">
        <v>736</v>
      </c>
      <c r="BA149" s="853" t="s">
        <v>527</v>
      </c>
      <c r="BB149" s="854">
        <v>1611</v>
      </c>
    </row>
    <row r="150" spans="50:54">
      <c r="AX150" s="31" t="str">
        <f t="shared" si="257"/>
        <v>736EPSS02</v>
      </c>
      <c r="AY150" s="853" t="s">
        <v>673</v>
      </c>
      <c r="AZ150" s="853">
        <v>736</v>
      </c>
      <c r="BA150" s="853" t="s">
        <v>530</v>
      </c>
      <c r="BB150" s="854">
        <v>1</v>
      </c>
    </row>
    <row r="151" spans="50:54">
      <c r="AX151" s="31" t="str">
        <f t="shared" si="257"/>
        <v>736EPSS37</v>
      </c>
      <c r="AY151" s="853" t="s">
        <v>673</v>
      </c>
      <c r="AZ151" s="853">
        <v>736</v>
      </c>
      <c r="BA151" s="853" t="s">
        <v>518</v>
      </c>
      <c r="BB151" s="854">
        <v>2087</v>
      </c>
    </row>
    <row r="152" spans="50:54">
      <c r="AX152" s="31" t="str">
        <f t="shared" si="257"/>
        <v>736EPSS40</v>
      </c>
      <c r="AY152" s="853" t="s">
        <v>673</v>
      </c>
      <c r="AZ152" s="853">
        <v>736</v>
      </c>
      <c r="BA152" s="853" t="s">
        <v>509</v>
      </c>
      <c r="BB152" s="854">
        <v>6973</v>
      </c>
    </row>
    <row r="153" spans="50:54">
      <c r="AX153" s="31" t="str">
        <f t="shared" si="257"/>
        <v>736ESS024</v>
      </c>
      <c r="AY153" s="853" t="s">
        <v>673</v>
      </c>
      <c r="AZ153" s="853">
        <v>736</v>
      </c>
      <c r="BA153" s="853" t="s">
        <v>512</v>
      </c>
      <c r="BB153" s="854">
        <v>13726</v>
      </c>
    </row>
    <row r="154" spans="50:54">
      <c r="AX154" s="31" t="str">
        <f t="shared" si="257"/>
        <v>858EPSS37</v>
      </c>
      <c r="AY154" s="853" t="s">
        <v>673</v>
      </c>
      <c r="AZ154" s="853">
        <v>858</v>
      </c>
      <c r="BA154" s="853" t="s">
        <v>518</v>
      </c>
      <c r="BB154" s="854">
        <v>530</v>
      </c>
    </row>
    <row r="155" spans="50:54">
      <c r="AX155" s="31" t="str">
        <f t="shared" si="257"/>
        <v>858EPSS40</v>
      </c>
      <c r="AY155" s="853" t="s">
        <v>673</v>
      </c>
      <c r="AZ155" s="853">
        <v>858</v>
      </c>
      <c r="BA155" s="853" t="s">
        <v>509</v>
      </c>
      <c r="BB155" s="854">
        <v>10359</v>
      </c>
    </row>
    <row r="156" spans="50:54">
      <c r="AX156" s="31" t="str">
        <f t="shared" si="257"/>
        <v>858EPSS41</v>
      </c>
      <c r="AY156" s="853" t="s">
        <v>673</v>
      </c>
      <c r="AZ156" s="853">
        <v>858</v>
      </c>
      <c r="BA156" s="853" t="s">
        <v>602</v>
      </c>
      <c r="BB156" s="854">
        <v>3</v>
      </c>
    </row>
    <row r="157" spans="50:54">
      <c r="AX157" s="31" t="str">
        <f t="shared" si="257"/>
        <v>885EPSS37</v>
      </c>
      <c r="AY157" s="853" t="s">
        <v>673</v>
      </c>
      <c r="AZ157" s="853">
        <v>885</v>
      </c>
      <c r="BA157" s="853" t="s">
        <v>518</v>
      </c>
      <c r="BB157" s="854">
        <v>1143</v>
      </c>
    </row>
    <row r="158" spans="50:54">
      <c r="AX158" s="31" t="str">
        <f t="shared" si="257"/>
        <v>885EPSS40</v>
      </c>
      <c r="AY158" s="853" t="s">
        <v>673</v>
      </c>
      <c r="AZ158" s="853">
        <v>885</v>
      </c>
      <c r="BA158" s="853" t="s">
        <v>509</v>
      </c>
      <c r="BB158" s="854">
        <v>3567</v>
      </c>
    </row>
    <row r="159" spans="50:54">
      <c r="AX159" s="31" t="str">
        <f t="shared" si="257"/>
        <v>885EPSS41</v>
      </c>
      <c r="AY159" s="853" t="s">
        <v>673</v>
      </c>
      <c r="AZ159" s="853">
        <v>885</v>
      </c>
      <c r="BA159" s="853" t="s">
        <v>602</v>
      </c>
      <c r="BB159" s="854">
        <v>267</v>
      </c>
    </row>
    <row r="160" spans="50:54">
      <c r="AX160" s="31" t="str">
        <f t="shared" si="257"/>
        <v>885ESS024</v>
      </c>
      <c r="AY160" s="853" t="s">
        <v>673</v>
      </c>
      <c r="AZ160" s="853">
        <v>885</v>
      </c>
      <c r="BA160" s="853" t="s">
        <v>512</v>
      </c>
      <c r="BB160" s="854">
        <v>477</v>
      </c>
    </row>
    <row r="161" spans="50:54">
      <c r="AX161" s="31" t="str">
        <f t="shared" si="257"/>
        <v>890EPSS02</v>
      </c>
      <c r="AY161" s="853" t="s">
        <v>673</v>
      </c>
      <c r="AZ161" s="853">
        <v>890</v>
      </c>
      <c r="BA161" s="853" t="s">
        <v>530</v>
      </c>
      <c r="BB161" s="854">
        <v>32</v>
      </c>
    </row>
    <row r="162" spans="50:54">
      <c r="AX162" s="31" t="str">
        <f t="shared" si="257"/>
        <v>890EPSS37</v>
      </c>
      <c r="AY162" s="853" t="s">
        <v>673</v>
      </c>
      <c r="AZ162" s="853">
        <v>890</v>
      </c>
      <c r="BA162" s="853" t="s">
        <v>518</v>
      </c>
      <c r="BB162" s="854">
        <v>563</v>
      </c>
    </row>
    <row r="163" spans="50:54">
      <c r="AX163" s="31" t="str">
        <f t="shared" si="257"/>
        <v>890EPSS40</v>
      </c>
      <c r="AY163" s="853" t="s">
        <v>673</v>
      </c>
      <c r="AZ163" s="853">
        <v>890</v>
      </c>
      <c r="BA163" s="853" t="s">
        <v>509</v>
      </c>
      <c r="BB163" s="854">
        <v>7898</v>
      </c>
    </row>
    <row r="164" spans="50:54">
      <c r="AX164" s="31" t="str">
        <f t="shared" si="257"/>
        <v>890ESS024</v>
      </c>
      <c r="AY164" s="853" t="s">
        <v>673</v>
      </c>
      <c r="AZ164" s="853">
        <v>890</v>
      </c>
      <c r="BA164" s="853" t="s">
        <v>512</v>
      </c>
      <c r="BB164" s="854">
        <v>6412</v>
      </c>
    </row>
    <row r="165" spans="50:54">
      <c r="AX165" s="31" t="str">
        <f t="shared" si="257"/>
        <v>4EPSS37</v>
      </c>
      <c r="AY165" s="853" t="s">
        <v>674</v>
      </c>
      <c r="AZ165" s="853">
        <v>4</v>
      </c>
      <c r="BA165" s="853" t="s">
        <v>518</v>
      </c>
      <c r="BB165" s="854">
        <v>51</v>
      </c>
    </row>
    <row r="166" spans="50:54">
      <c r="AX166" s="31" t="str">
        <f t="shared" si="257"/>
        <v>4EPSS40</v>
      </c>
      <c r="AY166" s="853" t="s">
        <v>674</v>
      </c>
      <c r="AZ166" s="853">
        <v>4</v>
      </c>
      <c r="BA166" s="853" t="s">
        <v>509</v>
      </c>
      <c r="BB166" s="854">
        <v>1329</v>
      </c>
    </row>
    <row r="167" spans="50:54">
      <c r="AX167" s="31" t="str">
        <f t="shared" si="257"/>
        <v>42EPSS37</v>
      </c>
      <c r="AY167" s="853" t="s">
        <v>674</v>
      </c>
      <c r="AZ167" s="853">
        <v>42</v>
      </c>
      <c r="BA167" s="853" t="s">
        <v>518</v>
      </c>
      <c r="BB167" s="854">
        <v>1109</v>
      </c>
    </row>
    <row r="168" spans="50:54">
      <c r="AX168" s="31" t="str">
        <f t="shared" si="257"/>
        <v>42EPSS40</v>
      </c>
      <c r="AY168" s="853" t="s">
        <v>674</v>
      </c>
      <c r="AZ168" s="853">
        <v>42</v>
      </c>
      <c r="BA168" s="853" t="s">
        <v>509</v>
      </c>
      <c r="BB168" s="854">
        <v>6335</v>
      </c>
    </row>
    <row r="169" spans="50:54">
      <c r="AX169" s="31" t="str">
        <f t="shared" si="257"/>
        <v>42EPSS41</v>
      </c>
      <c r="AY169" s="853" t="s">
        <v>674</v>
      </c>
      <c r="AZ169" s="853">
        <v>42</v>
      </c>
      <c r="BA169" s="853" t="s">
        <v>602</v>
      </c>
      <c r="BB169" s="854">
        <v>1</v>
      </c>
    </row>
    <row r="170" spans="50:54">
      <c r="AX170" s="31" t="str">
        <f t="shared" si="257"/>
        <v>42EPSS42</v>
      </c>
      <c r="AY170" s="853" t="s">
        <v>674</v>
      </c>
      <c r="AZ170" s="853">
        <v>42</v>
      </c>
      <c r="BA170" s="853" t="s">
        <v>603</v>
      </c>
      <c r="BB170" s="854">
        <v>2</v>
      </c>
    </row>
    <row r="171" spans="50:54">
      <c r="AX171" s="31" t="str">
        <f t="shared" si="257"/>
        <v>42ESS024</v>
      </c>
      <c r="AY171" s="853" t="s">
        <v>674</v>
      </c>
      <c r="AZ171" s="853">
        <v>42</v>
      </c>
      <c r="BA171" s="853" t="s">
        <v>512</v>
      </c>
      <c r="BB171" s="854">
        <v>9515</v>
      </c>
    </row>
    <row r="172" spans="50:54">
      <c r="AX172" s="31" t="str">
        <f t="shared" si="257"/>
        <v>42ESS091</v>
      </c>
      <c r="AY172" s="853" t="s">
        <v>674</v>
      </c>
      <c r="AZ172" s="853">
        <v>42</v>
      </c>
      <c r="BA172" s="853" t="s">
        <v>524</v>
      </c>
      <c r="BB172" s="854">
        <v>303</v>
      </c>
    </row>
    <row r="173" spans="50:54">
      <c r="AX173" s="31" t="str">
        <f t="shared" si="257"/>
        <v>44EPSS37</v>
      </c>
      <c r="AY173" s="853" t="s">
        <v>674</v>
      </c>
      <c r="AZ173" s="853">
        <v>44</v>
      </c>
      <c r="BA173" s="853" t="s">
        <v>518</v>
      </c>
      <c r="BB173" s="854">
        <v>375</v>
      </c>
    </row>
    <row r="174" spans="50:54">
      <c r="AX174" s="31" t="str">
        <f t="shared" si="257"/>
        <v>44EPSS40</v>
      </c>
      <c r="AY174" s="853" t="s">
        <v>674</v>
      </c>
      <c r="AZ174" s="853">
        <v>44</v>
      </c>
      <c r="BA174" s="853" t="s">
        <v>509</v>
      </c>
      <c r="BB174" s="854">
        <v>5130</v>
      </c>
    </row>
    <row r="175" spans="50:54">
      <c r="AX175" s="31" t="str">
        <f t="shared" si="257"/>
        <v>44EPSS41</v>
      </c>
      <c r="AY175" s="853" t="s">
        <v>674</v>
      </c>
      <c r="AZ175" s="853">
        <v>44</v>
      </c>
      <c r="BA175" s="853" t="s">
        <v>602</v>
      </c>
      <c r="BB175" s="854">
        <v>1</v>
      </c>
    </row>
    <row r="176" spans="50:54">
      <c r="AX176" s="31" t="str">
        <f t="shared" si="257"/>
        <v>59EPSS02</v>
      </c>
      <c r="AY176" s="853" t="s">
        <v>674</v>
      </c>
      <c r="AZ176" s="853">
        <v>59</v>
      </c>
      <c r="BA176" s="853" t="s">
        <v>530</v>
      </c>
      <c r="BB176" s="854">
        <v>10</v>
      </c>
    </row>
    <row r="177" spans="50:54">
      <c r="AX177" s="31" t="str">
        <f t="shared" si="257"/>
        <v>59EPSS05</v>
      </c>
      <c r="AY177" s="853" t="s">
        <v>674</v>
      </c>
      <c r="AZ177" s="853">
        <v>59</v>
      </c>
      <c r="BA177" s="853" t="s">
        <v>533</v>
      </c>
      <c r="BB177" s="854">
        <v>1</v>
      </c>
    </row>
    <row r="178" spans="50:54">
      <c r="AX178" s="31" t="str">
        <f t="shared" si="257"/>
        <v>59EPSS37</v>
      </c>
      <c r="AY178" s="853" t="s">
        <v>674</v>
      </c>
      <c r="AZ178" s="853">
        <v>59</v>
      </c>
      <c r="BA178" s="853" t="s">
        <v>518</v>
      </c>
      <c r="BB178" s="854">
        <v>82</v>
      </c>
    </row>
    <row r="179" spans="50:54">
      <c r="AX179" s="31" t="str">
        <f t="shared" si="257"/>
        <v>59EPSS40</v>
      </c>
      <c r="AY179" s="853" t="s">
        <v>674</v>
      </c>
      <c r="AZ179" s="853">
        <v>59</v>
      </c>
      <c r="BA179" s="853" t="s">
        <v>509</v>
      </c>
      <c r="BB179" s="854">
        <v>646</v>
      </c>
    </row>
    <row r="180" spans="50:54">
      <c r="AX180" s="31" t="str">
        <f t="shared" si="257"/>
        <v>59EPSS41</v>
      </c>
      <c r="AY180" s="853" t="s">
        <v>674</v>
      </c>
      <c r="AZ180" s="853">
        <v>59</v>
      </c>
      <c r="BA180" s="853" t="s">
        <v>602</v>
      </c>
      <c r="BB180" s="854">
        <v>1</v>
      </c>
    </row>
    <row r="181" spans="50:54">
      <c r="AX181" s="31" t="str">
        <f t="shared" si="257"/>
        <v>59ESS024</v>
      </c>
      <c r="AY181" s="853" t="s">
        <v>674</v>
      </c>
      <c r="AZ181" s="853">
        <v>59</v>
      </c>
      <c r="BA181" s="853" t="s">
        <v>512</v>
      </c>
      <c r="BB181" s="854">
        <v>1890</v>
      </c>
    </row>
    <row r="182" spans="50:54">
      <c r="AX182" s="31" t="str">
        <f t="shared" si="257"/>
        <v>113EPSS37</v>
      </c>
      <c r="AY182" s="853" t="s">
        <v>674</v>
      </c>
      <c r="AZ182" s="853">
        <v>113</v>
      </c>
      <c r="BA182" s="853" t="s">
        <v>518</v>
      </c>
      <c r="BB182" s="854">
        <v>724</v>
      </c>
    </row>
    <row r="183" spans="50:54">
      <c r="AX183" s="31" t="str">
        <f t="shared" si="257"/>
        <v>113EPSS40</v>
      </c>
      <c r="AY183" s="853" t="s">
        <v>674</v>
      </c>
      <c r="AZ183" s="853">
        <v>113</v>
      </c>
      <c r="BA183" s="853" t="s">
        <v>509</v>
      </c>
      <c r="BB183" s="854">
        <v>4678</v>
      </c>
    </row>
    <row r="184" spans="50:54">
      <c r="AX184" s="31" t="str">
        <f t="shared" si="257"/>
        <v>113ESS091</v>
      </c>
      <c r="AY184" s="853" t="s">
        <v>674</v>
      </c>
      <c r="AZ184" s="853">
        <v>113</v>
      </c>
      <c r="BA184" s="853" t="s">
        <v>524</v>
      </c>
      <c r="BB184" s="854">
        <v>607</v>
      </c>
    </row>
    <row r="185" spans="50:54">
      <c r="AX185" s="31" t="str">
        <f t="shared" si="257"/>
        <v>125EPSS37</v>
      </c>
      <c r="AY185" s="853" t="s">
        <v>674</v>
      </c>
      <c r="AZ185" s="853">
        <v>125</v>
      </c>
      <c r="BA185" s="853" t="s">
        <v>518</v>
      </c>
      <c r="BB185" s="854">
        <v>124</v>
      </c>
    </row>
    <row r="186" spans="50:54">
      <c r="AX186" s="31" t="str">
        <f t="shared" si="257"/>
        <v>125EPSS40</v>
      </c>
      <c r="AY186" s="853" t="s">
        <v>674</v>
      </c>
      <c r="AZ186" s="853">
        <v>125</v>
      </c>
      <c r="BA186" s="853" t="s">
        <v>509</v>
      </c>
      <c r="BB186" s="854">
        <v>6743</v>
      </c>
    </row>
    <row r="187" spans="50:54">
      <c r="AX187" s="31" t="str">
        <f t="shared" si="257"/>
        <v>138EPSS37</v>
      </c>
      <c r="AY187" s="853" t="s">
        <v>674</v>
      </c>
      <c r="AZ187" s="853">
        <v>138</v>
      </c>
      <c r="BA187" s="853" t="s">
        <v>518</v>
      </c>
      <c r="BB187" s="854">
        <v>434</v>
      </c>
    </row>
    <row r="188" spans="50:54">
      <c r="AX188" s="31" t="str">
        <f t="shared" si="257"/>
        <v>138EPSS40</v>
      </c>
      <c r="AY188" s="853" t="s">
        <v>674</v>
      </c>
      <c r="AZ188" s="853">
        <v>138</v>
      </c>
      <c r="BA188" s="853" t="s">
        <v>509</v>
      </c>
      <c r="BB188" s="854">
        <v>10394</v>
      </c>
    </row>
    <row r="189" spans="50:54">
      <c r="AX189" s="31" t="str">
        <f t="shared" si="257"/>
        <v>138EPSS41</v>
      </c>
      <c r="AY189" s="853" t="s">
        <v>674</v>
      </c>
      <c r="AZ189" s="853">
        <v>138</v>
      </c>
      <c r="BA189" s="853" t="s">
        <v>602</v>
      </c>
      <c r="BB189" s="854">
        <v>2</v>
      </c>
    </row>
    <row r="190" spans="50:54">
      <c r="AX190" s="31" t="str">
        <f t="shared" si="257"/>
        <v>234EPSI03</v>
      </c>
      <c r="AY190" s="853" t="s">
        <v>674</v>
      </c>
      <c r="AZ190" s="853">
        <v>234</v>
      </c>
      <c r="BA190" s="853" t="s">
        <v>527</v>
      </c>
      <c r="BB190" s="854">
        <v>4908</v>
      </c>
    </row>
    <row r="191" spans="50:54">
      <c r="AX191" s="31" t="str">
        <f t="shared" si="257"/>
        <v>234EPSS37</v>
      </c>
      <c r="AY191" s="853" t="s">
        <v>674</v>
      </c>
      <c r="AZ191" s="853">
        <v>234</v>
      </c>
      <c r="BA191" s="853" t="s">
        <v>518</v>
      </c>
      <c r="BB191" s="854">
        <v>213</v>
      </c>
    </row>
    <row r="192" spans="50:54">
      <c r="AX192" s="31" t="str">
        <f t="shared" si="257"/>
        <v>234EPSS40</v>
      </c>
      <c r="AY192" s="853" t="s">
        <v>674</v>
      </c>
      <c r="AZ192" s="853">
        <v>234</v>
      </c>
      <c r="BA192" s="853" t="s">
        <v>509</v>
      </c>
      <c r="BB192" s="854">
        <v>3</v>
      </c>
    </row>
    <row r="193" spans="50:54">
      <c r="AX193" s="31" t="str">
        <f t="shared" si="257"/>
        <v>234EPSS41</v>
      </c>
      <c r="AY193" s="853" t="s">
        <v>674</v>
      </c>
      <c r="AZ193" s="853">
        <v>234</v>
      </c>
      <c r="BA193" s="853" t="s">
        <v>602</v>
      </c>
      <c r="BB193" s="854">
        <v>45</v>
      </c>
    </row>
    <row r="194" spans="50:54">
      <c r="AX194" s="31" t="str">
        <f t="shared" si="257"/>
        <v>234ESS024</v>
      </c>
      <c r="AY194" s="853" t="s">
        <v>674</v>
      </c>
      <c r="AZ194" s="853">
        <v>234</v>
      </c>
      <c r="BA194" s="853" t="s">
        <v>512</v>
      </c>
      <c r="BB194" s="854">
        <v>14792</v>
      </c>
    </row>
    <row r="195" spans="50:54">
      <c r="AX195" s="31" t="str">
        <f t="shared" si="257"/>
        <v>240EPSS37</v>
      </c>
      <c r="AY195" s="853" t="s">
        <v>674</v>
      </c>
      <c r="AZ195" s="853">
        <v>240</v>
      </c>
      <c r="BA195" s="853" t="s">
        <v>518</v>
      </c>
      <c r="BB195" s="854">
        <v>247</v>
      </c>
    </row>
    <row r="196" spans="50:54">
      <c r="AX196" s="31" t="str">
        <f t="shared" si="257"/>
        <v>240EPSS40</v>
      </c>
      <c r="AY196" s="853" t="s">
        <v>674</v>
      </c>
      <c r="AZ196" s="853">
        <v>240</v>
      </c>
      <c r="BA196" s="853" t="s">
        <v>509</v>
      </c>
      <c r="BB196" s="854">
        <v>6497</v>
      </c>
    </row>
    <row r="197" spans="50:54">
      <c r="AX197" s="31" t="str">
        <f t="shared" si="257"/>
        <v>284EPSI03</v>
      </c>
      <c r="AY197" s="853" t="s">
        <v>674</v>
      </c>
      <c r="AZ197" s="853">
        <v>284</v>
      </c>
      <c r="BA197" s="853" t="s">
        <v>527</v>
      </c>
      <c r="BB197" s="854">
        <v>4301</v>
      </c>
    </row>
    <row r="198" spans="50:54">
      <c r="AX198" s="31" t="str">
        <f t="shared" si="257"/>
        <v>284EPSS37</v>
      </c>
      <c r="AY198" s="853" t="s">
        <v>674</v>
      </c>
      <c r="AZ198" s="853">
        <v>284</v>
      </c>
      <c r="BA198" s="853" t="s">
        <v>518</v>
      </c>
      <c r="BB198" s="854">
        <v>247</v>
      </c>
    </row>
    <row r="199" spans="50:54">
      <c r="AX199" s="31" t="str">
        <f t="shared" si="257"/>
        <v>284EPSS40</v>
      </c>
      <c r="AY199" s="853" t="s">
        <v>674</v>
      </c>
      <c r="AZ199" s="853">
        <v>284</v>
      </c>
      <c r="BA199" s="853" t="s">
        <v>509</v>
      </c>
      <c r="BB199" s="854">
        <v>2372</v>
      </c>
    </row>
    <row r="200" spans="50:54">
      <c r="AX200" s="31" t="str">
        <f t="shared" ref="AX200:AX263" si="258">CONCATENATE(AZ200,BA200)</f>
        <v>284EPSS41</v>
      </c>
      <c r="AY200" s="853" t="s">
        <v>674</v>
      </c>
      <c r="AZ200" s="853">
        <v>284</v>
      </c>
      <c r="BA200" s="853" t="s">
        <v>602</v>
      </c>
      <c r="BB200" s="854">
        <v>6</v>
      </c>
    </row>
    <row r="201" spans="50:54">
      <c r="AX201" s="31" t="str">
        <f t="shared" si="258"/>
        <v>284ESS024</v>
      </c>
      <c r="AY201" s="853" t="s">
        <v>674</v>
      </c>
      <c r="AZ201" s="853">
        <v>284</v>
      </c>
      <c r="BA201" s="853" t="s">
        <v>512</v>
      </c>
      <c r="BB201" s="854">
        <v>11465</v>
      </c>
    </row>
    <row r="202" spans="50:54">
      <c r="AX202" s="31" t="str">
        <f t="shared" si="258"/>
        <v>306EPSS37</v>
      </c>
      <c r="AY202" s="853" t="s">
        <v>674</v>
      </c>
      <c r="AZ202" s="853">
        <v>306</v>
      </c>
      <c r="BA202" s="853" t="s">
        <v>518</v>
      </c>
      <c r="BB202" s="854">
        <v>284</v>
      </c>
    </row>
    <row r="203" spans="50:54">
      <c r="AX203" s="31" t="str">
        <f t="shared" si="258"/>
        <v>306EPSS40</v>
      </c>
      <c r="AY203" s="853" t="s">
        <v>674</v>
      </c>
      <c r="AZ203" s="853">
        <v>306</v>
      </c>
      <c r="BA203" s="853" t="s">
        <v>509</v>
      </c>
      <c r="BB203" s="854">
        <v>101</v>
      </c>
    </row>
    <row r="204" spans="50:54">
      <c r="AX204" s="31" t="str">
        <f t="shared" si="258"/>
        <v>306EPSS41</v>
      </c>
      <c r="AY204" s="853" t="s">
        <v>674</v>
      </c>
      <c r="AZ204" s="853">
        <v>306</v>
      </c>
      <c r="BA204" s="853" t="s">
        <v>602</v>
      </c>
      <c r="BB204" s="854">
        <v>1</v>
      </c>
    </row>
    <row r="205" spans="50:54">
      <c r="AX205" s="31" t="str">
        <f t="shared" si="258"/>
        <v>306ESS091</v>
      </c>
      <c r="AY205" s="853" t="s">
        <v>674</v>
      </c>
      <c r="AZ205" s="853">
        <v>306</v>
      </c>
      <c r="BA205" s="853" t="s">
        <v>524</v>
      </c>
      <c r="BB205" s="854">
        <v>3300</v>
      </c>
    </row>
    <row r="206" spans="50:54">
      <c r="AX206" s="31" t="str">
        <f t="shared" si="258"/>
        <v>347EPSS37</v>
      </c>
      <c r="AY206" s="853" t="s">
        <v>674</v>
      </c>
      <c r="AZ206" s="853">
        <v>347</v>
      </c>
      <c r="BA206" s="853" t="s">
        <v>518</v>
      </c>
      <c r="BB206" s="854">
        <v>142</v>
      </c>
    </row>
    <row r="207" spans="50:54">
      <c r="AX207" s="31" t="str">
        <f t="shared" si="258"/>
        <v>347EPSS40</v>
      </c>
      <c r="AY207" s="853" t="s">
        <v>674</v>
      </c>
      <c r="AZ207" s="853">
        <v>347</v>
      </c>
      <c r="BA207" s="853" t="s">
        <v>509</v>
      </c>
      <c r="BB207" s="854">
        <v>3119</v>
      </c>
    </row>
    <row r="208" spans="50:54">
      <c r="AX208" s="31" t="str">
        <f t="shared" si="258"/>
        <v>411EPSS37</v>
      </c>
      <c r="AY208" s="853" t="s">
        <v>674</v>
      </c>
      <c r="AZ208" s="853">
        <v>411</v>
      </c>
      <c r="BA208" s="853" t="s">
        <v>518</v>
      </c>
      <c r="BB208" s="854">
        <v>285</v>
      </c>
    </row>
    <row r="209" spans="50:54">
      <c r="AX209" s="31" t="str">
        <f t="shared" si="258"/>
        <v>411EPSS40</v>
      </c>
      <c r="AY209" s="853" t="s">
        <v>674</v>
      </c>
      <c r="AZ209" s="853">
        <v>411</v>
      </c>
      <c r="BA209" s="853" t="s">
        <v>509</v>
      </c>
      <c r="BB209" s="854">
        <v>7088</v>
      </c>
    </row>
    <row r="210" spans="50:54">
      <c r="AX210" s="31" t="str">
        <f t="shared" si="258"/>
        <v>501EPSS37</v>
      </c>
      <c r="AY210" s="853" t="s">
        <v>674</v>
      </c>
      <c r="AZ210" s="853">
        <v>501</v>
      </c>
      <c r="BA210" s="853" t="s">
        <v>518</v>
      </c>
      <c r="BB210" s="854">
        <v>56</v>
      </c>
    </row>
    <row r="211" spans="50:54">
      <c r="AX211" s="31" t="str">
        <f t="shared" si="258"/>
        <v>501EPSS40</v>
      </c>
      <c r="AY211" s="853" t="s">
        <v>674</v>
      </c>
      <c r="AZ211" s="853">
        <v>501</v>
      </c>
      <c r="BA211" s="853" t="s">
        <v>509</v>
      </c>
      <c r="BB211" s="854">
        <v>1695</v>
      </c>
    </row>
    <row r="212" spans="50:54">
      <c r="AX212" s="31" t="str">
        <f t="shared" si="258"/>
        <v>543EPSS37</v>
      </c>
      <c r="AY212" s="853" t="s">
        <v>674</v>
      </c>
      <c r="AZ212" s="853">
        <v>543</v>
      </c>
      <c r="BA212" s="853" t="s">
        <v>518</v>
      </c>
      <c r="BB212" s="854">
        <v>53</v>
      </c>
    </row>
    <row r="213" spans="50:54">
      <c r="AX213" s="31" t="str">
        <f t="shared" si="258"/>
        <v>543EPSS40</v>
      </c>
      <c r="AY213" s="853" t="s">
        <v>674</v>
      </c>
      <c r="AZ213" s="853">
        <v>543</v>
      </c>
      <c r="BA213" s="853" t="s">
        <v>509</v>
      </c>
      <c r="BB213" s="854">
        <v>2349</v>
      </c>
    </row>
    <row r="214" spans="50:54">
      <c r="AX214" s="31" t="str">
        <f t="shared" si="258"/>
        <v>543EPSS41</v>
      </c>
      <c r="AY214" s="853" t="s">
        <v>674</v>
      </c>
      <c r="AZ214" s="853">
        <v>543</v>
      </c>
      <c r="BA214" s="853" t="s">
        <v>602</v>
      </c>
      <c r="BB214" s="854">
        <v>1</v>
      </c>
    </row>
    <row r="215" spans="50:54">
      <c r="AX215" s="31" t="str">
        <f t="shared" si="258"/>
        <v>543EPSS42</v>
      </c>
      <c r="AY215" s="853" t="s">
        <v>674</v>
      </c>
      <c r="AZ215" s="853">
        <v>543</v>
      </c>
      <c r="BA215" s="853" t="s">
        <v>603</v>
      </c>
      <c r="BB215" s="854">
        <v>1</v>
      </c>
    </row>
    <row r="216" spans="50:54">
      <c r="AX216" s="31" t="str">
        <f t="shared" si="258"/>
        <v>543ESS024</v>
      </c>
      <c r="AY216" s="853" t="s">
        <v>674</v>
      </c>
      <c r="AZ216" s="853">
        <v>543</v>
      </c>
      <c r="BA216" s="853" t="s">
        <v>512</v>
      </c>
      <c r="BB216" s="854">
        <v>4233</v>
      </c>
    </row>
    <row r="217" spans="50:54">
      <c r="AX217" s="31" t="str">
        <f t="shared" si="258"/>
        <v>543ESS062</v>
      </c>
      <c r="AY217" s="853" t="s">
        <v>674</v>
      </c>
      <c r="AZ217" s="853">
        <v>543</v>
      </c>
      <c r="BA217" s="853" t="s">
        <v>546</v>
      </c>
      <c r="BB217" s="854">
        <v>1</v>
      </c>
    </row>
    <row r="218" spans="50:54">
      <c r="AX218" s="31" t="str">
        <f t="shared" si="258"/>
        <v>628EPSS37</v>
      </c>
      <c r="AY218" s="853" t="s">
        <v>674</v>
      </c>
      <c r="AZ218" s="853">
        <v>628</v>
      </c>
      <c r="BA218" s="853" t="s">
        <v>518</v>
      </c>
      <c r="BB218" s="854">
        <v>358</v>
      </c>
    </row>
    <row r="219" spans="50:54">
      <c r="AX219" s="31" t="str">
        <f t="shared" si="258"/>
        <v>628EPSS40</v>
      </c>
      <c r="AY219" s="853" t="s">
        <v>674</v>
      </c>
      <c r="AZ219" s="853">
        <v>628</v>
      </c>
      <c r="BA219" s="853" t="s">
        <v>509</v>
      </c>
      <c r="BB219" s="854">
        <v>6258</v>
      </c>
    </row>
    <row r="220" spans="50:54">
      <c r="AX220" s="31" t="str">
        <f t="shared" si="258"/>
        <v>628EPSS41</v>
      </c>
      <c r="AY220" s="853" t="s">
        <v>674</v>
      </c>
      <c r="AZ220" s="853">
        <v>628</v>
      </c>
      <c r="BA220" s="853" t="s">
        <v>602</v>
      </c>
      <c r="BB220" s="854">
        <v>1</v>
      </c>
    </row>
    <row r="221" spans="50:54">
      <c r="AX221" s="31" t="str">
        <f t="shared" si="258"/>
        <v>628ESS091</v>
      </c>
      <c r="AY221" s="853" t="s">
        <v>674</v>
      </c>
      <c r="AZ221" s="853">
        <v>628</v>
      </c>
      <c r="BA221" s="853" t="s">
        <v>524</v>
      </c>
      <c r="BB221" s="854">
        <v>480</v>
      </c>
    </row>
    <row r="222" spans="50:54">
      <c r="AX222" s="31" t="str">
        <f t="shared" si="258"/>
        <v>656EPSS37</v>
      </c>
      <c r="AY222" s="853" t="s">
        <v>674</v>
      </c>
      <c r="AZ222" s="853">
        <v>656</v>
      </c>
      <c r="BA222" s="853" t="s">
        <v>518</v>
      </c>
      <c r="BB222" s="854">
        <v>833</v>
      </c>
    </row>
    <row r="223" spans="50:54">
      <c r="AX223" s="31" t="str">
        <f t="shared" si="258"/>
        <v>656EPSS40</v>
      </c>
      <c r="AY223" s="853" t="s">
        <v>674</v>
      </c>
      <c r="AZ223" s="853">
        <v>656</v>
      </c>
      <c r="BA223" s="853" t="s">
        <v>509</v>
      </c>
      <c r="BB223" s="854">
        <v>4498</v>
      </c>
    </row>
    <row r="224" spans="50:54">
      <c r="AX224" s="31" t="str">
        <f t="shared" si="258"/>
        <v>656ESS091</v>
      </c>
      <c r="AY224" s="853" t="s">
        <v>674</v>
      </c>
      <c r="AZ224" s="853">
        <v>656</v>
      </c>
      <c r="BA224" s="853" t="s">
        <v>524</v>
      </c>
      <c r="BB224" s="854">
        <v>1457</v>
      </c>
    </row>
    <row r="225" spans="50:54">
      <c r="AX225" s="31" t="str">
        <f t="shared" si="258"/>
        <v>761EPSS37</v>
      </c>
      <c r="AY225" s="853" t="s">
        <v>674</v>
      </c>
      <c r="AZ225" s="853">
        <v>761</v>
      </c>
      <c r="BA225" s="853" t="s">
        <v>518</v>
      </c>
      <c r="BB225" s="854">
        <v>708</v>
      </c>
    </row>
    <row r="226" spans="50:54">
      <c r="AX226" s="31" t="str">
        <f t="shared" si="258"/>
        <v>761EPSS40</v>
      </c>
      <c r="AY226" s="853" t="s">
        <v>674</v>
      </c>
      <c r="AZ226" s="853">
        <v>761</v>
      </c>
      <c r="BA226" s="853" t="s">
        <v>509</v>
      </c>
      <c r="BB226" s="854">
        <v>7114</v>
      </c>
    </row>
    <row r="227" spans="50:54">
      <c r="AX227" s="31" t="str">
        <f t="shared" si="258"/>
        <v>761EPSS41</v>
      </c>
      <c r="AY227" s="853" t="s">
        <v>674</v>
      </c>
      <c r="AZ227" s="853">
        <v>761</v>
      </c>
      <c r="BA227" s="853" t="s">
        <v>602</v>
      </c>
      <c r="BB227" s="854">
        <v>2</v>
      </c>
    </row>
    <row r="228" spans="50:54">
      <c r="AX228" s="31" t="str">
        <f t="shared" si="258"/>
        <v>842EPSI03</v>
      </c>
      <c r="AY228" s="853" t="s">
        <v>674</v>
      </c>
      <c r="AZ228" s="853">
        <v>842</v>
      </c>
      <c r="BA228" s="853" t="s">
        <v>527</v>
      </c>
      <c r="BB228" s="854">
        <v>202</v>
      </c>
    </row>
    <row r="229" spans="50:54">
      <c r="AX229" s="31" t="str">
        <f t="shared" si="258"/>
        <v>842EPSS37</v>
      </c>
      <c r="AY229" s="853" t="s">
        <v>674</v>
      </c>
      <c r="AZ229" s="853">
        <v>842</v>
      </c>
      <c r="BA229" s="853" t="s">
        <v>518</v>
      </c>
      <c r="BB229" s="854">
        <v>54</v>
      </c>
    </row>
    <row r="230" spans="50:54">
      <c r="AX230" s="31" t="str">
        <f t="shared" si="258"/>
        <v>842ESS024</v>
      </c>
      <c r="AY230" s="853" t="s">
        <v>674</v>
      </c>
      <c r="AZ230" s="853">
        <v>842</v>
      </c>
      <c r="BA230" s="853" t="s">
        <v>512</v>
      </c>
      <c r="BB230" s="854">
        <v>5067</v>
      </c>
    </row>
    <row r="231" spans="50:54">
      <c r="AX231" s="31" t="str">
        <f t="shared" si="258"/>
        <v>38EPSS37</v>
      </c>
      <c r="AY231" s="853" t="s">
        <v>676</v>
      </c>
      <c r="AZ231" s="853">
        <v>38</v>
      </c>
      <c r="BA231" s="853" t="s">
        <v>518</v>
      </c>
      <c r="BB231" s="854">
        <v>113</v>
      </c>
    </row>
    <row r="232" spans="50:54">
      <c r="AX232" s="31" t="str">
        <f t="shared" si="258"/>
        <v>38EPSS40</v>
      </c>
      <c r="AY232" s="853" t="s">
        <v>676</v>
      </c>
      <c r="AZ232" s="853">
        <v>38</v>
      </c>
      <c r="BA232" s="853" t="s">
        <v>509</v>
      </c>
      <c r="BB232" s="854">
        <v>41</v>
      </c>
    </row>
    <row r="233" spans="50:54">
      <c r="AX233" s="31" t="str">
        <f t="shared" si="258"/>
        <v>38ESS024</v>
      </c>
      <c r="AY233" s="853" t="s">
        <v>676</v>
      </c>
      <c r="AZ233" s="853">
        <v>38</v>
      </c>
      <c r="BA233" s="853" t="s">
        <v>512</v>
      </c>
      <c r="BB233" s="854">
        <v>8368</v>
      </c>
    </row>
    <row r="234" spans="50:54">
      <c r="AX234" s="31" t="str">
        <f t="shared" si="258"/>
        <v>86EPSS16</v>
      </c>
      <c r="AY234" s="853" t="s">
        <v>676</v>
      </c>
      <c r="AZ234" s="853">
        <v>86</v>
      </c>
      <c r="BA234" s="853" t="s">
        <v>521</v>
      </c>
      <c r="BB234" s="854">
        <v>34</v>
      </c>
    </row>
    <row r="235" spans="50:54">
      <c r="AX235" s="31" t="str">
        <f t="shared" si="258"/>
        <v>86EPSS37</v>
      </c>
      <c r="AY235" s="853" t="s">
        <v>676</v>
      </c>
      <c r="AZ235" s="853">
        <v>86</v>
      </c>
      <c r="BA235" s="853" t="s">
        <v>518</v>
      </c>
      <c r="BB235" s="854">
        <v>98</v>
      </c>
    </row>
    <row r="236" spans="50:54">
      <c r="AX236" s="31" t="str">
        <f t="shared" si="258"/>
        <v>86EPSS40</v>
      </c>
      <c r="AY236" s="853" t="s">
        <v>676</v>
      </c>
      <c r="AZ236" s="853">
        <v>86</v>
      </c>
      <c r="BA236" s="853" t="s">
        <v>509</v>
      </c>
      <c r="BB236" s="854">
        <v>2592</v>
      </c>
    </row>
    <row r="237" spans="50:54">
      <c r="AX237" s="31" t="str">
        <f t="shared" si="258"/>
        <v>107EPSS37</v>
      </c>
      <c r="AY237" s="853" t="s">
        <v>676</v>
      </c>
      <c r="AZ237" s="853">
        <v>107</v>
      </c>
      <c r="BA237" s="853" t="s">
        <v>518</v>
      </c>
      <c r="BB237" s="854">
        <v>155</v>
      </c>
    </row>
    <row r="238" spans="50:54">
      <c r="AX238" s="31" t="str">
        <f t="shared" si="258"/>
        <v>107EPSS40</v>
      </c>
      <c r="AY238" s="853" t="s">
        <v>676</v>
      </c>
      <c r="AZ238" s="853">
        <v>107</v>
      </c>
      <c r="BA238" s="853" t="s">
        <v>509</v>
      </c>
      <c r="BB238" s="854">
        <v>1572</v>
      </c>
    </row>
    <row r="239" spans="50:54">
      <c r="AX239" s="31" t="str">
        <f t="shared" si="258"/>
        <v>107EPSS41</v>
      </c>
      <c r="AY239" s="853" t="s">
        <v>676</v>
      </c>
      <c r="AZ239" s="853">
        <v>107</v>
      </c>
      <c r="BA239" s="853" t="s">
        <v>602</v>
      </c>
      <c r="BB239" s="854">
        <v>2</v>
      </c>
    </row>
    <row r="240" spans="50:54">
      <c r="AX240" s="31" t="str">
        <f t="shared" si="258"/>
        <v>107ESS024</v>
      </c>
      <c r="AY240" s="853" t="s">
        <v>676</v>
      </c>
      <c r="AZ240" s="853">
        <v>107</v>
      </c>
      <c r="BA240" s="853" t="s">
        <v>512</v>
      </c>
      <c r="BB240" s="854">
        <v>4064</v>
      </c>
    </row>
    <row r="241" spans="50:54">
      <c r="AX241" s="31" t="str">
        <f t="shared" si="258"/>
        <v>134EPSS37</v>
      </c>
      <c r="AY241" s="853" t="s">
        <v>676</v>
      </c>
      <c r="AZ241" s="853">
        <v>134</v>
      </c>
      <c r="BA241" s="853" t="s">
        <v>518</v>
      </c>
      <c r="BB241" s="854">
        <v>110</v>
      </c>
    </row>
    <row r="242" spans="50:54">
      <c r="AX242" s="31" t="str">
        <f t="shared" si="258"/>
        <v>134EPSS40</v>
      </c>
      <c r="AY242" s="853" t="s">
        <v>676</v>
      </c>
      <c r="AZ242" s="853">
        <v>134</v>
      </c>
      <c r="BA242" s="853" t="s">
        <v>509</v>
      </c>
      <c r="BB242" s="854">
        <v>6202</v>
      </c>
    </row>
    <row r="243" spans="50:54">
      <c r="AX243" s="31" t="str">
        <f t="shared" si="258"/>
        <v>150EPSS37</v>
      </c>
      <c r="AY243" s="853" t="s">
        <v>676</v>
      </c>
      <c r="AZ243" s="853">
        <v>150</v>
      </c>
      <c r="BA243" s="853" t="s">
        <v>518</v>
      </c>
      <c r="BB243" s="854">
        <v>164</v>
      </c>
    </row>
    <row r="244" spans="50:54">
      <c r="AX244" s="31" t="str">
        <f t="shared" si="258"/>
        <v>150EPSS40</v>
      </c>
      <c r="AY244" s="853" t="s">
        <v>676</v>
      </c>
      <c r="AZ244" s="853">
        <v>150</v>
      </c>
      <c r="BA244" s="853" t="s">
        <v>509</v>
      </c>
      <c r="BB244" s="854">
        <v>1387</v>
      </c>
    </row>
    <row r="245" spans="50:54">
      <c r="AX245" s="31" t="str">
        <f t="shared" si="258"/>
        <v>237EPSS02</v>
      </c>
      <c r="AY245" s="853" t="s">
        <v>676</v>
      </c>
      <c r="AZ245" s="853">
        <v>237</v>
      </c>
      <c r="BA245" s="853" t="s">
        <v>530</v>
      </c>
      <c r="BB245" s="854">
        <v>172</v>
      </c>
    </row>
    <row r="246" spans="50:54">
      <c r="AX246" s="31" t="str">
        <f t="shared" si="258"/>
        <v>237EPSS10</v>
      </c>
      <c r="AY246" s="853" t="s">
        <v>676</v>
      </c>
      <c r="AZ246" s="853">
        <v>237</v>
      </c>
      <c r="BA246" s="853" t="s">
        <v>515</v>
      </c>
      <c r="BB246" s="854">
        <v>1106</v>
      </c>
    </row>
    <row r="247" spans="50:54">
      <c r="AX247" s="31" t="str">
        <f t="shared" si="258"/>
        <v>237EPSS37</v>
      </c>
      <c r="AY247" s="853" t="s">
        <v>676</v>
      </c>
      <c r="AZ247" s="853">
        <v>237</v>
      </c>
      <c r="BA247" s="853" t="s">
        <v>518</v>
      </c>
      <c r="BB247" s="854">
        <v>135</v>
      </c>
    </row>
    <row r="248" spans="50:54">
      <c r="AX248" s="31" t="str">
        <f t="shared" si="258"/>
        <v>237EPSS40</v>
      </c>
      <c r="AY248" s="853" t="s">
        <v>676</v>
      </c>
      <c r="AZ248" s="853">
        <v>237</v>
      </c>
      <c r="BA248" s="853" t="s">
        <v>509</v>
      </c>
      <c r="BB248" s="854">
        <v>5162</v>
      </c>
    </row>
    <row r="249" spans="50:54">
      <c r="AX249" s="31" t="str">
        <f t="shared" si="258"/>
        <v>264EPSS02</v>
      </c>
      <c r="AY249" s="853" t="s">
        <v>676</v>
      </c>
      <c r="AZ249" s="853">
        <v>264</v>
      </c>
      <c r="BA249" s="853" t="s">
        <v>530</v>
      </c>
      <c r="BB249" s="854">
        <v>63</v>
      </c>
    </row>
    <row r="250" spans="50:54">
      <c r="AX250" s="31" t="str">
        <f t="shared" si="258"/>
        <v>264EPSS37</v>
      </c>
      <c r="AY250" s="853" t="s">
        <v>676</v>
      </c>
      <c r="AZ250" s="853">
        <v>264</v>
      </c>
      <c r="BA250" s="853" t="s">
        <v>518</v>
      </c>
      <c r="BB250" s="854">
        <v>248</v>
      </c>
    </row>
    <row r="251" spans="50:54">
      <c r="AX251" s="31" t="str">
        <f t="shared" si="258"/>
        <v>264EPSS40</v>
      </c>
      <c r="AY251" s="853" t="s">
        <v>676</v>
      </c>
      <c r="AZ251" s="853">
        <v>264</v>
      </c>
      <c r="BA251" s="853" t="s">
        <v>509</v>
      </c>
      <c r="BB251" s="854">
        <v>2063</v>
      </c>
    </row>
    <row r="252" spans="50:54">
      <c r="AX252" s="31" t="str">
        <f t="shared" si="258"/>
        <v>310EPSS37</v>
      </c>
      <c r="AY252" s="853" t="s">
        <v>676</v>
      </c>
      <c r="AZ252" s="853">
        <v>310</v>
      </c>
      <c r="BA252" s="853" t="s">
        <v>518</v>
      </c>
      <c r="BB252" s="854">
        <v>323</v>
      </c>
    </row>
    <row r="253" spans="50:54">
      <c r="AX253" s="31" t="str">
        <f t="shared" si="258"/>
        <v>310EPSS40</v>
      </c>
      <c r="AY253" s="853" t="s">
        <v>676</v>
      </c>
      <c r="AZ253" s="853">
        <v>310</v>
      </c>
      <c r="BA253" s="853" t="s">
        <v>509</v>
      </c>
      <c r="BB253" s="854">
        <v>4354</v>
      </c>
    </row>
    <row r="254" spans="50:54">
      <c r="AX254" s="31" t="str">
        <f t="shared" si="258"/>
        <v>315EPSS37</v>
      </c>
      <c r="AY254" s="853" t="s">
        <v>676</v>
      </c>
      <c r="AZ254" s="853">
        <v>315</v>
      </c>
      <c r="BA254" s="853" t="s">
        <v>518</v>
      </c>
      <c r="BB254" s="854">
        <v>285</v>
      </c>
    </row>
    <row r="255" spans="50:54">
      <c r="AX255" s="31" t="str">
        <f t="shared" si="258"/>
        <v>315EPSS40</v>
      </c>
      <c r="AY255" s="853" t="s">
        <v>676</v>
      </c>
      <c r="AZ255" s="853">
        <v>315</v>
      </c>
      <c r="BA255" s="853" t="s">
        <v>509</v>
      </c>
      <c r="BB255" s="854">
        <v>3655</v>
      </c>
    </row>
    <row r="256" spans="50:54">
      <c r="AX256" s="31" t="str">
        <f t="shared" si="258"/>
        <v>315EPSS41</v>
      </c>
      <c r="AY256" s="853" t="s">
        <v>676</v>
      </c>
      <c r="AZ256" s="853">
        <v>315</v>
      </c>
      <c r="BA256" s="853" t="s">
        <v>602</v>
      </c>
      <c r="BB256" s="854">
        <v>1</v>
      </c>
    </row>
    <row r="257" spans="50:54">
      <c r="AX257" s="31" t="str">
        <f t="shared" si="258"/>
        <v>361EPSS37</v>
      </c>
      <c r="AY257" s="853" t="s">
        <v>676</v>
      </c>
      <c r="AZ257" s="853">
        <v>361</v>
      </c>
      <c r="BA257" s="853" t="s">
        <v>518</v>
      </c>
      <c r="BB257" s="854">
        <v>627</v>
      </c>
    </row>
    <row r="258" spans="50:54">
      <c r="AX258" s="31" t="str">
        <f t="shared" si="258"/>
        <v>361EPSS40</v>
      </c>
      <c r="AY258" s="853" t="s">
        <v>676</v>
      </c>
      <c r="AZ258" s="853">
        <v>361</v>
      </c>
      <c r="BA258" s="853" t="s">
        <v>509</v>
      </c>
      <c r="BB258" s="854">
        <v>16898</v>
      </c>
    </row>
    <row r="259" spans="50:54">
      <c r="AX259" s="31" t="str">
        <f t="shared" si="258"/>
        <v>361EPSS41</v>
      </c>
      <c r="AY259" s="853" t="s">
        <v>676</v>
      </c>
      <c r="AZ259" s="853">
        <v>361</v>
      </c>
      <c r="BA259" s="853" t="s">
        <v>602</v>
      </c>
      <c r="BB259" s="854">
        <v>28</v>
      </c>
    </row>
    <row r="260" spans="50:54">
      <c r="AX260" s="31" t="str">
        <f t="shared" si="258"/>
        <v>647EPSS37</v>
      </c>
      <c r="AY260" s="853" t="s">
        <v>676</v>
      </c>
      <c r="AZ260" s="853">
        <v>647</v>
      </c>
      <c r="BA260" s="853" t="s">
        <v>518</v>
      </c>
      <c r="BB260" s="854">
        <v>380</v>
      </c>
    </row>
    <row r="261" spans="50:54">
      <c r="AX261" s="31" t="str">
        <f t="shared" si="258"/>
        <v>647EPSS40</v>
      </c>
      <c r="AY261" s="853" t="s">
        <v>676</v>
      </c>
      <c r="AZ261" s="853">
        <v>647</v>
      </c>
      <c r="BA261" s="853" t="s">
        <v>509</v>
      </c>
      <c r="BB261" s="854">
        <v>3946</v>
      </c>
    </row>
    <row r="262" spans="50:54">
      <c r="AX262" s="31" t="str">
        <f t="shared" si="258"/>
        <v>658EPSS37</v>
      </c>
      <c r="AY262" s="853" t="s">
        <v>676</v>
      </c>
      <c r="AZ262" s="853">
        <v>658</v>
      </c>
      <c r="BA262" s="853" t="s">
        <v>518</v>
      </c>
      <c r="BB262" s="854">
        <v>203</v>
      </c>
    </row>
    <row r="263" spans="50:54">
      <c r="AX263" s="31" t="str">
        <f t="shared" si="258"/>
        <v>658EPSS40</v>
      </c>
      <c r="AY263" s="853" t="s">
        <v>676</v>
      </c>
      <c r="AZ263" s="853">
        <v>658</v>
      </c>
      <c r="BA263" s="853" t="s">
        <v>509</v>
      </c>
      <c r="BB263" s="854">
        <v>1632</v>
      </c>
    </row>
    <row r="264" spans="50:54">
      <c r="AX264" s="31" t="str">
        <f t="shared" ref="AX264:AX327" si="259">CONCATENATE(AZ264,BA264)</f>
        <v>664EPSS02</v>
      </c>
      <c r="AY264" s="853" t="s">
        <v>676</v>
      </c>
      <c r="AZ264" s="853">
        <v>664</v>
      </c>
      <c r="BA264" s="853" t="s">
        <v>530</v>
      </c>
      <c r="BB264" s="854">
        <v>135</v>
      </c>
    </row>
    <row r="265" spans="50:54">
      <c r="AX265" s="31" t="str">
        <f t="shared" si="259"/>
        <v>664EPSS16</v>
      </c>
      <c r="AY265" s="853" t="s">
        <v>676</v>
      </c>
      <c r="AZ265" s="853">
        <v>664</v>
      </c>
      <c r="BA265" s="853" t="s">
        <v>521</v>
      </c>
      <c r="BB265" s="854">
        <v>644</v>
      </c>
    </row>
    <row r="266" spans="50:54">
      <c r="AX266" s="31" t="str">
        <f t="shared" si="259"/>
        <v>664EPSS37</v>
      </c>
      <c r="AY266" s="853" t="s">
        <v>676</v>
      </c>
      <c r="AZ266" s="853">
        <v>664</v>
      </c>
      <c r="BA266" s="853" t="s">
        <v>518</v>
      </c>
      <c r="BB266" s="854">
        <v>449</v>
      </c>
    </row>
    <row r="267" spans="50:54">
      <c r="AX267" s="31" t="str">
        <f t="shared" si="259"/>
        <v>664EPSS40</v>
      </c>
      <c r="AY267" s="853" t="s">
        <v>676</v>
      </c>
      <c r="AZ267" s="853">
        <v>664</v>
      </c>
      <c r="BA267" s="853" t="s">
        <v>509</v>
      </c>
      <c r="BB267" s="854">
        <v>7895</v>
      </c>
    </row>
    <row r="268" spans="50:54">
      <c r="AX268" s="31" t="str">
        <f t="shared" si="259"/>
        <v>686EPSS02</v>
      </c>
      <c r="AY268" s="853" t="s">
        <v>676</v>
      </c>
      <c r="AZ268" s="853">
        <v>686</v>
      </c>
      <c r="BA268" s="853" t="s">
        <v>530</v>
      </c>
      <c r="BB268" s="854">
        <v>201</v>
      </c>
    </row>
    <row r="269" spans="50:54">
      <c r="AX269" s="31" t="str">
        <f t="shared" si="259"/>
        <v>686EPSS10</v>
      </c>
      <c r="AY269" s="853" t="s">
        <v>676</v>
      </c>
      <c r="AZ269" s="853">
        <v>686</v>
      </c>
      <c r="BA269" s="853" t="s">
        <v>515</v>
      </c>
      <c r="BB269" s="854">
        <v>1348</v>
      </c>
    </row>
    <row r="270" spans="50:54">
      <c r="AX270" s="31" t="str">
        <f t="shared" si="259"/>
        <v>686EPSS16</v>
      </c>
      <c r="AY270" s="853" t="s">
        <v>676</v>
      </c>
      <c r="AZ270" s="853">
        <v>686</v>
      </c>
      <c r="BA270" s="853" t="s">
        <v>521</v>
      </c>
      <c r="BB270" s="854">
        <v>825</v>
      </c>
    </row>
    <row r="271" spans="50:54">
      <c r="AX271" s="31" t="str">
        <f t="shared" si="259"/>
        <v>686EPSS37</v>
      </c>
      <c r="AY271" s="853" t="s">
        <v>676</v>
      </c>
      <c r="AZ271" s="853">
        <v>686</v>
      </c>
      <c r="BA271" s="853" t="s">
        <v>518</v>
      </c>
      <c r="BB271" s="854">
        <v>248</v>
      </c>
    </row>
    <row r="272" spans="50:54">
      <c r="AX272" s="31" t="str">
        <f t="shared" si="259"/>
        <v>686EPSS40</v>
      </c>
      <c r="AY272" s="853" t="s">
        <v>676</v>
      </c>
      <c r="AZ272" s="853">
        <v>686</v>
      </c>
      <c r="BA272" s="853" t="s">
        <v>509</v>
      </c>
      <c r="BB272" s="854">
        <v>13420</v>
      </c>
    </row>
    <row r="273" spans="50:54">
      <c r="AX273" s="31" t="str">
        <f t="shared" si="259"/>
        <v>819EPSS37</v>
      </c>
      <c r="AY273" s="853" t="s">
        <v>676</v>
      </c>
      <c r="AZ273" s="853">
        <v>819</v>
      </c>
      <c r="BA273" s="853" t="s">
        <v>518</v>
      </c>
      <c r="BB273" s="854">
        <v>311</v>
      </c>
    </row>
    <row r="274" spans="50:54">
      <c r="AX274" s="31" t="str">
        <f t="shared" si="259"/>
        <v>819EPSS40</v>
      </c>
      <c r="AY274" s="853" t="s">
        <v>676</v>
      </c>
      <c r="AZ274" s="853">
        <v>819</v>
      </c>
      <c r="BA274" s="853" t="s">
        <v>509</v>
      </c>
      <c r="BB274" s="854">
        <v>3522</v>
      </c>
    </row>
    <row r="275" spans="50:54">
      <c r="AX275" s="31" t="str">
        <f t="shared" si="259"/>
        <v>819EPSS41</v>
      </c>
      <c r="AY275" s="853" t="s">
        <v>676</v>
      </c>
      <c r="AZ275" s="853">
        <v>819</v>
      </c>
      <c r="BA275" s="853" t="s">
        <v>602</v>
      </c>
      <c r="BB275" s="854">
        <v>3</v>
      </c>
    </row>
    <row r="276" spans="50:54">
      <c r="AX276" s="31" t="str">
        <f t="shared" si="259"/>
        <v>854EPSS37</v>
      </c>
      <c r="AY276" s="853" t="s">
        <v>676</v>
      </c>
      <c r="AZ276" s="853">
        <v>854</v>
      </c>
      <c r="BA276" s="853" t="s">
        <v>518</v>
      </c>
      <c r="BB276" s="854">
        <v>140</v>
      </c>
    </row>
    <row r="277" spans="50:54">
      <c r="AX277" s="31" t="str">
        <f t="shared" si="259"/>
        <v>854EPSS40</v>
      </c>
      <c r="AY277" s="853" t="s">
        <v>676</v>
      </c>
      <c r="AZ277" s="853">
        <v>854</v>
      </c>
      <c r="BA277" s="853" t="s">
        <v>509</v>
      </c>
      <c r="BB277" s="854">
        <v>210</v>
      </c>
    </row>
    <row r="278" spans="50:54">
      <c r="AX278" s="31" t="str">
        <f t="shared" si="259"/>
        <v>854EPSS41</v>
      </c>
      <c r="AY278" s="853" t="s">
        <v>676</v>
      </c>
      <c r="AZ278" s="853">
        <v>854</v>
      </c>
      <c r="BA278" s="853" t="s">
        <v>602</v>
      </c>
      <c r="BB278" s="854">
        <v>4</v>
      </c>
    </row>
    <row r="279" spans="50:54">
      <c r="AX279" s="31" t="str">
        <f t="shared" si="259"/>
        <v>854EPSS42</v>
      </c>
      <c r="AY279" s="853" t="s">
        <v>676</v>
      </c>
      <c r="AZ279" s="853">
        <v>854</v>
      </c>
      <c r="BA279" s="853" t="s">
        <v>603</v>
      </c>
      <c r="BB279" s="854">
        <v>1</v>
      </c>
    </row>
    <row r="280" spans="50:54">
      <c r="AX280" s="31" t="str">
        <f t="shared" si="259"/>
        <v>854ESS024</v>
      </c>
      <c r="AY280" s="853" t="s">
        <v>676</v>
      </c>
      <c r="AZ280" s="853">
        <v>854</v>
      </c>
      <c r="BA280" s="853" t="s">
        <v>512</v>
      </c>
      <c r="BB280" s="854">
        <v>13007</v>
      </c>
    </row>
    <row r="281" spans="50:54">
      <c r="AX281" s="31" t="str">
        <f t="shared" si="259"/>
        <v>887EPSS02</v>
      </c>
      <c r="AY281" s="853" t="s">
        <v>676</v>
      </c>
      <c r="AZ281" s="853">
        <v>887</v>
      </c>
      <c r="BA281" s="853" t="s">
        <v>530</v>
      </c>
      <c r="BB281" s="854">
        <v>151</v>
      </c>
    </row>
    <row r="282" spans="50:54">
      <c r="AX282" s="31" t="str">
        <f t="shared" si="259"/>
        <v>887EPSS10</v>
      </c>
      <c r="AY282" s="853" t="s">
        <v>676</v>
      </c>
      <c r="AZ282" s="853">
        <v>887</v>
      </c>
      <c r="BA282" s="853" t="s">
        <v>515</v>
      </c>
      <c r="BB282" s="854">
        <v>1011</v>
      </c>
    </row>
    <row r="283" spans="50:54">
      <c r="AX283" s="31" t="str">
        <f t="shared" si="259"/>
        <v>887EPSS16</v>
      </c>
      <c r="AY283" s="853" t="s">
        <v>676</v>
      </c>
      <c r="AZ283" s="853">
        <v>887</v>
      </c>
      <c r="BA283" s="853" t="s">
        <v>521</v>
      </c>
      <c r="BB283" s="854">
        <v>977</v>
      </c>
    </row>
    <row r="284" spans="50:54">
      <c r="AX284" s="31" t="str">
        <f t="shared" si="259"/>
        <v>887EPSS37</v>
      </c>
      <c r="AY284" s="853" t="s">
        <v>676</v>
      </c>
      <c r="AZ284" s="853">
        <v>887</v>
      </c>
      <c r="BA284" s="853" t="s">
        <v>518</v>
      </c>
      <c r="BB284" s="854">
        <v>597</v>
      </c>
    </row>
    <row r="285" spans="50:54">
      <c r="AX285" s="31" t="str">
        <f t="shared" si="259"/>
        <v>887EPSS40</v>
      </c>
      <c r="AY285" s="853" t="s">
        <v>676</v>
      </c>
      <c r="AZ285" s="853">
        <v>887</v>
      </c>
      <c r="BA285" s="853" t="s">
        <v>509</v>
      </c>
      <c r="BB285" s="854">
        <v>16270</v>
      </c>
    </row>
    <row r="286" spans="50:54">
      <c r="AX286" s="31" t="str">
        <f t="shared" si="259"/>
        <v>887EPSS42</v>
      </c>
      <c r="AY286" s="853" t="s">
        <v>676</v>
      </c>
      <c r="AZ286" s="853">
        <v>887</v>
      </c>
      <c r="BA286" s="853" t="s">
        <v>603</v>
      </c>
      <c r="BB286" s="854">
        <v>1</v>
      </c>
    </row>
    <row r="287" spans="50:54">
      <c r="AX287" s="31" t="str">
        <f t="shared" si="259"/>
        <v>887ESS024</v>
      </c>
      <c r="AY287" s="853" t="s">
        <v>676</v>
      </c>
      <c r="AZ287" s="853">
        <v>887</v>
      </c>
      <c r="BA287" s="853" t="s">
        <v>512</v>
      </c>
      <c r="BB287" s="854">
        <v>7205</v>
      </c>
    </row>
    <row r="288" spans="50:54">
      <c r="AX288" s="31" t="str">
        <f t="shared" si="259"/>
        <v>2EPSS37</v>
      </c>
      <c r="AY288" s="853" t="s">
        <v>678</v>
      </c>
      <c r="AZ288" s="853">
        <v>2</v>
      </c>
      <c r="BA288" s="853" t="s">
        <v>518</v>
      </c>
      <c r="BB288" s="854">
        <v>294</v>
      </c>
    </row>
    <row r="289" spans="50:54">
      <c r="AX289" s="31" t="str">
        <f t="shared" si="259"/>
        <v>2EPSS40</v>
      </c>
      <c r="AY289" s="853" t="s">
        <v>678</v>
      </c>
      <c r="AZ289" s="853">
        <v>2</v>
      </c>
      <c r="BA289" s="853" t="s">
        <v>509</v>
      </c>
      <c r="BB289" s="854">
        <v>8550</v>
      </c>
    </row>
    <row r="290" spans="50:54">
      <c r="AX290" s="31" t="str">
        <f t="shared" si="259"/>
        <v>2EPSS41</v>
      </c>
      <c r="AY290" s="853" t="s">
        <v>678</v>
      </c>
      <c r="AZ290" s="853">
        <v>2</v>
      </c>
      <c r="BA290" s="853" t="s">
        <v>602</v>
      </c>
      <c r="BB290" s="854">
        <v>1</v>
      </c>
    </row>
    <row r="291" spans="50:54">
      <c r="AX291" s="31" t="str">
        <f t="shared" si="259"/>
        <v>2EPSS42</v>
      </c>
      <c r="AY291" s="853" t="s">
        <v>678</v>
      </c>
      <c r="AZ291" s="853">
        <v>2</v>
      </c>
      <c r="BA291" s="853" t="s">
        <v>603</v>
      </c>
      <c r="BB291" s="854">
        <v>1</v>
      </c>
    </row>
    <row r="292" spans="50:54">
      <c r="AX292" s="31" t="str">
        <f t="shared" si="259"/>
        <v>2ESS024</v>
      </c>
      <c r="AY292" s="853" t="s">
        <v>678</v>
      </c>
      <c r="AZ292" s="853">
        <v>2</v>
      </c>
      <c r="BA292" s="853" t="s">
        <v>512</v>
      </c>
      <c r="BB292" s="854">
        <v>3225</v>
      </c>
    </row>
    <row r="293" spans="50:54">
      <c r="AX293" s="31" t="str">
        <f t="shared" si="259"/>
        <v>21EPSS37</v>
      </c>
      <c r="AY293" s="853" t="s">
        <v>678</v>
      </c>
      <c r="AZ293" s="853">
        <v>21</v>
      </c>
      <c r="BA293" s="853" t="s">
        <v>518</v>
      </c>
      <c r="BB293" s="854">
        <v>158</v>
      </c>
    </row>
    <row r="294" spans="50:54">
      <c r="AX294" s="31" t="str">
        <f t="shared" si="259"/>
        <v>21EPSS40</v>
      </c>
      <c r="AY294" s="853" t="s">
        <v>678</v>
      </c>
      <c r="AZ294" s="853">
        <v>21</v>
      </c>
      <c r="BA294" s="853" t="s">
        <v>509</v>
      </c>
      <c r="BB294" s="854">
        <v>2761</v>
      </c>
    </row>
    <row r="295" spans="50:54">
      <c r="AX295" s="31" t="str">
        <f t="shared" si="259"/>
        <v>55EPSS37</v>
      </c>
      <c r="AY295" s="853" t="s">
        <v>678</v>
      </c>
      <c r="AZ295" s="853">
        <v>55</v>
      </c>
      <c r="BA295" s="853" t="s">
        <v>518</v>
      </c>
      <c r="BB295" s="854">
        <v>84</v>
      </c>
    </row>
    <row r="296" spans="50:54">
      <c r="AX296" s="31" t="str">
        <f t="shared" si="259"/>
        <v>55EPSS40</v>
      </c>
      <c r="AY296" s="853" t="s">
        <v>678</v>
      </c>
      <c r="AZ296" s="853">
        <v>55</v>
      </c>
      <c r="BA296" s="853" t="s">
        <v>509</v>
      </c>
      <c r="BB296" s="854">
        <v>6421</v>
      </c>
    </row>
    <row r="297" spans="50:54">
      <c r="AX297" s="31" t="str">
        <f t="shared" si="259"/>
        <v>55ESS091</v>
      </c>
      <c r="AY297" s="853" t="s">
        <v>678</v>
      </c>
      <c r="AZ297" s="853">
        <v>55</v>
      </c>
      <c r="BA297" s="853" t="s">
        <v>524</v>
      </c>
      <c r="BB297" s="854">
        <v>1</v>
      </c>
    </row>
    <row r="298" spans="50:54">
      <c r="AX298" s="31" t="str">
        <f t="shared" si="259"/>
        <v>148EPSS10</v>
      </c>
      <c r="AY298" s="853" t="s">
        <v>678</v>
      </c>
      <c r="AZ298" s="853">
        <v>148</v>
      </c>
      <c r="BA298" s="853" t="s">
        <v>515</v>
      </c>
      <c r="BB298" s="854">
        <v>1145</v>
      </c>
    </row>
    <row r="299" spans="50:54">
      <c r="AX299" s="31" t="str">
        <f t="shared" si="259"/>
        <v>148EPSS16</v>
      </c>
      <c r="AY299" s="853" t="s">
        <v>678</v>
      </c>
      <c r="AZ299" s="853">
        <v>148</v>
      </c>
      <c r="BA299" s="853" t="s">
        <v>521</v>
      </c>
      <c r="BB299" s="854">
        <v>1091</v>
      </c>
    </row>
    <row r="300" spans="50:54">
      <c r="AX300" s="31" t="str">
        <f t="shared" si="259"/>
        <v>148EPSS37</v>
      </c>
      <c r="AY300" s="853" t="s">
        <v>678</v>
      </c>
      <c r="AZ300" s="853">
        <v>148</v>
      </c>
      <c r="BA300" s="853" t="s">
        <v>518</v>
      </c>
      <c r="BB300" s="854">
        <v>1157</v>
      </c>
    </row>
    <row r="301" spans="50:54">
      <c r="AX301" s="31" t="str">
        <f t="shared" si="259"/>
        <v>148EPSS40</v>
      </c>
      <c r="AY301" s="853" t="s">
        <v>678</v>
      </c>
      <c r="AZ301" s="853">
        <v>148</v>
      </c>
      <c r="BA301" s="853" t="s">
        <v>509</v>
      </c>
      <c r="BB301" s="854">
        <v>10341</v>
      </c>
    </row>
    <row r="302" spans="50:54">
      <c r="AX302" s="31" t="str">
        <f t="shared" si="259"/>
        <v>148ESS091</v>
      </c>
      <c r="AY302" s="853" t="s">
        <v>678</v>
      </c>
      <c r="AZ302" s="853">
        <v>148</v>
      </c>
      <c r="BA302" s="853" t="s">
        <v>524</v>
      </c>
      <c r="BB302" s="854">
        <v>2125</v>
      </c>
    </row>
    <row r="303" spans="50:54">
      <c r="AX303" s="31" t="str">
        <f t="shared" si="259"/>
        <v>197EPSS16</v>
      </c>
      <c r="AY303" s="853" t="s">
        <v>678</v>
      </c>
      <c r="AZ303" s="853">
        <v>197</v>
      </c>
      <c r="BA303" s="853" t="s">
        <v>521</v>
      </c>
      <c r="BB303" s="854">
        <v>1</v>
      </c>
    </row>
    <row r="304" spans="50:54">
      <c r="AX304" s="31" t="str">
        <f t="shared" si="259"/>
        <v>197EPSS37</v>
      </c>
      <c r="AY304" s="853" t="s">
        <v>678</v>
      </c>
      <c r="AZ304" s="853">
        <v>197</v>
      </c>
      <c r="BA304" s="853" t="s">
        <v>518</v>
      </c>
      <c r="BB304" s="854">
        <v>657</v>
      </c>
    </row>
    <row r="305" spans="50:54">
      <c r="AX305" s="31" t="str">
        <f t="shared" si="259"/>
        <v>197EPSS40</v>
      </c>
      <c r="AY305" s="853" t="s">
        <v>678</v>
      </c>
      <c r="AZ305" s="853">
        <v>197</v>
      </c>
      <c r="BA305" s="853" t="s">
        <v>509</v>
      </c>
      <c r="BB305" s="854">
        <v>8685</v>
      </c>
    </row>
    <row r="306" spans="50:54">
      <c r="AX306" s="31" t="str">
        <f t="shared" si="259"/>
        <v>197ESS091</v>
      </c>
      <c r="AY306" s="853" t="s">
        <v>678</v>
      </c>
      <c r="AZ306" s="853">
        <v>197</v>
      </c>
      <c r="BA306" s="853" t="s">
        <v>524</v>
      </c>
      <c r="BB306" s="854">
        <v>1847</v>
      </c>
    </row>
    <row r="307" spans="50:54">
      <c r="AX307" s="31" t="str">
        <f t="shared" si="259"/>
        <v>206EPSS37</v>
      </c>
      <c r="AY307" s="853" t="s">
        <v>678</v>
      </c>
      <c r="AZ307" s="853">
        <v>206</v>
      </c>
      <c r="BA307" s="853" t="s">
        <v>518</v>
      </c>
      <c r="BB307" s="854">
        <v>122</v>
      </c>
    </row>
    <row r="308" spans="50:54">
      <c r="AX308" s="31" t="str">
        <f t="shared" si="259"/>
        <v>206EPSS40</v>
      </c>
      <c r="AY308" s="853" t="s">
        <v>678</v>
      </c>
      <c r="AZ308" s="853">
        <v>206</v>
      </c>
      <c r="BA308" s="853" t="s">
        <v>509</v>
      </c>
      <c r="BB308" s="854">
        <v>2123</v>
      </c>
    </row>
    <row r="309" spans="50:54">
      <c r="AX309" s="31" t="str">
        <f t="shared" si="259"/>
        <v>206ESS091</v>
      </c>
      <c r="AY309" s="853" t="s">
        <v>678</v>
      </c>
      <c r="AZ309" s="853">
        <v>206</v>
      </c>
      <c r="BA309" s="853" t="s">
        <v>524</v>
      </c>
      <c r="BB309" s="854">
        <v>477</v>
      </c>
    </row>
    <row r="310" spans="50:54">
      <c r="AX310" s="31" t="str">
        <f t="shared" si="259"/>
        <v>313EPSS37</v>
      </c>
      <c r="AY310" s="853" t="s">
        <v>678</v>
      </c>
      <c r="AZ310" s="853">
        <v>313</v>
      </c>
      <c r="BA310" s="853" t="s">
        <v>518</v>
      </c>
      <c r="BB310" s="854">
        <v>306</v>
      </c>
    </row>
    <row r="311" spans="50:54">
      <c r="AX311" s="31" t="str">
        <f t="shared" si="259"/>
        <v>313EPSS40</v>
      </c>
      <c r="AY311" s="853" t="s">
        <v>678</v>
      </c>
      <c r="AZ311" s="853">
        <v>313</v>
      </c>
      <c r="BA311" s="853" t="s">
        <v>509</v>
      </c>
      <c r="BB311" s="854">
        <v>4578</v>
      </c>
    </row>
    <row r="312" spans="50:54">
      <c r="AX312" s="31" t="str">
        <f t="shared" si="259"/>
        <v>313ESS091</v>
      </c>
      <c r="AY312" s="853" t="s">
        <v>678</v>
      </c>
      <c r="AZ312" s="853">
        <v>313</v>
      </c>
      <c r="BA312" s="853" t="s">
        <v>524</v>
      </c>
      <c r="BB312" s="854">
        <v>1893</v>
      </c>
    </row>
    <row r="313" spans="50:54">
      <c r="AX313" s="31" t="str">
        <f t="shared" si="259"/>
        <v>318EPSS02</v>
      </c>
      <c r="AY313" s="853" t="s">
        <v>678</v>
      </c>
      <c r="AZ313" s="853">
        <v>318</v>
      </c>
      <c r="BA313" s="853" t="s">
        <v>530</v>
      </c>
      <c r="BB313" s="854">
        <v>163</v>
      </c>
    </row>
    <row r="314" spans="50:54">
      <c r="AX314" s="31" t="str">
        <f t="shared" si="259"/>
        <v>318EPSS10</v>
      </c>
      <c r="AY314" s="853" t="s">
        <v>678</v>
      </c>
      <c r="AZ314" s="853">
        <v>318</v>
      </c>
      <c r="BA314" s="853" t="s">
        <v>515</v>
      </c>
      <c r="BB314" s="854">
        <v>1313</v>
      </c>
    </row>
    <row r="315" spans="50:54">
      <c r="AX315" s="31" t="str">
        <f t="shared" si="259"/>
        <v>318EPSS16</v>
      </c>
      <c r="AY315" s="853" t="s">
        <v>678</v>
      </c>
      <c r="AZ315" s="853">
        <v>318</v>
      </c>
      <c r="BA315" s="853" t="s">
        <v>521</v>
      </c>
      <c r="BB315" s="854">
        <v>792</v>
      </c>
    </row>
    <row r="316" spans="50:54">
      <c r="AX316" s="31" t="str">
        <f t="shared" si="259"/>
        <v>318EPSS37</v>
      </c>
      <c r="AY316" s="853" t="s">
        <v>678</v>
      </c>
      <c r="AZ316" s="853">
        <v>318</v>
      </c>
      <c r="BA316" s="853" t="s">
        <v>518</v>
      </c>
      <c r="BB316" s="854">
        <v>603</v>
      </c>
    </row>
    <row r="317" spans="50:54">
      <c r="AX317" s="31" t="str">
        <f t="shared" si="259"/>
        <v>318EPSS40</v>
      </c>
      <c r="AY317" s="853" t="s">
        <v>678</v>
      </c>
      <c r="AZ317" s="853">
        <v>318</v>
      </c>
      <c r="BA317" s="853" t="s">
        <v>509</v>
      </c>
      <c r="BB317" s="854">
        <v>9148</v>
      </c>
    </row>
    <row r="318" spans="50:54">
      <c r="AX318" s="31" t="str">
        <f t="shared" si="259"/>
        <v>321EPSS37</v>
      </c>
      <c r="AY318" s="853" t="s">
        <v>678</v>
      </c>
      <c r="AZ318" s="853">
        <v>321</v>
      </c>
      <c r="BA318" s="853" t="s">
        <v>518</v>
      </c>
      <c r="BB318" s="854">
        <v>405</v>
      </c>
    </row>
    <row r="319" spans="50:54">
      <c r="AX319" s="31" t="str">
        <f t="shared" si="259"/>
        <v>321EPSS40</v>
      </c>
      <c r="AY319" s="853" t="s">
        <v>678</v>
      </c>
      <c r="AZ319" s="853">
        <v>321</v>
      </c>
      <c r="BA319" s="853" t="s">
        <v>509</v>
      </c>
      <c r="BB319" s="854">
        <v>2778</v>
      </c>
    </row>
    <row r="320" spans="50:54">
      <c r="AX320" s="31" t="str">
        <f t="shared" si="259"/>
        <v>321EPSS41</v>
      </c>
      <c r="AY320" s="853" t="s">
        <v>678</v>
      </c>
      <c r="AZ320" s="853">
        <v>321</v>
      </c>
      <c r="BA320" s="853" t="s">
        <v>602</v>
      </c>
      <c r="BB320" s="854">
        <v>1</v>
      </c>
    </row>
    <row r="321" spans="50:54">
      <c r="AX321" s="31" t="str">
        <f t="shared" si="259"/>
        <v>376EPSS02</v>
      </c>
      <c r="AY321" s="853" t="s">
        <v>678</v>
      </c>
      <c r="AZ321" s="853">
        <v>376</v>
      </c>
      <c r="BA321" s="853" t="s">
        <v>530</v>
      </c>
      <c r="BB321" s="854">
        <v>86</v>
      </c>
    </row>
    <row r="322" spans="50:54">
      <c r="AX322" s="31" t="str">
        <f t="shared" si="259"/>
        <v>376EPSS10</v>
      </c>
      <c r="AY322" s="853" t="s">
        <v>678</v>
      </c>
      <c r="AZ322" s="853">
        <v>376</v>
      </c>
      <c r="BA322" s="853" t="s">
        <v>515</v>
      </c>
      <c r="BB322" s="854">
        <v>2437</v>
      </c>
    </row>
    <row r="323" spans="50:54">
      <c r="AX323" s="31" t="str">
        <f t="shared" si="259"/>
        <v>376EPSS16</v>
      </c>
      <c r="AY323" s="853" t="s">
        <v>678</v>
      </c>
      <c r="AZ323" s="853">
        <v>376</v>
      </c>
      <c r="BA323" s="853" t="s">
        <v>521</v>
      </c>
      <c r="BB323" s="854">
        <v>991</v>
      </c>
    </row>
    <row r="324" spans="50:54">
      <c r="AX324" s="31" t="str">
        <f t="shared" si="259"/>
        <v>376EPSS37</v>
      </c>
      <c r="AY324" s="853" t="s">
        <v>678</v>
      </c>
      <c r="AZ324" s="853">
        <v>376</v>
      </c>
      <c r="BA324" s="853" t="s">
        <v>518</v>
      </c>
      <c r="BB324" s="854">
        <v>645</v>
      </c>
    </row>
    <row r="325" spans="50:54">
      <c r="AX325" s="31" t="str">
        <f t="shared" si="259"/>
        <v>376EPSS40</v>
      </c>
      <c r="AY325" s="853" t="s">
        <v>678</v>
      </c>
      <c r="AZ325" s="853">
        <v>376</v>
      </c>
      <c r="BA325" s="853" t="s">
        <v>509</v>
      </c>
      <c r="BB325" s="854">
        <v>4884</v>
      </c>
    </row>
    <row r="326" spans="50:54">
      <c r="AX326" s="31" t="str">
        <f t="shared" si="259"/>
        <v>376ESS091</v>
      </c>
      <c r="AY326" s="853" t="s">
        <v>678</v>
      </c>
      <c r="AZ326" s="853">
        <v>376</v>
      </c>
      <c r="BA326" s="853" t="s">
        <v>524</v>
      </c>
      <c r="BB326" s="854">
        <v>3551</v>
      </c>
    </row>
    <row r="327" spans="50:54">
      <c r="AX327" s="31" t="str">
        <f t="shared" si="259"/>
        <v>400EPSS02</v>
      </c>
      <c r="AY327" s="853" t="s">
        <v>678</v>
      </c>
      <c r="AZ327" s="853">
        <v>400</v>
      </c>
      <c r="BA327" s="853" t="s">
        <v>530</v>
      </c>
      <c r="BB327" s="854">
        <v>204</v>
      </c>
    </row>
    <row r="328" spans="50:54">
      <c r="AX328" s="31" t="str">
        <f t="shared" ref="AX328:AX391" si="260">CONCATENATE(AZ328,BA328)</f>
        <v>400EPSS10</v>
      </c>
      <c r="AY328" s="853" t="s">
        <v>678</v>
      </c>
      <c r="AZ328" s="853">
        <v>400</v>
      </c>
      <c r="BA328" s="853" t="s">
        <v>515</v>
      </c>
      <c r="BB328" s="854">
        <v>251</v>
      </c>
    </row>
    <row r="329" spans="50:54">
      <c r="AX329" s="31" t="str">
        <f t="shared" si="260"/>
        <v>400EPSS16</v>
      </c>
      <c r="AY329" s="853" t="s">
        <v>678</v>
      </c>
      <c r="AZ329" s="853">
        <v>400</v>
      </c>
      <c r="BA329" s="853" t="s">
        <v>521</v>
      </c>
      <c r="BB329" s="854">
        <v>795</v>
      </c>
    </row>
    <row r="330" spans="50:54">
      <c r="AX330" s="31" t="str">
        <f t="shared" si="260"/>
        <v>400EPSS37</v>
      </c>
      <c r="AY330" s="853" t="s">
        <v>678</v>
      </c>
      <c r="AZ330" s="853">
        <v>400</v>
      </c>
      <c r="BA330" s="853" t="s">
        <v>518</v>
      </c>
      <c r="BB330" s="854">
        <v>359</v>
      </c>
    </row>
    <row r="331" spans="50:54">
      <c r="AX331" s="31" t="str">
        <f t="shared" si="260"/>
        <v>400EPSS40</v>
      </c>
      <c r="AY331" s="853" t="s">
        <v>678</v>
      </c>
      <c r="AZ331" s="853">
        <v>400</v>
      </c>
      <c r="BA331" s="853" t="s">
        <v>509</v>
      </c>
      <c r="BB331" s="854">
        <v>7355</v>
      </c>
    </row>
    <row r="332" spans="50:54">
      <c r="AX332" s="31" t="str">
        <f t="shared" si="260"/>
        <v>440EPSS02</v>
      </c>
      <c r="AY332" s="853" t="s">
        <v>678</v>
      </c>
      <c r="AZ332" s="853">
        <v>440</v>
      </c>
      <c r="BA332" s="853" t="s">
        <v>530</v>
      </c>
      <c r="BB332" s="854">
        <v>225</v>
      </c>
    </row>
    <row r="333" spans="50:54">
      <c r="AX333" s="31" t="str">
        <f t="shared" si="260"/>
        <v>440EPSS10</v>
      </c>
      <c r="AY333" s="853" t="s">
        <v>678</v>
      </c>
      <c r="AZ333" s="853">
        <v>440</v>
      </c>
      <c r="BA333" s="853" t="s">
        <v>515</v>
      </c>
      <c r="BB333" s="854">
        <v>1544</v>
      </c>
    </row>
    <row r="334" spans="50:54">
      <c r="AX334" s="31" t="str">
        <f t="shared" si="260"/>
        <v>440EPSS16</v>
      </c>
      <c r="AY334" s="853" t="s">
        <v>678</v>
      </c>
      <c r="AZ334" s="853">
        <v>440</v>
      </c>
      <c r="BA334" s="853" t="s">
        <v>521</v>
      </c>
      <c r="BB334" s="854">
        <v>1223</v>
      </c>
    </row>
    <row r="335" spans="50:54">
      <c r="AX335" s="31" t="str">
        <f t="shared" si="260"/>
        <v>440EPSS37</v>
      </c>
      <c r="AY335" s="853" t="s">
        <v>678</v>
      </c>
      <c r="AZ335" s="853">
        <v>440</v>
      </c>
      <c r="BA335" s="853" t="s">
        <v>518</v>
      </c>
      <c r="BB335" s="854">
        <v>834</v>
      </c>
    </row>
    <row r="336" spans="50:54">
      <c r="AX336" s="31" t="str">
        <f t="shared" si="260"/>
        <v>440EPSS40</v>
      </c>
      <c r="AY336" s="853" t="s">
        <v>678</v>
      </c>
      <c r="AZ336" s="853">
        <v>440</v>
      </c>
      <c r="BA336" s="853" t="s">
        <v>509</v>
      </c>
      <c r="BB336" s="854">
        <v>14779</v>
      </c>
    </row>
    <row r="337" spans="50:54">
      <c r="AX337" s="31" t="str">
        <f t="shared" si="260"/>
        <v>483EPSS37</v>
      </c>
      <c r="AY337" s="853" t="s">
        <v>678</v>
      </c>
      <c r="AZ337" s="853">
        <v>483</v>
      </c>
      <c r="BA337" s="853" t="s">
        <v>518</v>
      </c>
      <c r="BB337" s="854">
        <v>255</v>
      </c>
    </row>
    <row r="338" spans="50:54">
      <c r="AX338" s="31" t="str">
        <f t="shared" si="260"/>
        <v>483EPSS40</v>
      </c>
      <c r="AY338" s="853" t="s">
        <v>678</v>
      </c>
      <c r="AZ338" s="853">
        <v>483</v>
      </c>
      <c r="BA338" s="853" t="s">
        <v>509</v>
      </c>
      <c r="BB338" s="854">
        <v>7430</v>
      </c>
    </row>
    <row r="339" spans="50:54">
      <c r="AX339" s="31" t="str">
        <f t="shared" si="260"/>
        <v>483ESS091</v>
      </c>
      <c r="AY339" s="853" t="s">
        <v>678</v>
      </c>
      <c r="AZ339" s="853">
        <v>483</v>
      </c>
      <c r="BA339" s="853" t="s">
        <v>524</v>
      </c>
      <c r="BB339" s="854">
        <v>444</v>
      </c>
    </row>
    <row r="340" spans="50:54">
      <c r="AX340" s="31" t="str">
        <f t="shared" si="260"/>
        <v>541EPSS02</v>
      </c>
      <c r="AY340" s="853" t="s">
        <v>678</v>
      </c>
      <c r="AZ340" s="853">
        <v>541</v>
      </c>
      <c r="BA340" s="853" t="s">
        <v>530</v>
      </c>
      <c r="BB340" s="854">
        <v>90</v>
      </c>
    </row>
    <row r="341" spans="50:54">
      <c r="AX341" s="31" t="str">
        <f t="shared" si="260"/>
        <v>541EPSS37</v>
      </c>
      <c r="AY341" s="853" t="s">
        <v>678</v>
      </c>
      <c r="AZ341" s="853">
        <v>541</v>
      </c>
      <c r="BA341" s="853" t="s">
        <v>518</v>
      </c>
      <c r="BB341" s="854">
        <v>589</v>
      </c>
    </row>
    <row r="342" spans="50:54">
      <c r="AX342" s="31" t="str">
        <f t="shared" si="260"/>
        <v>541EPSS40</v>
      </c>
      <c r="AY342" s="853" t="s">
        <v>678</v>
      </c>
      <c r="AZ342" s="853">
        <v>541</v>
      </c>
      <c r="BA342" s="853" t="s">
        <v>509</v>
      </c>
      <c r="BB342" s="854">
        <v>7464</v>
      </c>
    </row>
    <row r="343" spans="50:54">
      <c r="AX343" s="31" t="str">
        <f t="shared" si="260"/>
        <v>541EPSS41</v>
      </c>
      <c r="AY343" s="853" t="s">
        <v>678</v>
      </c>
      <c r="AZ343" s="853">
        <v>541</v>
      </c>
      <c r="BA343" s="853" t="s">
        <v>602</v>
      </c>
      <c r="BB343" s="854">
        <v>3</v>
      </c>
    </row>
    <row r="344" spans="50:54">
      <c r="AX344" s="31" t="str">
        <f t="shared" si="260"/>
        <v>541ESS091</v>
      </c>
      <c r="AY344" s="853" t="s">
        <v>678</v>
      </c>
      <c r="AZ344" s="853">
        <v>541</v>
      </c>
      <c r="BA344" s="853" t="s">
        <v>524</v>
      </c>
      <c r="BB344" s="854">
        <v>3553</v>
      </c>
    </row>
    <row r="345" spans="50:54">
      <c r="AX345" s="31" t="str">
        <f t="shared" si="260"/>
        <v>607EPSS10</v>
      </c>
      <c r="AY345" s="853" t="s">
        <v>678</v>
      </c>
      <c r="AZ345" s="853">
        <v>607</v>
      </c>
      <c r="BA345" s="853" t="s">
        <v>515</v>
      </c>
      <c r="BB345" s="854">
        <v>172</v>
      </c>
    </row>
    <row r="346" spans="50:54">
      <c r="AX346" s="31" t="str">
        <f t="shared" si="260"/>
        <v>607EPSS37</v>
      </c>
      <c r="AY346" s="853" t="s">
        <v>678</v>
      </c>
      <c r="AZ346" s="853">
        <v>607</v>
      </c>
      <c r="BA346" s="853" t="s">
        <v>518</v>
      </c>
      <c r="BB346" s="854">
        <v>438</v>
      </c>
    </row>
    <row r="347" spans="50:54">
      <c r="AX347" s="31" t="str">
        <f t="shared" si="260"/>
        <v>607EPSS40</v>
      </c>
      <c r="AY347" s="853" t="s">
        <v>678</v>
      </c>
      <c r="AZ347" s="853">
        <v>607</v>
      </c>
      <c r="BA347" s="853" t="s">
        <v>509</v>
      </c>
      <c r="BB347" s="854">
        <v>2634</v>
      </c>
    </row>
    <row r="348" spans="50:54">
      <c r="AX348" s="31" t="str">
        <f t="shared" si="260"/>
        <v>607ESS091</v>
      </c>
      <c r="AY348" s="853" t="s">
        <v>678</v>
      </c>
      <c r="AZ348" s="853">
        <v>607</v>
      </c>
      <c r="BA348" s="853" t="s">
        <v>524</v>
      </c>
      <c r="BB348" s="854">
        <v>306</v>
      </c>
    </row>
    <row r="349" spans="50:54">
      <c r="AX349" s="31" t="str">
        <f t="shared" si="260"/>
        <v>615EPSS02</v>
      </c>
      <c r="AY349" s="853" t="s">
        <v>678</v>
      </c>
      <c r="AZ349" s="853">
        <v>615</v>
      </c>
      <c r="BA349" s="853" t="s">
        <v>530</v>
      </c>
      <c r="BB349" s="854">
        <v>558</v>
      </c>
    </row>
    <row r="350" spans="50:54">
      <c r="AX350" s="31" t="str">
        <f t="shared" si="260"/>
        <v>615EPSS05</v>
      </c>
      <c r="AY350" s="853" t="s">
        <v>678</v>
      </c>
      <c r="AZ350" s="853">
        <v>615</v>
      </c>
      <c r="BA350" s="853" t="s">
        <v>533</v>
      </c>
      <c r="BB350" s="854">
        <v>230</v>
      </c>
    </row>
    <row r="351" spans="50:54">
      <c r="AX351" s="31" t="str">
        <f t="shared" si="260"/>
        <v>615EPSS08</v>
      </c>
      <c r="AY351" s="853" t="s">
        <v>678</v>
      </c>
      <c r="AZ351" s="853">
        <v>615</v>
      </c>
      <c r="BA351" s="853" t="s">
        <v>536</v>
      </c>
      <c r="BB351" s="854">
        <v>34</v>
      </c>
    </row>
    <row r="352" spans="50:54">
      <c r="AX352" s="31" t="str">
        <f t="shared" si="260"/>
        <v>615EPSS10</v>
      </c>
      <c r="AY352" s="853" t="s">
        <v>678</v>
      </c>
      <c r="AZ352" s="853">
        <v>615</v>
      </c>
      <c r="BA352" s="853" t="s">
        <v>515</v>
      </c>
      <c r="BB352" s="854">
        <v>5317</v>
      </c>
    </row>
    <row r="353" spans="50:54">
      <c r="AX353" s="31" t="str">
        <f t="shared" si="260"/>
        <v>615EPSS16</v>
      </c>
      <c r="AY353" s="853" t="s">
        <v>678</v>
      </c>
      <c r="AZ353" s="853">
        <v>615</v>
      </c>
      <c r="BA353" s="853" t="s">
        <v>521</v>
      </c>
      <c r="BB353" s="854">
        <v>1687</v>
      </c>
    </row>
    <row r="354" spans="50:54">
      <c r="AX354" s="31" t="str">
        <f t="shared" si="260"/>
        <v>615EPSS37</v>
      </c>
      <c r="AY354" s="853" t="s">
        <v>678</v>
      </c>
      <c r="AZ354" s="853">
        <v>615</v>
      </c>
      <c r="BA354" s="853" t="s">
        <v>518</v>
      </c>
      <c r="BB354" s="854">
        <v>1964</v>
      </c>
    </row>
    <row r="355" spans="50:54">
      <c r="AX355" s="31" t="str">
        <f t="shared" si="260"/>
        <v>615EPSS40</v>
      </c>
      <c r="AY355" s="853" t="s">
        <v>678</v>
      </c>
      <c r="AZ355" s="853">
        <v>615</v>
      </c>
      <c r="BA355" s="853" t="s">
        <v>509</v>
      </c>
      <c r="BB355" s="854">
        <v>15425</v>
      </c>
    </row>
    <row r="356" spans="50:54">
      <c r="AX356" s="31" t="str">
        <f t="shared" si="260"/>
        <v>615EPSS41</v>
      </c>
      <c r="AY356" s="853" t="s">
        <v>678</v>
      </c>
      <c r="AZ356" s="853">
        <v>615</v>
      </c>
      <c r="BA356" s="853" t="s">
        <v>602</v>
      </c>
      <c r="BB356" s="854">
        <v>1</v>
      </c>
    </row>
    <row r="357" spans="50:54">
      <c r="AX357" s="31" t="str">
        <f t="shared" si="260"/>
        <v>615ESS024</v>
      </c>
      <c r="AY357" s="853" t="s">
        <v>678</v>
      </c>
      <c r="AZ357" s="853">
        <v>615</v>
      </c>
      <c r="BA357" s="853" t="s">
        <v>512</v>
      </c>
      <c r="BB357" s="854">
        <v>53</v>
      </c>
    </row>
    <row r="358" spans="50:54">
      <c r="AX358" s="31" t="str">
        <f t="shared" si="260"/>
        <v>615ESS091</v>
      </c>
      <c r="AY358" s="853" t="s">
        <v>678</v>
      </c>
      <c r="AZ358" s="853">
        <v>615</v>
      </c>
      <c r="BA358" s="853" t="s">
        <v>524</v>
      </c>
      <c r="BB358" s="854">
        <v>1596</v>
      </c>
    </row>
    <row r="359" spans="50:54">
      <c r="AX359" s="31" t="str">
        <f t="shared" si="260"/>
        <v>649EPSS18</v>
      </c>
      <c r="AY359" s="853" t="s">
        <v>678</v>
      </c>
      <c r="AZ359" s="853">
        <v>649</v>
      </c>
      <c r="BA359" s="853" t="s">
        <v>539</v>
      </c>
      <c r="BB359" s="854">
        <v>1</v>
      </c>
    </row>
    <row r="360" spans="50:54">
      <c r="AX360" s="31" t="str">
        <f t="shared" si="260"/>
        <v>649EPSS37</v>
      </c>
      <c r="AY360" s="853" t="s">
        <v>678</v>
      </c>
      <c r="AZ360" s="853">
        <v>649</v>
      </c>
      <c r="BA360" s="853" t="s">
        <v>518</v>
      </c>
      <c r="BB360" s="854">
        <v>469</v>
      </c>
    </row>
    <row r="361" spans="50:54">
      <c r="AX361" s="31" t="str">
        <f t="shared" si="260"/>
        <v>649EPSS40</v>
      </c>
      <c r="AY361" s="853" t="s">
        <v>678</v>
      </c>
      <c r="AZ361" s="853">
        <v>649</v>
      </c>
      <c r="BA361" s="853" t="s">
        <v>509</v>
      </c>
      <c r="BB361" s="854">
        <v>6612</v>
      </c>
    </row>
    <row r="362" spans="50:54">
      <c r="AX362" s="31" t="str">
        <f t="shared" si="260"/>
        <v>649ESS091</v>
      </c>
      <c r="AY362" s="853" t="s">
        <v>678</v>
      </c>
      <c r="AZ362" s="853">
        <v>649</v>
      </c>
      <c r="BA362" s="853" t="s">
        <v>524</v>
      </c>
      <c r="BB362" s="854">
        <v>3337</v>
      </c>
    </row>
    <row r="363" spans="50:54">
      <c r="AX363" s="31" t="str">
        <f t="shared" si="260"/>
        <v>652EPSS16</v>
      </c>
      <c r="AY363" s="853" t="s">
        <v>678</v>
      </c>
      <c r="AZ363" s="853">
        <v>652</v>
      </c>
      <c r="BA363" s="853" t="s">
        <v>521</v>
      </c>
      <c r="BB363" s="854">
        <v>1</v>
      </c>
    </row>
    <row r="364" spans="50:54">
      <c r="AX364" s="31" t="str">
        <f t="shared" si="260"/>
        <v>652EPSS37</v>
      </c>
      <c r="AY364" s="853" t="s">
        <v>678</v>
      </c>
      <c r="AZ364" s="853">
        <v>652</v>
      </c>
      <c r="BA364" s="853" t="s">
        <v>518</v>
      </c>
      <c r="BB364" s="854">
        <v>124</v>
      </c>
    </row>
    <row r="365" spans="50:54">
      <c r="AX365" s="31" t="str">
        <f t="shared" si="260"/>
        <v>652EPSS40</v>
      </c>
      <c r="AY365" s="853" t="s">
        <v>678</v>
      </c>
      <c r="AZ365" s="853">
        <v>652</v>
      </c>
      <c r="BA365" s="853" t="s">
        <v>509</v>
      </c>
      <c r="BB365" s="854">
        <v>4848</v>
      </c>
    </row>
    <row r="366" spans="50:54">
      <c r="AX366" s="31" t="str">
        <f t="shared" si="260"/>
        <v>652EPSS41</v>
      </c>
      <c r="AY366" s="853" t="s">
        <v>678</v>
      </c>
      <c r="AZ366" s="853">
        <v>652</v>
      </c>
      <c r="BA366" s="853" t="s">
        <v>602</v>
      </c>
      <c r="BB366" s="854">
        <v>1</v>
      </c>
    </row>
    <row r="367" spans="50:54">
      <c r="AX367" s="31" t="str">
        <f t="shared" si="260"/>
        <v>660CCF055</v>
      </c>
      <c r="AY367" s="853" t="s">
        <v>678</v>
      </c>
      <c r="AZ367" s="853">
        <v>660</v>
      </c>
      <c r="BA367" s="853" t="s">
        <v>548</v>
      </c>
      <c r="BB367" s="854">
        <v>1</v>
      </c>
    </row>
    <row r="368" spans="50:54">
      <c r="AX368" s="31" t="str">
        <f t="shared" si="260"/>
        <v>660EPSS37</v>
      </c>
      <c r="AY368" s="853" t="s">
        <v>678</v>
      </c>
      <c r="AZ368" s="853">
        <v>660</v>
      </c>
      <c r="BA368" s="853" t="s">
        <v>518</v>
      </c>
      <c r="BB368" s="854">
        <v>701</v>
      </c>
    </row>
    <row r="369" spans="50:54">
      <c r="AX369" s="31" t="str">
        <f t="shared" si="260"/>
        <v>660EPSS40</v>
      </c>
      <c r="AY369" s="853" t="s">
        <v>678</v>
      </c>
      <c r="AZ369" s="853">
        <v>660</v>
      </c>
      <c r="BA369" s="853" t="s">
        <v>509</v>
      </c>
      <c r="BB369" s="854">
        <v>9545</v>
      </c>
    </row>
    <row r="370" spans="50:54">
      <c r="AX370" s="31" t="str">
        <f t="shared" si="260"/>
        <v>667EPSS37</v>
      </c>
      <c r="AY370" s="853" t="s">
        <v>678</v>
      </c>
      <c r="AZ370" s="853">
        <v>667</v>
      </c>
      <c r="BA370" s="853" t="s">
        <v>518</v>
      </c>
      <c r="BB370" s="854">
        <v>591</v>
      </c>
    </row>
    <row r="371" spans="50:54">
      <c r="AX371" s="31" t="str">
        <f t="shared" si="260"/>
        <v>667EPSS40</v>
      </c>
      <c r="AY371" s="853" t="s">
        <v>678</v>
      </c>
      <c r="AZ371" s="853">
        <v>667</v>
      </c>
      <c r="BA371" s="853" t="s">
        <v>509</v>
      </c>
      <c r="BB371" s="854">
        <v>8525</v>
      </c>
    </row>
    <row r="372" spans="50:54">
      <c r="AX372" s="31" t="str">
        <f t="shared" si="260"/>
        <v>667ESS091</v>
      </c>
      <c r="AY372" s="853" t="s">
        <v>678</v>
      </c>
      <c r="AZ372" s="853">
        <v>667</v>
      </c>
      <c r="BA372" s="853" t="s">
        <v>524</v>
      </c>
      <c r="BB372" s="854">
        <v>525</v>
      </c>
    </row>
    <row r="373" spans="50:54">
      <c r="AX373" s="31" t="str">
        <f t="shared" si="260"/>
        <v>674EPSS37</v>
      </c>
      <c r="AY373" s="853" t="s">
        <v>678</v>
      </c>
      <c r="AZ373" s="853">
        <v>674</v>
      </c>
      <c r="BA373" s="853" t="s">
        <v>518</v>
      </c>
      <c r="BB373" s="854">
        <v>391</v>
      </c>
    </row>
    <row r="374" spans="50:54">
      <c r="AX374" s="31" t="str">
        <f t="shared" si="260"/>
        <v>674EPSS40</v>
      </c>
      <c r="AY374" s="853" t="s">
        <v>678</v>
      </c>
      <c r="AZ374" s="853">
        <v>674</v>
      </c>
      <c r="BA374" s="853" t="s">
        <v>509</v>
      </c>
      <c r="BB374" s="854">
        <v>11122</v>
      </c>
    </row>
    <row r="375" spans="50:54">
      <c r="AX375" s="31" t="str">
        <f t="shared" si="260"/>
        <v>697EPSS02</v>
      </c>
      <c r="AY375" s="853" t="s">
        <v>678</v>
      </c>
      <c r="AZ375" s="853">
        <v>697</v>
      </c>
      <c r="BA375" s="853" t="s">
        <v>530</v>
      </c>
      <c r="BB375" s="854">
        <v>2</v>
      </c>
    </row>
    <row r="376" spans="50:54">
      <c r="AX376" s="31" t="str">
        <f t="shared" si="260"/>
        <v>697EPSS10</v>
      </c>
      <c r="AY376" s="853" t="s">
        <v>678</v>
      </c>
      <c r="AZ376" s="853">
        <v>697</v>
      </c>
      <c r="BA376" s="853" t="s">
        <v>515</v>
      </c>
      <c r="BB376" s="854">
        <v>230</v>
      </c>
    </row>
    <row r="377" spans="50:54">
      <c r="AX377" s="31" t="str">
        <f t="shared" si="260"/>
        <v>697EPSS16</v>
      </c>
      <c r="AY377" s="853" t="s">
        <v>678</v>
      </c>
      <c r="AZ377" s="853">
        <v>697</v>
      </c>
      <c r="BA377" s="853" t="s">
        <v>521</v>
      </c>
      <c r="BB377" s="854">
        <v>587</v>
      </c>
    </row>
    <row r="378" spans="50:54">
      <c r="AX378" s="31" t="str">
        <f t="shared" si="260"/>
        <v>697EPSS37</v>
      </c>
      <c r="AY378" s="853" t="s">
        <v>678</v>
      </c>
      <c r="AZ378" s="853">
        <v>697</v>
      </c>
      <c r="BA378" s="853" t="s">
        <v>518</v>
      </c>
      <c r="BB378" s="854">
        <v>1220</v>
      </c>
    </row>
    <row r="379" spans="50:54">
      <c r="AX379" s="31" t="str">
        <f t="shared" si="260"/>
        <v>697EPSS40</v>
      </c>
      <c r="AY379" s="853" t="s">
        <v>678</v>
      </c>
      <c r="AZ379" s="853">
        <v>697</v>
      </c>
      <c r="BA379" s="853" t="s">
        <v>509</v>
      </c>
      <c r="BB379" s="854">
        <v>13003</v>
      </c>
    </row>
    <row r="380" spans="50:54">
      <c r="AX380" s="31" t="str">
        <f t="shared" si="260"/>
        <v>756EPSS37</v>
      </c>
      <c r="AY380" s="853" t="s">
        <v>678</v>
      </c>
      <c r="AZ380" s="853">
        <v>756</v>
      </c>
      <c r="BA380" s="853" t="s">
        <v>518</v>
      </c>
      <c r="BB380" s="854">
        <v>1482</v>
      </c>
    </row>
    <row r="381" spans="50:54">
      <c r="AX381" s="31" t="str">
        <f t="shared" si="260"/>
        <v>756EPSS40</v>
      </c>
      <c r="AY381" s="853" t="s">
        <v>678</v>
      </c>
      <c r="AZ381" s="853">
        <v>756</v>
      </c>
      <c r="BA381" s="853" t="s">
        <v>509</v>
      </c>
      <c r="BB381" s="854">
        <v>20063</v>
      </c>
    </row>
    <row r="382" spans="50:54">
      <c r="AX382" s="31" t="str">
        <f t="shared" si="260"/>
        <v>756EPSS41</v>
      </c>
      <c r="AY382" s="853" t="s">
        <v>678</v>
      </c>
      <c r="AZ382" s="853">
        <v>756</v>
      </c>
      <c r="BA382" s="853" t="s">
        <v>602</v>
      </c>
      <c r="BB382" s="854">
        <v>1</v>
      </c>
    </row>
    <row r="383" spans="50:54">
      <c r="AX383" s="31" t="str">
        <f t="shared" si="260"/>
        <v>756ESS091</v>
      </c>
      <c r="AY383" s="853" t="s">
        <v>678</v>
      </c>
      <c r="AZ383" s="853">
        <v>756</v>
      </c>
      <c r="BA383" s="853" t="s">
        <v>524</v>
      </c>
      <c r="BB383" s="854">
        <v>1508</v>
      </c>
    </row>
    <row r="384" spans="50:54">
      <c r="AX384" s="31" t="str">
        <f t="shared" si="260"/>
        <v>30EPSS02</v>
      </c>
      <c r="AY384" s="853" t="s">
        <v>683</v>
      </c>
      <c r="AZ384" s="853">
        <v>30</v>
      </c>
      <c r="BA384" s="853" t="s">
        <v>530</v>
      </c>
      <c r="BB384" s="854">
        <v>314</v>
      </c>
    </row>
    <row r="385" spans="50:54">
      <c r="AX385" s="31" t="str">
        <f t="shared" si="260"/>
        <v>30EPSS16</v>
      </c>
      <c r="AY385" s="853" t="s">
        <v>683</v>
      </c>
      <c r="AZ385" s="853">
        <v>30</v>
      </c>
      <c r="BA385" s="853" t="s">
        <v>521</v>
      </c>
      <c r="BB385" s="854">
        <v>957</v>
      </c>
    </row>
    <row r="386" spans="50:54">
      <c r="AX386" s="31" t="str">
        <f t="shared" si="260"/>
        <v>30EPSS37</v>
      </c>
      <c r="AY386" s="853" t="s">
        <v>683</v>
      </c>
      <c r="AZ386" s="853">
        <v>30</v>
      </c>
      <c r="BA386" s="853" t="s">
        <v>518</v>
      </c>
      <c r="BB386" s="854">
        <v>431</v>
      </c>
    </row>
    <row r="387" spans="50:54">
      <c r="AX387" s="31" t="str">
        <f t="shared" si="260"/>
        <v>30EPSS40</v>
      </c>
      <c r="AY387" s="853" t="s">
        <v>683</v>
      </c>
      <c r="AZ387" s="853">
        <v>30</v>
      </c>
      <c r="BA387" s="853" t="s">
        <v>509</v>
      </c>
      <c r="BB387" s="854">
        <v>2707</v>
      </c>
    </row>
    <row r="388" spans="50:54">
      <c r="AX388" s="31" t="str">
        <f t="shared" si="260"/>
        <v>30ESS024</v>
      </c>
      <c r="AY388" s="853" t="s">
        <v>683</v>
      </c>
      <c r="AZ388" s="853">
        <v>30</v>
      </c>
      <c r="BA388" s="853" t="s">
        <v>512</v>
      </c>
      <c r="BB388" s="854">
        <v>4808</v>
      </c>
    </row>
    <row r="389" spans="50:54">
      <c r="AX389" s="31" t="str">
        <f t="shared" si="260"/>
        <v>34EPSS37</v>
      </c>
      <c r="AY389" s="853" t="s">
        <v>683</v>
      </c>
      <c r="AZ389" s="853">
        <v>34</v>
      </c>
      <c r="BA389" s="853" t="s">
        <v>518</v>
      </c>
      <c r="BB389" s="854">
        <v>1435</v>
      </c>
    </row>
    <row r="390" spans="50:54">
      <c r="AX390" s="31" t="str">
        <f t="shared" si="260"/>
        <v>34EPSS40</v>
      </c>
      <c r="AY390" s="853" t="s">
        <v>683</v>
      </c>
      <c r="AZ390" s="853">
        <v>34</v>
      </c>
      <c r="BA390" s="853" t="s">
        <v>509</v>
      </c>
      <c r="BB390" s="854">
        <v>23095</v>
      </c>
    </row>
    <row r="391" spans="50:54">
      <c r="AX391" s="31" t="str">
        <f t="shared" si="260"/>
        <v>34EPSS41</v>
      </c>
      <c r="AY391" s="853" t="s">
        <v>683</v>
      </c>
      <c r="AZ391" s="853">
        <v>34</v>
      </c>
      <c r="BA391" s="853" t="s">
        <v>602</v>
      </c>
      <c r="BB391" s="854">
        <v>1</v>
      </c>
    </row>
    <row r="392" spans="50:54">
      <c r="AX392" s="31" t="str">
        <f t="shared" ref="AX392:AX455" si="261">CONCATENATE(AZ392,BA392)</f>
        <v>34ESS091</v>
      </c>
      <c r="AY392" s="853" t="s">
        <v>683</v>
      </c>
      <c r="AZ392" s="853">
        <v>34</v>
      </c>
      <c r="BA392" s="853" t="s">
        <v>524</v>
      </c>
      <c r="BB392" s="854">
        <v>3563</v>
      </c>
    </row>
    <row r="393" spans="50:54">
      <c r="AX393" s="31" t="str">
        <f t="shared" si="261"/>
        <v>36EPSS37</v>
      </c>
      <c r="AY393" s="853" t="s">
        <v>683</v>
      </c>
      <c r="AZ393" s="853">
        <v>36</v>
      </c>
      <c r="BA393" s="853" t="s">
        <v>518</v>
      </c>
      <c r="BB393" s="854">
        <v>201</v>
      </c>
    </row>
    <row r="394" spans="50:54">
      <c r="AX394" s="31" t="str">
        <f t="shared" si="261"/>
        <v>36EPSS40</v>
      </c>
      <c r="AY394" s="853" t="s">
        <v>683</v>
      </c>
      <c r="AZ394" s="853">
        <v>36</v>
      </c>
      <c r="BA394" s="853" t="s">
        <v>509</v>
      </c>
      <c r="BB394" s="854">
        <v>717</v>
      </c>
    </row>
    <row r="395" spans="50:54">
      <c r="AX395" s="31" t="str">
        <f t="shared" si="261"/>
        <v>36ESS091</v>
      </c>
      <c r="AY395" s="853" t="s">
        <v>683</v>
      </c>
      <c r="AZ395" s="853">
        <v>36</v>
      </c>
      <c r="BA395" s="853" t="s">
        <v>524</v>
      </c>
      <c r="BB395" s="854">
        <v>1644</v>
      </c>
    </row>
    <row r="396" spans="50:54">
      <c r="AX396" s="31" t="str">
        <f t="shared" si="261"/>
        <v>91EPSS37</v>
      </c>
      <c r="AY396" s="853" t="s">
        <v>683</v>
      </c>
      <c r="AZ396" s="853">
        <v>91</v>
      </c>
      <c r="BA396" s="853" t="s">
        <v>518</v>
      </c>
      <c r="BB396" s="854">
        <v>190</v>
      </c>
    </row>
    <row r="397" spans="50:54">
      <c r="AX397" s="31" t="str">
        <f t="shared" si="261"/>
        <v>91EPSS40</v>
      </c>
      <c r="AY397" s="853" t="s">
        <v>683</v>
      </c>
      <c r="AZ397" s="853">
        <v>91</v>
      </c>
      <c r="BA397" s="853" t="s">
        <v>509</v>
      </c>
      <c r="BB397" s="854">
        <v>4054</v>
      </c>
    </row>
    <row r="398" spans="50:54">
      <c r="AX398" s="31" t="str">
        <f t="shared" si="261"/>
        <v>91ESS091</v>
      </c>
      <c r="AY398" s="853" t="s">
        <v>683</v>
      </c>
      <c r="AZ398" s="853">
        <v>91</v>
      </c>
      <c r="BA398" s="853" t="s">
        <v>524</v>
      </c>
      <c r="BB398" s="854">
        <v>2015</v>
      </c>
    </row>
    <row r="399" spans="50:54">
      <c r="AX399" s="31" t="str">
        <f t="shared" si="261"/>
        <v>93EPSS37</v>
      </c>
      <c r="AY399" s="853" t="s">
        <v>683</v>
      </c>
      <c r="AZ399" s="853">
        <v>93</v>
      </c>
      <c r="BA399" s="853" t="s">
        <v>518</v>
      </c>
      <c r="BB399" s="854">
        <v>245</v>
      </c>
    </row>
    <row r="400" spans="50:54">
      <c r="AX400" s="31" t="str">
        <f t="shared" si="261"/>
        <v>93EPSS40</v>
      </c>
      <c r="AY400" s="853" t="s">
        <v>683</v>
      </c>
      <c r="AZ400" s="853">
        <v>93</v>
      </c>
      <c r="BA400" s="853" t="s">
        <v>509</v>
      </c>
      <c r="BB400" s="854">
        <v>13681</v>
      </c>
    </row>
    <row r="401" spans="50:54">
      <c r="AX401" s="31" t="str">
        <f t="shared" si="261"/>
        <v>101EPSS37</v>
      </c>
      <c r="AY401" s="853" t="s">
        <v>683</v>
      </c>
      <c r="AZ401" s="853">
        <v>101</v>
      </c>
      <c r="BA401" s="853" t="s">
        <v>518</v>
      </c>
      <c r="BB401" s="854">
        <v>903</v>
      </c>
    </row>
    <row r="402" spans="50:54">
      <c r="AX402" s="31" t="str">
        <f t="shared" si="261"/>
        <v>101EPSS40</v>
      </c>
      <c r="AY402" s="853" t="s">
        <v>683</v>
      </c>
      <c r="AZ402" s="853">
        <v>101</v>
      </c>
      <c r="BA402" s="853" t="s">
        <v>509</v>
      </c>
      <c r="BB402" s="854">
        <v>7784</v>
      </c>
    </row>
    <row r="403" spans="50:54">
      <c r="AX403" s="31" t="str">
        <f t="shared" si="261"/>
        <v>101EPSS42</v>
      </c>
      <c r="AY403" s="853" t="s">
        <v>683</v>
      </c>
      <c r="AZ403" s="853">
        <v>101</v>
      </c>
      <c r="BA403" s="853" t="s">
        <v>603</v>
      </c>
      <c r="BB403" s="854">
        <v>1</v>
      </c>
    </row>
    <row r="404" spans="50:54">
      <c r="AX404" s="31" t="str">
        <f t="shared" si="261"/>
        <v>101ESS024</v>
      </c>
      <c r="AY404" s="853" t="s">
        <v>683</v>
      </c>
      <c r="AZ404" s="853">
        <v>101</v>
      </c>
      <c r="BA404" s="853" t="s">
        <v>512</v>
      </c>
      <c r="BB404" s="854">
        <v>10054</v>
      </c>
    </row>
    <row r="405" spans="50:54">
      <c r="AX405" s="31" t="str">
        <f t="shared" si="261"/>
        <v>145EPSS37</v>
      </c>
      <c r="AY405" s="853" t="s">
        <v>683</v>
      </c>
      <c r="AZ405" s="853">
        <v>145</v>
      </c>
      <c r="BA405" s="853" t="s">
        <v>518</v>
      </c>
      <c r="BB405" s="854">
        <v>169</v>
      </c>
    </row>
    <row r="406" spans="50:54">
      <c r="AX406" s="31" t="str">
        <f t="shared" si="261"/>
        <v>145EPSS40</v>
      </c>
      <c r="AY406" s="853" t="s">
        <v>683</v>
      </c>
      <c r="AZ406" s="853">
        <v>145</v>
      </c>
      <c r="BA406" s="853" t="s">
        <v>509</v>
      </c>
      <c r="BB406" s="854">
        <v>3314</v>
      </c>
    </row>
    <row r="407" spans="50:54">
      <c r="AX407" s="31" t="str">
        <f t="shared" si="261"/>
        <v>209EPSS37</v>
      </c>
      <c r="AY407" s="853" t="s">
        <v>683</v>
      </c>
      <c r="AZ407" s="853">
        <v>209</v>
      </c>
      <c r="BA407" s="853" t="s">
        <v>518</v>
      </c>
      <c r="BB407" s="854">
        <v>667</v>
      </c>
    </row>
    <row r="408" spans="50:54">
      <c r="AX408" s="31" t="str">
        <f t="shared" si="261"/>
        <v>209EPSS40</v>
      </c>
      <c r="AY408" s="853" t="s">
        <v>683</v>
      </c>
      <c r="AZ408" s="853">
        <v>209</v>
      </c>
      <c r="BA408" s="853" t="s">
        <v>509</v>
      </c>
      <c r="BB408" s="854">
        <v>11552</v>
      </c>
    </row>
    <row r="409" spans="50:54">
      <c r="AX409" s="31" t="str">
        <f t="shared" si="261"/>
        <v>209ESS091</v>
      </c>
      <c r="AY409" s="853" t="s">
        <v>683</v>
      </c>
      <c r="AZ409" s="853">
        <v>209</v>
      </c>
      <c r="BA409" s="853" t="s">
        <v>524</v>
      </c>
      <c r="BB409" s="854">
        <v>1206</v>
      </c>
    </row>
    <row r="410" spans="50:54">
      <c r="AX410" s="31" t="str">
        <f t="shared" si="261"/>
        <v>282EPSS37</v>
      </c>
      <c r="AY410" s="853" t="s">
        <v>683</v>
      </c>
      <c r="AZ410" s="853">
        <v>282</v>
      </c>
      <c r="BA410" s="853" t="s">
        <v>518</v>
      </c>
      <c r="BB410" s="854">
        <v>646</v>
      </c>
    </row>
    <row r="411" spans="50:54">
      <c r="AX411" s="31" t="str">
        <f t="shared" si="261"/>
        <v>282EPSS40</v>
      </c>
      <c r="AY411" s="853" t="s">
        <v>683</v>
      </c>
      <c r="AZ411" s="853">
        <v>282</v>
      </c>
      <c r="BA411" s="853" t="s">
        <v>509</v>
      </c>
      <c r="BB411" s="854">
        <v>6994</v>
      </c>
    </row>
    <row r="412" spans="50:54">
      <c r="AX412" s="31" t="str">
        <f t="shared" si="261"/>
        <v>353EPSS02</v>
      </c>
      <c r="AY412" s="853" t="s">
        <v>683</v>
      </c>
      <c r="AZ412" s="853">
        <v>353</v>
      </c>
      <c r="BA412" s="853" t="s">
        <v>530</v>
      </c>
      <c r="BB412" s="854">
        <v>1</v>
      </c>
    </row>
    <row r="413" spans="50:54">
      <c r="AX413" s="31" t="str">
        <f t="shared" si="261"/>
        <v>353EPSS37</v>
      </c>
      <c r="AY413" s="853" t="s">
        <v>683</v>
      </c>
      <c r="AZ413" s="853">
        <v>353</v>
      </c>
      <c r="BA413" s="853" t="s">
        <v>518</v>
      </c>
      <c r="BB413" s="854">
        <v>153</v>
      </c>
    </row>
    <row r="414" spans="50:54">
      <c r="AX414" s="31" t="str">
        <f t="shared" si="261"/>
        <v>353EPSS40</v>
      </c>
      <c r="AY414" s="853" t="s">
        <v>683</v>
      </c>
      <c r="AZ414" s="853">
        <v>353</v>
      </c>
      <c r="BA414" s="853" t="s">
        <v>509</v>
      </c>
      <c r="BB414" s="854">
        <v>392</v>
      </c>
    </row>
    <row r="415" spans="50:54">
      <c r="AX415" s="31" t="str">
        <f t="shared" si="261"/>
        <v>353EPSS42</v>
      </c>
      <c r="AY415" s="853" t="s">
        <v>683</v>
      </c>
      <c r="AZ415" s="853">
        <v>353</v>
      </c>
      <c r="BA415" s="853" t="s">
        <v>603</v>
      </c>
      <c r="BB415" s="854">
        <v>1</v>
      </c>
    </row>
    <row r="416" spans="50:54">
      <c r="AX416" s="31" t="str">
        <f t="shared" si="261"/>
        <v>353ESS024</v>
      </c>
      <c r="AY416" s="853" t="s">
        <v>683</v>
      </c>
      <c r="AZ416" s="853">
        <v>353</v>
      </c>
      <c r="BA416" s="853" t="s">
        <v>512</v>
      </c>
      <c r="BB416" s="854">
        <v>2120</v>
      </c>
    </row>
    <row r="417" spans="50:54">
      <c r="AX417" s="31" t="str">
        <f t="shared" si="261"/>
        <v>364EPSI03</v>
      </c>
      <c r="AY417" s="853" t="s">
        <v>683</v>
      </c>
      <c r="AZ417" s="853">
        <v>364</v>
      </c>
      <c r="BA417" s="853" t="s">
        <v>527</v>
      </c>
      <c r="BB417" s="854">
        <v>1306</v>
      </c>
    </row>
    <row r="418" spans="50:54">
      <c r="AX418" s="31" t="str">
        <f t="shared" si="261"/>
        <v>364EPSS37</v>
      </c>
      <c r="AY418" s="853" t="s">
        <v>683</v>
      </c>
      <c r="AZ418" s="853">
        <v>364</v>
      </c>
      <c r="BA418" s="853" t="s">
        <v>518</v>
      </c>
      <c r="BB418" s="854">
        <v>564</v>
      </c>
    </row>
    <row r="419" spans="50:54">
      <c r="AX419" s="31" t="str">
        <f t="shared" si="261"/>
        <v>364EPSS40</v>
      </c>
      <c r="AY419" s="853" t="s">
        <v>683</v>
      </c>
      <c r="AZ419" s="853">
        <v>364</v>
      </c>
      <c r="BA419" s="853" t="s">
        <v>509</v>
      </c>
      <c r="BB419" s="854">
        <v>7520</v>
      </c>
    </row>
    <row r="420" spans="50:54">
      <c r="AX420" s="31" t="str">
        <f t="shared" si="261"/>
        <v>368EPSS02</v>
      </c>
      <c r="AY420" s="853" t="s">
        <v>683</v>
      </c>
      <c r="AZ420" s="853">
        <v>368</v>
      </c>
      <c r="BA420" s="853" t="s">
        <v>530</v>
      </c>
      <c r="BB420" s="854">
        <v>6</v>
      </c>
    </row>
    <row r="421" spans="50:54">
      <c r="AX421" s="31" t="str">
        <f t="shared" si="261"/>
        <v>368EPSS37</v>
      </c>
      <c r="AY421" s="853" t="s">
        <v>683</v>
      </c>
      <c r="AZ421" s="853">
        <v>368</v>
      </c>
      <c r="BA421" s="853" t="s">
        <v>518</v>
      </c>
      <c r="BB421" s="854">
        <v>251</v>
      </c>
    </row>
    <row r="422" spans="50:54">
      <c r="AX422" s="31" t="str">
        <f t="shared" si="261"/>
        <v>368ESS024</v>
      </c>
      <c r="AY422" s="853" t="s">
        <v>683</v>
      </c>
      <c r="AZ422" s="853">
        <v>368</v>
      </c>
      <c r="BA422" s="853" t="s">
        <v>512</v>
      </c>
      <c r="BB422" s="854">
        <v>6112</v>
      </c>
    </row>
    <row r="423" spans="50:54">
      <c r="AX423" s="31" t="str">
        <f t="shared" si="261"/>
        <v>390EPSS37</v>
      </c>
      <c r="AY423" s="853" t="s">
        <v>683</v>
      </c>
      <c r="AZ423" s="853">
        <v>390</v>
      </c>
      <c r="BA423" s="853" t="s">
        <v>518</v>
      </c>
      <c r="BB423" s="854">
        <v>451</v>
      </c>
    </row>
    <row r="424" spans="50:54">
      <c r="AX424" s="31" t="str">
        <f t="shared" si="261"/>
        <v>390EPSS40</v>
      </c>
      <c r="AY424" s="853" t="s">
        <v>683</v>
      </c>
      <c r="AZ424" s="853">
        <v>390</v>
      </c>
      <c r="BA424" s="853" t="s">
        <v>509</v>
      </c>
      <c r="BB424" s="854">
        <v>3878</v>
      </c>
    </row>
    <row r="425" spans="50:54">
      <c r="AX425" s="31" t="str">
        <f t="shared" si="261"/>
        <v>467EPSS37</v>
      </c>
      <c r="AY425" s="853" t="s">
        <v>683</v>
      </c>
      <c r="AZ425" s="853">
        <v>467</v>
      </c>
      <c r="BA425" s="853" t="s">
        <v>518</v>
      </c>
      <c r="BB425" s="854">
        <v>140</v>
      </c>
    </row>
    <row r="426" spans="50:54">
      <c r="AX426" s="31" t="str">
        <f t="shared" si="261"/>
        <v>467EPSS40</v>
      </c>
      <c r="AY426" s="853" t="s">
        <v>683</v>
      </c>
      <c r="AZ426" s="853">
        <v>467</v>
      </c>
      <c r="BA426" s="853" t="s">
        <v>509</v>
      </c>
      <c r="BB426" s="854">
        <v>4261</v>
      </c>
    </row>
    <row r="427" spans="50:54">
      <c r="AX427" s="31" t="str">
        <f t="shared" si="261"/>
        <v>576EPSS37</v>
      </c>
      <c r="AY427" s="853" t="s">
        <v>683</v>
      </c>
      <c r="AZ427" s="853">
        <v>576</v>
      </c>
      <c r="BA427" s="853" t="s">
        <v>518</v>
      </c>
      <c r="BB427" s="854">
        <v>57</v>
      </c>
    </row>
    <row r="428" spans="50:54">
      <c r="AX428" s="31" t="str">
        <f t="shared" si="261"/>
        <v>576EPSS40</v>
      </c>
      <c r="AY428" s="853" t="s">
        <v>683</v>
      </c>
      <c r="AZ428" s="853">
        <v>576</v>
      </c>
      <c r="BA428" s="853" t="s">
        <v>509</v>
      </c>
      <c r="BB428" s="854">
        <v>1290</v>
      </c>
    </row>
    <row r="429" spans="50:54">
      <c r="AX429" s="31" t="str">
        <f t="shared" si="261"/>
        <v>576ESS024</v>
      </c>
      <c r="AY429" s="853" t="s">
        <v>683</v>
      </c>
      <c r="AZ429" s="853">
        <v>576</v>
      </c>
      <c r="BA429" s="853" t="s">
        <v>512</v>
      </c>
      <c r="BB429" s="854">
        <v>3923</v>
      </c>
    </row>
    <row r="430" spans="50:54">
      <c r="AX430" s="31" t="str">
        <f t="shared" si="261"/>
        <v>576ESS091</v>
      </c>
      <c r="AY430" s="853" t="s">
        <v>683</v>
      </c>
      <c r="AZ430" s="853">
        <v>576</v>
      </c>
      <c r="BA430" s="853" t="s">
        <v>524</v>
      </c>
      <c r="BB430" s="854">
        <v>452</v>
      </c>
    </row>
    <row r="431" spans="50:54">
      <c r="AX431" s="31" t="str">
        <f t="shared" si="261"/>
        <v>642EPSS02</v>
      </c>
      <c r="AY431" s="853" t="s">
        <v>683</v>
      </c>
      <c r="AZ431" s="853">
        <v>642</v>
      </c>
      <c r="BA431" s="853" t="s">
        <v>530</v>
      </c>
      <c r="BB431" s="854">
        <v>28</v>
      </c>
    </row>
    <row r="432" spans="50:54">
      <c r="AX432" s="31" t="str">
        <f t="shared" si="261"/>
        <v>642EPSS16</v>
      </c>
      <c r="AY432" s="853" t="s">
        <v>683</v>
      </c>
      <c r="AZ432" s="853">
        <v>642</v>
      </c>
      <c r="BA432" s="853" t="s">
        <v>521</v>
      </c>
      <c r="BB432" s="854">
        <v>1</v>
      </c>
    </row>
    <row r="433" spans="50:54">
      <c r="AX433" s="31" t="str">
        <f t="shared" si="261"/>
        <v>642EPSS37</v>
      </c>
      <c r="AY433" s="853" t="s">
        <v>683</v>
      </c>
      <c r="AZ433" s="853">
        <v>642</v>
      </c>
      <c r="BA433" s="853" t="s">
        <v>518</v>
      </c>
      <c r="BB433" s="854">
        <v>396</v>
      </c>
    </row>
    <row r="434" spans="50:54">
      <c r="AX434" s="31" t="str">
        <f t="shared" si="261"/>
        <v>642EPSS40</v>
      </c>
      <c r="AY434" s="853" t="s">
        <v>683</v>
      </c>
      <c r="AZ434" s="853">
        <v>642</v>
      </c>
      <c r="BA434" s="853" t="s">
        <v>509</v>
      </c>
      <c r="BB434" s="854">
        <v>7202</v>
      </c>
    </row>
    <row r="435" spans="50:54">
      <c r="AX435" s="31" t="str">
        <f t="shared" si="261"/>
        <v>642ESS091</v>
      </c>
      <c r="AY435" s="853" t="s">
        <v>683</v>
      </c>
      <c r="AZ435" s="853">
        <v>642</v>
      </c>
      <c r="BA435" s="853" t="s">
        <v>524</v>
      </c>
      <c r="BB435" s="854">
        <v>5227</v>
      </c>
    </row>
    <row r="436" spans="50:54">
      <c r="AX436" s="31" t="str">
        <f t="shared" si="261"/>
        <v>679EPSS02</v>
      </c>
      <c r="AY436" s="853" t="s">
        <v>683</v>
      </c>
      <c r="AZ436" s="853">
        <v>679</v>
      </c>
      <c r="BA436" s="853" t="s">
        <v>530</v>
      </c>
      <c r="BB436" s="854">
        <v>1</v>
      </c>
    </row>
    <row r="437" spans="50:54">
      <c r="AX437" s="31" t="str">
        <f t="shared" si="261"/>
        <v>679EPSS16</v>
      </c>
      <c r="AY437" s="853" t="s">
        <v>683</v>
      </c>
      <c r="AZ437" s="853">
        <v>679</v>
      </c>
      <c r="BA437" s="853" t="s">
        <v>521</v>
      </c>
      <c r="BB437" s="854">
        <v>103</v>
      </c>
    </row>
    <row r="438" spans="50:54">
      <c r="AX438" s="31" t="str">
        <f t="shared" si="261"/>
        <v>679EPSS37</v>
      </c>
      <c r="AY438" s="853" t="s">
        <v>683</v>
      </c>
      <c r="AZ438" s="853">
        <v>679</v>
      </c>
      <c r="BA438" s="853" t="s">
        <v>518</v>
      </c>
      <c r="BB438" s="854">
        <v>377</v>
      </c>
    </row>
    <row r="439" spans="50:54">
      <c r="AX439" s="31" t="str">
        <f t="shared" si="261"/>
        <v>679EPSS40</v>
      </c>
      <c r="AY439" s="853" t="s">
        <v>683</v>
      </c>
      <c r="AZ439" s="853">
        <v>679</v>
      </c>
      <c r="BA439" s="853" t="s">
        <v>509</v>
      </c>
      <c r="BB439" s="854">
        <v>7203</v>
      </c>
    </row>
    <row r="440" spans="50:54">
      <c r="AX440" s="31" t="str">
        <f t="shared" si="261"/>
        <v>679ESS024</v>
      </c>
      <c r="AY440" s="853" t="s">
        <v>683</v>
      </c>
      <c r="AZ440" s="853">
        <v>679</v>
      </c>
      <c r="BA440" s="853" t="s">
        <v>512</v>
      </c>
      <c r="BB440" s="854">
        <v>4441</v>
      </c>
    </row>
    <row r="441" spans="50:54">
      <c r="AX441" s="31" t="str">
        <f t="shared" si="261"/>
        <v>679ESS091</v>
      </c>
      <c r="AY441" s="853" t="s">
        <v>683</v>
      </c>
      <c r="AZ441" s="853">
        <v>679</v>
      </c>
      <c r="BA441" s="853" t="s">
        <v>524</v>
      </c>
      <c r="BB441" s="854">
        <v>656</v>
      </c>
    </row>
    <row r="442" spans="50:54">
      <c r="AX442" s="31" t="str">
        <f t="shared" si="261"/>
        <v>789EPSS37</v>
      </c>
      <c r="AY442" s="853" t="s">
        <v>683</v>
      </c>
      <c r="AZ442" s="853">
        <v>789</v>
      </c>
      <c r="BA442" s="853" t="s">
        <v>518</v>
      </c>
      <c r="BB442" s="854">
        <v>246</v>
      </c>
    </row>
    <row r="443" spans="50:54">
      <c r="AX443" s="31" t="str">
        <f t="shared" si="261"/>
        <v>789EPSS40</v>
      </c>
      <c r="AY443" s="853" t="s">
        <v>683</v>
      </c>
      <c r="AZ443" s="853">
        <v>789</v>
      </c>
      <c r="BA443" s="853" t="s">
        <v>509</v>
      </c>
      <c r="BB443" s="854">
        <v>1325</v>
      </c>
    </row>
    <row r="444" spans="50:54">
      <c r="AX444" s="31" t="str">
        <f t="shared" si="261"/>
        <v>789EPSS42</v>
      </c>
      <c r="AY444" s="853" t="s">
        <v>683</v>
      </c>
      <c r="AZ444" s="853">
        <v>789</v>
      </c>
      <c r="BA444" s="853" t="s">
        <v>603</v>
      </c>
      <c r="BB444" s="854">
        <v>1</v>
      </c>
    </row>
    <row r="445" spans="50:54">
      <c r="AX445" s="31" t="str">
        <f t="shared" si="261"/>
        <v>789ESS024</v>
      </c>
      <c r="AY445" s="853" t="s">
        <v>683</v>
      </c>
      <c r="AZ445" s="853">
        <v>789</v>
      </c>
      <c r="BA445" s="853" t="s">
        <v>512</v>
      </c>
      <c r="BB445" s="854">
        <v>7615</v>
      </c>
    </row>
    <row r="446" spans="50:54">
      <c r="AX446" s="31" t="str">
        <f t="shared" si="261"/>
        <v>792EPSS37</v>
      </c>
      <c r="AY446" s="853" t="s">
        <v>683</v>
      </c>
      <c r="AZ446" s="853">
        <v>792</v>
      </c>
      <c r="BA446" s="853" t="s">
        <v>518</v>
      </c>
      <c r="BB446" s="854">
        <v>248</v>
      </c>
    </row>
    <row r="447" spans="50:54">
      <c r="AX447" s="31" t="str">
        <f t="shared" si="261"/>
        <v>792EPSS40</v>
      </c>
      <c r="AY447" s="853" t="s">
        <v>683</v>
      </c>
      <c r="AZ447" s="853">
        <v>792</v>
      </c>
      <c r="BA447" s="853" t="s">
        <v>509</v>
      </c>
      <c r="BB447" s="854">
        <v>2741</v>
      </c>
    </row>
    <row r="448" spans="50:54">
      <c r="AX448" s="31" t="str">
        <f t="shared" si="261"/>
        <v>792EPSS41</v>
      </c>
      <c r="AY448" s="853" t="s">
        <v>683</v>
      </c>
      <c r="AZ448" s="853">
        <v>792</v>
      </c>
      <c r="BA448" s="853" t="s">
        <v>602</v>
      </c>
      <c r="BB448" s="854">
        <v>1</v>
      </c>
    </row>
    <row r="449" spans="50:54">
      <c r="AX449" s="31" t="str">
        <f t="shared" si="261"/>
        <v>809EPSS02</v>
      </c>
      <c r="AY449" s="853" t="s">
        <v>683</v>
      </c>
      <c r="AZ449" s="853">
        <v>809</v>
      </c>
      <c r="BA449" s="853" t="s">
        <v>530</v>
      </c>
      <c r="BB449" s="854">
        <v>5</v>
      </c>
    </row>
    <row r="450" spans="50:54">
      <c r="AX450" s="31" t="str">
        <f t="shared" si="261"/>
        <v>809EPSS37</v>
      </c>
      <c r="AY450" s="853" t="s">
        <v>683</v>
      </c>
      <c r="AZ450" s="853">
        <v>809</v>
      </c>
      <c r="BA450" s="853" t="s">
        <v>518</v>
      </c>
      <c r="BB450" s="854">
        <v>312</v>
      </c>
    </row>
    <row r="451" spans="50:54">
      <c r="AX451" s="31" t="str">
        <f t="shared" si="261"/>
        <v>809EPSS40</v>
      </c>
      <c r="AY451" s="853" t="s">
        <v>683</v>
      </c>
      <c r="AZ451" s="853">
        <v>809</v>
      </c>
      <c r="BA451" s="853" t="s">
        <v>509</v>
      </c>
      <c r="BB451" s="854">
        <v>3093</v>
      </c>
    </row>
    <row r="452" spans="50:54">
      <c r="AX452" s="31" t="str">
        <f t="shared" si="261"/>
        <v>847EPSS37</v>
      </c>
      <c r="AY452" s="853" t="s">
        <v>683</v>
      </c>
      <c r="AZ452" s="853">
        <v>847</v>
      </c>
      <c r="BA452" s="853" t="s">
        <v>518</v>
      </c>
      <c r="BB452" s="854">
        <v>898</v>
      </c>
    </row>
    <row r="453" spans="50:54">
      <c r="AX453" s="31" t="str">
        <f t="shared" si="261"/>
        <v>847EPSS40</v>
      </c>
      <c r="AY453" s="853" t="s">
        <v>683</v>
      </c>
      <c r="AZ453" s="853">
        <v>847</v>
      </c>
      <c r="BA453" s="853" t="s">
        <v>509</v>
      </c>
      <c r="BB453" s="854">
        <v>23431</v>
      </c>
    </row>
    <row r="454" spans="50:54">
      <c r="AX454" s="31" t="str">
        <f t="shared" si="261"/>
        <v>847EPSS41</v>
      </c>
      <c r="AY454" s="853" t="s">
        <v>683</v>
      </c>
      <c r="AZ454" s="853">
        <v>847</v>
      </c>
      <c r="BA454" s="853" t="s">
        <v>602</v>
      </c>
      <c r="BB454" s="854">
        <v>4</v>
      </c>
    </row>
    <row r="455" spans="50:54">
      <c r="AX455" s="31" t="str">
        <f t="shared" si="261"/>
        <v>856EPSI03</v>
      </c>
      <c r="AY455" s="853" t="s">
        <v>683</v>
      </c>
      <c r="AZ455" s="853">
        <v>856</v>
      </c>
      <c r="BA455" s="853" t="s">
        <v>527</v>
      </c>
      <c r="BB455" s="854">
        <v>310</v>
      </c>
    </row>
    <row r="456" spans="50:54">
      <c r="AX456" s="31" t="str">
        <f t="shared" ref="AX456:AX519" si="262">CONCATENATE(AZ456,BA456)</f>
        <v>856EPSS37</v>
      </c>
      <c r="AY456" s="853" t="s">
        <v>683</v>
      </c>
      <c r="AZ456" s="853">
        <v>856</v>
      </c>
      <c r="BA456" s="853" t="s">
        <v>518</v>
      </c>
      <c r="BB456" s="854">
        <v>193</v>
      </c>
    </row>
    <row r="457" spans="50:54">
      <c r="AX457" s="31" t="str">
        <f t="shared" si="262"/>
        <v>856EPSS40</v>
      </c>
      <c r="AY457" s="853" t="s">
        <v>683</v>
      </c>
      <c r="AZ457" s="853">
        <v>856</v>
      </c>
      <c r="BA457" s="853" t="s">
        <v>509</v>
      </c>
      <c r="BB457" s="854">
        <v>2454</v>
      </c>
    </row>
    <row r="458" spans="50:54">
      <c r="AX458" s="31" t="str">
        <f t="shared" si="262"/>
        <v>861EPSS37</v>
      </c>
      <c r="AY458" s="853" t="s">
        <v>683</v>
      </c>
      <c r="AZ458" s="853">
        <v>861</v>
      </c>
      <c r="BA458" s="853" t="s">
        <v>518</v>
      </c>
      <c r="BB458" s="854">
        <v>487</v>
      </c>
    </row>
    <row r="459" spans="50:54">
      <c r="AX459" s="31" t="str">
        <f t="shared" si="262"/>
        <v>861EPSS40</v>
      </c>
      <c r="AY459" s="853" t="s">
        <v>683</v>
      </c>
      <c r="AZ459" s="853">
        <v>861</v>
      </c>
      <c r="BA459" s="853" t="s">
        <v>509</v>
      </c>
      <c r="BB459" s="854">
        <v>5116</v>
      </c>
    </row>
    <row r="460" spans="50:54">
      <c r="AX460" s="31" t="str">
        <f t="shared" si="262"/>
        <v>1EPSS02</v>
      </c>
      <c r="AY460" s="853" t="s">
        <v>684</v>
      </c>
      <c r="AZ460" s="853">
        <v>1</v>
      </c>
      <c r="BA460" s="853" t="s">
        <v>530</v>
      </c>
      <c r="BB460" s="854">
        <v>27548</v>
      </c>
    </row>
    <row r="461" spans="50:54">
      <c r="AX461" s="31" t="str">
        <f t="shared" si="262"/>
        <v>1EPSS05</v>
      </c>
      <c r="AY461" s="853" t="s">
        <v>684</v>
      </c>
      <c r="AZ461" s="853">
        <v>1</v>
      </c>
      <c r="BA461" s="853" t="s">
        <v>533</v>
      </c>
      <c r="BB461" s="854">
        <v>3332</v>
      </c>
    </row>
    <row r="462" spans="50:54">
      <c r="AX462" s="31" t="str">
        <f t="shared" si="262"/>
        <v>1EPSS08</v>
      </c>
      <c r="AY462" s="853" t="s">
        <v>684</v>
      </c>
      <c r="AZ462" s="853">
        <v>1</v>
      </c>
      <c r="BA462" s="853" t="s">
        <v>536</v>
      </c>
      <c r="BB462" s="854">
        <v>1297</v>
      </c>
    </row>
    <row r="463" spans="50:54">
      <c r="AX463" s="31" t="str">
        <f t="shared" si="262"/>
        <v>1EPSS10</v>
      </c>
      <c r="AY463" s="853" t="s">
        <v>684</v>
      </c>
      <c r="AZ463" s="853">
        <v>1</v>
      </c>
      <c r="BA463" s="853" t="s">
        <v>515</v>
      </c>
      <c r="BB463" s="854">
        <v>129605</v>
      </c>
    </row>
    <row r="464" spans="50:54">
      <c r="AX464" s="31" t="str">
        <f t="shared" si="262"/>
        <v>1EPSS16</v>
      </c>
      <c r="AY464" s="853" t="s">
        <v>684</v>
      </c>
      <c r="AZ464" s="853">
        <v>1</v>
      </c>
      <c r="BA464" s="853" t="s">
        <v>521</v>
      </c>
      <c r="BB464" s="854">
        <v>17686</v>
      </c>
    </row>
    <row r="465" spans="50:54">
      <c r="AX465" s="31" t="str">
        <f t="shared" si="262"/>
        <v>1EPSS37</v>
      </c>
      <c r="AY465" s="853" t="s">
        <v>684</v>
      </c>
      <c r="AZ465" s="853">
        <v>1</v>
      </c>
      <c r="BA465" s="853" t="s">
        <v>518</v>
      </c>
      <c r="BB465" s="854">
        <v>27331</v>
      </c>
    </row>
    <row r="466" spans="50:54">
      <c r="AX466" s="31" t="str">
        <f t="shared" si="262"/>
        <v>1EPSS40</v>
      </c>
      <c r="AY466" s="853" t="s">
        <v>684</v>
      </c>
      <c r="AZ466" s="853">
        <v>1</v>
      </c>
      <c r="BA466" s="853" t="s">
        <v>509</v>
      </c>
      <c r="BB466" s="854">
        <v>452920</v>
      </c>
    </row>
    <row r="467" spans="50:54">
      <c r="AX467" s="31" t="str">
        <f t="shared" si="262"/>
        <v>1EPSS41</v>
      </c>
      <c r="AY467" s="853" t="s">
        <v>684</v>
      </c>
      <c r="AZ467" s="853">
        <v>1</v>
      </c>
      <c r="BA467" s="853" t="s">
        <v>602</v>
      </c>
      <c r="BB467" s="854">
        <v>90</v>
      </c>
    </row>
    <row r="468" spans="50:54">
      <c r="AX468" s="31" t="str">
        <f t="shared" si="262"/>
        <v>1EPSS42</v>
      </c>
      <c r="AY468" s="853" t="s">
        <v>684</v>
      </c>
      <c r="AZ468" s="853">
        <v>1</v>
      </c>
      <c r="BA468" s="853" t="s">
        <v>603</v>
      </c>
      <c r="BB468" s="854">
        <v>41</v>
      </c>
    </row>
    <row r="469" spans="50:54">
      <c r="AX469" s="31" t="str">
        <f t="shared" si="262"/>
        <v>1ESS024</v>
      </c>
      <c r="AY469" s="853" t="s">
        <v>684</v>
      </c>
      <c r="AZ469" s="853">
        <v>1</v>
      </c>
      <c r="BA469" s="853" t="s">
        <v>512</v>
      </c>
      <c r="BB469" s="854">
        <v>3307</v>
      </c>
    </row>
    <row r="470" spans="50:54">
      <c r="AX470" s="31" t="str">
        <f t="shared" si="262"/>
        <v>1ESS062</v>
      </c>
      <c r="AY470" s="853" t="s">
        <v>684</v>
      </c>
      <c r="AZ470" s="853">
        <v>1</v>
      </c>
      <c r="BA470" s="853" t="s">
        <v>546</v>
      </c>
      <c r="BB470" s="854">
        <v>1</v>
      </c>
    </row>
    <row r="471" spans="50:54">
      <c r="AX471" s="31" t="str">
        <f t="shared" si="262"/>
        <v>1ESS207</v>
      </c>
      <c r="AY471" s="853" t="s">
        <v>684</v>
      </c>
      <c r="AZ471" s="853">
        <v>1</v>
      </c>
      <c r="BA471" s="853" t="s">
        <v>544</v>
      </c>
      <c r="BB471" s="854">
        <v>1</v>
      </c>
    </row>
    <row r="472" spans="50:54">
      <c r="AX472" s="31" t="str">
        <f t="shared" si="262"/>
        <v>79EPSS02</v>
      </c>
      <c r="AY472" s="853" t="s">
        <v>684</v>
      </c>
      <c r="AZ472" s="853">
        <v>79</v>
      </c>
      <c r="BA472" s="853" t="s">
        <v>530</v>
      </c>
      <c r="BB472" s="854">
        <v>227</v>
      </c>
    </row>
    <row r="473" spans="50:54">
      <c r="AX473" s="31" t="str">
        <f t="shared" si="262"/>
        <v>79EPSS10</v>
      </c>
      <c r="AY473" s="853" t="s">
        <v>684</v>
      </c>
      <c r="AZ473" s="853">
        <v>79</v>
      </c>
      <c r="BA473" s="853" t="s">
        <v>515</v>
      </c>
      <c r="BB473" s="854">
        <v>1587</v>
      </c>
    </row>
    <row r="474" spans="50:54">
      <c r="AX474" s="31" t="str">
        <f t="shared" si="262"/>
        <v>79EPSS16</v>
      </c>
      <c r="AY474" s="853" t="s">
        <v>684</v>
      </c>
      <c r="AZ474" s="853">
        <v>79</v>
      </c>
      <c r="BA474" s="853" t="s">
        <v>521</v>
      </c>
      <c r="BB474" s="854">
        <v>551</v>
      </c>
    </row>
    <row r="475" spans="50:54">
      <c r="AX475" s="31" t="str">
        <f t="shared" si="262"/>
        <v>79EPSS37</v>
      </c>
      <c r="AY475" s="853" t="s">
        <v>684</v>
      </c>
      <c r="AZ475" s="853">
        <v>79</v>
      </c>
      <c r="BA475" s="853" t="s">
        <v>518</v>
      </c>
      <c r="BB475" s="854">
        <v>546</v>
      </c>
    </row>
    <row r="476" spans="50:54">
      <c r="AX476" s="31" t="str">
        <f t="shared" si="262"/>
        <v>79EPSS40</v>
      </c>
      <c r="AY476" s="853" t="s">
        <v>684</v>
      </c>
      <c r="AZ476" s="853">
        <v>79</v>
      </c>
      <c r="BA476" s="853" t="s">
        <v>509</v>
      </c>
      <c r="BB476" s="854">
        <v>15631</v>
      </c>
    </row>
    <row r="477" spans="50:54">
      <c r="AX477" s="31" t="str">
        <f t="shared" si="262"/>
        <v>88EPSS02</v>
      </c>
      <c r="AY477" s="853" t="s">
        <v>684</v>
      </c>
      <c r="AZ477" s="853">
        <v>88</v>
      </c>
      <c r="BA477" s="853" t="s">
        <v>530</v>
      </c>
      <c r="BB477" s="854">
        <v>3734</v>
      </c>
    </row>
    <row r="478" spans="50:54">
      <c r="AX478" s="31" t="str">
        <f t="shared" si="262"/>
        <v>88EPSS05</v>
      </c>
      <c r="AY478" s="853" t="s">
        <v>684</v>
      </c>
      <c r="AZ478" s="853">
        <v>88</v>
      </c>
      <c r="BA478" s="853" t="s">
        <v>533</v>
      </c>
      <c r="BB478" s="854">
        <v>515</v>
      </c>
    </row>
    <row r="479" spans="50:54">
      <c r="AX479" s="31" t="str">
        <f t="shared" si="262"/>
        <v>88EPSS10</v>
      </c>
      <c r="AY479" s="853" t="s">
        <v>684</v>
      </c>
      <c r="AZ479" s="853">
        <v>88</v>
      </c>
      <c r="BA479" s="853" t="s">
        <v>515</v>
      </c>
      <c r="BB479" s="854">
        <v>16513</v>
      </c>
    </row>
    <row r="480" spans="50:54">
      <c r="AX480" s="31" t="str">
        <f t="shared" si="262"/>
        <v>88EPSS16</v>
      </c>
      <c r="AY480" s="853" t="s">
        <v>684</v>
      </c>
      <c r="AZ480" s="853">
        <v>88</v>
      </c>
      <c r="BA480" s="853" t="s">
        <v>521</v>
      </c>
      <c r="BB480" s="854">
        <v>2185</v>
      </c>
    </row>
    <row r="481" spans="50:54">
      <c r="AX481" s="31" t="str">
        <f t="shared" si="262"/>
        <v>88EPSS37</v>
      </c>
      <c r="AY481" s="853" t="s">
        <v>684</v>
      </c>
      <c r="AZ481" s="853">
        <v>88</v>
      </c>
      <c r="BA481" s="853" t="s">
        <v>518</v>
      </c>
      <c r="BB481" s="854">
        <v>3180</v>
      </c>
    </row>
    <row r="482" spans="50:54">
      <c r="AX482" s="31" t="str">
        <f t="shared" si="262"/>
        <v>88EPSS40</v>
      </c>
      <c r="AY482" s="853" t="s">
        <v>684</v>
      </c>
      <c r="AZ482" s="853">
        <v>88</v>
      </c>
      <c r="BA482" s="853" t="s">
        <v>509</v>
      </c>
      <c r="BB482" s="854">
        <v>72772</v>
      </c>
    </row>
    <row r="483" spans="50:54">
      <c r="AX483" s="31" t="str">
        <f t="shared" si="262"/>
        <v>88EPSS41</v>
      </c>
      <c r="AY483" s="853" t="s">
        <v>684</v>
      </c>
      <c r="AZ483" s="853">
        <v>88</v>
      </c>
      <c r="BA483" s="853" t="s">
        <v>602</v>
      </c>
      <c r="BB483" s="854">
        <v>16</v>
      </c>
    </row>
    <row r="484" spans="50:54">
      <c r="AX484" s="31" t="str">
        <f t="shared" si="262"/>
        <v>88ESS091</v>
      </c>
      <c r="AY484" s="853" t="s">
        <v>684</v>
      </c>
      <c r="AZ484" s="853">
        <v>88</v>
      </c>
      <c r="BA484" s="853" t="s">
        <v>524</v>
      </c>
      <c r="BB484" s="854">
        <v>2</v>
      </c>
    </row>
    <row r="485" spans="50:54">
      <c r="AX485" s="31" t="str">
        <f t="shared" si="262"/>
        <v>129EPSS02</v>
      </c>
      <c r="AY485" s="853" t="s">
        <v>684</v>
      </c>
      <c r="AZ485" s="853">
        <v>129</v>
      </c>
      <c r="BA485" s="853" t="s">
        <v>530</v>
      </c>
      <c r="BB485" s="854">
        <v>365</v>
      </c>
    </row>
    <row r="486" spans="50:54">
      <c r="AX486" s="31" t="str">
        <f t="shared" si="262"/>
        <v>129EPSS10</v>
      </c>
      <c r="AY486" s="853" t="s">
        <v>684</v>
      </c>
      <c r="AZ486" s="853">
        <v>129</v>
      </c>
      <c r="BA486" s="853" t="s">
        <v>515</v>
      </c>
      <c r="BB486" s="854">
        <v>3297</v>
      </c>
    </row>
    <row r="487" spans="50:54">
      <c r="AX487" s="31" t="str">
        <f t="shared" si="262"/>
        <v>129EPSS16</v>
      </c>
      <c r="AY487" s="853" t="s">
        <v>684</v>
      </c>
      <c r="AZ487" s="853">
        <v>129</v>
      </c>
      <c r="BA487" s="853" t="s">
        <v>521</v>
      </c>
      <c r="BB487" s="854">
        <v>334</v>
      </c>
    </row>
    <row r="488" spans="50:54">
      <c r="AX488" s="31" t="str">
        <f t="shared" si="262"/>
        <v>129EPSS18</v>
      </c>
      <c r="AY488" s="853" t="s">
        <v>684</v>
      </c>
      <c r="AZ488" s="853">
        <v>129</v>
      </c>
      <c r="BA488" s="853" t="s">
        <v>539</v>
      </c>
      <c r="BB488" s="854">
        <v>1</v>
      </c>
    </row>
    <row r="489" spans="50:54">
      <c r="AX489" s="31" t="str">
        <f t="shared" si="262"/>
        <v>129EPSS37</v>
      </c>
      <c r="AY489" s="853" t="s">
        <v>684</v>
      </c>
      <c r="AZ489" s="853">
        <v>129</v>
      </c>
      <c r="BA489" s="853" t="s">
        <v>518</v>
      </c>
      <c r="BB489" s="854">
        <v>534</v>
      </c>
    </row>
    <row r="490" spans="50:54">
      <c r="AX490" s="31" t="str">
        <f t="shared" si="262"/>
        <v>129EPSS40</v>
      </c>
      <c r="AY490" s="853" t="s">
        <v>684</v>
      </c>
      <c r="AZ490" s="853">
        <v>129</v>
      </c>
      <c r="BA490" s="853" t="s">
        <v>509</v>
      </c>
      <c r="BB490" s="854">
        <v>12246</v>
      </c>
    </row>
    <row r="491" spans="50:54">
      <c r="AX491" s="31" t="str">
        <f t="shared" si="262"/>
        <v>212EPSS02</v>
      </c>
      <c r="AY491" s="853" t="s">
        <v>684</v>
      </c>
      <c r="AZ491" s="853">
        <v>212</v>
      </c>
      <c r="BA491" s="853" t="s">
        <v>530</v>
      </c>
      <c r="BB491" s="854">
        <v>155</v>
      </c>
    </row>
    <row r="492" spans="50:54">
      <c r="AX492" s="31" t="str">
        <f t="shared" si="262"/>
        <v>212EPSS10</v>
      </c>
      <c r="AY492" s="853" t="s">
        <v>684</v>
      </c>
      <c r="AZ492" s="853">
        <v>212</v>
      </c>
      <c r="BA492" s="853" t="s">
        <v>515</v>
      </c>
      <c r="BB492" s="854">
        <v>3205</v>
      </c>
    </row>
    <row r="493" spans="50:54">
      <c r="AX493" s="31" t="str">
        <f t="shared" si="262"/>
        <v>212EPSS37</v>
      </c>
      <c r="AY493" s="853" t="s">
        <v>684</v>
      </c>
      <c r="AZ493" s="853">
        <v>212</v>
      </c>
      <c r="BA493" s="853" t="s">
        <v>518</v>
      </c>
      <c r="BB493" s="854">
        <v>543</v>
      </c>
    </row>
    <row r="494" spans="50:54">
      <c r="AX494" s="31" t="str">
        <f t="shared" si="262"/>
        <v>212EPSS40</v>
      </c>
      <c r="AY494" s="853" t="s">
        <v>684</v>
      </c>
      <c r="AZ494" s="853">
        <v>212</v>
      </c>
      <c r="BA494" s="853" t="s">
        <v>509</v>
      </c>
      <c r="BB494" s="854">
        <v>13410</v>
      </c>
    </row>
    <row r="495" spans="50:54">
      <c r="AX495" s="31" t="str">
        <f t="shared" si="262"/>
        <v>266EPSS02</v>
      </c>
      <c r="AY495" s="853" t="s">
        <v>684</v>
      </c>
      <c r="AZ495" s="853">
        <v>266</v>
      </c>
      <c r="BA495" s="853" t="s">
        <v>530</v>
      </c>
      <c r="BB495" s="854">
        <v>404</v>
      </c>
    </row>
    <row r="496" spans="50:54">
      <c r="AX496" s="31" t="str">
        <f t="shared" si="262"/>
        <v>266EPSS05</v>
      </c>
      <c r="AY496" s="853" t="s">
        <v>684</v>
      </c>
      <c r="AZ496" s="853">
        <v>266</v>
      </c>
      <c r="BA496" s="853" t="s">
        <v>533</v>
      </c>
      <c r="BB496" s="854">
        <v>86</v>
      </c>
    </row>
    <row r="497" spans="50:54">
      <c r="AX497" s="31" t="str">
        <f t="shared" si="262"/>
        <v>266EPSS10</v>
      </c>
      <c r="AY497" s="853" t="s">
        <v>684</v>
      </c>
      <c r="AZ497" s="853">
        <v>266</v>
      </c>
      <c r="BA497" s="853" t="s">
        <v>515</v>
      </c>
      <c r="BB497" s="854">
        <v>3773</v>
      </c>
    </row>
    <row r="498" spans="50:54">
      <c r="AX498" s="31" t="str">
        <f t="shared" si="262"/>
        <v>266EPSS16</v>
      </c>
      <c r="AY498" s="853" t="s">
        <v>684</v>
      </c>
      <c r="AZ498" s="853">
        <v>266</v>
      </c>
      <c r="BA498" s="853" t="s">
        <v>521</v>
      </c>
      <c r="BB498" s="854">
        <v>494</v>
      </c>
    </row>
    <row r="499" spans="50:54">
      <c r="AX499" s="31" t="str">
        <f t="shared" si="262"/>
        <v>266EPSS37</v>
      </c>
      <c r="AY499" s="853" t="s">
        <v>684</v>
      </c>
      <c r="AZ499" s="853">
        <v>266</v>
      </c>
      <c r="BA499" s="853" t="s">
        <v>518</v>
      </c>
      <c r="BB499" s="854">
        <v>489</v>
      </c>
    </row>
    <row r="500" spans="50:54">
      <c r="AX500" s="31" t="str">
        <f t="shared" si="262"/>
        <v>266EPSS40</v>
      </c>
      <c r="AY500" s="853" t="s">
        <v>684</v>
      </c>
      <c r="AZ500" s="853">
        <v>266</v>
      </c>
      <c r="BA500" s="853" t="s">
        <v>509</v>
      </c>
      <c r="BB500" s="854">
        <v>14103</v>
      </c>
    </row>
    <row r="501" spans="50:54">
      <c r="AX501" s="31" t="str">
        <f t="shared" si="262"/>
        <v>266EPSS41</v>
      </c>
      <c r="AY501" s="853" t="s">
        <v>684</v>
      </c>
      <c r="AZ501" s="853">
        <v>266</v>
      </c>
      <c r="BA501" s="853" t="s">
        <v>602</v>
      </c>
      <c r="BB501" s="854">
        <v>1</v>
      </c>
    </row>
    <row r="502" spans="50:54">
      <c r="AX502" s="31" t="str">
        <f t="shared" si="262"/>
        <v>308EPSS02</v>
      </c>
      <c r="AY502" s="853" t="s">
        <v>684</v>
      </c>
      <c r="AZ502" s="853">
        <v>308</v>
      </c>
      <c r="BA502" s="853" t="s">
        <v>530</v>
      </c>
      <c r="BB502" s="854">
        <v>261</v>
      </c>
    </row>
    <row r="503" spans="50:54">
      <c r="AX503" s="31" t="str">
        <f t="shared" si="262"/>
        <v>308EPSS10</v>
      </c>
      <c r="AY503" s="853" t="s">
        <v>684</v>
      </c>
      <c r="AZ503" s="853">
        <v>308</v>
      </c>
      <c r="BA503" s="853" t="s">
        <v>515</v>
      </c>
      <c r="BB503" s="854">
        <v>2388</v>
      </c>
    </row>
    <row r="504" spans="50:54">
      <c r="AX504" s="31" t="str">
        <f t="shared" si="262"/>
        <v>308EPSS37</v>
      </c>
      <c r="AY504" s="853" t="s">
        <v>684</v>
      </c>
      <c r="AZ504" s="853">
        <v>308</v>
      </c>
      <c r="BA504" s="853" t="s">
        <v>518</v>
      </c>
      <c r="BB504" s="854">
        <v>481</v>
      </c>
    </row>
    <row r="505" spans="50:54">
      <c r="AX505" s="31" t="str">
        <f t="shared" si="262"/>
        <v>308EPSS40</v>
      </c>
      <c r="AY505" s="853" t="s">
        <v>684</v>
      </c>
      <c r="AZ505" s="853">
        <v>308</v>
      </c>
      <c r="BA505" s="853" t="s">
        <v>509</v>
      </c>
      <c r="BB505" s="854">
        <v>10733</v>
      </c>
    </row>
    <row r="506" spans="50:54">
      <c r="AX506" s="31" t="str">
        <f t="shared" si="262"/>
        <v>308EPSS41</v>
      </c>
      <c r="AY506" s="853" t="s">
        <v>684</v>
      </c>
      <c r="AZ506" s="853">
        <v>308</v>
      </c>
      <c r="BA506" s="853" t="s">
        <v>602</v>
      </c>
      <c r="BB506" s="854">
        <v>1</v>
      </c>
    </row>
    <row r="507" spans="50:54">
      <c r="AX507" s="31" t="str">
        <f t="shared" si="262"/>
        <v>360EPSS02</v>
      </c>
      <c r="AY507" s="853" t="s">
        <v>684</v>
      </c>
      <c r="AZ507" s="853">
        <v>360</v>
      </c>
      <c r="BA507" s="853" t="s">
        <v>530</v>
      </c>
      <c r="BB507" s="854">
        <v>2192</v>
      </c>
    </row>
    <row r="508" spans="50:54">
      <c r="AX508" s="31" t="str">
        <f t="shared" si="262"/>
        <v>360EPSS05</v>
      </c>
      <c r="AY508" s="853" t="s">
        <v>684</v>
      </c>
      <c r="AZ508" s="853">
        <v>360</v>
      </c>
      <c r="BA508" s="853" t="s">
        <v>533</v>
      </c>
      <c r="BB508" s="854">
        <v>197</v>
      </c>
    </row>
    <row r="509" spans="50:54">
      <c r="AX509" s="31" t="str">
        <f t="shared" si="262"/>
        <v>360EPSS10</v>
      </c>
      <c r="AY509" s="853" t="s">
        <v>684</v>
      </c>
      <c r="AZ509" s="853">
        <v>360</v>
      </c>
      <c r="BA509" s="853" t="s">
        <v>515</v>
      </c>
      <c r="BB509" s="854">
        <v>8127</v>
      </c>
    </row>
    <row r="510" spans="50:54">
      <c r="AX510" s="31" t="str">
        <f t="shared" si="262"/>
        <v>360EPSS16</v>
      </c>
      <c r="AY510" s="853" t="s">
        <v>684</v>
      </c>
      <c r="AZ510" s="853">
        <v>360</v>
      </c>
      <c r="BA510" s="853" t="s">
        <v>521</v>
      </c>
      <c r="BB510" s="854">
        <v>1159</v>
      </c>
    </row>
    <row r="511" spans="50:54">
      <c r="AX511" s="31" t="str">
        <f t="shared" si="262"/>
        <v>360EPSS18</v>
      </c>
      <c r="AY511" s="853" t="s">
        <v>684</v>
      </c>
      <c r="AZ511" s="853">
        <v>360</v>
      </c>
      <c r="BA511" s="853" t="s">
        <v>539</v>
      </c>
      <c r="BB511" s="854">
        <v>26</v>
      </c>
    </row>
    <row r="512" spans="50:54">
      <c r="AX512" s="31" t="str">
        <f t="shared" si="262"/>
        <v>360EPSS37</v>
      </c>
      <c r="AY512" s="853" t="s">
        <v>684</v>
      </c>
      <c r="AZ512" s="853">
        <v>360</v>
      </c>
      <c r="BA512" s="853" t="s">
        <v>518</v>
      </c>
      <c r="BB512" s="854">
        <v>1614</v>
      </c>
    </row>
    <row r="513" spans="50:54">
      <c r="AX513" s="31" t="str">
        <f t="shared" si="262"/>
        <v>360EPSS40</v>
      </c>
      <c r="AY513" s="853" t="s">
        <v>684</v>
      </c>
      <c r="AZ513" s="853">
        <v>360</v>
      </c>
      <c r="BA513" s="853" t="s">
        <v>509</v>
      </c>
      <c r="BB513" s="854">
        <v>32445</v>
      </c>
    </row>
    <row r="514" spans="50:54">
      <c r="AX514" s="31" t="str">
        <f t="shared" si="262"/>
        <v>360EPSS41</v>
      </c>
      <c r="AY514" s="853" t="s">
        <v>684</v>
      </c>
      <c r="AZ514" s="853">
        <v>360</v>
      </c>
      <c r="BA514" s="853" t="s">
        <v>602</v>
      </c>
      <c r="BB514" s="854">
        <v>5</v>
      </c>
    </row>
    <row r="515" spans="50:54">
      <c r="AX515" s="31" t="str">
        <f t="shared" si="262"/>
        <v>360EPSS42</v>
      </c>
      <c r="AY515" s="853" t="s">
        <v>684</v>
      </c>
      <c r="AZ515" s="853">
        <v>360</v>
      </c>
      <c r="BA515" s="853" t="s">
        <v>603</v>
      </c>
      <c r="BB515" s="854">
        <v>1</v>
      </c>
    </row>
    <row r="516" spans="50:54">
      <c r="AX516" s="31" t="str">
        <f t="shared" si="262"/>
        <v>360ESS024</v>
      </c>
      <c r="AY516" s="853" t="s">
        <v>684</v>
      </c>
      <c r="AZ516" s="853">
        <v>360</v>
      </c>
      <c r="BA516" s="853" t="s">
        <v>512</v>
      </c>
      <c r="BB516" s="854">
        <v>200</v>
      </c>
    </row>
    <row r="517" spans="50:54">
      <c r="AX517" s="31" t="str">
        <f t="shared" si="262"/>
        <v>380EPSS10</v>
      </c>
      <c r="AY517" s="853" t="s">
        <v>684</v>
      </c>
      <c r="AZ517" s="853">
        <v>380</v>
      </c>
      <c r="BA517" s="853" t="s">
        <v>515</v>
      </c>
      <c r="BB517" s="854">
        <v>1776</v>
      </c>
    </row>
    <row r="518" spans="50:54">
      <c r="AX518" s="31" t="str">
        <f t="shared" si="262"/>
        <v>380EPSS37</v>
      </c>
      <c r="AY518" s="853" t="s">
        <v>684</v>
      </c>
      <c r="AZ518" s="853">
        <v>380</v>
      </c>
      <c r="BA518" s="853" t="s">
        <v>518</v>
      </c>
      <c r="BB518" s="854">
        <v>287</v>
      </c>
    </row>
    <row r="519" spans="50:54">
      <c r="AX519" s="31" t="str">
        <f t="shared" si="262"/>
        <v>380EPSS40</v>
      </c>
      <c r="AY519" s="853" t="s">
        <v>684</v>
      </c>
      <c r="AZ519" s="853">
        <v>380</v>
      </c>
      <c r="BA519" s="853" t="s">
        <v>509</v>
      </c>
      <c r="BB519" s="854">
        <v>7973</v>
      </c>
    </row>
    <row r="520" spans="50:54">
      <c r="AX520" s="31" t="str">
        <f t="shared" ref="AX520:AX583" si="263">CONCATENATE(AZ520,BA520)</f>
        <v>631EPSS10</v>
      </c>
      <c r="AY520" s="853" t="s">
        <v>684</v>
      </c>
      <c r="AZ520" s="853">
        <v>631</v>
      </c>
      <c r="BA520" s="853" t="s">
        <v>515</v>
      </c>
      <c r="BB520" s="854">
        <v>2035</v>
      </c>
    </row>
    <row r="521" spans="50:54">
      <c r="AX521" s="31" t="str">
        <f t="shared" si="263"/>
        <v>631EPSS16</v>
      </c>
      <c r="AY521" s="853" t="s">
        <v>684</v>
      </c>
      <c r="AZ521" s="853">
        <v>631</v>
      </c>
      <c r="BA521" s="853" t="s">
        <v>521</v>
      </c>
      <c r="BB521" s="854">
        <v>205</v>
      </c>
    </row>
    <row r="522" spans="50:54">
      <c r="AX522" s="31" t="str">
        <f t="shared" si="263"/>
        <v>631EPSS37</v>
      </c>
      <c r="AY522" s="853" t="s">
        <v>684</v>
      </c>
      <c r="AZ522" s="853">
        <v>631</v>
      </c>
      <c r="BA522" s="853" t="s">
        <v>518</v>
      </c>
      <c r="BB522" s="854">
        <v>277</v>
      </c>
    </row>
    <row r="523" spans="50:54">
      <c r="AX523" s="31" t="str">
        <f t="shared" si="263"/>
        <v>631EPSS40</v>
      </c>
      <c r="AY523" s="853" t="s">
        <v>684</v>
      </c>
      <c r="AZ523" s="853">
        <v>631</v>
      </c>
      <c r="BA523" s="853" t="s">
        <v>509</v>
      </c>
      <c r="BB523" s="854">
        <v>5969</v>
      </c>
    </row>
    <row r="524" spans="50:54">
      <c r="AX524" s="31" t="str">
        <f t="shared" si="263"/>
        <v>631ESS091</v>
      </c>
      <c r="AY524" s="853" t="s">
        <v>684</v>
      </c>
      <c r="AZ524" s="853">
        <v>631</v>
      </c>
      <c r="BA524" s="853" t="s">
        <v>524</v>
      </c>
      <c r="BB524" s="854">
        <v>1</v>
      </c>
    </row>
    <row r="525" spans="50:54">
      <c r="AX525" s="31" t="str">
        <f t="shared" si="263"/>
        <v/>
      </c>
      <c r="AY525" s="853"/>
      <c r="AZ525" s="853"/>
      <c r="BA525" s="853"/>
      <c r="BB525" s="854"/>
    </row>
    <row r="526" spans="50:54">
      <c r="AX526" s="31" t="str">
        <f t="shared" si="263"/>
        <v/>
      </c>
      <c r="AY526" s="853"/>
      <c r="AZ526" s="853"/>
      <c r="BA526" s="853"/>
      <c r="BB526" s="854"/>
    </row>
    <row r="527" spans="50:54">
      <c r="AX527" s="31" t="str">
        <f t="shared" si="263"/>
        <v/>
      </c>
      <c r="AY527" s="853"/>
      <c r="AZ527" s="853"/>
      <c r="BA527" s="853"/>
      <c r="BB527" s="854"/>
    </row>
    <row r="528" spans="50:54">
      <c r="AX528" s="31" t="str">
        <f t="shared" si="263"/>
        <v/>
      </c>
      <c r="AY528" s="853"/>
      <c r="AZ528" s="853"/>
      <c r="BA528" s="853"/>
      <c r="BB528" s="854"/>
    </row>
    <row r="529" spans="50:54">
      <c r="AX529" s="31" t="str">
        <f t="shared" si="263"/>
        <v/>
      </c>
      <c r="AY529" s="855"/>
      <c r="AZ529" s="855"/>
      <c r="BA529" s="855"/>
      <c r="BB529" s="856"/>
    </row>
    <row r="530" spans="50:54">
      <c r="AX530" s="31" t="str">
        <f t="shared" si="263"/>
        <v/>
      </c>
      <c r="AY530" s="855"/>
      <c r="AZ530" s="855"/>
      <c r="BA530" s="855"/>
      <c r="BB530" s="856"/>
    </row>
    <row r="531" spans="50:54">
      <c r="AX531" s="31" t="str">
        <f t="shared" si="263"/>
        <v/>
      </c>
      <c r="AY531" s="855"/>
      <c r="AZ531" s="855"/>
      <c r="BA531" s="855"/>
      <c r="BB531" s="856"/>
    </row>
    <row r="532" spans="50:54">
      <c r="AX532" s="31" t="str">
        <f t="shared" si="263"/>
        <v/>
      </c>
      <c r="AY532" s="855"/>
      <c r="AZ532" s="855"/>
      <c r="BA532" s="855"/>
      <c r="BB532" s="856"/>
    </row>
    <row r="533" spans="50:54">
      <c r="AX533" s="31" t="str">
        <f t="shared" si="263"/>
        <v/>
      </c>
      <c r="AY533" s="855"/>
      <c r="AZ533" s="855"/>
      <c r="BA533" s="855"/>
      <c r="BB533" s="856"/>
    </row>
    <row r="534" spans="50:54">
      <c r="AX534" s="31" t="str">
        <f t="shared" si="263"/>
        <v/>
      </c>
      <c r="AY534" s="855"/>
      <c r="AZ534" s="855"/>
      <c r="BA534" s="855"/>
      <c r="BB534" s="856"/>
    </row>
    <row r="535" spans="50:54">
      <c r="AX535" s="31" t="str">
        <f t="shared" si="263"/>
        <v/>
      </c>
      <c r="AY535" s="855"/>
      <c r="AZ535" s="855"/>
      <c r="BA535" s="855"/>
      <c r="BB535" s="856"/>
    </row>
    <row r="536" spans="50:54">
      <c r="AX536" s="31" t="str">
        <f t="shared" si="263"/>
        <v/>
      </c>
      <c r="AY536" s="855"/>
      <c r="AZ536" s="855"/>
      <c r="BA536" s="855"/>
      <c r="BB536" s="856"/>
    </row>
    <row r="537" spans="50:54">
      <c r="AX537" s="31" t="str">
        <f t="shared" si="263"/>
        <v/>
      </c>
      <c r="AY537" s="855"/>
      <c r="AZ537" s="855"/>
      <c r="BA537" s="855"/>
      <c r="BB537" s="856"/>
    </row>
    <row r="538" spans="50:54">
      <c r="AX538" s="31" t="str">
        <f t="shared" si="263"/>
        <v/>
      </c>
      <c r="AY538" s="855"/>
      <c r="AZ538" s="855"/>
      <c r="BA538" s="855"/>
      <c r="BB538" s="856"/>
    </row>
    <row r="539" spans="50:54">
      <c r="AX539" s="31" t="str">
        <f t="shared" si="263"/>
        <v/>
      </c>
      <c r="AY539" s="855"/>
      <c r="AZ539" s="855"/>
      <c r="BA539" s="855"/>
      <c r="BB539" s="856"/>
    </row>
    <row r="540" spans="50:54">
      <c r="AX540" s="31" t="str">
        <f t="shared" si="263"/>
        <v/>
      </c>
      <c r="AY540" s="857"/>
      <c r="AZ540" s="857"/>
      <c r="BA540" s="857"/>
      <c r="BB540" s="858"/>
    </row>
    <row r="541" spans="50:54">
      <c r="AX541" s="31" t="str">
        <f t="shared" si="263"/>
        <v/>
      </c>
      <c r="AY541" s="857"/>
      <c r="AZ541" s="857"/>
      <c r="BA541" s="857"/>
      <c r="BB541" s="858"/>
    </row>
    <row r="542" spans="50:54">
      <c r="AX542" s="31" t="str">
        <f t="shared" si="263"/>
        <v/>
      </c>
      <c r="AY542" s="857"/>
      <c r="AZ542" s="857"/>
      <c r="BA542" s="857"/>
      <c r="BB542" s="858"/>
    </row>
    <row r="543" spans="50:54">
      <c r="AX543" s="31" t="str">
        <f t="shared" si="263"/>
        <v/>
      </c>
      <c r="AY543" s="857"/>
      <c r="AZ543" s="857"/>
      <c r="BA543" s="857"/>
      <c r="BB543" s="858"/>
    </row>
    <row r="544" spans="50:54">
      <c r="AX544" s="31" t="str">
        <f t="shared" si="263"/>
        <v/>
      </c>
      <c r="AY544" s="859"/>
      <c r="AZ544" s="860"/>
      <c r="BA544" s="859"/>
      <c r="BB544" s="860"/>
    </row>
    <row r="545" spans="50:54">
      <c r="AX545" s="31" t="str">
        <f t="shared" si="263"/>
        <v/>
      </c>
      <c r="AY545" s="859"/>
      <c r="AZ545" s="860"/>
      <c r="BA545" s="859"/>
      <c r="BB545" s="860"/>
    </row>
    <row r="546" spans="50:54">
      <c r="AX546" s="31" t="str">
        <f t="shared" si="263"/>
        <v/>
      </c>
      <c r="AY546" s="859"/>
      <c r="AZ546" s="860"/>
      <c r="BA546" s="859"/>
      <c r="BB546" s="860"/>
    </row>
    <row r="547" spans="50:54">
      <c r="AX547" s="31" t="str">
        <f t="shared" si="263"/>
        <v/>
      </c>
      <c r="AY547" s="859"/>
      <c r="AZ547" s="860"/>
      <c r="BA547" s="859"/>
      <c r="BB547" s="860"/>
    </row>
    <row r="548" spans="50:54">
      <c r="AX548" s="31" t="str">
        <f t="shared" si="263"/>
        <v/>
      </c>
      <c r="AY548" s="859"/>
      <c r="AZ548" s="860"/>
      <c r="BA548" s="859"/>
      <c r="BB548" s="860"/>
    </row>
    <row r="549" spans="50:54">
      <c r="AX549" s="31" t="str">
        <f t="shared" si="263"/>
        <v/>
      </c>
      <c r="AY549" s="859"/>
      <c r="AZ549" s="860"/>
      <c r="BA549" s="859"/>
      <c r="BB549" s="860"/>
    </row>
    <row r="550" spans="50:54">
      <c r="AX550" s="31" t="str">
        <f t="shared" si="263"/>
        <v/>
      </c>
      <c r="AY550" s="859"/>
      <c r="AZ550" s="860"/>
      <c r="BA550" s="859"/>
      <c r="BB550" s="860"/>
    </row>
    <row r="551" spans="50:54">
      <c r="AX551" s="31" t="str">
        <f t="shared" si="263"/>
        <v/>
      </c>
      <c r="AY551" s="859"/>
      <c r="AZ551" s="860"/>
      <c r="BA551" s="859"/>
      <c r="BB551" s="860"/>
    </row>
    <row r="552" spans="50:54">
      <c r="AX552" s="31" t="str">
        <f t="shared" si="263"/>
        <v/>
      </c>
      <c r="AY552" s="859"/>
      <c r="AZ552" s="860"/>
      <c r="BA552" s="859"/>
      <c r="BB552" s="860"/>
    </row>
    <row r="553" spans="50:54">
      <c r="AX553" s="31" t="str">
        <f t="shared" si="263"/>
        <v/>
      </c>
      <c r="AY553" s="859"/>
      <c r="AZ553" s="860"/>
      <c r="BA553" s="859"/>
      <c r="BB553" s="860"/>
    </row>
    <row r="554" spans="50:54">
      <c r="AX554" s="31" t="str">
        <f t="shared" si="263"/>
        <v/>
      </c>
      <c r="AY554" s="859"/>
      <c r="AZ554" s="860"/>
      <c r="BA554" s="859"/>
      <c r="BB554" s="860"/>
    </row>
    <row r="555" spans="50:54">
      <c r="AX555" s="31" t="str">
        <f t="shared" si="263"/>
        <v/>
      </c>
      <c r="AY555" s="859"/>
      <c r="AZ555" s="860"/>
      <c r="BA555" s="859"/>
      <c r="BB555" s="860"/>
    </row>
    <row r="556" spans="50:54">
      <c r="AX556" s="31" t="str">
        <f t="shared" si="263"/>
        <v/>
      </c>
      <c r="AY556" s="859"/>
      <c r="AZ556" s="860"/>
      <c r="BA556" s="859"/>
      <c r="BB556" s="860"/>
    </row>
    <row r="557" spans="50:54">
      <c r="AX557" s="31" t="str">
        <f t="shared" si="263"/>
        <v/>
      </c>
      <c r="AY557" s="859"/>
      <c r="AZ557" s="860"/>
      <c r="BA557" s="859"/>
      <c r="BB557" s="860"/>
    </row>
    <row r="558" spans="50:54">
      <c r="AX558" s="31" t="str">
        <f t="shared" si="263"/>
        <v/>
      </c>
      <c r="AY558" s="859"/>
      <c r="AZ558" s="860"/>
      <c r="BA558" s="859"/>
      <c r="BB558" s="860"/>
    </row>
    <row r="559" spans="50:54">
      <c r="AX559" s="31" t="str">
        <f t="shared" si="263"/>
        <v/>
      </c>
      <c r="AY559" s="859"/>
      <c r="AZ559" s="860"/>
      <c r="BA559" s="859"/>
      <c r="BB559" s="860"/>
    </row>
    <row r="560" spans="50:54">
      <c r="AX560" s="31" t="str">
        <f t="shared" si="263"/>
        <v/>
      </c>
      <c r="AY560" s="859"/>
      <c r="AZ560" s="860"/>
      <c r="BA560" s="859"/>
      <c r="BB560" s="860"/>
    </row>
    <row r="561" spans="50:54">
      <c r="AX561" s="31" t="str">
        <f t="shared" si="263"/>
        <v/>
      </c>
      <c r="AY561" s="859"/>
      <c r="AZ561" s="860"/>
      <c r="BA561" s="859"/>
      <c r="BB561" s="860"/>
    </row>
    <row r="562" spans="50:54">
      <c r="AX562" s="31" t="str">
        <f t="shared" si="263"/>
        <v/>
      </c>
      <c r="AY562" s="859"/>
      <c r="AZ562" s="860"/>
      <c r="BA562" s="859"/>
      <c r="BB562" s="860"/>
    </row>
    <row r="563" spans="50:54">
      <c r="AX563" s="31" t="str">
        <f t="shared" si="263"/>
        <v/>
      </c>
      <c r="AY563" s="859"/>
      <c r="AZ563" s="860"/>
      <c r="BA563" s="859"/>
      <c r="BB563" s="860"/>
    </row>
    <row r="564" spans="50:54">
      <c r="AX564" s="31" t="str">
        <f t="shared" si="263"/>
        <v/>
      </c>
      <c r="AY564" s="859"/>
      <c r="AZ564" s="860"/>
      <c r="BA564" s="859"/>
      <c r="BB564" s="860"/>
    </row>
    <row r="565" spans="50:54">
      <c r="AX565" s="31" t="str">
        <f t="shared" si="263"/>
        <v/>
      </c>
      <c r="AY565" s="859"/>
      <c r="AZ565" s="860"/>
      <c r="BA565" s="859"/>
      <c r="BB565" s="860"/>
    </row>
    <row r="566" spans="50:54">
      <c r="AX566" s="31" t="str">
        <f t="shared" si="263"/>
        <v/>
      </c>
      <c r="AY566" s="859"/>
      <c r="AZ566" s="860"/>
      <c r="BA566" s="859"/>
      <c r="BB566" s="860"/>
    </row>
    <row r="567" spans="50:54">
      <c r="AX567" s="31" t="str">
        <f t="shared" si="263"/>
        <v/>
      </c>
      <c r="AY567" s="859"/>
      <c r="AZ567" s="860"/>
      <c r="BA567" s="859"/>
      <c r="BB567" s="860"/>
    </row>
    <row r="568" spans="50:54">
      <c r="AX568" s="31" t="str">
        <f t="shared" si="263"/>
        <v/>
      </c>
      <c r="AY568" s="859"/>
      <c r="AZ568" s="860"/>
      <c r="BA568" s="859"/>
      <c r="BB568" s="860"/>
    </row>
    <row r="569" spans="50:54">
      <c r="AX569" s="31" t="str">
        <f t="shared" si="263"/>
        <v/>
      </c>
      <c r="AY569" s="859"/>
      <c r="AZ569" s="860"/>
      <c r="BA569" s="859"/>
      <c r="BB569" s="860"/>
    </row>
    <row r="570" spans="50:54">
      <c r="AX570" s="31" t="str">
        <f t="shared" si="263"/>
        <v/>
      </c>
      <c r="AY570" s="859"/>
      <c r="AZ570" s="860"/>
      <c r="BA570" s="859"/>
      <c r="BB570" s="860"/>
    </row>
    <row r="571" spans="50:54">
      <c r="AX571" s="31" t="str">
        <f t="shared" si="263"/>
        <v/>
      </c>
      <c r="AY571" s="859"/>
      <c r="AZ571" s="860"/>
      <c r="BA571" s="859"/>
      <c r="BB571" s="860"/>
    </row>
    <row r="572" spans="50:54">
      <c r="AX572" s="31" t="str">
        <f t="shared" si="263"/>
        <v/>
      </c>
      <c r="AY572" s="859"/>
      <c r="AZ572" s="860"/>
      <c r="BA572" s="859"/>
      <c r="BB572" s="860"/>
    </row>
    <row r="573" spans="50:54">
      <c r="AX573" s="31" t="str">
        <f t="shared" si="263"/>
        <v/>
      </c>
      <c r="AY573" s="859"/>
      <c r="AZ573" s="860"/>
      <c r="BA573" s="859"/>
      <c r="BB573" s="860"/>
    </row>
    <row r="574" spans="50:54">
      <c r="AX574" s="31" t="str">
        <f t="shared" si="263"/>
        <v/>
      </c>
      <c r="AY574" s="859"/>
      <c r="AZ574" s="860"/>
      <c r="BA574" s="859"/>
      <c r="BB574" s="860"/>
    </row>
    <row r="575" spans="50:54">
      <c r="AX575" s="31" t="str">
        <f t="shared" si="263"/>
        <v/>
      </c>
      <c r="AY575" s="859"/>
      <c r="AZ575" s="860"/>
      <c r="BA575" s="859"/>
      <c r="BB575" s="860"/>
    </row>
    <row r="576" spans="50:54">
      <c r="AX576" s="31" t="str">
        <f t="shared" si="263"/>
        <v/>
      </c>
      <c r="AY576" s="859"/>
      <c r="AZ576" s="860"/>
      <c r="BA576" s="859"/>
      <c r="BB576" s="860"/>
    </row>
    <row r="577" spans="50:54">
      <c r="AX577" s="31" t="str">
        <f t="shared" si="263"/>
        <v/>
      </c>
      <c r="AY577" s="859"/>
      <c r="AZ577" s="860"/>
      <c r="BA577" s="859"/>
      <c r="BB577" s="860"/>
    </row>
    <row r="578" spans="50:54">
      <c r="AX578" s="31" t="str">
        <f t="shared" si="263"/>
        <v/>
      </c>
      <c r="AY578" s="859"/>
      <c r="AZ578" s="860"/>
      <c r="BA578" s="859"/>
      <c r="BB578" s="860"/>
    </row>
    <row r="579" spans="50:54">
      <c r="AX579" s="31" t="str">
        <f t="shared" si="263"/>
        <v/>
      </c>
      <c r="AY579" s="859"/>
      <c r="AZ579" s="860"/>
      <c r="BA579" s="859"/>
      <c r="BB579" s="860"/>
    </row>
    <row r="580" spans="50:54">
      <c r="AX580" s="31" t="str">
        <f t="shared" si="263"/>
        <v/>
      </c>
      <c r="AY580" s="859"/>
      <c r="AZ580" s="860"/>
      <c r="BA580" s="859"/>
      <c r="BB580" s="860"/>
    </row>
    <row r="581" spans="50:54">
      <c r="AX581" s="31" t="str">
        <f t="shared" si="263"/>
        <v/>
      </c>
      <c r="AY581" s="859"/>
      <c r="AZ581" s="860"/>
      <c r="BA581" s="859"/>
      <c r="BB581" s="860"/>
    </row>
    <row r="582" spans="50:54">
      <c r="AX582" s="31" t="str">
        <f t="shared" si="263"/>
        <v/>
      </c>
      <c r="AY582" s="859"/>
      <c r="AZ582" s="860"/>
      <c r="BA582" s="859"/>
      <c r="BB582" s="860"/>
    </row>
    <row r="583" spans="50:54">
      <c r="AX583" s="31" t="str">
        <f t="shared" si="263"/>
        <v/>
      </c>
      <c r="AY583" s="859"/>
      <c r="AZ583" s="860"/>
      <c r="BA583" s="859"/>
      <c r="BB583" s="860"/>
    </row>
    <row r="584" spans="50:54">
      <c r="AX584" s="31" t="str">
        <f t="shared" ref="AX584:AX647" si="264">CONCATENATE(AZ584,BA584)</f>
        <v/>
      </c>
      <c r="AY584" s="859"/>
      <c r="AZ584" s="860"/>
      <c r="BA584" s="859"/>
      <c r="BB584" s="860"/>
    </row>
    <row r="585" spans="50:54">
      <c r="AX585" s="31" t="str">
        <f t="shared" si="264"/>
        <v/>
      </c>
      <c r="AY585" s="859"/>
      <c r="AZ585" s="860"/>
      <c r="BA585" s="859"/>
      <c r="BB585" s="860"/>
    </row>
    <row r="586" spans="50:54">
      <c r="AX586" s="31" t="str">
        <f t="shared" si="264"/>
        <v/>
      </c>
      <c r="AY586" s="859"/>
      <c r="AZ586" s="860"/>
      <c r="BA586" s="859"/>
      <c r="BB586" s="860"/>
    </row>
    <row r="587" spans="50:54">
      <c r="AX587" s="31" t="str">
        <f t="shared" si="264"/>
        <v/>
      </c>
      <c r="AY587" s="859"/>
      <c r="AZ587" s="860"/>
      <c r="BA587" s="859"/>
      <c r="BB587" s="860"/>
    </row>
    <row r="588" spans="50:54">
      <c r="AX588" s="31" t="str">
        <f t="shared" si="264"/>
        <v/>
      </c>
      <c r="AY588" s="859"/>
      <c r="AZ588" s="860"/>
      <c r="BA588" s="859"/>
      <c r="BB588" s="860"/>
    </row>
    <row r="589" spans="50:54">
      <c r="AX589" s="31" t="str">
        <f t="shared" si="264"/>
        <v/>
      </c>
      <c r="AY589" s="859"/>
      <c r="AZ589" s="860"/>
      <c r="BA589" s="859"/>
      <c r="BB589" s="860"/>
    </row>
    <row r="590" spans="50:54">
      <c r="AX590" s="31" t="str">
        <f t="shared" si="264"/>
        <v/>
      </c>
      <c r="AY590" s="859"/>
      <c r="AZ590" s="860"/>
      <c r="BA590" s="859"/>
      <c r="BB590" s="860"/>
    </row>
    <row r="591" spans="50:54">
      <c r="AX591" s="31" t="str">
        <f t="shared" si="264"/>
        <v/>
      </c>
      <c r="AY591" s="859"/>
      <c r="AZ591" s="860"/>
      <c r="BA591" s="859"/>
      <c r="BB591" s="860"/>
    </row>
    <row r="592" spans="50:54">
      <c r="AX592" s="31" t="str">
        <f t="shared" si="264"/>
        <v/>
      </c>
      <c r="AY592" s="859"/>
      <c r="AZ592" s="860"/>
      <c r="BA592" s="859"/>
      <c r="BB592" s="860"/>
    </row>
    <row r="593" spans="50:54">
      <c r="AX593" s="31" t="str">
        <f t="shared" si="264"/>
        <v/>
      </c>
      <c r="AY593" s="859"/>
      <c r="AZ593" s="860"/>
      <c r="BA593" s="859"/>
      <c r="BB593" s="860"/>
    </row>
    <row r="594" spans="50:54">
      <c r="AX594" s="31" t="str">
        <f t="shared" si="264"/>
        <v/>
      </c>
      <c r="AY594" s="859"/>
      <c r="AZ594" s="860"/>
      <c r="BA594" s="859"/>
      <c r="BB594" s="860"/>
    </row>
    <row r="595" spans="50:54">
      <c r="AX595" s="31" t="str">
        <f t="shared" si="264"/>
        <v/>
      </c>
      <c r="AY595" s="859"/>
      <c r="AZ595" s="860"/>
      <c r="BA595" s="859"/>
      <c r="BB595" s="860"/>
    </row>
    <row r="596" spans="50:54">
      <c r="AX596" s="31" t="str">
        <f t="shared" si="264"/>
        <v/>
      </c>
      <c r="AY596" s="859"/>
      <c r="AZ596" s="860"/>
      <c r="BA596" s="859"/>
      <c r="BB596" s="860"/>
    </row>
    <row r="597" spans="50:54">
      <c r="AX597" s="31" t="str">
        <f t="shared" si="264"/>
        <v/>
      </c>
      <c r="AY597" s="859"/>
      <c r="AZ597" s="860"/>
      <c r="BA597" s="859"/>
      <c r="BB597" s="860"/>
    </row>
    <row r="598" spans="50:54">
      <c r="AX598" s="31" t="str">
        <f t="shared" si="264"/>
        <v/>
      </c>
      <c r="AY598" s="859"/>
      <c r="AZ598" s="860"/>
      <c r="BA598" s="859"/>
      <c r="BB598" s="860"/>
    </row>
    <row r="599" spans="50:54">
      <c r="AX599" s="31" t="str">
        <f t="shared" si="264"/>
        <v/>
      </c>
      <c r="AY599" s="859"/>
      <c r="AZ599" s="860"/>
      <c r="BA599" s="859"/>
      <c r="BB599" s="860"/>
    </row>
    <row r="600" spans="50:54">
      <c r="AX600" s="31" t="str">
        <f t="shared" si="264"/>
        <v/>
      </c>
      <c r="AY600" s="859"/>
      <c r="AZ600" s="860"/>
      <c r="BA600" s="859"/>
      <c r="BB600" s="860"/>
    </row>
    <row r="601" spans="50:54">
      <c r="AX601" s="31" t="str">
        <f t="shared" si="264"/>
        <v/>
      </c>
      <c r="AY601" s="859"/>
      <c r="AZ601" s="860"/>
      <c r="BA601" s="859"/>
      <c r="BB601" s="860"/>
    </row>
    <row r="602" spans="50:54">
      <c r="AX602" s="31" t="str">
        <f t="shared" si="264"/>
        <v/>
      </c>
      <c r="AY602" s="859"/>
      <c r="AZ602" s="860"/>
      <c r="BA602" s="859"/>
      <c r="BB602" s="860"/>
    </row>
    <row r="603" spans="50:54">
      <c r="AX603" s="31" t="str">
        <f t="shared" si="264"/>
        <v/>
      </c>
      <c r="AY603" s="859"/>
      <c r="AZ603" s="860"/>
      <c r="BA603" s="859"/>
      <c r="BB603" s="860"/>
    </row>
    <row r="604" spans="50:54">
      <c r="AX604" s="31" t="str">
        <f t="shared" si="264"/>
        <v/>
      </c>
      <c r="AY604" s="859"/>
      <c r="AZ604" s="860"/>
      <c r="BA604" s="859"/>
      <c r="BB604" s="860"/>
    </row>
    <row r="605" spans="50:54">
      <c r="AX605" s="31" t="str">
        <f t="shared" si="264"/>
        <v/>
      </c>
      <c r="AY605" s="859"/>
      <c r="AZ605" s="860"/>
      <c r="BA605" s="859"/>
      <c r="BB605" s="860"/>
    </row>
    <row r="606" spans="50:54">
      <c r="AX606" s="31" t="str">
        <f t="shared" si="264"/>
        <v/>
      </c>
      <c r="AY606" s="859"/>
      <c r="AZ606" s="860"/>
      <c r="BA606" s="859"/>
      <c r="BB606" s="860"/>
    </row>
    <row r="607" spans="50:54">
      <c r="AX607" s="31" t="str">
        <f t="shared" si="264"/>
        <v/>
      </c>
      <c r="AY607" s="859"/>
      <c r="AZ607" s="860"/>
      <c r="BA607" s="859"/>
      <c r="BB607" s="860"/>
    </row>
    <row r="608" spans="50:54">
      <c r="AX608" s="31" t="str">
        <f t="shared" si="264"/>
        <v/>
      </c>
      <c r="AY608" s="859"/>
      <c r="AZ608" s="860"/>
      <c r="BA608" s="859"/>
      <c r="BB608" s="860"/>
    </row>
    <row r="609" spans="50:54">
      <c r="AX609" s="31" t="str">
        <f t="shared" si="264"/>
        <v/>
      </c>
      <c r="AY609" s="859"/>
      <c r="AZ609" s="860"/>
      <c r="BA609" s="859"/>
      <c r="BB609" s="860"/>
    </row>
    <row r="610" spans="50:54">
      <c r="AX610" s="31" t="str">
        <f t="shared" si="264"/>
        <v/>
      </c>
      <c r="AY610" s="859"/>
      <c r="AZ610" s="860"/>
      <c r="BA610" s="859"/>
      <c r="BB610" s="860"/>
    </row>
    <row r="611" spans="50:54">
      <c r="AX611" s="31" t="str">
        <f t="shared" si="264"/>
        <v/>
      </c>
      <c r="AY611" s="859"/>
      <c r="AZ611" s="860"/>
      <c r="BA611" s="859"/>
      <c r="BB611" s="860"/>
    </row>
    <row r="612" spans="50:54">
      <c r="AX612" s="31" t="str">
        <f t="shared" si="264"/>
        <v/>
      </c>
      <c r="AY612" s="859"/>
      <c r="AZ612" s="860"/>
      <c r="BA612" s="859"/>
      <c r="BB612" s="860"/>
    </row>
    <row r="613" spans="50:54">
      <c r="AX613" s="31" t="str">
        <f t="shared" si="264"/>
        <v/>
      </c>
      <c r="AY613" s="859"/>
      <c r="AZ613" s="860"/>
      <c r="BA613" s="859"/>
      <c r="BB613" s="860"/>
    </row>
    <row r="614" spans="50:54">
      <c r="AX614" s="31" t="str">
        <f t="shared" si="264"/>
        <v/>
      </c>
      <c r="AY614" s="859"/>
      <c r="AZ614" s="860"/>
      <c r="BA614" s="859"/>
      <c r="BB614" s="860"/>
    </row>
    <row r="615" spans="50:54">
      <c r="AX615" s="31" t="str">
        <f t="shared" si="264"/>
        <v/>
      </c>
      <c r="AY615" s="859"/>
      <c r="AZ615" s="860"/>
      <c r="BA615" s="859"/>
      <c r="BB615" s="860"/>
    </row>
    <row r="616" spans="50:54">
      <c r="AX616" s="31" t="str">
        <f t="shared" si="264"/>
        <v/>
      </c>
      <c r="AY616" s="859"/>
      <c r="AZ616" s="860"/>
      <c r="BA616" s="859"/>
      <c r="BB616" s="860"/>
    </row>
    <row r="617" spans="50:54">
      <c r="AX617" s="31" t="str">
        <f t="shared" si="264"/>
        <v/>
      </c>
      <c r="AY617" s="859"/>
      <c r="AZ617" s="860"/>
      <c r="BA617" s="859"/>
      <c r="BB617" s="860"/>
    </row>
    <row r="618" spans="50:54">
      <c r="AX618" s="31" t="str">
        <f t="shared" si="264"/>
        <v/>
      </c>
      <c r="AY618" s="859"/>
      <c r="AZ618" s="860"/>
      <c r="BA618" s="859"/>
      <c r="BB618" s="860"/>
    </row>
    <row r="619" spans="50:54">
      <c r="AX619" s="31" t="str">
        <f t="shared" si="264"/>
        <v/>
      </c>
      <c r="AY619" s="859"/>
      <c r="AZ619" s="860"/>
      <c r="BA619" s="859"/>
      <c r="BB619" s="860"/>
    </row>
    <row r="620" spans="50:54">
      <c r="AX620" s="31" t="str">
        <f t="shared" si="264"/>
        <v/>
      </c>
      <c r="AY620" s="859"/>
      <c r="AZ620" s="860"/>
      <c r="BA620" s="859"/>
      <c r="BB620" s="860"/>
    </row>
    <row r="621" spans="50:54">
      <c r="AX621" s="31" t="str">
        <f t="shared" si="264"/>
        <v/>
      </c>
      <c r="AY621" s="859"/>
      <c r="AZ621" s="860"/>
      <c r="BA621" s="859"/>
      <c r="BB621" s="860"/>
    </row>
    <row r="622" spans="50:54">
      <c r="AX622" s="31" t="str">
        <f t="shared" si="264"/>
        <v/>
      </c>
      <c r="AY622" s="859"/>
      <c r="AZ622" s="860"/>
      <c r="BA622" s="859"/>
      <c r="BB622" s="860"/>
    </row>
    <row r="623" spans="50:54">
      <c r="AX623" s="31" t="str">
        <f t="shared" si="264"/>
        <v/>
      </c>
      <c r="AY623" s="859"/>
      <c r="AZ623" s="860"/>
      <c r="BA623" s="859"/>
      <c r="BB623" s="860"/>
    </row>
    <row r="624" spans="50:54">
      <c r="AX624" s="31" t="str">
        <f t="shared" si="264"/>
        <v/>
      </c>
      <c r="AY624" s="859"/>
      <c r="AZ624" s="860"/>
      <c r="BA624" s="859"/>
      <c r="BB624" s="860"/>
    </row>
    <row r="625" spans="50:54">
      <c r="AX625" s="31" t="str">
        <f t="shared" si="264"/>
        <v/>
      </c>
      <c r="AY625" s="859"/>
      <c r="AZ625" s="860"/>
      <c r="BA625" s="859"/>
      <c r="BB625" s="860"/>
    </row>
    <row r="626" spans="50:54">
      <c r="AX626" s="31" t="str">
        <f t="shared" si="264"/>
        <v/>
      </c>
      <c r="AY626" s="859"/>
      <c r="AZ626" s="860"/>
      <c r="BA626" s="859"/>
      <c r="BB626" s="860"/>
    </row>
    <row r="627" spans="50:54">
      <c r="AX627" s="31" t="str">
        <f t="shared" si="264"/>
        <v/>
      </c>
      <c r="AY627" s="859"/>
      <c r="AZ627" s="860"/>
      <c r="BA627" s="859"/>
      <c r="BB627" s="860"/>
    </row>
    <row r="628" spans="50:54">
      <c r="AX628" s="31" t="str">
        <f t="shared" si="264"/>
        <v/>
      </c>
      <c r="AY628" s="859"/>
      <c r="AZ628" s="860"/>
      <c r="BA628" s="859"/>
      <c r="BB628" s="860"/>
    </row>
    <row r="629" spans="50:54">
      <c r="AX629" s="31" t="str">
        <f t="shared" si="264"/>
        <v/>
      </c>
      <c r="AY629" s="859"/>
      <c r="AZ629" s="860"/>
      <c r="BA629" s="859"/>
      <c r="BB629" s="860"/>
    </row>
    <row r="630" spans="50:54">
      <c r="AX630" s="31" t="str">
        <f t="shared" si="264"/>
        <v/>
      </c>
      <c r="AY630" s="859"/>
      <c r="AZ630" s="860"/>
      <c r="BA630" s="859"/>
      <c r="BB630" s="860"/>
    </row>
    <row r="631" spans="50:54">
      <c r="AX631" s="31" t="str">
        <f t="shared" si="264"/>
        <v/>
      </c>
      <c r="AY631" s="859"/>
      <c r="AZ631" s="860"/>
      <c r="BA631" s="859"/>
      <c r="BB631" s="860"/>
    </row>
    <row r="632" spans="50:54">
      <c r="AX632" s="31" t="str">
        <f t="shared" si="264"/>
        <v/>
      </c>
      <c r="AY632" s="859"/>
      <c r="AZ632" s="860"/>
      <c r="BA632" s="859"/>
      <c r="BB632" s="860"/>
    </row>
    <row r="633" spans="50:54">
      <c r="AX633" s="31" t="str">
        <f t="shared" si="264"/>
        <v/>
      </c>
      <c r="AY633" s="859"/>
      <c r="AZ633" s="860"/>
      <c r="BA633" s="859"/>
      <c r="BB633" s="860"/>
    </row>
    <row r="634" spans="50:54">
      <c r="AX634" s="31" t="str">
        <f t="shared" si="264"/>
        <v/>
      </c>
      <c r="AY634" s="859"/>
      <c r="AZ634" s="860"/>
      <c r="BA634" s="859"/>
      <c r="BB634" s="860"/>
    </row>
    <row r="635" spans="50:54">
      <c r="AX635" s="31" t="str">
        <f t="shared" si="264"/>
        <v/>
      </c>
      <c r="AY635" s="859"/>
      <c r="AZ635" s="860"/>
      <c r="BA635" s="859"/>
      <c r="BB635" s="860"/>
    </row>
    <row r="636" spans="50:54">
      <c r="AX636" s="31" t="str">
        <f t="shared" si="264"/>
        <v/>
      </c>
      <c r="AY636" s="859"/>
      <c r="AZ636" s="860"/>
      <c r="BA636" s="859"/>
      <c r="BB636" s="860"/>
    </row>
    <row r="637" spans="50:54">
      <c r="AX637" s="31" t="str">
        <f t="shared" si="264"/>
        <v/>
      </c>
      <c r="AY637" s="859"/>
      <c r="AZ637" s="860"/>
      <c r="BA637" s="859"/>
      <c r="BB637" s="860"/>
    </row>
    <row r="638" spans="50:54">
      <c r="AX638" s="31" t="str">
        <f t="shared" si="264"/>
        <v/>
      </c>
      <c r="AY638" s="859"/>
      <c r="AZ638" s="860"/>
      <c r="BA638" s="859"/>
      <c r="BB638" s="860"/>
    </row>
    <row r="639" spans="50:54">
      <c r="AX639" s="31" t="str">
        <f t="shared" si="264"/>
        <v/>
      </c>
      <c r="AY639" s="859"/>
      <c r="AZ639" s="860"/>
      <c r="BA639" s="859"/>
      <c r="BB639" s="860"/>
    </row>
    <row r="640" spans="50:54">
      <c r="AX640" s="31" t="str">
        <f t="shared" si="264"/>
        <v/>
      </c>
      <c r="AY640" s="859"/>
      <c r="AZ640" s="860"/>
      <c r="BA640" s="859"/>
      <c r="BB640" s="860"/>
    </row>
    <row r="641" spans="50:54">
      <c r="AX641" s="31" t="str">
        <f t="shared" si="264"/>
        <v/>
      </c>
      <c r="AY641" s="859"/>
      <c r="AZ641" s="860"/>
      <c r="BA641" s="859"/>
      <c r="BB641" s="860"/>
    </row>
    <row r="642" spans="50:54">
      <c r="AX642" s="31" t="str">
        <f t="shared" si="264"/>
        <v/>
      </c>
      <c r="AY642" s="859"/>
      <c r="AZ642" s="860"/>
      <c r="BA642" s="859"/>
      <c r="BB642" s="860"/>
    </row>
    <row r="643" spans="50:54">
      <c r="AX643" s="31" t="str">
        <f t="shared" si="264"/>
        <v/>
      </c>
      <c r="AY643" s="859"/>
      <c r="AZ643" s="860"/>
      <c r="BA643" s="859"/>
      <c r="BB643" s="860"/>
    </row>
    <row r="644" spans="50:54">
      <c r="AX644" s="31" t="str">
        <f t="shared" si="264"/>
        <v/>
      </c>
      <c r="AY644" s="859"/>
      <c r="AZ644" s="860"/>
      <c r="BA644" s="859"/>
      <c r="BB644" s="860"/>
    </row>
    <row r="645" spans="50:54">
      <c r="AX645" s="31" t="str">
        <f t="shared" si="264"/>
        <v/>
      </c>
      <c r="AY645" s="861"/>
      <c r="AZ645" s="861"/>
      <c r="BA645" s="861"/>
      <c r="BB645" s="862"/>
    </row>
    <row r="646" spans="50:54">
      <c r="AX646" s="31" t="str">
        <f t="shared" si="264"/>
        <v/>
      </c>
      <c r="AY646" s="861"/>
      <c r="AZ646" s="861"/>
      <c r="BA646" s="861"/>
      <c r="BB646" s="862"/>
    </row>
    <row r="647" spans="50:54">
      <c r="AX647" s="31" t="str">
        <f t="shared" si="264"/>
        <v/>
      </c>
      <c r="AY647" s="861"/>
      <c r="AZ647" s="861"/>
      <c r="BA647" s="861"/>
      <c r="BB647" s="862"/>
    </row>
    <row r="648" spans="50:54">
      <c r="AX648" s="31" t="str">
        <f t="shared" ref="AX648:AX711" si="265">CONCATENATE(AZ648,BA648)</f>
        <v/>
      </c>
      <c r="AY648" s="861"/>
      <c r="AZ648" s="861"/>
      <c r="BA648" s="861"/>
      <c r="BB648" s="862"/>
    </row>
    <row r="649" spans="50:54">
      <c r="AX649" s="31" t="str">
        <f t="shared" si="265"/>
        <v/>
      </c>
      <c r="AY649" s="861"/>
      <c r="AZ649" s="861"/>
      <c r="BA649" s="861"/>
      <c r="BB649" s="862"/>
    </row>
    <row r="650" spans="50:54">
      <c r="AX650" s="31" t="str">
        <f t="shared" si="265"/>
        <v/>
      </c>
      <c r="AY650" s="861"/>
      <c r="AZ650" s="861"/>
      <c r="BA650" s="861"/>
      <c r="BB650" s="862"/>
    </row>
    <row r="651" spans="50:54">
      <c r="AX651" s="31" t="str">
        <f t="shared" si="265"/>
        <v/>
      </c>
      <c r="AY651" s="861"/>
      <c r="AZ651" s="861"/>
      <c r="BA651" s="861"/>
      <c r="BB651" s="862"/>
    </row>
    <row r="652" spans="50:54">
      <c r="AX652" s="31" t="str">
        <f t="shared" si="265"/>
        <v/>
      </c>
      <c r="AY652" s="861"/>
      <c r="AZ652" s="861"/>
      <c r="BA652" s="861"/>
      <c r="BB652" s="862"/>
    </row>
    <row r="653" spans="50:54">
      <c r="AX653" s="31" t="str">
        <f t="shared" si="265"/>
        <v/>
      </c>
      <c r="AY653" s="861"/>
      <c r="AZ653" s="861"/>
      <c r="BA653" s="861"/>
      <c r="BB653" s="862"/>
    </row>
    <row r="654" spans="50:54">
      <c r="AX654" s="31" t="str">
        <f t="shared" si="265"/>
        <v/>
      </c>
      <c r="AY654" s="861"/>
      <c r="AZ654" s="861"/>
      <c r="BA654" s="861"/>
      <c r="BB654" s="862"/>
    </row>
    <row r="655" spans="50:54">
      <c r="AX655" s="31" t="str">
        <f t="shared" si="265"/>
        <v/>
      </c>
      <c r="AY655" s="861"/>
      <c r="AZ655" s="861"/>
      <c r="BA655" s="861"/>
      <c r="BB655" s="862"/>
    </row>
    <row r="656" spans="50:54">
      <c r="AX656" s="31" t="str">
        <f t="shared" si="265"/>
        <v/>
      </c>
      <c r="AY656" s="861"/>
      <c r="AZ656" s="861"/>
      <c r="BA656" s="861"/>
      <c r="BB656" s="862"/>
    </row>
    <row r="657" spans="50:54">
      <c r="AX657" s="31" t="str">
        <f t="shared" si="265"/>
        <v/>
      </c>
      <c r="AY657" s="861"/>
      <c r="AZ657" s="861"/>
      <c r="BA657" s="861"/>
      <c r="BB657" s="862"/>
    </row>
    <row r="658" spans="50:54">
      <c r="AX658" s="31" t="str">
        <f t="shared" si="265"/>
        <v/>
      </c>
      <c r="AY658" s="861"/>
      <c r="AZ658" s="861"/>
      <c r="BA658" s="861"/>
      <c r="BB658" s="862"/>
    </row>
    <row r="659" spans="50:54">
      <c r="AX659" s="31" t="str">
        <f t="shared" si="265"/>
        <v/>
      </c>
      <c r="AY659" s="861"/>
      <c r="AZ659" s="861"/>
      <c r="BA659" s="861"/>
      <c r="BB659" s="862"/>
    </row>
    <row r="660" spans="50:54">
      <c r="AX660" s="31" t="str">
        <f t="shared" si="265"/>
        <v/>
      </c>
      <c r="AY660" s="861"/>
      <c r="AZ660" s="861"/>
      <c r="BA660" s="861"/>
      <c r="BB660" s="862"/>
    </row>
    <row r="661" spans="50:54">
      <c r="AX661" s="31" t="str">
        <f t="shared" si="265"/>
        <v/>
      </c>
      <c r="AY661" s="861"/>
      <c r="AZ661" s="861"/>
      <c r="BA661" s="861"/>
      <c r="BB661" s="862"/>
    </row>
    <row r="662" spans="50:54">
      <c r="AX662" s="31" t="str">
        <f t="shared" si="265"/>
        <v/>
      </c>
      <c r="AY662" s="861"/>
      <c r="AZ662" s="861"/>
      <c r="BA662" s="861"/>
      <c r="BB662" s="862"/>
    </row>
    <row r="663" spans="50:54">
      <c r="AX663" s="31" t="str">
        <f t="shared" si="265"/>
        <v/>
      </c>
      <c r="AY663" s="861"/>
      <c r="AZ663" s="861"/>
      <c r="BA663" s="861"/>
      <c r="BB663" s="862"/>
    </row>
    <row r="664" spans="50:54">
      <c r="AX664" s="31" t="str">
        <f t="shared" si="265"/>
        <v/>
      </c>
      <c r="AY664" s="861"/>
      <c r="AZ664" s="861"/>
      <c r="BA664" s="861"/>
      <c r="BB664" s="862"/>
    </row>
    <row r="665" spans="50:54">
      <c r="AX665" s="31" t="str">
        <f t="shared" si="265"/>
        <v/>
      </c>
      <c r="AY665" s="861"/>
      <c r="AZ665" s="861"/>
      <c r="BA665" s="861"/>
      <c r="BB665" s="862"/>
    </row>
    <row r="666" spans="50:54">
      <c r="AX666" s="31" t="str">
        <f t="shared" si="265"/>
        <v/>
      </c>
      <c r="AY666" s="861"/>
      <c r="AZ666" s="861"/>
      <c r="BA666" s="861"/>
      <c r="BB666" s="862"/>
    </row>
    <row r="667" spans="50:54">
      <c r="AX667" s="31" t="str">
        <f t="shared" si="265"/>
        <v/>
      </c>
      <c r="AY667" s="861"/>
      <c r="AZ667" s="861"/>
      <c r="BA667" s="861"/>
      <c r="BB667" s="862"/>
    </row>
    <row r="668" spans="50:54">
      <c r="AX668" s="31" t="str">
        <f t="shared" si="265"/>
        <v/>
      </c>
      <c r="AY668" s="861"/>
      <c r="AZ668" s="861"/>
      <c r="BA668" s="861"/>
      <c r="BB668" s="862"/>
    </row>
    <row r="669" spans="50:54">
      <c r="AX669" s="31" t="str">
        <f t="shared" si="265"/>
        <v/>
      </c>
      <c r="AY669" s="861"/>
      <c r="AZ669" s="861"/>
      <c r="BA669" s="861"/>
      <c r="BB669" s="862"/>
    </row>
    <row r="670" spans="50:54">
      <c r="AX670" s="31" t="str">
        <f t="shared" si="265"/>
        <v/>
      </c>
      <c r="AY670" s="861"/>
      <c r="AZ670" s="861"/>
      <c r="BA670" s="861"/>
      <c r="BB670" s="862"/>
    </row>
    <row r="671" spans="50:54">
      <c r="AX671" s="31" t="str">
        <f t="shared" si="265"/>
        <v/>
      </c>
      <c r="AY671" s="861"/>
      <c r="AZ671" s="861"/>
      <c r="BA671" s="861"/>
      <c r="BB671" s="862"/>
    </row>
    <row r="672" spans="50:54">
      <c r="AX672" s="31" t="str">
        <f t="shared" si="265"/>
        <v/>
      </c>
      <c r="AY672" s="861"/>
      <c r="AZ672" s="861"/>
      <c r="BA672" s="861"/>
      <c r="BB672" s="862"/>
    </row>
    <row r="673" spans="50:54">
      <c r="AX673" s="31" t="str">
        <f t="shared" si="265"/>
        <v/>
      </c>
      <c r="AY673" s="861"/>
      <c r="AZ673" s="861"/>
      <c r="BA673" s="861"/>
      <c r="BB673" s="862"/>
    </row>
    <row r="674" spans="50:54">
      <c r="AX674" s="31" t="str">
        <f t="shared" si="265"/>
        <v/>
      </c>
      <c r="AY674" s="861"/>
      <c r="AZ674" s="861"/>
      <c r="BA674" s="861"/>
      <c r="BB674" s="862"/>
    </row>
    <row r="675" spans="50:54">
      <c r="AX675" s="31" t="str">
        <f t="shared" si="265"/>
        <v/>
      </c>
      <c r="AY675" s="861"/>
      <c r="AZ675" s="861"/>
      <c r="BA675" s="861"/>
      <c r="BB675" s="862"/>
    </row>
    <row r="676" spans="50:54">
      <c r="AX676" s="31" t="str">
        <f t="shared" si="265"/>
        <v/>
      </c>
      <c r="AY676" s="861"/>
      <c r="AZ676" s="861"/>
      <c r="BA676" s="861"/>
      <c r="BB676" s="862"/>
    </row>
    <row r="677" spans="50:54">
      <c r="AX677" s="31" t="str">
        <f t="shared" si="265"/>
        <v/>
      </c>
      <c r="AY677" s="861"/>
      <c r="AZ677" s="861"/>
      <c r="BA677" s="861"/>
      <c r="BB677" s="862"/>
    </row>
    <row r="678" spans="50:54">
      <c r="AX678" s="31" t="str">
        <f t="shared" si="265"/>
        <v/>
      </c>
      <c r="AY678" s="861"/>
      <c r="AZ678" s="861"/>
      <c r="BA678" s="861"/>
      <c r="BB678" s="862"/>
    </row>
    <row r="679" spans="50:54">
      <c r="AX679" s="31" t="str">
        <f t="shared" si="265"/>
        <v/>
      </c>
      <c r="AY679" s="861"/>
      <c r="AZ679" s="861"/>
      <c r="BA679" s="861"/>
      <c r="BB679" s="862"/>
    </row>
    <row r="680" spans="50:54">
      <c r="AX680" s="31" t="str">
        <f t="shared" si="265"/>
        <v/>
      </c>
      <c r="AY680" s="252"/>
      <c r="AZ680" s="252"/>
      <c r="BA680" s="252"/>
      <c r="BB680" s="253"/>
    </row>
    <row r="681" spans="50:54">
      <c r="AX681" s="31" t="str">
        <f t="shared" si="265"/>
        <v/>
      </c>
      <c r="AY681" s="252"/>
      <c r="AZ681" s="252"/>
      <c r="BA681" s="252"/>
      <c r="BB681" s="253"/>
    </row>
    <row r="682" spans="50:54">
      <c r="AX682" s="31" t="str">
        <f t="shared" si="265"/>
        <v/>
      </c>
      <c r="AY682" s="252"/>
      <c r="AZ682" s="252"/>
      <c r="BA682" s="252"/>
      <c r="BB682" s="253"/>
    </row>
    <row r="683" spans="50:54">
      <c r="AX683" s="31" t="str">
        <f t="shared" si="265"/>
        <v/>
      </c>
      <c r="AY683" s="252"/>
      <c r="AZ683" s="252"/>
      <c r="BA683" s="252"/>
      <c r="BB683" s="253"/>
    </row>
    <row r="684" spans="50:54">
      <c r="AX684" s="31" t="str">
        <f t="shared" si="265"/>
        <v/>
      </c>
      <c r="AY684" s="252"/>
      <c r="AZ684" s="252"/>
      <c r="BA684" s="252"/>
      <c r="BB684" s="253"/>
    </row>
    <row r="685" spans="50:54">
      <c r="AX685" s="31" t="str">
        <f t="shared" si="265"/>
        <v/>
      </c>
      <c r="AY685" s="252"/>
      <c r="AZ685" s="252"/>
      <c r="BA685" s="252"/>
      <c r="BB685" s="253"/>
    </row>
    <row r="686" spans="50:54">
      <c r="AX686" s="31" t="str">
        <f t="shared" si="265"/>
        <v/>
      </c>
      <c r="AY686" s="252"/>
      <c r="AZ686" s="252"/>
      <c r="BA686" s="252"/>
      <c r="BB686" s="253"/>
    </row>
    <row r="687" spans="50:54">
      <c r="AX687" s="31" t="str">
        <f t="shared" si="265"/>
        <v/>
      </c>
      <c r="AY687" s="252"/>
      <c r="AZ687" s="252"/>
      <c r="BA687" s="252"/>
      <c r="BB687" s="253"/>
    </row>
    <row r="688" spans="50:54">
      <c r="AX688" s="31" t="str">
        <f t="shared" si="265"/>
        <v/>
      </c>
      <c r="AY688" s="252"/>
      <c r="AZ688" s="252"/>
      <c r="BA688" s="252"/>
      <c r="BB688" s="253"/>
    </row>
    <row r="689" spans="50:54">
      <c r="AX689" s="31" t="str">
        <f t="shared" si="265"/>
        <v/>
      </c>
      <c r="AY689" s="252"/>
      <c r="AZ689" s="252"/>
      <c r="BA689" s="252"/>
      <c r="BB689" s="253"/>
    </row>
    <row r="690" spans="50:54">
      <c r="AX690" s="31" t="str">
        <f t="shared" si="265"/>
        <v/>
      </c>
      <c r="AY690" s="252"/>
      <c r="AZ690" s="252"/>
      <c r="BA690" s="252"/>
      <c r="BB690" s="253"/>
    </row>
    <row r="691" spans="50:54">
      <c r="AX691" s="31" t="str">
        <f t="shared" si="265"/>
        <v/>
      </c>
      <c r="AY691" s="863"/>
      <c r="AZ691" s="863"/>
      <c r="BA691" s="863"/>
      <c r="BB691" s="864"/>
    </row>
    <row r="692" spans="50:54">
      <c r="AX692" s="31" t="str">
        <f t="shared" si="265"/>
        <v/>
      </c>
      <c r="AY692" s="863"/>
      <c r="AZ692" s="863"/>
      <c r="BA692" s="863"/>
      <c r="BB692" s="864"/>
    </row>
    <row r="693" spans="50:54">
      <c r="AX693" s="31" t="str">
        <f t="shared" si="265"/>
        <v/>
      </c>
      <c r="AY693" s="863"/>
      <c r="AZ693" s="863"/>
      <c r="BA693" s="863"/>
      <c r="BB693" s="864"/>
    </row>
    <row r="694" spans="50:54">
      <c r="AX694" s="31" t="str">
        <f t="shared" si="265"/>
        <v/>
      </c>
      <c r="AY694" s="863"/>
      <c r="AZ694" s="863"/>
      <c r="BA694" s="863"/>
      <c r="BB694" s="864"/>
    </row>
    <row r="695" spans="50:54">
      <c r="AX695" s="31" t="str">
        <f t="shared" si="265"/>
        <v/>
      </c>
      <c r="AY695" s="863"/>
      <c r="AZ695" s="863"/>
      <c r="BA695" s="863"/>
      <c r="BB695" s="864"/>
    </row>
    <row r="696" spans="50:54">
      <c r="AX696" s="31" t="str">
        <f t="shared" si="265"/>
        <v/>
      </c>
      <c r="AY696" s="863"/>
      <c r="AZ696" s="863"/>
      <c r="BA696" s="863"/>
      <c r="BB696" s="864"/>
    </row>
    <row r="697" spans="50:54">
      <c r="AX697" s="31" t="str">
        <f t="shared" si="265"/>
        <v/>
      </c>
      <c r="AY697" s="863"/>
      <c r="AZ697" s="863"/>
      <c r="BA697" s="863"/>
      <c r="BB697" s="864"/>
    </row>
    <row r="698" spans="50:54">
      <c r="AX698" s="31" t="str">
        <f t="shared" si="265"/>
        <v/>
      </c>
      <c r="AY698" s="863"/>
      <c r="AZ698" s="863"/>
      <c r="BA698" s="863"/>
      <c r="BB698" s="864"/>
    </row>
    <row r="699" spans="50:54">
      <c r="AX699" s="31" t="str">
        <f t="shared" si="265"/>
        <v/>
      </c>
      <c r="AY699" s="863"/>
      <c r="AZ699" s="863"/>
      <c r="BA699" s="863"/>
      <c r="BB699" s="864"/>
    </row>
    <row r="700" spans="50:54">
      <c r="AX700" s="31" t="str">
        <f t="shared" si="265"/>
        <v/>
      </c>
      <c r="AY700" s="863"/>
      <c r="AZ700" s="863"/>
      <c r="BA700" s="863"/>
      <c r="BB700" s="864"/>
    </row>
    <row r="701" spans="50:54">
      <c r="AX701" s="31" t="str">
        <f t="shared" si="265"/>
        <v/>
      </c>
      <c r="AY701" s="863"/>
      <c r="AZ701" s="863"/>
      <c r="BA701" s="863"/>
      <c r="BB701" s="864"/>
    </row>
    <row r="702" spans="50:54">
      <c r="AX702" s="31" t="str">
        <f t="shared" si="265"/>
        <v/>
      </c>
      <c r="AY702" s="865"/>
      <c r="AZ702" s="865"/>
      <c r="BA702" s="865"/>
      <c r="BB702" s="866"/>
    </row>
    <row r="703" spans="50:54">
      <c r="AX703" s="31" t="str">
        <f t="shared" si="265"/>
        <v/>
      </c>
      <c r="AY703" s="865"/>
      <c r="AZ703" s="865"/>
      <c r="BA703" s="865"/>
      <c r="BB703" s="866"/>
    </row>
    <row r="704" spans="50:54">
      <c r="AX704" s="31" t="str">
        <f t="shared" si="265"/>
        <v/>
      </c>
      <c r="AY704" s="865"/>
      <c r="AZ704" s="865"/>
      <c r="BA704" s="865"/>
      <c r="BB704" s="866"/>
    </row>
    <row r="705" spans="50:54">
      <c r="AX705" s="31" t="str">
        <f t="shared" si="265"/>
        <v/>
      </c>
      <c r="AY705" s="865"/>
      <c r="AZ705" s="865"/>
      <c r="BA705" s="865"/>
      <c r="BB705" s="866"/>
    </row>
    <row r="706" spans="50:54">
      <c r="AX706" s="31" t="str">
        <f t="shared" si="265"/>
        <v/>
      </c>
      <c r="AY706" s="865"/>
      <c r="AZ706" s="865"/>
      <c r="BA706" s="865"/>
      <c r="BB706" s="866"/>
    </row>
    <row r="707" spans="50:54">
      <c r="AX707" s="31" t="str">
        <f t="shared" si="265"/>
        <v/>
      </c>
      <c r="AY707" s="865"/>
      <c r="AZ707" s="865"/>
      <c r="BA707" s="865"/>
      <c r="BB707" s="866"/>
    </row>
    <row r="708" spans="50:54">
      <c r="AX708" s="31" t="str">
        <f t="shared" si="265"/>
        <v/>
      </c>
      <c r="AY708" s="865"/>
      <c r="AZ708" s="865"/>
      <c r="BA708" s="865"/>
      <c r="BB708" s="866"/>
    </row>
    <row r="709" spans="50:54">
      <c r="AX709" s="31" t="str">
        <f t="shared" si="265"/>
        <v/>
      </c>
      <c r="AY709" s="865"/>
      <c r="AZ709" s="865"/>
      <c r="BA709" s="865"/>
      <c r="BB709" s="866"/>
    </row>
    <row r="710" spans="50:54">
      <c r="AX710" s="31" t="str">
        <f t="shared" si="265"/>
        <v/>
      </c>
      <c r="AY710" s="865"/>
      <c r="AZ710" s="865"/>
      <c r="BA710" s="865"/>
      <c r="BB710" s="866"/>
    </row>
    <row r="711" spans="50:54">
      <c r="AX711" s="31" t="str">
        <f t="shared" si="265"/>
        <v/>
      </c>
      <c r="AY711" s="865"/>
      <c r="AZ711" s="865"/>
      <c r="BA711" s="865"/>
      <c r="BB711" s="866"/>
    </row>
    <row r="712" spans="50:54">
      <c r="AX712" s="31" t="str">
        <f t="shared" ref="AX712:AX775" si="266">CONCATENATE(AZ712,BA712)</f>
        <v/>
      </c>
      <c r="AY712" s="865"/>
      <c r="AZ712" s="865"/>
      <c r="BA712" s="865"/>
      <c r="BB712" s="866"/>
    </row>
    <row r="713" spans="50:54">
      <c r="AX713" s="31" t="str">
        <f t="shared" si="266"/>
        <v/>
      </c>
      <c r="AY713" s="865"/>
      <c r="AZ713" s="865"/>
      <c r="BA713" s="865"/>
      <c r="BB713" s="866"/>
    </row>
    <row r="714" spans="50:54">
      <c r="AX714" s="31" t="str">
        <f t="shared" si="266"/>
        <v/>
      </c>
      <c r="AY714" s="865"/>
      <c r="AZ714" s="865"/>
      <c r="BA714" s="865"/>
      <c r="BB714" s="866"/>
    </row>
    <row r="715" spans="50:54">
      <c r="AX715" s="31" t="str">
        <f t="shared" si="266"/>
        <v/>
      </c>
      <c r="AY715" s="865"/>
      <c r="AZ715" s="865"/>
      <c r="BA715" s="865"/>
      <c r="BB715" s="866"/>
    </row>
    <row r="716" spans="50:54">
      <c r="AX716" s="31" t="str">
        <f t="shared" si="266"/>
        <v/>
      </c>
      <c r="AY716" s="865"/>
      <c r="AZ716" s="865"/>
      <c r="BA716" s="865"/>
      <c r="BB716" s="866"/>
    </row>
    <row r="717" spans="50:54">
      <c r="AX717" s="31" t="str">
        <f t="shared" si="266"/>
        <v/>
      </c>
      <c r="AY717" s="865"/>
      <c r="AZ717" s="865"/>
      <c r="BA717" s="865"/>
      <c r="BB717" s="866"/>
    </row>
    <row r="718" spans="50:54">
      <c r="AX718" s="31" t="str">
        <f t="shared" si="266"/>
        <v/>
      </c>
      <c r="AY718" s="865"/>
      <c r="AZ718" s="865"/>
      <c r="BA718" s="865"/>
      <c r="BB718" s="866"/>
    </row>
    <row r="719" spans="50:54">
      <c r="AX719" s="31" t="str">
        <f t="shared" si="266"/>
        <v/>
      </c>
      <c r="AY719" s="865"/>
      <c r="AZ719" s="865"/>
      <c r="BA719" s="865"/>
      <c r="BB719" s="866"/>
    </row>
    <row r="720" spans="50:54">
      <c r="AX720" s="31" t="str">
        <f t="shared" si="266"/>
        <v/>
      </c>
      <c r="AY720" s="865"/>
      <c r="AZ720" s="865"/>
      <c r="BA720" s="865"/>
      <c r="BB720" s="866"/>
    </row>
    <row r="721" spans="50:54">
      <c r="AX721" s="31" t="str">
        <f t="shared" si="266"/>
        <v/>
      </c>
      <c r="AY721" s="865"/>
      <c r="AZ721" s="865"/>
      <c r="BA721" s="865"/>
      <c r="BB721" s="866"/>
    </row>
    <row r="722" spans="50:54">
      <c r="AX722" s="31" t="str">
        <f t="shared" si="266"/>
        <v/>
      </c>
      <c r="AY722" s="865"/>
      <c r="AZ722" s="865"/>
      <c r="BA722" s="865"/>
      <c r="BB722" s="866"/>
    </row>
    <row r="723" spans="50:54">
      <c r="AX723" s="31" t="str">
        <f t="shared" si="266"/>
        <v/>
      </c>
      <c r="AY723" s="865"/>
      <c r="AZ723" s="865"/>
      <c r="BA723" s="865"/>
      <c r="BB723" s="866"/>
    </row>
    <row r="724" spans="50:54">
      <c r="AX724" s="31" t="str">
        <f t="shared" si="266"/>
        <v/>
      </c>
      <c r="AY724" s="865"/>
      <c r="AZ724" s="865"/>
      <c r="BA724" s="865"/>
      <c r="BB724" s="866"/>
    </row>
    <row r="725" spans="50:54">
      <c r="AX725" s="31" t="str">
        <f t="shared" si="266"/>
        <v/>
      </c>
      <c r="AY725" s="865"/>
      <c r="AZ725" s="865"/>
      <c r="BA725" s="865"/>
      <c r="BB725" s="866"/>
    </row>
    <row r="726" spans="50:54">
      <c r="AX726" s="31" t="str">
        <f t="shared" si="266"/>
        <v/>
      </c>
      <c r="AY726" s="865"/>
      <c r="AZ726" s="865"/>
      <c r="BA726" s="865"/>
      <c r="BB726" s="866"/>
    </row>
    <row r="727" spans="50:54">
      <c r="AX727" s="31" t="str">
        <f t="shared" si="266"/>
        <v/>
      </c>
      <c r="AY727" s="865"/>
      <c r="AZ727" s="865"/>
      <c r="BA727" s="865"/>
      <c r="BB727" s="866"/>
    </row>
    <row r="728" spans="50:54">
      <c r="AX728" s="31" t="str">
        <f t="shared" si="266"/>
        <v/>
      </c>
      <c r="AY728" s="865"/>
      <c r="AZ728" s="865"/>
      <c r="BA728" s="865"/>
      <c r="BB728" s="866"/>
    </row>
    <row r="729" spans="50:54">
      <c r="AX729" s="31" t="str">
        <f t="shared" si="266"/>
        <v/>
      </c>
      <c r="AY729" s="865"/>
      <c r="AZ729" s="865"/>
      <c r="BA729" s="865"/>
      <c r="BB729" s="866"/>
    </row>
    <row r="730" spans="50:54">
      <c r="AX730" s="31" t="str">
        <f t="shared" si="266"/>
        <v/>
      </c>
      <c r="AY730" s="865"/>
      <c r="AZ730" s="865"/>
      <c r="BA730" s="865"/>
      <c r="BB730" s="866"/>
    </row>
    <row r="731" spans="50:54">
      <c r="AX731" s="31" t="str">
        <f t="shared" si="266"/>
        <v/>
      </c>
      <c r="AY731" s="865"/>
      <c r="AZ731" s="865"/>
      <c r="BA731" s="865"/>
      <c r="BB731" s="866"/>
    </row>
    <row r="732" spans="50:54">
      <c r="AX732" s="31" t="str">
        <f t="shared" si="266"/>
        <v/>
      </c>
      <c r="AY732" s="865"/>
      <c r="AZ732" s="865"/>
      <c r="BA732" s="865"/>
      <c r="BB732" s="866"/>
    </row>
    <row r="733" spans="50:54">
      <c r="AX733" s="31" t="str">
        <f t="shared" si="266"/>
        <v/>
      </c>
      <c r="AY733" s="865"/>
      <c r="AZ733" s="865"/>
      <c r="BA733" s="865"/>
      <c r="BB733" s="866"/>
    </row>
    <row r="734" spans="50:54">
      <c r="AX734" s="31" t="str">
        <f t="shared" si="266"/>
        <v/>
      </c>
      <c r="AY734" s="865"/>
      <c r="AZ734" s="865"/>
      <c r="BA734" s="865"/>
      <c r="BB734" s="866"/>
    </row>
    <row r="735" spans="50:54">
      <c r="AX735" s="31" t="str">
        <f t="shared" si="266"/>
        <v/>
      </c>
      <c r="AY735" s="865"/>
      <c r="AZ735" s="865"/>
      <c r="BA735" s="865"/>
      <c r="BB735" s="866"/>
    </row>
    <row r="736" spans="50:54">
      <c r="AX736" s="31" t="str">
        <f t="shared" si="266"/>
        <v/>
      </c>
      <c r="AY736" s="865"/>
      <c r="AZ736" s="865"/>
      <c r="BA736" s="865"/>
      <c r="BB736" s="866"/>
    </row>
    <row r="737" spans="50:54">
      <c r="AX737" s="31" t="str">
        <f t="shared" si="266"/>
        <v/>
      </c>
      <c r="AY737" s="865"/>
      <c r="AZ737" s="865"/>
      <c r="BA737" s="865"/>
      <c r="BB737" s="866"/>
    </row>
    <row r="738" spans="50:54">
      <c r="AX738" s="31" t="str">
        <f t="shared" si="266"/>
        <v/>
      </c>
      <c r="AY738" s="865"/>
      <c r="AZ738" s="865"/>
      <c r="BA738" s="865"/>
      <c r="BB738" s="866"/>
    </row>
    <row r="739" spans="50:54">
      <c r="AX739" s="31" t="str">
        <f t="shared" si="266"/>
        <v/>
      </c>
      <c r="AY739" s="865"/>
      <c r="AZ739" s="865"/>
      <c r="BA739" s="865"/>
      <c r="BB739" s="866"/>
    </row>
    <row r="740" spans="50:54">
      <c r="AX740" s="31" t="str">
        <f t="shared" si="266"/>
        <v/>
      </c>
      <c r="AY740" s="865"/>
      <c r="AZ740" s="865"/>
      <c r="BA740" s="865"/>
      <c r="BB740" s="866"/>
    </row>
    <row r="741" spans="50:54">
      <c r="AX741" s="31" t="str">
        <f t="shared" si="266"/>
        <v/>
      </c>
      <c r="AY741" s="865"/>
      <c r="AZ741" s="865"/>
      <c r="BA741" s="865"/>
      <c r="BB741" s="866"/>
    </row>
    <row r="742" spans="50:54">
      <c r="AX742" s="31" t="str">
        <f t="shared" si="266"/>
        <v/>
      </c>
      <c r="AY742" s="865"/>
      <c r="AZ742" s="865"/>
      <c r="BA742" s="865"/>
      <c r="BB742" s="866"/>
    </row>
    <row r="743" spans="50:54">
      <c r="AX743" s="31" t="str">
        <f t="shared" si="266"/>
        <v/>
      </c>
      <c r="AY743" s="865"/>
      <c r="AZ743" s="865"/>
      <c r="BA743" s="865"/>
      <c r="BB743" s="866"/>
    </row>
    <row r="744" spans="50:54">
      <c r="AX744" s="31" t="str">
        <f t="shared" si="266"/>
        <v/>
      </c>
      <c r="AY744" s="865"/>
      <c r="AZ744" s="865"/>
      <c r="BA744" s="865"/>
      <c r="BB744" s="866"/>
    </row>
    <row r="745" spans="50:54">
      <c r="AX745" s="31" t="str">
        <f t="shared" si="266"/>
        <v/>
      </c>
      <c r="AY745" s="865"/>
      <c r="AZ745" s="865"/>
      <c r="BA745" s="865"/>
      <c r="BB745" s="866"/>
    </row>
    <row r="746" spans="50:54">
      <c r="AX746" s="31" t="str">
        <f t="shared" si="266"/>
        <v/>
      </c>
      <c r="AY746" s="865"/>
      <c r="AZ746" s="865"/>
      <c r="BA746" s="865"/>
      <c r="BB746" s="866"/>
    </row>
    <row r="747" spans="50:54">
      <c r="AX747" s="31" t="str">
        <f t="shared" si="266"/>
        <v/>
      </c>
      <c r="AY747" s="865"/>
      <c r="AZ747" s="865"/>
      <c r="BA747" s="865"/>
      <c r="BB747" s="866"/>
    </row>
    <row r="748" spans="50:54">
      <c r="AX748" s="31" t="str">
        <f t="shared" si="266"/>
        <v/>
      </c>
      <c r="AY748" s="865"/>
      <c r="AZ748" s="865"/>
      <c r="BA748" s="865"/>
      <c r="BB748" s="866"/>
    </row>
    <row r="749" spans="50:54">
      <c r="AX749" s="31" t="str">
        <f t="shared" si="266"/>
        <v/>
      </c>
      <c r="AY749" s="865"/>
      <c r="AZ749" s="865"/>
      <c r="BA749" s="865"/>
      <c r="BB749" s="866"/>
    </row>
    <row r="750" spans="50:54">
      <c r="AX750" s="31" t="str">
        <f t="shared" si="266"/>
        <v/>
      </c>
      <c r="AY750" s="865"/>
      <c r="AZ750" s="865"/>
      <c r="BA750" s="865"/>
      <c r="BB750" s="866"/>
    </row>
    <row r="751" spans="50:54">
      <c r="AX751" s="31" t="str">
        <f t="shared" si="266"/>
        <v/>
      </c>
      <c r="AY751" s="865"/>
      <c r="AZ751" s="865"/>
      <c r="BA751" s="865"/>
      <c r="BB751" s="866"/>
    </row>
    <row r="752" spans="50:54">
      <c r="AX752" s="31" t="str">
        <f t="shared" si="266"/>
        <v/>
      </c>
      <c r="AY752" s="865"/>
      <c r="AZ752" s="865"/>
      <c r="BA752" s="865"/>
      <c r="BB752" s="866"/>
    </row>
    <row r="753" spans="50:54">
      <c r="AX753" s="31" t="str">
        <f t="shared" si="266"/>
        <v/>
      </c>
      <c r="AY753" s="865"/>
      <c r="AZ753" s="865"/>
      <c r="BA753" s="865"/>
      <c r="BB753" s="866"/>
    </row>
    <row r="754" spans="50:54">
      <c r="AX754" s="31" t="str">
        <f t="shared" si="266"/>
        <v/>
      </c>
      <c r="AY754" s="865"/>
      <c r="AZ754" s="865"/>
      <c r="BA754" s="865"/>
      <c r="BB754" s="866"/>
    </row>
    <row r="755" spans="50:54">
      <c r="AX755" s="31" t="str">
        <f t="shared" si="266"/>
        <v/>
      </c>
      <c r="AY755" s="865"/>
      <c r="AZ755" s="865"/>
      <c r="BA755" s="865"/>
      <c r="BB755" s="866"/>
    </row>
    <row r="756" spans="50:54">
      <c r="AX756" s="31" t="str">
        <f t="shared" si="266"/>
        <v/>
      </c>
      <c r="AY756" s="865"/>
      <c r="AZ756" s="865"/>
      <c r="BA756" s="865"/>
      <c r="BB756" s="866"/>
    </row>
    <row r="757" spans="50:54">
      <c r="AX757" s="31" t="str">
        <f t="shared" si="266"/>
        <v/>
      </c>
      <c r="AY757" s="865"/>
      <c r="AZ757" s="865"/>
      <c r="BA757" s="865"/>
      <c r="BB757" s="866"/>
    </row>
    <row r="758" spans="50:54">
      <c r="AX758" s="31" t="str">
        <f t="shared" si="266"/>
        <v/>
      </c>
      <c r="AY758" s="865"/>
      <c r="AZ758" s="865"/>
      <c r="BA758" s="865"/>
      <c r="BB758" s="866"/>
    </row>
    <row r="759" spans="50:54">
      <c r="AX759" s="31" t="str">
        <f t="shared" si="266"/>
        <v/>
      </c>
      <c r="AY759" s="865"/>
      <c r="AZ759" s="865"/>
      <c r="BA759" s="865"/>
      <c r="BB759" s="866"/>
    </row>
    <row r="760" spans="50:54">
      <c r="AX760" s="31" t="str">
        <f t="shared" si="266"/>
        <v/>
      </c>
      <c r="AY760" s="865"/>
      <c r="AZ760" s="865"/>
      <c r="BA760" s="865"/>
      <c r="BB760" s="866"/>
    </row>
    <row r="761" spans="50:54">
      <c r="AX761" s="31" t="str">
        <f t="shared" si="266"/>
        <v/>
      </c>
      <c r="AY761" s="865"/>
      <c r="AZ761" s="865"/>
      <c r="BA761" s="865"/>
      <c r="BB761" s="866"/>
    </row>
    <row r="762" spans="50:54">
      <c r="AX762" s="31" t="str">
        <f t="shared" si="266"/>
        <v/>
      </c>
      <c r="AY762" s="865"/>
      <c r="AZ762" s="865"/>
      <c r="BA762" s="865"/>
      <c r="BB762" s="866"/>
    </row>
    <row r="763" spans="50:54">
      <c r="AX763" s="31" t="str">
        <f t="shared" si="266"/>
        <v/>
      </c>
      <c r="AY763" s="865"/>
      <c r="AZ763" s="865"/>
      <c r="BA763" s="865"/>
      <c r="BB763" s="866"/>
    </row>
    <row r="764" spans="50:54">
      <c r="AX764" s="31" t="str">
        <f t="shared" si="266"/>
        <v/>
      </c>
      <c r="AY764" s="865"/>
      <c r="AZ764" s="865"/>
      <c r="BA764" s="865"/>
      <c r="BB764" s="866"/>
    </row>
    <row r="765" spans="50:54">
      <c r="AX765" s="31" t="str">
        <f t="shared" si="266"/>
        <v/>
      </c>
      <c r="AY765" s="865"/>
      <c r="AZ765" s="865"/>
      <c r="BA765" s="865"/>
      <c r="BB765" s="866"/>
    </row>
    <row r="766" spans="50:54">
      <c r="AX766" s="31" t="str">
        <f t="shared" si="266"/>
        <v/>
      </c>
      <c r="AY766" s="865"/>
      <c r="AZ766" s="865"/>
      <c r="BA766" s="865"/>
      <c r="BB766" s="866"/>
    </row>
    <row r="767" spans="50:54">
      <c r="AX767" s="31" t="str">
        <f t="shared" si="266"/>
        <v/>
      </c>
      <c r="AY767" s="865"/>
      <c r="AZ767" s="865"/>
      <c r="BA767" s="865"/>
      <c r="BB767" s="866"/>
    </row>
    <row r="768" spans="50:54">
      <c r="AX768" s="31" t="str">
        <f t="shared" si="266"/>
        <v/>
      </c>
      <c r="AY768" s="865"/>
      <c r="AZ768" s="865"/>
      <c r="BA768" s="865"/>
      <c r="BB768" s="866"/>
    </row>
    <row r="769" spans="50:54">
      <c r="AX769" s="31" t="str">
        <f t="shared" si="266"/>
        <v/>
      </c>
      <c r="AY769" s="865"/>
      <c r="AZ769" s="865"/>
      <c r="BA769" s="865"/>
      <c r="BB769" s="866"/>
    </row>
    <row r="770" spans="50:54">
      <c r="AX770" s="31" t="str">
        <f t="shared" si="266"/>
        <v/>
      </c>
      <c r="AY770" s="867"/>
      <c r="AZ770" s="867"/>
      <c r="BA770" s="867"/>
      <c r="BB770" s="868"/>
    </row>
    <row r="771" spans="50:54">
      <c r="AX771" s="31" t="str">
        <f t="shared" si="266"/>
        <v/>
      </c>
      <c r="AY771" s="867"/>
      <c r="AZ771" s="867"/>
      <c r="BA771" s="867"/>
      <c r="BB771" s="868"/>
    </row>
    <row r="772" spans="50:54">
      <c r="AX772" s="31" t="str">
        <f t="shared" si="266"/>
        <v/>
      </c>
      <c r="AY772" s="867"/>
      <c r="AZ772" s="867"/>
      <c r="BA772" s="867"/>
      <c r="BB772" s="868"/>
    </row>
    <row r="773" spans="50:54">
      <c r="AX773" s="31" t="str">
        <f t="shared" si="266"/>
        <v/>
      </c>
      <c r="AY773" s="867"/>
      <c r="AZ773" s="867"/>
      <c r="BA773" s="867"/>
      <c r="BB773" s="868"/>
    </row>
    <row r="774" spans="50:54">
      <c r="AX774" s="31" t="str">
        <f t="shared" si="266"/>
        <v/>
      </c>
      <c r="AY774" s="867"/>
      <c r="AZ774" s="867"/>
      <c r="BA774" s="867"/>
      <c r="BB774" s="868"/>
    </row>
    <row r="775" spans="50:54">
      <c r="AX775" s="31" t="str">
        <f t="shared" si="266"/>
        <v/>
      </c>
      <c r="AY775" s="867"/>
      <c r="AZ775" s="867"/>
      <c r="BA775" s="867"/>
      <c r="BB775" s="868"/>
    </row>
    <row r="776" spans="50:54">
      <c r="AX776" s="31" t="str">
        <f t="shared" ref="AX776:AX839" si="267">CONCATENATE(AZ776,BA776)</f>
        <v/>
      </c>
      <c r="AY776" s="867"/>
      <c r="AZ776" s="867"/>
      <c r="BA776" s="867"/>
      <c r="BB776" s="868"/>
    </row>
    <row r="777" spans="50:54">
      <c r="AX777" s="31" t="str">
        <f t="shared" si="267"/>
        <v/>
      </c>
      <c r="AY777" s="867"/>
      <c r="AZ777" s="867"/>
      <c r="BA777" s="867"/>
      <c r="BB777" s="868"/>
    </row>
    <row r="778" spans="50:54">
      <c r="AX778" s="31" t="str">
        <f t="shared" si="267"/>
        <v/>
      </c>
      <c r="AY778" s="867"/>
      <c r="AZ778" s="867"/>
      <c r="BA778" s="867"/>
      <c r="BB778" s="868"/>
    </row>
    <row r="779" spans="50:54">
      <c r="AX779" s="31" t="str">
        <f t="shared" si="267"/>
        <v/>
      </c>
      <c r="AY779" s="867"/>
      <c r="AZ779" s="867"/>
      <c r="BA779" s="867"/>
      <c r="BB779" s="868"/>
    </row>
    <row r="780" spans="50:54">
      <c r="AX780" s="31" t="str">
        <f t="shared" si="267"/>
        <v/>
      </c>
      <c r="AY780" s="869"/>
      <c r="AZ780" s="869"/>
      <c r="BA780" s="869"/>
      <c r="BB780" s="870"/>
    </row>
    <row r="781" spans="50:54">
      <c r="AX781" s="31" t="str">
        <f t="shared" si="267"/>
        <v/>
      </c>
      <c r="AY781" s="869"/>
      <c r="AZ781" s="869"/>
      <c r="BA781" s="869"/>
      <c r="BB781" s="870"/>
    </row>
    <row r="782" spans="50:54">
      <c r="AX782" s="31" t="str">
        <f t="shared" si="267"/>
        <v/>
      </c>
      <c r="AY782" s="869"/>
      <c r="AZ782" s="869"/>
      <c r="BA782" s="869"/>
      <c r="BB782" s="870"/>
    </row>
    <row r="783" spans="50:54">
      <c r="AX783" s="31" t="str">
        <f t="shared" si="267"/>
        <v/>
      </c>
      <c r="AY783" s="869"/>
      <c r="AZ783" s="869"/>
      <c r="BA783" s="869"/>
      <c r="BB783" s="870"/>
    </row>
    <row r="784" spans="50:54">
      <c r="AX784" s="31" t="str">
        <f t="shared" si="267"/>
        <v/>
      </c>
      <c r="AY784" s="869"/>
      <c r="AZ784" s="869"/>
      <c r="BA784" s="869"/>
      <c r="BB784" s="870"/>
    </row>
    <row r="785" spans="50:54">
      <c r="AX785" s="31" t="str">
        <f t="shared" si="267"/>
        <v/>
      </c>
      <c r="AY785" s="869"/>
      <c r="AZ785" s="869"/>
      <c r="BA785" s="869"/>
      <c r="BB785" s="870"/>
    </row>
    <row r="786" spans="50:54">
      <c r="AX786" s="31" t="str">
        <f t="shared" si="267"/>
        <v/>
      </c>
      <c r="AY786" s="869"/>
      <c r="AZ786" s="869"/>
      <c r="BA786" s="869"/>
      <c r="BB786" s="870"/>
    </row>
    <row r="787" spans="50:54">
      <c r="AX787" s="31" t="str">
        <f t="shared" si="267"/>
        <v/>
      </c>
      <c r="AY787" s="869"/>
      <c r="AZ787" s="869"/>
      <c r="BA787" s="869"/>
      <c r="BB787" s="870"/>
    </row>
    <row r="788" spans="50:54">
      <c r="AX788" s="31" t="str">
        <f t="shared" si="267"/>
        <v/>
      </c>
      <c r="AY788" s="869"/>
      <c r="AZ788" s="869"/>
      <c r="BA788" s="869"/>
      <c r="BB788" s="870"/>
    </row>
    <row r="789" spans="50:54">
      <c r="AX789" s="31" t="str">
        <f t="shared" si="267"/>
        <v/>
      </c>
      <c r="AY789" s="869"/>
      <c r="AZ789" s="869"/>
      <c r="BA789" s="869"/>
      <c r="BB789" s="870"/>
    </row>
    <row r="790" spans="50:54">
      <c r="AX790" s="31" t="str">
        <f t="shared" si="267"/>
        <v/>
      </c>
      <c r="AY790" s="869"/>
      <c r="AZ790" s="869"/>
      <c r="BA790" s="869"/>
      <c r="BB790" s="870"/>
    </row>
    <row r="791" spans="50:54">
      <c r="AX791" s="31" t="str">
        <f t="shared" si="267"/>
        <v/>
      </c>
      <c r="AY791" s="869"/>
      <c r="AZ791" s="869"/>
      <c r="BA791" s="869"/>
      <c r="BB791" s="870"/>
    </row>
    <row r="792" spans="50:54">
      <c r="AX792" s="31" t="str">
        <f t="shared" si="267"/>
        <v/>
      </c>
      <c r="AY792" s="869"/>
      <c r="AZ792" s="869"/>
      <c r="BA792" s="869"/>
      <c r="BB792" s="870"/>
    </row>
    <row r="793" spans="50:54">
      <c r="AX793" s="31" t="str">
        <f t="shared" si="267"/>
        <v/>
      </c>
      <c r="AY793" s="869"/>
      <c r="AZ793" s="869"/>
      <c r="BA793" s="869"/>
      <c r="BB793" s="870"/>
    </row>
    <row r="794" spans="50:54">
      <c r="AX794" s="31" t="str">
        <f t="shared" si="267"/>
        <v/>
      </c>
      <c r="AY794" s="869"/>
      <c r="AZ794" s="869"/>
      <c r="BA794" s="869"/>
      <c r="BB794" s="870"/>
    </row>
    <row r="795" spans="50:54">
      <c r="AX795" s="31" t="str">
        <f t="shared" si="267"/>
        <v/>
      </c>
      <c r="AY795" s="869"/>
      <c r="AZ795" s="869"/>
      <c r="BA795" s="869"/>
      <c r="BB795" s="870"/>
    </row>
    <row r="796" spans="50:54">
      <c r="AX796" s="31" t="str">
        <f t="shared" si="267"/>
        <v/>
      </c>
      <c r="AY796" s="869"/>
      <c r="AZ796" s="869"/>
      <c r="BA796" s="869"/>
      <c r="BB796" s="870"/>
    </row>
    <row r="797" spans="50:54">
      <c r="AX797" s="31" t="str">
        <f t="shared" si="267"/>
        <v/>
      </c>
      <c r="AY797" s="869"/>
      <c r="AZ797" s="869"/>
      <c r="BA797" s="869"/>
      <c r="BB797" s="870"/>
    </row>
    <row r="798" spans="50:54">
      <c r="AX798" s="31" t="str">
        <f t="shared" si="267"/>
        <v/>
      </c>
      <c r="AY798" s="869"/>
      <c r="AZ798" s="869"/>
      <c r="BA798" s="869"/>
      <c r="BB798" s="870"/>
    </row>
    <row r="799" spans="50:54">
      <c r="AX799" s="31" t="str">
        <f t="shared" si="267"/>
        <v/>
      </c>
      <c r="AY799" s="869"/>
      <c r="AZ799" s="869"/>
      <c r="BA799" s="869"/>
      <c r="BB799" s="870"/>
    </row>
    <row r="800" spans="50:54">
      <c r="AX800" s="31" t="str">
        <f t="shared" si="267"/>
        <v/>
      </c>
      <c r="AY800" s="869"/>
      <c r="AZ800" s="869"/>
      <c r="BA800" s="869"/>
      <c r="BB800" s="870"/>
    </row>
    <row r="801" spans="50:54">
      <c r="AX801" s="31" t="str">
        <f t="shared" si="267"/>
        <v/>
      </c>
      <c r="AY801" s="869"/>
      <c r="AZ801" s="869"/>
      <c r="BA801" s="869"/>
      <c r="BB801" s="870"/>
    </row>
    <row r="802" spans="50:54">
      <c r="AX802" s="31" t="str">
        <f t="shared" si="267"/>
        <v/>
      </c>
      <c r="AY802" s="869"/>
      <c r="AZ802" s="869"/>
      <c r="BA802" s="869"/>
      <c r="BB802" s="870"/>
    </row>
    <row r="803" spans="50:54">
      <c r="AX803" s="31" t="str">
        <f t="shared" si="267"/>
        <v/>
      </c>
      <c r="AY803" s="869"/>
      <c r="AZ803" s="869"/>
      <c r="BA803" s="869"/>
      <c r="BB803" s="870"/>
    </row>
    <row r="804" spans="50:54">
      <c r="AX804" s="31" t="str">
        <f t="shared" si="267"/>
        <v/>
      </c>
      <c r="AY804" s="869"/>
      <c r="AZ804" s="869"/>
      <c r="BA804" s="869"/>
      <c r="BB804" s="870"/>
    </row>
    <row r="805" spans="50:54">
      <c r="AX805" s="31" t="str">
        <f t="shared" si="267"/>
        <v/>
      </c>
      <c r="AY805" s="869"/>
      <c r="AZ805" s="869"/>
      <c r="BA805" s="869"/>
      <c r="BB805" s="870"/>
    </row>
    <row r="806" spans="50:54">
      <c r="AX806" s="31" t="str">
        <f t="shared" si="267"/>
        <v/>
      </c>
      <c r="AY806" s="869"/>
      <c r="AZ806" s="869"/>
      <c r="BA806" s="869"/>
      <c r="BB806" s="870"/>
    </row>
    <row r="807" spans="50:54">
      <c r="AX807" s="31" t="str">
        <f t="shared" si="267"/>
        <v/>
      </c>
      <c r="AY807" s="869"/>
      <c r="AZ807" s="869"/>
      <c r="BA807" s="869"/>
      <c r="BB807" s="870"/>
    </row>
    <row r="808" spans="50:54">
      <c r="AX808" s="31" t="str">
        <f t="shared" si="267"/>
        <v/>
      </c>
      <c r="AY808" s="869"/>
      <c r="AZ808" s="869"/>
      <c r="BA808" s="869"/>
      <c r="BB808" s="870"/>
    </row>
    <row r="809" spans="50:54">
      <c r="AX809" s="31" t="str">
        <f t="shared" si="267"/>
        <v/>
      </c>
      <c r="AY809" s="869"/>
      <c r="AZ809" s="869"/>
      <c r="BA809" s="869"/>
      <c r="BB809" s="870"/>
    </row>
    <row r="810" spans="50:54">
      <c r="AX810" s="31" t="str">
        <f t="shared" si="267"/>
        <v/>
      </c>
      <c r="AY810" s="869"/>
      <c r="AZ810" s="869"/>
      <c r="BA810" s="869"/>
      <c r="BB810" s="870"/>
    </row>
    <row r="811" spans="50:54">
      <c r="AX811" s="31" t="str">
        <f t="shared" si="267"/>
        <v/>
      </c>
      <c r="AY811" s="869"/>
      <c r="AZ811" s="869"/>
      <c r="BA811" s="869"/>
      <c r="BB811" s="870"/>
    </row>
    <row r="812" spans="50:54">
      <c r="AX812" s="31" t="str">
        <f t="shared" si="267"/>
        <v/>
      </c>
      <c r="AY812" s="869"/>
      <c r="AZ812" s="869"/>
      <c r="BA812" s="869"/>
      <c r="BB812" s="870"/>
    </row>
    <row r="813" spans="50:54">
      <c r="AX813" s="31" t="str">
        <f t="shared" si="267"/>
        <v/>
      </c>
      <c r="AY813" s="869"/>
      <c r="AZ813" s="869"/>
      <c r="BA813" s="869"/>
      <c r="BB813" s="870"/>
    </row>
    <row r="814" spans="50:54">
      <c r="AX814" s="31" t="str">
        <f t="shared" si="267"/>
        <v/>
      </c>
      <c r="AY814" s="869"/>
      <c r="AZ814" s="869"/>
      <c r="BA814" s="869"/>
      <c r="BB814" s="870"/>
    </row>
    <row r="815" spans="50:54">
      <c r="AX815" s="31" t="str">
        <f t="shared" si="267"/>
        <v/>
      </c>
      <c r="AY815" s="869"/>
      <c r="AZ815" s="869"/>
      <c r="BA815" s="869"/>
      <c r="BB815" s="870"/>
    </row>
    <row r="816" spans="50:54">
      <c r="AX816" s="31" t="str">
        <f t="shared" si="267"/>
        <v/>
      </c>
      <c r="AY816" s="869"/>
      <c r="AZ816" s="869"/>
      <c r="BA816" s="869"/>
      <c r="BB816" s="870"/>
    </row>
    <row r="817" spans="50:54">
      <c r="AX817" s="31" t="str">
        <f t="shared" si="267"/>
        <v/>
      </c>
      <c r="AY817" s="869"/>
      <c r="AZ817" s="869"/>
      <c r="BA817" s="869"/>
      <c r="BB817" s="870"/>
    </row>
    <row r="818" spans="50:54">
      <c r="AX818" s="31" t="str">
        <f t="shared" si="267"/>
        <v/>
      </c>
      <c r="AY818" s="869"/>
      <c r="AZ818" s="869"/>
      <c r="BA818" s="869"/>
      <c r="BB818" s="870"/>
    </row>
    <row r="819" spans="50:54">
      <c r="AX819" s="31" t="str">
        <f t="shared" si="267"/>
        <v/>
      </c>
      <c r="AY819" s="869"/>
      <c r="AZ819" s="869"/>
      <c r="BA819" s="869"/>
      <c r="BB819" s="870"/>
    </row>
    <row r="820" spans="50:54">
      <c r="AX820" s="31" t="str">
        <f t="shared" si="267"/>
        <v/>
      </c>
      <c r="AY820" s="869"/>
      <c r="AZ820" s="869"/>
      <c r="BA820" s="869"/>
      <c r="BB820" s="870"/>
    </row>
    <row r="821" spans="50:54">
      <c r="AX821" s="31" t="str">
        <f t="shared" si="267"/>
        <v/>
      </c>
      <c r="AY821" s="869"/>
      <c r="AZ821" s="869"/>
      <c r="BA821" s="869"/>
      <c r="BB821" s="870"/>
    </row>
    <row r="822" spans="50:54">
      <c r="AX822" s="31" t="str">
        <f t="shared" si="267"/>
        <v/>
      </c>
      <c r="AY822" s="869"/>
      <c r="AZ822" s="869"/>
      <c r="BA822" s="869"/>
      <c r="BB822" s="870"/>
    </row>
    <row r="823" spans="50:54">
      <c r="AX823" s="31" t="str">
        <f t="shared" si="267"/>
        <v/>
      </c>
      <c r="AY823" s="869"/>
      <c r="AZ823" s="869"/>
      <c r="BA823" s="869"/>
      <c r="BB823" s="870"/>
    </row>
    <row r="824" spans="50:54">
      <c r="AX824" s="31" t="str">
        <f t="shared" si="267"/>
        <v/>
      </c>
      <c r="AY824" s="869"/>
      <c r="AZ824" s="869"/>
      <c r="BA824" s="869"/>
      <c r="BB824" s="870"/>
    </row>
    <row r="825" spans="50:54">
      <c r="AX825" s="31" t="str">
        <f t="shared" si="267"/>
        <v/>
      </c>
      <c r="AY825" s="869"/>
      <c r="AZ825" s="869"/>
      <c r="BA825" s="869"/>
      <c r="BB825" s="870"/>
    </row>
    <row r="826" spans="50:54">
      <c r="AX826" s="31" t="str">
        <f t="shared" si="267"/>
        <v/>
      </c>
      <c r="AY826" s="869"/>
      <c r="AZ826" s="869"/>
      <c r="BA826" s="869"/>
      <c r="BB826" s="870"/>
    </row>
    <row r="827" spans="50:54">
      <c r="AX827" s="31" t="str">
        <f t="shared" si="267"/>
        <v/>
      </c>
      <c r="AY827" s="869"/>
      <c r="AZ827" s="869"/>
      <c r="BA827" s="869"/>
      <c r="BB827" s="870"/>
    </row>
    <row r="828" spans="50:54">
      <c r="AX828" s="31" t="str">
        <f t="shared" si="267"/>
        <v/>
      </c>
      <c r="AY828" s="869"/>
      <c r="AZ828" s="869"/>
      <c r="BA828" s="869"/>
      <c r="BB828" s="870"/>
    </row>
    <row r="829" spans="50:54">
      <c r="AX829" s="31" t="str">
        <f t="shared" si="267"/>
        <v/>
      </c>
      <c r="AY829" s="869"/>
      <c r="AZ829" s="869"/>
      <c r="BA829" s="869"/>
      <c r="BB829" s="870"/>
    </row>
    <row r="830" spans="50:54">
      <c r="AX830" s="31" t="str">
        <f t="shared" si="267"/>
        <v/>
      </c>
      <c r="AY830" s="869"/>
      <c r="AZ830" s="869"/>
      <c r="BA830" s="869"/>
      <c r="BB830" s="870"/>
    </row>
    <row r="831" spans="50:54">
      <c r="AX831" s="31" t="str">
        <f t="shared" si="267"/>
        <v/>
      </c>
      <c r="AY831" s="869"/>
      <c r="AZ831" s="869"/>
      <c r="BA831" s="869"/>
      <c r="BB831" s="870"/>
    </row>
    <row r="832" spans="50:54">
      <c r="AX832" s="31" t="str">
        <f t="shared" si="267"/>
        <v/>
      </c>
      <c r="AY832" s="869"/>
      <c r="AZ832" s="869"/>
      <c r="BA832" s="869"/>
      <c r="BB832" s="870"/>
    </row>
    <row r="833" spans="50:54">
      <c r="AX833" s="31" t="str">
        <f t="shared" si="267"/>
        <v/>
      </c>
      <c r="AY833" s="869"/>
      <c r="AZ833" s="869"/>
      <c r="BA833" s="869"/>
      <c r="BB833" s="870"/>
    </row>
    <row r="834" spans="50:54">
      <c r="AX834" s="31" t="str">
        <f t="shared" si="267"/>
        <v/>
      </c>
      <c r="AY834" s="869"/>
      <c r="AZ834" s="869"/>
      <c r="BA834" s="869"/>
      <c r="BB834" s="870"/>
    </row>
    <row r="835" spans="50:54">
      <c r="AX835" s="31" t="str">
        <f t="shared" si="267"/>
        <v/>
      </c>
      <c r="AY835" s="869"/>
      <c r="AZ835" s="869"/>
      <c r="BA835" s="869"/>
      <c r="BB835" s="870"/>
    </row>
    <row r="836" spans="50:54">
      <c r="AX836" s="31" t="str">
        <f t="shared" si="267"/>
        <v/>
      </c>
      <c r="AY836" s="869"/>
      <c r="AZ836" s="869"/>
      <c r="BA836" s="869"/>
      <c r="BB836" s="870"/>
    </row>
    <row r="837" spans="50:54">
      <c r="AX837" s="31" t="str">
        <f t="shared" si="267"/>
        <v/>
      </c>
      <c r="AY837" s="869"/>
      <c r="AZ837" s="869"/>
      <c r="BA837" s="869"/>
      <c r="BB837" s="870"/>
    </row>
    <row r="838" spans="50:54">
      <c r="AX838" s="31" t="str">
        <f t="shared" si="267"/>
        <v/>
      </c>
      <c r="AY838" s="869"/>
      <c r="AZ838" s="869"/>
      <c r="BA838" s="869"/>
      <c r="BB838" s="870"/>
    </row>
    <row r="839" spans="50:54">
      <c r="AX839" s="31" t="str">
        <f t="shared" si="267"/>
        <v/>
      </c>
      <c r="AY839" s="869"/>
      <c r="AZ839" s="869"/>
      <c r="BA839" s="869"/>
      <c r="BB839" s="870"/>
    </row>
    <row r="840" spans="50:54">
      <c r="AX840" s="31" t="str">
        <f t="shared" ref="AX840:AX851" si="268">CONCATENATE(AZ840,BA840)</f>
        <v/>
      </c>
      <c r="AY840" s="869"/>
      <c r="AZ840" s="869"/>
      <c r="BA840" s="869"/>
      <c r="BB840" s="870"/>
    </row>
    <row r="841" spans="50:54">
      <c r="AX841" s="31" t="str">
        <f t="shared" si="268"/>
        <v/>
      </c>
      <c r="AY841" s="869"/>
      <c r="AZ841" s="869"/>
      <c r="BA841" s="869"/>
      <c r="BB841" s="870"/>
    </row>
    <row r="842" spans="50:54">
      <c r="AX842" s="31" t="str">
        <f t="shared" si="268"/>
        <v/>
      </c>
      <c r="AY842" s="869"/>
      <c r="AZ842" s="869"/>
      <c r="BA842" s="869"/>
      <c r="BB842" s="870"/>
    </row>
    <row r="843" spans="50:54">
      <c r="AX843" s="31" t="str">
        <f t="shared" si="268"/>
        <v/>
      </c>
      <c r="AY843" s="869"/>
      <c r="AZ843" s="869"/>
      <c r="BA843" s="869"/>
      <c r="BB843" s="870"/>
    </row>
    <row r="844" spans="50:54">
      <c r="AX844" s="31" t="str">
        <f t="shared" si="268"/>
        <v/>
      </c>
      <c r="AY844" s="869"/>
      <c r="AZ844" s="869"/>
      <c r="BA844" s="869"/>
      <c r="BB844" s="870"/>
    </row>
    <row r="845" spans="50:54">
      <c r="AX845" s="31" t="str">
        <f t="shared" si="268"/>
        <v/>
      </c>
      <c r="AY845" s="869"/>
      <c r="AZ845" s="869"/>
      <c r="BA845" s="869"/>
      <c r="BB845" s="870"/>
    </row>
    <row r="846" spans="50:54">
      <c r="AX846" s="31" t="str">
        <f t="shared" si="268"/>
        <v/>
      </c>
      <c r="AY846" s="869"/>
      <c r="AZ846" s="869"/>
      <c r="BA846" s="869"/>
      <c r="BB846" s="870"/>
    </row>
    <row r="847" spans="50:54">
      <c r="AX847" s="31" t="str">
        <f t="shared" si="268"/>
        <v/>
      </c>
      <c r="AY847" s="869"/>
      <c r="AZ847" s="869"/>
      <c r="BA847" s="869"/>
      <c r="BB847" s="870"/>
    </row>
    <row r="848" spans="50:54">
      <c r="AX848" s="31" t="str">
        <f t="shared" si="268"/>
        <v/>
      </c>
      <c r="AY848" s="869"/>
      <c r="AZ848" s="869"/>
      <c r="BA848" s="869"/>
      <c r="BB848" s="870"/>
    </row>
    <row r="849" spans="50:54">
      <c r="AX849" s="31" t="str">
        <f t="shared" si="268"/>
        <v/>
      </c>
      <c r="AY849" s="869"/>
      <c r="AZ849" s="869"/>
      <c r="BA849" s="869"/>
      <c r="BB849" s="870"/>
    </row>
    <row r="850" spans="50:54">
      <c r="AX850" s="31" t="str">
        <f t="shared" si="268"/>
        <v/>
      </c>
      <c r="AY850" s="869"/>
      <c r="AZ850" s="869"/>
      <c r="BA850" s="869"/>
      <c r="BB850" s="870"/>
    </row>
    <row r="851" spans="50:54">
      <c r="AX851" s="31" t="str">
        <f t="shared" si="268"/>
        <v/>
      </c>
      <c r="AY851" s="869"/>
      <c r="AZ851" s="869"/>
      <c r="BA851" s="869"/>
      <c r="BB851" s="870"/>
    </row>
  </sheetData>
  <sheetProtection autoFilter="0"/>
  <mergeCells count="4">
    <mergeCell ref="X2:X3"/>
    <mergeCell ref="Y2:Y3"/>
    <mergeCell ref="Z2:Z3"/>
    <mergeCell ref="X1:AW1"/>
  </mergeCells>
  <conditionalFormatting sqref="AY645:AY679">
    <cfRule type="duplicateValues" dxfId="53" priority="1"/>
  </conditionalFormatting>
  <pageMargins left="0.7" right="0.7" top="0.75" bottom="0.75" header="0.3" footer="0.3"/>
  <pageSetup orientation="portrait" horizontalDpi="4294967295" verticalDpi="4294967295" r:id="rId1"/>
  <ignoredErrors>
    <ignoredError sqref="AN6 AB7:AB139 AD7:AE12 AV13 AR13:AS13 AR20:AS20 AR32:AS32 AR43:AS43 AR63:AS63 AR81:AS81 AR105:AS105 AR129:AS129 AP13 AV20 AP20 AC14:AM19 AV32 AP32 AC21:AM31 AV43:AW43 AP43 AC33:AM42 AV63:AW63 AP63 AC44:AM62 AV81:AW81 AP81 AC64:AM80 AV105:AW105 AP105 AC82:AM104 AV129:AW129 AP129 AC106:AM128 AC130:AM139 AC129:AN129 AC105:AN105 AC81:AN81 AC63:AN63 AC43:AN43 AC32:AN32 AC20:AN20 AC13:AN1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</vt:i4>
      </vt:variant>
    </vt:vector>
  </HeadingPairs>
  <TitlesOfParts>
    <vt:vector size="32" baseType="lpstr">
      <vt:lpstr>DANE</vt:lpstr>
      <vt:lpstr>1. Población_Afiliada_Regimen</vt:lpstr>
      <vt:lpstr>2. Gráficos_Cobertura_Dpto</vt:lpstr>
      <vt:lpstr>3. Gráficos_%Tendencia_Subreg</vt:lpstr>
      <vt:lpstr>4. Gráficos_Afiliados_Reg_Subre</vt:lpstr>
      <vt:lpstr>5.Gráfico_Afiliados_EPS_Régimen</vt:lpstr>
      <vt:lpstr>6. Gráficos_Tendencia_EPS</vt:lpstr>
      <vt:lpstr>3C. Afiliados_ Suspendidos_RC</vt:lpstr>
      <vt:lpstr>7. Afiliados_ EPS_Mpio_RS</vt:lpstr>
      <vt:lpstr>8. Afiliados_EPS_Mpio_RC </vt:lpstr>
      <vt:lpstr>9. Tendencia_por mes_RS</vt:lpstr>
      <vt:lpstr>10. Tendencia_por mes_ RC</vt:lpstr>
      <vt:lpstr>11. Tendencia_por mes_REX</vt:lpstr>
      <vt:lpstr>12. Tendencia_Valores_Años</vt:lpstr>
      <vt:lpstr>DATOS TD</vt:lpstr>
      <vt:lpstr>12. Afiliados_Nivel_Sexo_Zona</vt:lpstr>
      <vt:lpstr>TD</vt:lpstr>
      <vt:lpstr>13. Afiliados_Grupo_edad_RS</vt:lpstr>
      <vt:lpstr>Curso_vida</vt:lpstr>
      <vt:lpstr>13A. RS_Curso_Vida</vt:lpstr>
      <vt:lpstr>14. Afiliados_Grupo_edad_RC</vt:lpstr>
      <vt:lpstr>14A. RC_Curso_Vida</vt:lpstr>
      <vt:lpstr>14A. REx_Curso_Vida</vt:lpstr>
      <vt:lpstr>15. Tipo_Población_RS</vt:lpstr>
      <vt:lpstr>16. Cobertura_Nacional_Deptos</vt:lpstr>
      <vt:lpstr>A. Codigos_Municipio</vt:lpstr>
      <vt:lpstr>B. NUEVOS CODIGO EPS</vt:lpstr>
      <vt:lpstr>'1. Población_Afiliada_Regimen'!Área_de_impresión</vt:lpstr>
      <vt:lpstr>'12. Tendencia_Valores_Años'!Área_de_impresión</vt:lpstr>
      <vt:lpstr>'2. Gráficos_Cobertura_Dpto'!Área_de_impresión</vt:lpstr>
      <vt:lpstr>'1. Población_Afiliada_Regimen'!Títulos_a_imprimir</vt:lpstr>
      <vt:lpstr>'12. Afiliados_Nivel_Sexo_Zona'!Títulos_a_imprimir</vt:lpstr>
    </vt:vector>
  </TitlesOfParts>
  <Manager/>
  <Company>Direccion Seccional de Salud de Antioquia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DLOPEZV</dc:creator>
  <cp:keywords/>
  <dc:description/>
  <cp:lastModifiedBy>JAIME</cp:lastModifiedBy>
  <cp:revision/>
  <dcterms:created xsi:type="dcterms:W3CDTF">2010-12-17T15:36:41Z</dcterms:created>
  <dcterms:modified xsi:type="dcterms:W3CDTF">2023-05-28T19:50:01Z</dcterms:modified>
  <cp:category/>
  <cp:contentStatus/>
</cp:coreProperties>
</file>